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035" windowHeight="6180" tabRatio="816"/>
  </bookViews>
  <sheets>
    <sheet name="Dispatch Logic" sheetId="27" r:id="rId1"/>
    <sheet name="Monthly Net Market Positions" sheetId="28" r:id="rId2"/>
    <sheet name="Monthly Sources and Uses" sheetId="1" r:id="rId3"/>
    <sheet name="Annual Sources and Uses" sheetId="2" r:id="rId4"/>
    <sheet name="Monthly Resource Report" sheetId="7" r:id="rId5"/>
    <sheet name="Annual Resource Report" sheetId="8" r:id="rId6"/>
    <sheet name="Monthly Emissions-Expected" sheetId="10" r:id="rId7"/>
    <sheet name="Annual Emissions" sheetId="30" r:id="rId8"/>
    <sheet name="ISO Style Costs" sheetId="14" r:id="rId9"/>
    <sheet name="Annual ISO Style Costs" sheetId="29" r:id="rId10"/>
    <sheet name="Monthly Interactions-Energy" sheetId="18" r:id="rId11"/>
    <sheet name="Monthly Interactions-$" sheetId="20" r:id="rId12"/>
    <sheet name="Monthly Interactions $.MWh" sheetId="21" r:id="rId13"/>
    <sheet name="Annual Interactions" sheetId="22" r:id="rId14"/>
    <sheet name="Prices" sheetId="23" r:id="rId15"/>
    <sheet name="Annual Prices" sheetId="36" r:id="rId16"/>
    <sheet name="Wilson Validation" sheetId="31" r:id="rId17"/>
    <sheet name="Coleman Validation" sheetId="32" r:id="rId18"/>
    <sheet name="Green Validation" sheetId="33" r:id="rId19"/>
    <sheet name="HMPL Validation" sheetId="34" r:id="rId20"/>
    <sheet name="Reid Validation" sheetId="35" r:id="rId21"/>
  </sheets>
  <externalReferences>
    <externalReference r:id="rId22"/>
  </externalReference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1000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 hidden="1">'Monthly Net Market Positions'!$A$3:$G$17</definedName>
    <definedName name="ActiveMonth">#REF!</definedName>
    <definedName name="ActiveMonthList">#REF!</definedName>
    <definedName name="Case_List">#REF!</definedName>
    <definedName name="Case1_PARName">#REF!</definedName>
    <definedName name="Case1_Value">#REF!</definedName>
    <definedName name="Case2_PARName">#REF!</definedName>
    <definedName name="Case2_Value">#REF!</definedName>
    <definedName name="Case3_PARName">#REF!</definedName>
    <definedName name="Case3_Value">#REF!</definedName>
    <definedName name="Case4_PARName">#REF!</definedName>
    <definedName name="Case4_Value">#REF!</definedName>
    <definedName name="Case5_PARName">#REF!</definedName>
    <definedName name="Case5_Value">#REF!</definedName>
    <definedName name="Case6_PARName">#REF!</definedName>
    <definedName name="Case6_Value">#REF!</definedName>
    <definedName name="Case7_PARName">#REF!</definedName>
    <definedName name="Case7_Value">#REF!</definedName>
    <definedName name="Case8_PARName">#REF!</definedName>
    <definedName name="Case8_Value">#REF!</definedName>
    <definedName name="Current_Run">#REF!</definedName>
    <definedName name="DataStartDate">#REF!</definedName>
    <definedName name="EndDate">#REF!</definedName>
    <definedName name="Lookup">#REF!</definedName>
    <definedName name="NGParName">#REF!</definedName>
    <definedName name="OnPeakPowerParName">#REF!</definedName>
    <definedName name="Pal_Workbook_GUID" hidden="1">"15DPKK4CTL6ZYEGJE6B8DM9A"</definedName>
    <definedName name="Previous_Run">#REF!</definedName>
    <definedName name="Price_List">#REF!</definedName>
    <definedName name="Price_PAR_Name">#REF!</definedName>
    <definedName name="Price_Value">#REF!</definedName>
    <definedName name="Price1_ParName">#REF!</definedName>
    <definedName name="Price1_Value">#REF!</definedName>
    <definedName name="Price2_ParName">#REF!</definedName>
    <definedName name="Price2_Value">#REF!</definedName>
    <definedName name="Price3_ParName">#REF!</definedName>
    <definedName name="Price3_Value">#REF!</definedName>
    <definedName name="Price4_PARName">#REF!</definedName>
    <definedName name="Price4_Value">#REF!</definedName>
    <definedName name="Price5_PARName">#REF!</definedName>
    <definedName name="Price5_Value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</definedName>
    <definedName name="RiskNumSimulations" hidden="1">9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tartDate">#REF!</definedName>
    <definedName name="Status">#REF!</definedName>
    <definedName name="SubCase">#REF!</definedName>
    <definedName name="SWPA_Dates">'[1]SWPA SPK Bins'!$BC$1:$BC$65536,'[1]SWPA SPK Bins'!$CH$1:$CH$65536,'[1]SWPA SPK Bins'!$DM$1:$DM$65536</definedName>
    <definedName name="Table_Run_Value">#REF!</definedName>
    <definedName name="TOD">#REF!</definedName>
    <definedName name="TOD_List">#REF!</definedName>
    <definedName name="TOD1_ParName">#REF!</definedName>
    <definedName name="TOD1_Value">#REF!</definedName>
    <definedName name="TOD2_PARName">#REF!</definedName>
    <definedName name="TOD2_Value">#REF!</definedName>
    <definedName name="TOD3_PARName">#REF!</definedName>
    <definedName name="TOD3_Value">#REF!</definedName>
    <definedName name="TOD4_PARName">#REF!</definedName>
    <definedName name="TOD4_Value">#REF!</definedName>
    <definedName name="TOD5_PARName">#REF!</definedName>
    <definedName name="TOD5_Value">#REF!</definedName>
    <definedName name="Unit_APM_Name">#REF!</definedName>
    <definedName name="Unit_Common_Name">#REF!</definedName>
    <definedName name="Unit_CommonName">#REF!</definedName>
    <definedName name="Unit_CommonName_List">#REF!</definedName>
    <definedName name="Unit_PAR_Name">#REF!</definedName>
    <definedName name="Unit_PARName_List">#REF!</definedName>
    <definedName name="Unit_Value">#REF!</definedName>
    <definedName name="Variable_Lis">#REF!</definedName>
    <definedName name="Variable_List">#REF!</definedName>
    <definedName name="Variable_Name">#REF!</definedName>
    <definedName name="Variable_PARName">#REF!</definedName>
    <definedName name="Variable_Value">#REF!</definedName>
    <definedName name="Variable1_Value">#REF!</definedName>
    <definedName name="Year_List">#REF!</definedName>
    <definedName name="Year_Name">#REF!</definedName>
    <definedName name="Year_Value">#REF!</definedName>
    <definedName name="Year1_Name">#REF!</definedName>
    <definedName name="Year1_Value">#REF!</definedName>
    <definedName name="Year2_Name">#REF!</definedName>
    <definedName name="Year2_Value">#REF!</definedName>
    <definedName name="Year3_Name">#REF!</definedName>
    <definedName name="Year3_Value">#REF!</definedName>
    <definedName name="Year4_Name">#REF!</definedName>
    <definedName name="Year4_Value">#REF!</definedName>
    <definedName name="Year5_Name">#REF!</definedName>
    <definedName name="Year5_Value">#REF!</definedName>
  </definedNames>
  <calcPr calcId="145621"/>
</workbook>
</file>

<file path=xl/calcChain.xml><?xml version="1.0" encoding="utf-8"?>
<calcChain xmlns="http://schemas.openxmlformats.org/spreadsheetml/2006/main">
  <c r="B51" i="1" l="1"/>
  <c r="FZ50" i="1"/>
  <c r="FY50" i="1"/>
  <c r="FX50" i="1"/>
  <c r="FW50" i="1"/>
  <c r="FV50" i="1"/>
  <c r="FU50" i="1"/>
  <c r="FT50" i="1"/>
  <c r="FS50" i="1"/>
  <c r="FR50" i="1"/>
  <c r="FQ50" i="1"/>
  <c r="FP50" i="1"/>
  <c r="FO50" i="1"/>
  <c r="FN50" i="1"/>
  <c r="FM50" i="1"/>
  <c r="FL50" i="1"/>
  <c r="FK50" i="1"/>
  <c r="FJ50" i="1"/>
  <c r="FI50" i="1"/>
  <c r="FH50" i="1"/>
  <c r="FG50" i="1"/>
  <c r="FF50" i="1"/>
  <c r="FE50" i="1"/>
  <c r="FD50" i="1"/>
  <c r="FC50" i="1"/>
  <c r="FB50" i="1"/>
  <c r="FA50" i="1"/>
  <c r="EZ50" i="1"/>
  <c r="EY50" i="1"/>
  <c r="EX50" i="1"/>
  <c r="EW50" i="1"/>
  <c r="EV50" i="1"/>
  <c r="EU50" i="1"/>
  <c r="ET50" i="1"/>
  <c r="ES50" i="1"/>
  <c r="ER50" i="1"/>
  <c r="EQ50" i="1"/>
  <c r="EP50" i="1"/>
  <c r="EO50" i="1"/>
  <c r="EN50" i="1"/>
  <c r="EM50" i="1"/>
  <c r="EL50" i="1"/>
  <c r="EK50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I200" i="28"/>
  <c r="H200" i="28"/>
  <c r="G200" i="28"/>
  <c r="F200" i="28"/>
  <c r="I199" i="28"/>
  <c r="H199" i="28"/>
  <c r="G199" i="28"/>
  <c r="F199" i="28"/>
  <c r="I198" i="28"/>
  <c r="H198" i="28"/>
  <c r="G198" i="28"/>
  <c r="F198" i="28"/>
  <c r="I197" i="28"/>
  <c r="H197" i="28"/>
  <c r="G197" i="28"/>
  <c r="F197" i="28"/>
  <c r="I196" i="28"/>
  <c r="H196" i="28"/>
  <c r="G196" i="28"/>
  <c r="F196" i="28"/>
  <c r="I195" i="28"/>
  <c r="H195" i="28"/>
  <c r="G195" i="28"/>
  <c r="F195" i="28"/>
  <c r="I194" i="28"/>
  <c r="H194" i="28"/>
  <c r="G194" i="28"/>
  <c r="F194" i="28"/>
  <c r="I193" i="28"/>
  <c r="H193" i="28"/>
  <c r="G193" i="28"/>
  <c r="F193" i="28"/>
  <c r="I192" i="28"/>
  <c r="H192" i="28"/>
  <c r="G192" i="28"/>
  <c r="F192" i="28"/>
  <c r="I191" i="28"/>
  <c r="H191" i="28"/>
  <c r="G191" i="28"/>
  <c r="F191" i="28"/>
  <c r="I190" i="28"/>
  <c r="H190" i="28"/>
  <c r="G190" i="28"/>
  <c r="F190" i="28"/>
  <c r="I189" i="28"/>
  <c r="H189" i="28"/>
  <c r="G189" i="28"/>
  <c r="F189" i="28"/>
  <c r="I188" i="28"/>
  <c r="H188" i="28"/>
  <c r="G188" i="28"/>
  <c r="F188" i="28"/>
  <c r="I187" i="28"/>
  <c r="H187" i="28"/>
  <c r="G187" i="28"/>
  <c r="F187" i="28"/>
  <c r="I186" i="28"/>
  <c r="H186" i="28"/>
  <c r="G186" i="28"/>
  <c r="F186" i="28"/>
  <c r="I185" i="28"/>
  <c r="H185" i="28"/>
  <c r="G185" i="28"/>
  <c r="F185" i="28"/>
  <c r="I184" i="28"/>
  <c r="H184" i="28"/>
  <c r="G184" i="28"/>
  <c r="F184" i="28"/>
  <c r="I183" i="28"/>
  <c r="H183" i="28"/>
  <c r="G183" i="28"/>
  <c r="F183" i="28"/>
  <c r="I182" i="28"/>
  <c r="H182" i="28"/>
  <c r="G182" i="28"/>
  <c r="F182" i="28"/>
  <c r="I181" i="28"/>
  <c r="H181" i="28"/>
  <c r="G181" i="28"/>
  <c r="F181" i="28"/>
  <c r="I180" i="28"/>
  <c r="H180" i="28"/>
  <c r="G180" i="28"/>
  <c r="F180" i="28"/>
  <c r="I179" i="28"/>
  <c r="H179" i="28"/>
  <c r="G179" i="28"/>
  <c r="F179" i="28"/>
  <c r="I178" i="28"/>
  <c r="H178" i="28"/>
  <c r="G178" i="28"/>
  <c r="F178" i="28"/>
  <c r="I177" i="28"/>
  <c r="H177" i="28"/>
  <c r="G177" i="28"/>
  <c r="F177" i="28"/>
  <c r="I176" i="28"/>
  <c r="H176" i="28"/>
  <c r="G176" i="28"/>
  <c r="F176" i="28"/>
  <c r="I175" i="28"/>
  <c r="H175" i="28"/>
  <c r="G175" i="28"/>
  <c r="F175" i="28"/>
  <c r="I174" i="28"/>
  <c r="H174" i="28"/>
  <c r="G174" i="28"/>
  <c r="F174" i="28"/>
  <c r="I173" i="28"/>
  <c r="H173" i="28"/>
  <c r="G173" i="28"/>
  <c r="F173" i="28"/>
  <c r="I172" i="28"/>
  <c r="H172" i="28"/>
  <c r="G172" i="28"/>
  <c r="F172" i="28"/>
  <c r="I171" i="28"/>
  <c r="H171" i="28"/>
  <c r="G171" i="28"/>
  <c r="F171" i="28"/>
  <c r="I170" i="28"/>
  <c r="H170" i="28"/>
  <c r="G170" i="28"/>
  <c r="F170" i="28"/>
  <c r="I169" i="28"/>
  <c r="H169" i="28"/>
  <c r="G169" i="28"/>
  <c r="F169" i="28"/>
  <c r="I168" i="28"/>
  <c r="H168" i="28"/>
  <c r="G168" i="28"/>
  <c r="F168" i="28"/>
  <c r="I167" i="28"/>
  <c r="H167" i="28"/>
  <c r="G167" i="28"/>
  <c r="F167" i="28"/>
  <c r="I166" i="28"/>
  <c r="H166" i="28"/>
  <c r="G166" i="28"/>
  <c r="F166" i="28"/>
  <c r="I165" i="28"/>
  <c r="H165" i="28"/>
  <c r="G165" i="28"/>
  <c r="F165" i="28"/>
  <c r="I164" i="28"/>
  <c r="H164" i="28"/>
  <c r="G164" i="28"/>
  <c r="F164" i="28"/>
  <c r="I163" i="28"/>
  <c r="H163" i="28"/>
  <c r="G163" i="28"/>
  <c r="F163" i="28"/>
  <c r="I162" i="28"/>
  <c r="H162" i="28"/>
  <c r="G162" i="28"/>
  <c r="F162" i="28"/>
  <c r="I161" i="28"/>
  <c r="H161" i="28"/>
  <c r="G161" i="28"/>
  <c r="F161" i="28"/>
  <c r="I160" i="28"/>
  <c r="H160" i="28"/>
  <c r="G160" i="28"/>
  <c r="F160" i="28"/>
  <c r="I159" i="28"/>
  <c r="H159" i="28"/>
  <c r="G159" i="28"/>
  <c r="F159" i="28"/>
  <c r="I158" i="28"/>
  <c r="H158" i="28"/>
  <c r="G158" i="28"/>
  <c r="F158" i="28"/>
  <c r="I157" i="28"/>
  <c r="H157" i="28"/>
  <c r="G157" i="28"/>
  <c r="F157" i="28"/>
  <c r="I156" i="28"/>
  <c r="H156" i="28"/>
  <c r="G156" i="28"/>
  <c r="F156" i="28"/>
  <c r="I155" i="28"/>
  <c r="H155" i="28"/>
  <c r="G155" i="28"/>
  <c r="F155" i="28"/>
  <c r="I154" i="28"/>
  <c r="H154" i="28"/>
  <c r="G154" i="28"/>
  <c r="F154" i="28"/>
  <c r="I153" i="28"/>
  <c r="H153" i="28"/>
  <c r="G153" i="28"/>
  <c r="F153" i="28"/>
  <c r="I152" i="28"/>
  <c r="H152" i="28"/>
  <c r="G152" i="28"/>
  <c r="F152" i="28"/>
  <c r="I151" i="28"/>
  <c r="H151" i="28"/>
  <c r="G151" i="28"/>
  <c r="F151" i="28"/>
  <c r="I150" i="28"/>
  <c r="H150" i="28"/>
  <c r="G150" i="28"/>
  <c r="F150" i="28"/>
  <c r="I149" i="28"/>
  <c r="H149" i="28"/>
  <c r="G149" i="28"/>
  <c r="F149" i="28"/>
  <c r="I148" i="28"/>
  <c r="H148" i="28"/>
  <c r="G148" i="28"/>
  <c r="F148" i="28"/>
  <c r="I147" i="28"/>
  <c r="H147" i="28"/>
  <c r="G147" i="28"/>
  <c r="F147" i="28"/>
  <c r="I146" i="28"/>
  <c r="H146" i="28"/>
  <c r="G146" i="28"/>
  <c r="F146" i="28"/>
  <c r="I145" i="28"/>
  <c r="H145" i="28"/>
  <c r="G145" i="28"/>
  <c r="F145" i="28"/>
  <c r="I144" i="28"/>
  <c r="H144" i="28"/>
  <c r="G144" i="28"/>
  <c r="F144" i="28"/>
  <c r="I143" i="28"/>
  <c r="H143" i="28"/>
  <c r="G143" i="28"/>
  <c r="F143" i="28"/>
  <c r="I142" i="28"/>
  <c r="H142" i="28"/>
  <c r="G142" i="28"/>
  <c r="F142" i="28"/>
  <c r="I141" i="28"/>
  <c r="H141" i="28"/>
  <c r="G141" i="28"/>
  <c r="F141" i="28"/>
  <c r="I140" i="28"/>
  <c r="H140" i="28"/>
  <c r="G140" i="28"/>
  <c r="F140" i="28"/>
  <c r="I139" i="28"/>
  <c r="H139" i="28"/>
  <c r="G139" i="28"/>
  <c r="F139" i="28"/>
  <c r="I138" i="28"/>
  <c r="H138" i="28"/>
  <c r="G138" i="28"/>
  <c r="F138" i="28"/>
  <c r="I137" i="28"/>
  <c r="H137" i="28"/>
  <c r="G137" i="28"/>
  <c r="F137" i="28"/>
  <c r="I136" i="28"/>
  <c r="H136" i="28"/>
  <c r="G136" i="28"/>
  <c r="F136" i="28"/>
  <c r="I135" i="28"/>
  <c r="H135" i="28"/>
  <c r="G135" i="28"/>
  <c r="F135" i="28"/>
  <c r="I134" i="28"/>
  <c r="H134" i="28"/>
  <c r="G134" i="28"/>
  <c r="F134" i="28"/>
  <c r="I133" i="28"/>
  <c r="H133" i="28"/>
  <c r="G133" i="28"/>
  <c r="F133" i="28"/>
  <c r="I132" i="28"/>
  <c r="H132" i="28"/>
  <c r="G132" i="28"/>
  <c r="F132" i="28"/>
  <c r="I131" i="28"/>
  <c r="H131" i="28"/>
  <c r="G131" i="28"/>
  <c r="F131" i="28"/>
  <c r="I130" i="28"/>
  <c r="H130" i="28"/>
  <c r="G130" i="28"/>
  <c r="F130" i="28"/>
  <c r="I129" i="28"/>
  <c r="H129" i="28"/>
  <c r="G129" i="28"/>
  <c r="F129" i="28"/>
  <c r="I128" i="28"/>
  <c r="H128" i="28"/>
  <c r="G128" i="28"/>
  <c r="F128" i="28"/>
  <c r="I127" i="28"/>
  <c r="H127" i="28"/>
  <c r="G127" i="28"/>
  <c r="F127" i="28"/>
  <c r="I126" i="28"/>
  <c r="H126" i="28"/>
  <c r="G126" i="28"/>
  <c r="F126" i="28"/>
  <c r="I125" i="28"/>
  <c r="H125" i="28"/>
  <c r="G125" i="28"/>
  <c r="F125" i="28"/>
  <c r="I124" i="28"/>
  <c r="H124" i="28"/>
  <c r="G124" i="28"/>
  <c r="F124" i="28"/>
  <c r="I123" i="28"/>
  <c r="H123" i="28"/>
  <c r="G123" i="28"/>
  <c r="F123" i="28"/>
  <c r="I122" i="28"/>
  <c r="H122" i="28"/>
  <c r="G122" i="28"/>
  <c r="F122" i="28"/>
  <c r="I121" i="28"/>
  <c r="H121" i="28"/>
  <c r="G121" i="28"/>
  <c r="F121" i="28"/>
  <c r="I120" i="28"/>
  <c r="H120" i="28"/>
  <c r="G120" i="28"/>
  <c r="F120" i="28"/>
  <c r="I119" i="28"/>
  <c r="H119" i="28"/>
  <c r="G119" i="28"/>
  <c r="F119" i="28"/>
  <c r="I118" i="28"/>
  <c r="H118" i="28"/>
  <c r="G118" i="28"/>
  <c r="F118" i="28"/>
  <c r="I117" i="28"/>
  <c r="H117" i="28"/>
  <c r="G117" i="28"/>
  <c r="F117" i="28"/>
  <c r="I116" i="28"/>
  <c r="H116" i="28"/>
  <c r="G116" i="28"/>
  <c r="F116" i="28"/>
  <c r="I115" i="28"/>
  <c r="H115" i="28"/>
  <c r="G115" i="28"/>
  <c r="F115" i="28"/>
  <c r="I114" i="28"/>
  <c r="H114" i="28"/>
  <c r="G114" i="28"/>
  <c r="F114" i="28"/>
  <c r="I113" i="28"/>
  <c r="H113" i="28"/>
  <c r="G113" i="28"/>
  <c r="F113" i="28"/>
  <c r="I112" i="28"/>
  <c r="H112" i="28"/>
  <c r="G112" i="28"/>
  <c r="F112" i="28"/>
  <c r="I111" i="28"/>
  <c r="H111" i="28"/>
  <c r="G111" i="28"/>
  <c r="F111" i="28"/>
  <c r="I110" i="28"/>
  <c r="H110" i="28"/>
  <c r="G110" i="28"/>
  <c r="F110" i="28"/>
  <c r="I109" i="28"/>
  <c r="H109" i="28"/>
  <c r="G109" i="28"/>
  <c r="F109" i="28"/>
  <c r="I108" i="28"/>
  <c r="H108" i="28"/>
  <c r="G108" i="28"/>
  <c r="F108" i="28"/>
  <c r="I107" i="28"/>
  <c r="H107" i="28"/>
  <c r="G107" i="28"/>
  <c r="F107" i="28"/>
  <c r="I106" i="28"/>
  <c r="H106" i="28"/>
  <c r="G106" i="28"/>
  <c r="F106" i="28"/>
  <c r="I105" i="28"/>
  <c r="H105" i="28"/>
  <c r="G105" i="28"/>
  <c r="F105" i="28"/>
  <c r="I104" i="28"/>
  <c r="H104" i="28"/>
  <c r="G104" i="28"/>
  <c r="F104" i="28"/>
  <c r="I103" i="28"/>
  <c r="H103" i="28"/>
  <c r="G103" i="28"/>
  <c r="F103" i="28"/>
  <c r="I102" i="28"/>
  <c r="H102" i="28"/>
  <c r="G102" i="28"/>
  <c r="F102" i="28"/>
  <c r="I101" i="28"/>
  <c r="H101" i="28"/>
  <c r="G101" i="28"/>
  <c r="F101" i="28"/>
  <c r="I100" i="28"/>
  <c r="H100" i="28"/>
  <c r="G100" i="28"/>
  <c r="F100" i="28"/>
  <c r="I99" i="28"/>
  <c r="H99" i="28"/>
  <c r="G99" i="28"/>
  <c r="F99" i="28"/>
  <c r="I98" i="28"/>
  <c r="H98" i="28"/>
  <c r="G98" i="28"/>
  <c r="F98" i="28"/>
  <c r="I97" i="28"/>
  <c r="H97" i="28"/>
  <c r="G97" i="28"/>
  <c r="F97" i="28"/>
  <c r="I96" i="28"/>
  <c r="H96" i="28"/>
  <c r="G96" i="28"/>
  <c r="F96" i="28"/>
  <c r="I95" i="28"/>
  <c r="H95" i="28"/>
  <c r="G95" i="28"/>
  <c r="F95" i="28"/>
  <c r="I94" i="28"/>
  <c r="H94" i="28"/>
  <c r="G94" i="28"/>
  <c r="F94" i="28"/>
  <c r="I93" i="28"/>
  <c r="H93" i="28"/>
  <c r="G93" i="28"/>
  <c r="F93" i="28"/>
  <c r="I92" i="28"/>
  <c r="H92" i="28"/>
  <c r="G92" i="28"/>
  <c r="F92" i="28"/>
  <c r="I91" i="28"/>
  <c r="H91" i="28"/>
  <c r="G91" i="28"/>
  <c r="F91" i="28"/>
  <c r="I90" i="28"/>
  <c r="H90" i="28"/>
  <c r="G90" i="28"/>
  <c r="F90" i="28"/>
  <c r="I89" i="28"/>
  <c r="H89" i="28"/>
  <c r="G89" i="28"/>
  <c r="F89" i="28"/>
  <c r="I88" i="28"/>
  <c r="H88" i="28"/>
  <c r="G88" i="28"/>
  <c r="F88" i="28"/>
  <c r="I87" i="28"/>
  <c r="H87" i="28"/>
  <c r="G87" i="28"/>
  <c r="F87" i="28"/>
  <c r="I86" i="28"/>
  <c r="H86" i="28"/>
  <c r="G86" i="28"/>
  <c r="F86" i="28"/>
  <c r="I85" i="28"/>
  <c r="H85" i="28"/>
  <c r="G85" i="28"/>
  <c r="F85" i="28"/>
  <c r="I84" i="28"/>
  <c r="H84" i="28"/>
  <c r="G84" i="28"/>
  <c r="F84" i="28"/>
  <c r="I83" i="28"/>
  <c r="H83" i="28"/>
  <c r="G83" i="28"/>
  <c r="F83" i="28"/>
  <c r="I82" i="28"/>
  <c r="H82" i="28"/>
  <c r="G82" i="28"/>
  <c r="F82" i="28"/>
  <c r="I81" i="28"/>
  <c r="H81" i="28"/>
  <c r="G81" i="28"/>
  <c r="F81" i="28"/>
  <c r="I80" i="28"/>
  <c r="H80" i="28"/>
  <c r="G80" i="28"/>
  <c r="F80" i="28"/>
  <c r="I79" i="28"/>
  <c r="H79" i="28"/>
  <c r="G79" i="28"/>
  <c r="F79" i="28"/>
  <c r="I78" i="28"/>
  <c r="H78" i="28"/>
  <c r="G78" i="28"/>
  <c r="F78" i="28"/>
  <c r="I77" i="28"/>
  <c r="H77" i="28"/>
  <c r="G77" i="28"/>
  <c r="F77" i="28"/>
  <c r="I76" i="28"/>
  <c r="H76" i="28"/>
  <c r="G76" i="28"/>
  <c r="F76" i="28"/>
  <c r="I75" i="28"/>
  <c r="H75" i="28"/>
  <c r="G75" i="28"/>
  <c r="F75" i="28"/>
  <c r="I74" i="28"/>
  <c r="H74" i="28"/>
  <c r="G74" i="28"/>
  <c r="F74" i="28"/>
  <c r="I73" i="28"/>
  <c r="H73" i="28"/>
  <c r="G73" i="28"/>
  <c r="F73" i="28"/>
  <c r="I72" i="28"/>
  <c r="H72" i="28"/>
  <c r="G72" i="28"/>
  <c r="F72" i="28"/>
  <c r="I71" i="28"/>
  <c r="H71" i="28"/>
  <c r="G71" i="28"/>
  <c r="F71" i="28"/>
  <c r="I70" i="28"/>
  <c r="H70" i="28"/>
  <c r="G70" i="28"/>
  <c r="F70" i="28"/>
  <c r="I69" i="28"/>
  <c r="H69" i="28"/>
  <c r="G69" i="28"/>
  <c r="F69" i="28"/>
  <c r="I68" i="28"/>
  <c r="H68" i="28"/>
  <c r="G68" i="28"/>
  <c r="F68" i="28"/>
  <c r="I67" i="28"/>
  <c r="H67" i="28"/>
  <c r="G67" i="28"/>
  <c r="F67" i="28"/>
  <c r="I66" i="28"/>
  <c r="H66" i="28"/>
  <c r="G66" i="28"/>
  <c r="F66" i="28"/>
  <c r="I65" i="28"/>
  <c r="H65" i="28"/>
  <c r="G65" i="28"/>
  <c r="F65" i="28"/>
  <c r="I64" i="28"/>
  <c r="H64" i="28"/>
  <c r="G64" i="28"/>
  <c r="F64" i="28"/>
  <c r="I63" i="28"/>
  <c r="H63" i="28"/>
  <c r="G63" i="28"/>
  <c r="F63" i="28"/>
  <c r="I62" i="28"/>
  <c r="H62" i="28"/>
  <c r="G62" i="28"/>
  <c r="F62" i="28"/>
  <c r="I61" i="28"/>
  <c r="H61" i="28"/>
  <c r="G61" i="28"/>
  <c r="F61" i="28"/>
  <c r="I60" i="28"/>
  <c r="H60" i="28"/>
  <c r="G60" i="28"/>
  <c r="F60" i="28"/>
  <c r="I59" i="28"/>
  <c r="H59" i="28"/>
  <c r="G59" i="28"/>
  <c r="F59" i="28"/>
  <c r="I58" i="28"/>
  <c r="H58" i="28"/>
  <c r="G58" i="28"/>
  <c r="F58" i="28"/>
  <c r="GB24" i="21" l="1"/>
  <c r="GB23" i="21"/>
  <c r="GB22" i="21"/>
  <c r="GB21" i="21"/>
  <c r="GB20" i="21"/>
  <c r="GB19" i="21"/>
  <c r="GB16" i="21"/>
  <c r="GB15" i="21"/>
  <c r="GB14" i="21"/>
  <c r="GB13" i="21"/>
  <c r="GB12" i="21"/>
  <c r="GB11" i="21"/>
  <c r="GB8" i="21"/>
  <c r="GB7" i="21"/>
  <c r="GB6" i="21"/>
  <c r="GB5" i="21"/>
  <c r="GB4" i="21"/>
  <c r="GB3" i="21"/>
  <c r="GB2" i="21"/>
  <c r="GB10" i="21" s="1"/>
  <c r="GA24" i="21"/>
  <c r="FZ24" i="21"/>
  <c r="FY24" i="21"/>
  <c r="FX24" i="21"/>
  <c r="FW24" i="21"/>
  <c r="FV24" i="21"/>
  <c r="FU24" i="21"/>
  <c r="FT24" i="21"/>
  <c r="FS24" i="21"/>
  <c r="FR24" i="21"/>
  <c r="FQ24" i="21"/>
  <c r="FP24" i="21"/>
  <c r="FO24" i="21"/>
  <c r="FN24" i="21"/>
  <c r="FM24" i="21"/>
  <c r="FL24" i="21"/>
  <c r="FK24" i="21"/>
  <c r="FJ24" i="21"/>
  <c r="FI24" i="21"/>
  <c r="FH24" i="21"/>
  <c r="FG24" i="21"/>
  <c r="FF24" i="21"/>
  <c r="FE24" i="21"/>
  <c r="FD24" i="21"/>
  <c r="FC24" i="21"/>
  <c r="FB24" i="21"/>
  <c r="FA24" i="21"/>
  <c r="EZ24" i="21"/>
  <c r="EY24" i="21"/>
  <c r="EX24" i="21"/>
  <c r="EW24" i="21"/>
  <c r="EV24" i="21"/>
  <c r="EU24" i="21"/>
  <c r="ET24" i="21"/>
  <c r="ES24" i="21"/>
  <c r="ER24" i="21"/>
  <c r="EQ24" i="21"/>
  <c r="EP24" i="21"/>
  <c r="EO24" i="21"/>
  <c r="EN24" i="21"/>
  <c r="EM24" i="21"/>
  <c r="EL24" i="21"/>
  <c r="EK24" i="21"/>
  <c r="EJ24" i="21"/>
  <c r="EI24" i="21"/>
  <c r="EH24" i="21"/>
  <c r="EG24" i="21"/>
  <c r="EF24" i="21"/>
  <c r="EE24" i="21"/>
  <c r="ED24" i="21"/>
  <c r="EC24" i="21"/>
  <c r="EB24" i="21"/>
  <c r="EA24" i="21"/>
  <c r="DZ24" i="21"/>
  <c r="DY24" i="21"/>
  <c r="DX24" i="21"/>
  <c r="DW24" i="21"/>
  <c r="DV24" i="21"/>
  <c r="DU24" i="21"/>
  <c r="DT24" i="21"/>
  <c r="DS24" i="21"/>
  <c r="DR24" i="21"/>
  <c r="DQ24" i="21"/>
  <c r="DP24" i="21"/>
  <c r="DO24" i="21"/>
  <c r="DN24" i="21"/>
  <c r="DM24" i="21"/>
  <c r="DL24" i="21"/>
  <c r="DK24" i="21"/>
  <c r="DJ24" i="21"/>
  <c r="DI24" i="21"/>
  <c r="DH24" i="21"/>
  <c r="DG24" i="21"/>
  <c r="DF24" i="21"/>
  <c r="DE24" i="21"/>
  <c r="DD24" i="21"/>
  <c r="DC24" i="21"/>
  <c r="DB24" i="21"/>
  <c r="DA24" i="21"/>
  <c r="CZ24" i="21"/>
  <c r="CY24" i="21"/>
  <c r="CX24" i="21"/>
  <c r="CW24" i="21"/>
  <c r="CV24" i="21"/>
  <c r="CU24" i="21"/>
  <c r="CT24" i="21"/>
  <c r="CS24" i="21"/>
  <c r="CR24" i="21"/>
  <c r="CQ24" i="21"/>
  <c r="CP24" i="21"/>
  <c r="CO24" i="21"/>
  <c r="CN24" i="21"/>
  <c r="CM24" i="21"/>
  <c r="CL24" i="21"/>
  <c r="CK24" i="21"/>
  <c r="CJ24" i="21"/>
  <c r="CI24" i="21"/>
  <c r="CH24" i="21"/>
  <c r="CG24" i="21"/>
  <c r="CF24" i="21"/>
  <c r="CE24" i="21"/>
  <c r="CD24" i="21"/>
  <c r="CC24" i="21"/>
  <c r="CB24" i="21"/>
  <c r="CA24" i="21"/>
  <c r="BZ24" i="21"/>
  <c r="BY24" i="21"/>
  <c r="BX24" i="21"/>
  <c r="BW24" i="21"/>
  <c r="BV24" i="21"/>
  <c r="BU24" i="21"/>
  <c r="BT24" i="21"/>
  <c r="BS24" i="21"/>
  <c r="BR24" i="21"/>
  <c r="BQ24" i="21"/>
  <c r="BP24" i="21"/>
  <c r="BO24" i="21"/>
  <c r="BN24" i="21"/>
  <c r="BM24" i="21"/>
  <c r="BL24" i="21"/>
  <c r="BK24" i="21"/>
  <c r="BJ24" i="21"/>
  <c r="BI24" i="21"/>
  <c r="BH24" i="21"/>
  <c r="BG24" i="21"/>
  <c r="BF24" i="21"/>
  <c r="BE24" i="21"/>
  <c r="BD24" i="21"/>
  <c r="BC24" i="21"/>
  <c r="BB24" i="21"/>
  <c r="BA24" i="21"/>
  <c r="GA23" i="21"/>
  <c r="FZ23" i="21"/>
  <c r="FY23" i="21"/>
  <c r="FX23" i="21"/>
  <c r="FW23" i="21"/>
  <c r="FV23" i="21"/>
  <c r="FU23" i="21"/>
  <c r="FT23" i="21"/>
  <c r="FS23" i="21"/>
  <c r="FR23" i="21"/>
  <c r="FQ23" i="21"/>
  <c r="FP23" i="21"/>
  <c r="FO23" i="21"/>
  <c r="FN23" i="21"/>
  <c r="FM23" i="21"/>
  <c r="FL23" i="21"/>
  <c r="FK23" i="21"/>
  <c r="FJ23" i="21"/>
  <c r="FI23" i="21"/>
  <c r="FH23" i="21"/>
  <c r="FG23" i="21"/>
  <c r="FF23" i="21"/>
  <c r="FE23" i="21"/>
  <c r="FD23" i="21"/>
  <c r="FC23" i="21"/>
  <c r="FB23" i="21"/>
  <c r="FA23" i="21"/>
  <c r="EZ23" i="21"/>
  <c r="EY23" i="21"/>
  <c r="EX23" i="21"/>
  <c r="EW23" i="21"/>
  <c r="EV23" i="21"/>
  <c r="EU23" i="21"/>
  <c r="ET23" i="21"/>
  <c r="ES23" i="21"/>
  <c r="ER23" i="21"/>
  <c r="EQ23" i="21"/>
  <c r="EP23" i="21"/>
  <c r="EO23" i="21"/>
  <c r="EN23" i="21"/>
  <c r="EM23" i="21"/>
  <c r="EL23" i="21"/>
  <c r="EK23" i="21"/>
  <c r="EJ23" i="21"/>
  <c r="EI23" i="21"/>
  <c r="EH23" i="21"/>
  <c r="EG23" i="21"/>
  <c r="EF23" i="21"/>
  <c r="EE23" i="21"/>
  <c r="ED23" i="21"/>
  <c r="EC23" i="21"/>
  <c r="EB23" i="21"/>
  <c r="EA23" i="21"/>
  <c r="DZ23" i="21"/>
  <c r="DY23" i="21"/>
  <c r="DX23" i="21"/>
  <c r="DW23" i="21"/>
  <c r="DV23" i="21"/>
  <c r="DU23" i="21"/>
  <c r="DT23" i="21"/>
  <c r="DS23" i="21"/>
  <c r="DR23" i="21"/>
  <c r="DQ23" i="21"/>
  <c r="DP23" i="21"/>
  <c r="DO23" i="21"/>
  <c r="DN23" i="21"/>
  <c r="DM23" i="21"/>
  <c r="DL23" i="21"/>
  <c r="DK23" i="21"/>
  <c r="DJ23" i="21"/>
  <c r="DI23" i="21"/>
  <c r="DH23" i="21"/>
  <c r="DG23" i="21"/>
  <c r="DF23" i="21"/>
  <c r="DE23" i="21"/>
  <c r="DD23" i="21"/>
  <c r="DC23" i="21"/>
  <c r="DB23" i="21"/>
  <c r="DA23" i="21"/>
  <c r="CZ23" i="21"/>
  <c r="CY23" i="21"/>
  <c r="CX23" i="21"/>
  <c r="CW23" i="21"/>
  <c r="CV23" i="21"/>
  <c r="CU23" i="21"/>
  <c r="CT23" i="21"/>
  <c r="CS23" i="21"/>
  <c r="CR23" i="21"/>
  <c r="CQ23" i="21"/>
  <c r="CP23" i="21"/>
  <c r="CO23" i="21"/>
  <c r="CN23" i="21"/>
  <c r="CM23" i="21"/>
  <c r="CL23" i="21"/>
  <c r="CK23" i="21"/>
  <c r="CJ23" i="21"/>
  <c r="CI23" i="21"/>
  <c r="CH23" i="21"/>
  <c r="CG23" i="21"/>
  <c r="CF23" i="21"/>
  <c r="CE23" i="21"/>
  <c r="CD23" i="21"/>
  <c r="CC23" i="21"/>
  <c r="CB23" i="21"/>
  <c r="CA23" i="21"/>
  <c r="BZ23" i="21"/>
  <c r="BY23" i="21"/>
  <c r="BX23" i="21"/>
  <c r="BW23" i="21"/>
  <c r="BV23" i="21"/>
  <c r="BU23" i="21"/>
  <c r="BT23" i="21"/>
  <c r="BS23" i="21"/>
  <c r="BR23" i="21"/>
  <c r="BQ23" i="21"/>
  <c r="BP23" i="21"/>
  <c r="BO23" i="21"/>
  <c r="BN23" i="21"/>
  <c r="BM23" i="21"/>
  <c r="BL23" i="21"/>
  <c r="BK23" i="21"/>
  <c r="BJ23" i="21"/>
  <c r="BI23" i="21"/>
  <c r="BH23" i="21"/>
  <c r="BG23" i="21"/>
  <c r="BF23" i="21"/>
  <c r="BE23" i="21"/>
  <c r="BD23" i="21"/>
  <c r="BC23" i="21"/>
  <c r="BB23" i="21"/>
  <c r="BA23" i="21"/>
  <c r="GA22" i="21"/>
  <c r="FZ22" i="21"/>
  <c r="FY22" i="21"/>
  <c r="FX22" i="21"/>
  <c r="FW22" i="21"/>
  <c r="FV22" i="21"/>
  <c r="FU22" i="21"/>
  <c r="FT22" i="21"/>
  <c r="FS22" i="21"/>
  <c r="FR22" i="21"/>
  <c r="FQ22" i="21"/>
  <c r="FP22" i="21"/>
  <c r="FO22" i="21"/>
  <c r="FN22" i="21"/>
  <c r="FM22" i="21"/>
  <c r="FL22" i="21"/>
  <c r="FK22" i="21"/>
  <c r="FJ22" i="21"/>
  <c r="FI22" i="21"/>
  <c r="FH22" i="21"/>
  <c r="FG22" i="21"/>
  <c r="FF22" i="21"/>
  <c r="FE22" i="21"/>
  <c r="FD22" i="21"/>
  <c r="FC22" i="21"/>
  <c r="FB22" i="21"/>
  <c r="FA22" i="21"/>
  <c r="EZ22" i="21"/>
  <c r="EY22" i="21"/>
  <c r="EX22" i="21"/>
  <c r="EW22" i="21"/>
  <c r="EV22" i="21"/>
  <c r="EU22" i="21"/>
  <c r="ET22" i="21"/>
  <c r="ES22" i="21"/>
  <c r="ER22" i="21"/>
  <c r="EQ22" i="21"/>
  <c r="EP22" i="21"/>
  <c r="EO22" i="21"/>
  <c r="EN22" i="21"/>
  <c r="EM22" i="21"/>
  <c r="EL22" i="21"/>
  <c r="EK22" i="21"/>
  <c r="EJ22" i="21"/>
  <c r="EI22" i="21"/>
  <c r="EH22" i="21"/>
  <c r="EG22" i="21"/>
  <c r="EF22" i="21"/>
  <c r="EE22" i="21"/>
  <c r="ED22" i="21"/>
  <c r="EC22" i="21"/>
  <c r="EB22" i="21"/>
  <c r="EA22" i="21"/>
  <c r="DZ22" i="21"/>
  <c r="DY22" i="21"/>
  <c r="DX22" i="21"/>
  <c r="DW22" i="21"/>
  <c r="DV22" i="21"/>
  <c r="DU22" i="21"/>
  <c r="DT22" i="21"/>
  <c r="DS22" i="21"/>
  <c r="DR22" i="21"/>
  <c r="DQ22" i="21"/>
  <c r="DP22" i="21"/>
  <c r="DO22" i="21"/>
  <c r="DN22" i="21"/>
  <c r="DM22" i="21"/>
  <c r="DL22" i="21"/>
  <c r="DK22" i="21"/>
  <c r="DJ22" i="21"/>
  <c r="DI22" i="21"/>
  <c r="DH22" i="21"/>
  <c r="DG22" i="21"/>
  <c r="DF22" i="21"/>
  <c r="DE22" i="21"/>
  <c r="DD22" i="21"/>
  <c r="DC22" i="21"/>
  <c r="DB22" i="21"/>
  <c r="DA22" i="21"/>
  <c r="CZ22" i="21"/>
  <c r="CY22" i="21"/>
  <c r="CX22" i="21"/>
  <c r="CW22" i="21"/>
  <c r="CV22" i="21"/>
  <c r="CU22" i="21"/>
  <c r="CT22" i="21"/>
  <c r="CS22" i="21"/>
  <c r="CR22" i="21"/>
  <c r="CQ22" i="21"/>
  <c r="CP22" i="21"/>
  <c r="CO22" i="21"/>
  <c r="CN22" i="21"/>
  <c r="CM22" i="21"/>
  <c r="CL22" i="21"/>
  <c r="CK22" i="21"/>
  <c r="CJ22" i="21"/>
  <c r="CI22" i="21"/>
  <c r="CH22" i="21"/>
  <c r="CG22" i="21"/>
  <c r="CF22" i="21"/>
  <c r="CE22" i="21"/>
  <c r="CD22" i="21"/>
  <c r="CC22" i="21"/>
  <c r="CB22" i="21"/>
  <c r="CA22" i="21"/>
  <c r="BZ22" i="21"/>
  <c r="BY22" i="21"/>
  <c r="BX22" i="21"/>
  <c r="BW22" i="21"/>
  <c r="BV22" i="21"/>
  <c r="BU22" i="21"/>
  <c r="BT22" i="21"/>
  <c r="BS22" i="21"/>
  <c r="BR22" i="21"/>
  <c r="BQ22" i="21"/>
  <c r="BP22" i="21"/>
  <c r="BO22" i="21"/>
  <c r="BN22" i="21"/>
  <c r="BM22" i="21"/>
  <c r="BL22" i="21"/>
  <c r="BK22" i="21"/>
  <c r="BJ22" i="21"/>
  <c r="BI22" i="21"/>
  <c r="BH22" i="21"/>
  <c r="BG22" i="21"/>
  <c r="BF22" i="21"/>
  <c r="BE22" i="21"/>
  <c r="BD22" i="21"/>
  <c r="BC22" i="21"/>
  <c r="BB22" i="21"/>
  <c r="BA22" i="21"/>
  <c r="GA21" i="21"/>
  <c r="FZ21" i="21"/>
  <c r="FY21" i="21"/>
  <c r="FX21" i="21"/>
  <c r="FW21" i="21"/>
  <c r="FV21" i="21"/>
  <c r="FU21" i="21"/>
  <c r="FT21" i="21"/>
  <c r="FS21" i="21"/>
  <c r="FR21" i="21"/>
  <c r="FQ21" i="21"/>
  <c r="FP21" i="21"/>
  <c r="FO21" i="21"/>
  <c r="FN21" i="21"/>
  <c r="FM21" i="21"/>
  <c r="FL21" i="21"/>
  <c r="FK21" i="21"/>
  <c r="FJ21" i="21"/>
  <c r="FI21" i="21"/>
  <c r="FH21" i="21"/>
  <c r="FG21" i="21"/>
  <c r="FF21" i="21"/>
  <c r="FE21" i="21"/>
  <c r="FD21" i="21"/>
  <c r="FC21" i="21"/>
  <c r="FB21" i="21"/>
  <c r="FA21" i="21"/>
  <c r="EZ21" i="21"/>
  <c r="EY21" i="21"/>
  <c r="EX21" i="21"/>
  <c r="EW21" i="21"/>
  <c r="EV21" i="21"/>
  <c r="EU21" i="21"/>
  <c r="ET21" i="21"/>
  <c r="ES21" i="21"/>
  <c r="ER21" i="21"/>
  <c r="EQ21" i="21"/>
  <c r="EP21" i="21"/>
  <c r="EO21" i="21"/>
  <c r="EN21" i="21"/>
  <c r="EM21" i="21"/>
  <c r="EL21" i="21"/>
  <c r="EK21" i="21"/>
  <c r="EJ21" i="21"/>
  <c r="EI21" i="21"/>
  <c r="EH21" i="21"/>
  <c r="EG21" i="21"/>
  <c r="EF21" i="21"/>
  <c r="EE21" i="21"/>
  <c r="ED21" i="21"/>
  <c r="EC21" i="21"/>
  <c r="EB21" i="21"/>
  <c r="EA21" i="21"/>
  <c r="DZ21" i="21"/>
  <c r="DY21" i="21"/>
  <c r="DX21" i="21"/>
  <c r="DW21" i="21"/>
  <c r="DV21" i="21"/>
  <c r="DU21" i="21"/>
  <c r="DT21" i="21"/>
  <c r="DS21" i="21"/>
  <c r="DR21" i="21"/>
  <c r="DQ21" i="21"/>
  <c r="DP21" i="21"/>
  <c r="DO21" i="21"/>
  <c r="DN21" i="21"/>
  <c r="DM21" i="21"/>
  <c r="DL21" i="21"/>
  <c r="DK21" i="21"/>
  <c r="DJ21" i="21"/>
  <c r="DI21" i="21"/>
  <c r="DH21" i="21"/>
  <c r="DG21" i="21"/>
  <c r="DF21" i="21"/>
  <c r="DE21" i="21"/>
  <c r="DD21" i="21"/>
  <c r="DC21" i="21"/>
  <c r="DB21" i="21"/>
  <c r="DA21" i="21"/>
  <c r="CZ21" i="21"/>
  <c r="CY21" i="21"/>
  <c r="CX21" i="21"/>
  <c r="CW21" i="21"/>
  <c r="CV21" i="21"/>
  <c r="CU21" i="21"/>
  <c r="CT21" i="21"/>
  <c r="CS21" i="21"/>
  <c r="CR21" i="21"/>
  <c r="CQ21" i="21"/>
  <c r="CP21" i="21"/>
  <c r="CO21" i="21"/>
  <c r="CN21" i="21"/>
  <c r="CM21" i="21"/>
  <c r="CL21" i="21"/>
  <c r="CK21" i="21"/>
  <c r="CJ21" i="21"/>
  <c r="CI21" i="21"/>
  <c r="CH21" i="21"/>
  <c r="CG21" i="21"/>
  <c r="CF21" i="21"/>
  <c r="CE21" i="21"/>
  <c r="CD21" i="21"/>
  <c r="CC21" i="21"/>
  <c r="CB21" i="21"/>
  <c r="CA21" i="21"/>
  <c r="BZ21" i="21"/>
  <c r="BY21" i="21"/>
  <c r="BX21" i="21"/>
  <c r="BW21" i="21"/>
  <c r="BV21" i="21"/>
  <c r="BU21" i="21"/>
  <c r="BT21" i="21"/>
  <c r="BS21" i="21"/>
  <c r="BR21" i="21"/>
  <c r="BQ21" i="21"/>
  <c r="BP21" i="21"/>
  <c r="BO21" i="21"/>
  <c r="BN21" i="21"/>
  <c r="BM21" i="21"/>
  <c r="BL21" i="21"/>
  <c r="BK21" i="21"/>
  <c r="BJ21" i="21"/>
  <c r="BI21" i="21"/>
  <c r="BH21" i="21"/>
  <c r="BG21" i="21"/>
  <c r="BF21" i="21"/>
  <c r="BE21" i="21"/>
  <c r="BD21" i="21"/>
  <c r="BC21" i="21"/>
  <c r="BB21" i="21"/>
  <c r="BA21" i="21"/>
  <c r="GA20" i="21"/>
  <c r="FZ20" i="21"/>
  <c r="FY20" i="21"/>
  <c r="FX20" i="21"/>
  <c r="FW20" i="21"/>
  <c r="FV20" i="21"/>
  <c r="FU20" i="21"/>
  <c r="FT20" i="21"/>
  <c r="FS20" i="21"/>
  <c r="FR20" i="21"/>
  <c r="FQ20" i="21"/>
  <c r="FP20" i="21"/>
  <c r="FO20" i="21"/>
  <c r="FN20" i="21"/>
  <c r="FM20" i="21"/>
  <c r="FL20" i="21"/>
  <c r="FK20" i="21"/>
  <c r="FJ20" i="21"/>
  <c r="FI20" i="21"/>
  <c r="FH20" i="21"/>
  <c r="FG20" i="21"/>
  <c r="FF20" i="21"/>
  <c r="FE20" i="21"/>
  <c r="FD20" i="21"/>
  <c r="FC20" i="21"/>
  <c r="FB20" i="21"/>
  <c r="FA20" i="21"/>
  <c r="EZ20" i="21"/>
  <c r="EY20" i="21"/>
  <c r="EX20" i="21"/>
  <c r="EW20" i="21"/>
  <c r="EV20" i="21"/>
  <c r="EU20" i="21"/>
  <c r="ET20" i="21"/>
  <c r="ES20" i="21"/>
  <c r="ER20" i="21"/>
  <c r="EQ20" i="21"/>
  <c r="EP20" i="21"/>
  <c r="EO20" i="21"/>
  <c r="EN20" i="21"/>
  <c r="EM20" i="21"/>
  <c r="EL20" i="21"/>
  <c r="EK20" i="21"/>
  <c r="EJ20" i="21"/>
  <c r="EI20" i="21"/>
  <c r="EH20" i="21"/>
  <c r="EG20" i="21"/>
  <c r="EF20" i="21"/>
  <c r="EE20" i="21"/>
  <c r="ED20" i="21"/>
  <c r="EC20" i="21"/>
  <c r="EB20" i="21"/>
  <c r="EA20" i="21"/>
  <c r="DZ20" i="21"/>
  <c r="DY20" i="21"/>
  <c r="DX20" i="21"/>
  <c r="DW20" i="21"/>
  <c r="DV20" i="21"/>
  <c r="DU20" i="21"/>
  <c r="DT20" i="21"/>
  <c r="DS20" i="21"/>
  <c r="DR20" i="21"/>
  <c r="DQ20" i="21"/>
  <c r="DP20" i="21"/>
  <c r="DO20" i="21"/>
  <c r="DN20" i="21"/>
  <c r="DM20" i="21"/>
  <c r="DL20" i="21"/>
  <c r="DK20" i="21"/>
  <c r="DJ20" i="21"/>
  <c r="DI20" i="21"/>
  <c r="DH20" i="21"/>
  <c r="DG20" i="21"/>
  <c r="DF20" i="21"/>
  <c r="DE20" i="21"/>
  <c r="DD20" i="21"/>
  <c r="DC20" i="21"/>
  <c r="DB20" i="21"/>
  <c r="DA20" i="21"/>
  <c r="CZ20" i="21"/>
  <c r="CY20" i="21"/>
  <c r="CX20" i="21"/>
  <c r="CW20" i="21"/>
  <c r="CV20" i="21"/>
  <c r="CU20" i="21"/>
  <c r="CT20" i="21"/>
  <c r="CS20" i="21"/>
  <c r="CR20" i="21"/>
  <c r="CQ20" i="21"/>
  <c r="CP20" i="21"/>
  <c r="CO20" i="21"/>
  <c r="CN20" i="21"/>
  <c r="CM20" i="21"/>
  <c r="CL20" i="21"/>
  <c r="CK20" i="21"/>
  <c r="CJ20" i="21"/>
  <c r="CI20" i="21"/>
  <c r="CH20" i="21"/>
  <c r="CG20" i="21"/>
  <c r="CF20" i="21"/>
  <c r="CE20" i="21"/>
  <c r="CD20" i="21"/>
  <c r="CC20" i="21"/>
  <c r="CB20" i="21"/>
  <c r="CA20" i="21"/>
  <c r="BZ20" i="21"/>
  <c r="BY20" i="21"/>
  <c r="BX20" i="21"/>
  <c r="BW20" i="21"/>
  <c r="BV20" i="21"/>
  <c r="BU20" i="21"/>
  <c r="BT20" i="21"/>
  <c r="BS20" i="21"/>
  <c r="BR20" i="21"/>
  <c r="BQ20" i="21"/>
  <c r="BP20" i="21"/>
  <c r="BO20" i="21"/>
  <c r="BN20" i="21"/>
  <c r="BM20" i="21"/>
  <c r="BL20" i="21"/>
  <c r="BK20" i="21"/>
  <c r="BJ20" i="21"/>
  <c r="BI20" i="21"/>
  <c r="BH20" i="21"/>
  <c r="BG20" i="21"/>
  <c r="BF20" i="21"/>
  <c r="BE20" i="21"/>
  <c r="BD20" i="21"/>
  <c r="BC20" i="21"/>
  <c r="BB20" i="21"/>
  <c r="BA20" i="21"/>
  <c r="GA19" i="21"/>
  <c r="FZ19" i="21"/>
  <c r="FY19" i="21"/>
  <c r="FX19" i="21"/>
  <c r="FW19" i="21"/>
  <c r="FV19" i="21"/>
  <c r="FU19" i="21"/>
  <c r="FT19" i="21"/>
  <c r="FS19" i="21"/>
  <c r="FR19" i="21"/>
  <c r="FQ19" i="21"/>
  <c r="FP19" i="21"/>
  <c r="FO19" i="21"/>
  <c r="FN19" i="21"/>
  <c r="FM19" i="21"/>
  <c r="FL19" i="21"/>
  <c r="FK19" i="21"/>
  <c r="FJ19" i="21"/>
  <c r="FI19" i="21"/>
  <c r="FH19" i="21"/>
  <c r="FG19" i="21"/>
  <c r="FF19" i="21"/>
  <c r="FE19" i="21"/>
  <c r="FD19" i="21"/>
  <c r="FC19" i="21"/>
  <c r="FB19" i="21"/>
  <c r="FA19" i="21"/>
  <c r="EZ19" i="21"/>
  <c r="EY19" i="21"/>
  <c r="EX19" i="21"/>
  <c r="EW19" i="21"/>
  <c r="EV19" i="21"/>
  <c r="EU19" i="21"/>
  <c r="ET19" i="21"/>
  <c r="ES19" i="21"/>
  <c r="ER19" i="21"/>
  <c r="EQ19" i="21"/>
  <c r="EP19" i="21"/>
  <c r="EO19" i="21"/>
  <c r="EN19" i="21"/>
  <c r="EM19" i="21"/>
  <c r="EL19" i="21"/>
  <c r="EK19" i="21"/>
  <c r="EJ19" i="21"/>
  <c r="EI19" i="21"/>
  <c r="EH19" i="21"/>
  <c r="EG19" i="21"/>
  <c r="EF19" i="21"/>
  <c r="EE19" i="21"/>
  <c r="ED19" i="21"/>
  <c r="EC19" i="21"/>
  <c r="EB19" i="21"/>
  <c r="EA19" i="21"/>
  <c r="DZ19" i="21"/>
  <c r="DY19" i="21"/>
  <c r="DX19" i="21"/>
  <c r="DW19" i="21"/>
  <c r="DV19" i="21"/>
  <c r="DU19" i="21"/>
  <c r="DT19" i="21"/>
  <c r="DS19" i="21"/>
  <c r="DR19" i="21"/>
  <c r="DQ19" i="21"/>
  <c r="DP19" i="21"/>
  <c r="DO19" i="21"/>
  <c r="DN19" i="21"/>
  <c r="DM19" i="21"/>
  <c r="DL19" i="21"/>
  <c r="DK19" i="21"/>
  <c r="DJ19" i="21"/>
  <c r="DI19" i="21"/>
  <c r="DH19" i="21"/>
  <c r="DG19" i="21"/>
  <c r="DF19" i="21"/>
  <c r="DE19" i="21"/>
  <c r="DD19" i="21"/>
  <c r="DC19" i="21"/>
  <c r="DB19" i="21"/>
  <c r="DA19" i="21"/>
  <c r="CZ19" i="21"/>
  <c r="CY19" i="21"/>
  <c r="CX19" i="21"/>
  <c r="CW19" i="21"/>
  <c r="CV19" i="21"/>
  <c r="CU19" i="21"/>
  <c r="CT19" i="21"/>
  <c r="CS19" i="21"/>
  <c r="CR19" i="21"/>
  <c r="CQ19" i="21"/>
  <c r="CP19" i="21"/>
  <c r="CO19" i="21"/>
  <c r="CN19" i="21"/>
  <c r="CM19" i="21"/>
  <c r="CL19" i="21"/>
  <c r="CK19" i="21"/>
  <c r="CJ19" i="21"/>
  <c r="CI19" i="21"/>
  <c r="CH19" i="21"/>
  <c r="CG19" i="21"/>
  <c r="CF19" i="21"/>
  <c r="CE19" i="21"/>
  <c r="CD19" i="21"/>
  <c r="CC19" i="21"/>
  <c r="CB19" i="21"/>
  <c r="CA19" i="21"/>
  <c r="BZ19" i="21"/>
  <c r="BY19" i="21"/>
  <c r="BX19" i="21"/>
  <c r="BW19" i="21"/>
  <c r="BV19" i="21"/>
  <c r="BU19" i="21"/>
  <c r="BT19" i="21"/>
  <c r="BS19" i="21"/>
  <c r="BR19" i="21"/>
  <c r="BQ19" i="21"/>
  <c r="BP19" i="21"/>
  <c r="BO19" i="21"/>
  <c r="BN19" i="21"/>
  <c r="BM19" i="21"/>
  <c r="BL19" i="21"/>
  <c r="BK19" i="21"/>
  <c r="BJ19" i="21"/>
  <c r="BI19" i="21"/>
  <c r="BH19" i="21"/>
  <c r="BG19" i="21"/>
  <c r="BF19" i="21"/>
  <c r="BE19" i="21"/>
  <c r="BD19" i="21"/>
  <c r="BC19" i="21"/>
  <c r="BB19" i="21"/>
  <c r="BA19" i="21"/>
  <c r="GA16" i="21"/>
  <c r="FZ16" i="21"/>
  <c r="FY16" i="21"/>
  <c r="FX16" i="21"/>
  <c r="FW16" i="21"/>
  <c r="FV16" i="21"/>
  <c r="FU16" i="21"/>
  <c r="FT16" i="21"/>
  <c r="FS16" i="21"/>
  <c r="FR16" i="21"/>
  <c r="FQ16" i="21"/>
  <c r="FP16" i="21"/>
  <c r="FO16" i="21"/>
  <c r="FN16" i="21"/>
  <c r="FM16" i="21"/>
  <c r="FL16" i="21"/>
  <c r="FK16" i="21"/>
  <c r="FJ16" i="21"/>
  <c r="FI16" i="21"/>
  <c r="FH16" i="21"/>
  <c r="FG16" i="21"/>
  <c r="FF16" i="21"/>
  <c r="FE16" i="21"/>
  <c r="FD16" i="21"/>
  <c r="FC16" i="21"/>
  <c r="FB16" i="21"/>
  <c r="FA16" i="21"/>
  <c r="EZ16" i="21"/>
  <c r="EY16" i="21"/>
  <c r="EX16" i="21"/>
  <c r="EW16" i="21"/>
  <c r="EV16" i="21"/>
  <c r="EU16" i="21"/>
  <c r="ET16" i="21"/>
  <c r="ES16" i="21"/>
  <c r="ER16" i="21"/>
  <c r="EQ16" i="21"/>
  <c r="EP16" i="21"/>
  <c r="EO16" i="21"/>
  <c r="EN16" i="21"/>
  <c r="EM16" i="21"/>
  <c r="EL16" i="21"/>
  <c r="EK16" i="21"/>
  <c r="EJ16" i="21"/>
  <c r="EI16" i="21"/>
  <c r="EH16" i="21"/>
  <c r="EG16" i="21"/>
  <c r="EF16" i="21"/>
  <c r="EE16" i="21"/>
  <c r="ED16" i="21"/>
  <c r="EC16" i="21"/>
  <c r="EB16" i="21"/>
  <c r="EA16" i="21"/>
  <c r="DZ16" i="21"/>
  <c r="DY16" i="21"/>
  <c r="DX16" i="21"/>
  <c r="DW16" i="21"/>
  <c r="DV16" i="21"/>
  <c r="DU16" i="21"/>
  <c r="DT16" i="21"/>
  <c r="DS16" i="21"/>
  <c r="DR16" i="21"/>
  <c r="DQ16" i="21"/>
  <c r="DP16" i="21"/>
  <c r="DO16" i="21"/>
  <c r="DN16" i="21"/>
  <c r="DM16" i="21"/>
  <c r="DL16" i="21"/>
  <c r="DK16" i="21"/>
  <c r="DJ16" i="21"/>
  <c r="DI16" i="21"/>
  <c r="DH16" i="21"/>
  <c r="DG16" i="21"/>
  <c r="DF16" i="21"/>
  <c r="DE16" i="21"/>
  <c r="DD16" i="21"/>
  <c r="DC16" i="21"/>
  <c r="DB16" i="21"/>
  <c r="DA16" i="21"/>
  <c r="CZ16" i="21"/>
  <c r="CY16" i="21"/>
  <c r="CX16" i="21"/>
  <c r="CW16" i="21"/>
  <c r="CV16" i="21"/>
  <c r="CU16" i="21"/>
  <c r="CT16" i="21"/>
  <c r="CS16" i="21"/>
  <c r="CR16" i="21"/>
  <c r="CQ16" i="21"/>
  <c r="CP16" i="21"/>
  <c r="CO16" i="21"/>
  <c r="CN16" i="21"/>
  <c r="CM16" i="21"/>
  <c r="CL16" i="21"/>
  <c r="CK16" i="21"/>
  <c r="CJ16" i="21"/>
  <c r="CI16" i="21"/>
  <c r="CH16" i="21"/>
  <c r="CG16" i="21"/>
  <c r="CF16" i="21"/>
  <c r="CE16" i="21"/>
  <c r="CD16" i="21"/>
  <c r="CC16" i="21"/>
  <c r="CB16" i="21"/>
  <c r="CA16" i="21"/>
  <c r="BZ16" i="21"/>
  <c r="BY16" i="21"/>
  <c r="BX16" i="21"/>
  <c r="BW16" i="21"/>
  <c r="BV16" i="21"/>
  <c r="BU16" i="21"/>
  <c r="BT16" i="21"/>
  <c r="BS16" i="21"/>
  <c r="BR16" i="21"/>
  <c r="BQ16" i="21"/>
  <c r="BP16" i="21"/>
  <c r="BO16" i="21"/>
  <c r="BN16" i="21"/>
  <c r="BM16" i="21"/>
  <c r="BL16" i="21"/>
  <c r="BK16" i="21"/>
  <c r="BJ16" i="21"/>
  <c r="BI16" i="21"/>
  <c r="BH16" i="21"/>
  <c r="BG16" i="21"/>
  <c r="BF16" i="21"/>
  <c r="BE16" i="21"/>
  <c r="BD16" i="21"/>
  <c r="BC16" i="21"/>
  <c r="BB16" i="21"/>
  <c r="BA16" i="21"/>
  <c r="GA15" i="21"/>
  <c r="FZ15" i="21"/>
  <c r="FY15" i="21"/>
  <c r="FX15" i="21"/>
  <c r="FW15" i="21"/>
  <c r="FV15" i="21"/>
  <c r="FU15" i="21"/>
  <c r="FT15" i="21"/>
  <c r="FS15" i="21"/>
  <c r="FR15" i="21"/>
  <c r="FQ15" i="21"/>
  <c r="FP15" i="21"/>
  <c r="FO15" i="21"/>
  <c r="FN15" i="21"/>
  <c r="FM15" i="21"/>
  <c r="FL15" i="21"/>
  <c r="FK15" i="21"/>
  <c r="FJ15" i="21"/>
  <c r="FI15" i="21"/>
  <c r="FH15" i="21"/>
  <c r="FG15" i="21"/>
  <c r="FF15" i="21"/>
  <c r="FE15" i="21"/>
  <c r="FD15" i="21"/>
  <c r="FC15" i="21"/>
  <c r="FB15" i="21"/>
  <c r="FA15" i="21"/>
  <c r="EZ15" i="21"/>
  <c r="EY15" i="21"/>
  <c r="EX15" i="21"/>
  <c r="EW15" i="21"/>
  <c r="EV15" i="21"/>
  <c r="EU15" i="21"/>
  <c r="ET15" i="21"/>
  <c r="ES15" i="21"/>
  <c r="ER15" i="21"/>
  <c r="EQ15" i="21"/>
  <c r="EP15" i="21"/>
  <c r="EO15" i="21"/>
  <c r="EN15" i="21"/>
  <c r="EM15" i="21"/>
  <c r="EL15" i="21"/>
  <c r="EK15" i="21"/>
  <c r="EJ15" i="21"/>
  <c r="EI15" i="21"/>
  <c r="EH15" i="21"/>
  <c r="EG15" i="21"/>
  <c r="EF15" i="21"/>
  <c r="EE15" i="21"/>
  <c r="ED15" i="21"/>
  <c r="EC15" i="21"/>
  <c r="EB15" i="21"/>
  <c r="EA15" i="21"/>
  <c r="DZ15" i="21"/>
  <c r="DY15" i="21"/>
  <c r="DX15" i="21"/>
  <c r="DW15" i="21"/>
  <c r="DV15" i="21"/>
  <c r="DU15" i="21"/>
  <c r="DT15" i="21"/>
  <c r="DS15" i="21"/>
  <c r="DR15" i="21"/>
  <c r="DQ15" i="21"/>
  <c r="DP15" i="21"/>
  <c r="DO15" i="21"/>
  <c r="DN15" i="21"/>
  <c r="DM15" i="21"/>
  <c r="DL15" i="21"/>
  <c r="DK15" i="21"/>
  <c r="DJ15" i="21"/>
  <c r="DI15" i="21"/>
  <c r="DH15" i="21"/>
  <c r="DG15" i="21"/>
  <c r="DF15" i="21"/>
  <c r="DE15" i="21"/>
  <c r="DD15" i="21"/>
  <c r="DC15" i="21"/>
  <c r="DB15" i="21"/>
  <c r="DA15" i="21"/>
  <c r="CZ15" i="21"/>
  <c r="CY15" i="21"/>
  <c r="CX15" i="21"/>
  <c r="CW15" i="21"/>
  <c r="CV15" i="21"/>
  <c r="CU15" i="21"/>
  <c r="CT15" i="21"/>
  <c r="CS15" i="21"/>
  <c r="CR15" i="21"/>
  <c r="CQ15" i="21"/>
  <c r="CP15" i="21"/>
  <c r="CO15" i="21"/>
  <c r="CN15" i="21"/>
  <c r="CM15" i="21"/>
  <c r="CL15" i="21"/>
  <c r="CK15" i="21"/>
  <c r="CJ15" i="21"/>
  <c r="CI15" i="21"/>
  <c r="CH15" i="21"/>
  <c r="CG15" i="21"/>
  <c r="CF15" i="21"/>
  <c r="CE15" i="21"/>
  <c r="CD15" i="21"/>
  <c r="CC15" i="21"/>
  <c r="CB15" i="21"/>
  <c r="CA15" i="21"/>
  <c r="BZ15" i="21"/>
  <c r="BY15" i="21"/>
  <c r="BX15" i="21"/>
  <c r="BW15" i="21"/>
  <c r="BV15" i="21"/>
  <c r="BU15" i="21"/>
  <c r="BT15" i="21"/>
  <c r="BS15" i="21"/>
  <c r="BR15" i="21"/>
  <c r="BQ15" i="21"/>
  <c r="BP15" i="21"/>
  <c r="BO15" i="21"/>
  <c r="BN15" i="21"/>
  <c r="BM15" i="21"/>
  <c r="BL15" i="21"/>
  <c r="BK15" i="21"/>
  <c r="BJ15" i="21"/>
  <c r="BI15" i="21"/>
  <c r="BH15" i="21"/>
  <c r="BG15" i="21"/>
  <c r="BF15" i="21"/>
  <c r="BE15" i="21"/>
  <c r="BD15" i="21"/>
  <c r="BC15" i="21"/>
  <c r="BB15" i="21"/>
  <c r="BA15" i="21"/>
  <c r="GA14" i="21"/>
  <c r="FZ14" i="21"/>
  <c r="FY14" i="21"/>
  <c r="FX14" i="21"/>
  <c r="FW14" i="21"/>
  <c r="FV14" i="21"/>
  <c r="FU14" i="21"/>
  <c r="FT14" i="21"/>
  <c r="FS14" i="21"/>
  <c r="FR14" i="21"/>
  <c r="FQ14" i="21"/>
  <c r="FP14" i="21"/>
  <c r="FO14" i="21"/>
  <c r="FN14" i="21"/>
  <c r="FM14" i="21"/>
  <c r="FL14" i="21"/>
  <c r="FK14" i="21"/>
  <c r="FJ14" i="21"/>
  <c r="FI14" i="21"/>
  <c r="FH14" i="21"/>
  <c r="FG14" i="21"/>
  <c r="FF14" i="21"/>
  <c r="FE14" i="21"/>
  <c r="FD14" i="21"/>
  <c r="FC14" i="21"/>
  <c r="FB14" i="21"/>
  <c r="FA14" i="21"/>
  <c r="EZ14" i="21"/>
  <c r="EY14" i="21"/>
  <c r="EX14" i="21"/>
  <c r="EW14" i="21"/>
  <c r="EV14" i="21"/>
  <c r="EU14" i="21"/>
  <c r="ET14" i="21"/>
  <c r="ES14" i="21"/>
  <c r="ER14" i="21"/>
  <c r="EQ14" i="21"/>
  <c r="EP14" i="21"/>
  <c r="EO14" i="21"/>
  <c r="EN14" i="21"/>
  <c r="EM14" i="21"/>
  <c r="EL14" i="21"/>
  <c r="EK14" i="21"/>
  <c r="EJ14" i="21"/>
  <c r="EI14" i="21"/>
  <c r="EH14" i="21"/>
  <c r="EG14" i="21"/>
  <c r="EF14" i="21"/>
  <c r="EE14" i="21"/>
  <c r="ED14" i="21"/>
  <c r="EC14" i="21"/>
  <c r="EB14" i="21"/>
  <c r="EA14" i="21"/>
  <c r="DZ14" i="21"/>
  <c r="DY14" i="21"/>
  <c r="DX14" i="21"/>
  <c r="DW14" i="21"/>
  <c r="DV14" i="21"/>
  <c r="DU14" i="21"/>
  <c r="DT14" i="21"/>
  <c r="DS14" i="21"/>
  <c r="DR14" i="21"/>
  <c r="DQ14" i="21"/>
  <c r="DP14" i="21"/>
  <c r="DO14" i="21"/>
  <c r="DN14" i="21"/>
  <c r="DM14" i="21"/>
  <c r="DL14" i="21"/>
  <c r="DK14" i="21"/>
  <c r="DJ14" i="21"/>
  <c r="DI14" i="21"/>
  <c r="DH14" i="21"/>
  <c r="DG14" i="21"/>
  <c r="DF14" i="21"/>
  <c r="DE14" i="21"/>
  <c r="DD14" i="21"/>
  <c r="DC14" i="21"/>
  <c r="DB14" i="21"/>
  <c r="DA14" i="21"/>
  <c r="CZ14" i="21"/>
  <c r="CY14" i="21"/>
  <c r="CX14" i="21"/>
  <c r="CW14" i="21"/>
  <c r="CV14" i="21"/>
  <c r="CU14" i="21"/>
  <c r="CT14" i="21"/>
  <c r="CS14" i="21"/>
  <c r="CR14" i="21"/>
  <c r="CQ14" i="21"/>
  <c r="CP14" i="21"/>
  <c r="CO14" i="21"/>
  <c r="CN14" i="21"/>
  <c r="CM14" i="21"/>
  <c r="CL14" i="21"/>
  <c r="CK14" i="21"/>
  <c r="CJ14" i="21"/>
  <c r="CI14" i="21"/>
  <c r="CH14" i="21"/>
  <c r="CG14" i="21"/>
  <c r="CF14" i="21"/>
  <c r="CE14" i="21"/>
  <c r="CD14" i="21"/>
  <c r="CC14" i="21"/>
  <c r="CB14" i="21"/>
  <c r="CA14" i="21"/>
  <c r="BZ14" i="21"/>
  <c r="BY14" i="21"/>
  <c r="BX14" i="21"/>
  <c r="BW14" i="21"/>
  <c r="BV14" i="21"/>
  <c r="BU14" i="21"/>
  <c r="BT14" i="21"/>
  <c r="BS14" i="21"/>
  <c r="BR14" i="21"/>
  <c r="BQ14" i="21"/>
  <c r="BP14" i="21"/>
  <c r="BO14" i="21"/>
  <c r="BN14" i="21"/>
  <c r="BM14" i="21"/>
  <c r="BL14" i="21"/>
  <c r="BK14" i="21"/>
  <c r="BJ14" i="21"/>
  <c r="BI14" i="21"/>
  <c r="BH14" i="21"/>
  <c r="BG14" i="21"/>
  <c r="BF14" i="21"/>
  <c r="BE14" i="21"/>
  <c r="BD14" i="21"/>
  <c r="BC14" i="21"/>
  <c r="BB14" i="21"/>
  <c r="BA14" i="21"/>
  <c r="GA13" i="21"/>
  <c r="FZ13" i="21"/>
  <c r="FY13" i="21"/>
  <c r="FX13" i="21"/>
  <c r="FW13" i="21"/>
  <c r="FV13" i="21"/>
  <c r="FU13" i="21"/>
  <c r="FT13" i="21"/>
  <c r="FS13" i="21"/>
  <c r="FR13" i="21"/>
  <c r="FQ13" i="21"/>
  <c r="FP13" i="21"/>
  <c r="FO13" i="21"/>
  <c r="FN13" i="21"/>
  <c r="FM13" i="21"/>
  <c r="FL13" i="21"/>
  <c r="FK13" i="21"/>
  <c r="FJ13" i="21"/>
  <c r="FI13" i="21"/>
  <c r="FH13" i="21"/>
  <c r="FG13" i="21"/>
  <c r="FF13" i="21"/>
  <c r="FE13" i="21"/>
  <c r="FD13" i="21"/>
  <c r="FC13" i="21"/>
  <c r="FB13" i="21"/>
  <c r="FA13" i="21"/>
  <c r="EZ13" i="21"/>
  <c r="EY13" i="21"/>
  <c r="EX13" i="21"/>
  <c r="EW13" i="21"/>
  <c r="EV13" i="21"/>
  <c r="EU13" i="21"/>
  <c r="ET13" i="21"/>
  <c r="ES13" i="21"/>
  <c r="ER13" i="21"/>
  <c r="EQ13" i="21"/>
  <c r="EP13" i="21"/>
  <c r="EO13" i="21"/>
  <c r="EN13" i="21"/>
  <c r="EM13" i="21"/>
  <c r="EL13" i="21"/>
  <c r="EK13" i="21"/>
  <c r="EJ13" i="21"/>
  <c r="EI13" i="21"/>
  <c r="EH13" i="21"/>
  <c r="EG13" i="21"/>
  <c r="EF13" i="21"/>
  <c r="EE13" i="21"/>
  <c r="ED13" i="21"/>
  <c r="EC13" i="21"/>
  <c r="EB13" i="21"/>
  <c r="EA13" i="21"/>
  <c r="DZ13" i="21"/>
  <c r="DY13" i="21"/>
  <c r="DX13" i="21"/>
  <c r="DW13" i="21"/>
  <c r="DV13" i="21"/>
  <c r="DU13" i="21"/>
  <c r="DT13" i="21"/>
  <c r="DS13" i="21"/>
  <c r="DR13" i="21"/>
  <c r="DQ13" i="21"/>
  <c r="DP13" i="21"/>
  <c r="DO13" i="21"/>
  <c r="DN13" i="21"/>
  <c r="DM13" i="21"/>
  <c r="DL13" i="21"/>
  <c r="DK13" i="21"/>
  <c r="DJ13" i="21"/>
  <c r="DI13" i="21"/>
  <c r="DH13" i="21"/>
  <c r="DG13" i="21"/>
  <c r="DF13" i="21"/>
  <c r="DE13" i="21"/>
  <c r="DD13" i="21"/>
  <c r="DC13" i="21"/>
  <c r="DB13" i="21"/>
  <c r="DA13" i="21"/>
  <c r="CZ13" i="21"/>
  <c r="CY13" i="21"/>
  <c r="CX13" i="21"/>
  <c r="CW13" i="21"/>
  <c r="CV13" i="21"/>
  <c r="CU13" i="21"/>
  <c r="CT13" i="21"/>
  <c r="CS13" i="21"/>
  <c r="CR13" i="21"/>
  <c r="CQ13" i="21"/>
  <c r="CP13" i="21"/>
  <c r="CO13" i="21"/>
  <c r="CN13" i="21"/>
  <c r="CM13" i="21"/>
  <c r="CL13" i="21"/>
  <c r="CK13" i="21"/>
  <c r="CJ13" i="21"/>
  <c r="CI13" i="21"/>
  <c r="CH13" i="21"/>
  <c r="CG13" i="21"/>
  <c r="CF13" i="21"/>
  <c r="CE13" i="21"/>
  <c r="CD13" i="21"/>
  <c r="CC13" i="21"/>
  <c r="CB13" i="21"/>
  <c r="CA13" i="21"/>
  <c r="BZ13" i="21"/>
  <c r="BY13" i="21"/>
  <c r="BX13" i="21"/>
  <c r="BW13" i="21"/>
  <c r="BV13" i="21"/>
  <c r="BU13" i="21"/>
  <c r="BT13" i="21"/>
  <c r="BS13" i="21"/>
  <c r="BR13" i="21"/>
  <c r="BQ13" i="21"/>
  <c r="BP13" i="21"/>
  <c r="BO13" i="21"/>
  <c r="BN13" i="21"/>
  <c r="BM13" i="21"/>
  <c r="BL13" i="21"/>
  <c r="BK13" i="21"/>
  <c r="BJ13" i="21"/>
  <c r="BI13" i="21"/>
  <c r="BH13" i="21"/>
  <c r="BG13" i="21"/>
  <c r="BF13" i="21"/>
  <c r="BE13" i="21"/>
  <c r="BD13" i="21"/>
  <c r="BC13" i="21"/>
  <c r="BB13" i="21"/>
  <c r="BA13" i="21"/>
  <c r="GA12" i="21"/>
  <c r="FZ12" i="21"/>
  <c r="FY12" i="21"/>
  <c r="FX12" i="21"/>
  <c r="FW12" i="21"/>
  <c r="FV12" i="21"/>
  <c r="FU12" i="21"/>
  <c r="FT12" i="21"/>
  <c r="FS12" i="21"/>
  <c r="FR12" i="21"/>
  <c r="FQ12" i="21"/>
  <c r="FP12" i="21"/>
  <c r="FO12" i="21"/>
  <c r="FN12" i="21"/>
  <c r="FM12" i="21"/>
  <c r="FL12" i="21"/>
  <c r="FK12" i="21"/>
  <c r="FJ12" i="21"/>
  <c r="FI12" i="21"/>
  <c r="FH12" i="21"/>
  <c r="FG12" i="21"/>
  <c r="FF12" i="21"/>
  <c r="FE12" i="21"/>
  <c r="FD12" i="21"/>
  <c r="FC12" i="21"/>
  <c r="FB12" i="21"/>
  <c r="FA12" i="21"/>
  <c r="EZ12" i="21"/>
  <c r="EY12" i="21"/>
  <c r="EX12" i="21"/>
  <c r="EW12" i="21"/>
  <c r="EV12" i="21"/>
  <c r="EU12" i="21"/>
  <c r="ET12" i="21"/>
  <c r="ES12" i="21"/>
  <c r="ER12" i="21"/>
  <c r="EQ12" i="21"/>
  <c r="EP12" i="21"/>
  <c r="EO12" i="21"/>
  <c r="EN12" i="21"/>
  <c r="EM12" i="21"/>
  <c r="EL12" i="21"/>
  <c r="EK12" i="21"/>
  <c r="EJ12" i="21"/>
  <c r="EI12" i="21"/>
  <c r="EH12" i="21"/>
  <c r="EG12" i="21"/>
  <c r="EF12" i="21"/>
  <c r="EE12" i="21"/>
  <c r="ED12" i="21"/>
  <c r="EC12" i="21"/>
  <c r="EB12" i="21"/>
  <c r="EA12" i="21"/>
  <c r="DZ12" i="21"/>
  <c r="DY12" i="21"/>
  <c r="DX12" i="21"/>
  <c r="DW12" i="21"/>
  <c r="DV12" i="21"/>
  <c r="DU12" i="21"/>
  <c r="DT12" i="21"/>
  <c r="DS12" i="21"/>
  <c r="DR12" i="21"/>
  <c r="DQ12" i="21"/>
  <c r="DP12" i="21"/>
  <c r="DO12" i="21"/>
  <c r="DN12" i="21"/>
  <c r="DM12" i="21"/>
  <c r="DL12" i="21"/>
  <c r="DK12" i="21"/>
  <c r="DJ12" i="21"/>
  <c r="DI12" i="21"/>
  <c r="DH12" i="21"/>
  <c r="DG12" i="21"/>
  <c r="DF12" i="21"/>
  <c r="DE12" i="21"/>
  <c r="DD12" i="21"/>
  <c r="DC12" i="21"/>
  <c r="DB12" i="21"/>
  <c r="DA12" i="21"/>
  <c r="CZ12" i="21"/>
  <c r="CY12" i="21"/>
  <c r="CX12" i="21"/>
  <c r="CW12" i="21"/>
  <c r="CV12" i="21"/>
  <c r="CU12" i="21"/>
  <c r="CT12" i="21"/>
  <c r="CS12" i="21"/>
  <c r="CR12" i="21"/>
  <c r="CQ12" i="21"/>
  <c r="CP12" i="21"/>
  <c r="CO12" i="21"/>
  <c r="CN12" i="21"/>
  <c r="CM12" i="21"/>
  <c r="CL12" i="21"/>
  <c r="CK12" i="21"/>
  <c r="CJ12" i="21"/>
  <c r="CI12" i="21"/>
  <c r="CH12" i="21"/>
  <c r="CG12" i="21"/>
  <c r="CF12" i="21"/>
  <c r="CE12" i="21"/>
  <c r="CD12" i="21"/>
  <c r="CC12" i="21"/>
  <c r="CB12" i="21"/>
  <c r="CA12" i="21"/>
  <c r="BZ12" i="21"/>
  <c r="BY12" i="21"/>
  <c r="BX12" i="21"/>
  <c r="BW12" i="21"/>
  <c r="BV12" i="21"/>
  <c r="BU12" i="21"/>
  <c r="BT12" i="21"/>
  <c r="BS12" i="21"/>
  <c r="BR12" i="21"/>
  <c r="BQ12" i="21"/>
  <c r="BP12" i="21"/>
  <c r="BO12" i="21"/>
  <c r="BN12" i="21"/>
  <c r="BM12" i="21"/>
  <c r="BL12" i="21"/>
  <c r="BK12" i="21"/>
  <c r="BJ12" i="21"/>
  <c r="BI12" i="21"/>
  <c r="BH12" i="21"/>
  <c r="BG12" i="21"/>
  <c r="BF12" i="21"/>
  <c r="BE12" i="21"/>
  <c r="BD12" i="21"/>
  <c r="BC12" i="21"/>
  <c r="BB12" i="21"/>
  <c r="BA12" i="21"/>
  <c r="GA11" i="21"/>
  <c r="FZ11" i="21"/>
  <c r="FY11" i="21"/>
  <c r="FX11" i="21"/>
  <c r="FW11" i="21"/>
  <c r="FV11" i="21"/>
  <c r="FU11" i="21"/>
  <c r="FT11" i="21"/>
  <c r="FS11" i="21"/>
  <c r="FR11" i="21"/>
  <c r="FQ11" i="21"/>
  <c r="FP11" i="21"/>
  <c r="FO11" i="21"/>
  <c r="FN11" i="21"/>
  <c r="FM11" i="21"/>
  <c r="FL11" i="21"/>
  <c r="FK11" i="21"/>
  <c r="FJ11" i="21"/>
  <c r="FI11" i="21"/>
  <c r="FH11" i="21"/>
  <c r="FG11" i="21"/>
  <c r="FF11" i="21"/>
  <c r="FE11" i="21"/>
  <c r="FD11" i="21"/>
  <c r="FC11" i="21"/>
  <c r="FB11" i="21"/>
  <c r="FA11" i="21"/>
  <c r="EZ11" i="21"/>
  <c r="EY11" i="21"/>
  <c r="EX11" i="21"/>
  <c r="EW11" i="21"/>
  <c r="EV11" i="21"/>
  <c r="EU11" i="21"/>
  <c r="ET11" i="21"/>
  <c r="ES11" i="21"/>
  <c r="ER11" i="21"/>
  <c r="EQ11" i="21"/>
  <c r="EP11" i="21"/>
  <c r="EO11" i="21"/>
  <c r="EN11" i="21"/>
  <c r="EM11" i="21"/>
  <c r="EL11" i="21"/>
  <c r="EK11" i="21"/>
  <c r="EJ11" i="21"/>
  <c r="EI11" i="21"/>
  <c r="EH11" i="21"/>
  <c r="EG11" i="21"/>
  <c r="EF11" i="21"/>
  <c r="EE11" i="21"/>
  <c r="ED11" i="21"/>
  <c r="EC11" i="21"/>
  <c r="EB11" i="21"/>
  <c r="EA11" i="21"/>
  <c r="DZ11" i="21"/>
  <c r="DY11" i="21"/>
  <c r="DX11" i="21"/>
  <c r="DW11" i="21"/>
  <c r="DV11" i="21"/>
  <c r="DU11" i="21"/>
  <c r="DT11" i="21"/>
  <c r="DS11" i="21"/>
  <c r="DR11" i="21"/>
  <c r="DQ11" i="21"/>
  <c r="DP11" i="21"/>
  <c r="DO11" i="21"/>
  <c r="DN11" i="21"/>
  <c r="DM11" i="21"/>
  <c r="DL11" i="21"/>
  <c r="DK11" i="21"/>
  <c r="DJ11" i="21"/>
  <c r="DI11" i="21"/>
  <c r="DH11" i="21"/>
  <c r="DG11" i="21"/>
  <c r="DF11" i="21"/>
  <c r="DE11" i="21"/>
  <c r="DD11" i="21"/>
  <c r="DC11" i="21"/>
  <c r="DB11" i="21"/>
  <c r="DA11" i="21"/>
  <c r="CZ11" i="21"/>
  <c r="CY11" i="21"/>
  <c r="CX11" i="21"/>
  <c r="CW11" i="21"/>
  <c r="CV11" i="21"/>
  <c r="CU11" i="21"/>
  <c r="CT11" i="21"/>
  <c r="CS11" i="21"/>
  <c r="CR11" i="21"/>
  <c r="CQ11" i="21"/>
  <c r="CP11" i="21"/>
  <c r="CO11" i="21"/>
  <c r="CN11" i="21"/>
  <c r="CM11" i="21"/>
  <c r="CL11" i="21"/>
  <c r="CK11" i="21"/>
  <c r="CJ11" i="21"/>
  <c r="CI11" i="21"/>
  <c r="CH11" i="21"/>
  <c r="CG11" i="21"/>
  <c r="CF11" i="21"/>
  <c r="CE11" i="21"/>
  <c r="CD11" i="21"/>
  <c r="CC11" i="21"/>
  <c r="CB11" i="21"/>
  <c r="CA11" i="21"/>
  <c r="BZ11" i="21"/>
  <c r="BY11" i="21"/>
  <c r="BX11" i="21"/>
  <c r="BW11" i="21"/>
  <c r="BV11" i="21"/>
  <c r="BU11" i="21"/>
  <c r="BT11" i="21"/>
  <c r="BS11" i="21"/>
  <c r="BR11" i="21"/>
  <c r="BQ11" i="21"/>
  <c r="BP11" i="21"/>
  <c r="BO11" i="21"/>
  <c r="BN11" i="21"/>
  <c r="BM11" i="21"/>
  <c r="BL11" i="21"/>
  <c r="BK11" i="21"/>
  <c r="BJ11" i="21"/>
  <c r="BI11" i="21"/>
  <c r="BH11" i="21"/>
  <c r="BG11" i="21"/>
  <c r="BF11" i="21"/>
  <c r="BE11" i="21"/>
  <c r="BD11" i="21"/>
  <c r="BC11" i="21"/>
  <c r="BB11" i="21"/>
  <c r="BA11" i="21"/>
  <c r="GA8" i="21"/>
  <c r="FZ8" i="21"/>
  <c r="FY8" i="21"/>
  <c r="FX8" i="21"/>
  <c r="FW8" i="21"/>
  <c r="FV8" i="21"/>
  <c r="FU8" i="21"/>
  <c r="FT8" i="21"/>
  <c r="FS8" i="21"/>
  <c r="FR8" i="21"/>
  <c r="FQ8" i="21"/>
  <c r="FP8" i="21"/>
  <c r="FO8" i="21"/>
  <c r="FN8" i="21"/>
  <c r="FM8" i="21"/>
  <c r="FL8" i="21"/>
  <c r="FK8" i="21"/>
  <c r="FJ8" i="21"/>
  <c r="FI8" i="21"/>
  <c r="FH8" i="21"/>
  <c r="FG8" i="21"/>
  <c r="FF8" i="21"/>
  <c r="FE8" i="21"/>
  <c r="FD8" i="21"/>
  <c r="FC8" i="21"/>
  <c r="FB8" i="21"/>
  <c r="FA8" i="21"/>
  <c r="EZ8" i="21"/>
  <c r="EY8" i="21"/>
  <c r="EX8" i="21"/>
  <c r="EW8" i="21"/>
  <c r="EV8" i="21"/>
  <c r="EU8" i="21"/>
  <c r="ET8" i="21"/>
  <c r="ES8" i="21"/>
  <c r="ER8" i="21"/>
  <c r="EQ8" i="21"/>
  <c r="EP8" i="21"/>
  <c r="EO8" i="21"/>
  <c r="EN8" i="21"/>
  <c r="EM8" i="21"/>
  <c r="EL8" i="21"/>
  <c r="EK8" i="21"/>
  <c r="EJ8" i="21"/>
  <c r="EI8" i="21"/>
  <c r="EH8" i="21"/>
  <c r="EG8" i="21"/>
  <c r="EF8" i="21"/>
  <c r="EE8" i="21"/>
  <c r="ED8" i="21"/>
  <c r="EC8" i="21"/>
  <c r="EB8" i="21"/>
  <c r="EA8" i="21"/>
  <c r="DZ8" i="21"/>
  <c r="DY8" i="21"/>
  <c r="DX8" i="21"/>
  <c r="DW8" i="21"/>
  <c r="DV8" i="21"/>
  <c r="DU8" i="21"/>
  <c r="DT8" i="21"/>
  <c r="DS8" i="21"/>
  <c r="DR8" i="21"/>
  <c r="DQ8" i="21"/>
  <c r="DP8" i="21"/>
  <c r="DO8" i="21"/>
  <c r="DN8" i="21"/>
  <c r="DM8" i="21"/>
  <c r="DL8" i="21"/>
  <c r="DK8" i="21"/>
  <c r="DJ8" i="21"/>
  <c r="DI8" i="21"/>
  <c r="DH8" i="21"/>
  <c r="DG8" i="21"/>
  <c r="DF8" i="21"/>
  <c r="DE8" i="21"/>
  <c r="DD8" i="21"/>
  <c r="DC8" i="21"/>
  <c r="DB8" i="21"/>
  <c r="DA8" i="21"/>
  <c r="CZ8" i="21"/>
  <c r="CY8" i="21"/>
  <c r="CX8" i="21"/>
  <c r="CW8" i="21"/>
  <c r="CV8" i="21"/>
  <c r="CU8" i="21"/>
  <c r="CT8" i="21"/>
  <c r="CS8" i="21"/>
  <c r="CR8" i="21"/>
  <c r="CQ8" i="21"/>
  <c r="CP8" i="21"/>
  <c r="CO8" i="21"/>
  <c r="CN8" i="21"/>
  <c r="CM8" i="21"/>
  <c r="CL8" i="21"/>
  <c r="CK8" i="21"/>
  <c r="CJ8" i="21"/>
  <c r="CI8" i="21"/>
  <c r="CH8" i="21"/>
  <c r="CG8" i="21"/>
  <c r="CF8" i="21"/>
  <c r="CE8" i="21"/>
  <c r="CD8" i="21"/>
  <c r="CC8" i="21"/>
  <c r="CB8" i="21"/>
  <c r="CA8" i="21"/>
  <c r="BZ8" i="21"/>
  <c r="BY8" i="21"/>
  <c r="BX8" i="21"/>
  <c r="BW8" i="21"/>
  <c r="BV8" i="21"/>
  <c r="BU8" i="21"/>
  <c r="BT8" i="21"/>
  <c r="BS8" i="21"/>
  <c r="BR8" i="21"/>
  <c r="BQ8" i="21"/>
  <c r="BP8" i="21"/>
  <c r="BO8" i="21"/>
  <c r="BN8" i="21"/>
  <c r="BM8" i="21"/>
  <c r="BL8" i="21"/>
  <c r="BK8" i="21"/>
  <c r="BJ8" i="21"/>
  <c r="BI8" i="21"/>
  <c r="BH8" i="21"/>
  <c r="BG8" i="21"/>
  <c r="BF8" i="21"/>
  <c r="BE8" i="21"/>
  <c r="BD8" i="21"/>
  <c r="BC8" i="21"/>
  <c r="BB8" i="21"/>
  <c r="BA8" i="21"/>
  <c r="GA7" i="21"/>
  <c r="FZ7" i="21"/>
  <c r="FY7" i="21"/>
  <c r="FX7" i="21"/>
  <c r="FW7" i="21"/>
  <c r="FV7" i="21"/>
  <c r="FU7" i="21"/>
  <c r="FT7" i="21"/>
  <c r="FS7" i="21"/>
  <c r="FR7" i="21"/>
  <c r="FQ7" i="21"/>
  <c r="FP7" i="21"/>
  <c r="FO7" i="21"/>
  <c r="FN7" i="21"/>
  <c r="FM7" i="21"/>
  <c r="FL7" i="21"/>
  <c r="FK7" i="21"/>
  <c r="FJ7" i="21"/>
  <c r="FI7" i="21"/>
  <c r="FH7" i="21"/>
  <c r="FG7" i="21"/>
  <c r="FF7" i="21"/>
  <c r="FE7" i="21"/>
  <c r="FD7" i="21"/>
  <c r="FC7" i="21"/>
  <c r="FB7" i="21"/>
  <c r="FA7" i="21"/>
  <c r="EZ7" i="21"/>
  <c r="EY7" i="21"/>
  <c r="EX7" i="21"/>
  <c r="EW7" i="21"/>
  <c r="EV7" i="21"/>
  <c r="EU7" i="21"/>
  <c r="ET7" i="21"/>
  <c r="ES7" i="21"/>
  <c r="ER7" i="21"/>
  <c r="EQ7" i="21"/>
  <c r="EP7" i="21"/>
  <c r="EO7" i="21"/>
  <c r="EN7" i="21"/>
  <c r="EM7" i="21"/>
  <c r="EL7" i="21"/>
  <c r="EK7" i="21"/>
  <c r="EJ7" i="21"/>
  <c r="EI7" i="21"/>
  <c r="EH7" i="21"/>
  <c r="EG7" i="21"/>
  <c r="EF7" i="21"/>
  <c r="EE7" i="21"/>
  <c r="ED7" i="21"/>
  <c r="EC7" i="21"/>
  <c r="EB7" i="21"/>
  <c r="EA7" i="21"/>
  <c r="DZ7" i="21"/>
  <c r="DY7" i="21"/>
  <c r="DX7" i="21"/>
  <c r="DW7" i="21"/>
  <c r="DV7" i="21"/>
  <c r="DU7" i="21"/>
  <c r="DT7" i="21"/>
  <c r="DS7" i="21"/>
  <c r="DR7" i="21"/>
  <c r="DQ7" i="21"/>
  <c r="DP7" i="21"/>
  <c r="DO7" i="21"/>
  <c r="DN7" i="21"/>
  <c r="DM7" i="21"/>
  <c r="DL7" i="21"/>
  <c r="DK7" i="21"/>
  <c r="DJ7" i="21"/>
  <c r="DI7" i="21"/>
  <c r="DH7" i="21"/>
  <c r="DG7" i="21"/>
  <c r="DF7" i="21"/>
  <c r="DE7" i="21"/>
  <c r="DD7" i="21"/>
  <c r="DC7" i="21"/>
  <c r="DB7" i="21"/>
  <c r="DA7" i="21"/>
  <c r="CZ7" i="21"/>
  <c r="CY7" i="21"/>
  <c r="CX7" i="21"/>
  <c r="CW7" i="21"/>
  <c r="CV7" i="21"/>
  <c r="CU7" i="21"/>
  <c r="CT7" i="21"/>
  <c r="CS7" i="21"/>
  <c r="CR7" i="21"/>
  <c r="CQ7" i="21"/>
  <c r="CP7" i="21"/>
  <c r="CO7" i="21"/>
  <c r="CN7" i="21"/>
  <c r="CM7" i="21"/>
  <c r="CL7" i="21"/>
  <c r="CK7" i="21"/>
  <c r="CJ7" i="21"/>
  <c r="CI7" i="21"/>
  <c r="CH7" i="21"/>
  <c r="CG7" i="21"/>
  <c r="CF7" i="21"/>
  <c r="CE7" i="21"/>
  <c r="CD7" i="21"/>
  <c r="CC7" i="21"/>
  <c r="CB7" i="21"/>
  <c r="CA7" i="21"/>
  <c r="BZ7" i="21"/>
  <c r="BY7" i="21"/>
  <c r="BX7" i="21"/>
  <c r="BW7" i="21"/>
  <c r="BV7" i="21"/>
  <c r="BU7" i="21"/>
  <c r="BT7" i="21"/>
  <c r="BS7" i="21"/>
  <c r="BR7" i="21"/>
  <c r="BQ7" i="21"/>
  <c r="BP7" i="21"/>
  <c r="BO7" i="21"/>
  <c r="BN7" i="21"/>
  <c r="BM7" i="21"/>
  <c r="BL7" i="21"/>
  <c r="BK7" i="21"/>
  <c r="BJ7" i="21"/>
  <c r="BI7" i="21"/>
  <c r="BH7" i="21"/>
  <c r="BG7" i="21"/>
  <c r="BF7" i="21"/>
  <c r="BE7" i="21"/>
  <c r="BD7" i="21"/>
  <c r="BC7" i="21"/>
  <c r="BB7" i="21"/>
  <c r="BA7" i="21"/>
  <c r="GA6" i="21"/>
  <c r="FZ6" i="21"/>
  <c r="FY6" i="21"/>
  <c r="FX6" i="21"/>
  <c r="FW6" i="21"/>
  <c r="FV6" i="21"/>
  <c r="FU6" i="21"/>
  <c r="FT6" i="21"/>
  <c r="FS6" i="21"/>
  <c r="FR6" i="21"/>
  <c r="FQ6" i="21"/>
  <c r="FP6" i="21"/>
  <c r="FO6" i="21"/>
  <c r="FN6" i="21"/>
  <c r="FM6" i="21"/>
  <c r="FL6" i="21"/>
  <c r="FK6" i="21"/>
  <c r="FJ6" i="21"/>
  <c r="FI6" i="21"/>
  <c r="FH6" i="21"/>
  <c r="FG6" i="21"/>
  <c r="FF6" i="21"/>
  <c r="FE6" i="21"/>
  <c r="FD6" i="21"/>
  <c r="FC6" i="21"/>
  <c r="FB6" i="21"/>
  <c r="FA6" i="21"/>
  <c r="EZ6" i="21"/>
  <c r="EY6" i="21"/>
  <c r="EX6" i="21"/>
  <c r="EW6" i="21"/>
  <c r="EV6" i="21"/>
  <c r="EU6" i="21"/>
  <c r="ET6" i="21"/>
  <c r="ES6" i="21"/>
  <c r="ER6" i="21"/>
  <c r="EQ6" i="21"/>
  <c r="EP6" i="21"/>
  <c r="EO6" i="21"/>
  <c r="EN6" i="21"/>
  <c r="EM6" i="21"/>
  <c r="EL6" i="21"/>
  <c r="EK6" i="21"/>
  <c r="EJ6" i="21"/>
  <c r="EI6" i="21"/>
  <c r="EH6" i="21"/>
  <c r="EG6" i="21"/>
  <c r="EF6" i="21"/>
  <c r="EE6" i="21"/>
  <c r="ED6" i="21"/>
  <c r="EC6" i="21"/>
  <c r="EB6" i="21"/>
  <c r="EA6" i="21"/>
  <c r="DZ6" i="21"/>
  <c r="DY6" i="21"/>
  <c r="DX6" i="21"/>
  <c r="DW6" i="21"/>
  <c r="DV6" i="21"/>
  <c r="DU6" i="21"/>
  <c r="DT6" i="21"/>
  <c r="DS6" i="21"/>
  <c r="DR6" i="21"/>
  <c r="DQ6" i="21"/>
  <c r="DP6" i="21"/>
  <c r="DO6" i="21"/>
  <c r="DN6" i="21"/>
  <c r="DM6" i="21"/>
  <c r="DL6" i="21"/>
  <c r="DK6" i="21"/>
  <c r="DJ6" i="21"/>
  <c r="DI6" i="21"/>
  <c r="DH6" i="21"/>
  <c r="DG6" i="21"/>
  <c r="DF6" i="21"/>
  <c r="DE6" i="21"/>
  <c r="DD6" i="21"/>
  <c r="DC6" i="21"/>
  <c r="DB6" i="21"/>
  <c r="DA6" i="21"/>
  <c r="CZ6" i="21"/>
  <c r="CY6" i="21"/>
  <c r="CX6" i="21"/>
  <c r="CW6" i="21"/>
  <c r="CV6" i="21"/>
  <c r="CU6" i="21"/>
  <c r="CT6" i="21"/>
  <c r="CS6" i="21"/>
  <c r="CR6" i="21"/>
  <c r="CQ6" i="21"/>
  <c r="CP6" i="21"/>
  <c r="CO6" i="21"/>
  <c r="CN6" i="21"/>
  <c r="CM6" i="21"/>
  <c r="CL6" i="21"/>
  <c r="CK6" i="21"/>
  <c r="CJ6" i="21"/>
  <c r="CI6" i="21"/>
  <c r="CH6" i="21"/>
  <c r="CG6" i="21"/>
  <c r="CF6" i="21"/>
  <c r="CE6" i="21"/>
  <c r="CD6" i="21"/>
  <c r="CC6" i="21"/>
  <c r="CB6" i="21"/>
  <c r="CA6" i="21"/>
  <c r="BZ6" i="21"/>
  <c r="BY6" i="21"/>
  <c r="BX6" i="21"/>
  <c r="BW6" i="21"/>
  <c r="BV6" i="21"/>
  <c r="BU6" i="21"/>
  <c r="BT6" i="21"/>
  <c r="BS6" i="21"/>
  <c r="BR6" i="21"/>
  <c r="BQ6" i="21"/>
  <c r="BP6" i="21"/>
  <c r="BO6" i="21"/>
  <c r="BN6" i="21"/>
  <c r="BM6" i="21"/>
  <c r="BL6" i="21"/>
  <c r="BK6" i="21"/>
  <c r="BJ6" i="21"/>
  <c r="BI6" i="21"/>
  <c r="BH6" i="21"/>
  <c r="BG6" i="21"/>
  <c r="BF6" i="21"/>
  <c r="BE6" i="21"/>
  <c r="BD6" i="21"/>
  <c r="BC6" i="21"/>
  <c r="BB6" i="21"/>
  <c r="BA6" i="21"/>
  <c r="GA5" i="21"/>
  <c r="FZ5" i="21"/>
  <c r="FY5" i="21"/>
  <c r="FX5" i="21"/>
  <c r="FW5" i="21"/>
  <c r="FV5" i="21"/>
  <c r="FU5" i="21"/>
  <c r="FT5" i="21"/>
  <c r="FS5" i="21"/>
  <c r="FR5" i="21"/>
  <c r="FQ5" i="21"/>
  <c r="FP5" i="21"/>
  <c r="FO5" i="21"/>
  <c r="FN5" i="21"/>
  <c r="FM5" i="21"/>
  <c r="FL5" i="21"/>
  <c r="FK5" i="21"/>
  <c r="FJ5" i="21"/>
  <c r="FI5" i="21"/>
  <c r="FH5" i="21"/>
  <c r="FG5" i="21"/>
  <c r="FF5" i="21"/>
  <c r="FE5" i="21"/>
  <c r="FD5" i="21"/>
  <c r="FC5" i="21"/>
  <c r="FB5" i="21"/>
  <c r="FA5" i="21"/>
  <c r="EZ5" i="21"/>
  <c r="EY5" i="21"/>
  <c r="EX5" i="21"/>
  <c r="EW5" i="21"/>
  <c r="EV5" i="21"/>
  <c r="EU5" i="21"/>
  <c r="ET5" i="21"/>
  <c r="ES5" i="21"/>
  <c r="ER5" i="21"/>
  <c r="EQ5" i="21"/>
  <c r="EP5" i="21"/>
  <c r="EO5" i="21"/>
  <c r="EN5" i="21"/>
  <c r="EM5" i="21"/>
  <c r="EL5" i="21"/>
  <c r="EK5" i="21"/>
  <c r="EJ5" i="21"/>
  <c r="EI5" i="21"/>
  <c r="EH5" i="21"/>
  <c r="EG5" i="21"/>
  <c r="EF5" i="21"/>
  <c r="EE5" i="21"/>
  <c r="ED5" i="21"/>
  <c r="EC5" i="21"/>
  <c r="EB5" i="21"/>
  <c r="EA5" i="21"/>
  <c r="DZ5" i="21"/>
  <c r="DY5" i="21"/>
  <c r="DX5" i="21"/>
  <c r="DW5" i="21"/>
  <c r="DV5" i="21"/>
  <c r="DU5" i="21"/>
  <c r="DT5" i="21"/>
  <c r="DS5" i="21"/>
  <c r="DR5" i="21"/>
  <c r="DQ5" i="21"/>
  <c r="DP5" i="21"/>
  <c r="DO5" i="21"/>
  <c r="DN5" i="21"/>
  <c r="DM5" i="21"/>
  <c r="DL5" i="21"/>
  <c r="DK5" i="21"/>
  <c r="DJ5" i="21"/>
  <c r="DI5" i="21"/>
  <c r="DH5" i="21"/>
  <c r="DG5" i="21"/>
  <c r="DF5" i="21"/>
  <c r="DE5" i="21"/>
  <c r="DD5" i="21"/>
  <c r="DC5" i="21"/>
  <c r="DB5" i="21"/>
  <c r="DA5" i="21"/>
  <c r="CZ5" i="21"/>
  <c r="CY5" i="21"/>
  <c r="CX5" i="21"/>
  <c r="CW5" i="21"/>
  <c r="CV5" i="21"/>
  <c r="CU5" i="21"/>
  <c r="CT5" i="21"/>
  <c r="CS5" i="21"/>
  <c r="CR5" i="21"/>
  <c r="CQ5" i="21"/>
  <c r="CP5" i="21"/>
  <c r="CO5" i="21"/>
  <c r="CN5" i="21"/>
  <c r="CM5" i="21"/>
  <c r="CL5" i="21"/>
  <c r="CK5" i="21"/>
  <c r="CJ5" i="21"/>
  <c r="CI5" i="21"/>
  <c r="CH5" i="21"/>
  <c r="CG5" i="21"/>
  <c r="CF5" i="21"/>
  <c r="CE5" i="21"/>
  <c r="CD5" i="21"/>
  <c r="CC5" i="21"/>
  <c r="CB5" i="21"/>
  <c r="CA5" i="21"/>
  <c r="BZ5" i="21"/>
  <c r="BY5" i="21"/>
  <c r="BX5" i="21"/>
  <c r="BW5" i="21"/>
  <c r="BV5" i="21"/>
  <c r="BU5" i="21"/>
  <c r="BT5" i="21"/>
  <c r="BS5" i="21"/>
  <c r="BR5" i="21"/>
  <c r="BQ5" i="21"/>
  <c r="BP5" i="21"/>
  <c r="BO5" i="21"/>
  <c r="BN5" i="21"/>
  <c r="BM5" i="21"/>
  <c r="BL5" i="21"/>
  <c r="BK5" i="21"/>
  <c r="BJ5" i="21"/>
  <c r="BI5" i="21"/>
  <c r="BH5" i="21"/>
  <c r="BG5" i="21"/>
  <c r="BF5" i="21"/>
  <c r="BE5" i="21"/>
  <c r="BD5" i="21"/>
  <c r="BC5" i="21"/>
  <c r="BB5" i="21"/>
  <c r="BA5" i="21"/>
  <c r="GA4" i="21"/>
  <c r="FZ4" i="21"/>
  <c r="FY4" i="21"/>
  <c r="FX4" i="21"/>
  <c r="FW4" i="21"/>
  <c r="FV4" i="21"/>
  <c r="FU4" i="21"/>
  <c r="FT4" i="21"/>
  <c r="FS4" i="21"/>
  <c r="FR4" i="21"/>
  <c r="FQ4" i="21"/>
  <c r="FP4" i="21"/>
  <c r="FO4" i="21"/>
  <c r="FN4" i="21"/>
  <c r="FM4" i="21"/>
  <c r="FL4" i="21"/>
  <c r="FK4" i="21"/>
  <c r="FJ4" i="21"/>
  <c r="FI4" i="21"/>
  <c r="FH4" i="21"/>
  <c r="FG4" i="21"/>
  <c r="FF4" i="21"/>
  <c r="FE4" i="21"/>
  <c r="FD4" i="21"/>
  <c r="FC4" i="21"/>
  <c r="FB4" i="21"/>
  <c r="FA4" i="21"/>
  <c r="EZ4" i="21"/>
  <c r="EY4" i="21"/>
  <c r="EX4" i="21"/>
  <c r="EW4" i="21"/>
  <c r="EV4" i="21"/>
  <c r="EU4" i="21"/>
  <c r="ET4" i="21"/>
  <c r="ES4" i="21"/>
  <c r="ER4" i="21"/>
  <c r="EQ4" i="21"/>
  <c r="EP4" i="21"/>
  <c r="EO4" i="21"/>
  <c r="EN4" i="21"/>
  <c r="EM4" i="21"/>
  <c r="EL4" i="21"/>
  <c r="EK4" i="21"/>
  <c r="EJ4" i="21"/>
  <c r="EI4" i="21"/>
  <c r="EH4" i="21"/>
  <c r="EG4" i="21"/>
  <c r="EF4" i="21"/>
  <c r="EE4" i="21"/>
  <c r="ED4" i="21"/>
  <c r="EC4" i="21"/>
  <c r="EB4" i="21"/>
  <c r="EA4" i="21"/>
  <c r="DZ4" i="21"/>
  <c r="DY4" i="21"/>
  <c r="DX4" i="21"/>
  <c r="DW4" i="21"/>
  <c r="DV4" i="21"/>
  <c r="DU4" i="21"/>
  <c r="DT4" i="21"/>
  <c r="DS4" i="21"/>
  <c r="DR4" i="21"/>
  <c r="DQ4" i="21"/>
  <c r="DP4" i="21"/>
  <c r="DO4" i="21"/>
  <c r="DN4" i="21"/>
  <c r="DM4" i="21"/>
  <c r="DL4" i="21"/>
  <c r="DK4" i="21"/>
  <c r="DJ4" i="21"/>
  <c r="DI4" i="21"/>
  <c r="DH4" i="21"/>
  <c r="DG4" i="21"/>
  <c r="DF4" i="21"/>
  <c r="DE4" i="21"/>
  <c r="DD4" i="21"/>
  <c r="DC4" i="21"/>
  <c r="DB4" i="21"/>
  <c r="DA4" i="21"/>
  <c r="CZ4" i="21"/>
  <c r="CY4" i="21"/>
  <c r="CX4" i="21"/>
  <c r="CW4" i="21"/>
  <c r="CV4" i="21"/>
  <c r="CU4" i="21"/>
  <c r="CT4" i="21"/>
  <c r="CS4" i="21"/>
  <c r="CR4" i="21"/>
  <c r="CQ4" i="21"/>
  <c r="CP4" i="21"/>
  <c r="CO4" i="21"/>
  <c r="CN4" i="21"/>
  <c r="CM4" i="21"/>
  <c r="CL4" i="21"/>
  <c r="CK4" i="21"/>
  <c r="CJ4" i="21"/>
  <c r="CI4" i="21"/>
  <c r="CH4" i="21"/>
  <c r="CG4" i="21"/>
  <c r="CF4" i="21"/>
  <c r="CE4" i="21"/>
  <c r="CD4" i="21"/>
  <c r="CC4" i="21"/>
  <c r="CB4" i="21"/>
  <c r="CA4" i="21"/>
  <c r="BZ4" i="21"/>
  <c r="BY4" i="21"/>
  <c r="BX4" i="21"/>
  <c r="BW4" i="21"/>
  <c r="BV4" i="21"/>
  <c r="BU4" i="21"/>
  <c r="BT4" i="21"/>
  <c r="BS4" i="21"/>
  <c r="BR4" i="21"/>
  <c r="BQ4" i="21"/>
  <c r="BP4" i="21"/>
  <c r="BO4" i="21"/>
  <c r="BN4" i="21"/>
  <c r="BM4" i="21"/>
  <c r="BL4" i="21"/>
  <c r="BK4" i="21"/>
  <c r="BJ4" i="21"/>
  <c r="BI4" i="21"/>
  <c r="BH4" i="21"/>
  <c r="BG4" i="21"/>
  <c r="BF4" i="21"/>
  <c r="BE4" i="21"/>
  <c r="BD4" i="21"/>
  <c r="BC4" i="21"/>
  <c r="BB4" i="21"/>
  <c r="BA4" i="21"/>
  <c r="GA3" i="21"/>
  <c r="FZ3" i="21"/>
  <c r="FY3" i="21"/>
  <c r="FX3" i="21"/>
  <c r="FW3" i="21"/>
  <c r="FV3" i="21"/>
  <c r="FU3" i="21"/>
  <c r="FT3" i="21"/>
  <c r="FS3" i="21"/>
  <c r="FR3" i="21"/>
  <c r="FQ3" i="21"/>
  <c r="FP3" i="21"/>
  <c r="FO3" i="21"/>
  <c r="FN3" i="21"/>
  <c r="FM3" i="21"/>
  <c r="FL3" i="21"/>
  <c r="FK3" i="21"/>
  <c r="FJ3" i="21"/>
  <c r="FI3" i="21"/>
  <c r="FH3" i="21"/>
  <c r="FG3" i="21"/>
  <c r="FF3" i="21"/>
  <c r="FE3" i="21"/>
  <c r="FD3" i="21"/>
  <c r="FC3" i="21"/>
  <c r="FB3" i="21"/>
  <c r="FA3" i="21"/>
  <c r="EZ3" i="21"/>
  <c r="EY3" i="21"/>
  <c r="EX3" i="21"/>
  <c r="EW3" i="21"/>
  <c r="EV3" i="21"/>
  <c r="EU3" i="21"/>
  <c r="ET3" i="21"/>
  <c r="ES3" i="21"/>
  <c r="ER3" i="21"/>
  <c r="EQ3" i="21"/>
  <c r="EP3" i="21"/>
  <c r="EO3" i="21"/>
  <c r="EN3" i="21"/>
  <c r="EM3" i="21"/>
  <c r="EL3" i="21"/>
  <c r="EK3" i="21"/>
  <c r="EJ3" i="21"/>
  <c r="EI3" i="21"/>
  <c r="EH3" i="21"/>
  <c r="EG3" i="21"/>
  <c r="EF3" i="21"/>
  <c r="EE3" i="21"/>
  <c r="ED3" i="21"/>
  <c r="EC3" i="21"/>
  <c r="EB3" i="21"/>
  <c r="EA3" i="21"/>
  <c r="DZ3" i="21"/>
  <c r="DY3" i="21"/>
  <c r="DX3" i="21"/>
  <c r="DW3" i="21"/>
  <c r="DV3" i="21"/>
  <c r="DU3" i="21"/>
  <c r="DT3" i="21"/>
  <c r="DS3" i="21"/>
  <c r="DR3" i="21"/>
  <c r="DQ3" i="21"/>
  <c r="DP3" i="21"/>
  <c r="DO3" i="21"/>
  <c r="DN3" i="21"/>
  <c r="DM3" i="21"/>
  <c r="DL3" i="21"/>
  <c r="DK3" i="21"/>
  <c r="DJ3" i="21"/>
  <c r="DI3" i="21"/>
  <c r="DH3" i="21"/>
  <c r="DG3" i="21"/>
  <c r="DF3" i="21"/>
  <c r="DE3" i="21"/>
  <c r="DD3" i="21"/>
  <c r="DC3" i="21"/>
  <c r="DB3" i="21"/>
  <c r="DA3" i="21"/>
  <c r="CZ3" i="21"/>
  <c r="CY3" i="21"/>
  <c r="CX3" i="21"/>
  <c r="CW3" i="21"/>
  <c r="CV3" i="21"/>
  <c r="CU3" i="21"/>
  <c r="CT3" i="21"/>
  <c r="CS3" i="21"/>
  <c r="CR3" i="21"/>
  <c r="CQ3" i="21"/>
  <c r="CP3" i="21"/>
  <c r="CO3" i="21"/>
  <c r="CN3" i="21"/>
  <c r="CM3" i="21"/>
  <c r="CL3" i="21"/>
  <c r="CK3" i="21"/>
  <c r="CJ3" i="21"/>
  <c r="CI3" i="21"/>
  <c r="CH3" i="21"/>
  <c r="CG3" i="21"/>
  <c r="CF3" i="21"/>
  <c r="CE3" i="21"/>
  <c r="CD3" i="21"/>
  <c r="CC3" i="21"/>
  <c r="CB3" i="21"/>
  <c r="CA3" i="21"/>
  <c r="BZ3" i="21"/>
  <c r="BY3" i="21"/>
  <c r="BX3" i="21"/>
  <c r="BW3" i="21"/>
  <c r="BV3" i="21"/>
  <c r="BU3" i="21"/>
  <c r="BT3" i="21"/>
  <c r="BS3" i="21"/>
  <c r="BR3" i="21"/>
  <c r="BQ3" i="21"/>
  <c r="BP3" i="21"/>
  <c r="BO3" i="21"/>
  <c r="BN3" i="21"/>
  <c r="BM3" i="21"/>
  <c r="BL3" i="21"/>
  <c r="BK3" i="21"/>
  <c r="BJ3" i="21"/>
  <c r="BI3" i="21"/>
  <c r="BH3" i="21"/>
  <c r="BG3" i="21"/>
  <c r="BF3" i="21"/>
  <c r="BE3" i="21"/>
  <c r="BD3" i="21"/>
  <c r="BC3" i="21"/>
  <c r="BB3" i="21"/>
  <c r="BA3" i="21"/>
  <c r="GA2" i="21"/>
  <c r="GA10" i="21" s="1"/>
  <c r="FZ2" i="21"/>
  <c r="FZ18" i="21" s="1"/>
  <c r="FY2" i="21"/>
  <c r="FY10" i="21" s="1"/>
  <c r="FX2" i="21"/>
  <c r="FX18" i="21" s="1"/>
  <c r="FW2" i="21"/>
  <c r="FW10" i="21" s="1"/>
  <c r="FV2" i="21"/>
  <c r="FV18" i="21" s="1"/>
  <c r="FU2" i="21"/>
  <c r="FU10" i="21" s="1"/>
  <c r="FT2" i="21"/>
  <c r="FT18" i="21" s="1"/>
  <c r="FS2" i="21"/>
  <c r="FS10" i="21" s="1"/>
  <c r="FR2" i="21"/>
  <c r="FR18" i="21" s="1"/>
  <c r="FQ2" i="21"/>
  <c r="FQ10" i="21" s="1"/>
  <c r="FP2" i="21"/>
  <c r="FP18" i="21" s="1"/>
  <c r="FO2" i="21"/>
  <c r="FO10" i="21" s="1"/>
  <c r="FN2" i="21"/>
  <c r="FN18" i="21" s="1"/>
  <c r="FM2" i="21"/>
  <c r="FM10" i="21" s="1"/>
  <c r="FL2" i="21"/>
  <c r="FL18" i="21" s="1"/>
  <c r="FK2" i="21"/>
  <c r="FK10" i="21" s="1"/>
  <c r="FJ2" i="21"/>
  <c r="FJ18" i="21" s="1"/>
  <c r="FI2" i="21"/>
  <c r="FI10" i="21" s="1"/>
  <c r="FH2" i="21"/>
  <c r="FH18" i="21" s="1"/>
  <c r="FG2" i="21"/>
  <c r="FG10" i="21" s="1"/>
  <c r="FF2" i="21"/>
  <c r="FF18" i="21" s="1"/>
  <c r="FE2" i="21"/>
  <c r="FE10" i="21" s="1"/>
  <c r="FD2" i="21"/>
  <c r="FD18" i="21" s="1"/>
  <c r="FC2" i="21"/>
  <c r="FC10" i="21" s="1"/>
  <c r="FB2" i="21"/>
  <c r="FB18" i="21" s="1"/>
  <c r="FA2" i="21"/>
  <c r="FA10" i="21" s="1"/>
  <c r="EZ2" i="21"/>
  <c r="EZ18" i="21" s="1"/>
  <c r="EY2" i="21"/>
  <c r="EY10" i="21" s="1"/>
  <c r="EX2" i="21"/>
  <c r="EX18" i="21" s="1"/>
  <c r="EW2" i="21"/>
  <c r="EW10" i="21" s="1"/>
  <c r="EV2" i="21"/>
  <c r="EV18" i="21" s="1"/>
  <c r="EU2" i="21"/>
  <c r="EU10" i="21" s="1"/>
  <c r="ET2" i="21"/>
  <c r="ET18" i="21" s="1"/>
  <c r="ES2" i="21"/>
  <c r="ES10" i="21" s="1"/>
  <c r="ER2" i="21"/>
  <c r="ER18" i="21" s="1"/>
  <c r="EQ2" i="21"/>
  <c r="EQ10" i="21" s="1"/>
  <c r="EP2" i="21"/>
  <c r="EP18" i="21" s="1"/>
  <c r="EO2" i="21"/>
  <c r="EO10" i="21" s="1"/>
  <c r="EN2" i="21"/>
  <c r="EN18" i="21" s="1"/>
  <c r="EM2" i="21"/>
  <c r="EM10" i="21" s="1"/>
  <c r="EL2" i="21"/>
  <c r="EL18" i="21" s="1"/>
  <c r="EK2" i="21"/>
  <c r="EK10" i="21" s="1"/>
  <c r="EJ2" i="21"/>
  <c r="EJ18" i="21" s="1"/>
  <c r="EI2" i="21"/>
  <c r="EI10" i="21" s="1"/>
  <c r="EH2" i="21"/>
  <c r="EH18" i="21" s="1"/>
  <c r="EG2" i="21"/>
  <c r="EG10" i="21" s="1"/>
  <c r="EF2" i="21"/>
  <c r="EF18" i="21" s="1"/>
  <c r="EE2" i="21"/>
  <c r="EE10" i="21" s="1"/>
  <c r="ED2" i="21"/>
  <c r="ED18" i="21" s="1"/>
  <c r="EC2" i="21"/>
  <c r="EC10" i="21" s="1"/>
  <c r="EB2" i="21"/>
  <c r="EB18" i="21" s="1"/>
  <c r="EA2" i="21"/>
  <c r="EA10" i="21" s="1"/>
  <c r="DZ2" i="21"/>
  <c r="DZ18" i="21" s="1"/>
  <c r="DY2" i="21"/>
  <c r="DY10" i="21" s="1"/>
  <c r="DX2" i="21"/>
  <c r="DX18" i="21" s="1"/>
  <c r="DW2" i="21"/>
  <c r="DW10" i="21" s="1"/>
  <c r="DV2" i="21"/>
  <c r="DV18" i="21" s="1"/>
  <c r="DU2" i="21"/>
  <c r="DU10" i="21" s="1"/>
  <c r="DT2" i="21"/>
  <c r="DT18" i="21" s="1"/>
  <c r="DS2" i="21"/>
  <c r="DS10" i="21" s="1"/>
  <c r="DR2" i="21"/>
  <c r="DR18" i="21" s="1"/>
  <c r="DQ2" i="21"/>
  <c r="DQ10" i="21" s="1"/>
  <c r="DP2" i="21"/>
  <c r="DP18" i="21" s="1"/>
  <c r="DO2" i="21"/>
  <c r="DO10" i="21" s="1"/>
  <c r="DN2" i="21"/>
  <c r="DN18" i="21" s="1"/>
  <c r="DM2" i="21"/>
  <c r="DM10" i="21" s="1"/>
  <c r="DL2" i="21"/>
  <c r="DL18" i="21" s="1"/>
  <c r="DK2" i="21"/>
  <c r="DK10" i="21" s="1"/>
  <c r="DJ2" i="21"/>
  <c r="DJ18" i="21" s="1"/>
  <c r="DI2" i="21"/>
  <c r="DI10" i="21" s="1"/>
  <c r="DH2" i="21"/>
  <c r="DH18" i="21" s="1"/>
  <c r="DG2" i="21"/>
  <c r="DG10" i="21" s="1"/>
  <c r="DF2" i="21"/>
  <c r="DF18" i="21" s="1"/>
  <c r="DE2" i="21"/>
  <c r="DE10" i="21" s="1"/>
  <c r="DD2" i="21"/>
  <c r="DD18" i="21" s="1"/>
  <c r="DC2" i="21"/>
  <c r="DC10" i="21" s="1"/>
  <c r="DB2" i="21"/>
  <c r="DB18" i="21" s="1"/>
  <c r="DA2" i="21"/>
  <c r="DA10" i="21" s="1"/>
  <c r="CZ2" i="21"/>
  <c r="CZ18" i="21" s="1"/>
  <c r="CY2" i="21"/>
  <c r="CY10" i="21" s="1"/>
  <c r="CX2" i="21"/>
  <c r="CX18" i="21" s="1"/>
  <c r="CW2" i="21"/>
  <c r="CW10" i="21" s="1"/>
  <c r="CV2" i="21"/>
  <c r="CV18" i="21" s="1"/>
  <c r="CU2" i="21"/>
  <c r="CU10" i="21" s="1"/>
  <c r="CT2" i="21"/>
  <c r="CT18" i="21" s="1"/>
  <c r="CS2" i="21"/>
  <c r="CS10" i="21" s="1"/>
  <c r="CR2" i="21"/>
  <c r="CR18" i="21" s="1"/>
  <c r="CQ2" i="21"/>
  <c r="CQ10" i="21" s="1"/>
  <c r="CP2" i="21"/>
  <c r="CP18" i="21" s="1"/>
  <c r="CO2" i="21"/>
  <c r="CO10" i="21" s="1"/>
  <c r="CN2" i="21"/>
  <c r="CN18" i="21" s="1"/>
  <c r="CM2" i="21"/>
  <c r="CM10" i="21" s="1"/>
  <c r="CL2" i="21"/>
  <c r="CL18" i="21" s="1"/>
  <c r="CK2" i="21"/>
  <c r="CK10" i="21" s="1"/>
  <c r="CJ2" i="21"/>
  <c r="CJ18" i="21" s="1"/>
  <c r="CI2" i="21"/>
  <c r="CI10" i="21" s="1"/>
  <c r="CH2" i="21"/>
  <c r="CH18" i="21" s="1"/>
  <c r="CG2" i="21"/>
  <c r="CG10" i="21" s="1"/>
  <c r="CF2" i="21"/>
  <c r="CF18" i="21" s="1"/>
  <c r="CE2" i="21"/>
  <c r="CE10" i="21" s="1"/>
  <c r="CD2" i="21"/>
  <c r="CD18" i="21" s="1"/>
  <c r="CC2" i="21"/>
  <c r="CC10" i="21" s="1"/>
  <c r="CB2" i="21"/>
  <c r="CB18" i="21" s="1"/>
  <c r="CA2" i="21"/>
  <c r="CA10" i="21" s="1"/>
  <c r="BZ2" i="21"/>
  <c r="BZ18" i="21" s="1"/>
  <c r="BY2" i="21"/>
  <c r="BY10" i="21" s="1"/>
  <c r="BX2" i="21"/>
  <c r="BX18" i="21" s="1"/>
  <c r="BW2" i="21"/>
  <c r="BW10" i="21" s="1"/>
  <c r="BV2" i="21"/>
  <c r="BV18" i="21" s="1"/>
  <c r="BU2" i="21"/>
  <c r="BU10" i="21" s="1"/>
  <c r="BT2" i="21"/>
  <c r="BT18" i="21" s="1"/>
  <c r="BS2" i="21"/>
  <c r="BS10" i="21" s="1"/>
  <c r="BR2" i="21"/>
  <c r="BR18" i="21" s="1"/>
  <c r="BQ2" i="21"/>
  <c r="BQ10" i="21" s="1"/>
  <c r="BP2" i="21"/>
  <c r="BP18" i="21" s="1"/>
  <c r="BO2" i="21"/>
  <c r="BO10" i="21" s="1"/>
  <c r="BN2" i="21"/>
  <c r="BN18" i="21" s="1"/>
  <c r="BM2" i="21"/>
  <c r="BM10" i="21" s="1"/>
  <c r="BL2" i="21"/>
  <c r="BL18" i="21" s="1"/>
  <c r="BK2" i="21"/>
  <c r="BK10" i="21" s="1"/>
  <c r="BJ2" i="21"/>
  <c r="BJ18" i="21" s="1"/>
  <c r="BI2" i="21"/>
  <c r="BI10" i="21" s="1"/>
  <c r="BH2" i="21"/>
  <c r="BH18" i="21" s="1"/>
  <c r="BG2" i="21"/>
  <c r="BG10" i="21" s="1"/>
  <c r="BF2" i="21"/>
  <c r="BF18" i="21" s="1"/>
  <c r="BE2" i="21"/>
  <c r="BE10" i="21" s="1"/>
  <c r="BD2" i="21"/>
  <c r="BD18" i="21" s="1"/>
  <c r="BC2" i="21"/>
  <c r="BC10" i="21" s="1"/>
  <c r="BB2" i="21"/>
  <c r="BB18" i="21" s="1"/>
  <c r="BA2" i="21"/>
  <c r="BA10" i="21" s="1"/>
  <c r="XEO205" i="18"/>
  <c r="XEN205" i="18" s="1"/>
  <c r="XEP205" i="18" s="1"/>
  <c r="XEO204" i="18"/>
  <c r="XEN204" i="18" s="1"/>
  <c r="XEP204" i="18" s="1"/>
  <c r="XEO203" i="18"/>
  <c r="XEN203" i="18" s="1"/>
  <c r="XEP203" i="18" s="1"/>
  <c r="XEO202" i="18"/>
  <c r="XEN202" i="18" s="1"/>
  <c r="XEP202" i="18" s="1"/>
  <c r="XEO201" i="18"/>
  <c r="XEN201" i="18" s="1"/>
  <c r="XEP201" i="18" s="1"/>
  <c r="XEO200" i="18"/>
  <c r="XEN200" i="18" s="1"/>
  <c r="XEP200" i="18" s="1"/>
  <c r="XEO199" i="18"/>
  <c r="XEN199" i="18" s="1"/>
  <c r="XEP199" i="18" s="1"/>
  <c r="XEO198" i="18"/>
  <c r="XEN198" i="18" s="1"/>
  <c r="XEP198" i="18" s="1"/>
  <c r="XEO197" i="18"/>
  <c r="XEN197" i="18" s="1"/>
  <c r="XEP197" i="18" s="1"/>
  <c r="XEO196" i="18"/>
  <c r="XEN196" i="18" s="1"/>
  <c r="XEP196" i="18" s="1"/>
  <c r="XEO195" i="18"/>
  <c r="XEN195" i="18" s="1"/>
  <c r="XEP195" i="18" s="1"/>
  <c r="XEO194" i="18"/>
  <c r="XEN194" i="18" s="1"/>
  <c r="XEP194" i="18" s="1"/>
  <c r="XEO193" i="18"/>
  <c r="XEN193" i="18" s="1"/>
  <c r="XEP193" i="18" s="1"/>
  <c r="XEO192" i="18"/>
  <c r="XEN192" i="18" s="1"/>
  <c r="XEP192" i="18" s="1"/>
  <c r="XEO191" i="18"/>
  <c r="XEN191" i="18" s="1"/>
  <c r="XEP191" i="18" s="1"/>
  <c r="XEO190" i="18"/>
  <c r="XEN190" i="18" s="1"/>
  <c r="XEP190" i="18" s="1"/>
  <c r="XEO189" i="18"/>
  <c r="XEN189" i="18" s="1"/>
  <c r="XEP189" i="18" s="1"/>
  <c r="XEO188" i="18"/>
  <c r="XEN188" i="18" s="1"/>
  <c r="XEP188" i="18" s="1"/>
  <c r="XEO187" i="18"/>
  <c r="XEN187" i="18" s="1"/>
  <c r="XEP187" i="18" s="1"/>
  <c r="XEO186" i="18"/>
  <c r="XEN186" i="18" s="1"/>
  <c r="XEP186" i="18" s="1"/>
  <c r="XEO185" i="18"/>
  <c r="XEN185" i="18" s="1"/>
  <c r="XEP185" i="18" s="1"/>
  <c r="XEO184" i="18"/>
  <c r="XEN184" i="18" s="1"/>
  <c r="XEP184" i="18" s="1"/>
  <c r="XEO183" i="18"/>
  <c r="XEN183" i="18" s="1"/>
  <c r="XEP183" i="18" s="1"/>
  <c r="XEO182" i="18"/>
  <c r="XEN182" i="18" s="1"/>
  <c r="XEP182" i="18" s="1"/>
  <c r="XEO181" i="18"/>
  <c r="XEN181" i="18" s="1"/>
  <c r="XEP181" i="18" s="1"/>
  <c r="XEO180" i="18"/>
  <c r="XEN180" i="18" s="1"/>
  <c r="XEP180" i="18" s="1"/>
  <c r="XEO179" i="18"/>
  <c r="XEN179" i="18" s="1"/>
  <c r="XEP179" i="18" s="1"/>
  <c r="XEO178" i="18"/>
  <c r="XEN178" i="18" s="1"/>
  <c r="XEP178" i="18" s="1"/>
  <c r="XEO177" i="18"/>
  <c r="XEN177" i="18" s="1"/>
  <c r="XEP177" i="18" s="1"/>
  <c r="XEO176" i="18"/>
  <c r="XEN176" i="18" s="1"/>
  <c r="XEP176" i="18" s="1"/>
  <c r="XEO175" i="18"/>
  <c r="XEN175" i="18" s="1"/>
  <c r="XEP175" i="18" s="1"/>
  <c r="XEO174" i="18"/>
  <c r="XEN174" i="18" s="1"/>
  <c r="XEP174" i="18" s="1"/>
  <c r="XEO173" i="18"/>
  <c r="XEN173" i="18" s="1"/>
  <c r="XEP173" i="18" s="1"/>
  <c r="XEO172" i="18"/>
  <c r="XEN172" i="18" s="1"/>
  <c r="XEP172" i="18" s="1"/>
  <c r="XEO171" i="18"/>
  <c r="XEN171" i="18" s="1"/>
  <c r="XEP171" i="18" s="1"/>
  <c r="XEO170" i="18"/>
  <c r="XEN170" i="18" s="1"/>
  <c r="XEP170" i="18" s="1"/>
  <c r="XEO169" i="18"/>
  <c r="XEN169" i="18" s="1"/>
  <c r="XEP169" i="18" s="1"/>
  <c r="XEO168" i="18"/>
  <c r="XEN168" i="18" s="1"/>
  <c r="XEP168" i="18" s="1"/>
  <c r="XEO167" i="18"/>
  <c r="XEN167" i="18" s="1"/>
  <c r="XEP167" i="18" s="1"/>
  <c r="XEO166" i="18"/>
  <c r="XEN166" i="18" s="1"/>
  <c r="XEP166" i="18" s="1"/>
  <c r="XEO165" i="18"/>
  <c r="XEN165" i="18" s="1"/>
  <c r="XEP165" i="18" s="1"/>
  <c r="XEO164" i="18"/>
  <c r="XEN164" i="18" s="1"/>
  <c r="XEP164" i="18" s="1"/>
  <c r="XEO163" i="18"/>
  <c r="XEN163" i="18" s="1"/>
  <c r="XEP163" i="18" s="1"/>
  <c r="XEO162" i="18"/>
  <c r="XEN162" i="18" s="1"/>
  <c r="XEP162" i="18" s="1"/>
  <c r="XEO161" i="18"/>
  <c r="XEN161" i="18" s="1"/>
  <c r="XEP161" i="18" s="1"/>
  <c r="XEO160" i="18"/>
  <c r="XEN160" i="18" s="1"/>
  <c r="XEP160" i="18" s="1"/>
  <c r="XEO159" i="18"/>
  <c r="XEN159" i="18" s="1"/>
  <c r="XEP159" i="18" s="1"/>
  <c r="XEO158" i="18"/>
  <c r="XEN158" i="18" s="1"/>
  <c r="XEP158" i="18" s="1"/>
  <c r="XEO157" i="18"/>
  <c r="XEN157" i="18" s="1"/>
  <c r="XEP157" i="18" s="1"/>
  <c r="XEO156" i="18"/>
  <c r="XEN156" i="18" s="1"/>
  <c r="XEP156" i="18" s="1"/>
  <c r="XEO155" i="18"/>
  <c r="XEN155" i="18" s="1"/>
  <c r="XEP155" i="18" s="1"/>
  <c r="XEO154" i="18"/>
  <c r="XEN154" i="18" s="1"/>
  <c r="XEP154" i="18" s="1"/>
  <c r="XEO153" i="18"/>
  <c r="XEN153" i="18" s="1"/>
  <c r="XEP153" i="18" s="1"/>
  <c r="XEO152" i="18"/>
  <c r="XEN152" i="18" s="1"/>
  <c r="XEP152" i="18" s="1"/>
  <c r="XEO151" i="18"/>
  <c r="XEN151" i="18" s="1"/>
  <c r="XEP151" i="18" s="1"/>
  <c r="XEO150" i="18"/>
  <c r="XEN150" i="18" s="1"/>
  <c r="XEP150" i="18" s="1"/>
  <c r="XEO149" i="18"/>
  <c r="XEN149" i="18" s="1"/>
  <c r="XEP149" i="18" s="1"/>
  <c r="XEO148" i="18"/>
  <c r="XEN148" i="18" s="1"/>
  <c r="XEP148" i="18" s="1"/>
  <c r="XEO147" i="18"/>
  <c r="XEN147" i="18" s="1"/>
  <c r="XEP147" i="18" s="1"/>
  <c r="XEO146" i="18"/>
  <c r="XEN146" i="18" s="1"/>
  <c r="XEP146" i="18" s="1"/>
  <c r="XEO145" i="18"/>
  <c r="XEN145" i="18" s="1"/>
  <c r="XEP145" i="18" s="1"/>
  <c r="XEO144" i="18"/>
  <c r="XEN144" i="18" s="1"/>
  <c r="XEP144" i="18" s="1"/>
  <c r="XEO143" i="18"/>
  <c r="XEN143" i="18" s="1"/>
  <c r="XEP143" i="18" s="1"/>
  <c r="XEO142" i="18"/>
  <c r="XEN142" i="18" s="1"/>
  <c r="XEP142" i="18" s="1"/>
  <c r="XEO141" i="18"/>
  <c r="XEN141" i="18" s="1"/>
  <c r="XEP141" i="18" s="1"/>
  <c r="XEO140" i="18"/>
  <c r="XEN140" i="18" s="1"/>
  <c r="XEP140" i="18" s="1"/>
  <c r="XEO139" i="18"/>
  <c r="XEN139" i="18" s="1"/>
  <c r="XEP139" i="18" s="1"/>
  <c r="XEO138" i="18"/>
  <c r="XEN138" i="18" s="1"/>
  <c r="XEP138" i="18" s="1"/>
  <c r="XEO137" i="18"/>
  <c r="XEN137" i="18" s="1"/>
  <c r="XEP137" i="18" s="1"/>
  <c r="XEO136" i="18"/>
  <c r="XEN136" i="18" s="1"/>
  <c r="XEP136" i="18" s="1"/>
  <c r="XEO135" i="18"/>
  <c r="XEN135" i="18" s="1"/>
  <c r="XEP135" i="18" s="1"/>
  <c r="XEO134" i="18"/>
  <c r="XEN134" i="18" s="1"/>
  <c r="XEP134" i="18" s="1"/>
  <c r="XEO133" i="18"/>
  <c r="XEN133" i="18" s="1"/>
  <c r="XEP133" i="18" s="1"/>
  <c r="XEO132" i="18"/>
  <c r="XEN132" i="18" s="1"/>
  <c r="XEP132" i="18" s="1"/>
  <c r="XEO131" i="18"/>
  <c r="XEN131" i="18" s="1"/>
  <c r="XEP131" i="18" s="1"/>
  <c r="XEO130" i="18"/>
  <c r="XEN130" i="18" s="1"/>
  <c r="XEP130" i="18" s="1"/>
  <c r="XEO129" i="18"/>
  <c r="XEN129" i="18" s="1"/>
  <c r="XEP129" i="18" s="1"/>
  <c r="XEO128" i="18"/>
  <c r="XEN128" i="18" s="1"/>
  <c r="XEP128" i="18" s="1"/>
  <c r="XEO127" i="18"/>
  <c r="XEN127" i="18" s="1"/>
  <c r="XEP127" i="18" s="1"/>
  <c r="XEO126" i="18"/>
  <c r="XEN126" i="18" s="1"/>
  <c r="XEP126" i="18" s="1"/>
  <c r="XEO125" i="18"/>
  <c r="XEN125" i="18" s="1"/>
  <c r="XEP125" i="18" s="1"/>
  <c r="XEO124" i="18"/>
  <c r="XEN124" i="18" s="1"/>
  <c r="XEP124" i="18" s="1"/>
  <c r="XEO123" i="18"/>
  <c r="XEN123" i="18" s="1"/>
  <c r="XEP123" i="18" s="1"/>
  <c r="XEO122" i="18"/>
  <c r="XEN122" i="18" s="1"/>
  <c r="XEP122" i="18" s="1"/>
  <c r="GB18" i="21" l="1"/>
  <c r="BB10" i="21"/>
  <c r="BD10" i="21"/>
  <c r="BF10" i="21"/>
  <c r="BH10" i="21"/>
  <c r="BJ10" i="21"/>
  <c r="BL10" i="21"/>
  <c r="BN10" i="21"/>
  <c r="BP10" i="21"/>
  <c r="BR10" i="21"/>
  <c r="BT10" i="21"/>
  <c r="BV10" i="21"/>
  <c r="BX10" i="21"/>
  <c r="BZ10" i="21"/>
  <c r="CB10" i="21"/>
  <c r="CD10" i="21"/>
  <c r="CF10" i="21"/>
  <c r="CH10" i="21"/>
  <c r="CJ10" i="21"/>
  <c r="CL10" i="21"/>
  <c r="CN10" i="21"/>
  <c r="CP10" i="21"/>
  <c r="CR10" i="21"/>
  <c r="CT10" i="21"/>
  <c r="CV10" i="21"/>
  <c r="CX10" i="21"/>
  <c r="CZ10" i="21"/>
  <c r="DB10" i="21"/>
  <c r="DD10" i="21"/>
  <c r="DF10" i="21"/>
  <c r="DH10" i="21"/>
  <c r="DJ10" i="21"/>
  <c r="DL10" i="21"/>
  <c r="DN10" i="21"/>
  <c r="DP10" i="21"/>
  <c r="DR10" i="21"/>
  <c r="DT10" i="21"/>
  <c r="DV10" i="21"/>
  <c r="DX10" i="21"/>
  <c r="DZ10" i="21"/>
  <c r="EB10" i="21"/>
  <c r="ED10" i="21"/>
  <c r="EF10" i="21"/>
  <c r="EH10" i="21"/>
  <c r="EJ10" i="21"/>
  <c r="EL10" i="21"/>
  <c r="EN10" i="21"/>
  <c r="EP10" i="21"/>
  <c r="ER10" i="21"/>
  <c r="ET10" i="21"/>
  <c r="EV10" i="21"/>
  <c r="EX10" i="21"/>
  <c r="EZ10" i="21"/>
  <c r="FB10" i="21"/>
  <c r="FD10" i="21"/>
  <c r="FF10" i="21"/>
  <c r="FH10" i="21"/>
  <c r="FJ10" i="21"/>
  <c r="FL10" i="21"/>
  <c r="FN10" i="21"/>
  <c r="FP10" i="21"/>
  <c r="FR10" i="21"/>
  <c r="FT10" i="21"/>
  <c r="FV10" i="21"/>
  <c r="FX10" i="21"/>
  <c r="FZ10" i="21"/>
  <c r="BA18" i="21"/>
  <c r="BC18" i="21"/>
  <c r="BE18" i="21"/>
  <c r="BG18" i="21"/>
  <c r="BI18" i="21"/>
  <c r="BK18" i="21"/>
  <c r="BM18" i="21"/>
  <c r="BO18" i="21"/>
  <c r="BQ18" i="21"/>
  <c r="BS18" i="21"/>
  <c r="BU18" i="21"/>
  <c r="BW18" i="21"/>
  <c r="BY18" i="21"/>
  <c r="CA18" i="21"/>
  <c r="CC18" i="21"/>
  <c r="CE18" i="21"/>
  <c r="CG18" i="21"/>
  <c r="CI18" i="21"/>
  <c r="CK18" i="21"/>
  <c r="CM18" i="21"/>
  <c r="CO18" i="21"/>
  <c r="CQ18" i="21"/>
  <c r="CS18" i="21"/>
  <c r="CU18" i="21"/>
  <c r="CW18" i="21"/>
  <c r="CY18" i="21"/>
  <c r="DA18" i="21"/>
  <c r="DC18" i="21"/>
  <c r="DE18" i="21"/>
  <c r="DG18" i="21"/>
  <c r="DI18" i="21"/>
  <c r="DK18" i="21"/>
  <c r="DM18" i="21"/>
  <c r="DO18" i="21"/>
  <c r="DQ18" i="21"/>
  <c r="DS18" i="21"/>
  <c r="DU18" i="21"/>
  <c r="DW18" i="21"/>
  <c r="DY18" i="21"/>
  <c r="EA18" i="21"/>
  <c r="EC18" i="21"/>
  <c r="EE18" i="21"/>
  <c r="EG18" i="21"/>
  <c r="EI18" i="21"/>
  <c r="EK18" i="21"/>
  <c r="EM18" i="21"/>
  <c r="EO18" i="21"/>
  <c r="EQ18" i="21"/>
  <c r="ES18" i="21"/>
  <c r="EU18" i="21"/>
  <c r="EW18" i="21"/>
  <c r="EY18" i="21"/>
  <c r="FA18" i="21"/>
  <c r="FC18" i="21"/>
  <c r="FE18" i="21"/>
  <c r="FG18" i="21"/>
  <c r="FI18" i="21"/>
  <c r="FK18" i="21"/>
  <c r="FM18" i="21"/>
  <c r="FO18" i="21"/>
  <c r="FQ18" i="21"/>
  <c r="FS18" i="21"/>
  <c r="FU18" i="21"/>
  <c r="FW18" i="21"/>
  <c r="FY18" i="21"/>
  <c r="GA18" i="21"/>
  <c r="GB30" i="18"/>
  <c r="GA30" i="18"/>
  <c r="FZ30" i="18"/>
  <c r="FY30" i="18"/>
  <c r="FX30" i="18"/>
  <c r="FW30" i="18"/>
  <c r="FV30" i="18"/>
  <c r="FU30" i="18"/>
  <c r="FT30" i="18"/>
  <c r="FS30" i="18"/>
  <c r="FR30" i="18"/>
  <c r="FQ30" i="18"/>
  <c r="FP30" i="18"/>
  <c r="FO30" i="18"/>
  <c r="FN30" i="18"/>
  <c r="FM30" i="18"/>
  <c r="FL30" i="18"/>
  <c r="FK30" i="18"/>
  <c r="FJ30" i="18"/>
  <c r="FI30" i="18"/>
  <c r="FH30" i="18"/>
  <c r="FG30" i="18"/>
  <c r="FF30" i="18"/>
  <c r="FE30" i="18"/>
  <c r="FD30" i="18"/>
  <c r="FC30" i="18"/>
  <c r="FB30" i="18"/>
  <c r="FA30" i="18"/>
  <c r="EZ30" i="18"/>
  <c r="EY30" i="18"/>
  <c r="EX30" i="18"/>
  <c r="EW30" i="18"/>
  <c r="EV30" i="18"/>
  <c r="EU30" i="18"/>
  <c r="ET30" i="18"/>
  <c r="ES30" i="18"/>
  <c r="ER30" i="18"/>
  <c r="EQ30" i="18"/>
  <c r="EP30" i="18"/>
  <c r="EO30" i="18"/>
  <c r="EN30" i="18"/>
  <c r="EM30" i="18"/>
  <c r="EL30" i="18"/>
  <c r="EK30" i="18"/>
  <c r="EJ30" i="18"/>
  <c r="EI30" i="18"/>
  <c r="EH30" i="18"/>
  <c r="EG30" i="18"/>
  <c r="EF30" i="18"/>
  <c r="EE30" i="18"/>
  <c r="ED30" i="18"/>
  <c r="EC30" i="18"/>
  <c r="EB30" i="18"/>
  <c r="EA30" i="18"/>
  <c r="DZ30" i="18"/>
  <c r="DY30" i="18"/>
  <c r="DX30" i="18"/>
  <c r="DW30" i="18"/>
  <c r="DV30" i="18"/>
  <c r="DU30" i="18"/>
  <c r="DT30" i="18"/>
  <c r="DS30" i="18"/>
  <c r="DR30" i="18"/>
  <c r="DQ30" i="18"/>
  <c r="DP30" i="18"/>
  <c r="DO30" i="18"/>
  <c r="DN30" i="18"/>
  <c r="DM30" i="18"/>
  <c r="DL30" i="18"/>
  <c r="DK30" i="18"/>
  <c r="DJ30" i="18"/>
  <c r="DI30" i="18"/>
  <c r="DH30" i="18"/>
  <c r="DG30" i="18"/>
  <c r="DF30" i="18"/>
  <c r="DE30" i="18"/>
  <c r="DD30" i="18"/>
  <c r="DC30" i="18"/>
  <c r="DB30" i="18"/>
  <c r="DA30" i="18"/>
  <c r="CZ30" i="18"/>
  <c r="CY30" i="18"/>
  <c r="CX30" i="18"/>
  <c r="CW30" i="18"/>
  <c r="CV30" i="18"/>
  <c r="CU30" i="18"/>
  <c r="CT30" i="18"/>
  <c r="CS30" i="18"/>
  <c r="CR30" i="18"/>
  <c r="CQ30" i="18"/>
  <c r="CP30" i="18"/>
  <c r="CO30" i="18"/>
  <c r="CN30" i="18"/>
  <c r="CM30" i="18"/>
  <c r="CL30" i="18"/>
  <c r="CK30" i="18"/>
  <c r="CJ30" i="18"/>
  <c r="CI30" i="18"/>
  <c r="CH30" i="18"/>
  <c r="CG30" i="18"/>
  <c r="CF30" i="18"/>
  <c r="CE30" i="18"/>
  <c r="CD30" i="18"/>
  <c r="CC30" i="18"/>
  <c r="CB30" i="18"/>
  <c r="CA30" i="18"/>
  <c r="BZ30" i="18"/>
  <c r="BY30" i="18"/>
  <c r="BX30" i="18"/>
  <c r="BW30" i="18"/>
  <c r="BV30" i="18"/>
  <c r="BU30" i="18"/>
  <c r="BT30" i="18"/>
  <c r="BS30" i="18"/>
  <c r="BR30" i="18"/>
  <c r="BQ30" i="18"/>
  <c r="BP30" i="18"/>
  <c r="BO30" i="18"/>
  <c r="BN30" i="18"/>
  <c r="BM30" i="18"/>
  <c r="BL30" i="18"/>
  <c r="BK30" i="18"/>
  <c r="BJ30" i="18"/>
  <c r="BI30" i="18"/>
  <c r="BH30" i="18"/>
  <c r="BG30" i="18"/>
  <c r="BF30" i="18"/>
  <c r="BE30" i="18"/>
  <c r="BD30" i="18"/>
  <c r="BC30" i="18"/>
  <c r="BB30" i="18"/>
  <c r="BA30" i="18"/>
  <c r="GB29" i="18"/>
  <c r="GA29" i="18"/>
  <c r="FZ29" i="18"/>
  <c r="FY29" i="18"/>
  <c r="FX29" i="18"/>
  <c r="FW29" i="18"/>
  <c r="FV29" i="18"/>
  <c r="FU29" i="18"/>
  <c r="FT29" i="18"/>
  <c r="FS29" i="18"/>
  <c r="FR29" i="18"/>
  <c r="FQ29" i="18"/>
  <c r="FP29" i="18"/>
  <c r="FO29" i="18"/>
  <c r="FN29" i="18"/>
  <c r="FM29" i="18"/>
  <c r="FL29" i="18"/>
  <c r="FK29" i="18"/>
  <c r="FJ29" i="18"/>
  <c r="FI29" i="18"/>
  <c r="FH29" i="18"/>
  <c r="FG29" i="18"/>
  <c r="FF29" i="18"/>
  <c r="FE29" i="18"/>
  <c r="FD29" i="18"/>
  <c r="FC29" i="18"/>
  <c r="FB29" i="18"/>
  <c r="FA29" i="18"/>
  <c r="EZ29" i="18"/>
  <c r="EY29" i="18"/>
  <c r="EX29" i="18"/>
  <c r="EW29" i="18"/>
  <c r="EV29" i="18"/>
  <c r="EU29" i="18"/>
  <c r="ET29" i="18"/>
  <c r="ES29" i="18"/>
  <c r="ER29" i="18"/>
  <c r="EQ29" i="18"/>
  <c r="EP29" i="18"/>
  <c r="EO29" i="18"/>
  <c r="EN29" i="18"/>
  <c r="EM29" i="18"/>
  <c r="EL29" i="18"/>
  <c r="EK29" i="18"/>
  <c r="EJ29" i="18"/>
  <c r="EI29" i="18"/>
  <c r="EH29" i="18"/>
  <c r="EG29" i="18"/>
  <c r="EF29" i="18"/>
  <c r="EE29" i="18"/>
  <c r="ED29" i="18"/>
  <c r="EC29" i="18"/>
  <c r="EB29" i="18"/>
  <c r="EA29" i="18"/>
  <c r="DZ29" i="18"/>
  <c r="DY29" i="18"/>
  <c r="DX29" i="18"/>
  <c r="DW29" i="18"/>
  <c r="DV29" i="18"/>
  <c r="DU29" i="18"/>
  <c r="DT29" i="18"/>
  <c r="DS29" i="18"/>
  <c r="DR29" i="18"/>
  <c r="DQ29" i="18"/>
  <c r="DP29" i="18"/>
  <c r="DO29" i="18"/>
  <c r="DN29" i="18"/>
  <c r="DM29" i="18"/>
  <c r="DL29" i="18"/>
  <c r="DK29" i="18"/>
  <c r="DJ29" i="18"/>
  <c r="DI29" i="18"/>
  <c r="DH29" i="18"/>
  <c r="DG29" i="18"/>
  <c r="DF29" i="18"/>
  <c r="DE29" i="18"/>
  <c r="DD29" i="18"/>
  <c r="DC29" i="18"/>
  <c r="DB29" i="18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GB28" i="18"/>
  <c r="GA28" i="18"/>
  <c r="FZ28" i="18"/>
  <c r="FY28" i="18"/>
  <c r="FX28" i="18"/>
  <c r="FW28" i="18"/>
  <c r="FV28" i="18"/>
  <c r="FU28" i="18"/>
  <c r="FT28" i="18"/>
  <c r="FS28" i="18"/>
  <c r="FR28" i="18"/>
  <c r="FQ28" i="18"/>
  <c r="FP28" i="18"/>
  <c r="FO28" i="18"/>
  <c r="FN28" i="18"/>
  <c r="FM28" i="18"/>
  <c r="FL28" i="18"/>
  <c r="FK28" i="18"/>
  <c r="FJ28" i="18"/>
  <c r="FI28" i="18"/>
  <c r="FH28" i="18"/>
  <c r="FG28" i="18"/>
  <c r="FF28" i="18"/>
  <c r="FE28" i="18"/>
  <c r="FD28" i="18"/>
  <c r="FC28" i="18"/>
  <c r="FB28" i="18"/>
  <c r="FA28" i="18"/>
  <c r="EZ28" i="18"/>
  <c r="EY28" i="18"/>
  <c r="EX28" i="18"/>
  <c r="EW28" i="18"/>
  <c r="EV28" i="18"/>
  <c r="EU28" i="18"/>
  <c r="ET28" i="18"/>
  <c r="ES28" i="18"/>
  <c r="ER28" i="18"/>
  <c r="EQ28" i="18"/>
  <c r="EP28" i="18"/>
  <c r="EO28" i="18"/>
  <c r="EN28" i="18"/>
  <c r="EM28" i="18"/>
  <c r="EL28" i="18"/>
  <c r="EK28" i="18"/>
  <c r="EJ28" i="18"/>
  <c r="EI28" i="18"/>
  <c r="EH28" i="18"/>
  <c r="EG28" i="18"/>
  <c r="EF28" i="18"/>
  <c r="EE28" i="18"/>
  <c r="ED28" i="18"/>
  <c r="EC28" i="18"/>
  <c r="EB28" i="18"/>
  <c r="EA28" i="18"/>
  <c r="DZ28" i="18"/>
  <c r="DY28" i="18"/>
  <c r="DX28" i="18"/>
  <c r="DW28" i="18"/>
  <c r="DV28" i="18"/>
  <c r="DU28" i="18"/>
  <c r="DT28" i="18"/>
  <c r="DS28" i="18"/>
  <c r="DR28" i="18"/>
  <c r="DQ28" i="18"/>
  <c r="DP28" i="18"/>
  <c r="DO28" i="18"/>
  <c r="DN28" i="18"/>
  <c r="DM28" i="18"/>
  <c r="DL28" i="18"/>
  <c r="DK28" i="18"/>
  <c r="DJ28" i="18"/>
  <c r="DI28" i="18"/>
  <c r="DH28" i="18"/>
  <c r="DG28" i="18"/>
  <c r="DF28" i="18"/>
  <c r="DE28" i="18"/>
  <c r="DD28" i="18"/>
  <c r="DC28" i="18"/>
  <c r="DB28" i="18"/>
  <c r="DA28" i="18"/>
  <c r="CZ28" i="18"/>
  <c r="CY28" i="18"/>
  <c r="CX28" i="18"/>
  <c r="CW28" i="18"/>
  <c r="CV28" i="18"/>
  <c r="CU28" i="18"/>
  <c r="CT28" i="18"/>
  <c r="CS28" i="18"/>
  <c r="CR28" i="18"/>
  <c r="CQ28" i="18"/>
  <c r="CP28" i="18"/>
  <c r="CO28" i="18"/>
  <c r="CN28" i="18"/>
  <c r="CM28" i="18"/>
  <c r="CL28" i="18"/>
  <c r="CK28" i="18"/>
  <c r="CJ28" i="18"/>
  <c r="CI28" i="18"/>
  <c r="CH28" i="18"/>
  <c r="CG28" i="18"/>
  <c r="CF28" i="18"/>
  <c r="CE28" i="18"/>
  <c r="CD28" i="18"/>
  <c r="CC28" i="18"/>
  <c r="CB28" i="18"/>
  <c r="CA28" i="18"/>
  <c r="BZ28" i="18"/>
  <c r="BY28" i="18"/>
  <c r="BX28" i="18"/>
  <c r="BW28" i="18"/>
  <c r="BV28" i="18"/>
  <c r="BU28" i="18"/>
  <c r="BT28" i="18"/>
  <c r="BS28" i="18"/>
  <c r="BR28" i="18"/>
  <c r="BQ28" i="18"/>
  <c r="BP28" i="18"/>
  <c r="BO28" i="18"/>
  <c r="BN28" i="18"/>
  <c r="BM28" i="18"/>
  <c r="BL28" i="18"/>
  <c r="BK28" i="18"/>
  <c r="BJ28" i="18"/>
  <c r="BI28" i="18"/>
  <c r="BH28" i="18"/>
  <c r="BG28" i="18"/>
  <c r="BF28" i="18"/>
  <c r="BE28" i="18"/>
  <c r="BD28" i="18"/>
  <c r="BC28" i="18"/>
  <c r="BB28" i="18"/>
  <c r="BA28" i="18"/>
  <c r="GB27" i="18"/>
  <c r="GA27" i="18"/>
  <c r="FZ27" i="18"/>
  <c r="FY27" i="18"/>
  <c r="FX27" i="18"/>
  <c r="FW27" i="18"/>
  <c r="FV27" i="18"/>
  <c r="FU27" i="18"/>
  <c r="FT27" i="18"/>
  <c r="FS27" i="18"/>
  <c r="FR27" i="18"/>
  <c r="FQ27" i="18"/>
  <c r="FP27" i="18"/>
  <c r="FO27" i="18"/>
  <c r="FN27" i="18"/>
  <c r="FM27" i="18"/>
  <c r="FL27" i="18"/>
  <c r="FK27" i="18"/>
  <c r="FJ27" i="18"/>
  <c r="FI27" i="18"/>
  <c r="FH27" i="18"/>
  <c r="FG27" i="18"/>
  <c r="FF27" i="18"/>
  <c r="FE27" i="18"/>
  <c r="FD27" i="18"/>
  <c r="FC27" i="18"/>
  <c r="FB27" i="18"/>
  <c r="FA27" i="18"/>
  <c r="EZ27" i="18"/>
  <c r="EY27" i="18"/>
  <c r="EX27" i="18"/>
  <c r="EW27" i="18"/>
  <c r="EV27" i="18"/>
  <c r="EU27" i="18"/>
  <c r="ET27" i="18"/>
  <c r="ES27" i="18"/>
  <c r="ER27" i="18"/>
  <c r="EQ27" i="18"/>
  <c r="EP27" i="18"/>
  <c r="EO27" i="18"/>
  <c r="EN27" i="18"/>
  <c r="EM27" i="18"/>
  <c r="EL27" i="18"/>
  <c r="EK27" i="18"/>
  <c r="EJ27" i="18"/>
  <c r="EI27" i="18"/>
  <c r="EH27" i="18"/>
  <c r="EG27" i="18"/>
  <c r="EF27" i="18"/>
  <c r="EE27" i="18"/>
  <c r="ED27" i="18"/>
  <c r="EC27" i="18"/>
  <c r="EB27" i="18"/>
  <c r="EA27" i="18"/>
  <c r="DZ27" i="18"/>
  <c r="DY27" i="18"/>
  <c r="DX27" i="18"/>
  <c r="DW27" i="18"/>
  <c r="DV27" i="18"/>
  <c r="DU27" i="18"/>
  <c r="DT27" i="18"/>
  <c r="DS27" i="18"/>
  <c r="DR27" i="18"/>
  <c r="DQ27" i="18"/>
  <c r="DP27" i="18"/>
  <c r="DO27" i="18"/>
  <c r="DN27" i="18"/>
  <c r="DM27" i="18"/>
  <c r="DL27" i="18"/>
  <c r="DK27" i="18"/>
  <c r="DJ27" i="18"/>
  <c r="DI27" i="18"/>
  <c r="DH27" i="18"/>
  <c r="DG27" i="18"/>
  <c r="DF27" i="18"/>
  <c r="DE27" i="18"/>
  <c r="DD27" i="18"/>
  <c r="DC27" i="18"/>
  <c r="DB27" i="18"/>
  <c r="DA27" i="18"/>
  <c r="CZ27" i="18"/>
  <c r="CY27" i="18"/>
  <c r="CX27" i="18"/>
  <c r="CW27" i="18"/>
  <c r="CV27" i="18"/>
  <c r="CU27" i="18"/>
  <c r="CT27" i="18"/>
  <c r="CS27" i="18"/>
  <c r="CR27" i="18"/>
  <c r="CQ27" i="18"/>
  <c r="CP27" i="18"/>
  <c r="CO27" i="18"/>
  <c r="CN27" i="18"/>
  <c r="CM27" i="18"/>
  <c r="CL27" i="18"/>
  <c r="CK27" i="18"/>
  <c r="CJ27" i="18"/>
  <c r="CI27" i="18"/>
  <c r="CH27" i="18"/>
  <c r="CG27" i="18"/>
  <c r="CF27" i="18"/>
  <c r="CE27" i="18"/>
  <c r="CD27" i="18"/>
  <c r="CC27" i="18"/>
  <c r="CB27" i="18"/>
  <c r="CA27" i="18"/>
  <c r="BZ27" i="18"/>
  <c r="BY27" i="18"/>
  <c r="BX27" i="18"/>
  <c r="BW27" i="18"/>
  <c r="BV27" i="18"/>
  <c r="BU27" i="18"/>
  <c r="BT27" i="18"/>
  <c r="BS27" i="18"/>
  <c r="BR27" i="18"/>
  <c r="BQ27" i="18"/>
  <c r="BP27" i="18"/>
  <c r="BO27" i="18"/>
  <c r="BN27" i="18"/>
  <c r="BM27" i="18"/>
  <c r="BL27" i="18"/>
  <c r="BK27" i="18"/>
  <c r="BJ27" i="18"/>
  <c r="BI27" i="18"/>
  <c r="BH27" i="18"/>
  <c r="BG27" i="18"/>
  <c r="BF27" i="18"/>
  <c r="BE27" i="18"/>
  <c r="BD27" i="18"/>
  <c r="BC27" i="18"/>
  <c r="BB27" i="18"/>
  <c r="BA27" i="18"/>
  <c r="GB26" i="18"/>
  <c r="GA26" i="18"/>
  <c r="FZ26" i="18"/>
  <c r="FY26" i="18"/>
  <c r="FX26" i="18"/>
  <c r="FW26" i="18"/>
  <c r="FV26" i="18"/>
  <c r="FU26" i="18"/>
  <c r="FT26" i="18"/>
  <c r="FS26" i="18"/>
  <c r="FR26" i="18"/>
  <c r="FQ26" i="18"/>
  <c r="FP26" i="18"/>
  <c r="FO26" i="18"/>
  <c r="FN26" i="18"/>
  <c r="FM26" i="18"/>
  <c r="FL26" i="18"/>
  <c r="FK26" i="18"/>
  <c r="FJ26" i="18"/>
  <c r="FI26" i="18"/>
  <c r="FH26" i="18"/>
  <c r="FG26" i="18"/>
  <c r="FF26" i="18"/>
  <c r="FE26" i="18"/>
  <c r="FD26" i="18"/>
  <c r="FC26" i="18"/>
  <c r="FB26" i="18"/>
  <c r="FA26" i="18"/>
  <c r="EZ26" i="18"/>
  <c r="EY26" i="18"/>
  <c r="EX26" i="18"/>
  <c r="EW26" i="18"/>
  <c r="EV26" i="18"/>
  <c r="EU26" i="18"/>
  <c r="ET26" i="18"/>
  <c r="ES26" i="18"/>
  <c r="ER26" i="18"/>
  <c r="EQ26" i="18"/>
  <c r="EP26" i="18"/>
  <c r="EO26" i="18"/>
  <c r="EN26" i="18"/>
  <c r="EM26" i="18"/>
  <c r="EL26" i="18"/>
  <c r="EK26" i="18"/>
  <c r="EJ26" i="18"/>
  <c r="EI26" i="18"/>
  <c r="EH26" i="18"/>
  <c r="EG26" i="18"/>
  <c r="EF26" i="18"/>
  <c r="EE26" i="18"/>
  <c r="ED26" i="18"/>
  <c r="EC26" i="18"/>
  <c r="EB26" i="18"/>
  <c r="EA26" i="18"/>
  <c r="DZ26" i="18"/>
  <c r="DY26" i="18"/>
  <c r="DX26" i="18"/>
  <c r="DW26" i="18"/>
  <c r="DV26" i="18"/>
  <c r="DU26" i="18"/>
  <c r="DT26" i="18"/>
  <c r="DS26" i="18"/>
  <c r="DR26" i="18"/>
  <c r="DQ26" i="18"/>
  <c r="DP26" i="18"/>
  <c r="DO26" i="18"/>
  <c r="DN26" i="18"/>
  <c r="DM26" i="18"/>
  <c r="DL26" i="18"/>
  <c r="DK26" i="18"/>
  <c r="DJ26" i="18"/>
  <c r="DI26" i="18"/>
  <c r="DH26" i="18"/>
  <c r="DG26" i="18"/>
  <c r="DF26" i="18"/>
  <c r="DE26" i="18"/>
  <c r="DD26" i="18"/>
  <c r="DC26" i="18"/>
  <c r="DB26" i="18"/>
  <c r="DA26" i="18"/>
  <c r="CZ26" i="18"/>
  <c r="CY26" i="18"/>
  <c r="CX26" i="18"/>
  <c r="CW26" i="18"/>
  <c r="CV26" i="18"/>
  <c r="CU26" i="18"/>
  <c r="CT26" i="18"/>
  <c r="CS26" i="18"/>
  <c r="CR26" i="18"/>
  <c r="CQ26" i="18"/>
  <c r="CP26" i="18"/>
  <c r="CO26" i="18"/>
  <c r="CN26" i="18"/>
  <c r="CM26" i="18"/>
  <c r="CL26" i="18"/>
  <c r="CK26" i="18"/>
  <c r="CJ26" i="18"/>
  <c r="CI26" i="18"/>
  <c r="CH26" i="18"/>
  <c r="CG26" i="18"/>
  <c r="CF26" i="18"/>
  <c r="CE26" i="18"/>
  <c r="CD26" i="18"/>
  <c r="CC26" i="18"/>
  <c r="CB26" i="18"/>
  <c r="CA26" i="18"/>
  <c r="BZ26" i="18"/>
  <c r="BY26" i="18"/>
  <c r="BX26" i="18"/>
  <c r="BW26" i="18"/>
  <c r="BV26" i="18"/>
  <c r="BU26" i="18"/>
  <c r="BT26" i="18"/>
  <c r="BS26" i="18"/>
  <c r="BR26" i="18"/>
  <c r="BQ26" i="18"/>
  <c r="BP26" i="18"/>
  <c r="BO26" i="18"/>
  <c r="BN26" i="18"/>
  <c r="BM26" i="18"/>
  <c r="BL26" i="18"/>
  <c r="BK26" i="18"/>
  <c r="BJ26" i="18"/>
  <c r="BI26" i="18"/>
  <c r="BH26" i="18"/>
  <c r="BG26" i="18"/>
  <c r="BF26" i="18"/>
  <c r="BE26" i="18"/>
  <c r="BD26" i="18"/>
  <c r="BC26" i="18"/>
  <c r="BB26" i="18"/>
  <c r="BA26" i="18"/>
  <c r="GB25" i="18"/>
  <c r="GB33" i="18" s="1"/>
  <c r="GB41" i="18" s="1"/>
  <c r="GA25" i="18"/>
  <c r="GA33" i="18" s="1"/>
  <c r="GA41" i="18" s="1"/>
  <c r="FZ25" i="18"/>
  <c r="FZ33" i="18" s="1"/>
  <c r="FZ41" i="18" s="1"/>
  <c r="FY25" i="18"/>
  <c r="FY33" i="18" s="1"/>
  <c r="FY41" i="18" s="1"/>
  <c r="FX25" i="18"/>
  <c r="FX33" i="18" s="1"/>
  <c r="FX41" i="18" s="1"/>
  <c r="FW25" i="18"/>
  <c r="FW33" i="18" s="1"/>
  <c r="FW41" i="18" s="1"/>
  <c r="FV25" i="18"/>
  <c r="FV33" i="18" s="1"/>
  <c r="FV41" i="18" s="1"/>
  <c r="FU25" i="18"/>
  <c r="FU33" i="18" s="1"/>
  <c r="FU41" i="18" s="1"/>
  <c r="FT25" i="18"/>
  <c r="FT33" i="18" s="1"/>
  <c r="FT41" i="18" s="1"/>
  <c r="FS25" i="18"/>
  <c r="FS33" i="18" s="1"/>
  <c r="FS41" i="18" s="1"/>
  <c r="FR25" i="18"/>
  <c r="FR33" i="18" s="1"/>
  <c r="FR41" i="18" s="1"/>
  <c r="FQ25" i="18"/>
  <c r="FQ33" i="18" s="1"/>
  <c r="FQ41" i="18" s="1"/>
  <c r="FP25" i="18"/>
  <c r="FP33" i="18" s="1"/>
  <c r="FP41" i="18" s="1"/>
  <c r="FO25" i="18"/>
  <c r="FO33" i="18" s="1"/>
  <c r="FO41" i="18" s="1"/>
  <c r="FN25" i="18"/>
  <c r="FN33" i="18" s="1"/>
  <c r="FN41" i="18" s="1"/>
  <c r="FM25" i="18"/>
  <c r="FM33" i="18" s="1"/>
  <c r="FM41" i="18" s="1"/>
  <c r="FL25" i="18"/>
  <c r="FL33" i="18" s="1"/>
  <c r="FL41" i="18" s="1"/>
  <c r="FK25" i="18"/>
  <c r="FK33" i="18" s="1"/>
  <c r="FK41" i="18" s="1"/>
  <c r="FJ25" i="18"/>
  <c r="FJ33" i="18" s="1"/>
  <c r="FJ41" i="18" s="1"/>
  <c r="FI25" i="18"/>
  <c r="FI33" i="18" s="1"/>
  <c r="FI41" i="18" s="1"/>
  <c r="FH25" i="18"/>
  <c r="FH33" i="18" s="1"/>
  <c r="FH41" i="18" s="1"/>
  <c r="FG25" i="18"/>
  <c r="FG33" i="18" s="1"/>
  <c r="FG41" i="18" s="1"/>
  <c r="FF25" i="18"/>
  <c r="FF33" i="18" s="1"/>
  <c r="FF41" i="18" s="1"/>
  <c r="FE25" i="18"/>
  <c r="FE33" i="18" s="1"/>
  <c r="FE41" i="18" s="1"/>
  <c r="FD25" i="18"/>
  <c r="FD33" i="18" s="1"/>
  <c r="FD41" i="18" s="1"/>
  <c r="FC25" i="18"/>
  <c r="FC33" i="18" s="1"/>
  <c r="FC41" i="18" s="1"/>
  <c r="FB25" i="18"/>
  <c r="FB33" i="18" s="1"/>
  <c r="FB41" i="18" s="1"/>
  <c r="FA25" i="18"/>
  <c r="FA33" i="18" s="1"/>
  <c r="FA41" i="18" s="1"/>
  <c r="EZ25" i="18"/>
  <c r="EZ33" i="18" s="1"/>
  <c r="EZ41" i="18" s="1"/>
  <c r="EY25" i="18"/>
  <c r="EY33" i="18" s="1"/>
  <c r="EY41" i="18" s="1"/>
  <c r="EX25" i="18"/>
  <c r="EX33" i="18" s="1"/>
  <c r="EX41" i="18" s="1"/>
  <c r="EW25" i="18"/>
  <c r="EW33" i="18" s="1"/>
  <c r="EW41" i="18" s="1"/>
  <c r="EV25" i="18"/>
  <c r="EV33" i="18" s="1"/>
  <c r="EV41" i="18" s="1"/>
  <c r="EU25" i="18"/>
  <c r="EU33" i="18" s="1"/>
  <c r="EU41" i="18" s="1"/>
  <c r="ET25" i="18"/>
  <c r="ET33" i="18" s="1"/>
  <c r="ET41" i="18" s="1"/>
  <c r="ES25" i="18"/>
  <c r="ES33" i="18" s="1"/>
  <c r="ES41" i="18" s="1"/>
  <c r="ER25" i="18"/>
  <c r="ER33" i="18" s="1"/>
  <c r="ER41" i="18" s="1"/>
  <c r="EQ25" i="18"/>
  <c r="EQ33" i="18" s="1"/>
  <c r="EQ41" i="18" s="1"/>
  <c r="EP25" i="18"/>
  <c r="EP33" i="18" s="1"/>
  <c r="EP41" i="18" s="1"/>
  <c r="EO25" i="18"/>
  <c r="EO33" i="18" s="1"/>
  <c r="EO41" i="18" s="1"/>
  <c r="EN25" i="18"/>
  <c r="EN33" i="18" s="1"/>
  <c r="EN41" i="18" s="1"/>
  <c r="EM25" i="18"/>
  <c r="EM33" i="18" s="1"/>
  <c r="EM41" i="18" s="1"/>
  <c r="EL25" i="18"/>
  <c r="EL33" i="18" s="1"/>
  <c r="EL41" i="18" s="1"/>
  <c r="EK25" i="18"/>
  <c r="EK33" i="18" s="1"/>
  <c r="EK41" i="18" s="1"/>
  <c r="EJ25" i="18"/>
  <c r="EJ33" i="18" s="1"/>
  <c r="EJ41" i="18" s="1"/>
  <c r="EI25" i="18"/>
  <c r="EI33" i="18" s="1"/>
  <c r="EI41" i="18" s="1"/>
  <c r="EH25" i="18"/>
  <c r="EH33" i="18" s="1"/>
  <c r="EH41" i="18" s="1"/>
  <c r="EG25" i="18"/>
  <c r="EG33" i="18" s="1"/>
  <c r="EG41" i="18" s="1"/>
  <c r="EF25" i="18"/>
  <c r="EF33" i="18" s="1"/>
  <c r="EF41" i="18" s="1"/>
  <c r="EE25" i="18"/>
  <c r="EE33" i="18" s="1"/>
  <c r="EE41" i="18" s="1"/>
  <c r="ED25" i="18"/>
  <c r="ED33" i="18" s="1"/>
  <c r="ED41" i="18" s="1"/>
  <c r="EC25" i="18"/>
  <c r="EC33" i="18" s="1"/>
  <c r="EC41" i="18" s="1"/>
  <c r="EB25" i="18"/>
  <c r="EB33" i="18" s="1"/>
  <c r="EB41" i="18" s="1"/>
  <c r="EA25" i="18"/>
  <c r="EA33" i="18" s="1"/>
  <c r="EA41" i="18" s="1"/>
  <c r="DZ25" i="18"/>
  <c r="DZ33" i="18" s="1"/>
  <c r="DZ41" i="18" s="1"/>
  <c r="DY25" i="18"/>
  <c r="DY33" i="18" s="1"/>
  <c r="DY41" i="18" s="1"/>
  <c r="DX25" i="18"/>
  <c r="DX33" i="18" s="1"/>
  <c r="DX41" i="18" s="1"/>
  <c r="DW25" i="18"/>
  <c r="DW33" i="18" s="1"/>
  <c r="DW41" i="18" s="1"/>
  <c r="DV25" i="18"/>
  <c r="DV33" i="18" s="1"/>
  <c r="DV41" i="18" s="1"/>
  <c r="DU25" i="18"/>
  <c r="DU33" i="18" s="1"/>
  <c r="DU41" i="18" s="1"/>
  <c r="DT25" i="18"/>
  <c r="DT33" i="18" s="1"/>
  <c r="DT41" i="18" s="1"/>
  <c r="DS25" i="18"/>
  <c r="DS33" i="18" s="1"/>
  <c r="DS41" i="18" s="1"/>
  <c r="DR25" i="18"/>
  <c r="DR33" i="18" s="1"/>
  <c r="DR41" i="18" s="1"/>
  <c r="DQ25" i="18"/>
  <c r="DQ33" i="18" s="1"/>
  <c r="DQ41" i="18" s="1"/>
  <c r="DP25" i="18"/>
  <c r="DP33" i="18" s="1"/>
  <c r="DP41" i="18" s="1"/>
  <c r="DO25" i="18"/>
  <c r="DO33" i="18" s="1"/>
  <c r="DO41" i="18" s="1"/>
  <c r="DN25" i="18"/>
  <c r="DN33" i="18" s="1"/>
  <c r="DN41" i="18" s="1"/>
  <c r="DM25" i="18"/>
  <c r="DM33" i="18" s="1"/>
  <c r="DM41" i="18" s="1"/>
  <c r="DL25" i="18"/>
  <c r="DL33" i="18" s="1"/>
  <c r="DL41" i="18" s="1"/>
  <c r="DK25" i="18"/>
  <c r="DK33" i="18" s="1"/>
  <c r="DK41" i="18" s="1"/>
  <c r="DJ25" i="18"/>
  <c r="DJ33" i="18" s="1"/>
  <c r="DJ41" i="18" s="1"/>
  <c r="DI25" i="18"/>
  <c r="DI33" i="18" s="1"/>
  <c r="DI41" i="18" s="1"/>
  <c r="DH25" i="18"/>
  <c r="DH33" i="18" s="1"/>
  <c r="DH41" i="18" s="1"/>
  <c r="DG25" i="18"/>
  <c r="DG33" i="18" s="1"/>
  <c r="DG41" i="18" s="1"/>
  <c r="DF25" i="18"/>
  <c r="DF33" i="18" s="1"/>
  <c r="DF41" i="18" s="1"/>
  <c r="DE25" i="18"/>
  <c r="DE33" i="18" s="1"/>
  <c r="DE41" i="18" s="1"/>
  <c r="DD25" i="18"/>
  <c r="DD33" i="18" s="1"/>
  <c r="DD41" i="18" s="1"/>
  <c r="DC25" i="18"/>
  <c r="DC33" i="18" s="1"/>
  <c r="DC41" i="18" s="1"/>
  <c r="DB25" i="18"/>
  <c r="DB33" i="18" s="1"/>
  <c r="DB41" i="18" s="1"/>
  <c r="DA25" i="18"/>
  <c r="DA33" i="18" s="1"/>
  <c r="DA41" i="18" s="1"/>
  <c r="CZ25" i="18"/>
  <c r="CZ33" i="18" s="1"/>
  <c r="CZ41" i="18" s="1"/>
  <c r="CY25" i="18"/>
  <c r="CY33" i="18" s="1"/>
  <c r="CY41" i="18" s="1"/>
  <c r="CX25" i="18"/>
  <c r="CX33" i="18" s="1"/>
  <c r="CX41" i="18" s="1"/>
  <c r="CW25" i="18"/>
  <c r="CW33" i="18" s="1"/>
  <c r="CW41" i="18" s="1"/>
  <c r="CV25" i="18"/>
  <c r="CV33" i="18" s="1"/>
  <c r="CV41" i="18" s="1"/>
  <c r="CU25" i="18"/>
  <c r="CU33" i="18" s="1"/>
  <c r="CU41" i="18" s="1"/>
  <c r="CT25" i="18"/>
  <c r="CT33" i="18" s="1"/>
  <c r="CT41" i="18" s="1"/>
  <c r="CS25" i="18"/>
  <c r="CS33" i="18" s="1"/>
  <c r="CS41" i="18" s="1"/>
  <c r="CR25" i="18"/>
  <c r="CR33" i="18" s="1"/>
  <c r="CR41" i="18" s="1"/>
  <c r="CQ25" i="18"/>
  <c r="CQ33" i="18" s="1"/>
  <c r="CQ41" i="18" s="1"/>
  <c r="CP25" i="18"/>
  <c r="CP33" i="18" s="1"/>
  <c r="CP41" i="18" s="1"/>
  <c r="CO25" i="18"/>
  <c r="CO33" i="18" s="1"/>
  <c r="CO41" i="18" s="1"/>
  <c r="CN25" i="18"/>
  <c r="CN33" i="18" s="1"/>
  <c r="CN41" i="18" s="1"/>
  <c r="CM25" i="18"/>
  <c r="CM33" i="18" s="1"/>
  <c r="CM41" i="18" s="1"/>
  <c r="CL25" i="18"/>
  <c r="CL33" i="18" s="1"/>
  <c r="CL41" i="18" s="1"/>
  <c r="CK25" i="18"/>
  <c r="CK33" i="18" s="1"/>
  <c r="CK41" i="18" s="1"/>
  <c r="CJ25" i="18"/>
  <c r="CJ33" i="18" s="1"/>
  <c r="CJ41" i="18" s="1"/>
  <c r="CI25" i="18"/>
  <c r="CI33" i="18" s="1"/>
  <c r="CI41" i="18" s="1"/>
  <c r="CH25" i="18"/>
  <c r="CH33" i="18" s="1"/>
  <c r="CH41" i="18" s="1"/>
  <c r="CG25" i="18"/>
  <c r="CG33" i="18" s="1"/>
  <c r="CG41" i="18" s="1"/>
  <c r="CF25" i="18"/>
  <c r="CF33" i="18" s="1"/>
  <c r="CF41" i="18" s="1"/>
  <c r="CE25" i="18"/>
  <c r="CE33" i="18" s="1"/>
  <c r="CE41" i="18" s="1"/>
  <c r="CD25" i="18"/>
  <c r="CD33" i="18" s="1"/>
  <c r="CD41" i="18" s="1"/>
  <c r="CC25" i="18"/>
  <c r="CC33" i="18" s="1"/>
  <c r="CC41" i="18" s="1"/>
  <c r="CB25" i="18"/>
  <c r="CB33" i="18" s="1"/>
  <c r="CB41" i="18" s="1"/>
  <c r="CA25" i="18"/>
  <c r="CA33" i="18" s="1"/>
  <c r="CA41" i="18" s="1"/>
  <c r="BZ25" i="18"/>
  <c r="BZ33" i="18" s="1"/>
  <c r="BZ41" i="18" s="1"/>
  <c r="BY25" i="18"/>
  <c r="BY33" i="18" s="1"/>
  <c r="BY41" i="18" s="1"/>
  <c r="BX25" i="18"/>
  <c r="BX33" i="18" s="1"/>
  <c r="BX41" i="18" s="1"/>
  <c r="BW25" i="18"/>
  <c r="BW33" i="18" s="1"/>
  <c r="BW41" i="18" s="1"/>
  <c r="BV25" i="18"/>
  <c r="BV33" i="18" s="1"/>
  <c r="BV41" i="18" s="1"/>
  <c r="BU25" i="18"/>
  <c r="BU33" i="18" s="1"/>
  <c r="BU41" i="18" s="1"/>
  <c r="BT25" i="18"/>
  <c r="BT33" i="18" s="1"/>
  <c r="BT41" i="18" s="1"/>
  <c r="BS25" i="18"/>
  <c r="BS33" i="18" s="1"/>
  <c r="BS41" i="18" s="1"/>
  <c r="BR25" i="18"/>
  <c r="BR33" i="18" s="1"/>
  <c r="BR41" i="18" s="1"/>
  <c r="BQ25" i="18"/>
  <c r="BQ33" i="18" s="1"/>
  <c r="BQ41" i="18" s="1"/>
  <c r="BP25" i="18"/>
  <c r="BP33" i="18" s="1"/>
  <c r="BP41" i="18" s="1"/>
  <c r="BO25" i="18"/>
  <c r="BO33" i="18" s="1"/>
  <c r="BO41" i="18" s="1"/>
  <c r="BN25" i="18"/>
  <c r="BN33" i="18" s="1"/>
  <c r="BN41" i="18" s="1"/>
  <c r="BM25" i="18"/>
  <c r="BM33" i="18" s="1"/>
  <c r="BM41" i="18" s="1"/>
  <c r="BL25" i="18"/>
  <c r="BL33" i="18" s="1"/>
  <c r="BL41" i="18" s="1"/>
  <c r="BK25" i="18"/>
  <c r="BK33" i="18" s="1"/>
  <c r="BK41" i="18" s="1"/>
  <c r="BJ25" i="18"/>
  <c r="BJ33" i="18" s="1"/>
  <c r="BJ41" i="18" s="1"/>
  <c r="BI25" i="18"/>
  <c r="BI33" i="18" s="1"/>
  <c r="BI41" i="18" s="1"/>
  <c r="BH25" i="18"/>
  <c r="BH33" i="18" s="1"/>
  <c r="BH41" i="18" s="1"/>
  <c r="BG25" i="18"/>
  <c r="BG33" i="18" s="1"/>
  <c r="BG41" i="18" s="1"/>
  <c r="BF25" i="18"/>
  <c r="BF33" i="18" s="1"/>
  <c r="BF41" i="18" s="1"/>
  <c r="BE25" i="18"/>
  <c r="BE33" i="18" s="1"/>
  <c r="BE41" i="18" s="1"/>
  <c r="BD25" i="18"/>
  <c r="BD33" i="18" s="1"/>
  <c r="BD41" i="18" s="1"/>
  <c r="BC25" i="18"/>
  <c r="BC33" i="18" s="1"/>
  <c r="BC41" i="18" s="1"/>
  <c r="BB25" i="18"/>
  <c r="BB33" i="18" s="1"/>
  <c r="BB41" i="18" s="1"/>
  <c r="BA25" i="18"/>
  <c r="BA33" i="18" s="1"/>
  <c r="BA41" i="18" s="1"/>
  <c r="GB30" i="20"/>
  <c r="GA30" i="20"/>
  <c r="FZ30" i="20"/>
  <c r="FY30" i="20"/>
  <c r="FX30" i="20"/>
  <c r="FW30" i="20"/>
  <c r="FV30" i="20"/>
  <c r="FU30" i="20"/>
  <c r="FT30" i="20"/>
  <c r="FS30" i="20"/>
  <c r="FR30" i="20"/>
  <c r="FQ30" i="20"/>
  <c r="FP30" i="20"/>
  <c r="FO30" i="20"/>
  <c r="FN30" i="20"/>
  <c r="FM30" i="20"/>
  <c r="FL30" i="20"/>
  <c r="FK30" i="20"/>
  <c r="FJ30" i="20"/>
  <c r="FI30" i="20"/>
  <c r="FH30" i="20"/>
  <c r="FG30" i="20"/>
  <c r="FF30" i="20"/>
  <c r="FE30" i="20"/>
  <c r="FD30" i="20"/>
  <c r="FC30" i="20"/>
  <c r="FB30" i="20"/>
  <c r="FA30" i="20"/>
  <c r="EZ30" i="20"/>
  <c r="EY30" i="20"/>
  <c r="EX30" i="20"/>
  <c r="EW30" i="20"/>
  <c r="EV30" i="20"/>
  <c r="EU30" i="20"/>
  <c r="ET30" i="20"/>
  <c r="ES30" i="20"/>
  <c r="ER30" i="20"/>
  <c r="EQ30" i="20"/>
  <c r="EP30" i="20"/>
  <c r="EO30" i="20"/>
  <c r="EN30" i="20"/>
  <c r="EM30" i="20"/>
  <c r="EL30" i="20"/>
  <c r="EK30" i="20"/>
  <c r="EJ30" i="20"/>
  <c r="EI30" i="20"/>
  <c r="EH30" i="20"/>
  <c r="EG30" i="20"/>
  <c r="EF30" i="20"/>
  <c r="EE30" i="20"/>
  <c r="ED30" i="20"/>
  <c r="EC30" i="20"/>
  <c r="EB30" i="20"/>
  <c r="EA30" i="20"/>
  <c r="DZ30" i="20"/>
  <c r="DY30" i="20"/>
  <c r="DX30" i="20"/>
  <c r="DW30" i="20"/>
  <c r="DV30" i="20"/>
  <c r="DU30" i="20"/>
  <c r="DT30" i="20"/>
  <c r="DS30" i="20"/>
  <c r="DR30" i="20"/>
  <c r="DQ30" i="20"/>
  <c r="DP30" i="20"/>
  <c r="DO30" i="20"/>
  <c r="DN30" i="20"/>
  <c r="DM30" i="20"/>
  <c r="DL30" i="20"/>
  <c r="DK30" i="20"/>
  <c r="DJ30" i="20"/>
  <c r="DI30" i="20"/>
  <c r="DH30" i="20"/>
  <c r="DG30" i="20"/>
  <c r="DF30" i="20"/>
  <c r="DE30" i="20"/>
  <c r="DD30" i="20"/>
  <c r="DC30" i="20"/>
  <c r="DB30" i="20"/>
  <c r="DA30" i="20"/>
  <c r="CZ30" i="20"/>
  <c r="CY30" i="20"/>
  <c r="CX30" i="20"/>
  <c r="CW30" i="20"/>
  <c r="CV30" i="20"/>
  <c r="CU30" i="20"/>
  <c r="CT30" i="20"/>
  <c r="CS30" i="20"/>
  <c r="CR30" i="20"/>
  <c r="CQ30" i="20"/>
  <c r="CP30" i="20"/>
  <c r="CO30" i="20"/>
  <c r="CN30" i="20"/>
  <c r="CM30" i="20"/>
  <c r="CL30" i="20"/>
  <c r="CK30" i="20"/>
  <c r="CJ30" i="20"/>
  <c r="CI30" i="20"/>
  <c r="CH30" i="20"/>
  <c r="CG30" i="20"/>
  <c r="CF30" i="20"/>
  <c r="CE30" i="20"/>
  <c r="CD30" i="20"/>
  <c r="CC30" i="20"/>
  <c r="CB30" i="20"/>
  <c r="CA30" i="20"/>
  <c r="BZ30" i="20"/>
  <c r="BY30" i="20"/>
  <c r="BX30" i="20"/>
  <c r="BW30" i="20"/>
  <c r="BV30" i="20"/>
  <c r="BU30" i="20"/>
  <c r="BT30" i="20"/>
  <c r="BS30" i="20"/>
  <c r="BR30" i="20"/>
  <c r="BQ30" i="20"/>
  <c r="BP30" i="20"/>
  <c r="BO30" i="20"/>
  <c r="BN30" i="20"/>
  <c r="BM30" i="20"/>
  <c r="BL30" i="20"/>
  <c r="BK30" i="20"/>
  <c r="BJ30" i="20"/>
  <c r="BI30" i="20"/>
  <c r="BH30" i="20"/>
  <c r="BG30" i="20"/>
  <c r="BF30" i="20"/>
  <c r="BE30" i="20"/>
  <c r="BD30" i="20"/>
  <c r="BC30" i="20"/>
  <c r="BB30" i="20"/>
  <c r="BA30" i="20"/>
  <c r="GB29" i="20"/>
  <c r="GA29" i="20"/>
  <c r="FZ29" i="20"/>
  <c r="FY29" i="20"/>
  <c r="FX29" i="20"/>
  <c r="FW29" i="20"/>
  <c r="FV29" i="20"/>
  <c r="FU29" i="20"/>
  <c r="FT29" i="20"/>
  <c r="FS29" i="20"/>
  <c r="FR29" i="20"/>
  <c r="FQ29" i="20"/>
  <c r="FP29" i="20"/>
  <c r="FO29" i="20"/>
  <c r="FN29" i="20"/>
  <c r="FM29" i="20"/>
  <c r="FL29" i="20"/>
  <c r="FK29" i="20"/>
  <c r="FJ29" i="20"/>
  <c r="FI29" i="20"/>
  <c r="FH29" i="20"/>
  <c r="FG29" i="20"/>
  <c r="FF29" i="20"/>
  <c r="FE29" i="20"/>
  <c r="FD29" i="20"/>
  <c r="FC29" i="20"/>
  <c r="FB29" i="20"/>
  <c r="FA29" i="20"/>
  <c r="EZ29" i="20"/>
  <c r="EY29" i="20"/>
  <c r="EX29" i="20"/>
  <c r="EW29" i="20"/>
  <c r="EV29" i="20"/>
  <c r="EU29" i="20"/>
  <c r="ET29" i="20"/>
  <c r="ES29" i="20"/>
  <c r="ER29" i="20"/>
  <c r="EQ29" i="20"/>
  <c r="EP29" i="20"/>
  <c r="EO29" i="20"/>
  <c r="EN29" i="20"/>
  <c r="EM29" i="20"/>
  <c r="EL29" i="20"/>
  <c r="EK29" i="20"/>
  <c r="EJ29" i="20"/>
  <c r="EI29" i="20"/>
  <c r="EH29" i="20"/>
  <c r="EG29" i="20"/>
  <c r="EF29" i="20"/>
  <c r="EE29" i="20"/>
  <c r="ED29" i="20"/>
  <c r="EC29" i="20"/>
  <c r="EB29" i="20"/>
  <c r="EA29" i="20"/>
  <c r="DZ29" i="20"/>
  <c r="DY29" i="20"/>
  <c r="DX29" i="20"/>
  <c r="DW29" i="20"/>
  <c r="DV29" i="20"/>
  <c r="DU29" i="20"/>
  <c r="DT29" i="20"/>
  <c r="DS29" i="20"/>
  <c r="DR29" i="20"/>
  <c r="DQ29" i="20"/>
  <c r="DP29" i="20"/>
  <c r="DO29" i="20"/>
  <c r="DN29" i="20"/>
  <c r="DM29" i="20"/>
  <c r="DL29" i="20"/>
  <c r="DK29" i="20"/>
  <c r="DJ29" i="20"/>
  <c r="DI29" i="20"/>
  <c r="DH29" i="20"/>
  <c r="DG29" i="20"/>
  <c r="DF29" i="20"/>
  <c r="DE29" i="20"/>
  <c r="DD29" i="20"/>
  <c r="DC29" i="20"/>
  <c r="DB29" i="20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GB28" i="20"/>
  <c r="GA28" i="20"/>
  <c r="FZ28" i="20"/>
  <c r="FY28" i="20"/>
  <c r="FX28" i="20"/>
  <c r="FW28" i="20"/>
  <c r="FV28" i="20"/>
  <c r="FU28" i="20"/>
  <c r="FT28" i="20"/>
  <c r="FS28" i="20"/>
  <c r="FR28" i="20"/>
  <c r="FQ28" i="20"/>
  <c r="FP28" i="20"/>
  <c r="FO28" i="20"/>
  <c r="FN28" i="20"/>
  <c r="FM28" i="20"/>
  <c r="FL28" i="20"/>
  <c r="FK28" i="20"/>
  <c r="FJ28" i="20"/>
  <c r="FI28" i="20"/>
  <c r="FH28" i="20"/>
  <c r="FG28" i="20"/>
  <c r="FF28" i="20"/>
  <c r="FE28" i="20"/>
  <c r="FD28" i="20"/>
  <c r="FC28" i="20"/>
  <c r="FB28" i="20"/>
  <c r="FA28" i="20"/>
  <c r="EZ28" i="20"/>
  <c r="EY28" i="20"/>
  <c r="EX28" i="20"/>
  <c r="EW28" i="20"/>
  <c r="EV28" i="20"/>
  <c r="EU28" i="20"/>
  <c r="ET28" i="20"/>
  <c r="ES28" i="20"/>
  <c r="ER28" i="20"/>
  <c r="EQ28" i="20"/>
  <c r="EP28" i="20"/>
  <c r="EO28" i="20"/>
  <c r="EN28" i="20"/>
  <c r="EM28" i="20"/>
  <c r="EL28" i="20"/>
  <c r="EK28" i="20"/>
  <c r="EJ28" i="20"/>
  <c r="EI28" i="20"/>
  <c r="EH28" i="20"/>
  <c r="EG28" i="20"/>
  <c r="EF28" i="20"/>
  <c r="EE28" i="20"/>
  <c r="ED28" i="20"/>
  <c r="EC28" i="20"/>
  <c r="EB28" i="20"/>
  <c r="EA28" i="20"/>
  <c r="DZ28" i="20"/>
  <c r="DY28" i="20"/>
  <c r="DX28" i="20"/>
  <c r="DW28" i="20"/>
  <c r="DV28" i="20"/>
  <c r="DU28" i="20"/>
  <c r="DT28" i="20"/>
  <c r="DS28" i="20"/>
  <c r="DR28" i="20"/>
  <c r="DQ28" i="20"/>
  <c r="DP28" i="20"/>
  <c r="DO28" i="20"/>
  <c r="DN28" i="20"/>
  <c r="DM28" i="20"/>
  <c r="DL28" i="20"/>
  <c r="DK28" i="20"/>
  <c r="DJ28" i="20"/>
  <c r="DI28" i="20"/>
  <c r="DH28" i="20"/>
  <c r="DG28" i="20"/>
  <c r="DF28" i="20"/>
  <c r="DE28" i="20"/>
  <c r="DD28" i="20"/>
  <c r="DC28" i="20"/>
  <c r="DB28" i="20"/>
  <c r="DA28" i="20"/>
  <c r="CZ28" i="20"/>
  <c r="CY28" i="20"/>
  <c r="CX28" i="20"/>
  <c r="CW28" i="20"/>
  <c r="CV28" i="20"/>
  <c r="CU28" i="20"/>
  <c r="CT28" i="20"/>
  <c r="CS28" i="20"/>
  <c r="CR28" i="20"/>
  <c r="CQ28" i="20"/>
  <c r="CP28" i="20"/>
  <c r="CO28" i="20"/>
  <c r="CN28" i="20"/>
  <c r="CM28" i="20"/>
  <c r="CL28" i="20"/>
  <c r="CK28" i="20"/>
  <c r="CJ28" i="20"/>
  <c r="CI28" i="20"/>
  <c r="CH28" i="20"/>
  <c r="CG28" i="20"/>
  <c r="CF28" i="20"/>
  <c r="CE28" i="20"/>
  <c r="CD28" i="20"/>
  <c r="CC28" i="20"/>
  <c r="CB28" i="20"/>
  <c r="CA28" i="20"/>
  <c r="BZ28" i="20"/>
  <c r="BY28" i="20"/>
  <c r="BX28" i="20"/>
  <c r="BW28" i="20"/>
  <c r="BV28" i="20"/>
  <c r="BU28" i="20"/>
  <c r="BT28" i="20"/>
  <c r="BS28" i="20"/>
  <c r="BR28" i="20"/>
  <c r="BQ28" i="20"/>
  <c r="BP28" i="20"/>
  <c r="BO28" i="20"/>
  <c r="BN28" i="20"/>
  <c r="BM28" i="20"/>
  <c r="BL28" i="20"/>
  <c r="BK28" i="20"/>
  <c r="BJ28" i="20"/>
  <c r="BI28" i="20"/>
  <c r="BH28" i="20"/>
  <c r="BG28" i="20"/>
  <c r="BF28" i="20"/>
  <c r="BE28" i="20"/>
  <c r="BD28" i="20"/>
  <c r="BC28" i="20"/>
  <c r="BB28" i="20"/>
  <c r="BA28" i="20"/>
  <c r="GB27" i="20"/>
  <c r="GA27" i="20"/>
  <c r="FZ27" i="20"/>
  <c r="FY27" i="20"/>
  <c r="FX27" i="20"/>
  <c r="FW27" i="20"/>
  <c r="FV27" i="20"/>
  <c r="FU27" i="20"/>
  <c r="FT27" i="20"/>
  <c r="FS27" i="20"/>
  <c r="FR27" i="20"/>
  <c r="FQ27" i="20"/>
  <c r="FP27" i="20"/>
  <c r="FO27" i="20"/>
  <c r="FN27" i="20"/>
  <c r="FM27" i="20"/>
  <c r="FL27" i="20"/>
  <c r="FK27" i="20"/>
  <c r="FJ27" i="20"/>
  <c r="FI27" i="20"/>
  <c r="FH27" i="20"/>
  <c r="FG27" i="20"/>
  <c r="FF27" i="20"/>
  <c r="FE27" i="20"/>
  <c r="FD27" i="20"/>
  <c r="FC27" i="20"/>
  <c r="FB27" i="20"/>
  <c r="FA27" i="20"/>
  <c r="EZ27" i="20"/>
  <c r="EY27" i="20"/>
  <c r="EX27" i="20"/>
  <c r="EW27" i="20"/>
  <c r="EV27" i="20"/>
  <c r="EU27" i="20"/>
  <c r="ET27" i="20"/>
  <c r="ES27" i="20"/>
  <c r="ER27" i="20"/>
  <c r="EQ27" i="20"/>
  <c r="EP27" i="20"/>
  <c r="EO27" i="20"/>
  <c r="EN27" i="20"/>
  <c r="EM27" i="20"/>
  <c r="EL27" i="20"/>
  <c r="EK27" i="20"/>
  <c r="EJ27" i="20"/>
  <c r="EI27" i="20"/>
  <c r="EH27" i="20"/>
  <c r="EG27" i="20"/>
  <c r="EF27" i="20"/>
  <c r="EE27" i="20"/>
  <c r="ED27" i="20"/>
  <c r="EC27" i="20"/>
  <c r="EB27" i="20"/>
  <c r="EA27" i="20"/>
  <c r="DZ27" i="20"/>
  <c r="DY27" i="20"/>
  <c r="DX27" i="20"/>
  <c r="DW27" i="20"/>
  <c r="DV27" i="20"/>
  <c r="DU27" i="20"/>
  <c r="DT27" i="20"/>
  <c r="DS27" i="20"/>
  <c r="DR27" i="20"/>
  <c r="DQ27" i="20"/>
  <c r="DP27" i="20"/>
  <c r="DO27" i="20"/>
  <c r="DN27" i="20"/>
  <c r="DM27" i="20"/>
  <c r="DL27" i="20"/>
  <c r="DK27" i="20"/>
  <c r="DJ27" i="20"/>
  <c r="DI27" i="20"/>
  <c r="DH27" i="20"/>
  <c r="DG27" i="20"/>
  <c r="DF27" i="20"/>
  <c r="DE27" i="20"/>
  <c r="DD27" i="20"/>
  <c r="DC27" i="20"/>
  <c r="DB27" i="20"/>
  <c r="DA27" i="20"/>
  <c r="CZ27" i="20"/>
  <c r="CY27" i="20"/>
  <c r="CX27" i="20"/>
  <c r="CW27" i="20"/>
  <c r="CV27" i="20"/>
  <c r="CU27" i="20"/>
  <c r="CT27" i="20"/>
  <c r="CS27" i="20"/>
  <c r="CR27" i="20"/>
  <c r="CQ27" i="20"/>
  <c r="CP27" i="20"/>
  <c r="CO27" i="20"/>
  <c r="CN27" i="20"/>
  <c r="CM27" i="20"/>
  <c r="CL27" i="20"/>
  <c r="CK27" i="20"/>
  <c r="CJ27" i="20"/>
  <c r="CI27" i="20"/>
  <c r="CH27" i="20"/>
  <c r="CG27" i="20"/>
  <c r="CF27" i="20"/>
  <c r="CE27" i="20"/>
  <c r="CD27" i="20"/>
  <c r="CC27" i="20"/>
  <c r="CB27" i="20"/>
  <c r="CA27" i="20"/>
  <c r="BZ27" i="20"/>
  <c r="BY27" i="20"/>
  <c r="BX27" i="20"/>
  <c r="BW27" i="20"/>
  <c r="BV27" i="20"/>
  <c r="BU27" i="20"/>
  <c r="BT27" i="20"/>
  <c r="BS27" i="20"/>
  <c r="BR27" i="20"/>
  <c r="BQ27" i="20"/>
  <c r="BP27" i="20"/>
  <c r="BO27" i="20"/>
  <c r="BN27" i="20"/>
  <c r="BM27" i="20"/>
  <c r="BL27" i="20"/>
  <c r="BK27" i="20"/>
  <c r="BJ27" i="20"/>
  <c r="BI27" i="20"/>
  <c r="BH27" i="20"/>
  <c r="BG27" i="20"/>
  <c r="BF27" i="20"/>
  <c r="BE27" i="20"/>
  <c r="BD27" i="20"/>
  <c r="BC27" i="20"/>
  <c r="BB27" i="20"/>
  <c r="BA27" i="20"/>
  <c r="GB26" i="20"/>
  <c r="GB31" i="20" s="1"/>
  <c r="GA26" i="20"/>
  <c r="GA31" i="20" s="1"/>
  <c r="FZ26" i="20"/>
  <c r="FZ31" i="20" s="1"/>
  <c r="FY26" i="20"/>
  <c r="FY31" i="20" s="1"/>
  <c r="FX26" i="20"/>
  <c r="FX31" i="20" s="1"/>
  <c r="FW26" i="20"/>
  <c r="FW31" i="20" s="1"/>
  <c r="FV26" i="20"/>
  <c r="FV31" i="20" s="1"/>
  <c r="FU26" i="20"/>
  <c r="FU31" i="20" s="1"/>
  <c r="FT26" i="20"/>
  <c r="FT31" i="20" s="1"/>
  <c r="FS26" i="20"/>
  <c r="FS31" i="20" s="1"/>
  <c r="FR26" i="20"/>
  <c r="FR31" i="20" s="1"/>
  <c r="FQ26" i="20"/>
  <c r="FQ31" i="20" s="1"/>
  <c r="FP26" i="20"/>
  <c r="FP31" i="20" s="1"/>
  <c r="FO26" i="20"/>
  <c r="FO31" i="20" s="1"/>
  <c r="FN26" i="20"/>
  <c r="FN31" i="20" s="1"/>
  <c r="FM26" i="20"/>
  <c r="FM31" i="20" s="1"/>
  <c r="FL26" i="20"/>
  <c r="FL31" i="20" s="1"/>
  <c r="FK26" i="20"/>
  <c r="FK31" i="20" s="1"/>
  <c r="FJ26" i="20"/>
  <c r="FJ31" i="20" s="1"/>
  <c r="FI26" i="20"/>
  <c r="FI31" i="20" s="1"/>
  <c r="FH26" i="20"/>
  <c r="FH31" i="20" s="1"/>
  <c r="FG26" i="20"/>
  <c r="FG31" i="20" s="1"/>
  <c r="FF26" i="20"/>
  <c r="FF31" i="20" s="1"/>
  <c r="FE26" i="20"/>
  <c r="FE31" i="20" s="1"/>
  <c r="FD26" i="20"/>
  <c r="FD31" i="20" s="1"/>
  <c r="FC26" i="20"/>
  <c r="FC31" i="20" s="1"/>
  <c r="FB26" i="20"/>
  <c r="FB31" i="20" s="1"/>
  <c r="FA26" i="20"/>
  <c r="FA31" i="20" s="1"/>
  <c r="EZ26" i="20"/>
  <c r="EZ31" i="20" s="1"/>
  <c r="EY26" i="20"/>
  <c r="EY31" i="20" s="1"/>
  <c r="EX26" i="20"/>
  <c r="EX31" i="20" s="1"/>
  <c r="EW26" i="20"/>
  <c r="EW31" i="20" s="1"/>
  <c r="EV26" i="20"/>
  <c r="EV31" i="20" s="1"/>
  <c r="EU26" i="20"/>
  <c r="EU31" i="20" s="1"/>
  <c r="ET26" i="20"/>
  <c r="ET31" i="20" s="1"/>
  <c r="ES26" i="20"/>
  <c r="ES31" i="20" s="1"/>
  <c r="ER26" i="20"/>
  <c r="ER31" i="20" s="1"/>
  <c r="EQ26" i="20"/>
  <c r="EQ31" i="20" s="1"/>
  <c r="EP26" i="20"/>
  <c r="EP31" i="20" s="1"/>
  <c r="EO26" i="20"/>
  <c r="EO31" i="20" s="1"/>
  <c r="EN26" i="20"/>
  <c r="EN31" i="20" s="1"/>
  <c r="EM26" i="20"/>
  <c r="EM31" i="20" s="1"/>
  <c r="EL26" i="20"/>
  <c r="EL31" i="20" s="1"/>
  <c r="EK26" i="20"/>
  <c r="EK31" i="20" s="1"/>
  <c r="EJ26" i="20"/>
  <c r="EJ31" i="20" s="1"/>
  <c r="EI26" i="20"/>
  <c r="EI31" i="20" s="1"/>
  <c r="EH26" i="20"/>
  <c r="EH31" i="20" s="1"/>
  <c r="EG26" i="20"/>
  <c r="EG31" i="20" s="1"/>
  <c r="EF26" i="20"/>
  <c r="EF31" i="20" s="1"/>
  <c r="EE26" i="20"/>
  <c r="EE31" i="20" s="1"/>
  <c r="ED26" i="20"/>
  <c r="ED31" i="20" s="1"/>
  <c r="EC26" i="20"/>
  <c r="EC31" i="20" s="1"/>
  <c r="EB26" i="20"/>
  <c r="EB31" i="20" s="1"/>
  <c r="EA26" i="20"/>
  <c r="EA31" i="20" s="1"/>
  <c r="DZ26" i="20"/>
  <c r="DZ31" i="20" s="1"/>
  <c r="DY26" i="20"/>
  <c r="DY31" i="20" s="1"/>
  <c r="DX26" i="20"/>
  <c r="DX31" i="20" s="1"/>
  <c r="DW26" i="20"/>
  <c r="DW31" i="20" s="1"/>
  <c r="DV26" i="20"/>
  <c r="DV31" i="20" s="1"/>
  <c r="DU26" i="20"/>
  <c r="DU31" i="20" s="1"/>
  <c r="DT26" i="20"/>
  <c r="DT31" i="20" s="1"/>
  <c r="DS26" i="20"/>
  <c r="DS31" i="20" s="1"/>
  <c r="DR26" i="20"/>
  <c r="DR31" i="20" s="1"/>
  <c r="DQ26" i="20"/>
  <c r="DQ31" i="20" s="1"/>
  <c r="DP26" i="20"/>
  <c r="DP31" i="20" s="1"/>
  <c r="DO26" i="20"/>
  <c r="DO31" i="20" s="1"/>
  <c r="DN26" i="20"/>
  <c r="DN31" i="20" s="1"/>
  <c r="DM26" i="20"/>
  <c r="DM31" i="20" s="1"/>
  <c r="DL26" i="20"/>
  <c r="DL31" i="20" s="1"/>
  <c r="DK26" i="20"/>
  <c r="DK31" i="20" s="1"/>
  <c r="DJ26" i="20"/>
  <c r="DJ31" i="20" s="1"/>
  <c r="DI26" i="20"/>
  <c r="DI31" i="20" s="1"/>
  <c r="DH26" i="20"/>
  <c r="DH31" i="20" s="1"/>
  <c r="DG26" i="20"/>
  <c r="DG31" i="20" s="1"/>
  <c r="DF26" i="20"/>
  <c r="DF31" i="20" s="1"/>
  <c r="DE26" i="20"/>
  <c r="DE31" i="20" s="1"/>
  <c r="DD26" i="20"/>
  <c r="DD31" i="20" s="1"/>
  <c r="DC26" i="20"/>
  <c r="DC31" i="20" s="1"/>
  <c r="DB26" i="20"/>
  <c r="DB31" i="20" s="1"/>
  <c r="DA26" i="20"/>
  <c r="DA31" i="20" s="1"/>
  <c r="CZ26" i="20"/>
  <c r="CZ31" i="20" s="1"/>
  <c r="CY26" i="20"/>
  <c r="CY31" i="20" s="1"/>
  <c r="CX26" i="20"/>
  <c r="CX31" i="20" s="1"/>
  <c r="CW26" i="20"/>
  <c r="CW31" i="20" s="1"/>
  <c r="CV26" i="20"/>
  <c r="CV31" i="20" s="1"/>
  <c r="CU26" i="20"/>
  <c r="CU31" i="20" s="1"/>
  <c r="CT26" i="20"/>
  <c r="CT31" i="20" s="1"/>
  <c r="CS26" i="20"/>
  <c r="CS31" i="20" s="1"/>
  <c r="CR26" i="20"/>
  <c r="CR31" i="20" s="1"/>
  <c r="CQ26" i="20"/>
  <c r="CQ31" i="20" s="1"/>
  <c r="CP26" i="20"/>
  <c r="CP31" i="20" s="1"/>
  <c r="CO26" i="20"/>
  <c r="CO31" i="20" s="1"/>
  <c r="CN26" i="20"/>
  <c r="CN31" i="20" s="1"/>
  <c r="CM26" i="20"/>
  <c r="CM31" i="20" s="1"/>
  <c r="CL26" i="20"/>
  <c r="CL31" i="20" s="1"/>
  <c r="CK26" i="20"/>
  <c r="CK31" i="20" s="1"/>
  <c r="CJ26" i="20"/>
  <c r="CJ31" i="20" s="1"/>
  <c r="CI26" i="20"/>
  <c r="CI31" i="20" s="1"/>
  <c r="CH26" i="20"/>
  <c r="CH31" i="20" s="1"/>
  <c r="CG26" i="20"/>
  <c r="CG31" i="20" s="1"/>
  <c r="CF26" i="20"/>
  <c r="CF31" i="20" s="1"/>
  <c r="CE26" i="20"/>
  <c r="CE31" i="20" s="1"/>
  <c r="CD26" i="20"/>
  <c r="CD31" i="20" s="1"/>
  <c r="CC26" i="20"/>
  <c r="CC31" i="20" s="1"/>
  <c r="CB26" i="20"/>
  <c r="CB31" i="20" s="1"/>
  <c r="CA26" i="20"/>
  <c r="CA31" i="20" s="1"/>
  <c r="BZ26" i="20"/>
  <c r="BZ31" i="20" s="1"/>
  <c r="BY26" i="20"/>
  <c r="BY31" i="20" s="1"/>
  <c r="BX26" i="20"/>
  <c r="BX31" i="20" s="1"/>
  <c r="BW26" i="20"/>
  <c r="BW31" i="20" s="1"/>
  <c r="BV26" i="20"/>
  <c r="BV31" i="20" s="1"/>
  <c r="BU26" i="20"/>
  <c r="BU31" i="20" s="1"/>
  <c r="BT26" i="20"/>
  <c r="BT31" i="20" s="1"/>
  <c r="BS26" i="20"/>
  <c r="BS31" i="20" s="1"/>
  <c r="BR26" i="20"/>
  <c r="BR31" i="20" s="1"/>
  <c r="BQ26" i="20"/>
  <c r="BQ31" i="20" s="1"/>
  <c r="BP26" i="20"/>
  <c r="BP31" i="20" s="1"/>
  <c r="BO26" i="20"/>
  <c r="BO31" i="20" s="1"/>
  <c r="BN26" i="20"/>
  <c r="BN31" i="20" s="1"/>
  <c r="BM26" i="20"/>
  <c r="BM31" i="20" s="1"/>
  <c r="BL26" i="20"/>
  <c r="BL31" i="20" s="1"/>
  <c r="BK26" i="20"/>
  <c r="BK31" i="20" s="1"/>
  <c r="BJ26" i="20"/>
  <c r="BJ31" i="20" s="1"/>
  <c r="BI26" i="20"/>
  <c r="BI31" i="20" s="1"/>
  <c r="BH26" i="20"/>
  <c r="BH31" i="20" s="1"/>
  <c r="BG26" i="20"/>
  <c r="BG31" i="20" s="1"/>
  <c r="BF26" i="20"/>
  <c r="BF31" i="20" s="1"/>
  <c r="BE26" i="20"/>
  <c r="BE31" i="20" s="1"/>
  <c r="BD26" i="20"/>
  <c r="BD31" i="20" s="1"/>
  <c r="BC26" i="20"/>
  <c r="BC31" i="20" s="1"/>
  <c r="BB26" i="20"/>
  <c r="BB31" i="20" s="1"/>
  <c r="BA26" i="20"/>
  <c r="BA31" i="20" s="1"/>
  <c r="GB25" i="20"/>
  <c r="GA25" i="20"/>
  <c r="FZ25" i="20"/>
  <c r="FY25" i="20"/>
  <c r="FX25" i="20"/>
  <c r="FW25" i="20"/>
  <c r="FV25" i="20"/>
  <c r="FU25" i="20"/>
  <c r="FT25" i="20"/>
  <c r="FS25" i="20"/>
  <c r="FR25" i="20"/>
  <c r="FQ25" i="20"/>
  <c r="FP25" i="20"/>
  <c r="FO25" i="20"/>
  <c r="FN25" i="20"/>
  <c r="FM25" i="20"/>
  <c r="FL25" i="20"/>
  <c r="FK25" i="20"/>
  <c r="FJ25" i="20"/>
  <c r="FI25" i="20"/>
  <c r="FH25" i="20"/>
  <c r="FG25" i="20"/>
  <c r="FF25" i="20"/>
  <c r="FE25" i="20"/>
  <c r="FD25" i="20"/>
  <c r="FC25" i="20"/>
  <c r="FB25" i="20"/>
  <c r="FA25" i="20"/>
  <c r="EZ25" i="20"/>
  <c r="EY25" i="20"/>
  <c r="EX25" i="20"/>
  <c r="EW25" i="20"/>
  <c r="EV25" i="20"/>
  <c r="EU25" i="20"/>
  <c r="ET25" i="20"/>
  <c r="ES25" i="20"/>
  <c r="ER25" i="20"/>
  <c r="EQ25" i="20"/>
  <c r="EP25" i="20"/>
  <c r="EO25" i="20"/>
  <c r="EN25" i="20"/>
  <c r="EM25" i="20"/>
  <c r="EL25" i="20"/>
  <c r="EK25" i="20"/>
  <c r="EJ25" i="20"/>
  <c r="EI25" i="20"/>
  <c r="EH25" i="20"/>
  <c r="EG25" i="20"/>
  <c r="EF25" i="20"/>
  <c r="EE25" i="20"/>
  <c r="ED25" i="20"/>
  <c r="EC25" i="20"/>
  <c r="EB25" i="20"/>
  <c r="EA25" i="20"/>
  <c r="DZ25" i="20"/>
  <c r="DY25" i="20"/>
  <c r="DX25" i="20"/>
  <c r="DW25" i="20"/>
  <c r="DV25" i="20"/>
  <c r="DU25" i="20"/>
  <c r="DT25" i="20"/>
  <c r="DS25" i="20"/>
  <c r="DR25" i="20"/>
  <c r="DQ25" i="20"/>
  <c r="DP25" i="20"/>
  <c r="DO25" i="20"/>
  <c r="DN25" i="20"/>
  <c r="DM25" i="20"/>
  <c r="DL25" i="20"/>
  <c r="DK25" i="20"/>
  <c r="DJ25" i="20"/>
  <c r="DI25" i="20"/>
  <c r="DH25" i="20"/>
  <c r="DG25" i="20"/>
  <c r="DF25" i="20"/>
  <c r="DE25" i="20"/>
  <c r="DD25" i="20"/>
  <c r="DC25" i="20"/>
  <c r="DB25" i="20"/>
  <c r="DA25" i="20"/>
  <c r="CZ25" i="20"/>
  <c r="CY25" i="20"/>
  <c r="CX25" i="20"/>
  <c r="CW25" i="20"/>
  <c r="CV25" i="20"/>
  <c r="CU25" i="20"/>
  <c r="CT25" i="20"/>
  <c r="CS25" i="20"/>
  <c r="CR25" i="20"/>
  <c r="CQ25" i="20"/>
  <c r="CP25" i="20"/>
  <c r="CO25" i="20"/>
  <c r="CN25" i="20"/>
  <c r="CM25" i="20"/>
  <c r="CL25" i="20"/>
  <c r="CK25" i="20"/>
  <c r="CJ25" i="20"/>
  <c r="CI25" i="20"/>
  <c r="CH25" i="20"/>
  <c r="CG25" i="20"/>
  <c r="CF25" i="20"/>
  <c r="CE25" i="20"/>
  <c r="CD25" i="20"/>
  <c r="CC25" i="20"/>
  <c r="CB25" i="20"/>
  <c r="CA25" i="20"/>
  <c r="BZ25" i="20"/>
  <c r="BY25" i="20"/>
  <c r="BX25" i="20"/>
  <c r="BW25" i="20"/>
  <c r="BV25" i="20"/>
  <c r="BU25" i="20"/>
  <c r="BT25" i="20"/>
  <c r="BS25" i="20"/>
  <c r="BR25" i="20"/>
  <c r="BQ25" i="20"/>
  <c r="BP25" i="20"/>
  <c r="BO25" i="20"/>
  <c r="BN25" i="20"/>
  <c r="BM25" i="20"/>
  <c r="BL25" i="20"/>
  <c r="BK25" i="20"/>
  <c r="BJ25" i="20"/>
  <c r="BI25" i="20"/>
  <c r="BH25" i="20"/>
  <c r="BG25" i="20"/>
  <c r="BF25" i="20"/>
  <c r="BE25" i="20"/>
  <c r="BD25" i="20"/>
  <c r="BC25" i="20"/>
  <c r="BB25" i="20"/>
  <c r="BA25" i="20"/>
  <c r="FR50" i="14"/>
  <c r="GB79" i="14"/>
  <c r="GA79" i="14"/>
  <c r="FZ79" i="14"/>
  <c r="FY79" i="14"/>
  <c r="FX79" i="14"/>
  <c r="FW79" i="14"/>
  <c r="FV79" i="14"/>
  <c r="FU79" i="14"/>
  <c r="FT79" i="14"/>
  <c r="FS79" i="14"/>
  <c r="FR79" i="14"/>
  <c r="FQ79" i="14"/>
  <c r="FP79" i="14"/>
  <c r="FO79" i="14"/>
  <c r="FN79" i="14"/>
  <c r="FM79" i="14"/>
  <c r="FL79" i="14"/>
  <c r="FK79" i="14"/>
  <c r="FJ79" i="14"/>
  <c r="FI79" i="14"/>
  <c r="FH79" i="14"/>
  <c r="FG79" i="14"/>
  <c r="FF79" i="14"/>
  <c r="FE79" i="14"/>
  <c r="FD79" i="14"/>
  <c r="FC79" i="14"/>
  <c r="FB79" i="14"/>
  <c r="FA79" i="14"/>
  <c r="EZ79" i="14"/>
  <c r="EY79" i="14"/>
  <c r="EX79" i="14"/>
  <c r="EW79" i="14"/>
  <c r="EV79" i="14"/>
  <c r="EU79" i="14"/>
  <c r="ET79" i="14"/>
  <c r="ES79" i="14"/>
  <c r="ER79" i="14"/>
  <c r="EQ79" i="14"/>
  <c r="EP79" i="14"/>
  <c r="EO79" i="14"/>
  <c r="EN79" i="14"/>
  <c r="EM79" i="14"/>
  <c r="EL79" i="14"/>
  <c r="EK79" i="14"/>
  <c r="EJ79" i="14"/>
  <c r="EI79" i="14"/>
  <c r="EH79" i="14"/>
  <c r="EG79" i="14"/>
  <c r="EF79" i="14"/>
  <c r="EE79" i="14"/>
  <c r="ED79" i="14"/>
  <c r="EC79" i="14"/>
  <c r="EB79" i="14"/>
  <c r="EA79" i="14"/>
  <c r="DZ79" i="14"/>
  <c r="DY79" i="14"/>
  <c r="DX79" i="14"/>
  <c r="DW79" i="14"/>
  <c r="DV79" i="14"/>
  <c r="DU79" i="14"/>
  <c r="DT79" i="14"/>
  <c r="DS79" i="14"/>
  <c r="DR79" i="14"/>
  <c r="DQ79" i="14"/>
  <c r="DP79" i="14"/>
  <c r="DO79" i="14"/>
  <c r="DN79" i="14"/>
  <c r="DM79" i="14"/>
  <c r="DL79" i="14"/>
  <c r="DK79" i="14"/>
  <c r="DJ79" i="14"/>
  <c r="DI79" i="14"/>
  <c r="DH79" i="14"/>
  <c r="DG79" i="14"/>
  <c r="DF79" i="14"/>
  <c r="DE79" i="14"/>
  <c r="DD79" i="14"/>
  <c r="DC79" i="14"/>
  <c r="DB79" i="14"/>
  <c r="DA79" i="14"/>
  <c r="CZ79" i="14"/>
  <c r="CY79" i="14"/>
  <c r="CX79" i="14"/>
  <c r="CW79" i="14"/>
  <c r="CV79" i="14"/>
  <c r="CU79" i="14"/>
  <c r="CT79" i="14"/>
  <c r="CS79" i="14"/>
  <c r="CR79" i="14"/>
  <c r="CQ79" i="14"/>
  <c r="CP79" i="14"/>
  <c r="CO79" i="14"/>
  <c r="CN79" i="14"/>
  <c r="CM79" i="14"/>
  <c r="CL79" i="14"/>
  <c r="CK79" i="14"/>
  <c r="CJ79" i="14"/>
  <c r="CI79" i="14"/>
  <c r="CH79" i="14"/>
  <c r="CG79" i="14"/>
  <c r="CF79" i="14"/>
  <c r="CE79" i="14"/>
  <c r="CD79" i="14"/>
  <c r="CC79" i="14"/>
  <c r="CB79" i="14"/>
  <c r="CA79" i="14"/>
  <c r="BZ79" i="14"/>
  <c r="BY79" i="14"/>
  <c r="BX79" i="14"/>
  <c r="BW79" i="14"/>
  <c r="BV79" i="14"/>
  <c r="BU79" i="14"/>
  <c r="BT79" i="14"/>
  <c r="BS79" i="14"/>
  <c r="BR79" i="14"/>
  <c r="BQ79" i="14"/>
  <c r="BP79" i="14"/>
  <c r="BO79" i="14"/>
  <c r="BN79" i="14"/>
  <c r="BM79" i="14"/>
  <c r="BL79" i="14"/>
  <c r="BK79" i="14"/>
  <c r="BJ79" i="14"/>
  <c r="BI79" i="14"/>
  <c r="BH79" i="14"/>
  <c r="BG79" i="14"/>
  <c r="BF79" i="14"/>
  <c r="BE79" i="14"/>
  <c r="BD79" i="14"/>
  <c r="BC79" i="14"/>
  <c r="BB79" i="14"/>
  <c r="BA79" i="14"/>
  <c r="GB78" i="14"/>
  <c r="GA78" i="14"/>
  <c r="FZ78" i="14"/>
  <c r="FY78" i="14"/>
  <c r="FX78" i="14"/>
  <c r="FW78" i="14"/>
  <c r="FV78" i="14"/>
  <c r="FU78" i="14"/>
  <c r="FT78" i="14"/>
  <c r="FS78" i="14"/>
  <c r="FR78" i="14"/>
  <c r="FQ78" i="14"/>
  <c r="FP78" i="14"/>
  <c r="FO78" i="14"/>
  <c r="FN78" i="14"/>
  <c r="FM78" i="14"/>
  <c r="FL78" i="14"/>
  <c r="FK78" i="14"/>
  <c r="FJ78" i="14"/>
  <c r="FI78" i="14"/>
  <c r="FH78" i="14"/>
  <c r="FG78" i="14"/>
  <c r="FF78" i="14"/>
  <c r="FE78" i="14"/>
  <c r="FD78" i="14"/>
  <c r="FC78" i="14"/>
  <c r="FB78" i="14"/>
  <c r="FA78" i="14"/>
  <c r="EZ78" i="14"/>
  <c r="EY78" i="14"/>
  <c r="EX78" i="14"/>
  <c r="EW78" i="14"/>
  <c r="EV78" i="14"/>
  <c r="EU78" i="14"/>
  <c r="ET78" i="14"/>
  <c r="ES78" i="14"/>
  <c r="ER78" i="14"/>
  <c r="EQ78" i="14"/>
  <c r="EP78" i="14"/>
  <c r="EO78" i="14"/>
  <c r="EN78" i="14"/>
  <c r="EM78" i="14"/>
  <c r="EL78" i="14"/>
  <c r="EK78" i="14"/>
  <c r="EJ78" i="14"/>
  <c r="EI78" i="14"/>
  <c r="EH78" i="14"/>
  <c r="EG78" i="14"/>
  <c r="EF78" i="14"/>
  <c r="EE78" i="14"/>
  <c r="ED78" i="14"/>
  <c r="EC78" i="14"/>
  <c r="EB78" i="14"/>
  <c r="EA78" i="14"/>
  <c r="DZ78" i="14"/>
  <c r="DY78" i="14"/>
  <c r="DX78" i="14"/>
  <c r="DW78" i="14"/>
  <c r="DV78" i="14"/>
  <c r="DU78" i="14"/>
  <c r="DT78" i="14"/>
  <c r="DS78" i="14"/>
  <c r="DR78" i="14"/>
  <c r="DQ78" i="14"/>
  <c r="DP78" i="14"/>
  <c r="DO78" i="14"/>
  <c r="DN78" i="14"/>
  <c r="DM78" i="14"/>
  <c r="DL78" i="14"/>
  <c r="DK78" i="14"/>
  <c r="DJ78" i="14"/>
  <c r="DI78" i="14"/>
  <c r="DH78" i="14"/>
  <c r="DG78" i="14"/>
  <c r="DF78" i="14"/>
  <c r="DE78" i="14"/>
  <c r="DD78" i="14"/>
  <c r="DC78" i="14"/>
  <c r="DB78" i="14"/>
  <c r="DA78" i="14"/>
  <c r="CZ78" i="14"/>
  <c r="CY78" i="14"/>
  <c r="CX78" i="14"/>
  <c r="CW78" i="14"/>
  <c r="CV78" i="14"/>
  <c r="CU78" i="14"/>
  <c r="CT78" i="14"/>
  <c r="CS78" i="14"/>
  <c r="CR78" i="14"/>
  <c r="CQ78" i="14"/>
  <c r="CP78" i="14"/>
  <c r="CO78" i="14"/>
  <c r="CN78" i="14"/>
  <c r="CM78" i="14"/>
  <c r="CL78" i="14"/>
  <c r="CK78" i="14"/>
  <c r="CJ78" i="14"/>
  <c r="CI78" i="14"/>
  <c r="CH78" i="14"/>
  <c r="CG78" i="14"/>
  <c r="CF78" i="14"/>
  <c r="CE78" i="14"/>
  <c r="CD78" i="14"/>
  <c r="CC78" i="14"/>
  <c r="CB78" i="14"/>
  <c r="CA78" i="14"/>
  <c r="BZ78" i="14"/>
  <c r="BY78" i="14"/>
  <c r="BX78" i="14"/>
  <c r="BW78" i="14"/>
  <c r="BV78" i="14"/>
  <c r="BU78" i="14"/>
  <c r="BT78" i="14"/>
  <c r="BS78" i="14"/>
  <c r="BR78" i="14"/>
  <c r="BQ78" i="14"/>
  <c r="BP78" i="14"/>
  <c r="BO78" i="14"/>
  <c r="BN78" i="14"/>
  <c r="BM78" i="14"/>
  <c r="BL78" i="14"/>
  <c r="BK78" i="14"/>
  <c r="BJ78" i="14"/>
  <c r="BI78" i="14"/>
  <c r="BH78" i="14"/>
  <c r="BG78" i="14"/>
  <c r="BF78" i="14"/>
  <c r="BE78" i="14"/>
  <c r="BD78" i="14"/>
  <c r="BC78" i="14"/>
  <c r="BB78" i="14"/>
  <c r="BA78" i="14"/>
  <c r="GB75" i="14"/>
  <c r="GA75" i="14"/>
  <c r="FZ75" i="14"/>
  <c r="FY75" i="14"/>
  <c r="FX75" i="14"/>
  <c r="FW75" i="14"/>
  <c r="FV75" i="14"/>
  <c r="FU75" i="14"/>
  <c r="FT75" i="14"/>
  <c r="FS75" i="14"/>
  <c r="FR75" i="14"/>
  <c r="FQ75" i="14"/>
  <c r="FP75" i="14"/>
  <c r="FO75" i="14"/>
  <c r="FN75" i="14"/>
  <c r="FM75" i="14"/>
  <c r="FL75" i="14"/>
  <c r="FK75" i="14"/>
  <c r="FJ75" i="14"/>
  <c r="FI75" i="14"/>
  <c r="FH75" i="14"/>
  <c r="FG75" i="14"/>
  <c r="FF75" i="14"/>
  <c r="FE75" i="14"/>
  <c r="FD75" i="14"/>
  <c r="FC75" i="14"/>
  <c r="FB75" i="14"/>
  <c r="FA75" i="14"/>
  <c r="EZ75" i="14"/>
  <c r="EY75" i="14"/>
  <c r="EX75" i="14"/>
  <c r="EW75" i="14"/>
  <c r="EV75" i="14"/>
  <c r="EU75" i="14"/>
  <c r="ET75" i="14"/>
  <c r="ES75" i="14"/>
  <c r="ER75" i="14"/>
  <c r="EQ75" i="14"/>
  <c r="EP75" i="14"/>
  <c r="EO75" i="14"/>
  <c r="EN75" i="14"/>
  <c r="EM75" i="14"/>
  <c r="EL75" i="14"/>
  <c r="EK75" i="14"/>
  <c r="EJ75" i="14"/>
  <c r="EI75" i="14"/>
  <c r="EH75" i="14"/>
  <c r="EG75" i="14"/>
  <c r="EF75" i="14"/>
  <c r="EE75" i="14"/>
  <c r="ED75" i="14"/>
  <c r="EC75" i="14"/>
  <c r="EB75" i="14"/>
  <c r="EA75" i="14"/>
  <c r="DZ75" i="14"/>
  <c r="DY75" i="14"/>
  <c r="DX75" i="14"/>
  <c r="DW75" i="14"/>
  <c r="DV75" i="14"/>
  <c r="DU75" i="14"/>
  <c r="DT75" i="14"/>
  <c r="DS75" i="14"/>
  <c r="DR75" i="14"/>
  <c r="DQ75" i="14"/>
  <c r="DP75" i="14"/>
  <c r="DO75" i="14"/>
  <c r="DN75" i="14"/>
  <c r="DM75" i="14"/>
  <c r="DL75" i="14"/>
  <c r="DK75" i="14"/>
  <c r="DJ75" i="14"/>
  <c r="DI75" i="14"/>
  <c r="DH75" i="14"/>
  <c r="DG75" i="14"/>
  <c r="DF75" i="14"/>
  <c r="DE75" i="14"/>
  <c r="DD75" i="14"/>
  <c r="DC75" i="14"/>
  <c r="DB75" i="14"/>
  <c r="DA75" i="14"/>
  <c r="CZ75" i="14"/>
  <c r="CY75" i="14"/>
  <c r="CX75" i="14"/>
  <c r="CW75" i="14"/>
  <c r="CV75" i="14"/>
  <c r="CU75" i="14"/>
  <c r="CT75" i="14"/>
  <c r="CS75" i="14"/>
  <c r="CR75" i="14"/>
  <c r="CQ75" i="14"/>
  <c r="CP75" i="14"/>
  <c r="CO75" i="14"/>
  <c r="CN75" i="14"/>
  <c r="CM75" i="14"/>
  <c r="CL75" i="14"/>
  <c r="CK75" i="14"/>
  <c r="CJ75" i="14"/>
  <c r="CI75" i="14"/>
  <c r="CH75" i="14"/>
  <c r="CG75" i="14"/>
  <c r="CF75" i="14"/>
  <c r="CE75" i="14"/>
  <c r="CD75" i="14"/>
  <c r="CC75" i="14"/>
  <c r="CB75" i="14"/>
  <c r="CA75" i="14"/>
  <c r="BZ75" i="14"/>
  <c r="BY75" i="14"/>
  <c r="BX75" i="14"/>
  <c r="BW75" i="14"/>
  <c r="BV75" i="14"/>
  <c r="BU75" i="14"/>
  <c r="BT75" i="14"/>
  <c r="BS75" i="14"/>
  <c r="BR75" i="14"/>
  <c r="BQ75" i="14"/>
  <c r="BP75" i="14"/>
  <c r="BO75" i="14"/>
  <c r="BN75" i="14"/>
  <c r="BM75" i="14"/>
  <c r="BL75" i="14"/>
  <c r="BK75" i="14"/>
  <c r="BJ75" i="14"/>
  <c r="BI75" i="14"/>
  <c r="BH75" i="14"/>
  <c r="BG75" i="14"/>
  <c r="BF75" i="14"/>
  <c r="BE75" i="14"/>
  <c r="BD75" i="14"/>
  <c r="BC75" i="14"/>
  <c r="BB75" i="14"/>
  <c r="BA75" i="14"/>
  <c r="GB74" i="14"/>
  <c r="GA74" i="14"/>
  <c r="FZ74" i="14"/>
  <c r="FY74" i="14"/>
  <c r="FX74" i="14"/>
  <c r="FW74" i="14"/>
  <c r="FV74" i="14"/>
  <c r="FU74" i="14"/>
  <c r="FT74" i="14"/>
  <c r="FS74" i="14"/>
  <c r="FR74" i="14"/>
  <c r="FQ74" i="14"/>
  <c r="FP74" i="14"/>
  <c r="FO74" i="14"/>
  <c r="FN74" i="14"/>
  <c r="FM74" i="14"/>
  <c r="FL74" i="14"/>
  <c r="FK74" i="14"/>
  <c r="FJ74" i="14"/>
  <c r="FI74" i="14"/>
  <c r="FH74" i="14"/>
  <c r="FG74" i="14"/>
  <c r="FF74" i="14"/>
  <c r="FE74" i="14"/>
  <c r="FD74" i="14"/>
  <c r="FC74" i="14"/>
  <c r="FB74" i="14"/>
  <c r="FA74" i="14"/>
  <c r="EZ74" i="14"/>
  <c r="EY74" i="14"/>
  <c r="EX74" i="14"/>
  <c r="EW74" i="14"/>
  <c r="EV74" i="14"/>
  <c r="EU74" i="14"/>
  <c r="ET74" i="14"/>
  <c r="ES74" i="14"/>
  <c r="ER74" i="14"/>
  <c r="EQ74" i="14"/>
  <c r="EP74" i="14"/>
  <c r="EO74" i="14"/>
  <c r="EN74" i="14"/>
  <c r="EM74" i="14"/>
  <c r="EL74" i="14"/>
  <c r="EK74" i="14"/>
  <c r="EJ74" i="14"/>
  <c r="EI74" i="14"/>
  <c r="EH74" i="14"/>
  <c r="EG74" i="14"/>
  <c r="EF74" i="14"/>
  <c r="EE74" i="14"/>
  <c r="ED74" i="14"/>
  <c r="EC74" i="14"/>
  <c r="EB74" i="14"/>
  <c r="EA74" i="14"/>
  <c r="DZ74" i="14"/>
  <c r="DY74" i="14"/>
  <c r="DX74" i="14"/>
  <c r="DW74" i="14"/>
  <c r="DV74" i="14"/>
  <c r="DU74" i="14"/>
  <c r="DT74" i="14"/>
  <c r="DS74" i="14"/>
  <c r="DR74" i="14"/>
  <c r="DQ74" i="14"/>
  <c r="DP74" i="14"/>
  <c r="DO74" i="14"/>
  <c r="DN74" i="14"/>
  <c r="DM74" i="14"/>
  <c r="DL74" i="14"/>
  <c r="DK74" i="14"/>
  <c r="DJ74" i="14"/>
  <c r="DI74" i="14"/>
  <c r="DH74" i="14"/>
  <c r="DG74" i="14"/>
  <c r="DF74" i="14"/>
  <c r="DE74" i="14"/>
  <c r="DD74" i="14"/>
  <c r="DC74" i="14"/>
  <c r="DB74" i="14"/>
  <c r="DA74" i="14"/>
  <c r="CZ74" i="14"/>
  <c r="CY74" i="14"/>
  <c r="CX74" i="14"/>
  <c r="CW74" i="14"/>
  <c r="CV74" i="14"/>
  <c r="CU74" i="14"/>
  <c r="CT74" i="14"/>
  <c r="CS74" i="14"/>
  <c r="CR74" i="14"/>
  <c r="CQ74" i="14"/>
  <c r="CP74" i="14"/>
  <c r="CO74" i="14"/>
  <c r="CN74" i="14"/>
  <c r="CM74" i="14"/>
  <c r="CL74" i="14"/>
  <c r="CK74" i="14"/>
  <c r="CJ74" i="14"/>
  <c r="CI74" i="14"/>
  <c r="CH74" i="14"/>
  <c r="CG74" i="14"/>
  <c r="CF74" i="14"/>
  <c r="CE74" i="14"/>
  <c r="CD74" i="14"/>
  <c r="CC74" i="14"/>
  <c r="CB74" i="14"/>
  <c r="CA74" i="14"/>
  <c r="BZ74" i="14"/>
  <c r="BY74" i="14"/>
  <c r="BX74" i="14"/>
  <c r="BW74" i="14"/>
  <c r="BV74" i="14"/>
  <c r="BU74" i="14"/>
  <c r="BT74" i="14"/>
  <c r="BS74" i="14"/>
  <c r="BR74" i="14"/>
  <c r="BQ74" i="14"/>
  <c r="BP74" i="14"/>
  <c r="BO74" i="14"/>
  <c r="BN74" i="14"/>
  <c r="BM74" i="14"/>
  <c r="BL74" i="14"/>
  <c r="BK74" i="14"/>
  <c r="BJ74" i="14"/>
  <c r="BI74" i="14"/>
  <c r="BH74" i="14"/>
  <c r="BG74" i="14"/>
  <c r="BF74" i="14"/>
  <c r="BE74" i="14"/>
  <c r="BD74" i="14"/>
  <c r="BC74" i="14"/>
  <c r="BB74" i="14"/>
  <c r="BA74" i="14"/>
  <c r="GB73" i="14"/>
  <c r="GA73" i="14"/>
  <c r="FZ73" i="14"/>
  <c r="FY73" i="14"/>
  <c r="FX73" i="14"/>
  <c r="FW73" i="14"/>
  <c r="FV73" i="14"/>
  <c r="FU73" i="14"/>
  <c r="FT73" i="14"/>
  <c r="FS73" i="14"/>
  <c r="FR73" i="14"/>
  <c r="FQ73" i="14"/>
  <c r="FP73" i="14"/>
  <c r="FO73" i="14"/>
  <c r="FN73" i="14"/>
  <c r="FM73" i="14"/>
  <c r="FL73" i="14"/>
  <c r="FK73" i="14"/>
  <c r="FJ73" i="14"/>
  <c r="FI73" i="14"/>
  <c r="FH73" i="14"/>
  <c r="FG73" i="14"/>
  <c r="FF73" i="14"/>
  <c r="FE73" i="14"/>
  <c r="FD73" i="14"/>
  <c r="FC73" i="14"/>
  <c r="FB73" i="14"/>
  <c r="FA73" i="14"/>
  <c r="EZ73" i="14"/>
  <c r="EY73" i="14"/>
  <c r="EX73" i="14"/>
  <c r="EW73" i="14"/>
  <c r="EV73" i="14"/>
  <c r="EU73" i="14"/>
  <c r="ET73" i="14"/>
  <c r="ES73" i="14"/>
  <c r="ER73" i="14"/>
  <c r="EQ73" i="14"/>
  <c r="EP73" i="14"/>
  <c r="EO73" i="14"/>
  <c r="EN73" i="14"/>
  <c r="EM73" i="14"/>
  <c r="EL73" i="14"/>
  <c r="EK73" i="14"/>
  <c r="EJ73" i="14"/>
  <c r="EI73" i="14"/>
  <c r="EH73" i="14"/>
  <c r="EG73" i="14"/>
  <c r="EF73" i="14"/>
  <c r="EE73" i="14"/>
  <c r="ED73" i="14"/>
  <c r="EC73" i="14"/>
  <c r="EB73" i="14"/>
  <c r="EA73" i="14"/>
  <c r="DZ73" i="14"/>
  <c r="DY73" i="14"/>
  <c r="DX73" i="14"/>
  <c r="DW73" i="14"/>
  <c r="DV73" i="14"/>
  <c r="DU73" i="14"/>
  <c r="DT73" i="14"/>
  <c r="DS73" i="14"/>
  <c r="DR73" i="14"/>
  <c r="DQ73" i="14"/>
  <c r="DP73" i="14"/>
  <c r="DO73" i="14"/>
  <c r="DN73" i="14"/>
  <c r="DM73" i="14"/>
  <c r="DL73" i="14"/>
  <c r="DK73" i="14"/>
  <c r="DJ73" i="14"/>
  <c r="DI73" i="14"/>
  <c r="DH73" i="14"/>
  <c r="DG73" i="14"/>
  <c r="DF73" i="14"/>
  <c r="DE73" i="14"/>
  <c r="DD73" i="14"/>
  <c r="DC73" i="14"/>
  <c r="DB73" i="14"/>
  <c r="DA73" i="14"/>
  <c r="CZ73" i="14"/>
  <c r="CY73" i="14"/>
  <c r="CX73" i="14"/>
  <c r="CW73" i="14"/>
  <c r="CV73" i="14"/>
  <c r="CU73" i="14"/>
  <c r="CT73" i="14"/>
  <c r="CS73" i="14"/>
  <c r="CR73" i="14"/>
  <c r="CQ73" i="14"/>
  <c r="CP73" i="14"/>
  <c r="CO73" i="14"/>
  <c r="CN73" i="14"/>
  <c r="CM73" i="14"/>
  <c r="CL73" i="14"/>
  <c r="CK73" i="14"/>
  <c r="CJ73" i="14"/>
  <c r="CI73" i="14"/>
  <c r="CH73" i="14"/>
  <c r="CG73" i="14"/>
  <c r="CF73" i="14"/>
  <c r="CE73" i="14"/>
  <c r="CD73" i="14"/>
  <c r="CC73" i="14"/>
  <c r="CB73" i="14"/>
  <c r="CA73" i="14"/>
  <c r="BZ73" i="14"/>
  <c r="BY73" i="14"/>
  <c r="BX73" i="14"/>
  <c r="BW73" i="14"/>
  <c r="BV73" i="14"/>
  <c r="BU73" i="14"/>
  <c r="BT73" i="14"/>
  <c r="BS73" i="14"/>
  <c r="BR73" i="14"/>
  <c r="BQ73" i="14"/>
  <c r="BP73" i="14"/>
  <c r="BO73" i="14"/>
  <c r="BN73" i="14"/>
  <c r="BM73" i="14"/>
  <c r="BL73" i="14"/>
  <c r="BK73" i="14"/>
  <c r="BJ73" i="14"/>
  <c r="BI73" i="14"/>
  <c r="BH73" i="14"/>
  <c r="BG73" i="14"/>
  <c r="BF73" i="14"/>
  <c r="BE73" i="14"/>
  <c r="BD73" i="14"/>
  <c r="BC73" i="14"/>
  <c r="BB73" i="14"/>
  <c r="BA73" i="14"/>
  <c r="GB72" i="14"/>
  <c r="GA72" i="14"/>
  <c r="FZ72" i="14"/>
  <c r="FY72" i="14"/>
  <c r="FX72" i="14"/>
  <c r="FW72" i="14"/>
  <c r="FV72" i="14"/>
  <c r="FU72" i="14"/>
  <c r="FT72" i="14"/>
  <c r="FS72" i="14"/>
  <c r="FR72" i="14"/>
  <c r="FQ72" i="14"/>
  <c r="FP72" i="14"/>
  <c r="FO72" i="14"/>
  <c r="FN72" i="14"/>
  <c r="FM72" i="14"/>
  <c r="FL72" i="14"/>
  <c r="FK72" i="14"/>
  <c r="FJ72" i="14"/>
  <c r="FI72" i="14"/>
  <c r="FH72" i="14"/>
  <c r="FG72" i="14"/>
  <c r="FF72" i="14"/>
  <c r="FE72" i="14"/>
  <c r="FD72" i="14"/>
  <c r="FC72" i="14"/>
  <c r="FB72" i="14"/>
  <c r="FA72" i="14"/>
  <c r="EZ72" i="14"/>
  <c r="EY72" i="14"/>
  <c r="EX72" i="14"/>
  <c r="EW72" i="14"/>
  <c r="EV72" i="14"/>
  <c r="EU72" i="14"/>
  <c r="ET72" i="14"/>
  <c r="ES72" i="14"/>
  <c r="ER72" i="14"/>
  <c r="EQ72" i="14"/>
  <c r="EP72" i="14"/>
  <c r="EO72" i="14"/>
  <c r="EN72" i="14"/>
  <c r="EM72" i="14"/>
  <c r="EL72" i="14"/>
  <c r="EK72" i="14"/>
  <c r="EJ72" i="14"/>
  <c r="EI72" i="14"/>
  <c r="EH72" i="14"/>
  <c r="EG72" i="14"/>
  <c r="EF72" i="14"/>
  <c r="EE72" i="14"/>
  <c r="ED72" i="14"/>
  <c r="EC72" i="14"/>
  <c r="EB72" i="14"/>
  <c r="EA72" i="14"/>
  <c r="DZ72" i="14"/>
  <c r="DY72" i="14"/>
  <c r="DX72" i="14"/>
  <c r="DW72" i="14"/>
  <c r="DV72" i="14"/>
  <c r="DU72" i="14"/>
  <c r="DT72" i="14"/>
  <c r="DS72" i="14"/>
  <c r="DR72" i="14"/>
  <c r="DQ72" i="14"/>
  <c r="DP72" i="14"/>
  <c r="DO72" i="14"/>
  <c r="DN72" i="14"/>
  <c r="DM72" i="14"/>
  <c r="DL72" i="14"/>
  <c r="DK72" i="14"/>
  <c r="DJ72" i="14"/>
  <c r="DI72" i="14"/>
  <c r="DH72" i="14"/>
  <c r="DG72" i="14"/>
  <c r="DF72" i="14"/>
  <c r="DE72" i="14"/>
  <c r="DD72" i="14"/>
  <c r="DC72" i="14"/>
  <c r="DB72" i="14"/>
  <c r="DA72" i="14"/>
  <c r="CZ72" i="14"/>
  <c r="CY72" i="14"/>
  <c r="CX72" i="14"/>
  <c r="CW72" i="14"/>
  <c r="CV72" i="14"/>
  <c r="CU72" i="14"/>
  <c r="CT72" i="14"/>
  <c r="CS72" i="14"/>
  <c r="CR72" i="14"/>
  <c r="CQ72" i="14"/>
  <c r="CP72" i="14"/>
  <c r="CO72" i="14"/>
  <c r="CN72" i="14"/>
  <c r="CM72" i="14"/>
  <c r="CL72" i="14"/>
  <c r="CK72" i="14"/>
  <c r="CJ72" i="14"/>
  <c r="CI72" i="14"/>
  <c r="CH72" i="14"/>
  <c r="CG72" i="14"/>
  <c r="CF72" i="14"/>
  <c r="CE72" i="14"/>
  <c r="CD72" i="14"/>
  <c r="CC72" i="14"/>
  <c r="CB72" i="14"/>
  <c r="CA72" i="14"/>
  <c r="BZ72" i="14"/>
  <c r="BY72" i="14"/>
  <c r="BX72" i="14"/>
  <c r="BW72" i="14"/>
  <c r="BV72" i="14"/>
  <c r="BU72" i="14"/>
  <c r="BT72" i="14"/>
  <c r="BS72" i="14"/>
  <c r="BR72" i="14"/>
  <c r="BQ72" i="14"/>
  <c r="BP72" i="14"/>
  <c r="BO72" i="14"/>
  <c r="BN72" i="14"/>
  <c r="BM72" i="14"/>
  <c r="BL72" i="14"/>
  <c r="BK72" i="14"/>
  <c r="BJ72" i="14"/>
  <c r="BI72" i="14"/>
  <c r="BH72" i="14"/>
  <c r="BG72" i="14"/>
  <c r="BF72" i="14"/>
  <c r="BE72" i="14"/>
  <c r="BD72" i="14"/>
  <c r="BC72" i="14"/>
  <c r="BB72" i="14"/>
  <c r="BA72" i="14"/>
  <c r="GB71" i="14"/>
  <c r="GA71" i="14"/>
  <c r="FZ71" i="14"/>
  <c r="FY71" i="14"/>
  <c r="FX71" i="14"/>
  <c r="FW71" i="14"/>
  <c r="FV71" i="14"/>
  <c r="FU71" i="14"/>
  <c r="FT71" i="14"/>
  <c r="FS71" i="14"/>
  <c r="FR71" i="14"/>
  <c r="FQ71" i="14"/>
  <c r="FP71" i="14"/>
  <c r="FO71" i="14"/>
  <c r="FN71" i="14"/>
  <c r="FM71" i="14"/>
  <c r="FL71" i="14"/>
  <c r="FK71" i="14"/>
  <c r="FJ71" i="14"/>
  <c r="FI71" i="14"/>
  <c r="FH71" i="14"/>
  <c r="FG71" i="14"/>
  <c r="FF71" i="14"/>
  <c r="FE71" i="14"/>
  <c r="FD71" i="14"/>
  <c r="FC71" i="14"/>
  <c r="FB71" i="14"/>
  <c r="FA71" i="14"/>
  <c r="EZ71" i="14"/>
  <c r="EY71" i="14"/>
  <c r="EX71" i="14"/>
  <c r="EW71" i="14"/>
  <c r="EV71" i="14"/>
  <c r="EU71" i="14"/>
  <c r="ET71" i="14"/>
  <c r="ES71" i="14"/>
  <c r="ER71" i="14"/>
  <c r="EQ71" i="14"/>
  <c r="EP71" i="14"/>
  <c r="EO71" i="14"/>
  <c r="EN71" i="14"/>
  <c r="EM71" i="14"/>
  <c r="EL71" i="14"/>
  <c r="EK71" i="14"/>
  <c r="EJ71" i="14"/>
  <c r="EI71" i="14"/>
  <c r="EH71" i="14"/>
  <c r="EG71" i="14"/>
  <c r="EF71" i="14"/>
  <c r="EE71" i="14"/>
  <c r="ED71" i="14"/>
  <c r="EC71" i="14"/>
  <c r="EB71" i="14"/>
  <c r="EA71" i="14"/>
  <c r="DZ71" i="14"/>
  <c r="DY71" i="14"/>
  <c r="DX71" i="14"/>
  <c r="DW71" i="14"/>
  <c r="DV71" i="14"/>
  <c r="DU71" i="14"/>
  <c r="DT71" i="14"/>
  <c r="DS71" i="14"/>
  <c r="DR71" i="14"/>
  <c r="DQ71" i="14"/>
  <c r="DP71" i="14"/>
  <c r="DO71" i="14"/>
  <c r="DN71" i="14"/>
  <c r="DM71" i="14"/>
  <c r="DL71" i="14"/>
  <c r="DK71" i="14"/>
  <c r="DJ71" i="14"/>
  <c r="DI71" i="14"/>
  <c r="DH71" i="14"/>
  <c r="DG71" i="14"/>
  <c r="DF71" i="14"/>
  <c r="DE71" i="14"/>
  <c r="DD71" i="14"/>
  <c r="DC71" i="14"/>
  <c r="DB71" i="14"/>
  <c r="DA71" i="14"/>
  <c r="CZ71" i="14"/>
  <c r="CY71" i="14"/>
  <c r="CX71" i="14"/>
  <c r="CW71" i="14"/>
  <c r="CV71" i="14"/>
  <c r="CU71" i="14"/>
  <c r="CT71" i="14"/>
  <c r="CS71" i="14"/>
  <c r="CR71" i="14"/>
  <c r="CQ71" i="14"/>
  <c r="CP71" i="14"/>
  <c r="CO71" i="14"/>
  <c r="CN71" i="14"/>
  <c r="CM71" i="14"/>
  <c r="CL71" i="14"/>
  <c r="CK71" i="14"/>
  <c r="CJ71" i="14"/>
  <c r="CI71" i="14"/>
  <c r="CH71" i="14"/>
  <c r="CG71" i="14"/>
  <c r="CF71" i="14"/>
  <c r="CE71" i="14"/>
  <c r="CD71" i="14"/>
  <c r="CC71" i="14"/>
  <c r="CB71" i="14"/>
  <c r="CA71" i="14"/>
  <c r="BZ71" i="14"/>
  <c r="BY71" i="14"/>
  <c r="BX71" i="14"/>
  <c r="BW71" i="14"/>
  <c r="BV71" i="14"/>
  <c r="BU71" i="14"/>
  <c r="BT71" i="14"/>
  <c r="BS71" i="14"/>
  <c r="BR71" i="14"/>
  <c r="BQ71" i="14"/>
  <c r="BP71" i="14"/>
  <c r="BO71" i="14"/>
  <c r="BN71" i="14"/>
  <c r="BM71" i="14"/>
  <c r="BL71" i="14"/>
  <c r="BK71" i="14"/>
  <c r="BJ71" i="14"/>
  <c r="BI71" i="14"/>
  <c r="BH71" i="14"/>
  <c r="BG71" i="14"/>
  <c r="BF71" i="14"/>
  <c r="BE71" i="14"/>
  <c r="BD71" i="14"/>
  <c r="BC71" i="14"/>
  <c r="BB71" i="14"/>
  <c r="BA71" i="14"/>
  <c r="GB70" i="14"/>
  <c r="GA70" i="14"/>
  <c r="FZ70" i="14"/>
  <c r="FY70" i="14"/>
  <c r="FX70" i="14"/>
  <c r="FW70" i="14"/>
  <c r="FV70" i="14"/>
  <c r="FU70" i="14"/>
  <c r="FT70" i="14"/>
  <c r="FS70" i="14"/>
  <c r="FR70" i="14"/>
  <c r="FQ70" i="14"/>
  <c r="FP70" i="14"/>
  <c r="FO70" i="14"/>
  <c r="FN70" i="14"/>
  <c r="FM70" i="14"/>
  <c r="FL70" i="14"/>
  <c r="FK70" i="14"/>
  <c r="FJ70" i="14"/>
  <c r="FI70" i="14"/>
  <c r="FH70" i="14"/>
  <c r="FG70" i="14"/>
  <c r="FF70" i="14"/>
  <c r="FE70" i="14"/>
  <c r="FD70" i="14"/>
  <c r="FC70" i="14"/>
  <c r="FB70" i="14"/>
  <c r="FA70" i="14"/>
  <c r="EZ70" i="14"/>
  <c r="EY70" i="14"/>
  <c r="EX70" i="14"/>
  <c r="EW70" i="14"/>
  <c r="EV70" i="14"/>
  <c r="EU70" i="14"/>
  <c r="ET70" i="14"/>
  <c r="ES70" i="14"/>
  <c r="ER70" i="14"/>
  <c r="EQ70" i="14"/>
  <c r="EP70" i="14"/>
  <c r="EO70" i="14"/>
  <c r="EN70" i="14"/>
  <c r="EM70" i="14"/>
  <c r="EL70" i="14"/>
  <c r="EK70" i="14"/>
  <c r="EJ70" i="14"/>
  <c r="EI70" i="14"/>
  <c r="EH70" i="14"/>
  <c r="EG70" i="14"/>
  <c r="EF70" i="14"/>
  <c r="EE70" i="14"/>
  <c r="ED70" i="14"/>
  <c r="EC70" i="14"/>
  <c r="EB70" i="14"/>
  <c r="EA70" i="14"/>
  <c r="DZ70" i="14"/>
  <c r="DY70" i="14"/>
  <c r="DX70" i="14"/>
  <c r="DW70" i="14"/>
  <c r="DV70" i="14"/>
  <c r="DU70" i="14"/>
  <c r="DT70" i="14"/>
  <c r="DS70" i="14"/>
  <c r="DR70" i="14"/>
  <c r="DQ70" i="14"/>
  <c r="DP70" i="14"/>
  <c r="DO70" i="14"/>
  <c r="DN70" i="14"/>
  <c r="DM70" i="14"/>
  <c r="DL70" i="14"/>
  <c r="DK70" i="14"/>
  <c r="DJ70" i="14"/>
  <c r="DI70" i="14"/>
  <c r="DH70" i="14"/>
  <c r="DG70" i="14"/>
  <c r="DF70" i="14"/>
  <c r="DE70" i="14"/>
  <c r="DD70" i="14"/>
  <c r="DC70" i="14"/>
  <c r="DB70" i="14"/>
  <c r="DA70" i="14"/>
  <c r="CZ70" i="14"/>
  <c r="CY70" i="14"/>
  <c r="CX70" i="14"/>
  <c r="CW70" i="14"/>
  <c r="CV70" i="14"/>
  <c r="CU70" i="14"/>
  <c r="CT70" i="14"/>
  <c r="CS70" i="14"/>
  <c r="CR70" i="14"/>
  <c r="CQ70" i="14"/>
  <c r="CP70" i="14"/>
  <c r="CO70" i="14"/>
  <c r="CN70" i="14"/>
  <c r="CM70" i="14"/>
  <c r="CL70" i="14"/>
  <c r="CK70" i="14"/>
  <c r="CJ70" i="14"/>
  <c r="CI70" i="14"/>
  <c r="CH70" i="14"/>
  <c r="CG70" i="14"/>
  <c r="CF70" i="14"/>
  <c r="CE70" i="14"/>
  <c r="CD70" i="14"/>
  <c r="CC70" i="14"/>
  <c r="CB70" i="14"/>
  <c r="CA70" i="14"/>
  <c r="BZ70" i="14"/>
  <c r="BY70" i="14"/>
  <c r="BX70" i="14"/>
  <c r="BW70" i="14"/>
  <c r="BV70" i="14"/>
  <c r="BU70" i="14"/>
  <c r="BT70" i="14"/>
  <c r="BS70" i="14"/>
  <c r="BR70" i="14"/>
  <c r="BQ70" i="14"/>
  <c r="BP70" i="14"/>
  <c r="BO70" i="14"/>
  <c r="BN70" i="14"/>
  <c r="BM70" i="14"/>
  <c r="BL70" i="14"/>
  <c r="BK70" i="14"/>
  <c r="BJ70" i="14"/>
  <c r="BI70" i="14"/>
  <c r="BH70" i="14"/>
  <c r="BG70" i="14"/>
  <c r="BF70" i="14"/>
  <c r="BE70" i="14"/>
  <c r="BD70" i="14"/>
  <c r="BC70" i="14"/>
  <c r="BB70" i="14"/>
  <c r="BA70" i="14"/>
  <c r="GB69" i="14"/>
  <c r="GA69" i="14"/>
  <c r="FZ69" i="14"/>
  <c r="FY69" i="14"/>
  <c r="FX69" i="14"/>
  <c r="FW69" i="14"/>
  <c r="FV69" i="14"/>
  <c r="FU69" i="14"/>
  <c r="FT69" i="14"/>
  <c r="FS69" i="14"/>
  <c r="FR69" i="14"/>
  <c r="FQ69" i="14"/>
  <c r="FP69" i="14"/>
  <c r="FO69" i="14"/>
  <c r="FN69" i="14"/>
  <c r="FM69" i="14"/>
  <c r="FL69" i="14"/>
  <c r="FK69" i="14"/>
  <c r="FJ69" i="14"/>
  <c r="FI69" i="14"/>
  <c r="FH69" i="14"/>
  <c r="FG69" i="14"/>
  <c r="FF69" i="14"/>
  <c r="FE69" i="14"/>
  <c r="FD69" i="14"/>
  <c r="FC69" i="14"/>
  <c r="FB69" i="14"/>
  <c r="FA69" i="14"/>
  <c r="EZ69" i="14"/>
  <c r="EY69" i="14"/>
  <c r="EX69" i="14"/>
  <c r="EW69" i="14"/>
  <c r="EV69" i="14"/>
  <c r="EU69" i="14"/>
  <c r="ET69" i="14"/>
  <c r="ES69" i="14"/>
  <c r="ER69" i="14"/>
  <c r="EQ69" i="14"/>
  <c r="EP69" i="14"/>
  <c r="EO69" i="14"/>
  <c r="EN69" i="14"/>
  <c r="EM69" i="14"/>
  <c r="EL69" i="14"/>
  <c r="EK69" i="14"/>
  <c r="EJ69" i="14"/>
  <c r="EI69" i="14"/>
  <c r="EH69" i="14"/>
  <c r="EG69" i="14"/>
  <c r="EF69" i="14"/>
  <c r="EE69" i="14"/>
  <c r="ED69" i="14"/>
  <c r="EC69" i="14"/>
  <c r="EB69" i="14"/>
  <c r="EA69" i="14"/>
  <c r="DZ69" i="14"/>
  <c r="DY69" i="14"/>
  <c r="DX69" i="14"/>
  <c r="DW69" i="14"/>
  <c r="DV69" i="14"/>
  <c r="DU69" i="14"/>
  <c r="DT69" i="14"/>
  <c r="DS69" i="14"/>
  <c r="DR69" i="14"/>
  <c r="DQ69" i="14"/>
  <c r="DP69" i="14"/>
  <c r="DO69" i="14"/>
  <c r="DN69" i="14"/>
  <c r="DM69" i="14"/>
  <c r="DL69" i="14"/>
  <c r="DK69" i="14"/>
  <c r="DJ69" i="14"/>
  <c r="DI69" i="14"/>
  <c r="DH69" i="14"/>
  <c r="DG69" i="14"/>
  <c r="DF69" i="14"/>
  <c r="DE69" i="14"/>
  <c r="DD69" i="14"/>
  <c r="DC69" i="14"/>
  <c r="DB69" i="14"/>
  <c r="DA69" i="14"/>
  <c r="CZ69" i="14"/>
  <c r="CY69" i="14"/>
  <c r="CX69" i="14"/>
  <c r="CW69" i="14"/>
  <c r="CV69" i="14"/>
  <c r="CU69" i="14"/>
  <c r="CT69" i="14"/>
  <c r="CS69" i="14"/>
  <c r="CR69" i="14"/>
  <c r="CQ69" i="14"/>
  <c r="CP69" i="14"/>
  <c r="CO69" i="14"/>
  <c r="CN69" i="14"/>
  <c r="CM69" i="14"/>
  <c r="CL69" i="14"/>
  <c r="CK69" i="14"/>
  <c r="CJ69" i="14"/>
  <c r="CI69" i="14"/>
  <c r="CH69" i="14"/>
  <c r="CG69" i="14"/>
  <c r="CF69" i="14"/>
  <c r="CE69" i="14"/>
  <c r="CD69" i="14"/>
  <c r="CC69" i="14"/>
  <c r="CB69" i="14"/>
  <c r="CA69" i="14"/>
  <c r="BZ69" i="14"/>
  <c r="BY69" i="14"/>
  <c r="BX69" i="14"/>
  <c r="BW69" i="14"/>
  <c r="BV69" i="14"/>
  <c r="BU69" i="14"/>
  <c r="BT69" i="14"/>
  <c r="BS69" i="14"/>
  <c r="BR69" i="14"/>
  <c r="BQ69" i="14"/>
  <c r="BP69" i="14"/>
  <c r="BO69" i="14"/>
  <c r="BN69" i="14"/>
  <c r="BM69" i="14"/>
  <c r="BL69" i="14"/>
  <c r="BK69" i="14"/>
  <c r="BJ69" i="14"/>
  <c r="BI69" i="14"/>
  <c r="BH69" i="14"/>
  <c r="BG69" i="14"/>
  <c r="BF69" i="14"/>
  <c r="BE69" i="14"/>
  <c r="BD69" i="14"/>
  <c r="BC69" i="14"/>
  <c r="BB69" i="14"/>
  <c r="BA69" i="14"/>
  <c r="GB68" i="14"/>
  <c r="GA68" i="14"/>
  <c r="FZ68" i="14"/>
  <c r="FY68" i="14"/>
  <c r="FX68" i="14"/>
  <c r="FW68" i="14"/>
  <c r="FV68" i="14"/>
  <c r="FU68" i="14"/>
  <c r="FT68" i="14"/>
  <c r="FS68" i="14"/>
  <c r="FR68" i="14"/>
  <c r="FQ68" i="14"/>
  <c r="FP68" i="14"/>
  <c r="FO68" i="14"/>
  <c r="FN68" i="14"/>
  <c r="FM68" i="14"/>
  <c r="FL68" i="14"/>
  <c r="FK68" i="14"/>
  <c r="FJ68" i="14"/>
  <c r="FI68" i="14"/>
  <c r="FH68" i="14"/>
  <c r="FG68" i="14"/>
  <c r="FF68" i="14"/>
  <c r="FE68" i="14"/>
  <c r="FD68" i="14"/>
  <c r="FC68" i="14"/>
  <c r="FB68" i="14"/>
  <c r="FA68" i="14"/>
  <c r="EZ68" i="14"/>
  <c r="EY68" i="14"/>
  <c r="EX68" i="14"/>
  <c r="EW68" i="14"/>
  <c r="EV68" i="14"/>
  <c r="EU68" i="14"/>
  <c r="ET68" i="14"/>
  <c r="ES68" i="14"/>
  <c r="ER68" i="14"/>
  <c r="EQ68" i="14"/>
  <c r="EP68" i="14"/>
  <c r="EO68" i="14"/>
  <c r="EN68" i="14"/>
  <c r="EM68" i="14"/>
  <c r="EL68" i="14"/>
  <c r="EK68" i="14"/>
  <c r="EJ68" i="14"/>
  <c r="EI68" i="14"/>
  <c r="EH68" i="14"/>
  <c r="EG68" i="14"/>
  <c r="EF68" i="14"/>
  <c r="EE68" i="14"/>
  <c r="ED68" i="14"/>
  <c r="EC68" i="14"/>
  <c r="EB68" i="14"/>
  <c r="EA68" i="14"/>
  <c r="DZ68" i="14"/>
  <c r="DY68" i="14"/>
  <c r="DX68" i="14"/>
  <c r="DW68" i="14"/>
  <c r="DV68" i="14"/>
  <c r="DU68" i="14"/>
  <c r="DT68" i="14"/>
  <c r="DS68" i="14"/>
  <c r="DR68" i="14"/>
  <c r="DQ68" i="14"/>
  <c r="DP68" i="14"/>
  <c r="DO68" i="14"/>
  <c r="DN68" i="14"/>
  <c r="DM68" i="14"/>
  <c r="DL68" i="14"/>
  <c r="DK68" i="14"/>
  <c r="DJ68" i="14"/>
  <c r="DI68" i="14"/>
  <c r="DH68" i="14"/>
  <c r="DG68" i="14"/>
  <c r="DF68" i="14"/>
  <c r="DE68" i="14"/>
  <c r="DD68" i="14"/>
  <c r="DC68" i="14"/>
  <c r="DB68" i="14"/>
  <c r="DA68" i="14"/>
  <c r="CZ68" i="14"/>
  <c r="CY68" i="14"/>
  <c r="CX68" i="14"/>
  <c r="CW68" i="14"/>
  <c r="CV68" i="14"/>
  <c r="CU68" i="14"/>
  <c r="CT68" i="14"/>
  <c r="CS68" i="14"/>
  <c r="CR68" i="14"/>
  <c r="CQ68" i="14"/>
  <c r="CP68" i="14"/>
  <c r="CO68" i="14"/>
  <c r="CN68" i="14"/>
  <c r="CM68" i="14"/>
  <c r="CL68" i="14"/>
  <c r="CK68" i="14"/>
  <c r="CJ68" i="14"/>
  <c r="CI68" i="14"/>
  <c r="CH68" i="14"/>
  <c r="CG68" i="14"/>
  <c r="CF68" i="14"/>
  <c r="CE68" i="14"/>
  <c r="CD68" i="14"/>
  <c r="CC68" i="14"/>
  <c r="CB68" i="14"/>
  <c r="CA68" i="14"/>
  <c r="BZ68" i="14"/>
  <c r="BY68" i="14"/>
  <c r="BX68" i="14"/>
  <c r="BW68" i="14"/>
  <c r="BV68" i="14"/>
  <c r="BU68" i="14"/>
  <c r="BT68" i="14"/>
  <c r="BS68" i="14"/>
  <c r="BR68" i="14"/>
  <c r="BQ68" i="14"/>
  <c r="BP68" i="14"/>
  <c r="BO68" i="14"/>
  <c r="BN68" i="14"/>
  <c r="BM68" i="14"/>
  <c r="BL68" i="14"/>
  <c r="BK68" i="14"/>
  <c r="BJ68" i="14"/>
  <c r="BI68" i="14"/>
  <c r="BH68" i="14"/>
  <c r="BG68" i="14"/>
  <c r="BF68" i="14"/>
  <c r="BE68" i="14"/>
  <c r="BD68" i="14"/>
  <c r="BC68" i="14"/>
  <c r="BB68" i="14"/>
  <c r="BA68" i="14"/>
  <c r="GB67" i="14"/>
  <c r="GA67" i="14"/>
  <c r="FZ67" i="14"/>
  <c r="FY67" i="14"/>
  <c r="FX67" i="14"/>
  <c r="FW67" i="14"/>
  <c r="FV67" i="14"/>
  <c r="FU67" i="14"/>
  <c r="FT67" i="14"/>
  <c r="FS67" i="14"/>
  <c r="FR67" i="14"/>
  <c r="FQ67" i="14"/>
  <c r="FP67" i="14"/>
  <c r="FO67" i="14"/>
  <c r="FN67" i="14"/>
  <c r="FM67" i="14"/>
  <c r="FL67" i="14"/>
  <c r="FK67" i="14"/>
  <c r="FJ67" i="14"/>
  <c r="FI67" i="14"/>
  <c r="FH67" i="14"/>
  <c r="FG67" i="14"/>
  <c r="FF67" i="14"/>
  <c r="FE67" i="14"/>
  <c r="FD67" i="14"/>
  <c r="FC67" i="14"/>
  <c r="FB67" i="14"/>
  <c r="FA67" i="14"/>
  <c r="EZ67" i="14"/>
  <c r="EY67" i="14"/>
  <c r="EX67" i="14"/>
  <c r="EW67" i="14"/>
  <c r="EV67" i="14"/>
  <c r="EU67" i="14"/>
  <c r="ET67" i="14"/>
  <c r="ES67" i="14"/>
  <c r="ER67" i="14"/>
  <c r="EQ67" i="14"/>
  <c r="EP67" i="14"/>
  <c r="EO67" i="14"/>
  <c r="EN67" i="14"/>
  <c r="EM67" i="14"/>
  <c r="EL67" i="14"/>
  <c r="EK67" i="14"/>
  <c r="EJ67" i="14"/>
  <c r="EI67" i="14"/>
  <c r="EH67" i="14"/>
  <c r="EG67" i="14"/>
  <c r="EF67" i="14"/>
  <c r="EE67" i="14"/>
  <c r="ED67" i="14"/>
  <c r="EC67" i="14"/>
  <c r="EB67" i="14"/>
  <c r="EA67" i="14"/>
  <c r="DZ67" i="14"/>
  <c r="DY67" i="14"/>
  <c r="DX67" i="14"/>
  <c r="DW67" i="14"/>
  <c r="DV67" i="14"/>
  <c r="DU67" i="14"/>
  <c r="DT67" i="14"/>
  <c r="DS67" i="14"/>
  <c r="DR67" i="14"/>
  <c r="DQ67" i="14"/>
  <c r="DP67" i="14"/>
  <c r="DO67" i="14"/>
  <c r="DN67" i="14"/>
  <c r="DM67" i="14"/>
  <c r="DL67" i="14"/>
  <c r="DK67" i="14"/>
  <c r="DJ67" i="14"/>
  <c r="DI67" i="14"/>
  <c r="DH67" i="14"/>
  <c r="DG67" i="14"/>
  <c r="DF67" i="14"/>
  <c r="DE67" i="14"/>
  <c r="DD67" i="14"/>
  <c r="DC67" i="14"/>
  <c r="DB67" i="14"/>
  <c r="DA67" i="14"/>
  <c r="CZ67" i="14"/>
  <c r="CY67" i="14"/>
  <c r="CX67" i="14"/>
  <c r="CW67" i="14"/>
  <c r="CV67" i="14"/>
  <c r="CU67" i="14"/>
  <c r="CT67" i="14"/>
  <c r="CS67" i="14"/>
  <c r="CR67" i="14"/>
  <c r="CQ67" i="14"/>
  <c r="CP67" i="14"/>
  <c r="CO67" i="14"/>
  <c r="CN67" i="14"/>
  <c r="CM67" i="14"/>
  <c r="CL67" i="14"/>
  <c r="CK67" i="14"/>
  <c r="CJ67" i="14"/>
  <c r="CI67" i="14"/>
  <c r="CH67" i="14"/>
  <c r="CG67" i="14"/>
  <c r="CF67" i="14"/>
  <c r="CE67" i="14"/>
  <c r="CD67" i="14"/>
  <c r="CC67" i="14"/>
  <c r="CB67" i="14"/>
  <c r="CA67" i="14"/>
  <c r="BZ67" i="14"/>
  <c r="BY67" i="14"/>
  <c r="BX67" i="14"/>
  <c r="BW67" i="14"/>
  <c r="BV67" i="14"/>
  <c r="BU67" i="14"/>
  <c r="BT67" i="14"/>
  <c r="BS67" i="14"/>
  <c r="BR67" i="14"/>
  <c r="BQ67" i="14"/>
  <c r="BP67" i="14"/>
  <c r="BO67" i="14"/>
  <c r="BN67" i="14"/>
  <c r="BM67" i="14"/>
  <c r="BL67" i="14"/>
  <c r="BK67" i="14"/>
  <c r="BJ67" i="14"/>
  <c r="BI67" i="14"/>
  <c r="BH67" i="14"/>
  <c r="BG67" i="14"/>
  <c r="BF67" i="14"/>
  <c r="BE67" i="14"/>
  <c r="BD67" i="14"/>
  <c r="BC67" i="14"/>
  <c r="BB67" i="14"/>
  <c r="BA67" i="14"/>
  <c r="GB66" i="14"/>
  <c r="GA66" i="14"/>
  <c r="FZ66" i="14"/>
  <c r="FY66" i="14"/>
  <c r="FX66" i="14"/>
  <c r="FW66" i="14"/>
  <c r="FV66" i="14"/>
  <c r="FU66" i="14"/>
  <c r="FT66" i="14"/>
  <c r="FS66" i="14"/>
  <c r="FR66" i="14"/>
  <c r="FQ66" i="14"/>
  <c r="FP66" i="14"/>
  <c r="FO66" i="14"/>
  <c r="FN66" i="14"/>
  <c r="FM66" i="14"/>
  <c r="FL66" i="14"/>
  <c r="FK66" i="14"/>
  <c r="FJ66" i="14"/>
  <c r="FI66" i="14"/>
  <c r="FH66" i="14"/>
  <c r="FG66" i="14"/>
  <c r="FF66" i="14"/>
  <c r="FE66" i="14"/>
  <c r="FD66" i="14"/>
  <c r="FC66" i="14"/>
  <c r="FB66" i="14"/>
  <c r="FA66" i="14"/>
  <c r="EZ66" i="14"/>
  <c r="EY66" i="14"/>
  <c r="EX66" i="14"/>
  <c r="EW66" i="14"/>
  <c r="EV66" i="14"/>
  <c r="EU66" i="14"/>
  <c r="ET66" i="14"/>
  <c r="ES66" i="14"/>
  <c r="ER66" i="14"/>
  <c r="EQ66" i="14"/>
  <c r="EP66" i="14"/>
  <c r="EO66" i="14"/>
  <c r="EN66" i="14"/>
  <c r="EM66" i="14"/>
  <c r="EL66" i="14"/>
  <c r="EK66" i="14"/>
  <c r="EJ66" i="14"/>
  <c r="EI66" i="14"/>
  <c r="EH66" i="14"/>
  <c r="EG66" i="14"/>
  <c r="EF66" i="14"/>
  <c r="EE66" i="14"/>
  <c r="ED66" i="14"/>
  <c r="EC66" i="14"/>
  <c r="EB66" i="14"/>
  <c r="EA66" i="14"/>
  <c r="DZ66" i="14"/>
  <c r="DY66" i="14"/>
  <c r="DX66" i="14"/>
  <c r="DW66" i="14"/>
  <c r="DV66" i="14"/>
  <c r="DU66" i="14"/>
  <c r="DT66" i="14"/>
  <c r="DS66" i="14"/>
  <c r="DR66" i="14"/>
  <c r="DQ66" i="14"/>
  <c r="DP66" i="14"/>
  <c r="DO66" i="14"/>
  <c r="DN66" i="14"/>
  <c r="DM66" i="14"/>
  <c r="DL66" i="14"/>
  <c r="DK66" i="14"/>
  <c r="DJ66" i="14"/>
  <c r="DI66" i="14"/>
  <c r="DH66" i="14"/>
  <c r="DG66" i="14"/>
  <c r="DF66" i="14"/>
  <c r="DE66" i="14"/>
  <c r="DD66" i="14"/>
  <c r="DC66" i="14"/>
  <c r="DB66" i="14"/>
  <c r="DA66" i="14"/>
  <c r="CZ66" i="14"/>
  <c r="CY66" i="14"/>
  <c r="CX66" i="14"/>
  <c r="CW66" i="14"/>
  <c r="CV66" i="14"/>
  <c r="CU66" i="14"/>
  <c r="CT66" i="14"/>
  <c r="CS66" i="14"/>
  <c r="CR66" i="14"/>
  <c r="CQ66" i="14"/>
  <c r="CP66" i="14"/>
  <c r="CO66" i="14"/>
  <c r="CN66" i="14"/>
  <c r="CM66" i="14"/>
  <c r="CL66" i="14"/>
  <c r="CK66" i="14"/>
  <c r="CJ66" i="14"/>
  <c r="CI66" i="14"/>
  <c r="CH66" i="14"/>
  <c r="CG66" i="14"/>
  <c r="CF66" i="14"/>
  <c r="CE66" i="14"/>
  <c r="CD66" i="14"/>
  <c r="CC66" i="14"/>
  <c r="CB66" i="14"/>
  <c r="CA66" i="14"/>
  <c r="BZ66" i="14"/>
  <c r="BY66" i="14"/>
  <c r="BX66" i="14"/>
  <c r="BW66" i="14"/>
  <c r="BV66" i="14"/>
  <c r="BU66" i="14"/>
  <c r="BT66" i="14"/>
  <c r="BS66" i="14"/>
  <c r="BR66" i="14"/>
  <c r="BQ66" i="14"/>
  <c r="BP66" i="14"/>
  <c r="BO66" i="14"/>
  <c r="BN66" i="14"/>
  <c r="BM66" i="14"/>
  <c r="BL66" i="14"/>
  <c r="BK66" i="14"/>
  <c r="BJ66" i="14"/>
  <c r="BI66" i="14"/>
  <c r="BH66" i="14"/>
  <c r="BG66" i="14"/>
  <c r="BF66" i="14"/>
  <c r="BE66" i="14"/>
  <c r="BD66" i="14"/>
  <c r="BC66" i="14"/>
  <c r="BB66" i="14"/>
  <c r="BA66" i="14"/>
  <c r="GB65" i="14"/>
  <c r="GA65" i="14"/>
  <c r="FZ65" i="14"/>
  <c r="FY65" i="14"/>
  <c r="FX65" i="14"/>
  <c r="FW65" i="14"/>
  <c r="FV65" i="14"/>
  <c r="FU65" i="14"/>
  <c r="FT65" i="14"/>
  <c r="FS65" i="14"/>
  <c r="FR65" i="14"/>
  <c r="FQ65" i="14"/>
  <c r="FP65" i="14"/>
  <c r="FO65" i="14"/>
  <c r="FN65" i="14"/>
  <c r="FM65" i="14"/>
  <c r="FL65" i="14"/>
  <c r="FK65" i="14"/>
  <c r="FJ65" i="14"/>
  <c r="FI65" i="14"/>
  <c r="FH65" i="14"/>
  <c r="FG65" i="14"/>
  <c r="FF65" i="14"/>
  <c r="FE65" i="14"/>
  <c r="FD65" i="14"/>
  <c r="FC65" i="14"/>
  <c r="FB65" i="14"/>
  <c r="FA65" i="14"/>
  <c r="EZ65" i="14"/>
  <c r="EY65" i="14"/>
  <c r="EX65" i="14"/>
  <c r="EW65" i="14"/>
  <c r="EV65" i="14"/>
  <c r="EU65" i="14"/>
  <c r="ET65" i="14"/>
  <c r="ES65" i="14"/>
  <c r="ER65" i="14"/>
  <c r="EQ65" i="14"/>
  <c r="EP65" i="14"/>
  <c r="EO65" i="14"/>
  <c r="EN65" i="14"/>
  <c r="EM65" i="14"/>
  <c r="EL65" i="14"/>
  <c r="EK65" i="14"/>
  <c r="EJ65" i="14"/>
  <c r="EI65" i="14"/>
  <c r="EH65" i="14"/>
  <c r="EG65" i="14"/>
  <c r="EF65" i="14"/>
  <c r="EE65" i="14"/>
  <c r="ED65" i="14"/>
  <c r="EC65" i="14"/>
  <c r="EB65" i="14"/>
  <c r="EA65" i="14"/>
  <c r="DZ65" i="14"/>
  <c r="DY65" i="14"/>
  <c r="DX65" i="14"/>
  <c r="DW65" i="14"/>
  <c r="DV65" i="14"/>
  <c r="DU65" i="14"/>
  <c r="DT65" i="14"/>
  <c r="DS65" i="14"/>
  <c r="DR65" i="14"/>
  <c r="DQ65" i="14"/>
  <c r="DP65" i="14"/>
  <c r="DO65" i="14"/>
  <c r="DN65" i="14"/>
  <c r="DM65" i="14"/>
  <c r="DL65" i="14"/>
  <c r="DK65" i="14"/>
  <c r="DJ65" i="14"/>
  <c r="DI65" i="14"/>
  <c r="DH65" i="14"/>
  <c r="DG65" i="14"/>
  <c r="DF65" i="14"/>
  <c r="DE65" i="14"/>
  <c r="DD65" i="14"/>
  <c r="DC65" i="14"/>
  <c r="DB65" i="14"/>
  <c r="DA65" i="14"/>
  <c r="CZ65" i="14"/>
  <c r="CY65" i="14"/>
  <c r="CX65" i="14"/>
  <c r="CW65" i="14"/>
  <c r="CV65" i="14"/>
  <c r="CU65" i="14"/>
  <c r="CT65" i="14"/>
  <c r="CS65" i="14"/>
  <c r="CR65" i="14"/>
  <c r="CQ65" i="14"/>
  <c r="CP65" i="14"/>
  <c r="CO65" i="14"/>
  <c r="CN65" i="14"/>
  <c r="CM65" i="14"/>
  <c r="CL65" i="14"/>
  <c r="CK65" i="14"/>
  <c r="CJ65" i="14"/>
  <c r="CI65" i="14"/>
  <c r="CH65" i="14"/>
  <c r="CG65" i="14"/>
  <c r="CF65" i="14"/>
  <c r="CE65" i="14"/>
  <c r="CD65" i="14"/>
  <c r="CC65" i="14"/>
  <c r="CB65" i="14"/>
  <c r="CA65" i="14"/>
  <c r="BZ65" i="14"/>
  <c r="BY65" i="14"/>
  <c r="BX65" i="14"/>
  <c r="BW65" i="14"/>
  <c r="BV65" i="14"/>
  <c r="BU65" i="14"/>
  <c r="BT65" i="14"/>
  <c r="BS65" i="14"/>
  <c r="BR65" i="14"/>
  <c r="BQ65" i="14"/>
  <c r="BP65" i="14"/>
  <c r="BO65" i="14"/>
  <c r="BN65" i="14"/>
  <c r="BM65" i="14"/>
  <c r="BL65" i="14"/>
  <c r="BK65" i="14"/>
  <c r="BJ65" i="14"/>
  <c r="BI65" i="14"/>
  <c r="BH65" i="14"/>
  <c r="BG65" i="14"/>
  <c r="BF65" i="14"/>
  <c r="BE65" i="14"/>
  <c r="BD65" i="14"/>
  <c r="BC65" i="14"/>
  <c r="BB65" i="14"/>
  <c r="BA65" i="14"/>
  <c r="GB64" i="14"/>
  <c r="GB76" i="14" s="1"/>
  <c r="GA64" i="14"/>
  <c r="GA76" i="14" s="1"/>
  <c r="FZ64" i="14"/>
  <c r="FZ76" i="14" s="1"/>
  <c r="FY64" i="14"/>
  <c r="FY76" i="14" s="1"/>
  <c r="FX64" i="14"/>
  <c r="FX76" i="14" s="1"/>
  <c r="FW64" i="14"/>
  <c r="FW76" i="14" s="1"/>
  <c r="FV64" i="14"/>
  <c r="FV76" i="14" s="1"/>
  <c r="FU64" i="14"/>
  <c r="FU76" i="14" s="1"/>
  <c r="FT64" i="14"/>
  <c r="FT76" i="14" s="1"/>
  <c r="FS64" i="14"/>
  <c r="FS76" i="14" s="1"/>
  <c r="FR64" i="14"/>
  <c r="FR76" i="14" s="1"/>
  <c r="FQ64" i="14"/>
  <c r="FQ76" i="14" s="1"/>
  <c r="FP64" i="14"/>
  <c r="FP76" i="14" s="1"/>
  <c r="FO64" i="14"/>
  <c r="FO76" i="14" s="1"/>
  <c r="FN64" i="14"/>
  <c r="FN76" i="14" s="1"/>
  <c r="FM64" i="14"/>
  <c r="FM76" i="14" s="1"/>
  <c r="FL64" i="14"/>
  <c r="FL76" i="14" s="1"/>
  <c r="FK64" i="14"/>
  <c r="FK76" i="14" s="1"/>
  <c r="FJ64" i="14"/>
  <c r="FJ76" i="14" s="1"/>
  <c r="FI64" i="14"/>
  <c r="FI76" i="14" s="1"/>
  <c r="FH64" i="14"/>
  <c r="FH76" i="14" s="1"/>
  <c r="FG64" i="14"/>
  <c r="FG76" i="14" s="1"/>
  <c r="FF64" i="14"/>
  <c r="FF76" i="14" s="1"/>
  <c r="FE64" i="14"/>
  <c r="FE76" i="14" s="1"/>
  <c r="FD64" i="14"/>
  <c r="FD76" i="14" s="1"/>
  <c r="FC64" i="14"/>
  <c r="FC76" i="14" s="1"/>
  <c r="FB64" i="14"/>
  <c r="FB76" i="14" s="1"/>
  <c r="FA64" i="14"/>
  <c r="FA76" i="14" s="1"/>
  <c r="EZ64" i="14"/>
  <c r="EZ76" i="14" s="1"/>
  <c r="EY64" i="14"/>
  <c r="EY76" i="14" s="1"/>
  <c r="EX64" i="14"/>
  <c r="EX76" i="14" s="1"/>
  <c r="EW64" i="14"/>
  <c r="EW76" i="14" s="1"/>
  <c r="EV64" i="14"/>
  <c r="EV76" i="14" s="1"/>
  <c r="EU64" i="14"/>
  <c r="EU76" i="14" s="1"/>
  <c r="ET64" i="14"/>
  <c r="ET76" i="14" s="1"/>
  <c r="ES64" i="14"/>
  <c r="ES76" i="14" s="1"/>
  <c r="ER64" i="14"/>
  <c r="ER76" i="14" s="1"/>
  <c r="EQ64" i="14"/>
  <c r="EQ76" i="14" s="1"/>
  <c r="EP64" i="14"/>
  <c r="EP76" i="14" s="1"/>
  <c r="EO64" i="14"/>
  <c r="EO76" i="14" s="1"/>
  <c r="EN64" i="14"/>
  <c r="EN76" i="14" s="1"/>
  <c r="EM64" i="14"/>
  <c r="EM76" i="14" s="1"/>
  <c r="EL64" i="14"/>
  <c r="EL76" i="14" s="1"/>
  <c r="EK64" i="14"/>
  <c r="EK76" i="14" s="1"/>
  <c r="EJ64" i="14"/>
  <c r="EJ76" i="14" s="1"/>
  <c r="EI64" i="14"/>
  <c r="EI76" i="14" s="1"/>
  <c r="EH64" i="14"/>
  <c r="EH76" i="14" s="1"/>
  <c r="EG64" i="14"/>
  <c r="EG76" i="14" s="1"/>
  <c r="EF64" i="14"/>
  <c r="EF76" i="14" s="1"/>
  <c r="EE64" i="14"/>
  <c r="EE76" i="14" s="1"/>
  <c r="ED64" i="14"/>
  <c r="ED76" i="14" s="1"/>
  <c r="EC64" i="14"/>
  <c r="EC76" i="14" s="1"/>
  <c r="EB64" i="14"/>
  <c r="EB76" i="14" s="1"/>
  <c r="EA64" i="14"/>
  <c r="EA76" i="14" s="1"/>
  <c r="DZ64" i="14"/>
  <c r="DZ76" i="14" s="1"/>
  <c r="DY64" i="14"/>
  <c r="DY76" i="14" s="1"/>
  <c r="DX64" i="14"/>
  <c r="DX76" i="14" s="1"/>
  <c r="DW64" i="14"/>
  <c r="DW76" i="14" s="1"/>
  <c r="DV64" i="14"/>
  <c r="DV76" i="14" s="1"/>
  <c r="DU64" i="14"/>
  <c r="DU76" i="14" s="1"/>
  <c r="DT64" i="14"/>
  <c r="DT76" i="14" s="1"/>
  <c r="DS64" i="14"/>
  <c r="DS76" i="14" s="1"/>
  <c r="DR64" i="14"/>
  <c r="DR76" i="14" s="1"/>
  <c r="DQ64" i="14"/>
  <c r="DQ76" i="14" s="1"/>
  <c r="DP64" i="14"/>
  <c r="DP76" i="14" s="1"/>
  <c r="DO64" i="14"/>
  <c r="DO76" i="14" s="1"/>
  <c r="DN64" i="14"/>
  <c r="DN76" i="14" s="1"/>
  <c r="DM64" i="14"/>
  <c r="DM76" i="14" s="1"/>
  <c r="DL64" i="14"/>
  <c r="DL76" i="14" s="1"/>
  <c r="DK64" i="14"/>
  <c r="DK76" i="14" s="1"/>
  <c r="DJ64" i="14"/>
  <c r="DJ76" i="14" s="1"/>
  <c r="DI64" i="14"/>
  <c r="DI76" i="14" s="1"/>
  <c r="DH64" i="14"/>
  <c r="DH76" i="14" s="1"/>
  <c r="DG64" i="14"/>
  <c r="DG76" i="14" s="1"/>
  <c r="DF64" i="14"/>
  <c r="DF76" i="14" s="1"/>
  <c r="DE64" i="14"/>
  <c r="DE76" i="14" s="1"/>
  <c r="DD64" i="14"/>
  <c r="DD76" i="14" s="1"/>
  <c r="DC64" i="14"/>
  <c r="DC76" i="14" s="1"/>
  <c r="DB64" i="14"/>
  <c r="DB76" i="14" s="1"/>
  <c r="DA64" i="14"/>
  <c r="DA76" i="14" s="1"/>
  <c r="CZ64" i="14"/>
  <c r="CZ76" i="14" s="1"/>
  <c r="CY64" i="14"/>
  <c r="CY76" i="14" s="1"/>
  <c r="CX64" i="14"/>
  <c r="CX76" i="14" s="1"/>
  <c r="CW64" i="14"/>
  <c r="CW76" i="14" s="1"/>
  <c r="CV64" i="14"/>
  <c r="CV76" i="14" s="1"/>
  <c r="CU64" i="14"/>
  <c r="CU76" i="14" s="1"/>
  <c r="CT64" i="14"/>
  <c r="CT76" i="14" s="1"/>
  <c r="CS64" i="14"/>
  <c r="CS76" i="14" s="1"/>
  <c r="CR64" i="14"/>
  <c r="CR76" i="14" s="1"/>
  <c r="CQ64" i="14"/>
  <c r="CQ76" i="14" s="1"/>
  <c r="CP64" i="14"/>
  <c r="CP76" i="14" s="1"/>
  <c r="CO64" i="14"/>
  <c r="CO76" i="14" s="1"/>
  <c r="CN64" i="14"/>
  <c r="CN76" i="14" s="1"/>
  <c r="CM64" i="14"/>
  <c r="CM76" i="14" s="1"/>
  <c r="CL64" i="14"/>
  <c r="CL76" i="14" s="1"/>
  <c r="CK64" i="14"/>
  <c r="CK76" i="14" s="1"/>
  <c r="CJ64" i="14"/>
  <c r="CJ76" i="14" s="1"/>
  <c r="CI64" i="14"/>
  <c r="CI76" i="14" s="1"/>
  <c r="CH64" i="14"/>
  <c r="CH76" i="14" s="1"/>
  <c r="CG64" i="14"/>
  <c r="CG76" i="14" s="1"/>
  <c r="CF64" i="14"/>
  <c r="CF76" i="14" s="1"/>
  <c r="CE64" i="14"/>
  <c r="CE76" i="14" s="1"/>
  <c r="CD64" i="14"/>
  <c r="CD76" i="14" s="1"/>
  <c r="CC64" i="14"/>
  <c r="CC76" i="14" s="1"/>
  <c r="CB64" i="14"/>
  <c r="CB76" i="14" s="1"/>
  <c r="CA64" i="14"/>
  <c r="CA76" i="14" s="1"/>
  <c r="BZ64" i="14"/>
  <c r="BZ76" i="14" s="1"/>
  <c r="BY64" i="14"/>
  <c r="BY76" i="14" s="1"/>
  <c r="BX64" i="14"/>
  <c r="BX76" i="14" s="1"/>
  <c r="BW64" i="14"/>
  <c r="BW76" i="14" s="1"/>
  <c r="BV64" i="14"/>
  <c r="BV76" i="14" s="1"/>
  <c r="BU64" i="14"/>
  <c r="BU76" i="14" s="1"/>
  <c r="BT64" i="14"/>
  <c r="BT76" i="14" s="1"/>
  <c r="BS64" i="14"/>
  <c r="BS76" i="14" s="1"/>
  <c r="BR64" i="14"/>
  <c r="BR76" i="14" s="1"/>
  <c r="BQ64" i="14"/>
  <c r="BQ76" i="14" s="1"/>
  <c r="BP64" i="14"/>
  <c r="BP76" i="14" s="1"/>
  <c r="BO64" i="14"/>
  <c r="BO76" i="14" s="1"/>
  <c r="BN64" i="14"/>
  <c r="BN76" i="14" s="1"/>
  <c r="BM64" i="14"/>
  <c r="BM76" i="14" s="1"/>
  <c r="BL64" i="14"/>
  <c r="BL76" i="14" s="1"/>
  <c r="BK64" i="14"/>
  <c r="BK76" i="14" s="1"/>
  <c r="BJ64" i="14"/>
  <c r="BJ76" i="14" s="1"/>
  <c r="BI64" i="14"/>
  <c r="BI76" i="14" s="1"/>
  <c r="BH64" i="14"/>
  <c r="BH76" i="14" s="1"/>
  <c r="BG64" i="14"/>
  <c r="BG76" i="14" s="1"/>
  <c r="BF64" i="14"/>
  <c r="BF76" i="14" s="1"/>
  <c r="BE64" i="14"/>
  <c r="BE76" i="14" s="1"/>
  <c r="BD64" i="14"/>
  <c r="BD76" i="14" s="1"/>
  <c r="BC64" i="14"/>
  <c r="BC76" i="14" s="1"/>
  <c r="BB64" i="14"/>
  <c r="BB76" i="14" s="1"/>
  <c r="BA64" i="14"/>
  <c r="BA76" i="14" s="1"/>
  <c r="GB63" i="14"/>
  <c r="GA63" i="14"/>
  <c r="FZ63" i="14"/>
  <c r="FY63" i="14"/>
  <c r="FX63" i="14"/>
  <c r="FW63" i="14"/>
  <c r="FV63" i="14"/>
  <c r="FU63" i="14"/>
  <c r="FT63" i="14"/>
  <c r="FS63" i="14"/>
  <c r="FR63" i="14"/>
  <c r="FQ63" i="14"/>
  <c r="FP63" i="14"/>
  <c r="FO63" i="14"/>
  <c r="FN63" i="14"/>
  <c r="FM63" i="14"/>
  <c r="FL63" i="14"/>
  <c r="FK63" i="14"/>
  <c r="FJ63" i="14"/>
  <c r="FI63" i="14"/>
  <c r="FH63" i="14"/>
  <c r="FG63" i="14"/>
  <c r="FF63" i="14"/>
  <c r="FE63" i="14"/>
  <c r="FD63" i="14"/>
  <c r="FC63" i="14"/>
  <c r="FB63" i="14"/>
  <c r="FA63" i="14"/>
  <c r="EZ63" i="14"/>
  <c r="EY63" i="14"/>
  <c r="EX63" i="14"/>
  <c r="EW63" i="14"/>
  <c r="EV63" i="14"/>
  <c r="EU63" i="14"/>
  <c r="ET63" i="14"/>
  <c r="ES63" i="14"/>
  <c r="ER63" i="14"/>
  <c r="EQ63" i="14"/>
  <c r="EP63" i="14"/>
  <c r="EO63" i="14"/>
  <c r="EN63" i="14"/>
  <c r="EM63" i="14"/>
  <c r="EL63" i="14"/>
  <c r="EK63" i="14"/>
  <c r="EJ63" i="14"/>
  <c r="EI63" i="14"/>
  <c r="EH63" i="14"/>
  <c r="EG63" i="14"/>
  <c r="EF63" i="14"/>
  <c r="EE63" i="14"/>
  <c r="ED63" i="14"/>
  <c r="EC63" i="14"/>
  <c r="EB63" i="14"/>
  <c r="EA63" i="14"/>
  <c r="DZ63" i="14"/>
  <c r="DY63" i="14"/>
  <c r="DX63" i="14"/>
  <c r="DW63" i="14"/>
  <c r="DV63" i="14"/>
  <c r="DU63" i="14"/>
  <c r="DT63" i="14"/>
  <c r="DS63" i="14"/>
  <c r="DR63" i="14"/>
  <c r="DQ63" i="14"/>
  <c r="DP63" i="14"/>
  <c r="DO63" i="14"/>
  <c r="DN63" i="14"/>
  <c r="DM63" i="14"/>
  <c r="DL63" i="14"/>
  <c r="DK63" i="14"/>
  <c r="DJ63" i="14"/>
  <c r="DI63" i="14"/>
  <c r="DH63" i="14"/>
  <c r="DG63" i="14"/>
  <c r="DF63" i="14"/>
  <c r="DE63" i="14"/>
  <c r="DD63" i="14"/>
  <c r="DC63" i="14"/>
  <c r="DB63" i="14"/>
  <c r="DA63" i="14"/>
  <c r="CZ63" i="14"/>
  <c r="CY63" i="14"/>
  <c r="CX63" i="14"/>
  <c r="CW63" i="14"/>
  <c r="CV63" i="14"/>
  <c r="CU63" i="14"/>
  <c r="CT63" i="14"/>
  <c r="CS63" i="14"/>
  <c r="CR63" i="14"/>
  <c r="CQ63" i="14"/>
  <c r="CP63" i="14"/>
  <c r="CO63" i="14"/>
  <c r="CN63" i="14"/>
  <c r="CM63" i="14"/>
  <c r="CL63" i="14"/>
  <c r="CK63" i="14"/>
  <c r="CJ63" i="14"/>
  <c r="CI63" i="14"/>
  <c r="CH63" i="14"/>
  <c r="CG63" i="14"/>
  <c r="CF63" i="14"/>
  <c r="CE63" i="14"/>
  <c r="CD63" i="14"/>
  <c r="CC63" i="14"/>
  <c r="CB63" i="14"/>
  <c r="CA63" i="14"/>
  <c r="BZ63" i="14"/>
  <c r="BY63" i="14"/>
  <c r="BX63" i="14"/>
  <c r="BW63" i="14"/>
  <c r="BV63" i="14"/>
  <c r="BU63" i="14"/>
  <c r="BT63" i="14"/>
  <c r="BS63" i="14"/>
  <c r="BR63" i="14"/>
  <c r="BQ63" i="14"/>
  <c r="BP63" i="14"/>
  <c r="BO63" i="14"/>
  <c r="BN63" i="14"/>
  <c r="BM63" i="14"/>
  <c r="BL63" i="14"/>
  <c r="BK63" i="14"/>
  <c r="BJ63" i="14"/>
  <c r="BI63" i="14"/>
  <c r="BH63" i="14"/>
  <c r="BG63" i="14"/>
  <c r="BF63" i="14"/>
  <c r="BE63" i="14"/>
  <c r="BD63" i="14"/>
  <c r="BC63" i="14"/>
  <c r="BB63" i="14"/>
  <c r="BA63" i="14"/>
  <c r="GB60" i="14"/>
  <c r="GB91" i="14" s="1"/>
  <c r="GA60" i="14"/>
  <c r="GA91" i="14" s="1"/>
  <c r="FZ60" i="14"/>
  <c r="FZ91" i="14" s="1"/>
  <c r="FY60" i="14"/>
  <c r="FY91" i="14" s="1"/>
  <c r="FX60" i="14"/>
  <c r="FX91" i="14" s="1"/>
  <c r="FW60" i="14"/>
  <c r="FW91" i="14" s="1"/>
  <c r="FV60" i="14"/>
  <c r="FV91" i="14" s="1"/>
  <c r="FU60" i="14"/>
  <c r="FU91" i="14" s="1"/>
  <c r="FT60" i="14"/>
  <c r="FT91" i="14" s="1"/>
  <c r="FS60" i="14"/>
  <c r="FS91" i="14" s="1"/>
  <c r="FR60" i="14"/>
  <c r="FR91" i="14" s="1"/>
  <c r="FQ60" i="14"/>
  <c r="FQ91" i="14" s="1"/>
  <c r="FP60" i="14"/>
  <c r="FP91" i="14" s="1"/>
  <c r="FO60" i="14"/>
  <c r="FO91" i="14" s="1"/>
  <c r="FN60" i="14"/>
  <c r="FN91" i="14" s="1"/>
  <c r="FM60" i="14"/>
  <c r="FM91" i="14" s="1"/>
  <c r="FL60" i="14"/>
  <c r="FL91" i="14" s="1"/>
  <c r="FK60" i="14"/>
  <c r="FK91" i="14" s="1"/>
  <c r="FJ60" i="14"/>
  <c r="FJ91" i="14" s="1"/>
  <c r="FI60" i="14"/>
  <c r="FI91" i="14" s="1"/>
  <c r="FH60" i="14"/>
  <c r="FH91" i="14" s="1"/>
  <c r="FG60" i="14"/>
  <c r="FG91" i="14" s="1"/>
  <c r="FF60" i="14"/>
  <c r="FF91" i="14" s="1"/>
  <c r="FE60" i="14"/>
  <c r="FE91" i="14" s="1"/>
  <c r="FD60" i="14"/>
  <c r="FD91" i="14" s="1"/>
  <c r="FC60" i="14"/>
  <c r="FC91" i="14" s="1"/>
  <c r="FB60" i="14"/>
  <c r="FB91" i="14" s="1"/>
  <c r="FA60" i="14"/>
  <c r="FA91" i="14" s="1"/>
  <c r="EZ60" i="14"/>
  <c r="EZ91" i="14" s="1"/>
  <c r="EY60" i="14"/>
  <c r="EY91" i="14" s="1"/>
  <c r="EX60" i="14"/>
  <c r="EX91" i="14" s="1"/>
  <c r="EW60" i="14"/>
  <c r="EW91" i="14" s="1"/>
  <c r="EV60" i="14"/>
  <c r="EV91" i="14" s="1"/>
  <c r="EU60" i="14"/>
  <c r="EU91" i="14" s="1"/>
  <c r="ET60" i="14"/>
  <c r="ET91" i="14" s="1"/>
  <c r="ES60" i="14"/>
  <c r="ES91" i="14" s="1"/>
  <c r="ER60" i="14"/>
  <c r="ER91" i="14" s="1"/>
  <c r="EQ60" i="14"/>
  <c r="EQ91" i="14" s="1"/>
  <c r="EP60" i="14"/>
  <c r="EP91" i="14" s="1"/>
  <c r="EO60" i="14"/>
  <c r="EO91" i="14" s="1"/>
  <c r="EN60" i="14"/>
  <c r="EN91" i="14" s="1"/>
  <c r="EM60" i="14"/>
  <c r="EM91" i="14" s="1"/>
  <c r="EL60" i="14"/>
  <c r="EL91" i="14" s="1"/>
  <c r="EK60" i="14"/>
  <c r="EK91" i="14" s="1"/>
  <c r="EJ60" i="14"/>
  <c r="EJ91" i="14" s="1"/>
  <c r="EI60" i="14"/>
  <c r="EI91" i="14" s="1"/>
  <c r="EH60" i="14"/>
  <c r="EH91" i="14" s="1"/>
  <c r="EG60" i="14"/>
  <c r="EG91" i="14" s="1"/>
  <c r="EF60" i="14"/>
  <c r="EF91" i="14" s="1"/>
  <c r="EE60" i="14"/>
  <c r="EE91" i="14" s="1"/>
  <c r="ED60" i="14"/>
  <c r="ED91" i="14" s="1"/>
  <c r="EC60" i="14"/>
  <c r="EC91" i="14" s="1"/>
  <c r="EB60" i="14"/>
  <c r="EB91" i="14" s="1"/>
  <c r="EA60" i="14"/>
  <c r="EA91" i="14" s="1"/>
  <c r="DZ60" i="14"/>
  <c r="DZ91" i="14" s="1"/>
  <c r="DY60" i="14"/>
  <c r="DY91" i="14" s="1"/>
  <c r="DX60" i="14"/>
  <c r="DX91" i="14" s="1"/>
  <c r="DW60" i="14"/>
  <c r="DW91" i="14" s="1"/>
  <c r="DV60" i="14"/>
  <c r="DV91" i="14" s="1"/>
  <c r="DU60" i="14"/>
  <c r="DU91" i="14" s="1"/>
  <c r="DT60" i="14"/>
  <c r="DT91" i="14" s="1"/>
  <c r="DS60" i="14"/>
  <c r="DS91" i="14" s="1"/>
  <c r="DR60" i="14"/>
  <c r="DR91" i="14" s="1"/>
  <c r="DQ60" i="14"/>
  <c r="DQ91" i="14" s="1"/>
  <c r="DP60" i="14"/>
  <c r="DP91" i="14" s="1"/>
  <c r="DO60" i="14"/>
  <c r="DO91" i="14" s="1"/>
  <c r="DN60" i="14"/>
  <c r="DN91" i="14" s="1"/>
  <c r="DM60" i="14"/>
  <c r="DM91" i="14" s="1"/>
  <c r="DL60" i="14"/>
  <c r="DL91" i="14" s="1"/>
  <c r="DK60" i="14"/>
  <c r="DK91" i="14" s="1"/>
  <c r="DJ60" i="14"/>
  <c r="DJ91" i="14" s="1"/>
  <c r="DI60" i="14"/>
  <c r="DI91" i="14" s="1"/>
  <c r="DH60" i="14"/>
  <c r="DH91" i="14" s="1"/>
  <c r="DG60" i="14"/>
  <c r="DG91" i="14" s="1"/>
  <c r="DF60" i="14"/>
  <c r="DF91" i="14" s="1"/>
  <c r="DE60" i="14"/>
  <c r="DE91" i="14" s="1"/>
  <c r="DD60" i="14"/>
  <c r="DD91" i="14" s="1"/>
  <c r="DC60" i="14"/>
  <c r="DC91" i="14" s="1"/>
  <c r="DB60" i="14"/>
  <c r="DB91" i="14" s="1"/>
  <c r="DA60" i="14"/>
  <c r="DA91" i="14" s="1"/>
  <c r="CZ60" i="14"/>
  <c r="CZ91" i="14" s="1"/>
  <c r="CY60" i="14"/>
  <c r="CY91" i="14" s="1"/>
  <c r="CX60" i="14"/>
  <c r="CX91" i="14" s="1"/>
  <c r="CW60" i="14"/>
  <c r="CW91" i="14" s="1"/>
  <c r="CV60" i="14"/>
  <c r="CV91" i="14" s="1"/>
  <c r="CU60" i="14"/>
  <c r="CU91" i="14" s="1"/>
  <c r="CT60" i="14"/>
  <c r="CT91" i="14" s="1"/>
  <c r="CS60" i="14"/>
  <c r="CS91" i="14" s="1"/>
  <c r="CR60" i="14"/>
  <c r="CR91" i="14" s="1"/>
  <c r="CQ60" i="14"/>
  <c r="CQ91" i="14" s="1"/>
  <c r="CP60" i="14"/>
  <c r="CP91" i="14" s="1"/>
  <c r="CO60" i="14"/>
  <c r="CO91" i="14" s="1"/>
  <c r="CN60" i="14"/>
  <c r="CN91" i="14" s="1"/>
  <c r="CM60" i="14"/>
  <c r="CM91" i="14" s="1"/>
  <c r="CL60" i="14"/>
  <c r="CL91" i="14" s="1"/>
  <c r="CK60" i="14"/>
  <c r="CK91" i="14" s="1"/>
  <c r="CJ60" i="14"/>
  <c r="CJ91" i="14" s="1"/>
  <c r="CI60" i="14"/>
  <c r="CI91" i="14" s="1"/>
  <c r="CH60" i="14"/>
  <c r="CH91" i="14" s="1"/>
  <c r="CG60" i="14"/>
  <c r="CG91" i="14" s="1"/>
  <c r="CF60" i="14"/>
  <c r="CF91" i="14" s="1"/>
  <c r="CE60" i="14"/>
  <c r="CE91" i="14" s="1"/>
  <c r="CD60" i="14"/>
  <c r="CD91" i="14" s="1"/>
  <c r="CC60" i="14"/>
  <c r="CC91" i="14" s="1"/>
  <c r="CB60" i="14"/>
  <c r="CB91" i="14" s="1"/>
  <c r="CA60" i="14"/>
  <c r="CA91" i="14" s="1"/>
  <c r="BZ60" i="14"/>
  <c r="BZ91" i="14" s="1"/>
  <c r="BY60" i="14"/>
  <c r="BY91" i="14" s="1"/>
  <c r="BX60" i="14"/>
  <c r="BX91" i="14" s="1"/>
  <c r="BW60" i="14"/>
  <c r="BW91" i="14" s="1"/>
  <c r="BV60" i="14"/>
  <c r="BV91" i="14" s="1"/>
  <c r="BU60" i="14"/>
  <c r="BU91" i="14" s="1"/>
  <c r="BT60" i="14"/>
  <c r="BT91" i="14" s="1"/>
  <c r="BS60" i="14"/>
  <c r="BS91" i="14" s="1"/>
  <c r="BR60" i="14"/>
  <c r="BR91" i="14" s="1"/>
  <c r="BQ60" i="14"/>
  <c r="BQ91" i="14" s="1"/>
  <c r="BP60" i="14"/>
  <c r="BP91" i="14" s="1"/>
  <c r="BO60" i="14"/>
  <c r="BO91" i="14" s="1"/>
  <c r="BN60" i="14"/>
  <c r="BN91" i="14" s="1"/>
  <c r="BM60" i="14"/>
  <c r="BM91" i="14" s="1"/>
  <c r="BL60" i="14"/>
  <c r="BL91" i="14" s="1"/>
  <c r="BK60" i="14"/>
  <c r="BK91" i="14" s="1"/>
  <c r="BJ60" i="14"/>
  <c r="BJ91" i="14" s="1"/>
  <c r="BI60" i="14"/>
  <c r="BI91" i="14" s="1"/>
  <c r="BH60" i="14"/>
  <c r="BH91" i="14" s="1"/>
  <c r="BG60" i="14"/>
  <c r="BG91" i="14" s="1"/>
  <c r="BF60" i="14"/>
  <c r="BF91" i="14" s="1"/>
  <c r="BE60" i="14"/>
  <c r="BE91" i="14" s="1"/>
  <c r="BD60" i="14"/>
  <c r="BD91" i="14" s="1"/>
  <c r="BC60" i="14"/>
  <c r="BC91" i="14" s="1"/>
  <c r="BB60" i="14"/>
  <c r="BB91" i="14" s="1"/>
  <c r="BA60" i="14"/>
  <c r="BA91" i="14" s="1"/>
  <c r="GB59" i="14"/>
  <c r="GB90" i="14" s="1"/>
  <c r="GA59" i="14"/>
  <c r="GA90" i="14" s="1"/>
  <c r="FZ59" i="14"/>
  <c r="FZ90" i="14" s="1"/>
  <c r="FY59" i="14"/>
  <c r="FY90" i="14" s="1"/>
  <c r="FX59" i="14"/>
  <c r="FX90" i="14" s="1"/>
  <c r="FW59" i="14"/>
  <c r="FW90" i="14" s="1"/>
  <c r="FV59" i="14"/>
  <c r="FV90" i="14" s="1"/>
  <c r="FU59" i="14"/>
  <c r="FU90" i="14" s="1"/>
  <c r="FT59" i="14"/>
  <c r="FT90" i="14" s="1"/>
  <c r="FS59" i="14"/>
  <c r="FS90" i="14" s="1"/>
  <c r="FR59" i="14"/>
  <c r="FR90" i="14" s="1"/>
  <c r="FQ59" i="14"/>
  <c r="FQ90" i="14" s="1"/>
  <c r="FP59" i="14"/>
  <c r="FP90" i="14" s="1"/>
  <c r="FO59" i="14"/>
  <c r="FO90" i="14" s="1"/>
  <c r="FN59" i="14"/>
  <c r="FN90" i="14" s="1"/>
  <c r="FM59" i="14"/>
  <c r="FM90" i="14" s="1"/>
  <c r="FL59" i="14"/>
  <c r="FL90" i="14" s="1"/>
  <c r="FK59" i="14"/>
  <c r="FK90" i="14" s="1"/>
  <c r="FJ59" i="14"/>
  <c r="FJ90" i="14" s="1"/>
  <c r="FI59" i="14"/>
  <c r="FI90" i="14" s="1"/>
  <c r="FH59" i="14"/>
  <c r="FH90" i="14" s="1"/>
  <c r="FG59" i="14"/>
  <c r="FG90" i="14" s="1"/>
  <c r="FF59" i="14"/>
  <c r="FF90" i="14" s="1"/>
  <c r="FE59" i="14"/>
  <c r="FE90" i="14" s="1"/>
  <c r="FD59" i="14"/>
  <c r="FD90" i="14" s="1"/>
  <c r="FC59" i="14"/>
  <c r="FC90" i="14" s="1"/>
  <c r="FB59" i="14"/>
  <c r="FB90" i="14" s="1"/>
  <c r="FA59" i="14"/>
  <c r="FA90" i="14" s="1"/>
  <c r="EZ59" i="14"/>
  <c r="EZ90" i="14" s="1"/>
  <c r="EY59" i="14"/>
  <c r="EY90" i="14" s="1"/>
  <c r="EX59" i="14"/>
  <c r="EX90" i="14" s="1"/>
  <c r="EW59" i="14"/>
  <c r="EW90" i="14" s="1"/>
  <c r="EV59" i="14"/>
  <c r="EV90" i="14" s="1"/>
  <c r="EU59" i="14"/>
  <c r="EU90" i="14" s="1"/>
  <c r="ET59" i="14"/>
  <c r="ET90" i="14" s="1"/>
  <c r="ES59" i="14"/>
  <c r="ES90" i="14" s="1"/>
  <c r="ER59" i="14"/>
  <c r="ER90" i="14" s="1"/>
  <c r="EQ59" i="14"/>
  <c r="EQ90" i="14" s="1"/>
  <c r="EP59" i="14"/>
  <c r="EP90" i="14" s="1"/>
  <c r="EO59" i="14"/>
  <c r="EO90" i="14" s="1"/>
  <c r="EN59" i="14"/>
  <c r="EN90" i="14" s="1"/>
  <c r="EM59" i="14"/>
  <c r="EM90" i="14" s="1"/>
  <c r="EL59" i="14"/>
  <c r="EL90" i="14" s="1"/>
  <c r="EK59" i="14"/>
  <c r="EK90" i="14" s="1"/>
  <c r="EJ59" i="14"/>
  <c r="EJ90" i="14" s="1"/>
  <c r="EI59" i="14"/>
  <c r="EI90" i="14" s="1"/>
  <c r="EH59" i="14"/>
  <c r="EH90" i="14" s="1"/>
  <c r="EG59" i="14"/>
  <c r="EG90" i="14" s="1"/>
  <c r="EF59" i="14"/>
  <c r="EF90" i="14" s="1"/>
  <c r="EE59" i="14"/>
  <c r="EE90" i="14" s="1"/>
  <c r="ED59" i="14"/>
  <c r="ED90" i="14" s="1"/>
  <c r="EC59" i="14"/>
  <c r="EC90" i="14" s="1"/>
  <c r="EB59" i="14"/>
  <c r="EB90" i="14" s="1"/>
  <c r="EA59" i="14"/>
  <c r="EA90" i="14" s="1"/>
  <c r="DZ59" i="14"/>
  <c r="DZ90" i="14" s="1"/>
  <c r="DY59" i="14"/>
  <c r="DY90" i="14" s="1"/>
  <c r="DX59" i="14"/>
  <c r="DX90" i="14" s="1"/>
  <c r="DW59" i="14"/>
  <c r="DW90" i="14" s="1"/>
  <c r="DV59" i="14"/>
  <c r="DV90" i="14" s="1"/>
  <c r="DU59" i="14"/>
  <c r="DU90" i="14" s="1"/>
  <c r="DT59" i="14"/>
  <c r="DT90" i="14" s="1"/>
  <c r="DS59" i="14"/>
  <c r="DS90" i="14" s="1"/>
  <c r="DR59" i="14"/>
  <c r="DR90" i="14" s="1"/>
  <c r="DQ59" i="14"/>
  <c r="DQ90" i="14" s="1"/>
  <c r="DP59" i="14"/>
  <c r="DP90" i="14" s="1"/>
  <c r="DO59" i="14"/>
  <c r="DO90" i="14" s="1"/>
  <c r="DN59" i="14"/>
  <c r="DN90" i="14" s="1"/>
  <c r="DM59" i="14"/>
  <c r="DM90" i="14" s="1"/>
  <c r="DL59" i="14"/>
  <c r="DL90" i="14" s="1"/>
  <c r="DK59" i="14"/>
  <c r="DK90" i="14" s="1"/>
  <c r="DJ59" i="14"/>
  <c r="DJ90" i="14" s="1"/>
  <c r="DI59" i="14"/>
  <c r="DI90" i="14" s="1"/>
  <c r="DH59" i="14"/>
  <c r="DH90" i="14" s="1"/>
  <c r="DG59" i="14"/>
  <c r="DG90" i="14" s="1"/>
  <c r="DF59" i="14"/>
  <c r="DF90" i="14" s="1"/>
  <c r="DE59" i="14"/>
  <c r="DE90" i="14" s="1"/>
  <c r="DD59" i="14"/>
  <c r="DD90" i="14" s="1"/>
  <c r="DC59" i="14"/>
  <c r="DC90" i="14" s="1"/>
  <c r="DB59" i="14"/>
  <c r="DB90" i="14" s="1"/>
  <c r="DA59" i="14"/>
  <c r="DA90" i="14" s="1"/>
  <c r="CZ59" i="14"/>
  <c r="CZ90" i="14" s="1"/>
  <c r="CY59" i="14"/>
  <c r="CY90" i="14" s="1"/>
  <c r="CX59" i="14"/>
  <c r="CX90" i="14" s="1"/>
  <c r="CW59" i="14"/>
  <c r="CW90" i="14" s="1"/>
  <c r="CV59" i="14"/>
  <c r="CV90" i="14" s="1"/>
  <c r="CU59" i="14"/>
  <c r="CU90" i="14" s="1"/>
  <c r="CT59" i="14"/>
  <c r="CT90" i="14" s="1"/>
  <c r="CS59" i="14"/>
  <c r="CS90" i="14" s="1"/>
  <c r="CR59" i="14"/>
  <c r="CR90" i="14" s="1"/>
  <c r="CQ59" i="14"/>
  <c r="CQ90" i="14" s="1"/>
  <c r="CP59" i="14"/>
  <c r="CP90" i="14" s="1"/>
  <c r="CO59" i="14"/>
  <c r="CO90" i="14" s="1"/>
  <c r="CN59" i="14"/>
  <c r="CN90" i="14" s="1"/>
  <c r="CM59" i="14"/>
  <c r="CM90" i="14" s="1"/>
  <c r="CL59" i="14"/>
  <c r="CL90" i="14" s="1"/>
  <c r="CK59" i="14"/>
  <c r="CK90" i="14" s="1"/>
  <c r="CJ59" i="14"/>
  <c r="CJ90" i="14" s="1"/>
  <c r="CI59" i="14"/>
  <c r="CI90" i="14" s="1"/>
  <c r="CH59" i="14"/>
  <c r="CH90" i="14" s="1"/>
  <c r="CG59" i="14"/>
  <c r="CG90" i="14" s="1"/>
  <c r="CF59" i="14"/>
  <c r="CF90" i="14" s="1"/>
  <c r="CE59" i="14"/>
  <c r="CE90" i="14" s="1"/>
  <c r="CD59" i="14"/>
  <c r="CD90" i="14" s="1"/>
  <c r="CC59" i="14"/>
  <c r="CC90" i="14" s="1"/>
  <c r="CB59" i="14"/>
  <c r="CB90" i="14" s="1"/>
  <c r="CA59" i="14"/>
  <c r="CA90" i="14" s="1"/>
  <c r="BZ59" i="14"/>
  <c r="BZ90" i="14" s="1"/>
  <c r="BY59" i="14"/>
  <c r="BY90" i="14" s="1"/>
  <c r="BX59" i="14"/>
  <c r="BX90" i="14" s="1"/>
  <c r="BW59" i="14"/>
  <c r="BW90" i="14" s="1"/>
  <c r="BV59" i="14"/>
  <c r="BV90" i="14" s="1"/>
  <c r="BU59" i="14"/>
  <c r="BU90" i="14" s="1"/>
  <c r="BT59" i="14"/>
  <c r="BT90" i="14" s="1"/>
  <c r="BS59" i="14"/>
  <c r="BS90" i="14" s="1"/>
  <c r="BR59" i="14"/>
  <c r="BR90" i="14" s="1"/>
  <c r="BQ59" i="14"/>
  <c r="BQ90" i="14" s="1"/>
  <c r="BP59" i="14"/>
  <c r="BP90" i="14" s="1"/>
  <c r="BO59" i="14"/>
  <c r="BO90" i="14" s="1"/>
  <c r="BN59" i="14"/>
  <c r="BN90" i="14" s="1"/>
  <c r="BM59" i="14"/>
  <c r="BM90" i="14" s="1"/>
  <c r="BL59" i="14"/>
  <c r="BL90" i="14" s="1"/>
  <c r="BK59" i="14"/>
  <c r="BK90" i="14" s="1"/>
  <c r="BJ59" i="14"/>
  <c r="BJ90" i="14" s="1"/>
  <c r="BI59" i="14"/>
  <c r="BI90" i="14" s="1"/>
  <c r="BH59" i="14"/>
  <c r="BH90" i="14" s="1"/>
  <c r="BG59" i="14"/>
  <c r="BG90" i="14" s="1"/>
  <c r="BF59" i="14"/>
  <c r="BF90" i="14" s="1"/>
  <c r="BE59" i="14"/>
  <c r="BE90" i="14" s="1"/>
  <c r="BD59" i="14"/>
  <c r="BD90" i="14" s="1"/>
  <c r="BC59" i="14"/>
  <c r="BC90" i="14" s="1"/>
  <c r="BB59" i="14"/>
  <c r="BB90" i="14" s="1"/>
  <c r="BA59" i="14"/>
  <c r="BA90" i="14" s="1"/>
  <c r="GB58" i="14"/>
  <c r="GB89" i="14" s="1"/>
  <c r="GA58" i="14"/>
  <c r="GA89" i="14" s="1"/>
  <c r="FZ58" i="14"/>
  <c r="FZ89" i="14" s="1"/>
  <c r="FY58" i="14"/>
  <c r="FY89" i="14" s="1"/>
  <c r="FX58" i="14"/>
  <c r="FX89" i="14" s="1"/>
  <c r="FW58" i="14"/>
  <c r="FW89" i="14" s="1"/>
  <c r="FV58" i="14"/>
  <c r="FV89" i="14" s="1"/>
  <c r="FU58" i="14"/>
  <c r="FU89" i="14" s="1"/>
  <c r="FT58" i="14"/>
  <c r="FT89" i="14" s="1"/>
  <c r="FS58" i="14"/>
  <c r="FS89" i="14" s="1"/>
  <c r="FR58" i="14"/>
  <c r="FR89" i="14" s="1"/>
  <c r="FQ58" i="14"/>
  <c r="FQ89" i="14" s="1"/>
  <c r="FP58" i="14"/>
  <c r="FP89" i="14" s="1"/>
  <c r="FO58" i="14"/>
  <c r="FO89" i="14" s="1"/>
  <c r="FN58" i="14"/>
  <c r="FN89" i="14" s="1"/>
  <c r="FM58" i="14"/>
  <c r="FM89" i="14" s="1"/>
  <c r="FL58" i="14"/>
  <c r="FL89" i="14" s="1"/>
  <c r="FK58" i="14"/>
  <c r="FK89" i="14" s="1"/>
  <c r="FJ58" i="14"/>
  <c r="FJ89" i="14" s="1"/>
  <c r="FI58" i="14"/>
  <c r="FI89" i="14" s="1"/>
  <c r="FH58" i="14"/>
  <c r="FH89" i="14" s="1"/>
  <c r="FG58" i="14"/>
  <c r="FG89" i="14" s="1"/>
  <c r="FF58" i="14"/>
  <c r="FF89" i="14" s="1"/>
  <c r="FE58" i="14"/>
  <c r="FE89" i="14" s="1"/>
  <c r="FD58" i="14"/>
  <c r="FD89" i="14" s="1"/>
  <c r="FC58" i="14"/>
  <c r="FC89" i="14" s="1"/>
  <c r="FB58" i="14"/>
  <c r="FB89" i="14" s="1"/>
  <c r="FA58" i="14"/>
  <c r="FA89" i="14" s="1"/>
  <c r="EZ58" i="14"/>
  <c r="EZ89" i="14" s="1"/>
  <c r="EY58" i="14"/>
  <c r="EY89" i="14" s="1"/>
  <c r="EX58" i="14"/>
  <c r="EX89" i="14" s="1"/>
  <c r="EW58" i="14"/>
  <c r="EW89" i="14" s="1"/>
  <c r="EV58" i="14"/>
  <c r="EV89" i="14" s="1"/>
  <c r="EU58" i="14"/>
  <c r="EU89" i="14" s="1"/>
  <c r="ET58" i="14"/>
  <c r="ET89" i="14" s="1"/>
  <c r="ES58" i="14"/>
  <c r="ES89" i="14" s="1"/>
  <c r="ER58" i="14"/>
  <c r="ER89" i="14" s="1"/>
  <c r="EQ58" i="14"/>
  <c r="EQ89" i="14" s="1"/>
  <c r="EP58" i="14"/>
  <c r="EP89" i="14" s="1"/>
  <c r="EO58" i="14"/>
  <c r="EO89" i="14" s="1"/>
  <c r="EN58" i="14"/>
  <c r="EN89" i="14" s="1"/>
  <c r="EM58" i="14"/>
  <c r="EM89" i="14" s="1"/>
  <c r="EL58" i="14"/>
  <c r="EL89" i="14" s="1"/>
  <c r="EK58" i="14"/>
  <c r="EK89" i="14" s="1"/>
  <c r="EJ58" i="14"/>
  <c r="EJ89" i="14" s="1"/>
  <c r="EI58" i="14"/>
  <c r="EI89" i="14" s="1"/>
  <c r="EH58" i="14"/>
  <c r="EH89" i="14" s="1"/>
  <c r="EG58" i="14"/>
  <c r="EG89" i="14" s="1"/>
  <c r="EF58" i="14"/>
  <c r="EF89" i="14" s="1"/>
  <c r="EE58" i="14"/>
  <c r="EE89" i="14" s="1"/>
  <c r="ED58" i="14"/>
  <c r="ED89" i="14" s="1"/>
  <c r="EC58" i="14"/>
  <c r="EC89" i="14" s="1"/>
  <c r="EB58" i="14"/>
  <c r="EB89" i="14" s="1"/>
  <c r="EA58" i="14"/>
  <c r="EA89" i="14" s="1"/>
  <c r="DZ58" i="14"/>
  <c r="DZ89" i="14" s="1"/>
  <c r="DY58" i="14"/>
  <c r="DY89" i="14" s="1"/>
  <c r="DX58" i="14"/>
  <c r="DX89" i="14" s="1"/>
  <c r="DW58" i="14"/>
  <c r="DW89" i="14" s="1"/>
  <c r="DV58" i="14"/>
  <c r="DV89" i="14" s="1"/>
  <c r="DU58" i="14"/>
  <c r="DU89" i="14" s="1"/>
  <c r="DT58" i="14"/>
  <c r="DT89" i="14" s="1"/>
  <c r="DS58" i="14"/>
  <c r="DS89" i="14" s="1"/>
  <c r="DR58" i="14"/>
  <c r="DR89" i="14" s="1"/>
  <c r="DQ58" i="14"/>
  <c r="DQ89" i="14" s="1"/>
  <c r="DP58" i="14"/>
  <c r="DP89" i="14" s="1"/>
  <c r="DO58" i="14"/>
  <c r="DO89" i="14" s="1"/>
  <c r="DN58" i="14"/>
  <c r="DN89" i="14" s="1"/>
  <c r="DM58" i="14"/>
  <c r="DM89" i="14" s="1"/>
  <c r="DL58" i="14"/>
  <c r="DL89" i="14" s="1"/>
  <c r="DK58" i="14"/>
  <c r="DK89" i="14" s="1"/>
  <c r="DJ58" i="14"/>
  <c r="DJ89" i="14" s="1"/>
  <c r="DI58" i="14"/>
  <c r="DI89" i="14" s="1"/>
  <c r="DH58" i="14"/>
  <c r="DH89" i="14" s="1"/>
  <c r="DG58" i="14"/>
  <c r="DG89" i="14" s="1"/>
  <c r="DF58" i="14"/>
  <c r="DF89" i="14" s="1"/>
  <c r="DE58" i="14"/>
  <c r="DE89" i="14" s="1"/>
  <c r="DD58" i="14"/>
  <c r="DD89" i="14" s="1"/>
  <c r="DC58" i="14"/>
  <c r="DC89" i="14" s="1"/>
  <c r="DB58" i="14"/>
  <c r="DB89" i="14" s="1"/>
  <c r="DA58" i="14"/>
  <c r="DA89" i="14" s="1"/>
  <c r="CZ58" i="14"/>
  <c r="CZ89" i="14" s="1"/>
  <c r="CY58" i="14"/>
  <c r="CY89" i="14" s="1"/>
  <c r="CX58" i="14"/>
  <c r="CX89" i="14" s="1"/>
  <c r="CW58" i="14"/>
  <c r="CW89" i="14" s="1"/>
  <c r="CV58" i="14"/>
  <c r="CV89" i="14" s="1"/>
  <c r="CU58" i="14"/>
  <c r="CU89" i="14" s="1"/>
  <c r="CT58" i="14"/>
  <c r="CT89" i="14" s="1"/>
  <c r="CS58" i="14"/>
  <c r="CS89" i="14" s="1"/>
  <c r="CR58" i="14"/>
  <c r="CR89" i="14" s="1"/>
  <c r="CQ58" i="14"/>
  <c r="CQ89" i="14" s="1"/>
  <c r="CP58" i="14"/>
  <c r="CP89" i="14" s="1"/>
  <c r="CO58" i="14"/>
  <c r="CO89" i="14" s="1"/>
  <c r="CN58" i="14"/>
  <c r="CN89" i="14" s="1"/>
  <c r="CM58" i="14"/>
  <c r="CM89" i="14" s="1"/>
  <c r="CL58" i="14"/>
  <c r="CL89" i="14" s="1"/>
  <c r="CK58" i="14"/>
  <c r="CK89" i="14" s="1"/>
  <c r="CJ58" i="14"/>
  <c r="CJ89" i="14" s="1"/>
  <c r="CI58" i="14"/>
  <c r="CI89" i="14" s="1"/>
  <c r="CH58" i="14"/>
  <c r="CH89" i="14" s="1"/>
  <c r="CG58" i="14"/>
  <c r="CG89" i="14" s="1"/>
  <c r="CF58" i="14"/>
  <c r="CF89" i="14" s="1"/>
  <c r="CE58" i="14"/>
  <c r="CE89" i="14" s="1"/>
  <c r="CD58" i="14"/>
  <c r="CD89" i="14" s="1"/>
  <c r="CC58" i="14"/>
  <c r="CC89" i="14" s="1"/>
  <c r="CB58" i="14"/>
  <c r="CB89" i="14" s="1"/>
  <c r="CA58" i="14"/>
  <c r="CA89" i="14" s="1"/>
  <c r="BZ58" i="14"/>
  <c r="BZ89" i="14" s="1"/>
  <c r="BY58" i="14"/>
  <c r="BY89" i="14" s="1"/>
  <c r="BX58" i="14"/>
  <c r="BX89" i="14" s="1"/>
  <c r="BW58" i="14"/>
  <c r="BW89" i="14" s="1"/>
  <c r="BV58" i="14"/>
  <c r="BV89" i="14" s="1"/>
  <c r="BU58" i="14"/>
  <c r="BU89" i="14" s="1"/>
  <c r="BT58" i="14"/>
  <c r="BT89" i="14" s="1"/>
  <c r="BS58" i="14"/>
  <c r="BS89" i="14" s="1"/>
  <c r="BR58" i="14"/>
  <c r="BR89" i="14" s="1"/>
  <c r="BQ58" i="14"/>
  <c r="BQ89" i="14" s="1"/>
  <c r="BP58" i="14"/>
  <c r="BP89" i="14" s="1"/>
  <c r="BO58" i="14"/>
  <c r="BO89" i="14" s="1"/>
  <c r="BN58" i="14"/>
  <c r="BN89" i="14" s="1"/>
  <c r="BM58" i="14"/>
  <c r="BM89" i="14" s="1"/>
  <c r="BL58" i="14"/>
  <c r="BL89" i="14" s="1"/>
  <c r="BK58" i="14"/>
  <c r="BK89" i="14" s="1"/>
  <c r="BJ58" i="14"/>
  <c r="BJ89" i="14" s="1"/>
  <c r="BI58" i="14"/>
  <c r="BI89" i="14" s="1"/>
  <c r="BH58" i="14"/>
  <c r="BH89" i="14" s="1"/>
  <c r="BG58" i="14"/>
  <c r="BG89" i="14" s="1"/>
  <c r="BF58" i="14"/>
  <c r="BF89" i="14" s="1"/>
  <c r="BE58" i="14"/>
  <c r="BE89" i="14" s="1"/>
  <c r="BD58" i="14"/>
  <c r="BD89" i="14" s="1"/>
  <c r="BC58" i="14"/>
  <c r="BC89" i="14" s="1"/>
  <c r="BB58" i="14"/>
  <c r="BB89" i="14" s="1"/>
  <c r="BA58" i="14"/>
  <c r="BA89" i="14" s="1"/>
  <c r="GB57" i="14"/>
  <c r="GB88" i="14" s="1"/>
  <c r="GA57" i="14"/>
  <c r="GA88" i="14" s="1"/>
  <c r="FZ57" i="14"/>
  <c r="FZ88" i="14" s="1"/>
  <c r="FY57" i="14"/>
  <c r="FY88" i="14" s="1"/>
  <c r="FX57" i="14"/>
  <c r="FX88" i="14" s="1"/>
  <c r="FW57" i="14"/>
  <c r="FW88" i="14" s="1"/>
  <c r="FV57" i="14"/>
  <c r="FV88" i="14" s="1"/>
  <c r="FU57" i="14"/>
  <c r="FU88" i="14" s="1"/>
  <c r="FT57" i="14"/>
  <c r="FT88" i="14" s="1"/>
  <c r="FS57" i="14"/>
  <c r="FS88" i="14" s="1"/>
  <c r="FR57" i="14"/>
  <c r="FR88" i="14" s="1"/>
  <c r="FQ57" i="14"/>
  <c r="FQ88" i="14" s="1"/>
  <c r="FP57" i="14"/>
  <c r="FP88" i="14" s="1"/>
  <c r="FO57" i="14"/>
  <c r="FO88" i="14" s="1"/>
  <c r="FN57" i="14"/>
  <c r="FN88" i="14" s="1"/>
  <c r="FM57" i="14"/>
  <c r="FM88" i="14" s="1"/>
  <c r="FL57" i="14"/>
  <c r="FL88" i="14" s="1"/>
  <c r="FK57" i="14"/>
  <c r="FK88" i="14" s="1"/>
  <c r="FJ57" i="14"/>
  <c r="FJ88" i="14" s="1"/>
  <c r="FI57" i="14"/>
  <c r="FI88" i="14" s="1"/>
  <c r="FH57" i="14"/>
  <c r="FH88" i="14" s="1"/>
  <c r="FG57" i="14"/>
  <c r="FG88" i="14" s="1"/>
  <c r="FF57" i="14"/>
  <c r="FF88" i="14" s="1"/>
  <c r="FE57" i="14"/>
  <c r="FE88" i="14" s="1"/>
  <c r="FD57" i="14"/>
  <c r="FD88" i="14" s="1"/>
  <c r="FC57" i="14"/>
  <c r="FC88" i="14" s="1"/>
  <c r="FB57" i="14"/>
  <c r="FB88" i="14" s="1"/>
  <c r="FA57" i="14"/>
  <c r="FA88" i="14" s="1"/>
  <c r="EZ57" i="14"/>
  <c r="EZ88" i="14" s="1"/>
  <c r="EY57" i="14"/>
  <c r="EY88" i="14" s="1"/>
  <c r="EX57" i="14"/>
  <c r="EX88" i="14" s="1"/>
  <c r="EW57" i="14"/>
  <c r="EW88" i="14" s="1"/>
  <c r="EV57" i="14"/>
  <c r="EV88" i="14" s="1"/>
  <c r="EU57" i="14"/>
  <c r="EU88" i="14" s="1"/>
  <c r="ET57" i="14"/>
  <c r="ET88" i="14" s="1"/>
  <c r="ES57" i="14"/>
  <c r="ES88" i="14" s="1"/>
  <c r="ER57" i="14"/>
  <c r="ER88" i="14" s="1"/>
  <c r="EQ57" i="14"/>
  <c r="EQ88" i="14" s="1"/>
  <c r="EP57" i="14"/>
  <c r="EP88" i="14" s="1"/>
  <c r="EO57" i="14"/>
  <c r="EO88" i="14" s="1"/>
  <c r="EN57" i="14"/>
  <c r="EN88" i="14" s="1"/>
  <c r="EM57" i="14"/>
  <c r="EM88" i="14" s="1"/>
  <c r="EL57" i="14"/>
  <c r="EL88" i="14" s="1"/>
  <c r="EK57" i="14"/>
  <c r="EK88" i="14" s="1"/>
  <c r="EJ57" i="14"/>
  <c r="EJ88" i="14" s="1"/>
  <c r="EI57" i="14"/>
  <c r="EI88" i="14" s="1"/>
  <c r="EH57" i="14"/>
  <c r="EH88" i="14" s="1"/>
  <c r="EG57" i="14"/>
  <c r="EG88" i="14" s="1"/>
  <c r="EF57" i="14"/>
  <c r="EF88" i="14" s="1"/>
  <c r="EE57" i="14"/>
  <c r="EE88" i="14" s="1"/>
  <c r="ED57" i="14"/>
  <c r="ED88" i="14" s="1"/>
  <c r="EC57" i="14"/>
  <c r="EC88" i="14" s="1"/>
  <c r="EB57" i="14"/>
  <c r="EB88" i="14" s="1"/>
  <c r="EA57" i="14"/>
  <c r="EA88" i="14" s="1"/>
  <c r="DZ57" i="14"/>
  <c r="DZ88" i="14" s="1"/>
  <c r="DY57" i="14"/>
  <c r="DY88" i="14" s="1"/>
  <c r="DX57" i="14"/>
  <c r="DX88" i="14" s="1"/>
  <c r="DW57" i="14"/>
  <c r="DW88" i="14" s="1"/>
  <c r="DV57" i="14"/>
  <c r="DV88" i="14" s="1"/>
  <c r="DU57" i="14"/>
  <c r="DU88" i="14" s="1"/>
  <c r="DT57" i="14"/>
  <c r="DT88" i="14" s="1"/>
  <c r="DS57" i="14"/>
  <c r="DS88" i="14" s="1"/>
  <c r="DR57" i="14"/>
  <c r="DR88" i="14" s="1"/>
  <c r="DQ57" i="14"/>
  <c r="DQ88" i="14" s="1"/>
  <c r="DP57" i="14"/>
  <c r="DP88" i="14" s="1"/>
  <c r="DO57" i="14"/>
  <c r="DO88" i="14" s="1"/>
  <c r="DN57" i="14"/>
  <c r="DN88" i="14" s="1"/>
  <c r="DM57" i="14"/>
  <c r="DM88" i="14" s="1"/>
  <c r="DL57" i="14"/>
  <c r="DL88" i="14" s="1"/>
  <c r="DK57" i="14"/>
  <c r="DK88" i="14" s="1"/>
  <c r="DJ57" i="14"/>
  <c r="DJ88" i="14" s="1"/>
  <c r="DI57" i="14"/>
  <c r="DI88" i="14" s="1"/>
  <c r="DH57" i="14"/>
  <c r="DH88" i="14" s="1"/>
  <c r="DG57" i="14"/>
  <c r="DG88" i="14" s="1"/>
  <c r="DF57" i="14"/>
  <c r="DF88" i="14" s="1"/>
  <c r="DE57" i="14"/>
  <c r="DE88" i="14" s="1"/>
  <c r="DD57" i="14"/>
  <c r="DD88" i="14" s="1"/>
  <c r="DC57" i="14"/>
  <c r="DC88" i="14" s="1"/>
  <c r="DB57" i="14"/>
  <c r="DB88" i="14" s="1"/>
  <c r="DA57" i="14"/>
  <c r="DA88" i="14" s="1"/>
  <c r="CZ57" i="14"/>
  <c r="CZ88" i="14" s="1"/>
  <c r="CY57" i="14"/>
  <c r="CY88" i="14" s="1"/>
  <c r="CX57" i="14"/>
  <c r="CX88" i="14" s="1"/>
  <c r="CW57" i="14"/>
  <c r="CW88" i="14" s="1"/>
  <c r="CV57" i="14"/>
  <c r="CV88" i="14" s="1"/>
  <c r="CU57" i="14"/>
  <c r="CU88" i="14" s="1"/>
  <c r="CT57" i="14"/>
  <c r="CT88" i="14" s="1"/>
  <c r="CS57" i="14"/>
  <c r="CS88" i="14" s="1"/>
  <c r="CR57" i="14"/>
  <c r="CR88" i="14" s="1"/>
  <c r="CQ57" i="14"/>
  <c r="CQ88" i="14" s="1"/>
  <c r="CP57" i="14"/>
  <c r="CP88" i="14" s="1"/>
  <c r="CO57" i="14"/>
  <c r="CO88" i="14" s="1"/>
  <c r="CN57" i="14"/>
  <c r="CN88" i="14" s="1"/>
  <c r="CM57" i="14"/>
  <c r="CM88" i="14" s="1"/>
  <c r="CL57" i="14"/>
  <c r="CL88" i="14" s="1"/>
  <c r="CK57" i="14"/>
  <c r="CK88" i="14" s="1"/>
  <c r="CJ57" i="14"/>
  <c r="CJ88" i="14" s="1"/>
  <c r="CI57" i="14"/>
  <c r="CI88" i="14" s="1"/>
  <c r="CH57" i="14"/>
  <c r="CH88" i="14" s="1"/>
  <c r="CG57" i="14"/>
  <c r="CG88" i="14" s="1"/>
  <c r="CF57" i="14"/>
  <c r="CF88" i="14" s="1"/>
  <c r="CE57" i="14"/>
  <c r="CE88" i="14" s="1"/>
  <c r="CD57" i="14"/>
  <c r="CD88" i="14" s="1"/>
  <c r="CC57" i="14"/>
  <c r="CC88" i="14" s="1"/>
  <c r="CB57" i="14"/>
  <c r="CB88" i="14" s="1"/>
  <c r="CA57" i="14"/>
  <c r="CA88" i="14" s="1"/>
  <c r="BZ57" i="14"/>
  <c r="BZ88" i="14" s="1"/>
  <c r="BY57" i="14"/>
  <c r="BY88" i="14" s="1"/>
  <c r="BX57" i="14"/>
  <c r="BX88" i="14" s="1"/>
  <c r="BW57" i="14"/>
  <c r="BW88" i="14" s="1"/>
  <c r="BV57" i="14"/>
  <c r="BV88" i="14" s="1"/>
  <c r="BU57" i="14"/>
  <c r="BU88" i="14" s="1"/>
  <c r="BT57" i="14"/>
  <c r="BT88" i="14" s="1"/>
  <c r="BS57" i="14"/>
  <c r="BS88" i="14" s="1"/>
  <c r="BR57" i="14"/>
  <c r="BR88" i="14" s="1"/>
  <c r="BQ57" i="14"/>
  <c r="BQ88" i="14" s="1"/>
  <c r="BP57" i="14"/>
  <c r="BP88" i="14" s="1"/>
  <c r="BO57" i="14"/>
  <c r="BO88" i="14" s="1"/>
  <c r="BN57" i="14"/>
  <c r="BN88" i="14" s="1"/>
  <c r="BM57" i="14"/>
  <c r="BM88" i="14" s="1"/>
  <c r="BL57" i="14"/>
  <c r="BL88" i="14" s="1"/>
  <c r="BK57" i="14"/>
  <c r="BK88" i="14" s="1"/>
  <c r="BJ57" i="14"/>
  <c r="BJ88" i="14" s="1"/>
  <c r="BI57" i="14"/>
  <c r="BI88" i="14" s="1"/>
  <c r="BH57" i="14"/>
  <c r="BH88" i="14" s="1"/>
  <c r="BG57" i="14"/>
  <c r="BG88" i="14" s="1"/>
  <c r="BF57" i="14"/>
  <c r="BF88" i="14" s="1"/>
  <c r="BE57" i="14"/>
  <c r="BE88" i="14" s="1"/>
  <c r="BD57" i="14"/>
  <c r="BD88" i="14" s="1"/>
  <c r="BC57" i="14"/>
  <c r="BC88" i="14" s="1"/>
  <c r="BB57" i="14"/>
  <c r="BB88" i="14" s="1"/>
  <c r="BA57" i="14"/>
  <c r="BA88" i="14" s="1"/>
  <c r="GB56" i="14"/>
  <c r="GB87" i="14" s="1"/>
  <c r="GA56" i="14"/>
  <c r="GA87" i="14" s="1"/>
  <c r="FZ56" i="14"/>
  <c r="FZ87" i="14" s="1"/>
  <c r="FY56" i="14"/>
  <c r="FY87" i="14" s="1"/>
  <c r="FX56" i="14"/>
  <c r="FX87" i="14" s="1"/>
  <c r="FW56" i="14"/>
  <c r="FW87" i="14" s="1"/>
  <c r="FV56" i="14"/>
  <c r="FV87" i="14" s="1"/>
  <c r="FU56" i="14"/>
  <c r="FU87" i="14" s="1"/>
  <c r="FT56" i="14"/>
  <c r="FT87" i="14" s="1"/>
  <c r="FS56" i="14"/>
  <c r="FS87" i="14" s="1"/>
  <c r="FR56" i="14"/>
  <c r="FR87" i="14" s="1"/>
  <c r="FQ56" i="14"/>
  <c r="FQ87" i="14" s="1"/>
  <c r="FP56" i="14"/>
  <c r="FP87" i="14" s="1"/>
  <c r="FO56" i="14"/>
  <c r="FO87" i="14" s="1"/>
  <c r="FN56" i="14"/>
  <c r="FN87" i="14" s="1"/>
  <c r="FM56" i="14"/>
  <c r="FM87" i="14" s="1"/>
  <c r="FL56" i="14"/>
  <c r="FL87" i="14" s="1"/>
  <c r="FK56" i="14"/>
  <c r="FK87" i="14" s="1"/>
  <c r="FJ56" i="14"/>
  <c r="FJ87" i="14" s="1"/>
  <c r="FI56" i="14"/>
  <c r="FI87" i="14" s="1"/>
  <c r="FH56" i="14"/>
  <c r="FH87" i="14" s="1"/>
  <c r="FG56" i="14"/>
  <c r="FG87" i="14" s="1"/>
  <c r="FF56" i="14"/>
  <c r="FF87" i="14" s="1"/>
  <c r="FE56" i="14"/>
  <c r="FE87" i="14" s="1"/>
  <c r="FD56" i="14"/>
  <c r="FD87" i="14" s="1"/>
  <c r="FC56" i="14"/>
  <c r="FC87" i="14" s="1"/>
  <c r="FB56" i="14"/>
  <c r="FB87" i="14" s="1"/>
  <c r="FA56" i="14"/>
  <c r="FA87" i="14" s="1"/>
  <c r="EZ56" i="14"/>
  <c r="EZ87" i="14" s="1"/>
  <c r="EY56" i="14"/>
  <c r="EY87" i="14" s="1"/>
  <c r="EX56" i="14"/>
  <c r="EX87" i="14" s="1"/>
  <c r="EW56" i="14"/>
  <c r="EW87" i="14" s="1"/>
  <c r="EV56" i="14"/>
  <c r="EV87" i="14" s="1"/>
  <c r="EU56" i="14"/>
  <c r="EU87" i="14" s="1"/>
  <c r="ET56" i="14"/>
  <c r="ET87" i="14" s="1"/>
  <c r="ES56" i="14"/>
  <c r="ES87" i="14" s="1"/>
  <c r="ER56" i="14"/>
  <c r="ER87" i="14" s="1"/>
  <c r="EQ56" i="14"/>
  <c r="EQ87" i="14" s="1"/>
  <c r="EP56" i="14"/>
  <c r="EP87" i="14" s="1"/>
  <c r="EO56" i="14"/>
  <c r="EO87" i="14" s="1"/>
  <c r="EN56" i="14"/>
  <c r="EN87" i="14" s="1"/>
  <c r="EM56" i="14"/>
  <c r="EM87" i="14" s="1"/>
  <c r="EL56" i="14"/>
  <c r="EL87" i="14" s="1"/>
  <c r="EK56" i="14"/>
  <c r="EK87" i="14" s="1"/>
  <c r="EJ56" i="14"/>
  <c r="EJ87" i="14" s="1"/>
  <c r="EI56" i="14"/>
  <c r="EI87" i="14" s="1"/>
  <c r="EH56" i="14"/>
  <c r="EH87" i="14" s="1"/>
  <c r="EG56" i="14"/>
  <c r="EG87" i="14" s="1"/>
  <c r="EF56" i="14"/>
  <c r="EF87" i="14" s="1"/>
  <c r="EE56" i="14"/>
  <c r="EE87" i="14" s="1"/>
  <c r="ED56" i="14"/>
  <c r="ED87" i="14" s="1"/>
  <c r="EC56" i="14"/>
  <c r="EC87" i="14" s="1"/>
  <c r="EB56" i="14"/>
  <c r="EB87" i="14" s="1"/>
  <c r="EA56" i="14"/>
  <c r="EA87" i="14" s="1"/>
  <c r="DZ56" i="14"/>
  <c r="DZ87" i="14" s="1"/>
  <c r="DY56" i="14"/>
  <c r="DY87" i="14" s="1"/>
  <c r="DX56" i="14"/>
  <c r="DX87" i="14" s="1"/>
  <c r="DW56" i="14"/>
  <c r="DW87" i="14" s="1"/>
  <c r="DV56" i="14"/>
  <c r="DV87" i="14" s="1"/>
  <c r="DU56" i="14"/>
  <c r="DU87" i="14" s="1"/>
  <c r="DT56" i="14"/>
  <c r="DT87" i="14" s="1"/>
  <c r="DS56" i="14"/>
  <c r="DS87" i="14" s="1"/>
  <c r="DR56" i="14"/>
  <c r="DR87" i="14" s="1"/>
  <c r="DQ56" i="14"/>
  <c r="DQ87" i="14" s="1"/>
  <c r="DP56" i="14"/>
  <c r="DP87" i="14" s="1"/>
  <c r="DO56" i="14"/>
  <c r="DO87" i="14" s="1"/>
  <c r="DN56" i="14"/>
  <c r="DN87" i="14" s="1"/>
  <c r="DM56" i="14"/>
  <c r="DM87" i="14" s="1"/>
  <c r="DL56" i="14"/>
  <c r="DL87" i="14" s="1"/>
  <c r="DK56" i="14"/>
  <c r="DK87" i="14" s="1"/>
  <c r="DJ56" i="14"/>
  <c r="DJ87" i="14" s="1"/>
  <c r="DI56" i="14"/>
  <c r="DI87" i="14" s="1"/>
  <c r="DH56" i="14"/>
  <c r="DH87" i="14" s="1"/>
  <c r="DG56" i="14"/>
  <c r="DG87" i="14" s="1"/>
  <c r="DF56" i="14"/>
  <c r="DF87" i="14" s="1"/>
  <c r="DE56" i="14"/>
  <c r="DE87" i="14" s="1"/>
  <c r="DD56" i="14"/>
  <c r="DD87" i="14" s="1"/>
  <c r="DC56" i="14"/>
  <c r="DC87" i="14" s="1"/>
  <c r="DB56" i="14"/>
  <c r="DB87" i="14" s="1"/>
  <c r="DA56" i="14"/>
  <c r="DA87" i="14" s="1"/>
  <c r="CZ56" i="14"/>
  <c r="CZ87" i="14" s="1"/>
  <c r="CY56" i="14"/>
  <c r="CY87" i="14" s="1"/>
  <c r="CX56" i="14"/>
  <c r="CX87" i="14" s="1"/>
  <c r="CW56" i="14"/>
  <c r="CW87" i="14" s="1"/>
  <c r="CV56" i="14"/>
  <c r="CV87" i="14" s="1"/>
  <c r="CU56" i="14"/>
  <c r="CU87" i="14" s="1"/>
  <c r="CT56" i="14"/>
  <c r="CT87" i="14" s="1"/>
  <c r="CS56" i="14"/>
  <c r="CS87" i="14" s="1"/>
  <c r="CR56" i="14"/>
  <c r="CR87" i="14" s="1"/>
  <c r="CQ56" i="14"/>
  <c r="CQ87" i="14" s="1"/>
  <c r="CP56" i="14"/>
  <c r="CP87" i="14" s="1"/>
  <c r="CO56" i="14"/>
  <c r="CO87" i="14" s="1"/>
  <c r="CN56" i="14"/>
  <c r="CN87" i="14" s="1"/>
  <c r="CM56" i="14"/>
  <c r="CM87" i="14" s="1"/>
  <c r="CL56" i="14"/>
  <c r="CL87" i="14" s="1"/>
  <c r="CK56" i="14"/>
  <c r="CK87" i="14" s="1"/>
  <c r="CJ56" i="14"/>
  <c r="CJ87" i="14" s="1"/>
  <c r="CI56" i="14"/>
  <c r="CI87" i="14" s="1"/>
  <c r="CH56" i="14"/>
  <c r="CH87" i="14" s="1"/>
  <c r="CG56" i="14"/>
  <c r="CG87" i="14" s="1"/>
  <c r="CF56" i="14"/>
  <c r="CF87" i="14" s="1"/>
  <c r="CE56" i="14"/>
  <c r="CE87" i="14" s="1"/>
  <c r="CD56" i="14"/>
  <c r="CD87" i="14" s="1"/>
  <c r="CC56" i="14"/>
  <c r="CC87" i="14" s="1"/>
  <c r="CB56" i="14"/>
  <c r="CB87" i="14" s="1"/>
  <c r="CA56" i="14"/>
  <c r="CA87" i="14" s="1"/>
  <c r="BZ56" i="14"/>
  <c r="BZ87" i="14" s="1"/>
  <c r="BY56" i="14"/>
  <c r="BY87" i="14" s="1"/>
  <c r="BX56" i="14"/>
  <c r="BX87" i="14" s="1"/>
  <c r="BW56" i="14"/>
  <c r="BW87" i="14" s="1"/>
  <c r="BV56" i="14"/>
  <c r="BV87" i="14" s="1"/>
  <c r="BU56" i="14"/>
  <c r="BU87" i="14" s="1"/>
  <c r="BT56" i="14"/>
  <c r="BT87" i="14" s="1"/>
  <c r="BS56" i="14"/>
  <c r="BS87" i="14" s="1"/>
  <c r="BR56" i="14"/>
  <c r="BR87" i="14" s="1"/>
  <c r="BQ56" i="14"/>
  <c r="BQ87" i="14" s="1"/>
  <c r="BP56" i="14"/>
  <c r="BP87" i="14" s="1"/>
  <c r="BO56" i="14"/>
  <c r="BO87" i="14" s="1"/>
  <c r="BN56" i="14"/>
  <c r="BN87" i="14" s="1"/>
  <c r="BM56" i="14"/>
  <c r="BM87" i="14" s="1"/>
  <c r="BL56" i="14"/>
  <c r="BL87" i="14" s="1"/>
  <c r="BK56" i="14"/>
  <c r="BK87" i="14" s="1"/>
  <c r="BJ56" i="14"/>
  <c r="BJ87" i="14" s="1"/>
  <c r="BI56" i="14"/>
  <c r="BI87" i="14" s="1"/>
  <c r="BH56" i="14"/>
  <c r="BH87" i="14" s="1"/>
  <c r="BG56" i="14"/>
  <c r="BG87" i="14" s="1"/>
  <c r="BF56" i="14"/>
  <c r="BF87" i="14" s="1"/>
  <c r="BE56" i="14"/>
  <c r="BE87" i="14" s="1"/>
  <c r="BD56" i="14"/>
  <c r="BD87" i="14" s="1"/>
  <c r="BC56" i="14"/>
  <c r="BC87" i="14" s="1"/>
  <c r="BB56" i="14"/>
  <c r="BB87" i="14" s="1"/>
  <c r="BA56" i="14"/>
  <c r="BA87" i="14" s="1"/>
  <c r="GB55" i="14"/>
  <c r="GB86" i="14" s="1"/>
  <c r="GA55" i="14"/>
  <c r="GA86" i="14" s="1"/>
  <c r="FZ55" i="14"/>
  <c r="FZ86" i="14" s="1"/>
  <c r="FY55" i="14"/>
  <c r="FY86" i="14" s="1"/>
  <c r="FX55" i="14"/>
  <c r="FX86" i="14" s="1"/>
  <c r="FW55" i="14"/>
  <c r="FW86" i="14" s="1"/>
  <c r="FV55" i="14"/>
  <c r="FV86" i="14" s="1"/>
  <c r="FU55" i="14"/>
  <c r="FU86" i="14" s="1"/>
  <c r="FT55" i="14"/>
  <c r="FT86" i="14" s="1"/>
  <c r="FS55" i="14"/>
  <c r="FS86" i="14" s="1"/>
  <c r="FR55" i="14"/>
  <c r="FR86" i="14" s="1"/>
  <c r="FQ55" i="14"/>
  <c r="FQ86" i="14" s="1"/>
  <c r="FP55" i="14"/>
  <c r="FP86" i="14" s="1"/>
  <c r="FO55" i="14"/>
  <c r="FO86" i="14" s="1"/>
  <c r="FN55" i="14"/>
  <c r="FN86" i="14" s="1"/>
  <c r="FM55" i="14"/>
  <c r="FM86" i="14" s="1"/>
  <c r="FL55" i="14"/>
  <c r="FL86" i="14" s="1"/>
  <c r="FK55" i="14"/>
  <c r="FK86" i="14" s="1"/>
  <c r="FJ55" i="14"/>
  <c r="FJ86" i="14" s="1"/>
  <c r="FI55" i="14"/>
  <c r="FI86" i="14" s="1"/>
  <c r="FH55" i="14"/>
  <c r="FH86" i="14" s="1"/>
  <c r="FG55" i="14"/>
  <c r="FG86" i="14" s="1"/>
  <c r="FF55" i="14"/>
  <c r="FF86" i="14" s="1"/>
  <c r="FE55" i="14"/>
  <c r="FE86" i="14" s="1"/>
  <c r="FD55" i="14"/>
  <c r="FD86" i="14" s="1"/>
  <c r="FC55" i="14"/>
  <c r="FC86" i="14" s="1"/>
  <c r="FB55" i="14"/>
  <c r="FB86" i="14" s="1"/>
  <c r="FA55" i="14"/>
  <c r="FA86" i="14" s="1"/>
  <c r="EZ55" i="14"/>
  <c r="EZ86" i="14" s="1"/>
  <c r="EY55" i="14"/>
  <c r="EY86" i="14" s="1"/>
  <c r="EX55" i="14"/>
  <c r="EX86" i="14" s="1"/>
  <c r="EW55" i="14"/>
  <c r="EW86" i="14" s="1"/>
  <c r="EV55" i="14"/>
  <c r="EV86" i="14" s="1"/>
  <c r="EU55" i="14"/>
  <c r="EU86" i="14" s="1"/>
  <c r="ET55" i="14"/>
  <c r="ET86" i="14" s="1"/>
  <c r="ES55" i="14"/>
  <c r="ES86" i="14" s="1"/>
  <c r="ER55" i="14"/>
  <c r="ER86" i="14" s="1"/>
  <c r="EQ55" i="14"/>
  <c r="EQ86" i="14" s="1"/>
  <c r="EP55" i="14"/>
  <c r="EP86" i="14" s="1"/>
  <c r="EO55" i="14"/>
  <c r="EO86" i="14" s="1"/>
  <c r="EN55" i="14"/>
  <c r="EN86" i="14" s="1"/>
  <c r="EM55" i="14"/>
  <c r="EM86" i="14" s="1"/>
  <c r="EL55" i="14"/>
  <c r="EL86" i="14" s="1"/>
  <c r="EK55" i="14"/>
  <c r="EK86" i="14" s="1"/>
  <c r="EJ55" i="14"/>
  <c r="EJ86" i="14" s="1"/>
  <c r="EI55" i="14"/>
  <c r="EI86" i="14" s="1"/>
  <c r="EH55" i="14"/>
  <c r="EH86" i="14" s="1"/>
  <c r="EG55" i="14"/>
  <c r="EG86" i="14" s="1"/>
  <c r="EF55" i="14"/>
  <c r="EF86" i="14" s="1"/>
  <c r="EE55" i="14"/>
  <c r="EE86" i="14" s="1"/>
  <c r="ED55" i="14"/>
  <c r="ED86" i="14" s="1"/>
  <c r="EC55" i="14"/>
  <c r="EC86" i="14" s="1"/>
  <c r="EB55" i="14"/>
  <c r="EB86" i="14" s="1"/>
  <c r="EA55" i="14"/>
  <c r="EA86" i="14" s="1"/>
  <c r="DZ55" i="14"/>
  <c r="DZ86" i="14" s="1"/>
  <c r="DY55" i="14"/>
  <c r="DY86" i="14" s="1"/>
  <c r="DX55" i="14"/>
  <c r="DX86" i="14" s="1"/>
  <c r="DW55" i="14"/>
  <c r="DW86" i="14" s="1"/>
  <c r="DV55" i="14"/>
  <c r="DV86" i="14" s="1"/>
  <c r="DU55" i="14"/>
  <c r="DU86" i="14" s="1"/>
  <c r="DT55" i="14"/>
  <c r="DT86" i="14" s="1"/>
  <c r="DS55" i="14"/>
  <c r="DS86" i="14" s="1"/>
  <c r="DR55" i="14"/>
  <c r="DR86" i="14" s="1"/>
  <c r="DQ55" i="14"/>
  <c r="DQ86" i="14" s="1"/>
  <c r="DP55" i="14"/>
  <c r="DP86" i="14" s="1"/>
  <c r="DO55" i="14"/>
  <c r="DO86" i="14" s="1"/>
  <c r="DN55" i="14"/>
  <c r="DN86" i="14" s="1"/>
  <c r="DM55" i="14"/>
  <c r="DM86" i="14" s="1"/>
  <c r="DL55" i="14"/>
  <c r="DL86" i="14" s="1"/>
  <c r="DK55" i="14"/>
  <c r="DK86" i="14" s="1"/>
  <c r="DJ55" i="14"/>
  <c r="DJ86" i="14" s="1"/>
  <c r="DI55" i="14"/>
  <c r="DI86" i="14" s="1"/>
  <c r="DH55" i="14"/>
  <c r="DH86" i="14" s="1"/>
  <c r="DG55" i="14"/>
  <c r="DG86" i="14" s="1"/>
  <c r="DF55" i="14"/>
  <c r="DF86" i="14" s="1"/>
  <c r="DE55" i="14"/>
  <c r="DE86" i="14" s="1"/>
  <c r="DD55" i="14"/>
  <c r="DD86" i="14" s="1"/>
  <c r="DC55" i="14"/>
  <c r="DC86" i="14" s="1"/>
  <c r="DB55" i="14"/>
  <c r="DB86" i="14" s="1"/>
  <c r="DA55" i="14"/>
  <c r="DA86" i="14" s="1"/>
  <c r="CZ55" i="14"/>
  <c r="CZ86" i="14" s="1"/>
  <c r="CY55" i="14"/>
  <c r="CY86" i="14" s="1"/>
  <c r="CX55" i="14"/>
  <c r="CX86" i="14" s="1"/>
  <c r="CW55" i="14"/>
  <c r="CW86" i="14" s="1"/>
  <c r="CV55" i="14"/>
  <c r="CV86" i="14" s="1"/>
  <c r="CU55" i="14"/>
  <c r="CU86" i="14" s="1"/>
  <c r="CT55" i="14"/>
  <c r="CT86" i="14" s="1"/>
  <c r="CS55" i="14"/>
  <c r="CS86" i="14" s="1"/>
  <c r="CR55" i="14"/>
  <c r="CR86" i="14" s="1"/>
  <c r="CQ55" i="14"/>
  <c r="CQ86" i="14" s="1"/>
  <c r="CP55" i="14"/>
  <c r="CP86" i="14" s="1"/>
  <c r="CO55" i="14"/>
  <c r="CO86" i="14" s="1"/>
  <c r="CN55" i="14"/>
  <c r="CN86" i="14" s="1"/>
  <c r="CM55" i="14"/>
  <c r="CM86" i="14" s="1"/>
  <c r="CL55" i="14"/>
  <c r="CL86" i="14" s="1"/>
  <c r="CK55" i="14"/>
  <c r="CK86" i="14" s="1"/>
  <c r="CJ55" i="14"/>
  <c r="CJ86" i="14" s="1"/>
  <c r="CI55" i="14"/>
  <c r="CI86" i="14" s="1"/>
  <c r="CH55" i="14"/>
  <c r="CH86" i="14" s="1"/>
  <c r="CG55" i="14"/>
  <c r="CG86" i="14" s="1"/>
  <c r="CF55" i="14"/>
  <c r="CF86" i="14" s="1"/>
  <c r="CE55" i="14"/>
  <c r="CE86" i="14" s="1"/>
  <c r="CD55" i="14"/>
  <c r="CD86" i="14" s="1"/>
  <c r="CC55" i="14"/>
  <c r="CC86" i="14" s="1"/>
  <c r="CB55" i="14"/>
  <c r="CB86" i="14" s="1"/>
  <c r="CA55" i="14"/>
  <c r="CA86" i="14" s="1"/>
  <c r="BZ55" i="14"/>
  <c r="BZ86" i="14" s="1"/>
  <c r="BY55" i="14"/>
  <c r="BY86" i="14" s="1"/>
  <c r="BX55" i="14"/>
  <c r="BX86" i="14" s="1"/>
  <c r="BW55" i="14"/>
  <c r="BW86" i="14" s="1"/>
  <c r="BV55" i="14"/>
  <c r="BV86" i="14" s="1"/>
  <c r="BU55" i="14"/>
  <c r="BU86" i="14" s="1"/>
  <c r="BT55" i="14"/>
  <c r="BT86" i="14" s="1"/>
  <c r="BS55" i="14"/>
  <c r="BS86" i="14" s="1"/>
  <c r="BR55" i="14"/>
  <c r="BR86" i="14" s="1"/>
  <c r="BQ55" i="14"/>
  <c r="BQ86" i="14" s="1"/>
  <c r="BP55" i="14"/>
  <c r="BP86" i="14" s="1"/>
  <c r="BO55" i="14"/>
  <c r="BO86" i="14" s="1"/>
  <c r="BN55" i="14"/>
  <c r="BN86" i="14" s="1"/>
  <c r="BM55" i="14"/>
  <c r="BM86" i="14" s="1"/>
  <c r="BL55" i="14"/>
  <c r="BL86" i="14" s="1"/>
  <c r="BK55" i="14"/>
  <c r="BK86" i="14" s="1"/>
  <c r="BJ55" i="14"/>
  <c r="BJ86" i="14" s="1"/>
  <c r="BI55" i="14"/>
  <c r="BI86" i="14" s="1"/>
  <c r="BH55" i="14"/>
  <c r="BH86" i="14" s="1"/>
  <c r="BG55" i="14"/>
  <c r="BG86" i="14" s="1"/>
  <c r="BF55" i="14"/>
  <c r="BF86" i="14" s="1"/>
  <c r="BE55" i="14"/>
  <c r="BE86" i="14" s="1"/>
  <c r="BD55" i="14"/>
  <c r="BD86" i="14" s="1"/>
  <c r="BC55" i="14"/>
  <c r="BC86" i="14" s="1"/>
  <c r="BB55" i="14"/>
  <c r="BB86" i="14" s="1"/>
  <c r="BA55" i="14"/>
  <c r="BA86" i="14" s="1"/>
  <c r="GB54" i="14"/>
  <c r="GB85" i="14" s="1"/>
  <c r="GA54" i="14"/>
  <c r="GA85" i="14" s="1"/>
  <c r="FZ54" i="14"/>
  <c r="FZ85" i="14" s="1"/>
  <c r="FY54" i="14"/>
  <c r="FY85" i="14" s="1"/>
  <c r="FX54" i="14"/>
  <c r="FX85" i="14" s="1"/>
  <c r="FW54" i="14"/>
  <c r="FW85" i="14" s="1"/>
  <c r="FV54" i="14"/>
  <c r="FV85" i="14" s="1"/>
  <c r="FU54" i="14"/>
  <c r="FU85" i="14" s="1"/>
  <c r="FT54" i="14"/>
  <c r="FT85" i="14" s="1"/>
  <c r="FS54" i="14"/>
  <c r="FS85" i="14" s="1"/>
  <c r="FR54" i="14"/>
  <c r="FR85" i="14" s="1"/>
  <c r="FQ54" i="14"/>
  <c r="FQ85" i="14" s="1"/>
  <c r="FP54" i="14"/>
  <c r="FP85" i="14" s="1"/>
  <c r="FO54" i="14"/>
  <c r="FO85" i="14" s="1"/>
  <c r="FN54" i="14"/>
  <c r="FN85" i="14" s="1"/>
  <c r="FM54" i="14"/>
  <c r="FM85" i="14" s="1"/>
  <c r="FL54" i="14"/>
  <c r="FL85" i="14" s="1"/>
  <c r="FK54" i="14"/>
  <c r="FK85" i="14" s="1"/>
  <c r="FJ54" i="14"/>
  <c r="FJ85" i="14" s="1"/>
  <c r="FI54" i="14"/>
  <c r="FI85" i="14" s="1"/>
  <c r="FH54" i="14"/>
  <c r="FH85" i="14" s="1"/>
  <c r="FG54" i="14"/>
  <c r="FG85" i="14" s="1"/>
  <c r="FF54" i="14"/>
  <c r="FF85" i="14" s="1"/>
  <c r="FE54" i="14"/>
  <c r="FE85" i="14" s="1"/>
  <c r="FD54" i="14"/>
  <c r="FD85" i="14" s="1"/>
  <c r="FC54" i="14"/>
  <c r="FC85" i="14" s="1"/>
  <c r="FB54" i="14"/>
  <c r="FB85" i="14" s="1"/>
  <c r="FA54" i="14"/>
  <c r="FA85" i="14" s="1"/>
  <c r="EZ54" i="14"/>
  <c r="EZ85" i="14" s="1"/>
  <c r="EY54" i="14"/>
  <c r="EY85" i="14" s="1"/>
  <c r="EX54" i="14"/>
  <c r="EX85" i="14" s="1"/>
  <c r="EW54" i="14"/>
  <c r="EW85" i="14" s="1"/>
  <c r="EV54" i="14"/>
  <c r="EV85" i="14" s="1"/>
  <c r="EU54" i="14"/>
  <c r="EU85" i="14" s="1"/>
  <c r="ET54" i="14"/>
  <c r="ET85" i="14" s="1"/>
  <c r="ES54" i="14"/>
  <c r="ES85" i="14" s="1"/>
  <c r="ER54" i="14"/>
  <c r="ER85" i="14" s="1"/>
  <c r="EQ54" i="14"/>
  <c r="EQ85" i="14" s="1"/>
  <c r="EP54" i="14"/>
  <c r="EP85" i="14" s="1"/>
  <c r="EO54" i="14"/>
  <c r="EO85" i="14" s="1"/>
  <c r="EN54" i="14"/>
  <c r="EN85" i="14" s="1"/>
  <c r="EM54" i="14"/>
  <c r="EM85" i="14" s="1"/>
  <c r="EL54" i="14"/>
  <c r="EL85" i="14" s="1"/>
  <c r="EK54" i="14"/>
  <c r="EK85" i="14" s="1"/>
  <c r="EJ54" i="14"/>
  <c r="EJ85" i="14" s="1"/>
  <c r="EI54" i="14"/>
  <c r="EI85" i="14" s="1"/>
  <c r="EH54" i="14"/>
  <c r="EH85" i="14" s="1"/>
  <c r="EG54" i="14"/>
  <c r="EG85" i="14" s="1"/>
  <c r="EF54" i="14"/>
  <c r="EF85" i="14" s="1"/>
  <c r="EE54" i="14"/>
  <c r="EE85" i="14" s="1"/>
  <c r="ED54" i="14"/>
  <c r="ED85" i="14" s="1"/>
  <c r="EC54" i="14"/>
  <c r="EC85" i="14" s="1"/>
  <c r="EB54" i="14"/>
  <c r="EB85" i="14" s="1"/>
  <c r="EA54" i="14"/>
  <c r="EA85" i="14" s="1"/>
  <c r="DZ54" i="14"/>
  <c r="DZ85" i="14" s="1"/>
  <c r="DY54" i="14"/>
  <c r="DY85" i="14" s="1"/>
  <c r="DX54" i="14"/>
  <c r="DX85" i="14" s="1"/>
  <c r="DW54" i="14"/>
  <c r="DW85" i="14" s="1"/>
  <c r="DV54" i="14"/>
  <c r="DV85" i="14" s="1"/>
  <c r="DU54" i="14"/>
  <c r="DU85" i="14" s="1"/>
  <c r="DT54" i="14"/>
  <c r="DT85" i="14" s="1"/>
  <c r="DS54" i="14"/>
  <c r="DS85" i="14" s="1"/>
  <c r="DR54" i="14"/>
  <c r="DR85" i="14" s="1"/>
  <c r="DQ54" i="14"/>
  <c r="DQ85" i="14" s="1"/>
  <c r="DP54" i="14"/>
  <c r="DP85" i="14" s="1"/>
  <c r="DO54" i="14"/>
  <c r="DO85" i="14" s="1"/>
  <c r="DN54" i="14"/>
  <c r="DN85" i="14" s="1"/>
  <c r="DM54" i="14"/>
  <c r="DM85" i="14" s="1"/>
  <c r="DL54" i="14"/>
  <c r="DL85" i="14" s="1"/>
  <c r="DK54" i="14"/>
  <c r="DK85" i="14" s="1"/>
  <c r="DJ54" i="14"/>
  <c r="DJ85" i="14" s="1"/>
  <c r="DI54" i="14"/>
  <c r="DI85" i="14" s="1"/>
  <c r="DH54" i="14"/>
  <c r="DH85" i="14" s="1"/>
  <c r="DG54" i="14"/>
  <c r="DG85" i="14" s="1"/>
  <c r="DF54" i="14"/>
  <c r="DF85" i="14" s="1"/>
  <c r="DE54" i="14"/>
  <c r="DE85" i="14" s="1"/>
  <c r="DD54" i="14"/>
  <c r="DD85" i="14" s="1"/>
  <c r="DC54" i="14"/>
  <c r="DC85" i="14" s="1"/>
  <c r="DB54" i="14"/>
  <c r="DB85" i="14" s="1"/>
  <c r="DA54" i="14"/>
  <c r="DA85" i="14" s="1"/>
  <c r="CZ54" i="14"/>
  <c r="CZ85" i="14" s="1"/>
  <c r="CY54" i="14"/>
  <c r="CY85" i="14" s="1"/>
  <c r="CX54" i="14"/>
  <c r="CX85" i="14" s="1"/>
  <c r="CW54" i="14"/>
  <c r="CW85" i="14" s="1"/>
  <c r="CV54" i="14"/>
  <c r="CV85" i="14" s="1"/>
  <c r="CU54" i="14"/>
  <c r="CU85" i="14" s="1"/>
  <c r="CT54" i="14"/>
  <c r="CT85" i="14" s="1"/>
  <c r="CS54" i="14"/>
  <c r="CS85" i="14" s="1"/>
  <c r="CR54" i="14"/>
  <c r="CR85" i="14" s="1"/>
  <c r="CQ54" i="14"/>
  <c r="CQ85" i="14" s="1"/>
  <c r="CP54" i="14"/>
  <c r="CP85" i="14" s="1"/>
  <c r="CO54" i="14"/>
  <c r="CO85" i="14" s="1"/>
  <c r="CN54" i="14"/>
  <c r="CN85" i="14" s="1"/>
  <c r="CM54" i="14"/>
  <c r="CM85" i="14" s="1"/>
  <c r="CL54" i="14"/>
  <c r="CL85" i="14" s="1"/>
  <c r="CK54" i="14"/>
  <c r="CK85" i="14" s="1"/>
  <c r="CJ54" i="14"/>
  <c r="CJ85" i="14" s="1"/>
  <c r="CI54" i="14"/>
  <c r="CI85" i="14" s="1"/>
  <c r="CH54" i="14"/>
  <c r="CH85" i="14" s="1"/>
  <c r="CG54" i="14"/>
  <c r="CG85" i="14" s="1"/>
  <c r="CF54" i="14"/>
  <c r="CF85" i="14" s="1"/>
  <c r="CE54" i="14"/>
  <c r="CE85" i="14" s="1"/>
  <c r="CD54" i="14"/>
  <c r="CD85" i="14" s="1"/>
  <c r="CC54" i="14"/>
  <c r="CC85" i="14" s="1"/>
  <c r="CB54" i="14"/>
  <c r="CB85" i="14" s="1"/>
  <c r="CA54" i="14"/>
  <c r="CA85" i="14" s="1"/>
  <c r="BZ54" i="14"/>
  <c r="BZ85" i="14" s="1"/>
  <c r="BY54" i="14"/>
  <c r="BY85" i="14" s="1"/>
  <c r="BX54" i="14"/>
  <c r="BX85" i="14" s="1"/>
  <c r="BW54" i="14"/>
  <c r="BW85" i="14" s="1"/>
  <c r="BV54" i="14"/>
  <c r="BV85" i="14" s="1"/>
  <c r="BU54" i="14"/>
  <c r="BU85" i="14" s="1"/>
  <c r="BT54" i="14"/>
  <c r="BT85" i="14" s="1"/>
  <c r="BS54" i="14"/>
  <c r="BS85" i="14" s="1"/>
  <c r="BR54" i="14"/>
  <c r="BR85" i="14" s="1"/>
  <c r="BQ54" i="14"/>
  <c r="BQ85" i="14" s="1"/>
  <c r="BP54" i="14"/>
  <c r="BP85" i="14" s="1"/>
  <c r="BO54" i="14"/>
  <c r="BO85" i="14" s="1"/>
  <c r="BN54" i="14"/>
  <c r="BN85" i="14" s="1"/>
  <c r="BM54" i="14"/>
  <c r="BM85" i="14" s="1"/>
  <c r="BL54" i="14"/>
  <c r="BL85" i="14" s="1"/>
  <c r="BK54" i="14"/>
  <c r="BK85" i="14" s="1"/>
  <c r="BJ54" i="14"/>
  <c r="BJ85" i="14" s="1"/>
  <c r="BI54" i="14"/>
  <c r="BI85" i="14" s="1"/>
  <c r="BH54" i="14"/>
  <c r="BH85" i="14" s="1"/>
  <c r="BG54" i="14"/>
  <c r="BG85" i="14" s="1"/>
  <c r="BF54" i="14"/>
  <c r="BF85" i="14" s="1"/>
  <c r="BE54" i="14"/>
  <c r="BE85" i="14" s="1"/>
  <c r="BD54" i="14"/>
  <c r="BD85" i="14" s="1"/>
  <c r="BC54" i="14"/>
  <c r="BC85" i="14" s="1"/>
  <c r="BB54" i="14"/>
  <c r="BB85" i="14" s="1"/>
  <c r="BA54" i="14"/>
  <c r="BA85" i="14" s="1"/>
  <c r="GB53" i="14"/>
  <c r="GB84" i="14" s="1"/>
  <c r="GA53" i="14"/>
  <c r="GA84" i="14" s="1"/>
  <c r="FZ53" i="14"/>
  <c r="FZ84" i="14" s="1"/>
  <c r="FY53" i="14"/>
  <c r="FY84" i="14" s="1"/>
  <c r="FX53" i="14"/>
  <c r="FX84" i="14" s="1"/>
  <c r="FW53" i="14"/>
  <c r="FW84" i="14" s="1"/>
  <c r="FV53" i="14"/>
  <c r="FV84" i="14" s="1"/>
  <c r="FU53" i="14"/>
  <c r="FU84" i="14" s="1"/>
  <c r="FT53" i="14"/>
  <c r="FT84" i="14" s="1"/>
  <c r="FS53" i="14"/>
  <c r="FS84" i="14" s="1"/>
  <c r="FR53" i="14"/>
  <c r="FR84" i="14" s="1"/>
  <c r="FQ53" i="14"/>
  <c r="FQ84" i="14" s="1"/>
  <c r="FP53" i="14"/>
  <c r="FP84" i="14" s="1"/>
  <c r="FO53" i="14"/>
  <c r="FO84" i="14" s="1"/>
  <c r="FN53" i="14"/>
  <c r="FN84" i="14" s="1"/>
  <c r="FM53" i="14"/>
  <c r="FM84" i="14" s="1"/>
  <c r="FL53" i="14"/>
  <c r="FL84" i="14" s="1"/>
  <c r="FK53" i="14"/>
  <c r="FK84" i="14" s="1"/>
  <c r="FJ53" i="14"/>
  <c r="FJ84" i="14" s="1"/>
  <c r="FI53" i="14"/>
  <c r="FI84" i="14" s="1"/>
  <c r="FH53" i="14"/>
  <c r="FH84" i="14" s="1"/>
  <c r="FG53" i="14"/>
  <c r="FG84" i="14" s="1"/>
  <c r="FF53" i="14"/>
  <c r="FF84" i="14" s="1"/>
  <c r="FE53" i="14"/>
  <c r="FE84" i="14" s="1"/>
  <c r="FD53" i="14"/>
  <c r="FD84" i="14" s="1"/>
  <c r="FC53" i="14"/>
  <c r="FC84" i="14" s="1"/>
  <c r="FB53" i="14"/>
  <c r="FB84" i="14" s="1"/>
  <c r="FA53" i="14"/>
  <c r="FA84" i="14" s="1"/>
  <c r="EZ53" i="14"/>
  <c r="EZ84" i="14" s="1"/>
  <c r="EY53" i="14"/>
  <c r="EY84" i="14" s="1"/>
  <c r="EX53" i="14"/>
  <c r="EX84" i="14" s="1"/>
  <c r="EW53" i="14"/>
  <c r="EW84" i="14" s="1"/>
  <c r="EV53" i="14"/>
  <c r="EV84" i="14" s="1"/>
  <c r="EU53" i="14"/>
  <c r="EU84" i="14" s="1"/>
  <c r="ET53" i="14"/>
  <c r="ET84" i="14" s="1"/>
  <c r="ES53" i="14"/>
  <c r="ES84" i="14" s="1"/>
  <c r="ER53" i="14"/>
  <c r="ER84" i="14" s="1"/>
  <c r="EQ53" i="14"/>
  <c r="EQ84" i="14" s="1"/>
  <c r="EP53" i="14"/>
  <c r="EP84" i="14" s="1"/>
  <c r="EO53" i="14"/>
  <c r="EO84" i="14" s="1"/>
  <c r="EN53" i="14"/>
  <c r="EN84" i="14" s="1"/>
  <c r="EM53" i="14"/>
  <c r="EM84" i="14" s="1"/>
  <c r="EL53" i="14"/>
  <c r="EL84" i="14" s="1"/>
  <c r="EK53" i="14"/>
  <c r="EK84" i="14" s="1"/>
  <c r="EJ53" i="14"/>
  <c r="EJ84" i="14" s="1"/>
  <c r="EI53" i="14"/>
  <c r="EI84" i="14" s="1"/>
  <c r="EH53" i="14"/>
  <c r="EH84" i="14" s="1"/>
  <c r="EG53" i="14"/>
  <c r="EG84" i="14" s="1"/>
  <c r="EF53" i="14"/>
  <c r="EF84" i="14" s="1"/>
  <c r="EE53" i="14"/>
  <c r="EE84" i="14" s="1"/>
  <c r="ED53" i="14"/>
  <c r="ED84" i="14" s="1"/>
  <c r="EC53" i="14"/>
  <c r="EC84" i="14" s="1"/>
  <c r="EB53" i="14"/>
  <c r="EB84" i="14" s="1"/>
  <c r="EA53" i="14"/>
  <c r="EA84" i="14" s="1"/>
  <c r="DZ53" i="14"/>
  <c r="DZ84" i="14" s="1"/>
  <c r="DY53" i="14"/>
  <c r="DY84" i="14" s="1"/>
  <c r="DX53" i="14"/>
  <c r="DX84" i="14" s="1"/>
  <c r="DW53" i="14"/>
  <c r="DW84" i="14" s="1"/>
  <c r="DV53" i="14"/>
  <c r="DV84" i="14" s="1"/>
  <c r="DU53" i="14"/>
  <c r="DU84" i="14" s="1"/>
  <c r="DT53" i="14"/>
  <c r="DT84" i="14" s="1"/>
  <c r="DS53" i="14"/>
  <c r="DS84" i="14" s="1"/>
  <c r="DR53" i="14"/>
  <c r="DR84" i="14" s="1"/>
  <c r="DQ53" i="14"/>
  <c r="DQ84" i="14" s="1"/>
  <c r="DP53" i="14"/>
  <c r="DP84" i="14" s="1"/>
  <c r="DO53" i="14"/>
  <c r="DO84" i="14" s="1"/>
  <c r="DN53" i="14"/>
  <c r="DN84" i="14" s="1"/>
  <c r="DM53" i="14"/>
  <c r="DM84" i="14" s="1"/>
  <c r="DL53" i="14"/>
  <c r="DL84" i="14" s="1"/>
  <c r="DK53" i="14"/>
  <c r="DK84" i="14" s="1"/>
  <c r="DJ53" i="14"/>
  <c r="DJ84" i="14" s="1"/>
  <c r="DI53" i="14"/>
  <c r="DI84" i="14" s="1"/>
  <c r="DH53" i="14"/>
  <c r="DH84" i="14" s="1"/>
  <c r="DG53" i="14"/>
  <c r="DG84" i="14" s="1"/>
  <c r="DF53" i="14"/>
  <c r="DF84" i="14" s="1"/>
  <c r="DE53" i="14"/>
  <c r="DE84" i="14" s="1"/>
  <c r="DD53" i="14"/>
  <c r="DD84" i="14" s="1"/>
  <c r="DC53" i="14"/>
  <c r="DC84" i="14" s="1"/>
  <c r="DB53" i="14"/>
  <c r="DB84" i="14" s="1"/>
  <c r="DA53" i="14"/>
  <c r="DA84" i="14" s="1"/>
  <c r="CZ53" i="14"/>
  <c r="CZ84" i="14" s="1"/>
  <c r="CY53" i="14"/>
  <c r="CY84" i="14" s="1"/>
  <c r="CX53" i="14"/>
  <c r="CX84" i="14" s="1"/>
  <c r="CW53" i="14"/>
  <c r="CW84" i="14" s="1"/>
  <c r="CV53" i="14"/>
  <c r="CV84" i="14" s="1"/>
  <c r="CU53" i="14"/>
  <c r="CU84" i="14" s="1"/>
  <c r="CT53" i="14"/>
  <c r="CT84" i="14" s="1"/>
  <c r="CS53" i="14"/>
  <c r="CS84" i="14" s="1"/>
  <c r="CR53" i="14"/>
  <c r="CR84" i="14" s="1"/>
  <c r="CQ53" i="14"/>
  <c r="CQ84" i="14" s="1"/>
  <c r="CP53" i="14"/>
  <c r="CP84" i="14" s="1"/>
  <c r="CO53" i="14"/>
  <c r="CO84" i="14" s="1"/>
  <c r="CN53" i="14"/>
  <c r="CN84" i="14" s="1"/>
  <c r="CM53" i="14"/>
  <c r="CM84" i="14" s="1"/>
  <c r="CL53" i="14"/>
  <c r="CL84" i="14" s="1"/>
  <c r="CK53" i="14"/>
  <c r="CK84" i="14" s="1"/>
  <c r="CJ53" i="14"/>
  <c r="CJ84" i="14" s="1"/>
  <c r="CI53" i="14"/>
  <c r="CI84" i="14" s="1"/>
  <c r="CH53" i="14"/>
  <c r="CH84" i="14" s="1"/>
  <c r="CG53" i="14"/>
  <c r="CG84" i="14" s="1"/>
  <c r="CF53" i="14"/>
  <c r="CF84" i="14" s="1"/>
  <c r="CE53" i="14"/>
  <c r="CE84" i="14" s="1"/>
  <c r="CD53" i="14"/>
  <c r="CD84" i="14" s="1"/>
  <c r="CC53" i="14"/>
  <c r="CC84" i="14" s="1"/>
  <c r="CB53" i="14"/>
  <c r="CB84" i="14" s="1"/>
  <c r="CA53" i="14"/>
  <c r="CA84" i="14" s="1"/>
  <c r="BZ53" i="14"/>
  <c r="BZ84" i="14" s="1"/>
  <c r="BY53" i="14"/>
  <c r="BY84" i="14" s="1"/>
  <c r="BX53" i="14"/>
  <c r="BX84" i="14" s="1"/>
  <c r="BW53" i="14"/>
  <c r="BW84" i="14" s="1"/>
  <c r="BV53" i="14"/>
  <c r="BV84" i="14" s="1"/>
  <c r="BU53" i="14"/>
  <c r="BU84" i="14" s="1"/>
  <c r="BT53" i="14"/>
  <c r="BT84" i="14" s="1"/>
  <c r="BS53" i="14"/>
  <c r="BS84" i="14" s="1"/>
  <c r="BR53" i="14"/>
  <c r="BR84" i="14" s="1"/>
  <c r="BQ53" i="14"/>
  <c r="BQ84" i="14" s="1"/>
  <c r="BP53" i="14"/>
  <c r="BP84" i="14" s="1"/>
  <c r="BO53" i="14"/>
  <c r="BO84" i="14" s="1"/>
  <c r="BN53" i="14"/>
  <c r="BN84" i="14" s="1"/>
  <c r="BM53" i="14"/>
  <c r="BM84" i="14" s="1"/>
  <c r="BL53" i="14"/>
  <c r="BL84" i="14" s="1"/>
  <c r="BK53" i="14"/>
  <c r="BK84" i="14" s="1"/>
  <c r="BJ53" i="14"/>
  <c r="BJ84" i="14" s="1"/>
  <c r="BI53" i="14"/>
  <c r="BI84" i="14" s="1"/>
  <c r="BH53" i="14"/>
  <c r="BH84" i="14" s="1"/>
  <c r="BG53" i="14"/>
  <c r="BG84" i="14" s="1"/>
  <c r="BF53" i="14"/>
  <c r="BF84" i="14" s="1"/>
  <c r="BE53" i="14"/>
  <c r="BE84" i="14" s="1"/>
  <c r="BD53" i="14"/>
  <c r="BD84" i="14" s="1"/>
  <c r="BC53" i="14"/>
  <c r="BC84" i="14" s="1"/>
  <c r="BB53" i="14"/>
  <c r="BB84" i="14" s="1"/>
  <c r="BA53" i="14"/>
  <c r="BA84" i="14" s="1"/>
  <c r="GB52" i="14"/>
  <c r="GB83" i="14" s="1"/>
  <c r="GA52" i="14"/>
  <c r="GA83" i="14" s="1"/>
  <c r="FZ52" i="14"/>
  <c r="FZ83" i="14" s="1"/>
  <c r="FY52" i="14"/>
  <c r="FY83" i="14" s="1"/>
  <c r="FX52" i="14"/>
  <c r="FX83" i="14" s="1"/>
  <c r="FW52" i="14"/>
  <c r="FW83" i="14" s="1"/>
  <c r="FV52" i="14"/>
  <c r="FV83" i="14" s="1"/>
  <c r="FU52" i="14"/>
  <c r="FU83" i="14" s="1"/>
  <c r="FT52" i="14"/>
  <c r="FT83" i="14" s="1"/>
  <c r="FS52" i="14"/>
  <c r="FS83" i="14" s="1"/>
  <c r="FR52" i="14"/>
  <c r="FR83" i="14" s="1"/>
  <c r="FQ52" i="14"/>
  <c r="FQ83" i="14" s="1"/>
  <c r="FP52" i="14"/>
  <c r="FP83" i="14" s="1"/>
  <c r="FO52" i="14"/>
  <c r="FO83" i="14" s="1"/>
  <c r="FN52" i="14"/>
  <c r="FN83" i="14" s="1"/>
  <c r="FM52" i="14"/>
  <c r="FM83" i="14" s="1"/>
  <c r="FL52" i="14"/>
  <c r="FL83" i="14" s="1"/>
  <c r="FK52" i="14"/>
  <c r="FK83" i="14" s="1"/>
  <c r="FJ52" i="14"/>
  <c r="FJ83" i="14" s="1"/>
  <c r="FI52" i="14"/>
  <c r="FI83" i="14" s="1"/>
  <c r="FH52" i="14"/>
  <c r="FH83" i="14" s="1"/>
  <c r="FG52" i="14"/>
  <c r="FG83" i="14" s="1"/>
  <c r="FF52" i="14"/>
  <c r="FF83" i="14" s="1"/>
  <c r="FE52" i="14"/>
  <c r="FE83" i="14" s="1"/>
  <c r="FD52" i="14"/>
  <c r="FD83" i="14" s="1"/>
  <c r="FC52" i="14"/>
  <c r="FC83" i="14" s="1"/>
  <c r="FB52" i="14"/>
  <c r="FB83" i="14" s="1"/>
  <c r="FA52" i="14"/>
  <c r="FA83" i="14" s="1"/>
  <c r="EZ52" i="14"/>
  <c r="EZ83" i="14" s="1"/>
  <c r="EY52" i="14"/>
  <c r="EY83" i="14" s="1"/>
  <c r="EX52" i="14"/>
  <c r="EX83" i="14" s="1"/>
  <c r="EW52" i="14"/>
  <c r="EW83" i="14" s="1"/>
  <c r="EV52" i="14"/>
  <c r="EV83" i="14" s="1"/>
  <c r="EU52" i="14"/>
  <c r="EU83" i="14" s="1"/>
  <c r="ET52" i="14"/>
  <c r="ET83" i="14" s="1"/>
  <c r="ES52" i="14"/>
  <c r="ES83" i="14" s="1"/>
  <c r="ER52" i="14"/>
  <c r="ER83" i="14" s="1"/>
  <c r="EQ52" i="14"/>
  <c r="EQ83" i="14" s="1"/>
  <c r="EP52" i="14"/>
  <c r="EP83" i="14" s="1"/>
  <c r="EO52" i="14"/>
  <c r="EO83" i="14" s="1"/>
  <c r="EN52" i="14"/>
  <c r="EN83" i="14" s="1"/>
  <c r="EM52" i="14"/>
  <c r="EM83" i="14" s="1"/>
  <c r="EL52" i="14"/>
  <c r="EL83" i="14" s="1"/>
  <c r="EK52" i="14"/>
  <c r="EK83" i="14" s="1"/>
  <c r="EJ52" i="14"/>
  <c r="EJ83" i="14" s="1"/>
  <c r="EI52" i="14"/>
  <c r="EI83" i="14" s="1"/>
  <c r="EH52" i="14"/>
  <c r="EH83" i="14" s="1"/>
  <c r="EG52" i="14"/>
  <c r="EG83" i="14" s="1"/>
  <c r="EF52" i="14"/>
  <c r="EF83" i="14" s="1"/>
  <c r="EE52" i="14"/>
  <c r="EE83" i="14" s="1"/>
  <c r="ED52" i="14"/>
  <c r="ED83" i="14" s="1"/>
  <c r="EC52" i="14"/>
  <c r="EC83" i="14" s="1"/>
  <c r="EB52" i="14"/>
  <c r="EB83" i="14" s="1"/>
  <c r="EA52" i="14"/>
  <c r="EA83" i="14" s="1"/>
  <c r="DZ52" i="14"/>
  <c r="DZ83" i="14" s="1"/>
  <c r="DY52" i="14"/>
  <c r="DY83" i="14" s="1"/>
  <c r="DX52" i="14"/>
  <c r="DX83" i="14" s="1"/>
  <c r="DW52" i="14"/>
  <c r="DW83" i="14" s="1"/>
  <c r="DV52" i="14"/>
  <c r="DV83" i="14" s="1"/>
  <c r="DU52" i="14"/>
  <c r="DU83" i="14" s="1"/>
  <c r="DT52" i="14"/>
  <c r="DT83" i="14" s="1"/>
  <c r="DS52" i="14"/>
  <c r="DS83" i="14" s="1"/>
  <c r="DR52" i="14"/>
  <c r="DR83" i="14" s="1"/>
  <c r="DQ52" i="14"/>
  <c r="DQ83" i="14" s="1"/>
  <c r="DP52" i="14"/>
  <c r="DP83" i="14" s="1"/>
  <c r="DO52" i="14"/>
  <c r="DO83" i="14" s="1"/>
  <c r="DN52" i="14"/>
  <c r="DN83" i="14" s="1"/>
  <c r="DM52" i="14"/>
  <c r="DM83" i="14" s="1"/>
  <c r="DL52" i="14"/>
  <c r="DL83" i="14" s="1"/>
  <c r="DK52" i="14"/>
  <c r="DK83" i="14" s="1"/>
  <c r="DJ52" i="14"/>
  <c r="DJ83" i="14" s="1"/>
  <c r="DI52" i="14"/>
  <c r="DI83" i="14" s="1"/>
  <c r="DH52" i="14"/>
  <c r="DH83" i="14" s="1"/>
  <c r="DG52" i="14"/>
  <c r="DG83" i="14" s="1"/>
  <c r="DF52" i="14"/>
  <c r="DF83" i="14" s="1"/>
  <c r="DE52" i="14"/>
  <c r="DE83" i="14" s="1"/>
  <c r="DD52" i="14"/>
  <c r="DD83" i="14" s="1"/>
  <c r="DC52" i="14"/>
  <c r="DC83" i="14" s="1"/>
  <c r="DB52" i="14"/>
  <c r="DB83" i="14" s="1"/>
  <c r="DA52" i="14"/>
  <c r="DA83" i="14" s="1"/>
  <c r="CZ52" i="14"/>
  <c r="CZ83" i="14" s="1"/>
  <c r="CY52" i="14"/>
  <c r="CY83" i="14" s="1"/>
  <c r="CX52" i="14"/>
  <c r="CX83" i="14" s="1"/>
  <c r="CW52" i="14"/>
  <c r="CW83" i="14" s="1"/>
  <c r="CV52" i="14"/>
  <c r="CV83" i="14" s="1"/>
  <c r="CU52" i="14"/>
  <c r="CU83" i="14" s="1"/>
  <c r="CT52" i="14"/>
  <c r="CT83" i="14" s="1"/>
  <c r="CS52" i="14"/>
  <c r="CS83" i="14" s="1"/>
  <c r="CR52" i="14"/>
  <c r="CR83" i="14" s="1"/>
  <c r="CQ52" i="14"/>
  <c r="CQ83" i="14" s="1"/>
  <c r="CP52" i="14"/>
  <c r="CP83" i="14" s="1"/>
  <c r="CO52" i="14"/>
  <c r="CO83" i="14" s="1"/>
  <c r="CN52" i="14"/>
  <c r="CN83" i="14" s="1"/>
  <c r="CM52" i="14"/>
  <c r="CM83" i="14" s="1"/>
  <c r="CL52" i="14"/>
  <c r="CL83" i="14" s="1"/>
  <c r="CK52" i="14"/>
  <c r="CK83" i="14" s="1"/>
  <c r="CJ52" i="14"/>
  <c r="CJ83" i="14" s="1"/>
  <c r="CI52" i="14"/>
  <c r="CI83" i="14" s="1"/>
  <c r="CH52" i="14"/>
  <c r="CH83" i="14" s="1"/>
  <c r="CG52" i="14"/>
  <c r="CG83" i="14" s="1"/>
  <c r="CF52" i="14"/>
  <c r="CF83" i="14" s="1"/>
  <c r="CE52" i="14"/>
  <c r="CE83" i="14" s="1"/>
  <c r="CD52" i="14"/>
  <c r="CD83" i="14" s="1"/>
  <c r="CC52" i="14"/>
  <c r="CC83" i="14" s="1"/>
  <c r="CB52" i="14"/>
  <c r="CB83" i="14" s="1"/>
  <c r="CA52" i="14"/>
  <c r="CA83" i="14" s="1"/>
  <c r="BZ52" i="14"/>
  <c r="BZ83" i="14" s="1"/>
  <c r="BY52" i="14"/>
  <c r="BY83" i="14" s="1"/>
  <c r="BX52" i="14"/>
  <c r="BX83" i="14" s="1"/>
  <c r="BW52" i="14"/>
  <c r="BW83" i="14" s="1"/>
  <c r="BV52" i="14"/>
  <c r="BV83" i="14" s="1"/>
  <c r="BU52" i="14"/>
  <c r="BU83" i="14" s="1"/>
  <c r="BT52" i="14"/>
  <c r="BT83" i="14" s="1"/>
  <c r="BS52" i="14"/>
  <c r="BS83" i="14" s="1"/>
  <c r="BR52" i="14"/>
  <c r="BR83" i="14" s="1"/>
  <c r="BQ52" i="14"/>
  <c r="BQ83" i="14" s="1"/>
  <c r="BP52" i="14"/>
  <c r="BP83" i="14" s="1"/>
  <c r="BO52" i="14"/>
  <c r="BO83" i="14" s="1"/>
  <c r="BN52" i="14"/>
  <c r="BN83" i="14" s="1"/>
  <c r="BM52" i="14"/>
  <c r="BM83" i="14" s="1"/>
  <c r="BL52" i="14"/>
  <c r="BL83" i="14" s="1"/>
  <c r="BK52" i="14"/>
  <c r="BK83" i="14" s="1"/>
  <c r="BJ52" i="14"/>
  <c r="BJ83" i="14" s="1"/>
  <c r="BI52" i="14"/>
  <c r="BI83" i="14" s="1"/>
  <c r="BH52" i="14"/>
  <c r="BH83" i="14" s="1"/>
  <c r="BG52" i="14"/>
  <c r="BG83" i="14" s="1"/>
  <c r="BF52" i="14"/>
  <c r="BF83" i="14" s="1"/>
  <c r="BE52" i="14"/>
  <c r="BE83" i="14" s="1"/>
  <c r="BD52" i="14"/>
  <c r="BD83" i="14" s="1"/>
  <c r="BC52" i="14"/>
  <c r="BC83" i="14" s="1"/>
  <c r="BB52" i="14"/>
  <c r="BB83" i="14" s="1"/>
  <c r="BA52" i="14"/>
  <c r="BA83" i="14" s="1"/>
  <c r="GB51" i="14"/>
  <c r="GB82" i="14" s="1"/>
  <c r="GA51" i="14"/>
  <c r="GA82" i="14" s="1"/>
  <c r="FZ51" i="14"/>
  <c r="FZ82" i="14" s="1"/>
  <c r="FY51" i="14"/>
  <c r="FY82" i="14" s="1"/>
  <c r="FX51" i="14"/>
  <c r="FX82" i="14" s="1"/>
  <c r="FW51" i="14"/>
  <c r="FW82" i="14" s="1"/>
  <c r="FV51" i="14"/>
  <c r="FV82" i="14" s="1"/>
  <c r="FU51" i="14"/>
  <c r="FU82" i="14" s="1"/>
  <c r="FT51" i="14"/>
  <c r="FT82" i="14" s="1"/>
  <c r="FS51" i="14"/>
  <c r="FS82" i="14" s="1"/>
  <c r="FR51" i="14"/>
  <c r="FR82" i="14" s="1"/>
  <c r="FQ51" i="14"/>
  <c r="FQ82" i="14" s="1"/>
  <c r="FP51" i="14"/>
  <c r="FP82" i="14" s="1"/>
  <c r="FO51" i="14"/>
  <c r="FO82" i="14" s="1"/>
  <c r="FN51" i="14"/>
  <c r="FN82" i="14" s="1"/>
  <c r="FM51" i="14"/>
  <c r="FM82" i="14" s="1"/>
  <c r="FL51" i="14"/>
  <c r="FL82" i="14" s="1"/>
  <c r="FK51" i="14"/>
  <c r="FK82" i="14" s="1"/>
  <c r="FJ51" i="14"/>
  <c r="FJ82" i="14" s="1"/>
  <c r="FI51" i="14"/>
  <c r="FI82" i="14" s="1"/>
  <c r="FH51" i="14"/>
  <c r="FH82" i="14" s="1"/>
  <c r="FG51" i="14"/>
  <c r="FG82" i="14" s="1"/>
  <c r="FF51" i="14"/>
  <c r="FF82" i="14" s="1"/>
  <c r="FE51" i="14"/>
  <c r="FE82" i="14" s="1"/>
  <c r="FD51" i="14"/>
  <c r="FD82" i="14" s="1"/>
  <c r="FC51" i="14"/>
  <c r="FC82" i="14" s="1"/>
  <c r="FB51" i="14"/>
  <c r="FB82" i="14" s="1"/>
  <c r="FA51" i="14"/>
  <c r="FA82" i="14" s="1"/>
  <c r="EZ51" i="14"/>
  <c r="EZ82" i="14" s="1"/>
  <c r="EY51" i="14"/>
  <c r="EY82" i="14" s="1"/>
  <c r="EX51" i="14"/>
  <c r="EX82" i="14" s="1"/>
  <c r="EW51" i="14"/>
  <c r="EW82" i="14" s="1"/>
  <c r="EV51" i="14"/>
  <c r="EV82" i="14" s="1"/>
  <c r="EU51" i="14"/>
  <c r="EU82" i="14" s="1"/>
  <c r="ET51" i="14"/>
  <c r="ET82" i="14" s="1"/>
  <c r="ES51" i="14"/>
  <c r="ES82" i="14" s="1"/>
  <c r="ER51" i="14"/>
  <c r="ER82" i="14" s="1"/>
  <c r="EQ51" i="14"/>
  <c r="EQ82" i="14" s="1"/>
  <c r="EP51" i="14"/>
  <c r="EP82" i="14" s="1"/>
  <c r="EO51" i="14"/>
  <c r="EO82" i="14" s="1"/>
  <c r="EN51" i="14"/>
  <c r="EN82" i="14" s="1"/>
  <c r="EM51" i="14"/>
  <c r="EM82" i="14" s="1"/>
  <c r="EL51" i="14"/>
  <c r="EL82" i="14" s="1"/>
  <c r="EK51" i="14"/>
  <c r="EK82" i="14" s="1"/>
  <c r="EJ51" i="14"/>
  <c r="EJ82" i="14" s="1"/>
  <c r="EI51" i="14"/>
  <c r="EI82" i="14" s="1"/>
  <c r="EH51" i="14"/>
  <c r="EH82" i="14" s="1"/>
  <c r="EG51" i="14"/>
  <c r="EG82" i="14" s="1"/>
  <c r="EF51" i="14"/>
  <c r="EF82" i="14" s="1"/>
  <c r="EE51" i="14"/>
  <c r="EE82" i="14" s="1"/>
  <c r="ED51" i="14"/>
  <c r="ED82" i="14" s="1"/>
  <c r="EC51" i="14"/>
  <c r="EC82" i="14" s="1"/>
  <c r="EB51" i="14"/>
  <c r="EB82" i="14" s="1"/>
  <c r="EA51" i="14"/>
  <c r="EA82" i="14" s="1"/>
  <c r="DZ51" i="14"/>
  <c r="DZ82" i="14" s="1"/>
  <c r="DY51" i="14"/>
  <c r="DY82" i="14" s="1"/>
  <c r="DX51" i="14"/>
  <c r="DX82" i="14" s="1"/>
  <c r="DW51" i="14"/>
  <c r="DW82" i="14" s="1"/>
  <c r="DV51" i="14"/>
  <c r="DV82" i="14" s="1"/>
  <c r="DU51" i="14"/>
  <c r="DU82" i="14" s="1"/>
  <c r="DT51" i="14"/>
  <c r="DT82" i="14" s="1"/>
  <c r="DS51" i="14"/>
  <c r="DS82" i="14" s="1"/>
  <c r="DR51" i="14"/>
  <c r="DR82" i="14" s="1"/>
  <c r="DQ51" i="14"/>
  <c r="DQ82" i="14" s="1"/>
  <c r="DP51" i="14"/>
  <c r="DP82" i="14" s="1"/>
  <c r="DO51" i="14"/>
  <c r="DO82" i="14" s="1"/>
  <c r="DN51" i="14"/>
  <c r="DN82" i="14" s="1"/>
  <c r="DM51" i="14"/>
  <c r="DM82" i="14" s="1"/>
  <c r="DL51" i="14"/>
  <c r="DL82" i="14" s="1"/>
  <c r="DK51" i="14"/>
  <c r="DK82" i="14" s="1"/>
  <c r="DJ51" i="14"/>
  <c r="DJ82" i="14" s="1"/>
  <c r="DI51" i="14"/>
  <c r="DI82" i="14" s="1"/>
  <c r="DH51" i="14"/>
  <c r="DH82" i="14" s="1"/>
  <c r="DG51" i="14"/>
  <c r="DG82" i="14" s="1"/>
  <c r="DF51" i="14"/>
  <c r="DF82" i="14" s="1"/>
  <c r="DE51" i="14"/>
  <c r="DE82" i="14" s="1"/>
  <c r="DD51" i="14"/>
  <c r="DD82" i="14" s="1"/>
  <c r="DC51" i="14"/>
  <c r="DC82" i="14" s="1"/>
  <c r="DB51" i="14"/>
  <c r="DB82" i="14" s="1"/>
  <c r="DA51" i="14"/>
  <c r="DA82" i="14" s="1"/>
  <c r="CZ51" i="14"/>
  <c r="CZ82" i="14" s="1"/>
  <c r="CY51" i="14"/>
  <c r="CY82" i="14" s="1"/>
  <c r="CX51" i="14"/>
  <c r="CX82" i="14" s="1"/>
  <c r="CW51" i="14"/>
  <c r="CW82" i="14" s="1"/>
  <c r="CV51" i="14"/>
  <c r="CV82" i="14" s="1"/>
  <c r="CU51" i="14"/>
  <c r="CU82" i="14" s="1"/>
  <c r="CT51" i="14"/>
  <c r="CT82" i="14" s="1"/>
  <c r="CS51" i="14"/>
  <c r="CS82" i="14" s="1"/>
  <c r="CR51" i="14"/>
  <c r="CR82" i="14" s="1"/>
  <c r="CQ51" i="14"/>
  <c r="CQ82" i="14" s="1"/>
  <c r="CP51" i="14"/>
  <c r="CP82" i="14" s="1"/>
  <c r="CO51" i="14"/>
  <c r="CO82" i="14" s="1"/>
  <c r="CN51" i="14"/>
  <c r="CN82" i="14" s="1"/>
  <c r="CM51" i="14"/>
  <c r="CM82" i="14" s="1"/>
  <c r="CL51" i="14"/>
  <c r="CL82" i="14" s="1"/>
  <c r="CK51" i="14"/>
  <c r="CK82" i="14" s="1"/>
  <c r="CJ51" i="14"/>
  <c r="CJ82" i="14" s="1"/>
  <c r="CI51" i="14"/>
  <c r="CI82" i="14" s="1"/>
  <c r="CH51" i="14"/>
  <c r="CH82" i="14" s="1"/>
  <c r="CG51" i="14"/>
  <c r="CG82" i="14" s="1"/>
  <c r="CF51" i="14"/>
  <c r="CF82" i="14" s="1"/>
  <c r="CE51" i="14"/>
  <c r="CE82" i="14" s="1"/>
  <c r="CD51" i="14"/>
  <c r="CD82" i="14" s="1"/>
  <c r="CC51" i="14"/>
  <c r="CC82" i="14" s="1"/>
  <c r="CB51" i="14"/>
  <c r="CB82" i="14" s="1"/>
  <c r="CA51" i="14"/>
  <c r="CA82" i="14" s="1"/>
  <c r="BZ51" i="14"/>
  <c r="BZ82" i="14" s="1"/>
  <c r="BY51" i="14"/>
  <c r="BY82" i="14" s="1"/>
  <c r="BX51" i="14"/>
  <c r="BX82" i="14" s="1"/>
  <c r="BW51" i="14"/>
  <c r="BW82" i="14" s="1"/>
  <c r="BV51" i="14"/>
  <c r="BV82" i="14" s="1"/>
  <c r="BU51" i="14"/>
  <c r="BU82" i="14" s="1"/>
  <c r="BT51" i="14"/>
  <c r="BT82" i="14" s="1"/>
  <c r="BS51" i="14"/>
  <c r="BS82" i="14" s="1"/>
  <c r="BR51" i="14"/>
  <c r="BR82" i="14" s="1"/>
  <c r="BQ51" i="14"/>
  <c r="BQ82" i="14" s="1"/>
  <c r="BP51" i="14"/>
  <c r="BP82" i="14" s="1"/>
  <c r="BO51" i="14"/>
  <c r="BO82" i="14" s="1"/>
  <c r="BN51" i="14"/>
  <c r="BN82" i="14" s="1"/>
  <c r="BM51" i="14"/>
  <c r="BM82" i="14" s="1"/>
  <c r="BL51" i="14"/>
  <c r="BL82" i="14" s="1"/>
  <c r="BK51" i="14"/>
  <c r="BK82" i="14" s="1"/>
  <c r="BJ51" i="14"/>
  <c r="BJ82" i="14" s="1"/>
  <c r="BI51" i="14"/>
  <c r="BI82" i="14" s="1"/>
  <c r="BH51" i="14"/>
  <c r="BH82" i="14" s="1"/>
  <c r="BG51" i="14"/>
  <c r="BG82" i="14" s="1"/>
  <c r="BF51" i="14"/>
  <c r="BF82" i="14" s="1"/>
  <c r="BE51" i="14"/>
  <c r="BE82" i="14" s="1"/>
  <c r="BD51" i="14"/>
  <c r="BD82" i="14" s="1"/>
  <c r="BC51" i="14"/>
  <c r="BC82" i="14" s="1"/>
  <c r="BB51" i="14"/>
  <c r="BB82" i="14" s="1"/>
  <c r="BA51" i="14"/>
  <c r="BA82" i="14" s="1"/>
  <c r="GB50" i="14"/>
  <c r="GB81" i="14" s="1"/>
  <c r="GA50" i="14"/>
  <c r="GA81" i="14" s="1"/>
  <c r="FZ50" i="14"/>
  <c r="FZ81" i="14" s="1"/>
  <c r="FY50" i="14"/>
  <c r="FY81" i="14" s="1"/>
  <c r="FX50" i="14"/>
  <c r="FX81" i="14" s="1"/>
  <c r="FW50" i="14"/>
  <c r="FW81" i="14" s="1"/>
  <c r="FV50" i="14"/>
  <c r="FV81" i="14" s="1"/>
  <c r="FU50" i="14"/>
  <c r="FU81" i="14" s="1"/>
  <c r="FT50" i="14"/>
  <c r="FT81" i="14" s="1"/>
  <c r="FS50" i="14"/>
  <c r="FS81" i="14" s="1"/>
  <c r="FR81" i="14"/>
  <c r="FQ50" i="14"/>
  <c r="FQ81" i="14" s="1"/>
  <c r="FP50" i="14"/>
  <c r="FP81" i="14" s="1"/>
  <c r="FO50" i="14"/>
  <c r="FO81" i="14" s="1"/>
  <c r="FN50" i="14"/>
  <c r="FN81" i="14" s="1"/>
  <c r="FM50" i="14"/>
  <c r="FM81" i="14" s="1"/>
  <c r="FL50" i="14"/>
  <c r="FL81" i="14" s="1"/>
  <c r="FK50" i="14"/>
  <c r="FK81" i="14" s="1"/>
  <c r="FJ50" i="14"/>
  <c r="FJ81" i="14" s="1"/>
  <c r="FI50" i="14"/>
  <c r="FI81" i="14" s="1"/>
  <c r="FH50" i="14"/>
  <c r="FH81" i="14" s="1"/>
  <c r="FG50" i="14"/>
  <c r="FG81" i="14" s="1"/>
  <c r="FF50" i="14"/>
  <c r="FF81" i="14" s="1"/>
  <c r="FE50" i="14"/>
  <c r="FE81" i="14" s="1"/>
  <c r="FD50" i="14"/>
  <c r="FD81" i="14" s="1"/>
  <c r="FC50" i="14"/>
  <c r="FC81" i="14" s="1"/>
  <c r="FB50" i="14"/>
  <c r="FB81" i="14" s="1"/>
  <c r="FA50" i="14"/>
  <c r="FA81" i="14" s="1"/>
  <c r="EZ50" i="14"/>
  <c r="EZ81" i="14" s="1"/>
  <c r="EY50" i="14"/>
  <c r="EY81" i="14" s="1"/>
  <c r="EX50" i="14"/>
  <c r="EX81" i="14" s="1"/>
  <c r="EW50" i="14"/>
  <c r="EW81" i="14" s="1"/>
  <c r="EV50" i="14"/>
  <c r="EV81" i="14" s="1"/>
  <c r="EU50" i="14"/>
  <c r="EU81" i="14" s="1"/>
  <c r="ET50" i="14"/>
  <c r="ET81" i="14" s="1"/>
  <c r="ES50" i="14"/>
  <c r="ES81" i="14" s="1"/>
  <c r="ER50" i="14"/>
  <c r="ER81" i="14" s="1"/>
  <c r="EQ50" i="14"/>
  <c r="EQ81" i="14" s="1"/>
  <c r="EP50" i="14"/>
  <c r="EP81" i="14" s="1"/>
  <c r="EO50" i="14"/>
  <c r="EO81" i="14" s="1"/>
  <c r="EN50" i="14"/>
  <c r="EN81" i="14" s="1"/>
  <c r="EM50" i="14"/>
  <c r="EM81" i="14" s="1"/>
  <c r="EL50" i="14"/>
  <c r="EL81" i="14" s="1"/>
  <c r="EK50" i="14"/>
  <c r="EK81" i="14" s="1"/>
  <c r="EJ50" i="14"/>
  <c r="EJ81" i="14" s="1"/>
  <c r="EI50" i="14"/>
  <c r="EI81" i="14" s="1"/>
  <c r="EH50" i="14"/>
  <c r="EH81" i="14" s="1"/>
  <c r="EG50" i="14"/>
  <c r="EG81" i="14" s="1"/>
  <c r="EF50" i="14"/>
  <c r="EF81" i="14" s="1"/>
  <c r="EE50" i="14"/>
  <c r="EE81" i="14" s="1"/>
  <c r="ED50" i="14"/>
  <c r="ED81" i="14" s="1"/>
  <c r="EC50" i="14"/>
  <c r="EC81" i="14" s="1"/>
  <c r="EB50" i="14"/>
  <c r="EB81" i="14" s="1"/>
  <c r="EA50" i="14"/>
  <c r="EA81" i="14" s="1"/>
  <c r="DZ50" i="14"/>
  <c r="DZ81" i="14" s="1"/>
  <c r="DY50" i="14"/>
  <c r="DY81" i="14" s="1"/>
  <c r="DX50" i="14"/>
  <c r="DX81" i="14" s="1"/>
  <c r="DW50" i="14"/>
  <c r="DW81" i="14" s="1"/>
  <c r="DV50" i="14"/>
  <c r="DV81" i="14" s="1"/>
  <c r="DU50" i="14"/>
  <c r="DU81" i="14" s="1"/>
  <c r="DT50" i="14"/>
  <c r="DT81" i="14" s="1"/>
  <c r="DS50" i="14"/>
  <c r="DS81" i="14" s="1"/>
  <c r="DR50" i="14"/>
  <c r="DR81" i="14" s="1"/>
  <c r="DQ50" i="14"/>
  <c r="DQ81" i="14" s="1"/>
  <c r="DP50" i="14"/>
  <c r="DP81" i="14" s="1"/>
  <c r="DO50" i="14"/>
  <c r="DO81" i="14" s="1"/>
  <c r="DN50" i="14"/>
  <c r="DN81" i="14" s="1"/>
  <c r="DM50" i="14"/>
  <c r="DM81" i="14" s="1"/>
  <c r="DL50" i="14"/>
  <c r="DL81" i="14" s="1"/>
  <c r="DK50" i="14"/>
  <c r="DK81" i="14" s="1"/>
  <c r="DJ50" i="14"/>
  <c r="DJ81" i="14" s="1"/>
  <c r="DI50" i="14"/>
  <c r="DI81" i="14" s="1"/>
  <c r="DH50" i="14"/>
  <c r="DH81" i="14" s="1"/>
  <c r="DG50" i="14"/>
  <c r="DG81" i="14" s="1"/>
  <c r="DF50" i="14"/>
  <c r="DF81" i="14" s="1"/>
  <c r="DE50" i="14"/>
  <c r="DE81" i="14" s="1"/>
  <c r="DD50" i="14"/>
  <c r="DD81" i="14" s="1"/>
  <c r="DC50" i="14"/>
  <c r="DC81" i="14" s="1"/>
  <c r="DB50" i="14"/>
  <c r="DB81" i="14" s="1"/>
  <c r="DA50" i="14"/>
  <c r="DA81" i="14" s="1"/>
  <c r="CZ50" i="14"/>
  <c r="CZ81" i="14" s="1"/>
  <c r="CY50" i="14"/>
  <c r="CY81" i="14" s="1"/>
  <c r="CX50" i="14"/>
  <c r="CX81" i="14" s="1"/>
  <c r="CW50" i="14"/>
  <c r="CW81" i="14" s="1"/>
  <c r="CV50" i="14"/>
  <c r="CV81" i="14" s="1"/>
  <c r="CU50" i="14"/>
  <c r="CU81" i="14" s="1"/>
  <c r="CT50" i="14"/>
  <c r="CT81" i="14" s="1"/>
  <c r="CS50" i="14"/>
  <c r="CS81" i="14" s="1"/>
  <c r="CR50" i="14"/>
  <c r="CR81" i="14" s="1"/>
  <c r="CQ50" i="14"/>
  <c r="CQ81" i="14" s="1"/>
  <c r="CP50" i="14"/>
  <c r="CP81" i="14" s="1"/>
  <c r="CO50" i="14"/>
  <c r="CO81" i="14" s="1"/>
  <c r="CN50" i="14"/>
  <c r="CN81" i="14" s="1"/>
  <c r="CM50" i="14"/>
  <c r="CM81" i="14" s="1"/>
  <c r="CL50" i="14"/>
  <c r="CL81" i="14" s="1"/>
  <c r="CK50" i="14"/>
  <c r="CK81" i="14" s="1"/>
  <c r="CJ50" i="14"/>
  <c r="CJ81" i="14" s="1"/>
  <c r="CI50" i="14"/>
  <c r="CI81" i="14" s="1"/>
  <c r="CH50" i="14"/>
  <c r="CH81" i="14" s="1"/>
  <c r="CG50" i="14"/>
  <c r="CG81" i="14" s="1"/>
  <c r="CF50" i="14"/>
  <c r="CF81" i="14" s="1"/>
  <c r="CE50" i="14"/>
  <c r="CE81" i="14" s="1"/>
  <c r="CD50" i="14"/>
  <c r="CD81" i="14" s="1"/>
  <c r="CC50" i="14"/>
  <c r="CC81" i="14" s="1"/>
  <c r="CB50" i="14"/>
  <c r="CB81" i="14" s="1"/>
  <c r="CA50" i="14"/>
  <c r="CA81" i="14" s="1"/>
  <c r="BZ50" i="14"/>
  <c r="BZ81" i="14" s="1"/>
  <c r="BY50" i="14"/>
  <c r="BY81" i="14" s="1"/>
  <c r="BX50" i="14"/>
  <c r="BX81" i="14" s="1"/>
  <c r="BW50" i="14"/>
  <c r="BW81" i="14" s="1"/>
  <c r="BV50" i="14"/>
  <c r="BV81" i="14" s="1"/>
  <c r="BU50" i="14"/>
  <c r="BU81" i="14" s="1"/>
  <c r="BT50" i="14"/>
  <c r="BT81" i="14" s="1"/>
  <c r="BS50" i="14"/>
  <c r="BS81" i="14" s="1"/>
  <c r="BR50" i="14"/>
  <c r="BR81" i="14" s="1"/>
  <c r="BQ50" i="14"/>
  <c r="BQ81" i="14" s="1"/>
  <c r="BP50" i="14"/>
  <c r="BP81" i="14" s="1"/>
  <c r="BO50" i="14"/>
  <c r="BO81" i="14" s="1"/>
  <c r="BN50" i="14"/>
  <c r="BN81" i="14" s="1"/>
  <c r="BM50" i="14"/>
  <c r="BM81" i="14" s="1"/>
  <c r="BL50" i="14"/>
  <c r="BL81" i="14" s="1"/>
  <c r="BK50" i="14"/>
  <c r="BK81" i="14" s="1"/>
  <c r="BJ50" i="14"/>
  <c r="BJ81" i="14" s="1"/>
  <c r="BI50" i="14"/>
  <c r="BI81" i="14" s="1"/>
  <c r="BH50" i="14"/>
  <c r="BH81" i="14" s="1"/>
  <c r="BG50" i="14"/>
  <c r="BG81" i="14" s="1"/>
  <c r="BF50" i="14"/>
  <c r="BF81" i="14" s="1"/>
  <c r="BE50" i="14"/>
  <c r="BE81" i="14" s="1"/>
  <c r="BD50" i="14"/>
  <c r="BD81" i="14" s="1"/>
  <c r="BC50" i="14"/>
  <c r="BC81" i="14" s="1"/>
  <c r="BB50" i="14"/>
  <c r="BB81" i="14" s="1"/>
  <c r="BA50" i="14"/>
  <c r="BA81" i="14" s="1"/>
  <c r="GB49" i="14"/>
  <c r="GB80" i="14" s="1"/>
  <c r="GA49" i="14"/>
  <c r="GA80" i="14" s="1"/>
  <c r="FZ49" i="14"/>
  <c r="FZ80" i="14" s="1"/>
  <c r="FY49" i="14"/>
  <c r="FY80" i="14" s="1"/>
  <c r="FX49" i="14"/>
  <c r="FX80" i="14" s="1"/>
  <c r="FW49" i="14"/>
  <c r="FW80" i="14" s="1"/>
  <c r="FV49" i="14"/>
  <c r="FV80" i="14" s="1"/>
  <c r="FU49" i="14"/>
  <c r="FU80" i="14" s="1"/>
  <c r="FT49" i="14"/>
  <c r="FT80" i="14" s="1"/>
  <c r="FS49" i="14"/>
  <c r="FS80" i="14" s="1"/>
  <c r="FR49" i="14"/>
  <c r="FR80" i="14" s="1"/>
  <c r="FQ49" i="14"/>
  <c r="FQ80" i="14" s="1"/>
  <c r="FP49" i="14"/>
  <c r="FP80" i="14" s="1"/>
  <c r="FO49" i="14"/>
  <c r="FO80" i="14" s="1"/>
  <c r="FN49" i="14"/>
  <c r="FN80" i="14" s="1"/>
  <c r="FM49" i="14"/>
  <c r="FM80" i="14" s="1"/>
  <c r="FL49" i="14"/>
  <c r="FL80" i="14" s="1"/>
  <c r="FK49" i="14"/>
  <c r="FK80" i="14" s="1"/>
  <c r="FJ49" i="14"/>
  <c r="FJ80" i="14" s="1"/>
  <c r="FI49" i="14"/>
  <c r="FI80" i="14" s="1"/>
  <c r="FH49" i="14"/>
  <c r="FH80" i="14" s="1"/>
  <c r="FG49" i="14"/>
  <c r="FG80" i="14" s="1"/>
  <c r="FF49" i="14"/>
  <c r="FF80" i="14" s="1"/>
  <c r="FE49" i="14"/>
  <c r="FE80" i="14" s="1"/>
  <c r="FD49" i="14"/>
  <c r="FD80" i="14" s="1"/>
  <c r="FC49" i="14"/>
  <c r="FC80" i="14" s="1"/>
  <c r="FB49" i="14"/>
  <c r="FB80" i="14" s="1"/>
  <c r="FA49" i="14"/>
  <c r="FA80" i="14" s="1"/>
  <c r="EZ49" i="14"/>
  <c r="EZ80" i="14" s="1"/>
  <c r="EY49" i="14"/>
  <c r="EY80" i="14" s="1"/>
  <c r="EX49" i="14"/>
  <c r="EX80" i="14" s="1"/>
  <c r="EW49" i="14"/>
  <c r="EW80" i="14" s="1"/>
  <c r="EV49" i="14"/>
  <c r="EV80" i="14" s="1"/>
  <c r="EU49" i="14"/>
  <c r="EU80" i="14" s="1"/>
  <c r="ET49" i="14"/>
  <c r="ET80" i="14" s="1"/>
  <c r="ES49" i="14"/>
  <c r="ES80" i="14" s="1"/>
  <c r="ER49" i="14"/>
  <c r="ER80" i="14" s="1"/>
  <c r="EQ49" i="14"/>
  <c r="EQ80" i="14" s="1"/>
  <c r="EP49" i="14"/>
  <c r="EP80" i="14" s="1"/>
  <c r="EO49" i="14"/>
  <c r="EO80" i="14" s="1"/>
  <c r="EN49" i="14"/>
  <c r="EN80" i="14" s="1"/>
  <c r="EM49" i="14"/>
  <c r="EM80" i="14" s="1"/>
  <c r="EL49" i="14"/>
  <c r="EL80" i="14" s="1"/>
  <c r="EK49" i="14"/>
  <c r="EK80" i="14" s="1"/>
  <c r="EJ49" i="14"/>
  <c r="EJ80" i="14" s="1"/>
  <c r="EI49" i="14"/>
  <c r="EI80" i="14" s="1"/>
  <c r="EH49" i="14"/>
  <c r="EH80" i="14" s="1"/>
  <c r="EG49" i="14"/>
  <c r="EG80" i="14" s="1"/>
  <c r="EF49" i="14"/>
  <c r="EF80" i="14" s="1"/>
  <c r="EE49" i="14"/>
  <c r="EE80" i="14" s="1"/>
  <c r="ED49" i="14"/>
  <c r="ED80" i="14" s="1"/>
  <c r="EC49" i="14"/>
  <c r="EC80" i="14" s="1"/>
  <c r="EB49" i="14"/>
  <c r="EB80" i="14" s="1"/>
  <c r="EA49" i="14"/>
  <c r="EA80" i="14" s="1"/>
  <c r="DZ49" i="14"/>
  <c r="DZ80" i="14" s="1"/>
  <c r="DY49" i="14"/>
  <c r="DY80" i="14" s="1"/>
  <c r="DX49" i="14"/>
  <c r="DX80" i="14" s="1"/>
  <c r="DW49" i="14"/>
  <c r="DW80" i="14" s="1"/>
  <c r="DV49" i="14"/>
  <c r="DV80" i="14" s="1"/>
  <c r="DU49" i="14"/>
  <c r="DU80" i="14" s="1"/>
  <c r="DT49" i="14"/>
  <c r="DT80" i="14" s="1"/>
  <c r="DS49" i="14"/>
  <c r="DS80" i="14" s="1"/>
  <c r="DR49" i="14"/>
  <c r="DR80" i="14" s="1"/>
  <c r="DQ49" i="14"/>
  <c r="DQ80" i="14" s="1"/>
  <c r="DP49" i="14"/>
  <c r="DP80" i="14" s="1"/>
  <c r="DO49" i="14"/>
  <c r="DO80" i="14" s="1"/>
  <c r="DN49" i="14"/>
  <c r="DN80" i="14" s="1"/>
  <c r="DM49" i="14"/>
  <c r="DM80" i="14" s="1"/>
  <c r="DL49" i="14"/>
  <c r="DL80" i="14" s="1"/>
  <c r="DK49" i="14"/>
  <c r="DK80" i="14" s="1"/>
  <c r="DJ49" i="14"/>
  <c r="DJ80" i="14" s="1"/>
  <c r="DI49" i="14"/>
  <c r="DI80" i="14" s="1"/>
  <c r="DH49" i="14"/>
  <c r="DH80" i="14" s="1"/>
  <c r="DG49" i="14"/>
  <c r="DG80" i="14" s="1"/>
  <c r="DF49" i="14"/>
  <c r="DF80" i="14" s="1"/>
  <c r="DE49" i="14"/>
  <c r="DE80" i="14" s="1"/>
  <c r="DD49" i="14"/>
  <c r="DD80" i="14" s="1"/>
  <c r="DC49" i="14"/>
  <c r="DC80" i="14" s="1"/>
  <c r="DB49" i="14"/>
  <c r="DB80" i="14" s="1"/>
  <c r="DA49" i="14"/>
  <c r="DA80" i="14" s="1"/>
  <c r="CZ49" i="14"/>
  <c r="CZ80" i="14" s="1"/>
  <c r="CY49" i="14"/>
  <c r="CY80" i="14" s="1"/>
  <c r="CX49" i="14"/>
  <c r="CX80" i="14" s="1"/>
  <c r="CW49" i="14"/>
  <c r="CW80" i="14" s="1"/>
  <c r="CV49" i="14"/>
  <c r="CV80" i="14" s="1"/>
  <c r="CU49" i="14"/>
  <c r="CU80" i="14" s="1"/>
  <c r="CT49" i="14"/>
  <c r="CT80" i="14" s="1"/>
  <c r="CS49" i="14"/>
  <c r="CS80" i="14" s="1"/>
  <c r="CR49" i="14"/>
  <c r="CR80" i="14" s="1"/>
  <c r="CQ49" i="14"/>
  <c r="CQ80" i="14" s="1"/>
  <c r="CP49" i="14"/>
  <c r="CP80" i="14" s="1"/>
  <c r="CO49" i="14"/>
  <c r="CO80" i="14" s="1"/>
  <c r="CN49" i="14"/>
  <c r="CN80" i="14" s="1"/>
  <c r="CM49" i="14"/>
  <c r="CM80" i="14" s="1"/>
  <c r="CL49" i="14"/>
  <c r="CL80" i="14" s="1"/>
  <c r="CK49" i="14"/>
  <c r="CK80" i="14" s="1"/>
  <c r="CJ49" i="14"/>
  <c r="CJ80" i="14" s="1"/>
  <c r="CI49" i="14"/>
  <c r="CI80" i="14" s="1"/>
  <c r="CH49" i="14"/>
  <c r="CH80" i="14" s="1"/>
  <c r="CG49" i="14"/>
  <c r="CG80" i="14" s="1"/>
  <c r="CF49" i="14"/>
  <c r="CF80" i="14" s="1"/>
  <c r="CE49" i="14"/>
  <c r="CE80" i="14" s="1"/>
  <c r="CD49" i="14"/>
  <c r="CD80" i="14" s="1"/>
  <c r="CC49" i="14"/>
  <c r="CC80" i="14" s="1"/>
  <c r="CB49" i="14"/>
  <c r="CB80" i="14" s="1"/>
  <c r="CA49" i="14"/>
  <c r="CA80" i="14" s="1"/>
  <c r="BZ49" i="14"/>
  <c r="BZ80" i="14" s="1"/>
  <c r="BY49" i="14"/>
  <c r="BY80" i="14" s="1"/>
  <c r="BX49" i="14"/>
  <c r="BX80" i="14" s="1"/>
  <c r="BW49" i="14"/>
  <c r="BW80" i="14" s="1"/>
  <c r="BV49" i="14"/>
  <c r="BV80" i="14" s="1"/>
  <c r="BU49" i="14"/>
  <c r="BU80" i="14" s="1"/>
  <c r="BT49" i="14"/>
  <c r="BT80" i="14" s="1"/>
  <c r="BS49" i="14"/>
  <c r="BS80" i="14" s="1"/>
  <c r="BR49" i="14"/>
  <c r="BR80" i="14" s="1"/>
  <c r="BQ49" i="14"/>
  <c r="BQ80" i="14" s="1"/>
  <c r="BP49" i="14"/>
  <c r="BP80" i="14" s="1"/>
  <c r="BO49" i="14"/>
  <c r="BO80" i="14" s="1"/>
  <c r="BN49" i="14"/>
  <c r="BN80" i="14" s="1"/>
  <c r="BM49" i="14"/>
  <c r="BM80" i="14" s="1"/>
  <c r="BL49" i="14"/>
  <c r="BL80" i="14" s="1"/>
  <c r="BK49" i="14"/>
  <c r="BK80" i="14" s="1"/>
  <c r="BJ49" i="14"/>
  <c r="BJ80" i="14" s="1"/>
  <c r="BI49" i="14"/>
  <c r="BI80" i="14" s="1"/>
  <c r="BH49" i="14"/>
  <c r="BH80" i="14" s="1"/>
  <c r="BG49" i="14"/>
  <c r="BG80" i="14" s="1"/>
  <c r="BF49" i="14"/>
  <c r="BF80" i="14" s="1"/>
  <c r="BE49" i="14"/>
  <c r="BE80" i="14" s="1"/>
  <c r="BD49" i="14"/>
  <c r="BD80" i="14" s="1"/>
  <c r="BC49" i="14"/>
  <c r="BC80" i="14" s="1"/>
  <c r="BB49" i="14"/>
  <c r="BB80" i="14" s="1"/>
  <c r="BA49" i="14"/>
  <c r="BA80" i="14" s="1"/>
  <c r="GB48" i="14"/>
  <c r="GA48" i="14"/>
  <c r="FZ48" i="14"/>
  <c r="FY48" i="14"/>
  <c r="FX48" i="14"/>
  <c r="FW48" i="14"/>
  <c r="FV48" i="14"/>
  <c r="FU48" i="14"/>
  <c r="FT48" i="14"/>
  <c r="FS48" i="14"/>
  <c r="FR48" i="14"/>
  <c r="FQ48" i="14"/>
  <c r="FP48" i="14"/>
  <c r="FO48" i="14"/>
  <c r="FN48" i="14"/>
  <c r="FM48" i="14"/>
  <c r="FL48" i="14"/>
  <c r="FK48" i="14"/>
  <c r="FJ48" i="14"/>
  <c r="FI48" i="14"/>
  <c r="FH48" i="14"/>
  <c r="FG48" i="14"/>
  <c r="FF48" i="14"/>
  <c r="FE48" i="14"/>
  <c r="FD48" i="14"/>
  <c r="FC48" i="14"/>
  <c r="FB48" i="14"/>
  <c r="FA48" i="14"/>
  <c r="EZ48" i="14"/>
  <c r="EY48" i="14"/>
  <c r="EX48" i="14"/>
  <c r="EW48" i="14"/>
  <c r="EV48" i="14"/>
  <c r="EU48" i="14"/>
  <c r="ET48" i="14"/>
  <c r="ES48" i="14"/>
  <c r="ER48" i="14"/>
  <c r="EQ48" i="14"/>
  <c r="EP48" i="14"/>
  <c r="EO48" i="14"/>
  <c r="EN48" i="14"/>
  <c r="EM48" i="14"/>
  <c r="EL48" i="14"/>
  <c r="EK48" i="14"/>
  <c r="EJ48" i="14"/>
  <c r="EI48" i="14"/>
  <c r="EH48" i="14"/>
  <c r="EG48" i="14"/>
  <c r="EF48" i="14"/>
  <c r="EE48" i="14"/>
  <c r="ED48" i="14"/>
  <c r="EC48" i="14"/>
  <c r="EB48" i="14"/>
  <c r="EA48" i="14"/>
  <c r="DZ48" i="14"/>
  <c r="DY48" i="14"/>
  <c r="DX48" i="14"/>
  <c r="DW48" i="14"/>
  <c r="DV48" i="14"/>
  <c r="DU48" i="14"/>
  <c r="DT48" i="14"/>
  <c r="DS48" i="14"/>
  <c r="DR48" i="14"/>
  <c r="DQ48" i="14"/>
  <c r="DP48" i="14"/>
  <c r="DO48" i="14"/>
  <c r="DN48" i="14"/>
  <c r="DM48" i="14"/>
  <c r="DL48" i="14"/>
  <c r="DK48" i="14"/>
  <c r="DJ48" i="14"/>
  <c r="DI48" i="14"/>
  <c r="DH48" i="14"/>
  <c r="DG48" i="14"/>
  <c r="DF48" i="14"/>
  <c r="DE48" i="14"/>
  <c r="DD48" i="14"/>
  <c r="DC48" i="14"/>
  <c r="DB48" i="14"/>
  <c r="DA48" i="14"/>
  <c r="CZ48" i="14"/>
  <c r="CY48" i="14"/>
  <c r="CX48" i="14"/>
  <c r="CW48" i="14"/>
  <c r="CV48" i="14"/>
  <c r="CU48" i="14"/>
  <c r="CT48" i="14"/>
  <c r="CS48" i="14"/>
  <c r="CR48" i="14"/>
  <c r="CQ48" i="14"/>
  <c r="CP48" i="14"/>
  <c r="CO48" i="14"/>
  <c r="CN48" i="14"/>
  <c r="CM48" i="14"/>
  <c r="CL48" i="14"/>
  <c r="CK48" i="14"/>
  <c r="CJ48" i="14"/>
  <c r="CI48" i="14"/>
  <c r="CH48" i="14"/>
  <c r="CG48" i="14"/>
  <c r="CF48" i="14"/>
  <c r="CE48" i="14"/>
  <c r="CD48" i="14"/>
  <c r="CC48" i="14"/>
  <c r="CB48" i="14"/>
  <c r="CA48" i="14"/>
  <c r="BZ48" i="14"/>
  <c r="BY48" i="14"/>
  <c r="BX48" i="14"/>
  <c r="BW48" i="14"/>
  <c r="BV48" i="14"/>
  <c r="BU48" i="14"/>
  <c r="BT48" i="14"/>
  <c r="BS48" i="14"/>
  <c r="BR48" i="14"/>
  <c r="BQ48" i="14"/>
  <c r="BP48" i="14"/>
  <c r="BO48" i="14"/>
  <c r="BN48" i="14"/>
  <c r="BM48" i="14"/>
  <c r="BL48" i="14"/>
  <c r="BK48" i="14"/>
  <c r="BJ48" i="14"/>
  <c r="BI48" i="14"/>
  <c r="BH48" i="14"/>
  <c r="BG48" i="14"/>
  <c r="BF48" i="14"/>
  <c r="BE48" i="14"/>
  <c r="BD48" i="14"/>
  <c r="BC48" i="14"/>
  <c r="BB48" i="14"/>
  <c r="BA48" i="14"/>
  <c r="BL44" i="10"/>
  <c r="BX44" i="10" s="1"/>
  <c r="CJ44" i="10" s="1"/>
  <c r="CV44" i="10" s="1"/>
  <c r="DH44" i="10" s="1"/>
  <c r="DT44" i="10" s="1"/>
  <c r="EF44" i="10" s="1"/>
  <c r="ER44" i="10" s="1"/>
  <c r="FD44" i="10" s="1"/>
  <c r="FP44" i="10" s="1"/>
  <c r="GB44" i="10" s="1"/>
  <c r="BK44" i="10"/>
  <c r="BW44" i="10" s="1"/>
  <c r="CI44" i="10" s="1"/>
  <c r="CU44" i="10" s="1"/>
  <c r="DG44" i="10" s="1"/>
  <c r="DS44" i="10" s="1"/>
  <c r="EE44" i="10" s="1"/>
  <c r="EQ44" i="10" s="1"/>
  <c r="FC44" i="10" s="1"/>
  <c r="FO44" i="10" s="1"/>
  <c r="GA44" i="10" s="1"/>
  <c r="BJ44" i="10"/>
  <c r="BV44" i="10" s="1"/>
  <c r="CH44" i="10" s="1"/>
  <c r="CT44" i="10" s="1"/>
  <c r="DF44" i="10" s="1"/>
  <c r="DR44" i="10" s="1"/>
  <c r="ED44" i="10" s="1"/>
  <c r="EP44" i="10" s="1"/>
  <c r="FB44" i="10" s="1"/>
  <c r="FN44" i="10" s="1"/>
  <c r="FZ44" i="10" s="1"/>
  <c r="BI44" i="10"/>
  <c r="BU44" i="10" s="1"/>
  <c r="BH44" i="10"/>
  <c r="BT44" i="10" s="1"/>
  <c r="CF44" i="10" s="1"/>
  <c r="CR44" i="10" s="1"/>
  <c r="DD44" i="10" s="1"/>
  <c r="DP44" i="10" s="1"/>
  <c r="EB44" i="10" s="1"/>
  <c r="EN44" i="10" s="1"/>
  <c r="EZ44" i="10" s="1"/>
  <c r="FL44" i="10" s="1"/>
  <c r="FX44" i="10" s="1"/>
  <c r="BG44" i="10"/>
  <c r="BS44" i="10" s="1"/>
  <c r="CE44" i="10" s="1"/>
  <c r="CQ44" i="10" s="1"/>
  <c r="DC44" i="10" s="1"/>
  <c r="DO44" i="10" s="1"/>
  <c r="EA44" i="10" s="1"/>
  <c r="EM44" i="10" s="1"/>
  <c r="EY44" i="10" s="1"/>
  <c r="FK44" i="10" s="1"/>
  <c r="FW44" i="10" s="1"/>
  <c r="BF44" i="10"/>
  <c r="BR44" i="10" s="1"/>
  <c r="CD44" i="10" s="1"/>
  <c r="CP44" i="10" s="1"/>
  <c r="DB44" i="10" s="1"/>
  <c r="DN44" i="10" s="1"/>
  <c r="DZ44" i="10" s="1"/>
  <c r="EL44" i="10" s="1"/>
  <c r="EX44" i="10" s="1"/>
  <c r="FJ44" i="10" s="1"/>
  <c r="FV44" i="10" s="1"/>
  <c r="BE44" i="10"/>
  <c r="BQ44" i="10" s="1"/>
  <c r="CC44" i="10" s="1"/>
  <c r="CO44" i="10" s="1"/>
  <c r="DA44" i="10" s="1"/>
  <c r="DM44" i="10" s="1"/>
  <c r="DY44" i="10" s="1"/>
  <c r="EK44" i="10" s="1"/>
  <c r="EW44" i="10" s="1"/>
  <c r="FI44" i="10" s="1"/>
  <c r="FU44" i="10" s="1"/>
  <c r="BD44" i="10"/>
  <c r="BP44" i="10" s="1"/>
  <c r="CB44" i="10" s="1"/>
  <c r="CN44" i="10" s="1"/>
  <c r="CZ44" i="10" s="1"/>
  <c r="DL44" i="10" s="1"/>
  <c r="DX44" i="10" s="1"/>
  <c r="EJ44" i="10" s="1"/>
  <c r="EV44" i="10" s="1"/>
  <c r="FH44" i="10" s="1"/>
  <c r="FT44" i="10" s="1"/>
  <c r="BC44" i="10"/>
  <c r="BO44" i="10" s="1"/>
  <c r="CA44" i="10" s="1"/>
  <c r="CM44" i="10" s="1"/>
  <c r="CY44" i="10" s="1"/>
  <c r="DK44" i="10" s="1"/>
  <c r="DW44" i="10" s="1"/>
  <c r="EI44" i="10" s="1"/>
  <c r="EU44" i="10" s="1"/>
  <c r="FG44" i="10" s="1"/>
  <c r="FS44" i="10" s="1"/>
  <c r="BB44" i="10"/>
  <c r="BN44" i="10" s="1"/>
  <c r="BZ44" i="10" s="1"/>
  <c r="CL44" i="10" s="1"/>
  <c r="CX44" i="10" s="1"/>
  <c r="DJ44" i="10" s="1"/>
  <c r="DV44" i="10" s="1"/>
  <c r="EH44" i="10" s="1"/>
  <c r="ET44" i="10" s="1"/>
  <c r="FF44" i="10" s="1"/>
  <c r="FR44" i="10" s="1"/>
  <c r="BA44" i="10"/>
  <c r="BM44" i="10" s="1"/>
  <c r="BY44" i="10" s="1"/>
  <c r="CK44" i="10" s="1"/>
  <c r="CW44" i="10" s="1"/>
  <c r="DI44" i="10" s="1"/>
  <c r="DU44" i="10" s="1"/>
  <c r="EG44" i="10" s="1"/>
  <c r="ES44" i="10" s="1"/>
  <c r="FE44" i="10" s="1"/>
  <c r="FQ44" i="10" s="1"/>
  <c r="BA33" i="10"/>
  <c r="BB33" i="10"/>
  <c r="BC33" i="10"/>
  <c r="BD33" i="10"/>
  <c r="BE33" i="10"/>
  <c r="BF33" i="10"/>
  <c r="BG33" i="10"/>
  <c r="BH33" i="10"/>
  <c r="BI33" i="10"/>
  <c r="BJ33" i="10"/>
  <c r="BK33" i="10"/>
  <c r="BL33" i="10"/>
  <c r="BM33" i="10"/>
  <c r="BN33" i="10"/>
  <c r="BO33" i="10"/>
  <c r="BP33" i="10"/>
  <c r="BQ33" i="10"/>
  <c r="BR33" i="10"/>
  <c r="BS33" i="10"/>
  <c r="BT33" i="10"/>
  <c r="BU33" i="10"/>
  <c r="BV33" i="10"/>
  <c r="BW33" i="10"/>
  <c r="BX33" i="10"/>
  <c r="BY33" i="10"/>
  <c r="BZ33" i="10"/>
  <c r="CA33" i="10"/>
  <c r="CB33" i="10"/>
  <c r="CC33" i="10"/>
  <c r="CD33" i="10"/>
  <c r="CE33" i="10"/>
  <c r="CF33" i="10"/>
  <c r="CG33" i="10"/>
  <c r="CH33" i="10"/>
  <c r="CI33" i="10"/>
  <c r="CJ33" i="10"/>
  <c r="CK33" i="10"/>
  <c r="CL33" i="10"/>
  <c r="CM33" i="10"/>
  <c r="CN33" i="10"/>
  <c r="CO33" i="10"/>
  <c r="CP33" i="10"/>
  <c r="CQ33" i="10"/>
  <c r="CR33" i="10"/>
  <c r="CS33" i="10"/>
  <c r="CT33" i="10"/>
  <c r="CU33" i="10"/>
  <c r="CV33" i="10"/>
  <c r="CW33" i="10"/>
  <c r="CX33" i="10"/>
  <c r="CY33" i="10"/>
  <c r="CZ33" i="10"/>
  <c r="DA33" i="10"/>
  <c r="DB33" i="10"/>
  <c r="DC33" i="10"/>
  <c r="DD33" i="10"/>
  <c r="DE33" i="10"/>
  <c r="DF33" i="10"/>
  <c r="DG33" i="10"/>
  <c r="DH33" i="10"/>
  <c r="DI33" i="10"/>
  <c r="DJ33" i="10"/>
  <c r="DK33" i="10"/>
  <c r="DL33" i="10"/>
  <c r="DM33" i="10"/>
  <c r="DN33" i="10"/>
  <c r="DO33" i="10"/>
  <c r="DP33" i="10"/>
  <c r="DQ33" i="10"/>
  <c r="DR33" i="10"/>
  <c r="DS33" i="10"/>
  <c r="DT33" i="10"/>
  <c r="DU33" i="10"/>
  <c r="DV33" i="10"/>
  <c r="DW33" i="10"/>
  <c r="DX33" i="10"/>
  <c r="DY33" i="10"/>
  <c r="DZ33" i="10"/>
  <c r="EA33" i="10"/>
  <c r="EB33" i="10"/>
  <c r="EC33" i="10"/>
  <c r="ED33" i="10"/>
  <c r="EE33" i="10"/>
  <c r="EF33" i="10"/>
  <c r="EG33" i="10"/>
  <c r="EH33" i="10"/>
  <c r="EI33" i="10"/>
  <c r="EJ33" i="10"/>
  <c r="EK33" i="10"/>
  <c r="EL33" i="10"/>
  <c r="EM33" i="10"/>
  <c r="EN33" i="10"/>
  <c r="EO33" i="10"/>
  <c r="EP33" i="10"/>
  <c r="EQ33" i="10"/>
  <c r="ER33" i="10"/>
  <c r="ES33" i="10"/>
  <c r="ET33" i="10"/>
  <c r="EU33" i="10"/>
  <c r="EV33" i="10"/>
  <c r="EW33" i="10"/>
  <c r="EX33" i="10"/>
  <c r="EY33" i="10"/>
  <c r="EZ33" i="10"/>
  <c r="FA33" i="10"/>
  <c r="FB33" i="10"/>
  <c r="FC33" i="10"/>
  <c r="FD33" i="10"/>
  <c r="FE33" i="10"/>
  <c r="FF33" i="10"/>
  <c r="FG33" i="10"/>
  <c r="FH33" i="10"/>
  <c r="FI33" i="10"/>
  <c r="FJ33" i="10"/>
  <c r="FK33" i="10"/>
  <c r="FL33" i="10"/>
  <c r="FM33" i="10"/>
  <c r="FN33" i="10"/>
  <c r="FO33" i="10"/>
  <c r="FP33" i="10"/>
  <c r="FQ33" i="10"/>
  <c r="FR33" i="10"/>
  <c r="FS33" i="10"/>
  <c r="FT33" i="10"/>
  <c r="FU33" i="10"/>
  <c r="FV33" i="10"/>
  <c r="FW33" i="10"/>
  <c r="FX33" i="10"/>
  <c r="FY33" i="10"/>
  <c r="FZ33" i="10"/>
  <c r="GA33" i="10"/>
  <c r="GB33" i="10"/>
  <c r="BA34" i="10"/>
  <c r="BA38" i="10" s="1"/>
  <c r="BB34" i="10"/>
  <c r="BC34" i="10"/>
  <c r="BD34" i="10"/>
  <c r="BE34" i="10"/>
  <c r="BF34" i="10"/>
  <c r="BG34" i="10"/>
  <c r="BH34" i="10"/>
  <c r="BI34" i="10"/>
  <c r="BJ34" i="10"/>
  <c r="BK34" i="10"/>
  <c r="BL34" i="10"/>
  <c r="BM34" i="10"/>
  <c r="BM38" i="10" s="1"/>
  <c r="BN34" i="10"/>
  <c r="BO34" i="10"/>
  <c r="BP34" i="10"/>
  <c r="BQ34" i="10"/>
  <c r="BR34" i="10"/>
  <c r="BS34" i="10"/>
  <c r="BT34" i="10"/>
  <c r="BU34" i="10"/>
  <c r="BV34" i="10"/>
  <c r="BW34" i="10"/>
  <c r="BX34" i="10"/>
  <c r="BY34" i="10"/>
  <c r="BY38" i="10" s="1"/>
  <c r="BZ34" i="10"/>
  <c r="CA34" i="10"/>
  <c r="CB34" i="10"/>
  <c r="CC34" i="10"/>
  <c r="CD34" i="10"/>
  <c r="CE34" i="10"/>
  <c r="CF34" i="10"/>
  <c r="CG34" i="10"/>
  <c r="CH34" i="10"/>
  <c r="CI34" i="10"/>
  <c r="CJ34" i="10"/>
  <c r="CK34" i="10"/>
  <c r="CK38" i="10" s="1"/>
  <c r="CL34" i="10"/>
  <c r="CM34" i="10"/>
  <c r="CN34" i="10"/>
  <c r="CO34" i="10"/>
  <c r="CP34" i="10"/>
  <c r="CQ34" i="10"/>
  <c r="CR34" i="10"/>
  <c r="CS34" i="10"/>
  <c r="CT34" i="10"/>
  <c r="CU34" i="10"/>
  <c r="CV34" i="10"/>
  <c r="CW34" i="10"/>
  <c r="CW38" i="10" s="1"/>
  <c r="CX34" i="10"/>
  <c r="CY34" i="10"/>
  <c r="CZ34" i="10"/>
  <c r="DA34" i="10"/>
  <c r="DB34" i="10"/>
  <c r="DC34" i="10"/>
  <c r="DD34" i="10"/>
  <c r="DE34" i="10"/>
  <c r="DF34" i="10"/>
  <c r="DG34" i="10"/>
  <c r="DH34" i="10"/>
  <c r="DI34" i="10"/>
  <c r="DI38" i="10" s="1"/>
  <c r="DJ34" i="10"/>
  <c r="DK34" i="10"/>
  <c r="DL34" i="10"/>
  <c r="DM34" i="10"/>
  <c r="DN34" i="10"/>
  <c r="DO34" i="10"/>
  <c r="DP34" i="10"/>
  <c r="DQ34" i="10"/>
  <c r="DR34" i="10"/>
  <c r="DS34" i="10"/>
  <c r="DT34" i="10"/>
  <c r="DU34" i="10"/>
  <c r="DU38" i="10" s="1"/>
  <c r="DV34" i="10"/>
  <c r="DW34" i="10"/>
  <c r="DX34" i="10"/>
  <c r="DY34" i="10"/>
  <c r="DZ34" i="10"/>
  <c r="EA34" i="10"/>
  <c r="EB34" i="10"/>
  <c r="EC34" i="10"/>
  <c r="ED34" i="10"/>
  <c r="EE34" i="10"/>
  <c r="EF34" i="10"/>
  <c r="EG34" i="10"/>
  <c r="EG38" i="10" s="1"/>
  <c r="EH34" i="10"/>
  <c r="EI34" i="10"/>
  <c r="EJ34" i="10"/>
  <c r="EK34" i="10"/>
  <c r="EL34" i="10"/>
  <c r="EM34" i="10"/>
  <c r="EN34" i="10"/>
  <c r="EO34" i="10"/>
  <c r="EP34" i="10"/>
  <c r="EQ34" i="10"/>
  <c r="ER34" i="10"/>
  <c r="ES34" i="10"/>
  <c r="ES38" i="10" s="1"/>
  <c r="ET34" i="10"/>
  <c r="EU34" i="10"/>
  <c r="EV34" i="10"/>
  <c r="EW34" i="10"/>
  <c r="EX34" i="10"/>
  <c r="EY34" i="10"/>
  <c r="EZ34" i="10"/>
  <c r="FA34" i="10"/>
  <c r="FB34" i="10"/>
  <c r="FC34" i="10"/>
  <c r="FD34" i="10"/>
  <c r="FE34" i="10"/>
  <c r="FE38" i="10" s="1"/>
  <c r="FF34" i="10"/>
  <c r="FG34" i="10"/>
  <c r="FH34" i="10"/>
  <c r="FI34" i="10"/>
  <c r="FJ34" i="10"/>
  <c r="FK34" i="10"/>
  <c r="FL34" i="10"/>
  <c r="FM34" i="10"/>
  <c r="FN34" i="10"/>
  <c r="FO34" i="10"/>
  <c r="FP34" i="10"/>
  <c r="FQ34" i="10"/>
  <c r="FQ38" i="10" s="1"/>
  <c r="FR34" i="10"/>
  <c r="FS34" i="10"/>
  <c r="FT34" i="10"/>
  <c r="FU34" i="10"/>
  <c r="FV34" i="10"/>
  <c r="FW34" i="10"/>
  <c r="FX34" i="10"/>
  <c r="FY34" i="10"/>
  <c r="FZ34" i="10"/>
  <c r="GA34" i="10"/>
  <c r="GB34" i="10"/>
  <c r="BA36" i="10"/>
  <c r="BB36" i="10"/>
  <c r="BC36" i="10"/>
  <c r="BD36" i="10"/>
  <c r="BE36" i="10"/>
  <c r="BF36" i="10"/>
  <c r="BG36" i="10"/>
  <c r="BH36" i="10"/>
  <c r="BI36" i="10"/>
  <c r="BJ36" i="10"/>
  <c r="BK36" i="10"/>
  <c r="BL36" i="10"/>
  <c r="BM36" i="10"/>
  <c r="BN36" i="10"/>
  <c r="BO36" i="10"/>
  <c r="BP36" i="10"/>
  <c r="BQ36" i="10"/>
  <c r="BR36" i="10"/>
  <c r="BS36" i="10"/>
  <c r="BT36" i="10"/>
  <c r="BU36" i="10"/>
  <c r="BV36" i="10"/>
  <c r="BW36" i="10"/>
  <c r="BX36" i="10"/>
  <c r="BY36" i="10"/>
  <c r="BZ36" i="10"/>
  <c r="CA36" i="10"/>
  <c r="CB36" i="10"/>
  <c r="CC36" i="10"/>
  <c r="CD36" i="10"/>
  <c r="CE36" i="10"/>
  <c r="CF36" i="10"/>
  <c r="CG36" i="10"/>
  <c r="CH36" i="10"/>
  <c r="CI36" i="10"/>
  <c r="CJ36" i="10"/>
  <c r="CK36" i="10"/>
  <c r="CL36" i="10"/>
  <c r="CM36" i="10"/>
  <c r="CN36" i="10"/>
  <c r="CO36" i="10"/>
  <c r="CP36" i="10"/>
  <c r="CQ36" i="10"/>
  <c r="CR36" i="10"/>
  <c r="CS36" i="10"/>
  <c r="CT36" i="10"/>
  <c r="CU36" i="10"/>
  <c r="CV36" i="10"/>
  <c r="CW36" i="10"/>
  <c r="CX36" i="10"/>
  <c r="CY36" i="10"/>
  <c r="CZ36" i="10"/>
  <c r="DA36" i="10"/>
  <c r="DB36" i="10"/>
  <c r="DC36" i="10"/>
  <c r="DD36" i="10"/>
  <c r="DE36" i="10"/>
  <c r="DF36" i="10"/>
  <c r="DG36" i="10"/>
  <c r="DH36" i="10"/>
  <c r="DI36" i="10"/>
  <c r="DJ36" i="10"/>
  <c r="DK36" i="10"/>
  <c r="DL36" i="10"/>
  <c r="DM36" i="10"/>
  <c r="DN36" i="10"/>
  <c r="DO36" i="10"/>
  <c r="DP36" i="10"/>
  <c r="DQ36" i="10"/>
  <c r="DR36" i="10"/>
  <c r="DS36" i="10"/>
  <c r="DT36" i="10"/>
  <c r="DU36" i="10"/>
  <c r="DV36" i="10"/>
  <c r="DW36" i="10"/>
  <c r="DX36" i="10"/>
  <c r="DY36" i="10"/>
  <c r="DZ36" i="10"/>
  <c r="EA36" i="10"/>
  <c r="EB36" i="10"/>
  <c r="EC36" i="10"/>
  <c r="ED36" i="10"/>
  <c r="EE36" i="10"/>
  <c r="EF36" i="10"/>
  <c r="EG36" i="10"/>
  <c r="EH36" i="10"/>
  <c r="EI36" i="10"/>
  <c r="EJ36" i="10"/>
  <c r="EK36" i="10"/>
  <c r="EL36" i="10"/>
  <c r="EM36" i="10"/>
  <c r="EN36" i="10"/>
  <c r="EO36" i="10"/>
  <c r="EP36" i="10"/>
  <c r="EQ36" i="10"/>
  <c r="ER36" i="10"/>
  <c r="ES36" i="10"/>
  <c r="ET36" i="10"/>
  <c r="EU36" i="10"/>
  <c r="EV36" i="10"/>
  <c r="EW36" i="10"/>
  <c r="EX36" i="10"/>
  <c r="EY36" i="10"/>
  <c r="EZ36" i="10"/>
  <c r="FA36" i="10"/>
  <c r="FB36" i="10"/>
  <c r="FC36" i="10"/>
  <c r="FD36" i="10"/>
  <c r="FE36" i="10"/>
  <c r="FF36" i="10"/>
  <c r="FG36" i="10"/>
  <c r="FH36" i="10"/>
  <c r="FI36" i="10"/>
  <c r="FJ36" i="10"/>
  <c r="FK36" i="10"/>
  <c r="FL36" i="10"/>
  <c r="FM36" i="10"/>
  <c r="FN36" i="10"/>
  <c r="FO36" i="10"/>
  <c r="FP36" i="10"/>
  <c r="FQ36" i="10"/>
  <c r="FR36" i="10"/>
  <c r="FS36" i="10"/>
  <c r="FT36" i="10"/>
  <c r="FU36" i="10"/>
  <c r="FV36" i="10"/>
  <c r="FW36" i="10"/>
  <c r="FX36" i="10"/>
  <c r="FY36" i="10"/>
  <c r="FZ36" i="10"/>
  <c r="GA36" i="10"/>
  <c r="GB36" i="10"/>
  <c r="BA40" i="10"/>
  <c r="BB40" i="10"/>
  <c r="BC40" i="10"/>
  <c r="BD40" i="10"/>
  <c r="BE40" i="10"/>
  <c r="BE42" i="10" s="1"/>
  <c r="BF40" i="10"/>
  <c r="BG40" i="10"/>
  <c r="BH40" i="10"/>
  <c r="BI40" i="10"/>
  <c r="BJ40" i="10"/>
  <c r="BK40" i="10"/>
  <c r="BL40" i="10"/>
  <c r="BM40" i="10"/>
  <c r="BN40" i="10"/>
  <c r="BO40" i="10"/>
  <c r="BP40" i="10"/>
  <c r="BQ40" i="10"/>
  <c r="BR40" i="10"/>
  <c r="BS40" i="10"/>
  <c r="BT40" i="10"/>
  <c r="BU40" i="10"/>
  <c r="BV40" i="10"/>
  <c r="BW40" i="10"/>
  <c r="BX40" i="10"/>
  <c r="BY40" i="10"/>
  <c r="BZ40" i="10"/>
  <c r="CA40" i="10"/>
  <c r="CB40" i="10"/>
  <c r="CC40" i="10"/>
  <c r="CD40" i="10"/>
  <c r="CE40" i="10"/>
  <c r="CF40" i="10"/>
  <c r="CG40" i="10"/>
  <c r="CH40" i="10"/>
  <c r="CI40" i="10"/>
  <c r="CJ40" i="10"/>
  <c r="CK40" i="10"/>
  <c r="CL40" i="10"/>
  <c r="CM40" i="10"/>
  <c r="CN40" i="10"/>
  <c r="CO40" i="10"/>
  <c r="CP40" i="10"/>
  <c r="CQ40" i="10"/>
  <c r="CR40" i="10"/>
  <c r="CS40" i="10"/>
  <c r="CT40" i="10"/>
  <c r="CU40" i="10"/>
  <c r="CV40" i="10"/>
  <c r="CW40" i="10"/>
  <c r="CX40" i="10"/>
  <c r="CY40" i="10"/>
  <c r="CZ40" i="10"/>
  <c r="DA40" i="10"/>
  <c r="DB40" i="10"/>
  <c r="DC40" i="10"/>
  <c r="DD40" i="10"/>
  <c r="DE40" i="10"/>
  <c r="DF40" i="10"/>
  <c r="DG40" i="10"/>
  <c r="DH40" i="10"/>
  <c r="DI40" i="10"/>
  <c r="DJ40" i="10"/>
  <c r="DK40" i="10"/>
  <c r="DL40" i="10"/>
  <c r="DM40" i="10"/>
  <c r="DN40" i="10"/>
  <c r="DO40" i="10"/>
  <c r="DP40" i="10"/>
  <c r="DQ40" i="10"/>
  <c r="DR40" i="10"/>
  <c r="DS40" i="10"/>
  <c r="DT40" i="10"/>
  <c r="DU40" i="10"/>
  <c r="DV40" i="10"/>
  <c r="DW40" i="10"/>
  <c r="DX40" i="10"/>
  <c r="DY40" i="10"/>
  <c r="DZ40" i="10"/>
  <c r="EA40" i="10"/>
  <c r="EB40" i="10"/>
  <c r="EC40" i="10"/>
  <c r="ED40" i="10"/>
  <c r="EE40" i="10"/>
  <c r="EF40" i="10"/>
  <c r="EG40" i="10"/>
  <c r="EH40" i="10"/>
  <c r="EI40" i="10"/>
  <c r="EJ40" i="10"/>
  <c r="EK40" i="10"/>
  <c r="EL40" i="10"/>
  <c r="EM40" i="10"/>
  <c r="EN40" i="10"/>
  <c r="EO40" i="10"/>
  <c r="EP40" i="10"/>
  <c r="EQ40" i="10"/>
  <c r="ER40" i="10"/>
  <c r="ES40" i="10"/>
  <c r="ET40" i="10"/>
  <c r="EU40" i="10"/>
  <c r="EV40" i="10"/>
  <c r="EW40" i="10"/>
  <c r="EX40" i="10"/>
  <c r="EY40" i="10"/>
  <c r="EZ40" i="10"/>
  <c r="FA40" i="10"/>
  <c r="FB40" i="10"/>
  <c r="FC40" i="10"/>
  <c r="FD40" i="10"/>
  <c r="FE40" i="10"/>
  <c r="FF40" i="10"/>
  <c r="FG40" i="10"/>
  <c r="FH40" i="10"/>
  <c r="FI40" i="10"/>
  <c r="FJ40" i="10"/>
  <c r="FK40" i="10"/>
  <c r="FL40" i="10"/>
  <c r="FM40" i="10"/>
  <c r="FN40" i="10"/>
  <c r="FO40" i="10"/>
  <c r="FP40" i="10"/>
  <c r="FQ40" i="10"/>
  <c r="FR40" i="10"/>
  <c r="FS40" i="10"/>
  <c r="FT40" i="10"/>
  <c r="FU40" i="10"/>
  <c r="FV40" i="10"/>
  <c r="FW40" i="10"/>
  <c r="FX40" i="10"/>
  <c r="FY40" i="10"/>
  <c r="FZ40" i="10"/>
  <c r="GA40" i="10"/>
  <c r="GB40" i="10"/>
  <c r="BA41" i="10"/>
  <c r="BB41" i="10"/>
  <c r="BC41" i="10"/>
  <c r="BD41" i="10"/>
  <c r="BE41" i="10"/>
  <c r="BF41" i="10"/>
  <c r="BG41" i="10"/>
  <c r="BH41" i="10"/>
  <c r="BI41" i="10"/>
  <c r="BJ41" i="10"/>
  <c r="BK41" i="10"/>
  <c r="BL41" i="10"/>
  <c r="BM41" i="10"/>
  <c r="BN41" i="10"/>
  <c r="BO41" i="10"/>
  <c r="BP41" i="10"/>
  <c r="BQ41" i="10"/>
  <c r="BR41" i="10"/>
  <c r="BS41" i="10"/>
  <c r="BT41" i="10"/>
  <c r="BU41" i="10"/>
  <c r="BV41" i="10"/>
  <c r="BW41" i="10"/>
  <c r="BX41" i="10"/>
  <c r="BY41" i="10"/>
  <c r="BZ41" i="10"/>
  <c r="CA41" i="10"/>
  <c r="CB41" i="10"/>
  <c r="CC41" i="10"/>
  <c r="CD41" i="10"/>
  <c r="CE41" i="10"/>
  <c r="CF41" i="10"/>
  <c r="CG41" i="10"/>
  <c r="CH41" i="10"/>
  <c r="CI41" i="10"/>
  <c r="CJ41" i="10"/>
  <c r="CK41" i="10"/>
  <c r="CL41" i="10"/>
  <c r="CM41" i="10"/>
  <c r="CN41" i="10"/>
  <c r="CO41" i="10"/>
  <c r="CP41" i="10"/>
  <c r="CQ41" i="10"/>
  <c r="CR41" i="10"/>
  <c r="CS41" i="10"/>
  <c r="CT41" i="10"/>
  <c r="CU41" i="10"/>
  <c r="CV41" i="10"/>
  <c r="CW41" i="10"/>
  <c r="CX41" i="10"/>
  <c r="CY41" i="10"/>
  <c r="CZ41" i="10"/>
  <c r="DA41" i="10"/>
  <c r="DB41" i="10"/>
  <c r="DC41" i="10"/>
  <c r="DD41" i="10"/>
  <c r="DE41" i="10"/>
  <c r="DF41" i="10"/>
  <c r="DG41" i="10"/>
  <c r="DH41" i="10"/>
  <c r="DI41" i="10"/>
  <c r="DJ41" i="10"/>
  <c r="DK41" i="10"/>
  <c r="DL41" i="10"/>
  <c r="DM41" i="10"/>
  <c r="DN41" i="10"/>
  <c r="DO41" i="10"/>
  <c r="DP41" i="10"/>
  <c r="DQ41" i="10"/>
  <c r="DR41" i="10"/>
  <c r="DS41" i="10"/>
  <c r="DT41" i="10"/>
  <c r="DU41" i="10"/>
  <c r="DV41" i="10"/>
  <c r="DW41" i="10"/>
  <c r="DX41" i="10"/>
  <c r="DY41" i="10"/>
  <c r="DZ41" i="10"/>
  <c r="EA41" i="10"/>
  <c r="EB41" i="10"/>
  <c r="EC41" i="10"/>
  <c r="ED41" i="10"/>
  <c r="EE41" i="10"/>
  <c r="EF41" i="10"/>
  <c r="EG41" i="10"/>
  <c r="EH41" i="10"/>
  <c r="EI41" i="10"/>
  <c r="EJ41" i="10"/>
  <c r="EK41" i="10"/>
  <c r="EL41" i="10"/>
  <c r="EM41" i="10"/>
  <c r="EN41" i="10"/>
  <c r="EO41" i="10"/>
  <c r="EP41" i="10"/>
  <c r="EQ41" i="10"/>
  <c r="ER41" i="10"/>
  <c r="ES41" i="10"/>
  <c r="ET41" i="10"/>
  <c r="EU41" i="10"/>
  <c r="EV41" i="10"/>
  <c r="EW41" i="10"/>
  <c r="EX41" i="10"/>
  <c r="EY41" i="10"/>
  <c r="EZ41" i="10"/>
  <c r="FA41" i="10"/>
  <c r="FB41" i="10"/>
  <c r="FC41" i="10"/>
  <c r="FD41" i="10"/>
  <c r="FE41" i="10"/>
  <c r="FF41" i="10"/>
  <c r="FG41" i="10"/>
  <c r="FH41" i="10"/>
  <c r="FI41" i="10"/>
  <c r="FJ41" i="10"/>
  <c r="FK41" i="10"/>
  <c r="FL41" i="10"/>
  <c r="FM41" i="10"/>
  <c r="FN41" i="10"/>
  <c r="FO41" i="10"/>
  <c r="FP41" i="10"/>
  <c r="FQ41" i="10"/>
  <c r="FR41" i="10"/>
  <c r="FS41" i="10"/>
  <c r="FT41" i="10"/>
  <c r="FU41" i="10"/>
  <c r="FV41" i="10"/>
  <c r="FW41" i="10"/>
  <c r="FX41" i="10"/>
  <c r="FY41" i="10"/>
  <c r="FZ41" i="10"/>
  <c r="GA41" i="10"/>
  <c r="GB41" i="10"/>
  <c r="BA42" i="10"/>
  <c r="BB42" i="10"/>
  <c r="BC42" i="10"/>
  <c r="BD42" i="10"/>
  <c r="BF42" i="10"/>
  <c r="BG42" i="10"/>
  <c r="BH42" i="10"/>
  <c r="BI42" i="10"/>
  <c r="BJ42" i="10"/>
  <c r="BK42" i="10"/>
  <c r="BL42" i="10"/>
  <c r="BM42" i="10"/>
  <c r="BN42" i="10"/>
  <c r="BO42" i="10"/>
  <c r="BP42" i="10"/>
  <c r="BQ42" i="10"/>
  <c r="BR42" i="10"/>
  <c r="BS42" i="10"/>
  <c r="BT42" i="10"/>
  <c r="BU42" i="10"/>
  <c r="BV42" i="10"/>
  <c r="BW42" i="10"/>
  <c r="BX42" i="10"/>
  <c r="BY42" i="10"/>
  <c r="BZ42" i="10"/>
  <c r="CA42" i="10"/>
  <c r="CB42" i="10"/>
  <c r="CC42" i="10"/>
  <c r="CD42" i="10"/>
  <c r="CE42" i="10"/>
  <c r="CF42" i="10"/>
  <c r="CG42" i="10"/>
  <c r="CH42" i="10"/>
  <c r="CI42" i="10"/>
  <c r="CJ42" i="10"/>
  <c r="CK42" i="10"/>
  <c r="CL42" i="10"/>
  <c r="CM42" i="10"/>
  <c r="CN42" i="10"/>
  <c r="CO42" i="10"/>
  <c r="CP42" i="10"/>
  <c r="CQ42" i="10"/>
  <c r="CR42" i="10"/>
  <c r="CS42" i="10"/>
  <c r="CT42" i="10"/>
  <c r="CU42" i="10"/>
  <c r="CV42" i="10"/>
  <c r="CW42" i="10"/>
  <c r="CX42" i="10"/>
  <c r="CY42" i="10"/>
  <c r="CZ42" i="10"/>
  <c r="DA42" i="10"/>
  <c r="DB42" i="10"/>
  <c r="DC42" i="10"/>
  <c r="DD42" i="10"/>
  <c r="DE42" i="10"/>
  <c r="DF42" i="10"/>
  <c r="DG42" i="10"/>
  <c r="DH42" i="10"/>
  <c r="DI42" i="10"/>
  <c r="DJ42" i="10"/>
  <c r="DK42" i="10"/>
  <c r="DL42" i="10"/>
  <c r="DM42" i="10"/>
  <c r="DN42" i="10"/>
  <c r="DO42" i="10"/>
  <c r="DP42" i="10"/>
  <c r="DQ42" i="10"/>
  <c r="DR42" i="10"/>
  <c r="DS42" i="10"/>
  <c r="DT42" i="10"/>
  <c r="DU42" i="10"/>
  <c r="DV42" i="10"/>
  <c r="DW42" i="10"/>
  <c r="DX42" i="10"/>
  <c r="DY42" i="10"/>
  <c r="DZ42" i="10"/>
  <c r="EA42" i="10"/>
  <c r="EB42" i="10"/>
  <c r="EC42" i="10"/>
  <c r="ED42" i="10"/>
  <c r="EE42" i="10"/>
  <c r="EF42" i="10"/>
  <c r="EG42" i="10"/>
  <c r="EH42" i="10"/>
  <c r="EI42" i="10"/>
  <c r="EJ42" i="10"/>
  <c r="EK42" i="10"/>
  <c r="EL42" i="10"/>
  <c r="EM42" i="10"/>
  <c r="EN42" i="10"/>
  <c r="EO42" i="10"/>
  <c r="EP42" i="10"/>
  <c r="EQ42" i="10"/>
  <c r="ER42" i="10"/>
  <c r="ES42" i="10"/>
  <c r="ET42" i="10"/>
  <c r="EU42" i="10"/>
  <c r="EV42" i="10"/>
  <c r="EW42" i="10"/>
  <c r="EX42" i="10"/>
  <c r="EY42" i="10"/>
  <c r="EZ42" i="10"/>
  <c r="FA42" i="10"/>
  <c r="FB42" i="10"/>
  <c r="FC42" i="10"/>
  <c r="FD42" i="10"/>
  <c r="FE42" i="10"/>
  <c r="FF42" i="10"/>
  <c r="FG42" i="10"/>
  <c r="FH42" i="10"/>
  <c r="FI42" i="10"/>
  <c r="FJ42" i="10"/>
  <c r="FK42" i="10"/>
  <c r="FL42" i="10"/>
  <c r="FM42" i="10"/>
  <c r="FN42" i="10"/>
  <c r="FO42" i="10"/>
  <c r="FP42" i="10"/>
  <c r="FQ42" i="10"/>
  <c r="FR42" i="10"/>
  <c r="FS42" i="10"/>
  <c r="FT42" i="10"/>
  <c r="FU42" i="10"/>
  <c r="FV42" i="10"/>
  <c r="FW42" i="10"/>
  <c r="FX42" i="10"/>
  <c r="FY42" i="10"/>
  <c r="FZ42" i="10"/>
  <c r="GA42" i="10"/>
  <c r="GB42" i="10"/>
  <c r="BA43" i="10"/>
  <c r="BB43" i="10"/>
  <c r="BC43" i="10"/>
  <c r="BD43" i="10"/>
  <c r="BF43" i="10"/>
  <c r="BG43" i="10"/>
  <c r="BH43" i="10"/>
  <c r="BI43" i="10"/>
  <c r="BJ43" i="10"/>
  <c r="BK43" i="10"/>
  <c r="BL43" i="10"/>
  <c r="BM43" i="10"/>
  <c r="BN43" i="10"/>
  <c r="BO43" i="10"/>
  <c r="BP43" i="10"/>
  <c r="BQ43" i="10"/>
  <c r="BR43" i="10"/>
  <c r="BS43" i="10"/>
  <c r="BT43" i="10"/>
  <c r="BU43" i="10"/>
  <c r="BV43" i="10"/>
  <c r="BW43" i="10"/>
  <c r="BX43" i="10"/>
  <c r="BY43" i="10"/>
  <c r="BZ43" i="10"/>
  <c r="CA43" i="10"/>
  <c r="CB43" i="10"/>
  <c r="CC43" i="10"/>
  <c r="CD43" i="10"/>
  <c r="CE43" i="10"/>
  <c r="CF43" i="10"/>
  <c r="CG43" i="10"/>
  <c r="CH43" i="10"/>
  <c r="CI43" i="10"/>
  <c r="CJ43" i="10"/>
  <c r="CK43" i="10"/>
  <c r="CL43" i="10"/>
  <c r="CM43" i="10"/>
  <c r="CN43" i="10"/>
  <c r="CO43" i="10"/>
  <c r="CP43" i="10"/>
  <c r="CQ43" i="10"/>
  <c r="CR43" i="10"/>
  <c r="CS43" i="10"/>
  <c r="CT43" i="10"/>
  <c r="CU43" i="10"/>
  <c r="CV43" i="10"/>
  <c r="CW43" i="10"/>
  <c r="CX43" i="10"/>
  <c r="CY43" i="10"/>
  <c r="CZ43" i="10"/>
  <c r="DA43" i="10"/>
  <c r="DB43" i="10"/>
  <c r="DC43" i="10"/>
  <c r="DD43" i="10"/>
  <c r="DE43" i="10"/>
  <c r="DF43" i="10"/>
  <c r="DG43" i="10"/>
  <c r="DH43" i="10"/>
  <c r="DI43" i="10"/>
  <c r="DJ43" i="10"/>
  <c r="DK43" i="10"/>
  <c r="DL43" i="10"/>
  <c r="DM43" i="10"/>
  <c r="DN43" i="10"/>
  <c r="DO43" i="10"/>
  <c r="DP43" i="10"/>
  <c r="DQ43" i="10"/>
  <c r="DR43" i="10"/>
  <c r="DS43" i="10"/>
  <c r="DT43" i="10"/>
  <c r="DU43" i="10"/>
  <c r="DV43" i="10"/>
  <c r="DW43" i="10"/>
  <c r="DX43" i="10"/>
  <c r="DY43" i="10"/>
  <c r="DZ43" i="10"/>
  <c r="EA43" i="10"/>
  <c r="EB43" i="10"/>
  <c r="EC43" i="10"/>
  <c r="ED43" i="10"/>
  <c r="EE43" i="10"/>
  <c r="EF43" i="10"/>
  <c r="EG43" i="10"/>
  <c r="EH43" i="10"/>
  <c r="EI43" i="10"/>
  <c r="EJ43" i="10"/>
  <c r="EK43" i="10"/>
  <c r="EL43" i="10"/>
  <c r="EM43" i="10"/>
  <c r="EN43" i="10"/>
  <c r="EO43" i="10"/>
  <c r="EP43" i="10"/>
  <c r="EQ43" i="10"/>
  <c r="ER43" i="10"/>
  <c r="ES43" i="10"/>
  <c r="ET43" i="10"/>
  <c r="EU43" i="10"/>
  <c r="EV43" i="10"/>
  <c r="EW43" i="10"/>
  <c r="EX43" i="10"/>
  <c r="EY43" i="10"/>
  <c r="EZ43" i="10"/>
  <c r="FA43" i="10"/>
  <c r="FB43" i="10"/>
  <c r="FC43" i="10"/>
  <c r="FD43" i="10"/>
  <c r="FE43" i="10"/>
  <c r="FF43" i="10"/>
  <c r="FG43" i="10"/>
  <c r="FH43" i="10"/>
  <c r="FI43" i="10"/>
  <c r="FJ43" i="10"/>
  <c r="FK43" i="10"/>
  <c r="FL43" i="10"/>
  <c r="FM43" i="10"/>
  <c r="FN43" i="10"/>
  <c r="FO43" i="10"/>
  <c r="FP43" i="10"/>
  <c r="FQ43" i="10"/>
  <c r="FR43" i="10"/>
  <c r="FS43" i="10"/>
  <c r="FT43" i="10"/>
  <c r="FU43" i="10"/>
  <c r="FV43" i="10"/>
  <c r="FW43" i="10"/>
  <c r="FX43" i="10"/>
  <c r="FY43" i="10"/>
  <c r="FZ43" i="10"/>
  <c r="GA43" i="10"/>
  <c r="GB43" i="10"/>
  <c r="BA45" i="10"/>
  <c r="BB45" i="10"/>
  <c r="BC45" i="10"/>
  <c r="BD45" i="10"/>
  <c r="BE45" i="10"/>
  <c r="BF45" i="10" s="1"/>
  <c r="BG45" i="10" s="1"/>
  <c r="BH45" i="10" s="1"/>
  <c r="BI45" i="10" s="1"/>
  <c r="BJ45" i="10"/>
  <c r="BK45" i="10"/>
  <c r="BL45" i="10"/>
  <c r="BM45" i="10"/>
  <c r="BN45" i="10"/>
  <c r="BO45" i="10"/>
  <c r="BP45" i="10"/>
  <c r="BV45" i="10"/>
  <c r="BW45" i="10"/>
  <c r="BX45" i="10"/>
  <c r="BY45" i="10"/>
  <c r="BZ45" i="10"/>
  <c r="CA45" i="10"/>
  <c r="CB45" i="10"/>
  <c r="CH45" i="10"/>
  <c r="CI45" i="10"/>
  <c r="CJ45" i="10"/>
  <c r="CK45" i="10"/>
  <c r="CL45" i="10"/>
  <c r="CM45" i="10"/>
  <c r="CN45" i="10"/>
  <c r="CT45" i="10"/>
  <c r="CU45" i="10"/>
  <c r="CV45" i="10"/>
  <c r="CW45" i="10"/>
  <c r="CX45" i="10"/>
  <c r="CY45" i="10"/>
  <c r="CZ45" i="10"/>
  <c r="DF45" i="10"/>
  <c r="DG45" i="10"/>
  <c r="DH45" i="10"/>
  <c r="DI45" i="10"/>
  <c r="DJ45" i="10"/>
  <c r="DK45" i="10"/>
  <c r="DL45" i="10"/>
  <c r="DR45" i="10"/>
  <c r="DS45" i="10"/>
  <c r="DT45" i="10"/>
  <c r="DU45" i="10"/>
  <c r="DV45" i="10"/>
  <c r="DW45" i="10"/>
  <c r="DX45" i="10"/>
  <c r="ED45" i="10"/>
  <c r="EE45" i="10"/>
  <c r="EF45" i="10"/>
  <c r="EG45" i="10"/>
  <c r="EH45" i="10"/>
  <c r="EI45" i="10"/>
  <c r="EJ45" i="10"/>
  <c r="EP45" i="10"/>
  <c r="EQ45" i="10"/>
  <c r="ER45" i="10"/>
  <c r="ES45" i="10"/>
  <c r="ET45" i="10"/>
  <c r="EU45" i="10"/>
  <c r="EV45" i="10"/>
  <c r="FB45" i="10"/>
  <c r="FC45" i="10"/>
  <c r="FD45" i="10"/>
  <c r="FE45" i="10"/>
  <c r="FF45" i="10"/>
  <c r="FG45" i="10"/>
  <c r="FH45" i="10"/>
  <c r="FN45" i="10"/>
  <c r="FO45" i="10"/>
  <c r="FP45" i="10"/>
  <c r="FQ45" i="10"/>
  <c r="FR45" i="10"/>
  <c r="FS45" i="10"/>
  <c r="FT45" i="10"/>
  <c r="FZ45" i="10"/>
  <c r="GA45" i="10"/>
  <c r="GB45" i="10"/>
  <c r="BA47" i="10"/>
  <c r="BB47" i="10"/>
  <c r="BC47" i="10"/>
  <c r="BD47" i="10"/>
  <c r="BE47" i="10"/>
  <c r="BF47" i="10"/>
  <c r="BG47" i="10"/>
  <c r="BH47" i="10"/>
  <c r="BI47" i="10"/>
  <c r="BJ47" i="10"/>
  <c r="BK47" i="10"/>
  <c r="BL47" i="10"/>
  <c r="BM47" i="10"/>
  <c r="BN47" i="10"/>
  <c r="BO47" i="10"/>
  <c r="BP47" i="10"/>
  <c r="BQ47" i="10"/>
  <c r="BR47" i="10"/>
  <c r="BS47" i="10"/>
  <c r="BT47" i="10"/>
  <c r="BU47" i="10"/>
  <c r="BV47" i="10"/>
  <c r="BW47" i="10"/>
  <c r="BX47" i="10"/>
  <c r="BY47" i="10"/>
  <c r="BZ47" i="10"/>
  <c r="CA47" i="10"/>
  <c r="CB47" i="10"/>
  <c r="CC47" i="10"/>
  <c r="CD47" i="10"/>
  <c r="CE47" i="10"/>
  <c r="CF47" i="10"/>
  <c r="CG47" i="10"/>
  <c r="CH47" i="10"/>
  <c r="CI47" i="10"/>
  <c r="CJ47" i="10"/>
  <c r="CK47" i="10"/>
  <c r="CL47" i="10"/>
  <c r="CM47" i="10"/>
  <c r="CN47" i="10"/>
  <c r="CO47" i="10"/>
  <c r="CP47" i="10"/>
  <c r="CQ47" i="10"/>
  <c r="CR47" i="10"/>
  <c r="CS47" i="10"/>
  <c r="CT47" i="10"/>
  <c r="CU47" i="10"/>
  <c r="CV47" i="10"/>
  <c r="CW47" i="10"/>
  <c r="CX47" i="10"/>
  <c r="CY47" i="10"/>
  <c r="CZ47" i="10"/>
  <c r="DA47" i="10"/>
  <c r="DB47" i="10"/>
  <c r="DC47" i="10"/>
  <c r="DD47" i="10"/>
  <c r="DE47" i="10"/>
  <c r="DF47" i="10"/>
  <c r="DG47" i="10"/>
  <c r="DH47" i="10"/>
  <c r="DI47" i="10"/>
  <c r="DJ47" i="10"/>
  <c r="DK47" i="10"/>
  <c r="DL47" i="10"/>
  <c r="DM47" i="10"/>
  <c r="DN47" i="10"/>
  <c r="DO47" i="10"/>
  <c r="DP47" i="10"/>
  <c r="DQ47" i="10"/>
  <c r="DR47" i="10"/>
  <c r="DS47" i="10"/>
  <c r="DT47" i="10"/>
  <c r="DU47" i="10"/>
  <c r="DV47" i="10"/>
  <c r="DW47" i="10"/>
  <c r="DX47" i="10"/>
  <c r="DY47" i="10"/>
  <c r="DZ47" i="10"/>
  <c r="EA47" i="10"/>
  <c r="EB47" i="10"/>
  <c r="EC47" i="10"/>
  <c r="ED47" i="10"/>
  <c r="EE47" i="10"/>
  <c r="EF47" i="10"/>
  <c r="EG47" i="10"/>
  <c r="EH47" i="10"/>
  <c r="EI47" i="10"/>
  <c r="EJ47" i="10"/>
  <c r="EK47" i="10"/>
  <c r="EL47" i="10"/>
  <c r="EM47" i="10"/>
  <c r="EN47" i="10"/>
  <c r="EO47" i="10"/>
  <c r="EP47" i="10"/>
  <c r="EQ47" i="10"/>
  <c r="ER47" i="10"/>
  <c r="ES47" i="10"/>
  <c r="ET47" i="10"/>
  <c r="EU47" i="10"/>
  <c r="EV47" i="10"/>
  <c r="EW47" i="10"/>
  <c r="EX47" i="10"/>
  <c r="EY47" i="10"/>
  <c r="EZ47" i="10"/>
  <c r="FA47" i="10"/>
  <c r="FB47" i="10"/>
  <c r="FC47" i="10"/>
  <c r="FD47" i="10"/>
  <c r="FE47" i="10"/>
  <c r="FF47" i="10"/>
  <c r="FG47" i="10"/>
  <c r="FH47" i="10"/>
  <c r="FI47" i="10"/>
  <c r="FJ47" i="10"/>
  <c r="FK47" i="10"/>
  <c r="FL47" i="10"/>
  <c r="FM47" i="10"/>
  <c r="FN47" i="10"/>
  <c r="FO47" i="10"/>
  <c r="FP47" i="10"/>
  <c r="FQ47" i="10"/>
  <c r="FR47" i="10"/>
  <c r="FS47" i="10"/>
  <c r="FT47" i="10"/>
  <c r="FU47" i="10"/>
  <c r="FV47" i="10"/>
  <c r="FW47" i="10"/>
  <c r="FX47" i="10"/>
  <c r="FY47" i="10"/>
  <c r="FZ47" i="10"/>
  <c r="GA47" i="10"/>
  <c r="GB47" i="10"/>
  <c r="BA48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O48" i="10"/>
  <c r="BP48" i="10"/>
  <c r="BQ48" i="10"/>
  <c r="BR48" i="10"/>
  <c r="BS48" i="10"/>
  <c r="BT48" i="10"/>
  <c r="BU48" i="10"/>
  <c r="BV48" i="10"/>
  <c r="BW48" i="10"/>
  <c r="BX48" i="10"/>
  <c r="BY48" i="10"/>
  <c r="BZ48" i="10"/>
  <c r="CA48" i="10"/>
  <c r="CB48" i="10"/>
  <c r="CC48" i="10"/>
  <c r="CD48" i="10"/>
  <c r="CE48" i="10"/>
  <c r="CF48" i="10"/>
  <c r="CG48" i="10"/>
  <c r="CH48" i="10"/>
  <c r="CI48" i="10"/>
  <c r="CJ48" i="10"/>
  <c r="CK48" i="10"/>
  <c r="CL48" i="10"/>
  <c r="CM48" i="10"/>
  <c r="CN48" i="10"/>
  <c r="CO48" i="10"/>
  <c r="CP48" i="10"/>
  <c r="CQ48" i="10"/>
  <c r="CR48" i="10"/>
  <c r="CS48" i="10"/>
  <c r="CT48" i="10"/>
  <c r="CU48" i="10"/>
  <c r="CV48" i="10"/>
  <c r="CW48" i="10"/>
  <c r="CX48" i="10"/>
  <c r="CY48" i="10"/>
  <c r="CZ48" i="10"/>
  <c r="DA48" i="10"/>
  <c r="DB48" i="10"/>
  <c r="DC48" i="10"/>
  <c r="DD48" i="10"/>
  <c r="DE48" i="10"/>
  <c r="DF48" i="10"/>
  <c r="DG48" i="10"/>
  <c r="DH48" i="10"/>
  <c r="DI48" i="10"/>
  <c r="DJ48" i="10"/>
  <c r="DK48" i="10"/>
  <c r="DL48" i="10"/>
  <c r="DM48" i="10"/>
  <c r="DN48" i="10"/>
  <c r="DO48" i="10"/>
  <c r="DP48" i="10"/>
  <c r="DQ48" i="10"/>
  <c r="DR48" i="10"/>
  <c r="DS48" i="10"/>
  <c r="DT48" i="10"/>
  <c r="DU48" i="10"/>
  <c r="DV48" i="10"/>
  <c r="DW48" i="10"/>
  <c r="DX48" i="10"/>
  <c r="DY48" i="10"/>
  <c r="DZ48" i="10"/>
  <c r="EA48" i="10"/>
  <c r="EB48" i="10"/>
  <c r="EC48" i="10"/>
  <c r="ED48" i="10"/>
  <c r="EE48" i="10"/>
  <c r="EF48" i="10"/>
  <c r="EG48" i="10"/>
  <c r="EH48" i="10"/>
  <c r="EI48" i="10"/>
  <c r="EJ48" i="10"/>
  <c r="EK48" i="10"/>
  <c r="EL48" i="10"/>
  <c r="EM48" i="10"/>
  <c r="EN48" i="10"/>
  <c r="EO48" i="10"/>
  <c r="EP48" i="10"/>
  <c r="EQ48" i="10"/>
  <c r="ER48" i="10"/>
  <c r="ES48" i="10"/>
  <c r="ET48" i="10"/>
  <c r="EU48" i="10"/>
  <c r="EV48" i="10"/>
  <c r="EW48" i="10"/>
  <c r="EX48" i="10"/>
  <c r="EY48" i="10"/>
  <c r="EZ48" i="10"/>
  <c r="FA48" i="10"/>
  <c r="FB48" i="10"/>
  <c r="FC48" i="10"/>
  <c r="FD48" i="10"/>
  <c r="FE48" i="10"/>
  <c r="FF48" i="10"/>
  <c r="FG48" i="10"/>
  <c r="FH48" i="10"/>
  <c r="FI48" i="10"/>
  <c r="FJ48" i="10"/>
  <c r="FK48" i="10"/>
  <c r="FL48" i="10"/>
  <c r="FM48" i="10"/>
  <c r="FN48" i="10"/>
  <c r="FO48" i="10"/>
  <c r="FP48" i="10"/>
  <c r="FQ48" i="10"/>
  <c r="FR48" i="10"/>
  <c r="FS48" i="10"/>
  <c r="FT48" i="10"/>
  <c r="FU48" i="10"/>
  <c r="FV48" i="10"/>
  <c r="FW48" i="10"/>
  <c r="FX48" i="10"/>
  <c r="FY48" i="10"/>
  <c r="FZ48" i="10"/>
  <c r="GA48" i="10"/>
  <c r="GB48" i="10"/>
  <c r="BA49" i="10"/>
  <c r="BB49" i="10"/>
  <c r="BC49" i="10"/>
  <c r="BD49" i="10"/>
  <c r="BE49" i="10"/>
  <c r="BF49" i="10"/>
  <c r="BG49" i="10"/>
  <c r="BH49" i="10"/>
  <c r="BI49" i="10"/>
  <c r="BJ49" i="10"/>
  <c r="BK49" i="10"/>
  <c r="BL49" i="10"/>
  <c r="BM49" i="10"/>
  <c r="BN49" i="10"/>
  <c r="BO49" i="10"/>
  <c r="BP49" i="10"/>
  <c r="BQ49" i="10"/>
  <c r="BR49" i="10"/>
  <c r="BS49" i="10"/>
  <c r="BT49" i="10"/>
  <c r="BU49" i="10"/>
  <c r="BV49" i="10"/>
  <c r="BW49" i="10"/>
  <c r="BX49" i="10"/>
  <c r="BY49" i="10"/>
  <c r="BZ49" i="10"/>
  <c r="CA49" i="10"/>
  <c r="CB49" i="10"/>
  <c r="CC49" i="10"/>
  <c r="CD49" i="10"/>
  <c r="CE49" i="10"/>
  <c r="CF49" i="10"/>
  <c r="CG49" i="10"/>
  <c r="CH49" i="10"/>
  <c r="CI49" i="10"/>
  <c r="CJ49" i="10"/>
  <c r="CK49" i="10"/>
  <c r="CL49" i="10"/>
  <c r="CM49" i="10"/>
  <c r="CN49" i="10"/>
  <c r="CO49" i="10"/>
  <c r="CP49" i="10"/>
  <c r="CQ49" i="10"/>
  <c r="CR49" i="10"/>
  <c r="CS49" i="10"/>
  <c r="CT49" i="10"/>
  <c r="CU49" i="10"/>
  <c r="CV49" i="10"/>
  <c r="CW49" i="10"/>
  <c r="CX49" i="10"/>
  <c r="CY49" i="10"/>
  <c r="CZ49" i="10"/>
  <c r="DA49" i="10"/>
  <c r="DB49" i="10"/>
  <c r="DC49" i="10"/>
  <c r="DD49" i="10"/>
  <c r="DE49" i="10"/>
  <c r="DF49" i="10"/>
  <c r="DG49" i="10"/>
  <c r="DH49" i="10"/>
  <c r="DI49" i="10"/>
  <c r="DJ49" i="10"/>
  <c r="DK49" i="10"/>
  <c r="DL49" i="10"/>
  <c r="DM49" i="10"/>
  <c r="DN49" i="10"/>
  <c r="DO49" i="10"/>
  <c r="DP49" i="10"/>
  <c r="DQ49" i="10"/>
  <c r="DR49" i="10"/>
  <c r="DS49" i="10"/>
  <c r="DT49" i="10"/>
  <c r="DU49" i="10"/>
  <c r="DV49" i="10"/>
  <c r="DW49" i="10"/>
  <c r="DX49" i="10"/>
  <c r="DY49" i="10"/>
  <c r="DZ49" i="10"/>
  <c r="EA49" i="10"/>
  <c r="EB49" i="10"/>
  <c r="EC49" i="10"/>
  <c r="ED49" i="10"/>
  <c r="EE49" i="10"/>
  <c r="EF49" i="10"/>
  <c r="EG49" i="10"/>
  <c r="EH49" i="10"/>
  <c r="EI49" i="10"/>
  <c r="EJ49" i="10"/>
  <c r="EK49" i="10"/>
  <c r="EL49" i="10"/>
  <c r="EM49" i="10"/>
  <c r="EN49" i="10"/>
  <c r="EO49" i="10"/>
  <c r="EP49" i="10"/>
  <c r="EQ49" i="10"/>
  <c r="ER49" i="10"/>
  <c r="ES49" i="10"/>
  <c r="ET49" i="10"/>
  <c r="EU49" i="10"/>
  <c r="EV49" i="10"/>
  <c r="EW49" i="10"/>
  <c r="EX49" i="10"/>
  <c r="EY49" i="10"/>
  <c r="EZ49" i="10"/>
  <c r="FA49" i="10"/>
  <c r="FB49" i="10"/>
  <c r="FC49" i="10"/>
  <c r="FD49" i="10"/>
  <c r="FE49" i="10"/>
  <c r="FF49" i="10"/>
  <c r="FG49" i="10"/>
  <c r="FH49" i="10"/>
  <c r="FI49" i="10"/>
  <c r="FJ49" i="10"/>
  <c r="FK49" i="10"/>
  <c r="FL49" i="10"/>
  <c r="FM49" i="10"/>
  <c r="FN49" i="10"/>
  <c r="FO49" i="10"/>
  <c r="FP49" i="10"/>
  <c r="FQ49" i="10"/>
  <c r="FR49" i="10"/>
  <c r="FS49" i="10"/>
  <c r="FT49" i="10"/>
  <c r="FU49" i="10"/>
  <c r="FV49" i="10"/>
  <c r="FW49" i="10"/>
  <c r="FX49" i="10"/>
  <c r="FY49" i="10"/>
  <c r="FZ49" i="10"/>
  <c r="GA49" i="10"/>
  <c r="GB49" i="10"/>
  <c r="BA50" i="10"/>
  <c r="BA52" i="10" s="1"/>
  <c r="BB50" i="10"/>
  <c r="BC50" i="10"/>
  <c r="BD50" i="10"/>
  <c r="BE50" i="10"/>
  <c r="BF50" i="10"/>
  <c r="BG50" i="10"/>
  <c r="BH50" i="10"/>
  <c r="BI50" i="10"/>
  <c r="BJ50" i="10"/>
  <c r="BK50" i="10"/>
  <c r="BL50" i="10"/>
  <c r="BM50" i="10"/>
  <c r="BM52" i="10" s="1"/>
  <c r="BN50" i="10"/>
  <c r="BO50" i="10"/>
  <c r="BP50" i="10"/>
  <c r="BQ50" i="10"/>
  <c r="BR50" i="10"/>
  <c r="BS50" i="10"/>
  <c r="BT50" i="10"/>
  <c r="BU50" i="10"/>
  <c r="BV50" i="10"/>
  <c r="BW50" i="10"/>
  <c r="BX50" i="10"/>
  <c r="BY50" i="10"/>
  <c r="BY52" i="10" s="1"/>
  <c r="BZ50" i="10"/>
  <c r="CA50" i="10"/>
  <c r="CB50" i="10"/>
  <c r="CC50" i="10"/>
  <c r="CD50" i="10"/>
  <c r="CE50" i="10"/>
  <c r="CF50" i="10"/>
  <c r="CG50" i="10"/>
  <c r="CH50" i="10"/>
  <c r="CI50" i="10"/>
  <c r="CJ50" i="10"/>
  <c r="CK50" i="10"/>
  <c r="CK52" i="10" s="1"/>
  <c r="CL50" i="10"/>
  <c r="CM50" i="10"/>
  <c r="CN50" i="10"/>
  <c r="CO50" i="10"/>
  <c r="CP50" i="10"/>
  <c r="CQ50" i="10"/>
  <c r="CR50" i="10"/>
  <c r="CS50" i="10"/>
  <c r="CT50" i="10"/>
  <c r="CU50" i="10"/>
  <c r="CV50" i="10"/>
  <c r="CW50" i="10"/>
  <c r="CW52" i="10" s="1"/>
  <c r="CX50" i="10"/>
  <c r="CY50" i="10"/>
  <c r="CZ50" i="10"/>
  <c r="DA50" i="10"/>
  <c r="DB50" i="10"/>
  <c r="DC50" i="10"/>
  <c r="DD50" i="10"/>
  <c r="DE50" i="10"/>
  <c r="DF50" i="10"/>
  <c r="DG50" i="10"/>
  <c r="DH50" i="10"/>
  <c r="DI50" i="10"/>
  <c r="DI52" i="10" s="1"/>
  <c r="DJ50" i="10"/>
  <c r="DK50" i="10"/>
  <c r="DL50" i="10"/>
  <c r="DM50" i="10"/>
  <c r="DN50" i="10"/>
  <c r="DO50" i="10"/>
  <c r="DP50" i="10"/>
  <c r="DQ50" i="10"/>
  <c r="DR50" i="10"/>
  <c r="DS50" i="10"/>
  <c r="DT50" i="10"/>
  <c r="DU50" i="10"/>
  <c r="DU52" i="10" s="1"/>
  <c r="DV50" i="10"/>
  <c r="DW50" i="10"/>
  <c r="DX50" i="10"/>
  <c r="DY50" i="10"/>
  <c r="DZ50" i="10"/>
  <c r="EA50" i="10"/>
  <c r="EB50" i="10"/>
  <c r="EC50" i="10"/>
  <c r="ED50" i="10"/>
  <c r="EE50" i="10"/>
  <c r="EF50" i="10"/>
  <c r="EG50" i="10"/>
  <c r="EG52" i="10" s="1"/>
  <c r="EH50" i="10"/>
  <c r="EI50" i="10"/>
  <c r="EJ50" i="10"/>
  <c r="EK50" i="10"/>
  <c r="EL50" i="10"/>
  <c r="EM50" i="10"/>
  <c r="EN50" i="10"/>
  <c r="EO50" i="10"/>
  <c r="EP50" i="10"/>
  <c r="EQ50" i="10"/>
  <c r="ER50" i="10"/>
  <c r="ES50" i="10"/>
  <c r="ES52" i="10" s="1"/>
  <c r="ET50" i="10"/>
  <c r="EU50" i="10"/>
  <c r="EV50" i="10"/>
  <c r="EW50" i="10"/>
  <c r="EX50" i="10"/>
  <c r="EY50" i="10"/>
  <c r="EZ50" i="10"/>
  <c r="FA50" i="10"/>
  <c r="FB50" i="10"/>
  <c r="FC50" i="10"/>
  <c r="FD50" i="10"/>
  <c r="FE50" i="10"/>
  <c r="FE52" i="10" s="1"/>
  <c r="FF50" i="10"/>
  <c r="FG50" i="10"/>
  <c r="FH50" i="10"/>
  <c r="FI50" i="10"/>
  <c r="FJ50" i="10"/>
  <c r="FK50" i="10"/>
  <c r="FL50" i="10"/>
  <c r="FM50" i="10"/>
  <c r="FN50" i="10"/>
  <c r="FO50" i="10"/>
  <c r="FP50" i="10"/>
  <c r="FQ50" i="10"/>
  <c r="FQ52" i="10" s="1"/>
  <c r="FR50" i="10"/>
  <c r="FS50" i="10"/>
  <c r="FT50" i="10"/>
  <c r="FU50" i="10"/>
  <c r="FV50" i="10"/>
  <c r="FW50" i="10"/>
  <c r="FX50" i="10"/>
  <c r="FY50" i="10"/>
  <c r="FZ50" i="10"/>
  <c r="GA50" i="10"/>
  <c r="GB50" i="10"/>
  <c r="GN200" i="2"/>
  <c r="GM200" i="2"/>
  <c r="GL200" i="2"/>
  <c r="GK200" i="2"/>
  <c r="GJ200" i="2"/>
  <c r="GI200" i="2"/>
  <c r="GH200" i="2"/>
  <c r="GG200" i="2"/>
  <c r="GF200" i="2"/>
  <c r="GE200" i="2"/>
  <c r="GD200" i="2"/>
  <c r="GC200" i="2"/>
  <c r="GB200" i="2"/>
  <c r="GA200" i="2"/>
  <c r="FZ200" i="2"/>
  <c r="FY200" i="2"/>
  <c r="FX200" i="2"/>
  <c r="FW200" i="2"/>
  <c r="FV200" i="2"/>
  <c r="FU200" i="2"/>
  <c r="GN199" i="2"/>
  <c r="GM199" i="2"/>
  <c r="GL199" i="2"/>
  <c r="GK199" i="2"/>
  <c r="GJ199" i="2"/>
  <c r="GI199" i="2"/>
  <c r="GH199" i="2"/>
  <c r="GG199" i="2"/>
  <c r="GF199" i="2"/>
  <c r="GE199" i="2"/>
  <c r="GD199" i="2"/>
  <c r="GC199" i="2"/>
  <c r="GB199" i="2"/>
  <c r="GA199" i="2"/>
  <c r="FZ199" i="2"/>
  <c r="FY199" i="2"/>
  <c r="FX199" i="2"/>
  <c r="FW199" i="2"/>
  <c r="FV199" i="2"/>
  <c r="FU199" i="2"/>
  <c r="FT200" i="2"/>
  <c r="FS200" i="2"/>
  <c r="FS199" i="2" s="1"/>
  <c r="FR200" i="2"/>
  <c r="FQ200" i="2"/>
  <c r="FQ199" i="2" s="1"/>
  <c r="FP200" i="2"/>
  <c r="FO200" i="2"/>
  <c r="FO199" i="2" s="1"/>
  <c r="FN200" i="2"/>
  <c r="FM200" i="2"/>
  <c r="FM199" i="2" s="1"/>
  <c r="FL200" i="2"/>
  <c r="FK200" i="2"/>
  <c r="FK199" i="2" s="1"/>
  <c r="FJ200" i="2"/>
  <c r="FI200" i="2"/>
  <c r="FI199" i="2" s="1"/>
  <c r="FH200" i="2"/>
  <c r="FG200" i="2"/>
  <c r="FG199" i="2" s="1"/>
  <c r="FF200" i="2"/>
  <c r="FE200" i="2"/>
  <c r="FE199" i="2" s="1"/>
  <c r="FD200" i="2"/>
  <c r="FC200" i="2"/>
  <c r="FC199" i="2" s="1"/>
  <c r="FB200" i="2"/>
  <c r="FA200" i="2"/>
  <c r="FA199" i="2" s="1"/>
  <c r="EZ200" i="2"/>
  <c r="EY200" i="2"/>
  <c r="EY199" i="2" s="1"/>
  <c r="EX200" i="2"/>
  <c r="EW200" i="2"/>
  <c r="EW199" i="2" s="1"/>
  <c r="EV200" i="2"/>
  <c r="EU200" i="2"/>
  <c r="EU199" i="2" s="1"/>
  <c r="ET200" i="2"/>
  <c r="ES200" i="2"/>
  <c r="ES199" i="2" s="1"/>
  <c r="ER200" i="2"/>
  <c r="FT199" i="2"/>
  <c r="FR199" i="2"/>
  <c r="FP199" i="2"/>
  <c r="FN199" i="2"/>
  <c r="FL199" i="2"/>
  <c r="FJ199" i="2"/>
  <c r="FH199" i="2"/>
  <c r="FF199" i="2"/>
  <c r="FD199" i="2"/>
  <c r="FB199" i="2"/>
  <c r="EZ199" i="2"/>
  <c r="EX199" i="2"/>
  <c r="EV199" i="2"/>
  <c r="ET199" i="2"/>
  <c r="ER199" i="2"/>
  <c r="EQ200" i="2"/>
  <c r="EP200" i="2"/>
  <c r="EP199" i="2" s="1"/>
  <c r="EO200" i="2"/>
  <c r="EN200" i="2"/>
  <c r="EN199" i="2" s="1"/>
  <c r="EM200" i="2"/>
  <c r="EL200" i="2"/>
  <c r="EL199" i="2" s="1"/>
  <c r="EK200" i="2"/>
  <c r="EJ200" i="2"/>
  <c r="EJ199" i="2" s="1"/>
  <c r="EI200" i="2"/>
  <c r="EH200" i="2"/>
  <c r="EH199" i="2" s="1"/>
  <c r="EG200" i="2"/>
  <c r="EF200" i="2"/>
  <c r="EF199" i="2" s="1"/>
  <c r="EE200" i="2"/>
  <c r="ED200" i="2"/>
  <c r="ED199" i="2" s="1"/>
  <c r="EC200" i="2"/>
  <c r="EB200" i="2"/>
  <c r="EB199" i="2" s="1"/>
  <c r="EA200" i="2"/>
  <c r="DZ200" i="2"/>
  <c r="DZ199" i="2" s="1"/>
  <c r="DY200" i="2"/>
  <c r="DX200" i="2"/>
  <c r="DX199" i="2" s="1"/>
  <c r="DW200" i="2"/>
  <c r="DV200" i="2"/>
  <c r="DV199" i="2" s="1"/>
  <c r="DU200" i="2"/>
  <c r="DT200" i="2"/>
  <c r="DT199" i="2" s="1"/>
  <c r="DS200" i="2"/>
  <c r="DR200" i="2"/>
  <c r="DR199" i="2" s="1"/>
  <c r="DQ200" i="2"/>
  <c r="DP200" i="2"/>
  <c r="DP199" i="2" s="1"/>
  <c r="DO200" i="2"/>
  <c r="DN200" i="2"/>
  <c r="DN199" i="2" s="1"/>
  <c r="DM200" i="2"/>
  <c r="DL200" i="2"/>
  <c r="DL199" i="2" s="1"/>
  <c r="DK200" i="2"/>
  <c r="DJ200" i="2"/>
  <c r="DJ199" i="2" s="1"/>
  <c r="DI200" i="2"/>
  <c r="DH200" i="2"/>
  <c r="DH199" i="2" s="1"/>
  <c r="DG200" i="2"/>
  <c r="DF200" i="2"/>
  <c r="DF199" i="2" s="1"/>
  <c r="DE200" i="2"/>
  <c r="DD200" i="2"/>
  <c r="DD199" i="2" s="1"/>
  <c r="DC200" i="2"/>
  <c r="DB200" i="2"/>
  <c r="DB199" i="2" s="1"/>
  <c r="DA200" i="2"/>
  <c r="CZ200" i="2"/>
  <c r="CZ199" i="2" s="1"/>
  <c r="CY200" i="2"/>
  <c r="CX200" i="2"/>
  <c r="CX199" i="2" s="1"/>
  <c r="CW200" i="2"/>
  <c r="CV200" i="2"/>
  <c r="CV199" i="2" s="1"/>
  <c r="CU200" i="2"/>
  <c r="CT200" i="2"/>
  <c r="CT199" i="2" s="1"/>
  <c r="CS200" i="2"/>
  <c r="CR200" i="2"/>
  <c r="CR199" i="2" s="1"/>
  <c r="CQ200" i="2"/>
  <c r="CP200" i="2"/>
  <c r="CP199" i="2" s="1"/>
  <c r="CO200" i="2"/>
  <c r="CN200" i="2"/>
  <c r="CN199" i="2" s="1"/>
  <c r="CM200" i="2"/>
  <c r="CL200" i="2"/>
  <c r="CL199" i="2" s="1"/>
  <c r="CK200" i="2"/>
  <c r="CJ200" i="2"/>
  <c r="CJ199" i="2" s="1"/>
  <c r="CI200" i="2"/>
  <c r="CH200" i="2"/>
  <c r="CH199" i="2" s="1"/>
  <c r="CG200" i="2"/>
  <c r="CF200" i="2"/>
  <c r="CF199" i="2" s="1"/>
  <c r="CE200" i="2"/>
  <c r="CD200" i="2"/>
  <c r="CD199" i="2" s="1"/>
  <c r="CC200" i="2"/>
  <c r="CB200" i="2"/>
  <c r="CB199" i="2" s="1"/>
  <c r="CA200" i="2"/>
  <c r="BZ200" i="2"/>
  <c r="BZ199" i="2" s="1"/>
  <c r="BY200" i="2"/>
  <c r="BX200" i="2"/>
  <c r="BX199" i="2" s="1"/>
  <c r="BW200" i="2"/>
  <c r="EQ199" i="2"/>
  <c r="EO199" i="2"/>
  <c r="EM199" i="2"/>
  <c r="EK199" i="2"/>
  <c r="EI199" i="2"/>
  <c r="EG199" i="2"/>
  <c r="EE199" i="2"/>
  <c r="EC199" i="2"/>
  <c r="EA199" i="2"/>
  <c r="DY199" i="2"/>
  <c r="DW199" i="2"/>
  <c r="DU199" i="2"/>
  <c r="DS199" i="2"/>
  <c r="DQ199" i="2"/>
  <c r="DO199" i="2"/>
  <c r="DM199" i="2"/>
  <c r="DK199" i="2"/>
  <c r="DI199" i="2"/>
  <c r="DG199" i="2"/>
  <c r="DE199" i="2"/>
  <c r="DC199" i="2"/>
  <c r="DA199" i="2"/>
  <c r="CY199" i="2"/>
  <c r="CW199" i="2"/>
  <c r="CU199" i="2"/>
  <c r="CS199" i="2"/>
  <c r="CQ199" i="2"/>
  <c r="CO199" i="2"/>
  <c r="CM199" i="2"/>
  <c r="CK199" i="2"/>
  <c r="CI199" i="2"/>
  <c r="CG199" i="2"/>
  <c r="CE199" i="2"/>
  <c r="CC199" i="2"/>
  <c r="CA199" i="2"/>
  <c r="BY199" i="2"/>
  <c r="BW199" i="2"/>
  <c r="FR38" i="10" l="1"/>
  <c r="FF38" i="10"/>
  <c r="ET38" i="10"/>
  <c r="EH38" i="10"/>
  <c r="DV38" i="10"/>
  <c r="DJ38" i="10"/>
  <c r="CX38" i="10"/>
  <c r="CL38" i="10"/>
  <c r="BZ38" i="10"/>
  <c r="BN38" i="10"/>
  <c r="BB38" i="10"/>
  <c r="BE43" i="10"/>
  <c r="FS38" i="10"/>
  <c r="FT38" i="10" s="1"/>
  <c r="FU38" i="10" s="1"/>
  <c r="FV38" i="10" s="1"/>
  <c r="FW38" i="10" s="1"/>
  <c r="FX38" i="10" s="1"/>
  <c r="FY38" i="10" s="1"/>
  <c r="FZ38" i="10" s="1"/>
  <c r="GA38" i="10" s="1"/>
  <c r="GB38" i="10" s="1"/>
  <c r="FG38" i="10"/>
  <c r="FH38" i="10" s="1"/>
  <c r="FI38" i="10" s="1"/>
  <c r="FJ38" i="10" s="1"/>
  <c r="FK38" i="10" s="1"/>
  <c r="FL38" i="10" s="1"/>
  <c r="FM38" i="10" s="1"/>
  <c r="FN38" i="10" s="1"/>
  <c r="FO38" i="10" s="1"/>
  <c r="FP38" i="10" s="1"/>
  <c r="EU38" i="10"/>
  <c r="EV38" i="10" s="1"/>
  <c r="EW38" i="10" s="1"/>
  <c r="EX38" i="10" s="1"/>
  <c r="EY38" i="10" s="1"/>
  <c r="EZ38" i="10" s="1"/>
  <c r="FA38" i="10" s="1"/>
  <c r="FB38" i="10" s="1"/>
  <c r="FC38" i="10" s="1"/>
  <c r="FD38" i="10" s="1"/>
  <c r="EI38" i="10"/>
  <c r="EJ38" i="10" s="1"/>
  <c r="EK38" i="10" s="1"/>
  <c r="EL38" i="10" s="1"/>
  <c r="EM38" i="10" s="1"/>
  <c r="EN38" i="10" s="1"/>
  <c r="EO38" i="10" s="1"/>
  <c r="EP38" i="10" s="1"/>
  <c r="EQ38" i="10" s="1"/>
  <c r="ER38" i="10" s="1"/>
  <c r="DW38" i="10"/>
  <c r="DX38" i="10" s="1"/>
  <c r="DY38" i="10" s="1"/>
  <c r="DZ38" i="10" s="1"/>
  <c r="EA38" i="10" s="1"/>
  <c r="EB38" i="10" s="1"/>
  <c r="EC38" i="10" s="1"/>
  <c r="ED38" i="10" s="1"/>
  <c r="EE38" i="10" s="1"/>
  <c r="EF38" i="10" s="1"/>
  <c r="DK38" i="10"/>
  <c r="DL38" i="10" s="1"/>
  <c r="DM38" i="10" s="1"/>
  <c r="DN38" i="10" s="1"/>
  <c r="DO38" i="10" s="1"/>
  <c r="DP38" i="10" s="1"/>
  <c r="DQ38" i="10" s="1"/>
  <c r="DR38" i="10" s="1"/>
  <c r="DS38" i="10" s="1"/>
  <c r="DT38" i="10" s="1"/>
  <c r="CY38" i="10"/>
  <c r="CZ38" i="10" s="1"/>
  <c r="DA38" i="10" s="1"/>
  <c r="DB38" i="10" s="1"/>
  <c r="DC38" i="10" s="1"/>
  <c r="DD38" i="10" s="1"/>
  <c r="DE38" i="10" s="1"/>
  <c r="DF38" i="10" s="1"/>
  <c r="DG38" i="10" s="1"/>
  <c r="DH38" i="10" s="1"/>
  <c r="CM38" i="10"/>
  <c r="CN38" i="10" s="1"/>
  <c r="CO38" i="10" s="1"/>
  <c r="CP38" i="10" s="1"/>
  <c r="CQ38" i="10" s="1"/>
  <c r="CR38" i="10" s="1"/>
  <c r="CS38" i="10" s="1"/>
  <c r="CT38" i="10" s="1"/>
  <c r="CU38" i="10" s="1"/>
  <c r="CV38" i="10" s="1"/>
  <c r="CA38" i="10"/>
  <c r="CB38" i="10" s="1"/>
  <c r="CC38" i="10" s="1"/>
  <c r="CD38" i="10" s="1"/>
  <c r="CE38" i="10" s="1"/>
  <c r="CF38" i="10" s="1"/>
  <c r="CG38" i="10" s="1"/>
  <c r="CH38" i="10" s="1"/>
  <c r="CI38" i="10" s="1"/>
  <c r="CJ38" i="10" s="1"/>
  <c r="BO38" i="10"/>
  <c r="BP38" i="10" s="1"/>
  <c r="BQ38" i="10" s="1"/>
  <c r="BR38" i="10" s="1"/>
  <c r="BS38" i="10" s="1"/>
  <c r="BT38" i="10" s="1"/>
  <c r="BU38" i="10" s="1"/>
  <c r="BV38" i="10" s="1"/>
  <c r="BW38" i="10" s="1"/>
  <c r="BX38" i="10" s="1"/>
  <c r="BC38" i="10"/>
  <c r="BD38" i="10" s="1"/>
  <c r="BE38" i="10" s="1"/>
  <c r="BF38" i="10" s="1"/>
  <c r="BG38" i="10" s="1"/>
  <c r="BH38" i="10" s="1"/>
  <c r="BI38" i="10" s="1"/>
  <c r="BJ38" i="10" s="1"/>
  <c r="BK38" i="10" s="1"/>
  <c r="BL38" i="10" s="1"/>
  <c r="FR52" i="10"/>
  <c r="FS52" i="10" s="1"/>
  <c r="FT52" i="10" s="1"/>
  <c r="FU52" i="10" s="1"/>
  <c r="FV52" i="10" s="1"/>
  <c r="FW52" i="10" s="1"/>
  <c r="FX52" i="10" s="1"/>
  <c r="FY52" i="10" s="1"/>
  <c r="FZ52" i="10" s="1"/>
  <c r="GA52" i="10" s="1"/>
  <c r="GB52" i="10" s="1"/>
  <c r="FF52" i="10"/>
  <c r="FG52" i="10" s="1"/>
  <c r="FH52" i="10" s="1"/>
  <c r="FI52" i="10" s="1"/>
  <c r="FJ52" i="10" s="1"/>
  <c r="FK52" i="10" s="1"/>
  <c r="FL52" i="10" s="1"/>
  <c r="FM52" i="10" s="1"/>
  <c r="FN52" i="10" s="1"/>
  <c r="FO52" i="10" s="1"/>
  <c r="FP52" i="10" s="1"/>
  <c r="ET52" i="10"/>
  <c r="EU52" i="10" s="1"/>
  <c r="EV52" i="10" s="1"/>
  <c r="EW52" i="10" s="1"/>
  <c r="EX52" i="10" s="1"/>
  <c r="EY52" i="10" s="1"/>
  <c r="EZ52" i="10" s="1"/>
  <c r="FA52" i="10" s="1"/>
  <c r="FB52" i="10" s="1"/>
  <c r="FC52" i="10" s="1"/>
  <c r="FD52" i="10" s="1"/>
  <c r="EH52" i="10"/>
  <c r="EI52" i="10" s="1"/>
  <c r="EJ52" i="10" s="1"/>
  <c r="EK52" i="10" s="1"/>
  <c r="EL52" i="10" s="1"/>
  <c r="EM52" i="10" s="1"/>
  <c r="EN52" i="10" s="1"/>
  <c r="EO52" i="10" s="1"/>
  <c r="EP52" i="10" s="1"/>
  <c r="EQ52" i="10" s="1"/>
  <c r="ER52" i="10" s="1"/>
  <c r="DV52" i="10"/>
  <c r="DW52" i="10" s="1"/>
  <c r="DX52" i="10" s="1"/>
  <c r="DY52" i="10" s="1"/>
  <c r="DZ52" i="10" s="1"/>
  <c r="EA52" i="10" s="1"/>
  <c r="EB52" i="10" s="1"/>
  <c r="EC52" i="10" s="1"/>
  <c r="ED52" i="10" s="1"/>
  <c r="EE52" i="10" s="1"/>
  <c r="EF52" i="10" s="1"/>
  <c r="DJ52" i="10"/>
  <c r="DK52" i="10" s="1"/>
  <c r="DL52" i="10" s="1"/>
  <c r="DM52" i="10" s="1"/>
  <c r="DN52" i="10" s="1"/>
  <c r="DO52" i="10" s="1"/>
  <c r="DP52" i="10" s="1"/>
  <c r="DQ52" i="10" s="1"/>
  <c r="DR52" i="10" s="1"/>
  <c r="DS52" i="10" s="1"/>
  <c r="DT52" i="10" s="1"/>
  <c r="CX52" i="10"/>
  <c r="CY52" i="10" s="1"/>
  <c r="CZ52" i="10" s="1"/>
  <c r="DA52" i="10" s="1"/>
  <c r="DB52" i="10" s="1"/>
  <c r="DC52" i="10" s="1"/>
  <c r="DD52" i="10" s="1"/>
  <c r="DE52" i="10" s="1"/>
  <c r="DF52" i="10" s="1"/>
  <c r="DG52" i="10" s="1"/>
  <c r="DH52" i="10" s="1"/>
  <c r="CL52" i="10"/>
  <c r="CM52" i="10" s="1"/>
  <c r="CN52" i="10" s="1"/>
  <c r="CO52" i="10" s="1"/>
  <c r="CP52" i="10" s="1"/>
  <c r="CQ52" i="10" s="1"/>
  <c r="CR52" i="10" s="1"/>
  <c r="CS52" i="10" s="1"/>
  <c r="CT52" i="10" s="1"/>
  <c r="CU52" i="10" s="1"/>
  <c r="CV52" i="10" s="1"/>
  <c r="BZ52" i="10"/>
  <c r="CA52" i="10" s="1"/>
  <c r="CB52" i="10" s="1"/>
  <c r="CC52" i="10" s="1"/>
  <c r="CD52" i="10" s="1"/>
  <c r="CE52" i="10" s="1"/>
  <c r="CF52" i="10" s="1"/>
  <c r="CG52" i="10" s="1"/>
  <c r="CH52" i="10" s="1"/>
  <c r="CI52" i="10" s="1"/>
  <c r="CJ52" i="10" s="1"/>
  <c r="BN52" i="10"/>
  <c r="BO52" i="10" s="1"/>
  <c r="BP52" i="10" s="1"/>
  <c r="BQ52" i="10" s="1"/>
  <c r="BR52" i="10" s="1"/>
  <c r="BS52" i="10" s="1"/>
  <c r="BT52" i="10" s="1"/>
  <c r="BU52" i="10" s="1"/>
  <c r="BV52" i="10" s="1"/>
  <c r="BW52" i="10" s="1"/>
  <c r="BX52" i="10" s="1"/>
  <c r="BB52" i="10"/>
  <c r="BC52" i="10" s="1"/>
  <c r="BD52" i="10" s="1"/>
  <c r="BE52" i="10" s="1"/>
  <c r="BF52" i="10" s="1"/>
  <c r="BG52" i="10" s="1"/>
  <c r="BH52" i="10" s="1"/>
  <c r="BI52" i="10" s="1"/>
  <c r="BJ52" i="10" s="1"/>
  <c r="BK52" i="10" s="1"/>
  <c r="BL52" i="10" s="1"/>
  <c r="BB31" i="18"/>
  <c r="BD31" i="18"/>
  <c r="BF31" i="18"/>
  <c r="BH31" i="18"/>
  <c r="BJ31" i="18"/>
  <c r="BL31" i="18"/>
  <c r="BN31" i="18"/>
  <c r="BP31" i="18"/>
  <c r="BR31" i="18"/>
  <c r="BT31" i="18"/>
  <c r="BV31" i="18"/>
  <c r="BX31" i="18"/>
  <c r="BZ31" i="18"/>
  <c r="CB31" i="18"/>
  <c r="CD31" i="18"/>
  <c r="CF31" i="18"/>
  <c r="CH31" i="18"/>
  <c r="CJ31" i="18"/>
  <c r="CL31" i="18"/>
  <c r="CN31" i="18"/>
  <c r="CP31" i="18"/>
  <c r="CR31" i="18"/>
  <c r="CT31" i="18"/>
  <c r="CV31" i="18"/>
  <c r="CX31" i="18"/>
  <c r="CZ31" i="18"/>
  <c r="DB31" i="18"/>
  <c r="DD31" i="18"/>
  <c r="DF31" i="18"/>
  <c r="DH31" i="18"/>
  <c r="DJ31" i="18"/>
  <c r="DL31" i="18"/>
  <c r="DN31" i="18"/>
  <c r="DP31" i="18"/>
  <c r="DR31" i="18"/>
  <c r="DT31" i="18"/>
  <c r="DV31" i="18"/>
  <c r="DX31" i="18"/>
  <c r="DZ31" i="18"/>
  <c r="EB31" i="18"/>
  <c r="ED31" i="18"/>
  <c r="EF31" i="18"/>
  <c r="EH31" i="18"/>
  <c r="EJ31" i="18"/>
  <c r="EL31" i="18"/>
  <c r="EN31" i="18"/>
  <c r="EP31" i="18"/>
  <c r="ER31" i="18"/>
  <c r="ET31" i="18"/>
  <c r="EV31" i="18"/>
  <c r="EX31" i="18"/>
  <c r="EZ31" i="18"/>
  <c r="FB31" i="18"/>
  <c r="FD31" i="18"/>
  <c r="FF31" i="18"/>
  <c r="FH31" i="18"/>
  <c r="FJ31" i="18"/>
  <c r="FL31" i="18"/>
  <c r="FN31" i="18"/>
  <c r="FP31" i="18"/>
  <c r="FR31" i="18"/>
  <c r="FT31" i="18"/>
  <c r="FV31" i="18"/>
  <c r="FX31" i="18"/>
  <c r="FZ31" i="18"/>
  <c r="GB31" i="18"/>
  <c r="BA31" i="18"/>
  <c r="BC31" i="18"/>
  <c r="BE31" i="18"/>
  <c r="BG31" i="18"/>
  <c r="BI31" i="18"/>
  <c r="BK31" i="18"/>
  <c r="BM31" i="18"/>
  <c r="BO31" i="18"/>
  <c r="BQ31" i="18"/>
  <c r="BS31" i="18"/>
  <c r="BU31" i="18"/>
  <c r="BW31" i="18"/>
  <c r="BY31" i="18"/>
  <c r="CA31" i="18"/>
  <c r="CC31" i="18"/>
  <c r="CE31" i="18"/>
  <c r="CG31" i="18"/>
  <c r="CI31" i="18"/>
  <c r="CK31" i="18"/>
  <c r="CM31" i="18"/>
  <c r="CO31" i="18"/>
  <c r="CQ31" i="18"/>
  <c r="CS31" i="18"/>
  <c r="CU31" i="18"/>
  <c r="CW31" i="18"/>
  <c r="CY31" i="18"/>
  <c r="DA31" i="18"/>
  <c r="DC31" i="18"/>
  <c r="DE31" i="18"/>
  <c r="DG31" i="18"/>
  <c r="DI31" i="18"/>
  <c r="DK31" i="18"/>
  <c r="DM31" i="18"/>
  <c r="DO31" i="18"/>
  <c r="DQ31" i="18"/>
  <c r="DS31" i="18"/>
  <c r="DU31" i="18"/>
  <c r="DW31" i="18"/>
  <c r="DY31" i="18"/>
  <c r="EA31" i="18"/>
  <c r="EC31" i="18"/>
  <c r="EE31" i="18"/>
  <c r="EG31" i="18"/>
  <c r="EI31" i="18"/>
  <c r="EK31" i="18"/>
  <c r="EM31" i="18"/>
  <c r="EO31" i="18"/>
  <c r="EQ31" i="18"/>
  <c r="ES31" i="18"/>
  <c r="EU31" i="18"/>
  <c r="EW31" i="18"/>
  <c r="EY31" i="18"/>
  <c r="FA31" i="18"/>
  <c r="FC31" i="18"/>
  <c r="FE31" i="18"/>
  <c r="FG31" i="18"/>
  <c r="FI31" i="18"/>
  <c r="FK31" i="18"/>
  <c r="FM31" i="18"/>
  <c r="FO31" i="18"/>
  <c r="FQ31" i="18"/>
  <c r="FS31" i="18"/>
  <c r="FU31" i="18"/>
  <c r="FW31" i="18"/>
  <c r="FY31" i="18"/>
  <c r="GA31" i="18"/>
  <c r="BB61" i="14"/>
  <c r="BB92" i="14" s="1"/>
  <c r="BD61" i="14"/>
  <c r="BD92" i="14" s="1"/>
  <c r="BF61" i="14"/>
  <c r="BF92" i="14" s="1"/>
  <c r="BH61" i="14"/>
  <c r="BH92" i="14" s="1"/>
  <c r="BJ61" i="14"/>
  <c r="BJ92" i="14" s="1"/>
  <c r="BL61" i="14"/>
  <c r="BL92" i="14" s="1"/>
  <c r="BN61" i="14"/>
  <c r="BN92" i="14" s="1"/>
  <c r="BP61" i="14"/>
  <c r="BP92" i="14" s="1"/>
  <c r="BR61" i="14"/>
  <c r="BR92" i="14" s="1"/>
  <c r="BT61" i="14"/>
  <c r="BT92" i="14" s="1"/>
  <c r="BV61" i="14"/>
  <c r="BV92" i="14" s="1"/>
  <c r="BX61" i="14"/>
  <c r="BX92" i="14" s="1"/>
  <c r="BZ61" i="14"/>
  <c r="BZ92" i="14" s="1"/>
  <c r="CB61" i="14"/>
  <c r="CB92" i="14" s="1"/>
  <c r="CD61" i="14"/>
  <c r="CD92" i="14" s="1"/>
  <c r="CF61" i="14"/>
  <c r="CF92" i="14" s="1"/>
  <c r="CH61" i="14"/>
  <c r="CH92" i="14" s="1"/>
  <c r="CJ61" i="14"/>
  <c r="CJ92" i="14" s="1"/>
  <c r="CL61" i="14"/>
  <c r="CL92" i="14" s="1"/>
  <c r="CN61" i="14"/>
  <c r="CN92" i="14" s="1"/>
  <c r="CP61" i="14"/>
  <c r="CP92" i="14" s="1"/>
  <c r="CR61" i="14"/>
  <c r="CR92" i="14" s="1"/>
  <c r="CT61" i="14"/>
  <c r="CT92" i="14" s="1"/>
  <c r="CV61" i="14"/>
  <c r="CV92" i="14" s="1"/>
  <c r="CX61" i="14"/>
  <c r="CX92" i="14" s="1"/>
  <c r="CZ61" i="14"/>
  <c r="CZ92" i="14" s="1"/>
  <c r="DB61" i="14"/>
  <c r="DB92" i="14" s="1"/>
  <c r="DD61" i="14"/>
  <c r="DD92" i="14" s="1"/>
  <c r="DF61" i="14"/>
  <c r="DF92" i="14" s="1"/>
  <c r="DH61" i="14"/>
  <c r="DH92" i="14" s="1"/>
  <c r="DJ61" i="14"/>
  <c r="DJ92" i="14" s="1"/>
  <c r="DL61" i="14"/>
  <c r="DL92" i="14" s="1"/>
  <c r="DN61" i="14"/>
  <c r="DN92" i="14" s="1"/>
  <c r="DP61" i="14"/>
  <c r="DP92" i="14" s="1"/>
  <c r="DR61" i="14"/>
  <c r="DR92" i="14" s="1"/>
  <c r="DT61" i="14"/>
  <c r="DT92" i="14" s="1"/>
  <c r="DV61" i="14"/>
  <c r="DV92" i="14" s="1"/>
  <c r="DX61" i="14"/>
  <c r="DX92" i="14" s="1"/>
  <c r="DZ61" i="14"/>
  <c r="DZ92" i="14" s="1"/>
  <c r="EB61" i="14"/>
  <c r="EB92" i="14" s="1"/>
  <c r="ED61" i="14"/>
  <c r="ED92" i="14" s="1"/>
  <c r="EF61" i="14"/>
  <c r="EF92" i="14" s="1"/>
  <c r="EH61" i="14"/>
  <c r="EH92" i="14" s="1"/>
  <c r="EJ61" i="14"/>
  <c r="EJ92" i="14" s="1"/>
  <c r="EL61" i="14"/>
  <c r="EL92" i="14" s="1"/>
  <c r="EN61" i="14"/>
  <c r="EN92" i="14" s="1"/>
  <c r="EP61" i="14"/>
  <c r="EP92" i="14" s="1"/>
  <c r="ER61" i="14"/>
  <c r="ER92" i="14" s="1"/>
  <c r="ET61" i="14"/>
  <c r="ET92" i="14" s="1"/>
  <c r="EV61" i="14"/>
  <c r="EV92" i="14" s="1"/>
  <c r="EX61" i="14"/>
  <c r="EX92" i="14" s="1"/>
  <c r="EZ61" i="14"/>
  <c r="EZ92" i="14" s="1"/>
  <c r="FB61" i="14"/>
  <c r="FB92" i="14" s="1"/>
  <c r="FD61" i="14"/>
  <c r="FD92" i="14" s="1"/>
  <c r="FF61" i="14"/>
  <c r="FF92" i="14" s="1"/>
  <c r="FH61" i="14"/>
  <c r="FH92" i="14" s="1"/>
  <c r="FJ61" i="14"/>
  <c r="FJ92" i="14" s="1"/>
  <c r="FL61" i="14"/>
  <c r="FL92" i="14" s="1"/>
  <c r="FN61" i="14"/>
  <c r="FN92" i="14" s="1"/>
  <c r="FP61" i="14"/>
  <c r="FP92" i="14" s="1"/>
  <c r="FR61" i="14"/>
  <c r="FR92" i="14" s="1"/>
  <c r="FT61" i="14"/>
  <c r="FT92" i="14" s="1"/>
  <c r="FV61" i="14"/>
  <c r="FV92" i="14" s="1"/>
  <c r="FX61" i="14"/>
  <c r="FX92" i="14" s="1"/>
  <c r="FZ61" i="14"/>
  <c r="FZ92" i="14" s="1"/>
  <c r="GB61" i="14"/>
  <c r="GB92" i="14" s="1"/>
  <c r="BA61" i="14"/>
  <c r="BA92" i="14" s="1"/>
  <c r="BC61" i="14"/>
  <c r="BC92" i="14" s="1"/>
  <c r="BE61" i="14"/>
  <c r="BE92" i="14" s="1"/>
  <c r="BG61" i="14"/>
  <c r="BG92" i="14" s="1"/>
  <c r="BI61" i="14"/>
  <c r="BI92" i="14" s="1"/>
  <c r="BK61" i="14"/>
  <c r="BK92" i="14" s="1"/>
  <c r="BM61" i="14"/>
  <c r="BM92" i="14" s="1"/>
  <c r="BO61" i="14"/>
  <c r="BO92" i="14" s="1"/>
  <c r="BQ61" i="14"/>
  <c r="BQ92" i="14" s="1"/>
  <c r="BS61" i="14"/>
  <c r="BS92" i="14" s="1"/>
  <c r="BU61" i="14"/>
  <c r="BU92" i="14" s="1"/>
  <c r="BW61" i="14"/>
  <c r="BW92" i="14" s="1"/>
  <c r="BY61" i="14"/>
  <c r="BY92" i="14" s="1"/>
  <c r="CA61" i="14"/>
  <c r="CA92" i="14" s="1"/>
  <c r="CC61" i="14"/>
  <c r="CC92" i="14" s="1"/>
  <c r="CE61" i="14"/>
  <c r="CE92" i="14" s="1"/>
  <c r="CG61" i="14"/>
  <c r="CG92" i="14" s="1"/>
  <c r="CI61" i="14"/>
  <c r="CI92" i="14" s="1"/>
  <c r="CK61" i="14"/>
  <c r="CK92" i="14" s="1"/>
  <c r="CM61" i="14"/>
  <c r="CM92" i="14" s="1"/>
  <c r="CO61" i="14"/>
  <c r="CO92" i="14" s="1"/>
  <c r="CQ61" i="14"/>
  <c r="CQ92" i="14" s="1"/>
  <c r="CS61" i="14"/>
  <c r="CS92" i="14" s="1"/>
  <c r="CU61" i="14"/>
  <c r="CU92" i="14" s="1"/>
  <c r="CW61" i="14"/>
  <c r="CW92" i="14" s="1"/>
  <c r="CY61" i="14"/>
  <c r="CY92" i="14" s="1"/>
  <c r="DA61" i="14"/>
  <c r="DA92" i="14" s="1"/>
  <c r="DC61" i="14"/>
  <c r="DC92" i="14" s="1"/>
  <c r="DE61" i="14"/>
  <c r="DE92" i="14" s="1"/>
  <c r="DG61" i="14"/>
  <c r="DG92" i="14" s="1"/>
  <c r="DI61" i="14"/>
  <c r="DI92" i="14" s="1"/>
  <c r="DK61" i="14"/>
  <c r="DK92" i="14" s="1"/>
  <c r="DM61" i="14"/>
  <c r="DM92" i="14" s="1"/>
  <c r="DO61" i="14"/>
  <c r="DO92" i="14" s="1"/>
  <c r="DQ61" i="14"/>
  <c r="DQ92" i="14" s="1"/>
  <c r="DS61" i="14"/>
  <c r="DS92" i="14" s="1"/>
  <c r="DU61" i="14"/>
  <c r="DU92" i="14" s="1"/>
  <c r="DW61" i="14"/>
  <c r="DW92" i="14" s="1"/>
  <c r="DY61" i="14"/>
  <c r="DY92" i="14" s="1"/>
  <c r="EA61" i="14"/>
  <c r="EA92" i="14" s="1"/>
  <c r="EC61" i="14"/>
  <c r="EC92" i="14" s="1"/>
  <c r="EE61" i="14"/>
  <c r="EE92" i="14" s="1"/>
  <c r="EG61" i="14"/>
  <c r="EG92" i="14" s="1"/>
  <c r="EI61" i="14"/>
  <c r="EI92" i="14" s="1"/>
  <c r="EK61" i="14"/>
  <c r="EK92" i="14" s="1"/>
  <c r="EM61" i="14"/>
  <c r="EM92" i="14" s="1"/>
  <c r="EO61" i="14"/>
  <c r="EO92" i="14" s="1"/>
  <c r="EQ61" i="14"/>
  <c r="EQ92" i="14" s="1"/>
  <c r="ES61" i="14"/>
  <c r="ES92" i="14" s="1"/>
  <c r="EU61" i="14"/>
  <c r="EU92" i="14" s="1"/>
  <c r="EW61" i="14"/>
  <c r="EW92" i="14" s="1"/>
  <c r="EY61" i="14"/>
  <c r="EY92" i="14" s="1"/>
  <c r="FA61" i="14"/>
  <c r="FA92" i="14" s="1"/>
  <c r="FC61" i="14"/>
  <c r="FC92" i="14" s="1"/>
  <c r="FE61" i="14"/>
  <c r="FE92" i="14" s="1"/>
  <c r="FG61" i="14"/>
  <c r="FG92" i="14" s="1"/>
  <c r="FI61" i="14"/>
  <c r="FI92" i="14" s="1"/>
  <c r="FK61" i="14"/>
  <c r="FK92" i="14" s="1"/>
  <c r="FM61" i="14"/>
  <c r="FM92" i="14" s="1"/>
  <c r="FO61" i="14"/>
  <c r="FO92" i="14" s="1"/>
  <c r="FQ61" i="14"/>
  <c r="FQ92" i="14" s="1"/>
  <c r="FS61" i="14"/>
  <c r="FS92" i="14" s="1"/>
  <c r="FU61" i="14"/>
  <c r="FU92" i="14" s="1"/>
  <c r="FW61" i="14"/>
  <c r="FW92" i="14" s="1"/>
  <c r="FY61" i="14"/>
  <c r="FY92" i="14" s="1"/>
  <c r="GA61" i="14"/>
  <c r="GA92" i="14" s="1"/>
  <c r="CG44" i="10"/>
  <c r="BQ45" i="10"/>
  <c r="BR45" i="10" s="1"/>
  <c r="BS45" i="10" s="1"/>
  <c r="BT45" i="10" s="1"/>
  <c r="BU45" i="10" s="1"/>
  <c r="CS44" i="10" l="1"/>
  <c r="CC45" i="10"/>
  <c r="CD45" i="10" s="1"/>
  <c r="CE45" i="10" s="1"/>
  <c r="CF45" i="10" s="1"/>
  <c r="CG45" i="10" s="1"/>
  <c r="DE44" i="10" l="1"/>
  <c r="CO45" i="10"/>
  <c r="CP45" i="10" s="1"/>
  <c r="CQ45" i="10" s="1"/>
  <c r="CR45" i="10" s="1"/>
  <c r="CS45" i="10" s="1"/>
  <c r="DQ44" i="10" l="1"/>
  <c r="DA45" i="10"/>
  <c r="DB45" i="10" s="1"/>
  <c r="DC45" i="10" s="1"/>
  <c r="DD45" i="10" s="1"/>
  <c r="DE45" i="10" s="1"/>
  <c r="EC44" i="10" l="1"/>
  <c r="DM45" i="10"/>
  <c r="DN45" i="10" s="1"/>
  <c r="DO45" i="10" s="1"/>
  <c r="DP45" i="10" s="1"/>
  <c r="DQ45" i="10" s="1"/>
  <c r="EO44" i="10" l="1"/>
  <c r="DY45" i="10"/>
  <c r="DZ45" i="10" s="1"/>
  <c r="EA45" i="10" s="1"/>
  <c r="EB45" i="10" s="1"/>
  <c r="EC45" i="10" s="1"/>
  <c r="FA44" i="10" l="1"/>
  <c r="EK45" i="10"/>
  <c r="EL45" i="10" s="1"/>
  <c r="EM45" i="10" s="1"/>
  <c r="EN45" i="10" s="1"/>
  <c r="EO45" i="10" s="1"/>
  <c r="FM44" i="10" l="1"/>
  <c r="EW45" i="10"/>
  <c r="EX45" i="10" s="1"/>
  <c r="EY45" i="10" s="1"/>
  <c r="EZ45" i="10" s="1"/>
  <c r="FA45" i="10" s="1"/>
  <c r="FY44" i="10" l="1"/>
  <c r="FU45" i="10" s="1"/>
  <c r="FV45" i="10" s="1"/>
  <c r="FW45" i="10" s="1"/>
  <c r="FX45" i="10" s="1"/>
  <c r="FY45" i="10" s="1"/>
  <c r="FI45" i="10"/>
  <c r="FJ45" i="10" s="1"/>
  <c r="FK45" i="10" s="1"/>
  <c r="FL45" i="10" s="1"/>
  <c r="FM45" i="10" s="1"/>
  <c r="P421" i="35" l="1"/>
  <c r="P420" i="35"/>
  <c r="P419" i="35"/>
  <c r="P418" i="35"/>
  <c r="P417" i="35"/>
  <c r="P416" i="35"/>
  <c r="P415" i="35"/>
  <c r="P414" i="35"/>
  <c r="P413" i="35"/>
  <c r="P412" i="35"/>
  <c r="P411" i="35"/>
  <c r="P410" i="35"/>
  <c r="P409" i="35"/>
  <c r="P408" i="35"/>
  <c r="P407" i="35"/>
  <c r="P406" i="35"/>
  <c r="P405" i="35"/>
  <c r="P404" i="35"/>
  <c r="P403" i="35"/>
  <c r="P402" i="35"/>
  <c r="P401" i="35"/>
  <c r="P400" i="35"/>
  <c r="P399" i="35"/>
  <c r="P398" i="35"/>
  <c r="P397" i="35"/>
  <c r="P396" i="35"/>
  <c r="P395" i="35"/>
  <c r="P394" i="35"/>
  <c r="P393" i="35"/>
  <c r="P392" i="35"/>
  <c r="P391" i="35"/>
  <c r="P390" i="35"/>
  <c r="P389" i="35"/>
  <c r="P388" i="35"/>
  <c r="P387" i="35"/>
  <c r="P386" i="35"/>
  <c r="P385" i="35"/>
  <c r="P384" i="35"/>
  <c r="P383" i="35"/>
  <c r="P382" i="35"/>
  <c r="P381" i="35"/>
  <c r="P380" i="35"/>
  <c r="P379" i="35"/>
  <c r="P378" i="35"/>
  <c r="P377" i="35"/>
  <c r="P376" i="35"/>
  <c r="P375" i="35"/>
  <c r="P374" i="35"/>
  <c r="P373" i="35"/>
  <c r="P372" i="35"/>
  <c r="P371" i="35"/>
  <c r="P370" i="35"/>
  <c r="P369" i="35"/>
  <c r="P368" i="35"/>
  <c r="P367" i="35"/>
  <c r="P366" i="35"/>
  <c r="P365" i="35"/>
  <c r="P364" i="35"/>
  <c r="P363" i="35"/>
  <c r="P362" i="35"/>
  <c r="P361" i="35"/>
  <c r="P360" i="35"/>
  <c r="P359" i="35"/>
  <c r="P358" i="35"/>
  <c r="P357" i="35"/>
  <c r="P356" i="35"/>
  <c r="P355" i="35"/>
  <c r="P354" i="35"/>
  <c r="P353" i="35"/>
  <c r="P352" i="35"/>
  <c r="P351" i="35"/>
  <c r="P350" i="35"/>
  <c r="P349" i="35"/>
  <c r="P348" i="35"/>
  <c r="P347" i="35"/>
  <c r="P346" i="35"/>
  <c r="P345" i="35"/>
  <c r="P344" i="35"/>
  <c r="P343" i="35"/>
  <c r="P342" i="35"/>
  <c r="P341" i="35"/>
  <c r="P340" i="35"/>
  <c r="P339" i="35"/>
  <c r="P338" i="35"/>
  <c r="P337" i="35"/>
  <c r="P336" i="35"/>
  <c r="P335" i="35"/>
  <c r="P334" i="35"/>
  <c r="P333" i="35"/>
  <c r="P332" i="35"/>
  <c r="P331" i="35"/>
  <c r="P330" i="35"/>
  <c r="P329" i="35"/>
  <c r="P328" i="35"/>
  <c r="P327" i="35"/>
  <c r="P326" i="35"/>
  <c r="P325" i="35"/>
  <c r="P324" i="35"/>
  <c r="P323" i="35"/>
  <c r="P322" i="35"/>
  <c r="P321" i="35"/>
  <c r="P320" i="35"/>
  <c r="P319" i="35"/>
  <c r="P318" i="35"/>
  <c r="P317" i="35"/>
  <c r="P316" i="35"/>
  <c r="P315" i="35"/>
  <c r="P314" i="35"/>
  <c r="P313" i="35"/>
  <c r="P312" i="35"/>
  <c r="P311" i="35"/>
  <c r="P310" i="35"/>
  <c r="P309" i="35"/>
  <c r="P308" i="35"/>
  <c r="P307" i="35"/>
  <c r="P306" i="35"/>
  <c r="P305" i="35"/>
  <c r="P304" i="35"/>
  <c r="P303" i="35"/>
  <c r="P302" i="35"/>
  <c r="P301" i="35"/>
  <c r="P300" i="35"/>
  <c r="P299" i="35"/>
  <c r="P298" i="35"/>
  <c r="P297" i="35"/>
  <c r="P296" i="35"/>
  <c r="P295" i="35"/>
  <c r="P294" i="35"/>
  <c r="P293" i="35"/>
  <c r="P292" i="35"/>
  <c r="P291" i="35"/>
  <c r="P290" i="35"/>
  <c r="P289" i="35"/>
  <c r="P288" i="35"/>
  <c r="P287" i="35"/>
  <c r="P286" i="35"/>
  <c r="P285" i="35"/>
  <c r="P284" i="35"/>
  <c r="P283" i="35"/>
  <c r="P282" i="35"/>
  <c r="P281" i="35"/>
  <c r="P280" i="35"/>
  <c r="P279" i="35"/>
  <c r="P278" i="35"/>
  <c r="P277" i="35"/>
  <c r="P276" i="35"/>
  <c r="P275" i="35"/>
  <c r="P274" i="35"/>
  <c r="P273" i="35"/>
  <c r="P272" i="35"/>
  <c r="P271" i="35"/>
  <c r="P270" i="35"/>
  <c r="P269" i="35"/>
  <c r="P268" i="35"/>
  <c r="P267" i="35"/>
  <c r="P266" i="35"/>
  <c r="P265" i="35"/>
  <c r="P264" i="35"/>
  <c r="P263" i="35"/>
  <c r="P262" i="35"/>
  <c r="P261" i="35"/>
  <c r="P260" i="35"/>
  <c r="P259" i="35"/>
  <c r="P258" i="35"/>
  <c r="P257" i="35"/>
  <c r="P256" i="35"/>
  <c r="P255" i="35"/>
  <c r="P254" i="35"/>
  <c r="P253" i="35"/>
  <c r="P252" i="35"/>
  <c r="P251" i="35"/>
  <c r="P250" i="35"/>
  <c r="P249" i="35"/>
  <c r="P248" i="35"/>
  <c r="P247" i="35"/>
  <c r="P246" i="35"/>
  <c r="P245" i="35"/>
  <c r="P244" i="35"/>
  <c r="P243" i="35"/>
  <c r="P242" i="35"/>
  <c r="F421" i="35"/>
  <c r="F420" i="35"/>
  <c r="F419" i="35"/>
  <c r="F418" i="35"/>
  <c r="F417" i="35"/>
  <c r="F416" i="35"/>
  <c r="F415" i="35"/>
  <c r="F414" i="35"/>
  <c r="F413" i="35"/>
  <c r="F412" i="35"/>
  <c r="F411" i="35"/>
  <c r="F410" i="35"/>
  <c r="F409" i="35"/>
  <c r="F408" i="35"/>
  <c r="F407" i="35"/>
  <c r="F406" i="35"/>
  <c r="F405" i="35"/>
  <c r="F404" i="35"/>
  <c r="F403" i="35"/>
  <c r="F402" i="35"/>
  <c r="F401" i="35"/>
  <c r="F400" i="35"/>
  <c r="F399" i="35"/>
  <c r="F398" i="35"/>
  <c r="F397" i="35"/>
  <c r="F396" i="35"/>
  <c r="F395" i="35"/>
  <c r="F394" i="35"/>
  <c r="F393" i="35"/>
  <c r="F392" i="35"/>
  <c r="F391" i="35"/>
  <c r="F390" i="35"/>
  <c r="F389" i="35"/>
  <c r="F388" i="35"/>
  <c r="F387" i="35"/>
  <c r="F386" i="35"/>
  <c r="F385" i="35"/>
  <c r="F384" i="35"/>
  <c r="F383" i="35"/>
  <c r="F382" i="35"/>
  <c r="F381" i="35"/>
  <c r="F380" i="35"/>
  <c r="F379" i="35"/>
  <c r="F378" i="35"/>
  <c r="F377" i="35"/>
  <c r="F376" i="35"/>
  <c r="F375" i="35"/>
  <c r="F374" i="35"/>
  <c r="F373" i="35"/>
  <c r="F372" i="35"/>
  <c r="F371" i="35"/>
  <c r="F370" i="35"/>
  <c r="F369" i="35"/>
  <c r="F368" i="35"/>
  <c r="F367" i="35"/>
  <c r="F366" i="35"/>
  <c r="F365" i="35"/>
  <c r="F364" i="35"/>
  <c r="F363" i="35"/>
  <c r="F362" i="35"/>
  <c r="F361" i="35"/>
  <c r="F360" i="35"/>
  <c r="F359" i="35"/>
  <c r="F358" i="35"/>
  <c r="F357" i="35"/>
  <c r="F356" i="35"/>
  <c r="F355" i="35"/>
  <c r="F354" i="35"/>
  <c r="F353" i="35"/>
  <c r="F352" i="35"/>
  <c r="F351" i="35"/>
  <c r="F350" i="35"/>
  <c r="F349" i="35"/>
  <c r="F348" i="35"/>
  <c r="F347" i="35"/>
  <c r="F346" i="35"/>
  <c r="F345" i="35"/>
  <c r="F344" i="35"/>
  <c r="F343" i="35"/>
  <c r="F342" i="35"/>
  <c r="F341" i="35"/>
  <c r="F340" i="35"/>
  <c r="F339" i="35"/>
  <c r="F338" i="35"/>
  <c r="F337" i="35"/>
  <c r="F336" i="35"/>
  <c r="F335" i="35"/>
  <c r="F334" i="35"/>
  <c r="F333" i="35"/>
  <c r="F332" i="35"/>
  <c r="F331" i="35"/>
  <c r="F330" i="35"/>
  <c r="F329" i="35"/>
  <c r="F328" i="35"/>
  <c r="F327" i="35"/>
  <c r="F326" i="35"/>
  <c r="F325" i="35"/>
  <c r="F324" i="35"/>
  <c r="F323" i="35"/>
  <c r="F322" i="35"/>
  <c r="F321" i="35"/>
  <c r="F320" i="35"/>
  <c r="F319" i="35"/>
  <c r="F318" i="35"/>
  <c r="F317" i="35"/>
  <c r="F316" i="35"/>
  <c r="F315" i="35"/>
  <c r="F314" i="35"/>
  <c r="F313" i="35"/>
  <c r="F312" i="35"/>
  <c r="F311" i="35"/>
  <c r="F310" i="35"/>
  <c r="F309" i="35"/>
  <c r="F308" i="35"/>
  <c r="F307" i="35"/>
  <c r="F306" i="35"/>
  <c r="F305" i="35"/>
  <c r="F304" i="35"/>
  <c r="F303" i="35"/>
  <c r="F302" i="35"/>
  <c r="F301" i="35"/>
  <c r="F300" i="35"/>
  <c r="F299" i="35"/>
  <c r="F298" i="35"/>
  <c r="F297" i="35"/>
  <c r="F296" i="35"/>
  <c r="F295" i="35"/>
  <c r="F294" i="35"/>
  <c r="F293" i="35"/>
  <c r="F292" i="35"/>
  <c r="F291" i="35"/>
  <c r="F290" i="35"/>
  <c r="F289" i="35"/>
  <c r="F288" i="35"/>
  <c r="F287" i="35"/>
  <c r="F286" i="35"/>
  <c r="F285" i="35"/>
  <c r="F284" i="35"/>
  <c r="F283" i="35"/>
  <c r="F282" i="35"/>
  <c r="F281" i="35"/>
  <c r="F280" i="35"/>
  <c r="F279" i="35"/>
  <c r="F278" i="35"/>
  <c r="F277" i="35"/>
  <c r="F276" i="35"/>
  <c r="F275" i="35"/>
  <c r="F274" i="35"/>
  <c r="F273" i="35"/>
  <c r="F272" i="35"/>
  <c r="F271" i="35"/>
  <c r="F270" i="35"/>
  <c r="F269" i="35"/>
  <c r="F268" i="35"/>
  <c r="F267" i="35"/>
  <c r="F266" i="35"/>
  <c r="F265" i="35"/>
  <c r="F264" i="35"/>
  <c r="F263" i="35"/>
  <c r="F262" i="35"/>
  <c r="F261" i="35"/>
  <c r="F260" i="35"/>
  <c r="F259" i="35"/>
  <c r="F258" i="35"/>
  <c r="F257" i="35"/>
  <c r="F256" i="35"/>
  <c r="F255" i="35"/>
  <c r="F254" i="35"/>
  <c r="F253" i="35"/>
  <c r="F252" i="35"/>
  <c r="F251" i="35"/>
  <c r="F250" i="35"/>
  <c r="F249" i="35"/>
  <c r="F248" i="35"/>
  <c r="F247" i="35"/>
  <c r="F246" i="35"/>
  <c r="F245" i="35"/>
  <c r="F244" i="35"/>
  <c r="F243" i="35"/>
  <c r="F242" i="35"/>
  <c r="P421" i="34" l="1"/>
  <c r="P420" i="34"/>
  <c r="P419" i="34"/>
  <c r="P418" i="34"/>
  <c r="P417" i="34"/>
  <c r="P416" i="34"/>
  <c r="P415" i="34"/>
  <c r="P414" i="34"/>
  <c r="P413" i="34"/>
  <c r="P412" i="34"/>
  <c r="P411" i="34"/>
  <c r="P410" i="34"/>
  <c r="P409" i="34"/>
  <c r="P408" i="34"/>
  <c r="P407" i="34"/>
  <c r="P406" i="34"/>
  <c r="P405" i="34"/>
  <c r="P404" i="34"/>
  <c r="P403" i="34"/>
  <c r="P402" i="34"/>
  <c r="P401" i="34"/>
  <c r="P400" i="34"/>
  <c r="P399" i="34"/>
  <c r="P398" i="34"/>
  <c r="P397" i="34"/>
  <c r="P396" i="34"/>
  <c r="P395" i="34"/>
  <c r="P394" i="34"/>
  <c r="P393" i="34"/>
  <c r="P392" i="34"/>
  <c r="P391" i="34"/>
  <c r="P390" i="34"/>
  <c r="P389" i="34"/>
  <c r="P388" i="34"/>
  <c r="P387" i="34"/>
  <c r="P386" i="34"/>
  <c r="P385" i="34"/>
  <c r="P384" i="34"/>
  <c r="P383" i="34"/>
  <c r="P382" i="34"/>
  <c r="P381" i="34"/>
  <c r="P380" i="34"/>
  <c r="P379" i="34"/>
  <c r="P378" i="34"/>
  <c r="P377" i="34"/>
  <c r="P376" i="34"/>
  <c r="P375" i="34"/>
  <c r="P374" i="34"/>
  <c r="P373" i="34"/>
  <c r="P372" i="34"/>
  <c r="P371" i="34"/>
  <c r="P370" i="34"/>
  <c r="P369" i="34"/>
  <c r="P368" i="34"/>
  <c r="P367" i="34"/>
  <c r="P366" i="34"/>
  <c r="P365" i="34"/>
  <c r="P364" i="34"/>
  <c r="P363" i="34"/>
  <c r="P362" i="34"/>
  <c r="P361" i="34"/>
  <c r="P360" i="34"/>
  <c r="P359" i="34"/>
  <c r="P358" i="34"/>
  <c r="P357" i="34"/>
  <c r="P356" i="34"/>
  <c r="P355" i="34"/>
  <c r="P354" i="34"/>
  <c r="P353" i="34"/>
  <c r="P352" i="34"/>
  <c r="P351" i="34"/>
  <c r="P350" i="34"/>
  <c r="P349" i="34"/>
  <c r="P348" i="34"/>
  <c r="P347" i="34"/>
  <c r="P346" i="34"/>
  <c r="P345" i="34"/>
  <c r="P344" i="34"/>
  <c r="P343" i="34"/>
  <c r="P342" i="34"/>
  <c r="P341" i="34"/>
  <c r="P340" i="34"/>
  <c r="P339" i="34"/>
  <c r="P338" i="34"/>
  <c r="P337" i="34"/>
  <c r="P336" i="34"/>
  <c r="P335" i="34"/>
  <c r="P334" i="34"/>
  <c r="P333" i="34"/>
  <c r="P332" i="34"/>
  <c r="P331" i="34"/>
  <c r="P330" i="34"/>
  <c r="P329" i="34"/>
  <c r="P328" i="34"/>
  <c r="P327" i="34"/>
  <c r="P326" i="34"/>
  <c r="P325" i="34"/>
  <c r="P324" i="34"/>
  <c r="P323" i="34"/>
  <c r="P322" i="34"/>
  <c r="P321" i="34"/>
  <c r="P320" i="34"/>
  <c r="P319" i="34"/>
  <c r="P318" i="34"/>
  <c r="P317" i="34"/>
  <c r="P316" i="34"/>
  <c r="P315" i="34"/>
  <c r="P314" i="34"/>
  <c r="P313" i="34"/>
  <c r="P312" i="34"/>
  <c r="P311" i="34"/>
  <c r="P310" i="34"/>
  <c r="P309" i="34"/>
  <c r="P308" i="34"/>
  <c r="P307" i="34"/>
  <c r="P306" i="34"/>
  <c r="P305" i="34"/>
  <c r="P304" i="34"/>
  <c r="P303" i="34"/>
  <c r="P302" i="34"/>
  <c r="P301" i="34"/>
  <c r="P300" i="34"/>
  <c r="P299" i="34"/>
  <c r="P298" i="34"/>
  <c r="P297" i="34"/>
  <c r="P296" i="34"/>
  <c r="P295" i="34"/>
  <c r="P294" i="34"/>
  <c r="P293" i="34"/>
  <c r="P292" i="34"/>
  <c r="P291" i="34"/>
  <c r="P290" i="34"/>
  <c r="P289" i="34"/>
  <c r="P288" i="34"/>
  <c r="P287" i="34"/>
  <c r="P286" i="34"/>
  <c r="P285" i="34"/>
  <c r="P284" i="34"/>
  <c r="P283" i="34"/>
  <c r="P282" i="34"/>
  <c r="P281" i="34"/>
  <c r="P280" i="34"/>
  <c r="P279" i="34"/>
  <c r="P278" i="34"/>
  <c r="P277" i="34"/>
  <c r="P276" i="34"/>
  <c r="P275" i="34"/>
  <c r="P274" i="34"/>
  <c r="P273" i="34"/>
  <c r="P272" i="34"/>
  <c r="P271" i="34"/>
  <c r="P270" i="34"/>
  <c r="P269" i="34"/>
  <c r="P268" i="34"/>
  <c r="P267" i="34"/>
  <c r="P266" i="34"/>
  <c r="P265" i="34"/>
  <c r="P264" i="34"/>
  <c r="P263" i="34"/>
  <c r="P262" i="34"/>
  <c r="P261" i="34"/>
  <c r="P260" i="34"/>
  <c r="P259" i="34"/>
  <c r="P258" i="34"/>
  <c r="P257" i="34"/>
  <c r="P256" i="34"/>
  <c r="P255" i="34"/>
  <c r="P254" i="34"/>
  <c r="P253" i="34"/>
  <c r="P252" i="34"/>
  <c r="P251" i="34"/>
  <c r="P250" i="34"/>
  <c r="P249" i="34"/>
  <c r="P248" i="34"/>
  <c r="P247" i="34"/>
  <c r="P246" i="34"/>
  <c r="P245" i="34"/>
  <c r="P244" i="34"/>
  <c r="P243" i="34"/>
  <c r="P242" i="34"/>
  <c r="F421" i="34"/>
  <c r="F420" i="34"/>
  <c r="F419" i="34"/>
  <c r="F418" i="34"/>
  <c r="F417" i="34"/>
  <c r="F416" i="34"/>
  <c r="F415" i="34"/>
  <c r="F414" i="34"/>
  <c r="F413" i="34"/>
  <c r="F412" i="34"/>
  <c r="F411" i="34"/>
  <c r="F410" i="34"/>
  <c r="F409" i="34"/>
  <c r="F408" i="34"/>
  <c r="F407" i="34"/>
  <c r="F406" i="34"/>
  <c r="F405" i="34"/>
  <c r="F404" i="34"/>
  <c r="F403" i="34"/>
  <c r="F402" i="34"/>
  <c r="F401" i="34"/>
  <c r="F400" i="34"/>
  <c r="F399" i="34"/>
  <c r="F398" i="34"/>
  <c r="F397" i="34"/>
  <c r="F396" i="34"/>
  <c r="F395" i="34"/>
  <c r="F394" i="34"/>
  <c r="F393" i="34"/>
  <c r="F392" i="34"/>
  <c r="F391" i="34"/>
  <c r="F390" i="34"/>
  <c r="F389" i="34"/>
  <c r="F388" i="34"/>
  <c r="F387" i="34"/>
  <c r="F386" i="34"/>
  <c r="F385" i="34"/>
  <c r="F384" i="34"/>
  <c r="F383" i="34"/>
  <c r="F382" i="34"/>
  <c r="F381" i="34"/>
  <c r="F380" i="34"/>
  <c r="F379" i="34"/>
  <c r="F378" i="34"/>
  <c r="F377" i="34"/>
  <c r="F376" i="34"/>
  <c r="F375" i="34"/>
  <c r="F374" i="34"/>
  <c r="F373" i="34"/>
  <c r="F372" i="34"/>
  <c r="F371" i="34"/>
  <c r="F370" i="34"/>
  <c r="F369" i="34"/>
  <c r="F368" i="34"/>
  <c r="F367" i="34"/>
  <c r="F366" i="34"/>
  <c r="F365" i="34"/>
  <c r="F364" i="34"/>
  <c r="F363" i="34"/>
  <c r="F362" i="34"/>
  <c r="F361" i="34"/>
  <c r="F360" i="34"/>
  <c r="F359" i="34"/>
  <c r="F358" i="34"/>
  <c r="F357" i="34"/>
  <c r="F356" i="34"/>
  <c r="F355" i="34"/>
  <c r="F354" i="34"/>
  <c r="F353" i="34"/>
  <c r="F352" i="34"/>
  <c r="F351" i="34"/>
  <c r="F350" i="34"/>
  <c r="F349" i="34"/>
  <c r="F348" i="34"/>
  <c r="F347" i="34"/>
  <c r="F346" i="34"/>
  <c r="F345" i="34"/>
  <c r="F344" i="34"/>
  <c r="F343" i="34"/>
  <c r="F342" i="34"/>
  <c r="F341" i="34"/>
  <c r="F340" i="34"/>
  <c r="F339" i="34"/>
  <c r="F338" i="34"/>
  <c r="F337" i="34"/>
  <c r="F336" i="34"/>
  <c r="F335" i="34"/>
  <c r="F334" i="34"/>
  <c r="F333" i="34"/>
  <c r="F332" i="34"/>
  <c r="F331" i="34"/>
  <c r="F330" i="34"/>
  <c r="F329" i="34"/>
  <c r="F328" i="34"/>
  <c r="F327" i="34"/>
  <c r="F326" i="34"/>
  <c r="F325" i="34"/>
  <c r="F324" i="34"/>
  <c r="F323" i="34"/>
  <c r="F322" i="34"/>
  <c r="F321" i="34"/>
  <c r="F320" i="34"/>
  <c r="F319" i="34"/>
  <c r="F318" i="34"/>
  <c r="F317" i="34"/>
  <c r="F316" i="34"/>
  <c r="F315" i="34"/>
  <c r="F314" i="34"/>
  <c r="F313" i="34"/>
  <c r="F312" i="34"/>
  <c r="F311" i="34"/>
  <c r="F310" i="34"/>
  <c r="F309" i="34"/>
  <c r="F308" i="34"/>
  <c r="F307" i="34"/>
  <c r="F306" i="34"/>
  <c r="F305" i="34"/>
  <c r="F304" i="34"/>
  <c r="F303" i="34"/>
  <c r="F302" i="34"/>
  <c r="F301" i="34"/>
  <c r="F300" i="34"/>
  <c r="F299" i="34"/>
  <c r="F298" i="34"/>
  <c r="F297" i="34"/>
  <c r="F296" i="34"/>
  <c r="F295" i="34"/>
  <c r="F294" i="34"/>
  <c r="F293" i="34"/>
  <c r="F292" i="34"/>
  <c r="F291" i="34"/>
  <c r="F290" i="34"/>
  <c r="F289" i="34"/>
  <c r="F288" i="34"/>
  <c r="F287" i="34"/>
  <c r="F286" i="34"/>
  <c r="F285" i="34"/>
  <c r="F284" i="34"/>
  <c r="F283" i="34"/>
  <c r="F282" i="34"/>
  <c r="F281" i="34"/>
  <c r="F280" i="34"/>
  <c r="F279" i="34"/>
  <c r="F278" i="34"/>
  <c r="F277" i="34"/>
  <c r="F276" i="34"/>
  <c r="F275" i="34"/>
  <c r="F274" i="34"/>
  <c r="F273" i="34"/>
  <c r="F272" i="34"/>
  <c r="F271" i="34"/>
  <c r="F270" i="34"/>
  <c r="F269" i="34"/>
  <c r="F268" i="34"/>
  <c r="F267" i="34"/>
  <c r="F266" i="34"/>
  <c r="F265" i="34"/>
  <c r="F264" i="34"/>
  <c r="F263" i="34"/>
  <c r="F262" i="34"/>
  <c r="F261" i="34"/>
  <c r="F260" i="34"/>
  <c r="F259" i="34"/>
  <c r="F258" i="34"/>
  <c r="F257" i="34"/>
  <c r="F256" i="34"/>
  <c r="F255" i="34"/>
  <c r="F254" i="34"/>
  <c r="F253" i="34"/>
  <c r="F252" i="34"/>
  <c r="F251" i="34"/>
  <c r="F250" i="34"/>
  <c r="F249" i="34"/>
  <c r="F248" i="34"/>
  <c r="F247" i="34"/>
  <c r="F246" i="34"/>
  <c r="F245" i="34"/>
  <c r="F244" i="34"/>
  <c r="F243" i="34"/>
  <c r="F242" i="34"/>
  <c r="F421" i="33" l="1"/>
  <c r="F420" i="33"/>
  <c r="F419" i="33"/>
  <c r="F418" i="33"/>
  <c r="F417" i="33"/>
  <c r="F416" i="33"/>
  <c r="F415" i="33"/>
  <c r="F414" i="33"/>
  <c r="F413" i="33"/>
  <c r="F412" i="33"/>
  <c r="F411" i="33"/>
  <c r="F410" i="33"/>
  <c r="F409" i="33"/>
  <c r="F408" i="33"/>
  <c r="F407" i="33"/>
  <c r="F406" i="33"/>
  <c r="F405" i="33"/>
  <c r="F404" i="33"/>
  <c r="F403" i="33"/>
  <c r="F402" i="33"/>
  <c r="F401" i="33"/>
  <c r="F400" i="33"/>
  <c r="F399" i="33"/>
  <c r="F398" i="33"/>
  <c r="F397" i="33"/>
  <c r="F396" i="33"/>
  <c r="F395" i="33"/>
  <c r="F394" i="33"/>
  <c r="F393" i="33"/>
  <c r="F392" i="33"/>
  <c r="F391" i="33"/>
  <c r="F390" i="33"/>
  <c r="F389" i="33"/>
  <c r="F388" i="33"/>
  <c r="F387" i="33"/>
  <c r="F386" i="33"/>
  <c r="F385" i="33"/>
  <c r="F384" i="33"/>
  <c r="F383" i="33"/>
  <c r="F382" i="33"/>
  <c r="F381" i="33"/>
  <c r="F380" i="33"/>
  <c r="F379" i="33"/>
  <c r="F378" i="33"/>
  <c r="F377" i="33"/>
  <c r="F376" i="33"/>
  <c r="F375" i="33"/>
  <c r="F374" i="33"/>
  <c r="F373" i="33"/>
  <c r="F372" i="33"/>
  <c r="F371" i="33"/>
  <c r="F370" i="33"/>
  <c r="F369" i="33"/>
  <c r="F368" i="33"/>
  <c r="F367" i="33"/>
  <c r="F366" i="33"/>
  <c r="F365" i="33"/>
  <c r="F364" i="33"/>
  <c r="F363" i="33"/>
  <c r="F362" i="33"/>
  <c r="F361" i="33"/>
  <c r="F360" i="33"/>
  <c r="F359" i="33"/>
  <c r="F358" i="33"/>
  <c r="F357" i="33"/>
  <c r="F356" i="33"/>
  <c r="F355" i="33"/>
  <c r="F354" i="33"/>
  <c r="F353" i="33"/>
  <c r="F352" i="33"/>
  <c r="F351" i="33"/>
  <c r="F350" i="33"/>
  <c r="F349" i="33"/>
  <c r="F348" i="33"/>
  <c r="F347" i="33"/>
  <c r="F346" i="33"/>
  <c r="F345" i="33"/>
  <c r="F344" i="33"/>
  <c r="F343" i="33"/>
  <c r="F342" i="33"/>
  <c r="F341" i="33"/>
  <c r="F340" i="33"/>
  <c r="F339" i="33"/>
  <c r="F338" i="33"/>
  <c r="F337" i="33"/>
  <c r="F336" i="33"/>
  <c r="F335" i="33"/>
  <c r="F334" i="33"/>
  <c r="F333" i="33"/>
  <c r="F332" i="33"/>
  <c r="F331" i="33"/>
  <c r="F330" i="33"/>
  <c r="F329" i="33"/>
  <c r="F328" i="33"/>
  <c r="F327" i="33"/>
  <c r="F326" i="33"/>
  <c r="F325" i="33"/>
  <c r="F324" i="33"/>
  <c r="F323" i="33"/>
  <c r="F322" i="33"/>
  <c r="F321" i="33"/>
  <c r="F320" i="33"/>
  <c r="F319" i="33"/>
  <c r="F318" i="33"/>
  <c r="F317" i="33"/>
  <c r="F316" i="33"/>
  <c r="F315" i="33"/>
  <c r="F314" i="33"/>
  <c r="F313" i="33"/>
  <c r="F312" i="33"/>
  <c r="F311" i="33"/>
  <c r="F310" i="33"/>
  <c r="F309" i="33"/>
  <c r="F308" i="33"/>
  <c r="F307" i="33"/>
  <c r="F306" i="33"/>
  <c r="F305" i="33"/>
  <c r="F304" i="33"/>
  <c r="F303" i="33"/>
  <c r="F302" i="33"/>
  <c r="F301" i="33"/>
  <c r="F300" i="33"/>
  <c r="F299" i="33"/>
  <c r="F298" i="33"/>
  <c r="F297" i="33"/>
  <c r="F296" i="33"/>
  <c r="F295" i="33"/>
  <c r="F294" i="33"/>
  <c r="F293" i="33"/>
  <c r="F292" i="33"/>
  <c r="F291" i="33"/>
  <c r="F290" i="33"/>
  <c r="F289" i="33"/>
  <c r="F288" i="33"/>
  <c r="F287" i="33"/>
  <c r="F286" i="33"/>
  <c r="F285" i="33"/>
  <c r="F284" i="33"/>
  <c r="F283" i="33"/>
  <c r="F282" i="33"/>
  <c r="F281" i="33"/>
  <c r="F280" i="33"/>
  <c r="F279" i="33"/>
  <c r="F278" i="33"/>
  <c r="F277" i="33"/>
  <c r="F276" i="33"/>
  <c r="F275" i="33"/>
  <c r="F274" i="33"/>
  <c r="F273" i="33"/>
  <c r="F272" i="33"/>
  <c r="F271" i="33"/>
  <c r="F270" i="33"/>
  <c r="F269" i="33"/>
  <c r="F268" i="33"/>
  <c r="F267" i="33"/>
  <c r="F266" i="33"/>
  <c r="F265" i="33"/>
  <c r="F264" i="33"/>
  <c r="F263" i="33"/>
  <c r="F262" i="33"/>
  <c r="F261" i="33"/>
  <c r="F260" i="33"/>
  <c r="F259" i="33"/>
  <c r="F258" i="33"/>
  <c r="F257" i="33"/>
  <c r="F256" i="33"/>
  <c r="F255" i="33"/>
  <c r="F254" i="33"/>
  <c r="F253" i="33"/>
  <c r="F252" i="33"/>
  <c r="F251" i="33"/>
  <c r="F250" i="33"/>
  <c r="F249" i="33"/>
  <c r="F248" i="33"/>
  <c r="F247" i="33"/>
  <c r="F246" i="33"/>
  <c r="F245" i="33"/>
  <c r="F244" i="33"/>
  <c r="F243" i="33"/>
  <c r="F242" i="33"/>
  <c r="P421" i="33"/>
  <c r="P420" i="33"/>
  <c r="P419" i="33"/>
  <c r="P418" i="33"/>
  <c r="P417" i="33"/>
  <c r="P416" i="33"/>
  <c r="P415" i="33"/>
  <c r="P414" i="33"/>
  <c r="P413" i="33"/>
  <c r="P412" i="33"/>
  <c r="P411" i="33"/>
  <c r="P410" i="33"/>
  <c r="P409" i="33"/>
  <c r="P408" i="33"/>
  <c r="P407" i="33"/>
  <c r="P406" i="33"/>
  <c r="P405" i="33"/>
  <c r="P404" i="33"/>
  <c r="P403" i="33"/>
  <c r="P402" i="33"/>
  <c r="P401" i="33"/>
  <c r="P400" i="33"/>
  <c r="P399" i="33"/>
  <c r="P398" i="33"/>
  <c r="P397" i="33"/>
  <c r="P396" i="33"/>
  <c r="P395" i="33"/>
  <c r="P394" i="33"/>
  <c r="P393" i="33"/>
  <c r="P392" i="33"/>
  <c r="P391" i="33"/>
  <c r="P390" i="33"/>
  <c r="P389" i="33"/>
  <c r="P388" i="33"/>
  <c r="P387" i="33"/>
  <c r="P386" i="33"/>
  <c r="P385" i="33"/>
  <c r="P384" i="33"/>
  <c r="P383" i="33"/>
  <c r="P382" i="33"/>
  <c r="P381" i="33"/>
  <c r="P380" i="33"/>
  <c r="P379" i="33"/>
  <c r="P378" i="33"/>
  <c r="P377" i="33"/>
  <c r="P376" i="33"/>
  <c r="P375" i="33"/>
  <c r="P374" i="33"/>
  <c r="P373" i="33"/>
  <c r="P372" i="33"/>
  <c r="P371" i="33"/>
  <c r="P370" i="33"/>
  <c r="P369" i="33"/>
  <c r="P368" i="33"/>
  <c r="P367" i="33"/>
  <c r="P366" i="33"/>
  <c r="P365" i="33"/>
  <c r="P364" i="33"/>
  <c r="P363" i="33"/>
  <c r="P362" i="33"/>
  <c r="P361" i="33"/>
  <c r="P360" i="33"/>
  <c r="P359" i="33"/>
  <c r="P358" i="33"/>
  <c r="P357" i="33"/>
  <c r="P356" i="33"/>
  <c r="P355" i="33"/>
  <c r="P354" i="33"/>
  <c r="P353" i="33"/>
  <c r="P352" i="33"/>
  <c r="P351" i="33"/>
  <c r="P350" i="33"/>
  <c r="P349" i="33"/>
  <c r="P348" i="33"/>
  <c r="P347" i="33"/>
  <c r="P346" i="33"/>
  <c r="P345" i="33"/>
  <c r="P344" i="33"/>
  <c r="P343" i="33"/>
  <c r="P342" i="33"/>
  <c r="P341" i="33"/>
  <c r="P340" i="33"/>
  <c r="P339" i="33"/>
  <c r="P338" i="33"/>
  <c r="P337" i="33"/>
  <c r="P336" i="33"/>
  <c r="P335" i="33"/>
  <c r="P334" i="33"/>
  <c r="P333" i="33"/>
  <c r="P332" i="33"/>
  <c r="P331" i="33"/>
  <c r="P330" i="33"/>
  <c r="P329" i="33"/>
  <c r="P328" i="33"/>
  <c r="P327" i="33"/>
  <c r="P326" i="33"/>
  <c r="P325" i="33"/>
  <c r="P324" i="33"/>
  <c r="P323" i="33"/>
  <c r="P322" i="33"/>
  <c r="P321" i="33"/>
  <c r="P320" i="33"/>
  <c r="P319" i="33"/>
  <c r="P318" i="33"/>
  <c r="P317" i="33"/>
  <c r="P316" i="33"/>
  <c r="P315" i="33"/>
  <c r="P314" i="33"/>
  <c r="P313" i="33"/>
  <c r="P312" i="33"/>
  <c r="P311" i="33"/>
  <c r="P310" i="33"/>
  <c r="P309" i="33"/>
  <c r="P308" i="33"/>
  <c r="P307" i="33"/>
  <c r="P306" i="33"/>
  <c r="P305" i="33"/>
  <c r="P304" i="33"/>
  <c r="P303" i="33"/>
  <c r="P302" i="33"/>
  <c r="P301" i="33"/>
  <c r="P300" i="33"/>
  <c r="P299" i="33"/>
  <c r="P298" i="33"/>
  <c r="P297" i="33"/>
  <c r="P296" i="33"/>
  <c r="P295" i="33"/>
  <c r="P294" i="33"/>
  <c r="P293" i="33"/>
  <c r="P292" i="33"/>
  <c r="P291" i="33"/>
  <c r="P290" i="33"/>
  <c r="P289" i="33"/>
  <c r="P288" i="33"/>
  <c r="P287" i="33"/>
  <c r="P286" i="33"/>
  <c r="P285" i="33"/>
  <c r="P284" i="33"/>
  <c r="P283" i="33"/>
  <c r="P282" i="33"/>
  <c r="P281" i="33"/>
  <c r="P280" i="33"/>
  <c r="P279" i="33"/>
  <c r="P278" i="33"/>
  <c r="P277" i="33"/>
  <c r="P276" i="33"/>
  <c r="P275" i="33"/>
  <c r="P274" i="33"/>
  <c r="P273" i="33"/>
  <c r="P272" i="33"/>
  <c r="P271" i="33"/>
  <c r="P270" i="33"/>
  <c r="P269" i="33"/>
  <c r="P268" i="33"/>
  <c r="P267" i="33"/>
  <c r="P266" i="33"/>
  <c r="P265" i="33"/>
  <c r="P264" i="33"/>
  <c r="P263" i="33"/>
  <c r="P262" i="33"/>
  <c r="P261" i="33"/>
  <c r="P260" i="33"/>
  <c r="P259" i="33"/>
  <c r="P258" i="33"/>
  <c r="P257" i="33"/>
  <c r="P256" i="33"/>
  <c r="P255" i="33"/>
  <c r="P254" i="33"/>
  <c r="P253" i="33"/>
  <c r="P252" i="33"/>
  <c r="P251" i="33"/>
  <c r="P250" i="33"/>
  <c r="P249" i="33"/>
  <c r="P248" i="33"/>
  <c r="P247" i="33"/>
  <c r="P246" i="33"/>
  <c r="P245" i="33"/>
  <c r="P244" i="33"/>
  <c r="P243" i="33"/>
  <c r="P242" i="33"/>
  <c r="Z424" i="32" l="1"/>
  <c r="Z423" i="32"/>
  <c r="Z422" i="32"/>
  <c r="Z421" i="32"/>
  <c r="Z420" i="32"/>
  <c r="Z419" i="32"/>
  <c r="Z418" i="32"/>
  <c r="Z417" i="32"/>
  <c r="Z416" i="32"/>
  <c r="Z415" i="32"/>
  <c r="Z414" i="32"/>
  <c r="Z413" i="32"/>
  <c r="Z412" i="32"/>
  <c r="Z411" i="32"/>
  <c r="Z410" i="32"/>
  <c r="Z409" i="32"/>
  <c r="Z408" i="32"/>
  <c r="Z407" i="32"/>
  <c r="Z406" i="32"/>
  <c r="Z405" i="32"/>
  <c r="Z404" i="32"/>
  <c r="Z403" i="32"/>
  <c r="Z402" i="32"/>
  <c r="Z401" i="32"/>
  <c r="Z400" i="32"/>
  <c r="Z399" i="32"/>
  <c r="Z398" i="32"/>
  <c r="Z397" i="32"/>
  <c r="Z396" i="32"/>
  <c r="Z395" i="32"/>
  <c r="Z394" i="32"/>
  <c r="Z393" i="32"/>
  <c r="Z392" i="32"/>
  <c r="Z391" i="32"/>
  <c r="Z390" i="32"/>
  <c r="Z389" i="32"/>
  <c r="Z388" i="32"/>
  <c r="Z387" i="32"/>
  <c r="Z386" i="32"/>
  <c r="Z385" i="32"/>
  <c r="Z384" i="32"/>
  <c r="Z383" i="32"/>
  <c r="Z382" i="32"/>
  <c r="Z381" i="32"/>
  <c r="Z380" i="32"/>
  <c r="Z379" i="32"/>
  <c r="Z378" i="32"/>
  <c r="Z377" i="32"/>
  <c r="Z376" i="32"/>
  <c r="Z375" i="32"/>
  <c r="Z374" i="32"/>
  <c r="Z373" i="32"/>
  <c r="Z372" i="32"/>
  <c r="Z371" i="32"/>
  <c r="Z370" i="32"/>
  <c r="Z369" i="32"/>
  <c r="Z368" i="32"/>
  <c r="Z367" i="32"/>
  <c r="Z366" i="32"/>
  <c r="Z365" i="32"/>
  <c r="Z364" i="32"/>
  <c r="Z363" i="32"/>
  <c r="Z362" i="32"/>
  <c r="Z361" i="32"/>
  <c r="Z360" i="32"/>
  <c r="Z359" i="32"/>
  <c r="Z358" i="32"/>
  <c r="Z357" i="32"/>
  <c r="Z356" i="32"/>
  <c r="Z355" i="32"/>
  <c r="Z354" i="32"/>
  <c r="Z353" i="32"/>
  <c r="Z352" i="32"/>
  <c r="Z351" i="32"/>
  <c r="Z350" i="32"/>
  <c r="Z349" i="32"/>
  <c r="Z348" i="32"/>
  <c r="Z347" i="32"/>
  <c r="Z346" i="32"/>
  <c r="Z345" i="32"/>
  <c r="Z344" i="32"/>
  <c r="Z343" i="32"/>
  <c r="Z342" i="32"/>
  <c r="Z341" i="32"/>
  <c r="Z340" i="32"/>
  <c r="Z339" i="32"/>
  <c r="Z338" i="32"/>
  <c r="Z337" i="32"/>
  <c r="Z336" i="32"/>
  <c r="Z335" i="32"/>
  <c r="Z334" i="32"/>
  <c r="Z333" i="32"/>
  <c r="Z332" i="32"/>
  <c r="Z331" i="32"/>
  <c r="Z330" i="32"/>
  <c r="Z329" i="32"/>
  <c r="Z328" i="32"/>
  <c r="Z327" i="32"/>
  <c r="Z326" i="32"/>
  <c r="Z325" i="32"/>
  <c r="Z324" i="32"/>
  <c r="Z323" i="32"/>
  <c r="Z322" i="32"/>
  <c r="Z321" i="32"/>
  <c r="Z320" i="32"/>
  <c r="Z319" i="32"/>
  <c r="Z318" i="32"/>
  <c r="Z317" i="32"/>
  <c r="Z316" i="32"/>
  <c r="Z315" i="32"/>
  <c r="Z314" i="32"/>
  <c r="Z313" i="32"/>
  <c r="Z312" i="32"/>
  <c r="Z311" i="32"/>
  <c r="Z310" i="32"/>
  <c r="Z309" i="32"/>
  <c r="Z308" i="32"/>
  <c r="Z307" i="32"/>
  <c r="Z306" i="32"/>
  <c r="Z305" i="32"/>
  <c r="Z304" i="32"/>
  <c r="Z303" i="32"/>
  <c r="Z302" i="32"/>
  <c r="Z301" i="32"/>
  <c r="Z300" i="32"/>
  <c r="Z299" i="32"/>
  <c r="Z298" i="32"/>
  <c r="Z297" i="32"/>
  <c r="Z296" i="32"/>
  <c r="Z295" i="32"/>
  <c r="Z294" i="32"/>
  <c r="Z293" i="32"/>
  <c r="Z292" i="32"/>
  <c r="Z291" i="32"/>
  <c r="Z290" i="32"/>
  <c r="Z289" i="32"/>
  <c r="Z288" i="32"/>
  <c r="Z287" i="32"/>
  <c r="Z286" i="32"/>
  <c r="Z285" i="32"/>
  <c r="Z284" i="32"/>
  <c r="Z283" i="32"/>
  <c r="Z282" i="32"/>
  <c r="Z281" i="32"/>
  <c r="Z280" i="32"/>
  <c r="Z279" i="32"/>
  <c r="Z278" i="32"/>
  <c r="Z277" i="32"/>
  <c r="Z276" i="32"/>
  <c r="Z275" i="32"/>
  <c r="Z274" i="32"/>
  <c r="Z273" i="32"/>
  <c r="Z272" i="32"/>
  <c r="Z271" i="32"/>
  <c r="Z270" i="32"/>
  <c r="Z269" i="32"/>
  <c r="Z268" i="32"/>
  <c r="Z267" i="32"/>
  <c r="Z266" i="32"/>
  <c r="Z265" i="32"/>
  <c r="Z264" i="32"/>
  <c r="Z263" i="32"/>
  <c r="Z262" i="32"/>
  <c r="Z261" i="32"/>
  <c r="Z260" i="32"/>
  <c r="Z259" i="32"/>
  <c r="Z258" i="32"/>
  <c r="Z257" i="32"/>
  <c r="Z256" i="32"/>
  <c r="Z255" i="32"/>
  <c r="Z254" i="32"/>
  <c r="Z253" i="32"/>
  <c r="Z252" i="32"/>
  <c r="Z251" i="32"/>
  <c r="Z250" i="32"/>
  <c r="Z249" i="32"/>
  <c r="Z248" i="32"/>
  <c r="Z247" i="32"/>
  <c r="Z246" i="32"/>
  <c r="Z245" i="32"/>
  <c r="P424" i="32"/>
  <c r="P423" i="32"/>
  <c r="P422" i="32"/>
  <c r="P421" i="32"/>
  <c r="P420" i="32"/>
  <c r="P419" i="32"/>
  <c r="P418" i="32"/>
  <c r="P417" i="32"/>
  <c r="P416" i="32"/>
  <c r="P415" i="32"/>
  <c r="P414" i="32"/>
  <c r="P413" i="32"/>
  <c r="P412" i="32"/>
  <c r="P411" i="32"/>
  <c r="P410" i="32"/>
  <c r="P409" i="32"/>
  <c r="P408" i="32"/>
  <c r="P407" i="32"/>
  <c r="P406" i="32"/>
  <c r="P405" i="32"/>
  <c r="P404" i="32"/>
  <c r="P403" i="32"/>
  <c r="P402" i="32"/>
  <c r="P401" i="32"/>
  <c r="P400" i="32"/>
  <c r="P399" i="32"/>
  <c r="P398" i="32"/>
  <c r="P397" i="32"/>
  <c r="P396" i="32"/>
  <c r="P395" i="32"/>
  <c r="P394" i="32"/>
  <c r="P393" i="32"/>
  <c r="P392" i="32"/>
  <c r="P391" i="32"/>
  <c r="P390" i="32"/>
  <c r="P389" i="32"/>
  <c r="P388" i="32"/>
  <c r="P387" i="32"/>
  <c r="P386" i="32"/>
  <c r="P385" i="32"/>
  <c r="P384" i="32"/>
  <c r="P383" i="32"/>
  <c r="P382" i="32"/>
  <c r="P381" i="32"/>
  <c r="P380" i="32"/>
  <c r="P379" i="32"/>
  <c r="P378" i="32"/>
  <c r="P377" i="32"/>
  <c r="P376" i="32"/>
  <c r="P375" i="32"/>
  <c r="P374" i="32"/>
  <c r="P373" i="32"/>
  <c r="P372" i="32"/>
  <c r="P371" i="32"/>
  <c r="P370" i="32"/>
  <c r="P369" i="32"/>
  <c r="P368" i="32"/>
  <c r="P367" i="32"/>
  <c r="P366" i="32"/>
  <c r="P365" i="32"/>
  <c r="P364" i="32"/>
  <c r="P363" i="32"/>
  <c r="P362" i="32"/>
  <c r="P361" i="32"/>
  <c r="P360" i="32"/>
  <c r="P359" i="32"/>
  <c r="P358" i="32"/>
  <c r="P357" i="32"/>
  <c r="P356" i="32"/>
  <c r="P355" i="32"/>
  <c r="P354" i="32"/>
  <c r="P353" i="32"/>
  <c r="P352" i="32"/>
  <c r="P351" i="32"/>
  <c r="P350" i="32"/>
  <c r="P349" i="32"/>
  <c r="P348" i="32"/>
  <c r="P347" i="32"/>
  <c r="P346" i="32"/>
  <c r="P345" i="32"/>
  <c r="P344" i="32"/>
  <c r="P343" i="32"/>
  <c r="P342" i="32"/>
  <c r="P341" i="32"/>
  <c r="P340" i="32"/>
  <c r="P339" i="32"/>
  <c r="P338" i="32"/>
  <c r="P337" i="32"/>
  <c r="P336" i="32"/>
  <c r="P335" i="32"/>
  <c r="P334" i="32"/>
  <c r="P333" i="32"/>
  <c r="P332" i="32"/>
  <c r="P331" i="32"/>
  <c r="P330" i="32"/>
  <c r="P329" i="32"/>
  <c r="P328" i="32"/>
  <c r="P327" i="32"/>
  <c r="P326" i="32"/>
  <c r="P325" i="32"/>
  <c r="P324" i="32"/>
  <c r="P323" i="32"/>
  <c r="P322" i="32"/>
  <c r="P321" i="32"/>
  <c r="P320" i="32"/>
  <c r="P319" i="32"/>
  <c r="P318" i="32"/>
  <c r="P317" i="32"/>
  <c r="P316" i="32"/>
  <c r="P315" i="32"/>
  <c r="P314" i="32"/>
  <c r="P313" i="32"/>
  <c r="P312" i="32"/>
  <c r="P311" i="32"/>
  <c r="P310" i="32"/>
  <c r="P309" i="32"/>
  <c r="P308" i="32"/>
  <c r="P307" i="32"/>
  <c r="P306" i="32"/>
  <c r="P305" i="32"/>
  <c r="P304" i="32"/>
  <c r="P303" i="32"/>
  <c r="P302" i="32"/>
  <c r="P301" i="32"/>
  <c r="P300" i="32"/>
  <c r="P299" i="32"/>
  <c r="P298" i="32"/>
  <c r="P297" i="32"/>
  <c r="P296" i="32"/>
  <c r="P295" i="32"/>
  <c r="P294" i="32"/>
  <c r="P293" i="32"/>
  <c r="P292" i="32"/>
  <c r="P291" i="32"/>
  <c r="P290" i="32"/>
  <c r="P289" i="32"/>
  <c r="P288" i="32"/>
  <c r="P287" i="32"/>
  <c r="P286" i="32"/>
  <c r="P285" i="32"/>
  <c r="P284" i="32"/>
  <c r="P283" i="32"/>
  <c r="P282" i="32"/>
  <c r="P281" i="32"/>
  <c r="P280" i="32"/>
  <c r="P279" i="32"/>
  <c r="P278" i="32"/>
  <c r="P277" i="32"/>
  <c r="P276" i="32"/>
  <c r="P275" i="32"/>
  <c r="P274" i="32"/>
  <c r="P273" i="32"/>
  <c r="P272" i="32"/>
  <c r="P271" i="32"/>
  <c r="P270" i="32"/>
  <c r="P269" i="32"/>
  <c r="P268" i="32"/>
  <c r="P267" i="32"/>
  <c r="P266" i="32"/>
  <c r="P265" i="32"/>
  <c r="P264" i="32"/>
  <c r="P263" i="32"/>
  <c r="P262" i="32"/>
  <c r="P261" i="32"/>
  <c r="P260" i="32"/>
  <c r="P259" i="32"/>
  <c r="P258" i="32"/>
  <c r="P257" i="32"/>
  <c r="P256" i="32"/>
  <c r="P255" i="32"/>
  <c r="P254" i="32"/>
  <c r="P253" i="32"/>
  <c r="P252" i="32"/>
  <c r="P251" i="32"/>
  <c r="P250" i="32"/>
  <c r="P249" i="32"/>
  <c r="P248" i="32"/>
  <c r="P247" i="32"/>
  <c r="P246" i="32"/>
  <c r="P245" i="32"/>
  <c r="F424" i="32"/>
  <c r="F423" i="32"/>
  <c r="F422" i="32"/>
  <c r="F421" i="32"/>
  <c r="F420" i="32"/>
  <c r="F419" i="32"/>
  <c r="F418" i="32"/>
  <c r="F417" i="32"/>
  <c r="F416" i="32"/>
  <c r="F415" i="32"/>
  <c r="F414" i="32"/>
  <c r="F413" i="32"/>
  <c r="F412" i="32"/>
  <c r="F411" i="32"/>
  <c r="F410" i="32"/>
  <c r="F409" i="32"/>
  <c r="F408" i="32"/>
  <c r="F407" i="32"/>
  <c r="F406" i="32"/>
  <c r="F405" i="32"/>
  <c r="F404" i="32"/>
  <c r="F403" i="32"/>
  <c r="F402" i="32"/>
  <c r="F401" i="32"/>
  <c r="F400" i="32"/>
  <c r="F399" i="32"/>
  <c r="F398" i="32"/>
  <c r="F397" i="32"/>
  <c r="F396" i="32"/>
  <c r="F395" i="32"/>
  <c r="F394" i="32"/>
  <c r="F393" i="32"/>
  <c r="F392" i="32"/>
  <c r="F391" i="32"/>
  <c r="F390" i="32"/>
  <c r="F389" i="32"/>
  <c r="F388" i="32"/>
  <c r="F387" i="32"/>
  <c r="F386" i="32"/>
  <c r="F385" i="32"/>
  <c r="F384" i="32"/>
  <c r="F383" i="32"/>
  <c r="F382" i="32"/>
  <c r="F381" i="32"/>
  <c r="F380" i="32"/>
  <c r="F379" i="32"/>
  <c r="F378" i="32"/>
  <c r="F377" i="32"/>
  <c r="F376" i="32"/>
  <c r="F375" i="32"/>
  <c r="F374" i="32"/>
  <c r="F373" i="32"/>
  <c r="F372" i="32"/>
  <c r="F371" i="32"/>
  <c r="F370" i="32"/>
  <c r="F369" i="32"/>
  <c r="F368" i="32"/>
  <c r="F367" i="32"/>
  <c r="F366" i="32"/>
  <c r="F365" i="32"/>
  <c r="F364" i="32"/>
  <c r="F363" i="32"/>
  <c r="F362" i="32"/>
  <c r="F361" i="32"/>
  <c r="F360" i="32"/>
  <c r="F359" i="32"/>
  <c r="F358" i="32"/>
  <c r="F357" i="32"/>
  <c r="F356" i="32"/>
  <c r="F355" i="32"/>
  <c r="F354" i="32"/>
  <c r="F353" i="32"/>
  <c r="F352" i="32"/>
  <c r="F351" i="32"/>
  <c r="F350" i="32"/>
  <c r="F349" i="32"/>
  <c r="F348" i="32"/>
  <c r="F347" i="32"/>
  <c r="F346" i="32"/>
  <c r="F345" i="32"/>
  <c r="F344" i="32"/>
  <c r="F343" i="32"/>
  <c r="F342" i="32"/>
  <c r="F341" i="32"/>
  <c r="F340" i="32"/>
  <c r="F339" i="32"/>
  <c r="F338" i="32"/>
  <c r="F337" i="32"/>
  <c r="F336" i="32"/>
  <c r="F335" i="32"/>
  <c r="F334" i="32"/>
  <c r="F333" i="32"/>
  <c r="F332" i="32"/>
  <c r="F331" i="32"/>
  <c r="F330" i="32"/>
  <c r="F329" i="32"/>
  <c r="F328" i="32"/>
  <c r="F327" i="32"/>
  <c r="F326" i="32"/>
  <c r="F325" i="32"/>
  <c r="F324" i="32"/>
  <c r="F323" i="32"/>
  <c r="F322" i="32"/>
  <c r="F321" i="32"/>
  <c r="F320" i="32"/>
  <c r="F319" i="32"/>
  <c r="F318" i="32"/>
  <c r="F317" i="32"/>
  <c r="F316" i="32"/>
  <c r="F315" i="32"/>
  <c r="F314" i="32"/>
  <c r="F313" i="32"/>
  <c r="F312" i="32"/>
  <c r="F311" i="32"/>
  <c r="F310" i="32"/>
  <c r="F309" i="32"/>
  <c r="F308" i="32"/>
  <c r="F307" i="32"/>
  <c r="F306" i="32"/>
  <c r="F305" i="32"/>
  <c r="F304" i="32"/>
  <c r="F303" i="32"/>
  <c r="F302" i="32"/>
  <c r="F301" i="32"/>
  <c r="F300" i="32"/>
  <c r="F299" i="32"/>
  <c r="F298" i="32"/>
  <c r="F297" i="32"/>
  <c r="F296" i="32"/>
  <c r="F295" i="32"/>
  <c r="F294" i="32"/>
  <c r="F293" i="32"/>
  <c r="F292" i="32"/>
  <c r="F291" i="32"/>
  <c r="F290" i="32"/>
  <c r="F289" i="32"/>
  <c r="F288" i="32"/>
  <c r="F287" i="32"/>
  <c r="F286" i="32"/>
  <c r="F285" i="32"/>
  <c r="F284" i="32"/>
  <c r="F283" i="32"/>
  <c r="F282" i="32"/>
  <c r="F281" i="32"/>
  <c r="F280" i="32"/>
  <c r="F279" i="32"/>
  <c r="F278" i="32"/>
  <c r="F277" i="32"/>
  <c r="F276" i="32"/>
  <c r="F275" i="32"/>
  <c r="F274" i="32"/>
  <c r="F273" i="32"/>
  <c r="F272" i="32"/>
  <c r="F271" i="32"/>
  <c r="F270" i="32"/>
  <c r="F269" i="32"/>
  <c r="F268" i="32"/>
  <c r="F267" i="32"/>
  <c r="F266" i="32"/>
  <c r="F265" i="32"/>
  <c r="F264" i="32"/>
  <c r="F263" i="32"/>
  <c r="F262" i="32"/>
  <c r="F261" i="32"/>
  <c r="F260" i="32"/>
  <c r="F259" i="32"/>
  <c r="F258" i="32"/>
  <c r="F257" i="32"/>
  <c r="F256" i="32"/>
  <c r="F255" i="32"/>
  <c r="F254" i="32"/>
  <c r="F253" i="32"/>
  <c r="F252" i="32"/>
  <c r="F251" i="32"/>
  <c r="F250" i="32"/>
  <c r="F249" i="32"/>
  <c r="F248" i="32"/>
  <c r="F247" i="32"/>
  <c r="F246" i="32"/>
  <c r="F245" i="32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260" i="31"/>
  <c r="AT181" i="2" l="1"/>
  <c r="AT182" i="2"/>
  <c r="AT174" i="2"/>
  <c r="AT175" i="2"/>
  <c r="AT176" i="2"/>
  <c r="AT177" i="2"/>
  <c r="AT178" i="2"/>
  <c r="AT179" i="2"/>
  <c r="AT180" i="2"/>
  <c r="Q200" i="2"/>
  <c r="P200" i="2"/>
  <c r="O200" i="2"/>
  <c r="N200" i="2"/>
  <c r="M200" i="2"/>
  <c r="L200" i="2"/>
  <c r="K200" i="2"/>
  <c r="J200" i="2"/>
  <c r="I200" i="2"/>
  <c r="H200" i="2"/>
  <c r="G200" i="2"/>
  <c r="P199" i="2"/>
  <c r="O199" i="2"/>
  <c r="N199" i="2"/>
  <c r="M199" i="2"/>
  <c r="L199" i="2"/>
  <c r="K199" i="2"/>
  <c r="J199" i="2"/>
  <c r="I199" i="2"/>
  <c r="H199" i="2"/>
  <c r="G199" i="2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E49" i="14"/>
  <c r="H1047951" i="31"/>
  <c r="I1047951" i="31" s="1"/>
  <c r="J1047951" i="31" s="1"/>
  <c r="Q199" i="2" l="1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T33" i="8"/>
  <c r="AT34" i="8"/>
  <c r="AT35" i="8"/>
  <c r="AT36" i="8"/>
  <c r="AT37" i="8"/>
  <c r="AT38" i="8"/>
  <c r="AT39" i="8"/>
  <c r="AT40" i="8"/>
  <c r="AT41" i="8"/>
  <c r="AT42" i="8"/>
  <c r="AT75" i="8"/>
  <c r="AT76" i="8"/>
  <c r="AT77" i="8"/>
  <c r="AT78" i="8"/>
  <c r="AT79" i="8"/>
  <c r="AT80" i="8"/>
  <c r="AT81" i="8"/>
  <c r="AT82" i="8"/>
  <c r="AT83" i="8"/>
  <c r="AT84" i="8"/>
  <c r="AT117" i="8"/>
  <c r="AT118" i="8"/>
  <c r="AT119" i="8"/>
  <c r="AT120" i="8"/>
  <c r="AT121" i="8"/>
  <c r="AT122" i="8"/>
  <c r="AT123" i="8"/>
  <c r="AT124" i="8"/>
  <c r="AT125" i="8"/>
  <c r="AT126" i="8"/>
  <c r="AT159" i="8"/>
  <c r="AT160" i="8"/>
  <c r="AT161" i="8"/>
  <c r="AT162" i="8"/>
  <c r="AT163" i="8"/>
  <c r="AT164" i="8"/>
  <c r="AT165" i="8"/>
  <c r="AT166" i="8"/>
  <c r="AT167" i="8"/>
  <c r="AT168" i="8"/>
  <c r="AT201" i="8"/>
  <c r="AT202" i="8"/>
  <c r="AT203" i="8"/>
  <c r="AT204" i="8"/>
  <c r="AT205" i="8"/>
  <c r="AT206" i="8"/>
  <c r="AT207" i="8"/>
  <c r="AT208" i="8"/>
  <c r="A417" i="8"/>
  <c r="A418" i="8"/>
  <c r="A419" i="8"/>
  <c r="A420" i="8"/>
  <c r="A453" i="8"/>
  <c r="A454" i="8"/>
  <c r="A455" i="8"/>
  <c r="A456" i="8"/>
  <c r="A457" i="8"/>
  <c r="A458" i="8"/>
  <c r="A459" i="8"/>
  <c r="A460" i="8"/>
  <c r="A461" i="8"/>
  <c r="A462" i="8"/>
  <c r="A495" i="8"/>
  <c r="A496" i="8"/>
  <c r="A497" i="8"/>
  <c r="A498" i="8"/>
  <c r="A499" i="8"/>
  <c r="A500" i="8"/>
  <c r="A501" i="8"/>
  <c r="A502" i="8"/>
  <c r="A503" i="8"/>
  <c r="A504" i="8"/>
  <c r="A537" i="8"/>
  <c r="A538" i="8"/>
  <c r="A539" i="8"/>
  <c r="A540" i="8"/>
  <c r="A541" i="8"/>
  <c r="A542" i="8"/>
  <c r="A543" i="8"/>
  <c r="A544" i="8"/>
  <c r="A545" i="8"/>
  <c r="A546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14" i="29"/>
  <c r="A15" i="29"/>
  <c r="A16" i="29"/>
  <c r="A19" i="30" l="1"/>
  <c r="A20" i="30"/>
  <c r="A21" i="30"/>
  <c r="A22" i="30"/>
  <c r="A23" i="30"/>
  <c r="A24" i="30"/>
  <c r="A25" i="30"/>
  <c r="A26" i="30"/>
  <c r="A27" i="30"/>
  <c r="A28" i="30"/>
  <c r="A29" i="30"/>
  <c r="A30" i="30"/>
  <c r="AZ48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A18" i="30"/>
  <c r="F25" i="20" l="1"/>
  <c r="G25" i="20"/>
  <c r="H25" i="20"/>
  <c r="I25" i="20"/>
  <c r="J25" i="20"/>
  <c r="K25" i="20"/>
  <c r="L25" i="20"/>
  <c r="M25" i="20"/>
  <c r="N25" i="20"/>
  <c r="O25" i="20"/>
  <c r="P25" i="20"/>
  <c r="Q25" i="20"/>
  <c r="R25" i="20"/>
  <c r="S25" i="20"/>
  <c r="T25" i="20"/>
  <c r="U25" i="20"/>
  <c r="V25" i="20"/>
  <c r="W25" i="20"/>
  <c r="X25" i="20"/>
  <c r="Y25" i="20"/>
  <c r="Z25" i="20"/>
  <c r="AA25" i="20"/>
  <c r="AB25" i="20"/>
  <c r="AC25" i="20"/>
  <c r="AD25" i="20"/>
  <c r="AE25" i="20"/>
  <c r="AF25" i="20"/>
  <c r="AG25" i="20"/>
  <c r="AH25" i="20"/>
  <c r="AI25" i="20"/>
  <c r="AJ25" i="20"/>
  <c r="AK25" i="20"/>
  <c r="AL25" i="20"/>
  <c r="AM25" i="20"/>
  <c r="AN25" i="20"/>
  <c r="AO25" i="20"/>
  <c r="AP25" i="20"/>
  <c r="AQ25" i="20"/>
  <c r="AR25" i="20"/>
  <c r="AS25" i="20"/>
  <c r="AT25" i="20"/>
  <c r="AU25" i="20"/>
  <c r="AV25" i="20"/>
  <c r="AW25" i="20"/>
  <c r="AX25" i="20"/>
  <c r="AY25" i="20"/>
  <c r="AZ25" i="20"/>
  <c r="E25" i="20"/>
  <c r="C209" i="2"/>
  <c r="C210" i="2" s="1"/>
  <c r="C211" i="2" s="1"/>
  <c r="C212" i="2" s="1"/>
  <c r="C213" i="2" s="1"/>
  <c r="B209" i="2"/>
  <c r="BV200" i="2"/>
  <c r="BU200" i="2"/>
  <c r="BT200" i="2"/>
  <c r="BS200" i="2"/>
  <c r="BR200" i="2"/>
  <c r="BQ200" i="2"/>
  <c r="BP200" i="2"/>
  <c r="BO200" i="2"/>
  <c r="BN200" i="2"/>
  <c r="BM200" i="2"/>
  <c r="BL200" i="2"/>
  <c r="BK200" i="2"/>
  <c r="BJ200" i="2"/>
  <c r="BI200" i="2"/>
  <c r="BH200" i="2"/>
  <c r="BG200" i="2"/>
  <c r="BF200" i="2"/>
  <c r="BE200" i="2"/>
  <c r="BD200" i="2"/>
  <c r="BC200" i="2"/>
  <c r="BB200" i="2"/>
  <c r="BA200" i="2"/>
  <c r="AZ200" i="2"/>
  <c r="AY200" i="2"/>
  <c r="AX200" i="2"/>
  <c r="AW200" i="2"/>
  <c r="AV200" i="2"/>
  <c r="AU200" i="2"/>
  <c r="AT200" i="2"/>
  <c r="AS200" i="2"/>
  <c r="AR200" i="2"/>
  <c r="AQ200" i="2"/>
  <c r="AP200" i="2"/>
  <c r="AO200" i="2"/>
  <c r="AN200" i="2"/>
  <c r="AM200" i="2"/>
  <c r="AL200" i="2"/>
  <c r="AK200" i="2"/>
  <c r="AJ200" i="2"/>
  <c r="AI200" i="2"/>
  <c r="AH200" i="2"/>
  <c r="AG200" i="2"/>
  <c r="AF200" i="2"/>
  <c r="AE200" i="2"/>
  <c r="AD200" i="2"/>
  <c r="AC200" i="2"/>
  <c r="AB200" i="2"/>
  <c r="AA200" i="2"/>
  <c r="Z200" i="2"/>
  <c r="Y200" i="2"/>
  <c r="X200" i="2"/>
  <c r="W200" i="2"/>
  <c r="V200" i="2"/>
  <c r="U200" i="2"/>
  <c r="T200" i="2"/>
  <c r="S200" i="2"/>
  <c r="R200" i="2"/>
  <c r="F200" i="2"/>
  <c r="E200" i="2"/>
  <c r="D200" i="2"/>
  <c r="C200" i="2"/>
  <c r="A15" i="2"/>
  <c r="D199" i="2" l="1"/>
  <c r="U199" i="2"/>
  <c r="Y199" i="2"/>
  <c r="AC199" i="2"/>
  <c r="E199" i="2"/>
  <c r="R199" i="2"/>
  <c r="T199" i="2"/>
  <c r="V199" i="2"/>
  <c r="X199" i="2"/>
  <c r="Z199" i="2"/>
  <c r="AB199" i="2"/>
  <c r="AD199" i="2"/>
  <c r="AF199" i="2"/>
  <c r="AH199" i="2"/>
  <c r="AJ199" i="2"/>
  <c r="AL199" i="2"/>
  <c r="AN199" i="2"/>
  <c r="AP199" i="2"/>
  <c r="AR199" i="2"/>
  <c r="AT199" i="2"/>
  <c r="AV199" i="2"/>
  <c r="AX199" i="2"/>
  <c r="AZ199" i="2"/>
  <c r="BB199" i="2"/>
  <c r="BD199" i="2"/>
  <c r="BF199" i="2"/>
  <c r="BH199" i="2"/>
  <c r="BJ199" i="2"/>
  <c r="BL199" i="2"/>
  <c r="BN199" i="2"/>
  <c r="BP199" i="2"/>
  <c r="BR199" i="2"/>
  <c r="BT199" i="2"/>
  <c r="BV199" i="2"/>
  <c r="F199" i="2"/>
  <c r="S199" i="2"/>
  <c r="W199" i="2"/>
  <c r="AA199" i="2"/>
  <c r="AE199" i="2"/>
  <c r="AG199" i="2"/>
  <c r="AI199" i="2"/>
  <c r="AK199" i="2"/>
  <c r="AM199" i="2"/>
  <c r="AO199" i="2"/>
  <c r="AQ199" i="2"/>
  <c r="AS199" i="2"/>
  <c r="AU199" i="2"/>
  <c r="AW199" i="2"/>
  <c r="AY199" i="2"/>
  <c r="BA199" i="2"/>
  <c r="BC199" i="2"/>
  <c r="BE199" i="2"/>
  <c r="BG199" i="2"/>
  <c r="BI199" i="2"/>
  <c r="BK199" i="2"/>
  <c r="BM199" i="2"/>
  <c r="BO199" i="2"/>
  <c r="BQ199" i="2"/>
  <c r="BS199" i="2"/>
  <c r="BU199" i="2"/>
  <c r="B210" i="2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C214" i="2"/>
  <c r="C225" i="2"/>
  <c r="C237" i="2" s="1"/>
  <c r="C249" i="2" s="1"/>
  <c r="C261" i="2" s="1"/>
  <c r="C273" i="2" s="1"/>
  <c r="C285" i="2" s="1"/>
  <c r="C297" i="2" s="1"/>
  <c r="C309" i="2" s="1"/>
  <c r="C321" i="2" s="1"/>
  <c r="C333" i="2" s="1"/>
  <c r="C345" i="2" s="1"/>
  <c r="C357" i="2" s="1"/>
  <c r="C369" i="2" s="1"/>
  <c r="C381" i="2" s="1"/>
  <c r="C393" i="2" s="1"/>
  <c r="C405" i="2" s="1"/>
  <c r="FH201" i="2" l="1"/>
  <c r="H201" i="2"/>
  <c r="CN201" i="2"/>
  <c r="EJ201" i="2"/>
  <c r="DL201" i="2"/>
  <c r="GA201" i="2"/>
  <c r="GE201" i="2"/>
  <c r="GI201" i="2"/>
  <c r="GM201" i="2"/>
  <c r="GD201" i="2"/>
  <c r="GH201" i="2"/>
  <c r="GL201" i="2"/>
  <c r="FT201" i="2"/>
  <c r="EV201" i="2"/>
  <c r="DX201" i="2"/>
  <c r="CZ201" i="2"/>
  <c r="CB201" i="2"/>
  <c r="GC201" i="2"/>
  <c r="GG201" i="2"/>
  <c r="GK201" i="2"/>
  <c r="GB201" i="2"/>
  <c r="GF201" i="2"/>
  <c r="GJ201" i="2"/>
  <c r="GN201" i="2"/>
  <c r="BP201" i="2"/>
  <c r="BD201" i="2"/>
  <c r="AR201" i="2"/>
  <c r="AF201" i="2"/>
  <c r="T201" i="2"/>
  <c r="C226" i="2"/>
  <c r="I201" i="2" s="1"/>
  <c r="C215" i="2"/>
  <c r="Q179" i="34"/>
  <c r="Q77" i="34"/>
  <c r="Q135" i="34"/>
  <c r="G88" i="34"/>
  <c r="Q115" i="34"/>
  <c r="Q91" i="34"/>
  <c r="Q127" i="35"/>
  <c r="Q99" i="35"/>
  <c r="Q63" i="35"/>
  <c r="Q148" i="35"/>
  <c r="Q69" i="33"/>
  <c r="Q130" i="34"/>
  <c r="Q106" i="34"/>
  <c r="Q73" i="35"/>
  <c r="Q122" i="35"/>
  <c r="Q55" i="33"/>
  <c r="G101" i="34"/>
  <c r="Q72" i="33"/>
  <c r="Q124" i="33"/>
  <c r="G162" i="35"/>
  <c r="Q59" i="35"/>
  <c r="Q93" i="33"/>
  <c r="Q72" i="35"/>
  <c r="Q133" i="33"/>
  <c r="Q79" i="35"/>
  <c r="G104" i="35"/>
  <c r="G154" i="35"/>
  <c r="G135" i="35"/>
  <c r="Q88" i="35"/>
  <c r="Q116" i="35"/>
  <c r="Q120" i="35"/>
  <c r="G87" i="34"/>
  <c r="Q168" i="34"/>
  <c r="Q66" i="34"/>
  <c r="Q128" i="34"/>
  <c r="G143" i="35"/>
  <c r="Q181" i="34"/>
  <c r="Q80" i="34"/>
  <c r="Q67" i="34"/>
  <c r="Q111" i="35"/>
  <c r="Q178" i="34"/>
  <c r="Q118" i="35"/>
  <c r="Q154" i="34"/>
  <c r="Q122" i="34"/>
  <c r="Q97" i="34"/>
  <c r="Q58" i="33"/>
  <c r="G121" i="35"/>
  <c r="Q155" i="35"/>
  <c r="Q139" i="33"/>
  <c r="Q147" i="35"/>
  <c r="G84" i="35"/>
  <c r="G173" i="35"/>
  <c r="G107" i="34"/>
  <c r="G51" i="35"/>
  <c r="G111" i="34"/>
  <c r="Q138" i="33"/>
  <c r="Q106" i="35"/>
  <c r="Q64" i="35"/>
  <c r="Q61" i="35"/>
  <c r="G130" i="34"/>
  <c r="G133" i="35"/>
  <c r="Q128" i="35"/>
  <c r="G128" i="34"/>
  <c r="G79" i="34"/>
  <c r="Q159" i="34"/>
  <c r="Q57" i="34"/>
  <c r="Q123" i="34"/>
  <c r="G107" i="35"/>
  <c r="Q96" i="34"/>
  <c r="Q71" i="34"/>
  <c r="Q110" i="35"/>
  <c r="Q56" i="33"/>
  <c r="Q173" i="34"/>
  <c r="Q77" i="33"/>
  <c r="Q112" i="35"/>
  <c r="Q113" i="34"/>
  <c r="G86" i="35"/>
  <c r="G172" i="34"/>
  <c r="G118" i="34"/>
  <c r="G117" i="34"/>
  <c r="G127" i="34"/>
  <c r="G157" i="35"/>
  <c r="Q165" i="34"/>
  <c r="Q156" i="33"/>
  <c r="G90" i="35"/>
  <c r="G61" i="34"/>
  <c r="G102" i="34"/>
  <c r="G132" i="35"/>
  <c r="Q164" i="33"/>
  <c r="G168" i="35"/>
  <c r="Q98" i="33"/>
  <c r="G165" i="35"/>
  <c r="Q130" i="33"/>
  <c r="G60" i="35"/>
  <c r="G80" i="34"/>
  <c r="Q90" i="34"/>
  <c r="Q164" i="34"/>
  <c r="Q62" i="34"/>
  <c r="G153" i="34"/>
  <c r="Q112" i="34"/>
  <c r="Q174" i="35"/>
  <c r="Q118" i="34"/>
  <c r="Q98" i="35"/>
  <c r="Q78" i="35"/>
  <c r="Q144" i="35"/>
  <c r="Q142" i="33"/>
  <c r="Q129" i="34"/>
  <c r="Q105" i="34"/>
  <c r="Q171" i="33"/>
  <c r="G144" i="35"/>
  <c r="Q111" i="33"/>
  <c r="G166" i="34"/>
  <c r="G125" i="35"/>
  <c r="G66" i="35"/>
  <c r="Q120" i="33"/>
  <c r="Q58" i="35"/>
  <c r="Q166" i="33"/>
  <c r="G87" i="35"/>
  <c r="G143" i="34"/>
  <c r="Q70" i="34"/>
  <c r="G138" i="35"/>
  <c r="Q90" i="33"/>
  <c r="G131" i="35"/>
  <c r="G151" i="35"/>
  <c r="G181" i="34"/>
  <c r="Q71" i="35"/>
  <c r="Q167" i="34"/>
  <c r="Q65" i="34"/>
  <c r="Q127" i="34"/>
  <c r="G139" i="35"/>
  <c r="Q107" i="34"/>
  <c r="Q79" i="34"/>
  <c r="Q126" i="35"/>
  <c r="Q102" i="34"/>
  <c r="Q177" i="34"/>
  <c r="Q61" i="33"/>
  <c r="Q153" i="34"/>
  <c r="Q121" i="34"/>
  <c r="G150" i="35"/>
  <c r="G85" i="35"/>
  <c r="Q53" i="35"/>
  <c r="Q154" i="35"/>
  <c r="Q156" i="34"/>
  <c r="Q146" i="35"/>
  <c r="G52" i="35"/>
  <c r="Q171" i="35"/>
  <c r="Q136" i="33"/>
  <c r="Q109" i="33"/>
  <c r="G148" i="35"/>
  <c r="Q153" i="35"/>
  <c r="G173" i="34"/>
  <c r="G55" i="35"/>
  <c r="Q60" i="35"/>
  <c r="Q70" i="33"/>
  <c r="Q93" i="35"/>
  <c r="G96" i="34"/>
  <c r="G65" i="35"/>
  <c r="Q180" i="33"/>
  <c r="Q140" i="34"/>
  <c r="Q144" i="34"/>
  <c r="Q120" i="34"/>
  <c r="G91" i="35"/>
  <c r="Q95" i="34"/>
  <c r="Q166" i="35"/>
  <c r="Q56" i="34"/>
  <c r="G112" i="35"/>
  <c r="Q170" i="34"/>
  <c r="Q150" i="33"/>
  <c r="Q146" i="34"/>
  <c r="G147" i="35"/>
  <c r="Q155" i="33"/>
  <c r="Q107" i="35"/>
  <c r="Q75" i="33"/>
  <c r="Q107" i="33"/>
  <c r="G72" i="34"/>
  <c r="Q135" i="35"/>
  <c r="Q104" i="33"/>
  <c r="G105" i="34"/>
  <c r="Q74" i="33"/>
  <c r="G126" i="34"/>
  <c r="G175" i="34"/>
  <c r="Q67" i="35"/>
  <c r="G137" i="34"/>
  <c r="Q69" i="35"/>
  <c r="Q113" i="35"/>
  <c r="Q101" i="35"/>
  <c r="Q145" i="35"/>
  <c r="G74" i="34"/>
  <c r="G145" i="34"/>
  <c r="Q89" i="34"/>
  <c r="Q163" i="34"/>
  <c r="Q61" i="34"/>
  <c r="G124" i="35"/>
  <c r="Q111" i="34"/>
  <c r="Q88" i="34"/>
  <c r="Q117" i="34"/>
  <c r="Q95" i="35"/>
  <c r="Q102" i="35"/>
  <c r="Q86" i="35"/>
  <c r="Q157" i="35"/>
  <c r="Q142" i="34"/>
  <c r="G122" i="35"/>
  <c r="G68" i="34"/>
  <c r="Q119" i="35"/>
  <c r="G54" i="34"/>
  <c r="Q87" i="33"/>
  <c r="Q131" i="35"/>
  <c r="G170" i="34"/>
  <c r="Q179" i="35"/>
  <c r="G161" i="35"/>
  <c r="Q181" i="35"/>
  <c r="Q106" i="33"/>
  <c r="G81" i="35"/>
  <c r="Q69" i="34"/>
  <c r="G134" i="35"/>
  <c r="G181" i="35"/>
  <c r="G53" i="34"/>
  <c r="Q122" i="33"/>
  <c r="G110" i="34"/>
  <c r="G73" i="35"/>
  <c r="G89" i="35"/>
  <c r="Q94" i="34"/>
  <c r="Q152" i="34"/>
  <c r="Q76" i="34"/>
  <c r="G123" i="35"/>
  <c r="Q104" i="34"/>
  <c r="Q159" i="35"/>
  <c r="Q64" i="34"/>
  <c r="Q101" i="34"/>
  <c r="G116" i="35"/>
  <c r="G58" i="34"/>
  <c r="Q57" i="33"/>
  <c r="Q80" i="35"/>
  <c r="Q110" i="34"/>
  <c r="Q81" i="35"/>
  <c r="Q52" i="35"/>
  <c r="Q151" i="35"/>
  <c r="Q123" i="33"/>
  <c r="Q143" i="35"/>
  <c r="G164" i="35"/>
  <c r="Q170" i="35"/>
  <c r="G82" i="35"/>
  <c r="Q182" i="33"/>
  <c r="Q76" i="35"/>
  <c r="Q121" i="33"/>
  <c r="G145" i="35"/>
  <c r="Q54" i="35"/>
  <c r="G170" i="35"/>
  <c r="G101" i="35"/>
  <c r="Q92" i="35"/>
  <c r="G161" i="34"/>
  <c r="G114" i="35"/>
  <c r="G136" i="34"/>
  <c r="Q171" i="34"/>
  <c r="Q143" i="34"/>
  <c r="Q119" i="34"/>
  <c r="G55" i="34"/>
  <c r="G62" i="35"/>
  <c r="Q84" i="34"/>
  <c r="Q55" i="34"/>
  <c r="Q115" i="35"/>
  <c r="Q169" i="34"/>
  <c r="Q165" i="35"/>
  <c r="Q145" i="34"/>
  <c r="Q126" i="34"/>
  <c r="Q172" i="34"/>
  <c r="Q103" i="35"/>
  <c r="Q92" i="34"/>
  <c r="Q124" i="34"/>
  <c r="G69" i="34"/>
  <c r="G138" i="34"/>
  <c r="G109" i="35"/>
  <c r="G108" i="35"/>
  <c r="G117" i="35"/>
  <c r="G100" i="35"/>
  <c r="G129" i="35"/>
  <c r="Q66" i="35"/>
  <c r="G134" i="34"/>
  <c r="Q68" i="35"/>
  <c r="G99" i="34"/>
  <c r="Q100" i="35"/>
  <c r="G65" i="34"/>
  <c r="Q118" i="33"/>
  <c r="Q81" i="33"/>
  <c r="Q176" i="34"/>
  <c r="Q74" i="34"/>
  <c r="Q148" i="34"/>
  <c r="G79" i="35"/>
  <c r="G120" i="34"/>
  <c r="Q87" i="34"/>
  <c r="Q75" i="34"/>
  <c r="Q86" i="34"/>
  <c r="Q94" i="35"/>
  <c r="Q162" i="34"/>
  <c r="Q156" i="35"/>
  <c r="Q141" i="34"/>
  <c r="G83" i="35"/>
  <c r="G74" i="35"/>
  <c r="G141" i="35"/>
  <c r="G151" i="34"/>
  <c r="Q143" i="33"/>
  <c r="Q130" i="35"/>
  <c r="Q80" i="33"/>
  <c r="Q178" i="35"/>
  <c r="Q55" i="35"/>
  <c r="Q180" i="35"/>
  <c r="Q121" i="35"/>
  <c r="G180" i="35"/>
  <c r="Q157" i="33"/>
  <c r="G171" i="35"/>
  <c r="Q105" i="35"/>
  <c r="G51" i="34"/>
  <c r="Q137" i="35"/>
  <c r="G179" i="34"/>
  <c r="Q169" i="35"/>
  <c r="G175" i="35"/>
  <c r="Q93" i="34"/>
  <c r="Q151" i="34"/>
  <c r="Q139" i="34"/>
  <c r="Q60" i="34"/>
  <c r="Q103" i="34"/>
  <c r="Q150" i="34"/>
  <c r="Q63" i="34"/>
  <c r="G75" i="34"/>
  <c r="Q70" i="35"/>
  <c r="Q134" i="33"/>
  <c r="Q113" i="33"/>
  <c r="G119" i="35"/>
  <c r="Q109" i="34"/>
  <c r="Q163" i="33"/>
  <c r="G176" i="35"/>
  <c r="G98" i="35"/>
  <c r="G140" i="35"/>
  <c r="Q134" i="34"/>
  <c r="G122" i="34"/>
  <c r="Q167" i="35"/>
  <c r="G78" i="35"/>
  <c r="Q54" i="34"/>
  <c r="G103" i="35"/>
  <c r="Q177" i="33"/>
  <c r="Q83" i="35"/>
  <c r="G67" i="34"/>
  <c r="G166" i="35"/>
  <c r="Q85" i="35"/>
  <c r="G167" i="35"/>
  <c r="Q102" i="33"/>
  <c r="Q124" i="35"/>
  <c r="G133" i="34"/>
  <c r="Q82" i="34"/>
  <c r="Q108" i="34"/>
  <c r="Q132" i="34"/>
  <c r="G152" i="34"/>
  <c r="Q51" i="34"/>
  <c r="Q83" i="34"/>
  <c r="Q134" i="35"/>
  <c r="Q114" i="35"/>
  <c r="Q176" i="35"/>
  <c r="Q164" i="35"/>
  <c r="Q158" i="34"/>
  <c r="Q125" i="34"/>
  <c r="G54" i="35"/>
  <c r="Q151" i="33"/>
  <c r="G119" i="34"/>
  <c r="G182" i="34"/>
  <c r="G56" i="35"/>
  <c r="Q88" i="33"/>
  <c r="Q163" i="35"/>
  <c r="G63" i="35"/>
  <c r="G59" i="34"/>
  <c r="Q101" i="33"/>
  <c r="G97" i="35"/>
  <c r="Q108" i="35"/>
  <c r="Q79" i="33"/>
  <c r="G71" i="35"/>
  <c r="Q175" i="34"/>
  <c r="Q73" i="34"/>
  <c r="Q147" i="34"/>
  <c r="G75" i="35"/>
  <c r="G156" i="35"/>
  <c r="Q100" i="34"/>
  <c r="Q142" i="35"/>
  <c r="Q85" i="34"/>
  <c r="G160" i="35"/>
  <c r="Q161" i="34"/>
  <c r="Q152" i="35"/>
  <c r="Q138" i="34"/>
  <c r="G182" i="35"/>
  <c r="G70" i="35"/>
  <c r="G124" i="34"/>
  <c r="Q67" i="33"/>
  <c r="G149" i="34"/>
  <c r="Q172" i="35"/>
  <c r="Q139" i="35"/>
  <c r="Q175" i="35"/>
  <c r="G114" i="34"/>
  <c r="G106" i="35"/>
  <c r="Q89" i="33"/>
  <c r="G177" i="35"/>
  <c r="G109" i="34"/>
  <c r="G155" i="35"/>
  <c r="G131" i="34"/>
  <c r="G116" i="34"/>
  <c r="G97" i="34"/>
  <c r="Q66" i="33"/>
  <c r="Q173" i="33"/>
  <c r="G120" i="35"/>
  <c r="Q180" i="34"/>
  <c r="Q78" i="34"/>
  <c r="Q136" i="34"/>
  <c r="Q168" i="33"/>
  <c r="Q116" i="34"/>
  <c r="Q149" i="34"/>
  <c r="G93" i="35"/>
  <c r="G140" i="34"/>
  <c r="Q62" i="35"/>
  <c r="Q149" i="35"/>
  <c r="G95" i="34"/>
  <c r="G179" i="35"/>
  <c r="G118" i="35"/>
  <c r="G53" i="35"/>
  <c r="Q123" i="35"/>
  <c r="G103" i="34"/>
  <c r="G95" i="35"/>
  <c r="Q133" i="34"/>
  <c r="Q68" i="33"/>
  <c r="G76" i="35"/>
  <c r="Q53" i="34"/>
  <c r="Q182" i="35"/>
  <c r="G99" i="35"/>
  <c r="G92" i="34"/>
  <c r="Q82" i="35"/>
  <c r="G132" i="34"/>
  <c r="Q56" i="35"/>
  <c r="Q84" i="35"/>
  <c r="G163" i="35"/>
  <c r="Q117" i="35"/>
  <c r="Q75" i="35"/>
  <c r="Q95" i="33"/>
  <c r="Q81" i="34"/>
  <c r="Q155" i="34"/>
  <c r="Q131" i="34"/>
  <c r="G57" i="35"/>
  <c r="Q182" i="34"/>
  <c r="Q158" i="35"/>
  <c r="Q68" i="34"/>
  <c r="G96" i="35"/>
  <c r="Q150" i="35"/>
  <c r="Q160" i="35"/>
  <c r="Q157" i="34"/>
  <c r="G115" i="35"/>
  <c r="Q98" i="34"/>
  <c r="G147" i="34"/>
  <c r="Q59" i="33"/>
  <c r="Q91" i="33"/>
  <c r="G98" i="34"/>
  <c r="G128" i="35"/>
  <c r="Q162" i="35"/>
  <c r="Q112" i="33"/>
  <c r="Q92" i="33"/>
  <c r="Q174" i="33"/>
  <c r="Q125" i="33"/>
  <c r="Q104" i="35"/>
  <c r="Q176" i="33"/>
  <c r="G67" i="35"/>
  <c r="G136" i="35"/>
  <c r="Q96" i="35"/>
  <c r="Q78" i="33"/>
  <c r="Q132" i="35"/>
  <c r="Q177" i="35"/>
  <c r="Q117" i="33"/>
  <c r="Q160" i="34"/>
  <c r="Q58" i="34"/>
  <c r="G59" i="35"/>
  <c r="G111" i="35"/>
  <c r="Q99" i="34"/>
  <c r="Q72" i="34"/>
  <c r="Q59" i="34"/>
  <c r="G139" i="34"/>
  <c r="Q174" i="34"/>
  <c r="G63" i="34"/>
  <c r="Q137" i="34"/>
  <c r="Q114" i="34"/>
  <c r="G58" i="35"/>
  <c r="G77" i="35"/>
  <c r="G153" i="35"/>
  <c r="Q99" i="33"/>
  <c r="Q168" i="35"/>
  <c r="Q138" i="35"/>
  <c r="Q166" i="34"/>
  <c r="Q100" i="33"/>
  <c r="G102" i="35"/>
  <c r="Q145" i="33"/>
  <c r="Q141" i="33"/>
  <c r="G174" i="34"/>
  <c r="Q89" i="35"/>
  <c r="Q54" i="33"/>
  <c r="G113" i="34"/>
  <c r="Q86" i="33"/>
  <c r="G176" i="34"/>
  <c r="Q152" i="33"/>
  <c r="Q57" i="35"/>
  <c r="G164" i="34"/>
  <c r="Q162" i="33"/>
  <c r="Q159" i="33"/>
  <c r="G88" i="35"/>
  <c r="G78" i="34"/>
  <c r="Q53" i="33"/>
  <c r="G105" i="35"/>
  <c r="Q127" i="33"/>
  <c r="Q146" i="33"/>
  <c r="Q161" i="33"/>
  <c r="G110" i="35"/>
  <c r="G69" i="35"/>
  <c r="Q116" i="33"/>
  <c r="Q154" i="33"/>
  <c r="Q83" i="33"/>
  <c r="G66" i="34"/>
  <c r="G129" i="34"/>
  <c r="G60" i="34"/>
  <c r="Q64" i="33"/>
  <c r="G115" i="34"/>
  <c r="G82" i="34"/>
  <c r="Q91" i="35"/>
  <c r="G77" i="34"/>
  <c r="G93" i="34"/>
  <c r="G178" i="35"/>
  <c r="G121" i="34"/>
  <c r="G94" i="35"/>
  <c r="G104" i="34"/>
  <c r="Q129" i="33"/>
  <c r="G72" i="35"/>
  <c r="G169" i="35"/>
  <c r="Q136" i="35"/>
  <c r="Q51" i="35"/>
  <c r="Q51" i="33"/>
  <c r="G80" i="35"/>
  <c r="G137" i="35"/>
  <c r="G112" i="34"/>
  <c r="G144" i="34"/>
  <c r="Q87" i="35"/>
  <c r="G148" i="34"/>
  <c r="Q63" i="33"/>
  <c r="Q103" i="33"/>
  <c r="G84" i="34"/>
  <c r="Q129" i="35"/>
  <c r="Q52" i="34"/>
  <c r="G168" i="34"/>
  <c r="Q71" i="33"/>
  <c r="Q165" i="33"/>
  <c r="G135" i="34"/>
  <c r="G159" i="35"/>
  <c r="Q52" i="33"/>
  <c r="G169" i="34"/>
  <c r="Q135" i="33"/>
  <c r="G159" i="34"/>
  <c r="Q137" i="33"/>
  <c r="Q140" i="35"/>
  <c r="Q84" i="33"/>
  <c r="Q160" i="33"/>
  <c r="G62" i="34"/>
  <c r="Q181" i="33"/>
  <c r="Q115" i="33"/>
  <c r="Q131" i="33"/>
  <c r="G163" i="34"/>
  <c r="Q126" i="33"/>
  <c r="Q144" i="33"/>
  <c r="G85" i="34"/>
  <c r="Q125" i="35"/>
  <c r="G149" i="35"/>
  <c r="Q161" i="35"/>
  <c r="Q148" i="33"/>
  <c r="Q82" i="33"/>
  <c r="G146" i="34"/>
  <c r="G64" i="34"/>
  <c r="G100" i="34"/>
  <c r="G108" i="34"/>
  <c r="G177" i="34"/>
  <c r="Q97" i="33"/>
  <c r="G86" i="34"/>
  <c r="Q167" i="33"/>
  <c r="Q169" i="33"/>
  <c r="G162" i="34"/>
  <c r="G113" i="35"/>
  <c r="G76" i="34"/>
  <c r="G94" i="34"/>
  <c r="G127" i="35"/>
  <c r="Q65" i="35"/>
  <c r="Q158" i="33"/>
  <c r="Q170" i="33"/>
  <c r="G106" i="34"/>
  <c r="G154" i="34"/>
  <c r="G158" i="35"/>
  <c r="G180" i="34"/>
  <c r="G91" i="34"/>
  <c r="Q90" i="35"/>
  <c r="G142" i="34"/>
  <c r="G158" i="34"/>
  <c r="Q105" i="33"/>
  <c r="Q110" i="33"/>
  <c r="Q62" i="33"/>
  <c r="Q141" i="35"/>
  <c r="G57" i="34"/>
  <c r="G150" i="34"/>
  <c r="G146" i="35"/>
  <c r="Q97" i="35"/>
  <c r="G73" i="34"/>
  <c r="Q96" i="33"/>
  <c r="Q119" i="33"/>
  <c r="Q132" i="33"/>
  <c r="G155" i="34"/>
  <c r="G178" i="34"/>
  <c r="G174" i="35"/>
  <c r="Q133" i="35"/>
  <c r="G125" i="34"/>
  <c r="Q74" i="35"/>
  <c r="Q77" i="35"/>
  <c r="Q172" i="33"/>
  <c r="G142" i="35"/>
  <c r="Q73" i="33"/>
  <c r="G61" i="35"/>
  <c r="G56" i="34"/>
  <c r="G160" i="34"/>
  <c r="Q108" i="33"/>
  <c r="G172" i="35"/>
  <c r="G83" i="34"/>
  <c r="Q85" i="33"/>
  <c r="G70" i="34"/>
  <c r="Q179" i="33"/>
  <c r="G165" i="34"/>
  <c r="Q175" i="33"/>
  <c r="Q114" i="33"/>
  <c r="Q178" i="33"/>
  <c r="G71" i="34"/>
  <c r="G167" i="34"/>
  <c r="Q60" i="33"/>
  <c r="G52" i="34"/>
  <c r="Q65" i="33"/>
  <c r="G157" i="34"/>
  <c r="Q140" i="33"/>
  <c r="G90" i="34"/>
  <c r="G89" i="34"/>
  <c r="G171" i="34"/>
  <c r="Q128" i="33"/>
  <c r="Q147" i="33"/>
  <c r="Q173" i="35"/>
  <c r="Q149" i="33"/>
  <c r="Q153" i="33"/>
  <c r="G64" i="35"/>
  <c r="G92" i="35"/>
  <c r="G68" i="35"/>
  <c r="G81" i="34"/>
  <c r="G130" i="35"/>
  <c r="G156" i="34"/>
  <c r="Q76" i="33"/>
  <c r="G123" i="34"/>
  <c r="G126" i="35"/>
  <c r="G152" i="35"/>
  <c r="Q109" i="35"/>
  <c r="G141" i="34"/>
  <c r="Q94" i="33"/>
  <c r="Q333" i="33" l="1"/>
  <c r="G380" i="34"/>
  <c r="Q348" i="35"/>
  <c r="G391" i="35"/>
  <c r="G365" i="35"/>
  <c r="G362" i="34"/>
  <c r="Q315" i="33"/>
  <c r="G395" i="34"/>
  <c r="G369" i="35"/>
  <c r="G320" i="34"/>
  <c r="G331" i="35"/>
  <c r="Q392" i="33"/>
  <c r="Q388" i="33"/>
  <c r="Q412" i="35"/>
  <c r="Q386" i="33"/>
  <c r="Q367" i="33"/>
  <c r="G410" i="34"/>
  <c r="G328" i="34"/>
  <c r="G329" i="34"/>
  <c r="Q379" i="33"/>
  <c r="G396" i="34"/>
  <c r="G406" i="34"/>
  <c r="Q417" i="33"/>
  <c r="Q353" i="33"/>
  <c r="Q414" i="33"/>
  <c r="G404" i="34"/>
  <c r="Q418" i="33"/>
  <c r="Q324" i="33"/>
  <c r="G322" i="34"/>
  <c r="G411" i="35"/>
  <c r="Q347" i="33"/>
  <c r="G399" i="34"/>
  <c r="G381" i="35"/>
  <c r="Q411" i="33"/>
  <c r="Q316" i="35"/>
  <c r="Q313" i="35"/>
  <c r="G364" i="34"/>
  <c r="Q372" i="35"/>
  <c r="G413" i="35"/>
  <c r="G417" i="34"/>
  <c r="G394" i="34"/>
  <c r="Q371" i="33"/>
  <c r="Q358" i="33"/>
  <c r="Q335" i="33"/>
  <c r="Q336" i="35"/>
  <c r="G385" i="35"/>
  <c r="G389" i="34"/>
  <c r="Q380" i="35"/>
  <c r="Q349" i="33"/>
  <c r="Q344" i="33"/>
  <c r="G397" i="34"/>
  <c r="G381" i="34"/>
  <c r="Q329" i="35"/>
  <c r="G330" i="34"/>
  <c r="G419" i="34"/>
  <c r="G397" i="35"/>
  <c r="G393" i="34"/>
  <c r="G345" i="34"/>
  <c r="Q409" i="33"/>
  <c r="Q397" i="33"/>
  <c r="Q304" i="35"/>
  <c r="G366" i="35"/>
  <c r="G333" i="34"/>
  <c r="G315" i="34"/>
  <c r="G352" i="35"/>
  <c r="G401" i="34"/>
  <c r="Q408" i="33"/>
  <c r="Q406" i="33"/>
  <c r="G325" i="34"/>
  <c r="Q336" i="33"/>
  <c r="G416" i="34"/>
  <c r="G347" i="34"/>
  <c r="G339" i="34"/>
  <c r="G385" i="34"/>
  <c r="Q321" i="33"/>
  <c r="Q387" i="33"/>
  <c r="Q400" i="35"/>
  <c r="G388" i="35"/>
  <c r="Q364" i="35"/>
  <c r="G324" i="34"/>
  <c r="Q383" i="33"/>
  <c r="Q365" i="33"/>
  <c r="G402" i="34"/>
  <c r="Q370" i="33"/>
  <c r="Q354" i="33"/>
  <c r="Q420" i="33"/>
  <c r="Q399" i="33"/>
  <c r="Q323" i="33"/>
  <c r="Q379" i="35"/>
  <c r="Q376" i="33"/>
  <c r="G398" i="34"/>
  <c r="Q374" i="33"/>
  <c r="G408" i="34"/>
  <c r="G398" i="35"/>
  <c r="G374" i="34"/>
  <c r="Q404" i="33"/>
  <c r="G407" i="34"/>
  <c r="Q291" i="34"/>
  <c r="Q368" i="35"/>
  <c r="G323" i="34"/>
  <c r="Q342" i="33"/>
  <c r="G387" i="34"/>
  <c r="Q326" i="35"/>
  <c r="G383" i="34"/>
  <c r="G351" i="34"/>
  <c r="G376" i="35"/>
  <c r="G319" i="35"/>
  <c r="Q290" i="35"/>
  <c r="Q375" i="35"/>
  <c r="G408" i="35"/>
  <c r="Q368" i="33"/>
  <c r="G343" i="34"/>
  <c r="G333" i="35"/>
  <c r="G360" i="34"/>
  <c r="G417" i="35"/>
  <c r="G332" i="34"/>
  <c r="G316" i="34"/>
  <c r="Q330" i="35"/>
  <c r="G321" i="34"/>
  <c r="G354" i="34"/>
  <c r="G368" i="34"/>
  <c r="Q322" i="33"/>
  <c r="Q393" i="33"/>
  <c r="Q355" i="33"/>
  <c r="G349" i="35"/>
  <c r="Q400" i="33"/>
  <c r="Q385" i="33"/>
  <c r="Q366" i="33"/>
  <c r="G344" i="35"/>
  <c r="G317" i="34"/>
  <c r="G327" i="35"/>
  <c r="Q398" i="33"/>
  <c r="Q401" i="33"/>
  <c r="G403" i="34"/>
  <c r="Q296" i="35"/>
  <c r="Q391" i="33"/>
  <c r="G415" i="34"/>
  <c r="Q325" i="33"/>
  <c r="G352" i="34"/>
  <c r="Q328" i="35"/>
  <c r="G413" i="34"/>
  <c r="Q380" i="33"/>
  <c r="Q384" i="33"/>
  <c r="G341" i="35"/>
  <c r="Q339" i="33"/>
  <c r="Q405" i="34"/>
  <c r="Q377" i="35"/>
  <c r="Q407" i="35"/>
  <c r="Q338" i="33"/>
  <c r="G392" i="35"/>
  <c r="G316" i="35"/>
  <c r="Q353" i="34"/>
  <c r="Q376" i="34"/>
  <c r="Q413" i="34"/>
  <c r="G378" i="34"/>
  <c r="Q298" i="34"/>
  <c r="Q311" i="34"/>
  <c r="Q338" i="34"/>
  <c r="G350" i="35"/>
  <c r="Q297" i="34"/>
  <c r="Q399" i="34"/>
  <c r="Q356" i="33"/>
  <c r="Q416" i="35"/>
  <c r="Q371" i="35"/>
  <c r="Q317" i="33"/>
  <c r="Q335" i="35"/>
  <c r="G375" i="35"/>
  <c r="Q415" i="33"/>
  <c r="Q343" i="35"/>
  <c r="Q364" i="33"/>
  <c r="Q413" i="33"/>
  <c r="Q331" i="33"/>
  <c r="Q351" i="33"/>
  <c r="Q401" i="35"/>
  <c r="G367" i="35"/>
  <c r="G337" i="34"/>
  <c r="Q330" i="33"/>
  <c r="G386" i="34"/>
  <c r="Q337" i="34"/>
  <c r="G354" i="35"/>
  <c r="Q396" i="34"/>
  <c r="Q399" i="35"/>
  <c r="Q389" i="35"/>
  <c r="G335" i="35"/>
  <c r="Q307" i="34"/>
  <c r="Q397" i="35"/>
  <c r="Q421" i="34"/>
  <c r="Q370" i="34"/>
  <c r="Q394" i="34"/>
  <c r="Q320" i="34"/>
  <c r="Q334" i="33"/>
  <c r="Q314" i="35"/>
  <c r="Q356" i="35"/>
  <c r="G402" i="35"/>
  <c r="Q323" i="35"/>
  <c r="Q295" i="35"/>
  <c r="G371" i="34"/>
  <c r="Q321" i="35"/>
  <c r="G331" i="34"/>
  <c r="G338" i="35"/>
  <c r="Q421" i="35"/>
  <c r="Q292" i="34"/>
  <c r="G315" i="35"/>
  <c r="Q372" i="34"/>
  <c r="G334" i="35"/>
  <c r="G342" i="34"/>
  <c r="Q362" i="35"/>
  <c r="G357" i="35"/>
  <c r="G418" i="35"/>
  <c r="G334" i="34"/>
  <c r="Q388" i="35"/>
  <c r="Q301" i="35"/>
  <c r="G379" i="34"/>
  <c r="G332" i="35"/>
  <c r="Q388" i="34"/>
  <c r="Q355" i="34"/>
  <c r="Q407" i="33"/>
  <c r="Q375" i="34"/>
  <c r="Q317" i="34"/>
  <c r="Q419" i="34"/>
  <c r="G359" i="35"/>
  <c r="Q412" i="33"/>
  <c r="G336" i="34"/>
  <c r="G355" i="34"/>
  <c r="G370" i="34"/>
  <c r="G394" i="35"/>
  <c r="G348" i="34"/>
  <c r="G416" i="35"/>
  <c r="Q328" i="33"/>
  <c r="G345" i="35"/>
  <c r="G353" i="34"/>
  <c r="Q414" i="35"/>
  <c r="Q378" i="35"/>
  <c r="Q411" i="35"/>
  <c r="G388" i="34"/>
  <c r="G363" i="34"/>
  <c r="G421" i="35"/>
  <c r="Q377" i="34"/>
  <c r="Q391" i="35"/>
  <c r="Q400" i="34"/>
  <c r="G399" i="35"/>
  <c r="Q324" i="34"/>
  <c r="Q381" i="35"/>
  <c r="Q339" i="34"/>
  <c r="G395" i="35"/>
  <c r="G314" i="35"/>
  <c r="Q386" i="34"/>
  <c r="Q312" i="34"/>
  <c r="Q414" i="34"/>
  <c r="Q318" i="33"/>
  <c r="Q347" i="35"/>
  <c r="G336" i="35"/>
  <c r="Q340" i="33"/>
  <c r="Q402" i="35"/>
  <c r="Q327" i="33"/>
  <c r="G421" i="34"/>
  <c r="G358" i="34"/>
  <c r="Q390" i="33"/>
  <c r="Q364" i="34"/>
  <c r="Q397" i="34"/>
  <c r="Q403" i="35"/>
  <c r="Q415" i="35"/>
  <c r="Q353" i="35"/>
  <c r="Q373" i="35"/>
  <c r="Q322" i="34"/>
  <c r="Q290" i="34"/>
  <c r="G391" i="34"/>
  <c r="Q371" i="34"/>
  <c r="Q347" i="34"/>
  <c r="Q321" i="34"/>
  <c r="G372" i="34"/>
  <c r="Q363" i="35"/>
  <c r="Q341" i="33"/>
  <c r="G406" i="35"/>
  <c r="Q324" i="35"/>
  <c r="G405" i="35"/>
  <c r="Q322" i="35"/>
  <c r="Q416" i="33"/>
  <c r="G342" i="35"/>
  <c r="Q293" i="34"/>
  <c r="G317" i="35"/>
  <c r="Q406" i="35"/>
  <c r="G361" i="34"/>
  <c r="Q373" i="34"/>
  <c r="G379" i="35"/>
  <c r="G337" i="35"/>
  <c r="G415" i="35"/>
  <c r="Q402" i="33"/>
  <c r="Q348" i="34"/>
  <c r="G358" i="35"/>
  <c r="Q352" i="33"/>
  <c r="Q373" i="33"/>
  <c r="Q309" i="35"/>
  <c r="G314" i="34"/>
  <c r="Q302" i="34"/>
  <c r="Q389" i="34"/>
  <c r="Q342" i="34"/>
  <c r="Q299" i="34"/>
  <c r="Q378" i="34"/>
  <c r="Q390" i="34"/>
  <c r="Q332" i="34"/>
  <c r="G414" i="35"/>
  <c r="Q408" i="35"/>
  <c r="G418" i="34"/>
  <c r="Q376" i="35"/>
  <c r="Q344" i="35"/>
  <c r="G410" i="35"/>
  <c r="Q396" i="33"/>
  <c r="G419" i="35"/>
  <c r="Q360" i="35"/>
  <c r="Q419" i="35"/>
  <c r="Q294" i="35"/>
  <c r="Q417" i="35"/>
  <c r="Q319" i="33"/>
  <c r="Q369" i="35"/>
  <c r="Q382" i="33"/>
  <c r="G390" i="34"/>
  <c r="G380" i="35"/>
  <c r="G322" i="35"/>
  <c r="Q380" i="34"/>
  <c r="Q395" i="35"/>
  <c r="Q401" i="34"/>
  <c r="Q333" i="35"/>
  <c r="Q325" i="34"/>
  <c r="Q314" i="34"/>
  <c r="Q326" i="34"/>
  <c r="G359" i="34"/>
  <c r="G318" i="35"/>
  <c r="Q387" i="34"/>
  <c r="Q313" i="34"/>
  <c r="Q415" i="34"/>
  <c r="Q320" i="33"/>
  <c r="Q357" i="33"/>
  <c r="Q339" i="35"/>
  <c r="G338" i="34"/>
  <c r="Q307" i="35"/>
  <c r="G373" i="34"/>
  <c r="Q305" i="35"/>
  <c r="G368" i="35"/>
  <c r="G339" i="35"/>
  <c r="G356" i="35"/>
  <c r="G347" i="35"/>
  <c r="G348" i="35"/>
  <c r="G377" i="34"/>
  <c r="Q363" i="34"/>
  <c r="Q331" i="34"/>
  <c r="Q342" i="35"/>
  <c r="Q411" i="34"/>
  <c r="Q365" i="34"/>
  <c r="Q384" i="34"/>
  <c r="Q404" i="35"/>
  <c r="Q408" i="34"/>
  <c r="Q354" i="35"/>
  <c r="Q294" i="34"/>
  <c r="Q323" i="34"/>
  <c r="Q358" i="34"/>
  <c r="Q382" i="34"/>
  <c r="Q410" i="34"/>
  <c r="G375" i="34"/>
  <c r="G353" i="35"/>
  <c r="G400" i="34"/>
  <c r="Q331" i="35"/>
  <c r="G340" i="35"/>
  <c r="G409" i="35"/>
  <c r="Q293" i="35"/>
  <c r="G384" i="35"/>
  <c r="Q360" i="33"/>
  <c r="Q315" i="35"/>
  <c r="Q421" i="33"/>
  <c r="G321" i="35"/>
  <c r="Q409" i="35"/>
  <c r="G403" i="35"/>
  <c r="Q382" i="35"/>
  <c r="Q362" i="33"/>
  <c r="Q390" i="35"/>
  <c r="Q291" i="35"/>
  <c r="Q320" i="35"/>
  <c r="Q349" i="34"/>
  <c r="Q319" i="35"/>
  <c r="G355" i="35"/>
  <c r="Q340" i="34"/>
  <c r="Q303" i="34"/>
  <c r="Q398" i="35"/>
  <c r="Q343" i="34"/>
  <c r="G362" i="35"/>
  <c r="Q315" i="34"/>
  <c r="Q391" i="34"/>
  <c r="Q333" i="34"/>
  <c r="G328" i="35"/>
  <c r="G349" i="34"/>
  <c r="Q361" i="33"/>
  <c r="G420" i="35"/>
  <c r="G373" i="35"/>
  <c r="Q308" i="34"/>
  <c r="G320" i="35"/>
  <c r="Q345" i="33"/>
  <c r="Q420" i="35"/>
  <c r="G400" i="35"/>
  <c r="Q418" i="35"/>
  <c r="G409" i="34"/>
  <c r="Q370" i="35"/>
  <c r="Q326" i="33"/>
  <c r="Q358" i="35"/>
  <c r="G361" i="35"/>
  <c r="Q381" i="34"/>
  <c r="Q396" i="35"/>
  <c r="Q325" i="35"/>
  <c r="Q341" i="35"/>
  <c r="Q334" i="35"/>
  <c r="Q356" i="34"/>
  <c r="Q327" i="34"/>
  <c r="Q350" i="34"/>
  <c r="G363" i="35"/>
  <c r="Q300" i="34"/>
  <c r="Q402" i="34"/>
  <c r="Q328" i="34"/>
  <c r="G384" i="34"/>
  <c r="Q384" i="35"/>
  <c r="Q340" i="35"/>
  <c r="Q352" i="35"/>
  <c r="Q308" i="35"/>
  <c r="G376" i="34"/>
  <c r="Q306" i="35"/>
  <c r="G414" i="34"/>
  <c r="G365" i="34"/>
  <c r="G344" i="34"/>
  <c r="Q343" i="33"/>
  <c r="Q374" i="35"/>
  <c r="Q346" i="33"/>
  <c r="Q314" i="33"/>
  <c r="Q346" i="35"/>
  <c r="Q394" i="33"/>
  <c r="G386" i="35"/>
  <c r="Q385" i="34"/>
  <c r="Q389" i="33"/>
  <c r="Q409" i="34"/>
  <c r="G351" i="35"/>
  <c r="Q295" i="34"/>
  <c r="Q405" i="35"/>
  <c r="Q334" i="34"/>
  <c r="G330" i="35"/>
  <c r="Q359" i="34"/>
  <c r="Q383" i="34"/>
  <c r="Q379" i="34"/>
  <c r="Q419" i="33"/>
  <c r="G335" i="34"/>
  <c r="Q332" i="35"/>
  <c r="Q299" i="35"/>
  <c r="G412" i="34"/>
  <c r="Q392" i="35"/>
  <c r="G387" i="35"/>
  <c r="Q348" i="33"/>
  <c r="Q375" i="33"/>
  <c r="Q410" i="35"/>
  <c r="Q385" i="35"/>
  <c r="Q395" i="34"/>
  <c r="Q393" i="35"/>
  <c r="Q292" i="35"/>
  <c r="G324" i="35"/>
  <c r="G389" i="35"/>
  <c r="Q360" i="34"/>
  <c r="Q392" i="34"/>
  <c r="Q416" i="34"/>
  <c r="Q341" i="34"/>
  <c r="Q365" i="35"/>
  <c r="Q318" i="34"/>
  <c r="Q346" i="34"/>
  <c r="G378" i="35"/>
  <c r="Q366" i="34"/>
  <c r="Q304" i="34"/>
  <c r="Q406" i="34"/>
  <c r="Q310" i="35"/>
  <c r="G420" i="34"/>
  <c r="G390" i="35"/>
  <c r="G370" i="35"/>
  <c r="Q329" i="33"/>
  <c r="G377" i="35"/>
  <c r="Q309" i="34"/>
  <c r="G382" i="34"/>
  <c r="G326" i="35"/>
  <c r="Q405" i="33"/>
  <c r="Q297" i="35"/>
  <c r="Q359" i="33"/>
  <c r="G364" i="35"/>
  <c r="G405" i="34"/>
  <c r="Q350" i="33"/>
  <c r="G383" i="35"/>
  <c r="Q410" i="33"/>
  <c r="Q344" i="34"/>
  <c r="Q368" i="34"/>
  <c r="Q381" i="33"/>
  <c r="Q383" i="35"/>
  <c r="Q317" i="35"/>
  <c r="Q337" i="35"/>
  <c r="Q357" i="34"/>
  <c r="Q413" i="35"/>
  <c r="Q351" i="34"/>
  <c r="G392" i="34"/>
  <c r="Q301" i="34"/>
  <c r="Q403" i="34"/>
  <c r="Q329" i="34"/>
  <c r="G319" i="34"/>
  <c r="Q369" i="33"/>
  <c r="G404" i="35"/>
  <c r="Q337" i="33"/>
  <c r="G407" i="35"/>
  <c r="Q403" i="33"/>
  <c r="G371" i="35"/>
  <c r="G341" i="34"/>
  <c r="G329" i="35"/>
  <c r="Q395" i="33"/>
  <c r="Q404" i="34"/>
  <c r="G396" i="35"/>
  <c r="G366" i="34"/>
  <c r="G356" i="34"/>
  <c r="G357" i="34"/>
  <c r="G411" i="34"/>
  <c r="G325" i="35"/>
  <c r="Q352" i="34"/>
  <c r="Q351" i="35"/>
  <c r="Q316" i="33"/>
  <c r="Q412" i="34"/>
  <c r="Q349" i="35"/>
  <c r="Q310" i="34"/>
  <c r="Q335" i="34"/>
  <c r="G346" i="35"/>
  <c r="Q362" i="34"/>
  <c r="Q296" i="34"/>
  <c r="Q398" i="34"/>
  <c r="G318" i="34"/>
  <c r="G367" i="34"/>
  <c r="Q367" i="35"/>
  <c r="G372" i="35"/>
  <c r="G369" i="34"/>
  <c r="Q300" i="35"/>
  <c r="Q303" i="35"/>
  <c r="Q345" i="35"/>
  <c r="Q377" i="33"/>
  <c r="G350" i="34"/>
  <c r="G346" i="34"/>
  <c r="G412" i="35"/>
  <c r="G323" i="35"/>
  <c r="Q386" i="35"/>
  <c r="Q378" i="33"/>
  <c r="Q394" i="35"/>
  <c r="G360" i="35"/>
  <c r="Q336" i="34"/>
  <c r="Q361" i="34"/>
  <c r="Q393" i="34"/>
  <c r="Q357" i="35"/>
  <c r="Q417" i="34"/>
  <c r="Q350" i="35"/>
  <c r="Q306" i="34"/>
  <c r="Q319" i="34"/>
  <c r="Q420" i="34"/>
  <c r="G382" i="35"/>
  <c r="Q367" i="34"/>
  <c r="Q305" i="34"/>
  <c r="Q407" i="34"/>
  <c r="G326" i="34"/>
  <c r="Q359" i="35"/>
  <c r="Q355" i="35"/>
  <c r="Q327" i="35"/>
  <c r="G374" i="35"/>
  <c r="G393" i="35"/>
  <c r="G343" i="35"/>
  <c r="Q318" i="35"/>
  <c r="Q372" i="33"/>
  <c r="Q311" i="35"/>
  <c r="Q332" i="33"/>
  <c r="Q298" i="35"/>
  <c r="G401" i="35"/>
  <c r="Q363" i="33"/>
  <c r="G340" i="34"/>
  <c r="Q361" i="35"/>
  <c r="Q312" i="35"/>
  <c r="Q345" i="34"/>
  <c r="Q369" i="34"/>
  <c r="Q387" i="35"/>
  <c r="Q302" i="35"/>
  <c r="Q338" i="35"/>
  <c r="Q366" i="35"/>
  <c r="Q330" i="34"/>
  <c r="Q354" i="34"/>
  <c r="G327" i="34"/>
  <c r="Q374" i="34"/>
  <c r="Q316" i="34"/>
  <c r="Q418" i="34"/>
  <c r="C238" i="2"/>
  <c r="U201" i="2" s="1"/>
  <c r="C227" i="2"/>
  <c r="J201" i="2" s="1"/>
  <c r="C216" i="2"/>
  <c r="C239" i="2" l="1"/>
  <c r="V201" i="2" s="1"/>
  <c r="C250" i="2"/>
  <c r="AG201" i="2" s="1"/>
  <c r="C228" i="2"/>
  <c r="K201" i="2" s="1"/>
  <c r="C217" i="2"/>
  <c r="C240" i="2" l="1"/>
  <c r="W201" i="2" s="1"/>
  <c r="C262" i="2"/>
  <c r="AS201" i="2" s="1"/>
  <c r="C251" i="2"/>
  <c r="AH201" i="2" s="1"/>
  <c r="C229" i="2"/>
  <c r="L201" i="2" s="1"/>
  <c r="C218" i="2"/>
  <c r="C241" i="2" l="1"/>
  <c r="X201" i="2" s="1"/>
  <c r="C263" i="2"/>
  <c r="AT201" i="2" s="1"/>
  <c r="C274" i="2"/>
  <c r="C252" i="2"/>
  <c r="AI201" i="2" s="1"/>
  <c r="C230" i="2"/>
  <c r="M201" i="2" s="1"/>
  <c r="C219" i="2"/>
  <c r="G156" i="33"/>
  <c r="H97" i="31"/>
  <c r="H170" i="31"/>
  <c r="G90" i="31"/>
  <c r="Q164" i="32"/>
  <c r="AA79" i="32"/>
  <c r="G72" i="33"/>
  <c r="I131" i="31"/>
  <c r="J142" i="31"/>
  <c r="Q96" i="32"/>
  <c r="AA162" i="32"/>
  <c r="Q110" i="32"/>
  <c r="G110" i="33"/>
  <c r="J86" i="31"/>
  <c r="I138" i="31"/>
  <c r="AA177" i="32"/>
  <c r="G142" i="31"/>
  <c r="H175" i="31"/>
  <c r="G98" i="33"/>
  <c r="Q137" i="32"/>
  <c r="G168" i="33"/>
  <c r="AA159" i="32"/>
  <c r="Q106" i="32"/>
  <c r="G58" i="33"/>
  <c r="H99" i="31"/>
  <c r="G157" i="32"/>
  <c r="G131" i="33"/>
  <c r="I123" i="31"/>
  <c r="H167" i="31"/>
  <c r="AA92" i="32"/>
  <c r="AA168" i="32"/>
  <c r="G81" i="32"/>
  <c r="G162" i="33"/>
  <c r="G97" i="32"/>
  <c r="J68" i="31"/>
  <c r="H168" i="31"/>
  <c r="Q163" i="32"/>
  <c r="AA78" i="32"/>
  <c r="G99" i="33"/>
  <c r="G89" i="31"/>
  <c r="G136" i="32"/>
  <c r="Q95" i="32"/>
  <c r="AA161" i="32"/>
  <c r="G148" i="33"/>
  <c r="H102" i="31"/>
  <c r="G55" i="31"/>
  <c r="I93" i="31"/>
  <c r="AA176" i="32"/>
  <c r="G88" i="31"/>
  <c r="J73" i="31"/>
  <c r="G88" i="33"/>
  <c r="I63" i="31"/>
  <c r="G174" i="33"/>
  <c r="AA158" i="32"/>
  <c r="Q105" i="32"/>
  <c r="G54" i="33"/>
  <c r="I171" i="31"/>
  <c r="G158" i="32"/>
  <c r="G137" i="33"/>
  <c r="G81" i="31"/>
  <c r="G86" i="31"/>
  <c r="G71" i="32"/>
  <c r="H142" i="31"/>
  <c r="G82" i="32"/>
  <c r="G152" i="33"/>
  <c r="G98" i="32"/>
  <c r="H116" i="31"/>
  <c r="J66" i="31"/>
  <c r="Q162" i="32"/>
  <c r="AA77" i="32"/>
  <c r="G105" i="33"/>
  <c r="J70" i="31"/>
  <c r="I172" i="31"/>
  <c r="Q94" i="32"/>
  <c r="AA160" i="32"/>
  <c r="G154" i="33"/>
  <c r="I119" i="31"/>
  <c r="J85" i="31"/>
  <c r="G96" i="32"/>
  <c r="H134" i="31"/>
  <c r="G87" i="31"/>
  <c r="G94" i="31"/>
  <c r="G94" i="33"/>
  <c r="H153" i="31"/>
  <c r="H94" i="31"/>
  <c r="AA157" i="32"/>
  <c r="H78" i="31"/>
  <c r="G67" i="33"/>
  <c r="Q152" i="32"/>
  <c r="I150" i="31"/>
  <c r="G127" i="33"/>
  <c r="J112" i="31"/>
  <c r="H164" i="31"/>
  <c r="G125" i="32"/>
  <c r="H88" i="31"/>
  <c r="G149" i="33"/>
  <c r="I70" i="31"/>
  <c r="H77" i="31"/>
  <c r="I144" i="31"/>
  <c r="AA175" i="32"/>
  <c r="H129" i="31"/>
  <c r="J123" i="31"/>
  <c r="G87" i="33"/>
  <c r="Q142" i="32"/>
  <c r="J166" i="31"/>
  <c r="Q180" i="32"/>
  <c r="H146" i="31"/>
  <c r="G136" i="33"/>
  <c r="AA65" i="32"/>
  <c r="AA133" i="32"/>
  <c r="AA86" i="32"/>
  <c r="H76" i="31"/>
  <c r="AA102" i="32"/>
  <c r="G75" i="33"/>
  <c r="G171" i="32"/>
  <c r="I133" i="31"/>
  <c r="AA50" i="32"/>
  <c r="I118" i="31"/>
  <c r="H181" i="31"/>
  <c r="G65" i="33"/>
  <c r="G108" i="31"/>
  <c r="G168" i="31"/>
  <c r="G125" i="33"/>
  <c r="G145" i="32"/>
  <c r="Q117" i="32"/>
  <c r="G129" i="32"/>
  <c r="H83" i="31"/>
  <c r="G147" i="33"/>
  <c r="Q51" i="32"/>
  <c r="H93" i="31"/>
  <c r="G145" i="31"/>
  <c r="Q63" i="32"/>
  <c r="G61" i="32"/>
  <c r="G55" i="32"/>
  <c r="G101" i="33"/>
  <c r="Q76" i="32"/>
  <c r="I84" i="31"/>
  <c r="Q59" i="32"/>
  <c r="H96" i="31"/>
  <c r="G150" i="33"/>
  <c r="H98" i="31"/>
  <c r="J119" i="31"/>
  <c r="I105" i="31"/>
  <c r="H79" i="31"/>
  <c r="G160" i="32"/>
  <c r="G89" i="33"/>
  <c r="Q89" i="32"/>
  <c r="H149" i="31"/>
  <c r="H90" i="31"/>
  <c r="G135" i="32"/>
  <c r="G53" i="31"/>
  <c r="G63" i="33"/>
  <c r="Q150" i="32"/>
  <c r="G161" i="32"/>
  <c r="G123" i="33"/>
  <c r="I80" i="31"/>
  <c r="Q120" i="32"/>
  <c r="I179" i="31"/>
  <c r="I159" i="31"/>
  <c r="G153" i="33"/>
  <c r="G172" i="31"/>
  <c r="G113" i="32"/>
  <c r="J176" i="31"/>
  <c r="G160" i="31"/>
  <c r="G62" i="32"/>
  <c r="G109" i="32"/>
  <c r="G91" i="33"/>
  <c r="Q144" i="32"/>
  <c r="G124" i="32"/>
  <c r="G164" i="31"/>
  <c r="H95" i="31"/>
  <c r="G140" i="33"/>
  <c r="AA67" i="32"/>
  <c r="AA135" i="32"/>
  <c r="I83" i="31"/>
  <c r="I151" i="31"/>
  <c r="I51" i="31"/>
  <c r="G79" i="33"/>
  <c r="Q90" i="32"/>
  <c r="G117" i="31"/>
  <c r="I107" i="31"/>
  <c r="Q57" i="32"/>
  <c r="H74" i="31"/>
  <c r="G69" i="33"/>
  <c r="Q149" i="32"/>
  <c r="G162" i="32"/>
  <c r="G129" i="33"/>
  <c r="G93" i="31"/>
  <c r="Q119" i="32"/>
  <c r="H65" i="31"/>
  <c r="H138" i="31"/>
  <c r="G143" i="33"/>
  <c r="G171" i="31"/>
  <c r="G114" i="32"/>
  <c r="G164" i="32"/>
  <c r="G159" i="31"/>
  <c r="J171" i="31"/>
  <c r="G110" i="32"/>
  <c r="G97" i="33"/>
  <c r="Q143" i="32"/>
  <c r="J109" i="31"/>
  <c r="G69" i="31"/>
  <c r="I167" i="31"/>
  <c r="G146" i="33"/>
  <c r="AA66" i="32"/>
  <c r="AA134" i="32"/>
  <c r="AA87" i="32"/>
  <c r="H130" i="31"/>
  <c r="AA103" i="32"/>
  <c r="G85" i="33"/>
  <c r="I86" i="31"/>
  <c r="J148" i="31"/>
  <c r="AA51" i="32"/>
  <c r="Q58" i="32"/>
  <c r="I91" i="31"/>
  <c r="G59" i="33"/>
  <c r="G162" i="31"/>
  <c r="I146" i="31"/>
  <c r="G119" i="33"/>
  <c r="J124" i="31"/>
  <c r="Q118" i="32"/>
  <c r="G75" i="32"/>
  <c r="H84" i="31"/>
  <c r="G141" i="33"/>
  <c r="AA61" i="32"/>
  <c r="AA136" i="32"/>
  <c r="H173" i="31"/>
  <c r="G151" i="32"/>
  <c r="H125" i="31"/>
  <c r="G90" i="33"/>
  <c r="H63" i="31"/>
  <c r="G115" i="31"/>
  <c r="G181" i="33"/>
  <c r="G77" i="32"/>
  <c r="G121" i="31"/>
  <c r="G165" i="33"/>
  <c r="J90" i="31"/>
  <c r="G166" i="32"/>
  <c r="G117" i="32"/>
  <c r="Q165" i="32"/>
  <c r="AA81" i="32"/>
  <c r="G100" i="33"/>
  <c r="H172" i="31"/>
  <c r="G180" i="33"/>
  <c r="G76" i="31"/>
  <c r="I114" i="31"/>
  <c r="I165" i="31"/>
  <c r="H72" i="31"/>
  <c r="AA127" i="32"/>
  <c r="G112" i="33"/>
  <c r="I127" i="31"/>
  <c r="AA153" i="32"/>
  <c r="J170" i="31"/>
  <c r="G177" i="32"/>
  <c r="Q64" i="32"/>
  <c r="G139" i="33"/>
  <c r="Q55" i="32"/>
  <c r="AA139" i="32"/>
  <c r="J87" i="31"/>
  <c r="AA174" i="32"/>
  <c r="G65" i="32"/>
  <c r="H81" i="31"/>
  <c r="G93" i="33"/>
  <c r="Q141" i="32"/>
  <c r="G112" i="32"/>
  <c r="Q179" i="32"/>
  <c r="H92" i="31"/>
  <c r="G163" i="33"/>
  <c r="AA64" i="32"/>
  <c r="AA132" i="32"/>
  <c r="AA85" i="32"/>
  <c r="Q168" i="32"/>
  <c r="AA101" i="32"/>
  <c r="G81" i="33"/>
  <c r="I182" i="31"/>
  <c r="J59" i="31"/>
  <c r="Q182" i="32"/>
  <c r="G139" i="32"/>
  <c r="J79" i="31"/>
  <c r="G55" i="33"/>
  <c r="G107" i="31"/>
  <c r="G167" i="31"/>
  <c r="H110" i="31"/>
  <c r="G146" i="32"/>
  <c r="Q83" i="32"/>
  <c r="G130" i="32"/>
  <c r="I155" i="31"/>
  <c r="G145" i="33"/>
  <c r="AA63" i="32"/>
  <c r="AA138" i="32"/>
  <c r="G157" i="31"/>
  <c r="AA173" i="32"/>
  <c r="G66" i="32"/>
  <c r="G59" i="32"/>
  <c r="H118" i="31"/>
  <c r="G170" i="31"/>
  <c r="Q92" i="32"/>
  <c r="Q178" i="32"/>
  <c r="H91" i="31"/>
  <c r="G169" i="33"/>
  <c r="G114" i="31"/>
  <c r="G111" i="32"/>
  <c r="AA84" i="32"/>
  <c r="Q167" i="32"/>
  <c r="AA83" i="32"/>
  <c r="G71" i="33"/>
  <c r="I180" i="31"/>
  <c r="G136" i="31"/>
  <c r="Q181" i="32"/>
  <c r="Q61" i="32"/>
  <c r="G149" i="31"/>
  <c r="G61" i="33"/>
  <c r="J138" i="31"/>
  <c r="G116" i="33"/>
  <c r="H56" i="31"/>
  <c r="AA155" i="32"/>
  <c r="G140" i="31"/>
  <c r="I178" i="31"/>
  <c r="G113" i="31"/>
  <c r="G135" i="33"/>
  <c r="AA62" i="32"/>
  <c r="AA137" i="32"/>
  <c r="I56" i="31"/>
  <c r="AA172" i="32"/>
  <c r="J167" i="31"/>
  <c r="G84" i="33"/>
  <c r="H64" i="31"/>
  <c r="G116" i="31"/>
  <c r="G175" i="33"/>
  <c r="Q177" i="32"/>
  <c r="I163" i="31"/>
  <c r="G159" i="33"/>
  <c r="G60" i="31"/>
  <c r="G165" i="32"/>
  <c r="G63" i="32"/>
  <c r="Q166" i="32"/>
  <c r="AA82" i="32"/>
  <c r="G77" i="33"/>
  <c r="I82" i="31"/>
  <c r="G135" i="31"/>
  <c r="G130" i="31"/>
  <c r="Q62" i="32"/>
  <c r="J180" i="31"/>
  <c r="H126" i="31"/>
  <c r="G158" i="31"/>
  <c r="G122" i="33"/>
  <c r="H55" i="31"/>
  <c r="AA154" i="32"/>
  <c r="G139" i="31"/>
  <c r="H61" i="31"/>
  <c r="J144" i="31"/>
  <c r="G166" i="33"/>
  <c r="J139" i="31"/>
  <c r="H119" i="31"/>
  <c r="AA88" i="32"/>
  <c r="G155" i="32"/>
  <c r="AA105" i="32"/>
  <c r="G82" i="33"/>
  <c r="H59" i="31"/>
  <c r="G111" i="31"/>
  <c r="G173" i="33"/>
  <c r="AA163" i="32"/>
  <c r="Q111" i="32"/>
  <c r="G157" i="33"/>
  <c r="G56" i="31"/>
  <c r="G170" i="32"/>
  <c r="AA178" i="32"/>
  <c r="J122" i="31"/>
  <c r="J74" i="31"/>
  <c r="G92" i="33"/>
  <c r="Q138" i="32"/>
  <c r="G178" i="33"/>
  <c r="G126" i="31"/>
  <c r="Q107" i="32"/>
  <c r="G52" i="33"/>
  <c r="H100" i="31"/>
  <c r="G103" i="32"/>
  <c r="G104" i="33"/>
  <c r="G164" i="33"/>
  <c r="AA60" i="32"/>
  <c r="H174" i="31"/>
  <c r="AA91" i="32"/>
  <c r="Q73" i="32"/>
  <c r="H141" i="31"/>
  <c r="G80" i="33"/>
  <c r="I135" i="31"/>
  <c r="J146" i="31"/>
  <c r="G171" i="33"/>
  <c r="G78" i="32"/>
  <c r="J134" i="31"/>
  <c r="G155" i="33"/>
  <c r="G59" i="31"/>
  <c r="I142" i="31"/>
  <c r="I62" i="31"/>
  <c r="G146" i="31"/>
  <c r="AA80" i="32"/>
  <c r="G106" i="33"/>
  <c r="H171" i="31"/>
  <c r="G176" i="33"/>
  <c r="J106" i="31"/>
  <c r="G104" i="31"/>
  <c r="J91" i="31"/>
  <c r="H103" i="31"/>
  <c r="AA126" i="32"/>
  <c r="G118" i="33"/>
  <c r="G78" i="33"/>
  <c r="AA152" i="32"/>
  <c r="Q87" i="32"/>
  <c r="G178" i="32"/>
  <c r="I112" i="31"/>
  <c r="G170" i="33"/>
  <c r="G93" i="32"/>
  <c r="J72" i="31"/>
  <c r="AA90" i="32"/>
  <c r="Q74" i="32"/>
  <c r="AA107" i="32"/>
  <c r="G86" i="33"/>
  <c r="H114" i="31"/>
  <c r="G166" i="31"/>
  <c r="G177" i="33"/>
  <c r="J155" i="31"/>
  <c r="G144" i="32"/>
  <c r="G161" i="33"/>
  <c r="J89" i="31"/>
  <c r="G115" i="32"/>
  <c r="I58" i="31"/>
  <c r="G92" i="31"/>
  <c r="G98" i="31"/>
  <c r="G96" i="33"/>
  <c r="Q140" i="32"/>
  <c r="G182" i="33"/>
  <c r="G75" i="31"/>
  <c r="G103" i="31"/>
  <c r="Q77" i="32"/>
  <c r="I175" i="31"/>
  <c r="AA125" i="32"/>
  <c r="G108" i="33"/>
  <c r="H106" i="31"/>
  <c r="H158" i="31"/>
  <c r="AA95" i="32"/>
  <c r="AA171" i="32"/>
  <c r="J55" i="31"/>
  <c r="G160" i="33"/>
  <c r="G94" i="32"/>
  <c r="H120" i="31"/>
  <c r="AA89" i="32"/>
  <c r="I102" i="31"/>
  <c r="AA106" i="32"/>
  <c r="G76" i="33"/>
  <c r="H60" i="31"/>
  <c r="G112" i="31"/>
  <c r="G167" i="33"/>
  <c r="H113" i="31"/>
  <c r="Q112" i="32"/>
  <c r="G151" i="33"/>
  <c r="G110" i="31"/>
  <c r="G169" i="32"/>
  <c r="AA179" i="32"/>
  <c r="G91" i="31"/>
  <c r="H176" i="31"/>
  <c r="G102" i="33"/>
  <c r="Q139" i="32"/>
  <c r="G172" i="33"/>
  <c r="J105" i="31"/>
  <c r="Q108" i="32"/>
  <c r="Q78" i="32"/>
  <c r="H154" i="31"/>
  <c r="AA124" i="32"/>
  <c r="G114" i="33"/>
  <c r="H52" i="31"/>
  <c r="J56" i="31"/>
  <c r="AA94" i="32"/>
  <c r="AA170" i="32"/>
  <c r="G125" i="31"/>
  <c r="G158" i="33"/>
  <c r="J135" i="31"/>
  <c r="H115" i="31"/>
  <c r="G163" i="31"/>
  <c r="Q161" i="32"/>
  <c r="AA76" i="32"/>
  <c r="G95" i="33"/>
  <c r="J69" i="31"/>
  <c r="I65" i="31"/>
  <c r="Q93" i="32"/>
  <c r="H150" i="31"/>
  <c r="G144" i="33"/>
  <c r="G142" i="33"/>
  <c r="Q60" i="32"/>
  <c r="J137" i="31"/>
  <c r="H80" i="31"/>
  <c r="J118" i="31"/>
  <c r="G83" i="33"/>
  <c r="G167" i="32"/>
  <c r="I59" i="31"/>
  <c r="I111" i="31"/>
  <c r="AA156" i="32"/>
  <c r="I95" i="31"/>
  <c r="G73" i="33"/>
  <c r="Q151" i="32"/>
  <c r="G107" i="32"/>
  <c r="G133" i="33"/>
  <c r="G181" i="31"/>
  <c r="H163" i="31"/>
  <c r="G126" i="32"/>
  <c r="H87" i="31"/>
  <c r="H109" i="31"/>
  <c r="H51" i="31"/>
  <c r="J156" i="31"/>
  <c r="I90" i="31"/>
  <c r="J104" i="31"/>
  <c r="AA58" i="32"/>
  <c r="G174" i="32"/>
  <c r="AA72" i="32"/>
  <c r="Q56" i="32"/>
  <c r="AA109" i="32"/>
  <c r="G57" i="31"/>
  <c r="G68" i="32"/>
  <c r="G57" i="32"/>
  <c r="H67" i="31"/>
  <c r="I85" i="31"/>
  <c r="G141" i="31"/>
  <c r="I97" i="31"/>
  <c r="G66" i="33"/>
  <c r="H182" i="31"/>
  <c r="G103" i="33"/>
  <c r="G175" i="31"/>
  <c r="J62" i="31"/>
  <c r="J58" i="31"/>
  <c r="Q66" i="32"/>
  <c r="J130" i="31"/>
  <c r="G64" i="31"/>
  <c r="J169" i="31"/>
  <c r="J64" i="31"/>
  <c r="G119" i="31"/>
  <c r="H85" i="31"/>
  <c r="AA112" i="32"/>
  <c r="Q71" i="32"/>
  <c r="J116" i="31"/>
  <c r="I153" i="31"/>
  <c r="J113" i="31"/>
  <c r="G152" i="32"/>
  <c r="AA100" i="32"/>
  <c r="I88" i="31"/>
  <c r="AA140" i="32"/>
  <c r="AA75" i="32"/>
  <c r="G100" i="32"/>
  <c r="G122" i="32"/>
  <c r="G61" i="31"/>
  <c r="J110" i="31"/>
  <c r="G132" i="31"/>
  <c r="I143" i="31"/>
  <c r="J147" i="31"/>
  <c r="J158" i="31"/>
  <c r="J174" i="31"/>
  <c r="G64" i="33"/>
  <c r="AA130" i="32"/>
  <c r="G117" i="33"/>
  <c r="I78" i="31"/>
  <c r="G127" i="32"/>
  <c r="AA96" i="32"/>
  <c r="AA164" i="32"/>
  <c r="AA117" i="32"/>
  <c r="J125" i="31"/>
  <c r="I125" i="31"/>
  <c r="AA145" i="32"/>
  <c r="J154" i="31"/>
  <c r="G105" i="32"/>
  <c r="AA115" i="32"/>
  <c r="G156" i="31"/>
  <c r="J163" i="31"/>
  <c r="J179" i="31"/>
  <c r="J140" i="31"/>
  <c r="H101" i="31"/>
  <c r="G128" i="31"/>
  <c r="Q122" i="32"/>
  <c r="H105" i="31"/>
  <c r="H136" i="31"/>
  <c r="I81" i="31"/>
  <c r="H147" i="31"/>
  <c r="G182" i="32"/>
  <c r="Q129" i="32"/>
  <c r="G102" i="31"/>
  <c r="Q157" i="32"/>
  <c r="G91" i="32"/>
  <c r="G138" i="31"/>
  <c r="J101" i="31"/>
  <c r="G161" i="31"/>
  <c r="I141" i="31"/>
  <c r="J181" i="31"/>
  <c r="Q75" i="32"/>
  <c r="G57" i="33"/>
  <c r="Q148" i="32"/>
  <c r="H124" i="31"/>
  <c r="G124" i="33"/>
  <c r="G60" i="32"/>
  <c r="H70" i="31"/>
  <c r="J54" i="31"/>
  <c r="I61" i="31"/>
  <c r="G140" i="32"/>
  <c r="I174" i="31"/>
  <c r="AA53" i="32"/>
  <c r="Q136" i="32"/>
  <c r="AA69" i="32"/>
  <c r="Q156" i="32"/>
  <c r="J92" i="31"/>
  <c r="G3" i="32"/>
  <c r="I60" i="31"/>
  <c r="G80" i="32"/>
  <c r="G153" i="32"/>
  <c r="Q52" i="32"/>
  <c r="J120" i="31"/>
  <c r="AA142" i="32"/>
  <c r="H157" i="31"/>
  <c r="Q68" i="32"/>
  <c r="G67" i="32"/>
  <c r="H86" i="31"/>
  <c r="G80" i="31"/>
  <c r="Q125" i="32"/>
  <c r="I117" i="31"/>
  <c r="J121" i="31"/>
  <c r="J136" i="31"/>
  <c r="G144" i="31"/>
  <c r="G68" i="33"/>
  <c r="H104" i="31"/>
  <c r="AA120" i="32"/>
  <c r="G182" i="31"/>
  <c r="J100" i="31"/>
  <c r="G68" i="31"/>
  <c r="Q131" i="32"/>
  <c r="G51" i="31"/>
  <c r="Q159" i="32"/>
  <c r="G142" i="32"/>
  <c r="Q174" i="32"/>
  <c r="I152" i="31"/>
  <c r="J107" i="31"/>
  <c r="G109" i="31"/>
  <c r="J157" i="31"/>
  <c r="J168" i="31"/>
  <c r="I98" i="31"/>
  <c r="Q81" i="32"/>
  <c r="H178" i="31"/>
  <c r="G128" i="33"/>
  <c r="I129" i="31"/>
  <c r="Q114" i="32"/>
  <c r="J108" i="31"/>
  <c r="Q70" i="32"/>
  <c r="I154" i="31"/>
  <c r="G133" i="32"/>
  <c r="AA55" i="32"/>
  <c r="J60" i="31"/>
  <c r="AA71" i="32"/>
  <c r="I169" i="31"/>
  <c r="H143" i="31"/>
  <c r="G179" i="33"/>
  <c r="Q124" i="32"/>
  <c r="I177" i="31"/>
  <c r="AA123" i="32"/>
  <c r="I57" i="31"/>
  <c r="H152" i="31"/>
  <c r="AA57" i="32"/>
  <c r="I134" i="31"/>
  <c r="G106" i="31"/>
  <c r="I120" i="31"/>
  <c r="AA108" i="32"/>
  <c r="G137" i="31"/>
  <c r="J165" i="31"/>
  <c r="G58" i="32"/>
  <c r="I139" i="31"/>
  <c r="I121" i="31"/>
  <c r="G118" i="31"/>
  <c r="I116" i="31"/>
  <c r="G56" i="33"/>
  <c r="J80" i="31"/>
  <c r="G109" i="33"/>
  <c r="I74" i="31"/>
  <c r="J61" i="31"/>
  <c r="H159" i="31"/>
  <c r="I110" i="31"/>
  <c r="J126" i="31"/>
  <c r="I124" i="31"/>
  <c r="I137" i="31"/>
  <c r="H112" i="31"/>
  <c r="J150" i="31"/>
  <c r="I157" i="31"/>
  <c r="G66" i="31"/>
  <c r="G152" i="31"/>
  <c r="J159" i="31"/>
  <c r="G77" i="31"/>
  <c r="I79" i="31"/>
  <c r="G96" i="31"/>
  <c r="J172" i="31"/>
  <c r="H135" i="31"/>
  <c r="J145" i="31"/>
  <c r="G76" i="32"/>
  <c r="J94" i="31"/>
  <c r="I176" i="31"/>
  <c r="AA143" i="32"/>
  <c r="I67" i="31"/>
  <c r="J77" i="31"/>
  <c r="H73" i="31"/>
  <c r="Q97" i="32"/>
  <c r="G134" i="31"/>
  <c r="Q126" i="32"/>
  <c r="J132" i="31"/>
  <c r="J75" i="31"/>
  <c r="Q84" i="32"/>
  <c r="Q79" i="32"/>
  <c r="AA180" i="32"/>
  <c r="I55" i="31"/>
  <c r="G115" i="33"/>
  <c r="G175" i="32"/>
  <c r="AA150" i="32"/>
  <c r="AA99" i="32"/>
  <c r="AA167" i="32"/>
  <c r="J151" i="31"/>
  <c r="G116" i="32"/>
  <c r="G138" i="32"/>
  <c r="I122" i="31"/>
  <c r="G178" i="31"/>
  <c r="J131" i="31"/>
  <c r="G53" i="32"/>
  <c r="Q102" i="32"/>
  <c r="H121" i="31"/>
  <c r="J67" i="31"/>
  <c r="J93" i="31"/>
  <c r="I94" i="31"/>
  <c r="G74" i="31"/>
  <c r="AA59" i="32"/>
  <c r="G173" i="32"/>
  <c r="AA73" i="32"/>
  <c r="J152" i="31"/>
  <c r="AA110" i="32"/>
  <c r="I99" i="31"/>
  <c r="I140" i="31"/>
  <c r="H137" i="31"/>
  <c r="H68" i="31"/>
  <c r="J99" i="31"/>
  <c r="J160" i="31"/>
  <c r="J129" i="31"/>
  <c r="G60" i="33"/>
  <c r="AA93" i="32"/>
  <c r="G95" i="31"/>
  <c r="J71" i="31"/>
  <c r="I76" i="31"/>
  <c r="Q53" i="32"/>
  <c r="I71" i="31"/>
  <c r="J78" i="31"/>
  <c r="G100" i="31"/>
  <c r="Q99" i="32"/>
  <c r="G83" i="31"/>
  <c r="Q128" i="32"/>
  <c r="J103" i="31"/>
  <c r="H165" i="31"/>
  <c r="Q85" i="32"/>
  <c r="G147" i="31"/>
  <c r="G53" i="33"/>
  <c r="Q146" i="32"/>
  <c r="G153" i="31"/>
  <c r="G120" i="33"/>
  <c r="I162" i="31"/>
  <c r="H177" i="31"/>
  <c r="J53" i="31"/>
  <c r="I181" i="31"/>
  <c r="Q86" i="32"/>
  <c r="G83" i="32"/>
  <c r="G85" i="32"/>
  <c r="Q134" i="32"/>
  <c r="G101" i="32"/>
  <c r="Q154" i="32"/>
  <c r="Q104" i="32"/>
  <c r="Q171" i="32"/>
  <c r="I64" i="31"/>
  <c r="G99" i="31"/>
  <c r="G58" i="31"/>
  <c r="G127" i="31"/>
  <c r="H148" i="31"/>
  <c r="J98" i="31"/>
  <c r="Q130" i="32"/>
  <c r="J81" i="31"/>
  <c r="Q158" i="32"/>
  <c r="I166" i="31"/>
  <c r="Q173" i="32"/>
  <c r="J102" i="31"/>
  <c r="J84" i="31"/>
  <c r="H69" i="31"/>
  <c r="J153" i="31"/>
  <c r="Q109" i="32"/>
  <c r="G51" i="33"/>
  <c r="J52" i="31"/>
  <c r="J76" i="31"/>
  <c r="G134" i="33"/>
  <c r="I148" i="31"/>
  <c r="Q113" i="32"/>
  <c r="H156" i="31"/>
  <c r="I106" i="31"/>
  <c r="I156" i="31"/>
  <c r="G134" i="32"/>
  <c r="AA54" i="32"/>
  <c r="H108" i="31"/>
  <c r="AA70" i="32"/>
  <c r="H139" i="31"/>
  <c r="G62" i="31"/>
  <c r="H107" i="31"/>
  <c r="I101" i="31"/>
  <c r="H131" i="31"/>
  <c r="J164" i="31"/>
  <c r="G154" i="32"/>
  <c r="Q169" i="32"/>
  <c r="G101" i="31"/>
  <c r="I164" i="31"/>
  <c r="I68" i="31"/>
  <c r="AA104" i="32"/>
  <c r="G105" i="31"/>
  <c r="G119" i="32"/>
  <c r="AA74" i="32"/>
  <c r="J133" i="31"/>
  <c r="AA111" i="32"/>
  <c r="H82" i="31"/>
  <c r="G168" i="32"/>
  <c r="G54" i="32"/>
  <c r="H122" i="31"/>
  <c r="J143" i="31"/>
  <c r="I100" i="31"/>
  <c r="G104" i="32"/>
  <c r="G70" i="33"/>
  <c r="AA129" i="32"/>
  <c r="G107" i="33"/>
  <c r="G179" i="32"/>
  <c r="G181" i="32"/>
  <c r="G82" i="31"/>
  <c r="G143" i="32"/>
  <c r="AA116" i="32"/>
  <c r="I128" i="31"/>
  <c r="J51" i="31"/>
  <c r="AA144" i="32"/>
  <c r="G174" i="31"/>
  <c r="G106" i="32"/>
  <c r="AA114" i="32"/>
  <c r="G155" i="31"/>
  <c r="G72" i="31"/>
  <c r="I149" i="31"/>
  <c r="AA121" i="32"/>
  <c r="G131" i="31"/>
  <c r="G70" i="31"/>
  <c r="G122" i="31"/>
  <c r="Q132" i="32"/>
  <c r="J82" i="31"/>
  <c r="Q160" i="32"/>
  <c r="G141" i="32"/>
  <c r="Q175" i="32"/>
  <c r="G156" i="32"/>
  <c r="G165" i="31"/>
  <c r="I96" i="31"/>
  <c r="G88" i="32"/>
  <c r="J149" i="31"/>
  <c r="J141" i="31"/>
  <c r="G159" i="32"/>
  <c r="H127" i="31"/>
  <c r="G138" i="33"/>
  <c r="J161" i="31"/>
  <c r="Q115" i="32"/>
  <c r="G78" i="31"/>
  <c r="Q69" i="32"/>
  <c r="I158" i="31"/>
  <c r="G79" i="32"/>
  <c r="I147" i="31"/>
  <c r="H162" i="31"/>
  <c r="AA169" i="32"/>
  <c r="I109" i="31"/>
  <c r="I136" i="31"/>
  <c r="Q88" i="32"/>
  <c r="AA141" i="32"/>
  <c r="G73" i="31"/>
  <c r="I108" i="31"/>
  <c r="G121" i="32"/>
  <c r="I103" i="31"/>
  <c r="G79" i="31"/>
  <c r="Q91" i="32"/>
  <c r="H71" i="31"/>
  <c r="I89" i="31"/>
  <c r="J162" i="31"/>
  <c r="G143" i="31"/>
  <c r="G74" i="33"/>
  <c r="AA131" i="32"/>
  <c r="G111" i="33"/>
  <c r="G179" i="31"/>
  <c r="AA148" i="32"/>
  <c r="AA97" i="32"/>
  <c r="AA165" i="32"/>
  <c r="AA118" i="32"/>
  <c r="G120" i="32"/>
  <c r="H53" i="31"/>
  <c r="AA146" i="32"/>
  <c r="G123" i="31"/>
  <c r="G51" i="32"/>
  <c r="J111" i="31"/>
  <c r="Q67" i="32"/>
  <c r="G70" i="32"/>
  <c r="G173" i="31"/>
  <c r="I168" i="31"/>
  <c r="I113" i="31"/>
  <c r="J97" i="31"/>
  <c r="G132" i="32"/>
  <c r="Q54" i="32"/>
  <c r="H161" i="31"/>
  <c r="H179" i="31"/>
  <c r="G118" i="32"/>
  <c r="Q98" i="32"/>
  <c r="J114" i="31"/>
  <c r="Q127" i="32"/>
  <c r="I72" i="31"/>
  <c r="G133" i="31"/>
  <c r="J177" i="31"/>
  <c r="J178" i="31"/>
  <c r="AA181" i="32"/>
  <c r="Q145" i="32"/>
  <c r="I66" i="31"/>
  <c r="G126" i="33"/>
  <c r="AA151" i="32"/>
  <c r="H66" i="31"/>
  <c r="I130" i="31"/>
  <c r="I73" i="31"/>
  <c r="I145" i="31"/>
  <c r="G137" i="32"/>
  <c r="I126" i="31"/>
  <c r="Q133" i="32"/>
  <c r="G102" i="32"/>
  <c r="Q153" i="32"/>
  <c r="Q103" i="32"/>
  <c r="Q170" i="32"/>
  <c r="Q123" i="32"/>
  <c r="H133" i="31"/>
  <c r="G86" i="32"/>
  <c r="G56" i="32"/>
  <c r="H117" i="31"/>
  <c r="H58" i="31"/>
  <c r="AA122" i="32"/>
  <c r="J117" i="31"/>
  <c r="H151" i="31"/>
  <c r="AA56" i="32"/>
  <c r="G123" i="32"/>
  <c r="G52" i="31"/>
  <c r="G169" i="31"/>
  <c r="G87" i="32"/>
  <c r="Q176" i="32"/>
  <c r="I52" i="31"/>
  <c r="G65" i="31"/>
  <c r="J128" i="31"/>
  <c r="G149" i="32"/>
  <c r="G63" i="31"/>
  <c r="G92" i="32"/>
  <c r="G62" i="33"/>
  <c r="H128" i="31"/>
  <c r="G132" i="33"/>
  <c r="G72" i="32"/>
  <c r="Q116" i="32"/>
  <c r="J57" i="31"/>
  <c r="G147" i="32"/>
  <c r="I132" i="31"/>
  <c r="G172" i="32"/>
  <c r="H75" i="31"/>
  <c r="H111" i="31"/>
  <c r="G128" i="32"/>
  <c r="J83" i="31"/>
  <c r="J96" i="31"/>
  <c r="G151" i="31"/>
  <c r="J175" i="31"/>
  <c r="I173" i="31"/>
  <c r="G150" i="31"/>
  <c r="G129" i="31"/>
  <c r="G177" i="31"/>
  <c r="G131" i="32"/>
  <c r="H54" i="31"/>
  <c r="H180" i="31"/>
  <c r="G154" i="31"/>
  <c r="Q100" i="32"/>
  <c r="G84" i="31"/>
  <c r="G176" i="32"/>
  <c r="G148" i="32"/>
  <c r="H169" i="31"/>
  <c r="Q82" i="32"/>
  <c r="G148" i="31"/>
  <c r="AA182" i="32"/>
  <c r="Q147" i="32"/>
  <c r="H123" i="31"/>
  <c r="G130" i="33"/>
  <c r="J173" i="31"/>
  <c r="I87" i="31"/>
  <c r="H155" i="31"/>
  <c r="I161" i="31"/>
  <c r="G163" i="32"/>
  <c r="H57" i="31"/>
  <c r="AA52" i="32"/>
  <c r="Q135" i="32"/>
  <c r="G180" i="31"/>
  <c r="G69" i="32"/>
  <c r="H62" i="31"/>
  <c r="J127" i="31"/>
  <c r="J88" i="31"/>
  <c r="G99" i="32"/>
  <c r="AA128" i="32"/>
  <c r="G176" i="31"/>
  <c r="H160" i="31"/>
  <c r="G64" i="32"/>
  <c r="I54" i="31"/>
  <c r="I53" i="31"/>
  <c r="G121" i="33"/>
  <c r="AA149" i="32"/>
  <c r="AA166" i="32"/>
  <c r="I104" i="31"/>
  <c r="AA147" i="32"/>
  <c r="I115" i="31"/>
  <c r="I69" i="31"/>
  <c r="H144" i="31"/>
  <c r="J182" i="31"/>
  <c r="G85" i="31"/>
  <c r="G54" i="31"/>
  <c r="I75" i="31"/>
  <c r="G150" i="32"/>
  <c r="G84" i="32"/>
  <c r="Q80" i="32"/>
  <c r="Q72" i="32"/>
  <c r="I170" i="31"/>
  <c r="H89" i="31"/>
  <c r="Q101" i="32"/>
  <c r="G97" i="31"/>
  <c r="I92" i="31"/>
  <c r="G95" i="32"/>
  <c r="AA113" i="32"/>
  <c r="J95" i="31"/>
  <c r="H132" i="31"/>
  <c r="G113" i="33"/>
  <c r="J65" i="31"/>
  <c r="Q65" i="32"/>
  <c r="G67" i="31"/>
  <c r="H166" i="31"/>
  <c r="AA68" i="32"/>
  <c r="Q155" i="32"/>
  <c r="H140" i="31"/>
  <c r="Q172" i="32"/>
  <c r="G71" i="31"/>
  <c r="I160" i="31"/>
  <c r="I77" i="31"/>
  <c r="G52" i="32"/>
  <c r="G74" i="32"/>
  <c r="J63" i="31"/>
  <c r="G180" i="32"/>
  <c r="H145" i="31"/>
  <c r="AA98" i="32"/>
  <c r="AA119" i="32"/>
  <c r="G124" i="31"/>
  <c r="J115" i="31"/>
  <c r="Q121" i="32"/>
  <c r="G89" i="32"/>
  <c r="G90" i="32"/>
  <c r="G120" i="31"/>
  <c r="G73" i="32"/>
  <c r="G108" i="32"/>
  <c r="G350" i="32" l="1"/>
  <c r="G377" i="31"/>
  <c r="G332" i="32"/>
  <c r="G331" i="32"/>
  <c r="Q363" i="32"/>
  <c r="J372" i="31"/>
  <c r="G381" i="31"/>
  <c r="AA361" i="32"/>
  <c r="AA340" i="32"/>
  <c r="H402" i="31"/>
  <c r="G422" i="32"/>
  <c r="I334" i="31"/>
  <c r="I417" i="31"/>
  <c r="Q414" i="32"/>
  <c r="H397" i="31"/>
  <c r="Q397" i="32"/>
  <c r="H423" i="31"/>
  <c r="G352" i="33"/>
  <c r="H389" i="31"/>
  <c r="J352" i="31"/>
  <c r="AA355" i="32"/>
  <c r="G337" i="32"/>
  <c r="I349" i="31"/>
  <c r="G354" i="31"/>
  <c r="Q343" i="32"/>
  <c r="H346" i="31"/>
  <c r="I427" i="31"/>
  <c r="Q322" i="32"/>
  <c r="G326" i="32"/>
  <c r="G392" i="32"/>
  <c r="I332" i="31"/>
  <c r="G342" i="31"/>
  <c r="J439" i="31"/>
  <c r="H401" i="31"/>
  <c r="I372" i="31"/>
  <c r="AA389" i="32"/>
  <c r="I361" i="31"/>
  <c r="AA408" i="32"/>
  <c r="AA391" i="32"/>
  <c r="G360" i="33"/>
  <c r="H417" i="31"/>
  <c r="G433" i="31"/>
  <c r="AA370" i="32"/>
  <c r="G341" i="32"/>
  <c r="J345" i="31"/>
  <c r="J384" i="31"/>
  <c r="G437" i="31"/>
  <c r="Q377" i="32"/>
  <c r="AA294" i="32"/>
  <c r="G405" i="32"/>
  <c r="I418" i="31"/>
  <c r="H412" i="31"/>
  <c r="I344" i="31"/>
  <c r="J430" i="31"/>
  <c r="G369" i="33"/>
  <c r="H380" i="31"/>
  <c r="Q389" i="32"/>
  <c r="AA424" i="32"/>
  <c r="G405" i="31"/>
  <c r="Q324" i="32"/>
  <c r="H426" i="31"/>
  <c r="G390" i="32"/>
  <c r="G418" i="32"/>
  <c r="G341" i="31"/>
  <c r="Q342" i="32"/>
  <c r="G411" i="31"/>
  <c r="H437" i="31"/>
  <c r="G373" i="32"/>
  <c r="G434" i="31"/>
  <c r="G386" i="31"/>
  <c r="G407" i="31"/>
  <c r="I430" i="31"/>
  <c r="J432" i="31"/>
  <c r="G408" i="31"/>
  <c r="J353" i="31"/>
  <c r="J340" i="31"/>
  <c r="G370" i="32"/>
  <c r="H368" i="31"/>
  <c r="H332" i="31"/>
  <c r="G414" i="32"/>
  <c r="I389" i="31"/>
  <c r="G389" i="32"/>
  <c r="Q358" i="32"/>
  <c r="G371" i="33"/>
  <c r="H385" i="31"/>
  <c r="G301" i="33"/>
  <c r="G334" i="32"/>
  <c r="G391" i="32"/>
  <c r="J385" i="31"/>
  <c r="Q418" i="32"/>
  <c r="G329" i="32"/>
  <c r="G426" i="31"/>
  <c r="G365" i="32"/>
  <c r="AA298" i="32"/>
  <c r="H408" i="31"/>
  <c r="J374" i="31"/>
  <c r="AA364" i="32"/>
  <c r="H374" i="31"/>
  <c r="G328" i="32"/>
  <c r="H390" i="31"/>
  <c r="Q365" i="32"/>
  <c r="Q412" i="32"/>
  <c r="Q345" i="32"/>
  <c r="Q395" i="32"/>
  <c r="G344" i="32"/>
  <c r="Q375" i="32"/>
  <c r="I383" i="31"/>
  <c r="G379" i="32"/>
  <c r="I402" i="31"/>
  <c r="I387" i="31"/>
  <c r="AA393" i="32"/>
  <c r="G365" i="33"/>
  <c r="Q387" i="32"/>
  <c r="AA423" i="32"/>
  <c r="J435" i="31"/>
  <c r="J434" i="31"/>
  <c r="G390" i="31"/>
  <c r="Q369" i="32"/>
  <c r="J371" i="31"/>
  <c r="Q340" i="32"/>
  <c r="G360" i="32"/>
  <c r="H436" i="31"/>
  <c r="H418" i="31"/>
  <c r="Q296" i="32"/>
  <c r="G374" i="32"/>
  <c r="J354" i="31"/>
  <c r="I370" i="31"/>
  <c r="I425" i="31"/>
  <c r="G430" i="31"/>
  <c r="J368" i="31"/>
  <c r="G380" i="31"/>
  <c r="AA388" i="32"/>
  <c r="G362" i="32"/>
  <c r="AA360" i="32"/>
  <c r="AA407" i="32"/>
  <c r="AA339" i="32"/>
  <c r="AA390" i="32"/>
  <c r="G436" i="31"/>
  <c r="G350" i="33"/>
  <c r="AA373" i="32"/>
  <c r="G313" i="33"/>
  <c r="G400" i="31"/>
  <c r="J419" i="31"/>
  <c r="I346" i="31"/>
  <c r="Q333" i="32"/>
  <c r="G336" i="31"/>
  <c r="I360" i="31"/>
  <c r="G363" i="32"/>
  <c r="I365" i="31"/>
  <c r="AA383" i="32"/>
  <c r="Q330" i="32"/>
  <c r="I393" i="31"/>
  <c r="I366" i="31"/>
  <c r="AA411" i="32"/>
  <c r="H419" i="31"/>
  <c r="I404" i="31"/>
  <c r="G321" i="32"/>
  <c r="I415" i="31"/>
  <c r="G335" i="31"/>
  <c r="Q357" i="32"/>
  <c r="J418" i="31"/>
  <c r="G377" i="33"/>
  <c r="H384" i="31"/>
  <c r="G401" i="32"/>
  <c r="J398" i="31"/>
  <c r="J406" i="31"/>
  <c r="G330" i="32"/>
  <c r="I353" i="31"/>
  <c r="G422" i="31"/>
  <c r="G398" i="32"/>
  <c r="Q417" i="32"/>
  <c r="G383" i="32"/>
  <c r="Q402" i="32"/>
  <c r="J339" i="31"/>
  <c r="Q374" i="32"/>
  <c r="G379" i="31"/>
  <c r="G388" i="31"/>
  <c r="AA363" i="32"/>
  <c r="I406" i="31"/>
  <c r="G412" i="31"/>
  <c r="AA356" i="32"/>
  <c r="G348" i="32"/>
  <c r="G431" i="31"/>
  <c r="AA386" i="32"/>
  <c r="I385" i="31"/>
  <c r="AA358" i="32"/>
  <c r="G385" i="32"/>
  <c r="G339" i="31"/>
  <c r="G423" i="32"/>
  <c r="G421" i="32"/>
  <c r="G346" i="33"/>
  <c r="AA371" i="32"/>
  <c r="G309" i="33"/>
  <c r="G346" i="32"/>
  <c r="I357" i="31"/>
  <c r="J400" i="31"/>
  <c r="H379" i="31"/>
  <c r="G410" i="32"/>
  <c r="H339" i="31"/>
  <c r="AA353" i="32"/>
  <c r="J390" i="31"/>
  <c r="G361" i="32"/>
  <c r="G362" i="31"/>
  <c r="AA346" i="32"/>
  <c r="I421" i="31"/>
  <c r="G358" i="31"/>
  <c r="Q411" i="32"/>
  <c r="G396" i="32"/>
  <c r="J421" i="31"/>
  <c r="H388" i="31"/>
  <c r="I358" i="31"/>
  <c r="H364" i="31"/>
  <c r="H396" i="31"/>
  <c r="H365" i="31"/>
  <c r="AA296" i="32"/>
  <c r="G376" i="32"/>
  <c r="I413" i="31"/>
  <c r="I363" i="31"/>
  <c r="H413" i="31"/>
  <c r="Q355" i="32"/>
  <c r="I405" i="31"/>
  <c r="G373" i="33"/>
  <c r="J333" i="31"/>
  <c r="G290" i="33"/>
  <c r="Q351" i="32"/>
  <c r="J410" i="31"/>
  <c r="J341" i="31"/>
  <c r="J359" i="31"/>
  <c r="Q415" i="32"/>
  <c r="I423" i="31"/>
  <c r="Q400" i="32"/>
  <c r="J338" i="31"/>
  <c r="Q372" i="32"/>
  <c r="J355" i="31"/>
  <c r="H405" i="31"/>
  <c r="G384" i="31"/>
  <c r="G356" i="31"/>
  <c r="Q413" i="32"/>
  <c r="Q346" i="32"/>
  <c r="Q396" i="32"/>
  <c r="G343" i="32"/>
  <c r="Q376" i="32"/>
  <c r="G327" i="32"/>
  <c r="G325" i="32"/>
  <c r="Q328" i="32"/>
  <c r="I438" i="31"/>
  <c r="H434" i="31"/>
  <c r="I419" i="31"/>
  <c r="G359" i="33"/>
  <c r="G410" i="31"/>
  <c r="Q388" i="32"/>
  <c r="G292" i="33"/>
  <c r="G404" i="31"/>
  <c r="Q327" i="32"/>
  <c r="H422" i="31"/>
  <c r="J360" i="31"/>
  <c r="Q370" i="32"/>
  <c r="G340" i="31"/>
  <c r="Q341" i="32"/>
  <c r="G357" i="31"/>
  <c r="J335" i="31"/>
  <c r="Q295" i="32"/>
  <c r="I333" i="31"/>
  <c r="G352" i="31"/>
  <c r="AA335" i="32"/>
  <c r="G299" i="33"/>
  <c r="J386" i="31"/>
  <c r="J417" i="31"/>
  <c r="J356" i="31"/>
  <c r="H394" i="31"/>
  <c r="I397" i="31"/>
  <c r="I356" i="31"/>
  <c r="AA352" i="32"/>
  <c r="J409" i="31"/>
  <c r="G415" i="32"/>
  <c r="AA301" i="32"/>
  <c r="I351" i="31"/>
  <c r="J350" i="31"/>
  <c r="H378" i="31"/>
  <c r="Q344" i="32"/>
  <c r="J388" i="31"/>
  <c r="G435" i="31"/>
  <c r="I379" i="31"/>
  <c r="G380" i="32"/>
  <c r="G358" i="32"/>
  <c r="J408" i="31"/>
  <c r="AA409" i="32"/>
  <c r="AA341" i="32"/>
  <c r="AA392" i="32"/>
  <c r="G417" i="32"/>
  <c r="G354" i="33"/>
  <c r="AA422" i="32"/>
  <c r="Q321" i="32"/>
  <c r="Q326" i="32"/>
  <c r="J332" i="31"/>
  <c r="J389" i="31"/>
  <c r="Q368" i="32"/>
  <c r="G391" i="31"/>
  <c r="Q339" i="32"/>
  <c r="J334" i="31"/>
  <c r="AA385" i="32"/>
  <c r="I433" i="31"/>
  <c r="J351" i="31"/>
  <c r="G318" i="32"/>
  <c r="J402" i="31"/>
  <c r="H392" i="31"/>
  <c r="J429" i="31"/>
  <c r="G353" i="31"/>
  <c r="I336" i="31"/>
  <c r="G334" i="31"/>
  <c r="J416" i="31"/>
  <c r="G409" i="31"/>
  <c r="I414" i="31"/>
  <c r="J407" i="31"/>
  <c r="H369" i="31"/>
  <c r="I394" i="31"/>
  <c r="I381" i="31"/>
  <c r="J383" i="31"/>
  <c r="I367" i="31"/>
  <c r="H416" i="31"/>
  <c r="G348" i="33"/>
  <c r="J337" i="31"/>
  <c r="G295" i="33"/>
  <c r="I373" i="31"/>
  <c r="G375" i="31"/>
  <c r="I378" i="31"/>
  <c r="I396" i="31"/>
  <c r="J422" i="31"/>
  <c r="G394" i="31"/>
  <c r="AA350" i="32"/>
  <c r="I377" i="31"/>
  <c r="G363" i="31"/>
  <c r="I391" i="31"/>
  <c r="AA299" i="32"/>
  <c r="H409" i="31"/>
  <c r="AA365" i="32"/>
  <c r="I434" i="31"/>
  <c r="Q366" i="32"/>
  <c r="G418" i="33"/>
  <c r="H400" i="31"/>
  <c r="I426" i="31"/>
  <c r="AA297" i="32"/>
  <c r="G375" i="32"/>
  <c r="I411" i="31"/>
  <c r="J365" i="31"/>
  <c r="Q356" i="32"/>
  <c r="I386" i="31"/>
  <c r="G367" i="33"/>
  <c r="H435" i="31"/>
  <c r="Q323" i="32"/>
  <c r="I355" i="31"/>
  <c r="J425" i="31"/>
  <c r="J414" i="31"/>
  <c r="G366" i="31"/>
  <c r="J364" i="31"/>
  <c r="I409" i="31"/>
  <c r="Q416" i="32"/>
  <c r="G384" i="32"/>
  <c r="Q401" i="32"/>
  <c r="Q373" i="32"/>
  <c r="J357" i="31"/>
  <c r="G439" i="31"/>
  <c r="AA362" i="32"/>
  <c r="H361" i="31"/>
  <c r="G307" i="33"/>
  <c r="G401" i="31"/>
  <c r="J393" i="31"/>
  <c r="J378" i="31"/>
  <c r="I374" i="31"/>
  <c r="Q367" i="32"/>
  <c r="G337" i="31"/>
  <c r="H343" i="31"/>
  <c r="H414" i="31"/>
  <c r="AA384" i="32"/>
  <c r="J377" i="31"/>
  <c r="Q294" i="32"/>
  <c r="G395" i="32"/>
  <c r="G322" i="32"/>
  <c r="J349" i="31"/>
  <c r="Q398" i="32"/>
  <c r="Q378" i="32"/>
  <c r="AA295" i="32"/>
  <c r="I431" i="31"/>
  <c r="G382" i="32"/>
  <c r="G363" i="33"/>
  <c r="H381" i="31"/>
  <c r="Q390" i="32"/>
  <c r="G296" i="33"/>
  <c r="Q317" i="32"/>
  <c r="J438" i="31"/>
  <c r="I398" i="31"/>
  <c r="G418" i="31"/>
  <c r="J358" i="31"/>
  <c r="G395" i="31"/>
  <c r="G333" i="32"/>
  <c r="Q399" i="32"/>
  <c r="G359" i="31"/>
  <c r="Q371" i="32"/>
  <c r="G424" i="32"/>
  <c r="H404" i="31"/>
  <c r="I338" i="31"/>
  <c r="H393" i="31"/>
  <c r="H362" i="31"/>
  <c r="Q364" i="32"/>
  <c r="G385" i="31"/>
  <c r="H358" i="31"/>
  <c r="J397" i="31"/>
  <c r="J436" i="31"/>
  <c r="J420" i="31"/>
  <c r="G413" i="31"/>
  <c r="AA357" i="32"/>
  <c r="G347" i="32"/>
  <c r="J411" i="31"/>
  <c r="AA387" i="32"/>
  <c r="I382" i="31"/>
  <c r="J382" i="31"/>
  <c r="AA359" i="32"/>
  <c r="AA406" i="32"/>
  <c r="AA338" i="32"/>
  <c r="G369" i="32"/>
  <c r="I335" i="31"/>
  <c r="G356" i="33"/>
  <c r="AA372" i="32"/>
  <c r="G303" i="33"/>
  <c r="J431" i="31"/>
  <c r="J415" i="31"/>
  <c r="J404" i="31"/>
  <c r="I400" i="31"/>
  <c r="G389" i="31"/>
  <c r="J367" i="31"/>
  <c r="G364" i="32"/>
  <c r="G342" i="32"/>
  <c r="AA317" i="32"/>
  <c r="AA382" i="32"/>
  <c r="I345" i="31"/>
  <c r="AA342" i="32"/>
  <c r="G394" i="32"/>
  <c r="J370" i="31"/>
  <c r="I410" i="31"/>
  <c r="J373" i="31"/>
  <c r="AA354" i="32"/>
  <c r="H342" i="31"/>
  <c r="G376" i="31"/>
  <c r="J426" i="31"/>
  <c r="J387" i="31"/>
  <c r="G432" i="31"/>
  <c r="G342" i="33"/>
  <c r="H439" i="31"/>
  <c r="G305" i="33"/>
  <c r="I354" i="31"/>
  <c r="G398" i="31"/>
  <c r="I342" i="31"/>
  <c r="AA351" i="32"/>
  <c r="Q298" i="32"/>
  <c r="G416" i="32"/>
  <c r="AA300" i="32"/>
  <c r="J361" i="31"/>
  <c r="I347" i="31"/>
  <c r="J413" i="31"/>
  <c r="H366" i="31"/>
  <c r="H344" i="31"/>
  <c r="G368" i="32"/>
  <c r="H420" i="31"/>
  <c r="G438" i="31"/>
  <c r="G372" i="33"/>
  <c r="G349" i="32"/>
  <c r="Q393" i="32"/>
  <c r="G312" i="33"/>
  <c r="I352" i="31"/>
  <c r="AA398" i="32"/>
  <c r="I368" i="31"/>
  <c r="G409" i="32"/>
  <c r="G322" i="33"/>
  <c r="J375" i="31"/>
  <c r="H337" i="31"/>
  <c r="J394" i="31"/>
  <c r="Q302" i="32"/>
  <c r="G381" i="33"/>
  <c r="G383" i="33"/>
  <c r="H407" i="31"/>
  <c r="Q335" i="32"/>
  <c r="G334" i="33"/>
  <c r="AA318" i="32"/>
  <c r="Q403" i="32"/>
  <c r="G420" i="31"/>
  <c r="H372" i="31"/>
  <c r="J392" i="31"/>
  <c r="G397" i="33"/>
  <c r="G382" i="31"/>
  <c r="AA412" i="32"/>
  <c r="AA336" i="32"/>
  <c r="G353" i="33"/>
  <c r="AA366" i="32"/>
  <c r="H411" i="31"/>
  <c r="Q320" i="32"/>
  <c r="Q350" i="32"/>
  <c r="J362" i="31"/>
  <c r="G411" i="33"/>
  <c r="Q381" i="32"/>
  <c r="G341" i="33"/>
  <c r="H433" i="31"/>
  <c r="G348" i="31"/>
  <c r="AA421" i="32"/>
  <c r="G411" i="32"/>
  <c r="G367" i="31"/>
  <c r="G390" i="33"/>
  <c r="Q354" i="32"/>
  <c r="H370" i="31"/>
  <c r="G406" i="33"/>
  <c r="G369" i="31"/>
  <c r="G315" i="33"/>
  <c r="AA348" i="32"/>
  <c r="I359" i="31"/>
  <c r="AA331" i="32"/>
  <c r="H377" i="31"/>
  <c r="G336" i="32"/>
  <c r="G399" i="33"/>
  <c r="AA413" i="32"/>
  <c r="AA337" i="32"/>
  <c r="H415" i="31"/>
  <c r="H363" i="31"/>
  <c r="G347" i="33"/>
  <c r="AA367" i="32"/>
  <c r="I432" i="31"/>
  <c r="Q319" i="32"/>
  <c r="G360" i="31"/>
  <c r="G332" i="31"/>
  <c r="G421" i="33"/>
  <c r="Q382" i="32"/>
  <c r="G335" i="33"/>
  <c r="G355" i="31"/>
  <c r="G349" i="31"/>
  <c r="G357" i="32"/>
  <c r="J346" i="31"/>
  <c r="G400" i="33"/>
  <c r="G386" i="32"/>
  <c r="J412" i="31"/>
  <c r="G416" i="33"/>
  <c r="G423" i="31"/>
  <c r="H371" i="31"/>
  <c r="G325" i="33"/>
  <c r="AA349" i="32"/>
  <c r="AA332" i="32"/>
  <c r="G335" i="32"/>
  <c r="G409" i="33"/>
  <c r="I369" i="31"/>
  <c r="G420" i="32"/>
  <c r="Q329" i="32"/>
  <c r="AA394" i="32"/>
  <c r="G317" i="33"/>
  <c r="G357" i="33"/>
  <c r="AA368" i="32"/>
  <c r="H360" i="31"/>
  <c r="J348" i="31"/>
  <c r="G361" i="31"/>
  <c r="J363" i="31"/>
  <c r="G415" i="33"/>
  <c r="H428" i="31"/>
  <c r="G345" i="33"/>
  <c r="AA322" i="32"/>
  <c r="G403" i="31"/>
  <c r="I399" i="31"/>
  <c r="G394" i="33"/>
  <c r="J391" i="31"/>
  <c r="G320" i="32"/>
  <c r="G410" i="33"/>
  <c r="J403" i="31"/>
  <c r="I392" i="31"/>
  <c r="G319" i="33"/>
  <c r="H398" i="31"/>
  <c r="AA333" i="32"/>
  <c r="H431" i="31"/>
  <c r="AA302" i="32"/>
  <c r="G403" i="33"/>
  <c r="G343" i="33"/>
  <c r="G345" i="32"/>
  <c r="H357" i="31"/>
  <c r="G291" i="33"/>
  <c r="Q349" i="32"/>
  <c r="G383" i="31"/>
  <c r="G417" i="33"/>
  <c r="Q380" i="32"/>
  <c r="G331" i="33"/>
  <c r="J379" i="31"/>
  <c r="AA420" i="32"/>
  <c r="G412" i="32"/>
  <c r="G396" i="33"/>
  <c r="Q353" i="32"/>
  <c r="AA405" i="32"/>
  <c r="G412" i="33"/>
  <c r="G368" i="31"/>
  <c r="G321" i="33"/>
  <c r="AA347" i="32"/>
  <c r="G397" i="32"/>
  <c r="AA330" i="32"/>
  <c r="H376" i="31"/>
  <c r="J396" i="31"/>
  <c r="G405" i="33"/>
  <c r="J401" i="31"/>
  <c r="G396" i="31"/>
  <c r="AA396" i="32"/>
  <c r="G361" i="33"/>
  <c r="G415" i="31"/>
  <c r="H383" i="31"/>
  <c r="J437" i="31"/>
  <c r="Q304" i="32"/>
  <c r="G387" i="31"/>
  <c r="G392" i="31"/>
  <c r="I339" i="31"/>
  <c r="G316" i="33"/>
  <c r="AA324" i="32"/>
  <c r="Q408" i="32"/>
  <c r="G407" i="32"/>
  <c r="G398" i="33"/>
  <c r="I420" i="31"/>
  <c r="Q419" i="32"/>
  <c r="G414" i="33"/>
  <c r="G373" i="31"/>
  <c r="G323" i="33"/>
  <c r="J424" i="31"/>
  <c r="AA414" i="32"/>
  <c r="AA379" i="32"/>
  <c r="AA304" i="32"/>
  <c r="G374" i="33"/>
  <c r="G370" i="31"/>
  <c r="I435" i="31"/>
  <c r="G397" i="31"/>
  <c r="AA397" i="32"/>
  <c r="G355" i="33"/>
  <c r="J395" i="31"/>
  <c r="G300" i="33"/>
  <c r="G406" i="31"/>
  <c r="Q303" i="32"/>
  <c r="Q423" i="32"/>
  <c r="G393" i="31"/>
  <c r="I437" i="31"/>
  <c r="G310" i="33"/>
  <c r="AA325" i="32"/>
  <c r="Q409" i="32"/>
  <c r="AA326" i="32"/>
  <c r="G353" i="32"/>
  <c r="G371" i="31"/>
  <c r="G408" i="33"/>
  <c r="H348" i="31"/>
  <c r="Q420" i="32"/>
  <c r="Q334" i="32"/>
  <c r="G427" i="31"/>
  <c r="H375" i="31"/>
  <c r="AA415" i="32"/>
  <c r="G414" i="31"/>
  <c r="AA380" i="32"/>
  <c r="G384" i="33"/>
  <c r="I412" i="31"/>
  <c r="G372" i="32"/>
  <c r="Q325" i="32"/>
  <c r="G388" i="32"/>
  <c r="H367" i="31"/>
  <c r="G424" i="31"/>
  <c r="G364" i="31"/>
  <c r="G294" i="33"/>
  <c r="J336" i="31"/>
  <c r="G381" i="32"/>
  <c r="Q424" i="32"/>
  <c r="I439" i="31"/>
  <c r="G320" i="33"/>
  <c r="AA343" i="32"/>
  <c r="Q410" i="32"/>
  <c r="AA327" i="32"/>
  <c r="AA374" i="32"/>
  <c r="G402" i="33"/>
  <c r="H349" i="31"/>
  <c r="Q421" i="32"/>
  <c r="G354" i="32"/>
  <c r="Q383" i="32"/>
  <c r="G332" i="33"/>
  <c r="H338" i="31"/>
  <c r="AA416" i="32"/>
  <c r="J344" i="31"/>
  <c r="AA381" i="32"/>
  <c r="Q297" i="32"/>
  <c r="G378" i="33"/>
  <c r="G419" i="32"/>
  <c r="J427" i="31"/>
  <c r="AA395" i="32"/>
  <c r="I384" i="31"/>
  <c r="G351" i="33"/>
  <c r="AA369" i="32"/>
  <c r="I422" i="31"/>
  <c r="I371" i="31"/>
  <c r="G333" i="31"/>
  <c r="G419" i="33"/>
  <c r="H429" i="31"/>
  <c r="G339" i="33"/>
  <c r="AA323" i="32"/>
  <c r="Q407" i="32"/>
  <c r="G359" i="32"/>
  <c r="G408" i="32"/>
  <c r="J347" i="31"/>
  <c r="G404" i="33"/>
  <c r="G378" i="31"/>
  <c r="G319" i="32"/>
  <c r="G420" i="33"/>
  <c r="G372" i="31"/>
  <c r="G329" i="33"/>
  <c r="H382" i="31"/>
  <c r="G393" i="32"/>
  <c r="H430" i="31"/>
  <c r="AA378" i="32"/>
  <c r="AA303" i="32"/>
  <c r="G380" i="33"/>
  <c r="H341" i="31"/>
  <c r="G317" i="32"/>
  <c r="Q360" i="32"/>
  <c r="J381" i="31"/>
  <c r="G358" i="33"/>
  <c r="I403" i="31"/>
  <c r="G419" i="31"/>
  <c r="G298" i="33"/>
  <c r="I348" i="31"/>
  <c r="Q300" i="32"/>
  <c r="AA293" i="32"/>
  <c r="J405" i="31"/>
  <c r="I343" i="31"/>
  <c r="G324" i="33"/>
  <c r="AA345" i="32"/>
  <c r="H387" i="31"/>
  <c r="AA329" i="32"/>
  <c r="AA376" i="32"/>
  <c r="G385" i="33"/>
  <c r="I424" i="31"/>
  <c r="J366" i="31"/>
  <c r="Q385" i="32"/>
  <c r="G336" i="33"/>
  <c r="G352" i="32"/>
  <c r="J428" i="31"/>
  <c r="G416" i="31"/>
  <c r="G406" i="32"/>
  <c r="G356" i="32"/>
  <c r="G428" i="31"/>
  <c r="G382" i="33"/>
  <c r="H395" i="31"/>
  <c r="Q361" i="32"/>
  <c r="G350" i="31"/>
  <c r="G368" i="33"/>
  <c r="G404" i="32"/>
  <c r="Q391" i="32"/>
  <c r="G308" i="33"/>
  <c r="Q299" i="32"/>
  <c r="I364" i="31"/>
  <c r="G374" i="31"/>
  <c r="Q332" i="32"/>
  <c r="G318" i="33"/>
  <c r="I408" i="31"/>
  <c r="I340" i="31"/>
  <c r="AA377" i="32"/>
  <c r="G379" i="33"/>
  <c r="H352" i="31"/>
  <c r="G421" i="31"/>
  <c r="G366" i="32"/>
  <c r="Q386" i="32"/>
  <c r="G330" i="33"/>
  <c r="G351" i="32"/>
  <c r="G417" i="31"/>
  <c r="J433" i="31"/>
  <c r="G355" i="32"/>
  <c r="G429" i="31"/>
  <c r="G392" i="33"/>
  <c r="I416" i="31"/>
  <c r="I436" i="31"/>
  <c r="Q362" i="32"/>
  <c r="I337" i="31"/>
  <c r="G362" i="33"/>
  <c r="G403" i="32"/>
  <c r="Q392" i="32"/>
  <c r="G302" i="33"/>
  <c r="G377" i="32"/>
  <c r="H347" i="31"/>
  <c r="H406" i="31"/>
  <c r="Q331" i="32"/>
  <c r="G328" i="33"/>
  <c r="G402" i="32"/>
  <c r="H336" i="31"/>
  <c r="I362" i="31"/>
  <c r="J376" i="31"/>
  <c r="H355" i="31"/>
  <c r="G389" i="33"/>
  <c r="H353" i="31"/>
  <c r="Q301" i="32"/>
  <c r="I341" i="31"/>
  <c r="Q318" i="32"/>
  <c r="G340" i="33"/>
  <c r="G402" i="31"/>
  <c r="H350" i="31"/>
  <c r="Q293" i="32"/>
  <c r="G386" i="33"/>
  <c r="H340" i="31"/>
  <c r="G371" i="32"/>
  <c r="Q359" i="32"/>
  <c r="G387" i="32"/>
  <c r="G364" i="33"/>
  <c r="G425" i="31"/>
  <c r="G365" i="31"/>
  <c r="G304" i="33"/>
  <c r="H438" i="31"/>
  <c r="I375" i="31"/>
  <c r="I390" i="31"/>
  <c r="G413" i="32"/>
  <c r="G314" i="33"/>
  <c r="AA344" i="32"/>
  <c r="H333" i="31"/>
  <c r="AA328" i="32"/>
  <c r="AA375" i="32"/>
  <c r="G375" i="33"/>
  <c r="H403" i="31"/>
  <c r="Q422" i="32"/>
  <c r="J423" i="31"/>
  <c r="Q384" i="32"/>
  <c r="G326" i="33"/>
  <c r="J380" i="31"/>
  <c r="H386" i="31"/>
  <c r="AA417" i="32"/>
  <c r="I401" i="31"/>
  <c r="H334" i="31"/>
  <c r="G388" i="33"/>
  <c r="H345" i="31"/>
  <c r="G367" i="32"/>
  <c r="H421" i="31"/>
  <c r="J369" i="31"/>
  <c r="G366" i="33"/>
  <c r="I407" i="31"/>
  <c r="Q394" i="32"/>
  <c r="G306" i="33"/>
  <c r="H335" i="31"/>
  <c r="AA399" i="32"/>
  <c r="H351" i="31"/>
  <c r="H410" i="31"/>
  <c r="G333" i="33"/>
  <c r="G351" i="31"/>
  <c r="G344" i="31"/>
  <c r="H391" i="31"/>
  <c r="G338" i="32"/>
  <c r="J342" i="31"/>
  <c r="I376" i="31"/>
  <c r="G393" i="33"/>
  <c r="AA402" i="32"/>
  <c r="Q336" i="32"/>
  <c r="I429" i="31"/>
  <c r="G344" i="33"/>
  <c r="AA319" i="32"/>
  <c r="Q404" i="32"/>
  <c r="H373" i="31"/>
  <c r="G340" i="32"/>
  <c r="G391" i="33"/>
  <c r="G324" i="32"/>
  <c r="H399" i="31"/>
  <c r="G343" i="31"/>
  <c r="G338" i="31"/>
  <c r="G376" i="33"/>
  <c r="G400" i="32"/>
  <c r="I428" i="31"/>
  <c r="G293" i="33"/>
  <c r="Q347" i="32"/>
  <c r="AA400" i="32"/>
  <c r="G413" i="33"/>
  <c r="G327" i="33"/>
  <c r="G345" i="31"/>
  <c r="AA418" i="32"/>
  <c r="I350" i="31"/>
  <c r="H359" i="31"/>
  <c r="G387" i="33"/>
  <c r="AA403" i="32"/>
  <c r="Q337" i="32"/>
  <c r="G378" i="32"/>
  <c r="G346" i="31"/>
  <c r="G338" i="33"/>
  <c r="AA320" i="32"/>
  <c r="Q405" i="32"/>
  <c r="H425" i="31"/>
  <c r="G339" i="32"/>
  <c r="G401" i="33"/>
  <c r="G323" i="32"/>
  <c r="AA410" i="32"/>
  <c r="AA334" i="32"/>
  <c r="H424" i="31"/>
  <c r="I380" i="31"/>
  <c r="G370" i="33"/>
  <c r="G399" i="32"/>
  <c r="H356" i="31"/>
  <c r="G297" i="33"/>
  <c r="Q348" i="32"/>
  <c r="AA401" i="32"/>
  <c r="G407" i="33"/>
  <c r="Q379" i="32"/>
  <c r="G337" i="33"/>
  <c r="H432" i="31"/>
  <c r="G399" i="31"/>
  <c r="AA419" i="32"/>
  <c r="I395" i="31"/>
  <c r="J343" i="31"/>
  <c r="G349" i="33"/>
  <c r="Q352" i="32"/>
  <c r="AA404" i="32"/>
  <c r="Q338" i="32"/>
  <c r="J399" i="31"/>
  <c r="I388" i="31"/>
  <c r="G311" i="33"/>
  <c r="AA321" i="32"/>
  <c r="Q406" i="32"/>
  <c r="G347" i="31"/>
  <c r="H427" i="31"/>
  <c r="H354" i="31"/>
  <c r="G395" i="33"/>
  <c r="C286" i="2"/>
  <c r="BE201" i="2"/>
  <c r="C242" i="2"/>
  <c r="Y201" i="2" s="1"/>
  <c r="C264" i="2"/>
  <c r="AU201" i="2" s="1"/>
  <c r="C275" i="2"/>
  <c r="C253" i="2"/>
  <c r="AJ201" i="2" s="1"/>
  <c r="C231" i="2"/>
  <c r="N201" i="2" s="1"/>
  <c r="C220" i="2"/>
  <c r="C201" i="2" s="1"/>
  <c r="C287" i="2" l="1"/>
  <c r="BF201" i="2"/>
  <c r="C298" i="2"/>
  <c r="BQ201" i="2"/>
  <c r="C243" i="2"/>
  <c r="Z201" i="2" s="1"/>
  <c r="C265" i="2"/>
  <c r="AV201" i="2" s="1"/>
  <c r="C276" i="2"/>
  <c r="C254" i="2"/>
  <c r="AK201" i="2" s="1"/>
  <c r="C232" i="2"/>
  <c r="O201" i="2" s="1"/>
  <c r="C221" i="2"/>
  <c r="D201" i="2" s="1"/>
  <c r="C288" i="2" l="1"/>
  <c r="BG201" i="2"/>
  <c r="C310" i="2"/>
  <c r="CC201" i="2"/>
  <c r="C299" i="2"/>
  <c r="BR201" i="2"/>
  <c r="C244" i="2"/>
  <c r="AA201" i="2" s="1"/>
  <c r="C266" i="2"/>
  <c r="AW201" i="2" s="1"/>
  <c r="C277" i="2"/>
  <c r="C255" i="2"/>
  <c r="AL201" i="2" s="1"/>
  <c r="C233" i="2"/>
  <c r="P201" i="2" s="1"/>
  <c r="C222" i="2"/>
  <c r="E201" i="2" s="1"/>
  <c r="C289" i="2" l="1"/>
  <c r="BH201" i="2"/>
  <c r="C311" i="2"/>
  <c r="CD201" i="2"/>
  <c r="C322" i="2"/>
  <c r="CO201" i="2"/>
  <c r="C300" i="2"/>
  <c r="BS201" i="2"/>
  <c r="C245" i="2"/>
  <c r="AB201" i="2" s="1"/>
  <c r="C267" i="2"/>
  <c r="AX201" i="2" s="1"/>
  <c r="C278" i="2"/>
  <c r="C256" i="2"/>
  <c r="AM201" i="2" s="1"/>
  <c r="C234" i="2"/>
  <c r="Q201" i="2" s="1"/>
  <c r="C223" i="2"/>
  <c r="F201" i="2" s="1"/>
  <c r="C290" i="2" l="1"/>
  <c r="BI201" i="2"/>
  <c r="C312" i="2"/>
  <c r="CE201" i="2"/>
  <c r="C334" i="2"/>
  <c r="DA201" i="2"/>
  <c r="C323" i="2"/>
  <c r="CP201" i="2"/>
  <c r="C301" i="2"/>
  <c r="BT201" i="2"/>
  <c r="C246" i="2"/>
  <c r="AC201" i="2" s="1"/>
  <c r="C268" i="2"/>
  <c r="C279" i="2"/>
  <c r="C257" i="2"/>
  <c r="AN201" i="2" s="1"/>
  <c r="C235" i="2"/>
  <c r="R201" i="2" s="1"/>
  <c r="C224" i="2"/>
  <c r="G201" i="2" s="1"/>
  <c r="C291" i="2" l="1"/>
  <c r="BJ201" i="2"/>
  <c r="C313" i="2"/>
  <c r="CF201" i="2"/>
  <c r="C335" i="2"/>
  <c r="DB201" i="2"/>
  <c r="C346" i="2"/>
  <c r="DM201" i="2"/>
  <c r="C324" i="2"/>
  <c r="CQ201" i="2"/>
  <c r="C302" i="2"/>
  <c r="BU201" i="2"/>
  <c r="C280" i="2"/>
  <c r="AY201" i="2"/>
  <c r="C247" i="2"/>
  <c r="AD201" i="2" s="1"/>
  <c r="C236" i="2"/>
  <c r="S201" i="2" s="1"/>
  <c r="C269" i="2"/>
  <c r="C258" i="2"/>
  <c r="AO201" i="2" s="1"/>
  <c r="C281" i="2" l="1"/>
  <c r="AZ201" i="2"/>
  <c r="C292" i="2"/>
  <c r="BK201" i="2"/>
  <c r="C314" i="2"/>
  <c r="CG201" i="2"/>
  <c r="C336" i="2"/>
  <c r="DC201" i="2"/>
  <c r="C358" i="2"/>
  <c r="DY201" i="2"/>
  <c r="C347" i="2"/>
  <c r="DN201" i="2"/>
  <c r="C325" i="2"/>
  <c r="CR201" i="2"/>
  <c r="C303" i="2"/>
  <c r="BV201" i="2"/>
  <c r="C270" i="2"/>
  <c r="C248" i="2"/>
  <c r="AE201" i="2" s="1"/>
  <c r="C259" i="2"/>
  <c r="AP201" i="2" s="1"/>
  <c r="C282" i="2" l="1"/>
  <c r="BA201" i="2"/>
  <c r="C315" i="2"/>
  <c r="CH201" i="2"/>
  <c r="C337" i="2"/>
  <c r="DD201" i="2"/>
  <c r="C359" i="2"/>
  <c r="DZ201" i="2"/>
  <c r="C370" i="2"/>
  <c r="EK201" i="2"/>
  <c r="C348" i="2"/>
  <c r="DO201" i="2"/>
  <c r="C326" i="2"/>
  <c r="CS201" i="2"/>
  <c r="C304" i="2"/>
  <c r="BW201" i="2"/>
  <c r="C293" i="2"/>
  <c r="BL201" i="2"/>
  <c r="C271" i="2"/>
  <c r="C260" i="2"/>
  <c r="AQ201" i="2" s="1"/>
  <c r="C283" i="2" l="1"/>
  <c r="BB201" i="2"/>
  <c r="C305" i="2"/>
  <c r="BX201" i="2"/>
  <c r="C316" i="2"/>
  <c r="CI201" i="2"/>
  <c r="C338" i="2"/>
  <c r="DE201" i="2"/>
  <c r="C360" i="2"/>
  <c r="EA201" i="2"/>
  <c r="C382" i="2"/>
  <c r="EW201" i="2"/>
  <c r="C371" i="2"/>
  <c r="EL201" i="2"/>
  <c r="C349" i="2"/>
  <c r="DP201" i="2"/>
  <c r="C327" i="2"/>
  <c r="CT201" i="2"/>
  <c r="C294" i="2"/>
  <c r="BM201" i="2"/>
  <c r="C272" i="2"/>
  <c r="C284" i="2" l="1"/>
  <c r="BC201" i="2"/>
  <c r="C306" i="2"/>
  <c r="BY201" i="2"/>
  <c r="C339" i="2"/>
  <c r="DF201" i="2"/>
  <c r="C361" i="2"/>
  <c r="EB201" i="2"/>
  <c r="C383" i="2"/>
  <c r="EX201" i="2"/>
  <c r="C394" i="2"/>
  <c r="FI201" i="2"/>
  <c r="C372" i="2"/>
  <c r="EM201" i="2"/>
  <c r="C350" i="2"/>
  <c r="DQ201" i="2"/>
  <c r="C328" i="2"/>
  <c r="CU201" i="2"/>
  <c r="C317" i="2"/>
  <c r="CJ201" i="2"/>
  <c r="C295" i="2"/>
  <c r="BN201" i="2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55" i="29"/>
  <c r="C307" i="2" l="1"/>
  <c r="BZ201" i="2"/>
  <c r="C329" i="2"/>
  <c r="CV201" i="2"/>
  <c r="C340" i="2"/>
  <c r="DG201" i="2"/>
  <c r="C362" i="2"/>
  <c r="EC201" i="2"/>
  <c r="C384" i="2"/>
  <c r="EY201" i="2"/>
  <c r="C406" i="2"/>
  <c r="FU201" i="2"/>
  <c r="C395" i="2"/>
  <c r="FJ201" i="2"/>
  <c r="C373" i="2"/>
  <c r="EN201" i="2"/>
  <c r="C351" i="2"/>
  <c r="DR201" i="2"/>
  <c r="C318" i="2"/>
  <c r="CK201" i="2"/>
  <c r="C296" i="2"/>
  <c r="BO201" i="2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98" i="29"/>
  <c r="A99" i="29"/>
  <c r="A100" i="29"/>
  <c r="A101" i="29"/>
  <c r="A102" i="29"/>
  <c r="A103" i="29"/>
  <c r="A104" i="29"/>
  <c r="A105" i="29"/>
  <c r="A106" i="29"/>
  <c r="A107" i="29"/>
  <c r="A108" i="29"/>
  <c r="A109" i="29"/>
  <c r="A110" i="29"/>
  <c r="A111" i="29"/>
  <c r="A112" i="29"/>
  <c r="A113" i="29"/>
  <c r="A114" i="29"/>
  <c r="A115" i="29"/>
  <c r="A116" i="29"/>
  <c r="A117" i="29"/>
  <c r="A13" i="29"/>
  <c r="C308" i="2" l="1"/>
  <c r="CA201" i="2"/>
  <c r="C330" i="2"/>
  <c r="CW201" i="2"/>
  <c r="C363" i="2"/>
  <c r="ED201" i="2"/>
  <c r="C385" i="2"/>
  <c r="EZ201" i="2"/>
  <c r="C407" i="2"/>
  <c r="FV201" i="2"/>
  <c r="C396" i="2"/>
  <c r="FK201" i="2"/>
  <c r="C374" i="2"/>
  <c r="EO201" i="2"/>
  <c r="C352" i="2"/>
  <c r="DS201" i="2"/>
  <c r="C341" i="2"/>
  <c r="DH201" i="2"/>
  <c r="C319" i="2"/>
  <c r="CL201" i="2"/>
  <c r="AZ75" i="14"/>
  <c r="AY75" i="14"/>
  <c r="AX75" i="14"/>
  <c r="AW75" i="14"/>
  <c r="AV75" i="14"/>
  <c r="AU75" i="14"/>
  <c r="AT75" i="14"/>
  <c r="AS75" i="14"/>
  <c r="AR75" i="14"/>
  <c r="AQ75" i="14"/>
  <c r="AP75" i="14"/>
  <c r="AO75" i="14"/>
  <c r="AN75" i="14"/>
  <c r="AM75" i="14"/>
  <c r="AL75" i="14"/>
  <c r="AK75" i="14"/>
  <c r="AJ75" i="14"/>
  <c r="AI75" i="14"/>
  <c r="AH75" i="14"/>
  <c r="AG75" i="14"/>
  <c r="AF75" i="14"/>
  <c r="AE75" i="14"/>
  <c r="AD75" i="14"/>
  <c r="AC75" i="14"/>
  <c r="AB75" i="14"/>
  <c r="AA75" i="14"/>
  <c r="Z75" i="14"/>
  <c r="Y75" i="14"/>
  <c r="X75" i="14"/>
  <c r="W75" i="14"/>
  <c r="V75" i="14"/>
  <c r="U75" i="14"/>
  <c r="T75" i="14"/>
  <c r="S75" i="14"/>
  <c r="R75" i="14"/>
  <c r="Q75" i="14"/>
  <c r="P75" i="14"/>
  <c r="O75" i="14"/>
  <c r="N75" i="14"/>
  <c r="M75" i="14"/>
  <c r="L75" i="14"/>
  <c r="K75" i="14"/>
  <c r="J75" i="14"/>
  <c r="I75" i="14"/>
  <c r="H75" i="14"/>
  <c r="G75" i="14"/>
  <c r="F75" i="14"/>
  <c r="E75" i="14"/>
  <c r="AZ60" i="14"/>
  <c r="AZ91" i="14" s="1"/>
  <c r="AY60" i="14"/>
  <c r="AY91" i="14" s="1"/>
  <c r="AX60" i="14"/>
  <c r="AX91" i="14" s="1"/>
  <c r="AW60" i="14"/>
  <c r="AW91" i="14" s="1"/>
  <c r="AV60" i="14"/>
  <c r="AV91" i="14" s="1"/>
  <c r="AU60" i="14"/>
  <c r="AU91" i="14" s="1"/>
  <c r="AT60" i="14"/>
  <c r="AT91" i="14" s="1"/>
  <c r="AS60" i="14"/>
  <c r="AS91" i="14" s="1"/>
  <c r="AR60" i="14"/>
  <c r="AR91" i="14" s="1"/>
  <c r="AQ60" i="14"/>
  <c r="AQ91" i="14" s="1"/>
  <c r="AP60" i="14"/>
  <c r="AP91" i="14" s="1"/>
  <c r="AO60" i="14"/>
  <c r="AO91" i="14" s="1"/>
  <c r="AN60" i="14"/>
  <c r="AN91" i="14" s="1"/>
  <c r="AM60" i="14"/>
  <c r="AM91" i="14" s="1"/>
  <c r="AL60" i="14"/>
  <c r="AL91" i="14" s="1"/>
  <c r="AK60" i="14"/>
  <c r="AK91" i="14" s="1"/>
  <c r="AJ60" i="14"/>
  <c r="AJ91" i="14" s="1"/>
  <c r="AI60" i="14"/>
  <c r="AI91" i="14" s="1"/>
  <c r="AH60" i="14"/>
  <c r="AH91" i="14" s="1"/>
  <c r="AG60" i="14"/>
  <c r="AG91" i="14" s="1"/>
  <c r="AF60" i="14"/>
  <c r="AF91" i="14" s="1"/>
  <c r="AE60" i="14"/>
  <c r="AE91" i="14" s="1"/>
  <c r="AD60" i="14"/>
  <c r="AD91" i="14" s="1"/>
  <c r="AC60" i="14"/>
  <c r="AC91" i="14" s="1"/>
  <c r="AB60" i="14"/>
  <c r="AB91" i="14" s="1"/>
  <c r="AA60" i="14"/>
  <c r="AA91" i="14" s="1"/>
  <c r="Z60" i="14"/>
  <c r="Z91" i="14" s="1"/>
  <c r="Y60" i="14"/>
  <c r="Y91" i="14" s="1"/>
  <c r="X60" i="14"/>
  <c r="X91" i="14" s="1"/>
  <c r="W60" i="14"/>
  <c r="W91" i="14" s="1"/>
  <c r="V60" i="14"/>
  <c r="V91" i="14" s="1"/>
  <c r="U60" i="14"/>
  <c r="U91" i="14" s="1"/>
  <c r="T60" i="14"/>
  <c r="T91" i="14" s="1"/>
  <c r="S60" i="14"/>
  <c r="S91" i="14" s="1"/>
  <c r="R60" i="14"/>
  <c r="R91" i="14" s="1"/>
  <c r="Q60" i="14"/>
  <c r="Q91" i="14" s="1"/>
  <c r="P60" i="14"/>
  <c r="P91" i="14" s="1"/>
  <c r="O60" i="14"/>
  <c r="O91" i="14" s="1"/>
  <c r="N60" i="14"/>
  <c r="N91" i="14" s="1"/>
  <c r="M60" i="14"/>
  <c r="M91" i="14" s="1"/>
  <c r="L60" i="14"/>
  <c r="L91" i="14" s="1"/>
  <c r="K60" i="14"/>
  <c r="K91" i="14" s="1"/>
  <c r="J60" i="14"/>
  <c r="J91" i="14" s="1"/>
  <c r="I60" i="14"/>
  <c r="I91" i="14" s="1"/>
  <c r="H60" i="14"/>
  <c r="H91" i="14" s="1"/>
  <c r="G60" i="14"/>
  <c r="G91" i="14" s="1"/>
  <c r="F60" i="14"/>
  <c r="F91" i="14" s="1"/>
  <c r="E60" i="14"/>
  <c r="E91" i="14" s="1"/>
  <c r="A8" i="30"/>
  <c r="A9" i="30"/>
  <c r="A10" i="30"/>
  <c r="A11" i="30"/>
  <c r="A12" i="30"/>
  <c r="A13" i="30"/>
  <c r="A14" i="3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C331" i="2" l="1"/>
  <c r="CX201" i="2"/>
  <c r="C353" i="2"/>
  <c r="DT201" i="2"/>
  <c r="C364" i="2"/>
  <c r="EE201" i="2"/>
  <c r="C386" i="2"/>
  <c r="FA201" i="2"/>
  <c r="C408" i="2"/>
  <c r="FW201" i="2"/>
  <c r="C397" i="2"/>
  <c r="FL201" i="2"/>
  <c r="C375" i="2"/>
  <c r="EP201" i="2"/>
  <c r="C342" i="2"/>
  <c r="DI201" i="2"/>
  <c r="C320" i="2"/>
  <c r="CM201" i="2"/>
  <c r="A3" i="29"/>
  <c r="A4" i="29"/>
  <c r="A5" i="29"/>
  <c r="A6" i="29"/>
  <c r="A7" i="29"/>
  <c r="A8" i="29"/>
  <c r="A9" i="29"/>
  <c r="A10" i="29"/>
  <c r="A11" i="29"/>
  <c r="A12" i="29"/>
  <c r="C332" i="2" l="1"/>
  <c r="CY201" i="2"/>
  <c r="C354" i="2"/>
  <c r="DU201" i="2"/>
  <c r="C387" i="2"/>
  <c r="FB201" i="2"/>
  <c r="C409" i="2"/>
  <c r="FX201" i="2"/>
  <c r="C398" i="2"/>
  <c r="FM201" i="2"/>
  <c r="C376" i="2"/>
  <c r="EQ201" i="2"/>
  <c r="C365" i="2"/>
  <c r="EF201" i="2"/>
  <c r="C343" i="2"/>
  <c r="DJ201" i="2"/>
  <c r="I57" i="28"/>
  <c r="H57" i="28"/>
  <c r="G57" i="28"/>
  <c r="F57" i="28"/>
  <c r="I56" i="28"/>
  <c r="H56" i="28"/>
  <c r="G56" i="28"/>
  <c r="F56" i="28"/>
  <c r="I55" i="28"/>
  <c r="H55" i="28"/>
  <c r="G55" i="28"/>
  <c r="F55" i="28"/>
  <c r="I54" i="28"/>
  <c r="H54" i="28"/>
  <c r="G54" i="28"/>
  <c r="F54" i="28"/>
  <c r="I53" i="28"/>
  <c r="H53" i="28"/>
  <c r="G53" i="28"/>
  <c r="F53" i="28"/>
  <c r="I52" i="28"/>
  <c r="H52" i="28"/>
  <c r="G52" i="28"/>
  <c r="F52" i="28"/>
  <c r="I51" i="28"/>
  <c r="H51" i="28"/>
  <c r="G51" i="28"/>
  <c r="F51" i="28"/>
  <c r="I50" i="28"/>
  <c r="H50" i="28"/>
  <c r="G50" i="28"/>
  <c r="F50" i="28"/>
  <c r="I49" i="28"/>
  <c r="H49" i="28"/>
  <c r="G49" i="28"/>
  <c r="F49" i="28"/>
  <c r="I48" i="28"/>
  <c r="H48" i="28"/>
  <c r="G48" i="28"/>
  <c r="F48" i="28"/>
  <c r="I47" i="28"/>
  <c r="H47" i="28"/>
  <c r="G47" i="28"/>
  <c r="F47" i="28"/>
  <c r="I46" i="28"/>
  <c r="H46" i="28"/>
  <c r="G46" i="28"/>
  <c r="F46" i="28"/>
  <c r="I45" i="28"/>
  <c r="H45" i="28"/>
  <c r="G45" i="28"/>
  <c r="F45" i="28"/>
  <c r="I44" i="28"/>
  <c r="H44" i="28"/>
  <c r="G44" i="28"/>
  <c r="F44" i="28"/>
  <c r="I43" i="28"/>
  <c r="H43" i="28"/>
  <c r="G43" i="28"/>
  <c r="F43" i="28"/>
  <c r="I42" i="28"/>
  <c r="H42" i="28"/>
  <c r="G42" i="28"/>
  <c r="F42" i="28"/>
  <c r="I41" i="28"/>
  <c r="H41" i="28"/>
  <c r="G41" i="28"/>
  <c r="F41" i="28"/>
  <c r="I40" i="28"/>
  <c r="H40" i="28"/>
  <c r="G40" i="28"/>
  <c r="F40" i="28"/>
  <c r="I39" i="28"/>
  <c r="H39" i="28"/>
  <c r="G39" i="28"/>
  <c r="F39" i="28"/>
  <c r="I38" i="28"/>
  <c r="H38" i="28"/>
  <c r="G38" i="28"/>
  <c r="F38" i="28"/>
  <c r="I37" i="28"/>
  <c r="H37" i="28"/>
  <c r="G37" i="28"/>
  <c r="F37" i="28"/>
  <c r="I36" i="28"/>
  <c r="H36" i="28"/>
  <c r="G36" i="28"/>
  <c r="F36" i="28"/>
  <c r="I35" i="28"/>
  <c r="H35" i="28"/>
  <c r="G35" i="28"/>
  <c r="F35" i="28"/>
  <c r="I34" i="28"/>
  <c r="H34" i="28"/>
  <c r="G34" i="28"/>
  <c r="F34" i="28"/>
  <c r="I33" i="28"/>
  <c r="H33" i="28"/>
  <c r="G33" i="28"/>
  <c r="F33" i="28"/>
  <c r="I32" i="28"/>
  <c r="H32" i="28"/>
  <c r="G32" i="28"/>
  <c r="F32" i="28"/>
  <c r="I31" i="28"/>
  <c r="H31" i="28"/>
  <c r="G31" i="28"/>
  <c r="F31" i="28"/>
  <c r="I30" i="28"/>
  <c r="H30" i="28"/>
  <c r="G30" i="28"/>
  <c r="F30" i="28"/>
  <c r="I29" i="28"/>
  <c r="H29" i="28"/>
  <c r="G29" i="28"/>
  <c r="F29" i="28"/>
  <c r="I28" i="28"/>
  <c r="H28" i="28"/>
  <c r="G28" i="28"/>
  <c r="F28" i="28"/>
  <c r="I27" i="28"/>
  <c r="H27" i="28"/>
  <c r="G27" i="28"/>
  <c r="F27" i="28"/>
  <c r="I26" i="28"/>
  <c r="H26" i="28"/>
  <c r="G26" i="28"/>
  <c r="F26" i="28"/>
  <c r="I25" i="28"/>
  <c r="H25" i="28"/>
  <c r="G25" i="28"/>
  <c r="F25" i="28"/>
  <c r="I24" i="28"/>
  <c r="H24" i="28"/>
  <c r="G24" i="28"/>
  <c r="F24" i="28"/>
  <c r="I23" i="28"/>
  <c r="H23" i="28"/>
  <c r="G23" i="28"/>
  <c r="F23" i="28"/>
  <c r="I22" i="28"/>
  <c r="H22" i="28"/>
  <c r="G22" i="28"/>
  <c r="F22" i="28"/>
  <c r="I21" i="28"/>
  <c r="H21" i="28"/>
  <c r="G21" i="28"/>
  <c r="F21" i="28"/>
  <c r="I20" i="28"/>
  <c r="H20" i="28"/>
  <c r="G20" i="28"/>
  <c r="F20" i="28"/>
  <c r="I19" i="28"/>
  <c r="H19" i="28"/>
  <c r="G19" i="28"/>
  <c r="F19" i="28"/>
  <c r="I18" i="28"/>
  <c r="H18" i="28"/>
  <c r="G18" i="28"/>
  <c r="F18" i="28"/>
  <c r="C355" i="2" l="1"/>
  <c r="DV201" i="2"/>
  <c r="C377" i="2"/>
  <c r="ER201" i="2"/>
  <c r="C388" i="2"/>
  <c r="FC201" i="2"/>
  <c r="C410" i="2"/>
  <c r="FY201" i="2"/>
  <c r="C399" i="2"/>
  <c r="FN201" i="2"/>
  <c r="C366" i="2"/>
  <c r="EG201" i="2"/>
  <c r="C344" i="2"/>
  <c r="DK201" i="2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O2" i="27" s="1"/>
  <c r="P2" i="27" s="1"/>
  <c r="Q2" i="27" s="1"/>
  <c r="AX79" i="14"/>
  <c r="AX78" i="14" s="1"/>
  <c r="AZ59" i="14"/>
  <c r="AY59" i="14"/>
  <c r="AX59" i="14"/>
  <c r="AW59" i="14"/>
  <c r="AV59" i="14"/>
  <c r="AU59" i="14"/>
  <c r="AT59" i="14"/>
  <c r="AS59" i="14"/>
  <c r="AR59" i="14"/>
  <c r="AQ59" i="14"/>
  <c r="AP59" i="14"/>
  <c r="AO59" i="14"/>
  <c r="AN59" i="14"/>
  <c r="AM59" i="14"/>
  <c r="AL59" i="14"/>
  <c r="AK59" i="14"/>
  <c r="AJ59" i="14"/>
  <c r="AI59" i="14"/>
  <c r="AH59" i="14"/>
  <c r="AG59" i="14"/>
  <c r="AF59" i="14"/>
  <c r="AE59" i="14"/>
  <c r="AD59" i="14"/>
  <c r="AC59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AZ58" i="14"/>
  <c r="AY58" i="14"/>
  <c r="AX58" i="14"/>
  <c r="AW58" i="14"/>
  <c r="AV58" i="14"/>
  <c r="AU58" i="14"/>
  <c r="AT58" i="14"/>
  <c r="AS58" i="14"/>
  <c r="AR58" i="14"/>
  <c r="AQ58" i="14"/>
  <c r="AP58" i="14"/>
  <c r="AO58" i="14"/>
  <c r="AN58" i="14"/>
  <c r="AM58" i="14"/>
  <c r="AL58" i="14"/>
  <c r="AK58" i="14"/>
  <c r="AJ58" i="14"/>
  <c r="AI58" i="14"/>
  <c r="AH58" i="14"/>
  <c r="AG58" i="14"/>
  <c r="AF58" i="14"/>
  <c r="AE58" i="14"/>
  <c r="AD58" i="14"/>
  <c r="AC58" i="14"/>
  <c r="AB58" i="14"/>
  <c r="AA58" i="14"/>
  <c r="Z58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AZ56" i="14"/>
  <c r="AY56" i="14"/>
  <c r="AX56" i="14"/>
  <c r="AW56" i="14"/>
  <c r="AV56" i="14"/>
  <c r="AU56" i="14"/>
  <c r="AT56" i="14"/>
  <c r="AS56" i="14"/>
  <c r="AR56" i="14"/>
  <c r="AQ56" i="14"/>
  <c r="AP56" i="14"/>
  <c r="AO56" i="14"/>
  <c r="AN56" i="14"/>
  <c r="AM56" i="14"/>
  <c r="AL56" i="14"/>
  <c r="AK56" i="14"/>
  <c r="AJ56" i="14"/>
  <c r="AI56" i="14"/>
  <c r="AH56" i="14"/>
  <c r="AG56" i="14"/>
  <c r="AF56" i="14"/>
  <c r="AE56" i="14"/>
  <c r="AD56" i="14"/>
  <c r="AC56" i="14"/>
  <c r="AB56" i="14"/>
  <c r="AA56" i="14"/>
  <c r="Z56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AZ55" i="14"/>
  <c r="AY55" i="14"/>
  <c r="AX55" i="14"/>
  <c r="AW55" i="14"/>
  <c r="AV55" i="14"/>
  <c r="AU55" i="14"/>
  <c r="AT55" i="14"/>
  <c r="AS55" i="14"/>
  <c r="AR55" i="14"/>
  <c r="AQ55" i="14"/>
  <c r="AP55" i="14"/>
  <c r="AO55" i="14"/>
  <c r="AN55" i="14"/>
  <c r="AM55" i="14"/>
  <c r="AL55" i="14"/>
  <c r="AK55" i="14"/>
  <c r="AJ55" i="14"/>
  <c r="AI55" i="14"/>
  <c r="AH55" i="14"/>
  <c r="AG55" i="14"/>
  <c r="AF55" i="14"/>
  <c r="AE55" i="14"/>
  <c r="AD55" i="14"/>
  <c r="AC55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AZ54" i="14"/>
  <c r="AY54" i="14"/>
  <c r="AX54" i="14"/>
  <c r="AW54" i="14"/>
  <c r="AV54" i="14"/>
  <c r="AU54" i="14"/>
  <c r="AT54" i="14"/>
  <c r="AS54" i="14"/>
  <c r="AR54" i="14"/>
  <c r="AQ54" i="14"/>
  <c r="AP54" i="14"/>
  <c r="AO54" i="14"/>
  <c r="AN54" i="14"/>
  <c r="AM54" i="14"/>
  <c r="AL54" i="14"/>
  <c r="AK54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AZ53" i="14"/>
  <c r="AY53" i="14"/>
  <c r="AX53" i="14"/>
  <c r="AW53" i="14"/>
  <c r="AV53" i="14"/>
  <c r="AU53" i="14"/>
  <c r="AT53" i="14"/>
  <c r="AS53" i="14"/>
  <c r="AR53" i="14"/>
  <c r="AQ53" i="14"/>
  <c r="AP53" i="14"/>
  <c r="AO53" i="14"/>
  <c r="AN53" i="14"/>
  <c r="AM53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AZ52" i="14"/>
  <c r="AY52" i="14"/>
  <c r="AX52" i="14"/>
  <c r="AW52" i="14"/>
  <c r="AV52" i="14"/>
  <c r="AU52" i="14"/>
  <c r="AT52" i="14"/>
  <c r="AS52" i="14"/>
  <c r="AR52" i="14"/>
  <c r="AQ52" i="14"/>
  <c r="AP52" i="14"/>
  <c r="AO52" i="14"/>
  <c r="AN52" i="14"/>
  <c r="AM52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AZ51" i="14"/>
  <c r="AY51" i="14"/>
  <c r="AX51" i="14"/>
  <c r="AW51" i="14"/>
  <c r="AV51" i="14"/>
  <c r="AU51" i="14"/>
  <c r="AT51" i="14"/>
  <c r="AS51" i="14"/>
  <c r="AR51" i="14"/>
  <c r="AQ51" i="14"/>
  <c r="AP51" i="14"/>
  <c r="AO51" i="14"/>
  <c r="AN51" i="14"/>
  <c r="AM51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AZ50" i="14"/>
  <c r="AY50" i="14"/>
  <c r="AX50" i="14"/>
  <c r="AW50" i="14"/>
  <c r="AV50" i="14"/>
  <c r="AU50" i="14"/>
  <c r="AT50" i="14"/>
  <c r="AS50" i="14"/>
  <c r="AR50" i="14"/>
  <c r="AQ50" i="14"/>
  <c r="AP50" i="14"/>
  <c r="AO50" i="14"/>
  <c r="AN50" i="14"/>
  <c r="AM50" i="14"/>
  <c r="AL50" i="14"/>
  <c r="AK50" i="14"/>
  <c r="AJ50" i="14"/>
  <c r="AI50" i="14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AZ49" i="14"/>
  <c r="AZ61" i="14" s="1"/>
  <c r="AY49" i="14"/>
  <c r="AY61" i="14" s="1"/>
  <c r="AX49" i="14"/>
  <c r="AX61" i="14" s="1"/>
  <c r="AW49" i="14"/>
  <c r="AW61" i="14" s="1"/>
  <c r="AV49" i="14"/>
  <c r="AV61" i="14" s="1"/>
  <c r="AU49" i="14"/>
  <c r="AU61" i="14" s="1"/>
  <c r="AT49" i="14"/>
  <c r="AT61" i="14" s="1"/>
  <c r="AS49" i="14"/>
  <c r="AS61" i="14" s="1"/>
  <c r="AR49" i="14"/>
  <c r="AR61" i="14" s="1"/>
  <c r="AQ49" i="14"/>
  <c r="AQ61" i="14" s="1"/>
  <c r="AP49" i="14"/>
  <c r="AP61" i="14" s="1"/>
  <c r="AO49" i="14"/>
  <c r="AO61" i="14" s="1"/>
  <c r="AN49" i="14"/>
  <c r="AN61" i="14" s="1"/>
  <c r="AM49" i="14"/>
  <c r="AM61" i="14" s="1"/>
  <c r="AL49" i="14"/>
  <c r="AL61" i="14" s="1"/>
  <c r="AK49" i="14"/>
  <c r="AK61" i="14" s="1"/>
  <c r="AJ49" i="14"/>
  <c r="AJ61" i="14" s="1"/>
  <c r="AI49" i="14"/>
  <c r="AI61" i="14" s="1"/>
  <c r="AH49" i="14"/>
  <c r="AH61" i="14" s="1"/>
  <c r="AG49" i="14"/>
  <c r="AG61" i="14" s="1"/>
  <c r="AF49" i="14"/>
  <c r="AF61" i="14" s="1"/>
  <c r="AE49" i="14"/>
  <c r="AE61" i="14" s="1"/>
  <c r="AD49" i="14"/>
  <c r="AD61" i="14" s="1"/>
  <c r="AC49" i="14"/>
  <c r="AC61" i="14" s="1"/>
  <c r="AB49" i="14"/>
  <c r="AB61" i="14" s="1"/>
  <c r="AA49" i="14"/>
  <c r="AA61" i="14" s="1"/>
  <c r="Z49" i="14"/>
  <c r="Z61" i="14" s="1"/>
  <c r="Y49" i="14"/>
  <c r="Y61" i="14" s="1"/>
  <c r="X49" i="14"/>
  <c r="X61" i="14" s="1"/>
  <c r="W49" i="14"/>
  <c r="W61" i="14" s="1"/>
  <c r="V49" i="14"/>
  <c r="V61" i="14" s="1"/>
  <c r="U49" i="14"/>
  <c r="U61" i="14" s="1"/>
  <c r="T49" i="14"/>
  <c r="T61" i="14" s="1"/>
  <c r="S49" i="14"/>
  <c r="S61" i="14" s="1"/>
  <c r="R49" i="14"/>
  <c r="R61" i="14" s="1"/>
  <c r="Q49" i="14"/>
  <c r="Q61" i="14" s="1"/>
  <c r="P49" i="14"/>
  <c r="P61" i="14" s="1"/>
  <c r="O49" i="14"/>
  <c r="O61" i="14" s="1"/>
  <c r="N49" i="14"/>
  <c r="N61" i="14" s="1"/>
  <c r="M49" i="14"/>
  <c r="M61" i="14" s="1"/>
  <c r="L49" i="14"/>
  <c r="L61" i="14" s="1"/>
  <c r="K49" i="14"/>
  <c r="K61" i="14" s="1"/>
  <c r="J49" i="14"/>
  <c r="J61" i="14" s="1"/>
  <c r="I49" i="14"/>
  <c r="I61" i="14" s="1"/>
  <c r="H49" i="14"/>
  <c r="H61" i="14" s="1"/>
  <c r="G49" i="14"/>
  <c r="G61" i="14" s="1"/>
  <c r="F49" i="14"/>
  <c r="F61" i="14" s="1"/>
  <c r="E61" i="14"/>
  <c r="AZ74" i="14"/>
  <c r="AY74" i="14"/>
  <c r="AX74" i="14"/>
  <c r="AX90" i="14" s="1"/>
  <c r="AW74" i="14"/>
  <c r="AV74" i="14"/>
  <c r="AU74" i="14"/>
  <c r="AT74" i="14"/>
  <c r="AS74" i="14"/>
  <c r="AR74" i="14"/>
  <c r="AQ74" i="14"/>
  <c r="AP74" i="14"/>
  <c r="AO74" i="14"/>
  <c r="AN74" i="14"/>
  <c r="AM74" i="14"/>
  <c r="AL74" i="14"/>
  <c r="AK74" i="14"/>
  <c r="AJ74" i="14"/>
  <c r="AI74" i="14"/>
  <c r="AH74" i="14"/>
  <c r="AG74" i="14"/>
  <c r="AF74" i="14"/>
  <c r="AE74" i="14"/>
  <c r="AD74" i="14"/>
  <c r="AC74" i="14"/>
  <c r="AB74" i="14"/>
  <c r="AA74" i="14"/>
  <c r="Z74" i="14"/>
  <c r="Y74" i="14"/>
  <c r="X74" i="14"/>
  <c r="W74" i="14"/>
  <c r="V74" i="14"/>
  <c r="U74" i="14"/>
  <c r="T74" i="14"/>
  <c r="S74" i="14"/>
  <c r="R74" i="14"/>
  <c r="Q74" i="14"/>
  <c r="P74" i="14"/>
  <c r="O74" i="14"/>
  <c r="N74" i="14"/>
  <c r="M74" i="14"/>
  <c r="L74" i="14"/>
  <c r="K74" i="14"/>
  <c r="J74" i="14"/>
  <c r="I74" i="14"/>
  <c r="H74" i="14"/>
  <c r="G74" i="14"/>
  <c r="F74" i="14"/>
  <c r="AZ73" i="14"/>
  <c r="AY73" i="14"/>
  <c r="AX73" i="14"/>
  <c r="AW73" i="14"/>
  <c r="AV73" i="14"/>
  <c r="AU73" i="14"/>
  <c r="AT73" i="14"/>
  <c r="AS73" i="14"/>
  <c r="AR73" i="14"/>
  <c r="AQ73" i="14"/>
  <c r="AP73" i="14"/>
  <c r="AO73" i="14"/>
  <c r="AN73" i="14"/>
  <c r="AM73" i="14"/>
  <c r="AL73" i="14"/>
  <c r="AK73" i="14"/>
  <c r="AJ73" i="14"/>
  <c r="AI73" i="14"/>
  <c r="AH73" i="14"/>
  <c r="AG73" i="14"/>
  <c r="AF73" i="14"/>
  <c r="AE73" i="14"/>
  <c r="AD73" i="14"/>
  <c r="AC73" i="14"/>
  <c r="AB73" i="14"/>
  <c r="AA73" i="14"/>
  <c r="Z73" i="14"/>
  <c r="Y73" i="14"/>
  <c r="X73" i="14"/>
  <c r="W73" i="14"/>
  <c r="V73" i="14"/>
  <c r="U73" i="14"/>
  <c r="T73" i="14"/>
  <c r="S73" i="14"/>
  <c r="R73" i="14"/>
  <c r="Q73" i="14"/>
  <c r="P73" i="14"/>
  <c r="O73" i="14"/>
  <c r="N73" i="14"/>
  <c r="M73" i="14"/>
  <c r="L73" i="14"/>
  <c r="K73" i="14"/>
  <c r="J73" i="14"/>
  <c r="I73" i="14"/>
  <c r="H73" i="14"/>
  <c r="G73" i="14"/>
  <c r="F73" i="14"/>
  <c r="AZ72" i="14"/>
  <c r="AY72" i="14"/>
  <c r="AX72" i="14"/>
  <c r="AX88" i="14" s="1"/>
  <c r="AW72" i="14"/>
  <c r="AV72" i="14"/>
  <c r="AU72" i="14"/>
  <c r="AT72" i="14"/>
  <c r="AS72" i="14"/>
  <c r="AR72" i="14"/>
  <c r="AQ72" i="14"/>
  <c r="AP72" i="14"/>
  <c r="AO72" i="14"/>
  <c r="AN72" i="14"/>
  <c r="AM72" i="14"/>
  <c r="AL72" i="14"/>
  <c r="AK72" i="14"/>
  <c r="AJ72" i="14"/>
  <c r="AI72" i="14"/>
  <c r="AH72" i="14"/>
  <c r="AG72" i="14"/>
  <c r="AF72" i="14"/>
  <c r="AE72" i="14"/>
  <c r="AD72" i="14"/>
  <c r="AC72" i="14"/>
  <c r="AB72" i="14"/>
  <c r="AA72" i="14"/>
  <c r="Z72" i="14"/>
  <c r="Y72" i="14"/>
  <c r="X72" i="14"/>
  <c r="W72" i="14"/>
  <c r="V72" i="14"/>
  <c r="U72" i="14"/>
  <c r="T72" i="14"/>
  <c r="S72" i="14"/>
  <c r="R72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AZ71" i="14"/>
  <c r="AY71" i="14"/>
  <c r="AX71" i="14"/>
  <c r="AW71" i="14"/>
  <c r="AV71" i="14"/>
  <c r="AU71" i="14"/>
  <c r="AT71" i="14"/>
  <c r="AS71" i="14"/>
  <c r="AR71" i="14"/>
  <c r="AQ71" i="14"/>
  <c r="AP71" i="14"/>
  <c r="AO71" i="14"/>
  <c r="AN71" i="14"/>
  <c r="AM71" i="14"/>
  <c r="AL71" i="14"/>
  <c r="AK71" i="14"/>
  <c r="AJ71" i="14"/>
  <c r="AI71" i="14"/>
  <c r="AH71" i="14"/>
  <c r="AG71" i="14"/>
  <c r="AF71" i="14"/>
  <c r="AE71" i="14"/>
  <c r="AD71" i="14"/>
  <c r="AC71" i="14"/>
  <c r="AB71" i="14"/>
  <c r="AA71" i="14"/>
  <c r="Z71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AZ70" i="14"/>
  <c r="AY70" i="14"/>
  <c r="AX70" i="14"/>
  <c r="AX86" i="14" s="1"/>
  <c r="AW70" i="14"/>
  <c r="AV70" i="14"/>
  <c r="AU70" i="14"/>
  <c r="AT70" i="14"/>
  <c r="AS70" i="14"/>
  <c r="AR70" i="14"/>
  <c r="AQ70" i="14"/>
  <c r="AP70" i="14"/>
  <c r="AO70" i="14"/>
  <c r="AN70" i="14"/>
  <c r="AM70" i="14"/>
  <c r="AL70" i="14"/>
  <c r="AK70" i="14"/>
  <c r="AJ70" i="14"/>
  <c r="AI70" i="14"/>
  <c r="AH70" i="14"/>
  <c r="AG70" i="14"/>
  <c r="AF70" i="14"/>
  <c r="AE70" i="14"/>
  <c r="AD70" i="14"/>
  <c r="AC70" i="14"/>
  <c r="AB70" i="14"/>
  <c r="AA70" i="14"/>
  <c r="Z70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AZ69" i="14"/>
  <c r="AY69" i="14"/>
  <c r="AX69" i="14"/>
  <c r="AW69" i="14"/>
  <c r="AV69" i="14"/>
  <c r="AU69" i="14"/>
  <c r="AT69" i="14"/>
  <c r="AS69" i="14"/>
  <c r="AR69" i="14"/>
  <c r="AQ69" i="14"/>
  <c r="AP69" i="14"/>
  <c r="AO69" i="14"/>
  <c r="AN69" i="14"/>
  <c r="AM69" i="14"/>
  <c r="AL69" i="14"/>
  <c r="AK69" i="14"/>
  <c r="AJ69" i="14"/>
  <c r="AI69" i="14"/>
  <c r="AH69" i="14"/>
  <c r="AG69" i="14"/>
  <c r="AF69" i="14"/>
  <c r="AE69" i="14"/>
  <c r="AD69" i="14"/>
  <c r="AC69" i="14"/>
  <c r="AB69" i="14"/>
  <c r="AA69" i="14"/>
  <c r="Z69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AZ68" i="14"/>
  <c r="AY68" i="14"/>
  <c r="AX68" i="14"/>
  <c r="AX84" i="14" s="1"/>
  <c r="AW68" i="14"/>
  <c r="AV68" i="14"/>
  <c r="AU68" i="14"/>
  <c r="AT68" i="14"/>
  <c r="AS68" i="14"/>
  <c r="AR68" i="14"/>
  <c r="AQ68" i="14"/>
  <c r="AP68" i="14"/>
  <c r="AO68" i="14"/>
  <c r="AN68" i="14"/>
  <c r="AM68" i="14"/>
  <c r="AL68" i="14"/>
  <c r="AK68" i="14"/>
  <c r="AJ68" i="14"/>
  <c r="AI68" i="14"/>
  <c r="AH68" i="14"/>
  <c r="AG68" i="14"/>
  <c r="AF68" i="14"/>
  <c r="AE68" i="14"/>
  <c r="AD68" i="14"/>
  <c r="AC68" i="14"/>
  <c r="AB68" i="14"/>
  <c r="AA68" i="14"/>
  <c r="Z68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AZ67" i="14"/>
  <c r="AY67" i="14"/>
  <c r="AX67" i="14"/>
  <c r="AW67" i="14"/>
  <c r="AV67" i="14"/>
  <c r="AU67" i="14"/>
  <c r="AT67" i="14"/>
  <c r="AS67" i="14"/>
  <c r="AR67" i="14"/>
  <c r="AQ67" i="14"/>
  <c r="AP67" i="14"/>
  <c r="AO67" i="14"/>
  <c r="AN67" i="14"/>
  <c r="AM67" i="14"/>
  <c r="AL67" i="14"/>
  <c r="AK67" i="14"/>
  <c r="AJ67" i="14"/>
  <c r="AI67" i="14"/>
  <c r="AH67" i="14"/>
  <c r="AG67" i="14"/>
  <c r="AF67" i="14"/>
  <c r="AE67" i="14"/>
  <c r="AD67" i="14"/>
  <c r="AC67" i="14"/>
  <c r="AB67" i="14"/>
  <c r="AA67" i="14"/>
  <c r="Z67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AZ66" i="14"/>
  <c r="AY66" i="14"/>
  <c r="AX66" i="14"/>
  <c r="AX82" i="14" s="1"/>
  <c r="AW66" i="14"/>
  <c r="AV66" i="14"/>
  <c r="AU66" i="14"/>
  <c r="AT66" i="14"/>
  <c r="AS66" i="14"/>
  <c r="AR66" i="14"/>
  <c r="AQ66" i="14"/>
  <c r="AP66" i="14"/>
  <c r="AO66" i="14"/>
  <c r="AN66" i="14"/>
  <c r="AM66" i="14"/>
  <c r="AL66" i="14"/>
  <c r="AK66" i="14"/>
  <c r="AJ66" i="14"/>
  <c r="AI66" i="14"/>
  <c r="AH66" i="14"/>
  <c r="AG66" i="14"/>
  <c r="AF66" i="14"/>
  <c r="AE66" i="14"/>
  <c r="AD66" i="14"/>
  <c r="AC66" i="14"/>
  <c r="AB66" i="14"/>
  <c r="AA66" i="14"/>
  <c r="Z66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AZ65" i="14"/>
  <c r="AY65" i="14"/>
  <c r="AX65" i="14"/>
  <c r="AW65" i="14"/>
  <c r="AV65" i="14"/>
  <c r="AU65" i="14"/>
  <c r="AT65" i="14"/>
  <c r="AS65" i="14"/>
  <c r="AR65" i="14"/>
  <c r="AQ65" i="14"/>
  <c r="AP65" i="14"/>
  <c r="AO65" i="14"/>
  <c r="AN65" i="14"/>
  <c r="AM65" i="14"/>
  <c r="AL65" i="14"/>
  <c r="AK65" i="14"/>
  <c r="AJ65" i="14"/>
  <c r="AI65" i="14"/>
  <c r="AH65" i="14"/>
  <c r="AG65" i="14"/>
  <c r="AF65" i="14"/>
  <c r="AE65" i="14"/>
  <c r="AD65" i="14"/>
  <c r="AC65" i="14"/>
  <c r="AB65" i="14"/>
  <c r="AA65" i="14"/>
  <c r="Z65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AZ64" i="14"/>
  <c r="AY64" i="14"/>
  <c r="AX64" i="14"/>
  <c r="AX80" i="14" s="1"/>
  <c r="AW64" i="14"/>
  <c r="AV64" i="14"/>
  <c r="AU64" i="14"/>
  <c r="AT64" i="14"/>
  <c r="AS64" i="14"/>
  <c r="AR64" i="14"/>
  <c r="AQ64" i="14"/>
  <c r="AP64" i="14"/>
  <c r="AO64" i="14"/>
  <c r="AN64" i="14"/>
  <c r="AM64" i="14"/>
  <c r="AL64" i="14"/>
  <c r="AK64" i="14"/>
  <c r="AJ64" i="14"/>
  <c r="AI64" i="14"/>
  <c r="AH64" i="14"/>
  <c r="AG64" i="14"/>
  <c r="AF64" i="14"/>
  <c r="AE64" i="14"/>
  <c r="AD64" i="14"/>
  <c r="AC64" i="14"/>
  <c r="AB64" i="14"/>
  <c r="AA64" i="14"/>
  <c r="Z64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74" i="14"/>
  <c r="E73" i="14"/>
  <c r="E72" i="14"/>
  <c r="E71" i="14"/>
  <c r="E70" i="14"/>
  <c r="E69" i="14"/>
  <c r="E68" i="14"/>
  <c r="E67" i="14"/>
  <c r="E66" i="14"/>
  <c r="E65" i="14"/>
  <c r="E64" i="14"/>
  <c r="AC76" i="14" l="1"/>
  <c r="AC92" i="14" s="1"/>
  <c r="AW76" i="14"/>
  <c r="AX81" i="14"/>
  <c r="AX83" i="14"/>
  <c r="AX85" i="14"/>
  <c r="AX87" i="14"/>
  <c r="AX89" i="14"/>
  <c r="C356" i="2"/>
  <c r="DW201" i="2"/>
  <c r="C378" i="2"/>
  <c r="ES201" i="2"/>
  <c r="C411" i="2"/>
  <c r="FZ201" i="2"/>
  <c r="C400" i="2"/>
  <c r="FO201" i="2"/>
  <c r="C389" i="2"/>
  <c r="FD201" i="2"/>
  <c r="C367" i="2"/>
  <c r="EH201" i="2"/>
  <c r="AS76" i="14"/>
  <c r="G76" i="14"/>
  <c r="I76" i="14"/>
  <c r="K76" i="14"/>
  <c r="M76" i="14"/>
  <c r="M92" i="14" s="1"/>
  <c r="O76" i="14"/>
  <c r="O92" i="14" s="1"/>
  <c r="Q76" i="14"/>
  <c r="Q92" i="14" s="1"/>
  <c r="S76" i="14"/>
  <c r="S92" i="14" s="1"/>
  <c r="U76" i="14"/>
  <c r="U92" i="14" s="1"/>
  <c r="W76" i="14"/>
  <c r="W92" i="14" s="1"/>
  <c r="Y76" i="14"/>
  <c r="Y92" i="14" s="1"/>
  <c r="AA76" i="14"/>
  <c r="AA92" i="14" s="1"/>
  <c r="AE76" i="14"/>
  <c r="AE92" i="14" s="1"/>
  <c r="AG76" i="14"/>
  <c r="AG92" i="14" s="1"/>
  <c r="AI76" i="14"/>
  <c r="AI92" i="14" s="1"/>
  <c r="AK76" i="14"/>
  <c r="AK92" i="14" s="1"/>
  <c r="AM76" i="14"/>
  <c r="AM92" i="14" s="1"/>
  <c r="AO76" i="14"/>
  <c r="AO92" i="14" s="1"/>
  <c r="AQ76" i="14"/>
  <c r="AQ92" i="14" s="1"/>
  <c r="AU76" i="14"/>
  <c r="AU92" i="14" s="1"/>
  <c r="AY76" i="14"/>
  <c r="AY92" i="14" s="1"/>
  <c r="G92" i="14"/>
  <c r="I92" i="14"/>
  <c r="K92" i="14"/>
  <c r="AS92" i="14"/>
  <c r="AW92" i="14"/>
  <c r="E81" i="14"/>
  <c r="G81" i="14"/>
  <c r="I81" i="14"/>
  <c r="K81" i="14"/>
  <c r="M81" i="14"/>
  <c r="O81" i="14"/>
  <c r="Q81" i="14"/>
  <c r="S81" i="14"/>
  <c r="U81" i="14"/>
  <c r="W81" i="14"/>
  <c r="Y81" i="14"/>
  <c r="AA81" i="14"/>
  <c r="AC81" i="14"/>
  <c r="AE81" i="14"/>
  <c r="AG81" i="14"/>
  <c r="AI81" i="14"/>
  <c r="AK81" i="14"/>
  <c r="AM81" i="14"/>
  <c r="AO81" i="14"/>
  <c r="AQ81" i="14"/>
  <c r="AS81" i="14"/>
  <c r="AU81" i="14"/>
  <c r="AW81" i="14"/>
  <c r="E82" i="14"/>
  <c r="G82" i="14"/>
  <c r="I82" i="14"/>
  <c r="K82" i="14"/>
  <c r="M82" i="14"/>
  <c r="O82" i="14"/>
  <c r="Q82" i="14"/>
  <c r="S82" i="14"/>
  <c r="U82" i="14"/>
  <c r="W82" i="14"/>
  <c r="Y82" i="14"/>
  <c r="AA82" i="14"/>
  <c r="AC82" i="14"/>
  <c r="AE82" i="14"/>
  <c r="AG82" i="14"/>
  <c r="AI82" i="14"/>
  <c r="AK82" i="14"/>
  <c r="AM82" i="14"/>
  <c r="AO82" i="14"/>
  <c r="AQ82" i="14"/>
  <c r="AS82" i="14"/>
  <c r="AU82" i="14"/>
  <c r="AW82" i="14"/>
  <c r="E83" i="14"/>
  <c r="G83" i="14"/>
  <c r="I83" i="14"/>
  <c r="K83" i="14"/>
  <c r="M83" i="14"/>
  <c r="O83" i="14"/>
  <c r="Q83" i="14"/>
  <c r="S83" i="14"/>
  <c r="U83" i="14"/>
  <c r="W83" i="14"/>
  <c r="Y83" i="14"/>
  <c r="AA83" i="14"/>
  <c r="AC83" i="14"/>
  <c r="AE83" i="14"/>
  <c r="AG83" i="14"/>
  <c r="AI83" i="14"/>
  <c r="AK83" i="14"/>
  <c r="AM83" i="14"/>
  <c r="AO83" i="14"/>
  <c r="AQ83" i="14"/>
  <c r="AS83" i="14"/>
  <c r="AU83" i="14"/>
  <c r="AW83" i="14"/>
  <c r="E84" i="14"/>
  <c r="G84" i="14"/>
  <c r="I84" i="14"/>
  <c r="K84" i="14"/>
  <c r="M84" i="14"/>
  <c r="O84" i="14"/>
  <c r="Q84" i="14"/>
  <c r="S84" i="14"/>
  <c r="U84" i="14"/>
  <c r="W84" i="14"/>
  <c r="Y84" i="14"/>
  <c r="AA84" i="14"/>
  <c r="AC84" i="14"/>
  <c r="AE84" i="14"/>
  <c r="AG84" i="14"/>
  <c r="AI84" i="14"/>
  <c r="AK84" i="14"/>
  <c r="AM84" i="14"/>
  <c r="AO84" i="14"/>
  <c r="AQ84" i="14"/>
  <c r="AS84" i="14"/>
  <c r="AU84" i="14"/>
  <c r="AW84" i="14"/>
  <c r="E85" i="14"/>
  <c r="G85" i="14"/>
  <c r="I85" i="14"/>
  <c r="K85" i="14"/>
  <c r="M85" i="14"/>
  <c r="O85" i="14"/>
  <c r="Q85" i="14"/>
  <c r="S85" i="14"/>
  <c r="U85" i="14"/>
  <c r="W85" i="14"/>
  <c r="Y85" i="14"/>
  <c r="AA85" i="14"/>
  <c r="AC85" i="14"/>
  <c r="AE85" i="14"/>
  <c r="AG85" i="14"/>
  <c r="AI85" i="14"/>
  <c r="AK85" i="14"/>
  <c r="AM85" i="14"/>
  <c r="AO85" i="14"/>
  <c r="AQ85" i="14"/>
  <c r="AS85" i="14"/>
  <c r="AU85" i="14"/>
  <c r="AW85" i="14"/>
  <c r="E86" i="14"/>
  <c r="G86" i="14"/>
  <c r="I86" i="14"/>
  <c r="K86" i="14"/>
  <c r="M86" i="14"/>
  <c r="O86" i="14"/>
  <c r="Q86" i="14"/>
  <c r="S86" i="14"/>
  <c r="U86" i="14"/>
  <c r="W86" i="14"/>
  <c r="Y86" i="14"/>
  <c r="AA86" i="14"/>
  <c r="AC86" i="14"/>
  <c r="AE86" i="14"/>
  <c r="AG86" i="14"/>
  <c r="AI86" i="14"/>
  <c r="AK86" i="14"/>
  <c r="AM86" i="14"/>
  <c r="AO86" i="14"/>
  <c r="AQ86" i="14"/>
  <c r="AS86" i="14"/>
  <c r="AU86" i="14"/>
  <c r="AW86" i="14"/>
  <c r="E87" i="14"/>
  <c r="G87" i="14"/>
  <c r="I87" i="14"/>
  <c r="K87" i="14"/>
  <c r="M87" i="14"/>
  <c r="O87" i="14"/>
  <c r="Q87" i="14"/>
  <c r="S87" i="14"/>
  <c r="U87" i="14"/>
  <c r="W87" i="14"/>
  <c r="Y87" i="14"/>
  <c r="AA87" i="14"/>
  <c r="AC87" i="14"/>
  <c r="AE87" i="14"/>
  <c r="AG87" i="14"/>
  <c r="AI87" i="14"/>
  <c r="AK87" i="14"/>
  <c r="AM87" i="14"/>
  <c r="AO87" i="14"/>
  <c r="AQ87" i="14"/>
  <c r="AS87" i="14"/>
  <c r="AU87" i="14"/>
  <c r="AW87" i="14"/>
  <c r="E88" i="14"/>
  <c r="G88" i="14"/>
  <c r="I88" i="14"/>
  <c r="K88" i="14"/>
  <c r="M88" i="14"/>
  <c r="O88" i="14"/>
  <c r="Q88" i="14"/>
  <c r="S88" i="14"/>
  <c r="U88" i="14"/>
  <c r="W88" i="14"/>
  <c r="Y88" i="14"/>
  <c r="AA88" i="14"/>
  <c r="AC88" i="14"/>
  <c r="AE88" i="14"/>
  <c r="AG88" i="14"/>
  <c r="AI88" i="14"/>
  <c r="AK88" i="14"/>
  <c r="AM88" i="14"/>
  <c r="AO88" i="14"/>
  <c r="AQ88" i="14"/>
  <c r="AS88" i="14"/>
  <c r="AU88" i="14"/>
  <c r="AW88" i="14"/>
  <c r="E89" i="14"/>
  <c r="G89" i="14"/>
  <c r="I89" i="14"/>
  <c r="K89" i="14"/>
  <c r="M89" i="14"/>
  <c r="O89" i="14"/>
  <c r="Q89" i="14"/>
  <c r="S89" i="14"/>
  <c r="U89" i="14"/>
  <c r="W89" i="14"/>
  <c r="Y89" i="14"/>
  <c r="AA89" i="14"/>
  <c r="AC89" i="14"/>
  <c r="AE89" i="14"/>
  <c r="AG89" i="14"/>
  <c r="AI89" i="14"/>
  <c r="AK89" i="14"/>
  <c r="AM89" i="14"/>
  <c r="AO89" i="14"/>
  <c r="AQ89" i="14"/>
  <c r="AS89" i="14"/>
  <c r="AU89" i="14"/>
  <c r="AW89" i="14"/>
  <c r="E90" i="14"/>
  <c r="G90" i="14"/>
  <c r="I90" i="14"/>
  <c r="K90" i="14"/>
  <c r="M90" i="14"/>
  <c r="O90" i="14"/>
  <c r="Q90" i="14"/>
  <c r="S90" i="14"/>
  <c r="U90" i="14"/>
  <c r="W90" i="14"/>
  <c r="Y90" i="14"/>
  <c r="AA90" i="14"/>
  <c r="AC90" i="14"/>
  <c r="AE90" i="14"/>
  <c r="AG90" i="14"/>
  <c r="AI90" i="14"/>
  <c r="AK90" i="14"/>
  <c r="AM90" i="14"/>
  <c r="AO90" i="14"/>
  <c r="AQ90" i="14"/>
  <c r="AS90" i="14"/>
  <c r="AU90" i="14"/>
  <c r="AW90" i="14"/>
  <c r="F81" i="14"/>
  <c r="H81" i="14"/>
  <c r="J81" i="14"/>
  <c r="L81" i="14"/>
  <c r="N81" i="14"/>
  <c r="P81" i="14"/>
  <c r="R81" i="14"/>
  <c r="T81" i="14"/>
  <c r="V81" i="14"/>
  <c r="X81" i="14"/>
  <c r="Z81" i="14"/>
  <c r="AB81" i="14"/>
  <c r="AD81" i="14"/>
  <c r="AF81" i="14"/>
  <c r="AH81" i="14"/>
  <c r="AJ81" i="14"/>
  <c r="AL81" i="14"/>
  <c r="AN81" i="14"/>
  <c r="AP81" i="14"/>
  <c r="AR81" i="14"/>
  <c r="AT81" i="14"/>
  <c r="AV81" i="14"/>
  <c r="F82" i="14"/>
  <c r="H82" i="14"/>
  <c r="J82" i="14"/>
  <c r="L82" i="14"/>
  <c r="N82" i="14"/>
  <c r="P82" i="14"/>
  <c r="R82" i="14"/>
  <c r="T82" i="14"/>
  <c r="V82" i="14"/>
  <c r="X82" i="14"/>
  <c r="Z82" i="14"/>
  <c r="AB82" i="14"/>
  <c r="AD82" i="14"/>
  <c r="AF82" i="14"/>
  <c r="AH82" i="14"/>
  <c r="AJ82" i="14"/>
  <c r="AL82" i="14"/>
  <c r="AN82" i="14"/>
  <c r="AP82" i="14"/>
  <c r="AR82" i="14"/>
  <c r="AT82" i="14"/>
  <c r="AV82" i="14"/>
  <c r="F83" i="14"/>
  <c r="H83" i="14"/>
  <c r="J83" i="14"/>
  <c r="L83" i="14"/>
  <c r="N83" i="14"/>
  <c r="P83" i="14"/>
  <c r="R83" i="14"/>
  <c r="T83" i="14"/>
  <c r="V83" i="14"/>
  <c r="X83" i="14"/>
  <c r="Z83" i="14"/>
  <c r="AB83" i="14"/>
  <c r="AD83" i="14"/>
  <c r="AF83" i="14"/>
  <c r="AH83" i="14"/>
  <c r="AJ83" i="14"/>
  <c r="AL83" i="14"/>
  <c r="AN83" i="14"/>
  <c r="AP83" i="14"/>
  <c r="AR83" i="14"/>
  <c r="AT83" i="14"/>
  <c r="AV83" i="14"/>
  <c r="F84" i="14"/>
  <c r="H84" i="14"/>
  <c r="J84" i="14"/>
  <c r="L84" i="14"/>
  <c r="N84" i="14"/>
  <c r="P84" i="14"/>
  <c r="R84" i="14"/>
  <c r="T84" i="14"/>
  <c r="V84" i="14"/>
  <c r="X84" i="14"/>
  <c r="Z84" i="14"/>
  <c r="AB84" i="14"/>
  <c r="AD84" i="14"/>
  <c r="AF84" i="14"/>
  <c r="AH84" i="14"/>
  <c r="AJ84" i="14"/>
  <c r="AL84" i="14"/>
  <c r="AN84" i="14"/>
  <c r="AP84" i="14"/>
  <c r="AR84" i="14"/>
  <c r="AT84" i="14"/>
  <c r="AV84" i="14"/>
  <c r="F85" i="14"/>
  <c r="H85" i="14"/>
  <c r="J85" i="14"/>
  <c r="L85" i="14"/>
  <c r="N85" i="14"/>
  <c r="P85" i="14"/>
  <c r="R85" i="14"/>
  <c r="T85" i="14"/>
  <c r="V85" i="14"/>
  <c r="X85" i="14"/>
  <c r="Z85" i="14"/>
  <c r="AB85" i="14"/>
  <c r="AD85" i="14"/>
  <c r="AF85" i="14"/>
  <c r="AH85" i="14"/>
  <c r="AJ85" i="14"/>
  <c r="AL85" i="14"/>
  <c r="AN85" i="14"/>
  <c r="AP85" i="14"/>
  <c r="AR85" i="14"/>
  <c r="AT85" i="14"/>
  <c r="AV85" i="14"/>
  <c r="F86" i="14"/>
  <c r="H86" i="14"/>
  <c r="J86" i="14"/>
  <c r="L86" i="14"/>
  <c r="N86" i="14"/>
  <c r="P86" i="14"/>
  <c r="R86" i="14"/>
  <c r="T86" i="14"/>
  <c r="V86" i="14"/>
  <c r="X86" i="14"/>
  <c r="Z86" i="14"/>
  <c r="AB86" i="14"/>
  <c r="AD86" i="14"/>
  <c r="AF86" i="14"/>
  <c r="AH86" i="14"/>
  <c r="AJ86" i="14"/>
  <c r="AL86" i="14"/>
  <c r="AN86" i="14"/>
  <c r="AP86" i="14"/>
  <c r="AR86" i="14"/>
  <c r="AT86" i="14"/>
  <c r="AV86" i="14"/>
  <c r="F87" i="14"/>
  <c r="H87" i="14"/>
  <c r="J87" i="14"/>
  <c r="L87" i="14"/>
  <c r="N87" i="14"/>
  <c r="P87" i="14"/>
  <c r="R87" i="14"/>
  <c r="T87" i="14"/>
  <c r="V87" i="14"/>
  <c r="X87" i="14"/>
  <c r="Z87" i="14"/>
  <c r="AB87" i="14"/>
  <c r="AD87" i="14"/>
  <c r="AF87" i="14"/>
  <c r="AH87" i="14"/>
  <c r="AJ87" i="14"/>
  <c r="AL87" i="14"/>
  <c r="AN87" i="14"/>
  <c r="AP87" i="14"/>
  <c r="AR87" i="14"/>
  <c r="AT87" i="14"/>
  <c r="AV87" i="14"/>
  <c r="F88" i="14"/>
  <c r="H88" i="14"/>
  <c r="J88" i="14"/>
  <c r="L88" i="14"/>
  <c r="N88" i="14"/>
  <c r="P88" i="14"/>
  <c r="R88" i="14"/>
  <c r="T88" i="14"/>
  <c r="V88" i="14"/>
  <c r="X88" i="14"/>
  <c r="Z88" i="14"/>
  <c r="AB88" i="14"/>
  <c r="AD88" i="14"/>
  <c r="AF88" i="14"/>
  <c r="AH88" i="14"/>
  <c r="AJ88" i="14"/>
  <c r="AL88" i="14"/>
  <c r="AN88" i="14"/>
  <c r="AP88" i="14"/>
  <c r="AR88" i="14"/>
  <c r="AT88" i="14"/>
  <c r="AV88" i="14"/>
  <c r="F89" i="14"/>
  <c r="H89" i="14"/>
  <c r="J89" i="14"/>
  <c r="L89" i="14"/>
  <c r="N89" i="14"/>
  <c r="P89" i="14"/>
  <c r="R89" i="14"/>
  <c r="T89" i="14"/>
  <c r="V89" i="14"/>
  <c r="X89" i="14"/>
  <c r="Z89" i="14"/>
  <c r="AB89" i="14"/>
  <c r="AD89" i="14"/>
  <c r="AF89" i="14"/>
  <c r="AH89" i="14"/>
  <c r="AJ89" i="14"/>
  <c r="AL89" i="14"/>
  <c r="AN89" i="14"/>
  <c r="AP89" i="14"/>
  <c r="AR89" i="14"/>
  <c r="AT89" i="14"/>
  <c r="AV89" i="14"/>
  <c r="F90" i="14"/>
  <c r="H90" i="14"/>
  <c r="J90" i="14"/>
  <c r="L90" i="14"/>
  <c r="N90" i="14"/>
  <c r="P90" i="14"/>
  <c r="R90" i="14"/>
  <c r="T90" i="14"/>
  <c r="V90" i="14"/>
  <c r="X90" i="14"/>
  <c r="Z90" i="14"/>
  <c r="AB90" i="14"/>
  <c r="AD90" i="14"/>
  <c r="AF90" i="14"/>
  <c r="AH90" i="14"/>
  <c r="AJ90" i="14"/>
  <c r="AL90" i="14"/>
  <c r="AN90" i="14"/>
  <c r="AP90" i="14"/>
  <c r="AR90" i="14"/>
  <c r="AT90" i="14"/>
  <c r="AV90" i="14"/>
  <c r="E80" i="14"/>
  <c r="G80" i="14"/>
  <c r="I80" i="14"/>
  <c r="K80" i="14"/>
  <c r="M80" i="14"/>
  <c r="O80" i="14"/>
  <c r="Q80" i="14"/>
  <c r="S80" i="14"/>
  <c r="U80" i="14"/>
  <c r="W80" i="14"/>
  <c r="Y80" i="14"/>
  <c r="AA80" i="14"/>
  <c r="AC80" i="14"/>
  <c r="AE80" i="14"/>
  <c r="AG80" i="14"/>
  <c r="AI80" i="14"/>
  <c r="AK80" i="14"/>
  <c r="AM80" i="14"/>
  <c r="AO80" i="14"/>
  <c r="AQ80" i="14"/>
  <c r="AS80" i="14"/>
  <c r="AU80" i="14"/>
  <c r="AW80" i="14"/>
  <c r="F80" i="14"/>
  <c r="H80" i="14"/>
  <c r="J80" i="14"/>
  <c r="L80" i="14"/>
  <c r="N80" i="14"/>
  <c r="P80" i="14"/>
  <c r="R80" i="14"/>
  <c r="T80" i="14"/>
  <c r="V80" i="14"/>
  <c r="X80" i="14"/>
  <c r="Z80" i="14"/>
  <c r="AB80" i="14"/>
  <c r="AD80" i="14"/>
  <c r="AF80" i="14"/>
  <c r="AH80" i="14"/>
  <c r="AJ80" i="14"/>
  <c r="AL80" i="14"/>
  <c r="AN80" i="14"/>
  <c r="AP80" i="14"/>
  <c r="AR80" i="14"/>
  <c r="AT80" i="14"/>
  <c r="AV80" i="14"/>
  <c r="F76" i="14"/>
  <c r="F92" i="14" s="1"/>
  <c r="H76" i="14"/>
  <c r="H92" i="14" s="1"/>
  <c r="J76" i="14"/>
  <c r="J92" i="14" s="1"/>
  <c r="L76" i="14"/>
  <c r="L92" i="14" s="1"/>
  <c r="N76" i="14"/>
  <c r="N92" i="14" s="1"/>
  <c r="P76" i="14"/>
  <c r="P92" i="14" s="1"/>
  <c r="R76" i="14"/>
  <c r="R92" i="14" s="1"/>
  <c r="T76" i="14"/>
  <c r="T92" i="14" s="1"/>
  <c r="V76" i="14"/>
  <c r="V92" i="14" s="1"/>
  <c r="X76" i="14"/>
  <c r="X92" i="14" s="1"/>
  <c r="Z76" i="14"/>
  <c r="Z92" i="14" s="1"/>
  <c r="AB76" i="14"/>
  <c r="AB92" i="14" s="1"/>
  <c r="AD76" i="14"/>
  <c r="AD92" i="14" s="1"/>
  <c r="AF76" i="14"/>
  <c r="AF92" i="14" s="1"/>
  <c r="AH76" i="14"/>
  <c r="AH92" i="14" s="1"/>
  <c r="AJ76" i="14"/>
  <c r="AJ92" i="14" s="1"/>
  <c r="AL76" i="14"/>
  <c r="AL92" i="14" s="1"/>
  <c r="AN76" i="14"/>
  <c r="AN92" i="14" s="1"/>
  <c r="AP76" i="14"/>
  <c r="AP92" i="14" s="1"/>
  <c r="AR76" i="14"/>
  <c r="AR92" i="14" s="1"/>
  <c r="AT76" i="14"/>
  <c r="AT92" i="14" s="1"/>
  <c r="AV76" i="14"/>
  <c r="AV92" i="14" s="1"/>
  <c r="AX76" i="14"/>
  <c r="AX92" i="14" s="1"/>
  <c r="AZ76" i="14"/>
  <c r="AZ92" i="14" s="1"/>
  <c r="E76" i="14"/>
  <c r="E92" i="14" s="1"/>
  <c r="C379" i="2" l="1"/>
  <c r="ET201" i="2"/>
  <c r="C401" i="2"/>
  <c r="FP201" i="2"/>
  <c r="C390" i="2"/>
  <c r="FE201" i="2"/>
  <c r="C368" i="2"/>
  <c r="EI201" i="2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Q43" i="30"/>
  <c r="AZ53" i="30"/>
  <c r="AQ44" i="30"/>
  <c r="AZ54" i="30"/>
  <c r="AQ45" i="30"/>
  <c r="AZ55" i="30"/>
  <c r="AQ46" i="30"/>
  <c r="AZ56" i="30"/>
  <c r="AQ47" i="30"/>
  <c r="AZ57" i="30"/>
  <c r="AQ48" i="30"/>
  <c r="AZ58" i="30"/>
  <c r="AQ49" i="30"/>
  <c r="AZ59" i="30"/>
  <c r="AQ50" i="30"/>
  <c r="AZ60" i="30"/>
  <c r="AQ51" i="30"/>
  <c r="AZ61" i="30"/>
  <c r="AQ52" i="30"/>
  <c r="AZ62" i="30"/>
  <c r="AQ53" i="30"/>
  <c r="AZ63" i="30"/>
  <c r="AQ54" i="30"/>
  <c r="AZ64" i="30"/>
  <c r="AQ42" i="30"/>
  <c r="AZ52" i="30"/>
  <c r="AZ34" i="10"/>
  <c r="AZ36" i="10" s="1"/>
  <c r="AY34" i="10"/>
  <c r="AY36" i="10" s="1"/>
  <c r="AX34" i="10"/>
  <c r="AX36" i="10" s="1"/>
  <c r="AW34" i="10"/>
  <c r="AW36" i="10" s="1"/>
  <c r="AV34" i="10"/>
  <c r="AV36" i="10" s="1"/>
  <c r="AU34" i="10"/>
  <c r="AU36" i="10" s="1"/>
  <c r="AT34" i="10"/>
  <c r="AT36" i="10" s="1"/>
  <c r="AS34" i="10"/>
  <c r="AS36" i="10" s="1"/>
  <c r="AR34" i="10"/>
  <c r="AR36" i="10" s="1"/>
  <c r="AQ34" i="10"/>
  <c r="AQ36" i="10" s="1"/>
  <c r="AP34" i="10"/>
  <c r="AP36" i="10" s="1"/>
  <c r="AO34" i="10"/>
  <c r="AO38" i="10" s="1"/>
  <c r="AN34" i="10"/>
  <c r="AN36" i="10" s="1"/>
  <c r="AM34" i="10"/>
  <c r="AM36" i="10" s="1"/>
  <c r="AL34" i="10"/>
  <c r="AL36" i="10" s="1"/>
  <c r="AK34" i="10"/>
  <c r="AK36" i="10" s="1"/>
  <c r="AJ34" i="10"/>
  <c r="AJ36" i="10" s="1"/>
  <c r="AI34" i="10"/>
  <c r="AI36" i="10" s="1"/>
  <c r="AH34" i="10"/>
  <c r="AH36" i="10" s="1"/>
  <c r="AG34" i="10"/>
  <c r="AG36" i="10" s="1"/>
  <c r="AF34" i="10"/>
  <c r="AF36" i="10" s="1"/>
  <c r="AE34" i="10"/>
  <c r="AE36" i="10" s="1"/>
  <c r="AD34" i="10"/>
  <c r="AD36" i="10" s="1"/>
  <c r="AC34" i="10"/>
  <c r="AC38" i="10" s="1"/>
  <c r="AB34" i="10"/>
  <c r="AB36" i="10" s="1"/>
  <c r="AA34" i="10"/>
  <c r="AA36" i="10" s="1"/>
  <c r="Z34" i="10"/>
  <c r="Z36" i="10" s="1"/>
  <c r="Y34" i="10"/>
  <c r="Y36" i="10" s="1"/>
  <c r="X34" i="10"/>
  <c r="X36" i="10" s="1"/>
  <c r="W34" i="10"/>
  <c r="W36" i="10" s="1"/>
  <c r="V34" i="10"/>
  <c r="V36" i="10" s="1"/>
  <c r="U34" i="10"/>
  <c r="U36" i="10" s="1"/>
  <c r="T34" i="10"/>
  <c r="T36" i="10" s="1"/>
  <c r="S34" i="10"/>
  <c r="S36" i="10" s="1"/>
  <c r="R34" i="10"/>
  <c r="R36" i="10" s="1"/>
  <c r="Q34" i="10"/>
  <c r="Q38" i="10" s="1"/>
  <c r="P34" i="10"/>
  <c r="P36" i="10" s="1"/>
  <c r="O34" i="10"/>
  <c r="O36" i="10" s="1"/>
  <c r="N34" i="10"/>
  <c r="N36" i="10" s="1"/>
  <c r="M34" i="10"/>
  <c r="M36" i="10" s="1"/>
  <c r="L34" i="10"/>
  <c r="L36" i="10" s="1"/>
  <c r="K34" i="10"/>
  <c r="K36" i="10" s="1"/>
  <c r="J34" i="10"/>
  <c r="J36" i="10" s="1"/>
  <c r="I34" i="10"/>
  <c r="I36" i="10" s="1"/>
  <c r="H34" i="10"/>
  <c r="H36" i="10" s="1"/>
  <c r="G34" i="10"/>
  <c r="G36" i="10" s="1"/>
  <c r="F34" i="10"/>
  <c r="F36" i="10" s="1"/>
  <c r="E34" i="10"/>
  <c r="E38" i="10" s="1"/>
  <c r="AZ33" i="10"/>
  <c r="AZ40" i="10" s="1"/>
  <c r="AZ41" i="10" s="1"/>
  <c r="AY33" i="10"/>
  <c r="AY40" i="10" s="1"/>
  <c r="AY41" i="10" s="1"/>
  <c r="AX33" i="10"/>
  <c r="AX40" i="10" s="1"/>
  <c r="AX41" i="10" s="1"/>
  <c r="AW33" i="10"/>
  <c r="AW40" i="10" s="1"/>
  <c r="AW41" i="10" s="1"/>
  <c r="AV33" i="10"/>
  <c r="AV40" i="10" s="1"/>
  <c r="AV41" i="10" s="1"/>
  <c r="AU33" i="10"/>
  <c r="AU40" i="10" s="1"/>
  <c r="AU41" i="10" s="1"/>
  <c r="AT33" i="10"/>
  <c r="AT40" i="10" s="1"/>
  <c r="AT41" i="10" s="1"/>
  <c r="AS33" i="10"/>
  <c r="AS40" i="10" s="1"/>
  <c r="AS41" i="10" s="1"/>
  <c r="AR33" i="10"/>
  <c r="AR40" i="10" s="1"/>
  <c r="AR41" i="10" s="1"/>
  <c r="AQ33" i="10"/>
  <c r="AQ40" i="10" s="1"/>
  <c r="AQ41" i="10" s="1"/>
  <c r="AP33" i="10"/>
  <c r="AP40" i="10" s="1"/>
  <c r="AP41" i="10" s="1"/>
  <c r="AO33" i="10"/>
  <c r="AO40" i="10" s="1"/>
  <c r="AO41" i="10" s="1"/>
  <c r="AN33" i="10"/>
  <c r="AN40" i="10" s="1"/>
  <c r="AN41" i="10" s="1"/>
  <c r="AM33" i="10"/>
  <c r="AM40" i="10" s="1"/>
  <c r="AM41" i="10" s="1"/>
  <c r="AL33" i="10"/>
  <c r="AL40" i="10" s="1"/>
  <c r="AL41" i="10" s="1"/>
  <c r="AK33" i="10"/>
  <c r="AK40" i="10" s="1"/>
  <c r="AK41" i="10" s="1"/>
  <c r="AJ33" i="10"/>
  <c r="AJ40" i="10" s="1"/>
  <c r="AJ41" i="10" s="1"/>
  <c r="AI33" i="10"/>
  <c r="AI40" i="10" s="1"/>
  <c r="AI41" i="10" s="1"/>
  <c r="AH33" i="10"/>
  <c r="AH40" i="10" s="1"/>
  <c r="AH41" i="10" s="1"/>
  <c r="AG33" i="10"/>
  <c r="AG40" i="10" s="1"/>
  <c r="AG41" i="10" s="1"/>
  <c r="AF33" i="10"/>
  <c r="AF40" i="10" s="1"/>
  <c r="AF41" i="10" s="1"/>
  <c r="AE33" i="10"/>
  <c r="AE40" i="10" s="1"/>
  <c r="AE41" i="10" s="1"/>
  <c r="AD33" i="10"/>
  <c r="AD40" i="10" s="1"/>
  <c r="AD41" i="10" s="1"/>
  <c r="AC33" i="10"/>
  <c r="AC40" i="10" s="1"/>
  <c r="AC41" i="10" s="1"/>
  <c r="AB33" i="10"/>
  <c r="AB40" i="10" s="1"/>
  <c r="AB41" i="10" s="1"/>
  <c r="AA33" i="10"/>
  <c r="AA40" i="10" s="1"/>
  <c r="AA41" i="10" s="1"/>
  <c r="Z33" i="10"/>
  <c r="Z40" i="10" s="1"/>
  <c r="Z41" i="10" s="1"/>
  <c r="Y33" i="10"/>
  <c r="Y40" i="10" s="1"/>
  <c r="Y41" i="10" s="1"/>
  <c r="X33" i="10"/>
  <c r="X40" i="10" s="1"/>
  <c r="X41" i="10" s="1"/>
  <c r="W33" i="10"/>
  <c r="W40" i="10" s="1"/>
  <c r="W41" i="10" s="1"/>
  <c r="V33" i="10"/>
  <c r="V40" i="10" s="1"/>
  <c r="V41" i="10" s="1"/>
  <c r="U33" i="10"/>
  <c r="U40" i="10" s="1"/>
  <c r="U41" i="10" s="1"/>
  <c r="T33" i="10"/>
  <c r="T40" i="10" s="1"/>
  <c r="T41" i="10" s="1"/>
  <c r="S33" i="10"/>
  <c r="S40" i="10" s="1"/>
  <c r="S41" i="10" s="1"/>
  <c r="R33" i="10"/>
  <c r="R40" i="10" s="1"/>
  <c r="R41" i="10" s="1"/>
  <c r="Q33" i="10"/>
  <c r="Q40" i="10" s="1"/>
  <c r="Q41" i="10" s="1"/>
  <c r="P33" i="10"/>
  <c r="P40" i="10" s="1"/>
  <c r="P41" i="10" s="1"/>
  <c r="O33" i="10"/>
  <c r="O40" i="10" s="1"/>
  <c r="O41" i="10" s="1"/>
  <c r="N33" i="10"/>
  <c r="N40" i="10" s="1"/>
  <c r="N41" i="10" s="1"/>
  <c r="M33" i="10"/>
  <c r="M40" i="10" s="1"/>
  <c r="M41" i="10" s="1"/>
  <c r="L33" i="10"/>
  <c r="L40" i="10" s="1"/>
  <c r="L41" i="10" s="1"/>
  <c r="K33" i="10"/>
  <c r="K40" i="10" s="1"/>
  <c r="K41" i="10" s="1"/>
  <c r="J33" i="10"/>
  <c r="J40" i="10" s="1"/>
  <c r="J41" i="10" s="1"/>
  <c r="I33" i="10"/>
  <c r="I40" i="10" s="1"/>
  <c r="I41" i="10" s="1"/>
  <c r="H33" i="10"/>
  <c r="H40" i="10" s="1"/>
  <c r="H41" i="10" s="1"/>
  <c r="G33" i="10"/>
  <c r="G40" i="10" s="1"/>
  <c r="G41" i="10" s="1"/>
  <c r="F33" i="10"/>
  <c r="F40" i="10" s="1"/>
  <c r="F41" i="10" s="1"/>
  <c r="E33" i="10"/>
  <c r="E40" i="10" s="1"/>
  <c r="E41" i="10" s="1"/>
  <c r="AZ1" i="10"/>
  <c r="AY1" i="10"/>
  <c r="AX1" i="10"/>
  <c r="AW1" i="10"/>
  <c r="AV1" i="10"/>
  <c r="AU1" i="10"/>
  <c r="AT1" i="10"/>
  <c r="AS1" i="10"/>
  <c r="AR1" i="10"/>
  <c r="AQ1" i="10"/>
  <c r="AP1" i="10"/>
  <c r="AO1" i="10"/>
  <c r="AN1" i="10"/>
  <c r="AM1" i="10"/>
  <c r="AL1" i="10"/>
  <c r="AK1" i="10"/>
  <c r="AJ1" i="10"/>
  <c r="AI1" i="10"/>
  <c r="AH1" i="10"/>
  <c r="AG1" i="10"/>
  <c r="AF1" i="10"/>
  <c r="AE1" i="10"/>
  <c r="AD1" i="10"/>
  <c r="AC1" i="10"/>
  <c r="AB1" i="10"/>
  <c r="AA1" i="10"/>
  <c r="Z1" i="10"/>
  <c r="Y1" i="10"/>
  <c r="X1" i="10"/>
  <c r="W1" i="10"/>
  <c r="V1" i="10"/>
  <c r="U1" i="10"/>
  <c r="T1" i="10"/>
  <c r="S1" i="10"/>
  <c r="R1" i="10"/>
  <c r="Q1" i="10"/>
  <c r="P1" i="10"/>
  <c r="O1" i="10"/>
  <c r="N1" i="10"/>
  <c r="M1" i="10"/>
  <c r="L1" i="10"/>
  <c r="K1" i="10"/>
  <c r="J1" i="10"/>
  <c r="I1" i="10"/>
  <c r="H1" i="10"/>
  <c r="G1" i="10"/>
  <c r="F1" i="10"/>
  <c r="E1" i="10"/>
  <c r="AZ24" i="21"/>
  <c r="AY24" i="21"/>
  <c r="AZ23" i="21"/>
  <c r="AY23" i="21"/>
  <c r="AZ22" i="21"/>
  <c r="AY22" i="21"/>
  <c r="AZ21" i="21"/>
  <c r="AY21" i="21"/>
  <c r="AZ20" i="21"/>
  <c r="AY20" i="21"/>
  <c r="AZ19" i="21"/>
  <c r="AY19" i="21"/>
  <c r="AZ16" i="21"/>
  <c r="AY16" i="21"/>
  <c r="AZ15" i="21"/>
  <c r="AY15" i="21"/>
  <c r="AZ14" i="21"/>
  <c r="AY14" i="21"/>
  <c r="AZ13" i="21"/>
  <c r="AY13" i="21"/>
  <c r="AZ12" i="21"/>
  <c r="AY12" i="21"/>
  <c r="AZ11" i="21"/>
  <c r="AY11" i="21"/>
  <c r="AZ8" i="21"/>
  <c r="AY8" i="21"/>
  <c r="AZ7" i="21"/>
  <c r="AY7" i="21"/>
  <c r="AZ6" i="21"/>
  <c r="AY6" i="21"/>
  <c r="AZ5" i="21"/>
  <c r="AY5" i="21"/>
  <c r="AZ4" i="21"/>
  <c r="AY4" i="21"/>
  <c r="AZ3" i="21"/>
  <c r="AY3" i="21"/>
  <c r="AZ2" i="21"/>
  <c r="AZ18" i="21" s="1"/>
  <c r="AY2" i="21"/>
  <c r="AY18" i="21" s="1"/>
  <c r="AX24" i="21"/>
  <c r="AW24" i="21"/>
  <c r="AV24" i="21"/>
  <c r="AU24" i="21"/>
  <c r="AT24" i="21"/>
  <c r="AS24" i="21"/>
  <c r="AR24" i="21"/>
  <c r="AQ24" i="21"/>
  <c r="AP24" i="21"/>
  <c r="AO24" i="21"/>
  <c r="AN24" i="21"/>
  <c r="AM24" i="21"/>
  <c r="AL24" i="21"/>
  <c r="AK24" i="21"/>
  <c r="AJ24" i="21"/>
  <c r="AX23" i="21"/>
  <c r="AW23" i="21"/>
  <c r="AV23" i="21"/>
  <c r="AU23" i="21"/>
  <c r="AT23" i="21"/>
  <c r="AS23" i="21"/>
  <c r="AR23" i="21"/>
  <c r="AQ23" i="21"/>
  <c r="AP23" i="21"/>
  <c r="AO23" i="21"/>
  <c r="AN23" i="21"/>
  <c r="AM23" i="21"/>
  <c r="AL23" i="21"/>
  <c r="AK23" i="21"/>
  <c r="AJ23" i="21"/>
  <c r="AX22" i="21"/>
  <c r="AW22" i="21"/>
  <c r="AV22" i="21"/>
  <c r="AU22" i="21"/>
  <c r="AT22" i="21"/>
  <c r="AS22" i="21"/>
  <c r="AR22" i="21"/>
  <c r="AQ22" i="21"/>
  <c r="AP22" i="21"/>
  <c r="AO22" i="21"/>
  <c r="AN22" i="21"/>
  <c r="AM22" i="21"/>
  <c r="AL22" i="21"/>
  <c r="AK22" i="21"/>
  <c r="AJ22" i="21"/>
  <c r="AX21" i="21"/>
  <c r="AW21" i="21"/>
  <c r="AV21" i="21"/>
  <c r="AU21" i="21"/>
  <c r="AT21" i="21"/>
  <c r="AS21" i="21"/>
  <c r="AR21" i="21"/>
  <c r="AQ21" i="21"/>
  <c r="AP21" i="21"/>
  <c r="AO21" i="21"/>
  <c r="AN21" i="21"/>
  <c r="AM21" i="21"/>
  <c r="AL21" i="21"/>
  <c r="AK21" i="21"/>
  <c r="AJ21" i="21"/>
  <c r="AX20" i="21"/>
  <c r="AW20" i="21"/>
  <c r="AV20" i="21"/>
  <c r="AU20" i="21"/>
  <c r="AT20" i="21"/>
  <c r="AS20" i="21"/>
  <c r="AR20" i="21"/>
  <c r="AQ20" i="21"/>
  <c r="AP20" i="21"/>
  <c r="AO20" i="21"/>
  <c r="AN20" i="21"/>
  <c r="AM20" i="21"/>
  <c r="AL20" i="21"/>
  <c r="AK20" i="21"/>
  <c r="AJ20" i="21"/>
  <c r="AX19" i="21"/>
  <c r="AW19" i="21"/>
  <c r="AV19" i="21"/>
  <c r="AU19" i="21"/>
  <c r="AT19" i="21"/>
  <c r="AS19" i="21"/>
  <c r="AR19" i="21"/>
  <c r="AQ19" i="21"/>
  <c r="AP19" i="21"/>
  <c r="AO19" i="21"/>
  <c r="AN19" i="21"/>
  <c r="AM19" i="21"/>
  <c r="AL19" i="21"/>
  <c r="AK19" i="21"/>
  <c r="AJ19" i="21"/>
  <c r="AX16" i="21"/>
  <c r="AW16" i="21"/>
  <c r="AV16" i="21"/>
  <c r="AU16" i="21"/>
  <c r="AT16" i="21"/>
  <c r="AS16" i="21"/>
  <c r="AR16" i="21"/>
  <c r="AQ16" i="21"/>
  <c r="AP16" i="21"/>
  <c r="AO16" i="21"/>
  <c r="AN16" i="21"/>
  <c r="AM16" i="21"/>
  <c r="AL16" i="21"/>
  <c r="AK16" i="21"/>
  <c r="AJ16" i="21"/>
  <c r="AX15" i="21"/>
  <c r="AW15" i="21"/>
  <c r="AV15" i="21"/>
  <c r="AU15" i="21"/>
  <c r="AT15" i="21"/>
  <c r="AS15" i="21"/>
  <c r="AR15" i="21"/>
  <c r="AQ15" i="21"/>
  <c r="AP15" i="21"/>
  <c r="AO15" i="21"/>
  <c r="AN15" i="21"/>
  <c r="AM15" i="21"/>
  <c r="AL15" i="21"/>
  <c r="AK15" i="21"/>
  <c r="AJ15" i="21"/>
  <c r="AX14" i="21"/>
  <c r="AW14" i="21"/>
  <c r="AV14" i="21"/>
  <c r="AU14" i="21"/>
  <c r="AT14" i="21"/>
  <c r="AS14" i="21"/>
  <c r="AR14" i="21"/>
  <c r="AQ14" i="21"/>
  <c r="AP14" i="21"/>
  <c r="AO14" i="21"/>
  <c r="AN14" i="21"/>
  <c r="AM14" i="21"/>
  <c r="AL14" i="21"/>
  <c r="AK14" i="21"/>
  <c r="AJ14" i="21"/>
  <c r="AX13" i="21"/>
  <c r="AW13" i="21"/>
  <c r="AV13" i="21"/>
  <c r="AU13" i="21"/>
  <c r="AT13" i="21"/>
  <c r="AS13" i="21"/>
  <c r="AR13" i="21"/>
  <c r="AQ13" i="21"/>
  <c r="AP13" i="21"/>
  <c r="AO13" i="21"/>
  <c r="AN13" i="21"/>
  <c r="AM13" i="21"/>
  <c r="AL13" i="21"/>
  <c r="AK13" i="21"/>
  <c r="AJ13" i="21"/>
  <c r="AX12" i="21"/>
  <c r="AW12" i="21"/>
  <c r="AV12" i="21"/>
  <c r="AU12" i="21"/>
  <c r="AT12" i="21"/>
  <c r="AS12" i="21"/>
  <c r="AR12" i="21"/>
  <c r="AQ12" i="21"/>
  <c r="AP12" i="21"/>
  <c r="AO12" i="21"/>
  <c r="AN12" i="21"/>
  <c r="AM12" i="21"/>
  <c r="AL12" i="21"/>
  <c r="AK12" i="21"/>
  <c r="AJ12" i="21"/>
  <c r="AX11" i="21"/>
  <c r="AW11" i="21"/>
  <c r="AV11" i="21"/>
  <c r="AU11" i="21"/>
  <c r="AT11" i="21"/>
  <c r="AS11" i="21"/>
  <c r="AR11" i="21"/>
  <c r="AQ11" i="21"/>
  <c r="AP11" i="21"/>
  <c r="AO11" i="21"/>
  <c r="AN11" i="21"/>
  <c r="AM11" i="21"/>
  <c r="AL11" i="21"/>
  <c r="AK11" i="21"/>
  <c r="AJ11" i="21"/>
  <c r="AX8" i="21"/>
  <c r="AW8" i="21"/>
  <c r="AV8" i="21"/>
  <c r="AU8" i="21"/>
  <c r="AT8" i="21"/>
  <c r="AS8" i="21"/>
  <c r="AR8" i="21"/>
  <c r="AQ8" i="21"/>
  <c r="AP8" i="21"/>
  <c r="AO8" i="21"/>
  <c r="AN8" i="21"/>
  <c r="AM8" i="21"/>
  <c r="AL8" i="21"/>
  <c r="AK8" i="21"/>
  <c r="AJ8" i="21"/>
  <c r="AX7" i="21"/>
  <c r="AW7" i="21"/>
  <c r="AV7" i="21"/>
  <c r="AU7" i="21"/>
  <c r="AT7" i="21"/>
  <c r="AS7" i="21"/>
  <c r="AR7" i="21"/>
  <c r="AQ7" i="21"/>
  <c r="AP7" i="21"/>
  <c r="AO7" i="21"/>
  <c r="AN7" i="21"/>
  <c r="AM7" i="21"/>
  <c r="AL7" i="21"/>
  <c r="AK7" i="21"/>
  <c r="AJ7" i="21"/>
  <c r="AX6" i="21"/>
  <c r="AW6" i="21"/>
  <c r="AV6" i="21"/>
  <c r="AU6" i="21"/>
  <c r="AT6" i="21"/>
  <c r="AS6" i="21"/>
  <c r="AR6" i="21"/>
  <c r="AQ6" i="21"/>
  <c r="AP6" i="21"/>
  <c r="AO6" i="21"/>
  <c r="AN6" i="21"/>
  <c r="AM6" i="21"/>
  <c r="AL6" i="21"/>
  <c r="AK6" i="21"/>
  <c r="AJ6" i="21"/>
  <c r="AX5" i="21"/>
  <c r="AW5" i="21"/>
  <c r="AV5" i="21"/>
  <c r="AU5" i="21"/>
  <c r="AT5" i="21"/>
  <c r="AS5" i="21"/>
  <c r="AR5" i="21"/>
  <c r="AQ5" i="21"/>
  <c r="AP5" i="21"/>
  <c r="AO5" i="21"/>
  <c r="AN5" i="21"/>
  <c r="AM5" i="21"/>
  <c r="AL5" i="21"/>
  <c r="AK5" i="21"/>
  <c r="AJ5" i="21"/>
  <c r="AX4" i="21"/>
  <c r="AW4" i="21"/>
  <c r="AV4" i="21"/>
  <c r="AU4" i="21"/>
  <c r="AT4" i="21"/>
  <c r="AS4" i="21"/>
  <c r="AR4" i="21"/>
  <c r="AQ4" i="21"/>
  <c r="AP4" i="21"/>
  <c r="AO4" i="21"/>
  <c r="AN4" i="21"/>
  <c r="AM4" i="21"/>
  <c r="AL4" i="21"/>
  <c r="AK4" i="21"/>
  <c r="AJ4" i="21"/>
  <c r="AX3" i="21"/>
  <c r="AW3" i="21"/>
  <c r="AV3" i="21"/>
  <c r="AU3" i="21"/>
  <c r="AT3" i="21"/>
  <c r="AS3" i="21"/>
  <c r="AR3" i="21"/>
  <c r="AQ3" i="21"/>
  <c r="AP3" i="21"/>
  <c r="AO3" i="21"/>
  <c r="AN3" i="21"/>
  <c r="AM3" i="21"/>
  <c r="AL3" i="21"/>
  <c r="AK3" i="21"/>
  <c r="AJ3" i="21"/>
  <c r="AX2" i="21"/>
  <c r="AX10" i="21" s="1"/>
  <c r="AW2" i="21"/>
  <c r="AW18" i="21" s="1"/>
  <c r="AV2" i="21"/>
  <c r="AV10" i="21" s="1"/>
  <c r="AU2" i="21"/>
  <c r="AU18" i="21" s="1"/>
  <c r="AT2" i="21"/>
  <c r="AT10" i="21" s="1"/>
  <c r="AS2" i="21"/>
  <c r="AS18" i="21" s="1"/>
  <c r="AR2" i="21"/>
  <c r="AR10" i="21" s="1"/>
  <c r="AQ2" i="21"/>
  <c r="AQ18" i="21" s="1"/>
  <c r="AP2" i="21"/>
  <c r="AP10" i="21" s="1"/>
  <c r="AO2" i="21"/>
  <c r="AO18" i="21" s="1"/>
  <c r="AN2" i="21"/>
  <c r="AN10" i="21" s="1"/>
  <c r="AM2" i="21"/>
  <c r="AM18" i="21" s="1"/>
  <c r="AL2" i="21"/>
  <c r="AL10" i="21" s="1"/>
  <c r="AK2" i="21"/>
  <c r="AK18" i="21" s="1"/>
  <c r="AJ2" i="21"/>
  <c r="AJ10" i="21" s="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AI6" i="21"/>
  <c r="AH6" i="21"/>
  <c r="AG6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AI5" i="21"/>
  <c r="AH5" i="21"/>
  <c r="AG5" i="21"/>
  <c r="AF5" i="21"/>
  <c r="AE5" i="21"/>
  <c r="AD5" i="21"/>
  <c r="AC5" i="21"/>
  <c r="AB5" i="21"/>
  <c r="AA5" i="21"/>
  <c r="Z5" i="21"/>
  <c r="Y5" i="21"/>
  <c r="X5" i="21"/>
  <c r="W5" i="21"/>
  <c r="V5" i="21"/>
  <c r="U5" i="21"/>
  <c r="T5" i="21"/>
  <c r="S5" i="21"/>
  <c r="R5" i="21"/>
  <c r="Q5" i="21"/>
  <c r="AI4" i="21"/>
  <c r="AH4" i="21"/>
  <c r="AG4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AI3" i="21"/>
  <c r="AH3" i="21"/>
  <c r="AG3" i="21"/>
  <c r="AF3" i="21"/>
  <c r="AE3" i="21"/>
  <c r="AD3" i="21"/>
  <c r="AC3" i="21"/>
  <c r="AB3" i="21"/>
  <c r="AA3" i="21"/>
  <c r="Z3" i="21"/>
  <c r="Y3" i="21"/>
  <c r="X3" i="21"/>
  <c r="W3" i="21"/>
  <c r="V3" i="21"/>
  <c r="U3" i="21"/>
  <c r="T3" i="21"/>
  <c r="S3" i="21"/>
  <c r="R3" i="21"/>
  <c r="Q3" i="21"/>
  <c r="AI2" i="21"/>
  <c r="AI10" i="21" s="1"/>
  <c r="AH2" i="21"/>
  <c r="AH18" i="21" s="1"/>
  <c r="AG2" i="21"/>
  <c r="AG10" i="21" s="1"/>
  <c r="AF2" i="21"/>
  <c r="AF18" i="21" s="1"/>
  <c r="AE2" i="21"/>
  <c r="AE10" i="21" s="1"/>
  <c r="AD2" i="21"/>
  <c r="AD18" i="21" s="1"/>
  <c r="AC2" i="21"/>
  <c r="AC10" i="21" s="1"/>
  <c r="AB2" i="21"/>
  <c r="AB18" i="21" s="1"/>
  <c r="AA2" i="21"/>
  <c r="AA10" i="21" s="1"/>
  <c r="Z2" i="21"/>
  <c r="Z18" i="21" s="1"/>
  <c r="Y2" i="21"/>
  <c r="Y10" i="21" s="1"/>
  <c r="X2" i="21"/>
  <c r="X18" i="21" s="1"/>
  <c r="W2" i="21"/>
  <c r="W10" i="21" s="1"/>
  <c r="V2" i="21"/>
  <c r="V18" i="21" s="1"/>
  <c r="U2" i="21"/>
  <c r="U10" i="21" s="1"/>
  <c r="T2" i="21"/>
  <c r="T18" i="21" s="1"/>
  <c r="S2" i="21"/>
  <c r="S10" i="21" s="1"/>
  <c r="R2" i="21"/>
  <c r="R18" i="21" s="1"/>
  <c r="Q2" i="21"/>
  <c r="Q10" i="21" s="1"/>
  <c r="Q26" i="20"/>
  <c r="R26" i="20"/>
  <c r="S26" i="20"/>
  <c r="T26" i="20"/>
  <c r="U26" i="20"/>
  <c r="V26" i="20"/>
  <c r="W26" i="20"/>
  <c r="X26" i="20"/>
  <c r="Y26" i="20"/>
  <c r="Z26" i="20"/>
  <c r="AA26" i="20"/>
  <c r="AB26" i="20"/>
  <c r="AC26" i="20"/>
  <c r="AD26" i="20"/>
  <c r="AE26" i="20"/>
  <c r="AF26" i="20"/>
  <c r="AG26" i="20"/>
  <c r="AH26" i="20"/>
  <c r="AI26" i="20"/>
  <c r="AJ26" i="20"/>
  <c r="AK26" i="20"/>
  <c r="AL26" i="20"/>
  <c r="AM26" i="20"/>
  <c r="AN26" i="20"/>
  <c r="AO26" i="20"/>
  <c r="AP26" i="20"/>
  <c r="AQ26" i="20"/>
  <c r="AR26" i="20"/>
  <c r="AS26" i="20"/>
  <c r="AT26" i="20"/>
  <c r="AU26" i="20"/>
  <c r="AV26" i="20"/>
  <c r="AW26" i="20"/>
  <c r="AX26" i="20"/>
  <c r="AY26" i="20"/>
  <c r="AZ26" i="20"/>
  <c r="Q27" i="20"/>
  <c r="R27" i="20"/>
  <c r="S27" i="20"/>
  <c r="T27" i="20"/>
  <c r="U27" i="20"/>
  <c r="V27" i="20"/>
  <c r="W27" i="20"/>
  <c r="X27" i="20"/>
  <c r="Y27" i="20"/>
  <c r="Z27" i="20"/>
  <c r="AA27" i="20"/>
  <c r="AB27" i="20"/>
  <c r="AC27" i="20"/>
  <c r="AD27" i="20"/>
  <c r="AE27" i="20"/>
  <c r="AF27" i="20"/>
  <c r="AG27" i="20"/>
  <c r="AH27" i="20"/>
  <c r="AI27" i="20"/>
  <c r="AJ27" i="20"/>
  <c r="AK27" i="20"/>
  <c r="AL27" i="20"/>
  <c r="AM27" i="20"/>
  <c r="AN27" i="20"/>
  <c r="AO27" i="20"/>
  <c r="AP27" i="20"/>
  <c r="AQ27" i="20"/>
  <c r="AR27" i="20"/>
  <c r="AS27" i="20"/>
  <c r="AT27" i="20"/>
  <c r="AU27" i="20"/>
  <c r="AV27" i="20"/>
  <c r="AW27" i="20"/>
  <c r="AX27" i="20"/>
  <c r="AY27" i="20"/>
  <c r="AZ27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AC28" i="20"/>
  <c r="AD28" i="20"/>
  <c r="AE28" i="20"/>
  <c r="AF28" i="20"/>
  <c r="AG28" i="20"/>
  <c r="AH28" i="20"/>
  <c r="AI28" i="20"/>
  <c r="AJ28" i="20"/>
  <c r="AK28" i="20"/>
  <c r="AL28" i="20"/>
  <c r="AM28" i="20"/>
  <c r="AN28" i="20"/>
  <c r="AO28" i="20"/>
  <c r="AP28" i="20"/>
  <c r="AQ28" i="20"/>
  <c r="AR28" i="20"/>
  <c r="AS28" i="20"/>
  <c r="AT28" i="20"/>
  <c r="AU28" i="20"/>
  <c r="AV28" i="20"/>
  <c r="AW28" i="20"/>
  <c r="AX28" i="20"/>
  <c r="AY28" i="20"/>
  <c r="AZ28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Q30" i="20"/>
  <c r="R30" i="20"/>
  <c r="S30" i="20"/>
  <c r="T30" i="20"/>
  <c r="U30" i="20"/>
  <c r="V30" i="20"/>
  <c r="W30" i="20"/>
  <c r="X30" i="20"/>
  <c r="Y30" i="20"/>
  <c r="Z30" i="20"/>
  <c r="AA30" i="20"/>
  <c r="AB30" i="20"/>
  <c r="AC30" i="20"/>
  <c r="AD30" i="20"/>
  <c r="AE30" i="20"/>
  <c r="AF30" i="20"/>
  <c r="AG30" i="20"/>
  <c r="AH30" i="20"/>
  <c r="AI30" i="20"/>
  <c r="AJ30" i="20"/>
  <c r="AK30" i="20"/>
  <c r="AL30" i="20"/>
  <c r="AM30" i="20"/>
  <c r="AN30" i="20"/>
  <c r="AO30" i="20"/>
  <c r="AP30" i="20"/>
  <c r="AQ30" i="20"/>
  <c r="AR30" i="20"/>
  <c r="AS30" i="20"/>
  <c r="AT30" i="20"/>
  <c r="AU30" i="20"/>
  <c r="AV30" i="20"/>
  <c r="AW30" i="20"/>
  <c r="AX30" i="20"/>
  <c r="AY30" i="20"/>
  <c r="AZ30" i="20"/>
  <c r="Q31" i="20"/>
  <c r="R31" i="20"/>
  <c r="S31" i="20"/>
  <c r="T31" i="20"/>
  <c r="U31" i="20"/>
  <c r="V31" i="20"/>
  <c r="W31" i="20"/>
  <c r="X31" i="20"/>
  <c r="Y31" i="20"/>
  <c r="Z31" i="20"/>
  <c r="AA31" i="20"/>
  <c r="AB31" i="20"/>
  <c r="AC31" i="20"/>
  <c r="AD31" i="20"/>
  <c r="AE31" i="20"/>
  <c r="AF31" i="20"/>
  <c r="AG31" i="20"/>
  <c r="AH31" i="20"/>
  <c r="AI31" i="20"/>
  <c r="AJ31" i="20"/>
  <c r="AK31" i="20"/>
  <c r="AL31" i="20"/>
  <c r="AM31" i="20"/>
  <c r="AN31" i="20"/>
  <c r="AO31" i="20"/>
  <c r="AP31" i="20"/>
  <c r="AQ31" i="20"/>
  <c r="AR31" i="20"/>
  <c r="AS31" i="20"/>
  <c r="AT31" i="20"/>
  <c r="AU31" i="20"/>
  <c r="AV31" i="20"/>
  <c r="AW31" i="20"/>
  <c r="AX31" i="20"/>
  <c r="AY31" i="20"/>
  <c r="AZ31" i="20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E25" i="18"/>
  <c r="AF25" i="18"/>
  <c r="AG25" i="18"/>
  <c r="AH25" i="18"/>
  <c r="AI25" i="18"/>
  <c r="AJ25" i="18"/>
  <c r="AK25" i="18"/>
  <c r="AL25" i="18"/>
  <c r="AM25" i="18"/>
  <c r="AN25" i="18"/>
  <c r="AO25" i="18"/>
  <c r="AP25" i="18"/>
  <c r="AQ25" i="18"/>
  <c r="AR25" i="18"/>
  <c r="AS25" i="18"/>
  <c r="AT25" i="18"/>
  <c r="AU25" i="18"/>
  <c r="AV25" i="18"/>
  <c r="AW25" i="18"/>
  <c r="AX25" i="18"/>
  <c r="AY25" i="18"/>
  <c r="AZ25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AH26" i="18"/>
  <c r="AI26" i="18"/>
  <c r="AJ26" i="18"/>
  <c r="AK26" i="18"/>
  <c r="AL26" i="18"/>
  <c r="AM26" i="18"/>
  <c r="AN26" i="18"/>
  <c r="AO26" i="18"/>
  <c r="AP26" i="18"/>
  <c r="AQ26" i="18"/>
  <c r="AR26" i="18"/>
  <c r="AS26" i="18"/>
  <c r="AT26" i="18"/>
  <c r="AU26" i="18"/>
  <c r="AV26" i="18"/>
  <c r="AW26" i="18"/>
  <c r="AX26" i="18"/>
  <c r="AY26" i="18"/>
  <c r="AZ26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AH27" i="18"/>
  <c r="AI27" i="18"/>
  <c r="AJ27" i="18"/>
  <c r="AK27" i="18"/>
  <c r="AL27" i="18"/>
  <c r="AM27" i="18"/>
  <c r="AN27" i="18"/>
  <c r="AO27" i="18"/>
  <c r="AP27" i="18"/>
  <c r="AQ27" i="18"/>
  <c r="AR27" i="18"/>
  <c r="AS27" i="18"/>
  <c r="AT27" i="18"/>
  <c r="AU27" i="18"/>
  <c r="AV27" i="18"/>
  <c r="AW27" i="18"/>
  <c r="AX27" i="18"/>
  <c r="AY27" i="18"/>
  <c r="AZ27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AL28" i="18"/>
  <c r="AM28" i="18"/>
  <c r="AN28" i="18"/>
  <c r="AO28" i="18"/>
  <c r="AP28" i="18"/>
  <c r="AQ28" i="18"/>
  <c r="AR28" i="18"/>
  <c r="AS28" i="18"/>
  <c r="AT28" i="18"/>
  <c r="AU28" i="18"/>
  <c r="AV28" i="18"/>
  <c r="AW28" i="18"/>
  <c r="AX28" i="18"/>
  <c r="AY28" i="18"/>
  <c r="AZ28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AH29" i="18"/>
  <c r="AI29" i="18"/>
  <c r="AJ29" i="18"/>
  <c r="AK29" i="18"/>
  <c r="AL29" i="18"/>
  <c r="AM29" i="18"/>
  <c r="AN29" i="18"/>
  <c r="AO29" i="18"/>
  <c r="AP29" i="18"/>
  <c r="AQ29" i="18"/>
  <c r="AR29" i="18"/>
  <c r="AS29" i="18"/>
  <c r="AT29" i="18"/>
  <c r="AU29" i="18"/>
  <c r="AV29" i="18"/>
  <c r="AW29" i="18"/>
  <c r="AX29" i="18"/>
  <c r="AY29" i="18"/>
  <c r="AZ29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AH30" i="18"/>
  <c r="AI30" i="18"/>
  <c r="AJ30" i="18"/>
  <c r="AK30" i="18"/>
  <c r="AL30" i="18"/>
  <c r="AM30" i="18"/>
  <c r="AN30" i="18"/>
  <c r="AO30" i="18"/>
  <c r="AP30" i="18"/>
  <c r="AQ30" i="18"/>
  <c r="AR30" i="18"/>
  <c r="AS30" i="18"/>
  <c r="AT30" i="18"/>
  <c r="AU30" i="18"/>
  <c r="AV30" i="18"/>
  <c r="AW30" i="18"/>
  <c r="AX30" i="18"/>
  <c r="AY30" i="18"/>
  <c r="AZ30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AH31" i="18"/>
  <c r="AI31" i="18"/>
  <c r="AJ31" i="18"/>
  <c r="AK31" i="18"/>
  <c r="AL31" i="18"/>
  <c r="AM31" i="18"/>
  <c r="AN31" i="18"/>
  <c r="AO31" i="18"/>
  <c r="AP31" i="18"/>
  <c r="AQ31" i="18"/>
  <c r="AR31" i="18"/>
  <c r="AS31" i="18"/>
  <c r="AT31" i="18"/>
  <c r="AU31" i="18"/>
  <c r="AV31" i="18"/>
  <c r="AW31" i="18"/>
  <c r="AX31" i="18"/>
  <c r="AY31" i="18"/>
  <c r="AZ31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AH33" i="18"/>
  <c r="AI33" i="18"/>
  <c r="AJ33" i="18"/>
  <c r="AK33" i="18"/>
  <c r="AL33" i="18"/>
  <c r="AM33" i="18"/>
  <c r="AN33" i="18"/>
  <c r="AO33" i="18"/>
  <c r="AP33" i="18"/>
  <c r="AQ33" i="18"/>
  <c r="AR33" i="18"/>
  <c r="AS33" i="18"/>
  <c r="AT33" i="18"/>
  <c r="AU33" i="18"/>
  <c r="AV33" i="18"/>
  <c r="AW33" i="18"/>
  <c r="AX33" i="18"/>
  <c r="AY33" i="18"/>
  <c r="AZ33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AD41" i="18"/>
  <c r="AE41" i="18"/>
  <c r="AF41" i="18"/>
  <c r="AG41" i="18"/>
  <c r="AH41" i="18"/>
  <c r="AI41" i="18"/>
  <c r="AJ41" i="18"/>
  <c r="AK41" i="18"/>
  <c r="AL41" i="18"/>
  <c r="AM41" i="18"/>
  <c r="AN41" i="18"/>
  <c r="AO41" i="18"/>
  <c r="AP41" i="18"/>
  <c r="AQ41" i="18"/>
  <c r="AR41" i="18"/>
  <c r="AS41" i="18"/>
  <c r="AT41" i="18"/>
  <c r="AU41" i="18"/>
  <c r="AV41" i="18"/>
  <c r="AW41" i="18"/>
  <c r="AX41" i="18"/>
  <c r="AY41" i="18"/>
  <c r="AZ41" i="18"/>
  <c r="C380" i="2" l="1"/>
  <c r="EU201" i="2"/>
  <c r="C402" i="2"/>
  <c r="FQ201" i="2"/>
  <c r="C391" i="2"/>
  <c r="FF201" i="2"/>
  <c r="F47" i="10"/>
  <c r="F49" i="10" s="1"/>
  <c r="F50" i="10" s="1"/>
  <c r="H47" i="10"/>
  <c r="H49" i="10" s="1"/>
  <c r="H50" i="10" s="1"/>
  <c r="J47" i="10"/>
  <c r="J49" i="10" s="1"/>
  <c r="J50" i="10" s="1"/>
  <c r="L47" i="10"/>
  <c r="L49" i="10" s="1"/>
  <c r="L50" i="10" s="1"/>
  <c r="N47" i="10"/>
  <c r="N49" i="10" s="1"/>
  <c r="N50" i="10" s="1"/>
  <c r="P47" i="10"/>
  <c r="P49" i="10" s="1"/>
  <c r="P50" i="10" s="1"/>
  <c r="R47" i="10"/>
  <c r="R49" i="10" s="1"/>
  <c r="R50" i="10" s="1"/>
  <c r="T47" i="10"/>
  <c r="T49" i="10" s="1"/>
  <c r="T50" i="10" s="1"/>
  <c r="V47" i="10"/>
  <c r="V49" i="10" s="1"/>
  <c r="V50" i="10" s="1"/>
  <c r="X47" i="10"/>
  <c r="X49" i="10" s="1"/>
  <c r="X50" i="10" s="1"/>
  <c r="Z47" i="10"/>
  <c r="Z49" i="10" s="1"/>
  <c r="Z50" i="10" s="1"/>
  <c r="AB47" i="10"/>
  <c r="AB49" i="10" s="1"/>
  <c r="AB50" i="10" s="1"/>
  <c r="AD47" i="10"/>
  <c r="AD49" i="10" s="1"/>
  <c r="AD50" i="10" s="1"/>
  <c r="AF47" i="10"/>
  <c r="AF49" i="10" s="1"/>
  <c r="AF50" i="10" s="1"/>
  <c r="AH47" i="10"/>
  <c r="AH49" i="10" s="1"/>
  <c r="AH50" i="10" s="1"/>
  <c r="AJ47" i="10"/>
  <c r="AJ49" i="10" s="1"/>
  <c r="AJ50" i="10" s="1"/>
  <c r="AL47" i="10"/>
  <c r="AL49" i="10" s="1"/>
  <c r="AL50" i="10" s="1"/>
  <c r="AN47" i="10"/>
  <c r="AN49" i="10" s="1"/>
  <c r="AN50" i="10" s="1"/>
  <c r="AP47" i="10"/>
  <c r="AP49" i="10" s="1"/>
  <c r="AP50" i="10" s="1"/>
  <c r="AR47" i="10"/>
  <c r="AR49" i="10" s="1"/>
  <c r="AR50" i="10" s="1"/>
  <c r="AT47" i="10"/>
  <c r="AT49" i="10" s="1"/>
  <c r="AT50" i="10" s="1"/>
  <c r="AV47" i="10"/>
  <c r="AV49" i="10" s="1"/>
  <c r="AV50" i="10" s="1"/>
  <c r="AX47" i="10"/>
  <c r="AX49" i="10" s="1"/>
  <c r="AX50" i="10" s="1"/>
  <c r="AZ47" i="10"/>
  <c r="AZ49" i="10" s="1"/>
  <c r="AZ50" i="10" s="1"/>
  <c r="E47" i="10"/>
  <c r="E49" i="10" s="1"/>
  <c r="E50" i="10" s="1"/>
  <c r="E52" i="10" s="1"/>
  <c r="F52" i="10" s="1"/>
  <c r="G47" i="10"/>
  <c r="G49" i="10" s="1"/>
  <c r="G50" i="10" s="1"/>
  <c r="I47" i="10"/>
  <c r="I49" i="10" s="1"/>
  <c r="I50" i="10" s="1"/>
  <c r="K47" i="10"/>
  <c r="K49" i="10" s="1"/>
  <c r="K50" i="10" s="1"/>
  <c r="M47" i="10"/>
  <c r="M49" i="10" s="1"/>
  <c r="M50" i="10" s="1"/>
  <c r="O47" i="10"/>
  <c r="O49" i="10" s="1"/>
  <c r="O50" i="10" s="1"/>
  <c r="Q47" i="10"/>
  <c r="Q49" i="10" s="1"/>
  <c r="Q50" i="10" s="1"/>
  <c r="Q52" i="10" s="1"/>
  <c r="R52" i="10" s="1"/>
  <c r="S47" i="10"/>
  <c r="S49" i="10" s="1"/>
  <c r="S50" i="10" s="1"/>
  <c r="U47" i="10"/>
  <c r="U49" i="10" s="1"/>
  <c r="U50" i="10" s="1"/>
  <c r="W47" i="10"/>
  <c r="W49" i="10" s="1"/>
  <c r="W50" i="10" s="1"/>
  <c r="Y47" i="10"/>
  <c r="Y49" i="10" s="1"/>
  <c r="Y50" i="10" s="1"/>
  <c r="AA47" i="10"/>
  <c r="AA49" i="10" s="1"/>
  <c r="AA50" i="10" s="1"/>
  <c r="AC47" i="10"/>
  <c r="AC49" i="10" s="1"/>
  <c r="AC50" i="10" s="1"/>
  <c r="AC52" i="10" s="1"/>
  <c r="AD52" i="10" s="1"/>
  <c r="AE47" i="10"/>
  <c r="AE49" i="10" s="1"/>
  <c r="AE50" i="10" s="1"/>
  <c r="AG47" i="10"/>
  <c r="AG49" i="10" s="1"/>
  <c r="AG50" i="10" s="1"/>
  <c r="AI47" i="10"/>
  <c r="AI49" i="10" s="1"/>
  <c r="AI50" i="10" s="1"/>
  <c r="AK47" i="10"/>
  <c r="AK49" i="10" s="1"/>
  <c r="AK50" i="10" s="1"/>
  <c r="AM47" i="10"/>
  <c r="AM49" i="10" s="1"/>
  <c r="AM50" i="10" s="1"/>
  <c r="AO47" i="10"/>
  <c r="AO49" i="10" s="1"/>
  <c r="AO50" i="10" s="1"/>
  <c r="AO52" i="10" s="1"/>
  <c r="AP52" i="10" s="1"/>
  <c r="AQ47" i="10"/>
  <c r="AQ49" i="10" s="1"/>
  <c r="AQ50" i="10" s="1"/>
  <c r="AS47" i="10"/>
  <c r="AS49" i="10" s="1"/>
  <c r="AS50" i="10" s="1"/>
  <c r="AU47" i="10"/>
  <c r="AU49" i="10" s="1"/>
  <c r="AU50" i="10" s="1"/>
  <c r="AW47" i="10"/>
  <c r="AW49" i="10" s="1"/>
  <c r="AW50" i="10" s="1"/>
  <c r="AY47" i="10"/>
  <c r="AY49" i="10" s="1"/>
  <c r="AY50" i="10" s="1"/>
  <c r="F42" i="10"/>
  <c r="F43" i="10" s="1"/>
  <c r="H42" i="10"/>
  <c r="H43" i="10" s="1"/>
  <c r="J42" i="10"/>
  <c r="J43" i="10" s="1"/>
  <c r="L42" i="10"/>
  <c r="L43" i="10" s="1"/>
  <c r="N42" i="10"/>
  <c r="N43" i="10" s="1"/>
  <c r="P42" i="10"/>
  <c r="P43" i="10" s="1"/>
  <c r="R42" i="10"/>
  <c r="R43" i="10" s="1"/>
  <c r="T42" i="10"/>
  <c r="T43" i="10" s="1"/>
  <c r="V42" i="10"/>
  <c r="V43" i="10" s="1"/>
  <c r="X42" i="10"/>
  <c r="X43" i="10" s="1"/>
  <c r="Z42" i="10"/>
  <c r="Z43" i="10" s="1"/>
  <c r="AB42" i="10"/>
  <c r="AB43" i="10" s="1"/>
  <c r="AD42" i="10"/>
  <c r="AD43" i="10" s="1"/>
  <c r="AF42" i="10"/>
  <c r="AF43" i="10" s="1"/>
  <c r="AH42" i="10"/>
  <c r="AH43" i="10" s="1"/>
  <c r="AJ42" i="10"/>
  <c r="AJ43" i="10" s="1"/>
  <c r="AL42" i="10"/>
  <c r="AL43" i="10" s="1"/>
  <c r="AN42" i="10"/>
  <c r="AN43" i="10" s="1"/>
  <c r="AP42" i="10"/>
  <c r="AP43" i="10" s="1"/>
  <c r="AR42" i="10"/>
  <c r="AR43" i="10" s="1"/>
  <c r="AT42" i="10"/>
  <c r="AT43" i="10" s="1"/>
  <c r="AV42" i="10"/>
  <c r="AV43" i="10" s="1"/>
  <c r="AX42" i="10"/>
  <c r="AX43" i="10" s="1"/>
  <c r="AZ42" i="10"/>
  <c r="AZ43" i="10" s="1"/>
  <c r="E42" i="10"/>
  <c r="E43" i="10" s="1"/>
  <c r="G42" i="10"/>
  <c r="G43" i="10" s="1"/>
  <c r="I42" i="10"/>
  <c r="I43" i="10" s="1"/>
  <c r="K42" i="10"/>
  <c r="K43" i="10" s="1"/>
  <c r="M42" i="10"/>
  <c r="M43" i="10" s="1"/>
  <c r="O42" i="10"/>
  <c r="O43" i="10" s="1"/>
  <c r="Q42" i="10"/>
  <c r="Q43" i="10" s="1"/>
  <c r="S42" i="10"/>
  <c r="S43" i="10" s="1"/>
  <c r="U42" i="10"/>
  <c r="U43" i="10" s="1"/>
  <c r="W42" i="10"/>
  <c r="W43" i="10" s="1"/>
  <c r="Y42" i="10"/>
  <c r="Y43" i="10" s="1"/>
  <c r="AA42" i="10"/>
  <c r="AA43" i="10" s="1"/>
  <c r="AC42" i="10"/>
  <c r="AC43" i="10" s="1"/>
  <c r="AE42" i="10"/>
  <c r="AE43" i="10" s="1"/>
  <c r="AG42" i="10"/>
  <c r="AG43" i="10" s="1"/>
  <c r="AI42" i="10"/>
  <c r="AI43" i="10" s="1"/>
  <c r="AK42" i="10"/>
  <c r="AK43" i="10" s="1"/>
  <c r="AM42" i="10"/>
  <c r="AM43" i="10" s="1"/>
  <c r="AO42" i="10"/>
  <c r="AO43" i="10" s="1"/>
  <c r="AQ42" i="10"/>
  <c r="AQ43" i="10" s="1"/>
  <c r="AS42" i="10"/>
  <c r="AS43" i="10" s="1"/>
  <c r="AU42" i="10"/>
  <c r="AU43" i="10" s="1"/>
  <c r="AW42" i="10"/>
  <c r="AW43" i="10" s="1"/>
  <c r="AY42" i="10"/>
  <c r="AY43" i="10" s="1"/>
  <c r="F38" i="10"/>
  <c r="G38" i="10" s="1"/>
  <c r="H38" i="10" s="1"/>
  <c r="I38" i="10" s="1"/>
  <c r="J38" i="10" s="1"/>
  <c r="K38" i="10" s="1"/>
  <c r="L38" i="10" s="1"/>
  <c r="M38" i="10" s="1"/>
  <c r="N38" i="10" s="1"/>
  <c r="O38" i="10" s="1"/>
  <c r="P38" i="10" s="1"/>
  <c r="P39" i="10" s="1"/>
  <c r="R38" i="10"/>
  <c r="S38" i="10" s="1"/>
  <c r="T38" i="10" s="1"/>
  <c r="U38" i="10" s="1"/>
  <c r="V38" i="10" s="1"/>
  <c r="W38" i="10" s="1"/>
  <c r="X38" i="10" s="1"/>
  <c r="Y38" i="10" s="1"/>
  <c r="Z38" i="10" s="1"/>
  <c r="AA38" i="10" s="1"/>
  <c r="AB38" i="10" s="1"/>
  <c r="AD38" i="10"/>
  <c r="AE38" i="10" s="1"/>
  <c r="AF38" i="10" s="1"/>
  <c r="AG38" i="10" s="1"/>
  <c r="AH38" i="10" s="1"/>
  <c r="AI38" i="10" s="1"/>
  <c r="AJ38" i="10" s="1"/>
  <c r="AK38" i="10" s="1"/>
  <c r="AL38" i="10" s="1"/>
  <c r="AM38" i="10" s="1"/>
  <c r="AN38" i="10" s="1"/>
  <c r="AP38" i="10"/>
  <c r="AQ38" i="10" s="1"/>
  <c r="AR38" i="10" s="1"/>
  <c r="AS38" i="10" s="1"/>
  <c r="AT38" i="10" s="1"/>
  <c r="AU38" i="10" s="1"/>
  <c r="AV38" i="10" s="1"/>
  <c r="AW38" i="10" s="1"/>
  <c r="AX38" i="10" s="1"/>
  <c r="AY38" i="10" s="1"/>
  <c r="AZ38" i="10" s="1"/>
  <c r="E36" i="10"/>
  <c r="AO36" i="10"/>
  <c r="AC36" i="10"/>
  <c r="Q36" i="10"/>
  <c r="AD45" i="10"/>
  <c r="AF45" i="10"/>
  <c r="AL45" i="10"/>
  <c r="AN45" i="10"/>
  <c r="AP45" i="10"/>
  <c r="AR45" i="10"/>
  <c r="AX45" i="10"/>
  <c r="AZ45" i="10"/>
  <c r="AC45" i="10"/>
  <c r="AE45" i="10"/>
  <c r="AG45" i="10"/>
  <c r="AH45" i="10" s="1"/>
  <c r="AI45" i="10" s="1"/>
  <c r="AJ45" i="10" s="1"/>
  <c r="AK45" i="10" s="1"/>
  <c r="AM45" i="10"/>
  <c r="AO45" i="10"/>
  <c r="AQ45" i="10"/>
  <c r="AS45" i="10"/>
  <c r="AT45" i="10" s="1"/>
  <c r="AU45" i="10" s="1"/>
  <c r="AV45" i="10" s="1"/>
  <c r="AW45" i="10" s="1"/>
  <c r="AY45" i="10"/>
  <c r="R45" i="10"/>
  <c r="T45" i="10"/>
  <c r="Z45" i="10"/>
  <c r="AB45" i="10"/>
  <c r="Q45" i="10"/>
  <c r="S45" i="10"/>
  <c r="U45" i="10"/>
  <c r="V45" i="10" s="1"/>
  <c r="W45" i="10" s="1"/>
  <c r="X45" i="10" s="1"/>
  <c r="Y45" i="10" s="1"/>
  <c r="AA45" i="10"/>
  <c r="P45" i="10"/>
  <c r="N45" i="10"/>
  <c r="H45" i="10"/>
  <c r="F45" i="10"/>
  <c r="E45" i="10"/>
  <c r="O45" i="10"/>
  <c r="I45" i="10"/>
  <c r="J45" i="10" s="1"/>
  <c r="K45" i="10" s="1"/>
  <c r="L45" i="10" s="1"/>
  <c r="M45" i="10" s="1"/>
  <c r="G45" i="10"/>
  <c r="AZ10" i="21"/>
  <c r="AY10" i="21"/>
  <c r="AK10" i="21"/>
  <c r="AM10" i="21"/>
  <c r="AO10" i="21"/>
  <c r="AQ10" i="21"/>
  <c r="AS10" i="21"/>
  <c r="AU10" i="21"/>
  <c r="AW10" i="21"/>
  <c r="AJ18" i="21"/>
  <c r="AL18" i="21"/>
  <c r="AN18" i="21"/>
  <c r="AP18" i="21"/>
  <c r="AR18" i="21"/>
  <c r="AT18" i="21"/>
  <c r="AV18" i="21"/>
  <c r="AX18" i="21"/>
  <c r="R10" i="21"/>
  <c r="T10" i="21"/>
  <c r="V10" i="21"/>
  <c r="X10" i="21"/>
  <c r="Z10" i="21"/>
  <c r="AB10" i="21"/>
  <c r="AD10" i="21"/>
  <c r="AF10" i="21"/>
  <c r="AH10" i="21"/>
  <c r="Q18" i="21"/>
  <c r="S18" i="21"/>
  <c r="U18" i="21"/>
  <c r="W18" i="21"/>
  <c r="Y18" i="21"/>
  <c r="AA18" i="21"/>
  <c r="AC18" i="21"/>
  <c r="AE18" i="21"/>
  <c r="AG18" i="21"/>
  <c r="AI18" i="21"/>
  <c r="C403" i="2" l="1"/>
  <c r="FR201" i="2"/>
  <c r="C392" i="2"/>
  <c r="FG201" i="2"/>
  <c r="AQ52" i="10"/>
  <c r="AR52" i="10" s="1"/>
  <c r="AE52" i="10"/>
  <c r="AF52" i="10" s="1"/>
  <c r="AG52" i="10" s="1"/>
  <c r="AH52" i="10" s="1"/>
  <c r="AI52" i="10" s="1"/>
  <c r="AJ52" i="10" s="1"/>
  <c r="AK52" i="10" s="1"/>
  <c r="AL52" i="10" s="1"/>
  <c r="AM52" i="10" s="1"/>
  <c r="AN52" i="10" s="1"/>
  <c r="S52" i="10"/>
  <c r="T52" i="10" s="1"/>
  <c r="G52" i="10"/>
  <c r="H52" i="10" s="1"/>
  <c r="I52" i="10" s="1"/>
  <c r="J52" i="10" s="1"/>
  <c r="K52" i="10" s="1"/>
  <c r="L52" i="10" s="1"/>
  <c r="M52" i="10" s="1"/>
  <c r="N52" i="10" s="1"/>
  <c r="O52" i="10" s="1"/>
  <c r="P52" i="10" s="1"/>
  <c r="P53" i="10" s="1"/>
  <c r="AS52" i="10"/>
  <c r="AT52" i="10" s="1"/>
  <c r="AU52" i="10" s="1"/>
  <c r="AV52" i="10" s="1"/>
  <c r="AW52" i="10" s="1"/>
  <c r="AX52" i="10" s="1"/>
  <c r="AY52" i="10" s="1"/>
  <c r="AZ52" i="10" s="1"/>
  <c r="U52" i="10"/>
  <c r="V52" i="10" s="1"/>
  <c r="W52" i="10" s="1"/>
  <c r="X52" i="10" s="1"/>
  <c r="Y52" i="10" s="1"/>
  <c r="Z52" i="10" s="1"/>
  <c r="AA52" i="10" s="1"/>
  <c r="AB52" i="10" s="1"/>
  <c r="AB39" i="10"/>
  <c r="AN39" i="10" s="1"/>
  <c r="AZ39" i="10" s="1"/>
  <c r="AR51" i="36"/>
  <c r="AR52" i="36"/>
  <c r="AR53" i="36"/>
  <c r="AR54" i="36"/>
  <c r="G17" i="28"/>
  <c r="F17" i="28"/>
  <c r="G16" i="28"/>
  <c r="F16" i="28"/>
  <c r="G15" i="28"/>
  <c r="F15" i="28"/>
  <c r="G14" i="28"/>
  <c r="F14" i="28"/>
  <c r="G13" i="28"/>
  <c r="F13" i="28"/>
  <c r="G12" i="28"/>
  <c r="F12" i="28"/>
  <c r="G11" i="28"/>
  <c r="F11" i="28"/>
  <c r="G10" i="28"/>
  <c r="F10" i="28"/>
  <c r="G9" i="28"/>
  <c r="F9" i="28"/>
  <c r="G8" i="28"/>
  <c r="F8" i="28"/>
  <c r="G7" i="28"/>
  <c r="F7" i="28"/>
  <c r="G6" i="28"/>
  <c r="F6" i="28"/>
  <c r="G5" i="28"/>
  <c r="F5" i="28"/>
  <c r="C404" i="2" l="1"/>
  <c r="FS201" i="2"/>
  <c r="AB53" i="10"/>
  <c r="AN53" i="10" s="1"/>
  <c r="AZ53" i="10" s="1"/>
  <c r="E25" i="18"/>
  <c r="F25" i="18"/>
  <c r="G25" i="18"/>
  <c r="H25" i="18"/>
  <c r="I25" i="18"/>
  <c r="J25" i="18"/>
  <c r="K25" i="18"/>
  <c r="L25" i="18"/>
  <c r="M25" i="18"/>
  <c r="N25" i="18"/>
  <c r="O25" i="18"/>
  <c r="P25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P24" i="21"/>
  <c r="O24" i="21"/>
  <c r="N24" i="21"/>
  <c r="M24" i="21"/>
  <c r="L24" i="21"/>
  <c r="K24" i="21"/>
  <c r="J24" i="21"/>
  <c r="I24" i="21"/>
  <c r="H24" i="21"/>
  <c r="G24" i="21"/>
  <c r="F24" i="21"/>
  <c r="E24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P8" i="21"/>
  <c r="O8" i="21"/>
  <c r="N8" i="21"/>
  <c r="M8" i="21"/>
  <c r="L8" i="21"/>
  <c r="K8" i="21"/>
  <c r="J8" i="21"/>
  <c r="I8" i="21"/>
  <c r="H8" i="21"/>
  <c r="G8" i="21"/>
  <c r="F8" i="21"/>
  <c r="E8" i="21"/>
  <c r="P30" i="20"/>
  <c r="O30" i="20"/>
  <c r="N30" i="20"/>
  <c r="M30" i="20"/>
  <c r="L30" i="20"/>
  <c r="K30" i="20"/>
  <c r="J30" i="20"/>
  <c r="I30" i="20"/>
  <c r="H30" i="20"/>
  <c r="G30" i="20"/>
  <c r="F30" i="20"/>
  <c r="E30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P26" i="20"/>
  <c r="P31" i="20" s="1"/>
  <c r="O26" i="20"/>
  <c r="O31" i="20" s="1"/>
  <c r="N26" i="20"/>
  <c r="N31" i="20" s="1"/>
  <c r="M26" i="20"/>
  <c r="M31" i="20" s="1"/>
  <c r="L26" i="20"/>
  <c r="L31" i="20" s="1"/>
  <c r="K26" i="20"/>
  <c r="K31" i="20" s="1"/>
  <c r="J26" i="20"/>
  <c r="J31" i="20" s="1"/>
  <c r="I26" i="20"/>
  <c r="I31" i="20" s="1"/>
  <c r="H26" i="20"/>
  <c r="H31" i="20" s="1"/>
  <c r="G26" i="20"/>
  <c r="G31" i="20" s="1"/>
  <c r="F26" i="20"/>
  <c r="F31" i="20" s="1"/>
  <c r="E26" i="20"/>
  <c r="E31" i="20" s="1"/>
  <c r="P33" i="18"/>
  <c r="P41" i="18" s="1"/>
  <c r="O33" i="18"/>
  <c r="O41" i="18" s="1"/>
  <c r="N33" i="18"/>
  <c r="N41" i="18" s="1"/>
  <c r="M33" i="18"/>
  <c r="M41" i="18" s="1"/>
  <c r="L33" i="18"/>
  <c r="L41" i="18" s="1"/>
  <c r="K33" i="18"/>
  <c r="K41" i="18" s="1"/>
  <c r="J33" i="18"/>
  <c r="J41" i="18" s="1"/>
  <c r="I33" i="18"/>
  <c r="I41" i="18" s="1"/>
  <c r="H33" i="18"/>
  <c r="H41" i="18" s="1"/>
  <c r="G33" i="18"/>
  <c r="G41" i="18" s="1"/>
  <c r="F33" i="18"/>
  <c r="F41" i="18" s="1"/>
  <c r="E33" i="18"/>
  <c r="E41" i="18" s="1"/>
  <c r="A82" i="36" l="1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79" i="36"/>
  <c r="AR83" i="36"/>
  <c r="I15" i="31"/>
  <c r="Q38" i="32"/>
  <c r="G17" i="32"/>
  <c r="G26" i="33"/>
  <c r="I40" i="31"/>
  <c r="Q47" i="33"/>
  <c r="Q47" i="32"/>
  <c r="G42" i="35"/>
  <c r="I28" i="31"/>
  <c r="J29" i="31"/>
  <c r="Q40" i="32"/>
  <c r="G19" i="31"/>
  <c r="G44" i="33"/>
  <c r="I38" i="31"/>
  <c r="AA34" i="32"/>
  <c r="Q33" i="32"/>
  <c r="G38" i="34"/>
  <c r="Q17" i="33"/>
  <c r="I37" i="31"/>
  <c r="I27" i="31"/>
  <c r="AA38" i="32"/>
  <c r="Q37" i="34"/>
  <c r="G15" i="32"/>
  <c r="Q44" i="34"/>
  <c r="G35" i="35"/>
  <c r="Q40" i="35"/>
  <c r="Q39" i="33"/>
  <c r="AA19" i="32"/>
  <c r="G50" i="32"/>
  <c r="Q18" i="33"/>
  <c r="G38" i="32"/>
  <c r="Q45" i="35"/>
  <c r="AA23" i="32"/>
  <c r="G48" i="34"/>
  <c r="G43" i="31"/>
  <c r="Q29" i="34"/>
  <c r="G22" i="31"/>
  <c r="G17" i="34"/>
  <c r="AA49" i="32"/>
  <c r="Q20" i="32"/>
  <c r="Q43" i="35"/>
  <c r="Q33" i="35"/>
  <c r="Q22" i="34"/>
  <c r="G28" i="32"/>
  <c r="Q29" i="32"/>
  <c r="Q19" i="33"/>
  <c r="Q38" i="34"/>
  <c r="Q23" i="34"/>
  <c r="J15" i="31"/>
  <c r="G36" i="35"/>
  <c r="Q28" i="32"/>
  <c r="I25" i="31"/>
  <c r="Q16" i="33"/>
  <c r="AA15" i="32"/>
  <c r="G40" i="34"/>
  <c r="J34" i="31"/>
  <c r="Q16" i="32"/>
  <c r="G24" i="31"/>
  <c r="J39" i="31"/>
  <c r="Q24" i="34"/>
  <c r="G24" i="33"/>
  <c r="G19" i="35"/>
  <c r="Q24" i="35"/>
  <c r="I46" i="31"/>
  <c r="Q39" i="32"/>
  <c r="Q27" i="34"/>
  <c r="Q49" i="33"/>
  <c r="J37" i="31"/>
  <c r="H26" i="31"/>
  <c r="G34" i="33"/>
  <c r="G17" i="31"/>
  <c r="G25" i="32"/>
  <c r="J20" i="31"/>
  <c r="H25" i="31"/>
  <c r="G35" i="33"/>
  <c r="H16" i="31"/>
  <c r="I26" i="31"/>
  <c r="J19" i="31"/>
  <c r="Q50" i="32"/>
  <c r="G42" i="34"/>
  <c r="Q16" i="34"/>
  <c r="G16" i="33"/>
  <c r="H35" i="31"/>
  <c r="Q45" i="33"/>
  <c r="Q36" i="34"/>
  <c r="J44" i="31"/>
  <c r="G23" i="35"/>
  <c r="G36" i="32"/>
  <c r="H50" i="31"/>
  <c r="Q34" i="35"/>
  <c r="G31" i="31"/>
  <c r="G24" i="34"/>
  <c r="J18" i="31"/>
  <c r="G39" i="32"/>
  <c r="G15" i="34"/>
  <c r="G28" i="31"/>
  <c r="G46" i="32"/>
  <c r="J47" i="31"/>
  <c r="Q32" i="35"/>
  <c r="G21" i="31"/>
  <c r="G34" i="34"/>
  <c r="G34" i="35"/>
  <c r="G40" i="35"/>
  <c r="Q31" i="35"/>
  <c r="G36" i="31"/>
  <c r="G35" i="34"/>
  <c r="G15" i="33"/>
  <c r="Q46" i="32"/>
  <c r="Q36" i="33"/>
  <c r="G43" i="35"/>
  <c r="AA21" i="32"/>
  <c r="H23" i="31"/>
  <c r="G45" i="31"/>
  <c r="H38" i="31"/>
  <c r="Q25" i="33"/>
  <c r="Q43" i="34"/>
  <c r="AA36" i="32"/>
  <c r="G16" i="32"/>
  <c r="Q40" i="33"/>
  <c r="J38" i="31"/>
  <c r="J28" i="31"/>
  <c r="Q44" i="35"/>
  <c r="H48" i="31"/>
  <c r="J26" i="31"/>
  <c r="Q33" i="34"/>
  <c r="AA46" i="32"/>
  <c r="G26" i="32"/>
  <c r="G30" i="34"/>
  <c r="Q31" i="32"/>
  <c r="Q48" i="33"/>
  <c r="AA47" i="32"/>
  <c r="G27" i="32"/>
  <c r="Q48" i="34"/>
  <c r="Q48" i="32"/>
  <c r="H24" i="31"/>
  <c r="G46" i="31"/>
  <c r="G31" i="35"/>
  <c r="G21" i="35"/>
  <c r="G46" i="35"/>
  <c r="H17" i="31"/>
  <c r="Q37" i="32"/>
  <c r="Q25" i="34"/>
  <c r="AA45" i="32"/>
  <c r="G43" i="33"/>
  <c r="G27" i="35"/>
  <c r="AA16" i="32"/>
  <c r="G39" i="31"/>
  <c r="J49" i="31"/>
  <c r="G45" i="32"/>
  <c r="I48" i="31"/>
  <c r="G45" i="33"/>
  <c r="H36" i="31"/>
  <c r="G22" i="32"/>
  <c r="G47" i="33"/>
  <c r="AA42" i="32"/>
  <c r="G32" i="34"/>
  <c r="G33" i="35"/>
  <c r="G47" i="32"/>
  <c r="G48" i="33"/>
  <c r="I18" i="31"/>
  <c r="G41" i="34"/>
  <c r="G32" i="35"/>
  <c r="G22" i="35"/>
  <c r="Q19" i="35"/>
  <c r="G18" i="31"/>
  <c r="I36" i="31"/>
  <c r="G41" i="35"/>
  <c r="G22" i="34"/>
  <c r="G37" i="33"/>
  <c r="G21" i="32"/>
  <c r="Q46" i="35"/>
  <c r="AA22" i="32"/>
  <c r="G31" i="34"/>
  <c r="G15" i="35"/>
  <c r="Q41" i="34"/>
  <c r="Q30" i="33"/>
  <c r="G49" i="31"/>
  <c r="J27" i="31"/>
  <c r="Q34" i="34"/>
  <c r="AA29" i="32"/>
  <c r="Q23" i="32"/>
  <c r="G18" i="32"/>
  <c r="AA44" i="32"/>
  <c r="I23" i="31"/>
  <c r="H46" i="31"/>
  <c r="I30" i="31"/>
  <c r="J25" i="31"/>
  <c r="Q21" i="35"/>
  <c r="I22" i="31"/>
  <c r="H45" i="31"/>
  <c r="I45" i="31"/>
  <c r="J48" i="31"/>
  <c r="G21" i="34"/>
  <c r="G28" i="33"/>
  <c r="H31" i="31"/>
  <c r="G49" i="32"/>
  <c r="Q22" i="33"/>
  <c r="J40" i="31"/>
  <c r="G43" i="34"/>
  <c r="AA43" i="32"/>
  <c r="G20" i="35"/>
  <c r="G45" i="35"/>
  <c r="Q42" i="32"/>
  <c r="G25" i="35"/>
  <c r="Q42" i="33"/>
  <c r="H21" i="31"/>
  <c r="Q30" i="34"/>
  <c r="G46" i="33"/>
  <c r="AA25" i="32"/>
  <c r="G20" i="32"/>
  <c r="Q28" i="35"/>
  <c r="Q18" i="35"/>
  <c r="G15" i="31"/>
  <c r="G50" i="31"/>
  <c r="AA24" i="32"/>
  <c r="G23" i="32"/>
  <c r="G39" i="34"/>
  <c r="Q42" i="35"/>
  <c r="H49" i="31"/>
  <c r="AA33" i="32"/>
  <c r="G40" i="32"/>
  <c r="G41" i="33"/>
  <c r="I49" i="31"/>
  <c r="Q25" i="35"/>
  <c r="G41" i="31"/>
  <c r="G19" i="33"/>
  <c r="G19" i="32"/>
  <c r="H43" i="31"/>
  <c r="I35" i="31"/>
  <c r="G16" i="31"/>
  <c r="G23" i="34"/>
  <c r="G29" i="31"/>
  <c r="G49" i="34"/>
  <c r="Q40" i="34"/>
  <c r="G29" i="35"/>
  <c r="G42" i="33"/>
  <c r="Q22" i="32"/>
  <c r="Q26" i="34"/>
  <c r="AA27" i="32"/>
  <c r="I24" i="31"/>
  <c r="I44" i="31"/>
  <c r="J45" i="31"/>
  <c r="G26" i="35"/>
  <c r="Q17" i="34"/>
  <c r="Q24" i="33"/>
  <c r="Q24" i="32"/>
  <c r="Q39" i="35"/>
  <c r="G17" i="33"/>
  <c r="Q18" i="34"/>
  <c r="Q33" i="33"/>
  <c r="Q17" i="32"/>
  <c r="G42" i="31"/>
  <c r="G18" i="33"/>
  <c r="I21" i="31"/>
  <c r="H44" i="31"/>
  <c r="Q20" i="33"/>
  <c r="Q15" i="35"/>
  <c r="G20" i="31"/>
  <c r="J46" i="31"/>
  <c r="AA35" i="32"/>
  <c r="Q30" i="32"/>
  <c r="Q23" i="33"/>
  <c r="G34" i="32"/>
  <c r="Q43" i="33"/>
  <c r="G38" i="33"/>
  <c r="Q28" i="34"/>
  <c r="Q29" i="35"/>
  <c r="Q43" i="32"/>
  <c r="Q36" i="35"/>
  <c r="I32" i="31"/>
  <c r="G29" i="33"/>
  <c r="Q36" i="32"/>
  <c r="Q37" i="33"/>
  <c r="J33" i="31"/>
  <c r="G29" i="32"/>
  <c r="Q27" i="35"/>
  <c r="Q17" i="35"/>
  <c r="G18" i="34"/>
  <c r="G18" i="35"/>
  <c r="G30" i="32"/>
  <c r="G39" i="33"/>
  <c r="Q16" i="35"/>
  <c r="Q41" i="35"/>
  <c r="I47" i="31"/>
  <c r="Q32" i="33"/>
  <c r="H15" i="31"/>
  <c r="Q20" i="34"/>
  <c r="G36" i="33"/>
  <c r="Q35" i="32"/>
  <c r="G40" i="31"/>
  <c r="G30" i="31"/>
  <c r="G33" i="33"/>
  <c r="G40" i="33"/>
  <c r="J23" i="31"/>
  <c r="G44" i="34"/>
  <c r="J30" i="31"/>
  <c r="Q39" i="34"/>
  <c r="G44" i="35"/>
  <c r="G50" i="35"/>
  <c r="Q49" i="32"/>
  <c r="H42" i="31"/>
  <c r="G50" i="33"/>
  <c r="J21" i="31"/>
  <c r="I43" i="31"/>
  <c r="J36" i="31"/>
  <c r="Q37" i="35"/>
  <c r="Q15" i="33"/>
  <c r="Q15" i="32"/>
  <c r="I42" i="31"/>
  <c r="J35" i="31"/>
  <c r="G48" i="31"/>
  <c r="Q19" i="34"/>
  <c r="Q50" i="33"/>
  <c r="G32" i="33"/>
  <c r="Q31" i="34"/>
  <c r="G36" i="34"/>
  <c r="G16" i="35"/>
  <c r="H19" i="31"/>
  <c r="Q29" i="33"/>
  <c r="Q38" i="35"/>
  <c r="G48" i="32"/>
  <c r="Q50" i="35"/>
  <c r="G47" i="31"/>
  <c r="H34" i="31"/>
  <c r="G20" i="33"/>
  <c r="Q19" i="32"/>
  <c r="Q44" i="33"/>
  <c r="I50" i="31"/>
  <c r="Q26" i="32"/>
  <c r="Q35" i="33"/>
  <c r="Q48" i="35"/>
  <c r="G37" i="31"/>
  <c r="J31" i="31"/>
  <c r="G30" i="33"/>
  <c r="Q45" i="32"/>
  <c r="Q34" i="32"/>
  <c r="H20" i="31"/>
  <c r="G24" i="35"/>
  <c r="G31" i="33"/>
  <c r="AA26" i="32"/>
  <c r="G19" i="34"/>
  <c r="G17" i="35"/>
  <c r="AA48" i="32"/>
  <c r="H39" i="31"/>
  <c r="H29" i="31"/>
  <c r="Q41" i="32"/>
  <c r="J32" i="31"/>
  <c r="H22" i="31"/>
  <c r="Q22" i="35"/>
  <c r="G32" i="32"/>
  <c r="G20" i="34"/>
  <c r="AA20" i="32"/>
  <c r="G35" i="31"/>
  <c r="G49" i="33"/>
  <c r="J22" i="31"/>
  <c r="J42" i="31"/>
  <c r="Q49" i="34"/>
  <c r="H32" i="31"/>
  <c r="G42" i="32"/>
  <c r="G46" i="34"/>
  <c r="AA30" i="32"/>
  <c r="H41" i="31"/>
  <c r="I41" i="31"/>
  <c r="G43" i="32"/>
  <c r="G28" i="35"/>
  <c r="AA31" i="32"/>
  <c r="H40" i="31"/>
  <c r="J50" i="31"/>
  <c r="Q32" i="32"/>
  <c r="G31" i="32"/>
  <c r="G26" i="34"/>
  <c r="H33" i="31"/>
  <c r="AA17" i="32"/>
  <c r="G30" i="35"/>
  <c r="G25" i="33"/>
  <c r="Q21" i="32"/>
  <c r="G45" i="34"/>
  <c r="AA32" i="32"/>
  <c r="G33" i="34"/>
  <c r="Q47" i="34"/>
  <c r="Q25" i="32"/>
  <c r="G23" i="31"/>
  <c r="Q49" i="35"/>
  <c r="G38" i="31"/>
  <c r="Q20" i="35"/>
  <c r="Q27" i="33"/>
  <c r="G22" i="33"/>
  <c r="Q15" i="34"/>
  <c r="G49" i="35"/>
  <c r="Q27" i="32"/>
  <c r="G16" i="34"/>
  <c r="Q47" i="35"/>
  <c r="Q32" i="34"/>
  <c r="G48" i="35"/>
  <c r="G38" i="35"/>
  <c r="G25" i="34"/>
  <c r="G34" i="31"/>
  <c r="Q42" i="34"/>
  <c r="G39" i="35"/>
  <c r="H28" i="31"/>
  <c r="I20" i="31"/>
  <c r="G37" i="32"/>
  <c r="G26" i="31"/>
  <c r="G21" i="33"/>
  <c r="G47" i="34"/>
  <c r="Q30" i="35"/>
  <c r="I17" i="31"/>
  <c r="Q46" i="33"/>
  <c r="Q35" i="34"/>
  <c r="J43" i="31"/>
  <c r="Q50" i="34"/>
  <c r="G33" i="31"/>
  <c r="G41" i="32"/>
  <c r="I33" i="31"/>
  <c r="G27" i="33"/>
  <c r="I39" i="31"/>
  <c r="G28" i="34"/>
  <c r="AA28" i="32"/>
  <c r="J41" i="31"/>
  <c r="H30" i="31"/>
  <c r="H47" i="31"/>
  <c r="Q23" i="35"/>
  <c r="AA37" i="32"/>
  <c r="Q46" i="34"/>
  <c r="G37" i="34"/>
  <c r="I29" i="31"/>
  <c r="G44" i="32"/>
  <c r="Q41" i="33"/>
  <c r="Q38" i="33"/>
  <c r="AA18" i="32"/>
  <c r="G33" i="32"/>
  <c r="G23" i="33"/>
  <c r="J24" i="31"/>
  <c r="G27" i="34"/>
  <c r="I31" i="31"/>
  <c r="G29" i="34"/>
  <c r="G44" i="31"/>
  <c r="H37" i="31"/>
  <c r="Q45" i="34"/>
  <c r="Q26" i="33"/>
  <c r="AA41" i="32"/>
  <c r="G50" i="34"/>
  <c r="G27" i="31"/>
  <c r="I34" i="31"/>
  <c r="Q21" i="34"/>
  <c r="H18" i="31"/>
  <c r="AA40" i="32"/>
  <c r="Q35" i="35"/>
  <c r="Q28" i="33"/>
  <c r="Q44" i="32"/>
  <c r="I16" i="31"/>
  <c r="G37" i="35"/>
  <c r="Q26" i="35"/>
  <c r="Q21" i="33"/>
  <c r="J17" i="31"/>
  <c r="G24" i="32"/>
  <c r="G47" i="35"/>
  <c r="Q34" i="33"/>
  <c r="G35" i="32"/>
  <c r="G25" i="31"/>
  <c r="AA39" i="32"/>
  <c r="G32" i="31"/>
  <c r="H27" i="31"/>
  <c r="I19" i="31"/>
  <c r="Q18" i="32"/>
  <c r="J16" i="31"/>
  <c r="Q31" i="33"/>
  <c r="Q281" i="35" l="1"/>
  <c r="Q258" i="35"/>
  <c r="Q275" i="35"/>
  <c r="Q260" i="35"/>
  <c r="Q283" i="35"/>
  <c r="Q254" i="35"/>
  <c r="Q287" i="35"/>
  <c r="Q285" i="35"/>
  <c r="Q256" i="35"/>
  <c r="Q278" i="35"/>
  <c r="Q289" i="35"/>
  <c r="Q264" i="35"/>
  <c r="Q274" i="35"/>
  <c r="Q276" i="35"/>
  <c r="Q266" i="35"/>
  <c r="Q261" i="35"/>
  <c r="Q270" i="35"/>
  <c r="Q268" i="35"/>
  <c r="Q272" i="35"/>
  <c r="Q263" i="35"/>
  <c r="Q280" i="35"/>
  <c r="Q282" i="35"/>
  <c r="Q277" i="35"/>
  <c r="Q286" i="35"/>
  <c r="Q284" i="35"/>
  <c r="Q255" i="35"/>
  <c r="Q288" i="35"/>
  <c r="Q257" i="35"/>
  <c r="Q279" i="35"/>
  <c r="Q265" i="35"/>
  <c r="Q259" i="35"/>
  <c r="Q267" i="35"/>
  <c r="Q271" i="35"/>
  <c r="Q269" i="35"/>
  <c r="Q262" i="35"/>
  <c r="Q273" i="35"/>
  <c r="Q263" i="34"/>
  <c r="Q268" i="34"/>
  <c r="Q289" i="34"/>
  <c r="Q264" i="34"/>
  <c r="Q283" i="34"/>
  <c r="Q269" i="34"/>
  <c r="Q259" i="34"/>
  <c r="Q257" i="34"/>
  <c r="Q286" i="34"/>
  <c r="Q287" i="34"/>
  <c r="Q272" i="34"/>
  <c r="Q265" i="34"/>
  <c r="Q261" i="34"/>
  <c r="Q282" i="34"/>
  <c r="Q254" i="34"/>
  <c r="Q284" i="34"/>
  <c r="Q274" i="34"/>
  <c r="Q278" i="34"/>
  <c r="Q276" i="34"/>
  <c r="Q266" i="34"/>
  <c r="Q280" i="34"/>
  <c r="Q270" i="34"/>
  <c r="Q288" i="34"/>
  <c r="Q255" i="34"/>
  <c r="Q267" i="34"/>
  <c r="Q285" i="34"/>
  <c r="Q258" i="34"/>
  <c r="Q256" i="34"/>
  <c r="Q262" i="34"/>
  <c r="Q273" i="34"/>
  <c r="Q271" i="34"/>
  <c r="Q260" i="34"/>
  <c r="Q275" i="34"/>
  <c r="Q279" i="34"/>
  <c r="Q277" i="34"/>
  <c r="Q281" i="34"/>
  <c r="AA268" i="32"/>
  <c r="Q269" i="32"/>
  <c r="AA283" i="32"/>
  <c r="AA264" i="32"/>
  <c r="Q278" i="32"/>
  <c r="Q267" i="32"/>
  <c r="AA257" i="32"/>
  <c r="Q290" i="32"/>
  <c r="Q260" i="32"/>
  <c r="AA288" i="32"/>
  <c r="AA269" i="32"/>
  <c r="Q275" i="32"/>
  <c r="AA278" i="32"/>
  <c r="Q281" i="32"/>
  <c r="AA276" i="32"/>
  <c r="Q279" i="32"/>
  <c r="AA266" i="32"/>
  <c r="AA284" i="32"/>
  <c r="Q285" i="32"/>
  <c r="Q271" i="32"/>
  <c r="AA280" i="32"/>
  <c r="AA258" i="32"/>
  <c r="Q283" i="32"/>
  <c r="AA273" i="32"/>
  <c r="AA270" i="32"/>
  <c r="Q276" i="32"/>
  <c r="Q257" i="32"/>
  <c r="AA285" i="32"/>
  <c r="Q291" i="32"/>
  <c r="Q266" i="32"/>
  <c r="AA261" i="32"/>
  <c r="Q264" i="32"/>
  <c r="AA292" i="32"/>
  <c r="AA259" i="32"/>
  <c r="AA282" i="32"/>
  <c r="Q272" i="32"/>
  <c r="AA265" i="32"/>
  <c r="Q287" i="32"/>
  <c r="Q268" i="32"/>
  <c r="AA274" i="32"/>
  <c r="AA263" i="32"/>
  <c r="Q261" i="32"/>
  <c r="Q258" i="32"/>
  <c r="AA289" i="32"/>
  <c r="AA286" i="32"/>
  <c r="Q292" i="32"/>
  <c r="Q273" i="32"/>
  <c r="AA271" i="32"/>
  <c r="Q282" i="32"/>
  <c r="AA277" i="32"/>
  <c r="Q280" i="32"/>
  <c r="AA275" i="32"/>
  <c r="Q270" i="32"/>
  <c r="Q288" i="32"/>
  <c r="AA281" i="32"/>
  <c r="AA267" i="32"/>
  <c r="Q284" i="32"/>
  <c r="Q262" i="32"/>
  <c r="AA290" i="32"/>
  <c r="AA279" i="32"/>
  <c r="Q277" i="32"/>
  <c r="Q274" i="32"/>
  <c r="AA272" i="32"/>
  <c r="Q289" i="32"/>
  <c r="Q259" i="32"/>
  <c r="AA287" i="32"/>
  <c r="AA262" i="32"/>
  <c r="Q265" i="32"/>
  <c r="AA260" i="32"/>
  <c r="Q263" i="32"/>
  <c r="AA291" i="32"/>
  <c r="Q286" i="32"/>
  <c r="H10" i="28"/>
  <c r="A2" i="36" l="1"/>
  <c r="A3" i="36"/>
  <c r="A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80" i="36"/>
  <c r="A81" i="36"/>
  <c r="A1" i="36"/>
  <c r="AR197" i="36"/>
  <c r="AR196" i="36"/>
  <c r="AR195" i="36"/>
  <c r="AR194" i="36"/>
  <c r="AR193" i="36"/>
  <c r="AR192" i="36"/>
  <c r="AR191" i="36"/>
  <c r="AR190" i="36"/>
  <c r="AR189" i="36"/>
  <c r="AR188" i="36"/>
  <c r="AR187" i="36"/>
  <c r="AR186" i="36"/>
  <c r="AR185" i="36"/>
  <c r="AR184" i="36"/>
  <c r="AR183" i="36"/>
  <c r="AR182" i="36"/>
  <c r="AR181" i="36"/>
  <c r="AR180" i="36"/>
  <c r="AR179" i="36"/>
  <c r="AR178" i="36"/>
  <c r="AR177" i="36"/>
  <c r="AR176" i="36"/>
  <c r="AR175" i="36"/>
  <c r="AR174" i="36"/>
  <c r="AR173" i="36"/>
  <c r="AR172" i="36"/>
  <c r="AR171" i="36"/>
  <c r="AR170" i="36"/>
  <c r="AR169" i="36"/>
  <c r="AR168" i="36"/>
  <c r="AR167" i="36"/>
  <c r="AR166" i="36"/>
  <c r="AR165" i="36"/>
  <c r="AR164" i="36"/>
  <c r="AR163" i="36"/>
  <c r="AR162" i="36"/>
  <c r="AR161" i="36"/>
  <c r="AR160" i="36"/>
  <c r="AR159" i="36"/>
  <c r="AR158" i="36"/>
  <c r="AR157" i="36"/>
  <c r="AR156" i="36"/>
  <c r="AR155" i="36"/>
  <c r="AR154" i="36"/>
  <c r="AR153" i="36"/>
  <c r="AR152" i="36"/>
  <c r="AR151" i="36"/>
  <c r="AR150" i="36"/>
  <c r="AR149" i="36"/>
  <c r="AR148" i="36"/>
  <c r="AR147" i="36"/>
  <c r="AR146" i="36"/>
  <c r="AR145" i="36"/>
  <c r="AR144" i="36"/>
  <c r="AR143" i="36"/>
  <c r="AR142" i="36"/>
  <c r="AR141" i="36"/>
  <c r="AR140" i="36"/>
  <c r="AR139" i="36"/>
  <c r="AR138" i="36"/>
  <c r="AR137" i="36"/>
  <c r="AR136" i="36"/>
  <c r="AR135" i="36"/>
  <c r="AR134" i="36"/>
  <c r="AR133" i="36"/>
  <c r="AR132" i="36"/>
  <c r="AR131" i="36"/>
  <c r="AR130" i="36"/>
  <c r="AR129" i="36"/>
  <c r="AR128" i="36"/>
  <c r="AR127" i="36"/>
  <c r="AR126" i="36"/>
  <c r="AR125" i="36"/>
  <c r="AR124" i="36"/>
  <c r="AR123" i="36"/>
  <c r="AR122" i="36"/>
  <c r="AR121" i="36"/>
  <c r="AR120" i="36"/>
  <c r="AR119" i="36"/>
  <c r="AR118" i="36"/>
  <c r="AR117" i="36"/>
  <c r="AR116" i="36"/>
  <c r="AR115" i="36"/>
  <c r="AR114" i="36"/>
  <c r="AR113" i="36"/>
  <c r="AR112" i="36"/>
  <c r="AR111" i="36"/>
  <c r="AR110" i="36"/>
  <c r="AR109" i="36"/>
  <c r="AR108" i="36"/>
  <c r="AR107" i="36"/>
  <c r="AR106" i="36"/>
  <c r="AR105" i="36"/>
  <c r="AR104" i="36"/>
  <c r="AR103" i="36"/>
  <c r="AR102" i="36"/>
  <c r="AR101" i="36"/>
  <c r="AR100" i="36"/>
  <c r="AR99" i="36"/>
  <c r="AR98" i="36"/>
  <c r="AR97" i="36"/>
  <c r="AR96" i="36"/>
  <c r="AR95" i="36"/>
  <c r="AR94" i="36"/>
  <c r="AR93" i="36"/>
  <c r="AR92" i="36"/>
  <c r="AR91" i="36"/>
  <c r="AR90" i="36"/>
  <c r="AR89" i="36"/>
  <c r="AR88" i="36"/>
  <c r="AR87" i="36"/>
  <c r="AR86" i="36"/>
  <c r="AR85" i="36"/>
  <c r="AR84" i="36"/>
  <c r="AR82" i="36"/>
  <c r="AR81" i="36"/>
  <c r="AR80" i="36"/>
  <c r="AR79" i="36"/>
  <c r="AR78" i="36"/>
  <c r="AR77" i="36"/>
  <c r="AR76" i="36"/>
  <c r="AR75" i="36"/>
  <c r="AR74" i="36"/>
  <c r="AR73" i="36"/>
  <c r="AR72" i="36"/>
  <c r="AR71" i="36"/>
  <c r="AR70" i="36"/>
  <c r="AR69" i="36"/>
  <c r="AR68" i="36"/>
  <c r="AR67" i="36"/>
  <c r="AR66" i="36"/>
  <c r="AR65" i="36"/>
  <c r="AR64" i="36"/>
  <c r="AR63" i="36"/>
  <c r="AR62" i="36"/>
  <c r="AR61" i="36"/>
  <c r="AR60" i="36"/>
  <c r="AR59" i="36"/>
  <c r="AR58" i="36"/>
  <c r="AR57" i="36"/>
  <c r="AR56" i="36"/>
  <c r="AR55" i="36"/>
  <c r="AR50" i="36"/>
  <c r="AR49" i="36"/>
  <c r="AR48" i="36"/>
  <c r="AR47" i="36"/>
  <c r="AR46" i="36"/>
  <c r="AR45" i="36"/>
  <c r="AR44" i="36"/>
  <c r="AR43" i="36"/>
  <c r="AR42" i="36"/>
  <c r="AR41" i="36"/>
  <c r="AR40" i="36"/>
  <c r="AR39" i="36"/>
  <c r="AR38" i="36"/>
  <c r="AR37" i="36"/>
  <c r="AR36" i="36"/>
  <c r="AR35" i="36"/>
  <c r="AR34" i="36"/>
  <c r="AR33" i="36"/>
  <c r="AR32" i="36"/>
  <c r="AR31" i="36"/>
  <c r="AR30" i="36"/>
  <c r="AR29" i="36"/>
  <c r="AR28" i="36"/>
  <c r="AR27" i="36"/>
  <c r="AW14" i="36"/>
  <c r="AV14" i="36"/>
  <c r="BA13" i="36"/>
  <c r="BA12" i="36"/>
  <c r="BA11" i="36"/>
  <c r="BA10" i="36"/>
  <c r="BA9" i="36"/>
  <c r="BA8" i="36"/>
  <c r="BA7" i="36"/>
  <c r="BA6" i="36"/>
  <c r="BA5" i="36"/>
  <c r="BA4" i="36"/>
  <c r="BA3" i="36"/>
  <c r="BA2" i="36"/>
  <c r="AQ2" i="36"/>
  <c r="AO2" i="36"/>
  <c r="AO3" i="36" s="1"/>
  <c r="AJ2" i="36"/>
  <c r="G1" i="36" s="1"/>
  <c r="AQ3" i="36" l="1"/>
  <c r="AQ4" i="36" s="1"/>
  <c r="AQ5" i="36" s="1"/>
  <c r="AQ6" i="36" s="1"/>
  <c r="AQ7" i="36" s="1"/>
  <c r="AQ8" i="36" s="1"/>
  <c r="AQ9" i="36" s="1"/>
  <c r="AQ10" i="36" s="1"/>
  <c r="AQ11" i="36" s="1"/>
  <c r="AQ12" i="36" s="1"/>
  <c r="AQ13" i="36" s="1"/>
  <c r="AQ14" i="36" s="1"/>
  <c r="AQ15" i="36" s="1"/>
  <c r="AQ16" i="36" s="1"/>
  <c r="AQ17" i="36" s="1"/>
  <c r="AQ18" i="36" s="1"/>
  <c r="AQ19" i="36" s="1"/>
  <c r="AQ20" i="36" s="1"/>
  <c r="AQ21" i="36" s="1"/>
  <c r="AQ22" i="36" s="1"/>
  <c r="AQ23" i="36" s="1"/>
  <c r="AQ24" i="36" s="1"/>
  <c r="AQ25" i="36" s="1"/>
  <c r="AQ26" i="36" s="1"/>
  <c r="AQ27" i="36" s="1"/>
  <c r="AQ28" i="36" s="1"/>
  <c r="AQ29" i="36" s="1"/>
  <c r="AQ30" i="36" s="1"/>
  <c r="AQ31" i="36" s="1"/>
  <c r="AQ32" i="36" s="1"/>
  <c r="AQ33" i="36" s="1"/>
  <c r="AQ34" i="36" s="1"/>
  <c r="AQ35" i="36" s="1"/>
  <c r="AQ36" i="36" s="1"/>
  <c r="AQ37" i="36" s="1"/>
  <c r="AQ38" i="36" s="1"/>
  <c r="AQ39" i="36" s="1"/>
  <c r="AQ40" i="36" s="1"/>
  <c r="AQ41" i="36" s="1"/>
  <c r="AQ42" i="36" s="1"/>
  <c r="AQ43" i="36" s="1"/>
  <c r="AQ44" i="36" s="1"/>
  <c r="AQ45" i="36" s="1"/>
  <c r="AQ46" i="36" s="1"/>
  <c r="AQ47" i="36" s="1"/>
  <c r="AQ48" i="36" s="1"/>
  <c r="AQ49" i="36" s="1"/>
  <c r="AQ50" i="36" s="1"/>
  <c r="G2" i="36"/>
  <c r="G79" i="36" s="1"/>
  <c r="AM1" i="36"/>
  <c r="AP1" i="36" s="1"/>
  <c r="AO4" i="36"/>
  <c r="AK2" i="36"/>
  <c r="AJ3" i="36" s="1"/>
  <c r="AK3" i="36" s="1"/>
  <c r="AJ4" i="36" s="1"/>
  <c r="AK4" i="36" s="1"/>
  <c r="AJ5" i="36" s="1"/>
  <c r="AK5" i="36" s="1"/>
  <c r="AJ6" i="36" s="1"/>
  <c r="AK6" i="36" s="1"/>
  <c r="AJ7" i="36" s="1"/>
  <c r="AK7" i="36" s="1"/>
  <c r="AJ8" i="36" s="1"/>
  <c r="AK8" i="36" s="1"/>
  <c r="AJ9" i="36" s="1"/>
  <c r="AK9" i="36" s="1"/>
  <c r="AJ10" i="36" s="1"/>
  <c r="AK10" i="36" s="1"/>
  <c r="AJ11" i="36" s="1"/>
  <c r="AK11" i="36" s="1"/>
  <c r="AJ12" i="36" s="1"/>
  <c r="AK12" i="36" s="1"/>
  <c r="AJ13" i="36" s="1"/>
  <c r="AK13" i="36" s="1"/>
  <c r="AJ14" i="36" s="1"/>
  <c r="AK14" i="36" s="1"/>
  <c r="AJ15" i="36" s="1"/>
  <c r="AK15" i="36" s="1"/>
  <c r="AJ16" i="36" s="1"/>
  <c r="AK16" i="36" s="1"/>
  <c r="AI2" i="36"/>
  <c r="AI3" i="36" s="1"/>
  <c r="AI4" i="36" s="1"/>
  <c r="AI5" i="36" s="1"/>
  <c r="AI6" i="36" s="1"/>
  <c r="AI7" i="36" s="1"/>
  <c r="AI8" i="36" s="1"/>
  <c r="AI9" i="36" s="1"/>
  <c r="AI10" i="36" s="1"/>
  <c r="AI11" i="36" s="1"/>
  <c r="AI12" i="36" s="1"/>
  <c r="AI13" i="36" s="1"/>
  <c r="AI14" i="36" s="1"/>
  <c r="AI15" i="36" s="1"/>
  <c r="AI16" i="36" s="1"/>
  <c r="AN2" i="36" l="1"/>
  <c r="AN1" i="36"/>
  <c r="AM2" i="36"/>
  <c r="AP2" i="36" s="1"/>
  <c r="AQ51" i="36"/>
  <c r="AQ52" i="36" s="1"/>
  <c r="AQ53" i="36" s="1"/>
  <c r="AQ54" i="36" s="1"/>
  <c r="AQ55" i="36" s="1"/>
  <c r="AQ56" i="36" s="1"/>
  <c r="AQ57" i="36" s="1"/>
  <c r="AQ58" i="36" s="1"/>
  <c r="AQ59" i="36" s="1"/>
  <c r="AQ60" i="36" s="1"/>
  <c r="AQ61" i="36" s="1"/>
  <c r="AQ62" i="36" s="1"/>
  <c r="AQ63" i="36" s="1"/>
  <c r="AQ64" i="36" s="1"/>
  <c r="AQ65" i="36" s="1"/>
  <c r="AQ66" i="36" s="1"/>
  <c r="AQ67" i="36" s="1"/>
  <c r="AQ68" i="36" s="1"/>
  <c r="AQ69" i="36" s="1"/>
  <c r="AQ70" i="36" s="1"/>
  <c r="AQ71" i="36" s="1"/>
  <c r="AQ72" i="36" s="1"/>
  <c r="AQ73" i="36" s="1"/>
  <c r="AQ74" i="36" s="1"/>
  <c r="AQ75" i="36" s="1"/>
  <c r="AQ76" i="36" s="1"/>
  <c r="AQ77" i="36" s="1"/>
  <c r="AQ78" i="36" s="1"/>
  <c r="AQ79" i="36" s="1"/>
  <c r="AQ80" i="36" s="1"/>
  <c r="AQ81" i="36" s="1"/>
  <c r="AQ82" i="36" s="1"/>
  <c r="AQ83" i="36" s="1"/>
  <c r="AQ84" i="36" s="1"/>
  <c r="AQ85" i="36" s="1"/>
  <c r="AQ86" i="36" s="1"/>
  <c r="AQ87" i="36" s="1"/>
  <c r="AQ88" i="36" s="1"/>
  <c r="AQ89" i="36" s="1"/>
  <c r="AQ90" i="36" s="1"/>
  <c r="AQ91" i="36" s="1"/>
  <c r="AQ92" i="36" s="1"/>
  <c r="AQ93" i="36" s="1"/>
  <c r="AQ94" i="36" s="1"/>
  <c r="AQ95" i="36" s="1"/>
  <c r="AQ96" i="36" s="1"/>
  <c r="AQ97" i="36" s="1"/>
  <c r="AQ98" i="36" s="1"/>
  <c r="AQ99" i="36" s="1"/>
  <c r="AQ100" i="36" s="1"/>
  <c r="AQ101" i="36" s="1"/>
  <c r="AQ102" i="36" s="1"/>
  <c r="AQ103" i="36" s="1"/>
  <c r="AQ104" i="36" s="1"/>
  <c r="AQ105" i="36" s="1"/>
  <c r="AQ106" i="36" s="1"/>
  <c r="AQ107" i="36" s="1"/>
  <c r="AQ108" i="36" s="1"/>
  <c r="AQ109" i="36" s="1"/>
  <c r="AQ110" i="36" s="1"/>
  <c r="AQ111" i="36" s="1"/>
  <c r="AQ112" i="36" s="1"/>
  <c r="AQ113" i="36" s="1"/>
  <c r="AQ114" i="36" s="1"/>
  <c r="AQ115" i="36" s="1"/>
  <c r="AQ116" i="36" s="1"/>
  <c r="AQ117" i="36" s="1"/>
  <c r="AQ118" i="36" s="1"/>
  <c r="AQ119" i="36" s="1"/>
  <c r="AQ120" i="36" s="1"/>
  <c r="AQ121" i="36" s="1"/>
  <c r="AQ122" i="36" s="1"/>
  <c r="AQ123" i="36" s="1"/>
  <c r="AQ124" i="36" s="1"/>
  <c r="AQ125" i="36" s="1"/>
  <c r="AQ126" i="36" s="1"/>
  <c r="AQ127" i="36" s="1"/>
  <c r="AQ128" i="36" s="1"/>
  <c r="AQ129" i="36" s="1"/>
  <c r="AQ130" i="36" s="1"/>
  <c r="AQ131" i="36" s="1"/>
  <c r="AQ132" i="36" s="1"/>
  <c r="AQ133" i="36" s="1"/>
  <c r="AQ134" i="36" s="1"/>
  <c r="AQ135" i="36" s="1"/>
  <c r="AQ136" i="36" s="1"/>
  <c r="AQ137" i="36" s="1"/>
  <c r="AQ138" i="36" s="1"/>
  <c r="AQ139" i="36" s="1"/>
  <c r="AQ140" i="36" s="1"/>
  <c r="AQ141" i="36" s="1"/>
  <c r="AQ142" i="36" s="1"/>
  <c r="AQ143" i="36" s="1"/>
  <c r="AQ144" i="36" s="1"/>
  <c r="AQ145" i="36" s="1"/>
  <c r="AQ146" i="36" s="1"/>
  <c r="AQ147" i="36" s="1"/>
  <c r="AQ148" i="36" s="1"/>
  <c r="AQ149" i="36" s="1"/>
  <c r="AQ150" i="36" s="1"/>
  <c r="AQ151" i="36" s="1"/>
  <c r="AQ152" i="36" s="1"/>
  <c r="AQ153" i="36" s="1"/>
  <c r="AQ154" i="36" s="1"/>
  <c r="AQ155" i="36" s="1"/>
  <c r="AQ156" i="36" s="1"/>
  <c r="AQ157" i="36" s="1"/>
  <c r="AQ158" i="36" s="1"/>
  <c r="AQ159" i="36" s="1"/>
  <c r="AQ160" i="36" s="1"/>
  <c r="AQ161" i="36" s="1"/>
  <c r="AQ162" i="36" s="1"/>
  <c r="AQ163" i="36" s="1"/>
  <c r="AQ164" i="36" s="1"/>
  <c r="AQ165" i="36" s="1"/>
  <c r="AQ166" i="36" s="1"/>
  <c r="AQ167" i="36" s="1"/>
  <c r="AQ168" i="36" s="1"/>
  <c r="AQ169" i="36" s="1"/>
  <c r="AQ170" i="36" s="1"/>
  <c r="AQ171" i="36" s="1"/>
  <c r="AQ172" i="36" s="1"/>
  <c r="AQ173" i="36" s="1"/>
  <c r="AQ174" i="36" s="1"/>
  <c r="AQ175" i="36" s="1"/>
  <c r="AQ176" i="36" s="1"/>
  <c r="AQ177" i="36" s="1"/>
  <c r="AQ178" i="36" s="1"/>
  <c r="AQ179" i="36" s="1"/>
  <c r="AQ180" i="36" s="1"/>
  <c r="AQ181" i="36" s="1"/>
  <c r="AQ182" i="36" s="1"/>
  <c r="AQ183" i="36" s="1"/>
  <c r="AQ184" i="36" s="1"/>
  <c r="AQ185" i="36" s="1"/>
  <c r="AQ186" i="36" s="1"/>
  <c r="AQ187" i="36" s="1"/>
  <c r="AQ188" i="36" s="1"/>
  <c r="AQ189" i="36" s="1"/>
  <c r="AQ190" i="36" s="1"/>
  <c r="AQ191" i="36" s="1"/>
  <c r="AQ192" i="36" s="1"/>
  <c r="AQ193" i="36" s="1"/>
  <c r="AQ194" i="36" s="1"/>
  <c r="AQ195" i="36" s="1"/>
  <c r="AQ196" i="36" s="1"/>
  <c r="AQ197" i="36" s="1"/>
  <c r="AO5" i="36"/>
  <c r="AN4" i="36"/>
  <c r="AN3" i="36"/>
  <c r="H1" i="36"/>
  <c r="AM3" i="36" l="1"/>
  <c r="I1" i="36"/>
  <c r="H2" i="36"/>
  <c r="H79" i="36" s="1"/>
  <c r="AO6" i="36"/>
  <c r="AN5" i="36"/>
  <c r="I17" i="28"/>
  <c r="H17" i="28"/>
  <c r="I16" i="28"/>
  <c r="H16" i="28"/>
  <c r="I15" i="28"/>
  <c r="H15" i="28"/>
  <c r="I14" i="28"/>
  <c r="H14" i="28"/>
  <c r="I13" i="28"/>
  <c r="H13" i="28"/>
  <c r="I12" i="28"/>
  <c r="H12" i="28"/>
  <c r="I11" i="28"/>
  <c r="H11" i="28"/>
  <c r="I10" i="28"/>
  <c r="I9" i="28"/>
  <c r="H9" i="28"/>
  <c r="I8" i="28"/>
  <c r="H8" i="28"/>
  <c r="I7" i="28"/>
  <c r="H7" i="28"/>
  <c r="I6" i="28"/>
  <c r="H6" i="28"/>
  <c r="I5" i="28"/>
  <c r="H5" i="28"/>
  <c r="Q48" i="14"/>
  <c r="R48" i="14"/>
  <c r="S48" i="14"/>
  <c r="T48" i="14"/>
  <c r="U48" i="14"/>
  <c r="V48" i="14"/>
  <c r="W48" i="14"/>
  <c r="X48" i="14"/>
  <c r="Y48" i="14"/>
  <c r="Z48" i="14"/>
  <c r="AA48" i="14"/>
  <c r="AB48" i="14"/>
  <c r="AC48" i="14"/>
  <c r="AD48" i="14"/>
  <c r="AE48" i="14"/>
  <c r="AF48" i="14"/>
  <c r="AG48" i="14"/>
  <c r="AH48" i="14"/>
  <c r="AI48" i="14"/>
  <c r="AJ48" i="14"/>
  <c r="AK48" i="14"/>
  <c r="AL48" i="14"/>
  <c r="AM48" i="14"/>
  <c r="AN48" i="14"/>
  <c r="AO48" i="14"/>
  <c r="AP48" i="14"/>
  <c r="AQ48" i="14"/>
  <c r="AR48" i="14"/>
  <c r="AS48" i="14"/>
  <c r="AT48" i="14"/>
  <c r="AU48" i="14"/>
  <c r="AV48" i="14"/>
  <c r="AW48" i="14"/>
  <c r="AX48" i="14"/>
  <c r="AY48" i="14"/>
  <c r="AZ48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AY81" i="14"/>
  <c r="AY83" i="14"/>
  <c r="AY85" i="14"/>
  <c r="AZ85" i="14"/>
  <c r="AY86" i="14"/>
  <c r="AZ87" i="14"/>
  <c r="AY89" i="14"/>
  <c r="Q79" i="14"/>
  <c r="Q78" i="14" s="1"/>
  <c r="R79" i="14"/>
  <c r="R78" i="14" s="1"/>
  <c r="S79" i="14"/>
  <c r="S78" i="14" s="1"/>
  <c r="T79" i="14"/>
  <c r="T78" i="14" s="1"/>
  <c r="U79" i="14"/>
  <c r="U78" i="14" s="1"/>
  <c r="V79" i="14"/>
  <c r="V78" i="14" s="1"/>
  <c r="W79" i="14"/>
  <c r="W78" i="14" s="1"/>
  <c r="X79" i="14"/>
  <c r="X78" i="14" s="1"/>
  <c r="Y79" i="14"/>
  <c r="Y78" i="14" s="1"/>
  <c r="Z79" i="14"/>
  <c r="Z78" i="14" s="1"/>
  <c r="AA79" i="14"/>
  <c r="AA78" i="14" s="1"/>
  <c r="AB79" i="14"/>
  <c r="AB78" i="14" s="1"/>
  <c r="AC79" i="14"/>
  <c r="AC78" i="14" s="1"/>
  <c r="AD79" i="14"/>
  <c r="AD78" i="14" s="1"/>
  <c r="AE79" i="14"/>
  <c r="AE78" i="14" s="1"/>
  <c r="AF79" i="14"/>
  <c r="AF78" i="14" s="1"/>
  <c r="AG79" i="14"/>
  <c r="AG78" i="14" s="1"/>
  <c r="AH79" i="14"/>
  <c r="AH78" i="14" s="1"/>
  <c r="AI79" i="14"/>
  <c r="AI78" i="14" s="1"/>
  <c r="AJ79" i="14"/>
  <c r="AJ78" i="14" s="1"/>
  <c r="AK79" i="14"/>
  <c r="AK78" i="14" s="1"/>
  <c r="AL79" i="14"/>
  <c r="AL78" i="14" s="1"/>
  <c r="AM79" i="14"/>
  <c r="AM78" i="14" s="1"/>
  <c r="AN79" i="14"/>
  <c r="AN78" i="14" s="1"/>
  <c r="AO79" i="14"/>
  <c r="AO78" i="14" s="1"/>
  <c r="AP79" i="14"/>
  <c r="AP78" i="14" s="1"/>
  <c r="AQ79" i="14"/>
  <c r="AQ78" i="14" s="1"/>
  <c r="AR79" i="14"/>
  <c r="AR78" i="14" s="1"/>
  <c r="AS79" i="14"/>
  <c r="AS78" i="14" s="1"/>
  <c r="AT79" i="14"/>
  <c r="AU79" i="14"/>
  <c r="AU78" i="14" s="1"/>
  <c r="AV79" i="14"/>
  <c r="AV78" i="14" s="1"/>
  <c r="AW79" i="14"/>
  <c r="AW78" i="14" s="1"/>
  <c r="AY79" i="14"/>
  <c r="AY78" i="14" s="1"/>
  <c r="AZ79" i="14"/>
  <c r="AZ78" i="14" s="1"/>
  <c r="AY80" i="14"/>
  <c r="AZ80" i="14"/>
  <c r="AZ81" i="14"/>
  <c r="AY82" i="14"/>
  <c r="AZ82" i="14"/>
  <c r="AZ83" i="14"/>
  <c r="AY84" i="14"/>
  <c r="AZ84" i="14"/>
  <c r="AZ86" i="14"/>
  <c r="AY87" i="14"/>
  <c r="AY88" i="14"/>
  <c r="AZ88" i="14"/>
  <c r="AZ89" i="14"/>
  <c r="AY90" i="14"/>
  <c r="AZ90" i="14"/>
  <c r="AM4" i="36" l="1"/>
  <c r="AP3" i="36"/>
  <c r="AT78" i="14"/>
  <c r="J1" i="36"/>
  <c r="K1" i="36" s="1"/>
  <c r="I2" i="36"/>
  <c r="I79" i="36" s="1"/>
  <c r="AO7" i="36"/>
  <c r="AN6" i="36"/>
  <c r="A3" i="8"/>
  <c r="BL39" i="10" l="1"/>
  <c r="L1" i="36"/>
  <c r="K2" i="36"/>
  <c r="K79" i="36" s="1"/>
  <c r="AM5" i="36"/>
  <c r="AP4" i="36"/>
  <c r="J2" i="36"/>
  <c r="J79" i="36" s="1"/>
  <c r="AO8" i="36"/>
  <c r="AN7" i="36"/>
  <c r="BL53" i="10" l="1"/>
  <c r="M1" i="36"/>
  <c r="L2" i="36"/>
  <c r="L79" i="36" s="1"/>
  <c r="AM6" i="36"/>
  <c r="AP5" i="36"/>
  <c r="AO9" i="36"/>
  <c r="AN8" i="36"/>
  <c r="R482632" i="35"/>
  <c r="S482632" i="35" s="1"/>
  <c r="T482632" i="35" s="1"/>
  <c r="H482632" i="35"/>
  <c r="I482632" i="35" s="1"/>
  <c r="J482632" i="35" s="1"/>
  <c r="R482631" i="35"/>
  <c r="H482631" i="35"/>
  <c r="R482022" i="34"/>
  <c r="S482022" i="34" s="1"/>
  <c r="T482022" i="34" s="1"/>
  <c r="H482022" i="34"/>
  <c r="I482022" i="34" s="1"/>
  <c r="J482022" i="34" s="1"/>
  <c r="R482021" i="34"/>
  <c r="H482021" i="34"/>
  <c r="R450677" i="33"/>
  <c r="S450677" i="33" s="1"/>
  <c r="T450677" i="33" s="1"/>
  <c r="H450677" i="33"/>
  <c r="I450677" i="33" s="1"/>
  <c r="J450677" i="33" s="1"/>
  <c r="R450676" i="33"/>
  <c r="H450676" i="33"/>
  <c r="AD665667" i="32"/>
  <c r="AC665667" i="32"/>
  <c r="AB665667" i="32"/>
  <c r="T665667" i="32"/>
  <c r="S665667" i="32"/>
  <c r="R665667" i="32"/>
  <c r="J665667" i="32"/>
  <c r="I665667" i="32"/>
  <c r="H665667" i="32"/>
  <c r="AD665666" i="32"/>
  <c r="AC665666" i="32"/>
  <c r="AB665666" i="32"/>
  <c r="T665666" i="32"/>
  <c r="S665666" i="32"/>
  <c r="R665666" i="32"/>
  <c r="J665666" i="32"/>
  <c r="I665666" i="32"/>
  <c r="H665666" i="32"/>
  <c r="H181" i="34"/>
  <c r="H166" i="34"/>
  <c r="H143" i="34"/>
  <c r="H128" i="34"/>
  <c r="H113" i="34"/>
  <c r="H98" i="34"/>
  <c r="H75" i="34"/>
  <c r="H60" i="34"/>
  <c r="H177" i="35"/>
  <c r="H162" i="35"/>
  <c r="H139" i="35"/>
  <c r="H124" i="35"/>
  <c r="H92" i="33"/>
  <c r="H77" i="33"/>
  <c r="H62" i="33"/>
  <c r="H171" i="34"/>
  <c r="H156" i="34"/>
  <c r="H141" i="34"/>
  <c r="H82" i="35"/>
  <c r="H59" i="35"/>
  <c r="H177" i="33"/>
  <c r="H162" i="33"/>
  <c r="H139" i="33"/>
  <c r="H124" i="33"/>
  <c r="H135" i="33"/>
  <c r="H120" i="33"/>
  <c r="H105" i="33"/>
  <c r="H90" i="33"/>
  <c r="H67" i="33"/>
  <c r="H52" i="33"/>
  <c r="H169" i="34"/>
  <c r="H154" i="34"/>
  <c r="H131" i="34"/>
  <c r="H116" i="34"/>
  <c r="H101" i="34"/>
  <c r="H86" i="34"/>
  <c r="H63" i="34"/>
  <c r="H163" i="33"/>
  <c r="H148" i="33"/>
  <c r="H133" i="33"/>
  <c r="H118" i="33"/>
  <c r="H95" i="33"/>
  <c r="H80" i="33"/>
  <c r="H153" i="35"/>
  <c r="H138" i="35"/>
  <c r="H115" i="35"/>
  <c r="H100" i="35"/>
  <c r="H85" i="35"/>
  <c r="H70" i="35"/>
  <c r="H81" i="35"/>
  <c r="H66" i="35"/>
  <c r="H176" i="33"/>
  <c r="H161" i="33"/>
  <c r="H146" i="33"/>
  <c r="H123" i="33"/>
  <c r="H179" i="33"/>
  <c r="H93" i="33"/>
  <c r="H78" i="33"/>
  <c r="H55" i="33"/>
  <c r="H172" i="34"/>
  <c r="H157" i="34"/>
  <c r="H142" i="34"/>
  <c r="H109" i="35"/>
  <c r="H94" i="35"/>
  <c r="H71" i="35"/>
  <c r="H56" i="35"/>
  <c r="H174" i="33"/>
  <c r="H151" i="33"/>
  <c r="H92" i="34"/>
  <c r="H77" i="34"/>
  <c r="H62" i="34"/>
  <c r="H171" i="35"/>
  <c r="H156" i="35"/>
  <c r="H64" i="33"/>
  <c r="H110" i="34"/>
  <c r="H87" i="34"/>
  <c r="H72" i="34"/>
  <c r="H57" i="34"/>
  <c r="H174" i="35"/>
  <c r="H151" i="35"/>
  <c r="H136" i="35"/>
  <c r="H121" i="35"/>
  <c r="H106" i="35"/>
  <c r="H83" i="35"/>
  <c r="H68" i="35"/>
  <c r="H53" i="35"/>
  <c r="H153" i="34"/>
  <c r="H138" i="34"/>
  <c r="H115" i="34"/>
  <c r="H100" i="34"/>
  <c r="H85" i="34"/>
  <c r="H70" i="34"/>
  <c r="H136" i="33"/>
  <c r="H121" i="33"/>
  <c r="H106" i="33"/>
  <c r="H68" i="33"/>
  <c r="H169" i="33"/>
  <c r="H130" i="35"/>
  <c r="H91" i="34"/>
  <c r="H76" i="34"/>
  <c r="H61" i="34"/>
  <c r="H178" i="35"/>
  <c r="H155" i="35"/>
  <c r="H140" i="35"/>
  <c r="H125" i="35"/>
  <c r="H110" i="35"/>
  <c r="H87" i="35"/>
  <c r="H72" i="35"/>
  <c r="H57" i="35"/>
  <c r="H167" i="33"/>
  <c r="H152" i="33"/>
  <c r="H119" i="34"/>
  <c r="H104" i="34"/>
  <c r="H89" i="34"/>
  <c r="H74" i="34"/>
  <c r="H51" i="34"/>
  <c r="H168" i="35"/>
  <c r="H110" i="33"/>
  <c r="H87" i="33"/>
  <c r="H72" i="33"/>
  <c r="H57" i="33"/>
  <c r="H174" i="34"/>
  <c r="H151" i="34"/>
  <c r="H170" i="34"/>
  <c r="H147" i="34"/>
  <c r="H132" i="34"/>
  <c r="H117" i="34"/>
  <c r="H102" i="34"/>
  <c r="H79" i="34"/>
  <c r="H64" i="34"/>
  <c r="H181" i="35"/>
  <c r="H166" i="35"/>
  <c r="H143" i="35"/>
  <c r="H128" i="35"/>
  <c r="H113" i="35"/>
  <c r="H98" i="35"/>
  <c r="H66" i="33"/>
  <c r="H175" i="34"/>
  <c r="H160" i="34"/>
  <c r="H145" i="34"/>
  <c r="H130" i="34"/>
  <c r="H107" i="34"/>
  <c r="H181" i="33"/>
  <c r="H166" i="33"/>
  <c r="H143" i="33"/>
  <c r="H128" i="33"/>
  <c r="H113" i="33"/>
  <c r="H98" i="33"/>
  <c r="H109" i="33"/>
  <c r="H94" i="33"/>
  <c r="H71" i="33"/>
  <c r="H56" i="33"/>
  <c r="H173" i="34"/>
  <c r="H158" i="34"/>
  <c r="H135" i="34"/>
  <c r="H120" i="34"/>
  <c r="H105" i="34"/>
  <c r="H90" i="34"/>
  <c r="H67" i="34"/>
  <c r="H52" i="34"/>
  <c r="H54" i="33"/>
  <c r="H137" i="33"/>
  <c r="H122" i="33"/>
  <c r="H99" i="33"/>
  <c r="H84" i="33"/>
  <c r="H69" i="33"/>
  <c r="H125" i="33"/>
  <c r="H119" i="35"/>
  <c r="H104" i="35"/>
  <c r="H89" i="35"/>
  <c r="H74" i="35"/>
  <c r="H51" i="35"/>
  <c r="H152" i="35"/>
  <c r="H137" i="35"/>
  <c r="H122" i="35"/>
  <c r="H99" i="35"/>
  <c r="H84" i="35"/>
  <c r="H69" i="35"/>
  <c r="H54" i="35"/>
  <c r="H164" i="33"/>
  <c r="H149" i="33"/>
  <c r="H134" i="33"/>
  <c r="H111" i="33"/>
  <c r="H96" i="33"/>
  <c r="H81" i="33"/>
  <c r="H180" i="35"/>
  <c r="H165" i="35"/>
  <c r="H150" i="35"/>
  <c r="H127" i="35"/>
  <c r="H112" i="35"/>
  <c r="H97" i="35"/>
  <c r="H163" i="34"/>
  <c r="H148" i="34"/>
  <c r="H133" i="34"/>
  <c r="H118" i="34"/>
  <c r="H95" i="34"/>
  <c r="H80" i="34"/>
  <c r="H155" i="33"/>
  <c r="H81" i="34"/>
  <c r="H175" i="35"/>
  <c r="H107" i="35"/>
  <c r="H126" i="35"/>
  <c r="H103" i="35"/>
  <c r="H88" i="35"/>
  <c r="H73" i="35"/>
  <c r="H58" i="35"/>
  <c r="H168" i="33"/>
  <c r="H153" i="33"/>
  <c r="H138" i="33"/>
  <c r="H115" i="33"/>
  <c r="H100" i="33"/>
  <c r="H85" i="33"/>
  <c r="H70" i="33"/>
  <c r="H169" i="35"/>
  <c r="H154" i="35"/>
  <c r="H131" i="35"/>
  <c r="H116" i="35"/>
  <c r="H101" i="35"/>
  <c r="H86" i="35"/>
  <c r="H152" i="34"/>
  <c r="H137" i="34"/>
  <c r="H122" i="34"/>
  <c r="H99" i="34"/>
  <c r="H84" i="34"/>
  <c r="H69" i="34"/>
  <c r="H54" i="34"/>
  <c r="H65" i="34"/>
  <c r="H182" i="35"/>
  <c r="H159" i="35"/>
  <c r="H144" i="35"/>
  <c r="H129" i="35"/>
  <c r="H114" i="35"/>
  <c r="H91" i="35"/>
  <c r="H76" i="35"/>
  <c r="H61" i="35"/>
  <c r="H171" i="33"/>
  <c r="H156" i="33"/>
  <c r="H141" i="33"/>
  <c r="H108" i="34"/>
  <c r="H93" i="34"/>
  <c r="H78" i="34"/>
  <c r="H55" i="34"/>
  <c r="H172" i="35"/>
  <c r="H157" i="35"/>
  <c r="H91" i="33"/>
  <c r="H76" i="33"/>
  <c r="H61" i="33"/>
  <c r="H178" i="34"/>
  <c r="H155" i="34"/>
  <c r="H140" i="34"/>
  <c r="H125" i="34"/>
  <c r="H136" i="34"/>
  <c r="H121" i="34"/>
  <c r="H106" i="34"/>
  <c r="H83" i="34"/>
  <c r="H68" i="34"/>
  <c r="H53" i="34"/>
  <c r="H170" i="35"/>
  <c r="H147" i="35"/>
  <c r="H132" i="35"/>
  <c r="H117" i="35"/>
  <c r="H102" i="35"/>
  <c r="H79" i="35"/>
  <c r="H179" i="34"/>
  <c r="H164" i="34"/>
  <c r="H149" i="34"/>
  <c r="H134" i="34"/>
  <c r="H111" i="34"/>
  <c r="H96" i="34"/>
  <c r="H170" i="33"/>
  <c r="H147" i="33"/>
  <c r="H132" i="33"/>
  <c r="H117" i="33"/>
  <c r="H102" i="33"/>
  <c r="H79" i="33"/>
  <c r="H180" i="33"/>
  <c r="H165" i="33"/>
  <c r="H150" i="33"/>
  <c r="H127" i="33"/>
  <c r="H112" i="33"/>
  <c r="H97" i="33"/>
  <c r="H82" i="33"/>
  <c r="H59" i="33"/>
  <c r="H176" i="34"/>
  <c r="H161" i="34"/>
  <c r="H146" i="34"/>
  <c r="H123" i="34"/>
  <c r="H63" i="35"/>
  <c r="H75" i="35"/>
  <c r="H60" i="35"/>
  <c r="H178" i="33"/>
  <c r="H140" i="33"/>
  <c r="H66" i="34"/>
  <c r="H145" i="35"/>
  <c r="H154" i="33"/>
  <c r="H131" i="33"/>
  <c r="H116" i="33"/>
  <c r="H101" i="33"/>
  <c r="H86" i="33"/>
  <c r="H63" i="33"/>
  <c r="H180" i="34"/>
  <c r="H165" i="34"/>
  <c r="H150" i="34"/>
  <c r="H127" i="34"/>
  <c r="H112" i="34"/>
  <c r="H97" i="34"/>
  <c r="H64" i="35"/>
  <c r="H182" i="33"/>
  <c r="H159" i="33"/>
  <c r="H144" i="33"/>
  <c r="H129" i="33"/>
  <c r="H114" i="33"/>
  <c r="H179" i="35"/>
  <c r="H164" i="35"/>
  <c r="H149" i="35"/>
  <c r="H134" i="35"/>
  <c r="H111" i="35"/>
  <c r="H96" i="35"/>
  <c r="H142" i="35"/>
  <c r="H92" i="35"/>
  <c r="H77" i="35"/>
  <c r="H62" i="35"/>
  <c r="H172" i="33"/>
  <c r="H157" i="33"/>
  <c r="H142" i="33"/>
  <c r="H119" i="33"/>
  <c r="H104" i="33"/>
  <c r="H89" i="33"/>
  <c r="H74" i="33"/>
  <c r="H51" i="33"/>
  <c r="H168" i="34"/>
  <c r="H135" i="35"/>
  <c r="H120" i="35"/>
  <c r="H105" i="35"/>
  <c r="H90" i="35"/>
  <c r="H67" i="35"/>
  <c r="H52" i="35"/>
  <c r="H126" i="34"/>
  <c r="H103" i="34"/>
  <c r="H88" i="34"/>
  <c r="H73" i="34"/>
  <c r="H58" i="34"/>
  <c r="H167" i="35"/>
  <c r="H141" i="35"/>
  <c r="H163" i="35"/>
  <c r="H148" i="35"/>
  <c r="H133" i="35"/>
  <c r="H118" i="35"/>
  <c r="H95" i="35"/>
  <c r="H80" i="35"/>
  <c r="H65" i="35"/>
  <c r="H175" i="33"/>
  <c r="H160" i="33"/>
  <c r="H145" i="33"/>
  <c r="H130" i="33"/>
  <c r="H107" i="33"/>
  <c r="H82" i="34"/>
  <c r="H59" i="34"/>
  <c r="H176" i="35"/>
  <c r="H161" i="35"/>
  <c r="H146" i="35"/>
  <c r="H123" i="35"/>
  <c r="H65" i="33"/>
  <c r="H182" i="34"/>
  <c r="H159" i="34"/>
  <c r="H144" i="34"/>
  <c r="H129" i="34"/>
  <c r="H114" i="34"/>
  <c r="H75" i="33"/>
  <c r="H60" i="33"/>
  <c r="H177" i="34"/>
  <c r="H162" i="34"/>
  <c r="H139" i="34"/>
  <c r="H124" i="34"/>
  <c r="H109" i="34"/>
  <c r="H94" i="34"/>
  <c r="H71" i="34"/>
  <c r="H56" i="34"/>
  <c r="H173" i="35"/>
  <c r="H158" i="35"/>
  <c r="H126" i="33"/>
  <c r="H103" i="33"/>
  <c r="H88" i="33"/>
  <c r="H73" i="33"/>
  <c r="H58" i="33"/>
  <c r="H167" i="34"/>
  <c r="H108" i="35"/>
  <c r="H93" i="35"/>
  <c r="H78" i="35"/>
  <c r="H55" i="35"/>
  <c r="H173" i="33"/>
  <c r="H158" i="33"/>
  <c r="H108" i="33"/>
  <c r="H83" i="33"/>
  <c r="H53" i="33"/>
  <c r="H160" i="35"/>
  <c r="S450676" i="33" l="1"/>
  <c r="M2" i="36"/>
  <c r="M79" i="36" s="1"/>
  <c r="N1" i="36"/>
  <c r="H421" i="35"/>
  <c r="H420" i="35"/>
  <c r="H419" i="35"/>
  <c r="H418" i="35"/>
  <c r="H417" i="35"/>
  <c r="H416" i="35"/>
  <c r="H415" i="35"/>
  <c r="H414" i="35"/>
  <c r="H413" i="35"/>
  <c r="H412" i="35"/>
  <c r="H411" i="35"/>
  <c r="H410" i="35"/>
  <c r="H409" i="35"/>
  <c r="H408" i="35"/>
  <c r="H407" i="35"/>
  <c r="H406" i="35"/>
  <c r="H405" i="35"/>
  <c r="H404" i="35"/>
  <c r="H403" i="35"/>
  <c r="H402" i="35"/>
  <c r="H401" i="35"/>
  <c r="H400" i="35"/>
  <c r="H399" i="35"/>
  <c r="H398" i="35"/>
  <c r="H397" i="35"/>
  <c r="H396" i="35"/>
  <c r="H395" i="35"/>
  <c r="H394" i="35"/>
  <c r="H393" i="35"/>
  <c r="H392" i="35"/>
  <c r="H391" i="35"/>
  <c r="H390" i="35"/>
  <c r="H389" i="35"/>
  <c r="H388" i="35"/>
  <c r="H387" i="35"/>
  <c r="H386" i="35"/>
  <c r="H385" i="35"/>
  <c r="H384" i="35"/>
  <c r="H383" i="35"/>
  <c r="H382" i="35"/>
  <c r="H381" i="35"/>
  <c r="H380" i="35"/>
  <c r="H379" i="35"/>
  <c r="H378" i="35"/>
  <c r="H377" i="35"/>
  <c r="H376" i="35"/>
  <c r="H375" i="35"/>
  <c r="H374" i="35"/>
  <c r="H373" i="35"/>
  <c r="H372" i="35"/>
  <c r="H371" i="35"/>
  <c r="H370" i="35"/>
  <c r="H369" i="35"/>
  <c r="H368" i="35"/>
  <c r="H367" i="35"/>
  <c r="H366" i="35"/>
  <c r="H365" i="35"/>
  <c r="H364" i="35"/>
  <c r="H363" i="35"/>
  <c r="H362" i="35"/>
  <c r="H361" i="35"/>
  <c r="H360" i="35"/>
  <c r="H359" i="35"/>
  <c r="H358" i="35"/>
  <c r="H357" i="35"/>
  <c r="H356" i="35"/>
  <c r="H355" i="35"/>
  <c r="H354" i="35"/>
  <c r="H353" i="35"/>
  <c r="H352" i="35"/>
  <c r="H351" i="35"/>
  <c r="H350" i="35"/>
  <c r="H349" i="35"/>
  <c r="H348" i="35"/>
  <c r="H347" i="35"/>
  <c r="H346" i="35"/>
  <c r="H345" i="35"/>
  <c r="H344" i="35"/>
  <c r="H343" i="35"/>
  <c r="H342" i="35"/>
  <c r="H341" i="35"/>
  <c r="H340" i="35"/>
  <c r="H339" i="35"/>
  <c r="H338" i="35"/>
  <c r="H337" i="35"/>
  <c r="H336" i="35"/>
  <c r="H335" i="35"/>
  <c r="H334" i="35"/>
  <c r="H333" i="35"/>
  <c r="H332" i="35"/>
  <c r="H331" i="35"/>
  <c r="H330" i="35"/>
  <c r="H329" i="35"/>
  <c r="H328" i="35"/>
  <c r="H327" i="35"/>
  <c r="H326" i="35"/>
  <c r="H325" i="35"/>
  <c r="H324" i="35"/>
  <c r="H323" i="35"/>
  <c r="H322" i="35"/>
  <c r="H321" i="35"/>
  <c r="H320" i="35"/>
  <c r="H319" i="35"/>
  <c r="H318" i="35"/>
  <c r="H317" i="35"/>
  <c r="H316" i="35"/>
  <c r="H315" i="35"/>
  <c r="H314" i="35"/>
  <c r="I482631" i="35"/>
  <c r="H421" i="34"/>
  <c r="H420" i="34"/>
  <c r="H419" i="34"/>
  <c r="H418" i="34"/>
  <c r="H417" i="34"/>
  <c r="H416" i="34"/>
  <c r="H415" i="34"/>
  <c r="H414" i="34"/>
  <c r="H413" i="34"/>
  <c r="H412" i="34"/>
  <c r="H411" i="34"/>
  <c r="H410" i="34"/>
  <c r="H409" i="34"/>
  <c r="H408" i="34"/>
  <c r="H407" i="34"/>
  <c r="H406" i="34"/>
  <c r="H405" i="34"/>
  <c r="H404" i="34"/>
  <c r="H403" i="34"/>
  <c r="H402" i="34"/>
  <c r="H401" i="34"/>
  <c r="H400" i="34"/>
  <c r="H399" i="34"/>
  <c r="H398" i="34"/>
  <c r="H397" i="34"/>
  <c r="H396" i="34"/>
  <c r="H395" i="34"/>
  <c r="H394" i="34"/>
  <c r="H393" i="34"/>
  <c r="H392" i="34"/>
  <c r="H391" i="34"/>
  <c r="H390" i="34"/>
  <c r="H389" i="34"/>
  <c r="H388" i="34"/>
  <c r="H387" i="34"/>
  <c r="H386" i="34"/>
  <c r="H385" i="34"/>
  <c r="H384" i="34"/>
  <c r="H383" i="34"/>
  <c r="H382" i="34"/>
  <c r="H381" i="34"/>
  <c r="H380" i="34"/>
  <c r="H379" i="34"/>
  <c r="H378" i="34"/>
  <c r="H377" i="34"/>
  <c r="H376" i="34"/>
  <c r="H375" i="34"/>
  <c r="H374" i="34"/>
  <c r="H373" i="34"/>
  <c r="H372" i="34"/>
  <c r="H371" i="34"/>
  <c r="H370" i="34"/>
  <c r="H369" i="34"/>
  <c r="H368" i="34"/>
  <c r="H367" i="34"/>
  <c r="H366" i="34"/>
  <c r="H365" i="34"/>
  <c r="H364" i="34"/>
  <c r="H363" i="34"/>
  <c r="H362" i="34"/>
  <c r="H361" i="34"/>
  <c r="H360" i="34"/>
  <c r="H359" i="34"/>
  <c r="H358" i="34"/>
  <c r="H357" i="34"/>
  <c r="H356" i="34"/>
  <c r="H355" i="34"/>
  <c r="H354" i="34"/>
  <c r="H353" i="34"/>
  <c r="H352" i="34"/>
  <c r="H351" i="34"/>
  <c r="H350" i="34"/>
  <c r="H349" i="34"/>
  <c r="H348" i="34"/>
  <c r="H347" i="34"/>
  <c r="H346" i="34"/>
  <c r="H345" i="34"/>
  <c r="H344" i="34"/>
  <c r="H343" i="34"/>
  <c r="H342" i="34"/>
  <c r="H341" i="34"/>
  <c r="H340" i="34"/>
  <c r="H339" i="34"/>
  <c r="H338" i="34"/>
  <c r="H337" i="34"/>
  <c r="H336" i="34"/>
  <c r="H335" i="34"/>
  <c r="H334" i="34"/>
  <c r="H333" i="34"/>
  <c r="H332" i="34"/>
  <c r="H331" i="34"/>
  <c r="H330" i="34"/>
  <c r="H329" i="34"/>
  <c r="H328" i="34"/>
  <c r="H327" i="34"/>
  <c r="H326" i="34"/>
  <c r="H325" i="34"/>
  <c r="H324" i="34"/>
  <c r="H323" i="34"/>
  <c r="H322" i="34"/>
  <c r="H321" i="34"/>
  <c r="H320" i="34"/>
  <c r="H319" i="34"/>
  <c r="H318" i="34"/>
  <c r="H317" i="34"/>
  <c r="H316" i="34"/>
  <c r="H315" i="34"/>
  <c r="H314" i="34"/>
  <c r="H421" i="33"/>
  <c r="H420" i="33"/>
  <c r="H419" i="33"/>
  <c r="H418" i="33"/>
  <c r="H417" i="33"/>
  <c r="H416" i="33"/>
  <c r="H415" i="33"/>
  <c r="H414" i="33"/>
  <c r="H413" i="33"/>
  <c r="H412" i="33"/>
  <c r="H411" i="33"/>
  <c r="H410" i="33"/>
  <c r="H409" i="33"/>
  <c r="H408" i="33"/>
  <c r="H407" i="33"/>
  <c r="H406" i="33"/>
  <c r="H405" i="33"/>
  <c r="H404" i="33"/>
  <c r="H403" i="33"/>
  <c r="H402" i="33"/>
  <c r="H401" i="33"/>
  <c r="H400" i="33"/>
  <c r="H399" i="33"/>
  <c r="H398" i="33"/>
  <c r="H397" i="33"/>
  <c r="H396" i="33"/>
  <c r="H395" i="33"/>
  <c r="H394" i="33"/>
  <c r="H393" i="33"/>
  <c r="H392" i="33"/>
  <c r="H391" i="33"/>
  <c r="H390" i="33"/>
  <c r="H389" i="33"/>
  <c r="H388" i="33"/>
  <c r="H387" i="33"/>
  <c r="H386" i="33"/>
  <c r="H385" i="33"/>
  <c r="H384" i="33"/>
  <c r="H383" i="33"/>
  <c r="H382" i="33"/>
  <c r="H381" i="33"/>
  <c r="H380" i="33"/>
  <c r="H379" i="33"/>
  <c r="H378" i="33"/>
  <c r="H377" i="33"/>
  <c r="H376" i="33"/>
  <c r="H375" i="33"/>
  <c r="H374" i="33"/>
  <c r="H373" i="33"/>
  <c r="H372" i="33"/>
  <c r="H371" i="33"/>
  <c r="H370" i="33"/>
  <c r="H369" i="33"/>
  <c r="H368" i="33"/>
  <c r="H367" i="33"/>
  <c r="H366" i="33"/>
  <c r="H365" i="33"/>
  <c r="H364" i="33"/>
  <c r="H363" i="33"/>
  <c r="H362" i="33"/>
  <c r="H361" i="33"/>
  <c r="H360" i="33"/>
  <c r="H359" i="33"/>
  <c r="H358" i="33"/>
  <c r="H357" i="33"/>
  <c r="H356" i="33"/>
  <c r="H355" i="33"/>
  <c r="H354" i="33"/>
  <c r="H353" i="33"/>
  <c r="H352" i="33"/>
  <c r="H351" i="33"/>
  <c r="H350" i="33"/>
  <c r="H349" i="33"/>
  <c r="H348" i="33"/>
  <c r="H347" i="33"/>
  <c r="H346" i="33"/>
  <c r="H345" i="33"/>
  <c r="H344" i="33"/>
  <c r="H343" i="33"/>
  <c r="H342" i="33"/>
  <c r="H341" i="33"/>
  <c r="H340" i="33"/>
  <c r="H339" i="33"/>
  <c r="H338" i="33"/>
  <c r="H337" i="33"/>
  <c r="H336" i="33"/>
  <c r="H335" i="33"/>
  <c r="H334" i="33"/>
  <c r="H333" i="33"/>
  <c r="H332" i="33"/>
  <c r="H331" i="33"/>
  <c r="H330" i="33"/>
  <c r="H329" i="33"/>
  <c r="H328" i="33"/>
  <c r="H327" i="33"/>
  <c r="H326" i="33"/>
  <c r="H325" i="33"/>
  <c r="H324" i="33"/>
  <c r="H323" i="33"/>
  <c r="H322" i="33"/>
  <c r="H321" i="33"/>
  <c r="H320" i="33"/>
  <c r="H319" i="33"/>
  <c r="H318" i="33"/>
  <c r="H317" i="33"/>
  <c r="H316" i="33"/>
  <c r="H315" i="33"/>
  <c r="H314" i="33"/>
  <c r="H313" i="33"/>
  <c r="H312" i="33"/>
  <c r="H311" i="33"/>
  <c r="H310" i="33"/>
  <c r="H309" i="33"/>
  <c r="H308" i="33"/>
  <c r="H307" i="33"/>
  <c r="H306" i="33"/>
  <c r="H305" i="33"/>
  <c r="H304" i="33"/>
  <c r="H303" i="33"/>
  <c r="H302" i="33"/>
  <c r="H301" i="33"/>
  <c r="H300" i="33"/>
  <c r="H299" i="33"/>
  <c r="H298" i="33"/>
  <c r="H297" i="33"/>
  <c r="H296" i="33"/>
  <c r="H295" i="33"/>
  <c r="H294" i="33"/>
  <c r="H293" i="33"/>
  <c r="H292" i="33"/>
  <c r="H291" i="33"/>
  <c r="H290" i="33"/>
  <c r="J482631" i="35"/>
  <c r="S482631" i="35"/>
  <c r="S482021" i="34"/>
  <c r="I482021" i="34"/>
  <c r="T450676" i="33"/>
  <c r="I450676" i="33"/>
  <c r="AP6" i="36"/>
  <c r="AM7" i="36"/>
  <c r="AO10" i="36"/>
  <c r="AN9" i="36"/>
  <c r="O1" i="36" l="1"/>
  <c r="N2" i="36"/>
  <c r="N79" i="36" s="1"/>
  <c r="T482631" i="35"/>
  <c r="T482021" i="34"/>
  <c r="J482021" i="34"/>
  <c r="J450676" i="33"/>
  <c r="AM8" i="36"/>
  <c r="AP7" i="36"/>
  <c r="AO11" i="36"/>
  <c r="AN10" i="36"/>
  <c r="P1" i="36" l="1"/>
  <c r="O2" i="36"/>
  <c r="O79" i="36" s="1"/>
  <c r="AP8" i="36"/>
  <c r="AM9" i="36"/>
  <c r="AO12" i="36"/>
  <c r="AN11" i="36"/>
  <c r="I70" i="32"/>
  <c r="I122" i="32"/>
  <c r="T113" i="32"/>
  <c r="T112" i="32"/>
  <c r="J132" i="32"/>
  <c r="J112" i="32"/>
  <c r="AB157" i="32"/>
  <c r="AB114" i="32"/>
  <c r="R105" i="32"/>
  <c r="R86" i="32"/>
  <c r="AC80" i="32"/>
  <c r="AC142" i="32"/>
  <c r="R106" i="33"/>
  <c r="R121" i="33"/>
  <c r="R153" i="34"/>
  <c r="R135" i="34"/>
  <c r="R159" i="35"/>
  <c r="R119" i="35"/>
  <c r="H84" i="32"/>
  <c r="H127" i="32"/>
  <c r="H134" i="32"/>
  <c r="S120" i="32"/>
  <c r="S170" i="32"/>
  <c r="AD182" i="32"/>
  <c r="AD143" i="32"/>
  <c r="I104" i="34"/>
  <c r="I66" i="33"/>
  <c r="I160" i="33"/>
  <c r="I67" i="32"/>
  <c r="I109" i="32"/>
  <c r="T55" i="32"/>
  <c r="T152" i="32"/>
  <c r="J137" i="32"/>
  <c r="I126" i="32"/>
  <c r="I155" i="32"/>
  <c r="T137" i="32"/>
  <c r="T98" i="32"/>
  <c r="J68" i="32"/>
  <c r="J168" i="32"/>
  <c r="AB77" i="32"/>
  <c r="AB122" i="32"/>
  <c r="R177" i="32"/>
  <c r="R129" i="32"/>
  <c r="AC180" i="32"/>
  <c r="AC149" i="32"/>
  <c r="R147" i="33"/>
  <c r="R57" i="33"/>
  <c r="R105" i="34"/>
  <c r="R111" i="34"/>
  <c r="R150" i="35"/>
  <c r="R179" i="35"/>
  <c r="H101" i="32"/>
  <c r="H72" i="32"/>
  <c r="S94" i="32"/>
  <c r="S100" i="32"/>
  <c r="AD179" i="32"/>
  <c r="AD120" i="32"/>
  <c r="I155" i="34"/>
  <c r="J68" i="35"/>
  <c r="J162" i="35"/>
  <c r="I124" i="35"/>
  <c r="I181" i="32"/>
  <c r="I76" i="32"/>
  <c r="T111" i="32"/>
  <c r="T73" i="32"/>
  <c r="I144" i="32"/>
  <c r="I179" i="32"/>
  <c r="T109" i="32"/>
  <c r="T124" i="32"/>
  <c r="J116" i="32"/>
  <c r="J163" i="32"/>
  <c r="AB135" i="32"/>
  <c r="AB97" i="32"/>
  <c r="AB108" i="32"/>
  <c r="R72" i="32"/>
  <c r="R125" i="32"/>
  <c r="AC126" i="32"/>
  <c r="AC145" i="32"/>
  <c r="R141" i="33"/>
  <c r="R181" i="33"/>
  <c r="R182" i="34"/>
  <c r="R53" i="34"/>
  <c r="R56" i="35"/>
  <c r="R182" i="35"/>
  <c r="H129" i="32"/>
  <c r="H146" i="32"/>
  <c r="S77" i="32"/>
  <c r="S117" i="32"/>
  <c r="AD64" i="32"/>
  <c r="AD127" i="32"/>
  <c r="J117" i="35"/>
  <c r="I79" i="35"/>
  <c r="I173" i="35"/>
  <c r="I135" i="34"/>
  <c r="I130" i="32"/>
  <c r="I156" i="32"/>
  <c r="T136" i="32"/>
  <c r="I124" i="32"/>
  <c r="I132" i="32"/>
  <c r="T179" i="32"/>
  <c r="T83" i="32"/>
  <c r="J80" i="32"/>
  <c r="J85" i="32"/>
  <c r="AB51" i="32"/>
  <c r="AB70" i="32"/>
  <c r="R69" i="32"/>
  <c r="R64" i="32"/>
  <c r="AC173" i="32"/>
  <c r="AC58" i="32"/>
  <c r="R114" i="33"/>
  <c r="R111" i="33"/>
  <c r="R174" i="34"/>
  <c r="R147" i="34"/>
  <c r="R80" i="35"/>
  <c r="R120" i="35"/>
  <c r="R91" i="35"/>
  <c r="H51" i="32"/>
  <c r="H81" i="32"/>
  <c r="S67" i="32"/>
  <c r="S102" i="32"/>
  <c r="AD163" i="32"/>
  <c r="AD59" i="32"/>
  <c r="I164" i="34"/>
  <c r="I126" i="33"/>
  <c r="I91" i="33"/>
  <c r="I86" i="32"/>
  <c r="I78" i="32"/>
  <c r="T108" i="32"/>
  <c r="T123" i="32"/>
  <c r="J79" i="32"/>
  <c r="J82" i="32"/>
  <c r="J126" i="32"/>
  <c r="AB172" i="32"/>
  <c r="AB169" i="32"/>
  <c r="R180" i="32"/>
  <c r="R132" i="32"/>
  <c r="AC87" i="32"/>
  <c r="AC152" i="32"/>
  <c r="R139" i="33"/>
  <c r="R140" i="33"/>
  <c r="R126" i="34"/>
  <c r="R102" i="34"/>
  <c r="R94" i="35"/>
  <c r="R163" i="35"/>
  <c r="H57" i="32"/>
  <c r="H94" i="32"/>
  <c r="S97" i="32"/>
  <c r="S75" i="32"/>
  <c r="AD87" i="32"/>
  <c r="AD166" i="32"/>
  <c r="I174" i="35"/>
  <c r="J123" i="35"/>
  <c r="I132" i="33"/>
  <c r="J140" i="35"/>
  <c r="I102" i="35"/>
  <c r="I136" i="32"/>
  <c r="I98" i="32"/>
  <c r="I115" i="32"/>
  <c r="T155" i="32"/>
  <c r="T129" i="32"/>
  <c r="J143" i="32"/>
  <c r="J146" i="32"/>
  <c r="AB105" i="32"/>
  <c r="AB58" i="32"/>
  <c r="R148" i="32"/>
  <c r="R157" i="32"/>
  <c r="AC84" i="32"/>
  <c r="AC167" i="32"/>
  <c r="R180" i="33"/>
  <c r="R89" i="33"/>
  <c r="R179" i="34"/>
  <c r="R87" i="34"/>
  <c r="R164" i="35"/>
  <c r="R72" i="35"/>
  <c r="H73" i="32"/>
  <c r="H178" i="32"/>
  <c r="S65" i="32"/>
  <c r="S126" i="32"/>
  <c r="AD165" i="32"/>
  <c r="AD72" i="32"/>
  <c r="I63" i="34"/>
  <c r="I163" i="34"/>
  <c r="J72" i="35"/>
  <c r="I85" i="32"/>
  <c r="I153" i="32"/>
  <c r="I116" i="32"/>
  <c r="T81" i="32"/>
  <c r="T128" i="32"/>
  <c r="J147" i="32"/>
  <c r="J93" i="32"/>
  <c r="AB182" i="32"/>
  <c r="AB57" i="32"/>
  <c r="R147" i="32"/>
  <c r="T71" i="32"/>
  <c r="J106" i="32"/>
  <c r="AB66" i="32"/>
  <c r="AB148" i="32"/>
  <c r="AB111" i="32"/>
  <c r="R134" i="32"/>
  <c r="R128" i="32"/>
  <c r="AC102" i="32"/>
  <c r="AC148" i="32"/>
  <c r="R117" i="33"/>
  <c r="R163" i="33"/>
  <c r="R82" i="34"/>
  <c r="R67" i="34"/>
  <c r="R68" i="35"/>
  <c r="R108" i="35"/>
  <c r="H125" i="32"/>
  <c r="H76" i="32"/>
  <c r="S84" i="32"/>
  <c r="S147" i="32"/>
  <c r="AD158" i="32"/>
  <c r="AD107" i="32"/>
  <c r="I137" i="35"/>
  <c r="J134" i="35"/>
  <c r="I96" i="35"/>
  <c r="I151" i="35"/>
  <c r="I113" i="34"/>
  <c r="I68" i="32"/>
  <c r="I163" i="32"/>
  <c r="T57" i="32"/>
  <c r="T151" i="32"/>
  <c r="J138" i="32"/>
  <c r="J161" i="32"/>
  <c r="AB85" i="32"/>
  <c r="AB119" i="32"/>
  <c r="R167" i="32"/>
  <c r="R153" i="32"/>
  <c r="AC63" i="32"/>
  <c r="AC96" i="32"/>
  <c r="AC115" i="32"/>
  <c r="R126" i="33"/>
  <c r="R174" i="33"/>
  <c r="R152" i="34"/>
  <c r="R166" i="34"/>
  <c r="R88" i="35"/>
  <c r="R75" i="35"/>
  <c r="H78" i="32"/>
  <c r="H173" i="32"/>
  <c r="S89" i="32"/>
  <c r="S52" i="32"/>
  <c r="AD89" i="32"/>
  <c r="AD171" i="32"/>
  <c r="I133" i="33"/>
  <c r="J121" i="35"/>
  <c r="I83" i="35"/>
  <c r="I93" i="32"/>
  <c r="I164" i="32"/>
  <c r="T58" i="32"/>
  <c r="T150" i="32"/>
  <c r="J127" i="32"/>
  <c r="J162" i="32"/>
  <c r="AB84" i="32"/>
  <c r="AB118" i="32"/>
  <c r="I167" i="32"/>
  <c r="I97" i="32"/>
  <c r="T122" i="32"/>
  <c r="T62" i="32"/>
  <c r="J81" i="32"/>
  <c r="J125" i="32"/>
  <c r="AB173" i="32"/>
  <c r="AB170" i="32"/>
  <c r="R93" i="32"/>
  <c r="R73" i="32"/>
  <c r="AC88" i="32"/>
  <c r="AC129" i="32"/>
  <c r="R103" i="33"/>
  <c r="R152" i="33"/>
  <c r="R125" i="34"/>
  <c r="R101" i="34"/>
  <c r="R107" i="35"/>
  <c r="R162" i="35"/>
  <c r="H108" i="32"/>
  <c r="H177" i="32"/>
  <c r="S64" i="32"/>
  <c r="S158" i="32"/>
  <c r="AD88" i="32"/>
  <c r="AD167" i="32"/>
  <c r="I147" i="33"/>
  <c r="J128" i="35"/>
  <c r="I90" i="35"/>
  <c r="I52" i="34"/>
  <c r="I106" i="32"/>
  <c r="I79" i="32"/>
  <c r="T75" i="32"/>
  <c r="T87" i="32"/>
  <c r="I141" i="32"/>
  <c r="I176" i="32"/>
  <c r="T139" i="32"/>
  <c r="T171" i="32"/>
  <c r="J115" i="32"/>
  <c r="J105" i="32"/>
  <c r="AB67" i="32"/>
  <c r="AB149" i="32"/>
  <c r="AB72" i="32"/>
  <c r="R135" i="32"/>
  <c r="R61" i="32"/>
  <c r="AC157" i="32"/>
  <c r="AC53" i="32"/>
  <c r="R125" i="33"/>
  <c r="R68" i="33"/>
  <c r="R81" i="34"/>
  <c r="R63" i="34"/>
  <c r="R64" i="35"/>
  <c r="R104" i="35"/>
  <c r="H163" i="32"/>
  <c r="H75" i="32"/>
  <c r="S83" i="32"/>
  <c r="S148" i="32"/>
  <c r="AD159" i="32"/>
  <c r="AD113" i="32"/>
  <c r="J177" i="35"/>
  <c r="I139" i="35"/>
  <c r="I101" i="34"/>
  <c r="I111" i="33"/>
  <c r="I168" i="32"/>
  <c r="I151" i="32"/>
  <c r="T130" i="32"/>
  <c r="T138" i="32"/>
  <c r="I119" i="32"/>
  <c r="I127" i="32"/>
  <c r="T97" i="32"/>
  <c r="T118" i="32"/>
  <c r="J53" i="32"/>
  <c r="J67" i="32"/>
  <c r="AB83" i="32"/>
  <c r="AB146" i="32"/>
  <c r="R78" i="32"/>
  <c r="R123" i="32"/>
  <c r="AC89" i="32"/>
  <c r="AC122" i="32"/>
  <c r="R93" i="33"/>
  <c r="R53" i="33"/>
  <c r="R178" i="34"/>
  <c r="R143" i="34"/>
  <c r="R60" i="34"/>
  <c r="R128" i="35"/>
  <c r="R129" i="35"/>
  <c r="H119" i="32"/>
  <c r="H141" i="32"/>
  <c r="S153" i="32"/>
  <c r="S154" i="32"/>
  <c r="AD80" i="32"/>
  <c r="AD121" i="32"/>
  <c r="I92" i="33"/>
  <c r="I157" i="34"/>
  <c r="J65" i="35"/>
  <c r="I172" i="32"/>
  <c r="I157" i="32"/>
  <c r="T72" i="32"/>
  <c r="T93" i="32"/>
  <c r="I60" i="32"/>
  <c r="I129" i="32"/>
  <c r="T69" i="32"/>
  <c r="T160" i="32"/>
  <c r="J100" i="32"/>
  <c r="J123" i="32"/>
  <c r="AB89" i="32"/>
  <c r="AB94" i="32"/>
  <c r="R84" i="32"/>
  <c r="R56" i="32"/>
  <c r="AC136" i="32"/>
  <c r="AC181" i="32"/>
  <c r="R123" i="33"/>
  <c r="R132" i="33"/>
  <c r="R130" i="34"/>
  <c r="R123" i="34"/>
  <c r="R114" i="35"/>
  <c r="R147" i="35"/>
  <c r="H167" i="32"/>
  <c r="H175" i="32"/>
  <c r="S142" i="32"/>
  <c r="S74" i="32"/>
  <c r="AD135" i="32"/>
  <c r="AD99" i="32"/>
  <c r="J94" i="35"/>
  <c r="I56" i="35"/>
  <c r="I150" i="35"/>
  <c r="I112" i="34"/>
  <c r="I120" i="32"/>
  <c r="I128" i="32"/>
  <c r="T95" i="32"/>
  <c r="T106" i="32"/>
  <c r="T121" i="32"/>
  <c r="J101" i="32"/>
  <c r="J98" i="32"/>
  <c r="AB128" i="32"/>
  <c r="AB75" i="32"/>
  <c r="R113" i="32"/>
  <c r="R174" i="32"/>
  <c r="AC160" i="32"/>
  <c r="AC56" i="32"/>
  <c r="R72" i="33"/>
  <c r="R70" i="33"/>
  <c r="R94" i="34"/>
  <c r="R83" i="34"/>
  <c r="R156" i="35"/>
  <c r="R51" i="35"/>
  <c r="H54" i="32"/>
  <c r="H104" i="32"/>
  <c r="S168" i="32"/>
  <c r="S111" i="32"/>
  <c r="AD51" i="32"/>
  <c r="AD116" i="32"/>
  <c r="J66" i="35"/>
  <c r="I62" i="35"/>
  <c r="I156" i="35"/>
  <c r="I79" i="34"/>
  <c r="I65" i="33"/>
  <c r="I90" i="32"/>
  <c r="I105" i="32"/>
  <c r="T107" i="32"/>
  <c r="T162" i="32"/>
  <c r="J133" i="32"/>
  <c r="J70" i="32"/>
  <c r="AB133" i="32"/>
  <c r="AB167" i="32"/>
  <c r="R85" i="32"/>
  <c r="R76" i="32"/>
  <c r="R54" i="32"/>
  <c r="AC156" i="32"/>
  <c r="AC71" i="32"/>
  <c r="R130" i="33"/>
  <c r="R120" i="33"/>
  <c r="R164" i="34"/>
  <c r="R132" i="34"/>
  <c r="R96" i="35"/>
  <c r="R97" i="35"/>
  <c r="H148" i="32"/>
  <c r="H91" i="32"/>
  <c r="S139" i="32"/>
  <c r="S136" i="32"/>
  <c r="AD137" i="32"/>
  <c r="AD96" i="32"/>
  <c r="J87" i="35"/>
  <c r="J181" i="35"/>
  <c r="I143" i="35"/>
  <c r="I63" i="32"/>
  <c r="I159" i="32"/>
  <c r="T54" i="32"/>
  <c r="T89" i="32"/>
  <c r="J134" i="32"/>
  <c r="J73" i="32"/>
  <c r="AB132" i="32"/>
  <c r="AB166" i="32"/>
  <c r="R59" i="32"/>
  <c r="R156" i="32"/>
  <c r="J150" i="32"/>
  <c r="J63" i="32"/>
  <c r="AB102" i="32"/>
  <c r="AB53" i="32"/>
  <c r="R139" i="32"/>
  <c r="R170" i="32"/>
  <c r="AC92" i="32"/>
  <c r="AC169" i="32"/>
  <c r="R64" i="33"/>
  <c r="R170" i="33"/>
  <c r="R100" i="33"/>
  <c r="R155" i="34"/>
  <c r="R68" i="34"/>
  <c r="R145" i="35"/>
  <c r="R74" i="35"/>
  <c r="H115" i="32"/>
  <c r="H86" i="32"/>
  <c r="S108" i="32"/>
  <c r="S157" i="32"/>
  <c r="AD174" i="32"/>
  <c r="AD124" i="32"/>
  <c r="I148" i="35"/>
  <c r="I73" i="34"/>
  <c r="I51" i="33"/>
  <c r="I165" i="33"/>
  <c r="J137" i="35"/>
  <c r="I177" i="32"/>
  <c r="I80" i="32"/>
  <c r="T79" i="32"/>
  <c r="T90" i="32"/>
  <c r="J135" i="32"/>
  <c r="J89" i="32"/>
  <c r="AB159" i="32"/>
  <c r="AB68" i="32"/>
  <c r="R107" i="32"/>
  <c r="R68" i="32"/>
  <c r="AC107" i="32"/>
  <c r="AC144" i="32"/>
  <c r="R167" i="33"/>
  <c r="R58" i="33"/>
  <c r="R157" i="34"/>
  <c r="R139" i="34"/>
  <c r="R166" i="35"/>
  <c r="R123" i="35"/>
  <c r="H88" i="32"/>
  <c r="H149" i="32"/>
  <c r="H67" i="32"/>
  <c r="S118" i="32"/>
  <c r="S124" i="32"/>
  <c r="AD132" i="32"/>
  <c r="AD69" i="32"/>
  <c r="I134" i="34"/>
  <c r="I96" i="33"/>
  <c r="I165" i="34"/>
  <c r="I178" i="32"/>
  <c r="I118" i="32"/>
  <c r="T84" i="32"/>
  <c r="T92" i="32"/>
  <c r="J122" i="32"/>
  <c r="J108" i="32"/>
  <c r="AB158" i="32"/>
  <c r="AB115" i="32"/>
  <c r="I104" i="32"/>
  <c r="I174" i="32"/>
  <c r="T166" i="32"/>
  <c r="T103" i="32"/>
  <c r="J148" i="32"/>
  <c r="J84" i="32"/>
  <c r="J97" i="32"/>
  <c r="AB129" i="32"/>
  <c r="AB140" i="32"/>
  <c r="R114" i="32"/>
  <c r="R175" i="32"/>
  <c r="AC50" i="32"/>
  <c r="AC117" i="32"/>
  <c r="R160" i="33"/>
  <c r="R143" i="33"/>
  <c r="R93" i="34"/>
  <c r="R79" i="34"/>
  <c r="R152" i="35"/>
  <c r="R118" i="35"/>
  <c r="H161" i="32"/>
  <c r="H103" i="32"/>
  <c r="S169" i="32"/>
  <c r="S80" i="32"/>
  <c r="AD52" i="32"/>
  <c r="AD70" i="32"/>
  <c r="I105" i="35"/>
  <c r="I67" i="34"/>
  <c r="I171" i="34"/>
  <c r="J76" i="35"/>
  <c r="I110" i="32"/>
  <c r="I133" i="32"/>
  <c r="T70" i="32"/>
  <c r="T159" i="32"/>
  <c r="I165" i="32"/>
  <c r="I150" i="32"/>
  <c r="T144" i="32"/>
  <c r="T94" i="32"/>
  <c r="J149" i="32"/>
  <c r="J176" i="32"/>
  <c r="AB103" i="32"/>
  <c r="AB54" i="32"/>
  <c r="R140" i="32"/>
  <c r="R171" i="32"/>
  <c r="AC137" i="32"/>
  <c r="AC170" i="32"/>
  <c r="R51" i="33"/>
  <c r="R178" i="33"/>
  <c r="R172" i="33"/>
  <c r="R66" i="34"/>
  <c r="R70" i="34"/>
  <c r="R93" i="35"/>
  <c r="R57" i="35"/>
  <c r="H61" i="32"/>
  <c r="H60" i="32"/>
  <c r="S109" i="32"/>
  <c r="S56" i="32"/>
  <c r="AD175" i="32"/>
  <c r="AD169" i="32"/>
  <c r="I152" i="33"/>
  <c r="I141" i="33"/>
  <c r="J125" i="35"/>
  <c r="I53" i="32"/>
  <c r="I66" i="32"/>
  <c r="T53" i="32"/>
  <c r="T102" i="32"/>
  <c r="J111" i="32"/>
  <c r="I149" i="32"/>
  <c r="I82" i="32"/>
  <c r="T116" i="32"/>
  <c r="T131" i="32"/>
  <c r="J61" i="32"/>
  <c r="J58" i="32"/>
  <c r="AB137" i="32"/>
  <c r="AB154" i="32"/>
  <c r="R141" i="32"/>
  <c r="R119" i="32"/>
  <c r="AC68" i="32"/>
  <c r="AC110" i="32"/>
  <c r="R127" i="33"/>
  <c r="R118" i="33"/>
  <c r="R138" i="34"/>
  <c r="R131" i="34"/>
  <c r="R95" i="35"/>
  <c r="R130" i="35"/>
  <c r="H143" i="32"/>
  <c r="H117" i="32"/>
  <c r="S162" i="32"/>
  <c r="S130" i="32"/>
  <c r="AD67" i="32"/>
  <c r="AD151" i="32"/>
  <c r="AD112" i="32"/>
  <c r="I116" i="35"/>
  <c r="I78" i="34"/>
  <c r="I172" i="34"/>
  <c r="I58" i="32"/>
  <c r="I154" i="32"/>
  <c r="T143" i="32"/>
  <c r="I139" i="32"/>
  <c r="I169" i="32"/>
  <c r="T91" i="32"/>
  <c r="T82" i="32"/>
  <c r="T127" i="32"/>
  <c r="J88" i="32"/>
  <c r="J94" i="32"/>
  <c r="AB181" i="32"/>
  <c r="AB56" i="32"/>
  <c r="R146" i="32"/>
  <c r="R99" i="32"/>
  <c r="AC82" i="32"/>
  <c r="AC165" i="32"/>
  <c r="R144" i="33"/>
  <c r="R101" i="33"/>
  <c r="R89" i="34"/>
  <c r="R99" i="34"/>
  <c r="R149" i="35"/>
  <c r="R181" i="35"/>
  <c r="H123" i="32"/>
  <c r="H166" i="32"/>
  <c r="S61" i="32"/>
  <c r="S128" i="32"/>
  <c r="AD82" i="32"/>
  <c r="AD146" i="32"/>
  <c r="I165" i="35"/>
  <c r="I127" i="34"/>
  <c r="I163" i="33"/>
  <c r="J136" i="35"/>
  <c r="I55" i="32"/>
  <c r="I83" i="32"/>
  <c r="T115" i="32"/>
  <c r="T64" i="32"/>
  <c r="J182" i="32"/>
  <c r="J124" i="32"/>
  <c r="AB178" i="32"/>
  <c r="AB116" i="32"/>
  <c r="R53" i="32"/>
  <c r="R102" i="32"/>
  <c r="AC140" i="32"/>
  <c r="AC93" i="32"/>
  <c r="AC121" i="32"/>
  <c r="R182" i="33"/>
  <c r="R81" i="33"/>
  <c r="R151" i="34"/>
  <c r="R165" i="34"/>
  <c r="R137" i="35"/>
  <c r="R71" i="35"/>
  <c r="H152" i="32"/>
  <c r="H106" i="32"/>
  <c r="S91" i="32"/>
  <c r="S51" i="32"/>
  <c r="AD90" i="32"/>
  <c r="AD172" i="32"/>
  <c r="J89" i="35"/>
  <c r="I133" i="34"/>
  <c r="I175" i="33"/>
  <c r="J103" i="35"/>
  <c r="I65" i="35"/>
  <c r="I69" i="32"/>
  <c r="I77" i="32"/>
  <c r="T181" i="32"/>
  <c r="T96" i="32"/>
  <c r="J57" i="32"/>
  <c r="J140" i="32"/>
  <c r="AB81" i="32"/>
  <c r="AB144" i="32"/>
  <c r="R181" i="32"/>
  <c r="R121" i="32"/>
  <c r="AC175" i="32"/>
  <c r="AC60" i="32"/>
  <c r="R98" i="33"/>
  <c r="R133" i="33"/>
  <c r="R162" i="34"/>
  <c r="R61" i="34"/>
  <c r="R73" i="35"/>
  <c r="R125" i="35"/>
  <c r="R65" i="35"/>
  <c r="H55" i="32"/>
  <c r="H136" i="32"/>
  <c r="S71" i="32"/>
  <c r="S172" i="32"/>
  <c r="AD161" i="32"/>
  <c r="AD57" i="32"/>
  <c r="I62" i="33"/>
  <c r="I156" i="33"/>
  <c r="I149" i="33"/>
  <c r="I123" i="32"/>
  <c r="I131" i="32"/>
  <c r="T180" i="32"/>
  <c r="T114" i="32"/>
  <c r="J76" i="32"/>
  <c r="J144" i="32"/>
  <c r="AB80" i="32"/>
  <c r="AB71" i="32"/>
  <c r="R65" i="32"/>
  <c r="R90" i="32"/>
  <c r="J59" i="32"/>
  <c r="J103" i="32"/>
  <c r="AB60" i="32"/>
  <c r="AB125" i="32"/>
  <c r="R144" i="32"/>
  <c r="R87" i="32"/>
  <c r="AC163" i="32"/>
  <c r="AC73" i="32"/>
  <c r="R75" i="33"/>
  <c r="R119" i="33"/>
  <c r="R146" i="34"/>
  <c r="R116" i="34"/>
  <c r="R126" i="35"/>
  <c r="R155" i="35"/>
  <c r="H139" i="32"/>
  <c r="H160" i="32"/>
  <c r="S165" i="32"/>
  <c r="S133" i="32"/>
  <c r="S57" i="32"/>
  <c r="AD129" i="32"/>
  <c r="AD75" i="32"/>
  <c r="I171" i="35"/>
  <c r="J97" i="35"/>
  <c r="I56" i="34"/>
  <c r="I150" i="34"/>
  <c r="I112" i="33"/>
  <c r="I114" i="32"/>
  <c r="I138" i="32"/>
  <c r="T154" i="32"/>
  <c r="T158" i="32"/>
  <c r="J77" i="32"/>
  <c r="J178" i="32"/>
  <c r="AB175" i="32"/>
  <c r="AB92" i="32"/>
  <c r="R95" i="32"/>
  <c r="R70" i="32"/>
  <c r="AC134" i="32"/>
  <c r="AC131" i="32"/>
  <c r="R155" i="33"/>
  <c r="R69" i="33"/>
  <c r="R113" i="34"/>
  <c r="R100" i="34"/>
  <c r="R102" i="35"/>
  <c r="R175" i="35"/>
  <c r="H111" i="32"/>
  <c r="H68" i="32"/>
  <c r="S96" i="32"/>
  <c r="S76" i="32"/>
  <c r="AD86" i="32"/>
  <c r="AD117" i="32"/>
  <c r="I147" i="32"/>
  <c r="I108" i="32"/>
  <c r="T165" i="32"/>
  <c r="T170" i="32"/>
  <c r="J181" i="32"/>
  <c r="J171" i="32"/>
  <c r="AB179" i="32"/>
  <c r="AB117" i="32"/>
  <c r="R165" i="32"/>
  <c r="R103" i="32"/>
  <c r="AC61" i="32"/>
  <c r="AC94" i="32"/>
  <c r="AC113" i="32"/>
  <c r="R138" i="33"/>
  <c r="R108" i="33"/>
  <c r="R78" i="34"/>
  <c r="R54" i="34"/>
  <c r="R101" i="35"/>
  <c r="R161" i="35"/>
  <c r="H151" i="32"/>
  <c r="H118" i="32"/>
  <c r="S93" i="32"/>
  <c r="S134" i="32"/>
  <c r="AD91" i="32"/>
  <c r="AD94" i="32"/>
  <c r="I75" i="33"/>
  <c r="J91" i="35"/>
  <c r="I53" i="35"/>
  <c r="I158" i="32"/>
  <c r="I170" i="32"/>
  <c r="T169" i="32"/>
  <c r="T85" i="32"/>
  <c r="T126" i="32"/>
  <c r="I88" i="32"/>
  <c r="I99" i="32"/>
  <c r="T148" i="32"/>
  <c r="T78" i="32"/>
  <c r="J110" i="32"/>
  <c r="J155" i="32"/>
  <c r="AB61" i="32"/>
  <c r="AB126" i="32"/>
  <c r="R161" i="32"/>
  <c r="R149" i="32"/>
  <c r="AC164" i="32"/>
  <c r="AC74" i="32"/>
  <c r="R116" i="33"/>
  <c r="R102" i="33"/>
  <c r="R145" i="34"/>
  <c r="R118" i="34"/>
  <c r="R127" i="35"/>
  <c r="R154" i="35"/>
  <c r="H85" i="32"/>
  <c r="H159" i="32"/>
  <c r="S86" i="32"/>
  <c r="S54" i="32"/>
  <c r="S122" i="32"/>
  <c r="AD130" i="32"/>
  <c r="AD76" i="32"/>
  <c r="I176" i="35"/>
  <c r="I138" i="34"/>
  <c r="I100" i="33"/>
  <c r="I148" i="32"/>
  <c r="I57" i="32"/>
  <c r="T164" i="32"/>
  <c r="T178" i="32"/>
  <c r="I81" i="32"/>
  <c r="I75" i="32"/>
  <c r="I146" i="32"/>
  <c r="T157" i="32"/>
  <c r="T175" i="32"/>
  <c r="J56" i="32"/>
  <c r="J91" i="32"/>
  <c r="AB161" i="32"/>
  <c r="AB104" i="32"/>
  <c r="R51" i="32"/>
  <c r="R159" i="32"/>
  <c r="AC104" i="32"/>
  <c r="AC97" i="32"/>
  <c r="R104" i="33"/>
  <c r="R61" i="33"/>
  <c r="R97" i="34"/>
  <c r="R103" i="34"/>
  <c r="R86" i="35"/>
  <c r="R55" i="35"/>
  <c r="H182" i="32"/>
  <c r="H126" i="32"/>
  <c r="S178" i="32"/>
  <c r="S176" i="32"/>
  <c r="AD103" i="32"/>
  <c r="AD55" i="32"/>
  <c r="I93" i="34"/>
  <c r="I93" i="33"/>
  <c r="J102" i="35"/>
  <c r="I64" i="35"/>
  <c r="I91" i="32"/>
  <c r="I100" i="32"/>
  <c r="T147" i="32"/>
  <c r="I64" i="32"/>
  <c r="I160" i="32"/>
  <c r="T51" i="32"/>
  <c r="T153" i="32"/>
  <c r="J83" i="32"/>
  <c r="J74" i="32"/>
  <c r="AB87" i="32"/>
  <c r="AB165" i="32"/>
  <c r="R60" i="32"/>
  <c r="R155" i="32"/>
  <c r="R58" i="32"/>
  <c r="AC154" i="32"/>
  <c r="AC69" i="32"/>
  <c r="R137" i="33"/>
  <c r="R166" i="33"/>
  <c r="R74" i="34"/>
  <c r="R133" i="34"/>
  <c r="R84" i="35"/>
  <c r="R136" i="35"/>
  <c r="H93" i="32"/>
  <c r="H150" i="32"/>
  <c r="S141" i="32"/>
  <c r="S92" i="32"/>
  <c r="AD139" i="32"/>
  <c r="AD154" i="32"/>
  <c r="J57" i="35"/>
  <c r="J151" i="35"/>
  <c r="I113" i="35"/>
  <c r="I135" i="32"/>
  <c r="I94" i="32"/>
  <c r="I61" i="32"/>
  <c r="T156" i="32"/>
  <c r="T174" i="32"/>
  <c r="J136" i="32"/>
  <c r="J154" i="32"/>
  <c r="AB156" i="32"/>
  <c r="AB113" i="32"/>
  <c r="R164" i="32"/>
  <c r="R152" i="32"/>
  <c r="AC79" i="32"/>
  <c r="AC141" i="32"/>
  <c r="R150" i="33"/>
  <c r="R131" i="33"/>
  <c r="R154" i="34"/>
  <c r="R128" i="34"/>
  <c r="R158" i="35"/>
  <c r="R122" i="35"/>
  <c r="H87" i="32"/>
  <c r="H128" i="32"/>
  <c r="H90" i="32"/>
  <c r="S119" i="32"/>
  <c r="S125" i="32"/>
  <c r="AD149" i="32"/>
  <c r="AD142" i="32"/>
  <c r="J100" i="35"/>
  <c r="J157" i="35"/>
  <c r="I116" i="34"/>
  <c r="I78" i="33"/>
  <c r="I172" i="33"/>
  <c r="I56" i="32"/>
  <c r="I84" i="32"/>
  <c r="T65" i="32"/>
  <c r="T68" i="32"/>
  <c r="J65" i="32"/>
  <c r="J173" i="32"/>
  <c r="AB91" i="32"/>
  <c r="AB152" i="32"/>
  <c r="R80" i="32"/>
  <c r="R117" i="32"/>
  <c r="AC66" i="32"/>
  <c r="AC101" i="32"/>
  <c r="R159" i="33"/>
  <c r="R154" i="33"/>
  <c r="R121" i="34"/>
  <c r="R86" i="34"/>
  <c r="R103" i="35"/>
  <c r="R138" i="35"/>
  <c r="H53" i="32"/>
  <c r="H95" i="32"/>
  <c r="S60" i="32"/>
  <c r="S160" i="32"/>
  <c r="AD53" i="32"/>
  <c r="AD97" i="32"/>
  <c r="J124" i="35"/>
  <c r="I86" i="35"/>
  <c r="I180" i="35"/>
  <c r="I142" i="34"/>
  <c r="I59" i="32"/>
  <c r="I166" i="32"/>
  <c r="T66" i="32"/>
  <c r="T161" i="32"/>
  <c r="J66" i="32"/>
  <c r="J174" i="32"/>
  <c r="AB90" i="32"/>
  <c r="AB95" i="32"/>
  <c r="R83" i="32"/>
  <c r="R55" i="32"/>
  <c r="J179" i="32"/>
  <c r="J87" i="32"/>
  <c r="AB76" i="32"/>
  <c r="AB121" i="32"/>
  <c r="R112" i="32"/>
  <c r="R89" i="32"/>
  <c r="AC179" i="32"/>
  <c r="AC100" i="32"/>
  <c r="R95" i="33"/>
  <c r="R153" i="33"/>
  <c r="R106" i="34"/>
  <c r="R80" i="34"/>
  <c r="R63" i="35"/>
  <c r="R167" i="35"/>
  <c r="H155" i="32"/>
  <c r="H70" i="32"/>
  <c r="S181" i="32"/>
  <c r="S99" i="32"/>
  <c r="AD178" i="32"/>
  <c r="AD119" i="32"/>
  <c r="I114" i="35"/>
  <c r="J63" i="35"/>
  <c r="I72" i="33"/>
  <c r="J80" i="35"/>
  <c r="J174" i="35"/>
  <c r="I162" i="32"/>
  <c r="I62" i="32"/>
  <c r="T168" i="32"/>
  <c r="T105" i="32"/>
  <c r="T56" i="32"/>
  <c r="J64" i="32"/>
  <c r="J129" i="32"/>
  <c r="AB131" i="32"/>
  <c r="AB142" i="32"/>
  <c r="R116" i="32"/>
  <c r="R97" i="32"/>
  <c r="AC52" i="32"/>
  <c r="AC119" i="32"/>
  <c r="R60" i="33"/>
  <c r="R87" i="33"/>
  <c r="R167" i="34"/>
  <c r="R71" i="34"/>
  <c r="R157" i="35"/>
  <c r="R54" i="35"/>
  <c r="H142" i="32"/>
  <c r="H165" i="32"/>
  <c r="S167" i="32"/>
  <c r="S110" i="32"/>
  <c r="AD50" i="32"/>
  <c r="AD115" i="32"/>
  <c r="I135" i="35"/>
  <c r="I97" i="34"/>
  <c r="I101" i="33"/>
  <c r="I103" i="32"/>
  <c r="I173" i="32"/>
  <c r="T167" i="32"/>
  <c r="T104" i="32"/>
  <c r="T60" i="32"/>
  <c r="J92" i="32"/>
  <c r="J130" i="32"/>
  <c r="AB130" i="32"/>
  <c r="J64" i="35"/>
  <c r="I113" i="32"/>
  <c r="J78" i="32"/>
  <c r="AB141" i="32"/>
  <c r="T99" i="32"/>
  <c r="J69" i="32"/>
  <c r="AB134" i="32"/>
  <c r="AB96" i="32"/>
  <c r="R81" i="32"/>
  <c r="R75" i="32"/>
  <c r="R63" i="32"/>
  <c r="AC125" i="32"/>
  <c r="AC72" i="32"/>
  <c r="R157" i="33"/>
  <c r="R84" i="33"/>
  <c r="R159" i="34"/>
  <c r="R108" i="34"/>
  <c r="R60" i="35"/>
  <c r="R79" i="35"/>
  <c r="H110" i="32"/>
  <c r="H133" i="32"/>
  <c r="S78" i="32"/>
  <c r="S116" i="32"/>
  <c r="AD63" i="32"/>
  <c r="AD126" i="32"/>
  <c r="I77" i="35"/>
  <c r="J74" i="35"/>
  <c r="J168" i="35"/>
  <c r="I91" i="35"/>
  <c r="I53" i="34"/>
  <c r="I161" i="32"/>
  <c r="I111" i="32"/>
  <c r="T163" i="32"/>
  <c r="T86" i="32"/>
  <c r="J131" i="32"/>
  <c r="J128" i="32"/>
  <c r="AB177" i="32"/>
  <c r="AB106" i="32"/>
  <c r="R91" i="32"/>
  <c r="R101" i="32"/>
  <c r="AC139" i="32"/>
  <c r="AC172" i="32"/>
  <c r="R80" i="33"/>
  <c r="R65" i="33"/>
  <c r="R78" i="33"/>
  <c r="R149" i="34"/>
  <c r="R156" i="34"/>
  <c r="R116" i="35"/>
  <c r="R53" i="35"/>
  <c r="H116" i="32"/>
  <c r="H174" i="32"/>
  <c r="S107" i="32"/>
  <c r="S156" i="32"/>
  <c r="AD133" i="32"/>
  <c r="AD123" i="32"/>
  <c r="I182" i="33"/>
  <c r="J61" i="35"/>
  <c r="J155" i="35"/>
  <c r="I54" i="32"/>
  <c r="I112" i="32"/>
  <c r="T145" i="32"/>
  <c r="T67" i="32"/>
  <c r="J95" i="32"/>
  <c r="J172" i="32"/>
  <c r="AB176" i="32"/>
  <c r="AB55" i="32"/>
  <c r="R92" i="32"/>
  <c r="R172" i="32"/>
  <c r="J104" i="32"/>
  <c r="J177" i="32"/>
  <c r="AB88" i="32"/>
  <c r="AB93" i="32"/>
  <c r="R96" i="32"/>
  <c r="R82" i="32"/>
  <c r="AC135" i="32"/>
  <c r="AC132" i="32"/>
  <c r="R115" i="33"/>
  <c r="R76" i="33"/>
  <c r="R72" i="34"/>
  <c r="R85" i="34"/>
  <c r="R115" i="35"/>
  <c r="R135" i="35"/>
  <c r="H168" i="32"/>
  <c r="H176" i="32"/>
  <c r="S59" i="32"/>
  <c r="S161" i="32"/>
  <c r="AD134" i="32"/>
  <c r="AD98" i="32"/>
  <c r="J55" i="35"/>
  <c r="I51" i="35"/>
  <c r="I169" i="34"/>
  <c r="I68" i="35"/>
  <c r="I162" i="35"/>
  <c r="I124" i="34"/>
  <c r="I71" i="32"/>
  <c r="I74" i="32"/>
  <c r="T135" i="32"/>
  <c r="T177" i="32"/>
  <c r="J72" i="32"/>
  <c r="J141" i="32"/>
  <c r="AB163" i="32"/>
  <c r="AB120" i="32"/>
  <c r="R111" i="32"/>
  <c r="R74" i="32"/>
  <c r="AC178" i="32"/>
  <c r="AC99" i="32"/>
  <c r="R92" i="33"/>
  <c r="R63" i="33"/>
  <c r="R175" i="34"/>
  <c r="R107" i="34"/>
  <c r="R144" i="35"/>
  <c r="R59" i="35"/>
  <c r="H170" i="32"/>
  <c r="H102" i="32"/>
  <c r="S113" i="32"/>
  <c r="S174" i="32"/>
  <c r="AD84" i="32"/>
  <c r="AD148" i="32"/>
  <c r="I123" i="34"/>
  <c r="I155" i="33"/>
  <c r="J132" i="35"/>
  <c r="I94" i="35"/>
  <c r="I72" i="32"/>
  <c r="I142" i="32"/>
  <c r="T134" i="32"/>
  <c r="T176" i="32"/>
  <c r="J152" i="32"/>
  <c r="J142" i="32"/>
  <c r="AB162" i="32"/>
  <c r="AB107" i="32"/>
  <c r="R109" i="32"/>
  <c r="R160" i="32"/>
  <c r="AC90" i="32"/>
  <c r="AC123" i="32"/>
  <c r="R77" i="33"/>
  <c r="R158" i="33"/>
  <c r="R177" i="34"/>
  <c r="R150" i="34"/>
  <c r="R55" i="34"/>
  <c r="R117" i="35"/>
  <c r="R77" i="35"/>
  <c r="H65" i="32"/>
  <c r="H74" i="32"/>
  <c r="S106" i="32"/>
  <c r="S155" i="32"/>
  <c r="AD141" i="32"/>
  <c r="AD122" i="32"/>
  <c r="I118" i="35"/>
  <c r="I115" i="35"/>
  <c r="I77" i="34"/>
  <c r="I168" i="33"/>
  <c r="I173" i="33"/>
  <c r="I160" i="35"/>
  <c r="J79" i="35"/>
  <c r="I179" i="34"/>
  <c r="J105" i="35"/>
  <c r="I159" i="35"/>
  <c r="I121" i="34"/>
  <c r="I142" i="35"/>
  <c r="I51" i="34"/>
  <c r="I156" i="34"/>
  <c r="I173" i="34"/>
  <c r="I164" i="35"/>
  <c r="J81" i="35"/>
  <c r="I172" i="35"/>
  <c r="AC174" i="32"/>
  <c r="AC59" i="32"/>
  <c r="R73" i="33"/>
  <c r="R67" i="33"/>
  <c r="R173" i="34"/>
  <c r="R58" i="34"/>
  <c r="R112" i="35"/>
  <c r="R169" i="35"/>
  <c r="R90" i="35"/>
  <c r="H130" i="32"/>
  <c r="H132" i="32"/>
  <c r="S150" i="32"/>
  <c r="S103" i="32"/>
  <c r="AD164" i="32"/>
  <c r="AD60" i="32"/>
  <c r="I58" i="35"/>
  <c r="I55" i="35"/>
  <c r="I181" i="33"/>
  <c r="I108" i="33"/>
  <c r="I55" i="33"/>
  <c r="J172" i="35"/>
  <c r="I117" i="33"/>
  <c r="I147" i="35"/>
  <c r="I53" i="33"/>
  <c r="I99" i="35"/>
  <c r="I61" i="34"/>
  <c r="J166" i="35"/>
  <c r="I63" i="35"/>
  <c r="I168" i="35"/>
  <c r="I74" i="33"/>
  <c r="J176" i="35"/>
  <c r="I121" i="33"/>
  <c r="I52" i="35"/>
  <c r="I176" i="33"/>
  <c r="R176" i="32"/>
  <c r="AC51" i="32"/>
  <c r="AC118" i="32"/>
  <c r="R124" i="33"/>
  <c r="R99" i="33"/>
  <c r="R180" i="34"/>
  <c r="R91" i="34"/>
  <c r="R165" i="35"/>
  <c r="R76" i="35"/>
  <c r="H157" i="32"/>
  <c r="H100" i="32"/>
  <c r="S66" i="32"/>
  <c r="S79" i="32"/>
  <c r="AD173" i="32"/>
  <c r="AD71" i="32"/>
  <c r="I167" i="35"/>
  <c r="J164" i="35"/>
  <c r="I126" i="35"/>
  <c r="I181" i="35"/>
  <c r="I143" i="34"/>
  <c r="I176" i="34"/>
  <c r="J146" i="35"/>
  <c r="J173" i="35"/>
  <c r="I118" i="34"/>
  <c r="I76" i="35"/>
  <c r="I170" i="35"/>
  <c r="I59" i="34"/>
  <c r="I177" i="34"/>
  <c r="J158" i="35"/>
  <c r="I134" i="32"/>
  <c r="J71" i="32"/>
  <c r="R166" i="32"/>
  <c r="J54" i="32"/>
  <c r="J121" i="32"/>
  <c r="AB82" i="32"/>
  <c r="AB145" i="32"/>
  <c r="R182" i="32"/>
  <c r="R122" i="32"/>
  <c r="AC176" i="32"/>
  <c r="AC105" i="32"/>
  <c r="R85" i="33"/>
  <c r="R97" i="33"/>
  <c r="R169" i="34"/>
  <c r="R144" i="34"/>
  <c r="R52" i="34"/>
  <c r="R132" i="35"/>
  <c r="R141" i="35"/>
  <c r="H120" i="32"/>
  <c r="H158" i="32"/>
  <c r="S152" i="32"/>
  <c r="S105" i="32"/>
  <c r="AD79" i="32"/>
  <c r="AD106" i="32"/>
  <c r="I88" i="35"/>
  <c r="I145" i="35"/>
  <c r="I107" i="34"/>
  <c r="I181" i="34"/>
  <c r="J77" i="35"/>
  <c r="I182" i="32"/>
  <c r="I95" i="32"/>
  <c r="T110" i="32"/>
  <c r="T74" i="32"/>
  <c r="J55" i="32"/>
  <c r="J167" i="32"/>
  <c r="AB63" i="32"/>
  <c r="AB112" i="32"/>
  <c r="R163" i="32"/>
  <c r="R151" i="32"/>
  <c r="AC78" i="32"/>
  <c r="AC76" i="32"/>
  <c r="R91" i="33"/>
  <c r="R56" i="33"/>
  <c r="R136" i="34"/>
  <c r="R127" i="34"/>
  <c r="R134" i="35"/>
  <c r="R168" i="35"/>
  <c r="H140" i="32"/>
  <c r="H63" i="32"/>
  <c r="S164" i="32"/>
  <c r="S132" i="32"/>
  <c r="S58" i="32"/>
  <c r="AD181" i="32"/>
  <c r="AD74" i="32"/>
  <c r="I74" i="34"/>
  <c r="I168" i="34"/>
  <c r="I130" i="33"/>
  <c r="I87" i="32"/>
  <c r="I96" i="32"/>
  <c r="T149" i="32"/>
  <c r="T77" i="32"/>
  <c r="J109" i="32"/>
  <c r="J151" i="32"/>
  <c r="AB62" i="32"/>
  <c r="AB127" i="32"/>
  <c r="R162" i="32"/>
  <c r="R150" i="32"/>
  <c r="J60" i="32"/>
  <c r="J75" i="32"/>
  <c r="AB180" i="32"/>
  <c r="AB143" i="32"/>
  <c r="R145" i="32"/>
  <c r="R98" i="32"/>
  <c r="AC81" i="32"/>
  <c r="AC120" i="32"/>
  <c r="R136" i="33"/>
  <c r="R145" i="33"/>
  <c r="R90" i="34"/>
  <c r="R56" i="34"/>
  <c r="R160" i="35"/>
  <c r="R121" i="35"/>
  <c r="H124" i="32"/>
  <c r="H66" i="32"/>
  <c r="S62" i="32"/>
  <c r="S127" i="32"/>
  <c r="AD81" i="32"/>
  <c r="AD145" i="32"/>
  <c r="J126" i="35"/>
  <c r="I122" i="35"/>
  <c r="I84" i="34"/>
  <c r="I139" i="34"/>
  <c r="J54" i="35"/>
  <c r="I89" i="32"/>
  <c r="I51" i="32"/>
  <c r="T76" i="32"/>
  <c r="T100" i="32"/>
  <c r="J170" i="32"/>
  <c r="J159" i="32"/>
  <c r="AB65" i="32"/>
  <c r="AB99" i="32"/>
  <c r="AB110" i="32"/>
  <c r="R133" i="32"/>
  <c r="R127" i="32"/>
  <c r="AC128" i="32"/>
  <c r="AC147" i="32"/>
  <c r="R149" i="33"/>
  <c r="R169" i="33"/>
  <c r="R160" i="34"/>
  <c r="R140" i="34"/>
  <c r="R61" i="35"/>
  <c r="R82" i="35"/>
  <c r="H77" i="32"/>
  <c r="H137" i="32"/>
  <c r="S81" i="32"/>
  <c r="S115" i="32"/>
  <c r="AD62" i="32"/>
  <c r="AD156" i="32"/>
  <c r="J147" i="35"/>
  <c r="I109" i="35"/>
  <c r="I71" i="34"/>
  <c r="I143" i="32"/>
  <c r="I52" i="32"/>
  <c r="T182" i="32"/>
  <c r="T125" i="32"/>
  <c r="J156" i="32"/>
  <c r="J52" i="32"/>
  <c r="AB64" i="32"/>
  <c r="AB98" i="32"/>
  <c r="AB109" i="32"/>
  <c r="R71" i="32"/>
  <c r="R115" i="32"/>
  <c r="AC161" i="32"/>
  <c r="AC111" i="32"/>
  <c r="R83" i="33"/>
  <c r="R74" i="33"/>
  <c r="R137" i="34"/>
  <c r="R112" i="34"/>
  <c r="R110" i="35"/>
  <c r="R172" i="35"/>
  <c r="H89" i="32"/>
  <c r="H64" i="32"/>
  <c r="S163" i="32"/>
  <c r="S131" i="32"/>
  <c r="AD68" i="32"/>
  <c r="AD152" i="32"/>
  <c r="AD73" i="32"/>
  <c r="I141" i="35"/>
  <c r="I95" i="33"/>
  <c r="I98" i="35"/>
  <c r="I60" i="34"/>
  <c r="I154" i="34"/>
  <c r="I123" i="35"/>
  <c r="I54" i="33"/>
  <c r="I134" i="33"/>
  <c r="I104" i="35"/>
  <c r="J51" i="35"/>
  <c r="J145" i="35"/>
  <c r="J129" i="35"/>
  <c r="I182" i="34"/>
  <c r="I119" i="34"/>
  <c r="J71" i="35"/>
  <c r="I94" i="34"/>
  <c r="I56" i="33"/>
  <c r="R104" i="32"/>
  <c r="AC65" i="32"/>
  <c r="AC182" i="32"/>
  <c r="R107" i="33"/>
  <c r="R88" i="33"/>
  <c r="R129" i="34"/>
  <c r="R96" i="34"/>
  <c r="R111" i="35"/>
  <c r="R146" i="35"/>
  <c r="H113" i="32"/>
  <c r="H121" i="32"/>
  <c r="S143" i="32"/>
  <c r="S73" i="32"/>
  <c r="AD136" i="32"/>
  <c r="AD100" i="32"/>
  <c r="AD157" i="32"/>
  <c r="I81" i="35"/>
  <c r="I162" i="33"/>
  <c r="J170" i="35"/>
  <c r="I132" i="35"/>
  <c r="I171" i="33"/>
  <c r="J135" i="35"/>
  <c r="I66" i="34"/>
  <c r="I146" i="34"/>
  <c r="J116" i="35"/>
  <c r="I63" i="33"/>
  <c r="I144" i="33"/>
  <c r="I99" i="33"/>
  <c r="I62" i="34"/>
  <c r="I131" i="35"/>
  <c r="I166" i="33"/>
  <c r="I166" i="35"/>
  <c r="I128" i="34"/>
  <c r="I139" i="33"/>
  <c r="J92" i="35"/>
  <c r="AC62" i="32"/>
  <c r="AC95" i="32"/>
  <c r="AC114" i="32"/>
  <c r="R146" i="33"/>
  <c r="R164" i="33"/>
  <c r="R77" i="34"/>
  <c r="R124" i="34"/>
  <c r="R100" i="35"/>
  <c r="R109" i="35"/>
  <c r="H97" i="32"/>
  <c r="H92" i="32"/>
  <c r="S138" i="32"/>
  <c r="S135" i="32"/>
  <c r="AD92" i="32"/>
  <c r="AD95" i="32"/>
  <c r="J59" i="35"/>
  <c r="I103" i="34"/>
  <c r="I115" i="33"/>
  <c r="J73" i="35"/>
  <c r="J167" i="35"/>
  <c r="I136" i="33"/>
  <c r="I67" i="35"/>
  <c r="I112" i="35"/>
  <c r="I81" i="34"/>
  <c r="I147" i="34"/>
  <c r="J62" i="35"/>
  <c r="I118" i="33"/>
  <c r="J112" i="35"/>
  <c r="I59" i="33"/>
  <c r="I87" i="35"/>
  <c r="I140" i="33"/>
  <c r="I69" i="35"/>
  <c r="R62" i="32"/>
  <c r="AC85" i="32"/>
  <c r="AC150" i="32"/>
  <c r="R66" i="33"/>
  <c r="R113" i="33"/>
  <c r="R114" i="34"/>
  <c r="R92" i="34"/>
  <c r="R78" i="35"/>
  <c r="R178" i="35"/>
  <c r="H112" i="32"/>
  <c r="H71" i="32"/>
  <c r="S95" i="32"/>
  <c r="S101" i="32"/>
  <c r="AD180" i="32"/>
  <c r="AD125" i="32"/>
  <c r="I84" i="35"/>
  <c r="J93" i="35"/>
  <c r="I174" i="34"/>
  <c r="I179" i="33"/>
  <c r="J144" i="35"/>
  <c r="I57" i="35"/>
  <c r="I110" i="33"/>
  <c r="J90" i="35"/>
  <c r="J131" i="35"/>
  <c r="I120" i="35"/>
  <c r="T88" i="32"/>
  <c r="AB174" i="32"/>
  <c r="R106" i="32"/>
  <c r="J62" i="32"/>
  <c r="J119" i="32"/>
  <c r="AB136" i="32"/>
  <c r="AB153" i="32"/>
  <c r="R79" i="32"/>
  <c r="R118" i="32"/>
  <c r="AC67" i="32"/>
  <c r="AC109" i="32"/>
  <c r="R54" i="33"/>
  <c r="R135" i="33"/>
  <c r="R141" i="34"/>
  <c r="R120" i="34"/>
  <c r="R98" i="35"/>
  <c r="R131" i="35"/>
  <c r="H144" i="32"/>
  <c r="H171" i="32"/>
  <c r="S145" i="32"/>
  <c r="S69" i="32"/>
  <c r="AD66" i="32"/>
  <c r="AD150" i="32"/>
  <c r="AD111" i="32"/>
  <c r="I111" i="35"/>
  <c r="I153" i="33"/>
  <c r="I128" i="35"/>
  <c r="I90" i="34"/>
  <c r="I52" i="33"/>
  <c r="I117" i="32"/>
  <c r="I152" i="32"/>
  <c r="T59" i="32"/>
  <c r="T146" i="32"/>
  <c r="J120" i="32"/>
  <c r="J139" i="32"/>
  <c r="AB79" i="32"/>
  <c r="AB168" i="32"/>
  <c r="R179" i="32"/>
  <c r="R131" i="32"/>
  <c r="AC86" i="32"/>
  <c r="AC151" i="32"/>
  <c r="R96" i="33"/>
  <c r="R134" i="33"/>
  <c r="R109" i="34"/>
  <c r="R115" i="34"/>
  <c r="R62" i="35"/>
  <c r="R170" i="35"/>
  <c r="H156" i="32"/>
  <c r="H122" i="32"/>
  <c r="S180" i="32"/>
  <c r="S98" i="32"/>
  <c r="AD177" i="32"/>
  <c r="AD118" i="32"/>
  <c r="I85" i="33"/>
  <c r="J98" i="35"/>
  <c r="I60" i="35"/>
  <c r="I154" i="35"/>
  <c r="I171" i="32"/>
  <c r="I101" i="32"/>
  <c r="T63" i="32"/>
  <c r="T101" i="32"/>
  <c r="J175" i="32"/>
  <c r="J164" i="32"/>
  <c r="AB78" i="32"/>
  <c r="AB123" i="32"/>
  <c r="R178" i="32"/>
  <c r="J169" i="32"/>
  <c r="J107" i="32"/>
  <c r="AB86" i="32"/>
  <c r="AB164" i="32"/>
  <c r="R168" i="32"/>
  <c r="R154" i="32"/>
  <c r="AC64" i="32"/>
  <c r="AC153" i="32"/>
  <c r="AC116" i="32"/>
  <c r="R173" i="33"/>
  <c r="R110" i="33"/>
  <c r="R163" i="34"/>
  <c r="R134" i="34"/>
  <c r="R85" i="35"/>
  <c r="R140" i="35"/>
  <c r="H147" i="32"/>
  <c r="H138" i="32"/>
  <c r="S140" i="32"/>
  <c r="S137" i="32"/>
  <c r="AD138" i="32"/>
  <c r="AD153" i="32"/>
  <c r="J149" i="35"/>
  <c r="I107" i="33"/>
  <c r="J108" i="35"/>
  <c r="J163" i="35"/>
  <c r="I125" i="35"/>
  <c r="I102" i="32"/>
  <c r="I140" i="32"/>
  <c r="T142" i="32"/>
  <c r="T120" i="32"/>
  <c r="J99" i="32"/>
  <c r="J117" i="32"/>
  <c r="AB101" i="32"/>
  <c r="AB52" i="32"/>
  <c r="R138" i="32"/>
  <c r="R169" i="32"/>
  <c r="AC91" i="32"/>
  <c r="AC124" i="32"/>
  <c r="R129" i="33"/>
  <c r="R82" i="33"/>
  <c r="R170" i="34"/>
  <c r="R57" i="34"/>
  <c r="R76" i="34"/>
  <c r="R133" i="35"/>
  <c r="R87" i="35"/>
  <c r="H154" i="32"/>
  <c r="H58" i="32"/>
  <c r="S151" i="32"/>
  <c r="S104" i="32"/>
  <c r="AD78" i="32"/>
  <c r="AD105" i="32"/>
  <c r="I122" i="33"/>
  <c r="I83" i="33"/>
  <c r="J95" i="35"/>
  <c r="I65" i="32"/>
  <c r="I73" i="32"/>
  <c r="T52" i="32"/>
  <c r="T119" i="32"/>
  <c r="J153" i="32"/>
  <c r="J118" i="32"/>
  <c r="AB100" i="32"/>
  <c r="AB147" i="32"/>
  <c r="R137" i="32"/>
  <c r="R124" i="32"/>
  <c r="R130" i="32"/>
  <c r="AC177" i="32"/>
  <c r="AC98" i="32"/>
  <c r="R112" i="33"/>
  <c r="R176" i="33"/>
  <c r="R110" i="34"/>
  <c r="R88" i="34"/>
  <c r="R70" i="35"/>
  <c r="R171" i="35"/>
  <c r="H105" i="32"/>
  <c r="H145" i="32"/>
  <c r="S179" i="32"/>
  <c r="S177" i="32"/>
  <c r="AD104" i="32"/>
  <c r="AD56" i="32"/>
  <c r="J156" i="35"/>
  <c r="I152" i="35"/>
  <c r="I114" i="34"/>
  <c r="I57" i="33"/>
  <c r="J84" i="35"/>
  <c r="J69" i="35"/>
  <c r="I122" i="34"/>
  <c r="I149" i="34"/>
  <c r="I103" i="33"/>
  <c r="I64" i="34"/>
  <c r="I158" i="34"/>
  <c r="J120" i="35"/>
  <c r="I89" i="35"/>
  <c r="I145" i="34"/>
  <c r="I58" i="33"/>
  <c r="I70" i="35"/>
  <c r="J118" i="35"/>
  <c r="I153" i="34"/>
  <c r="R100" i="32"/>
  <c r="AC83" i="32"/>
  <c r="AC166" i="32"/>
  <c r="R128" i="33"/>
  <c r="R156" i="33"/>
  <c r="R176" i="34"/>
  <c r="R95" i="34"/>
  <c r="R148" i="35"/>
  <c r="R180" i="35"/>
  <c r="H69" i="32"/>
  <c r="H162" i="32"/>
  <c r="S112" i="32"/>
  <c r="S129" i="32"/>
  <c r="AD83" i="32"/>
  <c r="AD147" i="32"/>
  <c r="J96" i="35"/>
  <c r="I92" i="35"/>
  <c r="I54" i="34"/>
  <c r="I109" i="34"/>
  <c r="I127" i="33"/>
  <c r="I164" i="33"/>
  <c r="I134" i="35"/>
  <c r="I161" i="35"/>
  <c r="I106" i="33"/>
  <c r="I136" i="35"/>
  <c r="I98" i="34"/>
  <c r="I77" i="33"/>
  <c r="J101" i="35"/>
  <c r="I157" i="35"/>
  <c r="I70" i="34"/>
  <c r="J82" i="35"/>
  <c r="J58" i="35"/>
  <c r="J152" i="35"/>
  <c r="I67" i="33"/>
  <c r="I126" i="34"/>
  <c r="AC106" i="32"/>
  <c r="AC143" i="32"/>
  <c r="R179" i="33"/>
  <c r="R177" i="33"/>
  <c r="R172" i="34"/>
  <c r="R62" i="34"/>
  <c r="R174" i="35"/>
  <c r="R81" i="35"/>
  <c r="H83" i="32"/>
  <c r="H56" i="32"/>
  <c r="H62" i="32"/>
  <c r="S121" i="32"/>
  <c r="S171" i="32"/>
  <c r="AD108" i="32"/>
  <c r="AD144" i="32"/>
  <c r="J130" i="35"/>
  <c r="J127" i="35"/>
  <c r="I86" i="34"/>
  <c r="I180" i="34"/>
  <c r="I82" i="34"/>
  <c r="T61" i="32"/>
  <c r="AB171" i="32"/>
  <c r="R94" i="32"/>
  <c r="J180" i="32"/>
  <c r="J145" i="32"/>
  <c r="AB160" i="32"/>
  <c r="AB59" i="32"/>
  <c r="R52" i="32"/>
  <c r="R158" i="32"/>
  <c r="AC103" i="32"/>
  <c r="AC168" i="32"/>
  <c r="R148" i="33"/>
  <c r="R168" i="33"/>
  <c r="R98" i="34"/>
  <c r="R64" i="34"/>
  <c r="R176" i="35"/>
  <c r="R58" i="35"/>
  <c r="H82" i="32"/>
  <c r="H98" i="32"/>
  <c r="S72" i="32"/>
  <c r="S175" i="32"/>
  <c r="AD102" i="32"/>
  <c r="AD54" i="32"/>
  <c r="I54" i="35"/>
  <c r="I182" i="35"/>
  <c r="I144" i="34"/>
  <c r="I119" i="33"/>
  <c r="J114" i="35"/>
  <c r="I107" i="32"/>
  <c r="I121" i="32"/>
  <c r="T141" i="32"/>
  <c r="T173" i="32"/>
  <c r="J165" i="32"/>
  <c r="J102" i="32"/>
  <c r="J96" i="32"/>
  <c r="AB151" i="32"/>
  <c r="AB74" i="32"/>
  <c r="R110" i="32"/>
  <c r="R173" i="32"/>
  <c r="AC159" i="32"/>
  <c r="AC55" i="32"/>
  <c r="R161" i="33"/>
  <c r="R90" i="33"/>
  <c r="R171" i="34"/>
  <c r="R59" i="34"/>
  <c r="R69" i="35"/>
  <c r="R66" i="35"/>
  <c r="H179" i="32"/>
  <c r="H79" i="32"/>
  <c r="S87" i="32"/>
  <c r="S146" i="32"/>
  <c r="AD101" i="32"/>
  <c r="AD93" i="32"/>
  <c r="I75" i="35"/>
  <c r="I169" i="35"/>
  <c r="I131" i="34"/>
  <c r="I137" i="32"/>
  <c r="I175" i="32"/>
  <c r="T140" i="32"/>
  <c r="T172" i="32"/>
  <c r="J166" i="32"/>
  <c r="J51" i="32"/>
  <c r="J160" i="32"/>
  <c r="AB150" i="32"/>
  <c r="AB73" i="32"/>
  <c r="R136" i="32"/>
  <c r="J90" i="32"/>
  <c r="J86" i="32"/>
  <c r="AB50" i="32"/>
  <c r="AB69" i="32"/>
  <c r="R108" i="32"/>
  <c r="R67" i="32"/>
  <c r="AC108" i="32"/>
  <c r="AC57" i="32"/>
  <c r="R171" i="33"/>
  <c r="R55" i="33"/>
  <c r="R161" i="34"/>
  <c r="R148" i="34"/>
  <c r="R52" i="35"/>
  <c r="R124" i="35"/>
  <c r="R173" i="35"/>
  <c r="H52" i="32"/>
  <c r="H135" i="32"/>
  <c r="S68" i="32"/>
  <c r="S173" i="32"/>
  <c r="AD162" i="32"/>
  <c r="AD58" i="32"/>
  <c r="J160" i="35"/>
  <c r="I85" i="35"/>
  <c r="J115" i="35"/>
  <c r="I138" i="33"/>
  <c r="I113" i="33"/>
  <c r="I92" i="32"/>
  <c r="I125" i="32"/>
  <c r="T80" i="32"/>
  <c r="T133" i="32"/>
  <c r="J113" i="32"/>
  <c r="J157" i="32"/>
  <c r="AB139" i="32"/>
  <c r="AB124" i="32"/>
  <c r="R143" i="32"/>
  <c r="R88" i="32"/>
  <c r="AC162" i="32"/>
  <c r="AC112" i="32"/>
  <c r="R71" i="33"/>
  <c r="R62" i="33"/>
  <c r="R142" i="34"/>
  <c r="R119" i="34"/>
  <c r="R99" i="35"/>
  <c r="R143" i="35"/>
  <c r="H164" i="32"/>
  <c r="H172" i="32"/>
  <c r="S144" i="32"/>
  <c r="S70" i="32"/>
  <c r="AD65" i="32"/>
  <c r="AD85" i="32"/>
  <c r="AD110" i="32"/>
  <c r="I146" i="35"/>
  <c r="I108" i="34"/>
  <c r="I70" i="33"/>
  <c r="I145" i="32"/>
  <c r="I180" i="32"/>
  <c r="T117" i="32"/>
  <c r="T132" i="32"/>
  <c r="J114" i="32"/>
  <c r="J158" i="32"/>
  <c r="AB138" i="32"/>
  <c r="AB155" i="32"/>
  <c r="R142" i="32"/>
  <c r="R120" i="32"/>
  <c r="R126" i="32"/>
  <c r="AC127" i="32"/>
  <c r="AC146" i="32"/>
  <c r="R105" i="33"/>
  <c r="R151" i="33"/>
  <c r="R181" i="34"/>
  <c r="R51" i="34"/>
  <c r="R105" i="35"/>
  <c r="R67" i="35"/>
  <c r="H180" i="32"/>
  <c r="H80" i="32"/>
  <c r="S88" i="32"/>
  <c r="S90" i="32"/>
  <c r="AD109" i="32"/>
  <c r="AD128" i="32"/>
  <c r="J179" i="35"/>
  <c r="I167" i="33"/>
  <c r="J138" i="35"/>
  <c r="I61" i="35"/>
  <c r="I155" i="35"/>
  <c r="J161" i="35"/>
  <c r="I85" i="34"/>
  <c r="I148" i="33"/>
  <c r="J142" i="35"/>
  <c r="J88" i="35"/>
  <c r="J182" i="35"/>
  <c r="J143" i="35"/>
  <c r="I88" i="34"/>
  <c r="J109" i="35"/>
  <c r="J106" i="35"/>
  <c r="J165" i="35"/>
  <c r="I57" i="34"/>
  <c r="J150" i="35"/>
  <c r="R77" i="32"/>
  <c r="AC155" i="32"/>
  <c r="AC70" i="32"/>
  <c r="R52" i="33"/>
  <c r="R122" i="33"/>
  <c r="R73" i="34"/>
  <c r="R104" i="34"/>
  <c r="R113" i="35"/>
  <c r="R83" i="35"/>
  <c r="H131" i="32"/>
  <c r="H114" i="32"/>
  <c r="S82" i="32"/>
  <c r="S114" i="32"/>
  <c r="AD140" i="32"/>
  <c r="AD155" i="32"/>
  <c r="J119" i="35"/>
  <c r="I175" i="34"/>
  <c r="J78" i="35"/>
  <c r="J133" i="35"/>
  <c r="I95" i="35"/>
  <c r="I161" i="33"/>
  <c r="I127" i="35"/>
  <c r="I160" i="34"/>
  <c r="I123" i="33"/>
  <c r="I135" i="33"/>
  <c r="J122" i="35"/>
  <c r="I125" i="33"/>
  <c r="I100" i="35"/>
  <c r="I177" i="33"/>
  <c r="I75" i="34"/>
  <c r="I169" i="33"/>
  <c r="I129" i="35"/>
  <c r="I91" i="34"/>
  <c r="J154" i="35"/>
  <c r="R66" i="32"/>
  <c r="AC133" i="32"/>
  <c r="AC130" i="32"/>
  <c r="R86" i="33"/>
  <c r="R142" i="33"/>
  <c r="R122" i="34"/>
  <c r="R84" i="34"/>
  <c r="R106" i="35"/>
  <c r="R139" i="35"/>
  <c r="H107" i="32"/>
  <c r="H96" i="32"/>
  <c r="S63" i="32"/>
  <c r="S159" i="32"/>
  <c r="AD61" i="32"/>
  <c r="AD168" i="32"/>
  <c r="I144" i="35"/>
  <c r="J153" i="35"/>
  <c r="I102" i="33"/>
  <c r="J110" i="35"/>
  <c r="I72" i="35"/>
  <c r="I177" i="35"/>
  <c r="I109" i="33"/>
  <c r="I78" i="35"/>
  <c r="I119" i="35"/>
  <c r="I69" i="33"/>
  <c r="I146" i="33"/>
  <c r="I96" i="34"/>
  <c r="I104" i="33"/>
  <c r="I74" i="35"/>
  <c r="J83" i="35"/>
  <c r="I178" i="34"/>
  <c r="I106" i="35"/>
  <c r="I163" i="35"/>
  <c r="AC138" i="32"/>
  <c r="AC171" i="32"/>
  <c r="R59" i="33"/>
  <c r="R162" i="33"/>
  <c r="R79" i="33"/>
  <c r="R65" i="34"/>
  <c r="R69" i="34"/>
  <c r="R92" i="35"/>
  <c r="R177" i="35"/>
  <c r="H99" i="32"/>
  <c r="H59" i="32"/>
  <c r="S182" i="32"/>
  <c r="S55" i="32"/>
  <c r="AD176" i="32"/>
  <c r="AD170" i="32"/>
  <c r="I178" i="35"/>
  <c r="I175" i="35"/>
  <c r="I137" i="34"/>
  <c r="I105" i="33"/>
  <c r="J107" i="35"/>
  <c r="I148" i="34"/>
  <c r="J139" i="35"/>
  <c r="I71" i="33"/>
  <c r="I93" i="35"/>
  <c r="I142" i="33"/>
  <c r="I80" i="33"/>
  <c r="J75" i="35"/>
  <c r="I179" i="35"/>
  <c r="I68" i="34"/>
  <c r="AC158" i="32"/>
  <c r="R109" i="33"/>
  <c r="R168" i="34"/>
  <c r="R89" i="35"/>
  <c r="H109" i="32"/>
  <c r="S166" i="32"/>
  <c r="AD160" i="32"/>
  <c r="I107" i="35"/>
  <c r="I66" i="35"/>
  <c r="I83" i="34"/>
  <c r="I131" i="33"/>
  <c r="I130" i="35"/>
  <c r="I87" i="34"/>
  <c r="I81" i="33"/>
  <c r="I130" i="34"/>
  <c r="I61" i="33"/>
  <c r="I84" i="33"/>
  <c r="J99" i="35"/>
  <c r="I152" i="34"/>
  <c r="J141" i="35"/>
  <c r="I103" i="35"/>
  <c r="I80" i="35"/>
  <c r="I154" i="33"/>
  <c r="T179" i="33"/>
  <c r="T71" i="33"/>
  <c r="S181" i="33"/>
  <c r="S85" i="33"/>
  <c r="S56" i="34"/>
  <c r="S113" i="34"/>
  <c r="S167" i="35"/>
  <c r="S58" i="35"/>
  <c r="J148" i="34"/>
  <c r="J171" i="33"/>
  <c r="I145" i="33"/>
  <c r="T115" i="33"/>
  <c r="T62" i="33"/>
  <c r="S132" i="33"/>
  <c r="S125" i="33"/>
  <c r="S77" i="34"/>
  <c r="S120" i="34"/>
  <c r="S93" i="35"/>
  <c r="S161" i="35"/>
  <c r="J130" i="34"/>
  <c r="J151" i="34"/>
  <c r="J128" i="34"/>
  <c r="J181" i="34"/>
  <c r="J133" i="34"/>
  <c r="T60" i="33"/>
  <c r="T111" i="33"/>
  <c r="S112" i="33"/>
  <c r="S95" i="33"/>
  <c r="S79" i="34"/>
  <c r="S145" i="34"/>
  <c r="S75" i="34"/>
  <c r="S125" i="35"/>
  <c r="S81" i="35"/>
  <c r="J83" i="34"/>
  <c r="J62" i="34"/>
  <c r="T53" i="33"/>
  <c r="T117" i="33"/>
  <c r="S66" i="33"/>
  <c r="S148" i="33"/>
  <c r="I89" i="33"/>
  <c r="S160" i="34"/>
  <c r="S133" i="34"/>
  <c r="S152" i="35"/>
  <c r="S52" i="35"/>
  <c r="J140" i="34"/>
  <c r="J56" i="34"/>
  <c r="J96" i="34"/>
  <c r="J167" i="34"/>
  <c r="T90" i="33"/>
  <c r="T154" i="33"/>
  <c r="S58" i="33"/>
  <c r="S75" i="33"/>
  <c r="I102" i="34"/>
  <c r="S161" i="34"/>
  <c r="S131" i="34"/>
  <c r="S155" i="35"/>
  <c r="S181" i="35"/>
  <c r="J168" i="34"/>
  <c r="J87" i="33"/>
  <c r="T58" i="33"/>
  <c r="T85" i="33"/>
  <c r="S76" i="33"/>
  <c r="S72" i="33"/>
  <c r="I64" i="33"/>
  <c r="S176" i="34"/>
  <c r="S107" i="34"/>
  <c r="S115" i="35"/>
  <c r="S53" i="35"/>
  <c r="J101" i="34"/>
  <c r="J152" i="34"/>
  <c r="J66" i="34"/>
  <c r="J180" i="34"/>
  <c r="T67" i="33"/>
  <c r="T120" i="33"/>
  <c r="T63" i="33"/>
  <c r="S89" i="33"/>
  <c r="S127" i="33"/>
  <c r="S106" i="34"/>
  <c r="S97" i="34"/>
  <c r="S91" i="35"/>
  <c r="S95" i="35"/>
  <c r="J173" i="33"/>
  <c r="J76" i="33"/>
  <c r="I60" i="33"/>
  <c r="T157" i="33"/>
  <c r="T108" i="33"/>
  <c r="S146" i="33"/>
  <c r="S63" i="33"/>
  <c r="S126" i="34"/>
  <c r="S111" i="34"/>
  <c r="S180" i="35"/>
  <c r="S78" i="35"/>
  <c r="J160" i="34"/>
  <c r="J90" i="34"/>
  <c r="J53" i="34"/>
  <c r="J113" i="34"/>
  <c r="J97" i="34"/>
  <c r="I161" i="34"/>
  <c r="T102" i="33"/>
  <c r="T59" i="33"/>
  <c r="S176" i="33"/>
  <c r="S99" i="33"/>
  <c r="S76" i="34"/>
  <c r="S147" i="34"/>
  <c r="S89" i="35"/>
  <c r="S174" i="35"/>
  <c r="J99" i="34"/>
  <c r="J75" i="34"/>
  <c r="J179" i="33"/>
  <c r="T156" i="33"/>
  <c r="T143" i="33"/>
  <c r="S160" i="33"/>
  <c r="S177" i="33"/>
  <c r="S81" i="34"/>
  <c r="S140" i="34"/>
  <c r="S55" i="35"/>
  <c r="S133" i="35"/>
  <c r="J153" i="34"/>
  <c r="J176" i="34"/>
  <c r="J169" i="34"/>
  <c r="J132" i="34"/>
  <c r="J123" i="33"/>
  <c r="T114" i="33"/>
  <c r="T178" i="33"/>
  <c r="S55" i="33"/>
  <c r="S104" i="33"/>
  <c r="I125" i="34"/>
  <c r="S173" i="34"/>
  <c r="S132" i="34"/>
  <c r="S151" i="35"/>
  <c r="S170" i="35"/>
  <c r="J106" i="34"/>
  <c r="J85" i="34"/>
  <c r="T137" i="33"/>
  <c r="T126" i="33"/>
  <c r="S110" i="33"/>
  <c r="S118" i="33"/>
  <c r="I76" i="34"/>
  <c r="S71" i="34"/>
  <c r="S167" i="34"/>
  <c r="S111" i="35"/>
  <c r="S85" i="35"/>
  <c r="J163" i="34"/>
  <c r="J166" i="33"/>
  <c r="I97" i="33"/>
  <c r="T91" i="33"/>
  <c r="T65" i="33"/>
  <c r="S149" i="33"/>
  <c r="S86" i="33"/>
  <c r="S64" i="34"/>
  <c r="S124" i="34"/>
  <c r="S109" i="35"/>
  <c r="S98" i="35"/>
  <c r="J160" i="33"/>
  <c r="J176" i="33"/>
  <c r="I140" i="34"/>
  <c r="T70" i="33"/>
  <c r="T86" i="33"/>
  <c r="S123" i="33"/>
  <c r="S111" i="33"/>
  <c r="S72" i="34"/>
  <c r="S159" i="34"/>
  <c r="S51" i="35"/>
  <c r="S158" i="35"/>
  <c r="J81" i="34"/>
  <c r="J104" i="34"/>
  <c r="J158" i="33"/>
  <c r="J121" i="33"/>
  <c r="J154" i="33"/>
  <c r="T119" i="33"/>
  <c r="T169" i="33"/>
  <c r="S87" i="33"/>
  <c r="S170" i="33"/>
  <c r="I150" i="33"/>
  <c r="S153" i="34"/>
  <c r="S164" i="34"/>
  <c r="S143" i="35"/>
  <c r="J95" i="33"/>
  <c r="T159" i="33"/>
  <c r="S134" i="33"/>
  <c r="S168" i="34"/>
  <c r="S177" i="35"/>
  <c r="J91" i="34"/>
  <c r="J108" i="33"/>
  <c r="J61" i="33"/>
  <c r="J76" i="34"/>
  <c r="J52" i="35"/>
  <c r="J171" i="35"/>
  <c r="I97" i="35"/>
  <c r="I141" i="34"/>
  <c r="I88" i="33"/>
  <c r="AC75" i="32"/>
  <c r="R175" i="33"/>
  <c r="R117" i="34"/>
  <c r="R151" i="35"/>
  <c r="H153" i="32"/>
  <c r="S53" i="32"/>
  <c r="AD131" i="32"/>
  <c r="J70" i="35"/>
  <c r="I158" i="35"/>
  <c r="I82" i="33"/>
  <c r="I114" i="33"/>
  <c r="I92" i="34"/>
  <c r="J111" i="35"/>
  <c r="I73" i="35"/>
  <c r="I117" i="35"/>
  <c r="I170" i="33"/>
  <c r="J60" i="35"/>
  <c r="I59" i="35"/>
  <c r="I115" i="34"/>
  <c r="I116" i="33"/>
  <c r="I138" i="35"/>
  <c r="J175" i="35"/>
  <c r="T54" i="33"/>
  <c r="T136" i="33"/>
  <c r="S80" i="33"/>
  <c r="S69" i="33"/>
  <c r="S115" i="33"/>
  <c r="S98" i="34"/>
  <c r="S84" i="34"/>
  <c r="S79" i="35"/>
  <c r="S99" i="35"/>
  <c r="J102" i="34"/>
  <c r="J144" i="34"/>
  <c r="I180" i="33"/>
  <c r="T133" i="33"/>
  <c r="T104" i="33"/>
  <c r="S154" i="33"/>
  <c r="S107" i="33"/>
  <c r="S118" i="34"/>
  <c r="S109" i="34"/>
  <c r="S113" i="35"/>
  <c r="S63" i="35"/>
  <c r="J156" i="34"/>
  <c r="J95" i="34"/>
  <c r="J82" i="34"/>
  <c r="J115" i="34"/>
  <c r="I69" i="34"/>
  <c r="T118" i="33"/>
  <c r="T82" i="33"/>
  <c r="S59" i="33"/>
  <c r="S169" i="33"/>
  <c r="S55" i="34"/>
  <c r="S121" i="34"/>
  <c r="S94" i="35"/>
  <c r="S165" i="35"/>
  <c r="J135" i="34"/>
  <c r="J98" i="33"/>
  <c r="J58" i="33"/>
  <c r="T79" i="33"/>
  <c r="T113" i="33"/>
  <c r="S152" i="33"/>
  <c r="S94" i="33"/>
  <c r="S170" i="34"/>
  <c r="S128" i="34"/>
  <c r="S59" i="35"/>
  <c r="S66" i="35"/>
  <c r="J166" i="34"/>
  <c r="J74" i="34"/>
  <c r="J143" i="33"/>
  <c r="J136" i="34"/>
  <c r="I80" i="34"/>
  <c r="T116" i="33"/>
  <c r="T83" i="33"/>
  <c r="S79" i="33"/>
  <c r="S103" i="33"/>
  <c r="S158" i="34"/>
  <c r="S129" i="34"/>
  <c r="S60" i="35"/>
  <c r="S157" i="35"/>
  <c r="J171" i="34"/>
  <c r="J122" i="34"/>
  <c r="J107" i="33"/>
  <c r="T164" i="33"/>
  <c r="T107" i="33"/>
  <c r="S164" i="33"/>
  <c r="S83" i="33"/>
  <c r="S93" i="34"/>
  <c r="S179" i="34"/>
  <c r="S103" i="35"/>
  <c r="S141" i="35"/>
  <c r="S149" i="35"/>
  <c r="J55" i="34"/>
  <c r="J57" i="34"/>
  <c r="J144" i="33"/>
  <c r="J134" i="34"/>
  <c r="T138" i="33"/>
  <c r="T122" i="33"/>
  <c r="S167" i="33"/>
  <c r="S90" i="33"/>
  <c r="I124" i="33"/>
  <c r="S177" i="34"/>
  <c r="S51" i="34"/>
  <c r="S116" i="35"/>
  <c r="S138" i="35"/>
  <c r="J127" i="33"/>
  <c r="J97" i="33"/>
  <c r="T181" i="33"/>
  <c r="T147" i="33"/>
  <c r="S114" i="33"/>
  <c r="S157" i="33"/>
  <c r="I87" i="33"/>
  <c r="S135" i="34"/>
  <c r="S68" i="34"/>
  <c r="S119" i="35"/>
  <c r="S160" i="35"/>
  <c r="J114" i="34"/>
  <c r="J129" i="34"/>
  <c r="J131" i="33"/>
  <c r="J182" i="33"/>
  <c r="J88" i="33"/>
  <c r="I120" i="33"/>
  <c r="T96" i="33"/>
  <c r="T84" i="33"/>
  <c r="S162" i="33"/>
  <c r="S180" i="33"/>
  <c r="S130" i="34"/>
  <c r="S108" i="34"/>
  <c r="S162" i="35"/>
  <c r="S102" i="35"/>
  <c r="J125" i="34"/>
  <c r="J125" i="33"/>
  <c r="I79" i="33"/>
  <c r="T182" i="33"/>
  <c r="T81" i="33"/>
  <c r="S173" i="33"/>
  <c r="S56" i="33"/>
  <c r="S57" i="34"/>
  <c r="S127" i="34"/>
  <c r="S168" i="35"/>
  <c r="S82" i="35"/>
  <c r="J179" i="34"/>
  <c r="J123" i="34"/>
  <c r="J105" i="34"/>
  <c r="J158" i="34"/>
  <c r="J69" i="34"/>
  <c r="T140" i="33"/>
  <c r="T180" i="33"/>
  <c r="S71" i="33"/>
  <c r="S150" i="33"/>
  <c r="S63" i="34"/>
  <c r="S141" i="34"/>
  <c r="S56" i="35"/>
  <c r="S134" i="35"/>
  <c r="J147" i="33"/>
  <c r="J60" i="34"/>
  <c r="J104" i="33"/>
  <c r="T92" i="33"/>
  <c r="T148" i="33"/>
  <c r="S128" i="33"/>
  <c r="S139" i="33"/>
  <c r="S178" i="34"/>
  <c r="S180" i="34"/>
  <c r="S135" i="35"/>
  <c r="S126" i="35"/>
  <c r="S106" i="35"/>
  <c r="J111" i="34"/>
  <c r="J174" i="34"/>
  <c r="T135" i="33"/>
  <c r="T72" i="33"/>
  <c r="T87" i="33"/>
  <c r="S178" i="33"/>
  <c r="S61" i="33"/>
  <c r="S114" i="34"/>
  <c r="S54" i="34"/>
  <c r="S87" i="35"/>
  <c r="S68" i="35"/>
  <c r="J114" i="33"/>
  <c r="J156" i="33"/>
  <c r="I72" i="34"/>
  <c r="T141" i="33"/>
  <c r="T64" i="33"/>
  <c r="S143" i="33"/>
  <c r="S126" i="33"/>
  <c r="S134" i="34"/>
  <c r="S104" i="34"/>
  <c r="S176" i="35"/>
  <c r="S73" i="35"/>
  <c r="J107" i="34"/>
  <c r="J100" i="34"/>
  <c r="J94" i="33"/>
  <c r="J147" i="34"/>
  <c r="I68" i="33"/>
  <c r="T99" i="33"/>
  <c r="T171" i="33"/>
  <c r="S140" i="33"/>
  <c r="S155" i="33"/>
  <c r="S73" i="34"/>
  <c r="S148" i="34"/>
  <c r="S153" i="35"/>
  <c r="S169" i="35"/>
  <c r="J75" i="33"/>
  <c r="J109" i="34"/>
  <c r="J81" i="33"/>
  <c r="T134" i="33"/>
  <c r="T144" i="33"/>
  <c r="S108" i="33"/>
  <c r="S137" i="33"/>
  <c r="S166" i="34"/>
  <c r="S137" i="34"/>
  <c r="S71" i="35"/>
  <c r="S178" i="35"/>
  <c r="J117" i="34"/>
  <c r="J79" i="34"/>
  <c r="J154" i="34"/>
  <c r="J62" i="33"/>
  <c r="J141" i="34"/>
  <c r="J118" i="34"/>
  <c r="T101" i="33"/>
  <c r="S136" i="33"/>
  <c r="S105" i="34"/>
  <c r="S179" i="35"/>
  <c r="J52" i="33"/>
  <c r="I94" i="33"/>
  <c r="T149" i="33"/>
  <c r="S106" i="33"/>
  <c r="S112" i="34"/>
  <c r="J71" i="34"/>
  <c r="J159" i="34"/>
  <c r="I174" i="33"/>
  <c r="I133" i="35"/>
  <c r="J180" i="35"/>
  <c r="J56" i="35"/>
  <c r="R57" i="32"/>
  <c r="AC54" i="32"/>
  <c r="R165" i="33"/>
  <c r="R75" i="34"/>
  <c r="R153" i="35"/>
  <c r="H169" i="32"/>
  <c r="S149" i="32"/>
  <c r="AD114" i="32"/>
  <c r="J104" i="35"/>
  <c r="I121" i="35"/>
  <c r="I149" i="35"/>
  <c r="J53" i="35"/>
  <c r="I55" i="34"/>
  <c r="I86" i="33"/>
  <c r="I108" i="35"/>
  <c r="J85" i="35"/>
  <c r="J86" i="35"/>
  <c r="I178" i="33"/>
  <c r="I58" i="34"/>
  <c r="J178" i="35"/>
  <c r="I140" i="35"/>
  <c r="I101" i="35"/>
  <c r="J113" i="35"/>
  <c r="T98" i="33"/>
  <c r="T68" i="33"/>
  <c r="S70" i="33"/>
  <c r="S78" i="33"/>
  <c r="I137" i="33"/>
  <c r="S169" i="34"/>
  <c r="S139" i="34"/>
  <c r="S139" i="35"/>
  <c r="S117" i="35"/>
  <c r="J180" i="33"/>
  <c r="J98" i="34"/>
  <c r="T161" i="33"/>
  <c r="T89" i="33"/>
  <c r="S122" i="33"/>
  <c r="S145" i="33"/>
  <c r="I167" i="34"/>
  <c r="S66" i="34"/>
  <c r="S67" i="34"/>
  <c r="S123" i="35"/>
  <c r="S164" i="35"/>
  <c r="J173" i="34"/>
  <c r="J103" i="34"/>
  <c r="J78" i="33"/>
  <c r="J59" i="34"/>
  <c r="I129" i="33"/>
  <c r="T56" i="33"/>
  <c r="T66" i="33"/>
  <c r="S57" i="33"/>
  <c r="S124" i="33"/>
  <c r="S122" i="34"/>
  <c r="S119" i="34"/>
  <c r="S75" i="35"/>
  <c r="S64" i="35"/>
  <c r="J112" i="34"/>
  <c r="J99" i="33"/>
  <c r="I159" i="34"/>
  <c r="T155" i="33"/>
  <c r="T73" i="33"/>
  <c r="S161" i="33"/>
  <c r="S138" i="33"/>
  <c r="S60" i="34"/>
  <c r="S117" i="34"/>
  <c r="S172" i="35"/>
  <c r="S61" i="35"/>
  <c r="J120" i="34"/>
  <c r="J162" i="34"/>
  <c r="J65" i="33"/>
  <c r="J93" i="34"/>
  <c r="I151" i="33"/>
  <c r="T158" i="33"/>
  <c r="T125" i="33"/>
  <c r="S64" i="33"/>
  <c r="S182" i="33"/>
  <c r="S61" i="34"/>
  <c r="S115" i="34"/>
  <c r="S175" i="35"/>
  <c r="S62" i="35"/>
  <c r="J137" i="33"/>
  <c r="J148" i="33"/>
  <c r="I106" i="34"/>
  <c r="T94" i="33"/>
  <c r="T153" i="33"/>
  <c r="S141" i="33"/>
  <c r="S179" i="33"/>
  <c r="S65" i="34"/>
  <c r="S125" i="34"/>
  <c r="S110" i="35"/>
  <c r="S97" i="35"/>
  <c r="J58" i="34"/>
  <c r="J146" i="34"/>
  <c r="J117" i="33"/>
  <c r="J170" i="33"/>
  <c r="J92" i="34"/>
  <c r="T52" i="33"/>
  <c r="T110" i="33"/>
  <c r="S91" i="33"/>
  <c r="S93" i="33"/>
  <c r="S87" i="34"/>
  <c r="S136" i="34"/>
  <c r="S104" i="35"/>
  <c r="S142" i="35"/>
  <c r="S150" i="35"/>
  <c r="J72" i="33"/>
  <c r="J165" i="34"/>
  <c r="T74" i="33"/>
  <c r="T128" i="33"/>
  <c r="S82" i="33"/>
  <c r="S73" i="33"/>
  <c r="S174" i="34"/>
  <c r="S156" i="34"/>
  <c r="S165" i="34"/>
  <c r="S144" i="35"/>
  <c r="S65" i="35"/>
  <c r="J68" i="34"/>
  <c r="J177" i="34"/>
  <c r="J85" i="33"/>
  <c r="J82" i="33"/>
  <c r="J119" i="34"/>
  <c r="T69" i="33"/>
  <c r="T150" i="33"/>
  <c r="S130" i="33"/>
  <c r="S52" i="33"/>
  <c r="I99" i="34"/>
  <c r="S62" i="34"/>
  <c r="S69" i="34"/>
  <c r="S120" i="35"/>
  <c r="S163" i="35"/>
  <c r="J70" i="34"/>
  <c r="J121" i="34"/>
  <c r="T139" i="33"/>
  <c r="T75" i="33"/>
  <c r="S96" i="33"/>
  <c r="S77" i="33"/>
  <c r="S116" i="33"/>
  <c r="S86" i="34"/>
  <c r="S85" i="34"/>
  <c r="S80" i="35"/>
  <c r="S100" i="35"/>
  <c r="J124" i="34"/>
  <c r="J54" i="34"/>
  <c r="J101" i="33"/>
  <c r="J87" i="34"/>
  <c r="I95" i="34"/>
  <c r="T121" i="33"/>
  <c r="T97" i="33"/>
  <c r="S68" i="33"/>
  <c r="S100" i="33"/>
  <c r="S146" i="34"/>
  <c r="S116" i="34"/>
  <c r="S171" i="35"/>
  <c r="S90" i="35"/>
  <c r="J124" i="33"/>
  <c r="J136" i="33"/>
  <c r="I129" i="34"/>
  <c r="T57" i="33"/>
  <c r="T170" i="33"/>
  <c r="S133" i="33"/>
  <c r="S113" i="33"/>
  <c r="S150" i="34"/>
  <c r="S143" i="34"/>
  <c r="S105" i="35"/>
  <c r="S166" i="35"/>
  <c r="J143" i="34"/>
  <c r="J172" i="34"/>
  <c r="J73" i="34"/>
  <c r="T167" i="33"/>
  <c r="T146" i="33"/>
  <c r="S151" i="33"/>
  <c r="S62" i="33"/>
  <c r="I136" i="34"/>
  <c r="S103" i="34"/>
  <c r="S52" i="34"/>
  <c r="S112" i="35"/>
  <c r="S86" i="35"/>
  <c r="J59" i="33"/>
  <c r="J110" i="33"/>
  <c r="T109" i="33"/>
  <c r="T106" i="33"/>
  <c r="S153" i="33"/>
  <c r="S54" i="33"/>
  <c r="I98" i="33"/>
  <c r="S70" i="34"/>
  <c r="S99" i="34"/>
  <c r="S107" i="35"/>
  <c r="S132" i="35"/>
  <c r="J52" i="34"/>
  <c r="J175" i="34"/>
  <c r="J89" i="34"/>
  <c r="J64" i="34"/>
  <c r="I132" i="34"/>
  <c r="T173" i="33"/>
  <c r="S131" i="33"/>
  <c r="S138" i="34"/>
  <c r="S77" i="35"/>
  <c r="J122" i="33"/>
  <c r="T166" i="33"/>
  <c r="S165" i="33"/>
  <c r="S142" i="34"/>
  <c r="S57" i="35"/>
  <c r="J149" i="34"/>
  <c r="J170" i="34"/>
  <c r="J159" i="35"/>
  <c r="I105" i="34"/>
  <c r="I82" i="35"/>
  <c r="I73" i="33"/>
  <c r="AC77" i="32"/>
  <c r="R94" i="33"/>
  <c r="R158" i="34"/>
  <c r="R142" i="35"/>
  <c r="H181" i="32"/>
  <c r="S85" i="32"/>
  <c r="S123" i="32"/>
  <c r="AD77" i="32"/>
  <c r="J67" i="35"/>
  <c r="I120" i="34"/>
  <c r="I111" i="34"/>
  <c r="I157" i="33"/>
  <c r="J148" i="35"/>
  <c r="I110" i="35"/>
  <c r="I71" i="35"/>
  <c r="I76" i="33"/>
  <c r="J169" i="35"/>
  <c r="I162" i="34"/>
  <c r="I153" i="35"/>
  <c r="I117" i="34"/>
  <c r="I143" i="33"/>
  <c r="I100" i="34"/>
  <c r="I89" i="34"/>
  <c r="T124" i="33"/>
  <c r="T55" i="33"/>
  <c r="S144" i="33"/>
  <c r="S81" i="33"/>
  <c r="S80" i="34"/>
  <c r="S175" i="34"/>
  <c r="S72" i="35"/>
  <c r="S129" i="35"/>
  <c r="J111" i="33"/>
  <c r="J134" i="33"/>
  <c r="J130" i="33"/>
  <c r="T177" i="33"/>
  <c r="T172" i="33"/>
  <c r="S88" i="33"/>
  <c r="S168" i="33"/>
  <c r="S89" i="34"/>
  <c r="S144" i="34"/>
  <c r="S155" i="34"/>
  <c r="S148" i="35"/>
  <c r="S130" i="35"/>
  <c r="J127" i="34"/>
  <c r="J51" i="33"/>
  <c r="J155" i="34"/>
  <c r="J146" i="33"/>
  <c r="T100" i="33"/>
  <c r="T123" i="33"/>
  <c r="S166" i="33"/>
  <c r="S74" i="33"/>
  <c r="I159" i="33"/>
  <c r="S58" i="34"/>
  <c r="S59" i="34"/>
  <c r="S124" i="35"/>
  <c r="S74" i="35"/>
  <c r="J138" i="34"/>
  <c r="J108" i="34"/>
  <c r="T176" i="33"/>
  <c r="T112" i="33"/>
  <c r="S117" i="33"/>
  <c r="S65" i="33"/>
  <c r="I110" i="34"/>
  <c r="S78" i="34"/>
  <c r="S100" i="34"/>
  <c r="S84" i="35"/>
  <c r="S128" i="35"/>
  <c r="J65" i="34"/>
  <c r="J116" i="34"/>
  <c r="J142" i="34"/>
  <c r="J182" i="34"/>
  <c r="T77" i="33"/>
  <c r="T151" i="33"/>
  <c r="S109" i="33"/>
  <c r="S159" i="33"/>
  <c r="I170" i="34"/>
  <c r="S82" i="34"/>
  <c r="S101" i="34"/>
  <c r="S145" i="35"/>
  <c r="S131" i="35"/>
  <c r="J91" i="33"/>
  <c r="J133" i="33"/>
  <c r="T145" i="33"/>
  <c r="T160" i="33"/>
  <c r="T175" i="33"/>
  <c r="S53" i="33"/>
  <c r="S105" i="33"/>
  <c r="S102" i="34"/>
  <c r="S96" i="34"/>
  <c r="S88" i="35"/>
  <c r="S54" i="35"/>
  <c r="J84" i="34"/>
  <c r="J126" i="34"/>
  <c r="J71" i="33"/>
  <c r="J110" i="34"/>
  <c r="I166" i="34"/>
  <c r="T163" i="33"/>
  <c r="T61" i="33"/>
  <c r="S129" i="33"/>
  <c r="S84" i="33"/>
  <c r="S154" i="34"/>
  <c r="S151" i="34"/>
  <c r="S146" i="35"/>
  <c r="S101" i="35"/>
  <c r="J63" i="34"/>
  <c r="J86" i="34"/>
  <c r="I128" i="33"/>
  <c r="T131" i="33"/>
  <c r="T174" i="33"/>
  <c r="S67" i="33"/>
  <c r="S172" i="33"/>
  <c r="S162" i="34"/>
  <c r="S149" i="34"/>
  <c r="S121" i="35"/>
  <c r="S173" i="35"/>
  <c r="J94" i="34"/>
  <c r="J51" i="34"/>
  <c r="J131" i="34"/>
  <c r="J55" i="33"/>
  <c r="J77" i="34"/>
  <c r="J84" i="33"/>
  <c r="T95" i="33"/>
  <c r="T165" i="33"/>
  <c r="S98" i="33"/>
  <c r="S158" i="33"/>
  <c r="S88" i="34"/>
  <c r="S157" i="34"/>
  <c r="S163" i="34"/>
  <c r="S147" i="35"/>
  <c r="S69" i="35"/>
  <c r="J157" i="33"/>
  <c r="J61" i="34"/>
  <c r="T130" i="33"/>
  <c r="T105" i="33"/>
  <c r="S163" i="33"/>
  <c r="S119" i="33"/>
  <c r="I65" i="34"/>
  <c r="S172" i="34"/>
  <c r="S171" i="34"/>
  <c r="S140" i="35"/>
  <c r="S118" i="35"/>
  <c r="J150" i="34"/>
  <c r="J80" i="34"/>
  <c r="J178" i="34"/>
  <c r="J169" i="33"/>
  <c r="T142" i="33"/>
  <c r="T78" i="33"/>
  <c r="S101" i="33"/>
  <c r="S121" i="33"/>
  <c r="S60" i="33"/>
  <c r="S90" i="34"/>
  <c r="S83" i="34"/>
  <c r="S83" i="35"/>
  <c r="S127" i="35"/>
  <c r="J161" i="34"/>
  <c r="J53" i="33"/>
  <c r="T103" i="33"/>
  <c r="T88" i="33"/>
  <c r="T80" i="33"/>
  <c r="S142" i="33"/>
  <c r="S51" i="33"/>
  <c r="S110" i="34"/>
  <c r="S182" i="34"/>
  <c r="S76" i="35"/>
  <c r="S67" i="35"/>
  <c r="J88" i="34"/>
  <c r="J139" i="34"/>
  <c r="J164" i="34"/>
  <c r="T76" i="33"/>
  <c r="T168" i="33"/>
  <c r="S120" i="33"/>
  <c r="S156" i="33"/>
  <c r="S92" i="34"/>
  <c r="S181" i="34"/>
  <c r="S136" i="35"/>
  <c r="S137" i="35"/>
  <c r="S122" i="35"/>
  <c r="J145" i="34"/>
  <c r="J153" i="33"/>
  <c r="T162" i="33"/>
  <c r="T132" i="33"/>
  <c r="S102" i="33"/>
  <c r="S92" i="33"/>
  <c r="I90" i="33"/>
  <c r="S152" i="34"/>
  <c r="S123" i="34"/>
  <c r="S156" i="35"/>
  <c r="S182" i="35"/>
  <c r="J78" i="34"/>
  <c r="J141" i="33"/>
  <c r="J167" i="33"/>
  <c r="J157" i="34"/>
  <c r="T93" i="33"/>
  <c r="T127" i="33"/>
  <c r="S97" i="33"/>
  <c r="S147" i="33"/>
  <c r="I158" i="33"/>
  <c r="S74" i="34"/>
  <c r="S91" i="34"/>
  <c r="S108" i="35"/>
  <c r="S159" i="35"/>
  <c r="J150" i="33"/>
  <c r="J120" i="33"/>
  <c r="T51" i="33"/>
  <c r="T152" i="33"/>
  <c r="S135" i="33"/>
  <c r="S174" i="33"/>
  <c r="S171" i="33"/>
  <c r="S94" i="34"/>
  <c r="S95" i="34"/>
  <c r="S92" i="35"/>
  <c r="S96" i="35"/>
  <c r="J137" i="34"/>
  <c r="J67" i="34"/>
  <c r="J163" i="33"/>
  <c r="J72" i="34"/>
  <c r="J64" i="33"/>
  <c r="S114" i="35"/>
  <c r="J74" i="33"/>
  <c r="T129" i="33"/>
  <c r="S175" i="33"/>
  <c r="I151" i="34"/>
  <c r="S53" i="34"/>
  <c r="S70" i="35"/>
  <c r="J68" i="33"/>
  <c r="J159" i="33"/>
  <c r="S154" i="35"/>
  <c r="J165" i="33"/>
  <c r="T177" i="34"/>
  <c r="T162" i="34"/>
  <c r="J89" i="33"/>
  <c r="T162" i="35"/>
  <c r="T134" i="35"/>
  <c r="T127" i="34"/>
  <c r="T76" i="34"/>
  <c r="J112" i="33"/>
  <c r="T129" i="35"/>
  <c r="T119" i="35"/>
  <c r="T116" i="34"/>
  <c r="T118" i="34"/>
  <c r="T92" i="35"/>
  <c r="T91" i="34"/>
  <c r="J93" i="33"/>
  <c r="T116" i="35"/>
  <c r="T152" i="34"/>
  <c r="T110" i="34"/>
  <c r="T167" i="35"/>
  <c r="T138" i="35"/>
  <c r="T121" i="35"/>
  <c r="T153" i="34"/>
  <c r="T114" i="34"/>
  <c r="T168" i="35"/>
  <c r="T178" i="35"/>
  <c r="T126" i="35"/>
  <c r="T79" i="34"/>
  <c r="T102" i="34"/>
  <c r="T171" i="35"/>
  <c r="T130" i="35"/>
  <c r="T54" i="35"/>
  <c r="T156" i="34"/>
  <c r="T106" i="34"/>
  <c r="T172" i="35"/>
  <c r="T62" i="35"/>
  <c r="T102" i="35"/>
  <c r="T179" i="35"/>
  <c r="J56" i="33"/>
  <c r="T146" i="34"/>
  <c r="T60" i="35"/>
  <c r="T181" i="34"/>
  <c r="T166" i="34"/>
  <c r="T68" i="34"/>
  <c r="T123" i="35"/>
  <c r="T159" i="35"/>
  <c r="T175" i="34"/>
  <c r="T80" i="34"/>
  <c r="T69" i="34"/>
  <c r="T124" i="35"/>
  <c r="T160" i="35"/>
  <c r="T159" i="34"/>
  <c r="T57" i="34"/>
  <c r="T120" i="35"/>
  <c r="T161" i="34"/>
  <c r="T180" i="35"/>
  <c r="J128" i="33"/>
  <c r="T63" i="34"/>
  <c r="T78" i="34"/>
  <c r="T132" i="35"/>
  <c r="T174" i="35"/>
  <c r="J79" i="33"/>
  <c r="T136" i="34"/>
  <c r="T88" i="35"/>
  <c r="J151" i="33"/>
  <c r="T70" i="34"/>
  <c r="J102" i="33"/>
  <c r="T74" i="34"/>
  <c r="T166" i="35"/>
  <c r="T56" i="35"/>
  <c r="J140" i="33"/>
  <c r="T100" i="34"/>
  <c r="T126" i="34"/>
  <c r="J119" i="33"/>
  <c r="T53" i="35"/>
  <c r="T73" i="35"/>
  <c r="T101" i="34"/>
  <c r="T130" i="34"/>
  <c r="J70" i="33"/>
  <c r="T136" i="35"/>
  <c r="T147" i="35"/>
  <c r="T99" i="34"/>
  <c r="T167" i="34"/>
  <c r="T148" i="35"/>
  <c r="T88" i="34"/>
  <c r="T80" i="35"/>
  <c r="J100" i="33"/>
  <c r="T129" i="34"/>
  <c r="T132" i="34"/>
  <c r="T90" i="35"/>
  <c r="T97" i="35"/>
  <c r="J80" i="33"/>
  <c r="T120" i="34"/>
  <c r="T133" i="34"/>
  <c r="T106" i="35"/>
  <c r="T59" i="35"/>
  <c r="J152" i="33"/>
  <c r="T121" i="34"/>
  <c r="T131" i="34"/>
  <c r="T145" i="35"/>
  <c r="T67" i="35"/>
  <c r="J103" i="33"/>
  <c r="T124" i="34"/>
  <c r="T123" i="34"/>
  <c r="T142" i="35"/>
  <c r="T99" i="35"/>
  <c r="T81" i="34"/>
  <c r="T128" i="35"/>
  <c r="T148" i="34"/>
  <c r="T163" i="34"/>
  <c r="T58" i="35"/>
  <c r="T173" i="34"/>
  <c r="T142" i="34"/>
  <c r="J139" i="33"/>
  <c r="T96" i="35"/>
  <c r="T114" i="35"/>
  <c r="T119" i="34"/>
  <c r="T56" i="34"/>
  <c r="J90" i="33"/>
  <c r="T112" i="35"/>
  <c r="T170" i="35"/>
  <c r="T160" i="34"/>
  <c r="T165" i="34"/>
  <c r="T131" i="35"/>
  <c r="T104" i="34"/>
  <c r="T95" i="35"/>
  <c r="J149" i="33"/>
  <c r="T105" i="34"/>
  <c r="T155" i="34"/>
  <c r="T135" i="35"/>
  <c r="T74" i="35"/>
  <c r="J109" i="33"/>
  <c r="T108" i="34"/>
  <c r="T52" i="34"/>
  <c r="T85" i="35"/>
  <c r="T151" i="35"/>
  <c r="J181" i="33"/>
  <c r="T109" i="34"/>
  <c r="T179" i="34"/>
  <c r="T51" i="35"/>
  <c r="T155" i="35"/>
  <c r="J60" i="33"/>
  <c r="T182" i="34"/>
  <c r="T51" i="34"/>
  <c r="T83" i="35"/>
  <c r="T118" i="35"/>
  <c r="T58" i="34"/>
  <c r="T65" i="35"/>
  <c r="T128" i="34"/>
  <c r="T153" i="35"/>
  <c r="T164" i="35"/>
  <c r="T158" i="34"/>
  <c r="T150" i="35"/>
  <c r="T151" i="34"/>
  <c r="J66" i="33"/>
  <c r="T76" i="35"/>
  <c r="T73" i="34"/>
  <c r="T141" i="35"/>
  <c r="J135" i="33"/>
  <c r="T150" i="34"/>
  <c r="J174" i="33"/>
  <c r="T140" i="34"/>
  <c r="T62" i="34"/>
  <c r="T69" i="35"/>
  <c r="T61" i="35"/>
  <c r="J161" i="33"/>
  <c r="T141" i="34"/>
  <c r="T66" i="34"/>
  <c r="T101" i="35"/>
  <c r="T94" i="35"/>
  <c r="J63" i="33"/>
  <c r="T55" i="34"/>
  <c r="J142" i="33"/>
  <c r="T81" i="35"/>
  <c r="T122" i="34"/>
  <c r="T122" i="35"/>
  <c r="J178" i="33"/>
  <c r="T89" i="34"/>
  <c r="T139" i="34"/>
  <c r="T63" i="35"/>
  <c r="T139" i="35"/>
  <c r="J57" i="33"/>
  <c r="T178" i="34"/>
  <c r="T171" i="34"/>
  <c r="T79" i="35"/>
  <c r="T152" i="35"/>
  <c r="J129" i="33"/>
  <c r="T92" i="34"/>
  <c r="T59" i="34"/>
  <c r="T115" i="35"/>
  <c r="T156" i="35"/>
  <c r="T180" i="34"/>
  <c r="T93" i="34"/>
  <c r="T75" i="34"/>
  <c r="T71" i="35"/>
  <c r="T109" i="35"/>
  <c r="T86" i="34"/>
  <c r="T169" i="35"/>
  <c r="T145" i="34"/>
  <c r="J113" i="33"/>
  <c r="J118" i="33"/>
  <c r="T157" i="34"/>
  <c r="T94" i="34"/>
  <c r="T175" i="35"/>
  <c r="T157" i="35"/>
  <c r="J105" i="33"/>
  <c r="T87" i="34"/>
  <c r="T98" i="34"/>
  <c r="T176" i="35"/>
  <c r="T158" i="35"/>
  <c r="J177" i="33"/>
  <c r="T144" i="34"/>
  <c r="J162" i="33"/>
  <c r="T55" i="35"/>
  <c r="T90" i="34"/>
  <c r="T173" i="35"/>
  <c r="T149" i="34"/>
  <c r="T135" i="34"/>
  <c r="J164" i="33"/>
  <c r="T111" i="35"/>
  <c r="T117" i="35"/>
  <c r="T143" i="34"/>
  <c r="J115" i="33"/>
  <c r="T70" i="35"/>
  <c r="T72" i="34"/>
  <c r="T103" i="35"/>
  <c r="T176" i="34"/>
  <c r="J138" i="33"/>
  <c r="T82" i="35"/>
  <c r="T140" i="35"/>
  <c r="T64" i="35"/>
  <c r="J132" i="33"/>
  <c r="T96" i="34"/>
  <c r="T53" i="34"/>
  <c r="T91" i="35"/>
  <c r="T75" i="35"/>
  <c r="J83" i="33"/>
  <c r="T97" i="34"/>
  <c r="T103" i="34"/>
  <c r="T100" i="35"/>
  <c r="T149" i="35"/>
  <c r="J155" i="33"/>
  <c r="T174" i="34"/>
  <c r="T72" i="35"/>
  <c r="J106" i="33"/>
  <c r="T107" i="34"/>
  <c r="T87" i="35"/>
  <c r="T168" i="34"/>
  <c r="T64" i="34"/>
  <c r="J172" i="33"/>
  <c r="T68" i="35"/>
  <c r="T66" i="35"/>
  <c r="T169" i="34"/>
  <c r="T65" i="34"/>
  <c r="J69" i="33"/>
  <c r="T52" i="35"/>
  <c r="T137" i="35"/>
  <c r="T111" i="34"/>
  <c r="T154" i="34"/>
  <c r="J116" i="33"/>
  <c r="T146" i="35"/>
  <c r="T105" i="35"/>
  <c r="T172" i="34"/>
  <c r="T71" i="34"/>
  <c r="J67" i="33"/>
  <c r="T84" i="35"/>
  <c r="T113" i="35"/>
  <c r="T67" i="34"/>
  <c r="T163" i="35"/>
  <c r="T170" i="34"/>
  <c r="T143" i="35"/>
  <c r="J175" i="33"/>
  <c r="T125" i="34"/>
  <c r="T147" i="34"/>
  <c r="T98" i="35"/>
  <c r="T78" i="35"/>
  <c r="J54" i="33"/>
  <c r="T112" i="34"/>
  <c r="T164" i="34"/>
  <c r="T154" i="35"/>
  <c r="T86" i="35"/>
  <c r="J126" i="33"/>
  <c r="T113" i="34"/>
  <c r="T127" i="35"/>
  <c r="J77" i="33"/>
  <c r="J92" i="33"/>
  <c r="T107" i="35"/>
  <c r="T95" i="34"/>
  <c r="T60" i="34"/>
  <c r="J73" i="33"/>
  <c r="T104" i="35"/>
  <c r="T181" i="35"/>
  <c r="T84" i="34"/>
  <c r="T61" i="34"/>
  <c r="J145" i="33"/>
  <c r="T108" i="35"/>
  <c r="T182" i="35"/>
  <c r="T85" i="34"/>
  <c r="T134" i="34"/>
  <c r="J96" i="33"/>
  <c r="T77" i="35"/>
  <c r="T93" i="35"/>
  <c r="T83" i="34"/>
  <c r="T138" i="34"/>
  <c r="J168" i="33"/>
  <c r="T177" i="35"/>
  <c r="T110" i="35"/>
  <c r="T57" i="35"/>
  <c r="J86" i="33"/>
  <c r="T115" i="34"/>
  <c r="T89" i="35"/>
  <c r="T82" i="34"/>
  <c r="T161" i="35"/>
  <c r="T137" i="34"/>
  <c r="T125" i="35"/>
  <c r="T165" i="35"/>
  <c r="T54" i="34"/>
  <c r="T133" i="35"/>
  <c r="T77" i="34"/>
  <c r="T117" i="34"/>
  <c r="T144" i="35"/>
  <c r="J404" i="33" l="1"/>
  <c r="S393" i="35"/>
  <c r="J398" i="33"/>
  <c r="J307" i="33"/>
  <c r="S309" i="35"/>
  <c r="S292" i="34"/>
  <c r="I390" i="34"/>
  <c r="S414" i="33"/>
  <c r="T368" i="33"/>
  <c r="J313" i="33"/>
  <c r="S353" i="35"/>
  <c r="J303" i="33"/>
  <c r="J402" i="33"/>
  <c r="J376" i="34"/>
  <c r="S335" i="35"/>
  <c r="S331" i="35"/>
  <c r="S334" i="34"/>
  <c r="S333" i="34"/>
  <c r="S410" i="33"/>
  <c r="S413" i="33"/>
  <c r="S374" i="33"/>
  <c r="T391" i="33"/>
  <c r="J359" i="33"/>
  <c r="J389" i="33"/>
  <c r="S398" i="35"/>
  <c r="S347" i="35"/>
  <c r="S330" i="34"/>
  <c r="S313" i="34"/>
  <c r="I397" i="33"/>
  <c r="S386" i="33"/>
  <c r="S336" i="33"/>
  <c r="T366" i="33"/>
  <c r="T332" i="33"/>
  <c r="J396" i="34"/>
  <c r="J406" i="33"/>
  <c r="J380" i="33"/>
  <c r="J317" i="34"/>
  <c r="S421" i="35"/>
  <c r="S395" i="35"/>
  <c r="S362" i="34"/>
  <c r="S391" i="34"/>
  <c r="I329" i="33"/>
  <c r="S331" i="33"/>
  <c r="S341" i="33"/>
  <c r="T371" i="33"/>
  <c r="T401" i="33"/>
  <c r="J392" i="33"/>
  <c r="J384" i="34"/>
  <c r="S361" i="35"/>
  <c r="S376" i="35"/>
  <c r="S375" i="35"/>
  <c r="S420" i="34"/>
  <c r="S331" i="34"/>
  <c r="S395" i="33"/>
  <c r="S359" i="33"/>
  <c r="T407" i="33"/>
  <c r="T315" i="33"/>
  <c r="J403" i="34"/>
  <c r="J378" i="34"/>
  <c r="J327" i="34"/>
  <c r="S306" i="35"/>
  <c r="S315" i="35"/>
  <c r="S421" i="34"/>
  <c r="S349" i="34"/>
  <c r="S381" i="33"/>
  <c r="T319" i="33"/>
  <c r="T327" i="33"/>
  <c r="T342" i="33"/>
  <c r="J292" i="33"/>
  <c r="J400" i="34"/>
  <c r="S366" i="35"/>
  <c r="S322" i="35"/>
  <c r="S322" i="34"/>
  <c r="S329" i="34"/>
  <c r="S360" i="33"/>
  <c r="S340" i="33"/>
  <c r="T317" i="33"/>
  <c r="T381" i="33"/>
  <c r="J408" i="33"/>
  <c r="J417" i="34"/>
  <c r="J319" i="34"/>
  <c r="J389" i="34"/>
  <c r="S357" i="35"/>
  <c r="S379" i="35"/>
  <c r="S410" i="34"/>
  <c r="S411" i="34"/>
  <c r="S358" i="33"/>
  <c r="S402" i="33"/>
  <c r="T344" i="33"/>
  <c r="T369" i="33"/>
  <c r="J396" i="33"/>
  <c r="S308" i="35"/>
  <c r="S386" i="35"/>
  <c r="S402" i="34"/>
  <c r="S396" i="34"/>
  <c r="S327" i="34"/>
  <c r="S397" i="33"/>
  <c r="S337" i="33"/>
  <c r="T404" i="33"/>
  <c r="T334" i="33"/>
  <c r="J323" i="33"/>
  <c r="J316" i="34"/>
  <c r="J294" i="33"/>
  <c r="J370" i="34"/>
  <c r="J333" i="34"/>
  <c r="S412" i="35"/>
  <c r="S360" i="35"/>
  <c r="S388" i="34"/>
  <c r="S401" i="34"/>
  <c r="S411" i="33"/>
  <c r="T413" i="33"/>
  <c r="T370" i="33"/>
  <c r="I367" i="33"/>
  <c r="J325" i="34"/>
  <c r="S340" i="35"/>
  <c r="S385" i="35"/>
  <c r="S390" i="34"/>
  <c r="S393" i="34"/>
  <c r="S323" i="33"/>
  <c r="S368" i="33"/>
  <c r="T402" i="33"/>
  <c r="I405" i="34"/>
  <c r="J349" i="34"/>
  <c r="J310" i="33"/>
  <c r="J365" i="34"/>
  <c r="J323" i="34"/>
  <c r="S293" i="35"/>
  <c r="S327" i="35"/>
  <c r="S335" i="34"/>
  <c r="S341" i="34"/>
  <c r="S344" i="33"/>
  <c r="T414" i="33"/>
  <c r="T399" i="33"/>
  <c r="T384" i="33"/>
  <c r="J372" i="33"/>
  <c r="J330" i="33"/>
  <c r="S370" i="35"/>
  <c r="S384" i="35"/>
  <c r="S340" i="34"/>
  <c r="S321" i="34"/>
  <c r="I409" i="34"/>
  <c r="S398" i="33"/>
  <c r="S348" i="33"/>
  <c r="T390" i="33"/>
  <c r="T316" i="33"/>
  <c r="J421" i="34"/>
  <c r="J381" i="34"/>
  <c r="J355" i="34"/>
  <c r="S367" i="35"/>
  <c r="S323" i="35"/>
  <c r="S339" i="34"/>
  <c r="S317" i="34"/>
  <c r="I349" i="34"/>
  <c r="S356" i="33"/>
  <c r="T351" i="33"/>
  <c r="T415" i="33"/>
  <c r="J347" i="34"/>
  <c r="J377" i="34"/>
  <c r="S313" i="35"/>
  <c r="S363" i="35"/>
  <c r="S298" i="34"/>
  <c r="S297" i="34"/>
  <c r="I398" i="33"/>
  <c r="S405" i="33"/>
  <c r="T362" i="33"/>
  <c r="T339" i="33"/>
  <c r="J385" i="33"/>
  <c r="J394" i="34"/>
  <c r="J290" i="33"/>
  <c r="J366" i="34"/>
  <c r="S369" i="35"/>
  <c r="S387" i="35"/>
  <c r="S394" i="34"/>
  <c r="S383" i="34"/>
  <c r="S328" i="34"/>
  <c r="S407" i="33"/>
  <c r="S327" i="33"/>
  <c r="T411" i="33"/>
  <c r="T416" i="33"/>
  <c r="J369" i="33"/>
  <c r="J373" i="33"/>
  <c r="J350" i="33"/>
  <c r="S368" i="35"/>
  <c r="S311" i="35"/>
  <c r="S414" i="34"/>
  <c r="S319" i="34"/>
  <c r="S320" i="33"/>
  <c r="S383" i="33"/>
  <c r="T363" i="33"/>
  <c r="I328" i="34"/>
  <c r="I339" i="34"/>
  <c r="I382" i="33"/>
  <c r="I356" i="34"/>
  <c r="I392" i="35"/>
  <c r="I401" i="34"/>
  <c r="J408" i="35"/>
  <c r="I315" i="33"/>
  <c r="I349" i="35"/>
  <c r="J387" i="35"/>
  <c r="I396" i="33"/>
  <c r="I350" i="34"/>
  <c r="I359" i="34"/>
  <c r="AD319" i="32"/>
  <c r="S365" i="32"/>
  <c r="S327" i="32"/>
  <c r="H423" i="32"/>
  <c r="R381" i="35"/>
  <c r="R397" i="34"/>
  <c r="R333" i="33"/>
  <c r="AC319" i="32"/>
  <c r="I312" i="33"/>
  <c r="I321" i="35"/>
  <c r="I344" i="34"/>
  <c r="J398" i="35"/>
  <c r="J409" i="34"/>
  <c r="J388" i="34"/>
  <c r="S296" i="35"/>
  <c r="S381" i="34"/>
  <c r="S404" i="33"/>
  <c r="T405" i="33"/>
  <c r="J361" i="33"/>
  <c r="S316" i="35"/>
  <c r="S377" i="34"/>
  <c r="S370" i="33"/>
  <c r="T412" i="33"/>
  <c r="I371" i="34"/>
  <c r="J328" i="34"/>
  <c r="J414" i="34"/>
  <c r="S371" i="35"/>
  <c r="S346" i="35"/>
  <c r="S338" i="34"/>
  <c r="S309" i="34"/>
  <c r="I337" i="33"/>
  <c r="S392" i="33"/>
  <c r="T345" i="33"/>
  <c r="T348" i="33"/>
  <c r="J349" i="33"/>
  <c r="J298" i="33"/>
  <c r="S325" i="35"/>
  <c r="S351" i="35"/>
  <c r="S291" i="34"/>
  <c r="S342" i="34"/>
  <c r="I375" i="34"/>
  <c r="S390" i="33"/>
  <c r="T385" i="33"/>
  <c r="T406" i="33"/>
  <c r="J411" i="34"/>
  <c r="J382" i="34"/>
  <c r="S405" i="35"/>
  <c r="S344" i="35"/>
  <c r="S382" i="34"/>
  <c r="S389" i="34"/>
  <c r="S352" i="33"/>
  <c r="S372" i="33"/>
  <c r="T409" i="33"/>
  <c r="I368" i="34"/>
  <c r="J375" i="33"/>
  <c r="J363" i="33"/>
  <c r="S329" i="35"/>
  <c r="S410" i="35"/>
  <c r="S355" i="34"/>
  <c r="S385" i="34"/>
  <c r="S339" i="33"/>
  <c r="T336" i="33"/>
  <c r="T360" i="33"/>
  <c r="I334" i="34"/>
  <c r="J326" i="34"/>
  <c r="J340" i="33"/>
  <c r="J363" i="34"/>
  <c r="S339" i="35"/>
  <c r="S319" i="35"/>
  <c r="S324" i="34"/>
  <c r="S325" i="34"/>
  <c r="S355" i="33"/>
  <c r="S316" i="33"/>
  <c r="S335" i="33"/>
  <c r="T314" i="33"/>
  <c r="T378" i="33"/>
  <c r="J360" i="34"/>
  <c r="S402" i="35"/>
  <c r="S359" i="35"/>
  <c r="S308" i="34"/>
  <c r="S301" i="34"/>
  <c r="I338" i="34"/>
  <c r="S369" i="33"/>
  <c r="T389" i="33"/>
  <c r="J358" i="34"/>
  <c r="J321" i="33"/>
  <c r="J324" i="33"/>
  <c r="J416" i="34"/>
  <c r="S304" i="35"/>
  <c r="S383" i="35"/>
  <c r="S404" i="34"/>
  <c r="S395" i="34"/>
  <c r="S413" i="34"/>
  <c r="S321" i="33"/>
  <c r="T367" i="33"/>
  <c r="J404" i="34"/>
  <c r="J311" i="33"/>
  <c r="S389" i="35"/>
  <c r="S381" i="35"/>
  <c r="S343" i="35"/>
  <c r="S375" i="34"/>
  <c r="S326" i="34"/>
  <c r="S332" i="33"/>
  <c r="S330" i="33"/>
  <c r="T349" i="33"/>
  <c r="J331" i="34"/>
  <c r="J409" i="33"/>
  <c r="J356" i="33"/>
  <c r="J385" i="34"/>
  <c r="S336" i="35"/>
  <c r="S349" i="35"/>
  <c r="S364" i="34"/>
  <c r="S304" i="34"/>
  <c r="S418" i="33"/>
  <c r="S380" i="33"/>
  <c r="T392" i="33"/>
  <c r="T333" i="33"/>
  <c r="I345" i="34"/>
  <c r="J387" i="33"/>
  <c r="J376" i="33"/>
  <c r="S301" i="35"/>
  <c r="S414" i="35"/>
  <c r="S354" i="34"/>
  <c r="S300" i="34"/>
  <c r="S421" i="33"/>
  <c r="T364" i="33"/>
  <c r="T397" i="33"/>
  <c r="I390" i="33"/>
  <c r="J332" i="34"/>
  <c r="J304" i="33"/>
  <c r="J401" i="34"/>
  <c r="J359" i="34"/>
  <c r="S300" i="35"/>
  <c r="S411" i="35"/>
  <c r="S356" i="34"/>
  <c r="S299" i="34"/>
  <c r="S377" i="33"/>
  <c r="S400" i="33"/>
  <c r="T394" i="33"/>
  <c r="I398" i="34"/>
  <c r="J338" i="33"/>
  <c r="J351" i="34"/>
  <c r="S303" i="35"/>
  <c r="S314" i="35"/>
  <c r="S358" i="34"/>
  <c r="S361" i="34"/>
  <c r="S363" i="33"/>
  <c r="I368" i="33"/>
  <c r="J317" i="33"/>
  <c r="J342" i="34"/>
  <c r="J412" i="34"/>
  <c r="S403" i="35"/>
  <c r="S362" i="35"/>
  <c r="S306" i="34"/>
  <c r="S305" i="34"/>
  <c r="I406" i="34"/>
  <c r="S384" i="33"/>
  <c r="S361" i="33"/>
  <c r="T328" i="33"/>
  <c r="T400" i="33"/>
  <c r="J337" i="34"/>
  <c r="J419" i="33"/>
  <c r="S356" i="35"/>
  <c r="S378" i="35"/>
  <c r="S378" i="34"/>
  <c r="S408" i="34"/>
  <c r="I376" i="33"/>
  <c r="S317" i="33"/>
  <c r="T337" i="33"/>
  <c r="J352" i="35"/>
  <c r="I340" i="35"/>
  <c r="I379" i="35"/>
  <c r="J417" i="35"/>
  <c r="I417" i="33"/>
  <c r="J325" i="35"/>
  <c r="J324" i="35"/>
  <c r="I347" i="35"/>
  <c r="I325" i="33"/>
  <c r="I388" i="35"/>
  <c r="I360" i="35"/>
  <c r="J343" i="35"/>
  <c r="AD356" i="32"/>
  <c r="S391" i="32"/>
  <c r="H411" i="32"/>
  <c r="R392" i="35"/>
  <c r="R314" i="34"/>
  <c r="R404" i="33"/>
  <c r="AC296" i="32"/>
  <c r="R299" i="32"/>
  <c r="J419" i="35"/>
  <c r="I372" i="35"/>
  <c r="I413" i="33"/>
  <c r="J398" i="34"/>
  <c r="S351" i="34"/>
  <c r="S345" i="33"/>
  <c r="T388" i="33"/>
  <c r="I333" i="33"/>
  <c r="J291" i="33"/>
  <c r="S418" i="35"/>
  <c r="S344" i="34"/>
  <c r="S375" i="33"/>
  <c r="T340" i="33"/>
  <c r="J357" i="34"/>
  <c r="J380" i="34"/>
  <c r="J301" i="33"/>
  <c r="J393" i="34"/>
  <c r="J318" i="34"/>
  <c r="J356" i="34"/>
  <c r="S417" i="35"/>
  <c r="S310" i="35"/>
  <c r="S376" i="34"/>
  <c r="S405" i="34"/>
  <c r="S376" i="33"/>
  <c r="S347" i="33"/>
  <c r="T383" i="33"/>
  <c r="T373" i="33"/>
  <c r="J320" i="33"/>
  <c r="J348" i="34"/>
  <c r="J314" i="33"/>
  <c r="S408" i="35"/>
  <c r="S392" i="35"/>
  <c r="S387" i="34"/>
  <c r="S312" i="34"/>
  <c r="S394" i="33"/>
  <c r="S379" i="33"/>
  <c r="T410" i="33"/>
  <c r="T338" i="33"/>
  <c r="I307" i="33"/>
  <c r="J386" i="34"/>
  <c r="J333" i="33"/>
  <c r="J339" i="34"/>
  <c r="J346" i="34"/>
  <c r="S312" i="35"/>
  <c r="S415" i="35"/>
  <c r="S343" i="34"/>
  <c r="S373" i="34"/>
  <c r="S365" i="33"/>
  <c r="S382" i="33"/>
  <c r="T380" i="33"/>
  <c r="J395" i="33"/>
  <c r="J353" i="33"/>
  <c r="S307" i="35"/>
  <c r="S326" i="35"/>
  <c r="S293" i="34"/>
  <c r="S353" i="34"/>
  <c r="S417" i="33"/>
  <c r="T326" i="33"/>
  <c r="T374" i="33"/>
  <c r="J413" i="34"/>
  <c r="J350" i="34"/>
  <c r="S345" i="35"/>
  <c r="S365" i="35"/>
  <c r="S374" i="35"/>
  <c r="S419" i="34"/>
  <c r="S417" i="34"/>
  <c r="S378" i="33"/>
  <c r="S367" i="33"/>
  <c r="T387" i="33"/>
  <c r="T331" i="33"/>
  <c r="J343" i="33"/>
  <c r="J386" i="33"/>
  <c r="S373" i="35"/>
  <c r="S295" i="35"/>
  <c r="S380" i="34"/>
  <c r="S302" i="34"/>
  <c r="S389" i="33"/>
  <c r="T419" i="33"/>
  <c r="T379" i="33"/>
  <c r="J397" i="34"/>
  <c r="J344" i="34"/>
  <c r="J362" i="34"/>
  <c r="J418" i="34"/>
  <c r="S321" i="35"/>
  <c r="S407" i="35"/>
  <c r="S366" i="34"/>
  <c r="S296" i="34"/>
  <c r="S412" i="33"/>
  <c r="T320" i="33"/>
  <c r="T421" i="33"/>
  <c r="I318" i="33"/>
  <c r="J364" i="33"/>
  <c r="J364" i="34"/>
  <c r="S341" i="35"/>
  <c r="S401" i="35"/>
  <c r="S347" i="34"/>
  <c r="S369" i="34"/>
  <c r="S419" i="33"/>
  <c r="S401" i="33"/>
  <c r="T323" i="33"/>
  <c r="T335" i="33"/>
  <c r="I359" i="33"/>
  <c r="J327" i="33"/>
  <c r="J421" i="33"/>
  <c r="J370" i="33"/>
  <c r="J368" i="34"/>
  <c r="J353" i="34"/>
  <c r="S399" i="35"/>
  <c r="S358" i="35"/>
  <c r="S307" i="34"/>
  <c r="S374" i="34"/>
  <c r="I326" i="33"/>
  <c r="S396" i="33"/>
  <c r="S353" i="33"/>
  <c r="T386" i="33"/>
  <c r="T420" i="33"/>
  <c r="J336" i="33"/>
  <c r="J366" i="33"/>
  <c r="S377" i="35"/>
  <c r="S355" i="35"/>
  <c r="S290" i="34"/>
  <c r="S416" i="34"/>
  <c r="I363" i="33"/>
  <c r="S329" i="33"/>
  <c r="S406" i="33"/>
  <c r="T361" i="33"/>
  <c r="T377" i="33"/>
  <c r="J373" i="34"/>
  <c r="J383" i="33"/>
  <c r="S388" i="35"/>
  <c r="S380" i="35"/>
  <c r="S342" i="35"/>
  <c r="S418" i="34"/>
  <c r="S332" i="34"/>
  <c r="S322" i="33"/>
  <c r="S403" i="33"/>
  <c r="T346" i="33"/>
  <c r="T403" i="33"/>
  <c r="J346" i="33"/>
  <c r="J361" i="34"/>
  <c r="J410" i="34"/>
  <c r="S396" i="35"/>
  <c r="S299" i="35"/>
  <c r="S368" i="34"/>
  <c r="S397" i="34"/>
  <c r="S342" i="33"/>
  <c r="S318" i="33"/>
  <c r="T322" i="33"/>
  <c r="T355" i="33"/>
  <c r="I319" i="34"/>
  <c r="J375" i="34"/>
  <c r="J382" i="33"/>
  <c r="J405" i="34"/>
  <c r="S305" i="35"/>
  <c r="S298" i="35"/>
  <c r="S367" i="34"/>
  <c r="S409" i="34"/>
  <c r="S333" i="33"/>
  <c r="S391" i="33"/>
  <c r="T352" i="33"/>
  <c r="T318" i="33"/>
  <c r="J297" i="33"/>
  <c r="J337" i="33"/>
  <c r="J374" i="34"/>
  <c r="S404" i="35"/>
  <c r="S333" i="35"/>
  <c r="S360" i="34"/>
  <c r="S294" i="34"/>
  <c r="S408" i="33"/>
  <c r="T321" i="33"/>
  <c r="T357" i="33"/>
  <c r="J354" i="34"/>
  <c r="J321" i="34"/>
  <c r="J334" i="34"/>
  <c r="J395" i="34"/>
  <c r="S302" i="35"/>
  <c r="S352" i="35"/>
  <c r="S348" i="34"/>
  <c r="S357" i="34"/>
  <c r="S346" i="33"/>
  <c r="S393" i="33"/>
  <c r="T343" i="33"/>
  <c r="T372" i="33"/>
  <c r="I419" i="33"/>
  <c r="J383" i="34"/>
  <c r="J341" i="34"/>
  <c r="S338" i="35"/>
  <c r="S318" i="35"/>
  <c r="S323" i="34"/>
  <c r="S337" i="34"/>
  <c r="S354" i="33"/>
  <c r="S319" i="33"/>
  <c r="T375" i="33"/>
  <c r="J414" i="35"/>
  <c r="I377" i="35"/>
  <c r="I355" i="33"/>
  <c r="I354" i="34"/>
  <c r="I409" i="33"/>
  <c r="I356" i="35"/>
  <c r="J350" i="35"/>
  <c r="I331" i="34"/>
  <c r="I353" i="33"/>
  <c r="I321" i="33"/>
  <c r="I397" i="35"/>
  <c r="AD373" i="32"/>
  <c r="S295" i="32"/>
  <c r="H395" i="32"/>
  <c r="R390" i="35"/>
  <c r="R356" i="34"/>
  <c r="R414" i="33"/>
  <c r="AC317" i="32"/>
  <c r="I327" i="33"/>
  <c r="I380" i="34"/>
  <c r="I336" i="35"/>
  <c r="J410" i="35"/>
  <c r="J315" i="34"/>
  <c r="J300" i="33"/>
  <c r="J347" i="33"/>
  <c r="J330" i="34"/>
  <c r="S416" i="35"/>
  <c r="S407" i="34"/>
  <c r="S373" i="33"/>
  <c r="T398" i="33"/>
  <c r="J334" i="33"/>
  <c r="S382" i="35"/>
  <c r="S403" i="34"/>
  <c r="S392" i="34"/>
  <c r="I389" i="33"/>
  <c r="S409" i="33"/>
  <c r="S326" i="33"/>
  <c r="T408" i="33"/>
  <c r="T358" i="33"/>
  <c r="J393" i="33"/>
  <c r="J360" i="33"/>
  <c r="J397" i="33"/>
  <c r="J343" i="34"/>
  <c r="J320" i="34"/>
  <c r="S397" i="35"/>
  <c r="S290" i="35"/>
  <c r="S398" i="34"/>
  <c r="S311" i="34"/>
  <c r="S350" i="33"/>
  <c r="S362" i="33"/>
  <c r="T325" i="33"/>
  <c r="I379" i="34"/>
  <c r="J415" i="33"/>
  <c r="J399" i="33"/>
  <c r="S337" i="35"/>
  <c r="S348" i="35"/>
  <c r="S363" i="34"/>
  <c r="S303" i="34"/>
  <c r="S325" i="33"/>
  <c r="S388" i="33"/>
  <c r="T330" i="33"/>
  <c r="I336" i="33"/>
  <c r="J405" i="33"/>
  <c r="J402" i="34"/>
  <c r="S324" i="35"/>
  <c r="S350" i="35"/>
  <c r="S406" i="34"/>
  <c r="S310" i="34"/>
  <c r="I315" i="34"/>
  <c r="S357" i="33"/>
  <c r="S349" i="33"/>
  <c r="T365" i="33"/>
  <c r="T376" i="33"/>
  <c r="J324" i="34"/>
  <c r="J345" i="34"/>
  <c r="S409" i="35"/>
  <c r="S390" i="35"/>
  <c r="S371" i="34"/>
  <c r="S412" i="34"/>
  <c r="I364" i="34"/>
  <c r="S343" i="33"/>
  <c r="T417" i="33"/>
  <c r="T353" i="33"/>
  <c r="J362" i="33"/>
  <c r="J371" i="34"/>
  <c r="J408" i="34"/>
  <c r="J415" i="34"/>
  <c r="J392" i="34"/>
  <c r="S372" i="35"/>
  <c r="S294" i="35"/>
  <c r="S379" i="34"/>
  <c r="S320" i="34"/>
  <c r="S416" i="33"/>
  <c r="S399" i="33"/>
  <c r="T382" i="33"/>
  <c r="T395" i="33"/>
  <c r="J418" i="33"/>
  <c r="J314" i="34"/>
  <c r="J338" i="34"/>
  <c r="S413" i="35"/>
  <c r="S328" i="35"/>
  <c r="S386" i="34"/>
  <c r="S315" i="34"/>
  <c r="S338" i="33"/>
  <c r="S415" i="33"/>
  <c r="T341" i="33"/>
  <c r="I400" i="34"/>
  <c r="J336" i="34"/>
  <c r="J352" i="34"/>
  <c r="J329" i="34"/>
  <c r="J399" i="34"/>
  <c r="S317" i="35"/>
  <c r="S419" i="35"/>
  <c r="S350" i="34"/>
  <c r="S365" i="34"/>
  <c r="S385" i="33"/>
  <c r="T347" i="33"/>
  <c r="T396" i="33"/>
  <c r="I299" i="33"/>
  <c r="J315" i="33"/>
  <c r="J412" i="33"/>
  <c r="S334" i="35"/>
  <c r="S330" i="35"/>
  <c r="S336" i="34"/>
  <c r="S345" i="34"/>
  <c r="S366" i="33"/>
  <c r="S328" i="33"/>
  <c r="T359" i="33"/>
  <c r="J419" i="34"/>
  <c r="J391" i="34"/>
  <c r="J340" i="34"/>
  <c r="S292" i="35"/>
  <c r="S354" i="35"/>
  <c r="S346" i="34"/>
  <c r="S415" i="34"/>
  <c r="I303" i="33"/>
  <c r="S315" i="33"/>
  <c r="T324" i="33"/>
  <c r="J326" i="33"/>
  <c r="J407" i="34"/>
  <c r="S420" i="35"/>
  <c r="S394" i="35"/>
  <c r="S370" i="34"/>
  <c r="S400" i="34"/>
  <c r="I341" i="34"/>
  <c r="S314" i="33"/>
  <c r="T393" i="33"/>
  <c r="T329" i="33"/>
  <c r="J406" i="34"/>
  <c r="J335" i="34"/>
  <c r="J379" i="34"/>
  <c r="S291" i="35"/>
  <c r="S391" i="35"/>
  <c r="S372" i="34"/>
  <c r="S399" i="34"/>
  <c r="I328" i="33"/>
  <c r="S387" i="33"/>
  <c r="T356" i="33"/>
  <c r="J322" i="34"/>
  <c r="S320" i="35"/>
  <c r="S364" i="35"/>
  <c r="S314" i="34"/>
  <c r="S384" i="34"/>
  <c r="S318" i="34"/>
  <c r="S334" i="33"/>
  <c r="S351" i="33"/>
  <c r="T350" i="33"/>
  <c r="J372" i="34"/>
  <c r="J420" i="34"/>
  <c r="J367" i="34"/>
  <c r="J390" i="34"/>
  <c r="J369" i="34"/>
  <c r="S400" i="35"/>
  <c r="S332" i="35"/>
  <c r="S359" i="34"/>
  <c r="S316" i="34"/>
  <c r="S364" i="33"/>
  <c r="S371" i="33"/>
  <c r="T354" i="33"/>
  <c r="I384" i="33"/>
  <c r="J410" i="33"/>
  <c r="J387" i="34"/>
  <c r="S297" i="35"/>
  <c r="S406" i="35"/>
  <c r="S352" i="34"/>
  <c r="S295" i="34"/>
  <c r="S324" i="33"/>
  <c r="S420" i="33"/>
  <c r="T418" i="33"/>
  <c r="I393" i="33"/>
  <c r="I319" i="35"/>
  <c r="I342" i="35"/>
  <c r="J380" i="35"/>
  <c r="I391" i="34"/>
  <c r="J338" i="35"/>
  <c r="I323" i="33"/>
  <c r="I300" i="33"/>
  <c r="I369" i="34"/>
  <c r="I320" i="33"/>
  <c r="I326" i="34"/>
  <c r="I369" i="35"/>
  <c r="I370" i="33"/>
  <c r="I322" i="34"/>
  <c r="I346" i="35"/>
  <c r="AD402" i="32"/>
  <c r="S408" i="32"/>
  <c r="H351" i="32"/>
  <c r="R328" i="35"/>
  <c r="R407" i="34"/>
  <c r="R348" i="33"/>
  <c r="AC400" i="32"/>
  <c r="I418" i="35"/>
  <c r="J314" i="35"/>
  <c r="I319" i="33"/>
  <c r="I381" i="33"/>
  <c r="I332" i="35"/>
  <c r="I310" i="33"/>
  <c r="J378" i="35"/>
  <c r="I387" i="34"/>
  <c r="J346" i="35"/>
  <c r="I344" i="33"/>
  <c r="I376" i="34"/>
  <c r="I414" i="35"/>
  <c r="I417" i="35"/>
  <c r="AD412" i="32"/>
  <c r="AD418" i="32"/>
  <c r="S297" i="32"/>
  <c r="S424" i="32"/>
  <c r="H341" i="32"/>
  <c r="R416" i="35"/>
  <c r="R331" i="35"/>
  <c r="R308" i="34"/>
  <c r="R304" i="34"/>
  <c r="R318" i="33"/>
  <c r="R401" i="33"/>
  <c r="AC413" i="32"/>
  <c r="AC380" i="32"/>
  <c r="I402" i="35"/>
  <c r="I345" i="35"/>
  <c r="I417" i="34"/>
  <c r="J322" i="35"/>
  <c r="I343" i="33"/>
  <c r="I335" i="34"/>
  <c r="I385" i="33"/>
  <c r="I308" i="33"/>
  <c r="I358" i="35"/>
  <c r="I317" i="35"/>
  <c r="I348" i="33"/>
  <c r="I416" i="35"/>
  <c r="J349" i="35"/>
  <c r="I341" i="33"/>
  <c r="J392" i="35"/>
  <c r="I383" i="35"/>
  <c r="AD410" i="32"/>
  <c r="AD303" i="32"/>
  <c r="S401" i="32"/>
  <c r="H338" i="32"/>
  <c r="H349" i="32"/>
  <c r="R378" i="35"/>
  <c r="R345" i="35"/>
  <c r="R323" i="34"/>
  <c r="R361" i="34"/>
  <c r="R381" i="33"/>
  <c r="R325" i="33"/>
  <c r="AC372" i="32"/>
  <c r="AC375" i="32"/>
  <c r="J393" i="35"/>
  <c r="I330" i="34"/>
  <c r="I368" i="35"/>
  <c r="I408" i="33"/>
  <c r="I314" i="34"/>
  <c r="I416" i="33"/>
  <c r="I339" i="35"/>
  <c r="I364" i="33"/>
  <c r="J361" i="35"/>
  <c r="I374" i="33"/>
  <c r="I362" i="33"/>
  <c r="I399" i="34"/>
  <c r="I366" i="35"/>
  <c r="I400" i="33"/>
  <c r="I334" i="35"/>
  <c r="J372" i="35"/>
  <c r="J317" i="35"/>
  <c r="I414" i="34"/>
  <c r="J358" i="35"/>
  <c r="AD397" i="32"/>
  <c r="AD382" i="32"/>
  <c r="S356" i="32"/>
  <c r="S324" i="32"/>
  <c r="H356" i="32"/>
  <c r="H373" i="32"/>
  <c r="R322" i="35"/>
  <c r="R352" i="35"/>
  <c r="R343" i="34"/>
  <c r="R312" i="34"/>
  <c r="R361" i="33"/>
  <c r="AC397" i="32"/>
  <c r="R319" i="32"/>
  <c r="J389" i="35"/>
  <c r="J404" i="35"/>
  <c r="J345" i="35"/>
  <c r="J348" i="35"/>
  <c r="I327" i="34"/>
  <c r="J382" i="35"/>
  <c r="J421" i="35"/>
  <c r="J327" i="35"/>
  <c r="J381" i="35"/>
  <c r="I387" i="33"/>
  <c r="I324" i="34"/>
  <c r="J400" i="35"/>
  <c r="I394" i="35"/>
  <c r="J377" i="35"/>
  <c r="I406" i="33"/>
  <c r="J418" i="35"/>
  <c r="AD370" i="32"/>
  <c r="AD351" i="32"/>
  <c r="S332" i="32"/>
  <c r="S330" i="32"/>
  <c r="H322" i="32"/>
  <c r="H422" i="32"/>
  <c r="R306" i="35"/>
  <c r="R344" i="35"/>
  <c r="R290" i="34"/>
  <c r="R420" i="34"/>
  <c r="R390" i="33"/>
  <c r="R344" i="33"/>
  <c r="AC388" i="32"/>
  <c r="AC369" i="32"/>
  <c r="R368" i="32"/>
  <c r="R362" i="32"/>
  <c r="R384" i="32"/>
  <c r="AB397" i="32"/>
  <c r="AB380" i="32"/>
  <c r="J400" i="32"/>
  <c r="J356" i="32"/>
  <c r="T374" i="32"/>
  <c r="T359" i="32"/>
  <c r="I422" i="32"/>
  <c r="I387" i="32"/>
  <c r="I309" i="33"/>
  <c r="I347" i="34"/>
  <c r="I385" i="35"/>
  <c r="AD352" i="32"/>
  <c r="AD327" i="32"/>
  <c r="S386" i="32"/>
  <c r="H414" i="32"/>
  <c r="H406" i="32"/>
  <c r="R382" i="35"/>
  <c r="R338" i="35"/>
  <c r="R358" i="34"/>
  <c r="R381" i="34"/>
  <c r="AC354" i="32"/>
  <c r="AC404" i="32"/>
  <c r="R330" i="32"/>
  <c r="R385" i="32"/>
  <c r="AB366" i="32"/>
  <c r="AB381" i="32"/>
  <c r="J399" i="32"/>
  <c r="J355" i="32"/>
  <c r="T375" i="32"/>
  <c r="T322" i="32"/>
  <c r="I367" i="32"/>
  <c r="I334" i="32"/>
  <c r="I352" i="33"/>
  <c r="I377" i="33"/>
  <c r="J354" i="35"/>
  <c r="I324" i="35"/>
  <c r="J399" i="35"/>
  <c r="AD300" i="32"/>
  <c r="AD404" i="32"/>
  <c r="S415" i="32"/>
  <c r="H377" i="32"/>
  <c r="R412" i="35"/>
  <c r="R363" i="35"/>
  <c r="R291" i="35"/>
  <c r="R387" i="34"/>
  <c r="R400" i="34"/>
  <c r="R410" i="33"/>
  <c r="AC299" i="32"/>
  <c r="AC350" i="32"/>
  <c r="R350" i="32"/>
  <c r="J328" i="32"/>
  <c r="J332" i="32"/>
  <c r="R378" i="32"/>
  <c r="AB392" i="32"/>
  <c r="J402" i="32"/>
  <c r="J408" i="32"/>
  <c r="T414" i="32"/>
  <c r="T382" i="32"/>
  <c r="I417" i="32"/>
  <c r="I379" i="32"/>
  <c r="I370" i="34"/>
  <c r="I408" i="35"/>
  <c r="I314" i="35"/>
  <c r="AD335" i="32"/>
  <c r="AD343" i="32"/>
  <c r="S388" i="32"/>
  <c r="S329" i="32"/>
  <c r="H321" i="32"/>
  <c r="H421" i="32"/>
  <c r="R305" i="35"/>
  <c r="R308" i="35"/>
  <c r="R298" i="34"/>
  <c r="R410" i="34"/>
  <c r="R329" i="33"/>
  <c r="R400" i="33"/>
  <c r="AC297" i="32"/>
  <c r="AC401" i="32"/>
  <c r="R415" i="32"/>
  <c r="R352" i="32"/>
  <c r="AB393" i="32"/>
  <c r="J338" i="32"/>
  <c r="J344" i="32"/>
  <c r="J407" i="32"/>
  <c r="T415" i="32"/>
  <c r="T383" i="32"/>
  <c r="I363" i="32"/>
  <c r="I349" i="32"/>
  <c r="J353" i="35"/>
  <c r="I358" i="33"/>
  <c r="I383" i="34"/>
  <c r="I421" i="35"/>
  <c r="AD296" i="32"/>
  <c r="AD344" i="32"/>
  <c r="S417" i="32"/>
  <c r="H340" i="32"/>
  <c r="H324" i="32"/>
  <c r="R297" i="35"/>
  <c r="R415" i="35"/>
  <c r="R303" i="34"/>
  <c r="R337" i="34"/>
  <c r="R407" i="33"/>
  <c r="R387" i="33"/>
  <c r="AC410" i="32"/>
  <c r="AC345" i="32"/>
  <c r="R400" i="32"/>
  <c r="R294" i="32"/>
  <c r="AB301" i="32"/>
  <c r="AB402" i="32"/>
  <c r="J387" i="32"/>
  <c r="J422" i="32"/>
  <c r="R336" i="32"/>
  <c r="AB413" i="32"/>
  <c r="T303" i="32"/>
  <c r="I321" i="34"/>
  <c r="I419" i="34"/>
  <c r="I325" i="34"/>
  <c r="J366" i="35"/>
  <c r="J369" i="35"/>
  <c r="AD386" i="32"/>
  <c r="AD350" i="32"/>
  <c r="S413" i="32"/>
  <c r="S363" i="32"/>
  <c r="H325" i="32"/>
  <c r="R320" i="35"/>
  <c r="R413" i="35"/>
  <c r="R301" i="34"/>
  <c r="R411" i="34"/>
  <c r="R416" i="33"/>
  <c r="R418" i="33"/>
  <c r="AC385" i="32"/>
  <c r="AC348" i="32"/>
  <c r="I365" i="34"/>
  <c r="I306" i="33"/>
  <c r="J391" i="35"/>
  <c r="J321" i="35"/>
  <c r="I396" i="35"/>
  <c r="J340" i="35"/>
  <c r="I316" i="33"/>
  <c r="I337" i="34"/>
  <c r="I375" i="35"/>
  <c r="I345" i="33"/>
  <c r="I400" i="35"/>
  <c r="I373" i="35"/>
  <c r="I403" i="33"/>
  <c r="I366" i="33"/>
  <c r="I348" i="34"/>
  <c r="I331" i="35"/>
  <c r="J335" i="35"/>
  <c r="AD389" i="32"/>
  <c r="AD325" i="32"/>
  <c r="S371" i="32"/>
  <c r="S354" i="32"/>
  <c r="H404" i="32"/>
  <c r="R419" i="35"/>
  <c r="R387" i="35"/>
  <c r="R334" i="34"/>
  <c r="R415" i="34"/>
  <c r="R395" i="33"/>
  <c r="R367" i="33"/>
  <c r="AC408" i="32"/>
  <c r="AC325" i="32"/>
  <c r="R342" i="32"/>
  <c r="I392" i="34"/>
  <c r="J357" i="35"/>
  <c r="I297" i="33"/>
  <c r="I384" i="34"/>
  <c r="I328" i="35"/>
  <c r="J359" i="35"/>
  <c r="I397" i="34"/>
  <c r="I342" i="33"/>
  <c r="I388" i="34"/>
  <c r="I361" i="34"/>
  <c r="J323" i="35"/>
  <c r="I296" i="33"/>
  <c r="I353" i="34"/>
  <c r="I391" i="35"/>
  <c r="J395" i="35"/>
  <c r="AD298" i="32"/>
  <c r="AD346" i="32"/>
  <c r="S419" i="32"/>
  <c r="S421" i="32"/>
  <c r="H387" i="32"/>
  <c r="H347" i="32"/>
  <c r="R410" i="35"/>
  <c r="R309" i="35"/>
  <c r="R327" i="34"/>
  <c r="R349" i="34"/>
  <c r="R415" i="33"/>
  <c r="R351" i="33"/>
  <c r="AC340" i="32"/>
  <c r="AC419" i="32"/>
  <c r="R372" i="32"/>
  <c r="R366" i="32"/>
  <c r="R379" i="32"/>
  <c r="AB389" i="32"/>
  <c r="AB342" i="32"/>
  <c r="J360" i="32"/>
  <c r="J395" i="32"/>
  <c r="T361" i="32"/>
  <c r="T294" i="32"/>
  <c r="J334" i="35"/>
  <c r="I322" i="33"/>
  <c r="I361" i="33"/>
  <c r="AD347" i="32"/>
  <c r="AD320" i="32"/>
  <c r="S346" i="32"/>
  <c r="S393" i="32"/>
  <c r="H396" i="32"/>
  <c r="R326" i="35"/>
  <c r="R372" i="35"/>
  <c r="R315" i="34"/>
  <c r="R296" i="34"/>
  <c r="R409" i="34"/>
  <c r="R321" i="33"/>
  <c r="R368" i="33"/>
  <c r="AC366" i="32"/>
  <c r="AC333" i="32"/>
  <c r="R411" i="32"/>
  <c r="R380" i="32"/>
  <c r="AB294" i="32"/>
  <c r="AB343" i="32"/>
  <c r="J359" i="32"/>
  <c r="J341" i="32"/>
  <c r="T362" i="32"/>
  <c r="T384" i="32"/>
  <c r="I382" i="32"/>
  <c r="I344" i="32"/>
  <c r="I364" i="35"/>
  <c r="J402" i="35"/>
  <c r="J347" i="35"/>
  <c r="I346" i="33"/>
  <c r="J388" i="35"/>
  <c r="AD395" i="32"/>
  <c r="AD380" i="32"/>
  <c r="S379" i="32"/>
  <c r="S382" i="32"/>
  <c r="H380" i="32"/>
  <c r="H389" i="32"/>
  <c r="R379" i="35"/>
  <c r="R324" i="35"/>
  <c r="R373" i="34"/>
  <c r="R402" i="34"/>
  <c r="R349" i="33"/>
  <c r="R412" i="33"/>
  <c r="AC358" i="32"/>
  <c r="AC395" i="32"/>
  <c r="R396" i="32"/>
  <c r="R410" i="32"/>
  <c r="AB406" i="32"/>
  <c r="AB328" i="32"/>
  <c r="J349" i="32"/>
  <c r="J411" i="32"/>
  <c r="R420" i="32"/>
  <c r="AB365" i="32"/>
  <c r="AB320" i="32"/>
  <c r="J406" i="32"/>
  <c r="J417" i="32"/>
  <c r="T343" i="32"/>
  <c r="I343" i="32"/>
  <c r="I413" i="32"/>
  <c r="I393" i="35"/>
  <c r="J337" i="35"/>
  <c r="I324" i="33"/>
  <c r="AD360" i="32"/>
  <c r="AD419" i="32"/>
  <c r="S340" i="32"/>
  <c r="S422" i="32"/>
  <c r="H364" i="32"/>
  <c r="H398" i="32"/>
  <c r="R409" i="35"/>
  <c r="R301" i="35"/>
  <c r="R354" i="34"/>
  <c r="R348" i="34"/>
  <c r="R373" i="33"/>
  <c r="R335" i="33"/>
  <c r="AC393" i="32"/>
  <c r="AC328" i="32"/>
  <c r="R373" i="32"/>
  <c r="R421" i="32"/>
  <c r="AB410" i="32"/>
  <c r="AB321" i="32"/>
  <c r="J381" i="32"/>
  <c r="J362" i="32"/>
  <c r="T388" i="32"/>
  <c r="T301" i="32"/>
  <c r="I394" i="32"/>
  <c r="I359" i="32"/>
  <c r="I291" i="33"/>
  <c r="I329" i="34"/>
  <c r="I367" i="35"/>
  <c r="I392" i="33"/>
  <c r="I350" i="35"/>
  <c r="AD353" i="32"/>
  <c r="AD392" i="32"/>
  <c r="S387" i="32"/>
  <c r="H413" i="32"/>
  <c r="H386" i="32"/>
  <c r="R370" i="35"/>
  <c r="R337" i="35"/>
  <c r="R359" i="34"/>
  <c r="R380" i="34"/>
  <c r="R374" i="33"/>
  <c r="AC351" i="32"/>
  <c r="R360" i="32"/>
  <c r="R321" i="32"/>
  <c r="AB395" i="32"/>
  <c r="AB378" i="32"/>
  <c r="J361" i="32"/>
  <c r="R348" i="32"/>
  <c r="AB416" i="32"/>
  <c r="T330" i="32"/>
  <c r="I359" i="35"/>
  <c r="J370" i="35"/>
  <c r="J329" i="35"/>
  <c r="I349" i="33"/>
  <c r="J383" i="35"/>
  <c r="I418" i="33"/>
  <c r="I413" i="34"/>
  <c r="J332" i="35"/>
  <c r="I323" i="35"/>
  <c r="AD367" i="32"/>
  <c r="AD422" i="32"/>
  <c r="S343" i="32"/>
  <c r="S337" i="32"/>
  <c r="H354" i="32"/>
  <c r="R417" i="35"/>
  <c r="R317" i="35"/>
  <c r="R331" i="34"/>
  <c r="R353" i="34"/>
  <c r="R352" i="33"/>
  <c r="AC392" i="32"/>
  <c r="AC327" i="32"/>
  <c r="R304" i="32"/>
  <c r="I379" i="33"/>
  <c r="I326" i="35"/>
  <c r="I298" i="33"/>
  <c r="J351" i="35"/>
  <c r="I357" i="33"/>
  <c r="I386" i="34"/>
  <c r="I320" i="34"/>
  <c r="I351" i="35"/>
  <c r="I375" i="33"/>
  <c r="J406" i="35"/>
  <c r="I354" i="33"/>
  <c r="I342" i="34"/>
  <c r="AD337" i="32"/>
  <c r="AD334" i="32"/>
  <c r="S377" i="32"/>
  <c r="S380" i="32"/>
  <c r="H334" i="32"/>
  <c r="H339" i="32"/>
  <c r="R348" i="35"/>
  <c r="R339" i="35"/>
  <c r="R363" i="34"/>
  <c r="R316" i="34"/>
  <c r="R403" i="33"/>
  <c r="R385" i="33"/>
  <c r="AC356" i="32"/>
  <c r="AC337" i="32"/>
  <c r="AC304" i="32"/>
  <c r="J331" i="35"/>
  <c r="I378" i="33"/>
  <c r="I367" i="34"/>
  <c r="I405" i="35"/>
  <c r="I405" i="33"/>
  <c r="I370" i="35"/>
  <c r="I338" i="33"/>
  <c r="I383" i="33"/>
  <c r="I302" i="33"/>
  <c r="J355" i="35"/>
  <c r="I385" i="34"/>
  <c r="J374" i="35"/>
  <c r="I410" i="33"/>
  <c r="I371" i="35"/>
  <c r="J409" i="35"/>
  <c r="I401" i="33"/>
  <c r="I320" i="35"/>
  <c r="AD399" i="32"/>
  <c r="AD342" i="32"/>
  <c r="AD378" i="32"/>
  <c r="S385" i="32"/>
  <c r="H363" i="32"/>
  <c r="H355" i="32"/>
  <c r="R385" i="35"/>
  <c r="R350" i="35"/>
  <c r="R335" i="34"/>
  <c r="R368" i="34"/>
  <c r="R327" i="33"/>
  <c r="R346" i="33"/>
  <c r="AC424" i="32"/>
  <c r="R346" i="32"/>
  <c r="I295" i="33"/>
  <c r="I333" i="34"/>
  <c r="I358" i="34"/>
  <c r="I421" i="34"/>
  <c r="J368" i="35"/>
  <c r="J384" i="35"/>
  <c r="I343" i="35"/>
  <c r="I373" i="33"/>
  <c r="I293" i="33"/>
  <c r="I362" i="35"/>
  <c r="I393" i="34"/>
  <c r="I337" i="35"/>
  <c r="I334" i="33"/>
  <c r="I380" i="35"/>
  <c r="AD394" i="32"/>
  <c r="S373" i="32"/>
  <c r="S405" i="32"/>
  <c r="H331" i="32"/>
  <c r="R411" i="35"/>
  <c r="R349" i="35"/>
  <c r="R351" i="34"/>
  <c r="R376" i="34"/>
  <c r="R322" i="33"/>
  <c r="AC353" i="32"/>
  <c r="AC403" i="32"/>
  <c r="R357" i="32"/>
  <c r="AB351" i="32"/>
  <c r="AB340" i="32"/>
  <c r="J398" i="32"/>
  <c r="T367" i="32"/>
  <c r="T424" i="32"/>
  <c r="I385" i="32"/>
  <c r="I348" i="35"/>
  <c r="J386" i="35"/>
  <c r="AD398" i="32"/>
  <c r="AD304" i="32"/>
  <c r="S357" i="32"/>
  <c r="S323" i="32"/>
  <c r="H379" i="32"/>
  <c r="H319" i="32"/>
  <c r="R321" i="35"/>
  <c r="R300" i="35"/>
  <c r="R379" i="34"/>
  <c r="R399" i="34"/>
  <c r="R408" i="33"/>
  <c r="R388" i="33"/>
  <c r="AC389" i="32"/>
  <c r="AC370" i="32"/>
  <c r="R369" i="32"/>
  <c r="R375" i="32"/>
  <c r="AB352" i="32"/>
  <c r="AB341" i="32"/>
  <c r="J401" i="32"/>
  <c r="J412" i="32"/>
  <c r="T342" i="32"/>
  <c r="T318" i="32"/>
  <c r="I331" i="32"/>
  <c r="I378" i="34"/>
  <c r="I323" i="34"/>
  <c r="I361" i="35"/>
  <c r="J365" i="35"/>
  <c r="AD387" i="32"/>
  <c r="AD323" i="32"/>
  <c r="S369" i="32"/>
  <c r="S304" i="32"/>
  <c r="H366" i="32"/>
  <c r="R360" i="35"/>
  <c r="R399" i="35"/>
  <c r="R295" i="34"/>
  <c r="R329" i="34"/>
  <c r="R384" i="33"/>
  <c r="R375" i="33"/>
  <c r="AC362" i="32"/>
  <c r="AC323" i="32"/>
  <c r="R340" i="32"/>
  <c r="R387" i="32"/>
  <c r="AB385" i="32"/>
  <c r="AB422" i="32"/>
  <c r="J317" i="32"/>
  <c r="R392" i="32"/>
  <c r="R404" i="32"/>
  <c r="AB369" i="32"/>
  <c r="AB304" i="32"/>
  <c r="J393" i="32"/>
  <c r="J351" i="32"/>
  <c r="T319" i="32"/>
  <c r="T391" i="32"/>
  <c r="I338" i="32"/>
  <c r="I329" i="32"/>
  <c r="I369" i="33"/>
  <c r="I407" i="34"/>
  <c r="AD423" i="32"/>
  <c r="S300" i="32"/>
  <c r="S374" i="32"/>
  <c r="S406" i="32"/>
  <c r="H382" i="32"/>
  <c r="R407" i="35"/>
  <c r="R373" i="35"/>
  <c r="R366" i="34"/>
  <c r="R375" i="34"/>
  <c r="R330" i="33"/>
  <c r="AC318" i="32"/>
  <c r="AC320" i="32"/>
  <c r="R393" i="32"/>
  <c r="R405" i="32"/>
  <c r="AB354" i="32"/>
  <c r="J409" i="32"/>
  <c r="T352" i="32"/>
  <c r="I337" i="32"/>
  <c r="I424" i="32"/>
  <c r="J316" i="35"/>
  <c r="I420" i="34"/>
  <c r="I346" i="34"/>
  <c r="I384" i="35"/>
  <c r="I327" i="35"/>
  <c r="AD348" i="32"/>
  <c r="AD321" i="32"/>
  <c r="S347" i="32"/>
  <c r="S394" i="32"/>
  <c r="H400" i="32"/>
  <c r="H362" i="32"/>
  <c r="R380" i="35"/>
  <c r="R371" i="35"/>
  <c r="R291" i="34"/>
  <c r="R383" i="34"/>
  <c r="R408" i="34"/>
  <c r="R336" i="33"/>
  <c r="R324" i="33"/>
  <c r="AC347" i="32"/>
  <c r="AC418" i="32"/>
  <c r="R364" i="32"/>
  <c r="R424" i="32"/>
  <c r="AB387" i="32"/>
  <c r="AB324" i="32"/>
  <c r="J363" i="32"/>
  <c r="R408" i="32"/>
  <c r="I376" i="32"/>
  <c r="J397" i="35"/>
  <c r="I416" i="34"/>
  <c r="I409" i="35"/>
  <c r="I315" i="35"/>
  <c r="I357" i="34"/>
  <c r="J412" i="35"/>
  <c r="J385" i="35"/>
  <c r="I415" i="34"/>
  <c r="I382" i="34"/>
  <c r="I420" i="35"/>
  <c r="I365" i="35"/>
  <c r="J403" i="35"/>
  <c r="I406" i="35"/>
  <c r="AD415" i="32"/>
  <c r="S321" i="32"/>
  <c r="H342" i="32"/>
  <c r="H399" i="32"/>
  <c r="R315" i="35"/>
  <c r="R404" i="35"/>
  <c r="R330" i="34"/>
  <c r="R419" i="34"/>
  <c r="R338" i="33"/>
  <c r="R363" i="33"/>
  <c r="AC360" i="32"/>
  <c r="AC293" i="32"/>
  <c r="R418" i="32"/>
  <c r="I415" i="33"/>
  <c r="I360" i="33"/>
  <c r="J415" i="35"/>
  <c r="I313" i="33"/>
  <c r="I407" i="35"/>
  <c r="J405" i="35"/>
  <c r="I338" i="35"/>
  <c r="I292" i="33"/>
  <c r="I386" i="35"/>
  <c r="I356" i="33"/>
  <c r="J411" i="35"/>
  <c r="I294" i="33"/>
  <c r="I347" i="33"/>
  <c r="I420" i="33"/>
  <c r="AD302" i="32"/>
  <c r="AD406" i="32"/>
  <c r="S345" i="32"/>
  <c r="S392" i="32"/>
  <c r="H374" i="32"/>
  <c r="H372" i="32"/>
  <c r="R329" i="35"/>
  <c r="R408" i="35"/>
  <c r="R351" i="35"/>
  <c r="R297" i="34"/>
  <c r="R412" i="34"/>
  <c r="AC301" i="32"/>
  <c r="AC416" i="32"/>
  <c r="I411" i="35"/>
  <c r="J320" i="35"/>
  <c r="I403" i="35"/>
  <c r="I412" i="34"/>
  <c r="I395" i="34"/>
  <c r="I381" i="35"/>
  <c r="I360" i="34"/>
  <c r="I398" i="35"/>
  <c r="J344" i="35"/>
  <c r="I418" i="34"/>
  <c r="J318" i="35"/>
  <c r="I399" i="35"/>
  <c r="I412" i="33"/>
  <c r="I407" i="33"/>
  <c r="I316" i="34"/>
  <c r="I354" i="35"/>
  <c r="I357" i="35"/>
  <c r="AD364" i="32"/>
  <c r="AD383" i="32"/>
  <c r="S397" i="32"/>
  <c r="S348" i="32"/>
  <c r="R316" i="35"/>
  <c r="R356" i="35"/>
  <c r="R294" i="34"/>
  <c r="R389" i="34"/>
  <c r="R416" i="34"/>
  <c r="R397" i="33"/>
  <c r="R316" i="33"/>
  <c r="AC365" i="32"/>
  <c r="AC332" i="32"/>
  <c r="R402" i="32"/>
  <c r="R351" i="32"/>
  <c r="AB349" i="32"/>
  <c r="AB404" i="32"/>
  <c r="J384" i="32"/>
  <c r="J394" i="32"/>
  <c r="T418" i="32"/>
  <c r="T376" i="32"/>
  <c r="I384" i="32"/>
  <c r="I333" i="35"/>
  <c r="J371" i="35"/>
  <c r="I394" i="33"/>
  <c r="I362" i="34"/>
  <c r="AD390" i="32"/>
  <c r="AD326" i="32"/>
  <c r="S416" i="32"/>
  <c r="S355" i="32"/>
  <c r="H344" i="32"/>
  <c r="H412" i="32"/>
  <c r="R298" i="35"/>
  <c r="R383" i="35"/>
  <c r="R346" i="34"/>
  <c r="R414" i="34"/>
  <c r="R331" i="33"/>
  <c r="AC341" i="32"/>
  <c r="AC420" i="32"/>
  <c r="R353" i="32"/>
  <c r="AB362" i="32"/>
  <c r="AB405" i="32"/>
  <c r="J383" i="32"/>
  <c r="T419" i="32"/>
  <c r="T377" i="32"/>
  <c r="I363" i="34"/>
  <c r="I401" i="35"/>
  <c r="I408" i="34"/>
  <c r="AD340" i="32"/>
  <c r="AD376" i="32"/>
  <c r="S403" i="32"/>
  <c r="S301" i="32"/>
  <c r="H418" i="32"/>
  <c r="H410" i="32"/>
  <c r="R374" i="35"/>
  <c r="R354" i="35"/>
  <c r="R324" i="34"/>
  <c r="R311" i="34"/>
  <c r="R315" i="33"/>
  <c r="R354" i="33"/>
  <c r="AC374" i="32"/>
  <c r="AC377" i="32"/>
  <c r="R324" i="32"/>
  <c r="R338" i="32"/>
  <c r="AB335" i="32"/>
  <c r="AB330" i="32"/>
  <c r="J419" i="32"/>
  <c r="J346" i="32"/>
  <c r="R414" i="32"/>
  <c r="R334" i="32"/>
  <c r="AB297" i="32"/>
  <c r="AB418" i="32"/>
  <c r="J414" i="32"/>
  <c r="J337" i="32"/>
  <c r="T387" i="32"/>
  <c r="I354" i="32"/>
  <c r="J394" i="35"/>
  <c r="I421" i="33"/>
  <c r="AD365" i="32"/>
  <c r="AD375" i="32"/>
  <c r="S398" i="32"/>
  <c r="S349" i="32"/>
  <c r="H416" i="32"/>
  <c r="H358" i="32"/>
  <c r="R292" i="35"/>
  <c r="R355" i="35"/>
  <c r="R395" i="34"/>
  <c r="R388" i="34"/>
  <c r="R317" i="33"/>
  <c r="R319" i="33"/>
  <c r="AC414" i="32"/>
  <c r="AC381" i="32"/>
  <c r="R343" i="32"/>
  <c r="R333" i="32"/>
  <c r="AB348" i="32"/>
  <c r="AB419" i="32"/>
  <c r="J370" i="32"/>
  <c r="J373" i="32"/>
  <c r="T328" i="32"/>
  <c r="T405" i="32"/>
  <c r="I353" i="32"/>
  <c r="I403" i="32"/>
  <c r="I330" i="35"/>
  <c r="J407" i="35"/>
  <c r="I316" i="35"/>
  <c r="AD368" i="32"/>
  <c r="S358" i="32"/>
  <c r="S320" i="32"/>
  <c r="H375" i="32"/>
  <c r="H352" i="32"/>
  <c r="R318" i="35"/>
  <c r="R299" i="35"/>
  <c r="R347" i="34"/>
  <c r="R398" i="34"/>
  <c r="R323" i="33"/>
  <c r="R396" i="33"/>
  <c r="AC367" i="32"/>
  <c r="R317" i="32"/>
  <c r="R323" i="32"/>
  <c r="AB338" i="32"/>
  <c r="AB376" i="32"/>
  <c r="T341" i="32"/>
  <c r="AB383" i="32"/>
  <c r="J320" i="32"/>
  <c r="I355" i="32"/>
  <c r="AB372" i="32"/>
  <c r="J372" i="32"/>
  <c r="J334" i="32"/>
  <c r="T302" i="32"/>
  <c r="T346" i="32"/>
  <c r="T409" i="32"/>
  <c r="I415" i="32"/>
  <c r="I345" i="32"/>
  <c r="I340" i="33"/>
  <c r="I336" i="34"/>
  <c r="I374" i="35"/>
  <c r="AD357" i="32"/>
  <c r="S352" i="32"/>
  <c r="S409" i="32"/>
  <c r="H407" i="32"/>
  <c r="H384" i="32"/>
  <c r="R293" i="35"/>
  <c r="R396" i="35"/>
  <c r="R310" i="34"/>
  <c r="R406" i="34"/>
  <c r="R326" i="33"/>
  <c r="AC361" i="32"/>
  <c r="AC294" i="32"/>
  <c r="R339" i="32"/>
  <c r="R358" i="32"/>
  <c r="AB384" i="32"/>
  <c r="AB373" i="32"/>
  <c r="J371" i="32"/>
  <c r="T298" i="32"/>
  <c r="T347" i="32"/>
  <c r="T410" i="32"/>
  <c r="I404" i="32"/>
  <c r="J413" i="35"/>
  <c r="J319" i="35"/>
  <c r="I311" i="33"/>
  <c r="I353" i="35"/>
  <c r="AD361" i="32"/>
  <c r="AD420" i="32"/>
  <c r="S341" i="32"/>
  <c r="S423" i="32"/>
  <c r="H397" i="32"/>
  <c r="R406" i="35"/>
  <c r="R302" i="35"/>
  <c r="R319" i="34"/>
  <c r="R345" i="34"/>
  <c r="R392" i="33"/>
  <c r="R334" i="33"/>
  <c r="AC342" i="32"/>
  <c r="AC421" i="32"/>
  <c r="R331" i="32"/>
  <c r="R354" i="32"/>
  <c r="AB363" i="32"/>
  <c r="AB318" i="32"/>
  <c r="J329" i="32"/>
  <c r="J421" i="32"/>
  <c r="R297" i="32"/>
  <c r="R325" i="32"/>
  <c r="AB337" i="32"/>
  <c r="AB332" i="32"/>
  <c r="J416" i="32"/>
  <c r="T403" i="32"/>
  <c r="I408" i="32"/>
  <c r="I381" i="34"/>
  <c r="I419" i="35"/>
  <c r="I325" i="35"/>
  <c r="J363" i="35"/>
  <c r="AD339" i="32"/>
  <c r="AD295" i="32"/>
  <c r="S402" i="32"/>
  <c r="S302" i="32"/>
  <c r="H337" i="32"/>
  <c r="R377" i="35"/>
  <c r="R342" i="35"/>
  <c r="R325" i="34"/>
  <c r="R360" i="34"/>
  <c r="R393" i="33"/>
  <c r="R398" i="33"/>
  <c r="AC343" i="32"/>
  <c r="R359" i="32"/>
  <c r="R322" i="32"/>
  <c r="AB394" i="32"/>
  <c r="AB333" i="32"/>
  <c r="J415" i="32"/>
  <c r="I326" i="32"/>
  <c r="I411" i="33"/>
  <c r="I317" i="33"/>
  <c r="I355" i="34"/>
  <c r="J396" i="35"/>
  <c r="J339" i="35"/>
  <c r="AD384" i="32"/>
  <c r="AD391" i="32"/>
  <c r="S367" i="32"/>
  <c r="S361" i="32"/>
  <c r="H332" i="32"/>
  <c r="H370" i="32"/>
  <c r="H329" i="32"/>
  <c r="R361" i="35"/>
  <c r="R397" i="35"/>
  <c r="R367" i="34"/>
  <c r="R393" i="34"/>
  <c r="R370" i="33"/>
  <c r="R389" i="33"/>
  <c r="AC383" i="32"/>
  <c r="AC321" i="32"/>
  <c r="R394" i="32"/>
  <c r="R406" i="32"/>
  <c r="AB355" i="32"/>
  <c r="AB398" i="32"/>
  <c r="J396" i="32"/>
  <c r="J378" i="32"/>
  <c r="T416" i="32"/>
  <c r="T398" i="32"/>
  <c r="I336" i="32"/>
  <c r="I377" i="32"/>
  <c r="I352" i="35"/>
  <c r="J390" i="35"/>
  <c r="AD396" i="32"/>
  <c r="AD381" i="32"/>
  <c r="S334" i="32"/>
  <c r="S383" i="32"/>
  <c r="H392" i="32"/>
  <c r="H335" i="32"/>
  <c r="R375" i="35"/>
  <c r="R323" i="35"/>
  <c r="R372" i="34"/>
  <c r="R313" i="34"/>
  <c r="R405" i="33"/>
  <c r="R376" i="33"/>
  <c r="AC396" i="32"/>
  <c r="R300" i="32"/>
  <c r="R397" i="32"/>
  <c r="R302" i="32"/>
  <c r="AB407" i="32"/>
  <c r="AB329" i="32"/>
  <c r="J325" i="32"/>
  <c r="T395" i="32"/>
  <c r="T293" i="32"/>
  <c r="I402" i="32"/>
  <c r="T389" i="32"/>
  <c r="I342" i="32"/>
  <c r="I333" i="32"/>
  <c r="J341" i="35"/>
  <c r="I332" i="33"/>
  <c r="I332" i="34"/>
  <c r="AD297" i="32"/>
  <c r="AD345" i="32"/>
  <c r="S418" i="32"/>
  <c r="S420" i="32"/>
  <c r="H368" i="32"/>
  <c r="H424" i="32"/>
  <c r="R294" i="35"/>
  <c r="R325" i="35"/>
  <c r="R342" i="34"/>
  <c r="R336" i="34"/>
  <c r="R343" i="33"/>
  <c r="AC339" i="32"/>
  <c r="AC346" i="32"/>
  <c r="R401" i="32"/>
  <c r="R293" i="32"/>
  <c r="AB346" i="32"/>
  <c r="AB403" i="32"/>
  <c r="J333" i="32"/>
  <c r="T417" i="32"/>
  <c r="T399" i="32"/>
  <c r="I388" i="32"/>
  <c r="I317" i="32"/>
  <c r="I323" i="32"/>
  <c r="T420" i="32"/>
  <c r="T406" i="32"/>
  <c r="I390" i="32"/>
  <c r="I339" i="33"/>
  <c r="I377" i="34"/>
  <c r="I415" i="35"/>
  <c r="AD318" i="32"/>
  <c r="AD372" i="32"/>
  <c r="S364" i="32"/>
  <c r="S296" i="32"/>
  <c r="S328" i="32"/>
  <c r="H401" i="32"/>
  <c r="H327" i="32"/>
  <c r="R393" i="35"/>
  <c r="R366" i="35"/>
  <c r="R357" i="34"/>
  <c r="R384" i="34"/>
  <c r="R341" i="33"/>
  <c r="R355" i="33"/>
  <c r="AC406" i="32"/>
  <c r="R391" i="32"/>
  <c r="R403" i="32"/>
  <c r="AB368" i="32"/>
  <c r="AB303" i="32"/>
  <c r="J397" i="32"/>
  <c r="J352" i="32"/>
  <c r="T320" i="32"/>
  <c r="T390" i="32"/>
  <c r="I341" i="32"/>
  <c r="I330" i="32"/>
  <c r="T368" i="32"/>
  <c r="T327" i="32"/>
  <c r="T411" i="32"/>
  <c r="I412" i="32"/>
  <c r="I400" i="32"/>
  <c r="J330" i="35"/>
  <c r="I314" i="33"/>
  <c r="AD336" i="32"/>
  <c r="AD333" i="32"/>
  <c r="S376" i="32"/>
  <c r="S335" i="32"/>
  <c r="H360" i="32"/>
  <c r="H393" i="32"/>
  <c r="R400" i="35"/>
  <c r="R340" i="35"/>
  <c r="R293" i="34"/>
  <c r="R317" i="34"/>
  <c r="R347" i="33"/>
  <c r="R377" i="33"/>
  <c r="AC355" i="32"/>
  <c r="AC336" i="32"/>
  <c r="AC303" i="32"/>
  <c r="R345" i="32"/>
  <c r="R407" i="32"/>
  <c r="AB359" i="32"/>
  <c r="AB421" i="32"/>
  <c r="J413" i="32"/>
  <c r="J423" i="32"/>
  <c r="T412" i="32"/>
  <c r="T407" i="32"/>
  <c r="I350" i="32"/>
  <c r="I389" i="32"/>
  <c r="AD359" i="32"/>
  <c r="AD328" i="32"/>
  <c r="S318" i="32"/>
  <c r="S338" i="32"/>
  <c r="H353" i="32"/>
  <c r="R414" i="35"/>
  <c r="R341" i="35"/>
  <c r="R339" i="34"/>
  <c r="R352" i="34"/>
  <c r="R394" i="33"/>
  <c r="AC373" i="32"/>
  <c r="AC376" i="32"/>
  <c r="R337" i="32"/>
  <c r="AB334" i="32"/>
  <c r="AB417" i="32"/>
  <c r="J420" i="32"/>
  <c r="J319" i="32"/>
  <c r="T400" i="32"/>
  <c r="T396" i="32"/>
  <c r="I380" i="32"/>
  <c r="I356" i="32"/>
  <c r="I351" i="33"/>
  <c r="I389" i="34"/>
  <c r="J336" i="35"/>
  <c r="I410" i="35"/>
  <c r="AD317" i="32"/>
  <c r="AD371" i="32"/>
  <c r="S299" i="32"/>
  <c r="S375" i="32"/>
  <c r="S407" i="32"/>
  <c r="H402" i="32"/>
  <c r="H381" i="32"/>
  <c r="R394" i="35"/>
  <c r="R365" i="35"/>
  <c r="R355" i="34"/>
  <c r="R385" i="34"/>
  <c r="R358" i="33"/>
  <c r="R314" i="33"/>
  <c r="AC405" i="32"/>
  <c r="R329" i="32"/>
  <c r="R386" i="32"/>
  <c r="AB367" i="32"/>
  <c r="AB302" i="32"/>
  <c r="J345" i="32"/>
  <c r="R332" i="32"/>
  <c r="AB322" i="32"/>
  <c r="J386" i="32"/>
  <c r="J318" i="32"/>
  <c r="T356" i="32"/>
  <c r="T422" i="32"/>
  <c r="I373" i="32"/>
  <c r="I365" i="32"/>
  <c r="I388" i="33"/>
  <c r="I395" i="33"/>
  <c r="I301" i="33"/>
  <c r="AD299" i="32"/>
  <c r="AD403" i="32"/>
  <c r="S414" i="32"/>
  <c r="H378" i="32"/>
  <c r="R304" i="35"/>
  <c r="R364" i="35"/>
  <c r="R312" i="35"/>
  <c r="R300" i="34"/>
  <c r="R401" i="34"/>
  <c r="R372" i="33"/>
  <c r="R337" i="33"/>
  <c r="AC302" i="32"/>
  <c r="AC417" i="32"/>
  <c r="R363" i="32"/>
  <c r="R423" i="32"/>
  <c r="AB386" i="32"/>
  <c r="AB323" i="32"/>
  <c r="J382" i="32"/>
  <c r="T338" i="32"/>
  <c r="T423" i="32"/>
  <c r="I319" i="32"/>
  <c r="J342" i="35"/>
  <c r="I414" i="33"/>
  <c r="I372" i="34"/>
  <c r="J328" i="35"/>
  <c r="AD414" i="32"/>
  <c r="AD332" i="32"/>
  <c r="S293" i="32"/>
  <c r="S333" i="32"/>
  <c r="H348" i="32"/>
  <c r="H394" i="32"/>
  <c r="R310" i="35"/>
  <c r="R376" i="35"/>
  <c r="R404" i="34"/>
  <c r="R390" i="34"/>
  <c r="R320" i="33"/>
  <c r="R421" i="33"/>
  <c r="AC363" i="32"/>
  <c r="AC335" i="32"/>
  <c r="AC382" i="32"/>
  <c r="R344" i="32"/>
  <c r="R295" i="32"/>
  <c r="AB358" i="32"/>
  <c r="AB420" i="32"/>
  <c r="J366" i="32"/>
  <c r="J424" i="32"/>
  <c r="T357" i="32"/>
  <c r="I325" i="32"/>
  <c r="J375" i="35"/>
  <c r="I402" i="33"/>
  <c r="I366" i="34"/>
  <c r="I404" i="35"/>
  <c r="AD388" i="32"/>
  <c r="AD324" i="32"/>
  <c r="S370" i="32"/>
  <c r="S303" i="32"/>
  <c r="H408" i="32"/>
  <c r="H365" i="32"/>
  <c r="R420" i="35"/>
  <c r="R388" i="35"/>
  <c r="R338" i="34"/>
  <c r="R328" i="34"/>
  <c r="R340" i="33"/>
  <c r="R383" i="33"/>
  <c r="AC407" i="32"/>
  <c r="AC324" i="32"/>
  <c r="R341" i="32"/>
  <c r="R388" i="32"/>
  <c r="AB298" i="32"/>
  <c r="AB423" i="32"/>
  <c r="J336" i="32"/>
  <c r="J330" i="32"/>
  <c r="T369" i="32"/>
  <c r="T324" i="32"/>
  <c r="T333" i="32"/>
  <c r="I411" i="32"/>
  <c r="I381" i="32"/>
  <c r="T385" i="32"/>
  <c r="I396" i="32"/>
  <c r="I411" i="34"/>
  <c r="I317" i="34"/>
  <c r="I355" i="35"/>
  <c r="AD354" i="32"/>
  <c r="AD393" i="32"/>
  <c r="S372" i="32"/>
  <c r="S404" i="32"/>
  <c r="H359" i="32"/>
  <c r="H385" i="32"/>
  <c r="R369" i="35"/>
  <c r="R334" i="35"/>
  <c r="R370" i="34"/>
  <c r="R377" i="34"/>
  <c r="R357" i="33"/>
  <c r="R366" i="33"/>
  <c r="AC352" i="32"/>
  <c r="R361" i="32"/>
  <c r="R383" i="32"/>
  <c r="AB396" i="32"/>
  <c r="AB379" i="32"/>
  <c r="T373" i="32"/>
  <c r="T358" i="32"/>
  <c r="I324" i="32"/>
  <c r="I391" i="32"/>
  <c r="J353" i="32"/>
  <c r="T344" i="32"/>
  <c r="T295" i="32"/>
  <c r="J364" i="35"/>
  <c r="I380" i="33"/>
  <c r="I391" i="33"/>
  <c r="AD411" i="32"/>
  <c r="AD417" i="32"/>
  <c r="S298" i="32"/>
  <c r="S351" i="32"/>
  <c r="R296" i="35"/>
  <c r="R332" i="35"/>
  <c r="R309" i="34"/>
  <c r="R305" i="34"/>
  <c r="R411" i="33"/>
  <c r="R417" i="33"/>
  <c r="AC412" i="32"/>
  <c r="AC379" i="32"/>
  <c r="R413" i="32"/>
  <c r="R382" i="32"/>
  <c r="AB296" i="32"/>
  <c r="AB345" i="32"/>
  <c r="J418" i="32"/>
  <c r="J391" i="32"/>
  <c r="T336" i="32"/>
  <c r="T386" i="32"/>
  <c r="I392" i="32"/>
  <c r="I407" i="32"/>
  <c r="T401" i="32"/>
  <c r="I375" i="32"/>
  <c r="I352" i="32"/>
  <c r="J315" i="35"/>
  <c r="I410" i="34"/>
  <c r="I344" i="35"/>
  <c r="AD294" i="32"/>
  <c r="S322" i="32"/>
  <c r="S411" i="32"/>
  <c r="H345" i="32"/>
  <c r="H403" i="32"/>
  <c r="R357" i="35"/>
  <c r="R391" i="35"/>
  <c r="R318" i="34"/>
  <c r="R332" i="34"/>
  <c r="R382" i="33"/>
  <c r="R399" i="33"/>
  <c r="AC359" i="32"/>
  <c r="R417" i="32"/>
  <c r="R356" i="32"/>
  <c r="AB382" i="32"/>
  <c r="AB371" i="32"/>
  <c r="J339" i="32"/>
  <c r="J326" i="32"/>
  <c r="J390" i="32"/>
  <c r="T345" i="32"/>
  <c r="T408" i="32"/>
  <c r="I416" i="32"/>
  <c r="I346" i="32"/>
  <c r="AB357" i="32"/>
  <c r="AB400" i="32"/>
  <c r="J350" i="32"/>
  <c r="J364" i="32"/>
  <c r="T334" i="32"/>
  <c r="T326" i="32"/>
  <c r="I360" i="32"/>
  <c r="I420" i="32"/>
  <c r="I404" i="34"/>
  <c r="I335" i="33"/>
  <c r="I373" i="34"/>
  <c r="AD374" i="32"/>
  <c r="S366" i="32"/>
  <c r="S360" i="32"/>
  <c r="H391" i="32"/>
  <c r="H330" i="32"/>
  <c r="R362" i="35"/>
  <c r="R405" i="35"/>
  <c r="R378" i="34"/>
  <c r="R396" i="34"/>
  <c r="R406" i="33"/>
  <c r="AC386" i="32"/>
  <c r="AC349" i="32"/>
  <c r="R349" i="32"/>
  <c r="AB401" i="32"/>
  <c r="J331" i="32"/>
  <c r="J377" i="32"/>
  <c r="T332" i="32"/>
  <c r="T321" i="32"/>
  <c r="I322" i="32"/>
  <c r="I419" i="32"/>
  <c r="J376" i="35"/>
  <c r="I404" i="33"/>
  <c r="I290" i="33"/>
  <c r="I387" i="35"/>
  <c r="AD366" i="32"/>
  <c r="AD416" i="32"/>
  <c r="S399" i="32"/>
  <c r="S350" i="32"/>
  <c r="H328" i="32"/>
  <c r="H357" i="32"/>
  <c r="R313" i="35"/>
  <c r="R384" i="35"/>
  <c r="R307" i="34"/>
  <c r="R394" i="34"/>
  <c r="R339" i="33"/>
  <c r="R409" i="33"/>
  <c r="AC411" i="32"/>
  <c r="AC334" i="32"/>
  <c r="R412" i="32"/>
  <c r="R381" i="32"/>
  <c r="AB295" i="32"/>
  <c r="AB344" i="32"/>
  <c r="J392" i="32"/>
  <c r="R398" i="32"/>
  <c r="R301" i="32"/>
  <c r="AB408" i="32"/>
  <c r="AB374" i="32"/>
  <c r="J376" i="32"/>
  <c r="T331" i="32"/>
  <c r="T296" i="32"/>
  <c r="I401" i="32"/>
  <c r="I382" i="35"/>
  <c r="J420" i="35"/>
  <c r="J326" i="35"/>
  <c r="AD338" i="32"/>
  <c r="AD379" i="32"/>
  <c r="S378" i="32"/>
  <c r="S381" i="32"/>
  <c r="H333" i="32"/>
  <c r="H390" i="32"/>
  <c r="R336" i="35"/>
  <c r="R335" i="35"/>
  <c r="R371" i="34"/>
  <c r="R403" i="34"/>
  <c r="R359" i="33"/>
  <c r="R369" i="33"/>
  <c r="AC398" i="32"/>
  <c r="R296" i="32"/>
  <c r="R318" i="32"/>
  <c r="R327" i="32"/>
  <c r="AB409" i="32"/>
  <c r="AB375" i="32"/>
  <c r="J375" i="32"/>
  <c r="T404" i="32"/>
  <c r="T349" i="32"/>
  <c r="I347" i="32"/>
  <c r="I332" i="32"/>
  <c r="I304" i="33"/>
  <c r="I318" i="34"/>
  <c r="I395" i="35"/>
  <c r="AD358" i="32"/>
  <c r="AD293" i="32"/>
  <c r="S353" i="32"/>
  <c r="S410" i="32"/>
  <c r="H346" i="32"/>
  <c r="R290" i="35"/>
  <c r="R395" i="35"/>
  <c r="R322" i="34"/>
  <c r="R333" i="34"/>
  <c r="AC298" i="32"/>
  <c r="AC402" i="32"/>
  <c r="R416" i="32"/>
  <c r="R355" i="32"/>
  <c r="AB317" i="32"/>
  <c r="AB370" i="32"/>
  <c r="J340" i="32"/>
  <c r="J343" i="32"/>
  <c r="T363" i="32"/>
  <c r="T348" i="32"/>
  <c r="T337" i="32"/>
  <c r="I370" i="32"/>
  <c r="I362" i="32"/>
  <c r="I351" i="34"/>
  <c r="I389" i="35"/>
  <c r="J333" i="35"/>
  <c r="AD341" i="32"/>
  <c r="AD377" i="32"/>
  <c r="S384" i="32"/>
  <c r="H417" i="32"/>
  <c r="H409" i="32"/>
  <c r="R386" i="35"/>
  <c r="R353" i="35"/>
  <c r="R362" i="34"/>
  <c r="R369" i="34"/>
  <c r="R371" i="33"/>
  <c r="R362" i="33"/>
  <c r="AC423" i="32"/>
  <c r="AC378" i="32"/>
  <c r="R298" i="32"/>
  <c r="R326" i="32"/>
  <c r="AB336" i="32"/>
  <c r="AB331" i="32"/>
  <c r="J365" i="32"/>
  <c r="J342" i="32"/>
  <c r="T402" i="32"/>
  <c r="I371" i="32"/>
  <c r="T335" i="32"/>
  <c r="I399" i="32"/>
  <c r="I414" i="32"/>
  <c r="I396" i="34"/>
  <c r="I331" i="33"/>
  <c r="AD363" i="32"/>
  <c r="AD322" i="32"/>
  <c r="S396" i="32"/>
  <c r="S395" i="32"/>
  <c r="H383" i="32"/>
  <c r="H361" i="32"/>
  <c r="R368" i="35"/>
  <c r="R367" i="35"/>
  <c r="R299" i="34"/>
  <c r="R382" i="34"/>
  <c r="R417" i="34"/>
  <c r="R332" i="33"/>
  <c r="AC364" i="32"/>
  <c r="AC331" i="32"/>
  <c r="R365" i="32"/>
  <c r="R320" i="32"/>
  <c r="AB388" i="32"/>
  <c r="AB325" i="32"/>
  <c r="T360" i="32"/>
  <c r="T339" i="32"/>
  <c r="I369" i="32"/>
  <c r="I361" i="32"/>
  <c r="T380" i="32"/>
  <c r="T372" i="32"/>
  <c r="I393" i="32"/>
  <c r="I410" i="32"/>
  <c r="I350" i="33"/>
  <c r="I340" i="34"/>
  <c r="I378" i="35"/>
  <c r="J416" i="35"/>
  <c r="AD355" i="32"/>
  <c r="AD401" i="32"/>
  <c r="S390" i="32"/>
  <c r="S325" i="32"/>
  <c r="H317" i="32"/>
  <c r="H405" i="32"/>
  <c r="R343" i="35"/>
  <c r="R303" i="35"/>
  <c r="R302" i="34"/>
  <c r="R320" i="34"/>
  <c r="R364" i="33"/>
  <c r="AC295" i="32"/>
  <c r="AC399" i="32"/>
  <c r="R303" i="32"/>
  <c r="R377" i="32"/>
  <c r="AB391" i="32"/>
  <c r="J347" i="32"/>
  <c r="J357" i="32"/>
  <c r="T413" i="32"/>
  <c r="T381" i="32"/>
  <c r="I418" i="32"/>
  <c r="I383" i="32"/>
  <c r="T329" i="32"/>
  <c r="T317" i="32"/>
  <c r="I321" i="32"/>
  <c r="I348" i="32"/>
  <c r="I329" i="35"/>
  <c r="J367" i="35"/>
  <c r="I386" i="33"/>
  <c r="AD409" i="32"/>
  <c r="AD330" i="32"/>
  <c r="S400" i="32"/>
  <c r="H419" i="32"/>
  <c r="H350" i="32"/>
  <c r="R401" i="35"/>
  <c r="R346" i="35"/>
  <c r="R340" i="34"/>
  <c r="R364" i="34"/>
  <c r="R391" i="33"/>
  <c r="R342" i="33"/>
  <c r="AC371" i="32"/>
  <c r="AC330" i="32"/>
  <c r="R335" i="32"/>
  <c r="AB412" i="32"/>
  <c r="AB415" i="32"/>
  <c r="J367" i="32"/>
  <c r="J323" i="32"/>
  <c r="T304" i="32"/>
  <c r="T364" i="32"/>
  <c r="I339" i="32"/>
  <c r="I409" i="32"/>
  <c r="AB360" i="32"/>
  <c r="AB326" i="32"/>
  <c r="J404" i="32"/>
  <c r="J369" i="32"/>
  <c r="T392" i="32"/>
  <c r="T300" i="32"/>
  <c r="I406" i="32"/>
  <c r="I335" i="32"/>
  <c r="I322" i="35"/>
  <c r="J360" i="35"/>
  <c r="I372" i="33"/>
  <c r="AD413" i="32"/>
  <c r="AD331" i="32"/>
  <c r="S294" i="32"/>
  <c r="S331" i="32"/>
  <c r="H415" i="32"/>
  <c r="H320" i="32"/>
  <c r="R314" i="35"/>
  <c r="R327" i="35"/>
  <c r="R405" i="34"/>
  <c r="R391" i="34"/>
  <c r="R413" i="33"/>
  <c r="R365" i="33"/>
  <c r="AC357" i="32"/>
  <c r="AC338" i="32"/>
  <c r="R395" i="32"/>
  <c r="R409" i="32"/>
  <c r="AB361" i="32"/>
  <c r="AB327" i="32"/>
  <c r="J403" i="32"/>
  <c r="J380" i="32"/>
  <c r="T393" i="32"/>
  <c r="T299" i="32"/>
  <c r="I405" i="32"/>
  <c r="I352" i="34"/>
  <c r="I390" i="35"/>
  <c r="I335" i="35"/>
  <c r="J373" i="35"/>
  <c r="I376" i="35"/>
  <c r="AD349" i="32"/>
  <c r="AD400" i="32"/>
  <c r="S389" i="32"/>
  <c r="S326" i="32"/>
  <c r="H318" i="32"/>
  <c r="H367" i="32"/>
  <c r="R347" i="35"/>
  <c r="R307" i="35"/>
  <c r="R306" i="34"/>
  <c r="R321" i="34"/>
  <c r="R402" i="33"/>
  <c r="R356" i="33"/>
  <c r="AC390" i="32"/>
  <c r="AC344" i="32"/>
  <c r="R370" i="32"/>
  <c r="R376" i="32"/>
  <c r="AB353" i="32"/>
  <c r="AB390" i="32"/>
  <c r="J348" i="32"/>
  <c r="R389" i="32"/>
  <c r="AB299" i="32"/>
  <c r="AB424" i="32"/>
  <c r="J335" i="32"/>
  <c r="J389" i="32"/>
  <c r="T370" i="32"/>
  <c r="T323" i="32"/>
  <c r="I358" i="32"/>
  <c r="I395" i="32"/>
  <c r="I327" i="32"/>
  <c r="I402" i="34"/>
  <c r="AD407" i="32"/>
  <c r="S368" i="32"/>
  <c r="H420" i="32"/>
  <c r="R311" i="35"/>
  <c r="R403" i="35"/>
  <c r="R326" i="34"/>
  <c r="R418" i="34"/>
  <c r="R328" i="33"/>
  <c r="R419" i="33"/>
  <c r="AC409" i="32"/>
  <c r="AC326" i="32"/>
  <c r="R399" i="32"/>
  <c r="R390" i="32"/>
  <c r="AB300" i="32"/>
  <c r="AB347" i="32"/>
  <c r="J388" i="32"/>
  <c r="J385" i="32"/>
  <c r="T371" i="32"/>
  <c r="T397" i="32"/>
  <c r="I357" i="32"/>
  <c r="I340" i="32"/>
  <c r="I378" i="32"/>
  <c r="I341" i="35"/>
  <c r="J379" i="35"/>
  <c r="I371" i="33"/>
  <c r="J362" i="35"/>
  <c r="I413" i="35"/>
  <c r="AD408" i="32"/>
  <c r="AD329" i="32"/>
  <c r="S317" i="32"/>
  <c r="S339" i="32"/>
  <c r="H336" i="32"/>
  <c r="R402" i="35"/>
  <c r="R333" i="35"/>
  <c r="R341" i="34"/>
  <c r="R365" i="34"/>
  <c r="R379" i="33"/>
  <c r="R378" i="33"/>
  <c r="AC394" i="32"/>
  <c r="AC329" i="32"/>
  <c r="R374" i="32"/>
  <c r="R422" i="32"/>
  <c r="AB411" i="32"/>
  <c r="AB414" i="32"/>
  <c r="J368" i="32"/>
  <c r="J324" i="32"/>
  <c r="J321" i="32"/>
  <c r="T365" i="32"/>
  <c r="T350" i="32"/>
  <c r="I320" i="32"/>
  <c r="I328" i="32"/>
  <c r="I330" i="33"/>
  <c r="I365" i="33"/>
  <c r="I403" i="34"/>
  <c r="AD301" i="32"/>
  <c r="AD405" i="32"/>
  <c r="S344" i="32"/>
  <c r="H323" i="32"/>
  <c r="R330" i="35"/>
  <c r="R359" i="35"/>
  <c r="R319" i="35"/>
  <c r="R386" i="34"/>
  <c r="R413" i="34"/>
  <c r="R350" i="33"/>
  <c r="R353" i="33"/>
  <c r="AC300" i="32"/>
  <c r="AC415" i="32"/>
  <c r="AB293" i="32"/>
  <c r="J327" i="32"/>
  <c r="J322" i="32"/>
  <c r="T325" i="32"/>
  <c r="T421" i="32"/>
  <c r="I374" i="32"/>
  <c r="I366" i="32"/>
  <c r="T378" i="32"/>
  <c r="I398" i="32"/>
  <c r="I372" i="32"/>
  <c r="I374" i="34"/>
  <c r="I412" i="35"/>
  <c r="I318" i="35"/>
  <c r="J356" i="35"/>
  <c r="AD369" i="32"/>
  <c r="S359" i="32"/>
  <c r="S319" i="32"/>
  <c r="H388" i="32"/>
  <c r="H371" i="32"/>
  <c r="R421" i="35"/>
  <c r="R295" i="35"/>
  <c r="R292" i="34"/>
  <c r="R421" i="34"/>
  <c r="R420" i="33"/>
  <c r="R380" i="33"/>
  <c r="AC387" i="32"/>
  <c r="AC368" i="32"/>
  <c r="R367" i="32"/>
  <c r="AB350" i="32"/>
  <c r="AB339" i="32"/>
  <c r="AB377" i="32"/>
  <c r="J405" i="32"/>
  <c r="J358" i="32"/>
  <c r="T366" i="32"/>
  <c r="T351" i="32"/>
  <c r="I421" i="32"/>
  <c r="I386" i="32"/>
  <c r="T353" i="32"/>
  <c r="I318" i="32"/>
  <c r="I423" i="32"/>
  <c r="I363" i="35"/>
  <c r="J401" i="35"/>
  <c r="I394" i="34"/>
  <c r="AD362" i="32"/>
  <c r="AD421" i="32"/>
  <c r="S342" i="32"/>
  <c r="S336" i="32"/>
  <c r="H343" i="32"/>
  <c r="R418" i="35"/>
  <c r="R389" i="35"/>
  <c r="R350" i="34"/>
  <c r="R344" i="34"/>
  <c r="R386" i="33"/>
  <c r="AC391" i="32"/>
  <c r="AC422" i="32"/>
  <c r="R371" i="32"/>
  <c r="R419" i="32"/>
  <c r="AB364" i="32"/>
  <c r="AB319" i="32"/>
  <c r="J410" i="32"/>
  <c r="T340" i="32"/>
  <c r="T379" i="32"/>
  <c r="I397" i="32"/>
  <c r="I368" i="32"/>
  <c r="J379" i="32"/>
  <c r="T394" i="32"/>
  <c r="T297" i="32"/>
  <c r="I351" i="32"/>
  <c r="I399" i="33"/>
  <c r="I305" i="33"/>
  <c r="I343" i="34"/>
  <c r="AD385" i="32"/>
  <c r="AD424" i="32"/>
  <c r="S412" i="32"/>
  <c r="S362" i="32"/>
  <c r="H376" i="32"/>
  <c r="H369" i="32"/>
  <c r="H326" i="32"/>
  <c r="R358" i="35"/>
  <c r="R398" i="35"/>
  <c r="R374" i="34"/>
  <c r="R392" i="34"/>
  <c r="R360" i="33"/>
  <c r="R345" i="33"/>
  <c r="AC384" i="32"/>
  <c r="AC322" i="32"/>
  <c r="R328" i="32"/>
  <c r="R347" i="32"/>
  <c r="AB356" i="32"/>
  <c r="AB399" i="32"/>
  <c r="J354" i="32"/>
  <c r="J374" i="32"/>
  <c r="T354" i="32"/>
  <c r="T355" i="32"/>
  <c r="I364" i="32"/>
  <c r="T341" i="35"/>
  <c r="T355" i="35"/>
  <c r="T349" i="35"/>
  <c r="T346" i="35"/>
  <c r="T352" i="35"/>
  <c r="T383" i="35"/>
  <c r="T321" i="35"/>
  <c r="T403" i="35"/>
  <c r="T348" i="35"/>
  <c r="T326" i="35"/>
  <c r="T357" i="35"/>
  <c r="T297" i="35"/>
  <c r="T338" i="35"/>
  <c r="T328" i="35"/>
  <c r="T405" i="35"/>
  <c r="T412" i="35"/>
  <c r="T301" i="35"/>
  <c r="T361" i="35"/>
  <c r="T416" i="35"/>
  <c r="T299" i="35"/>
  <c r="T323" i="35"/>
  <c r="T303" i="35"/>
  <c r="T380" i="35"/>
  <c r="T334" i="35"/>
  <c r="T310" i="35"/>
  <c r="T319" i="35"/>
  <c r="T322" i="35"/>
  <c r="T382" i="35"/>
  <c r="T381" i="35"/>
  <c r="T392" i="35"/>
  <c r="T372" i="35"/>
  <c r="T419" i="35"/>
  <c r="T411" i="35"/>
  <c r="J332" i="33"/>
  <c r="J407" i="33"/>
  <c r="J352" i="33"/>
  <c r="J306" i="33"/>
  <c r="J379" i="33"/>
  <c r="J377" i="33"/>
  <c r="J331" i="33"/>
  <c r="T314" i="34"/>
  <c r="T346" i="34"/>
  <c r="T290" i="34"/>
  <c r="T402" i="34"/>
  <c r="T362" i="34"/>
  <c r="T354" i="34"/>
  <c r="T313" i="34"/>
  <c r="T329" i="34"/>
  <c r="T345" i="34"/>
  <c r="T361" i="34"/>
  <c r="T377" i="34"/>
  <c r="T385" i="34"/>
  <c r="T310" i="34"/>
  <c r="T389" i="34"/>
  <c r="T312" i="34"/>
  <c r="T409" i="34"/>
  <c r="T332" i="34"/>
  <c r="T327" i="34"/>
  <c r="T421" i="34"/>
  <c r="T343" i="34"/>
  <c r="T363" i="34"/>
  <c r="T367" i="34"/>
  <c r="T293" i="34"/>
  <c r="T384" i="34"/>
  <c r="T395" i="34"/>
  <c r="T330" i="34"/>
  <c r="T322" i="34"/>
  <c r="T400" i="34"/>
  <c r="T411" i="34"/>
  <c r="T356" i="34"/>
  <c r="T415" i="34"/>
  <c r="T387" i="34"/>
  <c r="T419" i="34"/>
  <c r="J345" i="33"/>
  <c r="J299" i="33"/>
  <c r="J316" i="33"/>
  <c r="J342" i="33"/>
  <c r="J325" i="33"/>
  <c r="J341" i="33"/>
  <c r="J295" i="33"/>
  <c r="T293" i="35"/>
  <c r="T320" i="35"/>
  <c r="T332" i="35"/>
  <c r="T294" i="35"/>
  <c r="T344" i="35"/>
  <c r="T379" i="35"/>
  <c r="T315" i="35"/>
  <c r="T402" i="35"/>
  <c r="T395" i="35"/>
  <c r="T387" i="35"/>
  <c r="T394" i="35"/>
  <c r="T370" i="35"/>
  <c r="T306" i="35"/>
  <c r="T304" i="35"/>
  <c r="T404" i="35"/>
  <c r="T408" i="35"/>
  <c r="T369" i="35"/>
  <c r="T331" i="35"/>
  <c r="T316" i="35"/>
  <c r="T359" i="35"/>
  <c r="T385" i="35"/>
  <c r="T295" i="35"/>
  <c r="T342" i="35"/>
  <c r="T367" i="35"/>
  <c r="T354" i="35"/>
  <c r="T311" i="35"/>
  <c r="T290" i="35"/>
  <c r="T366" i="35"/>
  <c r="T384" i="35"/>
  <c r="T296" i="35"/>
  <c r="T364" i="35"/>
  <c r="T418" i="35"/>
  <c r="T410" i="35"/>
  <c r="J381" i="33"/>
  <c r="J335" i="33"/>
  <c r="J401" i="33"/>
  <c r="J355" i="33"/>
  <c r="J374" i="33"/>
  <c r="J305" i="33"/>
  <c r="T306" i="34"/>
  <c r="T298" i="34"/>
  <c r="T406" i="34"/>
  <c r="T418" i="34"/>
  <c r="T404" i="34"/>
  <c r="T370" i="34"/>
  <c r="T297" i="34"/>
  <c r="T309" i="34"/>
  <c r="T325" i="34"/>
  <c r="T341" i="34"/>
  <c r="T357" i="34"/>
  <c r="T373" i="34"/>
  <c r="T296" i="34"/>
  <c r="T393" i="34"/>
  <c r="T316" i="34"/>
  <c r="T311" i="34"/>
  <c r="T320" i="34"/>
  <c r="T331" i="34"/>
  <c r="T413" i="34"/>
  <c r="T348" i="34"/>
  <c r="T352" i="34"/>
  <c r="T360" i="34"/>
  <c r="T294" i="34"/>
  <c r="T376" i="34"/>
  <c r="T383" i="34"/>
  <c r="T318" i="34"/>
  <c r="T338" i="34"/>
  <c r="T324" i="34"/>
  <c r="T399" i="34"/>
  <c r="T350" i="34"/>
  <c r="T355" i="34"/>
  <c r="T390" i="34"/>
  <c r="T398" i="34"/>
  <c r="J368" i="33"/>
  <c r="J394" i="33"/>
  <c r="J420" i="33"/>
  <c r="J365" i="33"/>
  <c r="J391" i="33"/>
  <c r="J302" i="33"/>
  <c r="J390" i="33"/>
  <c r="J416" i="33"/>
  <c r="T365" i="35"/>
  <c r="T386" i="35"/>
  <c r="T421" i="35"/>
  <c r="T409" i="35"/>
  <c r="T376" i="35"/>
  <c r="T358" i="35"/>
  <c r="T309" i="35"/>
  <c r="T399" i="35"/>
  <c r="T391" i="35"/>
  <c r="T388" i="35"/>
  <c r="T390" i="35"/>
  <c r="T325" i="35"/>
  <c r="T298" i="35"/>
  <c r="T333" i="35"/>
  <c r="T400" i="35"/>
  <c r="T397" i="35"/>
  <c r="T417" i="35"/>
  <c r="T375" i="35"/>
  <c r="T347" i="35"/>
  <c r="T351" i="35"/>
  <c r="T291" i="35"/>
  <c r="T368" i="35"/>
  <c r="T389" i="35"/>
  <c r="T363" i="35"/>
  <c r="T318" i="35"/>
  <c r="T339" i="35"/>
  <c r="T324" i="35"/>
  <c r="T393" i="35"/>
  <c r="T345" i="35"/>
  <c r="T340" i="35"/>
  <c r="T327" i="35"/>
  <c r="T415" i="35"/>
  <c r="T407" i="35"/>
  <c r="J309" i="33"/>
  <c r="J384" i="33"/>
  <c r="J329" i="33"/>
  <c r="J308" i="33"/>
  <c r="J351" i="33"/>
  <c r="J354" i="33"/>
  <c r="T308" i="34"/>
  <c r="T410" i="34"/>
  <c r="T342" i="34"/>
  <c r="T291" i="34"/>
  <c r="T403" i="34"/>
  <c r="T372" i="34"/>
  <c r="T305" i="34"/>
  <c r="T321" i="34"/>
  <c r="T337" i="34"/>
  <c r="T353" i="34"/>
  <c r="T369" i="34"/>
  <c r="T300" i="34"/>
  <c r="T295" i="34"/>
  <c r="T304" i="34"/>
  <c r="T315" i="34"/>
  <c r="T397" i="34"/>
  <c r="T319" i="34"/>
  <c r="T417" i="34"/>
  <c r="T336" i="34"/>
  <c r="T347" i="34"/>
  <c r="T351" i="34"/>
  <c r="T359" i="34"/>
  <c r="T380" i="34"/>
  <c r="T375" i="34"/>
  <c r="T326" i="34"/>
  <c r="T392" i="34"/>
  <c r="T340" i="34"/>
  <c r="T323" i="34"/>
  <c r="T358" i="34"/>
  <c r="T408" i="34"/>
  <c r="T366" i="34"/>
  <c r="T382" i="34"/>
  <c r="T414" i="34"/>
  <c r="J296" i="33"/>
  <c r="J322" i="33"/>
  <c r="J348" i="33"/>
  <c r="J293" i="33"/>
  <c r="J319" i="33"/>
  <c r="J400" i="33"/>
  <c r="J318" i="33"/>
  <c r="J344" i="33"/>
  <c r="T360" i="35"/>
  <c r="T312" i="35"/>
  <c r="T420" i="35"/>
  <c r="T353" i="35"/>
  <c r="T305" i="35"/>
  <c r="T373" i="35"/>
  <c r="T356" i="35"/>
  <c r="T398" i="35"/>
  <c r="T378" i="35"/>
  <c r="T314" i="35"/>
  <c r="T313" i="35"/>
  <c r="T317" i="35"/>
  <c r="T336" i="35"/>
  <c r="T300" i="35"/>
  <c r="T413" i="35"/>
  <c r="T396" i="35"/>
  <c r="T377" i="35"/>
  <c r="T292" i="35"/>
  <c r="T343" i="35"/>
  <c r="T335" i="35"/>
  <c r="T307" i="35"/>
  <c r="T401" i="35"/>
  <c r="T350" i="35"/>
  <c r="T362" i="35"/>
  <c r="T302" i="35"/>
  <c r="T330" i="35"/>
  <c r="T374" i="35"/>
  <c r="T337" i="35"/>
  <c r="T329" i="35"/>
  <c r="T308" i="35"/>
  <c r="T371" i="35"/>
  <c r="T414" i="35"/>
  <c r="T406" i="35"/>
  <c r="J358" i="33"/>
  <c r="J312" i="33"/>
  <c r="J378" i="33"/>
  <c r="J411" i="33"/>
  <c r="J328" i="33"/>
  <c r="J403" i="33"/>
  <c r="T307" i="34"/>
  <c r="T378" i="34"/>
  <c r="T292" i="34"/>
  <c r="T394" i="34"/>
  <c r="T386" i="34"/>
  <c r="T371" i="34"/>
  <c r="T301" i="34"/>
  <c r="T317" i="34"/>
  <c r="T333" i="34"/>
  <c r="T349" i="34"/>
  <c r="T365" i="34"/>
  <c r="T299" i="34"/>
  <c r="T381" i="34"/>
  <c r="T303" i="34"/>
  <c r="T401" i="34"/>
  <c r="T374" i="34"/>
  <c r="T405" i="34"/>
  <c r="T328" i="34"/>
  <c r="T335" i="34"/>
  <c r="T344" i="34"/>
  <c r="T364" i="34"/>
  <c r="T368" i="34"/>
  <c r="T379" i="34"/>
  <c r="T302" i="34"/>
  <c r="T396" i="34"/>
  <c r="T391" i="34"/>
  <c r="T339" i="34"/>
  <c r="T334" i="34"/>
  <c r="T412" i="34"/>
  <c r="T407" i="34"/>
  <c r="T416" i="34"/>
  <c r="T388" i="34"/>
  <c r="T420" i="34"/>
  <c r="J417" i="33"/>
  <c r="J371" i="33"/>
  <c r="J388" i="33"/>
  <c r="J414" i="33"/>
  <c r="J339" i="33"/>
  <c r="J413" i="33"/>
  <c r="J367" i="33"/>
  <c r="J357" i="33"/>
  <c r="Q1" i="36"/>
  <c r="P2" i="36"/>
  <c r="P79" i="36" s="1"/>
  <c r="AP9" i="36"/>
  <c r="AM10" i="36"/>
  <c r="AO13" i="36"/>
  <c r="AN12" i="36"/>
  <c r="R1" i="36" l="1"/>
  <c r="Q2" i="36"/>
  <c r="Q79" i="36" s="1"/>
  <c r="AP10" i="36"/>
  <c r="AM11" i="36"/>
  <c r="AO14" i="36"/>
  <c r="AN13" i="36"/>
  <c r="R2" i="36" l="1"/>
  <c r="R79" i="36" s="1"/>
  <c r="S1" i="36"/>
  <c r="AP11" i="36"/>
  <c r="AM12" i="36"/>
  <c r="AN14" i="36"/>
  <c r="AO15" i="36"/>
  <c r="T1" i="36" l="1"/>
  <c r="S2" i="36"/>
  <c r="S79" i="36" s="1"/>
  <c r="AP12" i="36"/>
  <c r="AM13" i="36"/>
  <c r="AN15" i="36"/>
  <c r="AO16" i="36"/>
  <c r="U1" i="36" l="1"/>
  <c r="T2" i="36"/>
  <c r="T79" i="36" s="1"/>
  <c r="AP13" i="36"/>
  <c r="AM14" i="36"/>
  <c r="AO17" i="36"/>
  <c r="AN16" i="36"/>
  <c r="U2" i="36" l="1"/>
  <c r="U79" i="36" s="1"/>
  <c r="AM15" i="36"/>
  <c r="AP14" i="36"/>
  <c r="AO18" i="36"/>
  <c r="AN17" i="36"/>
  <c r="AM16" i="36" l="1"/>
  <c r="AP15" i="36"/>
  <c r="AO19" i="36"/>
  <c r="AN18" i="36"/>
  <c r="BX39" i="10" l="1"/>
  <c r="AP16" i="36"/>
  <c r="AM17" i="36"/>
  <c r="AO20" i="36"/>
  <c r="AN19" i="36"/>
  <c r="BX53" i="10" l="1"/>
  <c r="AP17" i="36"/>
  <c r="AM18" i="36"/>
  <c r="AO21" i="36"/>
  <c r="AN20" i="36"/>
  <c r="AP18" i="36" l="1"/>
  <c r="AM19" i="36"/>
  <c r="AO22" i="36"/>
  <c r="AN21" i="36"/>
  <c r="AP19" i="36" l="1"/>
  <c r="AM20" i="36"/>
  <c r="AO23" i="36"/>
  <c r="AN22" i="36"/>
  <c r="AP20" i="36" l="1"/>
  <c r="AM21" i="36"/>
  <c r="AO24" i="36"/>
  <c r="AN23" i="36"/>
  <c r="AP21" i="36" l="1"/>
  <c r="AM22" i="36"/>
  <c r="AO25" i="36"/>
  <c r="AN24" i="36"/>
  <c r="P23" i="21"/>
  <c r="O23" i="21"/>
  <c r="N23" i="21"/>
  <c r="M23" i="21"/>
  <c r="L23" i="21"/>
  <c r="K23" i="21"/>
  <c r="J23" i="21"/>
  <c r="I23" i="21"/>
  <c r="H23" i="21"/>
  <c r="G23" i="21"/>
  <c r="F23" i="21"/>
  <c r="E23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P7" i="21"/>
  <c r="O7" i="21"/>
  <c r="N7" i="21"/>
  <c r="M7" i="21"/>
  <c r="L7" i="21"/>
  <c r="K7" i="21"/>
  <c r="J7" i="21"/>
  <c r="I7" i="21"/>
  <c r="H7" i="21"/>
  <c r="G7" i="21"/>
  <c r="F7" i="21"/>
  <c r="E7" i="21"/>
  <c r="P6" i="21"/>
  <c r="O6" i="21"/>
  <c r="N6" i="21"/>
  <c r="M6" i="21"/>
  <c r="L6" i="21"/>
  <c r="K6" i="21"/>
  <c r="J6" i="21"/>
  <c r="I6" i="21"/>
  <c r="H6" i="21"/>
  <c r="G6" i="21"/>
  <c r="F6" i="21"/>
  <c r="E6" i="21"/>
  <c r="P5" i="21"/>
  <c r="O5" i="21"/>
  <c r="N5" i="21"/>
  <c r="M5" i="21"/>
  <c r="L5" i="21"/>
  <c r="K5" i="21"/>
  <c r="J5" i="21"/>
  <c r="I5" i="21"/>
  <c r="H5" i="21"/>
  <c r="G5" i="21"/>
  <c r="F5" i="21"/>
  <c r="E5" i="21"/>
  <c r="P4" i="21"/>
  <c r="O4" i="21"/>
  <c r="N4" i="21"/>
  <c r="M4" i="21"/>
  <c r="L4" i="21"/>
  <c r="K4" i="21"/>
  <c r="J4" i="21"/>
  <c r="I4" i="21"/>
  <c r="H4" i="21"/>
  <c r="G4" i="21"/>
  <c r="F4" i="21"/>
  <c r="E4" i="21"/>
  <c r="P3" i="21"/>
  <c r="O3" i="21"/>
  <c r="N3" i="21"/>
  <c r="M3" i="21"/>
  <c r="L3" i="21"/>
  <c r="K3" i="21"/>
  <c r="J3" i="21"/>
  <c r="I3" i="21"/>
  <c r="H3" i="21"/>
  <c r="G3" i="21"/>
  <c r="F3" i="21"/>
  <c r="E3" i="21"/>
  <c r="AP22" i="36" l="1"/>
  <c r="AM23" i="36"/>
  <c r="AO26" i="36"/>
  <c r="AN25" i="36"/>
  <c r="AL2" i="8"/>
  <c r="AS2" i="8"/>
  <c r="AP23" i="36" l="1"/>
  <c r="AM24" i="36"/>
  <c r="AO27" i="36"/>
  <c r="AN26" i="36"/>
  <c r="AK2" i="8"/>
  <c r="AK3" i="8" s="1"/>
  <c r="AK4" i="8" s="1"/>
  <c r="AK5" i="8" s="1"/>
  <c r="AK6" i="8" s="1"/>
  <c r="AK7" i="8" s="1"/>
  <c r="AK8" i="8" s="1"/>
  <c r="AK9" i="8" s="1"/>
  <c r="AK10" i="8" s="1"/>
  <c r="AK11" i="8" s="1"/>
  <c r="AK12" i="8" s="1"/>
  <c r="AK13" i="8" s="1"/>
  <c r="AK14" i="8" s="1"/>
  <c r="AK15" i="8" s="1"/>
  <c r="AK16" i="8" s="1"/>
  <c r="D1" i="8"/>
  <c r="AM2" i="8"/>
  <c r="AL3" i="8" s="1"/>
  <c r="AM3" i="8" s="1"/>
  <c r="AS3" i="8"/>
  <c r="AS4" i="8" s="1"/>
  <c r="AS5" i="8" s="1"/>
  <c r="AS6" i="8" s="1"/>
  <c r="AS7" i="8" s="1"/>
  <c r="AS8" i="8" s="1"/>
  <c r="AS9" i="8" s="1"/>
  <c r="AS10" i="8" s="1"/>
  <c r="AS11" i="8" s="1"/>
  <c r="AS12" i="8" s="1"/>
  <c r="AS13" i="8" s="1"/>
  <c r="AS14" i="8" s="1"/>
  <c r="AS15" i="8" s="1"/>
  <c r="AS16" i="8" s="1"/>
  <c r="AS17" i="8" s="1"/>
  <c r="AS18" i="8" s="1"/>
  <c r="AS19" i="8" s="1"/>
  <c r="AS20" i="8" s="1"/>
  <c r="AS21" i="8" s="1"/>
  <c r="AS22" i="8" s="1"/>
  <c r="AS23" i="8" s="1"/>
  <c r="AS24" i="8" s="1"/>
  <c r="AS25" i="8" s="1"/>
  <c r="AS26" i="8" s="1"/>
  <c r="AS27" i="8" s="1"/>
  <c r="AS28" i="8" s="1"/>
  <c r="AS29" i="8" s="1"/>
  <c r="AS30" i="8" s="1"/>
  <c r="AS31" i="8" s="1"/>
  <c r="AS32" i="8" s="1"/>
  <c r="AL4" i="8"/>
  <c r="AM4" i="8" s="1"/>
  <c r="AL5" i="8" s="1"/>
  <c r="AM5" i="8" s="1"/>
  <c r="AL6" i="8" s="1"/>
  <c r="AM6" i="8" s="1"/>
  <c r="AL7" i="8" s="1"/>
  <c r="AM7" i="8" s="1"/>
  <c r="AL8" i="8" s="1"/>
  <c r="AM8" i="8" s="1"/>
  <c r="AL9" i="8" s="1"/>
  <c r="AM9" i="8" s="1"/>
  <c r="AL10" i="8" s="1"/>
  <c r="AM10" i="8" s="1"/>
  <c r="AL11" i="8" s="1"/>
  <c r="AM11" i="8" s="1"/>
  <c r="AL12" i="8" s="1"/>
  <c r="AM12" i="8" s="1"/>
  <c r="AL13" i="8" s="1"/>
  <c r="AM13" i="8" s="1"/>
  <c r="AL14" i="8" s="1"/>
  <c r="AM14" i="8" s="1"/>
  <c r="AL15" i="8" s="1"/>
  <c r="AM15" i="8" s="1"/>
  <c r="AL16" i="8" s="1"/>
  <c r="AM16" i="8" s="1"/>
  <c r="AT27" i="8"/>
  <c r="AT28" i="8"/>
  <c r="AT29" i="8"/>
  <c r="AT30" i="8"/>
  <c r="AT31" i="8"/>
  <c r="AT32" i="8"/>
  <c r="AT43" i="8"/>
  <c r="AT44" i="8"/>
  <c r="AT45" i="8"/>
  <c r="AT46" i="8"/>
  <c r="AT47" i="8"/>
  <c r="AT48" i="8"/>
  <c r="AT49" i="8"/>
  <c r="AT50" i="8"/>
  <c r="AT51" i="8"/>
  <c r="AT52" i="8"/>
  <c r="AT53" i="8"/>
  <c r="AT54" i="8"/>
  <c r="AT55" i="8"/>
  <c r="AT56" i="8"/>
  <c r="AT57" i="8"/>
  <c r="AT58" i="8"/>
  <c r="AT59" i="8"/>
  <c r="AT60" i="8"/>
  <c r="AT61" i="8"/>
  <c r="AT62" i="8"/>
  <c r="AT63" i="8"/>
  <c r="AT64" i="8"/>
  <c r="AT65" i="8"/>
  <c r="AT66" i="8"/>
  <c r="AT67" i="8"/>
  <c r="AT68" i="8"/>
  <c r="AT69" i="8"/>
  <c r="AT70" i="8"/>
  <c r="AT71" i="8"/>
  <c r="AT72" i="8"/>
  <c r="AT73" i="8"/>
  <c r="AT74" i="8"/>
  <c r="AT85" i="8"/>
  <c r="AT86" i="8"/>
  <c r="AT87" i="8"/>
  <c r="AT88" i="8"/>
  <c r="AT89" i="8"/>
  <c r="AT90" i="8"/>
  <c r="AT91" i="8"/>
  <c r="AT92" i="8"/>
  <c r="AT93" i="8"/>
  <c r="AT94" i="8"/>
  <c r="AT95" i="8"/>
  <c r="AT96" i="8"/>
  <c r="AT97" i="8"/>
  <c r="AT98" i="8"/>
  <c r="AT99" i="8"/>
  <c r="AT100" i="8"/>
  <c r="AT101" i="8"/>
  <c r="AT102" i="8"/>
  <c r="AT103" i="8"/>
  <c r="AT104" i="8"/>
  <c r="AT105" i="8"/>
  <c r="AT106" i="8"/>
  <c r="AT107" i="8"/>
  <c r="AT108" i="8"/>
  <c r="AT109" i="8"/>
  <c r="AT110" i="8"/>
  <c r="AT111" i="8"/>
  <c r="AT112" i="8"/>
  <c r="AT113" i="8"/>
  <c r="AT114" i="8"/>
  <c r="AT115" i="8"/>
  <c r="AT116" i="8"/>
  <c r="AT127" i="8"/>
  <c r="AT128" i="8"/>
  <c r="AT129" i="8"/>
  <c r="AT130" i="8"/>
  <c r="AT131" i="8"/>
  <c r="AT132" i="8"/>
  <c r="AT133" i="8"/>
  <c r="AT134" i="8"/>
  <c r="AT135" i="8"/>
  <c r="AT136" i="8"/>
  <c r="AT137" i="8"/>
  <c r="AT138" i="8"/>
  <c r="AT139" i="8"/>
  <c r="AT140" i="8"/>
  <c r="AT141" i="8"/>
  <c r="AT142" i="8"/>
  <c r="AT143" i="8"/>
  <c r="AT144" i="8"/>
  <c r="AT145" i="8"/>
  <c r="AT146" i="8"/>
  <c r="AT147" i="8"/>
  <c r="AT148" i="8"/>
  <c r="AT149" i="8"/>
  <c r="AT150" i="8"/>
  <c r="AT151" i="8"/>
  <c r="AT152" i="8"/>
  <c r="AT153" i="8"/>
  <c r="AT154" i="8"/>
  <c r="AT155" i="8"/>
  <c r="AT156" i="8"/>
  <c r="AT157" i="8"/>
  <c r="AT158" i="8"/>
  <c r="AT169" i="8"/>
  <c r="AT170" i="8"/>
  <c r="AT171" i="8"/>
  <c r="AT172" i="8"/>
  <c r="AT173" i="8"/>
  <c r="AT174" i="8"/>
  <c r="AT175" i="8"/>
  <c r="AT176" i="8"/>
  <c r="AT177" i="8"/>
  <c r="AT178" i="8"/>
  <c r="AT179" i="8"/>
  <c r="AT180" i="8"/>
  <c r="AT181" i="8"/>
  <c r="AT182" i="8"/>
  <c r="AT183" i="8"/>
  <c r="AT184" i="8"/>
  <c r="AT185" i="8"/>
  <c r="AT186" i="8"/>
  <c r="AT187" i="8"/>
  <c r="AT188" i="8"/>
  <c r="AT189" i="8"/>
  <c r="AT190" i="8"/>
  <c r="AT191" i="8"/>
  <c r="AT192" i="8"/>
  <c r="AT193" i="8"/>
  <c r="AT194" i="8"/>
  <c r="AT195" i="8"/>
  <c r="AT196" i="8"/>
  <c r="AT197" i="8"/>
  <c r="AT198" i="8"/>
  <c r="AT199" i="8"/>
  <c r="AT200" i="8"/>
  <c r="D2" i="30"/>
  <c r="E2" i="30" s="1"/>
  <c r="F2" i="30" s="1"/>
  <c r="G2" i="30" s="1"/>
  <c r="H2" i="30" s="1"/>
  <c r="AI2" i="30"/>
  <c r="AH2" i="30" s="1"/>
  <c r="AN2" i="30"/>
  <c r="AP2" i="30"/>
  <c r="AZ2" i="30"/>
  <c r="S28" i="33"/>
  <c r="G8" i="31"/>
  <c r="R23" i="33"/>
  <c r="R37" i="32"/>
  <c r="H50" i="35"/>
  <c r="T40" i="33"/>
  <c r="AD44" i="32"/>
  <c r="I24" i="35"/>
  <c r="T47" i="35"/>
  <c r="I26" i="35"/>
  <c r="AC18" i="32"/>
  <c r="H46" i="35"/>
  <c r="T32" i="33"/>
  <c r="S41" i="35"/>
  <c r="AC42" i="32"/>
  <c r="T22" i="34"/>
  <c r="J40" i="33"/>
  <c r="J23" i="35"/>
  <c r="J39" i="33"/>
  <c r="AC45" i="32"/>
  <c r="S40" i="35"/>
  <c r="AD41" i="32"/>
  <c r="I37" i="33"/>
  <c r="S15" i="32"/>
  <c r="H28" i="32"/>
  <c r="R24" i="35"/>
  <c r="R18" i="33"/>
  <c r="AB49" i="32"/>
  <c r="J23" i="34"/>
  <c r="AC41" i="32"/>
  <c r="R49" i="33"/>
  <c r="S17" i="35"/>
  <c r="J41" i="33"/>
  <c r="H73" i="36"/>
  <c r="R37" i="33"/>
  <c r="S15" i="35"/>
  <c r="AB20" i="32"/>
  <c r="H47" i="34"/>
  <c r="T49" i="33"/>
  <c r="J23" i="33"/>
  <c r="H22" i="35"/>
  <c r="H49" i="32"/>
  <c r="T43" i="35"/>
  <c r="T20" i="33"/>
  <c r="S33" i="35"/>
  <c r="H30" i="35"/>
  <c r="J47" i="32"/>
  <c r="S22" i="34"/>
  <c r="J21" i="33"/>
  <c r="H29" i="35"/>
  <c r="J16" i="35"/>
  <c r="AB23" i="32"/>
  <c r="G91" i="36"/>
  <c r="T16" i="35"/>
  <c r="I40" i="32"/>
  <c r="G12" i="31"/>
  <c r="T46" i="32"/>
  <c r="S27" i="33"/>
  <c r="S35" i="34"/>
  <c r="J30" i="33"/>
  <c r="AD22" i="32"/>
  <c r="S38" i="32"/>
  <c r="J40" i="34"/>
  <c r="G52" i="36"/>
  <c r="I30" i="35"/>
  <c r="I50" i="32"/>
  <c r="T28" i="34"/>
  <c r="G80" i="36"/>
  <c r="S35" i="33"/>
  <c r="R50" i="35"/>
  <c r="G59" i="36"/>
  <c r="J47" i="34"/>
  <c r="S41" i="32"/>
  <c r="G81" i="36"/>
  <c r="J21" i="32"/>
  <c r="I36" i="32"/>
  <c r="H45" i="36"/>
  <c r="T40" i="34"/>
  <c r="T17" i="35"/>
  <c r="AC22" i="32"/>
  <c r="AB28" i="32"/>
  <c r="I45" i="32"/>
  <c r="J48" i="33"/>
  <c r="AD27" i="32"/>
  <c r="I32" i="35"/>
  <c r="AC29" i="32"/>
  <c r="I49" i="33"/>
  <c r="H39" i="36"/>
  <c r="S39" i="33"/>
  <c r="I27" i="35"/>
  <c r="R26" i="34"/>
  <c r="T29" i="32"/>
  <c r="I20" i="32"/>
  <c r="J22" i="33"/>
  <c r="H23" i="34"/>
  <c r="T37" i="32"/>
  <c r="I44" i="32"/>
  <c r="I35" i="33"/>
  <c r="AD48" i="32"/>
  <c r="I45" i="35"/>
  <c r="T20" i="34"/>
  <c r="J18" i="34"/>
  <c r="J34" i="32"/>
  <c r="R48" i="35"/>
  <c r="T30" i="35"/>
  <c r="T32" i="35"/>
  <c r="R20" i="35"/>
  <c r="S29" i="35"/>
  <c r="J43" i="33"/>
  <c r="H49" i="34"/>
  <c r="H41" i="32"/>
  <c r="J50" i="32"/>
  <c r="I31" i="34"/>
  <c r="AC49" i="32"/>
  <c r="H19" i="35"/>
  <c r="G21" i="36"/>
  <c r="S45" i="34"/>
  <c r="S32" i="33"/>
  <c r="R38" i="35"/>
  <c r="S45" i="35"/>
  <c r="T47" i="34"/>
  <c r="H67" i="36"/>
  <c r="J44" i="34"/>
  <c r="S50" i="35"/>
  <c r="H33" i="36"/>
  <c r="H16" i="33"/>
  <c r="AD42" i="32"/>
  <c r="I15" i="33"/>
  <c r="I46" i="34"/>
  <c r="R31" i="34"/>
  <c r="T47" i="32"/>
  <c r="G12" i="36"/>
  <c r="G67" i="36"/>
  <c r="R30" i="33"/>
  <c r="R50" i="32"/>
  <c r="G3" i="36"/>
  <c r="I18" i="33"/>
  <c r="J42" i="35"/>
  <c r="I33" i="35"/>
  <c r="J17" i="32"/>
  <c r="J50" i="34"/>
  <c r="S33" i="34"/>
  <c r="I39" i="33"/>
  <c r="G40" i="36"/>
  <c r="I24" i="33"/>
  <c r="I19" i="34"/>
  <c r="H13" i="36"/>
  <c r="H29" i="33"/>
  <c r="S26" i="35"/>
  <c r="J19" i="35"/>
  <c r="G7" i="31"/>
  <c r="R28" i="33"/>
  <c r="H27" i="34"/>
  <c r="J48" i="34"/>
  <c r="I42" i="33"/>
  <c r="R36" i="34"/>
  <c r="H47" i="36"/>
  <c r="R30" i="35"/>
  <c r="H26" i="35"/>
  <c r="G73" i="36"/>
  <c r="I39" i="34"/>
  <c r="R15" i="34"/>
  <c r="H27" i="33"/>
  <c r="I33" i="32"/>
  <c r="J26" i="34"/>
  <c r="G27" i="36"/>
  <c r="R36" i="35"/>
  <c r="J44" i="32"/>
  <c r="H45" i="32"/>
  <c r="T44" i="34"/>
  <c r="T49" i="35"/>
  <c r="R42" i="32"/>
  <c r="T27" i="33"/>
  <c r="H24" i="34"/>
  <c r="J34" i="34"/>
  <c r="J46" i="35"/>
  <c r="H28" i="36"/>
  <c r="H24" i="33"/>
  <c r="H37" i="35"/>
  <c r="I26" i="34"/>
  <c r="H92" i="36"/>
  <c r="H32" i="33"/>
  <c r="T21" i="33"/>
  <c r="H39" i="33"/>
  <c r="H3" i="36"/>
  <c r="R22" i="33"/>
  <c r="R47" i="32"/>
  <c r="I15" i="35"/>
  <c r="J35" i="35"/>
  <c r="AB22" i="32"/>
  <c r="R17" i="33"/>
  <c r="R41" i="34"/>
  <c r="AD34" i="32"/>
  <c r="T43" i="32"/>
  <c r="T50" i="35"/>
  <c r="AB25" i="32"/>
  <c r="AC44" i="32"/>
  <c r="I36" i="34"/>
  <c r="J27" i="34"/>
  <c r="S43" i="35"/>
  <c r="J34" i="33"/>
  <c r="R18" i="35"/>
  <c r="J25" i="33"/>
  <c r="S48" i="34"/>
  <c r="J29" i="34"/>
  <c r="R42" i="35"/>
  <c r="S32" i="34"/>
  <c r="I48" i="32"/>
  <c r="J38" i="33"/>
  <c r="I42" i="34"/>
  <c r="R26" i="32"/>
  <c r="G9" i="31"/>
  <c r="T26" i="33"/>
  <c r="H29" i="34"/>
  <c r="H38" i="33"/>
  <c r="J29" i="32"/>
  <c r="I25" i="34"/>
  <c r="R22" i="34"/>
  <c r="H41" i="33"/>
  <c r="J33" i="33"/>
  <c r="H19" i="32"/>
  <c r="AD25" i="32"/>
  <c r="I18" i="35"/>
  <c r="H16" i="34"/>
  <c r="H40" i="32"/>
  <c r="S42" i="33"/>
  <c r="I41" i="35"/>
  <c r="I45" i="33"/>
  <c r="R29" i="33"/>
  <c r="S16" i="32"/>
  <c r="J32" i="33"/>
  <c r="AC38" i="32"/>
  <c r="J43" i="35"/>
  <c r="R39" i="33"/>
  <c r="I27" i="34"/>
  <c r="H47" i="35"/>
  <c r="R15" i="35"/>
  <c r="H48" i="34"/>
  <c r="T33" i="35"/>
  <c r="R49" i="34"/>
  <c r="AC40" i="32"/>
  <c r="H37" i="34"/>
  <c r="G20" i="36"/>
  <c r="G11" i="36"/>
  <c r="H87" i="36"/>
  <c r="S44" i="32"/>
  <c r="H20" i="33"/>
  <c r="J40" i="32"/>
  <c r="T45" i="32"/>
  <c r="J50" i="35"/>
  <c r="S34" i="35"/>
  <c r="AD15" i="32"/>
  <c r="I44" i="35"/>
  <c r="I17" i="35"/>
  <c r="I27" i="33"/>
  <c r="AB37" i="32"/>
  <c r="J49" i="34"/>
  <c r="AD35" i="32"/>
  <c r="H45" i="33"/>
  <c r="S29" i="33"/>
  <c r="R34" i="35"/>
  <c r="T38" i="35"/>
  <c r="J18" i="35"/>
  <c r="S40" i="33"/>
  <c r="R43" i="35"/>
  <c r="J49" i="33"/>
  <c r="I50" i="33"/>
  <c r="AD24" i="32"/>
  <c r="S26" i="32"/>
  <c r="J15" i="34"/>
  <c r="S23" i="34"/>
  <c r="R42" i="33"/>
  <c r="J35" i="32"/>
  <c r="I32" i="32"/>
  <c r="R33" i="34"/>
  <c r="H34" i="33"/>
  <c r="H26" i="34"/>
  <c r="H25" i="32"/>
  <c r="AB30" i="32"/>
  <c r="G77" i="36"/>
  <c r="H18" i="35"/>
  <c r="G45" i="36"/>
  <c r="I41" i="34"/>
  <c r="AB21" i="32"/>
  <c r="R48" i="34"/>
  <c r="I43" i="33"/>
  <c r="J41" i="32"/>
  <c r="R20" i="34"/>
  <c r="S47" i="33"/>
  <c r="S37" i="35"/>
  <c r="H81" i="36"/>
  <c r="H59" i="36"/>
  <c r="I46" i="32"/>
  <c r="G89" i="36"/>
  <c r="H35" i="33"/>
  <c r="R36" i="33"/>
  <c r="S45" i="32"/>
  <c r="T35" i="34"/>
  <c r="S49" i="32"/>
  <c r="R27" i="33"/>
  <c r="I38" i="33"/>
  <c r="T19" i="35"/>
  <c r="T43" i="34"/>
  <c r="H36" i="36"/>
  <c r="T38" i="32"/>
  <c r="T39" i="33"/>
  <c r="J40" i="35"/>
  <c r="R27" i="34"/>
  <c r="T27" i="32"/>
  <c r="G44" i="36"/>
  <c r="G76" i="36"/>
  <c r="AB39" i="32"/>
  <c r="J48" i="32"/>
  <c r="H97" i="36"/>
  <c r="R45" i="33"/>
  <c r="AD32" i="32"/>
  <c r="T15" i="35"/>
  <c r="S46" i="34"/>
  <c r="AB45" i="32"/>
  <c r="H25" i="34"/>
  <c r="J22" i="34"/>
  <c r="J19" i="34"/>
  <c r="H42" i="34"/>
  <c r="T28" i="32"/>
  <c r="T23" i="34"/>
  <c r="S35" i="35"/>
  <c r="AC21" i="32"/>
  <c r="H36" i="35"/>
  <c r="G36" i="36"/>
  <c r="I31" i="32"/>
  <c r="S24" i="32"/>
  <c r="T33" i="32"/>
  <c r="J28" i="32"/>
  <c r="I30" i="32"/>
  <c r="T18" i="32"/>
  <c r="I34" i="35"/>
  <c r="T47" i="33"/>
  <c r="G9" i="36"/>
  <c r="I23" i="34"/>
  <c r="T24" i="34"/>
  <c r="G56" i="36"/>
  <c r="AC24" i="32"/>
  <c r="J42" i="34"/>
  <c r="J21" i="35"/>
  <c r="T29" i="34"/>
  <c r="H96" i="36"/>
  <c r="R40" i="32"/>
  <c r="J36" i="33"/>
  <c r="H17" i="36"/>
  <c r="H19" i="33"/>
  <c r="J47" i="33"/>
  <c r="T35" i="35"/>
  <c r="G11" i="31"/>
  <c r="T42" i="33"/>
  <c r="R45" i="32"/>
  <c r="AD18" i="32"/>
  <c r="I33" i="33"/>
  <c r="R47" i="34"/>
  <c r="T50" i="32"/>
  <c r="R44" i="35"/>
  <c r="I21" i="34"/>
  <c r="R23" i="34"/>
  <c r="T30" i="32"/>
  <c r="S25" i="32"/>
  <c r="H43" i="33"/>
  <c r="AC28" i="32"/>
  <c r="T41" i="34"/>
  <c r="H85" i="36"/>
  <c r="H25" i="33"/>
  <c r="H31" i="32"/>
  <c r="J17" i="35"/>
  <c r="T36" i="32"/>
  <c r="R25" i="34"/>
  <c r="T16" i="32"/>
  <c r="J16" i="32"/>
  <c r="G57" i="36"/>
  <c r="AB36" i="32"/>
  <c r="H15" i="34"/>
  <c r="R38" i="34"/>
  <c r="J18" i="32"/>
  <c r="AD47" i="32"/>
  <c r="I46" i="35"/>
  <c r="H29" i="32"/>
  <c r="H21" i="32"/>
  <c r="AC31" i="32"/>
  <c r="S38" i="35"/>
  <c r="S42" i="35"/>
  <c r="T42" i="32"/>
  <c r="R15" i="32"/>
  <c r="T25" i="34"/>
  <c r="I18" i="34"/>
  <c r="H35" i="35"/>
  <c r="S30" i="32"/>
  <c r="G87" i="36"/>
  <c r="G41" i="36"/>
  <c r="S17" i="33"/>
  <c r="R15" i="33"/>
  <c r="T22" i="35"/>
  <c r="G43" i="36"/>
  <c r="S25" i="33"/>
  <c r="S41" i="33"/>
  <c r="G5" i="31"/>
  <c r="R45" i="34"/>
  <c r="R24" i="32"/>
  <c r="J32" i="32"/>
  <c r="G4" i="31"/>
  <c r="R25" i="33"/>
  <c r="S30" i="34"/>
  <c r="J24" i="34"/>
  <c r="G75" i="36"/>
  <c r="AB43" i="32"/>
  <c r="H21" i="34"/>
  <c r="J30" i="34"/>
  <c r="T41" i="35"/>
  <c r="AC20" i="32"/>
  <c r="H30" i="34"/>
  <c r="S36" i="34"/>
  <c r="AC26" i="32"/>
  <c r="R31" i="35"/>
  <c r="S39" i="34"/>
  <c r="I31" i="33"/>
  <c r="H28" i="34"/>
  <c r="AB35" i="32"/>
  <c r="R29" i="35"/>
  <c r="H34" i="32"/>
  <c r="T50" i="33"/>
  <c r="S36" i="32"/>
  <c r="S19" i="32"/>
  <c r="J33" i="34"/>
  <c r="I26" i="32"/>
  <c r="J24" i="35"/>
  <c r="R23" i="32"/>
  <c r="J20" i="34"/>
  <c r="H36" i="33"/>
  <c r="S50" i="34"/>
  <c r="AD37" i="32"/>
  <c r="I38" i="35"/>
  <c r="T45" i="33"/>
  <c r="J29" i="33"/>
  <c r="R23" i="35"/>
  <c r="J42" i="32"/>
  <c r="H48" i="33"/>
  <c r="T23" i="33"/>
  <c r="S19" i="33"/>
  <c r="R22" i="35"/>
  <c r="G88" i="36"/>
  <c r="J6" i="31"/>
  <c r="H48" i="36"/>
  <c r="R21" i="35"/>
  <c r="T32" i="34"/>
  <c r="J34" i="35"/>
  <c r="R34" i="32"/>
  <c r="I30" i="34"/>
  <c r="T41" i="33"/>
  <c r="AD43" i="32"/>
  <c r="S25" i="34"/>
  <c r="G15" i="36"/>
  <c r="G61" i="36"/>
  <c r="H60" i="36"/>
  <c r="S42" i="34"/>
  <c r="T22" i="33"/>
  <c r="S30" i="35"/>
  <c r="H29" i="36"/>
  <c r="R28" i="32"/>
  <c r="J25" i="32"/>
  <c r="G13" i="36"/>
  <c r="H84" i="36"/>
  <c r="R38" i="33"/>
  <c r="R44" i="34"/>
  <c r="I21" i="33"/>
  <c r="I49" i="35"/>
  <c r="R50" i="34"/>
  <c r="I28" i="34"/>
  <c r="S16" i="33"/>
  <c r="R47" i="35"/>
  <c r="J45" i="33"/>
  <c r="J21" i="34"/>
  <c r="S46" i="32"/>
  <c r="H43" i="35"/>
  <c r="T19" i="33"/>
  <c r="J24" i="32"/>
  <c r="T39" i="34"/>
  <c r="H33" i="33"/>
  <c r="S35" i="32"/>
  <c r="J28" i="35"/>
  <c r="I27" i="32"/>
  <c r="R44" i="32"/>
  <c r="T25" i="35"/>
  <c r="J44" i="33"/>
  <c r="T22" i="32"/>
  <c r="T39" i="32"/>
  <c r="AC46" i="32"/>
  <c r="J38" i="35"/>
  <c r="J43" i="34"/>
  <c r="H17" i="34"/>
  <c r="J30" i="32"/>
  <c r="H47" i="32"/>
  <c r="AC16" i="32"/>
  <c r="AB16" i="32"/>
  <c r="G4" i="36"/>
  <c r="J31" i="33"/>
  <c r="J27" i="35"/>
  <c r="J17" i="33"/>
  <c r="I34" i="32"/>
  <c r="S31" i="35"/>
  <c r="J49" i="32"/>
  <c r="T24" i="32"/>
  <c r="I37" i="32"/>
  <c r="S37" i="33"/>
  <c r="T17" i="34"/>
  <c r="R47" i="33"/>
  <c r="S32" i="32"/>
  <c r="T15" i="32"/>
  <c r="H63" i="36"/>
  <c r="S15" i="33"/>
  <c r="I35" i="32"/>
  <c r="T23" i="35"/>
  <c r="R49" i="35"/>
  <c r="AB29" i="32"/>
  <c r="H46" i="34"/>
  <c r="G17" i="36"/>
  <c r="T39" i="35"/>
  <c r="AC30" i="32"/>
  <c r="T33" i="33"/>
  <c r="J19" i="33"/>
  <c r="AB27" i="32"/>
  <c r="T21" i="35"/>
  <c r="S47" i="35"/>
  <c r="J25" i="35"/>
  <c r="R16" i="32"/>
  <c r="H35" i="32"/>
  <c r="J39" i="35"/>
  <c r="S37" i="34"/>
  <c r="AB26" i="32"/>
  <c r="G23" i="36"/>
  <c r="J37" i="33"/>
  <c r="J45" i="35"/>
  <c r="AB18" i="32"/>
  <c r="I19" i="35"/>
  <c r="AB48" i="32"/>
  <c r="R19" i="35"/>
  <c r="I44" i="34"/>
  <c r="T27" i="34"/>
  <c r="J46" i="34"/>
  <c r="R31" i="33"/>
  <c r="R31" i="32"/>
  <c r="G25" i="36"/>
  <c r="S28" i="34"/>
  <c r="R18" i="34"/>
  <c r="T34" i="32"/>
  <c r="J38" i="34"/>
  <c r="I48" i="33"/>
  <c r="G69" i="36"/>
  <c r="H50" i="34"/>
  <c r="S21" i="34"/>
  <c r="T42" i="34"/>
  <c r="I23" i="35"/>
  <c r="I33" i="34"/>
  <c r="T29" i="35"/>
  <c r="H24" i="36"/>
  <c r="R18" i="32"/>
  <c r="S32" i="35"/>
  <c r="T46" i="33"/>
  <c r="H40" i="36"/>
  <c r="H38" i="34"/>
  <c r="I41" i="32"/>
  <c r="G14" i="31"/>
  <c r="S28" i="32"/>
  <c r="I24" i="32"/>
  <c r="H42" i="32"/>
  <c r="J37" i="35"/>
  <c r="AD17" i="32"/>
  <c r="I22" i="33"/>
  <c r="AD16" i="32"/>
  <c r="T36" i="33"/>
  <c r="R16" i="35"/>
  <c r="J39" i="32"/>
  <c r="R19" i="32"/>
  <c r="S21" i="35"/>
  <c r="R40" i="33"/>
  <c r="S23" i="32"/>
  <c r="J28" i="34"/>
  <c r="H35" i="34"/>
  <c r="AD29" i="32"/>
  <c r="I38" i="34"/>
  <c r="S18" i="34"/>
  <c r="R41" i="35"/>
  <c r="T40" i="35"/>
  <c r="S17" i="34"/>
  <c r="H61" i="36"/>
  <c r="J41" i="35"/>
  <c r="S22" i="35"/>
  <c r="AB17" i="32"/>
  <c r="H19" i="36"/>
  <c r="R50" i="33"/>
  <c r="T27" i="35"/>
  <c r="S27" i="34"/>
  <c r="H15" i="32"/>
  <c r="R28" i="34"/>
  <c r="H7" i="36"/>
  <c r="J45" i="32"/>
  <c r="S16" i="35"/>
  <c r="AD31" i="32"/>
  <c r="AD23" i="32"/>
  <c r="H57" i="36"/>
  <c r="S18" i="33"/>
  <c r="H49" i="35"/>
  <c r="AC35" i="32"/>
  <c r="H65" i="36"/>
  <c r="S49" i="35"/>
  <c r="S40" i="32"/>
  <c r="G35" i="36"/>
  <c r="R32" i="35"/>
  <c r="R48" i="33"/>
  <c r="R41" i="32"/>
  <c r="T17" i="33"/>
  <c r="J19" i="32"/>
  <c r="R42" i="34"/>
  <c r="R21" i="32"/>
  <c r="H23" i="33"/>
  <c r="T29" i="33"/>
  <c r="I30" i="33"/>
  <c r="I34" i="34"/>
  <c r="H32" i="36"/>
  <c r="J31" i="34"/>
  <c r="I29" i="34"/>
  <c r="I29" i="33"/>
  <c r="T18" i="35"/>
  <c r="R16" i="34"/>
  <c r="J50" i="33"/>
  <c r="T33" i="34"/>
  <c r="G6" i="31"/>
  <c r="R43" i="33"/>
  <c r="I28" i="32"/>
  <c r="AB15" i="32"/>
  <c r="I22" i="32"/>
  <c r="AD45" i="32"/>
  <c r="I40" i="35"/>
  <c r="I49" i="34"/>
  <c r="AC23" i="32"/>
  <c r="H42" i="35"/>
  <c r="J20" i="32"/>
  <c r="J26" i="35"/>
  <c r="R49" i="32"/>
  <c r="H45" i="35"/>
  <c r="I15" i="34"/>
  <c r="I25" i="33"/>
  <c r="H95" i="36"/>
  <c r="AB32" i="32"/>
  <c r="H32" i="32"/>
  <c r="J41" i="34"/>
  <c r="R36" i="32"/>
  <c r="R40" i="34"/>
  <c r="R43" i="32"/>
  <c r="S26" i="34"/>
  <c r="S27" i="35"/>
  <c r="R34" i="33"/>
  <c r="H26" i="32"/>
  <c r="S31" i="33"/>
  <c r="R26" i="35"/>
  <c r="S19" i="34"/>
  <c r="S39" i="32"/>
  <c r="S48" i="33"/>
  <c r="T18" i="33"/>
  <c r="S50" i="33"/>
  <c r="G32" i="36"/>
  <c r="H37" i="36"/>
  <c r="R24" i="33"/>
  <c r="S17" i="32"/>
  <c r="G96" i="36"/>
  <c r="S21" i="32"/>
  <c r="R30" i="34"/>
  <c r="S22" i="33"/>
  <c r="J49" i="35"/>
  <c r="J32" i="34"/>
  <c r="T31" i="33"/>
  <c r="AB46" i="32"/>
  <c r="AB19" i="32"/>
  <c r="AB34" i="32"/>
  <c r="H15" i="35"/>
  <c r="J15" i="33"/>
  <c r="G71" i="36"/>
  <c r="R46" i="34"/>
  <c r="AB42" i="32"/>
  <c r="J39" i="34"/>
  <c r="H31" i="34"/>
  <c r="S38" i="33"/>
  <c r="I47" i="35"/>
  <c r="G83" i="36"/>
  <c r="H16" i="32"/>
  <c r="T48" i="34"/>
  <c r="H32" i="34"/>
  <c r="H17" i="32"/>
  <c r="R33" i="32"/>
  <c r="T34" i="34"/>
  <c r="G8" i="36"/>
  <c r="T23" i="32"/>
  <c r="H26" i="33"/>
  <c r="T24" i="33"/>
  <c r="H48" i="32"/>
  <c r="H28" i="33"/>
  <c r="AD28" i="32"/>
  <c r="J37" i="32"/>
  <c r="H46" i="32"/>
  <c r="H17" i="35"/>
  <c r="H75" i="36"/>
  <c r="T48" i="32"/>
  <c r="G97" i="36"/>
  <c r="T17" i="32"/>
  <c r="R41" i="33"/>
  <c r="G85" i="36"/>
  <c r="I38" i="32"/>
  <c r="S20" i="33"/>
  <c r="T20" i="32"/>
  <c r="I48" i="34"/>
  <c r="I15" i="32"/>
  <c r="H56" i="36"/>
  <c r="S39" i="35"/>
  <c r="H24" i="32"/>
  <c r="I47" i="32"/>
  <c r="H76" i="36"/>
  <c r="H30" i="33"/>
  <c r="I24" i="34"/>
  <c r="I28" i="33"/>
  <c r="H89" i="36"/>
  <c r="H64" i="36"/>
  <c r="H20" i="32"/>
  <c r="R29" i="32"/>
  <c r="S49" i="34"/>
  <c r="H39" i="34"/>
  <c r="AB41" i="32"/>
  <c r="H19" i="34"/>
  <c r="G51" i="36"/>
  <c r="R39" i="34"/>
  <c r="R24" i="34"/>
  <c r="J22" i="35"/>
  <c r="G47" i="36"/>
  <c r="T45" i="35"/>
  <c r="S31" i="34"/>
  <c r="H20" i="35"/>
  <c r="J30" i="35"/>
  <c r="I16" i="34"/>
  <c r="J29" i="35"/>
  <c r="T38" i="34"/>
  <c r="I19" i="32"/>
  <c r="AB38" i="32"/>
  <c r="S49" i="33"/>
  <c r="I37" i="34"/>
  <c r="G37" i="36"/>
  <c r="S20" i="35"/>
  <c r="I31" i="35"/>
  <c r="AC17" i="32"/>
  <c r="T16" i="33"/>
  <c r="AC43" i="32"/>
  <c r="H25" i="35"/>
  <c r="I17" i="34"/>
  <c r="H48" i="35"/>
  <c r="I50" i="34"/>
  <c r="H28" i="35"/>
  <c r="S31" i="32"/>
  <c r="S44" i="33"/>
  <c r="R39" i="32"/>
  <c r="G28" i="36"/>
  <c r="I47" i="34"/>
  <c r="I50" i="35"/>
  <c r="H34" i="34"/>
  <c r="S36" i="35"/>
  <c r="T18" i="34"/>
  <c r="T24" i="35"/>
  <c r="I43" i="35"/>
  <c r="H18" i="32"/>
  <c r="H37" i="33"/>
  <c r="H33" i="34"/>
  <c r="J16" i="33"/>
  <c r="J33" i="35"/>
  <c r="J36" i="35"/>
  <c r="H27" i="36"/>
  <c r="S43" i="34"/>
  <c r="S16" i="34"/>
  <c r="T37" i="35"/>
  <c r="R16" i="33"/>
  <c r="J24" i="33"/>
  <c r="R32" i="34"/>
  <c r="H39" i="32"/>
  <c r="R20" i="33"/>
  <c r="S36" i="33"/>
  <c r="S48" i="35"/>
  <c r="H18" i="33"/>
  <c r="AB47" i="32"/>
  <c r="H30" i="32"/>
  <c r="I47" i="33"/>
  <c r="S44" i="35"/>
  <c r="AC36" i="32"/>
  <c r="H23" i="35"/>
  <c r="I34" i="33"/>
  <c r="R46" i="32"/>
  <c r="J23" i="32"/>
  <c r="H18" i="34"/>
  <c r="J31" i="32"/>
  <c r="H51" i="36"/>
  <c r="G39" i="36"/>
  <c r="H31" i="35"/>
  <c r="G31" i="36"/>
  <c r="I23" i="32"/>
  <c r="S48" i="32"/>
  <c r="H44" i="33"/>
  <c r="I18" i="32"/>
  <c r="T45" i="34"/>
  <c r="H41" i="35"/>
  <c r="H17" i="33"/>
  <c r="AD49" i="32"/>
  <c r="S47" i="34"/>
  <c r="G72" i="36"/>
  <c r="G16" i="36"/>
  <c r="G63" i="36"/>
  <c r="S45" i="33"/>
  <c r="R33" i="35"/>
  <c r="I32" i="34"/>
  <c r="G84" i="36"/>
  <c r="T40" i="32"/>
  <c r="R37" i="35"/>
  <c r="H12" i="36"/>
  <c r="I35" i="35"/>
  <c r="H68" i="36"/>
  <c r="S20" i="34"/>
  <c r="AD39" i="32"/>
  <c r="R38" i="32"/>
  <c r="G68" i="36"/>
  <c r="R17" i="34"/>
  <c r="T25" i="32"/>
  <c r="T48" i="33"/>
  <c r="H34" i="35"/>
  <c r="S25" i="35"/>
  <c r="H22" i="32"/>
  <c r="AD36" i="32"/>
  <c r="T42" i="35"/>
  <c r="H50" i="32"/>
  <c r="I46" i="33"/>
  <c r="J15" i="35"/>
  <c r="G13" i="31"/>
  <c r="R27" i="35"/>
  <c r="G92" i="36"/>
  <c r="T25" i="33"/>
  <c r="I43" i="34"/>
  <c r="H21" i="33"/>
  <c r="G19" i="36"/>
  <c r="T41" i="32"/>
  <c r="H69" i="36"/>
  <c r="I20" i="34"/>
  <c r="I22" i="35"/>
  <c r="I25" i="35"/>
  <c r="T38" i="33"/>
  <c r="G65" i="36"/>
  <c r="T37" i="33"/>
  <c r="H21" i="35"/>
  <c r="H16" i="36"/>
  <c r="J32" i="35"/>
  <c r="H80" i="36"/>
  <c r="S34" i="33"/>
  <c r="AD38" i="32"/>
  <c r="J31" i="35"/>
  <c r="T44" i="32"/>
  <c r="R35" i="35"/>
  <c r="H36" i="34"/>
  <c r="T28" i="33"/>
  <c r="I19" i="33"/>
  <c r="R35" i="33"/>
  <c r="R22" i="32"/>
  <c r="AB44" i="32"/>
  <c r="I39" i="35"/>
  <c r="J26" i="32"/>
  <c r="S24" i="34"/>
  <c r="T32" i="32"/>
  <c r="I42" i="35"/>
  <c r="I29" i="32"/>
  <c r="J43" i="32"/>
  <c r="H43" i="36"/>
  <c r="R48" i="32"/>
  <c r="T34" i="35"/>
  <c r="G33" i="36"/>
  <c r="G10" i="31"/>
  <c r="H52" i="36"/>
  <c r="S29" i="32"/>
  <c r="I20" i="35"/>
  <c r="J35" i="33"/>
  <c r="H40" i="34"/>
  <c r="I39" i="32"/>
  <c r="S29" i="34"/>
  <c r="I16" i="35"/>
  <c r="G95" i="36"/>
  <c r="T44" i="33"/>
  <c r="H55" i="36"/>
  <c r="H31" i="33"/>
  <c r="R28" i="35"/>
  <c r="T31" i="35"/>
  <c r="H11" i="36"/>
  <c r="H42" i="33"/>
  <c r="S20" i="32"/>
  <c r="H46" i="33"/>
  <c r="G3" i="31"/>
  <c r="R19" i="33"/>
  <c r="S21" i="33"/>
  <c r="H36" i="32"/>
  <c r="R19" i="34"/>
  <c r="T36" i="34"/>
  <c r="G48" i="36"/>
  <c r="J20" i="33"/>
  <c r="I21" i="35"/>
  <c r="I37" i="35"/>
  <c r="T15" i="33"/>
  <c r="H16" i="35"/>
  <c r="H5" i="36"/>
  <c r="H38" i="35"/>
  <c r="J33" i="32"/>
  <c r="T44" i="35"/>
  <c r="S37" i="32"/>
  <c r="AC15" i="32"/>
  <c r="H44" i="32"/>
  <c r="T50" i="34"/>
  <c r="I45" i="34"/>
  <c r="R21" i="34"/>
  <c r="S27" i="32"/>
  <c r="S38" i="34"/>
  <c r="H20" i="34"/>
  <c r="S24" i="35"/>
  <c r="J28" i="33"/>
  <c r="H91" i="36"/>
  <c r="H24" i="35"/>
  <c r="T35" i="32"/>
  <c r="T43" i="33"/>
  <c r="R44" i="33"/>
  <c r="I48" i="35"/>
  <c r="J45" i="34"/>
  <c r="G64" i="36"/>
  <c r="H49" i="36"/>
  <c r="R43" i="34"/>
  <c r="I17" i="32"/>
  <c r="T26" i="34"/>
  <c r="I40" i="34"/>
  <c r="R25" i="35"/>
  <c r="S23" i="35"/>
  <c r="AC39" i="32"/>
  <c r="H44" i="34"/>
  <c r="G24" i="36"/>
  <c r="H43" i="32"/>
  <c r="AC25" i="32"/>
  <c r="J48" i="35"/>
  <c r="S22" i="32"/>
  <c r="AC32" i="32"/>
  <c r="H83" i="36"/>
  <c r="S23" i="33"/>
  <c r="I49" i="32"/>
  <c r="T37" i="34"/>
  <c r="H88" i="36"/>
  <c r="H40" i="33"/>
  <c r="I26" i="33"/>
  <c r="AC34" i="32"/>
  <c r="T21" i="32"/>
  <c r="J15" i="32"/>
  <c r="G53" i="36"/>
  <c r="I17" i="33"/>
  <c r="I44" i="33"/>
  <c r="T26" i="32"/>
  <c r="I41" i="33"/>
  <c r="H25" i="36"/>
  <c r="I36" i="35"/>
  <c r="G55" i="36"/>
  <c r="J27" i="32"/>
  <c r="H53" i="36"/>
  <c r="R17" i="32"/>
  <c r="T31" i="34"/>
  <c r="H32" i="35"/>
  <c r="G60" i="36"/>
  <c r="R37" i="34"/>
  <c r="I36" i="33"/>
  <c r="AC48" i="32"/>
  <c r="AB24" i="32"/>
  <c r="H45" i="34"/>
  <c r="R26" i="33"/>
  <c r="S41" i="34"/>
  <c r="I29" i="35"/>
  <c r="H43" i="34"/>
  <c r="J26" i="33"/>
  <c r="H33" i="35"/>
  <c r="AC27" i="32"/>
  <c r="R39" i="35"/>
  <c r="T26" i="35"/>
  <c r="J36" i="34"/>
  <c r="H20" i="36"/>
  <c r="T46" i="35"/>
  <c r="H27" i="35"/>
  <c r="S19" i="35"/>
  <c r="S46" i="35"/>
  <c r="R40" i="35"/>
  <c r="S24" i="33"/>
  <c r="S50" i="32"/>
  <c r="AB33" i="32"/>
  <c r="J44" i="35"/>
  <c r="J20" i="35"/>
  <c r="R25" i="32"/>
  <c r="G29" i="36"/>
  <c r="S43" i="32"/>
  <c r="H39" i="35"/>
  <c r="R46" i="33"/>
  <c r="I32" i="33"/>
  <c r="T35" i="33"/>
  <c r="AD20" i="32"/>
  <c r="H37" i="32"/>
  <c r="H77" i="36"/>
  <c r="H49" i="33"/>
  <c r="S33" i="32"/>
  <c r="S33" i="33"/>
  <c r="H44" i="36"/>
  <c r="S43" i="33"/>
  <c r="R30" i="32"/>
  <c r="H15" i="36"/>
  <c r="J18" i="33"/>
  <c r="R35" i="34"/>
  <c r="I16" i="32"/>
  <c r="T49" i="32"/>
  <c r="AD40" i="32"/>
  <c r="AD21" i="32"/>
  <c r="I28" i="35"/>
  <c r="J47" i="35"/>
  <c r="H33" i="32"/>
  <c r="S47" i="32"/>
  <c r="G49" i="36"/>
  <c r="H4" i="36"/>
  <c r="AD46" i="32"/>
  <c r="I40" i="33"/>
  <c r="I42" i="32"/>
  <c r="S34" i="34"/>
  <c r="AB40" i="32"/>
  <c r="R32" i="33"/>
  <c r="I16" i="33"/>
  <c r="G7" i="36"/>
  <c r="AD30" i="32"/>
  <c r="J38" i="32"/>
  <c r="I25" i="32"/>
  <c r="J16" i="34"/>
  <c r="AC37" i="32"/>
  <c r="H23" i="36"/>
  <c r="J42" i="33"/>
  <c r="R35" i="32"/>
  <c r="R17" i="35"/>
  <c r="T28" i="35"/>
  <c r="H9" i="36"/>
  <c r="H72" i="36"/>
  <c r="R21" i="33"/>
  <c r="S18" i="32"/>
  <c r="T48" i="35"/>
  <c r="T30" i="34"/>
  <c r="AD33" i="32"/>
  <c r="S42" i="32"/>
  <c r="H41" i="36"/>
  <c r="J17" i="34"/>
  <c r="J46" i="33"/>
  <c r="T19" i="32"/>
  <c r="T46" i="34"/>
  <c r="S34" i="32"/>
  <c r="R33" i="33"/>
  <c r="T31" i="32"/>
  <c r="T36" i="35"/>
  <c r="H38" i="32"/>
  <c r="H50" i="33"/>
  <c r="I23" i="33"/>
  <c r="I43" i="32"/>
  <c r="T19" i="34"/>
  <c r="S30" i="33"/>
  <c r="H41" i="34"/>
  <c r="T20" i="35"/>
  <c r="R27" i="32"/>
  <c r="H8" i="36"/>
  <c r="H27" i="32"/>
  <c r="I35" i="34"/>
  <c r="S40" i="34"/>
  <c r="H93" i="36"/>
  <c r="H44" i="35"/>
  <c r="T30" i="33"/>
  <c r="AB31" i="32"/>
  <c r="J35" i="34"/>
  <c r="G93" i="36"/>
  <c r="H22" i="34"/>
  <c r="AC33" i="32"/>
  <c r="H40" i="35"/>
  <c r="H23" i="32"/>
  <c r="I20" i="33"/>
  <c r="S26" i="33"/>
  <c r="R46" i="35"/>
  <c r="J36" i="32"/>
  <c r="I22" i="34"/>
  <c r="T16" i="34"/>
  <c r="H15" i="33"/>
  <c r="R45" i="35"/>
  <c r="G5" i="36"/>
  <c r="S46" i="33"/>
  <c r="J25" i="34"/>
  <c r="T34" i="33"/>
  <c r="AC19" i="32"/>
  <c r="J46" i="32"/>
  <c r="S44" i="34"/>
  <c r="T21" i="34"/>
  <c r="R32" i="32"/>
  <c r="J37" i="34"/>
  <c r="AC47" i="32"/>
  <c r="I21" i="32"/>
  <c r="H71" i="36"/>
  <c r="H47" i="33"/>
  <c r="J22" i="32"/>
  <c r="S15" i="34"/>
  <c r="H22" i="33"/>
  <c r="AD26" i="32"/>
  <c r="S28" i="35"/>
  <c r="T49" i="34"/>
  <c r="R29" i="34"/>
  <c r="R20" i="32"/>
  <c r="J27" i="33"/>
  <c r="S18" i="35"/>
  <c r="T15" i="34"/>
  <c r="R34" i="34"/>
  <c r="AD19" i="32"/>
  <c r="H17" i="30" l="1"/>
  <c r="I2" i="30"/>
  <c r="T276" i="35"/>
  <c r="S281" i="35"/>
  <c r="S254" i="35"/>
  <c r="T257" i="35"/>
  <c r="S276" i="35"/>
  <c r="S279" i="35"/>
  <c r="S284" i="35"/>
  <c r="S255" i="35"/>
  <c r="T270" i="35"/>
  <c r="S273" i="35"/>
  <c r="S274" i="35"/>
  <c r="S283" i="35"/>
  <c r="S266" i="35"/>
  <c r="S262" i="35"/>
  <c r="T256" i="35"/>
  <c r="T284" i="35"/>
  <c r="T254" i="35"/>
  <c r="T283" i="35"/>
  <c r="S270" i="35"/>
  <c r="T268" i="35"/>
  <c r="T271" i="35"/>
  <c r="S260" i="35"/>
  <c r="S282" i="35"/>
  <c r="S269" i="35"/>
  <c r="T263" i="35"/>
  <c r="T274" i="35"/>
  <c r="S285" i="35"/>
  <c r="S277" i="35"/>
  <c r="S286" i="35"/>
  <c r="S265" i="35"/>
  <c r="S287" i="35"/>
  <c r="T278" i="35"/>
  <c r="T258" i="35"/>
  <c r="S268" i="35"/>
  <c r="T264" i="35"/>
  <c r="T267" i="35"/>
  <c r="T275" i="35"/>
  <c r="S280" i="35"/>
  <c r="T289" i="35"/>
  <c r="S267" i="35"/>
  <c r="T261" i="35"/>
  <c r="S275" i="35"/>
  <c r="S263" i="35"/>
  <c r="T272" i="35"/>
  <c r="T282" i="35"/>
  <c r="T259" i="35"/>
  <c r="T286" i="35"/>
  <c r="T280" i="35"/>
  <c r="S256" i="35"/>
  <c r="T265" i="35"/>
  <c r="T279" i="35"/>
  <c r="S264" i="35"/>
  <c r="S258" i="35"/>
  <c r="S261" i="35"/>
  <c r="T273" i="35"/>
  <c r="T269" i="35"/>
  <c r="T277" i="35"/>
  <c r="S271" i="35"/>
  <c r="T260" i="35"/>
  <c r="T255" i="35"/>
  <c r="S289" i="35"/>
  <c r="T266" i="35"/>
  <c r="R266" i="35"/>
  <c r="R282" i="35"/>
  <c r="R267" i="35"/>
  <c r="R283" i="35"/>
  <c r="R268" i="35"/>
  <c r="R284" i="35"/>
  <c r="T262" i="35"/>
  <c r="R285" i="35"/>
  <c r="R278" i="35"/>
  <c r="R279" i="35"/>
  <c r="R280" i="35"/>
  <c r="T287" i="35"/>
  <c r="T281" i="35"/>
  <c r="R256" i="35"/>
  <c r="R272" i="35"/>
  <c r="R288" i="35"/>
  <c r="R257" i="35"/>
  <c r="R273" i="35"/>
  <c r="R289" i="35"/>
  <c r="R261" i="35"/>
  <c r="R277" i="35"/>
  <c r="R254" i="35"/>
  <c r="R270" i="35"/>
  <c r="R286" i="35"/>
  <c r="R255" i="35"/>
  <c r="R271" i="35"/>
  <c r="R287" i="35"/>
  <c r="R265" i="35"/>
  <c r="R281" i="35"/>
  <c r="R258" i="35"/>
  <c r="R274" i="35"/>
  <c r="R259" i="35"/>
  <c r="R275" i="35"/>
  <c r="R260" i="35"/>
  <c r="R276" i="35"/>
  <c r="S278" i="35"/>
  <c r="S288" i="35"/>
  <c r="T288" i="35"/>
  <c r="S257" i="35"/>
  <c r="S259" i="35"/>
  <c r="T285" i="35"/>
  <c r="R269" i="35"/>
  <c r="R262" i="35"/>
  <c r="R263" i="35"/>
  <c r="R264" i="35"/>
  <c r="S272" i="35"/>
  <c r="T269" i="34"/>
  <c r="T256" i="34"/>
  <c r="T288" i="34"/>
  <c r="R287" i="34"/>
  <c r="T283" i="34"/>
  <c r="S285" i="34"/>
  <c r="S276" i="34"/>
  <c r="T278" i="34"/>
  <c r="S273" i="34"/>
  <c r="S281" i="34"/>
  <c r="R283" i="34"/>
  <c r="R272" i="34"/>
  <c r="S289" i="34"/>
  <c r="T282" i="34"/>
  <c r="S280" i="34"/>
  <c r="T260" i="34"/>
  <c r="S272" i="34"/>
  <c r="S267" i="34"/>
  <c r="T258" i="34"/>
  <c r="T281" i="34"/>
  <c r="R288" i="34"/>
  <c r="S284" i="34"/>
  <c r="T257" i="34"/>
  <c r="T286" i="34"/>
  <c r="T268" i="34"/>
  <c r="S263" i="34"/>
  <c r="S279" i="34"/>
  <c r="S256" i="34"/>
  <c r="T276" i="34"/>
  <c r="S261" i="34"/>
  <c r="T284" i="34"/>
  <c r="S255" i="34"/>
  <c r="T289" i="34"/>
  <c r="S287" i="34"/>
  <c r="T280" i="34"/>
  <c r="S254" i="34"/>
  <c r="T272" i="34"/>
  <c r="S266" i="34"/>
  <c r="T265" i="34"/>
  <c r="S265" i="34"/>
  <c r="T254" i="34"/>
  <c r="S286" i="34"/>
  <c r="R271" i="34"/>
  <c r="T274" i="34"/>
  <c r="T262" i="34"/>
  <c r="T277" i="34"/>
  <c r="S288" i="34"/>
  <c r="S274" i="34"/>
  <c r="T264" i="34"/>
  <c r="T263" i="34"/>
  <c r="T285" i="34"/>
  <c r="T279" i="34"/>
  <c r="S283" i="34"/>
  <c r="S260" i="34"/>
  <c r="T267" i="34"/>
  <c r="S275" i="34"/>
  <c r="T266" i="34"/>
  <c r="S257" i="34"/>
  <c r="T259" i="34"/>
  <c r="R289" i="34"/>
  <c r="R273" i="34"/>
  <c r="S278" i="34"/>
  <c r="S282" i="34"/>
  <c r="T273" i="34"/>
  <c r="S258" i="34"/>
  <c r="R282" i="34"/>
  <c r="S270" i="34"/>
  <c r="T271" i="34"/>
  <c r="T270" i="34"/>
  <c r="S271" i="34"/>
  <c r="S262" i="34"/>
  <c r="T275" i="34"/>
  <c r="S269" i="34"/>
  <c r="S264" i="34"/>
  <c r="T261" i="34"/>
  <c r="S259" i="34"/>
  <c r="R284" i="34"/>
  <c r="R285" i="34"/>
  <c r="R278" i="34"/>
  <c r="R279" i="34"/>
  <c r="R280" i="34"/>
  <c r="R281" i="34"/>
  <c r="R259" i="34"/>
  <c r="R258" i="34"/>
  <c r="R274" i="34"/>
  <c r="R275" i="34"/>
  <c r="R276" i="34"/>
  <c r="R277" i="34"/>
  <c r="R270" i="34"/>
  <c r="R286" i="34"/>
  <c r="R267" i="34"/>
  <c r="R266" i="34"/>
  <c r="R265" i="34"/>
  <c r="R264" i="34"/>
  <c r="R255" i="34"/>
  <c r="R254" i="34"/>
  <c r="R269" i="34"/>
  <c r="R268" i="34"/>
  <c r="R257" i="34"/>
  <c r="R256" i="34"/>
  <c r="R263" i="34"/>
  <c r="R262" i="34"/>
  <c r="R261" i="34"/>
  <c r="R260" i="34"/>
  <c r="S277" i="34"/>
  <c r="T287" i="34"/>
  <c r="S268" i="34"/>
  <c r="T255" i="34"/>
  <c r="T278" i="32"/>
  <c r="S285" i="32"/>
  <c r="AC290" i="32"/>
  <c r="AB272" i="32"/>
  <c r="T259" i="32"/>
  <c r="S263" i="32"/>
  <c r="AC257" i="32"/>
  <c r="AB288" i="32"/>
  <c r="S269" i="32"/>
  <c r="R269" i="32"/>
  <c r="S270" i="32"/>
  <c r="AB265" i="32"/>
  <c r="AB259" i="32"/>
  <c r="S286" i="32"/>
  <c r="T275" i="32"/>
  <c r="AB275" i="32"/>
  <c r="T284" i="32"/>
  <c r="AB257" i="32"/>
  <c r="AC287" i="32"/>
  <c r="S279" i="32"/>
  <c r="AC288" i="32"/>
  <c r="S280" i="32"/>
  <c r="AD277" i="32"/>
  <c r="T291" i="32"/>
  <c r="AB291" i="32"/>
  <c r="AB292" i="32"/>
  <c r="S257" i="32"/>
  <c r="T277" i="32"/>
  <c r="AC271" i="32"/>
  <c r="AC289" i="32"/>
  <c r="AD261" i="32"/>
  <c r="T268" i="32"/>
  <c r="T262" i="32"/>
  <c r="AC272" i="32"/>
  <c r="S264" i="32"/>
  <c r="AC259" i="32"/>
  <c r="AC273" i="32"/>
  <c r="S273" i="32"/>
  <c r="S289" i="32"/>
  <c r="S268" i="32"/>
  <c r="S284" i="32"/>
  <c r="S267" i="32"/>
  <c r="S283" i="32"/>
  <c r="S258" i="32"/>
  <c r="S274" i="32"/>
  <c r="S290" i="32"/>
  <c r="AD259" i="32"/>
  <c r="AD291" i="32"/>
  <c r="AD284" i="32"/>
  <c r="AD281" i="32"/>
  <c r="S292" i="32"/>
  <c r="S259" i="32"/>
  <c r="S275" i="32"/>
  <c r="S291" i="32"/>
  <c r="S266" i="32"/>
  <c r="S282" i="32"/>
  <c r="S265" i="32"/>
  <c r="S281" i="32"/>
  <c r="S271" i="32"/>
  <c r="S287" i="32"/>
  <c r="S262" i="32"/>
  <c r="S278" i="32"/>
  <c r="S261" i="32"/>
  <c r="S277" i="32"/>
  <c r="S260" i="32"/>
  <c r="S276" i="32"/>
  <c r="R272" i="32"/>
  <c r="R288" i="32"/>
  <c r="R265" i="32"/>
  <c r="R281" i="32"/>
  <c r="R262" i="32"/>
  <c r="R278" i="32"/>
  <c r="S272" i="32"/>
  <c r="R273" i="32"/>
  <c r="R289" i="32"/>
  <c r="R270" i="32"/>
  <c r="R286" i="32"/>
  <c r="R271" i="32"/>
  <c r="R287" i="32"/>
  <c r="R268" i="32"/>
  <c r="R284" i="32"/>
  <c r="R285" i="32"/>
  <c r="R266" i="32"/>
  <c r="R282" i="32"/>
  <c r="R267" i="32"/>
  <c r="R283" i="32"/>
  <c r="R264" i="32"/>
  <c r="R280" i="32"/>
  <c r="R257" i="32"/>
  <c r="T265" i="32"/>
  <c r="T281" i="32"/>
  <c r="R263" i="32"/>
  <c r="R279" i="32"/>
  <c r="R260" i="32"/>
  <c r="R276" i="32"/>
  <c r="R292" i="32"/>
  <c r="T258" i="32"/>
  <c r="T274" i="32"/>
  <c r="T290" i="32"/>
  <c r="T271" i="32"/>
  <c r="T287" i="32"/>
  <c r="T264" i="32"/>
  <c r="T280" i="32"/>
  <c r="T261" i="32"/>
  <c r="T267" i="32"/>
  <c r="T283" i="32"/>
  <c r="T260" i="32"/>
  <c r="T276" i="32"/>
  <c r="T292" i="32"/>
  <c r="T257" i="32"/>
  <c r="T273" i="32"/>
  <c r="T289" i="32"/>
  <c r="T263" i="32"/>
  <c r="T279" i="32"/>
  <c r="T272" i="32"/>
  <c r="T288" i="32"/>
  <c r="T269" i="32"/>
  <c r="T285" i="32"/>
  <c r="T270" i="32"/>
  <c r="R261" i="32"/>
  <c r="R258" i="32"/>
  <c r="R290" i="32"/>
  <c r="R275" i="32"/>
  <c r="AB284" i="32"/>
  <c r="AB277" i="32"/>
  <c r="AB274" i="32"/>
  <c r="T266" i="32"/>
  <c r="AD270" i="32"/>
  <c r="AD275" i="32"/>
  <c r="AD268" i="32"/>
  <c r="AD265" i="32"/>
  <c r="AD266" i="32"/>
  <c r="AB273" i="32"/>
  <c r="AB289" i="32"/>
  <c r="AB270" i="32"/>
  <c r="AB286" i="32"/>
  <c r="AB271" i="32"/>
  <c r="AB287" i="32"/>
  <c r="AB268" i="32"/>
  <c r="AB269" i="32"/>
  <c r="AB285" i="32"/>
  <c r="AB266" i="32"/>
  <c r="AB282" i="32"/>
  <c r="AB267" i="32"/>
  <c r="AB283" i="32"/>
  <c r="AB264" i="32"/>
  <c r="AB280" i="32"/>
  <c r="AB281" i="32"/>
  <c r="AB262" i="32"/>
  <c r="AB278" i="32"/>
  <c r="AB263" i="32"/>
  <c r="AB279" i="32"/>
  <c r="AB260" i="32"/>
  <c r="AB276" i="32"/>
  <c r="AD289" i="32"/>
  <c r="AD258" i="32"/>
  <c r="AD274" i="32"/>
  <c r="AD290" i="32"/>
  <c r="AD271" i="32"/>
  <c r="AD287" i="32"/>
  <c r="AD264" i="32"/>
  <c r="AD280" i="32"/>
  <c r="AD286" i="32"/>
  <c r="AD267" i="32"/>
  <c r="AD283" i="32"/>
  <c r="AD260" i="32"/>
  <c r="AD276" i="32"/>
  <c r="AD292" i="32"/>
  <c r="AD257" i="32"/>
  <c r="AD273" i="32"/>
  <c r="AD282" i="32"/>
  <c r="AD263" i="32"/>
  <c r="AD279" i="32"/>
  <c r="AD272" i="32"/>
  <c r="AD288" i="32"/>
  <c r="AD269" i="32"/>
  <c r="AD285" i="32"/>
  <c r="AC263" i="32"/>
  <c r="AC279" i="32"/>
  <c r="AC270" i="32"/>
  <c r="AC286" i="32"/>
  <c r="AC269" i="32"/>
  <c r="AC285" i="32"/>
  <c r="AD262" i="32"/>
  <c r="AD278" i="32"/>
  <c r="AC275" i="32"/>
  <c r="AC291" i="32"/>
  <c r="AC266" i="32"/>
  <c r="AC282" i="32"/>
  <c r="AC265" i="32"/>
  <c r="AC281" i="32"/>
  <c r="AC264" i="32"/>
  <c r="AC280" i="32"/>
  <c r="AC262" i="32"/>
  <c r="AC278" i="32"/>
  <c r="AC261" i="32"/>
  <c r="AC277" i="32"/>
  <c r="AC260" i="32"/>
  <c r="AC276" i="32"/>
  <c r="AC292" i="32"/>
  <c r="S288" i="32"/>
  <c r="R277" i="32"/>
  <c r="R274" i="32"/>
  <c r="R259" i="32"/>
  <c r="R291" i="32"/>
  <c r="AC268" i="32"/>
  <c r="AC284" i="32"/>
  <c r="AC267" i="32"/>
  <c r="AC283" i="32"/>
  <c r="AC258" i="32"/>
  <c r="AC274" i="32"/>
  <c r="T286" i="32"/>
  <c r="AB261" i="32"/>
  <c r="AB258" i="32"/>
  <c r="AB290" i="32"/>
  <c r="T282" i="32"/>
  <c r="G102" i="36"/>
  <c r="G101" i="36"/>
  <c r="G100" i="36"/>
  <c r="H102" i="36"/>
  <c r="H101" i="36"/>
  <c r="D410" i="8"/>
  <c r="D378" i="8"/>
  <c r="D346" i="8"/>
  <c r="D314" i="8"/>
  <c r="D282" i="8"/>
  <c r="D250" i="8"/>
  <c r="D218" i="8"/>
  <c r="D186" i="8"/>
  <c r="D154" i="8"/>
  <c r="D122" i="8"/>
  <c r="D90" i="8"/>
  <c r="D58" i="8"/>
  <c r="AS33" i="8"/>
  <c r="AS34" i="8" s="1"/>
  <c r="AS35" i="8" s="1"/>
  <c r="AS36" i="8" s="1"/>
  <c r="AS37" i="8" s="1"/>
  <c r="AS38" i="8" s="1"/>
  <c r="AS39" i="8" s="1"/>
  <c r="AS40" i="8" s="1"/>
  <c r="AS41" i="8" s="1"/>
  <c r="AS42" i="8" s="1"/>
  <c r="AS43" i="8" s="1"/>
  <c r="AS44" i="8" s="1"/>
  <c r="AS45" i="8" s="1"/>
  <c r="AS46" i="8" s="1"/>
  <c r="AS47" i="8" s="1"/>
  <c r="AS48" i="8" s="1"/>
  <c r="AS49" i="8" s="1"/>
  <c r="AS50" i="8" s="1"/>
  <c r="AS51" i="8" s="1"/>
  <c r="AS52" i="8" s="1"/>
  <c r="AS53" i="8" s="1"/>
  <c r="AS54" i="8" s="1"/>
  <c r="AS55" i="8" s="1"/>
  <c r="AS56" i="8" s="1"/>
  <c r="AS57" i="8" s="1"/>
  <c r="AS58" i="8" s="1"/>
  <c r="AS59" i="8" s="1"/>
  <c r="AS60" i="8" s="1"/>
  <c r="AS61" i="8" s="1"/>
  <c r="AS62" i="8" s="1"/>
  <c r="AS63" i="8" s="1"/>
  <c r="AS64" i="8" s="1"/>
  <c r="AS65" i="8" s="1"/>
  <c r="AS66" i="8" s="1"/>
  <c r="AS67" i="8" s="1"/>
  <c r="AS68" i="8" s="1"/>
  <c r="AS69" i="8" s="1"/>
  <c r="AS70" i="8" s="1"/>
  <c r="AS71" i="8" s="1"/>
  <c r="AS72" i="8" s="1"/>
  <c r="AS73" i="8" s="1"/>
  <c r="AS74" i="8" s="1"/>
  <c r="AP24" i="36"/>
  <c r="AM25" i="36"/>
  <c r="AO28" i="36"/>
  <c r="AN27" i="36"/>
  <c r="E1" i="8"/>
  <c r="D26" i="8"/>
  <c r="D2" i="8"/>
  <c r="D386" i="8" s="1"/>
  <c r="AJ2" i="30"/>
  <c r="AI3" i="30" s="1"/>
  <c r="AJ3" i="30" s="1"/>
  <c r="AH3" i="30"/>
  <c r="AN3" i="30"/>
  <c r="AP3" i="30"/>
  <c r="AZ3" i="30"/>
  <c r="H31" i="36"/>
  <c r="H35" i="36"/>
  <c r="H21" i="36"/>
  <c r="I17" i="30" l="1"/>
  <c r="J2" i="30"/>
  <c r="H100" i="36"/>
  <c r="E410" i="8"/>
  <c r="E378" i="8"/>
  <c r="E346" i="8"/>
  <c r="E314" i="8"/>
  <c r="E282" i="8"/>
  <c r="E250" i="8"/>
  <c r="E218" i="8"/>
  <c r="E186" i="8"/>
  <c r="E154" i="8"/>
  <c r="E122" i="8"/>
  <c r="E90" i="8"/>
  <c r="E58" i="8"/>
  <c r="AS75" i="8"/>
  <c r="AS76" i="8" s="1"/>
  <c r="AS77" i="8" s="1"/>
  <c r="AS78" i="8" s="1"/>
  <c r="AS79" i="8" s="1"/>
  <c r="AS80" i="8" s="1"/>
  <c r="AS81" i="8" s="1"/>
  <c r="AS82" i="8" s="1"/>
  <c r="AS83" i="8" s="1"/>
  <c r="AS84" i="8" s="1"/>
  <c r="AS85" i="8" s="1"/>
  <c r="AS86" i="8" s="1"/>
  <c r="AS87" i="8" s="1"/>
  <c r="AS88" i="8" s="1"/>
  <c r="AS89" i="8" s="1"/>
  <c r="AS90" i="8" s="1"/>
  <c r="AS91" i="8" s="1"/>
  <c r="AS92" i="8" s="1"/>
  <c r="AS93" i="8" s="1"/>
  <c r="AS94" i="8" s="1"/>
  <c r="AS95" i="8" s="1"/>
  <c r="AS96" i="8" s="1"/>
  <c r="AS97" i="8" s="1"/>
  <c r="AS98" i="8" s="1"/>
  <c r="AS99" i="8" s="1"/>
  <c r="AS100" i="8" s="1"/>
  <c r="AS101" i="8" s="1"/>
  <c r="AS102" i="8" s="1"/>
  <c r="AS103" i="8" s="1"/>
  <c r="AS104" i="8" s="1"/>
  <c r="AS105" i="8" s="1"/>
  <c r="AS106" i="8" s="1"/>
  <c r="AS107" i="8" s="1"/>
  <c r="AS108" i="8" s="1"/>
  <c r="AS109" i="8" s="1"/>
  <c r="AS110" i="8" s="1"/>
  <c r="AS111" i="8" s="1"/>
  <c r="AS112" i="8" s="1"/>
  <c r="AS113" i="8" s="1"/>
  <c r="AS114" i="8" s="1"/>
  <c r="AS115" i="8" s="1"/>
  <c r="AS116" i="8" s="1"/>
  <c r="AP25" i="36"/>
  <c r="AM26" i="36"/>
  <c r="AO29" i="36"/>
  <c r="AN28" i="36"/>
  <c r="D322" i="8"/>
  <c r="D258" i="8"/>
  <c r="D194" i="8"/>
  <c r="D130" i="8"/>
  <c r="D66" i="8"/>
  <c r="D354" i="8"/>
  <c r="D290" i="8"/>
  <c r="D226" i="8"/>
  <c r="D162" i="8"/>
  <c r="D98" i="8"/>
  <c r="D34" i="8"/>
  <c r="E26" i="8"/>
  <c r="E2" i="8"/>
  <c r="E386" i="8" s="1"/>
  <c r="F1" i="8"/>
  <c r="AH4" i="30"/>
  <c r="AI4" i="30"/>
  <c r="AJ4" i="30" s="1"/>
  <c r="AN4" i="30"/>
  <c r="AP4" i="30"/>
  <c r="AZ4" i="30"/>
  <c r="J7" i="35"/>
  <c r="G13" i="35"/>
  <c r="J14" i="35"/>
  <c r="H9" i="35"/>
  <c r="H4" i="35"/>
  <c r="I3" i="35"/>
  <c r="J13" i="35"/>
  <c r="I10" i="35"/>
  <c r="G12" i="35"/>
  <c r="J11" i="35"/>
  <c r="I7" i="35"/>
  <c r="I8" i="35"/>
  <c r="J5" i="35"/>
  <c r="G10" i="35"/>
  <c r="J10" i="35"/>
  <c r="H14" i="35"/>
  <c r="H7" i="35"/>
  <c r="G8" i="35"/>
  <c r="H6" i="35"/>
  <c r="H5" i="35"/>
  <c r="I14" i="35"/>
  <c r="I6" i="35"/>
  <c r="H13" i="35"/>
  <c r="I13" i="35"/>
  <c r="G6" i="35"/>
  <c r="J8" i="35"/>
  <c r="G3" i="35"/>
  <c r="H12" i="35"/>
  <c r="H3" i="35"/>
  <c r="I9" i="35"/>
  <c r="G11" i="35"/>
  <c r="H11" i="35"/>
  <c r="G7" i="35"/>
  <c r="J6" i="35"/>
  <c r="H10" i="35"/>
  <c r="G14" i="35"/>
  <c r="J4" i="35"/>
  <c r="J3" i="35"/>
  <c r="I4" i="35"/>
  <c r="I12" i="35"/>
  <c r="I11" i="35"/>
  <c r="I5" i="35"/>
  <c r="J12" i="35"/>
  <c r="G5" i="35"/>
  <c r="J9" i="35"/>
  <c r="H8" i="35"/>
  <c r="G9" i="35"/>
  <c r="G4" i="35"/>
  <c r="K2" i="30" l="1"/>
  <c r="J17" i="30"/>
  <c r="F410" i="8"/>
  <c r="F378" i="8"/>
  <c r="F346" i="8"/>
  <c r="F314" i="8"/>
  <c r="F282" i="8"/>
  <c r="F250" i="8"/>
  <c r="F218" i="8"/>
  <c r="F186" i="8"/>
  <c r="F154" i="8"/>
  <c r="F122" i="8"/>
  <c r="F90" i="8"/>
  <c r="F58" i="8"/>
  <c r="AS117" i="8"/>
  <c r="AS118" i="8" s="1"/>
  <c r="AS119" i="8" s="1"/>
  <c r="AS120" i="8" s="1"/>
  <c r="AS121" i="8" s="1"/>
  <c r="AS122" i="8" s="1"/>
  <c r="AS123" i="8" s="1"/>
  <c r="AS124" i="8" s="1"/>
  <c r="AS125" i="8" s="1"/>
  <c r="AS126" i="8" s="1"/>
  <c r="AS127" i="8" s="1"/>
  <c r="AS128" i="8" s="1"/>
  <c r="AS129" i="8" s="1"/>
  <c r="AS130" i="8" s="1"/>
  <c r="AS131" i="8" s="1"/>
  <c r="AS132" i="8" s="1"/>
  <c r="AS133" i="8" s="1"/>
  <c r="AS134" i="8" s="1"/>
  <c r="AS135" i="8" s="1"/>
  <c r="AS136" i="8" s="1"/>
  <c r="AS137" i="8" s="1"/>
  <c r="AS138" i="8" s="1"/>
  <c r="AS139" i="8" s="1"/>
  <c r="AS140" i="8" s="1"/>
  <c r="AS141" i="8" s="1"/>
  <c r="AS142" i="8" s="1"/>
  <c r="AS143" i="8" s="1"/>
  <c r="AS144" i="8" s="1"/>
  <c r="AS145" i="8" s="1"/>
  <c r="AS146" i="8" s="1"/>
  <c r="AS147" i="8" s="1"/>
  <c r="AS148" i="8" s="1"/>
  <c r="AS149" i="8" s="1"/>
  <c r="AS150" i="8" s="1"/>
  <c r="AS151" i="8" s="1"/>
  <c r="AS152" i="8" s="1"/>
  <c r="AS153" i="8" s="1"/>
  <c r="AS154" i="8" s="1"/>
  <c r="AS155" i="8" s="1"/>
  <c r="AS156" i="8" s="1"/>
  <c r="AS157" i="8" s="1"/>
  <c r="AS158" i="8" s="1"/>
  <c r="AP26" i="36"/>
  <c r="AM27" i="36"/>
  <c r="AO30" i="36"/>
  <c r="AN29" i="36"/>
  <c r="G281" i="35"/>
  <c r="J258" i="35"/>
  <c r="J283" i="35"/>
  <c r="H282" i="35"/>
  <c r="H246" i="35"/>
  <c r="J308" i="35"/>
  <c r="H252" i="35"/>
  <c r="J286" i="35"/>
  <c r="H254" i="35"/>
  <c r="I246" i="35"/>
  <c r="G295" i="35"/>
  <c r="J300" i="35"/>
  <c r="I277" i="35"/>
  <c r="I254" i="35"/>
  <c r="G303" i="35"/>
  <c r="H294" i="35"/>
  <c r="I243" i="35"/>
  <c r="G278" i="35"/>
  <c r="J305" i="35"/>
  <c r="H310" i="35"/>
  <c r="G258" i="35"/>
  <c r="H269" i="35"/>
  <c r="G301" i="35"/>
  <c r="G257" i="35"/>
  <c r="H257" i="35"/>
  <c r="I285" i="35"/>
  <c r="H263" i="35"/>
  <c r="G266" i="35"/>
  <c r="J243" i="35"/>
  <c r="J271" i="35"/>
  <c r="I293" i="35"/>
  <c r="H295" i="35"/>
  <c r="H306" i="35"/>
  <c r="I245" i="35"/>
  <c r="H289" i="35"/>
  <c r="G282" i="35"/>
  <c r="G284" i="35"/>
  <c r="J270" i="35"/>
  <c r="J263" i="35"/>
  <c r="H299" i="35"/>
  <c r="H255" i="35"/>
  <c r="I308" i="35"/>
  <c r="I301" i="35"/>
  <c r="H264" i="35"/>
  <c r="G272" i="35"/>
  <c r="I278" i="35"/>
  <c r="J250" i="35"/>
  <c r="G305" i="35"/>
  <c r="J251" i="35"/>
  <c r="I272" i="35"/>
  <c r="H298" i="35"/>
  <c r="H286" i="35"/>
  <c r="I248" i="35"/>
  <c r="G261" i="35"/>
  <c r="H297" i="35"/>
  <c r="J298" i="35"/>
  <c r="G250" i="35"/>
  <c r="G311" i="35"/>
  <c r="J259" i="35"/>
  <c r="I280" i="35"/>
  <c r="G268" i="35"/>
  <c r="H244" i="35"/>
  <c r="G294" i="35"/>
  <c r="J249" i="35"/>
  <c r="J269" i="35"/>
  <c r="H278" i="35"/>
  <c r="G297" i="35"/>
  <c r="H287" i="35"/>
  <c r="J306" i="35"/>
  <c r="I276" i="35"/>
  <c r="I269" i="35"/>
  <c r="I295" i="35"/>
  <c r="J254" i="35"/>
  <c r="G306" i="35"/>
  <c r="G262" i="35"/>
  <c r="J296" i="35"/>
  <c r="I290" i="35"/>
  <c r="H293" i="35"/>
  <c r="H300" i="35"/>
  <c r="G300" i="35"/>
  <c r="I275" i="35"/>
  <c r="G253" i="35"/>
  <c r="H291" i="35"/>
  <c r="H303" i="35"/>
  <c r="I306" i="35"/>
  <c r="H301" i="35"/>
  <c r="H270" i="35"/>
  <c r="G308" i="35"/>
  <c r="G277" i="35"/>
  <c r="J285" i="35"/>
  <c r="J299" i="35"/>
  <c r="G286" i="35"/>
  <c r="G298" i="35"/>
  <c r="G259" i="35"/>
  <c r="J253" i="35"/>
  <c r="H275" i="35"/>
  <c r="I262" i="35"/>
  <c r="H305" i="35"/>
  <c r="J278" i="35"/>
  <c r="H243" i="35"/>
  <c r="I259" i="35"/>
  <c r="G260" i="35"/>
  <c r="J303" i="35"/>
  <c r="I288" i="35"/>
  <c r="I252" i="35"/>
  <c r="I267" i="35"/>
  <c r="H262" i="35"/>
  <c r="H279" i="35"/>
  <c r="G246" i="35"/>
  <c r="I257" i="35"/>
  <c r="J255" i="35"/>
  <c r="G302" i="35"/>
  <c r="G263" i="35"/>
  <c r="G292" i="35"/>
  <c r="J313" i="35"/>
  <c r="G243" i="35"/>
  <c r="I283" i="35"/>
  <c r="J262" i="35"/>
  <c r="H261" i="35"/>
  <c r="I271" i="35"/>
  <c r="H307" i="35"/>
  <c r="H249" i="35"/>
  <c r="G273" i="35"/>
  <c r="G288" i="35"/>
  <c r="H271" i="35"/>
  <c r="J280" i="35"/>
  <c r="G283" i="35"/>
  <c r="G252" i="35"/>
  <c r="J297" i="35"/>
  <c r="G296" i="35"/>
  <c r="I266" i="35"/>
  <c r="H274" i="35"/>
  <c r="H272" i="35"/>
  <c r="G299" i="35"/>
  <c r="J290" i="35"/>
  <c r="H311" i="35"/>
  <c r="H245" i="35"/>
  <c r="I299" i="35"/>
  <c r="G270" i="35"/>
  <c r="J291" i="35"/>
  <c r="I298" i="35"/>
  <c r="G312" i="35"/>
  <c r="I292" i="35"/>
  <c r="G313" i="35"/>
  <c r="I286" i="35"/>
  <c r="I289" i="35"/>
  <c r="H292" i="35"/>
  <c r="H267" i="35"/>
  <c r="G280" i="35"/>
  <c r="J288" i="35"/>
  <c r="J289" i="35"/>
  <c r="H312" i="35"/>
  <c r="I258" i="35"/>
  <c r="J312" i="35"/>
  <c r="G245" i="35"/>
  <c r="H265" i="35"/>
  <c r="H283" i="35"/>
  <c r="G285" i="35"/>
  <c r="H302" i="35"/>
  <c r="G307" i="35"/>
  <c r="J264" i="35"/>
  <c r="J284" i="35"/>
  <c r="G271" i="35"/>
  <c r="H276" i="35"/>
  <c r="H277" i="35"/>
  <c r="J294" i="35"/>
  <c r="I300" i="35"/>
  <c r="G242" i="35"/>
  <c r="I260" i="35"/>
  <c r="I291" i="35"/>
  <c r="G309" i="35"/>
  <c r="J292" i="35"/>
  <c r="G279" i="35"/>
  <c r="I279" i="35"/>
  <c r="J279" i="35"/>
  <c r="J267" i="35"/>
  <c r="I253" i="35"/>
  <c r="J276" i="35"/>
  <c r="J265" i="35"/>
  <c r="I263" i="35"/>
  <c r="H247" i="35"/>
  <c r="G290" i="35"/>
  <c r="I244" i="35"/>
  <c r="I310" i="35"/>
  <c r="J309" i="35"/>
  <c r="H268" i="35"/>
  <c r="G274" i="35"/>
  <c r="I287" i="35"/>
  <c r="I312" i="35"/>
  <c r="J261" i="35"/>
  <c r="G310" i="35"/>
  <c r="G244" i="35"/>
  <c r="I274" i="35"/>
  <c r="I294" i="35"/>
  <c r="G276" i="35"/>
  <c r="H304" i="35"/>
  <c r="I311" i="35"/>
  <c r="J266" i="35"/>
  <c r="G254" i="35"/>
  <c r="I265" i="35"/>
  <c r="J287" i="35"/>
  <c r="I303" i="35"/>
  <c r="I256" i="35"/>
  <c r="I297" i="35"/>
  <c r="H288" i="35"/>
  <c r="I302" i="35"/>
  <c r="I309" i="35"/>
  <c r="G289" i="35"/>
  <c r="H281" i="35"/>
  <c r="J252" i="35"/>
  <c r="G256" i="35"/>
  <c r="J282" i="35"/>
  <c r="H266" i="35"/>
  <c r="I264" i="35"/>
  <c r="I270" i="35"/>
  <c r="H242" i="35"/>
  <c r="J244" i="35"/>
  <c r="G293" i="35"/>
  <c r="H284" i="35"/>
  <c r="I268" i="35"/>
  <c r="H290" i="35"/>
  <c r="G269" i="35"/>
  <c r="G251" i="35"/>
  <c r="J242" i="35"/>
  <c r="J260" i="35"/>
  <c r="I296" i="35"/>
  <c r="I247" i="35"/>
  <c r="H313" i="35"/>
  <c r="J295" i="35"/>
  <c r="J275" i="35"/>
  <c r="H309" i="35"/>
  <c r="G248" i="35"/>
  <c r="J293" i="35"/>
  <c r="G255" i="35"/>
  <c r="G267" i="35"/>
  <c r="H250" i="35"/>
  <c r="I255" i="35"/>
  <c r="G265" i="35"/>
  <c r="G304" i="35"/>
  <c r="J311" i="35"/>
  <c r="J310" i="35"/>
  <c r="G249" i="35"/>
  <c r="G275" i="35"/>
  <c r="J301" i="35"/>
  <c r="J256" i="35"/>
  <c r="J281" i="35"/>
  <c r="I261" i="35"/>
  <c r="I250" i="35"/>
  <c r="H258" i="35"/>
  <c r="H256" i="35"/>
  <c r="J272" i="35"/>
  <c r="I307" i="35"/>
  <c r="J246" i="35"/>
  <c r="H260" i="35"/>
  <c r="H248" i="35"/>
  <c r="J245" i="35"/>
  <c r="J257" i="35"/>
  <c r="H280" i="35"/>
  <c r="I305" i="35"/>
  <c r="G287" i="35"/>
  <c r="J302" i="35"/>
  <c r="J248" i="35"/>
  <c r="H251" i="35"/>
  <c r="G264" i="35"/>
  <c r="G247" i="35"/>
  <c r="J273" i="35"/>
  <c r="I281" i="35"/>
  <c r="I242" i="35"/>
  <c r="I313" i="35"/>
  <c r="H308" i="35"/>
  <c r="I251" i="35"/>
  <c r="I249" i="35"/>
  <c r="J247" i="35"/>
  <c r="H259" i="35"/>
  <c r="G291" i="35"/>
  <c r="J307" i="35"/>
  <c r="J268" i="35"/>
  <c r="I304" i="35"/>
  <c r="I273" i="35"/>
  <c r="J277" i="35"/>
  <c r="H285" i="35"/>
  <c r="I282" i="35"/>
  <c r="H253" i="35"/>
  <c r="J304" i="35"/>
  <c r="H296" i="35"/>
  <c r="I284" i="35"/>
  <c r="J274" i="35"/>
  <c r="H273" i="35"/>
  <c r="E354" i="8"/>
  <c r="E290" i="8"/>
  <c r="E226" i="8"/>
  <c r="E162" i="8"/>
  <c r="E98" i="8"/>
  <c r="E34" i="8"/>
  <c r="E322" i="8"/>
  <c r="E258" i="8"/>
  <c r="E194" i="8"/>
  <c r="E130" i="8"/>
  <c r="E66" i="8"/>
  <c r="F2" i="8"/>
  <c r="F386" i="8" s="1"/>
  <c r="F26" i="8"/>
  <c r="G1" i="8"/>
  <c r="H1" i="8" s="1"/>
  <c r="AH5" i="30"/>
  <c r="AI5" i="30"/>
  <c r="AJ5" i="30" s="1"/>
  <c r="AN5" i="30"/>
  <c r="AP5" i="30"/>
  <c r="AZ5" i="30"/>
  <c r="K17" i="30" l="1"/>
  <c r="L2" i="30"/>
  <c r="H2" i="8"/>
  <c r="I1" i="8"/>
  <c r="H378" i="8"/>
  <c r="H314" i="8"/>
  <c r="H250" i="8"/>
  <c r="H186" i="8"/>
  <c r="H122" i="8"/>
  <c r="H58" i="8"/>
  <c r="H410" i="8"/>
  <c r="H346" i="8"/>
  <c r="H282" i="8"/>
  <c r="H218" i="8"/>
  <c r="H154" i="8"/>
  <c r="H90" i="8"/>
  <c r="H26" i="8"/>
  <c r="G410" i="8"/>
  <c r="G378" i="8"/>
  <c r="G346" i="8"/>
  <c r="G314" i="8"/>
  <c r="G282" i="8"/>
  <c r="G250" i="8"/>
  <c r="G218" i="8"/>
  <c r="G186" i="8"/>
  <c r="G154" i="8"/>
  <c r="G122" i="8"/>
  <c r="G90" i="8"/>
  <c r="G58" i="8"/>
  <c r="AS159" i="8"/>
  <c r="AS160" i="8" s="1"/>
  <c r="AS161" i="8" s="1"/>
  <c r="AS162" i="8" s="1"/>
  <c r="AS163" i="8" s="1"/>
  <c r="AS164" i="8" s="1"/>
  <c r="AS165" i="8" s="1"/>
  <c r="AS166" i="8" s="1"/>
  <c r="AS167" i="8" s="1"/>
  <c r="AS168" i="8" s="1"/>
  <c r="AS169" i="8" s="1"/>
  <c r="AS170" i="8" s="1"/>
  <c r="AS171" i="8" s="1"/>
  <c r="AS172" i="8" s="1"/>
  <c r="AS173" i="8" s="1"/>
  <c r="AS174" i="8" s="1"/>
  <c r="AS175" i="8" s="1"/>
  <c r="AS176" i="8" s="1"/>
  <c r="AS177" i="8" s="1"/>
  <c r="AS178" i="8" s="1"/>
  <c r="AS179" i="8" s="1"/>
  <c r="AS180" i="8" s="1"/>
  <c r="AS181" i="8" s="1"/>
  <c r="AS182" i="8" s="1"/>
  <c r="AS183" i="8" s="1"/>
  <c r="AS184" i="8" s="1"/>
  <c r="AS185" i="8" s="1"/>
  <c r="AS186" i="8" s="1"/>
  <c r="AS187" i="8" s="1"/>
  <c r="AS188" i="8" s="1"/>
  <c r="AS189" i="8" s="1"/>
  <c r="AS190" i="8" s="1"/>
  <c r="AS191" i="8" s="1"/>
  <c r="AS192" i="8" s="1"/>
  <c r="AS193" i="8" s="1"/>
  <c r="AS194" i="8" s="1"/>
  <c r="AS195" i="8" s="1"/>
  <c r="AS196" i="8" s="1"/>
  <c r="AS197" i="8" s="1"/>
  <c r="AS198" i="8" s="1"/>
  <c r="AS199" i="8" s="1"/>
  <c r="AS200" i="8" s="1"/>
  <c r="AS201" i="8" s="1"/>
  <c r="AS202" i="8" s="1"/>
  <c r="AS203" i="8" s="1"/>
  <c r="AS204" i="8" s="1"/>
  <c r="AS205" i="8" s="1"/>
  <c r="AS206" i="8" s="1"/>
  <c r="AS207" i="8" s="1"/>
  <c r="AS208" i="8" s="1"/>
  <c r="AP27" i="36"/>
  <c r="AM28" i="36"/>
  <c r="AO31" i="36"/>
  <c r="AN30" i="36"/>
  <c r="F354" i="8"/>
  <c r="F290" i="8"/>
  <c r="F226" i="8"/>
  <c r="F162" i="8"/>
  <c r="F98" i="8"/>
  <c r="F34" i="8"/>
  <c r="F322" i="8"/>
  <c r="F258" i="8"/>
  <c r="F194" i="8"/>
  <c r="F130" i="8"/>
  <c r="F66" i="8"/>
  <c r="G26" i="8"/>
  <c r="G2" i="8"/>
  <c r="G386" i="8" s="1"/>
  <c r="AH6" i="30"/>
  <c r="AI6" i="30"/>
  <c r="AJ6" i="30" s="1"/>
  <c r="AN6" i="30"/>
  <c r="AP6" i="30"/>
  <c r="AZ6" i="30"/>
  <c r="L17" i="30" l="1"/>
  <c r="M2" i="30"/>
  <c r="CJ39" i="10"/>
  <c r="H386" i="8"/>
  <c r="H322" i="8"/>
  <c r="H258" i="8"/>
  <c r="H194" i="8"/>
  <c r="H130" i="8"/>
  <c r="H66" i="8"/>
  <c r="H354" i="8"/>
  <c r="H290" i="8"/>
  <c r="H226" i="8"/>
  <c r="H162" i="8"/>
  <c r="H98" i="8"/>
  <c r="H34" i="8"/>
  <c r="I410" i="8"/>
  <c r="I346" i="8"/>
  <c r="I282" i="8"/>
  <c r="I218" i="8"/>
  <c r="I154" i="8"/>
  <c r="I90" i="8"/>
  <c r="I26" i="8"/>
  <c r="J1" i="8"/>
  <c r="I378" i="8"/>
  <c r="I314" i="8"/>
  <c r="I250" i="8"/>
  <c r="I186" i="8"/>
  <c r="I122" i="8"/>
  <c r="I58" i="8"/>
  <c r="I2" i="8"/>
  <c r="AP28" i="36"/>
  <c r="AM29" i="36"/>
  <c r="AO32" i="36"/>
  <c r="AN31" i="36"/>
  <c r="G322" i="8"/>
  <c r="G258" i="8"/>
  <c r="G194" i="8"/>
  <c r="G130" i="8"/>
  <c r="G66" i="8"/>
  <c r="G226" i="8"/>
  <c r="G34" i="8"/>
  <c r="G354" i="8"/>
  <c r="G290" i="8"/>
  <c r="G162" i="8"/>
  <c r="G98" i="8"/>
  <c r="AH7" i="30"/>
  <c r="AI7" i="30"/>
  <c r="AJ7" i="30" s="1"/>
  <c r="AN7" i="30"/>
  <c r="AP7" i="30"/>
  <c r="AZ7" i="30"/>
  <c r="CJ53" i="10" l="1"/>
  <c r="M17" i="30"/>
  <c r="N2" i="30"/>
  <c r="J378" i="8"/>
  <c r="J314" i="8"/>
  <c r="J250" i="8"/>
  <c r="J186" i="8"/>
  <c r="J122" i="8"/>
  <c r="J58" i="8"/>
  <c r="J2" i="8"/>
  <c r="J410" i="8"/>
  <c r="J346" i="8"/>
  <c r="J282" i="8"/>
  <c r="J218" i="8"/>
  <c r="J154" i="8"/>
  <c r="J90" i="8"/>
  <c r="J26" i="8"/>
  <c r="K1" i="8"/>
  <c r="I354" i="8"/>
  <c r="I290" i="8"/>
  <c r="I226" i="8"/>
  <c r="I162" i="8"/>
  <c r="I98" i="8"/>
  <c r="I34" i="8"/>
  <c r="I386" i="8"/>
  <c r="I322" i="8"/>
  <c r="I258" i="8"/>
  <c r="I194" i="8"/>
  <c r="I130" i="8"/>
  <c r="I66" i="8"/>
  <c r="AM30" i="36"/>
  <c r="AP29" i="36"/>
  <c r="AO33" i="36"/>
  <c r="AN32" i="36"/>
  <c r="AM3" i="30"/>
  <c r="AH8" i="30"/>
  <c r="AI8" i="30"/>
  <c r="AJ8" i="30" s="1"/>
  <c r="AN8" i="30"/>
  <c r="AP8" i="30"/>
  <c r="AZ8" i="30"/>
  <c r="N17" i="30" l="1"/>
  <c r="O2" i="30"/>
  <c r="K378" i="8"/>
  <c r="K314" i="8"/>
  <c r="K250" i="8"/>
  <c r="K186" i="8"/>
  <c r="K122" i="8"/>
  <c r="K58" i="8"/>
  <c r="K2" i="8"/>
  <c r="K410" i="8"/>
  <c r="K346" i="8"/>
  <c r="K282" i="8"/>
  <c r="K218" i="8"/>
  <c r="K154" i="8"/>
  <c r="K90" i="8"/>
  <c r="K26" i="8"/>
  <c r="L1" i="8"/>
  <c r="J354" i="8"/>
  <c r="J290" i="8"/>
  <c r="J226" i="8"/>
  <c r="J162" i="8"/>
  <c r="J98" i="8"/>
  <c r="J34" i="8"/>
  <c r="J386" i="8"/>
  <c r="J322" i="8"/>
  <c r="J258" i="8"/>
  <c r="J194" i="8"/>
  <c r="J130" i="8"/>
  <c r="J66" i="8"/>
  <c r="AP30" i="36"/>
  <c r="AM31" i="36"/>
  <c r="AO34" i="36"/>
  <c r="AN33" i="36"/>
  <c r="AH9" i="30"/>
  <c r="AI9" i="30"/>
  <c r="AJ9" i="30" s="1"/>
  <c r="AN9" i="30"/>
  <c r="AP9" i="30"/>
  <c r="AZ9" i="30"/>
  <c r="P2" i="30" l="1"/>
  <c r="O17" i="30"/>
  <c r="L378" i="8"/>
  <c r="L314" i="8"/>
  <c r="L250" i="8"/>
  <c r="L186" i="8"/>
  <c r="L122" i="8"/>
  <c r="L58" i="8"/>
  <c r="L2" i="8"/>
  <c r="L410" i="8"/>
  <c r="L346" i="8"/>
  <c r="L282" i="8"/>
  <c r="L218" i="8"/>
  <c r="L154" i="8"/>
  <c r="L90" i="8"/>
  <c r="L26" i="8"/>
  <c r="M1" i="8"/>
  <c r="K354" i="8"/>
  <c r="K290" i="8"/>
  <c r="K226" i="8"/>
  <c r="K162" i="8"/>
  <c r="K98" i="8"/>
  <c r="K34" i="8"/>
  <c r="K386" i="8"/>
  <c r="K322" i="8"/>
  <c r="K258" i="8"/>
  <c r="K194" i="8"/>
  <c r="K130" i="8"/>
  <c r="K66" i="8"/>
  <c r="AP31" i="36"/>
  <c r="AM32" i="36"/>
  <c r="AO35" i="36"/>
  <c r="AN34" i="36"/>
  <c r="AM5" i="30"/>
  <c r="AH10" i="30"/>
  <c r="AI10" i="30"/>
  <c r="AJ10" i="30" s="1"/>
  <c r="AN10" i="30"/>
  <c r="AP10" i="30"/>
  <c r="AZ10" i="30"/>
  <c r="Q2" i="30" l="1"/>
  <c r="P17" i="30"/>
  <c r="M378" i="8"/>
  <c r="M314" i="8"/>
  <c r="M250" i="8"/>
  <c r="M186" i="8"/>
  <c r="M122" i="8"/>
  <c r="M58" i="8"/>
  <c r="M2" i="8"/>
  <c r="M410" i="8"/>
  <c r="M346" i="8"/>
  <c r="M282" i="8"/>
  <c r="M218" i="8"/>
  <c r="M154" i="8"/>
  <c r="M90" i="8"/>
  <c r="M26" i="8"/>
  <c r="N1" i="8"/>
  <c r="L354" i="8"/>
  <c r="L290" i="8"/>
  <c r="L226" i="8"/>
  <c r="L162" i="8"/>
  <c r="L98" i="8"/>
  <c r="L34" i="8"/>
  <c r="L386" i="8"/>
  <c r="L322" i="8"/>
  <c r="L258" i="8"/>
  <c r="L194" i="8"/>
  <c r="L130" i="8"/>
  <c r="L66" i="8"/>
  <c r="AP32" i="36"/>
  <c r="AM33" i="36"/>
  <c r="AO36" i="36"/>
  <c r="AN35" i="36"/>
  <c r="G260" i="31"/>
  <c r="AH11" i="30"/>
  <c r="AI11" i="30"/>
  <c r="AJ11" i="30" s="1"/>
  <c r="AN11" i="30"/>
  <c r="AP11" i="30"/>
  <c r="AZ11" i="30"/>
  <c r="Q17" i="30" l="1"/>
  <c r="R2" i="30"/>
  <c r="R17" i="30" s="1"/>
  <c r="N378" i="8"/>
  <c r="N314" i="8"/>
  <c r="N250" i="8"/>
  <c r="N186" i="8"/>
  <c r="N122" i="8"/>
  <c r="N58" i="8"/>
  <c r="N2" i="8"/>
  <c r="N410" i="8"/>
  <c r="N346" i="8"/>
  <c r="N282" i="8"/>
  <c r="N218" i="8"/>
  <c r="N154" i="8"/>
  <c r="N90" i="8"/>
  <c r="N26" i="8"/>
  <c r="O1" i="8"/>
  <c r="M354" i="8"/>
  <c r="M290" i="8"/>
  <c r="M226" i="8"/>
  <c r="M162" i="8"/>
  <c r="M98" i="8"/>
  <c r="M34" i="8"/>
  <c r="M386" i="8"/>
  <c r="M322" i="8"/>
  <c r="M258" i="8"/>
  <c r="M194" i="8"/>
  <c r="M130" i="8"/>
  <c r="M66" i="8"/>
  <c r="AP33" i="36"/>
  <c r="AM34" i="36"/>
  <c r="AO37" i="36"/>
  <c r="AN36" i="36"/>
  <c r="AH12" i="30"/>
  <c r="AI12" i="30"/>
  <c r="AJ12" i="30" s="1"/>
  <c r="AN12" i="30"/>
  <c r="AP12" i="30"/>
  <c r="AZ12" i="30"/>
  <c r="O410" i="8" l="1"/>
  <c r="O346" i="8"/>
  <c r="O282" i="8"/>
  <c r="O218" i="8"/>
  <c r="O154" i="8"/>
  <c r="O90" i="8"/>
  <c r="O26" i="8"/>
  <c r="P1" i="8"/>
  <c r="O378" i="8"/>
  <c r="O314" i="8"/>
  <c r="O250" i="8"/>
  <c r="O186" i="8"/>
  <c r="O122" i="8"/>
  <c r="O58" i="8"/>
  <c r="O2" i="8"/>
  <c r="N386" i="8"/>
  <c r="N322" i="8"/>
  <c r="N258" i="8"/>
  <c r="N194" i="8"/>
  <c r="N130" i="8"/>
  <c r="N66" i="8"/>
  <c r="N354" i="8"/>
  <c r="N290" i="8"/>
  <c r="N226" i="8"/>
  <c r="N162" i="8"/>
  <c r="N98" i="8"/>
  <c r="N34" i="8"/>
  <c r="AP34" i="36"/>
  <c r="AM35" i="36"/>
  <c r="AO38" i="36"/>
  <c r="AN37" i="36"/>
  <c r="AH13" i="30"/>
  <c r="AI13" i="30"/>
  <c r="AJ13" i="30" s="1"/>
  <c r="AN13" i="30"/>
  <c r="AP13" i="30"/>
  <c r="AZ13" i="30"/>
  <c r="O354" i="8" l="1"/>
  <c r="O290" i="8"/>
  <c r="O226" i="8"/>
  <c r="O162" i="8"/>
  <c r="O98" i="8"/>
  <c r="O34" i="8"/>
  <c r="O386" i="8"/>
  <c r="O322" i="8"/>
  <c r="O258" i="8"/>
  <c r="O194" i="8"/>
  <c r="O130" i="8"/>
  <c r="O66" i="8"/>
  <c r="Q1" i="8"/>
  <c r="P378" i="8"/>
  <c r="P314" i="8"/>
  <c r="P250" i="8"/>
  <c r="P186" i="8"/>
  <c r="P122" i="8"/>
  <c r="P58" i="8"/>
  <c r="P2" i="8"/>
  <c r="P410" i="8"/>
  <c r="P346" i="8"/>
  <c r="P282" i="8"/>
  <c r="P218" i="8"/>
  <c r="P154" i="8"/>
  <c r="P90" i="8"/>
  <c r="P26" i="8"/>
  <c r="AP35" i="36"/>
  <c r="AM36" i="36"/>
  <c r="AO39" i="36"/>
  <c r="AN38" i="36"/>
  <c r="J263" i="31"/>
  <c r="AH14" i="30"/>
  <c r="AH15" i="30" s="1"/>
  <c r="AH16" i="30" s="1"/>
  <c r="AI14" i="30"/>
  <c r="AJ14" i="30" s="1"/>
  <c r="AI15" i="30" s="1"/>
  <c r="AJ15" i="30" s="1"/>
  <c r="AI16" i="30" s="1"/>
  <c r="AJ16" i="30" s="1"/>
  <c r="AN14" i="30"/>
  <c r="AP14" i="30"/>
  <c r="AZ14" i="30"/>
  <c r="AN15" i="30"/>
  <c r="AP15" i="30"/>
  <c r="AP16" i="30" s="1"/>
  <c r="AP17" i="30" s="1"/>
  <c r="AZ15" i="30"/>
  <c r="AZ16" i="30"/>
  <c r="D17" i="30"/>
  <c r="E17" i="30"/>
  <c r="F17" i="30"/>
  <c r="G17" i="30"/>
  <c r="AZ17" i="30"/>
  <c r="I51" i="36"/>
  <c r="I9" i="36"/>
  <c r="I59" i="36"/>
  <c r="I21" i="36"/>
  <c r="I83" i="36"/>
  <c r="I60" i="36"/>
  <c r="I73" i="36"/>
  <c r="I87" i="36"/>
  <c r="I11" i="36"/>
  <c r="I3" i="36"/>
  <c r="I23" i="36"/>
  <c r="I12" i="36"/>
  <c r="I77" i="36"/>
  <c r="I97" i="36"/>
  <c r="I56" i="36"/>
  <c r="I48" i="36"/>
  <c r="I96" i="36"/>
  <c r="I80" i="36"/>
  <c r="I33" i="36"/>
  <c r="I89" i="36"/>
  <c r="I72" i="36"/>
  <c r="I81" i="36"/>
  <c r="I24" i="36"/>
  <c r="I49" i="36"/>
  <c r="I31" i="36"/>
  <c r="I68" i="36"/>
  <c r="I35" i="36"/>
  <c r="I17" i="36"/>
  <c r="I53" i="36"/>
  <c r="I8" i="36"/>
  <c r="I32" i="36"/>
  <c r="I44" i="36"/>
  <c r="I41" i="36"/>
  <c r="I4" i="36"/>
  <c r="I92" i="36"/>
  <c r="I55" i="36"/>
  <c r="I64" i="36"/>
  <c r="I84" i="36"/>
  <c r="I75" i="36"/>
  <c r="I19" i="36"/>
  <c r="I95" i="36"/>
  <c r="I5" i="36"/>
  <c r="I85" i="36"/>
  <c r="I57" i="36"/>
  <c r="I65" i="36"/>
  <c r="I27" i="36"/>
  <c r="I39" i="36"/>
  <c r="I47" i="36"/>
  <c r="I93" i="36"/>
  <c r="I69" i="36"/>
  <c r="I67" i="36"/>
  <c r="I29" i="36"/>
  <c r="I36" i="36"/>
  <c r="I20" i="36"/>
  <c r="I37" i="36"/>
  <c r="I52" i="36"/>
  <c r="I28" i="36"/>
  <c r="I71" i="36"/>
  <c r="I91" i="36"/>
  <c r="I25" i="36"/>
  <c r="I40" i="36"/>
  <c r="I88" i="36"/>
  <c r="I43" i="36"/>
  <c r="I13" i="36"/>
  <c r="I63" i="36"/>
  <c r="I16" i="36"/>
  <c r="I7" i="36"/>
  <c r="I76" i="36"/>
  <c r="I45" i="36"/>
  <c r="I15" i="36"/>
  <c r="I61" i="36"/>
  <c r="P386" i="8" l="1"/>
  <c r="P322" i="8"/>
  <c r="P258" i="8"/>
  <c r="P194" i="8"/>
  <c r="P130" i="8"/>
  <c r="P66" i="8"/>
  <c r="P354" i="8"/>
  <c r="P290" i="8"/>
  <c r="P226" i="8"/>
  <c r="P162" i="8"/>
  <c r="P98" i="8"/>
  <c r="P34" i="8"/>
  <c r="R1" i="8"/>
  <c r="Q410" i="8"/>
  <c r="Q346" i="8"/>
  <c r="Q282" i="8"/>
  <c r="Q218" i="8"/>
  <c r="Q154" i="8"/>
  <c r="Q90" i="8"/>
  <c r="Q26" i="8"/>
  <c r="Q378" i="8"/>
  <c r="Q314" i="8"/>
  <c r="Q250" i="8"/>
  <c r="Q186" i="8"/>
  <c r="Q122" i="8"/>
  <c r="Q58" i="8"/>
  <c r="Q2" i="8"/>
  <c r="I102" i="36"/>
  <c r="I101" i="36"/>
  <c r="I100" i="36"/>
  <c r="AP36" i="36"/>
  <c r="AM37" i="36"/>
  <c r="AO40" i="36"/>
  <c r="AN39" i="36"/>
  <c r="AN16" i="30"/>
  <c r="AM13" i="30"/>
  <c r="AM12" i="30"/>
  <c r="AP18" i="30"/>
  <c r="AM14" i="30" s="1"/>
  <c r="AZ18" i="30"/>
  <c r="Q386" i="8" l="1"/>
  <c r="Q322" i="8"/>
  <c r="Q258" i="8"/>
  <c r="Q194" i="8"/>
  <c r="Q130" i="8"/>
  <c r="Q66" i="8"/>
  <c r="Q354" i="8"/>
  <c r="Q290" i="8"/>
  <c r="Q226" i="8"/>
  <c r="Q162" i="8"/>
  <c r="Q98" i="8"/>
  <c r="Q34" i="8"/>
  <c r="R410" i="8"/>
  <c r="R346" i="8"/>
  <c r="R282" i="8"/>
  <c r="R218" i="8"/>
  <c r="R154" i="8"/>
  <c r="R90" i="8"/>
  <c r="R26" i="8"/>
  <c r="R378" i="8"/>
  <c r="R314" i="8"/>
  <c r="R250" i="8"/>
  <c r="R186" i="8"/>
  <c r="R122" i="8"/>
  <c r="R58" i="8"/>
  <c r="R2" i="8"/>
  <c r="AP37" i="36"/>
  <c r="AM38" i="36"/>
  <c r="AO41" i="36"/>
  <c r="AN40" i="36"/>
  <c r="AN17" i="30"/>
  <c r="AP19" i="30"/>
  <c r="AM15" i="30" s="1"/>
  <c r="AZ19" i="30"/>
  <c r="R386" i="8" l="1"/>
  <c r="R322" i="8"/>
  <c r="R258" i="8"/>
  <c r="R194" i="8"/>
  <c r="R130" i="8"/>
  <c r="R66" i="8"/>
  <c r="R354" i="8"/>
  <c r="R290" i="8"/>
  <c r="R226" i="8"/>
  <c r="R162" i="8"/>
  <c r="R98" i="8"/>
  <c r="R34" i="8"/>
  <c r="AP38" i="36"/>
  <c r="AM39" i="36"/>
  <c r="AO42" i="36"/>
  <c r="AN41" i="36"/>
  <c r="G280" i="31"/>
  <c r="G290" i="31"/>
  <c r="G301" i="31"/>
  <c r="G305" i="31"/>
  <c r="G298" i="31"/>
  <c r="G289" i="31"/>
  <c r="G299" i="31"/>
  <c r="G291" i="31"/>
  <c r="G309" i="31"/>
  <c r="G294" i="31"/>
  <c r="G266" i="31"/>
  <c r="G310" i="31"/>
  <c r="G296" i="31"/>
  <c r="G319" i="31"/>
  <c r="G264" i="31"/>
  <c r="G306" i="31"/>
  <c r="G304" i="31"/>
  <c r="G276" i="31"/>
  <c r="G273" i="31"/>
  <c r="G286" i="31"/>
  <c r="G263" i="31"/>
  <c r="G278" i="31"/>
  <c r="G308" i="31"/>
  <c r="G285" i="31"/>
  <c r="G267" i="31"/>
  <c r="G275" i="31"/>
  <c r="G265" i="31"/>
  <c r="G315" i="31"/>
  <c r="G303" i="31"/>
  <c r="G316" i="31"/>
  <c r="G312" i="31"/>
  <c r="G284" i="31"/>
  <c r="G307" i="31"/>
  <c r="G302" i="31"/>
  <c r="G262" i="31"/>
  <c r="G313" i="31"/>
  <c r="G317" i="31"/>
  <c r="G272" i="31"/>
  <c r="G268" i="31"/>
  <c r="G270" i="31"/>
  <c r="G279" i="31"/>
  <c r="G314" i="31"/>
  <c r="G288" i="31"/>
  <c r="G269" i="31"/>
  <c r="G295" i="31"/>
  <c r="G293" i="31"/>
  <c r="G297" i="31"/>
  <c r="G300" i="31"/>
  <c r="G282" i="31"/>
  <c r="G281" i="31"/>
  <c r="G283" i="31"/>
  <c r="G318" i="31"/>
  <c r="G274" i="31"/>
  <c r="G311" i="31"/>
  <c r="G271" i="31"/>
  <c r="G287" i="31"/>
  <c r="G261" i="31"/>
  <c r="G277" i="31"/>
  <c r="G292" i="31"/>
  <c r="AN18" i="30"/>
  <c r="AP20" i="30"/>
  <c r="AM16" i="30" s="1"/>
  <c r="AZ20" i="30"/>
  <c r="AP39" i="36" l="1"/>
  <c r="AM40" i="36"/>
  <c r="AO43" i="36"/>
  <c r="AN42" i="36"/>
  <c r="AN19" i="30"/>
  <c r="AP21" i="30"/>
  <c r="AM17" i="30" s="1"/>
  <c r="AZ21" i="30"/>
  <c r="CV39" i="10" l="1"/>
  <c r="AP40" i="36"/>
  <c r="AM41" i="36"/>
  <c r="AO44" i="36"/>
  <c r="AN43" i="36"/>
  <c r="AN20" i="30"/>
  <c r="AP22" i="30"/>
  <c r="AM18" i="30" s="1"/>
  <c r="AZ22" i="30"/>
  <c r="CV53" i="10" l="1"/>
  <c r="AP41" i="36"/>
  <c r="AM42" i="36"/>
  <c r="AO45" i="36"/>
  <c r="AN44" i="36"/>
  <c r="AN21" i="30"/>
  <c r="AP23" i="30"/>
  <c r="AM19" i="30" s="1"/>
  <c r="AZ23" i="30"/>
  <c r="AP42" i="36" l="1"/>
  <c r="AM43" i="36"/>
  <c r="AO46" i="36"/>
  <c r="AN45" i="36"/>
  <c r="AN22" i="30"/>
  <c r="AP24" i="30"/>
  <c r="AZ24" i="30"/>
  <c r="AP43" i="36" l="1"/>
  <c r="AM44" i="36"/>
  <c r="AO47" i="36"/>
  <c r="AN46" i="36"/>
  <c r="AN23" i="30"/>
  <c r="AM20" i="30"/>
  <c r="AP25" i="30"/>
  <c r="AZ25" i="30"/>
  <c r="AP44" i="36" l="1"/>
  <c r="AM45" i="36"/>
  <c r="AO48" i="36"/>
  <c r="AN47" i="36"/>
  <c r="AN24" i="30"/>
  <c r="AM21" i="30"/>
  <c r="AP26" i="30"/>
  <c r="AZ26" i="30"/>
  <c r="AP45" i="36" l="1"/>
  <c r="AM46" i="36"/>
  <c r="AO49" i="36"/>
  <c r="AN48" i="36"/>
  <c r="AN25" i="30"/>
  <c r="AM22" i="30"/>
  <c r="AP27" i="30"/>
  <c r="AQ27" i="30"/>
  <c r="AZ27" i="30"/>
  <c r="AP46" i="36" l="1"/>
  <c r="AM47" i="36"/>
  <c r="AO50" i="36"/>
  <c r="AO51" i="36" s="1"/>
  <c r="AN49" i="36"/>
  <c r="AN26" i="30"/>
  <c r="AM23" i="30"/>
  <c r="AP28" i="30"/>
  <c r="AQ28" i="30"/>
  <c r="AZ28" i="30"/>
  <c r="AP29" i="30"/>
  <c r="AP30" i="30" s="1"/>
  <c r="AP31" i="30" s="1"/>
  <c r="AP32" i="30" s="1"/>
  <c r="AP33" i="30" s="1"/>
  <c r="AP34" i="30" s="1"/>
  <c r="AP35" i="30" s="1"/>
  <c r="AP36" i="30" s="1"/>
  <c r="AP37" i="30" s="1"/>
  <c r="AP38" i="30" s="1"/>
  <c r="AP39" i="30" s="1"/>
  <c r="AP40" i="30" s="1"/>
  <c r="AP41" i="30" s="1"/>
  <c r="AQ29" i="30"/>
  <c r="AZ29" i="30"/>
  <c r="AQ30" i="30"/>
  <c r="AZ30" i="30"/>
  <c r="AQ31" i="30"/>
  <c r="AZ31" i="30"/>
  <c r="AQ32" i="30"/>
  <c r="AZ32" i="30"/>
  <c r="AQ33" i="30"/>
  <c r="AZ33" i="30"/>
  <c r="AQ34" i="30"/>
  <c r="AZ34" i="30"/>
  <c r="AQ35" i="30"/>
  <c r="AZ35" i="30"/>
  <c r="AQ36" i="30"/>
  <c r="AZ36" i="30"/>
  <c r="AQ37" i="30"/>
  <c r="AZ37" i="30"/>
  <c r="AQ38" i="30"/>
  <c r="AZ38" i="30"/>
  <c r="AQ39" i="30"/>
  <c r="AZ39" i="30"/>
  <c r="AQ40" i="30"/>
  <c r="AZ40" i="30"/>
  <c r="AQ41" i="30"/>
  <c r="AZ41" i="30"/>
  <c r="AQ55" i="30"/>
  <c r="AZ65" i="30"/>
  <c r="AQ56" i="30"/>
  <c r="AZ66" i="30"/>
  <c r="AQ57" i="30"/>
  <c r="AZ67" i="30"/>
  <c r="AQ58" i="30"/>
  <c r="AZ68" i="30"/>
  <c r="AQ59" i="30"/>
  <c r="AZ69" i="30"/>
  <c r="AQ60" i="30"/>
  <c r="AZ70" i="30"/>
  <c r="AQ61" i="30"/>
  <c r="AZ71" i="30"/>
  <c r="AQ62" i="30"/>
  <c r="AZ72" i="30"/>
  <c r="AQ63" i="30"/>
  <c r="AZ73" i="30"/>
  <c r="AQ64" i="30"/>
  <c r="AZ74" i="30"/>
  <c r="AQ65" i="30"/>
  <c r="AZ75" i="30"/>
  <c r="AQ66" i="30"/>
  <c r="AZ76" i="30"/>
  <c r="AQ67" i="30"/>
  <c r="AZ77" i="30"/>
  <c r="AQ68" i="30"/>
  <c r="AZ78" i="30"/>
  <c r="AQ69" i="30"/>
  <c r="AZ79" i="30"/>
  <c r="AQ70" i="30"/>
  <c r="AZ80" i="30"/>
  <c r="AQ71" i="30"/>
  <c r="AZ81" i="30"/>
  <c r="AQ72" i="30"/>
  <c r="AZ82" i="30"/>
  <c r="AQ73" i="30"/>
  <c r="AZ83" i="30"/>
  <c r="AQ74" i="30"/>
  <c r="AZ84" i="30"/>
  <c r="AQ75" i="30"/>
  <c r="AZ85" i="30"/>
  <c r="AQ76" i="30"/>
  <c r="AZ86" i="30"/>
  <c r="AQ77" i="30"/>
  <c r="AZ87" i="30"/>
  <c r="AQ78" i="30"/>
  <c r="AZ88" i="30"/>
  <c r="AQ79" i="30"/>
  <c r="AZ89" i="30"/>
  <c r="AQ80" i="30"/>
  <c r="AZ90" i="30"/>
  <c r="AQ81" i="30"/>
  <c r="AZ91" i="30"/>
  <c r="AQ82" i="30"/>
  <c r="AZ92" i="30"/>
  <c r="AQ83" i="30"/>
  <c r="AZ93" i="30"/>
  <c r="AQ84" i="30"/>
  <c r="AZ94" i="30"/>
  <c r="AQ85" i="30"/>
  <c r="AZ95" i="30"/>
  <c r="AQ86" i="30"/>
  <c r="AZ96" i="30"/>
  <c r="AQ87" i="30"/>
  <c r="AZ97" i="30"/>
  <c r="AQ88" i="30"/>
  <c r="AZ98" i="30"/>
  <c r="AQ89" i="30"/>
  <c r="AZ99" i="30"/>
  <c r="AQ90" i="30"/>
  <c r="AZ100" i="30"/>
  <c r="AQ91" i="30"/>
  <c r="AZ101" i="30"/>
  <c r="AQ92" i="30"/>
  <c r="AZ102" i="30"/>
  <c r="AQ93" i="30"/>
  <c r="AZ103" i="30"/>
  <c r="AQ94" i="30"/>
  <c r="AZ104" i="30"/>
  <c r="AQ95" i="30"/>
  <c r="AZ105" i="30"/>
  <c r="AQ96" i="30"/>
  <c r="AZ106" i="30"/>
  <c r="AQ97" i="30"/>
  <c r="AZ107" i="30"/>
  <c r="AQ98" i="30"/>
  <c r="AZ108" i="30"/>
  <c r="AQ99" i="30"/>
  <c r="AZ109" i="30"/>
  <c r="AQ100" i="30"/>
  <c r="AZ110" i="30"/>
  <c r="AQ101" i="30"/>
  <c r="AZ111" i="30"/>
  <c r="AQ102" i="30"/>
  <c r="AZ112" i="30"/>
  <c r="AQ103" i="30"/>
  <c r="AZ113" i="30"/>
  <c r="AQ104" i="30"/>
  <c r="AZ114" i="30"/>
  <c r="AQ105" i="30"/>
  <c r="AZ115" i="30"/>
  <c r="AQ106" i="30"/>
  <c r="AZ116" i="30"/>
  <c r="AQ107" i="30"/>
  <c r="AZ117" i="30"/>
  <c r="AQ108" i="30"/>
  <c r="AZ118" i="30"/>
  <c r="AQ109" i="30"/>
  <c r="AZ119" i="30"/>
  <c r="AQ110" i="30"/>
  <c r="AZ120" i="30"/>
  <c r="AQ111" i="30"/>
  <c r="AZ121" i="30"/>
  <c r="AQ112" i="30"/>
  <c r="AZ122" i="30"/>
  <c r="AQ113" i="30"/>
  <c r="AZ123" i="30"/>
  <c r="AQ114" i="30"/>
  <c r="AZ124" i="30"/>
  <c r="AQ115" i="30"/>
  <c r="AZ125" i="30"/>
  <c r="AQ116" i="30"/>
  <c r="AZ126" i="30"/>
  <c r="AQ117" i="30"/>
  <c r="AZ127" i="30"/>
  <c r="AQ118" i="30"/>
  <c r="AZ128" i="30"/>
  <c r="AQ119" i="30"/>
  <c r="AZ129" i="30"/>
  <c r="AQ120" i="30"/>
  <c r="AZ130" i="30"/>
  <c r="AQ121" i="30"/>
  <c r="AZ131" i="30"/>
  <c r="AQ122" i="30"/>
  <c r="AQ123" i="30"/>
  <c r="AQ124" i="30"/>
  <c r="AQ125" i="30"/>
  <c r="AQ126" i="30"/>
  <c r="AQ127" i="30"/>
  <c r="AQ128" i="30"/>
  <c r="AQ129" i="30"/>
  <c r="AQ130" i="30"/>
  <c r="AQ131" i="30"/>
  <c r="AQ132" i="30"/>
  <c r="AQ133" i="30"/>
  <c r="AQ134" i="30"/>
  <c r="AQ135" i="30"/>
  <c r="AQ136" i="30"/>
  <c r="AQ137" i="30"/>
  <c r="AQ138" i="30"/>
  <c r="AQ139" i="30"/>
  <c r="AQ140" i="30"/>
  <c r="AQ141" i="30"/>
  <c r="AQ142" i="30"/>
  <c r="AQ143" i="30"/>
  <c r="AQ144" i="30"/>
  <c r="AQ145" i="30"/>
  <c r="AQ146" i="30"/>
  <c r="AQ147" i="30"/>
  <c r="AQ148" i="30"/>
  <c r="AQ149" i="30"/>
  <c r="AQ150" i="30"/>
  <c r="AQ151" i="30"/>
  <c r="AQ152" i="30"/>
  <c r="AQ153" i="30"/>
  <c r="AQ154" i="30"/>
  <c r="AQ155" i="30"/>
  <c r="AQ156" i="30"/>
  <c r="AQ157" i="30"/>
  <c r="AQ158" i="30"/>
  <c r="AQ159" i="30"/>
  <c r="AQ160" i="30"/>
  <c r="AQ161" i="30"/>
  <c r="AQ162" i="30"/>
  <c r="AQ163" i="30"/>
  <c r="AQ164" i="30"/>
  <c r="AQ165" i="30"/>
  <c r="AQ166" i="30"/>
  <c r="AQ167" i="30"/>
  <c r="AQ168" i="30"/>
  <c r="AQ169" i="30"/>
  <c r="AQ170" i="30"/>
  <c r="AQ171" i="30"/>
  <c r="AQ172" i="30"/>
  <c r="AQ173" i="30"/>
  <c r="AQ174" i="30"/>
  <c r="AQ175" i="30"/>
  <c r="AQ176" i="30"/>
  <c r="AQ177" i="30"/>
  <c r="AQ178" i="30"/>
  <c r="AQ179" i="30"/>
  <c r="AQ180" i="30"/>
  <c r="AQ181" i="30"/>
  <c r="AQ182" i="30"/>
  <c r="AQ183" i="30"/>
  <c r="AQ184" i="30"/>
  <c r="AQ185" i="30"/>
  <c r="AQ186" i="30"/>
  <c r="AQ187" i="30"/>
  <c r="AQ188" i="30"/>
  <c r="AQ189" i="30"/>
  <c r="AQ190" i="30"/>
  <c r="AQ191" i="30"/>
  <c r="AQ192" i="30"/>
  <c r="AQ193" i="30"/>
  <c r="AQ194" i="30"/>
  <c r="AQ195" i="30"/>
  <c r="AQ196" i="30"/>
  <c r="AQ197" i="30"/>
  <c r="AP42" i="30" l="1"/>
  <c r="AP43" i="30" s="1"/>
  <c r="AP44" i="30" s="1"/>
  <c r="AP45" i="30" s="1"/>
  <c r="AP46" i="30" s="1"/>
  <c r="AP47" i="30" s="1"/>
  <c r="AP48" i="30" s="1"/>
  <c r="AP49" i="30" s="1"/>
  <c r="AP50" i="30" s="1"/>
  <c r="AP51" i="30" s="1"/>
  <c r="AP52" i="30" s="1"/>
  <c r="AP53" i="30" s="1"/>
  <c r="AP54" i="30" s="1"/>
  <c r="AP55" i="30" s="1"/>
  <c r="AP56" i="30" s="1"/>
  <c r="AP57" i="30" s="1"/>
  <c r="AP58" i="30" s="1"/>
  <c r="AP59" i="30" s="1"/>
  <c r="AP60" i="30" s="1"/>
  <c r="AP61" i="30" s="1"/>
  <c r="AP62" i="30" s="1"/>
  <c r="AP63" i="30" s="1"/>
  <c r="AP64" i="30" s="1"/>
  <c r="AP65" i="30" s="1"/>
  <c r="AP66" i="30" s="1"/>
  <c r="AP67" i="30" s="1"/>
  <c r="AP68" i="30" s="1"/>
  <c r="AP69" i="30" s="1"/>
  <c r="AP70" i="30" s="1"/>
  <c r="AP71" i="30" s="1"/>
  <c r="AP72" i="30" s="1"/>
  <c r="AP73" i="30" s="1"/>
  <c r="AP74" i="30" s="1"/>
  <c r="AP75" i="30" s="1"/>
  <c r="AP76" i="30" s="1"/>
  <c r="AP77" i="30" s="1"/>
  <c r="AP78" i="30" s="1"/>
  <c r="AP79" i="30" s="1"/>
  <c r="AP80" i="30" s="1"/>
  <c r="AP81" i="30" s="1"/>
  <c r="AP82" i="30" s="1"/>
  <c r="AP83" i="30" s="1"/>
  <c r="AP84" i="30" s="1"/>
  <c r="AP85" i="30" s="1"/>
  <c r="AP86" i="30" s="1"/>
  <c r="AP87" i="30" s="1"/>
  <c r="AP88" i="30" s="1"/>
  <c r="AP89" i="30" s="1"/>
  <c r="AP90" i="30" s="1"/>
  <c r="AP91" i="30" s="1"/>
  <c r="AP92" i="30" s="1"/>
  <c r="AP93" i="30" s="1"/>
  <c r="AP94" i="30" s="1"/>
  <c r="AP95" i="30" s="1"/>
  <c r="AP96" i="30" s="1"/>
  <c r="AP97" i="30" s="1"/>
  <c r="AP98" i="30" s="1"/>
  <c r="AP99" i="30" s="1"/>
  <c r="AP100" i="30" s="1"/>
  <c r="AP101" i="30" s="1"/>
  <c r="AP102" i="30" s="1"/>
  <c r="AP103" i="30" s="1"/>
  <c r="AP104" i="30" s="1"/>
  <c r="AP105" i="30" s="1"/>
  <c r="AP106" i="30" s="1"/>
  <c r="AP107" i="30" s="1"/>
  <c r="AP108" i="30" s="1"/>
  <c r="AP109" i="30" s="1"/>
  <c r="AP110" i="30" s="1"/>
  <c r="AP111" i="30" s="1"/>
  <c r="AP112" i="30" s="1"/>
  <c r="AP113" i="30" s="1"/>
  <c r="AP114" i="30" s="1"/>
  <c r="AP115" i="30" s="1"/>
  <c r="AP116" i="30" s="1"/>
  <c r="AP117" i="30" s="1"/>
  <c r="AP118" i="30" s="1"/>
  <c r="AP119" i="30" s="1"/>
  <c r="AP120" i="30" s="1"/>
  <c r="AP121" i="30" s="1"/>
  <c r="AP122" i="30" s="1"/>
  <c r="AP123" i="30" s="1"/>
  <c r="AP124" i="30" s="1"/>
  <c r="AP125" i="30" s="1"/>
  <c r="AP126" i="30" s="1"/>
  <c r="AP127" i="30" s="1"/>
  <c r="AP128" i="30" s="1"/>
  <c r="AP129" i="30" s="1"/>
  <c r="AP130" i="30" s="1"/>
  <c r="AP131" i="30" s="1"/>
  <c r="AP132" i="30" s="1"/>
  <c r="AP133" i="30" s="1"/>
  <c r="AP134" i="30" s="1"/>
  <c r="AP135" i="30" s="1"/>
  <c r="AP136" i="30" s="1"/>
  <c r="AP137" i="30" s="1"/>
  <c r="AP138" i="30" s="1"/>
  <c r="AP139" i="30" s="1"/>
  <c r="AP140" i="30" s="1"/>
  <c r="AP141" i="30" s="1"/>
  <c r="AP142" i="30" s="1"/>
  <c r="AP143" i="30" s="1"/>
  <c r="AP144" i="30" s="1"/>
  <c r="AP145" i="30" s="1"/>
  <c r="AP146" i="30" s="1"/>
  <c r="AP147" i="30" s="1"/>
  <c r="AP148" i="30" s="1"/>
  <c r="AP149" i="30" s="1"/>
  <c r="AP150" i="30" s="1"/>
  <c r="AP151" i="30" s="1"/>
  <c r="AP152" i="30" s="1"/>
  <c r="AP153" i="30" s="1"/>
  <c r="AP154" i="30" s="1"/>
  <c r="AP155" i="30" s="1"/>
  <c r="AP156" i="30" s="1"/>
  <c r="AP157" i="30" s="1"/>
  <c r="AP158" i="30" s="1"/>
  <c r="AP159" i="30" s="1"/>
  <c r="AP160" i="30" s="1"/>
  <c r="AP161" i="30" s="1"/>
  <c r="AP162" i="30" s="1"/>
  <c r="AP163" i="30" s="1"/>
  <c r="AP164" i="30" s="1"/>
  <c r="AP165" i="30" s="1"/>
  <c r="AP166" i="30" s="1"/>
  <c r="AP167" i="30" s="1"/>
  <c r="AP168" i="30" s="1"/>
  <c r="AP169" i="30" s="1"/>
  <c r="AP170" i="30" s="1"/>
  <c r="AP171" i="30" s="1"/>
  <c r="AP172" i="30" s="1"/>
  <c r="AP173" i="30" s="1"/>
  <c r="AP174" i="30" s="1"/>
  <c r="AP175" i="30" s="1"/>
  <c r="AP176" i="30" s="1"/>
  <c r="AP177" i="30" s="1"/>
  <c r="AP178" i="30" s="1"/>
  <c r="AP179" i="30" s="1"/>
  <c r="AP180" i="30" s="1"/>
  <c r="AP181" i="30" s="1"/>
  <c r="AP182" i="30" s="1"/>
  <c r="AP183" i="30" s="1"/>
  <c r="AP184" i="30" s="1"/>
  <c r="AP185" i="30" s="1"/>
  <c r="AP186" i="30" s="1"/>
  <c r="AP187" i="30" s="1"/>
  <c r="AP188" i="30" s="1"/>
  <c r="AP189" i="30" s="1"/>
  <c r="AP190" i="30" s="1"/>
  <c r="AP191" i="30" s="1"/>
  <c r="AP192" i="30" s="1"/>
  <c r="AP193" i="30" s="1"/>
  <c r="AP194" i="30" s="1"/>
  <c r="AP195" i="30" s="1"/>
  <c r="AP196" i="30" s="1"/>
  <c r="AP197" i="30" s="1"/>
  <c r="AP47" i="36"/>
  <c r="AM48" i="36"/>
  <c r="AN51" i="36"/>
  <c r="AO52" i="36"/>
  <c r="AN50" i="36"/>
  <c r="AM25" i="30"/>
  <c r="AM26" i="30"/>
  <c r="AN27" i="30"/>
  <c r="AM24" i="30"/>
  <c r="AM2" i="30"/>
  <c r="AM4" i="30"/>
  <c r="AM6" i="30"/>
  <c r="AM7" i="30"/>
  <c r="AM8" i="30"/>
  <c r="AM10" i="30"/>
  <c r="AM9" i="30"/>
  <c r="AM11" i="30"/>
  <c r="J37" i="36"/>
  <c r="J35" i="36"/>
  <c r="J48" i="36"/>
  <c r="J71" i="36"/>
  <c r="J21" i="36"/>
  <c r="J24" i="36"/>
  <c r="J59" i="36"/>
  <c r="J93" i="36"/>
  <c r="J23" i="36"/>
  <c r="J88" i="36"/>
  <c r="J67" i="36"/>
  <c r="J43" i="36"/>
  <c r="J7" i="36"/>
  <c r="J72" i="36"/>
  <c r="J55" i="36"/>
  <c r="J60" i="36"/>
  <c r="J65" i="36"/>
  <c r="J44" i="36"/>
  <c r="J5" i="36"/>
  <c r="J40" i="36"/>
  <c r="J31" i="36"/>
  <c r="J13" i="36"/>
  <c r="J4" i="36"/>
  <c r="J52" i="36"/>
  <c r="J96" i="36"/>
  <c r="J47" i="36"/>
  <c r="J61" i="36"/>
  <c r="J87" i="36"/>
  <c r="J53" i="36"/>
  <c r="J80" i="36"/>
  <c r="J97" i="36"/>
  <c r="J8" i="36"/>
  <c r="J63" i="36"/>
  <c r="J85" i="36"/>
  <c r="J76" i="36"/>
  <c r="J92" i="36"/>
  <c r="J11" i="36"/>
  <c r="J25" i="36"/>
  <c r="J73" i="36"/>
  <c r="J39" i="36"/>
  <c r="J95" i="36"/>
  <c r="J16" i="36"/>
  <c r="J45" i="36"/>
  <c r="J91" i="36"/>
  <c r="J15" i="36"/>
  <c r="J20" i="36"/>
  <c r="J57" i="36"/>
  <c r="J81" i="36"/>
  <c r="J3" i="36"/>
  <c r="AP48" i="36" l="1"/>
  <c r="AM49" i="36"/>
  <c r="AN52" i="36"/>
  <c r="AO53" i="36"/>
  <c r="AM27" i="30"/>
  <c r="AN28" i="30"/>
  <c r="J64" i="36"/>
  <c r="J33" i="36"/>
  <c r="J41" i="36"/>
  <c r="J89" i="36"/>
  <c r="J77" i="36"/>
  <c r="J28" i="36"/>
  <c r="J27" i="36"/>
  <c r="J84" i="36"/>
  <c r="J36" i="36"/>
  <c r="J9" i="36"/>
  <c r="J56" i="36"/>
  <c r="J12" i="36"/>
  <c r="J68" i="36"/>
  <c r="J75" i="36"/>
  <c r="J29" i="36"/>
  <c r="J32" i="36"/>
  <c r="J51" i="36"/>
  <c r="J83" i="36"/>
  <c r="J49" i="36"/>
  <c r="J69" i="36"/>
  <c r="J19" i="36"/>
  <c r="J17" i="36"/>
  <c r="J100" i="36" l="1"/>
  <c r="J102" i="36"/>
  <c r="J101" i="36"/>
  <c r="AP49" i="36"/>
  <c r="AM50" i="36"/>
  <c r="AN53" i="36"/>
  <c r="AO54" i="36"/>
  <c r="AN54" i="36" s="1"/>
  <c r="AM28" i="30"/>
  <c r="AN29" i="30"/>
  <c r="AM51" i="36" l="1"/>
  <c r="AP50" i="36"/>
  <c r="AM29" i="30"/>
  <c r="AN30" i="30"/>
  <c r="AM52" i="36" l="1"/>
  <c r="AP51" i="36"/>
  <c r="AO55" i="36"/>
  <c r="AM30" i="30"/>
  <c r="AN31" i="30"/>
  <c r="DH39" i="10" l="1"/>
  <c r="AM53" i="36"/>
  <c r="AP52" i="36"/>
  <c r="AO56" i="36"/>
  <c r="AN55" i="36"/>
  <c r="AM31" i="30"/>
  <c r="AN32" i="30"/>
  <c r="DH53" i="10" l="1"/>
  <c r="AM54" i="36"/>
  <c r="AP53" i="36"/>
  <c r="AO57" i="36"/>
  <c r="AN56" i="36"/>
  <c r="AM32" i="30"/>
  <c r="AN33" i="30"/>
  <c r="AP54" i="36" l="1"/>
  <c r="AM55" i="36"/>
  <c r="AO58" i="36"/>
  <c r="AN57" i="36"/>
  <c r="AM33" i="30"/>
  <c r="AN34" i="30"/>
  <c r="AP55" i="36" l="1"/>
  <c r="AM56" i="36"/>
  <c r="AO59" i="36"/>
  <c r="AN58" i="36"/>
  <c r="AN35" i="30"/>
  <c r="AM34" i="30"/>
  <c r="AP56" i="36" l="1"/>
  <c r="AM57" i="36"/>
  <c r="AO60" i="36"/>
  <c r="AN59" i="36"/>
  <c r="AM35" i="30"/>
  <c r="AN36" i="30"/>
  <c r="AP57" i="36" l="1"/>
  <c r="AM58" i="36"/>
  <c r="AO61" i="36"/>
  <c r="AN60" i="36"/>
  <c r="AM36" i="30"/>
  <c r="AN37" i="30"/>
  <c r="AP58" i="36" l="1"/>
  <c r="AM59" i="36"/>
  <c r="AO62" i="36"/>
  <c r="AN61" i="36"/>
  <c r="AM37" i="30"/>
  <c r="AN38" i="30"/>
  <c r="AP59" i="36" l="1"/>
  <c r="AM60" i="36"/>
  <c r="AO63" i="36"/>
  <c r="AN62" i="36"/>
  <c r="AN39" i="30"/>
  <c r="AM38" i="30"/>
  <c r="K31" i="36"/>
  <c r="K32" i="36"/>
  <c r="K59" i="36"/>
  <c r="K65" i="36"/>
  <c r="K93" i="36"/>
  <c r="K20" i="36"/>
  <c r="K95" i="36"/>
  <c r="K11" i="36"/>
  <c r="K39" i="36"/>
  <c r="K44" i="36"/>
  <c r="K67" i="36"/>
  <c r="K45" i="36"/>
  <c r="K3" i="36"/>
  <c r="K80" i="36"/>
  <c r="K33" i="36"/>
  <c r="K12" i="36"/>
  <c r="K73" i="36"/>
  <c r="K28" i="36"/>
  <c r="K81" i="36"/>
  <c r="K40" i="36"/>
  <c r="K47" i="36"/>
  <c r="K25" i="36"/>
  <c r="K75" i="36"/>
  <c r="K53" i="36"/>
  <c r="K29" i="36"/>
  <c r="K88" i="36"/>
  <c r="K15" i="36"/>
  <c r="K48" i="36"/>
  <c r="K27" i="36"/>
  <c r="K83" i="36"/>
  <c r="K60" i="36"/>
  <c r="K52" i="36"/>
  <c r="K89" i="36"/>
  <c r="K13" i="36"/>
  <c r="K19" i="36"/>
  <c r="K84" i="36"/>
  <c r="K91" i="36"/>
  <c r="K9" i="36"/>
  <c r="K7" i="36"/>
  <c r="K71" i="36"/>
  <c r="K35" i="36"/>
  <c r="K63" i="36"/>
  <c r="K68" i="36"/>
  <c r="K92" i="36"/>
  <c r="K69" i="36"/>
  <c r="K24" i="36"/>
  <c r="K8" i="36"/>
  <c r="K41" i="36"/>
  <c r="K43" i="36"/>
  <c r="K21" i="36"/>
  <c r="K76" i="36"/>
  <c r="K55" i="36"/>
  <c r="K37" i="36"/>
  <c r="K96" i="36"/>
  <c r="K49" i="36"/>
  <c r="K56" i="36"/>
  <c r="K77" i="36"/>
  <c r="K16" i="36"/>
  <c r="K23" i="36"/>
  <c r="K97" i="36"/>
  <c r="K72" i="36"/>
  <c r="K51" i="36"/>
  <c r="K5" i="36"/>
  <c r="K85" i="36"/>
  <c r="K87" i="36"/>
  <c r="K17" i="36"/>
  <c r="K61" i="36"/>
  <c r="K57" i="36"/>
  <c r="K36" i="36"/>
  <c r="K4" i="36"/>
  <c r="K64" i="36"/>
  <c r="K101" i="36" l="1"/>
  <c r="K102" i="36"/>
  <c r="K100" i="36"/>
  <c r="AP60" i="36"/>
  <c r="AM61" i="36"/>
  <c r="AO64" i="36"/>
  <c r="AN63" i="36"/>
  <c r="AN40" i="30"/>
  <c r="AM39" i="30"/>
  <c r="AP61" i="36" l="1"/>
  <c r="AM62" i="36"/>
  <c r="AO65" i="36"/>
  <c r="AN64" i="36"/>
  <c r="AM40" i="30"/>
  <c r="AN41" i="30"/>
  <c r="AN42" i="30" s="1"/>
  <c r="AM42" i="30" l="1"/>
  <c r="AN43" i="30"/>
  <c r="AP62" i="36"/>
  <c r="AM63" i="36"/>
  <c r="AO66" i="36"/>
  <c r="AN65" i="36"/>
  <c r="AM41" i="30"/>
  <c r="AN44" i="30" l="1"/>
  <c r="AM43" i="30"/>
  <c r="AP63" i="36"/>
  <c r="AM64" i="36"/>
  <c r="AO67" i="36"/>
  <c r="AN66" i="36"/>
  <c r="DT39" i="10" l="1"/>
  <c r="AN45" i="30"/>
  <c r="AM44" i="30"/>
  <c r="AP64" i="36"/>
  <c r="AM65" i="36"/>
  <c r="AO68" i="36"/>
  <c r="AN67" i="36"/>
  <c r="DT53" i="10" l="1"/>
  <c r="AM45" i="30"/>
  <c r="AN46" i="30"/>
  <c r="AP65" i="36"/>
  <c r="AM66" i="36"/>
  <c r="AO69" i="36"/>
  <c r="AN68" i="36"/>
  <c r="AM46" i="30" l="1"/>
  <c r="AN47" i="30"/>
  <c r="AP66" i="36"/>
  <c r="AM67" i="36"/>
  <c r="AO70" i="36"/>
  <c r="AN69" i="36"/>
  <c r="AM47" i="30" l="1"/>
  <c r="AN48" i="30"/>
  <c r="AP67" i="36"/>
  <c r="AM68" i="36"/>
  <c r="AO71" i="36"/>
  <c r="AN70" i="36"/>
  <c r="AN49" i="30" l="1"/>
  <c r="AM48" i="30"/>
  <c r="AP68" i="36"/>
  <c r="AM69" i="36"/>
  <c r="AO72" i="36"/>
  <c r="AN71" i="36"/>
  <c r="AN50" i="30" l="1"/>
  <c r="AM49" i="30"/>
  <c r="AP69" i="36"/>
  <c r="AM70" i="36"/>
  <c r="AO73" i="36"/>
  <c r="AN72" i="36"/>
  <c r="AN51" i="30" l="1"/>
  <c r="AM50" i="30"/>
  <c r="AP70" i="36"/>
  <c r="AM71" i="36"/>
  <c r="AO74" i="36"/>
  <c r="AN73" i="36"/>
  <c r="AM51" i="30" l="1"/>
  <c r="AN52" i="30"/>
  <c r="AP71" i="36"/>
  <c r="AM72" i="36"/>
  <c r="AO75" i="36"/>
  <c r="AN74" i="36"/>
  <c r="L51" i="36"/>
  <c r="L53" i="36"/>
  <c r="L65" i="36"/>
  <c r="L84" i="36"/>
  <c r="L87" i="36"/>
  <c r="L3" i="36"/>
  <c r="L5" i="36"/>
  <c r="L17" i="36"/>
  <c r="L20" i="36"/>
  <c r="L37" i="36"/>
  <c r="L49" i="36"/>
  <c r="L52" i="36"/>
  <c r="L69" i="36"/>
  <c r="L72" i="36"/>
  <c r="L85" i="36"/>
  <c r="L88" i="36"/>
  <c r="L4" i="36"/>
  <c r="L21" i="36"/>
  <c r="L24" i="36"/>
  <c r="L36" i="36"/>
  <c r="L39" i="36"/>
  <c r="L56" i="36"/>
  <c r="L68" i="36"/>
  <c r="L71" i="36"/>
  <c r="L89" i="36"/>
  <c r="L81" i="36"/>
  <c r="L8" i="36"/>
  <c r="L11" i="36"/>
  <c r="L23" i="36"/>
  <c r="L40" i="36"/>
  <c r="L43" i="36"/>
  <c r="L55" i="36"/>
  <c r="L57" i="36"/>
  <c r="L75" i="36"/>
  <c r="L77" i="36"/>
  <c r="L91" i="36"/>
  <c r="L7" i="36"/>
  <c r="L9" i="36"/>
  <c r="L27" i="36"/>
  <c r="L29" i="36"/>
  <c r="L41" i="36"/>
  <c r="L44" i="36"/>
  <c r="L61" i="36"/>
  <c r="L73" i="36"/>
  <c r="L76" i="36"/>
  <c r="L95" i="36"/>
  <c r="L92" i="36"/>
  <c r="L13" i="36"/>
  <c r="L25" i="36"/>
  <c r="L28" i="36"/>
  <c r="L45" i="36"/>
  <c r="L48" i="36"/>
  <c r="L60" i="36"/>
  <c r="L63" i="36"/>
  <c r="L59" i="36"/>
  <c r="L93" i="36"/>
  <c r="L96" i="36"/>
  <c r="L12" i="36"/>
  <c r="L15" i="36"/>
  <c r="L32" i="36"/>
  <c r="L35" i="36"/>
  <c r="L47" i="36"/>
  <c r="L64" i="36"/>
  <c r="L67" i="36"/>
  <c r="L80" i="36"/>
  <c r="L83" i="36"/>
  <c r="L97" i="36"/>
  <c r="L16" i="36"/>
  <c r="L19" i="36"/>
  <c r="L31" i="36"/>
  <c r="L33" i="36"/>
  <c r="L101" i="36" l="1"/>
  <c r="L100" i="36"/>
  <c r="L102" i="36"/>
  <c r="AM52" i="30"/>
  <c r="AN53" i="30"/>
  <c r="AP72" i="36"/>
  <c r="AM73" i="36"/>
  <c r="AO76" i="36"/>
  <c r="AN75" i="36"/>
  <c r="AM53" i="30" l="1"/>
  <c r="AN54" i="30"/>
  <c r="AM54" i="30" s="1"/>
  <c r="AP73" i="36"/>
  <c r="AM74" i="36"/>
  <c r="AO77" i="36"/>
  <c r="AN76" i="36"/>
  <c r="AP74" i="36" l="1"/>
  <c r="AM75" i="36"/>
  <c r="AO78" i="36"/>
  <c r="AN77" i="36"/>
  <c r="AP75" i="36" l="1"/>
  <c r="AM76" i="36"/>
  <c r="AO79" i="36"/>
  <c r="AN78" i="36"/>
  <c r="AN55" i="30"/>
  <c r="EF39" i="10" l="1"/>
  <c r="AP76" i="36"/>
  <c r="AM77" i="36"/>
  <c r="AO80" i="36"/>
  <c r="AN79" i="36"/>
  <c r="AM55" i="30"/>
  <c r="AN56" i="30"/>
  <c r="EF53" i="10" l="1"/>
  <c r="AP77" i="36"/>
  <c r="AM78" i="36"/>
  <c r="AO81" i="36"/>
  <c r="AN80" i="36"/>
  <c r="AN57" i="30"/>
  <c r="AM56" i="30"/>
  <c r="AP78" i="36" l="1"/>
  <c r="AM79" i="36"/>
  <c r="AO82" i="36"/>
  <c r="AO83" i="36" s="1"/>
  <c r="AN83" i="36" s="1"/>
  <c r="AN81" i="36"/>
  <c r="AN58" i="30"/>
  <c r="AM57" i="30"/>
  <c r="AP79" i="36" l="1"/>
  <c r="AM80" i="36"/>
  <c r="AN82" i="36"/>
  <c r="AM58" i="30"/>
  <c r="AN59" i="30"/>
  <c r="AP80" i="36" l="1"/>
  <c r="AM81" i="36"/>
  <c r="AO84" i="36"/>
  <c r="AM59" i="30"/>
  <c r="AN60" i="30"/>
  <c r="AP81" i="36" l="1"/>
  <c r="AM82" i="36"/>
  <c r="AO85" i="36"/>
  <c r="AN84" i="36"/>
  <c r="AN61" i="30"/>
  <c r="AM60" i="30"/>
  <c r="AM83" i="36" l="1"/>
  <c r="AP82" i="36"/>
  <c r="AO86" i="36"/>
  <c r="AN85" i="36"/>
  <c r="AN62" i="30"/>
  <c r="AM61" i="30"/>
  <c r="AP83" i="36" l="1"/>
  <c r="AM84" i="36"/>
  <c r="AO87" i="36"/>
  <c r="AN86" i="36"/>
  <c r="AN63" i="30"/>
  <c r="AM62" i="30"/>
  <c r="M48" i="36"/>
  <c r="M45" i="36"/>
  <c r="M56" i="36"/>
  <c r="M68" i="36"/>
  <c r="M91" i="36"/>
  <c r="M97" i="36"/>
  <c r="M95" i="36"/>
  <c r="M9" i="36"/>
  <c r="M16" i="36"/>
  <c r="M37" i="36"/>
  <c r="M49" i="36"/>
  <c r="M47" i="36"/>
  <c r="M57" i="36"/>
  <c r="M80" i="36"/>
  <c r="M87" i="36"/>
  <c r="M84" i="36"/>
  <c r="M96" i="36"/>
  <c r="M5" i="36"/>
  <c r="M27" i="36"/>
  <c r="M39" i="36"/>
  <c r="M36" i="36"/>
  <c r="M43" i="36"/>
  <c r="M53" i="36"/>
  <c r="M75" i="36"/>
  <c r="M88" i="36"/>
  <c r="M85" i="36"/>
  <c r="M92" i="36"/>
  <c r="M7" i="36"/>
  <c r="M28" i="36"/>
  <c r="M35" i="36"/>
  <c r="M32" i="36"/>
  <c r="M44" i="36"/>
  <c r="M64" i="36"/>
  <c r="M76" i="36"/>
  <c r="M59" i="36"/>
  <c r="M81" i="36"/>
  <c r="M93" i="36"/>
  <c r="M17" i="36"/>
  <c r="M24" i="36"/>
  <c r="M21" i="36"/>
  <c r="M33" i="36"/>
  <c r="M55" i="36"/>
  <c r="M65" i="36"/>
  <c r="M72" i="36"/>
  <c r="M69" i="36"/>
  <c r="M83" i="36"/>
  <c r="M8" i="36"/>
  <c r="M13" i="36"/>
  <c r="M25" i="36"/>
  <c r="M23" i="36"/>
  <c r="M29" i="36"/>
  <c r="M51" i="36"/>
  <c r="M61" i="36"/>
  <c r="M73" i="36"/>
  <c r="M71" i="36"/>
  <c r="M77" i="36"/>
  <c r="M4" i="36"/>
  <c r="M15" i="36"/>
  <c r="M12" i="36"/>
  <c r="M40" i="36"/>
  <c r="M31" i="36"/>
  <c r="M52" i="36"/>
  <c r="M63" i="36"/>
  <c r="M60" i="36"/>
  <c r="M67" i="36"/>
  <c r="M89" i="36"/>
  <c r="M3" i="36"/>
  <c r="M11" i="36"/>
  <c r="M19" i="36"/>
  <c r="M20" i="36"/>
  <c r="M41" i="36"/>
  <c r="M101" i="36" l="1"/>
  <c r="M102" i="36"/>
  <c r="M100" i="36"/>
  <c r="AP84" i="36"/>
  <c r="AM85" i="36"/>
  <c r="AO88" i="36"/>
  <c r="AN87" i="36"/>
  <c r="AN64" i="30"/>
  <c r="AM63" i="30"/>
  <c r="AP85" i="36" l="1"/>
  <c r="AM86" i="36"/>
  <c r="AO89" i="36"/>
  <c r="AN88" i="36"/>
  <c r="AN65" i="30"/>
  <c r="AM64" i="30"/>
  <c r="AP86" i="36" l="1"/>
  <c r="AM87" i="36"/>
  <c r="AO90" i="36"/>
  <c r="AN89" i="36"/>
  <c r="AN66" i="30"/>
  <c r="AM65" i="30"/>
  <c r="AP87" i="36" l="1"/>
  <c r="AM88" i="36"/>
  <c r="AO91" i="36"/>
  <c r="AN90" i="36"/>
  <c r="AM66" i="30"/>
  <c r="AN67" i="30"/>
  <c r="ER39" i="10" l="1"/>
  <c r="AP88" i="36"/>
  <c r="AM89" i="36"/>
  <c r="AO92" i="36"/>
  <c r="AN91" i="36"/>
  <c r="AN68" i="30"/>
  <c r="AM67" i="30"/>
  <c r="ER53" i="10" l="1"/>
  <c r="AP89" i="36"/>
  <c r="AM90" i="36"/>
  <c r="AO93" i="36"/>
  <c r="AN92" i="36"/>
  <c r="AN69" i="30"/>
  <c r="AM68" i="30"/>
  <c r="AP90" i="36" l="1"/>
  <c r="AM91" i="36"/>
  <c r="J300" i="32"/>
  <c r="I268" i="33"/>
  <c r="I264" i="34"/>
  <c r="I262" i="33"/>
  <c r="J270" i="33"/>
  <c r="I273" i="34"/>
  <c r="H294" i="34"/>
  <c r="I296" i="34"/>
  <c r="J294" i="34"/>
  <c r="I294" i="34"/>
  <c r="Q267" i="33"/>
  <c r="J278" i="33"/>
  <c r="I279" i="32"/>
  <c r="J288" i="34"/>
  <c r="Q293" i="33"/>
  <c r="H277" i="33"/>
  <c r="J296" i="32"/>
  <c r="S269" i="33"/>
  <c r="R278" i="33"/>
  <c r="I266" i="33"/>
  <c r="H283" i="31"/>
  <c r="S292" i="33"/>
  <c r="Q285" i="33"/>
  <c r="R282" i="33"/>
  <c r="J268" i="33"/>
  <c r="G272" i="34"/>
  <c r="G292" i="32"/>
  <c r="J265" i="33"/>
  <c r="H269" i="33"/>
  <c r="G266" i="34"/>
  <c r="Q287" i="33"/>
  <c r="H291" i="31"/>
  <c r="I284" i="32"/>
  <c r="J290" i="31"/>
  <c r="S263" i="33"/>
  <c r="R266" i="33"/>
  <c r="G283" i="34"/>
  <c r="I286" i="33"/>
  <c r="Q294" i="33"/>
  <c r="R295" i="33"/>
  <c r="H300" i="31"/>
  <c r="S278" i="33"/>
  <c r="G265" i="32"/>
  <c r="G274" i="33"/>
  <c r="J264" i="34"/>
  <c r="I288" i="34"/>
  <c r="J299" i="31"/>
  <c r="H290" i="34"/>
  <c r="I270" i="32"/>
  <c r="Q266" i="33"/>
  <c r="I290" i="32"/>
  <c r="H266" i="32"/>
  <c r="S284" i="33"/>
  <c r="G275" i="32"/>
  <c r="I298" i="32"/>
  <c r="G304" i="32"/>
  <c r="J305" i="31"/>
  <c r="H266" i="34"/>
  <c r="Q300" i="33"/>
  <c r="J310" i="31"/>
  <c r="Q286" i="33"/>
  <c r="T268" i="33"/>
  <c r="H280" i="33"/>
  <c r="J309" i="31"/>
  <c r="J276" i="33"/>
  <c r="S295" i="33"/>
  <c r="I315" i="31"/>
  <c r="Q274" i="33"/>
  <c r="I280" i="33"/>
  <c r="H286" i="31"/>
  <c r="H315" i="31"/>
  <c r="J295" i="31"/>
  <c r="J284" i="34"/>
  <c r="I264" i="32"/>
  <c r="J294" i="31"/>
  <c r="I283" i="31"/>
  <c r="G291" i="32"/>
  <c r="H282" i="32"/>
  <c r="I296" i="31"/>
  <c r="I287" i="34"/>
  <c r="H300" i="34"/>
  <c r="I267" i="33"/>
  <c r="I301" i="32"/>
  <c r="G271" i="32"/>
  <c r="J287" i="32"/>
  <c r="G285" i="32"/>
  <c r="R298" i="33"/>
  <c r="I287" i="32"/>
  <c r="Q299" i="33"/>
  <c r="H274" i="34"/>
  <c r="H264" i="33"/>
  <c r="I271" i="34"/>
  <c r="H282" i="31"/>
  <c r="H274" i="32"/>
  <c r="H297" i="34"/>
  <c r="S298" i="33"/>
  <c r="I282" i="32"/>
  <c r="H317" i="31"/>
  <c r="G282" i="34"/>
  <c r="I278" i="33"/>
  <c r="J270" i="32"/>
  <c r="Q295" i="33"/>
  <c r="J278" i="34"/>
  <c r="G301" i="32"/>
  <c r="R268" i="33"/>
  <c r="H275" i="32"/>
  <c r="T264" i="33"/>
  <c r="R288" i="33"/>
  <c r="G271" i="34"/>
  <c r="I284" i="31"/>
  <c r="S301" i="33"/>
  <c r="Q291" i="33"/>
  <c r="H292" i="34"/>
  <c r="J284" i="33"/>
  <c r="T286" i="33"/>
  <c r="H293" i="31"/>
  <c r="J285" i="33"/>
  <c r="G276" i="32"/>
  <c r="H295" i="34"/>
  <c r="Q288" i="33"/>
  <c r="H318" i="31"/>
  <c r="G282" i="32"/>
  <c r="I280" i="32"/>
  <c r="G269" i="34"/>
  <c r="G265" i="34"/>
  <c r="J270" i="34"/>
  <c r="H284" i="32"/>
  <c r="H289" i="34"/>
  <c r="I293" i="31"/>
  <c r="G281" i="34"/>
  <c r="S283" i="33"/>
  <c r="G278" i="33"/>
  <c r="J313" i="31"/>
  <c r="I299" i="34"/>
  <c r="Q268" i="33"/>
  <c r="H283" i="33"/>
  <c r="I284" i="33"/>
  <c r="Q298" i="33"/>
  <c r="T287" i="33"/>
  <c r="J307" i="31"/>
  <c r="I303" i="31"/>
  <c r="I279" i="34"/>
  <c r="T279" i="33"/>
  <c r="J268" i="32"/>
  <c r="J301" i="31"/>
  <c r="G289" i="34"/>
  <c r="H283" i="34"/>
  <c r="I276" i="32"/>
  <c r="J291" i="32"/>
  <c r="H284" i="34"/>
  <c r="H290" i="32"/>
  <c r="I306" i="31"/>
  <c r="R272" i="33"/>
  <c r="J280" i="32"/>
  <c r="H303" i="32"/>
  <c r="J295" i="32"/>
  <c r="H264" i="34"/>
  <c r="J291" i="31"/>
  <c r="I272" i="33"/>
  <c r="H301" i="31"/>
  <c r="I268" i="34"/>
  <c r="G285" i="33"/>
  <c r="G262" i="34"/>
  <c r="I285" i="32"/>
  <c r="I274" i="34"/>
  <c r="R262" i="33"/>
  <c r="I287" i="31"/>
  <c r="R265" i="33"/>
  <c r="T284" i="33"/>
  <c r="G273" i="34"/>
  <c r="J289" i="32"/>
  <c r="H295" i="32"/>
  <c r="G280" i="32"/>
  <c r="I292" i="31"/>
  <c r="S300" i="33"/>
  <c r="T293" i="33"/>
  <c r="T278" i="33"/>
  <c r="I288" i="33"/>
  <c r="I264" i="33"/>
  <c r="I262" i="34"/>
  <c r="T274" i="33"/>
  <c r="J297" i="32"/>
  <c r="G266" i="32"/>
  <c r="G298" i="32"/>
  <c r="H276" i="33"/>
  <c r="J285" i="34"/>
  <c r="H292" i="32"/>
  <c r="H270" i="34"/>
  <c r="H281" i="33"/>
  <c r="J283" i="34"/>
  <c r="G262" i="33"/>
  <c r="J286" i="32"/>
  <c r="S299" i="33"/>
  <c r="H272" i="32"/>
  <c r="J281" i="32"/>
  <c r="H287" i="34"/>
  <c r="J267" i="34"/>
  <c r="J264" i="32"/>
  <c r="J294" i="32"/>
  <c r="S296" i="33"/>
  <c r="H263" i="33"/>
  <c r="G276" i="34"/>
  <c r="H271" i="34"/>
  <c r="J303" i="32"/>
  <c r="I300" i="31"/>
  <c r="J273" i="33"/>
  <c r="Q270" i="33"/>
  <c r="G270" i="32"/>
  <c r="I265" i="33"/>
  <c r="G299" i="34"/>
  <c r="Q290" i="33"/>
  <c r="J288" i="32"/>
  <c r="I295" i="34"/>
  <c r="I286" i="31"/>
  <c r="J279" i="34"/>
  <c r="H267" i="32"/>
  <c r="T285" i="33"/>
  <c r="T277" i="33"/>
  <c r="J273" i="32"/>
  <c r="G299" i="32"/>
  <c r="H262" i="33"/>
  <c r="R280" i="33"/>
  <c r="I276" i="34"/>
  <c r="H311" i="31"/>
  <c r="J317" i="31"/>
  <c r="G284" i="33"/>
  <c r="H278" i="33"/>
  <c r="T266" i="33"/>
  <c r="H297" i="32"/>
  <c r="Q271" i="33"/>
  <c r="J290" i="34"/>
  <c r="H268" i="32"/>
  <c r="I281" i="31"/>
  <c r="G264" i="32"/>
  <c r="H301" i="32"/>
  <c r="H275" i="34"/>
  <c r="R273" i="33"/>
  <c r="J296" i="34"/>
  <c r="I290" i="34"/>
  <c r="I314" i="31"/>
  <c r="I307" i="31"/>
  <c r="I301" i="31"/>
  <c r="I263" i="34"/>
  <c r="H265" i="32"/>
  <c r="I285" i="34"/>
  <c r="J290" i="32"/>
  <c r="H287" i="33"/>
  <c r="G268" i="33"/>
  <c r="H285" i="32"/>
  <c r="R299" i="33"/>
  <c r="G286" i="32"/>
  <c r="H298" i="32"/>
  <c r="I269" i="34"/>
  <c r="J292" i="32"/>
  <c r="J281" i="31"/>
  <c r="G300" i="34"/>
  <c r="S277" i="33"/>
  <c r="G271" i="33"/>
  <c r="Q301" i="33"/>
  <c r="J271" i="34"/>
  <c r="H277" i="34"/>
  <c r="J275" i="34"/>
  <c r="G281" i="32"/>
  <c r="S289" i="33"/>
  <c r="G287" i="34"/>
  <c r="G274" i="34"/>
  <c r="H275" i="33"/>
  <c r="I294" i="31"/>
  <c r="I274" i="33"/>
  <c r="Q280" i="33"/>
  <c r="H270" i="33"/>
  <c r="G284" i="32"/>
  <c r="T275" i="33"/>
  <c r="I305" i="31"/>
  <c r="T292" i="33"/>
  <c r="H286" i="34"/>
  <c r="I300" i="32"/>
  <c r="R294" i="33"/>
  <c r="H282" i="33"/>
  <c r="H278" i="32"/>
  <c r="I283" i="33"/>
  <c r="J269" i="34"/>
  <c r="J316" i="31"/>
  <c r="I285" i="31"/>
  <c r="G283" i="33"/>
  <c r="I295" i="32"/>
  <c r="R281" i="33"/>
  <c r="R279" i="33"/>
  <c r="I303" i="32"/>
  <c r="I277" i="34"/>
  <c r="J265" i="32"/>
  <c r="J285" i="32"/>
  <c r="J288" i="33"/>
  <c r="J297" i="31"/>
  <c r="H279" i="33"/>
  <c r="I271" i="33"/>
  <c r="I313" i="31"/>
  <c r="H281" i="34"/>
  <c r="J280" i="33"/>
  <c r="Q292" i="33"/>
  <c r="J278" i="32"/>
  <c r="S294" i="33"/>
  <c r="H280" i="32"/>
  <c r="S270" i="33"/>
  <c r="H319" i="31"/>
  <c r="I297" i="31"/>
  <c r="G288" i="33"/>
  <c r="I266" i="34"/>
  <c r="I280" i="34"/>
  <c r="I301" i="34"/>
  <c r="G263" i="33"/>
  <c r="R263" i="33"/>
  <c r="H285" i="34"/>
  <c r="H296" i="34"/>
  <c r="J298" i="31"/>
  <c r="J282" i="31"/>
  <c r="S286" i="33"/>
  <c r="T290" i="33"/>
  <c r="T276" i="33"/>
  <c r="Q262" i="33"/>
  <c r="H262" i="34"/>
  <c r="T288" i="33"/>
  <c r="Q297" i="33"/>
  <c r="S279" i="33"/>
  <c r="I280" i="31"/>
  <c r="J280" i="31"/>
  <c r="J287" i="33"/>
  <c r="H274" i="33"/>
  <c r="H290" i="31"/>
  <c r="J267" i="33"/>
  <c r="I267" i="34"/>
  <c r="G279" i="32"/>
  <c r="G285" i="34"/>
  <c r="H270" i="32"/>
  <c r="R276" i="33"/>
  <c r="H296" i="31"/>
  <c r="H284" i="33"/>
  <c r="H285" i="33"/>
  <c r="J262" i="34"/>
  <c r="J275" i="33"/>
  <c r="I288" i="31"/>
  <c r="G280" i="34"/>
  <c r="T262" i="33"/>
  <c r="J302" i="31"/>
  <c r="J281" i="33"/>
  <c r="R301" i="33"/>
  <c r="Q263" i="33"/>
  <c r="I316" i="31"/>
  <c r="T282" i="33"/>
  <c r="H281" i="31"/>
  <c r="H289" i="31"/>
  <c r="H288" i="32"/>
  <c r="J275" i="32"/>
  <c r="J312" i="31"/>
  <c r="H282" i="34"/>
  <c r="T297" i="33"/>
  <c r="Q277" i="33"/>
  <c r="R291" i="33"/>
  <c r="J281" i="34"/>
  <c r="T271" i="33"/>
  <c r="Q282" i="33"/>
  <c r="S272" i="33"/>
  <c r="I272" i="32"/>
  <c r="J315" i="31"/>
  <c r="H276" i="32"/>
  <c r="Q269" i="33"/>
  <c r="I304" i="31"/>
  <c r="S262" i="33"/>
  <c r="I309" i="31"/>
  <c r="H269" i="32"/>
  <c r="I292" i="32"/>
  <c r="G266" i="33"/>
  <c r="I283" i="34"/>
  <c r="R285" i="33"/>
  <c r="S290" i="33"/>
  <c r="G289" i="33"/>
  <c r="G273" i="33"/>
  <c r="I286" i="32"/>
  <c r="J277" i="32"/>
  <c r="J268" i="34"/>
  <c r="J266" i="32"/>
  <c r="G300" i="32"/>
  <c r="J265" i="34"/>
  <c r="J314" i="31"/>
  <c r="R286" i="33"/>
  <c r="H268" i="33"/>
  <c r="I311" i="31"/>
  <c r="I275" i="33"/>
  <c r="H273" i="32"/>
  <c r="J263" i="33"/>
  <c r="H296" i="32"/>
  <c r="I312" i="31"/>
  <c r="Q278" i="33"/>
  <c r="I270" i="33"/>
  <c r="G264" i="34"/>
  <c r="T295" i="33"/>
  <c r="J289" i="34"/>
  <c r="R275" i="33"/>
  <c r="I283" i="32"/>
  <c r="J308" i="31"/>
  <c r="G278" i="32"/>
  <c r="T298" i="33"/>
  <c r="I287" i="33"/>
  <c r="I282" i="34"/>
  <c r="H273" i="33"/>
  <c r="R274" i="33"/>
  <c r="G303" i="32"/>
  <c r="I281" i="33"/>
  <c r="H286" i="32"/>
  <c r="G296" i="34"/>
  <c r="G265" i="33"/>
  <c r="G283" i="32"/>
  <c r="I291" i="31"/>
  <c r="J302" i="32"/>
  <c r="G288" i="32"/>
  <c r="I277" i="33"/>
  <c r="H298" i="34"/>
  <c r="H289" i="33"/>
  <c r="I266" i="32"/>
  <c r="J291" i="34"/>
  <c r="J295" i="34"/>
  <c r="S267" i="33"/>
  <c r="H288" i="34"/>
  <c r="H284" i="31"/>
  <c r="I278" i="34"/>
  <c r="H299" i="32"/>
  <c r="J300" i="31"/>
  <c r="H308" i="31"/>
  <c r="S281" i="33"/>
  <c r="R270" i="33"/>
  <c r="I282" i="31"/>
  <c r="H299" i="34"/>
  <c r="G268" i="34"/>
  <c r="J293" i="32"/>
  <c r="H295" i="31"/>
  <c r="G301" i="34"/>
  <c r="H313" i="31"/>
  <c r="G272" i="33"/>
  <c r="H271" i="32"/>
  <c r="H272" i="34"/>
  <c r="G296" i="32"/>
  <c r="I271" i="32"/>
  <c r="Q275" i="33"/>
  <c r="H291" i="32"/>
  <c r="I286" i="34"/>
  <c r="J300" i="34"/>
  <c r="I268" i="32"/>
  <c r="H291" i="34"/>
  <c r="S273" i="33"/>
  <c r="H300" i="32"/>
  <c r="Q265" i="33"/>
  <c r="S275" i="33"/>
  <c r="R292" i="33"/>
  <c r="H267" i="33"/>
  <c r="J271" i="33"/>
  <c r="J269" i="33"/>
  <c r="I284" i="34"/>
  <c r="Q273" i="33"/>
  <c r="J272" i="34"/>
  <c r="I276" i="33"/>
  <c r="G276" i="33"/>
  <c r="H299" i="31"/>
  <c r="I298" i="31"/>
  <c r="R290" i="33"/>
  <c r="I289" i="31"/>
  <c r="H305" i="31"/>
  <c r="H280" i="31"/>
  <c r="I270" i="34"/>
  <c r="S265" i="33"/>
  <c r="J304" i="32"/>
  <c r="I297" i="32"/>
  <c r="J284" i="31"/>
  <c r="I302" i="31"/>
  <c r="J298" i="34"/>
  <c r="J293" i="31"/>
  <c r="Q264" i="33"/>
  <c r="G282" i="33"/>
  <c r="H306" i="31"/>
  <c r="G281" i="33"/>
  <c r="I269" i="32"/>
  <c r="J277" i="34"/>
  <c r="G277" i="33"/>
  <c r="H267" i="34"/>
  <c r="H294" i="32"/>
  <c r="I265" i="32"/>
  <c r="Q284" i="33"/>
  <c r="T300" i="33"/>
  <c r="R300" i="33"/>
  <c r="J274" i="33"/>
  <c r="I294" i="32"/>
  <c r="J272" i="33"/>
  <c r="J276" i="32"/>
  <c r="G293" i="32"/>
  <c r="I300" i="34"/>
  <c r="H265" i="34"/>
  <c r="J303" i="31"/>
  <c r="S268" i="33"/>
  <c r="J266" i="33"/>
  <c r="J299" i="32"/>
  <c r="G269" i="32"/>
  <c r="G292" i="34"/>
  <c r="T263" i="33"/>
  <c r="G267" i="32"/>
  <c r="T267" i="33"/>
  <c r="H304" i="32"/>
  <c r="R277" i="33"/>
  <c r="Q281" i="33"/>
  <c r="I281" i="32"/>
  <c r="I289" i="33"/>
  <c r="S291" i="33"/>
  <c r="I282" i="33"/>
  <c r="S271" i="33"/>
  <c r="H271" i="33"/>
  <c r="H264" i="32"/>
  <c r="I267" i="32"/>
  <c r="J267" i="32"/>
  <c r="I296" i="32"/>
  <c r="J288" i="31"/>
  <c r="G267" i="33"/>
  <c r="J271" i="32"/>
  <c r="J289" i="31"/>
  <c r="H288" i="31"/>
  <c r="H287" i="31"/>
  <c r="Q296" i="33"/>
  <c r="T270" i="33"/>
  <c r="I319" i="31"/>
  <c r="I273" i="33"/>
  <c r="I277" i="32"/>
  <c r="T281" i="33"/>
  <c r="H276" i="34"/>
  <c r="H288" i="33"/>
  <c r="I308" i="31"/>
  <c r="I263" i="33"/>
  <c r="H312" i="31"/>
  <c r="T291" i="33"/>
  <c r="J286" i="34"/>
  <c r="J282" i="33"/>
  <c r="G295" i="32"/>
  <c r="J298" i="32"/>
  <c r="J282" i="32"/>
  <c r="J292" i="34"/>
  <c r="T289" i="33"/>
  <c r="I274" i="32"/>
  <c r="J319" i="31"/>
  <c r="S280" i="33"/>
  <c r="H287" i="32"/>
  <c r="J292" i="31"/>
  <c r="J301" i="34"/>
  <c r="R296" i="33"/>
  <c r="G298" i="34"/>
  <c r="J286" i="31"/>
  <c r="H302" i="31"/>
  <c r="G264" i="33"/>
  <c r="I278" i="32"/>
  <c r="T272" i="33"/>
  <c r="S274" i="33"/>
  <c r="R289" i="33"/>
  <c r="T273" i="33"/>
  <c r="H266" i="33"/>
  <c r="J266" i="34"/>
  <c r="G280" i="33"/>
  <c r="S276" i="33"/>
  <c r="J269" i="32"/>
  <c r="I310" i="31"/>
  <c r="H301" i="34"/>
  <c r="G277" i="34"/>
  <c r="H286" i="33"/>
  <c r="G273" i="32"/>
  <c r="I292" i="34"/>
  <c r="H263" i="34"/>
  <c r="R267" i="33"/>
  <c r="I285" i="33"/>
  <c r="G297" i="32"/>
  <c r="J283" i="33"/>
  <c r="T294" i="33"/>
  <c r="I269" i="33"/>
  <c r="I304" i="32"/>
  <c r="S264" i="33"/>
  <c r="S287" i="33"/>
  <c r="H314" i="31"/>
  <c r="H289" i="32"/>
  <c r="I281" i="34"/>
  <c r="J299" i="34"/>
  <c r="G286" i="34"/>
  <c r="I295" i="31"/>
  <c r="Q272" i="33"/>
  <c r="J287" i="34"/>
  <c r="H280" i="34"/>
  <c r="G297" i="34"/>
  <c r="G275" i="33"/>
  <c r="G274" i="32"/>
  <c r="J277" i="33"/>
  <c r="G293" i="34"/>
  <c r="J274" i="32"/>
  <c r="J274" i="34"/>
  <c r="I289" i="32"/>
  <c r="H303" i="31"/>
  <c r="T283" i="33"/>
  <c r="H297" i="31"/>
  <c r="S288" i="33"/>
  <c r="G288" i="34"/>
  <c r="R264" i="33"/>
  <c r="G287" i="32"/>
  <c r="T280" i="33"/>
  <c r="J318" i="31"/>
  <c r="H292" i="31"/>
  <c r="H277" i="32"/>
  <c r="G295" i="34"/>
  <c r="G267" i="34"/>
  <c r="T296" i="33"/>
  <c r="H293" i="32"/>
  <c r="H293" i="34"/>
  <c r="H272" i="33"/>
  <c r="I279" i="33"/>
  <c r="G270" i="34"/>
  <c r="H268" i="34"/>
  <c r="J282" i="34"/>
  <c r="H265" i="33"/>
  <c r="I273" i="32"/>
  <c r="H304" i="31"/>
  <c r="H307" i="31"/>
  <c r="I288" i="32"/>
  <c r="G294" i="32"/>
  <c r="H316" i="31"/>
  <c r="J285" i="31"/>
  <c r="G263" i="34"/>
  <c r="J289" i="33"/>
  <c r="J293" i="34"/>
  <c r="H281" i="32"/>
  <c r="Q289" i="33"/>
  <c r="G302" i="32"/>
  <c r="T269" i="33"/>
  <c r="G279" i="34"/>
  <c r="R287" i="33"/>
  <c r="I290" i="31"/>
  <c r="I293" i="32"/>
  <c r="R269" i="33"/>
  <c r="S285" i="33"/>
  <c r="I297" i="34"/>
  <c r="J311" i="31"/>
  <c r="H310" i="31"/>
  <c r="J283" i="32"/>
  <c r="G284" i="34"/>
  <c r="J296" i="31"/>
  <c r="T299" i="33"/>
  <c r="J306" i="31"/>
  <c r="J276" i="34"/>
  <c r="I293" i="34"/>
  <c r="H273" i="34"/>
  <c r="J301" i="32"/>
  <c r="G269" i="33"/>
  <c r="T265" i="33"/>
  <c r="I291" i="34"/>
  <c r="S266" i="33"/>
  <c r="J283" i="31"/>
  <c r="I299" i="31"/>
  <c r="I317" i="31"/>
  <c r="S297" i="33"/>
  <c r="I272" i="34"/>
  <c r="J304" i="31"/>
  <c r="I275" i="32"/>
  <c r="I302" i="32"/>
  <c r="H285" i="31"/>
  <c r="H279" i="34"/>
  <c r="R271" i="33"/>
  <c r="G290" i="34"/>
  <c r="G286" i="33"/>
  <c r="I318" i="31"/>
  <c r="G270" i="33"/>
  <c r="Q279" i="33"/>
  <c r="G290" i="32"/>
  <c r="R293" i="33"/>
  <c r="H309" i="31"/>
  <c r="G278" i="34"/>
  <c r="G287" i="33"/>
  <c r="R284" i="33"/>
  <c r="H294" i="31"/>
  <c r="G275" i="34"/>
  <c r="Q276" i="33"/>
  <c r="H278" i="34"/>
  <c r="J284" i="32"/>
  <c r="H302" i="32"/>
  <c r="J279" i="32"/>
  <c r="J287" i="31"/>
  <c r="I275" i="34"/>
  <c r="J280" i="34"/>
  <c r="H298" i="31"/>
  <c r="I265" i="34"/>
  <c r="J286" i="33"/>
  <c r="J272" i="32"/>
  <c r="J279" i="33"/>
  <c r="T301" i="33"/>
  <c r="G272" i="32"/>
  <c r="I298" i="34"/>
  <c r="S293" i="33"/>
  <c r="H279" i="32"/>
  <c r="J297" i="34"/>
  <c r="H283" i="32"/>
  <c r="S282" i="33"/>
  <c r="G289" i="32"/>
  <c r="J263" i="34"/>
  <c r="J273" i="34"/>
  <c r="J264" i="33"/>
  <c r="G268" i="32"/>
  <c r="I289" i="34"/>
  <c r="G277" i="32"/>
  <c r="G279" i="33"/>
  <c r="I299" i="32"/>
  <c r="H269" i="34"/>
  <c r="I291" i="32"/>
  <c r="Q283" i="33"/>
  <c r="R297" i="33"/>
  <c r="J262" i="33"/>
  <c r="G291" i="34"/>
  <c r="R283" i="33"/>
  <c r="G294" i="34"/>
  <c r="AO94" i="36"/>
  <c r="AN93" i="36"/>
  <c r="AN70" i="30"/>
  <c r="AM69" i="30"/>
  <c r="AP91" i="36" l="1"/>
  <c r="AM92" i="36"/>
  <c r="I276" i="31"/>
  <c r="J276" i="31"/>
  <c r="H276" i="31"/>
  <c r="H278" i="31"/>
  <c r="I277" i="31"/>
  <c r="H277" i="31"/>
  <c r="I273" i="31"/>
  <c r="I279" i="31"/>
  <c r="J274" i="31"/>
  <c r="J273" i="31"/>
  <c r="J277" i="31"/>
  <c r="H273" i="31"/>
  <c r="J275" i="31"/>
  <c r="I274" i="31"/>
  <c r="J272" i="31"/>
  <c r="I272" i="31"/>
  <c r="J279" i="31"/>
  <c r="H275" i="31"/>
  <c r="I275" i="31"/>
  <c r="H272" i="31"/>
  <c r="H274" i="31"/>
  <c r="H279" i="31"/>
  <c r="J278" i="31"/>
  <c r="I278" i="31"/>
  <c r="AO95" i="36"/>
  <c r="AN94" i="36"/>
  <c r="AM70" i="30"/>
  <c r="AN71" i="30"/>
  <c r="AP92" i="36" l="1"/>
  <c r="AM93" i="36"/>
  <c r="I262" i="32"/>
  <c r="I254" i="33"/>
  <c r="G257" i="32"/>
  <c r="Q255" i="33"/>
  <c r="J262" i="32"/>
  <c r="I261" i="32"/>
  <c r="T259" i="33"/>
  <c r="G254" i="34"/>
  <c r="I255" i="34"/>
  <c r="Q257" i="33"/>
  <c r="I261" i="33"/>
  <c r="H259" i="32"/>
  <c r="I256" i="34"/>
  <c r="I257" i="34"/>
  <c r="G256" i="34"/>
  <c r="J259" i="32"/>
  <c r="I260" i="32"/>
  <c r="J258" i="33"/>
  <c r="I257" i="32"/>
  <c r="T261" i="33"/>
  <c r="H261" i="34"/>
  <c r="H261" i="32"/>
  <c r="G254" i="33"/>
  <c r="G260" i="32"/>
  <c r="H258" i="34"/>
  <c r="I259" i="34"/>
  <c r="J254" i="33"/>
  <c r="G259" i="32"/>
  <c r="R260" i="33"/>
  <c r="H254" i="34"/>
  <c r="J257" i="34"/>
  <c r="S261" i="33"/>
  <c r="T255" i="33"/>
  <c r="J261" i="34"/>
  <c r="Q258" i="33"/>
  <c r="H257" i="34"/>
  <c r="J256" i="34"/>
  <c r="T258" i="33"/>
  <c r="G256" i="33"/>
  <c r="G257" i="34"/>
  <c r="J261" i="33"/>
  <c r="S256" i="33"/>
  <c r="H260" i="32"/>
  <c r="G257" i="33"/>
  <c r="H263" i="32"/>
  <c r="J263" i="32"/>
  <c r="H258" i="32"/>
  <c r="I258" i="33"/>
  <c r="T257" i="33"/>
  <c r="S257" i="33"/>
  <c r="I260" i="33"/>
  <c r="G255" i="33"/>
  <c r="H260" i="33"/>
  <c r="Q261" i="33"/>
  <c r="I254" i="34"/>
  <c r="J254" i="34"/>
  <c r="I258" i="32"/>
  <c r="G260" i="34"/>
  <c r="J261" i="32"/>
  <c r="J257" i="32"/>
  <c r="S260" i="33"/>
  <c r="G259" i="33"/>
  <c r="S254" i="33"/>
  <c r="J257" i="33"/>
  <c r="J256" i="33"/>
  <c r="Q254" i="33"/>
  <c r="R254" i="33"/>
  <c r="H261" i="33"/>
  <c r="I261" i="34"/>
  <c r="G261" i="33"/>
  <c r="T256" i="33"/>
  <c r="I259" i="33"/>
  <c r="T254" i="33"/>
  <c r="J255" i="33"/>
  <c r="G259" i="34"/>
  <c r="R255" i="33"/>
  <c r="R257" i="33"/>
  <c r="J258" i="34"/>
  <c r="H256" i="34"/>
  <c r="G262" i="32"/>
  <c r="H256" i="33"/>
  <c r="S259" i="33"/>
  <c r="H259" i="33"/>
  <c r="Q260" i="33"/>
  <c r="H254" i="33"/>
  <c r="H260" i="34"/>
  <c r="G258" i="32"/>
  <c r="J259" i="34"/>
  <c r="H255" i="34"/>
  <c r="J255" i="34"/>
  <c r="J258" i="32"/>
  <c r="I259" i="32"/>
  <c r="H257" i="33"/>
  <c r="R261" i="33"/>
  <c r="H255" i="33"/>
  <c r="J260" i="33"/>
  <c r="G263" i="32"/>
  <c r="G258" i="34"/>
  <c r="H259" i="34"/>
  <c r="G260" i="33"/>
  <c r="S255" i="33"/>
  <c r="I255" i="33"/>
  <c r="H257" i="32"/>
  <c r="J260" i="34"/>
  <c r="G261" i="32"/>
  <c r="I260" i="34"/>
  <c r="R258" i="33"/>
  <c r="R259" i="33"/>
  <c r="G258" i="33"/>
  <c r="T260" i="33"/>
  <c r="R256" i="33"/>
  <c r="Q256" i="33"/>
  <c r="I256" i="33"/>
  <c r="S258" i="33"/>
  <c r="H258" i="33"/>
  <c r="J260" i="32"/>
  <c r="G261" i="34"/>
  <c r="I263" i="32"/>
  <c r="Q259" i="33"/>
  <c r="J259" i="33"/>
  <c r="I257" i="33"/>
  <c r="G255" i="34"/>
  <c r="I258" i="34"/>
  <c r="H262" i="32"/>
  <c r="AO96" i="36"/>
  <c r="AN95" i="36"/>
  <c r="AM71" i="30"/>
  <c r="AN72" i="30"/>
  <c r="AP93" i="36" l="1"/>
  <c r="AM94" i="36"/>
  <c r="AO97" i="36"/>
  <c r="AN96" i="36"/>
  <c r="AN73" i="30"/>
  <c r="AM72" i="30"/>
  <c r="AP94" i="36" l="1"/>
  <c r="AM95" i="36"/>
  <c r="AO98" i="36"/>
  <c r="AN97" i="36"/>
  <c r="AN74" i="30"/>
  <c r="AM73" i="30"/>
  <c r="AM96" i="36" l="1"/>
  <c r="AP95" i="36"/>
  <c r="AO99" i="36"/>
  <c r="AN98" i="36"/>
  <c r="AN75" i="30"/>
  <c r="AM74" i="30"/>
  <c r="N16" i="36"/>
  <c r="N19" i="36"/>
  <c r="N5" i="36"/>
  <c r="N23" i="36"/>
  <c r="N72" i="36"/>
  <c r="N68" i="36"/>
  <c r="N71" i="36"/>
  <c r="N57" i="36"/>
  <c r="N69" i="36"/>
  <c r="N24" i="36"/>
  <c r="N41" i="36"/>
  <c r="N44" i="36"/>
  <c r="N84" i="36"/>
  <c r="N87" i="36"/>
  <c r="N55" i="36"/>
  <c r="N3" i="36"/>
  <c r="N92" i="36"/>
  <c r="N35" i="36"/>
  <c r="N37" i="36"/>
  <c r="N7" i="36"/>
  <c r="N9" i="36"/>
  <c r="N21" i="36"/>
  <c r="N8" i="36"/>
  <c r="N11" i="36"/>
  <c r="N75" i="36"/>
  <c r="N56" i="36"/>
  <c r="N73" i="36"/>
  <c r="N60" i="36"/>
  <c r="N63" i="36"/>
  <c r="N27" i="36"/>
  <c r="N29" i="36"/>
  <c r="N25" i="36"/>
  <c r="N76" i="36"/>
  <c r="N15" i="36"/>
  <c r="N89" i="36"/>
  <c r="N83" i="36"/>
  <c r="N95" i="36"/>
  <c r="N28" i="36"/>
  <c r="N40" i="36"/>
  <c r="N43" i="36"/>
  <c r="N12" i="36"/>
  <c r="N45" i="36"/>
  <c r="N97" i="36"/>
  <c r="N93" i="36"/>
  <c r="N91" i="36"/>
  <c r="N59" i="36"/>
  <c r="N61" i="36"/>
  <c r="N48" i="36"/>
  <c r="N65" i="36"/>
  <c r="N47" i="36"/>
  <c r="N32" i="36"/>
  <c r="N13" i="36"/>
  <c r="N80" i="36"/>
  <c r="N17" i="36"/>
  <c r="N20" i="36"/>
  <c r="N85" i="36"/>
  <c r="N88" i="36"/>
  <c r="N31" i="36"/>
  <c r="N33" i="36"/>
  <c r="N67" i="36"/>
  <c r="N36" i="36"/>
  <c r="N39" i="36"/>
  <c r="N77" i="36"/>
  <c r="N81" i="36"/>
  <c r="N96" i="36"/>
  <c r="N52" i="36"/>
  <c r="N64" i="36"/>
  <c r="N51" i="36"/>
  <c r="N53" i="36"/>
  <c r="N49" i="36"/>
  <c r="N4" i="36"/>
  <c r="N100" i="36" l="1"/>
  <c r="N102" i="36"/>
  <c r="N101" i="36"/>
  <c r="AM97" i="36"/>
  <c r="AP96" i="36"/>
  <c r="AO100" i="36"/>
  <c r="AN99" i="36"/>
  <c r="AN76" i="30"/>
  <c r="AM75" i="30"/>
  <c r="AP97" i="36" l="1"/>
  <c r="AM98" i="36"/>
  <c r="AO101" i="36"/>
  <c r="AN100" i="36"/>
  <c r="AM76" i="30"/>
  <c r="AN77" i="30"/>
  <c r="G245" i="32" l="1"/>
  <c r="AP98" i="36"/>
  <c r="AM99" i="36"/>
  <c r="AO102" i="36"/>
  <c r="AN101" i="36"/>
  <c r="AN78" i="30"/>
  <c r="AM77" i="30"/>
  <c r="AP99" i="36" l="1"/>
  <c r="AM100" i="36"/>
  <c r="AO103" i="36"/>
  <c r="AN102" i="36"/>
  <c r="AN79" i="30"/>
  <c r="AM78" i="30"/>
  <c r="H7" i="34"/>
  <c r="Q14" i="34"/>
  <c r="R11" i="33"/>
  <c r="Q8" i="35"/>
  <c r="H13" i="32"/>
  <c r="J12" i="34"/>
  <c r="T3" i="34"/>
  <c r="S11" i="35"/>
  <c r="I7" i="34"/>
  <c r="G14" i="33"/>
  <c r="R4" i="35"/>
  <c r="AA6" i="32"/>
  <c r="I7" i="32"/>
  <c r="R3" i="35"/>
  <c r="AD12" i="32"/>
  <c r="I11" i="34"/>
  <c r="AB5" i="32"/>
  <c r="T7" i="32"/>
  <c r="AC14" i="32"/>
  <c r="AD10" i="32"/>
  <c r="J4" i="32"/>
  <c r="T9" i="33"/>
  <c r="I9" i="34"/>
  <c r="T13" i="34"/>
  <c r="T14" i="35"/>
  <c r="S6" i="33"/>
  <c r="H12" i="31"/>
  <c r="G9" i="33"/>
  <c r="H3" i="33"/>
  <c r="Q3" i="33"/>
  <c r="H4" i="32"/>
  <c r="AA5" i="32"/>
  <c r="G4" i="34"/>
  <c r="J6" i="34"/>
  <c r="Q9" i="35"/>
  <c r="J8" i="33"/>
  <c r="AC3" i="32"/>
  <c r="R4" i="32"/>
  <c r="G12" i="34"/>
  <c r="T12" i="32"/>
  <c r="S9" i="35"/>
  <c r="J13" i="33"/>
  <c r="J3" i="31"/>
  <c r="H7" i="32"/>
  <c r="I3" i="31"/>
  <c r="I10" i="33"/>
  <c r="Q4" i="34"/>
  <c r="H13" i="34"/>
  <c r="I10" i="34"/>
  <c r="H6" i="34"/>
  <c r="Q4" i="33"/>
  <c r="G6" i="32"/>
  <c r="AB10" i="32"/>
  <c r="S10" i="32"/>
  <c r="S12" i="32"/>
  <c r="G11" i="34"/>
  <c r="T11" i="32"/>
  <c r="AC9" i="32"/>
  <c r="R5" i="32"/>
  <c r="S6" i="35"/>
  <c r="I11" i="32"/>
  <c r="G7" i="33"/>
  <c r="H5" i="32"/>
  <c r="R6" i="32"/>
  <c r="S13" i="32"/>
  <c r="S12" i="33"/>
  <c r="R3" i="32"/>
  <c r="G10" i="32"/>
  <c r="R7" i="35"/>
  <c r="Q11" i="34"/>
  <c r="R5" i="34"/>
  <c r="T3" i="35"/>
  <c r="I5" i="32"/>
  <c r="I3" i="32"/>
  <c r="H12" i="33"/>
  <c r="H7" i="33"/>
  <c r="Q9" i="33"/>
  <c r="R7" i="34"/>
  <c r="G14" i="32"/>
  <c r="I13" i="32"/>
  <c r="H3" i="32"/>
  <c r="Q14" i="32"/>
  <c r="H13" i="33"/>
  <c r="G9" i="34"/>
  <c r="H8" i="33"/>
  <c r="R8" i="32"/>
  <c r="J10" i="31"/>
  <c r="S4" i="33"/>
  <c r="T3" i="32"/>
  <c r="H9" i="31"/>
  <c r="I6" i="34"/>
  <c r="J7" i="33"/>
  <c r="I14" i="33"/>
  <c r="R7" i="32"/>
  <c r="J7" i="31"/>
  <c r="S13" i="34"/>
  <c r="AC13" i="32"/>
  <c r="S10" i="33"/>
  <c r="T6" i="34"/>
  <c r="R12" i="35"/>
  <c r="T5" i="35"/>
  <c r="H6" i="32"/>
  <c r="S8" i="34"/>
  <c r="G4" i="32"/>
  <c r="S3" i="34"/>
  <c r="H14" i="31"/>
  <c r="H12" i="32"/>
  <c r="AC12" i="32"/>
  <c r="Q6" i="32"/>
  <c r="S7" i="32"/>
  <c r="J10" i="34"/>
  <c r="AA3" i="32"/>
  <c r="H11" i="31"/>
  <c r="R13" i="34"/>
  <c r="T10" i="33"/>
  <c r="Q4" i="35"/>
  <c r="J4" i="33"/>
  <c r="AC5" i="32"/>
  <c r="J9" i="33"/>
  <c r="H6" i="33"/>
  <c r="S13" i="33"/>
  <c r="I3" i="33"/>
  <c r="H3" i="31"/>
  <c r="I12" i="31"/>
  <c r="R9" i="34"/>
  <c r="T4" i="32"/>
  <c r="G4" i="33"/>
  <c r="S7" i="35"/>
  <c r="Q7" i="34"/>
  <c r="S9" i="34"/>
  <c r="S4" i="35"/>
  <c r="G13" i="34"/>
  <c r="H8" i="32"/>
  <c r="R10" i="32"/>
  <c r="Q7" i="32"/>
  <c r="H11" i="34"/>
  <c r="Q6" i="33"/>
  <c r="J10" i="32"/>
  <c r="Q9" i="32"/>
  <c r="J5" i="33"/>
  <c r="Q14" i="35"/>
  <c r="I8" i="33"/>
  <c r="T14" i="34"/>
  <c r="R4" i="34"/>
  <c r="R6" i="33"/>
  <c r="J8" i="31"/>
  <c r="AD8" i="32"/>
  <c r="T14" i="33"/>
  <c r="T5" i="33"/>
  <c r="G7" i="34"/>
  <c r="I11" i="33"/>
  <c r="T14" i="32"/>
  <c r="J14" i="32"/>
  <c r="G8" i="34"/>
  <c r="H14" i="32"/>
  <c r="S7" i="33"/>
  <c r="H4" i="31"/>
  <c r="AB14" i="32"/>
  <c r="AC10" i="32"/>
  <c r="R13" i="33"/>
  <c r="I3" i="34"/>
  <c r="I4" i="32"/>
  <c r="S8" i="32"/>
  <c r="I5" i="31"/>
  <c r="AB4" i="32"/>
  <c r="I5" i="34"/>
  <c r="T8" i="32"/>
  <c r="G13" i="33"/>
  <c r="AB13" i="32"/>
  <c r="H3" i="34"/>
  <c r="Q4" i="32"/>
  <c r="Q10" i="33"/>
  <c r="H11" i="32"/>
  <c r="T8" i="35"/>
  <c r="H11" i="33"/>
  <c r="J12" i="32"/>
  <c r="H14" i="34"/>
  <c r="T9" i="35"/>
  <c r="I13" i="31"/>
  <c r="H8" i="31"/>
  <c r="G11" i="32"/>
  <c r="I6" i="31"/>
  <c r="S5" i="34"/>
  <c r="J12" i="31"/>
  <c r="AB7" i="32"/>
  <c r="Q11" i="33"/>
  <c r="H13" i="31"/>
  <c r="I4" i="33"/>
  <c r="Q13" i="33"/>
  <c r="H5" i="31"/>
  <c r="AC6" i="32"/>
  <c r="I14" i="31"/>
  <c r="I8" i="31"/>
  <c r="AA7" i="32"/>
  <c r="J3" i="32"/>
  <c r="AB6" i="32"/>
  <c r="I12" i="34"/>
  <c r="G5" i="32"/>
  <c r="G10" i="34"/>
  <c r="S8" i="33"/>
  <c r="Q6" i="34"/>
  <c r="G3" i="34"/>
  <c r="AC4" i="32"/>
  <c r="S5" i="33"/>
  <c r="T12" i="35"/>
  <c r="I13" i="34"/>
  <c r="J7" i="32"/>
  <c r="R10" i="33"/>
  <c r="S3" i="32"/>
  <c r="J14" i="34"/>
  <c r="AC8" i="32"/>
  <c r="Q6" i="35"/>
  <c r="J11" i="32"/>
  <c r="Q12" i="32"/>
  <c r="T10" i="34"/>
  <c r="H5" i="34"/>
  <c r="T11" i="34"/>
  <c r="J14" i="31"/>
  <c r="R5" i="33"/>
  <c r="J13" i="32"/>
  <c r="T4" i="34"/>
  <c r="T7" i="34"/>
  <c r="S5" i="35"/>
  <c r="I7" i="31"/>
  <c r="Q8" i="34"/>
  <c r="T13" i="33"/>
  <c r="S3" i="33"/>
  <c r="J11" i="33"/>
  <c r="Q7" i="33"/>
  <c r="AD3" i="32"/>
  <c r="J11" i="31"/>
  <c r="T13" i="32"/>
  <c r="I8" i="34"/>
  <c r="AD6" i="32"/>
  <c r="T6" i="32"/>
  <c r="H5" i="33"/>
  <c r="Q12" i="33"/>
  <c r="T5" i="32"/>
  <c r="R11" i="35"/>
  <c r="S3" i="35"/>
  <c r="Q14" i="33"/>
  <c r="G10" i="33"/>
  <c r="Q5" i="34"/>
  <c r="S14" i="35"/>
  <c r="R7" i="33"/>
  <c r="T6" i="33"/>
  <c r="I12" i="32"/>
  <c r="T8" i="33"/>
  <c r="R9" i="33"/>
  <c r="AD5" i="32"/>
  <c r="AD4" i="32"/>
  <c r="Q7" i="35"/>
  <c r="J10" i="33"/>
  <c r="Q3" i="35"/>
  <c r="AA8" i="32"/>
  <c r="J9" i="34"/>
  <c r="H14" i="33"/>
  <c r="S12" i="34"/>
  <c r="I8" i="32"/>
  <c r="R5" i="35"/>
  <c r="S7" i="34"/>
  <c r="S9" i="32"/>
  <c r="G8" i="33"/>
  <c r="I5" i="33"/>
  <c r="I9" i="32"/>
  <c r="AD14" i="32"/>
  <c r="T13" i="35"/>
  <c r="I11" i="31"/>
  <c r="H10" i="33"/>
  <c r="Q5" i="32"/>
  <c r="R13" i="32"/>
  <c r="S5" i="32"/>
  <c r="I7" i="33"/>
  <c r="T6" i="35"/>
  <c r="H12" i="34"/>
  <c r="J13" i="34"/>
  <c r="H8" i="34"/>
  <c r="AB3" i="32"/>
  <c r="G5" i="33"/>
  <c r="R12" i="34"/>
  <c r="I6" i="32"/>
  <c r="R10" i="34"/>
  <c r="G7" i="32"/>
  <c r="S6" i="34"/>
  <c r="G8" i="32"/>
  <c r="AA12" i="32"/>
  <c r="J8" i="32"/>
  <c r="H6" i="31"/>
  <c r="R11" i="34"/>
  <c r="Q5" i="33"/>
  <c r="G6" i="34"/>
  <c r="R8" i="35"/>
  <c r="H4" i="34"/>
  <c r="S9" i="33"/>
  <c r="T10" i="35"/>
  <c r="Q8" i="33"/>
  <c r="Q10" i="35"/>
  <c r="J12" i="33"/>
  <c r="J5" i="34"/>
  <c r="J3" i="33"/>
  <c r="AA14" i="32"/>
  <c r="Q13" i="34"/>
  <c r="S14" i="32"/>
  <c r="Q3" i="32"/>
  <c r="J3" i="34"/>
  <c r="R8" i="34"/>
  <c r="AB12" i="32"/>
  <c r="R4" i="33"/>
  <c r="T3" i="33"/>
  <c r="S11" i="32"/>
  <c r="AA13" i="32"/>
  <c r="S13" i="35"/>
  <c r="J9" i="31"/>
  <c r="S11" i="33"/>
  <c r="Q12" i="34"/>
  <c r="Q5" i="35"/>
  <c r="AA11" i="32"/>
  <c r="T8" i="34"/>
  <c r="Q10" i="34"/>
  <c r="T12" i="34"/>
  <c r="J9" i="32"/>
  <c r="I10" i="32"/>
  <c r="R14" i="34"/>
  <c r="H4" i="33"/>
  <c r="AD9" i="32"/>
  <c r="S11" i="34"/>
  <c r="I14" i="32"/>
  <c r="G14" i="34"/>
  <c r="G6" i="33"/>
  <c r="T7" i="35"/>
  <c r="J11" i="34"/>
  <c r="R6" i="35"/>
  <c r="I4" i="31"/>
  <c r="H10" i="32"/>
  <c r="T4" i="33"/>
  <c r="S14" i="33"/>
  <c r="Q10" i="32"/>
  <c r="AB11" i="32"/>
  <c r="H9" i="33"/>
  <c r="G3" i="33"/>
  <c r="Q3" i="34"/>
  <c r="R6" i="34"/>
  <c r="I13" i="33"/>
  <c r="R14" i="35"/>
  <c r="R8" i="33"/>
  <c r="S12" i="35"/>
  <c r="AD13" i="32"/>
  <c r="J14" i="33"/>
  <c r="T10" i="32"/>
  <c r="S14" i="34"/>
  <c r="I14" i="34"/>
  <c r="AB8" i="32"/>
  <c r="J5" i="32"/>
  <c r="AC11" i="32"/>
  <c r="AA4" i="32"/>
  <c r="H9" i="34"/>
  <c r="S10" i="35"/>
  <c r="Q12" i="35"/>
  <c r="G5" i="34"/>
  <c r="AA9" i="32"/>
  <c r="I4" i="34"/>
  <c r="G12" i="32"/>
  <c r="Q11" i="35"/>
  <c r="Q13" i="35"/>
  <c r="T12" i="33"/>
  <c r="R3" i="34"/>
  <c r="J13" i="31"/>
  <c r="R12" i="32"/>
  <c r="AB9" i="32"/>
  <c r="R3" i="33"/>
  <c r="H9" i="32"/>
  <c r="J7" i="34"/>
  <c r="J6" i="32"/>
  <c r="AD7" i="32"/>
  <c r="T9" i="34"/>
  <c r="S8" i="35"/>
  <c r="J4" i="31"/>
  <c r="R11" i="32"/>
  <c r="R14" i="33"/>
  <c r="J4" i="34"/>
  <c r="T9" i="32"/>
  <c r="H7" i="31"/>
  <c r="S4" i="32"/>
  <c r="Q8" i="32"/>
  <c r="G11" i="33"/>
  <c r="AD11" i="32"/>
  <c r="G9" i="32"/>
  <c r="H10" i="31"/>
  <c r="S6" i="32"/>
  <c r="R9" i="32"/>
  <c r="S4" i="34"/>
  <c r="T5" i="34"/>
  <c r="T11" i="33"/>
  <c r="J5" i="31"/>
  <c r="R13" i="35"/>
  <c r="T4" i="35"/>
  <c r="R12" i="33"/>
  <c r="R14" i="32"/>
  <c r="J6" i="33"/>
  <c r="Q9" i="34"/>
  <c r="T7" i="33"/>
  <c r="I12" i="33"/>
  <c r="R9" i="35"/>
  <c r="I9" i="33"/>
  <c r="T11" i="35"/>
  <c r="AC7" i="32"/>
  <c r="Q13" i="32"/>
  <c r="J8" i="34"/>
  <c r="R10" i="35"/>
  <c r="G12" i="33"/>
  <c r="Q11" i="32"/>
  <c r="AA10" i="32"/>
  <c r="G13" i="32"/>
  <c r="I9" i="31"/>
  <c r="H10" i="34"/>
  <c r="S10" i="34"/>
  <c r="I6" i="33"/>
  <c r="I10" i="31"/>
  <c r="FD39" i="10" l="1"/>
  <c r="T242" i="35"/>
  <c r="Q249" i="35"/>
  <c r="T243" i="35"/>
  <c r="R243" i="35"/>
  <c r="S242" i="35"/>
  <c r="T245" i="35"/>
  <c r="R251" i="35"/>
  <c r="R244" i="35"/>
  <c r="Q242" i="35"/>
  <c r="S246" i="35"/>
  <c r="T248" i="35"/>
  <c r="R252" i="35"/>
  <c r="R245" i="35"/>
  <c r="Q245" i="35"/>
  <c r="T250" i="35"/>
  <c r="T244" i="35"/>
  <c r="R246" i="35"/>
  <c r="T253" i="35"/>
  <c r="Q252" i="35"/>
  <c r="Q251" i="35"/>
  <c r="S252" i="35"/>
  <c r="Q253" i="35"/>
  <c r="T249" i="35"/>
  <c r="T251" i="35"/>
  <c r="R250" i="35"/>
  <c r="R249" i="35"/>
  <c r="Q244" i="35"/>
  <c r="Q243" i="35"/>
  <c r="T252" i="35"/>
  <c r="S243" i="35"/>
  <c r="Q250" i="35"/>
  <c r="S249" i="35"/>
  <c r="T246" i="35"/>
  <c r="R248" i="35"/>
  <c r="T247" i="35"/>
  <c r="R242" i="35"/>
  <c r="S250" i="35"/>
  <c r="Q247" i="35"/>
  <c r="S244" i="35"/>
  <c r="Q246" i="35"/>
  <c r="S247" i="35"/>
  <c r="R247" i="35"/>
  <c r="S253" i="35"/>
  <c r="S245" i="35"/>
  <c r="S251" i="35"/>
  <c r="Q248" i="35"/>
  <c r="R253" i="35"/>
  <c r="S248" i="35"/>
  <c r="S246" i="34"/>
  <c r="T253" i="34"/>
  <c r="R252" i="34"/>
  <c r="Q242" i="34"/>
  <c r="S244" i="34"/>
  <c r="Q246" i="34"/>
  <c r="T246" i="34"/>
  <c r="R242" i="34"/>
  <c r="R247" i="34"/>
  <c r="S249" i="34"/>
  <c r="R251" i="34"/>
  <c r="S243" i="34"/>
  <c r="R249" i="34"/>
  <c r="R245" i="34"/>
  <c r="T247" i="34"/>
  <c r="S252" i="34"/>
  <c r="R244" i="34"/>
  <c r="Q253" i="34"/>
  <c r="T243" i="34"/>
  <c r="S250" i="34"/>
  <c r="T250" i="34"/>
  <c r="S253" i="34"/>
  <c r="T245" i="34"/>
  <c r="Q250" i="34"/>
  <c r="S251" i="34"/>
  <c r="S247" i="34"/>
  <c r="R250" i="34"/>
  <c r="Q243" i="34"/>
  <c r="Q248" i="34"/>
  <c r="R246" i="34"/>
  <c r="T252" i="34"/>
  <c r="T242" i="34"/>
  <c r="Q244" i="34"/>
  <c r="Q247" i="34"/>
  <c r="S245" i="34"/>
  <c r="S242" i="34"/>
  <c r="T249" i="34"/>
  <c r="Q251" i="34"/>
  <c r="T251" i="34"/>
  <c r="Q245" i="34"/>
  <c r="R243" i="34"/>
  <c r="S248" i="34"/>
  <c r="T244" i="34"/>
  <c r="R248" i="34"/>
  <c r="Q252" i="34"/>
  <c r="T248" i="34"/>
  <c r="R253" i="34"/>
  <c r="Q249" i="34"/>
  <c r="S306" i="32"/>
  <c r="AB308" i="32"/>
  <c r="S254" i="32"/>
  <c r="AA250" i="32"/>
  <c r="T305" i="32"/>
  <c r="S315" i="32"/>
  <c r="AD316" i="32"/>
  <c r="AC313" i="32"/>
  <c r="Q316" i="32"/>
  <c r="AA251" i="32"/>
  <c r="AD246" i="32"/>
  <c r="S305" i="32"/>
  <c r="AA305" i="32"/>
  <c r="AA255" i="32"/>
  <c r="AA307" i="32"/>
  <c r="AA309" i="32"/>
  <c r="Q247" i="32"/>
  <c r="AD308" i="32"/>
  <c r="AB316" i="32"/>
  <c r="Q311" i="32"/>
  <c r="S249" i="32"/>
  <c r="AA316" i="32"/>
  <c r="Q314" i="32"/>
  <c r="AA306" i="32"/>
  <c r="AA314" i="32"/>
  <c r="AA246" i="32"/>
  <c r="AD311" i="32"/>
  <c r="R250" i="32"/>
  <c r="AA256" i="32"/>
  <c r="AB254" i="32"/>
  <c r="T255" i="32"/>
  <c r="R247" i="32"/>
  <c r="AB312" i="32"/>
  <c r="R245" i="32"/>
  <c r="S245" i="32"/>
  <c r="T310" i="32"/>
  <c r="S310" i="32"/>
  <c r="AC249" i="32"/>
  <c r="T250" i="32"/>
  <c r="AB247" i="32"/>
  <c r="Q252" i="32"/>
  <c r="AC247" i="32"/>
  <c r="AA312" i="32"/>
  <c r="R314" i="32"/>
  <c r="T254" i="32"/>
  <c r="Q312" i="32"/>
  <c r="AA313" i="32"/>
  <c r="AB255" i="32"/>
  <c r="AC306" i="32"/>
  <c r="AB313" i="32"/>
  <c r="T316" i="32"/>
  <c r="S309" i="32"/>
  <c r="AD255" i="32"/>
  <c r="AD247" i="32"/>
  <c r="S255" i="32"/>
  <c r="R316" i="32"/>
  <c r="Q253" i="32"/>
  <c r="Q306" i="32"/>
  <c r="S252" i="32"/>
  <c r="Q248" i="32"/>
  <c r="AC246" i="32"/>
  <c r="R251" i="32"/>
  <c r="AC311" i="32"/>
  <c r="S311" i="32"/>
  <c r="Q309" i="32"/>
  <c r="S314" i="32"/>
  <c r="AA254" i="32"/>
  <c r="T307" i="32"/>
  <c r="AD253" i="32"/>
  <c r="T311" i="32"/>
  <c r="AB251" i="32"/>
  <c r="AA253" i="32"/>
  <c r="Q305" i="32"/>
  <c r="R249" i="32"/>
  <c r="AD309" i="32"/>
  <c r="S316" i="32"/>
  <c r="S312" i="32"/>
  <c r="AC310" i="32"/>
  <c r="R310" i="32"/>
  <c r="AC251" i="32"/>
  <c r="AA315" i="32"/>
  <c r="S246" i="32"/>
  <c r="AB306" i="32"/>
  <c r="AA308" i="32"/>
  <c r="R309" i="32"/>
  <c r="AB246" i="32"/>
  <c r="AC315" i="32"/>
  <c r="AB245" i="32"/>
  <c r="AA245" i="32"/>
  <c r="AD313" i="32"/>
  <c r="S253" i="32"/>
  <c r="AB248" i="32"/>
  <c r="AB309" i="32"/>
  <c r="T248" i="32"/>
  <c r="AB252" i="32"/>
  <c r="AC254" i="32"/>
  <c r="AD307" i="32"/>
  <c r="AD306" i="32"/>
  <c r="R312" i="32"/>
  <c r="S307" i="32"/>
  <c r="AB311" i="32"/>
  <c r="AD310" i="32"/>
  <c r="Q245" i="32"/>
  <c r="AC250" i="32"/>
  <c r="T315" i="32"/>
  <c r="AD251" i="32"/>
  <c r="T252" i="32"/>
  <c r="AC253" i="32"/>
  <c r="AD254" i="32"/>
  <c r="T245" i="32"/>
  <c r="R254" i="32"/>
  <c r="R246" i="32"/>
  <c r="AC312" i="32"/>
  <c r="AC248" i="32"/>
  <c r="S247" i="32"/>
  <c r="T306" i="32"/>
  <c r="T253" i="32"/>
  <c r="S313" i="32"/>
  <c r="AB249" i="32"/>
  <c r="AC307" i="32"/>
  <c r="AD245" i="32"/>
  <c r="AB307" i="32"/>
  <c r="AB315" i="32"/>
  <c r="AD315" i="32"/>
  <c r="T246" i="32"/>
  <c r="AC308" i="32"/>
  <c r="Q246" i="32"/>
  <c r="T251" i="32"/>
  <c r="T247" i="32"/>
  <c r="AD248" i="32"/>
  <c r="AD312" i="32"/>
  <c r="R305" i="32"/>
  <c r="AB310" i="32"/>
  <c r="Q313" i="32"/>
  <c r="Q249" i="32"/>
  <c r="T314" i="32"/>
  <c r="S256" i="32"/>
  <c r="AC316" i="32"/>
  <c r="Q256" i="32"/>
  <c r="S248" i="32"/>
  <c r="AA311" i="32"/>
  <c r="R307" i="32"/>
  <c r="R308" i="32"/>
  <c r="AD249" i="32"/>
  <c r="R306" i="32"/>
  <c r="T309" i="32"/>
  <c r="T308" i="32"/>
  <c r="Q315" i="32"/>
  <c r="AC256" i="32"/>
  <c r="AC252" i="32"/>
  <c r="AC245" i="32"/>
  <c r="AB305" i="32"/>
  <c r="AC309" i="32"/>
  <c r="S308" i="32"/>
  <c r="AB314" i="32"/>
  <c r="R313" i="32"/>
  <c r="Q250" i="32"/>
  <c r="S251" i="32"/>
  <c r="T312" i="32"/>
  <c r="R252" i="32"/>
  <c r="AC255" i="32"/>
  <c r="Q307" i="32"/>
  <c r="AD305" i="32"/>
  <c r="AD314" i="32"/>
  <c r="S250" i="32"/>
  <c r="AC314" i="32"/>
  <c r="R315" i="32"/>
  <c r="R311" i="32"/>
  <c r="AA310" i="32"/>
  <c r="AD256" i="32"/>
  <c r="R255" i="32"/>
  <c r="R248" i="32"/>
  <c r="R256" i="32"/>
  <c r="Q254" i="32"/>
  <c r="AA247" i="32"/>
  <c r="Q251" i="32"/>
  <c r="R253" i="32"/>
  <c r="Q310" i="32"/>
  <c r="AB250" i="32"/>
  <c r="AC305" i="32"/>
  <c r="AA249" i="32"/>
  <c r="Q255" i="32"/>
  <c r="T249" i="32"/>
  <c r="AB253" i="32"/>
  <c r="AD250" i="32"/>
  <c r="AA248" i="32"/>
  <c r="AB256" i="32"/>
  <c r="Q308" i="32"/>
  <c r="AA252" i="32"/>
  <c r="T256" i="32"/>
  <c r="AD252" i="32"/>
  <c r="T313" i="32"/>
  <c r="I307" i="34"/>
  <c r="G251" i="32"/>
  <c r="H253" i="34"/>
  <c r="Q249" i="33"/>
  <c r="J251" i="32"/>
  <c r="I249" i="33"/>
  <c r="R309" i="33"/>
  <c r="S250" i="33"/>
  <c r="I248" i="32"/>
  <c r="H244" i="34"/>
  <c r="I243" i="34"/>
  <c r="H249" i="33"/>
  <c r="I253" i="32"/>
  <c r="J261" i="31"/>
  <c r="G309" i="32"/>
  <c r="G316" i="32"/>
  <c r="J307" i="34"/>
  <c r="I322" i="31"/>
  <c r="H308" i="34"/>
  <c r="H248" i="33"/>
  <c r="I330" i="31"/>
  <c r="T242" i="33"/>
  <c r="I310" i="34"/>
  <c r="H270" i="31"/>
  <c r="H249" i="34"/>
  <c r="G251" i="34"/>
  <c r="I270" i="31"/>
  <c r="G253" i="34"/>
  <c r="H310" i="32"/>
  <c r="G250" i="32"/>
  <c r="T251" i="33"/>
  <c r="Q305" i="33"/>
  <c r="R253" i="33"/>
  <c r="I245" i="34"/>
  <c r="H252" i="32"/>
  <c r="T306" i="33"/>
  <c r="I324" i="31"/>
  <c r="J314" i="32"/>
  <c r="J244" i="34"/>
  <c r="T244" i="33"/>
  <c r="J253" i="32"/>
  <c r="R311" i="33"/>
  <c r="G306" i="34"/>
  <c r="S312" i="33"/>
  <c r="G252" i="32"/>
  <c r="G325" i="31"/>
  <c r="J326" i="31"/>
  <c r="H242" i="34"/>
  <c r="J315" i="32"/>
  <c r="G313" i="32"/>
  <c r="H244" i="33"/>
  <c r="I245" i="32"/>
  <c r="H252" i="33"/>
  <c r="J245" i="33"/>
  <c r="Q306" i="33"/>
  <c r="I325" i="31"/>
  <c r="H243" i="34"/>
  <c r="I303" i="34"/>
  <c r="J316" i="32"/>
  <c r="H247" i="33"/>
  <c r="H248" i="32"/>
  <c r="J260" i="31"/>
  <c r="J324" i="31"/>
  <c r="J310" i="34"/>
  <c r="I331" i="31"/>
  <c r="G329" i="31"/>
  <c r="I251" i="32"/>
  <c r="Q248" i="33"/>
  <c r="J249" i="33"/>
  <c r="G252" i="33"/>
  <c r="J313" i="32"/>
  <c r="Q313" i="33"/>
  <c r="I304" i="34"/>
  <c r="J266" i="31"/>
  <c r="G308" i="32"/>
  <c r="H252" i="34"/>
  <c r="J323" i="31"/>
  <c r="H327" i="31"/>
  <c r="G324" i="31"/>
  <c r="I246" i="33"/>
  <c r="H245" i="34"/>
  <c r="S243" i="33"/>
  <c r="H246" i="34"/>
  <c r="I271" i="31"/>
  <c r="H312" i="32"/>
  <c r="J321" i="31"/>
  <c r="G305" i="32"/>
  <c r="I255" i="32"/>
  <c r="G249" i="34"/>
  <c r="H264" i="31"/>
  <c r="H246" i="33"/>
  <c r="R303" i="33"/>
  <c r="J320" i="31"/>
  <c r="I260" i="31"/>
  <c r="J243" i="33"/>
  <c r="J252" i="34"/>
  <c r="R246" i="33"/>
  <c r="J322" i="31"/>
  <c r="I250" i="34"/>
  <c r="Q242" i="33"/>
  <c r="I249" i="32"/>
  <c r="H253" i="32"/>
  <c r="G305" i="34"/>
  <c r="H243" i="33"/>
  <c r="J303" i="34"/>
  <c r="G328" i="31"/>
  <c r="H250" i="32"/>
  <c r="H308" i="32"/>
  <c r="H261" i="31"/>
  <c r="J313" i="34"/>
  <c r="I250" i="33"/>
  <c r="I253" i="34"/>
  <c r="J243" i="34"/>
  <c r="I269" i="31"/>
  <c r="G253" i="32"/>
  <c r="J305" i="34"/>
  <c r="I244" i="34"/>
  <c r="Q253" i="33"/>
  <c r="J251" i="33"/>
  <c r="S308" i="33"/>
  <c r="I252" i="33"/>
  <c r="S247" i="33"/>
  <c r="I242" i="34"/>
  <c r="T243" i="33"/>
  <c r="I264" i="31"/>
  <c r="H313" i="34"/>
  <c r="J265" i="31"/>
  <c r="G249" i="32"/>
  <c r="J308" i="32"/>
  <c r="J249" i="32"/>
  <c r="J246" i="33"/>
  <c r="G249" i="33"/>
  <c r="H269" i="31"/>
  <c r="T313" i="33"/>
  <c r="I245" i="33"/>
  <c r="R249" i="33"/>
  <c r="I315" i="32"/>
  <c r="Q245" i="33"/>
  <c r="J244" i="33"/>
  <c r="H256" i="32"/>
  <c r="J312" i="32"/>
  <c r="S305" i="33"/>
  <c r="H246" i="32"/>
  <c r="I302" i="34"/>
  <c r="J253" i="33"/>
  <c r="H311" i="32"/>
  <c r="I268" i="31"/>
  <c r="H267" i="31"/>
  <c r="H249" i="32"/>
  <c r="T308" i="33"/>
  <c r="I248" i="34"/>
  <c r="I251" i="34"/>
  <c r="I329" i="31"/>
  <c r="J270" i="31"/>
  <c r="J312" i="34"/>
  <c r="J269" i="31"/>
  <c r="S302" i="33"/>
  <c r="H305" i="32"/>
  <c r="G248" i="34"/>
  <c r="H251" i="34"/>
  <c r="Q250" i="33"/>
  <c r="S311" i="33"/>
  <c r="I262" i="31"/>
  <c r="J306" i="34"/>
  <c r="G246" i="34"/>
  <c r="H322" i="31"/>
  <c r="H268" i="31"/>
  <c r="I310" i="32"/>
  <c r="G255" i="32"/>
  <c r="Q307" i="33"/>
  <c r="I323" i="31"/>
  <c r="G302" i="34"/>
  <c r="J268" i="31"/>
  <c r="I246" i="34"/>
  <c r="G248" i="32"/>
  <c r="S246" i="33"/>
  <c r="J306" i="32"/>
  <c r="T309" i="33"/>
  <c r="Q311" i="33"/>
  <c r="J329" i="31"/>
  <c r="G250" i="34"/>
  <c r="H265" i="31"/>
  <c r="J242" i="33"/>
  <c r="I311" i="34"/>
  <c r="G250" i="33"/>
  <c r="G330" i="31"/>
  <c r="I247" i="32"/>
  <c r="J256" i="32"/>
  <c r="J254" i="32"/>
  <c r="S242" i="33"/>
  <c r="G244" i="34"/>
  <c r="G309" i="34"/>
  <c r="H242" i="33"/>
  <c r="I307" i="32"/>
  <c r="H245" i="33"/>
  <c r="R307" i="33"/>
  <c r="T311" i="33"/>
  <c r="H320" i="31"/>
  <c r="Q251" i="33"/>
  <c r="J309" i="32"/>
  <c r="J309" i="34"/>
  <c r="T304" i="33"/>
  <c r="J245" i="32"/>
  <c r="R248" i="33"/>
  <c r="J330" i="31"/>
  <c r="G313" i="34"/>
  <c r="G322" i="31"/>
  <c r="I326" i="31"/>
  <c r="S309" i="33"/>
  <c r="G315" i="32"/>
  <c r="H248" i="34"/>
  <c r="H325" i="31"/>
  <c r="H253" i="33"/>
  <c r="H309" i="32"/>
  <c r="I327" i="31"/>
  <c r="J242" i="34"/>
  <c r="J311" i="32"/>
  <c r="T246" i="33"/>
  <c r="T247" i="33"/>
  <c r="G310" i="34"/>
  <c r="R244" i="33"/>
  <c r="J248" i="33"/>
  <c r="G311" i="34"/>
  <c r="I248" i="33"/>
  <c r="I261" i="31"/>
  <c r="H247" i="34"/>
  <c r="H303" i="34"/>
  <c r="H305" i="34"/>
  <c r="H245" i="32"/>
  <c r="T303" i="33"/>
  <c r="Q244" i="33"/>
  <c r="H260" i="31"/>
  <c r="H316" i="32"/>
  <c r="G246" i="32"/>
  <c r="G308" i="34"/>
  <c r="G243" i="34"/>
  <c r="I311" i="32"/>
  <c r="G256" i="32"/>
  <c r="T312" i="33"/>
  <c r="G314" i="32"/>
  <c r="G307" i="34"/>
  <c r="H331" i="31"/>
  <c r="H309" i="34"/>
  <c r="J248" i="32"/>
  <c r="H247" i="32"/>
  <c r="J328" i="31"/>
  <c r="H324" i="31"/>
  <c r="Q312" i="33"/>
  <c r="I309" i="32"/>
  <c r="G323" i="31"/>
  <c r="Q302" i="33"/>
  <c r="I308" i="34"/>
  <c r="I266" i="31"/>
  <c r="H310" i="34"/>
  <c r="G248" i="33"/>
  <c r="R242" i="33"/>
  <c r="S310" i="33"/>
  <c r="H321" i="31"/>
  <c r="G306" i="32"/>
  <c r="I250" i="32"/>
  <c r="I249" i="34"/>
  <c r="I252" i="32"/>
  <c r="I312" i="34"/>
  <c r="I252" i="34"/>
  <c r="I313" i="32"/>
  <c r="J308" i="34"/>
  <c r="G326" i="31"/>
  <c r="R310" i="33"/>
  <c r="H323" i="31"/>
  <c r="G307" i="32"/>
  <c r="G247" i="32"/>
  <c r="H315" i="32"/>
  <c r="T245" i="33"/>
  <c r="Q304" i="33"/>
  <c r="H250" i="34"/>
  <c r="G312" i="34"/>
  <c r="S313" i="33"/>
  <c r="J327" i="31"/>
  <c r="I247" i="34"/>
  <c r="J307" i="32"/>
  <c r="H251" i="32"/>
  <c r="I320" i="31"/>
  <c r="H311" i="34"/>
  <c r="S252" i="33"/>
  <c r="H314" i="32"/>
  <c r="Q308" i="33"/>
  <c r="S306" i="33"/>
  <c r="R251" i="33"/>
  <c r="S253" i="33"/>
  <c r="G245" i="34"/>
  <c r="S303" i="33"/>
  <c r="H312" i="34"/>
  <c r="R250" i="33"/>
  <c r="I305" i="32"/>
  <c r="T252" i="33"/>
  <c r="I313" i="34"/>
  <c r="J255" i="32"/>
  <c r="T253" i="33"/>
  <c r="J247" i="32"/>
  <c r="I309" i="34"/>
  <c r="S248" i="33"/>
  <c r="H304" i="34"/>
  <c r="H302" i="34"/>
  <c r="G304" i="34"/>
  <c r="H328" i="31"/>
  <c r="I244" i="33"/>
  <c r="I312" i="32"/>
  <c r="R302" i="33"/>
  <c r="R312" i="33"/>
  <c r="J262" i="31"/>
  <c r="H250" i="33"/>
  <c r="H313" i="32"/>
  <c r="I251" i="33"/>
  <c r="J253" i="34"/>
  <c r="J311" i="34"/>
  <c r="G245" i="33"/>
  <c r="J247" i="33"/>
  <c r="J247" i="34"/>
  <c r="G253" i="33"/>
  <c r="H263" i="31"/>
  <c r="R243" i="33"/>
  <c r="I305" i="34"/>
  <c r="R306" i="33"/>
  <c r="Q309" i="33"/>
  <c r="J250" i="33"/>
  <c r="H307" i="32"/>
  <c r="S249" i="33"/>
  <c r="S245" i="33"/>
  <c r="G251" i="33"/>
  <c r="R252" i="33"/>
  <c r="S304" i="33"/>
  <c r="G320" i="31"/>
  <c r="I247" i="33"/>
  <c r="G243" i="33"/>
  <c r="H271" i="31"/>
  <c r="J246" i="32"/>
  <c r="G254" i="32"/>
  <c r="G242" i="34"/>
  <c r="S251" i="33"/>
  <c r="G312" i="32"/>
  <c r="H255" i="32"/>
  <c r="H329" i="31"/>
  <c r="I308" i="32"/>
  <c r="T250" i="33"/>
  <c r="I246" i="32"/>
  <c r="R304" i="33"/>
  <c r="J325" i="31"/>
  <c r="T307" i="33"/>
  <c r="J304" i="34"/>
  <c r="I314" i="32"/>
  <c r="G311" i="32"/>
  <c r="I243" i="33"/>
  <c r="G331" i="31"/>
  <c r="I263" i="31"/>
  <c r="I267" i="31"/>
  <c r="J252" i="32"/>
  <c r="Q243" i="33"/>
  <c r="G252" i="34"/>
  <c r="J267" i="31"/>
  <c r="G247" i="33"/>
  <c r="R313" i="33"/>
  <c r="Q247" i="33"/>
  <c r="J251" i="34"/>
  <c r="G242" i="33"/>
  <c r="I306" i="32"/>
  <c r="J249" i="34"/>
  <c r="T305" i="33"/>
  <c r="G310" i="32"/>
  <c r="Q246" i="33"/>
  <c r="I328" i="31"/>
  <c r="G327" i="31"/>
  <c r="R305" i="33"/>
  <c r="H306" i="34"/>
  <c r="H307" i="34"/>
  <c r="J250" i="34"/>
  <c r="I253" i="33"/>
  <c r="Q303" i="33"/>
  <c r="J252" i="33"/>
  <c r="H251" i="33"/>
  <c r="I306" i="34"/>
  <c r="H306" i="32"/>
  <c r="T302" i="33"/>
  <c r="T249" i="33"/>
  <c r="H266" i="31"/>
  <c r="G247" i="34"/>
  <c r="I256" i="32"/>
  <c r="I265" i="31"/>
  <c r="J248" i="34"/>
  <c r="J302" i="34"/>
  <c r="J310" i="32"/>
  <c r="I316" i="32"/>
  <c r="I242" i="33"/>
  <c r="H326" i="31"/>
  <c r="J250" i="32"/>
  <c r="J246" i="34"/>
  <c r="J271" i="31"/>
  <c r="S244" i="33"/>
  <c r="I321" i="31"/>
  <c r="J245" i="34"/>
  <c r="S307" i="33"/>
  <c r="J331" i="31"/>
  <c r="T248" i="33"/>
  <c r="J305" i="32"/>
  <c r="Q310" i="33"/>
  <c r="J264" i="31"/>
  <c r="G244" i="33"/>
  <c r="H262" i="31"/>
  <c r="G246" i="33"/>
  <c r="G303" i="34"/>
  <c r="R247" i="33"/>
  <c r="H254" i="32"/>
  <c r="I254" i="32"/>
  <c r="T310" i="33"/>
  <c r="G321" i="31"/>
  <c r="R245" i="33"/>
  <c r="R308" i="33"/>
  <c r="H330" i="31"/>
  <c r="Q252" i="33"/>
  <c r="AP100" i="36"/>
  <c r="AM101" i="36"/>
  <c r="AO104" i="36"/>
  <c r="AN103" i="36"/>
  <c r="AN80" i="30"/>
  <c r="AM79" i="30"/>
  <c r="FD53" i="10" l="1"/>
  <c r="AP101" i="36"/>
  <c r="AM102" i="36"/>
  <c r="AO105" i="36"/>
  <c r="AN104" i="36"/>
  <c r="AM80" i="30"/>
  <c r="AN81" i="30"/>
  <c r="AP102" i="36" l="1"/>
  <c r="AM103" i="36"/>
  <c r="AO106" i="36"/>
  <c r="AN105" i="36"/>
  <c r="AM81" i="30"/>
  <c r="AN82" i="30"/>
  <c r="AP103" i="36" l="1"/>
  <c r="AM104" i="36"/>
  <c r="AO107" i="36"/>
  <c r="AN106" i="36"/>
  <c r="AN83" i="30"/>
  <c r="AM82" i="30"/>
  <c r="AP104" i="36" l="1"/>
  <c r="AM105" i="36"/>
  <c r="AO108" i="36"/>
  <c r="AN107" i="36"/>
  <c r="AN84" i="30"/>
  <c r="AM83" i="30"/>
  <c r="AP105" i="36" l="1"/>
  <c r="AM106" i="36"/>
  <c r="AO109" i="36"/>
  <c r="AN108" i="36"/>
  <c r="AN85" i="30"/>
  <c r="AM84" i="30"/>
  <c r="AP106" i="36" l="1"/>
  <c r="AM107" i="36"/>
  <c r="AO110" i="36"/>
  <c r="AN109" i="36"/>
  <c r="AN86" i="30"/>
  <c r="AM85" i="30"/>
  <c r="AP107" i="36" l="1"/>
  <c r="AM108" i="36"/>
  <c r="AO111" i="36"/>
  <c r="AN110" i="36"/>
  <c r="AN87" i="30"/>
  <c r="AM86" i="30"/>
  <c r="O39" i="36"/>
  <c r="O84" i="36"/>
  <c r="O85" i="36"/>
  <c r="O63" i="36"/>
  <c r="O83" i="36"/>
  <c r="O49" i="36"/>
  <c r="O24" i="36"/>
  <c r="O7" i="36"/>
  <c r="O75" i="36"/>
  <c r="O76" i="36"/>
  <c r="O77" i="36"/>
  <c r="O67" i="36"/>
  <c r="O73" i="36"/>
  <c r="O44" i="36"/>
  <c r="O45" i="36"/>
  <c r="O61" i="36"/>
  <c r="O68" i="36"/>
  <c r="O16" i="36"/>
  <c r="O17" i="36"/>
  <c r="O40" i="36"/>
  <c r="O97" i="36"/>
  <c r="O37" i="36"/>
  <c r="O56" i="36"/>
  <c r="O35" i="36"/>
  <c r="O80" i="36"/>
  <c r="O81" i="36"/>
  <c r="O33" i="36"/>
  <c r="O51" i="36"/>
  <c r="O57" i="36"/>
  <c r="O47" i="36"/>
  <c r="O55" i="36"/>
  <c r="O23" i="36"/>
  <c r="O52" i="36"/>
  <c r="O41" i="36"/>
  <c r="O43" i="36"/>
  <c r="O21" i="36"/>
  <c r="O19" i="36"/>
  <c r="O88" i="36"/>
  <c r="O32" i="36"/>
  <c r="O15" i="36"/>
  <c r="O72" i="36"/>
  <c r="O48" i="36"/>
  <c r="O13" i="36"/>
  <c r="O53" i="36"/>
  <c r="O60" i="36"/>
  <c r="O92" i="36"/>
  <c r="O29" i="36"/>
  <c r="O36" i="36"/>
  <c r="O25" i="36"/>
  <c r="O87" i="36"/>
  <c r="O93" i="36"/>
  <c r="O31" i="36"/>
  <c r="O20" i="36"/>
  <c r="O59" i="36"/>
  <c r="O65" i="36"/>
  <c r="O5" i="36"/>
  <c r="O12" i="36"/>
  <c r="O3" i="36"/>
  <c r="O9" i="36"/>
  <c r="O95" i="36"/>
  <c r="O27" i="36"/>
  <c r="O11" i="36"/>
  <c r="O69" i="36"/>
  <c r="O4" i="36"/>
  <c r="O89" i="36"/>
  <c r="O96" i="36"/>
  <c r="O64" i="36"/>
  <c r="O71" i="36"/>
  <c r="O8" i="36"/>
  <c r="O91" i="36"/>
  <c r="O28" i="36"/>
  <c r="O101" i="36" l="1"/>
  <c r="O102" i="36"/>
  <c r="O100" i="36"/>
  <c r="AP108" i="36"/>
  <c r="AM109" i="36"/>
  <c r="AO112" i="36"/>
  <c r="AN111" i="36"/>
  <c r="AN88" i="30"/>
  <c r="AM87" i="30"/>
  <c r="AP109" i="36" l="1"/>
  <c r="AM110" i="36"/>
  <c r="AO113" i="36"/>
  <c r="AN112" i="36"/>
  <c r="AM88" i="30"/>
  <c r="AN89" i="30"/>
  <c r="AP110" i="36" l="1"/>
  <c r="AM111" i="36"/>
  <c r="AO114" i="36"/>
  <c r="AN113" i="36"/>
  <c r="AM89" i="30"/>
  <c r="AN90" i="30"/>
  <c r="AP111" i="36" l="1"/>
  <c r="AM112" i="36"/>
  <c r="AO115" i="36"/>
  <c r="AN114" i="36"/>
  <c r="AN91" i="30"/>
  <c r="AM90" i="30"/>
  <c r="FP39" i="10" l="1"/>
  <c r="AP112" i="36"/>
  <c r="AM113" i="36"/>
  <c r="AO116" i="36"/>
  <c r="AN115" i="36"/>
  <c r="AN92" i="30"/>
  <c r="AM91" i="30"/>
  <c r="FP53" i="10" l="1"/>
  <c r="AP113" i="36"/>
  <c r="AM114" i="36"/>
  <c r="AO117" i="36"/>
  <c r="AN116" i="36"/>
  <c r="AM92" i="30"/>
  <c r="AN93" i="30"/>
  <c r="AP114" i="36" l="1"/>
  <c r="AM115" i="36"/>
  <c r="AO118" i="36"/>
  <c r="AN117" i="36"/>
  <c r="AM93" i="30"/>
  <c r="AN94" i="30"/>
  <c r="AP115" i="36" l="1"/>
  <c r="AM116" i="36"/>
  <c r="AO119" i="36"/>
  <c r="AN118" i="36"/>
  <c r="AM94" i="30"/>
  <c r="AN95" i="30"/>
  <c r="AP116" i="36" l="1"/>
  <c r="AM117" i="36"/>
  <c r="AO120" i="36"/>
  <c r="AN119" i="36"/>
  <c r="AM95" i="30"/>
  <c r="AN96" i="30"/>
  <c r="AP117" i="36" l="1"/>
  <c r="AM118" i="36"/>
  <c r="AO121" i="36"/>
  <c r="AN120" i="36"/>
  <c r="AM96" i="30"/>
  <c r="AN97" i="30"/>
  <c r="AP118" i="36" l="1"/>
  <c r="AM119" i="36"/>
  <c r="AO122" i="36"/>
  <c r="AN121" i="36"/>
  <c r="AM97" i="30"/>
  <c r="AN98" i="30"/>
  <c r="AP119" i="36" l="1"/>
  <c r="AM120" i="36"/>
  <c r="AO123" i="36"/>
  <c r="AN122" i="36"/>
  <c r="AN99" i="30"/>
  <c r="AM98" i="30"/>
  <c r="P60" i="36"/>
  <c r="P53" i="36"/>
  <c r="P37" i="36"/>
  <c r="P31" i="36"/>
  <c r="P96" i="36"/>
  <c r="P12" i="36"/>
  <c r="P71" i="36"/>
  <c r="P85" i="36"/>
  <c r="P84" i="36"/>
  <c r="P27" i="36"/>
  <c r="P15" i="36"/>
  <c r="P3" i="36"/>
  <c r="P92" i="36"/>
  <c r="P35" i="36"/>
  <c r="P97" i="36"/>
  <c r="P11" i="36"/>
  <c r="P4" i="36"/>
  <c r="P69" i="36"/>
  <c r="P83" i="36"/>
  <c r="P51" i="36"/>
  <c r="P57" i="36"/>
  <c r="P56" i="36"/>
  <c r="P21" i="36"/>
  <c r="P33" i="36"/>
  <c r="P93" i="36"/>
  <c r="P81" i="36"/>
  <c r="P89" i="36"/>
  <c r="P47" i="36"/>
  <c r="P64" i="36"/>
  <c r="P24" i="36"/>
  <c r="P17" i="36"/>
  <c r="P55" i="36"/>
  <c r="P20" i="36"/>
  <c r="P32" i="36"/>
  <c r="P25" i="36"/>
  <c r="P23" i="36"/>
  <c r="P91" i="36"/>
  <c r="P7" i="36"/>
  <c r="P72" i="36"/>
  <c r="P80" i="36"/>
  <c r="P77" i="36"/>
  <c r="P41" i="36"/>
  <c r="P16" i="36"/>
  <c r="P19" i="36"/>
  <c r="P36" i="36"/>
  <c r="P8" i="36"/>
  <c r="P68" i="36"/>
  <c r="P87" i="36"/>
  <c r="P44" i="36"/>
  <c r="P43" i="36"/>
  <c r="P76" i="36"/>
  <c r="P45" i="36"/>
  <c r="P52" i="36"/>
  <c r="P40" i="36"/>
  <c r="P28" i="36"/>
  <c r="P88" i="36"/>
  <c r="P9" i="36"/>
  <c r="P75" i="36"/>
  <c r="P63" i="36"/>
  <c r="P59" i="36"/>
  <c r="P39" i="36"/>
  <c r="P61" i="36"/>
  <c r="P29" i="36"/>
  <c r="P95" i="36"/>
  <c r="P5" i="36"/>
  <c r="P65" i="36"/>
  <c r="P13" i="36"/>
  <c r="P73" i="36"/>
  <c r="P67" i="36"/>
  <c r="P49" i="36"/>
  <c r="P48" i="36"/>
  <c r="P101" i="36" l="1"/>
  <c r="P100" i="36"/>
  <c r="P102" i="36"/>
  <c r="AP120" i="36"/>
  <c r="AM121" i="36"/>
  <c r="AO124" i="36"/>
  <c r="AN123" i="36"/>
  <c r="AM99" i="30"/>
  <c r="AN100" i="30"/>
  <c r="AP121" i="36" l="1"/>
  <c r="AM122" i="36"/>
  <c r="AO125" i="36"/>
  <c r="AN124" i="36"/>
  <c r="AN101" i="30"/>
  <c r="AM100" i="30"/>
  <c r="AP122" i="36" l="1"/>
  <c r="AM123" i="36"/>
  <c r="AO126" i="36"/>
  <c r="AN125" i="36"/>
  <c r="AN102" i="30"/>
  <c r="AM101" i="30"/>
  <c r="AP123" i="36" l="1"/>
  <c r="AM124" i="36"/>
  <c r="AO127" i="36"/>
  <c r="AN126" i="36"/>
  <c r="AN103" i="30"/>
  <c r="AM102" i="30"/>
  <c r="GB39" i="10" l="1"/>
  <c r="AP124" i="36"/>
  <c r="AM125" i="36"/>
  <c r="AO128" i="36"/>
  <c r="AN127" i="36"/>
  <c r="AN104" i="30"/>
  <c r="AM103" i="30"/>
  <c r="GB53" i="10" l="1"/>
  <c r="AP125" i="36"/>
  <c r="AM126" i="36"/>
  <c r="AO129" i="36"/>
  <c r="AN128" i="36"/>
  <c r="AN105" i="30"/>
  <c r="AM104" i="30"/>
  <c r="AP126" i="36" l="1"/>
  <c r="AM127" i="36"/>
  <c r="AO130" i="36"/>
  <c r="AN129" i="36"/>
  <c r="AN106" i="30"/>
  <c r="AM105" i="30"/>
  <c r="AP127" i="36" l="1"/>
  <c r="AM128" i="36"/>
  <c r="AO131" i="36"/>
  <c r="AN130" i="36"/>
  <c r="AM106" i="30"/>
  <c r="AN107" i="30"/>
  <c r="AP128" i="36" l="1"/>
  <c r="AM129" i="36"/>
  <c r="AO132" i="36"/>
  <c r="AN131" i="36"/>
  <c r="AN108" i="30"/>
  <c r="AM107" i="30"/>
  <c r="AP129" i="36" l="1"/>
  <c r="AM130" i="36"/>
  <c r="AO133" i="36"/>
  <c r="AN132" i="36"/>
  <c r="AN109" i="30"/>
  <c r="AM108" i="30"/>
  <c r="AP130" i="36" l="1"/>
  <c r="AM131" i="36"/>
  <c r="AO134" i="36"/>
  <c r="AN133" i="36"/>
  <c r="AM109" i="30"/>
  <c r="AN110" i="30"/>
  <c r="AP131" i="36" l="1"/>
  <c r="AM132" i="36"/>
  <c r="AO135" i="36"/>
  <c r="AN134" i="36"/>
  <c r="AM110" i="30"/>
  <c r="AN111" i="30"/>
  <c r="Q65" i="36"/>
  <c r="Q45" i="36"/>
  <c r="Q63" i="36"/>
  <c r="Q64" i="36"/>
  <c r="Q31" i="36"/>
  <c r="Q13" i="36"/>
  <c r="Q24" i="36"/>
  <c r="Q91" i="36"/>
  <c r="Q17" i="36"/>
  <c r="Q52" i="36"/>
  <c r="Q11" i="36"/>
  <c r="Q28" i="36"/>
  <c r="Q51" i="36"/>
  <c r="Q44" i="36"/>
  <c r="Q48" i="36"/>
  <c r="Q41" i="36"/>
  <c r="Q73" i="36"/>
  <c r="Q71" i="36"/>
  <c r="Q93" i="36"/>
  <c r="Q75" i="36"/>
  <c r="Q68" i="36"/>
  <c r="Q43" i="36"/>
  <c r="Q80" i="36"/>
  <c r="Q40" i="36"/>
  <c r="Q55" i="36"/>
  <c r="Q88" i="36"/>
  <c r="Q81" i="36"/>
  <c r="Q3" i="36"/>
  <c r="Q61" i="36"/>
  <c r="Q76" i="36"/>
  <c r="Q29" i="36"/>
  <c r="Q23" i="36"/>
  <c r="Q53" i="36"/>
  <c r="Q20" i="36"/>
  <c r="Q21" i="36"/>
  <c r="Q84" i="36"/>
  <c r="Q96" i="36"/>
  <c r="Q7" i="36"/>
  <c r="Q47" i="36"/>
  <c r="Q69" i="36"/>
  <c r="Q57" i="36"/>
  <c r="Q89" i="36"/>
  <c r="Q33" i="36"/>
  <c r="Q37" i="36"/>
  <c r="Q92" i="36"/>
  <c r="Q27" i="36"/>
  <c r="Q15" i="36"/>
  <c r="Q8" i="36"/>
  <c r="Q35" i="36"/>
  <c r="Q49" i="36"/>
  <c r="Q32" i="36"/>
  <c r="Q25" i="36"/>
  <c r="Q72" i="36"/>
  <c r="Q36" i="36"/>
  <c r="Q19" i="36"/>
  <c r="Q12" i="36"/>
  <c r="Q16" i="36"/>
  <c r="Q4" i="36"/>
  <c r="Q85" i="36"/>
  <c r="Q67" i="36"/>
  <c r="Q60" i="36"/>
  <c r="Q87" i="36"/>
  <c r="Q97" i="36"/>
  <c r="Q5" i="36"/>
  <c r="Q95" i="36"/>
  <c r="Q83" i="36"/>
  <c r="Q39" i="36"/>
  <c r="Q9" i="36"/>
  <c r="Q59" i="36"/>
  <c r="Q56" i="36"/>
  <c r="Q77" i="36"/>
  <c r="Q101" i="36" l="1"/>
  <c r="Q102" i="36"/>
  <c r="Q100" i="36"/>
  <c r="AP132" i="36"/>
  <c r="AM133" i="36"/>
  <c r="AO136" i="36"/>
  <c r="AN135" i="36"/>
  <c r="AM111" i="30"/>
  <c r="AN112" i="30"/>
  <c r="AP133" i="36" l="1"/>
  <c r="AM134" i="36"/>
  <c r="AO137" i="36"/>
  <c r="AN136" i="36"/>
  <c r="AN113" i="30"/>
  <c r="AM112" i="30"/>
  <c r="AP134" i="36" l="1"/>
  <c r="AM135" i="36"/>
  <c r="AO138" i="36"/>
  <c r="AN137" i="36"/>
  <c r="AN114" i="30"/>
  <c r="AM113" i="30"/>
  <c r="AP135" i="36" l="1"/>
  <c r="AM136" i="36"/>
  <c r="AO139" i="36"/>
  <c r="AN138" i="36"/>
  <c r="AN115" i="30"/>
  <c r="AM114" i="30"/>
  <c r="AP136" i="36" l="1"/>
  <c r="AM137" i="36"/>
  <c r="AO140" i="36"/>
  <c r="AN139" i="36"/>
  <c r="AN116" i="30"/>
  <c r="AM115" i="30"/>
  <c r="AP137" i="36" l="1"/>
  <c r="AM138" i="36"/>
  <c r="AO141" i="36"/>
  <c r="AN140" i="36"/>
  <c r="AM116" i="30"/>
  <c r="AN117" i="30"/>
  <c r="AP138" i="36" l="1"/>
  <c r="AM139" i="36"/>
  <c r="AO142" i="36"/>
  <c r="AN141" i="36"/>
  <c r="AM117" i="30"/>
  <c r="AN118" i="30"/>
  <c r="AP139" i="36" l="1"/>
  <c r="AM140" i="36"/>
  <c r="AO143" i="36"/>
  <c r="AN142" i="36"/>
  <c r="AN119" i="30"/>
  <c r="AM118" i="30"/>
  <c r="AP140" i="36" l="1"/>
  <c r="AM141" i="36"/>
  <c r="AO144" i="36"/>
  <c r="AN143" i="36"/>
  <c r="AM119" i="30"/>
  <c r="AN120" i="30"/>
  <c r="AP141" i="36" l="1"/>
  <c r="AM142" i="36"/>
  <c r="AO145" i="36"/>
  <c r="AN144" i="36"/>
  <c r="AN121" i="30"/>
  <c r="AM120" i="30"/>
  <c r="AP142" i="36" l="1"/>
  <c r="AM143" i="36"/>
  <c r="AO146" i="36"/>
  <c r="AN145" i="36"/>
  <c r="AN122" i="30"/>
  <c r="AM121" i="30"/>
  <c r="AP143" i="36" l="1"/>
  <c r="AM144" i="36"/>
  <c r="AO147" i="36"/>
  <c r="AN146" i="36"/>
  <c r="AN123" i="30"/>
  <c r="AM122" i="30"/>
  <c r="R59" i="36"/>
  <c r="R92" i="36"/>
  <c r="R57" i="36"/>
  <c r="R65" i="36"/>
  <c r="R40" i="36"/>
  <c r="R77" i="36"/>
  <c r="R39" i="36"/>
  <c r="R91" i="36"/>
  <c r="R61" i="36"/>
  <c r="R97" i="36"/>
  <c r="R60" i="36"/>
  <c r="R16" i="36"/>
  <c r="R43" i="36"/>
  <c r="R12" i="36"/>
  <c r="R41" i="36"/>
  <c r="R93" i="36"/>
  <c r="R13" i="36"/>
  <c r="R63" i="36"/>
  <c r="R64" i="36"/>
  <c r="R51" i="36"/>
  <c r="R25" i="36"/>
  <c r="R44" i="36"/>
  <c r="R96" i="36"/>
  <c r="R45" i="36"/>
  <c r="R53" i="36"/>
  <c r="R67" i="36"/>
  <c r="R28" i="36"/>
  <c r="R8" i="36"/>
  <c r="R35" i="36"/>
  <c r="R15" i="36"/>
  <c r="R9" i="36"/>
  <c r="R85" i="36"/>
  <c r="R56" i="36"/>
  <c r="R36" i="36"/>
  <c r="R31" i="36"/>
  <c r="R11" i="36"/>
  <c r="R81" i="36"/>
  <c r="R17" i="36"/>
  <c r="R80" i="36"/>
  <c r="R88" i="36"/>
  <c r="R5" i="36"/>
  <c r="R21" i="36"/>
  <c r="R48" i="36"/>
  <c r="R20" i="36"/>
  <c r="R71" i="36"/>
  <c r="R3" i="36"/>
  <c r="R84" i="36"/>
  <c r="R32" i="36"/>
  <c r="R52" i="36"/>
  <c r="R24" i="36"/>
  <c r="R4" i="36"/>
  <c r="R23" i="36"/>
  <c r="R73" i="36"/>
  <c r="R72" i="36"/>
  <c r="R87" i="36"/>
  <c r="R47" i="36"/>
  <c r="R27" i="36"/>
  <c r="R95" i="36"/>
  <c r="R7" i="36"/>
  <c r="R68" i="36"/>
  <c r="R69" i="36"/>
  <c r="R75" i="36"/>
  <c r="R89" i="36"/>
  <c r="R49" i="36"/>
  <c r="R29" i="36"/>
  <c r="R101" i="36" l="1"/>
  <c r="R100" i="36"/>
  <c r="R102" i="36"/>
  <c r="AP144" i="36"/>
  <c r="AM145" i="36"/>
  <c r="AO148" i="36"/>
  <c r="AN147" i="36"/>
  <c r="AM123" i="30"/>
  <c r="AN124" i="30"/>
  <c r="R33" i="36"/>
  <c r="R19" i="36"/>
  <c r="R37" i="36"/>
  <c r="R55" i="36"/>
  <c r="R83" i="36"/>
  <c r="R76" i="36"/>
  <c r="AP145" i="36" l="1"/>
  <c r="AM146" i="36"/>
  <c r="AO149" i="36"/>
  <c r="AN148" i="36"/>
  <c r="AM124" i="30"/>
  <c r="AN125" i="30"/>
  <c r="AP146" i="36" l="1"/>
  <c r="AM147" i="36"/>
  <c r="AO150" i="36"/>
  <c r="AN149" i="36"/>
  <c r="AM125" i="30"/>
  <c r="AN126" i="30"/>
  <c r="AP147" i="36" l="1"/>
  <c r="AM148" i="36"/>
  <c r="AO151" i="36"/>
  <c r="AN150" i="36"/>
  <c r="AM126" i="30"/>
  <c r="AN127" i="30"/>
  <c r="AP148" i="36" l="1"/>
  <c r="AM149" i="36"/>
  <c r="AO152" i="36"/>
  <c r="AN151" i="36"/>
  <c r="AM127" i="30"/>
  <c r="AN128" i="30"/>
  <c r="AP149" i="36" l="1"/>
  <c r="AM150" i="36"/>
  <c r="AO153" i="36"/>
  <c r="AN152" i="36"/>
  <c r="AM128" i="30"/>
  <c r="AN129" i="30"/>
  <c r="AP150" i="36" l="1"/>
  <c r="AM151" i="36"/>
  <c r="AO154" i="36"/>
  <c r="AN153" i="36"/>
  <c r="AM129" i="30"/>
  <c r="AN130" i="30"/>
  <c r="AP151" i="36" l="1"/>
  <c r="AM152" i="36"/>
  <c r="AO155" i="36"/>
  <c r="AN154" i="36"/>
  <c r="AN131" i="30"/>
  <c r="AM130" i="30"/>
  <c r="AP152" i="36" l="1"/>
  <c r="AM153" i="36"/>
  <c r="AO156" i="36"/>
  <c r="AN155" i="36"/>
  <c r="AM131" i="30"/>
  <c r="AN132" i="30"/>
  <c r="AP153" i="36" l="1"/>
  <c r="AM154" i="36"/>
  <c r="AO157" i="36"/>
  <c r="AN156" i="36"/>
  <c r="AN133" i="30"/>
  <c r="AM132" i="30"/>
  <c r="AP154" i="36" l="1"/>
  <c r="AM155" i="36"/>
  <c r="AO158" i="36"/>
  <c r="AN157" i="36"/>
  <c r="AN134" i="30"/>
  <c r="AM133" i="30"/>
  <c r="AP155" i="36" l="1"/>
  <c r="AM156" i="36"/>
  <c r="AO159" i="36"/>
  <c r="AN158" i="36"/>
  <c r="AN135" i="30"/>
  <c r="AM134" i="30"/>
  <c r="S53" i="36"/>
  <c r="S45" i="36"/>
  <c r="S15" i="36"/>
  <c r="S17" i="36"/>
  <c r="S92" i="36"/>
  <c r="S84" i="36"/>
  <c r="S9" i="36"/>
  <c r="S67" i="36"/>
  <c r="S69" i="36"/>
  <c r="S43" i="36"/>
  <c r="S35" i="36"/>
  <c r="S56" i="36"/>
  <c r="S7" i="36"/>
  <c r="S28" i="36"/>
  <c r="S41" i="36"/>
  <c r="S80" i="36"/>
  <c r="S97" i="36"/>
  <c r="S59" i="36"/>
  <c r="S81" i="36"/>
  <c r="S72" i="36"/>
  <c r="S31" i="36"/>
  <c r="S48" i="36"/>
  <c r="S8" i="36"/>
  <c r="S20" i="36"/>
  <c r="S21" i="36"/>
  <c r="S87" i="36"/>
  <c r="S93" i="36"/>
  <c r="S55" i="36"/>
  <c r="S61" i="36"/>
  <c r="S68" i="36"/>
  <c r="S37" i="36"/>
  <c r="S44" i="36"/>
  <c r="S60" i="36"/>
  <c r="S11" i="36"/>
  <c r="S23" i="36"/>
  <c r="S83" i="36"/>
  <c r="S3" i="36"/>
  <c r="S96" i="36"/>
  <c r="S57" i="36"/>
  <c r="S36" i="36"/>
  <c r="S33" i="36"/>
  <c r="S49" i="36"/>
  <c r="S47" i="36"/>
  <c r="S27" i="36"/>
  <c r="S24" i="36"/>
  <c r="S88" i="36"/>
  <c r="S85" i="36"/>
  <c r="S64" i="36"/>
  <c r="S73" i="36"/>
  <c r="S71" i="36"/>
  <c r="S39" i="36"/>
  <c r="S51" i="36"/>
  <c r="S16" i="36"/>
  <c r="S13" i="36"/>
  <c r="S29" i="36"/>
  <c r="S89" i="36"/>
  <c r="S5" i="36"/>
  <c r="S63" i="36"/>
  <c r="S75" i="36"/>
  <c r="S76" i="36"/>
  <c r="S40" i="36"/>
  <c r="S52" i="36"/>
  <c r="S12" i="36"/>
  <c r="S19" i="36"/>
  <c r="S25" i="36"/>
  <c r="S91" i="36"/>
  <c r="S4" i="36"/>
  <c r="S95" i="36"/>
  <c r="S65" i="36"/>
  <c r="S77" i="36"/>
  <c r="S32" i="36"/>
  <c r="S102" i="36" l="1"/>
  <c r="S100" i="36"/>
  <c r="S101" i="36"/>
  <c r="AP156" i="36"/>
  <c r="AM157" i="36"/>
  <c r="AO160" i="36"/>
  <c r="AN159" i="36"/>
  <c r="AM135" i="30"/>
  <c r="AN136" i="30"/>
  <c r="AP157" i="36" l="1"/>
  <c r="AM158" i="36"/>
  <c r="AO161" i="36"/>
  <c r="AN160" i="36"/>
  <c r="AM136" i="30"/>
  <c r="AN137" i="30"/>
  <c r="AP158" i="36" l="1"/>
  <c r="AM159" i="36"/>
  <c r="AO162" i="36"/>
  <c r="AN161" i="36"/>
  <c r="AN138" i="30"/>
  <c r="AM137" i="30"/>
  <c r="AP159" i="36" l="1"/>
  <c r="AM160" i="36"/>
  <c r="AO163" i="36"/>
  <c r="AN162" i="36"/>
  <c r="AM138" i="30"/>
  <c r="AN139" i="30"/>
  <c r="AP160" i="36" l="1"/>
  <c r="AM161" i="36"/>
  <c r="AO164" i="36"/>
  <c r="AN163" i="36"/>
  <c r="AN140" i="30"/>
  <c r="AM139" i="30"/>
  <c r="AP161" i="36" l="1"/>
  <c r="AM162" i="36"/>
  <c r="AO165" i="36"/>
  <c r="AN164" i="36"/>
  <c r="AN141" i="30"/>
  <c r="AM140" i="30"/>
  <c r="AP162" i="36" l="1"/>
  <c r="AM163" i="36"/>
  <c r="AO166" i="36"/>
  <c r="AN165" i="36"/>
  <c r="AM141" i="30"/>
  <c r="AN142" i="30"/>
  <c r="AP163" i="36" l="1"/>
  <c r="AM164" i="36"/>
  <c r="AO167" i="36"/>
  <c r="AN166" i="36"/>
  <c r="AM142" i="30"/>
  <c r="AN143" i="30"/>
  <c r="AP164" i="36" l="1"/>
  <c r="AM165" i="36"/>
  <c r="AO168" i="36"/>
  <c r="AN167" i="36"/>
  <c r="AM143" i="30"/>
  <c r="AN144" i="30"/>
  <c r="AP165" i="36" l="1"/>
  <c r="AM166" i="36"/>
  <c r="AO169" i="36"/>
  <c r="AN168" i="36"/>
  <c r="AN145" i="30"/>
  <c r="AM144" i="30"/>
  <c r="AP166" i="36" l="1"/>
  <c r="AM167" i="36"/>
  <c r="AO170" i="36"/>
  <c r="AN169" i="36"/>
  <c r="AN146" i="30"/>
  <c r="AM145" i="30"/>
  <c r="AP167" i="36" l="1"/>
  <c r="AM168" i="36"/>
  <c r="AO171" i="36"/>
  <c r="AN170" i="36"/>
  <c r="AM146" i="30"/>
  <c r="AN147" i="30"/>
  <c r="T60" i="36"/>
  <c r="T16" i="36"/>
  <c r="T65" i="36"/>
  <c r="T84" i="36"/>
  <c r="T96" i="36"/>
  <c r="T95" i="36"/>
  <c r="T5" i="36"/>
  <c r="T17" i="36"/>
  <c r="T35" i="36"/>
  <c r="T47" i="36"/>
  <c r="T45" i="36"/>
  <c r="T52" i="36"/>
  <c r="T69" i="36"/>
  <c r="T83" i="36"/>
  <c r="T59" i="36"/>
  <c r="T88" i="36"/>
  <c r="T4" i="36"/>
  <c r="T21" i="36"/>
  <c r="T33" i="36"/>
  <c r="T32" i="36"/>
  <c r="T39" i="36"/>
  <c r="T56" i="36"/>
  <c r="T68" i="36"/>
  <c r="T67" i="36"/>
  <c r="T3" i="36"/>
  <c r="T81" i="36"/>
  <c r="T8" i="36"/>
  <c r="T20" i="36"/>
  <c r="T19" i="36"/>
  <c r="T49" i="36"/>
  <c r="T43" i="36"/>
  <c r="T55" i="36"/>
  <c r="T53" i="36"/>
  <c r="T85" i="36"/>
  <c r="T77" i="36"/>
  <c r="T91" i="36"/>
  <c r="T12" i="36"/>
  <c r="T27" i="36"/>
  <c r="T36" i="36"/>
  <c r="T29" i="36"/>
  <c r="T41" i="36"/>
  <c r="T64" i="36"/>
  <c r="T71" i="36"/>
  <c r="T89" i="36"/>
  <c r="T76" i="36"/>
  <c r="T97" i="36"/>
  <c r="T11" i="36"/>
  <c r="T23" i="36"/>
  <c r="T40" i="36"/>
  <c r="T28" i="36"/>
  <c r="T51" i="36"/>
  <c r="T57" i="36"/>
  <c r="T75" i="36"/>
  <c r="T63" i="36"/>
  <c r="T87" i="36"/>
  <c r="T93" i="36"/>
  <c r="T9" i="36"/>
  <c r="T25" i="36"/>
  <c r="T15" i="36"/>
  <c r="T37" i="36"/>
  <c r="T44" i="36"/>
  <c r="T61" i="36"/>
  <c r="T73" i="36"/>
  <c r="T72" i="36"/>
  <c r="T80" i="36"/>
  <c r="T92" i="36"/>
  <c r="T13" i="36"/>
  <c r="T7" i="36"/>
  <c r="T24" i="36"/>
  <c r="T31" i="36"/>
  <c r="T48" i="36"/>
  <c r="T101" i="36" l="1"/>
  <c r="T100" i="36"/>
  <c r="T102" i="36"/>
  <c r="AP168" i="36"/>
  <c r="AM169" i="36"/>
  <c r="AO172" i="36"/>
  <c r="AN171" i="36"/>
  <c r="AM147" i="30"/>
  <c r="AN148" i="30"/>
  <c r="AP169" i="36" l="1"/>
  <c r="AM170" i="36"/>
  <c r="AO173" i="36"/>
  <c r="AN172" i="36"/>
  <c r="AN149" i="30"/>
  <c r="AM148" i="30"/>
  <c r="AP170" i="36" l="1"/>
  <c r="AM171" i="36"/>
  <c r="AO174" i="36"/>
  <c r="AN173" i="36"/>
  <c r="AN150" i="30"/>
  <c r="AM149" i="30"/>
  <c r="AP171" i="36" l="1"/>
  <c r="AM172" i="36"/>
  <c r="AO175" i="36"/>
  <c r="AN174" i="36"/>
  <c r="AM150" i="30"/>
  <c r="AN151" i="30"/>
  <c r="AP172" i="36" l="1"/>
  <c r="AM173" i="36"/>
  <c r="AO176" i="36"/>
  <c r="AN175" i="36"/>
  <c r="AN152" i="30"/>
  <c r="AM151" i="30"/>
  <c r="AP173" i="36" l="1"/>
  <c r="AM174" i="36"/>
  <c r="AO177" i="36"/>
  <c r="AN176" i="36"/>
  <c r="AM152" i="30"/>
  <c r="AN153" i="30"/>
  <c r="AP174" i="36" l="1"/>
  <c r="AM175" i="36"/>
  <c r="AO178" i="36"/>
  <c r="AN177" i="36"/>
  <c r="AM153" i="30"/>
  <c r="AN154" i="30"/>
  <c r="AP175" i="36" l="1"/>
  <c r="AM176" i="36"/>
  <c r="AO179" i="36"/>
  <c r="AN178" i="36"/>
  <c r="AM154" i="30"/>
  <c r="AN155" i="30"/>
  <c r="AP176" i="36" l="1"/>
  <c r="AM177" i="36"/>
  <c r="AO180" i="36"/>
  <c r="AN179" i="36"/>
  <c r="AN156" i="30"/>
  <c r="AM155" i="30"/>
  <c r="AP177" i="36" l="1"/>
  <c r="AM178" i="36"/>
  <c r="AO181" i="36"/>
  <c r="AN180" i="36"/>
  <c r="AN157" i="30"/>
  <c r="AM156" i="30"/>
  <c r="AP178" i="36" l="1"/>
  <c r="AM179" i="36"/>
  <c r="AO182" i="36"/>
  <c r="AN181" i="36"/>
  <c r="AN158" i="30"/>
  <c r="AM157" i="30"/>
  <c r="AP179" i="36" l="1"/>
  <c r="AM180" i="36"/>
  <c r="AO183" i="36"/>
  <c r="AN182" i="36"/>
  <c r="AN159" i="30"/>
  <c r="AM158" i="30"/>
  <c r="U43" i="36"/>
  <c r="U49" i="36"/>
  <c r="U96" i="36"/>
  <c r="U7" i="36"/>
  <c r="U92" i="36"/>
  <c r="U3" i="36"/>
  <c r="U85" i="36"/>
  <c r="U57" i="36"/>
  <c r="U69" i="36"/>
  <c r="U32" i="36"/>
  <c r="U39" i="36"/>
  <c r="U47" i="36"/>
  <c r="U97" i="36"/>
  <c r="U17" i="36"/>
  <c r="U88" i="36"/>
  <c r="U73" i="36"/>
  <c r="U87" i="36"/>
  <c r="U59" i="36"/>
  <c r="U81" i="36"/>
  <c r="U28" i="36"/>
  <c r="U40" i="36"/>
  <c r="U48" i="36"/>
  <c r="U93" i="36"/>
  <c r="U19" i="36"/>
  <c r="U89" i="36"/>
  <c r="U75" i="36"/>
  <c r="U83" i="36"/>
  <c r="U55" i="36"/>
  <c r="U76" i="36"/>
  <c r="U29" i="36"/>
  <c r="U37" i="36"/>
  <c r="U44" i="36"/>
  <c r="U8" i="36"/>
  <c r="U25" i="36"/>
  <c r="U23" i="36"/>
  <c r="U71" i="36"/>
  <c r="U84" i="36"/>
  <c r="U65" i="36"/>
  <c r="U77" i="36"/>
  <c r="U36" i="36"/>
  <c r="U33" i="36"/>
  <c r="U45" i="36"/>
  <c r="U15" i="36"/>
  <c r="U27" i="36"/>
  <c r="U24" i="36"/>
  <c r="U72" i="36"/>
  <c r="U95" i="36"/>
  <c r="U67" i="36"/>
  <c r="U63" i="36"/>
  <c r="U60" i="36"/>
  <c r="U35" i="36"/>
  <c r="U56" i="36"/>
  <c r="U16" i="36"/>
  <c r="U13" i="36"/>
  <c r="U31" i="36"/>
  <c r="U80" i="36"/>
  <c r="U5" i="36"/>
  <c r="U52" i="36"/>
  <c r="U64" i="36"/>
  <c r="U61" i="36"/>
  <c r="U20" i="36"/>
  <c r="U41" i="36"/>
  <c r="U12" i="36"/>
  <c r="U9" i="36"/>
  <c r="U11" i="36"/>
  <c r="U91" i="36"/>
  <c r="U4" i="36"/>
  <c r="U53" i="36"/>
  <c r="U51" i="36"/>
  <c r="U68" i="36"/>
  <c r="U21" i="36"/>
  <c r="U102" i="36" l="1"/>
  <c r="U100" i="36"/>
  <c r="U101" i="36"/>
  <c r="AP180" i="36"/>
  <c r="AM181" i="36"/>
  <c r="AO184" i="36"/>
  <c r="AN183" i="36"/>
  <c r="AN160" i="30"/>
  <c r="AM159" i="30"/>
  <c r="AP181" i="36" l="1"/>
  <c r="AM182" i="36"/>
  <c r="AO185" i="36"/>
  <c r="AN184" i="36"/>
  <c r="AN161" i="30"/>
  <c r="AM160" i="30"/>
  <c r="AP182" i="36" l="1"/>
  <c r="AM183" i="36"/>
  <c r="AO186" i="36"/>
  <c r="AN185" i="36"/>
  <c r="AN162" i="30"/>
  <c r="AM161" i="30"/>
  <c r="AP183" i="36" l="1"/>
  <c r="AM184" i="36"/>
  <c r="AO187" i="36"/>
  <c r="AN186" i="36"/>
  <c r="AM162" i="30"/>
  <c r="AN163" i="30"/>
  <c r="AP184" i="36" l="1"/>
  <c r="AM185" i="36"/>
  <c r="AO188" i="36"/>
  <c r="AN187" i="36"/>
  <c r="AN164" i="30"/>
  <c r="AM163" i="30"/>
  <c r="AP185" i="36" l="1"/>
  <c r="AM186" i="36"/>
  <c r="AO189" i="36"/>
  <c r="AN188" i="36"/>
  <c r="AM164" i="30"/>
  <c r="AN165" i="30"/>
  <c r="AP186" i="36" l="1"/>
  <c r="AM187" i="36"/>
  <c r="AO190" i="36"/>
  <c r="AN189" i="36"/>
  <c r="AN166" i="30"/>
  <c r="AM165" i="30"/>
  <c r="AP187" i="36" l="1"/>
  <c r="AM188" i="36"/>
  <c r="AO191" i="36"/>
  <c r="AN190" i="36"/>
  <c r="AN167" i="30"/>
  <c r="AM166" i="30"/>
  <c r="AP188" i="36" l="1"/>
  <c r="AM189" i="36"/>
  <c r="AO192" i="36"/>
  <c r="AN191" i="36"/>
  <c r="AN168" i="30"/>
  <c r="AM167" i="30"/>
  <c r="AP189" i="36" l="1"/>
  <c r="AM190" i="36"/>
  <c r="AO193" i="36"/>
  <c r="AN192" i="36"/>
  <c r="AN169" i="30"/>
  <c r="AM168" i="30"/>
  <c r="AP190" i="36" l="1"/>
  <c r="AM191" i="36"/>
  <c r="AO194" i="36"/>
  <c r="AN193" i="36"/>
  <c r="AN170" i="30"/>
  <c r="AM169" i="30"/>
  <c r="AP191" i="36" l="1"/>
  <c r="AM192" i="36"/>
  <c r="AO195" i="36"/>
  <c r="AN194" i="36"/>
  <c r="AN171" i="30"/>
  <c r="AM170" i="30"/>
  <c r="AP192" i="36" l="1"/>
  <c r="AM193" i="36"/>
  <c r="AO196" i="36"/>
  <c r="AN195" i="36"/>
  <c r="AM171" i="30"/>
  <c r="AN172" i="30"/>
  <c r="AP193" i="36" l="1"/>
  <c r="AM194" i="36"/>
  <c r="AO197" i="36"/>
  <c r="AN197" i="36" s="1"/>
  <c r="AN196" i="36"/>
  <c r="AN173" i="30"/>
  <c r="AM172" i="30"/>
  <c r="AP194" i="36" l="1"/>
  <c r="AM195" i="36"/>
  <c r="AN174" i="30"/>
  <c r="AM173" i="30"/>
  <c r="AP195" i="36" l="1"/>
  <c r="AM196" i="36"/>
  <c r="AN175" i="30"/>
  <c r="AM174" i="30"/>
  <c r="AP196" i="36" l="1"/>
  <c r="AM197" i="36"/>
  <c r="AP197" i="36" s="1"/>
  <c r="AN176" i="30"/>
  <c r="AM175" i="30"/>
  <c r="AN177" i="30" l="1"/>
  <c r="AM176" i="30"/>
  <c r="AN178" i="30" l="1"/>
  <c r="AM177" i="30"/>
  <c r="AM178" i="30" l="1"/>
  <c r="AN179" i="30"/>
  <c r="AN180" i="30" l="1"/>
  <c r="AM179" i="30"/>
  <c r="AM180" i="30" l="1"/>
  <c r="AN181" i="30"/>
  <c r="AN182" i="30" l="1"/>
  <c r="AM181" i="30"/>
  <c r="AM182" i="30" l="1"/>
  <c r="AN183" i="30"/>
  <c r="AN184" i="30" l="1"/>
  <c r="AM183" i="30"/>
  <c r="AN185" i="30" l="1"/>
  <c r="AM184" i="30"/>
  <c r="AM185" i="30" l="1"/>
  <c r="AN186" i="30"/>
  <c r="AN187" i="30" l="1"/>
  <c r="AM186" i="30"/>
  <c r="AM187" i="30" l="1"/>
  <c r="AN188" i="30"/>
  <c r="AN189" i="30" l="1"/>
  <c r="AM188" i="30"/>
  <c r="AM189" i="30" l="1"/>
  <c r="AN190" i="30"/>
  <c r="AN191" i="30" l="1"/>
  <c r="AM190" i="30"/>
  <c r="AM191" i="30" l="1"/>
  <c r="AN192" i="30"/>
  <c r="AN193" i="30" l="1"/>
  <c r="AM192" i="30"/>
  <c r="AM193" i="30" l="1"/>
  <c r="AN194" i="30"/>
  <c r="AM194" i="30" l="1"/>
  <c r="AN195" i="30"/>
  <c r="AM195" i="30" l="1"/>
  <c r="AN196" i="30"/>
  <c r="AM196" i="30" l="1"/>
  <c r="AN197" i="30"/>
  <c r="AM197" i="30" s="1"/>
  <c r="AQ44" i="29" l="1"/>
  <c r="AQ45" i="29"/>
  <c r="AQ46" i="29"/>
  <c r="AQ47" i="29"/>
  <c r="AQ48" i="29"/>
  <c r="AQ49" i="29"/>
  <c r="AQ50" i="29"/>
  <c r="AQ51" i="29"/>
  <c r="AQ52" i="29"/>
  <c r="AQ53" i="29"/>
  <c r="AQ54" i="29"/>
  <c r="AQ55" i="29"/>
  <c r="AQ56" i="29"/>
  <c r="AQ57" i="29"/>
  <c r="AQ58" i="29"/>
  <c r="AQ59" i="29"/>
  <c r="AQ60" i="29"/>
  <c r="AQ61" i="29"/>
  <c r="AQ62" i="29"/>
  <c r="AQ63" i="29"/>
  <c r="AQ64" i="29"/>
  <c r="AQ65" i="29"/>
  <c r="AQ66" i="29"/>
  <c r="AQ67" i="29"/>
  <c r="AQ68" i="29"/>
  <c r="AQ69" i="29"/>
  <c r="AQ70" i="29"/>
  <c r="AQ71" i="29"/>
  <c r="AQ72" i="29"/>
  <c r="AQ73" i="29"/>
  <c r="AQ74" i="29"/>
  <c r="AQ75" i="29"/>
  <c r="AQ76" i="29"/>
  <c r="AQ77" i="29"/>
  <c r="AQ78" i="29"/>
  <c r="AQ79" i="29"/>
  <c r="AQ80" i="29"/>
  <c r="AQ81" i="29"/>
  <c r="AQ82" i="29"/>
  <c r="AQ83" i="29"/>
  <c r="AQ84" i="29"/>
  <c r="AQ85" i="29"/>
  <c r="AQ86" i="29"/>
  <c r="AQ87" i="29"/>
  <c r="AQ88" i="29"/>
  <c r="AQ89" i="29"/>
  <c r="AQ90" i="29"/>
  <c r="AQ91" i="29"/>
  <c r="AQ92" i="29"/>
  <c r="AQ93" i="29"/>
  <c r="AQ94" i="29"/>
  <c r="AQ95" i="29"/>
  <c r="AQ96" i="29"/>
  <c r="AQ97" i="29"/>
  <c r="AQ98" i="29"/>
  <c r="AQ99" i="29"/>
  <c r="AQ100" i="29"/>
  <c r="AQ101" i="29"/>
  <c r="AQ102" i="29"/>
  <c r="AQ103" i="29"/>
  <c r="AQ104" i="29"/>
  <c r="AZ44" i="29"/>
  <c r="AZ45" i="29"/>
  <c r="AZ46" i="29"/>
  <c r="AZ47" i="29"/>
  <c r="AZ48" i="29"/>
  <c r="AZ49" i="29"/>
  <c r="AZ50" i="29"/>
  <c r="AZ51" i="29"/>
  <c r="AZ52" i="29"/>
  <c r="AZ53" i="29"/>
  <c r="AZ54" i="29"/>
  <c r="AZ55" i="29"/>
  <c r="AZ56" i="29"/>
  <c r="AZ57" i="29"/>
  <c r="AZ58" i="29"/>
  <c r="AZ59" i="29"/>
  <c r="AZ60" i="29"/>
  <c r="AZ61" i="29"/>
  <c r="AZ62" i="29"/>
  <c r="AZ63" i="29"/>
  <c r="AZ64" i="29"/>
  <c r="AZ65" i="29"/>
  <c r="AZ66" i="29"/>
  <c r="AZ67" i="29"/>
  <c r="AZ68" i="29"/>
  <c r="AZ69" i="29"/>
  <c r="AZ70" i="29"/>
  <c r="AZ71" i="29"/>
  <c r="AZ72" i="29"/>
  <c r="AZ73" i="29"/>
  <c r="AZ74" i="29"/>
  <c r="AZ75" i="29"/>
  <c r="AZ76" i="29"/>
  <c r="AZ77" i="29"/>
  <c r="AZ78" i="29"/>
  <c r="AZ79" i="29"/>
  <c r="AZ80" i="29"/>
  <c r="AZ81" i="29"/>
  <c r="AZ82" i="29"/>
  <c r="AZ83" i="29"/>
  <c r="AZ84" i="29"/>
  <c r="B3" i="10"/>
  <c r="AH1" i="29"/>
  <c r="AH1" i="30" l="1"/>
  <c r="A15" i="30"/>
  <c r="A7" i="30"/>
  <c r="A6" i="30"/>
  <c r="A5" i="30"/>
  <c r="A4" i="30"/>
  <c r="A3" i="30"/>
  <c r="D1" i="30"/>
  <c r="AZ38" i="29"/>
  <c r="AQ38" i="29"/>
  <c r="AZ37" i="29"/>
  <c r="AQ37" i="29"/>
  <c r="AZ36" i="29"/>
  <c r="AQ36" i="29"/>
  <c r="AZ35" i="29"/>
  <c r="AQ35" i="29"/>
  <c r="D33" i="30" l="1"/>
  <c r="E1" i="30"/>
  <c r="AL1" i="30"/>
  <c r="AM1" i="30"/>
  <c r="AO1" i="30"/>
  <c r="E33" i="30" l="1"/>
  <c r="D47" i="30"/>
  <c r="D40" i="30"/>
  <c r="F1" i="30"/>
  <c r="AL2" i="30"/>
  <c r="AV14" i="22"/>
  <c r="AU14" i="22"/>
  <c r="F33" i="30" l="1"/>
  <c r="E47" i="30"/>
  <c r="E40" i="30"/>
  <c r="G1" i="30"/>
  <c r="H1" i="30" s="1"/>
  <c r="AO2" i="30"/>
  <c r="AL3" i="30"/>
  <c r="I1" i="30" l="1"/>
  <c r="G33" i="30"/>
  <c r="H33" i="30" s="1"/>
  <c r="F47" i="30"/>
  <c r="F40" i="30"/>
  <c r="AO3" i="30"/>
  <c r="AL4" i="30"/>
  <c r="J1" i="30" l="1"/>
  <c r="I33" i="30"/>
  <c r="H47" i="30"/>
  <c r="H55" i="30"/>
  <c r="H40" i="30"/>
  <c r="G47" i="30"/>
  <c r="G40" i="30"/>
  <c r="AO4" i="30"/>
  <c r="AL5" i="30"/>
  <c r="H59" i="30" l="1"/>
  <c r="H56" i="30"/>
  <c r="H67" i="30"/>
  <c r="H64" i="30"/>
  <c r="K1" i="30"/>
  <c r="H63" i="30"/>
  <c r="I47" i="30"/>
  <c r="J33" i="30"/>
  <c r="I55" i="30"/>
  <c r="I40" i="30"/>
  <c r="AO5" i="30"/>
  <c r="AL6" i="30"/>
  <c r="I59" i="30" l="1"/>
  <c r="I56" i="30"/>
  <c r="I67" i="30"/>
  <c r="I64" i="30"/>
  <c r="I63" i="30"/>
  <c r="L1" i="30"/>
  <c r="J55" i="30"/>
  <c r="J40" i="30"/>
  <c r="J47" i="30"/>
  <c r="K33" i="30"/>
  <c r="AO6" i="30"/>
  <c r="AL7" i="30"/>
  <c r="J59" i="30" l="1"/>
  <c r="J56" i="30"/>
  <c r="J67" i="30"/>
  <c r="J64" i="30"/>
  <c r="J63" i="30"/>
  <c r="K47" i="30"/>
  <c r="L33" i="30"/>
  <c r="K55" i="30"/>
  <c r="K40" i="30"/>
  <c r="M1" i="30"/>
  <c r="AO7" i="30"/>
  <c r="AL8" i="30"/>
  <c r="AQ197" i="29"/>
  <c r="AQ196" i="29"/>
  <c r="AQ195" i="29"/>
  <c r="AQ194" i="29"/>
  <c r="AQ193" i="29"/>
  <c r="AQ192" i="29"/>
  <c r="AQ191" i="29"/>
  <c r="AQ190" i="29"/>
  <c r="AQ189" i="29"/>
  <c r="AQ188" i="29"/>
  <c r="AQ187" i="29"/>
  <c r="AQ186" i="29"/>
  <c r="AQ185" i="29"/>
  <c r="AQ184" i="29"/>
  <c r="AQ183" i="29"/>
  <c r="AQ182" i="29"/>
  <c r="AQ181" i="29"/>
  <c r="AQ180" i="29"/>
  <c r="AQ179" i="29"/>
  <c r="AQ178" i="29"/>
  <c r="AQ177" i="29"/>
  <c r="AQ176" i="29"/>
  <c r="AQ175" i="29"/>
  <c r="AQ174" i="29"/>
  <c r="AQ173" i="29"/>
  <c r="AQ172" i="29"/>
  <c r="AQ171" i="29"/>
  <c r="AQ170" i="29"/>
  <c r="AQ169" i="29"/>
  <c r="AQ168" i="29"/>
  <c r="AQ167" i="29"/>
  <c r="AQ166" i="29"/>
  <c r="AQ165" i="29"/>
  <c r="AQ164" i="29"/>
  <c r="AQ163" i="29"/>
  <c r="AQ162" i="29"/>
  <c r="AQ161" i="29"/>
  <c r="AQ160" i="29"/>
  <c r="AQ159" i="29"/>
  <c r="AQ158" i="29"/>
  <c r="AQ157" i="29"/>
  <c r="AQ156" i="29"/>
  <c r="AQ155" i="29"/>
  <c r="AQ154" i="29"/>
  <c r="AQ153" i="29"/>
  <c r="AQ152" i="29"/>
  <c r="AQ151" i="29"/>
  <c r="AQ150" i="29"/>
  <c r="AQ149" i="29"/>
  <c r="AQ148" i="29"/>
  <c r="AQ147" i="29"/>
  <c r="AQ146" i="29"/>
  <c r="AQ145" i="29"/>
  <c r="AQ144" i="29"/>
  <c r="AQ143" i="29"/>
  <c r="AQ142" i="29"/>
  <c r="AQ141" i="29"/>
  <c r="AQ140" i="29"/>
  <c r="AQ139" i="29"/>
  <c r="AQ138" i="29"/>
  <c r="AQ137" i="29"/>
  <c r="AQ136" i="29"/>
  <c r="AQ135" i="29"/>
  <c r="AQ134" i="29"/>
  <c r="AQ133" i="29"/>
  <c r="AQ132" i="29"/>
  <c r="AQ131" i="29"/>
  <c r="AQ130" i="29"/>
  <c r="AQ129" i="29"/>
  <c r="AQ128" i="29"/>
  <c r="AQ127" i="29"/>
  <c r="AQ126" i="29"/>
  <c r="AQ125" i="29"/>
  <c r="AQ124" i="29"/>
  <c r="AQ123" i="29"/>
  <c r="AQ122" i="29"/>
  <c r="AZ121" i="29"/>
  <c r="AQ121" i="29"/>
  <c r="AZ120" i="29"/>
  <c r="AQ120" i="29"/>
  <c r="AZ119" i="29"/>
  <c r="AQ119" i="29"/>
  <c r="AZ118" i="29"/>
  <c r="AQ118" i="29"/>
  <c r="AZ117" i="29"/>
  <c r="AQ117" i="29"/>
  <c r="AZ116" i="29"/>
  <c r="AQ116" i="29"/>
  <c r="AZ115" i="29"/>
  <c r="AQ115" i="29"/>
  <c r="AZ114" i="29"/>
  <c r="AQ114" i="29"/>
  <c r="AZ113" i="29"/>
  <c r="AQ113" i="29"/>
  <c r="AZ112" i="29"/>
  <c r="AQ112" i="29"/>
  <c r="AZ111" i="29"/>
  <c r="AQ111" i="29"/>
  <c r="AZ110" i="29"/>
  <c r="AQ110" i="29"/>
  <c r="AZ109" i="29"/>
  <c r="AQ109" i="29"/>
  <c r="AZ108" i="29"/>
  <c r="AQ108" i="29"/>
  <c r="AZ107" i="29"/>
  <c r="AQ107" i="29"/>
  <c r="AZ106" i="29"/>
  <c r="AQ106" i="29"/>
  <c r="AZ105" i="29"/>
  <c r="AQ105" i="29"/>
  <c r="AZ104" i="29"/>
  <c r="AZ103" i="29"/>
  <c r="AZ102" i="29"/>
  <c r="AZ101" i="29"/>
  <c r="AZ100" i="29"/>
  <c r="AZ99" i="29"/>
  <c r="AZ98" i="29"/>
  <c r="AZ97" i="29"/>
  <c r="AZ96" i="29"/>
  <c r="AZ95" i="29"/>
  <c r="AZ94" i="29"/>
  <c r="AZ93" i="29"/>
  <c r="AZ92" i="29"/>
  <c r="AZ91" i="29"/>
  <c r="AZ90" i="29"/>
  <c r="AZ89" i="29"/>
  <c r="AZ88" i="29"/>
  <c r="AZ87" i="29"/>
  <c r="AZ86" i="29"/>
  <c r="AZ85" i="29"/>
  <c r="AZ43" i="29"/>
  <c r="AQ43" i="29"/>
  <c r="AZ42" i="29"/>
  <c r="AQ42" i="29"/>
  <c r="AZ41" i="29"/>
  <c r="AQ41" i="29"/>
  <c r="AZ40" i="29"/>
  <c r="AQ40" i="29"/>
  <c r="AZ39" i="29"/>
  <c r="AQ39" i="29"/>
  <c r="AZ34" i="29"/>
  <c r="AQ34" i="29"/>
  <c r="AZ33" i="29"/>
  <c r="AQ33" i="29"/>
  <c r="AZ32" i="29"/>
  <c r="AQ32" i="29"/>
  <c r="AZ31" i="29"/>
  <c r="AQ31" i="29"/>
  <c r="AZ30" i="29"/>
  <c r="AQ30" i="29"/>
  <c r="AZ29" i="29"/>
  <c r="AQ29" i="29"/>
  <c r="AZ28" i="29"/>
  <c r="AQ28" i="29"/>
  <c r="AZ27" i="29"/>
  <c r="AQ27" i="29"/>
  <c r="AZ26" i="29"/>
  <c r="AZ25" i="29"/>
  <c r="AZ24" i="29"/>
  <c r="AZ23" i="29"/>
  <c r="AZ22" i="29"/>
  <c r="AZ21" i="29"/>
  <c r="AZ20" i="29"/>
  <c r="AZ19" i="29"/>
  <c r="AZ18" i="29"/>
  <c r="AZ17" i="29"/>
  <c r="AZ16" i="29"/>
  <c r="AZ15" i="29"/>
  <c r="AZ14" i="29"/>
  <c r="AZ13" i="29"/>
  <c r="AZ12" i="29"/>
  <c r="AZ11" i="29"/>
  <c r="AZ10" i="29"/>
  <c r="AZ9" i="29"/>
  <c r="AZ8" i="29"/>
  <c r="AZ7" i="29"/>
  <c r="AZ6" i="29"/>
  <c r="AZ5" i="29"/>
  <c r="AZ4" i="29"/>
  <c r="AZ3" i="29"/>
  <c r="AZ2" i="29"/>
  <c r="AP2" i="29"/>
  <c r="AP3" i="29" s="1"/>
  <c r="AP4" i="29" s="1"/>
  <c r="AN2" i="29"/>
  <c r="AN3" i="29" s="1"/>
  <c r="AN4" i="29" s="1"/>
  <c r="AI2" i="29"/>
  <c r="D1" i="29" s="1"/>
  <c r="D2" i="29"/>
  <c r="K56" i="30" l="1"/>
  <c r="K59" i="30"/>
  <c r="K64" i="30"/>
  <c r="K67" i="30"/>
  <c r="L55" i="30"/>
  <c r="L40" i="30"/>
  <c r="L47" i="30"/>
  <c r="M33" i="30"/>
  <c r="N1" i="30"/>
  <c r="K63" i="30"/>
  <c r="AO8" i="30"/>
  <c r="AL9" i="30"/>
  <c r="D85" i="29"/>
  <c r="D54" i="29"/>
  <c r="D69" i="29"/>
  <c r="AL1" i="29"/>
  <c r="E2" i="29"/>
  <c r="D18" i="29"/>
  <c r="D33" i="29"/>
  <c r="AH2" i="29"/>
  <c r="AH3" i="29" s="1"/>
  <c r="AH4" i="29" s="1"/>
  <c r="AH5" i="29" s="1"/>
  <c r="AH6" i="29" s="1"/>
  <c r="AH7" i="29" s="1"/>
  <c r="AH8" i="29" s="1"/>
  <c r="AH9" i="29" s="1"/>
  <c r="AH10" i="29" s="1"/>
  <c r="AH11" i="29" s="1"/>
  <c r="AH12" i="29" s="1"/>
  <c r="AH13" i="29" s="1"/>
  <c r="AH14" i="29" s="1"/>
  <c r="AH15" i="29" s="1"/>
  <c r="AH16" i="29" s="1"/>
  <c r="AJ2" i="29"/>
  <c r="AI3" i="29" s="1"/>
  <c r="AJ3" i="29" s="1"/>
  <c r="AI4" i="29" s="1"/>
  <c r="AJ4" i="29" s="1"/>
  <c r="AI5" i="29" s="1"/>
  <c r="AJ5" i="29" s="1"/>
  <c r="AI6" i="29" s="1"/>
  <c r="AJ6" i="29" s="1"/>
  <c r="AI7" i="29" s="1"/>
  <c r="AJ7" i="29" s="1"/>
  <c r="AI8" i="29" s="1"/>
  <c r="AJ8" i="29" s="1"/>
  <c r="AI9" i="29" s="1"/>
  <c r="AJ9" i="29" s="1"/>
  <c r="AI10" i="29" s="1"/>
  <c r="AJ10" i="29" s="1"/>
  <c r="AI11" i="29" s="1"/>
  <c r="AJ11" i="29" s="1"/>
  <c r="AI12" i="29" s="1"/>
  <c r="AJ12" i="29" s="1"/>
  <c r="AI13" i="29" s="1"/>
  <c r="AJ13" i="29" s="1"/>
  <c r="AI14" i="29" s="1"/>
  <c r="AJ14" i="29" s="1"/>
  <c r="AI15" i="29" s="1"/>
  <c r="AJ15" i="29" s="1"/>
  <c r="AI16" i="29" s="1"/>
  <c r="AJ16" i="29" s="1"/>
  <c r="AP5" i="29"/>
  <c r="AP6" i="29" s="1"/>
  <c r="AP7" i="29" s="1"/>
  <c r="AP8" i="29" s="1"/>
  <c r="AP9" i="29" s="1"/>
  <c r="AP10" i="29" s="1"/>
  <c r="AP11" i="29" s="1"/>
  <c r="AP12" i="29" s="1"/>
  <c r="AP13" i="29" s="1"/>
  <c r="AP14" i="29" s="1"/>
  <c r="AP15" i="29" s="1"/>
  <c r="AP16" i="29" s="1"/>
  <c r="AP17" i="29" s="1"/>
  <c r="AP18" i="29" s="1"/>
  <c r="AP19" i="29" s="1"/>
  <c r="AP20" i="29" s="1"/>
  <c r="AP21" i="29" s="1"/>
  <c r="AP22" i="29" s="1"/>
  <c r="AP23" i="29" s="1"/>
  <c r="AP24" i="29" s="1"/>
  <c r="AP25" i="29" s="1"/>
  <c r="AP26" i="29" s="1"/>
  <c r="AP27" i="29" s="1"/>
  <c r="AP28" i="29" s="1"/>
  <c r="AP29" i="29" s="1"/>
  <c r="AP30" i="29" s="1"/>
  <c r="AP31" i="29" s="1"/>
  <c r="AP32" i="29" s="1"/>
  <c r="AP33" i="29" s="1"/>
  <c r="AP34" i="29" s="1"/>
  <c r="AM1" i="29"/>
  <c r="AN5" i="29"/>
  <c r="AM4" i="29"/>
  <c r="E1" i="29"/>
  <c r="AO1" i="29"/>
  <c r="AM3" i="29"/>
  <c r="L59" i="30" l="1"/>
  <c r="L56" i="30"/>
  <c r="L67" i="30"/>
  <c r="L64" i="30"/>
  <c r="O1" i="30"/>
  <c r="L63" i="30"/>
  <c r="M47" i="30"/>
  <c r="N33" i="30"/>
  <c r="M40" i="30"/>
  <c r="M55" i="30"/>
  <c r="D101" i="29"/>
  <c r="D107" i="29" s="1"/>
  <c r="D113" i="29" s="1"/>
  <c r="D84" i="29"/>
  <c r="AP35" i="29"/>
  <c r="AP36" i="29" s="1"/>
  <c r="AP37" i="29" s="1"/>
  <c r="AP38" i="29" s="1"/>
  <c r="AP39" i="29" s="1"/>
  <c r="AP40" i="29" s="1"/>
  <c r="AP41" i="29" s="1"/>
  <c r="AP42" i="29" s="1"/>
  <c r="AP43" i="29" s="1"/>
  <c r="AP44" i="29" s="1"/>
  <c r="AP45" i="29" s="1"/>
  <c r="AP46" i="29" s="1"/>
  <c r="AP47" i="29" s="1"/>
  <c r="AP48" i="29" s="1"/>
  <c r="AP49" i="29" s="1"/>
  <c r="AP50" i="29" s="1"/>
  <c r="AP51" i="29" s="1"/>
  <c r="AP52" i="29" s="1"/>
  <c r="AP53" i="29" s="1"/>
  <c r="AP54" i="29" s="1"/>
  <c r="AP55" i="29" s="1"/>
  <c r="AP56" i="29" s="1"/>
  <c r="AP57" i="29" s="1"/>
  <c r="AP58" i="29" s="1"/>
  <c r="AP59" i="29" s="1"/>
  <c r="AP60" i="29" s="1"/>
  <c r="AP61" i="29" s="1"/>
  <c r="AP62" i="29" s="1"/>
  <c r="AP63" i="29" s="1"/>
  <c r="AP64" i="29" s="1"/>
  <c r="AP65" i="29" s="1"/>
  <c r="AP66" i="29" s="1"/>
  <c r="AP67" i="29" s="1"/>
  <c r="AP68" i="29" s="1"/>
  <c r="AP69" i="29" s="1"/>
  <c r="AP70" i="29" s="1"/>
  <c r="AP71" i="29" s="1"/>
  <c r="AP72" i="29" s="1"/>
  <c r="AP73" i="29" s="1"/>
  <c r="AP74" i="29" s="1"/>
  <c r="AP75" i="29" s="1"/>
  <c r="AP76" i="29" s="1"/>
  <c r="AP77" i="29" s="1"/>
  <c r="AP78" i="29" s="1"/>
  <c r="AP79" i="29" s="1"/>
  <c r="AP80" i="29" s="1"/>
  <c r="AP81" i="29" s="1"/>
  <c r="AP82" i="29" s="1"/>
  <c r="AP83" i="29" s="1"/>
  <c r="AP84" i="29" s="1"/>
  <c r="AP85" i="29" s="1"/>
  <c r="AP86" i="29" s="1"/>
  <c r="AP87" i="29" s="1"/>
  <c r="AP88" i="29" s="1"/>
  <c r="AP89" i="29" s="1"/>
  <c r="AP90" i="29" s="1"/>
  <c r="AP91" i="29" s="1"/>
  <c r="AP92" i="29" s="1"/>
  <c r="AP93" i="29" s="1"/>
  <c r="AP94" i="29" s="1"/>
  <c r="AP95" i="29" s="1"/>
  <c r="AP96" i="29" s="1"/>
  <c r="AP97" i="29" s="1"/>
  <c r="AP98" i="29" s="1"/>
  <c r="AP99" i="29" s="1"/>
  <c r="AP100" i="29" s="1"/>
  <c r="AP101" i="29" s="1"/>
  <c r="AP102" i="29" s="1"/>
  <c r="AP103" i="29" s="1"/>
  <c r="AP104" i="29" s="1"/>
  <c r="AO9" i="30"/>
  <c r="AL10" i="30"/>
  <c r="E69" i="29"/>
  <c r="E85" i="29"/>
  <c r="E54" i="29"/>
  <c r="AL2" i="29"/>
  <c r="F2" i="29"/>
  <c r="E33" i="29"/>
  <c r="E18" i="29"/>
  <c r="F1" i="29"/>
  <c r="AN6" i="29"/>
  <c r="AM5" i="29"/>
  <c r="AM2" i="29"/>
  <c r="M59" i="30" l="1"/>
  <c r="M56" i="30"/>
  <c r="M67" i="30"/>
  <c r="M64" i="30"/>
  <c r="P1" i="30"/>
  <c r="M63" i="30"/>
  <c r="N55" i="30"/>
  <c r="N40" i="30"/>
  <c r="O33" i="30"/>
  <c r="N47" i="30"/>
  <c r="E101" i="29"/>
  <c r="E107" i="29" s="1"/>
  <c r="E113" i="29" s="1"/>
  <c r="E84" i="29"/>
  <c r="AO10" i="30"/>
  <c r="AL11" i="30"/>
  <c r="F85" i="29"/>
  <c r="F54" i="29"/>
  <c r="F69" i="29"/>
  <c r="AL3" i="29"/>
  <c r="AO2" i="29"/>
  <c r="G2" i="29"/>
  <c r="H2" i="29" s="1"/>
  <c r="F18" i="29"/>
  <c r="F33" i="29"/>
  <c r="G1" i="29"/>
  <c r="H1" i="29" s="1"/>
  <c r="AN7" i="29"/>
  <c r="AM6" i="29"/>
  <c r="FQ47" i="14"/>
  <c r="FP47" i="14"/>
  <c r="FO47" i="14"/>
  <c r="FN47" i="14"/>
  <c r="FM47" i="14"/>
  <c r="FL47" i="14"/>
  <c r="FK47" i="14"/>
  <c r="FJ47" i="14"/>
  <c r="FI47" i="14"/>
  <c r="FH47" i="14"/>
  <c r="FG47" i="14"/>
  <c r="FF47" i="14"/>
  <c r="FE47" i="14"/>
  <c r="FD47" i="14"/>
  <c r="FC47" i="14"/>
  <c r="FB47" i="14"/>
  <c r="FA47" i="14"/>
  <c r="EZ47" i="14"/>
  <c r="EY47" i="14"/>
  <c r="EX47" i="14"/>
  <c r="EW47" i="14"/>
  <c r="EV47" i="14"/>
  <c r="EU47" i="14"/>
  <c r="ET47" i="14"/>
  <c r="ES47" i="14"/>
  <c r="ER47" i="14"/>
  <c r="EQ47" i="14"/>
  <c r="EP47" i="14"/>
  <c r="EO47" i="14"/>
  <c r="EN47" i="14"/>
  <c r="EM47" i="14"/>
  <c r="EL47" i="14"/>
  <c r="EK47" i="14"/>
  <c r="EJ47" i="14"/>
  <c r="EI47" i="14"/>
  <c r="EH47" i="14"/>
  <c r="EG47" i="14"/>
  <c r="EF47" i="14"/>
  <c r="EE47" i="14"/>
  <c r="ED47" i="14"/>
  <c r="EC47" i="14"/>
  <c r="EB47" i="14"/>
  <c r="EA47" i="14"/>
  <c r="DZ47" i="14"/>
  <c r="DY47" i="14"/>
  <c r="DX47" i="14"/>
  <c r="DW47" i="14"/>
  <c r="DV47" i="14"/>
  <c r="DU47" i="14"/>
  <c r="DT47" i="14"/>
  <c r="DS47" i="14"/>
  <c r="DR47" i="14"/>
  <c r="DQ47" i="14"/>
  <c r="DP47" i="14"/>
  <c r="DO47" i="14"/>
  <c r="DN47" i="14"/>
  <c r="DM47" i="14"/>
  <c r="DL47" i="14"/>
  <c r="DK47" i="14"/>
  <c r="DJ47" i="14"/>
  <c r="DI47" i="14"/>
  <c r="DH47" i="14"/>
  <c r="DG47" i="14"/>
  <c r="DF47" i="14"/>
  <c r="DE47" i="14"/>
  <c r="DD47" i="14"/>
  <c r="DC47" i="14"/>
  <c r="DB47" i="14"/>
  <c r="DA47" i="14"/>
  <c r="CZ47" i="14"/>
  <c r="CY47" i="14"/>
  <c r="CX47" i="14"/>
  <c r="CW47" i="14"/>
  <c r="CV47" i="14"/>
  <c r="CU47" i="14"/>
  <c r="CT47" i="14"/>
  <c r="CS47" i="14"/>
  <c r="CR47" i="14"/>
  <c r="CQ47" i="14"/>
  <c r="CP47" i="14"/>
  <c r="CO47" i="14"/>
  <c r="CN47" i="14"/>
  <c r="CM47" i="14"/>
  <c r="CL47" i="14"/>
  <c r="CK47" i="14"/>
  <c r="CJ47" i="14"/>
  <c r="CI47" i="14"/>
  <c r="CH47" i="14"/>
  <c r="CG47" i="14"/>
  <c r="CF47" i="14"/>
  <c r="CE47" i="14"/>
  <c r="CD47" i="14"/>
  <c r="CC47" i="14"/>
  <c r="CB47" i="14"/>
  <c r="CA47" i="14"/>
  <c r="BZ47" i="14"/>
  <c r="BY47" i="14"/>
  <c r="BX47" i="14"/>
  <c r="BW47" i="14"/>
  <c r="BV47" i="14"/>
  <c r="BU47" i="14"/>
  <c r="BT47" i="14"/>
  <c r="BS47" i="14"/>
  <c r="BR47" i="14"/>
  <c r="BQ47" i="14"/>
  <c r="BP47" i="14"/>
  <c r="BO47" i="14"/>
  <c r="BN47" i="14"/>
  <c r="BM47" i="14"/>
  <c r="BL47" i="14"/>
  <c r="BK47" i="14"/>
  <c r="BJ47" i="14"/>
  <c r="BI47" i="14"/>
  <c r="BH47" i="14"/>
  <c r="BG47" i="14"/>
  <c r="BF47" i="14"/>
  <c r="I2" i="29" l="1"/>
  <c r="H85" i="29"/>
  <c r="H54" i="29"/>
  <c r="H18" i="29"/>
  <c r="H69" i="29"/>
  <c r="H33" i="29"/>
  <c r="N59" i="30"/>
  <c r="N56" i="30"/>
  <c r="N67" i="30"/>
  <c r="N64" i="30"/>
  <c r="O47" i="30"/>
  <c r="P33" i="30"/>
  <c r="O40" i="30"/>
  <c r="O55" i="30"/>
  <c r="N63" i="30"/>
  <c r="Q1" i="30"/>
  <c r="I1" i="29"/>
  <c r="F101" i="29"/>
  <c r="F107" i="29" s="1"/>
  <c r="F113" i="29" s="1"/>
  <c r="F84" i="29"/>
  <c r="AO11" i="30"/>
  <c r="AL12" i="30"/>
  <c r="G69" i="29"/>
  <c r="G85" i="29"/>
  <c r="G54" i="29"/>
  <c r="AO3" i="29"/>
  <c r="AL4" i="29"/>
  <c r="G33" i="29"/>
  <c r="G18" i="29"/>
  <c r="AN8" i="29"/>
  <c r="AM7" i="29"/>
  <c r="D27" i="30"/>
  <c r="D19" i="30"/>
  <c r="D35" i="30"/>
  <c r="D25" i="30"/>
  <c r="D42" i="30"/>
  <c r="D28" i="30"/>
  <c r="D4" i="30"/>
  <c r="D22" i="30"/>
  <c r="D12" i="30"/>
  <c r="D21" i="30"/>
  <c r="D7" i="30"/>
  <c r="D3" i="30"/>
  <c r="D24" i="30"/>
  <c r="D37" i="30"/>
  <c r="D6" i="30"/>
  <c r="D51" i="30"/>
  <c r="D9" i="30"/>
  <c r="D14" i="30"/>
  <c r="D44" i="30"/>
  <c r="D10" i="30"/>
  <c r="D29" i="30"/>
  <c r="D11" i="30"/>
  <c r="D8" i="30"/>
  <c r="D18" i="30"/>
  <c r="D15" i="30"/>
  <c r="D13" i="30"/>
  <c r="D41" i="30"/>
  <c r="D49" i="30"/>
  <c r="D5" i="30"/>
  <c r="D20" i="30"/>
  <c r="D26" i="30"/>
  <c r="I85" i="29" l="1"/>
  <c r="I54" i="29"/>
  <c r="I18" i="29"/>
  <c r="I69" i="29"/>
  <c r="I33" i="29"/>
  <c r="J2" i="29"/>
  <c r="H101" i="29"/>
  <c r="H107" i="29" s="1"/>
  <c r="H113" i="29" s="1"/>
  <c r="H84" i="29"/>
  <c r="O59" i="30"/>
  <c r="O56" i="30"/>
  <c r="O67" i="30"/>
  <c r="O64" i="30"/>
  <c r="R1" i="30"/>
  <c r="O63" i="30"/>
  <c r="Q33" i="30"/>
  <c r="P55" i="30"/>
  <c r="P40" i="30"/>
  <c r="P47" i="30"/>
  <c r="J1" i="29"/>
  <c r="D68" i="30"/>
  <c r="D43" i="30"/>
  <c r="D45" i="30" s="1"/>
  <c r="D65" i="30"/>
  <c r="D34" i="30"/>
  <c r="D36" i="30" s="1"/>
  <c r="G101" i="29"/>
  <c r="G107" i="29" s="1"/>
  <c r="G113" i="29" s="1"/>
  <c r="G84" i="29"/>
  <c r="AO12" i="30"/>
  <c r="AL13" i="30"/>
  <c r="AL5" i="29"/>
  <c r="AO4" i="29"/>
  <c r="AN9" i="29"/>
  <c r="AM8" i="29"/>
  <c r="D23" i="30"/>
  <c r="D30" i="30" l="1"/>
  <c r="D48" i="30" s="1"/>
  <c r="D50" i="30" s="1"/>
  <c r="D52" i="30" s="1"/>
  <c r="D53" i="30" s="1"/>
  <c r="I101" i="29"/>
  <c r="I107" i="29" s="1"/>
  <c r="I113" i="29" s="1"/>
  <c r="I84" i="29"/>
  <c r="J85" i="29"/>
  <c r="J54" i="29"/>
  <c r="J18" i="29"/>
  <c r="K2" i="29"/>
  <c r="J69" i="29"/>
  <c r="J33" i="29"/>
  <c r="P56" i="30"/>
  <c r="P59" i="30"/>
  <c r="P64" i="30"/>
  <c r="P67" i="30"/>
  <c r="R33" i="30"/>
  <c r="Q55" i="30"/>
  <c r="Q40" i="30"/>
  <c r="Q47" i="30"/>
  <c r="P63" i="30"/>
  <c r="K1" i="29"/>
  <c r="D38" i="30"/>
  <c r="D39" i="30" s="1"/>
  <c r="D55" i="30"/>
  <c r="AO13" i="30"/>
  <c r="AL14" i="30"/>
  <c r="AO5" i="29"/>
  <c r="AL6" i="29"/>
  <c r="AN10" i="29"/>
  <c r="AM9" i="29"/>
  <c r="D60" i="30" l="1"/>
  <c r="J84" i="29"/>
  <c r="J101" i="29"/>
  <c r="J107" i="29" s="1"/>
  <c r="J113" i="29" s="1"/>
  <c r="K69" i="29"/>
  <c r="K33" i="29"/>
  <c r="L2" i="29"/>
  <c r="K85" i="29"/>
  <c r="K54" i="29"/>
  <c r="K18" i="29"/>
  <c r="D56" i="30"/>
  <c r="D59" i="30"/>
  <c r="D61" i="30" s="1"/>
  <c r="D48" i="29" s="1"/>
  <c r="D64" i="30"/>
  <c r="D66" i="30" s="1"/>
  <c r="D67" i="30"/>
  <c r="D69" i="30" s="1"/>
  <c r="Q59" i="30"/>
  <c r="Q56" i="30"/>
  <c r="Q67" i="30"/>
  <c r="Q64" i="30"/>
  <c r="R47" i="30"/>
  <c r="R55" i="30"/>
  <c r="R40" i="30"/>
  <c r="Q63" i="30"/>
  <c r="L1" i="29"/>
  <c r="D57" i="30"/>
  <c r="D63" i="30"/>
  <c r="AO14" i="30"/>
  <c r="AL15" i="30"/>
  <c r="AO6" i="29"/>
  <c r="AL7" i="29"/>
  <c r="AN11" i="29"/>
  <c r="AM10" i="29"/>
  <c r="L85" i="29" l="1"/>
  <c r="L54" i="29"/>
  <c r="L18" i="29"/>
  <c r="L69" i="29"/>
  <c r="L33" i="29"/>
  <c r="M2" i="29"/>
  <c r="K84" i="29"/>
  <c r="K101" i="29"/>
  <c r="K107" i="29" s="1"/>
  <c r="K113" i="29" s="1"/>
  <c r="R56" i="30"/>
  <c r="R59" i="30"/>
  <c r="R64" i="30"/>
  <c r="R67" i="30"/>
  <c r="R63" i="30"/>
  <c r="M1" i="29"/>
  <c r="AO15" i="30"/>
  <c r="AL16" i="30"/>
  <c r="AO7" i="29"/>
  <c r="AL8" i="29"/>
  <c r="AN12" i="29"/>
  <c r="AM11" i="29"/>
  <c r="L84" i="29" l="1"/>
  <c r="L101" i="29"/>
  <c r="L107" i="29" s="1"/>
  <c r="L113" i="29" s="1"/>
  <c r="M85" i="29"/>
  <c r="M54" i="29"/>
  <c r="M18" i="29"/>
  <c r="M33" i="29"/>
  <c r="M69" i="29"/>
  <c r="N2" i="29"/>
  <c r="N1" i="29"/>
  <c r="AL17" i="30"/>
  <c r="AO16" i="30"/>
  <c r="AL9" i="29"/>
  <c r="AO8" i="29"/>
  <c r="AN13" i="29"/>
  <c r="AM12" i="29"/>
  <c r="M101" i="29" l="1"/>
  <c r="M107" i="29" s="1"/>
  <c r="M113" i="29" s="1"/>
  <c r="M84" i="29"/>
  <c r="N69" i="29"/>
  <c r="N33" i="29"/>
  <c r="O2" i="29"/>
  <c r="N54" i="29"/>
  <c r="N85" i="29"/>
  <c r="N18" i="29"/>
  <c r="O1" i="29"/>
  <c r="AO17" i="30"/>
  <c r="AL18" i="30"/>
  <c r="AL10" i="29"/>
  <c r="AO9" i="29"/>
  <c r="AN14" i="29"/>
  <c r="AM13" i="29"/>
  <c r="E95" i="14"/>
  <c r="N101" i="29" l="1"/>
  <c r="N107" i="29" s="1"/>
  <c r="N113" i="29" s="1"/>
  <c r="N84" i="29"/>
  <c r="O69" i="29"/>
  <c r="O33" i="29"/>
  <c r="P2" i="29"/>
  <c r="O54" i="29"/>
  <c r="O18" i="29"/>
  <c r="O85" i="29"/>
  <c r="P1" i="29"/>
  <c r="E101" i="14"/>
  <c r="E107" i="14" s="1"/>
  <c r="E111" i="14" s="1"/>
  <c r="E108" i="14"/>
  <c r="E96" i="14"/>
  <c r="E99" i="14"/>
  <c r="E103" i="14"/>
  <c r="E110" i="14"/>
  <c r="E98" i="14"/>
  <c r="E102" i="14"/>
  <c r="E105" i="14"/>
  <c r="E109" i="14"/>
  <c r="E97" i="14"/>
  <c r="E104" i="14"/>
  <c r="AO18" i="30"/>
  <c r="AL19" i="30"/>
  <c r="AO10" i="29"/>
  <c r="AL11" i="29"/>
  <c r="AN15" i="29"/>
  <c r="AM14" i="29"/>
  <c r="F95" i="14"/>
  <c r="P85" i="29" l="1"/>
  <c r="P54" i="29"/>
  <c r="P18" i="29"/>
  <c r="P33" i="29"/>
  <c r="Q2" i="29"/>
  <c r="P69" i="29"/>
  <c r="O101" i="29"/>
  <c r="O107" i="29" s="1"/>
  <c r="O113" i="29" s="1"/>
  <c r="O84" i="29"/>
  <c r="Q1" i="29"/>
  <c r="F103" i="14"/>
  <c r="F110" i="14"/>
  <c r="F98" i="14"/>
  <c r="F102" i="14"/>
  <c r="F105" i="14"/>
  <c r="F109" i="14"/>
  <c r="F97" i="14"/>
  <c r="F104" i="14"/>
  <c r="F108" i="14"/>
  <c r="F96" i="14"/>
  <c r="F99" i="14"/>
  <c r="F101" i="14"/>
  <c r="F107" i="14" s="1"/>
  <c r="F111" i="14" s="1"/>
  <c r="AO19" i="30"/>
  <c r="AL20" i="30"/>
  <c r="AO11" i="29"/>
  <c r="AL12" i="29"/>
  <c r="AN16" i="29"/>
  <c r="AM15" i="29"/>
  <c r="G95" i="14"/>
  <c r="B37" i="18"/>
  <c r="B36" i="18"/>
  <c r="B35" i="18"/>
  <c r="B34" i="18"/>
  <c r="B33" i="18"/>
  <c r="XET121" i="18"/>
  <c r="XET120" i="18"/>
  <c r="XET119" i="18"/>
  <c r="XET118" i="18"/>
  <c r="XET117" i="18"/>
  <c r="XET116" i="18"/>
  <c r="XET115" i="18"/>
  <c r="XET114" i="18"/>
  <c r="XET113" i="18"/>
  <c r="XET112" i="18"/>
  <c r="XET111" i="18"/>
  <c r="XET110" i="18"/>
  <c r="XET109" i="18"/>
  <c r="XET108" i="18"/>
  <c r="XET107" i="18"/>
  <c r="XET106" i="18"/>
  <c r="XET105" i="18"/>
  <c r="XET104" i="18"/>
  <c r="XET103" i="18"/>
  <c r="XET102" i="18"/>
  <c r="XET101" i="18"/>
  <c r="XET100" i="18"/>
  <c r="XET99" i="18"/>
  <c r="XET98" i="18"/>
  <c r="XET97" i="18"/>
  <c r="XET96" i="18"/>
  <c r="XET95" i="18"/>
  <c r="XET94" i="18"/>
  <c r="XET93" i="18"/>
  <c r="XET92" i="18"/>
  <c r="XET91" i="18"/>
  <c r="XET90" i="18"/>
  <c r="XET89" i="18"/>
  <c r="XET88" i="18"/>
  <c r="XET87" i="18"/>
  <c r="XET86" i="18"/>
  <c r="XET85" i="18"/>
  <c r="XET84" i="18"/>
  <c r="XET83" i="18"/>
  <c r="XET82" i="18"/>
  <c r="XET81" i="18"/>
  <c r="XET80" i="18"/>
  <c r="XET79" i="18"/>
  <c r="XET78" i="18"/>
  <c r="XET77" i="18"/>
  <c r="XET76" i="18"/>
  <c r="XET75" i="18"/>
  <c r="XET74" i="18"/>
  <c r="XET73" i="18"/>
  <c r="XET72" i="18"/>
  <c r="XET71" i="18"/>
  <c r="XET70" i="18"/>
  <c r="XET69" i="18"/>
  <c r="XET68" i="18"/>
  <c r="XET67" i="18"/>
  <c r="XET66" i="18"/>
  <c r="XET65" i="18"/>
  <c r="XET64" i="18"/>
  <c r="XET63" i="18"/>
  <c r="XET62" i="18"/>
  <c r="XET61" i="18"/>
  <c r="XET60" i="18"/>
  <c r="XET59" i="18"/>
  <c r="XET58" i="18"/>
  <c r="XET57" i="18"/>
  <c r="XET56" i="18"/>
  <c r="XET55" i="18"/>
  <c r="XET54" i="18"/>
  <c r="XET53" i="18"/>
  <c r="XET52" i="18"/>
  <c r="XET51" i="18"/>
  <c r="XET50" i="18"/>
  <c r="XET49" i="18"/>
  <c r="XET48" i="18"/>
  <c r="XET47" i="18"/>
  <c r="XET46" i="18"/>
  <c r="XET45" i="18"/>
  <c r="XET44" i="18"/>
  <c r="XET43" i="18"/>
  <c r="XET42" i="18"/>
  <c r="XET41" i="18"/>
  <c r="XET40" i="18"/>
  <c r="XET39" i="18"/>
  <c r="XET38" i="18"/>
  <c r="XET37" i="18"/>
  <c r="XET36" i="18"/>
  <c r="XET35" i="18"/>
  <c r="XET34" i="18"/>
  <c r="XET33" i="18"/>
  <c r="XET32" i="18"/>
  <c r="XET31" i="18"/>
  <c r="XET30" i="18"/>
  <c r="XET29" i="18"/>
  <c r="XET28" i="18"/>
  <c r="XET27" i="18"/>
  <c r="XET26" i="18"/>
  <c r="XET25" i="18"/>
  <c r="XET24" i="18"/>
  <c r="XET23" i="18"/>
  <c r="XET22" i="18"/>
  <c r="XET21" i="18"/>
  <c r="XET20" i="18"/>
  <c r="XET19" i="18"/>
  <c r="XET18" i="18"/>
  <c r="XET17" i="18"/>
  <c r="XET16" i="18"/>
  <c r="XET15" i="18"/>
  <c r="XET14" i="18"/>
  <c r="XET13" i="18"/>
  <c r="XET12" i="18"/>
  <c r="XET11" i="18"/>
  <c r="XET10" i="18"/>
  <c r="XET9" i="18"/>
  <c r="XET8" i="18"/>
  <c r="XET7" i="18"/>
  <c r="XET6" i="18"/>
  <c r="XET5" i="18"/>
  <c r="XET4" i="18"/>
  <c r="XET3" i="18"/>
  <c r="XET2" i="18"/>
  <c r="AI2" i="22"/>
  <c r="D19" i="29"/>
  <c r="D5" i="29"/>
  <c r="D76" i="29"/>
  <c r="D13" i="29"/>
  <c r="D74" i="29"/>
  <c r="D23" i="29"/>
  <c r="D27" i="29"/>
  <c r="D30" i="29"/>
  <c r="D78" i="29"/>
  <c r="D3" i="29"/>
  <c r="D34" i="29"/>
  <c r="D4" i="29"/>
  <c r="D80" i="29"/>
  <c r="D72" i="29"/>
  <c r="D9" i="29"/>
  <c r="D22" i="29"/>
  <c r="D10" i="29"/>
  <c r="D14" i="29"/>
  <c r="D81" i="29"/>
  <c r="D6" i="29"/>
  <c r="D35" i="29"/>
  <c r="D26" i="29"/>
  <c r="E35" i="18" l="1"/>
  <c r="GB35" i="18"/>
  <c r="GB43" i="18" s="1"/>
  <c r="FX35" i="18"/>
  <c r="FX43" i="18" s="1"/>
  <c r="FT35" i="18"/>
  <c r="FT43" i="18" s="1"/>
  <c r="FP35" i="18"/>
  <c r="FP43" i="18" s="1"/>
  <c r="FL35" i="18"/>
  <c r="FL43" i="18" s="1"/>
  <c r="FH35" i="18"/>
  <c r="FH43" i="18" s="1"/>
  <c r="FD35" i="18"/>
  <c r="FD43" i="18" s="1"/>
  <c r="EZ35" i="18"/>
  <c r="EZ43" i="18" s="1"/>
  <c r="EV35" i="18"/>
  <c r="EV43" i="18" s="1"/>
  <c r="ER35" i="18"/>
  <c r="ER43" i="18" s="1"/>
  <c r="EN35" i="18"/>
  <c r="EN43" i="18" s="1"/>
  <c r="EJ35" i="18"/>
  <c r="EJ43" i="18" s="1"/>
  <c r="EF35" i="18"/>
  <c r="EF43" i="18" s="1"/>
  <c r="EB35" i="18"/>
  <c r="EB43" i="18" s="1"/>
  <c r="DX35" i="18"/>
  <c r="DX43" i="18" s="1"/>
  <c r="DT35" i="18"/>
  <c r="DT43" i="18" s="1"/>
  <c r="DP35" i="18"/>
  <c r="DP43" i="18" s="1"/>
  <c r="DL35" i="18"/>
  <c r="DL43" i="18" s="1"/>
  <c r="DH35" i="18"/>
  <c r="DH43" i="18" s="1"/>
  <c r="DD35" i="18"/>
  <c r="DD43" i="18" s="1"/>
  <c r="CZ35" i="18"/>
  <c r="CZ43" i="18" s="1"/>
  <c r="CV35" i="18"/>
  <c r="CR35" i="18"/>
  <c r="CN35" i="18"/>
  <c r="CJ35" i="18"/>
  <c r="GA35" i="18"/>
  <c r="GA43" i="18" s="1"/>
  <c r="FW35" i="18"/>
  <c r="FW43" i="18" s="1"/>
  <c r="FS35" i="18"/>
  <c r="FS43" i="18" s="1"/>
  <c r="FO35" i="18"/>
  <c r="FO43" i="18" s="1"/>
  <c r="FK35" i="18"/>
  <c r="FK43" i="18" s="1"/>
  <c r="FG35" i="18"/>
  <c r="FG43" i="18" s="1"/>
  <c r="FC35" i="18"/>
  <c r="FC43" i="18" s="1"/>
  <c r="EY35" i="18"/>
  <c r="EY43" i="18" s="1"/>
  <c r="EU35" i="18"/>
  <c r="EU43" i="18" s="1"/>
  <c r="EQ35" i="18"/>
  <c r="EQ43" i="18" s="1"/>
  <c r="EM35" i="18"/>
  <c r="EM43" i="18" s="1"/>
  <c r="EI35" i="18"/>
  <c r="EI43" i="18" s="1"/>
  <c r="EE35" i="18"/>
  <c r="EE43" i="18" s="1"/>
  <c r="EA35" i="18"/>
  <c r="EA43" i="18" s="1"/>
  <c r="DW35" i="18"/>
  <c r="DW43" i="18" s="1"/>
  <c r="DS35" i="18"/>
  <c r="DS43" i="18" s="1"/>
  <c r="DO35" i="18"/>
  <c r="DO43" i="18" s="1"/>
  <c r="DK35" i="18"/>
  <c r="DK43" i="18" s="1"/>
  <c r="DG35" i="18"/>
  <c r="DG43" i="18" s="1"/>
  <c r="DC35" i="18"/>
  <c r="DC43" i="18" s="1"/>
  <c r="CY35" i="18"/>
  <c r="CY43" i="18" s="1"/>
  <c r="CU35" i="18"/>
  <c r="CQ35" i="18"/>
  <c r="CM35" i="18"/>
  <c r="CI35" i="18"/>
  <c r="CE35" i="18"/>
  <c r="CA35" i="18"/>
  <c r="BW35" i="18"/>
  <c r="BS35" i="18"/>
  <c r="BO35" i="18"/>
  <c r="BK35" i="18"/>
  <c r="BG35" i="18"/>
  <c r="BC35" i="18"/>
  <c r="AY35" i="18"/>
  <c r="AU35" i="18"/>
  <c r="FZ35" i="18"/>
  <c r="FZ43" i="18" s="1"/>
  <c r="FV35" i="18"/>
  <c r="FV43" i="18" s="1"/>
  <c r="FR35" i="18"/>
  <c r="FR43" i="18" s="1"/>
  <c r="FN35" i="18"/>
  <c r="FN43" i="18" s="1"/>
  <c r="FJ35" i="18"/>
  <c r="FJ43" i="18" s="1"/>
  <c r="FF35" i="18"/>
  <c r="FF43" i="18" s="1"/>
  <c r="FB35" i="18"/>
  <c r="FB43" i="18" s="1"/>
  <c r="EX35" i="18"/>
  <c r="EX43" i="18" s="1"/>
  <c r="ET35" i="18"/>
  <c r="ET43" i="18" s="1"/>
  <c r="EP35" i="18"/>
  <c r="EP43" i="18" s="1"/>
  <c r="EL35" i="18"/>
  <c r="EL43" i="18" s="1"/>
  <c r="EH35" i="18"/>
  <c r="EH43" i="18" s="1"/>
  <c r="ED35" i="18"/>
  <c r="ED43" i="18" s="1"/>
  <c r="DZ35" i="18"/>
  <c r="DZ43" i="18" s="1"/>
  <c r="DV35" i="18"/>
  <c r="DV43" i="18" s="1"/>
  <c r="DR35" i="18"/>
  <c r="DR43" i="18" s="1"/>
  <c r="DN35" i="18"/>
  <c r="DN43" i="18" s="1"/>
  <c r="DJ35" i="18"/>
  <c r="DJ43" i="18" s="1"/>
  <c r="DF35" i="18"/>
  <c r="DF43" i="18" s="1"/>
  <c r="DB35" i="18"/>
  <c r="DB43" i="18" s="1"/>
  <c r="CX35" i="18"/>
  <c r="CX43" i="18" s="1"/>
  <c r="CT35" i="18"/>
  <c r="CP35" i="18"/>
  <c r="CL35" i="18"/>
  <c r="FY35" i="18"/>
  <c r="FY43" i="18" s="1"/>
  <c r="FU35" i="18"/>
  <c r="FU43" i="18" s="1"/>
  <c r="FQ35" i="18"/>
  <c r="FQ43" i="18" s="1"/>
  <c r="FM35" i="18"/>
  <c r="FM43" i="18" s="1"/>
  <c r="FI35" i="18"/>
  <c r="FI43" i="18" s="1"/>
  <c r="FE35" i="18"/>
  <c r="FE43" i="18" s="1"/>
  <c r="FA35" i="18"/>
  <c r="FA43" i="18" s="1"/>
  <c r="EW35" i="18"/>
  <c r="EW43" i="18" s="1"/>
  <c r="ES35" i="18"/>
  <c r="ES43" i="18" s="1"/>
  <c r="EO35" i="18"/>
  <c r="EO43" i="18" s="1"/>
  <c r="EK35" i="18"/>
  <c r="EK43" i="18" s="1"/>
  <c r="EG35" i="18"/>
  <c r="EG43" i="18" s="1"/>
  <c r="EC35" i="18"/>
  <c r="EC43" i="18" s="1"/>
  <c r="DY35" i="18"/>
  <c r="DY43" i="18" s="1"/>
  <c r="DU35" i="18"/>
  <c r="DU43" i="18" s="1"/>
  <c r="DQ35" i="18"/>
  <c r="DQ43" i="18" s="1"/>
  <c r="DM35" i="18"/>
  <c r="DM43" i="18" s="1"/>
  <c r="DI35" i="18"/>
  <c r="DI43" i="18" s="1"/>
  <c r="DE35" i="18"/>
  <c r="DE43" i="18" s="1"/>
  <c r="DA35" i="18"/>
  <c r="DA43" i="18" s="1"/>
  <c r="CW35" i="18"/>
  <c r="CW43" i="18" s="1"/>
  <c r="CS35" i="18"/>
  <c r="CO35" i="18"/>
  <c r="CK35" i="18"/>
  <c r="CG35" i="18"/>
  <c r="CC35" i="18"/>
  <c r="BY35" i="18"/>
  <c r="BU35" i="18"/>
  <c r="BQ35" i="18"/>
  <c r="BM35" i="18"/>
  <c r="BI35" i="18"/>
  <c r="BE35" i="18"/>
  <c r="BA35" i="18"/>
  <c r="AW35" i="18"/>
  <c r="AS35" i="18"/>
  <c r="CH35" i="18"/>
  <c r="BZ35" i="18"/>
  <c r="BR35" i="18"/>
  <c r="BJ35" i="18"/>
  <c r="BB35" i="18"/>
  <c r="AT35" i="18"/>
  <c r="AO35" i="18"/>
  <c r="AK35" i="18"/>
  <c r="AG35" i="18"/>
  <c r="AC35" i="18"/>
  <c r="Y35" i="18"/>
  <c r="U35" i="18"/>
  <c r="Q35" i="18"/>
  <c r="M35" i="18"/>
  <c r="I35" i="18"/>
  <c r="CF35" i="18"/>
  <c r="BX35" i="18"/>
  <c r="BP35" i="18"/>
  <c r="BH35" i="18"/>
  <c r="AZ35" i="18"/>
  <c r="AR35" i="18"/>
  <c r="AN35" i="18"/>
  <c r="AJ35" i="18"/>
  <c r="AF35" i="18"/>
  <c r="AB35" i="18"/>
  <c r="X35" i="18"/>
  <c r="T35" i="18"/>
  <c r="P35" i="18"/>
  <c r="L35" i="18"/>
  <c r="H35" i="18"/>
  <c r="CD35" i="18"/>
  <c r="BV35" i="18"/>
  <c r="BN35" i="18"/>
  <c r="BF35" i="18"/>
  <c r="AX35" i="18"/>
  <c r="AQ35" i="18"/>
  <c r="AM35" i="18"/>
  <c r="AI35" i="18"/>
  <c r="AE35" i="18"/>
  <c r="AA35" i="18"/>
  <c r="W35" i="18"/>
  <c r="S35" i="18"/>
  <c r="O35" i="18"/>
  <c r="K35" i="18"/>
  <c r="G35" i="18"/>
  <c r="CB35" i="18"/>
  <c r="BT35" i="18"/>
  <c r="BL35" i="18"/>
  <c r="BD35" i="18"/>
  <c r="AV35" i="18"/>
  <c r="AP35" i="18"/>
  <c r="AL35" i="18"/>
  <c r="AH35" i="18"/>
  <c r="AD35" i="18"/>
  <c r="Z35" i="18"/>
  <c r="V35" i="18"/>
  <c r="R35" i="18"/>
  <c r="N35" i="18"/>
  <c r="J35" i="18"/>
  <c r="F35" i="18"/>
  <c r="E36" i="18"/>
  <c r="FY36" i="18"/>
  <c r="FY44" i="18" s="1"/>
  <c r="FU36" i="18"/>
  <c r="FU44" i="18" s="1"/>
  <c r="FQ36" i="18"/>
  <c r="FQ44" i="18" s="1"/>
  <c r="FM36" i="18"/>
  <c r="FM44" i="18" s="1"/>
  <c r="FI36" i="18"/>
  <c r="FI44" i="18" s="1"/>
  <c r="FE36" i="18"/>
  <c r="FE44" i="18" s="1"/>
  <c r="FA36" i="18"/>
  <c r="FA44" i="18" s="1"/>
  <c r="EW36" i="18"/>
  <c r="EW44" i="18" s="1"/>
  <c r="ES36" i="18"/>
  <c r="ES44" i="18" s="1"/>
  <c r="EO36" i="18"/>
  <c r="EO44" i="18" s="1"/>
  <c r="EK36" i="18"/>
  <c r="EK44" i="18" s="1"/>
  <c r="EG36" i="18"/>
  <c r="EG44" i="18" s="1"/>
  <c r="EC36" i="18"/>
  <c r="EC44" i="18" s="1"/>
  <c r="DY36" i="18"/>
  <c r="DY44" i="18" s="1"/>
  <c r="DU36" i="18"/>
  <c r="DU44" i="18" s="1"/>
  <c r="DQ36" i="18"/>
  <c r="DQ44" i="18" s="1"/>
  <c r="DM36" i="18"/>
  <c r="DM44" i="18" s="1"/>
  <c r="DI36" i="18"/>
  <c r="DI44" i="18" s="1"/>
  <c r="DE36" i="18"/>
  <c r="DE44" i="18" s="1"/>
  <c r="DA36" i="18"/>
  <c r="DA44" i="18" s="1"/>
  <c r="CW36" i="18"/>
  <c r="CW44" i="18" s="1"/>
  <c r="CS36" i="18"/>
  <c r="CO36" i="18"/>
  <c r="CK36" i="18"/>
  <c r="CG36" i="18"/>
  <c r="CC36" i="18"/>
  <c r="BY36" i="18"/>
  <c r="BU36" i="18"/>
  <c r="BQ36" i="18"/>
  <c r="BM36" i="18"/>
  <c r="BI36" i="18"/>
  <c r="BE36" i="18"/>
  <c r="BA36" i="18"/>
  <c r="AW36" i="18"/>
  <c r="AS36" i="18"/>
  <c r="AO36" i="18"/>
  <c r="AK36" i="18"/>
  <c r="AG36" i="18"/>
  <c r="AC36" i="18"/>
  <c r="Y36" i="18"/>
  <c r="U36" i="18"/>
  <c r="Q36" i="18"/>
  <c r="M36" i="18"/>
  <c r="I36" i="18"/>
  <c r="GB36" i="18"/>
  <c r="GB44" i="18" s="1"/>
  <c r="FX36" i="18"/>
  <c r="FX44" i="18" s="1"/>
  <c r="FT36" i="18"/>
  <c r="FT44" i="18" s="1"/>
  <c r="FP36" i="18"/>
  <c r="FP44" i="18" s="1"/>
  <c r="FL36" i="18"/>
  <c r="FL44" i="18" s="1"/>
  <c r="FH36" i="18"/>
  <c r="FH44" i="18" s="1"/>
  <c r="FD36" i="18"/>
  <c r="FD44" i="18" s="1"/>
  <c r="EZ36" i="18"/>
  <c r="EZ44" i="18" s="1"/>
  <c r="EV36" i="18"/>
  <c r="EV44" i="18" s="1"/>
  <c r="ER36" i="18"/>
  <c r="ER44" i="18" s="1"/>
  <c r="EN36" i="18"/>
  <c r="EN44" i="18" s="1"/>
  <c r="EJ36" i="18"/>
  <c r="EJ44" i="18" s="1"/>
  <c r="EF36" i="18"/>
  <c r="EF44" i="18" s="1"/>
  <c r="EB36" i="18"/>
  <c r="EB44" i="18" s="1"/>
  <c r="DX36" i="18"/>
  <c r="DX44" i="18" s="1"/>
  <c r="DT36" i="18"/>
  <c r="DT44" i="18" s="1"/>
  <c r="DP36" i="18"/>
  <c r="DP44" i="18" s="1"/>
  <c r="DL36" i="18"/>
  <c r="DL44" i="18" s="1"/>
  <c r="DH36" i="18"/>
  <c r="DH44" i="18" s="1"/>
  <c r="DD36" i="18"/>
  <c r="DD44" i="18" s="1"/>
  <c r="CZ36" i="18"/>
  <c r="CZ44" i="18" s="1"/>
  <c r="CV36" i="18"/>
  <c r="CR36" i="18"/>
  <c r="CN36" i="18"/>
  <c r="CJ36" i="18"/>
  <c r="CF36" i="18"/>
  <c r="CB36" i="18"/>
  <c r="BX36" i="18"/>
  <c r="BT36" i="18"/>
  <c r="BP36" i="18"/>
  <c r="BL36" i="18"/>
  <c r="BH36" i="18"/>
  <c r="BD36" i="18"/>
  <c r="AZ36" i="18"/>
  <c r="AV36" i="18"/>
  <c r="AR36" i="18"/>
  <c r="AN36" i="18"/>
  <c r="AJ36" i="18"/>
  <c r="AF36" i="18"/>
  <c r="AB36" i="18"/>
  <c r="X36" i="18"/>
  <c r="T36" i="18"/>
  <c r="P36" i="18"/>
  <c r="L36" i="18"/>
  <c r="H36" i="18"/>
  <c r="GA36" i="18"/>
  <c r="GA44" i="18" s="1"/>
  <c r="FW36" i="18"/>
  <c r="FW44" i="18" s="1"/>
  <c r="FS36" i="18"/>
  <c r="FS44" i="18" s="1"/>
  <c r="FO36" i="18"/>
  <c r="FO44" i="18" s="1"/>
  <c r="FK36" i="18"/>
  <c r="FK44" i="18" s="1"/>
  <c r="FG36" i="18"/>
  <c r="FG44" i="18" s="1"/>
  <c r="FC36" i="18"/>
  <c r="FC44" i="18" s="1"/>
  <c r="EY36" i="18"/>
  <c r="EY44" i="18" s="1"/>
  <c r="EU36" i="18"/>
  <c r="EU44" i="18" s="1"/>
  <c r="EQ36" i="18"/>
  <c r="EQ44" i="18" s="1"/>
  <c r="EM36" i="18"/>
  <c r="EM44" i="18" s="1"/>
  <c r="EI36" i="18"/>
  <c r="EI44" i="18" s="1"/>
  <c r="EE36" i="18"/>
  <c r="EE44" i="18" s="1"/>
  <c r="EA36" i="18"/>
  <c r="EA44" i="18" s="1"/>
  <c r="DW36" i="18"/>
  <c r="DW44" i="18" s="1"/>
  <c r="DS36" i="18"/>
  <c r="DS44" i="18" s="1"/>
  <c r="DO36" i="18"/>
  <c r="DO44" i="18" s="1"/>
  <c r="DK36" i="18"/>
  <c r="DK44" i="18" s="1"/>
  <c r="DG36" i="18"/>
  <c r="DG44" i="18" s="1"/>
  <c r="DC36" i="18"/>
  <c r="DC44" i="18" s="1"/>
  <c r="CY36" i="18"/>
  <c r="CY44" i="18" s="1"/>
  <c r="CU36" i="18"/>
  <c r="CQ36" i="18"/>
  <c r="CM36" i="18"/>
  <c r="CI36" i="18"/>
  <c r="CE36" i="18"/>
  <c r="CA36" i="18"/>
  <c r="BW36" i="18"/>
  <c r="BS36" i="18"/>
  <c r="BO36" i="18"/>
  <c r="BK36" i="18"/>
  <c r="BG36" i="18"/>
  <c r="BC36" i="18"/>
  <c r="AY36" i="18"/>
  <c r="AU36" i="18"/>
  <c r="AQ36" i="18"/>
  <c r="AM36" i="18"/>
  <c r="AI36" i="18"/>
  <c r="AE36" i="18"/>
  <c r="AA36" i="18"/>
  <c r="W36" i="18"/>
  <c r="S36" i="18"/>
  <c r="O36" i="18"/>
  <c r="K36" i="18"/>
  <c r="G36" i="18"/>
  <c r="FZ36" i="18"/>
  <c r="FZ44" i="18" s="1"/>
  <c r="FV36" i="18"/>
  <c r="FV44" i="18" s="1"/>
  <c r="FR36" i="18"/>
  <c r="FR44" i="18" s="1"/>
  <c r="FN36" i="18"/>
  <c r="FN44" i="18" s="1"/>
  <c r="FJ36" i="18"/>
  <c r="FJ44" i="18" s="1"/>
  <c r="FF36" i="18"/>
  <c r="FF44" i="18" s="1"/>
  <c r="FB36" i="18"/>
  <c r="FB44" i="18" s="1"/>
  <c r="EX36" i="18"/>
  <c r="EX44" i="18" s="1"/>
  <c r="ET36" i="18"/>
  <c r="ET44" i="18" s="1"/>
  <c r="EP36" i="18"/>
  <c r="EP44" i="18" s="1"/>
  <c r="EL36" i="18"/>
  <c r="EL44" i="18" s="1"/>
  <c r="EH36" i="18"/>
  <c r="EH44" i="18" s="1"/>
  <c r="ED36" i="18"/>
  <c r="ED44" i="18" s="1"/>
  <c r="DZ36" i="18"/>
  <c r="DZ44" i="18" s="1"/>
  <c r="DV36" i="18"/>
  <c r="DV44" i="18" s="1"/>
  <c r="DR36" i="18"/>
  <c r="DR44" i="18" s="1"/>
  <c r="DN36" i="18"/>
  <c r="DN44" i="18" s="1"/>
  <c r="DJ36" i="18"/>
  <c r="DJ44" i="18" s="1"/>
  <c r="DF36" i="18"/>
  <c r="DF44" i="18" s="1"/>
  <c r="DB36" i="18"/>
  <c r="DB44" i="18" s="1"/>
  <c r="CX36" i="18"/>
  <c r="CX44" i="18" s="1"/>
  <c r="CT36" i="18"/>
  <c r="CP36" i="18"/>
  <c r="CL36" i="18"/>
  <c r="CH36" i="18"/>
  <c r="CD36" i="18"/>
  <c r="BZ36" i="18"/>
  <c r="BV36" i="18"/>
  <c r="BR36" i="18"/>
  <c r="BN36" i="18"/>
  <c r="BJ36" i="18"/>
  <c r="BF36" i="18"/>
  <c r="BB36" i="18"/>
  <c r="AX36" i="18"/>
  <c r="AT36" i="18"/>
  <c r="AP36" i="18"/>
  <c r="AL36" i="18"/>
  <c r="AH36" i="18"/>
  <c r="AD36" i="18"/>
  <c r="Z36" i="18"/>
  <c r="V36" i="18"/>
  <c r="R36" i="18"/>
  <c r="N36" i="18"/>
  <c r="J36" i="18"/>
  <c r="F36" i="18"/>
  <c r="E37" i="18"/>
  <c r="GA37" i="18"/>
  <c r="GA45" i="18" s="1"/>
  <c r="FW37" i="18"/>
  <c r="FW45" i="18" s="1"/>
  <c r="FS37" i="18"/>
  <c r="FS45" i="18" s="1"/>
  <c r="FO37" i="18"/>
  <c r="FO45" i="18" s="1"/>
  <c r="FK37" i="18"/>
  <c r="FK45" i="18" s="1"/>
  <c r="FG37" i="18"/>
  <c r="FG45" i="18" s="1"/>
  <c r="FC37" i="18"/>
  <c r="FC45" i="18" s="1"/>
  <c r="EY37" i="18"/>
  <c r="EY45" i="18" s="1"/>
  <c r="EU37" i="18"/>
  <c r="EU45" i="18" s="1"/>
  <c r="EQ37" i="18"/>
  <c r="EQ45" i="18" s="1"/>
  <c r="EM37" i="18"/>
  <c r="EM45" i="18" s="1"/>
  <c r="EI37" i="18"/>
  <c r="EI45" i="18" s="1"/>
  <c r="EE37" i="18"/>
  <c r="EE45" i="18" s="1"/>
  <c r="EA37" i="18"/>
  <c r="EA45" i="18" s="1"/>
  <c r="DW37" i="18"/>
  <c r="DW45" i="18" s="1"/>
  <c r="DS37" i="18"/>
  <c r="DS45" i="18" s="1"/>
  <c r="DO37" i="18"/>
  <c r="DO45" i="18" s="1"/>
  <c r="DK37" i="18"/>
  <c r="DK45" i="18" s="1"/>
  <c r="DG37" i="18"/>
  <c r="DG45" i="18" s="1"/>
  <c r="DC37" i="18"/>
  <c r="DC45" i="18" s="1"/>
  <c r="CY37" i="18"/>
  <c r="CY45" i="18" s="1"/>
  <c r="CU37" i="18"/>
  <c r="CQ37" i="18"/>
  <c r="CM37" i="18"/>
  <c r="CI37" i="18"/>
  <c r="CE37" i="18"/>
  <c r="CA37" i="18"/>
  <c r="BW37" i="18"/>
  <c r="BS37" i="18"/>
  <c r="BO37" i="18"/>
  <c r="BK37" i="18"/>
  <c r="BG37" i="18"/>
  <c r="BC37" i="18"/>
  <c r="AY37" i="18"/>
  <c r="AU37" i="18"/>
  <c r="AQ37" i="18"/>
  <c r="AM37" i="18"/>
  <c r="AI37" i="18"/>
  <c r="AE37" i="18"/>
  <c r="FZ37" i="18"/>
  <c r="FZ45" i="18" s="1"/>
  <c r="FV37" i="18"/>
  <c r="FV45" i="18" s="1"/>
  <c r="FR37" i="18"/>
  <c r="FR45" i="18" s="1"/>
  <c r="FN37" i="18"/>
  <c r="FN45" i="18" s="1"/>
  <c r="FJ37" i="18"/>
  <c r="FJ45" i="18" s="1"/>
  <c r="FF37" i="18"/>
  <c r="FF45" i="18" s="1"/>
  <c r="FB37" i="18"/>
  <c r="FB45" i="18" s="1"/>
  <c r="EX37" i="18"/>
  <c r="EX45" i="18" s="1"/>
  <c r="ET37" i="18"/>
  <c r="ET45" i="18" s="1"/>
  <c r="EP37" i="18"/>
  <c r="EP45" i="18" s="1"/>
  <c r="EL37" i="18"/>
  <c r="EL45" i="18" s="1"/>
  <c r="EH37" i="18"/>
  <c r="EH45" i="18" s="1"/>
  <c r="ED37" i="18"/>
  <c r="ED45" i="18" s="1"/>
  <c r="DZ37" i="18"/>
  <c r="DZ45" i="18" s="1"/>
  <c r="DV37" i="18"/>
  <c r="DV45" i="18" s="1"/>
  <c r="DR37" i="18"/>
  <c r="DR45" i="18" s="1"/>
  <c r="DN37" i="18"/>
  <c r="DN45" i="18" s="1"/>
  <c r="DJ37" i="18"/>
  <c r="DJ45" i="18" s="1"/>
  <c r="DF37" i="18"/>
  <c r="DF45" i="18" s="1"/>
  <c r="DB37" i="18"/>
  <c r="DB45" i="18" s="1"/>
  <c r="CX37" i="18"/>
  <c r="CX45" i="18" s="1"/>
  <c r="CT37" i="18"/>
  <c r="CP37" i="18"/>
  <c r="CL37" i="18"/>
  <c r="CH37" i="18"/>
  <c r="CD37" i="18"/>
  <c r="BZ37" i="18"/>
  <c r="BV37" i="18"/>
  <c r="BR37" i="18"/>
  <c r="BN37" i="18"/>
  <c r="BJ37" i="18"/>
  <c r="BF37" i="18"/>
  <c r="BB37" i="18"/>
  <c r="AX37" i="18"/>
  <c r="AT37" i="18"/>
  <c r="AP37" i="18"/>
  <c r="AL37" i="18"/>
  <c r="AH37" i="18"/>
  <c r="AD37" i="18"/>
  <c r="FY37" i="18"/>
  <c r="FY45" i="18" s="1"/>
  <c r="FU37" i="18"/>
  <c r="FU45" i="18" s="1"/>
  <c r="FQ37" i="18"/>
  <c r="FQ45" i="18" s="1"/>
  <c r="FM37" i="18"/>
  <c r="FM45" i="18" s="1"/>
  <c r="FI37" i="18"/>
  <c r="FI45" i="18" s="1"/>
  <c r="FE37" i="18"/>
  <c r="FE45" i="18" s="1"/>
  <c r="FA37" i="18"/>
  <c r="FA45" i="18" s="1"/>
  <c r="EW37" i="18"/>
  <c r="EW45" i="18" s="1"/>
  <c r="ES37" i="18"/>
  <c r="ES45" i="18" s="1"/>
  <c r="EO37" i="18"/>
  <c r="EO45" i="18" s="1"/>
  <c r="EK37" i="18"/>
  <c r="EK45" i="18" s="1"/>
  <c r="EG37" i="18"/>
  <c r="EG45" i="18" s="1"/>
  <c r="EC37" i="18"/>
  <c r="EC45" i="18" s="1"/>
  <c r="DY37" i="18"/>
  <c r="DY45" i="18" s="1"/>
  <c r="DU37" i="18"/>
  <c r="DU45" i="18" s="1"/>
  <c r="DQ37" i="18"/>
  <c r="DQ45" i="18" s="1"/>
  <c r="DM37" i="18"/>
  <c r="DM45" i="18" s="1"/>
  <c r="DI37" i="18"/>
  <c r="DI45" i="18" s="1"/>
  <c r="DE37" i="18"/>
  <c r="DE45" i="18" s="1"/>
  <c r="DA37" i="18"/>
  <c r="DA45" i="18" s="1"/>
  <c r="CW37" i="18"/>
  <c r="CW45" i="18" s="1"/>
  <c r="CS37" i="18"/>
  <c r="CO37" i="18"/>
  <c r="CK37" i="18"/>
  <c r="CG37" i="18"/>
  <c r="CC37" i="18"/>
  <c r="BY37" i="18"/>
  <c r="BU37" i="18"/>
  <c r="BQ37" i="18"/>
  <c r="BM37" i="18"/>
  <c r="BI37" i="18"/>
  <c r="BE37" i="18"/>
  <c r="BA37" i="18"/>
  <c r="AW37" i="18"/>
  <c r="AS37" i="18"/>
  <c r="AO37" i="18"/>
  <c r="AK37" i="18"/>
  <c r="AG37" i="18"/>
  <c r="AC37" i="18"/>
  <c r="Y37" i="18"/>
  <c r="GB37" i="18"/>
  <c r="GB45" i="18" s="1"/>
  <c r="FX37" i="18"/>
  <c r="FX45" i="18" s="1"/>
  <c r="FT37" i="18"/>
  <c r="FT45" i="18" s="1"/>
  <c r="FP37" i="18"/>
  <c r="FP45" i="18" s="1"/>
  <c r="FL37" i="18"/>
  <c r="FL45" i="18" s="1"/>
  <c r="FH37" i="18"/>
  <c r="FH45" i="18" s="1"/>
  <c r="FD37" i="18"/>
  <c r="FD45" i="18" s="1"/>
  <c r="EZ37" i="18"/>
  <c r="EZ45" i="18" s="1"/>
  <c r="EV37" i="18"/>
  <c r="EV45" i="18" s="1"/>
  <c r="ER37" i="18"/>
  <c r="ER45" i="18" s="1"/>
  <c r="EN37" i="18"/>
  <c r="EN45" i="18" s="1"/>
  <c r="EJ37" i="18"/>
  <c r="EJ45" i="18" s="1"/>
  <c r="EF37" i="18"/>
  <c r="EF45" i="18" s="1"/>
  <c r="EB37" i="18"/>
  <c r="EB45" i="18" s="1"/>
  <c r="DX37" i="18"/>
  <c r="DX45" i="18" s="1"/>
  <c r="DT37" i="18"/>
  <c r="DT45" i="18" s="1"/>
  <c r="DP37" i="18"/>
  <c r="DP45" i="18" s="1"/>
  <c r="DL37" i="18"/>
  <c r="DL45" i="18" s="1"/>
  <c r="DH37" i="18"/>
  <c r="DH45" i="18" s="1"/>
  <c r="DD37" i="18"/>
  <c r="DD45" i="18" s="1"/>
  <c r="CZ37" i="18"/>
  <c r="CZ45" i="18" s="1"/>
  <c r="CV37" i="18"/>
  <c r="CR37" i="18"/>
  <c r="CN37" i="18"/>
  <c r="CJ37" i="18"/>
  <c r="CF37" i="18"/>
  <c r="CB37" i="18"/>
  <c r="BX37" i="18"/>
  <c r="BT37" i="18"/>
  <c r="BP37" i="18"/>
  <c r="BL37" i="18"/>
  <c r="BH37" i="18"/>
  <c r="BD37" i="18"/>
  <c r="AZ37" i="18"/>
  <c r="AV37" i="18"/>
  <c r="AR37" i="18"/>
  <c r="AN37" i="18"/>
  <c r="AJ37" i="18"/>
  <c r="AF37" i="18"/>
  <c r="AB37" i="18"/>
  <c r="AA37" i="18"/>
  <c r="V37" i="18"/>
  <c r="R37" i="18"/>
  <c r="N37" i="18"/>
  <c r="J37" i="18"/>
  <c r="F37" i="18"/>
  <c r="Z37" i="18"/>
  <c r="U37" i="18"/>
  <c r="Q37" i="18"/>
  <c r="M37" i="18"/>
  <c r="I37" i="18"/>
  <c r="X37" i="18"/>
  <c r="T37" i="18"/>
  <c r="P37" i="18"/>
  <c r="L37" i="18"/>
  <c r="H37" i="18"/>
  <c r="W37" i="18"/>
  <c r="S37" i="18"/>
  <c r="O37" i="18"/>
  <c r="K37" i="18"/>
  <c r="G37" i="18"/>
  <c r="GB34" i="18"/>
  <c r="GB42" i="18" s="1"/>
  <c r="FX34" i="18"/>
  <c r="FX42" i="18" s="1"/>
  <c r="FT34" i="18"/>
  <c r="FT42" i="18" s="1"/>
  <c r="FP34" i="18"/>
  <c r="FP42" i="18" s="1"/>
  <c r="FL34" i="18"/>
  <c r="FL42" i="18" s="1"/>
  <c r="FH34" i="18"/>
  <c r="FH42" i="18" s="1"/>
  <c r="FD34" i="18"/>
  <c r="FD42" i="18" s="1"/>
  <c r="EZ34" i="18"/>
  <c r="EZ42" i="18" s="1"/>
  <c r="EV34" i="18"/>
  <c r="EV42" i="18" s="1"/>
  <c r="ER34" i="18"/>
  <c r="ER42" i="18" s="1"/>
  <c r="EN34" i="18"/>
  <c r="EN42" i="18" s="1"/>
  <c r="EJ34" i="18"/>
  <c r="EJ42" i="18" s="1"/>
  <c r="EF34" i="18"/>
  <c r="EF42" i="18" s="1"/>
  <c r="EB34" i="18"/>
  <c r="EB42" i="18" s="1"/>
  <c r="DX34" i="18"/>
  <c r="DX42" i="18" s="1"/>
  <c r="DT34" i="18"/>
  <c r="DT42" i="18" s="1"/>
  <c r="DP34" i="18"/>
  <c r="DP42" i="18" s="1"/>
  <c r="DL34" i="18"/>
  <c r="DL42" i="18" s="1"/>
  <c r="DH34" i="18"/>
  <c r="DH42" i="18" s="1"/>
  <c r="DD34" i="18"/>
  <c r="DD42" i="18" s="1"/>
  <c r="CZ34" i="18"/>
  <c r="CZ42" i="18" s="1"/>
  <c r="CV34" i="18"/>
  <c r="CR34" i="18"/>
  <c r="CN34" i="18"/>
  <c r="CJ34" i="18"/>
  <c r="CF34" i="18"/>
  <c r="CB34" i="18"/>
  <c r="BX34" i="18"/>
  <c r="BT34" i="18"/>
  <c r="BP34" i="18"/>
  <c r="BL34" i="18"/>
  <c r="BH34" i="18"/>
  <c r="BD34" i="18"/>
  <c r="AZ34" i="18"/>
  <c r="AV34" i="18"/>
  <c r="AR34" i="18"/>
  <c r="AN34" i="18"/>
  <c r="AJ34" i="18"/>
  <c r="AF34" i="18"/>
  <c r="AB34" i="18"/>
  <c r="X34" i="18"/>
  <c r="T34" i="18"/>
  <c r="L34" i="18"/>
  <c r="H34" i="18"/>
  <c r="GA34" i="18"/>
  <c r="GA42" i="18" s="1"/>
  <c r="FW34" i="18"/>
  <c r="FW42" i="18" s="1"/>
  <c r="FS34" i="18"/>
  <c r="FS42" i="18" s="1"/>
  <c r="FO34" i="18"/>
  <c r="FO42" i="18" s="1"/>
  <c r="FK34" i="18"/>
  <c r="FK42" i="18" s="1"/>
  <c r="FG34" i="18"/>
  <c r="FG42" i="18" s="1"/>
  <c r="FC34" i="18"/>
  <c r="FC42" i="18" s="1"/>
  <c r="EY34" i="18"/>
  <c r="EY42" i="18" s="1"/>
  <c r="EU34" i="18"/>
  <c r="EU42" i="18" s="1"/>
  <c r="EQ34" i="18"/>
  <c r="EQ42" i="18" s="1"/>
  <c r="EM34" i="18"/>
  <c r="EM42" i="18" s="1"/>
  <c r="EI34" i="18"/>
  <c r="EI42" i="18" s="1"/>
  <c r="EE34" i="18"/>
  <c r="EE42" i="18" s="1"/>
  <c r="EA34" i="18"/>
  <c r="EA42" i="18" s="1"/>
  <c r="DW34" i="18"/>
  <c r="DW42" i="18" s="1"/>
  <c r="DS34" i="18"/>
  <c r="DS42" i="18" s="1"/>
  <c r="DO34" i="18"/>
  <c r="DO42" i="18" s="1"/>
  <c r="DK34" i="18"/>
  <c r="DK42" i="18" s="1"/>
  <c r="DG34" i="18"/>
  <c r="DG42" i="18" s="1"/>
  <c r="DC34" i="18"/>
  <c r="DC42" i="18" s="1"/>
  <c r="CY34" i="18"/>
  <c r="CY42" i="18" s="1"/>
  <c r="CU34" i="18"/>
  <c r="CQ34" i="18"/>
  <c r="CM34" i="18"/>
  <c r="CI34" i="18"/>
  <c r="CE34" i="18"/>
  <c r="CA34" i="18"/>
  <c r="BW34" i="18"/>
  <c r="BS34" i="18"/>
  <c r="BO34" i="18"/>
  <c r="BK34" i="18"/>
  <c r="BG34" i="18"/>
  <c r="BC34" i="18"/>
  <c r="AY34" i="18"/>
  <c r="AU34" i="18"/>
  <c r="AQ34" i="18"/>
  <c r="AM34" i="18"/>
  <c r="AI34" i="18"/>
  <c r="AE34" i="18"/>
  <c r="AA34" i="18"/>
  <c r="W34" i="18"/>
  <c r="S34" i="18"/>
  <c r="O34" i="18"/>
  <c r="K34" i="18"/>
  <c r="G34" i="18"/>
  <c r="N34" i="18"/>
  <c r="FZ34" i="18"/>
  <c r="FZ42" i="18" s="1"/>
  <c r="FV34" i="18"/>
  <c r="FV42" i="18" s="1"/>
  <c r="FR34" i="18"/>
  <c r="FR42" i="18" s="1"/>
  <c r="FN34" i="18"/>
  <c r="FN42" i="18" s="1"/>
  <c r="FJ34" i="18"/>
  <c r="FJ42" i="18" s="1"/>
  <c r="FF34" i="18"/>
  <c r="FF42" i="18" s="1"/>
  <c r="FB34" i="18"/>
  <c r="FB42" i="18" s="1"/>
  <c r="EX34" i="18"/>
  <c r="EX42" i="18" s="1"/>
  <c r="ET34" i="18"/>
  <c r="ET42" i="18" s="1"/>
  <c r="EP34" i="18"/>
  <c r="EP42" i="18" s="1"/>
  <c r="EL34" i="18"/>
  <c r="EL42" i="18" s="1"/>
  <c r="EH34" i="18"/>
  <c r="EH42" i="18" s="1"/>
  <c r="ED34" i="18"/>
  <c r="ED42" i="18" s="1"/>
  <c r="DZ34" i="18"/>
  <c r="DZ42" i="18" s="1"/>
  <c r="DV34" i="18"/>
  <c r="DV42" i="18" s="1"/>
  <c r="DR34" i="18"/>
  <c r="DR42" i="18" s="1"/>
  <c r="DN34" i="18"/>
  <c r="DN42" i="18" s="1"/>
  <c r="DJ34" i="18"/>
  <c r="DJ42" i="18" s="1"/>
  <c r="DF34" i="18"/>
  <c r="DF42" i="18" s="1"/>
  <c r="DB34" i="18"/>
  <c r="DB42" i="18" s="1"/>
  <c r="CX34" i="18"/>
  <c r="CX42" i="18" s="1"/>
  <c r="CT34" i="18"/>
  <c r="CP34" i="18"/>
  <c r="CL34" i="18"/>
  <c r="CH34" i="18"/>
  <c r="CD34" i="18"/>
  <c r="BZ34" i="18"/>
  <c r="BV34" i="18"/>
  <c r="BR34" i="18"/>
  <c r="BN34" i="18"/>
  <c r="BJ34" i="18"/>
  <c r="BF34" i="18"/>
  <c r="BB34" i="18"/>
  <c r="AX34" i="18"/>
  <c r="AT34" i="18"/>
  <c r="AP34" i="18"/>
  <c r="AL34" i="18"/>
  <c r="AH34" i="18"/>
  <c r="AD34" i="18"/>
  <c r="Z34" i="18"/>
  <c r="V34" i="18"/>
  <c r="R34" i="18"/>
  <c r="J34" i="18"/>
  <c r="F34" i="18"/>
  <c r="FY34" i="18"/>
  <c r="FY42" i="18" s="1"/>
  <c r="FU34" i="18"/>
  <c r="FU42" i="18" s="1"/>
  <c r="FQ34" i="18"/>
  <c r="FQ42" i="18" s="1"/>
  <c r="FM34" i="18"/>
  <c r="FM42" i="18" s="1"/>
  <c r="FI34" i="18"/>
  <c r="FI42" i="18" s="1"/>
  <c r="FE34" i="18"/>
  <c r="FE42" i="18" s="1"/>
  <c r="FA34" i="18"/>
  <c r="FA42" i="18" s="1"/>
  <c r="EW34" i="18"/>
  <c r="EW42" i="18" s="1"/>
  <c r="ES34" i="18"/>
  <c r="ES42" i="18" s="1"/>
  <c r="EO34" i="18"/>
  <c r="EO42" i="18" s="1"/>
  <c r="EK34" i="18"/>
  <c r="EK42" i="18" s="1"/>
  <c r="EG34" i="18"/>
  <c r="EG42" i="18" s="1"/>
  <c r="EC34" i="18"/>
  <c r="EC42" i="18" s="1"/>
  <c r="DY34" i="18"/>
  <c r="DY42" i="18" s="1"/>
  <c r="DU34" i="18"/>
  <c r="DU42" i="18" s="1"/>
  <c r="DQ34" i="18"/>
  <c r="DQ42" i="18" s="1"/>
  <c r="DM34" i="18"/>
  <c r="DM42" i="18" s="1"/>
  <c r="DI34" i="18"/>
  <c r="DI42" i="18" s="1"/>
  <c r="DE34" i="18"/>
  <c r="DE42" i="18" s="1"/>
  <c r="DA34" i="18"/>
  <c r="DA42" i="18" s="1"/>
  <c r="CW34" i="18"/>
  <c r="CW42" i="18" s="1"/>
  <c r="CS34" i="18"/>
  <c r="CO34" i="18"/>
  <c r="CK34" i="18"/>
  <c r="CG34" i="18"/>
  <c r="CC34" i="18"/>
  <c r="BY34" i="18"/>
  <c r="BU34" i="18"/>
  <c r="BQ34" i="18"/>
  <c r="BM34" i="18"/>
  <c r="BI34" i="18"/>
  <c r="BE34" i="18"/>
  <c r="BA34" i="18"/>
  <c r="AW34" i="18"/>
  <c r="AS34" i="18"/>
  <c r="AO34" i="18"/>
  <c r="AK34" i="18"/>
  <c r="AG34" i="18"/>
  <c r="AC34" i="18"/>
  <c r="Y34" i="18"/>
  <c r="U34" i="18"/>
  <c r="Q34" i="18"/>
  <c r="M34" i="18"/>
  <c r="I34" i="18"/>
  <c r="P34" i="18"/>
  <c r="E38" i="18"/>
  <c r="GB38" i="18"/>
  <c r="FX38" i="18"/>
  <c r="FT38" i="18"/>
  <c r="FP38" i="18"/>
  <c r="FL38" i="18"/>
  <c r="FH38" i="18"/>
  <c r="FD38" i="18"/>
  <c r="EZ38" i="18"/>
  <c r="EV38" i="18"/>
  <c r="ER38" i="18"/>
  <c r="EN38" i="18"/>
  <c r="EJ38" i="18"/>
  <c r="EF38" i="18"/>
  <c r="EB38" i="18"/>
  <c r="DX38" i="18"/>
  <c r="DT38" i="18"/>
  <c r="DP38" i="18"/>
  <c r="DL38" i="18"/>
  <c r="DH38" i="18"/>
  <c r="DD38" i="18"/>
  <c r="CZ38" i="18"/>
  <c r="CV38" i="18"/>
  <c r="CV39" i="18" s="1"/>
  <c r="CR38" i="18"/>
  <c r="CR39" i="18" s="1"/>
  <c r="CN38" i="18"/>
  <c r="CN39" i="18" s="1"/>
  <c r="CJ38" i="18"/>
  <c r="CJ39" i="18" s="1"/>
  <c r="CF38" i="18"/>
  <c r="CF39" i="18" s="1"/>
  <c r="CB38" i="18"/>
  <c r="CB39" i="18" s="1"/>
  <c r="BX38" i="18"/>
  <c r="BX39" i="18" s="1"/>
  <c r="BT38" i="18"/>
  <c r="BT39" i="18" s="1"/>
  <c r="BP38" i="18"/>
  <c r="BP39" i="18" s="1"/>
  <c r="BL38" i="18"/>
  <c r="BL39" i="18" s="1"/>
  <c r="BH38" i="18"/>
  <c r="BH39" i="18" s="1"/>
  <c r="BD38" i="18"/>
  <c r="BD39" i="18" s="1"/>
  <c r="AZ38" i="18"/>
  <c r="AZ39" i="18" s="1"/>
  <c r="AV38" i="18"/>
  <c r="AV39" i="18" s="1"/>
  <c r="AR38" i="18"/>
  <c r="AR39" i="18" s="1"/>
  <c r="AN38" i="18"/>
  <c r="AN39" i="18" s="1"/>
  <c r="AJ38" i="18"/>
  <c r="AJ39" i="18" s="1"/>
  <c r="AF38" i="18"/>
  <c r="AF39" i="18" s="1"/>
  <c r="AB38" i="18"/>
  <c r="AB39" i="18" s="1"/>
  <c r="X38" i="18"/>
  <c r="X39" i="18" s="1"/>
  <c r="T38" i="18"/>
  <c r="T39" i="18" s="1"/>
  <c r="P38" i="18"/>
  <c r="P39" i="18" s="1"/>
  <c r="L38" i="18"/>
  <c r="L39" i="18" s="1"/>
  <c r="H38" i="18"/>
  <c r="H39" i="18" s="1"/>
  <c r="GA38" i="18"/>
  <c r="FW38" i="18"/>
  <c r="FS38" i="18"/>
  <c r="FO38" i="18"/>
  <c r="FK38" i="18"/>
  <c r="FG38" i="18"/>
  <c r="FC38" i="18"/>
  <c r="EY38" i="18"/>
  <c r="EU38" i="18"/>
  <c r="EQ38" i="18"/>
  <c r="EM38" i="18"/>
  <c r="EI38" i="18"/>
  <c r="EE38" i="18"/>
  <c r="EA38" i="18"/>
  <c r="DW38" i="18"/>
  <c r="DS38" i="18"/>
  <c r="DO38" i="18"/>
  <c r="DK38" i="18"/>
  <c r="DG38" i="18"/>
  <c r="DC38" i="18"/>
  <c r="CY38" i="18"/>
  <c r="CU38" i="18"/>
  <c r="CU39" i="18" s="1"/>
  <c r="CQ38" i="18"/>
  <c r="CQ39" i="18" s="1"/>
  <c r="CM38" i="18"/>
  <c r="CM39" i="18" s="1"/>
  <c r="CI38" i="18"/>
  <c r="CI39" i="18" s="1"/>
  <c r="CE38" i="18"/>
  <c r="CE39" i="18" s="1"/>
  <c r="CA38" i="18"/>
  <c r="CA39" i="18" s="1"/>
  <c r="BW38" i="18"/>
  <c r="BW39" i="18" s="1"/>
  <c r="BS38" i="18"/>
  <c r="BS39" i="18" s="1"/>
  <c r="BO38" i="18"/>
  <c r="BO39" i="18" s="1"/>
  <c r="BK38" i="18"/>
  <c r="BK39" i="18" s="1"/>
  <c r="BG38" i="18"/>
  <c r="BG39" i="18" s="1"/>
  <c r="BC38" i="18"/>
  <c r="BC39" i="18" s="1"/>
  <c r="AY38" i="18"/>
  <c r="AY39" i="18" s="1"/>
  <c r="AU38" i="18"/>
  <c r="AU39" i="18" s="1"/>
  <c r="AQ38" i="18"/>
  <c r="AQ39" i="18" s="1"/>
  <c r="AM38" i="18"/>
  <c r="AM39" i="18" s="1"/>
  <c r="AI38" i="18"/>
  <c r="AI39" i="18" s="1"/>
  <c r="AE38" i="18"/>
  <c r="AE39" i="18" s="1"/>
  <c r="AA38" i="18"/>
  <c r="AA39" i="18" s="1"/>
  <c r="W38" i="18"/>
  <c r="W39" i="18" s="1"/>
  <c r="S38" i="18"/>
  <c r="S39" i="18" s="1"/>
  <c r="O38" i="18"/>
  <c r="O39" i="18" s="1"/>
  <c r="K38" i="18"/>
  <c r="K39" i="18" s="1"/>
  <c r="G38" i="18"/>
  <c r="G39" i="18" s="1"/>
  <c r="FZ38" i="18"/>
  <c r="FV38" i="18"/>
  <c r="FR38" i="18"/>
  <c r="FN38" i="18"/>
  <c r="FJ38" i="18"/>
  <c r="FF38" i="18"/>
  <c r="FB38" i="18"/>
  <c r="EX38" i="18"/>
  <c r="ET38" i="18"/>
  <c r="EP38" i="18"/>
  <c r="EL38" i="18"/>
  <c r="EH38" i="18"/>
  <c r="ED38" i="18"/>
  <c r="DZ38" i="18"/>
  <c r="DV38" i="18"/>
  <c r="DR38" i="18"/>
  <c r="DN38" i="18"/>
  <c r="DJ38" i="18"/>
  <c r="DF38" i="18"/>
  <c r="DB38" i="18"/>
  <c r="CX38" i="18"/>
  <c r="CT38" i="18"/>
  <c r="CT39" i="18" s="1"/>
  <c r="CP38" i="18"/>
  <c r="CP39" i="18" s="1"/>
  <c r="CL38" i="18"/>
  <c r="CL39" i="18" s="1"/>
  <c r="CH38" i="18"/>
  <c r="CH39" i="18" s="1"/>
  <c r="CD38" i="18"/>
  <c r="CD39" i="18" s="1"/>
  <c r="BZ38" i="18"/>
  <c r="BZ39" i="18" s="1"/>
  <c r="BV38" i="18"/>
  <c r="BV39" i="18" s="1"/>
  <c r="BR38" i="18"/>
  <c r="BR39" i="18" s="1"/>
  <c r="BN38" i="18"/>
  <c r="BN39" i="18" s="1"/>
  <c r="BJ38" i="18"/>
  <c r="BJ39" i="18" s="1"/>
  <c r="BF38" i="18"/>
  <c r="BF39" i="18" s="1"/>
  <c r="BB38" i="18"/>
  <c r="BB39" i="18" s="1"/>
  <c r="AX38" i="18"/>
  <c r="AX39" i="18" s="1"/>
  <c r="AT38" i="18"/>
  <c r="AT39" i="18" s="1"/>
  <c r="AP38" i="18"/>
  <c r="AP39" i="18" s="1"/>
  <c r="AL38" i="18"/>
  <c r="AL39" i="18" s="1"/>
  <c r="AH38" i="18"/>
  <c r="AH39" i="18" s="1"/>
  <c r="AD38" i="18"/>
  <c r="AD39" i="18" s="1"/>
  <c r="Z38" i="18"/>
  <c r="Z39" i="18" s="1"/>
  <c r="V38" i="18"/>
  <c r="V39" i="18" s="1"/>
  <c r="R38" i="18"/>
  <c r="R39" i="18" s="1"/>
  <c r="N38" i="18"/>
  <c r="N39" i="18" s="1"/>
  <c r="J38" i="18"/>
  <c r="J39" i="18" s="1"/>
  <c r="F38" i="18"/>
  <c r="F39" i="18" s="1"/>
  <c r="FY38" i="18"/>
  <c r="FU38" i="18"/>
  <c r="FQ38" i="18"/>
  <c r="FM38" i="18"/>
  <c r="FI38" i="18"/>
  <c r="FE38" i="18"/>
  <c r="FA38" i="18"/>
  <c r="EW38" i="18"/>
  <c r="ES38" i="18"/>
  <c r="EO38" i="18"/>
  <c r="EK38" i="18"/>
  <c r="EG38" i="18"/>
  <c r="EC38" i="18"/>
  <c r="DY38" i="18"/>
  <c r="DU38" i="18"/>
  <c r="DQ38" i="18"/>
  <c r="DM38" i="18"/>
  <c r="DI38" i="18"/>
  <c r="DE38" i="18"/>
  <c r="DA38" i="18"/>
  <c r="CW38" i="18"/>
  <c r="CS38" i="18"/>
  <c r="CS39" i="18" s="1"/>
  <c r="CO38" i="18"/>
  <c r="CO39" i="18" s="1"/>
  <c r="CK38" i="18"/>
  <c r="CK39" i="18" s="1"/>
  <c r="CG38" i="18"/>
  <c r="CG39" i="18" s="1"/>
  <c r="CC38" i="18"/>
  <c r="CC39" i="18" s="1"/>
  <c r="BY38" i="18"/>
  <c r="BY39" i="18" s="1"/>
  <c r="BU38" i="18"/>
  <c r="BU39" i="18" s="1"/>
  <c r="BQ38" i="18"/>
  <c r="BQ39" i="18" s="1"/>
  <c r="BM38" i="18"/>
  <c r="BM39" i="18" s="1"/>
  <c r="BI38" i="18"/>
  <c r="BI39" i="18" s="1"/>
  <c r="BE38" i="18"/>
  <c r="BE39" i="18" s="1"/>
  <c r="BA38" i="18"/>
  <c r="BA39" i="18" s="1"/>
  <c r="AW38" i="18"/>
  <c r="AW39" i="18" s="1"/>
  <c r="AS38" i="18"/>
  <c r="AS39" i="18" s="1"/>
  <c r="AO38" i="18"/>
  <c r="AO39" i="18" s="1"/>
  <c r="AK38" i="18"/>
  <c r="AK39" i="18" s="1"/>
  <c r="AG38" i="18"/>
  <c r="AG39" i="18" s="1"/>
  <c r="AC38" i="18"/>
  <c r="AC39" i="18" s="1"/>
  <c r="Y38" i="18"/>
  <c r="Y39" i="18" s="1"/>
  <c r="U38" i="18"/>
  <c r="U39" i="18" s="1"/>
  <c r="Q38" i="18"/>
  <c r="Q39" i="18" s="1"/>
  <c r="M38" i="18"/>
  <c r="M39" i="18" s="1"/>
  <c r="I38" i="18"/>
  <c r="I39" i="18" s="1"/>
  <c r="E34" i="18"/>
  <c r="CU42" i="18"/>
  <c r="CS42" i="18"/>
  <c r="CQ42" i="18"/>
  <c r="CO42" i="18"/>
  <c r="CM42" i="18"/>
  <c r="CK42" i="18"/>
  <c r="CI42" i="18"/>
  <c r="CG42" i="18"/>
  <c r="CE42" i="18"/>
  <c r="CC42" i="18"/>
  <c r="CA42" i="18"/>
  <c r="BY42" i="18"/>
  <c r="BW42" i="18"/>
  <c r="BU42" i="18"/>
  <c r="BS42" i="18"/>
  <c r="BQ42" i="18"/>
  <c r="BO42" i="18"/>
  <c r="BM42" i="18"/>
  <c r="BK42" i="18"/>
  <c r="BI42" i="18"/>
  <c r="BG42" i="18"/>
  <c r="BE42" i="18"/>
  <c r="BC42" i="18"/>
  <c r="BA42" i="18"/>
  <c r="CV42" i="18"/>
  <c r="CT42" i="18"/>
  <c r="CR42" i="18"/>
  <c r="CP42" i="18"/>
  <c r="CN42" i="18"/>
  <c r="CL42" i="18"/>
  <c r="CJ42" i="18"/>
  <c r="CH42" i="18"/>
  <c r="CF42" i="18"/>
  <c r="CD42" i="18"/>
  <c r="CB42" i="18"/>
  <c r="BZ42" i="18"/>
  <c r="BX42" i="18"/>
  <c r="BV42" i="18"/>
  <c r="BT42" i="18"/>
  <c r="BR42" i="18"/>
  <c r="BP42" i="18"/>
  <c r="BN42" i="18"/>
  <c r="BL42" i="18"/>
  <c r="BJ42" i="18"/>
  <c r="BH42" i="18"/>
  <c r="BF42" i="18"/>
  <c r="BD42" i="18"/>
  <c r="BB42" i="18"/>
  <c r="Q42" i="18"/>
  <c r="S42" i="18"/>
  <c r="U42" i="18"/>
  <c r="W42" i="18"/>
  <c r="Y42" i="18"/>
  <c r="AA42" i="18"/>
  <c r="AC42" i="18"/>
  <c r="AE42" i="18"/>
  <c r="AG42" i="18"/>
  <c r="AI42" i="18"/>
  <c r="AK42" i="18"/>
  <c r="AM42" i="18"/>
  <c r="AO42" i="18"/>
  <c r="AQ42" i="18"/>
  <c r="AS42" i="18"/>
  <c r="AU42" i="18"/>
  <c r="AW42" i="18"/>
  <c r="AY42" i="18"/>
  <c r="R42" i="18"/>
  <c r="T42" i="18"/>
  <c r="V42" i="18"/>
  <c r="X42" i="18"/>
  <c r="Z42" i="18"/>
  <c r="AB42" i="18"/>
  <c r="AD42" i="18"/>
  <c r="AF42" i="18"/>
  <c r="AH42" i="18"/>
  <c r="AJ42" i="18"/>
  <c r="AL42" i="18"/>
  <c r="AN42" i="18"/>
  <c r="AP42" i="18"/>
  <c r="AR42" i="18"/>
  <c r="AT42" i="18"/>
  <c r="AV42" i="18"/>
  <c r="AX42" i="18"/>
  <c r="AZ42" i="18"/>
  <c r="P42" i="18"/>
  <c r="N42" i="18"/>
  <c r="L42" i="18"/>
  <c r="J42" i="18"/>
  <c r="H42" i="18"/>
  <c r="F42" i="18"/>
  <c r="O42" i="18"/>
  <c r="M42" i="18"/>
  <c r="K42" i="18"/>
  <c r="I42" i="18"/>
  <c r="G42" i="18"/>
  <c r="E42" i="18"/>
  <c r="CU44" i="18"/>
  <c r="CS44" i="18"/>
  <c r="CQ44" i="18"/>
  <c r="CO44" i="18"/>
  <c r="CM44" i="18"/>
  <c r="CK44" i="18"/>
  <c r="CI44" i="18"/>
  <c r="CG44" i="18"/>
  <c r="CE44" i="18"/>
  <c r="CC44" i="18"/>
  <c r="CA44" i="18"/>
  <c r="BY44" i="18"/>
  <c r="BW44" i="18"/>
  <c r="BU44" i="18"/>
  <c r="BS44" i="18"/>
  <c r="BQ44" i="18"/>
  <c r="BO44" i="18"/>
  <c r="BM44" i="18"/>
  <c r="BK44" i="18"/>
  <c r="BI44" i="18"/>
  <c r="BG44" i="18"/>
  <c r="BE44" i="18"/>
  <c r="BC44" i="18"/>
  <c r="BA44" i="18"/>
  <c r="CV44" i="18"/>
  <c r="CT44" i="18"/>
  <c r="CR44" i="18"/>
  <c r="CP44" i="18"/>
  <c r="CN44" i="18"/>
  <c r="CL44" i="18"/>
  <c r="CJ44" i="18"/>
  <c r="CH44" i="18"/>
  <c r="CF44" i="18"/>
  <c r="CD44" i="18"/>
  <c r="CB44" i="18"/>
  <c r="BZ44" i="18"/>
  <c r="BX44" i="18"/>
  <c r="BV44" i="18"/>
  <c r="BT44" i="18"/>
  <c r="BR44" i="18"/>
  <c r="BP44" i="18"/>
  <c r="BN44" i="18"/>
  <c r="BL44" i="18"/>
  <c r="BJ44" i="18"/>
  <c r="BH44" i="18"/>
  <c r="BF44" i="18"/>
  <c r="BD44" i="18"/>
  <c r="BB44" i="18"/>
  <c r="Q44" i="18"/>
  <c r="S44" i="18"/>
  <c r="U44" i="18"/>
  <c r="W44" i="18"/>
  <c r="Y44" i="18"/>
  <c r="AA44" i="18"/>
  <c r="AC44" i="18"/>
  <c r="AE44" i="18"/>
  <c r="AG44" i="18"/>
  <c r="AI44" i="18"/>
  <c r="AK44" i="18"/>
  <c r="AM44" i="18"/>
  <c r="AO44" i="18"/>
  <c r="AQ44" i="18"/>
  <c r="AS44" i="18"/>
  <c r="AU44" i="18"/>
  <c r="AW44" i="18"/>
  <c r="AY44" i="18"/>
  <c r="R44" i="18"/>
  <c r="T44" i="18"/>
  <c r="V44" i="18"/>
  <c r="X44" i="18"/>
  <c r="Z44" i="18"/>
  <c r="AB44" i="18"/>
  <c r="AD44" i="18"/>
  <c r="AF44" i="18"/>
  <c r="AH44" i="18"/>
  <c r="AJ44" i="18"/>
  <c r="AL44" i="18"/>
  <c r="AN44" i="18"/>
  <c r="AP44" i="18"/>
  <c r="AR44" i="18"/>
  <c r="AT44" i="18"/>
  <c r="AV44" i="18"/>
  <c r="AX44" i="18"/>
  <c r="AZ44" i="18"/>
  <c r="P44" i="18"/>
  <c r="N44" i="18"/>
  <c r="L44" i="18"/>
  <c r="J44" i="18"/>
  <c r="H44" i="18"/>
  <c r="F44" i="18"/>
  <c r="O44" i="18"/>
  <c r="M44" i="18"/>
  <c r="K44" i="18"/>
  <c r="I44" i="18"/>
  <c r="G44" i="18"/>
  <c r="E44" i="18"/>
  <c r="CU43" i="18"/>
  <c r="CS43" i="18"/>
  <c r="CQ43" i="18"/>
  <c r="CO43" i="18"/>
  <c r="CM43" i="18"/>
  <c r="CK43" i="18"/>
  <c r="CI43" i="18"/>
  <c r="CG43" i="18"/>
  <c r="CE43" i="18"/>
  <c r="CC43" i="18"/>
  <c r="CA43" i="18"/>
  <c r="BY43" i="18"/>
  <c r="BW43" i="18"/>
  <c r="BU43" i="18"/>
  <c r="BS43" i="18"/>
  <c r="BQ43" i="18"/>
  <c r="BO43" i="18"/>
  <c r="BM43" i="18"/>
  <c r="BK43" i="18"/>
  <c r="BI43" i="18"/>
  <c r="BG43" i="18"/>
  <c r="BE43" i="18"/>
  <c r="BC43" i="18"/>
  <c r="BA43" i="18"/>
  <c r="CV43" i="18"/>
  <c r="CT43" i="18"/>
  <c r="CR43" i="18"/>
  <c r="CP43" i="18"/>
  <c r="CN43" i="18"/>
  <c r="CL43" i="18"/>
  <c r="CJ43" i="18"/>
  <c r="CH43" i="18"/>
  <c r="CF43" i="18"/>
  <c r="CD43" i="18"/>
  <c r="CB43" i="18"/>
  <c r="BZ43" i="18"/>
  <c r="BX43" i="18"/>
  <c r="BV43" i="18"/>
  <c r="BT43" i="18"/>
  <c r="BR43" i="18"/>
  <c r="BP43" i="18"/>
  <c r="BN43" i="18"/>
  <c r="BL43" i="18"/>
  <c r="BJ43" i="18"/>
  <c r="BH43" i="18"/>
  <c r="BF43" i="18"/>
  <c r="BD43" i="18"/>
  <c r="BB43" i="18"/>
  <c r="Q43" i="18"/>
  <c r="S43" i="18"/>
  <c r="U43" i="18"/>
  <c r="W43" i="18"/>
  <c r="Y43" i="18"/>
  <c r="AA43" i="18"/>
  <c r="AC43" i="18"/>
  <c r="AE43" i="18"/>
  <c r="AG43" i="18"/>
  <c r="AI43" i="18"/>
  <c r="AK43" i="18"/>
  <c r="AM43" i="18"/>
  <c r="AO43" i="18"/>
  <c r="AQ43" i="18"/>
  <c r="AS43" i="18"/>
  <c r="AU43" i="18"/>
  <c r="AW43" i="18"/>
  <c r="AY43" i="18"/>
  <c r="R43" i="18"/>
  <c r="T43" i="18"/>
  <c r="V43" i="18"/>
  <c r="X43" i="18"/>
  <c r="Z43" i="18"/>
  <c r="AB43" i="18"/>
  <c r="AD43" i="18"/>
  <c r="AF43" i="18"/>
  <c r="AH43" i="18"/>
  <c r="AJ43" i="18"/>
  <c r="AL43" i="18"/>
  <c r="AN43" i="18"/>
  <c r="AP43" i="18"/>
  <c r="AR43" i="18"/>
  <c r="AT43" i="18"/>
  <c r="AV43" i="18"/>
  <c r="AX43" i="18"/>
  <c r="AZ43" i="18"/>
  <c r="P43" i="18"/>
  <c r="N43" i="18"/>
  <c r="L43" i="18"/>
  <c r="J43" i="18"/>
  <c r="H43" i="18"/>
  <c r="F43" i="18"/>
  <c r="O43" i="18"/>
  <c r="M43" i="18"/>
  <c r="K43" i="18"/>
  <c r="I43" i="18"/>
  <c r="G43" i="18"/>
  <c r="E43" i="18"/>
  <c r="CU45" i="18"/>
  <c r="CS45" i="18"/>
  <c r="CQ45" i="18"/>
  <c r="CO45" i="18"/>
  <c r="CM45" i="18"/>
  <c r="CK45" i="18"/>
  <c r="CI45" i="18"/>
  <c r="CG45" i="18"/>
  <c r="CE45" i="18"/>
  <c r="CC45" i="18"/>
  <c r="CA45" i="18"/>
  <c r="BY45" i="18"/>
  <c r="BW45" i="18"/>
  <c r="BU45" i="18"/>
  <c r="BS45" i="18"/>
  <c r="BQ45" i="18"/>
  <c r="BO45" i="18"/>
  <c r="BM45" i="18"/>
  <c r="BK45" i="18"/>
  <c r="BI45" i="18"/>
  <c r="BG45" i="18"/>
  <c r="BE45" i="18"/>
  <c r="BC45" i="18"/>
  <c r="BA45" i="18"/>
  <c r="CV45" i="18"/>
  <c r="CT45" i="18"/>
  <c r="CR45" i="18"/>
  <c r="CP45" i="18"/>
  <c r="CN45" i="18"/>
  <c r="CL45" i="18"/>
  <c r="CJ45" i="18"/>
  <c r="CH45" i="18"/>
  <c r="CF45" i="18"/>
  <c r="CD45" i="18"/>
  <c r="CB45" i="18"/>
  <c r="BZ45" i="18"/>
  <c r="BX45" i="18"/>
  <c r="BV45" i="18"/>
  <c r="BT45" i="18"/>
  <c r="BR45" i="18"/>
  <c r="BP45" i="18"/>
  <c r="BN45" i="18"/>
  <c r="BL45" i="18"/>
  <c r="BJ45" i="18"/>
  <c r="BH45" i="18"/>
  <c r="BF45" i="18"/>
  <c r="BD45" i="18"/>
  <c r="BB45" i="18"/>
  <c r="Q45" i="18"/>
  <c r="S45" i="18"/>
  <c r="U45" i="18"/>
  <c r="W45" i="18"/>
  <c r="Y45" i="18"/>
  <c r="AA45" i="18"/>
  <c r="AC45" i="18"/>
  <c r="AE45" i="18"/>
  <c r="AG45" i="18"/>
  <c r="AI45" i="18"/>
  <c r="AK45" i="18"/>
  <c r="AM45" i="18"/>
  <c r="AO45" i="18"/>
  <c r="AQ45" i="18"/>
  <c r="AS45" i="18"/>
  <c r="AU45" i="18"/>
  <c r="AW45" i="18"/>
  <c r="AY45" i="18"/>
  <c r="R45" i="18"/>
  <c r="T45" i="18"/>
  <c r="V45" i="18"/>
  <c r="X45" i="18"/>
  <c r="Z45" i="18"/>
  <c r="AB45" i="18"/>
  <c r="AD45" i="18"/>
  <c r="AF45" i="18"/>
  <c r="AH45" i="18"/>
  <c r="AJ45" i="18"/>
  <c r="AL45" i="18"/>
  <c r="AN45" i="18"/>
  <c r="AP45" i="18"/>
  <c r="AR45" i="18"/>
  <c r="AT45" i="18"/>
  <c r="AV45" i="18"/>
  <c r="AX45" i="18"/>
  <c r="AZ45" i="18"/>
  <c r="P45" i="18"/>
  <c r="N45" i="18"/>
  <c r="L45" i="18"/>
  <c r="J45" i="18"/>
  <c r="H45" i="18"/>
  <c r="F45" i="18"/>
  <c r="O45" i="18"/>
  <c r="M45" i="18"/>
  <c r="K45" i="18"/>
  <c r="I45" i="18"/>
  <c r="G45" i="18"/>
  <c r="E45" i="18"/>
  <c r="Q69" i="29"/>
  <c r="Q33" i="29"/>
  <c r="R2" i="29"/>
  <c r="Q85" i="29"/>
  <c r="Q54" i="29"/>
  <c r="Q18" i="29"/>
  <c r="P84" i="29"/>
  <c r="P101" i="29"/>
  <c r="P107" i="29" s="1"/>
  <c r="P113" i="29" s="1"/>
  <c r="R1" i="29"/>
  <c r="D55" i="29"/>
  <c r="G101" i="14"/>
  <c r="G107" i="14" s="1"/>
  <c r="G111" i="14" s="1"/>
  <c r="G109" i="14"/>
  <c r="G97" i="14"/>
  <c r="G104" i="14"/>
  <c r="G108" i="14"/>
  <c r="G96" i="14"/>
  <c r="G105" i="14"/>
  <c r="G103" i="14"/>
  <c r="G110" i="14"/>
  <c r="G98" i="14"/>
  <c r="G102" i="14"/>
  <c r="G99" i="14"/>
  <c r="D66" i="29"/>
  <c r="D97" i="29" s="1"/>
  <c r="AO20" i="30"/>
  <c r="AL21" i="30"/>
  <c r="D58" i="29"/>
  <c r="D62" i="29"/>
  <c r="AO12" i="29"/>
  <c r="AL13" i="29"/>
  <c r="AN17" i="29"/>
  <c r="AM16" i="29"/>
  <c r="AJ2" i="22"/>
  <c r="AI3" i="22" s="1"/>
  <c r="E1" i="22"/>
  <c r="H95" i="14"/>
  <c r="AH2" i="22"/>
  <c r="AH3" i="22" s="1"/>
  <c r="AH4" i="22" s="1"/>
  <c r="AH5" i="22" s="1"/>
  <c r="AH6" i="22" s="1"/>
  <c r="AH7" i="22" s="1"/>
  <c r="AH8" i="22" s="1"/>
  <c r="AH9" i="22" s="1"/>
  <c r="AH10" i="22" s="1"/>
  <c r="AH11" i="22" s="1"/>
  <c r="AH12" i="22" s="1"/>
  <c r="AH13" i="22" s="1"/>
  <c r="AH14" i="22" s="1"/>
  <c r="AH15" i="22" s="1"/>
  <c r="AH16" i="22" s="1"/>
  <c r="D25" i="29"/>
  <c r="D79" i="29"/>
  <c r="D36" i="29"/>
  <c r="D21" i="29"/>
  <c r="D7" i="29"/>
  <c r="D12" i="29"/>
  <c r="D11" i="29"/>
  <c r="D73" i="29"/>
  <c r="D37" i="29"/>
  <c r="D24" i="29"/>
  <c r="D75" i="29"/>
  <c r="D28" i="29"/>
  <c r="D77" i="29"/>
  <c r="D29" i="29"/>
  <c r="D71" i="29"/>
  <c r="CW39" i="18" l="1"/>
  <c r="CW47" i="18" s="1"/>
  <c r="CW46" i="18"/>
  <c r="DM39" i="18"/>
  <c r="DM47" i="18" s="1"/>
  <c r="DM46" i="18"/>
  <c r="EC39" i="18"/>
  <c r="EC47" i="18" s="1"/>
  <c r="EC46" i="18"/>
  <c r="ES39" i="18"/>
  <c r="ES47" i="18" s="1"/>
  <c r="ES46" i="18"/>
  <c r="FI39" i="18"/>
  <c r="FI47" i="18" s="1"/>
  <c r="FI46" i="18"/>
  <c r="FY39" i="18"/>
  <c r="FY47" i="18" s="1"/>
  <c r="FY46" i="18"/>
  <c r="DJ39" i="18"/>
  <c r="DJ47" i="18" s="1"/>
  <c r="DJ46" i="18"/>
  <c r="DZ39" i="18"/>
  <c r="DZ47" i="18" s="1"/>
  <c r="DZ46" i="18"/>
  <c r="EP39" i="18"/>
  <c r="EP47" i="18" s="1"/>
  <c r="EP46" i="18"/>
  <c r="FF39" i="18"/>
  <c r="FF47" i="18" s="1"/>
  <c r="FF46" i="18"/>
  <c r="FV39" i="18"/>
  <c r="FV47" i="18" s="1"/>
  <c r="FV46" i="18"/>
  <c r="DG39" i="18"/>
  <c r="DG47" i="18" s="1"/>
  <c r="DG46" i="18"/>
  <c r="DW39" i="18"/>
  <c r="DW47" i="18" s="1"/>
  <c r="DW46" i="18"/>
  <c r="EM39" i="18"/>
  <c r="EM47" i="18" s="1"/>
  <c r="EM46" i="18"/>
  <c r="FC39" i="18"/>
  <c r="FC47" i="18" s="1"/>
  <c r="FC46" i="18"/>
  <c r="FS39" i="18"/>
  <c r="FS47" i="18" s="1"/>
  <c r="FS46" i="18"/>
  <c r="DD39" i="18"/>
  <c r="DD47" i="18" s="1"/>
  <c r="DD46" i="18"/>
  <c r="DT39" i="18"/>
  <c r="DT47" i="18" s="1"/>
  <c r="DT46" i="18"/>
  <c r="EJ39" i="18"/>
  <c r="EJ47" i="18" s="1"/>
  <c r="EJ46" i="18"/>
  <c r="EZ39" i="18"/>
  <c r="EZ47" i="18" s="1"/>
  <c r="EZ46" i="18"/>
  <c r="FP39" i="18"/>
  <c r="FP47" i="18" s="1"/>
  <c r="FP46" i="18"/>
  <c r="DA39" i="18"/>
  <c r="DA47" i="18" s="1"/>
  <c r="DA46" i="18"/>
  <c r="DQ39" i="18"/>
  <c r="DQ47" i="18" s="1"/>
  <c r="DQ46" i="18"/>
  <c r="EG39" i="18"/>
  <c r="EG47" i="18" s="1"/>
  <c r="EG46" i="18"/>
  <c r="EW39" i="18"/>
  <c r="EW47" i="18" s="1"/>
  <c r="EW46" i="18"/>
  <c r="FM39" i="18"/>
  <c r="FM47" i="18" s="1"/>
  <c r="FM46" i="18"/>
  <c r="CX39" i="18"/>
  <c r="CX47" i="18" s="1"/>
  <c r="CX46" i="18"/>
  <c r="DN39" i="18"/>
  <c r="DN47" i="18" s="1"/>
  <c r="DN46" i="18"/>
  <c r="ED39" i="18"/>
  <c r="ED47" i="18" s="1"/>
  <c r="ED46" i="18"/>
  <c r="ET39" i="18"/>
  <c r="ET47" i="18" s="1"/>
  <c r="ET46" i="18"/>
  <c r="FJ39" i="18"/>
  <c r="FJ47" i="18" s="1"/>
  <c r="FJ46" i="18"/>
  <c r="FZ39" i="18"/>
  <c r="FZ47" i="18" s="1"/>
  <c r="FZ46" i="18"/>
  <c r="DK39" i="18"/>
  <c r="DK47" i="18" s="1"/>
  <c r="DK46" i="18"/>
  <c r="EA39" i="18"/>
  <c r="EA47" i="18" s="1"/>
  <c r="EA46" i="18"/>
  <c r="EQ39" i="18"/>
  <c r="EQ47" i="18" s="1"/>
  <c r="EQ46" i="18"/>
  <c r="FG39" i="18"/>
  <c r="FG47" i="18" s="1"/>
  <c r="FG46" i="18"/>
  <c r="FW39" i="18"/>
  <c r="FW47" i="18" s="1"/>
  <c r="FW46" i="18"/>
  <c r="DH39" i="18"/>
  <c r="DH47" i="18" s="1"/>
  <c r="DH46" i="18"/>
  <c r="DX39" i="18"/>
  <c r="DX47" i="18" s="1"/>
  <c r="DX46" i="18"/>
  <c r="EN39" i="18"/>
  <c r="EN47" i="18" s="1"/>
  <c r="EN46" i="18"/>
  <c r="FD39" i="18"/>
  <c r="FD47" i="18" s="1"/>
  <c r="FD46" i="18"/>
  <c r="FT39" i="18"/>
  <c r="FT47" i="18" s="1"/>
  <c r="FT46" i="18"/>
  <c r="DE39" i="18"/>
  <c r="DE47" i="18" s="1"/>
  <c r="DE46" i="18"/>
  <c r="DU39" i="18"/>
  <c r="DU47" i="18" s="1"/>
  <c r="DU46" i="18"/>
  <c r="EK39" i="18"/>
  <c r="EK47" i="18" s="1"/>
  <c r="EK46" i="18"/>
  <c r="FA39" i="18"/>
  <c r="FA47" i="18" s="1"/>
  <c r="FA46" i="18"/>
  <c r="FQ39" i="18"/>
  <c r="FQ47" i="18" s="1"/>
  <c r="FQ46" i="18"/>
  <c r="DB39" i="18"/>
  <c r="DB47" i="18" s="1"/>
  <c r="DB46" i="18"/>
  <c r="DR39" i="18"/>
  <c r="DR47" i="18" s="1"/>
  <c r="DR46" i="18"/>
  <c r="EH39" i="18"/>
  <c r="EH47" i="18" s="1"/>
  <c r="EH46" i="18"/>
  <c r="EX39" i="18"/>
  <c r="EX47" i="18" s="1"/>
  <c r="EX46" i="18"/>
  <c r="FN39" i="18"/>
  <c r="FN47" i="18" s="1"/>
  <c r="FN46" i="18"/>
  <c r="CY39" i="18"/>
  <c r="CY47" i="18" s="1"/>
  <c r="CY46" i="18"/>
  <c r="DO39" i="18"/>
  <c r="DO47" i="18" s="1"/>
  <c r="DO46" i="18"/>
  <c r="EE39" i="18"/>
  <c r="EE47" i="18" s="1"/>
  <c r="EE46" i="18"/>
  <c r="EU39" i="18"/>
  <c r="EU47" i="18" s="1"/>
  <c r="EU46" i="18"/>
  <c r="FK39" i="18"/>
  <c r="FK47" i="18" s="1"/>
  <c r="FK46" i="18"/>
  <c r="GA39" i="18"/>
  <c r="GA47" i="18" s="1"/>
  <c r="GA46" i="18"/>
  <c r="DL39" i="18"/>
  <c r="DL47" i="18" s="1"/>
  <c r="DL46" i="18"/>
  <c r="EB39" i="18"/>
  <c r="EB47" i="18" s="1"/>
  <c r="EB46" i="18"/>
  <c r="ER39" i="18"/>
  <c r="ER47" i="18" s="1"/>
  <c r="ER46" i="18"/>
  <c r="FH39" i="18"/>
  <c r="FH47" i="18" s="1"/>
  <c r="FH46" i="18"/>
  <c r="FX39" i="18"/>
  <c r="FX47" i="18" s="1"/>
  <c r="FX46" i="18"/>
  <c r="DI39" i="18"/>
  <c r="DI47" i="18" s="1"/>
  <c r="DI46" i="18"/>
  <c r="DY39" i="18"/>
  <c r="DY47" i="18" s="1"/>
  <c r="DY46" i="18"/>
  <c r="EO39" i="18"/>
  <c r="EO47" i="18" s="1"/>
  <c r="EO46" i="18"/>
  <c r="FE39" i="18"/>
  <c r="FE47" i="18" s="1"/>
  <c r="FE46" i="18"/>
  <c r="FU39" i="18"/>
  <c r="FU47" i="18" s="1"/>
  <c r="FU46" i="18"/>
  <c r="DF39" i="18"/>
  <c r="DF47" i="18" s="1"/>
  <c r="DF46" i="18"/>
  <c r="DV39" i="18"/>
  <c r="DV47" i="18" s="1"/>
  <c r="DV46" i="18"/>
  <c r="EL39" i="18"/>
  <c r="EL47" i="18" s="1"/>
  <c r="EL46" i="18"/>
  <c r="FB39" i="18"/>
  <c r="FB47" i="18" s="1"/>
  <c r="FB46" i="18"/>
  <c r="FR39" i="18"/>
  <c r="FR47" i="18" s="1"/>
  <c r="FR46" i="18"/>
  <c r="DC39" i="18"/>
  <c r="DC47" i="18" s="1"/>
  <c r="DC46" i="18"/>
  <c r="DS39" i="18"/>
  <c r="DS47" i="18" s="1"/>
  <c r="DS46" i="18"/>
  <c r="EI39" i="18"/>
  <c r="EI47" i="18" s="1"/>
  <c r="EI46" i="18"/>
  <c r="EY39" i="18"/>
  <c r="EY47" i="18" s="1"/>
  <c r="EY46" i="18"/>
  <c r="FO39" i="18"/>
  <c r="FO47" i="18" s="1"/>
  <c r="FO46" i="18"/>
  <c r="CZ39" i="18"/>
  <c r="CZ47" i="18" s="1"/>
  <c r="CZ46" i="18"/>
  <c r="DP39" i="18"/>
  <c r="DP47" i="18" s="1"/>
  <c r="DP46" i="18"/>
  <c r="EF39" i="18"/>
  <c r="EF47" i="18" s="1"/>
  <c r="EF46" i="18"/>
  <c r="EV39" i="18"/>
  <c r="EV47" i="18" s="1"/>
  <c r="EV46" i="18"/>
  <c r="FL39" i="18"/>
  <c r="FL47" i="18" s="1"/>
  <c r="FL46" i="18"/>
  <c r="GB39" i="18"/>
  <c r="GB47" i="18" s="1"/>
  <c r="GB46" i="18"/>
  <c r="E46" i="18"/>
  <c r="E39" i="18"/>
  <c r="E47" i="18" s="1"/>
  <c r="M46" i="18"/>
  <c r="M47" i="18"/>
  <c r="J46" i="18"/>
  <c r="J47" i="18"/>
  <c r="AZ47" i="18"/>
  <c r="AZ46" i="18"/>
  <c r="AN47" i="18"/>
  <c r="AN46" i="18"/>
  <c r="G46" i="18"/>
  <c r="G47" i="18"/>
  <c r="K46" i="18"/>
  <c r="K47" i="18"/>
  <c r="O46" i="18"/>
  <c r="O47" i="18"/>
  <c r="H46" i="18"/>
  <c r="H47" i="18"/>
  <c r="L46" i="18"/>
  <c r="L47" i="18"/>
  <c r="P46" i="18"/>
  <c r="P47" i="18"/>
  <c r="AX46" i="18"/>
  <c r="AX47" i="18"/>
  <c r="AT47" i="18"/>
  <c r="AT46" i="18"/>
  <c r="AP47" i="18"/>
  <c r="AP46" i="18"/>
  <c r="AL47" i="18"/>
  <c r="AL46" i="18"/>
  <c r="AH47" i="18"/>
  <c r="AH46" i="18"/>
  <c r="AD47" i="18"/>
  <c r="AD46" i="18"/>
  <c r="Z47" i="18"/>
  <c r="Z46" i="18"/>
  <c r="V47" i="18"/>
  <c r="V46" i="18"/>
  <c r="R47" i="18"/>
  <c r="R46" i="18"/>
  <c r="AW47" i="18"/>
  <c r="AW46" i="18"/>
  <c r="AS47" i="18"/>
  <c r="AS46" i="18"/>
  <c r="AO47" i="18"/>
  <c r="AO46" i="18"/>
  <c r="AK47" i="18"/>
  <c r="AK46" i="18"/>
  <c r="AG47" i="18"/>
  <c r="AG46" i="18"/>
  <c r="AC47" i="18"/>
  <c r="AC46" i="18"/>
  <c r="Y47" i="18"/>
  <c r="Y46" i="18"/>
  <c r="U47" i="18"/>
  <c r="U46" i="18"/>
  <c r="Q47" i="18"/>
  <c r="Q46" i="18"/>
  <c r="BD47" i="18"/>
  <c r="BD46" i="18"/>
  <c r="BH47" i="18"/>
  <c r="BH46" i="18"/>
  <c r="BL47" i="18"/>
  <c r="BL46" i="18"/>
  <c r="BP47" i="18"/>
  <c r="BP46" i="18"/>
  <c r="BT47" i="18"/>
  <c r="BT46" i="18"/>
  <c r="BX47" i="18"/>
  <c r="BX46" i="18"/>
  <c r="CB47" i="18"/>
  <c r="CB46" i="18"/>
  <c r="CF47" i="18"/>
  <c r="CF46" i="18"/>
  <c r="CJ47" i="18"/>
  <c r="CJ46" i="18"/>
  <c r="CN47" i="18"/>
  <c r="CN46" i="18"/>
  <c r="CR47" i="18"/>
  <c r="CR46" i="18"/>
  <c r="CV47" i="18"/>
  <c r="CV46" i="18"/>
  <c r="BC47" i="18"/>
  <c r="BC46" i="18"/>
  <c r="BG47" i="18"/>
  <c r="BG46" i="18"/>
  <c r="BK47" i="18"/>
  <c r="BK46" i="18"/>
  <c r="BO47" i="18"/>
  <c r="BO46" i="18"/>
  <c r="BS47" i="18"/>
  <c r="BS46" i="18"/>
  <c r="BW47" i="18"/>
  <c r="BW46" i="18"/>
  <c r="CA47" i="18"/>
  <c r="CA46" i="18"/>
  <c r="CE47" i="18"/>
  <c r="CE46" i="18"/>
  <c r="CI47" i="18"/>
  <c r="CI46" i="18"/>
  <c r="CM47" i="18"/>
  <c r="CM46" i="18"/>
  <c r="CQ47" i="18"/>
  <c r="CQ46" i="18"/>
  <c r="CU47" i="18"/>
  <c r="CU46" i="18"/>
  <c r="I46" i="18"/>
  <c r="I47" i="18"/>
  <c r="F46" i="18"/>
  <c r="F47" i="18"/>
  <c r="N46" i="18"/>
  <c r="N47" i="18"/>
  <c r="AV47" i="18"/>
  <c r="AV46" i="18"/>
  <c r="AR47" i="18"/>
  <c r="AR46" i="18"/>
  <c r="AJ47" i="18"/>
  <c r="AJ46" i="18"/>
  <c r="AF47" i="18"/>
  <c r="AF46" i="18"/>
  <c r="AB47" i="18"/>
  <c r="AB46" i="18"/>
  <c r="X47" i="18"/>
  <c r="X46" i="18"/>
  <c r="T47" i="18"/>
  <c r="T46" i="18"/>
  <c r="AY47" i="18"/>
  <c r="AY46" i="18"/>
  <c r="AU47" i="18"/>
  <c r="AU46" i="18"/>
  <c r="AQ47" i="18"/>
  <c r="AQ46" i="18"/>
  <c r="AM47" i="18"/>
  <c r="AM46" i="18"/>
  <c r="AI47" i="18"/>
  <c r="AI46" i="18"/>
  <c r="AE47" i="18"/>
  <c r="AE46" i="18"/>
  <c r="AA47" i="18"/>
  <c r="AA46" i="18"/>
  <c r="W47" i="18"/>
  <c r="W46" i="18"/>
  <c r="S47" i="18"/>
  <c r="S46" i="18"/>
  <c r="BB47" i="18"/>
  <c r="BB46" i="18"/>
  <c r="BF47" i="18"/>
  <c r="BF46" i="18"/>
  <c r="BJ47" i="18"/>
  <c r="BJ46" i="18"/>
  <c r="BN47" i="18"/>
  <c r="BN46" i="18"/>
  <c r="BR47" i="18"/>
  <c r="BR46" i="18"/>
  <c r="BV47" i="18"/>
  <c r="BV46" i="18"/>
  <c r="BZ47" i="18"/>
  <c r="BZ46" i="18"/>
  <c r="CD47" i="18"/>
  <c r="CD46" i="18"/>
  <c r="CH47" i="18"/>
  <c r="CH46" i="18"/>
  <c r="CL47" i="18"/>
  <c r="CL46" i="18"/>
  <c r="CP47" i="18"/>
  <c r="CP46" i="18"/>
  <c r="CT47" i="18"/>
  <c r="CT46" i="18"/>
  <c r="BA47" i="18"/>
  <c r="BA46" i="18"/>
  <c r="BE47" i="18"/>
  <c r="BE46" i="18"/>
  <c r="BI47" i="18"/>
  <c r="BI46" i="18"/>
  <c r="BM47" i="18"/>
  <c r="BM46" i="18"/>
  <c r="BQ47" i="18"/>
  <c r="BQ46" i="18"/>
  <c r="BU47" i="18"/>
  <c r="BU46" i="18"/>
  <c r="BY47" i="18"/>
  <c r="BY46" i="18"/>
  <c r="CC47" i="18"/>
  <c r="CC46" i="18"/>
  <c r="CG47" i="18"/>
  <c r="CG46" i="18"/>
  <c r="CK47" i="18"/>
  <c r="CK46" i="18"/>
  <c r="CO47" i="18"/>
  <c r="CO46" i="18"/>
  <c r="CS47" i="18"/>
  <c r="CS46" i="18"/>
  <c r="R69" i="29"/>
  <c r="D110" i="29" s="1"/>
  <c r="R33" i="29"/>
  <c r="R54" i="29"/>
  <c r="R18" i="29"/>
  <c r="R85" i="29"/>
  <c r="Q101" i="29"/>
  <c r="Q107" i="29" s="1"/>
  <c r="Q113" i="29" s="1"/>
  <c r="Q84" i="29"/>
  <c r="D105" i="29"/>
  <c r="H103" i="14"/>
  <c r="H110" i="14"/>
  <c r="H98" i="14"/>
  <c r="H102" i="14"/>
  <c r="H105" i="14"/>
  <c r="H109" i="14"/>
  <c r="H97" i="14"/>
  <c r="H104" i="14"/>
  <c r="H108" i="14"/>
  <c r="H96" i="14"/>
  <c r="H99" i="14"/>
  <c r="H101" i="14"/>
  <c r="H107" i="14" s="1"/>
  <c r="H111" i="14" s="1"/>
  <c r="AJ3" i="22"/>
  <c r="AI4" i="22" s="1"/>
  <c r="E2" i="22"/>
  <c r="D39" i="29"/>
  <c r="AO21" i="30"/>
  <c r="AL22" i="30"/>
  <c r="D57" i="29"/>
  <c r="D88" i="29" s="1"/>
  <c r="D65" i="29"/>
  <c r="D96" i="29" s="1"/>
  <c r="D59" i="29"/>
  <c r="D90" i="29" s="1"/>
  <c r="D64" i="29"/>
  <c r="D95" i="29" s="1"/>
  <c r="D61" i="29"/>
  <c r="D117" i="29" s="1"/>
  <c r="D63" i="29"/>
  <c r="D94" i="29" s="1"/>
  <c r="D93" i="29"/>
  <c r="AO13" i="29"/>
  <c r="AL14" i="29"/>
  <c r="D89" i="29"/>
  <c r="AN18" i="29"/>
  <c r="AM17" i="29"/>
  <c r="F1" i="22"/>
  <c r="AL2" i="2"/>
  <c r="C199" i="2"/>
  <c r="C204" i="2" s="1"/>
  <c r="C205" i="2" s="1"/>
  <c r="D15" i="29"/>
  <c r="D111" i="29" l="1"/>
  <c r="D103" i="29"/>
  <c r="R101" i="29"/>
  <c r="R107" i="29" s="1"/>
  <c r="R113" i="29" s="1"/>
  <c r="R84" i="29"/>
  <c r="D204" i="2"/>
  <c r="F2" i="22"/>
  <c r="AJ4" i="22"/>
  <c r="AI5" i="22" s="1"/>
  <c r="D92" i="29"/>
  <c r="AO22" i="30"/>
  <c r="AL23" i="30"/>
  <c r="AL15" i="29"/>
  <c r="AO14" i="29"/>
  <c r="AN19" i="29"/>
  <c r="AM18" i="29"/>
  <c r="G1" i="22"/>
  <c r="AM2" i="2"/>
  <c r="AL3" i="2" s="1"/>
  <c r="AM3" i="2" s="1"/>
  <c r="AL4" i="2" s="1"/>
  <c r="AM4" i="2" s="1"/>
  <c r="AL5" i="2" s="1"/>
  <c r="AM5" i="2" s="1"/>
  <c r="AL6" i="2" s="1"/>
  <c r="AM6" i="2" s="1"/>
  <c r="AL7" i="2" s="1"/>
  <c r="AM7" i="2" s="1"/>
  <c r="AL8" i="2" s="1"/>
  <c r="AM8" i="2" s="1"/>
  <c r="AL9" i="2" s="1"/>
  <c r="AM9" i="2" s="1"/>
  <c r="AL10" i="2" s="1"/>
  <c r="AM10" i="2" s="1"/>
  <c r="AL11" i="2" s="1"/>
  <c r="AM11" i="2" s="1"/>
  <c r="AL12" i="2" s="1"/>
  <c r="AM12" i="2" s="1"/>
  <c r="AL13" i="2" s="1"/>
  <c r="AM13" i="2" s="1"/>
  <c r="AL14" i="2" s="1"/>
  <c r="AM14" i="2" s="1"/>
  <c r="AL15" i="2" s="1"/>
  <c r="AM15" i="2" s="1"/>
  <c r="AL16" i="2" s="1"/>
  <c r="AM16" i="2" s="1"/>
  <c r="AK2" i="2"/>
  <c r="AK3" i="2" s="1"/>
  <c r="AK4" i="2" s="1"/>
  <c r="AK5" i="2" s="1"/>
  <c r="AK6" i="2" s="1"/>
  <c r="AK7" i="2" s="1"/>
  <c r="AK8" i="2" s="1"/>
  <c r="AK9" i="2" s="1"/>
  <c r="AK10" i="2" s="1"/>
  <c r="AK11" i="2" s="1"/>
  <c r="AK12" i="2" s="1"/>
  <c r="AK13" i="2" s="1"/>
  <c r="AK14" i="2" s="1"/>
  <c r="AK15" i="2" s="1"/>
  <c r="AK16" i="2" s="1"/>
  <c r="C1" i="2"/>
  <c r="E204" i="2" l="1"/>
  <c r="E205" i="2" s="1"/>
  <c r="D205" i="2"/>
  <c r="G2" i="22"/>
  <c r="AJ5" i="22"/>
  <c r="AI6" i="22" s="1"/>
  <c r="AJ6" i="22" s="1"/>
  <c r="AI7" i="22" s="1"/>
  <c r="AJ7" i="22" s="1"/>
  <c r="AI8" i="22" s="1"/>
  <c r="AJ8" i="22" s="1"/>
  <c r="AI9" i="22" s="1"/>
  <c r="AO23" i="30"/>
  <c r="AL24" i="30"/>
  <c r="AO15" i="29"/>
  <c r="AL16" i="29"/>
  <c r="AN20" i="29"/>
  <c r="AM19" i="29"/>
  <c r="H1" i="22"/>
  <c r="I1" i="22" s="1"/>
  <c r="D1" i="2"/>
  <c r="C2" i="2"/>
  <c r="AQ1" i="8"/>
  <c r="AQ2" i="8" s="1"/>
  <c r="E22" i="30"/>
  <c r="E21" i="30"/>
  <c r="E3" i="30"/>
  <c r="E4" i="30"/>
  <c r="E26" i="30"/>
  <c r="E5" i="30"/>
  <c r="E11" i="30"/>
  <c r="E7" i="30"/>
  <c r="E51" i="30"/>
  <c r="E19" i="30"/>
  <c r="E10" i="30"/>
  <c r="E28" i="30"/>
  <c r="E44" i="30"/>
  <c r="E42" i="30"/>
  <c r="E6" i="30"/>
  <c r="E35" i="30"/>
  <c r="E27" i="30"/>
  <c r="E37" i="30"/>
  <c r="E29" i="30"/>
  <c r="E8" i="30"/>
  <c r="E13" i="30"/>
  <c r="E14" i="30"/>
  <c r="E12" i="30"/>
  <c r="E49" i="30"/>
  <c r="E41" i="30"/>
  <c r="E24" i="30"/>
  <c r="E23" i="30"/>
  <c r="E9" i="30"/>
  <c r="E20" i="30"/>
  <c r="E18" i="30"/>
  <c r="E25" i="30"/>
  <c r="E15" i="30"/>
  <c r="F204" i="2" l="1"/>
  <c r="F205" i="2" s="1"/>
  <c r="G204" i="2"/>
  <c r="G205" i="2" s="1"/>
  <c r="J1" i="22"/>
  <c r="I2" i="22"/>
  <c r="I10" i="22" s="1"/>
  <c r="I18" i="22" s="1"/>
  <c r="I25" i="22" s="1"/>
  <c r="I33" i="22" s="1"/>
  <c r="I41" i="22" s="1"/>
  <c r="H204" i="2"/>
  <c r="H205" i="2" s="1"/>
  <c r="E65" i="30"/>
  <c r="E43" i="30"/>
  <c r="E45" i="30" s="1"/>
  <c r="E68" i="30"/>
  <c r="E34" i="30"/>
  <c r="E36" i="30" s="1"/>
  <c r="H2" i="22"/>
  <c r="E30" i="30"/>
  <c r="E48" i="30" s="1"/>
  <c r="E50" i="30" s="1"/>
  <c r="E52" i="30" s="1"/>
  <c r="AP2" i="8"/>
  <c r="AQ3" i="8"/>
  <c r="AO24" i="30"/>
  <c r="AL25" i="30"/>
  <c r="AO16" i="29"/>
  <c r="AL17" i="29"/>
  <c r="AJ9" i="22"/>
  <c r="AI10" i="22" s="1"/>
  <c r="AN21" i="29"/>
  <c r="AM20" i="29"/>
  <c r="E1" i="2"/>
  <c r="D2" i="2"/>
  <c r="AL1" i="22"/>
  <c r="AO1" i="22" s="1"/>
  <c r="AZ3" i="22"/>
  <c r="AZ4" i="22"/>
  <c r="AZ5" i="22"/>
  <c r="AZ6" i="22"/>
  <c r="AZ7" i="22"/>
  <c r="AZ8" i="22"/>
  <c r="AZ9" i="22"/>
  <c r="AZ10" i="22"/>
  <c r="AZ11" i="22"/>
  <c r="AZ12" i="22"/>
  <c r="AZ13" i="22"/>
  <c r="AZ2" i="22"/>
  <c r="A37" i="22"/>
  <c r="A36" i="22"/>
  <c r="A35" i="22"/>
  <c r="A34" i="22"/>
  <c r="A33" i="22"/>
  <c r="A30" i="22"/>
  <c r="A29" i="22"/>
  <c r="A28" i="22"/>
  <c r="A27" i="22"/>
  <c r="A26" i="22"/>
  <c r="J2" i="22" l="1"/>
  <c r="J10" i="22" s="1"/>
  <c r="J18" i="22" s="1"/>
  <c r="J25" i="22" s="1"/>
  <c r="J33" i="22" s="1"/>
  <c r="J41" i="22" s="1"/>
  <c r="K1" i="22"/>
  <c r="I204" i="2"/>
  <c r="I205" i="2" s="1"/>
  <c r="E53" i="30"/>
  <c r="E60" i="30"/>
  <c r="E38" i="30"/>
  <c r="E55" i="30"/>
  <c r="AO25" i="30"/>
  <c r="AL26" i="30"/>
  <c r="AP3" i="8"/>
  <c r="AQ4" i="8"/>
  <c r="AO17" i="29"/>
  <c r="AL18" i="29"/>
  <c r="AJ10" i="22"/>
  <c r="AI11" i="22" s="1"/>
  <c r="AN22" i="29"/>
  <c r="AM21" i="29"/>
  <c r="F1" i="2"/>
  <c r="G1" i="2" s="1"/>
  <c r="E2" i="2"/>
  <c r="E59" i="30" l="1"/>
  <c r="E61" i="30" s="1"/>
  <c r="E48" i="29" s="1"/>
  <c r="E56" i="30"/>
  <c r="E67" i="30"/>
  <c r="E69" i="30" s="1"/>
  <c r="E64" i="30"/>
  <c r="E66" i="30" s="1"/>
  <c r="K2" i="22"/>
  <c r="K10" i="22" s="1"/>
  <c r="K18" i="22" s="1"/>
  <c r="K25" i="22" s="1"/>
  <c r="K33" i="22" s="1"/>
  <c r="K41" i="22" s="1"/>
  <c r="L1" i="22"/>
  <c r="J204" i="2"/>
  <c r="J205" i="2" s="1"/>
  <c r="G2" i="2"/>
  <c r="H1" i="2"/>
  <c r="E39" i="30"/>
  <c r="E57" i="30"/>
  <c r="E63" i="30"/>
  <c r="AO26" i="30"/>
  <c r="AL27" i="30"/>
  <c r="AP4" i="8"/>
  <c r="AQ5" i="8"/>
  <c r="AL19" i="29"/>
  <c r="AJ11" i="22"/>
  <c r="AI12" i="22" s="1"/>
  <c r="AN23" i="29"/>
  <c r="AM22" i="29"/>
  <c r="F2" i="2"/>
  <c r="L2" i="22" l="1"/>
  <c r="L10" i="22" s="1"/>
  <c r="L18" i="22" s="1"/>
  <c r="L25" i="22" s="1"/>
  <c r="L33" i="22" s="1"/>
  <c r="L41" i="22" s="1"/>
  <c r="M1" i="22"/>
  <c r="G38" i="2"/>
  <c r="G27" i="2"/>
  <c r="G20" i="2"/>
  <c r="I1" i="2"/>
  <c r="H2" i="2"/>
  <c r="K204" i="2"/>
  <c r="K205" i="2" s="1"/>
  <c r="E58" i="30"/>
  <c r="E47" i="29" s="1"/>
  <c r="AO27" i="30"/>
  <c r="AL28" i="30"/>
  <c r="AP5" i="8"/>
  <c r="AQ6" i="8"/>
  <c r="AL20" i="29"/>
  <c r="AJ12" i="22"/>
  <c r="AI13" i="22" s="1"/>
  <c r="AN24" i="29"/>
  <c r="AM23" i="29"/>
  <c r="M2" i="22" l="1"/>
  <c r="M10" i="22" s="1"/>
  <c r="M18" i="22" s="1"/>
  <c r="M25" i="22" s="1"/>
  <c r="M33" i="22" s="1"/>
  <c r="M41" i="22" s="1"/>
  <c r="N1" i="22"/>
  <c r="L204" i="2"/>
  <c r="L205" i="2" s="1"/>
  <c r="I2" i="2"/>
  <c r="J1" i="2"/>
  <c r="H38" i="2"/>
  <c r="H27" i="2"/>
  <c r="H20" i="2"/>
  <c r="AP6" i="8"/>
  <c r="AQ7" i="8"/>
  <c r="AO28" i="30"/>
  <c r="AL29" i="30"/>
  <c r="AL21" i="29"/>
  <c r="AJ13" i="22"/>
  <c r="AI14" i="22" s="1"/>
  <c r="AN25" i="29"/>
  <c r="AM24" i="29"/>
  <c r="O1" i="22" l="1"/>
  <c r="N2" i="22"/>
  <c r="N10" i="22" s="1"/>
  <c r="N18" i="22" s="1"/>
  <c r="N25" i="22" s="1"/>
  <c r="N33" i="22" s="1"/>
  <c r="N41" i="22" s="1"/>
  <c r="I38" i="2"/>
  <c r="I27" i="2"/>
  <c r="I20" i="2"/>
  <c r="K1" i="2"/>
  <c r="J2" i="2"/>
  <c r="M204" i="2"/>
  <c r="M205" i="2" s="1"/>
  <c r="AQ8" i="8"/>
  <c r="AP7" i="8"/>
  <c r="AO29" i="30"/>
  <c r="AL30" i="30"/>
  <c r="AL22" i="29"/>
  <c r="AJ14" i="22"/>
  <c r="AI15" i="22" s="1"/>
  <c r="AN26" i="29"/>
  <c r="AM25" i="29"/>
  <c r="A23" i="22"/>
  <c r="A22" i="22"/>
  <c r="A21" i="22"/>
  <c r="A20" i="22"/>
  <c r="A19" i="22"/>
  <c r="A15" i="22"/>
  <c r="A14" i="22"/>
  <c r="A13" i="22"/>
  <c r="A12" i="22"/>
  <c r="A11" i="22"/>
  <c r="A4" i="22"/>
  <c r="A5" i="22"/>
  <c r="A6" i="22"/>
  <c r="A7" i="22"/>
  <c r="A3" i="22"/>
  <c r="AQ197" i="22"/>
  <c r="AQ196" i="22"/>
  <c r="AQ195" i="22"/>
  <c r="AQ194" i="22"/>
  <c r="AQ193" i="22"/>
  <c r="AQ192" i="22"/>
  <c r="AQ191" i="22"/>
  <c r="AQ190" i="22"/>
  <c r="AQ189" i="22"/>
  <c r="AQ188" i="22"/>
  <c r="AQ187" i="22"/>
  <c r="AQ186" i="22"/>
  <c r="AQ185" i="22"/>
  <c r="AQ184" i="22"/>
  <c r="AQ183" i="22"/>
  <c r="AQ182" i="22"/>
  <c r="AQ181" i="22"/>
  <c r="AQ180" i="22"/>
  <c r="AQ179" i="22"/>
  <c r="AQ178" i="22"/>
  <c r="AQ177" i="22"/>
  <c r="AQ176" i="22"/>
  <c r="AQ175" i="22"/>
  <c r="AQ174" i="22"/>
  <c r="AQ173" i="22"/>
  <c r="AQ172" i="22"/>
  <c r="AQ171" i="22"/>
  <c r="AQ170" i="22"/>
  <c r="AQ169" i="22"/>
  <c r="AQ168" i="22"/>
  <c r="AQ167" i="22"/>
  <c r="AQ166" i="22"/>
  <c r="AQ165" i="22"/>
  <c r="AQ164" i="22"/>
  <c r="AQ163" i="22"/>
  <c r="AQ162" i="22"/>
  <c r="AQ161" i="22"/>
  <c r="AQ160" i="22"/>
  <c r="AQ159" i="22"/>
  <c r="AQ158" i="22"/>
  <c r="AQ157" i="22"/>
  <c r="AQ156" i="22"/>
  <c r="AQ155" i="22"/>
  <c r="AQ154" i="22"/>
  <c r="AQ153" i="22"/>
  <c r="AQ152" i="22"/>
  <c r="AQ151" i="22"/>
  <c r="AQ150" i="22"/>
  <c r="AQ149" i="22"/>
  <c r="AQ148" i="22"/>
  <c r="AQ147" i="22"/>
  <c r="AQ146" i="22"/>
  <c r="AQ145" i="22"/>
  <c r="AQ144" i="22"/>
  <c r="AQ143" i="22"/>
  <c r="AQ142" i="22"/>
  <c r="AQ141" i="22"/>
  <c r="AQ140" i="22"/>
  <c r="AQ139" i="22"/>
  <c r="AQ138" i="22"/>
  <c r="AQ137" i="22"/>
  <c r="AQ136" i="22"/>
  <c r="AQ135" i="22"/>
  <c r="AQ134" i="22"/>
  <c r="AQ133" i="22"/>
  <c r="AQ132" i="22"/>
  <c r="AQ131" i="22"/>
  <c r="AQ130" i="22"/>
  <c r="AQ129" i="22"/>
  <c r="AQ128" i="22"/>
  <c r="AQ127" i="22"/>
  <c r="AQ126" i="22"/>
  <c r="AQ125" i="22"/>
  <c r="AQ124" i="22"/>
  <c r="AQ123" i="22"/>
  <c r="AQ122" i="22"/>
  <c r="AQ121" i="22"/>
  <c r="AQ120" i="22"/>
  <c r="AQ119" i="22"/>
  <c r="AQ118" i="22"/>
  <c r="AQ117" i="22"/>
  <c r="AQ116" i="22"/>
  <c r="AQ115" i="22"/>
  <c r="AQ114" i="22"/>
  <c r="AQ113" i="22"/>
  <c r="AQ112" i="22"/>
  <c r="AQ111" i="22"/>
  <c r="AQ110" i="22"/>
  <c r="AQ109" i="22"/>
  <c r="AQ108" i="22"/>
  <c r="AQ107" i="22"/>
  <c r="AQ106" i="22"/>
  <c r="AQ105" i="22"/>
  <c r="AQ104" i="22"/>
  <c r="AQ103" i="22"/>
  <c r="AQ102" i="22"/>
  <c r="AQ101" i="22"/>
  <c r="AQ100" i="22"/>
  <c r="AQ99" i="22"/>
  <c r="AQ98" i="22"/>
  <c r="AQ97" i="22"/>
  <c r="AQ96" i="22"/>
  <c r="AQ95" i="22"/>
  <c r="AQ94" i="22"/>
  <c r="AQ93" i="22"/>
  <c r="AQ92" i="22"/>
  <c r="AQ91" i="22"/>
  <c r="AQ90" i="22"/>
  <c r="AQ89" i="22"/>
  <c r="AQ88" i="22"/>
  <c r="AQ87" i="22"/>
  <c r="AQ86" i="22"/>
  <c r="AQ85" i="22"/>
  <c r="AQ84" i="22"/>
  <c r="AQ83" i="22"/>
  <c r="AQ82" i="22"/>
  <c r="AQ81" i="22"/>
  <c r="AQ80" i="22"/>
  <c r="AQ79" i="22"/>
  <c r="AQ78" i="22"/>
  <c r="AQ77" i="22"/>
  <c r="AQ76" i="22"/>
  <c r="AQ75" i="22"/>
  <c r="AQ74" i="22"/>
  <c r="AQ73" i="22"/>
  <c r="AQ72" i="22"/>
  <c r="AQ71" i="22"/>
  <c r="AQ70" i="22"/>
  <c r="AQ69" i="22"/>
  <c r="AQ68" i="22"/>
  <c r="AQ67" i="22"/>
  <c r="AQ66" i="22"/>
  <c r="AQ65" i="22"/>
  <c r="AQ64" i="22"/>
  <c r="AQ63" i="22"/>
  <c r="AQ62" i="22"/>
  <c r="AQ61" i="22"/>
  <c r="AQ60" i="22"/>
  <c r="AQ59" i="22"/>
  <c r="AQ58" i="22"/>
  <c r="AQ57" i="22"/>
  <c r="AQ56" i="22"/>
  <c r="AQ55" i="22"/>
  <c r="AQ54" i="22"/>
  <c r="AQ53" i="22"/>
  <c r="AQ52" i="22"/>
  <c r="AQ51" i="22"/>
  <c r="AQ50" i="22"/>
  <c r="AQ49" i="22"/>
  <c r="AQ48" i="22"/>
  <c r="AQ47" i="22"/>
  <c r="AQ46" i="22"/>
  <c r="AQ45" i="22"/>
  <c r="AQ44" i="22"/>
  <c r="AQ43" i="22"/>
  <c r="AQ42" i="22"/>
  <c r="AQ41" i="22"/>
  <c r="AQ40" i="22"/>
  <c r="AQ39" i="22"/>
  <c r="AQ38" i="22"/>
  <c r="AQ37" i="22"/>
  <c r="AQ36" i="22"/>
  <c r="AQ35" i="22"/>
  <c r="AQ34" i="22"/>
  <c r="AQ33" i="22"/>
  <c r="AQ32" i="22"/>
  <c r="AQ31" i="22"/>
  <c r="AQ30" i="22"/>
  <c r="AQ29" i="22"/>
  <c r="AQ28" i="22"/>
  <c r="AQ27" i="22"/>
  <c r="AP2" i="22"/>
  <c r="AP3" i="22" s="1"/>
  <c r="AP4" i="22" s="1"/>
  <c r="AP5" i="22" s="1"/>
  <c r="AP6" i="22" s="1"/>
  <c r="AP7" i="22" s="1"/>
  <c r="AP8" i="22" s="1"/>
  <c r="AP9" i="22" s="1"/>
  <c r="AP10" i="22" s="1"/>
  <c r="AP11" i="22" s="1"/>
  <c r="AP12" i="22" s="1"/>
  <c r="AP13" i="22" s="1"/>
  <c r="AP14" i="22" s="1"/>
  <c r="AP15" i="22" s="1"/>
  <c r="AP16" i="22" s="1"/>
  <c r="AP17" i="22" s="1"/>
  <c r="AP18" i="22" s="1"/>
  <c r="AP19" i="22" s="1"/>
  <c r="AP20" i="22" s="1"/>
  <c r="AP21" i="22" s="1"/>
  <c r="AP22" i="22" s="1"/>
  <c r="AP23" i="22" s="1"/>
  <c r="AP24" i="22" s="1"/>
  <c r="AP25" i="22" s="1"/>
  <c r="AP26" i="22" s="1"/>
  <c r="AP27" i="22" s="1"/>
  <c r="AP28" i="22" s="1"/>
  <c r="AP29" i="22" s="1"/>
  <c r="AP30" i="22" s="1"/>
  <c r="AP31" i="22" s="1"/>
  <c r="AP32" i="22" s="1"/>
  <c r="AP33" i="22" s="1"/>
  <c r="AP34" i="22" s="1"/>
  <c r="AP35" i="22" s="1"/>
  <c r="AP36" i="22" s="1"/>
  <c r="AP37" i="22" s="1"/>
  <c r="AP38" i="22" s="1"/>
  <c r="AP39" i="22" s="1"/>
  <c r="AP40" i="22" s="1"/>
  <c r="AP41" i="22" s="1"/>
  <c r="AP42" i="22" s="1"/>
  <c r="AP43" i="22" s="1"/>
  <c r="AP44" i="22" s="1"/>
  <c r="AP45" i="22" s="1"/>
  <c r="AP46" i="22" s="1"/>
  <c r="AP47" i="22" s="1"/>
  <c r="AP48" i="22" s="1"/>
  <c r="AP49" i="22" s="1"/>
  <c r="AP50" i="22" s="1"/>
  <c r="AP51" i="22" s="1"/>
  <c r="AP52" i="22" s="1"/>
  <c r="AP53" i="22" s="1"/>
  <c r="AP54" i="22" s="1"/>
  <c r="AP55" i="22" s="1"/>
  <c r="AP56" i="22" s="1"/>
  <c r="AP57" i="22" s="1"/>
  <c r="AP58" i="22" s="1"/>
  <c r="AP59" i="22" s="1"/>
  <c r="AP60" i="22" s="1"/>
  <c r="AP61" i="22" s="1"/>
  <c r="AP62" i="22" s="1"/>
  <c r="AP63" i="22" s="1"/>
  <c r="AP64" i="22" s="1"/>
  <c r="AP65" i="22" s="1"/>
  <c r="AP66" i="22" s="1"/>
  <c r="AP67" i="22" s="1"/>
  <c r="AP68" i="22" s="1"/>
  <c r="AP69" i="22" s="1"/>
  <c r="AP70" i="22" s="1"/>
  <c r="AP71" i="22" s="1"/>
  <c r="AP72" i="22" s="1"/>
  <c r="AP73" i="22" s="1"/>
  <c r="AP74" i="22" s="1"/>
  <c r="AP75" i="22" s="1"/>
  <c r="AP76" i="22" s="1"/>
  <c r="AP77" i="22" s="1"/>
  <c r="AP78" i="22" s="1"/>
  <c r="AP79" i="22" s="1"/>
  <c r="AP80" i="22" s="1"/>
  <c r="AP81" i="22" s="1"/>
  <c r="AP82" i="22" s="1"/>
  <c r="AP83" i="22" s="1"/>
  <c r="AP84" i="22" s="1"/>
  <c r="AP85" i="22" s="1"/>
  <c r="AP86" i="22" s="1"/>
  <c r="AP87" i="22" s="1"/>
  <c r="AP88" i="22" s="1"/>
  <c r="AP89" i="22" s="1"/>
  <c r="AP90" i="22" s="1"/>
  <c r="AP91" i="22" s="1"/>
  <c r="AP92" i="22" s="1"/>
  <c r="AP93" i="22" s="1"/>
  <c r="AP94" i="22" s="1"/>
  <c r="AP95" i="22" s="1"/>
  <c r="AP96" i="22" s="1"/>
  <c r="AP97" i="22" s="1"/>
  <c r="AP98" i="22" s="1"/>
  <c r="AP99" i="22" s="1"/>
  <c r="AP100" i="22" s="1"/>
  <c r="AP101" i="22" s="1"/>
  <c r="AP102" i="22" s="1"/>
  <c r="AP103" i="22" s="1"/>
  <c r="AP104" i="22" s="1"/>
  <c r="AP105" i="22" s="1"/>
  <c r="AP106" i="22" s="1"/>
  <c r="AP107" i="22" s="1"/>
  <c r="AP108" i="22" s="1"/>
  <c r="AP109" i="22" s="1"/>
  <c r="AP110" i="22" s="1"/>
  <c r="AP111" i="22" s="1"/>
  <c r="AP112" i="22" s="1"/>
  <c r="AP113" i="22" s="1"/>
  <c r="AP114" i="22" s="1"/>
  <c r="AP115" i="22" s="1"/>
  <c r="AP116" i="22" s="1"/>
  <c r="AP117" i="22" s="1"/>
  <c r="AP118" i="22" s="1"/>
  <c r="AP119" i="22" s="1"/>
  <c r="AP120" i="22" s="1"/>
  <c r="AP121" i="22" s="1"/>
  <c r="AP122" i="22" s="1"/>
  <c r="AP123" i="22" s="1"/>
  <c r="AP124" i="22" s="1"/>
  <c r="AP125" i="22" s="1"/>
  <c r="AP126" i="22" s="1"/>
  <c r="AP127" i="22" s="1"/>
  <c r="AP128" i="22" s="1"/>
  <c r="AP129" i="22" s="1"/>
  <c r="AP130" i="22" s="1"/>
  <c r="AP131" i="22" s="1"/>
  <c r="AP132" i="22" s="1"/>
  <c r="AP133" i="22" s="1"/>
  <c r="AP134" i="22" s="1"/>
  <c r="AP135" i="22" s="1"/>
  <c r="AP136" i="22" s="1"/>
  <c r="AP137" i="22" s="1"/>
  <c r="AP138" i="22" s="1"/>
  <c r="AP139" i="22" s="1"/>
  <c r="AP140" i="22" s="1"/>
  <c r="AP141" i="22" s="1"/>
  <c r="AP142" i="22" s="1"/>
  <c r="AP143" i="22" s="1"/>
  <c r="AP144" i="22" s="1"/>
  <c r="AP145" i="22" s="1"/>
  <c r="AP146" i="22" s="1"/>
  <c r="AP147" i="22" s="1"/>
  <c r="AP148" i="22" s="1"/>
  <c r="AP149" i="22" s="1"/>
  <c r="AP150" i="22" s="1"/>
  <c r="AP151" i="22" s="1"/>
  <c r="AP152" i="22" s="1"/>
  <c r="AP153" i="22" s="1"/>
  <c r="AP154" i="22" s="1"/>
  <c r="AP155" i="22" s="1"/>
  <c r="AP156" i="22" s="1"/>
  <c r="AP157" i="22" s="1"/>
  <c r="AP158" i="22" s="1"/>
  <c r="AP159" i="22" s="1"/>
  <c r="AP160" i="22" s="1"/>
  <c r="AP161" i="22" s="1"/>
  <c r="AP162" i="22" s="1"/>
  <c r="AP163" i="22" s="1"/>
  <c r="AP164" i="22" s="1"/>
  <c r="AP165" i="22" s="1"/>
  <c r="AP166" i="22" s="1"/>
  <c r="AP167" i="22" s="1"/>
  <c r="AP168" i="22" s="1"/>
  <c r="AP169" i="22" s="1"/>
  <c r="AP170" i="22" s="1"/>
  <c r="AP171" i="22" s="1"/>
  <c r="AP172" i="22" s="1"/>
  <c r="AP173" i="22" s="1"/>
  <c r="AP174" i="22" s="1"/>
  <c r="AP175" i="22" s="1"/>
  <c r="AP176" i="22" s="1"/>
  <c r="AP177" i="22" s="1"/>
  <c r="AP178" i="22" s="1"/>
  <c r="AP179" i="22" s="1"/>
  <c r="AP180" i="22" s="1"/>
  <c r="AP181" i="22" s="1"/>
  <c r="AP182" i="22" s="1"/>
  <c r="AP183" i="22" s="1"/>
  <c r="AP184" i="22" s="1"/>
  <c r="AP185" i="22" s="1"/>
  <c r="AP186" i="22" s="1"/>
  <c r="AP187" i="22" s="1"/>
  <c r="AP188" i="22" s="1"/>
  <c r="AP189" i="22" s="1"/>
  <c r="AP190" i="22" s="1"/>
  <c r="AP191" i="22" s="1"/>
  <c r="AP192" i="22" s="1"/>
  <c r="AP193" i="22" s="1"/>
  <c r="AP194" i="22" s="1"/>
  <c r="AP195" i="22" s="1"/>
  <c r="AP196" i="22" s="1"/>
  <c r="AP197" i="22" s="1"/>
  <c r="AN2" i="22"/>
  <c r="P1" i="22" l="1"/>
  <c r="O2" i="22"/>
  <c r="O10" i="22" s="1"/>
  <c r="O18" i="22" s="1"/>
  <c r="O25" i="22" s="1"/>
  <c r="O33" i="22" s="1"/>
  <c r="O41" i="22" s="1"/>
  <c r="N204" i="2"/>
  <c r="N205" i="2" s="1"/>
  <c r="K2" i="2"/>
  <c r="L1" i="2"/>
  <c r="J38" i="2"/>
  <c r="J27" i="2"/>
  <c r="J20" i="2"/>
  <c r="AO30" i="30"/>
  <c r="AL31" i="30"/>
  <c r="AP8" i="8"/>
  <c r="AQ9" i="8"/>
  <c r="AL23" i="29"/>
  <c r="AJ15" i="22"/>
  <c r="AI16" i="22" s="1"/>
  <c r="AN27" i="29"/>
  <c r="AM26" i="29"/>
  <c r="AL2" i="22"/>
  <c r="AO2" i="22" s="1"/>
  <c r="AN3" i="22"/>
  <c r="AM2" i="22"/>
  <c r="AM1" i="22"/>
  <c r="Q1" i="22" l="1"/>
  <c r="P2" i="22"/>
  <c r="P10" i="22" s="1"/>
  <c r="P18" i="22" s="1"/>
  <c r="P25" i="22" s="1"/>
  <c r="P33" i="22" s="1"/>
  <c r="P41" i="22" s="1"/>
  <c r="K38" i="2"/>
  <c r="K27" i="2"/>
  <c r="K20" i="2"/>
  <c r="M1" i="2"/>
  <c r="L2" i="2"/>
  <c r="O204" i="2"/>
  <c r="O205" i="2" s="1"/>
  <c r="AQ10" i="8"/>
  <c r="AP9" i="8"/>
  <c r="AO31" i="30"/>
  <c r="AL32" i="30"/>
  <c r="AL24" i="29"/>
  <c r="AJ16" i="22"/>
  <c r="AN28" i="29"/>
  <c r="AM27" i="29"/>
  <c r="AL3" i="22"/>
  <c r="AO3" i="22" s="1"/>
  <c r="AN4" i="22"/>
  <c r="AM3" i="22"/>
  <c r="E19" i="29"/>
  <c r="E30" i="29"/>
  <c r="E6" i="29"/>
  <c r="E22" i="29"/>
  <c r="E15" i="29"/>
  <c r="E78" i="29"/>
  <c r="E27" i="29"/>
  <c r="E10" i="29"/>
  <c r="E34" i="29"/>
  <c r="E43" i="29"/>
  <c r="E80" i="29"/>
  <c r="E26" i="29"/>
  <c r="E81" i="29"/>
  <c r="E14" i="29"/>
  <c r="E7" i="29"/>
  <c r="R1" i="22" l="1"/>
  <c r="Q2" i="22"/>
  <c r="Q10" i="22" s="1"/>
  <c r="Q18" i="22" s="1"/>
  <c r="Q25" i="22" s="1"/>
  <c r="Q33" i="22" s="1"/>
  <c r="Q41" i="22" s="1"/>
  <c r="P204" i="2"/>
  <c r="P205" i="2" s="1"/>
  <c r="M2" i="2"/>
  <c r="N1" i="2"/>
  <c r="L38" i="2"/>
  <c r="L27" i="2"/>
  <c r="L20" i="2"/>
  <c r="E66" i="29"/>
  <c r="E97" i="29" s="1"/>
  <c r="AO32" i="30"/>
  <c r="AL33" i="30"/>
  <c r="AP10" i="8"/>
  <c r="AQ11" i="8"/>
  <c r="E62" i="29"/>
  <c r="E58" i="29"/>
  <c r="AL25" i="29"/>
  <c r="AN29" i="29"/>
  <c r="AM28" i="29"/>
  <c r="AL4" i="22"/>
  <c r="AO4" i="22" s="1"/>
  <c r="AN5" i="22"/>
  <c r="AM4" i="22"/>
  <c r="E75" i="29"/>
  <c r="E24" i="29"/>
  <c r="E35" i="29"/>
  <c r="E37" i="29"/>
  <c r="E13" i="29"/>
  <c r="E70" i="29"/>
  <c r="E79" i="29"/>
  <c r="E11" i="29"/>
  <c r="E21" i="29"/>
  <c r="E72" i="29"/>
  <c r="E76" i="29"/>
  <c r="E20" i="29"/>
  <c r="E28" i="29"/>
  <c r="E77" i="29"/>
  <c r="E5" i="29"/>
  <c r="E36" i="29"/>
  <c r="E74" i="29"/>
  <c r="E9" i="29"/>
  <c r="E25" i="29"/>
  <c r="E12" i="29"/>
  <c r="E8" i="29"/>
  <c r="E29" i="29"/>
  <c r="E3" i="29"/>
  <c r="E23" i="29"/>
  <c r="E4" i="29"/>
  <c r="E71" i="29"/>
  <c r="E73" i="29"/>
  <c r="S1" i="22" l="1"/>
  <c r="R2" i="22"/>
  <c r="R10" i="22" s="1"/>
  <c r="R18" i="22" s="1"/>
  <c r="R25" i="22" s="1"/>
  <c r="R33" i="22" s="1"/>
  <c r="R41" i="22" s="1"/>
  <c r="Q204" i="2"/>
  <c r="Q205" i="2" s="1"/>
  <c r="M38" i="2"/>
  <c r="M27" i="2"/>
  <c r="M20" i="2"/>
  <c r="O1" i="2"/>
  <c r="N2" i="2"/>
  <c r="E55" i="29"/>
  <c r="E110" i="29"/>
  <c r="E108" i="29"/>
  <c r="E111" i="29"/>
  <c r="E109" i="29"/>
  <c r="E102" i="29"/>
  <c r="E104" i="29"/>
  <c r="E103" i="29"/>
  <c r="E105" i="29"/>
  <c r="E16" i="29"/>
  <c r="R204" i="2"/>
  <c r="R205" i="2" s="1"/>
  <c r="E59" i="29"/>
  <c r="E90" i="29" s="1"/>
  <c r="E114" i="29"/>
  <c r="E39" i="29"/>
  <c r="AP11" i="8"/>
  <c r="AQ12" i="8"/>
  <c r="AO33" i="30"/>
  <c r="AL34" i="30"/>
  <c r="E63" i="29"/>
  <c r="E94" i="29" s="1"/>
  <c r="E60" i="29"/>
  <c r="E91" i="29" s="1"/>
  <c r="E57" i="29"/>
  <c r="E88" i="29" s="1"/>
  <c r="E65" i="29"/>
  <c r="E96" i="29" s="1"/>
  <c r="E82" i="29"/>
  <c r="E56" i="29"/>
  <c r="E31" i="29"/>
  <c r="E64" i="29"/>
  <c r="E95" i="29" s="1"/>
  <c r="E61" i="29"/>
  <c r="E117" i="29" s="1"/>
  <c r="E93" i="29"/>
  <c r="AL26" i="29"/>
  <c r="E89" i="29"/>
  <c r="AN30" i="29"/>
  <c r="AM29" i="29"/>
  <c r="AL5" i="22"/>
  <c r="AO5" i="22" s="1"/>
  <c r="AN6" i="22"/>
  <c r="AM5" i="22"/>
  <c r="S2" i="22" l="1"/>
  <c r="S10" i="22" s="1"/>
  <c r="S18" i="22" s="1"/>
  <c r="S25" i="22" s="1"/>
  <c r="S33" i="22" s="1"/>
  <c r="S41" i="22" s="1"/>
  <c r="O2" i="2"/>
  <c r="P1" i="2"/>
  <c r="Q1" i="2" s="1"/>
  <c r="Q2" i="2" s="1"/>
  <c r="N38" i="2"/>
  <c r="N27" i="2"/>
  <c r="N20" i="2"/>
  <c r="E116" i="29"/>
  <c r="E115" i="29"/>
  <c r="S204" i="2"/>
  <c r="S205" i="2" s="1"/>
  <c r="E86" i="29"/>
  <c r="E41" i="29"/>
  <c r="E92" i="29"/>
  <c r="E87" i="29"/>
  <c r="E40" i="29"/>
  <c r="AP12" i="8"/>
  <c r="AQ13" i="8"/>
  <c r="AL35" i="30"/>
  <c r="AO34" i="30"/>
  <c r="E67" i="29"/>
  <c r="AL27" i="29"/>
  <c r="AN31" i="29"/>
  <c r="AM30" i="29"/>
  <c r="AL6" i="22"/>
  <c r="AO6" i="22" s="1"/>
  <c r="AM6" i="22"/>
  <c r="AN7" i="22"/>
  <c r="Q27" i="2" l="1"/>
  <c r="Q38" i="2"/>
  <c r="Q20" i="2"/>
  <c r="O38" i="2"/>
  <c r="O27" i="2"/>
  <c r="O20" i="2"/>
  <c r="P2" i="2"/>
  <c r="T204" i="2"/>
  <c r="T205" i="2" s="1"/>
  <c r="AO35" i="30"/>
  <c r="AL36" i="30"/>
  <c r="AP13" i="8"/>
  <c r="AQ14" i="8"/>
  <c r="AL28" i="29"/>
  <c r="AN32" i="29"/>
  <c r="AM31" i="29"/>
  <c r="AL7" i="22"/>
  <c r="AO7" i="22" s="1"/>
  <c r="AM7" i="22"/>
  <c r="AN8" i="22"/>
  <c r="F19" i="30"/>
  <c r="F10" i="30"/>
  <c r="F41" i="30"/>
  <c r="F7" i="30"/>
  <c r="F44" i="30"/>
  <c r="F4" i="30"/>
  <c r="F28" i="30"/>
  <c r="F26" i="30"/>
  <c r="F51" i="30"/>
  <c r="F22" i="30"/>
  <c r="P38" i="2" l="1"/>
  <c r="P27" i="2"/>
  <c r="P20" i="2"/>
  <c r="U204" i="2"/>
  <c r="U205" i="2" s="1"/>
  <c r="F68" i="30"/>
  <c r="AP14" i="8"/>
  <c r="AQ15" i="8"/>
  <c r="AO36" i="30"/>
  <c r="AL37" i="30"/>
  <c r="AL29" i="29"/>
  <c r="AN33" i="29"/>
  <c r="AM32" i="29"/>
  <c r="AL8" i="22"/>
  <c r="AO8" i="22" s="1"/>
  <c r="AM8" i="22"/>
  <c r="AN9" i="22"/>
  <c r="F21" i="30"/>
  <c r="F3" i="30"/>
  <c r="F15" i="30"/>
  <c r="F5" i="30"/>
  <c r="F20" i="30"/>
  <c r="F11" i="30"/>
  <c r="F14" i="30"/>
  <c r="F8" i="30"/>
  <c r="F12" i="30"/>
  <c r="F13" i="30"/>
  <c r="F37" i="30"/>
  <c r="F42" i="30"/>
  <c r="F27" i="30"/>
  <c r="F29" i="30"/>
  <c r="F49" i="30"/>
  <c r="F35" i="30"/>
  <c r="F9" i="30"/>
  <c r="F6" i="30"/>
  <c r="F18" i="30"/>
  <c r="F25" i="30"/>
  <c r="F24" i="30"/>
  <c r="F23" i="30"/>
  <c r="F43" i="30" l="1"/>
  <c r="F45" i="30" s="1"/>
  <c r="F34" i="30"/>
  <c r="F36" i="30" s="1"/>
  <c r="F38" i="30" s="1"/>
  <c r="F65" i="30"/>
  <c r="V204" i="2"/>
  <c r="V205" i="2" s="1"/>
  <c r="F55" i="30"/>
  <c r="F30" i="30"/>
  <c r="F48" i="30" s="1"/>
  <c r="F50" i="30" s="1"/>
  <c r="F52" i="30" s="1"/>
  <c r="AO37" i="30"/>
  <c r="AL38" i="30"/>
  <c r="AQ16" i="8"/>
  <c r="AP15" i="8"/>
  <c r="AL30" i="29"/>
  <c r="AN34" i="29"/>
  <c r="AN35" i="29" s="1"/>
  <c r="AM33" i="29"/>
  <c r="AL9" i="22"/>
  <c r="AO9" i="22" s="1"/>
  <c r="AM9" i="22"/>
  <c r="AN10" i="22"/>
  <c r="F59" i="30" l="1"/>
  <c r="F56" i="30"/>
  <c r="F67" i="30"/>
  <c r="F69" i="30" s="1"/>
  <c r="F64" i="30"/>
  <c r="F66" i="30" s="1"/>
  <c r="W204" i="2"/>
  <c r="W205" i="2" s="1"/>
  <c r="F53" i="30"/>
  <c r="F60" i="30"/>
  <c r="F39" i="30"/>
  <c r="F57" i="30"/>
  <c r="F63" i="30"/>
  <c r="AN36" i="29"/>
  <c r="AM35" i="29"/>
  <c r="AP16" i="8"/>
  <c r="AQ17" i="8"/>
  <c r="AL39" i="30"/>
  <c r="AO38" i="30"/>
  <c r="AL31" i="29"/>
  <c r="AM34" i="29"/>
  <c r="AL10" i="22"/>
  <c r="AO10" i="22" s="1"/>
  <c r="AM10" i="22"/>
  <c r="AN11" i="22"/>
  <c r="F58" i="30" l="1"/>
  <c r="F47" i="29" s="1"/>
  <c r="X204" i="2"/>
  <c r="X205" i="2" s="1"/>
  <c r="F61" i="30"/>
  <c r="F48" i="29" s="1"/>
  <c r="AN37" i="29"/>
  <c r="AM36" i="29"/>
  <c r="AL40" i="30"/>
  <c r="AO39" i="30"/>
  <c r="AP17" i="8"/>
  <c r="AQ18" i="8"/>
  <c r="AL32" i="29"/>
  <c r="AL11" i="22"/>
  <c r="AO11" i="22" s="1"/>
  <c r="AM11" i="22"/>
  <c r="AN12" i="22"/>
  <c r="Y204" i="2" l="1"/>
  <c r="Y205" i="2" s="1"/>
  <c r="AN38" i="29"/>
  <c r="AM38" i="29" s="1"/>
  <c r="AM37" i="29"/>
  <c r="AO40" i="30"/>
  <c r="AL41" i="30"/>
  <c r="AP18" i="8"/>
  <c r="AQ19" i="8"/>
  <c r="AL33" i="29"/>
  <c r="AL12" i="22"/>
  <c r="AO12" i="22" s="1"/>
  <c r="AM12" i="22"/>
  <c r="AN13" i="22"/>
  <c r="Z204" i="2" l="1"/>
  <c r="Z205" i="2" s="1"/>
  <c r="AL42" i="30"/>
  <c r="AP19" i="8"/>
  <c r="AQ20" i="8"/>
  <c r="AO41" i="30"/>
  <c r="AL34" i="29"/>
  <c r="AL13" i="22"/>
  <c r="AO13" i="22" s="1"/>
  <c r="AM13" i="22"/>
  <c r="AN14" i="22"/>
  <c r="E12" i="22"/>
  <c r="E13" i="22"/>
  <c r="E4" i="22"/>
  <c r="E7" i="22"/>
  <c r="E14" i="22"/>
  <c r="E19" i="22"/>
  <c r="E11" i="22"/>
  <c r="E21" i="22"/>
  <c r="E22" i="22"/>
  <c r="E15" i="22"/>
  <c r="E6" i="22"/>
  <c r="E23" i="22"/>
  <c r="E5" i="22"/>
  <c r="E20" i="22"/>
  <c r="AA204" i="2" l="1"/>
  <c r="AA205" i="2" s="1"/>
  <c r="AL43" i="30"/>
  <c r="AO42" i="30"/>
  <c r="AP20" i="8"/>
  <c r="AQ21" i="8"/>
  <c r="AL35" i="29"/>
  <c r="AN39" i="29"/>
  <c r="AL14" i="22"/>
  <c r="AO14" i="22" s="1"/>
  <c r="AM14" i="22"/>
  <c r="AN15" i="22"/>
  <c r="AL44" i="30" l="1"/>
  <c r="AO44" i="30" s="1"/>
  <c r="AB204" i="2"/>
  <c r="AB205" i="2" s="1"/>
  <c r="AO43" i="30"/>
  <c r="AP21" i="8"/>
  <c r="AQ22" i="8"/>
  <c r="AL36" i="29"/>
  <c r="AN40" i="29"/>
  <c r="AM39" i="29"/>
  <c r="AL15" i="22"/>
  <c r="AO15" i="22" s="1"/>
  <c r="AM15" i="22"/>
  <c r="AN16" i="22"/>
  <c r="F71" i="29"/>
  <c r="F28" i="29"/>
  <c r="F70" i="29"/>
  <c r="AL45" i="30" l="1"/>
  <c r="AC204" i="2"/>
  <c r="AC205" i="2" s="1"/>
  <c r="AO45" i="30"/>
  <c r="AL46" i="30"/>
  <c r="AP22" i="8"/>
  <c r="AQ23" i="8"/>
  <c r="AL37" i="29"/>
  <c r="AN41" i="29"/>
  <c r="AL16" i="22"/>
  <c r="AO16" i="22" s="1"/>
  <c r="AM16" i="22"/>
  <c r="AN17" i="22"/>
  <c r="F37" i="29"/>
  <c r="F35" i="29"/>
  <c r="F30" i="29"/>
  <c r="F22" i="29"/>
  <c r="F43" i="29"/>
  <c r="F15" i="29"/>
  <c r="F21" i="29"/>
  <c r="F20" i="29"/>
  <c r="F7" i="29"/>
  <c r="F78" i="29"/>
  <c r="F27" i="29"/>
  <c r="F72" i="29"/>
  <c r="F77" i="29"/>
  <c r="F8" i="29"/>
  <c r="F9" i="29"/>
  <c r="F19" i="29"/>
  <c r="F73" i="29"/>
  <c r="F80" i="29"/>
  <c r="F24" i="29"/>
  <c r="F3" i="29"/>
  <c r="F4" i="29"/>
  <c r="F11" i="29"/>
  <c r="F79" i="29"/>
  <c r="F74" i="29"/>
  <c r="F10" i="29"/>
  <c r="F6" i="29"/>
  <c r="F81" i="29"/>
  <c r="F34" i="29"/>
  <c r="F25" i="29"/>
  <c r="F36" i="29"/>
  <c r="F76" i="29"/>
  <c r="F14" i="29"/>
  <c r="F26" i="29"/>
  <c r="F13" i="29"/>
  <c r="F5" i="29"/>
  <c r="F23" i="29"/>
  <c r="F12" i="29"/>
  <c r="F75" i="29"/>
  <c r="F29" i="29"/>
  <c r="F59" i="29" l="1"/>
  <c r="F90" i="29" s="1"/>
  <c r="F108" i="29"/>
  <c r="F66" i="29"/>
  <c r="F97" i="29" s="1"/>
  <c r="F55" i="29"/>
  <c r="F102" i="29"/>
  <c r="F114" i="29"/>
  <c r="F110" i="29"/>
  <c r="F109" i="29"/>
  <c r="F111" i="29"/>
  <c r="F103" i="29"/>
  <c r="F105" i="29"/>
  <c r="F104" i="29"/>
  <c r="F16" i="29"/>
  <c r="F63" i="29"/>
  <c r="F94" i="29" s="1"/>
  <c r="AD204" i="2"/>
  <c r="AD205" i="2" s="1"/>
  <c r="AO46" i="30"/>
  <c r="AL47" i="30"/>
  <c r="F39" i="29"/>
  <c r="AP23" i="8"/>
  <c r="AQ24" i="8"/>
  <c r="F82" i="29"/>
  <c r="F56" i="29"/>
  <c r="F64" i="29"/>
  <c r="F95" i="29" s="1"/>
  <c r="F61" i="29"/>
  <c r="F58" i="29"/>
  <c r="F60" i="29"/>
  <c r="F91" i="29" s="1"/>
  <c r="F31" i="29"/>
  <c r="F57" i="29"/>
  <c r="F88" i="29" s="1"/>
  <c r="F65" i="29"/>
  <c r="F96" i="29" s="1"/>
  <c r="F62" i="29"/>
  <c r="F93" i="29" s="1"/>
  <c r="AL38" i="29"/>
  <c r="F86" i="29"/>
  <c r="AN42" i="29"/>
  <c r="AL17" i="22"/>
  <c r="AO17" i="22" s="1"/>
  <c r="AM17" i="22"/>
  <c r="AN18" i="22"/>
  <c r="F116" i="29" l="1"/>
  <c r="F117" i="29"/>
  <c r="F115" i="29"/>
  <c r="AE204" i="2"/>
  <c r="AE205" i="2" s="1"/>
  <c r="AO47" i="30"/>
  <c r="AL48" i="30"/>
  <c r="F92" i="29"/>
  <c r="F40" i="29"/>
  <c r="F89" i="29"/>
  <c r="F87" i="29"/>
  <c r="F41" i="29"/>
  <c r="F67" i="29"/>
  <c r="AQ25" i="8"/>
  <c r="AP24" i="8"/>
  <c r="AL39" i="29"/>
  <c r="AN43" i="29"/>
  <c r="AN44" i="29" s="1"/>
  <c r="AL18" i="22"/>
  <c r="AO18" i="22" s="1"/>
  <c r="AM18" i="22"/>
  <c r="AN19" i="22"/>
  <c r="G41" i="30"/>
  <c r="G35" i="30"/>
  <c r="G51" i="30"/>
  <c r="G49" i="30"/>
  <c r="G42" i="30"/>
  <c r="G14" i="30"/>
  <c r="G29" i="30"/>
  <c r="G44" i="30"/>
  <c r="G37" i="30"/>
  <c r="AF204" i="2" l="1"/>
  <c r="AF205" i="2" s="1"/>
  <c r="G68" i="30"/>
  <c r="G43" i="30"/>
  <c r="G45" i="30" s="1"/>
  <c r="G65" i="30"/>
  <c r="AL49" i="30"/>
  <c r="AO48" i="30"/>
  <c r="AM44" i="29"/>
  <c r="AN45" i="29"/>
  <c r="AQ26" i="8"/>
  <c r="AP25" i="8"/>
  <c r="AL40" i="29"/>
  <c r="AL19" i="22"/>
  <c r="AO19" i="22" s="1"/>
  <c r="AM19" i="22"/>
  <c r="AN20" i="22"/>
  <c r="AG204" i="2" l="1"/>
  <c r="AG205" i="2" s="1"/>
  <c r="AL50" i="30"/>
  <c r="AO49" i="30"/>
  <c r="AM45" i="29"/>
  <c r="AN46" i="29"/>
  <c r="AQ27" i="8"/>
  <c r="AP26" i="8"/>
  <c r="AL41" i="29"/>
  <c r="AL20" i="22"/>
  <c r="AO20" i="22" s="1"/>
  <c r="AM20" i="22"/>
  <c r="AN21" i="22"/>
  <c r="AH204" i="2" l="1"/>
  <c r="AH205" i="2" s="1"/>
  <c r="AL51" i="30"/>
  <c r="AO50" i="30"/>
  <c r="AM46" i="29"/>
  <c r="AN47" i="29"/>
  <c r="AP27" i="8"/>
  <c r="AQ28" i="8"/>
  <c r="AL42" i="29"/>
  <c r="AL21" i="22"/>
  <c r="AO21" i="22" s="1"/>
  <c r="AM21" i="22"/>
  <c r="AN22" i="22"/>
  <c r="AI204" i="2" l="1"/>
  <c r="AI205" i="2" s="1"/>
  <c r="AO51" i="30"/>
  <c r="AL52" i="30"/>
  <c r="AM47" i="29"/>
  <c r="AN48" i="29"/>
  <c r="AP28" i="8"/>
  <c r="AQ29" i="8"/>
  <c r="AL43" i="29"/>
  <c r="AL22" i="22"/>
  <c r="AO22" i="22" s="1"/>
  <c r="AM22" i="22"/>
  <c r="AN23" i="22"/>
  <c r="AJ204" i="2" l="1"/>
  <c r="AJ205" i="2" s="1"/>
  <c r="AO52" i="30"/>
  <c r="AL53" i="30"/>
  <c r="AM48" i="29"/>
  <c r="AN49" i="29"/>
  <c r="AP29" i="8"/>
  <c r="AQ30" i="8"/>
  <c r="AL44" i="29"/>
  <c r="AL23" i="22"/>
  <c r="AO23" i="22" s="1"/>
  <c r="AM23" i="22"/>
  <c r="AN24" i="22"/>
  <c r="AK204" i="2" l="1"/>
  <c r="AK205" i="2" s="1"/>
  <c r="AO53" i="30"/>
  <c r="AL54" i="30"/>
  <c r="AM49" i="29"/>
  <c r="AN50" i="29"/>
  <c r="AP30" i="8"/>
  <c r="AQ31" i="8"/>
  <c r="AO44" i="29"/>
  <c r="AL45" i="29"/>
  <c r="AL24" i="22"/>
  <c r="AO24" i="22" s="1"/>
  <c r="AM24" i="22"/>
  <c r="AN25" i="22"/>
  <c r="F5" i="22"/>
  <c r="F3" i="22"/>
  <c r="F20" i="22"/>
  <c r="AO54" i="30" l="1"/>
  <c r="AL204" i="2"/>
  <c r="AL205" i="2" s="1"/>
  <c r="AM50" i="29"/>
  <c r="AN51" i="29"/>
  <c r="AQ32" i="8"/>
  <c r="AQ33" i="8" s="1"/>
  <c r="AP31" i="8"/>
  <c r="AO45" i="29"/>
  <c r="AL46" i="29"/>
  <c r="AL25" i="22"/>
  <c r="AO25" i="22" s="1"/>
  <c r="AM25" i="22"/>
  <c r="AN26" i="22"/>
  <c r="F21" i="22"/>
  <c r="F15" i="22"/>
  <c r="F14" i="22"/>
  <c r="F11" i="22"/>
  <c r="F22" i="22"/>
  <c r="F4" i="22"/>
  <c r="F19" i="22"/>
  <c r="F7" i="22"/>
  <c r="F13" i="22"/>
  <c r="F23" i="22"/>
  <c r="F12" i="22"/>
  <c r="F6" i="22"/>
  <c r="AP33" i="8" l="1"/>
  <c r="AQ34" i="8"/>
  <c r="AM204" i="2"/>
  <c r="AM205" i="2" s="1"/>
  <c r="AM51" i="29"/>
  <c r="AN52" i="29"/>
  <c r="AP32" i="8"/>
  <c r="AL55" i="30"/>
  <c r="AO46" i="29"/>
  <c r="AL47" i="29"/>
  <c r="AL26" i="22"/>
  <c r="AO26" i="22" s="1"/>
  <c r="AM26" i="22"/>
  <c r="AN27" i="22"/>
  <c r="AP34" i="8" l="1"/>
  <c r="AQ35" i="8"/>
  <c r="AN204" i="2"/>
  <c r="AN205" i="2" s="1"/>
  <c r="AM52" i="29"/>
  <c r="AN53" i="29"/>
  <c r="AO55" i="30"/>
  <c r="AL56" i="30"/>
  <c r="AO47" i="29"/>
  <c r="AL48" i="29"/>
  <c r="AL27" i="22"/>
  <c r="AO27" i="22" s="1"/>
  <c r="AN28" i="22"/>
  <c r="AM27" i="22"/>
  <c r="G79" i="29"/>
  <c r="G15" i="29"/>
  <c r="G43" i="29"/>
  <c r="AP35" i="8" l="1"/>
  <c r="AQ36" i="8"/>
  <c r="AO204" i="2"/>
  <c r="AO205" i="2" s="1"/>
  <c r="AM53" i="29"/>
  <c r="AN54" i="29"/>
  <c r="AO56" i="30"/>
  <c r="AL57" i="30"/>
  <c r="AO48" i="29"/>
  <c r="AL49" i="29"/>
  <c r="AL28" i="22"/>
  <c r="AO28" i="22" s="1"/>
  <c r="AN29" i="22"/>
  <c r="AM28" i="22"/>
  <c r="G76" i="29"/>
  <c r="G72" i="29"/>
  <c r="G78" i="29"/>
  <c r="G70" i="29"/>
  <c r="G80" i="29"/>
  <c r="G75" i="29"/>
  <c r="G77" i="29"/>
  <c r="G74" i="29"/>
  <c r="G73" i="29"/>
  <c r="G81" i="29"/>
  <c r="G30" i="29"/>
  <c r="G71" i="29"/>
  <c r="G14" i="29"/>
  <c r="G66" i="29" l="1"/>
  <c r="G97" i="29" s="1"/>
  <c r="AP36" i="8"/>
  <c r="AQ37" i="8"/>
  <c r="AP204" i="2"/>
  <c r="AP205" i="2" s="1"/>
  <c r="AM54" i="29"/>
  <c r="AN55" i="29"/>
  <c r="G82" i="29"/>
  <c r="AL58" i="30"/>
  <c r="AO57" i="30"/>
  <c r="AO49" i="29"/>
  <c r="AL50" i="29"/>
  <c r="AL29" i="22"/>
  <c r="AO29" i="22" s="1"/>
  <c r="AN30" i="22"/>
  <c r="AM29" i="22"/>
  <c r="AP37" i="8" l="1"/>
  <c r="AQ38" i="8"/>
  <c r="AQ204" i="2"/>
  <c r="AQ205" i="2" s="1"/>
  <c r="AM55" i="29"/>
  <c r="AN56" i="29"/>
  <c r="AO58" i="30"/>
  <c r="AL59" i="30"/>
  <c r="AO50" i="29"/>
  <c r="AL51" i="29"/>
  <c r="AL30" i="22"/>
  <c r="AO30" i="22" s="1"/>
  <c r="AN31" i="22"/>
  <c r="AM30" i="22"/>
  <c r="AP38" i="8" l="1"/>
  <c r="AQ39" i="8"/>
  <c r="AR204" i="2"/>
  <c r="AR205" i="2" s="1"/>
  <c r="AM56" i="29"/>
  <c r="AN57" i="29"/>
  <c r="AO59" i="30"/>
  <c r="AL60" i="30"/>
  <c r="AO51" i="29"/>
  <c r="AL52" i="29"/>
  <c r="AL31" i="22"/>
  <c r="AO31" i="22" s="1"/>
  <c r="AN32" i="22"/>
  <c r="AM31" i="22"/>
  <c r="H51" i="30"/>
  <c r="H35" i="30"/>
  <c r="H26" i="30"/>
  <c r="H15" i="30"/>
  <c r="H11" i="30"/>
  <c r="H27" i="30"/>
  <c r="H34" i="30" l="1"/>
  <c r="H36" i="30" s="1"/>
  <c r="H68" i="30"/>
  <c r="H69" i="30" s="1"/>
  <c r="AP39" i="8"/>
  <c r="AQ40" i="8"/>
  <c r="AS204" i="2"/>
  <c r="AS205" i="2" s="1"/>
  <c r="AM57" i="29"/>
  <c r="AN58" i="29"/>
  <c r="AL61" i="30"/>
  <c r="AO60" i="30"/>
  <c r="AO52" i="29"/>
  <c r="AL53" i="29"/>
  <c r="AL32" i="22"/>
  <c r="AO32" i="22" s="1"/>
  <c r="AN33" i="22"/>
  <c r="AM32" i="22"/>
  <c r="H18" i="30"/>
  <c r="H23" i="30"/>
  <c r="H13" i="30"/>
  <c r="H5" i="30"/>
  <c r="H25" i="30"/>
  <c r="H20" i="30"/>
  <c r="H7" i="30"/>
  <c r="H6" i="30"/>
  <c r="H3" i="30"/>
  <c r="H8" i="30"/>
  <c r="H19" i="30"/>
  <c r="H44" i="30"/>
  <c r="H49" i="30"/>
  <c r="H9" i="30"/>
  <c r="H21" i="30"/>
  <c r="H37" i="30"/>
  <c r="H12" i="30"/>
  <c r="H4" i="30"/>
  <c r="H14" i="30"/>
  <c r="H22" i="30"/>
  <c r="H29" i="30"/>
  <c r="H42" i="30"/>
  <c r="H10" i="30"/>
  <c r="H28" i="30"/>
  <c r="H41" i="30"/>
  <c r="H24" i="30"/>
  <c r="H65" i="30" l="1"/>
  <c r="H66" i="30" s="1"/>
  <c r="H38" i="30"/>
  <c r="H57" i="30" s="1"/>
  <c r="H58" i="30" s="1"/>
  <c r="H47" i="29" s="1"/>
  <c r="H43" i="30"/>
  <c r="H45" i="30" s="1"/>
  <c r="H30" i="30"/>
  <c r="H48" i="30" s="1"/>
  <c r="H50" i="30" s="1"/>
  <c r="H52" i="30" s="1"/>
  <c r="H60" i="30" s="1"/>
  <c r="H61" i="30" s="1"/>
  <c r="AP40" i="8"/>
  <c r="AQ41" i="8"/>
  <c r="AT204" i="2"/>
  <c r="AT205" i="2" s="1"/>
  <c r="AM58" i="29"/>
  <c r="AN59" i="29"/>
  <c r="AL62" i="30"/>
  <c r="AO61" i="30"/>
  <c r="AO53" i="29"/>
  <c r="AL54" i="29"/>
  <c r="AL33" i="22"/>
  <c r="AO33" i="22" s="1"/>
  <c r="AN34" i="22"/>
  <c r="AM33" i="22"/>
  <c r="H48" i="29" l="1"/>
  <c r="H49" i="29" s="1"/>
  <c r="AP41" i="8"/>
  <c r="AQ42" i="8"/>
  <c r="AP42" i="8" s="1"/>
  <c r="AU204" i="2"/>
  <c r="AU205" i="2" s="1"/>
  <c r="AM59" i="29"/>
  <c r="AN60" i="29"/>
  <c r="AL63" i="30"/>
  <c r="AO62" i="30"/>
  <c r="AO54" i="29"/>
  <c r="AL55" i="29"/>
  <c r="AL34" i="22"/>
  <c r="AO34" i="22" s="1"/>
  <c r="AN35" i="22"/>
  <c r="AM34" i="22"/>
  <c r="AV204" i="2" l="1"/>
  <c r="AV205" i="2" s="1"/>
  <c r="AM60" i="29"/>
  <c r="AN61" i="29"/>
  <c r="AL64" i="30"/>
  <c r="AO63" i="30"/>
  <c r="AO55" i="29"/>
  <c r="AL56" i="29"/>
  <c r="AL35" i="22"/>
  <c r="AO35" i="22" s="1"/>
  <c r="AN36" i="22"/>
  <c r="AM35" i="22"/>
  <c r="AW204" i="2" l="1"/>
  <c r="AW205" i="2" s="1"/>
  <c r="AM61" i="29"/>
  <c r="AN62" i="29"/>
  <c r="AL65" i="30"/>
  <c r="AO64" i="30"/>
  <c r="AQ43" i="8"/>
  <c r="AO56" i="29"/>
  <c r="AL57" i="29"/>
  <c r="AL36" i="22"/>
  <c r="AO36" i="22" s="1"/>
  <c r="AN37" i="22"/>
  <c r="AM36" i="22"/>
  <c r="AX204" i="2" l="1"/>
  <c r="AX205" i="2" s="1"/>
  <c r="AM62" i="29"/>
  <c r="AN63" i="29"/>
  <c r="AL66" i="30"/>
  <c r="AO65" i="30"/>
  <c r="AP43" i="8"/>
  <c r="AQ44" i="8"/>
  <c r="AO57" i="29"/>
  <c r="AL58" i="29"/>
  <c r="AL37" i="22"/>
  <c r="AO37" i="22" s="1"/>
  <c r="AN38" i="22"/>
  <c r="AM37" i="22"/>
  <c r="G5" i="22"/>
  <c r="G21" i="22"/>
  <c r="G13" i="22"/>
  <c r="G22" i="22"/>
  <c r="G14" i="22"/>
  <c r="G6" i="22"/>
  <c r="G3" i="22"/>
  <c r="G19" i="22"/>
  <c r="G11" i="22"/>
  <c r="G15" i="22"/>
  <c r="G20" i="22"/>
  <c r="G7" i="22"/>
  <c r="G23" i="22"/>
  <c r="G12" i="22"/>
  <c r="G4" i="22"/>
  <c r="AY204" i="2" l="1"/>
  <c r="AY205" i="2" s="1"/>
  <c r="AM63" i="29"/>
  <c r="AN64" i="29"/>
  <c r="AO66" i="30"/>
  <c r="AL67" i="30"/>
  <c r="AP44" i="8"/>
  <c r="AQ45" i="8"/>
  <c r="AO58" i="29"/>
  <c r="AL59" i="29"/>
  <c r="AL38" i="22"/>
  <c r="AO38" i="22" s="1"/>
  <c r="AN39" i="22"/>
  <c r="AM38" i="22"/>
  <c r="AZ204" i="2" l="1"/>
  <c r="AZ205" i="2" s="1"/>
  <c r="AM64" i="29"/>
  <c r="AN65" i="29"/>
  <c r="AP45" i="8"/>
  <c r="AQ46" i="8"/>
  <c r="AL68" i="30"/>
  <c r="AO67" i="30"/>
  <c r="AO59" i="29"/>
  <c r="AL60" i="29"/>
  <c r="AL39" i="22"/>
  <c r="AO39" i="22" s="1"/>
  <c r="AN40" i="22"/>
  <c r="AM39" i="22"/>
  <c r="H6" i="29"/>
  <c r="H34" i="29"/>
  <c r="H80" i="29"/>
  <c r="H30" i="29"/>
  <c r="H71" i="29"/>
  <c r="H7" i="29"/>
  <c r="H11" i="29"/>
  <c r="H73" i="29"/>
  <c r="H22" i="29"/>
  <c r="H19" i="29"/>
  <c r="H4" i="29"/>
  <c r="H15" i="29"/>
  <c r="H27" i="29"/>
  <c r="H75" i="29"/>
  <c r="H37" i="29"/>
  <c r="H35" i="29"/>
  <c r="H3" i="29"/>
  <c r="H26" i="29"/>
  <c r="H70" i="29"/>
  <c r="H23" i="29"/>
  <c r="H63" i="29" l="1"/>
  <c r="H59" i="29"/>
  <c r="H55" i="29"/>
  <c r="H108" i="29"/>
  <c r="H58" i="29"/>
  <c r="H102" i="29"/>
  <c r="BA204" i="2"/>
  <c r="BA205" i="2" s="1"/>
  <c r="AM65" i="29"/>
  <c r="AN66" i="29"/>
  <c r="AL69" i="30"/>
  <c r="AO68" i="30"/>
  <c r="AP46" i="8"/>
  <c r="AQ47" i="8"/>
  <c r="AO60" i="29"/>
  <c r="AL61" i="29"/>
  <c r="AL40" i="22"/>
  <c r="AO40" i="22" s="1"/>
  <c r="AN41" i="22"/>
  <c r="AM40" i="22"/>
  <c r="H81" i="29"/>
  <c r="H14" i="29"/>
  <c r="H29" i="29"/>
  <c r="H5" i="29"/>
  <c r="H74" i="29"/>
  <c r="H28" i="29"/>
  <c r="H77" i="29"/>
  <c r="H78" i="29"/>
  <c r="H21" i="29"/>
  <c r="H44" i="29"/>
  <c r="H76" i="29"/>
  <c r="H79" i="29"/>
  <c r="H43" i="29"/>
  <c r="H36" i="29"/>
  <c r="H25" i="29"/>
  <c r="H9" i="29"/>
  <c r="H8" i="29"/>
  <c r="H24" i="29"/>
  <c r="H20" i="29"/>
  <c r="H72" i="29"/>
  <c r="H13" i="29"/>
  <c r="H12" i="29"/>
  <c r="H10" i="29"/>
  <c r="H39" i="29" l="1"/>
  <c r="H103" i="29"/>
  <c r="H105" i="29"/>
  <c r="H57" i="29"/>
  <c r="H88" i="29" s="1"/>
  <c r="H66" i="29"/>
  <c r="H97" i="29" s="1"/>
  <c r="H51" i="29"/>
  <c r="H62" i="29"/>
  <c r="H93" i="29" s="1"/>
  <c r="H65" i="29"/>
  <c r="H96" i="29" s="1"/>
  <c r="H94" i="29"/>
  <c r="H60" i="29"/>
  <c r="H91" i="29" s="1"/>
  <c r="H16" i="29"/>
  <c r="H104" i="29"/>
  <c r="H110" i="29"/>
  <c r="H82" i="29"/>
  <c r="H61" i="29"/>
  <c r="H111" i="29"/>
  <c r="H90" i="29"/>
  <c r="H56" i="29"/>
  <c r="H115" i="29" s="1"/>
  <c r="H31" i="29"/>
  <c r="H109" i="29"/>
  <c r="H64" i="29"/>
  <c r="H95" i="29" s="1"/>
  <c r="H87" i="29"/>
  <c r="H89" i="29"/>
  <c r="H116" i="29"/>
  <c r="H86" i="29"/>
  <c r="H114" i="29"/>
  <c r="H67" i="29"/>
  <c r="H40" i="29"/>
  <c r="H50" i="29" s="1"/>
  <c r="H92" i="29"/>
  <c r="H117" i="29"/>
  <c r="H41" i="29"/>
  <c r="H46" i="29" s="1"/>
  <c r="BB204" i="2"/>
  <c r="BB205" i="2" s="1"/>
  <c r="AM66" i="29"/>
  <c r="AN67" i="29"/>
  <c r="AL70" i="30"/>
  <c r="AO69" i="30"/>
  <c r="AP47" i="8"/>
  <c r="AQ48" i="8"/>
  <c r="AO61" i="29"/>
  <c r="AL62" i="29"/>
  <c r="AL41" i="22"/>
  <c r="AO41" i="22" s="1"/>
  <c r="AN42" i="22"/>
  <c r="AM41" i="22"/>
  <c r="BC204" i="2" l="1"/>
  <c r="BC205" i="2" s="1"/>
  <c r="AM67" i="29"/>
  <c r="AN68" i="29"/>
  <c r="AO70" i="30"/>
  <c r="AL71" i="30"/>
  <c r="AP48" i="8"/>
  <c r="AQ49" i="8"/>
  <c r="AO62" i="29"/>
  <c r="AL63" i="29"/>
  <c r="AL42" i="22"/>
  <c r="AO42" i="22" s="1"/>
  <c r="AN43" i="22"/>
  <c r="AM42" i="22"/>
  <c r="BD204" i="2" l="1"/>
  <c r="BD205" i="2" s="1"/>
  <c r="AM68" i="29"/>
  <c r="AN69" i="29"/>
  <c r="AP49" i="8"/>
  <c r="AQ50" i="8"/>
  <c r="AO71" i="30"/>
  <c r="AL72" i="30"/>
  <c r="AO63" i="29"/>
  <c r="AL64" i="29"/>
  <c r="AL43" i="22"/>
  <c r="AO43" i="22" s="1"/>
  <c r="AN44" i="22"/>
  <c r="AM43" i="22"/>
  <c r="I6" i="30"/>
  <c r="I15" i="30"/>
  <c r="I29" i="30"/>
  <c r="I42" i="30"/>
  <c r="I25" i="30"/>
  <c r="I49" i="30"/>
  <c r="I41" i="30"/>
  <c r="I23" i="30"/>
  <c r="I10" i="30"/>
  <c r="I35" i="30"/>
  <c r="I27" i="30"/>
  <c r="I12" i="30"/>
  <c r="I51" i="30"/>
  <c r="I19" i="30"/>
  <c r="I5" i="30"/>
  <c r="I37" i="30"/>
  <c r="I4" i="30"/>
  <c r="I7" i="30"/>
  <c r="I3" i="30"/>
  <c r="I18" i="30"/>
  <c r="I26" i="30"/>
  <c r="I21" i="30"/>
  <c r="I22" i="30"/>
  <c r="I9" i="30"/>
  <c r="I14" i="30"/>
  <c r="I13" i="30"/>
  <c r="I65" i="30" l="1"/>
  <c r="I66" i="30" s="1"/>
  <c r="I43" i="30"/>
  <c r="I68" i="30"/>
  <c r="I69" i="30" s="1"/>
  <c r="I34" i="30"/>
  <c r="I36" i="30" s="1"/>
  <c r="I38" i="30" s="1"/>
  <c r="I57" i="30" s="1"/>
  <c r="BE204" i="2"/>
  <c r="BE205" i="2" s="1"/>
  <c r="AN70" i="29"/>
  <c r="AM69" i="29"/>
  <c r="AL73" i="30"/>
  <c r="AO72" i="30"/>
  <c r="AP50" i="8"/>
  <c r="AQ51" i="8"/>
  <c r="AO64" i="29"/>
  <c r="AL65" i="29"/>
  <c r="AL44" i="22"/>
  <c r="AO44" i="22" s="1"/>
  <c r="AN45" i="22"/>
  <c r="AM44" i="22"/>
  <c r="I44" i="30"/>
  <c r="I28" i="30"/>
  <c r="I11" i="30"/>
  <c r="I24" i="30"/>
  <c r="I8" i="30"/>
  <c r="I20" i="30"/>
  <c r="I45" i="30" l="1"/>
  <c r="I30" i="30"/>
  <c r="I48" i="30" s="1"/>
  <c r="I50" i="30" s="1"/>
  <c r="I52" i="30" s="1"/>
  <c r="I60" i="30" s="1"/>
  <c r="I58" i="30"/>
  <c r="I47" i="29" s="1"/>
  <c r="BF204" i="2"/>
  <c r="BF205" i="2" s="1"/>
  <c r="AN71" i="29"/>
  <c r="AM70" i="29"/>
  <c r="AL74" i="30"/>
  <c r="AO73" i="30"/>
  <c r="AP51" i="8"/>
  <c r="AQ52" i="8"/>
  <c r="AO65" i="29"/>
  <c r="AL66" i="29"/>
  <c r="AL45" i="22"/>
  <c r="AO45" i="22" s="1"/>
  <c r="AN46" i="22"/>
  <c r="AM45" i="22"/>
  <c r="I61" i="30" l="1"/>
  <c r="I48" i="29" s="1"/>
  <c r="I49" i="29" s="1"/>
  <c r="BG204" i="2"/>
  <c r="BG205" i="2" s="1"/>
  <c r="AN72" i="29"/>
  <c r="AM71" i="29"/>
  <c r="AL75" i="30"/>
  <c r="AO74" i="30"/>
  <c r="AP52" i="8"/>
  <c r="AQ53" i="8"/>
  <c r="AO66" i="29"/>
  <c r="AL67" i="29"/>
  <c r="AL46" i="22"/>
  <c r="AO46" i="22" s="1"/>
  <c r="AN47" i="22"/>
  <c r="AM46" i="22"/>
  <c r="BH204" i="2" l="1"/>
  <c r="BH205" i="2" s="1"/>
  <c r="AN73" i="29"/>
  <c r="AM72" i="29"/>
  <c r="AL76" i="30"/>
  <c r="AO75" i="30"/>
  <c r="AP53" i="8"/>
  <c r="AQ54" i="8"/>
  <c r="AO67" i="29"/>
  <c r="AL68" i="29"/>
  <c r="AL47" i="22"/>
  <c r="AO47" i="22" s="1"/>
  <c r="AN48" i="22"/>
  <c r="AM47" i="22"/>
  <c r="BI204" i="2" l="1"/>
  <c r="BI205" i="2" s="1"/>
  <c r="AN74" i="29"/>
  <c r="AM73" i="29"/>
  <c r="AO76" i="30"/>
  <c r="AL77" i="30"/>
  <c r="AP54" i="8"/>
  <c r="AQ55" i="8"/>
  <c r="AO68" i="29"/>
  <c r="AL69" i="29"/>
  <c r="AL48" i="22"/>
  <c r="AO48" i="22" s="1"/>
  <c r="AN49" i="22"/>
  <c r="AM48" i="22"/>
  <c r="H6" i="22"/>
  <c r="H23" i="22"/>
  <c r="H14" i="22"/>
  <c r="H11" i="22"/>
  <c r="H12" i="22"/>
  <c r="BJ204" i="2" l="1"/>
  <c r="BJ205" i="2" s="1"/>
  <c r="AM74" i="29"/>
  <c r="AN75" i="29"/>
  <c r="AP55" i="8"/>
  <c r="AQ56" i="8"/>
  <c r="AL78" i="30"/>
  <c r="AO77" i="30"/>
  <c r="AO69" i="29"/>
  <c r="AL70" i="29"/>
  <c r="AL49" i="22"/>
  <c r="AO49" i="22" s="1"/>
  <c r="AN50" i="22"/>
  <c r="AM49" i="22"/>
  <c r="H13" i="22"/>
  <c r="H3" i="22"/>
  <c r="H20" i="22"/>
  <c r="H5" i="22"/>
  <c r="H4" i="22"/>
  <c r="H15" i="22"/>
  <c r="H19" i="22"/>
  <c r="H21" i="22"/>
  <c r="H22" i="22"/>
  <c r="H7" i="22"/>
  <c r="BK204" i="2" l="1"/>
  <c r="BK205" i="2" s="1"/>
  <c r="AM75" i="29"/>
  <c r="AN76" i="29"/>
  <c r="AL79" i="30"/>
  <c r="AO78" i="30"/>
  <c r="AP56" i="8"/>
  <c r="AQ57" i="8"/>
  <c r="AO70" i="29"/>
  <c r="AL71" i="29"/>
  <c r="AL50" i="22"/>
  <c r="AO50" i="22" s="1"/>
  <c r="AN51" i="22"/>
  <c r="AM50" i="22"/>
  <c r="BL204" i="2" l="1"/>
  <c r="BL205" i="2" s="1"/>
  <c r="AM76" i="29"/>
  <c r="AN77" i="29"/>
  <c r="AL80" i="30"/>
  <c r="AO79" i="30"/>
  <c r="AP57" i="8"/>
  <c r="AQ58" i="8"/>
  <c r="AO71" i="29"/>
  <c r="AL72" i="29"/>
  <c r="AL51" i="22"/>
  <c r="AO51" i="22" s="1"/>
  <c r="AN52" i="22"/>
  <c r="AM51" i="22"/>
  <c r="I75" i="29"/>
  <c r="I14" i="29"/>
  <c r="I9" i="29"/>
  <c r="I25" i="29"/>
  <c r="I72" i="29"/>
  <c r="I29" i="29"/>
  <c r="I76" i="29"/>
  <c r="I77" i="29"/>
  <c r="I81" i="29"/>
  <c r="I4" i="29"/>
  <c r="I79" i="29"/>
  <c r="I43" i="29"/>
  <c r="I11" i="29"/>
  <c r="I34" i="29"/>
  <c r="I74" i="29"/>
  <c r="I24" i="29"/>
  <c r="I44" i="29"/>
  <c r="I30" i="29"/>
  <c r="I10" i="29"/>
  <c r="I78" i="29"/>
  <c r="I36" i="29"/>
  <c r="I5" i="29"/>
  <c r="I61" i="29" l="1"/>
  <c r="I51" i="29"/>
  <c r="I105" i="29"/>
  <c r="I66" i="29"/>
  <c r="I97" i="29" s="1"/>
  <c r="BM204" i="2"/>
  <c r="BM205" i="2" s="1"/>
  <c r="AM77" i="29"/>
  <c r="AN78" i="29"/>
  <c r="AO80" i="30"/>
  <c r="AL81" i="30"/>
  <c r="AP58" i="8"/>
  <c r="AQ59" i="8"/>
  <c r="AO72" i="29"/>
  <c r="AL73" i="29"/>
  <c r="AL52" i="22"/>
  <c r="AO52" i="22" s="1"/>
  <c r="AN53" i="22"/>
  <c r="AM52" i="22"/>
  <c r="I15" i="29"/>
  <c r="I21" i="29"/>
  <c r="I71" i="29"/>
  <c r="I20" i="29"/>
  <c r="I27" i="29"/>
  <c r="I35" i="29"/>
  <c r="I70" i="29"/>
  <c r="I26" i="29"/>
  <c r="I23" i="29"/>
  <c r="I12" i="29"/>
  <c r="I7" i="29"/>
  <c r="I73" i="29"/>
  <c r="I6" i="29"/>
  <c r="I19" i="29"/>
  <c r="I22" i="29"/>
  <c r="I8" i="29"/>
  <c r="I80" i="29"/>
  <c r="I13" i="29"/>
  <c r="I28" i="29"/>
  <c r="I3" i="29"/>
  <c r="I37" i="29"/>
  <c r="I58" i="29" l="1"/>
  <c r="I110" i="29"/>
  <c r="I65" i="29"/>
  <c r="I59" i="29"/>
  <c r="I90" i="29" s="1"/>
  <c r="I60" i="29"/>
  <c r="I91" i="29" s="1"/>
  <c r="I103" i="29"/>
  <c r="I104" i="29"/>
  <c r="I63" i="29"/>
  <c r="I94" i="29" s="1"/>
  <c r="I56" i="29"/>
  <c r="I55" i="29"/>
  <c r="I86" i="29" s="1"/>
  <c r="I16" i="29"/>
  <c r="I64" i="29"/>
  <c r="I95" i="29" s="1"/>
  <c r="I96" i="29"/>
  <c r="I109" i="29"/>
  <c r="I57" i="29"/>
  <c r="I88" i="29" s="1"/>
  <c r="I108" i="29"/>
  <c r="I82" i="29"/>
  <c r="I102" i="29"/>
  <c r="I31" i="29"/>
  <c r="I40" i="29" s="1"/>
  <c r="I50" i="29" s="1"/>
  <c r="I111" i="29"/>
  <c r="I62" i="29"/>
  <c r="I93" i="29" s="1"/>
  <c r="I39" i="29"/>
  <c r="I41" i="29" s="1"/>
  <c r="I46" i="29" s="1"/>
  <c r="I67" i="29"/>
  <c r="I89" i="29"/>
  <c r="I116" i="29"/>
  <c r="I87" i="29"/>
  <c r="I115" i="29"/>
  <c r="I92" i="29"/>
  <c r="I117" i="29"/>
  <c r="BN204" i="2"/>
  <c r="BN205" i="2" s="1"/>
  <c r="AM78" i="29"/>
  <c r="AN79" i="29"/>
  <c r="AP59" i="8"/>
  <c r="AQ60" i="8"/>
  <c r="AO81" i="30"/>
  <c r="AL82" i="30"/>
  <c r="AL74" i="29"/>
  <c r="AO73" i="29"/>
  <c r="AL53" i="22"/>
  <c r="AO53" i="22" s="1"/>
  <c r="AN54" i="22"/>
  <c r="AM53" i="22"/>
  <c r="I114" i="29" l="1"/>
  <c r="BO204" i="2"/>
  <c r="BO205" i="2" s="1"/>
  <c r="AM79" i="29"/>
  <c r="AN80" i="29"/>
  <c r="AL83" i="30"/>
  <c r="AO82" i="30"/>
  <c r="AP60" i="8"/>
  <c r="AQ61" i="8"/>
  <c r="AO74" i="29"/>
  <c r="AL75" i="29"/>
  <c r="AL54" i="22"/>
  <c r="AO54" i="22" s="1"/>
  <c r="AN55" i="22"/>
  <c r="AM54" i="22"/>
  <c r="BP204" i="2" l="1"/>
  <c r="BP205" i="2" s="1"/>
  <c r="AM80" i="29"/>
  <c r="AN81" i="29"/>
  <c r="AL84" i="30"/>
  <c r="AO83" i="30"/>
  <c r="AQ62" i="8"/>
  <c r="AP61" i="8"/>
  <c r="AO75" i="29"/>
  <c r="AL76" i="29"/>
  <c r="AL55" i="22"/>
  <c r="AO55" i="22" s="1"/>
  <c r="AN56" i="22"/>
  <c r="AM55" i="22"/>
  <c r="J28" i="30"/>
  <c r="J20" i="30"/>
  <c r="J41" i="30"/>
  <c r="J8" i="30"/>
  <c r="J21" i="30"/>
  <c r="J5" i="30"/>
  <c r="J15" i="30"/>
  <c r="J51" i="30"/>
  <c r="J35" i="30"/>
  <c r="J44" i="30"/>
  <c r="J23" i="30"/>
  <c r="J7" i="30"/>
  <c r="J14" i="30"/>
  <c r="J10" i="30"/>
  <c r="J42" i="30"/>
  <c r="J37" i="30"/>
  <c r="J25" i="30"/>
  <c r="J18" i="30"/>
  <c r="J13" i="30"/>
  <c r="J19" i="30"/>
  <c r="J49" i="30"/>
  <c r="J27" i="30"/>
  <c r="J22" i="30"/>
  <c r="J26" i="30"/>
  <c r="J9" i="30"/>
  <c r="J12" i="30"/>
  <c r="J6" i="30"/>
  <c r="J4" i="30"/>
  <c r="J3" i="30"/>
  <c r="J11" i="30"/>
  <c r="J29" i="30"/>
  <c r="J24" i="30"/>
  <c r="J30" i="30" l="1"/>
  <c r="J48" i="30" s="1"/>
  <c r="J50" i="30" s="1"/>
  <c r="J52" i="30" s="1"/>
  <c r="J60" i="30" s="1"/>
  <c r="J34" i="30"/>
  <c r="J36" i="30" s="1"/>
  <c r="J38" i="30" s="1"/>
  <c r="J57" i="30" s="1"/>
  <c r="J68" i="30"/>
  <c r="J69" i="30" s="1"/>
  <c r="J43" i="30"/>
  <c r="J45" i="30" s="1"/>
  <c r="J65" i="30"/>
  <c r="J66" i="30" s="1"/>
  <c r="BQ204" i="2"/>
  <c r="BQ205" i="2" s="1"/>
  <c r="AM81" i="29"/>
  <c r="AN82" i="29"/>
  <c r="AP62" i="8"/>
  <c r="AQ63" i="8"/>
  <c r="AL85" i="30"/>
  <c r="AO84" i="30"/>
  <c r="AL77" i="29"/>
  <c r="AO76" i="29"/>
  <c r="AL56" i="22"/>
  <c r="AO56" i="22" s="1"/>
  <c r="AN57" i="22"/>
  <c r="AM56" i="22"/>
  <c r="J61" i="30" l="1"/>
  <c r="J48" i="29" s="1"/>
  <c r="J58" i="30"/>
  <c r="J47" i="29" s="1"/>
  <c r="AM82" i="29"/>
  <c r="AN83" i="29"/>
  <c r="AL86" i="30"/>
  <c r="AO85" i="30"/>
  <c r="AP63" i="8"/>
  <c r="AQ64" i="8"/>
  <c r="AL78" i="29"/>
  <c r="AO77" i="29"/>
  <c r="AL57" i="22"/>
  <c r="AO57" i="22" s="1"/>
  <c r="AN58" i="22"/>
  <c r="AM57" i="22"/>
  <c r="J49" i="29" l="1"/>
  <c r="AM83" i="29"/>
  <c r="AN84" i="29"/>
  <c r="AL87" i="30"/>
  <c r="AO86" i="30"/>
  <c r="AP64" i="8"/>
  <c r="AQ65" i="8"/>
  <c r="AO78" i="29"/>
  <c r="AL79" i="29"/>
  <c r="AL58" i="22"/>
  <c r="AO58" i="22" s="1"/>
  <c r="AN59" i="22"/>
  <c r="AM58" i="22"/>
  <c r="AM84" i="29" l="1"/>
  <c r="AN85" i="29"/>
  <c r="AL88" i="30"/>
  <c r="AO87" i="30"/>
  <c r="AP65" i="8"/>
  <c r="AQ66" i="8"/>
  <c r="AO79" i="29"/>
  <c r="AL80" i="29"/>
  <c r="AL59" i="22"/>
  <c r="AO59" i="22" s="1"/>
  <c r="AN60" i="22"/>
  <c r="AM59" i="22"/>
  <c r="AO1" i="8"/>
  <c r="AM85" i="29" l="1"/>
  <c r="AN86" i="29"/>
  <c r="AO88" i="30"/>
  <c r="AL89" i="30"/>
  <c r="AO2" i="8"/>
  <c r="AP66" i="8"/>
  <c r="AQ67" i="8"/>
  <c r="AO80" i="29"/>
  <c r="AL81" i="29"/>
  <c r="AL60" i="22"/>
  <c r="AO60" i="22" s="1"/>
  <c r="AP1" i="8"/>
  <c r="AN61" i="22"/>
  <c r="AM60" i="22"/>
  <c r="A41" i="2"/>
  <c r="A35" i="2"/>
  <c r="A24" i="2"/>
  <c r="I3" i="22"/>
  <c r="I4" i="22"/>
  <c r="I14" i="22"/>
  <c r="I6" i="22"/>
  <c r="I19" i="22"/>
  <c r="I5" i="22"/>
  <c r="I7" i="22"/>
  <c r="I11" i="22"/>
  <c r="I23" i="22"/>
  <c r="I13" i="22"/>
  <c r="I21" i="22"/>
  <c r="I15" i="22"/>
  <c r="I12" i="22"/>
  <c r="I20" i="22"/>
  <c r="I22" i="22"/>
  <c r="I26" i="22" l="1"/>
  <c r="I28" i="22"/>
  <c r="I30" i="22"/>
  <c r="I27" i="22"/>
  <c r="I29" i="22"/>
  <c r="AM86" i="29"/>
  <c r="AN87" i="29"/>
  <c r="AP67" i="8"/>
  <c r="AQ68" i="8"/>
  <c r="AO3" i="8"/>
  <c r="AO89" i="30"/>
  <c r="AL90" i="30"/>
  <c r="AO81" i="29"/>
  <c r="AL82" i="29"/>
  <c r="AL61" i="22"/>
  <c r="AO61" i="22" s="1"/>
  <c r="AN62" i="22"/>
  <c r="AM61" i="22"/>
  <c r="A47" i="2"/>
  <c r="A45" i="2"/>
  <c r="A44" i="2"/>
  <c r="A40" i="2"/>
  <c r="A39" i="2"/>
  <c r="A34" i="2"/>
  <c r="A33" i="2"/>
  <c r="A32" i="2"/>
  <c r="A31" i="2"/>
  <c r="A30" i="2"/>
  <c r="A29" i="2"/>
  <c r="A28" i="2"/>
  <c r="A23" i="2"/>
  <c r="A22" i="2"/>
  <c r="A21" i="2"/>
  <c r="A4" i="2"/>
  <c r="A5" i="2"/>
  <c r="A6" i="2"/>
  <c r="A7" i="2"/>
  <c r="A8" i="2"/>
  <c r="A9" i="2"/>
  <c r="A10" i="2"/>
  <c r="A11" i="2"/>
  <c r="A12" i="2"/>
  <c r="A13" i="2"/>
  <c r="A14" i="2"/>
  <c r="A16" i="2"/>
  <c r="A17" i="2"/>
  <c r="A3" i="2"/>
  <c r="AT158" i="2"/>
  <c r="AT159" i="2"/>
  <c r="AT160" i="2"/>
  <c r="AT161" i="2"/>
  <c r="AT162" i="2"/>
  <c r="AT163" i="2"/>
  <c r="AT164" i="2"/>
  <c r="AT165" i="2"/>
  <c r="AT166" i="2"/>
  <c r="AT167" i="2"/>
  <c r="AT168" i="2"/>
  <c r="AT169" i="2"/>
  <c r="AT170" i="2"/>
  <c r="AT171" i="2"/>
  <c r="AT172" i="2"/>
  <c r="AT173" i="2"/>
  <c r="AT157" i="2"/>
  <c r="AT155" i="2"/>
  <c r="AT156" i="2"/>
  <c r="AT154" i="2"/>
  <c r="AT132" i="2"/>
  <c r="AT133" i="2"/>
  <c r="AT134" i="2"/>
  <c r="AT135" i="2"/>
  <c r="AT136" i="2"/>
  <c r="AT137" i="2"/>
  <c r="AT138" i="2"/>
  <c r="AT139" i="2"/>
  <c r="AT140" i="2"/>
  <c r="AT141" i="2"/>
  <c r="AT142" i="2"/>
  <c r="AT143" i="2"/>
  <c r="AT144" i="2"/>
  <c r="AT145" i="2"/>
  <c r="AT146" i="2"/>
  <c r="AT147" i="2"/>
  <c r="AT148" i="2"/>
  <c r="AT149" i="2"/>
  <c r="AT150" i="2"/>
  <c r="AT151" i="2"/>
  <c r="AT152" i="2"/>
  <c r="AT153" i="2"/>
  <c r="AT131" i="2"/>
  <c r="AT130" i="2"/>
  <c r="AT128" i="2"/>
  <c r="AT129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AT126" i="2"/>
  <c r="AT127" i="2"/>
  <c r="AT105" i="2"/>
  <c r="AT103" i="2"/>
  <c r="AT104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79" i="2"/>
  <c r="AT78" i="2"/>
  <c r="AT76" i="2"/>
  <c r="AT77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53" i="2"/>
  <c r="AT52" i="2"/>
  <c r="AT46" i="2"/>
  <c r="AT47" i="2"/>
  <c r="AT48" i="2"/>
  <c r="AT49" i="2"/>
  <c r="AT50" i="2"/>
  <c r="AT51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27" i="2"/>
  <c r="AS2" i="2"/>
  <c r="AS3" i="2" s="1"/>
  <c r="AS4" i="2" s="1"/>
  <c r="AS5" i="2" s="1"/>
  <c r="AS6" i="2" s="1"/>
  <c r="AS7" i="2" s="1"/>
  <c r="AS8" i="2" s="1"/>
  <c r="AS9" i="2" s="1"/>
  <c r="AS10" i="2" s="1"/>
  <c r="AS11" i="2" s="1"/>
  <c r="AS12" i="2" s="1"/>
  <c r="AS13" i="2" s="1"/>
  <c r="AS14" i="2" s="1"/>
  <c r="AS15" i="2" s="1"/>
  <c r="AS16" i="2" s="1"/>
  <c r="AS17" i="2" s="1"/>
  <c r="AS18" i="2" s="1"/>
  <c r="AS19" i="2" s="1"/>
  <c r="AS20" i="2" s="1"/>
  <c r="AS21" i="2" s="1"/>
  <c r="AS22" i="2" s="1"/>
  <c r="AS23" i="2" s="1"/>
  <c r="AS24" i="2" s="1"/>
  <c r="AS25" i="2" s="1"/>
  <c r="AS26" i="2" s="1"/>
  <c r="AS27" i="2" s="1"/>
  <c r="AS28" i="2" s="1"/>
  <c r="AS29" i="2" s="1"/>
  <c r="AS30" i="2" s="1"/>
  <c r="AS31" i="2" s="1"/>
  <c r="AS32" i="2" s="1"/>
  <c r="AS33" i="2" s="1"/>
  <c r="AS34" i="2" s="1"/>
  <c r="AS35" i="2" s="1"/>
  <c r="AS36" i="2" s="1"/>
  <c r="AS37" i="2" s="1"/>
  <c r="AS38" i="2" s="1"/>
  <c r="AS39" i="2" s="1"/>
  <c r="AS40" i="2" s="1"/>
  <c r="AS41" i="2" s="1"/>
  <c r="AS42" i="2" s="1"/>
  <c r="AS43" i="2" s="1"/>
  <c r="AS44" i="2" s="1"/>
  <c r="AS45" i="2" s="1"/>
  <c r="AS46" i="2" s="1"/>
  <c r="AS47" i="2" s="1"/>
  <c r="AS48" i="2" s="1"/>
  <c r="AS49" i="2" s="1"/>
  <c r="AS50" i="2" s="1"/>
  <c r="AS51" i="2" s="1"/>
  <c r="AS52" i="2" s="1"/>
  <c r="AS53" i="2" s="1"/>
  <c r="AS54" i="2" s="1"/>
  <c r="AS55" i="2" s="1"/>
  <c r="AS56" i="2" s="1"/>
  <c r="AS57" i="2" s="1"/>
  <c r="AS58" i="2" s="1"/>
  <c r="AS59" i="2" s="1"/>
  <c r="AS60" i="2" s="1"/>
  <c r="AS61" i="2" s="1"/>
  <c r="AS62" i="2" s="1"/>
  <c r="AS63" i="2" s="1"/>
  <c r="AS64" i="2" s="1"/>
  <c r="AS65" i="2" s="1"/>
  <c r="AS66" i="2" s="1"/>
  <c r="AS67" i="2" s="1"/>
  <c r="AS68" i="2" s="1"/>
  <c r="AS69" i="2" s="1"/>
  <c r="AS70" i="2" s="1"/>
  <c r="AS71" i="2" s="1"/>
  <c r="AS72" i="2" s="1"/>
  <c r="AS73" i="2" s="1"/>
  <c r="AS74" i="2" s="1"/>
  <c r="AS75" i="2" s="1"/>
  <c r="AS76" i="2" s="1"/>
  <c r="AS77" i="2" s="1"/>
  <c r="AS78" i="2" s="1"/>
  <c r="AS79" i="2" s="1"/>
  <c r="AS80" i="2" s="1"/>
  <c r="AS81" i="2" s="1"/>
  <c r="AS82" i="2" s="1"/>
  <c r="AS83" i="2" s="1"/>
  <c r="AS84" i="2" s="1"/>
  <c r="AS85" i="2" s="1"/>
  <c r="AS86" i="2" s="1"/>
  <c r="AS87" i="2" s="1"/>
  <c r="AS88" i="2" s="1"/>
  <c r="AS89" i="2" s="1"/>
  <c r="AS90" i="2" s="1"/>
  <c r="AS91" i="2" s="1"/>
  <c r="AS92" i="2" s="1"/>
  <c r="AS93" i="2" s="1"/>
  <c r="AS94" i="2" s="1"/>
  <c r="AS95" i="2" s="1"/>
  <c r="AS96" i="2" s="1"/>
  <c r="AS97" i="2" s="1"/>
  <c r="AS98" i="2" s="1"/>
  <c r="AS99" i="2" s="1"/>
  <c r="AS100" i="2" s="1"/>
  <c r="AS101" i="2" s="1"/>
  <c r="AS102" i="2" s="1"/>
  <c r="AS103" i="2" s="1"/>
  <c r="AS104" i="2" s="1"/>
  <c r="AS105" i="2" s="1"/>
  <c r="AS106" i="2" s="1"/>
  <c r="AS107" i="2" s="1"/>
  <c r="AS108" i="2" s="1"/>
  <c r="AS109" i="2" s="1"/>
  <c r="AS110" i="2" s="1"/>
  <c r="AS111" i="2" s="1"/>
  <c r="AS112" i="2" s="1"/>
  <c r="AS113" i="2" s="1"/>
  <c r="AS114" i="2" s="1"/>
  <c r="AS115" i="2" s="1"/>
  <c r="AS116" i="2" s="1"/>
  <c r="AS117" i="2" s="1"/>
  <c r="AS118" i="2" s="1"/>
  <c r="AS119" i="2" s="1"/>
  <c r="AS120" i="2" s="1"/>
  <c r="AS121" i="2" s="1"/>
  <c r="AS122" i="2" s="1"/>
  <c r="AS123" i="2" s="1"/>
  <c r="AS124" i="2" s="1"/>
  <c r="AS125" i="2" s="1"/>
  <c r="AS126" i="2" s="1"/>
  <c r="AS127" i="2" s="1"/>
  <c r="AS128" i="2" s="1"/>
  <c r="AS129" i="2" s="1"/>
  <c r="AS130" i="2" s="1"/>
  <c r="AS131" i="2" s="1"/>
  <c r="AS132" i="2" s="1"/>
  <c r="AS133" i="2" s="1"/>
  <c r="AS134" i="2" s="1"/>
  <c r="AS135" i="2" s="1"/>
  <c r="AS136" i="2" s="1"/>
  <c r="AS137" i="2" s="1"/>
  <c r="AS138" i="2" s="1"/>
  <c r="AS139" i="2" s="1"/>
  <c r="AS140" i="2" s="1"/>
  <c r="AS141" i="2" s="1"/>
  <c r="AS142" i="2" s="1"/>
  <c r="AS143" i="2" s="1"/>
  <c r="AS144" i="2" s="1"/>
  <c r="AS145" i="2" s="1"/>
  <c r="AS146" i="2" s="1"/>
  <c r="AS147" i="2" s="1"/>
  <c r="AS148" i="2" s="1"/>
  <c r="AS149" i="2" s="1"/>
  <c r="AS150" i="2" s="1"/>
  <c r="AS151" i="2" s="1"/>
  <c r="AS152" i="2" s="1"/>
  <c r="AS153" i="2" s="1"/>
  <c r="AS154" i="2" s="1"/>
  <c r="AS155" i="2" s="1"/>
  <c r="AS156" i="2" s="1"/>
  <c r="AS157" i="2" s="1"/>
  <c r="AS158" i="2" s="1"/>
  <c r="AS159" i="2" s="1"/>
  <c r="AS160" i="2" s="1"/>
  <c r="AS161" i="2" s="1"/>
  <c r="AS162" i="2" s="1"/>
  <c r="AS163" i="2" s="1"/>
  <c r="AS164" i="2" s="1"/>
  <c r="AS165" i="2" s="1"/>
  <c r="AS166" i="2" s="1"/>
  <c r="AS167" i="2" s="1"/>
  <c r="AS168" i="2" s="1"/>
  <c r="AS169" i="2" s="1"/>
  <c r="AS170" i="2" s="1"/>
  <c r="AS171" i="2" s="1"/>
  <c r="AS172" i="2" s="1"/>
  <c r="AS173" i="2" s="1"/>
  <c r="AS174" i="2" s="1"/>
  <c r="AS175" i="2" s="1"/>
  <c r="AS176" i="2" s="1"/>
  <c r="AS177" i="2" s="1"/>
  <c r="AS178" i="2" s="1"/>
  <c r="AS179" i="2" s="1"/>
  <c r="AS180" i="2" s="1"/>
  <c r="AS181" i="2" s="1"/>
  <c r="AS182" i="2" s="1"/>
  <c r="AQ1" i="2"/>
  <c r="AQ2" i="2" s="1"/>
  <c r="AO1" i="2"/>
  <c r="I37" i="22"/>
  <c r="I36" i="22"/>
  <c r="I34" i="22"/>
  <c r="I38" i="22"/>
  <c r="J57" i="28"/>
  <c r="I35" i="22"/>
  <c r="L57" i="28" l="1"/>
  <c r="I39" i="22"/>
  <c r="I31" i="22"/>
  <c r="I42" i="22"/>
  <c r="I45" i="22"/>
  <c r="I46" i="22"/>
  <c r="I43" i="22"/>
  <c r="I44" i="22"/>
  <c r="AM87" i="29"/>
  <c r="AN88" i="29"/>
  <c r="AL91" i="30"/>
  <c r="AO90" i="30"/>
  <c r="AO4" i="8"/>
  <c r="AP68" i="8"/>
  <c r="AQ69" i="8"/>
  <c r="AL83" i="29"/>
  <c r="AO82" i="29"/>
  <c r="AL62" i="22"/>
  <c r="AO62" i="22" s="1"/>
  <c r="AP2" i="2"/>
  <c r="AQ3" i="2"/>
  <c r="AP1" i="2"/>
  <c r="AO2" i="2"/>
  <c r="AN63" i="22"/>
  <c r="AM62" i="22"/>
  <c r="I47" i="22" l="1"/>
  <c r="AM88" i="29"/>
  <c r="AN89" i="29"/>
  <c r="AP69" i="8"/>
  <c r="AQ70" i="8"/>
  <c r="AO5" i="8"/>
  <c r="AL92" i="30"/>
  <c r="AO91" i="30"/>
  <c r="AL84" i="29"/>
  <c r="AO83" i="29"/>
  <c r="AL63" i="22"/>
  <c r="AO63" i="22" s="1"/>
  <c r="AO3" i="2"/>
  <c r="AQ4" i="2"/>
  <c r="AP3" i="2"/>
  <c r="AN64" i="22"/>
  <c r="AM63" i="22"/>
  <c r="J23" i="29"/>
  <c r="J70" i="29"/>
  <c r="J21" i="29"/>
  <c r="J79" i="29"/>
  <c r="J14" i="29"/>
  <c r="J34" i="29"/>
  <c r="J30" i="29"/>
  <c r="J77" i="29"/>
  <c r="J12" i="29"/>
  <c r="J73" i="29"/>
  <c r="J8" i="29"/>
  <c r="J25" i="29"/>
  <c r="J24" i="29"/>
  <c r="J71" i="29"/>
  <c r="J6" i="29"/>
  <c r="J37" i="29"/>
  <c r="J81" i="29"/>
  <c r="J19" i="29"/>
  <c r="J15" i="29"/>
  <c r="J35" i="29"/>
  <c r="J11" i="29"/>
  <c r="J28" i="29"/>
  <c r="J75" i="29"/>
  <c r="J4" i="29"/>
  <c r="J9" i="29"/>
  <c r="J26" i="29"/>
  <c r="J5" i="29"/>
  <c r="J22" i="29"/>
  <c r="J44" i="29"/>
  <c r="J72" i="29"/>
  <c r="J3" i="29"/>
  <c r="J20" i="29"/>
  <c r="J80" i="29"/>
  <c r="J13" i="29"/>
  <c r="J78" i="29"/>
  <c r="J36" i="29"/>
  <c r="J76" i="29"/>
  <c r="J29" i="29"/>
  <c r="J43" i="29"/>
  <c r="J7" i="29"/>
  <c r="J10" i="29"/>
  <c r="J27" i="29"/>
  <c r="J74" i="29"/>
  <c r="J82" i="29" l="1"/>
  <c r="J51" i="29"/>
  <c r="J39" i="29"/>
  <c r="J65" i="29"/>
  <c r="J96" i="29" s="1"/>
  <c r="J63" i="29"/>
  <c r="J94" i="29" s="1"/>
  <c r="J61" i="29"/>
  <c r="J111" i="29"/>
  <c r="J59" i="29"/>
  <c r="J90" i="29" s="1"/>
  <c r="J57" i="29"/>
  <c r="J88" i="29" s="1"/>
  <c r="J55" i="29"/>
  <c r="J31" i="29"/>
  <c r="J108" i="29"/>
  <c r="J104" i="29"/>
  <c r="J103" i="29"/>
  <c r="J66" i="29"/>
  <c r="J97" i="29" s="1"/>
  <c r="J64" i="29"/>
  <c r="J95" i="29" s="1"/>
  <c r="J62" i="29"/>
  <c r="J93" i="29" s="1"/>
  <c r="J60" i="29"/>
  <c r="J91" i="29" s="1"/>
  <c r="J58" i="29"/>
  <c r="J110" i="29"/>
  <c r="J56" i="29"/>
  <c r="J109" i="29"/>
  <c r="J105" i="29"/>
  <c r="J16" i="29"/>
  <c r="J102" i="29"/>
  <c r="AM89" i="29"/>
  <c r="AN90" i="29"/>
  <c r="AO6" i="8"/>
  <c r="AO92" i="30"/>
  <c r="AL93" i="30"/>
  <c r="AP70" i="8"/>
  <c r="AQ71" i="8"/>
  <c r="AL85" i="29"/>
  <c r="AO84" i="29"/>
  <c r="AL64" i="22"/>
  <c r="AO64" i="22" s="1"/>
  <c r="AO4" i="2"/>
  <c r="AQ5" i="2"/>
  <c r="AP4" i="2"/>
  <c r="AN65" i="22"/>
  <c r="AM64" i="22"/>
  <c r="J41" i="29" l="1"/>
  <c r="J46" i="29" s="1"/>
  <c r="J87" i="29"/>
  <c r="J115" i="29"/>
  <c r="J89" i="29"/>
  <c r="J116" i="29"/>
  <c r="J40" i="29"/>
  <c r="J50" i="29" s="1"/>
  <c r="J67" i="29"/>
  <c r="J86" i="29"/>
  <c r="J114" i="29"/>
  <c r="J92" i="29"/>
  <c r="J117" i="29"/>
  <c r="AM90" i="29"/>
  <c r="AN91" i="29"/>
  <c r="AP71" i="8"/>
  <c r="AQ72" i="8"/>
  <c r="AO93" i="30"/>
  <c r="AL94" i="30"/>
  <c r="AO7" i="8"/>
  <c r="AL86" i="29"/>
  <c r="AO85" i="29"/>
  <c r="AL65" i="22"/>
  <c r="AO65" i="22" s="1"/>
  <c r="AO5" i="2"/>
  <c r="AQ6" i="2"/>
  <c r="AP5" i="2"/>
  <c r="AN66" i="22"/>
  <c r="AM65" i="22"/>
  <c r="AM91" i="29" l="1"/>
  <c r="AN92" i="29"/>
  <c r="AO8" i="8"/>
  <c r="AO94" i="30"/>
  <c r="AL95" i="30"/>
  <c r="AP72" i="8"/>
  <c r="AQ73" i="8"/>
  <c r="AL87" i="29"/>
  <c r="AO86" i="29"/>
  <c r="AL66" i="22"/>
  <c r="AO66" i="22" s="1"/>
  <c r="AO6" i="2"/>
  <c r="AQ7" i="2"/>
  <c r="AP6" i="2"/>
  <c r="AN67" i="22"/>
  <c r="AM66" i="22"/>
  <c r="E2" i="21"/>
  <c r="F2" i="21"/>
  <c r="G2" i="21"/>
  <c r="H2" i="21"/>
  <c r="I2" i="21"/>
  <c r="J2" i="21"/>
  <c r="K2" i="21"/>
  <c r="L2" i="21"/>
  <c r="M2" i="21"/>
  <c r="N2" i="21"/>
  <c r="O2" i="21"/>
  <c r="P2" i="21"/>
  <c r="AM92" i="29" l="1"/>
  <c r="AN93" i="29"/>
  <c r="AP73" i="8"/>
  <c r="AQ74" i="8"/>
  <c r="AQ75" i="8" s="1"/>
  <c r="AO95" i="30"/>
  <c r="AL96" i="30"/>
  <c r="AO9" i="8"/>
  <c r="AL88" i="29"/>
  <c r="AO87" i="29"/>
  <c r="AL67" i="22"/>
  <c r="AO67" i="22" s="1"/>
  <c r="AO7" i="2"/>
  <c r="AQ8" i="2"/>
  <c r="AP7" i="2"/>
  <c r="AN68" i="22"/>
  <c r="AM67" i="22"/>
  <c r="P18" i="21"/>
  <c r="P10" i="21"/>
  <c r="N10" i="21"/>
  <c r="N18" i="21"/>
  <c r="L18" i="21"/>
  <c r="L10" i="21"/>
  <c r="J10" i="21"/>
  <c r="J18" i="21"/>
  <c r="H10" i="21"/>
  <c r="H18" i="21"/>
  <c r="F18" i="21"/>
  <c r="F10" i="21"/>
  <c r="O10" i="21"/>
  <c r="O18" i="21"/>
  <c r="M18" i="21"/>
  <c r="M10" i="21"/>
  <c r="K10" i="21"/>
  <c r="K18" i="21"/>
  <c r="I10" i="21"/>
  <c r="I18" i="21"/>
  <c r="G10" i="21"/>
  <c r="G18" i="21"/>
  <c r="E10" i="21"/>
  <c r="E18" i="21"/>
  <c r="K14" i="30"/>
  <c r="K42" i="30"/>
  <c r="K20" i="30"/>
  <c r="K37" i="30"/>
  <c r="K24" i="30"/>
  <c r="K3" i="30"/>
  <c r="K29" i="30"/>
  <c r="K41" i="30"/>
  <c r="K4" i="30"/>
  <c r="K7" i="30"/>
  <c r="K6" i="30"/>
  <c r="K9" i="30"/>
  <c r="K8" i="30"/>
  <c r="K11" i="30"/>
  <c r="K28" i="30"/>
  <c r="K5" i="30"/>
  <c r="K12" i="30"/>
  <c r="K15" i="30"/>
  <c r="K18" i="30"/>
  <c r="K19" i="30"/>
  <c r="K22" i="30"/>
  <c r="K35" i="30"/>
  <c r="K10" i="30"/>
  <c r="K13" i="30"/>
  <c r="K23" i="30"/>
  <c r="K51" i="30"/>
  <c r="K25" i="30"/>
  <c r="K49" i="30"/>
  <c r="K27" i="30"/>
  <c r="K44" i="30"/>
  <c r="K21" i="30"/>
  <c r="K26" i="30"/>
  <c r="K65" i="30" l="1"/>
  <c r="K66" i="30" s="1"/>
  <c r="K43" i="30"/>
  <c r="K45" i="30" s="1"/>
  <c r="K68" i="30"/>
  <c r="K69" i="30" s="1"/>
  <c r="K30" i="30"/>
  <c r="K48" i="30" s="1"/>
  <c r="K50" i="30" s="1"/>
  <c r="K52" i="30" s="1"/>
  <c r="K60" i="30" s="1"/>
  <c r="K34" i="30"/>
  <c r="K36" i="30" s="1"/>
  <c r="K38" i="30" s="1"/>
  <c r="K57" i="30" s="1"/>
  <c r="AP75" i="8"/>
  <c r="AQ76" i="8"/>
  <c r="AM93" i="29"/>
  <c r="AN94" i="29"/>
  <c r="AO10" i="8"/>
  <c r="AO96" i="30"/>
  <c r="AL97" i="30"/>
  <c r="AP74" i="8"/>
  <c r="AL89" i="29"/>
  <c r="AO88" i="29"/>
  <c r="AL68" i="22"/>
  <c r="AO68" i="22" s="1"/>
  <c r="AO8" i="2"/>
  <c r="AQ9" i="2"/>
  <c r="AP8" i="2"/>
  <c r="AN69" i="22"/>
  <c r="AM68" i="22"/>
  <c r="K58" i="30" l="1"/>
  <c r="K47" i="29" s="1"/>
  <c r="K61" i="30"/>
  <c r="K48" i="29" s="1"/>
  <c r="AP76" i="8"/>
  <c r="AQ77" i="8"/>
  <c r="AM94" i="29"/>
  <c r="AN95" i="29"/>
  <c r="AO97" i="30"/>
  <c r="AL98" i="30"/>
  <c r="AO11" i="8"/>
  <c r="AL90" i="29"/>
  <c r="AO89" i="29"/>
  <c r="AL69" i="22"/>
  <c r="AO69" i="22" s="1"/>
  <c r="AQ10" i="2"/>
  <c r="AP9" i="2"/>
  <c r="AO9" i="2"/>
  <c r="AN70" i="22"/>
  <c r="AM69" i="22"/>
  <c r="K49" i="29" l="1"/>
  <c r="AP77" i="8"/>
  <c r="AQ78" i="8"/>
  <c r="AM95" i="29"/>
  <c r="AN96" i="29"/>
  <c r="AO12" i="8"/>
  <c r="AL99" i="30"/>
  <c r="AO98" i="30"/>
  <c r="AL91" i="29"/>
  <c r="AO90" i="29"/>
  <c r="AL70" i="22"/>
  <c r="AO70" i="22" s="1"/>
  <c r="AO10" i="2"/>
  <c r="AQ11" i="2"/>
  <c r="AP10" i="2"/>
  <c r="AN71" i="22"/>
  <c r="AM70" i="22"/>
  <c r="AP78" i="8" l="1"/>
  <c r="AQ79" i="8"/>
  <c r="AM96" i="29"/>
  <c r="AN97" i="29"/>
  <c r="AO99" i="30"/>
  <c r="AL100" i="30"/>
  <c r="AO13" i="8"/>
  <c r="AL92" i="29"/>
  <c r="AO91" i="29"/>
  <c r="AL71" i="22"/>
  <c r="AO71" i="22" s="1"/>
  <c r="AO11" i="2"/>
  <c r="AQ12" i="2"/>
  <c r="AP11" i="2"/>
  <c r="AN72" i="22"/>
  <c r="AM71" i="22"/>
  <c r="AP79" i="8" l="1"/>
  <c r="AQ80" i="8"/>
  <c r="AM97" i="29"/>
  <c r="AN98" i="29"/>
  <c r="AO14" i="8"/>
  <c r="AO100" i="30"/>
  <c r="AL101" i="30"/>
  <c r="AL93" i="29"/>
  <c r="AO92" i="29"/>
  <c r="AL72" i="22"/>
  <c r="AO72" i="22" s="1"/>
  <c r="AO12" i="2"/>
  <c r="AQ13" i="2"/>
  <c r="AP12" i="2"/>
  <c r="AN73" i="22"/>
  <c r="AM72" i="22"/>
  <c r="J22" i="22"/>
  <c r="J12" i="22"/>
  <c r="J23" i="22"/>
  <c r="J11" i="22"/>
  <c r="J3" i="22"/>
  <c r="J14" i="22"/>
  <c r="J15" i="22"/>
  <c r="J13" i="22"/>
  <c r="J19" i="22"/>
  <c r="J21" i="22"/>
  <c r="J4" i="22"/>
  <c r="J5" i="22"/>
  <c r="J20" i="22"/>
  <c r="J7" i="22"/>
  <c r="C15" i="2"/>
  <c r="J6" i="22"/>
  <c r="J30" i="22" l="1"/>
  <c r="J28" i="22"/>
  <c r="J26" i="22"/>
  <c r="J29" i="22"/>
  <c r="J27" i="22"/>
  <c r="AP80" i="8"/>
  <c r="AQ81" i="8"/>
  <c r="AM98" i="29"/>
  <c r="AN99" i="29"/>
  <c r="AO101" i="30"/>
  <c r="AL102" i="30"/>
  <c r="AO15" i="8"/>
  <c r="AL94" i="29"/>
  <c r="AO93" i="29"/>
  <c r="AL73" i="22"/>
  <c r="AO73" i="22" s="1"/>
  <c r="AO13" i="2"/>
  <c r="AQ14" i="2"/>
  <c r="AP13" i="2"/>
  <c r="AN74" i="22"/>
  <c r="AM73" i="22"/>
  <c r="J37" i="22"/>
  <c r="J70" i="28"/>
  <c r="J34" i="22"/>
  <c r="J36" i="22"/>
  <c r="J35" i="22"/>
  <c r="J38" i="22"/>
  <c r="L70" i="28" l="1"/>
  <c r="J39" i="22"/>
  <c r="J42" i="22"/>
  <c r="J31" i="22"/>
  <c r="J43" i="22"/>
  <c r="J46" i="22"/>
  <c r="J45" i="22"/>
  <c r="J44" i="22"/>
  <c r="AP81" i="8"/>
  <c r="AQ82" i="8"/>
  <c r="AM99" i="29"/>
  <c r="AN100" i="29"/>
  <c r="AO16" i="8"/>
  <c r="AL103" i="30"/>
  <c r="AO102" i="30"/>
  <c r="AL95" i="29"/>
  <c r="AO94" i="29"/>
  <c r="AL74" i="22"/>
  <c r="AO74" i="22" s="1"/>
  <c r="AO14" i="2"/>
  <c r="AQ15" i="2"/>
  <c r="AP14" i="2"/>
  <c r="AN75" i="22"/>
  <c r="AM74" i="22"/>
  <c r="C21" i="2"/>
  <c r="C30" i="2"/>
  <c r="C6" i="2"/>
  <c r="C12" i="2"/>
  <c r="C35" i="2"/>
  <c r="C32" i="2"/>
  <c r="C9" i="2"/>
  <c r="C5" i="2"/>
  <c r="C41" i="2"/>
  <c r="C4" i="2"/>
  <c r="C23" i="2"/>
  <c r="C14" i="2"/>
  <c r="C13" i="2"/>
  <c r="C3" i="2"/>
  <c r="C8" i="2"/>
  <c r="C31" i="2"/>
  <c r="C7" i="2"/>
  <c r="C10" i="2"/>
  <c r="C24" i="2"/>
  <c r="C17" i="2"/>
  <c r="C22" i="2"/>
  <c r="C11" i="2"/>
  <c r="C40" i="2"/>
  <c r="C34" i="2"/>
  <c r="C33" i="2"/>
  <c r="C28" i="2"/>
  <c r="C16" i="2"/>
  <c r="C29" i="2"/>
  <c r="C39" i="2"/>
  <c r="J47" i="22" l="1"/>
  <c r="C45" i="2"/>
  <c r="C50" i="2" s="1"/>
  <c r="C44" i="2"/>
  <c r="AP82" i="8"/>
  <c r="AQ83" i="8"/>
  <c r="AM100" i="29"/>
  <c r="AN101" i="29"/>
  <c r="AN102" i="29" s="1"/>
  <c r="AN103" i="29" s="1"/>
  <c r="AN104" i="29" s="1"/>
  <c r="AO17" i="8"/>
  <c r="AL104" i="30"/>
  <c r="AO103" i="30"/>
  <c r="AL96" i="29"/>
  <c r="AO95" i="29"/>
  <c r="AL75" i="22"/>
  <c r="AO75" i="22" s="1"/>
  <c r="AO15" i="2"/>
  <c r="AQ16" i="2"/>
  <c r="AP15" i="2"/>
  <c r="AN76" i="22"/>
  <c r="AM75" i="22"/>
  <c r="K23" i="29"/>
  <c r="K21" i="29"/>
  <c r="K43" i="29"/>
  <c r="K14" i="29"/>
  <c r="K6" i="29"/>
  <c r="K37" i="29"/>
  <c r="K35" i="29"/>
  <c r="K79" i="29"/>
  <c r="K28" i="29"/>
  <c r="K34" i="29"/>
  <c r="K77" i="29"/>
  <c r="K12" i="29"/>
  <c r="K70" i="29"/>
  <c r="K71" i="29"/>
  <c r="K30" i="29"/>
  <c r="K9" i="29"/>
  <c r="K26" i="29"/>
  <c r="K24" i="29"/>
  <c r="K3" i="29"/>
  <c r="K73" i="29"/>
  <c r="K22" i="29"/>
  <c r="K44" i="29"/>
  <c r="K15" i="29"/>
  <c r="K13" i="29"/>
  <c r="K5" i="29"/>
  <c r="K36" i="29"/>
  <c r="K80" i="29"/>
  <c r="K29" i="29"/>
  <c r="K27" i="29"/>
  <c r="K20" i="29"/>
  <c r="K75" i="29"/>
  <c r="K78" i="29"/>
  <c r="K76" i="29"/>
  <c r="K11" i="29"/>
  <c r="K72" i="29"/>
  <c r="K7" i="29"/>
  <c r="K10" i="29"/>
  <c r="K8" i="29"/>
  <c r="K25" i="29"/>
  <c r="K4" i="29"/>
  <c r="K81" i="29"/>
  <c r="K74" i="29"/>
  <c r="K19" i="29"/>
  <c r="K103" i="29" l="1"/>
  <c r="K104" i="29"/>
  <c r="K55" i="29"/>
  <c r="K31" i="29"/>
  <c r="K108" i="29"/>
  <c r="K57" i="29"/>
  <c r="K88" i="29" s="1"/>
  <c r="K59" i="29"/>
  <c r="K90" i="29" s="1"/>
  <c r="K61" i="29"/>
  <c r="K111" i="29"/>
  <c r="K63" i="29"/>
  <c r="K94" i="29" s="1"/>
  <c r="K65" i="29"/>
  <c r="K96" i="29" s="1"/>
  <c r="K39" i="29"/>
  <c r="K51" i="29"/>
  <c r="K82" i="29"/>
  <c r="K16" i="29"/>
  <c r="K102" i="29"/>
  <c r="K105" i="29"/>
  <c r="K56" i="29"/>
  <c r="K109" i="29"/>
  <c r="K58" i="29"/>
  <c r="K110" i="29"/>
  <c r="K60" i="29"/>
  <c r="K91" i="29" s="1"/>
  <c r="K62" i="29"/>
  <c r="K93" i="29" s="1"/>
  <c r="K64" i="29"/>
  <c r="K95" i="29" s="1"/>
  <c r="K66" i="29"/>
  <c r="K97" i="29" s="1"/>
  <c r="AP83" i="8"/>
  <c r="AQ84" i="8"/>
  <c r="AP84" i="8" s="1"/>
  <c r="AO18" i="8"/>
  <c r="AO104" i="30"/>
  <c r="AL105" i="30"/>
  <c r="AL97" i="29"/>
  <c r="AO96" i="29"/>
  <c r="AL76" i="22"/>
  <c r="AO76" i="22" s="1"/>
  <c r="AO16" i="2"/>
  <c r="AQ17" i="2"/>
  <c r="AP16" i="2"/>
  <c r="AN77" i="22"/>
  <c r="AM76" i="22"/>
  <c r="K41" i="29" l="1"/>
  <c r="K46" i="29" s="1"/>
  <c r="K86" i="29"/>
  <c r="K114" i="29"/>
  <c r="K89" i="29"/>
  <c r="K116" i="29"/>
  <c r="K87" i="29"/>
  <c r="K115" i="29"/>
  <c r="K92" i="29"/>
  <c r="K117" i="29"/>
  <c r="K40" i="29"/>
  <c r="K50" i="29" s="1"/>
  <c r="K67" i="29"/>
  <c r="AO105" i="30"/>
  <c r="AL106" i="30"/>
  <c r="AO19" i="8"/>
  <c r="AL98" i="29"/>
  <c r="AO97" i="29"/>
  <c r="AL77" i="22"/>
  <c r="AO77" i="22" s="1"/>
  <c r="AQ18" i="2"/>
  <c r="AP17" i="2"/>
  <c r="AO17" i="2"/>
  <c r="AN78" i="22"/>
  <c r="AM77" i="22"/>
  <c r="AQ85" i="8" l="1"/>
  <c r="AO20" i="8"/>
  <c r="AO106" i="30"/>
  <c r="AL107" i="30"/>
  <c r="AL99" i="29"/>
  <c r="AO98" i="29"/>
  <c r="AL78" i="22"/>
  <c r="AO78" i="22" s="1"/>
  <c r="AO18" i="2"/>
  <c r="AQ19" i="2"/>
  <c r="AP18" i="2"/>
  <c r="AN79" i="22"/>
  <c r="AM78" i="22"/>
  <c r="AO107" i="30" l="1"/>
  <c r="AL108" i="30"/>
  <c r="AO21" i="8"/>
  <c r="AP85" i="8"/>
  <c r="AQ86" i="8"/>
  <c r="AL100" i="29"/>
  <c r="AO99" i="29"/>
  <c r="AL79" i="22"/>
  <c r="AO79" i="22" s="1"/>
  <c r="AO19" i="2"/>
  <c r="AQ20" i="2"/>
  <c r="AP19" i="2"/>
  <c r="AN80" i="22"/>
  <c r="AM79" i="22"/>
  <c r="L37" i="30"/>
  <c r="L6" i="30"/>
  <c r="L44" i="30"/>
  <c r="L27" i="30"/>
  <c r="L7" i="30"/>
  <c r="L10" i="30"/>
  <c r="L51" i="30"/>
  <c r="L23" i="30"/>
  <c r="L21" i="30"/>
  <c r="L49" i="30"/>
  <c r="L19" i="30"/>
  <c r="L26" i="30"/>
  <c r="L29" i="30"/>
  <c r="L41" i="30"/>
  <c r="L13" i="30"/>
  <c r="L22" i="30"/>
  <c r="L3" i="30"/>
  <c r="L24" i="30"/>
  <c r="L9" i="30"/>
  <c r="L18" i="30"/>
  <c r="L11" i="30"/>
  <c r="L28" i="30"/>
  <c r="L5" i="30"/>
  <c r="L12" i="30"/>
  <c r="L15" i="30"/>
  <c r="L14" i="30"/>
  <c r="L35" i="30"/>
  <c r="L8" i="30"/>
  <c r="L25" i="30"/>
  <c r="L20" i="30"/>
  <c r="L42" i="30"/>
  <c r="L4" i="30"/>
  <c r="L34" i="30" l="1"/>
  <c r="L36" i="30" s="1"/>
  <c r="L38" i="30" s="1"/>
  <c r="L57" i="30" s="1"/>
  <c r="L30" i="30"/>
  <c r="L48" i="30" s="1"/>
  <c r="L50" i="30" s="1"/>
  <c r="L52" i="30" s="1"/>
  <c r="L60" i="30" s="1"/>
  <c r="L68" i="30"/>
  <c r="L69" i="30" s="1"/>
  <c r="L43" i="30"/>
  <c r="L45" i="30" s="1"/>
  <c r="L65" i="30"/>
  <c r="L66" i="30" s="1"/>
  <c r="AP86" i="8"/>
  <c r="AQ87" i="8"/>
  <c r="AO22" i="8"/>
  <c r="AL109" i="30"/>
  <c r="AO108" i="30"/>
  <c r="AL101" i="29"/>
  <c r="AO100" i="29"/>
  <c r="AL80" i="22"/>
  <c r="AO80" i="22" s="1"/>
  <c r="AO20" i="2"/>
  <c r="AQ21" i="2"/>
  <c r="AP20" i="2"/>
  <c r="AN81" i="22"/>
  <c r="AM80" i="22"/>
  <c r="L58" i="30" l="1"/>
  <c r="L47" i="29" s="1"/>
  <c r="L61" i="30"/>
  <c r="L48" i="29" s="1"/>
  <c r="AO23" i="8"/>
  <c r="AO109" i="30"/>
  <c r="AL110" i="30"/>
  <c r="AP87" i="8"/>
  <c r="AQ88" i="8"/>
  <c r="AL102" i="29"/>
  <c r="AO101" i="29"/>
  <c r="AL81" i="22"/>
  <c r="AO81" i="22" s="1"/>
  <c r="AO21" i="2"/>
  <c r="AQ22" i="2"/>
  <c r="AP21" i="2"/>
  <c r="AN82" i="22"/>
  <c r="AM81" i="22"/>
  <c r="L49" i="29" l="1"/>
  <c r="AP88" i="8"/>
  <c r="AQ89" i="8"/>
  <c r="AO110" i="30"/>
  <c r="AL111" i="30"/>
  <c r="AO24" i="8"/>
  <c r="AL103" i="29"/>
  <c r="AO102" i="29"/>
  <c r="AL82" i="22"/>
  <c r="AO82" i="22" s="1"/>
  <c r="AO22" i="2"/>
  <c r="AQ23" i="2"/>
  <c r="AP22" i="2"/>
  <c r="AN83" i="22"/>
  <c r="AM82" i="22"/>
  <c r="AO25" i="8" l="1"/>
  <c r="AO111" i="30"/>
  <c r="AL112" i="30"/>
  <c r="AP89" i="8"/>
  <c r="AQ90" i="8"/>
  <c r="AL104" i="29"/>
  <c r="AO103" i="29"/>
  <c r="AL83" i="22"/>
  <c r="AO83" i="22" s="1"/>
  <c r="AO23" i="2"/>
  <c r="AQ24" i="2"/>
  <c r="AP23" i="2"/>
  <c r="AN84" i="22"/>
  <c r="AM83" i="22"/>
  <c r="AP90" i="8" l="1"/>
  <c r="AQ91" i="8"/>
  <c r="AO112" i="30"/>
  <c r="AL113" i="30"/>
  <c r="AO26" i="8"/>
  <c r="AO104" i="29"/>
  <c r="AL105" i="29"/>
  <c r="AL84" i="22"/>
  <c r="AO84" i="22" s="1"/>
  <c r="AO24" i="2"/>
  <c r="AQ25" i="2"/>
  <c r="AP24" i="2"/>
  <c r="AN85" i="22"/>
  <c r="AM84" i="22"/>
  <c r="D34" i="2"/>
  <c r="D15" i="2"/>
  <c r="K3" i="22"/>
  <c r="D8" i="2"/>
  <c r="D31" i="2"/>
  <c r="D7" i="2"/>
  <c r="D17" i="2"/>
  <c r="D11" i="2"/>
  <c r="D9" i="2"/>
  <c r="D40" i="2"/>
  <c r="D28" i="2"/>
  <c r="K7" i="22"/>
  <c r="K21" i="22"/>
  <c r="D5" i="2"/>
  <c r="D24" i="2"/>
  <c r="K22" i="22"/>
  <c r="D41" i="2"/>
  <c r="D13" i="2"/>
  <c r="D39" i="2"/>
  <c r="D32" i="2"/>
  <c r="D14" i="2"/>
  <c r="D29" i="2"/>
  <c r="K11" i="22"/>
  <c r="D16" i="2"/>
  <c r="D12" i="2"/>
  <c r="K5" i="22"/>
  <c r="K19" i="22"/>
  <c r="D33" i="2"/>
  <c r="K23" i="22"/>
  <c r="D22" i="2"/>
  <c r="K20" i="22"/>
  <c r="K4" i="22"/>
  <c r="D30" i="2"/>
  <c r="K15" i="22"/>
  <c r="D23" i="2"/>
  <c r="D3" i="2"/>
  <c r="K13" i="22"/>
  <c r="D6" i="2"/>
  <c r="D4" i="2"/>
  <c r="K6" i="22"/>
  <c r="D35" i="2"/>
  <c r="D10" i="2"/>
  <c r="K14" i="22"/>
  <c r="K12" i="22"/>
  <c r="D21" i="2"/>
  <c r="K29" i="22" l="1"/>
  <c r="K27" i="22"/>
  <c r="K30" i="22"/>
  <c r="K28" i="22"/>
  <c r="K26" i="22"/>
  <c r="D45" i="2"/>
  <c r="D50" i="2" s="1"/>
  <c r="D44" i="2"/>
  <c r="E42" i="29"/>
  <c r="AO27" i="8"/>
  <c r="AL114" i="30"/>
  <c r="AO113" i="30"/>
  <c r="AQ92" i="8"/>
  <c r="AP91" i="8"/>
  <c r="AO105" i="29"/>
  <c r="AL106" i="29"/>
  <c r="AL85" i="22"/>
  <c r="AO85" i="22" s="1"/>
  <c r="AO25" i="2"/>
  <c r="AQ26" i="2"/>
  <c r="AP25" i="2"/>
  <c r="AN86" i="22"/>
  <c r="AM85" i="22"/>
  <c r="K34" i="22"/>
  <c r="K38" i="22"/>
  <c r="K37" i="22"/>
  <c r="J83" i="28"/>
  <c r="K36" i="22"/>
  <c r="K35" i="22"/>
  <c r="L83" i="28" l="1"/>
  <c r="K39" i="22"/>
  <c r="K31" i="22"/>
  <c r="K42" i="22"/>
  <c r="K46" i="22"/>
  <c r="K45" i="22"/>
  <c r="K44" i="22"/>
  <c r="K43" i="22"/>
  <c r="AO28" i="8"/>
  <c r="AP92" i="8"/>
  <c r="AQ93" i="8"/>
  <c r="AO114" i="30"/>
  <c r="AL115" i="30"/>
  <c r="AO106" i="29"/>
  <c r="AL107" i="29"/>
  <c r="AL86" i="22"/>
  <c r="AO86" i="22" s="1"/>
  <c r="AO26" i="2"/>
  <c r="AQ27" i="2"/>
  <c r="AP26" i="2"/>
  <c r="AN87" i="22"/>
  <c r="AM86" i="22"/>
  <c r="K47" i="22" l="1"/>
  <c r="AO115" i="30"/>
  <c r="AL116" i="30"/>
  <c r="AP93" i="8"/>
  <c r="AQ94" i="8"/>
  <c r="AO29" i="8"/>
  <c r="AL108" i="29"/>
  <c r="AO107" i="29"/>
  <c r="AL87" i="22"/>
  <c r="AO87" i="22" s="1"/>
  <c r="AO27" i="2"/>
  <c r="AQ28" i="2"/>
  <c r="AP27" i="2"/>
  <c r="AN88" i="22"/>
  <c r="AM87" i="22"/>
  <c r="AO30" i="8" l="1"/>
  <c r="AP94" i="8"/>
  <c r="AQ95" i="8"/>
  <c r="AL117" i="30"/>
  <c r="AO116" i="30"/>
  <c r="AL109" i="29"/>
  <c r="AO108" i="29"/>
  <c r="AL88" i="22"/>
  <c r="AO88" i="22" s="1"/>
  <c r="AO28" i="2"/>
  <c r="AQ29" i="2"/>
  <c r="AP28" i="2"/>
  <c r="AN89" i="22"/>
  <c r="AM88" i="22"/>
  <c r="AP95" i="8" l="1"/>
  <c r="AQ96" i="8"/>
  <c r="AO31" i="8"/>
  <c r="AO117" i="30"/>
  <c r="AL118" i="30"/>
  <c r="AO109" i="29"/>
  <c r="AL110" i="29"/>
  <c r="AL89" i="22"/>
  <c r="AO89" i="22" s="1"/>
  <c r="AQ30" i="2"/>
  <c r="AP29" i="2"/>
  <c r="AO29" i="2"/>
  <c r="AN90" i="22"/>
  <c r="AM89" i="22"/>
  <c r="AO118" i="30" l="1"/>
  <c r="AL119" i="30"/>
  <c r="AO32" i="8"/>
  <c r="AP96" i="8"/>
  <c r="AQ97" i="8"/>
  <c r="AO110" i="29"/>
  <c r="AL111" i="29"/>
  <c r="AL90" i="22"/>
  <c r="AO90" i="22" s="1"/>
  <c r="AO30" i="2"/>
  <c r="AQ31" i="2"/>
  <c r="AP30" i="2"/>
  <c r="AN91" i="22"/>
  <c r="AM90" i="22"/>
  <c r="AO33" i="8" l="1"/>
  <c r="AP97" i="8"/>
  <c r="AQ98" i="8"/>
  <c r="AO119" i="30"/>
  <c r="AL120" i="30"/>
  <c r="AL112" i="29"/>
  <c r="AO111" i="29"/>
  <c r="AL91" i="22"/>
  <c r="AO91" i="22" s="1"/>
  <c r="AO31" i="2"/>
  <c r="AQ32" i="2"/>
  <c r="AP31" i="2"/>
  <c r="AN92" i="22"/>
  <c r="AM91" i="22"/>
  <c r="M20" i="30"/>
  <c r="M25" i="30"/>
  <c r="M12" i="30"/>
  <c r="M19" i="30"/>
  <c r="M14" i="30"/>
  <c r="M21" i="30"/>
  <c r="M18" i="30"/>
  <c r="M23" i="30"/>
  <c r="M44" i="30"/>
  <c r="M28" i="30"/>
  <c r="M27" i="30"/>
  <c r="M22" i="30"/>
  <c r="M51" i="30"/>
  <c r="M24" i="30"/>
  <c r="M49" i="30"/>
  <c r="M26" i="30"/>
  <c r="M35" i="30"/>
  <c r="M7" i="30"/>
  <c r="M41" i="30"/>
  <c r="M29" i="30"/>
  <c r="M42" i="30"/>
  <c r="M3" i="30"/>
  <c r="M37" i="30"/>
  <c r="M5" i="30"/>
  <c r="M10" i="30"/>
  <c r="M15" i="30"/>
  <c r="M4" i="30"/>
  <c r="M9" i="30"/>
  <c r="M6" i="30"/>
  <c r="M11" i="30"/>
  <c r="M8" i="30"/>
  <c r="M13" i="30"/>
  <c r="M43" i="30" l="1"/>
  <c r="M65" i="30"/>
  <c r="M66" i="30" s="1"/>
  <c r="M45" i="30"/>
  <c r="M68" i="30"/>
  <c r="M69" i="30" s="1"/>
  <c r="M34" i="30"/>
  <c r="M36" i="30" s="1"/>
  <c r="M38" i="30" s="1"/>
  <c r="M57" i="30" s="1"/>
  <c r="M30" i="30"/>
  <c r="M48" i="30" s="1"/>
  <c r="M50" i="30" s="1"/>
  <c r="M52" i="30" s="1"/>
  <c r="M60" i="30" s="1"/>
  <c r="AO34" i="8"/>
  <c r="AO120" i="30"/>
  <c r="AL121" i="30"/>
  <c r="AP98" i="8"/>
  <c r="AQ99" i="8"/>
  <c r="AO112" i="29"/>
  <c r="AL113" i="29"/>
  <c r="AL92" i="22"/>
  <c r="AO92" i="22" s="1"/>
  <c r="AO32" i="2"/>
  <c r="AQ33" i="2"/>
  <c r="AP32" i="2"/>
  <c r="AN93" i="22"/>
  <c r="AM92" i="22"/>
  <c r="M61" i="30" l="1"/>
  <c r="M48" i="29" s="1"/>
  <c r="M58" i="30"/>
  <c r="M47" i="29" s="1"/>
  <c r="AO35" i="8"/>
  <c r="AP99" i="8"/>
  <c r="AQ100" i="8"/>
  <c r="AL122" i="30"/>
  <c r="AO121" i="30"/>
  <c r="AO113" i="29"/>
  <c r="AL114" i="29"/>
  <c r="AL93" i="22"/>
  <c r="AO93" i="22" s="1"/>
  <c r="AO33" i="2"/>
  <c r="AQ34" i="2"/>
  <c r="AP33" i="2"/>
  <c r="AN94" i="22"/>
  <c r="AM93" i="22"/>
  <c r="M49" i="29" l="1"/>
  <c r="AO36" i="8"/>
  <c r="AL123" i="30"/>
  <c r="AO122" i="30"/>
  <c r="AP100" i="8"/>
  <c r="AQ101" i="8"/>
  <c r="AO114" i="29"/>
  <c r="AL115" i="29"/>
  <c r="AL94" i="22"/>
  <c r="AO94" i="22" s="1"/>
  <c r="AO34" i="2"/>
  <c r="AQ35" i="2"/>
  <c r="AP34" i="2"/>
  <c r="AN95" i="22"/>
  <c r="AM94" i="22"/>
  <c r="AO37" i="8" l="1"/>
  <c r="AP101" i="8"/>
  <c r="AQ102" i="8"/>
  <c r="AL124" i="30"/>
  <c r="AO123" i="30"/>
  <c r="AO115" i="29"/>
  <c r="AL116" i="29"/>
  <c r="AL95" i="22"/>
  <c r="AO95" i="22" s="1"/>
  <c r="AO35" i="2"/>
  <c r="AQ36" i="2"/>
  <c r="AP35" i="2"/>
  <c r="AN96" i="22"/>
  <c r="AM95" i="22"/>
  <c r="AO38" i="8" l="1"/>
  <c r="AO124" i="30"/>
  <c r="AL125" i="30"/>
  <c r="AP102" i="8"/>
  <c r="AQ103" i="8"/>
  <c r="AO116" i="29"/>
  <c r="AL117" i="29"/>
  <c r="AL96" i="22"/>
  <c r="AO96" i="22" s="1"/>
  <c r="AO36" i="2"/>
  <c r="AQ37" i="2"/>
  <c r="AP36" i="2"/>
  <c r="AN97" i="22"/>
  <c r="AM96" i="22"/>
  <c r="E39" i="2"/>
  <c r="E8" i="2"/>
  <c r="L21" i="22"/>
  <c r="E31" i="2"/>
  <c r="E40" i="2"/>
  <c r="L13" i="22"/>
  <c r="E7" i="2"/>
  <c r="E6" i="2"/>
  <c r="E35" i="2"/>
  <c r="L19" i="22"/>
  <c r="L23" i="22"/>
  <c r="L15" i="22"/>
  <c r="L14" i="22"/>
  <c r="L6" i="22"/>
  <c r="L12" i="22"/>
  <c r="L4" i="22"/>
  <c r="E22" i="2"/>
  <c r="L11" i="22"/>
  <c r="E14" i="2"/>
  <c r="E15" i="2"/>
  <c r="L5" i="22"/>
  <c r="E29" i="2"/>
  <c r="E10" i="2"/>
  <c r="E12" i="2"/>
  <c r="L3" i="22"/>
  <c r="L7" i="22"/>
  <c r="E21" i="2"/>
  <c r="L22" i="22"/>
  <c r="E9" i="2"/>
  <c r="E13" i="2"/>
  <c r="L20" i="22"/>
  <c r="L30" i="22" l="1"/>
  <c r="L28" i="22"/>
  <c r="L26" i="22"/>
  <c r="L29" i="22"/>
  <c r="L27" i="22"/>
  <c r="AO39" i="8"/>
  <c r="F42" i="29"/>
  <c r="AP103" i="8"/>
  <c r="AQ104" i="8"/>
  <c r="AO125" i="30"/>
  <c r="AL126" i="30"/>
  <c r="AO117" i="29"/>
  <c r="AL118" i="29"/>
  <c r="AL97" i="22"/>
  <c r="AO97" i="22" s="1"/>
  <c r="AO37" i="2"/>
  <c r="AQ38" i="2"/>
  <c r="AP37" i="2"/>
  <c r="AN98" i="22"/>
  <c r="AM97" i="22"/>
  <c r="E16" i="2"/>
  <c r="E17" i="2"/>
  <c r="L34" i="22"/>
  <c r="E5" i="2"/>
  <c r="E28" i="2"/>
  <c r="E11" i="2"/>
  <c r="J96" i="28"/>
  <c r="E33" i="2"/>
  <c r="E32" i="2"/>
  <c r="E23" i="2"/>
  <c r="E4" i="2"/>
  <c r="L36" i="22"/>
  <c r="E24" i="2"/>
  <c r="L38" i="22"/>
  <c r="E41" i="2"/>
  <c r="E34" i="2"/>
  <c r="E30" i="2"/>
  <c r="E3" i="2"/>
  <c r="L35" i="22"/>
  <c r="L37" i="22"/>
  <c r="L96" i="28" l="1"/>
  <c r="L39" i="22"/>
  <c r="L42" i="22"/>
  <c r="L31" i="22"/>
  <c r="L43" i="22"/>
  <c r="L46" i="22"/>
  <c r="AO40" i="8"/>
  <c r="L45" i="22"/>
  <c r="L44" i="22"/>
  <c r="E45" i="2"/>
  <c r="E50" i="2" s="1"/>
  <c r="E44" i="2"/>
  <c r="AO126" i="30"/>
  <c r="AL127" i="30"/>
  <c r="AP104" i="8"/>
  <c r="AQ105" i="8"/>
  <c r="AO118" i="29"/>
  <c r="AL119" i="29"/>
  <c r="AL98" i="22"/>
  <c r="AO98" i="22" s="1"/>
  <c r="AO38" i="2"/>
  <c r="AQ39" i="2"/>
  <c r="AP38" i="2"/>
  <c r="AN99" i="22"/>
  <c r="AM98" i="22"/>
  <c r="L47" i="22" l="1"/>
  <c r="AO41" i="8"/>
  <c r="AP105" i="8"/>
  <c r="AQ106" i="8"/>
  <c r="AO127" i="30"/>
  <c r="AL128" i="30"/>
  <c r="AO119" i="29"/>
  <c r="AL120" i="29"/>
  <c r="AL99" i="22"/>
  <c r="AO99" i="22" s="1"/>
  <c r="AO39" i="2"/>
  <c r="AQ40" i="2"/>
  <c r="AP39" i="2"/>
  <c r="AN100" i="22"/>
  <c r="AM99" i="22"/>
  <c r="AO42" i="8" l="1"/>
  <c r="AO128" i="30"/>
  <c r="AL129" i="30"/>
  <c r="AP106" i="8"/>
  <c r="AQ107" i="8"/>
  <c r="AL121" i="29"/>
  <c r="AO120" i="29"/>
  <c r="AL100" i="22"/>
  <c r="AO100" i="22" s="1"/>
  <c r="AO40" i="2"/>
  <c r="AQ41" i="2"/>
  <c r="AP40" i="2"/>
  <c r="AN101" i="22"/>
  <c r="AM100" i="22"/>
  <c r="AP107" i="8" l="1"/>
  <c r="AQ108" i="8"/>
  <c r="AO129" i="30"/>
  <c r="AL130" i="30"/>
  <c r="AO43" i="8"/>
  <c r="AO121" i="29"/>
  <c r="AL122" i="29"/>
  <c r="AO41" i="2"/>
  <c r="AL101" i="22"/>
  <c r="AO101" i="22" s="1"/>
  <c r="AQ42" i="2"/>
  <c r="AP41" i="2"/>
  <c r="AN102" i="22"/>
  <c r="AM101" i="22"/>
  <c r="AO44" i="8" l="1"/>
  <c r="AL131" i="30"/>
  <c r="AO130" i="30"/>
  <c r="AP108" i="8"/>
  <c r="AQ109" i="8"/>
  <c r="AO122" i="29"/>
  <c r="AL123" i="29"/>
  <c r="AO42" i="2"/>
  <c r="AL102" i="22"/>
  <c r="AO102" i="22" s="1"/>
  <c r="AQ43" i="2"/>
  <c r="AP42" i="2"/>
  <c r="AN103" i="22"/>
  <c r="AM102" i="22"/>
  <c r="AP109" i="8" l="1"/>
  <c r="AQ110" i="8"/>
  <c r="AO45" i="8"/>
  <c r="AO131" i="30"/>
  <c r="AL132" i="30"/>
  <c r="AO123" i="29"/>
  <c r="AL124" i="29"/>
  <c r="AO43" i="2"/>
  <c r="AL103" i="22"/>
  <c r="AO103" i="22" s="1"/>
  <c r="AQ44" i="2"/>
  <c r="AP43" i="2"/>
  <c r="AN104" i="22"/>
  <c r="AM103" i="22"/>
  <c r="N21" i="30"/>
  <c r="N42" i="30"/>
  <c r="N10" i="30"/>
  <c r="N9" i="30"/>
  <c r="N8" i="30"/>
  <c r="N15" i="30"/>
  <c r="N14" i="30"/>
  <c r="N13" i="30"/>
  <c r="N27" i="30"/>
  <c r="N22" i="30"/>
  <c r="N23" i="30"/>
  <c r="N20" i="30"/>
  <c r="N19" i="30"/>
  <c r="N18" i="30"/>
  <c r="N51" i="30"/>
  <c r="N24" i="30"/>
  <c r="N35" i="30"/>
  <c r="N3" i="30"/>
  <c r="N44" i="30"/>
  <c r="N28" i="30"/>
  <c r="N49" i="30"/>
  <c r="N26" i="30"/>
  <c r="N41" i="30"/>
  <c r="N25" i="30"/>
  <c r="N12" i="30"/>
  <c r="N11" i="30"/>
  <c r="N37" i="30"/>
  <c r="N29" i="30"/>
  <c r="N4" i="30"/>
  <c r="N7" i="30"/>
  <c r="N6" i="30"/>
  <c r="N5" i="30"/>
  <c r="N30" i="30" l="1"/>
  <c r="N48" i="30" s="1"/>
  <c r="N50" i="30" s="1"/>
  <c r="N52" i="30" s="1"/>
  <c r="N60" i="30" s="1"/>
  <c r="N34" i="30"/>
  <c r="N36" i="30" s="1"/>
  <c r="N38" i="30" s="1"/>
  <c r="N57" i="30" s="1"/>
  <c r="N68" i="30"/>
  <c r="N69" i="30" s="1"/>
  <c r="N43" i="30"/>
  <c r="N45" i="30" s="1"/>
  <c r="N65" i="30"/>
  <c r="N66" i="30" s="1"/>
  <c r="AL133" i="30"/>
  <c r="AO132" i="30"/>
  <c r="AO46" i="8"/>
  <c r="AP110" i="8"/>
  <c r="AQ111" i="8"/>
  <c r="AO124" i="29"/>
  <c r="AL125" i="29"/>
  <c r="AO44" i="2"/>
  <c r="AL104" i="22"/>
  <c r="AO104" i="22" s="1"/>
  <c r="AQ45" i="2"/>
  <c r="AP44" i="2"/>
  <c r="AN105" i="22"/>
  <c r="AM104" i="22"/>
  <c r="N61" i="30" l="1"/>
  <c r="N48" i="29" s="1"/>
  <c r="N47" i="29"/>
  <c r="N58" i="30"/>
  <c r="AO47" i="8"/>
  <c r="AP111" i="8"/>
  <c r="AQ112" i="8"/>
  <c r="AO133" i="30"/>
  <c r="AL134" i="30"/>
  <c r="AO125" i="29"/>
  <c r="AL126" i="29"/>
  <c r="AO45" i="2"/>
  <c r="AL105" i="22"/>
  <c r="AO105" i="22" s="1"/>
  <c r="AQ46" i="2"/>
  <c r="AP45" i="2"/>
  <c r="AN106" i="22"/>
  <c r="AM105" i="22"/>
  <c r="N49" i="29" l="1"/>
  <c r="AO48" i="8"/>
  <c r="AL135" i="30"/>
  <c r="AO134" i="30"/>
  <c r="AP112" i="8"/>
  <c r="AQ113" i="8"/>
  <c r="AO126" i="29"/>
  <c r="AL127" i="29"/>
  <c r="AO46" i="2"/>
  <c r="AL106" i="22"/>
  <c r="AO106" i="22" s="1"/>
  <c r="AQ47" i="2"/>
  <c r="AP46" i="2"/>
  <c r="AN107" i="22"/>
  <c r="AM106" i="22"/>
  <c r="AO49" i="8" l="1"/>
  <c r="AP113" i="8"/>
  <c r="AQ114" i="8"/>
  <c r="AL136" i="30"/>
  <c r="AO135" i="30"/>
  <c r="AO127" i="29"/>
  <c r="AL128" i="29"/>
  <c r="AO47" i="2"/>
  <c r="AL107" i="22"/>
  <c r="AO107" i="22" s="1"/>
  <c r="AQ48" i="2"/>
  <c r="AP47" i="2"/>
  <c r="AN108" i="22"/>
  <c r="AM107" i="22"/>
  <c r="AO50" i="8" l="1"/>
  <c r="AL137" i="30"/>
  <c r="AO136" i="30"/>
  <c r="AP114" i="8"/>
  <c r="AQ115" i="8"/>
  <c r="AL129" i="29"/>
  <c r="AO128" i="29"/>
  <c r="AO48" i="2"/>
  <c r="AL108" i="22"/>
  <c r="AO108" i="22" s="1"/>
  <c r="AQ49" i="2"/>
  <c r="AP48" i="2"/>
  <c r="AN109" i="22"/>
  <c r="AM108" i="22"/>
  <c r="M15" i="22"/>
  <c r="M5" i="22"/>
  <c r="M4" i="22"/>
  <c r="F10" i="2"/>
  <c r="F15" i="2"/>
  <c r="M21" i="22"/>
  <c r="F13" i="2"/>
  <c r="F8" i="2"/>
  <c r="M11" i="22"/>
  <c r="F16" i="2"/>
  <c r="F28" i="2"/>
  <c r="M14" i="22"/>
  <c r="M6" i="22"/>
  <c r="M3" i="22"/>
  <c r="F17" i="2"/>
  <c r="F23" i="2"/>
  <c r="M20" i="22"/>
  <c r="M7" i="22"/>
  <c r="M13" i="22"/>
  <c r="F3" i="2"/>
  <c r="M23" i="22"/>
  <c r="M12" i="22"/>
  <c r="M19" i="22"/>
  <c r="M30" i="22" l="1"/>
  <c r="M28" i="22"/>
  <c r="M26" i="22"/>
  <c r="M27" i="22"/>
  <c r="AO51" i="8"/>
  <c r="AP115" i="8"/>
  <c r="AQ116" i="8"/>
  <c r="AQ117" i="8" s="1"/>
  <c r="AO137" i="30"/>
  <c r="AL138" i="30"/>
  <c r="AO129" i="29"/>
  <c r="AL130" i="29"/>
  <c r="AO49" i="2"/>
  <c r="AL109" i="22"/>
  <c r="AO109" i="22" s="1"/>
  <c r="AQ50" i="2"/>
  <c r="AP49" i="2"/>
  <c r="AN110" i="22"/>
  <c r="AM109" i="22"/>
  <c r="M35" i="22"/>
  <c r="F7" i="2"/>
  <c r="F24" i="2"/>
  <c r="F4" i="2"/>
  <c r="F39" i="2"/>
  <c r="F35" i="2"/>
  <c r="F9" i="2"/>
  <c r="M34" i="22"/>
  <c r="F21" i="2"/>
  <c r="F34" i="2"/>
  <c r="F14" i="2"/>
  <c r="F30" i="2"/>
  <c r="F11" i="2"/>
  <c r="F29" i="2"/>
  <c r="F33" i="2"/>
  <c r="F40" i="2"/>
  <c r="M36" i="22"/>
  <c r="F32" i="2"/>
  <c r="M38" i="22"/>
  <c r="F41" i="2"/>
  <c r="J109" i="28"/>
  <c r="F12" i="2"/>
  <c r="M22" i="22"/>
  <c r="F31" i="2"/>
  <c r="F6" i="2"/>
  <c r="M37" i="22"/>
  <c r="F5" i="2"/>
  <c r="F22" i="2"/>
  <c r="M29" i="22" l="1"/>
  <c r="M31" i="22" s="1"/>
  <c r="L109" i="28"/>
  <c r="M39" i="22"/>
  <c r="M42" i="22"/>
  <c r="M43" i="22"/>
  <c r="M46" i="22"/>
  <c r="M44" i="22"/>
  <c r="F45" i="2"/>
  <c r="F50" i="2" s="1"/>
  <c r="F44" i="2"/>
  <c r="AP117" i="8"/>
  <c r="AQ118" i="8"/>
  <c r="AO52" i="8"/>
  <c r="AO138" i="30"/>
  <c r="AL139" i="30"/>
  <c r="AP116" i="8"/>
  <c r="AO130" i="29"/>
  <c r="AL131" i="29"/>
  <c r="AO50" i="2"/>
  <c r="AL110" i="22"/>
  <c r="AO110" i="22" s="1"/>
  <c r="AQ51" i="2"/>
  <c r="AP50" i="2"/>
  <c r="AN111" i="22"/>
  <c r="AM110" i="22"/>
  <c r="M45" i="22" l="1"/>
  <c r="M47" i="22"/>
  <c r="AP118" i="8"/>
  <c r="AQ119" i="8"/>
  <c r="AO53" i="8"/>
  <c r="AL140" i="30"/>
  <c r="AO139" i="30"/>
  <c r="AO131" i="29"/>
  <c r="AL132" i="29"/>
  <c r="AO51" i="2"/>
  <c r="AL111" i="22"/>
  <c r="AO111" i="22" s="1"/>
  <c r="AQ52" i="2"/>
  <c r="AP51" i="2"/>
  <c r="AN112" i="22"/>
  <c r="AM111" i="22"/>
  <c r="AP119" i="8" l="1"/>
  <c r="AQ120" i="8"/>
  <c r="AO54" i="8"/>
  <c r="AO140" i="30"/>
  <c r="AL141" i="30"/>
  <c r="AO132" i="29"/>
  <c r="AL133" i="29"/>
  <c r="AO52" i="2"/>
  <c r="AL112" i="22"/>
  <c r="AO112" i="22" s="1"/>
  <c r="AQ53" i="2"/>
  <c r="AP52" i="2"/>
  <c r="AN113" i="22"/>
  <c r="AM112" i="22"/>
  <c r="AP120" i="8" l="1"/>
  <c r="AQ121" i="8"/>
  <c r="AO55" i="8"/>
  <c r="AO141" i="30"/>
  <c r="AL142" i="30"/>
  <c r="AO133" i="29"/>
  <c r="AL134" i="29"/>
  <c r="AO53" i="2"/>
  <c r="AL113" i="22"/>
  <c r="AO113" i="22" s="1"/>
  <c r="AQ54" i="2"/>
  <c r="AP53" i="2"/>
  <c r="AN114" i="22"/>
  <c r="AM113" i="22"/>
  <c r="AP121" i="8" l="1"/>
  <c r="AQ122" i="8"/>
  <c r="AO56" i="8"/>
  <c r="AO142" i="30"/>
  <c r="AL143" i="30"/>
  <c r="AL135" i="29"/>
  <c r="AO134" i="29"/>
  <c r="AO54" i="2"/>
  <c r="AL114" i="22"/>
  <c r="AO114" i="22" s="1"/>
  <c r="AQ55" i="2"/>
  <c r="AP54" i="2"/>
  <c r="AN115" i="22"/>
  <c r="AM114" i="22"/>
  <c r="AP122" i="8" l="1"/>
  <c r="AQ123" i="8"/>
  <c r="AO57" i="8"/>
  <c r="AO143" i="30"/>
  <c r="AL144" i="30"/>
  <c r="AO135" i="29"/>
  <c r="AL136" i="29"/>
  <c r="AO55" i="2"/>
  <c r="AL115" i="22"/>
  <c r="AO115" i="22" s="1"/>
  <c r="AQ56" i="2"/>
  <c r="AP55" i="2"/>
  <c r="AN116" i="22"/>
  <c r="AM115" i="22"/>
  <c r="O15" i="30"/>
  <c r="O10" i="30"/>
  <c r="O42" i="30"/>
  <c r="O3" i="30"/>
  <c r="O41" i="30"/>
  <c r="O26" i="30"/>
  <c r="O49" i="30"/>
  <c r="O28" i="30"/>
  <c r="O20" i="30"/>
  <c r="O25" i="30"/>
  <c r="O22" i="30"/>
  <c r="O27" i="30"/>
  <c r="O24" i="30"/>
  <c r="O29" i="30"/>
  <c r="O18" i="30"/>
  <c r="O23" i="30"/>
  <c r="O4" i="30"/>
  <c r="O9" i="30"/>
  <c r="O12" i="30"/>
  <c r="O19" i="30"/>
  <c r="O14" i="30"/>
  <c r="O21" i="30"/>
  <c r="O8" i="30"/>
  <c r="O13" i="30"/>
  <c r="O44" i="30"/>
  <c r="O51" i="30"/>
  <c r="O6" i="30"/>
  <c r="O11" i="30"/>
  <c r="O35" i="30"/>
  <c r="O5" i="30"/>
  <c r="O37" i="30"/>
  <c r="O7" i="30"/>
  <c r="O65" i="30" l="1"/>
  <c r="O66" i="30" s="1"/>
  <c r="O43" i="30"/>
  <c r="O45" i="30" s="1"/>
  <c r="O34" i="30"/>
  <c r="O36" i="30" s="1"/>
  <c r="O38" i="30" s="1"/>
  <c r="O57" i="30" s="1"/>
  <c r="O68" i="30"/>
  <c r="O69" i="30" s="1"/>
  <c r="O30" i="30"/>
  <c r="O48" i="30" s="1"/>
  <c r="O50" i="30" s="1"/>
  <c r="O52" i="30" s="1"/>
  <c r="O60" i="30" s="1"/>
  <c r="AP123" i="8"/>
  <c r="AQ124" i="8"/>
  <c r="AO58" i="8"/>
  <c r="AL145" i="30"/>
  <c r="AO144" i="30"/>
  <c r="AO136" i="29"/>
  <c r="AL137" i="29"/>
  <c r="AO56" i="2"/>
  <c r="AL116" i="22"/>
  <c r="AO116" i="22" s="1"/>
  <c r="AQ57" i="2"/>
  <c r="AP56" i="2"/>
  <c r="AN117" i="22"/>
  <c r="AM116" i="22"/>
  <c r="O61" i="30" l="1"/>
  <c r="O48" i="29" s="1"/>
  <c r="O47" i="29"/>
  <c r="O58" i="30"/>
  <c r="AP124" i="8"/>
  <c r="AQ125" i="8"/>
  <c r="AO59" i="8"/>
  <c r="AL146" i="30"/>
  <c r="AO145" i="30"/>
  <c r="AL138" i="29"/>
  <c r="AO137" i="29"/>
  <c r="AO57" i="2"/>
  <c r="AL117" i="22"/>
  <c r="AO117" i="22" s="1"/>
  <c r="AQ58" i="2"/>
  <c r="AP57" i="2"/>
  <c r="AN118" i="22"/>
  <c r="AM117" i="22"/>
  <c r="O49" i="29" l="1"/>
  <c r="AP125" i="8"/>
  <c r="AQ126" i="8"/>
  <c r="AP126" i="8" s="1"/>
  <c r="AO60" i="8"/>
  <c r="AL147" i="30"/>
  <c r="AO146" i="30"/>
  <c r="AO138" i="29"/>
  <c r="AL139" i="29"/>
  <c r="AO58" i="2"/>
  <c r="AL118" i="22"/>
  <c r="AO118" i="22" s="1"/>
  <c r="AQ59" i="2"/>
  <c r="AP58" i="2"/>
  <c r="AN119" i="22"/>
  <c r="AM118" i="22"/>
  <c r="H41" i="8"/>
  <c r="H302" i="8"/>
  <c r="H7" i="8"/>
  <c r="H269" i="8"/>
  <c r="H389" i="8"/>
  <c r="H235" i="8"/>
  <c r="H356" i="8"/>
  <c r="H201" i="8"/>
  <c r="H323" i="8"/>
  <c r="H167" i="8"/>
  <c r="H279" i="8"/>
  <c r="H133" i="8"/>
  <c r="H246" i="8"/>
  <c r="H100" i="8"/>
  <c r="H212" i="8"/>
  <c r="H67" i="8"/>
  <c r="H179" i="8"/>
  <c r="H23" i="8"/>
  <c r="H146" i="8"/>
  <c r="H3" i="8"/>
  <c r="H113" i="8"/>
  <c r="H388" i="8"/>
  <c r="H79" i="8"/>
  <c r="H355" i="8"/>
  <c r="H46" i="8"/>
  <c r="H311" i="8"/>
  <c r="H13" i="8"/>
  <c r="H278" i="8"/>
  <c r="H401" i="8"/>
  <c r="H244" i="8"/>
  <c r="H367" i="8"/>
  <c r="H211" i="8"/>
  <c r="H334" i="8"/>
  <c r="H178" i="8"/>
  <c r="H301" i="8"/>
  <c r="H145" i="8"/>
  <c r="H267" i="8"/>
  <c r="H111" i="8"/>
  <c r="H233" i="8"/>
  <c r="H78" i="8"/>
  <c r="H199" i="8"/>
  <c r="H45" i="8"/>
  <c r="H165" i="8"/>
  <c r="H11" i="8"/>
  <c r="H132" i="8"/>
  <c r="H393" i="8"/>
  <c r="H99" i="8"/>
  <c r="H359" i="8"/>
  <c r="H55" i="8"/>
  <c r="H325" i="8"/>
  <c r="H22" i="8"/>
  <c r="H292" i="8"/>
  <c r="H404" i="8"/>
  <c r="H259" i="8"/>
  <c r="H371" i="8"/>
  <c r="H215" i="8"/>
  <c r="H338" i="8"/>
  <c r="H182" i="8"/>
  <c r="H305" i="8"/>
  <c r="H148" i="8"/>
  <c r="H271" i="8"/>
  <c r="H115" i="8"/>
  <c r="H238" i="8"/>
  <c r="H82" i="8"/>
  <c r="H205" i="8"/>
  <c r="H49" i="8"/>
  <c r="H171" i="8"/>
  <c r="H15" i="8"/>
  <c r="H137" i="8"/>
  <c r="H391" i="8"/>
  <c r="H103" i="8"/>
  <c r="H357" i="8"/>
  <c r="H69" i="8"/>
  <c r="H324" i="8"/>
  <c r="H36" i="8"/>
  <c r="H291" i="8"/>
  <c r="H403" i="8"/>
  <c r="H247" i="8"/>
  <c r="H370" i="8"/>
  <c r="H214" i="8"/>
  <c r="H337" i="8"/>
  <c r="H180" i="8"/>
  <c r="H303" i="8"/>
  <c r="H147" i="8"/>
  <c r="H270" i="8"/>
  <c r="H114" i="8"/>
  <c r="H237" i="8"/>
  <c r="H81" i="8"/>
  <c r="H203" i="8"/>
  <c r="H47" i="8"/>
  <c r="H169" i="8"/>
  <c r="H14" i="8"/>
  <c r="H135" i="8"/>
  <c r="H397" i="8"/>
  <c r="H101" i="8"/>
  <c r="H363" i="8"/>
  <c r="H68" i="8"/>
  <c r="H329" i="8"/>
  <c r="H35" i="8"/>
  <c r="H295" i="8"/>
  <c r="H407" i="8"/>
  <c r="H261" i="8"/>
  <c r="H374" i="8"/>
  <c r="H228" i="8"/>
  <c r="H340" i="8"/>
  <c r="H195" i="8"/>
  <c r="H307" i="8"/>
  <c r="H151" i="8"/>
  <c r="H274" i="8"/>
  <c r="H118" i="8"/>
  <c r="H241" i="8"/>
  <c r="H84" i="8"/>
  <c r="H207" i="8"/>
  <c r="H51" i="8"/>
  <c r="H174" i="8"/>
  <c r="H18" i="8"/>
  <c r="H141" i="8"/>
  <c r="H406" i="8"/>
  <c r="H107" i="8"/>
  <c r="H372" i="8"/>
  <c r="H73" i="8"/>
  <c r="H339" i="8"/>
  <c r="H39" i="8"/>
  <c r="H306" i="8"/>
  <c r="H5" i="8"/>
  <c r="H273" i="8"/>
  <c r="H395" i="8"/>
  <c r="H239" i="8"/>
  <c r="H361" i="8"/>
  <c r="H206" i="8"/>
  <c r="H327" i="8"/>
  <c r="H173" i="8"/>
  <c r="H293" i="8"/>
  <c r="H139" i="8"/>
  <c r="H260" i="8"/>
  <c r="H105" i="8"/>
  <c r="H227" i="8"/>
  <c r="H71" i="8"/>
  <c r="H183" i="8"/>
  <c r="H37" i="8"/>
  <c r="H150" i="8"/>
  <c r="H4" i="8"/>
  <c r="H116" i="8"/>
  <c r="H387" i="8"/>
  <c r="H83" i="8"/>
  <c r="H343" i="8"/>
  <c r="H50" i="8"/>
  <c r="H310" i="8"/>
  <c r="H17" i="8"/>
  <c r="H276" i="8"/>
  <c r="H399" i="8"/>
  <c r="H243" i="8"/>
  <c r="H366" i="8"/>
  <c r="H210" i="8"/>
  <c r="H333" i="8"/>
  <c r="H177" i="8"/>
  <c r="H299" i="8"/>
  <c r="H143" i="8"/>
  <c r="H231" i="8"/>
  <c r="H110" i="8"/>
  <c r="H164" i="8"/>
  <c r="H77" i="8"/>
  <c r="H87" i="8"/>
  <c r="H43" i="8"/>
  <c r="H20" i="8"/>
  <c r="H9" i="8"/>
  <c r="H398" i="8"/>
  <c r="H265" i="8"/>
  <c r="H365" i="8"/>
  <c r="H197" i="8"/>
  <c r="H331" i="8"/>
  <c r="H131" i="8"/>
  <c r="H297" i="8"/>
  <c r="H54" i="8"/>
  <c r="H263" i="8"/>
  <c r="H375" i="8"/>
  <c r="H229" i="8"/>
  <c r="H342" i="8"/>
  <c r="H196" i="8"/>
  <c r="H308" i="8"/>
  <c r="H163" i="8"/>
  <c r="H275" i="8"/>
  <c r="H119" i="8"/>
  <c r="H242" i="8"/>
  <c r="H86" i="8"/>
  <c r="H209" i="8"/>
  <c r="H52" i="8"/>
  <c r="H175" i="8"/>
  <c r="H19" i="8"/>
  <c r="H142" i="8"/>
  <c r="H402" i="8"/>
  <c r="H109" i="8"/>
  <c r="H369" i="8"/>
  <c r="H75" i="8"/>
  <c r="H335" i="8"/>
  <c r="H16" i="8" l="1"/>
  <c r="H6" i="8"/>
  <c r="H10" i="8"/>
  <c r="H27" i="8"/>
  <c r="H28" i="8" s="1"/>
  <c r="H29" i="8"/>
  <c r="H57" i="8"/>
  <c r="H40" i="8"/>
  <c r="H44" i="8"/>
  <c r="H53" i="8"/>
  <c r="H56" i="8"/>
  <c r="H80" i="8"/>
  <c r="H70" i="8"/>
  <c r="H74" i="8"/>
  <c r="H91" i="8"/>
  <c r="H92" i="8" s="1"/>
  <c r="H93" i="8"/>
  <c r="H121" i="8"/>
  <c r="H153" i="8" s="1"/>
  <c r="H185" i="8" s="1"/>
  <c r="H104" i="8"/>
  <c r="H108" i="8"/>
  <c r="H117" i="8"/>
  <c r="H120" i="8"/>
  <c r="H144" i="8"/>
  <c r="H134" i="8"/>
  <c r="H155" i="8"/>
  <c r="H156" i="8" s="1"/>
  <c r="H138" i="8"/>
  <c r="H157" i="8"/>
  <c r="H168" i="8"/>
  <c r="H172" i="8"/>
  <c r="H181" i="8"/>
  <c r="H184" i="8"/>
  <c r="H208" i="8"/>
  <c r="H198" i="8"/>
  <c r="H202" i="8"/>
  <c r="H219" i="8"/>
  <c r="H220" i="8" s="1"/>
  <c r="H221" i="8"/>
  <c r="H249" i="8"/>
  <c r="H232" i="8"/>
  <c r="H236" i="8"/>
  <c r="H245" i="8"/>
  <c r="H248" i="8"/>
  <c r="H272" i="8"/>
  <c r="H262" i="8"/>
  <c r="H266" i="8"/>
  <c r="H283" i="8"/>
  <c r="H284" i="8" s="1"/>
  <c r="H285" i="8"/>
  <c r="H313" i="8"/>
  <c r="H296" i="8"/>
  <c r="H300" i="8"/>
  <c r="H309" i="8"/>
  <c r="H312" i="8"/>
  <c r="H336" i="8"/>
  <c r="H326" i="8"/>
  <c r="H330" i="8"/>
  <c r="H347" i="8"/>
  <c r="H348" i="8" s="1"/>
  <c r="H349" i="8"/>
  <c r="H377" i="8"/>
  <c r="H360" i="8"/>
  <c r="H364" i="8"/>
  <c r="H373" i="8"/>
  <c r="H376" i="8"/>
  <c r="H400" i="8"/>
  <c r="H420" i="8"/>
  <c r="H390" i="8"/>
  <c r="H411" i="8"/>
  <c r="H412" i="8" s="1"/>
  <c r="H394" i="8"/>
  <c r="H413" i="8"/>
  <c r="H25" i="8"/>
  <c r="H8" i="8"/>
  <c r="H12" i="8"/>
  <c r="H21" i="8"/>
  <c r="H24" i="8"/>
  <c r="H48" i="8"/>
  <c r="H38" i="8"/>
  <c r="H59" i="8"/>
  <c r="H60" i="8" s="1"/>
  <c r="H42" i="8"/>
  <c r="H61" i="8"/>
  <c r="H89" i="8"/>
  <c r="H72" i="8"/>
  <c r="H76" i="8"/>
  <c r="H85" i="8"/>
  <c r="H88" i="8"/>
  <c r="H112" i="8"/>
  <c r="H102" i="8"/>
  <c r="H123" i="8"/>
  <c r="H124" i="8" s="1"/>
  <c r="H106" i="8"/>
  <c r="H125" i="8"/>
  <c r="H136" i="8"/>
  <c r="H140" i="8"/>
  <c r="H149" i="8"/>
  <c r="H152" i="8"/>
  <c r="H176" i="8"/>
  <c r="H166" i="8"/>
  <c r="H187" i="8"/>
  <c r="H188" i="8" s="1"/>
  <c r="H170" i="8"/>
  <c r="H189" i="8"/>
  <c r="H217" i="8"/>
  <c r="H200" i="8"/>
  <c r="H204" i="8"/>
  <c r="H213" i="8"/>
  <c r="H216" i="8"/>
  <c r="H240" i="8"/>
  <c r="H230" i="8"/>
  <c r="H251" i="8"/>
  <c r="H252" i="8" s="1"/>
  <c r="H234" i="8"/>
  <c r="H253" i="8"/>
  <c r="H281" i="8"/>
  <c r="H264" i="8"/>
  <c r="H268" i="8"/>
  <c r="H277" i="8"/>
  <c r="H280" i="8"/>
  <c r="H304" i="8"/>
  <c r="H294" i="8"/>
  <c r="H315" i="8"/>
  <c r="H316" i="8" s="1"/>
  <c r="H298" i="8"/>
  <c r="H317" i="8"/>
  <c r="H345" i="8"/>
  <c r="H328" i="8"/>
  <c r="H332" i="8"/>
  <c r="H341" i="8"/>
  <c r="H344" i="8"/>
  <c r="H368" i="8"/>
  <c r="H358" i="8"/>
  <c r="H379" i="8"/>
  <c r="H380" i="8" s="1"/>
  <c r="H362" i="8"/>
  <c r="H381" i="8"/>
  <c r="H409" i="8"/>
  <c r="H392" i="8"/>
  <c r="H396" i="8"/>
  <c r="H405" i="8"/>
  <c r="H408" i="8"/>
  <c r="AO61" i="8"/>
  <c r="AO147" i="30"/>
  <c r="AL148" i="30"/>
  <c r="AL140" i="29"/>
  <c r="AO139" i="29"/>
  <c r="AO59" i="2"/>
  <c r="AL119" i="22"/>
  <c r="AO119" i="22" s="1"/>
  <c r="AQ60" i="2"/>
  <c r="AP59" i="2"/>
  <c r="AN120" i="22"/>
  <c r="AM119" i="22"/>
  <c r="H127" i="8" l="1"/>
  <c r="H128" i="8" s="1"/>
  <c r="H126" i="8"/>
  <c r="H63" i="8"/>
  <c r="H64" i="8" s="1"/>
  <c r="H62" i="8"/>
  <c r="H414" i="8"/>
  <c r="H415" i="8"/>
  <c r="H416" i="8" s="1"/>
  <c r="H158" i="8"/>
  <c r="H159" i="8"/>
  <c r="H160" i="8" s="1"/>
  <c r="H95" i="8"/>
  <c r="H96" i="8" s="1"/>
  <c r="H94" i="8"/>
  <c r="H31" i="8"/>
  <c r="H32" i="8" s="1"/>
  <c r="H30" i="8"/>
  <c r="H383" i="8"/>
  <c r="H384" i="8" s="1"/>
  <c r="H382" i="8"/>
  <c r="H319" i="8"/>
  <c r="H320" i="8" s="1"/>
  <c r="H318" i="8"/>
  <c r="H255" i="8"/>
  <c r="H256" i="8" s="1"/>
  <c r="H254" i="8"/>
  <c r="H191" i="8"/>
  <c r="H192" i="8" s="1"/>
  <c r="H190" i="8"/>
  <c r="H351" i="8"/>
  <c r="H352" i="8" s="1"/>
  <c r="H350" i="8"/>
  <c r="H287" i="8"/>
  <c r="H288" i="8" s="1"/>
  <c r="H286" i="8"/>
  <c r="H223" i="8"/>
  <c r="H224" i="8" s="1"/>
  <c r="H222" i="8"/>
  <c r="AO62" i="8"/>
  <c r="AL149" i="30"/>
  <c r="AO148" i="30"/>
  <c r="AQ127" i="8"/>
  <c r="AL141" i="29"/>
  <c r="AO140" i="29"/>
  <c r="AO60" i="2"/>
  <c r="AL120" i="22"/>
  <c r="AO120" i="22" s="1"/>
  <c r="AQ61" i="2"/>
  <c r="AP60" i="2"/>
  <c r="AN121" i="22"/>
  <c r="AM120" i="22"/>
  <c r="N4" i="22"/>
  <c r="N6" i="22"/>
  <c r="N5" i="22"/>
  <c r="N7" i="22"/>
  <c r="N20" i="22"/>
  <c r="N23" i="22"/>
  <c r="N21" i="22"/>
  <c r="N3" i="22"/>
  <c r="N22" i="22"/>
  <c r="N11" i="22"/>
  <c r="N12" i="22"/>
  <c r="N13" i="22"/>
  <c r="N19" i="22"/>
  <c r="N14" i="22"/>
  <c r="N15" i="22"/>
  <c r="N30" i="22" l="1"/>
  <c r="N28" i="22"/>
  <c r="N26" i="22"/>
  <c r="N29" i="22"/>
  <c r="N27" i="22"/>
  <c r="AO63" i="8"/>
  <c r="AP127" i="8"/>
  <c r="AQ128" i="8"/>
  <c r="AL150" i="30"/>
  <c r="AO149" i="30"/>
  <c r="AO141" i="29"/>
  <c r="AL142" i="29"/>
  <c r="AO61" i="2"/>
  <c r="AL121" i="22"/>
  <c r="AO121" i="22" s="1"/>
  <c r="AQ62" i="2"/>
  <c r="AP61" i="2"/>
  <c r="AN122" i="22"/>
  <c r="AM121" i="22"/>
  <c r="J122" i="28"/>
  <c r="N36" i="22"/>
  <c r="N34" i="22"/>
  <c r="N37" i="22"/>
  <c r="N38" i="22"/>
  <c r="N35" i="22"/>
  <c r="L122" i="28" l="1"/>
  <c r="N39" i="22"/>
  <c r="N31" i="22"/>
  <c r="N42" i="22"/>
  <c r="N43" i="22"/>
  <c r="N46" i="22"/>
  <c r="N45" i="22"/>
  <c r="N44" i="22"/>
  <c r="AO64" i="8"/>
  <c r="AO150" i="30"/>
  <c r="AL151" i="30"/>
  <c r="AP128" i="8"/>
  <c r="AQ129" i="8"/>
  <c r="AL143" i="29"/>
  <c r="AO142" i="29"/>
  <c r="AO62" i="2"/>
  <c r="AL122" i="22"/>
  <c r="AO122" i="22" s="1"/>
  <c r="AQ63" i="2"/>
  <c r="AP62" i="2"/>
  <c r="AN123" i="22"/>
  <c r="AM122" i="22"/>
  <c r="N47" i="22" l="1"/>
  <c r="AO65" i="8"/>
  <c r="AP129" i="8"/>
  <c r="AQ130" i="8"/>
  <c r="AL152" i="30"/>
  <c r="AO151" i="30"/>
  <c r="AL144" i="29"/>
  <c r="AO143" i="29"/>
  <c r="AO63" i="2"/>
  <c r="AL123" i="22"/>
  <c r="AO123" i="22" s="1"/>
  <c r="AQ64" i="2"/>
  <c r="AP63" i="2"/>
  <c r="AN124" i="22"/>
  <c r="AM123" i="22"/>
  <c r="AO66" i="8" l="1"/>
  <c r="AO152" i="30"/>
  <c r="AL153" i="30"/>
  <c r="AP130" i="8"/>
  <c r="AQ131" i="8"/>
  <c r="AL145" i="29"/>
  <c r="AO144" i="29"/>
  <c r="AO64" i="2"/>
  <c r="AL124" i="22"/>
  <c r="AO124" i="22" s="1"/>
  <c r="AQ65" i="2"/>
  <c r="AP64" i="2"/>
  <c r="AN125" i="22"/>
  <c r="AM124" i="22"/>
  <c r="AO67" i="8" l="1"/>
  <c r="AP131" i="8"/>
  <c r="AQ132" i="8"/>
  <c r="AO153" i="30"/>
  <c r="AL154" i="30"/>
  <c r="AL146" i="29"/>
  <c r="AO145" i="29"/>
  <c r="AO65" i="2"/>
  <c r="AL125" i="22"/>
  <c r="AO125" i="22" s="1"/>
  <c r="AQ66" i="2"/>
  <c r="AP65" i="2"/>
  <c r="AN126" i="22"/>
  <c r="AM125" i="22"/>
  <c r="AO68" i="8" l="1"/>
  <c r="AO154" i="30"/>
  <c r="AL155" i="30"/>
  <c r="AP132" i="8"/>
  <c r="AQ133" i="8"/>
  <c r="AO146" i="29"/>
  <c r="AL147" i="29"/>
  <c r="AO66" i="2"/>
  <c r="AL126" i="22"/>
  <c r="AO126" i="22" s="1"/>
  <c r="AQ67" i="2"/>
  <c r="AP66" i="2"/>
  <c r="AN127" i="22"/>
  <c r="AM126" i="22"/>
  <c r="AO69" i="8" l="1"/>
  <c r="AP133" i="8"/>
  <c r="AQ134" i="8"/>
  <c r="AL156" i="30"/>
  <c r="AO155" i="30"/>
  <c r="AL148" i="29"/>
  <c r="AO147" i="29"/>
  <c r="AO67" i="2"/>
  <c r="AL127" i="22"/>
  <c r="AO127" i="22" s="1"/>
  <c r="AQ68" i="2"/>
  <c r="AP67" i="2"/>
  <c r="AN128" i="22"/>
  <c r="AM127" i="22"/>
  <c r="P26" i="30"/>
  <c r="P21" i="30"/>
  <c r="P44" i="30"/>
  <c r="P27" i="30"/>
  <c r="P49" i="30"/>
  <c r="P25" i="30"/>
  <c r="P28" i="30"/>
  <c r="P23" i="30"/>
  <c r="P11" i="30"/>
  <c r="P18" i="30"/>
  <c r="P19" i="30"/>
  <c r="P24" i="30"/>
  <c r="P15" i="30"/>
  <c r="P22" i="30"/>
  <c r="P13" i="30"/>
  <c r="P20" i="30"/>
  <c r="P3" i="30"/>
  <c r="P8" i="30"/>
  <c r="P9" i="30"/>
  <c r="P14" i="30"/>
  <c r="P7" i="30"/>
  <c r="P12" i="30"/>
  <c r="P5" i="30"/>
  <c r="P10" i="30"/>
  <c r="P42" i="30"/>
  <c r="P29" i="30"/>
  <c r="P35" i="30"/>
  <c r="P6" i="30"/>
  <c r="P37" i="30"/>
  <c r="P4" i="30"/>
  <c r="P41" i="30"/>
  <c r="P51" i="30"/>
  <c r="P34" i="30" l="1"/>
  <c r="P36" i="30" s="1"/>
  <c r="P38" i="30" s="1"/>
  <c r="P57" i="30" s="1"/>
  <c r="P68" i="30"/>
  <c r="P69" i="30" s="1"/>
  <c r="P30" i="30"/>
  <c r="P48" i="30" s="1"/>
  <c r="P50" i="30" s="1"/>
  <c r="P52" i="30" s="1"/>
  <c r="P60" i="30" s="1"/>
  <c r="P43" i="30"/>
  <c r="P45" i="30" s="1"/>
  <c r="P65" i="30"/>
  <c r="P66" i="30" s="1"/>
  <c r="AO70" i="8"/>
  <c r="AL157" i="30"/>
  <c r="AO156" i="30"/>
  <c r="AP134" i="8"/>
  <c r="AQ135" i="8"/>
  <c r="AL149" i="29"/>
  <c r="AO148" i="29"/>
  <c r="AO68" i="2"/>
  <c r="AL128" i="22"/>
  <c r="AO128" i="22" s="1"/>
  <c r="AQ69" i="2"/>
  <c r="AP68" i="2"/>
  <c r="AN129" i="22"/>
  <c r="AM128" i="22"/>
  <c r="P61" i="30" l="1"/>
  <c r="P48" i="29" s="1"/>
  <c r="P58" i="30"/>
  <c r="P47" i="29" s="1"/>
  <c r="AO71" i="8"/>
  <c r="AP135" i="8"/>
  <c r="AQ136" i="8"/>
  <c r="AL158" i="30"/>
  <c r="AO157" i="30"/>
  <c r="AL150" i="29"/>
  <c r="AO149" i="29"/>
  <c r="AO69" i="2"/>
  <c r="AL129" i="22"/>
  <c r="AO129" i="22" s="1"/>
  <c r="AQ70" i="2"/>
  <c r="AP69" i="2"/>
  <c r="AN130" i="22"/>
  <c r="AM129" i="22"/>
  <c r="P49" i="29" l="1"/>
  <c r="AO72" i="8"/>
  <c r="AL159" i="30"/>
  <c r="AO158" i="30"/>
  <c r="AP136" i="8"/>
  <c r="AQ137" i="8"/>
  <c r="AL151" i="29"/>
  <c r="AO150" i="29"/>
  <c r="AO70" i="2"/>
  <c r="AL130" i="22"/>
  <c r="AO130" i="22" s="1"/>
  <c r="AQ71" i="2"/>
  <c r="AP70" i="2"/>
  <c r="AN131" i="22"/>
  <c r="AM130" i="22"/>
  <c r="I41" i="8"/>
  <c r="I293" i="8"/>
  <c r="I14" i="8"/>
  <c r="I19" i="8"/>
  <c r="I273" i="8"/>
  <c r="I340" i="8"/>
  <c r="I356" i="8"/>
  <c r="I183" i="8"/>
  <c r="I329" i="8"/>
  <c r="I335" i="8"/>
  <c r="I173" i="8"/>
  <c r="I241" i="8"/>
  <c r="I246" i="8"/>
  <c r="I398" i="8"/>
  <c r="I228" i="8"/>
  <c r="I235" i="8"/>
  <c r="I308" i="8"/>
  <c r="I141" i="8"/>
  <c r="I146" i="8"/>
  <c r="I297" i="8"/>
  <c r="I118" i="8"/>
  <c r="I133" i="8"/>
  <c r="I209" i="8"/>
  <c r="I39" i="8"/>
  <c r="I46" i="8"/>
  <c r="I196" i="8"/>
  <c r="I310" i="8"/>
  <c r="I23" i="8"/>
  <c r="I109" i="8"/>
  <c r="I231" i="8"/>
  <c r="I367" i="8"/>
  <c r="I86" i="8"/>
  <c r="I210" i="8"/>
  <c r="I355" i="8"/>
  <c r="I7" i="8"/>
  <c r="I131" i="8"/>
  <c r="I267" i="8"/>
  <c r="I402" i="8"/>
  <c r="I110" i="8"/>
  <c r="I244" i="8"/>
  <c r="I323" i="8"/>
  <c r="I20" i="8"/>
  <c r="I165" i="8"/>
  <c r="I302" i="8"/>
  <c r="I375" i="8"/>
  <c r="I83" i="8"/>
  <c r="I212" i="8"/>
  <c r="I365" i="8"/>
  <c r="I201" i="8"/>
  <c r="I275" i="8"/>
  <c r="I399" i="8"/>
  <c r="I113" i="8"/>
  <c r="I263" i="8"/>
  <c r="I387" i="8"/>
  <c r="I100" i="8"/>
  <c r="I175" i="8"/>
  <c r="I299" i="8"/>
  <c r="I13" i="8"/>
  <c r="I163" i="8"/>
  <c r="I276" i="8"/>
  <c r="I292" i="8"/>
  <c r="I75" i="8"/>
  <c r="I197" i="8"/>
  <c r="I205" i="8"/>
  <c r="I52" i="8"/>
  <c r="I177" i="8"/>
  <c r="I182" i="8"/>
  <c r="I389" i="8"/>
  <c r="I87" i="8"/>
  <c r="I103" i="8"/>
  <c r="I369" i="8"/>
  <c r="I77" i="8"/>
  <c r="I82" i="8"/>
  <c r="I279" i="8"/>
  <c r="I9" i="8"/>
  <c r="I403" i="8"/>
  <c r="I145" i="8"/>
  <c r="I342" i="8"/>
  <c r="I391" i="8"/>
  <c r="I55" i="8"/>
  <c r="I331" i="8"/>
  <c r="I303" i="8"/>
  <c r="I45" i="8"/>
  <c r="I242" i="8"/>
  <c r="I291" i="8"/>
  <c r="I371" i="8"/>
  <c r="I229" i="8"/>
  <c r="I203" i="8"/>
  <c r="I359" i="8"/>
  <c r="I142" i="8"/>
  <c r="I180" i="8"/>
  <c r="I271" i="8"/>
  <c r="I3" i="8"/>
  <c r="I101" i="8"/>
  <c r="I259" i="8"/>
  <c r="I334" i="8"/>
  <c r="I81" i="8"/>
  <c r="I171" i="8"/>
  <c r="I311" i="8"/>
  <c r="I407" i="8"/>
  <c r="I148" i="8"/>
  <c r="I233" i="8"/>
  <c r="I397" i="8"/>
  <c r="I69" i="8"/>
  <c r="I211" i="8"/>
  <c r="I307" i="8"/>
  <c r="I49" i="8"/>
  <c r="I132" i="8"/>
  <c r="I269" i="8"/>
  <c r="I370" i="8"/>
  <c r="I111" i="8"/>
  <c r="I179" i="8"/>
  <c r="I357" i="8"/>
  <c r="I22" i="8"/>
  <c r="I167" i="8"/>
  <c r="I270" i="8"/>
  <c r="I11" i="8"/>
  <c r="I79" i="8"/>
  <c r="I247" i="8"/>
  <c r="I338" i="8"/>
  <c r="I67" i="8"/>
  <c r="I169" i="8"/>
  <c r="I325" i="8"/>
  <c r="I401" i="8"/>
  <c r="I18" i="8"/>
  <c r="I238" i="8"/>
  <c r="I388" i="8"/>
  <c r="I361" i="8"/>
  <c r="I215" i="8"/>
  <c r="I301" i="8"/>
  <c r="I339" i="8"/>
  <c r="I137" i="8"/>
  <c r="I278" i="8"/>
  <c r="I260" i="8"/>
  <c r="I115" i="8"/>
  <c r="I199" i="8"/>
  <c r="I239" i="8"/>
  <c r="I36" i="8"/>
  <c r="I178" i="8"/>
  <c r="I150" i="8"/>
  <c r="I295" i="8"/>
  <c r="I99" i="8"/>
  <c r="I139" i="8"/>
  <c r="I207" i="8"/>
  <c r="I78" i="8"/>
  <c r="I50" i="8"/>
  <c r="I195" i="8"/>
  <c r="I404" i="8"/>
  <c r="I37" i="8"/>
  <c r="I107" i="8"/>
  <c r="I393" i="8"/>
  <c r="I366" i="8"/>
  <c r="I84" i="8"/>
  <c r="I305" i="8"/>
  <c r="I343" i="8"/>
  <c r="I5" i="8"/>
  <c r="I147" i="8"/>
  <c r="I265" i="8"/>
  <c r="I406" i="8"/>
  <c r="I68" i="8"/>
  <c r="I243" i="8"/>
  <c r="I327" i="8"/>
  <c r="I47" i="8"/>
  <c r="I164" i="8"/>
  <c r="I306" i="8"/>
  <c r="I374" i="8"/>
  <c r="I143" i="8"/>
  <c r="I227" i="8"/>
  <c r="I363" i="8"/>
  <c r="I54" i="8"/>
  <c r="I206" i="8"/>
  <c r="I274" i="8"/>
  <c r="I15" i="8"/>
  <c r="I116" i="8"/>
  <c r="I261" i="8"/>
  <c r="I337" i="8"/>
  <c r="I105" i="8"/>
  <c r="I174" i="8"/>
  <c r="I324" i="8"/>
  <c r="I17" i="8"/>
  <c r="I151" i="8"/>
  <c r="I237" i="8"/>
  <c r="I4" i="8"/>
  <c r="I73" i="8"/>
  <c r="I214" i="8"/>
  <c r="I333" i="8"/>
  <c r="I51" i="8"/>
  <c r="I135" i="8"/>
  <c r="I43" i="8"/>
  <c r="I395" i="8"/>
  <c r="I114" i="8"/>
  <c r="I119" i="8"/>
  <c r="I372" i="8"/>
  <c r="I35" i="8"/>
  <c r="I71" i="8"/>
  <c r="I16" i="8" l="1"/>
  <c r="I6" i="8"/>
  <c r="I10" i="8"/>
  <c r="I27" i="8"/>
  <c r="I28" i="8" s="1"/>
  <c r="I29" i="8"/>
  <c r="I57" i="8"/>
  <c r="I40" i="8"/>
  <c r="I44" i="8"/>
  <c r="I53" i="8"/>
  <c r="I56" i="8"/>
  <c r="I80" i="8"/>
  <c r="I70" i="8"/>
  <c r="I74" i="8"/>
  <c r="I91" i="8"/>
  <c r="I92" i="8" s="1"/>
  <c r="I93" i="8"/>
  <c r="I121" i="8"/>
  <c r="I153" i="8" s="1"/>
  <c r="I185" i="8" s="1"/>
  <c r="I104" i="8"/>
  <c r="I108" i="8"/>
  <c r="I117" i="8"/>
  <c r="I120" i="8"/>
  <c r="I144" i="8"/>
  <c r="I134" i="8"/>
  <c r="I155" i="8"/>
  <c r="I156" i="8" s="1"/>
  <c r="I138" i="8"/>
  <c r="I157" i="8"/>
  <c r="I168" i="8"/>
  <c r="I172" i="8"/>
  <c r="I181" i="8"/>
  <c r="I184" i="8"/>
  <c r="I208" i="8"/>
  <c r="I198" i="8"/>
  <c r="I202" i="8"/>
  <c r="I219" i="8"/>
  <c r="I220" i="8" s="1"/>
  <c r="I221" i="8"/>
  <c r="I249" i="8"/>
  <c r="I232" i="8"/>
  <c r="I236" i="8"/>
  <c r="I245" i="8"/>
  <c r="I248" i="8"/>
  <c r="I272" i="8"/>
  <c r="I262" i="8"/>
  <c r="I266" i="8"/>
  <c r="I283" i="8"/>
  <c r="I284" i="8" s="1"/>
  <c r="I285" i="8"/>
  <c r="I313" i="8"/>
  <c r="I296" i="8"/>
  <c r="I300" i="8"/>
  <c r="I309" i="8"/>
  <c r="I312" i="8"/>
  <c r="I336" i="8"/>
  <c r="I326" i="8"/>
  <c r="I330" i="8"/>
  <c r="I347" i="8"/>
  <c r="I348" i="8" s="1"/>
  <c r="I349" i="8"/>
  <c r="I377" i="8"/>
  <c r="I360" i="8"/>
  <c r="I364" i="8"/>
  <c r="I373" i="8"/>
  <c r="I376" i="8"/>
  <c r="I400" i="8"/>
  <c r="I420" i="8"/>
  <c r="I390" i="8"/>
  <c r="I411" i="8"/>
  <c r="I412" i="8" s="1"/>
  <c r="I394" i="8"/>
  <c r="I413" i="8"/>
  <c r="I25" i="8"/>
  <c r="I8" i="8"/>
  <c r="I12" i="8"/>
  <c r="I21" i="8"/>
  <c r="I24" i="8"/>
  <c r="I48" i="8"/>
  <c r="I38" i="8"/>
  <c r="I59" i="8"/>
  <c r="I60" i="8" s="1"/>
  <c r="I42" i="8"/>
  <c r="I61" i="8"/>
  <c r="I89" i="8"/>
  <c r="I72" i="8"/>
  <c r="I76" i="8"/>
  <c r="I85" i="8"/>
  <c r="I88" i="8"/>
  <c r="I112" i="8"/>
  <c r="I102" i="8"/>
  <c r="I123" i="8"/>
  <c r="I124" i="8" s="1"/>
  <c r="I106" i="8"/>
  <c r="I125" i="8"/>
  <c r="I136" i="8"/>
  <c r="I140" i="8"/>
  <c r="I149" i="8"/>
  <c r="I152" i="8"/>
  <c r="I176" i="8"/>
  <c r="I166" i="8"/>
  <c r="I187" i="8"/>
  <c r="I188" i="8" s="1"/>
  <c r="I170" i="8"/>
  <c r="I189" i="8"/>
  <c r="I217" i="8"/>
  <c r="I200" i="8"/>
  <c r="I204" i="8"/>
  <c r="I213" i="8"/>
  <c r="I216" i="8"/>
  <c r="I240" i="8"/>
  <c r="I230" i="8"/>
  <c r="I251" i="8"/>
  <c r="I252" i="8" s="1"/>
  <c r="I234" i="8"/>
  <c r="I253" i="8"/>
  <c r="I281" i="8"/>
  <c r="I264" i="8"/>
  <c r="I268" i="8"/>
  <c r="I277" i="8"/>
  <c r="I280" i="8"/>
  <c r="I304" i="8"/>
  <c r="I294" i="8"/>
  <c r="I315" i="8"/>
  <c r="I316" i="8" s="1"/>
  <c r="I298" i="8"/>
  <c r="I317" i="8"/>
  <c r="I345" i="8"/>
  <c r="I328" i="8"/>
  <c r="I332" i="8"/>
  <c r="I341" i="8"/>
  <c r="I344" i="8"/>
  <c r="I368" i="8"/>
  <c r="I358" i="8"/>
  <c r="I379" i="8"/>
  <c r="I380" i="8" s="1"/>
  <c r="I362" i="8"/>
  <c r="I381" i="8"/>
  <c r="I409" i="8"/>
  <c r="I392" i="8"/>
  <c r="I396" i="8"/>
  <c r="I405" i="8"/>
  <c r="I408" i="8"/>
  <c r="AO73" i="8"/>
  <c r="AP137" i="8"/>
  <c r="AQ138" i="8"/>
  <c r="AL160" i="30"/>
  <c r="AO159" i="30"/>
  <c r="AL152" i="29"/>
  <c r="AO151" i="29"/>
  <c r="AO71" i="2"/>
  <c r="AL131" i="22"/>
  <c r="AO131" i="22" s="1"/>
  <c r="AQ72" i="2"/>
  <c r="AP71" i="2"/>
  <c r="AN132" i="22"/>
  <c r="AM131" i="22"/>
  <c r="I127" i="8" l="1"/>
  <c r="I128" i="8" s="1"/>
  <c r="I126" i="8"/>
  <c r="I63" i="8"/>
  <c r="I64" i="8" s="1"/>
  <c r="I62" i="8"/>
  <c r="I414" i="8"/>
  <c r="I415" i="8"/>
  <c r="I416" i="8" s="1"/>
  <c r="I158" i="8"/>
  <c r="I159" i="8"/>
  <c r="I160" i="8" s="1"/>
  <c r="I95" i="8"/>
  <c r="I96" i="8" s="1"/>
  <c r="I94" i="8"/>
  <c r="I31" i="8"/>
  <c r="I32" i="8" s="1"/>
  <c r="I30" i="8"/>
  <c r="I383" i="8"/>
  <c r="I384" i="8" s="1"/>
  <c r="I382" i="8"/>
  <c r="I319" i="8"/>
  <c r="I320" i="8" s="1"/>
  <c r="I318" i="8"/>
  <c r="I255" i="8"/>
  <c r="I256" i="8" s="1"/>
  <c r="I254" i="8"/>
  <c r="I191" i="8"/>
  <c r="I192" i="8" s="1"/>
  <c r="I190" i="8"/>
  <c r="I351" i="8"/>
  <c r="I352" i="8" s="1"/>
  <c r="I350" i="8"/>
  <c r="I287" i="8"/>
  <c r="I288" i="8" s="1"/>
  <c r="I286" i="8"/>
  <c r="I223" i="8"/>
  <c r="I224" i="8" s="1"/>
  <c r="I222" i="8"/>
  <c r="AO74" i="8"/>
  <c r="AL161" i="30"/>
  <c r="AO160" i="30"/>
  <c r="AP138" i="8"/>
  <c r="AQ139" i="8"/>
  <c r="AL153" i="29"/>
  <c r="AO152" i="29"/>
  <c r="AO72" i="2"/>
  <c r="AL132" i="22"/>
  <c r="AO132" i="22" s="1"/>
  <c r="AQ73" i="2"/>
  <c r="AP72" i="2"/>
  <c r="AN133" i="22"/>
  <c r="AM132" i="22"/>
  <c r="O22" i="22"/>
  <c r="O14" i="22"/>
  <c r="O15" i="22"/>
  <c r="O3" i="22"/>
  <c r="O4" i="22"/>
  <c r="O6" i="22"/>
  <c r="O19" i="22"/>
  <c r="O7" i="22"/>
  <c r="O21" i="22"/>
  <c r="O11" i="22"/>
  <c r="O20" i="22"/>
  <c r="O12" i="22"/>
  <c r="O23" i="22"/>
  <c r="O13" i="22"/>
  <c r="O5" i="22"/>
  <c r="O30" i="22" l="1"/>
  <c r="O28" i="22"/>
  <c r="O26" i="22"/>
  <c r="O29" i="22"/>
  <c r="O27" i="22"/>
  <c r="AO75" i="8"/>
  <c r="AP139" i="8"/>
  <c r="AQ140" i="8"/>
  <c r="AL162" i="30"/>
  <c r="AO161" i="30"/>
  <c r="AL154" i="29"/>
  <c r="AO153" i="29"/>
  <c r="AO73" i="2"/>
  <c r="AL133" i="22"/>
  <c r="AO133" i="22" s="1"/>
  <c r="AQ74" i="2"/>
  <c r="AP73" i="2"/>
  <c r="AN134" i="22"/>
  <c r="AM133" i="22"/>
  <c r="O37" i="22"/>
  <c r="J135" i="28"/>
  <c r="O36" i="22"/>
  <c r="O38" i="22"/>
  <c r="O35" i="22"/>
  <c r="O34" i="22"/>
  <c r="L135" i="28" l="1"/>
  <c r="O39" i="22"/>
  <c r="O42" i="22"/>
  <c r="O31" i="22"/>
  <c r="O43" i="22"/>
  <c r="O46" i="22"/>
  <c r="AO76" i="8"/>
  <c r="O45" i="22"/>
  <c r="O44" i="22"/>
  <c r="AO162" i="30"/>
  <c r="AL163" i="30"/>
  <c r="AP140" i="8"/>
  <c r="AQ141" i="8"/>
  <c r="AL155" i="29"/>
  <c r="AO154" i="29"/>
  <c r="AO74" i="2"/>
  <c r="AL134" i="22"/>
  <c r="AO134" i="22" s="1"/>
  <c r="AQ75" i="2"/>
  <c r="AP74" i="2"/>
  <c r="AN135" i="22"/>
  <c r="AM134" i="22"/>
  <c r="O47" i="22" l="1"/>
  <c r="AO77" i="8"/>
  <c r="AP141" i="8"/>
  <c r="AQ142" i="8"/>
  <c r="AL164" i="30"/>
  <c r="AO163" i="30"/>
  <c r="AL156" i="29"/>
  <c r="AO155" i="29"/>
  <c r="AO75" i="2"/>
  <c r="AL135" i="22"/>
  <c r="AO135" i="22" s="1"/>
  <c r="AQ76" i="2"/>
  <c r="AP75" i="2"/>
  <c r="AN136" i="22"/>
  <c r="AM135" i="22"/>
  <c r="AO78" i="8" l="1"/>
  <c r="AO164" i="30"/>
  <c r="AL165" i="30"/>
  <c r="AP142" i="8"/>
  <c r="AQ143" i="8"/>
  <c r="AL157" i="29"/>
  <c r="AO156" i="29"/>
  <c r="AO76" i="2"/>
  <c r="AL136" i="22"/>
  <c r="AO136" i="22" s="1"/>
  <c r="AQ77" i="2"/>
  <c r="AP76" i="2"/>
  <c r="AN137" i="22"/>
  <c r="AM136" i="22"/>
  <c r="AO79" i="8" l="1"/>
  <c r="AP143" i="8"/>
  <c r="AQ144" i="8"/>
  <c r="AO165" i="30"/>
  <c r="AL166" i="30"/>
  <c r="AL158" i="29"/>
  <c r="AO157" i="29"/>
  <c r="AO77" i="2"/>
  <c r="AL137" i="22"/>
  <c r="AO137" i="22" s="1"/>
  <c r="AQ78" i="2"/>
  <c r="AP77" i="2"/>
  <c r="AN138" i="22"/>
  <c r="AM137" i="22"/>
  <c r="AO80" i="8" l="1"/>
  <c r="AL167" i="30"/>
  <c r="AO166" i="30"/>
  <c r="AP144" i="8"/>
  <c r="AQ145" i="8"/>
  <c r="AO158" i="29"/>
  <c r="AL159" i="29"/>
  <c r="AO78" i="2"/>
  <c r="AL138" i="22"/>
  <c r="AO138" i="22" s="1"/>
  <c r="AQ79" i="2"/>
  <c r="AP78" i="2"/>
  <c r="AN139" i="22"/>
  <c r="AM138" i="22"/>
  <c r="AO81" i="8" l="1"/>
  <c r="AP145" i="8"/>
  <c r="AQ146" i="8"/>
  <c r="AL168" i="30"/>
  <c r="AO167" i="30"/>
  <c r="AL160" i="29"/>
  <c r="AO159" i="29"/>
  <c r="AO79" i="2"/>
  <c r="AL139" i="22"/>
  <c r="AO139" i="22" s="1"/>
  <c r="AQ80" i="2"/>
  <c r="AP79" i="2"/>
  <c r="AN140" i="22"/>
  <c r="AM139" i="22"/>
  <c r="Q11" i="30"/>
  <c r="Q10" i="30"/>
  <c r="Q5" i="30"/>
  <c r="Q4" i="30"/>
  <c r="Q7" i="30"/>
  <c r="Q6" i="30"/>
  <c r="Q9" i="30"/>
  <c r="Q8" i="30"/>
  <c r="Q20" i="30"/>
  <c r="Q21" i="30"/>
  <c r="Q12" i="30"/>
  <c r="Q13" i="30"/>
  <c r="Q14" i="30"/>
  <c r="Q15" i="30"/>
  <c r="Q18" i="30"/>
  <c r="Q19" i="30"/>
  <c r="Q28" i="30"/>
  <c r="Q29" i="30"/>
  <c r="Q22" i="30"/>
  <c r="Q23" i="30"/>
  <c r="Q24" i="30"/>
  <c r="Q25" i="30"/>
  <c r="Q26" i="30"/>
  <c r="Q27" i="30"/>
  <c r="Q3" i="30"/>
  <c r="Q51" i="30"/>
  <c r="Q37" i="30"/>
  <c r="Q35" i="30"/>
  <c r="Q42" i="30"/>
  <c r="Q41" i="30"/>
  <c r="Q49" i="30"/>
  <c r="Q44" i="30"/>
  <c r="Q30" i="30" l="1"/>
  <c r="Q48" i="30" s="1"/>
  <c r="Q50" i="30" s="1"/>
  <c r="Q52" i="30" s="1"/>
  <c r="Q60" i="30" s="1"/>
  <c r="Q68" i="30"/>
  <c r="Q69" i="30" s="1"/>
  <c r="Q43" i="30"/>
  <c r="Q45" i="30" s="1"/>
  <c r="Q34" i="30"/>
  <c r="Q36" i="30" s="1"/>
  <c r="Q38" i="30" s="1"/>
  <c r="Q57" i="30" s="1"/>
  <c r="Q65" i="30"/>
  <c r="Q66" i="30" s="1"/>
  <c r="AO82" i="8"/>
  <c r="AL169" i="30"/>
  <c r="AO168" i="30"/>
  <c r="AP146" i="8"/>
  <c r="AQ147" i="8"/>
  <c r="AL161" i="29"/>
  <c r="AO160" i="29"/>
  <c r="AO80" i="2"/>
  <c r="AL140" i="22"/>
  <c r="AO140" i="22" s="1"/>
  <c r="AQ81" i="2"/>
  <c r="AP80" i="2"/>
  <c r="AN141" i="22"/>
  <c r="AM140" i="22"/>
  <c r="Q61" i="30" l="1"/>
  <c r="Q48" i="29" s="1"/>
  <c r="Q47" i="29"/>
  <c r="Q58" i="30"/>
  <c r="AO83" i="8"/>
  <c r="AP147" i="8"/>
  <c r="AQ148" i="8"/>
  <c r="AL170" i="30"/>
  <c r="AO169" i="30"/>
  <c r="AO161" i="29"/>
  <c r="AL162" i="29"/>
  <c r="AO81" i="2"/>
  <c r="AL141" i="22"/>
  <c r="AO141" i="22" s="1"/>
  <c r="AQ82" i="2"/>
  <c r="AP81" i="2"/>
  <c r="AN142" i="22"/>
  <c r="AM141" i="22"/>
  <c r="Q49" i="29" l="1"/>
  <c r="AO84" i="8"/>
  <c r="AL171" i="30"/>
  <c r="AO170" i="30"/>
  <c r="AP148" i="8"/>
  <c r="AQ149" i="8"/>
  <c r="AL163" i="29"/>
  <c r="AO162" i="29"/>
  <c r="AO82" i="2"/>
  <c r="AL142" i="22"/>
  <c r="AO142" i="22" s="1"/>
  <c r="AQ83" i="2"/>
  <c r="AP82" i="2"/>
  <c r="AN143" i="22"/>
  <c r="AM142" i="22"/>
  <c r="J47" i="8"/>
  <c r="J270" i="8"/>
  <c r="J23" i="8"/>
  <c r="J182" i="8"/>
  <c r="J404" i="8"/>
  <c r="J163" i="8"/>
  <c r="J355" i="8"/>
  <c r="J151" i="8"/>
  <c r="J164" i="8"/>
  <c r="J132" i="8"/>
  <c r="J274" i="8"/>
  <c r="J111" i="8"/>
  <c r="J247" i="8"/>
  <c r="J54" i="8"/>
  <c r="J113" i="8"/>
  <c r="J393" i="8"/>
  <c r="J227" i="8"/>
  <c r="J242" i="8"/>
  <c r="J141" i="8"/>
  <c r="J363" i="8"/>
  <c r="J365" i="8"/>
  <c r="J334" i="8"/>
  <c r="J52" i="8"/>
  <c r="J45" i="8"/>
  <c r="J311" i="8"/>
  <c r="J118" i="8"/>
  <c r="J265" i="8"/>
  <c r="J323" i="8"/>
  <c r="J43" i="8"/>
  <c r="J13" i="8"/>
  <c r="J36" i="8"/>
  <c r="J206" i="8"/>
  <c r="J142" i="8"/>
  <c r="J148" i="8"/>
  <c r="J371" i="8"/>
  <c r="J263" i="8"/>
  <c r="J244" i="8"/>
  <c r="J51" i="8"/>
  <c r="J197" i="8"/>
  <c r="J246" i="8"/>
  <c r="J391" i="8"/>
  <c r="J361" i="8"/>
  <c r="J375" i="8"/>
  <c r="J139" i="8"/>
  <c r="J75" i="8"/>
  <c r="J82" i="8"/>
  <c r="J305" i="8"/>
  <c r="J196" i="8"/>
  <c r="J137" i="8"/>
  <c r="J173" i="8"/>
  <c r="J109" i="8"/>
  <c r="J301" i="8"/>
  <c r="J307" i="8"/>
  <c r="J78" i="8"/>
  <c r="J81" i="8"/>
  <c r="J303" i="8"/>
  <c r="J201" i="8"/>
  <c r="J4" i="8"/>
  <c r="J9" i="8"/>
  <c r="J402" i="8"/>
  <c r="J338" i="8"/>
  <c r="J372" i="8"/>
  <c r="J115" i="8"/>
  <c r="J84" i="8"/>
  <c r="J86" i="8"/>
  <c r="J278" i="8"/>
  <c r="J209" i="8"/>
  <c r="J87" i="8"/>
  <c r="J55" i="8"/>
  <c r="J203" i="8"/>
  <c r="J210" i="8"/>
  <c r="J299" i="8"/>
  <c r="J180" i="8"/>
  <c r="J403" i="8"/>
  <c r="J46" i="8"/>
  <c r="J325" i="8"/>
  <c r="J150" i="8"/>
  <c r="J175" i="8"/>
  <c r="J73" i="8"/>
  <c r="J295" i="8"/>
  <c r="J297" i="8"/>
  <c r="J267" i="8"/>
  <c r="J407" i="8"/>
  <c r="J395" i="8"/>
  <c r="J114" i="8"/>
  <c r="J337" i="8"/>
  <c r="J100" i="8"/>
  <c r="J259" i="8"/>
  <c r="J83" i="8"/>
  <c r="J229" i="8"/>
  <c r="J5" i="8"/>
  <c r="J228" i="8"/>
  <c r="J231" i="8"/>
  <c r="J199" i="8"/>
  <c r="J340" i="8"/>
  <c r="J343" i="8"/>
  <c r="J276" i="8"/>
  <c r="J275" i="8"/>
  <c r="J39" i="8"/>
  <c r="J261" i="8"/>
  <c r="J22" i="8"/>
  <c r="J35" i="8"/>
  <c r="J177" i="8"/>
  <c r="J235" i="8"/>
  <c r="J171" i="8"/>
  <c r="J339" i="8"/>
  <c r="J146" i="8"/>
  <c r="J292" i="8"/>
  <c r="J116" i="8"/>
  <c r="J69" i="8"/>
  <c r="J105" i="8"/>
  <c r="J41" i="8"/>
  <c r="J233" i="8"/>
  <c r="J241" i="8"/>
  <c r="J387" i="8"/>
  <c r="J14" i="8"/>
  <c r="J237" i="8"/>
  <c r="J133" i="8"/>
  <c r="J356" i="8"/>
  <c r="J357" i="8"/>
  <c r="J327" i="8"/>
  <c r="J335" i="8"/>
  <c r="J271" i="8"/>
  <c r="J306" i="8"/>
  <c r="J49" i="8"/>
  <c r="J18" i="8"/>
  <c r="J19" i="8"/>
  <c r="J211" i="8"/>
  <c r="J214" i="8"/>
  <c r="J20" i="8"/>
  <c r="J17" i="8"/>
  <c r="J135" i="8"/>
  <c r="J143" i="8"/>
  <c r="J269" i="8"/>
  <c r="J205" i="8"/>
  <c r="J239" i="8"/>
  <c r="J398" i="8"/>
  <c r="J367" i="8"/>
  <c r="J374" i="8"/>
  <c r="J145" i="8"/>
  <c r="J147" i="8"/>
  <c r="J370" i="8"/>
  <c r="J11" i="8"/>
  <c r="J68" i="8"/>
  <c r="J77" i="8"/>
  <c r="J178" i="8"/>
  <c r="J324" i="8"/>
  <c r="J131" i="8"/>
  <c r="J179" i="8"/>
  <c r="J71" i="8"/>
  <c r="J293" i="8"/>
  <c r="J308" i="8"/>
  <c r="J207" i="8"/>
  <c r="J7" i="8"/>
  <c r="J15" i="8"/>
  <c r="J401" i="8"/>
  <c r="J119" i="8"/>
  <c r="J388" i="8"/>
  <c r="J195" i="8"/>
  <c r="J79" i="8"/>
  <c r="J389" i="8"/>
  <c r="J110" i="8"/>
  <c r="J167" i="8"/>
  <c r="J103" i="8"/>
  <c r="J273" i="8"/>
  <c r="J399" i="8"/>
  <c r="J215" i="8"/>
  <c r="J50" i="8"/>
  <c r="J331" i="8"/>
  <c r="J3" i="8"/>
  <c r="J37" i="8"/>
  <c r="J397" i="8"/>
  <c r="J165" i="8"/>
  <c r="J174" i="8"/>
  <c r="J310" i="8"/>
  <c r="J369" i="8"/>
  <c r="J169" i="8"/>
  <c r="J67" i="8"/>
  <c r="J279" i="8"/>
  <c r="J291" i="8"/>
  <c r="J260" i="8"/>
  <c r="J342" i="8"/>
  <c r="J107" i="8"/>
  <c r="J329" i="8"/>
  <c r="J99" i="8"/>
  <c r="J101" i="8"/>
  <c r="J243" i="8"/>
  <c r="J302" i="8"/>
  <c r="J238" i="8"/>
  <c r="J406" i="8"/>
  <c r="J212" i="8"/>
  <c r="J359" i="8"/>
  <c r="J183" i="8"/>
  <c r="J25" i="8" l="1"/>
  <c r="J8" i="8"/>
  <c r="J12" i="8"/>
  <c r="J21" i="8"/>
  <c r="J24" i="8"/>
  <c r="J48" i="8"/>
  <c r="J38" i="8"/>
  <c r="J42" i="8"/>
  <c r="J59" i="8"/>
  <c r="J60" i="8" s="1"/>
  <c r="J61" i="8"/>
  <c r="J89" i="8"/>
  <c r="J72" i="8"/>
  <c r="J76" i="8"/>
  <c r="J85" i="8"/>
  <c r="J88" i="8"/>
  <c r="J112" i="8"/>
  <c r="J102" i="8"/>
  <c r="J106" i="8"/>
  <c r="J123" i="8"/>
  <c r="J124" i="8" s="1"/>
  <c r="J125" i="8"/>
  <c r="J136" i="8"/>
  <c r="J140" i="8"/>
  <c r="J149" i="8"/>
  <c r="J152" i="8"/>
  <c r="J176" i="8"/>
  <c r="J166" i="8"/>
  <c r="J170" i="8"/>
  <c r="J187" i="8"/>
  <c r="J188" i="8" s="1"/>
  <c r="J189" i="8"/>
  <c r="J217" i="8"/>
  <c r="J200" i="8"/>
  <c r="J204" i="8"/>
  <c r="J213" i="8"/>
  <c r="J216" i="8"/>
  <c r="J240" i="8"/>
  <c r="J230" i="8"/>
  <c r="J234" i="8"/>
  <c r="J251" i="8"/>
  <c r="J252" i="8" s="1"/>
  <c r="J253" i="8"/>
  <c r="J281" i="8"/>
  <c r="J264" i="8"/>
  <c r="J268" i="8"/>
  <c r="J277" i="8"/>
  <c r="J280" i="8"/>
  <c r="J304" i="8"/>
  <c r="J294" i="8"/>
  <c r="J298" i="8"/>
  <c r="J315" i="8"/>
  <c r="J316" i="8" s="1"/>
  <c r="J317" i="8"/>
  <c r="J345" i="8"/>
  <c r="J328" i="8"/>
  <c r="J332" i="8"/>
  <c r="J341" i="8"/>
  <c r="J344" i="8"/>
  <c r="J358" i="8"/>
  <c r="J362" i="8"/>
  <c r="J379" i="8"/>
  <c r="J380" i="8" s="1"/>
  <c r="J381" i="8"/>
  <c r="J392" i="8"/>
  <c r="J396" i="8"/>
  <c r="J405" i="8"/>
  <c r="J408" i="8"/>
  <c r="J16" i="8"/>
  <c r="J6" i="8"/>
  <c r="J27" i="8"/>
  <c r="J28" i="8" s="1"/>
  <c r="J10" i="8"/>
  <c r="J29" i="8"/>
  <c r="J57" i="8"/>
  <c r="J40" i="8"/>
  <c r="J44" i="8"/>
  <c r="J53" i="8"/>
  <c r="J56" i="8"/>
  <c r="J80" i="8"/>
  <c r="J70" i="8"/>
  <c r="J91" i="8"/>
  <c r="J92" i="8" s="1"/>
  <c r="J74" i="8"/>
  <c r="J93" i="8"/>
  <c r="J121" i="8"/>
  <c r="J153" i="8" s="1"/>
  <c r="J185" i="8" s="1"/>
  <c r="J104" i="8"/>
  <c r="J108" i="8"/>
  <c r="J117" i="8"/>
  <c r="J120" i="8"/>
  <c r="J144" i="8"/>
  <c r="J134" i="8"/>
  <c r="J138" i="8"/>
  <c r="J155" i="8"/>
  <c r="J156" i="8" s="1"/>
  <c r="J157" i="8"/>
  <c r="J168" i="8"/>
  <c r="J172" i="8"/>
  <c r="J181" i="8"/>
  <c r="J184" i="8"/>
  <c r="J208" i="8"/>
  <c r="J198" i="8"/>
  <c r="J219" i="8"/>
  <c r="J220" i="8" s="1"/>
  <c r="J202" i="8"/>
  <c r="J221" i="8"/>
  <c r="J249" i="8"/>
  <c r="J232" i="8"/>
  <c r="J236" i="8"/>
  <c r="J245" i="8"/>
  <c r="J248" i="8"/>
  <c r="J272" i="8"/>
  <c r="J262" i="8"/>
  <c r="J283" i="8"/>
  <c r="J284" i="8" s="1"/>
  <c r="J266" i="8"/>
  <c r="J285" i="8"/>
  <c r="J313" i="8"/>
  <c r="J296" i="8"/>
  <c r="J300" i="8"/>
  <c r="J309" i="8"/>
  <c r="J312" i="8"/>
  <c r="J336" i="8"/>
  <c r="J326" i="8"/>
  <c r="J347" i="8"/>
  <c r="J348" i="8" s="1"/>
  <c r="J330" i="8"/>
  <c r="J349" i="8"/>
  <c r="J377" i="8"/>
  <c r="J360" i="8"/>
  <c r="J364" i="8"/>
  <c r="J373" i="8"/>
  <c r="J376" i="8"/>
  <c r="J420" i="8"/>
  <c r="J409" i="8" s="1"/>
  <c r="J400" i="8"/>
  <c r="J390" i="8"/>
  <c r="J394" i="8"/>
  <c r="J411" i="8"/>
  <c r="J412" i="8" s="1"/>
  <c r="J413" i="8"/>
  <c r="AO85" i="8"/>
  <c r="AP149" i="8"/>
  <c r="AQ150" i="8"/>
  <c r="AL172" i="30"/>
  <c r="AO171" i="30"/>
  <c r="AL164" i="29"/>
  <c r="AO163" i="29"/>
  <c r="AO83" i="2"/>
  <c r="AL143" i="22"/>
  <c r="AO143" i="22" s="1"/>
  <c r="AQ84" i="2"/>
  <c r="AP83" i="2"/>
  <c r="AN144" i="22"/>
  <c r="AM143" i="22"/>
  <c r="J366" i="8"/>
  <c r="J333" i="8"/>
  <c r="J368" i="8" l="1"/>
  <c r="J415" i="8"/>
  <c r="J416" i="8" s="1"/>
  <c r="J414" i="8"/>
  <c r="J159" i="8"/>
  <c r="J160" i="8" s="1"/>
  <c r="J158" i="8"/>
  <c r="J94" i="8"/>
  <c r="J95" i="8"/>
  <c r="J96" i="8" s="1"/>
  <c r="J30" i="8"/>
  <c r="J31" i="8"/>
  <c r="J32" i="8" s="1"/>
  <c r="J382" i="8"/>
  <c r="J383" i="8"/>
  <c r="J384" i="8" s="1"/>
  <c r="J318" i="8"/>
  <c r="J319" i="8"/>
  <c r="J320" i="8" s="1"/>
  <c r="J254" i="8"/>
  <c r="J255" i="8"/>
  <c r="J256" i="8" s="1"/>
  <c r="J190" i="8"/>
  <c r="J191" i="8"/>
  <c r="J192" i="8" s="1"/>
  <c r="J350" i="8"/>
  <c r="J351" i="8"/>
  <c r="J352" i="8" s="1"/>
  <c r="J286" i="8"/>
  <c r="J287" i="8"/>
  <c r="J288" i="8" s="1"/>
  <c r="J222" i="8"/>
  <c r="J223" i="8"/>
  <c r="J224" i="8" s="1"/>
  <c r="J126" i="8"/>
  <c r="J127" i="8"/>
  <c r="J128" i="8" s="1"/>
  <c r="J62" i="8"/>
  <c r="J63" i="8"/>
  <c r="J64" i="8" s="1"/>
  <c r="AO86" i="8"/>
  <c r="AL173" i="30"/>
  <c r="AO172" i="30"/>
  <c r="AP150" i="8"/>
  <c r="AQ151" i="8"/>
  <c r="AL165" i="29"/>
  <c r="AO164" i="29"/>
  <c r="AO84" i="2"/>
  <c r="AL144" i="22"/>
  <c r="AO144" i="22" s="1"/>
  <c r="AQ85" i="2"/>
  <c r="AP84" i="2"/>
  <c r="AN145" i="22"/>
  <c r="AM144" i="22"/>
  <c r="P20" i="22"/>
  <c r="P19" i="22"/>
  <c r="P15" i="22"/>
  <c r="P4" i="22"/>
  <c r="P12" i="22"/>
  <c r="P3" i="22"/>
  <c r="P11" i="22"/>
  <c r="P5" i="22"/>
  <c r="P13" i="22"/>
  <c r="P23" i="22"/>
  <c r="P22" i="22"/>
  <c r="P6" i="22"/>
  <c r="P21" i="22"/>
  <c r="P7" i="22"/>
  <c r="P14" i="22"/>
  <c r="P26" i="22" l="1"/>
  <c r="P28" i="22"/>
  <c r="P30" i="22"/>
  <c r="P27" i="22"/>
  <c r="P29" i="22"/>
  <c r="AO87" i="8"/>
  <c r="AQ152" i="8"/>
  <c r="AP151" i="8"/>
  <c r="AL174" i="30"/>
  <c r="AO173" i="30"/>
  <c r="AL166" i="29"/>
  <c r="AO165" i="29"/>
  <c r="AO85" i="2"/>
  <c r="AL145" i="22"/>
  <c r="AO145" i="22" s="1"/>
  <c r="AQ86" i="2"/>
  <c r="AP85" i="2"/>
  <c r="AN146" i="22"/>
  <c r="AM145" i="22"/>
  <c r="P35" i="22"/>
  <c r="P37" i="22"/>
  <c r="P38" i="22"/>
  <c r="J148" i="28"/>
  <c r="P34" i="22"/>
  <c r="P36" i="22"/>
  <c r="L148" i="28" l="1"/>
  <c r="P39" i="22"/>
  <c r="P31" i="22"/>
  <c r="P42" i="22"/>
  <c r="P45" i="22"/>
  <c r="P46" i="22"/>
  <c r="P43" i="22"/>
  <c r="P44" i="22"/>
  <c r="AO88" i="8"/>
  <c r="AL175" i="30"/>
  <c r="AO174" i="30"/>
  <c r="AP152" i="8"/>
  <c r="AQ153" i="8"/>
  <c r="AL167" i="29"/>
  <c r="AO166" i="29"/>
  <c r="AO86" i="2"/>
  <c r="AL146" i="22"/>
  <c r="AO146" i="22" s="1"/>
  <c r="AQ87" i="2"/>
  <c r="AP86" i="2"/>
  <c r="AN147" i="22"/>
  <c r="AM146" i="22"/>
  <c r="P47" i="22" l="1"/>
  <c r="AO89" i="8"/>
  <c r="AP153" i="8"/>
  <c r="AQ154" i="8"/>
  <c r="AL176" i="30"/>
  <c r="AO175" i="30"/>
  <c r="AL168" i="29"/>
  <c r="AO167" i="29"/>
  <c r="AO87" i="2"/>
  <c r="AL147" i="22"/>
  <c r="AO147" i="22" s="1"/>
  <c r="AQ88" i="2"/>
  <c r="AP87" i="2"/>
  <c r="AN148" i="22"/>
  <c r="AM147" i="22"/>
  <c r="AO90" i="8" l="1"/>
  <c r="AL177" i="30"/>
  <c r="AO176" i="30"/>
  <c r="AP154" i="8"/>
  <c r="AQ155" i="8"/>
  <c r="AL169" i="29"/>
  <c r="AO168" i="29"/>
  <c r="AO88" i="2"/>
  <c r="AL148" i="22"/>
  <c r="AO148" i="22" s="1"/>
  <c r="AQ89" i="2"/>
  <c r="AP88" i="2"/>
  <c r="AN149" i="22"/>
  <c r="AM148" i="22"/>
  <c r="AO91" i="8" l="1"/>
  <c r="AP155" i="8"/>
  <c r="AQ156" i="8"/>
  <c r="AL178" i="30"/>
  <c r="AO177" i="30"/>
  <c r="AL170" i="29"/>
  <c r="AO169" i="29"/>
  <c r="AO89" i="2"/>
  <c r="AL149" i="22"/>
  <c r="AO149" i="22" s="1"/>
  <c r="AQ90" i="2"/>
  <c r="AP89" i="2"/>
  <c r="AN150" i="22"/>
  <c r="AM149" i="22"/>
  <c r="AO92" i="8" l="1"/>
  <c r="AO178" i="30"/>
  <c r="AL179" i="30"/>
  <c r="AP156" i="8"/>
  <c r="AQ157" i="8"/>
  <c r="AO170" i="29"/>
  <c r="AL171" i="29"/>
  <c r="AO90" i="2"/>
  <c r="AL150" i="22"/>
  <c r="AO150" i="22" s="1"/>
  <c r="AQ91" i="2"/>
  <c r="AP90" i="2"/>
  <c r="AN151" i="22"/>
  <c r="AM150" i="22"/>
  <c r="AO93" i="8" l="1"/>
  <c r="AP157" i="8"/>
  <c r="AQ158" i="8"/>
  <c r="AQ159" i="8" s="1"/>
  <c r="AL180" i="30"/>
  <c r="AO179" i="30"/>
  <c r="AL172" i="29"/>
  <c r="AO171" i="29"/>
  <c r="AO91" i="2"/>
  <c r="AL151" i="22"/>
  <c r="AO151" i="22" s="1"/>
  <c r="AQ92" i="2"/>
  <c r="AP91" i="2"/>
  <c r="AN152" i="22"/>
  <c r="AM151" i="22"/>
  <c r="R13" i="30"/>
  <c r="R12" i="30"/>
  <c r="R21" i="30"/>
  <c r="R20" i="30"/>
  <c r="R19" i="30"/>
  <c r="R18" i="30"/>
  <c r="R15" i="30"/>
  <c r="R14" i="30"/>
  <c r="R4" i="30"/>
  <c r="R5" i="30"/>
  <c r="R10" i="30"/>
  <c r="R11" i="30"/>
  <c r="R8" i="30"/>
  <c r="R9" i="30"/>
  <c r="R6" i="30"/>
  <c r="R7" i="30"/>
  <c r="R35" i="30"/>
  <c r="R37" i="30"/>
  <c r="R51" i="30"/>
  <c r="R3" i="30"/>
  <c r="R44" i="30"/>
  <c r="R49" i="30"/>
  <c r="R41" i="30"/>
  <c r="R42" i="30"/>
  <c r="R23" i="30"/>
  <c r="R22" i="30"/>
  <c r="R29" i="30"/>
  <c r="R28" i="30"/>
  <c r="R27" i="30"/>
  <c r="R26" i="30"/>
  <c r="R25" i="30"/>
  <c r="R24" i="30"/>
  <c r="R43" i="30" l="1"/>
  <c r="R45" i="30" s="1"/>
  <c r="R68" i="30"/>
  <c r="R69" i="30" s="1"/>
  <c r="R30" i="30"/>
  <c r="R48" i="30" s="1"/>
  <c r="R50" i="30" s="1"/>
  <c r="R52" i="30" s="1"/>
  <c r="R60" i="30" s="1"/>
  <c r="R65" i="30"/>
  <c r="R66" i="30" s="1"/>
  <c r="R34" i="30"/>
  <c r="R36" i="30" s="1"/>
  <c r="R38" i="30" s="1"/>
  <c r="R57" i="30" s="1"/>
  <c r="AP159" i="8"/>
  <c r="AQ160" i="8"/>
  <c r="AO94" i="8"/>
  <c r="AO180" i="30"/>
  <c r="AL181" i="30"/>
  <c r="AP158" i="8"/>
  <c r="AL173" i="29"/>
  <c r="AO172" i="29"/>
  <c r="AO92" i="2"/>
  <c r="AL152" i="22"/>
  <c r="AO152" i="22" s="1"/>
  <c r="AQ93" i="2"/>
  <c r="AP92" i="2"/>
  <c r="AN153" i="22"/>
  <c r="AM152" i="22"/>
  <c r="R47" i="29" l="1"/>
  <c r="R58" i="30"/>
  <c r="R48" i="29"/>
  <c r="R61" i="30"/>
  <c r="AP160" i="8"/>
  <c r="AQ161" i="8"/>
  <c r="AO95" i="8"/>
  <c r="AL182" i="30"/>
  <c r="AO181" i="30"/>
  <c r="AL174" i="29"/>
  <c r="AO173" i="29"/>
  <c r="AO93" i="2"/>
  <c r="AL153" i="22"/>
  <c r="AO153" i="22" s="1"/>
  <c r="AQ94" i="2"/>
  <c r="AP93" i="2"/>
  <c r="AN154" i="22"/>
  <c r="AM153" i="22"/>
  <c r="R49" i="29" l="1"/>
  <c r="AP161" i="8"/>
  <c r="AQ162" i="8"/>
  <c r="AO96" i="8"/>
  <c r="AO182" i="30"/>
  <c r="AL183" i="30"/>
  <c r="AL175" i="29"/>
  <c r="AO174" i="29"/>
  <c r="AO94" i="2"/>
  <c r="AL154" i="22"/>
  <c r="AO154" i="22" s="1"/>
  <c r="AQ95" i="2"/>
  <c r="AP94" i="2"/>
  <c r="AN155" i="22"/>
  <c r="AM154" i="22"/>
  <c r="K43" i="8"/>
  <c r="K241" i="8"/>
  <c r="K228" i="8"/>
  <c r="K403" i="8"/>
  <c r="K195" i="8"/>
  <c r="K174" i="8"/>
  <c r="K357" i="8"/>
  <c r="K141" i="8"/>
  <c r="K118" i="8"/>
  <c r="K303" i="8"/>
  <c r="K37" i="8"/>
  <c r="K73" i="8"/>
  <c r="K211" i="8"/>
  <c r="K199" i="8"/>
  <c r="K15" i="8"/>
  <c r="K165" i="8"/>
  <c r="K145" i="8"/>
  <c r="K375" i="8"/>
  <c r="K111" i="8"/>
  <c r="K99" i="8"/>
  <c r="K331" i="8"/>
  <c r="K55" i="8"/>
  <c r="K45" i="8"/>
  <c r="K275" i="8"/>
  <c r="K116" i="8"/>
  <c r="K404" i="8"/>
  <c r="K291" i="8"/>
  <c r="K270" i="8"/>
  <c r="K359" i="8"/>
  <c r="K338" i="8"/>
  <c r="K214" i="8"/>
  <c r="K305" i="8"/>
  <c r="K292" i="8"/>
  <c r="K169" i="8"/>
  <c r="K259" i="8"/>
  <c r="K238" i="8"/>
  <c r="K114" i="8"/>
  <c r="K207" i="8"/>
  <c r="K50" i="8"/>
  <c r="K17" i="8"/>
  <c r="K151" i="8"/>
  <c r="K393" i="8"/>
  <c r="K371" i="8"/>
  <c r="K107" i="8"/>
  <c r="K84" i="8"/>
  <c r="K325" i="8"/>
  <c r="K51" i="8"/>
  <c r="K39" i="8"/>
  <c r="K310" i="8"/>
  <c r="K46" i="8"/>
  <c r="K276" i="8"/>
  <c r="K265" i="8"/>
  <c r="K406" i="8"/>
  <c r="K231" i="8"/>
  <c r="K210" i="8"/>
  <c r="K361" i="8"/>
  <c r="K177" i="8"/>
  <c r="K164" i="8"/>
  <c r="K306" i="8"/>
  <c r="K131" i="8"/>
  <c r="K110" i="8"/>
  <c r="K247" i="8"/>
  <c r="K237" i="8"/>
  <c r="K18" i="8"/>
  <c r="K203" i="8"/>
  <c r="K180" i="8"/>
  <c r="K388" i="8"/>
  <c r="K147" i="8"/>
  <c r="K135" i="8"/>
  <c r="K334" i="8"/>
  <c r="K101" i="8"/>
  <c r="K81" i="8"/>
  <c r="K278" i="8"/>
  <c r="K274" i="8"/>
  <c r="K407" i="8"/>
  <c r="K293" i="8"/>
  <c r="K273" i="8"/>
  <c r="K363" i="8"/>
  <c r="K239" i="8"/>
  <c r="K227" i="8"/>
  <c r="K307" i="8"/>
  <c r="K183" i="8"/>
  <c r="K173" i="8"/>
  <c r="K261" i="8"/>
  <c r="K139" i="8"/>
  <c r="K52" i="8"/>
  <c r="K243" i="8"/>
  <c r="K19" i="8"/>
  <c r="K7" i="8"/>
  <c r="K197" i="8"/>
  <c r="K397" i="8"/>
  <c r="K374" i="8"/>
  <c r="K143" i="8"/>
  <c r="K340" i="8"/>
  <c r="K329" i="8"/>
  <c r="K87" i="8"/>
  <c r="K295" i="8"/>
  <c r="K3" i="8"/>
  <c r="K398" i="8"/>
  <c r="K279" i="8"/>
  <c r="K365" i="8"/>
  <c r="K342" i="8"/>
  <c r="K235" i="8"/>
  <c r="K308" i="8"/>
  <c r="K297" i="8"/>
  <c r="K179" i="8"/>
  <c r="K263" i="8"/>
  <c r="K242" i="8"/>
  <c r="K133" i="8"/>
  <c r="K113" i="8"/>
  <c r="K260" i="8"/>
  <c r="K77" i="8"/>
  <c r="K54" i="8"/>
  <c r="K206" i="8"/>
  <c r="K20" i="8"/>
  <c r="K9" i="8"/>
  <c r="K150" i="8"/>
  <c r="K391" i="8"/>
  <c r="K370" i="8"/>
  <c r="K83" i="8"/>
  <c r="K337" i="8"/>
  <c r="K324" i="8"/>
  <c r="K11" i="8"/>
  <c r="K105" i="8"/>
  <c r="K229" i="8"/>
  <c r="K209" i="8"/>
  <c r="K399" i="8"/>
  <c r="K175" i="8"/>
  <c r="K163" i="8"/>
  <c r="K343" i="8"/>
  <c r="K119" i="8"/>
  <c r="K109" i="8"/>
  <c r="K299" i="8"/>
  <c r="K75" i="8"/>
  <c r="K269" i="8"/>
  <c r="K246" i="8"/>
  <c r="K22" i="8"/>
  <c r="K212" i="8"/>
  <c r="K201" i="8"/>
  <c r="K71" i="8"/>
  <c r="K167" i="8"/>
  <c r="K146" i="8"/>
  <c r="K387" i="8"/>
  <c r="K366" i="8"/>
  <c r="K100" i="8"/>
  <c r="K333" i="8"/>
  <c r="K5" i="8"/>
  <c r="K401" i="8"/>
  <c r="K215" i="8"/>
  <c r="K367" i="8"/>
  <c r="K355" i="8"/>
  <c r="K171" i="8"/>
  <c r="K311" i="8"/>
  <c r="K301" i="8"/>
  <c r="K115" i="8"/>
  <c r="K267" i="8"/>
  <c r="K244" i="8"/>
  <c r="K69" i="8"/>
  <c r="K271" i="8"/>
  <c r="K196" i="8"/>
  <c r="K79" i="8"/>
  <c r="K67" i="8"/>
  <c r="K142" i="8"/>
  <c r="K23" i="8"/>
  <c r="K13" i="8"/>
  <c r="K86" i="8"/>
  <c r="K395" i="8"/>
  <c r="K372" i="8"/>
  <c r="K41" i="8"/>
  <c r="K339" i="8"/>
  <c r="K327" i="8"/>
  <c r="K47" i="8"/>
  <c r="K35" i="8"/>
  <c r="K233" i="8"/>
  <c r="K4" i="8"/>
  <c r="K402" i="8"/>
  <c r="K178" i="8"/>
  <c r="K369" i="8"/>
  <c r="K356" i="8"/>
  <c r="K132" i="8"/>
  <c r="K323" i="8"/>
  <c r="K302" i="8"/>
  <c r="K78" i="8"/>
  <c r="K205" i="8"/>
  <c r="K182" i="8"/>
  <c r="K68" i="8"/>
  <c r="K148" i="8"/>
  <c r="K137" i="8"/>
  <c r="K14" i="8"/>
  <c r="K103" i="8"/>
  <c r="K82" i="8"/>
  <c r="K389" i="8"/>
  <c r="K49" i="8"/>
  <c r="K36" i="8"/>
  <c r="K335" i="8"/>
  <c r="K25" i="8" l="1"/>
  <c r="K8" i="8"/>
  <c r="K12" i="8"/>
  <c r="K21" i="8"/>
  <c r="K24" i="8"/>
  <c r="K48" i="8"/>
  <c r="K38" i="8"/>
  <c r="K42" i="8"/>
  <c r="K59" i="8"/>
  <c r="K60" i="8" s="1"/>
  <c r="K61" i="8"/>
  <c r="K89" i="8"/>
  <c r="K72" i="8"/>
  <c r="K76" i="8"/>
  <c r="K85" i="8"/>
  <c r="K88" i="8"/>
  <c r="K112" i="8"/>
  <c r="K102" i="8"/>
  <c r="K106" i="8"/>
  <c r="K123" i="8"/>
  <c r="K124" i="8" s="1"/>
  <c r="K125" i="8"/>
  <c r="K136" i="8"/>
  <c r="K140" i="8"/>
  <c r="K149" i="8"/>
  <c r="K152" i="8"/>
  <c r="K176" i="8"/>
  <c r="K166" i="8"/>
  <c r="K170" i="8"/>
  <c r="K187" i="8"/>
  <c r="K188" i="8" s="1"/>
  <c r="K189" i="8"/>
  <c r="K217" i="8"/>
  <c r="K200" i="8"/>
  <c r="K204" i="8"/>
  <c r="K213" i="8"/>
  <c r="K216" i="8"/>
  <c r="K240" i="8"/>
  <c r="K230" i="8"/>
  <c r="K234" i="8"/>
  <c r="K251" i="8"/>
  <c r="K252" i="8" s="1"/>
  <c r="K253" i="8"/>
  <c r="K281" i="8"/>
  <c r="K264" i="8"/>
  <c r="K268" i="8"/>
  <c r="K277" i="8"/>
  <c r="K280" i="8"/>
  <c r="K304" i="8"/>
  <c r="K294" i="8"/>
  <c r="K298" i="8"/>
  <c r="K315" i="8"/>
  <c r="K316" i="8" s="1"/>
  <c r="K317" i="8"/>
  <c r="K345" i="8"/>
  <c r="K328" i="8"/>
  <c r="K332" i="8"/>
  <c r="K341" i="8"/>
  <c r="K344" i="8"/>
  <c r="K368" i="8"/>
  <c r="K358" i="8"/>
  <c r="K362" i="8"/>
  <c r="K379" i="8"/>
  <c r="K380" i="8" s="1"/>
  <c r="K381" i="8"/>
  <c r="K392" i="8"/>
  <c r="K396" i="8"/>
  <c r="K405" i="8"/>
  <c r="K408" i="8"/>
  <c r="K16" i="8"/>
  <c r="K6" i="8"/>
  <c r="K27" i="8"/>
  <c r="K28" i="8" s="1"/>
  <c r="K10" i="8"/>
  <c r="K29" i="8"/>
  <c r="K57" i="8"/>
  <c r="K40" i="8"/>
  <c r="K44" i="8"/>
  <c r="K53" i="8"/>
  <c r="K56" i="8"/>
  <c r="K80" i="8"/>
  <c r="K70" i="8"/>
  <c r="K91" i="8"/>
  <c r="K92" i="8" s="1"/>
  <c r="K74" i="8"/>
  <c r="K93" i="8"/>
  <c r="K121" i="8"/>
  <c r="K153" i="8" s="1"/>
  <c r="K185" i="8" s="1"/>
  <c r="K104" i="8"/>
  <c r="K108" i="8"/>
  <c r="K117" i="8"/>
  <c r="K120" i="8"/>
  <c r="K144" i="8"/>
  <c r="K134" i="8"/>
  <c r="K138" i="8"/>
  <c r="K155" i="8"/>
  <c r="K156" i="8" s="1"/>
  <c r="K157" i="8"/>
  <c r="K168" i="8"/>
  <c r="K172" i="8"/>
  <c r="K181" i="8"/>
  <c r="K184" i="8"/>
  <c r="K208" i="8"/>
  <c r="K198" i="8"/>
  <c r="K219" i="8"/>
  <c r="K220" i="8" s="1"/>
  <c r="K202" i="8"/>
  <c r="K221" i="8"/>
  <c r="K249" i="8"/>
  <c r="K232" i="8"/>
  <c r="K236" i="8"/>
  <c r="K245" i="8"/>
  <c r="K248" i="8"/>
  <c r="K272" i="8"/>
  <c r="K262" i="8"/>
  <c r="K283" i="8"/>
  <c r="K284" i="8" s="1"/>
  <c r="K266" i="8"/>
  <c r="K285" i="8"/>
  <c r="K313" i="8"/>
  <c r="K296" i="8"/>
  <c r="K300" i="8"/>
  <c r="K309" i="8"/>
  <c r="K312" i="8"/>
  <c r="K336" i="8"/>
  <c r="K326" i="8"/>
  <c r="K347" i="8"/>
  <c r="K348" i="8" s="1"/>
  <c r="K330" i="8"/>
  <c r="K349" i="8"/>
  <c r="K377" i="8"/>
  <c r="K360" i="8"/>
  <c r="K364" i="8"/>
  <c r="K373" i="8"/>
  <c r="K376" i="8"/>
  <c r="K420" i="8"/>
  <c r="K409" i="8" s="1"/>
  <c r="K400" i="8"/>
  <c r="K390" i="8"/>
  <c r="K394" i="8"/>
  <c r="K411" i="8"/>
  <c r="K412" i="8" s="1"/>
  <c r="K413" i="8"/>
  <c r="AP162" i="8"/>
  <c r="AQ163" i="8"/>
  <c r="AO97" i="8"/>
  <c r="AL184" i="30"/>
  <c r="AO183" i="30"/>
  <c r="AL176" i="29"/>
  <c r="AO175" i="29"/>
  <c r="AO95" i="2"/>
  <c r="AL155" i="22"/>
  <c r="AO155" i="22" s="1"/>
  <c r="AQ96" i="2"/>
  <c r="AP95" i="2"/>
  <c r="AN156" i="22"/>
  <c r="AM155" i="22"/>
  <c r="K414" i="8" l="1"/>
  <c r="K415" i="8"/>
  <c r="K416" i="8" s="1"/>
  <c r="K158" i="8"/>
  <c r="K159" i="8"/>
  <c r="K160" i="8" s="1"/>
  <c r="K95" i="8"/>
  <c r="K96" i="8" s="1"/>
  <c r="K94" i="8"/>
  <c r="K31" i="8"/>
  <c r="K32" i="8" s="1"/>
  <c r="K30" i="8"/>
  <c r="K383" i="8"/>
  <c r="K384" i="8" s="1"/>
  <c r="K382" i="8"/>
  <c r="K319" i="8"/>
  <c r="K320" i="8" s="1"/>
  <c r="K318" i="8"/>
  <c r="K255" i="8"/>
  <c r="K256" i="8" s="1"/>
  <c r="K254" i="8"/>
  <c r="K191" i="8"/>
  <c r="K192" i="8" s="1"/>
  <c r="K190" i="8"/>
  <c r="K351" i="8"/>
  <c r="K352" i="8" s="1"/>
  <c r="K350" i="8"/>
  <c r="K287" i="8"/>
  <c r="K288" i="8" s="1"/>
  <c r="K286" i="8"/>
  <c r="K223" i="8"/>
  <c r="K224" i="8" s="1"/>
  <c r="K222" i="8"/>
  <c r="K127" i="8"/>
  <c r="K128" i="8" s="1"/>
  <c r="K126" i="8"/>
  <c r="K63" i="8"/>
  <c r="K64" i="8" s="1"/>
  <c r="K62" i="8"/>
  <c r="AP163" i="8"/>
  <c r="AQ164" i="8"/>
  <c r="AO98" i="8"/>
  <c r="AL185" i="30"/>
  <c r="AO184" i="30"/>
  <c r="AL177" i="29"/>
  <c r="AO176" i="29"/>
  <c r="AO96" i="2"/>
  <c r="AL156" i="22"/>
  <c r="AO156" i="22" s="1"/>
  <c r="AQ97" i="2"/>
  <c r="AP96" i="2"/>
  <c r="AN157" i="22"/>
  <c r="AM156" i="22"/>
  <c r="Q19" i="22"/>
  <c r="Q13" i="22"/>
  <c r="Q23" i="22"/>
  <c r="Q5" i="22"/>
  <c r="Q12" i="22"/>
  <c r="Q4" i="22"/>
  <c r="Q22" i="22"/>
  <c r="Q15" i="22"/>
  <c r="AP164" i="8" l="1"/>
  <c r="AQ165" i="8"/>
  <c r="AO99" i="8"/>
  <c r="AO185" i="30"/>
  <c r="AL186" i="30"/>
  <c r="AL178" i="29"/>
  <c r="AO177" i="29"/>
  <c r="AO97" i="2"/>
  <c r="AL157" i="22"/>
  <c r="AO157" i="22" s="1"/>
  <c r="AQ98" i="2"/>
  <c r="AP97" i="2"/>
  <c r="AN158" i="22"/>
  <c r="AM157" i="22"/>
  <c r="Q20" i="22"/>
  <c r="Q11" i="22"/>
  <c r="Q37" i="22"/>
  <c r="Q36" i="22"/>
  <c r="Q21" i="22"/>
  <c r="Q6" i="22"/>
  <c r="Q14" i="22"/>
  <c r="Q7" i="22"/>
  <c r="Q35" i="22"/>
  <c r="Q38" i="22"/>
  <c r="Q34" i="22"/>
  <c r="Q3" i="22"/>
  <c r="Q30" i="22" l="1"/>
  <c r="Q46" i="22" s="1"/>
  <c r="Q26" i="22"/>
  <c r="Q31" i="22" s="1"/>
  <c r="Q28" i="22"/>
  <c r="Q44" i="22" s="1"/>
  <c r="Q29" i="22"/>
  <c r="Q27" i="22"/>
  <c r="Q43" i="22" s="1"/>
  <c r="Q39" i="22"/>
  <c r="Q45" i="22"/>
  <c r="AQ166" i="8"/>
  <c r="AP165" i="8"/>
  <c r="AO100" i="8"/>
  <c r="AL187" i="30"/>
  <c r="AO186" i="30"/>
  <c r="AL179" i="29"/>
  <c r="AO178" i="29"/>
  <c r="AO98" i="2"/>
  <c r="AL158" i="22"/>
  <c r="AO158" i="22" s="1"/>
  <c r="AQ99" i="2"/>
  <c r="AP98" i="2"/>
  <c r="AN159" i="22"/>
  <c r="AM158" i="22"/>
  <c r="J161" i="28"/>
  <c r="Q42" i="22" l="1"/>
  <c r="L161" i="28"/>
  <c r="Q47" i="22"/>
  <c r="AP166" i="8"/>
  <c r="AQ167" i="8"/>
  <c r="AO101" i="8"/>
  <c r="AO187" i="30"/>
  <c r="AL188" i="30"/>
  <c r="AL180" i="29"/>
  <c r="AO179" i="29"/>
  <c r="AO99" i="2"/>
  <c r="AL159" i="22"/>
  <c r="AO159" i="22" s="1"/>
  <c r="AQ100" i="2"/>
  <c r="AP99" i="2"/>
  <c r="AN160" i="22"/>
  <c r="AM159" i="22"/>
  <c r="AP167" i="8" l="1"/>
  <c r="AQ168" i="8"/>
  <c r="AP168" i="8" s="1"/>
  <c r="AO102" i="8"/>
  <c r="AL189" i="30"/>
  <c r="AO188" i="30"/>
  <c r="AO180" i="29"/>
  <c r="AL181" i="29"/>
  <c r="AO100" i="2"/>
  <c r="AL160" i="22"/>
  <c r="AO160" i="22" s="1"/>
  <c r="AQ101" i="2"/>
  <c r="AP100" i="2"/>
  <c r="AN161" i="22"/>
  <c r="AM160" i="22"/>
  <c r="AO103" i="8" l="1"/>
  <c r="AO189" i="30"/>
  <c r="AL190" i="30"/>
  <c r="AL182" i="29"/>
  <c r="AO181" i="29"/>
  <c r="AO101" i="2"/>
  <c r="AL161" i="22"/>
  <c r="AO161" i="22" s="1"/>
  <c r="AQ102" i="2"/>
  <c r="AP101" i="2"/>
  <c r="AN162" i="22"/>
  <c r="AM161" i="22"/>
  <c r="AO104" i="8" l="1"/>
  <c r="AL191" i="30"/>
  <c r="AO190" i="30"/>
  <c r="AQ169" i="8"/>
  <c r="AO182" i="29"/>
  <c r="AL183" i="29"/>
  <c r="AO102" i="2"/>
  <c r="AL162" i="22"/>
  <c r="AO162" i="22" s="1"/>
  <c r="AQ103" i="2"/>
  <c r="AP102" i="2"/>
  <c r="AN163" i="22"/>
  <c r="AM162" i="22"/>
  <c r="AO105" i="8" l="1"/>
  <c r="AP169" i="8"/>
  <c r="AQ170" i="8"/>
  <c r="AO191" i="30"/>
  <c r="AL192" i="30"/>
  <c r="AL184" i="29"/>
  <c r="AO183" i="29"/>
  <c r="AO103" i="2"/>
  <c r="AL163" i="22"/>
  <c r="AO163" i="22" s="1"/>
  <c r="AQ104" i="2"/>
  <c r="AP103" i="2"/>
  <c r="AN164" i="22"/>
  <c r="AM163" i="22"/>
  <c r="AO106" i="8" l="1"/>
  <c r="AO192" i="30"/>
  <c r="AL193" i="30"/>
  <c r="AP170" i="8"/>
  <c r="AQ171" i="8"/>
  <c r="AL185" i="29"/>
  <c r="AO184" i="29"/>
  <c r="AO104" i="2"/>
  <c r="AL164" i="22"/>
  <c r="AO164" i="22" s="1"/>
  <c r="AQ105" i="2"/>
  <c r="AP104" i="2"/>
  <c r="AN165" i="22"/>
  <c r="AM164" i="22"/>
  <c r="AO107" i="8" l="1"/>
  <c r="AP171" i="8"/>
  <c r="AQ172" i="8"/>
  <c r="AO193" i="30"/>
  <c r="AL194" i="30"/>
  <c r="AO185" i="29"/>
  <c r="AL186" i="29"/>
  <c r="AO105" i="2"/>
  <c r="AL165" i="22"/>
  <c r="AO165" i="22" s="1"/>
  <c r="AQ106" i="2"/>
  <c r="AP105" i="2"/>
  <c r="AN166" i="22"/>
  <c r="AM165" i="22"/>
  <c r="AO108" i="8" l="1"/>
  <c r="AO194" i="30"/>
  <c r="AL195" i="30"/>
  <c r="AP172" i="8"/>
  <c r="AQ173" i="8"/>
  <c r="AL187" i="29"/>
  <c r="AO186" i="29"/>
  <c r="AO106" i="2"/>
  <c r="AL166" i="22"/>
  <c r="AO166" i="22" s="1"/>
  <c r="AQ107" i="2"/>
  <c r="AP106" i="2"/>
  <c r="AN167" i="22"/>
  <c r="AM166" i="22"/>
  <c r="L337" i="8"/>
  <c r="L173" i="8"/>
  <c r="L133" i="8"/>
  <c r="L310" i="8"/>
  <c r="L100" i="8"/>
  <c r="L52" i="8"/>
  <c r="L269" i="8"/>
  <c r="L19" i="8"/>
  <c r="L14" i="8"/>
  <c r="L199" i="8"/>
  <c r="L211" i="8"/>
  <c r="L323" i="8"/>
  <c r="L399" i="8"/>
  <c r="L45" i="8"/>
  <c r="L105" i="8"/>
  <c r="L67" i="8"/>
  <c r="L388" i="8"/>
  <c r="L23" i="8"/>
  <c r="L137" i="8"/>
  <c r="L201" i="8"/>
  <c r="L103" i="8"/>
  <c r="L11" i="8"/>
  <c r="L228" i="8"/>
  <c r="L406" i="8"/>
  <c r="L359" i="8"/>
  <c r="L141" i="8"/>
  <c r="L325" i="8"/>
  <c r="L327" i="8"/>
  <c r="L109" i="8"/>
  <c r="L119" i="8"/>
  <c r="L275" i="8"/>
  <c r="L43" i="8"/>
  <c r="L242" i="8"/>
  <c r="L167" i="8"/>
  <c r="L179" i="8"/>
  <c r="L15" i="8"/>
  <c r="L403" i="8"/>
  <c r="L171" i="8"/>
  <c r="L370" i="8"/>
  <c r="L387" i="8"/>
  <c r="L71" i="8"/>
  <c r="L83" i="8"/>
  <c r="L239" i="8"/>
  <c r="L86" i="8"/>
  <c r="L267" i="8"/>
  <c r="L342" i="8"/>
  <c r="L367" i="8"/>
  <c r="L147" i="8"/>
  <c r="L334" i="8"/>
  <c r="L295" i="8"/>
  <c r="L131" i="8"/>
  <c r="L143" i="8"/>
  <c r="L299" i="8"/>
  <c r="L37" i="8"/>
  <c r="L265" i="8"/>
  <c r="L175" i="8"/>
  <c r="L196" i="8"/>
  <c r="L402" i="8"/>
  <c r="L50" i="8"/>
  <c r="L397" i="8"/>
  <c r="L81" i="8"/>
  <c r="L363" i="8"/>
  <c r="L365" i="8"/>
  <c r="L54" i="8"/>
  <c r="L77" i="8"/>
  <c r="L231" i="8"/>
  <c r="L79" i="8"/>
  <c r="L197" i="8"/>
  <c r="L259" i="8"/>
  <c r="L271" i="8"/>
  <c r="L335" i="8"/>
  <c r="L238" i="8"/>
  <c r="L302" i="8"/>
  <c r="L303" i="8"/>
  <c r="L107" i="8"/>
  <c r="L150" i="8"/>
  <c r="L306" i="8"/>
  <c r="L18" i="8"/>
  <c r="L374" i="8"/>
  <c r="L87" i="8"/>
  <c r="L210" i="8"/>
  <c r="L407" i="8"/>
  <c r="L177" i="8"/>
  <c r="L146" i="8"/>
  <c r="L401" i="8"/>
  <c r="L3" i="8"/>
  <c r="L47" i="8"/>
  <c r="L68" i="8"/>
  <c r="L274" i="8"/>
  <c r="L116" i="8"/>
  <c r="L180" i="8"/>
  <c r="L203" i="8"/>
  <c r="L263" i="8"/>
  <c r="L372" i="8"/>
  <c r="L229" i="8"/>
  <c r="L214" i="8"/>
  <c r="L260" i="8"/>
  <c r="L244" i="8"/>
  <c r="L308" i="8"/>
  <c r="L331" i="8"/>
  <c r="L338" i="8"/>
  <c r="L118" i="8"/>
  <c r="L305" i="8"/>
  <c r="L35" i="8"/>
  <c r="L22" i="8"/>
  <c r="L261" i="8"/>
  <c r="L227" i="8"/>
  <c r="L7" i="8"/>
  <c r="L183" i="8"/>
  <c r="L55" i="8"/>
  <c r="L178" i="8"/>
  <c r="L393" i="8"/>
  <c r="L395" i="8"/>
  <c r="L39" i="8"/>
  <c r="L51" i="8"/>
  <c r="L207" i="8"/>
  <c r="L110" i="8"/>
  <c r="L174" i="8"/>
  <c r="L235" i="8"/>
  <c r="L246" i="8"/>
  <c r="L366" i="8"/>
  <c r="L212" i="8"/>
  <c r="L333" i="8"/>
  <c r="L343" i="8"/>
  <c r="L355" i="8"/>
  <c r="L135" i="8"/>
  <c r="L311" i="8"/>
  <c r="L49" i="8"/>
  <c r="L69" i="8"/>
  <c r="L270" i="8"/>
  <c r="L195" i="8"/>
  <c r="L20" i="8"/>
  <c r="L151" i="8"/>
  <c r="L113" i="8"/>
  <c r="L375" i="8"/>
  <c r="L398" i="8"/>
  <c r="L404" i="8"/>
  <c r="L99" i="8"/>
  <c r="L371" i="8"/>
  <c r="L101" i="8"/>
  <c r="L114" i="8"/>
  <c r="L233" i="8"/>
  <c r="L357" i="8"/>
  <c r="L339" i="8"/>
  <c r="L361" i="8"/>
  <c r="L142" i="8"/>
  <c r="L148" i="8"/>
  <c r="L279" i="8"/>
  <c r="L115" i="8"/>
  <c r="L78" i="8"/>
  <c r="L292" i="8"/>
  <c r="L17" i="8"/>
  <c r="L4" i="8"/>
  <c r="L169" i="8"/>
  <c r="L247" i="8"/>
  <c r="L163" i="8"/>
  <c r="L369" i="8"/>
  <c r="L389" i="8"/>
  <c r="L241" i="8"/>
  <c r="L82" i="8"/>
  <c r="L291" i="8"/>
  <c r="L84" i="8"/>
  <c r="L139" i="8"/>
  <c r="L215" i="8"/>
  <c r="L276" i="8"/>
  <c r="L340" i="8"/>
  <c r="L243" i="8"/>
  <c r="L307" i="8"/>
  <c r="L329" i="8"/>
  <c r="L164" i="8"/>
  <c r="L165" i="8"/>
  <c r="L297" i="8"/>
  <c r="L132" i="8"/>
  <c r="L46" i="8"/>
  <c r="L301" i="8"/>
  <c r="L13" i="8"/>
  <c r="L5" i="8"/>
  <c r="L182" i="8"/>
  <c r="L205" i="8"/>
  <c r="L273" i="8"/>
  <c r="L9" i="8"/>
  <c r="L73" i="8"/>
  <c r="L75" i="8"/>
  <c r="L356" i="8"/>
  <c r="L41" i="8"/>
  <c r="L145" i="8"/>
  <c r="L209" i="8"/>
  <c r="L111" i="8"/>
  <c r="L36" i="8"/>
  <c r="L237" i="8"/>
  <c r="L391" i="8"/>
  <c r="L206" i="8"/>
  <c r="L278" i="8"/>
  <c r="L324" i="8"/>
  <c r="L25" i="8" l="1"/>
  <c r="L8" i="8"/>
  <c r="L12" i="8"/>
  <c r="L21" i="8"/>
  <c r="L24" i="8"/>
  <c r="L48" i="8"/>
  <c r="L38" i="8"/>
  <c r="L42" i="8"/>
  <c r="L59" i="8"/>
  <c r="L60" i="8" s="1"/>
  <c r="L61" i="8"/>
  <c r="L89" i="8"/>
  <c r="L72" i="8"/>
  <c r="L76" i="8"/>
  <c r="L85" i="8"/>
  <c r="L88" i="8"/>
  <c r="L112" i="8"/>
  <c r="L102" i="8"/>
  <c r="L106" i="8"/>
  <c r="L123" i="8"/>
  <c r="L124" i="8" s="1"/>
  <c r="L125" i="8"/>
  <c r="L136" i="8"/>
  <c r="L140" i="8"/>
  <c r="L149" i="8"/>
  <c r="L152" i="8"/>
  <c r="L176" i="8"/>
  <c r="L166" i="8"/>
  <c r="L170" i="8"/>
  <c r="L187" i="8"/>
  <c r="L188" i="8" s="1"/>
  <c r="L189" i="8"/>
  <c r="L217" i="8"/>
  <c r="L200" i="8"/>
  <c r="L204" i="8"/>
  <c r="L213" i="8"/>
  <c r="L216" i="8"/>
  <c r="L240" i="8"/>
  <c r="L230" i="8"/>
  <c r="L234" i="8"/>
  <c r="L251" i="8"/>
  <c r="L252" i="8" s="1"/>
  <c r="L253" i="8"/>
  <c r="L281" i="8"/>
  <c r="L264" i="8"/>
  <c r="L268" i="8"/>
  <c r="L277" i="8"/>
  <c r="L280" i="8"/>
  <c r="L298" i="8"/>
  <c r="L315" i="8"/>
  <c r="L317" i="8"/>
  <c r="L345" i="8"/>
  <c r="L328" i="8"/>
  <c r="L332" i="8"/>
  <c r="L341" i="8"/>
  <c r="L344" i="8"/>
  <c r="L368" i="8"/>
  <c r="L358" i="8"/>
  <c r="L362" i="8"/>
  <c r="L379" i="8"/>
  <c r="L380" i="8" s="1"/>
  <c r="L381" i="8"/>
  <c r="L392" i="8"/>
  <c r="L396" i="8"/>
  <c r="L405" i="8"/>
  <c r="L408" i="8"/>
  <c r="L413" i="8"/>
  <c r="L16" i="8"/>
  <c r="L6" i="8"/>
  <c r="L27" i="8"/>
  <c r="L28" i="8" s="1"/>
  <c r="L10" i="8"/>
  <c r="L29" i="8"/>
  <c r="L57" i="8"/>
  <c r="L40" i="8"/>
  <c r="L44" i="8"/>
  <c r="L53" i="8"/>
  <c r="L56" i="8"/>
  <c r="L80" i="8"/>
  <c r="L70" i="8"/>
  <c r="L91" i="8"/>
  <c r="L92" i="8" s="1"/>
  <c r="L74" i="8"/>
  <c r="L93" i="8"/>
  <c r="L121" i="8"/>
  <c r="L153" i="8" s="1"/>
  <c r="L185" i="8" s="1"/>
  <c r="L104" i="8"/>
  <c r="L108" i="8"/>
  <c r="L117" i="8"/>
  <c r="L120" i="8"/>
  <c r="L144" i="8"/>
  <c r="L134" i="8"/>
  <c r="L138" i="8"/>
  <c r="L155" i="8"/>
  <c r="L156" i="8" s="1"/>
  <c r="L157" i="8"/>
  <c r="L168" i="8"/>
  <c r="L172" i="8"/>
  <c r="L181" i="8"/>
  <c r="L184" i="8"/>
  <c r="L208" i="8"/>
  <c r="L198" i="8"/>
  <c r="L219" i="8"/>
  <c r="L220" i="8" s="1"/>
  <c r="L202" i="8"/>
  <c r="L221" i="8"/>
  <c r="L249" i="8"/>
  <c r="L232" i="8"/>
  <c r="L236" i="8"/>
  <c r="L245" i="8"/>
  <c r="L248" i="8"/>
  <c r="L272" i="8"/>
  <c r="L262" i="8"/>
  <c r="L283" i="8"/>
  <c r="L284" i="8" s="1"/>
  <c r="L266" i="8"/>
  <c r="L285" i="8"/>
  <c r="L313" i="8"/>
  <c r="L309" i="8"/>
  <c r="L312" i="8"/>
  <c r="L336" i="8"/>
  <c r="L326" i="8"/>
  <c r="L347" i="8"/>
  <c r="L348" i="8" s="1"/>
  <c r="L330" i="8"/>
  <c r="L349" i="8"/>
  <c r="L377" i="8"/>
  <c r="L360" i="8"/>
  <c r="L364" i="8"/>
  <c r="L373" i="8"/>
  <c r="L376" i="8"/>
  <c r="L420" i="8"/>
  <c r="L409" i="8" s="1"/>
  <c r="L400" i="8"/>
  <c r="L390" i="8"/>
  <c r="L394" i="8"/>
  <c r="L411" i="8"/>
  <c r="L412" i="8" s="1"/>
  <c r="AO109" i="8"/>
  <c r="AP173" i="8"/>
  <c r="AQ174" i="8"/>
  <c r="AO195" i="30"/>
  <c r="AL196" i="30"/>
  <c r="AO187" i="29"/>
  <c r="AL188" i="29"/>
  <c r="AO107" i="2"/>
  <c r="AL167" i="22"/>
  <c r="AO167" i="22" s="1"/>
  <c r="AQ108" i="2"/>
  <c r="AP107" i="2"/>
  <c r="AN168" i="22"/>
  <c r="AM167" i="22"/>
  <c r="L293" i="8"/>
  <c r="L304" i="8" l="1"/>
  <c r="L294" i="8"/>
  <c r="L296" i="8"/>
  <c r="L300" i="8"/>
  <c r="L316" i="8"/>
  <c r="L350" i="8"/>
  <c r="L351" i="8"/>
  <c r="L352" i="8" s="1"/>
  <c r="L286" i="8"/>
  <c r="L287" i="8"/>
  <c r="L288" i="8" s="1"/>
  <c r="L222" i="8"/>
  <c r="L223" i="8"/>
  <c r="L224" i="8" s="1"/>
  <c r="L415" i="8"/>
  <c r="L416" i="8" s="1"/>
  <c r="L414" i="8"/>
  <c r="L382" i="8"/>
  <c r="L383" i="8"/>
  <c r="L384" i="8" s="1"/>
  <c r="L318" i="8"/>
  <c r="L319" i="8"/>
  <c r="L320" i="8" s="1"/>
  <c r="L254" i="8"/>
  <c r="L255" i="8"/>
  <c r="L256" i="8" s="1"/>
  <c r="L190" i="8"/>
  <c r="L191" i="8"/>
  <c r="L192" i="8" s="1"/>
  <c r="L159" i="8"/>
  <c r="L160" i="8" s="1"/>
  <c r="L158" i="8"/>
  <c r="L94" i="8"/>
  <c r="L95" i="8"/>
  <c r="L96" i="8" s="1"/>
  <c r="L30" i="8"/>
  <c r="L31" i="8"/>
  <c r="L32" i="8" s="1"/>
  <c r="L126" i="8"/>
  <c r="L127" i="8"/>
  <c r="L128" i="8" s="1"/>
  <c r="L62" i="8"/>
  <c r="L63" i="8"/>
  <c r="L64" i="8" s="1"/>
  <c r="AO110" i="8"/>
  <c r="AO196" i="30"/>
  <c r="AL197" i="30"/>
  <c r="AP174" i="8"/>
  <c r="AQ175" i="8"/>
  <c r="AL189" i="29"/>
  <c r="AO188" i="29"/>
  <c r="AO108" i="2"/>
  <c r="AL168" i="22"/>
  <c r="AO168" i="22" s="1"/>
  <c r="AQ109" i="2"/>
  <c r="AP108" i="2"/>
  <c r="AN169" i="22"/>
  <c r="AM168" i="22"/>
  <c r="R22" i="22"/>
  <c r="G5" i="30"/>
  <c r="G28" i="30"/>
  <c r="G6" i="30"/>
  <c r="G9" i="30"/>
  <c r="R3" i="22"/>
  <c r="R19" i="22"/>
  <c r="R6" i="22"/>
  <c r="G20" i="30"/>
  <c r="G15" i="30"/>
  <c r="R15" i="22"/>
  <c r="R4" i="22"/>
  <c r="G22" i="30"/>
  <c r="G3" i="30"/>
  <c r="R7" i="22"/>
  <c r="G7" i="30"/>
  <c r="R21" i="22"/>
  <c r="G4" i="30"/>
  <c r="R14" i="22"/>
  <c r="G19" i="30"/>
  <c r="G25" i="30"/>
  <c r="G21" i="30"/>
  <c r="R13" i="22"/>
  <c r="R20" i="22"/>
  <c r="G10" i="30"/>
  <c r="G24" i="30"/>
  <c r="G8" i="30"/>
  <c r="G23" i="30"/>
  <c r="R5" i="22"/>
  <c r="G13" i="30"/>
  <c r="G18" i="30"/>
  <c r="G12" i="30"/>
  <c r="G26" i="30"/>
  <c r="R11" i="22"/>
  <c r="R12" i="22"/>
  <c r="G27" i="30"/>
  <c r="G11" i="30"/>
  <c r="R27" i="22" l="1"/>
  <c r="R29" i="22"/>
  <c r="R26" i="22"/>
  <c r="R28" i="22"/>
  <c r="G34" i="30"/>
  <c r="G36" i="30" s="1"/>
  <c r="G30" i="30"/>
  <c r="G48" i="30" s="1"/>
  <c r="G50" i="30" s="1"/>
  <c r="G52" i="30" s="1"/>
  <c r="AO197" i="30"/>
  <c r="AO111" i="8"/>
  <c r="AP175" i="8"/>
  <c r="AQ176" i="8"/>
  <c r="AL190" i="29"/>
  <c r="AO189" i="29"/>
  <c r="AO109" i="2"/>
  <c r="AL169" i="22"/>
  <c r="AO169" i="22" s="1"/>
  <c r="AQ110" i="2"/>
  <c r="AP109" i="2"/>
  <c r="AN170" i="22"/>
  <c r="AM169" i="22"/>
  <c r="J174" i="28"/>
  <c r="R35" i="22"/>
  <c r="R36" i="22"/>
  <c r="R23" i="22"/>
  <c r="R38" i="22"/>
  <c r="R37" i="22"/>
  <c r="R34" i="22"/>
  <c r="L174" i="28" l="1"/>
  <c r="R30" i="22"/>
  <c r="R39" i="22"/>
  <c r="R31" i="22"/>
  <c r="R42" i="22"/>
  <c r="R46" i="22"/>
  <c r="R43" i="22"/>
  <c r="R44" i="22"/>
  <c r="R45" i="22"/>
  <c r="G53" i="30"/>
  <c r="H53" i="30" s="1"/>
  <c r="I53" i="30" s="1"/>
  <c r="J53" i="30" s="1"/>
  <c r="K53" i="30" s="1"/>
  <c r="L53" i="30" s="1"/>
  <c r="M53" i="30" s="1"/>
  <c r="N53" i="30" s="1"/>
  <c r="O53" i="30" s="1"/>
  <c r="P53" i="30" s="1"/>
  <c r="Q53" i="30" s="1"/>
  <c r="R53" i="30" s="1"/>
  <c r="G60" i="30"/>
  <c r="G38" i="30"/>
  <c r="D58" i="30"/>
  <c r="D47" i="29" s="1"/>
  <c r="G55" i="30"/>
  <c r="AO112" i="8"/>
  <c r="AP176" i="8"/>
  <c r="AQ177" i="8"/>
  <c r="AL191" i="29"/>
  <c r="AO190" i="29"/>
  <c r="AO110" i="2"/>
  <c r="AL170" i="22"/>
  <c r="AO170" i="22" s="1"/>
  <c r="AQ111" i="2"/>
  <c r="AP110" i="2"/>
  <c r="AN171" i="22"/>
  <c r="AM170" i="22"/>
  <c r="G56" i="30" l="1"/>
  <c r="G59" i="30"/>
  <c r="G61" i="30" s="1"/>
  <c r="G48" i="29" s="1"/>
  <c r="G64" i="30"/>
  <c r="G66" i="30" s="1"/>
  <c r="G67" i="30"/>
  <c r="R47" i="22"/>
  <c r="G39" i="30"/>
  <c r="H39" i="30" s="1"/>
  <c r="I39" i="30" s="1"/>
  <c r="J39" i="30" s="1"/>
  <c r="K39" i="30" s="1"/>
  <c r="L39" i="30" s="1"/>
  <c r="M39" i="30" s="1"/>
  <c r="N39" i="30" s="1"/>
  <c r="O39" i="30" s="1"/>
  <c r="P39" i="30" s="1"/>
  <c r="Q39" i="30" s="1"/>
  <c r="R39" i="30" s="1"/>
  <c r="G57" i="30"/>
  <c r="G69" i="30"/>
  <c r="G63" i="30"/>
  <c r="AO113" i="8"/>
  <c r="AP177" i="8"/>
  <c r="AQ178" i="8"/>
  <c r="AL192" i="29"/>
  <c r="AO191" i="29"/>
  <c r="AO111" i="2"/>
  <c r="AL171" i="22"/>
  <c r="AO171" i="22" s="1"/>
  <c r="AQ112" i="2"/>
  <c r="AP111" i="2"/>
  <c r="AN172" i="22"/>
  <c r="AM171" i="22"/>
  <c r="G58" i="30" l="1"/>
  <c r="G47" i="29" s="1"/>
  <c r="AO114" i="8"/>
  <c r="AP178" i="8"/>
  <c r="AQ179" i="8"/>
  <c r="AO192" i="29"/>
  <c r="AL193" i="29"/>
  <c r="AO112" i="2"/>
  <c r="AL172" i="22"/>
  <c r="AO172" i="22" s="1"/>
  <c r="AQ113" i="2"/>
  <c r="AP112" i="2"/>
  <c r="AN173" i="22"/>
  <c r="AM172" i="22"/>
  <c r="AO115" i="8" l="1"/>
  <c r="AP179" i="8"/>
  <c r="AQ180" i="8"/>
  <c r="AO193" i="29"/>
  <c r="AL194" i="29"/>
  <c r="AO113" i="2"/>
  <c r="AL173" i="22"/>
  <c r="AO173" i="22" s="1"/>
  <c r="AQ114" i="2"/>
  <c r="AP113" i="2"/>
  <c r="AN174" i="22"/>
  <c r="AM173" i="22"/>
  <c r="AO116" i="8" l="1"/>
  <c r="AP180" i="8"/>
  <c r="AQ181" i="8"/>
  <c r="AL195" i="29"/>
  <c r="AO194" i="29"/>
  <c r="AO114" i="2"/>
  <c r="AL174" i="22"/>
  <c r="AO174" i="22" s="1"/>
  <c r="AQ115" i="2"/>
  <c r="AP114" i="2"/>
  <c r="AN175" i="22"/>
  <c r="AM174" i="22"/>
  <c r="G25" i="29"/>
  <c r="G3" i="29"/>
  <c r="G12" i="29"/>
  <c r="G5" i="29"/>
  <c r="G8" i="29"/>
  <c r="G24" i="29"/>
  <c r="G23" i="29"/>
  <c r="G20" i="29"/>
  <c r="G7" i="29"/>
  <c r="G9" i="29"/>
  <c r="G4" i="29"/>
  <c r="G37" i="29"/>
  <c r="G35" i="29"/>
  <c r="G29" i="29"/>
  <c r="G19" i="29"/>
  <c r="G11" i="29"/>
  <c r="G26" i="29"/>
  <c r="G36" i="29"/>
  <c r="G22" i="29"/>
  <c r="G21" i="29"/>
  <c r="G27" i="29"/>
  <c r="G13" i="29"/>
  <c r="G10" i="29"/>
  <c r="G34" i="29"/>
  <c r="G28" i="29"/>
  <c r="G6" i="29"/>
  <c r="AO117" i="8" l="1"/>
  <c r="G55" i="29"/>
  <c r="G108" i="29"/>
  <c r="G110" i="29"/>
  <c r="G109" i="29"/>
  <c r="G111" i="29"/>
  <c r="G103" i="29"/>
  <c r="G104" i="29"/>
  <c r="G105" i="29"/>
  <c r="G102" i="29"/>
  <c r="G16" i="29"/>
  <c r="G39" i="29"/>
  <c r="AQ182" i="8"/>
  <c r="AP181" i="8"/>
  <c r="G56" i="29"/>
  <c r="G58" i="29"/>
  <c r="G60" i="29"/>
  <c r="G91" i="29" s="1"/>
  <c r="G62" i="29"/>
  <c r="G93" i="29" s="1"/>
  <c r="G64" i="29"/>
  <c r="G95" i="29" s="1"/>
  <c r="G114" i="29"/>
  <c r="G57" i="29"/>
  <c r="G88" i="29" s="1"/>
  <c r="G59" i="29"/>
  <c r="G90" i="29" s="1"/>
  <c r="G61" i="29"/>
  <c r="G63" i="29"/>
  <c r="G94" i="29" s="1"/>
  <c r="G65" i="29"/>
  <c r="G96" i="29" s="1"/>
  <c r="AO195" i="29"/>
  <c r="AL196" i="29"/>
  <c r="AO35" i="29"/>
  <c r="AO37" i="29"/>
  <c r="AO36" i="29"/>
  <c r="AO38" i="29"/>
  <c r="AO18" i="29"/>
  <c r="AO19" i="29"/>
  <c r="AO20" i="29"/>
  <c r="AO21" i="29"/>
  <c r="AO22" i="29"/>
  <c r="AO23" i="29"/>
  <c r="AO24" i="29"/>
  <c r="AO25" i="29"/>
  <c r="AO26" i="29"/>
  <c r="AO27" i="29"/>
  <c r="AO28" i="29"/>
  <c r="AO29" i="29"/>
  <c r="AO30" i="29"/>
  <c r="AO31" i="29"/>
  <c r="AO32" i="29"/>
  <c r="AO33" i="29"/>
  <c r="AO34" i="29"/>
  <c r="AO39" i="29"/>
  <c r="AO40" i="29"/>
  <c r="AO41" i="29"/>
  <c r="AO42" i="29"/>
  <c r="AO43" i="29"/>
  <c r="AP105" i="29"/>
  <c r="G31" i="29"/>
  <c r="AO115" i="2"/>
  <c r="AL175" i="22"/>
  <c r="AO175" i="22" s="1"/>
  <c r="AQ116" i="2"/>
  <c r="AP115" i="2"/>
  <c r="AN176" i="22"/>
  <c r="AM175" i="22"/>
  <c r="AO118" i="8" l="1"/>
  <c r="G117" i="29"/>
  <c r="G116" i="29"/>
  <c r="G115" i="29"/>
  <c r="G41" i="29"/>
  <c r="G40" i="29"/>
  <c r="AP182" i="8"/>
  <c r="AQ183" i="8"/>
  <c r="AL197" i="29"/>
  <c r="AO196" i="29"/>
  <c r="G92" i="29"/>
  <c r="G89" i="29"/>
  <c r="G87" i="29"/>
  <c r="G67" i="29"/>
  <c r="AP106" i="29"/>
  <c r="AP107" i="29" s="1"/>
  <c r="AP108" i="29" s="1"/>
  <c r="AP109" i="29" s="1"/>
  <c r="AP110" i="29" s="1"/>
  <c r="AP111" i="29" s="1"/>
  <c r="AP112" i="29" s="1"/>
  <c r="AP113" i="29" s="1"/>
  <c r="AP114" i="29" s="1"/>
  <c r="AP115" i="29" s="1"/>
  <c r="AP116" i="29" s="1"/>
  <c r="AP117" i="29" s="1"/>
  <c r="AP118" i="29" s="1"/>
  <c r="AP119" i="29" s="1"/>
  <c r="AP120" i="29" s="1"/>
  <c r="AP121" i="29" s="1"/>
  <c r="AP122" i="29" s="1"/>
  <c r="AP123" i="29" s="1"/>
  <c r="AP124" i="29" s="1"/>
  <c r="AP125" i="29" s="1"/>
  <c r="AP126" i="29" s="1"/>
  <c r="AP127" i="29" s="1"/>
  <c r="AP128" i="29" s="1"/>
  <c r="AP129" i="29" s="1"/>
  <c r="AP130" i="29" s="1"/>
  <c r="AP131" i="29" s="1"/>
  <c r="AP132" i="29" s="1"/>
  <c r="AP133" i="29" s="1"/>
  <c r="AP134" i="29" s="1"/>
  <c r="AP135" i="29" s="1"/>
  <c r="AP136" i="29" s="1"/>
  <c r="AP137" i="29" s="1"/>
  <c r="AP138" i="29" s="1"/>
  <c r="AP139" i="29" s="1"/>
  <c r="AP140" i="29" s="1"/>
  <c r="AP141" i="29" s="1"/>
  <c r="AP142" i="29" s="1"/>
  <c r="AP143" i="29" s="1"/>
  <c r="AP144" i="29" s="1"/>
  <c r="AP145" i="29" s="1"/>
  <c r="AP146" i="29" s="1"/>
  <c r="AP147" i="29" s="1"/>
  <c r="AP148" i="29" s="1"/>
  <c r="AP149" i="29" s="1"/>
  <c r="AP150" i="29" s="1"/>
  <c r="AP151" i="29" s="1"/>
  <c r="AP152" i="29" s="1"/>
  <c r="AP153" i="29" s="1"/>
  <c r="AP154" i="29" s="1"/>
  <c r="AP155" i="29" s="1"/>
  <c r="AP156" i="29" s="1"/>
  <c r="AP157" i="29" s="1"/>
  <c r="AP158" i="29" s="1"/>
  <c r="AP159" i="29" s="1"/>
  <c r="AP160" i="29" s="1"/>
  <c r="AP161" i="29" s="1"/>
  <c r="AP162" i="29" s="1"/>
  <c r="AP163" i="29" s="1"/>
  <c r="AP164" i="29" s="1"/>
  <c r="AP165" i="29" s="1"/>
  <c r="AP166" i="29" s="1"/>
  <c r="AP167" i="29" s="1"/>
  <c r="AP168" i="29" s="1"/>
  <c r="AP169" i="29" s="1"/>
  <c r="AP170" i="29" s="1"/>
  <c r="AP171" i="29" s="1"/>
  <c r="AP172" i="29" s="1"/>
  <c r="AP173" i="29" s="1"/>
  <c r="AP174" i="29" s="1"/>
  <c r="AP175" i="29" s="1"/>
  <c r="AP176" i="29" s="1"/>
  <c r="AP177" i="29" s="1"/>
  <c r="AP178" i="29" s="1"/>
  <c r="AP179" i="29" s="1"/>
  <c r="AP180" i="29" s="1"/>
  <c r="AP181" i="29" s="1"/>
  <c r="AP182" i="29" s="1"/>
  <c r="AP183" i="29" s="1"/>
  <c r="AP184" i="29" s="1"/>
  <c r="AP185" i="29" s="1"/>
  <c r="AP186" i="29" s="1"/>
  <c r="AP187" i="29" s="1"/>
  <c r="AP188" i="29" s="1"/>
  <c r="AP189" i="29" s="1"/>
  <c r="AP190" i="29" s="1"/>
  <c r="AP191" i="29" s="1"/>
  <c r="AP192" i="29" s="1"/>
  <c r="AP193" i="29" s="1"/>
  <c r="AP194" i="29" s="1"/>
  <c r="AP195" i="29" s="1"/>
  <c r="AP196" i="29" s="1"/>
  <c r="AP197" i="29" s="1"/>
  <c r="AM101" i="29"/>
  <c r="G86" i="29"/>
  <c r="AM41" i="29"/>
  <c r="AM42" i="29"/>
  <c r="AM40" i="29"/>
  <c r="AM43" i="29"/>
  <c r="AO116" i="2"/>
  <c r="AL176" i="22"/>
  <c r="AO176" i="22" s="1"/>
  <c r="AQ117" i="2"/>
  <c r="AP116" i="2"/>
  <c r="AN177" i="22"/>
  <c r="AM176" i="22"/>
  <c r="D269" i="8"/>
  <c r="D147" i="8"/>
  <c r="D246" i="8"/>
  <c r="D87" i="8"/>
  <c r="D228" i="8"/>
  <c r="D369" i="8"/>
  <c r="D15" i="8"/>
  <c r="D402" i="8"/>
  <c r="D43" i="8"/>
  <c r="D375" i="8"/>
  <c r="D50" i="8"/>
  <c r="D295" i="8"/>
  <c r="D297" i="8"/>
  <c r="D359" i="8"/>
  <c r="D363" i="8"/>
  <c r="D263" i="8"/>
  <c r="D370" i="8"/>
  <c r="D75" i="8"/>
  <c r="D389" i="8"/>
  <c r="D292" i="8"/>
  <c r="D324" i="8"/>
  <c r="D404" i="8"/>
  <c r="D150" i="8"/>
  <c r="D243" i="8"/>
  <c r="D141" i="8"/>
  <c r="D229" i="8"/>
  <c r="D339" i="8"/>
  <c r="D214" i="8"/>
  <c r="D327" i="8"/>
  <c r="D270" i="8"/>
  <c r="D114" i="8"/>
  <c r="D7" i="8"/>
  <c r="D278" i="8"/>
  <c r="D182" i="8"/>
  <c r="D366" i="8"/>
  <c r="D365" i="8"/>
  <c r="D4" i="8"/>
  <c r="D68" i="8"/>
  <c r="D403" i="8"/>
  <c r="D49" i="8"/>
  <c r="D401" i="8"/>
  <c r="D211" i="8"/>
  <c r="D8" i="29"/>
  <c r="D83" i="8"/>
  <c r="D81" i="8"/>
  <c r="D11" i="8"/>
  <c r="D197" i="8"/>
  <c r="D135" i="8"/>
  <c r="D148" i="8"/>
  <c r="D407" i="8"/>
  <c r="D46" i="8"/>
  <c r="D107" i="8"/>
  <c r="D18" i="8"/>
  <c r="D137" i="8"/>
  <c r="D133" i="8"/>
  <c r="D9" i="8"/>
  <c r="D51" i="8"/>
  <c r="D338" i="8"/>
  <c r="D215" i="8"/>
  <c r="D14" i="8"/>
  <c r="D146" i="8"/>
  <c r="D233" i="8"/>
  <c r="D101" i="8"/>
  <c r="D13" i="8"/>
  <c r="D311" i="8"/>
  <c r="D406" i="8"/>
  <c r="D301" i="8"/>
  <c r="D165" i="8"/>
  <c r="D142" i="8"/>
  <c r="D20" i="8"/>
  <c r="D110" i="8"/>
  <c r="D139" i="8"/>
  <c r="D279" i="8"/>
  <c r="D306" i="8"/>
  <c r="D52" i="8"/>
  <c r="D167" i="8"/>
  <c r="D84" i="8"/>
  <c r="D179" i="8"/>
  <c r="D395" i="8"/>
  <c r="D39" i="8"/>
  <c r="D293" i="8"/>
  <c r="D242" i="8"/>
  <c r="D177" i="8"/>
  <c r="D210" i="8"/>
  <c r="D271" i="8"/>
  <c r="D55" i="8"/>
  <c r="D5" i="8"/>
  <c r="D199" i="8"/>
  <c r="D79" i="8"/>
  <c r="D119" i="8"/>
  <c r="D247" i="8"/>
  <c r="D82" i="8"/>
  <c r="D367" i="8"/>
  <c r="D111" i="8"/>
  <c r="D132" i="8"/>
  <c r="D361" i="8"/>
  <c r="D100" i="8"/>
  <c r="D374" i="8"/>
  <c r="D19" i="8"/>
  <c r="D22" i="8"/>
  <c r="D399" i="8"/>
  <c r="D17" i="8"/>
  <c r="D267" i="8"/>
  <c r="D308" i="8"/>
  <c r="D276" i="8"/>
  <c r="D209" i="8"/>
  <c r="D241" i="8"/>
  <c r="D171" i="8"/>
  <c r="D41" i="8"/>
  <c r="D175" i="8"/>
  <c r="D37" i="8"/>
  <c r="D201" i="8"/>
  <c r="D145" i="8"/>
  <c r="D212" i="8"/>
  <c r="D173" i="8"/>
  <c r="D329" i="8"/>
  <c r="D397" i="8"/>
  <c r="D393" i="8"/>
  <c r="D356" i="8"/>
  <c r="D239" i="8"/>
  <c r="D178" i="8"/>
  <c r="D70" i="29"/>
  <c r="D244" i="8"/>
  <c r="D203" i="8"/>
  <c r="D325" i="8"/>
  <c r="D164" i="8"/>
  <c r="D180" i="8"/>
  <c r="D343" i="8"/>
  <c r="D237" i="8"/>
  <c r="D334" i="8"/>
  <c r="D331" i="8"/>
  <c r="D274" i="8"/>
  <c r="D118" i="8"/>
  <c r="D77" i="8"/>
  <c r="D113" i="8"/>
  <c r="D105" i="8"/>
  <c r="D206" i="8"/>
  <c r="D310" i="8"/>
  <c r="D372" i="8"/>
  <c r="D109" i="8"/>
  <c r="D116" i="8"/>
  <c r="D73" i="8"/>
  <c r="D333" i="8"/>
  <c r="D36" i="8"/>
  <c r="D207" i="8"/>
  <c r="D357" i="8"/>
  <c r="D69" i="8"/>
  <c r="D398" i="8"/>
  <c r="D305" i="8"/>
  <c r="D196" i="8"/>
  <c r="D238" i="8"/>
  <c r="D86" i="8"/>
  <c r="D169" i="8"/>
  <c r="D23" i="8"/>
  <c r="D231" i="8"/>
  <c r="D388" i="8"/>
  <c r="D307" i="8"/>
  <c r="D303" i="8"/>
  <c r="D335" i="8"/>
  <c r="D302" i="8"/>
  <c r="D71" i="8"/>
  <c r="D151" i="8"/>
  <c r="D337" i="8"/>
  <c r="D273" i="8"/>
  <c r="D54" i="8"/>
  <c r="D78" i="8"/>
  <c r="D265" i="8"/>
  <c r="D261" i="8"/>
  <c r="D342" i="8"/>
  <c r="D340" i="8"/>
  <c r="D205" i="8"/>
  <c r="D143" i="8"/>
  <c r="D183" i="8"/>
  <c r="D174" i="8"/>
  <c r="D235" i="8"/>
  <c r="D47" i="8"/>
  <c r="D275" i="8"/>
  <c r="D371" i="8"/>
  <c r="D103" i="8"/>
  <c r="D45" i="8"/>
  <c r="D299" i="8"/>
  <c r="D115" i="8"/>
  <c r="D260" i="8"/>
  <c r="D391" i="8"/>
  <c r="AM104" i="29" l="1"/>
  <c r="AO119" i="8"/>
  <c r="D420" i="8"/>
  <c r="D315" i="8"/>
  <c r="D316" i="8" s="1"/>
  <c r="D298" i="8"/>
  <c r="D187" i="8"/>
  <c r="D188" i="8" s="1"/>
  <c r="D170" i="8"/>
  <c r="D277" i="8"/>
  <c r="D136" i="8"/>
  <c r="D381" i="8"/>
  <c r="D253" i="8"/>
  <c r="D125" i="8"/>
  <c r="D373" i="8"/>
  <c r="D232" i="8"/>
  <c r="D59" i="8"/>
  <c r="D313" i="8"/>
  <c r="D409" i="8"/>
  <c r="D88" i="8"/>
  <c r="D300" i="8"/>
  <c r="D149" i="8"/>
  <c r="D396" i="8"/>
  <c r="D245" i="8"/>
  <c r="D104" i="8"/>
  <c r="D341" i="8"/>
  <c r="D200" i="8"/>
  <c r="D296" i="8"/>
  <c r="D411" i="8"/>
  <c r="D412" i="8" s="1"/>
  <c r="D394" i="8"/>
  <c r="D283" i="8"/>
  <c r="D284" i="8" s="1"/>
  <c r="D266" i="8"/>
  <c r="D155" i="8"/>
  <c r="D156" i="8" s="1"/>
  <c r="D138" i="8"/>
  <c r="D392" i="8"/>
  <c r="D121" i="8"/>
  <c r="D153" i="8" s="1"/>
  <c r="D185" i="8" s="1"/>
  <c r="D349" i="8"/>
  <c r="D221" i="8"/>
  <c r="D93" i="8"/>
  <c r="D217" i="8"/>
  <c r="D248" i="8"/>
  <c r="D108" i="8"/>
  <c r="D344" i="8"/>
  <c r="D204" i="8"/>
  <c r="D57" i="8"/>
  <c r="D184" i="8"/>
  <c r="D280" i="8"/>
  <c r="D140" i="8"/>
  <c r="D376" i="8"/>
  <c r="D236" i="8"/>
  <c r="D85" i="8"/>
  <c r="D332" i="8"/>
  <c r="D181" i="8"/>
  <c r="D379" i="8"/>
  <c r="D380" i="8" s="1"/>
  <c r="D362" i="8"/>
  <c r="D251" i="8"/>
  <c r="D252" i="8" s="1"/>
  <c r="D234" i="8"/>
  <c r="D123" i="8"/>
  <c r="D124" i="8" s="1"/>
  <c r="D106" i="8"/>
  <c r="D377" i="8"/>
  <c r="D317" i="8"/>
  <c r="D189" i="8"/>
  <c r="D152" i="8"/>
  <c r="D364" i="8"/>
  <c r="D213" i="8"/>
  <c r="D72" i="8"/>
  <c r="D309" i="8"/>
  <c r="D168" i="8"/>
  <c r="D249" i="8"/>
  <c r="D345" i="8"/>
  <c r="D120" i="8"/>
  <c r="D216" i="8"/>
  <c r="D76" i="8"/>
  <c r="D347" i="8"/>
  <c r="D348" i="8" s="1"/>
  <c r="D330" i="8"/>
  <c r="D219" i="8"/>
  <c r="D220" i="8" s="1"/>
  <c r="D202" i="8"/>
  <c r="D91" i="8"/>
  <c r="D92" i="8" s="1"/>
  <c r="D74" i="8"/>
  <c r="D312" i="8"/>
  <c r="D172" i="8"/>
  <c r="D413" i="8"/>
  <c r="D285" i="8"/>
  <c r="D157" i="8"/>
  <c r="D408" i="8"/>
  <c r="D268" i="8"/>
  <c r="D117" i="8"/>
  <c r="D328" i="8"/>
  <c r="D405" i="8"/>
  <c r="D264" i="8"/>
  <c r="D360" i="8"/>
  <c r="D89" i="8"/>
  <c r="D281" i="8"/>
  <c r="D114" i="29"/>
  <c r="D108" i="29"/>
  <c r="D104" i="29"/>
  <c r="D102" i="29"/>
  <c r="D16" i="29"/>
  <c r="D60" i="29"/>
  <c r="D116" i="29" s="1"/>
  <c r="AM103" i="29"/>
  <c r="D60" i="8"/>
  <c r="D27" i="8"/>
  <c r="D28" i="8" s="1"/>
  <c r="D82" i="29"/>
  <c r="D86" i="29"/>
  <c r="C47" i="2"/>
  <c r="G42" i="29"/>
  <c r="AM102" i="29"/>
  <c r="D40" i="8"/>
  <c r="D53" i="8"/>
  <c r="D24" i="8"/>
  <c r="D10" i="8"/>
  <c r="D12" i="8"/>
  <c r="D25" i="8"/>
  <c r="D44" i="8"/>
  <c r="D61" i="8"/>
  <c r="D29" i="8"/>
  <c r="D8" i="8"/>
  <c r="D42" i="8"/>
  <c r="D56" i="8"/>
  <c r="D21" i="8"/>
  <c r="AO197" i="29"/>
  <c r="AP183" i="8"/>
  <c r="AQ184" i="8"/>
  <c r="AO117" i="2"/>
  <c r="AL177" i="22"/>
  <c r="AO177" i="22" s="1"/>
  <c r="AQ118" i="2"/>
  <c r="AP117" i="2"/>
  <c r="AN178" i="22"/>
  <c r="AM177" i="22"/>
  <c r="D44" i="29"/>
  <c r="E44" i="29"/>
  <c r="F44" i="29"/>
  <c r="G44" i="29"/>
  <c r="AO120" i="8" l="1"/>
  <c r="D159" i="8"/>
  <c r="D160" i="8" s="1"/>
  <c r="D158" i="8"/>
  <c r="D415" i="8"/>
  <c r="D416" i="8" s="1"/>
  <c r="D414" i="8"/>
  <c r="D191" i="8"/>
  <c r="D192" i="8" s="1"/>
  <c r="D190" i="8"/>
  <c r="D223" i="8"/>
  <c r="D224" i="8" s="1"/>
  <c r="D222" i="8"/>
  <c r="D127" i="8"/>
  <c r="D128" i="8" s="1"/>
  <c r="D126" i="8"/>
  <c r="D383" i="8"/>
  <c r="D384" i="8" s="1"/>
  <c r="D382" i="8"/>
  <c r="D287" i="8"/>
  <c r="D288" i="8" s="1"/>
  <c r="D286" i="8"/>
  <c r="D319" i="8"/>
  <c r="D320" i="8" s="1"/>
  <c r="D318" i="8"/>
  <c r="D95" i="8"/>
  <c r="D96" i="8" s="1"/>
  <c r="D94" i="8"/>
  <c r="D351" i="8"/>
  <c r="D352" i="8" s="1"/>
  <c r="D350" i="8"/>
  <c r="D255" i="8"/>
  <c r="D256" i="8" s="1"/>
  <c r="D254" i="8"/>
  <c r="D31" i="8"/>
  <c r="D91" i="29"/>
  <c r="F46" i="29"/>
  <c r="F45" i="29"/>
  <c r="D45" i="29"/>
  <c r="G45" i="29"/>
  <c r="G46" i="29"/>
  <c r="E46" i="29"/>
  <c r="E45" i="29"/>
  <c r="D30" i="8"/>
  <c r="D62" i="8"/>
  <c r="D63" i="8"/>
  <c r="D64" i="8" s="1"/>
  <c r="AP184" i="8"/>
  <c r="AQ185" i="8"/>
  <c r="AO118" i="2"/>
  <c r="AL178" i="22"/>
  <c r="AO178" i="22" s="1"/>
  <c r="AQ119" i="2"/>
  <c r="AP118" i="2"/>
  <c r="AN179" i="22"/>
  <c r="AM178" i="22"/>
  <c r="M335" i="8"/>
  <c r="M77" i="8"/>
  <c r="M302" i="8"/>
  <c r="M19" i="8"/>
  <c r="M7" i="8"/>
  <c r="M244" i="8"/>
  <c r="M388" i="8"/>
  <c r="M367" i="8"/>
  <c r="M210" i="8"/>
  <c r="M143" i="8"/>
  <c r="M131" i="8"/>
  <c r="M366" i="8"/>
  <c r="M275" i="8"/>
  <c r="M118" i="8"/>
  <c r="M233" i="8"/>
  <c r="M241" i="8"/>
  <c r="M71" i="8"/>
  <c r="M207" i="8"/>
  <c r="M15" i="8"/>
  <c r="M3" i="8"/>
  <c r="M150" i="8"/>
  <c r="M331" i="8"/>
  <c r="M174" i="8"/>
  <c r="M297" i="8"/>
  <c r="M101" i="8"/>
  <c r="M339" i="8"/>
  <c r="M68" i="8"/>
  <c r="M292" i="8"/>
  <c r="M271" i="8"/>
  <c r="M5" i="8"/>
  <c r="M247" i="8"/>
  <c r="M237" i="8"/>
  <c r="M359" i="8"/>
  <c r="M238" i="8"/>
  <c r="M395" i="8"/>
  <c r="M114" i="8"/>
  <c r="M132" i="8"/>
  <c r="M269" i="8"/>
  <c r="M246" i="8"/>
  <c r="M87" i="8"/>
  <c r="M211" i="8"/>
  <c r="M54" i="8"/>
  <c r="M197" i="8"/>
  <c r="M177" i="8"/>
  <c r="M402" i="8"/>
  <c r="M178" i="8"/>
  <c r="M323" i="8"/>
  <c r="M356" i="8"/>
  <c r="M84" i="8"/>
  <c r="M333" i="8"/>
  <c r="M310" i="8"/>
  <c r="M37" i="8"/>
  <c r="M263" i="8"/>
  <c r="M4" i="8"/>
  <c r="M375" i="8"/>
  <c r="M228" i="8"/>
  <c r="M342" i="8"/>
  <c r="M141" i="8"/>
  <c r="M387" i="8"/>
  <c r="M182" i="8"/>
  <c r="M115" i="8"/>
  <c r="M273" i="8"/>
  <c r="M107" i="8"/>
  <c r="M81" i="8"/>
  <c r="M205" i="8"/>
  <c r="M23" i="8"/>
  <c r="M13" i="8"/>
  <c r="M169" i="8"/>
  <c r="M36" i="8"/>
  <c r="M171" i="8"/>
  <c r="M327" i="8"/>
  <c r="M306" i="8"/>
  <c r="M357" i="8"/>
  <c r="M55" i="8"/>
  <c r="M45" i="8"/>
  <c r="M279" i="8"/>
  <c r="M20" i="8"/>
  <c r="M113" i="8"/>
  <c r="M103" i="8"/>
  <c r="M369" i="8"/>
  <c r="M199" i="8"/>
  <c r="M403" i="8"/>
  <c r="M111" i="8"/>
  <c r="M99" i="8"/>
  <c r="M299" i="8"/>
  <c r="M242" i="8"/>
  <c r="M86" i="8"/>
  <c r="M229" i="8"/>
  <c r="M73" i="8"/>
  <c r="M51" i="8"/>
  <c r="M195" i="8"/>
  <c r="M17" i="8"/>
  <c r="M151" i="8"/>
  <c r="M343" i="8"/>
  <c r="M163" i="8"/>
  <c r="M142" i="8"/>
  <c r="M82" i="8"/>
  <c r="M307" i="8"/>
  <c r="M340" i="8"/>
  <c r="M329" i="8"/>
  <c r="M47" i="8"/>
  <c r="M293" i="8"/>
  <c r="M14" i="8"/>
  <c r="M407" i="8"/>
  <c r="M215" i="8"/>
  <c r="M372" i="8"/>
  <c r="M361" i="8"/>
  <c r="M397" i="8"/>
  <c r="M374" i="8"/>
  <c r="M133" i="8"/>
  <c r="M291" i="8"/>
  <c r="M270" i="8"/>
  <c r="M78" i="8"/>
  <c r="M212" i="8"/>
  <c r="M201" i="8"/>
  <c r="M43" i="8"/>
  <c r="M165" i="8"/>
  <c r="M9" i="8"/>
  <c r="M179" i="8"/>
  <c r="M337" i="8"/>
  <c r="M324" i="8"/>
  <c r="M406" i="8"/>
  <c r="M75" i="8"/>
  <c r="M52" i="8"/>
  <c r="M301" i="8"/>
  <c r="M39" i="8"/>
  <c r="M276" i="8"/>
  <c r="M265" i="8"/>
  <c r="M399" i="8"/>
  <c r="M209" i="8"/>
  <c r="M196" i="8"/>
  <c r="M119" i="8"/>
  <c r="M109" i="8"/>
  <c r="M105" i="8"/>
  <c r="M139" i="8"/>
  <c r="M116" i="8"/>
  <c r="M261" i="8"/>
  <c r="M69" i="8"/>
  <c r="M49" i="8"/>
  <c r="M206" i="8"/>
  <c r="M35" i="8"/>
  <c r="M148" i="8"/>
  <c r="M137" i="8"/>
  <c r="M183" i="8"/>
  <c r="M173" i="8"/>
  <c r="M338" i="8"/>
  <c r="M325" i="8"/>
  <c r="M46" i="8"/>
  <c r="M303" i="8"/>
  <c r="M11" i="8"/>
  <c r="M404" i="8"/>
  <c r="M235" i="8"/>
  <c r="M391" i="8"/>
  <c r="M370" i="8"/>
  <c r="M393" i="8"/>
  <c r="M389" i="8"/>
  <c r="M100" i="8"/>
  <c r="M278" i="8"/>
  <c r="M267" i="8"/>
  <c r="M110" i="8"/>
  <c r="M243" i="8"/>
  <c r="M231" i="8"/>
  <c r="M41" i="8"/>
  <c r="M175" i="8"/>
  <c r="M18" i="8"/>
  <c r="M401" i="8"/>
  <c r="M334" i="8"/>
  <c r="M311" i="8"/>
  <c r="M164" i="8"/>
  <c r="M355" i="8"/>
  <c r="M83" i="8"/>
  <c r="M308" i="8"/>
  <c r="M50" i="8"/>
  <c r="M295" i="8"/>
  <c r="M274" i="8"/>
  <c r="M398" i="8"/>
  <c r="M239" i="8"/>
  <c r="M227" i="8"/>
  <c r="M363" i="8"/>
  <c r="M371" i="8"/>
  <c r="M365" i="8"/>
  <c r="M147" i="8"/>
  <c r="M135" i="8"/>
  <c r="M259" i="8"/>
  <c r="M79" i="8"/>
  <c r="M67" i="8"/>
  <c r="M214" i="8"/>
  <c r="M22" i="8"/>
  <c r="M167" i="8"/>
  <c r="M146" i="8"/>
  <c r="M203" i="8"/>
  <c r="M180" i="8"/>
  <c r="M305" i="8"/>
  <c r="M260" i="8"/>
  <c r="M145" i="8"/>
  <c r="M16" i="8" l="1"/>
  <c r="M6" i="8"/>
  <c r="M27" i="8"/>
  <c r="M28" i="8" s="1"/>
  <c r="M10" i="8"/>
  <c r="M29" i="8"/>
  <c r="M57" i="8"/>
  <c r="M40" i="8"/>
  <c r="M44" i="8"/>
  <c r="M53" i="8"/>
  <c r="M56" i="8"/>
  <c r="M80" i="8"/>
  <c r="M70" i="8"/>
  <c r="M91" i="8"/>
  <c r="M92" i="8" s="1"/>
  <c r="M74" i="8"/>
  <c r="M93" i="8"/>
  <c r="M121" i="8"/>
  <c r="M153" i="8" s="1"/>
  <c r="M185" i="8" s="1"/>
  <c r="M104" i="8"/>
  <c r="M108" i="8"/>
  <c r="M117" i="8"/>
  <c r="M120" i="8"/>
  <c r="M144" i="8"/>
  <c r="M134" i="8"/>
  <c r="M138" i="8"/>
  <c r="M155" i="8"/>
  <c r="M156" i="8" s="1"/>
  <c r="M157" i="8"/>
  <c r="M168" i="8"/>
  <c r="M172" i="8"/>
  <c r="M181" i="8"/>
  <c r="M184" i="8"/>
  <c r="M208" i="8"/>
  <c r="M198" i="8"/>
  <c r="M219" i="8"/>
  <c r="M220" i="8" s="1"/>
  <c r="M202" i="8"/>
  <c r="M221" i="8"/>
  <c r="M249" i="8"/>
  <c r="M232" i="8"/>
  <c r="M236" i="8"/>
  <c r="M245" i="8"/>
  <c r="M248" i="8"/>
  <c r="M272" i="8"/>
  <c r="M262" i="8"/>
  <c r="M283" i="8"/>
  <c r="M284" i="8" s="1"/>
  <c r="M266" i="8"/>
  <c r="M285" i="8"/>
  <c r="M313" i="8"/>
  <c r="M296" i="8"/>
  <c r="M300" i="8"/>
  <c r="M309" i="8"/>
  <c r="M312" i="8"/>
  <c r="M336" i="8"/>
  <c r="M326" i="8"/>
  <c r="M347" i="8"/>
  <c r="M348" i="8" s="1"/>
  <c r="M330" i="8"/>
  <c r="M349" i="8"/>
  <c r="M377" i="8"/>
  <c r="M360" i="8"/>
  <c r="M364" i="8"/>
  <c r="M373" i="8"/>
  <c r="M376" i="8"/>
  <c r="M420" i="8"/>
  <c r="M400" i="8"/>
  <c r="M390" i="8"/>
  <c r="M394" i="8"/>
  <c r="M411" i="8"/>
  <c r="M412" i="8" s="1"/>
  <c r="M413" i="8"/>
  <c r="M25" i="8"/>
  <c r="M8" i="8"/>
  <c r="M12" i="8"/>
  <c r="M21" i="8"/>
  <c r="M24" i="8"/>
  <c r="M48" i="8"/>
  <c r="M38" i="8"/>
  <c r="M42" i="8"/>
  <c r="M59" i="8"/>
  <c r="M60" i="8" s="1"/>
  <c r="M61" i="8"/>
  <c r="M89" i="8"/>
  <c r="M72" i="8"/>
  <c r="M76" i="8"/>
  <c r="M85" i="8"/>
  <c r="M88" i="8"/>
  <c r="M112" i="8"/>
  <c r="M102" i="8"/>
  <c r="M106" i="8"/>
  <c r="M123" i="8"/>
  <c r="M124" i="8" s="1"/>
  <c r="M125" i="8"/>
  <c r="M136" i="8"/>
  <c r="M140" i="8"/>
  <c r="M149" i="8"/>
  <c r="M152" i="8"/>
  <c r="M176" i="8"/>
  <c r="M166" i="8"/>
  <c r="M170" i="8"/>
  <c r="M187" i="8"/>
  <c r="M188" i="8" s="1"/>
  <c r="M189" i="8"/>
  <c r="M217" i="8"/>
  <c r="M200" i="8"/>
  <c r="M204" i="8"/>
  <c r="M213" i="8"/>
  <c r="M216" i="8"/>
  <c r="M240" i="8"/>
  <c r="M230" i="8"/>
  <c r="M234" i="8"/>
  <c r="M251" i="8"/>
  <c r="M252" i="8" s="1"/>
  <c r="M253" i="8"/>
  <c r="M281" i="8"/>
  <c r="M264" i="8"/>
  <c r="M268" i="8"/>
  <c r="M277" i="8"/>
  <c r="M280" i="8"/>
  <c r="M304" i="8"/>
  <c r="M294" i="8"/>
  <c r="M298" i="8"/>
  <c r="M315" i="8"/>
  <c r="M316" i="8" s="1"/>
  <c r="M317" i="8"/>
  <c r="M345" i="8"/>
  <c r="M328" i="8"/>
  <c r="M332" i="8"/>
  <c r="M341" i="8"/>
  <c r="M344" i="8"/>
  <c r="M368" i="8"/>
  <c r="M358" i="8"/>
  <c r="M362" i="8"/>
  <c r="M379" i="8"/>
  <c r="M380" i="8" s="1"/>
  <c r="M381" i="8"/>
  <c r="M409" i="8"/>
  <c r="M392" i="8"/>
  <c r="M396" i="8"/>
  <c r="M405" i="8"/>
  <c r="M408" i="8"/>
  <c r="AO121" i="8"/>
  <c r="D32" i="8"/>
  <c r="AP185" i="8"/>
  <c r="AQ186" i="8"/>
  <c r="AO119" i="2"/>
  <c r="AL179" i="22"/>
  <c r="AO179" i="22" s="1"/>
  <c r="AQ120" i="2"/>
  <c r="AP119" i="2"/>
  <c r="AN180" i="22"/>
  <c r="AM179" i="22"/>
  <c r="M127" i="8" l="1"/>
  <c r="M128" i="8" s="1"/>
  <c r="M126" i="8"/>
  <c r="M63" i="8"/>
  <c r="M64" i="8" s="1"/>
  <c r="M62" i="8"/>
  <c r="M414" i="8"/>
  <c r="M415" i="8"/>
  <c r="M416" i="8" s="1"/>
  <c r="M158" i="8"/>
  <c r="M159" i="8"/>
  <c r="M160" i="8" s="1"/>
  <c r="M95" i="8"/>
  <c r="M96" i="8" s="1"/>
  <c r="M94" i="8"/>
  <c r="M31" i="8"/>
  <c r="M32" i="8" s="1"/>
  <c r="M30" i="8"/>
  <c r="AO122" i="8"/>
  <c r="M383" i="8"/>
  <c r="M384" i="8" s="1"/>
  <c r="M382" i="8"/>
  <c r="M319" i="8"/>
  <c r="M320" i="8" s="1"/>
  <c r="M318" i="8"/>
  <c r="M255" i="8"/>
  <c r="M256" i="8" s="1"/>
  <c r="M254" i="8"/>
  <c r="M191" i="8"/>
  <c r="M192" i="8" s="1"/>
  <c r="M190" i="8"/>
  <c r="M351" i="8"/>
  <c r="M352" i="8" s="1"/>
  <c r="M350" i="8"/>
  <c r="M287" i="8"/>
  <c r="M288" i="8" s="1"/>
  <c r="M286" i="8"/>
  <c r="M223" i="8"/>
  <c r="M224" i="8" s="1"/>
  <c r="M222" i="8"/>
  <c r="AP186" i="8"/>
  <c r="AQ187" i="8"/>
  <c r="AO120" i="2"/>
  <c r="AL180" i="22"/>
  <c r="AO180" i="22" s="1"/>
  <c r="AQ121" i="2"/>
  <c r="AP120" i="2"/>
  <c r="AN181" i="22"/>
  <c r="AM180" i="22"/>
  <c r="S13" i="22"/>
  <c r="S14" i="22"/>
  <c r="S15" i="22"/>
  <c r="S6" i="22"/>
  <c r="S5" i="22"/>
  <c r="S11" i="22"/>
  <c r="S7" i="22"/>
  <c r="S22" i="22"/>
  <c r="S20" i="22"/>
  <c r="S19" i="22"/>
  <c r="S12" i="22"/>
  <c r="S23" i="22"/>
  <c r="S4" i="22"/>
  <c r="S21" i="22"/>
  <c r="S29" i="22" l="1"/>
  <c r="S27" i="22"/>
  <c r="S30" i="22"/>
  <c r="S28" i="22"/>
  <c r="AO123" i="8"/>
  <c r="AP187" i="8"/>
  <c r="AQ188" i="8"/>
  <c r="AO121" i="2"/>
  <c r="AL181" i="22"/>
  <c r="AO181" i="22" s="1"/>
  <c r="AQ122" i="2"/>
  <c r="AP121" i="2"/>
  <c r="AN182" i="22"/>
  <c r="AM181" i="22"/>
  <c r="S35" i="22"/>
  <c r="S34" i="22"/>
  <c r="S3" i="22"/>
  <c r="S37" i="22"/>
  <c r="S36" i="22"/>
  <c r="S38" i="22"/>
  <c r="S26" i="22" l="1"/>
  <c r="S31" i="22" s="1"/>
  <c r="S39" i="22"/>
  <c r="S46" i="22"/>
  <c r="S45" i="22"/>
  <c r="AO124" i="8"/>
  <c r="S44" i="22"/>
  <c r="S43" i="22"/>
  <c r="AP188" i="8"/>
  <c r="AQ189" i="8"/>
  <c r="AO122" i="2"/>
  <c r="AL182" i="22"/>
  <c r="AO182" i="22" s="1"/>
  <c r="AQ123" i="2"/>
  <c r="AP122" i="2"/>
  <c r="AN183" i="22"/>
  <c r="AM182" i="22"/>
  <c r="J187" i="28"/>
  <c r="L187" i="28" l="1"/>
  <c r="S42" i="22"/>
  <c r="S47" i="22"/>
  <c r="AO125" i="8"/>
  <c r="AP189" i="8"/>
  <c r="AQ190" i="8"/>
  <c r="AO123" i="2"/>
  <c r="AL183" i="22"/>
  <c r="AO183" i="22" s="1"/>
  <c r="AQ124" i="2"/>
  <c r="AP123" i="2"/>
  <c r="AN184" i="22"/>
  <c r="AM183" i="22"/>
  <c r="AO126" i="8" l="1"/>
  <c r="AP190" i="8"/>
  <c r="AQ191" i="8"/>
  <c r="AO124" i="2"/>
  <c r="AL184" i="22"/>
  <c r="AO184" i="22" s="1"/>
  <c r="AQ125" i="2"/>
  <c r="AP124" i="2"/>
  <c r="AN185" i="22"/>
  <c r="AM184" i="22"/>
  <c r="AO127" i="8" l="1"/>
  <c r="AP191" i="8"/>
  <c r="AQ192" i="8"/>
  <c r="AO125" i="2"/>
  <c r="AL185" i="22"/>
  <c r="AO185" i="22" s="1"/>
  <c r="AQ126" i="2"/>
  <c r="AP125" i="2"/>
  <c r="AN186" i="22"/>
  <c r="AM185" i="22"/>
  <c r="AO128" i="8" l="1"/>
  <c r="AP192" i="8"/>
  <c r="AQ193" i="8"/>
  <c r="AO126" i="2"/>
  <c r="AL186" i="22"/>
  <c r="AO186" i="22" s="1"/>
  <c r="AQ127" i="2"/>
  <c r="AP126" i="2"/>
  <c r="AN187" i="22"/>
  <c r="AM186" i="22"/>
  <c r="AO129" i="8" l="1"/>
  <c r="AP193" i="8"/>
  <c r="AQ194" i="8"/>
  <c r="AO127" i="2"/>
  <c r="AL187" i="22"/>
  <c r="AO187" i="22" s="1"/>
  <c r="AQ128" i="2"/>
  <c r="AP127" i="2"/>
  <c r="AN188" i="22"/>
  <c r="AM187" i="22"/>
  <c r="AO130" i="8" l="1"/>
  <c r="AP194" i="8"/>
  <c r="AQ195" i="8"/>
  <c r="AO128" i="2"/>
  <c r="AL188" i="22"/>
  <c r="AO188" i="22" s="1"/>
  <c r="AQ129" i="2"/>
  <c r="AP128" i="2"/>
  <c r="AN189" i="22"/>
  <c r="AM188" i="22"/>
  <c r="AO131" i="8" l="1"/>
  <c r="AP195" i="8"/>
  <c r="AQ196" i="8"/>
  <c r="AO129" i="2"/>
  <c r="AL189" i="22"/>
  <c r="AO189" i="22" s="1"/>
  <c r="AQ130" i="2"/>
  <c r="AP129" i="2"/>
  <c r="AN190" i="22"/>
  <c r="AM189" i="22"/>
  <c r="AO132" i="8" l="1"/>
  <c r="AP196" i="8"/>
  <c r="AQ197" i="8"/>
  <c r="AO130" i="2"/>
  <c r="AL190" i="22"/>
  <c r="AO190" i="22" s="1"/>
  <c r="AQ131" i="2"/>
  <c r="AP130" i="2"/>
  <c r="AN191" i="22"/>
  <c r="AM190" i="22"/>
  <c r="N215" i="8"/>
  <c r="N372" i="8"/>
  <c r="N406" i="8"/>
  <c r="N395" i="8"/>
  <c r="N101" i="8"/>
  <c r="N81" i="8"/>
  <c r="N115" i="8"/>
  <c r="N273" i="8"/>
  <c r="N260" i="8"/>
  <c r="N293" i="8"/>
  <c r="N407" i="8"/>
  <c r="N397" i="8"/>
  <c r="N3" i="8"/>
  <c r="N173" i="8"/>
  <c r="N150" i="8"/>
  <c r="N183" i="8"/>
  <c r="N307" i="8"/>
  <c r="N295" i="8"/>
  <c r="N308" i="8"/>
  <c r="N71" i="8"/>
  <c r="N50" i="8"/>
  <c r="N83" i="8"/>
  <c r="N207" i="8"/>
  <c r="N195" i="8"/>
  <c r="N209" i="8"/>
  <c r="N387" i="8"/>
  <c r="N366" i="8"/>
  <c r="N399" i="8"/>
  <c r="N107" i="8"/>
  <c r="N84" i="8"/>
  <c r="N109" i="8"/>
  <c r="N276" i="8"/>
  <c r="N265" i="8"/>
  <c r="N299" i="8"/>
  <c r="N5" i="8"/>
  <c r="N401" i="8"/>
  <c r="N7" i="8"/>
  <c r="N402" i="8"/>
  <c r="N164" i="8"/>
  <c r="N197" i="8"/>
  <c r="N177" i="8"/>
  <c r="N301" i="8"/>
  <c r="N323" i="8"/>
  <c r="N302" i="8"/>
  <c r="N54" i="8"/>
  <c r="N87" i="8"/>
  <c r="N77" i="8"/>
  <c r="N199" i="8"/>
  <c r="N212" i="8"/>
  <c r="N201" i="8"/>
  <c r="N357" i="8"/>
  <c r="N391" i="8"/>
  <c r="N370" i="8"/>
  <c r="N99" i="8"/>
  <c r="N113" i="8"/>
  <c r="N100" i="8"/>
  <c r="N247" i="8"/>
  <c r="N291" i="8"/>
  <c r="N270" i="8"/>
  <c r="N404" i="8"/>
  <c r="N13" i="8"/>
  <c r="N20" i="8"/>
  <c r="N147" i="8"/>
  <c r="N180" i="8"/>
  <c r="N169" i="8"/>
  <c r="N305" i="8"/>
  <c r="N35" i="8"/>
  <c r="N339" i="8"/>
  <c r="N47" i="8"/>
  <c r="N238" i="8"/>
  <c r="N68" i="8"/>
  <c r="N205" i="8"/>
  <c r="N182" i="8"/>
  <c r="N239" i="8"/>
  <c r="N363" i="8"/>
  <c r="N340" i="8"/>
  <c r="N374" i="8"/>
  <c r="N103" i="8"/>
  <c r="N82" i="8"/>
  <c r="N139" i="8"/>
  <c r="N261" i="8"/>
  <c r="N241" i="8"/>
  <c r="N274" i="8"/>
  <c r="N398" i="8"/>
  <c r="N375" i="8"/>
  <c r="N37" i="8"/>
  <c r="N151" i="8"/>
  <c r="N141" i="8"/>
  <c r="N174" i="8"/>
  <c r="N297" i="8"/>
  <c r="N275" i="8"/>
  <c r="N343" i="8"/>
  <c r="N51" i="8"/>
  <c r="N39" i="8"/>
  <c r="N73" i="8"/>
  <c r="N196" i="8"/>
  <c r="N175" i="8"/>
  <c r="N206" i="8"/>
  <c r="N243" i="8"/>
  <c r="N231" i="8"/>
  <c r="N355" i="8"/>
  <c r="N388" i="8"/>
  <c r="N367" i="8"/>
  <c r="N75" i="8"/>
  <c r="N143" i="8"/>
  <c r="N131" i="8"/>
  <c r="N244" i="8"/>
  <c r="N278" i="8"/>
  <c r="N267" i="8"/>
  <c r="N389" i="8"/>
  <c r="N43" i="8"/>
  <c r="N15" i="8"/>
  <c r="N145" i="8"/>
  <c r="N178" i="8"/>
  <c r="N165" i="8"/>
  <c r="N279" i="8"/>
  <c r="N337" i="8"/>
  <c r="N324" i="8"/>
  <c r="N45" i="8"/>
  <c r="N78" i="8"/>
  <c r="N55" i="8"/>
  <c r="N179" i="8"/>
  <c r="N237" i="8"/>
  <c r="N214" i="8"/>
  <c r="N359" i="8"/>
  <c r="N393" i="8"/>
  <c r="N371" i="8"/>
  <c r="N79" i="8"/>
  <c r="N135" i="8"/>
  <c r="N114" i="8"/>
  <c r="N259" i="8"/>
  <c r="N292" i="8"/>
  <c r="N271" i="8"/>
  <c r="N9" i="8"/>
  <c r="N86" i="8"/>
  <c r="N14" i="8"/>
  <c r="N148" i="8"/>
  <c r="N137" i="8"/>
  <c r="N171" i="8"/>
  <c r="N327" i="8"/>
  <c r="N306" i="8"/>
  <c r="N329" i="8"/>
  <c r="N49" i="8"/>
  <c r="N36" i="8"/>
  <c r="N69" i="8"/>
  <c r="N227" i="8"/>
  <c r="N228" i="8"/>
  <c r="N342" i="8"/>
  <c r="N331" i="8"/>
  <c r="N365" i="8"/>
  <c r="N116" i="8"/>
  <c r="N105" i="8"/>
  <c r="N118" i="8"/>
  <c r="N242" i="8"/>
  <c r="N229" i="8"/>
  <c r="N263" i="8"/>
  <c r="N17" i="8"/>
  <c r="N4" i="8"/>
  <c r="N18" i="8"/>
  <c r="N142" i="8"/>
  <c r="N119" i="8"/>
  <c r="N163" i="8"/>
  <c r="N333" i="8"/>
  <c r="N310" i="8"/>
  <c r="N334" i="8"/>
  <c r="N311" i="8"/>
  <c r="N19" i="8"/>
  <c r="N52" i="8"/>
  <c r="N41" i="8"/>
  <c r="N210" i="8"/>
  <c r="N233" i="8"/>
  <c r="N211" i="8"/>
  <c r="N335" i="8"/>
  <c r="N369" i="8"/>
  <c r="N356" i="8"/>
  <c r="N110" i="8"/>
  <c r="N132" i="8"/>
  <c r="N111" i="8"/>
  <c r="N235" i="8"/>
  <c r="N269" i="8"/>
  <c r="N246" i="8"/>
  <c r="N403" i="8"/>
  <c r="N22" i="8"/>
  <c r="N11" i="8"/>
  <c r="N133" i="8"/>
  <c r="N167" i="8"/>
  <c r="N146" i="8"/>
  <c r="N303" i="8"/>
  <c r="N338" i="8"/>
  <c r="N325" i="8"/>
  <c r="N23" i="8"/>
  <c r="N67" i="8"/>
  <c r="N46" i="8"/>
  <c r="N203" i="8"/>
  <c r="N361" i="8"/>
  <c r="N16" i="8" l="1"/>
  <c r="N6" i="8"/>
  <c r="N27" i="8"/>
  <c r="N28" i="8" s="1"/>
  <c r="N10" i="8"/>
  <c r="N29" i="8"/>
  <c r="N57" i="8"/>
  <c r="N40" i="8"/>
  <c r="N44" i="8"/>
  <c r="N53" i="8"/>
  <c r="N56" i="8"/>
  <c r="N80" i="8"/>
  <c r="N70" i="8"/>
  <c r="N91" i="8"/>
  <c r="N92" i="8" s="1"/>
  <c r="N74" i="8"/>
  <c r="N93" i="8"/>
  <c r="N121" i="8"/>
  <c r="N153" i="8" s="1"/>
  <c r="N185" i="8" s="1"/>
  <c r="N104" i="8"/>
  <c r="N108" i="8"/>
  <c r="N117" i="8"/>
  <c r="N120" i="8"/>
  <c r="N144" i="8"/>
  <c r="N134" i="8"/>
  <c r="N138" i="8"/>
  <c r="N155" i="8"/>
  <c r="N156" i="8" s="1"/>
  <c r="N157" i="8"/>
  <c r="N168" i="8"/>
  <c r="N172" i="8"/>
  <c r="N181" i="8"/>
  <c r="N184" i="8"/>
  <c r="N208" i="8"/>
  <c r="N198" i="8"/>
  <c r="N219" i="8"/>
  <c r="N220" i="8" s="1"/>
  <c r="N202" i="8"/>
  <c r="N221" i="8"/>
  <c r="N249" i="8"/>
  <c r="N232" i="8"/>
  <c r="N236" i="8"/>
  <c r="N245" i="8"/>
  <c r="N248" i="8"/>
  <c r="N272" i="8"/>
  <c r="N262" i="8"/>
  <c r="N283" i="8"/>
  <c r="N284" i="8" s="1"/>
  <c r="N266" i="8"/>
  <c r="N285" i="8"/>
  <c r="N313" i="8"/>
  <c r="N296" i="8"/>
  <c r="N300" i="8"/>
  <c r="N309" i="8"/>
  <c r="N312" i="8"/>
  <c r="N336" i="8"/>
  <c r="N326" i="8"/>
  <c r="N347" i="8"/>
  <c r="N348" i="8" s="1"/>
  <c r="N330" i="8"/>
  <c r="N349" i="8"/>
  <c r="N377" i="8"/>
  <c r="N360" i="8"/>
  <c r="N364" i="8"/>
  <c r="N373" i="8"/>
  <c r="N376" i="8"/>
  <c r="N420" i="8"/>
  <c r="N409" i="8" s="1"/>
  <c r="N400" i="8"/>
  <c r="N390" i="8"/>
  <c r="N394" i="8"/>
  <c r="N411" i="8"/>
  <c r="N412" i="8" s="1"/>
  <c r="N413" i="8"/>
  <c r="N25" i="8"/>
  <c r="N8" i="8"/>
  <c r="N12" i="8"/>
  <c r="N21" i="8"/>
  <c r="N24" i="8"/>
  <c r="N48" i="8"/>
  <c r="N38" i="8"/>
  <c r="N42" i="8"/>
  <c r="N59" i="8"/>
  <c r="N60" i="8" s="1"/>
  <c r="N61" i="8"/>
  <c r="N89" i="8"/>
  <c r="N72" i="8"/>
  <c r="N76" i="8"/>
  <c r="N85" i="8"/>
  <c r="N88" i="8"/>
  <c r="N112" i="8"/>
  <c r="N102" i="8"/>
  <c r="N106" i="8"/>
  <c r="N123" i="8"/>
  <c r="N124" i="8" s="1"/>
  <c r="N125" i="8"/>
  <c r="N136" i="8"/>
  <c r="N140" i="8"/>
  <c r="N149" i="8"/>
  <c r="N152" i="8"/>
  <c r="N176" i="8"/>
  <c r="N166" i="8"/>
  <c r="N170" i="8"/>
  <c r="N187" i="8"/>
  <c r="N188" i="8" s="1"/>
  <c r="N189" i="8"/>
  <c r="N217" i="8"/>
  <c r="N200" i="8"/>
  <c r="N204" i="8"/>
  <c r="N213" i="8"/>
  <c r="N216" i="8"/>
  <c r="N240" i="8"/>
  <c r="N230" i="8"/>
  <c r="N234" i="8"/>
  <c r="N251" i="8"/>
  <c r="N252" i="8" s="1"/>
  <c r="N253" i="8"/>
  <c r="N281" i="8"/>
  <c r="N264" i="8"/>
  <c r="N268" i="8"/>
  <c r="N277" i="8"/>
  <c r="N280" i="8"/>
  <c r="N304" i="8"/>
  <c r="N294" i="8"/>
  <c r="N298" i="8"/>
  <c r="N315" i="8"/>
  <c r="N316" i="8" s="1"/>
  <c r="N317" i="8"/>
  <c r="N345" i="8"/>
  <c r="N328" i="8"/>
  <c r="N332" i="8"/>
  <c r="N341" i="8"/>
  <c r="N344" i="8"/>
  <c r="N368" i="8"/>
  <c r="N358" i="8"/>
  <c r="N362" i="8"/>
  <c r="N379" i="8"/>
  <c r="N380" i="8" s="1"/>
  <c r="N381" i="8"/>
  <c r="N392" i="8"/>
  <c r="N396" i="8"/>
  <c r="N405" i="8"/>
  <c r="N408" i="8"/>
  <c r="AO133" i="8"/>
  <c r="AP197" i="8"/>
  <c r="AQ198" i="8"/>
  <c r="AO131" i="2"/>
  <c r="AL191" i="22"/>
  <c r="AO191" i="22" s="1"/>
  <c r="AQ132" i="2"/>
  <c r="AP131" i="2"/>
  <c r="AN192" i="22"/>
  <c r="AM191" i="22"/>
  <c r="N127" i="8" l="1"/>
  <c r="N128" i="8" s="1"/>
  <c r="N126" i="8"/>
  <c r="N63" i="8"/>
  <c r="N64" i="8" s="1"/>
  <c r="N62" i="8"/>
  <c r="N414" i="8"/>
  <c r="N415" i="8"/>
  <c r="N416" i="8" s="1"/>
  <c r="N158" i="8"/>
  <c r="N159" i="8"/>
  <c r="N160" i="8" s="1"/>
  <c r="N95" i="8"/>
  <c r="N96" i="8" s="1"/>
  <c r="N94" i="8"/>
  <c r="N31" i="8"/>
  <c r="N32" i="8" s="1"/>
  <c r="N30" i="8"/>
  <c r="N383" i="8"/>
  <c r="N384" i="8" s="1"/>
  <c r="N382" i="8"/>
  <c r="N319" i="8"/>
  <c r="N320" i="8" s="1"/>
  <c r="N318" i="8"/>
  <c r="N255" i="8"/>
  <c r="N256" i="8" s="1"/>
  <c r="N254" i="8"/>
  <c r="N191" i="8"/>
  <c r="N192" i="8" s="1"/>
  <c r="N190" i="8"/>
  <c r="N351" i="8"/>
  <c r="N352" i="8" s="1"/>
  <c r="N350" i="8"/>
  <c r="N287" i="8"/>
  <c r="N288" i="8" s="1"/>
  <c r="N286" i="8"/>
  <c r="N223" i="8"/>
  <c r="N224" i="8" s="1"/>
  <c r="N222" i="8"/>
  <c r="AO134" i="8"/>
  <c r="AP198" i="8"/>
  <c r="AQ199" i="8"/>
  <c r="AO132" i="2"/>
  <c r="AL192" i="22"/>
  <c r="AO192" i="22" s="1"/>
  <c r="AQ133" i="2"/>
  <c r="AP132" i="2"/>
  <c r="AN193" i="22"/>
  <c r="AM192" i="22"/>
  <c r="F210" i="8"/>
  <c r="F242" i="8"/>
  <c r="E215" i="8"/>
  <c r="E82" i="8"/>
  <c r="F231" i="8"/>
  <c r="E146" i="8"/>
  <c r="F337" i="8"/>
  <c r="E371" i="8"/>
  <c r="G231" i="8"/>
  <c r="G195" i="8"/>
  <c r="G110" i="8"/>
  <c r="F78" i="8"/>
  <c r="F311" i="8"/>
  <c r="G51" i="8"/>
  <c r="F175" i="8"/>
  <c r="E243" i="8"/>
  <c r="G79" i="8"/>
  <c r="E143" i="8"/>
  <c r="E292" i="8"/>
  <c r="E178" i="8"/>
  <c r="E141" i="8"/>
  <c r="G333" i="8"/>
  <c r="F246" i="8"/>
  <c r="F365" i="8"/>
  <c r="F275" i="8"/>
  <c r="F179" i="8"/>
  <c r="E195" i="8"/>
  <c r="F169" i="8"/>
  <c r="G399" i="8"/>
  <c r="E374" i="8"/>
  <c r="G228" i="8"/>
  <c r="G274" i="8"/>
  <c r="F407" i="8"/>
  <c r="E235" i="8"/>
  <c r="F244" i="8"/>
  <c r="F105" i="8"/>
  <c r="F339" i="8"/>
  <c r="F402" i="8"/>
  <c r="G375" i="8"/>
  <c r="F55" i="8"/>
  <c r="G81" i="8"/>
  <c r="G49" i="8"/>
  <c r="E17" i="8"/>
  <c r="E214" i="8"/>
  <c r="E86" i="8"/>
  <c r="F177" i="8"/>
  <c r="F229" i="8"/>
  <c r="E276" i="8"/>
  <c r="E182" i="8"/>
  <c r="F114" i="8"/>
  <c r="F367" i="8"/>
  <c r="E183" i="8"/>
  <c r="E15" i="8"/>
  <c r="F50" i="8"/>
  <c r="F356" i="8"/>
  <c r="G339" i="8"/>
  <c r="G205" i="8"/>
  <c r="F215" i="8"/>
  <c r="G407" i="8"/>
  <c r="E77" i="8"/>
  <c r="E197" i="8"/>
  <c r="E324" i="8"/>
  <c r="F37" i="8"/>
  <c r="F164" i="8"/>
  <c r="E323" i="8"/>
  <c r="G308" i="8"/>
  <c r="E275" i="8"/>
  <c r="E279" i="8"/>
  <c r="F271" i="8"/>
  <c r="G180" i="8"/>
  <c r="G113" i="8"/>
  <c r="E169" i="8"/>
  <c r="F46" i="8"/>
  <c r="E209" i="8"/>
  <c r="F371" i="8"/>
  <c r="F259" i="8"/>
  <c r="F182" i="8"/>
  <c r="G402" i="8"/>
  <c r="F369" i="8"/>
  <c r="G99" i="8"/>
  <c r="G395" i="8"/>
  <c r="E238" i="8"/>
  <c r="E333" i="8"/>
  <c r="G50" i="8"/>
  <c r="F327" i="8"/>
  <c r="E237" i="8"/>
  <c r="G292" i="8"/>
  <c r="G305" i="8"/>
  <c r="G84" i="8"/>
  <c r="E14" i="8"/>
  <c r="E401" i="8"/>
  <c r="E205" i="8"/>
  <c r="F39" i="8"/>
  <c r="E297" i="8"/>
  <c r="G369" i="8"/>
  <c r="G366" i="8"/>
  <c r="G173" i="8"/>
  <c r="E389" i="8"/>
  <c r="G39" i="8"/>
  <c r="F297" i="8"/>
  <c r="F207" i="8"/>
  <c r="E337" i="8"/>
  <c r="G335" i="8"/>
  <c r="E177" i="8"/>
  <c r="D323" i="8"/>
  <c r="G41" i="8"/>
  <c r="E35" i="8"/>
  <c r="E165" i="8"/>
  <c r="G132" i="8"/>
  <c r="G175" i="8"/>
  <c r="G73" i="8"/>
  <c r="G302" i="8"/>
  <c r="F333" i="8"/>
  <c r="F103" i="8"/>
  <c r="E107" i="8"/>
  <c r="F355" i="8"/>
  <c r="F205" i="8"/>
  <c r="E407" i="8"/>
  <c r="F370" i="8"/>
  <c r="G116" i="8"/>
  <c r="F132" i="8"/>
  <c r="F273" i="8"/>
  <c r="G403" i="8"/>
  <c r="E11" i="8"/>
  <c r="G239" i="8"/>
  <c r="G151" i="8"/>
  <c r="D195" i="8"/>
  <c r="E363" i="8"/>
  <c r="E227" i="8"/>
  <c r="G67" i="8"/>
  <c r="E67" i="8"/>
  <c r="F67" i="8"/>
  <c r="E260" i="8"/>
  <c r="F260" i="8"/>
  <c r="F307" i="8"/>
  <c r="G278" i="8"/>
  <c r="E375" i="8"/>
  <c r="E212" i="8"/>
  <c r="F81" i="8"/>
  <c r="G356" i="8"/>
  <c r="F366" i="8"/>
  <c r="G207" i="8"/>
  <c r="F278" i="8"/>
  <c r="G43" i="8"/>
  <c r="F35" i="8"/>
  <c r="E239" i="8"/>
  <c r="G77" i="8"/>
  <c r="G363" i="8"/>
  <c r="F199" i="8"/>
  <c r="G36" i="8"/>
  <c r="F329" i="8"/>
  <c r="G259" i="8"/>
  <c r="F82" i="8"/>
  <c r="F174" i="8"/>
  <c r="G209" i="8"/>
  <c r="E118" i="8"/>
  <c r="G306" i="8"/>
  <c r="F399" i="8"/>
  <c r="G359" i="8"/>
  <c r="F145" i="8"/>
  <c r="E278" i="8"/>
  <c r="E261" i="8"/>
  <c r="E274" i="8"/>
  <c r="D131" i="8"/>
  <c r="G114" i="8"/>
  <c r="G69" i="8"/>
  <c r="E398" i="8"/>
  <c r="E402" i="8"/>
  <c r="G178" i="8"/>
  <c r="F214" i="8"/>
  <c r="G227" i="8"/>
  <c r="G271" i="8"/>
  <c r="F228" i="8"/>
  <c r="E361" i="8"/>
  <c r="F299" i="8"/>
  <c r="F335" i="8"/>
  <c r="G214" i="8"/>
  <c r="G68" i="8"/>
  <c r="E338" i="8"/>
  <c r="G203" i="8"/>
  <c r="E325" i="8"/>
  <c r="G238" i="8"/>
  <c r="E133" i="8"/>
  <c r="E18" i="8"/>
  <c r="E366" i="8"/>
  <c r="E201" i="8"/>
  <c r="F86" i="8"/>
  <c r="E81" i="8"/>
  <c r="E116" i="8"/>
  <c r="E203" i="8"/>
  <c r="G293" i="8"/>
  <c r="G324" i="8"/>
  <c r="G52" i="8"/>
  <c r="G169" i="8"/>
  <c r="G105" i="8"/>
  <c r="E13" i="8"/>
  <c r="D99" i="8"/>
  <c r="F387" i="8"/>
  <c r="E139" i="8"/>
  <c r="E50" i="8"/>
  <c r="E47" i="8"/>
  <c r="G260" i="8"/>
  <c r="E148" i="8"/>
  <c r="F334" i="8"/>
  <c r="F47" i="8"/>
  <c r="F87" i="8"/>
  <c r="E404" i="8"/>
  <c r="D227" i="8"/>
  <c r="G265" i="8"/>
  <c r="F359" i="8"/>
  <c r="G391" i="8"/>
  <c r="E78" i="8"/>
  <c r="G199" i="8"/>
  <c r="E199" i="8"/>
  <c r="G131" i="8"/>
  <c r="E244" i="8"/>
  <c r="F233" i="8"/>
  <c r="F363" i="8"/>
  <c r="E87" i="8"/>
  <c r="E79" i="8"/>
  <c r="D35" i="8"/>
  <c r="F84" i="8"/>
  <c r="F279" i="8"/>
  <c r="E211" i="8"/>
  <c r="G323" i="8"/>
  <c r="E303" i="8"/>
  <c r="F115" i="8"/>
  <c r="F209" i="8"/>
  <c r="G196" i="8"/>
  <c r="F398" i="8"/>
  <c r="E19" i="8"/>
  <c r="G267" i="8"/>
  <c r="E357" i="8"/>
  <c r="G133" i="8"/>
  <c r="E334" i="8"/>
  <c r="F69" i="8"/>
  <c r="F133" i="8"/>
  <c r="F404" i="8"/>
  <c r="F393" i="8"/>
  <c r="F340" i="8"/>
  <c r="G279" i="8"/>
  <c r="E49" i="8"/>
  <c r="F109" i="8"/>
  <c r="E342" i="8"/>
  <c r="G171" i="8"/>
  <c r="E196" i="8"/>
  <c r="E399" i="8"/>
  <c r="E137" i="8"/>
  <c r="G177" i="8"/>
  <c r="F163" i="8"/>
  <c r="G86" i="8"/>
  <c r="E271" i="8"/>
  <c r="G237" i="8"/>
  <c r="E113" i="8"/>
  <c r="G388" i="8"/>
  <c r="F206" i="8"/>
  <c r="E242" i="8"/>
  <c r="F267" i="8"/>
  <c r="G301" i="8"/>
  <c r="F148" i="8"/>
  <c r="F79" i="8"/>
  <c r="G82" i="8"/>
  <c r="F100" i="8"/>
  <c r="E365" i="8"/>
  <c r="G78" i="8"/>
  <c r="F295" i="8"/>
  <c r="E71" i="8"/>
  <c r="G244" i="8"/>
  <c r="E41" i="8"/>
  <c r="E171" i="8"/>
  <c r="F389" i="8"/>
  <c r="F51" i="8"/>
  <c r="F338" i="8"/>
  <c r="G331" i="8"/>
  <c r="F308" i="8"/>
  <c r="G201" i="8"/>
  <c r="E247" i="8"/>
  <c r="E73" i="8"/>
  <c r="E269" i="8"/>
  <c r="G111" i="8"/>
  <c r="E403" i="8"/>
  <c r="F395" i="8"/>
  <c r="G355" i="8"/>
  <c r="G371" i="8"/>
  <c r="G141" i="8"/>
  <c r="G54" i="8"/>
  <c r="E22" i="8"/>
  <c r="G197" i="8"/>
  <c r="G35" i="8"/>
  <c r="F203" i="8"/>
  <c r="G55" i="8"/>
  <c r="G311" i="8"/>
  <c r="G325" i="8"/>
  <c r="G370" i="8"/>
  <c r="G211" i="8"/>
  <c r="E43" i="8"/>
  <c r="E301" i="8"/>
  <c r="E101" i="8"/>
  <c r="F195" i="8"/>
  <c r="G261" i="8"/>
  <c r="G229" i="8"/>
  <c r="F293" i="8"/>
  <c r="G263" i="8"/>
  <c r="G233" i="8"/>
  <c r="E105" i="8"/>
  <c r="G47" i="8"/>
  <c r="F107" i="8"/>
  <c r="F83" i="8"/>
  <c r="F150" i="8"/>
  <c r="E311" i="8"/>
  <c r="G365" i="8"/>
  <c r="E20" i="8"/>
  <c r="E142" i="8"/>
  <c r="E5" i="8"/>
  <c r="F269" i="8"/>
  <c r="E265" i="8"/>
  <c r="F397" i="8"/>
  <c r="E331" i="8"/>
  <c r="G75" i="8"/>
  <c r="E100" i="8"/>
  <c r="F135" i="8"/>
  <c r="E355" i="8"/>
  <c r="G119" i="8"/>
  <c r="G307" i="8"/>
  <c r="G150" i="8"/>
  <c r="G145" i="8"/>
  <c r="F305" i="8"/>
  <c r="E393" i="8"/>
  <c r="F403" i="8"/>
  <c r="G398" i="8"/>
  <c r="G291" i="8"/>
  <c r="E45" i="8"/>
  <c r="F146" i="8"/>
  <c r="E52" i="8"/>
  <c r="F212" i="8"/>
  <c r="G167" i="8"/>
  <c r="E111" i="8"/>
  <c r="E310" i="8"/>
  <c r="G183" i="8"/>
  <c r="G372" i="8"/>
  <c r="F178" i="8"/>
  <c r="F141" i="8"/>
  <c r="E359" i="8"/>
  <c r="E273" i="8"/>
  <c r="G247" i="8"/>
  <c r="F131" i="8"/>
  <c r="D259" i="8"/>
  <c r="F75" i="8"/>
  <c r="F142" i="8"/>
  <c r="F77" i="8"/>
  <c r="G135" i="8"/>
  <c r="E270" i="8"/>
  <c r="F301" i="8"/>
  <c r="D355" i="8"/>
  <c r="G100" i="8"/>
  <c r="F43" i="8"/>
  <c r="G401" i="8"/>
  <c r="E229" i="8"/>
  <c r="E206" i="8"/>
  <c r="F247" i="8"/>
  <c r="E370" i="8"/>
  <c r="G343" i="8"/>
  <c r="F291" i="8"/>
  <c r="F196" i="8"/>
  <c r="G147" i="8"/>
  <c r="F68" i="8"/>
  <c r="F374" i="8"/>
  <c r="F111" i="8"/>
  <c r="E150" i="8"/>
  <c r="G406" i="8"/>
  <c r="F238" i="8"/>
  <c r="G37" i="8"/>
  <c r="G137" i="8"/>
  <c r="F406" i="8"/>
  <c r="E327" i="8"/>
  <c r="E308" i="8"/>
  <c r="F183" i="8"/>
  <c r="E75" i="8"/>
  <c r="G334" i="8"/>
  <c r="E114" i="8"/>
  <c r="E69" i="8"/>
  <c r="G139" i="8"/>
  <c r="G299" i="8"/>
  <c r="F118" i="8"/>
  <c r="G109" i="8"/>
  <c r="F116" i="8"/>
  <c r="G71" i="8"/>
  <c r="G235" i="8"/>
  <c r="E132" i="8"/>
  <c r="G243" i="8"/>
  <c r="F173" i="8"/>
  <c r="E228" i="8"/>
  <c r="E343" i="8"/>
  <c r="F243" i="8"/>
  <c r="F99" i="8"/>
  <c r="E263" i="8"/>
  <c r="E3" i="8"/>
  <c r="F180" i="8"/>
  <c r="G46" i="8"/>
  <c r="G212" i="8"/>
  <c r="G103" i="8"/>
  <c r="F147" i="8"/>
  <c r="E299" i="8"/>
  <c r="F270" i="8"/>
  <c r="G146" i="8"/>
  <c r="G397" i="8"/>
  <c r="E295" i="8"/>
  <c r="E103" i="8"/>
  <c r="G115" i="8"/>
  <c r="F324" i="8"/>
  <c r="G270" i="8"/>
  <c r="E356" i="8"/>
  <c r="F139" i="8"/>
  <c r="E174" i="8"/>
  <c r="F292" i="8"/>
  <c r="G342" i="8"/>
  <c r="E115" i="8"/>
  <c r="E246" i="8"/>
  <c r="E109" i="8"/>
  <c r="F302" i="8"/>
  <c r="F235" i="8"/>
  <c r="F201" i="8"/>
  <c r="G206" i="8"/>
  <c r="E83" i="8"/>
  <c r="F143" i="8"/>
  <c r="F41" i="8"/>
  <c r="F342" i="8"/>
  <c r="F101" i="8"/>
  <c r="F325" i="8"/>
  <c r="E387" i="8"/>
  <c r="F261" i="8"/>
  <c r="F361" i="8"/>
  <c r="E51" i="8"/>
  <c r="E135" i="8"/>
  <c r="E179" i="8"/>
  <c r="E335" i="8"/>
  <c r="E259" i="8"/>
  <c r="E39" i="8"/>
  <c r="G107" i="8"/>
  <c r="F331" i="8"/>
  <c r="E151" i="8"/>
  <c r="G179" i="8"/>
  <c r="G164" i="8"/>
  <c r="E4" i="8"/>
  <c r="G275" i="8"/>
  <c r="G118" i="8"/>
  <c r="G215" i="8"/>
  <c r="G295" i="8"/>
  <c r="E119" i="8"/>
  <c r="G393" i="8"/>
  <c r="E241" i="8"/>
  <c r="E54" i="8"/>
  <c r="G367" i="8"/>
  <c r="E372" i="8"/>
  <c r="E37" i="8"/>
  <c r="E167" i="8"/>
  <c r="F45" i="8"/>
  <c r="G340" i="8"/>
  <c r="G101" i="8"/>
  <c r="E391" i="8"/>
  <c r="F239" i="8"/>
  <c r="E164" i="8"/>
  <c r="G269" i="8"/>
  <c r="G374" i="8"/>
  <c r="G142" i="8"/>
  <c r="E131" i="8"/>
  <c r="E180" i="8"/>
  <c r="E145" i="8"/>
  <c r="F323" i="8"/>
  <c r="E210" i="8"/>
  <c r="E339" i="8"/>
  <c r="F110" i="8"/>
  <c r="E291" i="8"/>
  <c r="E340" i="8"/>
  <c r="G210" i="8"/>
  <c r="F113" i="8"/>
  <c r="E406" i="8"/>
  <c r="F237" i="8"/>
  <c r="F36" i="8"/>
  <c r="G182" i="8"/>
  <c r="F306" i="8"/>
  <c r="E46" i="8"/>
  <c r="G361" i="8"/>
  <c r="E84" i="8"/>
  <c r="G357" i="8"/>
  <c r="E302" i="8"/>
  <c r="F119" i="8"/>
  <c r="G276" i="8"/>
  <c r="F167" i="8"/>
  <c r="G389" i="8"/>
  <c r="G174" i="8"/>
  <c r="E163" i="8"/>
  <c r="E306" i="8"/>
  <c r="F151" i="8"/>
  <c r="E7" i="8"/>
  <c r="E307" i="8"/>
  <c r="G273" i="8"/>
  <c r="F357" i="8"/>
  <c r="E369" i="8"/>
  <c r="E9" i="8"/>
  <c r="F310" i="8"/>
  <c r="F265" i="8"/>
  <c r="G338" i="8"/>
  <c r="F375" i="8"/>
  <c r="G404" i="8"/>
  <c r="F343" i="8"/>
  <c r="E175" i="8"/>
  <c r="G303" i="8"/>
  <c r="E388" i="8"/>
  <c r="E293" i="8"/>
  <c r="G387" i="8"/>
  <c r="F388" i="8"/>
  <c r="F54" i="8"/>
  <c r="F391" i="8"/>
  <c r="D387" i="8"/>
  <c r="E147" i="8"/>
  <c r="G310" i="8"/>
  <c r="E395" i="8"/>
  <c r="F52" i="8"/>
  <c r="F171" i="8"/>
  <c r="F401" i="8"/>
  <c r="F165" i="8"/>
  <c r="F274" i="8"/>
  <c r="G87" i="8"/>
  <c r="E233" i="8"/>
  <c r="F71" i="8"/>
  <c r="D291" i="8"/>
  <c r="G327" i="8"/>
  <c r="F49" i="8"/>
  <c r="G143" i="8"/>
  <c r="D67" i="8"/>
  <c r="F227" i="8"/>
  <c r="F211" i="8"/>
  <c r="G165" i="8"/>
  <c r="F303" i="8"/>
  <c r="F197" i="8"/>
  <c r="E329" i="8"/>
  <c r="F241" i="8"/>
  <c r="G297" i="8"/>
  <c r="G329" i="8"/>
  <c r="E110" i="8"/>
  <c r="E68" i="8"/>
  <c r="G241" i="8"/>
  <c r="D163" i="8"/>
  <c r="E55" i="8"/>
  <c r="G242" i="8"/>
  <c r="G246" i="8"/>
  <c r="E397" i="8"/>
  <c r="F263" i="8"/>
  <c r="G83" i="8"/>
  <c r="E231" i="8"/>
  <c r="E23" i="8"/>
  <c r="F137" i="8"/>
  <c r="E99" i="8"/>
  <c r="E36" i="8"/>
  <c r="E207" i="8"/>
  <c r="E305" i="8"/>
  <c r="D3" i="8"/>
  <c r="G148" i="8"/>
  <c r="G163" i="8"/>
  <c r="F73" i="8"/>
  <c r="F276" i="8"/>
  <c r="G337" i="8"/>
  <c r="F372" i="8"/>
  <c r="E367" i="8"/>
  <c r="G45" i="8"/>
  <c r="E173" i="8"/>
  <c r="E267" i="8"/>
  <c r="G420" i="8" l="1"/>
  <c r="E420" i="8"/>
  <c r="F420" i="8"/>
  <c r="G120" i="8"/>
  <c r="F59" i="8"/>
  <c r="F60" i="8" s="1"/>
  <c r="F42" i="8"/>
  <c r="E281" i="8"/>
  <c r="F379" i="8"/>
  <c r="F380" i="8" s="1"/>
  <c r="F362" i="8"/>
  <c r="F251" i="8"/>
  <c r="F252" i="8" s="1"/>
  <c r="F234" i="8"/>
  <c r="F123" i="8"/>
  <c r="F124" i="8" s="1"/>
  <c r="F106" i="8"/>
  <c r="F377" i="8"/>
  <c r="E312" i="8"/>
  <c r="E172" i="8"/>
  <c r="F413" i="8"/>
  <c r="F285" i="8"/>
  <c r="F157" i="8"/>
  <c r="G44" i="8"/>
  <c r="G184" i="8"/>
  <c r="F121" i="8"/>
  <c r="F153" i="8" s="1"/>
  <c r="F185" i="8" s="1"/>
  <c r="E112" i="8"/>
  <c r="E102" i="8"/>
  <c r="E217" i="8"/>
  <c r="E48" i="8"/>
  <c r="E38" i="8"/>
  <c r="F313" i="8"/>
  <c r="E411" i="8"/>
  <c r="E412" i="8" s="1"/>
  <c r="E394" i="8"/>
  <c r="G368" i="8"/>
  <c r="G358" i="8"/>
  <c r="G240" i="8"/>
  <c r="G230" i="8"/>
  <c r="G102" i="8"/>
  <c r="G112" i="8"/>
  <c r="G344" i="8"/>
  <c r="G204" i="8"/>
  <c r="F332" i="8"/>
  <c r="E236" i="8"/>
  <c r="G345" i="8"/>
  <c r="F360" i="8"/>
  <c r="F144" i="8"/>
  <c r="F134" i="8"/>
  <c r="F400" i="8"/>
  <c r="F390" i="8"/>
  <c r="E313" i="8"/>
  <c r="G108" i="8"/>
  <c r="F168" i="8"/>
  <c r="E315" i="8"/>
  <c r="E316" i="8" s="1"/>
  <c r="E298" i="8"/>
  <c r="E187" i="8"/>
  <c r="E188" i="8" s="1"/>
  <c r="E170" i="8"/>
  <c r="E56" i="8"/>
  <c r="F249" i="8"/>
  <c r="E349" i="8"/>
  <c r="E221" i="8"/>
  <c r="E93" i="8"/>
  <c r="E184" i="8"/>
  <c r="D368" i="8"/>
  <c r="D358" i="8"/>
  <c r="D240" i="8"/>
  <c r="D230" i="8"/>
  <c r="D112" i="8"/>
  <c r="D102" i="8"/>
  <c r="G136" i="8"/>
  <c r="G277" i="8"/>
  <c r="G59" i="8"/>
  <c r="G60" i="8" s="1"/>
  <c r="G42" i="8"/>
  <c r="G187" i="8"/>
  <c r="G188" i="8" s="1"/>
  <c r="G170" i="8"/>
  <c r="G315" i="8"/>
  <c r="G316" i="8" s="1"/>
  <c r="G298" i="8"/>
  <c r="E396" i="8"/>
  <c r="E245" i="8"/>
  <c r="E104" i="8"/>
  <c r="F341" i="8"/>
  <c r="F200" i="8"/>
  <c r="E336" i="8"/>
  <c r="E326" i="8"/>
  <c r="E198" i="8"/>
  <c r="E208" i="8"/>
  <c r="E80" i="8"/>
  <c r="E70" i="8"/>
  <c r="G262" i="8"/>
  <c r="G272" i="8"/>
  <c r="E120" i="8"/>
  <c r="F140" i="8"/>
  <c r="G381" i="8"/>
  <c r="G125" i="8"/>
  <c r="G373" i="8"/>
  <c r="G232" i="8"/>
  <c r="F304" i="8"/>
  <c r="F294" i="8"/>
  <c r="G85" i="8"/>
  <c r="G236" i="8"/>
  <c r="G376" i="8"/>
  <c r="G134" i="8"/>
  <c r="G144" i="8"/>
  <c r="G281" i="8"/>
  <c r="E44" i="8"/>
  <c r="E296" i="8"/>
  <c r="F411" i="8"/>
  <c r="F412" i="8" s="1"/>
  <c r="F394" i="8"/>
  <c r="F283" i="8"/>
  <c r="F284" i="8" s="1"/>
  <c r="F266" i="8"/>
  <c r="F155" i="8"/>
  <c r="F156" i="8" s="1"/>
  <c r="F138" i="8"/>
  <c r="F392" i="8"/>
  <c r="E377" i="8"/>
  <c r="E61" i="8"/>
  <c r="F317" i="8"/>
  <c r="F189" i="8"/>
  <c r="G249" i="8"/>
  <c r="G253" i="8"/>
  <c r="F136" i="8"/>
  <c r="E152" i="8"/>
  <c r="F248" i="8"/>
  <c r="E364" i="8"/>
  <c r="F76" i="8"/>
  <c r="G336" i="8"/>
  <c r="G326" i="8"/>
  <c r="G208" i="8"/>
  <c r="G198" i="8"/>
  <c r="G80" i="8"/>
  <c r="G70" i="8"/>
  <c r="G309" i="8"/>
  <c r="G168" i="8"/>
  <c r="F216" i="8"/>
  <c r="F56" i="8"/>
  <c r="G280" i="8"/>
  <c r="G140" i="8"/>
  <c r="F245" i="8"/>
  <c r="F396" i="8"/>
  <c r="F208" i="8"/>
  <c r="F198" i="8"/>
  <c r="E72" i="8"/>
  <c r="G72" i="8"/>
  <c r="G213" i="8"/>
  <c r="G364" i="8"/>
  <c r="F120" i="8"/>
  <c r="E347" i="8"/>
  <c r="E348" i="8" s="1"/>
  <c r="E330" i="8"/>
  <c r="E219" i="8"/>
  <c r="E220" i="8" s="1"/>
  <c r="E202" i="8"/>
  <c r="E91" i="8"/>
  <c r="E92" i="8" s="1"/>
  <c r="E74" i="8"/>
  <c r="E309" i="8"/>
  <c r="E168" i="8"/>
  <c r="F405" i="8"/>
  <c r="F264" i="8"/>
  <c r="E381" i="8"/>
  <c r="E253" i="8"/>
  <c r="E125" i="8"/>
  <c r="E249" i="8"/>
  <c r="D400" i="8"/>
  <c r="D390" i="8"/>
  <c r="D272" i="8"/>
  <c r="D262" i="8"/>
  <c r="D144" i="8"/>
  <c r="D134" i="8"/>
  <c r="G121" i="8"/>
  <c r="G153" i="8" s="1"/>
  <c r="G185" i="8" s="1"/>
  <c r="G245" i="8"/>
  <c r="G392" i="8"/>
  <c r="G155" i="8"/>
  <c r="G156" i="8" s="1"/>
  <c r="G138" i="8"/>
  <c r="G283" i="8"/>
  <c r="G284" i="8" s="1"/>
  <c r="G266" i="8"/>
  <c r="G411" i="8"/>
  <c r="G412" i="8" s="1"/>
  <c r="G394" i="8"/>
  <c r="F149" i="8"/>
  <c r="E280" i="8"/>
  <c r="E140" i="8"/>
  <c r="F376" i="8"/>
  <c r="F236" i="8"/>
  <c r="E358" i="8"/>
  <c r="E368" i="8"/>
  <c r="E230" i="8"/>
  <c r="E240" i="8"/>
  <c r="E121" i="8"/>
  <c r="E153" i="8" s="1"/>
  <c r="E185" i="8" s="1"/>
  <c r="E341" i="8"/>
  <c r="G296" i="8"/>
  <c r="F409" i="8"/>
  <c r="E59" i="8"/>
  <c r="E60" i="8" s="1"/>
  <c r="E42" i="8"/>
  <c r="F217" i="8"/>
  <c r="G413" i="8"/>
  <c r="G285" i="8"/>
  <c r="G157" i="8"/>
  <c r="G408" i="8"/>
  <c r="G268" i="8"/>
  <c r="G117" i="8"/>
  <c r="F268" i="8"/>
  <c r="F408" i="8"/>
  <c r="F240" i="8"/>
  <c r="F230" i="8"/>
  <c r="E108" i="8"/>
  <c r="F204" i="8"/>
  <c r="G200" i="8"/>
  <c r="G341" i="8"/>
  <c r="F108" i="8"/>
  <c r="E332" i="8"/>
  <c r="E181" i="8"/>
  <c r="F315" i="8"/>
  <c r="F316" i="8" s="1"/>
  <c r="F298" i="8"/>
  <c r="F187" i="8"/>
  <c r="F188" i="8" s="1"/>
  <c r="F170" i="8"/>
  <c r="F61" i="8"/>
  <c r="F277" i="8"/>
  <c r="E392" i="8"/>
  <c r="F349" i="8"/>
  <c r="F221" i="8"/>
  <c r="F93" i="8"/>
  <c r="G264" i="8"/>
  <c r="G405" i="8"/>
  <c r="F181" i="8"/>
  <c r="E408" i="8"/>
  <c r="E268" i="8"/>
  <c r="E117" i="8"/>
  <c r="F364" i="8"/>
  <c r="F213" i="8"/>
  <c r="E328" i="8"/>
  <c r="G294" i="8"/>
  <c r="G304" i="8"/>
  <c r="G176" i="8"/>
  <c r="G166" i="8"/>
  <c r="G48" i="8"/>
  <c r="G38" i="8"/>
  <c r="F281" i="8"/>
  <c r="E85" i="8"/>
  <c r="F152" i="8"/>
  <c r="G396" i="8"/>
  <c r="G248" i="8"/>
  <c r="G104" i="8"/>
  <c r="F280" i="8"/>
  <c r="F272" i="8"/>
  <c r="F262" i="8"/>
  <c r="G328" i="8"/>
  <c r="F85" i="8"/>
  <c r="E379" i="8"/>
  <c r="E380" i="8" s="1"/>
  <c r="E362" i="8"/>
  <c r="E251" i="8"/>
  <c r="E252" i="8" s="1"/>
  <c r="E234" i="8"/>
  <c r="E123" i="8"/>
  <c r="E124" i="8" s="1"/>
  <c r="E106" i="8"/>
  <c r="E344" i="8"/>
  <c r="E204" i="8"/>
  <c r="F53" i="8"/>
  <c r="F300" i="8"/>
  <c r="E413" i="8"/>
  <c r="E285" i="8"/>
  <c r="E157" i="8"/>
  <c r="E405" i="8"/>
  <c r="E264" i="8"/>
  <c r="D304" i="8"/>
  <c r="D294" i="8"/>
  <c r="D176" i="8"/>
  <c r="D166" i="8"/>
  <c r="G377" i="8"/>
  <c r="G123" i="8"/>
  <c r="G124" i="8" s="1"/>
  <c r="G106" i="8"/>
  <c r="G251" i="8"/>
  <c r="G252" i="8" s="1"/>
  <c r="G234" i="8"/>
  <c r="G379" i="8"/>
  <c r="G380" i="8" s="1"/>
  <c r="G362" i="8"/>
  <c r="E345" i="8"/>
  <c r="F48" i="8"/>
  <c r="F38" i="8"/>
  <c r="E272" i="8"/>
  <c r="E262" i="8"/>
  <c r="E144" i="8"/>
  <c r="E134" i="8"/>
  <c r="E376" i="8"/>
  <c r="F88" i="8"/>
  <c r="G332" i="8"/>
  <c r="G181" i="8"/>
  <c r="G40" i="8"/>
  <c r="F344" i="8"/>
  <c r="F89" i="8"/>
  <c r="G317" i="8"/>
  <c r="G189" i="8"/>
  <c r="G152" i="8"/>
  <c r="F232" i="8"/>
  <c r="F373" i="8"/>
  <c r="F176" i="8"/>
  <c r="F166" i="8"/>
  <c r="F72" i="8"/>
  <c r="E216" i="8"/>
  <c r="E76" i="8"/>
  <c r="F347" i="8"/>
  <c r="F348" i="8" s="1"/>
  <c r="F330" i="8"/>
  <c r="F219" i="8"/>
  <c r="F220" i="8" s="1"/>
  <c r="F202" i="8"/>
  <c r="F91" i="8"/>
  <c r="F92" i="8" s="1"/>
  <c r="F74" i="8"/>
  <c r="F312" i="8"/>
  <c r="F172" i="8"/>
  <c r="E277" i="8"/>
  <c r="E136" i="8"/>
  <c r="F381" i="8"/>
  <c r="F253" i="8"/>
  <c r="F125" i="8"/>
  <c r="G149" i="8"/>
  <c r="G300" i="8"/>
  <c r="G56" i="8"/>
  <c r="E409" i="8"/>
  <c r="E373" i="8"/>
  <c r="E232" i="8"/>
  <c r="F328" i="8"/>
  <c r="E40" i="8"/>
  <c r="G390" i="8"/>
  <c r="G400" i="8"/>
  <c r="G409" i="8"/>
  <c r="G88" i="8"/>
  <c r="F296" i="8"/>
  <c r="F44" i="8"/>
  <c r="F117" i="8"/>
  <c r="G360" i="8"/>
  <c r="G89" i="8"/>
  <c r="F345" i="8"/>
  <c r="F336" i="8"/>
  <c r="F326" i="8"/>
  <c r="E213" i="8"/>
  <c r="G313" i="8"/>
  <c r="G61" i="8"/>
  <c r="F40" i="8"/>
  <c r="E283" i="8"/>
  <c r="E284" i="8" s="1"/>
  <c r="E266" i="8"/>
  <c r="E155" i="8"/>
  <c r="E156" i="8" s="1"/>
  <c r="E138" i="8"/>
  <c r="E400" i="8"/>
  <c r="E390" i="8"/>
  <c r="E88" i="8"/>
  <c r="F184" i="8"/>
  <c r="E317" i="8"/>
  <c r="E189" i="8"/>
  <c r="E53" i="8"/>
  <c r="E300" i="8"/>
  <c r="E149" i="8"/>
  <c r="D336" i="8"/>
  <c r="D326" i="8"/>
  <c r="D208" i="8"/>
  <c r="D198" i="8"/>
  <c r="D80" i="8"/>
  <c r="D70" i="8"/>
  <c r="G172" i="8"/>
  <c r="G312" i="8"/>
  <c r="G91" i="8"/>
  <c r="G92" i="8" s="1"/>
  <c r="G74" i="8"/>
  <c r="G219" i="8"/>
  <c r="G220" i="8" s="1"/>
  <c r="G202" i="8"/>
  <c r="G347" i="8"/>
  <c r="G348" i="8" s="1"/>
  <c r="G330" i="8"/>
  <c r="E360" i="8"/>
  <c r="E89" i="8"/>
  <c r="E304" i="8"/>
  <c r="E294" i="8"/>
  <c r="E166" i="8"/>
  <c r="E176" i="8"/>
  <c r="E57" i="8"/>
  <c r="G216" i="8"/>
  <c r="G76" i="8"/>
  <c r="F309" i="8"/>
  <c r="F80" i="8"/>
  <c r="F70" i="8"/>
  <c r="E200" i="8"/>
  <c r="F104" i="8"/>
  <c r="G349" i="8"/>
  <c r="G221" i="8"/>
  <c r="G93" i="8"/>
  <c r="G217" i="8"/>
  <c r="G53" i="8"/>
  <c r="F112" i="8"/>
  <c r="F102" i="8"/>
  <c r="F368" i="8"/>
  <c r="F358" i="8"/>
  <c r="E248" i="8"/>
  <c r="E27" i="8"/>
  <c r="E28" i="8" s="1"/>
  <c r="E12" i="8"/>
  <c r="E24" i="8"/>
  <c r="E8" i="8"/>
  <c r="D48" i="8"/>
  <c r="D38" i="8"/>
  <c r="E6" i="8"/>
  <c r="E16" i="8"/>
  <c r="D16" i="8"/>
  <c r="D6" i="8"/>
  <c r="E29" i="8"/>
  <c r="E21" i="8"/>
  <c r="E25" i="8"/>
  <c r="E10" i="8"/>
  <c r="AO135" i="8"/>
  <c r="AP199" i="8"/>
  <c r="AQ200" i="8"/>
  <c r="AQ201" i="8" s="1"/>
  <c r="AO133" i="2"/>
  <c r="AL193" i="22"/>
  <c r="AO193" i="22" s="1"/>
  <c r="AQ134" i="2"/>
  <c r="AP133" i="2"/>
  <c r="AN194" i="22"/>
  <c r="AM193" i="22"/>
  <c r="G95" i="8" l="1"/>
  <c r="G96" i="8" s="1"/>
  <c r="G94" i="8"/>
  <c r="G351" i="8"/>
  <c r="G352" i="8" s="1"/>
  <c r="G350" i="8"/>
  <c r="E191" i="8"/>
  <c r="E192" i="8" s="1"/>
  <c r="E190" i="8"/>
  <c r="F127" i="8"/>
  <c r="F128" i="8" s="1"/>
  <c r="F126" i="8"/>
  <c r="F383" i="8"/>
  <c r="F384" i="8" s="1"/>
  <c r="F382" i="8"/>
  <c r="G319" i="8"/>
  <c r="G320" i="8" s="1"/>
  <c r="G318" i="8"/>
  <c r="E159" i="8"/>
  <c r="E160" i="8" s="1"/>
  <c r="E158" i="8"/>
  <c r="E415" i="8"/>
  <c r="E416" i="8" s="1"/>
  <c r="E414" i="8"/>
  <c r="F223" i="8"/>
  <c r="F224" i="8" s="1"/>
  <c r="F222" i="8"/>
  <c r="F63" i="8"/>
  <c r="F64" i="8" s="1"/>
  <c r="F62" i="8"/>
  <c r="G287" i="8"/>
  <c r="G288" i="8" s="1"/>
  <c r="G286" i="8"/>
  <c r="E127" i="8"/>
  <c r="E128" i="8" s="1"/>
  <c r="E126" i="8"/>
  <c r="E383" i="8"/>
  <c r="E384" i="8" s="1"/>
  <c r="E382" i="8"/>
  <c r="F319" i="8"/>
  <c r="F320" i="8" s="1"/>
  <c r="F318" i="8"/>
  <c r="G127" i="8"/>
  <c r="G128" i="8" s="1"/>
  <c r="G126" i="8"/>
  <c r="E95" i="8"/>
  <c r="E96" i="8" s="1"/>
  <c r="E94" i="8"/>
  <c r="E351" i="8"/>
  <c r="E352" i="8" s="1"/>
  <c r="E350" i="8"/>
  <c r="F287" i="8"/>
  <c r="F288" i="8" s="1"/>
  <c r="F286" i="8"/>
  <c r="G223" i="8"/>
  <c r="G224" i="8" s="1"/>
  <c r="G222" i="8"/>
  <c r="E319" i="8"/>
  <c r="E320" i="8" s="1"/>
  <c r="E318" i="8"/>
  <c r="G62" i="8"/>
  <c r="G63" i="8"/>
  <c r="G64" i="8" s="1"/>
  <c r="F255" i="8"/>
  <c r="F256" i="8" s="1"/>
  <c r="F254" i="8"/>
  <c r="G191" i="8"/>
  <c r="G192" i="8" s="1"/>
  <c r="G190" i="8"/>
  <c r="E287" i="8"/>
  <c r="E288" i="8" s="1"/>
  <c r="E286" i="8"/>
  <c r="F95" i="8"/>
  <c r="F96" i="8" s="1"/>
  <c r="F94" i="8"/>
  <c r="F351" i="8"/>
  <c r="F352" i="8" s="1"/>
  <c r="F350" i="8"/>
  <c r="G159" i="8"/>
  <c r="G160" i="8" s="1"/>
  <c r="G158" i="8"/>
  <c r="G415" i="8"/>
  <c r="G416" i="8" s="1"/>
  <c r="G414" i="8"/>
  <c r="E255" i="8"/>
  <c r="E256" i="8" s="1"/>
  <c r="E254" i="8"/>
  <c r="G255" i="8"/>
  <c r="G256" i="8" s="1"/>
  <c r="G254" i="8"/>
  <c r="F191" i="8"/>
  <c r="F192" i="8" s="1"/>
  <c r="F190" i="8"/>
  <c r="E62" i="8"/>
  <c r="E63" i="8"/>
  <c r="E64" i="8" s="1"/>
  <c r="G383" i="8"/>
  <c r="G384" i="8" s="1"/>
  <c r="G382" i="8"/>
  <c r="E223" i="8"/>
  <c r="E224" i="8" s="1"/>
  <c r="E222" i="8"/>
  <c r="F159" i="8"/>
  <c r="F160" i="8" s="1"/>
  <c r="F158" i="8"/>
  <c r="F415" i="8"/>
  <c r="F416" i="8" s="1"/>
  <c r="F414" i="8"/>
  <c r="AP201" i="8"/>
  <c r="AQ202" i="8"/>
  <c r="E30" i="8"/>
  <c r="E31" i="8"/>
  <c r="E32" i="8" s="1"/>
  <c r="AO136" i="8"/>
  <c r="AP200" i="8"/>
  <c r="AO134" i="2"/>
  <c r="AL194" i="22"/>
  <c r="AO194" i="22" s="1"/>
  <c r="AQ135" i="2"/>
  <c r="AP134" i="2"/>
  <c r="AN195" i="22"/>
  <c r="AM194" i="22"/>
  <c r="AP202" i="8" l="1"/>
  <c r="AQ203" i="8"/>
  <c r="AO137" i="8"/>
  <c r="AN105" i="29"/>
  <c r="AO135" i="2"/>
  <c r="AL195" i="22"/>
  <c r="AO195" i="22" s="1"/>
  <c r="AQ136" i="2"/>
  <c r="AP135" i="2"/>
  <c r="AN196" i="22"/>
  <c r="AM195" i="22"/>
  <c r="AQ204" i="8" l="1"/>
  <c r="AP203" i="8"/>
  <c r="AO138" i="8"/>
  <c r="AN106" i="29"/>
  <c r="AM105" i="29"/>
  <c r="AO136" i="2"/>
  <c r="AL196" i="22"/>
  <c r="AO196" i="22" s="1"/>
  <c r="AQ137" i="2"/>
  <c r="AP136" i="2"/>
  <c r="AN197" i="22"/>
  <c r="AM197" i="22" s="1"/>
  <c r="AM196" i="22"/>
  <c r="AP204" i="8" l="1"/>
  <c r="AQ205" i="8"/>
  <c r="AP205" i="8" s="1"/>
  <c r="AO139" i="8"/>
  <c r="AM106" i="29"/>
  <c r="AN107" i="29"/>
  <c r="AO137" i="2"/>
  <c r="AL197" i="22"/>
  <c r="AO197" i="22" s="1"/>
  <c r="AQ138" i="2"/>
  <c r="AP137" i="2"/>
  <c r="AO140" i="8" l="1"/>
  <c r="AM107" i="29"/>
  <c r="AN108" i="29"/>
  <c r="H28" i="22"/>
  <c r="H30" i="22"/>
  <c r="H27" i="22"/>
  <c r="H29" i="22"/>
  <c r="H26" i="22"/>
  <c r="G28" i="22"/>
  <c r="G29" i="22"/>
  <c r="G30" i="22"/>
  <c r="G26" i="22"/>
  <c r="G27" i="22"/>
  <c r="F26" i="22"/>
  <c r="F27" i="22"/>
  <c r="F28" i="22"/>
  <c r="F29" i="22"/>
  <c r="F30" i="22"/>
  <c r="E28" i="22"/>
  <c r="E27" i="22"/>
  <c r="E29" i="22"/>
  <c r="E30" i="22"/>
  <c r="AO138" i="2"/>
  <c r="AQ139" i="2"/>
  <c r="AP138" i="2"/>
  <c r="J18" i="28"/>
  <c r="J31" i="28"/>
  <c r="E34" i="22"/>
  <c r="E3" i="22"/>
  <c r="J44" i="28"/>
  <c r="L18" i="28" l="1"/>
  <c r="L31" i="28"/>
  <c r="L44" i="28"/>
  <c r="G31" i="22"/>
  <c r="E26" i="22"/>
  <c r="F31" i="22"/>
  <c r="H31" i="22"/>
  <c r="AO141" i="8"/>
  <c r="AM108" i="29"/>
  <c r="AN109" i="29"/>
  <c r="AO139" i="2"/>
  <c r="AQ140" i="2"/>
  <c r="AP139" i="2"/>
  <c r="F38" i="22"/>
  <c r="G37" i="22"/>
  <c r="E37" i="22"/>
  <c r="E35" i="22"/>
  <c r="F37" i="22"/>
  <c r="E38" i="22"/>
  <c r="F35" i="22"/>
  <c r="J5" i="28"/>
  <c r="H34" i="22"/>
  <c r="H35" i="22"/>
  <c r="H36" i="22"/>
  <c r="F34" i="22"/>
  <c r="G36" i="22"/>
  <c r="G34" i="22"/>
  <c r="F36" i="22"/>
  <c r="G38" i="22"/>
  <c r="G35" i="22"/>
  <c r="E36" i="22"/>
  <c r="H37" i="22"/>
  <c r="H38" i="22"/>
  <c r="L5" i="28" l="1"/>
  <c r="J200" i="28"/>
  <c r="L200" i="28" s="1"/>
  <c r="E31" i="22"/>
  <c r="E42" i="22"/>
  <c r="H45" i="22"/>
  <c r="H44" i="22"/>
  <c r="H39" i="22"/>
  <c r="H47" i="22" s="1"/>
  <c r="H42" i="22"/>
  <c r="G44" i="22"/>
  <c r="G45" i="22"/>
  <c r="F39" i="22"/>
  <c r="F47" i="22" s="1"/>
  <c r="F42" i="22"/>
  <c r="F46" i="22"/>
  <c r="F45" i="22"/>
  <c r="E43" i="22"/>
  <c r="E39" i="22"/>
  <c r="E45" i="22"/>
  <c r="H46" i="22"/>
  <c r="H43" i="22"/>
  <c r="G39" i="22"/>
  <c r="G47" i="22" s="1"/>
  <c r="G42" i="22"/>
  <c r="G43" i="22"/>
  <c r="G46" i="22"/>
  <c r="F44" i="22"/>
  <c r="F43" i="22"/>
  <c r="E44" i="22"/>
  <c r="E46" i="22"/>
  <c r="AO142" i="8"/>
  <c r="AM109" i="29"/>
  <c r="AN110" i="29"/>
  <c r="AO140" i="2"/>
  <c r="AQ141" i="2"/>
  <c r="AP140" i="2"/>
  <c r="L25" i="29"/>
  <c r="L79" i="29"/>
  <c r="L23" i="29"/>
  <c r="L19" i="29"/>
  <c r="L70" i="29"/>
  <c r="L27" i="29"/>
  <c r="L13" i="29"/>
  <c r="L37" i="29"/>
  <c r="L22" i="29"/>
  <c r="L9" i="29"/>
  <c r="L4" i="29"/>
  <c r="L72" i="29"/>
  <c r="L77" i="29"/>
  <c r="L29" i="29"/>
  <c r="L74" i="29"/>
  <c r="L43" i="29"/>
  <c r="L3" i="29"/>
  <c r="L71" i="29"/>
  <c r="L6" i="29"/>
  <c r="L44" i="29"/>
  <c r="L15" i="29"/>
  <c r="L10" i="29"/>
  <c r="L73" i="29"/>
  <c r="L35" i="29"/>
  <c r="L76" i="29"/>
  <c r="L14" i="29"/>
  <c r="L5" i="29"/>
  <c r="L20" i="29"/>
  <c r="L21" i="29"/>
  <c r="L7" i="29"/>
  <c r="L75" i="29"/>
  <c r="L80" i="29"/>
  <c r="L81" i="29"/>
  <c r="L12" i="29"/>
  <c r="L36" i="29"/>
  <c r="L26" i="29"/>
  <c r="L34" i="29"/>
  <c r="L30" i="29"/>
  <c r="L78" i="29"/>
  <c r="L11" i="29"/>
  <c r="L24" i="29"/>
  <c r="L28" i="29"/>
  <c r="L8" i="29"/>
  <c r="L82" i="29" l="1"/>
  <c r="L51" i="29"/>
  <c r="L39" i="29"/>
  <c r="L105" i="29"/>
  <c r="L57" i="29"/>
  <c r="L88" i="29" s="1"/>
  <c r="L64" i="29"/>
  <c r="L95" i="29" s="1"/>
  <c r="L31" i="29"/>
  <c r="L55" i="29"/>
  <c r="L108" i="29"/>
  <c r="L62" i="29"/>
  <c r="L93" i="29" s="1"/>
  <c r="L58" i="29"/>
  <c r="L110" i="29"/>
  <c r="L56" i="29"/>
  <c r="L109" i="29"/>
  <c r="L61" i="29"/>
  <c r="L111" i="29"/>
  <c r="L60" i="29"/>
  <c r="L91" i="29" s="1"/>
  <c r="L16" i="29"/>
  <c r="L102" i="29"/>
  <c r="L65" i="29"/>
  <c r="L96" i="29" s="1"/>
  <c r="L63" i="29"/>
  <c r="L94" i="29" s="1"/>
  <c r="L59" i="29"/>
  <c r="L90" i="29" s="1"/>
  <c r="L104" i="29"/>
  <c r="L66" i="29"/>
  <c r="L97" i="29" s="1"/>
  <c r="L103" i="29"/>
  <c r="E47" i="22"/>
  <c r="L1" i="28"/>
  <c r="AO143" i="8"/>
  <c r="AM110" i="29"/>
  <c r="AN111" i="29"/>
  <c r="AO141" i="2"/>
  <c r="AQ142" i="2"/>
  <c r="AP141" i="2"/>
  <c r="L86" i="29" l="1"/>
  <c r="L114" i="29"/>
  <c r="L92" i="29"/>
  <c r="L117" i="29"/>
  <c r="L89" i="29"/>
  <c r="L116" i="29"/>
  <c r="L40" i="29"/>
  <c r="L50" i="29" s="1"/>
  <c r="L67" i="29"/>
  <c r="L41" i="29"/>
  <c r="L46" i="29" s="1"/>
  <c r="L87" i="29"/>
  <c r="L115" i="29"/>
  <c r="AO144" i="8"/>
  <c r="AM111" i="29"/>
  <c r="AN112" i="29"/>
  <c r="AO142" i="2"/>
  <c r="AQ143" i="2"/>
  <c r="AP142" i="2"/>
  <c r="O404" i="8"/>
  <c r="O407" i="8"/>
  <c r="O5" i="8"/>
  <c r="O55" i="8"/>
  <c r="O363" i="8"/>
  <c r="O110" i="8"/>
  <c r="O87" i="8"/>
  <c r="O68" i="8"/>
  <c r="O210" i="8"/>
  <c r="O211" i="8"/>
  <c r="O259" i="8"/>
  <c r="O75" i="8"/>
  <c r="O142" i="8"/>
  <c r="O167" i="8"/>
  <c r="O215" i="8"/>
  <c r="O297" i="8"/>
  <c r="O113" i="8"/>
  <c r="O171" i="8"/>
  <c r="O398" i="8"/>
  <c r="O269" i="8"/>
  <c r="O23" i="8"/>
  <c r="O118" i="8"/>
  <c r="O180" i="8"/>
  <c r="O306" i="8"/>
  <c r="O177" i="8"/>
  <c r="O135" i="8"/>
  <c r="O183" i="8"/>
  <c r="O333" i="8"/>
  <c r="O81" i="8"/>
  <c r="O339" i="8"/>
  <c r="O276" i="8"/>
  <c r="O237" i="8"/>
  <c r="O293" i="8"/>
  <c r="O401" i="8"/>
  <c r="O9" i="8"/>
  <c r="O35" i="8"/>
  <c r="O355" i="8"/>
  <c r="O265" i="8"/>
  <c r="O246" i="8"/>
  <c r="O301" i="8"/>
  <c r="O325" i="8"/>
  <c r="O374" i="8"/>
  <c r="O73" i="8"/>
  <c r="O271" i="8"/>
  <c r="O329" i="8"/>
  <c r="O196" i="8"/>
  <c r="O395" i="8"/>
  <c r="O69" i="8"/>
  <c r="O79" i="8"/>
  <c r="O15" i="8"/>
  <c r="O371" i="8"/>
  <c r="O13" i="8"/>
  <c r="O83" i="8"/>
  <c r="O78" i="8"/>
  <c r="O137" i="8"/>
  <c r="O107" i="8"/>
  <c r="O22" i="8"/>
  <c r="O238" i="8"/>
  <c r="O229" i="8"/>
  <c r="O212" i="8"/>
  <c r="O101" i="8"/>
  <c r="O209" i="8"/>
  <c r="O357" i="8"/>
  <c r="O235" i="8"/>
  <c r="O150" i="8"/>
  <c r="O131" i="8"/>
  <c r="O179" i="8"/>
  <c r="O239" i="8"/>
  <c r="O77" i="8"/>
  <c r="O19" i="8"/>
  <c r="O214" i="8"/>
  <c r="O199" i="8"/>
  <c r="O247" i="8"/>
  <c r="O146" i="8"/>
  <c r="O145" i="8"/>
  <c r="O203" i="8"/>
  <c r="O195" i="8"/>
  <c r="O99" i="8"/>
  <c r="O147" i="8"/>
  <c r="O340" i="8"/>
  <c r="O244" i="8"/>
  <c r="O303" i="8"/>
  <c r="O295" i="8"/>
  <c r="O18" i="8"/>
  <c r="O45" i="8"/>
  <c r="O36" i="8"/>
  <c r="O361" i="8"/>
  <c r="O274" i="8"/>
  <c r="O365" i="8"/>
  <c r="O335" i="8"/>
  <c r="O393" i="8"/>
  <c r="O308" i="8"/>
  <c r="O279" i="8"/>
  <c r="O338" i="8"/>
  <c r="O82" i="8"/>
  <c r="O403" i="8"/>
  <c r="O71" i="8"/>
  <c r="O389" i="8"/>
  <c r="O20" i="8"/>
  <c r="O11" i="8"/>
  <c r="O86" i="8"/>
  <c r="O233" i="8"/>
  <c r="O111" i="8"/>
  <c r="O41" i="8"/>
  <c r="O67" i="8"/>
  <c r="O115" i="8"/>
  <c r="O231" i="8"/>
  <c r="O3" i="8"/>
  <c r="O324" i="8"/>
  <c r="O164" i="8"/>
  <c r="O197" i="8"/>
  <c r="O169" i="8"/>
  <c r="O367" i="8"/>
  <c r="O143" i="8"/>
  <c r="O114" i="8"/>
  <c r="O141" i="8"/>
  <c r="O397" i="8"/>
  <c r="O242" i="8"/>
  <c r="O84" i="8"/>
  <c r="O260" i="8"/>
  <c r="O174" i="8"/>
  <c r="O278" i="8"/>
  <c r="O165" i="8"/>
  <c r="O205" i="8"/>
  <c r="O163" i="8"/>
  <c r="O311" i="8"/>
  <c r="O359" i="8"/>
  <c r="O109" i="8"/>
  <c r="O267" i="8"/>
  <c r="O305" i="8"/>
  <c r="O263" i="8"/>
  <c r="O7" i="8"/>
  <c r="O46" i="8"/>
  <c r="O243" i="8"/>
  <c r="O402" i="8"/>
  <c r="O105" i="8"/>
  <c r="O388" i="8"/>
  <c r="O356" i="8"/>
  <c r="O327" i="8"/>
  <c r="O273" i="8"/>
  <c r="O52" i="8"/>
  <c r="O100" i="8"/>
  <c r="O299" i="8"/>
  <c r="O43" i="8"/>
  <c r="O14" i="8"/>
  <c r="O182" i="8"/>
  <c r="O37" i="8"/>
  <c r="O399" i="8"/>
  <c r="O292" i="8"/>
  <c r="O387" i="8"/>
  <c r="O343" i="8"/>
  <c r="O133" i="8"/>
  <c r="O139" i="8"/>
  <c r="O50" i="8"/>
  <c r="O47" i="8"/>
  <c r="O342" i="8"/>
  <c r="O241" i="8"/>
  <c r="O207" i="8"/>
  <c r="O132" i="8"/>
  <c r="O375" i="8"/>
  <c r="O151" i="8"/>
  <c r="O270" i="8"/>
  <c r="O148" i="8"/>
  <c r="O334" i="8"/>
  <c r="O370" i="8"/>
  <c r="O103" i="8"/>
  <c r="O119" i="8"/>
  <c r="O302" i="8"/>
  <c r="O227" i="8"/>
  <c r="O175" i="8"/>
  <c r="O369" i="8"/>
  <c r="O173" i="8"/>
  <c r="O331" i="8"/>
  <c r="O323" i="8"/>
  <c r="O116" i="8"/>
  <c r="O275" i="8"/>
  <c r="O201" i="8"/>
  <c r="O206" i="8"/>
  <c r="O17" i="8"/>
  <c r="O391" i="8"/>
  <c r="O261" i="8"/>
  <c r="O228" i="8"/>
  <c r="O337" i="8"/>
  <c r="O406" i="8"/>
  <c r="O366" i="8"/>
  <c r="O291" i="8"/>
  <c r="O372" i="8"/>
  <c r="O310" i="8"/>
  <c r="O54" i="8"/>
  <c r="O307" i="8"/>
  <c r="O51" i="8"/>
  <c r="O178" i="8"/>
  <c r="O49" i="8"/>
  <c r="O4" i="8"/>
  <c r="O39" i="8"/>
  <c r="O16" i="8" l="1"/>
  <c r="O6" i="8"/>
  <c r="O10" i="8"/>
  <c r="O27" i="8"/>
  <c r="O28" i="8" s="1"/>
  <c r="O29" i="8"/>
  <c r="O25" i="8"/>
  <c r="O8" i="8"/>
  <c r="O12" i="8"/>
  <c r="O21" i="8"/>
  <c r="O24" i="8"/>
  <c r="O48" i="8"/>
  <c r="O38" i="8"/>
  <c r="O59" i="8"/>
  <c r="O60" i="8" s="1"/>
  <c r="O42" i="8"/>
  <c r="O61" i="8"/>
  <c r="O89" i="8"/>
  <c r="O72" i="8"/>
  <c r="O76" i="8"/>
  <c r="O85" i="8"/>
  <c r="O88" i="8"/>
  <c r="O112" i="8"/>
  <c r="O102" i="8"/>
  <c r="O123" i="8"/>
  <c r="O124" i="8" s="1"/>
  <c r="O106" i="8"/>
  <c r="O125" i="8"/>
  <c r="O136" i="8"/>
  <c r="O140" i="8"/>
  <c r="O149" i="8"/>
  <c r="O152" i="8"/>
  <c r="O176" i="8"/>
  <c r="O166" i="8"/>
  <c r="O187" i="8"/>
  <c r="O188" i="8" s="1"/>
  <c r="O170" i="8"/>
  <c r="O189" i="8"/>
  <c r="O217" i="8"/>
  <c r="O200" i="8"/>
  <c r="O204" i="8"/>
  <c r="O213" i="8"/>
  <c r="O216" i="8"/>
  <c r="O240" i="8"/>
  <c r="O230" i="8"/>
  <c r="O251" i="8"/>
  <c r="O252" i="8" s="1"/>
  <c r="O234" i="8"/>
  <c r="O253" i="8"/>
  <c r="O281" i="8"/>
  <c r="O264" i="8"/>
  <c r="O268" i="8"/>
  <c r="O277" i="8"/>
  <c r="O280" i="8"/>
  <c r="O304" i="8"/>
  <c r="O294" i="8"/>
  <c r="O315" i="8"/>
  <c r="O316" i="8" s="1"/>
  <c r="O298" i="8"/>
  <c r="O317" i="8"/>
  <c r="O345" i="8"/>
  <c r="O328" i="8"/>
  <c r="O332" i="8"/>
  <c r="O341" i="8"/>
  <c r="O344" i="8"/>
  <c r="O368" i="8"/>
  <c r="O358" i="8"/>
  <c r="O379" i="8"/>
  <c r="O380" i="8" s="1"/>
  <c r="O362" i="8"/>
  <c r="O381" i="8"/>
  <c r="O392" i="8"/>
  <c r="O396" i="8"/>
  <c r="O405" i="8"/>
  <c r="O408" i="8"/>
  <c r="O57" i="8"/>
  <c r="O40" i="8"/>
  <c r="O44" i="8"/>
  <c r="O53" i="8"/>
  <c r="O56" i="8"/>
  <c r="O80" i="8"/>
  <c r="O70" i="8"/>
  <c r="O74" i="8"/>
  <c r="O91" i="8"/>
  <c r="O92" i="8" s="1"/>
  <c r="O93" i="8"/>
  <c r="O121" i="8"/>
  <c r="O153" i="8" s="1"/>
  <c r="O185" i="8" s="1"/>
  <c r="O104" i="8"/>
  <c r="O108" i="8"/>
  <c r="O117" i="8"/>
  <c r="O120" i="8"/>
  <c r="O144" i="8"/>
  <c r="O134" i="8"/>
  <c r="O155" i="8"/>
  <c r="O156" i="8" s="1"/>
  <c r="O138" i="8"/>
  <c r="O157" i="8"/>
  <c r="O168" i="8"/>
  <c r="O172" i="8"/>
  <c r="O181" i="8"/>
  <c r="O184" i="8"/>
  <c r="O208" i="8"/>
  <c r="O198" i="8"/>
  <c r="O202" i="8"/>
  <c r="O219" i="8"/>
  <c r="O220" i="8" s="1"/>
  <c r="O221" i="8"/>
  <c r="O249" i="8"/>
  <c r="O232" i="8"/>
  <c r="O236" i="8"/>
  <c r="O245" i="8"/>
  <c r="O248" i="8"/>
  <c r="O272" i="8"/>
  <c r="O262" i="8"/>
  <c r="O266" i="8"/>
  <c r="O283" i="8"/>
  <c r="O284" i="8" s="1"/>
  <c r="O285" i="8"/>
  <c r="O313" i="8"/>
  <c r="O296" i="8"/>
  <c r="O300" i="8"/>
  <c r="O309" i="8"/>
  <c r="O312" i="8"/>
  <c r="O336" i="8"/>
  <c r="O326" i="8"/>
  <c r="O330" i="8"/>
  <c r="O347" i="8"/>
  <c r="O348" i="8" s="1"/>
  <c r="O349" i="8"/>
  <c r="O377" i="8"/>
  <c r="O360" i="8"/>
  <c r="O364" i="8"/>
  <c r="O373" i="8"/>
  <c r="O376" i="8"/>
  <c r="O400" i="8"/>
  <c r="O420" i="8"/>
  <c r="O409" i="8" s="1"/>
  <c r="O390" i="8"/>
  <c r="O411" i="8"/>
  <c r="O412" i="8" s="1"/>
  <c r="O394" i="8"/>
  <c r="O413" i="8"/>
  <c r="AO145" i="8"/>
  <c r="AM112" i="29"/>
  <c r="AN113" i="29"/>
  <c r="AO143" i="2"/>
  <c r="AQ144" i="2"/>
  <c r="AP143" i="2"/>
  <c r="O414" i="8" l="1"/>
  <c r="O415" i="8"/>
  <c r="O416" i="8" s="1"/>
  <c r="O158" i="8"/>
  <c r="O159" i="8"/>
  <c r="O160" i="8" s="1"/>
  <c r="O94" i="8"/>
  <c r="O95" i="8"/>
  <c r="O96" i="8" s="1"/>
  <c r="O126" i="8"/>
  <c r="O127" i="8"/>
  <c r="O128" i="8" s="1"/>
  <c r="O62" i="8"/>
  <c r="O63" i="8"/>
  <c r="O64" i="8" s="1"/>
  <c r="O30" i="8"/>
  <c r="O31" i="8"/>
  <c r="O32" i="8" s="1"/>
  <c r="O350" i="8"/>
  <c r="O351" i="8"/>
  <c r="O352" i="8" s="1"/>
  <c r="O286" i="8"/>
  <c r="O287" i="8"/>
  <c r="O288" i="8" s="1"/>
  <c r="O222" i="8"/>
  <c r="O223" i="8"/>
  <c r="O224" i="8" s="1"/>
  <c r="O382" i="8"/>
  <c r="O383" i="8"/>
  <c r="O384" i="8" s="1"/>
  <c r="O318" i="8"/>
  <c r="O319" i="8"/>
  <c r="O320" i="8" s="1"/>
  <c r="O254" i="8"/>
  <c r="O255" i="8"/>
  <c r="O256" i="8" s="1"/>
  <c r="O190" i="8"/>
  <c r="O191" i="8"/>
  <c r="O192" i="8" s="1"/>
  <c r="AO146" i="8"/>
  <c r="AM113" i="29"/>
  <c r="AN114" i="29"/>
  <c r="AO144" i="2"/>
  <c r="AQ145" i="2"/>
  <c r="AP144" i="2"/>
  <c r="AO147" i="8" l="1"/>
  <c r="AM114" i="29"/>
  <c r="AN115" i="29"/>
  <c r="AO145" i="2"/>
  <c r="AQ146" i="2"/>
  <c r="AP145" i="2"/>
  <c r="AO148" i="8" l="1"/>
  <c r="AM115" i="29"/>
  <c r="AN116" i="29"/>
  <c r="AO146" i="2"/>
  <c r="AQ147" i="2"/>
  <c r="AP146" i="2"/>
  <c r="AO149" i="8" l="1"/>
  <c r="AM116" i="29"/>
  <c r="AN117" i="29"/>
  <c r="AO147" i="2"/>
  <c r="AQ148" i="2"/>
  <c r="AP147" i="2"/>
  <c r="AO150" i="8" l="1"/>
  <c r="AM117" i="29"/>
  <c r="AN118" i="29"/>
  <c r="AO148" i="2"/>
  <c r="AQ149" i="2"/>
  <c r="AP148" i="2"/>
  <c r="AO151" i="8" l="1"/>
  <c r="AM118" i="29"/>
  <c r="AN119" i="29"/>
  <c r="AO149" i="2"/>
  <c r="AQ150" i="2"/>
  <c r="AP149" i="2"/>
  <c r="AO152" i="8" l="1"/>
  <c r="AM119" i="29"/>
  <c r="AN120" i="29"/>
  <c r="AO150" i="2"/>
  <c r="AQ151" i="2"/>
  <c r="AP150" i="2"/>
  <c r="AO153" i="8" l="1"/>
  <c r="AM120" i="29"/>
  <c r="AN121" i="29"/>
  <c r="AO151" i="2"/>
  <c r="AQ152" i="2"/>
  <c r="AP151" i="2"/>
  <c r="AO154" i="8" l="1"/>
  <c r="AM121" i="29"/>
  <c r="AN122" i="29"/>
  <c r="AO152" i="2"/>
  <c r="AQ153" i="2"/>
  <c r="AP152" i="2"/>
  <c r="M23" i="29"/>
  <c r="M36" i="29"/>
  <c r="M77" i="29"/>
  <c r="M3" i="29"/>
  <c r="M34" i="29"/>
  <c r="M79" i="29"/>
  <c r="M43" i="29"/>
  <c r="M44" i="29"/>
  <c r="M35" i="29"/>
  <c r="M21" i="29"/>
  <c r="M7" i="29"/>
  <c r="M75" i="29"/>
  <c r="M19" i="29"/>
  <c r="M9" i="29"/>
  <c r="M6" i="29"/>
  <c r="M74" i="29"/>
  <c r="M22" i="29"/>
  <c r="M8" i="29"/>
  <c r="M76" i="29"/>
  <c r="M30" i="29"/>
  <c r="M26" i="29"/>
  <c r="M11" i="29"/>
  <c r="M5" i="29"/>
  <c r="M73" i="29"/>
  <c r="M29" i="29"/>
  <c r="M25" i="29"/>
  <c r="M71" i="29"/>
  <c r="M14" i="29"/>
  <c r="M15" i="29"/>
  <c r="M4" i="29"/>
  <c r="M12" i="29"/>
  <c r="M80" i="29"/>
  <c r="M10" i="29"/>
  <c r="M13" i="29"/>
  <c r="M81" i="29"/>
  <c r="M70" i="29"/>
  <c r="M27" i="29"/>
  <c r="M72" i="29"/>
  <c r="M28" i="29"/>
  <c r="M20" i="29"/>
  <c r="M37" i="29"/>
  <c r="M78" i="29"/>
  <c r="M24" i="29"/>
  <c r="M60" i="29" l="1"/>
  <c r="M91" i="29" s="1"/>
  <c r="M65" i="29"/>
  <c r="M96" i="29" s="1"/>
  <c r="M39" i="29"/>
  <c r="M55" i="29"/>
  <c r="M31" i="29"/>
  <c r="M108" i="29"/>
  <c r="M62" i="29"/>
  <c r="M93" i="29" s="1"/>
  <c r="M109" i="29"/>
  <c r="M56" i="29"/>
  <c r="M63" i="29"/>
  <c r="M94" i="29" s="1"/>
  <c r="M57" i="29"/>
  <c r="M88" i="29" s="1"/>
  <c r="M103" i="29"/>
  <c r="M104" i="29"/>
  <c r="M51" i="29"/>
  <c r="M16" i="29"/>
  <c r="M102" i="29"/>
  <c r="M66" i="29"/>
  <c r="M97" i="29" s="1"/>
  <c r="M64" i="29"/>
  <c r="M95" i="29" s="1"/>
  <c r="M82" i="29"/>
  <c r="M59" i="29"/>
  <c r="M90" i="29" s="1"/>
  <c r="M61" i="29"/>
  <c r="M111" i="29"/>
  <c r="M58" i="29"/>
  <c r="M110" i="29"/>
  <c r="M105" i="29"/>
  <c r="AO155" i="8"/>
  <c r="AM122" i="29"/>
  <c r="AN123" i="29"/>
  <c r="AO153" i="2"/>
  <c r="AQ154" i="2"/>
  <c r="AP153" i="2"/>
  <c r="M86" i="29" l="1"/>
  <c r="M114" i="29"/>
  <c r="M116" i="29"/>
  <c r="M89" i="29"/>
  <c r="M92" i="29"/>
  <c r="M117" i="29"/>
  <c r="M87" i="29"/>
  <c r="M115" i="29"/>
  <c r="M41" i="29"/>
  <c r="M46" i="29" s="1"/>
  <c r="M67" i="29"/>
  <c r="M40" i="29"/>
  <c r="M50" i="29" s="1"/>
  <c r="AO156" i="8"/>
  <c r="AM123" i="29"/>
  <c r="AN124" i="29"/>
  <c r="AO154" i="2"/>
  <c r="AQ155" i="2"/>
  <c r="AP154" i="2"/>
  <c r="P132" i="8"/>
  <c r="P247" i="8"/>
  <c r="P370" i="8"/>
  <c r="P4" i="8"/>
  <c r="P203" i="8"/>
  <c r="P324" i="8"/>
  <c r="P86" i="8"/>
  <c r="P209" i="8"/>
  <c r="P355" i="8"/>
  <c r="P43" i="8"/>
  <c r="P302" i="8"/>
  <c r="P17" i="8"/>
  <c r="P78" i="8"/>
  <c r="P182" i="8"/>
  <c r="P305" i="8"/>
  <c r="P22" i="8"/>
  <c r="P145" i="8"/>
  <c r="P259" i="8"/>
  <c r="P175" i="8"/>
  <c r="P297" i="8"/>
  <c r="P269" i="8"/>
  <c r="P131" i="8"/>
  <c r="P243" i="8"/>
  <c r="P357" i="8"/>
  <c r="P274" i="8"/>
  <c r="P397" i="8"/>
  <c r="P388" i="8"/>
  <c r="P82" i="8"/>
  <c r="P340" i="8"/>
  <c r="P334" i="8"/>
  <c r="P235" i="8"/>
  <c r="P371" i="8"/>
  <c r="P75" i="8"/>
  <c r="P180" i="8"/>
  <c r="P327" i="8"/>
  <c r="P14" i="8"/>
  <c r="P201" i="8"/>
  <c r="P183" i="8"/>
  <c r="P23" i="8"/>
  <c r="P146" i="8"/>
  <c r="P139" i="8"/>
  <c r="P260" i="8"/>
  <c r="P177" i="8"/>
  <c r="P291" i="8"/>
  <c r="P403" i="8"/>
  <c r="P267" i="8"/>
  <c r="P238" i="8"/>
  <c r="P359" i="8"/>
  <c r="P363" i="8"/>
  <c r="P135" i="8"/>
  <c r="P273" i="8"/>
  <c r="P395" i="8"/>
  <c r="P81" i="8"/>
  <c r="P227" i="8"/>
  <c r="P339" i="8"/>
  <c r="P111" i="8"/>
  <c r="P233" i="8"/>
  <c r="P73" i="8"/>
  <c r="P46" i="8"/>
  <c r="P325" i="8"/>
  <c r="P19" i="8"/>
  <c r="P301" i="8"/>
  <c r="P195" i="8"/>
  <c r="P307" i="8"/>
  <c r="P35" i="8"/>
  <c r="P141" i="8"/>
  <c r="P261" i="8"/>
  <c r="P399" i="8"/>
  <c r="P311" i="8"/>
  <c r="P292" i="8"/>
  <c r="P278" i="8"/>
  <c r="P246" i="8"/>
  <c r="P372" i="8"/>
  <c r="P79" i="8"/>
  <c r="P11" i="8"/>
  <c r="P391" i="8"/>
  <c r="P84" i="8"/>
  <c r="P366" i="8"/>
  <c r="P337" i="8"/>
  <c r="P39" i="8"/>
  <c r="P374" i="8"/>
  <c r="P99" i="8"/>
  <c r="P69" i="8"/>
  <c r="P331" i="8"/>
  <c r="P37" i="8"/>
  <c r="P150" i="8"/>
  <c r="P196" i="8"/>
  <c r="P49" i="8"/>
  <c r="P171" i="8"/>
  <c r="P142" i="8"/>
  <c r="P407" i="8"/>
  <c r="P115" i="8"/>
  <c r="P306" i="8"/>
  <c r="P9" i="8"/>
  <c r="P133" i="8"/>
  <c r="P241" i="8"/>
  <c r="P214" i="8"/>
  <c r="P275" i="8"/>
  <c r="P398" i="8"/>
  <c r="P105" i="8"/>
  <c r="P229" i="8"/>
  <c r="P342" i="8"/>
  <c r="P323" i="8"/>
  <c r="P237" i="8"/>
  <c r="P87" i="8"/>
  <c r="P68" i="8"/>
  <c r="P329" i="8"/>
  <c r="P45" i="8"/>
  <c r="P15" i="8"/>
  <c r="P210" i="8"/>
  <c r="P333" i="8"/>
  <c r="P50" i="8"/>
  <c r="P164" i="8"/>
  <c r="P276" i="8"/>
  <c r="P402" i="8"/>
  <c r="P116" i="8"/>
  <c r="P295" i="8"/>
  <c r="P147" i="8"/>
  <c r="P270" i="8"/>
  <c r="P375" i="8"/>
  <c r="P103" i="8"/>
  <c r="P215" i="8"/>
  <c r="P406" i="8"/>
  <c r="P110" i="8"/>
  <c r="P369" i="8"/>
  <c r="P361" i="8"/>
  <c r="P54" i="8"/>
  <c r="P179" i="8"/>
  <c r="P101" i="8"/>
  <c r="P207" i="8"/>
  <c r="P343" i="8"/>
  <c r="P41" i="8"/>
  <c r="P163" i="8"/>
  <c r="P211" i="8"/>
  <c r="P51" i="8"/>
  <c r="P174" i="8"/>
  <c r="P165" i="8"/>
  <c r="P5" i="8"/>
  <c r="P118" i="8"/>
  <c r="P308" i="8"/>
  <c r="P13" i="8"/>
  <c r="P148" i="8"/>
  <c r="P265" i="8"/>
  <c r="P387" i="8"/>
  <c r="P239" i="8"/>
  <c r="P271" i="8"/>
  <c r="P3" i="8"/>
  <c r="P109" i="8"/>
  <c r="P244" i="8"/>
  <c r="P367" i="8"/>
  <c r="P338" i="8"/>
  <c r="P199" i="8"/>
  <c r="P100" i="8"/>
  <c r="P83" i="8"/>
  <c r="P206" i="8"/>
  <c r="P47" i="8"/>
  <c r="P18" i="8"/>
  <c r="P299" i="8"/>
  <c r="P335" i="8"/>
  <c r="P52" i="8"/>
  <c r="P167" i="8"/>
  <c r="P279" i="8"/>
  <c r="P7" i="8"/>
  <c r="P119" i="8"/>
  <c r="P310" i="8"/>
  <c r="P173" i="8"/>
  <c r="P293" i="8"/>
  <c r="P401" i="8"/>
  <c r="P107" i="8"/>
  <c r="P228" i="8"/>
  <c r="P404" i="8"/>
  <c r="P113" i="8"/>
  <c r="P393" i="8"/>
  <c r="P365" i="8"/>
  <c r="P67" i="8"/>
  <c r="P205" i="8"/>
  <c r="P71" i="8"/>
  <c r="P231" i="8"/>
  <c r="P356" i="8"/>
  <c r="P55" i="8"/>
  <c r="P178" i="8"/>
  <c r="P303" i="8"/>
  <c r="P77" i="8"/>
  <c r="P197" i="8"/>
  <c r="P169" i="8"/>
  <c r="P20" i="8"/>
  <c r="P143" i="8"/>
  <c r="P114" i="8"/>
  <c r="P36" i="8"/>
  <c r="P151" i="8"/>
  <c r="P263" i="8"/>
  <c r="P389" i="8"/>
  <c r="P242" i="8"/>
  <c r="P212" i="8"/>
  <c r="P137" i="8"/>
  <c r="P25" i="8" l="1"/>
  <c r="P8" i="8"/>
  <c r="P12" i="8"/>
  <c r="P21" i="8"/>
  <c r="P24" i="8"/>
  <c r="P48" i="8"/>
  <c r="P38" i="8"/>
  <c r="P42" i="8"/>
  <c r="P59" i="8"/>
  <c r="P60" i="8" s="1"/>
  <c r="P61" i="8"/>
  <c r="P89" i="8"/>
  <c r="P72" i="8"/>
  <c r="P76" i="8"/>
  <c r="P85" i="8"/>
  <c r="P88" i="8"/>
  <c r="P112" i="8"/>
  <c r="P102" i="8"/>
  <c r="P106" i="8"/>
  <c r="P123" i="8"/>
  <c r="P124" i="8" s="1"/>
  <c r="P125" i="8"/>
  <c r="P136" i="8"/>
  <c r="P140" i="8"/>
  <c r="P149" i="8"/>
  <c r="P152" i="8"/>
  <c r="P176" i="8"/>
  <c r="P166" i="8"/>
  <c r="P170" i="8"/>
  <c r="P187" i="8"/>
  <c r="P188" i="8" s="1"/>
  <c r="P189" i="8"/>
  <c r="P217" i="8"/>
  <c r="P200" i="8"/>
  <c r="P204" i="8"/>
  <c r="P213" i="8"/>
  <c r="P216" i="8"/>
  <c r="P240" i="8"/>
  <c r="P230" i="8"/>
  <c r="P234" i="8"/>
  <c r="P251" i="8"/>
  <c r="P252" i="8" s="1"/>
  <c r="P253" i="8"/>
  <c r="P281" i="8"/>
  <c r="P264" i="8"/>
  <c r="P268" i="8"/>
  <c r="P277" i="8"/>
  <c r="P280" i="8"/>
  <c r="P304" i="8"/>
  <c r="P294" i="8"/>
  <c r="P298" i="8"/>
  <c r="P315" i="8"/>
  <c r="P316" i="8" s="1"/>
  <c r="P317" i="8"/>
  <c r="P345" i="8"/>
  <c r="P328" i="8"/>
  <c r="P332" i="8"/>
  <c r="P341" i="8"/>
  <c r="P344" i="8"/>
  <c r="P368" i="8"/>
  <c r="P358" i="8"/>
  <c r="P362" i="8"/>
  <c r="P379" i="8"/>
  <c r="P380" i="8" s="1"/>
  <c r="P381" i="8"/>
  <c r="P392" i="8"/>
  <c r="P396" i="8"/>
  <c r="P405" i="8"/>
  <c r="P408" i="8"/>
  <c r="P16" i="8"/>
  <c r="P6" i="8"/>
  <c r="P27" i="8"/>
  <c r="P28" i="8" s="1"/>
  <c r="P10" i="8"/>
  <c r="P29" i="8"/>
  <c r="P57" i="8"/>
  <c r="P40" i="8"/>
  <c r="P44" i="8"/>
  <c r="P53" i="8"/>
  <c r="P56" i="8"/>
  <c r="P80" i="8"/>
  <c r="P70" i="8"/>
  <c r="P91" i="8"/>
  <c r="P92" i="8" s="1"/>
  <c r="P74" i="8"/>
  <c r="P93" i="8"/>
  <c r="P121" i="8"/>
  <c r="P153" i="8" s="1"/>
  <c r="P185" i="8" s="1"/>
  <c r="P104" i="8"/>
  <c r="P108" i="8"/>
  <c r="P117" i="8"/>
  <c r="P120" i="8"/>
  <c r="P144" i="8"/>
  <c r="P134" i="8"/>
  <c r="P138" i="8"/>
  <c r="P155" i="8"/>
  <c r="P156" i="8" s="1"/>
  <c r="P157" i="8"/>
  <c r="P168" i="8"/>
  <c r="P172" i="8"/>
  <c r="P181" i="8"/>
  <c r="P184" i="8"/>
  <c r="P208" i="8"/>
  <c r="P198" i="8"/>
  <c r="P219" i="8"/>
  <c r="P220" i="8" s="1"/>
  <c r="P202" i="8"/>
  <c r="P221" i="8"/>
  <c r="P249" i="8"/>
  <c r="P232" i="8"/>
  <c r="P236" i="8"/>
  <c r="P245" i="8"/>
  <c r="P248" i="8"/>
  <c r="P272" i="8"/>
  <c r="P262" i="8"/>
  <c r="P283" i="8"/>
  <c r="P284" i="8" s="1"/>
  <c r="P266" i="8"/>
  <c r="P285" i="8"/>
  <c r="P313" i="8"/>
  <c r="P296" i="8"/>
  <c r="P300" i="8"/>
  <c r="P309" i="8"/>
  <c r="P312" i="8"/>
  <c r="P336" i="8"/>
  <c r="P326" i="8"/>
  <c r="P347" i="8"/>
  <c r="P348" i="8" s="1"/>
  <c r="P330" i="8"/>
  <c r="P349" i="8"/>
  <c r="P377" i="8"/>
  <c r="P360" i="8"/>
  <c r="P364" i="8"/>
  <c r="P373" i="8"/>
  <c r="P376" i="8"/>
  <c r="P420" i="8"/>
  <c r="P409" i="8" s="1"/>
  <c r="P400" i="8"/>
  <c r="P390" i="8"/>
  <c r="P394" i="8"/>
  <c r="P411" i="8"/>
  <c r="P412" i="8" s="1"/>
  <c r="P413" i="8"/>
  <c r="AO157" i="8"/>
  <c r="AM124" i="29"/>
  <c r="AN125" i="29"/>
  <c r="AO155" i="2"/>
  <c r="AQ156" i="2"/>
  <c r="AP155" i="2"/>
  <c r="P414" i="8" l="1"/>
  <c r="P415" i="8"/>
  <c r="P416" i="8" s="1"/>
  <c r="P158" i="8"/>
  <c r="P159" i="8"/>
  <c r="P160" i="8" s="1"/>
  <c r="P94" i="8"/>
  <c r="P95" i="8"/>
  <c r="P96" i="8" s="1"/>
  <c r="P30" i="8"/>
  <c r="P31" i="8"/>
  <c r="P32" i="8" s="1"/>
  <c r="P382" i="8"/>
  <c r="P383" i="8"/>
  <c r="P384" i="8" s="1"/>
  <c r="P318" i="8"/>
  <c r="P319" i="8"/>
  <c r="P320" i="8" s="1"/>
  <c r="P254" i="8"/>
  <c r="P255" i="8"/>
  <c r="P256" i="8" s="1"/>
  <c r="P190" i="8"/>
  <c r="P191" i="8"/>
  <c r="P192" i="8" s="1"/>
  <c r="P350" i="8"/>
  <c r="P351" i="8"/>
  <c r="P352" i="8" s="1"/>
  <c r="P286" i="8"/>
  <c r="P287" i="8"/>
  <c r="P288" i="8" s="1"/>
  <c r="P222" i="8"/>
  <c r="P223" i="8"/>
  <c r="P224" i="8" s="1"/>
  <c r="P126" i="8"/>
  <c r="P127" i="8"/>
  <c r="P128" i="8" s="1"/>
  <c r="P62" i="8"/>
  <c r="P63" i="8"/>
  <c r="P64" i="8" s="1"/>
  <c r="AO158" i="8"/>
  <c r="AM125" i="29"/>
  <c r="AN126" i="29"/>
  <c r="AO156" i="2"/>
  <c r="AQ157" i="2"/>
  <c r="AP156" i="2"/>
  <c r="AO159" i="8" l="1"/>
  <c r="AM126" i="29"/>
  <c r="AN127" i="29"/>
  <c r="AO157" i="2"/>
  <c r="AQ158" i="2"/>
  <c r="AP157" i="2"/>
  <c r="AO160" i="8" l="1"/>
  <c r="AN128" i="29"/>
  <c r="AM127" i="29"/>
  <c r="AO158" i="2"/>
  <c r="AQ159" i="2"/>
  <c r="AP158" i="2"/>
  <c r="AO161" i="8" l="1"/>
  <c r="AM128" i="29"/>
  <c r="AN129" i="29"/>
  <c r="AO159" i="2"/>
  <c r="AQ160" i="2"/>
  <c r="AP159" i="2"/>
  <c r="AO162" i="8" l="1"/>
  <c r="AN130" i="29"/>
  <c r="AM129" i="29"/>
  <c r="AO160" i="2"/>
  <c r="AQ161" i="2"/>
  <c r="AP160" i="2"/>
  <c r="AO163" i="8" l="1"/>
  <c r="AM130" i="29"/>
  <c r="AN131" i="29"/>
  <c r="AO161" i="2"/>
  <c r="AQ162" i="2"/>
  <c r="AP161" i="2"/>
  <c r="AO164" i="8" l="1"/>
  <c r="AN132" i="29"/>
  <c r="AM131" i="29"/>
  <c r="AO162" i="2"/>
  <c r="AQ163" i="2"/>
  <c r="AP162" i="2"/>
  <c r="AO165" i="8" l="1"/>
  <c r="AM132" i="29"/>
  <c r="AN133" i="29"/>
  <c r="AO163" i="2"/>
  <c r="AQ164" i="2"/>
  <c r="AP163" i="2"/>
  <c r="AO166" i="8" l="1"/>
  <c r="AN134" i="29"/>
  <c r="AM133" i="29"/>
  <c r="AO164" i="2"/>
  <c r="AQ165" i="2"/>
  <c r="AP164" i="2"/>
  <c r="N25" i="29"/>
  <c r="N15" i="29"/>
  <c r="N70" i="29"/>
  <c r="N3" i="29"/>
  <c r="N9" i="29"/>
  <c r="N36" i="29"/>
  <c r="N26" i="29"/>
  <c r="N7" i="29"/>
  <c r="N35" i="29"/>
  <c r="N24" i="29"/>
  <c r="N19" i="29"/>
  <c r="N74" i="29"/>
  <c r="N23" i="29"/>
  <c r="N80" i="29"/>
  <c r="N28" i="29"/>
  <c r="N71" i="29"/>
  <c r="N27" i="29"/>
  <c r="N10" i="29"/>
  <c r="N30" i="29"/>
  <c r="N81" i="29"/>
  <c r="N78" i="29"/>
  <c r="N43" i="29"/>
  <c r="N29" i="29"/>
  <c r="N22" i="29"/>
  <c r="N8" i="29"/>
  <c r="N75" i="29"/>
  <c r="N11" i="29"/>
  <c r="N20" i="29"/>
  <c r="N5" i="29"/>
  <c r="N4" i="29"/>
  <c r="N79" i="29"/>
  <c r="N14" i="29"/>
  <c r="N12" i="29"/>
  <c r="N37" i="29"/>
  <c r="N21" i="29"/>
  <c r="N72" i="29"/>
  <c r="N76" i="29"/>
  <c r="N73" i="29"/>
  <c r="N44" i="29"/>
  <c r="N6" i="29"/>
  <c r="N77" i="29"/>
  <c r="N34" i="29"/>
  <c r="N13" i="29"/>
  <c r="N39" i="29" l="1"/>
  <c r="N64" i="29"/>
  <c r="N95" i="29" s="1"/>
  <c r="N105" i="29"/>
  <c r="N58" i="29"/>
  <c r="N110" i="29"/>
  <c r="N60" i="29"/>
  <c r="N91" i="29" s="1"/>
  <c r="N63" i="29"/>
  <c r="N94" i="29" s="1"/>
  <c r="N62" i="29"/>
  <c r="N93" i="29" s="1"/>
  <c r="N102" i="29"/>
  <c r="N16" i="29"/>
  <c r="N65" i="29"/>
  <c r="N96" i="29" s="1"/>
  <c r="N66" i="29"/>
  <c r="N97" i="29" s="1"/>
  <c r="N57" i="29"/>
  <c r="N88" i="29" s="1"/>
  <c r="N31" i="29"/>
  <c r="N55" i="29"/>
  <c r="N108" i="29"/>
  <c r="N56" i="29"/>
  <c r="N109" i="29"/>
  <c r="N61" i="29"/>
  <c r="N111" i="29"/>
  <c r="N104" i="29"/>
  <c r="N59" i="29"/>
  <c r="N90" i="29" s="1"/>
  <c r="N103" i="29"/>
  <c r="N82" i="29"/>
  <c r="N51" i="29"/>
  <c r="AO167" i="8"/>
  <c r="AM134" i="29"/>
  <c r="AN135" i="29"/>
  <c r="AO165" i="2"/>
  <c r="AQ166" i="2"/>
  <c r="AP165" i="2"/>
  <c r="N116" i="29" l="1"/>
  <c r="N89" i="29"/>
  <c r="N117" i="29"/>
  <c r="N92" i="29"/>
  <c r="N86" i="29"/>
  <c r="N114" i="29"/>
  <c r="N41" i="29"/>
  <c r="N46" i="29" s="1"/>
  <c r="N40" i="29"/>
  <c r="N50" i="29" s="1"/>
  <c r="N67" i="29"/>
  <c r="N87" i="29"/>
  <c r="N115" i="29"/>
  <c r="AO168" i="8"/>
  <c r="AN136" i="29"/>
  <c r="AM135" i="29"/>
  <c r="AO166" i="2"/>
  <c r="AQ167" i="2"/>
  <c r="AP166" i="2"/>
  <c r="Q110" i="8"/>
  <c r="Q228" i="8"/>
  <c r="Q145" i="8"/>
  <c r="Q267" i="8"/>
  <c r="Q5" i="8"/>
  <c r="Q143" i="8"/>
  <c r="Q365" i="8"/>
  <c r="Q329" i="8"/>
  <c r="Q241" i="8"/>
  <c r="Q374" i="8"/>
  <c r="Q55" i="8"/>
  <c r="Q132" i="8"/>
  <c r="Q196" i="8"/>
  <c r="Q151" i="8"/>
  <c r="Q73" i="8"/>
  <c r="Q338" i="8"/>
  <c r="Q375" i="8"/>
  <c r="Q229" i="8"/>
  <c r="Q297" i="8"/>
  <c r="Q395" i="8"/>
  <c r="Q306" i="8"/>
  <c r="Q39" i="8"/>
  <c r="Q404" i="8"/>
  <c r="Q325" i="8"/>
  <c r="Q119" i="8"/>
  <c r="Q227" i="8"/>
  <c r="Q406" i="8"/>
  <c r="Q271" i="8"/>
  <c r="Q41" i="8"/>
  <c r="Q163" i="8"/>
  <c r="Q369" i="8"/>
  <c r="Q197" i="8"/>
  <c r="Q239" i="8"/>
  <c r="Q372" i="8"/>
  <c r="Q69" i="8"/>
  <c r="Q259" i="8"/>
  <c r="Q393" i="8"/>
  <c r="Q86" i="8"/>
  <c r="Q7" i="8"/>
  <c r="Q141" i="8"/>
  <c r="Q238" i="8"/>
  <c r="Q148" i="8"/>
  <c r="Q215" i="8"/>
  <c r="Q335" i="8"/>
  <c r="Q109" i="8"/>
  <c r="Q242" i="8"/>
  <c r="Q51" i="8"/>
  <c r="Q133" i="8"/>
  <c r="Q46" i="8"/>
  <c r="Q4" i="8"/>
  <c r="Q291" i="8"/>
  <c r="Q203" i="8"/>
  <c r="Q167" i="8"/>
  <c r="Q367" i="8"/>
  <c r="Q278" i="8"/>
  <c r="Q243" i="8"/>
  <c r="Q387" i="8"/>
  <c r="Q231" i="8"/>
  <c r="Q270" i="8"/>
  <c r="Q199" i="8"/>
  <c r="Q388" i="8"/>
  <c r="Q77" i="8"/>
  <c r="Q363" i="8"/>
  <c r="Q135" i="8"/>
  <c r="Q233" i="8"/>
  <c r="Q20" i="8"/>
  <c r="Q211" i="8"/>
  <c r="Q331" i="8"/>
  <c r="Q43" i="8"/>
  <c r="Q164" i="8"/>
  <c r="Q340" i="8"/>
  <c r="Q47" i="8"/>
  <c r="Q45" i="8"/>
  <c r="Q9" i="8"/>
  <c r="Q342" i="8"/>
  <c r="Q207" i="8"/>
  <c r="Q165" i="8"/>
  <c r="Q78" i="8"/>
  <c r="Q292" i="8"/>
  <c r="Q263" i="8"/>
  <c r="Q175" i="8"/>
  <c r="Q308" i="8"/>
  <c r="Q274" i="8"/>
  <c r="Q118" i="8"/>
  <c r="Q261" i="8"/>
  <c r="Q11" i="8"/>
  <c r="Q407" i="8"/>
  <c r="Q54" i="8"/>
  <c r="Q174" i="8"/>
  <c r="Q295" i="8"/>
  <c r="Q84" i="8"/>
  <c r="Q111" i="8"/>
  <c r="Q371" i="8"/>
  <c r="Q99" i="8"/>
  <c r="Q275" i="8"/>
  <c r="Q398" i="8"/>
  <c r="Q35" i="8"/>
  <c r="Q49" i="8"/>
  <c r="Q171" i="8"/>
  <c r="Q356" i="8"/>
  <c r="Q206" i="8"/>
  <c r="Q327" i="8"/>
  <c r="Q82" i="8"/>
  <c r="Q303" i="8"/>
  <c r="Q3" i="8"/>
  <c r="Q179" i="8"/>
  <c r="Q323" i="8"/>
  <c r="Q19" i="8"/>
  <c r="Q116" i="8"/>
  <c r="Q403" i="8"/>
  <c r="Q247" i="8"/>
  <c r="Q13" i="8"/>
  <c r="Q139" i="8"/>
  <c r="Q399" i="8"/>
  <c r="Q169" i="8"/>
  <c r="Q237" i="8"/>
  <c r="Q81" i="8"/>
  <c r="Q113" i="8"/>
  <c r="Q246" i="8"/>
  <c r="Q100" i="8"/>
  <c r="Q50" i="8"/>
  <c r="Q68" i="8"/>
  <c r="Q180" i="8"/>
  <c r="Q355" i="8"/>
  <c r="Q210" i="8"/>
  <c r="Q333" i="8"/>
  <c r="Q101" i="8"/>
  <c r="Q307" i="8"/>
  <c r="Q14" i="8"/>
  <c r="Q178" i="8"/>
  <c r="Q311" i="8"/>
  <c r="Q23" i="8"/>
  <c r="Q131" i="8"/>
  <c r="Q265" i="8"/>
  <c r="Q177" i="8"/>
  <c r="Q147" i="8"/>
  <c r="Q79" i="8"/>
  <c r="Q334" i="8"/>
  <c r="Q299" i="8"/>
  <c r="Q87" i="8"/>
  <c r="Q276" i="8"/>
  <c r="Q397" i="8"/>
  <c r="Q114" i="8"/>
  <c r="Q301" i="8"/>
  <c r="Q195" i="8"/>
  <c r="Q359" i="8"/>
  <c r="Q205" i="8"/>
  <c r="Q142" i="8"/>
  <c r="Q107" i="8"/>
  <c r="Q361" i="8"/>
  <c r="Q18" i="8"/>
  <c r="Q182" i="8"/>
  <c r="Q305" i="8"/>
  <c r="Q22" i="8"/>
  <c r="Q209" i="8"/>
  <c r="Q52" i="8"/>
  <c r="Q260" i="8"/>
  <c r="Q15" i="8"/>
  <c r="Q137" i="8"/>
  <c r="Q75" i="8"/>
  <c r="Q173" i="8"/>
  <c r="Q293" i="8"/>
  <c r="Q83" i="8"/>
  <c r="Q273" i="8"/>
  <c r="Q391" i="8"/>
  <c r="Q103" i="8"/>
  <c r="Q279" i="8"/>
  <c r="Q402" i="8"/>
  <c r="Q183" i="8"/>
  <c r="Q105" i="8"/>
  <c r="Q214" i="8"/>
  <c r="Q146" i="8"/>
  <c r="Q269" i="8"/>
  <c r="Q366" i="8"/>
  <c r="Q17" i="8"/>
  <c r="Q343" i="8"/>
  <c r="Q324" i="8"/>
  <c r="Q36" i="8"/>
  <c r="Q370" i="8"/>
  <c r="Q67" i="8"/>
  <c r="Q201" i="8"/>
  <c r="Q389" i="8"/>
  <c r="Q71" i="8"/>
  <c r="Q357" i="8"/>
  <c r="Q115" i="8"/>
  <c r="Q235" i="8"/>
  <c r="Q302" i="8"/>
  <c r="Q212" i="8"/>
  <c r="Q310" i="8"/>
  <c r="Q37" i="8"/>
  <c r="Q150" i="8"/>
  <c r="Q337" i="8"/>
  <c r="Q244" i="8"/>
  <c r="Q339" i="8"/>
  <c r="Q401" i="8"/>
  <c r="Q16" i="8" l="1"/>
  <c r="Q6" i="8"/>
  <c r="Q10" i="8"/>
  <c r="Q27" i="8"/>
  <c r="Q28" i="8" s="1"/>
  <c r="Q29" i="8"/>
  <c r="Q57" i="8"/>
  <c r="Q40" i="8"/>
  <c r="Q44" i="8"/>
  <c r="Q53" i="8"/>
  <c r="Q56" i="8"/>
  <c r="Q80" i="8"/>
  <c r="Q70" i="8"/>
  <c r="Q74" i="8"/>
  <c r="Q91" i="8"/>
  <c r="Q92" i="8" s="1"/>
  <c r="Q93" i="8"/>
  <c r="Q121" i="8"/>
  <c r="Q153" i="8" s="1"/>
  <c r="Q185" i="8" s="1"/>
  <c r="Q104" i="8"/>
  <c r="Q108" i="8"/>
  <c r="Q117" i="8"/>
  <c r="Q120" i="8"/>
  <c r="Q144" i="8"/>
  <c r="Q134" i="8"/>
  <c r="Q155" i="8"/>
  <c r="Q156" i="8" s="1"/>
  <c r="Q138" i="8"/>
  <c r="Q157" i="8"/>
  <c r="Q168" i="8"/>
  <c r="Q172" i="8"/>
  <c r="Q181" i="8"/>
  <c r="Q184" i="8"/>
  <c r="Q208" i="8"/>
  <c r="Q198" i="8"/>
  <c r="Q202" i="8"/>
  <c r="Q219" i="8"/>
  <c r="Q220" i="8" s="1"/>
  <c r="Q221" i="8"/>
  <c r="Q249" i="8"/>
  <c r="Q232" i="8"/>
  <c r="Q236" i="8"/>
  <c r="Q245" i="8"/>
  <c r="Q248" i="8"/>
  <c r="Q272" i="8"/>
  <c r="Q262" i="8"/>
  <c r="Q266" i="8"/>
  <c r="Q283" i="8"/>
  <c r="Q284" i="8" s="1"/>
  <c r="Q285" i="8"/>
  <c r="Q313" i="8"/>
  <c r="Q296" i="8"/>
  <c r="Q300" i="8"/>
  <c r="Q309" i="8"/>
  <c r="Q312" i="8"/>
  <c r="Q336" i="8"/>
  <c r="Q326" i="8"/>
  <c r="Q330" i="8"/>
  <c r="Q347" i="8"/>
  <c r="Q348" i="8" s="1"/>
  <c r="Q349" i="8"/>
  <c r="Q377" i="8"/>
  <c r="Q360" i="8"/>
  <c r="Q364" i="8"/>
  <c r="Q373" i="8"/>
  <c r="Q376" i="8"/>
  <c r="Q400" i="8"/>
  <c r="Q420" i="8"/>
  <c r="Q390" i="8"/>
  <c r="Q411" i="8"/>
  <c r="Q412" i="8" s="1"/>
  <c r="Q394" i="8"/>
  <c r="Q413" i="8"/>
  <c r="Q25" i="8"/>
  <c r="Q8" i="8"/>
  <c r="Q12" i="8"/>
  <c r="Q21" i="8"/>
  <c r="Q24" i="8"/>
  <c r="Q48" i="8"/>
  <c r="Q38" i="8"/>
  <c r="Q59" i="8"/>
  <c r="Q60" i="8" s="1"/>
  <c r="Q42" i="8"/>
  <c r="Q61" i="8"/>
  <c r="Q89" i="8"/>
  <c r="Q72" i="8"/>
  <c r="Q76" i="8"/>
  <c r="Q85" i="8"/>
  <c r="Q88" i="8"/>
  <c r="Q112" i="8"/>
  <c r="Q102" i="8"/>
  <c r="Q123" i="8"/>
  <c r="Q124" i="8" s="1"/>
  <c r="Q106" i="8"/>
  <c r="Q125" i="8"/>
  <c r="Q136" i="8"/>
  <c r="Q140" i="8"/>
  <c r="Q149" i="8"/>
  <c r="Q152" i="8"/>
  <c r="Q176" i="8"/>
  <c r="Q166" i="8"/>
  <c r="Q187" i="8"/>
  <c r="Q188" i="8" s="1"/>
  <c r="Q170" i="8"/>
  <c r="Q189" i="8"/>
  <c r="Q217" i="8"/>
  <c r="Q200" i="8"/>
  <c r="Q204" i="8"/>
  <c r="Q213" i="8"/>
  <c r="Q216" i="8"/>
  <c r="Q240" i="8"/>
  <c r="Q230" i="8"/>
  <c r="Q251" i="8"/>
  <c r="Q252" i="8" s="1"/>
  <c r="Q234" i="8"/>
  <c r="Q253" i="8"/>
  <c r="Q281" i="8"/>
  <c r="Q264" i="8"/>
  <c r="Q268" i="8"/>
  <c r="Q277" i="8"/>
  <c r="Q280" i="8"/>
  <c r="Q304" i="8"/>
  <c r="Q294" i="8"/>
  <c r="Q315" i="8"/>
  <c r="Q316" i="8" s="1"/>
  <c r="Q298" i="8"/>
  <c r="Q317" i="8"/>
  <c r="Q345" i="8"/>
  <c r="Q328" i="8"/>
  <c r="Q332" i="8"/>
  <c r="Q341" i="8"/>
  <c r="Q344" i="8"/>
  <c r="Q368" i="8"/>
  <c r="Q358" i="8"/>
  <c r="Q379" i="8"/>
  <c r="Q380" i="8" s="1"/>
  <c r="Q362" i="8"/>
  <c r="Q381" i="8"/>
  <c r="Q409" i="8"/>
  <c r="Q392" i="8"/>
  <c r="Q396" i="8"/>
  <c r="Q405" i="8"/>
  <c r="Q408" i="8"/>
  <c r="AO169" i="8"/>
  <c r="AM136" i="29"/>
  <c r="AN137" i="29"/>
  <c r="AO167" i="2"/>
  <c r="AQ168" i="2"/>
  <c r="AP167" i="2"/>
  <c r="Q127" i="8" l="1"/>
  <c r="Q128" i="8" s="1"/>
  <c r="Q126" i="8"/>
  <c r="Q63" i="8"/>
  <c r="Q64" i="8" s="1"/>
  <c r="Q62" i="8"/>
  <c r="Q415" i="8"/>
  <c r="Q416" i="8" s="1"/>
  <c r="Q414" i="8"/>
  <c r="Q159" i="8"/>
  <c r="Q160" i="8" s="1"/>
  <c r="Q158" i="8"/>
  <c r="Q95" i="8"/>
  <c r="Q96" i="8" s="1"/>
  <c r="Q94" i="8"/>
  <c r="Q31" i="8"/>
  <c r="Q32" i="8" s="1"/>
  <c r="Q30" i="8"/>
  <c r="Q383" i="8"/>
  <c r="Q384" i="8" s="1"/>
  <c r="Q382" i="8"/>
  <c r="Q319" i="8"/>
  <c r="Q320" i="8" s="1"/>
  <c r="Q318" i="8"/>
  <c r="Q255" i="8"/>
  <c r="Q256" i="8" s="1"/>
  <c r="Q254" i="8"/>
  <c r="Q191" i="8"/>
  <c r="Q192" i="8" s="1"/>
  <c r="Q190" i="8"/>
  <c r="Q351" i="8"/>
  <c r="Q352" i="8" s="1"/>
  <c r="Q350" i="8"/>
  <c r="Q287" i="8"/>
  <c r="Q288" i="8" s="1"/>
  <c r="Q286" i="8"/>
  <c r="Q223" i="8"/>
  <c r="Q224" i="8" s="1"/>
  <c r="Q222" i="8"/>
  <c r="AO170" i="8"/>
  <c r="AN138" i="29"/>
  <c r="AM137" i="29"/>
  <c r="AO168" i="2"/>
  <c r="AQ169" i="2"/>
  <c r="AP168" i="2"/>
  <c r="AO171" i="8" l="1"/>
  <c r="AN139" i="29"/>
  <c r="AM138" i="29"/>
  <c r="AO169" i="2"/>
  <c r="AQ170" i="2"/>
  <c r="AP169" i="2"/>
  <c r="AO172" i="8" l="1"/>
  <c r="AN140" i="29"/>
  <c r="AM139" i="29"/>
  <c r="AO170" i="2"/>
  <c r="AQ171" i="2"/>
  <c r="AP170" i="2"/>
  <c r="AO173" i="8" l="1"/>
  <c r="AN141" i="29"/>
  <c r="AM140" i="29"/>
  <c r="AO171" i="2"/>
  <c r="AQ172" i="2"/>
  <c r="AP171" i="2"/>
  <c r="AO174" i="8" l="1"/>
  <c r="AN142" i="29"/>
  <c r="AM141" i="29"/>
  <c r="AO172" i="2"/>
  <c r="AQ173" i="2"/>
  <c r="AQ174" i="2" s="1"/>
  <c r="AP172" i="2"/>
  <c r="AP174" i="2" l="1"/>
  <c r="AQ175" i="2"/>
  <c r="AO175" i="8"/>
  <c r="AN143" i="29"/>
  <c r="AM142" i="29"/>
  <c r="AO173" i="2"/>
  <c r="AP173" i="2"/>
  <c r="AO174" i="2" l="1"/>
  <c r="AQ176" i="2"/>
  <c r="AP175" i="2"/>
  <c r="AO176" i="8"/>
  <c r="AN144" i="29"/>
  <c r="AM143" i="29"/>
  <c r="M24" i="2"/>
  <c r="G22" i="2"/>
  <c r="J40" i="2"/>
  <c r="P21" i="2"/>
  <c r="O6" i="2"/>
  <c r="H23" i="2"/>
  <c r="G9" i="2"/>
  <c r="M7" i="2"/>
  <c r="P6" i="2"/>
  <c r="O28" i="2"/>
  <c r="M11" i="2"/>
  <c r="G31" i="2"/>
  <c r="K31" i="2"/>
  <c r="H34" i="2"/>
  <c r="O12" i="2"/>
  <c r="N6" i="2"/>
  <c r="N29" i="2"/>
  <c r="J11" i="2"/>
  <c r="G39" i="2"/>
  <c r="J15" i="2"/>
  <c r="P30" i="2"/>
  <c r="H17" i="2"/>
  <c r="P33" i="2"/>
  <c r="M29" i="2"/>
  <c r="L10" i="2"/>
  <c r="K30" i="2"/>
  <c r="J30" i="2"/>
  <c r="M10" i="2"/>
  <c r="P40" i="2"/>
  <c r="J33" i="2"/>
  <c r="P14" i="2"/>
  <c r="K10" i="2"/>
  <c r="O11" i="2"/>
  <c r="P35" i="2"/>
  <c r="I15" i="2"/>
  <c r="K7" i="2"/>
  <c r="K33" i="2"/>
  <c r="G30" i="2"/>
  <c r="O41" i="2"/>
  <c r="M3" i="2"/>
  <c r="P23" i="2"/>
  <c r="K5" i="2"/>
  <c r="O16" i="2"/>
  <c r="G23" i="2"/>
  <c r="O5" i="2"/>
  <c r="N23" i="2"/>
  <c r="G6" i="2"/>
  <c r="H24" i="2"/>
  <c r="P32" i="2"/>
  <c r="L23" i="2"/>
  <c r="M6" i="2"/>
  <c r="O24" i="2"/>
  <c r="O7" i="2"/>
  <c r="H9" i="2"/>
  <c r="P39" i="2"/>
  <c r="G33" i="2"/>
  <c r="I39" i="2"/>
  <c r="H13" i="2"/>
  <c r="M16" i="2"/>
  <c r="N7" i="2"/>
  <c r="H10" i="2"/>
  <c r="N33" i="2"/>
  <c r="I21" i="2"/>
  <c r="M13" i="2"/>
  <c r="J29" i="2"/>
  <c r="N16" i="2"/>
  <c r="K6" i="2"/>
  <c r="I17" i="2"/>
  <c r="H41" i="2"/>
  <c r="P31" i="2"/>
  <c r="N41" i="2"/>
  <c r="J39" i="2"/>
  <c r="K23" i="2"/>
  <c r="H4" i="2"/>
  <c r="J31" i="2"/>
  <c r="P17" i="2"/>
  <c r="P15" i="2"/>
  <c r="N21" i="2"/>
  <c r="G34" i="2"/>
  <c r="N32" i="2"/>
  <c r="J23" i="2"/>
  <c r="H32" i="2"/>
  <c r="M4" i="2"/>
  <c r="I4" i="2"/>
  <c r="P24" i="2"/>
  <c r="K32" i="2"/>
  <c r="G14" i="2"/>
  <c r="H15" i="2"/>
  <c r="G4" i="2"/>
  <c r="M17" i="2"/>
  <c r="P9" i="2"/>
  <c r="K12" i="2"/>
  <c r="O32" i="2"/>
  <c r="J14" i="2"/>
  <c r="N34" i="2"/>
  <c r="H11" i="2"/>
  <c r="O33" i="2"/>
  <c r="L15" i="2"/>
  <c r="I28" i="2"/>
  <c r="N12" i="2"/>
  <c r="J13" i="2"/>
  <c r="L13" i="2"/>
  <c r="K4" i="2"/>
  <c r="K39" i="2"/>
  <c r="P5" i="2"/>
  <c r="I40" i="2"/>
  <c r="I23" i="2"/>
  <c r="K29" i="2"/>
  <c r="G12" i="2"/>
  <c r="K22" i="2"/>
  <c r="N22" i="2"/>
  <c r="O35" i="2"/>
  <c r="O23" i="2"/>
  <c r="I3" i="2"/>
  <c r="H21" i="2"/>
  <c r="J10" i="2"/>
  <c r="J7" i="2"/>
  <c r="O17" i="2"/>
  <c r="O9" i="2"/>
  <c r="G7" i="2"/>
  <c r="L9" i="2"/>
  <c r="L32" i="2"/>
  <c r="H33" i="2"/>
  <c r="M21" i="2"/>
  <c r="G29" i="2"/>
  <c r="N9" i="2"/>
  <c r="K11" i="2"/>
  <c r="P11" i="2"/>
  <c r="I11" i="2"/>
  <c r="N11" i="2"/>
  <c r="H31" i="2"/>
  <c r="G3" i="2"/>
  <c r="O13" i="2"/>
  <c r="P16" i="2"/>
  <c r="K9" i="2"/>
  <c r="I13" i="2"/>
  <c r="L12" i="2"/>
  <c r="I31" i="2"/>
  <c r="M14" i="2"/>
  <c r="J24" i="2"/>
  <c r="I35" i="2"/>
  <c r="M34" i="2"/>
  <c r="J41" i="2"/>
  <c r="L28" i="2"/>
  <c r="K21" i="2"/>
  <c r="N24" i="2"/>
  <c r="L21" i="2"/>
  <c r="P34" i="2"/>
  <c r="N4" i="2"/>
  <c r="H5" i="2"/>
  <c r="J4" i="2"/>
  <c r="K34" i="2"/>
  <c r="M5" i="2"/>
  <c r="G24" i="2"/>
  <c r="G17" i="2"/>
  <c r="G5" i="2"/>
  <c r="I24" i="2"/>
  <c r="L24" i="2"/>
  <c r="K8" i="2"/>
  <c r="I16" i="2"/>
  <c r="G35" i="2"/>
  <c r="O4" i="2"/>
  <c r="M32" i="2"/>
  <c r="O30" i="2"/>
  <c r="I41" i="2"/>
  <c r="N10" i="2"/>
  <c r="K14" i="2"/>
  <c r="O8" i="2"/>
  <c r="L17" i="2"/>
  <c r="L8" i="2"/>
  <c r="J32" i="2"/>
  <c r="P29" i="2"/>
  <c r="P8" i="2"/>
  <c r="N31" i="2"/>
  <c r="L33" i="2"/>
  <c r="O21" i="2"/>
  <c r="I14" i="2"/>
  <c r="J12" i="2"/>
  <c r="H40" i="2"/>
  <c r="L14" i="2"/>
  <c r="L22" i="2"/>
  <c r="N40" i="2"/>
  <c r="N14" i="2"/>
  <c r="H3" i="2"/>
  <c r="H6" i="2"/>
  <c r="J21" i="2"/>
  <c r="K40" i="2"/>
  <c r="M31" i="2"/>
  <c r="J35" i="2"/>
  <c r="I7" i="2"/>
  <c r="P4" i="2"/>
  <c r="M9" i="2"/>
  <c r="I6" i="2"/>
  <c r="J22" i="2"/>
  <c r="P10" i="2"/>
  <c r="H39" i="2"/>
  <c r="O3" i="2"/>
  <c r="P28" i="2"/>
  <c r="H7" i="2"/>
  <c r="O29" i="2"/>
  <c r="H8" i="2"/>
  <c r="O22" i="2"/>
  <c r="N8" i="2"/>
  <c r="J9" i="2"/>
  <c r="N28" i="2"/>
  <c r="I29" i="2"/>
  <c r="K41" i="2"/>
  <c r="I12" i="2"/>
  <c r="N3" i="2"/>
  <c r="I9" i="2"/>
  <c r="G40" i="2"/>
  <c r="N15" i="2"/>
  <c r="K17" i="2"/>
  <c r="L30" i="2"/>
  <c r="I30" i="2"/>
  <c r="M39" i="2"/>
  <c r="N35" i="2"/>
  <c r="I5" i="2"/>
  <c r="K16" i="2"/>
  <c r="P12" i="2"/>
  <c r="M40" i="2"/>
  <c r="P41" i="2"/>
  <c r="L39" i="2"/>
  <c r="H16" i="2"/>
  <c r="J8" i="2"/>
  <c r="O40" i="2"/>
  <c r="L3" i="2"/>
  <c r="P3" i="2"/>
  <c r="L7" i="2"/>
  <c r="G16" i="2"/>
  <c r="J16" i="2"/>
  <c r="N5" i="2"/>
  <c r="I34" i="2"/>
  <c r="H28" i="2"/>
  <c r="G41" i="2"/>
  <c r="I22" i="2"/>
  <c r="G32" i="2"/>
  <c r="J5" i="2"/>
  <c r="M33" i="2"/>
  <c r="N13" i="2"/>
  <c r="J28" i="2"/>
  <c r="I33" i="2"/>
  <c r="L6" i="2"/>
  <c r="O39" i="2"/>
  <c r="H22" i="2"/>
  <c r="L5" i="2"/>
  <c r="O14" i="2"/>
  <c r="L11" i="2"/>
  <c r="G21" i="2"/>
  <c r="N39" i="2"/>
  <c r="G8" i="2"/>
  <c r="J17" i="2"/>
  <c r="K35" i="2"/>
  <c r="K3" i="2"/>
  <c r="L40" i="2"/>
  <c r="L35" i="2"/>
  <c r="L31" i="2"/>
  <c r="L4" i="2"/>
  <c r="O15" i="2"/>
  <c r="K15" i="2"/>
  <c r="M35" i="2"/>
  <c r="L29" i="2"/>
  <c r="H35" i="2"/>
  <c r="H29" i="2"/>
  <c r="H14" i="2"/>
  <c r="J6" i="2"/>
  <c r="M23" i="2"/>
  <c r="N30" i="2"/>
  <c r="H30" i="2"/>
  <c r="K24" i="2"/>
  <c r="M28" i="2"/>
  <c r="P22" i="2"/>
  <c r="G15" i="2"/>
  <c r="M8" i="2"/>
  <c r="G10" i="2"/>
  <c r="G11" i="2"/>
  <c r="L34" i="2"/>
  <c r="P7" i="2"/>
  <c r="J3" i="2"/>
  <c r="G13" i="2"/>
  <c r="H12" i="2"/>
  <c r="M30" i="2"/>
  <c r="O31" i="2"/>
  <c r="J34" i="2"/>
  <c r="M12" i="2"/>
  <c r="O10" i="2"/>
  <c r="M41" i="2"/>
  <c r="L16" i="2"/>
  <c r="I8" i="2"/>
  <c r="K28" i="2"/>
  <c r="O34" i="2"/>
  <c r="M15" i="2"/>
  <c r="L41" i="2"/>
  <c r="I10" i="2"/>
  <c r="K13" i="2"/>
  <c r="P13" i="2"/>
  <c r="G28" i="2"/>
  <c r="N17" i="2"/>
  <c r="M22" i="2"/>
  <c r="I32" i="2"/>
  <c r="J45" i="2" l="1"/>
  <c r="J50" i="2" s="1"/>
  <c r="H45" i="2"/>
  <c r="H50" i="2" s="1"/>
  <c r="M45" i="2"/>
  <c r="M50" i="2" s="1"/>
  <c r="G45" i="2"/>
  <c r="G50" i="2" s="1"/>
  <c r="K45" i="2"/>
  <c r="K50" i="2" s="1"/>
  <c r="I45" i="2"/>
  <c r="I50" i="2" s="1"/>
  <c r="N45" i="2"/>
  <c r="N50" i="2" s="1"/>
  <c r="P45" i="2"/>
  <c r="P50" i="2" s="1"/>
  <c r="L45" i="2"/>
  <c r="L50" i="2" s="1"/>
  <c r="O45" i="2"/>
  <c r="O50" i="2" s="1"/>
  <c r="AO175" i="2"/>
  <c r="AP176" i="2"/>
  <c r="AQ177" i="2"/>
  <c r="L45" i="29"/>
  <c r="L42" i="29"/>
  <c r="M45" i="29"/>
  <c r="M42" i="29"/>
  <c r="N45" i="29"/>
  <c r="N42" i="29"/>
  <c r="I45" i="29"/>
  <c r="I42" i="29"/>
  <c r="K45" i="29"/>
  <c r="K42" i="29"/>
  <c r="J45" i="29"/>
  <c r="J42" i="29"/>
  <c r="H45" i="29"/>
  <c r="H42" i="29"/>
  <c r="J44" i="2"/>
  <c r="J47" i="2" s="1"/>
  <c r="M44" i="2"/>
  <c r="M47" i="2" s="1"/>
  <c r="L44" i="2"/>
  <c r="L47" i="2" s="1"/>
  <c r="I44" i="2"/>
  <c r="I47" i="2" s="1"/>
  <c r="P44" i="2"/>
  <c r="P47" i="2" s="1"/>
  <c r="K44" i="2"/>
  <c r="K47" i="2" s="1"/>
  <c r="H44" i="2"/>
  <c r="H47" i="2" s="1"/>
  <c r="G44" i="2"/>
  <c r="G47" i="2" s="1"/>
  <c r="O44" i="2"/>
  <c r="O47" i="2" s="1"/>
  <c r="N44" i="2"/>
  <c r="N47" i="2" s="1"/>
  <c r="AO177" i="8"/>
  <c r="AM144" i="29"/>
  <c r="AN145" i="29"/>
  <c r="AP177" i="2" l="1"/>
  <c r="AQ178" i="2"/>
  <c r="AO176" i="2"/>
  <c r="AO178" i="8"/>
  <c r="AN146" i="29"/>
  <c r="AM145" i="29"/>
  <c r="O22" i="29"/>
  <c r="O8" i="29"/>
  <c r="O72" i="29"/>
  <c r="O35" i="29"/>
  <c r="O73" i="29"/>
  <c r="O81" i="29"/>
  <c r="O77" i="29"/>
  <c r="O75" i="29"/>
  <c r="O4" i="29"/>
  <c r="O37" i="29"/>
  <c r="O78" i="29"/>
  <c r="O27" i="29"/>
  <c r="O24" i="29"/>
  <c r="O5" i="29"/>
  <c r="O74" i="29"/>
  <c r="O3" i="29"/>
  <c r="O70" i="29"/>
  <c r="O6" i="29"/>
  <c r="O29" i="29"/>
  <c r="O20" i="29"/>
  <c r="O14" i="29"/>
  <c r="O80" i="29"/>
  <c r="O76" i="29"/>
  <c r="O19" i="29"/>
  <c r="O71" i="29"/>
  <c r="O10" i="29"/>
  <c r="O12" i="29"/>
  <c r="O21" i="29"/>
  <c r="O34" i="29"/>
  <c r="O26" i="29"/>
  <c r="O30" i="29"/>
  <c r="O11" i="29"/>
  <c r="O28" i="29"/>
  <c r="O13" i="29"/>
  <c r="O23" i="29"/>
  <c r="O79" i="29"/>
  <c r="O9" i="29"/>
  <c r="O44" i="29"/>
  <c r="O36" i="29"/>
  <c r="O15" i="29"/>
  <c r="O7" i="29"/>
  <c r="O43" i="29"/>
  <c r="O25" i="29"/>
  <c r="O109" i="29" l="1"/>
  <c r="O56" i="29"/>
  <c r="O82" i="29"/>
  <c r="O59" i="29"/>
  <c r="O90" i="29" s="1"/>
  <c r="O104" i="29"/>
  <c r="O45" i="29"/>
  <c r="O60" i="29"/>
  <c r="O91" i="29" s="1"/>
  <c r="O103" i="29"/>
  <c r="O57" i="29"/>
  <c r="O88" i="29" s="1"/>
  <c r="O61" i="29"/>
  <c r="O111" i="29"/>
  <c r="O39" i="29"/>
  <c r="O16" i="29"/>
  <c r="O102" i="29"/>
  <c r="O31" i="29"/>
  <c r="O55" i="29"/>
  <c r="O108" i="29"/>
  <c r="O66" i="29"/>
  <c r="O97" i="29" s="1"/>
  <c r="O105" i="29"/>
  <c r="O63" i="29"/>
  <c r="O94" i="29" s="1"/>
  <c r="O65" i="29"/>
  <c r="O96" i="29" s="1"/>
  <c r="O58" i="29"/>
  <c r="O110" i="29"/>
  <c r="O64" i="29"/>
  <c r="O95" i="29" s="1"/>
  <c r="O51" i="29"/>
  <c r="O62" i="29"/>
  <c r="O93" i="29" s="1"/>
  <c r="AO177" i="2"/>
  <c r="AP178" i="2"/>
  <c r="AQ179" i="2"/>
  <c r="AO179" i="8"/>
  <c r="AN147" i="29"/>
  <c r="AM146" i="29"/>
  <c r="O114" i="29" l="1"/>
  <c r="O86" i="29"/>
  <c r="O41" i="29"/>
  <c r="O40" i="29"/>
  <c r="O50" i="29" s="1"/>
  <c r="O67" i="29"/>
  <c r="O116" i="29"/>
  <c r="O89" i="29"/>
  <c r="O92" i="29"/>
  <c r="O117" i="29"/>
  <c r="O87" i="29"/>
  <c r="O115" i="29"/>
  <c r="AP179" i="2"/>
  <c r="AQ180" i="2"/>
  <c r="AP180" i="2" s="1"/>
  <c r="AO178" i="2"/>
  <c r="AO180" i="8"/>
  <c r="AN148" i="29"/>
  <c r="AM147" i="29"/>
  <c r="R228" i="8"/>
  <c r="R404" i="8"/>
  <c r="R195" i="8"/>
  <c r="R342" i="8"/>
  <c r="R337" i="8"/>
  <c r="R308" i="8"/>
  <c r="R116" i="8"/>
  <c r="R269" i="8"/>
  <c r="R54" i="8"/>
  <c r="R105" i="8"/>
  <c r="R167" i="8"/>
  <c r="R339" i="8"/>
  <c r="R165" i="8"/>
  <c r="R231" i="8"/>
  <c r="R39" i="8"/>
  <c r="R261" i="8"/>
  <c r="R278" i="8"/>
  <c r="R163" i="8"/>
  <c r="R375" i="8"/>
  <c r="R110" i="8"/>
  <c r="R5" i="8"/>
  <c r="R150" i="8"/>
  <c r="R41" i="8"/>
  <c r="R265" i="8"/>
  <c r="R139" i="8"/>
  <c r="R406" i="8"/>
  <c r="R203" i="8"/>
  <c r="R100" i="8"/>
  <c r="R397" i="8"/>
  <c r="R133" i="8"/>
  <c r="R180" i="8"/>
  <c r="R103" i="8"/>
  <c r="R147" i="8"/>
  <c r="R338" i="8"/>
  <c r="R68" i="8"/>
  <c r="R271" i="8"/>
  <c r="R325" i="8"/>
  <c r="R87" i="8"/>
  <c r="R311" i="8"/>
  <c r="R371" i="8"/>
  <c r="R393" i="8"/>
  <c r="R19" i="8"/>
  <c r="R146" i="8"/>
  <c r="R247" i="8"/>
  <c r="R145" i="8"/>
  <c r="R303" i="8"/>
  <c r="R356" i="8"/>
  <c r="R267" i="8"/>
  <c r="R205" i="8"/>
  <c r="R45" i="8"/>
  <c r="R295" i="8"/>
  <c r="R395" i="8"/>
  <c r="R365" i="8"/>
  <c r="R183" i="8"/>
  <c r="R135" i="8"/>
  <c r="R357" i="8"/>
  <c r="R82" i="8"/>
  <c r="R47" i="8"/>
  <c r="R151" i="8"/>
  <c r="R398" i="8"/>
  <c r="R402" i="8"/>
  <c r="R274" i="8"/>
  <c r="R15" i="8"/>
  <c r="R238" i="8"/>
  <c r="R306" i="8"/>
  <c r="R206" i="8"/>
  <c r="R13" i="8"/>
  <c r="R137" i="8"/>
  <c r="R23" i="8"/>
  <c r="R169" i="8"/>
  <c r="R83" i="8"/>
  <c r="R307" i="8"/>
  <c r="R81" i="8"/>
  <c r="R37" i="8"/>
  <c r="R229" i="8"/>
  <c r="R43" i="8"/>
  <c r="R301" i="8"/>
  <c r="R9" i="8"/>
  <c r="R233" i="8"/>
  <c r="R197" i="8"/>
  <c r="R199" i="8"/>
  <c r="R389" i="8"/>
  <c r="R86" i="8"/>
  <c r="R333" i="8"/>
  <c r="R369" i="8"/>
  <c r="R340" i="8"/>
  <c r="R297" i="8"/>
  <c r="R4" i="8"/>
  <c r="R51" i="8"/>
  <c r="R71" i="8"/>
  <c r="R164" i="8"/>
  <c r="R175" i="8"/>
  <c r="R173" i="8"/>
  <c r="R355" i="8"/>
  <c r="R366" i="8"/>
  <c r="R174" i="8"/>
  <c r="R329" i="8"/>
  <c r="R111" i="8"/>
  <c r="R323" i="8"/>
  <c r="R235" i="8"/>
  <c r="R210" i="8"/>
  <c r="R244" i="8"/>
  <c r="R324" i="8"/>
  <c r="R401" i="8"/>
  <c r="R291" i="8"/>
  <c r="R99" i="8"/>
  <c r="R179" i="8"/>
  <c r="R391" i="8"/>
  <c r="R78" i="8"/>
  <c r="R259" i="8"/>
  <c r="R67" i="8"/>
  <c r="R279" i="8"/>
  <c r="R171" i="8"/>
  <c r="R119" i="8"/>
  <c r="R20" i="8"/>
  <c r="R361" i="8"/>
  <c r="R18" i="8"/>
  <c r="R211" i="8"/>
  <c r="R101" i="8"/>
  <c r="R292" i="8"/>
  <c r="R132" i="8"/>
  <c r="R14" i="8"/>
  <c r="R260" i="8"/>
  <c r="R84" i="8"/>
  <c r="R327" i="8"/>
  <c r="R114" i="8"/>
  <c r="R209" i="8"/>
  <c r="R215" i="8"/>
  <c r="R46" i="8"/>
  <c r="R399" i="8"/>
  <c r="R77" i="8"/>
  <c r="R359" i="8"/>
  <c r="R310" i="8"/>
  <c r="R17" i="8"/>
  <c r="R276" i="8"/>
  <c r="R11" i="8"/>
  <c r="R36" i="8"/>
  <c r="R302" i="8"/>
  <c r="R207" i="8"/>
  <c r="R227" i="8"/>
  <c r="R50" i="8"/>
  <c r="R331" i="8"/>
  <c r="R407" i="8"/>
  <c r="R148" i="8"/>
  <c r="R242" i="8"/>
  <c r="R374" i="8"/>
  <c r="R177" i="8"/>
  <c r="R387" i="8"/>
  <c r="R143" i="8"/>
  <c r="R367" i="8"/>
  <c r="R275" i="8"/>
  <c r="R334" i="8"/>
  <c r="R75" i="8"/>
  <c r="R241" i="8"/>
  <c r="R3" i="8"/>
  <c r="R52" i="8"/>
  <c r="R141" i="8"/>
  <c r="R214" i="8"/>
  <c r="R299" i="8"/>
  <c r="R212" i="8"/>
  <c r="R403" i="8"/>
  <c r="R73" i="8"/>
  <c r="R370" i="8"/>
  <c r="R178" i="8"/>
  <c r="R196" i="8"/>
  <c r="R115" i="8"/>
  <c r="R335" i="8"/>
  <c r="R109" i="8"/>
  <c r="R55" i="8"/>
  <c r="R246" i="8"/>
  <c r="R69" i="8"/>
  <c r="R388" i="8"/>
  <c r="R142" i="8"/>
  <c r="R49" i="8"/>
  <c r="R343" i="8"/>
  <c r="R107" i="8"/>
  <c r="R239" i="8"/>
  <c r="R118" i="8"/>
  <c r="R273" i="8"/>
  <c r="R363" i="8"/>
  <c r="R7" i="8"/>
  <c r="R243" i="8"/>
  <c r="R35" i="8"/>
  <c r="R79" i="8"/>
  <c r="R270" i="8"/>
  <c r="R182" i="8"/>
  <c r="R237" i="8"/>
  <c r="R22" i="8"/>
  <c r="R372" i="8"/>
  <c r="R263" i="8"/>
  <c r="R201" i="8"/>
  <c r="R293" i="8"/>
  <c r="R305" i="8"/>
  <c r="R113" i="8"/>
  <c r="R131" i="8"/>
  <c r="O46" i="29" l="1"/>
  <c r="O42" i="29"/>
  <c r="R25" i="8"/>
  <c r="R8" i="8"/>
  <c r="R12" i="8"/>
  <c r="R21" i="8"/>
  <c r="R24" i="8"/>
  <c r="R48" i="8"/>
  <c r="R38" i="8"/>
  <c r="R59" i="8"/>
  <c r="R60" i="8" s="1"/>
  <c r="R42" i="8"/>
  <c r="R61" i="8"/>
  <c r="R89" i="8"/>
  <c r="R72" i="8"/>
  <c r="R76" i="8"/>
  <c r="R85" i="8"/>
  <c r="R88" i="8"/>
  <c r="R112" i="8"/>
  <c r="R102" i="8"/>
  <c r="R123" i="8"/>
  <c r="R124" i="8" s="1"/>
  <c r="R106" i="8"/>
  <c r="R125" i="8"/>
  <c r="R136" i="8"/>
  <c r="R140" i="8"/>
  <c r="R149" i="8"/>
  <c r="R152" i="8"/>
  <c r="R176" i="8"/>
  <c r="R166" i="8"/>
  <c r="R187" i="8"/>
  <c r="R188" i="8" s="1"/>
  <c r="R170" i="8"/>
  <c r="R189" i="8"/>
  <c r="R217" i="8"/>
  <c r="R200" i="8"/>
  <c r="R204" i="8"/>
  <c r="R213" i="8"/>
  <c r="R216" i="8"/>
  <c r="R240" i="8"/>
  <c r="R230" i="8"/>
  <c r="R251" i="8"/>
  <c r="R252" i="8" s="1"/>
  <c r="R234" i="8"/>
  <c r="R253" i="8"/>
  <c r="R281" i="8"/>
  <c r="R264" i="8"/>
  <c r="R268" i="8"/>
  <c r="R277" i="8"/>
  <c r="R280" i="8"/>
  <c r="R304" i="8"/>
  <c r="R294" i="8"/>
  <c r="R315" i="8"/>
  <c r="R316" i="8" s="1"/>
  <c r="R298" i="8"/>
  <c r="R317" i="8"/>
  <c r="R345" i="8"/>
  <c r="R328" i="8"/>
  <c r="R332" i="8"/>
  <c r="R341" i="8"/>
  <c r="R344" i="8"/>
  <c r="R368" i="8"/>
  <c r="R358" i="8"/>
  <c r="R379" i="8"/>
  <c r="R380" i="8" s="1"/>
  <c r="R362" i="8"/>
  <c r="R381" i="8"/>
  <c r="R392" i="8"/>
  <c r="R396" i="8"/>
  <c r="R405" i="8"/>
  <c r="R408" i="8"/>
  <c r="R16" i="8"/>
  <c r="R6" i="8"/>
  <c r="R10" i="8"/>
  <c r="R27" i="8"/>
  <c r="R28" i="8" s="1"/>
  <c r="R29" i="8"/>
  <c r="R57" i="8"/>
  <c r="R40" i="8"/>
  <c r="R44" i="8"/>
  <c r="R53" i="8"/>
  <c r="R56" i="8"/>
  <c r="R80" i="8"/>
  <c r="R70" i="8"/>
  <c r="R74" i="8"/>
  <c r="R91" i="8"/>
  <c r="R92" i="8" s="1"/>
  <c r="R93" i="8"/>
  <c r="R121" i="8"/>
  <c r="R153" i="8" s="1"/>
  <c r="R185" i="8" s="1"/>
  <c r="R104" i="8"/>
  <c r="R108" i="8"/>
  <c r="R117" i="8"/>
  <c r="R120" i="8"/>
  <c r="R144" i="8"/>
  <c r="R134" i="8"/>
  <c r="R155" i="8"/>
  <c r="R156" i="8" s="1"/>
  <c r="R138" i="8"/>
  <c r="R157" i="8"/>
  <c r="R168" i="8"/>
  <c r="R172" i="8"/>
  <c r="R181" i="8"/>
  <c r="R184" i="8"/>
  <c r="R208" i="8"/>
  <c r="R198" i="8"/>
  <c r="R202" i="8"/>
  <c r="R219" i="8"/>
  <c r="R220" i="8" s="1"/>
  <c r="R221" i="8"/>
  <c r="R249" i="8"/>
  <c r="R232" i="8"/>
  <c r="R236" i="8"/>
  <c r="R245" i="8"/>
  <c r="R248" i="8"/>
  <c r="R272" i="8"/>
  <c r="R262" i="8"/>
  <c r="R266" i="8"/>
  <c r="R283" i="8"/>
  <c r="R284" i="8" s="1"/>
  <c r="R285" i="8"/>
  <c r="R313" i="8"/>
  <c r="R296" i="8"/>
  <c r="R300" i="8"/>
  <c r="R309" i="8"/>
  <c r="R312" i="8"/>
  <c r="R336" i="8"/>
  <c r="R326" i="8"/>
  <c r="R330" i="8"/>
  <c r="R347" i="8"/>
  <c r="R348" i="8" s="1"/>
  <c r="R349" i="8"/>
  <c r="R377" i="8"/>
  <c r="R360" i="8"/>
  <c r="R364" i="8"/>
  <c r="R373" i="8"/>
  <c r="R376" i="8"/>
  <c r="R400" i="8"/>
  <c r="R420" i="8"/>
  <c r="R409" i="8" s="1"/>
  <c r="R390" i="8"/>
  <c r="R411" i="8"/>
  <c r="R412" i="8" s="1"/>
  <c r="R394" i="8"/>
  <c r="R413" i="8"/>
  <c r="AO179" i="2"/>
  <c r="AO181" i="8"/>
  <c r="AN149" i="29"/>
  <c r="AM148" i="29"/>
  <c r="R415" i="8" l="1"/>
  <c r="R416" i="8" s="1"/>
  <c r="R414" i="8"/>
  <c r="R159" i="8"/>
  <c r="R160" i="8" s="1"/>
  <c r="R158" i="8"/>
  <c r="R95" i="8"/>
  <c r="R96" i="8" s="1"/>
  <c r="R94" i="8"/>
  <c r="R31" i="8"/>
  <c r="R32" i="8" s="1"/>
  <c r="R30" i="8"/>
  <c r="R383" i="8"/>
  <c r="R384" i="8" s="1"/>
  <c r="R382" i="8"/>
  <c r="R319" i="8"/>
  <c r="R320" i="8" s="1"/>
  <c r="R318" i="8"/>
  <c r="R255" i="8"/>
  <c r="R256" i="8" s="1"/>
  <c r="R254" i="8"/>
  <c r="R191" i="8"/>
  <c r="R192" i="8" s="1"/>
  <c r="R190" i="8"/>
  <c r="AO180" i="2"/>
  <c r="R351" i="8"/>
  <c r="R352" i="8" s="1"/>
  <c r="R350" i="8"/>
  <c r="R287" i="8"/>
  <c r="R288" i="8" s="1"/>
  <c r="R286" i="8"/>
  <c r="R223" i="8"/>
  <c r="R224" i="8" s="1"/>
  <c r="R222" i="8"/>
  <c r="R127" i="8"/>
  <c r="R128" i="8" s="1"/>
  <c r="R126" i="8"/>
  <c r="R63" i="8"/>
  <c r="R64" i="8" s="1"/>
  <c r="R62" i="8"/>
  <c r="AO182" i="8"/>
  <c r="AO183" i="8" s="1"/>
  <c r="AO184" i="8" s="1"/>
  <c r="AO185" i="8" s="1"/>
  <c r="AO186" i="8" s="1"/>
  <c r="AO187" i="8" s="1"/>
  <c r="AO188" i="8" s="1"/>
  <c r="AO189" i="8" s="1"/>
  <c r="AO190" i="8" s="1"/>
  <c r="AO191" i="8" s="1"/>
  <c r="AO192" i="8" s="1"/>
  <c r="AO193" i="8" s="1"/>
  <c r="AO194" i="8" s="1"/>
  <c r="AO195" i="8" s="1"/>
  <c r="AO196" i="8" s="1"/>
  <c r="AO197" i="8" s="1"/>
  <c r="AN150" i="29"/>
  <c r="AM149" i="29"/>
  <c r="Q31" i="2"/>
  <c r="Q22" i="2"/>
  <c r="Q41" i="2"/>
  <c r="Q11" i="2"/>
  <c r="F7" i="8"/>
  <c r="F22" i="8"/>
  <c r="Q5" i="2"/>
  <c r="Q28" i="2"/>
  <c r="Q9" i="2"/>
  <c r="Q15" i="2"/>
  <c r="Q30" i="2"/>
  <c r="Q6" i="2"/>
  <c r="F18" i="8"/>
  <c r="Q32" i="2"/>
  <c r="Q35" i="2"/>
  <c r="Q3" i="2"/>
  <c r="Q10" i="2"/>
  <c r="F11" i="8"/>
  <c r="Q14" i="2"/>
  <c r="Q33" i="2"/>
  <c r="Q12" i="2"/>
  <c r="Q23" i="2"/>
  <c r="F5" i="8"/>
  <c r="F14" i="8"/>
  <c r="Q13" i="2"/>
  <c r="Q24" i="2"/>
  <c r="Q4" i="2"/>
  <c r="F17" i="8"/>
  <c r="Q16" i="2"/>
  <c r="F15" i="8"/>
  <c r="F13" i="8"/>
  <c r="F23" i="8"/>
  <c r="F4" i="8"/>
  <c r="Q7" i="2"/>
  <c r="Q29" i="2"/>
  <c r="Q39" i="2"/>
  <c r="Q8" i="2"/>
  <c r="F19" i="8"/>
  <c r="Q40" i="2"/>
  <c r="F9" i="8"/>
  <c r="F20" i="8"/>
  <c r="Q34" i="2"/>
  <c r="Q17" i="2"/>
  <c r="Q21" i="2"/>
  <c r="Q45" i="2" l="1"/>
  <c r="Q50" i="2" s="1"/>
  <c r="Q44" i="2"/>
  <c r="Q47" i="2" s="1"/>
  <c r="F57" i="8"/>
  <c r="F25" i="8"/>
  <c r="F29" i="8"/>
  <c r="F21" i="8"/>
  <c r="F10" i="8"/>
  <c r="F27" i="8"/>
  <c r="F28" i="8" s="1"/>
  <c r="F24" i="8"/>
  <c r="F12" i="8"/>
  <c r="F8" i="8"/>
  <c r="AO198" i="8"/>
  <c r="AO199" i="8" s="1"/>
  <c r="AO200" i="8" s="1"/>
  <c r="AO201" i="8" s="1"/>
  <c r="AO202" i="8" s="1"/>
  <c r="AO203" i="8" s="1"/>
  <c r="AO204" i="8" s="1"/>
  <c r="AO205" i="8" s="1"/>
  <c r="AN151" i="29"/>
  <c r="AM150" i="29"/>
  <c r="G7" i="8"/>
  <c r="G17" i="8"/>
  <c r="G20" i="8"/>
  <c r="G15" i="8"/>
  <c r="G9" i="8"/>
  <c r="G19" i="8"/>
  <c r="G23" i="8"/>
  <c r="G22" i="8"/>
  <c r="F3" i="8"/>
  <c r="G13" i="8"/>
  <c r="G4" i="8"/>
  <c r="G14" i="8"/>
  <c r="G3" i="8"/>
  <c r="G11" i="8"/>
  <c r="G18" i="8"/>
  <c r="G5" i="8"/>
  <c r="G57" i="8" l="1"/>
  <c r="F6" i="8"/>
  <c r="F16" i="8"/>
  <c r="G29" i="8"/>
  <c r="G12" i="8"/>
  <c r="G25" i="8"/>
  <c r="G6" i="8"/>
  <c r="G16" i="8"/>
  <c r="G27" i="8"/>
  <c r="G28" i="8" s="1"/>
  <c r="G10" i="8"/>
  <c r="G21" i="8"/>
  <c r="G8" i="8"/>
  <c r="G24" i="8"/>
  <c r="F30" i="8"/>
  <c r="F31" i="8"/>
  <c r="F32" i="8" s="1"/>
  <c r="AN152" i="29"/>
  <c r="AM151" i="29"/>
  <c r="G30" i="8" l="1"/>
  <c r="G31" i="8"/>
  <c r="G32" i="8" s="1"/>
  <c r="AN153" i="29"/>
  <c r="AM152" i="29"/>
  <c r="AN154" i="29" l="1"/>
  <c r="AM153" i="29"/>
  <c r="AM154" i="29" l="1"/>
  <c r="AN155" i="29"/>
  <c r="AN156" i="29" l="1"/>
  <c r="AM155" i="29"/>
  <c r="AN157" i="29" l="1"/>
  <c r="AM156" i="29"/>
  <c r="AN158" i="29" l="1"/>
  <c r="AM157" i="29"/>
  <c r="P76" i="29"/>
  <c r="P74" i="29"/>
  <c r="P9" i="29"/>
  <c r="P24" i="29"/>
  <c r="P37" i="29"/>
  <c r="P28" i="29"/>
  <c r="P27" i="29"/>
  <c r="P72" i="29"/>
  <c r="P25" i="29"/>
  <c r="P80" i="29"/>
  <c r="P34" i="29"/>
  <c r="P5" i="29"/>
  <c r="P7" i="29"/>
  <c r="P36" i="29"/>
  <c r="P4" i="29"/>
  <c r="P6" i="29"/>
  <c r="P70" i="29"/>
  <c r="P78" i="29"/>
  <c r="P11" i="29"/>
  <c r="P20" i="29"/>
  <c r="P13" i="29"/>
  <c r="P44" i="29"/>
  <c r="P15" i="29"/>
  <c r="P35" i="29"/>
  <c r="P77" i="29"/>
  <c r="P12" i="29"/>
  <c r="P22" i="29"/>
  <c r="P73" i="29"/>
  <c r="P10" i="29"/>
  <c r="P19" i="29"/>
  <c r="P75" i="29"/>
  <c r="P8" i="29"/>
  <c r="P79" i="29"/>
  <c r="P43" i="29"/>
  <c r="P23" i="29"/>
  <c r="P29" i="29"/>
  <c r="P71" i="29"/>
  <c r="P21" i="29"/>
  <c r="P26" i="29"/>
  <c r="P14" i="29"/>
  <c r="P3" i="29"/>
  <c r="P30" i="29"/>
  <c r="P81" i="29"/>
  <c r="P105" i="29" l="1"/>
  <c r="P64" i="29"/>
  <c r="P95" i="29" s="1"/>
  <c r="P51" i="29"/>
  <c r="P56" i="29"/>
  <c r="P109" i="29"/>
  <c r="P66" i="29"/>
  <c r="P97" i="29" s="1"/>
  <c r="P58" i="29"/>
  <c r="P110" i="29"/>
  <c r="P102" i="29"/>
  <c r="P16" i="29"/>
  <c r="P62" i="29"/>
  <c r="P93" i="29" s="1"/>
  <c r="P103" i="29"/>
  <c r="P65" i="29"/>
  <c r="P96" i="29" s="1"/>
  <c r="P61" i="29"/>
  <c r="P111" i="29"/>
  <c r="P82" i="29"/>
  <c r="P39" i="29"/>
  <c r="P63" i="29"/>
  <c r="P94" i="29" s="1"/>
  <c r="P55" i="29"/>
  <c r="P31" i="29"/>
  <c r="P108" i="29"/>
  <c r="P57" i="29"/>
  <c r="P88" i="29" s="1"/>
  <c r="P60" i="29"/>
  <c r="P91" i="29" s="1"/>
  <c r="P59" i="29"/>
  <c r="P90" i="29" s="1"/>
  <c r="P45" i="29"/>
  <c r="P104" i="29"/>
  <c r="AN159" i="29"/>
  <c r="AM158" i="29"/>
  <c r="P41" i="29" l="1"/>
  <c r="P67" i="29"/>
  <c r="P40" i="29"/>
  <c r="P50" i="29" s="1"/>
  <c r="P87" i="29"/>
  <c r="P115" i="29"/>
  <c r="P86" i="29"/>
  <c r="P114" i="29"/>
  <c r="P116" i="29"/>
  <c r="P89" i="29"/>
  <c r="P92" i="29"/>
  <c r="P117" i="29"/>
  <c r="AN160" i="29"/>
  <c r="AM159" i="29"/>
  <c r="P46" i="29" l="1"/>
  <c r="P42" i="29"/>
  <c r="AN161" i="29"/>
  <c r="AM160" i="29"/>
  <c r="AN162" i="29" l="1"/>
  <c r="AM161" i="29"/>
  <c r="AN163" i="29" l="1"/>
  <c r="AM162" i="29"/>
  <c r="AN164" i="29" l="1"/>
  <c r="AM163" i="29"/>
  <c r="AN165" i="29" l="1"/>
  <c r="AM164" i="29"/>
  <c r="AN166" i="29" l="1"/>
  <c r="AM165" i="29"/>
  <c r="AN167" i="29" l="1"/>
  <c r="AM166" i="29"/>
  <c r="E10" i="22"/>
  <c r="E18" i="22" s="1"/>
  <c r="E25" i="22" s="1"/>
  <c r="E33" i="22" s="1"/>
  <c r="E41" i="22" s="1"/>
  <c r="F10" i="22"/>
  <c r="F18" i="22" s="1"/>
  <c r="AN168" i="29" l="1"/>
  <c r="AM167" i="29"/>
  <c r="H10" i="22"/>
  <c r="H18" i="22" s="1"/>
  <c r="H25" i="22" s="1"/>
  <c r="H33" i="22" s="1"/>
  <c r="H41" i="22" s="1"/>
  <c r="D47" i="2"/>
  <c r="F47" i="2"/>
  <c r="E47" i="2"/>
  <c r="F25" i="22"/>
  <c r="F33" i="22" s="1"/>
  <c r="F41" i="22" s="1"/>
  <c r="G10" i="22"/>
  <c r="G18" i="22" s="1"/>
  <c r="F20" i="2"/>
  <c r="F38" i="2"/>
  <c r="F27" i="2"/>
  <c r="D20" i="2"/>
  <c r="D38" i="2"/>
  <c r="D27" i="2"/>
  <c r="E38" i="2"/>
  <c r="E27" i="2"/>
  <c r="E20" i="2"/>
  <c r="C38" i="2"/>
  <c r="C27" i="2"/>
  <c r="C20" i="2"/>
  <c r="AM168" i="29" l="1"/>
  <c r="AN169" i="29"/>
  <c r="G25" i="22"/>
  <c r="G33" i="22" s="1"/>
  <c r="G41" i="22" s="1"/>
  <c r="AN170" i="29" l="1"/>
  <c r="AM169" i="29"/>
  <c r="Q35" i="29"/>
  <c r="Q34" i="29"/>
  <c r="Q15" i="29"/>
  <c r="Q21" i="29"/>
  <c r="Q30" i="29"/>
  <c r="Q7" i="29"/>
  <c r="Q22" i="29"/>
  <c r="Q26" i="29"/>
  <c r="Q73" i="29"/>
  <c r="Q29" i="29"/>
  <c r="Q80" i="29"/>
  <c r="Q81" i="29"/>
  <c r="Q37" i="29"/>
  <c r="Q70" i="29"/>
  <c r="Q24" i="29"/>
  <c r="Q75" i="29"/>
  <c r="Q14" i="29"/>
  <c r="Q20" i="29"/>
  <c r="Q3" i="29"/>
  <c r="Q12" i="29"/>
  <c r="Q44" i="29"/>
  <c r="Q23" i="29"/>
  <c r="Q10" i="29"/>
  <c r="Q77" i="29"/>
  <c r="Q79" i="29"/>
  <c r="Q11" i="29"/>
  <c r="Q6" i="29"/>
  <c r="Q74" i="29"/>
  <c r="Q19" i="29"/>
  <c r="Q43" i="29"/>
  <c r="Q36" i="29"/>
  <c r="Q9" i="29"/>
  <c r="Q25" i="29"/>
  <c r="Q13" i="29"/>
  <c r="Q78" i="29"/>
  <c r="Q8" i="29"/>
  <c r="Q76" i="29"/>
  <c r="Q28" i="29"/>
  <c r="Q71" i="29"/>
  <c r="Q4" i="29"/>
  <c r="Q72" i="29"/>
  <c r="Q27" i="29"/>
  <c r="Q5" i="29"/>
  <c r="Q109" i="29" l="1"/>
  <c r="Q56" i="29"/>
  <c r="Q58" i="29"/>
  <c r="Q110" i="29"/>
  <c r="Q64" i="29"/>
  <c r="Q95" i="29" s="1"/>
  <c r="Q39" i="29"/>
  <c r="Q59" i="29"/>
  <c r="Q90" i="29" s="1"/>
  <c r="Q82" i="29"/>
  <c r="Q45" i="29"/>
  <c r="Q66" i="29"/>
  <c r="Q97" i="29" s="1"/>
  <c r="Q65" i="29"/>
  <c r="Q96" i="29" s="1"/>
  <c r="Q16" i="29"/>
  <c r="Q102" i="29"/>
  <c r="Q63" i="29"/>
  <c r="Q94" i="29" s="1"/>
  <c r="Q55" i="29"/>
  <c r="Q31" i="29"/>
  <c r="Q108" i="29"/>
  <c r="Q104" i="29"/>
  <c r="Q105" i="29"/>
  <c r="Q62" i="29"/>
  <c r="Q93" i="29" s="1"/>
  <c r="Q60" i="29"/>
  <c r="Q91" i="29" s="1"/>
  <c r="Q61" i="29"/>
  <c r="Q111" i="29"/>
  <c r="Q103" i="29"/>
  <c r="Q57" i="29"/>
  <c r="Q88" i="29" s="1"/>
  <c r="Q51" i="29"/>
  <c r="AN171" i="29"/>
  <c r="AM170" i="29"/>
  <c r="Q41" i="29" l="1"/>
  <c r="Q67" i="29"/>
  <c r="Q40" i="29"/>
  <c r="Q50" i="29" s="1"/>
  <c r="Q86" i="29"/>
  <c r="Q114" i="29"/>
  <c r="Q116" i="29"/>
  <c r="Q89" i="29"/>
  <c r="Q92" i="29"/>
  <c r="Q117" i="29"/>
  <c r="Q87" i="29"/>
  <c r="Q115" i="29"/>
  <c r="AN172" i="29"/>
  <c r="AM171" i="29"/>
  <c r="Q46" i="29" l="1"/>
  <c r="Q42" i="29"/>
  <c r="AM172" i="29"/>
  <c r="AN173" i="29"/>
  <c r="AN174" i="29" l="1"/>
  <c r="AM173" i="29"/>
  <c r="AN175" i="29" l="1"/>
  <c r="AM174" i="29"/>
  <c r="AN176" i="29" l="1"/>
  <c r="AM175" i="29"/>
  <c r="AN177" i="29" l="1"/>
  <c r="AM176" i="29"/>
  <c r="AN178" i="29" l="1"/>
  <c r="AM177" i="29"/>
  <c r="AN179" i="29" l="1"/>
  <c r="AM178" i="29"/>
  <c r="AN180" i="29" l="1"/>
  <c r="AM179" i="29"/>
  <c r="AN181" i="29" l="1"/>
  <c r="AM180" i="29"/>
  <c r="AN182" i="29" l="1"/>
  <c r="AM181" i="29"/>
  <c r="R6" i="29"/>
  <c r="R24" i="29"/>
  <c r="R76" i="29"/>
  <c r="R9" i="29"/>
  <c r="R13" i="29"/>
  <c r="R27" i="29"/>
  <c r="R43" i="29"/>
  <c r="R29" i="29"/>
  <c r="R15" i="29"/>
  <c r="R71" i="29"/>
  <c r="R23" i="29"/>
  <c r="R35" i="29"/>
  <c r="R74" i="29"/>
  <c r="R3" i="29"/>
  <c r="R10" i="29"/>
  <c r="R8" i="29"/>
  <c r="R4" i="29"/>
  <c r="R37" i="29"/>
  <c r="R22" i="29"/>
  <c r="R28" i="29"/>
  <c r="R80" i="29"/>
  <c r="R44" i="29"/>
  <c r="R73" i="29"/>
  <c r="R25" i="29"/>
  <c r="R75" i="29"/>
  <c r="R70" i="29"/>
  <c r="R5" i="29"/>
  <c r="R81" i="29"/>
  <c r="R12" i="29"/>
  <c r="R11" i="29"/>
  <c r="R78" i="29"/>
  <c r="R19" i="29"/>
  <c r="R72" i="29"/>
  <c r="R7" i="29"/>
  <c r="R34" i="29"/>
  <c r="R14" i="29"/>
  <c r="R21" i="29"/>
  <c r="R30" i="29"/>
  <c r="R26" i="29"/>
  <c r="R79" i="29"/>
  <c r="R77" i="29"/>
  <c r="R36" i="29"/>
  <c r="R20" i="29"/>
  <c r="R66" i="29" l="1"/>
  <c r="R97" i="29" s="1"/>
  <c r="R16" i="29"/>
  <c r="R102" i="29"/>
  <c r="R39" i="29"/>
  <c r="R59" i="29"/>
  <c r="R90" i="29" s="1"/>
  <c r="R58" i="29"/>
  <c r="R110" i="29"/>
  <c r="R65" i="29"/>
  <c r="R96" i="29" s="1"/>
  <c r="R56" i="29"/>
  <c r="R109" i="29"/>
  <c r="R60" i="29"/>
  <c r="R91" i="29" s="1"/>
  <c r="R45" i="29"/>
  <c r="R57" i="29"/>
  <c r="R88" i="29" s="1"/>
  <c r="R61" i="29"/>
  <c r="R111" i="29"/>
  <c r="R51" i="29"/>
  <c r="R62" i="29"/>
  <c r="R93" i="29" s="1"/>
  <c r="R105" i="29"/>
  <c r="R104" i="29"/>
  <c r="R31" i="29"/>
  <c r="R55" i="29"/>
  <c r="R108" i="29"/>
  <c r="R64" i="29"/>
  <c r="R95" i="29" s="1"/>
  <c r="R103" i="29"/>
  <c r="R82" i="29"/>
  <c r="R63" i="29"/>
  <c r="R94" i="29" s="1"/>
  <c r="AM182" i="29"/>
  <c r="AN183" i="29"/>
  <c r="R40" i="29" l="1"/>
  <c r="R50" i="29" s="1"/>
  <c r="R67" i="29"/>
  <c r="R41" i="29"/>
  <c r="R89" i="29"/>
  <c r="R116" i="29"/>
  <c r="R92" i="29"/>
  <c r="R117" i="29"/>
  <c r="R86" i="29"/>
  <c r="R114" i="29"/>
  <c r="R87" i="29"/>
  <c r="R115" i="29"/>
  <c r="AN184" i="29"/>
  <c r="AM183" i="29"/>
  <c r="R46" i="29" l="1"/>
  <c r="R42" i="29"/>
  <c r="AN185" i="29"/>
  <c r="AM184" i="29"/>
  <c r="AN186" i="29" l="1"/>
  <c r="AM185" i="29"/>
  <c r="AM186" i="29" l="1"/>
  <c r="AN187" i="29"/>
  <c r="AN188" i="29" l="1"/>
  <c r="AM187" i="29"/>
  <c r="AM188" i="29" l="1"/>
  <c r="AN189" i="29"/>
  <c r="AN190" i="29" l="1"/>
  <c r="AM189" i="29"/>
  <c r="AN191" i="29" l="1"/>
  <c r="AM190" i="29"/>
  <c r="AN192" i="29" l="1"/>
  <c r="AM191" i="29"/>
  <c r="AM192" i="29" l="1"/>
  <c r="AN193" i="29"/>
  <c r="AN194" i="29" l="1"/>
  <c r="AM193" i="29"/>
  <c r="AM194" i="29" l="1"/>
  <c r="AN195" i="29"/>
  <c r="AM195" i="29" l="1"/>
  <c r="AN196" i="29"/>
  <c r="AN197" i="29" l="1"/>
  <c r="AM197" i="29" s="1"/>
  <c r="AM196" i="29"/>
  <c r="D20" i="29"/>
  <c r="D43" i="29"/>
  <c r="D56" i="29" l="1"/>
  <c r="D115" i="29" s="1"/>
  <c r="D109" i="29"/>
  <c r="D31" i="29"/>
  <c r="D40" i="29" s="1"/>
  <c r="D87" i="29" l="1"/>
  <c r="D67" i="29"/>
  <c r="D41" i="29"/>
  <c r="D46" i="29" l="1"/>
  <c r="D42" i="29"/>
  <c r="D49" i="29" l="1"/>
  <c r="D51" i="29" l="1"/>
  <c r="D50" i="29"/>
  <c r="E49" i="29" l="1"/>
  <c r="E51" i="29" l="1"/>
  <c r="E50" i="29"/>
  <c r="F49" i="29" l="1"/>
  <c r="F51" i="29" l="1"/>
  <c r="F50" i="29"/>
  <c r="G49" i="29" l="1"/>
  <c r="G51" i="29" l="1"/>
  <c r="G50" i="29"/>
</calcChain>
</file>

<file path=xl/comments1.xml><?xml version="1.0" encoding="utf-8"?>
<comments xmlns="http://schemas.openxmlformats.org/spreadsheetml/2006/main">
  <authors>
    <author>jims</author>
  </authors>
  <commentList>
    <comment ref="AO1" authorId="0">
      <text>
        <r>
          <rPr>
            <b/>
            <sz val="9"/>
            <color indexed="81"/>
            <rFont val="Tahoma"/>
            <family val="2"/>
          </rPr>
          <t>jims:</t>
        </r>
        <r>
          <rPr>
            <sz val="9"/>
            <color indexed="81"/>
            <rFont val="Tahoma"/>
            <family val="2"/>
          </rPr>
          <t xml:space="preserve">
Edit as columns in monthly spreadsheet move.  First column of data should match number column here</t>
        </r>
      </text>
    </comment>
    <comment ref="AJ2" authorId="0">
      <text>
        <r>
          <rPr>
            <b/>
            <sz val="9"/>
            <color indexed="81"/>
            <rFont val="Tahoma"/>
            <family val="2"/>
          </rPr>
          <t>jims: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<sst xmlns="http://schemas.openxmlformats.org/spreadsheetml/2006/main" count="12841" uniqueCount="326">
  <si>
    <t>Generation Resources</t>
  </si>
  <si>
    <t>DB Wilson.MISO</t>
  </si>
  <si>
    <t>HMPL 1.MISO</t>
  </si>
  <si>
    <t>HMPL 2.MISO</t>
  </si>
  <si>
    <t>Coleman 1.MISO</t>
  </si>
  <si>
    <t>Coleman 2.MISO</t>
  </si>
  <si>
    <t>Coleman 3.MISO</t>
  </si>
  <si>
    <t>Green 1.MISO</t>
  </si>
  <si>
    <t>Green 2.MISO</t>
  </si>
  <si>
    <t>Reid CT.MISO</t>
  </si>
  <si>
    <t>Reid Steam.MISO</t>
  </si>
  <si>
    <t>Units Generation</t>
  </si>
  <si>
    <t>BREC SEPA MISO</t>
  </si>
  <si>
    <t>Total Generation</t>
  </si>
  <si>
    <t>Total Resources</t>
  </si>
  <si>
    <t>Generation Sold to Market</t>
  </si>
  <si>
    <t>Total Generation Including Losses</t>
  </si>
  <si>
    <t>Check (Total Gen w Losses minus Total Gen)</t>
  </si>
  <si>
    <t>Loads</t>
  </si>
  <si>
    <t>Alcan Load.MISO</t>
  </si>
  <si>
    <t>Century Load.MISO</t>
  </si>
  <si>
    <t>HMPL Load MISO</t>
  </si>
  <si>
    <t>BREC NL.MISO</t>
  </si>
  <si>
    <t>Total Load  Obligations</t>
  </si>
  <si>
    <t>Total Losses</t>
  </si>
  <si>
    <t>Net Position - Long/(Short)</t>
  </si>
  <si>
    <t>Purchases for Load (inc losses)</t>
  </si>
  <si>
    <t>Economic Sales from Generation (inc. losses)</t>
  </si>
  <si>
    <t>Net Portfolio Position</t>
  </si>
  <si>
    <t>City Take of HMPL Gen</t>
  </si>
  <si>
    <t>HMPL Excess to BREC</t>
  </si>
  <si>
    <t>City/HMPL Coal Burn</t>
  </si>
  <si>
    <t>Generator</t>
  </si>
  <si>
    <t>Variable</t>
  </si>
  <si>
    <t>Capacity @peakhr (MW)</t>
  </si>
  <si>
    <t>Fuel Used (tons)</t>
  </si>
  <si>
    <t>Generation (MWh)</t>
  </si>
  <si>
    <t>Fuel Cost ($)</t>
  </si>
  <si>
    <t>VOM COST ($)</t>
  </si>
  <si>
    <t>VOM - $/MWh</t>
  </si>
  <si>
    <t>Num starts (.)</t>
  </si>
  <si>
    <t>Hours/unit (Hrs)</t>
  </si>
  <si>
    <t>Start Cost ($)</t>
  </si>
  <si>
    <t>SO2 (tons)</t>
  </si>
  <si>
    <t>SO2 Cost ($)</t>
  </si>
  <si>
    <t>SO2 Emit Rate</t>
  </si>
  <si>
    <t>NOx (tons)</t>
  </si>
  <si>
    <t>Nox Cost ($)</t>
  </si>
  <si>
    <t>Nox Emit Rate</t>
  </si>
  <si>
    <t>Hours</t>
  </si>
  <si>
    <t>Total Operating Cost</t>
  </si>
  <si>
    <t>Total Operating Cost/MWh</t>
  </si>
  <si>
    <t>Emissions Costs</t>
  </si>
  <si>
    <t>Emissions Costs/MWh</t>
  </si>
  <si>
    <t>Total Thermal</t>
  </si>
  <si>
    <t>Entity</t>
  </si>
  <si>
    <t>Nox (Tons)</t>
  </si>
  <si>
    <t>Total Nox</t>
  </si>
  <si>
    <t>SO2 (Tons)</t>
  </si>
  <si>
    <t>Total SO2</t>
  </si>
  <si>
    <t>Total Cost of Generation</t>
  </si>
  <si>
    <t>MCP Revenue ($)</t>
  </si>
  <si>
    <t>Total Generation Revenue</t>
  </si>
  <si>
    <t>Load M2M Cost ($)</t>
  </si>
  <si>
    <t>Total Load Costs</t>
  </si>
  <si>
    <t>Market</t>
  </si>
  <si>
    <t>TOD</t>
  </si>
  <si>
    <t>BREC.BREC.Purchase</t>
  </si>
  <si>
    <t>ALL</t>
  </si>
  <si>
    <t>e2x16</t>
  </si>
  <si>
    <t>e2x8</t>
  </si>
  <si>
    <t>e5x16</t>
  </si>
  <si>
    <t>e5x8</t>
  </si>
  <si>
    <t>BREC.Coleman.Sale</t>
  </si>
  <si>
    <t>BREC.Gen.Sale</t>
  </si>
  <si>
    <t>Iteration</t>
  </si>
  <si>
    <t>Index</t>
  </si>
  <si>
    <t>95Percentile</t>
  </si>
  <si>
    <t>5Percentile</t>
  </si>
  <si>
    <t>Expected Values</t>
  </si>
  <si>
    <t>DI_BREC BREC_ATC</t>
  </si>
  <si>
    <t>DI_BREC BREC_OFF</t>
  </si>
  <si>
    <t>DI_BREC BREC_ON</t>
  </si>
  <si>
    <t>DI_BREC Gen_ATC</t>
  </si>
  <si>
    <t>DI_BREC Gen_OFF</t>
  </si>
  <si>
    <t>DI_BREC Gen_ON</t>
  </si>
  <si>
    <t>DI_Coleman_ATC</t>
  </si>
  <si>
    <t>DI_Coleman_OFF</t>
  </si>
  <si>
    <t>DI_Coleman_ON</t>
  </si>
  <si>
    <t>Heating Oil No 2</t>
  </si>
  <si>
    <t>NG - Henry Hub</t>
  </si>
  <si>
    <t>Net MISO Position</t>
  </si>
  <si>
    <t>Emi - ANNUAL NOX</t>
  </si>
  <si>
    <t>Emi - SO2 Curve</t>
  </si>
  <si>
    <t>Station Coal Burns (tons)</t>
  </si>
  <si>
    <t>Net Generation Capacity Factor %</t>
  </si>
  <si>
    <t>Net Generation Output Factor %</t>
  </si>
  <si>
    <t>BREC SEPA Option</t>
  </si>
  <si>
    <t xml:space="preserve">Forward Sale </t>
  </si>
  <si>
    <t>Total Load Purchased From MISO</t>
  </si>
  <si>
    <t>BREC SEPA Opiton</t>
  </si>
  <si>
    <t>Generation Sold to MISO</t>
  </si>
  <si>
    <t>Coleman Generation Sold to MISO</t>
  </si>
  <si>
    <t>Reid CT</t>
  </si>
  <si>
    <t>c</t>
  </si>
  <si>
    <t>n</t>
  </si>
  <si>
    <t>o</t>
  </si>
  <si>
    <t>z</t>
  </si>
  <si>
    <t>y</t>
  </si>
  <si>
    <t>f</t>
  </si>
  <si>
    <t>q</t>
  </si>
  <si>
    <t>a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</si>
  <si>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</si>
  <si>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</si>
  <si>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</si>
  <si>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</si>
  <si>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</si>
  <si>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</si>
  <si>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</si>
  <si>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</si>
  <si>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</si>
  <si>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</si>
  <si>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p</t>
  </si>
  <si>
    <t>r</t>
  </si>
  <si>
    <t>s</t>
  </si>
  <si>
    <t>t</t>
  </si>
  <si>
    <t>u</t>
  </si>
  <si>
    <t>v</t>
  </si>
  <si>
    <t>w</t>
  </si>
  <si>
    <t>x</t>
  </si>
  <si>
    <t>'Monthly Sources and Uses'!</t>
  </si>
  <si>
    <t>'Monthly Interactions-Energy'!</t>
  </si>
  <si>
    <t>Marketable MWh</t>
  </si>
  <si>
    <t>Marketable MW</t>
  </si>
  <si>
    <t>Marketable Hours</t>
  </si>
  <si>
    <t>All</t>
  </si>
  <si>
    <t>az</t>
  </si>
  <si>
    <t>ba</t>
  </si>
  <si>
    <t>bb</t>
  </si>
  <si>
    <t>bc</t>
  </si>
  <si>
    <t>On-Peak</t>
  </si>
  <si>
    <t>Off Peak</t>
  </si>
  <si>
    <t>7x16</t>
  </si>
  <si>
    <t>2x16</t>
  </si>
  <si>
    <t>2x08</t>
  </si>
  <si>
    <t>5x08</t>
  </si>
  <si>
    <t>aw</t>
  </si>
  <si>
    <t>ax</t>
  </si>
  <si>
    <t>ay</t>
  </si>
  <si>
    <t>Expected Portfolio NOX Emissions</t>
  </si>
  <si>
    <t>DI_SOCO</t>
  </si>
  <si>
    <t>Pwr - SOCO_OFF</t>
  </si>
  <si>
    <t>Pwr - SOCO_ON</t>
  </si>
  <si>
    <t>Station</t>
  </si>
  <si>
    <t>DB Wilson</t>
  </si>
  <si>
    <t>HMPL</t>
  </si>
  <si>
    <t>Coleman</t>
  </si>
  <si>
    <t>Green</t>
  </si>
  <si>
    <t>Wilson</t>
  </si>
  <si>
    <t>MR/ED</t>
  </si>
  <si>
    <t>HMPL 1</t>
  </si>
  <si>
    <t>HMPL 2</t>
  </si>
  <si>
    <t>Reid</t>
  </si>
  <si>
    <t>Values</t>
  </si>
  <si>
    <t>Row Labels</t>
  </si>
  <si>
    <t>Sum of Net Sales MWh</t>
  </si>
  <si>
    <t>Sum of Total Sales $</t>
  </si>
  <si>
    <t>Sum of Net Purchases MWh</t>
  </si>
  <si>
    <t>Sum of Total purchase $</t>
  </si>
  <si>
    <t>Sales $/MWh</t>
  </si>
  <si>
    <t>Purchases $/MWh</t>
  </si>
  <si>
    <t>HMPL HardCoded POS Number</t>
  </si>
  <si>
    <t>Pwr - IndianaHub_ON</t>
  </si>
  <si>
    <t>Reid NG.MISO</t>
  </si>
  <si>
    <t>Wrap</t>
  </si>
  <si>
    <t>Generation Cost ($000)</t>
  </si>
  <si>
    <t>Net Margin ($)</t>
  </si>
  <si>
    <t>Net Margin ($/MWh)</t>
  </si>
  <si>
    <t>Coal Station</t>
  </si>
  <si>
    <t>Statistic</t>
  </si>
  <si>
    <t>$/MWh Generation Cost</t>
  </si>
  <si>
    <t>$/MWh Spot Sales Revenue</t>
  </si>
  <si>
    <t>Annual Net Margin Avg ($/MWh)</t>
  </si>
  <si>
    <t>System</t>
  </si>
  <si>
    <t>DI_IndianaHub_All Hours</t>
  </si>
  <si>
    <t>Pwr - IndiananaHub_OFF</t>
  </si>
  <si>
    <t>Coal West KYILB 4.5</t>
  </si>
  <si>
    <t>Coal West KY ILB 6.0</t>
  </si>
  <si>
    <t>at</t>
  </si>
  <si>
    <t>au</t>
  </si>
  <si>
    <t>av</t>
  </si>
  <si>
    <t/>
  </si>
  <si>
    <t>Banking</t>
  </si>
  <si>
    <t>EC/ED</t>
  </si>
  <si>
    <t>NOx Annual Forward Curve</t>
  </si>
  <si>
    <t>NOx Position Long / (Short)</t>
  </si>
  <si>
    <t>Revenue/(Cost)</t>
  </si>
  <si>
    <t>SO2 Annual Forward Curve</t>
  </si>
  <si>
    <t>SO2 Position Long / (Short)</t>
  </si>
  <si>
    <t>PaR Input</t>
  </si>
  <si>
    <t>DB Wilson Inputs</t>
  </si>
  <si>
    <t>DB Wilson Outputs</t>
  </si>
  <si>
    <t>d2</t>
  </si>
  <si>
    <t>Coleman 1 Inputs</t>
  </si>
  <si>
    <t>Coleman 1 Outputs</t>
  </si>
  <si>
    <t>Coleman 2 Inputs</t>
  </si>
  <si>
    <t>Coleman 2 Outputs</t>
  </si>
  <si>
    <t>Coleman 3 Inputs</t>
  </si>
  <si>
    <t>Coleman 3 Outputs</t>
  </si>
  <si>
    <t>Green 1 Inputs</t>
  </si>
  <si>
    <t>Green 1 Outputs</t>
  </si>
  <si>
    <t>Green 2 Inputs</t>
  </si>
  <si>
    <t>Green 2 Outputs</t>
  </si>
  <si>
    <t>HMPL 1 Inputs</t>
  </si>
  <si>
    <t>HMPL 1 Outputs</t>
  </si>
  <si>
    <t>HMPL 2 Inputs</t>
  </si>
  <si>
    <t>HMPL 2 Outputs</t>
  </si>
  <si>
    <t>Reid 1 Inputs</t>
  </si>
  <si>
    <t>Reid CT Inputs</t>
  </si>
  <si>
    <t>Reid 1 Outputs</t>
  </si>
  <si>
    <t>Reid CT Outputs</t>
  </si>
  <si>
    <t>% Difference</t>
  </si>
  <si>
    <t>Green 1</t>
  </si>
  <si>
    <t>Green 2</t>
  </si>
  <si>
    <t>Coleman 1</t>
  </si>
  <si>
    <t>Coleman 2</t>
  </si>
  <si>
    <t>Coleman 3</t>
  </si>
  <si>
    <t>Fuel Used</t>
  </si>
  <si>
    <t>Total Generation Cost</t>
  </si>
  <si>
    <t>Total Generation Cost $/MWh</t>
  </si>
  <si>
    <t xml:space="preserve">Fuel used </t>
  </si>
  <si>
    <t>Start Fuel used</t>
  </si>
  <si>
    <t>Station Fuel Burns</t>
  </si>
  <si>
    <t>Genaration Margins w. Emission Costs</t>
  </si>
  <si>
    <t>Average Variable Cost w. Emission Costs</t>
  </si>
  <si>
    <t>Average Variable Cost w. Emission Costs $/MWh</t>
  </si>
  <si>
    <t>Generation Margins w.o Emission Costs</t>
  </si>
  <si>
    <t>Average Variable Cost w.o Emission Costs</t>
  </si>
  <si>
    <t>Average Variable Cost w.o Emission Costs $/MWh</t>
  </si>
  <si>
    <t>Opportunity Cost of including Emission Allowance Purchase Price in Dispatch</t>
  </si>
  <si>
    <t>Net Position</t>
  </si>
  <si>
    <t>Net Cost</t>
  </si>
  <si>
    <t>Generation Margins w. Emission Costs including
Emission Allowance Purchases</t>
  </si>
  <si>
    <t>Cost of Purchasing Additional NOx Allowances</t>
  </si>
  <si>
    <t>Cost of Purchasing Additional SO2 Allowances</t>
  </si>
  <si>
    <t>Total Cost of Purchasing Additional Nox/SO2 Allowances</t>
  </si>
  <si>
    <t>Total Variable Cost w.o Emission Costs ($)</t>
  </si>
  <si>
    <t>Total Variable Cost w. Emission Costs ($)</t>
  </si>
  <si>
    <t>EPA Provided NOx Allowances</t>
  </si>
  <si>
    <t>EPA Provided SO2 Allowances</t>
  </si>
  <si>
    <t>Generation Margins w.o Emission Costs including
Emission Allowance Purchases</t>
  </si>
  <si>
    <t>MWh</t>
  </si>
  <si>
    <t>MW</t>
  </si>
  <si>
    <t>HMPL Capacity Results Check</t>
  </si>
  <si>
    <t>DB Wilson Exposure MR</t>
  </si>
  <si>
    <t>Coleman Exposure MR</t>
  </si>
  <si>
    <t>Green Exposure MR</t>
  </si>
  <si>
    <t>HMPL Exposure MR</t>
  </si>
  <si>
    <t>Coal WestKYILB4</t>
  </si>
  <si>
    <t>Coal WestKYILB6</t>
  </si>
  <si>
    <t>DI_CIN_All Hours</t>
  </si>
  <si>
    <t>Pwr - CinHub_OFF</t>
  </si>
  <si>
    <t>Pwr - CinHub_ON</t>
  </si>
  <si>
    <t>$/MMBTU</t>
  </si>
  <si>
    <t>$/MWH</t>
  </si>
  <si>
    <t>$/ton</t>
  </si>
  <si>
    <t>NOx cost ($)</t>
  </si>
  <si>
    <t>SO2 cost ($)</t>
  </si>
  <si>
    <t>Fuel used (MBtu)</t>
  </si>
  <si>
    <t>Heat Rate - MMBtu/MWh</t>
  </si>
  <si>
    <t>Fuel Cost - $/MMBTu</t>
  </si>
  <si>
    <t>Start Fuel used (MBtu)</t>
  </si>
  <si>
    <t>Fuel Used (MBtu)</t>
  </si>
  <si>
    <t>Station Coal Burns (MBtu)</t>
  </si>
  <si>
    <t>Expected Portfolio SO2 Emissions (Tons)</t>
  </si>
  <si>
    <t>Expected Portfolio NOX Emissions (Tons)</t>
  </si>
  <si>
    <t>Annual Allowances (Tons)</t>
  </si>
  <si>
    <t>NOx - Annual Review</t>
  </si>
  <si>
    <t>Annual Allowances Remaining (Tons)</t>
  </si>
  <si>
    <t>Seasonal Allowances (Tons)</t>
  </si>
  <si>
    <t>Seasonal Allowances Remaining (Tons)</t>
  </si>
  <si>
    <t>CAIR Adjustment Multiplier</t>
  </si>
  <si>
    <t>Adjusted Portfolio NOX Emissions (Tons)</t>
  </si>
  <si>
    <t>NOx - Seasonal Review (May-Sept)</t>
  </si>
  <si>
    <t>SO2 - Annual Review</t>
  </si>
  <si>
    <t>N/A</t>
  </si>
  <si>
    <t>Short / Long Position Value</t>
  </si>
  <si>
    <t>Emissions MtM</t>
  </si>
  <si>
    <t>Grand Total</t>
  </si>
  <si>
    <t>BREC.HMPL SEPA Option</t>
  </si>
  <si>
    <t>BREC.HMPL SEPA MISO</t>
  </si>
  <si>
    <t>Annual Interaction Tab</t>
  </si>
  <si>
    <t>Banking Deficit</t>
  </si>
  <si>
    <t>Banking Surplus</t>
  </si>
  <si>
    <t>BREC.HMPL SEPA Option Offset</t>
  </si>
  <si>
    <t>Generation Cost Offset ($000)</t>
  </si>
  <si>
    <t>Cost Offset ($000)</t>
  </si>
  <si>
    <t>Fixed Start Costs ($)</t>
  </si>
  <si>
    <t>Fixed Start Costs ($) ($)</t>
  </si>
  <si>
    <t>aaa32</t>
  </si>
  <si>
    <t>aaa128</t>
  </si>
  <si>
    <t>aaa160</t>
  </si>
  <si>
    <t>d130</t>
  </si>
  <si>
    <t>d98</t>
  </si>
  <si>
    <t>d162</t>
  </si>
  <si>
    <t>aaa192</t>
  </si>
  <si>
    <t>d194</t>
  </si>
  <si>
    <t>aaa224</t>
  </si>
  <si>
    <t>d226</t>
  </si>
  <si>
    <t>aaa256</t>
  </si>
  <si>
    <t>d34</t>
  </si>
  <si>
    <t>aaa64</t>
  </si>
  <si>
    <t>d66</t>
  </si>
  <si>
    <t>aaa96</t>
  </si>
  <si>
    <t>d290</t>
  </si>
  <si>
    <t>aaa320</t>
  </si>
  <si>
    <t>d258</t>
  </si>
  <si>
    <t>aaa288</t>
  </si>
  <si>
    <t>Start Fixed Costs ($)</t>
  </si>
  <si>
    <t>Coleman On - BREC.BREC On</t>
  </si>
  <si>
    <t>Coleman Off - BREC.BREC Off</t>
  </si>
  <si>
    <t>Coleman ATC - BREC.BREC ATC</t>
  </si>
  <si>
    <t>EC/ED
(coal)</t>
  </si>
  <si>
    <t>EC/ED
(ng)</t>
  </si>
  <si>
    <t>Date</t>
  </si>
  <si>
    <t>CAIR Sensitivity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</si>
</sst>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\ yyyy"/>
    <numFmt numFmtId="166" formatCode="&quot;$&quot;#,##0"/>
    <numFmt numFmtId="167" formatCode="&quot;$&quot;#,##0.00"/>
    <numFmt numFmtId="168" formatCode="[$$-409]#,##0.00_);\([$$-409]#,##0.00\)"/>
    <numFmt numFmtId="169" formatCode="[$-409]mmm\-yy;@"/>
    <numFmt numFmtId="170" formatCode="#,##0.0"/>
    <numFmt numFmtId="171" formatCode="[$$-409]#,##0_);\([$$-409]#,##0\)"/>
    <numFmt numFmtId="172" formatCode="0_);\(0\)"/>
    <numFmt numFmtId="173" formatCode="mmm\ yy"/>
    <numFmt numFmtId="174" formatCode="0_);[Red]\(0\)"/>
    <numFmt numFmtId="175" formatCode="0.0000"/>
    <numFmt numFmtId="176" formatCode="#,##0.0000000000000_);[Red]\(#,##0.0000000000000\)"/>
    <numFmt numFmtId="177" formatCode="0.00_);\(0.00\)"/>
  </numFmts>
  <fonts count="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1"/>
      <color indexed="12"/>
      <name val="Arial"/>
      <family val="2"/>
    </font>
    <font>
      <sz val="10"/>
      <name val="Tahoma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i/>
      <sz val="8"/>
      <name val="Tahom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name val="Sylfaen"/>
      <family val="1"/>
    </font>
    <font>
      <sz val="10"/>
      <color indexed="60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0"/>
      <color indexed="8"/>
      <name val="Sylfaen"/>
      <family val="1"/>
    </font>
    <font>
      <sz val="14"/>
      <name val="Arial"/>
      <family val="2"/>
    </font>
    <font>
      <i/>
      <sz val="10"/>
      <name val="Sylfaen"/>
      <family val="1"/>
    </font>
    <font>
      <b/>
      <sz val="9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indexed="48"/>
      <name val="Calibri"/>
      <family val="2"/>
    </font>
    <font>
      <sz val="11"/>
      <name val="Calibri"/>
      <family val="2"/>
    </font>
    <font>
      <sz val="11"/>
      <color theme="3" tint="0.39997558519241921"/>
      <name val="Calibri"/>
      <family val="2"/>
      <scheme val="minor"/>
    </font>
    <font>
      <sz val="9"/>
      <color theme="3" tint="0.39997558519241921"/>
      <name val="Calibri"/>
      <family val="2"/>
    </font>
    <font>
      <b/>
      <sz val="11"/>
      <name val="Calibri"/>
      <family val="2"/>
    </font>
    <font>
      <sz val="11"/>
      <color theme="9" tint="-0.249977111117893"/>
      <name val="Calibri"/>
      <family val="2"/>
      <scheme val="minor"/>
    </font>
    <font>
      <sz val="8"/>
      <color indexed="53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Gill Sans MT"/>
      <family val="2"/>
    </font>
    <font>
      <b/>
      <sz val="15"/>
      <color theme="3"/>
      <name val="Gill Sans MT"/>
      <family val="2"/>
    </font>
    <font>
      <b/>
      <sz val="13"/>
      <color theme="3"/>
      <name val="Gill Sans MT"/>
      <family val="2"/>
    </font>
    <font>
      <b/>
      <sz val="11"/>
      <color theme="3"/>
      <name val="Gill Sans MT"/>
      <family val="2"/>
    </font>
    <font>
      <sz val="10"/>
      <color rgb="FF006100"/>
      <name val="Gill Sans MT"/>
      <family val="2"/>
    </font>
    <font>
      <sz val="10"/>
      <color rgb="FF9C0006"/>
      <name val="Gill Sans MT"/>
      <family val="2"/>
    </font>
    <font>
      <sz val="10"/>
      <color rgb="FF9C6500"/>
      <name val="Gill Sans MT"/>
      <family val="2"/>
    </font>
    <font>
      <sz val="10"/>
      <color rgb="FF3F3F76"/>
      <name val="Gill Sans MT"/>
      <family val="2"/>
    </font>
    <font>
      <b/>
      <sz val="10"/>
      <color rgb="FF3F3F3F"/>
      <name val="Gill Sans MT"/>
      <family val="2"/>
    </font>
    <font>
      <b/>
      <sz val="10"/>
      <color rgb="FFFA7D00"/>
      <name val="Gill Sans MT"/>
      <family val="2"/>
    </font>
    <font>
      <sz val="10"/>
      <color rgb="FFFA7D00"/>
      <name val="Gill Sans MT"/>
      <family val="2"/>
    </font>
    <font>
      <b/>
      <sz val="10"/>
      <color theme="0"/>
      <name val="Gill Sans MT"/>
      <family val="2"/>
    </font>
    <font>
      <sz val="10"/>
      <color rgb="FFFF0000"/>
      <name val="Gill Sans MT"/>
      <family val="2"/>
    </font>
    <font>
      <i/>
      <sz val="10"/>
      <color rgb="FF7F7F7F"/>
      <name val="Gill Sans MT"/>
      <family val="2"/>
    </font>
    <font>
      <b/>
      <sz val="10"/>
      <color theme="1"/>
      <name val="Gill Sans MT"/>
      <family val="2"/>
    </font>
    <font>
      <sz val="10"/>
      <color theme="0"/>
      <name val="Gill Sans MT"/>
      <family val="2"/>
    </font>
    <font>
      <sz val="11"/>
      <color indexed="8"/>
      <name val="Times New Roman"/>
      <family val="1"/>
    </font>
    <font>
      <b/>
      <u/>
      <sz val="12"/>
      <name val="Arial"/>
      <family val="2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vertAlign val="superscript"/>
      <sz val="9"/>
      <name val="Times New Roman"/>
      <family val="1"/>
    </font>
    <font>
      <b/>
      <sz val="11"/>
      <color theme="3"/>
      <name val="Calibri"/>
      <family val="2"/>
    </font>
    <font>
      <sz val="10"/>
      <color rgb="FF3F3F76"/>
      <name val="Calibri"/>
      <family val="2"/>
    </font>
    <font>
      <sz val="10"/>
      <color theme="1"/>
      <name val="Calibri"/>
      <family val="2"/>
    </font>
    <font>
      <b/>
      <sz val="8"/>
      <name val="ARIAL"/>
      <family val="2"/>
    </font>
    <font>
      <u/>
      <sz val="11"/>
      <name val="Times New Roman"/>
      <family val="1"/>
    </font>
    <font>
      <sz val="11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</font>
    <font>
      <b/>
      <sz val="10"/>
      <color theme="0"/>
      <name val="Sylfaen"/>
      <family val="1"/>
    </font>
    <font>
      <b/>
      <sz val="10"/>
      <name val="Sylfae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53"/>
      <name val="Calibri"/>
      <family val="2"/>
      <scheme val="minor"/>
    </font>
    <font>
      <sz val="11"/>
      <color indexed="48"/>
      <name val="Calibri"/>
      <family val="2"/>
      <scheme val="minor"/>
    </font>
  </fonts>
  <fills count="9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</fills>
  <borders count="8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 style="medium">
        <color theme="6" tint="-0.249977111117893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6" tint="-0.249977111117893"/>
      </top>
      <bottom style="medium">
        <color theme="6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7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2" applyNumberFormat="0" applyAlignment="0" applyProtection="0"/>
    <xf numFmtId="0" fontId="9" fillId="21" borderId="3" applyNumberFormat="0" applyAlignment="0" applyProtection="0"/>
    <xf numFmtId="43" fontId="2" fillId="0" borderId="0" applyFont="0" applyFill="0" applyBorder="0" applyAlignment="0" applyProtection="0"/>
    <xf numFmtId="4" fontId="3" fillId="0" borderId="0" applyFont="0" applyFill="0" applyBorder="0"/>
    <xf numFmtId="0" fontId="10" fillId="0" borderId="0">
      <alignment horizontal="left" vertical="center" indent="1"/>
    </xf>
    <xf numFmtId="44" fontId="2" fillId="0" borderId="0" applyFont="0" applyFill="0" applyBorder="0" applyAlignment="0" applyProtection="0"/>
    <xf numFmtId="0" fontId="3" fillId="0" borderId="4" applyBorder="0">
      <alignment horizontal="right"/>
    </xf>
    <xf numFmtId="0" fontId="3" fillId="0" borderId="5" applyFont="0" applyBorder="0">
      <alignment horizontal="right"/>
    </xf>
    <xf numFmtId="0" fontId="3" fillId="0" borderId="6" applyFont="0" applyFill="0" applyBorder="0" applyAlignment="0">
      <alignment horizontal="right"/>
    </xf>
    <xf numFmtId="0" fontId="3" fillId="0" borderId="6" applyBorder="0">
      <alignment horizontal="right"/>
    </xf>
    <xf numFmtId="0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43" fontId="14" fillId="0" borderId="7">
      <alignment horizontal="center" wrapText="1"/>
    </xf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3" fillId="0" borderId="11" applyBorder="0"/>
    <xf numFmtId="0" fontId="3" fillId="0" borderId="12" applyFill="0" applyBorder="0">
      <alignment horizontal="right"/>
    </xf>
    <xf numFmtId="0" fontId="18" fillId="7" borderId="2" applyNumberFormat="0" applyAlignment="0" applyProtection="0"/>
    <xf numFmtId="0" fontId="19" fillId="0" borderId="13" applyNumberFormat="0" applyFill="0" applyAlignment="0" applyProtection="0"/>
    <xf numFmtId="0" fontId="3" fillId="0" borderId="14" applyFont="0" applyBorder="0">
      <alignment horizontal="right"/>
    </xf>
    <xf numFmtId="0" fontId="3" fillId="0" borderId="12" applyFont="0" applyFill="0" applyBorder="0">
      <alignment horizontal="right"/>
    </xf>
    <xf numFmtId="0" fontId="3" fillId="22" borderId="4" applyFont="0" applyFill="0" applyBorder="0">
      <alignment horizontal="right"/>
    </xf>
    <xf numFmtId="0" fontId="20" fillId="0" borderId="0" applyFont="0" applyFill="0" applyBorder="0">
      <alignment horizontal="right"/>
    </xf>
    <xf numFmtId="0" fontId="3" fillId="0" borderId="5">
      <alignment horizontal="left"/>
    </xf>
    <xf numFmtId="0" fontId="21" fillId="23" borderId="0" applyNumberFormat="0" applyBorder="0" applyAlignment="0" applyProtection="0"/>
    <xf numFmtId="0" fontId="22" fillId="24" borderId="15" applyNumberFormat="0" applyFont="0" applyAlignment="0" applyProtection="0"/>
    <xf numFmtId="0" fontId="23" fillId="20" borderId="16" applyNumberFormat="0" applyAlignment="0" applyProtection="0"/>
    <xf numFmtId="9" fontId="2" fillId="0" borderId="0" applyFont="0" applyFill="0" applyBorder="0" applyAlignment="0" applyProtection="0"/>
    <xf numFmtId="0" fontId="3" fillId="0" borderId="17">
      <alignment horizontal="center"/>
    </xf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3" fillId="0" borderId="5" applyFill="0" applyBorder="0">
      <alignment horizontal="right"/>
    </xf>
    <xf numFmtId="0" fontId="20" fillId="0" borderId="0" applyFont="0" applyBorder="0">
      <alignment horizontal="center"/>
    </xf>
    <xf numFmtId="0" fontId="20" fillId="0" borderId="0" applyFont="0" applyFill="0" applyBorder="0" applyAlignment="0" applyProtection="0"/>
    <xf numFmtId="0" fontId="20" fillId="0" borderId="18" applyNumberFormat="0" applyFont="0" applyFill="0" applyAlignment="0" applyProtection="0"/>
    <xf numFmtId="0" fontId="20" fillId="0" borderId="19" applyNumberFormat="0" applyFont="0" applyFill="0" applyAlignment="0" applyProtection="0"/>
    <xf numFmtId="0" fontId="20" fillId="0" borderId="20" applyNumberFormat="0" applyFont="0" applyFill="0" applyAlignment="0" applyProtection="0"/>
    <xf numFmtId="0" fontId="20" fillId="0" borderId="21" applyNumberFormat="0" applyFont="0" applyFill="0" applyAlignment="0" applyProtection="0"/>
    <xf numFmtId="0" fontId="20" fillId="0" borderId="22" applyNumberFormat="0" applyFont="0" applyFill="0" applyAlignment="0" applyProtection="0"/>
    <xf numFmtId="0" fontId="20" fillId="25" borderId="0" applyNumberFormat="0" applyFont="0" applyBorder="0" applyAlignment="0" applyProtection="0"/>
    <xf numFmtId="0" fontId="20" fillId="0" borderId="23" applyNumberFormat="0" applyFont="0" applyFill="0" applyAlignment="0" applyProtection="0"/>
    <xf numFmtId="0" fontId="20" fillId="0" borderId="24" applyNumberFormat="0" applyFont="0" applyFill="0" applyAlignment="0" applyProtection="0"/>
    <xf numFmtId="46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0" fillId="0" borderId="25" applyNumberFormat="0" applyFont="0" applyFill="0" applyAlignment="0" applyProtection="0"/>
    <xf numFmtId="0" fontId="20" fillId="0" borderId="26" applyNumberFormat="0" applyFont="0" applyFill="0" applyAlignment="0" applyProtection="0"/>
    <xf numFmtId="0" fontId="20" fillId="0" borderId="15" applyNumberFormat="0" applyFont="0" applyFill="0" applyAlignment="0" applyProtection="0"/>
    <xf numFmtId="0" fontId="20" fillId="0" borderId="27" applyNumberFormat="0" applyFont="0" applyFill="0" applyAlignment="0" applyProtection="0"/>
    <xf numFmtId="0" fontId="20" fillId="0" borderId="15" applyNumberFormat="0" applyFont="0" applyFill="0" applyAlignment="0" applyProtection="0"/>
    <xf numFmtId="0" fontId="20" fillId="0" borderId="0" applyNumberFormat="0" applyFont="0" applyFill="0" applyBorder="0" applyProtection="0">
      <alignment horizontal="center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Protection="0">
      <alignment horizontal="left"/>
    </xf>
    <xf numFmtId="0" fontId="20" fillId="25" borderId="0" applyNumberFormat="0" applyFont="0" applyBorder="0" applyAlignment="0" applyProtection="0"/>
    <xf numFmtId="0" fontId="2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" fillId="0" borderId="28" applyNumberFormat="0" applyFont="0" applyFill="0" applyAlignment="0" applyProtection="0"/>
    <xf numFmtId="0" fontId="20" fillId="0" borderId="29" applyNumberFormat="0" applyFont="0" applyFill="0" applyAlignment="0" applyProtection="0"/>
    <xf numFmtId="0" fontId="20" fillId="0" borderId="0" applyFont="0" applyFill="0" applyBorder="0" applyAlignment="0" applyProtection="0"/>
    <xf numFmtId="0" fontId="20" fillId="0" borderId="30" applyNumberFormat="0" applyFont="0" applyFill="0" applyAlignment="0" applyProtection="0"/>
    <xf numFmtId="0" fontId="20" fillId="0" borderId="31" applyNumberFormat="0" applyFont="0" applyFill="0" applyAlignment="0" applyProtection="0"/>
    <xf numFmtId="0" fontId="20" fillId="0" borderId="1" applyNumberFormat="0" applyFont="0" applyFill="0" applyAlignment="0" applyProtection="0"/>
    <xf numFmtId="0" fontId="20" fillId="0" borderId="32" applyNumberFormat="0" applyFont="0" applyFill="0" applyAlignment="0" applyProtection="0"/>
    <xf numFmtId="0" fontId="20" fillId="0" borderId="33" applyNumberFormat="0" applyFont="0" applyFill="0" applyAlignment="0" applyProtection="0"/>
    <xf numFmtId="43" fontId="14" fillId="0" borderId="0">
      <alignment horizontal="left" wrapText="1"/>
    </xf>
    <xf numFmtId="43" fontId="3" fillId="0" borderId="0">
      <alignment horizontal="left"/>
    </xf>
    <xf numFmtId="0" fontId="29" fillId="0" borderId="34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0" borderId="0"/>
    <xf numFmtId="169" fontId="2" fillId="0" borderId="0"/>
    <xf numFmtId="0" fontId="2" fillId="0" borderId="0"/>
    <xf numFmtId="0" fontId="46" fillId="42" borderId="0" applyNumberFormat="0" applyBorder="0" applyAlignment="0" applyProtection="0"/>
    <xf numFmtId="0" fontId="46" fillId="46" borderId="0" applyNumberFormat="0" applyBorder="0" applyAlignment="0" applyProtection="0"/>
    <xf numFmtId="0" fontId="46" fillId="50" borderId="0" applyNumberFormat="0" applyBorder="0" applyAlignment="0" applyProtection="0"/>
    <xf numFmtId="0" fontId="46" fillId="54" borderId="0" applyNumberFormat="0" applyBorder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5" borderId="0" applyNumberFormat="0" applyBorder="0" applyAlignment="0" applyProtection="0"/>
    <xf numFmtId="0" fontId="46" fillId="59" borderId="0" applyNumberFormat="0" applyBorder="0" applyAlignment="0" applyProtection="0"/>
    <xf numFmtId="0" fontId="46" fillId="63" borderId="0" applyNumberFormat="0" applyBorder="0" applyAlignment="0" applyProtection="0"/>
    <xf numFmtId="0" fontId="61" fillId="44" borderId="0" applyNumberFormat="0" applyBorder="0" applyAlignment="0" applyProtection="0"/>
    <xf numFmtId="0" fontId="61" fillId="48" borderId="0" applyNumberFormat="0" applyBorder="0" applyAlignment="0" applyProtection="0"/>
    <xf numFmtId="0" fontId="61" fillId="52" borderId="0" applyNumberFormat="0" applyBorder="0" applyAlignment="0" applyProtection="0"/>
    <xf numFmtId="0" fontId="61" fillId="56" borderId="0" applyNumberFormat="0" applyBorder="0" applyAlignment="0" applyProtection="0"/>
    <xf numFmtId="0" fontId="61" fillId="60" borderId="0" applyNumberFormat="0" applyBorder="0" applyAlignment="0" applyProtection="0"/>
    <xf numFmtId="0" fontId="61" fillId="64" borderId="0" applyNumberFormat="0" applyBorder="0" applyAlignment="0" applyProtection="0"/>
    <xf numFmtId="0" fontId="61" fillId="41" borderId="0" applyNumberFormat="0" applyBorder="0" applyAlignment="0" applyProtection="0"/>
    <xf numFmtId="0" fontId="61" fillId="45" borderId="0" applyNumberFormat="0" applyBorder="0" applyAlignment="0" applyProtection="0"/>
    <xf numFmtId="0" fontId="61" fillId="49" borderId="0" applyNumberFormat="0" applyBorder="0" applyAlignment="0" applyProtection="0"/>
    <xf numFmtId="0" fontId="61" fillId="53" borderId="0" applyNumberFormat="0" applyBorder="0" applyAlignment="0" applyProtection="0"/>
    <xf numFmtId="0" fontId="61" fillId="57" borderId="0" applyNumberFormat="0" applyBorder="0" applyAlignment="0" applyProtection="0"/>
    <xf numFmtId="0" fontId="61" fillId="61" borderId="0" applyNumberFormat="0" applyBorder="0" applyAlignment="0" applyProtection="0"/>
    <xf numFmtId="0" fontId="62" fillId="0" borderId="0" applyNumberFormat="0" applyFont="0" applyFill="0" applyBorder="0" applyProtection="0"/>
    <xf numFmtId="0" fontId="51" fillId="35" borderId="0" applyNumberFormat="0" applyBorder="0" applyAlignment="0" applyProtection="0"/>
    <xf numFmtId="0" fontId="63" fillId="0" borderId="0">
      <alignment horizontal="center"/>
    </xf>
    <xf numFmtId="0" fontId="55" fillId="38" borderId="56" applyNumberFormat="0" applyAlignment="0" applyProtection="0"/>
    <xf numFmtId="0" fontId="57" fillId="39" borderId="59" applyNumberFormat="0" applyAlignment="0" applyProtection="0"/>
    <xf numFmtId="0" fontId="6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" fontId="2" fillId="0" borderId="0"/>
    <xf numFmtId="0" fontId="6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6" fillId="0" borderId="0">
      <alignment horizontal="center"/>
    </xf>
    <xf numFmtId="0" fontId="50" fillId="34" borderId="0" applyNumberFormat="0" applyBorder="0" applyAlignment="0" applyProtection="0"/>
    <xf numFmtId="0" fontId="47" fillId="0" borderId="53" applyNumberFormat="0" applyFill="0" applyAlignment="0" applyProtection="0"/>
    <xf numFmtId="0" fontId="43" fillId="0" borderId="8" applyFill="0" applyBorder="0" applyAlignment="0" applyProtection="0"/>
    <xf numFmtId="0" fontId="48" fillId="0" borderId="54" applyNumberFormat="0" applyFill="0" applyAlignment="0" applyProtection="0"/>
    <xf numFmtId="0" fontId="67" fillId="0" borderId="55" applyNumberFormat="0" applyFill="0" applyAlignment="0" applyProtection="0"/>
    <xf numFmtId="0" fontId="49" fillId="0" borderId="55" applyNumberFormat="0" applyFill="0" applyAlignment="0" applyProtection="0"/>
    <xf numFmtId="0" fontId="49" fillId="0" borderId="0" applyNumberFormat="0" applyFill="0" applyBorder="0" applyAlignment="0" applyProtection="0"/>
    <xf numFmtId="0" fontId="68" fillId="37" borderId="56" applyNumberFormat="0" applyAlignment="0" applyProtection="0"/>
    <xf numFmtId="0" fontId="53" fillId="37" borderId="56" applyNumberFormat="0" applyAlignment="0" applyProtection="0"/>
    <xf numFmtId="0" fontId="56" fillId="0" borderId="58" applyNumberFormat="0" applyFill="0" applyAlignment="0" applyProtection="0"/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169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169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0" fontId="52" fillId="36" borderId="0" applyNumberFormat="0" applyBorder="0" applyAlignment="0" applyProtection="0"/>
    <xf numFmtId="0" fontId="69" fillId="0" borderId="0"/>
    <xf numFmtId="0" fontId="2" fillId="0" borderId="0"/>
    <xf numFmtId="0" fontId="46" fillId="0" borderId="0"/>
    <xf numFmtId="0" fontId="46" fillId="0" borderId="0"/>
    <xf numFmtId="0" fontId="1" fillId="0" borderId="0"/>
    <xf numFmtId="0" fontId="2" fillId="0" borderId="0"/>
    <xf numFmtId="169" fontId="2" fillId="0" borderId="0"/>
    <xf numFmtId="0" fontId="69" fillId="0" borderId="0"/>
    <xf numFmtId="0" fontId="69" fillId="0" borderId="0"/>
    <xf numFmtId="0" fontId="69" fillId="0" borderId="0"/>
    <xf numFmtId="0" fontId="69" fillId="40" borderId="60" applyNumberFormat="0" applyFont="0" applyAlignment="0" applyProtection="0"/>
    <xf numFmtId="0" fontId="46" fillId="40" borderId="60" applyNumberFormat="0" applyFont="0" applyAlignment="0" applyProtection="0"/>
    <xf numFmtId="0" fontId="54" fillId="38" borderId="57" applyNumberFormat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/>
    <xf numFmtId="0" fontId="2" fillId="0" borderId="0" applyNumberFormat="0" applyFill="0" applyBorder="0" applyAlignment="0" applyProtection="0"/>
    <xf numFmtId="0" fontId="70" fillId="0" borderId="0">
      <alignment horizontal="center"/>
    </xf>
    <xf numFmtId="0" fontId="70" fillId="0" borderId="0">
      <alignment horizontal="center"/>
    </xf>
    <xf numFmtId="0" fontId="70" fillId="0" borderId="0">
      <alignment horizontal="center"/>
    </xf>
    <xf numFmtId="0" fontId="42" fillId="0" borderId="0" applyNumberFormat="0" applyFill="0" applyBorder="0" applyAlignment="0" applyProtection="0"/>
    <xf numFmtId="0" fontId="60" fillId="0" borderId="61" applyNumberFormat="0" applyFill="0" applyAlignment="0" applyProtection="0"/>
    <xf numFmtId="0" fontId="71" fillId="0" borderId="0"/>
    <xf numFmtId="0" fontId="58" fillId="0" borderId="0" applyNumberFormat="0" applyFill="0" applyBorder="0" applyAlignment="0" applyProtection="0"/>
    <xf numFmtId="169" fontId="2" fillId="0" borderId="0"/>
    <xf numFmtId="0" fontId="44" fillId="0" borderId="5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78">
      <alignment horizontal="center" wrapText="1"/>
    </xf>
  </cellStyleXfs>
  <cellXfs count="691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6" fontId="0" fillId="0" borderId="0" xfId="1" applyNumberFormat="1" applyFont="1"/>
    <xf numFmtId="164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/>
    <xf numFmtId="0" fontId="0" fillId="0" borderId="46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46" xfId="0" applyBorder="1" applyAlignment="1">
      <alignment horizontal="left"/>
    </xf>
    <xf numFmtId="6" fontId="0" fillId="30" borderId="0" xfId="1" applyNumberFormat="1" applyFont="1" applyFill="1"/>
    <xf numFmtId="0" fontId="0" fillId="30" borderId="0" xfId="0" applyFill="1" applyBorder="1" applyAlignment="1">
      <alignment horizontal="left"/>
    </xf>
    <xf numFmtId="38" fontId="0" fillId="0" borderId="0" xfId="0" applyNumberFormat="1" applyFill="1" applyBorder="1"/>
    <xf numFmtId="0" fontId="0" fillId="30" borderId="0" xfId="0" applyFill="1"/>
    <xf numFmtId="0" fontId="0" fillId="30" borderId="0" xfId="0" applyFill="1" applyBorder="1"/>
    <xf numFmtId="0" fontId="0" fillId="30" borderId="0" xfId="0" applyFill="1" applyAlignment="1">
      <alignment horizontal="center"/>
    </xf>
    <xf numFmtId="10" fontId="0" fillId="0" borderId="0" xfId="3" applyNumberFormat="1" applyFont="1"/>
    <xf numFmtId="0" fontId="4" fillId="0" borderId="0" xfId="0" applyFont="1"/>
    <xf numFmtId="0" fontId="0" fillId="0" borderId="0" xfId="0"/>
    <xf numFmtId="0" fontId="0" fillId="0" borderId="0" xfId="0" applyFill="1" applyBorder="1"/>
    <xf numFmtId="167" fontId="0" fillId="0" borderId="0" xfId="0" applyNumberFormat="1"/>
    <xf numFmtId="14" fontId="0" fillId="0" borderId="0" xfId="0" applyNumberFormat="1"/>
    <xf numFmtId="22" fontId="0" fillId="0" borderId="0" xfId="0" applyNumberFormat="1"/>
    <xf numFmtId="0" fontId="0" fillId="0" borderId="0" xfId="0" applyBorder="1"/>
    <xf numFmtId="0" fontId="0" fillId="0" borderId="14" xfId="0" applyBorder="1"/>
    <xf numFmtId="0" fontId="0" fillId="0" borderId="43" xfId="0" applyBorder="1"/>
    <xf numFmtId="0" fontId="0" fillId="0" borderId="0" xfId="0" applyFill="1" applyBorder="1"/>
    <xf numFmtId="1" fontId="0" fillId="0" borderId="0" xfId="0" applyNumberFormat="1" applyBorder="1"/>
    <xf numFmtId="0" fontId="4" fillId="0" borderId="0" xfId="4" applyFont="1"/>
    <xf numFmtId="0" fontId="32" fillId="0" borderId="42" xfId="4" applyFont="1" applyBorder="1" applyAlignment="1">
      <alignment horizontal="center"/>
    </xf>
    <xf numFmtId="0" fontId="32" fillId="0" borderId="6" xfId="4" applyFont="1" applyBorder="1" applyAlignment="1">
      <alignment horizontal="center"/>
    </xf>
    <xf numFmtId="0" fontId="32" fillId="0" borderId="38" xfId="4" applyFont="1" applyBorder="1" applyAlignment="1">
      <alignment horizontal="center"/>
    </xf>
    <xf numFmtId="165" fontId="0" fillId="0" borderId="0" xfId="0" applyNumberFormat="1"/>
    <xf numFmtId="38" fontId="0" fillId="0" borderId="0" xfId="0" applyNumberFormat="1"/>
    <xf numFmtId="1" fontId="0" fillId="0" borderId="0" xfId="0" applyNumberFormat="1"/>
    <xf numFmtId="0" fontId="0" fillId="0" borderId="0" xfId="0"/>
    <xf numFmtId="0" fontId="0" fillId="30" borderId="0" xfId="0" applyFill="1"/>
    <xf numFmtId="0" fontId="0" fillId="30" borderId="6" xfId="0" applyFill="1" applyBorder="1"/>
    <xf numFmtId="0" fontId="0" fillId="30" borderId="42" xfId="0" applyFill="1" applyBorder="1"/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52" xfId="0" applyBorder="1"/>
    <xf numFmtId="14" fontId="0" fillId="67" borderId="0" xfId="0" applyNumberFormat="1" applyFill="1"/>
    <xf numFmtId="164" fontId="0" fillId="0" borderId="0" xfId="1" applyNumberFormat="1" applyFont="1" applyAlignment="1">
      <alignment horizontal="left"/>
    </xf>
    <xf numFmtId="0" fontId="0" fillId="0" borderId="0" xfId="0" applyFill="1" applyAlignment="1">
      <alignment horizontal="left"/>
    </xf>
    <xf numFmtId="38" fontId="0" fillId="0" borderId="48" xfId="0" applyNumberFormat="1" applyFill="1" applyBorder="1" applyAlignment="1">
      <alignment horizontal="left"/>
    </xf>
    <xf numFmtId="38" fontId="0" fillId="0" borderId="49" xfId="0" applyNumberFormat="1" applyFill="1" applyBorder="1" applyAlignment="1">
      <alignment horizontal="left"/>
    </xf>
    <xf numFmtId="38" fontId="0" fillId="0" borderId="11" xfId="0" applyNumberFormat="1" applyFill="1" applyBorder="1" applyAlignment="1">
      <alignment horizontal="left"/>
    </xf>
    <xf numFmtId="38" fontId="0" fillId="0" borderId="0" xfId="0" applyNumberFormat="1" applyFill="1" applyBorder="1" applyAlignment="1">
      <alignment horizontal="left"/>
    </xf>
    <xf numFmtId="38" fontId="0" fillId="0" borderId="51" xfId="0" applyNumberFormat="1" applyFill="1" applyBorder="1" applyAlignment="1">
      <alignment horizontal="left"/>
    </xf>
    <xf numFmtId="38" fontId="0" fillId="0" borderId="7" xfId="0" applyNumberFormat="1" applyFill="1" applyBorder="1" applyAlignment="1">
      <alignment horizontal="left"/>
    </xf>
    <xf numFmtId="38" fontId="0" fillId="0" borderId="0" xfId="0" applyNumberFormat="1" applyAlignment="1">
      <alignment horizontal="left"/>
    </xf>
    <xf numFmtId="37" fontId="0" fillId="0" borderId="0" xfId="1" applyNumberFormat="1" applyFont="1" applyAlignment="1">
      <alignment horizontal="left"/>
    </xf>
    <xf numFmtId="0" fontId="72" fillId="0" borderId="0" xfId="0" applyFont="1"/>
    <xf numFmtId="37" fontId="0" fillId="30" borderId="0" xfId="1" applyNumberFormat="1" applyFont="1" applyFill="1" applyAlignment="1">
      <alignment horizontal="left"/>
    </xf>
    <xf numFmtId="37" fontId="35" fillId="30" borderId="42" xfId="0" applyNumberFormat="1" applyFont="1" applyFill="1" applyBorder="1" applyAlignment="1">
      <alignment horizontal="left"/>
    </xf>
    <xf numFmtId="37" fontId="35" fillId="30" borderId="14" xfId="0" applyNumberFormat="1" applyFont="1" applyFill="1" applyBorder="1" applyAlignment="1">
      <alignment horizontal="left"/>
    </xf>
    <xf numFmtId="37" fontId="0" fillId="30" borderId="38" xfId="1" applyNumberFormat="1" applyFont="1" applyFill="1" applyBorder="1" applyAlignment="1">
      <alignment horizontal="left"/>
    </xf>
    <xf numFmtId="37" fontId="0" fillId="30" borderId="43" xfId="1" applyNumberFormat="1" applyFont="1" applyFill="1" applyBorder="1" applyAlignment="1">
      <alignment horizontal="left"/>
    </xf>
    <xf numFmtId="37" fontId="35" fillId="30" borderId="0" xfId="0" applyNumberFormat="1" applyFont="1" applyFill="1" applyAlignment="1">
      <alignment horizontal="left"/>
    </xf>
    <xf numFmtId="37" fontId="34" fillId="29" borderId="40" xfId="1" applyNumberFormat="1" applyFont="1" applyFill="1" applyBorder="1" applyAlignment="1">
      <alignment horizontal="left"/>
    </xf>
    <xf numFmtId="37" fontId="34" fillId="29" borderId="45" xfId="1" applyNumberFormat="1" applyFont="1" applyFill="1" applyBorder="1" applyAlignment="1">
      <alignment horizontal="left"/>
    </xf>
    <xf numFmtId="165" fontId="0" fillId="30" borderId="35" xfId="0" applyNumberFormat="1" applyFill="1" applyBorder="1" applyAlignment="1">
      <alignment horizontal="left"/>
    </xf>
    <xf numFmtId="165" fontId="0" fillId="30" borderId="36" xfId="0" applyNumberFormat="1" applyFill="1" applyBorder="1" applyAlignment="1">
      <alignment horizontal="left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Border="1" applyAlignment="1">
      <alignment horizontal="left"/>
    </xf>
    <xf numFmtId="1" fontId="0" fillId="30" borderId="36" xfId="0" applyNumberFormat="1" applyFill="1" applyBorder="1" applyAlignment="1">
      <alignment horizontal="left"/>
    </xf>
    <xf numFmtId="0" fontId="0" fillId="30" borderId="42" xfId="0" applyFill="1" applyBorder="1" applyAlignment="1">
      <alignment horizontal="left"/>
    </xf>
    <xf numFmtId="0" fontId="0" fillId="30" borderId="14" xfId="0" applyFill="1" applyBorder="1" applyAlignment="1">
      <alignment horizontal="left"/>
    </xf>
    <xf numFmtId="9" fontId="0" fillId="31" borderId="42" xfId="3" applyNumberFormat="1" applyFont="1" applyFill="1" applyBorder="1" applyAlignment="1">
      <alignment horizontal="left"/>
    </xf>
    <xf numFmtId="9" fontId="0" fillId="31" borderId="14" xfId="3" applyNumberFormat="1" applyFont="1" applyFill="1" applyBorder="1" applyAlignment="1">
      <alignment horizontal="left"/>
    </xf>
    <xf numFmtId="168" fontId="0" fillId="31" borderId="42" xfId="2" applyNumberFormat="1" applyFont="1" applyFill="1" applyBorder="1" applyAlignment="1">
      <alignment horizontal="left"/>
    </xf>
    <xf numFmtId="168" fontId="0" fillId="31" borderId="14" xfId="2" applyNumberFormat="1" applyFont="1" applyFill="1" applyBorder="1" applyAlignment="1">
      <alignment horizontal="left"/>
    </xf>
    <xf numFmtId="7" fontId="0" fillId="31" borderId="6" xfId="0" applyNumberFormat="1" applyFill="1" applyBorder="1" applyAlignment="1">
      <alignment horizontal="left"/>
    </xf>
    <xf numFmtId="7" fontId="0" fillId="31" borderId="0" xfId="0" applyNumberFormat="1" applyFill="1" applyBorder="1" applyAlignment="1">
      <alignment horizontal="left"/>
    </xf>
    <xf numFmtId="9" fontId="0" fillId="31" borderId="6" xfId="3" applyFont="1" applyFill="1" applyBorder="1" applyAlignment="1">
      <alignment horizontal="left"/>
    </xf>
    <xf numFmtId="9" fontId="0" fillId="31" borderId="0" xfId="3" applyFont="1" applyFill="1" applyBorder="1" applyAlignment="1">
      <alignment horizontal="left"/>
    </xf>
    <xf numFmtId="5" fontId="0" fillId="30" borderId="0" xfId="0" applyNumberFormat="1" applyFill="1" applyBorder="1" applyAlignment="1">
      <alignment horizontal="left"/>
    </xf>
    <xf numFmtId="7" fontId="0" fillId="30" borderId="0" xfId="0" applyNumberFormat="1" applyFill="1" applyBorder="1" applyAlignment="1">
      <alignment horizontal="left"/>
    </xf>
    <xf numFmtId="166" fontId="0" fillId="30" borderId="0" xfId="0" applyNumberFormat="1" applyFill="1" applyBorder="1" applyAlignment="1">
      <alignment horizontal="left"/>
    </xf>
    <xf numFmtId="37" fontId="0" fillId="30" borderId="6" xfId="1" applyNumberFormat="1" applyFont="1" applyFill="1" applyBorder="1" applyAlignment="1">
      <alignment horizontal="left"/>
    </xf>
    <xf numFmtId="37" fontId="0" fillId="30" borderId="0" xfId="1" applyNumberFormat="1" applyFont="1" applyFill="1" applyBorder="1" applyAlignment="1">
      <alignment horizontal="left"/>
    </xf>
    <xf numFmtId="37" fontId="38" fillId="30" borderId="6" xfId="1" applyNumberFormat="1" applyFont="1" applyFill="1" applyBorder="1" applyAlignment="1">
      <alignment horizontal="left"/>
    </xf>
    <xf numFmtId="37" fontId="38" fillId="30" borderId="0" xfId="1" applyNumberFormat="1" applyFont="1" applyFill="1" applyBorder="1" applyAlignment="1">
      <alignment horizontal="left"/>
    </xf>
    <xf numFmtId="39" fontId="0" fillId="31" borderId="6" xfId="0" applyNumberFormat="1" applyFill="1" applyBorder="1" applyAlignment="1">
      <alignment horizontal="left"/>
    </xf>
    <xf numFmtId="39" fontId="0" fillId="31" borderId="0" xfId="0" applyNumberFormat="1" applyFill="1" applyBorder="1" applyAlignment="1">
      <alignment horizontal="left"/>
    </xf>
    <xf numFmtId="39" fontId="0" fillId="31" borderId="38" xfId="0" applyNumberFormat="1" applyFill="1" applyBorder="1" applyAlignment="1">
      <alignment horizontal="left"/>
    </xf>
    <xf numFmtId="39" fontId="0" fillId="31" borderId="43" xfId="0" applyNumberFormat="1" applyFill="1" applyBorder="1" applyAlignment="1">
      <alignment horizontal="left"/>
    </xf>
    <xf numFmtId="0" fontId="0" fillId="30" borderId="6" xfId="0" applyFill="1" applyBorder="1" applyAlignment="1">
      <alignment horizontal="left"/>
    </xf>
    <xf numFmtId="5" fontId="0" fillId="30" borderId="6" xfId="0" applyNumberFormat="1" applyFill="1" applyBorder="1" applyAlignment="1">
      <alignment horizontal="left"/>
    </xf>
    <xf numFmtId="7" fontId="0" fillId="30" borderId="6" xfId="0" applyNumberFormat="1" applyFill="1" applyBorder="1" applyAlignment="1">
      <alignment horizontal="left"/>
    </xf>
    <xf numFmtId="166" fontId="0" fillId="30" borderId="6" xfId="0" applyNumberFormat="1" applyFill="1" applyBorder="1" applyAlignment="1">
      <alignment horizontal="left"/>
    </xf>
    <xf numFmtId="0" fontId="0" fillId="0" borderId="62" xfId="0" applyBorder="1" applyAlignment="1">
      <alignment horizontal="left"/>
    </xf>
    <xf numFmtId="0" fontId="0" fillId="30" borderId="62" xfId="0" applyFill="1" applyBorder="1" applyAlignment="1">
      <alignment horizontal="left"/>
    </xf>
    <xf numFmtId="0" fontId="0" fillId="33" borderId="36" xfId="0" applyNumberFormat="1" applyFill="1" applyBorder="1" applyAlignment="1">
      <alignment horizontal="left"/>
    </xf>
    <xf numFmtId="1" fontId="0" fillId="30" borderId="35" xfId="0" applyNumberFormat="1" applyFill="1" applyBorder="1" applyAlignment="1">
      <alignment horizontal="left"/>
    </xf>
    <xf numFmtId="164" fontId="0" fillId="0" borderId="0" xfId="1" applyNumberFormat="1" applyFont="1" applyFill="1" applyBorder="1" applyAlignment="1">
      <alignment horizontal="left"/>
    </xf>
    <xf numFmtId="164" fontId="0" fillId="0" borderId="0" xfId="0" applyNumberFormat="1" applyAlignment="1">
      <alignment horizontal="left"/>
    </xf>
    <xf numFmtId="0" fontId="3" fillId="0" borderId="0" xfId="0" applyFont="1" applyFill="1" applyBorder="1" applyAlignment="1">
      <alignment horizontal="left"/>
    </xf>
    <xf numFmtId="37" fontId="0" fillId="29" borderId="45" xfId="1" applyNumberFormat="1" applyFont="1" applyFill="1" applyBorder="1" applyAlignment="1">
      <alignment horizontal="left"/>
    </xf>
    <xf numFmtId="37" fontId="35" fillId="30" borderId="0" xfId="1" applyNumberFormat="1" applyFont="1" applyFill="1" applyAlignment="1">
      <alignment horizontal="left"/>
    </xf>
    <xf numFmtId="37" fontId="40" fillId="29" borderId="45" xfId="1" applyNumberFormat="1" applyFont="1" applyFill="1" applyBorder="1" applyAlignment="1">
      <alignment horizontal="left"/>
    </xf>
    <xf numFmtId="37" fontId="35" fillId="30" borderId="42" xfId="1" applyNumberFormat="1" applyFont="1" applyFill="1" applyBorder="1" applyAlignment="1">
      <alignment horizontal="left"/>
    </xf>
    <xf numFmtId="37" fontId="35" fillId="30" borderId="14" xfId="1" applyNumberFormat="1" applyFont="1" applyFill="1" applyBorder="1" applyAlignment="1">
      <alignment horizontal="left"/>
    </xf>
    <xf numFmtId="37" fontId="35" fillId="30" borderId="43" xfId="1" applyNumberFormat="1" applyFont="1" applyFill="1" applyBorder="1" applyAlignment="1">
      <alignment horizontal="left"/>
    </xf>
    <xf numFmtId="37" fontId="0" fillId="29" borderId="40" xfId="1" applyNumberFormat="1" applyFont="1" applyFill="1" applyBorder="1" applyAlignment="1">
      <alignment horizontal="left"/>
    </xf>
    <xf numFmtId="10" fontId="3" fillId="32" borderId="14" xfId="0" applyNumberFormat="1" applyFont="1" applyFill="1" applyBorder="1" applyAlignment="1">
      <alignment horizontal="left"/>
    </xf>
    <xf numFmtId="37" fontId="3" fillId="32" borderId="43" xfId="1" applyNumberFormat="1" applyFont="1" applyFill="1" applyBorder="1" applyAlignment="1">
      <alignment horizontal="left"/>
    </xf>
    <xf numFmtId="37" fontId="3" fillId="0" borderId="0" xfId="1" applyNumberFormat="1" applyFont="1" applyFill="1" applyAlignment="1">
      <alignment horizontal="left"/>
    </xf>
    <xf numFmtId="0" fontId="0" fillId="0" borderId="7" xfId="0" applyNumberFormat="1" applyBorder="1" applyAlignment="1">
      <alignment horizontal="left"/>
    </xf>
    <xf numFmtId="1" fontId="0" fillId="0" borderId="7" xfId="0" applyNumberFormat="1" applyBorder="1" applyAlignment="1">
      <alignment horizontal="left"/>
    </xf>
    <xf numFmtId="1" fontId="0" fillId="0" borderId="7" xfId="0" applyNumberFormat="1" applyFill="1" applyBorder="1" applyAlignment="1">
      <alignment horizontal="left"/>
    </xf>
    <xf numFmtId="169" fontId="0" fillId="0" borderId="0" xfId="0" applyNumberFormat="1"/>
    <xf numFmtId="0" fontId="0" fillId="0" borderId="7" xfId="0" applyFill="1" applyBorder="1" applyAlignment="1">
      <alignment horizontal="left"/>
    </xf>
    <xf numFmtId="0" fontId="0" fillId="0" borderId="50" xfId="0" applyBorder="1"/>
    <xf numFmtId="0" fontId="0" fillId="0" borderId="47" xfId="0" applyBorder="1"/>
    <xf numFmtId="0" fontId="0" fillId="0" borderId="48" xfId="0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51" xfId="0" applyFill="1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49" xfId="0" applyBorder="1"/>
    <xf numFmtId="37" fontId="0" fillId="0" borderId="49" xfId="1" applyNumberFormat="1" applyFont="1" applyBorder="1" applyAlignment="1">
      <alignment horizontal="left"/>
    </xf>
    <xf numFmtId="0" fontId="0" fillId="0" borderId="11" xfId="0" applyBorder="1" applyAlignment="1">
      <alignment horizontal="left"/>
    </xf>
    <xf numFmtId="37" fontId="0" fillId="0" borderId="0" xfId="1" applyNumberFormat="1" applyFont="1" applyBorder="1" applyAlignment="1">
      <alignment horizontal="left"/>
    </xf>
    <xf numFmtId="37" fontId="0" fillId="0" borderId="0" xfId="1" applyNumberFormat="1" applyFont="1" applyFill="1" applyBorder="1" applyAlignment="1">
      <alignment horizontal="left"/>
    </xf>
    <xf numFmtId="0" fontId="0" fillId="0" borderId="51" xfId="0" applyBorder="1" applyAlignment="1">
      <alignment horizontal="left"/>
    </xf>
    <xf numFmtId="37" fontId="0" fillId="0" borderId="7" xfId="1" applyNumberFormat="1" applyFont="1" applyBorder="1" applyAlignment="1">
      <alignment horizontal="left"/>
    </xf>
    <xf numFmtId="37" fontId="0" fillId="0" borderId="7" xfId="1" applyNumberFormat="1" applyFont="1" applyFill="1" applyBorder="1" applyAlignment="1">
      <alignment horizontal="left"/>
    </xf>
    <xf numFmtId="0" fontId="0" fillId="0" borderId="48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51" xfId="0" applyFont="1" applyBorder="1" applyAlignment="1">
      <alignment horizontal="left"/>
    </xf>
    <xf numFmtId="14" fontId="0" fillId="68" borderId="0" xfId="0" applyNumberFormat="1" applyFill="1" applyAlignment="1">
      <alignment horizontal="left"/>
    </xf>
    <xf numFmtId="14" fontId="0" fillId="69" borderId="0" xfId="0" applyNumberFormat="1" applyFill="1" applyAlignment="1">
      <alignment horizontal="left"/>
    </xf>
    <xf numFmtId="169" fontId="0" fillId="0" borderId="0" xfId="0" applyNumberFormat="1" applyAlignment="1">
      <alignment horizontal="left"/>
    </xf>
    <xf numFmtId="0" fontId="0" fillId="68" borderId="0" xfId="0" applyFill="1" applyAlignment="1">
      <alignment horizontal="left"/>
    </xf>
    <xf numFmtId="0" fontId="0" fillId="69" borderId="0" xfId="0" applyFill="1" applyAlignment="1">
      <alignment horizontal="left"/>
    </xf>
    <xf numFmtId="172" fontId="0" fillId="0" borderId="0" xfId="0" applyNumberFormat="1" applyFill="1" applyBorder="1" applyAlignment="1">
      <alignment horizontal="left"/>
    </xf>
    <xf numFmtId="38" fontId="0" fillId="0" borderId="49" xfId="1" applyNumberFormat="1" applyFont="1" applyBorder="1" applyAlignment="1">
      <alignment horizontal="left"/>
    </xf>
    <xf numFmtId="169" fontId="72" fillId="0" borderId="0" xfId="0" applyNumberFormat="1" applyFont="1"/>
    <xf numFmtId="169" fontId="72" fillId="0" borderId="0" xfId="0" applyNumberFormat="1" applyFont="1" applyFill="1" applyBorder="1" applyAlignment="1">
      <alignment horizontal="left"/>
    </xf>
    <xf numFmtId="173" fontId="0" fillId="0" borderId="35" xfId="0" applyNumberFormat="1" applyBorder="1" applyAlignment="1">
      <alignment horizontal="left"/>
    </xf>
    <xf numFmtId="173" fontId="0" fillId="0" borderId="36" xfId="0" applyNumberFormat="1" applyBorder="1" applyAlignment="1">
      <alignment horizontal="left"/>
    </xf>
    <xf numFmtId="165" fontId="0" fillId="0" borderId="35" xfId="0" applyNumberFormat="1" applyBorder="1" applyAlignment="1">
      <alignment horizontal="left"/>
    </xf>
    <xf numFmtId="165" fontId="0" fillId="0" borderId="36" xfId="0" applyNumberFormat="1" applyBorder="1" applyAlignment="1">
      <alignment horizontal="left"/>
    </xf>
    <xf numFmtId="3" fontId="0" fillId="30" borderId="0" xfId="1" applyNumberFormat="1" applyFont="1" applyFill="1" applyAlignment="1">
      <alignment horizontal="left"/>
    </xf>
    <xf numFmtId="3" fontId="35" fillId="30" borderId="0" xfId="0" applyNumberFormat="1" applyFont="1" applyFill="1" applyAlignment="1">
      <alignment horizontal="left"/>
    </xf>
    <xf numFmtId="3" fontId="34" fillId="29" borderId="40" xfId="102" applyNumberFormat="1" applyFont="1" applyFill="1" applyBorder="1" applyAlignment="1">
      <alignment horizontal="left"/>
    </xf>
    <xf numFmtId="3" fontId="34" fillId="29" borderId="45" xfId="102" applyNumberFormat="1" applyFont="1" applyFill="1" applyBorder="1" applyAlignment="1">
      <alignment horizontal="left"/>
    </xf>
    <xf numFmtId="3" fontId="0" fillId="0" borderId="0" xfId="0" applyNumberFormat="1" applyAlignment="1">
      <alignment horizontal="left"/>
    </xf>
    <xf numFmtId="3" fontId="37" fillId="28" borderId="40" xfId="102" applyNumberFormat="1" applyFont="1" applyFill="1" applyBorder="1" applyAlignment="1">
      <alignment horizontal="left"/>
    </xf>
    <xf numFmtId="3" fontId="37" fillId="28" borderId="45" xfId="102" applyNumberFormat="1" applyFont="1" applyFill="1" applyBorder="1" applyAlignment="1">
      <alignment horizontal="left"/>
    </xf>
    <xf numFmtId="3" fontId="0" fillId="0" borderId="0" xfId="1" applyNumberFormat="1" applyFont="1" applyAlignment="1">
      <alignment horizontal="left"/>
    </xf>
    <xf numFmtId="0" fontId="45" fillId="0" borderId="0" xfId="0" applyFont="1" applyAlignment="1">
      <alignment horizontal="left"/>
    </xf>
    <xf numFmtId="0" fontId="45" fillId="0" borderId="0" xfId="0" applyFont="1" applyAlignment="1"/>
    <xf numFmtId="165" fontId="45" fillId="30" borderId="0" xfId="0" applyNumberFormat="1" applyFont="1" applyFill="1" applyAlignment="1">
      <alignment horizontal="left"/>
    </xf>
    <xf numFmtId="0" fontId="34" fillId="30" borderId="44" xfId="102" applyFont="1" applyFill="1" applyBorder="1" applyAlignment="1"/>
    <xf numFmtId="3" fontId="0" fillId="30" borderId="42" xfId="0" applyNumberFormat="1" applyFill="1" applyBorder="1" applyAlignment="1">
      <alignment horizontal="left"/>
    </xf>
    <xf numFmtId="3" fontId="0" fillId="30" borderId="14" xfId="0" applyNumberFormat="1" applyFill="1" applyBorder="1" applyAlignment="1">
      <alignment horizontal="left"/>
    </xf>
    <xf numFmtId="0" fontId="34" fillId="30" borderId="12" xfId="102" applyFont="1" applyFill="1" applyBorder="1" applyAlignment="1"/>
    <xf numFmtId="3" fontId="38" fillId="30" borderId="6" xfId="1" applyNumberFormat="1" applyFont="1" applyFill="1" applyBorder="1" applyAlignment="1">
      <alignment horizontal="left"/>
    </xf>
    <xf numFmtId="3" fontId="38" fillId="30" borderId="0" xfId="1" applyNumberFormat="1" applyFont="1" applyFill="1" applyBorder="1" applyAlignment="1">
      <alignment horizontal="left"/>
    </xf>
    <xf numFmtId="3" fontId="0" fillId="30" borderId="6" xfId="1" applyNumberFormat="1" applyFont="1" applyFill="1" applyBorder="1" applyAlignment="1">
      <alignment horizontal="left"/>
    </xf>
    <xf numFmtId="3" fontId="0" fillId="30" borderId="0" xfId="1" applyNumberFormat="1" applyFont="1" applyFill="1" applyBorder="1" applyAlignment="1">
      <alignment horizontal="left"/>
    </xf>
    <xf numFmtId="0" fontId="0" fillId="31" borderId="6" xfId="0" applyFill="1" applyBorder="1" applyAlignment="1">
      <alignment horizontal="left"/>
    </xf>
    <xf numFmtId="0" fontId="34" fillId="26" borderId="12" xfId="102" applyFont="1" applyFill="1" applyBorder="1" applyAlignment="1"/>
    <xf numFmtId="171" fontId="0" fillId="30" borderId="6" xfId="0" applyNumberFormat="1" applyFill="1" applyBorder="1" applyAlignment="1">
      <alignment horizontal="left"/>
    </xf>
    <xf numFmtId="171" fontId="0" fillId="30" borderId="0" xfId="0" applyNumberFormat="1" applyFill="1" applyBorder="1" applyAlignment="1">
      <alignment horizontal="left"/>
    </xf>
    <xf numFmtId="1" fontId="0" fillId="30" borderId="6" xfId="0" applyNumberFormat="1" applyFill="1" applyBorder="1" applyAlignment="1">
      <alignment horizontal="left"/>
    </xf>
    <xf numFmtId="1" fontId="0" fillId="30" borderId="0" xfId="0" applyNumberFormat="1" applyFill="1" applyBorder="1" applyAlignment="1">
      <alignment horizontal="left"/>
    </xf>
    <xf numFmtId="0" fontId="34" fillId="31" borderId="12" xfId="102" applyFont="1" applyFill="1" applyBorder="1" applyAlignment="1"/>
    <xf numFmtId="5" fontId="0" fillId="30" borderId="6" xfId="2" applyNumberFormat="1" applyFont="1" applyFill="1" applyBorder="1" applyAlignment="1">
      <alignment horizontal="left"/>
    </xf>
    <xf numFmtId="5" fontId="0" fillId="30" borderId="0" xfId="2" applyNumberFormat="1" applyFont="1" applyFill="1" applyBorder="1" applyAlignment="1">
      <alignment horizontal="left"/>
    </xf>
    <xf numFmtId="0" fontId="0" fillId="31" borderId="38" xfId="0" applyFill="1" applyBorder="1" applyAlignment="1">
      <alignment horizontal="left"/>
    </xf>
    <xf numFmtId="0" fontId="34" fillId="26" borderId="39" xfId="102" applyFont="1" applyFill="1" applyBorder="1" applyAlignment="1"/>
    <xf numFmtId="37" fontId="38" fillId="30" borderId="14" xfId="0" applyNumberFormat="1" applyFont="1" applyFill="1" applyBorder="1" applyAlignment="1">
      <alignment horizontal="left"/>
    </xf>
    <xf numFmtId="0" fontId="0" fillId="30" borderId="38" xfId="0" applyFill="1" applyBorder="1"/>
    <xf numFmtId="7" fontId="0" fillId="30" borderId="43" xfId="0" applyNumberFormat="1" applyFill="1" applyBorder="1" applyAlignment="1">
      <alignment horizontal="left"/>
    </xf>
    <xf numFmtId="0" fontId="0" fillId="30" borderId="0" xfId="0" applyFont="1" applyFill="1" applyAlignment="1"/>
    <xf numFmtId="2" fontId="0" fillId="30" borderId="0" xfId="0" applyNumberFormat="1" applyFill="1" applyAlignment="1">
      <alignment horizontal="left"/>
    </xf>
    <xf numFmtId="0" fontId="0" fillId="30" borderId="0" xfId="0" applyFill="1" applyAlignment="1">
      <alignment horizontal="left"/>
    </xf>
    <xf numFmtId="0" fontId="45" fillId="30" borderId="0" xfId="0" applyFont="1" applyFill="1"/>
    <xf numFmtId="0" fontId="45" fillId="30" borderId="0" xfId="0" applyFont="1" applyFill="1" applyAlignment="1"/>
    <xf numFmtId="165" fontId="0" fillId="0" borderId="0" xfId="0" applyNumberFormat="1" applyAlignment="1">
      <alignment horizontal="left"/>
    </xf>
    <xf numFmtId="165" fontId="0" fillId="0" borderId="0" xfId="0" applyNumberFormat="1" applyBorder="1" applyAlignment="1">
      <alignment horizontal="left"/>
    </xf>
    <xf numFmtId="1" fontId="0" fillId="0" borderId="14" xfId="0" applyNumberFormat="1" applyBorder="1" applyAlignment="1">
      <alignment horizontal="left"/>
    </xf>
    <xf numFmtId="1" fontId="0" fillId="0" borderId="0" xfId="0" applyNumberFormat="1" applyBorder="1" applyAlignment="1">
      <alignment horizontal="left"/>
    </xf>
    <xf numFmtId="1" fontId="0" fillId="0" borderId="43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70" borderId="11" xfId="0" applyFill="1" applyBorder="1"/>
    <xf numFmtId="0" fontId="4" fillId="0" borderId="0" xfId="4" applyFont="1" applyAlignment="1">
      <alignment horizontal="left"/>
    </xf>
    <xf numFmtId="0" fontId="32" fillId="0" borderId="4" xfId="4" applyFont="1" applyBorder="1" applyAlignment="1">
      <alignment horizontal="left"/>
    </xf>
    <xf numFmtId="0" fontId="4" fillId="0" borderId="4" xfId="4" applyFont="1" applyBorder="1" applyAlignment="1">
      <alignment horizontal="left"/>
    </xf>
    <xf numFmtId="6" fontId="0" fillId="0" borderId="14" xfId="0" applyNumberFormat="1" applyBorder="1" applyAlignment="1">
      <alignment horizontal="left"/>
    </xf>
    <xf numFmtId="0" fontId="32" fillId="0" borderId="5" xfId="4" applyFont="1" applyBorder="1" applyAlignment="1">
      <alignment horizontal="left"/>
    </xf>
    <xf numFmtId="0" fontId="4" fillId="0" borderId="5" xfId="4" applyFont="1" applyBorder="1" applyAlignment="1">
      <alignment horizontal="left"/>
    </xf>
    <xf numFmtId="6" fontId="0" fillId="0" borderId="0" xfId="0" applyNumberFormat="1" applyBorder="1" applyAlignment="1">
      <alignment horizontal="left"/>
    </xf>
    <xf numFmtId="0" fontId="4" fillId="0" borderId="37" xfId="4" applyFont="1" applyBorder="1" applyAlignment="1">
      <alignment horizontal="left"/>
    </xf>
    <xf numFmtId="6" fontId="0" fillId="0" borderId="43" xfId="0" applyNumberFormat="1" applyBorder="1" applyAlignment="1">
      <alignment horizontal="left"/>
    </xf>
    <xf numFmtId="0" fontId="2" fillId="0" borderId="0" xfId="4" applyAlignment="1">
      <alignment horizontal="left"/>
    </xf>
    <xf numFmtId="6" fontId="0" fillId="0" borderId="0" xfId="0" applyNumberFormat="1" applyAlignment="1">
      <alignment horizontal="left"/>
    </xf>
    <xf numFmtId="0" fontId="32" fillId="0" borderId="42" xfId="4" applyFont="1" applyBorder="1" applyAlignment="1">
      <alignment horizontal="left"/>
    </xf>
    <xf numFmtId="0" fontId="32" fillId="0" borderId="6" xfId="4" applyFont="1" applyBorder="1" applyAlignment="1">
      <alignment horizontal="left"/>
    </xf>
    <xf numFmtId="10" fontId="0" fillId="0" borderId="0" xfId="0" applyNumberFormat="1"/>
    <xf numFmtId="3" fontId="0" fillId="0" borderId="0" xfId="0" applyNumberFormat="1"/>
    <xf numFmtId="167" fontId="0" fillId="0" borderId="0" xfId="0" applyNumberFormat="1" applyFill="1" applyBorder="1"/>
    <xf numFmtId="22" fontId="0" fillId="0" borderId="0" xfId="0" applyNumberFormat="1" applyFill="1" applyBorder="1"/>
    <xf numFmtId="0" fontId="0" fillId="30" borderId="0" xfId="0" applyFont="1" applyFill="1" applyBorder="1" applyAlignment="1">
      <alignment horizontal="left"/>
    </xf>
    <xf numFmtId="37" fontId="0" fillId="0" borderId="0" xfId="1" applyNumberFormat="1" applyFont="1"/>
    <xf numFmtId="0" fontId="74" fillId="71" borderId="63" xfId="0" applyFont="1" applyFill="1" applyBorder="1"/>
    <xf numFmtId="0" fontId="74" fillId="71" borderId="64" xfId="0" applyFont="1" applyFill="1" applyBorder="1" applyAlignment="1">
      <alignment horizontal="left"/>
    </xf>
    <xf numFmtId="0" fontId="72" fillId="74" borderId="42" xfId="0" applyFont="1" applyFill="1" applyBorder="1"/>
    <xf numFmtId="0" fontId="72" fillId="74" borderId="44" xfId="0" applyFont="1" applyFill="1" applyBorder="1"/>
    <xf numFmtId="0" fontId="75" fillId="74" borderId="6" xfId="0" applyFont="1" applyFill="1" applyBorder="1"/>
    <xf numFmtId="0" fontId="75" fillId="74" borderId="12" xfId="0" applyFont="1" applyFill="1" applyBorder="1"/>
    <xf numFmtId="167" fontId="0" fillId="28" borderId="6" xfId="0" applyNumberFormat="1" applyFill="1" applyBorder="1" applyAlignment="1">
      <alignment horizontal="left"/>
    </xf>
    <xf numFmtId="167" fontId="0" fillId="28" borderId="12" xfId="0" applyNumberFormat="1" applyFill="1" applyBorder="1" applyAlignment="1">
      <alignment horizontal="left"/>
    </xf>
    <xf numFmtId="0" fontId="75" fillId="75" borderId="67" xfId="0" applyFont="1" applyFill="1" applyBorder="1"/>
    <xf numFmtId="0" fontId="75" fillId="75" borderId="0" xfId="0" applyFont="1" applyFill="1"/>
    <xf numFmtId="0" fontId="45" fillId="76" borderId="0" xfId="0" applyFont="1" applyFill="1" applyAlignment="1">
      <alignment horizontal="left"/>
    </xf>
    <xf numFmtId="3" fontId="45" fillId="76" borderId="0" xfId="0" applyNumberFormat="1" applyFont="1" applyFill="1"/>
    <xf numFmtId="166" fontId="45" fillId="76" borderId="0" xfId="0" applyNumberFormat="1" applyFont="1" applyFill="1"/>
    <xf numFmtId="0" fontId="0" fillId="0" borderId="0" xfId="0" applyFont="1" applyAlignment="1">
      <alignment horizontal="left" indent="1"/>
    </xf>
    <xf numFmtId="3" fontId="0" fillId="0" borderId="0" xfId="0" applyNumberFormat="1" applyFont="1"/>
    <xf numFmtId="37" fontId="0" fillId="0" borderId="0" xfId="0" applyNumberFormat="1" applyFill="1" applyBorder="1"/>
    <xf numFmtId="0" fontId="0" fillId="77" borderId="0" xfId="0" applyFill="1" applyAlignment="1">
      <alignment horizontal="left"/>
    </xf>
    <xf numFmtId="8" fontId="0" fillId="0" borderId="0" xfId="0" applyNumberFormat="1" applyAlignment="1">
      <alignment horizontal="left"/>
    </xf>
    <xf numFmtId="14" fontId="72" fillId="0" borderId="0" xfId="0" applyNumberFormat="1" applyFont="1"/>
    <xf numFmtId="14" fontId="0" fillId="77" borderId="0" xfId="0" applyNumberFormat="1" applyFill="1" applyAlignment="1">
      <alignment horizontal="left"/>
    </xf>
    <xf numFmtId="1" fontId="0" fillId="77" borderId="0" xfId="0" applyNumberFormat="1" applyFill="1" applyAlignment="1">
      <alignment horizontal="left"/>
    </xf>
    <xf numFmtId="0" fontId="0" fillId="33" borderId="36" xfId="0" applyFill="1" applyBorder="1" applyAlignment="1">
      <alignment horizontal="left"/>
    </xf>
    <xf numFmtId="43" fontId="0" fillId="0" borderId="0" xfId="0" applyNumberFormat="1"/>
    <xf numFmtId="0" fontId="72" fillId="0" borderId="0" xfId="0" applyFont="1" applyFill="1" applyBorder="1" applyAlignment="1">
      <alignment horizontal="left"/>
    </xf>
    <xf numFmtId="8" fontId="0" fillId="0" borderId="0" xfId="1" applyNumberFormat="1" applyFont="1" applyFill="1" applyBorder="1" applyAlignment="1">
      <alignment horizontal="center"/>
    </xf>
    <xf numFmtId="8" fontId="0" fillId="30" borderId="0" xfId="1" applyNumberFormat="1" applyFont="1" applyFill="1"/>
    <xf numFmtId="0" fontId="75" fillId="66" borderId="0" xfId="0" applyFont="1" applyFill="1"/>
    <xf numFmtId="165" fontId="75" fillId="66" borderId="0" xfId="0" applyNumberFormat="1" applyFont="1" applyFill="1"/>
    <xf numFmtId="0" fontId="76" fillId="72" borderId="65" xfId="0" applyFont="1" applyFill="1" applyBorder="1" applyAlignment="1">
      <alignment vertical="top"/>
    </xf>
    <xf numFmtId="0" fontId="76" fillId="72" borderId="66" xfId="0" applyFont="1" applyFill="1" applyBorder="1" applyAlignment="1">
      <alignment vertical="top" wrapText="1"/>
    </xf>
    <xf numFmtId="0" fontId="76" fillId="73" borderId="65" xfId="0" applyFont="1" applyFill="1" applyBorder="1" applyAlignment="1">
      <alignment vertical="top"/>
    </xf>
    <xf numFmtId="0" fontId="72" fillId="0" borderId="0" xfId="0" applyFont="1" applyAlignment="1">
      <alignment horizontal="left"/>
    </xf>
    <xf numFmtId="38" fontId="0" fillId="0" borderId="0" xfId="0" applyNumberFormat="1" applyBorder="1" applyAlignment="1">
      <alignment horizontal="left"/>
    </xf>
    <xf numFmtId="38" fontId="0" fillId="0" borderId="14" xfId="0" applyNumberFormat="1" applyBorder="1" applyAlignment="1">
      <alignment horizontal="left"/>
    </xf>
    <xf numFmtId="8" fontId="0" fillId="0" borderId="0" xfId="0" applyNumberFormat="1" applyBorder="1" applyAlignment="1">
      <alignment horizontal="left"/>
    </xf>
    <xf numFmtId="8" fontId="0" fillId="0" borderId="14" xfId="0" applyNumberFormat="1" applyBorder="1" applyAlignment="1">
      <alignment horizontal="left"/>
    </xf>
    <xf numFmtId="0" fontId="72" fillId="30" borderId="0" xfId="0" applyFont="1" applyFill="1" applyAlignment="1">
      <alignment horizontal="left"/>
    </xf>
    <xf numFmtId="174" fontId="45" fillId="0" borderId="43" xfId="0" applyNumberFormat="1" applyFont="1" applyFill="1" applyBorder="1" applyAlignment="1">
      <alignment horizontal="center"/>
    </xf>
    <xf numFmtId="174" fontId="45" fillId="0" borderId="43" xfId="0" applyNumberFormat="1" applyFont="1" applyBorder="1" applyAlignment="1">
      <alignment horizontal="center"/>
    </xf>
    <xf numFmtId="0" fontId="4" fillId="0" borderId="0" xfId="4" applyFont="1" applyBorder="1" applyAlignment="1">
      <alignment horizontal="left"/>
    </xf>
    <xf numFmtId="0" fontId="64" fillId="0" borderId="0" xfId="0" applyFont="1" applyBorder="1" applyAlignment="1">
      <alignment horizontal="left"/>
    </xf>
    <xf numFmtId="167" fontId="64" fillId="0" borderId="0" xfId="0" applyNumberFormat="1" applyFont="1" applyBorder="1" applyAlignment="1">
      <alignment horizontal="center"/>
    </xf>
    <xf numFmtId="0" fontId="4" fillId="0" borderId="43" xfId="4" applyFont="1" applyBorder="1" applyAlignment="1">
      <alignment horizontal="left"/>
    </xf>
    <xf numFmtId="0" fontId="64" fillId="0" borderId="43" xfId="0" applyFont="1" applyBorder="1" applyAlignment="1">
      <alignment horizontal="left"/>
    </xf>
    <xf numFmtId="167" fontId="64" fillId="0" borderId="43" xfId="0" applyNumberFormat="1" applyFont="1" applyBorder="1" applyAlignment="1">
      <alignment horizontal="center"/>
    </xf>
    <xf numFmtId="174" fontId="45" fillId="0" borderId="0" xfId="0" applyNumberFormat="1" applyFont="1" applyFill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0" fontId="78" fillId="0" borderId="0" xfId="4" applyFont="1" applyAlignment="1">
      <alignment horizontal="left"/>
    </xf>
    <xf numFmtId="0" fontId="77" fillId="0" borderId="0" xfId="4" applyFont="1" applyAlignment="1">
      <alignment horizontal="left"/>
    </xf>
    <xf numFmtId="38" fontId="72" fillId="0" borderId="0" xfId="0" applyNumberFormat="1" applyFont="1" applyAlignment="1">
      <alignment horizontal="left"/>
    </xf>
    <xf numFmtId="0" fontId="2" fillId="0" borderId="35" xfId="4" applyBorder="1" applyAlignment="1">
      <alignment horizontal="left"/>
    </xf>
    <xf numFmtId="38" fontId="0" fillId="0" borderId="36" xfId="0" applyNumberFormat="1" applyBorder="1" applyAlignment="1">
      <alignment horizontal="left"/>
    </xf>
    <xf numFmtId="0" fontId="4" fillId="0" borderId="17" xfId="4" applyFont="1" applyBorder="1" applyAlignment="1">
      <alignment horizontal="left"/>
    </xf>
    <xf numFmtId="0" fontId="73" fillId="0" borderId="0" xfId="0" applyFont="1" applyAlignment="1">
      <alignment horizontal="center"/>
    </xf>
    <xf numFmtId="0" fontId="32" fillId="0" borderId="0" xfId="4" applyFont="1" applyBorder="1" applyAlignment="1">
      <alignment horizontal="left"/>
    </xf>
    <xf numFmtId="14" fontId="73" fillId="0" borderId="0" xfId="0" applyNumberFormat="1" applyFont="1" applyAlignment="1">
      <alignment horizontal="left"/>
    </xf>
    <xf numFmtId="14" fontId="73" fillId="0" borderId="0" xfId="0" applyNumberFormat="1" applyFont="1" applyBorder="1" applyAlignment="1">
      <alignment horizontal="left"/>
    </xf>
    <xf numFmtId="167" fontId="0" fillId="0" borderId="6" xfId="0" applyNumberFormat="1" applyFill="1" applyBorder="1" applyAlignment="1">
      <alignment horizontal="left"/>
    </xf>
    <xf numFmtId="167" fontId="0" fillId="0" borderId="12" xfId="0" applyNumberFormat="1" applyFill="1" applyBorder="1" applyAlignment="1">
      <alignment horizontal="left"/>
    </xf>
    <xf numFmtId="0" fontId="0" fillId="0" borderId="0" xfId="0" applyFill="1"/>
    <xf numFmtId="0" fontId="72" fillId="0" borderId="0" xfId="0" applyFont="1" applyFill="1" applyAlignment="1">
      <alignment horizontal="left"/>
    </xf>
    <xf numFmtId="5" fontId="72" fillId="0" borderId="0" xfId="0" applyNumberFormat="1" applyFont="1" applyFill="1" applyAlignment="1">
      <alignment horizontal="left"/>
    </xf>
    <xf numFmtId="37" fontId="0" fillId="0" borderId="0" xfId="0" applyNumberFormat="1"/>
    <xf numFmtId="38" fontId="72" fillId="0" borderId="0" xfId="0" applyNumberFormat="1" applyFont="1" applyBorder="1" applyAlignment="1">
      <alignment horizontal="left"/>
    </xf>
    <xf numFmtId="0" fontId="73" fillId="0" borderId="0" xfId="0" applyFont="1" applyBorder="1" applyAlignment="1">
      <alignment horizontal="center"/>
    </xf>
    <xf numFmtId="38" fontId="0" fillId="0" borderId="6" xfId="0" applyNumberFormat="1" applyBorder="1" applyAlignment="1">
      <alignment horizontal="left"/>
    </xf>
    <xf numFmtId="37" fontId="0" fillId="0" borderId="0" xfId="0" applyNumberFormat="1" applyBorder="1" applyAlignment="1">
      <alignment horizontal="left"/>
    </xf>
    <xf numFmtId="2" fontId="0" fillId="0" borderId="0" xfId="0" applyNumberFormat="1"/>
    <xf numFmtId="14" fontId="0" fillId="0" borderId="0" xfId="0" applyNumberFormat="1" applyFill="1" applyBorder="1"/>
    <xf numFmtId="2" fontId="0" fillId="0" borderId="0" xfId="0" applyNumberFormat="1" applyFill="1" applyBorder="1"/>
    <xf numFmtId="0" fontId="76" fillId="73" borderId="65" xfId="0" applyFont="1" applyFill="1" applyBorder="1" applyAlignment="1">
      <alignment vertical="top" wrapText="1"/>
    </xf>
    <xf numFmtId="40" fontId="0" fillId="0" borderId="0" xfId="0" applyNumberFormat="1"/>
    <xf numFmtId="0" fontId="0" fillId="0" borderId="42" xfId="0" applyFill="1" applyBorder="1"/>
    <xf numFmtId="166" fontId="0" fillId="0" borderId="14" xfId="0" applyNumberFormat="1" applyBorder="1" applyAlignment="1">
      <alignment horizontal="left"/>
    </xf>
    <xf numFmtId="0" fontId="0" fillId="0" borderId="6" xfId="0" applyFill="1" applyBorder="1"/>
    <xf numFmtId="0" fontId="0" fillId="78" borderId="38" xfId="0" applyFill="1" applyBorder="1"/>
    <xf numFmtId="164" fontId="0" fillId="0" borderId="0" xfId="0" applyNumberFormat="1"/>
    <xf numFmtId="0" fontId="80" fillId="79" borderId="0" xfId="0" applyFont="1" applyFill="1" applyAlignment="1">
      <alignment wrapText="1"/>
    </xf>
    <xf numFmtId="1" fontId="0" fillId="0" borderId="6" xfId="0" applyNumberFormat="1" applyFill="1" applyBorder="1" applyAlignment="1">
      <alignment horizontal="center"/>
    </xf>
    <xf numFmtId="4" fontId="0" fillId="0" borderId="12" xfId="0" applyNumberFormat="1" applyFill="1" applyBorder="1" applyAlignment="1">
      <alignment horizontal="center"/>
    </xf>
    <xf numFmtId="167" fontId="0" fillId="0" borderId="71" xfId="0" applyNumberFormat="1" applyFill="1" applyBorder="1" applyAlignment="1">
      <alignment horizontal="center"/>
    </xf>
    <xf numFmtId="167" fontId="0" fillId="0" borderId="72" xfId="0" applyNumberFormat="1" applyFill="1" applyBorder="1" applyAlignment="1">
      <alignment horizontal="center"/>
    </xf>
    <xf numFmtId="4" fontId="0" fillId="0" borderId="71" xfId="0" applyNumberFormat="1" applyFill="1" applyBorder="1" applyAlignment="1">
      <alignment horizontal="center"/>
    </xf>
    <xf numFmtId="4" fontId="0" fillId="0" borderId="72" xfId="0" applyNumberFormat="1" applyFill="1" applyBorder="1" applyAlignment="1">
      <alignment horizontal="center"/>
    </xf>
    <xf numFmtId="22" fontId="79" fillId="0" borderId="4" xfId="0" applyNumberFormat="1" applyFont="1" applyBorder="1" applyAlignment="1">
      <alignment horizontal="left"/>
    </xf>
    <xf numFmtId="22" fontId="79" fillId="0" borderId="5" xfId="0" applyNumberFormat="1" applyFont="1" applyBorder="1" applyAlignment="1">
      <alignment horizontal="left"/>
    </xf>
    <xf numFmtId="22" fontId="79" fillId="0" borderId="37" xfId="0" applyNumberFormat="1" applyFont="1" applyBorder="1" applyAlignment="1">
      <alignment horizontal="left"/>
    </xf>
    <xf numFmtId="175" fontId="0" fillId="0" borderId="0" xfId="0" applyNumberFormat="1"/>
    <xf numFmtId="0" fontId="81" fillId="0" borderId="35" xfId="0" applyFont="1" applyFill="1" applyBorder="1" applyAlignment="1">
      <alignment horizontal="center" vertical="center" wrapText="1"/>
    </xf>
    <xf numFmtId="0" fontId="81" fillId="0" borderId="70" xfId="0" applyFont="1" applyFill="1" applyBorder="1" applyAlignment="1">
      <alignment horizontal="center" vertical="center" wrapText="1"/>
    </xf>
    <xf numFmtId="0" fontId="81" fillId="0" borderId="70" xfId="0" applyFont="1" applyFill="1" applyBorder="1" applyAlignment="1">
      <alignment vertical="center" wrapText="1"/>
    </xf>
    <xf numFmtId="0" fontId="81" fillId="0" borderId="69" xfId="0" applyFont="1" applyFill="1" applyBorder="1" applyAlignment="1">
      <alignment vertical="center" wrapText="1"/>
    </xf>
    <xf numFmtId="9" fontId="0" fillId="0" borderId="6" xfId="0" applyNumberFormat="1" applyFill="1" applyBorder="1" applyAlignment="1">
      <alignment horizontal="center"/>
    </xf>
    <xf numFmtId="9" fontId="0" fillId="0" borderId="71" xfId="0" applyNumberFormat="1" applyFill="1" applyBorder="1" applyAlignment="1">
      <alignment horizontal="center"/>
    </xf>
    <xf numFmtId="9" fontId="0" fillId="0" borderId="12" xfId="0" applyNumberFormat="1" applyFill="1" applyBorder="1" applyAlignment="1">
      <alignment horizontal="center"/>
    </xf>
    <xf numFmtId="9" fontId="0" fillId="0" borderId="72" xfId="0" applyNumberFormat="1" applyFill="1" applyBorder="1" applyAlignment="1">
      <alignment horizontal="center"/>
    </xf>
    <xf numFmtId="9" fontId="0" fillId="0" borderId="38" xfId="0" applyNumberFormat="1" applyFill="1" applyBorder="1" applyAlignment="1">
      <alignment horizontal="center"/>
    </xf>
    <xf numFmtId="9" fontId="0" fillId="0" borderId="73" xfId="0" applyNumberFormat="1" applyFill="1" applyBorder="1" applyAlignment="1">
      <alignment horizontal="center"/>
    </xf>
    <xf numFmtId="9" fontId="0" fillId="0" borderId="39" xfId="0" applyNumberFormat="1" applyFill="1" applyBorder="1" applyAlignment="1">
      <alignment horizontal="center"/>
    </xf>
    <xf numFmtId="2" fontId="0" fillId="0" borderId="71" xfId="0" applyNumberFormat="1" applyFill="1" applyBorder="1" applyAlignment="1">
      <alignment horizontal="center"/>
    </xf>
    <xf numFmtId="2" fontId="0" fillId="0" borderId="74" xfId="0" applyNumberFormat="1" applyFill="1" applyBorder="1" applyAlignment="1">
      <alignment horizontal="center"/>
    </xf>
    <xf numFmtId="2" fontId="0" fillId="0" borderId="72" xfId="0" applyNumberFormat="1" applyFill="1" applyBorder="1" applyAlignment="1">
      <alignment horizontal="center"/>
    </xf>
    <xf numFmtId="2" fontId="0" fillId="0" borderId="75" xfId="0" applyNumberFormat="1" applyFill="1" applyBorder="1" applyAlignment="1">
      <alignment horizontal="center"/>
    </xf>
    <xf numFmtId="1" fontId="0" fillId="0" borderId="0" xfId="0" applyNumberFormat="1" applyFill="1" applyBorder="1"/>
    <xf numFmtId="166" fontId="0" fillId="0" borderId="0" xfId="0" applyNumberFormat="1"/>
    <xf numFmtId="14" fontId="0" fillId="0" borderId="0" xfId="0" applyNumberFormat="1" applyFill="1" applyBorder="1" applyAlignment="1">
      <alignment horizontal="left"/>
    </xf>
    <xf numFmtId="43" fontId="31" fillId="0" borderId="0" xfId="33" applyFont="1" applyFill="1" applyBorder="1" applyAlignment="1">
      <alignment horizontal="left"/>
    </xf>
    <xf numFmtId="0" fontId="32" fillId="0" borderId="0" xfId="4" applyFont="1" applyFill="1" applyBorder="1" applyAlignment="1">
      <alignment horizontal="left"/>
    </xf>
    <xf numFmtId="0" fontId="33" fillId="0" borderId="0" xfId="4" applyFont="1" applyFill="1" applyBorder="1" applyAlignment="1">
      <alignment horizontal="left"/>
    </xf>
    <xf numFmtId="37" fontId="35" fillId="0" borderId="0" xfId="1" applyNumberFormat="1" applyFont="1" applyFill="1" applyBorder="1" applyAlignment="1">
      <alignment horizontal="left"/>
    </xf>
    <xf numFmtId="43" fontId="31" fillId="0" borderId="0" xfId="107" applyFont="1" applyFill="1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0" fontId="4" fillId="0" borderId="0" xfId="102" applyFont="1" applyFill="1" applyBorder="1" applyAlignment="1">
      <alignment horizontal="left"/>
    </xf>
    <xf numFmtId="0" fontId="32" fillId="0" borderId="0" xfId="102" applyFont="1" applyFill="1" applyBorder="1" applyAlignment="1">
      <alignment horizontal="left"/>
    </xf>
    <xf numFmtId="0" fontId="36" fillId="0" borderId="0" xfId="102" applyFont="1" applyFill="1" applyBorder="1" applyAlignment="1">
      <alignment horizontal="left"/>
    </xf>
    <xf numFmtId="0" fontId="31" fillId="0" borderId="0" xfId="102" applyFont="1" applyFill="1" applyBorder="1" applyAlignment="1">
      <alignment horizontal="left"/>
    </xf>
    <xf numFmtId="37" fontId="40" fillId="0" borderId="0" xfId="1" applyNumberFormat="1" applyFont="1" applyFill="1" applyBorder="1" applyAlignment="1">
      <alignment horizontal="left"/>
    </xf>
    <xf numFmtId="43" fontId="31" fillId="0" borderId="0" xfId="112" applyFont="1" applyFill="1" applyBorder="1" applyAlignment="1">
      <alignment horizontal="left"/>
    </xf>
    <xf numFmtId="0" fontId="33" fillId="0" borderId="0" xfId="102" applyFont="1" applyFill="1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43" fontId="31" fillId="0" borderId="0" xfId="103" applyFont="1" applyFill="1" applyBorder="1" applyAlignment="1">
      <alignment horizontal="left"/>
    </xf>
    <xf numFmtId="10" fontId="3" fillId="0" borderId="0" xfId="0" applyNumberFormat="1" applyFont="1" applyFill="1" applyBorder="1" applyAlignment="1">
      <alignment horizontal="left"/>
    </xf>
    <xf numFmtId="37" fontId="3" fillId="0" borderId="0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0" fontId="39" fillId="0" borderId="0" xfId="0" applyFont="1" applyFill="1" applyBorder="1" applyAlignment="1">
      <alignment horizontal="left"/>
    </xf>
    <xf numFmtId="37" fontId="39" fillId="0" borderId="0" xfId="1" applyNumberFormat="1" applyFont="1" applyFill="1" applyBorder="1" applyAlignment="1">
      <alignment horizontal="left"/>
    </xf>
    <xf numFmtId="14" fontId="73" fillId="0" borderId="0" xfId="0" applyNumberFormat="1" applyFont="1" applyFill="1" applyBorder="1" applyAlignment="1">
      <alignment horizontal="left"/>
    </xf>
    <xf numFmtId="3" fontId="0" fillId="0" borderId="0" xfId="1" applyNumberFormat="1" applyFont="1" applyFill="1" applyBorder="1" applyAlignment="1">
      <alignment horizontal="left"/>
    </xf>
    <xf numFmtId="37" fontId="0" fillId="0" borderId="0" xfId="0" applyNumberFormat="1" applyFill="1" applyBorder="1" applyAlignment="1">
      <alignment horizontal="left"/>
    </xf>
    <xf numFmtId="0" fontId="45" fillId="0" borderId="0" xfId="0" applyFont="1" applyFill="1" applyBorder="1" applyAlignment="1">
      <alignment horizontal="left"/>
    </xf>
    <xf numFmtId="0" fontId="45" fillId="0" borderId="0" xfId="0" applyFont="1" applyFill="1" applyBorder="1"/>
    <xf numFmtId="166" fontId="0" fillId="0" borderId="0" xfId="0" applyNumberFormat="1" applyFill="1" applyBorder="1" applyAlignment="1">
      <alignment horizontal="left"/>
    </xf>
    <xf numFmtId="6" fontId="0" fillId="0" borderId="0" xfId="0" applyNumberFormat="1" applyFill="1" applyBorder="1" applyAlignment="1">
      <alignment horizontal="left"/>
    </xf>
    <xf numFmtId="8" fontId="0" fillId="0" borderId="0" xfId="0" applyNumberFormat="1" applyFill="1" applyBorder="1" applyAlignment="1">
      <alignment horizontal="left"/>
    </xf>
    <xf numFmtId="38" fontId="72" fillId="0" borderId="0" xfId="0" applyNumberFormat="1" applyFont="1" applyFill="1" applyBorder="1" applyAlignment="1">
      <alignment horizontal="left"/>
    </xf>
    <xf numFmtId="0" fontId="34" fillId="30" borderId="39" xfId="102" applyFont="1" applyFill="1" applyBorder="1" applyAlignment="1"/>
    <xf numFmtId="37" fontId="0" fillId="0" borderId="0" xfId="0" applyNumberFormat="1" applyAlignment="1">
      <alignment horizontal="left"/>
    </xf>
    <xf numFmtId="5" fontId="0" fillId="78" borderId="43" xfId="0" applyNumberFormat="1" applyFill="1" applyBorder="1" applyAlignment="1">
      <alignment horizontal="left"/>
    </xf>
    <xf numFmtId="176" fontId="0" fillId="0" borderId="0" xfId="0" applyNumberFormat="1" applyFill="1" applyBorder="1"/>
    <xf numFmtId="0" fontId="83" fillId="0" borderId="4" xfId="4" applyFont="1" applyBorder="1" applyAlignment="1">
      <alignment horizontal="left"/>
    </xf>
    <xf numFmtId="0" fontId="4" fillId="0" borderId="4" xfId="4" applyFont="1" applyFill="1" applyBorder="1" applyAlignment="1">
      <alignment horizontal="left"/>
    </xf>
    <xf numFmtId="0" fontId="64" fillId="0" borderId="0" xfId="0" applyFont="1" applyFill="1"/>
    <xf numFmtId="6" fontId="0" fillId="0" borderId="35" xfId="0" applyNumberFormat="1" applyBorder="1" applyAlignment="1">
      <alignment horizontal="left"/>
    </xf>
    <xf numFmtId="6" fontId="0" fillId="0" borderId="36" xfId="0" applyNumberFormat="1" applyBorder="1" applyAlignment="1">
      <alignment horizontal="left"/>
    </xf>
    <xf numFmtId="6" fontId="0" fillId="0" borderId="42" xfId="0" applyNumberFormat="1" applyBorder="1" applyAlignment="1">
      <alignment horizontal="left"/>
    </xf>
    <xf numFmtId="8" fontId="0" fillId="65" borderId="38" xfId="0" applyNumberFormat="1" applyFill="1" applyBorder="1" applyAlignment="1">
      <alignment horizontal="left"/>
    </xf>
    <xf numFmtId="8" fontId="0" fillId="65" borderId="43" xfId="0" applyNumberFormat="1" applyFill="1" applyBorder="1" applyAlignment="1">
      <alignment horizontal="left"/>
    </xf>
    <xf numFmtId="6" fontId="0" fillId="0" borderId="6" xfId="0" applyNumberFormat="1" applyBorder="1" applyAlignment="1">
      <alignment horizontal="left"/>
    </xf>
    <xf numFmtId="166" fontId="0" fillId="0" borderId="42" xfId="0" applyNumberFormat="1" applyBorder="1" applyAlignment="1">
      <alignment horizontal="left"/>
    </xf>
    <xf numFmtId="166" fontId="0" fillId="0" borderId="6" xfId="0" applyNumberFormat="1" applyBorder="1" applyAlignment="1">
      <alignment horizontal="left"/>
    </xf>
    <xf numFmtId="166" fontId="0" fillId="0" borderId="0" xfId="0" applyNumberFormat="1" applyBorder="1" applyAlignment="1">
      <alignment horizontal="left"/>
    </xf>
    <xf numFmtId="167" fontId="0" fillId="65" borderId="38" xfId="0" applyNumberFormat="1" applyFill="1" applyBorder="1" applyAlignment="1">
      <alignment horizontal="left"/>
    </xf>
    <xf numFmtId="167" fontId="0" fillId="65" borderId="43" xfId="0" applyNumberFormat="1" applyFill="1" applyBorder="1" applyAlignment="1">
      <alignment horizontal="left"/>
    </xf>
    <xf numFmtId="1" fontId="73" fillId="0" borderId="0" xfId="0" applyNumberFormat="1" applyFont="1" applyAlignment="1">
      <alignment horizontal="center"/>
    </xf>
    <xf numFmtId="166" fontId="83" fillId="0" borderId="36" xfId="0" applyNumberFormat="1" applyFont="1" applyBorder="1" applyAlignment="1">
      <alignment horizontal="left" vertical="center"/>
    </xf>
    <xf numFmtId="0" fontId="64" fillId="0" borderId="17" xfId="0" applyFont="1" applyBorder="1" applyAlignment="1">
      <alignment horizontal="left" vertical="center" wrapText="1"/>
    </xf>
    <xf numFmtId="8" fontId="0" fillId="0" borderId="0" xfId="0" applyNumberFormat="1"/>
    <xf numFmtId="0" fontId="0" fillId="80" borderId="42" xfId="0" applyFill="1" applyBorder="1" applyAlignment="1">
      <alignment vertical="center"/>
    </xf>
    <xf numFmtId="0" fontId="0" fillId="80" borderId="44" xfId="0" applyFill="1" applyBorder="1" applyAlignment="1">
      <alignment vertical="center"/>
    </xf>
    <xf numFmtId="0" fontId="0" fillId="80" borderId="38" xfId="0" applyFill="1" applyBorder="1" applyAlignment="1">
      <alignment vertical="center"/>
    </xf>
    <xf numFmtId="0" fontId="0" fillId="80" borderId="39" xfId="0" applyFill="1" applyBorder="1" applyAlignment="1">
      <alignment vertical="center"/>
    </xf>
    <xf numFmtId="38" fontId="0" fillId="82" borderId="42" xfId="0" applyNumberFormat="1" applyFill="1" applyBorder="1" applyAlignment="1">
      <alignment horizontal="left"/>
    </xf>
    <xf numFmtId="6" fontId="0" fillId="82" borderId="44" xfId="0" applyNumberFormat="1" applyFill="1" applyBorder="1" applyAlignment="1">
      <alignment horizontal="left"/>
    </xf>
    <xf numFmtId="167" fontId="0" fillId="0" borderId="0" xfId="0" applyNumberFormat="1" applyAlignment="1">
      <alignment horizontal="left"/>
    </xf>
    <xf numFmtId="167" fontId="64" fillId="0" borderId="0" xfId="0" applyNumberFormat="1" applyFont="1" applyFill="1" applyBorder="1" applyAlignment="1">
      <alignment horizontal="center"/>
    </xf>
    <xf numFmtId="0" fontId="64" fillId="0" borderId="4" xfId="0" applyFont="1" applyBorder="1" applyAlignment="1">
      <alignment horizontal="left" vertical="center" wrapText="1"/>
    </xf>
    <xf numFmtId="166" fontId="83" fillId="0" borderId="38" xfId="0" applyNumberFormat="1" applyFont="1" applyBorder="1" applyAlignment="1">
      <alignment horizontal="left" vertical="center"/>
    </xf>
    <xf numFmtId="166" fontId="83" fillId="0" borderId="43" xfId="0" applyNumberFormat="1" applyFont="1" applyBorder="1" applyAlignment="1">
      <alignment horizontal="left" vertical="center"/>
    </xf>
    <xf numFmtId="37" fontId="38" fillId="0" borderId="6" xfId="0" applyNumberFormat="1" applyFont="1" applyBorder="1" applyAlignment="1">
      <alignment horizontal="left"/>
    </xf>
    <xf numFmtId="37" fontId="38" fillId="0" borderId="0" xfId="0" applyNumberFormat="1" applyFont="1" applyBorder="1" applyAlignment="1">
      <alignment horizontal="left"/>
    </xf>
    <xf numFmtId="0" fontId="64" fillId="84" borderId="17" xfId="0" applyFont="1" applyFill="1" applyBorder="1" applyAlignment="1">
      <alignment horizontal="left" vertical="center" wrapText="1"/>
    </xf>
    <xf numFmtId="6" fontId="83" fillId="84" borderId="38" xfId="0" applyNumberFormat="1" applyFont="1" applyFill="1" applyBorder="1" applyAlignment="1">
      <alignment horizontal="left" vertical="center"/>
    </xf>
    <xf numFmtId="6" fontId="83" fillId="84" borderId="36" xfId="0" applyNumberFormat="1" applyFont="1" applyFill="1" applyBorder="1" applyAlignment="1">
      <alignment horizontal="left" vertical="center"/>
    </xf>
    <xf numFmtId="6" fontId="83" fillId="84" borderId="43" xfId="0" applyNumberFormat="1" applyFont="1" applyFill="1" applyBorder="1" applyAlignment="1">
      <alignment horizontal="left" vertical="center"/>
    </xf>
    <xf numFmtId="0" fontId="64" fillId="70" borderId="17" xfId="0" applyFont="1" applyFill="1" applyBorder="1" applyAlignment="1">
      <alignment horizontal="left" vertical="center" wrapText="1"/>
    </xf>
    <xf numFmtId="6" fontId="83" fillId="70" borderId="38" xfId="0" applyNumberFormat="1" applyFont="1" applyFill="1" applyBorder="1" applyAlignment="1">
      <alignment horizontal="left" vertical="center"/>
    </xf>
    <xf numFmtId="6" fontId="83" fillId="70" borderId="36" xfId="0" applyNumberFormat="1" applyFont="1" applyFill="1" applyBorder="1" applyAlignment="1">
      <alignment horizontal="left" vertical="center"/>
    </xf>
    <xf numFmtId="6" fontId="83" fillId="70" borderId="43" xfId="0" applyNumberFormat="1" applyFont="1" applyFill="1" applyBorder="1" applyAlignment="1">
      <alignment horizontal="left" vertical="center"/>
    </xf>
    <xf numFmtId="0" fontId="64" fillId="85" borderId="17" xfId="0" applyFont="1" applyFill="1" applyBorder="1" applyAlignment="1">
      <alignment horizontal="left" vertical="center" wrapText="1"/>
    </xf>
    <xf numFmtId="6" fontId="83" fillId="85" borderId="38" xfId="0" applyNumberFormat="1" applyFont="1" applyFill="1" applyBorder="1" applyAlignment="1">
      <alignment horizontal="left" vertical="center"/>
    </xf>
    <xf numFmtId="6" fontId="83" fillId="85" borderId="36" xfId="0" applyNumberFormat="1" applyFont="1" applyFill="1" applyBorder="1" applyAlignment="1">
      <alignment horizontal="left" vertical="center"/>
    </xf>
    <xf numFmtId="6" fontId="83" fillId="85" borderId="43" xfId="0" applyNumberFormat="1" applyFont="1" applyFill="1" applyBorder="1" applyAlignment="1">
      <alignment horizontal="left" vertical="center"/>
    </xf>
    <xf numFmtId="167" fontId="0" fillId="0" borderId="0" xfId="0" applyNumberFormat="1" applyFill="1" applyBorder="1" applyAlignment="1">
      <alignment horizontal="left"/>
    </xf>
    <xf numFmtId="169" fontId="0" fillId="0" borderId="0" xfId="0" applyNumberFormat="1" applyFill="1" applyBorder="1" applyAlignment="1">
      <alignment horizontal="left"/>
    </xf>
    <xf numFmtId="0" fontId="0" fillId="67" borderId="0" xfId="0" applyFill="1"/>
    <xf numFmtId="1" fontId="45" fillId="0" borderId="0" xfId="0" applyNumberFormat="1" applyFont="1" applyAlignment="1">
      <alignment horizontal="left"/>
    </xf>
    <xf numFmtId="10" fontId="0" fillId="0" borderId="0" xfId="3" applyNumberFormat="1" applyFont="1" applyAlignment="1">
      <alignment horizontal="left"/>
    </xf>
    <xf numFmtId="10" fontId="0" fillId="0" borderId="0" xfId="0" applyNumberFormat="1" applyAlignment="1">
      <alignment horizontal="left"/>
    </xf>
    <xf numFmtId="38" fontId="0" fillId="0" borderId="6" xfId="0" applyNumberFormat="1" applyFill="1" applyBorder="1" applyAlignment="1">
      <alignment horizontal="left"/>
    </xf>
    <xf numFmtId="6" fontId="0" fillId="0" borderId="12" xfId="0" applyNumberFormat="1" applyFill="1" applyBorder="1" applyAlignment="1">
      <alignment horizontal="left"/>
    </xf>
    <xf numFmtId="0" fontId="0" fillId="0" borderId="0" xfId="1" applyNumberFormat="1" applyFont="1" applyAlignment="1">
      <alignment horizontal="left"/>
    </xf>
    <xf numFmtId="0" fontId="64" fillId="65" borderId="37" xfId="0" applyFont="1" applyFill="1" applyBorder="1" applyAlignment="1">
      <alignment horizontal="left"/>
    </xf>
    <xf numFmtId="10" fontId="40" fillId="32" borderId="42" xfId="0" applyNumberFormat="1" applyFont="1" applyFill="1" applyBorder="1" applyAlignment="1">
      <alignment horizontal="left"/>
    </xf>
    <xf numFmtId="10" fontId="40" fillId="32" borderId="14" xfId="0" applyNumberFormat="1" applyFont="1" applyFill="1" applyBorder="1" applyAlignment="1">
      <alignment horizontal="left"/>
    </xf>
    <xf numFmtId="37" fontId="40" fillId="32" borderId="38" xfId="1" applyNumberFormat="1" applyFont="1" applyFill="1" applyBorder="1" applyAlignment="1">
      <alignment horizontal="left"/>
    </xf>
    <xf numFmtId="37" fontId="40" fillId="32" borderId="43" xfId="1" applyNumberFormat="1" applyFont="1" applyFill="1" applyBorder="1" applyAlignment="1">
      <alignment horizontal="left"/>
    </xf>
    <xf numFmtId="164" fontId="40" fillId="0" borderId="0" xfId="1" applyNumberFormat="1" applyFont="1" applyFill="1" applyAlignment="1">
      <alignment horizontal="left"/>
    </xf>
    <xf numFmtId="37" fontId="40" fillId="0" borderId="0" xfId="1" applyNumberFormat="1" applyFont="1" applyFill="1" applyAlignment="1">
      <alignment horizontal="left"/>
    </xf>
    <xf numFmtId="37" fontId="86" fillId="0" borderId="35" xfId="1" applyNumberFormat="1" applyFont="1" applyFill="1" applyBorder="1" applyAlignment="1">
      <alignment horizontal="left"/>
    </xf>
    <xf numFmtId="37" fontId="86" fillId="0" borderId="36" xfId="1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77" borderId="0" xfId="0" applyFont="1" applyFill="1"/>
    <xf numFmtId="43" fontId="82" fillId="29" borderId="17" xfId="33" applyFont="1" applyFill="1" applyBorder="1" applyAlignment="1">
      <alignment horizontal="left"/>
    </xf>
    <xf numFmtId="0" fontId="40" fillId="27" borderId="4" xfId="4" applyFont="1" applyFill="1" applyBorder="1" applyAlignment="1">
      <alignment horizontal="left"/>
    </xf>
    <xf numFmtId="0" fontId="40" fillId="27" borderId="5" xfId="4" applyFont="1" applyFill="1" applyBorder="1" applyAlignment="1">
      <alignment horizontal="left"/>
    </xf>
    <xf numFmtId="0" fontId="40" fillId="27" borderId="37" xfId="4" applyFont="1" applyFill="1" applyBorder="1" applyAlignment="1">
      <alignment horizontal="left"/>
    </xf>
    <xf numFmtId="0" fontId="87" fillId="27" borderId="5" xfId="4" applyFont="1" applyFill="1" applyBorder="1" applyAlignment="1">
      <alignment horizontal="left"/>
    </xf>
    <xf numFmtId="0" fontId="87" fillId="27" borderId="17" xfId="4" applyFont="1" applyFill="1" applyBorder="1" applyAlignment="1">
      <alignment horizontal="left"/>
    </xf>
    <xf numFmtId="0" fontId="40" fillId="29" borderId="40" xfId="4" applyFont="1" applyFill="1" applyBorder="1" applyAlignment="1">
      <alignment horizontal="left"/>
    </xf>
    <xf numFmtId="43" fontId="82" fillId="29" borderId="17" xfId="107" applyFont="1" applyFill="1" applyBorder="1" applyAlignment="1">
      <alignment horizontal="left"/>
    </xf>
    <xf numFmtId="0" fontId="40" fillId="27" borderId="5" xfId="102" applyFont="1" applyFill="1" applyBorder="1" applyAlignment="1">
      <alignment horizontal="left"/>
    </xf>
    <xf numFmtId="0" fontId="35" fillId="27" borderId="5" xfId="102" applyFont="1" applyFill="1" applyBorder="1" applyAlignment="1">
      <alignment horizontal="left"/>
    </xf>
    <xf numFmtId="0" fontId="82" fillId="29" borderId="41" xfId="102" applyFont="1" applyFill="1" applyBorder="1" applyAlignment="1">
      <alignment horizontal="left"/>
    </xf>
    <xf numFmtId="43" fontId="82" fillId="29" borderId="17" xfId="112" applyFont="1" applyFill="1" applyBorder="1" applyAlignment="1">
      <alignment horizontal="left"/>
    </xf>
    <xf numFmtId="0" fontId="40" fillId="27" borderId="4" xfId="102" applyFont="1" applyFill="1" applyBorder="1" applyAlignment="1">
      <alignment horizontal="left"/>
    </xf>
    <xf numFmtId="0" fontId="87" fillId="27" borderId="5" xfId="102" applyFont="1" applyFill="1" applyBorder="1" applyAlignment="1">
      <alignment horizontal="left"/>
    </xf>
    <xf numFmtId="0" fontId="40" fillId="29" borderId="41" xfId="102" applyFont="1" applyFill="1" applyBorder="1" applyAlignment="1">
      <alignment horizontal="left"/>
    </xf>
    <xf numFmtId="43" fontId="82" fillId="28" borderId="17" xfId="103" applyFont="1" applyFill="1" applyBorder="1" applyAlignment="1">
      <alignment horizontal="left"/>
    </xf>
    <xf numFmtId="0" fontId="40" fillId="27" borderId="37" xfId="102" applyFont="1" applyFill="1" applyBorder="1" applyAlignment="1">
      <alignment horizontal="left"/>
    </xf>
    <xf numFmtId="0" fontId="82" fillId="28" borderId="41" xfId="102" applyFont="1" applyFill="1" applyBorder="1" applyAlignment="1">
      <alignment horizontal="left"/>
    </xf>
    <xf numFmtId="0" fontId="40" fillId="32" borderId="4" xfId="0" applyFont="1" applyFill="1" applyBorder="1" applyAlignment="1">
      <alignment horizontal="left"/>
    </xf>
    <xf numFmtId="0" fontId="40" fillId="32" borderId="37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/>
    </xf>
    <xf numFmtId="0" fontId="86" fillId="0" borderId="17" xfId="0" applyFont="1" applyFill="1" applyBorder="1" applyAlignment="1">
      <alignment horizontal="left"/>
    </xf>
    <xf numFmtId="0" fontId="64" fillId="0" borderId="0" xfId="0" applyFont="1"/>
    <xf numFmtId="167" fontId="64" fillId="0" borderId="0" xfId="0" applyNumberFormat="1" applyFont="1"/>
    <xf numFmtId="14" fontId="64" fillId="0" borderId="0" xfId="0" applyNumberFormat="1" applyFont="1"/>
    <xf numFmtId="0" fontId="64" fillId="0" borderId="0" xfId="0" applyFont="1" applyFill="1" applyBorder="1"/>
    <xf numFmtId="167" fontId="64" fillId="0" borderId="0" xfId="0" applyNumberFormat="1" applyFont="1" applyFill="1" applyBorder="1"/>
    <xf numFmtId="14" fontId="64" fillId="0" borderId="0" xfId="0" applyNumberFormat="1" applyFont="1" applyFill="1" applyBorder="1"/>
    <xf numFmtId="2" fontId="64" fillId="0" borderId="0" xfId="0" applyNumberFormat="1" applyFont="1" applyFill="1" applyBorder="1"/>
    <xf numFmtId="165" fontId="0" fillId="30" borderId="0" xfId="0" applyNumberFormat="1" applyFill="1" applyBorder="1"/>
    <xf numFmtId="0" fontId="0" fillId="30" borderId="0" xfId="0" applyFill="1" applyBorder="1" applyAlignment="1">
      <alignment horizontal="center"/>
    </xf>
    <xf numFmtId="8" fontId="0" fillId="30" borderId="0" xfId="0" applyNumberFormat="1" applyFill="1" applyBorder="1"/>
    <xf numFmtId="0" fontId="0" fillId="83" borderId="76" xfId="0" applyFill="1" applyBorder="1"/>
    <xf numFmtId="0" fontId="0" fillId="83" borderId="77" xfId="0" applyFill="1" applyBorder="1" applyAlignment="1">
      <alignment horizontal="left"/>
    </xf>
    <xf numFmtId="0" fontId="0" fillId="77" borderId="0" xfId="0" applyFill="1"/>
    <xf numFmtId="0" fontId="77" fillId="0" borderId="0" xfId="0" applyFont="1"/>
    <xf numFmtId="0" fontId="72" fillId="0" borderId="0" xfId="0" applyFont="1" applyFill="1" applyBorder="1"/>
    <xf numFmtId="4" fontId="0" fillId="31" borderId="6" xfId="0" applyNumberFormat="1" applyFill="1" applyBorder="1" applyAlignment="1">
      <alignment horizontal="left"/>
    </xf>
    <xf numFmtId="4" fontId="0" fillId="31" borderId="0" xfId="0" applyNumberFormat="1" applyFill="1" applyBorder="1" applyAlignment="1">
      <alignment horizontal="left"/>
    </xf>
    <xf numFmtId="0" fontId="0" fillId="86" borderId="11" xfId="0" applyFill="1" applyBorder="1"/>
    <xf numFmtId="0" fontId="4" fillId="0" borderId="0" xfId="0" applyFont="1"/>
    <xf numFmtId="0" fontId="64" fillId="0" borderId="0" xfId="0" applyFont="1"/>
    <xf numFmtId="0" fontId="64" fillId="0" borderId="0" xfId="0" applyFont="1" applyFill="1" applyBorder="1"/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38" fontId="0" fillId="0" borderId="0" xfId="0" applyNumberFormat="1" applyAlignment="1">
      <alignment horizontal="left"/>
    </xf>
    <xf numFmtId="38" fontId="0" fillId="0" borderId="43" xfId="0" applyNumberFormat="1" applyBorder="1" applyAlignment="1">
      <alignment horizontal="left"/>
    </xf>
    <xf numFmtId="6" fontId="0" fillId="0" borderId="14" xfId="0" applyNumberFormat="1" applyBorder="1" applyAlignment="1">
      <alignment horizontal="left"/>
    </xf>
    <xf numFmtId="6" fontId="0" fillId="0" borderId="0" xfId="0" applyNumberFormat="1" applyBorder="1" applyAlignment="1">
      <alignment horizontal="left"/>
    </xf>
    <xf numFmtId="6" fontId="0" fillId="0" borderId="43" xfId="0" applyNumberFormat="1" applyBorder="1" applyAlignment="1">
      <alignment horizontal="left"/>
    </xf>
    <xf numFmtId="6" fontId="0" fillId="0" borderId="0" xfId="0" applyNumberFormat="1" applyAlignment="1">
      <alignment horizontal="left"/>
    </xf>
    <xf numFmtId="0" fontId="4" fillId="0" borderId="0" xfId="4" applyFont="1" applyAlignment="1">
      <alignment horizontal="left"/>
    </xf>
    <xf numFmtId="0" fontId="32" fillId="0" borderId="6" xfId="4" applyFont="1" applyBorder="1" applyAlignment="1">
      <alignment horizontal="left"/>
    </xf>
    <xf numFmtId="0" fontId="32" fillId="0" borderId="38" xfId="4" applyFont="1" applyBorder="1" applyAlignment="1">
      <alignment horizontal="left"/>
    </xf>
    <xf numFmtId="0" fontId="2" fillId="0" borderId="0" xfId="4" applyAlignment="1">
      <alignment horizontal="left"/>
    </xf>
    <xf numFmtId="0" fontId="32" fillId="0" borderId="4" xfId="4" applyFont="1" applyBorder="1" applyAlignment="1">
      <alignment horizontal="left"/>
    </xf>
    <xf numFmtId="0" fontId="32" fillId="0" borderId="5" xfId="4" applyFont="1" applyBorder="1" applyAlignment="1">
      <alignment horizontal="left"/>
    </xf>
    <xf numFmtId="0" fontId="32" fillId="0" borderId="37" xfId="4" applyFont="1" applyBorder="1" applyAlignment="1">
      <alignment horizontal="left"/>
    </xf>
    <xf numFmtId="0" fontId="4" fillId="0" borderId="4" xfId="4" applyFont="1" applyBorder="1" applyAlignment="1">
      <alignment horizontal="left"/>
    </xf>
    <xf numFmtId="0" fontId="4" fillId="0" borderId="5" xfId="4" applyFont="1" applyBorder="1" applyAlignment="1">
      <alignment horizontal="left"/>
    </xf>
    <xf numFmtId="0" fontId="4" fillId="0" borderId="37" xfId="4" applyFont="1" applyBorder="1" applyAlignment="1">
      <alignment horizontal="left"/>
    </xf>
    <xf numFmtId="38" fontId="0" fillId="0" borderId="14" xfId="0" applyNumberFormat="1" applyBorder="1" applyAlignment="1">
      <alignment horizontal="left"/>
    </xf>
    <xf numFmtId="38" fontId="0" fillId="0" borderId="0" xfId="0" applyNumberFormat="1" applyBorder="1" applyAlignment="1">
      <alignment horizontal="left"/>
    </xf>
    <xf numFmtId="8" fontId="0" fillId="0" borderId="14" xfId="0" applyNumberFormat="1" applyBorder="1" applyAlignment="1">
      <alignment horizontal="left"/>
    </xf>
    <xf numFmtId="8" fontId="0" fillId="0" borderId="0" xfId="0" applyNumberFormat="1" applyBorder="1" applyAlignment="1">
      <alignment horizontal="left"/>
    </xf>
    <xf numFmtId="8" fontId="0" fillId="0" borderId="43" xfId="0" applyNumberFormat="1" applyBorder="1" applyAlignment="1">
      <alignment horizontal="left"/>
    </xf>
    <xf numFmtId="0" fontId="4" fillId="0" borderId="0" xfId="4" applyFont="1" applyBorder="1" applyAlignment="1">
      <alignment horizontal="left"/>
    </xf>
    <xf numFmtId="0" fontId="72" fillId="30" borderId="0" xfId="0" applyFont="1" applyFill="1" applyAlignment="1">
      <alignment horizontal="left"/>
    </xf>
    <xf numFmtId="5" fontId="72" fillId="30" borderId="0" xfId="0" applyNumberFormat="1" applyFont="1" applyFill="1" applyAlignment="1">
      <alignment horizontal="left"/>
    </xf>
    <xf numFmtId="0" fontId="72" fillId="0" borderId="0" xfId="0" applyFont="1" applyAlignment="1">
      <alignment horizontal="left"/>
    </xf>
    <xf numFmtId="0" fontId="73" fillId="0" borderId="0" xfId="0" applyFont="1" applyAlignment="1">
      <alignment horizontal="center"/>
    </xf>
    <xf numFmtId="0" fontId="4" fillId="0" borderId="17" xfId="4" applyFont="1" applyBorder="1" applyAlignment="1">
      <alignment horizontal="left"/>
    </xf>
    <xf numFmtId="6" fontId="64" fillId="0" borderId="35" xfId="0" applyNumberFormat="1" applyFont="1" applyBorder="1" applyAlignment="1">
      <alignment horizontal="left"/>
    </xf>
    <xf numFmtId="6" fontId="64" fillId="0" borderId="36" xfId="0" applyNumberFormat="1" applyFont="1" applyBorder="1" applyAlignment="1">
      <alignment horizontal="left"/>
    </xf>
    <xf numFmtId="0" fontId="83" fillId="0" borderId="4" xfId="4" applyFont="1" applyBorder="1" applyAlignment="1">
      <alignment horizontal="left"/>
    </xf>
    <xf numFmtId="6" fontId="64" fillId="0" borderId="42" xfId="0" applyNumberFormat="1" applyFont="1" applyBorder="1" applyAlignment="1">
      <alignment horizontal="left"/>
    </xf>
    <xf numFmtId="6" fontId="64" fillId="0" borderId="14" xfId="0" applyNumberFormat="1" applyFont="1" applyBorder="1" applyAlignment="1">
      <alignment horizontal="left"/>
    </xf>
    <xf numFmtId="6" fontId="64" fillId="0" borderId="6" xfId="0" applyNumberFormat="1" applyFont="1" applyBorder="1" applyAlignment="1">
      <alignment horizontal="left"/>
    </xf>
    <xf numFmtId="6" fontId="64" fillId="0" borderId="0" xfId="0" applyNumberFormat="1" applyFont="1" applyBorder="1" applyAlignment="1">
      <alignment horizontal="left"/>
    </xf>
    <xf numFmtId="0" fontId="64" fillId="0" borderId="37" xfId="0" applyFont="1" applyBorder="1" applyAlignment="1">
      <alignment horizontal="left"/>
    </xf>
    <xf numFmtId="8" fontId="64" fillId="0" borderId="38" xfId="0" applyNumberFormat="1" applyFont="1" applyBorder="1" applyAlignment="1">
      <alignment horizontal="left"/>
    </xf>
    <xf numFmtId="8" fontId="64" fillId="0" borderId="43" xfId="0" applyNumberFormat="1" applyFont="1" applyBorder="1" applyAlignment="1">
      <alignment horizontal="left"/>
    </xf>
    <xf numFmtId="0" fontId="4" fillId="0" borderId="4" xfId="4" applyFont="1" applyFill="1" applyBorder="1" applyAlignment="1">
      <alignment horizontal="left"/>
    </xf>
    <xf numFmtId="166" fontId="83" fillId="0" borderId="6" xfId="0" applyNumberFormat="1" applyFont="1" applyBorder="1" applyAlignment="1">
      <alignment horizontal="left"/>
    </xf>
    <xf numFmtId="166" fontId="83" fillId="0" borderId="0" xfId="0" applyNumberFormat="1" applyFont="1" applyBorder="1" applyAlignment="1">
      <alignment horizontal="left"/>
    </xf>
    <xf numFmtId="167" fontId="83" fillId="0" borderId="38" xfId="0" applyNumberFormat="1" applyFont="1" applyBorder="1" applyAlignment="1">
      <alignment horizontal="left"/>
    </xf>
    <xf numFmtId="167" fontId="83" fillId="0" borderId="43" xfId="0" applyNumberFormat="1" applyFont="1" applyBorder="1" applyAlignment="1">
      <alignment horizontal="left"/>
    </xf>
    <xf numFmtId="0" fontId="64" fillId="0" borderId="17" xfId="0" applyFont="1" applyBorder="1" applyAlignment="1">
      <alignment horizontal="left" vertical="center" wrapText="1"/>
    </xf>
    <xf numFmtId="166" fontId="83" fillId="0" borderId="36" xfId="0" applyNumberFormat="1" applyFont="1" applyBorder="1" applyAlignment="1">
      <alignment horizontal="left" vertical="center"/>
    </xf>
    <xf numFmtId="166" fontId="83" fillId="0" borderId="42" xfId="0" applyNumberFormat="1" applyFont="1" applyBorder="1" applyAlignment="1">
      <alignment horizontal="left"/>
    </xf>
    <xf numFmtId="166" fontId="83" fillId="0" borderId="14" xfId="0" applyNumberFormat="1" applyFont="1" applyBorder="1" applyAlignment="1">
      <alignment horizontal="left"/>
    </xf>
    <xf numFmtId="0" fontId="73" fillId="0" borderId="0" xfId="0" applyFont="1" applyAlignment="1">
      <alignment horizontal="left"/>
    </xf>
    <xf numFmtId="0" fontId="0" fillId="0" borderId="79" xfId="0" applyBorder="1"/>
    <xf numFmtId="37" fontId="0" fillId="0" borderId="43" xfId="1" applyNumberFormat="1" applyFont="1" applyBorder="1" applyAlignment="1">
      <alignment horizontal="left"/>
    </xf>
    <xf numFmtId="3" fontId="0" fillId="0" borderId="43" xfId="1" applyNumberFormat="1" applyFont="1" applyBorder="1" applyAlignment="1">
      <alignment horizontal="left"/>
    </xf>
    <xf numFmtId="3" fontId="1" fillId="0" borderId="43" xfId="1" applyNumberFormat="1" applyFont="1" applyBorder="1" applyAlignment="1">
      <alignment horizontal="left"/>
    </xf>
    <xf numFmtId="3" fontId="45" fillId="0" borderId="43" xfId="1" applyNumberFormat="1" applyFont="1" applyBorder="1" applyAlignment="1">
      <alignment horizontal="left"/>
    </xf>
    <xf numFmtId="3" fontId="0" fillId="0" borderId="43" xfId="0" applyNumberFormat="1" applyBorder="1"/>
    <xf numFmtId="3" fontId="0" fillId="0" borderId="43" xfId="0" applyNumberFormat="1" applyBorder="1" applyAlignment="1">
      <alignment horizontal="left"/>
    </xf>
    <xf numFmtId="174" fontId="0" fillId="0" borderId="43" xfId="0" applyNumberFormat="1" applyBorder="1" applyAlignment="1">
      <alignment horizontal="left"/>
    </xf>
    <xf numFmtId="0" fontId="45" fillId="0" borderId="43" xfId="1" applyNumberFormat="1" applyFont="1" applyBorder="1" applyAlignment="1">
      <alignment horizontal="left"/>
    </xf>
    <xf numFmtId="39" fontId="0" fillId="70" borderId="0" xfId="1" applyNumberFormat="1" applyFont="1" applyFill="1" applyBorder="1" applyAlignment="1">
      <alignment horizontal="left"/>
    </xf>
    <xf numFmtId="0" fontId="0" fillId="66" borderId="11" xfId="0" applyFill="1" applyBorder="1"/>
    <xf numFmtId="37" fontId="0" fillId="66" borderId="0" xfId="1" applyNumberFormat="1" applyFont="1" applyFill="1" applyBorder="1" applyAlignment="1">
      <alignment horizontal="left"/>
    </xf>
    <xf numFmtId="0" fontId="0" fillId="85" borderId="11" xfId="0" applyFill="1" applyBorder="1"/>
    <xf numFmtId="37" fontId="0" fillId="85" borderId="0" xfId="1" applyNumberFormat="1" applyFont="1" applyFill="1" applyBorder="1" applyAlignment="1">
      <alignment horizontal="left"/>
    </xf>
    <xf numFmtId="165" fontId="45" fillId="0" borderId="49" xfId="0" applyNumberFormat="1" applyFont="1" applyFill="1" applyBorder="1" applyAlignment="1">
      <alignment horizontal="left"/>
    </xf>
    <xf numFmtId="0" fontId="45" fillId="77" borderId="48" xfId="0" applyFont="1" applyFill="1" applyBorder="1"/>
    <xf numFmtId="39" fontId="0" fillId="86" borderId="0" xfId="1" applyNumberFormat="1" applyFont="1" applyFill="1" applyBorder="1" applyAlignment="1">
      <alignment horizontal="left"/>
    </xf>
    <xf numFmtId="0" fontId="0" fillId="87" borderId="79" xfId="0" applyFill="1" applyBorder="1"/>
    <xf numFmtId="37" fontId="0" fillId="87" borderId="43" xfId="1" applyNumberFormat="1" applyFont="1" applyFill="1" applyBorder="1" applyAlignment="1">
      <alignment horizontal="left"/>
    </xf>
    <xf numFmtId="0" fontId="0" fillId="84" borderId="79" xfId="0" applyFill="1" applyBorder="1"/>
    <xf numFmtId="37" fontId="0" fillId="84" borderId="43" xfId="1" applyNumberFormat="1" applyFont="1" applyFill="1" applyBorder="1" applyAlignment="1">
      <alignment horizontal="left"/>
    </xf>
    <xf numFmtId="0" fontId="0" fillId="0" borderId="80" xfId="0" applyBorder="1"/>
    <xf numFmtId="37" fontId="0" fillId="0" borderId="36" xfId="1" applyNumberFormat="1" applyFont="1" applyBorder="1" applyAlignment="1">
      <alignment horizontal="left"/>
    </xf>
    <xf numFmtId="37" fontId="0" fillId="0" borderId="36" xfId="1" applyNumberFormat="1" applyFont="1" applyFill="1" applyBorder="1" applyAlignment="1">
      <alignment horizontal="left"/>
    </xf>
    <xf numFmtId="37" fontId="0" fillId="0" borderId="43" xfId="1" applyNumberFormat="1" applyFont="1" applyFill="1" applyBorder="1" applyAlignment="1">
      <alignment horizontal="left"/>
    </xf>
    <xf numFmtId="0" fontId="0" fillId="68" borderId="11" xfId="0" applyFill="1" applyBorder="1"/>
    <xf numFmtId="0" fontId="0" fillId="88" borderId="11" xfId="0" applyFill="1" applyBorder="1"/>
    <xf numFmtId="37" fontId="0" fillId="88" borderId="0" xfId="1" applyNumberFormat="1" applyFont="1" applyFill="1" applyBorder="1" applyAlignment="1">
      <alignment horizontal="left"/>
    </xf>
    <xf numFmtId="37" fontId="0" fillId="88" borderId="0" xfId="0" applyNumberFormat="1" applyFill="1" applyAlignment="1">
      <alignment horizontal="left"/>
    </xf>
    <xf numFmtId="39" fontId="0" fillId="68" borderId="0" xfId="1" applyNumberFormat="1" applyFont="1" applyFill="1" applyBorder="1" applyAlignment="1">
      <alignment horizontal="left"/>
    </xf>
    <xf numFmtId="0" fontId="0" fillId="89" borderId="79" xfId="0" applyFill="1" applyBorder="1"/>
    <xf numFmtId="37" fontId="0" fillId="89" borderId="43" xfId="1" applyNumberFormat="1" applyFont="1" applyFill="1" applyBorder="1" applyAlignment="1">
      <alignment horizontal="left"/>
    </xf>
    <xf numFmtId="0" fontId="45" fillId="0" borderId="68" xfId="0" applyFont="1" applyFill="1" applyBorder="1" applyAlignment="1">
      <alignment horizontal="left"/>
    </xf>
    <xf numFmtId="40" fontId="0" fillId="70" borderId="0" xfId="0" applyNumberFormat="1" applyFill="1" applyBorder="1" applyAlignment="1">
      <alignment horizontal="left"/>
    </xf>
    <xf numFmtId="38" fontId="0" fillId="0" borderId="78" xfId="1" applyNumberFormat="1" applyFont="1" applyBorder="1" applyAlignment="1">
      <alignment horizontal="left"/>
    </xf>
    <xf numFmtId="38" fontId="0" fillId="65" borderId="36" xfId="0" applyNumberFormat="1" applyFill="1" applyBorder="1" applyAlignment="1">
      <alignment horizontal="left"/>
    </xf>
    <xf numFmtId="1" fontId="45" fillId="0" borderId="0" xfId="1" applyNumberFormat="1" applyFont="1" applyBorder="1" applyAlignment="1">
      <alignment horizontal="left"/>
    </xf>
    <xf numFmtId="38" fontId="0" fillId="66" borderId="0" xfId="3" applyNumberFormat="1" applyFont="1" applyFill="1" applyBorder="1" applyAlignment="1">
      <alignment horizontal="left"/>
    </xf>
    <xf numFmtId="40" fontId="1" fillId="86" borderId="0" xfId="1" applyNumberFormat="1" applyFont="1" applyFill="1" applyBorder="1" applyAlignment="1">
      <alignment horizontal="left"/>
    </xf>
    <xf numFmtId="3" fontId="0" fillId="87" borderId="43" xfId="0" applyNumberFormat="1" applyFont="1" applyFill="1" applyBorder="1" applyAlignment="1">
      <alignment horizontal="left"/>
    </xf>
    <xf numFmtId="3" fontId="1" fillId="87" borderId="43" xfId="1" applyNumberFormat="1" applyFont="1" applyFill="1" applyBorder="1" applyAlignment="1">
      <alignment horizontal="left"/>
    </xf>
    <xf numFmtId="38" fontId="1" fillId="0" borderId="43" xfId="1" applyNumberFormat="1" applyFont="1" applyFill="1" applyBorder="1" applyAlignment="1">
      <alignment horizontal="left"/>
    </xf>
    <xf numFmtId="38" fontId="1" fillId="0" borderId="43" xfId="1" applyNumberFormat="1" applyFont="1" applyBorder="1" applyAlignment="1">
      <alignment horizontal="left"/>
    </xf>
    <xf numFmtId="37" fontId="1" fillId="0" borderId="81" xfId="1" applyNumberFormat="1" applyFont="1" applyBorder="1" applyAlignment="1">
      <alignment horizontal="left"/>
    </xf>
    <xf numFmtId="38" fontId="0" fillId="88" borderId="0" xfId="0" applyNumberFormat="1" applyFill="1" applyBorder="1" applyAlignment="1">
      <alignment horizontal="left"/>
    </xf>
    <xf numFmtId="40" fontId="0" fillId="68" borderId="0" xfId="1" applyNumberFormat="1" applyFont="1" applyFill="1" applyBorder="1" applyAlignment="1">
      <alignment horizontal="left"/>
    </xf>
    <xf numFmtId="40" fontId="1" fillId="68" borderId="0" xfId="1" applyNumberFormat="1" applyFont="1" applyFill="1" applyBorder="1" applyAlignment="1">
      <alignment horizontal="left"/>
    </xf>
    <xf numFmtId="37" fontId="1" fillId="89" borderId="43" xfId="1" applyNumberFormat="1" applyFont="1" applyFill="1" applyBorder="1" applyAlignment="1">
      <alignment horizontal="left"/>
    </xf>
    <xf numFmtId="38" fontId="0" fillId="0" borderId="36" xfId="3" applyNumberFormat="1" applyFont="1" applyBorder="1" applyAlignment="1">
      <alignment horizontal="left"/>
    </xf>
    <xf numFmtId="0" fontId="0" fillId="0" borderId="82" xfId="0" applyBorder="1"/>
    <xf numFmtId="38" fontId="0" fillId="0" borderId="81" xfId="0" applyNumberFormat="1" applyFont="1" applyFill="1" applyBorder="1" applyAlignment="1">
      <alignment horizontal="left"/>
    </xf>
    <xf numFmtId="38" fontId="1" fillId="0" borderId="36" xfId="1" applyNumberFormat="1" applyFont="1" applyBorder="1" applyAlignment="1">
      <alignment horizontal="left"/>
    </xf>
    <xf numFmtId="167" fontId="0" fillId="0" borderId="14" xfId="0" applyNumberFormat="1" applyBorder="1" applyAlignment="1">
      <alignment horizontal="left"/>
    </xf>
    <xf numFmtId="0" fontId="4" fillId="0" borderId="44" xfId="4" applyFont="1" applyBorder="1" applyAlignment="1">
      <alignment horizontal="left"/>
    </xf>
    <xf numFmtId="174" fontId="45" fillId="0" borderId="0" xfId="0" applyNumberFormat="1" applyFont="1" applyBorder="1" applyAlignment="1">
      <alignment horizontal="center"/>
    </xf>
    <xf numFmtId="8" fontId="64" fillId="0" borderId="0" xfId="0" applyNumberFormat="1" applyFont="1" applyBorder="1" applyAlignment="1">
      <alignment horizontal="center"/>
    </xf>
    <xf numFmtId="8" fontId="64" fillId="0" borderId="43" xfId="0" applyNumberFormat="1" applyFont="1" applyBorder="1" applyAlignment="1">
      <alignment horizontal="center"/>
    </xf>
    <xf numFmtId="166" fontId="83" fillId="0" borderId="0" xfId="0" applyNumberFormat="1" applyFont="1" applyFill="1" applyBorder="1" applyAlignment="1">
      <alignment horizontal="left" vertical="center"/>
    </xf>
    <xf numFmtId="6" fontId="83" fillId="0" borderId="0" xfId="0" applyNumberFormat="1" applyFont="1" applyFill="1" applyBorder="1" applyAlignment="1">
      <alignment horizontal="left" vertical="center"/>
    </xf>
    <xf numFmtId="8" fontId="0" fillId="0" borderId="0" xfId="0" applyNumberFormat="1" applyFill="1" applyBorder="1"/>
    <xf numFmtId="1" fontId="73" fillId="0" borderId="0" xfId="0" applyNumberFormat="1" applyFont="1" applyFill="1" applyBorder="1" applyAlignment="1">
      <alignment horizontal="center"/>
    </xf>
    <xf numFmtId="0" fontId="45" fillId="0" borderId="83" xfId="0" applyFont="1" applyBorder="1" applyAlignment="1">
      <alignment horizontal="left"/>
    </xf>
    <xf numFmtId="3" fontId="45" fillId="0" borderId="83" xfId="0" applyNumberFormat="1" applyFont="1" applyBorder="1"/>
    <xf numFmtId="38" fontId="0" fillId="0" borderId="78" xfId="0" applyNumberFormat="1" applyFill="1" applyBorder="1" applyAlignment="1">
      <alignment horizontal="left"/>
    </xf>
    <xf numFmtId="164" fontId="0" fillId="0" borderId="0" xfId="1" applyNumberFormat="1" applyFont="1" applyBorder="1" applyAlignment="1">
      <alignment horizontal="left"/>
    </xf>
    <xf numFmtId="43" fontId="31" fillId="29" borderId="17" xfId="33" applyFont="1" applyFill="1" applyBorder="1" applyAlignment="1">
      <alignment horizontal="center"/>
    </xf>
    <xf numFmtId="0" fontId="32" fillId="27" borderId="4" xfId="4" applyFont="1" applyFill="1" applyBorder="1" applyAlignment="1">
      <alignment horizontal="center"/>
    </xf>
    <xf numFmtId="0" fontId="32" fillId="27" borderId="5" xfId="4" applyFont="1" applyFill="1" applyBorder="1" applyAlignment="1">
      <alignment horizontal="center"/>
    </xf>
    <xf numFmtId="0" fontId="32" fillId="27" borderId="37" xfId="4" applyFont="1" applyFill="1" applyBorder="1" applyAlignment="1">
      <alignment horizontal="center"/>
    </xf>
    <xf numFmtId="0" fontId="33" fillId="27" borderId="5" xfId="4" applyFont="1" applyFill="1" applyBorder="1" applyAlignment="1">
      <alignment horizontal="center"/>
    </xf>
    <xf numFmtId="0" fontId="33" fillId="27" borderId="4" xfId="4" applyFont="1" applyFill="1" applyBorder="1" applyAlignment="1">
      <alignment horizontal="center"/>
    </xf>
    <xf numFmtId="0" fontId="32" fillId="29" borderId="40" xfId="4" applyFont="1" applyFill="1" applyBorder="1" applyAlignment="1">
      <alignment horizontal="center"/>
    </xf>
    <xf numFmtId="43" fontId="31" fillId="29" borderId="17" xfId="107" applyFont="1" applyFill="1" applyBorder="1" applyAlignment="1">
      <alignment horizontal="center"/>
    </xf>
    <xf numFmtId="0" fontId="4" fillId="27" borderId="5" xfId="102" applyFont="1" applyFill="1" applyBorder="1" applyAlignment="1">
      <alignment horizontal="center"/>
    </xf>
    <xf numFmtId="0" fontId="32" fillId="27" borderId="5" xfId="102" applyFont="1" applyFill="1" applyBorder="1" applyAlignment="1">
      <alignment horizontal="center"/>
    </xf>
    <xf numFmtId="0" fontId="36" fillId="27" borderId="5" xfId="102" applyFont="1" applyFill="1" applyBorder="1" applyAlignment="1">
      <alignment horizontal="center"/>
    </xf>
    <xf numFmtId="0" fontId="31" fillId="29" borderId="41" xfId="102" applyFont="1" applyFill="1" applyBorder="1" applyAlignment="1">
      <alignment horizontal="center"/>
    </xf>
    <xf numFmtId="3" fontId="31" fillId="29" borderId="40" xfId="102" applyNumberFormat="1" applyFont="1" applyFill="1" applyBorder="1" applyAlignment="1">
      <alignment horizontal="left"/>
    </xf>
    <xf numFmtId="3" fontId="31" fillId="29" borderId="45" xfId="102" applyNumberFormat="1" applyFont="1" applyFill="1" applyBorder="1" applyAlignment="1">
      <alignment horizontal="left"/>
    </xf>
    <xf numFmtId="43" fontId="31" fillId="29" borderId="17" xfId="112" applyFont="1" applyFill="1" applyBorder="1" applyAlignment="1">
      <alignment horizontal="center"/>
    </xf>
    <xf numFmtId="0" fontId="32" fillId="27" borderId="4" xfId="102" applyFont="1" applyFill="1" applyBorder="1" applyAlignment="1">
      <alignment horizontal="center"/>
    </xf>
    <xf numFmtId="0" fontId="33" fillId="27" borderId="5" xfId="102" applyFont="1" applyFill="1" applyBorder="1" applyAlignment="1">
      <alignment horizontal="center"/>
    </xf>
    <xf numFmtId="0" fontId="32" fillId="29" borderId="40" xfId="102" applyFont="1" applyFill="1" applyBorder="1" applyAlignment="1">
      <alignment horizontal="center"/>
    </xf>
    <xf numFmtId="43" fontId="0" fillId="0" borderId="0" xfId="1" applyFont="1"/>
    <xf numFmtId="43" fontId="31" fillId="28" borderId="17" xfId="103" applyFont="1" applyFill="1" applyBorder="1" applyAlignment="1">
      <alignment horizontal="center"/>
    </xf>
    <xf numFmtId="0" fontId="4" fillId="27" borderId="4" xfId="102" applyFont="1" applyFill="1" applyBorder="1" applyAlignment="1">
      <alignment horizontal="center"/>
    </xf>
    <xf numFmtId="0" fontId="32" fillId="27" borderId="37" xfId="102" applyFont="1" applyFill="1" applyBorder="1" applyAlignment="1">
      <alignment horizontal="center"/>
    </xf>
    <xf numFmtId="0" fontId="31" fillId="28" borderId="40" xfId="102" applyFont="1" applyFill="1" applyBorder="1" applyAlignment="1">
      <alignment horizontal="center"/>
    </xf>
    <xf numFmtId="0" fontId="3" fillId="32" borderId="4" xfId="0" applyFont="1" applyFill="1" applyBorder="1" applyAlignment="1">
      <alignment horizontal="center"/>
    </xf>
    <xf numFmtId="10" fontId="3" fillId="32" borderId="42" xfId="0" applyNumberFormat="1" applyFont="1" applyFill="1" applyBorder="1" applyAlignment="1">
      <alignment horizontal="left"/>
    </xf>
    <xf numFmtId="0" fontId="3" fillId="32" borderId="37" xfId="0" applyFont="1" applyFill="1" applyBorder="1" applyAlignment="1">
      <alignment horizontal="center"/>
    </xf>
    <xf numFmtId="37" fontId="3" fillId="32" borderId="38" xfId="1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37" fontId="3" fillId="0" borderId="0" xfId="1" applyNumberFormat="1" applyFont="1" applyFill="1"/>
    <xf numFmtId="0" fontId="39" fillId="0" borderId="17" xfId="0" applyFont="1" applyFill="1" applyBorder="1" applyAlignment="1">
      <alignment horizontal="center"/>
    </xf>
    <xf numFmtId="3" fontId="39" fillId="0" borderId="35" xfId="1" applyNumberFormat="1" applyFont="1" applyFill="1" applyBorder="1" applyAlignment="1">
      <alignment horizontal="left"/>
    </xf>
    <xf numFmtId="3" fontId="39" fillId="0" borderId="36" xfId="1" applyNumberFormat="1" applyFont="1" applyFill="1" applyBorder="1" applyAlignment="1">
      <alignment horizontal="left"/>
    </xf>
    <xf numFmtId="0" fontId="0" fillId="90" borderId="0" xfId="0" applyFill="1"/>
    <xf numFmtId="0" fontId="0" fillId="92" borderId="4" xfId="0" applyFill="1" applyBorder="1"/>
    <xf numFmtId="38" fontId="0" fillId="93" borderId="4" xfId="0" applyNumberFormat="1" applyFill="1" applyBorder="1" applyAlignment="1">
      <alignment horizontal="center"/>
    </xf>
    <xf numFmtId="38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4" fontId="0" fillId="83" borderId="0" xfId="0" applyNumberFormat="1" applyFont="1" applyFill="1" applyAlignment="1">
      <alignment horizontal="left"/>
    </xf>
    <xf numFmtId="0" fontId="0" fillId="83" borderId="0" xfId="0" applyFill="1" applyAlignment="1">
      <alignment horizontal="left"/>
    </xf>
    <xf numFmtId="0" fontId="0" fillId="91" borderId="0" xfId="0" applyFill="1"/>
    <xf numFmtId="3" fontId="0" fillId="83" borderId="77" xfId="0" applyNumberFormat="1" applyFill="1" applyBorder="1" applyAlignment="1">
      <alignment horizontal="left"/>
    </xf>
    <xf numFmtId="165" fontId="45" fillId="0" borderId="84" xfId="0" applyNumberFormat="1" applyFont="1" applyBorder="1" applyAlignment="1">
      <alignment horizontal="left"/>
    </xf>
    <xf numFmtId="165" fontId="45" fillId="0" borderId="85" xfId="0" applyNumberFormat="1" applyFont="1" applyBorder="1" applyAlignment="1">
      <alignment horizontal="left"/>
    </xf>
    <xf numFmtId="6" fontId="0" fillId="0" borderId="11" xfId="0" applyNumberFormat="1" applyFill="1" applyBorder="1" applyAlignment="1">
      <alignment horizontal="left"/>
    </xf>
    <xf numFmtId="6" fontId="0" fillId="0" borderId="51" xfId="1" applyNumberFormat="1" applyFont="1" applyBorder="1" applyAlignment="1">
      <alignment horizontal="left"/>
    </xf>
    <xf numFmtId="6" fontId="0" fillId="0" borderId="7" xfId="1" applyNumberFormat="1" applyFont="1" applyBorder="1" applyAlignment="1">
      <alignment horizontal="left"/>
    </xf>
    <xf numFmtId="165" fontId="0" fillId="0" borderId="84" xfId="0" applyNumberFormat="1" applyFill="1" applyBorder="1" applyAlignment="1">
      <alignment horizontal="left"/>
    </xf>
    <xf numFmtId="165" fontId="0" fillId="0" borderId="85" xfId="0" applyNumberFormat="1" applyFill="1" applyBorder="1" applyAlignment="1">
      <alignment horizontal="left"/>
    </xf>
    <xf numFmtId="0" fontId="45" fillId="0" borderId="84" xfId="0" applyNumberFormat="1" applyFont="1" applyBorder="1" applyAlignment="1">
      <alignment horizontal="left"/>
    </xf>
    <xf numFmtId="0" fontId="45" fillId="0" borderId="85" xfId="0" applyNumberFormat="1" applyFont="1" applyBorder="1" applyAlignment="1">
      <alignment horizontal="left"/>
    </xf>
    <xf numFmtId="0" fontId="0" fillId="30" borderId="44" xfId="0" applyFont="1" applyFill="1" applyBorder="1" applyAlignment="1"/>
    <xf numFmtId="0" fontId="0" fillId="30" borderId="12" xfId="0" applyFont="1" applyFill="1" applyBorder="1" applyAlignment="1"/>
    <xf numFmtId="0" fontId="0" fillId="30" borderId="44" xfId="0" applyFill="1" applyBorder="1" applyAlignment="1"/>
    <xf numFmtId="0" fontId="75" fillId="92" borderId="37" xfId="0" applyFont="1" applyFill="1" applyBorder="1"/>
    <xf numFmtId="1" fontId="0" fillId="30" borderId="42" xfId="0" applyNumberFormat="1" applyFill="1" applyBorder="1" applyAlignment="1">
      <alignment horizontal="left"/>
    </xf>
    <xf numFmtId="1" fontId="0" fillId="30" borderId="14" xfId="0" applyNumberFormat="1" applyFill="1" applyBorder="1" applyAlignment="1">
      <alignment horizontal="left"/>
    </xf>
    <xf numFmtId="5" fontId="0" fillId="30" borderId="6" xfId="1" applyNumberFormat="1" applyFont="1" applyFill="1" applyBorder="1" applyAlignment="1">
      <alignment horizontal="left"/>
    </xf>
    <xf numFmtId="5" fontId="0" fillId="30" borderId="0" xfId="1" applyNumberFormat="1" applyFont="1" applyFill="1" applyBorder="1" applyAlignment="1">
      <alignment horizontal="left"/>
    </xf>
    <xf numFmtId="0" fontId="34" fillId="30" borderId="12" xfId="102" applyFont="1" applyFill="1" applyBorder="1" applyAlignment="1">
      <alignment horizontal="left"/>
    </xf>
    <xf numFmtId="38" fontId="0" fillId="0" borderId="81" xfId="0" applyNumberFormat="1" applyFill="1" applyBorder="1" applyAlignment="1">
      <alignment horizontal="left"/>
    </xf>
    <xf numFmtId="22" fontId="64" fillId="0" borderId="0" xfId="0" applyNumberFormat="1" applyFont="1" applyFill="1" applyBorder="1"/>
    <xf numFmtId="8" fontId="64" fillId="0" borderId="0" xfId="0" applyNumberFormat="1" applyFont="1" applyFill="1" applyBorder="1" applyAlignment="1">
      <alignment horizontal="center"/>
    </xf>
    <xf numFmtId="0" fontId="45" fillId="0" borderId="0" xfId="0" applyNumberFormat="1" applyFont="1" applyBorder="1" applyAlignment="1">
      <alignment horizontal="left"/>
    </xf>
    <xf numFmtId="22" fontId="79" fillId="0" borderId="0" xfId="0" applyNumberFormat="1" applyFont="1" applyBorder="1" applyAlignment="1">
      <alignment horizontal="left"/>
    </xf>
    <xf numFmtId="1" fontId="0" fillId="0" borderId="0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81" fillId="0" borderId="36" xfId="0" applyFont="1" applyFill="1" applyBorder="1" applyAlignment="1">
      <alignment horizontal="center" vertical="center" wrapText="1"/>
    </xf>
    <xf numFmtId="0" fontId="80" fillId="79" borderId="42" xfId="0" applyFont="1" applyFill="1" applyBorder="1" applyAlignment="1">
      <alignment wrapText="1"/>
    </xf>
    <xf numFmtId="22" fontId="79" fillId="0" borderId="14" xfId="0" applyNumberFormat="1" applyFont="1" applyBorder="1" applyAlignment="1">
      <alignment horizontal="left"/>
    </xf>
    <xf numFmtId="9" fontId="0" fillId="0" borderId="14" xfId="0" applyNumberFormat="1" applyFill="1" applyBorder="1" applyAlignment="1">
      <alignment horizontal="center"/>
    </xf>
    <xf numFmtId="9" fontId="0" fillId="0" borderId="5" xfId="0" applyNumberFormat="1" applyFill="1" applyBorder="1" applyAlignment="1">
      <alignment horizontal="center"/>
    </xf>
    <xf numFmtId="9" fontId="0" fillId="0" borderId="44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0" fontId="0" fillId="30" borderId="14" xfId="0" applyFont="1" applyFill="1" applyBorder="1" applyAlignment="1"/>
    <xf numFmtId="0" fontId="0" fillId="30" borderId="0" xfId="0" applyFont="1" applyFill="1" applyBorder="1" applyAlignment="1"/>
    <xf numFmtId="0" fontId="34" fillId="30" borderId="0" xfId="102" applyFont="1" applyFill="1" applyBorder="1" applyAlignment="1"/>
    <xf numFmtId="0" fontId="34" fillId="30" borderId="43" xfId="102" applyFont="1" applyFill="1" applyBorder="1" applyAlignment="1"/>
    <xf numFmtId="0" fontId="0" fillId="30" borderId="14" xfId="0" applyFill="1" applyBorder="1" applyAlignment="1"/>
    <xf numFmtId="3" fontId="0" fillId="0" borderId="43" xfId="0" applyNumberFormat="1" applyBorder="1" applyAlignment="1">
      <alignment horizontal="center"/>
    </xf>
    <xf numFmtId="6" fontId="64" fillId="0" borderId="43" xfId="0" applyNumberFormat="1" applyFont="1" applyBorder="1" applyAlignment="1">
      <alignment horizontal="left"/>
    </xf>
    <xf numFmtId="0" fontId="2" fillId="0" borderId="0" xfId="4" applyFont="1" applyAlignment="1">
      <alignment horizontal="left"/>
    </xf>
    <xf numFmtId="6" fontId="64" fillId="0" borderId="0" xfId="0" applyNumberFormat="1" applyFont="1" applyAlignment="1">
      <alignment horizontal="left"/>
    </xf>
    <xf numFmtId="165" fontId="64" fillId="0" borderId="0" xfId="0" applyNumberFormat="1" applyFont="1" applyAlignment="1">
      <alignment horizontal="left"/>
    </xf>
    <xf numFmtId="0" fontId="4" fillId="0" borderId="42" xfId="4" applyFont="1" applyBorder="1" applyAlignment="1">
      <alignment horizontal="left"/>
    </xf>
    <xf numFmtId="0" fontId="4" fillId="0" borderId="6" xfId="4" applyFont="1" applyBorder="1" applyAlignment="1">
      <alignment horizontal="left"/>
    </xf>
    <xf numFmtId="0" fontId="64" fillId="0" borderId="0" xfId="0" applyFont="1" applyAlignment="1">
      <alignment horizontal="left"/>
    </xf>
    <xf numFmtId="1" fontId="0" fillId="0" borderId="49" xfId="1" applyNumberFormat="1" applyFont="1" applyBorder="1" applyAlignment="1">
      <alignment horizontal="left"/>
    </xf>
    <xf numFmtId="1" fontId="0" fillId="0" borderId="49" xfId="0" applyNumberFormat="1" applyFill="1" applyBorder="1" applyAlignment="1">
      <alignment horizontal="left"/>
    </xf>
    <xf numFmtId="1" fontId="0" fillId="0" borderId="11" xfId="0" applyNumberFormat="1" applyFill="1" applyBorder="1" applyAlignment="1">
      <alignment horizontal="left"/>
    </xf>
    <xf numFmtId="1" fontId="0" fillId="0" borderId="51" xfId="0" applyNumberFormat="1" applyFill="1" applyBorder="1" applyAlignment="1">
      <alignment horizontal="left"/>
    </xf>
    <xf numFmtId="38" fontId="0" fillId="0" borderId="36" xfId="1" applyNumberFormat="1" applyFont="1" applyBorder="1" applyAlignment="1">
      <alignment horizontal="left"/>
    </xf>
    <xf numFmtId="167" fontId="0" fillId="28" borderId="38" xfId="0" applyNumberFormat="1" applyFill="1" applyBorder="1" applyAlignment="1">
      <alignment horizontal="left"/>
    </xf>
    <xf numFmtId="167" fontId="0" fillId="28" borderId="39" xfId="0" applyNumberFormat="1" applyFill="1" applyBorder="1" applyAlignment="1">
      <alignment horizontal="left"/>
    </xf>
    <xf numFmtId="38" fontId="0" fillId="82" borderId="35" xfId="0" applyNumberFormat="1" applyFill="1" applyBorder="1" applyAlignment="1">
      <alignment horizontal="left"/>
    </xf>
    <xf numFmtId="6" fontId="0" fillId="82" borderId="69" xfId="0" applyNumberFormat="1" applyFill="1" applyBorder="1" applyAlignment="1">
      <alignment horizontal="left"/>
    </xf>
    <xf numFmtId="38" fontId="0" fillId="93" borderId="17" xfId="0" applyNumberFormat="1" applyFill="1" applyBorder="1" applyAlignment="1">
      <alignment horizontal="center"/>
    </xf>
    <xf numFmtId="0" fontId="0" fillId="0" borderId="0" xfId="0" applyFont="1"/>
    <xf numFmtId="0" fontId="73" fillId="0" borderId="0" xfId="0" applyFont="1"/>
    <xf numFmtId="177" fontId="73" fillId="0" borderId="0" xfId="0" applyNumberFormat="1" applyFont="1"/>
    <xf numFmtId="172" fontId="73" fillId="0" borderId="0" xfId="0" applyNumberFormat="1" applyFont="1"/>
    <xf numFmtId="39" fontId="0" fillId="0" borderId="0" xfId="0" applyNumberFormat="1"/>
    <xf numFmtId="0" fontId="82" fillId="77" borderId="42" xfId="0" applyFont="1" applyFill="1" applyBorder="1" applyAlignment="1">
      <alignment horizontal="center"/>
    </xf>
    <xf numFmtId="0" fontId="82" fillId="77" borderId="14" xfId="0" applyFont="1" applyFill="1" applyBorder="1" applyAlignment="1">
      <alignment horizontal="center"/>
    </xf>
    <xf numFmtId="0" fontId="82" fillId="77" borderId="44" xfId="0" applyFont="1" applyFill="1" applyBorder="1" applyAlignment="1">
      <alignment horizontal="center"/>
    </xf>
    <xf numFmtId="0" fontId="82" fillId="80" borderId="35" xfId="0" applyFont="1" applyFill="1" applyBorder="1" applyAlignment="1">
      <alignment horizontal="center"/>
    </xf>
    <xf numFmtId="0" fontId="82" fillId="80" borderId="36" xfId="0" applyFont="1" applyFill="1" applyBorder="1" applyAlignment="1">
      <alignment horizontal="center"/>
    </xf>
    <xf numFmtId="0" fontId="82" fillId="80" borderId="69" xfId="0" applyFont="1" applyFill="1" applyBorder="1" applyAlignment="1">
      <alignment horizontal="center"/>
    </xf>
    <xf numFmtId="0" fontId="82" fillId="81" borderId="35" xfId="0" applyFont="1" applyFill="1" applyBorder="1" applyAlignment="1">
      <alignment horizontal="center"/>
    </xf>
    <xf numFmtId="0" fontId="82" fillId="81" borderId="36" xfId="0" applyFont="1" applyFill="1" applyBorder="1" applyAlignment="1">
      <alignment horizontal="center"/>
    </xf>
    <xf numFmtId="0" fontId="82" fillId="81" borderId="69" xfId="0" applyFont="1" applyFill="1" applyBorder="1" applyAlignment="1">
      <alignment horizontal="center"/>
    </xf>
    <xf numFmtId="0" fontId="82" fillId="77" borderId="35" xfId="0" applyFont="1" applyFill="1" applyBorder="1" applyAlignment="1">
      <alignment horizontal="center"/>
    </xf>
    <xf numFmtId="0" fontId="82" fillId="77" borderId="36" xfId="0" applyFont="1" applyFill="1" applyBorder="1" applyAlignment="1">
      <alignment horizontal="center"/>
    </xf>
    <xf numFmtId="0" fontId="82" fillId="77" borderId="69" xfId="0" applyFont="1" applyFill="1" applyBorder="1" applyAlignment="1">
      <alignment horizontal="center"/>
    </xf>
  </cellXfs>
  <cellStyles count="1278">
    <cellStyle name=" 1" xfId="5"/>
    <cellStyle name=" 1 2" xfId="128"/>
    <cellStyle name="_OOC_Input" xfId="158"/>
    <cellStyle name="20% - Accent1 2" xfId="6"/>
    <cellStyle name="20% - Accent1 3" xfId="159"/>
    <cellStyle name="20% - Accent2 2" xfId="7"/>
    <cellStyle name="20% - Accent2 3" xfId="160"/>
    <cellStyle name="20% - Accent3 2" xfId="8"/>
    <cellStyle name="20% - Accent3 3" xfId="161"/>
    <cellStyle name="20% - Accent4 2" xfId="9"/>
    <cellStyle name="20% - Accent4 3" xfId="162"/>
    <cellStyle name="20% - Accent5 2" xfId="10"/>
    <cellStyle name="20% - Accent5 3" xfId="163"/>
    <cellStyle name="20% - Accent6 2" xfId="11"/>
    <cellStyle name="20% - Accent6 3" xfId="164"/>
    <cellStyle name="40% - Accent1 2" xfId="12"/>
    <cellStyle name="40% - Accent1 3" xfId="165"/>
    <cellStyle name="40% - Accent2 2" xfId="13"/>
    <cellStyle name="40% - Accent2 3" xfId="166"/>
    <cellStyle name="40% - Accent3 2" xfId="14"/>
    <cellStyle name="40% - Accent3 3" xfId="167"/>
    <cellStyle name="40% - Accent4 2" xfId="15"/>
    <cellStyle name="40% - Accent4 3" xfId="168"/>
    <cellStyle name="40% - Accent5 2" xfId="16"/>
    <cellStyle name="40% - Accent5 3" xfId="169"/>
    <cellStyle name="40% - Accent6 2" xfId="17"/>
    <cellStyle name="40% - Accent6 3" xfId="170"/>
    <cellStyle name="60% - Accent1 2" xfId="18"/>
    <cellStyle name="60% - Accent1 3" xfId="171"/>
    <cellStyle name="60% - Accent2 2" xfId="19"/>
    <cellStyle name="60% - Accent2 3" xfId="172"/>
    <cellStyle name="60% - Accent3 2" xfId="20"/>
    <cellStyle name="60% - Accent3 3" xfId="173"/>
    <cellStyle name="60% - Accent4 2" xfId="21"/>
    <cellStyle name="60% - Accent4 3" xfId="174"/>
    <cellStyle name="60% - Accent5 2" xfId="22"/>
    <cellStyle name="60% - Accent5 3" xfId="175"/>
    <cellStyle name="60% - Accent6 2" xfId="23"/>
    <cellStyle name="60% - Accent6 3" xfId="176"/>
    <cellStyle name="Accent1 2" xfId="24"/>
    <cellStyle name="Accent1 3" xfId="177"/>
    <cellStyle name="Accent2 2" xfId="25"/>
    <cellStyle name="Accent2 3" xfId="178"/>
    <cellStyle name="Accent3 2" xfId="26"/>
    <cellStyle name="Accent3 3" xfId="179"/>
    <cellStyle name="Accent4 2" xfId="27"/>
    <cellStyle name="Accent4 3" xfId="180"/>
    <cellStyle name="Accent5 2" xfId="28"/>
    <cellStyle name="Accent5 3" xfId="181"/>
    <cellStyle name="Accent6 2" xfId="29"/>
    <cellStyle name="Accent6 3" xfId="182"/>
    <cellStyle name="align" xfId="183"/>
    <cellStyle name="Bad 2" xfId="30"/>
    <cellStyle name="Bad 3" xfId="184"/>
    <cellStyle name="Big Title" xfId="185"/>
    <cellStyle name="Calculation 2" xfId="31"/>
    <cellStyle name="Calculation 3" xfId="186"/>
    <cellStyle name="Check Cell 2" xfId="32"/>
    <cellStyle name="Check Cell 3" xfId="187"/>
    <cellStyle name="College" xfId="188"/>
    <cellStyle name="Comma" xfId="1" builtinId="3"/>
    <cellStyle name="Comma (2)" xfId="34"/>
    <cellStyle name="Comma 10" xfId="123"/>
    <cellStyle name="Comma 10 10" xfId="189"/>
    <cellStyle name="Comma 10 11" xfId="190"/>
    <cellStyle name="Comma 10 12" xfId="191"/>
    <cellStyle name="Comma 10 13" xfId="192"/>
    <cellStyle name="Comma 10 14" xfId="193"/>
    <cellStyle name="Comma 10 15" xfId="194"/>
    <cellStyle name="Comma 10 16" xfId="195"/>
    <cellStyle name="Comma 10 17" xfId="196"/>
    <cellStyle name="Comma 10 18" xfId="197"/>
    <cellStyle name="Comma 10 19" xfId="198"/>
    <cellStyle name="Comma 10 2" xfId="199"/>
    <cellStyle name="Comma 10 20" xfId="200"/>
    <cellStyle name="Comma 10 21" xfId="201"/>
    <cellStyle name="Comma 10 3" xfId="202"/>
    <cellStyle name="Comma 10 4" xfId="203"/>
    <cellStyle name="Comma 10 5" xfId="204"/>
    <cellStyle name="Comma 10 6" xfId="205"/>
    <cellStyle name="Comma 10 7" xfId="206"/>
    <cellStyle name="Comma 10 8" xfId="207"/>
    <cellStyle name="Comma 10 9" xfId="208"/>
    <cellStyle name="Comma 11" xfId="130"/>
    <cellStyle name="Comma 12" xfId="133"/>
    <cellStyle name="Comma 13" xfId="138"/>
    <cellStyle name="Comma 14" xfId="145"/>
    <cellStyle name="Comma 15" xfId="154"/>
    <cellStyle name="Comma 16" xfId="142"/>
    <cellStyle name="Comma 16 10" xfId="209"/>
    <cellStyle name="Comma 16 11" xfId="210"/>
    <cellStyle name="Comma 16 12" xfId="211"/>
    <cellStyle name="Comma 16 13" xfId="212"/>
    <cellStyle name="Comma 16 14" xfId="213"/>
    <cellStyle name="Comma 16 15" xfId="214"/>
    <cellStyle name="Comma 16 16" xfId="215"/>
    <cellStyle name="Comma 16 17" xfId="216"/>
    <cellStyle name="Comma 16 18" xfId="217"/>
    <cellStyle name="Comma 16 19" xfId="218"/>
    <cellStyle name="Comma 16 2" xfId="219"/>
    <cellStyle name="Comma 16 20" xfId="220"/>
    <cellStyle name="Comma 16 21" xfId="221"/>
    <cellStyle name="Comma 16 3" xfId="222"/>
    <cellStyle name="Comma 16 4" xfId="223"/>
    <cellStyle name="Comma 16 5" xfId="224"/>
    <cellStyle name="Comma 16 6" xfId="225"/>
    <cellStyle name="Comma 16 7" xfId="226"/>
    <cellStyle name="Comma 16 8" xfId="227"/>
    <cellStyle name="Comma 16 9" xfId="228"/>
    <cellStyle name="Comma 17" xfId="155"/>
    <cellStyle name="Comma 18" xfId="141"/>
    <cellStyle name="Comma 2" xfId="33"/>
    <cellStyle name="Comma 2 10" xfId="229"/>
    <cellStyle name="Comma 2 11" xfId="230"/>
    <cellStyle name="Comma 2 12" xfId="231"/>
    <cellStyle name="Comma 2 13" xfId="232"/>
    <cellStyle name="Comma 2 14" xfId="233"/>
    <cellStyle name="Comma 2 15" xfId="234"/>
    <cellStyle name="Comma 2 16" xfId="235"/>
    <cellStyle name="Comma 2 17" xfId="236"/>
    <cellStyle name="Comma 2 18" xfId="237"/>
    <cellStyle name="Comma 2 19" xfId="238"/>
    <cellStyle name="Comma 2 2" xfId="239"/>
    <cellStyle name="Comma 2 20" xfId="240"/>
    <cellStyle name="Comma 2 21" xfId="241"/>
    <cellStyle name="Comma 2 3" xfId="242"/>
    <cellStyle name="Comma 2 4" xfId="243"/>
    <cellStyle name="Comma 2 5" xfId="244"/>
    <cellStyle name="Comma 2 6" xfId="245"/>
    <cellStyle name="Comma 2 7" xfId="246"/>
    <cellStyle name="Comma 2 8" xfId="247"/>
    <cellStyle name="Comma 2 9" xfId="248"/>
    <cellStyle name="Comma 22" xfId="249"/>
    <cellStyle name="Comma 3" xfId="107"/>
    <cellStyle name="Comma 4" xfId="112"/>
    <cellStyle name="Comma 5" xfId="103"/>
    <cellStyle name="Comma 6" xfId="109"/>
    <cellStyle name="Comma 7" xfId="118"/>
    <cellStyle name="Comma 8" xfId="124"/>
    <cellStyle name="Comma 9" xfId="126"/>
    <cellStyle name="Comma.1" xfId="250"/>
    <cellStyle name="Comma.2" xfId="251"/>
    <cellStyle name="Comma0" xfId="252"/>
    <cellStyle name="ContentsHyperlink" xfId="35"/>
    <cellStyle name="Currency" xfId="2" builtinId="4"/>
    <cellStyle name="Currency (2)" xfId="37"/>
    <cellStyle name="Currency 10" xfId="121"/>
    <cellStyle name="Currency 11" xfId="131"/>
    <cellStyle name="Currency 12" xfId="132"/>
    <cellStyle name="Currency 13" xfId="139"/>
    <cellStyle name="Currency 14" xfId="148"/>
    <cellStyle name="Currency 15" xfId="152"/>
    <cellStyle name="Currency 16" xfId="144"/>
    <cellStyle name="Currency 17" xfId="153"/>
    <cellStyle name="Currency 18" xfId="143"/>
    <cellStyle name="Currency 2" xfId="36"/>
    <cellStyle name="Currency 2 2" xfId="253"/>
    <cellStyle name="Currency 22" xfId="254"/>
    <cellStyle name="Currency 22 2" xfId="255"/>
    <cellStyle name="Currency 3" xfId="108"/>
    <cellStyle name="Currency 4" xfId="110"/>
    <cellStyle name="Currency 5" xfId="105"/>
    <cellStyle name="Currency 6" xfId="106"/>
    <cellStyle name="Currency 7" xfId="120"/>
    <cellStyle name="Currency 8" xfId="122"/>
    <cellStyle name="Currency 9" xfId="114"/>
    <cellStyle name="Date" xfId="38"/>
    <cellStyle name="Days" xfId="39"/>
    <cellStyle name="Dth" xfId="40"/>
    <cellStyle name="Euro" xfId="41"/>
    <cellStyle name="Explanatory Text 2" xfId="42"/>
    <cellStyle name="Explanatory Text 3" xfId="256"/>
    <cellStyle name="Footnote01" xfId="257"/>
    <cellStyle name="Good 2" xfId="43"/>
    <cellStyle name="Good 3" xfId="258"/>
    <cellStyle name="Heading" xfId="44"/>
    <cellStyle name="Heading 1 2" xfId="45"/>
    <cellStyle name="Heading 1 3" xfId="259"/>
    <cellStyle name="Heading 1 U" xfId="260"/>
    <cellStyle name="Heading 2 2" xfId="46"/>
    <cellStyle name="Heading 2 3" xfId="261"/>
    <cellStyle name="Heading 3 2" xfId="47"/>
    <cellStyle name="Heading 3 3" xfId="262"/>
    <cellStyle name="Heading 3 4" xfId="263"/>
    <cellStyle name="Heading 3 5" xfId="1272"/>
    <cellStyle name="Heading 4 2" xfId="48"/>
    <cellStyle name="Heading 4 3" xfId="264"/>
    <cellStyle name="Heading 5" xfId="1277"/>
    <cellStyle name="Hours" xfId="49"/>
    <cellStyle name="HR" xfId="50"/>
    <cellStyle name="Input 2" xfId="51"/>
    <cellStyle name="Input 3" xfId="265"/>
    <cellStyle name="Input 4" xfId="266"/>
    <cellStyle name="Linked Cell 2" xfId="52"/>
    <cellStyle name="Linked Cell 3" xfId="267"/>
    <cellStyle name="MMBtu" xfId="53"/>
    <cellStyle name="MMBtu 10" xfId="268"/>
    <cellStyle name="MMBtu 11" xfId="269"/>
    <cellStyle name="MMBtu 12" xfId="270"/>
    <cellStyle name="MMBtu 13" xfId="271"/>
    <cellStyle name="MMBtu 14" xfId="272"/>
    <cellStyle name="MMBtu 15" xfId="273"/>
    <cellStyle name="MMBtu 16" xfId="274"/>
    <cellStyle name="MMBtu 17" xfId="275"/>
    <cellStyle name="MMBtu 18" xfId="276"/>
    <cellStyle name="MMBtu 19" xfId="277"/>
    <cellStyle name="MMBtu 2" xfId="278"/>
    <cellStyle name="MMBtu 2 10" xfId="279"/>
    <cellStyle name="MMBtu 2 11" xfId="280"/>
    <cellStyle name="MMBtu 2 12" xfId="281"/>
    <cellStyle name="MMBtu 2 13" xfId="282"/>
    <cellStyle name="MMBtu 2 14" xfId="283"/>
    <cellStyle name="MMBtu 2 15" xfId="284"/>
    <cellStyle name="MMBtu 2 16" xfId="285"/>
    <cellStyle name="MMBtu 2 17" xfId="286"/>
    <cellStyle name="MMBtu 2 18" xfId="287"/>
    <cellStyle name="MMBtu 2 19" xfId="288"/>
    <cellStyle name="MMBtu 2 2" xfId="289"/>
    <cellStyle name="MMBtu 2 20" xfId="290"/>
    <cellStyle name="MMBtu 2 21" xfId="291"/>
    <cellStyle name="MMBtu 2 3" xfId="292"/>
    <cellStyle name="MMBtu 2 4" xfId="293"/>
    <cellStyle name="MMBtu 2 5" xfId="294"/>
    <cellStyle name="MMBtu 2 6" xfId="295"/>
    <cellStyle name="MMBtu 2 7" xfId="296"/>
    <cellStyle name="MMBtu 2 8" xfId="297"/>
    <cellStyle name="MMBtu 2 9" xfId="298"/>
    <cellStyle name="MMBtu 20" xfId="299"/>
    <cellStyle name="MMBtu 21" xfId="300"/>
    <cellStyle name="MMBtu 22" xfId="301"/>
    <cellStyle name="MMBtu 23" xfId="302"/>
    <cellStyle name="MMBtu 24" xfId="303"/>
    <cellStyle name="MMBtu 25" xfId="304"/>
    <cellStyle name="MMBtu 26" xfId="305"/>
    <cellStyle name="MMBtu 27" xfId="306"/>
    <cellStyle name="MMBtu 28" xfId="307"/>
    <cellStyle name="MMBtu 29" xfId="308"/>
    <cellStyle name="MMBtu 3" xfId="309"/>
    <cellStyle name="MMBtu 3 10" xfId="310"/>
    <cellStyle name="MMBtu 3 11" xfId="311"/>
    <cellStyle name="MMBtu 3 12" xfId="312"/>
    <cellStyle name="MMBtu 3 13" xfId="313"/>
    <cellStyle name="MMBtu 3 14" xfId="314"/>
    <cellStyle name="MMBtu 3 15" xfId="315"/>
    <cellStyle name="MMBtu 3 16" xfId="316"/>
    <cellStyle name="MMBtu 3 17" xfId="317"/>
    <cellStyle name="MMBtu 3 18" xfId="318"/>
    <cellStyle name="MMBtu 3 19" xfId="319"/>
    <cellStyle name="MMBtu 3 2" xfId="320"/>
    <cellStyle name="MMBtu 3 20" xfId="321"/>
    <cellStyle name="MMBtu 3 21" xfId="322"/>
    <cellStyle name="MMBtu 3 3" xfId="323"/>
    <cellStyle name="MMBtu 3 4" xfId="324"/>
    <cellStyle name="MMBtu 3 5" xfId="325"/>
    <cellStyle name="MMBtu 3 6" xfId="326"/>
    <cellStyle name="MMBtu 3 7" xfId="327"/>
    <cellStyle name="MMBtu 3 8" xfId="328"/>
    <cellStyle name="MMBtu 3 9" xfId="329"/>
    <cellStyle name="MMBtu 30" xfId="330"/>
    <cellStyle name="MMBtu 31" xfId="331"/>
    <cellStyle name="MMBtu 32" xfId="332"/>
    <cellStyle name="MMBtu 33" xfId="333"/>
    <cellStyle name="MMBtu 34" xfId="334"/>
    <cellStyle name="MMBtu 35" xfId="335"/>
    <cellStyle name="MMBtu 36" xfId="336"/>
    <cellStyle name="MMBtu 37" xfId="337"/>
    <cellStyle name="MMBtu 38" xfId="338"/>
    <cellStyle name="MMBtu 39" xfId="339"/>
    <cellStyle name="MMBtu 4" xfId="340"/>
    <cellStyle name="MMBtu 40" xfId="341"/>
    <cellStyle name="MMBtu 41" xfId="342"/>
    <cellStyle name="MMBtu 5" xfId="343"/>
    <cellStyle name="MMBtu 6" xfId="344"/>
    <cellStyle name="MMBtu 7" xfId="345"/>
    <cellStyle name="MMBtu 8" xfId="346"/>
    <cellStyle name="MMBtu 9" xfId="347"/>
    <cellStyle name="MMBtu_Hoosier Charts 2" xfId="348"/>
    <cellStyle name="Month" xfId="54"/>
    <cellStyle name="MW" xfId="55"/>
    <cellStyle name="MWh" xfId="56"/>
    <cellStyle name="MYDATE" xfId="57"/>
    <cellStyle name="Neutral 2" xfId="58"/>
    <cellStyle name="Neutral 3" xfId="349"/>
    <cellStyle name="Normal" xfId="0" builtinId="0"/>
    <cellStyle name="Normal 10" xfId="350"/>
    <cellStyle name="Normal 11" xfId="351"/>
    <cellStyle name="Normal 12" xfId="352"/>
    <cellStyle name="Normal 13" xfId="353"/>
    <cellStyle name="Normal 14" xfId="354"/>
    <cellStyle name="Normal 15" xfId="1271"/>
    <cellStyle name="Normal 16" xfId="1276"/>
    <cellStyle name="Normal 2" xfId="4"/>
    <cellStyle name="Normal 2 2" xfId="355"/>
    <cellStyle name="Normal 2_Hoosier Charts 2" xfId="356"/>
    <cellStyle name="Normal 3" xfId="102"/>
    <cellStyle name="Normal 31" xfId="1275"/>
    <cellStyle name="Normal 4" xfId="127"/>
    <cellStyle name="Normal 5" xfId="137"/>
    <cellStyle name="Normal 5 2" xfId="156"/>
    <cellStyle name="Normal 5 2 2" xfId="1274"/>
    <cellStyle name="Normal 5 2 3" xfId="1273"/>
    <cellStyle name="Normal 6" xfId="157"/>
    <cellStyle name="Normal 7" xfId="357"/>
    <cellStyle name="Normal 8" xfId="358"/>
    <cellStyle name="Normal 9" xfId="359"/>
    <cellStyle name="Note 2" xfId="59"/>
    <cellStyle name="Note 3" xfId="360"/>
    <cellStyle name="Note 4" xfId="361"/>
    <cellStyle name="Output 2" xfId="60"/>
    <cellStyle name="Output 3" xfId="362"/>
    <cellStyle name="Percent" xfId="3" builtinId="5"/>
    <cellStyle name="Percent (0)" xfId="62"/>
    <cellStyle name="Percent (1)" xfId="63"/>
    <cellStyle name="Percent (1) 10" xfId="363"/>
    <cellStyle name="Percent (1) 10 10" xfId="364"/>
    <cellStyle name="Percent (1) 10 11" xfId="365"/>
    <cellStyle name="Percent (1) 10 12" xfId="366"/>
    <cellStyle name="Percent (1) 10 13" xfId="367"/>
    <cellStyle name="Percent (1) 10 14" xfId="368"/>
    <cellStyle name="Percent (1) 10 15" xfId="369"/>
    <cellStyle name="Percent (1) 10 16" xfId="370"/>
    <cellStyle name="Percent (1) 10 17" xfId="371"/>
    <cellStyle name="Percent (1) 10 18" xfId="372"/>
    <cellStyle name="Percent (1) 10 19" xfId="373"/>
    <cellStyle name="Percent (1) 10 2" xfId="374"/>
    <cellStyle name="Percent (1) 10 20" xfId="375"/>
    <cellStyle name="Percent (1) 10 21" xfId="376"/>
    <cellStyle name="Percent (1) 10 3" xfId="377"/>
    <cellStyle name="Percent (1) 10 4" xfId="378"/>
    <cellStyle name="Percent (1) 10 5" xfId="379"/>
    <cellStyle name="Percent (1) 10 6" xfId="380"/>
    <cellStyle name="Percent (1) 10 7" xfId="381"/>
    <cellStyle name="Percent (1) 10 8" xfId="382"/>
    <cellStyle name="Percent (1) 10 9" xfId="383"/>
    <cellStyle name="Percent (1) 11" xfId="384"/>
    <cellStyle name="Percent (1) 11 10" xfId="385"/>
    <cellStyle name="Percent (1) 11 11" xfId="386"/>
    <cellStyle name="Percent (1) 11 12" xfId="387"/>
    <cellStyle name="Percent (1) 11 13" xfId="388"/>
    <cellStyle name="Percent (1) 11 14" xfId="389"/>
    <cellStyle name="Percent (1) 11 15" xfId="390"/>
    <cellStyle name="Percent (1) 11 16" xfId="391"/>
    <cellStyle name="Percent (1) 11 17" xfId="392"/>
    <cellStyle name="Percent (1) 11 18" xfId="393"/>
    <cellStyle name="Percent (1) 11 19" xfId="394"/>
    <cellStyle name="Percent (1) 11 2" xfId="395"/>
    <cellStyle name="Percent (1) 11 20" xfId="396"/>
    <cellStyle name="Percent (1) 11 21" xfId="397"/>
    <cellStyle name="Percent (1) 11 3" xfId="398"/>
    <cellStyle name="Percent (1) 11 4" xfId="399"/>
    <cellStyle name="Percent (1) 11 5" xfId="400"/>
    <cellStyle name="Percent (1) 11 6" xfId="401"/>
    <cellStyle name="Percent (1) 11 7" xfId="402"/>
    <cellStyle name="Percent (1) 11 8" xfId="403"/>
    <cellStyle name="Percent (1) 11 9" xfId="404"/>
    <cellStyle name="Percent (1) 12" xfId="405"/>
    <cellStyle name="Percent (1) 12 10" xfId="406"/>
    <cellStyle name="Percent (1) 12 11" xfId="407"/>
    <cellStyle name="Percent (1) 12 12" xfId="408"/>
    <cellStyle name="Percent (1) 12 13" xfId="409"/>
    <cellStyle name="Percent (1) 12 14" xfId="410"/>
    <cellStyle name="Percent (1) 12 15" xfId="411"/>
    <cellStyle name="Percent (1) 12 16" xfId="412"/>
    <cellStyle name="Percent (1) 12 17" xfId="413"/>
    <cellStyle name="Percent (1) 12 18" xfId="414"/>
    <cellStyle name="Percent (1) 12 19" xfId="415"/>
    <cellStyle name="Percent (1) 12 2" xfId="416"/>
    <cellStyle name="Percent (1) 12 20" xfId="417"/>
    <cellStyle name="Percent (1) 12 21" xfId="418"/>
    <cellStyle name="Percent (1) 12 3" xfId="419"/>
    <cellStyle name="Percent (1) 12 4" xfId="420"/>
    <cellStyle name="Percent (1) 12 5" xfId="421"/>
    <cellStyle name="Percent (1) 12 6" xfId="422"/>
    <cellStyle name="Percent (1) 12 7" xfId="423"/>
    <cellStyle name="Percent (1) 12 8" xfId="424"/>
    <cellStyle name="Percent (1) 12 9" xfId="425"/>
    <cellStyle name="Percent (1) 13" xfId="426"/>
    <cellStyle name="Percent (1) 13 10" xfId="427"/>
    <cellStyle name="Percent (1) 13 11" xfId="428"/>
    <cellStyle name="Percent (1) 13 12" xfId="429"/>
    <cellStyle name="Percent (1) 13 13" xfId="430"/>
    <cellStyle name="Percent (1) 13 14" xfId="431"/>
    <cellStyle name="Percent (1) 13 15" xfId="432"/>
    <cellStyle name="Percent (1) 13 16" xfId="433"/>
    <cellStyle name="Percent (1) 13 17" xfId="434"/>
    <cellStyle name="Percent (1) 13 18" xfId="435"/>
    <cellStyle name="Percent (1) 13 19" xfId="436"/>
    <cellStyle name="Percent (1) 13 2" xfId="437"/>
    <cellStyle name="Percent (1) 13 20" xfId="438"/>
    <cellStyle name="Percent (1) 13 21" xfId="439"/>
    <cellStyle name="Percent (1) 13 3" xfId="440"/>
    <cellStyle name="Percent (1) 13 4" xfId="441"/>
    <cellStyle name="Percent (1) 13 5" xfId="442"/>
    <cellStyle name="Percent (1) 13 6" xfId="443"/>
    <cellStyle name="Percent (1) 13 7" xfId="444"/>
    <cellStyle name="Percent (1) 13 8" xfId="445"/>
    <cellStyle name="Percent (1) 13 9" xfId="446"/>
    <cellStyle name="Percent (1) 14" xfId="447"/>
    <cellStyle name="Percent (1) 14 10" xfId="448"/>
    <cellStyle name="Percent (1) 14 11" xfId="449"/>
    <cellStyle name="Percent (1) 14 12" xfId="450"/>
    <cellStyle name="Percent (1) 14 13" xfId="451"/>
    <cellStyle name="Percent (1) 14 14" xfId="452"/>
    <cellStyle name="Percent (1) 14 15" xfId="453"/>
    <cellStyle name="Percent (1) 14 16" xfId="454"/>
    <cellStyle name="Percent (1) 14 17" xfId="455"/>
    <cellStyle name="Percent (1) 14 18" xfId="456"/>
    <cellStyle name="Percent (1) 14 19" xfId="457"/>
    <cellStyle name="Percent (1) 14 2" xfId="458"/>
    <cellStyle name="Percent (1) 14 20" xfId="459"/>
    <cellStyle name="Percent (1) 14 21" xfId="460"/>
    <cellStyle name="Percent (1) 14 3" xfId="461"/>
    <cellStyle name="Percent (1) 14 4" xfId="462"/>
    <cellStyle name="Percent (1) 14 5" xfId="463"/>
    <cellStyle name="Percent (1) 14 6" xfId="464"/>
    <cellStyle name="Percent (1) 14 7" xfId="465"/>
    <cellStyle name="Percent (1) 14 8" xfId="466"/>
    <cellStyle name="Percent (1) 14 9" xfId="467"/>
    <cellStyle name="Percent (1) 15" xfId="468"/>
    <cellStyle name="Percent (1) 15 10" xfId="469"/>
    <cellStyle name="Percent (1) 15 11" xfId="470"/>
    <cellStyle name="Percent (1) 15 12" xfId="471"/>
    <cellStyle name="Percent (1) 15 13" xfId="472"/>
    <cellStyle name="Percent (1) 15 14" xfId="473"/>
    <cellStyle name="Percent (1) 15 15" xfId="474"/>
    <cellStyle name="Percent (1) 15 16" xfId="475"/>
    <cellStyle name="Percent (1) 15 17" xfId="476"/>
    <cellStyle name="Percent (1) 15 18" xfId="477"/>
    <cellStyle name="Percent (1) 15 19" xfId="478"/>
    <cellStyle name="Percent (1) 15 2" xfId="479"/>
    <cellStyle name="Percent (1) 15 20" xfId="480"/>
    <cellStyle name="Percent (1) 15 21" xfId="481"/>
    <cellStyle name="Percent (1) 15 3" xfId="482"/>
    <cellStyle name="Percent (1) 15 4" xfId="483"/>
    <cellStyle name="Percent (1) 15 5" xfId="484"/>
    <cellStyle name="Percent (1) 15 6" xfId="485"/>
    <cellStyle name="Percent (1) 15 7" xfId="486"/>
    <cellStyle name="Percent (1) 15 8" xfId="487"/>
    <cellStyle name="Percent (1) 15 9" xfId="488"/>
    <cellStyle name="Percent (1) 16" xfId="489"/>
    <cellStyle name="Percent (1) 16 10" xfId="490"/>
    <cellStyle name="Percent (1) 16 11" xfId="491"/>
    <cellStyle name="Percent (1) 16 12" xfId="492"/>
    <cellStyle name="Percent (1) 16 13" xfId="493"/>
    <cellStyle name="Percent (1) 16 14" xfId="494"/>
    <cellStyle name="Percent (1) 16 15" xfId="495"/>
    <cellStyle name="Percent (1) 16 16" xfId="496"/>
    <cellStyle name="Percent (1) 16 17" xfId="497"/>
    <cellStyle name="Percent (1) 16 18" xfId="498"/>
    <cellStyle name="Percent (1) 16 19" xfId="499"/>
    <cellStyle name="Percent (1) 16 2" xfId="500"/>
    <cellStyle name="Percent (1) 16 20" xfId="501"/>
    <cellStyle name="Percent (1) 16 21" xfId="502"/>
    <cellStyle name="Percent (1) 16 3" xfId="503"/>
    <cellStyle name="Percent (1) 16 4" xfId="504"/>
    <cellStyle name="Percent (1) 16 5" xfId="505"/>
    <cellStyle name="Percent (1) 16 6" xfId="506"/>
    <cellStyle name="Percent (1) 16 7" xfId="507"/>
    <cellStyle name="Percent (1) 16 8" xfId="508"/>
    <cellStyle name="Percent (1) 16 9" xfId="509"/>
    <cellStyle name="Percent (1) 17" xfId="510"/>
    <cellStyle name="Percent (1) 17 10" xfId="511"/>
    <cellStyle name="Percent (1) 17 11" xfId="512"/>
    <cellStyle name="Percent (1) 17 12" xfId="513"/>
    <cellStyle name="Percent (1) 17 13" xfId="514"/>
    <cellStyle name="Percent (1) 17 14" xfId="515"/>
    <cellStyle name="Percent (1) 17 15" xfId="516"/>
    <cellStyle name="Percent (1) 17 16" xfId="517"/>
    <cellStyle name="Percent (1) 17 17" xfId="518"/>
    <cellStyle name="Percent (1) 17 18" xfId="519"/>
    <cellStyle name="Percent (1) 17 19" xfId="520"/>
    <cellStyle name="Percent (1) 17 2" xfId="521"/>
    <cellStyle name="Percent (1) 17 20" xfId="522"/>
    <cellStyle name="Percent (1) 17 21" xfId="523"/>
    <cellStyle name="Percent (1) 17 3" xfId="524"/>
    <cellStyle name="Percent (1) 17 4" xfId="525"/>
    <cellStyle name="Percent (1) 17 5" xfId="526"/>
    <cellStyle name="Percent (1) 17 6" xfId="527"/>
    <cellStyle name="Percent (1) 17 7" xfId="528"/>
    <cellStyle name="Percent (1) 17 8" xfId="529"/>
    <cellStyle name="Percent (1) 17 9" xfId="530"/>
    <cellStyle name="Percent (1) 18" xfId="531"/>
    <cellStyle name="Percent (1) 18 10" xfId="532"/>
    <cellStyle name="Percent (1) 18 11" xfId="533"/>
    <cellStyle name="Percent (1) 18 12" xfId="534"/>
    <cellStyle name="Percent (1) 18 13" xfId="535"/>
    <cellStyle name="Percent (1) 18 14" xfId="536"/>
    <cellStyle name="Percent (1) 18 15" xfId="537"/>
    <cellStyle name="Percent (1) 18 16" xfId="538"/>
    <cellStyle name="Percent (1) 18 17" xfId="539"/>
    <cellStyle name="Percent (1) 18 18" xfId="540"/>
    <cellStyle name="Percent (1) 18 19" xfId="541"/>
    <cellStyle name="Percent (1) 18 2" xfId="542"/>
    <cellStyle name="Percent (1) 18 20" xfId="543"/>
    <cellStyle name="Percent (1) 18 21" xfId="544"/>
    <cellStyle name="Percent (1) 18 3" xfId="545"/>
    <cellStyle name="Percent (1) 18 4" xfId="546"/>
    <cellStyle name="Percent (1) 18 5" xfId="547"/>
    <cellStyle name="Percent (1) 18 6" xfId="548"/>
    <cellStyle name="Percent (1) 18 7" xfId="549"/>
    <cellStyle name="Percent (1) 18 8" xfId="550"/>
    <cellStyle name="Percent (1) 18 9" xfId="551"/>
    <cellStyle name="Percent (1) 19" xfId="552"/>
    <cellStyle name="Percent (1) 19 10" xfId="553"/>
    <cellStyle name="Percent (1) 19 11" xfId="554"/>
    <cellStyle name="Percent (1) 19 12" xfId="555"/>
    <cellStyle name="Percent (1) 19 13" xfId="556"/>
    <cellStyle name="Percent (1) 19 14" xfId="557"/>
    <cellStyle name="Percent (1) 19 15" xfId="558"/>
    <cellStyle name="Percent (1) 19 16" xfId="559"/>
    <cellStyle name="Percent (1) 19 17" xfId="560"/>
    <cellStyle name="Percent (1) 19 18" xfId="561"/>
    <cellStyle name="Percent (1) 19 19" xfId="562"/>
    <cellStyle name="Percent (1) 19 2" xfId="563"/>
    <cellStyle name="Percent (1) 19 20" xfId="564"/>
    <cellStyle name="Percent (1) 19 21" xfId="565"/>
    <cellStyle name="Percent (1) 19 3" xfId="566"/>
    <cellStyle name="Percent (1) 19 4" xfId="567"/>
    <cellStyle name="Percent (1) 19 5" xfId="568"/>
    <cellStyle name="Percent (1) 19 6" xfId="569"/>
    <cellStyle name="Percent (1) 19 7" xfId="570"/>
    <cellStyle name="Percent (1) 19 8" xfId="571"/>
    <cellStyle name="Percent (1) 19 9" xfId="572"/>
    <cellStyle name="Percent (1) 2" xfId="135"/>
    <cellStyle name="Percent (1) 2 10" xfId="573"/>
    <cellStyle name="Percent (1) 2 11" xfId="574"/>
    <cellStyle name="Percent (1) 2 12" xfId="575"/>
    <cellStyle name="Percent (1) 2 13" xfId="576"/>
    <cellStyle name="Percent (1) 2 14" xfId="577"/>
    <cellStyle name="Percent (1) 2 15" xfId="578"/>
    <cellStyle name="Percent (1) 2 16" xfId="579"/>
    <cellStyle name="Percent (1) 2 17" xfId="580"/>
    <cellStyle name="Percent (1) 2 18" xfId="581"/>
    <cellStyle name="Percent (1) 2 19" xfId="582"/>
    <cellStyle name="Percent (1) 2 2" xfId="583"/>
    <cellStyle name="Percent (1) 2 20" xfId="584"/>
    <cellStyle name="Percent (1) 2 21" xfId="585"/>
    <cellStyle name="Percent (1) 2 3" xfId="586"/>
    <cellStyle name="Percent (1) 2 4" xfId="587"/>
    <cellStyle name="Percent (1) 2 5" xfId="588"/>
    <cellStyle name="Percent (1) 2 6" xfId="589"/>
    <cellStyle name="Percent (1) 2 7" xfId="590"/>
    <cellStyle name="Percent (1) 2 8" xfId="591"/>
    <cellStyle name="Percent (1) 2 9" xfId="592"/>
    <cellStyle name="Percent (1) 20" xfId="593"/>
    <cellStyle name="Percent (1) 20 10" xfId="594"/>
    <cellStyle name="Percent (1) 20 11" xfId="595"/>
    <cellStyle name="Percent (1) 20 12" xfId="596"/>
    <cellStyle name="Percent (1) 20 13" xfId="597"/>
    <cellStyle name="Percent (1) 20 14" xfId="598"/>
    <cellStyle name="Percent (1) 20 15" xfId="599"/>
    <cellStyle name="Percent (1) 20 16" xfId="600"/>
    <cellStyle name="Percent (1) 20 17" xfId="601"/>
    <cellStyle name="Percent (1) 20 18" xfId="602"/>
    <cellStyle name="Percent (1) 20 19" xfId="603"/>
    <cellStyle name="Percent (1) 20 2" xfId="604"/>
    <cellStyle name="Percent (1) 20 20" xfId="605"/>
    <cellStyle name="Percent (1) 20 21" xfId="606"/>
    <cellStyle name="Percent (1) 20 3" xfId="607"/>
    <cellStyle name="Percent (1) 20 4" xfId="608"/>
    <cellStyle name="Percent (1) 20 5" xfId="609"/>
    <cellStyle name="Percent (1) 20 6" xfId="610"/>
    <cellStyle name="Percent (1) 20 7" xfId="611"/>
    <cellStyle name="Percent (1) 20 8" xfId="612"/>
    <cellStyle name="Percent (1) 20 9" xfId="613"/>
    <cellStyle name="Percent (1) 21" xfId="614"/>
    <cellStyle name="Percent (1) 21 10" xfId="615"/>
    <cellStyle name="Percent (1) 21 11" xfId="616"/>
    <cellStyle name="Percent (1) 21 12" xfId="617"/>
    <cellStyle name="Percent (1) 21 13" xfId="618"/>
    <cellStyle name="Percent (1) 21 14" xfId="619"/>
    <cellStyle name="Percent (1) 21 15" xfId="620"/>
    <cellStyle name="Percent (1) 21 16" xfId="621"/>
    <cellStyle name="Percent (1) 21 17" xfId="622"/>
    <cellStyle name="Percent (1) 21 18" xfId="623"/>
    <cellStyle name="Percent (1) 21 19" xfId="624"/>
    <cellStyle name="Percent (1) 21 2" xfId="625"/>
    <cellStyle name="Percent (1) 21 20" xfId="626"/>
    <cellStyle name="Percent (1) 21 21" xfId="627"/>
    <cellStyle name="Percent (1) 21 3" xfId="628"/>
    <cellStyle name="Percent (1) 21 4" xfId="629"/>
    <cellStyle name="Percent (1) 21 5" xfId="630"/>
    <cellStyle name="Percent (1) 21 6" xfId="631"/>
    <cellStyle name="Percent (1) 21 7" xfId="632"/>
    <cellStyle name="Percent (1) 21 8" xfId="633"/>
    <cellStyle name="Percent (1) 21 9" xfId="634"/>
    <cellStyle name="Percent (1) 22" xfId="635"/>
    <cellStyle name="Percent (1) 23" xfId="636"/>
    <cellStyle name="Percent (1) 24" xfId="637"/>
    <cellStyle name="Percent (1) 25" xfId="638"/>
    <cellStyle name="Percent (1) 26" xfId="639"/>
    <cellStyle name="Percent (1) 27" xfId="640"/>
    <cellStyle name="Percent (1) 28" xfId="641"/>
    <cellStyle name="Percent (1) 29" xfId="642"/>
    <cellStyle name="Percent (1) 3" xfId="643"/>
    <cellStyle name="Percent (1) 3 10" xfId="644"/>
    <cellStyle name="Percent (1) 3 11" xfId="645"/>
    <cellStyle name="Percent (1) 3 12" xfId="646"/>
    <cellStyle name="Percent (1) 3 13" xfId="647"/>
    <cellStyle name="Percent (1) 3 14" xfId="648"/>
    <cellStyle name="Percent (1) 3 15" xfId="649"/>
    <cellStyle name="Percent (1) 3 16" xfId="650"/>
    <cellStyle name="Percent (1) 3 17" xfId="651"/>
    <cellStyle name="Percent (1) 3 18" xfId="652"/>
    <cellStyle name="Percent (1) 3 19" xfId="653"/>
    <cellStyle name="Percent (1) 3 2" xfId="654"/>
    <cellStyle name="Percent (1) 3 20" xfId="655"/>
    <cellStyle name="Percent (1) 3 21" xfId="656"/>
    <cellStyle name="Percent (1) 3 3" xfId="657"/>
    <cellStyle name="Percent (1) 3 4" xfId="658"/>
    <cellStyle name="Percent (1) 3 5" xfId="659"/>
    <cellStyle name="Percent (1) 3 6" xfId="660"/>
    <cellStyle name="Percent (1) 3 7" xfId="661"/>
    <cellStyle name="Percent (1) 3 8" xfId="662"/>
    <cellStyle name="Percent (1) 3 9" xfId="663"/>
    <cellStyle name="Percent (1) 30" xfId="664"/>
    <cellStyle name="Percent (1) 31" xfId="665"/>
    <cellStyle name="Percent (1) 32" xfId="666"/>
    <cellStyle name="Percent (1) 33" xfId="667"/>
    <cellStyle name="Percent (1) 34" xfId="668"/>
    <cellStyle name="Percent (1) 35" xfId="669"/>
    <cellStyle name="Percent (1) 36" xfId="670"/>
    <cellStyle name="Percent (1) 37" xfId="671"/>
    <cellStyle name="Percent (1) 38" xfId="672"/>
    <cellStyle name="Percent (1) 39" xfId="673"/>
    <cellStyle name="Percent (1) 4" xfId="674"/>
    <cellStyle name="Percent (1) 4 10" xfId="675"/>
    <cellStyle name="Percent (1) 4 11" xfId="676"/>
    <cellStyle name="Percent (1) 4 12" xfId="677"/>
    <cellStyle name="Percent (1) 4 13" xfId="678"/>
    <cellStyle name="Percent (1) 4 14" xfId="679"/>
    <cellStyle name="Percent (1) 4 15" xfId="680"/>
    <cellStyle name="Percent (1) 4 16" xfId="681"/>
    <cellStyle name="Percent (1) 4 17" xfId="682"/>
    <cellStyle name="Percent (1) 4 18" xfId="683"/>
    <cellStyle name="Percent (1) 4 19" xfId="684"/>
    <cellStyle name="Percent (1) 4 2" xfId="685"/>
    <cellStyle name="Percent (1) 4 20" xfId="686"/>
    <cellStyle name="Percent (1) 4 21" xfId="687"/>
    <cellStyle name="Percent (1) 4 3" xfId="688"/>
    <cellStyle name="Percent (1) 4 4" xfId="689"/>
    <cellStyle name="Percent (1) 4 5" xfId="690"/>
    <cellStyle name="Percent (1) 4 6" xfId="691"/>
    <cellStyle name="Percent (1) 4 7" xfId="692"/>
    <cellStyle name="Percent (1) 4 8" xfId="693"/>
    <cellStyle name="Percent (1) 4 9" xfId="694"/>
    <cellStyle name="Percent (1) 40" xfId="695"/>
    <cellStyle name="Percent (1) 41" xfId="696"/>
    <cellStyle name="Percent (1) 5" xfId="697"/>
    <cellStyle name="Percent (1) 5 10" xfId="698"/>
    <cellStyle name="Percent (1) 5 11" xfId="699"/>
    <cellStyle name="Percent (1) 5 12" xfId="700"/>
    <cellStyle name="Percent (1) 5 13" xfId="701"/>
    <cellStyle name="Percent (1) 5 14" xfId="702"/>
    <cellStyle name="Percent (1) 5 15" xfId="703"/>
    <cellStyle name="Percent (1) 5 16" xfId="704"/>
    <cellStyle name="Percent (1) 5 17" xfId="705"/>
    <cellStyle name="Percent (1) 5 18" xfId="706"/>
    <cellStyle name="Percent (1) 5 19" xfId="707"/>
    <cellStyle name="Percent (1) 5 2" xfId="708"/>
    <cellStyle name="Percent (1) 5 20" xfId="709"/>
    <cellStyle name="Percent (1) 5 21" xfId="710"/>
    <cellStyle name="Percent (1) 5 3" xfId="711"/>
    <cellStyle name="Percent (1) 5 4" xfId="712"/>
    <cellStyle name="Percent (1) 5 5" xfId="713"/>
    <cellStyle name="Percent (1) 5 6" xfId="714"/>
    <cellStyle name="Percent (1) 5 7" xfId="715"/>
    <cellStyle name="Percent (1) 5 8" xfId="716"/>
    <cellStyle name="Percent (1) 5 9" xfId="717"/>
    <cellStyle name="Percent (1) 6" xfId="718"/>
    <cellStyle name="Percent (1) 6 10" xfId="719"/>
    <cellStyle name="Percent (1) 6 11" xfId="720"/>
    <cellStyle name="Percent (1) 6 12" xfId="721"/>
    <cellStyle name="Percent (1) 6 13" xfId="722"/>
    <cellStyle name="Percent (1) 6 14" xfId="723"/>
    <cellStyle name="Percent (1) 6 15" xfId="724"/>
    <cellStyle name="Percent (1) 6 16" xfId="725"/>
    <cellStyle name="Percent (1) 6 17" xfId="726"/>
    <cellStyle name="Percent (1) 6 18" xfId="727"/>
    <cellStyle name="Percent (1) 6 19" xfId="728"/>
    <cellStyle name="Percent (1) 6 2" xfId="729"/>
    <cellStyle name="Percent (1) 6 20" xfId="730"/>
    <cellStyle name="Percent (1) 6 21" xfId="731"/>
    <cellStyle name="Percent (1) 6 3" xfId="732"/>
    <cellStyle name="Percent (1) 6 4" xfId="733"/>
    <cellStyle name="Percent (1) 6 5" xfId="734"/>
    <cellStyle name="Percent (1) 6 6" xfId="735"/>
    <cellStyle name="Percent (1) 6 7" xfId="736"/>
    <cellStyle name="Percent (1) 6 8" xfId="737"/>
    <cellStyle name="Percent (1) 6 9" xfId="738"/>
    <cellStyle name="Percent (1) 7" xfId="739"/>
    <cellStyle name="Percent (1) 7 10" xfId="740"/>
    <cellStyle name="Percent (1) 7 11" xfId="741"/>
    <cellStyle name="Percent (1) 7 12" xfId="742"/>
    <cellStyle name="Percent (1) 7 13" xfId="743"/>
    <cellStyle name="Percent (1) 7 14" xfId="744"/>
    <cellStyle name="Percent (1) 7 15" xfId="745"/>
    <cellStyle name="Percent (1) 7 16" xfId="746"/>
    <cellStyle name="Percent (1) 7 17" xfId="747"/>
    <cellStyle name="Percent (1) 7 18" xfId="748"/>
    <cellStyle name="Percent (1) 7 19" xfId="749"/>
    <cellStyle name="Percent (1) 7 2" xfId="750"/>
    <cellStyle name="Percent (1) 7 20" xfId="751"/>
    <cellStyle name="Percent (1) 7 21" xfId="752"/>
    <cellStyle name="Percent (1) 7 3" xfId="753"/>
    <cellStyle name="Percent (1) 7 4" xfId="754"/>
    <cellStyle name="Percent (1) 7 5" xfId="755"/>
    <cellStyle name="Percent (1) 7 6" xfId="756"/>
    <cellStyle name="Percent (1) 7 7" xfId="757"/>
    <cellStyle name="Percent (1) 7 8" xfId="758"/>
    <cellStyle name="Percent (1) 7 9" xfId="759"/>
    <cellStyle name="Percent (1) 8" xfId="760"/>
    <cellStyle name="Percent (1) 8 10" xfId="761"/>
    <cellStyle name="Percent (1) 8 11" xfId="762"/>
    <cellStyle name="Percent (1) 8 12" xfId="763"/>
    <cellStyle name="Percent (1) 8 13" xfId="764"/>
    <cellStyle name="Percent (1) 8 14" xfId="765"/>
    <cellStyle name="Percent (1) 8 15" xfId="766"/>
    <cellStyle name="Percent (1) 8 16" xfId="767"/>
    <cellStyle name="Percent (1) 8 17" xfId="768"/>
    <cellStyle name="Percent (1) 8 18" xfId="769"/>
    <cellStyle name="Percent (1) 8 19" xfId="770"/>
    <cellStyle name="Percent (1) 8 2" xfId="771"/>
    <cellStyle name="Percent (1) 8 20" xfId="772"/>
    <cellStyle name="Percent (1) 8 21" xfId="773"/>
    <cellStyle name="Percent (1) 8 3" xfId="774"/>
    <cellStyle name="Percent (1) 8 4" xfId="775"/>
    <cellStyle name="Percent (1) 8 5" xfId="776"/>
    <cellStyle name="Percent (1) 8 6" xfId="777"/>
    <cellStyle name="Percent (1) 8 7" xfId="778"/>
    <cellStyle name="Percent (1) 8 8" xfId="779"/>
    <cellStyle name="Percent (1) 8 9" xfId="780"/>
    <cellStyle name="Percent (1) 9" xfId="781"/>
    <cellStyle name="Percent (1) 9 10" xfId="782"/>
    <cellStyle name="Percent (1) 9 11" xfId="783"/>
    <cellStyle name="Percent (1) 9 12" xfId="784"/>
    <cellStyle name="Percent (1) 9 13" xfId="785"/>
    <cellStyle name="Percent (1) 9 14" xfId="786"/>
    <cellStyle name="Percent (1) 9 15" xfId="787"/>
    <cellStyle name="Percent (1) 9 16" xfId="788"/>
    <cellStyle name="Percent (1) 9 17" xfId="789"/>
    <cellStyle name="Percent (1) 9 18" xfId="790"/>
    <cellStyle name="Percent (1) 9 19" xfId="791"/>
    <cellStyle name="Percent (1) 9 2" xfId="792"/>
    <cellStyle name="Percent (1) 9 20" xfId="793"/>
    <cellStyle name="Percent (1) 9 21" xfId="794"/>
    <cellStyle name="Percent (1) 9 3" xfId="795"/>
    <cellStyle name="Percent (1) 9 4" xfId="796"/>
    <cellStyle name="Percent (1) 9 5" xfId="797"/>
    <cellStyle name="Percent (1) 9 6" xfId="798"/>
    <cellStyle name="Percent (1) 9 7" xfId="799"/>
    <cellStyle name="Percent (1) 9 8" xfId="800"/>
    <cellStyle name="Percent (1) 9 9" xfId="801"/>
    <cellStyle name="Percent (1)_Hoosier Charts 2" xfId="802"/>
    <cellStyle name="Percent (2)" xfId="64"/>
    <cellStyle name="Percent (2) 10" xfId="803"/>
    <cellStyle name="Percent (2) 10 10" xfId="804"/>
    <cellStyle name="Percent (2) 10 11" xfId="805"/>
    <cellStyle name="Percent (2) 10 12" xfId="806"/>
    <cellStyle name="Percent (2) 10 13" xfId="807"/>
    <cellStyle name="Percent (2) 10 14" xfId="808"/>
    <cellStyle name="Percent (2) 10 15" xfId="809"/>
    <cellStyle name="Percent (2) 10 16" xfId="810"/>
    <cellStyle name="Percent (2) 10 17" xfId="811"/>
    <cellStyle name="Percent (2) 10 18" xfId="812"/>
    <cellStyle name="Percent (2) 10 19" xfId="813"/>
    <cellStyle name="Percent (2) 10 2" xfId="814"/>
    <cellStyle name="Percent (2) 10 20" xfId="815"/>
    <cellStyle name="Percent (2) 10 21" xfId="816"/>
    <cellStyle name="Percent (2) 10 3" xfId="817"/>
    <cellStyle name="Percent (2) 10 4" xfId="818"/>
    <cellStyle name="Percent (2) 10 5" xfId="819"/>
    <cellStyle name="Percent (2) 10 6" xfId="820"/>
    <cellStyle name="Percent (2) 10 7" xfId="821"/>
    <cellStyle name="Percent (2) 10 8" xfId="822"/>
    <cellStyle name="Percent (2) 10 9" xfId="823"/>
    <cellStyle name="Percent (2) 11" xfId="824"/>
    <cellStyle name="Percent (2) 11 10" xfId="825"/>
    <cellStyle name="Percent (2) 11 11" xfId="826"/>
    <cellStyle name="Percent (2) 11 12" xfId="827"/>
    <cellStyle name="Percent (2) 11 13" xfId="828"/>
    <cellStyle name="Percent (2) 11 14" xfId="829"/>
    <cellStyle name="Percent (2) 11 15" xfId="830"/>
    <cellStyle name="Percent (2) 11 16" xfId="831"/>
    <cellStyle name="Percent (2) 11 17" xfId="832"/>
    <cellStyle name="Percent (2) 11 18" xfId="833"/>
    <cellStyle name="Percent (2) 11 19" xfId="834"/>
    <cellStyle name="Percent (2) 11 2" xfId="835"/>
    <cellStyle name="Percent (2) 11 20" xfId="836"/>
    <cellStyle name="Percent (2) 11 21" xfId="837"/>
    <cellStyle name="Percent (2) 11 3" xfId="838"/>
    <cellStyle name="Percent (2) 11 4" xfId="839"/>
    <cellStyle name="Percent (2) 11 5" xfId="840"/>
    <cellStyle name="Percent (2) 11 6" xfId="841"/>
    <cellStyle name="Percent (2) 11 7" xfId="842"/>
    <cellStyle name="Percent (2) 11 8" xfId="843"/>
    <cellStyle name="Percent (2) 11 9" xfId="844"/>
    <cellStyle name="Percent (2) 12" xfId="845"/>
    <cellStyle name="Percent (2) 12 10" xfId="846"/>
    <cellStyle name="Percent (2) 12 11" xfId="847"/>
    <cellStyle name="Percent (2) 12 12" xfId="848"/>
    <cellStyle name="Percent (2) 12 13" xfId="849"/>
    <cellStyle name="Percent (2) 12 14" xfId="850"/>
    <cellStyle name="Percent (2) 12 15" xfId="851"/>
    <cellStyle name="Percent (2) 12 16" xfId="852"/>
    <cellStyle name="Percent (2) 12 17" xfId="853"/>
    <cellStyle name="Percent (2) 12 18" xfId="854"/>
    <cellStyle name="Percent (2) 12 19" xfId="855"/>
    <cellStyle name="Percent (2) 12 2" xfId="856"/>
    <cellStyle name="Percent (2) 12 20" xfId="857"/>
    <cellStyle name="Percent (2) 12 21" xfId="858"/>
    <cellStyle name="Percent (2) 12 3" xfId="859"/>
    <cellStyle name="Percent (2) 12 4" xfId="860"/>
    <cellStyle name="Percent (2) 12 5" xfId="861"/>
    <cellStyle name="Percent (2) 12 6" xfId="862"/>
    <cellStyle name="Percent (2) 12 7" xfId="863"/>
    <cellStyle name="Percent (2) 12 8" xfId="864"/>
    <cellStyle name="Percent (2) 12 9" xfId="865"/>
    <cellStyle name="Percent (2) 13" xfId="866"/>
    <cellStyle name="Percent (2) 13 10" xfId="867"/>
    <cellStyle name="Percent (2) 13 11" xfId="868"/>
    <cellStyle name="Percent (2) 13 12" xfId="869"/>
    <cellStyle name="Percent (2) 13 13" xfId="870"/>
    <cellStyle name="Percent (2) 13 14" xfId="871"/>
    <cellStyle name="Percent (2) 13 15" xfId="872"/>
    <cellStyle name="Percent (2) 13 16" xfId="873"/>
    <cellStyle name="Percent (2) 13 17" xfId="874"/>
    <cellStyle name="Percent (2) 13 18" xfId="875"/>
    <cellStyle name="Percent (2) 13 19" xfId="876"/>
    <cellStyle name="Percent (2) 13 2" xfId="877"/>
    <cellStyle name="Percent (2) 13 20" xfId="878"/>
    <cellStyle name="Percent (2) 13 21" xfId="879"/>
    <cellStyle name="Percent (2) 13 3" xfId="880"/>
    <cellStyle name="Percent (2) 13 4" xfId="881"/>
    <cellStyle name="Percent (2) 13 5" xfId="882"/>
    <cellStyle name="Percent (2) 13 6" xfId="883"/>
    <cellStyle name="Percent (2) 13 7" xfId="884"/>
    <cellStyle name="Percent (2) 13 8" xfId="885"/>
    <cellStyle name="Percent (2) 13 9" xfId="886"/>
    <cellStyle name="Percent (2) 14" xfId="887"/>
    <cellStyle name="Percent (2) 14 10" xfId="888"/>
    <cellStyle name="Percent (2) 14 11" xfId="889"/>
    <cellStyle name="Percent (2) 14 12" xfId="890"/>
    <cellStyle name="Percent (2) 14 13" xfId="891"/>
    <cellStyle name="Percent (2) 14 14" xfId="892"/>
    <cellStyle name="Percent (2) 14 15" xfId="893"/>
    <cellStyle name="Percent (2) 14 16" xfId="894"/>
    <cellStyle name="Percent (2) 14 17" xfId="895"/>
    <cellStyle name="Percent (2) 14 18" xfId="896"/>
    <cellStyle name="Percent (2) 14 19" xfId="897"/>
    <cellStyle name="Percent (2) 14 2" xfId="898"/>
    <cellStyle name="Percent (2) 14 20" xfId="899"/>
    <cellStyle name="Percent (2) 14 21" xfId="900"/>
    <cellStyle name="Percent (2) 14 3" xfId="901"/>
    <cellStyle name="Percent (2) 14 4" xfId="902"/>
    <cellStyle name="Percent (2) 14 5" xfId="903"/>
    <cellStyle name="Percent (2) 14 6" xfId="904"/>
    <cellStyle name="Percent (2) 14 7" xfId="905"/>
    <cellStyle name="Percent (2) 14 8" xfId="906"/>
    <cellStyle name="Percent (2) 14 9" xfId="907"/>
    <cellStyle name="Percent (2) 15" xfId="908"/>
    <cellStyle name="Percent (2) 15 10" xfId="909"/>
    <cellStyle name="Percent (2) 15 11" xfId="910"/>
    <cellStyle name="Percent (2) 15 12" xfId="911"/>
    <cellStyle name="Percent (2) 15 13" xfId="912"/>
    <cellStyle name="Percent (2) 15 14" xfId="913"/>
    <cellStyle name="Percent (2) 15 15" xfId="914"/>
    <cellStyle name="Percent (2) 15 16" xfId="915"/>
    <cellStyle name="Percent (2) 15 17" xfId="916"/>
    <cellStyle name="Percent (2) 15 18" xfId="917"/>
    <cellStyle name="Percent (2) 15 19" xfId="918"/>
    <cellStyle name="Percent (2) 15 2" xfId="919"/>
    <cellStyle name="Percent (2) 15 20" xfId="920"/>
    <cellStyle name="Percent (2) 15 21" xfId="921"/>
    <cellStyle name="Percent (2) 15 3" xfId="922"/>
    <cellStyle name="Percent (2) 15 4" xfId="923"/>
    <cellStyle name="Percent (2) 15 5" xfId="924"/>
    <cellStyle name="Percent (2) 15 6" xfId="925"/>
    <cellStyle name="Percent (2) 15 7" xfId="926"/>
    <cellStyle name="Percent (2) 15 8" xfId="927"/>
    <cellStyle name="Percent (2) 15 9" xfId="928"/>
    <cellStyle name="Percent (2) 16" xfId="929"/>
    <cellStyle name="Percent (2) 16 10" xfId="930"/>
    <cellStyle name="Percent (2) 16 11" xfId="931"/>
    <cellStyle name="Percent (2) 16 12" xfId="932"/>
    <cellStyle name="Percent (2) 16 13" xfId="933"/>
    <cellStyle name="Percent (2) 16 14" xfId="934"/>
    <cellStyle name="Percent (2) 16 15" xfId="935"/>
    <cellStyle name="Percent (2) 16 16" xfId="936"/>
    <cellStyle name="Percent (2) 16 17" xfId="937"/>
    <cellStyle name="Percent (2) 16 18" xfId="938"/>
    <cellStyle name="Percent (2) 16 19" xfId="939"/>
    <cellStyle name="Percent (2) 16 2" xfId="940"/>
    <cellStyle name="Percent (2) 16 20" xfId="941"/>
    <cellStyle name="Percent (2) 16 21" xfId="942"/>
    <cellStyle name="Percent (2) 16 3" xfId="943"/>
    <cellStyle name="Percent (2) 16 4" xfId="944"/>
    <cellStyle name="Percent (2) 16 5" xfId="945"/>
    <cellStyle name="Percent (2) 16 6" xfId="946"/>
    <cellStyle name="Percent (2) 16 7" xfId="947"/>
    <cellStyle name="Percent (2) 16 8" xfId="948"/>
    <cellStyle name="Percent (2) 16 9" xfId="949"/>
    <cellStyle name="Percent (2) 17" xfId="950"/>
    <cellStyle name="Percent (2) 17 10" xfId="951"/>
    <cellStyle name="Percent (2) 17 11" xfId="952"/>
    <cellStyle name="Percent (2) 17 12" xfId="953"/>
    <cellStyle name="Percent (2) 17 13" xfId="954"/>
    <cellStyle name="Percent (2) 17 14" xfId="955"/>
    <cellStyle name="Percent (2) 17 15" xfId="956"/>
    <cellStyle name="Percent (2) 17 16" xfId="957"/>
    <cellStyle name="Percent (2) 17 17" xfId="958"/>
    <cellStyle name="Percent (2) 17 18" xfId="959"/>
    <cellStyle name="Percent (2) 17 19" xfId="960"/>
    <cellStyle name="Percent (2) 17 2" xfId="961"/>
    <cellStyle name="Percent (2) 17 20" xfId="962"/>
    <cellStyle name="Percent (2) 17 21" xfId="963"/>
    <cellStyle name="Percent (2) 17 3" xfId="964"/>
    <cellStyle name="Percent (2) 17 4" xfId="965"/>
    <cellStyle name="Percent (2) 17 5" xfId="966"/>
    <cellStyle name="Percent (2) 17 6" xfId="967"/>
    <cellStyle name="Percent (2) 17 7" xfId="968"/>
    <cellStyle name="Percent (2) 17 8" xfId="969"/>
    <cellStyle name="Percent (2) 17 9" xfId="970"/>
    <cellStyle name="Percent (2) 18" xfId="971"/>
    <cellStyle name="Percent (2) 18 10" xfId="972"/>
    <cellStyle name="Percent (2) 18 11" xfId="973"/>
    <cellStyle name="Percent (2) 18 12" xfId="974"/>
    <cellStyle name="Percent (2) 18 13" xfId="975"/>
    <cellStyle name="Percent (2) 18 14" xfId="976"/>
    <cellStyle name="Percent (2) 18 15" xfId="977"/>
    <cellStyle name="Percent (2) 18 16" xfId="978"/>
    <cellStyle name="Percent (2) 18 17" xfId="979"/>
    <cellStyle name="Percent (2) 18 18" xfId="980"/>
    <cellStyle name="Percent (2) 18 19" xfId="981"/>
    <cellStyle name="Percent (2) 18 2" xfId="982"/>
    <cellStyle name="Percent (2) 18 20" xfId="983"/>
    <cellStyle name="Percent (2) 18 21" xfId="984"/>
    <cellStyle name="Percent (2) 18 3" xfId="985"/>
    <cellStyle name="Percent (2) 18 4" xfId="986"/>
    <cellStyle name="Percent (2) 18 5" xfId="987"/>
    <cellStyle name="Percent (2) 18 6" xfId="988"/>
    <cellStyle name="Percent (2) 18 7" xfId="989"/>
    <cellStyle name="Percent (2) 18 8" xfId="990"/>
    <cellStyle name="Percent (2) 18 9" xfId="991"/>
    <cellStyle name="Percent (2) 19" xfId="992"/>
    <cellStyle name="Percent (2) 19 10" xfId="993"/>
    <cellStyle name="Percent (2) 19 11" xfId="994"/>
    <cellStyle name="Percent (2) 19 12" xfId="995"/>
    <cellStyle name="Percent (2) 19 13" xfId="996"/>
    <cellStyle name="Percent (2) 19 14" xfId="997"/>
    <cellStyle name="Percent (2) 19 15" xfId="998"/>
    <cellStyle name="Percent (2) 19 16" xfId="999"/>
    <cellStyle name="Percent (2) 19 17" xfId="1000"/>
    <cellStyle name="Percent (2) 19 18" xfId="1001"/>
    <cellStyle name="Percent (2) 19 19" xfId="1002"/>
    <cellStyle name="Percent (2) 19 2" xfId="1003"/>
    <cellStyle name="Percent (2) 19 20" xfId="1004"/>
    <cellStyle name="Percent (2) 19 21" xfId="1005"/>
    <cellStyle name="Percent (2) 19 3" xfId="1006"/>
    <cellStyle name="Percent (2) 19 4" xfId="1007"/>
    <cellStyle name="Percent (2) 19 5" xfId="1008"/>
    <cellStyle name="Percent (2) 19 6" xfId="1009"/>
    <cellStyle name="Percent (2) 19 7" xfId="1010"/>
    <cellStyle name="Percent (2) 19 8" xfId="1011"/>
    <cellStyle name="Percent (2) 19 9" xfId="1012"/>
    <cellStyle name="Percent (2) 2" xfId="136"/>
    <cellStyle name="Percent (2) 2 10" xfId="1013"/>
    <cellStyle name="Percent (2) 2 11" xfId="1014"/>
    <cellStyle name="Percent (2) 2 12" xfId="1015"/>
    <cellStyle name="Percent (2) 2 13" xfId="1016"/>
    <cellStyle name="Percent (2) 2 14" xfId="1017"/>
    <cellStyle name="Percent (2) 2 15" xfId="1018"/>
    <cellStyle name="Percent (2) 2 16" xfId="1019"/>
    <cellStyle name="Percent (2) 2 17" xfId="1020"/>
    <cellStyle name="Percent (2) 2 18" xfId="1021"/>
    <cellStyle name="Percent (2) 2 19" xfId="1022"/>
    <cellStyle name="Percent (2) 2 2" xfId="1023"/>
    <cellStyle name="Percent (2) 2 20" xfId="1024"/>
    <cellStyle name="Percent (2) 2 21" xfId="1025"/>
    <cellStyle name="Percent (2) 2 3" xfId="1026"/>
    <cellStyle name="Percent (2) 2 4" xfId="1027"/>
    <cellStyle name="Percent (2) 2 5" xfId="1028"/>
    <cellStyle name="Percent (2) 2 6" xfId="1029"/>
    <cellStyle name="Percent (2) 2 7" xfId="1030"/>
    <cellStyle name="Percent (2) 2 8" xfId="1031"/>
    <cellStyle name="Percent (2) 2 9" xfId="1032"/>
    <cellStyle name="Percent (2) 20" xfId="1033"/>
    <cellStyle name="Percent (2) 20 10" xfId="1034"/>
    <cellStyle name="Percent (2) 20 11" xfId="1035"/>
    <cellStyle name="Percent (2) 20 12" xfId="1036"/>
    <cellStyle name="Percent (2) 20 13" xfId="1037"/>
    <cellStyle name="Percent (2) 20 14" xfId="1038"/>
    <cellStyle name="Percent (2) 20 15" xfId="1039"/>
    <cellStyle name="Percent (2) 20 16" xfId="1040"/>
    <cellStyle name="Percent (2) 20 17" xfId="1041"/>
    <cellStyle name="Percent (2) 20 18" xfId="1042"/>
    <cellStyle name="Percent (2) 20 19" xfId="1043"/>
    <cellStyle name="Percent (2) 20 2" xfId="1044"/>
    <cellStyle name="Percent (2) 20 20" xfId="1045"/>
    <cellStyle name="Percent (2) 20 21" xfId="1046"/>
    <cellStyle name="Percent (2) 20 3" xfId="1047"/>
    <cellStyle name="Percent (2) 20 4" xfId="1048"/>
    <cellStyle name="Percent (2) 20 5" xfId="1049"/>
    <cellStyle name="Percent (2) 20 6" xfId="1050"/>
    <cellStyle name="Percent (2) 20 7" xfId="1051"/>
    <cellStyle name="Percent (2) 20 8" xfId="1052"/>
    <cellStyle name="Percent (2) 20 9" xfId="1053"/>
    <cellStyle name="Percent (2) 21" xfId="1054"/>
    <cellStyle name="Percent (2) 21 10" xfId="1055"/>
    <cellStyle name="Percent (2) 21 11" xfId="1056"/>
    <cellStyle name="Percent (2) 21 12" xfId="1057"/>
    <cellStyle name="Percent (2) 21 13" xfId="1058"/>
    <cellStyle name="Percent (2) 21 14" xfId="1059"/>
    <cellStyle name="Percent (2) 21 15" xfId="1060"/>
    <cellStyle name="Percent (2) 21 16" xfId="1061"/>
    <cellStyle name="Percent (2) 21 17" xfId="1062"/>
    <cellStyle name="Percent (2) 21 18" xfId="1063"/>
    <cellStyle name="Percent (2) 21 19" xfId="1064"/>
    <cellStyle name="Percent (2) 21 2" xfId="1065"/>
    <cellStyle name="Percent (2) 21 20" xfId="1066"/>
    <cellStyle name="Percent (2) 21 21" xfId="1067"/>
    <cellStyle name="Percent (2) 21 3" xfId="1068"/>
    <cellStyle name="Percent (2) 21 4" xfId="1069"/>
    <cellStyle name="Percent (2) 21 5" xfId="1070"/>
    <cellStyle name="Percent (2) 21 6" xfId="1071"/>
    <cellStyle name="Percent (2) 21 7" xfId="1072"/>
    <cellStyle name="Percent (2) 21 8" xfId="1073"/>
    <cellStyle name="Percent (2) 21 9" xfId="1074"/>
    <cellStyle name="Percent (2) 22" xfId="1075"/>
    <cellStyle name="Percent (2) 23" xfId="1076"/>
    <cellStyle name="Percent (2) 24" xfId="1077"/>
    <cellStyle name="Percent (2) 25" xfId="1078"/>
    <cellStyle name="Percent (2) 26" xfId="1079"/>
    <cellStyle name="Percent (2) 27" xfId="1080"/>
    <cellStyle name="Percent (2) 28" xfId="1081"/>
    <cellStyle name="Percent (2) 29" xfId="1082"/>
    <cellStyle name="Percent (2) 3" xfId="1083"/>
    <cellStyle name="Percent (2) 3 10" xfId="1084"/>
    <cellStyle name="Percent (2) 3 11" xfId="1085"/>
    <cellStyle name="Percent (2) 3 12" xfId="1086"/>
    <cellStyle name="Percent (2) 3 13" xfId="1087"/>
    <cellStyle name="Percent (2) 3 14" xfId="1088"/>
    <cellStyle name="Percent (2) 3 15" xfId="1089"/>
    <cellStyle name="Percent (2) 3 16" xfId="1090"/>
    <cellStyle name="Percent (2) 3 17" xfId="1091"/>
    <cellStyle name="Percent (2) 3 18" xfId="1092"/>
    <cellStyle name="Percent (2) 3 19" xfId="1093"/>
    <cellStyle name="Percent (2) 3 2" xfId="1094"/>
    <cellStyle name="Percent (2) 3 20" xfId="1095"/>
    <cellStyle name="Percent (2) 3 21" xfId="1096"/>
    <cellStyle name="Percent (2) 3 3" xfId="1097"/>
    <cellStyle name="Percent (2) 3 4" xfId="1098"/>
    <cellStyle name="Percent (2) 3 5" xfId="1099"/>
    <cellStyle name="Percent (2) 3 6" xfId="1100"/>
    <cellStyle name="Percent (2) 3 7" xfId="1101"/>
    <cellStyle name="Percent (2) 3 8" xfId="1102"/>
    <cellStyle name="Percent (2) 3 9" xfId="1103"/>
    <cellStyle name="Percent (2) 30" xfId="1104"/>
    <cellStyle name="Percent (2) 31" xfId="1105"/>
    <cellStyle name="Percent (2) 32" xfId="1106"/>
    <cellStyle name="Percent (2) 33" xfId="1107"/>
    <cellStyle name="Percent (2) 34" xfId="1108"/>
    <cellStyle name="Percent (2) 35" xfId="1109"/>
    <cellStyle name="Percent (2) 36" xfId="1110"/>
    <cellStyle name="Percent (2) 37" xfId="1111"/>
    <cellStyle name="Percent (2) 38" xfId="1112"/>
    <cellStyle name="Percent (2) 39" xfId="1113"/>
    <cellStyle name="Percent (2) 4" xfId="1114"/>
    <cellStyle name="Percent (2) 4 10" xfId="1115"/>
    <cellStyle name="Percent (2) 4 11" xfId="1116"/>
    <cellStyle name="Percent (2) 4 12" xfId="1117"/>
    <cellStyle name="Percent (2) 4 13" xfId="1118"/>
    <cellStyle name="Percent (2) 4 14" xfId="1119"/>
    <cellStyle name="Percent (2) 4 15" xfId="1120"/>
    <cellStyle name="Percent (2) 4 16" xfId="1121"/>
    <cellStyle name="Percent (2) 4 17" xfId="1122"/>
    <cellStyle name="Percent (2) 4 18" xfId="1123"/>
    <cellStyle name="Percent (2) 4 19" xfId="1124"/>
    <cellStyle name="Percent (2) 4 2" xfId="1125"/>
    <cellStyle name="Percent (2) 4 20" xfId="1126"/>
    <cellStyle name="Percent (2) 4 21" xfId="1127"/>
    <cellStyle name="Percent (2) 4 3" xfId="1128"/>
    <cellStyle name="Percent (2) 4 4" xfId="1129"/>
    <cellStyle name="Percent (2) 4 5" xfId="1130"/>
    <cellStyle name="Percent (2) 4 6" xfId="1131"/>
    <cellStyle name="Percent (2) 4 7" xfId="1132"/>
    <cellStyle name="Percent (2) 4 8" xfId="1133"/>
    <cellStyle name="Percent (2) 4 9" xfId="1134"/>
    <cellStyle name="Percent (2) 40" xfId="1135"/>
    <cellStyle name="Percent (2) 41" xfId="1136"/>
    <cellStyle name="Percent (2) 5" xfId="1137"/>
    <cellStyle name="Percent (2) 5 10" xfId="1138"/>
    <cellStyle name="Percent (2) 5 11" xfId="1139"/>
    <cellStyle name="Percent (2) 5 12" xfId="1140"/>
    <cellStyle name="Percent (2) 5 13" xfId="1141"/>
    <cellStyle name="Percent (2) 5 14" xfId="1142"/>
    <cellStyle name="Percent (2) 5 15" xfId="1143"/>
    <cellStyle name="Percent (2) 5 16" xfId="1144"/>
    <cellStyle name="Percent (2) 5 17" xfId="1145"/>
    <cellStyle name="Percent (2) 5 18" xfId="1146"/>
    <cellStyle name="Percent (2) 5 19" xfId="1147"/>
    <cellStyle name="Percent (2) 5 2" xfId="1148"/>
    <cellStyle name="Percent (2) 5 20" xfId="1149"/>
    <cellStyle name="Percent (2) 5 21" xfId="1150"/>
    <cellStyle name="Percent (2) 5 3" xfId="1151"/>
    <cellStyle name="Percent (2) 5 4" xfId="1152"/>
    <cellStyle name="Percent (2) 5 5" xfId="1153"/>
    <cellStyle name="Percent (2) 5 6" xfId="1154"/>
    <cellStyle name="Percent (2) 5 7" xfId="1155"/>
    <cellStyle name="Percent (2) 5 8" xfId="1156"/>
    <cellStyle name="Percent (2) 5 9" xfId="1157"/>
    <cellStyle name="Percent (2) 6" xfId="1158"/>
    <cellStyle name="Percent (2) 6 10" xfId="1159"/>
    <cellStyle name="Percent (2) 6 11" xfId="1160"/>
    <cellStyle name="Percent (2) 6 12" xfId="1161"/>
    <cellStyle name="Percent (2) 6 13" xfId="1162"/>
    <cellStyle name="Percent (2) 6 14" xfId="1163"/>
    <cellStyle name="Percent (2) 6 15" xfId="1164"/>
    <cellStyle name="Percent (2) 6 16" xfId="1165"/>
    <cellStyle name="Percent (2) 6 17" xfId="1166"/>
    <cellStyle name="Percent (2) 6 18" xfId="1167"/>
    <cellStyle name="Percent (2) 6 19" xfId="1168"/>
    <cellStyle name="Percent (2) 6 2" xfId="1169"/>
    <cellStyle name="Percent (2) 6 20" xfId="1170"/>
    <cellStyle name="Percent (2) 6 21" xfId="1171"/>
    <cellStyle name="Percent (2) 6 3" xfId="1172"/>
    <cellStyle name="Percent (2) 6 4" xfId="1173"/>
    <cellStyle name="Percent (2) 6 5" xfId="1174"/>
    <cellStyle name="Percent (2) 6 6" xfId="1175"/>
    <cellStyle name="Percent (2) 6 7" xfId="1176"/>
    <cellStyle name="Percent (2) 6 8" xfId="1177"/>
    <cellStyle name="Percent (2) 6 9" xfId="1178"/>
    <cellStyle name="Percent (2) 7" xfId="1179"/>
    <cellStyle name="Percent (2) 7 10" xfId="1180"/>
    <cellStyle name="Percent (2) 7 11" xfId="1181"/>
    <cellStyle name="Percent (2) 7 12" xfId="1182"/>
    <cellStyle name="Percent (2) 7 13" xfId="1183"/>
    <cellStyle name="Percent (2) 7 14" xfId="1184"/>
    <cellStyle name="Percent (2) 7 15" xfId="1185"/>
    <cellStyle name="Percent (2) 7 16" xfId="1186"/>
    <cellStyle name="Percent (2) 7 17" xfId="1187"/>
    <cellStyle name="Percent (2) 7 18" xfId="1188"/>
    <cellStyle name="Percent (2) 7 19" xfId="1189"/>
    <cellStyle name="Percent (2) 7 2" xfId="1190"/>
    <cellStyle name="Percent (2) 7 20" xfId="1191"/>
    <cellStyle name="Percent (2) 7 21" xfId="1192"/>
    <cellStyle name="Percent (2) 7 3" xfId="1193"/>
    <cellStyle name="Percent (2) 7 4" xfId="1194"/>
    <cellStyle name="Percent (2) 7 5" xfId="1195"/>
    <cellStyle name="Percent (2) 7 6" xfId="1196"/>
    <cellStyle name="Percent (2) 7 7" xfId="1197"/>
    <cellStyle name="Percent (2) 7 8" xfId="1198"/>
    <cellStyle name="Percent (2) 7 9" xfId="1199"/>
    <cellStyle name="Percent (2) 8" xfId="1200"/>
    <cellStyle name="Percent (2) 8 10" xfId="1201"/>
    <cellStyle name="Percent (2) 8 11" xfId="1202"/>
    <cellStyle name="Percent (2) 8 12" xfId="1203"/>
    <cellStyle name="Percent (2) 8 13" xfId="1204"/>
    <cellStyle name="Percent (2) 8 14" xfId="1205"/>
    <cellStyle name="Percent (2) 8 15" xfId="1206"/>
    <cellStyle name="Percent (2) 8 16" xfId="1207"/>
    <cellStyle name="Percent (2) 8 17" xfId="1208"/>
    <cellStyle name="Percent (2) 8 18" xfId="1209"/>
    <cellStyle name="Percent (2) 8 19" xfId="1210"/>
    <cellStyle name="Percent (2) 8 2" xfId="1211"/>
    <cellStyle name="Percent (2) 8 20" xfId="1212"/>
    <cellStyle name="Percent (2) 8 21" xfId="1213"/>
    <cellStyle name="Percent (2) 8 3" xfId="1214"/>
    <cellStyle name="Percent (2) 8 4" xfId="1215"/>
    <cellStyle name="Percent (2) 8 5" xfId="1216"/>
    <cellStyle name="Percent (2) 8 6" xfId="1217"/>
    <cellStyle name="Percent (2) 8 7" xfId="1218"/>
    <cellStyle name="Percent (2) 8 8" xfId="1219"/>
    <cellStyle name="Percent (2) 8 9" xfId="1220"/>
    <cellStyle name="Percent (2) 9" xfId="1221"/>
    <cellStyle name="Percent (2) 9 10" xfId="1222"/>
    <cellStyle name="Percent (2) 9 11" xfId="1223"/>
    <cellStyle name="Percent (2) 9 12" xfId="1224"/>
    <cellStyle name="Percent (2) 9 13" xfId="1225"/>
    <cellStyle name="Percent (2) 9 14" xfId="1226"/>
    <cellStyle name="Percent (2) 9 15" xfId="1227"/>
    <cellStyle name="Percent (2) 9 16" xfId="1228"/>
    <cellStyle name="Percent (2) 9 17" xfId="1229"/>
    <cellStyle name="Percent (2) 9 18" xfId="1230"/>
    <cellStyle name="Percent (2) 9 19" xfId="1231"/>
    <cellStyle name="Percent (2) 9 2" xfId="1232"/>
    <cellStyle name="Percent (2) 9 20" xfId="1233"/>
    <cellStyle name="Percent (2) 9 21" xfId="1234"/>
    <cellStyle name="Percent (2) 9 3" xfId="1235"/>
    <cellStyle name="Percent (2) 9 4" xfId="1236"/>
    <cellStyle name="Percent (2) 9 5" xfId="1237"/>
    <cellStyle name="Percent (2) 9 6" xfId="1238"/>
    <cellStyle name="Percent (2) 9 7" xfId="1239"/>
    <cellStyle name="Percent (2) 9 8" xfId="1240"/>
    <cellStyle name="Percent (2) 9 9" xfId="1241"/>
    <cellStyle name="Percent 10" xfId="116"/>
    <cellStyle name="Percent 10 10" xfId="1242"/>
    <cellStyle name="Percent 10 11" xfId="1243"/>
    <cellStyle name="Percent 10 12" xfId="1244"/>
    <cellStyle name="Percent 10 13" xfId="1245"/>
    <cellStyle name="Percent 10 14" xfId="1246"/>
    <cellStyle name="Percent 10 15" xfId="1247"/>
    <cellStyle name="Percent 10 16" xfId="1248"/>
    <cellStyle name="Percent 10 17" xfId="1249"/>
    <cellStyle name="Percent 10 18" xfId="1250"/>
    <cellStyle name="Percent 10 19" xfId="1251"/>
    <cellStyle name="Percent 10 2" xfId="1252"/>
    <cellStyle name="Percent 10 20" xfId="1253"/>
    <cellStyle name="Percent 10 21" xfId="1254"/>
    <cellStyle name="Percent 10 3" xfId="1255"/>
    <cellStyle name="Percent 10 4" xfId="1256"/>
    <cellStyle name="Percent 10 5" xfId="1257"/>
    <cellStyle name="Percent 10 6" xfId="1258"/>
    <cellStyle name="Percent 10 7" xfId="1259"/>
    <cellStyle name="Percent 10 8" xfId="1260"/>
    <cellStyle name="Percent 10 9" xfId="1261"/>
    <cellStyle name="Percent 11" xfId="134"/>
    <cellStyle name="Percent 12" xfId="129"/>
    <cellStyle name="Percent 13" xfId="140"/>
    <cellStyle name="Percent 14" xfId="151"/>
    <cellStyle name="Percent 15" xfId="146"/>
    <cellStyle name="Percent 16" xfId="150"/>
    <cellStyle name="Percent 17" xfId="147"/>
    <cellStyle name="Percent 18" xfId="149"/>
    <cellStyle name="Percent 2" xfId="61"/>
    <cellStyle name="Percent 3" xfId="113"/>
    <cellStyle name="Percent 4" xfId="104"/>
    <cellStyle name="Percent 5" xfId="111"/>
    <cellStyle name="Percent 6" xfId="115"/>
    <cellStyle name="Percent 7" xfId="125"/>
    <cellStyle name="Percent 8" xfId="117"/>
    <cellStyle name="Percent 9" xfId="119"/>
    <cellStyle name="Percent.2" xfId="1262"/>
    <cellStyle name="Period" xfId="65"/>
    <cellStyle name="Report Centered" xfId="66"/>
    <cellStyle name="RISKbigPercent" xfId="67"/>
    <cellStyle name="RISKblandrEdge" xfId="68"/>
    <cellStyle name="RISKblCorner" xfId="69"/>
    <cellStyle name="RISKbottomEdge" xfId="70"/>
    <cellStyle name="RISKbrCorner" xfId="71"/>
    <cellStyle name="RISKdarkBoxed" xfId="72"/>
    <cellStyle name="RISKdarkShade" xfId="73"/>
    <cellStyle name="RISKdbottomEdge" xfId="74"/>
    <cellStyle name="RISKdrightEdge" xfId="75"/>
    <cellStyle name="RISKdurationTime" xfId="76"/>
    <cellStyle name="RISKinNumber" xfId="77"/>
    <cellStyle name="RISKlandrEdge" xfId="78"/>
    <cellStyle name="RISKleftEdge" xfId="79"/>
    <cellStyle name="RISKlightBoxed" xfId="80"/>
    <cellStyle name="RISKltandbEdge" xfId="81"/>
    <cellStyle name="RISKnormBoxed" xfId="82"/>
    <cellStyle name="RISKnormCenter" xfId="83"/>
    <cellStyle name="RISKnormHeading" xfId="84"/>
    <cellStyle name="RISKnormItal" xfId="85"/>
    <cellStyle name="RISKnormLabel" xfId="86"/>
    <cellStyle name="RISKnormShade" xfId="87"/>
    <cellStyle name="RISKnormTitle" xfId="88"/>
    <cellStyle name="RISKoutNumber" xfId="89"/>
    <cellStyle name="RISKrightEdge" xfId="90"/>
    <cellStyle name="RISKrtandbEdge" xfId="91"/>
    <cellStyle name="RISKssTime" xfId="92"/>
    <cellStyle name="RISKtandbEdge" xfId="93"/>
    <cellStyle name="RISKtlandrEdge" xfId="94"/>
    <cellStyle name="RISKtlCorner" xfId="95"/>
    <cellStyle name="RISKtopEdge" xfId="96"/>
    <cellStyle name="RISKtrCorner" xfId="97"/>
    <cellStyle name="Style 1" xfId="1263"/>
    <cellStyle name="Title 2" xfId="98"/>
    <cellStyle name="Title 3" xfId="1264"/>
    <cellStyle name="Title 4" xfId="1265"/>
    <cellStyle name="Title 5" xfId="1266"/>
    <cellStyle name="Title 6" xfId="1267"/>
    <cellStyle name="Title Text" xfId="99"/>
    <cellStyle name="Total 2" xfId="100"/>
    <cellStyle name="Total 3" xfId="1268"/>
    <cellStyle name="User_Defined_A" xfId="1269"/>
    <cellStyle name="Warning Text 2" xfId="101"/>
    <cellStyle name="Warning Text 3" xfId="1270"/>
  </cellStyles>
  <dxfs count="19"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Farmers\WesternFarmers%20-%20Sim%20Ta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urce Summary"/>
      <sheetName val="Hugo"/>
      <sheetName val="Anadarko 4"/>
      <sheetName val="Anadarko 5"/>
      <sheetName val="Anadarko 6"/>
      <sheetName val="Mooreland 2"/>
      <sheetName val="Mooreland 3"/>
      <sheetName val="Mooreland 1"/>
      <sheetName val="GENCO 1"/>
      <sheetName val="Anadarko 3"/>
      <sheetName val="Anadarko 1"/>
      <sheetName val="Anadarko 2"/>
      <sheetName val="SWPA"/>
      <sheetName val="Supp SWPA"/>
      <sheetName val="Resource 15"/>
      <sheetName val="Calls"/>
      <sheetName val="Forwards"/>
      <sheetName val="Option Premiums"/>
      <sheetName val="Transmission"/>
      <sheetName val="Time Matrix"/>
      <sheetName val="SWPA SPK Bins"/>
      <sheetName val="Load Forecast"/>
      <sheetName val="Load On Peak"/>
      <sheetName val="Load Off Peak"/>
      <sheetName val="Load Weekend"/>
      <sheetName val="Other Inputs"/>
      <sheetName val="Model Global Data"/>
      <sheetName val="Model Detail"/>
      <sheetName val="Purch &amp; Sales Margins"/>
      <sheetName val="Native Load Gas"/>
      <sheetName val="Model Summary"/>
      <sheetName val="Model Output"/>
      <sheetName val="Simulations"/>
      <sheetName val="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XEP15"/>
  <sheetViews>
    <sheetView showGridLines="0" tabSelected="1" zoomScale="80" zoomScaleNormal="80" workbookViewId="0">
      <selection activeCell="B2" sqref="B2"/>
    </sheetView>
  </sheetViews>
  <sheetFormatPr defaultRowHeight="15"/>
  <cols>
    <col min="2" max="6" width="21.7109375" customWidth="1"/>
    <col min="7" max="17" width="21.7109375" style="461" customWidth="1"/>
  </cols>
  <sheetData>
    <row r="1" spans="2:16370" ht="15.75" thickBot="1">
      <c r="B1" s="452" t="s">
        <v>325</v>
      </c>
      <c r="C1" s="41"/>
      <c r="D1" s="41"/>
      <c r="E1" s="41"/>
      <c r="F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1"/>
      <c r="JU1" s="41"/>
      <c r="JV1" s="41"/>
      <c r="JW1" s="41"/>
      <c r="JX1" s="41"/>
      <c r="JY1" s="41"/>
      <c r="JZ1" s="41"/>
      <c r="KA1" s="41"/>
      <c r="KB1" s="41"/>
      <c r="KC1" s="41"/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1"/>
      <c r="LA1" s="41"/>
      <c r="LB1" s="41"/>
      <c r="LC1" s="41"/>
      <c r="LD1" s="41"/>
      <c r="LE1" s="41"/>
      <c r="LF1" s="41"/>
      <c r="LG1" s="41"/>
      <c r="LH1" s="41"/>
      <c r="LI1" s="41"/>
      <c r="LJ1" s="41"/>
      <c r="LK1" s="41"/>
      <c r="LL1" s="41"/>
      <c r="LM1" s="41"/>
      <c r="LN1" s="41"/>
      <c r="LO1" s="41"/>
      <c r="LP1" s="41"/>
      <c r="LQ1" s="41"/>
      <c r="LR1" s="41"/>
      <c r="LS1" s="41"/>
      <c r="LT1" s="41"/>
      <c r="LU1" s="41"/>
      <c r="LV1" s="41"/>
      <c r="LW1" s="41"/>
      <c r="LX1" s="41"/>
      <c r="LY1" s="41"/>
      <c r="LZ1" s="41"/>
      <c r="MA1" s="41"/>
      <c r="MB1" s="41"/>
      <c r="MC1" s="41"/>
      <c r="MD1" s="41"/>
      <c r="ME1" s="41"/>
      <c r="MF1" s="41"/>
      <c r="MG1" s="41"/>
      <c r="MH1" s="41"/>
      <c r="MI1" s="41"/>
      <c r="MJ1" s="41"/>
      <c r="MK1" s="41"/>
      <c r="ML1" s="41"/>
      <c r="MM1" s="41"/>
      <c r="MN1" s="41"/>
      <c r="MO1" s="41"/>
      <c r="MP1" s="41"/>
      <c r="MQ1" s="41"/>
      <c r="MR1" s="41"/>
      <c r="MS1" s="41"/>
      <c r="MT1" s="41"/>
      <c r="MU1" s="41"/>
      <c r="MV1" s="41"/>
      <c r="MW1" s="41"/>
      <c r="MX1" s="41"/>
      <c r="MY1" s="41"/>
      <c r="MZ1" s="41"/>
      <c r="NA1" s="41"/>
      <c r="NB1" s="41"/>
      <c r="NC1" s="41"/>
      <c r="ND1" s="41"/>
      <c r="NE1" s="41"/>
      <c r="NF1" s="41"/>
      <c r="NG1" s="41"/>
      <c r="NH1" s="41"/>
      <c r="NI1" s="41"/>
      <c r="NJ1" s="41"/>
      <c r="NK1" s="41"/>
      <c r="NL1" s="41"/>
      <c r="NM1" s="41"/>
      <c r="NN1" s="41"/>
      <c r="NO1" s="41"/>
      <c r="NP1" s="41"/>
      <c r="NQ1" s="41"/>
      <c r="NR1" s="41"/>
      <c r="NS1" s="41"/>
      <c r="NT1" s="41"/>
      <c r="NU1" s="41"/>
      <c r="NV1" s="41"/>
      <c r="NW1" s="41"/>
      <c r="NX1" s="41"/>
      <c r="NY1" s="41"/>
      <c r="NZ1" s="41"/>
      <c r="OA1" s="41"/>
      <c r="OB1" s="41"/>
      <c r="OC1" s="41"/>
      <c r="OD1" s="41"/>
      <c r="OE1" s="41"/>
      <c r="OF1" s="41"/>
      <c r="OG1" s="41"/>
      <c r="OH1" s="41"/>
      <c r="OI1" s="41"/>
      <c r="OJ1" s="41"/>
      <c r="OK1" s="41"/>
      <c r="OL1" s="41"/>
      <c r="OM1" s="41"/>
      <c r="ON1" s="41"/>
      <c r="OO1" s="41"/>
      <c r="OP1" s="41"/>
      <c r="OQ1" s="41"/>
      <c r="OR1" s="41"/>
      <c r="OS1" s="41"/>
      <c r="OT1" s="41"/>
      <c r="OU1" s="41"/>
      <c r="OV1" s="41"/>
      <c r="OW1" s="41"/>
      <c r="OX1" s="41"/>
      <c r="OY1" s="41"/>
      <c r="OZ1" s="41"/>
      <c r="PA1" s="41"/>
      <c r="PB1" s="41"/>
      <c r="PC1" s="41"/>
      <c r="PD1" s="41"/>
      <c r="PE1" s="41"/>
      <c r="PF1" s="41"/>
      <c r="PG1" s="41"/>
      <c r="PH1" s="41"/>
      <c r="PI1" s="41"/>
      <c r="PJ1" s="41"/>
      <c r="PK1" s="41"/>
      <c r="PL1" s="41"/>
      <c r="PM1" s="41"/>
      <c r="PN1" s="41"/>
      <c r="PO1" s="41"/>
      <c r="PP1" s="41"/>
      <c r="PQ1" s="41"/>
      <c r="PR1" s="41"/>
      <c r="PS1" s="41"/>
      <c r="PT1" s="41"/>
      <c r="PU1" s="41"/>
      <c r="PV1" s="41"/>
      <c r="PW1" s="41"/>
      <c r="PX1" s="41"/>
      <c r="PY1" s="41"/>
      <c r="PZ1" s="41"/>
      <c r="QA1" s="41"/>
      <c r="QB1" s="41"/>
      <c r="QC1" s="41"/>
      <c r="QD1" s="41"/>
      <c r="QE1" s="41"/>
      <c r="QF1" s="41"/>
      <c r="QG1" s="41"/>
      <c r="QH1" s="41"/>
      <c r="QI1" s="41"/>
      <c r="QJ1" s="41"/>
      <c r="QK1" s="41"/>
      <c r="QL1" s="41"/>
      <c r="QM1" s="41"/>
      <c r="QN1" s="41"/>
      <c r="QO1" s="41"/>
      <c r="QP1" s="41"/>
      <c r="QQ1" s="41"/>
      <c r="QR1" s="41"/>
      <c r="QS1" s="41"/>
      <c r="QT1" s="41"/>
      <c r="QU1" s="41"/>
      <c r="QV1" s="41"/>
      <c r="QW1" s="41"/>
      <c r="QX1" s="41"/>
      <c r="QY1" s="41"/>
      <c r="QZ1" s="41"/>
      <c r="RA1" s="41"/>
      <c r="RB1" s="41"/>
      <c r="RC1" s="41"/>
      <c r="RD1" s="41"/>
      <c r="RE1" s="41"/>
      <c r="RF1" s="41"/>
      <c r="RG1" s="41"/>
      <c r="RH1" s="41"/>
      <c r="RI1" s="41"/>
      <c r="RJ1" s="41"/>
      <c r="RK1" s="41"/>
      <c r="RL1" s="41"/>
      <c r="RM1" s="41"/>
      <c r="RN1" s="41"/>
      <c r="RO1" s="41"/>
      <c r="RP1" s="41"/>
      <c r="RQ1" s="41"/>
      <c r="RR1" s="41"/>
      <c r="RS1" s="41"/>
      <c r="RT1" s="41"/>
      <c r="RU1" s="41"/>
      <c r="RV1" s="41"/>
      <c r="RW1" s="41"/>
      <c r="RX1" s="41"/>
      <c r="RY1" s="41"/>
      <c r="RZ1" s="41"/>
      <c r="SA1" s="41"/>
      <c r="SB1" s="41"/>
      <c r="SC1" s="41"/>
      <c r="SD1" s="41"/>
      <c r="SE1" s="41"/>
      <c r="SF1" s="41"/>
      <c r="SG1" s="41"/>
      <c r="SH1" s="41"/>
      <c r="SI1" s="41"/>
      <c r="SJ1" s="41"/>
      <c r="SK1" s="41"/>
      <c r="SL1" s="41"/>
      <c r="SM1" s="41"/>
      <c r="SN1" s="41"/>
      <c r="SO1" s="41"/>
      <c r="SP1" s="41"/>
      <c r="SQ1" s="41"/>
      <c r="SR1" s="41"/>
      <c r="SS1" s="41"/>
      <c r="ST1" s="41"/>
      <c r="SU1" s="41"/>
      <c r="SV1" s="41"/>
      <c r="SW1" s="41"/>
      <c r="SX1" s="41"/>
      <c r="SY1" s="41"/>
      <c r="SZ1" s="41"/>
      <c r="TA1" s="41"/>
      <c r="TB1" s="41"/>
      <c r="TC1" s="41"/>
      <c r="TD1" s="41"/>
      <c r="TE1" s="41"/>
      <c r="TF1" s="41"/>
      <c r="TG1" s="41"/>
      <c r="TH1" s="41"/>
      <c r="TI1" s="41"/>
      <c r="TJ1" s="41"/>
      <c r="TK1" s="41"/>
      <c r="TL1" s="41"/>
      <c r="TM1" s="41"/>
      <c r="TN1" s="41"/>
      <c r="TO1" s="41"/>
      <c r="TP1" s="41"/>
      <c r="TQ1" s="41"/>
      <c r="TR1" s="41"/>
      <c r="TS1" s="41"/>
      <c r="TT1" s="41"/>
      <c r="TU1" s="41"/>
      <c r="TV1" s="41"/>
      <c r="TW1" s="41"/>
      <c r="TX1" s="41"/>
      <c r="TY1" s="41"/>
      <c r="TZ1" s="41"/>
      <c r="UA1" s="41"/>
      <c r="UB1" s="41"/>
      <c r="UC1" s="41"/>
      <c r="UD1" s="41"/>
      <c r="UE1" s="41"/>
      <c r="UF1" s="41"/>
      <c r="UG1" s="41"/>
      <c r="UH1" s="41"/>
      <c r="UI1" s="41"/>
      <c r="UJ1" s="41"/>
      <c r="UK1" s="41"/>
      <c r="UL1" s="41"/>
      <c r="UM1" s="41"/>
      <c r="UN1" s="41"/>
      <c r="UO1" s="41"/>
      <c r="UP1" s="41"/>
      <c r="UQ1" s="41"/>
      <c r="UR1" s="41"/>
      <c r="US1" s="41"/>
      <c r="UT1" s="41"/>
      <c r="UU1" s="41"/>
      <c r="UV1" s="41"/>
      <c r="UW1" s="41"/>
      <c r="UX1" s="41"/>
      <c r="UY1" s="41"/>
      <c r="UZ1" s="41"/>
      <c r="VA1" s="41"/>
      <c r="VB1" s="41"/>
      <c r="VC1" s="41"/>
      <c r="VD1" s="41"/>
      <c r="VE1" s="41"/>
      <c r="VF1" s="41"/>
      <c r="VG1" s="41"/>
      <c r="VH1" s="41"/>
      <c r="VI1" s="41"/>
      <c r="VJ1" s="41"/>
      <c r="VK1" s="41"/>
      <c r="VL1" s="41"/>
      <c r="VM1" s="41"/>
      <c r="VN1" s="41"/>
      <c r="VO1" s="41"/>
      <c r="VP1" s="41"/>
      <c r="VQ1" s="41"/>
      <c r="VR1" s="41"/>
      <c r="VS1" s="41"/>
      <c r="VT1" s="41"/>
      <c r="VU1" s="41"/>
      <c r="VV1" s="41"/>
      <c r="VW1" s="41"/>
      <c r="VX1" s="41"/>
      <c r="VY1" s="41"/>
      <c r="VZ1" s="41"/>
      <c r="WA1" s="41"/>
      <c r="WB1" s="41"/>
      <c r="WC1" s="41"/>
      <c r="WD1" s="41"/>
      <c r="WE1" s="41"/>
      <c r="WF1" s="41"/>
      <c r="WG1" s="41"/>
      <c r="WH1" s="41"/>
      <c r="WI1" s="41"/>
      <c r="WJ1" s="41"/>
      <c r="WK1" s="41"/>
      <c r="WL1" s="41"/>
      <c r="WM1" s="41"/>
      <c r="WN1" s="41"/>
      <c r="WO1" s="41"/>
      <c r="WP1" s="41"/>
      <c r="WQ1" s="41"/>
      <c r="WR1" s="41"/>
      <c r="WS1" s="41"/>
      <c r="WT1" s="41"/>
      <c r="WU1" s="41"/>
      <c r="WV1" s="41"/>
      <c r="WW1" s="41"/>
      <c r="WX1" s="41"/>
      <c r="WY1" s="41"/>
      <c r="WZ1" s="41"/>
      <c r="XA1" s="41"/>
      <c r="XB1" s="41"/>
      <c r="XC1" s="41"/>
      <c r="XD1" s="41"/>
      <c r="XE1" s="41"/>
      <c r="XF1" s="41"/>
      <c r="XG1" s="41"/>
      <c r="XH1" s="41"/>
      <c r="XI1" s="41"/>
      <c r="XJ1" s="41"/>
      <c r="XK1" s="41"/>
      <c r="XL1" s="41"/>
      <c r="XM1" s="41"/>
      <c r="XN1" s="41"/>
      <c r="XO1" s="41"/>
      <c r="XP1" s="41"/>
      <c r="XQ1" s="41"/>
      <c r="XR1" s="41"/>
      <c r="XS1" s="41"/>
      <c r="XT1" s="41"/>
      <c r="XU1" s="41"/>
      <c r="XV1" s="41"/>
      <c r="XW1" s="41"/>
      <c r="XX1" s="41"/>
      <c r="XY1" s="41"/>
      <c r="XZ1" s="41"/>
      <c r="YA1" s="41"/>
      <c r="YB1" s="41"/>
      <c r="YC1" s="41"/>
      <c r="YD1" s="41"/>
      <c r="YE1" s="41"/>
      <c r="YF1" s="41"/>
      <c r="YG1" s="41"/>
      <c r="YH1" s="41"/>
      <c r="YI1" s="41"/>
      <c r="YJ1" s="41"/>
      <c r="YK1" s="41"/>
      <c r="YL1" s="41"/>
      <c r="YM1" s="41"/>
      <c r="YN1" s="41"/>
      <c r="YO1" s="41"/>
      <c r="YP1" s="41"/>
      <c r="YQ1" s="41"/>
      <c r="YR1" s="41"/>
      <c r="YS1" s="41"/>
      <c r="YT1" s="41"/>
      <c r="YU1" s="41"/>
      <c r="YV1" s="41"/>
      <c r="YW1" s="41"/>
      <c r="YX1" s="41"/>
      <c r="YY1" s="41"/>
      <c r="YZ1" s="41"/>
      <c r="ZA1" s="41"/>
      <c r="ZB1" s="41"/>
      <c r="ZC1" s="41"/>
      <c r="ZD1" s="41"/>
      <c r="ZE1" s="41"/>
      <c r="ZF1" s="41"/>
      <c r="ZG1" s="41"/>
      <c r="ZH1" s="41"/>
      <c r="ZI1" s="41"/>
      <c r="ZJ1" s="41"/>
      <c r="ZK1" s="41"/>
      <c r="ZL1" s="41"/>
      <c r="ZM1" s="41"/>
      <c r="ZN1" s="41"/>
      <c r="ZO1" s="41"/>
      <c r="ZP1" s="41"/>
      <c r="ZQ1" s="41"/>
      <c r="ZR1" s="41"/>
      <c r="ZS1" s="41"/>
      <c r="ZT1" s="41"/>
      <c r="ZU1" s="41"/>
      <c r="ZV1" s="41"/>
      <c r="ZW1" s="41"/>
      <c r="ZX1" s="41"/>
      <c r="ZY1" s="41"/>
      <c r="ZZ1" s="41"/>
      <c r="AAA1" s="41"/>
      <c r="AAB1" s="41"/>
      <c r="AAC1" s="41"/>
      <c r="AAD1" s="41"/>
      <c r="AAE1" s="41"/>
      <c r="AAF1" s="41"/>
      <c r="AAG1" s="41"/>
      <c r="AAH1" s="41"/>
      <c r="AAI1" s="41"/>
      <c r="AAJ1" s="41"/>
      <c r="AAK1" s="41"/>
      <c r="AAL1" s="41"/>
      <c r="AAM1" s="41"/>
      <c r="AAN1" s="41"/>
      <c r="AAO1" s="41"/>
      <c r="AAP1" s="41"/>
      <c r="AAQ1" s="41"/>
      <c r="AAR1" s="41"/>
      <c r="AAS1" s="41"/>
      <c r="AAT1" s="41"/>
      <c r="AAU1" s="41"/>
      <c r="AAV1" s="41"/>
      <c r="AAW1" s="41"/>
      <c r="AAX1" s="41"/>
      <c r="AAY1" s="41"/>
      <c r="AAZ1" s="41"/>
      <c r="ABA1" s="41"/>
      <c r="ABB1" s="41"/>
      <c r="ABC1" s="41"/>
      <c r="ABD1" s="41"/>
      <c r="ABE1" s="41"/>
      <c r="ABF1" s="41"/>
      <c r="ABG1" s="41"/>
      <c r="ABH1" s="41"/>
      <c r="ABI1" s="41"/>
      <c r="ABJ1" s="41"/>
      <c r="ABK1" s="41"/>
      <c r="ABL1" s="41"/>
      <c r="ABM1" s="41"/>
      <c r="ABN1" s="41"/>
      <c r="ABO1" s="41"/>
      <c r="ABP1" s="41"/>
      <c r="ABQ1" s="41"/>
      <c r="ABR1" s="41"/>
      <c r="ABS1" s="41"/>
      <c r="ABT1" s="41"/>
      <c r="ABU1" s="41"/>
      <c r="ABV1" s="41"/>
      <c r="ABW1" s="41"/>
      <c r="ABX1" s="41"/>
      <c r="ABY1" s="41"/>
      <c r="ABZ1" s="41"/>
      <c r="ACA1" s="41"/>
      <c r="ACB1" s="41"/>
      <c r="ACC1" s="41"/>
      <c r="ACD1" s="41"/>
      <c r="ACE1" s="41"/>
      <c r="ACF1" s="41"/>
      <c r="ACG1" s="41"/>
      <c r="ACH1" s="41"/>
      <c r="ACI1" s="41"/>
      <c r="ACJ1" s="41"/>
      <c r="ACK1" s="41"/>
      <c r="ACL1" s="41"/>
      <c r="ACM1" s="41"/>
      <c r="ACN1" s="41"/>
      <c r="ACO1" s="41"/>
      <c r="ACP1" s="41"/>
      <c r="ACQ1" s="41"/>
      <c r="ACR1" s="41"/>
      <c r="ACS1" s="41"/>
      <c r="ACT1" s="41"/>
      <c r="ACU1" s="41"/>
      <c r="ACV1" s="41"/>
      <c r="ACW1" s="41"/>
      <c r="ACX1" s="41"/>
      <c r="ACY1" s="41"/>
      <c r="ACZ1" s="41"/>
      <c r="ADA1" s="41"/>
      <c r="ADB1" s="41"/>
      <c r="ADC1" s="41"/>
      <c r="ADD1" s="41"/>
      <c r="ADE1" s="41"/>
      <c r="ADF1" s="41"/>
      <c r="ADG1" s="41"/>
      <c r="ADH1" s="41"/>
      <c r="ADI1" s="41"/>
      <c r="ADJ1" s="41"/>
      <c r="ADK1" s="41"/>
      <c r="ADL1" s="41"/>
      <c r="ADM1" s="41"/>
      <c r="ADN1" s="41"/>
      <c r="ADO1" s="41"/>
      <c r="ADP1" s="41"/>
      <c r="ADQ1" s="41"/>
      <c r="ADR1" s="41"/>
      <c r="ADS1" s="41"/>
      <c r="ADT1" s="41"/>
      <c r="ADU1" s="41"/>
      <c r="ADV1" s="41"/>
      <c r="ADW1" s="41"/>
      <c r="ADX1" s="41"/>
      <c r="ADY1" s="41"/>
      <c r="ADZ1" s="41"/>
      <c r="AEA1" s="41"/>
      <c r="AEB1" s="41"/>
      <c r="AEC1" s="41"/>
      <c r="AED1" s="41"/>
      <c r="AEE1" s="41"/>
      <c r="AEF1" s="41"/>
      <c r="AEG1" s="41"/>
      <c r="AEH1" s="41"/>
      <c r="AEI1" s="41"/>
      <c r="AEJ1" s="41"/>
      <c r="AEK1" s="41"/>
      <c r="AEL1" s="41"/>
      <c r="AEM1" s="41"/>
      <c r="AEN1" s="41"/>
      <c r="AEO1" s="41"/>
      <c r="AEP1" s="41"/>
      <c r="AEQ1" s="41"/>
      <c r="AER1" s="41"/>
      <c r="AES1" s="41"/>
      <c r="AET1" s="41"/>
      <c r="AEU1" s="41"/>
      <c r="AEV1" s="41"/>
      <c r="AEW1" s="41"/>
      <c r="AEX1" s="41"/>
      <c r="AEY1" s="41"/>
      <c r="AEZ1" s="41"/>
      <c r="AFA1" s="41"/>
      <c r="AFB1" s="41"/>
      <c r="AFC1" s="41"/>
      <c r="AFD1" s="41"/>
      <c r="AFE1" s="41"/>
      <c r="AFF1" s="41"/>
      <c r="AFG1" s="41"/>
      <c r="AFH1" s="41"/>
      <c r="AFI1" s="41"/>
      <c r="AFJ1" s="41"/>
      <c r="AFK1" s="41"/>
      <c r="AFL1" s="41"/>
      <c r="AFM1" s="41"/>
      <c r="AFN1" s="41"/>
      <c r="AFO1" s="41"/>
      <c r="AFP1" s="41"/>
      <c r="AFQ1" s="41"/>
      <c r="AFR1" s="41"/>
      <c r="AFS1" s="41"/>
      <c r="AFT1" s="41"/>
      <c r="AFU1" s="41"/>
      <c r="AFV1" s="41"/>
      <c r="AFW1" s="41"/>
      <c r="AFX1" s="41"/>
      <c r="AFY1" s="41"/>
      <c r="AFZ1" s="41"/>
      <c r="AGA1" s="41"/>
      <c r="AGB1" s="41"/>
      <c r="AGC1" s="41"/>
      <c r="AGD1" s="41"/>
      <c r="AGE1" s="41"/>
      <c r="AGF1" s="41"/>
      <c r="AGG1" s="41"/>
      <c r="AGH1" s="41"/>
      <c r="AGI1" s="41"/>
      <c r="AGJ1" s="41"/>
      <c r="AGK1" s="41"/>
      <c r="AGL1" s="41"/>
      <c r="AGM1" s="41"/>
      <c r="AGN1" s="41"/>
      <c r="AGO1" s="41"/>
      <c r="AGP1" s="41"/>
      <c r="AGQ1" s="41"/>
      <c r="AGR1" s="41"/>
      <c r="AGS1" s="41"/>
      <c r="AGT1" s="41"/>
      <c r="AGU1" s="41"/>
      <c r="AGV1" s="41"/>
      <c r="AGW1" s="41"/>
      <c r="AGX1" s="41"/>
      <c r="AGY1" s="41"/>
      <c r="AGZ1" s="41"/>
      <c r="AHA1" s="41"/>
      <c r="AHB1" s="41"/>
      <c r="AHC1" s="41"/>
      <c r="AHD1" s="41"/>
      <c r="AHE1" s="41"/>
      <c r="AHF1" s="41"/>
      <c r="AHG1" s="41"/>
      <c r="AHH1" s="41"/>
      <c r="AHI1" s="41"/>
      <c r="AHJ1" s="41"/>
      <c r="AHK1" s="41"/>
      <c r="AHL1" s="41"/>
      <c r="AHM1" s="41"/>
      <c r="AHN1" s="41"/>
      <c r="AHO1" s="41"/>
      <c r="AHP1" s="41"/>
      <c r="AHQ1" s="41"/>
      <c r="AHR1" s="41"/>
      <c r="AHS1" s="41"/>
      <c r="AHT1" s="41"/>
      <c r="AHU1" s="41"/>
      <c r="AHV1" s="41"/>
      <c r="AHW1" s="41"/>
      <c r="AHX1" s="41"/>
      <c r="AHY1" s="41"/>
      <c r="AHZ1" s="41"/>
      <c r="AIA1" s="41"/>
      <c r="AIB1" s="41"/>
      <c r="AIC1" s="41"/>
      <c r="AID1" s="41"/>
      <c r="AIE1" s="41"/>
      <c r="AIF1" s="41"/>
      <c r="AIG1" s="41"/>
      <c r="AIH1" s="41"/>
      <c r="AII1" s="41"/>
      <c r="AIJ1" s="41"/>
      <c r="AIK1" s="41"/>
      <c r="AIL1" s="41"/>
      <c r="AIM1" s="41"/>
      <c r="AIN1" s="41"/>
      <c r="AIO1" s="41"/>
      <c r="AIP1" s="41"/>
      <c r="AIQ1" s="41"/>
      <c r="AIR1" s="41"/>
      <c r="AIS1" s="41"/>
      <c r="AIT1" s="41"/>
      <c r="AIU1" s="41"/>
      <c r="AIV1" s="41"/>
      <c r="AIW1" s="41"/>
      <c r="AIX1" s="41"/>
      <c r="AIY1" s="41"/>
      <c r="AIZ1" s="41"/>
      <c r="AJA1" s="41"/>
      <c r="AJB1" s="41"/>
      <c r="AJC1" s="41"/>
      <c r="AJD1" s="41"/>
      <c r="AJE1" s="41"/>
      <c r="AJF1" s="41"/>
      <c r="AJG1" s="41"/>
      <c r="AJH1" s="41"/>
      <c r="AJI1" s="41"/>
      <c r="AJJ1" s="41"/>
      <c r="AJK1" s="41"/>
      <c r="AJL1" s="41"/>
      <c r="AJM1" s="41"/>
      <c r="AJN1" s="41"/>
      <c r="AJO1" s="41"/>
      <c r="AJP1" s="41"/>
      <c r="AJQ1" s="41"/>
      <c r="AJR1" s="41"/>
      <c r="AJS1" s="41"/>
      <c r="AJT1" s="41"/>
      <c r="AJU1" s="41"/>
      <c r="AJV1" s="41"/>
      <c r="AJW1" s="41"/>
      <c r="AJX1" s="41"/>
      <c r="AJY1" s="41"/>
      <c r="AJZ1" s="41"/>
      <c r="AKA1" s="41"/>
      <c r="AKB1" s="41"/>
      <c r="AKC1" s="41"/>
      <c r="AKD1" s="41"/>
      <c r="AKE1" s="41"/>
      <c r="AKF1" s="41"/>
      <c r="AKG1" s="41"/>
      <c r="AKH1" s="41"/>
      <c r="AKI1" s="41"/>
      <c r="AKJ1" s="41"/>
      <c r="AKK1" s="41"/>
      <c r="AKL1" s="41"/>
      <c r="AKM1" s="41"/>
      <c r="AKN1" s="41"/>
      <c r="AKO1" s="41"/>
      <c r="AKP1" s="41"/>
      <c r="AKQ1" s="41"/>
      <c r="AKR1" s="41"/>
      <c r="AKS1" s="41"/>
      <c r="AKT1" s="41"/>
      <c r="AKU1" s="41"/>
      <c r="AKV1" s="41"/>
      <c r="AKW1" s="41"/>
      <c r="AKX1" s="41"/>
      <c r="AKY1" s="41"/>
      <c r="AKZ1" s="41"/>
      <c r="ALA1" s="41"/>
      <c r="ALB1" s="41"/>
      <c r="ALC1" s="41"/>
      <c r="ALD1" s="41"/>
      <c r="ALE1" s="41"/>
      <c r="ALF1" s="41"/>
      <c r="ALG1" s="41"/>
      <c r="ALH1" s="41"/>
      <c r="ALI1" s="41"/>
      <c r="ALJ1" s="41"/>
      <c r="ALK1" s="41"/>
      <c r="ALL1" s="41"/>
      <c r="ALM1" s="41"/>
      <c r="ALN1" s="41"/>
      <c r="ALO1" s="41"/>
      <c r="ALP1" s="41"/>
      <c r="ALQ1" s="41"/>
      <c r="ALR1" s="41"/>
      <c r="ALS1" s="41"/>
      <c r="ALT1" s="41"/>
      <c r="ALU1" s="41"/>
      <c r="ALV1" s="41"/>
      <c r="ALW1" s="41"/>
      <c r="ALX1" s="41"/>
      <c r="ALY1" s="41"/>
      <c r="ALZ1" s="41"/>
      <c r="AMA1" s="41"/>
      <c r="AMB1" s="41"/>
      <c r="AMC1" s="41"/>
      <c r="AMD1" s="41"/>
      <c r="AME1" s="41"/>
      <c r="AMF1" s="41"/>
      <c r="AMG1" s="41"/>
      <c r="AMH1" s="41"/>
      <c r="AMI1" s="41"/>
      <c r="AMJ1" s="41"/>
      <c r="AMK1" s="41"/>
      <c r="AML1" s="41"/>
      <c r="AMM1" s="41"/>
      <c r="AMN1" s="41"/>
      <c r="AMO1" s="41"/>
      <c r="AMP1" s="41"/>
      <c r="AMQ1" s="41"/>
      <c r="AMR1" s="41"/>
      <c r="AMS1" s="41"/>
      <c r="AMT1" s="41"/>
      <c r="AMU1" s="41"/>
      <c r="AMV1" s="41"/>
      <c r="AMW1" s="41"/>
      <c r="AMX1" s="41"/>
      <c r="AMY1" s="41"/>
      <c r="AMZ1" s="41"/>
      <c r="ANA1" s="41"/>
      <c r="ANB1" s="41"/>
      <c r="ANC1" s="41"/>
      <c r="AND1" s="41"/>
      <c r="ANE1" s="41"/>
      <c r="ANF1" s="41"/>
      <c r="ANG1" s="41"/>
      <c r="ANH1" s="41"/>
      <c r="ANI1" s="41"/>
      <c r="ANJ1" s="41"/>
      <c r="ANK1" s="41"/>
      <c r="ANL1" s="41"/>
      <c r="ANM1" s="41"/>
      <c r="ANN1" s="41"/>
      <c r="ANO1" s="41"/>
      <c r="ANP1" s="41"/>
      <c r="ANQ1" s="41"/>
      <c r="ANR1" s="41"/>
      <c r="ANS1" s="41"/>
      <c r="ANT1" s="41"/>
      <c r="ANU1" s="41"/>
      <c r="ANV1" s="41"/>
      <c r="ANW1" s="41"/>
      <c r="ANX1" s="41"/>
      <c r="ANY1" s="41"/>
      <c r="ANZ1" s="41"/>
      <c r="AOA1" s="41"/>
      <c r="AOB1" s="41"/>
      <c r="AOC1" s="41"/>
      <c r="AOD1" s="41"/>
      <c r="AOE1" s="41"/>
      <c r="AOF1" s="41"/>
      <c r="AOG1" s="41"/>
      <c r="AOH1" s="41"/>
      <c r="AOI1" s="41"/>
      <c r="AOJ1" s="41"/>
      <c r="AOK1" s="41"/>
      <c r="AOL1" s="41"/>
      <c r="AOM1" s="41"/>
      <c r="AON1" s="41"/>
      <c r="AOO1" s="41"/>
      <c r="AOP1" s="41"/>
      <c r="AOQ1" s="41"/>
      <c r="AOR1" s="41"/>
      <c r="AOS1" s="41"/>
      <c r="AOT1" s="41"/>
      <c r="AOU1" s="41"/>
      <c r="AOV1" s="41"/>
      <c r="AOW1" s="41"/>
      <c r="AOX1" s="41"/>
      <c r="AOY1" s="41"/>
      <c r="AOZ1" s="41"/>
      <c r="APA1" s="41"/>
      <c r="APB1" s="41"/>
      <c r="APC1" s="41"/>
      <c r="APD1" s="41"/>
      <c r="APE1" s="41"/>
      <c r="APF1" s="41"/>
      <c r="APG1" s="41"/>
      <c r="APH1" s="41"/>
      <c r="API1" s="41"/>
      <c r="APJ1" s="41"/>
      <c r="APK1" s="41"/>
      <c r="APL1" s="41"/>
      <c r="APM1" s="41"/>
      <c r="APN1" s="41"/>
      <c r="APO1" s="41"/>
      <c r="APP1" s="41"/>
      <c r="APQ1" s="41"/>
      <c r="APR1" s="41"/>
      <c r="APS1" s="41"/>
      <c r="APT1" s="41"/>
      <c r="APU1" s="41"/>
      <c r="APV1" s="41"/>
      <c r="APW1" s="41"/>
      <c r="APX1" s="41"/>
      <c r="APY1" s="41"/>
      <c r="APZ1" s="41"/>
      <c r="AQA1" s="41"/>
      <c r="AQB1" s="41"/>
      <c r="AQC1" s="41"/>
      <c r="AQD1" s="41"/>
      <c r="AQE1" s="41"/>
      <c r="AQF1" s="41"/>
      <c r="AQG1" s="41"/>
      <c r="AQH1" s="41"/>
      <c r="AQI1" s="41"/>
      <c r="AQJ1" s="41"/>
      <c r="AQK1" s="41"/>
      <c r="AQL1" s="41"/>
      <c r="AQM1" s="41"/>
      <c r="AQN1" s="41"/>
      <c r="AQO1" s="41"/>
      <c r="AQP1" s="41"/>
      <c r="AQQ1" s="41"/>
      <c r="AQR1" s="41"/>
      <c r="AQS1" s="41"/>
      <c r="AQT1" s="41"/>
      <c r="AQU1" s="41"/>
      <c r="AQV1" s="41"/>
      <c r="AQW1" s="41"/>
      <c r="AQX1" s="41"/>
      <c r="AQY1" s="41"/>
      <c r="AQZ1" s="41"/>
      <c r="ARA1" s="41"/>
      <c r="ARB1" s="41"/>
      <c r="ARC1" s="41"/>
      <c r="ARD1" s="41"/>
      <c r="ARE1" s="41"/>
      <c r="ARF1" s="41"/>
      <c r="ARG1" s="41"/>
      <c r="ARH1" s="41"/>
      <c r="ARI1" s="41"/>
      <c r="ARJ1" s="41"/>
      <c r="ARK1" s="41"/>
      <c r="ARL1" s="41"/>
      <c r="ARM1" s="41"/>
      <c r="ARN1" s="41"/>
      <c r="ARO1" s="41"/>
      <c r="ARP1" s="41"/>
      <c r="ARQ1" s="41"/>
      <c r="ARR1" s="41"/>
      <c r="ARS1" s="41"/>
      <c r="ART1" s="41"/>
      <c r="ARU1" s="41"/>
      <c r="ARV1" s="41"/>
      <c r="ARW1" s="41"/>
      <c r="ARX1" s="41"/>
      <c r="ARY1" s="41"/>
      <c r="ARZ1" s="41"/>
      <c r="ASA1" s="41"/>
      <c r="ASB1" s="41"/>
      <c r="ASC1" s="41"/>
      <c r="ASD1" s="41"/>
      <c r="ASE1" s="41"/>
      <c r="ASF1" s="41"/>
      <c r="ASG1" s="41"/>
      <c r="ASH1" s="41"/>
      <c r="ASI1" s="41"/>
      <c r="ASJ1" s="41"/>
      <c r="ASK1" s="41"/>
      <c r="ASL1" s="41"/>
      <c r="ASM1" s="41"/>
      <c r="ASN1" s="41"/>
      <c r="ASO1" s="41"/>
      <c r="ASP1" s="41"/>
      <c r="ASQ1" s="41"/>
      <c r="ASR1" s="41"/>
      <c r="ASS1" s="41"/>
      <c r="AST1" s="41"/>
      <c r="ASU1" s="41"/>
      <c r="ASV1" s="41"/>
      <c r="ASW1" s="41"/>
      <c r="ASX1" s="41"/>
      <c r="ASY1" s="41"/>
      <c r="ASZ1" s="41"/>
      <c r="ATA1" s="41"/>
      <c r="ATB1" s="41"/>
      <c r="ATC1" s="41"/>
      <c r="ATD1" s="41"/>
      <c r="ATE1" s="41"/>
      <c r="ATF1" s="41"/>
      <c r="ATG1" s="41"/>
      <c r="ATH1" s="41"/>
      <c r="ATI1" s="41"/>
      <c r="ATJ1" s="41"/>
      <c r="ATK1" s="41"/>
      <c r="ATL1" s="41"/>
      <c r="ATM1" s="41"/>
      <c r="ATN1" s="41"/>
      <c r="ATO1" s="41"/>
      <c r="ATP1" s="41"/>
      <c r="ATQ1" s="41"/>
      <c r="ATR1" s="41"/>
      <c r="ATS1" s="41"/>
      <c r="ATT1" s="41"/>
      <c r="ATU1" s="41"/>
      <c r="ATV1" s="41"/>
      <c r="ATW1" s="41"/>
      <c r="ATX1" s="41"/>
      <c r="ATY1" s="41"/>
      <c r="ATZ1" s="41"/>
      <c r="AUA1" s="41"/>
      <c r="AUB1" s="41"/>
      <c r="AUC1" s="41"/>
      <c r="AUD1" s="41"/>
      <c r="AUE1" s="41"/>
      <c r="AUF1" s="41"/>
      <c r="AUG1" s="41"/>
      <c r="AUH1" s="41"/>
      <c r="AUI1" s="41"/>
      <c r="AUJ1" s="41"/>
      <c r="AUK1" s="41"/>
      <c r="AUL1" s="41"/>
      <c r="AUM1" s="41"/>
      <c r="AUN1" s="41"/>
      <c r="AUO1" s="41"/>
      <c r="AUP1" s="41"/>
      <c r="AUQ1" s="41"/>
      <c r="AUR1" s="41"/>
      <c r="AUS1" s="41"/>
      <c r="AUT1" s="41"/>
      <c r="AUU1" s="41"/>
      <c r="AUV1" s="41"/>
      <c r="AUW1" s="41"/>
      <c r="AUX1" s="41"/>
      <c r="AUY1" s="41"/>
      <c r="AUZ1" s="41"/>
      <c r="AVA1" s="41"/>
      <c r="AVB1" s="41"/>
      <c r="AVC1" s="41"/>
      <c r="AVD1" s="41"/>
      <c r="AVE1" s="41"/>
      <c r="AVF1" s="41"/>
      <c r="AVG1" s="41"/>
      <c r="AVH1" s="41"/>
      <c r="AVI1" s="41"/>
      <c r="AVJ1" s="41"/>
      <c r="AVK1" s="41"/>
      <c r="AVL1" s="41"/>
      <c r="AVM1" s="41"/>
      <c r="AVN1" s="41"/>
      <c r="AVO1" s="41"/>
      <c r="AVP1" s="41"/>
      <c r="AVQ1" s="41"/>
      <c r="AVR1" s="41"/>
      <c r="AVS1" s="41"/>
      <c r="AVT1" s="41"/>
      <c r="AVU1" s="41"/>
      <c r="AVV1" s="41"/>
      <c r="AVW1" s="41"/>
      <c r="AVX1" s="41"/>
      <c r="AVY1" s="41"/>
      <c r="AVZ1" s="41"/>
      <c r="AWA1" s="41"/>
      <c r="AWB1" s="41"/>
      <c r="AWC1" s="41"/>
      <c r="AWD1" s="41"/>
      <c r="AWE1" s="41"/>
      <c r="AWF1" s="41"/>
      <c r="AWG1" s="41"/>
      <c r="AWH1" s="41"/>
      <c r="AWI1" s="41"/>
      <c r="AWJ1" s="41"/>
      <c r="AWK1" s="41"/>
      <c r="AWL1" s="41"/>
      <c r="AWM1" s="41"/>
      <c r="AWN1" s="41"/>
      <c r="AWO1" s="41"/>
      <c r="AWP1" s="41"/>
      <c r="AWQ1" s="41"/>
      <c r="AWR1" s="41"/>
      <c r="AWS1" s="41"/>
      <c r="AWT1" s="41"/>
      <c r="AWU1" s="41"/>
      <c r="AWV1" s="41"/>
      <c r="AWW1" s="41"/>
      <c r="AWX1" s="41"/>
      <c r="AWY1" s="41"/>
      <c r="AWZ1" s="41"/>
      <c r="AXA1" s="41"/>
      <c r="AXB1" s="41"/>
      <c r="AXC1" s="41"/>
      <c r="AXD1" s="41"/>
      <c r="AXE1" s="41"/>
      <c r="AXF1" s="41"/>
      <c r="AXG1" s="41"/>
      <c r="AXH1" s="41"/>
      <c r="AXI1" s="41"/>
      <c r="AXJ1" s="41"/>
      <c r="AXK1" s="41"/>
      <c r="AXL1" s="41"/>
      <c r="AXM1" s="41"/>
      <c r="AXN1" s="41"/>
      <c r="AXO1" s="41"/>
      <c r="AXP1" s="41"/>
      <c r="AXQ1" s="41"/>
      <c r="AXR1" s="41"/>
      <c r="AXS1" s="41"/>
      <c r="AXT1" s="41"/>
      <c r="AXU1" s="41"/>
      <c r="AXV1" s="41"/>
      <c r="AXW1" s="41"/>
      <c r="AXX1" s="41"/>
      <c r="AXY1" s="41"/>
      <c r="AXZ1" s="41"/>
      <c r="AYA1" s="41"/>
      <c r="AYB1" s="41"/>
      <c r="AYC1" s="41"/>
      <c r="AYD1" s="41"/>
      <c r="AYE1" s="41"/>
      <c r="AYF1" s="41"/>
      <c r="AYG1" s="41"/>
      <c r="AYH1" s="41"/>
      <c r="AYI1" s="41"/>
      <c r="AYJ1" s="41"/>
      <c r="AYK1" s="41"/>
      <c r="AYL1" s="41"/>
      <c r="AYM1" s="41"/>
      <c r="AYN1" s="41"/>
      <c r="AYO1" s="41"/>
      <c r="AYP1" s="41"/>
      <c r="AYQ1" s="41"/>
      <c r="AYR1" s="41"/>
      <c r="AYS1" s="41"/>
      <c r="AYT1" s="41"/>
      <c r="AYU1" s="41"/>
      <c r="AYV1" s="41"/>
      <c r="AYW1" s="41"/>
      <c r="AYX1" s="41"/>
      <c r="AYY1" s="41"/>
      <c r="AYZ1" s="41"/>
      <c r="AZA1" s="41"/>
      <c r="AZB1" s="41"/>
      <c r="AZC1" s="41"/>
      <c r="AZD1" s="41"/>
      <c r="AZE1" s="41"/>
      <c r="AZF1" s="41"/>
      <c r="AZG1" s="41"/>
      <c r="AZH1" s="41"/>
      <c r="AZI1" s="41"/>
      <c r="AZJ1" s="41"/>
      <c r="AZK1" s="41"/>
      <c r="AZL1" s="41"/>
      <c r="AZM1" s="41"/>
      <c r="AZN1" s="41"/>
      <c r="AZO1" s="41"/>
      <c r="AZP1" s="41"/>
      <c r="AZQ1" s="41"/>
      <c r="AZR1" s="41"/>
      <c r="AZS1" s="41"/>
      <c r="AZT1" s="41"/>
      <c r="AZU1" s="41"/>
      <c r="AZV1" s="41"/>
      <c r="AZW1" s="41"/>
      <c r="AZX1" s="41"/>
      <c r="AZY1" s="41"/>
      <c r="AZZ1" s="41"/>
      <c r="BAA1" s="41"/>
      <c r="BAB1" s="41"/>
      <c r="BAC1" s="41"/>
      <c r="BAD1" s="41"/>
      <c r="BAE1" s="41"/>
      <c r="BAF1" s="41"/>
      <c r="BAG1" s="41"/>
      <c r="BAH1" s="41"/>
      <c r="BAI1" s="41"/>
      <c r="BAJ1" s="41"/>
      <c r="BAK1" s="41"/>
      <c r="BAL1" s="41"/>
      <c r="BAM1" s="41"/>
      <c r="BAN1" s="41"/>
      <c r="BAO1" s="41"/>
      <c r="BAP1" s="41"/>
      <c r="BAQ1" s="41"/>
      <c r="BAR1" s="41"/>
      <c r="BAS1" s="41"/>
      <c r="BAT1" s="41"/>
      <c r="BAU1" s="41"/>
      <c r="BAV1" s="41"/>
      <c r="BAW1" s="41"/>
      <c r="BAX1" s="41"/>
      <c r="BAY1" s="41"/>
      <c r="BAZ1" s="41"/>
      <c r="BBA1" s="41"/>
      <c r="BBB1" s="41"/>
      <c r="BBC1" s="41"/>
      <c r="BBD1" s="41"/>
      <c r="BBE1" s="41"/>
      <c r="BBF1" s="41"/>
      <c r="BBG1" s="41"/>
      <c r="BBH1" s="41"/>
      <c r="BBI1" s="41"/>
      <c r="BBJ1" s="41"/>
      <c r="BBK1" s="41"/>
      <c r="BBL1" s="41"/>
      <c r="BBM1" s="41"/>
      <c r="BBN1" s="41"/>
      <c r="BBO1" s="41"/>
      <c r="BBP1" s="41"/>
      <c r="BBQ1" s="41"/>
      <c r="BBR1" s="41"/>
      <c r="BBS1" s="41"/>
      <c r="BBT1" s="41"/>
      <c r="BBU1" s="41"/>
      <c r="BBV1" s="41"/>
      <c r="BBW1" s="41"/>
      <c r="BBX1" s="41"/>
      <c r="BBY1" s="41"/>
      <c r="BBZ1" s="41"/>
      <c r="BCA1" s="41"/>
      <c r="BCB1" s="41"/>
      <c r="BCC1" s="41"/>
      <c r="BCD1" s="41"/>
      <c r="BCE1" s="41"/>
      <c r="BCF1" s="41"/>
      <c r="BCG1" s="41"/>
      <c r="BCH1" s="41"/>
      <c r="BCI1" s="41"/>
      <c r="BCJ1" s="41"/>
      <c r="BCK1" s="41"/>
      <c r="BCL1" s="41"/>
      <c r="BCM1" s="41"/>
      <c r="BCN1" s="41"/>
      <c r="BCO1" s="41"/>
      <c r="BCP1" s="41"/>
      <c r="BCQ1" s="41"/>
      <c r="BCR1" s="41"/>
      <c r="BCS1" s="41"/>
      <c r="BCT1" s="41"/>
      <c r="BCU1" s="41"/>
      <c r="BCV1" s="41"/>
      <c r="BCW1" s="41"/>
      <c r="BCX1" s="41"/>
      <c r="BCY1" s="41"/>
      <c r="BCZ1" s="41"/>
      <c r="BDA1" s="41"/>
      <c r="BDB1" s="41"/>
      <c r="BDC1" s="41"/>
      <c r="BDD1" s="41"/>
      <c r="BDE1" s="41"/>
      <c r="BDF1" s="41"/>
      <c r="BDG1" s="41"/>
      <c r="BDH1" s="41"/>
      <c r="BDI1" s="41"/>
      <c r="BDJ1" s="41"/>
      <c r="BDK1" s="41"/>
      <c r="BDL1" s="41"/>
      <c r="BDM1" s="41"/>
      <c r="BDN1" s="41"/>
      <c r="BDO1" s="41"/>
      <c r="BDP1" s="41"/>
      <c r="BDQ1" s="41"/>
      <c r="BDR1" s="41"/>
      <c r="BDS1" s="41"/>
      <c r="BDT1" s="41"/>
      <c r="BDU1" s="41"/>
      <c r="BDV1" s="41"/>
      <c r="BDW1" s="41"/>
      <c r="BDX1" s="41"/>
      <c r="BDY1" s="41"/>
      <c r="BDZ1" s="41"/>
      <c r="BEA1" s="41"/>
      <c r="BEB1" s="41"/>
      <c r="BEC1" s="41"/>
      <c r="BED1" s="41"/>
      <c r="BEE1" s="41"/>
      <c r="BEF1" s="41"/>
      <c r="BEG1" s="41"/>
      <c r="BEH1" s="41"/>
      <c r="BEI1" s="41"/>
      <c r="BEJ1" s="41"/>
      <c r="BEK1" s="41"/>
      <c r="BEL1" s="41"/>
      <c r="BEM1" s="41"/>
      <c r="BEN1" s="41"/>
      <c r="BEO1" s="41"/>
      <c r="BEP1" s="41"/>
      <c r="BEQ1" s="41"/>
      <c r="BER1" s="41"/>
      <c r="BES1" s="41"/>
      <c r="BET1" s="41"/>
      <c r="BEU1" s="41"/>
      <c r="BEV1" s="41"/>
      <c r="BEW1" s="41"/>
      <c r="BEX1" s="41"/>
      <c r="BEY1" s="41"/>
      <c r="BEZ1" s="41"/>
      <c r="BFA1" s="41"/>
      <c r="BFB1" s="41"/>
      <c r="BFC1" s="41"/>
      <c r="BFD1" s="41"/>
      <c r="BFE1" s="41"/>
      <c r="BFF1" s="41"/>
      <c r="BFG1" s="41"/>
      <c r="BFH1" s="41"/>
      <c r="BFI1" s="41"/>
      <c r="BFJ1" s="41"/>
      <c r="BFK1" s="41"/>
      <c r="BFL1" s="41"/>
      <c r="BFM1" s="41"/>
      <c r="BFN1" s="41"/>
      <c r="BFO1" s="41"/>
      <c r="BFP1" s="41"/>
      <c r="BFQ1" s="41"/>
      <c r="BFR1" s="41"/>
      <c r="BFS1" s="41"/>
      <c r="BFT1" s="41"/>
      <c r="BFU1" s="41"/>
      <c r="BFV1" s="41"/>
      <c r="BFW1" s="41"/>
      <c r="BFX1" s="41"/>
      <c r="BFY1" s="41"/>
      <c r="BFZ1" s="41"/>
      <c r="BGA1" s="41"/>
      <c r="BGB1" s="41"/>
      <c r="BGC1" s="41"/>
      <c r="BGD1" s="41"/>
      <c r="BGE1" s="41"/>
      <c r="BGF1" s="41"/>
      <c r="BGG1" s="41"/>
      <c r="BGH1" s="41"/>
      <c r="BGI1" s="41"/>
      <c r="BGJ1" s="41"/>
      <c r="BGK1" s="41"/>
      <c r="BGL1" s="41"/>
      <c r="BGM1" s="41"/>
      <c r="BGN1" s="41"/>
      <c r="BGO1" s="41"/>
      <c r="BGP1" s="41"/>
      <c r="BGQ1" s="41"/>
      <c r="BGR1" s="41"/>
      <c r="BGS1" s="41"/>
      <c r="BGT1" s="41"/>
      <c r="BGU1" s="41"/>
      <c r="BGV1" s="41"/>
      <c r="BGW1" s="41"/>
      <c r="BGX1" s="41"/>
      <c r="BGY1" s="41"/>
      <c r="BGZ1" s="41"/>
      <c r="BHA1" s="41"/>
      <c r="BHB1" s="41"/>
      <c r="BHC1" s="41"/>
      <c r="BHD1" s="41"/>
      <c r="BHE1" s="41"/>
      <c r="BHF1" s="41"/>
      <c r="BHG1" s="41"/>
      <c r="BHH1" s="41"/>
      <c r="BHI1" s="41"/>
      <c r="BHJ1" s="41"/>
      <c r="BHK1" s="41"/>
      <c r="BHL1" s="41"/>
      <c r="BHM1" s="41"/>
      <c r="BHN1" s="41"/>
      <c r="BHO1" s="41"/>
      <c r="BHP1" s="41"/>
      <c r="BHQ1" s="41"/>
      <c r="BHR1" s="41"/>
      <c r="BHS1" s="41"/>
      <c r="BHT1" s="41"/>
      <c r="BHU1" s="41"/>
      <c r="BHV1" s="41"/>
      <c r="BHW1" s="41"/>
      <c r="BHX1" s="41"/>
      <c r="BHY1" s="41"/>
      <c r="BHZ1" s="41"/>
      <c r="BIA1" s="41"/>
      <c r="BIB1" s="41"/>
      <c r="BIC1" s="41"/>
      <c r="BID1" s="41"/>
      <c r="BIE1" s="41"/>
      <c r="BIF1" s="41"/>
      <c r="BIG1" s="41"/>
      <c r="BIH1" s="41"/>
      <c r="BII1" s="41"/>
      <c r="BIJ1" s="41"/>
      <c r="BIK1" s="41"/>
      <c r="BIL1" s="41"/>
      <c r="BIM1" s="41"/>
      <c r="BIN1" s="41"/>
      <c r="BIO1" s="41"/>
      <c r="BIP1" s="41"/>
      <c r="BIQ1" s="41"/>
      <c r="BIR1" s="41"/>
      <c r="BIS1" s="41"/>
      <c r="BIT1" s="41"/>
      <c r="BIU1" s="41"/>
      <c r="BIV1" s="41"/>
      <c r="BIW1" s="41"/>
      <c r="BIX1" s="41"/>
      <c r="BIY1" s="41"/>
      <c r="BIZ1" s="41"/>
      <c r="BJA1" s="41"/>
      <c r="BJB1" s="41"/>
      <c r="BJC1" s="41"/>
      <c r="BJD1" s="41"/>
      <c r="BJE1" s="41"/>
      <c r="BJF1" s="41"/>
      <c r="BJG1" s="41"/>
      <c r="BJH1" s="41"/>
      <c r="BJI1" s="41"/>
      <c r="BJJ1" s="41"/>
      <c r="BJK1" s="41"/>
      <c r="BJL1" s="41"/>
      <c r="BJM1" s="41"/>
      <c r="BJN1" s="41"/>
      <c r="BJO1" s="41"/>
      <c r="BJP1" s="41"/>
      <c r="BJQ1" s="41"/>
      <c r="BJR1" s="41"/>
      <c r="BJS1" s="41"/>
      <c r="BJT1" s="41"/>
      <c r="BJU1" s="41"/>
      <c r="BJV1" s="41"/>
      <c r="BJW1" s="41"/>
      <c r="BJX1" s="41"/>
      <c r="BJY1" s="41"/>
      <c r="BJZ1" s="41"/>
      <c r="BKA1" s="41"/>
      <c r="BKB1" s="41"/>
      <c r="BKC1" s="41"/>
      <c r="BKD1" s="41"/>
      <c r="BKE1" s="41"/>
      <c r="BKF1" s="41"/>
      <c r="BKG1" s="41"/>
      <c r="BKH1" s="41"/>
      <c r="BKI1" s="41"/>
      <c r="BKJ1" s="41"/>
      <c r="BKK1" s="41"/>
      <c r="BKL1" s="41"/>
      <c r="BKM1" s="41"/>
      <c r="BKN1" s="41"/>
      <c r="BKO1" s="41"/>
      <c r="BKP1" s="41"/>
      <c r="BKQ1" s="41"/>
      <c r="BKR1" s="41"/>
      <c r="BKS1" s="41"/>
      <c r="BKT1" s="41"/>
      <c r="BKU1" s="41"/>
      <c r="BKV1" s="41"/>
      <c r="BKW1" s="41"/>
      <c r="BKX1" s="41"/>
      <c r="BKY1" s="41"/>
      <c r="BKZ1" s="41"/>
      <c r="BLA1" s="41"/>
      <c r="BLB1" s="41"/>
      <c r="BLC1" s="41"/>
      <c r="BLD1" s="41"/>
      <c r="BLE1" s="41"/>
      <c r="BLF1" s="41"/>
      <c r="BLG1" s="41"/>
      <c r="BLH1" s="41"/>
      <c r="BLI1" s="41"/>
      <c r="BLJ1" s="41"/>
      <c r="BLK1" s="41"/>
      <c r="BLL1" s="41"/>
      <c r="BLM1" s="41"/>
      <c r="BLN1" s="41"/>
      <c r="BLO1" s="41"/>
      <c r="BLP1" s="41"/>
      <c r="BLQ1" s="41"/>
      <c r="BLR1" s="41"/>
      <c r="BLS1" s="41"/>
      <c r="BLT1" s="41"/>
      <c r="BLU1" s="41"/>
      <c r="BLV1" s="41"/>
      <c r="BLW1" s="41"/>
      <c r="BLX1" s="41"/>
      <c r="BLY1" s="41"/>
      <c r="BLZ1" s="41"/>
      <c r="BMA1" s="41"/>
      <c r="BMB1" s="41"/>
      <c r="BMC1" s="41"/>
      <c r="BMD1" s="41"/>
      <c r="BME1" s="41"/>
      <c r="BMF1" s="41"/>
      <c r="BMG1" s="41"/>
      <c r="BMH1" s="41"/>
      <c r="BMI1" s="41"/>
      <c r="BMJ1" s="41"/>
      <c r="BMK1" s="41"/>
      <c r="BML1" s="41"/>
      <c r="BMM1" s="41"/>
      <c r="BMN1" s="41"/>
      <c r="BMO1" s="41"/>
      <c r="BMP1" s="41"/>
      <c r="BMQ1" s="41"/>
      <c r="BMR1" s="41"/>
      <c r="BMS1" s="41"/>
      <c r="BMT1" s="41"/>
      <c r="BMU1" s="41"/>
      <c r="BMV1" s="41"/>
      <c r="BMW1" s="41"/>
      <c r="BMX1" s="41"/>
      <c r="BMY1" s="41"/>
      <c r="BMZ1" s="41"/>
      <c r="BNA1" s="41"/>
      <c r="BNB1" s="41"/>
      <c r="BNC1" s="41"/>
      <c r="BND1" s="41"/>
      <c r="BNE1" s="41"/>
      <c r="BNF1" s="41"/>
      <c r="BNG1" s="41"/>
      <c r="BNH1" s="41"/>
      <c r="BNI1" s="41"/>
      <c r="BNJ1" s="41"/>
      <c r="BNK1" s="41"/>
      <c r="BNL1" s="41"/>
      <c r="BNM1" s="41"/>
      <c r="BNN1" s="41"/>
      <c r="BNO1" s="41"/>
      <c r="BNP1" s="41"/>
      <c r="BNQ1" s="41"/>
      <c r="BNR1" s="41"/>
      <c r="BNS1" s="41"/>
      <c r="BNT1" s="41"/>
      <c r="BNU1" s="41"/>
      <c r="BNV1" s="41"/>
      <c r="BNW1" s="41"/>
      <c r="BNX1" s="41"/>
      <c r="BNY1" s="41"/>
      <c r="BNZ1" s="41"/>
      <c r="BOA1" s="41"/>
      <c r="BOB1" s="41"/>
      <c r="BOC1" s="41"/>
      <c r="BOD1" s="41"/>
      <c r="BOE1" s="41"/>
      <c r="BOF1" s="41"/>
      <c r="BOG1" s="41"/>
      <c r="BOH1" s="41"/>
      <c r="BOI1" s="41"/>
      <c r="BOJ1" s="41"/>
      <c r="BOK1" s="41"/>
      <c r="BOL1" s="41"/>
      <c r="BOM1" s="41"/>
      <c r="BON1" s="41"/>
      <c r="BOO1" s="41"/>
      <c r="BOP1" s="41"/>
      <c r="BOQ1" s="41"/>
      <c r="BOR1" s="41"/>
      <c r="BOS1" s="41"/>
      <c r="BOT1" s="41"/>
      <c r="BOU1" s="41"/>
      <c r="BOV1" s="41"/>
      <c r="BOW1" s="41"/>
      <c r="BOX1" s="41"/>
      <c r="BOY1" s="41"/>
      <c r="BOZ1" s="41"/>
      <c r="BPA1" s="41"/>
      <c r="BPB1" s="41"/>
      <c r="BPC1" s="41"/>
      <c r="BPD1" s="41"/>
      <c r="BPE1" s="41"/>
      <c r="BPF1" s="41"/>
      <c r="BPG1" s="41"/>
      <c r="BPH1" s="41"/>
      <c r="BPI1" s="41"/>
      <c r="BPJ1" s="41"/>
      <c r="BPK1" s="41"/>
      <c r="BPL1" s="41"/>
      <c r="BPM1" s="41"/>
      <c r="BPN1" s="41"/>
      <c r="BPO1" s="41"/>
      <c r="BPP1" s="41"/>
      <c r="BPQ1" s="41"/>
      <c r="BPR1" s="41"/>
      <c r="BPS1" s="41"/>
      <c r="BPT1" s="41"/>
      <c r="BPU1" s="41"/>
      <c r="BPV1" s="41"/>
      <c r="BPW1" s="41"/>
      <c r="BPX1" s="41"/>
      <c r="BPY1" s="41"/>
      <c r="BPZ1" s="41"/>
      <c r="BQA1" s="41"/>
      <c r="BQB1" s="41"/>
      <c r="BQC1" s="41"/>
      <c r="BQD1" s="41"/>
      <c r="BQE1" s="41"/>
      <c r="BQF1" s="41"/>
      <c r="BQG1" s="41"/>
      <c r="BQH1" s="41"/>
      <c r="BQI1" s="41"/>
      <c r="BQJ1" s="41"/>
      <c r="BQK1" s="41"/>
      <c r="BQL1" s="41"/>
      <c r="BQM1" s="41"/>
      <c r="BQN1" s="41"/>
      <c r="BQO1" s="41"/>
      <c r="BQP1" s="41"/>
      <c r="BQQ1" s="41"/>
      <c r="BQR1" s="41"/>
      <c r="BQS1" s="41"/>
      <c r="BQT1" s="41"/>
      <c r="BQU1" s="41"/>
      <c r="BQV1" s="41"/>
      <c r="BQW1" s="41"/>
      <c r="BQX1" s="41"/>
      <c r="BQY1" s="41"/>
      <c r="BQZ1" s="41"/>
      <c r="BRA1" s="41"/>
      <c r="BRB1" s="41"/>
      <c r="BRC1" s="41"/>
      <c r="BRD1" s="41"/>
      <c r="BRE1" s="41"/>
      <c r="BRF1" s="41"/>
      <c r="BRG1" s="41"/>
      <c r="BRH1" s="41"/>
      <c r="BRI1" s="41"/>
      <c r="BRJ1" s="41"/>
      <c r="BRK1" s="41"/>
      <c r="BRL1" s="41"/>
      <c r="BRM1" s="41"/>
      <c r="BRN1" s="41"/>
      <c r="BRO1" s="41"/>
      <c r="BRP1" s="41"/>
      <c r="BRQ1" s="41"/>
      <c r="BRR1" s="41"/>
      <c r="BRS1" s="41"/>
      <c r="BRT1" s="41"/>
      <c r="BRU1" s="41"/>
      <c r="BRV1" s="41"/>
      <c r="BRW1" s="41"/>
      <c r="BRX1" s="41"/>
      <c r="BRY1" s="41"/>
      <c r="BRZ1" s="41"/>
      <c r="BSA1" s="41"/>
      <c r="BSB1" s="41"/>
      <c r="BSC1" s="41"/>
      <c r="BSD1" s="41"/>
      <c r="BSE1" s="41"/>
      <c r="BSF1" s="41"/>
      <c r="BSG1" s="41"/>
      <c r="BSH1" s="41"/>
      <c r="BSI1" s="41"/>
      <c r="BSJ1" s="41"/>
      <c r="BSK1" s="41"/>
      <c r="BSL1" s="41"/>
      <c r="BSM1" s="41"/>
      <c r="BSN1" s="41"/>
      <c r="BSO1" s="41"/>
      <c r="BSP1" s="41"/>
      <c r="BSQ1" s="41"/>
      <c r="BSR1" s="41"/>
      <c r="BSS1" s="41"/>
      <c r="BST1" s="41"/>
      <c r="BSU1" s="41"/>
      <c r="BSV1" s="41"/>
      <c r="BSW1" s="41"/>
      <c r="BSX1" s="41"/>
      <c r="BSY1" s="41"/>
      <c r="BSZ1" s="41"/>
      <c r="BTA1" s="41"/>
      <c r="BTB1" s="41"/>
      <c r="BTC1" s="41"/>
      <c r="BTD1" s="41"/>
      <c r="BTE1" s="41"/>
      <c r="BTF1" s="41"/>
      <c r="BTG1" s="41"/>
      <c r="BTH1" s="41"/>
      <c r="BTI1" s="41"/>
      <c r="BTJ1" s="41"/>
      <c r="BTK1" s="41"/>
      <c r="BTL1" s="41"/>
      <c r="BTM1" s="41"/>
      <c r="BTN1" s="41"/>
      <c r="BTO1" s="41"/>
      <c r="BTP1" s="41"/>
      <c r="BTQ1" s="41"/>
      <c r="BTR1" s="41"/>
      <c r="BTS1" s="41"/>
      <c r="BTT1" s="41"/>
      <c r="BTU1" s="41"/>
      <c r="BTV1" s="41"/>
      <c r="BTW1" s="41"/>
      <c r="BTX1" s="41"/>
      <c r="BTY1" s="41"/>
      <c r="BTZ1" s="41"/>
      <c r="BUA1" s="41"/>
      <c r="BUB1" s="41"/>
      <c r="BUC1" s="41"/>
      <c r="BUD1" s="41"/>
      <c r="BUE1" s="41"/>
      <c r="BUF1" s="41"/>
      <c r="BUG1" s="41"/>
      <c r="BUH1" s="41"/>
      <c r="BUI1" s="41"/>
      <c r="BUJ1" s="41"/>
      <c r="BUK1" s="41"/>
      <c r="BUL1" s="41"/>
      <c r="BUM1" s="41"/>
      <c r="BUN1" s="41"/>
      <c r="BUO1" s="41"/>
      <c r="BUP1" s="41"/>
      <c r="BUQ1" s="41"/>
      <c r="BUR1" s="41"/>
      <c r="BUS1" s="41"/>
      <c r="BUT1" s="41"/>
      <c r="BUU1" s="41"/>
      <c r="BUV1" s="41"/>
      <c r="BUW1" s="41"/>
      <c r="BUX1" s="41"/>
      <c r="BUY1" s="41"/>
      <c r="BUZ1" s="41"/>
      <c r="BVA1" s="41"/>
      <c r="BVB1" s="41"/>
      <c r="BVC1" s="41"/>
      <c r="BVD1" s="41"/>
      <c r="BVE1" s="41"/>
      <c r="BVF1" s="41"/>
      <c r="BVG1" s="41"/>
      <c r="BVH1" s="41"/>
      <c r="BVI1" s="41"/>
      <c r="BVJ1" s="41"/>
      <c r="BVK1" s="41"/>
      <c r="BVL1" s="41"/>
      <c r="BVM1" s="41"/>
      <c r="BVN1" s="41"/>
      <c r="BVO1" s="41"/>
      <c r="BVP1" s="41"/>
      <c r="BVQ1" s="41"/>
      <c r="BVR1" s="41"/>
      <c r="BVS1" s="41"/>
      <c r="BVT1" s="41"/>
      <c r="BVU1" s="41"/>
      <c r="BVV1" s="41"/>
      <c r="BVW1" s="41"/>
      <c r="BVX1" s="41"/>
      <c r="BVY1" s="41"/>
      <c r="BVZ1" s="41"/>
      <c r="BWA1" s="41"/>
      <c r="BWB1" s="41"/>
      <c r="BWC1" s="41"/>
      <c r="BWD1" s="41"/>
      <c r="BWE1" s="41"/>
      <c r="BWF1" s="41"/>
      <c r="BWG1" s="41"/>
      <c r="BWH1" s="41"/>
      <c r="BWI1" s="41"/>
      <c r="BWJ1" s="41"/>
      <c r="BWK1" s="41"/>
      <c r="BWL1" s="41"/>
      <c r="BWM1" s="41"/>
      <c r="BWN1" s="41"/>
      <c r="BWO1" s="41"/>
      <c r="BWP1" s="41"/>
      <c r="BWQ1" s="41"/>
      <c r="BWR1" s="41"/>
      <c r="BWS1" s="41"/>
      <c r="BWT1" s="41"/>
      <c r="BWU1" s="41"/>
      <c r="BWV1" s="41"/>
      <c r="BWW1" s="41"/>
      <c r="BWX1" s="41"/>
      <c r="BWY1" s="41"/>
      <c r="BWZ1" s="41"/>
      <c r="BXA1" s="41"/>
      <c r="BXB1" s="41"/>
      <c r="BXC1" s="41"/>
      <c r="BXD1" s="41"/>
      <c r="BXE1" s="41"/>
      <c r="BXF1" s="41"/>
      <c r="BXG1" s="41"/>
      <c r="BXH1" s="41"/>
      <c r="BXI1" s="41"/>
      <c r="BXJ1" s="41"/>
      <c r="BXK1" s="41"/>
      <c r="BXL1" s="41"/>
      <c r="BXM1" s="41"/>
      <c r="BXN1" s="41"/>
      <c r="BXO1" s="41"/>
      <c r="BXP1" s="41"/>
      <c r="BXQ1" s="41"/>
      <c r="BXR1" s="41"/>
      <c r="BXS1" s="41"/>
      <c r="BXT1" s="41"/>
      <c r="BXU1" s="41"/>
      <c r="BXV1" s="41"/>
      <c r="BXW1" s="41"/>
      <c r="BXX1" s="41"/>
      <c r="BXY1" s="41"/>
      <c r="BXZ1" s="41"/>
      <c r="BYA1" s="41"/>
      <c r="BYB1" s="41"/>
      <c r="BYC1" s="41"/>
      <c r="BYD1" s="41"/>
      <c r="BYE1" s="41"/>
      <c r="BYF1" s="41"/>
      <c r="BYG1" s="41"/>
      <c r="BYH1" s="41"/>
      <c r="BYI1" s="41"/>
      <c r="BYJ1" s="41"/>
      <c r="BYK1" s="41"/>
      <c r="BYL1" s="41"/>
      <c r="BYM1" s="41"/>
      <c r="BYN1" s="41"/>
      <c r="BYO1" s="41"/>
      <c r="BYP1" s="41"/>
      <c r="BYQ1" s="41"/>
      <c r="BYR1" s="41"/>
      <c r="BYS1" s="41"/>
      <c r="BYT1" s="41"/>
      <c r="BYU1" s="41"/>
      <c r="BYV1" s="41"/>
      <c r="BYW1" s="41"/>
      <c r="BYX1" s="41"/>
      <c r="BYY1" s="41"/>
      <c r="BYZ1" s="41"/>
      <c r="BZA1" s="41"/>
      <c r="BZB1" s="41"/>
      <c r="BZC1" s="41"/>
      <c r="BZD1" s="41"/>
      <c r="BZE1" s="41"/>
      <c r="BZF1" s="41"/>
      <c r="BZG1" s="41"/>
      <c r="BZH1" s="41"/>
      <c r="BZI1" s="41"/>
      <c r="BZJ1" s="41"/>
      <c r="BZK1" s="41"/>
      <c r="BZL1" s="41"/>
      <c r="BZM1" s="41"/>
      <c r="BZN1" s="41"/>
      <c r="BZO1" s="41"/>
      <c r="BZP1" s="41"/>
      <c r="BZQ1" s="41"/>
      <c r="BZR1" s="41"/>
      <c r="BZS1" s="41"/>
      <c r="BZT1" s="41"/>
      <c r="BZU1" s="41"/>
      <c r="BZV1" s="41"/>
      <c r="BZW1" s="41"/>
      <c r="BZX1" s="41"/>
      <c r="BZY1" s="41"/>
      <c r="BZZ1" s="41"/>
      <c r="CAA1" s="41"/>
      <c r="CAB1" s="41"/>
      <c r="CAC1" s="41"/>
      <c r="CAD1" s="41"/>
      <c r="CAE1" s="41"/>
      <c r="CAF1" s="41"/>
      <c r="CAG1" s="41"/>
      <c r="CAH1" s="41"/>
      <c r="CAI1" s="41"/>
      <c r="CAJ1" s="41"/>
      <c r="CAK1" s="41"/>
      <c r="CAL1" s="41"/>
      <c r="CAM1" s="41"/>
      <c r="CAN1" s="41"/>
      <c r="CAO1" s="41"/>
      <c r="CAP1" s="41"/>
      <c r="CAQ1" s="41"/>
      <c r="CAR1" s="41"/>
      <c r="CAS1" s="41"/>
      <c r="CAT1" s="41"/>
      <c r="CAU1" s="41"/>
      <c r="CAV1" s="41"/>
      <c r="CAW1" s="41"/>
      <c r="CAX1" s="41"/>
      <c r="CAY1" s="41"/>
      <c r="CAZ1" s="41"/>
      <c r="CBA1" s="41"/>
      <c r="CBB1" s="41"/>
      <c r="CBC1" s="41"/>
      <c r="CBD1" s="41"/>
      <c r="CBE1" s="41"/>
      <c r="CBF1" s="41"/>
      <c r="CBG1" s="41"/>
      <c r="CBH1" s="41"/>
      <c r="CBI1" s="41"/>
      <c r="CBJ1" s="41"/>
      <c r="CBK1" s="41"/>
      <c r="CBL1" s="41"/>
      <c r="CBM1" s="41"/>
      <c r="CBN1" s="41"/>
      <c r="CBO1" s="41"/>
      <c r="CBP1" s="41"/>
      <c r="CBQ1" s="41"/>
      <c r="CBR1" s="41"/>
      <c r="CBS1" s="41"/>
      <c r="CBT1" s="41"/>
      <c r="CBU1" s="41"/>
      <c r="CBV1" s="41"/>
      <c r="CBW1" s="41"/>
      <c r="CBX1" s="41"/>
      <c r="CBY1" s="41"/>
      <c r="CBZ1" s="41"/>
      <c r="CCA1" s="41"/>
      <c r="CCB1" s="41"/>
      <c r="CCC1" s="41"/>
      <c r="CCD1" s="41"/>
      <c r="CCE1" s="41"/>
      <c r="CCF1" s="41"/>
      <c r="CCG1" s="41"/>
      <c r="CCH1" s="41"/>
      <c r="CCI1" s="41"/>
      <c r="CCJ1" s="41"/>
      <c r="CCK1" s="41"/>
      <c r="CCL1" s="41"/>
      <c r="CCM1" s="41"/>
      <c r="CCN1" s="41"/>
      <c r="CCO1" s="41"/>
      <c r="CCP1" s="41"/>
      <c r="CCQ1" s="41"/>
      <c r="CCR1" s="41"/>
      <c r="CCS1" s="41"/>
      <c r="CCT1" s="41"/>
      <c r="CCU1" s="41"/>
      <c r="CCV1" s="41"/>
      <c r="CCW1" s="41"/>
      <c r="CCX1" s="41"/>
      <c r="CCY1" s="41"/>
      <c r="CCZ1" s="41"/>
      <c r="CDA1" s="41"/>
      <c r="CDB1" s="41"/>
      <c r="CDC1" s="41"/>
      <c r="CDD1" s="41"/>
      <c r="CDE1" s="41"/>
      <c r="CDF1" s="41"/>
      <c r="CDG1" s="41"/>
      <c r="CDH1" s="41"/>
      <c r="CDI1" s="41"/>
      <c r="CDJ1" s="41"/>
      <c r="CDK1" s="41"/>
      <c r="CDL1" s="41"/>
      <c r="CDM1" s="41"/>
      <c r="CDN1" s="41"/>
      <c r="CDO1" s="41"/>
      <c r="CDP1" s="41"/>
      <c r="CDQ1" s="41"/>
      <c r="CDR1" s="41"/>
      <c r="CDS1" s="41"/>
      <c r="CDT1" s="41"/>
      <c r="CDU1" s="41"/>
      <c r="CDV1" s="41"/>
      <c r="CDW1" s="41"/>
      <c r="CDX1" s="41"/>
      <c r="CDY1" s="41"/>
      <c r="CDZ1" s="41"/>
      <c r="CEA1" s="41"/>
      <c r="CEB1" s="41"/>
      <c r="CEC1" s="41"/>
      <c r="CED1" s="41"/>
      <c r="CEE1" s="41"/>
      <c r="CEF1" s="41"/>
      <c r="CEG1" s="41"/>
      <c r="CEH1" s="41"/>
      <c r="CEI1" s="41"/>
      <c r="CEJ1" s="41"/>
      <c r="CEK1" s="41"/>
      <c r="CEL1" s="41"/>
      <c r="CEM1" s="41"/>
      <c r="CEN1" s="41"/>
      <c r="CEO1" s="41"/>
      <c r="CEP1" s="41"/>
      <c r="CEQ1" s="41"/>
      <c r="CER1" s="41"/>
      <c r="CES1" s="41"/>
      <c r="CET1" s="41"/>
      <c r="CEU1" s="41"/>
      <c r="CEV1" s="41"/>
      <c r="CEW1" s="41"/>
      <c r="CEX1" s="41"/>
      <c r="CEY1" s="41"/>
      <c r="CEZ1" s="41"/>
      <c r="CFA1" s="41"/>
      <c r="CFB1" s="41"/>
      <c r="CFC1" s="41"/>
      <c r="CFD1" s="41"/>
      <c r="CFE1" s="41"/>
      <c r="CFF1" s="41"/>
      <c r="CFG1" s="41"/>
      <c r="CFH1" s="41"/>
      <c r="CFI1" s="41"/>
      <c r="CFJ1" s="41"/>
      <c r="CFK1" s="41"/>
      <c r="CFL1" s="41"/>
      <c r="CFM1" s="41"/>
      <c r="CFN1" s="41"/>
      <c r="CFO1" s="41"/>
      <c r="CFP1" s="41"/>
      <c r="CFQ1" s="41"/>
      <c r="CFR1" s="41"/>
      <c r="CFS1" s="41"/>
      <c r="CFT1" s="41"/>
      <c r="CFU1" s="41"/>
      <c r="CFV1" s="41"/>
      <c r="CFW1" s="41"/>
      <c r="CFX1" s="41"/>
      <c r="CFY1" s="41"/>
      <c r="CFZ1" s="41"/>
      <c r="CGA1" s="41"/>
      <c r="CGB1" s="41"/>
      <c r="CGC1" s="41"/>
      <c r="CGD1" s="41"/>
      <c r="CGE1" s="41"/>
      <c r="CGF1" s="41"/>
      <c r="CGG1" s="41"/>
      <c r="CGH1" s="41"/>
      <c r="CGI1" s="41"/>
      <c r="CGJ1" s="41"/>
      <c r="CGK1" s="41"/>
      <c r="CGL1" s="41"/>
      <c r="CGM1" s="41"/>
      <c r="CGN1" s="41"/>
      <c r="CGO1" s="41"/>
      <c r="CGP1" s="41"/>
      <c r="CGQ1" s="41"/>
      <c r="CGR1" s="41"/>
      <c r="CGS1" s="41"/>
      <c r="CGT1" s="41"/>
      <c r="CGU1" s="41"/>
      <c r="CGV1" s="41"/>
      <c r="CGW1" s="41"/>
      <c r="CGX1" s="41"/>
      <c r="CGY1" s="41"/>
      <c r="CGZ1" s="41"/>
      <c r="CHA1" s="41"/>
      <c r="CHB1" s="41"/>
      <c r="CHC1" s="41"/>
      <c r="CHD1" s="41"/>
      <c r="CHE1" s="41"/>
      <c r="CHF1" s="41"/>
      <c r="CHG1" s="41"/>
      <c r="CHH1" s="41"/>
      <c r="CHI1" s="41"/>
      <c r="CHJ1" s="41"/>
      <c r="CHK1" s="41"/>
      <c r="CHL1" s="41"/>
      <c r="CHM1" s="41"/>
      <c r="CHN1" s="41"/>
      <c r="CHO1" s="41"/>
      <c r="CHP1" s="41"/>
      <c r="CHQ1" s="41"/>
      <c r="CHR1" s="41"/>
      <c r="CHS1" s="41"/>
      <c r="CHT1" s="41"/>
      <c r="CHU1" s="41"/>
      <c r="CHV1" s="41"/>
      <c r="CHW1" s="41"/>
      <c r="CHX1" s="41"/>
      <c r="CHY1" s="41"/>
      <c r="CHZ1" s="41"/>
      <c r="CIA1" s="41"/>
      <c r="CIB1" s="41"/>
      <c r="CIC1" s="41"/>
      <c r="CID1" s="41"/>
      <c r="CIE1" s="41"/>
      <c r="CIF1" s="41"/>
      <c r="CIG1" s="41"/>
      <c r="CIH1" s="41"/>
      <c r="CII1" s="41"/>
      <c r="CIJ1" s="41"/>
      <c r="CIK1" s="41"/>
      <c r="CIL1" s="41"/>
      <c r="CIM1" s="41"/>
      <c r="CIN1" s="41"/>
      <c r="CIO1" s="41"/>
      <c r="CIP1" s="41"/>
      <c r="CIQ1" s="41"/>
      <c r="CIR1" s="41"/>
      <c r="CIS1" s="41"/>
      <c r="CIT1" s="41"/>
      <c r="CIU1" s="41"/>
      <c r="CIV1" s="41"/>
      <c r="CIW1" s="41"/>
      <c r="CIX1" s="41"/>
      <c r="CIY1" s="41"/>
      <c r="CIZ1" s="41"/>
      <c r="CJA1" s="41"/>
      <c r="CJB1" s="41"/>
      <c r="CJC1" s="41"/>
      <c r="CJD1" s="41"/>
      <c r="CJE1" s="41"/>
      <c r="CJF1" s="41"/>
      <c r="CJG1" s="41"/>
      <c r="CJH1" s="41"/>
      <c r="CJI1" s="41"/>
      <c r="CJJ1" s="41"/>
      <c r="CJK1" s="41"/>
      <c r="CJL1" s="41"/>
      <c r="CJM1" s="41"/>
      <c r="CJN1" s="41"/>
      <c r="CJO1" s="41"/>
      <c r="CJP1" s="41"/>
      <c r="CJQ1" s="41"/>
      <c r="CJR1" s="41"/>
      <c r="CJS1" s="41"/>
      <c r="CJT1" s="41"/>
      <c r="CJU1" s="41"/>
      <c r="CJV1" s="41"/>
      <c r="CJW1" s="41"/>
      <c r="CJX1" s="41"/>
      <c r="CJY1" s="41"/>
      <c r="CJZ1" s="41"/>
      <c r="CKA1" s="41"/>
      <c r="CKB1" s="41"/>
      <c r="CKC1" s="41"/>
      <c r="CKD1" s="41"/>
      <c r="CKE1" s="41"/>
      <c r="CKF1" s="41"/>
      <c r="CKG1" s="41"/>
      <c r="CKH1" s="41"/>
      <c r="CKI1" s="41"/>
      <c r="CKJ1" s="41"/>
      <c r="CKK1" s="41"/>
      <c r="CKL1" s="41"/>
      <c r="CKM1" s="41"/>
      <c r="CKN1" s="41"/>
      <c r="CKO1" s="41"/>
      <c r="CKP1" s="41"/>
      <c r="CKQ1" s="41"/>
      <c r="CKR1" s="41"/>
      <c r="CKS1" s="41"/>
      <c r="CKT1" s="41"/>
      <c r="CKU1" s="41"/>
      <c r="CKV1" s="41"/>
      <c r="CKW1" s="41"/>
      <c r="CKX1" s="41"/>
      <c r="CKY1" s="41"/>
      <c r="CKZ1" s="41"/>
      <c r="CLA1" s="41"/>
      <c r="CLB1" s="41"/>
      <c r="CLC1" s="41"/>
      <c r="CLD1" s="41"/>
      <c r="CLE1" s="41"/>
      <c r="CLF1" s="41"/>
      <c r="CLG1" s="41"/>
      <c r="CLH1" s="41"/>
      <c r="CLI1" s="41"/>
      <c r="CLJ1" s="41"/>
      <c r="CLK1" s="41"/>
      <c r="CLL1" s="41"/>
      <c r="CLM1" s="41"/>
      <c r="CLN1" s="41"/>
      <c r="CLO1" s="41"/>
      <c r="CLP1" s="41"/>
      <c r="CLQ1" s="41"/>
      <c r="CLR1" s="41"/>
      <c r="CLS1" s="41"/>
      <c r="CLT1" s="41"/>
      <c r="CLU1" s="41"/>
      <c r="CLV1" s="41"/>
      <c r="CLW1" s="41"/>
      <c r="CLX1" s="41"/>
      <c r="CLY1" s="41"/>
      <c r="CLZ1" s="41"/>
      <c r="CMA1" s="41"/>
      <c r="CMB1" s="41"/>
      <c r="CMC1" s="41"/>
      <c r="CMD1" s="41"/>
      <c r="CME1" s="41"/>
      <c r="CMF1" s="41"/>
      <c r="CMG1" s="41"/>
      <c r="CMH1" s="41"/>
      <c r="CMI1" s="41"/>
      <c r="CMJ1" s="41"/>
      <c r="CMK1" s="41"/>
      <c r="CML1" s="41"/>
      <c r="CMM1" s="41"/>
      <c r="CMN1" s="41"/>
      <c r="CMO1" s="41"/>
      <c r="CMP1" s="41"/>
      <c r="CMQ1" s="41"/>
      <c r="CMR1" s="41"/>
      <c r="CMS1" s="41"/>
      <c r="CMT1" s="41"/>
      <c r="CMU1" s="41"/>
      <c r="CMV1" s="41"/>
      <c r="CMW1" s="41"/>
      <c r="CMX1" s="41"/>
      <c r="CMY1" s="41"/>
      <c r="CMZ1" s="41"/>
      <c r="CNA1" s="41"/>
      <c r="CNB1" s="41"/>
      <c r="CNC1" s="41"/>
      <c r="CND1" s="41"/>
      <c r="CNE1" s="41"/>
      <c r="CNF1" s="41"/>
      <c r="CNG1" s="41"/>
      <c r="CNH1" s="41"/>
      <c r="CNI1" s="41"/>
      <c r="CNJ1" s="41"/>
      <c r="CNK1" s="41"/>
      <c r="CNL1" s="41"/>
      <c r="CNM1" s="41"/>
      <c r="CNN1" s="41"/>
      <c r="CNO1" s="41"/>
      <c r="CNP1" s="41"/>
      <c r="CNQ1" s="41"/>
      <c r="CNR1" s="41"/>
      <c r="CNS1" s="41"/>
      <c r="CNT1" s="41"/>
      <c r="CNU1" s="41"/>
      <c r="CNV1" s="41"/>
      <c r="CNW1" s="41"/>
      <c r="CNX1" s="41"/>
      <c r="CNY1" s="41"/>
      <c r="CNZ1" s="41"/>
      <c r="COA1" s="41"/>
      <c r="COB1" s="41"/>
      <c r="COC1" s="41"/>
      <c r="COD1" s="41"/>
      <c r="COE1" s="41"/>
      <c r="COF1" s="41"/>
      <c r="COG1" s="41"/>
      <c r="COH1" s="41"/>
      <c r="COI1" s="41"/>
      <c r="COJ1" s="41"/>
      <c r="COK1" s="41"/>
      <c r="COL1" s="41"/>
      <c r="COM1" s="41"/>
      <c r="CON1" s="41"/>
      <c r="COO1" s="41"/>
      <c r="COP1" s="41"/>
      <c r="COQ1" s="41"/>
      <c r="COR1" s="41"/>
      <c r="COS1" s="41"/>
      <c r="COT1" s="41"/>
      <c r="COU1" s="41"/>
      <c r="COV1" s="41"/>
      <c r="COW1" s="41"/>
      <c r="COX1" s="41"/>
      <c r="COY1" s="41"/>
      <c r="COZ1" s="41"/>
      <c r="CPA1" s="41"/>
      <c r="CPB1" s="41"/>
      <c r="CPC1" s="41"/>
      <c r="CPD1" s="41"/>
      <c r="CPE1" s="41"/>
      <c r="CPF1" s="41"/>
      <c r="CPG1" s="41"/>
      <c r="CPH1" s="41"/>
      <c r="CPI1" s="41"/>
      <c r="CPJ1" s="41"/>
      <c r="CPK1" s="41"/>
      <c r="CPL1" s="41"/>
      <c r="CPM1" s="41"/>
      <c r="CPN1" s="41"/>
      <c r="CPO1" s="41"/>
      <c r="CPP1" s="41"/>
      <c r="CPQ1" s="41"/>
      <c r="CPR1" s="41"/>
      <c r="CPS1" s="41"/>
      <c r="CPT1" s="41"/>
      <c r="CPU1" s="41"/>
      <c r="CPV1" s="41"/>
      <c r="CPW1" s="41"/>
      <c r="CPX1" s="41"/>
      <c r="CPY1" s="41"/>
      <c r="CPZ1" s="41"/>
      <c r="CQA1" s="41"/>
      <c r="CQB1" s="41"/>
      <c r="CQC1" s="41"/>
      <c r="CQD1" s="41"/>
      <c r="CQE1" s="41"/>
      <c r="CQF1" s="41"/>
      <c r="CQG1" s="41"/>
      <c r="CQH1" s="41"/>
      <c r="CQI1" s="41"/>
      <c r="CQJ1" s="41"/>
      <c r="CQK1" s="41"/>
      <c r="CQL1" s="41"/>
      <c r="CQM1" s="41"/>
      <c r="CQN1" s="41"/>
      <c r="CQO1" s="41"/>
      <c r="CQP1" s="41"/>
      <c r="CQQ1" s="41"/>
      <c r="CQR1" s="41"/>
      <c r="CQS1" s="41"/>
      <c r="CQT1" s="41"/>
      <c r="CQU1" s="41"/>
      <c r="CQV1" s="41"/>
      <c r="CQW1" s="41"/>
      <c r="CQX1" s="41"/>
      <c r="CQY1" s="41"/>
      <c r="CQZ1" s="41"/>
      <c r="CRA1" s="41"/>
      <c r="CRB1" s="41"/>
      <c r="CRC1" s="41"/>
      <c r="CRD1" s="41"/>
      <c r="CRE1" s="41"/>
      <c r="CRF1" s="41"/>
      <c r="CRG1" s="41"/>
      <c r="CRH1" s="41"/>
      <c r="CRI1" s="41"/>
      <c r="CRJ1" s="41"/>
      <c r="CRK1" s="41"/>
      <c r="CRL1" s="41"/>
      <c r="CRM1" s="41"/>
      <c r="CRN1" s="41"/>
      <c r="CRO1" s="41"/>
      <c r="CRP1" s="41"/>
      <c r="CRQ1" s="41"/>
      <c r="CRR1" s="41"/>
      <c r="CRS1" s="41"/>
      <c r="CRT1" s="41"/>
      <c r="CRU1" s="41"/>
      <c r="CRV1" s="41"/>
      <c r="CRW1" s="41"/>
      <c r="CRX1" s="41"/>
      <c r="CRY1" s="41"/>
      <c r="CRZ1" s="41"/>
      <c r="CSA1" s="41"/>
      <c r="CSB1" s="41"/>
      <c r="CSC1" s="41"/>
      <c r="CSD1" s="41"/>
      <c r="CSE1" s="41"/>
      <c r="CSF1" s="41"/>
      <c r="CSG1" s="41"/>
      <c r="CSH1" s="41"/>
      <c r="CSI1" s="41"/>
      <c r="CSJ1" s="41"/>
      <c r="CSK1" s="41"/>
      <c r="CSL1" s="41"/>
      <c r="CSM1" s="41"/>
      <c r="CSN1" s="41"/>
      <c r="CSO1" s="41"/>
      <c r="CSP1" s="41"/>
      <c r="CSQ1" s="41"/>
      <c r="CSR1" s="41"/>
      <c r="CSS1" s="41"/>
      <c r="CST1" s="41"/>
      <c r="CSU1" s="41"/>
      <c r="CSV1" s="41"/>
      <c r="CSW1" s="41"/>
      <c r="CSX1" s="41"/>
      <c r="CSY1" s="41"/>
      <c r="CSZ1" s="41"/>
      <c r="CTA1" s="41"/>
      <c r="CTB1" s="41"/>
      <c r="CTC1" s="41"/>
      <c r="CTD1" s="41"/>
      <c r="CTE1" s="41"/>
      <c r="CTF1" s="41"/>
      <c r="CTG1" s="41"/>
      <c r="CTH1" s="41"/>
      <c r="CTI1" s="41"/>
      <c r="CTJ1" s="41"/>
      <c r="CTK1" s="41"/>
      <c r="CTL1" s="41"/>
      <c r="CTM1" s="41"/>
      <c r="CTN1" s="41"/>
      <c r="CTO1" s="41"/>
      <c r="CTP1" s="41"/>
      <c r="CTQ1" s="41"/>
      <c r="CTR1" s="41"/>
      <c r="CTS1" s="41"/>
      <c r="CTT1" s="41"/>
      <c r="CTU1" s="41"/>
      <c r="CTV1" s="41"/>
      <c r="CTW1" s="41"/>
      <c r="CTX1" s="41"/>
      <c r="CTY1" s="41"/>
      <c r="CTZ1" s="41"/>
      <c r="CUA1" s="41"/>
      <c r="CUB1" s="41"/>
      <c r="CUC1" s="41"/>
      <c r="CUD1" s="41"/>
      <c r="CUE1" s="41"/>
      <c r="CUF1" s="41"/>
      <c r="CUG1" s="41"/>
      <c r="CUH1" s="41"/>
      <c r="CUI1" s="41"/>
      <c r="CUJ1" s="41"/>
      <c r="CUK1" s="41"/>
      <c r="CUL1" s="41"/>
      <c r="CUM1" s="41"/>
      <c r="CUN1" s="41"/>
      <c r="CUO1" s="41"/>
      <c r="CUP1" s="41"/>
      <c r="CUQ1" s="41"/>
      <c r="CUR1" s="41"/>
      <c r="CUS1" s="41"/>
      <c r="CUT1" s="41"/>
      <c r="CUU1" s="41"/>
      <c r="CUV1" s="41"/>
      <c r="CUW1" s="41"/>
      <c r="CUX1" s="41"/>
      <c r="CUY1" s="41"/>
      <c r="CUZ1" s="41"/>
      <c r="CVA1" s="41"/>
      <c r="CVB1" s="41"/>
      <c r="CVC1" s="41"/>
      <c r="CVD1" s="41"/>
      <c r="CVE1" s="41"/>
      <c r="CVF1" s="41"/>
      <c r="CVG1" s="41"/>
      <c r="CVH1" s="41"/>
      <c r="CVI1" s="41"/>
      <c r="CVJ1" s="41"/>
      <c r="CVK1" s="41"/>
      <c r="CVL1" s="41"/>
      <c r="CVM1" s="41"/>
      <c r="CVN1" s="41"/>
      <c r="CVO1" s="41"/>
      <c r="CVP1" s="41"/>
      <c r="CVQ1" s="41"/>
      <c r="CVR1" s="41"/>
      <c r="CVS1" s="41"/>
      <c r="CVT1" s="41"/>
      <c r="CVU1" s="41"/>
      <c r="CVV1" s="41"/>
      <c r="CVW1" s="41"/>
      <c r="CVX1" s="41"/>
      <c r="CVY1" s="41"/>
      <c r="CVZ1" s="41"/>
      <c r="CWA1" s="41"/>
      <c r="CWB1" s="41"/>
      <c r="CWC1" s="41"/>
      <c r="CWD1" s="41"/>
      <c r="CWE1" s="41"/>
      <c r="CWF1" s="41"/>
      <c r="CWG1" s="41"/>
      <c r="CWH1" s="41"/>
      <c r="CWI1" s="41"/>
      <c r="CWJ1" s="41"/>
      <c r="CWK1" s="41"/>
      <c r="CWL1" s="41"/>
      <c r="CWM1" s="41"/>
      <c r="CWN1" s="41"/>
      <c r="CWO1" s="41"/>
      <c r="CWP1" s="41"/>
      <c r="CWQ1" s="41"/>
      <c r="CWR1" s="41"/>
      <c r="CWS1" s="41"/>
      <c r="CWT1" s="41"/>
      <c r="CWU1" s="41"/>
      <c r="CWV1" s="41"/>
      <c r="CWW1" s="41"/>
      <c r="CWX1" s="41"/>
      <c r="CWY1" s="41"/>
      <c r="CWZ1" s="41"/>
      <c r="CXA1" s="41"/>
      <c r="CXB1" s="41"/>
      <c r="CXC1" s="41"/>
      <c r="CXD1" s="41"/>
      <c r="CXE1" s="41"/>
      <c r="CXF1" s="41"/>
      <c r="CXG1" s="41"/>
      <c r="CXH1" s="41"/>
      <c r="CXI1" s="41"/>
      <c r="CXJ1" s="41"/>
      <c r="CXK1" s="41"/>
      <c r="CXL1" s="41"/>
      <c r="CXM1" s="41"/>
      <c r="CXN1" s="41"/>
      <c r="CXO1" s="41"/>
      <c r="CXP1" s="41"/>
      <c r="CXQ1" s="41"/>
      <c r="CXR1" s="41"/>
      <c r="CXS1" s="41"/>
      <c r="CXT1" s="41"/>
      <c r="CXU1" s="41"/>
      <c r="CXV1" s="41"/>
      <c r="CXW1" s="41"/>
      <c r="CXX1" s="41"/>
      <c r="CXY1" s="41"/>
      <c r="CXZ1" s="41"/>
      <c r="CYA1" s="41"/>
      <c r="CYB1" s="41"/>
      <c r="CYC1" s="41"/>
      <c r="CYD1" s="41"/>
      <c r="CYE1" s="41"/>
      <c r="CYF1" s="41"/>
      <c r="CYG1" s="41"/>
      <c r="CYH1" s="41"/>
      <c r="CYI1" s="41"/>
      <c r="CYJ1" s="41"/>
      <c r="CYK1" s="41"/>
      <c r="CYL1" s="41"/>
      <c r="CYM1" s="41"/>
      <c r="CYN1" s="41"/>
      <c r="CYO1" s="41"/>
      <c r="CYP1" s="41"/>
      <c r="CYQ1" s="41"/>
      <c r="CYR1" s="41"/>
      <c r="CYS1" s="41"/>
      <c r="CYT1" s="41"/>
      <c r="CYU1" s="41"/>
      <c r="CYV1" s="41"/>
      <c r="CYW1" s="41"/>
      <c r="CYX1" s="41"/>
      <c r="CYY1" s="41"/>
      <c r="CYZ1" s="41"/>
      <c r="CZA1" s="41"/>
      <c r="CZB1" s="41"/>
      <c r="CZC1" s="41"/>
      <c r="CZD1" s="41"/>
      <c r="CZE1" s="41"/>
      <c r="CZF1" s="41"/>
      <c r="CZG1" s="41"/>
      <c r="CZH1" s="41"/>
      <c r="CZI1" s="41"/>
      <c r="CZJ1" s="41"/>
      <c r="CZK1" s="41"/>
      <c r="CZL1" s="41"/>
      <c r="CZM1" s="41"/>
      <c r="CZN1" s="41"/>
      <c r="CZO1" s="41"/>
      <c r="CZP1" s="41"/>
      <c r="CZQ1" s="41"/>
      <c r="CZR1" s="41"/>
      <c r="CZS1" s="41"/>
      <c r="CZT1" s="41"/>
      <c r="CZU1" s="41"/>
      <c r="CZV1" s="41"/>
      <c r="CZW1" s="41"/>
      <c r="CZX1" s="41"/>
      <c r="CZY1" s="41"/>
      <c r="CZZ1" s="41"/>
      <c r="DAA1" s="41"/>
      <c r="DAB1" s="41"/>
      <c r="DAC1" s="41"/>
      <c r="DAD1" s="41"/>
      <c r="DAE1" s="41"/>
      <c r="DAF1" s="41"/>
      <c r="DAG1" s="41"/>
      <c r="DAH1" s="41"/>
      <c r="DAI1" s="41"/>
      <c r="DAJ1" s="41"/>
      <c r="DAK1" s="41"/>
      <c r="DAL1" s="41"/>
      <c r="DAM1" s="41"/>
      <c r="DAN1" s="41"/>
      <c r="DAO1" s="41"/>
      <c r="DAP1" s="41"/>
      <c r="DAQ1" s="41"/>
      <c r="DAR1" s="41"/>
      <c r="DAS1" s="41"/>
      <c r="DAT1" s="41"/>
      <c r="DAU1" s="41"/>
      <c r="DAV1" s="41"/>
      <c r="DAW1" s="41"/>
      <c r="DAX1" s="41"/>
      <c r="DAY1" s="41"/>
      <c r="DAZ1" s="41"/>
      <c r="DBA1" s="41"/>
      <c r="DBB1" s="41"/>
      <c r="DBC1" s="41"/>
      <c r="DBD1" s="41"/>
      <c r="DBE1" s="41"/>
      <c r="DBF1" s="41"/>
      <c r="DBG1" s="41"/>
      <c r="DBH1" s="41"/>
      <c r="DBI1" s="41"/>
      <c r="DBJ1" s="41"/>
      <c r="DBK1" s="41"/>
      <c r="DBL1" s="41"/>
      <c r="DBM1" s="41"/>
      <c r="DBN1" s="41"/>
      <c r="DBO1" s="41"/>
      <c r="DBP1" s="41"/>
      <c r="DBQ1" s="41"/>
      <c r="DBR1" s="41"/>
      <c r="DBS1" s="41"/>
      <c r="DBT1" s="41"/>
      <c r="DBU1" s="41"/>
      <c r="DBV1" s="41"/>
      <c r="DBW1" s="41"/>
      <c r="DBX1" s="41"/>
      <c r="DBY1" s="41"/>
      <c r="DBZ1" s="41"/>
      <c r="DCA1" s="41"/>
      <c r="DCB1" s="41"/>
      <c r="DCC1" s="41"/>
      <c r="DCD1" s="41"/>
      <c r="DCE1" s="41"/>
      <c r="DCF1" s="41"/>
      <c r="DCG1" s="41"/>
      <c r="DCH1" s="41"/>
      <c r="DCI1" s="41"/>
      <c r="DCJ1" s="41"/>
      <c r="DCK1" s="41"/>
      <c r="DCL1" s="41"/>
      <c r="DCM1" s="41"/>
      <c r="DCN1" s="41"/>
      <c r="DCO1" s="41"/>
      <c r="DCP1" s="41"/>
      <c r="DCQ1" s="41"/>
      <c r="DCR1" s="41"/>
      <c r="DCS1" s="41"/>
      <c r="DCT1" s="41"/>
      <c r="DCU1" s="41"/>
      <c r="DCV1" s="41"/>
      <c r="DCW1" s="41"/>
      <c r="DCX1" s="41"/>
      <c r="DCY1" s="41"/>
      <c r="DCZ1" s="41"/>
      <c r="DDA1" s="41"/>
      <c r="DDB1" s="41"/>
      <c r="DDC1" s="41"/>
      <c r="DDD1" s="41"/>
      <c r="DDE1" s="41"/>
      <c r="DDF1" s="41"/>
      <c r="DDG1" s="41"/>
      <c r="DDH1" s="41"/>
      <c r="DDI1" s="41"/>
      <c r="DDJ1" s="41"/>
      <c r="DDK1" s="41"/>
      <c r="DDL1" s="41"/>
      <c r="DDM1" s="41"/>
      <c r="DDN1" s="41"/>
      <c r="DDO1" s="41"/>
      <c r="DDP1" s="41"/>
      <c r="DDQ1" s="41"/>
      <c r="DDR1" s="41"/>
      <c r="DDS1" s="41"/>
      <c r="DDT1" s="41"/>
      <c r="DDU1" s="41"/>
      <c r="DDV1" s="41"/>
      <c r="DDW1" s="41"/>
      <c r="DDX1" s="41"/>
      <c r="DDY1" s="41"/>
      <c r="DDZ1" s="41"/>
      <c r="DEA1" s="41"/>
      <c r="DEB1" s="41"/>
      <c r="DEC1" s="41"/>
      <c r="DED1" s="41"/>
      <c r="DEE1" s="41"/>
      <c r="DEF1" s="41"/>
      <c r="DEG1" s="41"/>
      <c r="DEH1" s="41"/>
      <c r="DEI1" s="41"/>
      <c r="DEJ1" s="41"/>
      <c r="DEK1" s="41"/>
      <c r="DEL1" s="41"/>
      <c r="DEM1" s="41"/>
      <c r="DEN1" s="41"/>
      <c r="DEO1" s="41"/>
      <c r="DEP1" s="41"/>
      <c r="DEQ1" s="41"/>
      <c r="DER1" s="41"/>
      <c r="DES1" s="41"/>
      <c r="DET1" s="41"/>
      <c r="DEU1" s="41"/>
      <c r="DEV1" s="41"/>
      <c r="DEW1" s="41"/>
      <c r="DEX1" s="41"/>
      <c r="DEY1" s="41"/>
      <c r="DEZ1" s="41"/>
      <c r="DFA1" s="41"/>
      <c r="DFB1" s="41"/>
      <c r="DFC1" s="41"/>
      <c r="DFD1" s="41"/>
      <c r="DFE1" s="41"/>
      <c r="DFF1" s="41"/>
      <c r="DFG1" s="41"/>
      <c r="DFH1" s="41"/>
      <c r="DFI1" s="41"/>
      <c r="DFJ1" s="41"/>
      <c r="DFK1" s="41"/>
      <c r="DFL1" s="41"/>
      <c r="DFM1" s="41"/>
      <c r="DFN1" s="41"/>
      <c r="DFO1" s="41"/>
      <c r="DFP1" s="41"/>
      <c r="DFQ1" s="41"/>
      <c r="DFR1" s="41"/>
      <c r="DFS1" s="41"/>
      <c r="DFT1" s="41"/>
      <c r="DFU1" s="41"/>
      <c r="DFV1" s="41"/>
      <c r="DFW1" s="41"/>
      <c r="DFX1" s="41"/>
      <c r="DFY1" s="41"/>
      <c r="DFZ1" s="41"/>
      <c r="DGA1" s="41"/>
      <c r="DGB1" s="41"/>
      <c r="DGC1" s="41"/>
      <c r="DGD1" s="41"/>
      <c r="DGE1" s="41"/>
      <c r="DGF1" s="41"/>
      <c r="DGG1" s="41"/>
      <c r="DGH1" s="41"/>
      <c r="DGI1" s="41"/>
      <c r="DGJ1" s="41"/>
      <c r="DGK1" s="41"/>
      <c r="DGL1" s="41"/>
      <c r="DGM1" s="41"/>
      <c r="DGN1" s="41"/>
      <c r="DGO1" s="41"/>
      <c r="DGP1" s="41"/>
      <c r="DGQ1" s="41"/>
      <c r="DGR1" s="41"/>
      <c r="DGS1" s="41"/>
      <c r="DGT1" s="41"/>
      <c r="DGU1" s="41"/>
      <c r="DGV1" s="41"/>
      <c r="DGW1" s="41"/>
      <c r="DGX1" s="41"/>
      <c r="DGY1" s="41"/>
      <c r="DGZ1" s="41"/>
      <c r="DHA1" s="41"/>
      <c r="DHB1" s="41"/>
      <c r="DHC1" s="41"/>
      <c r="DHD1" s="41"/>
      <c r="DHE1" s="41"/>
      <c r="DHF1" s="41"/>
      <c r="DHG1" s="41"/>
      <c r="DHH1" s="41"/>
      <c r="DHI1" s="41"/>
      <c r="DHJ1" s="41"/>
      <c r="DHK1" s="41"/>
      <c r="DHL1" s="41"/>
      <c r="DHM1" s="41"/>
      <c r="DHN1" s="41"/>
      <c r="DHO1" s="41"/>
      <c r="DHP1" s="41"/>
      <c r="DHQ1" s="41"/>
      <c r="DHR1" s="41"/>
      <c r="DHS1" s="41"/>
      <c r="DHT1" s="41"/>
      <c r="DHU1" s="41"/>
      <c r="DHV1" s="41"/>
      <c r="DHW1" s="41"/>
      <c r="DHX1" s="41"/>
      <c r="DHY1" s="41"/>
      <c r="DHZ1" s="41"/>
      <c r="DIA1" s="41"/>
      <c r="DIB1" s="41"/>
      <c r="DIC1" s="41"/>
      <c r="DID1" s="41"/>
      <c r="DIE1" s="41"/>
      <c r="DIF1" s="41"/>
      <c r="DIG1" s="41"/>
      <c r="DIH1" s="41"/>
      <c r="DII1" s="41"/>
      <c r="DIJ1" s="41"/>
      <c r="DIK1" s="41"/>
      <c r="DIL1" s="41"/>
      <c r="DIM1" s="41"/>
      <c r="DIN1" s="41"/>
      <c r="DIO1" s="41"/>
      <c r="DIP1" s="41"/>
      <c r="DIQ1" s="41"/>
      <c r="DIR1" s="41"/>
      <c r="DIS1" s="41"/>
      <c r="DIT1" s="41"/>
      <c r="DIU1" s="41"/>
      <c r="DIV1" s="41"/>
      <c r="DIW1" s="41"/>
      <c r="DIX1" s="41"/>
      <c r="DIY1" s="41"/>
      <c r="DIZ1" s="41"/>
      <c r="DJA1" s="41"/>
      <c r="DJB1" s="41"/>
      <c r="DJC1" s="41"/>
      <c r="DJD1" s="41"/>
      <c r="DJE1" s="41"/>
      <c r="DJF1" s="41"/>
      <c r="DJG1" s="41"/>
      <c r="DJH1" s="41"/>
      <c r="DJI1" s="41"/>
      <c r="DJJ1" s="41"/>
      <c r="DJK1" s="41"/>
      <c r="DJL1" s="41"/>
      <c r="DJM1" s="41"/>
      <c r="DJN1" s="41"/>
      <c r="DJO1" s="41"/>
      <c r="DJP1" s="41"/>
      <c r="DJQ1" s="41"/>
      <c r="DJR1" s="41"/>
      <c r="DJS1" s="41"/>
      <c r="DJT1" s="41"/>
      <c r="DJU1" s="41"/>
      <c r="DJV1" s="41"/>
      <c r="DJW1" s="41"/>
      <c r="DJX1" s="41"/>
      <c r="DJY1" s="41"/>
      <c r="DJZ1" s="41"/>
      <c r="DKA1" s="41"/>
      <c r="DKB1" s="41"/>
      <c r="DKC1" s="41"/>
      <c r="DKD1" s="41"/>
      <c r="DKE1" s="41"/>
      <c r="DKF1" s="41"/>
      <c r="DKG1" s="41"/>
      <c r="DKH1" s="41"/>
      <c r="DKI1" s="41"/>
      <c r="DKJ1" s="41"/>
      <c r="DKK1" s="41"/>
      <c r="DKL1" s="41"/>
      <c r="DKM1" s="41"/>
      <c r="DKN1" s="41"/>
      <c r="DKO1" s="41"/>
      <c r="DKP1" s="41"/>
      <c r="DKQ1" s="41"/>
      <c r="DKR1" s="41"/>
      <c r="DKS1" s="41"/>
      <c r="DKT1" s="41"/>
      <c r="DKU1" s="41"/>
      <c r="DKV1" s="41"/>
      <c r="DKW1" s="41"/>
      <c r="DKX1" s="41"/>
      <c r="DKY1" s="41"/>
      <c r="DKZ1" s="41"/>
      <c r="DLA1" s="41"/>
      <c r="DLB1" s="41"/>
      <c r="DLC1" s="41"/>
      <c r="DLD1" s="41"/>
      <c r="DLE1" s="41"/>
      <c r="DLF1" s="41"/>
      <c r="DLG1" s="41"/>
      <c r="DLH1" s="41"/>
      <c r="DLI1" s="41"/>
      <c r="DLJ1" s="41"/>
      <c r="DLK1" s="41"/>
      <c r="DLL1" s="41"/>
      <c r="DLM1" s="41"/>
      <c r="DLN1" s="41"/>
      <c r="DLO1" s="41"/>
      <c r="DLP1" s="41"/>
      <c r="DLQ1" s="41"/>
      <c r="DLR1" s="41"/>
      <c r="DLS1" s="41"/>
      <c r="DLT1" s="41"/>
      <c r="DLU1" s="41"/>
      <c r="DLV1" s="41"/>
      <c r="DLW1" s="41"/>
      <c r="DLX1" s="41"/>
      <c r="DLY1" s="41"/>
      <c r="DLZ1" s="41"/>
      <c r="DMA1" s="41"/>
      <c r="DMB1" s="41"/>
      <c r="DMC1" s="41"/>
      <c r="DMD1" s="41"/>
      <c r="DME1" s="41"/>
      <c r="DMF1" s="41"/>
      <c r="DMG1" s="41"/>
      <c r="DMH1" s="41"/>
      <c r="DMI1" s="41"/>
      <c r="DMJ1" s="41"/>
      <c r="DMK1" s="41"/>
      <c r="DML1" s="41"/>
      <c r="DMM1" s="41"/>
      <c r="DMN1" s="41"/>
      <c r="DMO1" s="41"/>
      <c r="DMP1" s="41"/>
      <c r="DMQ1" s="41"/>
      <c r="DMR1" s="41"/>
      <c r="DMS1" s="41"/>
      <c r="DMT1" s="41"/>
      <c r="DMU1" s="41"/>
      <c r="DMV1" s="41"/>
      <c r="DMW1" s="41"/>
      <c r="DMX1" s="41"/>
      <c r="DMY1" s="41"/>
      <c r="DMZ1" s="41"/>
      <c r="DNA1" s="41"/>
      <c r="DNB1" s="41"/>
      <c r="DNC1" s="41"/>
      <c r="DND1" s="41"/>
      <c r="DNE1" s="41"/>
      <c r="DNF1" s="41"/>
      <c r="DNG1" s="41"/>
      <c r="DNH1" s="41"/>
      <c r="DNI1" s="41"/>
      <c r="DNJ1" s="41"/>
      <c r="DNK1" s="41"/>
      <c r="DNL1" s="41"/>
      <c r="DNM1" s="41"/>
      <c r="DNN1" s="41"/>
      <c r="DNO1" s="41"/>
      <c r="DNP1" s="41"/>
      <c r="DNQ1" s="41"/>
      <c r="DNR1" s="41"/>
      <c r="DNS1" s="41"/>
      <c r="DNT1" s="41"/>
      <c r="DNU1" s="41"/>
      <c r="DNV1" s="41"/>
      <c r="DNW1" s="41"/>
      <c r="DNX1" s="41"/>
      <c r="DNY1" s="41"/>
      <c r="DNZ1" s="41"/>
      <c r="DOA1" s="41"/>
      <c r="DOB1" s="41"/>
      <c r="DOC1" s="41"/>
      <c r="DOD1" s="41"/>
      <c r="DOE1" s="41"/>
      <c r="DOF1" s="41"/>
      <c r="DOG1" s="41"/>
      <c r="DOH1" s="41"/>
      <c r="DOI1" s="41"/>
      <c r="DOJ1" s="41"/>
      <c r="DOK1" s="41"/>
      <c r="DOL1" s="41"/>
      <c r="DOM1" s="41"/>
      <c r="DON1" s="41"/>
      <c r="DOO1" s="41"/>
      <c r="DOP1" s="41"/>
      <c r="DOQ1" s="41"/>
      <c r="DOR1" s="41"/>
      <c r="DOS1" s="41"/>
      <c r="DOT1" s="41"/>
      <c r="DOU1" s="41"/>
      <c r="DOV1" s="41"/>
      <c r="DOW1" s="41"/>
      <c r="DOX1" s="41"/>
      <c r="DOY1" s="41"/>
      <c r="DOZ1" s="41"/>
      <c r="DPA1" s="41"/>
      <c r="DPB1" s="41"/>
      <c r="DPC1" s="41"/>
      <c r="DPD1" s="41"/>
      <c r="DPE1" s="41"/>
      <c r="DPF1" s="41"/>
      <c r="DPG1" s="41"/>
      <c r="DPH1" s="41"/>
      <c r="DPI1" s="41"/>
      <c r="DPJ1" s="41"/>
      <c r="DPK1" s="41"/>
      <c r="DPL1" s="41"/>
      <c r="DPM1" s="41"/>
      <c r="DPN1" s="41"/>
      <c r="DPO1" s="41"/>
      <c r="DPP1" s="41"/>
      <c r="DPQ1" s="41"/>
      <c r="DPR1" s="41"/>
      <c r="DPS1" s="41"/>
      <c r="DPT1" s="41"/>
      <c r="DPU1" s="41"/>
      <c r="DPV1" s="41"/>
      <c r="DPW1" s="41"/>
      <c r="DPX1" s="41"/>
      <c r="DPY1" s="41"/>
      <c r="DPZ1" s="41"/>
      <c r="DQA1" s="41"/>
      <c r="DQB1" s="41"/>
      <c r="DQC1" s="41"/>
      <c r="DQD1" s="41"/>
      <c r="DQE1" s="41"/>
      <c r="DQF1" s="41"/>
      <c r="DQG1" s="41"/>
      <c r="DQH1" s="41"/>
      <c r="DQI1" s="41"/>
      <c r="DQJ1" s="41"/>
      <c r="DQK1" s="41"/>
      <c r="DQL1" s="41"/>
      <c r="DQM1" s="41"/>
      <c r="DQN1" s="41"/>
      <c r="DQO1" s="41"/>
      <c r="DQP1" s="41"/>
      <c r="DQQ1" s="41"/>
      <c r="DQR1" s="41"/>
      <c r="DQS1" s="41"/>
      <c r="DQT1" s="41"/>
      <c r="DQU1" s="41"/>
      <c r="DQV1" s="41"/>
      <c r="DQW1" s="41"/>
      <c r="DQX1" s="41"/>
      <c r="DQY1" s="41"/>
      <c r="DQZ1" s="41"/>
      <c r="DRA1" s="41"/>
      <c r="DRB1" s="41"/>
      <c r="DRC1" s="41"/>
      <c r="DRD1" s="41"/>
      <c r="DRE1" s="41"/>
      <c r="DRF1" s="41"/>
      <c r="DRG1" s="41"/>
      <c r="DRH1" s="41"/>
      <c r="DRI1" s="41"/>
      <c r="DRJ1" s="41"/>
      <c r="DRK1" s="41"/>
      <c r="DRL1" s="41"/>
      <c r="DRM1" s="41"/>
      <c r="DRN1" s="41"/>
      <c r="DRO1" s="41"/>
      <c r="DRP1" s="41"/>
      <c r="DRQ1" s="41"/>
      <c r="DRR1" s="41"/>
      <c r="DRS1" s="41"/>
      <c r="DRT1" s="41"/>
      <c r="DRU1" s="41"/>
      <c r="DRV1" s="41"/>
      <c r="DRW1" s="41"/>
      <c r="DRX1" s="41"/>
      <c r="DRY1" s="41"/>
      <c r="DRZ1" s="41"/>
      <c r="DSA1" s="41"/>
      <c r="DSB1" s="41"/>
      <c r="DSC1" s="41"/>
      <c r="DSD1" s="41"/>
      <c r="DSE1" s="41"/>
      <c r="DSF1" s="41"/>
      <c r="DSG1" s="41"/>
      <c r="DSH1" s="41"/>
      <c r="DSI1" s="41"/>
      <c r="DSJ1" s="41"/>
      <c r="DSK1" s="41"/>
      <c r="DSL1" s="41"/>
      <c r="DSM1" s="41"/>
      <c r="DSN1" s="41"/>
      <c r="DSO1" s="41"/>
      <c r="DSP1" s="41"/>
      <c r="DSQ1" s="41"/>
      <c r="DSR1" s="41"/>
      <c r="DSS1" s="41"/>
      <c r="DST1" s="41"/>
      <c r="DSU1" s="41"/>
      <c r="DSV1" s="41"/>
      <c r="DSW1" s="41"/>
      <c r="DSX1" s="41"/>
      <c r="DSY1" s="41"/>
      <c r="DSZ1" s="41"/>
      <c r="DTA1" s="41"/>
      <c r="DTB1" s="41"/>
      <c r="DTC1" s="41"/>
      <c r="DTD1" s="41"/>
      <c r="DTE1" s="41"/>
      <c r="DTF1" s="41"/>
      <c r="DTG1" s="41"/>
      <c r="DTH1" s="41"/>
      <c r="DTI1" s="41"/>
      <c r="DTJ1" s="41"/>
      <c r="DTK1" s="41"/>
      <c r="DTL1" s="41"/>
      <c r="DTM1" s="41"/>
      <c r="DTN1" s="41"/>
      <c r="DTO1" s="41"/>
      <c r="DTP1" s="41"/>
      <c r="DTQ1" s="41"/>
      <c r="DTR1" s="41"/>
      <c r="DTS1" s="41"/>
      <c r="DTT1" s="41"/>
      <c r="DTU1" s="41"/>
      <c r="DTV1" s="41"/>
      <c r="DTW1" s="41"/>
      <c r="DTX1" s="41"/>
      <c r="DTY1" s="41"/>
      <c r="DTZ1" s="41"/>
      <c r="DUA1" s="41"/>
      <c r="DUB1" s="41"/>
      <c r="DUC1" s="41"/>
      <c r="DUD1" s="41"/>
      <c r="DUE1" s="41"/>
      <c r="DUF1" s="41"/>
      <c r="DUG1" s="41"/>
      <c r="DUH1" s="41"/>
      <c r="DUI1" s="41"/>
      <c r="DUJ1" s="41"/>
      <c r="DUK1" s="41"/>
      <c r="DUL1" s="41"/>
      <c r="DUM1" s="41"/>
      <c r="DUN1" s="41"/>
      <c r="DUO1" s="41"/>
      <c r="DUP1" s="41"/>
      <c r="DUQ1" s="41"/>
      <c r="DUR1" s="41"/>
      <c r="DUS1" s="41"/>
      <c r="DUT1" s="41"/>
      <c r="DUU1" s="41"/>
      <c r="DUV1" s="41"/>
      <c r="DUW1" s="41"/>
      <c r="DUX1" s="41"/>
      <c r="DUY1" s="41"/>
      <c r="DUZ1" s="41"/>
      <c r="DVA1" s="41"/>
      <c r="DVB1" s="41"/>
      <c r="DVC1" s="41"/>
      <c r="DVD1" s="41"/>
      <c r="DVE1" s="41"/>
      <c r="DVF1" s="41"/>
      <c r="DVG1" s="41"/>
      <c r="DVH1" s="41"/>
      <c r="DVI1" s="41"/>
      <c r="DVJ1" s="41"/>
      <c r="DVK1" s="41"/>
      <c r="DVL1" s="41"/>
      <c r="DVM1" s="41"/>
      <c r="DVN1" s="41"/>
      <c r="DVO1" s="41"/>
      <c r="DVP1" s="41"/>
      <c r="DVQ1" s="41"/>
      <c r="DVR1" s="41"/>
      <c r="DVS1" s="41"/>
      <c r="DVT1" s="41"/>
      <c r="DVU1" s="41"/>
      <c r="DVV1" s="41"/>
      <c r="DVW1" s="41"/>
      <c r="DVX1" s="41"/>
      <c r="DVY1" s="41"/>
      <c r="DVZ1" s="41"/>
      <c r="DWA1" s="41"/>
      <c r="DWB1" s="41"/>
      <c r="DWC1" s="41"/>
      <c r="DWD1" s="41"/>
      <c r="DWE1" s="41"/>
      <c r="DWF1" s="41"/>
      <c r="DWG1" s="41"/>
      <c r="DWH1" s="41"/>
      <c r="DWI1" s="41"/>
      <c r="DWJ1" s="41"/>
      <c r="DWK1" s="41"/>
      <c r="DWL1" s="41"/>
      <c r="DWM1" s="41"/>
      <c r="DWN1" s="41"/>
      <c r="DWO1" s="41"/>
      <c r="DWP1" s="41"/>
      <c r="DWQ1" s="41"/>
      <c r="DWR1" s="41"/>
      <c r="DWS1" s="41"/>
      <c r="DWT1" s="41"/>
      <c r="DWU1" s="41"/>
      <c r="DWV1" s="41"/>
      <c r="DWW1" s="41"/>
      <c r="DWX1" s="41"/>
      <c r="DWY1" s="41"/>
      <c r="DWZ1" s="41"/>
      <c r="DXA1" s="41"/>
      <c r="DXB1" s="41"/>
      <c r="DXC1" s="41"/>
      <c r="DXD1" s="41"/>
      <c r="DXE1" s="41"/>
      <c r="DXF1" s="41"/>
      <c r="DXG1" s="41"/>
      <c r="DXH1" s="41"/>
      <c r="DXI1" s="41"/>
      <c r="DXJ1" s="41"/>
      <c r="DXK1" s="41"/>
      <c r="DXL1" s="41"/>
      <c r="DXM1" s="41"/>
      <c r="DXN1" s="41"/>
      <c r="DXO1" s="41"/>
      <c r="DXP1" s="41"/>
      <c r="DXQ1" s="41"/>
      <c r="DXR1" s="41"/>
      <c r="DXS1" s="41"/>
      <c r="DXT1" s="41"/>
      <c r="DXU1" s="41"/>
      <c r="DXV1" s="41"/>
      <c r="DXW1" s="41"/>
      <c r="DXX1" s="41"/>
      <c r="DXY1" s="41"/>
      <c r="DXZ1" s="41"/>
      <c r="DYA1" s="41"/>
      <c r="DYB1" s="41"/>
      <c r="DYC1" s="41"/>
      <c r="DYD1" s="41"/>
      <c r="DYE1" s="41"/>
      <c r="DYF1" s="41"/>
      <c r="DYG1" s="41"/>
      <c r="DYH1" s="41"/>
      <c r="DYI1" s="41"/>
      <c r="DYJ1" s="41"/>
      <c r="DYK1" s="41"/>
      <c r="DYL1" s="41"/>
      <c r="DYM1" s="41"/>
      <c r="DYN1" s="41"/>
      <c r="DYO1" s="41"/>
      <c r="DYP1" s="41"/>
      <c r="DYQ1" s="41"/>
      <c r="DYR1" s="41"/>
      <c r="DYS1" s="41"/>
      <c r="DYT1" s="41"/>
      <c r="DYU1" s="41"/>
      <c r="DYV1" s="41"/>
      <c r="DYW1" s="41"/>
      <c r="DYX1" s="41"/>
      <c r="DYY1" s="41"/>
      <c r="DYZ1" s="41"/>
      <c r="DZA1" s="41"/>
      <c r="DZB1" s="41"/>
      <c r="DZC1" s="41"/>
      <c r="DZD1" s="41"/>
      <c r="DZE1" s="41"/>
      <c r="DZF1" s="41"/>
      <c r="DZG1" s="41"/>
      <c r="DZH1" s="41"/>
      <c r="DZI1" s="41"/>
      <c r="DZJ1" s="41"/>
      <c r="DZK1" s="41"/>
      <c r="DZL1" s="41"/>
      <c r="DZM1" s="41"/>
      <c r="DZN1" s="41"/>
      <c r="DZO1" s="41"/>
      <c r="DZP1" s="41"/>
      <c r="DZQ1" s="41"/>
      <c r="DZR1" s="41"/>
      <c r="DZS1" s="41"/>
      <c r="DZT1" s="41"/>
      <c r="DZU1" s="41"/>
      <c r="DZV1" s="41"/>
      <c r="DZW1" s="41"/>
      <c r="DZX1" s="41"/>
      <c r="DZY1" s="41"/>
      <c r="DZZ1" s="41"/>
      <c r="EAA1" s="41"/>
      <c r="EAB1" s="41"/>
      <c r="EAC1" s="41"/>
      <c r="EAD1" s="41"/>
      <c r="EAE1" s="41"/>
      <c r="EAF1" s="41"/>
      <c r="EAG1" s="41"/>
      <c r="EAH1" s="41"/>
      <c r="EAI1" s="41"/>
      <c r="EAJ1" s="41"/>
      <c r="EAK1" s="41"/>
      <c r="EAL1" s="41"/>
      <c r="EAM1" s="41"/>
      <c r="EAN1" s="41"/>
      <c r="EAO1" s="41"/>
      <c r="EAP1" s="41"/>
      <c r="EAQ1" s="41"/>
      <c r="EAR1" s="41"/>
      <c r="EAS1" s="41"/>
      <c r="EAT1" s="41"/>
      <c r="EAU1" s="41"/>
      <c r="EAV1" s="41"/>
      <c r="EAW1" s="41"/>
      <c r="EAX1" s="41"/>
      <c r="EAY1" s="41"/>
      <c r="EAZ1" s="41"/>
      <c r="EBA1" s="41"/>
      <c r="EBB1" s="41"/>
      <c r="EBC1" s="41"/>
      <c r="EBD1" s="41"/>
      <c r="EBE1" s="41"/>
      <c r="EBF1" s="41"/>
      <c r="EBG1" s="41"/>
      <c r="EBH1" s="41"/>
      <c r="EBI1" s="41"/>
      <c r="EBJ1" s="41"/>
      <c r="EBK1" s="41"/>
      <c r="EBL1" s="41"/>
      <c r="EBM1" s="41"/>
      <c r="EBN1" s="41"/>
      <c r="EBO1" s="41"/>
      <c r="EBP1" s="41"/>
      <c r="EBQ1" s="41"/>
      <c r="EBR1" s="41"/>
      <c r="EBS1" s="41"/>
      <c r="EBT1" s="41"/>
      <c r="EBU1" s="41"/>
      <c r="EBV1" s="41"/>
      <c r="EBW1" s="41"/>
      <c r="EBX1" s="41"/>
      <c r="EBY1" s="41"/>
      <c r="EBZ1" s="41"/>
      <c r="ECA1" s="41"/>
      <c r="ECB1" s="41"/>
      <c r="ECC1" s="41"/>
      <c r="ECD1" s="41"/>
      <c r="ECE1" s="41"/>
      <c r="ECF1" s="41"/>
      <c r="ECG1" s="41"/>
      <c r="ECH1" s="41"/>
      <c r="ECI1" s="41"/>
      <c r="ECJ1" s="41"/>
      <c r="ECK1" s="41"/>
      <c r="ECL1" s="41"/>
      <c r="ECM1" s="41"/>
      <c r="ECN1" s="41"/>
      <c r="ECO1" s="41"/>
      <c r="ECP1" s="41"/>
      <c r="ECQ1" s="41"/>
      <c r="ECR1" s="41"/>
      <c r="ECS1" s="41"/>
      <c r="ECT1" s="41"/>
      <c r="ECU1" s="41"/>
      <c r="ECV1" s="41"/>
      <c r="ECW1" s="41"/>
      <c r="ECX1" s="41"/>
      <c r="ECY1" s="41"/>
      <c r="ECZ1" s="41"/>
      <c r="EDA1" s="41"/>
      <c r="EDB1" s="41"/>
      <c r="EDC1" s="41"/>
      <c r="EDD1" s="41"/>
      <c r="EDE1" s="41"/>
      <c r="EDF1" s="41"/>
      <c r="EDG1" s="41"/>
      <c r="EDH1" s="41"/>
      <c r="EDI1" s="41"/>
      <c r="EDJ1" s="41"/>
      <c r="EDK1" s="41"/>
      <c r="EDL1" s="41"/>
      <c r="EDM1" s="41"/>
      <c r="EDN1" s="41"/>
      <c r="EDO1" s="41"/>
      <c r="EDP1" s="41"/>
      <c r="EDQ1" s="41"/>
      <c r="EDR1" s="41"/>
      <c r="EDS1" s="41"/>
      <c r="EDT1" s="41"/>
      <c r="EDU1" s="41"/>
      <c r="EDV1" s="41"/>
      <c r="EDW1" s="41"/>
      <c r="EDX1" s="41"/>
      <c r="EDY1" s="41"/>
      <c r="EDZ1" s="41"/>
      <c r="EEA1" s="41"/>
      <c r="EEB1" s="41"/>
      <c r="EEC1" s="41"/>
      <c r="EED1" s="41"/>
      <c r="EEE1" s="41"/>
      <c r="EEF1" s="41"/>
      <c r="EEG1" s="41"/>
      <c r="EEH1" s="41"/>
      <c r="EEI1" s="41"/>
      <c r="EEJ1" s="41"/>
      <c r="EEK1" s="41"/>
      <c r="EEL1" s="41"/>
      <c r="EEM1" s="41"/>
      <c r="EEN1" s="41"/>
      <c r="EEO1" s="41"/>
      <c r="EEP1" s="41"/>
      <c r="EEQ1" s="41"/>
      <c r="EER1" s="41"/>
      <c r="EES1" s="41"/>
      <c r="EET1" s="41"/>
      <c r="EEU1" s="41"/>
      <c r="EEV1" s="41"/>
      <c r="EEW1" s="41"/>
      <c r="EEX1" s="41"/>
      <c r="EEY1" s="41"/>
      <c r="EEZ1" s="41"/>
      <c r="EFA1" s="41"/>
      <c r="EFB1" s="41"/>
      <c r="EFC1" s="41"/>
      <c r="EFD1" s="41"/>
      <c r="EFE1" s="41"/>
      <c r="EFF1" s="41"/>
      <c r="EFG1" s="41"/>
      <c r="EFH1" s="41"/>
      <c r="EFI1" s="41"/>
      <c r="EFJ1" s="41"/>
      <c r="EFK1" s="41"/>
      <c r="EFL1" s="41"/>
      <c r="EFM1" s="41"/>
      <c r="EFN1" s="41"/>
      <c r="EFO1" s="41"/>
      <c r="EFP1" s="41"/>
      <c r="EFQ1" s="41"/>
      <c r="EFR1" s="41"/>
      <c r="EFS1" s="41"/>
      <c r="EFT1" s="41"/>
      <c r="EFU1" s="41"/>
      <c r="EFV1" s="41"/>
      <c r="EFW1" s="41"/>
      <c r="EFX1" s="41"/>
      <c r="EFY1" s="41"/>
      <c r="EFZ1" s="41"/>
      <c r="EGA1" s="41"/>
      <c r="EGB1" s="41"/>
      <c r="EGC1" s="41"/>
      <c r="EGD1" s="41"/>
      <c r="EGE1" s="41"/>
      <c r="EGF1" s="41"/>
      <c r="EGG1" s="41"/>
      <c r="EGH1" s="41"/>
      <c r="EGI1" s="41"/>
      <c r="EGJ1" s="41"/>
      <c r="EGK1" s="41"/>
      <c r="EGL1" s="41"/>
      <c r="EGM1" s="41"/>
      <c r="EGN1" s="41"/>
      <c r="EGO1" s="41"/>
      <c r="EGP1" s="41"/>
      <c r="EGQ1" s="41"/>
      <c r="EGR1" s="41"/>
      <c r="EGS1" s="41"/>
      <c r="EGT1" s="41"/>
      <c r="EGU1" s="41"/>
      <c r="EGV1" s="41"/>
      <c r="EGW1" s="41"/>
      <c r="EGX1" s="41"/>
      <c r="EGY1" s="41"/>
      <c r="EGZ1" s="41"/>
      <c r="EHA1" s="41"/>
      <c r="EHB1" s="41"/>
      <c r="EHC1" s="41"/>
      <c r="EHD1" s="41"/>
      <c r="EHE1" s="41"/>
      <c r="EHF1" s="41"/>
      <c r="EHG1" s="41"/>
      <c r="EHH1" s="41"/>
      <c r="EHI1" s="41"/>
      <c r="EHJ1" s="41"/>
      <c r="EHK1" s="41"/>
      <c r="EHL1" s="41"/>
      <c r="EHM1" s="41"/>
      <c r="EHN1" s="41"/>
      <c r="EHO1" s="41"/>
      <c r="EHP1" s="41"/>
      <c r="EHQ1" s="41"/>
      <c r="EHR1" s="41"/>
      <c r="EHS1" s="41"/>
      <c r="EHT1" s="41"/>
      <c r="EHU1" s="41"/>
      <c r="EHV1" s="41"/>
      <c r="EHW1" s="41"/>
      <c r="EHX1" s="41"/>
      <c r="EHY1" s="41"/>
      <c r="EHZ1" s="41"/>
      <c r="EIA1" s="41"/>
      <c r="EIB1" s="41"/>
      <c r="EIC1" s="41"/>
      <c r="EID1" s="41"/>
      <c r="EIE1" s="41"/>
      <c r="EIF1" s="41"/>
      <c r="EIG1" s="41"/>
      <c r="EIH1" s="41"/>
      <c r="EII1" s="41"/>
      <c r="EIJ1" s="41"/>
      <c r="EIK1" s="41"/>
      <c r="EIL1" s="41"/>
      <c r="EIM1" s="41"/>
      <c r="EIN1" s="41"/>
      <c r="EIO1" s="41"/>
      <c r="EIP1" s="41"/>
      <c r="EIQ1" s="41"/>
      <c r="EIR1" s="41"/>
      <c r="EIS1" s="41"/>
      <c r="EIT1" s="41"/>
      <c r="EIU1" s="41"/>
      <c r="EIV1" s="41"/>
      <c r="EIW1" s="41"/>
      <c r="EIX1" s="41"/>
      <c r="EIY1" s="41"/>
      <c r="EIZ1" s="41"/>
      <c r="EJA1" s="41"/>
      <c r="EJB1" s="41"/>
      <c r="EJC1" s="41"/>
      <c r="EJD1" s="41"/>
      <c r="EJE1" s="41"/>
      <c r="EJF1" s="41"/>
      <c r="EJG1" s="41"/>
      <c r="EJH1" s="41"/>
      <c r="EJI1" s="41"/>
      <c r="EJJ1" s="41"/>
      <c r="EJK1" s="41"/>
      <c r="EJL1" s="41"/>
      <c r="EJM1" s="41"/>
      <c r="EJN1" s="41"/>
      <c r="EJO1" s="41"/>
      <c r="EJP1" s="41"/>
      <c r="EJQ1" s="41"/>
      <c r="EJR1" s="41"/>
      <c r="EJS1" s="41"/>
      <c r="EJT1" s="41"/>
      <c r="EJU1" s="41"/>
      <c r="EJV1" s="41"/>
      <c r="EJW1" s="41"/>
      <c r="EJX1" s="41"/>
      <c r="EJY1" s="41"/>
      <c r="EJZ1" s="41"/>
      <c r="EKA1" s="41"/>
      <c r="EKB1" s="41"/>
      <c r="EKC1" s="41"/>
      <c r="EKD1" s="41"/>
      <c r="EKE1" s="41"/>
      <c r="EKF1" s="41"/>
      <c r="EKG1" s="41"/>
      <c r="EKH1" s="41"/>
      <c r="EKI1" s="41"/>
      <c r="EKJ1" s="41"/>
      <c r="EKK1" s="41"/>
      <c r="EKL1" s="41"/>
      <c r="EKM1" s="41"/>
      <c r="EKN1" s="41"/>
      <c r="EKO1" s="41"/>
      <c r="EKP1" s="41"/>
      <c r="EKQ1" s="41"/>
      <c r="EKR1" s="41"/>
      <c r="EKS1" s="41"/>
      <c r="EKT1" s="41"/>
      <c r="EKU1" s="41"/>
      <c r="EKV1" s="41"/>
      <c r="EKW1" s="41"/>
      <c r="EKX1" s="41"/>
      <c r="EKY1" s="41"/>
      <c r="EKZ1" s="41"/>
      <c r="ELA1" s="41"/>
      <c r="ELB1" s="41"/>
      <c r="ELC1" s="41"/>
      <c r="ELD1" s="41"/>
      <c r="ELE1" s="41"/>
      <c r="ELF1" s="41"/>
      <c r="ELG1" s="41"/>
      <c r="ELH1" s="41"/>
      <c r="ELI1" s="41"/>
      <c r="ELJ1" s="41"/>
      <c r="ELK1" s="41"/>
      <c r="ELL1" s="41"/>
      <c r="ELM1" s="41"/>
      <c r="ELN1" s="41"/>
      <c r="ELO1" s="41"/>
      <c r="ELP1" s="41"/>
      <c r="ELQ1" s="41"/>
      <c r="ELR1" s="41"/>
      <c r="ELS1" s="41"/>
      <c r="ELT1" s="41"/>
      <c r="ELU1" s="41"/>
      <c r="ELV1" s="41"/>
      <c r="ELW1" s="41"/>
      <c r="ELX1" s="41"/>
      <c r="ELY1" s="41"/>
      <c r="ELZ1" s="41"/>
      <c r="EMA1" s="41"/>
      <c r="EMB1" s="41"/>
      <c r="EMC1" s="41"/>
      <c r="EMD1" s="41"/>
      <c r="EME1" s="41"/>
      <c r="EMF1" s="41"/>
      <c r="EMG1" s="41"/>
      <c r="EMH1" s="41"/>
      <c r="EMI1" s="41"/>
      <c r="EMJ1" s="41"/>
      <c r="EMK1" s="41"/>
      <c r="EML1" s="41"/>
      <c r="EMM1" s="41"/>
      <c r="EMN1" s="41"/>
      <c r="EMO1" s="41"/>
      <c r="EMP1" s="41"/>
      <c r="EMQ1" s="41"/>
      <c r="EMR1" s="41"/>
      <c r="EMS1" s="41"/>
      <c r="EMT1" s="41"/>
      <c r="EMU1" s="41"/>
      <c r="EMV1" s="41"/>
      <c r="EMW1" s="41"/>
      <c r="EMX1" s="41"/>
      <c r="EMY1" s="41"/>
      <c r="EMZ1" s="41"/>
      <c r="ENA1" s="41"/>
      <c r="ENB1" s="41"/>
      <c r="ENC1" s="41"/>
      <c r="END1" s="41"/>
      <c r="ENE1" s="41"/>
      <c r="ENF1" s="41"/>
      <c r="ENG1" s="41"/>
      <c r="ENH1" s="41"/>
      <c r="ENI1" s="41"/>
      <c r="ENJ1" s="41"/>
      <c r="ENK1" s="41"/>
      <c r="ENL1" s="41"/>
      <c r="ENM1" s="41"/>
      <c r="ENN1" s="41"/>
      <c r="ENO1" s="41"/>
      <c r="ENP1" s="41"/>
      <c r="ENQ1" s="41"/>
      <c r="ENR1" s="41"/>
      <c r="ENS1" s="41"/>
      <c r="ENT1" s="41"/>
      <c r="ENU1" s="41"/>
      <c r="ENV1" s="41"/>
      <c r="ENW1" s="41"/>
      <c r="ENX1" s="41"/>
      <c r="ENY1" s="41"/>
      <c r="ENZ1" s="41"/>
      <c r="EOA1" s="41"/>
      <c r="EOB1" s="41"/>
      <c r="EOC1" s="41"/>
      <c r="EOD1" s="41"/>
      <c r="EOE1" s="41"/>
      <c r="EOF1" s="41"/>
      <c r="EOG1" s="41"/>
      <c r="EOH1" s="41"/>
      <c r="EOI1" s="41"/>
      <c r="EOJ1" s="41"/>
      <c r="EOK1" s="41"/>
      <c r="EOL1" s="41"/>
      <c r="EOM1" s="41"/>
      <c r="EON1" s="41"/>
      <c r="EOO1" s="41"/>
      <c r="EOP1" s="41"/>
      <c r="EOQ1" s="41"/>
      <c r="EOR1" s="41"/>
      <c r="EOS1" s="41"/>
      <c r="EOT1" s="41"/>
      <c r="EOU1" s="41"/>
      <c r="EOV1" s="41"/>
      <c r="EOW1" s="41"/>
      <c r="EOX1" s="41"/>
      <c r="EOY1" s="41"/>
      <c r="EOZ1" s="41"/>
      <c r="EPA1" s="41"/>
      <c r="EPB1" s="41"/>
      <c r="EPC1" s="41"/>
      <c r="EPD1" s="41"/>
      <c r="EPE1" s="41"/>
      <c r="EPF1" s="41"/>
      <c r="EPG1" s="41"/>
      <c r="EPH1" s="41"/>
      <c r="EPI1" s="41"/>
      <c r="EPJ1" s="41"/>
      <c r="EPK1" s="41"/>
      <c r="EPL1" s="41"/>
      <c r="EPM1" s="41"/>
      <c r="EPN1" s="41"/>
      <c r="EPO1" s="41"/>
      <c r="EPP1" s="41"/>
      <c r="EPQ1" s="41"/>
      <c r="EPR1" s="41"/>
      <c r="EPS1" s="41"/>
      <c r="EPT1" s="41"/>
      <c r="EPU1" s="41"/>
      <c r="EPV1" s="41"/>
      <c r="EPW1" s="41"/>
      <c r="EPX1" s="41"/>
      <c r="EPY1" s="41"/>
      <c r="EPZ1" s="41"/>
      <c r="EQA1" s="41"/>
      <c r="EQB1" s="41"/>
      <c r="EQC1" s="41"/>
      <c r="EQD1" s="41"/>
      <c r="EQE1" s="41"/>
      <c r="EQF1" s="41"/>
      <c r="EQG1" s="41"/>
      <c r="EQH1" s="41"/>
      <c r="EQI1" s="41"/>
      <c r="EQJ1" s="41"/>
      <c r="EQK1" s="41"/>
      <c r="EQL1" s="41"/>
      <c r="EQM1" s="41"/>
      <c r="EQN1" s="41"/>
      <c r="EQO1" s="41"/>
      <c r="EQP1" s="41"/>
      <c r="EQQ1" s="41"/>
      <c r="EQR1" s="41"/>
      <c r="EQS1" s="41"/>
      <c r="EQT1" s="41"/>
      <c r="EQU1" s="41"/>
      <c r="EQV1" s="41"/>
      <c r="EQW1" s="41"/>
      <c r="EQX1" s="41"/>
      <c r="EQY1" s="41"/>
      <c r="EQZ1" s="41"/>
      <c r="ERA1" s="41"/>
      <c r="ERB1" s="41"/>
      <c r="ERC1" s="41"/>
      <c r="ERD1" s="41"/>
      <c r="ERE1" s="41"/>
      <c r="ERF1" s="41"/>
      <c r="ERG1" s="41"/>
      <c r="ERH1" s="41"/>
      <c r="ERI1" s="41"/>
      <c r="ERJ1" s="41"/>
      <c r="ERK1" s="41"/>
      <c r="ERL1" s="41"/>
      <c r="ERM1" s="41"/>
      <c r="ERN1" s="41"/>
      <c r="ERO1" s="41"/>
      <c r="ERP1" s="41"/>
      <c r="ERQ1" s="41"/>
      <c r="ERR1" s="41"/>
      <c r="ERS1" s="41"/>
      <c r="ERT1" s="41"/>
      <c r="ERU1" s="41"/>
      <c r="ERV1" s="41"/>
      <c r="ERW1" s="41"/>
      <c r="ERX1" s="41"/>
      <c r="ERY1" s="41"/>
      <c r="ERZ1" s="41"/>
      <c r="ESA1" s="41"/>
      <c r="ESB1" s="41"/>
      <c r="ESC1" s="41"/>
      <c r="ESD1" s="41"/>
      <c r="ESE1" s="41"/>
      <c r="ESF1" s="41"/>
      <c r="ESG1" s="41"/>
      <c r="ESH1" s="41"/>
      <c r="ESI1" s="41"/>
      <c r="ESJ1" s="41"/>
      <c r="ESK1" s="41"/>
      <c r="ESL1" s="41"/>
      <c r="ESM1" s="41"/>
      <c r="ESN1" s="41"/>
      <c r="ESO1" s="41"/>
      <c r="ESP1" s="41"/>
      <c r="ESQ1" s="41"/>
      <c r="ESR1" s="41"/>
      <c r="ESS1" s="41"/>
      <c r="EST1" s="41"/>
      <c r="ESU1" s="41"/>
      <c r="ESV1" s="41"/>
      <c r="ESW1" s="41"/>
      <c r="ESX1" s="41"/>
      <c r="ESY1" s="41"/>
      <c r="ESZ1" s="41"/>
      <c r="ETA1" s="41"/>
      <c r="ETB1" s="41"/>
      <c r="ETC1" s="41"/>
      <c r="ETD1" s="41"/>
      <c r="ETE1" s="41"/>
      <c r="ETF1" s="41"/>
      <c r="ETG1" s="41"/>
      <c r="ETH1" s="41"/>
      <c r="ETI1" s="41"/>
      <c r="ETJ1" s="41"/>
      <c r="ETK1" s="41"/>
      <c r="ETL1" s="41"/>
      <c r="ETM1" s="41"/>
      <c r="ETN1" s="41"/>
      <c r="ETO1" s="41"/>
      <c r="ETP1" s="41"/>
      <c r="ETQ1" s="41"/>
      <c r="ETR1" s="41"/>
      <c r="ETS1" s="41"/>
      <c r="ETT1" s="41"/>
      <c r="ETU1" s="41"/>
      <c r="ETV1" s="41"/>
      <c r="ETW1" s="41"/>
      <c r="ETX1" s="41"/>
      <c r="ETY1" s="41"/>
      <c r="ETZ1" s="41"/>
      <c r="EUA1" s="41"/>
      <c r="EUB1" s="41"/>
      <c r="EUC1" s="41"/>
      <c r="EUD1" s="41"/>
      <c r="EUE1" s="41"/>
      <c r="EUF1" s="41"/>
      <c r="EUG1" s="41"/>
      <c r="EUH1" s="41"/>
      <c r="EUI1" s="41"/>
      <c r="EUJ1" s="41"/>
      <c r="EUK1" s="41"/>
      <c r="EUL1" s="41"/>
      <c r="EUM1" s="41"/>
      <c r="EUN1" s="41"/>
      <c r="EUO1" s="41"/>
      <c r="EUP1" s="41"/>
      <c r="EUQ1" s="41"/>
      <c r="EUR1" s="41"/>
      <c r="EUS1" s="41"/>
      <c r="EUT1" s="41"/>
      <c r="EUU1" s="41"/>
      <c r="EUV1" s="41"/>
      <c r="EUW1" s="41"/>
      <c r="EUX1" s="41"/>
      <c r="EUY1" s="41"/>
      <c r="EUZ1" s="41"/>
      <c r="EVA1" s="41"/>
      <c r="EVB1" s="41"/>
      <c r="EVC1" s="41"/>
      <c r="EVD1" s="41"/>
      <c r="EVE1" s="41"/>
      <c r="EVF1" s="41"/>
      <c r="EVG1" s="41"/>
      <c r="EVH1" s="41"/>
      <c r="EVI1" s="41"/>
      <c r="EVJ1" s="41"/>
      <c r="EVK1" s="41"/>
      <c r="EVL1" s="41"/>
      <c r="EVM1" s="41"/>
      <c r="EVN1" s="41"/>
      <c r="EVO1" s="41"/>
      <c r="EVP1" s="41"/>
      <c r="EVQ1" s="41"/>
      <c r="EVR1" s="41"/>
      <c r="EVS1" s="41"/>
      <c r="EVT1" s="41"/>
      <c r="EVU1" s="41"/>
      <c r="EVV1" s="41"/>
      <c r="EVW1" s="41"/>
      <c r="EVX1" s="41"/>
      <c r="EVY1" s="41"/>
      <c r="EVZ1" s="41"/>
      <c r="EWA1" s="41"/>
      <c r="EWB1" s="41"/>
      <c r="EWC1" s="41"/>
      <c r="EWD1" s="41"/>
      <c r="EWE1" s="41"/>
      <c r="EWF1" s="41"/>
      <c r="EWG1" s="41"/>
      <c r="EWH1" s="41"/>
      <c r="EWI1" s="41"/>
      <c r="EWJ1" s="41"/>
      <c r="EWK1" s="41"/>
      <c r="EWL1" s="41"/>
      <c r="EWM1" s="41"/>
      <c r="EWN1" s="41"/>
      <c r="EWO1" s="41"/>
      <c r="EWP1" s="41"/>
      <c r="EWQ1" s="41"/>
      <c r="EWR1" s="41"/>
      <c r="EWS1" s="41"/>
      <c r="EWT1" s="41"/>
      <c r="EWU1" s="41"/>
      <c r="EWV1" s="41"/>
      <c r="EWW1" s="41"/>
      <c r="EWX1" s="41"/>
      <c r="EWY1" s="41"/>
      <c r="EWZ1" s="41"/>
      <c r="EXA1" s="41"/>
      <c r="EXB1" s="41"/>
      <c r="EXC1" s="41"/>
      <c r="EXD1" s="41"/>
      <c r="EXE1" s="41"/>
      <c r="EXF1" s="41"/>
      <c r="EXG1" s="41"/>
      <c r="EXH1" s="41"/>
      <c r="EXI1" s="41"/>
      <c r="EXJ1" s="41"/>
      <c r="EXK1" s="41"/>
      <c r="EXL1" s="41"/>
      <c r="EXM1" s="41"/>
      <c r="EXN1" s="41"/>
      <c r="EXO1" s="41"/>
      <c r="EXP1" s="41"/>
      <c r="EXQ1" s="41"/>
      <c r="EXR1" s="41"/>
      <c r="EXS1" s="41"/>
      <c r="EXT1" s="41"/>
      <c r="EXU1" s="41"/>
      <c r="EXV1" s="41"/>
      <c r="EXW1" s="41"/>
      <c r="EXX1" s="41"/>
      <c r="EXY1" s="41"/>
      <c r="EXZ1" s="41"/>
      <c r="EYA1" s="41"/>
      <c r="EYB1" s="41"/>
      <c r="EYC1" s="41"/>
      <c r="EYD1" s="41"/>
      <c r="EYE1" s="41"/>
      <c r="EYF1" s="41"/>
      <c r="EYG1" s="41"/>
      <c r="EYH1" s="41"/>
      <c r="EYI1" s="41"/>
      <c r="EYJ1" s="41"/>
      <c r="EYK1" s="41"/>
      <c r="EYL1" s="41"/>
      <c r="EYM1" s="41"/>
      <c r="EYN1" s="41"/>
      <c r="EYO1" s="41"/>
      <c r="EYP1" s="41"/>
      <c r="EYQ1" s="41"/>
      <c r="EYR1" s="41"/>
      <c r="EYS1" s="41"/>
      <c r="EYT1" s="41"/>
      <c r="EYU1" s="41"/>
      <c r="EYV1" s="41"/>
      <c r="EYW1" s="41"/>
      <c r="EYX1" s="41"/>
      <c r="EYY1" s="41"/>
      <c r="EYZ1" s="41"/>
      <c r="EZA1" s="41"/>
      <c r="EZB1" s="41"/>
      <c r="EZC1" s="41"/>
      <c r="EZD1" s="41"/>
      <c r="EZE1" s="41"/>
      <c r="EZF1" s="41"/>
      <c r="EZG1" s="41"/>
      <c r="EZH1" s="41"/>
      <c r="EZI1" s="41"/>
      <c r="EZJ1" s="41"/>
      <c r="EZK1" s="41"/>
      <c r="EZL1" s="41"/>
      <c r="EZM1" s="41"/>
      <c r="EZN1" s="41"/>
      <c r="EZO1" s="41"/>
      <c r="EZP1" s="41"/>
      <c r="EZQ1" s="41"/>
      <c r="EZR1" s="41"/>
      <c r="EZS1" s="41"/>
      <c r="EZT1" s="41"/>
      <c r="EZU1" s="41"/>
      <c r="EZV1" s="41"/>
      <c r="EZW1" s="41"/>
      <c r="EZX1" s="41"/>
      <c r="EZY1" s="41"/>
      <c r="EZZ1" s="41"/>
      <c r="FAA1" s="41"/>
      <c r="FAB1" s="41"/>
      <c r="FAC1" s="41"/>
      <c r="FAD1" s="41"/>
      <c r="FAE1" s="41"/>
      <c r="FAF1" s="41"/>
      <c r="FAG1" s="41"/>
      <c r="FAH1" s="41"/>
      <c r="FAI1" s="41"/>
      <c r="FAJ1" s="41"/>
      <c r="FAK1" s="41"/>
      <c r="FAL1" s="41"/>
      <c r="FAM1" s="41"/>
      <c r="FAN1" s="41"/>
      <c r="FAO1" s="41"/>
      <c r="FAP1" s="41"/>
      <c r="FAQ1" s="41"/>
      <c r="FAR1" s="41"/>
      <c r="FAS1" s="41"/>
      <c r="FAT1" s="41"/>
      <c r="FAU1" s="41"/>
      <c r="FAV1" s="41"/>
      <c r="FAW1" s="41"/>
      <c r="FAX1" s="41"/>
      <c r="FAY1" s="41"/>
      <c r="FAZ1" s="41"/>
      <c r="FBA1" s="41"/>
      <c r="FBB1" s="41"/>
      <c r="FBC1" s="41"/>
      <c r="FBD1" s="41"/>
      <c r="FBE1" s="41"/>
      <c r="FBF1" s="41"/>
      <c r="FBG1" s="41"/>
      <c r="FBH1" s="41"/>
      <c r="FBI1" s="41"/>
      <c r="FBJ1" s="41"/>
      <c r="FBK1" s="41"/>
      <c r="FBL1" s="41"/>
      <c r="FBM1" s="41"/>
      <c r="FBN1" s="41"/>
      <c r="FBO1" s="41"/>
      <c r="FBP1" s="41"/>
      <c r="FBQ1" s="41"/>
      <c r="FBR1" s="41"/>
      <c r="FBS1" s="41"/>
      <c r="FBT1" s="41"/>
      <c r="FBU1" s="41"/>
      <c r="FBV1" s="41"/>
      <c r="FBW1" s="41"/>
      <c r="FBX1" s="41"/>
      <c r="FBY1" s="41"/>
      <c r="FBZ1" s="41"/>
      <c r="FCA1" s="41"/>
      <c r="FCB1" s="41"/>
      <c r="FCC1" s="41"/>
      <c r="FCD1" s="41"/>
      <c r="FCE1" s="41"/>
      <c r="FCF1" s="41"/>
      <c r="FCG1" s="41"/>
      <c r="FCH1" s="41"/>
      <c r="FCI1" s="41"/>
      <c r="FCJ1" s="41"/>
      <c r="FCK1" s="41"/>
      <c r="FCL1" s="41"/>
      <c r="FCM1" s="41"/>
      <c r="FCN1" s="41"/>
      <c r="FCO1" s="41"/>
      <c r="FCP1" s="41"/>
      <c r="FCQ1" s="41"/>
      <c r="FCR1" s="41"/>
      <c r="FCS1" s="41"/>
      <c r="FCT1" s="41"/>
      <c r="FCU1" s="41"/>
      <c r="FCV1" s="41"/>
      <c r="FCW1" s="41"/>
      <c r="FCX1" s="41"/>
      <c r="FCY1" s="41"/>
      <c r="FCZ1" s="41"/>
      <c r="FDA1" s="41"/>
      <c r="FDB1" s="41"/>
      <c r="FDC1" s="41"/>
      <c r="FDD1" s="41"/>
      <c r="FDE1" s="41"/>
      <c r="FDF1" s="41"/>
      <c r="FDG1" s="41"/>
      <c r="FDH1" s="41"/>
      <c r="FDI1" s="41"/>
      <c r="FDJ1" s="41"/>
      <c r="FDK1" s="41"/>
      <c r="FDL1" s="41"/>
      <c r="FDM1" s="41"/>
      <c r="FDN1" s="41"/>
      <c r="FDO1" s="41"/>
      <c r="FDP1" s="41"/>
      <c r="FDQ1" s="41"/>
      <c r="FDR1" s="41"/>
      <c r="FDS1" s="41"/>
      <c r="FDT1" s="41"/>
      <c r="FDU1" s="41"/>
      <c r="FDV1" s="41"/>
      <c r="FDW1" s="41"/>
      <c r="FDX1" s="41"/>
      <c r="FDY1" s="41"/>
      <c r="FDZ1" s="41"/>
      <c r="FEA1" s="41"/>
      <c r="FEB1" s="41"/>
      <c r="FEC1" s="41"/>
      <c r="FED1" s="41"/>
      <c r="FEE1" s="41"/>
      <c r="FEF1" s="41"/>
      <c r="FEG1" s="41"/>
      <c r="FEH1" s="41"/>
      <c r="FEI1" s="41"/>
      <c r="FEJ1" s="41"/>
      <c r="FEK1" s="41"/>
      <c r="FEL1" s="41"/>
      <c r="FEM1" s="41"/>
      <c r="FEN1" s="41"/>
      <c r="FEO1" s="41"/>
      <c r="FEP1" s="41"/>
      <c r="FEQ1" s="41"/>
      <c r="FER1" s="41"/>
      <c r="FES1" s="41"/>
      <c r="FET1" s="41"/>
      <c r="FEU1" s="41"/>
      <c r="FEV1" s="41"/>
      <c r="FEW1" s="41"/>
      <c r="FEX1" s="41"/>
      <c r="FEY1" s="41"/>
      <c r="FEZ1" s="41"/>
      <c r="FFA1" s="41"/>
      <c r="FFB1" s="41"/>
      <c r="FFC1" s="41"/>
      <c r="FFD1" s="41"/>
      <c r="FFE1" s="41"/>
      <c r="FFF1" s="41"/>
      <c r="FFG1" s="41"/>
      <c r="FFH1" s="41"/>
      <c r="FFI1" s="41"/>
      <c r="FFJ1" s="41"/>
      <c r="FFK1" s="41"/>
      <c r="FFL1" s="41"/>
      <c r="FFM1" s="41"/>
      <c r="FFN1" s="41"/>
      <c r="FFO1" s="41"/>
      <c r="FFP1" s="41"/>
      <c r="FFQ1" s="41"/>
      <c r="FFR1" s="41"/>
      <c r="FFS1" s="41"/>
      <c r="FFT1" s="41"/>
      <c r="FFU1" s="41"/>
      <c r="FFV1" s="41"/>
      <c r="FFW1" s="41"/>
      <c r="FFX1" s="41"/>
      <c r="FFY1" s="41"/>
      <c r="FFZ1" s="41"/>
      <c r="FGA1" s="41"/>
      <c r="FGB1" s="41"/>
      <c r="FGC1" s="41"/>
      <c r="FGD1" s="41"/>
      <c r="FGE1" s="41"/>
      <c r="FGF1" s="41"/>
      <c r="FGG1" s="41"/>
      <c r="FGH1" s="41"/>
      <c r="FGI1" s="41"/>
      <c r="FGJ1" s="41"/>
      <c r="FGK1" s="41"/>
      <c r="FGL1" s="41"/>
      <c r="FGM1" s="41"/>
      <c r="FGN1" s="41"/>
      <c r="FGO1" s="41"/>
      <c r="FGP1" s="41"/>
      <c r="FGQ1" s="41"/>
      <c r="FGR1" s="41"/>
      <c r="FGS1" s="41"/>
      <c r="FGT1" s="41"/>
      <c r="FGU1" s="41"/>
      <c r="FGV1" s="41"/>
      <c r="FGW1" s="41"/>
      <c r="FGX1" s="41"/>
      <c r="FGY1" s="41"/>
      <c r="FGZ1" s="41"/>
      <c r="FHA1" s="41"/>
      <c r="FHB1" s="41"/>
      <c r="FHC1" s="41"/>
      <c r="FHD1" s="41"/>
      <c r="FHE1" s="41"/>
      <c r="FHF1" s="41"/>
      <c r="FHG1" s="41"/>
      <c r="FHH1" s="41"/>
      <c r="FHI1" s="41"/>
      <c r="FHJ1" s="41"/>
      <c r="FHK1" s="41"/>
      <c r="FHL1" s="41"/>
      <c r="FHM1" s="41"/>
      <c r="FHN1" s="41"/>
      <c r="FHO1" s="41"/>
      <c r="FHP1" s="41"/>
      <c r="FHQ1" s="41"/>
      <c r="FHR1" s="41"/>
      <c r="FHS1" s="41"/>
      <c r="FHT1" s="41"/>
      <c r="FHU1" s="41"/>
      <c r="FHV1" s="41"/>
      <c r="FHW1" s="41"/>
      <c r="FHX1" s="41"/>
      <c r="FHY1" s="41"/>
      <c r="FHZ1" s="41"/>
      <c r="FIA1" s="41"/>
      <c r="FIB1" s="41"/>
      <c r="FIC1" s="41"/>
      <c r="FID1" s="41"/>
      <c r="FIE1" s="41"/>
      <c r="FIF1" s="41"/>
      <c r="FIG1" s="41"/>
      <c r="FIH1" s="41"/>
      <c r="FII1" s="41"/>
      <c r="FIJ1" s="41"/>
      <c r="FIK1" s="41"/>
      <c r="FIL1" s="41"/>
      <c r="FIM1" s="41"/>
      <c r="FIN1" s="41"/>
      <c r="FIO1" s="41"/>
      <c r="FIP1" s="41"/>
      <c r="FIQ1" s="41"/>
      <c r="FIR1" s="41"/>
      <c r="FIS1" s="41"/>
      <c r="FIT1" s="41"/>
      <c r="FIU1" s="41"/>
      <c r="FIV1" s="41"/>
      <c r="FIW1" s="41"/>
      <c r="FIX1" s="41"/>
      <c r="FIY1" s="41"/>
      <c r="FIZ1" s="41"/>
      <c r="FJA1" s="41"/>
      <c r="FJB1" s="41"/>
      <c r="FJC1" s="41"/>
      <c r="FJD1" s="41"/>
      <c r="FJE1" s="41"/>
      <c r="FJF1" s="41"/>
      <c r="FJG1" s="41"/>
      <c r="FJH1" s="41"/>
      <c r="FJI1" s="41"/>
      <c r="FJJ1" s="41"/>
      <c r="FJK1" s="41"/>
      <c r="FJL1" s="41"/>
      <c r="FJM1" s="41"/>
      <c r="FJN1" s="41"/>
      <c r="FJO1" s="41"/>
      <c r="FJP1" s="41"/>
      <c r="FJQ1" s="41"/>
      <c r="FJR1" s="41"/>
      <c r="FJS1" s="41"/>
      <c r="FJT1" s="41"/>
      <c r="FJU1" s="41"/>
      <c r="FJV1" s="41"/>
      <c r="FJW1" s="41"/>
      <c r="FJX1" s="41"/>
      <c r="FJY1" s="41"/>
      <c r="FJZ1" s="41"/>
      <c r="FKA1" s="41"/>
      <c r="FKB1" s="41"/>
      <c r="FKC1" s="41"/>
      <c r="FKD1" s="41"/>
      <c r="FKE1" s="41"/>
      <c r="FKF1" s="41"/>
      <c r="FKG1" s="41"/>
      <c r="FKH1" s="41"/>
      <c r="FKI1" s="41"/>
      <c r="FKJ1" s="41"/>
      <c r="FKK1" s="41"/>
      <c r="FKL1" s="41"/>
      <c r="FKM1" s="41"/>
      <c r="FKN1" s="41"/>
      <c r="FKO1" s="41"/>
      <c r="FKP1" s="41"/>
      <c r="FKQ1" s="41"/>
      <c r="FKR1" s="41"/>
      <c r="FKS1" s="41"/>
      <c r="FKT1" s="41"/>
      <c r="FKU1" s="41"/>
      <c r="FKV1" s="41"/>
      <c r="FKW1" s="41"/>
      <c r="FKX1" s="41"/>
      <c r="FKY1" s="41"/>
      <c r="FKZ1" s="41"/>
      <c r="FLA1" s="41"/>
      <c r="FLB1" s="41"/>
      <c r="FLC1" s="41"/>
      <c r="FLD1" s="41"/>
      <c r="FLE1" s="41"/>
      <c r="FLF1" s="41"/>
      <c r="FLG1" s="41"/>
      <c r="FLH1" s="41"/>
      <c r="FLI1" s="41"/>
      <c r="FLJ1" s="41"/>
      <c r="FLK1" s="41"/>
      <c r="FLL1" s="41"/>
      <c r="FLM1" s="41"/>
      <c r="FLN1" s="41"/>
      <c r="FLO1" s="41"/>
      <c r="FLP1" s="41"/>
      <c r="FLQ1" s="41"/>
      <c r="FLR1" s="41"/>
      <c r="FLS1" s="41"/>
      <c r="FLT1" s="41"/>
      <c r="FLU1" s="41"/>
      <c r="FLV1" s="41"/>
      <c r="FLW1" s="41"/>
      <c r="FLX1" s="41"/>
      <c r="FLY1" s="41"/>
      <c r="FLZ1" s="41"/>
      <c r="FMA1" s="41"/>
      <c r="FMB1" s="41"/>
      <c r="FMC1" s="41"/>
      <c r="FMD1" s="41"/>
      <c r="FME1" s="41"/>
      <c r="FMF1" s="41"/>
      <c r="FMG1" s="41"/>
      <c r="FMH1" s="41"/>
      <c r="FMI1" s="41"/>
      <c r="FMJ1" s="41"/>
      <c r="FMK1" s="41"/>
      <c r="FML1" s="41"/>
      <c r="FMM1" s="41"/>
      <c r="FMN1" s="41"/>
      <c r="FMO1" s="41"/>
      <c r="FMP1" s="41"/>
      <c r="FMQ1" s="41"/>
      <c r="FMR1" s="41"/>
      <c r="FMS1" s="41"/>
      <c r="FMT1" s="41"/>
      <c r="FMU1" s="41"/>
      <c r="FMV1" s="41"/>
      <c r="FMW1" s="41"/>
      <c r="FMX1" s="41"/>
      <c r="FMY1" s="41"/>
      <c r="FMZ1" s="41"/>
      <c r="FNA1" s="41"/>
      <c r="FNB1" s="41"/>
      <c r="FNC1" s="41"/>
      <c r="FND1" s="41"/>
      <c r="FNE1" s="41"/>
      <c r="FNF1" s="41"/>
      <c r="FNG1" s="41"/>
      <c r="FNH1" s="41"/>
      <c r="FNI1" s="41"/>
      <c r="FNJ1" s="41"/>
      <c r="FNK1" s="41"/>
      <c r="FNL1" s="41"/>
      <c r="FNM1" s="41"/>
      <c r="FNN1" s="41"/>
      <c r="FNO1" s="41"/>
      <c r="FNP1" s="41"/>
      <c r="FNQ1" s="41"/>
      <c r="FNR1" s="41"/>
      <c r="FNS1" s="41"/>
      <c r="FNT1" s="41"/>
      <c r="FNU1" s="41"/>
      <c r="FNV1" s="41"/>
      <c r="FNW1" s="41"/>
      <c r="FNX1" s="41"/>
      <c r="FNY1" s="41"/>
      <c r="FNZ1" s="41"/>
      <c r="FOA1" s="41"/>
      <c r="FOB1" s="41"/>
      <c r="FOC1" s="41"/>
      <c r="FOD1" s="41"/>
      <c r="FOE1" s="41"/>
      <c r="FOF1" s="41"/>
      <c r="FOG1" s="41"/>
      <c r="FOH1" s="41"/>
      <c r="FOI1" s="41"/>
      <c r="FOJ1" s="41"/>
      <c r="FOK1" s="41"/>
      <c r="FOL1" s="41"/>
      <c r="FOM1" s="41"/>
      <c r="FON1" s="41"/>
      <c r="FOO1" s="41"/>
      <c r="FOP1" s="41"/>
      <c r="FOQ1" s="41"/>
      <c r="FOR1" s="41"/>
      <c r="FOS1" s="41"/>
      <c r="FOT1" s="41"/>
      <c r="FOU1" s="41"/>
      <c r="FOV1" s="41"/>
      <c r="FOW1" s="41"/>
      <c r="FOX1" s="41"/>
      <c r="FOY1" s="41"/>
      <c r="FOZ1" s="41"/>
      <c r="FPA1" s="41"/>
      <c r="FPB1" s="41"/>
      <c r="FPC1" s="41"/>
      <c r="FPD1" s="41"/>
      <c r="FPE1" s="41"/>
      <c r="FPF1" s="41"/>
      <c r="FPG1" s="41"/>
      <c r="FPH1" s="41"/>
      <c r="FPI1" s="41"/>
      <c r="FPJ1" s="41"/>
      <c r="FPK1" s="41"/>
      <c r="FPL1" s="41"/>
      <c r="FPM1" s="41"/>
      <c r="FPN1" s="41"/>
      <c r="FPO1" s="41"/>
      <c r="FPP1" s="41"/>
      <c r="FPQ1" s="41"/>
      <c r="FPR1" s="41"/>
      <c r="FPS1" s="41"/>
      <c r="FPT1" s="41"/>
      <c r="FPU1" s="41"/>
      <c r="FPV1" s="41"/>
      <c r="FPW1" s="41"/>
      <c r="FPX1" s="41"/>
      <c r="FPY1" s="41"/>
      <c r="FPZ1" s="41"/>
      <c r="FQA1" s="41"/>
      <c r="FQB1" s="41"/>
      <c r="FQC1" s="41"/>
      <c r="FQD1" s="41"/>
      <c r="FQE1" s="41"/>
      <c r="FQF1" s="41"/>
      <c r="FQG1" s="41"/>
      <c r="FQH1" s="41"/>
      <c r="FQI1" s="41"/>
      <c r="FQJ1" s="41"/>
      <c r="FQK1" s="41"/>
      <c r="FQL1" s="41"/>
      <c r="FQM1" s="41"/>
      <c r="FQN1" s="41"/>
      <c r="FQO1" s="41"/>
      <c r="FQP1" s="41"/>
      <c r="FQQ1" s="41"/>
      <c r="FQR1" s="41"/>
      <c r="FQS1" s="41"/>
      <c r="FQT1" s="41"/>
      <c r="FQU1" s="41"/>
      <c r="FQV1" s="41"/>
      <c r="FQW1" s="41"/>
      <c r="FQX1" s="41"/>
      <c r="FQY1" s="41"/>
      <c r="FQZ1" s="41"/>
      <c r="FRA1" s="41"/>
      <c r="FRB1" s="41"/>
      <c r="FRC1" s="41"/>
      <c r="FRD1" s="41"/>
      <c r="FRE1" s="41"/>
      <c r="FRF1" s="41"/>
      <c r="FRG1" s="41"/>
      <c r="FRH1" s="41"/>
      <c r="FRI1" s="41"/>
      <c r="FRJ1" s="41"/>
      <c r="FRK1" s="41"/>
      <c r="FRL1" s="41"/>
      <c r="FRM1" s="41"/>
      <c r="FRN1" s="41"/>
      <c r="FRO1" s="41"/>
      <c r="FRP1" s="41"/>
      <c r="FRQ1" s="41"/>
      <c r="FRR1" s="41"/>
      <c r="FRS1" s="41"/>
      <c r="FRT1" s="41"/>
      <c r="FRU1" s="41"/>
      <c r="FRV1" s="41"/>
      <c r="FRW1" s="41"/>
      <c r="FRX1" s="41"/>
      <c r="FRY1" s="41"/>
      <c r="FRZ1" s="41"/>
      <c r="FSA1" s="41"/>
      <c r="FSB1" s="41"/>
      <c r="FSC1" s="41"/>
      <c r="FSD1" s="41"/>
      <c r="FSE1" s="41"/>
      <c r="FSF1" s="41"/>
      <c r="FSG1" s="41"/>
      <c r="FSH1" s="41"/>
      <c r="FSI1" s="41"/>
      <c r="FSJ1" s="41"/>
      <c r="FSK1" s="41"/>
      <c r="FSL1" s="41"/>
      <c r="FSM1" s="41"/>
      <c r="FSN1" s="41"/>
      <c r="FSO1" s="41"/>
      <c r="FSP1" s="41"/>
      <c r="FSQ1" s="41"/>
      <c r="FSR1" s="41"/>
      <c r="FSS1" s="41"/>
      <c r="FST1" s="41"/>
      <c r="FSU1" s="41"/>
      <c r="FSV1" s="41"/>
      <c r="FSW1" s="41"/>
      <c r="FSX1" s="41"/>
      <c r="FSY1" s="41"/>
      <c r="FSZ1" s="41"/>
      <c r="FTA1" s="41"/>
      <c r="FTB1" s="41"/>
      <c r="FTC1" s="41"/>
      <c r="FTD1" s="41"/>
      <c r="FTE1" s="41"/>
      <c r="FTF1" s="41"/>
      <c r="FTG1" s="41"/>
      <c r="FTH1" s="41"/>
      <c r="FTI1" s="41"/>
      <c r="FTJ1" s="41"/>
      <c r="FTK1" s="41"/>
      <c r="FTL1" s="41"/>
      <c r="FTM1" s="41"/>
      <c r="FTN1" s="41"/>
      <c r="FTO1" s="41"/>
      <c r="FTP1" s="41"/>
      <c r="FTQ1" s="41"/>
      <c r="FTR1" s="41"/>
      <c r="FTS1" s="41"/>
      <c r="FTT1" s="41"/>
      <c r="FTU1" s="41"/>
      <c r="FTV1" s="41"/>
      <c r="FTW1" s="41"/>
      <c r="FTX1" s="41"/>
      <c r="FTY1" s="41"/>
      <c r="FTZ1" s="41"/>
      <c r="FUA1" s="41"/>
      <c r="FUB1" s="41"/>
      <c r="FUC1" s="41"/>
      <c r="FUD1" s="41"/>
      <c r="FUE1" s="41"/>
      <c r="FUF1" s="41"/>
      <c r="FUG1" s="41"/>
      <c r="FUH1" s="41"/>
      <c r="FUI1" s="41"/>
      <c r="FUJ1" s="41"/>
      <c r="FUK1" s="41"/>
      <c r="FUL1" s="41"/>
      <c r="FUM1" s="41"/>
      <c r="FUN1" s="41"/>
      <c r="FUO1" s="41"/>
      <c r="FUP1" s="41"/>
      <c r="FUQ1" s="41"/>
      <c r="FUR1" s="41"/>
      <c r="FUS1" s="41"/>
      <c r="FUT1" s="41"/>
      <c r="FUU1" s="41"/>
      <c r="FUV1" s="41"/>
      <c r="FUW1" s="41"/>
      <c r="FUX1" s="41"/>
      <c r="FUY1" s="41"/>
      <c r="FUZ1" s="41"/>
      <c r="FVA1" s="41"/>
      <c r="FVB1" s="41"/>
      <c r="FVC1" s="41"/>
      <c r="FVD1" s="41"/>
      <c r="FVE1" s="41"/>
      <c r="FVF1" s="41"/>
      <c r="FVG1" s="41"/>
      <c r="FVH1" s="41"/>
      <c r="FVI1" s="41"/>
      <c r="FVJ1" s="41"/>
      <c r="FVK1" s="41"/>
      <c r="FVL1" s="41"/>
      <c r="FVM1" s="41"/>
      <c r="FVN1" s="41"/>
      <c r="FVO1" s="41"/>
      <c r="FVP1" s="41"/>
      <c r="FVQ1" s="41"/>
      <c r="FVR1" s="41"/>
      <c r="FVS1" s="41"/>
      <c r="FVT1" s="41"/>
      <c r="FVU1" s="41"/>
      <c r="FVV1" s="41"/>
      <c r="FVW1" s="41"/>
      <c r="FVX1" s="41"/>
      <c r="FVY1" s="41"/>
      <c r="FVZ1" s="41"/>
      <c r="FWA1" s="41"/>
      <c r="FWB1" s="41"/>
      <c r="FWC1" s="41"/>
      <c r="FWD1" s="41"/>
      <c r="FWE1" s="41"/>
      <c r="FWF1" s="41"/>
      <c r="FWG1" s="41"/>
      <c r="FWH1" s="41"/>
      <c r="FWI1" s="41"/>
      <c r="FWJ1" s="41"/>
      <c r="FWK1" s="41"/>
      <c r="FWL1" s="41"/>
      <c r="FWM1" s="41"/>
      <c r="FWN1" s="41"/>
      <c r="FWO1" s="41"/>
      <c r="FWP1" s="41"/>
      <c r="FWQ1" s="41"/>
      <c r="FWR1" s="41"/>
      <c r="FWS1" s="41"/>
      <c r="FWT1" s="41"/>
      <c r="FWU1" s="41"/>
      <c r="FWV1" s="41"/>
      <c r="FWW1" s="41"/>
      <c r="FWX1" s="41"/>
      <c r="FWY1" s="41"/>
      <c r="FWZ1" s="41"/>
      <c r="FXA1" s="41"/>
      <c r="FXB1" s="41"/>
      <c r="FXC1" s="41"/>
      <c r="FXD1" s="41"/>
      <c r="FXE1" s="41"/>
      <c r="FXF1" s="41"/>
      <c r="FXG1" s="41"/>
      <c r="FXH1" s="41"/>
      <c r="FXI1" s="41"/>
      <c r="FXJ1" s="41"/>
      <c r="FXK1" s="41"/>
      <c r="FXL1" s="41"/>
      <c r="FXM1" s="41"/>
      <c r="FXN1" s="41"/>
      <c r="FXO1" s="41"/>
      <c r="FXP1" s="41"/>
      <c r="FXQ1" s="41"/>
      <c r="FXR1" s="41"/>
      <c r="FXS1" s="41"/>
      <c r="FXT1" s="41"/>
      <c r="FXU1" s="41"/>
      <c r="FXV1" s="41"/>
      <c r="FXW1" s="41"/>
      <c r="FXX1" s="41"/>
      <c r="FXY1" s="41"/>
      <c r="FXZ1" s="41"/>
      <c r="FYA1" s="41"/>
      <c r="FYB1" s="41"/>
      <c r="FYC1" s="41"/>
      <c r="FYD1" s="41"/>
      <c r="FYE1" s="41"/>
      <c r="FYF1" s="41"/>
      <c r="FYG1" s="41"/>
      <c r="FYH1" s="41"/>
      <c r="FYI1" s="41"/>
      <c r="FYJ1" s="41"/>
      <c r="FYK1" s="41"/>
      <c r="FYL1" s="41"/>
      <c r="FYM1" s="41"/>
      <c r="FYN1" s="41"/>
      <c r="FYO1" s="41"/>
      <c r="FYP1" s="41"/>
      <c r="FYQ1" s="41"/>
      <c r="FYR1" s="41"/>
      <c r="FYS1" s="41"/>
      <c r="FYT1" s="41"/>
      <c r="FYU1" s="41"/>
      <c r="FYV1" s="41"/>
      <c r="FYW1" s="41"/>
      <c r="FYX1" s="41"/>
      <c r="FYY1" s="41"/>
      <c r="FYZ1" s="41"/>
      <c r="FZA1" s="41"/>
      <c r="FZB1" s="41"/>
      <c r="FZC1" s="41"/>
      <c r="FZD1" s="41"/>
      <c r="FZE1" s="41"/>
      <c r="FZF1" s="41"/>
      <c r="FZG1" s="41"/>
      <c r="FZH1" s="41"/>
      <c r="FZI1" s="41"/>
      <c r="FZJ1" s="41"/>
      <c r="FZK1" s="41"/>
      <c r="FZL1" s="41"/>
      <c r="FZM1" s="41"/>
      <c r="FZN1" s="41"/>
      <c r="FZO1" s="41"/>
      <c r="FZP1" s="41"/>
      <c r="FZQ1" s="41"/>
      <c r="FZR1" s="41"/>
      <c r="FZS1" s="41"/>
      <c r="FZT1" s="41"/>
      <c r="FZU1" s="41"/>
      <c r="FZV1" s="41"/>
      <c r="FZW1" s="41"/>
      <c r="FZX1" s="41"/>
      <c r="FZY1" s="41"/>
      <c r="FZZ1" s="41"/>
      <c r="GAA1" s="41"/>
      <c r="GAB1" s="41"/>
      <c r="GAC1" s="41"/>
      <c r="GAD1" s="41"/>
      <c r="GAE1" s="41"/>
      <c r="GAF1" s="41"/>
      <c r="GAG1" s="41"/>
      <c r="GAH1" s="41"/>
      <c r="GAI1" s="41"/>
      <c r="GAJ1" s="41"/>
      <c r="GAK1" s="41"/>
      <c r="GAL1" s="41"/>
      <c r="GAM1" s="41"/>
      <c r="GAN1" s="41"/>
      <c r="GAO1" s="41"/>
      <c r="GAP1" s="41"/>
      <c r="GAQ1" s="41"/>
      <c r="GAR1" s="41"/>
      <c r="GAS1" s="41"/>
      <c r="GAT1" s="41"/>
      <c r="GAU1" s="41"/>
      <c r="GAV1" s="41"/>
      <c r="GAW1" s="41"/>
      <c r="GAX1" s="41"/>
      <c r="GAY1" s="41"/>
      <c r="GAZ1" s="41"/>
      <c r="GBA1" s="41"/>
      <c r="GBB1" s="41"/>
      <c r="GBC1" s="41"/>
      <c r="GBD1" s="41"/>
      <c r="GBE1" s="41"/>
      <c r="GBF1" s="41"/>
      <c r="GBG1" s="41"/>
      <c r="GBH1" s="41"/>
      <c r="GBI1" s="41"/>
      <c r="GBJ1" s="41"/>
      <c r="GBK1" s="41"/>
      <c r="GBL1" s="41"/>
      <c r="GBM1" s="41"/>
      <c r="GBN1" s="41"/>
      <c r="GBO1" s="41"/>
      <c r="GBP1" s="41"/>
      <c r="GBQ1" s="41"/>
      <c r="GBR1" s="41"/>
      <c r="GBS1" s="41"/>
      <c r="GBT1" s="41"/>
      <c r="GBU1" s="41"/>
      <c r="GBV1" s="41"/>
      <c r="GBW1" s="41"/>
      <c r="GBX1" s="41"/>
      <c r="GBY1" s="41"/>
      <c r="GBZ1" s="41"/>
      <c r="GCA1" s="41"/>
      <c r="GCB1" s="41"/>
      <c r="GCC1" s="41"/>
      <c r="GCD1" s="41"/>
      <c r="GCE1" s="41"/>
      <c r="GCF1" s="41"/>
      <c r="GCG1" s="41"/>
      <c r="GCH1" s="41"/>
      <c r="GCI1" s="41"/>
      <c r="GCJ1" s="41"/>
      <c r="GCK1" s="41"/>
      <c r="GCL1" s="41"/>
      <c r="GCM1" s="41"/>
      <c r="GCN1" s="41"/>
      <c r="GCO1" s="41"/>
      <c r="GCP1" s="41"/>
      <c r="GCQ1" s="41"/>
      <c r="GCR1" s="41"/>
      <c r="GCS1" s="41"/>
      <c r="GCT1" s="41"/>
      <c r="GCU1" s="41"/>
      <c r="GCV1" s="41"/>
      <c r="GCW1" s="41"/>
      <c r="GCX1" s="41"/>
      <c r="GCY1" s="41"/>
      <c r="GCZ1" s="41"/>
      <c r="GDA1" s="41"/>
      <c r="GDB1" s="41"/>
      <c r="GDC1" s="41"/>
      <c r="GDD1" s="41"/>
      <c r="GDE1" s="41"/>
      <c r="GDF1" s="41"/>
      <c r="GDG1" s="41"/>
      <c r="GDH1" s="41"/>
      <c r="GDI1" s="41"/>
      <c r="GDJ1" s="41"/>
      <c r="GDK1" s="41"/>
      <c r="GDL1" s="41"/>
      <c r="GDM1" s="41"/>
      <c r="GDN1" s="41"/>
      <c r="GDO1" s="41"/>
      <c r="GDP1" s="41"/>
      <c r="GDQ1" s="41"/>
      <c r="GDR1" s="41"/>
      <c r="GDS1" s="41"/>
      <c r="GDT1" s="41"/>
      <c r="GDU1" s="41"/>
      <c r="GDV1" s="41"/>
      <c r="GDW1" s="41"/>
      <c r="GDX1" s="41"/>
      <c r="GDY1" s="41"/>
      <c r="GDZ1" s="41"/>
      <c r="GEA1" s="41"/>
      <c r="GEB1" s="41"/>
      <c r="GEC1" s="41"/>
      <c r="GED1" s="41"/>
      <c r="GEE1" s="41"/>
      <c r="GEF1" s="41"/>
      <c r="GEG1" s="41"/>
      <c r="GEH1" s="41"/>
      <c r="GEI1" s="41"/>
      <c r="GEJ1" s="41"/>
      <c r="GEK1" s="41"/>
      <c r="GEL1" s="41"/>
      <c r="GEM1" s="41"/>
      <c r="GEN1" s="41"/>
      <c r="GEO1" s="41"/>
      <c r="GEP1" s="41"/>
      <c r="GEQ1" s="41"/>
      <c r="GER1" s="41"/>
      <c r="GES1" s="41"/>
      <c r="GET1" s="41"/>
      <c r="GEU1" s="41"/>
      <c r="GEV1" s="41"/>
      <c r="GEW1" s="41"/>
      <c r="GEX1" s="41"/>
      <c r="GEY1" s="41"/>
      <c r="GEZ1" s="41"/>
      <c r="GFA1" s="41"/>
      <c r="GFB1" s="41"/>
      <c r="GFC1" s="41"/>
      <c r="GFD1" s="41"/>
      <c r="GFE1" s="41"/>
      <c r="GFF1" s="41"/>
      <c r="GFG1" s="41"/>
      <c r="GFH1" s="41"/>
      <c r="GFI1" s="41"/>
      <c r="GFJ1" s="41"/>
      <c r="GFK1" s="41"/>
      <c r="GFL1" s="41"/>
      <c r="GFM1" s="41"/>
      <c r="GFN1" s="41"/>
      <c r="GFO1" s="41"/>
      <c r="GFP1" s="41"/>
      <c r="GFQ1" s="41"/>
      <c r="GFR1" s="41"/>
      <c r="GFS1" s="41"/>
      <c r="GFT1" s="41"/>
      <c r="GFU1" s="41"/>
      <c r="GFV1" s="41"/>
      <c r="GFW1" s="41"/>
      <c r="GFX1" s="41"/>
      <c r="GFY1" s="41"/>
      <c r="GFZ1" s="41"/>
      <c r="GGA1" s="41"/>
      <c r="GGB1" s="41"/>
      <c r="GGC1" s="41"/>
      <c r="GGD1" s="41"/>
      <c r="GGE1" s="41"/>
      <c r="GGF1" s="41"/>
      <c r="GGG1" s="41"/>
      <c r="GGH1" s="41"/>
      <c r="GGI1" s="41"/>
      <c r="GGJ1" s="41"/>
      <c r="GGK1" s="41"/>
      <c r="GGL1" s="41"/>
      <c r="GGM1" s="41"/>
      <c r="GGN1" s="41"/>
      <c r="GGO1" s="41"/>
      <c r="GGP1" s="41"/>
      <c r="GGQ1" s="41"/>
      <c r="GGR1" s="41"/>
      <c r="GGS1" s="41"/>
      <c r="GGT1" s="41"/>
      <c r="GGU1" s="41"/>
      <c r="GGV1" s="41"/>
      <c r="GGW1" s="41"/>
      <c r="GGX1" s="41"/>
      <c r="GGY1" s="41"/>
      <c r="GGZ1" s="41"/>
      <c r="GHA1" s="41"/>
      <c r="GHB1" s="41"/>
      <c r="GHC1" s="41"/>
      <c r="GHD1" s="41"/>
      <c r="GHE1" s="41"/>
      <c r="GHF1" s="41"/>
      <c r="GHG1" s="41"/>
      <c r="GHH1" s="41"/>
      <c r="GHI1" s="41"/>
      <c r="GHJ1" s="41"/>
      <c r="GHK1" s="41"/>
      <c r="GHL1" s="41"/>
      <c r="GHM1" s="41"/>
      <c r="GHN1" s="41"/>
      <c r="GHO1" s="41"/>
      <c r="GHP1" s="41"/>
      <c r="GHQ1" s="41"/>
      <c r="GHR1" s="41"/>
      <c r="GHS1" s="41"/>
      <c r="GHT1" s="41"/>
      <c r="GHU1" s="41"/>
      <c r="GHV1" s="41"/>
      <c r="GHW1" s="41"/>
      <c r="GHX1" s="41"/>
      <c r="GHY1" s="41"/>
      <c r="GHZ1" s="41"/>
      <c r="GIA1" s="41"/>
      <c r="GIB1" s="41"/>
      <c r="GIC1" s="41"/>
      <c r="GID1" s="41"/>
      <c r="GIE1" s="41"/>
      <c r="GIF1" s="41"/>
      <c r="GIG1" s="41"/>
      <c r="GIH1" s="41"/>
      <c r="GII1" s="41"/>
      <c r="GIJ1" s="41"/>
      <c r="GIK1" s="41"/>
      <c r="GIL1" s="41"/>
      <c r="GIM1" s="41"/>
      <c r="GIN1" s="41"/>
      <c r="GIO1" s="41"/>
      <c r="GIP1" s="41"/>
      <c r="GIQ1" s="41"/>
      <c r="GIR1" s="41"/>
      <c r="GIS1" s="41"/>
      <c r="GIT1" s="41"/>
      <c r="GIU1" s="41"/>
      <c r="GIV1" s="41"/>
      <c r="GIW1" s="41"/>
      <c r="GIX1" s="41"/>
      <c r="GIY1" s="41"/>
      <c r="GIZ1" s="41"/>
      <c r="GJA1" s="41"/>
      <c r="GJB1" s="41"/>
      <c r="GJC1" s="41"/>
      <c r="GJD1" s="41"/>
      <c r="GJE1" s="41"/>
      <c r="GJF1" s="41"/>
      <c r="GJG1" s="41"/>
      <c r="GJH1" s="41"/>
      <c r="GJI1" s="41"/>
      <c r="GJJ1" s="41"/>
      <c r="GJK1" s="41"/>
      <c r="GJL1" s="41"/>
      <c r="GJM1" s="41"/>
      <c r="GJN1" s="41"/>
      <c r="GJO1" s="41"/>
      <c r="GJP1" s="41"/>
      <c r="GJQ1" s="41"/>
      <c r="GJR1" s="41"/>
      <c r="GJS1" s="41"/>
      <c r="GJT1" s="41"/>
      <c r="GJU1" s="41"/>
      <c r="GJV1" s="41"/>
      <c r="GJW1" s="41"/>
      <c r="GJX1" s="41"/>
      <c r="GJY1" s="41"/>
      <c r="GJZ1" s="41"/>
      <c r="GKA1" s="41"/>
      <c r="GKB1" s="41"/>
      <c r="GKC1" s="41"/>
      <c r="GKD1" s="41"/>
      <c r="GKE1" s="41"/>
      <c r="GKF1" s="41"/>
      <c r="GKG1" s="41"/>
      <c r="GKH1" s="41"/>
      <c r="GKI1" s="41"/>
      <c r="GKJ1" s="41"/>
      <c r="GKK1" s="41"/>
      <c r="GKL1" s="41"/>
      <c r="GKM1" s="41"/>
      <c r="GKN1" s="41"/>
      <c r="GKO1" s="41"/>
      <c r="GKP1" s="41"/>
      <c r="GKQ1" s="41"/>
      <c r="GKR1" s="41"/>
      <c r="GKS1" s="41"/>
      <c r="GKT1" s="41"/>
      <c r="GKU1" s="41"/>
      <c r="GKV1" s="41"/>
      <c r="GKW1" s="41"/>
      <c r="GKX1" s="41"/>
      <c r="GKY1" s="41"/>
      <c r="GKZ1" s="41"/>
      <c r="GLA1" s="41"/>
      <c r="GLB1" s="41"/>
      <c r="GLC1" s="41"/>
      <c r="GLD1" s="41"/>
      <c r="GLE1" s="41"/>
      <c r="GLF1" s="41"/>
      <c r="GLG1" s="41"/>
      <c r="GLH1" s="41"/>
      <c r="GLI1" s="41"/>
      <c r="GLJ1" s="41"/>
      <c r="GLK1" s="41"/>
      <c r="GLL1" s="41"/>
      <c r="GLM1" s="41"/>
      <c r="GLN1" s="41"/>
      <c r="GLO1" s="41"/>
      <c r="GLP1" s="41"/>
      <c r="GLQ1" s="41"/>
      <c r="GLR1" s="41"/>
      <c r="GLS1" s="41"/>
      <c r="GLT1" s="41"/>
      <c r="GLU1" s="41"/>
      <c r="GLV1" s="41"/>
      <c r="GLW1" s="41"/>
      <c r="GLX1" s="41"/>
      <c r="GLY1" s="41"/>
      <c r="GLZ1" s="41"/>
      <c r="GMA1" s="41"/>
      <c r="GMB1" s="41"/>
      <c r="GMC1" s="41"/>
      <c r="GMD1" s="41"/>
      <c r="GME1" s="41"/>
      <c r="GMF1" s="41"/>
      <c r="GMG1" s="41"/>
      <c r="GMH1" s="41"/>
      <c r="GMI1" s="41"/>
      <c r="GMJ1" s="41"/>
      <c r="GMK1" s="41"/>
      <c r="GML1" s="41"/>
      <c r="GMM1" s="41"/>
      <c r="GMN1" s="41"/>
      <c r="GMO1" s="41"/>
      <c r="GMP1" s="41"/>
      <c r="GMQ1" s="41"/>
      <c r="GMR1" s="41"/>
      <c r="GMS1" s="41"/>
      <c r="GMT1" s="41"/>
      <c r="GMU1" s="41"/>
      <c r="GMV1" s="41"/>
      <c r="GMW1" s="41"/>
      <c r="GMX1" s="41"/>
      <c r="GMY1" s="41"/>
      <c r="GMZ1" s="41"/>
      <c r="GNA1" s="41"/>
      <c r="GNB1" s="41"/>
      <c r="GNC1" s="41"/>
      <c r="GND1" s="41"/>
      <c r="GNE1" s="41"/>
      <c r="GNF1" s="41"/>
      <c r="GNG1" s="41"/>
      <c r="GNH1" s="41"/>
      <c r="GNI1" s="41"/>
      <c r="GNJ1" s="41"/>
      <c r="GNK1" s="41"/>
      <c r="GNL1" s="41"/>
      <c r="GNM1" s="41"/>
      <c r="GNN1" s="41"/>
      <c r="GNO1" s="41"/>
      <c r="GNP1" s="41"/>
      <c r="GNQ1" s="41"/>
      <c r="GNR1" s="41"/>
      <c r="GNS1" s="41"/>
      <c r="GNT1" s="41"/>
      <c r="GNU1" s="41"/>
      <c r="GNV1" s="41"/>
      <c r="GNW1" s="41"/>
      <c r="GNX1" s="41"/>
      <c r="GNY1" s="41"/>
      <c r="GNZ1" s="41"/>
      <c r="GOA1" s="41"/>
      <c r="GOB1" s="41"/>
      <c r="GOC1" s="41"/>
      <c r="GOD1" s="41"/>
      <c r="GOE1" s="41"/>
      <c r="GOF1" s="41"/>
      <c r="GOG1" s="41"/>
      <c r="GOH1" s="41"/>
      <c r="GOI1" s="41"/>
      <c r="GOJ1" s="41"/>
      <c r="GOK1" s="41"/>
      <c r="GOL1" s="41"/>
      <c r="GOM1" s="41"/>
      <c r="GON1" s="41"/>
      <c r="GOO1" s="41"/>
      <c r="GOP1" s="41"/>
      <c r="GOQ1" s="41"/>
      <c r="GOR1" s="41"/>
      <c r="GOS1" s="41"/>
      <c r="GOT1" s="41"/>
      <c r="GOU1" s="41"/>
      <c r="GOV1" s="41"/>
      <c r="GOW1" s="41"/>
      <c r="GOX1" s="41"/>
      <c r="GOY1" s="41"/>
      <c r="GOZ1" s="41"/>
      <c r="GPA1" s="41"/>
      <c r="GPB1" s="41"/>
      <c r="GPC1" s="41"/>
      <c r="GPD1" s="41"/>
      <c r="GPE1" s="41"/>
      <c r="GPF1" s="41"/>
      <c r="GPG1" s="41"/>
      <c r="GPH1" s="41"/>
      <c r="GPI1" s="41"/>
      <c r="GPJ1" s="41"/>
      <c r="GPK1" s="41"/>
      <c r="GPL1" s="41"/>
      <c r="GPM1" s="41"/>
      <c r="GPN1" s="41"/>
      <c r="GPO1" s="41"/>
      <c r="GPP1" s="41"/>
      <c r="GPQ1" s="41"/>
      <c r="GPR1" s="41"/>
      <c r="GPS1" s="41"/>
      <c r="GPT1" s="41"/>
      <c r="GPU1" s="41"/>
      <c r="GPV1" s="41"/>
      <c r="GPW1" s="41"/>
      <c r="GPX1" s="41"/>
      <c r="GPY1" s="41"/>
      <c r="GPZ1" s="41"/>
      <c r="GQA1" s="41"/>
      <c r="GQB1" s="41"/>
      <c r="GQC1" s="41"/>
      <c r="GQD1" s="41"/>
      <c r="GQE1" s="41"/>
      <c r="GQF1" s="41"/>
      <c r="GQG1" s="41"/>
      <c r="GQH1" s="41"/>
      <c r="GQI1" s="41"/>
      <c r="GQJ1" s="41"/>
      <c r="GQK1" s="41"/>
      <c r="GQL1" s="41"/>
      <c r="GQM1" s="41"/>
      <c r="GQN1" s="41"/>
      <c r="GQO1" s="41"/>
      <c r="GQP1" s="41"/>
      <c r="GQQ1" s="41"/>
      <c r="GQR1" s="41"/>
      <c r="GQS1" s="41"/>
      <c r="GQT1" s="41"/>
      <c r="GQU1" s="41"/>
      <c r="GQV1" s="41"/>
      <c r="GQW1" s="41"/>
      <c r="GQX1" s="41"/>
      <c r="GQY1" s="41"/>
      <c r="GQZ1" s="41"/>
      <c r="GRA1" s="41"/>
      <c r="GRB1" s="41"/>
      <c r="GRC1" s="41"/>
      <c r="GRD1" s="41"/>
      <c r="GRE1" s="41"/>
      <c r="GRF1" s="41"/>
      <c r="GRG1" s="41"/>
      <c r="GRH1" s="41"/>
      <c r="GRI1" s="41"/>
      <c r="GRJ1" s="41"/>
      <c r="GRK1" s="41"/>
      <c r="GRL1" s="41"/>
      <c r="GRM1" s="41"/>
      <c r="GRN1" s="41"/>
      <c r="GRO1" s="41"/>
      <c r="GRP1" s="41"/>
      <c r="GRQ1" s="41"/>
      <c r="GRR1" s="41"/>
      <c r="GRS1" s="41"/>
      <c r="GRT1" s="41"/>
      <c r="GRU1" s="41"/>
      <c r="GRV1" s="41"/>
      <c r="GRW1" s="41"/>
      <c r="GRX1" s="41"/>
      <c r="GRY1" s="41"/>
      <c r="GRZ1" s="41"/>
      <c r="GSA1" s="41"/>
      <c r="GSB1" s="41"/>
      <c r="GSC1" s="41"/>
      <c r="GSD1" s="41"/>
      <c r="GSE1" s="41"/>
      <c r="GSF1" s="41"/>
      <c r="GSG1" s="41"/>
      <c r="GSH1" s="41"/>
      <c r="GSI1" s="41"/>
      <c r="GSJ1" s="41"/>
      <c r="GSK1" s="41"/>
      <c r="GSL1" s="41"/>
      <c r="GSM1" s="41"/>
      <c r="GSN1" s="41"/>
      <c r="GSO1" s="41"/>
      <c r="GSP1" s="41"/>
      <c r="GSQ1" s="41"/>
      <c r="GSR1" s="41"/>
      <c r="GSS1" s="41"/>
      <c r="GST1" s="41"/>
      <c r="GSU1" s="41"/>
      <c r="GSV1" s="41"/>
      <c r="GSW1" s="41"/>
      <c r="GSX1" s="41"/>
      <c r="GSY1" s="41"/>
      <c r="GSZ1" s="41"/>
      <c r="GTA1" s="41"/>
      <c r="GTB1" s="41"/>
      <c r="GTC1" s="41"/>
      <c r="GTD1" s="41"/>
      <c r="GTE1" s="41"/>
      <c r="GTF1" s="41"/>
      <c r="GTG1" s="41"/>
      <c r="GTH1" s="41"/>
      <c r="GTI1" s="41"/>
      <c r="GTJ1" s="41"/>
      <c r="GTK1" s="41"/>
      <c r="GTL1" s="41"/>
      <c r="GTM1" s="41"/>
      <c r="GTN1" s="41"/>
      <c r="GTO1" s="41"/>
      <c r="GTP1" s="41"/>
      <c r="GTQ1" s="41"/>
      <c r="GTR1" s="41"/>
      <c r="GTS1" s="41"/>
      <c r="GTT1" s="41"/>
      <c r="GTU1" s="41"/>
      <c r="GTV1" s="41"/>
      <c r="GTW1" s="41"/>
      <c r="GTX1" s="41"/>
      <c r="GTY1" s="41"/>
      <c r="GTZ1" s="41"/>
      <c r="GUA1" s="41"/>
      <c r="GUB1" s="41"/>
      <c r="GUC1" s="41"/>
      <c r="GUD1" s="41"/>
      <c r="GUE1" s="41"/>
      <c r="GUF1" s="41"/>
      <c r="GUG1" s="41"/>
      <c r="GUH1" s="41"/>
      <c r="GUI1" s="41"/>
      <c r="GUJ1" s="41"/>
      <c r="GUK1" s="41"/>
      <c r="GUL1" s="41"/>
      <c r="GUM1" s="41"/>
      <c r="GUN1" s="41"/>
      <c r="GUO1" s="41"/>
      <c r="GUP1" s="41"/>
      <c r="GUQ1" s="41"/>
      <c r="GUR1" s="41"/>
      <c r="GUS1" s="41"/>
      <c r="GUT1" s="41"/>
      <c r="GUU1" s="41"/>
      <c r="GUV1" s="41"/>
      <c r="GUW1" s="41"/>
      <c r="GUX1" s="41"/>
      <c r="GUY1" s="41"/>
      <c r="GUZ1" s="41"/>
      <c r="GVA1" s="41"/>
      <c r="GVB1" s="41"/>
      <c r="GVC1" s="41"/>
      <c r="GVD1" s="41"/>
      <c r="GVE1" s="41"/>
      <c r="GVF1" s="41"/>
      <c r="GVG1" s="41"/>
      <c r="GVH1" s="41"/>
      <c r="GVI1" s="41"/>
      <c r="GVJ1" s="41"/>
      <c r="GVK1" s="41"/>
      <c r="GVL1" s="41"/>
      <c r="GVM1" s="41"/>
      <c r="GVN1" s="41"/>
      <c r="GVO1" s="41"/>
      <c r="GVP1" s="41"/>
      <c r="GVQ1" s="41"/>
      <c r="GVR1" s="41"/>
      <c r="GVS1" s="41"/>
      <c r="GVT1" s="41"/>
      <c r="GVU1" s="41"/>
      <c r="GVV1" s="41"/>
      <c r="GVW1" s="41"/>
      <c r="GVX1" s="41"/>
      <c r="GVY1" s="41"/>
      <c r="GVZ1" s="41"/>
      <c r="GWA1" s="41"/>
      <c r="GWB1" s="41"/>
      <c r="GWC1" s="41"/>
      <c r="GWD1" s="41"/>
      <c r="GWE1" s="41"/>
      <c r="GWF1" s="41"/>
      <c r="GWG1" s="41"/>
      <c r="GWH1" s="41"/>
      <c r="GWI1" s="41"/>
      <c r="GWJ1" s="41"/>
      <c r="GWK1" s="41"/>
      <c r="GWL1" s="41"/>
      <c r="GWM1" s="41"/>
      <c r="GWN1" s="41"/>
      <c r="GWO1" s="41"/>
      <c r="GWP1" s="41"/>
      <c r="GWQ1" s="41"/>
      <c r="GWR1" s="41"/>
      <c r="GWS1" s="41"/>
      <c r="GWT1" s="41"/>
      <c r="GWU1" s="41"/>
      <c r="GWV1" s="41"/>
      <c r="GWW1" s="41"/>
      <c r="GWX1" s="41"/>
      <c r="GWY1" s="41"/>
      <c r="GWZ1" s="41"/>
      <c r="GXA1" s="41"/>
      <c r="GXB1" s="41"/>
      <c r="GXC1" s="41"/>
      <c r="GXD1" s="41"/>
      <c r="GXE1" s="41"/>
      <c r="GXF1" s="41"/>
      <c r="GXG1" s="41"/>
      <c r="GXH1" s="41"/>
      <c r="GXI1" s="41"/>
      <c r="GXJ1" s="41"/>
      <c r="GXK1" s="41"/>
      <c r="GXL1" s="41"/>
      <c r="GXM1" s="41"/>
      <c r="GXN1" s="41"/>
      <c r="GXO1" s="41"/>
      <c r="GXP1" s="41"/>
      <c r="GXQ1" s="41"/>
      <c r="GXR1" s="41"/>
      <c r="GXS1" s="41"/>
      <c r="GXT1" s="41"/>
      <c r="GXU1" s="41"/>
      <c r="GXV1" s="41"/>
      <c r="GXW1" s="41"/>
      <c r="GXX1" s="41"/>
      <c r="GXY1" s="41"/>
      <c r="GXZ1" s="41"/>
      <c r="GYA1" s="41"/>
      <c r="GYB1" s="41"/>
      <c r="GYC1" s="41"/>
      <c r="GYD1" s="41"/>
      <c r="GYE1" s="41"/>
      <c r="GYF1" s="41"/>
      <c r="GYG1" s="41"/>
      <c r="GYH1" s="41"/>
      <c r="GYI1" s="41"/>
      <c r="GYJ1" s="41"/>
      <c r="GYK1" s="41"/>
      <c r="GYL1" s="41"/>
      <c r="GYM1" s="41"/>
      <c r="GYN1" s="41"/>
      <c r="GYO1" s="41"/>
      <c r="GYP1" s="41"/>
      <c r="GYQ1" s="41"/>
      <c r="GYR1" s="41"/>
      <c r="GYS1" s="41"/>
      <c r="GYT1" s="41"/>
      <c r="GYU1" s="41"/>
      <c r="GYV1" s="41"/>
      <c r="GYW1" s="41"/>
      <c r="GYX1" s="41"/>
      <c r="GYY1" s="41"/>
      <c r="GYZ1" s="41"/>
      <c r="GZA1" s="41"/>
      <c r="GZB1" s="41"/>
      <c r="GZC1" s="41"/>
      <c r="GZD1" s="41"/>
      <c r="GZE1" s="41"/>
      <c r="GZF1" s="41"/>
      <c r="GZG1" s="41"/>
      <c r="GZH1" s="41"/>
      <c r="GZI1" s="41"/>
      <c r="GZJ1" s="41"/>
      <c r="GZK1" s="41"/>
      <c r="GZL1" s="41"/>
      <c r="GZM1" s="41"/>
      <c r="GZN1" s="41"/>
      <c r="GZO1" s="41"/>
      <c r="GZP1" s="41"/>
      <c r="GZQ1" s="41"/>
      <c r="GZR1" s="41"/>
      <c r="GZS1" s="41"/>
      <c r="GZT1" s="41"/>
      <c r="GZU1" s="41"/>
      <c r="GZV1" s="41"/>
      <c r="GZW1" s="41"/>
      <c r="GZX1" s="41"/>
      <c r="GZY1" s="41"/>
      <c r="GZZ1" s="41"/>
      <c r="HAA1" s="41"/>
      <c r="HAB1" s="41"/>
      <c r="HAC1" s="41"/>
      <c r="HAD1" s="41"/>
      <c r="HAE1" s="41"/>
      <c r="HAF1" s="41"/>
      <c r="HAG1" s="41"/>
      <c r="HAH1" s="41"/>
      <c r="HAI1" s="41"/>
      <c r="HAJ1" s="41"/>
      <c r="HAK1" s="41"/>
      <c r="HAL1" s="41"/>
      <c r="HAM1" s="41"/>
      <c r="HAN1" s="41"/>
      <c r="HAO1" s="41"/>
      <c r="HAP1" s="41"/>
      <c r="HAQ1" s="41"/>
      <c r="HAR1" s="41"/>
      <c r="HAS1" s="41"/>
      <c r="HAT1" s="41"/>
      <c r="HAU1" s="41"/>
      <c r="HAV1" s="41"/>
      <c r="HAW1" s="41"/>
      <c r="HAX1" s="41"/>
      <c r="HAY1" s="41"/>
      <c r="HAZ1" s="41"/>
      <c r="HBA1" s="41"/>
      <c r="HBB1" s="41"/>
      <c r="HBC1" s="41"/>
      <c r="HBD1" s="41"/>
      <c r="HBE1" s="41"/>
      <c r="HBF1" s="41"/>
      <c r="HBG1" s="41"/>
      <c r="HBH1" s="41"/>
      <c r="HBI1" s="41"/>
      <c r="HBJ1" s="41"/>
      <c r="HBK1" s="41"/>
      <c r="HBL1" s="41"/>
      <c r="HBM1" s="41"/>
      <c r="HBN1" s="41"/>
      <c r="HBO1" s="41"/>
      <c r="HBP1" s="41"/>
      <c r="HBQ1" s="41"/>
      <c r="HBR1" s="41"/>
      <c r="HBS1" s="41"/>
      <c r="HBT1" s="41"/>
      <c r="HBU1" s="41"/>
      <c r="HBV1" s="41"/>
      <c r="HBW1" s="41"/>
      <c r="HBX1" s="41"/>
      <c r="HBY1" s="41"/>
      <c r="HBZ1" s="41"/>
      <c r="HCA1" s="41"/>
      <c r="HCB1" s="41"/>
      <c r="HCC1" s="41"/>
      <c r="HCD1" s="41"/>
      <c r="HCE1" s="41"/>
      <c r="HCF1" s="41"/>
      <c r="HCG1" s="41"/>
      <c r="HCH1" s="41"/>
      <c r="HCI1" s="41"/>
      <c r="HCJ1" s="41"/>
      <c r="HCK1" s="41"/>
      <c r="HCL1" s="41"/>
      <c r="HCM1" s="41"/>
      <c r="HCN1" s="41"/>
      <c r="HCO1" s="41"/>
      <c r="HCP1" s="41"/>
      <c r="HCQ1" s="41"/>
      <c r="HCR1" s="41"/>
      <c r="HCS1" s="41"/>
      <c r="HCT1" s="41"/>
      <c r="HCU1" s="41"/>
      <c r="HCV1" s="41"/>
      <c r="HCW1" s="41"/>
      <c r="HCX1" s="41"/>
      <c r="HCY1" s="41"/>
      <c r="HCZ1" s="41"/>
      <c r="HDA1" s="41"/>
      <c r="HDB1" s="41"/>
      <c r="HDC1" s="41"/>
      <c r="HDD1" s="41"/>
      <c r="HDE1" s="41"/>
      <c r="HDF1" s="41"/>
      <c r="HDG1" s="41"/>
      <c r="HDH1" s="41"/>
      <c r="HDI1" s="41"/>
      <c r="HDJ1" s="41"/>
      <c r="HDK1" s="41"/>
      <c r="HDL1" s="41"/>
      <c r="HDM1" s="41"/>
      <c r="HDN1" s="41"/>
      <c r="HDO1" s="41"/>
      <c r="HDP1" s="41"/>
      <c r="HDQ1" s="41"/>
      <c r="HDR1" s="41"/>
      <c r="HDS1" s="41"/>
      <c r="HDT1" s="41"/>
      <c r="HDU1" s="41"/>
      <c r="HDV1" s="41"/>
      <c r="HDW1" s="41"/>
      <c r="HDX1" s="41"/>
      <c r="HDY1" s="41"/>
      <c r="HDZ1" s="41"/>
      <c r="HEA1" s="41"/>
      <c r="HEB1" s="41"/>
      <c r="HEC1" s="41"/>
      <c r="HED1" s="41"/>
      <c r="HEE1" s="41"/>
      <c r="HEF1" s="41"/>
      <c r="HEG1" s="41"/>
      <c r="HEH1" s="41"/>
      <c r="HEI1" s="41"/>
      <c r="HEJ1" s="41"/>
      <c r="HEK1" s="41"/>
      <c r="HEL1" s="41"/>
      <c r="HEM1" s="41"/>
      <c r="HEN1" s="41"/>
      <c r="HEO1" s="41"/>
      <c r="HEP1" s="41"/>
      <c r="HEQ1" s="41"/>
      <c r="HER1" s="41"/>
      <c r="HES1" s="41"/>
      <c r="HET1" s="41"/>
      <c r="HEU1" s="41"/>
      <c r="HEV1" s="41"/>
      <c r="HEW1" s="41"/>
      <c r="HEX1" s="41"/>
      <c r="HEY1" s="41"/>
      <c r="HEZ1" s="41"/>
      <c r="HFA1" s="41"/>
      <c r="HFB1" s="41"/>
      <c r="HFC1" s="41"/>
      <c r="HFD1" s="41"/>
      <c r="HFE1" s="41"/>
      <c r="HFF1" s="41"/>
      <c r="HFG1" s="41"/>
      <c r="HFH1" s="41"/>
      <c r="HFI1" s="41"/>
      <c r="HFJ1" s="41"/>
      <c r="HFK1" s="41"/>
      <c r="HFL1" s="41"/>
      <c r="HFM1" s="41"/>
      <c r="HFN1" s="41"/>
      <c r="HFO1" s="41"/>
      <c r="HFP1" s="41"/>
      <c r="HFQ1" s="41"/>
      <c r="HFR1" s="41"/>
      <c r="HFS1" s="41"/>
      <c r="HFT1" s="41"/>
      <c r="HFU1" s="41"/>
      <c r="HFV1" s="41"/>
      <c r="HFW1" s="41"/>
      <c r="HFX1" s="41"/>
      <c r="HFY1" s="41"/>
      <c r="HFZ1" s="41"/>
      <c r="HGA1" s="41"/>
      <c r="HGB1" s="41"/>
      <c r="HGC1" s="41"/>
      <c r="HGD1" s="41"/>
      <c r="HGE1" s="41"/>
      <c r="HGF1" s="41"/>
      <c r="HGG1" s="41"/>
      <c r="HGH1" s="41"/>
      <c r="HGI1" s="41"/>
      <c r="HGJ1" s="41"/>
      <c r="HGK1" s="41"/>
      <c r="HGL1" s="41"/>
      <c r="HGM1" s="41"/>
      <c r="HGN1" s="41"/>
      <c r="HGO1" s="41"/>
      <c r="HGP1" s="41"/>
      <c r="HGQ1" s="41"/>
      <c r="HGR1" s="41"/>
      <c r="HGS1" s="41"/>
      <c r="HGT1" s="41"/>
      <c r="HGU1" s="41"/>
      <c r="HGV1" s="41"/>
      <c r="HGW1" s="41"/>
      <c r="HGX1" s="41"/>
      <c r="HGY1" s="41"/>
      <c r="HGZ1" s="41"/>
      <c r="HHA1" s="41"/>
      <c r="HHB1" s="41"/>
      <c r="HHC1" s="41"/>
      <c r="HHD1" s="41"/>
      <c r="HHE1" s="41"/>
      <c r="HHF1" s="41"/>
      <c r="HHG1" s="41"/>
      <c r="HHH1" s="41"/>
      <c r="HHI1" s="41"/>
      <c r="HHJ1" s="41"/>
      <c r="HHK1" s="41"/>
      <c r="HHL1" s="41"/>
      <c r="HHM1" s="41"/>
      <c r="HHN1" s="41"/>
      <c r="HHO1" s="41"/>
      <c r="HHP1" s="41"/>
      <c r="HHQ1" s="41"/>
      <c r="HHR1" s="41"/>
      <c r="HHS1" s="41"/>
      <c r="HHT1" s="41"/>
      <c r="HHU1" s="41"/>
      <c r="HHV1" s="41"/>
      <c r="HHW1" s="41"/>
      <c r="HHX1" s="41"/>
      <c r="HHY1" s="41"/>
      <c r="HHZ1" s="41"/>
      <c r="HIA1" s="41"/>
      <c r="HIB1" s="41"/>
      <c r="HIC1" s="41"/>
      <c r="HID1" s="41"/>
      <c r="HIE1" s="41"/>
      <c r="HIF1" s="41"/>
      <c r="HIG1" s="41"/>
      <c r="HIH1" s="41"/>
      <c r="HII1" s="41"/>
      <c r="HIJ1" s="41"/>
      <c r="HIK1" s="41"/>
      <c r="HIL1" s="41"/>
      <c r="HIM1" s="41"/>
      <c r="HIN1" s="41"/>
      <c r="HIO1" s="41"/>
      <c r="HIP1" s="41"/>
      <c r="HIQ1" s="41"/>
      <c r="HIR1" s="41"/>
      <c r="HIS1" s="41"/>
      <c r="HIT1" s="41"/>
      <c r="HIU1" s="41"/>
      <c r="HIV1" s="41"/>
      <c r="HIW1" s="41"/>
      <c r="HIX1" s="41"/>
      <c r="HIY1" s="41"/>
      <c r="HIZ1" s="41"/>
      <c r="HJA1" s="41"/>
      <c r="HJB1" s="41"/>
      <c r="HJC1" s="41"/>
      <c r="HJD1" s="41"/>
      <c r="HJE1" s="41"/>
      <c r="HJF1" s="41"/>
      <c r="HJG1" s="41"/>
      <c r="HJH1" s="41"/>
      <c r="HJI1" s="41"/>
      <c r="HJJ1" s="41"/>
      <c r="HJK1" s="41"/>
      <c r="HJL1" s="41"/>
      <c r="HJM1" s="41"/>
      <c r="HJN1" s="41"/>
      <c r="HJO1" s="41"/>
      <c r="HJP1" s="41"/>
      <c r="HJQ1" s="41"/>
      <c r="HJR1" s="41"/>
      <c r="HJS1" s="41"/>
      <c r="HJT1" s="41"/>
      <c r="HJU1" s="41"/>
      <c r="HJV1" s="41"/>
      <c r="HJW1" s="41"/>
      <c r="HJX1" s="41"/>
      <c r="HJY1" s="41"/>
      <c r="HJZ1" s="41"/>
      <c r="HKA1" s="41"/>
      <c r="HKB1" s="41"/>
      <c r="HKC1" s="41"/>
      <c r="HKD1" s="41"/>
      <c r="HKE1" s="41"/>
      <c r="HKF1" s="41"/>
      <c r="HKG1" s="41"/>
      <c r="HKH1" s="41"/>
      <c r="HKI1" s="41"/>
      <c r="HKJ1" s="41"/>
      <c r="HKK1" s="41"/>
      <c r="HKL1" s="41"/>
      <c r="HKM1" s="41"/>
      <c r="HKN1" s="41"/>
      <c r="HKO1" s="41"/>
      <c r="HKP1" s="41"/>
      <c r="HKQ1" s="41"/>
      <c r="HKR1" s="41"/>
      <c r="HKS1" s="41"/>
      <c r="HKT1" s="41"/>
      <c r="HKU1" s="41"/>
      <c r="HKV1" s="41"/>
      <c r="HKW1" s="41"/>
      <c r="HKX1" s="41"/>
      <c r="HKY1" s="41"/>
      <c r="HKZ1" s="41"/>
      <c r="HLA1" s="41"/>
      <c r="HLB1" s="41"/>
      <c r="HLC1" s="41"/>
      <c r="HLD1" s="41"/>
      <c r="HLE1" s="41"/>
      <c r="HLF1" s="41"/>
      <c r="HLG1" s="41"/>
      <c r="HLH1" s="41"/>
      <c r="HLI1" s="41"/>
      <c r="HLJ1" s="41"/>
      <c r="HLK1" s="41"/>
      <c r="HLL1" s="41"/>
      <c r="HLM1" s="41"/>
      <c r="HLN1" s="41"/>
      <c r="HLO1" s="41"/>
      <c r="HLP1" s="41"/>
      <c r="HLQ1" s="41"/>
      <c r="HLR1" s="41"/>
      <c r="HLS1" s="41"/>
      <c r="HLT1" s="41"/>
      <c r="HLU1" s="41"/>
      <c r="HLV1" s="41"/>
      <c r="HLW1" s="41"/>
      <c r="HLX1" s="41"/>
      <c r="HLY1" s="41"/>
      <c r="HLZ1" s="41"/>
      <c r="HMA1" s="41"/>
      <c r="HMB1" s="41"/>
      <c r="HMC1" s="41"/>
      <c r="HMD1" s="41"/>
      <c r="HME1" s="41"/>
      <c r="HMF1" s="41"/>
      <c r="HMG1" s="41"/>
      <c r="HMH1" s="41"/>
      <c r="HMI1" s="41"/>
      <c r="HMJ1" s="41"/>
      <c r="HMK1" s="41"/>
      <c r="HML1" s="41"/>
      <c r="HMM1" s="41"/>
      <c r="HMN1" s="41"/>
      <c r="HMO1" s="41"/>
      <c r="HMP1" s="41"/>
      <c r="HMQ1" s="41"/>
      <c r="HMR1" s="41"/>
      <c r="HMS1" s="41"/>
      <c r="HMT1" s="41"/>
      <c r="HMU1" s="41"/>
      <c r="HMV1" s="41"/>
      <c r="HMW1" s="41"/>
      <c r="HMX1" s="41"/>
      <c r="HMY1" s="41"/>
      <c r="HMZ1" s="41"/>
      <c r="HNA1" s="41"/>
      <c r="HNB1" s="41"/>
      <c r="HNC1" s="41"/>
      <c r="HND1" s="41"/>
      <c r="HNE1" s="41"/>
      <c r="HNF1" s="41"/>
      <c r="HNG1" s="41"/>
      <c r="HNH1" s="41"/>
      <c r="HNI1" s="41"/>
      <c r="HNJ1" s="41"/>
      <c r="HNK1" s="41"/>
      <c r="HNL1" s="41"/>
      <c r="HNM1" s="41"/>
      <c r="HNN1" s="41"/>
      <c r="HNO1" s="41"/>
      <c r="HNP1" s="41"/>
      <c r="HNQ1" s="41"/>
      <c r="HNR1" s="41"/>
      <c r="HNS1" s="41"/>
      <c r="HNT1" s="41"/>
      <c r="HNU1" s="41"/>
      <c r="HNV1" s="41"/>
      <c r="HNW1" s="41"/>
      <c r="HNX1" s="41"/>
      <c r="HNY1" s="41"/>
      <c r="HNZ1" s="41"/>
      <c r="HOA1" s="41"/>
      <c r="HOB1" s="41"/>
      <c r="HOC1" s="41"/>
      <c r="HOD1" s="41"/>
      <c r="HOE1" s="41"/>
      <c r="HOF1" s="41"/>
      <c r="HOG1" s="41"/>
      <c r="HOH1" s="41"/>
      <c r="HOI1" s="41"/>
      <c r="HOJ1" s="41"/>
      <c r="HOK1" s="41"/>
      <c r="HOL1" s="41"/>
      <c r="HOM1" s="41"/>
      <c r="HON1" s="41"/>
      <c r="HOO1" s="41"/>
      <c r="HOP1" s="41"/>
      <c r="HOQ1" s="41"/>
      <c r="HOR1" s="41"/>
      <c r="HOS1" s="41"/>
      <c r="HOT1" s="41"/>
      <c r="HOU1" s="41"/>
      <c r="HOV1" s="41"/>
      <c r="HOW1" s="41"/>
      <c r="HOX1" s="41"/>
      <c r="HOY1" s="41"/>
      <c r="HOZ1" s="41"/>
      <c r="HPA1" s="41"/>
      <c r="HPB1" s="41"/>
      <c r="HPC1" s="41"/>
      <c r="HPD1" s="41"/>
      <c r="HPE1" s="41"/>
      <c r="HPF1" s="41"/>
      <c r="HPG1" s="41"/>
      <c r="HPH1" s="41"/>
      <c r="HPI1" s="41"/>
      <c r="HPJ1" s="41"/>
      <c r="HPK1" s="41"/>
      <c r="HPL1" s="41"/>
      <c r="HPM1" s="41"/>
      <c r="HPN1" s="41"/>
      <c r="HPO1" s="41"/>
      <c r="HPP1" s="41"/>
      <c r="HPQ1" s="41"/>
      <c r="HPR1" s="41"/>
      <c r="HPS1" s="41"/>
      <c r="HPT1" s="41"/>
      <c r="HPU1" s="41"/>
      <c r="HPV1" s="41"/>
      <c r="HPW1" s="41"/>
      <c r="HPX1" s="41"/>
      <c r="HPY1" s="41"/>
      <c r="HPZ1" s="41"/>
      <c r="HQA1" s="41"/>
      <c r="HQB1" s="41"/>
      <c r="HQC1" s="41"/>
      <c r="HQD1" s="41"/>
      <c r="HQE1" s="41"/>
      <c r="HQF1" s="41"/>
      <c r="HQG1" s="41"/>
      <c r="HQH1" s="41"/>
      <c r="HQI1" s="41"/>
      <c r="HQJ1" s="41"/>
      <c r="HQK1" s="41"/>
      <c r="HQL1" s="41"/>
      <c r="HQM1" s="41"/>
      <c r="HQN1" s="41"/>
      <c r="HQO1" s="41"/>
      <c r="HQP1" s="41"/>
      <c r="HQQ1" s="41"/>
      <c r="HQR1" s="41"/>
      <c r="HQS1" s="41"/>
      <c r="HQT1" s="41"/>
      <c r="HQU1" s="41"/>
      <c r="HQV1" s="41"/>
      <c r="HQW1" s="41"/>
      <c r="HQX1" s="41"/>
      <c r="HQY1" s="41"/>
      <c r="HQZ1" s="41"/>
      <c r="HRA1" s="41"/>
      <c r="HRB1" s="41"/>
      <c r="HRC1" s="41"/>
      <c r="HRD1" s="41"/>
      <c r="HRE1" s="41"/>
      <c r="HRF1" s="41"/>
      <c r="HRG1" s="41"/>
      <c r="HRH1" s="41"/>
      <c r="HRI1" s="41"/>
      <c r="HRJ1" s="41"/>
      <c r="HRK1" s="41"/>
      <c r="HRL1" s="41"/>
      <c r="HRM1" s="41"/>
      <c r="HRN1" s="41"/>
      <c r="HRO1" s="41"/>
      <c r="HRP1" s="41"/>
      <c r="HRQ1" s="41"/>
      <c r="HRR1" s="41"/>
      <c r="HRS1" s="41"/>
      <c r="HRT1" s="41"/>
      <c r="HRU1" s="41"/>
      <c r="HRV1" s="41"/>
      <c r="HRW1" s="41"/>
      <c r="HRX1" s="41"/>
      <c r="HRY1" s="41"/>
      <c r="HRZ1" s="41"/>
      <c r="HSA1" s="41"/>
      <c r="HSB1" s="41"/>
      <c r="HSC1" s="41"/>
      <c r="HSD1" s="41"/>
      <c r="HSE1" s="41"/>
      <c r="HSF1" s="41"/>
      <c r="HSG1" s="41"/>
      <c r="HSH1" s="41"/>
      <c r="HSI1" s="41"/>
      <c r="HSJ1" s="41"/>
      <c r="HSK1" s="41"/>
      <c r="HSL1" s="41"/>
      <c r="HSM1" s="41"/>
      <c r="HSN1" s="41"/>
      <c r="HSO1" s="41"/>
      <c r="HSP1" s="41"/>
      <c r="HSQ1" s="41"/>
      <c r="HSR1" s="41"/>
      <c r="HSS1" s="41"/>
      <c r="HST1" s="41"/>
      <c r="HSU1" s="41"/>
      <c r="HSV1" s="41"/>
      <c r="HSW1" s="41"/>
      <c r="HSX1" s="41"/>
      <c r="HSY1" s="41"/>
      <c r="HSZ1" s="41"/>
      <c r="HTA1" s="41"/>
      <c r="HTB1" s="41"/>
      <c r="HTC1" s="41"/>
      <c r="HTD1" s="41"/>
      <c r="HTE1" s="41"/>
      <c r="HTF1" s="41"/>
      <c r="HTG1" s="41"/>
      <c r="HTH1" s="41"/>
      <c r="HTI1" s="41"/>
      <c r="HTJ1" s="41"/>
      <c r="HTK1" s="41"/>
      <c r="HTL1" s="41"/>
      <c r="HTM1" s="41"/>
      <c r="HTN1" s="41"/>
      <c r="HTO1" s="41"/>
      <c r="HTP1" s="41"/>
      <c r="HTQ1" s="41"/>
      <c r="HTR1" s="41"/>
      <c r="HTS1" s="41"/>
      <c r="HTT1" s="41"/>
      <c r="HTU1" s="41"/>
      <c r="HTV1" s="41"/>
      <c r="HTW1" s="41"/>
      <c r="HTX1" s="41"/>
      <c r="HTY1" s="41"/>
      <c r="HTZ1" s="41"/>
      <c r="HUA1" s="41"/>
      <c r="HUB1" s="41"/>
      <c r="HUC1" s="41"/>
      <c r="HUD1" s="41"/>
      <c r="HUE1" s="41"/>
      <c r="HUF1" s="41"/>
      <c r="HUG1" s="41"/>
      <c r="HUH1" s="41"/>
      <c r="HUI1" s="41"/>
      <c r="HUJ1" s="41"/>
      <c r="HUK1" s="41"/>
      <c r="HUL1" s="41"/>
      <c r="HUM1" s="41"/>
      <c r="HUN1" s="41"/>
      <c r="HUO1" s="41"/>
      <c r="HUP1" s="41"/>
      <c r="HUQ1" s="41"/>
      <c r="HUR1" s="41"/>
      <c r="HUS1" s="41"/>
      <c r="HUT1" s="41"/>
      <c r="HUU1" s="41"/>
      <c r="HUV1" s="41"/>
      <c r="HUW1" s="41"/>
      <c r="HUX1" s="41"/>
      <c r="HUY1" s="41"/>
      <c r="HUZ1" s="41"/>
      <c r="HVA1" s="41"/>
      <c r="HVB1" s="41"/>
      <c r="HVC1" s="41"/>
      <c r="HVD1" s="41"/>
      <c r="HVE1" s="41"/>
      <c r="HVF1" s="41"/>
      <c r="HVG1" s="41"/>
      <c r="HVH1" s="41"/>
      <c r="HVI1" s="41"/>
      <c r="HVJ1" s="41"/>
      <c r="HVK1" s="41"/>
      <c r="HVL1" s="41"/>
      <c r="HVM1" s="41"/>
      <c r="HVN1" s="41"/>
      <c r="HVO1" s="41"/>
      <c r="HVP1" s="41"/>
      <c r="HVQ1" s="41"/>
      <c r="HVR1" s="41"/>
      <c r="HVS1" s="41"/>
      <c r="HVT1" s="41"/>
      <c r="HVU1" s="41"/>
      <c r="HVV1" s="41"/>
      <c r="HVW1" s="41"/>
      <c r="HVX1" s="41"/>
      <c r="HVY1" s="41"/>
      <c r="HVZ1" s="41"/>
      <c r="HWA1" s="41"/>
      <c r="HWB1" s="41"/>
      <c r="HWC1" s="41"/>
      <c r="HWD1" s="41"/>
      <c r="HWE1" s="41"/>
      <c r="HWF1" s="41"/>
      <c r="HWG1" s="41"/>
      <c r="HWH1" s="41"/>
      <c r="HWI1" s="41"/>
      <c r="HWJ1" s="41"/>
      <c r="HWK1" s="41"/>
      <c r="HWL1" s="41"/>
      <c r="HWM1" s="41"/>
      <c r="HWN1" s="41"/>
      <c r="HWO1" s="41"/>
      <c r="HWP1" s="41"/>
      <c r="HWQ1" s="41"/>
      <c r="HWR1" s="41"/>
      <c r="HWS1" s="41"/>
      <c r="HWT1" s="41"/>
      <c r="HWU1" s="41"/>
      <c r="HWV1" s="41"/>
      <c r="HWW1" s="41"/>
      <c r="HWX1" s="41"/>
      <c r="HWY1" s="41"/>
      <c r="HWZ1" s="41"/>
      <c r="HXA1" s="41"/>
      <c r="HXB1" s="41"/>
      <c r="HXC1" s="41"/>
      <c r="HXD1" s="41"/>
      <c r="HXE1" s="41"/>
      <c r="HXF1" s="41"/>
      <c r="HXG1" s="41"/>
      <c r="HXH1" s="41"/>
      <c r="HXI1" s="41"/>
      <c r="HXJ1" s="41"/>
      <c r="HXK1" s="41"/>
      <c r="HXL1" s="41"/>
      <c r="HXM1" s="41"/>
      <c r="HXN1" s="41"/>
      <c r="HXO1" s="41"/>
      <c r="HXP1" s="41"/>
      <c r="HXQ1" s="41"/>
      <c r="HXR1" s="41"/>
      <c r="HXS1" s="41"/>
      <c r="HXT1" s="41"/>
      <c r="HXU1" s="41"/>
      <c r="HXV1" s="41"/>
      <c r="HXW1" s="41"/>
      <c r="HXX1" s="41"/>
      <c r="HXY1" s="41"/>
      <c r="HXZ1" s="41"/>
      <c r="HYA1" s="41"/>
      <c r="HYB1" s="41"/>
      <c r="HYC1" s="41"/>
      <c r="HYD1" s="41"/>
      <c r="HYE1" s="41"/>
      <c r="HYF1" s="41"/>
      <c r="HYG1" s="41"/>
      <c r="HYH1" s="41"/>
      <c r="HYI1" s="41"/>
      <c r="HYJ1" s="41"/>
      <c r="HYK1" s="41"/>
      <c r="HYL1" s="41"/>
      <c r="HYM1" s="41"/>
      <c r="HYN1" s="41"/>
      <c r="HYO1" s="41"/>
      <c r="HYP1" s="41"/>
      <c r="HYQ1" s="41"/>
      <c r="HYR1" s="41"/>
      <c r="HYS1" s="41"/>
      <c r="HYT1" s="41"/>
      <c r="HYU1" s="41"/>
      <c r="HYV1" s="41"/>
      <c r="HYW1" s="41"/>
      <c r="HYX1" s="41"/>
      <c r="HYY1" s="41"/>
      <c r="HYZ1" s="41"/>
      <c r="HZA1" s="41"/>
      <c r="HZB1" s="41"/>
      <c r="HZC1" s="41"/>
      <c r="HZD1" s="41"/>
      <c r="HZE1" s="41"/>
      <c r="HZF1" s="41"/>
      <c r="HZG1" s="41"/>
      <c r="HZH1" s="41"/>
      <c r="HZI1" s="41"/>
      <c r="HZJ1" s="41"/>
      <c r="HZK1" s="41"/>
      <c r="HZL1" s="41"/>
      <c r="HZM1" s="41"/>
      <c r="HZN1" s="41"/>
      <c r="HZO1" s="41"/>
      <c r="HZP1" s="41"/>
      <c r="HZQ1" s="41"/>
      <c r="HZR1" s="41"/>
      <c r="HZS1" s="41"/>
      <c r="HZT1" s="41"/>
      <c r="HZU1" s="41"/>
      <c r="HZV1" s="41"/>
      <c r="HZW1" s="41"/>
      <c r="HZX1" s="41"/>
      <c r="HZY1" s="41"/>
      <c r="HZZ1" s="41"/>
      <c r="IAA1" s="41"/>
      <c r="IAB1" s="41"/>
      <c r="IAC1" s="41"/>
      <c r="IAD1" s="41"/>
      <c r="IAE1" s="41"/>
      <c r="IAF1" s="41"/>
      <c r="IAG1" s="41"/>
      <c r="IAH1" s="41"/>
      <c r="IAI1" s="41"/>
      <c r="IAJ1" s="41"/>
      <c r="IAK1" s="41"/>
      <c r="IAL1" s="41"/>
      <c r="IAM1" s="41"/>
      <c r="IAN1" s="41"/>
      <c r="IAO1" s="41"/>
      <c r="IAP1" s="41"/>
      <c r="IAQ1" s="41"/>
      <c r="IAR1" s="41"/>
      <c r="IAS1" s="41"/>
      <c r="IAT1" s="41"/>
      <c r="IAU1" s="41"/>
      <c r="IAV1" s="41"/>
      <c r="IAW1" s="41"/>
      <c r="IAX1" s="41"/>
      <c r="IAY1" s="41"/>
      <c r="IAZ1" s="41"/>
      <c r="IBA1" s="41"/>
      <c r="IBB1" s="41"/>
      <c r="IBC1" s="41"/>
      <c r="IBD1" s="41"/>
      <c r="IBE1" s="41"/>
      <c r="IBF1" s="41"/>
      <c r="IBG1" s="41"/>
      <c r="IBH1" s="41"/>
      <c r="IBI1" s="41"/>
      <c r="IBJ1" s="41"/>
      <c r="IBK1" s="41"/>
      <c r="IBL1" s="41"/>
      <c r="IBM1" s="41"/>
      <c r="IBN1" s="41"/>
      <c r="IBO1" s="41"/>
      <c r="IBP1" s="41"/>
      <c r="IBQ1" s="41"/>
      <c r="IBR1" s="41"/>
      <c r="IBS1" s="41"/>
      <c r="IBT1" s="41"/>
      <c r="IBU1" s="41"/>
      <c r="IBV1" s="41"/>
      <c r="IBW1" s="41"/>
      <c r="IBX1" s="41"/>
      <c r="IBY1" s="41"/>
      <c r="IBZ1" s="41"/>
      <c r="ICA1" s="41"/>
      <c r="ICB1" s="41"/>
      <c r="ICC1" s="41"/>
      <c r="ICD1" s="41"/>
      <c r="ICE1" s="41"/>
      <c r="ICF1" s="41"/>
      <c r="ICG1" s="41"/>
      <c r="ICH1" s="41"/>
      <c r="ICI1" s="41"/>
      <c r="ICJ1" s="41"/>
      <c r="ICK1" s="41"/>
      <c r="ICL1" s="41"/>
      <c r="ICM1" s="41"/>
      <c r="ICN1" s="41"/>
      <c r="ICO1" s="41"/>
      <c r="ICP1" s="41"/>
      <c r="ICQ1" s="41"/>
      <c r="ICR1" s="41"/>
      <c r="ICS1" s="41"/>
      <c r="ICT1" s="41"/>
      <c r="ICU1" s="41"/>
      <c r="ICV1" s="41"/>
      <c r="ICW1" s="41"/>
      <c r="ICX1" s="41"/>
      <c r="ICY1" s="41"/>
      <c r="ICZ1" s="41"/>
      <c r="IDA1" s="41"/>
      <c r="IDB1" s="41"/>
      <c r="IDC1" s="41"/>
      <c r="IDD1" s="41"/>
      <c r="IDE1" s="41"/>
      <c r="IDF1" s="41"/>
      <c r="IDG1" s="41"/>
      <c r="IDH1" s="41"/>
      <c r="IDI1" s="41"/>
      <c r="IDJ1" s="41"/>
      <c r="IDK1" s="41"/>
      <c r="IDL1" s="41"/>
      <c r="IDM1" s="41"/>
      <c r="IDN1" s="41"/>
      <c r="IDO1" s="41"/>
      <c r="IDP1" s="41"/>
      <c r="IDQ1" s="41"/>
      <c r="IDR1" s="41"/>
      <c r="IDS1" s="41"/>
      <c r="IDT1" s="41"/>
      <c r="IDU1" s="41"/>
      <c r="IDV1" s="41"/>
      <c r="IDW1" s="41"/>
      <c r="IDX1" s="41"/>
      <c r="IDY1" s="41"/>
      <c r="IDZ1" s="41"/>
      <c r="IEA1" s="41"/>
      <c r="IEB1" s="41"/>
      <c r="IEC1" s="41"/>
      <c r="IED1" s="41"/>
      <c r="IEE1" s="41"/>
      <c r="IEF1" s="41"/>
      <c r="IEG1" s="41"/>
      <c r="IEH1" s="41"/>
      <c r="IEI1" s="41"/>
      <c r="IEJ1" s="41"/>
      <c r="IEK1" s="41"/>
      <c r="IEL1" s="41"/>
      <c r="IEM1" s="41"/>
      <c r="IEN1" s="41"/>
      <c r="IEO1" s="41"/>
      <c r="IEP1" s="41"/>
      <c r="IEQ1" s="41"/>
      <c r="IER1" s="41"/>
      <c r="IES1" s="41"/>
      <c r="IET1" s="41"/>
      <c r="IEU1" s="41"/>
      <c r="IEV1" s="41"/>
      <c r="IEW1" s="41"/>
      <c r="IEX1" s="41"/>
      <c r="IEY1" s="41"/>
      <c r="IEZ1" s="41"/>
      <c r="IFA1" s="41"/>
      <c r="IFB1" s="41"/>
      <c r="IFC1" s="41"/>
      <c r="IFD1" s="41"/>
      <c r="IFE1" s="41"/>
      <c r="IFF1" s="41"/>
      <c r="IFG1" s="41"/>
      <c r="IFH1" s="41"/>
      <c r="IFI1" s="41"/>
      <c r="IFJ1" s="41"/>
      <c r="IFK1" s="41"/>
      <c r="IFL1" s="41"/>
      <c r="IFM1" s="41"/>
      <c r="IFN1" s="41"/>
      <c r="IFO1" s="41"/>
      <c r="IFP1" s="41"/>
      <c r="IFQ1" s="41"/>
      <c r="IFR1" s="41"/>
      <c r="IFS1" s="41"/>
      <c r="IFT1" s="41"/>
      <c r="IFU1" s="41"/>
      <c r="IFV1" s="41"/>
      <c r="IFW1" s="41"/>
      <c r="IFX1" s="41"/>
      <c r="IFY1" s="41"/>
      <c r="IFZ1" s="41"/>
      <c r="IGA1" s="41"/>
      <c r="IGB1" s="41"/>
      <c r="IGC1" s="41"/>
      <c r="IGD1" s="41"/>
      <c r="IGE1" s="41"/>
      <c r="IGF1" s="41"/>
      <c r="IGG1" s="41"/>
      <c r="IGH1" s="41"/>
      <c r="IGI1" s="41"/>
      <c r="IGJ1" s="41"/>
      <c r="IGK1" s="41"/>
      <c r="IGL1" s="41"/>
      <c r="IGM1" s="41"/>
      <c r="IGN1" s="41"/>
      <c r="IGO1" s="41"/>
      <c r="IGP1" s="41"/>
      <c r="IGQ1" s="41"/>
      <c r="IGR1" s="41"/>
      <c r="IGS1" s="41"/>
      <c r="IGT1" s="41"/>
      <c r="IGU1" s="41"/>
      <c r="IGV1" s="41"/>
      <c r="IGW1" s="41"/>
      <c r="IGX1" s="41"/>
      <c r="IGY1" s="41"/>
      <c r="IGZ1" s="41"/>
      <c r="IHA1" s="41"/>
      <c r="IHB1" s="41"/>
      <c r="IHC1" s="41"/>
      <c r="IHD1" s="41"/>
      <c r="IHE1" s="41"/>
      <c r="IHF1" s="41"/>
      <c r="IHG1" s="41"/>
      <c r="IHH1" s="41"/>
      <c r="IHI1" s="41"/>
      <c r="IHJ1" s="41"/>
      <c r="IHK1" s="41"/>
      <c r="IHL1" s="41"/>
      <c r="IHM1" s="41"/>
      <c r="IHN1" s="41"/>
      <c r="IHO1" s="41"/>
      <c r="IHP1" s="41"/>
      <c r="IHQ1" s="41"/>
      <c r="IHR1" s="41"/>
      <c r="IHS1" s="41"/>
      <c r="IHT1" s="41"/>
      <c r="IHU1" s="41"/>
      <c r="IHV1" s="41"/>
      <c r="IHW1" s="41"/>
      <c r="IHX1" s="41"/>
      <c r="IHY1" s="41"/>
      <c r="IHZ1" s="41"/>
      <c r="IIA1" s="41"/>
      <c r="IIB1" s="41"/>
      <c r="IIC1" s="41"/>
      <c r="IID1" s="41"/>
      <c r="IIE1" s="41"/>
      <c r="IIF1" s="41"/>
      <c r="IIG1" s="41"/>
      <c r="IIH1" s="41"/>
      <c r="III1" s="41"/>
      <c r="IIJ1" s="41"/>
      <c r="IIK1" s="41"/>
      <c r="IIL1" s="41"/>
      <c r="IIM1" s="41"/>
      <c r="IIN1" s="41"/>
      <c r="IIO1" s="41"/>
      <c r="IIP1" s="41"/>
      <c r="IIQ1" s="41"/>
      <c r="IIR1" s="41"/>
      <c r="IIS1" s="41"/>
      <c r="IIT1" s="41"/>
      <c r="IIU1" s="41"/>
      <c r="IIV1" s="41"/>
      <c r="IIW1" s="41"/>
      <c r="IIX1" s="41"/>
      <c r="IIY1" s="41"/>
      <c r="IIZ1" s="41"/>
      <c r="IJA1" s="41"/>
      <c r="IJB1" s="41"/>
      <c r="IJC1" s="41"/>
      <c r="IJD1" s="41"/>
      <c r="IJE1" s="41"/>
      <c r="IJF1" s="41"/>
      <c r="IJG1" s="41"/>
      <c r="IJH1" s="41"/>
      <c r="IJI1" s="41"/>
      <c r="IJJ1" s="41"/>
      <c r="IJK1" s="41"/>
      <c r="IJL1" s="41"/>
      <c r="IJM1" s="41"/>
      <c r="IJN1" s="41"/>
      <c r="IJO1" s="41"/>
      <c r="IJP1" s="41"/>
      <c r="IJQ1" s="41"/>
      <c r="IJR1" s="41"/>
      <c r="IJS1" s="41"/>
      <c r="IJT1" s="41"/>
      <c r="IJU1" s="41"/>
      <c r="IJV1" s="41"/>
      <c r="IJW1" s="41"/>
      <c r="IJX1" s="41"/>
      <c r="IJY1" s="41"/>
      <c r="IJZ1" s="41"/>
      <c r="IKA1" s="41"/>
      <c r="IKB1" s="41"/>
      <c r="IKC1" s="41"/>
      <c r="IKD1" s="41"/>
      <c r="IKE1" s="41"/>
      <c r="IKF1" s="41"/>
      <c r="IKG1" s="41"/>
      <c r="IKH1" s="41"/>
      <c r="IKI1" s="41"/>
      <c r="IKJ1" s="41"/>
      <c r="IKK1" s="41"/>
      <c r="IKL1" s="41"/>
      <c r="IKM1" s="41"/>
      <c r="IKN1" s="41"/>
      <c r="IKO1" s="41"/>
      <c r="IKP1" s="41"/>
      <c r="IKQ1" s="41"/>
      <c r="IKR1" s="41"/>
      <c r="IKS1" s="41"/>
      <c r="IKT1" s="41"/>
      <c r="IKU1" s="41"/>
      <c r="IKV1" s="41"/>
      <c r="IKW1" s="41"/>
      <c r="IKX1" s="41"/>
      <c r="IKY1" s="41"/>
      <c r="IKZ1" s="41"/>
      <c r="ILA1" s="41"/>
      <c r="ILB1" s="41"/>
      <c r="ILC1" s="41"/>
      <c r="ILD1" s="41"/>
      <c r="ILE1" s="41"/>
      <c r="ILF1" s="41"/>
      <c r="ILG1" s="41"/>
      <c r="ILH1" s="41"/>
      <c r="ILI1" s="41"/>
      <c r="ILJ1" s="41"/>
      <c r="ILK1" s="41"/>
      <c r="ILL1" s="41"/>
      <c r="ILM1" s="41"/>
      <c r="ILN1" s="41"/>
      <c r="ILO1" s="41"/>
      <c r="ILP1" s="41"/>
      <c r="ILQ1" s="41"/>
      <c r="ILR1" s="41"/>
      <c r="ILS1" s="41"/>
      <c r="ILT1" s="41"/>
      <c r="ILU1" s="41"/>
      <c r="ILV1" s="41"/>
      <c r="ILW1" s="41"/>
      <c r="ILX1" s="41"/>
      <c r="ILY1" s="41"/>
      <c r="ILZ1" s="41"/>
      <c r="IMA1" s="41"/>
      <c r="IMB1" s="41"/>
      <c r="IMC1" s="41"/>
      <c r="IMD1" s="41"/>
      <c r="IME1" s="41"/>
      <c r="IMF1" s="41"/>
      <c r="IMG1" s="41"/>
      <c r="IMH1" s="41"/>
      <c r="IMI1" s="41"/>
      <c r="IMJ1" s="41"/>
      <c r="IMK1" s="41"/>
      <c r="IML1" s="41"/>
      <c r="IMM1" s="41"/>
      <c r="IMN1" s="41"/>
      <c r="IMO1" s="41"/>
      <c r="IMP1" s="41"/>
      <c r="IMQ1" s="41"/>
      <c r="IMR1" s="41"/>
      <c r="IMS1" s="41"/>
      <c r="IMT1" s="41"/>
      <c r="IMU1" s="41"/>
      <c r="IMV1" s="41"/>
      <c r="IMW1" s="41"/>
      <c r="IMX1" s="41"/>
      <c r="IMY1" s="41"/>
      <c r="IMZ1" s="41"/>
      <c r="INA1" s="41"/>
      <c r="INB1" s="41"/>
      <c r="INC1" s="41"/>
      <c r="IND1" s="41"/>
      <c r="INE1" s="41"/>
      <c r="INF1" s="41"/>
      <c r="ING1" s="41"/>
      <c r="INH1" s="41"/>
      <c r="INI1" s="41"/>
      <c r="INJ1" s="41"/>
      <c r="INK1" s="41"/>
      <c r="INL1" s="41"/>
      <c r="INM1" s="41"/>
      <c r="INN1" s="41"/>
      <c r="INO1" s="41"/>
      <c r="INP1" s="41"/>
      <c r="INQ1" s="41"/>
      <c r="INR1" s="41"/>
      <c r="INS1" s="41"/>
      <c r="INT1" s="41"/>
      <c r="INU1" s="41"/>
      <c r="INV1" s="41"/>
      <c r="INW1" s="41"/>
      <c r="INX1" s="41"/>
      <c r="INY1" s="41"/>
      <c r="INZ1" s="41"/>
      <c r="IOA1" s="41"/>
      <c r="IOB1" s="41"/>
      <c r="IOC1" s="41"/>
      <c r="IOD1" s="41"/>
      <c r="IOE1" s="41"/>
      <c r="IOF1" s="41"/>
      <c r="IOG1" s="41"/>
      <c r="IOH1" s="41"/>
      <c r="IOI1" s="41"/>
      <c r="IOJ1" s="41"/>
      <c r="IOK1" s="41"/>
      <c r="IOL1" s="41"/>
      <c r="IOM1" s="41"/>
      <c r="ION1" s="41"/>
      <c r="IOO1" s="41"/>
      <c r="IOP1" s="41"/>
      <c r="IOQ1" s="41"/>
      <c r="IOR1" s="41"/>
      <c r="IOS1" s="41"/>
      <c r="IOT1" s="41"/>
      <c r="IOU1" s="41"/>
      <c r="IOV1" s="41"/>
      <c r="IOW1" s="41"/>
      <c r="IOX1" s="41"/>
      <c r="IOY1" s="41"/>
      <c r="IOZ1" s="41"/>
      <c r="IPA1" s="41"/>
      <c r="IPB1" s="41"/>
      <c r="IPC1" s="41"/>
      <c r="IPD1" s="41"/>
      <c r="IPE1" s="41"/>
      <c r="IPF1" s="41"/>
      <c r="IPG1" s="41"/>
      <c r="IPH1" s="41"/>
      <c r="IPI1" s="41"/>
      <c r="IPJ1" s="41"/>
      <c r="IPK1" s="41"/>
      <c r="IPL1" s="41"/>
      <c r="IPM1" s="41"/>
      <c r="IPN1" s="41"/>
      <c r="IPO1" s="41"/>
      <c r="IPP1" s="41"/>
      <c r="IPQ1" s="41"/>
      <c r="IPR1" s="41"/>
      <c r="IPS1" s="41"/>
      <c r="IPT1" s="41"/>
      <c r="IPU1" s="41"/>
      <c r="IPV1" s="41"/>
      <c r="IPW1" s="41"/>
      <c r="IPX1" s="41"/>
      <c r="IPY1" s="41"/>
      <c r="IPZ1" s="41"/>
      <c r="IQA1" s="41"/>
      <c r="IQB1" s="41"/>
      <c r="IQC1" s="41"/>
      <c r="IQD1" s="41"/>
      <c r="IQE1" s="41"/>
      <c r="IQF1" s="41"/>
      <c r="IQG1" s="41"/>
      <c r="IQH1" s="41"/>
      <c r="IQI1" s="41"/>
      <c r="IQJ1" s="41"/>
      <c r="IQK1" s="41"/>
      <c r="IQL1" s="41"/>
      <c r="IQM1" s="41"/>
      <c r="IQN1" s="41"/>
      <c r="IQO1" s="41"/>
      <c r="IQP1" s="41"/>
      <c r="IQQ1" s="41"/>
      <c r="IQR1" s="41"/>
      <c r="IQS1" s="41"/>
      <c r="IQT1" s="41"/>
      <c r="IQU1" s="41"/>
      <c r="IQV1" s="41"/>
      <c r="IQW1" s="41"/>
      <c r="IQX1" s="41"/>
      <c r="IQY1" s="41"/>
      <c r="IQZ1" s="41"/>
      <c r="IRA1" s="41"/>
      <c r="IRB1" s="41"/>
      <c r="IRC1" s="41"/>
      <c r="IRD1" s="41"/>
      <c r="IRE1" s="41"/>
      <c r="IRF1" s="41"/>
      <c r="IRG1" s="41"/>
      <c r="IRH1" s="41"/>
      <c r="IRI1" s="41"/>
      <c r="IRJ1" s="41"/>
      <c r="IRK1" s="41"/>
      <c r="IRL1" s="41"/>
      <c r="IRM1" s="41"/>
      <c r="IRN1" s="41"/>
      <c r="IRO1" s="41"/>
      <c r="IRP1" s="41"/>
      <c r="IRQ1" s="41"/>
      <c r="IRR1" s="41"/>
      <c r="IRS1" s="41"/>
      <c r="IRT1" s="41"/>
      <c r="IRU1" s="41"/>
      <c r="IRV1" s="41"/>
      <c r="IRW1" s="41"/>
      <c r="IRX1" s="41"/>
      <c r="IRY1" s="41"/>
      <c r="IRZ1" s="41"/>
      <c r="ISA1" s="41"/>
      <c r="ISB1" s="41"/>
      <c r="ISC1" s="41"/>
      <c r="ISD1" s="41"/>
      <c r="ISE1" s="41"/>
      <c r="ISF1" s="41"/>
      <c r="ISG1" s="41"/>
      <c r="ISH1" s="41"/>
      <c r="ISI1" s="41"/>
      <c r="ISJ1" s="41"/>
      <c r="ISK1" s="41"/>
      <c r="ISL1" s="41"/>
      <c r="ISM1" s="41"/>
      <c r="ISN1" s="41"/>
      <c r="ISO1" s="41"/>
      <c r="ISP1" s="41"/>
      <c r="ISQ1" s="41"/>
      <c r="ISR1" s="41"/>
      <c r="ISS1" s="41"/>
      <c r="IST1" s="41"/>
      <c r="ISU1" s="41"/>
      <c r="ISV1" s="41"/>
      <c r="ISW1" s="41"/>
      <c r="ISX1" s="41"/>
      <c r="ISY1" s="41"/>
      <c r="ISZ1" s="41"/>
      <c r="ITA1" s="41"/>
      <c r="ITB1" s="41"/>
      <c r="ITC1" s="41"/>
      <c r="ITD1" s="41"/>
      <c r="ITE1" s="41"/>
      <c r="ITF1" s="41"/>
      <c r="ITG1" s="41"/>
      <c r="ITH1" s="41"/>
      <c r="ITI1" s="41"/>
      <c r="ITJ1" s="41"/>
      <c r="ITK1" s="41"/>
      <c r="ITL1" s="41"/>
      <c r="ITM1" s="41"/>
      <c r="ITN1" s="41"/>
      <c r="ITO1" s="41"/>
      <c r="ITP1" s="41"/>
      <c r="ITQ1" s="41"/>
      <c r="ITR1" s="41"/>
      <c r="ITS1" s="41"/>
      <c r="ITT1" s="41"/>
      <c r="ITU1" s="41"/>
      <c r="ITV1" s="41"/>
      <c r="ITW1" s="41"/>
      <c r="ITX1" s="41"/>
      <c r="ITY1" s="41"/>
      <c r="ITZ1" s="41"/>
      <c r="IUA1" s="41"/>
      <c r="IUB1" s="41"/>
      <c r="IUC1" s="41"/>
      <c r="IUD1" s="41"/>
      <c r="IUE1" s="41"/>
      <c r="IUF1" s="41"/>
      <c r="IUG1" s="41"/>
      <c r="IUH1" s="41"/>
      <c r="IUI1" s="41"/>
      <c r="IUJ1" s="41"/>
      <c r="IUK1" s="41"/>
      <c r="IUL1" s="41"/>
      <c r="IUM1" s="41"/>
      <c r="IUN1" s="41"/>
      <c r="IUO1" s="41"/>
      <c r="IUP1" s="41"/>
      <c r="IUQ1" s="41"/>
      <c r="IUR1" s="41"/>
      <c r="IUS1" s="41"/>
      <c r="IUT1" s="41"/>
      <c r="IUU1" s="41"/>
      <c r="IUV1" s="41"/>
      <c r="IUW1" s="41"/>
      <c r="IUX1" s="41"/>
      <c r="IUY1" s="41"/>
      <c r="IUZ1" s="41"/>
      <c r="IVA1" s="41"/>
      <c r="IVB1" s="41"/>
      <c r="IVC1" s="41"/>
      <c r="IVD1" s="41"/>
      <c r="IVE1" s="41"/>
      <c r="IVF1" s="41"/>
      <c r="IVG1" s="41"/>
      <c r="IVH1" s="41"/>
      <c r="IVI1" s="41"/>
      <c r="IVJ1" s="41"/>
      <c r="IVK1" s="41"/>
      <c r="IVL1" s="41"/>
      <c r="IVM1" s="41"/>
      <c r="IVN1" s="41"/>
      <c r="IVO1" s="41"/>
      <c r="IVP1" s="41"/>
      <c r="IVQ1" s="41"/>
      <c r="IVR1" s="41"/>
      <c r="IVS1" s="41"/>
      <c r="IVT1" s="41"/>
      <c r="IVU1" s="41"/>
      <c r="IVV1" s="41"/>
      <c r="IVW1" s="41"/>
      <c r="IVX1" s="41"/>
      <c r="IVY1" s="41"/>
      <c r="IVZ1" s="41"/>
      <c r="IWA1" s="41"/>
      <c r="IWB1" s="41"/>
      <c r="IWC1" s="41"/>
      <c r="IWD1" s="41"/>
      <c r="IWE1" s="41"/>
      <c r="IWF1" s="41"/>
      <c r="IWG1" s="41"/>
      <c r="IWH1" s="41"/>
      <c r="IWI1" s="41"/>
      <c r="IWJ1" s="41"/>
      <c r="IWK1" s="41"/>
      <c r="IWL1" s="41"/>
      <c r="IWM1" s="41"/>
      <c r="IWN1" s="41"/>
      <c r="IWO1" s="41"/>
      <c r="IWP1" s="41"/>
      <c r="IWQ1" s="41"/>
      <c r="IWR1" s="41"/>
      <c r="IWS1" s="41"/>
      <c r="IWT1" s="41"/>
      <c r="IWU1" s="41"/>
      <c r="IWV1" s="41"/>
      <c r="IWW1" s="41"/>
      <c r="IWX1" s="41"/>
      <c r="IWY1" s="41"/>
      <c r="IWZ1" s="41"/>
      <c r="IXA1" s="41"/>
      <c r="IXB1" s="41"/>
      <c r="IXC1" s="41"/>
      <c r="IXD1" s="41"/>
      <c r="IXE1" s="41"/>
      <c r="IXF1" s="41"/>
      <c r="IXG1" s="41"/>
      <c r="IXH1" s="41"/>
      <c r="IXI1" s="41"/>
      <c r="IXJ1" s="41"/>
      <c r="IXK1" s="41"/>
      <c r="IXL1" s="41"/>
      <c r="IXM1" s="41"/>
      <c r="IXN1" s="41"/>
      <c r="IXO1" s="41"/>
      <c r="IXP1" s="41"/>
      <c r="IXQ1" s="41"/>
      <c r="IXR1" s="41"/>
      <c r="IXS1" s="41"/>
      <c r="IXT1" s="41"/>
      <c r="IXU1" s="41"/>
      <c r="IXV1" s="41"/>
      <c r="IXW1" s="41"/>
      <c r="IXX1" s="41"/>
      <c r="IXY1" s="41"/>
      <c r="IXZ1" s="41"/>
      <c r="IYA1" s="41"/>
      <c r="IYB1" s="41"/>
      <c r="IYC1" s="41"/>
      <c r="IYD1" s="41"/>
      <c r="IYE1" s="41"/>
      <c r="IYF1" s="41"/>
      <c r="IYG1" s="41"/>
      <c r="IYH1" s="41"/>
      <c r="IYI1" s="41"/>
      <c r="IYJ1" s="41"/>
      <c r="IYK1" s="41"/>
      <c r="IYL1" s="41"/>
      <c r="IYM1" s="41"/>
      <c r="IYN1" s="41"/>
      <c r="IYO1" s="41"/>
      <c r="IYP1" s="41"/>
      <c r="IYQ1" s="41"/>
      <c r="IYR1" s="41"/>
      <c r="IYS1" s="41"/>
      <c r="IYT1" s="41"/>
      <c r="IYU1" s="41"/>
      <c r="IYV1" s="41"/>
      <c r="IYW1" s="41"/>
      <c r="IYX1" s="41"/>
      <c r="IYY1" s="41"/>
      <c r="IYZ1" s="41"/>
      <c r="IZA1" s="41"/>
      <c r="IZB1" s="41"/>
      <c r="IZC1" s="41"/>
      <c r="IZD1" s="41"/>
      <c r="IZE1" s="41"/>
      <c r="IZF1" s="41"/>
      <c r="IZG1" s="41"/>
      <c r="IZH1" s="41"/>
      <c r="IZI1" s="41"/>
      <c r="IZJ1" s="41"/>
      <c r="IZK1" s="41"/>
      <c r="IZL1" s="41"/>
      <c r="IZM1" s="41"/>
      <c r="IZN1" s="41"/>
      <c r="IZO1" s="41"/>
      <c r="IZP1" s="41"/>
      <c r="IZQ1" s="41"/>
      <c r="IZR1" s="41"/>
      <c r="IZS1" s="41"/>
      <c r="IZT1" s="41"/>
      <c r="IZU1" s="41"/>
      <c r="IZV1" s="41"/>
      <c r="IZW1" s="41"/>
      <c r="IZX1" s="41"/>
      <c r="IZY1" s="41"/>
      <c r="IZZ1" s="41"/>
      <c r="JAA1" s="41"/>
      <c r="JAB1" s="41"/>
      <c r="JAC1" s="41"/>
      <c r="JAD1" s="41"/>
      <c r="JAE1" s="41"/>
      <c r="JAF1" s="41"/>
      <c r="JAG1" s="41"/>
      <c r="JAH1" s="41"/>
      <c r="JAI1" s="41"/>
      <c r="JAJ1" s="41"/>
      <c r="JAK1" s="41"/>
      <c r="JAL1" s="41"/>
      <c r="JAM1" s="41"/>
      <c r="JAN1" s="41"/>
      <c r="JAO1" s="41"/>
      <c r="JAP1" s="41"/>
      <c r="JAQ1" s="41"/>
      <c r="JAR1" s="41"/>
      <c r="JAS1" s="41"/>
      <c r="JAT1" s="41"/>
      <c r="JAU1" s="41"/>
      <c r="JAV1" s="41"/>
      <c r="JAW1" s="41"/>
      <c r="JAX1" s="41"/>
      <c r="JAY1" s="41"/>
      <c r="JAZ1" s="41"/>
      <c r="JBA1" s="41"/>
      <c r="JBB1" s="41"/>
      <c r="JBC1" s="41"/>
      <c r="JBD1" s="41"/>
      <c r="JBE1" s="41"/>
      <c r="JBF1" s="41"/>
      <c r="JBG1" s="41"/>
      <c r="JBH1" s="41"/>
      <c r="JBI1" s="41"/>
      <c r="JBJ1" s="41"/>
      <c r="JBK1" s="41"/>
      <c r="JBL1" s="41"/>
      <c r="JBM1" s="41"/>
      <c r="JBN1" s="41"/>
      <c r="JBO1" s="41"/>
      <c r="JBP1" s="41"/>
      <c r="JBQ1" s="41"/>
      <c r="JBR1" s="41"/>
      <c r="JBS1" s="41"/>
      <c r="JBT1" s="41"/>
      <c r="JBU1" s="41"/>
      <c r="JBV1" s="41"/>
      <c r="JBW1" s="41"/>
      <c r="JBX1" s="41"/>
      <c r="JBY1" s="41"/>
      <c r="JBZ1" s="41"/>
      <c r="JCA1" s="41"/>
      <c r="JCB1" s="41"/>
      <c r="JCC1" s="41"/>
      <c r="JCD1" s="41"/>
      <c r="JCE1" s="41"/>
      <c r="JCF1" s="41"/>
      <c r="JCG1" s="41"/>
      <c r="JCH1" s="41"/>
      <c r="JCI1" s="41"/>
      <c r="JCJ1" s="41"/>
      <c r="JCK1" s="41"/>
      <c r="JCL1" s="41"/>
      <c r="JCM1" s="41"/>
      <c r="JCN1" s="41"/>
      <c r="JCO1" s="41"/>
      <c r="JCP1" s="41"/>
      <c r="JCQ1" s="41"/>
      <c r="JCR1" s="41"/>
      <c r="JCS1" s="41"/>
      <c r="JCT1" s="41"/>
      <c r="JCU1" s="41"/>
      <c r="JCV1" s="41"/>
      <c r="JCW1" s="41"/>
      <c r="JCX1" s="41"/>
      <c r="JCY1" s="41"/>
      <c r="JCZ1" s="41"/>
      <c r="JDA1" s="41"/>
      <c r="JDB1" s="41"/>
      <c r="JDC1" s="41"/>
      <c r="JDD1" s="41"/>
      <c r="JDE1" s="41"/>
      <c r="JDF1" s="41"/>
      <c r="JDG1" s="41"/>
      <c r="JDH1" s="41"/>
      <c r="JDI1" s="41"/>
      <c r="JDJ1" s="41"/>
      <c r="JDK1" s="41"/>
      <c r="JDL1" s="41"/>
      <c r="JDM1" s="41"/>
      <c r="JDN1" s="41"/>
      <c r="JDO1" s="41"/>
      <c r="JDP1" s="41"/>
      <c r="JDQ1" s="41"/>
      <c r="JDR1" s="41"/>
      <c r="JDS1" s="41"/>
      <c r="JDT1" s="41"/>
      <c r="JDU1" s="41"/>
      <c r="JDV1" s="41"/>
      <c r="JDW1" s="41"/>
      <c r="JDX1" s="41"/>
      <c r="JDY1" s="41"/>
      <c r="JDZ1" s="41"/>
      <c r="JEA1" s="41"/>
      <c r="JEB1" s="41"/>
      <c r="JEC1" s="41"/>
      <c r="JED1" s="41"/>
      <c r="JEE1" s="41"/>
      <c r="JEF1" s="41"/>
      <c r="JEG1" s="41"/>
      <c r="JEH1" s="41"/>
      <c r="JEI1" s="41"/>
      <c r="JEJ1" s="41"/>
      <c r="JEK1" s="41"/>
      <c r="JEL1" s="41"/>
      <c r="JEM1" s="41"/>
      <c r="JEN1" s="41"/>
      <c r="JEO1" s="41"/>
      <c r="JEP1" s="41"/>
      <c r="JEQ1" s="41"/>
      <c r="JER1" s="41"/>
      <c r="JES1" s="41"/>
      <c r="JET1" s="41"/>
      <c r="JEU1" s="41"/>
      <c r="JEV1" s="41"/>
      <c r="JEW1" s="41"/>
      <c r="JEX1" s="41"/>
      <c r="JEY1" s="41"/>
      <c r="JEZ1" s="41"/>
      <c r="JFA1" s="41"/>
      <c r="JFB1" s="41"/>
      <c r="JFC1" s="41"/>
      <c r="JFD1" s="41"/>
      <c r="JFE1" s="41"/>
      <c r="JFF1" s="41"/>
      <c r="JFG1" s="41"/>
      <c r="JFH1" s="41"/>
      <c r="JFI1" s="41"/>
      <c r="JFJ1" s="41"/>
      <c r="JFK1" s="41"/>
      <c r="JFL1" s="41"/>
      <c r="JFM1" s="41"/>
      <c r="JFN1" s="41"/>
      <c r="JFO1" s="41"/>
      <c r="JFP1" s="41"/>
      <c r="JFQ1" s="41"/>
      <c r="JFR1" s="41"/>
      <c r="JFS1" s="41"/>
      <c r="JFT1" s="41"/>
      <c r="JFU1" s="41"/>
      <c r="JFV1" s="41"/>
      <c r="JFW1" s="41"/>
      <c r="JFX1" s="41"/>
      <c r="JFY1" s="41"/>
      <c r="JFZ1" s="41"/>
      <c r="JGA1" s="41"/>
      <c r="JGB1" s="41"/>
      <c r="JGC1" s="41"/>
      <c r="JGD1" s="41"/>
      <c r="JGE1" s="41"/>
      <c r="JGF1" s="41"/>
      <c r="JGG1" s="41"/>
      <c r="JGH1" s="41"/>
      <c r="JGI1" s="41"/>
      <c r="JGJ1" s="41"/>
      <c r="JGK1" s="41"/>
      <c r="JGL1" s="41"/>
      <c r="JGM1" s="41"/>
      <c r="JGN1" s="41"/>
      <c r="JGO1" s="41"/>
      <c r="JGP1" s="41"/>
      <c r="JGQ1" s="41"/>
      <c r="JGR1" s="41"/>
      <c r="JGS1" s="41"/>
      <c r="JGT1" s="41"/>
      <c r="JGU1" s="41"/>
      <c r="JGV1" s="41"/>
      <c r="JGW1" s="41"/>
      <c r="JGX1" s="41"/>
      <c r="JGY1" s="41"/>
      <c r="JGZ1" s="41"/>
      <c r="JHA1" s="41"/>
      <c r="JHB1" s="41"/>
      <c r="JHC1" s="41"/>
      <c r="JHD1" s="41"/>
      <c r="JHE1" s="41"/>
      <c r="JHF1" s="41"/>
      <c r="JHG1" s="41"/>
      <c r="JHH1" s="41"/>
      <c r="JHI1" s="41"/>
      <c r="JHJ1" s="41"/>
      <c r="JHK1" s="41"/>
      <c r="JHL1" s="41"/>
      <c r="JHM1" s="41"/>
      <c r="JHN1" s="41"/>
      <c r="JHO1" s="41"/>
      <c r="JHP1" s="41"/>
      <c r="JHQ1" s="41"/>
      <c r="JHR1" s="41"/>
      <c r="JHS1" s="41"/>
      <c r="JHT1" s="41"/>
      <c r="JHU1" s="41"/>
      <c r="JHV1" s="41"/>
      <c r="JHW1" s="41"/>
      <c r="JHX1" s="41"/>
      <c r="JHY1" s="41"/>
      <c r="JHZ1" s="41"/>
      <c r="JIA1" s="41"/>
      <c r="JIB1" s="41"/>
      <c r="JIC1" s="41"/>
      <c r="JID1" s="41"/>
      <c r="JIE1" s="41"/>
      <c r="JIF1" s="41"/>
      <c r="JIG1" s="41"/>
      <c r="JIH1" s="41"/>
      <c r="JII1" s="41"/>
      <c r="JIJ1" s="41"/>
      <c r="JIK1" s="41"/>
      <c r="JIL1" s="41"/>
      <c r="JIM1" s="41"/>
      <c r="JIN1" s="41"/>
      <c r="JIO1" s="41"/>
      <c r="JIP1" s="41"/>
      <c r="JIQ1" s="41"/>
      <c r="JIR1" s="41"/>
      <c r="JIS1" s="41"/>
      <c r="JIT1" s="41"/>
      <c r="JIU1" s="41"/>
      <c r="JIV1" s="41"/>
      <c r="JIW1" s="41"/>
      <c r="JIX1" s="41"/>
      <c r="JIY1" s="41"/>
      <c r="JIZ1" s="41"/>
      <c r="JJA1" s="41"/>
      <c r="JJB1" s="41"/>
      <c r="JJC1" s="41"/>
      <c r="JJD1" s="41"/>
      <c r="JJE1" s="41"/>
      <c r="JJF1" s="41"/>
      <c r="JJG1" s="41"/>
      <c r="JJH1" s="41"/>
      <c r="JJI1" s="41"/>
      <c r="JJJ1" s="41"/>
      <c r="JJK1" s="41"/>
      <c r="JJL1" s="41"/>
      <c r="JJM1" s="41"/>
      <c r="JJN1" s="41"/>
      <c r="JJO1" s="41"/>
      <c r="JJP1" s="41"/>
      <c r="JJQ1" s="41"/>
      <c r="JJR1" s="41"/>
      <c r="JJS1" s="41"/>
      <c r="JJT1" s="41"/>
      <c r="JJU1" s="41"/>
      <c r="JJV1" s="41"/>
      <c r="JJW1" s="41"/>
      <c r="JJX1" s="41"/>
      <c r="JJY1" s="41"/>
      <c r="JJZ1" s="41"/>
      <c r="JKA1" s="41"/>
      <c r="JKB1" s="41"/>
      <c r="JKC1" s="41"/>
      <c r="JKD1" s="41"/>
      <c r="JKE1" s="41"/>
      <c r="JKF1" s="41"/>
      <c r="JKG1" s="41"/>
      <c r="JKH1" s="41"/>
      <c r="JKI1" s="41"/>
      <c r="JKJ1" s="41"/>
      <c r="JKK1" s="41"/>
      <c r="JKL1" s="41"/>
      <c r="JKM1" s="41"/>
      <c r="JKN1" s="41"/>
      <c r="JKO1" s="41"/>
      <c r="JKP1" s="41"/>
      <c r="JKQ1" s="41"/>
      <c r="JKR1" s="41"/>
      <c r="JKS1" s="41"/>
      <c r="JKT1" s="41"/>
      <c r="JKU1" s="41"/>
      <c r="JKV1" s="41"/>
      <c r="JKW1" s="41"/>
      <c r="JKX1" s="41"/>
      <c r="JKY1" s="41"/>
      <c r="JKZ1" s="41"/>
      <c r="JLA1" s="41"/>
      <c r="JLB1" s="41"/>
      <c r="JLC1" s="41"/>
      <c r="JLD1" s="41"/>
      <c r="JLE1" s="41"/>
      <c r="JLF1" s="41"/>
      <c r="JLG1" s="41"/>
      <c r="JLH1" s="41"/>
      <c r="JLI1" s="41"/>
      <c r="JLJ1" s="41"/>
      <c r="JLK1" s="41"/>
      <c r="JLL1" s="41"/>
      <c r="JLM1" s="41"/>
      <c r="JLN1" s="41"/>
      <c r="JLO1" s="41"/>
      <c r="JLP1" s="41"/>
      <c r="JLQ1" s="41"/>
      <c r="JLR1" s="41"/>
      <c r="JLS1" s="41"/>
      <c r="JLT1" s="41"/>
      <c r="JLU1" s="41"/>
      <c r="JLV1" s="41"/>
      <c r="JLW1" s="41"/>
      <c r="JLX1" s="41"/>
      <c r="JLY1" s="41"/>
      <c r="JLZ1" s="41"/>
      <c r="JMA1" s="41"/>
      <c r="JMB1" s="41"/>
      <c r="JMC1" s="41"/>
      <c r="JMD1" s="41"/>
      <c r="JME1" s="41"/>
      <c r="JMF1" s="41"/>
      <c r="JMG1" s="41"/>
      <c r="JMH1" s="41"/>
      <c r="JMI1" s="41"/>
      <c r="JMJ1" s="41"/>
      <c r="JMK1" s="41"/>
      <c r="JML1" s="41"/>
      <c r="JMM1" s="41"/>
      <c r="JMN1" s="41"/>
      <c r="JMO1" s="41"/>
      <c r="JMP1" s="41"/>
      <c r="JMQ1" s="41"/>
      <c r="JMR1" s="41"/>
      <c r="JMS1" s="41"/>
      <c r="JMT1" s="41"/>
      <c r="JMU1" s="41"/>
      <c r="JMV1" s="41"/>
      <c r="JMW1" s="41"/>
      <c r="JMX1" s="41"/>
      <c r="JMY1" s="41"/>
      <c r="JMZ1" s="41"/>
      <c r="JNA1" s="41"/>
      <c r="JNB1" s="41"/>
      <c r="JNC1" s="41"/>
      <c r="JND1" s="41"/>
      <c r="JNE1" s="41"/>
      <c r="JNF1" s="41"/>
      <c r="JNG1" s="41"/>
      <c r="JNH1" s="41"/>
      <c r="JNI1" s="41"/>
      <c r="JNJ1" s="41"/>
      <c r="JNK1" s="41"/>
      <c r="JNL1" s="41"/>
      <c r="JNM1" s="41"/>
      <c r="JNN1" s="41"/>
      <c r="JNO1" s="41"/>
      <c r="JNP1" s="41"/>
      <c r="JNQ1" s="41"/>
      <c r="JNR1" s="41"/>
      <c r="JNS1" s="41"/>
      <c r="JNT1" s="41"/>
      <c r="JNU1" s="41"/>
      <c r="JNV1" s="41"/>
      <c r="JNW1" s="41"/>
      <c r="JNX1" s="41"/>
      <c r="JNY1" s="41"/>
      <c r="JNZ1" s="41"/>
      <c r="JOA1" s="41"/>
      <c r="JOB1" s="41"/>
      <c r="JOC1" s="41"/>
      <c r="JOD1" s="41"/>
      <c r="JOE1" s="41"/>
      <c r="JOF1" s="41"/>
      <c r="JOG1" s="41"/>
      <c r="JOH1" s="41"/>
      <c r="JOI1" s="41"/>
      <c r="JOJ1" s="41"/>
      <c r="JOK1" s="41"/>
      <c r="JOL1" s="41"/>
      <c r="JOM1" s="41"/>
      <c r="JON1" s="41"/>
      <c r="JOO1" s="41"/>
      <c r="JOP1" s="41"/>
      <c r="JOQ1" s="41"/>
      <c r="JOR1" s="41"/>
      <c r="JOS1" s="41"/>
      <c r="JOT1" s="41"/>
      <c r="JOU1" s="41"/>
      <c r="JOV1" s="41"/>
      <c r="JOW1" s="41"/>
      <c r="JOX1" s="41"/>
      <c r="JOY1" s="41"/>
      <c r="JOZ1" s="41"/>
      <c r="JPA1" s="41"/>
      <c r="JPB1" s="41"/>
      <c r="JPC1" s="41"/>
      <c r="JPD1" s="41"/>
      <c r="JPE1" s="41"/>
      <c r="JPF1" s="41"/>
      <c r="JPG1" s="41"/>
      <c r="JPH1" s="41"/>
      <c r="JPI1" s="41"/>
      <c r="JPJ1" s="41"/>
      <c r="JPK1" s="41"/>
      <c r="JPL1" s="41"/>
      <c r="JPM1" s="41"/>
      <c r="JPN1" s="41"/>
      <c r="JPO1" s="41"/>
      <c r="JPP1" s="41"/>
      <c r="JPQ1" s="41"/>
      <c r="JPR1" s="41"/>
      <c r="JPS1" s="41"/>
      <c r="JPT1" s="41"/>
      <c r="JPU1" s="41"/>
      <c r="JPV1" s="41"/>
      <c r="JPW1" s="41"/>
      <c r="JPX1" s="41"/>
      <c r="JPY1" s="41"/>
      <c r="JPZ1" s="41"/>
      <c r="JQA1" s="41"/>
      <c r="JQB1" s="41"/>
      <c r="JQC1" s="41"/>
      <c r="JQD1" s="41"/>
      <c r="JQE1" s="41"/>
      <c r="JQF1" s="41"/>
      <c r="JQG1" s="41"/>
      <c r="JQH1" s="41"/>
      <c r="JQI1" s="41"/>
      <c r="JQJ1" s="41"/>
      <c r="JQK1" s="41"/>
      <c r="JQL1" s="41"/>
      <c r="JQM1" s="41"/>
      <c r="JQN1" s="41"/>
      <c r="JQO1" s="41"/>
      <c r="JQP1" s="41"/>
      <c r="JQQ1" s="41"/>
      <c r="JQR1" s="41"/>
      <c r="JQS1" s="41"/>
      <c r="JQT1" s="41"/>
      <c r="JQU1" s="41"/>
      <c r="JQV1" s="41"/>
      <c r="JQW1" s="41"/>
      <c r="JQX1" s="41"/>
      <c r="JQY1" s="41"/>
      <c r="JQZ1" s="41"/>
      <c r="JRA1" s="41"/>
      <c r="JRB1" s="41"/>
      <c r="JRC1" s="41"/>
      <c r="JRD1" s="41"/>
      <c r="JRE1" s="41"/>
      <c r="JRF1" s="41"/>
      <c r="JRG1" s="41"/>
      <c r="JRH1" s="41"/>
      <c r="JRI1" s="41"/>
      <c r="JRJ1" s="41"/>
      <c r="JRK1" s="41"/>
      <c r="JRL1" s="41"/>
      <c r="JRM1" s="41"/>
      <c r="JRN1" s="41"/>
      <c r="JRO1" s="41"/>
      <c r="JRP1" s="41"/>
      <c r="JRQ1" s="41"/>
      <c r="JRR1" s="41"/>
      <c r="JRS1" s="41"/>
      <c r="JRT1" s="41"/>
      <c r="JRU1" s="41"/>
      <c r="JRV1" s="41"/>
      <c r="JRW1" s="41"/>
      <c r="JRX1" s="41"/>
      <c r="JRY1" s="41"/>
      <c r="JRZ1" s="41"/>
      <c r="JSA1" s="41"/>
      <c r="JSB1" s="41"/>
      <c r="JSC1" s="41"/>
      <c r="JSD1" s="41"/>
      <c r="JSE1" s="41"/>
      <c r="JSF1" s="41"/>
      <c r="JSG1" s="41"/>
      <c r="JSH1" s="41"/>
      <c r="JSI1" s="41"/>
      <c r="JSJ1" s="41"/>
      <c r="JSK1" s="41"/>
      <c r="JSL1" s="41"/>
      <c r="JSM1" s="41"/>
      <c r="JSN1" s="41"/>
      <c r="JSO1" s="41"/>
      <c r="JSP1" s="41"/>
      <c r="JSQ1" s="41"/>
      <c r="JSR1" s="41"/>
      <c r="JSS1" s="41"/>
      <c r="JST1" s="41"/>
      <c r="JSU1" s="41"/>
      <c r="JSV1" s="41"/>
      <c r="JSW1" s="41"/>
      <c r="JSX1" s="41"/>
      <c r="JSY1" s="41"/>
      <c r="JSZ1" s="41"/>
      <c r="JTA1" s="41"/>
      <c r="JTB1" s="41"/>
      <c r="JTC1" s="41"/>
      <c r="JTD1" s="41"/>
      <c r="JTE1" s="41"/>
      <c r="JTF1" s="41"/>
      <c r="JTG1" s="41"/>
      <c r="JTH1" s="41"/>
      <c r="JTI1" s="41"/>
      <c r="JTJ1" s="41"/>
      <c r="JTK1" s="41"/>
      <c r="JTL1" s="41"/>
      <c r="JTM1" s="41"/>
      <c r="JTN1" s="41"/>
      <c r="JTO1" s="41"/>
      <c r="JTP1" s="41"/>
      <c r="JTQ1" s="41"/>
      <c r="JTR1" s="41"/>
      <c r="JTS1" s="41"/>
      <c r="JTT1" s="41"/>
      <c r="JTU1" s="41"/>
      <c r="JTV1" s="41"/>
      <c r="JTW1" s="41"/>
      <c r="JTX1" s="41"/>
      <c r="JTY1" s="41"/>
      <c r="JTZ1" s="41"/>
      <c r="JUA1" s="41"/>
      <c r="JUB1" s="41"/>
      <c r="JUC1" s="41"/>
      <c r="JUD1" s="41"/>
      <c r="JUE1" s="41"/>
      <c r="JUF1" s="41"/>
      <c r="JUG1" s="41"/>
      <c r="JUH1" s="41"/>
      <c r="JUI1" s="41"/>
      <c r="JUJ1" s="41"/>
      <c r="JUK1" s="41"/>
      <c r="JUL1" s="41"/>
      <c r="JUM1" s="41"/>
      <c r="JUN1" s="41"/>
      <c r="JUO1" s="41"/>
      <c r="JUP1" s="41"/>
      <c r="JUQ1" s="41"/>
      <c r="JUR1" s="41"/>
      <c r="JUS1" s="41"/>
      <c r="JUT1" s="41"/>
      <c r="JUU1" s="41"/>
      <c r="JUV1" s="41"/>
      <c r="JUW1" s="41"/>
      <c r="JUX1" s="41"/>
      <c r="JUY1" s="41"/>
      <c r="JUZ1" s="41"/>
      <c r="JVA1" s="41"/>
      <c r="JVB1" s="41"/>
      <c r="JVC1" s="41"/>
      <c r="JVD1" s="41"/>
      <c r="JVE1" s="41"/>
      <c r="JVF1" s="41"/>
      <c r="JVG1" s="41"/>
      <c r="JVH1" s="41"/>
      <c r="JVI1" s="41"/>
      <c r="JVJ1" s="41"/>
      <c r="JVK1" s="41"/>
      <c r="JVL1" s="41"/>
      <c r="JVM1" s="41"/>
      <c r="JVN1" s="41"/>
      <c r="JVO1" s="41"/>
      <c r="JVP1" s="41"/>
      <c r="JVQ1" s="41"/>
      <c r="JVR1" s="41"/>
      <c r="JVS1" s="41"/>
      <c r="JVT1" s="41"/>
      <c r="JVU1" s="41"/>
      <c r="JVV1" s="41"/>
      <c r="JVW1" s="41"/>
      <c r="JVX1" s="41"/>
      <c r="JVY1" s="41"/>
      <c r="JVZ1" s="41"/>
      <c r="JWA1" s="41"/>
      <c r="JWB1" s="41"/>
      <c r="JWC1" s="41"/>
      <c r="JWD1" s="41"/>
      <c r="JWE1" s="41"/>
      <c r="JWF1" s="41"/>
      <c r="JWG1" s="41"/>
      <c r="JWH1" s="41"/>
      <c r="JWI1" s="41"/>
      <c r="JWJ1" s="41"/>
      <c r="JWK1" s="41"/>
      <c r="JWL1" s="41"/>
      <c r="JWM1" s="41"/>
      <c r="JWN1" s="41"/>
      <c r="JWO1" s="41"/>
      <c r="JWP1" s="41"/>
      <c r="JWQ1" s="41"/>
      <c r="JWR1" s="41"/>
      <c r="JWS1" s="41"/>
      <c r="JWT1" s="41"/>
      <c r="JWU1" s="41"/>
      <c r="JWV1" s="41"/>
      <c r="JWW1" s="41"/>
      <c r="JWX1" s="41"/>
      <c r="JWY1" s="41"/>
      <c r="JWZ1" s="41"/>
      <c r="JXA1" s="41"/>
      <c r="JXB1" s="41"/>
      <c r="JXC1" s="41"/>
      <c r="JXD1" s="41"/>
      <c r="JXE1" s="41"/>
      <c r="JXF1" s="41"/>
      <c r="JXG1" s="41"/>
      <c r="JXH1" s="41"/>
      <c r="JXI1" s="41"/>
      <c r="JXJ1" s="41"/>
      <c r="JXK1" s="41"/>
      <c r="JXL1" s="41"/>
      <c r="JXM1" s="41"/>
      <c r="JXN1" s="41"/>
      <c r="JXO1" s="41"/>
      <c r="JXP1" s="41"/>
      <c r="JXQ1" s="41"/>
      <c r="JXR1" s="41"/>
      <c r="JXS1" s="41"/>
      <c r="JXT1" s="41"/>
      <c r="JXU1" s="41"/>
      <c r="JXV1" s="41"/>
      <c r="JXW1" s="41"/>
      <c r="JXX1" s="41"/>
      <c r="JXY1" s="41"/>
      <c r="JXZ1" s="41"/>
      <c r="JYA1" s="41"/>
      <c r="JYB1" s="41"/>
      <c r="JYC1" s="41"/>
      <c r="JYD1" s="41"/>
      <c r="JYE1" s="41"/>
      <c r="JYF1" s="41"/>
      <c r="JYG1" s="41"/>
      <c r="JYH1" s="41"/>
      <c r="JYI1" s="41"/>
      <c r="JYJ1" s="41"/>
      <c r="JYK1" s="41"/>
      <c r="JYL1" s="41"/>
      <c r="JYM1" s="41"/>
      <c r="JYN1" s="41"/>
      <c r="JYO1" s="41"/>
      <c r="JYP1" s="41"/>
      <c r="JYQ1" s="41"/>
      <c r="JYR1" s="41"/>
      <c r="JYS1" s="41"/>
      <c r="JYT1" s="41"/>
      <c r="JYU1" s="41"/>
      <c r="JYV1" s="41"/>
      <c r="JYW1" s="41"/>
      <c r="JYX1" s="41"/>
      <c r="JYY1" s="41"/>
      <c r="JYZ1" s="41"/>
      <c r="JZA1" s="41"/>
      <c r="JZB1" s="41"/>
      <c r="JZC1" s="41"/>
      <c r="JZD1" s="41"/>
      <c r="JZE1" s="41"/>
      <c r="JZF1" s="41"/>
      <c r="JZG1" s="41"/>
      <c r="JZH1" s="41"/>
      <c r="JZI1" s="41"/>
      <c r="JZJ1" s="41"/>
      <c r="JZK1" s="41"/>
      <c r="JZL1" s="41"/>
      <c r="JZM1" s="41"/>
      <c r="JZN1" s="41"/>
      <c r="JZO1" s="41"/>
      <c r="JZP1" s="41"/>
      <c r="JZQ1" s="41"/>
      <c r="JZR1" s="41"/>
      <c r="JZS1" s="41"/>
      <c r="JZT1" s="41"/>
      <c r="JZU1" s="41"/>
      <c r="JZV1" s="41"/>
      <c r="JZW1" s="41"/>
      <c r="JZX1" s="41"/>
      <c r="JZY1" s="41"/>
      <c r="JZZ1" s="41"/>
      <c r="KAA1" s="41"/>
      <c r="KAB1" s="41"/>
      <c r="KAC1" s="41"/>
      <c r="KAD1" s="41"/>
      <c r="KAE1" s="41"/>
      <c r="KAF1" s="41"/>
      <c r="KAG1" s="41"/>
      <c r="KAH1" s="41"/>
      <c r="KAI1" s="41"/>
      <c r="KAJ1" s="41"/>
      <c r="KAK1" s="41"/>
      <c r="KAL1" s="41"/>
      <c r="KAM1" s="41"/>
      <c r="KAN1" s="41"/>
      <c r="KAO1" s="41"/>
      <c r="KAP1" s="41"/>
      <c r="KAQ1" s="41"/>
      <c r="KAR1" s="41"/>
      <c r="KAS1" s="41"/>
      <c r="KAT1" s="41"/>
      <c r="KAU1" s="41"/>
      <c r="KAV1" s="41"/>
      <c r="KAW1" s="41"/>
      <c r="KAX1" s="41"/>
      <c r="KAY1" s="41"/>
      <c r="KAZ1" s="41"/>
      <c r="KBA1" s="41"/>
      <c r="KBB1" s="41"/>
      <c r="KBC1" s="41"/>
      <c r="KBD1" s="41"/>
      <c r="KBE1" s="41"/>
      <c r="KBF1" s="41"/>
      <c r="KBG1" s="41"/>
      <c r="KBH1" s="41"/>
      <c r="KBI1" s="41"/>
      <c r="KBJ1" s="41"/>
      <c r="KBK1" s="41"/>
      <c r="KBL1" s="41"/>
      <c r="KBM1" s="41"/>
      <c r="KBN1" s="41"/>
      <c r="KBO1" s="41"/>
      <c r="KBP1" s="41"/>
      <c r="KBQ1" s="41"/>
      <c r="KBR1" s="41"/>
      <c r="KBS1" s="41"/>
      <c r="KBT1" s="41"/>
      <c r="KBU1" s="41"/>
      <c r="KBV1" s="41"/>
      <c r="KBW1" s="41"/>
      <c r="KBX1" s="41"/>
      <c r="KBY1" s="41"/>
      <c r="KBZ1" s="41"/>
      <c r="KCA1" s="41"/>
      <c r="KCB1" s="41"/>
      <c r="KCC1" s="41"/>
      <c r="KCD1" s="41"/>
      <c r="KCE1" s="41"/>
      <c r="KCF1" s="41"/>
      <c r="KCG1" s="41"/>
      <c r="KCH1" s="41"/>
      <c r="KCI1" s="41"/>
      <c r="KCJ1" s="41"/>
      <c r="KCK1" s="41"/>
      <c r="KCL1" s="41"/>
      <c r="KCM1" s="41"/>
      <c r="KCN1" s="41"/>
      <c r="KCO1" s="41"/>
      <c r="KCP1" s="41"/>
      <c r="KCQ1" s="41"/>
      <c r="KCR1" s="41"/>
      <c r="KCS1" s="41"/>
      <c r="KCT1" s="41"/>
      <c r="KCU1" s="41"/>
      <c r="KCV1" s="41"/>
      <c r="KCW1" s="41"/>
      <c r="KCX1" s="41"/>
      <c r="KCY1" s="41"/>
      <c r="KCZ1" s="41"/>
      <c r="KDA1" s="41"/>
      <c r="KDB1" s="41"/>
      <c r="KDC1" s="41"/>
      <c r="KDD1" s="41"/>
      <c r="KDE1" s="41"/>
      <c r="KDF1" s="41"/>
      <c r="KDG1" s="41"/>
      <c r="KDH1" s="41"/>
      <c r="KDI1" s="41"/>
      <c r="KDJ1" s="41"/>
      <c r="KDK1" s="41"/>
      <c r="KDL1" s="41"/>
      <c r="KDM1" s="41"/>
      <c r="KDN1" s="41"/>
      <c r="KDO1" s="41"/>
      <c r="KDP1" s="41"/>
      <c r="KDQ1" s="41"/>
      <c r="KDR1" s="41"/>
      <c r="KDS1" s="41"/>
      <c r="KDT1" s="41"/>
      <c r="KDU1" s="41"/>
      <c r="KDV1" s="41"/>
      <c r="KDW1" s="41"/>
      <c r="KDX1" s="41"/>
      <c r="KDY1" s="41"/>
      <c r="KDZ1" s="41"/>
      <c r="KEA1" s="41"/>
      <c r="KEB1" s="41"/>
      <c r="KEC1" s="41"/>
      <c r="KED1" s="41"/>
      <c r="KEE1" s="41"/>
      <c r="KEF1" s="41"/>
      <c r="KEG1" s="41"/>
      <c r="KEH1" s="41"/>
      <c r="KEI1" s="41"/>
      <c r="KEJ1" s="41"/>
      <c r="KEK1" s="41"/>
      <c r="KEL1" s="41"/>
      <c r="KEM1" s="41"/>
      <c r="KEN1" s="41"/>
      <c r="KEO1" s="41"/>
      <c r="KEP1" s="41"/>
      <c r="KEQ1" s="41"/>
      <c r="KER1" s="41"/>
      <c r="KES1" s="41"/>
      <c r="KET1" s="41"/>
      <c r="KEU1" s="41"/>
      <c r="KEV1" s="41"/>
      <c r="KEW1" s="41"/>
      <c r="KEX1" s="41"/>
      <c r="KEY1" s="41"/>
      <c r="KEZ1" s="41"/>
      <c r="KFA1" s="41"/>
      <c r="KFB1" s="41"/>
      <c r="KFC1" s="41"/>
      <c r="KFD1" s="41"/>
      <c r="KFE1" s="41"/>
      <c r="KFF1" s="41"/>
      <c r="KFG1" s="41"/>
      <c r="KFH1" s="41"/>
      <c r="KFI1" s="41"/>
      <c r="KFJ1" s="41"/>
      <c r="KFK1" s="41"/>
      <c r="KFL1" s="41"/>
      <c r="KFM1" s="41"/>
      <c r="KFN1" s="41"/>
      <c r="KFO1" s="41"/>
      <c r="KFP1" s="41"/>
      <c r="KFQ1" s="41"/>
      <c r="KFR1" s="41"/>
      <c r="KFS1" s="41"/>
      <c r="KFT1" s="41"/>
      <c r="KFU1" s="41"/>
      <c r="KFV1" s="41"/>
      <c r="KFW1" s="41"/>
      <c r="KFX1" s="41"/>
      <c r="KFY1" s="41"/>
      <c r="KFZ1" s="41"/>
      <c r="KGA1" s="41"/>
      <c r="KGB1" s="41"/>
      <c r="KGC1" s="41"/>
      <c r="KGD1" s="41"/>
      <c r="KGE1" s="41"/>
      <c r="KGF1" s="41"/>
      <c r="KGG1" s="41"/>
      <c r="KGH1" s="41"/>
      <c r="KGI1" s="41"/>
      <c r="KGJ1" s="41"/>
      <c r="KGK1" s="41"/>
      <c r="KGL1" s="41"/>
      <c r="KGM1" s="41"/>
      <c r="KGN1" s="41"/>
      <c r="KGO1" s="41"/>
      <c r="KGP1" s="41"/>
      <c r="KGQ1" s="41"/>
      <c r="KGR1" s="41"/>
      <c r="KGS1" s="41"/>
      <c r="KGT1" s="41"/>
      <c r="KGU1" s="41"/>
      <c r="KGV1" s="41"/>
      <c r="KGW1" s="41"/>
      <c r="KGX1" s="41"/>
      <c r="KGY1" s="41"/>
      <c r="KGZ1" s="41"/>
      <c r="KHA1" s="41"/>
      <c r="KHB1" s="41"/>
      <c r="KHC1" s="41"/>
      <c r="KHD1" s="41"/>
      <c r="KHE1" s="41"/>
      <c r="KHF1" s="41"/>
      <c r="KHG1" s="41"/>
      <c r="KHH1" s="41"/>
      <c r="KHI1" s="41"/>
      <c r="KHJ1" s="41"/>
      <c r="KHK1" s="41"/>
      <c r="KHL1" s="41"/>
      <c r="KHM1" s="41"/>
      <c r="KHN1" s="41"/>
      <c r="KHO1" s="41"/>
      <c r="KHP1" s="41"/>
      <c r="KHQ1" s="41"/>
      <c r="KHR1" s="41"/>
      <c r="KHS1" s="41"/>
      <c r="KHT1" s="41"/>
      <c r="KHU1" s="41"/>
      <c r="KHV1" s="41"/>
      <c r="KHW1" s="41"/>
      <c r="KHX1" s="41"/>
      <c r="KHY1" s="41"/>
      <c r="KHZ1" s="41"/>
      <c r="KIA1" s="41"/>
      <c r="KIB1" s="41"/>
      <c r="KIC1" s="41"/>
      <c r="KID1" s="41"/>
      <c r="KIE1" s="41"/>
      <c r="KIF1" s="41"/>
      <c r="KIG1" s="41"/>
      <c r="KIH1" s="41"/>
      <c r="KII1" s="41"/>
      <c r="KIJ1" s="41"/>
      <c r="KIK1" s="41"/>
      <c r="KIL1" s="41"/>
      <c r="KIM1" s="41"/>
      <c r="KIN1" s="41"/>
      <c r="KIO1" s="41"/>
      <c r="KIP1" s="41"/>
      <c r="KIQ1" s="41"/>
      <c r="KIR1" s="41"/>
      <c r="KIS1" s="41"/>
      <c r="KIT1" s="41"/>
      <c r="KIU1" s="41"/>
      <c r="KIV1" s="41"/>
      <c r="KIW1" s="41"/>
      <c r="KIX1" s="41"/>
      <c r="KIY1" s="41"/>
      <c r="KIZ1" s="41"/>
      <c r="KJA1" s="41"/>
      <c r="KJB1" s="41"/>
      <c r="KJC1" s="41"/>
      <c r="KJD1" s="41"/>
      <c r="KJE1" s="41"/>
      <c r="KJF1" s="41"/>
      <c r="KJG1" s="41"/>
      <c r="KJH1" s="41"/>
      <c r="KJI1" s="41"/>
      <c r="KJJ1" s="41"/>
      <c r="KJK1" s="41"/>
      <c r="KJL1" s="41"/>
      <c r="KJM1" s="41"/>
      <c r="KJN1" s="41"/>
      <c r="KJO1" s="41"/>
      <c r="KJP1" s="41"/>
      <c r="KJQ1" s="41"/>
      <c r="KJR1" s="41"/>
      <c r="KJS1" s="41"/>
      <c r="KJT1" s="41"/>
      <c r="KJU1" s="41"/>
      <c r="KJV1" s="41"/>
      <c r="KJW1" s="41"/>
      <c r="KJX1" s="41"/>
      <c r="KJY1" s="41"/>
      <c r="KJZ1" s="41"/>
      <c r="KKA1" s="41"/>
      <c r="KKB1" s="41"/>
      <c r="KKC1" s="41"/>
      <c r="KKD1" s="41"/>
      <c r="KKE1" s="41"/>
      <c r="KKF1" s="41"/>
      <c r="KKG1" s="41"/>
      <c r="KKH1" s="41"/>
      <c r="KKI1" s="41"/>
      <c r="KKJ1" s="41"/>
      <c r="KKK1" s="41"/>
      <c r="KKL1" s="41"/>
      <c r="KKM1" s="41"/>
      <c r="KKN1" s="41"/>
      <c r="KKO1" s="41"/>
      <c r="KKP1" s="41"/>
      <c r="KKQ1" s="41"/>
      <c r="KKR1" s="41"/>
      <c r="KKS1" s="41"/>
      <c r="KKT1" s="41"/>
      <c r="KKU1" s="41"/>
      <c r="KKV1" s="41"/>
      <c r="KKW1" s="41"/>
      <c r="KKX1" s="41"/>
      <c r="KKY1" s="41"/>
      <c r="KKZ1" s="41"/>
      <c r="KLA1" s="41"/>
      <c r="KLB1" s="41"/>
      <c r="KLC1" s="41"/>
      <c r="KLD1" s="41"/>
      <c r="KLE1" s="41"/>
      <c r="KLF1" s="41"/>
      <c r="KLG1" s="41"/>
      <c r="KLH1" s="41"/>
      <c r="KLI1" s="41"/>
      <c r="KLJ1" s="41"/>
      <c r="KLK1" s="41"/>
      <c r="KLL1" s="41"/>
      <c r="KLM1" s="41"/>
      <c r="KLN1" s="41"/>
      <c r="KLO1" s="41"/>
      <c r="KLP1" s="41"/>
      <c r="KLQ1" s="41"/>
      <c r="KLR1" s="41"/>
      <c r="KLS1" s="41"/>
      <c r="KLT1" s="41"/>
      <c r="KLU1" s="41"/>
      <c r="KLV1" s="41"/>
      <c r="KLW1" s="41"/>
      <c r="KLX1" s="41"/>
      <c r="KLY1" s="41"/>
      <c r="KLZ1" s="41"/>
      <c r="KMA1" s="41"/>
      <c r="KMB1" s="41"/>
      <c r="KMC1" s="41"/>
      <c r="KMD1" s="41"/>
      <c r="KME1" s="41"/>
      <c r="KMF1" s="41"/>
      <c r="KMG1" s="41"/>
      <c r="KMH1" s="41"/>
      <c r="KMI1" s="41"/>
      <c r="KMJ1" s="41"/>
      <c r="KMK1" s="41"/>
      <c r="KML1" s="41"/>
      <c r="KMM1" s="41"/>
      <c r="KMN1" s="41"/>
      <c r="KMO1" s="41"/>
      <c r="KMP1" s="41"/>
      <c r="KMQ1" s="41"/>
      <c r="KMR1" s="41"/>
      <c r="KMS1" s="41"/>
      <c r="KMT1" s="41"/>
      <c r="KMU1" s="41"/>
      <c r="KMV1" s="41"/>
      <c r="KMW1" s="41"/>
      <c r="KMX1" s="41"/>
      <c r="KMY1" s="41"/>
      <c r="KMZ1" s="41"/>
      <c r="KNA1" s="41"/>
      <c r="KNB1" s="41"/>
      <c r="KNC1" s="41"/>
      <c r="KND1" s="41"/>
      <c r="KNE1" s="41"/>
      <c r="KNF1" s="41"/>
      <c r="KNG1" s="41"/>
      <c r="KNH1" s="41"/>
      <c r="KNI1" s="41"/>
      <c r="KNJ1" s="41"/>
      <c r="KNK1" s="41"/>
      <c r="KNL1" s="41"/>
      <c r="KNM1" s="41"/>
      <c r="KNN1" s="41"/>
      <c r="KNO1" s="41"/>
      <c r="KNP1" s="41"/>
      <c r="KNQ1" s="41"/>
      <c r="KNR1" s="41"/>
      <c r="KNS1" s="41"/>
      <c r="KNT1" s="41"/>
      <c r="KNU1" s="41"/>
      <c r="KNV1" s="41"/>
      <c r="KNW1" s="41"/>
      <c r="KNX1" s="41"/>
      <c r="KNY1" s="41"/>
      <c r="KNZ1" s="41"/>
      <c r="KOA1" s="41"/>
      <c r="KOB1" s="41"/>
      <c r="KOC1" s="41"/>
      <c r="KOD1" s="41"/>
      <c r="KOE1" s="41"/>
      <c r="KOF1" s="41"/>
      <c r="KOG1" s="41"/>
      <c r="KOH1" s="41"/>
      <c r="KOI1" s="41"/>
      <c r="KOJ1" s="41"/>
      <c r="KOK1" s="41"/>
      <c r="KOL1" s="41"/>
      <c r="KOM1" s="41"/>
      <c r="KON1" s="41"/>
      <c r="KOO1" s="41"/>
      <c r="KOP1" s="41"/>
      <c r="KOQ1" s="41"/>
      <c r="KOR1" s="41"/>
      <c r="KOS1" s="41"/>
      <c r="KOT1" s="41"/>
      <c r="KOU1" s="41"/>
      <c r="KOV1" s="41"/>
      <c r="KOW1" s="41"/>
      <c r="KOX1" s="41"/>
      <c r="KOY1" s="41"/>
      <c r="KOZ1" s="41"/>
      <c r="KPA1" s="41"/>
      <c r="KPB1" s="41"/>
      <c r="KPC1" s="41"/>
      <c r="KPD1" s="41"/>
      <c r="KPE1" s="41"/>
      <c r="KPF1" s="41"/>
      <c r="KPG1" s="41"/>
      <c r="KPH1" s="41"/>
      <c r="KPI1" s="41"/>
      <c r="KPJ1" s="41"/>
      <c r="KPK1" s="41"/>
      <c r="KPL1" s="41"/>
      <c r="KPM1" s="41"/>
      <c r="KPN1" s="41"/>
      <c r="KPO1" s="41"/>
      <c r="KPP1" s="41"/>
      <c r="KPQ1" s="41"/>
      <c r="KPR1" s="41"/>
      <c r="KPS1" s="41"/>
      <c r="KPT1" s="41"/>
      <c r="KPU1" s="41"/>
      <c r="KPV1" s="41"/>
      <c r="KPW1" s="41"/>
      <c r="KPX1" s="41"/>
      <c r="KPY1" s="41"/>
      <c r="KPZ1" s="41"/>
      <c r="KQA1" s="41"/>
      <c r="KQB1" s="41"/>
      <c r="KQC1" s="41"/>
      <c r="KQD1" s="41"/>
      <c r="KQE1" s="41"/>
      <c r="KQF1" s="41"/>
      <c r="KQG1" s="41"/>
      <c r="KQH1" s="41"/>
      <c r="KQI1" s="41"/>
      <c r="KQJ1" s="41"/>
      <c r="KQK1" s="41"/>
      <c r="KQL1" s="41"/>
      <c r="KQM1" s="41"/>
      <c r="KQN1" s="41"/>
      <c r="KQO1" s="41"/>
      <c r="KQP1" s="41"/>
      <c r="KQQ1" s="41"/>
      <c r="KQR1" s="41"/>
      <c r="KQS1" s="41"/>
      <c r="KQT1" s="41"/>
      <c r="KQU1" s="41"/>
      <c r="KQV1" s="41"/>
      <c r="KQW1" s="41"/>
      <c r="KQX1" s="41"/>
      <c r="KQY1" s="41"/>
      <c r="KQZ1" s="41"/>
      <c r="KRA1" s="41"/>
      <c r="KRB1" s="41"/>
      <c r="KRC1" s="41"/>
      <c r="KRD1" s="41"/>
      <c r="KRE1" s="41"/>
      <c r="KRF1" s="41"/>
      <c r="KRG1" s="41"/>
      <c r="KRH1" s="41"/>
      <c r="KRI1" s="41"/>
      <c r="KRJ1" s="41"/>
      <c r="KRK1" s="41"/>
      <c r="KRL1" s="41"/>
      <c r="KRM1" s="41"/>
      <c r="KRN1" s="41"/>
      <c r="KRO1" s="41"/>
      <c r="KRP1" s="41"/>
      <c r="KRQ1" s="41"/>
      <c r="KRR1" s="41"/>
      <c r="KRS1" s="41"/>
      <c r="KRT1" s="41"/>
      <c r="KRU1" s="41"/>
      <c r="KRV1" s="41"/>
      <c r="KRW1" s="41"/>
      <c r="KRX1" s="41"/>
      <c r="KRY1" s="41"/>
      <c r="KRZ1" s="41"/>
      <c r="KSA1" s="41"/>
      <c r="KSB1" s="41"/>
      <c r="KSC1" s="41"/>
      <c r="KSD1" s="41"/>
      <c r="KSE1" s="41"/>
      <c r="KSF1" s="41"/>
      <c r="KSG1" s="41"/>
      <c r="KSH1" s="41"/>
      <c r="KSI1" s="41"/>
      <c r="KSJ1" s="41"/>
      <c r="KSK1" s="41"/>
      <c r="KSL1" s="41"/>
      <c r="KSM1" s="41"/>
      <c r="KSN1" s="41"/>
      <c r="KSO1" s="41"/>
      <c r="KSP1" s="41"/>
      <c r="KSQ1" s="41"/>
      <c r="KSR1" s="41"/>
      <c r="KSS1" s="41"/>
      <c r="KST1" s="41"/>
      <c r="KSU1" s="41"/>
      <c r="KSV1" s="41"/>
      <c r="KSW1" s="41"/>
      <c r="KSX1" s="41"/>
      <c r="KSY1" s="41"/>
      <c r="KSZ1" s="41"/>
      <c r="KTA1" s="41"/>
      <c r="KTB1" s="41"/>
      <c r="KTC1" s="41"/>
      <c r="KTD1" s="41"/>
      <c r="KTE1" s="41"/>
      <c r="KTF1" s="41"/>
      <c r="KTG1" s="41"/>
      <c r="KTH1" s="41"/>
      <c r="KTI1" s="41"/>
      <c r="KTJ1" s="41"/>
      <c r="KTK1" s="41"/>
      <c r="KTL1" s="41"/>
      <c r="KTM1" s="41"/>
      <c r="KTN1" s="41"/>
      <c r="KTO1" s="41"/>
      <c r="KTP1" s="41"/>
      <c r="KTQ1" s="41"/>
      <c r="KTR1" s="41"/>
      <c r="KTS1" s="41"/>
      <c r="KTT1" s="41"/>
      <c r="KTU1" s="41"/>
      <c r="KTV1" s="41"/>
      <c r="KTW1" s="41"/>
      <c r="KTX1" s="41"/>
      <c r="KTY1" s="41"/>
      <c r="KTZ1" s="41"/>
      <c r="KUA1" s="41"/>
      <c r="KUB1" s="41"/>
      <c r="KUC1" s="41"/>
      <c r="KUD1" s="41"/>
      <c r="KUE1" s="41"/>
      <c r="KUF1" s="41"/>
      <c r="KUG1" s="41"/>
      <c r="KUH1" s="41"/>
      <c r="KUI1" s="41"/>
      <c r="KUJ1" s="41"/>
      <c r="KUK1" s="41"/>
      <c r="KUL1" s="41"/>
      <c r="KUM1" s="41"/>
      <c r="KUN1" s="41"/>
      <c r="KUO1" s="41"/>
      <c r="KUP1" s="41"/>
      <c r="KUQ1" s="41"/>
      <c r="KUR1" s="41"/>
      <c r="KUS1" s="41"/>
      <c r="KUT1" s="41"/>
      <c r="KUU1" s="41"/>
      <c r="KUV1" s="41"/>
      <c r="KUW1" s="41"/>
      <c r="KUX1" s="41"/>
      <c r="KUY1" s="41"/>
      <c r="KUZ1" s="41"/>
      <c r="KVA1" s="41"/>
      <c r="KVB1" s="41"/>
      <c r="KVC1" s="41"/>
      <c r="KVD1" s="41"/>
      <c r="KVE1" s="41"/>
      <c r="KVF1" s="41"/>
      <c r="KVG1" s="41"/>
      <c r="KVH1" s="41"/>
      <c r="KVI1" s="41"/>
      <c r="KVJ1" s="41"/>
      <c r="KVK1" s="41"/>
      <c r="KVL1" s="41"/>
      <c r="KVM1" s="41"/>
      <c r="KVN1" s="41"/>
      <c r="KVO1" s="41"/>
      <c r="KVP1" s="41"/>
      <c r="KVQ1" s="41"/>
      <c r="KVR1" s="41"/>
      <c r="KVS1" s="41"/>
      <c r="KVT1" s="41"/>
      <c r="KVU1" s="41"/>
      <c r="KVV1" s="41"/>
      <c r="KVW1" s="41"/>
      <c r="KVX1" s="41"/>
      <c r="KVY1" s="41"/>
      <c r="KVZ1" s="41"/>
      <c r="KWA1" s="41"/>
      <c r="KWB1" s="41"/>
      <c r="KWC1" s="41"/>
      <c r="KWD1" s="41"/>
      <c r="KWE1" s="41"/>
      <c r="KWF1" s="41"/>
      <c r="KWG1" s="41"/>
      <c r="KWH1" s="41"/>
      <c r="KWI1" s="41"/>
      <c r="KWJ1" s="41"/>
      <c r="KWK1" s="41"/>
      <c r="KWL1" s="41"/>
      <c r="KWM1" s="41"/>
      <c r="KWN1" s="41"/>
      <c r="KWO1" s="41"/>
      <c r="KWP1" s="41"/>
      <c r="KWQ1" s="41"/>
      <c r="KWR1" s="41"/>
      <c r="KWS1" s="41"/>
      <c r="KWT1" s="41"/>
      <c r="KWU1" s="41"/>
      <c r="KWV1" s="41"/>
      <c r="KWW1" s="41"/>
      <c r="KWX1" s="41"/>
      <c r="KWY1" s="41"/>
      <c r="KWZ1" s="41"/>
      <c r="KXA1" s="41"/>
      <c r="KXB1" s="41"/>
      <c r="KXC1" s="41"/>
      <c r="KXD1" s="41"/>
      <c r="KXE1" s="41"/>
      <c r="KXF1" s="41"/>
      <c r="KXG1" s="41"/>
      <c r="KXH1" s="41"/>
      <c r="KXI1" s="41"/>
      <c r="KXJ1" s="41"/>
      <c r="KXK1" s="41"/>
      <c r="KXL1" s="41"/>
      <c r="KXM1" s="41"/>
      <c r="KXN1" s="41"/>
      <c r="KXO1" s="41"/>
      <c r="KXP1" s="41"/>
      <c r="KXQ1" s="41"/>
      <c r="KXR1" s="41"/>
      <c r="KXS1" s="41"/>
      <c r="KXT1" s="41"/>
      <c r="KXU1" s="41"/>
      <c r="KXV1" s="41"/>
      <c r="KXW1" s="41"/>
      <c r="KXX1" s="41"/>
      <c r="KXY1" s="41"/>
      <c r="KXZ1" s="41"/>
      <c r="KYA1" s="41"/>
      <c r="KYB1" s="41"/>
      <c r="KYC1" s="41"/>
      <c r="KYD1" s="41"/>
      <c r="KYE1" s="41"/>
      <c r="KYF1" s="41"/>
      <c r="KYG1" s="41"/>
      <c r="KYH1" s="41"/>
      <c r="KYI1" s="41"/>
      <c r="KYJ1" s="41"/>
      <c r="KYK1" s="41"/>
      <c r="KYL1" s="41"/>
      <c r="KYM1" s="41"/>
      <c r="KYN1" s="41"/>
      <c r="KYO1" s="41"/>
      <c r="KYP1" s="41"/>
      <c r="KYQ1" s="41"/>
      <c r="KYR1" s="41"/>
      <c r="KYS1" s="41"/>
      <c r="KYT1" s="41"/>
      <c r="KYU1" s="41"/>
      <c r="KYV1" s="41"/>
      <c r="KYW1" s="41"/>
      <c r="KYX1" s="41"/>
      <c r="KYY1" s="41"/>
      <c r="KYZ1" s="41"/>
      <c r="KZA1" s="41"/>
      <c r="KZB1" s="41"/>
      <c r="KZC1" s="41"/>
      <c r="KZD1" s="41"/>
      <c r="KZE1" s="41"/>
      <c r="KZF1" s="41"/>
      <c r="KZG1" s="41"/>
      <c r="KZH1" s="41"/>
      <c r="KZI1" s="41"/>
      <c r="KZJ1" s="41"/>
      <c r="KZK1" s="41"/>
      <c r="KZL1" s="41"/>
      <c r="KZM1" s="41"/>
      <c r="KZN1" s="41"/>
      <c r="KZO1" s="41"/>
      <c r="KZP1" s="41"/>
      <c r="KZQ1" s="41"/>
      <c r="KZR1" s="41"/>
      <c r="KZS1" s="41"/>
      <c r="KZT1" s="41"/>
      <c r="KZU1" s="41"/>
      <c r="KZV1" s="41"/>
      <c r="KZW1" s="41"/>
      <c r="KZX1" s="41"/>
      <c r="KZY1" s="41"/>
      <c r="KZZ1" s="41"/>
      <c r="LAA1" s="41"/>
      <c r="LAB1" s="41"/>
      <c r="LAC1" s="41"/>
      <c r="LAD1" s="41"/>
      <c r="LAE1" s="41"/>
      <c r="LAF1" s="41"/>
      <c r="LAG1" s="41"/>
      <c r="LAH1" s="41"/>
      <c r="LAI1" s="41"/>
      <c r="LAJ1" s="41"/>
      <c r="LAK1" s="41"/>
      <c r="LAL1" s="41"/>
      <c r="LAM1" s="41"/>
      <c r="LAN1" s="41"/>
      <c r="LAO1" s="41"/>
      <c r="LAP1" s="41"/>
      <c r="LAQ1" s="41"/>
      <c r="LAR1" s="41"/>
      <c r="LAS1" s="41"/>
      <c r="LAT1" s="41"/>
      <c r="LAU1" s="41"/>
      <c r="LAV1" s="41"/>
      <c r="LAW1" s="41"/>
      <c r="LAX1" s="41"/>
      <c r="LAY1" s="41"/>
      <c r="LAZ1" s="41"/>
      <c r="LBA1" s="41"/>
      <c r="LBB1" s="41"/>
      <c r="LBC1" s="41"/>
      <c r="LBD1" s="41"/>
      <c r="LBE1" s="41"/>
      <c r="LBF1" s="41"/>
      <c r="LBG1" s="41"/>
      <c r="LBH1" s="41"/>
      <c r="LBI1" s="41"/>
      <c r="LBJ1" s="41"/>
      <c r="LBK1" s="41"/>
      <c r="LBL1" s="41"/>
      <c r="LBM1" s="41"/>
      <c r="LBN1" s="41"/>
      <c r="LBO1" s="41"/>
      <c r="LBP1" s="41"/>
      <c r="LBQ1" s="41"/>
      <c r="LBR1" s="41"/>
      <c r="LBS1" s="41"/>
      <c r="LBT1" s="41"/>
      <c r="LBU1" s="41"/>
      <c r="LBV1" s="41"/>
      <c r="LBW1" s="41"/>
      <c r="LBX1" s="41"/>
      <c r="LBY1" s="41"/>
      <c r="LBZ1" s="41"/>
      <c r="LCA1" s="41"/>
      <c r="LCB1" s="41"/>
      <c r="LCC1" s="41"/>
      <c r="LCD1" s="41"/>
      <c r="LCE1" s="41"/>
      <c r="LCF1" s="41"/>
      <c r="LCG1" s="41"/>
      <c r="LCH1" s="41"/>
      <c r="LCI1" s="41"/>
      <c r="LCJ1" s="41"/>
      <c r="LCK1" s="41"/>
      <c r="LCL1" s="41"/>
      <c r="LCM1" s="41"/>
      <c r="LCN1" s="41"/>
      <c r="LCO1" s="41"/>
      <c r="LCP1" s="41"/>
      <c r="LCQ1" s="41"/>
      <c r="LCR1" s="41"/>
      <c r="LCS1" s="41"/>
      <c r="LCT1" s="41"/>
      <c r="LCU1" s="41"/>
      <c r="LCV1" s="41"/>
      <c r="LCW1" s="41"/>
      <c r="LCX1" s="41"/>
      <c r="LCY1" s="41"/>
      <c r="LCZ1" s="41"/>
      <c r="LDA1" s="41"/>
      <c r="LDB1" s="41"/>
      <c r="LDC1" s="41"/>
      <c r="LDD1" s="41"/>
      <c r="LDE1" s="41"/>
      <c r="LDF1" s="41"/>
      <c r="LDG1" s="41"/>
      <c r="LDH1" s="41"/>
      <c r="LDI1" s="41"/>
      <c r="LDJ1" s="41"/>
      <c r="LDK1" s="41"/>
      <c r="LDL1" s="41"/>
      <c r="LDM1" s="41"/>
      <c r="LDN1" s="41"/>
      <c r="LDO1" s="41"/>
      <c r="LDP1" s="41"/>
      <c r="LDQ1" s="41"/>
      <c r="LDR1" s="41"/>
      <c r="LDS1" s="41"/>
      <c r="LDT1" s="41"/>
      <c r="LDU1" s="41"/>
      <c r="LDV1" s="41"/>
      <c r="LDW1" s="41"/>
      <c r="LDX1" s="41"/>
      <c r="LDY1" s="41"/>
      <c r="LDZ1" s="41"/>
      <c r="LEA1" s="41"/>
      <c r="LEB1" s="41"/>
      <c r="LEC1" s="41"/>
      <c r="LED1" s="41"/>
      <c r="LEE1" s="41"/>
      <c r="LEF1" s="41"/>
      <c r="LEG1" s="41"/>
      <c r="LEH1" s="41"/>
      <c r="LEI1" s="41"/>
      <c r="LEJ1" s="41"/>
      <c r="LEK1" s="41"/>
      <c r="LEL1" s="41"/>
      <c r="LEM1" s="41"/>
      <c r="LEN1" s="41"/>
      <c r="LEO1" s="41"/>
      <c r="LEP1" s="41"/>
      <c r="LEQ1" s="41"/>
      <c r="LER1" s="41"/>
      <c r="LES1" s="41"/>
      <c r="LET1" s="41"/>
      <c r="LEU1" s="41"/>
      <c r="LEV1" s="41"/>
      <c r="LEW1" s="41"/>
      <c r="LEX1" s="41"/>
      <c r="LEY1" s="41"/>
      <c r="LEZ1" s="41"/>
      <c r="LFA1" s="41"/>
      <c r="LFB1" s="41"/>
      <c r="LFC1" s="41"/>
      <c r="LFD1" s="41"/>
      <c r="LFE1" s="41"/>
      <c r="LFF1" s="41"/>
      <c r="LFG1" s="41"/>
      <c r="LFH1" s="41"/>
      <c r="LFI1" s="41"/>
      <c r="LFJ1" s="41"/>
      <c r="LFK1" s="41"/>
      <c r="LFL1" s="41"/>
      <c r="LFM1" s="41"/>
      <c r="LFN1" s="41"/>
      <c r="LFO1" s="41"/>
      <c r="LFP1" s="41"/>
      <c r="LFQ1" s="41"/>
      <c r="LFR1" s="41"/>
      <c r="LFS1" s="41"/>
      <c r="LFT1" s="41"/>
      <c r="LFU1" s="41"/>
      <c r="LFV1" s="41"/>
      <c r="LFW1" s="41"/>
      <c r="LFX1" s="41"/>
      <c r="LFY1" s="41"/>
      <c r="LFZ1" s="41"/>
      <c r="LGA1" s="41"/>
      <c r="LGB1" s="41"/>
      <c r="LGC1" s="41"/>
      <c r="LGD1" s="41"/>
      <c r="LGE1" s="41"/>
      <c r="LGF1" s="41"/>
      <c r="LGG1" s="41"/>
      <c r="LGH1" s="41"/>
      <c r="LGI1" s="41"/>
      <c r="LGJ1" s="41"/>
      <c r="LGK1" s="41"/>
      <c r="LGL1" s="41"/>
      <c r="LGM1" s="41"/>
      <c r="LGN1" s="41"/>
      <c r="LGO1" s="41"/>
      <c r="LGP1" s="41"/>
      <c r="LGQ1" s="41"/>
      <c r="LGR1" s="41"/>
      <c r="LGS1" s="41"/>
      <c r="LGT1" s="41"/>
      <c r="LGU1" s="41"/>
      <c r="LGV1" s="41"/>
      <c r="LGW1" s="41"/>
      <c r="LGX1" s="41"/>
      <c r="LGY1" s="41"/>
      <c r="LGZ1" s="41"/>
      <c r="LHA1" s="41"/>
      <c r="LHB1" s="41"/>
      <c r="LHC1" s="41"/>
      <c r="LHD1" s="41"/>
      <c r="LHE1" s="41"/>
      <c r="LHF1" s="41"/>
      <c r="LHG1" s="41"/>
      <c r="LHH1" s="41"/>
      <c r="LHI1" s="41"/>
      <c r="LHJ1" s="41"/>
      <c r="LHK1" s="41"/>
      <c r="LHL1" s="41"/>
      <c r="LHM1" s="41"/>
      <c r="LHN1" s="41"/>
      <c r="LHO1" s="41"/>
      <c r="LHP1" s="41"/>
      <c r="LHQ1" s="41"/>
      <c r="LHR1" s="41"/>
      <c r="LHS1" s="41"/>
      <c r="LHT1" s="41"/>
      <c r="LHU1" s="41"/>
      <c r="LHV1" s="41"/>
      <c r="LHW1" s="41"/>
      <c r="LHX1" s="41"/>
      <c r="LHY1" s="41"/>
      <c r="LHZ1" s="41"/>
      <c r="LIA1" s="41"/>
      <c r="LIB1" s="41"/>
      <c r="LIC1" s="41"/>
      <c r="LID1" s="41"/>
      <c r="LIE1" s="41"/>
      <c r="LIF1" s="41"/>
      <c r="LIG1" s="41"/>
      <c r="LIH1" s="41"/>
      <c r="LII1" s="41"/>
      <c r="LIJ1" s="41"/>
      <c r="LIK1" s="41"/>
      <c r="LIL1" s="41"/>
      <c r="LIM1" s="41"/>
      <c r="LIN1" s="41"/>
      <c r="LIO1" s="41"/>
      <c r="LIP1" s="41"/>
      <c r="LIQ1" s="41"/>
      <c r="LIR1" s="41"/>
      <c r="LIS1" s="41"/>
      <c r="LIT1" s="41"/>
      <c r="LIU1" s="41"/>
      <c r="LIV1" s="41"/>
      <c r="LIW1" s="41"/>
      <c r="LIX1" s="41"/>
      <c r="LIY1" s="41"/>
      <c r="LIZ1" s="41"/>
      <c r="LJA1" s="41"/>
      <c r="LJB1" s="41"/>
      <c r="LJC1" s="41"/>
      <c r="LJD1" s="41"/>
      <c r="LJE1" s="41"/>
      <c r="LJF1" s="41"/>
      <c r="LJG1" s="41"/>
      <c r="LJH1" s="41"/>
      <c r="LJI1" s="41"/>
      <c r="LJJ1" s="41"/>
      <c r="LJK1" s="41"/>
      <c r="LJL1" s="41"/>
      <c r="LJM1" s="41"/>
      <c r="LJN1" s="41"/>
      <c r="LJO1" s="41"/>
      <c r="LJP1" s="41"/>
      <c r="LJQ1" s="41"/>
      <c r="LJR1" s="41"/>
      <c r="LJS1" s="41"/>
      <c r="LJT1" s="41"/>
      <c r="LJU1" s="41"/>
      <c r="LJV1" s="41"/>
      <c r="LJW1" s="41"/>
      <c r="LJX1" s="41"/>
      <c r="LJY1" s="41"/>
      <c r="LJZ1" s="41"/>
      <c r="LKA1" s="41"/>
      <c r="LKB1" s="41"/>
      <c r="LKC1" s="41"/>
      <c r="LKD1" s="41"/>
      <c r="LKE1" s="41"/>
      <c r="LKF1" s="41"/>
      <c r="LKG1" s="41"/>
      <c r="LKH1" s="41"/>
      <c r="LKI1" s="41"/>
      <c r="LKJ1" s="41"/>
      <c r="LKK1" s="41"/>
      <c r="LKL1" s="41"/>
      <c r="LKM1" s="41"/>
      <c r="LKN1" s="41"/>
      <c r="LKO1" s="41"/>
      <c r="LKP1" s="41"/>
      <c r="LKQ1" s="41"/>
      <c r="LKR1" s="41"/>
      <c r="LKS1" s="41"/>
      <c r="LKT1" s="41"/>
      <c r="LKU1" s="41"/>
      <c r="LKV1" s="41"/>
      <c r="LKW1" s="41"/>
      <c r="LKX1" s="41"/>
      <c r="LKY1" s="41"/>
      <c r="LKZ1" s="41"/>
      <c r="LLA1" s="41"/>
      <c r="LLB1" s="41"/>
      <c r="LLC1" s="41"/>
      <c r="LLD1" s="41"/>
      <c r="LLE1" s="41"/>
      <c r="LLF1" s="41"/>
      <c r="LLG1" s="41"/>
      <c r="LLH1" s="41"/>
      <c r="LLI1" s="41"/>
      <c r="LLJ1" s="41"/>
      <c r="LLK1" s="41"/>
      <c r="LLL1" s="41"/>
      <c r="LLM1" s="41"/>
      <c r="LLN1" s="41"/>
      <c r="LLO1" s="41"/>
      <c r="LLP1" s="41"/>
      <c r="LLQ1" s="41"/>
      <c r="LLR1" s="41"/>
      <c r="LLS1" s="41"/>
      <c r="LLT1" s="41"/>
      <c r="LLU1" s="41"/>
      <c r="LLV1" s="41"/>
      <c r="LLW1" s="41"/>
      <c r="LLX1" s="41"/>
      <c r="LLY1" s="41"/>
      <c r="LLZ1" s="41"/>
      <c r="LMA1" s="41"/>
      <c r="LMB1" s="41"/>
      <c r="LMC1" s="41"/>
      <c r="LMD1" s="41"/>
      <c r="LME1" s="41"/>
      <c r="LMF1" s="41"/>
      <c r="LMG1" s="41"/>
      <c r="LMH1" s="41"/>
      <c r="LMI1" s="41"/>
      <c r="LMJ1" s="41"/>
      <c r="LMK1" s="41"/>
      <c r="LML1" s="41"/>
      <c r="LMM1" s="41"/>
      <c r="LMN1" s="41"/>
      <c r="LMO1" s="41"/>
      <c r="LMP1" s="41"/>
      <c r="LMQ1" s="41"/>
      <c r="LMR1" s="41"/>
      <c r="LMS1" s="41"/>
      <c r="LMT1" s="41"/>
      <c r="LMU1" s="41"/>
      <c r="LMV1" s="41"/>
      <c r="LMW1" s="41"/>
      <c r="LMX1" s="41"/>
      <c r="LMY1" s="41"/>
      <c r="LMZ1" s="41"/>
      <c r="LNA1" s="41"/>
      <c r="LNB1" s="41"/>
      <c r="LNC1" s="41"/>
      <c r="LND1" s="41"/>
      <c r="LNE1" s="41"/>
      <c r="LNF1" s="41"/>
      <c r="LNG1" s="41"/>
      <c r="LNH1" s="41"/>
      <c r="LNI1" s="41"/>
      <c r="LNJ1" s="41"/>
      <c r="LNK1" s="41"/>
      <c r="LNL1" s="41"/>
      <c r="LNM1" s="41"/>
      <c r="LNN1" s="41"/>
      <c r="LNO1" s="41"/>
      <c r="LNP1" s="41"/>
      <c r="LNQ1" s="41"/>
      <c r="LNR1" s="41"/>
      <c r="LNS1" s="41"/>
      <c r="LNT1" s="41"/>
      <c r="LNU1" s="41"/>
      <c r="LNV1" s="41"/>
      <c r="LNW1" s="41"/>
      <c r="LNX1" s="41"/>
      <c r="LNY1" s="41"/>
      <c r="LNZ1" s="41"/>
      <c r="LOA1" s="41"/>
      <c r="LOB1" s="41"/>
      <c r="LOC1" s="41"/>
      <c r="LOD1" s="41"/>
      <c r="LOE1" s="41"/>
      <c r="LOF1" s="41"/>
      <c r="LOG1" s="41"/>
      <c r="LOH1" s="41"/>
      <c r="LOI1" s="41"/>
      <c r="LOJ1" s="41"/>
      <c r="LOK1" s="41"/>
      <c r="LOL1" s="41"/>
      <c r="LOM1" s="41"/>
      <c r="LON1" s="41"/>
      <c r="LOO1" s="41"/>
      <c r="LOP1" s="41"/>
      <c r="LOQ1" s="41"/>
      <c r="LOR1" s="41"/>
      <c r="LOS1" s="41"/>
      <c r="LOT1" s="41"/>
      <c r="LOU1" s="41"/>
      <c r="LOV1" s="41"/>
      <c r="LOW1" s="41"/>
      <c r="LOX1" s="41"/>
      <c r="LOY1" s="41"/>
      <c r="LOZ1" s="41"/>
      <c r="LPA1" s="41"/>
      <c r="LPB1" s="41"/>
      <c r="LPC1" s="41"/>
      <c r="LPD1" s="41"/>
      <c r="LPE1" s="41"/>
      <c r="LPF1" s="41"/>
      <c r="LPG1" s="41"/>
      <c r="LPH1" s="41"/>
      <c r="LPI1" s="41"/>
      <c r="LPJ1" s="41"/>
      <c r="LPK1" s="41"/>
      <c r="LPL1" s="41"/>
      <c r="LPM1" s="41"/>
      <c r="LPN1" s="41"/>
      <c r="LPO1" s="41"/>
      <c r="LPP1" s="41"/>
      <c r="LPQ1" s="41"/>
      <c r="LPR1" s="41"/>
      <c r="LPS1" s="41"/>
      <c r="LPT1" s="41"/>
      <c r="LPU1" s="41"/>
      <c r="LPV1" s="41"/>
      <c r="LPW1" s="41"/>
      <c r="LPX1" s="41"/>
      <c r="LPY1" s="41"/>
      <c r="LPZ1" s="41"/>
      <c r="LQA1" s="41"/>
      <c r="LQB1" s="41"/>
      <c r="LQC1" s="41"/>
      <c r="LQD1" s="41"/>
      <c r="LQE1" s="41"/>
      <c r="LQF1" s="41"/>
      <c r="LQG1" s="41"/>
      <c r="LQH1" s="41"/>
      <c r="LQI1" s="41"/>
      <c r="LQJ1" s="41"/>
      <c r="LQK1" s="41"/>
      <c r="LQL1" s="41"/>
      <c r="LQM1" s="41"/>
      <c r="LQN1" s="41"/>
      <c r="LQO1" s="41"/>
      <c r="LQP1" s="41"/>
      <c r="LQQ1" s="41"/>
      <c r="LQR1" s="41"/>
      <c r="LQS1" s="41"/>
      <c r="LQT1" s="41"/>
      <c r="LQU1" s="41"/>
      <c r="LQV1" s="41"/>
      <c r="LQW1" s="41"/>
      <c r="LQX1" s="41"/>
      <c r="LQY1" s="41"/>
      <c r="LQZ1" s="41"/>
      <c r="LRA1" s="41"/>
      <c r="LRB1" s="41"/>
      <c r="LRC1" s="41"/>
      <c r="LRD1" s="41"/>
      <c r="LRE1" s="41"/>
      <c r="LRF1" s="41"/>
      <c r="LRG1" s="41"/>
      <c r="LRH1" s="41"/>
      <c r="LRI1" s="41"/>
      <c r="LRJ1" s="41"/>
      <c r="LRK1" s="41"/>
      <c r="LRL1" s="41"/>
      <c r="LRM1" s="41"/>
      <c r="LRN1" s="41"/>
      <c r="LRO1" s="41"/>
      <c r="LRP1" s="41"/>
      <c r="LRQ1" s="41"/>
      <c r="LRR1" s="41"/>
      <c r="LRS1" s="41"/>
      <c r="LRT1" s="41"/>
      <c r="LRU1" s="41"/>
      <c r="LRV1" s="41"/>
      <c r="LRW1" s="41"/>
      <c r="LRX1" s="41"/>
      <c r="LRY1" s="41"/>
      <c r="LRZ1" s="41"/>
      <c r="LSA1" s="41"/>
      <c r="LSB1" s="41"/>
      <c r="LSC1" s="41"/>
      <c r="LSD1" s="41"/>
      <c r="LSE1" s="41"/>
      <c r="LSF1" s="41"/>
      <c r="LSG1" s="41"/>
      <c r="LSH1" s="41"/>
      <c r="LSI1" s="41"/>
      <c r="LSJ1" s="41"/>
      <c r="LSK1" s="41"/>
      <c r="LSL1" s="41"/>
      <c r="LSM1" s="41"/>
      <c r="LSN1" s="41"/>
      <c r="LSO1" s="41"/>
      <c r="LSP1" s="41"/>
      <c r="LSQ1" s="41"/>
      <c r="LSR1" s="41"/>
      <c r="LSS1" s="41"/>
      <c r="LST1" s="41"/>
      <c r="LSU1" s="41"/>
      <c r="LSV1" s="41"/>
      <c r="LSW1" s="41"/>
      <c r="LSX1" s="41"/>
      <c r="LSY1" s="41"/>
      <c r="LSZ1" s="41"/>
      <c r="LTA1" s="41"/>
      <c r="LTB1" s="41"/>
      <c r="LTC1" s="41"/>
      <c r="LTD1" s="41"/>
      <c r="LTE1" s="41"/>
      <c r="LTF1" s="41"/>
      <c r="LTG1" s="41"/>
      <c r="LTH1" s="41"/>
      <c r="LTI1" s="41"/>
      <c r="LTJ1" s="41"/>
      <c r="LTK1" s="41"/>
      <c r="LTL1" s="41"/>
      <c r="LTM1" s="41"/>
      <c r="LTN1" s="41"/>
      <c r="LTO1" s="41"/>
      <c r="LTP1" s="41"/>
      <c r="LTQ1" s="41"/>
      <c r="LTR1" s="41"/>
      <c r="LTS1" s="41"/>
      <c r="LTT1" s="41"/>
      <c r="LTU1" s="41"/>
      <c r="LTV1" s="41"/>
      <c r="LTW1" s="41"/>
      <c r="LTX1" s="41"/>
      <c r="LTY1" s="41"/>
      <c r="LTZ1" s="41"/>
      <c r="LUA1" s="41"/>
      <c r="LUB1" s="41"/>
      <c r="LUC1" s="41"/>
      <c r="LUD1" s="41"/>
      <c r="LUE1" s="41"/>
      <c r="LUF1" s="41"/>
      <c r="LUG1" s="41"/>
      <c r="LUH1" s="41"/>
      <c r="LUI1" s="41"/>
      <c r="LUJ1" s="41"/>
      <c r="LUK1" s="41"/>
      <c r="LUL1" s="41"/>
      <c r="LUM1" s="41"/>
      <c r="LUN1" s="41"/>
      <c r="LUO1" s="41"/>
      <c r="LUP1" s="41"/>
      <c r="LUQ1" s="41"/>
      <c r="LUR1" s="41"/>
      <c r="LUS1" s="41"/>
      <c r="LUT1" s="41"/>
      <c r="LUU1" s="41"/>
      <c r="LUV1" s="41"/>
      <c r="LUW1" s="41"/>
      <c r="LUX1" s="41"/>
      <c r="LUY1" s="41"/>
      <c r="LUZ1" s="41"/>
      <c r="LVA1" s="41"/>
      <c r="LVB1" s="41"/>
      <c r="LVC1" s="41"/>
      <c r="LVD1" s="41"/>
      <c r="LVE1" s="41"/>
      <c r="LVF1" s="41"/>
      <c r="LVG1" s="41"/>
      <c r="LVH1" s="41"/>
      <c r="LVI1" s="41"/>
      <c r="LVJ1" s="41"/>
      <c r="LVK1" s="41"/>
      <c r="LVL1" s="41"/>
      <c r="LVM1" s="41"/>
      <c r="LVN1" s="41"/>
      <c r="LVO1" s="41"/>
      <c r="LVP1" s="41"/>
      <c r="LVQ1" s="41"/>
      <c r="LVR1" s="41"/>
      <c r="LVS1" s="41"/>
      <c r="LVT1" s="41"/>
      <c r="LVU1" s="41"/>
      <c r="LVV1" s="41"/>
      <c r="LVW1" s="41"/>
      <c r="LVX1" s="41"/>
      <c r="LVY1" s="41"/>
      <c r="LVZ1" s="41"/>
      <c r="LWA1" s="41"/>
      <c r="LWB1" s="41"/>
      <c r="LWC1" s="41"/>
      <c r="LWD1" s="41"/>
      <c r="LWE1" s="41"/>
      <c r="LWF1" s="41"/>
      <c r="LWG1" s="41"/>
      <c r="LWH1" s="41"/>
      <c r="LWI1" s="41"/>
      <c r="LWJ1" s="41"/>
      <c r="LWK1" s="41"/>
      <c r="LWL1" s="41"/>
      <c r="LWM1" s="41"/>
      <c r="LWN1" s="41"/>
      <c r="LWO1" s="41"/>
      <c r="LWP1" s="41"/>
      <c r="LWQ1" s="41"/>
      <c r="LWR1" s="41"/>
      <c r="LWS1" s="41"/>
      <c r="LWT1" s="41"/>
      <c r="LWU1" s="41"/>
      <c r="LWV1" s="41"/>
      <c r="LWW1" s="41"/>
      <c r="LWX1" s="41"/>
      <c r="LWY1" s="41"/>
      <c r="LWZ1" s="41"/>
      <c r="LXA1" s="41"/>
      <c r="LXB1" s="41"/>
      <c r="LXC1" s="41"/>
      <c r="LXD1" s="41"/>
      <c r="LXE1" s="41"/>
      <c r="LXF1" s="41"/>
      <c r="LXG1" s="41"/>
      <c r="LXH1" s="41"/>
      <c r="LXI1" s="41"/>
      <c r="LXJ1" s="41"/>
      <c r="LXK1" s="41"/>
      <c r="LXL1" s="41"/>
      <c r="LXM1" s="41"/>
      <c r="LXN1" s="41"/>
      <c r="LXO1" s="41"/>
      <c r="LXP1" s="41"/>
      <c r="LXQ1" s="41"/>
      <c r="LXR1" s="41"/>
      <c r="LXS1" s="41"/>
      <c r="LXT1" s="41"/>
      <c r="LXU1" s="41"/>
      <c r="LXV1" s="41"/>
      <c r="LXW1" s="41"/>
      <c r="LXX1" s="41"/>
      <c r="LXY1" s="41"/>
      <c r="LXZ1" s="41"/>
      <c r="LYA1" s="41"/>
      <c r="LYB1" s="41"/>
      <c r="LYC1" s="41"/>
      <c r="LYD1" s="41"/>
      <c r="LYE1" s="41"/>
      <c r="LYF1" s="41"/>
      <c r="LYG1" s="41"/>
      <c r="LYH1" s="41"/>
      <c r="LYI1" s="41"/>
      <c r="LYJ1" s="41"/>
      <c r="LYK1" s="41"/>
      <c r="LYL1" s="41"/>
      <c r="LYM1" s="41"/>
      <c r="LYN1" s="41"/>
      <c r="LYO1" s="41"/>
      <c r="LYP1" s="41"/>
      <c r="LYQ1" s="41"/>
      <c r="LYR1" s="41"/>
      <c r="LYS1" s="41"/>
      <c r="LYT1" s="41"/>
      <c r="LYU1" s="41"/>
      <c r="LYV1" s="41"/>
      <c r="LYW1" s="41"/>
      <c r="LYX1" s="41"/>
      <c r="LYY1" s="41"/>
      <c r="LYZ1" s="41"/>
      <c r="LZA1" s="41"/>
      <c r="LZB1" s="41"/>
      <c r="LZC1" s="41"/>
      <c r="LZD1" s="41"/>
      <c r="LZE1" s="41"/>
      <c r="LZF1" s="41"/>
      <c r="LZG1" s="41"/>
      <c r="LZH1" s="41"/>
      <c r="LZI1" s="41"/>
      <c r="LZJ1" s="41"/>
      <c r="LZK1" s="41"/>
      <c r="LZL1" s="41"/>
      <c r="LZM1" s="41"/>
      <c r="LZN1" s="41"/>
      <c r="LZO1" s="41"/>
      <c r="LZP1" s="41"/>
      <c r="LZQ1" s="41"/>
      <c r="LZR1" s="41"/>
      <c r="LZS1" s="41"/>
      <c r="LZT1" s="41"/>
      <c r="LZU1" s="41"/>
      <c r="LZV1" s="41"/>
      <c r="LZW1" s="41"/>
      <c r="LZX1" s="41"/>
      <c r="LZY1" s="41"/>
      <c r="LZZ1" s="41"/>
      <c r="MAA1" s="41"/>
      <c r="MAB1" s="41"/>
      <c r="MAC1" s="41"/>
      <c r="MAD1" s="41"/>
      <c r="MAE1" s="41"/>
      <c r="MAF1" s="41"/>
      <c r="MAG1" s="41"/>
      <c r="MAH1" s="41"/>
      <c r="MAI1" s="41"/>
      <c r="MAJ1" s="41"/>
      <c r="MAK1" s="41"/>
      <c r="MAL1" s="41"/>
      <c r="MAM1" s="41"/>
      <c r="MAN1" s="41"/>
      <c r="MAO1" s="41"/>
      <c r="MAP1" s="41"/>
      <c r="MAQ1" s="41"/>
      <c r="MAR1" s="41"/>
      <c r="MAS1" s="41"/>
      <c r="MAT1" s="41"/>
      <c r="MAU1" s="41"/>
      <c r="MAV1" s="41"/>
      <c r="MAW1" s="41"/>
      <c r="MAX1" s="41"/>
      <c r="MAY1" s="41"/>
      <c r="MAZ1" s="41"/>
      <c r="MBA1" s="41"/>
      <c r="MBB1" s="41"/>
      <c r="MBC1" s="41"/>
      <c r="MBD1" s="41"/>
      <c r="MBE1" s="41"/>
      <c r="MBF1" s="41"/>
      <c r="MBG1" s="41"/>
      <c r="MBH1" s="41"/>
      <c r="MBI1" s="41"/>
      <c r="MBJ1" s="41"/>
      <c r="MBK1" s="41"/>
      <c r="MBL1" s="41"/>
      <c r="MBM1" s="41"/>
      <c r="MBN1" s="41"/>
      <c r="MBO1" s="41"/>
      <c r="MBP1" s="41"/>
      <c r="MBQ1" s="41"/>
      <c r="MBR1" s="41"/>
      <c r="MBS1" s="41"/>
      <c r="MBT1" s="41"/>
      <c r="MBU1" s="41"/>
      <c r="MBV1" s="41"/>
      <c r="MBW1" s="41"/>
      <c r="MBX1" s="41"/>
      <c r="MBY1" s="41"/>
      <c r="MBZ1" s="41"/>
      <c r="MCA1" s="41"/>
      <c r="MCB1" s="41"/>
      <c r="MCC1" s="41"/>
      <c r="MCD1" s="41"/>
      <c r="MCE1" s="41"/>
      <c r="MCF1" s="41"/>
      <c r="MCG1" s="41"/>
      <c r="MCH1" s="41"/>
      <c r="MCI1" s="41"/>
      <c r="MCJ1" s="41"/>
      <c r="MCK1" s="41"/>
      <c r="MCL1" s="41"/>
      <c r="MCM1" s="41"/>
      <c r="MCN1" s="41"/>
      <c r="MCO1" s="41"/>
      <c r="MCP1" s="41"/>
      <c r="MCQ1" s="41"/>
      <c r="MCR1" s="41"/>
      <c r="MCS1" s="41"/>
      <c r="MCT1" s="41"/>
      <c r="MCU1" s="41"/>
      <c r="MCV1" s="41"/>
      <c r="MCW1" s="41"/>
      <c r="MCX1" s="41"/>
      <c r="MCY1" s="41"/>
      <c r="MCZ1" s="41"/>
      <c r="MDA1" s="41"/>
      <c r="MDB1" s="41"/>
      <c r="MDC1" s="41"/>
      <c r="MDD1" s="41"/>
      <c r="MDE1" s="41"/>
      <c r="MDF1" s="41"/>
      <c r="MDG1" s="41"/>
      <c r="MDH1" s="41"/>
      <c r="MDI1" s="41"/>
      <c r="MDJ1" s="41"/>
      <c r="MDK1" s="41"/>
      <c r="MDL1" s="41"/>
      <c r="MDM1" s="41"/>
      <c r="MDN1" s="41"/>
      <c r="MDO1" s="41"/>
      <c r="MDP1" s="41"/>
      <c r="MDQ1" s="41"/>
      <c r="MDR1" s="41"/>
      <c r="MDS1" s="41"/>
      <c r="MDT1" s="41"/>
      <c r="MDU1" s="41"/>
      <c r="MDV1" s="41"/>
      <c r="MDW1" s="41"/>
      <c r="MDX1" s="41"/>
      <c r="MDY1" s="41"/>
      <c r="MDZ1" s="41"/>
      <c r="MEA1" s="41"/>
      <c r="MEB1" s="41"/>
      <c r="MEC1" s="41"/>
      <c r="MED1" s="41"/>
      <c r="MEE1" s="41"/>
      <c r="MEF1" s="41"/>
      <c r="MEG1" s="41"/>
      <c r="MEH1" s="41"/>
      <c r="MEI1" s="41"/>
      <c r="MEJ1" s="41"/>
      <c r="MEK1" s="41"/>
      <c r="MEL1" s="41"/>
      <c r="MEM1" s="41"/>
      <c r="MEN1" s="41"/>
      <c r="MEO1" s="41"/>
      <c r="MEP1" s="41"/>
      <c r="MEQ1" s="41"/>
      <c r="MER1" s="41"/>
      <c r="MES1" s="41"/>
      <c r="MET1" s="41"/>
      <c r="MEU1" s="41"/>
      <c r="MEV1" s="41"/>
      <c r="MEW1" s="41"/>
      <c r="MEX1" s="41"/>
      <c r="MEY1" s="41"/>
      <c r="MEZ1" s="41"/>
      <c r="MFA1" s="41"/>
      <c r="MFB1" s="41"/>
      <c r="MFC1" s="41"/>
      <c r="MFD1" s="41"/>
      <c r="MFE1" s="41"/>
      <c r="MFF1" s="41"/>
      <c r="MFG1" s="41"/>
      <c r="MFH1" s="41"/>
      <c r="MFI1" s="41"/>
      <c r="MFJ1" s="41"/>
      <c r="MFK1" s="41"/>
      <c r="MFL1" s="41"/>
      <c r="MFM1" s="41"/>
      <c r="MFN1" s="41"/>
      <c r="MFO1" s="41"/>
      <c r="MFP1" s="41"/>
      <c r="MFQ1" s="41"/>
      <c r="MFR1" s="41"/>
      <c r="MFS1" s="41"/>
      <c r="MFT1" s="41"/>
      <c r="MFU1" s="41"/>
      <c r="MFV1" s="41"/>
      <c r="MFW1" s="41"/>
      <c r="MFX1" s="41"/>
      <c r="MFY1" s="41"/>
      <c r="MFZ1" s="41"/>
      <c r="MGA1" s="41"/>
      <c r="MGB1" s="41"/>
      <c r="MGC1" s="41"/>
      <c r="MGD1" s="41"/>
      <c r="MGE1" s="41"/>
      <c r="MGF1" s="41"/>
      <c r="MGG1" s="41"/>
      <c r="MGH1" s="41"/>
      <c r="MGI1" s="41"/>
      <c r="MGJ1" s="41"/>
      <c r="MGK1" s="41"/>
      <c r="MGL1" s="41"/>
      <c r="MGM1" s="41"/>
      <c r="MGN1" s="41"/>
      <c r="MGO1" s="41"/>
      <c r="MGP1" s="41"/>
      <c r="MGQ1" s="41"/>
      <c r="MGR1" s="41"/>
      <c r="MGS1" s="41"/>
      <c r="MGT1" s="41"/>
      <c r="MGU1" s="41"/>
      <c r="MGV1" s="41"/>
      <c r="MGW1" s="41"/>
      <c r="MGX1" s="41"/>
      <c r="MGY1" s="41"/>
      <c r="MGZ1" s="41"/>
      <c r="MHA1" s="41"/>
      <c r="MHB1" s="41"/>
      <c r="MHC1" s="41"/>
      <c r="MHD1" s="41"/>
      <c r="MHE1" s="41"/>
      <c r="MHF1" s="41"/>
      <c r="MHG1" s="41"/>
      <c r="MHH1" s="41"/>
      <c r="MHI1" s="41"/>
      <c r="MHJ1" s="41"/>
      <c r="MHK1" s="41"/>
      <c r="MHL1" s="41"/>
      <c r="MHM1" s="41"/>
      <c r="MHN1" s="41"/>
      <c r="MHO1" s="41"/>
      <c r="MHP1" s="41"/>
      <c r="MHQ1" s="41"/>
      <c r="MHR1" s="41"/>
      <c r="MHS1" s="41"/>
      <c r="MHT1" s="41"/>
      <c r="MHU1" s="41"/>
      <c r="MHV1" s="41"/>
      <c r="MHW1" s="41"/>
      <c r="MHX1" s="41"/>
      <c r="MHY1" s="41"/>
      <c r="MHZ1" s="41"/>
      <c r="MIA1" s="41"/>
      <c r="MIB1" s="41"/>
      <c r="MIC1" s="41"/>
      <c r="MID1" s="41"/>
      <c r="MIE1" s="41"/>
      <c r="MIF1" s="41"/>
      <c r="MIG1" s="41"/>
      <c r="MIH1" s="41"/>
      <c r="MII1" s="41"/>
      <c r="MIJ1" s="41"/>
      <c r="MIK1" s="41"/>
      <c r="MIL1" s="41"/>
      <c r="MIM1" s="41"/>
      <c r="MIN1" s="41"/>
      <c r="MIO1" s="41"/>
      <c r="MIP1" s="41"/>
      <c r="MIQ1" s="41"/>
      <c r="MIR1" s="41"/>
      <c r="MIS1" s="41"/>
      <c r="MIT1" s="41"/>
      <c r="MIU1" s="41"/>
      <c r="MIV1" s="41"/>
      <c r="MIW1" s="41"/>
      <c r="MIX1" s="41"/>
      <c r="MIY1" s="41"/>
      <c r="MIZ1" s="41"/>
      <c r="MJA1" s="41"/>
      <c r="MJB1" s="41"/>
      <c r="MJC1" s="41"/>
      <c r="MJD1" s="41"/>
      <c r="MJE1" s="41"/>
      <c r="MJF1" s="41"/>
      <c r="MJG1" s="41"/>
      <c r="MJH1" s="41"/>
      <c r="MJI1" s="41"/>
      <c r="MJJ1" s="41"/>
      <c r="MJK1" s="41"/>
      <c r="MJL1" s="41"/>
      <c r="MJM1" s="41"/>
      <c r="MJN1" s="41"/>
      <c r="MJO1" s="41"/>
      <c r="MJP1" s="41"/>
      <c r="MJQ1" s="41"/>
      <c r="MJR1" s="41"/>
      <c r="MJS1" s="41"/>
      <c r="MJT1" s="41"/>
      <c r="MJU1" s="41"/>
      <c r="MJV1" s="41"/>
      <c r="MJW1" s="41"/>
      <c r="MJX1" s="41"/>
      <c r="MJY1" s="41"/>
      <c r="MJZ1" s="41"/>
      <c r="MKA1" s="41"/>
      <c r="MKB1" s="41"/>
      <c r="MKC1" s="41"/>
      <c r="MKD1" s="41"/>
      <c r="MKE1" s="41"/>
      <c r="MKF1" s="41"/>
      <c r="MKG1" s="41"/>
      <c r="MKH1" s="41"/>
      <c r="MKI1" s="41"/>
      <c r="MKJ1" s="41"/>
      <c r="MKK1" s="41"/>
      <c r="MKL1" s="41"/>
      <c r="MKM1" s="41"/>
      <c r="MKN1" s="41"/>
      <c r="MKO1" s="41"/>
      <c r="MKP1" s="41"/>
      <c r="MKQ1" s="41"/>
      <c r="MKR1" s="41"/>
      <c r="MKS1" s="41"/>
      <c r="MKT1" s="41"/>
      <c r="MKU1" s="41"/>
      <c r="MKV1" s="41"/>
      <c r="MKW1" s="41"/>
      <c r="MKX1" s="41"/>
      <c r="MKY1" s="41"/>
      <c r="MKZ1" s="41"/>
      <c r="MLA1" s="41"/>
      <c r="MLB1" s="41"/>
      <c r="MLC1" s="41"/>
      <c r="MLD1" s="41"/>
      <c r="MLE1" s="41"/>
      <c r="MLF1" s="41"/>
      <c r="MLG1" s="41"/>
      <c r="MLH1" s="41"/>
      <c r="MLI1" s="41"/>
      <c r="MLJ1" s="41"/>
      <c r="MLK1" s="41"/>
      <c r="MLL1" s="41"/>
      <c r="MLM1" s="41"/>
      <c r="MLN1" s="41"/>
      <c r="MLO1" s="41"/>
      <c r="MLP1" s="41"/>
      <c r="MLQ1" s="41"/>
      <c r="MLR1" s="41"/>
      <c r="MLS1" s="41"/>
      <c r="MLT1" s="41"/>
      <c r="MLU1" s="41"/>
      <c r="MLV1" s="41"/>
      <c r="MLW1" s="41"/>
      <c r="MLX1" s="41"/>
      <c r="MLY1" s="41"/>
      <c r="MLZ1" s="41"/>
      <c r="MMA1" s="41"/>
      <c r="MMB1" s="41"/>
      <c r="MMC1" s="41"/>
      <c r="MMD1" s="41"/>
      <c r="MME1" s="41"/>
      <c r="MMF1" s="41"/>
      <c r="MMG1" s="41"/>
      <c r="MMH1" s="41"/>
      <c r="MMI1" s="41"/>
      <c r="MMJ1" s="41"/>
      <c r="MMK1" s="41"/>
      <c r="MML1" s="41"/>
      <c r="MMM1" s="41"/>
      <c r="MMN1" s="41"/>
      <c r="MMO1" s="41"/>
      <c r="MMP1" s="41"/>
      <c r="MMQ1" s="41"/>
      <c r="MMR1" s="41"/>
      <c r="MMS1" s="41"/>
      <c r="MMT1" s="41"/>
      <c r="MMU1" s="41"/>
      <c r="MMV1" s="41"/>
      <c r="MMW1" s="41"/>
      <c r="MMX1" s="41"/>
      <c r="MMY1" s="41"/>
      <c r="MMZ1" s="41"/>
      <c r="MNA1" s="41"/>
      <c r="MNB1" s="41"/>
      <c r="MNC1" s="41"/>
      <c r="MND1" s="41"/>
      <c r="MNE1" s="41"/>
      <c r="MNF1" s="41"/>
      <c r="MNG1" s="41"/>
      <c r="MNH1" s="41"/>
      <c r="MNI1" s="41"/>
      <c r="MNJ1" s="41"/>
      <c r="MNK1" s="41"/>
      <c r="MNL1" s="41"/>
      <c r="MNM1" s="41"/>
      <c r="MNN1" s="41"/>
      <c r="MNO1" s="41"/>
      <c r="MNP1" s="41"/>
      <c r="MNQ1" s="41"/>
      <c r="MNR1" s="41"/>
      <c r="MNS1" s="41"/>
      <c r="MNT1" s="41"/>
      <c r="MNU1" s="41"/>
      <c r="MNV1" s="41"/>
      <c r="MNW1" s="41"/>
      <c r="MNX1" s="41"/>
      <c r="MNY1" s="41"/>
      <c r="MNZ1" s="41"/>
      <c r="MOA1" s="41"/>
      <c r="MOB1" s="41"/>
      <c r="MOC1" s="41"/>
      <c r="MOD1" s="41"/>
      <c r="MOE1" s="41"/>
      <c r="MOF1" s="41"/>
      <c r="MOG1" s="41"/>
      <c r="MOH1" s="41"/>
      <c r="MOI1" s="41"/>
      <c r="MOJ1" s="41"/>
      <c r="MOK1" s="41"/>
      <c r="MOL1" s="41"/>
      <c r="MOM1" s="41"/>
      <c r="MON1" s="41"/>
      <c r="MOO1" s="41"/>
      <c r="MOP1" s="41"/>
      <c r="MOQ1" s="41"/>
      <c r="MOR1" s="41"/>
      <c r="MOS1" s="41"/>
      <c r="MOT1" s="41"/>
      <c r="MOU1" s="41"/>
      <c r="MOV1" s="41"/>
      <c r="MOW1" s="41"/>
      <c r="MOX1" s="41"/>
      <c r="MOY1" s="41"/>
      <c r="MOZ1" s="41"/>
      <c r="MPA1" s="41"/>
      <c r="MPB1" s="41"/>
      <c r="MPC1" s="41"/>
      <c r="MPD1" s="41"/>
      <c r="MPE1" s="41"/>
      <c r="MPF1" s="41"/>
      <c r="MPG1" s="41"/>
      <c r="MPH1" s="41"/>
      <c r="MPI1" s="41"/>
      <c r="MPJ1" s="41"/>
      <c r="MPK1" s="41"/>
      <c r="MPL1" s="41"/>
      <c r="MPM1" s="41"/>
      <c r="MPN1" s="41"/>
      <c r="MPO1" s="41"/>
      <c r="MPP1" s="41"/>
      <c r="MPQ1" s="41"/>
      <c r="MPR1" s="41"/>
      <c r="MPS1" s="41"/>
      <c r="MPT1" s="41"/>
      <c r="MPU1" s="41"/>
      <c r="MPV1" s="41"/>
      <c r="MPW1" s="41"/>
      <c r="MPX1" s="41"/>
      <c r="MPY1" s="41"/>
      <c r="MPZ1" s="41"/>
      <c r="MQA1" s="41"/>
      <c r="MQB1" s="41"/>
      <c r="MQC1" s="41"/>
      <c r="MQD1" s="41"/>
      <c r="MQE1" s="41"/>
      <c r="MQF1" s="41"/>
      <c r="MQG1" s="41"/>
      <c r="MQH1" s="41"/>
      <c r="MQI1" s="41"/>
      <c r="MQJ1" s="41"/>
      <c r="MQK1" s="41"/>
      <c r="MQL1" s="41"/>
      <c r="MQM1" s="41"/>
      <c r="MQN1" s="41"/>
      <c r="MQO1" s="41"/>
      <c r="MQP1" s="41"/>
      <c r="MQQ1" s="41"/>
      <c r="MQR1" s="41"/>
      <c r="MQS1" s="41"/>
      <c r="MQT1" s="41"/>
      <c r="MQU1" s="41"/>
      <c r="MQV1" s="41"/>
      <c r="MQW1" s="41"/>
      <c r="MQX1" s="41"/>
      <c r="MQY1" s="41"/>
      <c r="MQZ1" s="41"/>
      <c r="MRA1" s="41"/>
      <c r="MRB1" s="41"/>
      <c r="MRC1" s="41"/>
      <c r="MRD1" s="41"/>
      <c r="MRE1" s="41"/>
      <c r="MRF1" s="41"/>
      <c r="MRG1" s="41"/>
      <c r="MRH1" s="41"/>
      <c r="MRI1" s="41"/>
      <c r="MRJ1" s="41"/>
      <c r="MRK1" s="41"/>
      <c r="MRL1" s="41"/>
      <c r="MRM1" s="41"/>
      <c r="MRN1" s="41"/>
      <c r="MRO1" s="41"/>
      <c r="MRP1" s="41"/>
      <c r="MRQ1" s="41"/>
      <c r="MRR1" s="41"/>
      <c r="MRS1" s="41"/>
      <c r="MRT1" s="41"/>
      <c r="MRU1" s="41"/>
      <c r="MRV1" s="41"/>
      <c r="MRW1" s="41"/>
      <c r="MRX1" s="41"/>
      <c r="MRY1" s="41"/>
      <c r="MRZ1" s="41"/>
      <c r="MSA1" s="41"/>
      <c r="MSB1" s="41"/>
      <c r="MSC1" s="41"/>
      <c r="MSD1" s="41"/>
      <c r="MSE1" s="41"/>
      <c r="MSF1" s="41"/>
      <c r="MSG1" s="41"/>
      <c r="MSH1" s="41"/>
      <c r="MSI1" s="41"/>
      <c r="MSJ1" s="41"/>
      <c r="MSK1" s="41"/>
      <c r="MSL1" s="41"/>
      <c r="MSM1" s="41"/>
      <c r="MSN1" s="41"/>
      <c r="MSO1" s="41"/>
      <c r="MSP1" s="41"/>
      <c r="MSQ1" s="41"/>
      <c r="MSR1" s="41"/>
      <c r="MSS1" s="41"/>
      <c r="MST1" s="41"/>
      <c r="MSU1" s="41"/>
      <c r="MSV1" s="41"/>
      <c r="MSW1" s="41"/>
      <c r="MSX1" s="41"/>
      <c r="MSY1" s="41"/>
      <c r="MSZ1" s="41"/>
      <c r="MTA1" s="41"/>
      <c r="MTB1" s="41"/>
      <c r="MTC1" s="41"/>
      <c r="MTD1" s="41"/>
      <c r="MTE1" s="41"/>
      <c r="MTF1" s="41"/>
      <c r="MTG1" s="41"/>
      <c r="MTH1" s="41"/>
      <c r="MTI1" s="41"/>
      <c r="MTJ1" s="41"/>
      <c r="MTK1" s="41"/>
      <c r="MTL1" s="41"/>
      <c r="MTM1" s="41"/>
      <c r="MTN1" s="41"/>
      <c r="MTO1" s="41"/>
      <c r="MTP1" s="41"/>
      <c r="MTQ1" s="41"/>
      <c r="MTR1" s="41"/>
      <c r="MTS1" s="41"/>
      <c r="MTT1" s="41"/>
      <c r="MTU1" s="41"/>
      <c r="MTV1" s="41"/>
      <c r="MTW1" s="41"/>
      <c r="MTX1" s="41"/>
      <c r="MTY1" s="41"/>
      <c r="MTZ1" s="41"/>
      <c r="MUA1" s="41"/>
      <c r="MUB1" s="41"/>
      <c r="MUC1" s="41"/>
      <c r="MUD1" s="41"/>
      <c r="MUE1" s="41"/>
      <c r="MUF1" s="41"/>
      <c r="MUG1" s="41"/>
      <c r="MUH1" s="41"/>
      <c r="MUI1" s="41"/>
      <c r="MUJ1" s="41"/>
      <c r="MUK1" s="41"/>
      <c r="MUL1" s="41"/>
      <c r="MUM1" s="41"/>
      <c r="MUN1" s="41"/>
      <c r="MUO1" s="41"/>
      <c r="MUP1" s="41"/>
      <c r="MUQ1" s="41"/>
      <c r="MUR1" s="41"/>
      <c r="MUS1" s="41"/>
      <c r="MUT1" s="41"/>
      <c r="MUU1" s="41"/>
      <c r="MUV1" s="41"/>
      <c r="MUW1" s="41"/>
      <c r="MUX1" s="41"/>
      <c r="MUY1" s="41"/>
      <c r="MUZ1" s="41"/>
      <c r="MVA1" s="41"/>
      <c r="MVB1" s="41"/>
      <c r="MVC1" s="41"/>
      <c r="MVD1" s="41"/>
      <c r="MVE1" s="41"/>
      <c r="MVF1" s="41"/>
      <c r="MVG1" s="41"/>
      <c r="MVH1" s="41"/>
      <c r="MVI1" s="41"/>
      <c r="MVJ1" s="41"/>
      <c r="MVK1" s="41"/>
      <c r="MVL1" s="41"/>
      <c r="MVM1" s="41"/>
      <c r="MVN1" s="41"/>
      <c r="MVO1" s="41"/>
      <c r="MVP1" s="41"/>
      <c r="MVQ1" s="41"/>
      <c r="MVR1" s="41"/>
      <c r="MVS1" s="41"/>
      <c r="MVT1" s="41"/>
      <c r="MVU1" s="41"/>
      <c r="MVV1" s="41"/>
      <c r="MVW1" s="41"/>
      <c r="MVX1" s="41"/>
      <c r="MVY1" s="41"/>
      <c r="MVZ1" s="41"/>
      <c r="MWA1" s="41"/>
      <c r="MWB1" s="41"/>
      <c r="MWC1" s="41"/>
      <c r="MWD1" s="41"/>
      <c r="MWE1" s="41"/>
      <c r="MWF1" s="41"/>
      <c r="MWG1" s="41"/>
      <c r="MWH1" s="41"/>
      <c r="MWI1" s="41"/>
      <c r="MWJ1" s="41"/>
      <c r="MWK1" s="41"/>
      <c r="MWL1" s="41"/>
      <c r="MWM1" s="41"/>
      <c r="MWN1" s="41"/>
      <c r="MWO1" s="41"/>
      <c r="MWP1" s="41"/>
      <c r="MWQ1" s="41"/>
      <c r="MWR1" s="41"/>
      <c r="MWS1" s="41"/>
      <c r="MWT1" s="41"/>
      <c r="MWU1" s="41"/>
      <c r="MWV1" s="41"/>
      <c r="MWW1" s="41"/>
      <c r="MWX1" s="41"/>
      <c r="MWY1" s="41"/>
      <c r="MWZ1" s="41"/>
      <c r="MXA1" s="41"/>
      <c r="MXB1" s="41"/>
      <c r="MXC1" s="41"/>
      <c r="MXD1" s="41"/>
      <c r="MXE1" s="41"/>
      <c r="MXF1" s="41"/>
      <c r="MXG1" s="41"/>
      <c r="MXH1" s="41"/>
      <c r="MXI1" s="41"/>
      <c r="MXJ1" s="41"/>
      <c r="MXK1" s="41"/>
      <c r="MXL1" s="41"/>
      <c r="MXM1" s="41"/>
      <c r="MXN1" s="41"/>
      <c r="MXO1" s="41"/>
      <c r="MXP1" s="41"/>
      <c r="MXQ1" s="41"/>
      <c r="MXR1" s="41"/>
      <c r="MXS1" s="41"/>
      <c r="MXT1" s="41"/>
      <c r="MXU1" s="41"/>
      <c r="MXV1" s="41"/>
      <c r="MXW1" s="41"/>
      <c r="MXX1" s="41"/>
      <c r="MXY1" s="41"/>
      <c r="MXZ1" s="41"/>
      <c r="MYA1" s="41"/>
      <c r="MYB1" s="41"/>
      <c r="MYC1" s="41"/>
      <c r="MYD1" s="41"/>
      <c r="MYE1" s="41"/>
      <c r="MYF1" s="41"/>
      <c r="MYG1" s="41"/>
      <c r="MYH1" s="41"/>
      <c r="MYI1" s="41"/>
      <c r="MYJ1" s="41"/>
      <c r="MYK1" s="41"/>
      <c r="MYL1" s="41"/>
      <c r="MYM1" s="41"/>
      <c r="MYN1" s="41"/>
      <c r="MYO1" s="41"/>
      <c r="MYP1" s="41"/>
      <c r="MYQ1" s="41"/>
      <c r="MYR1" s="41"/>
      <c r="MYS1" s="41"/>
      <c r="MYT1" s="41"/>
      <c r="MYU1" s="41"/>
      <c r="MYV1" s="41"/>
      <c r="MYW1" s="41"/>
      <c r="MYX1" s="41"/>
      <c r="MYY1" s="41"/>
      <c r="MYZ1" s="41"/>
      <c r="MZA1" s="41"/>
      <c r="MZB1" s="41"/>
      <c r="MZC1" s="41"/>
      <c r="MZD1" s="41"/>
      <c r="MZE1" s="41"/>
      <c r="MZF1" s="41"/>
      <c r="MZG1" s="41"/>
      <c r="MZH1" s="41"/>
      <c r="MZI1" s="41"/>
      <c r="MZJ1" s="41"/>
      <c r="MZK1" s="41"/>
      <c r="MZL1" s="41"/>
      <c r="MZM1" s="41"/>
      <c r="MZN1" s="41"/>
      <c r="MZO1" s="41"/>
      <c r="MZP1" s="41"/>
      <c r="MZQ1" s="41"/>
      <c r="MZR1" s="41"/>
      <c r="MZS1" s="41"/>
      <c r="MZT1" s="41"/>
      <c r="MZU1" s="41"/>
      <c r="MZV1" s="41"/>
      <c r="MZW1" s="41"/>
      <c r="MZX1" s="41"/>
      <c r="MZY1" s="41"/>
      <c r="MZZ1" s="41"/>
      <c r="NAA1" s="41"/>
      <c r="NAB1" s="41"/>
      <c r="NAC1" s="41"/>
      <c r="NAD1" s="41"/>
      <c r="NAE1" s="41"/>
      <c r="NAF1" s="41"/>
      <c r="NAG1" s="41"/>
      <c r="NAH1" s="41"/>
      <c r="NAI1" s="41"/>
      <c r="NAJ1" s="41"/>
      <c r="NAK1" s="41"/>
      <c r="NAL1" s="41"/>
      <c r="NAM1" s="41"/>
      <c r="NAN1" s="41"/>
      <c r="NAO1" s="41"/>
      <c r="NAP1" s="41"/>
      <c r="NAQ1" s="41"/>
      <c r="NAR1" s="41"/>
      <c r="NAS1" s="41"/>
      <c r="NAT1" s="41"/>
      <c r="NAU1" s="41"/>
      <c r="NAV1" s="41"/>
      <c r="NAW1" s="41"/>
      <c r="NAX1" s="41"/>
      <c r="NAY1" s="41"/>
      <c r="NAZ1" s="41"/>
      <c r="NBA1" s="41"/>
      <c r="NBB1" s="41"/>
      <c r="NBC1" s="41"/>
      <c r="NBD1" s="41"/>
      <c r="NBE1" s="41"/>
      <c r="NBF1" s="41"/>
      <c r="NBG1" s="41"/>
      <c r="NBH1" s="41"/>
      <c r="NBI1" s="41"/>
      <c r="NBJ1" s="41"/>
      <c r="NBK1" s="41"/>
      <c r="NBL1" s="41"/>
      <c r="NBM1" s="41"/>
      <c r="NBN1" s="41"/>
      <c r="NBO1" s="41"/>
      <c r="NBP1" s="41"/>
      <c r="NBQ1" s="41"/>
      <c r="NBR1" s="41"/>
      <c r="NBS1" s="41"/>
      <c r="NBT1" s="41"/>
      <c r="NBU1" s="41"/>
      <c r="NBV1" s="41"/>
      <c r="NBW1" s="41"/>
      <c r="NBX1" s="41"/>
      <c r="NBY1" s="41"/>
      <c r="NBZ1" s="41"/>
      <c r="NCA1" s="41"/>
      <c r="NCB1" s="41"/>
      <c r="NCC1" s="41"/>
      <c r="NCD1" s="41"/>
      <c r="NCE1" s="41"/>
      <c r="NCF1" s="41"/>
      <c r="NCG1" s="41"/>
      <c r="NCH1" s="41"/>
      <c r="NCI1" s="41"/>
      <c r="NCJ1" s="41"/>
      <c r="NCK1" s="41"/>
      <c r="NCL1" s="41"/>
      <c r="NCM1" s="41"/>
      <c r="NCN1" s="41"/>
      <c r="NCO1" s="41"/>
      <c r="NCP1" s="41"/>
      <c r="NCQ1" s="41"/>
      <c r="NCR1" s="41"/>
      <c r="NCS1" s="41"/>
      <c r="NCT1" s="41"/>
      <c r="NCU1" s="41"/>
      <c r="NCV1" s="41"/>
      <c r="NCW1" s="41"/>
      <c r="NCX1" s="41"/>
      <c r="NCY1" s="41"/>
      <c r="NCZ1" s="41"/>
      <c r="NDA1" s="41"/>
      <c r="NDB1" s="41"/>
      <c r="NDC1" s="41"/>
      <c r="NDD1" s="41"/>
      <c r="NDE1" s="41"/>
      <c r="NDF1" s="41"/>
      <c r="NDG1" s="41"/>
      <c r="NDH1" s="41"/>
      <c r="NDI1" s="41"/>
      <c r="NDJ1" s="41"/>
      <c r="NDK1" s="41"/>
      <c r="NDL1" s="41"/>
      <c r="NDM1" s="41"/>
      <c r="NDN1" s="41"/>
      <c r="NDO1" s="41"/>
      <c r="NDP1" s="41"/>
      <c r="NDQ1" s="41"/>
      <c r="NDR1" s="41"/>
      <c r="NDS1" s="41"/>
      <c r="NDT1" s="41"/>
      <c r="NDU1" s="41"/>
      <c r="NDV1" s="41"/>
      <c r="NDW1" s="41"/>
      <c r="NDX1" s="41"/>
      <c r="NDY1" s="41"/>
      <c r="NDZ1" s="41"/>
      <c r="NEA1" s="41"/>
      <c r="NEB1" s="41"/>
      <c r="NEC1" s="41"/>
      <c r="NED1" s="41"/>
      <c r="NEE1" s="41"/>
      <c r="NEF1" s="41"/>
      <c r="NEG1" s="41"/>
      <c r="NEH1" s="41"/>
      <c r="NEI1" s="41"/>
      <c r="NEJ1" s="41"/>
      <c r="NEK1" s="41"/>
      <c r="NEL1" s="41"/>
      <c r="NEM1" s="41"/>
      <c r="NEN1" s="41"/>
      <c r="NEO1" s="41"/>
      <c r="NEP1" s="41"/>
      <c r="NEQ1" s="41"/>
      <c r="NER1" s="41"/>
      <c r="NES1" s="41"/>
      <c r="NET1" s="41"/>
      <c r="NEU1" s="41"/>
      <c r="NEV1" s="41"/>
      <c r="NEW1" s="41"/>
      <c r="NEX1" s="41"/>
      <c r="NEY1" s="41"/>
      <c r="NEZ1" s="41"/>
      <c r="NFA1" s="41"/>
      <c r="NFB1" s="41"/>
      <c r="NFC1" s="41"/>
      <c r="NFD1" s="41"/>
      <c r="NFE1" s="41"/>
      <c r="NFF1" s="41"/>
      <c r="NFG1" s="41"/>
      <c r="NFH1" s="41"/>
      <c r="NFI1" s="41"/>
      <c r="NFJ1" s="41"/>
      <c r="NFK1" s="41"/>
      <c r="NFL1" s="41"/>
      <c r="NFM1" s="41"/>
      <c r="NFN1" s="41"/>
      <c r="NFO1" s="41"/>
      <c r="NFP1" s="41"/>
      <c r="NFQ1" s="41"/>
      <c r="NFR1" s="41"/>
      <c r="NFS1" s="41"/>
      <c r="NFT1" s="41"/>
      <c r="NFU1" s="41"/>
      <c r="NFV1" s="41"/>
      <c r="NFW1" s="41"/>
      <c r="NFX1" s="41"/>
      <c r="NFY1" s="41"/>
      <c r="NFZ1" s="41"/>
      <c r="NGA1" s="41"/>
      <c r="NGB1" s="41"/>
      <c r="NGC1" s="41"/>
      <c r="NGD1" s="41"/>
      <c r="NGE1" s="41"/>
      <c r="NGF1" s="41"/>
      <c r="NGG1" s="41"/>
      <c r="NGH1" s="41"/>
      <c r="NGI1" s="41"/>
      <c r="NGJ1" s="41"/>
      <c r="NGK1" s="41"/>
      <c r="NGL1" s="41"/>
      <c r="NGM1" s="41"/>
      <c r="NGN1" s="41"/>
      <c r="NGO1" s="41"/>
      <c r="NGP1" s="41"/>
      <c r="NGQ1" s="41"/>
      <c r="NGR1" s="41"/>
      <c r="NGS1" s="41"/>
      <c r="NGT1" s="41"/>
      <c r="NGU1" s="41"/>
      <c r="NGV1" s="41"/>
      <c r="NGW1" s="41"/>
      <c r="NGX1" s="41"/>
      <c r="NGY1" s="41"/>
      <c r="NGZ1" s="41"/>
      <c r="NHA1" s="41"/>
      <c r="NHB1" s="41"/>
      <c r="NHC1" s="41"/>
      <c r="NHD1" s="41"/>
      <c r="NHE1" s="41"/>
      <c r="NHF1" s="41"/>
      <c r="NHG1" s="41"/>
      <c r="NHH1" s="41"/>
      <c r="NHI1" s="41"/>
      <c r="NHJ1" s="41"/>
      <c r="NHK1" s="41"/>
      <c r="NHL1" s="41"/>
      <c r="NHM1" s="41"/>
      <c r="NHN1" s="41"/>
      <c r="NHO1" s="41"/>
      <c r="NHP1" s="41"/>
      <c r="NHQ1" s="41"/>
      <c r="NHR1" s="41"/>
      <c r="NHS1" s="41"/>
      <c r="NHT1" s="41"/>
      <c r="NHU1" s="41"/>
      <c r="NHV1" s="41"/>
      <c r="NHW1" s="41"/>
      <c r="NHX1" s="41"/>
      <c r="NHY1" s="41"/>
      <c r="NHZ1" s="41"/>
      <c r="NIA1" s="41"/>
      <c r="NIB1" s="41"/>
      <c r="NIC1" s="41"/>
      <c r="NID1" s="41"/>
      <c r="NIE1" s="41"/>
      <c r="NIF1" s="41"/>
      <c r="NIG1" s="41"/>
      <c r="NIH1" s="41"/>
      <c r="NII1" s="41"/>
      <c r="NIJ1" s="41"/>
      <c r="NIK1" s="41"/>
      <c r="NIL1" s="41"/>
      <c r="NIM1" s="41"/>
      <c r="NIN1" s="41"/>
      <c r="NIO1" s="41"/>
      <c r="NIP1" s="41"/>
      <c r="NIQ1" s="41"/>
      <c r="NIR1" s="41"/>
      <c r="NIS1" s="41"/>
      <c r="NIT1" s="41"/>
      <c r="NIU1" s="41"/>
      <c r="NIV1" s="41"/>
      <c r="NIW1" s="41"/>
      <c r="NIX1" s="41"/>
      <c r="NIY1" s="41"/>
      <c r="NIZ1" s="41"/>
      <c r="NJA1" s="41"/>
      <c r="NJB1" s="41"/>
      <c r="NJC1" s="41"/>
      <c r="NJD1" s="41"/>
      <c r="NJE1" s="41"/>
      <c r="NJF1" s="41"/>
      <c r="NJG1" s="41"/>
      <c r="NJH1" s="41"/>
      <c r="NJI1" s="41"/>
      <c r="NJJ1" s="41"/>
      <c r="NJK1" s="41"/>
      <c r="NJL1" s="41"/>
      <c r="NJM1" s="41"/>
      <c r="NJN1" s="41"/>
      <c r="NJO1" s="41"/>
      <c r="NJP1" s="41"/>
      <c r="NJQ1" s="41"/>
      <c r="NJR1" s="41"/>
      <c r="NJS1" s="41"/>
      <c r="NJT1" s="41"/>
      <c r="NJU1" s="41"/>
      <c r="NJV1" s="41"/>
      <c r="NJW1" s="41"/>
      <c r="NJX1" s="41"/>
      <c r="NJY1" s="41"/>
      <c r="NJZ1" s="41"/>
      <c r="NKA1" s="41"/>
      <c r="NKB1" s="41"/>
      <c r="NKC1" s="41"/>
      <c r="NKD1" s="41"/>
      <c r="NKE1" s="41"/>
      <c r="NKF1" s="41"/>
      <c r="NKG1" s="41"/>
      <c r="NKH1" s="41"/>
      <c r="NKI1" s="41"/>
      <c r="NKJ1" s="41"/>
      <c r="NKK1" s="41"/>
      <c r="NKL1" s="41"/>
      <c r="NKM1" s="41"/>
      <c r="NKN1" s="41"/>
      <c r="NKO1" s="41"/>
      <c r="NKP1" s="41"/>
      <c r="NKQ1" s="41"/>
      <c r="NKR1" s="41"/>
      <c r="NKS1" s="41"/>
      <c r="NKT1" s="41"/>
      <c r="NKU1" s="41"/>
      <c r="NKV1" s="41"/>
      <c r="NKW1" s="41"/>
      <c r="NKX1" s="41"/>
      <c r="NKY1" s="41"/>
      <c r="NKZ1" s="41"/>
      <c r="NLA1" s="41"/>
      <c r="NLB1" s="41"/>
      <c r="NLC1" s="41"/>
      <c r="NLD1" s="41"/>
      <c r="NLE1" s="41"/>
      <c r="NLF1" s="41"/>
      <c r="NLG1" s="41"/>
      <c r="NLH1" s="41"/>
      <c r="NLI1" s="41"/>
      <c r="NLJ1" s="41"/>
      <c r="NLK1" s="41"/>
      <c r="NLL1" s="41"/>
      <c r="NLM1" s="41"/>
      <c r="NLN1" s="41"/>
      <c r="NLO1" s="41"/>
      <c r="NLP1" s="41"/>
      <c r="NLQ1" s="41"/>
      <c r="NLR1" s="41"/>
      <c r="NLS1" s="41"/>
      <c r="NLT1" s="41"/>
      <c r="NLU1" s="41"/>
      <c r="NLV1" s="41"/>
      <c r="NLW1" s="41"/>
      <c r="NLX1" s="41"/>
      <c r="NLY1" s="41"/>
      <c r="NLZ1" s="41"/>
      <c r="NMA1" s="41"/>
      <c r="NMB1" s="41"/>
      <c r="NMC1" s="41"/>
      <c r="NMD1" s="41"/>
      <c r="NME1" s="41"/>
      <c r="NMF1" s="41"/>
      <c r="NMG1" s="41"/>
      <c r="NMH1" s="41"/>
      <c r="NMI1" s="41"/>
      <c r="NMJ1" s="41"/>
      <c r="NMK1" s="41"/>
      <c r="NML1" s="41"/>
      <c r="NMM1" s="41"/>
      <c r="NMN1" s="41"/>
      <c r="NMO1" s="41"/>
      <c r="NMP1" s="41"/>
      <c r="NMQ1" s="41"/>
      <c r="NMR1" s="41"/>
      <c r="NMS1" s="41"/>
      <c r="NMT1" s="41"/>
      <c r="NMU1" s="41"/>
      <c r="NMV1" s="41"/>
      <c r="NMW1" s="41"/>
      <c r="NMX1" s="41"/>
      <c r="NMY1" s="41"/>
      <c r="NMZ1" s="41"/>
      <c r="NNA1" s="41"/>
      <c r="NNB1" s="41"/>
      <c r="NNC1" s="41"/>
      <c r="NND1" s="41"/>
      <c r="NNE1" s="41"/>
      <c r="NNF1" s="41"/>
      <c r="NNG1" s="41"/>
      <c r="NNH1" s="41"/>
      <c r="NNI1" s="41"/>
      <c r="NNJ1" s="41"/>
      <c r="NNK1" s="41"/>
      <c r="NNL1" s="41"/>
      <c r="NNM1" s="41"/>
      <c r="NNN1" s="41"/>
      <c r="NNO1" s="41"/>
      <c r="NNP1" s="41"/>
      <c r="NNQ1" s="41"/>
      <c r="NNR1" s="41"/>
      <c r="NNS1" s="41"/>
      <c r="NNT1" s="41"/>
      <c r="NNU1" s="41"/>
      <c r="NNV1" s="41"/>
      <c r="NNW1" s="41"/>
      <c r="NNX1" s="41"/>
      <c r="NNY1" s="41"/>
      <c r="NNZ1" s="41"/>
      <c r="NOA1" s="41"/>
      <c r="NOB1" s="41"/>
      <c r="NOC1" s="41"/>
      <c r="NOD1" s="41"/>
      <c r="NOE1" s="41"/>
      <c r="NOF1" s="41"/>
      <c r="NOG1" s="41"/>
      <c r="NOH1" s="41"/>
      <c r="NOI1" s="41"/>
      <c r="NOJ1" s="41"/>
      <c r="NOK1" s="41"/>
      <c r="NOL1" s="41"/>
      <c r="NOM1" s="41"/>
      <c r="NON1" s="41"/>
      <c r="NOO1" s="41"/>
      <c r="NOP1" s="41"/>
      <c r="NOQ1" s="41"/>
      <c r="NOR1" s="41"/>
      <c r="NOS1" s="41"/>
      <c r="NOT1" s="41"/>
      <c r="NOU1" s="41"/>
      <c r="NOV1" s="41"/>
      <c r="NOW1" s="41"/>
      <c r="NOX1" s="41"/>
      <c r="NOY1" s="41"/>
      <c r="NOZ1" s="41"/>
      <c r="NPA1" s="41"/>
      <c r="NPB1" s="41"/>
      <c r="NPC1" s="41"/>
      <c r="NPD1" s="41"/>
      <c r="NPE1" s="41"/>
      <c r="NPF1" s="41"/>
      <c r="NPG1" s="41"/>
      <c r="NPH1" s="41"/>
      <c r="NPI1" s="41"/>
      <c r="NPJ1" s="41"/>
      <c r="NPK1" s="41"/>
      <c r="NPL1" s="41"/>
      <c r="NPM1" s="41"/>
      <c r="NPN1" s="41"/>
      <c r="NPO1" s="41"/>
      <c r="NPP1" s="41"/>
      <c r="NPQ1" s="41"/>
      <c r="NPR1" s="41"/>
      <c r="NPS1" s="41"/>
      <c r="NPT1" s="41"/>
      <c r="NPU1" s="41"/>
      <c r="NPV1" s="41"/>
      <c r="NPW1" s="41"/>
      <c r="NPX1" s="41"/>
      <c r="NPY1" s="41"/>
      <c r="NPZ1" s="41"/>
      <c r="NQA1" s="41"/>
      <c r="NQB1" s="41"/>
      <c r="NQC1" s="41"/>
      <c r="NQD1" s="41"/>
      <c r="NQE1" s="41"/>
      <c r="NQF1" s="41"/>
      <c r="NQG1" s="41"/>
      <c r="NQH1" s="41"/>
      <c r="NQI1" s="41"/>
      <c r="NQJ1" s="41"/>
      <c r="NQK1" s="41"/>
      <c r="NQL1" s="41"/>
      <c r="NQM1" s="41"/>
      <c r="NQN1" s="41"/>
      <c r="NQO1" s="41"/>
      <c r="NQP1" s="41"/>
      <c r="NQQ1" s="41"/>
      <c r="NQR1" s="41"/>
      <c r="NQS1" s="41"/>
      <c r="NQT1" s="41"/>
      <c r="NQU1" s="41"/>
      <c r="NQV1" s="41"/>
      <c r="NQW1" s="41"/>
      <c r="NQX1" s="41"/>
      <c r="NQY1" s="41"/>
      <c r="NQZ1" s="41"/>
      <c r="NRA1" s="41"/>
      <c r="NRB1" s="41"/>
      <c r="NRC1" s="41"/>
      <c r="NRD1" s="41"/>
      <c r="NRE1" s="41"/>
      <c r="NRF1" s="41"/>
      <c r="NRG1" s="41"/>
      <c r="NRH1" s="41"/>
      <c r="NRI1" s="41"/>
      <c r="NRJ1" s="41"/>
      <c r="NRK1" s="41"/>
      <c r="NRL1" s="41"/>
      <c r="NRM1" s="41"/>
      <c r="NRN1" s="41"/>
      <c r="NRO1" s="41"/>
      <c r="NRP1" s="41"/>
      <c r="NRQ1" s="41"/>
      <c r="NRR1" s="41"/>
      <c r="NRS1" s="41"/>
      <c r="NRT1" s="41"/>
      <c r="NRU1" s="41"/>
      <c r="NRV1" s="41"/>
      <c r="NRW1" s="41"/>
      <c r="NRX1" s="41"/>
      <c r="NRY1" s="41"/>
      <c r="NRZ1" s="41"/>
      <c r="NSA1" s="41"/>
      <c r="NSB1" s="41"/>
      <c r="NSC1" s="41"/>
      <c r="NSD1" s="41"/>
      <c r="NSE1" s="41"/>
      <c r="NSF1" s="41"/>
      <c r="NSG1" s="41"/>
      <c r="NSH1" s="41"/>
      <c r="NSI1" s="41"/>
      <c r="NSJ1" s="41"/>
      <c r="NSK1" s="41"/>
      <c r="NSL1" s="41"/>
      <c r="NSM1" s="41"/>
      <c r="NSN1" s="41"/>
      <c r="NSO1" s="41"/>
      <c r="NSP1" s="41"/>
      <c r="NSQ1" s="41"/>
      <c r="NSR1" s="41"/>
      <c r="NSS1" s="41"/>
      <c r="NST1" s="41"/>
      <c r="NSU1" s="41"/>
      <c r="NSV1" s="41"/>
      <c r="NSW1" s="41"/>
      <c r="NSX1" s="41"/>
      <c r="NSY1" s="41"/>
      <c r="NSZ1" s="41"/>
      <c r="NTA1" s="41"/>
      <c r="NTB1" s="41"/>
      <c r="NTC1" s="41"/>
      <c r="NTD1" s="41"/>
      <c r="NTE1" s="41"/>
      <c r="NTF1" s="41"/>
      <c r="NTG1" s="41"/>
      <c r="NTH1" s="41"/>
      <c r="NTI1" s="41"/>
      <c r="NTJ1" s="41"/>
      <c r="NTK1" s="41"/>
      <c r="NTL1" s="41"/>
      <c r="NTM1" s="41"/>
      <c r="NTN1" s="41"/>
      <c r="NTO1" s="41"/>
      <c r="NTP1" s="41"/>
      <c r="NTQ1" s="41"/>
      <c r="NTR1" s="41"/>
      <c r="NTS1" s="41"/>
      <c r="NTT1" s="41"/>
      <c r="NTU1" s="41"/>
      <c r="NTV1" s="41"/>
      <c r="NTW1" s="41"/>
      <c r="NTX1" s="41"/>
      <c r="NTY1" s="41"/>
      <c r="NTZ1" s="41"/>
      <c r="NUA1" s="41"/>
      <c r="NUB1" s="41"/>
      <c r="NUC1" s="41"/>
      <c r="NUD1" s="41"/>
      <c r="NUE1" s="41"/>
      <c r="NUF1" s="41"/>
      <c r="NUG1" s="41"/>
      <c r="NUH1" s="41"/>
      <c r="NUI1" s="41"/>
      <c r="NUJ1" s="41"/>
      <c r="NUK1" s="41"/>
      <c r="NUL1" s="41"/>
      <c r="NUM1" s="41"/>
      <c r="NUN1" s="41"/>
      <c r="NUO1" s="41"/>
      <c r="NUP1" s="41"/>
      <c r="NUQ1" s="41"/>
      <c r="NUR1" s="41"/>
      <c r="NUS1" s="41"/>
      <c r="NUT1" s="41"/>
      <c r="NUU1" s="41"/>
      <c r="NUV1" s="41"/>
      <c r="NUW1" s="41"/>
      <c r="NUX1" s="41"/>
      <c r="NUY1" s="41"/>
      <c r="NUZ1" s="41"/>
      <c r="NVA1" s="41"/>
      <c r="NVB1" s="41"/>
      <c r="NVC1" s="41"/>
      <c r="NVD1" s="41"/>
      <c r="NVE1" s="41"/>
      <c r="NVF1" s="41"/>
      <c r="NVG1" s="41"/>
      <c r="NVH1" s="41"/>
      <c r="NVI1" s="41"/>
      <c r="NVJ1" s="41"/>
      <c r="NVK1" s="41"/>
      <c r="NVL1" s="41"/>
      <c r="NVM1" s="41"/>
      <c r="NVN1" s="41"/>
      <c r="NVO1" s="41"/>
      <c r="NVP1" s="41"/>
      <c r="NVQ1" s="41"/>
      <c r="NVR1" s="41"/>
      <c r="NVS1" s="41"/>
      <c r="NVT1" s="41"/>
      <c r="NVU1" s="41"/>
      <c r="NVV1" s="41"/>
      <c r="NVW1" s="41"/>
      <c r="NVX1" s="41"/>
      <c r="NVY1" s="41"/>
      <c r="NVZ1" s="41"/>
      <c r="NWA1" s="41"/>
      <c r="NWB1" s="41"/>
      <c r="NWC1" s="41"/>
      <c r="NWD1" s="41"/>
      <c r="NWE1" s="41"/>
      <c r="NWF1" s="41"/>
      <c r="NWG1" s="41"/>
      <c r="NWH1" s="41"/>
      <c r="NWI1" s="41"/>
      <c r="NWJ1" s="41"/>
      <c r="NWK1" s="41"/>
      <c r="NWL1" s="41"/>
      <c r="NWM1" s="41"/>
      <c r="NWN1" s="41"/>
      <c r="NWO1" s="41"/>
      <c r="NWP1" s="41"/>
      <c r="NWQ1" s="41"/>
      <c r="NWR1" s="41"/>
      <c r="NWS1" s="41"/>
      <c r="NWT1" s="41"/>
      <c r="NWU1" s="41"/>
      <c r="NWV1" s="41"/>
      <c r="NWW1" s="41"/>
      <c r="NWX1" s="41"/>
      <c r="NWY1" s="41"/>
      <c r="NWZ1" s="41"/>
      <c r="NXA1" s="41"/>
      <c r="NXB1" s="41"/>
      <c r="NXC1" s="41"/>
      <c r="NXD1" s="41"/>
      <c r="NXE1" s="41"/>
      <c r="NXF1" s="41"/>
      <c r="NXG1" s="41"/>
      <c r="NXH1" s="41"/>
      <c r="NXI1" s="41"/>
      <c r="NXJ1" s="41"/>
      <c r="NXK1" s="41"/>
      <c r="NXL1" s="41"/>
      <c r="NXM1" s="41"/>
      <c r="NXN1" s="41"/>
      <c r="NXO1" s="41"/>
      <c r="NXP1" s="41"/>
      <c r="NXQ1" s="41"/>
      <c r="NXR1" s="41"/>
      <c r="NXS1" s="41"/>
      <c r="NXT1" s="41"/>
      <c r="NXU1" s="41"/>
      <c r="NXV1" s="41"/>
      <c r="NXW1" s="41"/>
      <c r="NXX1" s="41"/>
      <c r="NXY1" s="41"/>
      <c r="NXZ1" s="41"/>
      <c r="NYA1" s="41"/>
      <c r="NYB1" s="41"/>
      <c r="NYC1" s="41"/>
      <c r="NYD1" s="41"/>
      <c r="NYE1" s="41"/>
      <c r="NYF1" s="41"/>
      <c r="NYG1" s="41"/>
      <c r="NYH1" s="41"/>
      <c r="NYI1" s="41"/>
      <c r="NYJ1" s="41"/>
      <c r="NYK1" s="41"/>
      <c r="NYL1" s="41"/>
      <c r="NYM1" s="41"/>
      <c r="NYN1" s="41"/>
      <c r="NYO1" s="41"/>
      <c r="NYP1" s="41"/>
      <c r="NYQ1" s="41"/>
      <c r="NYR1" s="41"/>
      <c r="NYS1" s="41"/>
      <c r="NYT1" s="41"/>
      <c r="NYU1" s="41"/>
      <c r="NYV1" s="41"/>
      <c r="NYW1" s="41"/>
      <c r="NYX1" s="41"/>
      <c r="NYY1" s="41"/>
      <c r="NYZ1" s="41"/>
      <c r="NZA1" s="41"/>
      <c r="NZB1" s="41"/>
      <c r="NZC1" s="41"/>
      <c r="NZD1" s="41"/>
      <c r="NZE1" s="41"/>
      <c r="NZF1" s="41"/>
      <c r="NZG1" s="41"/>
      <c r="NZH1" s="41"/>
      <c r="NZI1" s="41"/>
      <c r="NZJ1" s="41"/>
      <c r="NZK1" s="41"/>
      <c r="NZL1" s="41"/>
      <c r="NZM1" s="41"/>
      <c r="NZN1" s="41"/>
      <c r="NZO1" s="41"/>
      <c r="NZP1" s="41"/>
      <c r="NZQ1" s="41"/>
      <c r="NZR1" s="41"/>
      <c r="NZS1" s="41"/>
      <c r="NZT1" s="41"/>
      <c r="NZU1" s="41"/>
      <c r="NZV1" s="41"/>
      <c r="NZW1" s="41"/>
      <c r="NZX1" s="41"/>
      <c r="NZY1" s="41"/>
      <c r="NZZ1" s="41"/>
      <c r="OAA1" s="41"/>
      <c r="OAB1" s="41"/>
      <c r="OAC1" s="41"/>
      <c r="OAD1" s="41"/>
      <c r="OAE1" s="41"/>
      <c r="OAF1" s="41"/>
      <c r="OAG1" s="41"/>
      <c r="OAH1" s="41"/>
      <c r="OAI1" s="41"/>
      <c r="OAJ1" s="41"/>
      <c r="OAK1" s="41"/>
      <c r="OAL1" s="41"/>
      <c r="OAM1" s="41"/>
      <c r="OAN1" s="41"/>
      <c r="OAO1" s="41"/>
      <c r="OAP1" s="41"/>
      <c r="OAQ1" s="41"/>
      <c r="OAR1" s="41"/>
      <c r="OAS1" s="41"/>
      <c r="OAT1" s="41"/>
      <c r="OAU1" s="41"/>
      <c r="OAV1" s="41"/>
      <c r="OAW1" s="41"/>
      <c r="OAX1" s="41"/>
      <c r="OAY1" s="41"/>
      <c r="OAZ1" s="41"/>
      <c r="OBA1" s="41"/>
      <c r="OBB1" s="41"/>
      <c r="OBC1" s="41"/>
      <c r="OBD1" s="41"/>
      <c r="OBE1" s="41"/>
      <c r="OBF1" s="41"/>
      <c r="OBG1" s="41"/>
      <c r="OBH1" s="41"/>
      <c r="OBI1" s="41"/>
      <c r="OBJ1" s="41"/>
      <c r="OBK1" s="41"/>
      <c r="OBL1" s="41"/>
      <c r="OBM1" s="41"/>
      <c r="OBN1" s="41"/>
      <c r="OBO1" s="41"/>
      <c r="OBP1" s="41"/>
      <c r="OBQ1" s="41"/>
      <c r="OBR1" s="41"/>
      <c r="OBS1" s="41"/>
      <c r="OBT1" s="41"/>
      <c r="OBU1" s="41"/>
      <c r="OBV1" s="41"/>
      <c r="OBW1" s="41"/>
      <c r="OBX1" s="41"/>
      <c r="OBY1" s="41"/>
      <c r="OBZ1" s="41"/>
      <c r="OCA1" s="41"/>
      <c r="OCB1" s="41"/>
      <c r="OCC1" s="41"/>
      <c r="OCD1" s="41"/>
      <c r="OCE1" s="41"/>
      <c r="OCF1" s="41"/>
      <c r="OCG1" s="41"/>
      <c r="OCH1" s="41"/>
      <c r="OCI1" s="41"/>
      <c r="OCJ1" s="41"/>
      <c r="OCK1" s="41"/>
      <c r="OCL1" s="41"/>
      <c r="OCM1" s="41"/>
      <c r="OCN1" s="41"/>
      <c r="OCO1" s="41"/>
      <c r="OCP1" s="41"/>
      <c r="OCQ1" s="41"/>
      <c r="OCR1" s="41"/>
      <c r="OCS1" s="41"/>
      <c r="OCT1" s="41"/>
      <c r="OCU1" s="41"/>
      <c r="OCV1" s="41"/>
      <c r="OCW1" s="41"/>
      <c r="OCX1" s="41"/>
      <c r="OCY1" s="41"/>
      <c r="OCZ1" s="41"/>
      <c r="ODA1" s="41"/>
      <c r="ODB1" s="41"/>
      <c r="ODC1" s="41"/>
      <c r="ODD1" s="41"/>
      <c r="ODE1" s="41"/>
      <c r="ODF1" s="41"/>
      <c r="ODG1" s="41"/>
      <c r="ODH1" s="41"/>
      <c r="ODI1" s="41"/>
      <c r="ODJ1" s="41"/>
      <c r="ODK1" s="41"/>
      <c r="ODL1" s="41"/>
      <c r="ODM1" s="41"/>
      <c r="ODN1" s="41"/>
      <c r="ODO1" s="41"/>
      <c r="ODP1" s="41"/>
      <c r="ODQ1" s="41"/>
      <c r="ODR1" s="41"/>
      <c r="ODS1" s="41"/>
      <c r="ODT1" s="41"/>
      <c r="ODU1" s="41"/>
      <c r="ODV1" s="41"/>
      <c r="ODW1" s="41"/>
      <c r="ODX1" s="41"/>
      <c r="ODY1" s="41"/>
      <c r="ODZ1" s="41"/>
      <c r="OEA1" s="41"/>
      <c r="OEB1" s="41"/>
      <c r="OEC1" s="41"/>
      <c r="OED1" s="41"/>
      <c r="OEE1" s="41"/>
      <c r="OEF1" s="41"/>
      <c r="OEG1" s="41"/>
      <c r="OEH1" s="41"/>
      <c r="OEI1" s="41"/>
      <c r="OEJ1" s="41"/>
      <c r="OEK1" s="41"/>
      <c r="OEL1" s="41"/>
      <c r="OEM1" s="41"/>
      <c r="OEN1" s="41"/>
      <c r="OEO1" s="41"/>
      <c r="OEP1" s="41"/>
      <c r="OEQ1" s="41"/>
      <c r="OER1" s="41"/>
      <c r="OES1" s="41"/>
      <c r="OET1" s="41"/>
      <c r="OEU1" s="41"/>
      <c r="OEV1" s="41"/>
      <c r="OEW1" s="41"/>
      <c r="OEX1" s="41"/>
      <c r="OEY1" s="41"/>
      <c r="OEZ1" s="41"/>
      <c r="OFA1" s="41"/>
      <c r="OFB1" s="41"/>
      <c r="OFC1" s="41"/>
      <c r="OFD1" s="41"/>
      <c r="OFE1" s="41"/>
      <c r="OFF1" s="41"/>
      <c r="OFG1" s="41"/>
      <c r="OFH1" s="41"/>
      <c r="OFI1" s="41"/>
      <c r="OFJ1" s="41"/>
      <c r="OFK1" s="41"/>
      <c r="OFL1" s="41"/>
      <c r="OFM1" s="41"/>
      <c r="OFN1" s="41"/>
      <c r="OFO1" s="41"/>
      <c r="OFP1" s="41"/>
      <c r="OFQ1" s="41"/>
      <c r="OFR1" s="41"/>
      <c r="OFS1" s="41"/>
      <c r="OFT1" s="41"/>
      <c r="OFU1" s="41"/>
      <c r="OFV1" s="41"/>
      <c r="OFW1" s="41"/>
      <c r="OFX1" s="41"/>
      <c r="OFY1" s="41"/>
      <c r="OFZ1" s="41"/>
      <c r="OGA1" s="41"/>
      <c r="OGB1" s="41"/>
      <c r="OGC1" s="41"/>
      <c r="OGD1" s="41"/>
      <c r="OGE1" s="41"/>
      <c r="OGF1" s="41"/>
      <c r="OGG1" s="41"/>
      <c r="OGH1" s="41"/>
      <c r="OGI1" s="41"/>
      <c r="OGJ1" s="41"/>
      <c r="OGK1" s="41"/>
      <c r="OGL1" s="41"/>
      <c r="OGM1" s="41"/>
      <c r="OGN1" s="41"/>
      <c r="OGO1" s="41"/>
      <c r="OGP1" s="41"/>
      <c r="OGQ1" s="41"/>
      <c r="OGR1" s="41"/>
      <c r="OGS1" s="41"/>
      <c r="OGT1" s="41"/>
      <c r="OGU1" s="41"/>
      <c r="OGV1" s="41"/>
      <c r="OGW1" s="41"/>
      <c r="OGX1" s="41"/>
      <c r="OGY1" s="41"/>
      <c r="OGZ1" s="41"/>
      <c r="OHA1" s="41"/>
      <c r="OHB1" s="41"/>
      <c r="OHC1" s="41"/>
      <c r="OHD1" s="41"/>
      <c r="OHE1" s="41"/>
      <c r="OHF1" s="41"/>
      <c r="OHG1" s="41"/>
      <c r="OHH1" s="41"/>
      <c r="OHI1" s="41"/>
      <c r="OHJ1" s="41"/>
      <c r="OHK1" s="41"/>
      <c r="OHL1" s="41"/>
      <c r="OHM1" s="41"/>
      <c r="OHN1" s="41"/>
      <c r="OHO1" s="41"/>
      <c r="OHP1" s="41"/>
      <c r="OHQ1" s="41"/>
      <c r="OHR1" s="41"/>
      <c r="OHS1" s="41"/>
      <c r="OHT1" s="41"/>
      <c r="OHU1" s="41"/>
      <c r="OHV1" s="41"/>
      <c r="OHW1" s="41"/>
      <c r="OHX1" s="41"/>
      <c r="OHY1" s="41"/>
      <c r="OHZ1" s="41"/>
      <c r="OIA1" s="41"/>
      <c r="OIB1" s="41"/>
      <c r="OIC1" s="41"/>
      <c r="OID1" s="41"/>
      <c r="OIE1" s="41"/>
      <c r="OIF1" s="41"/>
      <c r="OIG1" s="41"/>
      <c r="OIH1" s="41"/>
      <c r="OII1" s="41"/>
      <c r="OIJ1" s="41"/>
      <c r="OIK1" s="41"/>
      <c r="OIL1" s="41"/>
      <c r="OIM1" s="41"/>
      <c r="OIN1" s="41"/>
      <c r="OIO1" s="41"/>
      <c r="OIP1" s="41"/>
      <c r="OIQ1" s="41"/>
      <c r="OIR1" s="41"/>
      <c r="OIS1" s="41"/>
      <c r="OIT1" s="41"/>
      <c r="OIU1" s="41"/>
      <c r="OIV1" s="41"/>
      <c r="OIW1" s="41"/>
      <c r="OIX1" s="41"/>
      <c r="OIY1" s="41"/>
      <c r="OIZ1" s="41"/>
      <c r="OJA1" s="41"/>
      <c r="OJB1" s="41"/>
      <c r="OJC1" s="41"/>
      <c r="OJD1" s="41"/>
      <c r="OJE1" s="41"/>
      <c r="OJF1" s="41"/>
      <c r="OJG1" s="41"/>
      <c r="OJH1" s="41"/>
      <c r="OJI1" s="41"/>
      <c r="OJJ1" s="41"/>
      <c r="OJK1" s="41"/>
      <c r="OJL1" s="41"/>
      <c r="OJM1" s="41"/>
      <c r="OJN1" s="41"/>
      <c r="OJO1" s="41"/>
      <c r="OJP1" s="41"/>
      <c r="OJQ1" s="41"/>
      <c r="OJR1" s="41"/>
      <c r="OJS1" s="41"/>
      <c r="OJT1" s="41"/>
      <c r="OJU1" s="41"/>
      <c r="OJV1" s="41"/>
      <c r="OJW1" s="41"/>
      <c r="OJX1" s="41"/>
      <c r="OJY1" s="41"/>
      <c r="OJZ1" s="41"/>
      <c r="OKA1" s="41"/>
      <c r="OKB1" s="41"/>
      <c r="OKC1" s="41"/>
      <c r="OKD1" s="41"/>
      <c r="OKE1" s="41"/>
      <c r="OKF1" s="41"/>
      <c r="OKG1" s="41"/>
      <c r="OKH1" s="41"/>
      <c r="OKI1" s="41"/>
      <c r="OKJ1" s="41"/>
      <c r="OKK1" s="41"/>
      <c r="OKL1" s="41"/>
      <c r="OKM1" s="41"/>
      <c r="OKN1" s="41"/>
      <c r="OKO1" s="41"/>
      <c r="OKP1" s="41"/>
      <c r="OKQ1" s="41"/>
      <c r="OKR1" s="41"/>
      <c r="OKS1" s="41"/>
      <c r="OKT1" s="41"/>
      <c r="OKU1" s="41"/>
      <c r="OKV1" s="41"/>
      <c r="OKW1" s="41"/>
      <c r="OKX1" s="41"/>
      <c r="OKY1" s="41"/>
      <c r="OKZ1" s="41"/>
      <c r="OLA1" s="41"/>
      <c r="OLB1" s="41"/>
      <c r="OLC1" s="41"/>
      <c r="OLD1" s="41"/>
      <c r="OLE1" s="41"/>
      <c r="OLF1" s="41"/>
      <c r="OLG1" s="41"/>
      <c r="OLH1" s="41"/>
      <c r="OLI1" s="41"/>
      <c r="OLJ1" s="41"/>
      <c r="OLK1" s="41"/>
      <c r="OLL1" s="41"/>
      <c r="OLM1" s="41"/>
      <c r="OLN1" s="41"/>
      <c r="OLO1" s="41"/>
      <c r="OLP1" s="41"/>
      <c r="OLQ1" s="41"/>
      <c r="OLR1" s="41"/>
      <c r="OLS1" s="41"/>
      <c r="OLT1" s="41"/>
      <c r="OLU1" s="41"/>
      <c r="OLV1" s="41"/>
      <c r="OLW1" s="41"/>
      <c r="OLX1" s="41"/>
      <c r="OLY1" s="41"/>
      <c r="OLZ1" s="41"/>
      <c r="OMA1" s="41"/>
      <c r="OMB1" s="41"/>
      <c r="OMC1" s="41"/>
      <c r="OMD1" s="41"/>
      <c r="OME1" s="41"/>
      <c r="OMF1" s="41"/>
      <c r="OMG1" s="41"/>
      <c r="OMH1" s="41"/>
      <c r="OMI1" s="41"/>
      <c r="OMJ1" s="41"/>
      <c r="OMK1" s="41"/>
      <c r="OML1" s="41"/>
      <c r="OMM1" s="41"/>
      <c r="OMN1" s="41"/>
      <c r="OMO1" s="41"/>
      <c r="OMP1" s="41"/>
      <c r="OMQ1" s="41"/>
      <c r="OMR1" s="41"/>
      <c r="OMS1" s="41"/>
      <c r="OMT1" s="41"/>
      <c r="OMU1" s="41"/>
      <c r="OMV1" s="41"/>
      <c r="OMW1" s="41"/>
      <c r="OMX1" s="41"/>
      <c r="OMY1" s="41"/>
      <c r="OMZ1" s="41"/>
      <c r="ONA1" s="41"/>
      <c r="ONB1" s="41"/>
      <c r="ONC1" s="41"/>
      <c r="OND1" s="41"/>
      <c r="ONE1" s="41"/>
      <c r="ONF1" s="41"/>
      <c r="ONG1" s="41"/>
      <c r="ONH1" s="41"/>
      <c r="ONI1" s="41"/>
      <c r="ONJ1" s="41"/>
      <c r="ONK1" s="41"/>
      <c r="ONL1" s="41"/>
      <c r="ONM1" s="41"/>
      <c r="ONN1" s="41"/>
      <c r="ONO1" s="41"/>
      <c r="ONP1" s="41"/>
      <c r="ONQ1" s="41"/>
      <c r="ONR1" s="41"/>
      <c r="ONS1" s="41"/>
      <c r="ONT1" s="41"/>
      <c r="ONU1" s="41"/>
      <c r="ONV1" s="41"/>
      <c r="ONW1" s="41"/>
      <c r="ONX1" s="41"/>
      <c r="ONY1" s="41"/>
      <c r="ONZ1" s="41"/>
      <c r="OOA1" s="41"/>
      <c r="OOB1" s="41"/>
      <c r="OOC1" s="41"/>
      <c r="OOD1" s="41"/>
      <c r="OOE1" s="41"/>
      <c r="OOF1" s="41"/>
      <c r="OOG1" s="41"/>
      <c r="OOH1" s="41"/>
      <c r="OOI1" s="41"/>
      <c r="OOJ1" s="41"/>
      <c r="OOK1" s="41"/>
      <c r="OOL1" s="41"/>
      <c r="OOM1" s="41"/>
      <c r="OON1" s="41"/>
      <c r="OOO1" s="41"/>
      <c r="OOP1" s="41"/>
      <c r="OOQ1" s="41"/>
      <c r="OOR1" s="41"/>
      <c r="OOS1" s="41"/>
      <c r="OOT1" s="41"/>
      <c r="OOU1" s="41"/>
      <c r="OOV1" s="41"/>
      <c r="OOW1" s="41"/>
      <c r="OOX1" s="41"/>
      <c r="OOY1" s="41"/>
      <c r="OOZ1" s="41"/>
      <c r="OPA1" s="41"/>
      <c r="OPB1" s="41"/>
      <c r="OPC1" s="41"/>
      <c r="OPD1" s="41"/>
      <c r="OPE1" s="41"/>
      <c r="OPF1" s="41"/>
      <c r="OPG1" s="41"/>
      <c r="OPH1" s="41"/>
      <c r="OPI1" s="41"/>
      <c r="OPJ1" s="41"/>
      <c r="OPK1" s="41"/>
      <c r="OPL1" s="41"/>
      <c r="OPM1" s="41"/>
      <c r="OPN1" s="41"/>
      <c r="OPO1" s="41"/>
      <c r="OPP1" s="41"/>
      <c r="OPQ1" s="41"/>
      <c r="OPR1" s="41"/>
      <c r="OPS1" s="41"/>
      <c r="OPT1" s="41"/>
      <c r="OPU1" s="41"/>
      <c r="OPV1" s="41"/>
      <c r="OPW1" s="41"/>
      <c r="OPX1" s="41"/>
      <c r="OPY1" s="41"/>
      <c r="OPZ1" s="41"/>
      <c r="OQA1" s="41"/>
      <c r="OQB1" s="41"/>
      <c r="OQC1" s="41"/>
      <c r="OQD1" s="41"/>
      <c r="OQE1" s="41"/>
      <c r="OQF1" s="41"/>
      <c r="OQG1" s="41"/>
      <c r="OQH1" s="41"/>
      <c r="OQI1" s="41"/>
      <c r="OQJ1" s="41"/>
      <c r="OQK1" s="41"/>
      <c r="OQL1" s="41"/>
      <c r="OQM1" s="41"/>
      <c r="OQN1" s="41"/>
      <c r="OQO1" s="41"/>
      <c r="OQP1" s="41"/>
      <c r="OQQ1" s="41"/>
      <c r="OQR1" s="41"/>
      <c r="OQS1" s="41"/>
      <c r="OQT1" s="41"/>
      <c r="OQU1" s="41"/>
      <c r="OQV1" s="41"/>
      <c r="OQW1" s="41"/>
      <c r="OQX1" s="41"/>
      <c r="OQY1" s="41"/>
      <c r="OQZ1" s="41"/>
      <c r="ORA1" s="41"/>
      <c r="ORB1" s="41"/>
      <c r="ORC1" s="41"/>
      <c r="ORD1" s="41"/>
      <c r="ORE1" s="41"/>
      <c r="ORF1" s="41"/>
      <c r="ORG1" s="41"/>
      <c r="ORH1" s="41"/>
      <c r="ORI1" s="41"/>
      <c r="ORJ1" s="41"/>
      <c r="ORK1" s="41"/>
      <c r="ORL1" s="41"/>
      <c r="ORM1" s="41"/>
      <c r="ORN1" s="41"/>
      <c r="ORO1" s="41"/>
      <c r="ORP1" s="41"/>
      <c r="ORQ1" s="41"/>
      <c r="ORR1" s="41"/>
      <c r="ORS1" s="41"/>
      <c r="ORT1" s="41"/>
      <c r="ORU1" s="41"/>
      <c r="ORV1" s="41"/>
      <c r="ORW1" s="41"/>
      <c r="ORX1" s="41"/>
      <c r="ORY1" s="41"/>
      <c r="ORZ1" s="41"/>
      <c r="OSA1" s="41"/>
      <c r="OSB1" s="41"/>
      <c r="OSC1" s="41"/>
      <c r="OSD1" s="41"/>
      <c r="OSE1" s="41"/>
      <c r="OSF1" s="41"/>
      <c r="OSG1" s="41"/>
      <c r="OSH1" s="41"/>
      <c r="OSI1" s="41"/>
      <c r="OSJ1" s="41"/>
      <c r="OSK1" s="41"/>
      <c r="OSL1" s="41"/>
      <c r="OSM1" s="41"/>
      <c r="OSN1" s="41"/>
      <c r="OSO1" s="41"/>
      <c r="OSP1" s="41"/>
      <c r="OSQ1" s="41"/>
      <c r="OSR1" s="41"/>
      <c r="OSS1" s="41"/>
      <c r="OST1" s="41"/>
      <c r="OSU1" s="41"/>
      <c r="OSV1" s="41"/>
      <c r="OSW1" s="41"/>
      <c r="OSX1" s="41"/>
      <c r="OSY1" s="41"/>
      <c r="OSZ1" s="41"/>
      <c r="OTA1" s="41"/>
      <c r="OTB1" s="41"/>
      <c r="OTC1" s="41"/>
      <c r="OTD1" s="41"/>
      <c r="OTE1" s="41"/>
      <c r="OTF1" s="41"/>
      <c r="OTG1" s="41"/>
      <c r="OTH1" s="41"/>
      <c r="OTI1" s="41"/>
      <c r="OTJ1" s="41"/>
      <c r="OTK1" s="41"/>
      <c r="OTL1" s="41"/>
      <c r="OTM1" s="41"/>
      <c r="OTN1" s="41"/>
      <c r="OTO1" s="41"/>
      <c r="OTP1" s="41"/>
      <c r="OTQ1" s="41"/>
      <c r="OTR1" s="41"/>
      <c r="OTS1" s="41"/>
      <c r="OTT1" s="41"/>
      <c r="OTU1" s="41"/>
      <c r="OTV1" s="41"/>
      <c r="OTW1" s="41"/>
      <c r="OTX1" s="41"/>
      <c r="OTY1" s="41"/>
      <c r="OTZ1" s="41"/>
      <c r="OUA1" s="41"/>
      <c r="OUB1" s="41"/>
      <c r="OUC1" s="41"/>
      <c r="OUD1" s="41"/>
      <c r="OUE1" s="41"/>
      <c r="OUF1" s="41"/>
      <c r="OUG1" s="41"/>
      <c r="OUH1" s="41"/>
      <c r="OUI1" s="41"/>
      <c r="OUJ1" s="41"/>
      <c r="OUK1" s="41"/>
      <c r="OUL1" s="41"/>
      <c r="OUM1" s="41"/>
      <c r="OUN1" s="41"/>
      <c r="OUO1" s="41"/>
      <c r="OUP1" s="41"/>
      <c r="OUQ1" s="41"/>
      <c r="OUR1" s="41"/>
      <c r="OUS1" s="41"/>
      <c r="OUT1" s="41"/>
      <c r="OUU1" s="41"/>
      <c r="OUV1" s="41"/>
      <c r="OUW1" s="41"/>
      <c r="OUX1" s="41"/>
      <c r="OUY1" s="41"/>
      <c r="OUZ1" s="41"/>
      <c r="OVA1" s="41"/>
      <c r="OVB1" s="41"/>
      <c r="OVC1" s="41"/>
      <c r="OVD1" s="41"/>
      <c r="OVE1" s="41"/>
      <c r="OVF1" s="41"/>
      <c r="OVG1" s="41"/>
      <c r="OVH1" s="41"/>
      <c r="OVI1" s="41"/>
      <c r="OVJ1" s="41"/>
      <c r="OVK1" s="41"/>
      <c r="OVL1" s="41"/>
      <c r="OVM1" s="41"/>
      <c r="OVN1" s="41"/>
      <c r="OVO1" s="41"/>
      <c r="OVP1" s="41"/>
      <c r="OVQ1" s="41"/>
      <c r="OVR1" s="41"/>
      <c r="OVS1" s="41"/>
      <c r="OVT1" s="41"/>
      <c r="OVU1" s="41"/>
      <c r="OVV1" s="41"/>
      <c r="OVW1" s="41"/>
      <c r="OVX1" s="41"/>
      <c r="OVY1" s="41"/>
      <c r="OVZ1" s="41"/>
      <c r="OWA1" s="41"/>
      <c r="OWB1" s="41"/>
      <c r="OWC1" s="41"/>
      <c r="OWD1" s="41"/>
      <c r="OWE1" s="41"/>
      <c r="OWF1" s="41"/>
      <c r="OWG1" s="41"/>
      <c r="OWH1" s="41"/>
      <c r="OWI1" s="41"/>
      <c r="OWJ1" s="41"/>
      <c r="OWK1" s="41"/>
      <c r="OWL1" s="41"/>
      <c r="OWM1" s="41"/>
      <c r="OWN1" s="41"/>
      <c r="OWO1" s="41"/>
      <c r="OWP1" s="41"/>
      <c r="OWQ1" s="41"/>
      <c r="OWR1" s="41"/>
      <c r="OWS1" s="41"/>
      <c r="OWT1" s="41"/>
      <c r="OWU1" s="41"/>
      <c r="OWV1" s="41"/>
      <c r="OWW1" s="41"/>
      <c r="OWX1" s="41"/>
      <c r="OWY1" s="41"/>
      <c r="OWZ1" s="41"/>
      <c r="OXA1" s="41"/>
      <c r="OXB1" s="41"/>
      <c r="OXC1" s="41"/>
      <c r="OXD1" s="41"/>
      <c r="OXE1" s="41"/>
      <c r="OXF1" s="41"/>
      <c r="OXG1" s="41"/>
      <c r="OXH1" s="41"/>
      <c r="OXI1" s="41"/>
      <c r="OXJ1" s="41"/>
      <c r="OXK1" s="41"/>
      <c r="OXL1" s="41"/>
      <c r="OXM1" s="41"/>
      <c r="OXN1" s="41"/>
      <c r="OXO1" s="41"/>
      <c r="OXP1" s="41"/>
      <c r="OXQ1" s="41"/>
      <c r="OXR1" s="41"/>
      <c r="OXS1" s="41"/>
      <c r="OXT1" s="41"/>
      <c r="OXU1" s="41"/>
      <c r="OXV1" s="41"/>
      <c r="OXW1" s="41"/>
      <c r="OXX1" s="41"/>
      <c r="OXY1" s="41"/>
      <c r="OXZ1" s="41"/>
      <c r="OYA1" s="41"/>
      <c r="OYB1" s="41"/>
      <c r="OYC1" s="41"/>
      <c r="OYD1" s="41"/>
      <c r="OYE1" s="41"/>
      <c r="OYF1" s="41"/>
      <c r="OYG1" s="41"/>
      <c r="OYH1" s="41"/>
      <c r="OYI1" s="41"/>
      <c r="OYJ1" s="41"/>
      <c r="OYK1" s="41"/>
      <c r="OYL1" s="41"/>
      <c r="OYM1" s="41"/>
      <c r="OYN1" s="41"/>
      <c r="OYO1" s="41"/>
      <c r="OYP1" s="41"/>
      <c r="OYQ1" s="41"/>
      <c r="OYR1" s="41"/>
      <c r="OYS1" s="41"/>
      <c r="OYT1" s="41"/>
      <c r="OYU1" s="41"/>
      <c r="OYV1" s="41"/>
      <c r="OYW1" s="41"/>
      <c r="OYX1" s="41"/>
      <c r="OYY1" s="41"/>
      <c r="OYZ1" s="41"/>
      <c r="OZA1" s="41"/>
      <c r="OZB1" s="41"/>
      <c r="OZC1" s="41"/>
      <c r="OZD1" s="41"/>
      <c r="OZE1" s="41"/>
      <c r="OZF1" s="41"/>
      <c r="OZG1" s="41"/>
      <c r="OZH1" s="41"/>
      <c r="OZI1" s="41"/>
      <c r="OZJ1" s="41"/>
      <c r="OZK1" s="41"/>
      <c r="OZL1" s="41"/>
      <c r="OZM1" s="41"/>
      <c r="OZN1" s="41"/>
      <c r="OZO1" s="41"/>
      <c r="OZP1" s="41"/>
      <c r="OZQ1" s="41"/>
      <c r="OZR1" s="41"/>
      <c r="OZS1" s="41"/>
      <c r="OZT1" s="41"/>
      <c r="OZU1" s="41"/>
      <c r="OZV1" s="41"/>
      <c r="OZW1" s="41"/>
      <c r="OZX1" s="41"/>
      <c r="OZY1" s="41"/>
      <c r="OZZ1" s="41"/>
      <c r="PAA1" s="41"/>
      <c r="PAB1" s="41"/>
      <c r="PAC1" s="41"/>
      <c r="PAD1" s="41"/>
      <c r="PAE1" s="41"/>
      <c r="PAF1" s="41"/>
      <c r="PAG1" s="41"/>
      <c r="PAH1" s="41"/>
      <c r="PAI1" s="41"/>
      <c r="PAJ1" s="41"/>
      <c r="PAK1" s="41"/>
      <c r="PAL1" s="41"/>
      <c r="PAM1" s="41"/>
      <c r="PAN1" s="41"/>
      <c r="PAO1" s="41"/>
      <c r="PAP1" s="41"/>
      <c r="PAQ1" s="41"/>
      <c r="PAR1" s="41"/>
      <c r="PAS1" s="41"/>
      <c r="PAT1" s="41"/>
      <c r="PAU1" s="41"/>
      <c r="PAV1" s="41"/>
      <c r="PAW1" s="41"/>
      <c r="PAX1" s="41"/>
      <c r="PAY1" s="41"/>
      <c r="PAZ1" s="41"/>
      <c r="PBA1" s="41"/>
      <c r="PBB1" s="41"/>
      <c r="PBC1" s="41"/>
      <c r="PBD1" s="41"/>
      <c r="PBE1" s="41"/>
      <c r="PBF1" s="41"/>
      <c r="PBG1" s="41"/>
      <c r="PBH1" s="41"/>
      <c r="PBI1" s="41"/>
      <c r="PBJ1" s="41"/>
      <c r="PBK1" s="41"/>
      <c r="PBL1" s="41"/>
      <c r="PBM1" s="41"/>
      <c r="PBN1" s="41"/>
      <c r="PBO1" s="41"/>
      <c r="PBP1" s="41"/>
      <c r="PBQ1" s="41"/>
      <c r="PBR1" s="41"/>
      <c r="PBS1" s="41"/>
      <c r="PBT1" s="41"/>
      <c r="PBU1" s="41"/>
      <c r="PBV1" s="41"/>
      <c r="PBW1" s="41"/>
      <c r="PBX1" s="41"/>
      <c r="PBY1" s="41"/>
      <c r="PBZ1" s="41"/>
      <c r="PCA1" s="41"/>
      <c r="PCB1" s="41"/>
      <c r="PCC1" s="41"/>
      <c r="PCD1" s="41"/>
      <c r="PCE1" s="41"/>
      <c r="PCF1" s="41"/>
      <c r="PCG1" s="41"/>
      <c r="PCH1" s="41"/>
      <c r="PCI1" s="41"/>
      <c r="PCJ1" s="41"/>
      <c r="PCK1" s="41"/>
      <c r="PCL1" s="41"/>
      <c r="PCM1" s="41"/>
      <c r="PCN1" s="41"/>
      <c r="PCO1" s="41"/>
      <c r="PCP1" s="41"/>
      <c r="PCQ1" s="41"/>
      <c r="PCR1" s="41"/>
      <c r="PCS1" s="41"/>
      <c r="PCT1" s="41"/>
      <c r="PCU1" s="41"/>
      <c r="PCV1" s="41"/>
      <c r="PCW1" s="41"/>
      <c r="PCX1" s="41"/>
      <c r="PCY1" s="41"/>
      <c r="PCZ1" s="41"/>
      <c r="PDA1" s="41"/>
      <c r="PDB1" s="41"/>
      <c r="PDC1" s="41"/>
      <c r="PDD1" s="41"/>
      <c r="PDE1" s="41"/>
      <c r="PDF1" s="41"/>
      <c r="PDG1" s="41"/>
      <c r="PDH1" s="41"/>
      <c r="PDI1" s="41"/>
      <c r="PDJ1" s="41"/>
      <c r="PDK1" s="41"/>
      <c r="PDL1" s="41"/>
      <c r="PDM1" s="41"/>
      <c r="PDN1" s="41"/>
      <c r="PDO1" s="41"/>
      <c r="PDP1" s="41"/>
      <c r="PDQ1" s="41"/>
      <c r="PDR1" s="41"/>
      <c r="PDS1" s="41"/>
      <c r="PDT1" s="41"/>
      <c r="PDU1" s="41"/>
      <c r="PDV1" s="41"/>
      <c r="PDW1" s="41"/>
      <c r="PDX1" s="41"/>
      <c r="PDY1" s="41"/>
      <c r="PDZ1" s="41"/>
      <c r="PEA1" s="41"/>
      <c r="PEB1" s="41"/>
      <c r="PEC1" s="41"/>
      <c r="PED1" s="41"/>
      <c r="PEE1" s="41"/>
      <c r="PEF1" s="41"/>
      <c r="PEG1" s="41"/>
      <c r="PEH1" s="41"/>
      <c r="PEI1" s="41"/>
      <c r="PEJ1" s="41"/>
      <c r="PEK1" s="41"/>
      <c r="PEL1" s="41"/>
      <c r="PEM1" s="41"/>
      <c r="PEN1" s="41"/>
      <c r="PEO1" s="41"/>
      <c r="PEP1" s="41"/>
      <c r="PEQ1" s="41"/>
      <c r="PER1" s="41"/>
      <c r="PES1" s="41"/>
      <c r="PET1" s="41"/>
      <c r="PEU1" s="41"/>
      <c r="PEV1" s="41"/>
      <c r="PEW1" s="41"/>
      <c r="PEX1" s="41"/>
      <c r="PEY1" s="41"/>
      <c r="PEZ1" s="41"/>
      <c r="PFA1" s="41"/>
      <c r="PFB1" s="41"/>
      <c r="PFC1" s="41"/>
      <c r="PFD1" s="41"/>
      <c r="PFE1" s="41"/>
      <c r="PFF1" s="41"/>
      <c r="PFG1" s="41"/>
      <c r="PFH1" s="41"/>
      <c r="PFI1" s="41"/>
      <c r="PFJ1" s="41"/>
      <c r="PFK1" s="41"/>
      <c r="PFL1" s="41"/>
      <c r="PFM1" s="41"/>
      <c r="PFN1" s="41"/>
      <c r="PFO1" s="41"/>
      <c r="PFP1" s="41"/>
      <c r="PFQ1" s="41"/>
      <c r="PFR1" s="41"/>
      <c r="PFS1" s="41"/>
      <c r="PFT1" s="41"/>
      <c r="PFU1" s="41"/>
      <c r="PFV1" s="41"/>
      <c r="PFW1" s="41"/>
      <c r="PFX1" s="41"/>
      <c r="PFY1" s="41"/>
      <c r="PFZ1" s="41"/>
      <c r="PGA1" s="41"/>
      <c r="PGB1" s="41"/>
      <c r="PGC1" s="41"/>
      <c r="PGD1" s="41"/>
      <c r="PGE1" s="41"/>
      <c r="PGF1" s="41"/>
      <c r="PGG1" s="41"/>
      <c r="PGH1" s="41"/>
      <c r="PGI1" s="41"/>
      <c r="PGJ1" s="41"/>
      <c r="PGK1" s="41"/>
      <c r="PGL1" s="41"/>
      <c r="PGM1" s="41"/>
      <c r="PGN1" s="41"/>
      <c r="PGO1" s="41"/>
      <c r="PGP1" s="41"/>
      <c r="PGQ1" s="41"/>
      <c r="PGR1" s="41"/>
      <c r="PGS1" s="41"/>
      <c r="PGT1" s="41"/>
      <c r="PGU1" s="41"/>
      <c r="PGV1" s="41"/>
      <c r="PGW1" s="41"/>
      <c r="PGX1" s="41"/>
      <c r="PGY1" s="41"/>
      <c r="PGZ1" s="41"/>
      <c r="PHA1" s="41"/>
      <c r="PHB1" s="41"/>
      <c r="PHC1" s="41"/>
      <c r="PHD1" s="41"/>
      <c r="PHE1" s="41"/>
      <c r="PHF1" s="41"/>
      <c r="PHG1" s="41"/>
      <c r="PHH1" s="41"/>
      <c r="PHI1" s="41"/>
      <c r="PHJ1" s="41"/>
      <c r="PHK1" s="41"/>
      <c r="PHL1" s="41"/>
      <c r="PHM1" s="41"/>
      <c r="PHN1" s="41"/>
      <c r="PHO1" s="41"/>
      <c r="PHP1" s="41"/>
      <c r="PHQ1" s="41"/>
      <c r="PHR1" s="41"/>
      <c r="PHS1" s="41"/>
      <c r="PHT1" s="41"/>
      <c r="PHU1" s="41"/>
      <c r="PHV1" s="41"/>
      <c r="PHW1" s="41"/>
      <c r="PHX1" s="41"/>
      <c r="PHY1" s="41"/>
      <c r="PHZ1" s="41"/>
      <c r="PIA1" s="41"/>
      <c r="PIB1" s="41"/>
      <c r="PIC1" s="41"/>
      <c r="PID1" s="41"/>
      <c r="PIE1" s="41"/>
      <c r="PIF1" s="41"/>
      <c r="PIG1" s="41"/>
      <c r="PIH1" s="41"/>
      <c r="PII1" s="41"/>
      <c r="PIJ1" s="41"/>
      <c r="PIK1" s="41"/>
      <c r="PIL1" s="41"/>
      <c r="PIM1" s="41"/>
      <c r="PIN1" s="41"/>
      <c r="PIO1" s="41"/>
      <c r="PIP1" s="41"/>
      <c r="PIQ1" s="41"/>
      <c r="PIR1" s="41"/>
      <c r="PIS1" s="41"/>
      <c r="PIT1" s="41"/>
      <c r="PIU1" s="41"/>
      <c r="PIV1" s="41"/>
      <c r="PIW1" s="41"/>
      <c r="PIX1" s="41"/>
      <c r="PIY1" s="41"/>
      <c r="PIZ1" s="41"/>
      <c r="PJA1" s="41"/>
      <c r="PJB1" s="41"/>
      <c r="PJC1" s="41"/>
      <c r="PJD1" s="41"/>
      <c r="PJE1" s="41"/>
      <c r="PJF1" s="41"/>
      <c r="PJG1" s="41"/>
      <c r="PJH1" s="41"/>
      <c r="PJI1" s="41"/>
      <c r="PJJ1" s="41"/>
      <c r="PJK1" s="41"/>
      <c r="PJL1" s="41"/>
      <c r="PJM1" s="41"/>
      <c r="PJN1" s="41"/>
      <c r="PJO1" s="41"/>
      <c r="PJP1" s="41"/>
      <c r="PJQ1" s="41"/>
      <c r="PJR1" s="41"/>
      <c r="PJS1" s="41"/>
      <c r="PJT1" s="41"/>
      <c r="PJU1" s="41"/>
      <c r="PJV1" s="41"/>
      <c r="PJW1" s="41"/>
      <c r="PJX1" s="41"/>
      <c r="PJY1" s="41"/>
      <c r="PJZ1" s="41"/>
      <c r="PKA1" s="41"/>
      <c r="PKB1" s="41"/>
      <c r="PKC1" s="41"/>
      <c r="PKD1" s="41"/>
      <c r="PKE1" s="41"/>
      <c r="PKF1" s="41"/>
      <c r="PKG1" s="41"/>
      <c r="PKH1" s="41"/>
      <c r="PKI1" s="41"/>
      <c r="PKJ1" s="41"/>
      <c r="PKK1" s="41"/>
      <c r="PKL1" s="41"/>
      <c r="PKM1" s="41"/>
      <c r="PKN1" s="41"/>
      <c r="PKO1" s="41"/>
      <c r="PKP1" s="41"/>
      <c r="PKQ1" s="41"/>
      <c r="PKR1" s="41"/>
      <c r="PKS1" s="41"/>
      <c r="PKT1" s="41"/>
      <c r="PKU1" s="41"/>
      <c r="PKV1" s="41"/>
      <c r="PKW1" s="41"/>
      <c r="PKX1" s="41"/>
      <c r="PKY1" s="41"/>
      <c r="PKZ1" s="41"/>
      <c r="PLA1" s="41"/>
      <c r="PLB1" s="41"/>
      <c r="PLC1" s="41"/>
      <c r="PLD1" s="41"/>
      <c r="PLE1" s="41"/>
      <c r="PLF1" s="41"/>
      <c r="PLG1" s="41"/>
      <c r="PLH1" s="41"/>
      <c r="PLI1" s="41"/>
      <c r="PLJ1" s="41"/>
      <c r="PLK1" s="41"/>
      <c r="PLL1" s="41"/>
      <c r="PLM1" s="41"/>
      <c r="PLN1" s="41"/>
      <c r="PLO1" s="41"/>
      <c r="PLP1" s="41"/>
      <c r="PLQ1" s="41"/>
      <c r="PLR1" s="41"/>
      <c r="PLS1" s="41"/>
      <c r="PLT1" s="41"/>
      <c r="PLU1" s="41"/>
      <c r="PLV1" s="41"/>
      <c r="PLW1" s="41"/>
      <c r="PLX1" s="41"/>
      <c r="PLY1" s="41"/>
      <c r="PLZ1" s="41"/>
      <c r="PMA1" s="41"/>
      <c r="PMB1" s="41"/>
      <c r="PMC1" s="41"/>
      <c r="PMD1" s="41"/>
      <c r="PME1" s="41"/>
      <c r="PMF1" s="41"/>
      <c r="PMG1" s="41"/>
      <c r="PMH1" s="41"/>
      <c r="PMI1" s="41"/>
      <c r="PMJ1" s="41"/>
      <c r="PMK1" s="41"/>
      <c r="PML1" s="41"/>
      <c r="PMM1" s="41"/>
      <c r="PMN1" s="41"/>
      <c r="PMO1" s="41"/>
      <c r="PMP1" s="41"/>
      <c r="PMQ1" s="41"/>
      <c r="PMR1" s="41"/>
      <c r="PMS1" s="41"/>
      <c r="PMT1" s="41"/>
      <c r="PMU1" s="41"/>
      <c r="PMV1" s="41"/>
      <c r="PMW1" s="41"/>
      <c r="PMX1" s="41"/>
      <c r="PMY1" s="41"/>
      <c r="PMZ1" s="41"/>
      <c r="PNA1" s="41"/>
      <c r="PNB1" s="41"/>
      <c r="PNC1" s="41"/>
      <c r="PND1" s="41"/>
      <c r="PNE1" s="41"/>
      <c r="PNF1" s="41"/>
      <c r="PNG1" s="41"/>
      <c r="PNH1" s="41"/>
      <c r="PNI1" s="41"/>
      <c r="PNJ1" s="41"/>
      <c r="PNK1" s="41"/>
      <c r="PNL1" s="41"/>
      <c r="PNM1" s="41"/>
      <c r="PNN1" s="41"/>
      <c r="PNO1" s="41"/>
      <c r="PNP1" s="41"/>
      <c r="PNQ1" s="41"/>
      <c r="PNR1" s="41"/>
      <c r="PNS1" s="41"/>
      <c r="PNT1" s="41"/>
      <c r="PNU1" s="41"/>
      <c r="PNV1" s="41"/>
      <c r="PNW1" s="41"/>
      <c r="PNX1" s="41"/>
      <c r="PNY1" s="41"/>
      <c r="PNZ1" s="41"/>
      <c r="POA1" s="41"/>
      <c r="POB1" s="41"/>
      <c r="POC1" s="41"/>
      <c r="POD1" s="41"/>
      <c r="POE1" s="41"/>
      <c r="POF1" s="41"/>
      <c r="POG1" s="41"/>
      <c r="POH1" s="41"/>
      <c r="POI1" s="41"/>
      <c r="POJ1" s="41"/>
      <c r="POK1" s="41"/>
      <c r="POL1" s="41"/>
      <c r="POM1" s="41"/>
      <c r="PON1" s="41"/>
      <c r="POO1" s="41"/>
      <c r="POP1" s="41"/>
      <c r="POQ1" s="41"/>
      <c r="POR1" s="41"/>
      <c r="POS1" s="41"/>
      <c r="POT1" s="41"/>
      <c r="POU1" s="41"/>
      <c r="POV1" s="41"/>
      <c r="POW1" s="41"/>
      <c r="POX1" s="41"/>
      <c r="POY1" s="41"/>
      <c r="POZ1" s="41"/>
      <c r="PPA1" s="41"/>
      <c r="PPB1" s="41"/>
      <c r="PPC1" s="41"/>
      <c r="PPD1" s="41"/>
      <c r="PPE1" s="41"/>
      <c r="PPF1" s="41"/>
      <c r="PPG1" s="41"/>
      <c r="PPH1" s="41"/>
      <c r="PPI1" s="41"/>
      <c r="PPJ1" s="41"/>
      <c r="PPK1" s="41"/>
      <c r="PPL1" s="41"/>
      <c r="PPM1" s="41"/>
      <c r="PPN1" s="41"/>
      <c r="PPO1" s="41"/>
      <c r="PPP1" s="41"/>
      <c r="PPQ1" s="41"/>
      <c r="PPR1" s="41"/>
      <c r="PPS1" s="41"/>
      <c r="PPT1" s="41"/>
      <c r="PPU1" s="41"/>
      <c r="PPV1" s="41"/>
      <c r="PPW1" s="41"/>
      <c r="PPX1" s="41"/>
      <c r="PPY1" s="41"/>
      <c r="PPZ1" s="41"/>
      <c r="PQA1" s="41"/>
      <c r="PQB1" s="41"/>
      <c r="PQC1" s="41"/>
      <c r="PQD1" s="41"/>
      <c r="PQE1" s="41"/>
      <c r="PQF1" s="41"/>
      <c r="PQG1" s="41"/>
      <c r="PQH1" s="41"/>
      <c r="PQI1" s="41"/>
      <c r="PQJ1" s="41"/>
      <c r="PQK1" s="41"/>
      <c r="PQL1" s="41"/>
      <c r="PQM1" s="41"/>
      <c r="PQN1" s="41"/>
      <c r="PQO1" s="41"/>
      <c r="PQP1" s="41"/>
      <c r="PQQ1" s="41"/>
      <c r="PQR1" s="41"/>
      <c r="PQS1" s="41"/>
      <c r="PQT1" s="41"/>
      <c r="PQU1" s="41"/>
      <c r="PQV1" s="41"/>
      <c r="PQW1" s="41"/>
      <c r="PQX1" s="41"/>
      <c r="PQY1" s="41"/>
      <c r="PQZ1" s="41"/>
      <c r="PRA1" s="41"/>
      <c r="PRB1" s="41"/>
      <c r="PRC1" s="41"/>
      <c r="PRD1" s="41"/>
      <c r="PRE1" s="41"/>
      <c r="PRF1" s="41"/>
      <c r="PRG1" s="41"/>
      <c r="PRH1" s="41"/>
      <c r="PRI1" s="41"/>
      <c r="PRJ1" s="41"/>
      <c r="PRK1" s="41"/>
      <c r="PRL1" s="41"/>
      <c r="PRM1" s="41"/>
      <c r="PRN1" s="41"/>
      <c r="PRO1" s="41"/>
      <c r="PRP1" s="41"/>
      <c r="PRQ1" s="41"/>
      <c r="PRR1" s="41"/>
      <c r="PRS1" s="41"/>
      <c r="PRT1" s="41"/>
      <c r="PRU1" s="41"/>
      <c r="PRV1" s="41"/>
      <c r="PRW1" s="41"/>
      <c r="PRX1" s="41"/>
      <c r="PRY1" s="41"/>
      <c r="PRZ1" s="41"/>
      <c r="PSA1" s="41"/>
      <c r="PSB1" s="41"/>
      <c r="PSC1" s="41"/>
      <c r="PSD1" s="41"/>
      <c r="PSE1" s="41"/>
      <c r="PSF1" s="41"/>
      <c r="PSG1" s="41"/>
      <c r="PSH1" s="41"/>
      <c r="PSI1" s="41"/>
      <c r="PSJ1" s="41"/>
      <c r="PSK1" s="41"/>
      <c r="PSL1" s="41"/>
      <c r="PSM1" s="41"/>
      <c r="PSN1" s="41"/>
      <c r="PSO1" s="41"/>
      <c r="PSP1" s="41"/>
      <c r="PSQ1" s="41"/>
      <c r="PSR1" s="41"/>
      <c r="PSS1" s="41"/>
      <c r="PST1" s="41"/>
      <c r="PSU1" s="41"/>
      <c r="PSV1" s="41"/>
      <c r="PSW1" s="41"/>
      <c r="PSX1" s="41"/>
      <c r="PSY1" s="41"/>
      <c r="PSZ1" s="41"/>
      <c r="PTA1" s="41"/>
      <c r="PTB1" s="41"/>
      <c r="PTC1" s="41"/>
      <c r="PTD1" s="41"/>
      <c r="PTE1" s="41"/>
      <c r="PTF1" s="41"/>
      <c r="PTG1" s="41"/>
      <c r="PTH1" s="41"/>
      <c r="PTI1" s="41"/>
      <c r="PTJ1" s="41"/>
      <c r="PTK1" s="41"/>
      <c r="PTL1" s="41"/>
      <c r="PTM1" s="41"/>
      <c r="PTN1" s="41"/>
      <c r="PTO1" s="41"/>
      <c r="PTP1" s="41"/>
      <c r="PTQ1" s="41"/>
      <c r="PTR1" s="41"/>
      <c r="PTS1" s="41"/>
      <c r="PTT1" s="41"/>
      <c r="PTU1" s="41"/>
      <c r="PTV1" s="41"/>
      <c r="PTW1" s="41"/>
      <c r="PTX1" s="41"/>
      <c r="PTY1" s="41"/>
      <c r="PTZ1" s="41"/>
      <c r="PUA1" s="41"/>
      <c r="PUB1" s="41"/>
      <c r="PUC1" s="41"/>
      <c r="PUD1" s="41"/>
      <c r="PUE1" s="41"/>
      <c r="PUF1" s="41"/>
      <c r="PUG1" s="41"/>
      <c r="PUH1" s="41"/>
      <c r="PUI1" s="41"/>
      <c r="PUJ1" s="41"/>
      <c r="PUK1" s="41"/>
      <c r="PUL1" s="41"/>
      <c r="PUM1" s="41"/>
      <c r="PUN1" s="41"/>
      <c r="PUO1" s="41"/>
      <c r="PUP1" s="41"/>
      <c r="PUQ1" s="41"/>
      <c r="PUR1" s="41"/>
      <c r="PUS1" s="41"/>
      <c r="PUT1" s="41"/>
      <c r="PUU1" s="41"/>
      <c r="PUV1" s="41"/>
      <c r="PUW1" s="41"/>
      <c r="PUX1" s="41"/>
      <c r="PUY1" s="41"/>
      <c r="PUZ1" s="41"/>
      <c r="PVA1" s="41"/>
      <c r="PVB1" s="41"/>
      <c r="PVC1" s="41"/>
      <c r="PVD1" s="41"/>
      <c r="PVE1" s="41"/>
      <c r="PVF1" s="41"/>
      <c r="PVG1" s="41"/>
      <c r="PVH1" s="41"/>
      <c r="PVI1" s="41"/>
      <c r="PVJ1" s="41"/>
      <c r="PVK1" s="41"/>
      <c r="PVL1" s="41"/>
      <c r="PVM1" s="41"/>
      <c r="PVN1" s="41"/>
      <c r="PVO1" s="41"/>
      <c r="PVP1" s="41"/>
      <c r="PVQ1" s="41"/>
      <c r="PVR1" s="41"/>
      <c r="PVS1" s="41"/>
      <c r="PVT1" s="41"/>
      <c r="PVU1" s="41"/>
      <c r="PVV1" s="41"/>
      <c r="PVW1" s="41"/>
      <c r="PVX1" s="41"/>
      <c r="PVY1" s="41"/>
      <c r="PVZ1" s="41"/>
      <c r="PWA1" s="41"/>
      <c r="PWB1" s="41"/>
      <c r="PWC1" s="41"/>
      <c r="PWD1" s="41"/>
      <c r="PWE1" s="41"/>
      <c r="PWF1" s="41"/>
      <c r="PWG1" s="41"/>
      <c r="PWH1" s="41"/>
      <c r="PWI1" s="41"/>
      <c r="PWJ1" s="41"/>
      <c r="PWK1" s="41"/>
      <c r="PWL1" s="41"/>
      <c r="PWM1" s="41"/>
      <c r="PWN1" s="41"/>
      <c r="PWO1" s="41"/>
      <c r="PWP1" s="41"/>
      <c r="PWQ1" s="41"/>
      <c r="PWR1" s="41"/>
      <c r="PWS1" s="41"/>
      <c r="PWT1" s="41"/>
      <c r="PWU1" s="41"/>
      <c r="PWV1" s="41"/>
      <c r="PWW1" s="41"/>
      <c r="PWX1" s="41"/>
      <c r="PWY1" s="41"/>
      <c r="PWZ1" s="41"/>
      <c r="PXA1" s="41"/>
      <c r="PXB1" s="41"/>
      <c r="PXC1" s="41"/>
      <c r="PXD1" s="41"/>
      <c r="PXE1" s="41"/>
      <c r="PXF1" s="41"/>
      <c r="PXG1" s="41"/>
      <c r="PXH1" s="41"/>
      <c r="PXI1" s="41"/>
      <c r="PXJ1" s="41"/>
      <c r="PXK1" s="41"/>
      <c r="PXL1" s="41"/>
      <c r="PXM1" s="41"/>
      <c r="PXN1" s="41"/>
      <c r="PXO1" s="41"/>
      <c r="PXP1" s="41"/>
      <c r="PXQ1" s="41"/>
      <c r="PXR1" s="41"/>
      <c r="PXS1" s="41"/>
      <c r="PXT1" s="41"/>
      <c r="PXU1" s="41"/>
      <c r="PXV1" s="41"/>
      <c r="PXW1" s="41"/>
      <c r="PXX1" s="41"/>
      <c r="PXY1" s="41"/>
      <c r="PXZ1" s="41"/>
      <c r="PYA1" s="41"/>
      <c r="PYB1" s="41"/>
      <c r="PYC1" s="41"/>
      <c r="PYD1" s="41"/>
      <c r="PYE1" s="41"/>
      <c r="PYF1" s="41"/>
      <c r="PYG1" s="41"/>
      <c r="PYH1" s="41"/>
      <c r="PYI1" s="41"/>
      <c r="PYJ1" s="41"/>
      <c r="PYK1" s="41"/>
      <c r="PYL1" s="41"/>
      <c r="PYM1" s="41"/>
      <c r="PYN1" s="41"/>
      <c r="PYO1" s="41"/>
      <c r="PYP1" s="41"/>
      <c r="PYQ1" s="41"/>
      <c r="PYR1" s="41"/>
      <c r="PYS1" s="41"/>
      <c r="PYT1" s="41"/>
      <c r="PYU1" s="41"/>
      <c r="PYV1" s="41"/>
      <c r="PYW1" s="41"/>
      <c r="PYX1" s="41"/>
      <c r="PYY1" s="41"/>
      <c r="PYZ1" s="41"/>
      <c r="PZA1" s="41"/>
      <c r="PZB1" s="41"/>
      <c r="PZC1" s="41"/>
      <c r="PZD1" s="41"/>
      <c r="PZE1" s="41"/>
      <c r="PZF1" s="41"/>
      <c r="PZG1" s="41"/>
      <c r="PZH1" s="41"/>
      <c r="PZI1" s="41"/>
      <c r="PZJ1" s="41"/>
      <c r="PZK1" s="41"/>
      <c r="PZL1" s="41"/>
      <c r="PZM1" s="41"/>
      <c r="PZN1" s="41"/>
      <c r="PZO1" s="41"/>
      <c r="PZP1" s="41"/>
      <c r="PZQ1" s="41"/>
      <c r="PZR1" s="41"/>
      <c r="PZS1" s="41"/>
      <c r="PZT1" s="41"/>
      <c r="PZU1" s="41"/>
      <c r="PZV1" s="41"/>
      <c r="PZW1" s="41"/>
      <c r="PZX1" s="41"/>
      <c r="PZY1" s="41"/>
      <c r="PZZ1" s="41"/>
      <c r="QAA1" s="41"/>
      <c r="QAB1" s="41"/>
      <c r="QAC1" s="41"/>
      <c r="QAD1" s="41"/>
      <c r="QAE1" s="41"/>
      <c r="QAF1" s="41"/>
      <c r="QAG1" s="41"/>
      <c r="QAH1" s="41"/>
      <c r="QAI1" s="41"/>
      <c r="QAJ1" s="41"/>
      <c r="QAK1" s="41"/>
      <c r="QAL1" s="41"/>
      <c r="QAM1" s="41"/>
      <c r="QAN1" s="41"/>
      <c r="QAO1" s="41"/>
      <c r="QAP1" s="41"/>
      <c r="QAQ1" s="41"/>
      <c r="QAR1" s="41"/>
      <c r="QAS1" s="41"/>
      <c r="QAT1" s="41"/>
      <c r="QAU1" s="41"/>
      <c r="QAV1" s="41"/>
      <c r="QAW1" s="41"/>
      <c r="QAX1" s="41"/>
      <c r="QAY1" s="41"/>
      <c r="QAZ1" s="41"/>
      <c r="QBA1" s="41"/>
      <c r="QBB1" s="41"/>
      <c r="QBC1" s="41"/>
      <c r="QBD1" s="41"/>
      <c r="QBE1" s="41"/>
      <c r="QBF1" s="41"/>
      <c r="QBG1" s="41"/>
      <c r="QBH1" s="41"/>
      <c r="QBI1" s="41"/>
      <c r="QBJ1" s="41"/>
      <c r="QBK1" s="41"/>
      <c r="QBL1" s="41"/>
      <c r="QBM1" s="41"/>
      <c r="QBN1" s="41"/>
      <c r="QBO1" s="41"/>
      <c r="QBP1" s="41"/>
      <c r="QBQ1" s="41"/>
      <c r="QBR1" s="41"/>
      <c r="QBS1" s="41"/>
      <c r="QBT1" s="41"/>
      <c r="QBU1" s="41"/>
      <c r="QBV1" s="41"/>
      <c r="QBW1" s="41"/>
      <c r="QBX1" s="41"/>
      <c r="QBY1" s="41"/>
      <c r="QBZ1" s="41"/>
      <c r="QCA1" s="41"/>
      <c r="QCB1" s="41"/>
      <c r="QCC1" s="41"/>
      <c r="QCD1" s="41"/>
      <c r="QCE1" s="41"/>
      <c r="QCF1" s="41"/>
      <c r="QCG1" s="41"/>
      <c r="QCH1" s="41"/>
      <c r="QCI1" s="41"/>
      <c r="QCJ1" s="41"/>
      <c r="QCK1" s="41"/>
      <c r="QCL1" s="41"/>
      <c r="QCM1" s="41"/>
      <c r="QCN1" s="41"/>
      <c r="QCO1" s="41"/>
      <c r="QCP1" s="41"/>
      <c r="QCQ1" s="41"/>
      <c r="QCR1" s="41"/>
      <c r="QCS1" s="41"/>
      <c r="QCT1" s="41"/>
      <c r="QCU1" s="41"/>
      <c r="QCV1" s="41"/>
      <c r="QCW1" s="41"/>
      <c r="QCX1" s="41"/>
      <c r="QCY1" s="41"/>
      <c r="QCZ1" s="41"/>
      <c r="QDA1" s="41"/>
      <c r="QDB1" s="41"/>
      <c r="QDC1" s="41"/>
      <c r="QDD1" s="41"/>
      <c r="QDE1" s="41"/>
      <c r="QDF1" s="41"/>
      <c r="QDG1" s="41"/>
      <c r="QDH1" s="41"/>
      <c r="QDI1" s="41"/>
      <c r="QDJ1" s="41"/>
      <c r="QDK1" s="41"/>
      <c r="QDL1" s="41"/>
      <c r="QDM1" s="41"/>
      <c r="QDN1" s="41"/>
      <c r="QDO1" s="41"/>
      <c r="QDP1" s="41"/>
      <c r="QDQ1" s="41"/>
      <c r="QDR1" s="41"/>
      <c r="QDS1" s="41"/>
      <c r="QDT1" s="41"/>
      <c r="QDU1" s="41"/>
      <c r="QDV1" s="41"/>
      <c r="QDW1" s="41"/>
      <c r="QDX1" s="41"/>
      <c r="QDY1" s="41"/>
      <c r="QDZ1" s="41"/>
      <c r="QEA1" s="41"/>
      <c r="QEB1" s="41"/>
      <c r="QEC1" s="41"/>
      <c r="QED1" s="41"/>
      <c r="QEE1" s="41"/>
      <c r="QEF1" s="41"/>
      <c r="QEG1" s="41"/>
      <c r="QEH1" s="41"/>
      <c r="QEI1" s="41"/>
      <c r="QEJ1" s="41"/>
      <c r="QEK1" s="41"/>
      <c r="QEL1" s="41"/>
      <c r="QEM1" s="41"/>
      <c r="QEN1" s="41"/>
      <c r="QEO1" s="41"/>
      <c r="QEP1" s="41"/>
      <c r="QEQ1" s="41"/>
      <c r="QER1" s="41"/>
      <c r="QES1" s="41"/>
      <c r="QET1" s="41"/>
      <c r="QEU1" s="41"/>
      <c r="QEV1" s="41"/>
      <c r="QEW1" s="41"/>
      <c r="QEX1" s="41"/>
      <c r="QEY1" s="41"/>
      <c r="QEZ1" s="41"/>
      <c r="QFA1" s="41"/>
      <c r="QFB1" s="41"/>
      <c r="QFC1" s="41"/>
      <c r="QFD1" s="41"/>
      <c r="QFE1" s="41"/>
      <c r="QFF1" s="41"/>
      <c r="QFG1" s="41"/>
      <c r="QFH1" s="41"/>
      <c r="QFI1" s="41"/>
      <c r="QFJ1" s="41"/>
      <c r="QFK1" s="41"/>
      <c r="QFL1" s="41"/>
      <c r="QFM1" s="41"/>
      <c r="QFN1" s="41"/>
      <c r="QFO1" s="41"/>
      <c r="QFP1" s="41"/>
      <c r="QFQ1" s="41"/>
      <c r="QFR1" s="41"/>
      <c r="QFS1" s="41"/>
      <c r="QFT1" s="41"/>
      <c r="QFU1" s="41"/>
      <c r="QFV1" s="41"/>
      <c r="QFW1" s="41"/>
      <c r="QFX1" s="41"/>
      <c r="QFY1" s="41"/>
      <c r="QFZ1" s="41"/>
      <c r="QGA1" s="41"/>
      <c r="QGB1" s="41"/>
      <c r="QGC1" s="41"/>
      <c r="QGD1" s="41"/>
      <c r="QGE1" s="41"/>
      <c r="QGF1" s="41"/>
      <c r="QGG1" s="41"/>
      <c r="QGH1" s="41"/>
      <c r="QGI1" s="41"/>
      <c r="QGJ1" s="41"/>
      <c r="QGK1" s="41"/>
      <c r="QGL1" s="41"/>
      <c r="QGM1" s="41"/>
      <c r="QGN1" s="41"/>
      <c r="QGO1" s="41"/>
      <c r="QGP1" s="41"/>
      <c r="QGQ1" s="41"/>
      <c r="QGR1" s="41"/>
      <c r="QGS1" s="41"/>
      <c r="QGT1" s="41"/>
      <c r="QGU1" s="41"/>
      <c r="QGV1" s="41"/>
      <c r="QGW1" s="41"/>
      <c r="QGX1" s="41"/>
      <c r="QGY1" s="41"/>
      <c r="QGZ1" s="41"/>
      <c r="QHA1" s="41"/>
      <c r="QHB1" s="41"/>
      <c r="QHC1" s="41"/>
      <c r="QHD1" s="41"/>
      <c r="QHE1" s="41"/>
      <c r="QHF1" s="41"/>
      <c r="QHG1" s="41"/>
      <c r="QHH1" s="41"/>
      <c r="QHI1" s="41"/>
      <c r="QHJ1" s="41"/>
      <c r="QHK1" s="41"/>
      <c r="QHL1" s="41"/>
      <c r="QHM1" s="41"/>
      <c r="QHN1" s="41"/>
      <c r="QHO1" s="41"/>
      <c r="QHP1" s="41"/>
      <c r="QHQ1" s="41"/>
      <c r="QHR1" s="41"/>
      <c r="QHS1" s="41"/>
      <c r="QHT1" s="41"/>
      <c r="QHU1" s="41"/>
      <c r="QHV1" s="41"/>
      <c r="QHW1" s="41"/>
      <c r="QHX1" s="41"/>
      <c r="QHY1" s="41"/>
      <c r="QHZ1" s="41"/>
      <c r="QIA1" s="41"/>
      <c r="QIB1" s="41"/>
      <c r="QIC1" s="41"/>
      <c r="QID1" s="41"/>
      <c r="QIE1" s="41"/>
      <c r="QIF1" s="41"/>
      <c r="QIG1" s="41"/>
      <c r="QIH1" s="41"/>
      <c r="QII1" s="41"/>
      <c r="QIJ1" s="41"/>
      <c r="QIK1" s="41"/>
      <c r="QIL1" s="41"/>
      <c r="QIM1" s="41"/>
      <c r="QIN1" s="41"/>
      <c r="QIO1" s="41"/>
      <c r="QIP1" s="41"/>
      <c r="QIQ1" s="41"/>
      <c r="QIR1" s="41"/>
      <c r="QIS1" s="41"/>
      <c r="QIT1" s="41"/>
      <c r="QIU1" s="41"/>
      <c r="QIV1" s="41"/>
      <c r="QIW1" s="41"/>
      <c r="QIX1" s="41"/>
      <c r="QIY1" s="41"/>
      <c r="QIZ1" s="41"/>
      <c r="QJA1" s="41"/>
      <c r="QJB1" s="41"/>
      <c r="QJC1" s="41"/>
      <c r="QJD1" s="41"/>
      <c r="QJE1" s="41"/>
      <c r="QJF1" s="41"/>
      <c r="QJG1" s="41"/>
      <c r="QJH1" s="41"/>
      <c r="QJI1" s="41"/>
      <c r="QJJ1" s="41"/>
      <c r="QJK1" s="41"/>
      <c r="QJL1" s="41"/>
      <c r="QJM1" s="41"/>
      <c r="QJN1" s="41"/>
      <c r="QJO1" s="41"/>
      <c r="QJP1" s="41"/>
      <c r="QJQ1" s="41"/>
      <c r="QJR1" s="41"/>
      <c r="QJS1" s="41"/>
      <c r="QJT1" s="41"/>
      <c r="QJU1" s="41"/>
      <c r="QJV1" s="41"/>
      <c r="QJW1" s="41"/>
      <c r="QJX1" s="41"/>
      <c r="QJY1" s="41"/>
      <c r="QJZ1" s="41"/>
      <c r="QKA1" s="41"/>
      <c r="QKB1" s="41"/>
      <c r="QKC1" s="41"/>
      <c r="QKD1" s="41"/>
      <c r="QKE1" s="41"/>
      <c r="QKF1" s="41"/>
      <c r="QKG1" s="41"/>
      <c r="QKH1" s="41"/>
      <c r="QKI1" s="41"/>
      <c r="QKJ1" s="41"/>
      <c r="QKK1" s="41"/>
      <c r="QKL1" s="41"/>
      <c r="QKM1" s="41"/>
      <c r="QKN1" s="41"/>
      <c r="QKO1" s="41"/>
      <c r="QKP1" s="41"/>
      <c r="QKQ1" s="41"/>
      <c r="QKR1" s="41"/>
      <c r="QKS1" s="41"/>
      <c r="QKT1" s="41"/>
      <c r="QKU1" s="41"/>
      <c r="QKV1" s="41"/>
      <c r="QKW1" s="41"/>
      <c r="QKX1" s="41"/>
      <c r="QKY1" s="41"/>
      <c r="QKZ1" s="41"/>
      <c r="QLA1" s="41"/>
      <c r="QLB1" s="41"/>
      <c r="QLC1" s="41"/>
      <c r="QLD1" s="41"/>
      <c r="QLE1" s="41"/>
      <c r="QLF1" s="41"/>
      <c r="QLG1" s="41"/>
      <c r="QLH1" s="41"/>
      <c r="QLI1" s="41"/>
      <c r="QLJ1" s="41"/>
      <c r="QLK1" s="41"/>
      <c r="QLL1" s="41"/>
      <c r="QLM1" s="41"/>
      <c r="QLN1" s="41"/>
      <c r="QLO1" s="41"/>
      <c r="QLP1" s="41"/>
      <c r="QLQ1" s="41"/>
      <c r="QLR1" s="41"/>
      <c r="QLS1" s="41"/>
      <c r="QLT1" s="41"/>
      <c r="QLU1" s="41"/>
      <c r="QLV1" s="41"/>
      <c r="QLW1" s="41"/>
      <c r="QLX1" s="41"/>
      <c r="QLY1" s="41"/>
      <c r="QLZ1" s="41"/>
      <c r="QMA1" s="41"/>
      <c r="QMB1" s="41"/>
      <c r="QMC1" s="41"/>
      <c r="QMD1" s="41"/>
      <c r="QME1" s="41"/>
      <c r="QMF1" s="41"/>
      <c r="QMG1" s="41"/>
      <c r="QMH1" s="41"/>
      <c r="QMI1" s="41"/>
      <c r="QMJ1" s="41"/>
      <c r="QMK1" s="41"/>
      <c r="QML1" s="41"/>
      <c r="QMM1" s="41"/>
      <c r="QMN1" s="41"/>
      <c r="QMO1" s="41"/>
      <c r="QMP1" s="41"/>
      <c r="QMQ1" s="41"/>
      <c r="QMR1" s="41"/>
      <c r="QMS1" s="41"/>
      <c r="QMT1" s="41"/>
      <c r="QMU1" s="41"/>
      <c r="QMV1" s="41"/>
      <c r="QMW1" s="41"/>
      <c r="QMX1" s="41"/>
      <c r="QMY1" s="41"/>
      <c r="QMZ1" s="41"/>
      <c r="QNA1" s="41"/>
      <c r="QNB1" s="41"/>
      <c r="QNC1" s="41"/>
      <c r="QND1" s="41"/>
      <c r="QNE1" s="41"/>
      <c r="QNF1" s="41"/>
      <c r="QNG1" s="41"/>
      <c r="QNH1" s="41"/>
      <c r="QNI1" s="41"/>
      <c r="QNJ1" s="41"/>
      <c r="QNK1" s="41"/>
      <c r="QNL1" s="41"/>
      <c r="QNM1" s="41"/>
      <c r="QNN1" s="41"/>
      <c r="QNO1" s="41"/>
      <c r="QNP1" s="41"/>
      <c r="QNQ1" s="41"/>
      <c r="QNR1" s="41"/>
      <c r="QNS1" s="41"/>
      <c r="QNT1" s="41"/>
      <c r="QNU1" s="41"/>
      <c r="QNV1" s="41"/>
      <c r="QNW1" s="41"/>
      <c r="QNX1" s="41"/>
      <c r="QNY1" s="41"/>
      <c r="QNZ1" s="41"/>
      <c r="QOA1" s="41"/>
      <c r="QOB1" s="41"/>
      <c r="QOC1" s="41"/>
      <c r="QOD1" s="41"/>
      <c r="QOE1" s="41"/>
      <c r="QOF1" s="41"/>
      <c r="QOG1" s="41"/>
      <c r="QOH1" s="41"/>
      <c r="QOI1" s="41"/>
      <c r="QOJ1" s="41"/>
      <c r="QOK1" s="41"/>
      <c r="QOL1" s="41"/>
      <c r="QOM1" s="41"/>
      <c r="QON1" s="41"/>
      <c r="QOO1" s="41"/>
      <c r="QOP1" s="41"/>
      <c r="QOQ1" s="41"/>
      <c r="QOR1" s="41"/>
      <c r="QOS1" s="41"/>
      <c r="QOT1" s="41"/>
      <c r="QOU1" s="41"/>
      <c r="QOV1" s="41"/>
      <c r="QOW1" s="41"/>
      <c r="QOX1" s="41"/>
      <c r="QOY1" s="41"/>
      <c r="QOZ1" s="41"/>
      <c r="QPA1" s="41"/>
      <c r="QPB1" s="41"/>
      <c r="QPC1" s="41"/>
      <c r="QPD1" s="41"/>
      <c r="QPE1" s="41"/>
      <c r="QPF1" s="41"/>
      <c r="QPG1" s="41"/>
      <c r="QPH1" s="41"/>
      <c r="QPI1" s="41"/>
      <c r="QPJ1" s="41"/>
      <c r="QPK1" s="41"/>
      <c r="QPL1" s="41"/>
      <c r="QPM1" s="41"/>
      <c r="QPN1" s="41"/>
      <c r="QPO1" s="41"/>
      <c r="QPP1" s="41"/>
      <c r="QPQ1" s="41"/>
      <c r="QPR1" s="41"/>
      <c r="QPS1" s="41"/>
      <c r="QPT1" s="41"/>
      <c r="QPU1" s="41"/>
      <c r="QPV1" s="41"/>
      <c r="QPW1" s="41"/>
      <c r="QPX1" s="41"/>
      <c r="QPY1" s="41"/>
      <c r="QPZ1" s="41"/>
      <c r="QQA1" s="41"/>
      <c r="QQB1" s="41"/>
      <c r="QQC1" s="41"/>
      <c r="QQD1" s="41"/>
      <c r="QQE1" s="41"/>
      <c r="QQF1" s="41"/>
      <c r="QQG1" s="41"/>
      <c r="QQH1" s="41"/>
      <c r="QQI1" s="41"/>
      <c r="QQJ1" s="41"/>
      <c r="QQK1" s="41"/>
      <c r="QQL1" s="41"/>
      <c r="QQM1" s="41"/>
      <c r="QQN1" s="41"/>
      <c r="QQO1" s="41"/>
      <c r="QQP1" s="41"/>
      <c r="QQQ1" s="41"/>
      <c r="QQR1" s="41"/>
      <c r="QQS1" s="41"/>
      <c r="QQT1" s="41"/>
      <c r="QQU1" s="41"/>
      <c r="QQV1" s="41"/>
      <c r="QQW1" s="41"/>
      <c r="QQX1" s="41"/>
      <c r="QQY1" s="41"/>
      <c r="QQZ1" s="41"/>
      <c r="QRA1" s="41"/>
      <c r="QRB1" s="41"/>
      <c r="QRC1" s="41"/>
      <c r="QRD1" s="41"/>
      <c r="QRE1" s="41"/>
      <c r="QRF1" s="41"/>
      <c r="QRG1" s="41"/>
      <c r="QRH1" s="41"/>
      <c r="QRI1" s="41"/>
      <c r="QRJ1" s="41"/>
      <c r="QRK1" s="41"/>
      <c r="QRL1" s="41"/>
      <c r="QRM1" s="41"/>
      <c r="QRN1" s="41"/>
      <c r="QRO1" s="41"/>
      <c r="QRP1" s="41"/>
      <c r="QRQ1" s="41"/>
      <c r="QRR1" s="41"/>
      <c r="QRS1" s="41"/>
      <c r="QRT1" s="41"/>
      <c r="QRU1" s="41"/>
      <c r="QRV1" s="41"/>
      <c r="QRW1" s="41"/>
      <c r="QRX1" s="41"/>
      <c r="QRY1" s="41"/>
      <c r="QRZ1" s="41"/>
      <c r="QSA1" s="41"/>
      <c r="QSB1" s="41"/>
      <c r="QSC1" s="41"/>
      <c r="QSD1" s="41"/>
      <c r="QSE1" s="41"/>
      <c r="QSF1" s="41"/>
      <c r="QSG1" s="41"/>
      <c r="QSH1" s="41"/>
      <c r="QSI1" s="41"/>
      <c r="QSJ1" s="41"/>
      <c r="QSK1" s="41"/>
      <c r="QSL1" s="41"/>
      <c r="QSM1" s="41"/>
      <c r="QSN1" s="41"/>
      <c r="QSO1" s="41"/>
      <c r="QSP1" s="41"/>
      <c r="QSQ1" s="41"/>
      <c r="QSR1" s="41"/>
      <c r="QSS1" s="41"/>
      <c r="QST1" s="41"/>
      <c r="QSU1" s="41"/>
      <c r="QSV1" s="41"/>
      <c r="QSW1" s="41"/>
      <c r="QSX1" s="41"/>
      <c r="QSY1" s="41"/>
      <c r="QSZ1" s="41"/>
      <c r="QTA1" s="41"/>
      <c r="QTB1" s="41"/>
      <c r="QTC1" s="41"/>
      <c r="QTD1" s="41"/>
      <c r="QTE1" s="41"/>
      <c r="QTF1" s="41"/>
      <c r="QTG1" s="41"/>
      <c r="QTH1" s="41"/>
      <c r="QTI1" s="41"/>
      <c r="QTJ1" s="41"/>
      <c r="QTK1" s="41"/>
      <c r="QTL1" s="41"/>
      <c r="QTM1" s="41"/>
      <c r="QTN1" s="41"/>
      <c r="QTO1" s="41"/>
      <c r="QTP1" s="41"/>
      <c r="QTQ1" s="41"/>
      <c r="QTR1" s="41"/>
      <c r="QTS1" s="41"/>
      <c r="QTT1" s="41"/>
      <c r="QTU1" s="41"/>
      <c r="QTV1" s="41"/>
      <c r="QTW1" s="41"/>
      <c r="QTX1" s="41"/>
      <c r="QTY1" s="41"/>
      <c r="QTZ1" s="41"/>
      <c r="QUA1" s="41"/>
      <c r="QUB1" s="41"/>
      <c r="QUC1" s="41"/>
      <c r="QUD1" s="41"/>
      <c r="QUE1" s="41"/>
      <c r="QUF1" s="41"/>
      <c r="QUG1" s="41"/>
      <c r="QUH1" s="41"/>
      <c r="QUI1" s="41"/>
      <c r="QUJ1" s="41"/>
      <c r="QUK1" s="41"/>
      <c r="QUL1" s="41"/>
      <c r="QUM1" s="41"/>
      <c r="QUN1" s="41"/>
      <c r="QUO1" s="41"/>
      <c r="QUP1" s="41"/>
      <c r="QUQ1" s="41"/>
      <c r="QUR1" s="41"/>
      <c r="QUS1" s="41"/>
      <c r="QUT1" s="41"/>
      <c r="QUU1" s="41"/>
      <c r="QUV1" s="41"/>
      <c r="QUW1" s="41"/>
      <c r="QUX1" s="41"/>
      <c r="QUY1" s="41"/>
      <c r="QUZ1" s="41"/>
      <c r="QVA1" s="41"/>
      <c r="QVB1" s="41"/>
      <c r="QVC1" s="41"/>
      <c r="QVD1" s="41"/>
      <c r="QVE1" s="41"/>
      <c r="QVF1" s="41"/>
      <c r="QVG1" s="41"/>
      <c r="QVH1" s="41"/>
      <c r="QVI1" s="41"/>
      <c r="QVJ1" s="41"/>
      <c r="QVK1" s="41"/>
      <c r="QVL1" s="41"/>
      <c r="QVM1" s="41"/>
      <c r="QVN1" s="41"/>
      <c r="QVO1" s="41"/>
      <c r="QVP1" s="41"/>
      <c r="QVQ1" s="41"/>
      <c r="QVR1" s="41"/>
      <c r="QVS1" s="41"/>
      <c r="QVT1" s="41"/>
      <c r="QVU1" s="41"/>
      <c r="QVV1" s="41"/>
      <c r="QVW1" s="41"/>
      <c r="QVX1" s="41"/>
      <c r="QVY1" s="41"/>
      <c r="QVZ1" s="41"/>
      <c r="QWA1" s="41"/>
      <c r="QWB1" s="41"/>
      <c r="QWC1" s="41"/>
      <c r="QWD1" s="41"/>
      <c r="QWE1" s="41"/>
      <c r="QWF1" s="41"/>
      <c r="QWG1" s="41"/>
      <c r="QWH1" s="41"/>
      <c r="QWI1" s="41"/>
      <c r="QWJ1" s="41"/>
      <c r="QWK1" s="41"/>
      <c r="QWL1" s="41"/>
      <c r="QWM1" s="41"/>
      <c r="QWN1" s="41"/>
      <c r="QWO1" s="41"/>
      <c r="QWP1" s="41"/>
      <c r="QWQ1" s="41"/>
      <c r="QWR1" s="41"/>
      <c r="QWS1" s="41"/>
      <c r="QWT1" s="41"/>
      <c r="QWU1" s="41"/>
      <c r="QWV1" s="41"/>
      <c r="QWW1" s="41"/>
      <c r="QWX1" s="41"/>
      <c r="QWY1" s="41"/>
      <c r="QWZ1" s="41"/>
      <c r="QXA1" s="41"/>
      <c r="QXB1" s="41"/>
      <c r="QXC1" s="41"/>
      <c r="QXD1" s="41"/>
      <c r="QXE1" s="41"/>
      <c r="QXF1" s="41"/>
      <c r="QXG1" s="41"/>
      <c r="QXH1" s="41"/>
      <c r="QXI1" s="41"/>
      <c r="QXJ1" s="41"/>
      <c r="QXK1" s="41"/>
      <c r="QXL1" s="41"/>
      <c r="QXM1" s="41"/>
      <c r="QXN1" s="41"/>
      <c r="QXO1" s="41"/>
      <c r="QXP1" s="41"/>
      <c r="QXQ1" s="41"/>
      <c r="QXR1" s="41"/>
      <c r="QXS1" s="41"/>
      <c r="QXT1" s="41"/>
      <c r="QXU1" s="41"/>
      <c r="QXV1" s="41"/>
      <c r="QXW1" s="41"/>
      <c r="QXX1" s="41"/>
      <c r="QXY1" s="41"/>
      <c r="QXZ1" s="41"/>
      <c r="QYA1" s="41"/>
      <c r="QYB1" s="41"/>
      <c r="QYC1" s="41"/>
      <c r="QYD1" s="41"/>
      <c r="QYE1" s="41"/>
      <c r="QYF1" s="41"/>
      <c r="QYG1" s="41"/>
      <c r="QYH1" s="41"/>
      <c r="QYI1" s="41"/>
      <c r="QYJ1" s="41"/>
      <c r="QYK1" s="41"/>
      <c r="QYL1" s="41"/>
      <c r="QYM1" s="41"/>
      <c r="QYN1" s="41"/>
      <c r="QYO1" s="41"/>
      <c r="QYP1" s="41"/>
      <c r="QYQ1" s="41"/>
      <c r="QYR1" s="41"/>
      <c r="QYS1" s="41"/>
      <c r="QYT1" s="41"/>
      <c r="QYU1" s="41"/>
      <c r="QYV1" s="41"/>
      <c r="QYW1" s="41"/>
      <c r="QYX1" s="41"/>
      <c r="QYY1" s="41"/>
      <c r="QYZ1" s="41"/>
      <c r="QZA1" s="41"/>
      <c r="QZB1" s="41"/>
      <c r="QZC1" s="41"/>
      <c r="QZD1" s="41"/>
      <c r="QZE1" s="41"/>
      <c r="QZF1" s="41"/>
      <c r="QZG1" s="41"/>
      <c r="QZH1" s="41"/>
      <c r="QZI1" s="41"/>
      <c r="QZJ1" s="41"/>
      <c r="QZK1" s="41"/>
      <c r="QZL1" s="41"/>
      <c r="QZM1" s="41"/>
      <c r="QZN1" s="41"/>
      <c r="QZO1" s="41"/>
      <c r="QZP1" s="41"/>
      <c r="QZQ1" s="41"/>
      <c r="QZR1" s="41"/>
      <c r="QZS1" s="41"/>
      <c r="QZT1" s="41"/>
      <c r="QZU1" s="41"/>
      <c r="QZV1" s="41"/>
      <c r="QZW1" s="41"/>
      <c r="QZX1" s="41"/>
      <c r="QZY1" s="41"/>
      <c r="QZZ1" s="41"/>
      <c r="RAA1" s="41"/>
      <c r="RAB1" s="41"/>
      <c r="RAC1" s="41"/>
      <c r="RAD1" s="41"/>
      <c r="RAE1" s="41"/>
      <c r="RAF1" s="41"/>
      <c r="RAG1" s="41"/>
      <c r="RAH1" s="41"/>
      <c r="RAI1" s="41"/>
      <c r="RAJ1" s="41"/>
      <c r="RAK1" s="41"/>
      <c r="RAL1" s="41"/>
      <c r="RAM1" s="41"/>
      <c r="RAN1" s="41"/>
      <c r="RAO1" s="41"/>
      <c r="RAP1" s="41"/>
      <c r="RAQ1" s="41"/>
      <c r="RAR1" s="41"/>
      <c r="RAS1" s="41"/>
      <c r="RAT1" s="41"/>
      <c r="RAU1" s="41"/>
      <c r="RAV1" s="41"/>
      <c r="RAW1" s="41"/>
      <c r="RAX1" s="41"/>
      <c r="RAY1" s="41"/>
      <c r="RAZ1" s="41"/>
      <c r="RBA1" s="41"/>
      <c r="RBB1" s="41"/>
      <c r="RBC1" s="41"/>
      <c r="RBD1" s="41"/>
      <c r="RBE1" s="41"/>
      <c r="RBF1" s="41"/>
      <c r="RBG1" s="41"/>
      <c r="RBH1" s="41"/>
      <c r="RBI1" s="41"/>
      <c r="RBJ1" s="41"/>
      <c r="RBK1" s="41"/>
      <c r="RBL1" s="41"/>
      <c r="RBM1" s="41"/>
      <c r="RBN1" s="41"/>
      <c r="RBO1" s="41"/>
      <c r="RBP1" s="41"/>
      <c r="RBQ1" s="41"/>
      <c r="RBR1" s="41"/>
      <c r="RBS1" s="41"/>
      <c r="RBT1" s="41"/>
      <c r="RBU1" s="41"/>
      <c r="RBV1" s="41"/>
      <c r="RBW1" s="41"/>
      <c r="RBX1" s="41"/>
      <c r="RBY1" s="41"/>
      <c r="RBZ1" s="41"/>
      <c r="RCA1" s="41"/>
      <c r="RCB1" s="41"/>
      <c r="RCC1" s="41"/>
      <c r="RCD1" s="41"/>
      <c r="RCE1" s="41"/>
      <c r="RCF1" s="41"/>
      <c r="RCG1" s="41"/>
      <c r="RCH1" s="41"/>
      <c r="RCI1" s="41"/>
      <c r="RCJ1" s="41"/>
      <c r="RCK1" s="41"/>
      <c r="RCL1" s="41"/>
      <c r="RCM1" s="41"/>
      <c r="RCN1" s="41"/>
      <c r="RCO1" s="41"/>
      <c r="RCP1" s="41"/>
      <c r="RCQ1" s="41"/>
      <c r="RCR1" s="41"/>
      <c r="RCS1" s="41"/>
      <c r="RCT1" s="41"/>
      <c r="RCU1" s="41"/>
      <c r="RCV1" s="41"/>
      <c r="RCW1" s="41"/>
      <c r="RCX1" s="41"/>
      <c r="RCY1" s="41"/>
      <c r="RCZ1" s="41"/>
      <c r="RDA1" s="41"/>
      <c r="RDB1" s="41"/>
      <c r="RDC1" s="41"/>
      <c r="RDD1" s="41"/>
      <c r="RDE1" s="41"/>
      <c r="RDF1" s="41"/>
      <c r="RDG1" s="41"/>
      <c r="RDH1" s="41"/>
      <c r="RDI1" s="41"/>
      <c r="RDJ1" s="41"/>
      <c r="RDK1" s="41"/>
      <c r="RDL1" s="41"/>
      <c r="RDM1" s="41"/>
      <c r="RDN1" s="41"/>
      <c r="RDO1" s="41"/>
      <c r="RDP1" s="41"/>
      <c r="RDQ1" s="41"/>
      <c r="RDR1" s="41"/>
      <c r="RDS1" s="41"/>
      <c r="RDT1" s="41"/>
      <c r="RDU1" s="41"/>
      <c r="RDV1" s="41"/>
      <c r="RDW1" s="41"/>
      <c r="RDX1" s="41"/>
      <c r="RDY1" s="41"/>
      <c r="RDZ1" s="41"/>
      <c r="REA1" s="41"/>
      <c r="REB1" s="41"/>
      <c r="REC1" s="41"/>
      <c r="RED1" s="41"/>
      <c r="REE1" s="41"/>
      <c r="REF1" s="41"/>
      <c r="REG1" s="41"/>
      <c r="REH1" s="41"/>
      <c r="REI1" s="41"/>
      <c r="REJ1" s="41"/>
      <c r="REK1" s="41"/>
      <c r="REL1" s="41"/>
      <c r="REM1" s="41"/>
      <c r="REN1" s="41"/>
      <c r="REO1" s="41"/>
      <c r="REP1" s="41"/>
      <c r="REQ1" s="41"/>
      <c r="RER1" s="41"/>
      <c r="RES1" s="41"/>
      <c r="RET1" s="41"/>
      <c r="REU1" s="41"/>
      <c r="REV1" s="41"/>
      <c r="REW1" s="41"/>
      <c r="REX1" s="41"/>
      <c r="REY1" s="41"/>
      <c r="REZ1" s="41"/>
      <c r="RFA1" s="41"/>
      <c r="RFB1" s="41"/>
      <c r="RFC1" s="41"/>
      <c r="RFD1" s="41"/>
      <c r="RFE1" s="41"/>
      <c r="RFF1" s="41"/>
      <c r="RFG1" s="41"/>
      <c r="RFH1" s="41"/>
      <c r="RFI1" s="41"/>
      <c r="RFJ1" s="41"/>
      <c r="RFK1" s="41"/>
      <c r="RFL1" s="41"/>
      <c r="RFM1" s="41"/>
      <c r="RFN1" s="41"/>
      <c r="RFO1" s="41"/>
      <c r="RFP1" s="41"/>
      <c r="RFQ1" s="41"/>
      <c r="RFR1" s="41"/>
      <c r="RFS1" s="41"/>
      <c r="RFT1" s="41"/>
      <c r="RFU1" s="41"/>
      <c r="RFV1" s="41"/>
      <c r="RFW1" s="41"/>
      <c r="RFX1" s="41"/>
      <c r="RFY1" s="41"/>
      <c r="RFZ1" s="41"/>
      <c r="RGA1" s="41"/>
      <c r="RGB1" s="41"/>
      <c r="RGC1" s="41"/>
      <c r="RGD1" s="41"/>
      <c r="RGE1" s="41"/>
      <c r="RGF1" s="41"/>
      <c r="RGG1" s="41"/>
      <c r="RGH1" s="41"/>
      <c r="RGI1" s="41"/>
      <c r="RGJ1" s="41"/>
      <c r="RGK1" s="41"/>
      <c r="RGL1" s="41"/>
      <c r="RGM1" s="41"/>
      <c r="RGN1" s="41"/>
      <c r="RGO1" s="41"/>
      <c r="RGP1" s="41"/>
      <c r="RGQ1" s="41"/>
      <c r="RGR1" s="41"/>
      <c r="RGS1" s="41"/>
      <c r="RGT1" s="41"/>
      <c r="RGU1" s="41"/>
      <c r="RGV1" s="41"/>
      <c r="RGW1" s="41"/>
      <c r="RGX1" s="41"/>
      <c r="RGY1" s="41"/>
      <c r="RGZ1" s="41"/>
      <c r="RHA1" s="41"/>
      <c r="RHB1" s="41"/>
      <c r="RHC1" s="41"/>
      <c r="RHD1" s="41"/>
      <c r="RHE1" s="41"/>
      <c r="RHF1" s="41"/>
      <c r="RHG1" s="41"/>
      <c r="RHH1" s="41"/>
      <c r="RHI1" s="41"/>
      <c r="RHJ1" s="41"/>
      <c r="RHK1" s="41"/>
      <c r="RHL1" s="41"/>
      <c r="RHM1" s="41"/>
      <c r="RHN1" s="41"/>
      <c r="RHO1" s="41"/>
      <c r="RHP1" s="41"/>
      <c r="RHQ1" s="41"/>
      <c r="RHR1" s="41"/>
      <c r="RHS1" s="41"/>
      <c r="RHT1" s="41"/>
      <c r="RHU1" s="41"/>
      <c r="RHV1" s="41"/>
      <c r="RHW1" s="41"/>
      <c r="RHX1" s="41"/>
      <c r="RHY1" s="41"/>
      <c r="RHZ1" s="41"/>
      <c r="RIA1" s="41"/>
      <c r="RIB1" s="41"/>
      <c r="RIC1" s="41"/>
      <c r="RID1" s="41"/>
      <c r="RIE1" s="41"/>
      <c r="RIF1" s="41"/>
      <c r="RIG1" s="41"/>
      <c r="RIH1" s="41"/>
      <c r="RII1" s="41"/>
      <c r="RIJ1" s="41"/>
      <c r="RIK1" s="41"/>
      <c r="RIL1" s="41"/>
      <c r="RIM1" s="41"/>
      <c r="RIN1" s="41"/>
      <c r="RIO1" s="41"/>
      <c r="RIP1" s="41"/>
      <c r="RIQ1" s="41"/>
      <c r="RIR1" s="41"/>
      <c r="RIS1" s="41"/>
      <c r="RIT1" s="41"/>
      <c r="RIU1" s="41"/>
      <c r="RIV1" s="41"/>
      <c r="RIW1" s="41"/>
      <c r="RIX1" s="41"/>
      <c r="RIY1" s="41"/>
      <c r="RIZ1" s="41"/>
      <c r="RJA1" s="41"/>
      <c r="RJB1" s="41"/>
      <c r="RJC1" s="41"/>
      <c r="RJD1" s="41"/>
      <c r="RJE1" s="41"/>
      <c r="RJF1" s="41"/>
      <c r="RJG1" s="41"/>
      <c r="RJH1" s="41"/>
      <c r="RJI1" s="41"/>
      <c r="RJJ1" s="41"/>
      <c r="RJK1" s="41"/>
      <c r="RJL1" s="41"/>
      <c r="RJM1" s="41"/>
      <c r="RJN1" s="41"/>
      <c r="RJO1" s="41"/>
      <c r="RJP1" s="41"/>
      <c r="RJQ1" s="41"/>
      <c r="RJR1" s="41"/>
      <c r="RJS1" s="41"/>
      <c r="RJT1" s="41"/>
      <c r="RJU1" s="41"/>
      <c r="RJV1" s="41"/>
      <c r="RJW1" s="41"/>
      <c r="RJX1" s="41"/>
      <c r="RJY1" s="41"/>
      <c r="RJZ1" s="41"/>
      <c r="RKA1" s="41"/>
      <c r="RKB1" s="41"/>
      <c r="RKC1" s="41"/>
      <c r="RKD1" s="41"/>
      <c r="RKE1" s="41"/>
      <c r="RKF1" s="41"/>
      <c r="RKG1" s="41"/>
      <c r="RKH1" s="41"/>
      <c r="RKI1" s="41"/>
      <c r="RKJ1" s="41"/>
      <c r="RKK1" s="41"/>
      <c r="RKL1" s="41"/>
      <c r="RKM1" s="41"/>
      <c r="RKN1" s="41"/>
      <c r="RKO1" s="41"/>
      <c r="RKP1" s="41"/>
      <c r="RKQ1" s="41"/>
      <c r="RKR1" s="41"/>
      <c r="RKS1" s="41"/>
      <c r="RKT1" s="41"/>
      <c r="RKU1" s="41"/>
      <c r="RKV1" s="41"/>
      <c r="RKW1" s="41"/>
      <c r="RKX1" s="41"/>
      <c r="RKY1" s="41"/>
      <c r="RKZ1" s="41"/>
      <c r="RLA1" s="41"/>
      <c r="RLB1" s="41"/>
      <c r="RLC1" s="41"/>
      <c r="RLD1" s="41"/>
      <c r="RLE1" s="41"/>
      <c r="RLF1" s="41"/>
      <c r="RLG1" s="41"/>
      <c r="RLH1" s="41"/>
      <c r="RLI1" s="41"/>
      <c r="RLJ1" s="41"/>
      <c r="RLK1" s="41"/>
      <c r="RLL1" s="41"/>
      <c r="RLM1" s="41"/>
      <c r="RLN1" s="41"/>
      <c r="RLO1" s="41"/>
      <c r="RLP1" s="41"/>
      <c r="RLQ1" s="41"/>
      <c r="RLR1" s="41"/>
      <c r="RLS1" s="41"/>
      <c r="RLT1" s="41"/>
      <c r="RLU1" s="41"/>
      <c r="RLV1" s="41"/>
      <c r="RLW1" s="41"/>
      <c r="RLX1" s="41"/>
      <c r="RLY1" s="41"/>
      <c r="RLZ1" s="41"/>
      <c r="RMA1" s="41"/>
      <c r="RMB1" s="41"/>
      <c r="RMC1" s="41"/>
      <c r="RMD1" s="41"/>
      <c r="RME1" s="41"/>
      <c r="RMF1" s="41"/>
      <c r="RMG1" s="41"/>
      <c r="RMH1" s="41"/>
      <c r="RMI1" s="41"/>
      <c r="RMJ1" s="41"/>
      <c r="RMK1" s="41"/>
      <c r="RML1" s="41"/>
      <c r="RMM1" s="41"/>
      <c r="RMN1" s="41"/>
      <c r="RMO1" s="41"/>
      <c r="RMP1" s="41"/>
      <c r="RMQ1" s="41"/>
      <c r="RMR1" s="41"/>
      <c r="RMS1" s="41"/>
      <c r="RMT1" s="41"/>
      <c r="RMU1" s="41"/>
      <c r="RMV1" s="41"/>
      <c r="RMW1" s="41"/>
      <c r="RMX1" s="41"/>
      <c r="RMY1" s="41"/>
      <c r="RMZ1" s="41"/>
      <c r="RNA1" s="41"/>
      <c r="RNB1" s="41"/>
      <c r="RNC1" s="41"/>
      <c r="RND1" s="41"/>
      <c r="RNE1" s="41"/>
      <c r="RNF1" s="41"/>
      <c r="RNG1" s="41"/>
      <c r="RNH1" s="41"/>
      <c r="RNI1" s="41"/>
      <c r="RNJ1" s="41"/>
      <c r="RNK1" s="41"/>
      <c r="RNL1" s="41"/>
      <c r="RNM1" s="41"/>
      <c r="RNN1" s="41"/>
      <c r="RNO1" s="41"/>
      <c r="RNP1" s="41"/>
      <c r="RNQ1" s="41"/>
      <c r="RNR1" s="41"/>
      <c r="RNS1" s="41"/>
      <c r="RNT1" s="41"/>
      <c r="RNU1" s="41"/>
      <c r="RNV1" s="41"/>
      <c r="RNW1" s="41"/>
      <c r="RNX1" s="41"/>
      <c r="RNY1" s="41"/>
      <c r="RNZ1" s="41"/>
      <c r="ROA1" s="41"/>
      <c r="ROB1" s="41"/>
      <c r="ROC1" s="41"/>
      <c r="ROD1" s="41"/>
      <c r="ROE1" s="41"/>
      <c r="ROF1" s="41"/>
      <c r="ROG1" s="41"/>
      <c r="ROH1" s="41"/>
      <c r="ROI1" s="41"/>
      <c r="ROJ1" s="41"/>
      <c r="ROK1" s="41"/>
      <c r="ROL1" s="41"/>
      <c r="ROM1" s="41"/>
      <c r="RON1" s="41"/>
      <c r="ROO1" s="41"/>
      <c r="ROP1" s="41"/>
      <c r="ROQ1" s="41"/>
      <c r="ROR1" s="41"/>
      <c r="ROS1" s="41"/>
      <c r="ROT1" s="41"/>
      <c r="ROU1" s="41"/>
      <c r="ROV1" s="41"/>
      <c r="ROW1" s="41"/>
      <c r="ROX1" s="41"/>
      <c r="ROY1" s="41"/>
      <c r="ROZ1" s="41"/>
      <c r="RPA1" s="41"/>
      <c r="RPB1" s="41"/>
      <c r="RPC1" s="41"/>
      <c r="RPD1" s="41"/>
      <c r="RPE1" s="41"/>
      <c r="RPF1" s="41"/>
      <c r="RPG1" s="41"/>
      <c r="RPH1" s="41"/>
      <c r="RPI1" s="41"/>
      <c r="RPJ1" s="41"/>
      <c r="RPK1" s="41"/>
      <c r="RPL1" s="41"/>
      <c r="RPM1" s="41"/>
      <c r="RPN1" s="41"/>
      <c r="RPO1" s="41"/>
      <c r="RPP1" s="41"/>
      <c r="RPQ1" s="41"/>
      <c r="RPR1" s="41"/>
      <c r="RPS1" s="41"/>
      <c r="RPT1" s="41"/>
      <c r="RPU1" s="41"/>
      <c r="RPV1" s="41"/>
      <c r="RPW1" s="41"/>
      <c r="RPX1" s="41"/>
      <c r="RPY1" s="41"/>
      <c r="RPZ1" s="41"/>
      <c r="RQA1" s="41"/>
      <c r="RQB1" s="41"/>
      <c r="RQC1" s="41"/>
      <c r="RQD1" s="41"/>
      <c r="RQE1" s="41"/>
      <c r="RQF1" s="41"/>
      <c r="RQG1" s="41"/>
      <c r="RQH1" s="41"/>
      <c r="RQI1" s="41"/>
      <c r="RQJ1" s="41"/>
      <c r="RQK1" s="41"/>
      <c r="RQL1" s="41"/>
      <c r="RQM1" s="41"/>
      <c r="RQN1" s="41"/>
      <c r="RQO1" s="41"/>
      <c r="RQP1" s="41"/>
      <c r="RQQ1" s="41"/>
      <c r="RQR1" s="41"/>
      <c r="RQS1" s="41"/>
      <c r="RQT1" s="41"/>
      <c r="RQU1" s="41"/>
      <c r="RQV1" s="41"/>
      <c r="RQW1" s="41"/>
      <c r="RQX1" s="41"/>
      <c r="RQY1" s="41"/>
      <c r="RQZ1" s="41"/>
      <c r="RRA1" s="41"/>
      <c r="RRB1" s="41"/>
      <c r="RRC1" s="41"/>
      <c r="RRD1" s="41"/>
      <c r="RRE1" s="41"/>
      <c r="RRF1" s="41"/>
      <c r="RRG1" s="41"/>
      <c r="RRH1" s="41"/>
      <c r="RRI1" s="41"/>
      <c r="RRJ1" s="41"/>
      <c r="RRK1" s="41"/>
      <c r="RRL1" s="41"/>
      <c r="RRM1" s="41"/>
      <c r="RRN1" s="41"/>
      <c r="RRO1" s="41"/>
      <c r="RRP1" s="41"/>
      <c r="RRQ1" s="41"/>
      <c r="RRR1" s="41"/>
      <c r="RRS1" s="41"/>
      <c r="RRT1" s="41"/>
      <c r="RRU1" s="41"/>
      <c r="RRV1" s="41"/>
      <c r="RRW1" s="41"/>
      <c r="RRX1" s="41"/>
      <c r="RRY1" s="41"/>
      <c r="RRZ1" s="41"/>
      <c r="RSA1" s="41"/>
      <c r="RSB1" s="41"/>
      <c r="RSC1" s="41"/>
      <c r="RSD1" s="41"/>
      <c r="RSE1" s="41"/>
      <c r="RSF1" s="41"/>
      <c r="RSG1" s="41"/>
      <c r="RSH1" s="41"/>
      <c r="RSI1" s="41"/>
      <c r="RSJ1" s="41"/>
      <c r="RSK1" s="41"/>
      <c r="RSL1" s="41"/>
      <c r="RSM1" s="41"/>
      <c r="RSN1" s="41"/>
      <c r="RSO1" s="41"/>
      <c r="RSP1" s="41"/>
      <c r="RSQ1" s="41"/>
      <c r="RSR1" s="41"/>
      <c r="RSS1" s="41"/>
      <c r="RST1" s="41"/>
      <c r="RSU1" s="41"/>
      <c r="RSV1" s="41"/>
      <c r="RSW1" s="41"/>
      <c r="RSX1" s="41"/>
      <c r="RSY1" s="41"/>
      <c r="RSZ1" s="41"/>
      <c r="RTA1" s="41"/>
      <c r="RTB1" s="41"/>
      <c r="RTC1" s="41"/>
      <c r="RTD1" s="41"/>
      <c r="RTE1" s="41"/>
      <c r="RTF1" s="41"/>
      <c r="RTG1" s="41"/>
      <c r="RTH1" s="41"/>
      <c r="RTI1" s="41"/>
      <c r="RTJ1" s="41"/>
      <c r="RTK1" s="41"/>
      <c r="RTL1" s="41"/>
      <c r="RTM1" s="41"/>
      <c r="RTN1" s="41"/>
      <c r="RTO1" s="41"/>
      <c r="RTP1" s="41"/>
      <c r="RTQ1" s="41"/>
      <c r="RTR1" s="41"/>
      <c r="RTS1" s="41"/>
      <c r="RTT1" s="41"/>
      <c r="RTU1" s="41"/>
      <c r="RTV1" s="41"/>
      <c r="RTW1" s="41"/>
      <c r="RTX1" s="41"/>
      <c r="RTY1" s="41"/>
      <c r="RTZ1" s="41"/>
      <c r="RUA1" s="41"/>
      <c r="RUB1" s="41"/>
      <c r="RUC1" s="41"/>
      <c r="RUD1" s="41"/>
      <c r="RUE1" s="41"/>
      <c r="RUF1" s="41"/>
      <c r="RUG1" s="41"/>
      <c r="RUH1" s="41"/>
      <c r="RUI1" s="41"/>
      <c r="RUJ1" s="41"/>
      <c r="RUK1" s="41"/>
      <c r="RUL1" s="41"/>
      <c r="RUM1" s="41"/>
      <c r="RUN1" s="41"/>
      <c r="RUO1" s="41"/>
      <c r="RUP1" s="41"/>
      <c r="RUQ1" s="41"/>
      <c r="RUR1" s="41"/>
      <c r="RUS1" s="41"/>
      <c r="RUT1" s="41"/>
      <c r="RUU1" s="41"/>
      <c r="RUV1" s="41"/>
      <c r="RUW1" s="41"/>
      <c r="RUX1" s="41"/>
      <c r="RUY1" s="41"/>
      <c r="RUZ1" s="41"/>
      <c r="RVA1" s="41"/>
      <c r="RVB1" s="41"/>
      <c r="RVC1" s="41"/>
      <c r="RVD1" s="41"/>
      <c r="RVE1" s="41"/>
      <c r="RVF1" s="41"/>
      <c r="RVG1" s="41"/>
      <c r="RVH1" s="41"/>
      <c r="RVI1" s="41"/>
      <c r="RVJ1" s="41"/>
      <c r="RVK1" s="41"/>
      <c r="RVL1" s="41"/>
      <c r="RVM1" s="41"/>
      <c r="RVN1" s="41"/>
      <c r="RVO1" s="41"/>
      <c r="RVP1" s="41"/>
      <c r="RVQ1" s="41"/>
      <c r="RVR1" s="41"/>
      <c r="RVS1" s="41"/>
      <c r="RVT1" s="41"/>
      <c r="RVU1" s="41"/>
      <c r="RVV1" s="41"/>
      <c r="RVW1" s="41"/>
      <c r="RVX1" s="41"/>
      <c r="RVY1" s="41"/>
      <c r="RVZ1" s="41"/>
      <c r="RWA1" s="41"/>
      <c r="RWB1" s="41"/>
      <c r="RWC1" s="41"/>
      <c r="RWD1" s="41"/>
      <c r="RWE1" s="41"/>
      <c r="RWF1" s="41"/>
      <c r="RWG1" s="41"/>
      <c r="RWH1" s="41"/>
      <c r="RWI1" s="41"/>
      <c r="RWJ1" s="41"/>
      <c r="RWK1" s="41"/>
      <c r="RWL1" s="41"/>
      <c r="RWM1" s="41"/>
      <c r="RWN1" s="41"/>
      <c r="RWO1" s="41"/>
      <c r="RWP1" s="41"/>
      <c r="RWQ1" s="41"/>
      <c r="RWR1" s="41"/>
      <c r="RWS1" s="41"/>
      <c r="RWT1" s="41"/>
      <c r="RWU1" s="41"/>
      <c r="RWV1" s="41"/>
      <c r="RWW1" s="41"/>
      <c r="RWX1" s="41"/>
      <c r="RWY1" s="41"/>
      <c r="RWZ1" s="41"/>
      <c r="RXA1" s="41"/>
      <c r="RXB1" s="41"/>
      <c r="RXC1" s="41"/>
      <c r="RXD1" s="41"/>
      <c r="RXE1" s="41"/>
      <c r="RXF1" s="41"/>
      <c r="RXG1" s="41"/>
      <c r="RXH1" s="41"/>
      <c r="RXI1" s="41"/>
      <c r="RXJ1" s="41"/>
      <c r="RXK1" s="41"/>
      <c r="RXL1" s="41"/>
      <c r="RXM1" s="41"/>
      <c r="RXN1" s="41"/>
      <c r="RXO1" s="41"/>
      <c r="RXP1" s="41"/>
      <c r="RXQ1" s="41"/>
      <c r="RXR1" s="41"/>
      <c r="RXS1" s="41"/>
      <c r="RXT1" s="41"/>
      <c r="RXU1" s="41"/>
      <c r="RXV1" s="41"/>
      <c r="RXW1" s="41"/>
      <c r="RXX1" s="41"/>
      <c r="RXY1" s="41"/>
      <c r="RXZ1" s="41"/>
      <c r="RYA1" s="41"/>
      <c r="RYB1" s="41"/>
      <c r="RYC1" s="41"/>
      <c r="RYD1" s="41"/>
      <c r="RYE1" s="41"/>
      <c r="RYF1" s="41"/>
      <c r="RYG1" s="41"/>
      <c r="RYH1" s="41"/>
      <c r="RYI1" s="41"/>
      <c r="RYJ1" s="41"/>
      <c r="RYK1" s="41"/>
      <c r="RYL1" s="41"/>
      <c r="RYM1" s="41"/>
      <c r="RYN1" s="41"/>
      <c r="RYO1" s="41"/>
      <c r="RYP1" s="41"/>
      <c r="RYQ1" s="41"/>
      <c r="RYR1" s="41"/>
      <c r="RYS1" s="41"/>
      <c r="RYT1" s="41"/>
      <c r="RYU1" s="41"/>
      <c r="RYV1" s="41"/>
      <c r="RYW1" s="41"/>
      <c r="RYX1" s="41"/>
      <c r="RYY1" s="41"/>
      <c r="RYZ1" s="41"/>
      <c r="RZA1" s="41"/>
      <c r="RZB1" s="41"/>
      <c r="RZC1" s="41"/>
      <c r="RZD1" s="41"/>
      <c r="RZE1" s="41"/>
      <c r="RZF1" s="41"/>
      <c r="RZG1" s="41"/>
      <c r="RZH1" s="41"/>
      <c r="RZI1" s="41"/>
      <c r="RZJ1" s="41"/>
      <c r="RZK1" s="41"/>
      <c r="RZL1" s="41"/>
      <c r="RZM1" s="41"/>
      <c r="RZN1" s="41"/>
      <c r="RZO1" s="41"/>
      <c r="RZP1" s="41"/>
      <c r="RZQ1" s="41"/>
      <c r="RZR1" s="41"/>
      <c r="RZS1" s="41"/>
      <c r="RZT1" s="41"/>
      <c r="RZU1" s="41"/>
      <c r="RZV1" s="41"/>
      <c r="RZW1" s="41"/>
      <c r="RZX1" s="41"/>
      <c r="RZY1" s="41"/>
      <c r="RZZ1" s="41"/>
      <c r="SAA1" s="41"/>
      <c r="SAB1" s="41"/>
      <c r="SAC1" s="41"/>
      <c r="SAD1" s="41"/>
      <c r="SAE1" s="41"/>
      <c r="SAF1" s="41"/>
      <c r="SAG1" s="41"/>
      <c r="SAH1" s="41"/>
      <c r="SAI1" s="41"/>
      <c r="SAJ1" s="41"/>
      <c r="SAK1" s="41"/>
      <c r="SAL1" s="41"/>
      <c r="SAM1" s="41"/>
      <c r="SAN1" s="41"/>
      <c r="SAO1" s="41"/>
      <c r="SAP1" s="41"/>
      <c r="SAQ1" s="41"/>
      <c r="SAR1" s="41"/>
      <c r="SAS1" s="41"/>
      <c r="SAT1" s="41"/>
      <c r="SAU1" s="41"/>
      <c r="SAV1" s="41"/>
      <c r="SAW1" s="41"/>
      <c r="SAX1" s="41"/>
      <c r="SAY1" s="41"/>
      <c r="SAZ1" s="41"/>
      <c r="SBA1" s="41"/>
      <c r="SBB1" s="41"/>
      <c r="SBC1" s="41"/>
      <c r="SBD1" s="41"/>
      <c r="SBE1" s="41"/>
      <c r="SBF1" s="41"/>
      <c r="SBG1" s="41"/>
      <c r="SBH1" s="41"/>
      <c r="SBI1" s="41"/>
      <c r="SBJ1" s="41"/>
      <c r="SBK1" s="41"/>
      <c r="SBL1" s="41"/>
      <c r="SBM1" s="41"/>
      <c r="SBN1" s="41"/>
      <c r="SBO1" s="41"/>
      <c r="SBP1" s="41"/>
      <c r="SBQ1" s="41"/>
      <c r="SBR1" s="41"/>
      <c r="SBS1" s="41"/>
      <c r="SBT1" s="41"/>
      <c r="SBU1" s="41"/>
      <c r="SBV1" s="41"/>
      <c r="SBW1" s="41"/>
      <c r="SBX1" s="41"/>
      <c r="SBY1" s="41"/>
      <c r="SBZ1" s="41"/>
      <c r="SCA1" s="41"/>
      <c r="SCB1" s="41"/>
      <c r="SCC1" s="41"/>
      <c r="SCD1" s="41"/>
      <c r="SCE1" s="41"/>
      <c r="SCF1" s="41"/>
      <c r="SCG1" s="41"/>
      <c r="SCH1" s="41"/>
      <c r="SCI1" s="41"/>
      <c r="SCJ1" s="41"/>
      <c r="SCK1" s="41"/>
      <c r="SCL1" s="41"/>
      <c r="SCM1" s="41"/>
      <c r="SCN1" s="41"/>
      <c r="SCO1" s="41"/>
      <c r="SCP1" s="41"/>
      <c r="SCQ1" s="41"/>
      <c r="SCR1" s="41"/>
      <c r="SCS1" s="41"/>
      <c r="SCT1" s="41"/>
      <c r="SCU1" s="41"/>
      <c r="SCV1" s="41"/>
      <c r="SCW1" s="41"/>
      <c r="SCX1" s="41"/>
      <c r="SCY1" s="41"/>
      <c r="SCZ1" s="41"/>
      <c r="SDA1" s="41"/>
      <c r="SDB1" s="41"/>
      <c r="SDC1" s="41"/>
      <c r="SDD1" s="41"/>
      <c r="SDE1" s="41"/>
      <c r="SDF1" s="41"/>
      <c r="SDG1" s="41"/>
      <c r="SDH1" s="41"/>
      <c r="SDI1" s="41"/>
      <c r="SDJ1" s="41"/>
      <c r="SDK1" s="41"/>
      <c r="SDL1" s="41"/>
      <c r="SDM1" s="41"/>
      <c r="SDN1" s="41"/>
      <c r="SDO1" s="41"/>
      <c r="SDP1" s="41"/>
      <c r="SDQ1" s="41"/>
      <c r="SDR1" s="41"/>
      <c r="SDS1" s="41"/>
      <c r="SDT1" s="41"/>
      <c r="SDU1" s="41"/>
      <c r="SDV1" s="41"/>
      <c r="SDW1" s="41"/>
      <c r="SDX1" s="41"/>
      <c r="SDY1" s="41"/>
      <c r="SDZ1" s="41"/>
      <c r="SEA1" s="41"/>
      <c r="SEB1" s="41"/>
      <c r="SEC1" s="41"/>
      <c r="SED1" s="41"/>
      <c r="SEE1" s="41"/>
      <c r="SEF1" s="41"/>
      <c r="SEG1" s="41"/>
      <c r="SEH1" s="41"/>
      <c r="SEI1" s="41"/>
      <c r="SEJ1" s="41"/>
      <c r="SEK1" s="41"/>
      <c r="SEL1" s="41"/>
      <c r="SEM1" s="41"/>
      <c r="SEN1" s="41"/>
      <c r="SEO1" s="41"/>
      <c r="SEP1" s="41"/>
      <c r="SEQ1" s="41"/>
      <c r="SER1" s="41"/>
      <c r="SES1" s="41"/>
      <c r="SET1" s="41"/>
      <c r="SEU1" s="41"/>
      <c r="SEV1" s="41"/>
      <c r="SEW1" s="41"/>
      <c r="SEX1" s="41"/>
      <c r="SEY1" s="41"/>
      <c r="SEZ1" s="41"/>
      <c r="SFA1" s="41"/>
      <c r="SFB1" s="41"/>
      <c r="SFC1" s="41"/>
      <c r="SFD1" s="41"/>
      <c r="SFE1" s="41"/>
      <c r="SFF1" s="41"/>
      <c r="SFG1" s="41"/>
      <c r="SFH1" s="41"/>
      <c r="SFI1" s="41"/>
      <c r="SFJ1" s="41"/>
      <c r="SFK1" s="41"/>
      <c r="SFL1" s="41"/>
      <c r="SFM1" s="41"/>
      <c r="SFN1" s="41"/>
      <c r="SFO1" s="41"/>
      <c r="SFP1" s="41"/>
      <c r="SFQ1" s="41"/>
      <c r="SFR1" s="41"/>
      <c r="SFS1" s="41"/>
      <c r="SFT1" s="41"/>
      <c r="SFU1" s="41"/>
      <c r="SFV1" s="41"/>
      <c r="SFW1" s="41"/>
      <c r="SFX1" s="41"/>
      <c r="SFY1" s="41"/>
      <c r="SFZ1" s="41"/>
      <c r="SGA1" s="41"/>
      <c r="SGB1" s="41"/>
      <c r="SGC1" s="41"/>
      <c r="SGD1" s="41"/>
      <c r="SGE1" s="41"/>
      <c r="SGF1" s="41"/>
      <c r="SGG1" s="41"/>
      <c r="SGH1" s="41"/>
      <c r="SGI1" s="41"/>
      <c r="SGJ1" s="41"/>
      <c r="SGK1" s="41"/>
      <c r="SGL1" s="41"/>
      <c r="SGM1" s="41"/>
      <c r="SGN1" s="41"/>
      <c r="SGO1" s="41"/>
      <c r="SGP1" s="41"/>
      <c r="SGQ1" s="41"/>
      <c r="SGR1" s="41"/>
      <c r="SGS1" s="41"/>
      <c r="SGT1" s="41"/>
      <c r="SGU1" s="41"/>
      <c r="SGV1" s="41"/>
      <c r="SGW1" s="41"/>
      <c r="SGX1" s="41"/>
      <c r="SGY1" s="41"/>
      <c r="SGZ1" s="41"/>
      <c r="SHA1" s="41"/>
      <c r="SHB1" s="41"/>
      <c r="SHC1" s="41"/>
      <c r="SHD1" s="41"/>
      <c r="SHE1" s="41"/>
      <c r="SHF1" s="41"/>
      <c r="SHG1" s="41"/>
      <c r="SHH1" s="41"/>
      <c r="SHI1" s="41"/>
      <c r="SHJ1" s="41"/>
      <c r="SHK1" s="41"/>
      <c r="SHL1" s="41"/>
      <c r="SHM1" s="41"/>
      <c r="SHN1" s="41"/>
      <c r="SHO1" s="41"/>
      <c r="SHP1" s="41"/>
      <c r="SHQ1" s="41"/>
      <c r="SHR1" s="41"/>
      <c r="SHS1" s="41"/>
      <c r="SHT1" s="41"/>
      <c r="SHU1" s="41"/>
      <c r="SHV1" s="41"/>
      <c r="SHW1" s="41"/>
      <c r="SHX1" s="41"/>
      <c r="SHY1" s="41"/>
      <c r="SHZ1" s="41"/>
      <c r="SIA1" s="41"/>
      <c r="SIB1" s="41"/>
      <c r="SIC1" s="41"/>
      <c r="SID1" s="41"/>
      <c r="SIE1" s="41"/>
      <c r="SIF1" s="41"/>
      <c r="SIG1" s="41"/>
      <c r="SIH1" s="41"/>
      <c r="SII1" s="41"/>
      <c r="SIJ1" s="41"/>
      <c r="SIK1" s="41"/>
      <c r="SIL1" s="41"/>
      <c r="SIM1" s="41"/>
      <c r="SIN1" s="41"/>
      <c r="SIO1" s="41"/>
      <c r="SIP1" s="41"/>
      <c r="SIQ1" s="41"/>
      <c r="SIR1" s="41"/>
      <c r="SIS1" s="41"/>
      <c r="SIT1" s="41"/>
      <c r="SIU1" s="41"/>
      <c r="SIV1" s="41"/>
      <c r="SIW1" s="41"/>
      <c r="SIX1" s="41"/>
      <c r="SIY1" s="41"/>
      <c r="SIZ1" s="41"/>
      <c r="SJA1" s="41"/>
      <c r="SJB1" s="41"/>
      <c r="SJC1" s="41"/>
      <c r="SJD1" s="41"/>
      <c r="SJE1" s="41"/>
      <c r="SJF1" s="41"/>
      <c r="SJG1" s="41"/>
      <c r="SJH1" s="41"/>
      <c r="SJI1" s="41"/>
      <c r="SJJ1" s="41"/>
      <c r="SJK1" s="41"/>
      <c r="SJL1" s="41"/>
      <c r="SJM1" s="41"/>
      <c r="SJN1" s="41"/>
      <c r="SJO1" s="41"/>
      <c r="SJP1" s="41"/>
      <c r="SJQ1" s="41"/>
      <c r="SJR1" s="41"/>
      <c r="SJS1" s="41"/>
      <c r="SJT1" s="41"/>
      <c r="SJU1" s="41"/>
      <c r="SJV1" s="41"/>
      <c r="SJW1" s="41"/>
      <c r="SJX1" s="41"/>
      <c r="SJY1" s="41"/>
      <c r="SJZ1" s="41"/>
      <c r="SKA1" s="41"/>
      <c r="SKB1" s="41"/>
      <c r="SKC1" s="41"/>
      <c r="SKD1" s="41"/>
      <c r="SKE1" s="41"/>
      <c r="SKF1" s="41"/>
      <c r="SKG1" s="41"/>
      <c r="SKH1" s="41"/>
      <c r="SKI1" s="41"/>
      <c r="SKJ1" s="41"/>
      <c r="SKK1" s="41"/>
      <c r="SKL1" s="41"/>
      <c r="SKM1" s="41"/>
      <c r="SKN1" s="41"/>
      <c r="SKO1" s="41"/>
      <c r="SKP1" s="41"/>
      <c r="SKQ1" s="41"/>
      <c r="SKR1" s="41"/>
      <c r="SKS1" s="41"/>
      <c r="SKT1" s="41"/>
      <c r="SKU1" s="41"/>
      <c r="SKV1" s="41"/>
      <c r="SKW1" s="41"/>
      <c r="SKX1" s="41"/>
      <c r="SKY1" s="41"/>
      <c r="SKZ1" s="41"/>
      <c r="SLA1" s="41"/>
      <c r="SLB1" s="41"/>
      <c r="SLC1" s="41"/>
      <c r="SLD1" s="41"/>
      <c r="SLE1" s="41"/>
      <c r="SLF1" s="41"/>
      <c r="SLG1" s="41"/>
      <c r="SLH1" s="41"/>
      <c r="SLI1" s="41"/>
      <c r="SLJ1" s="41"/>
      <c r="SLK1" s="41"/>
      <c r="SLL1" s="41"/>
      <c r="SLM1" s="41"/>
      <c r="SLN1" s="41"/>
      <c r="SLO1" s="41"/>
      <c r="SLP1" s="41"/>
      <c r="SLQ1" s="41"/>
      <c r="SLR1" s="41"/>
      <c r="SLS1" s="41"/>
      <c r="SLT1" s="41"/>
      <c r="SLU1" s="41"/>
      <c r="SLV1" s="41"/>
      <c r="SLW1" s="41"/>
      <c r="SLX1" s="41"/>
      <c r="SLY1" s="41"/>
      <c r="SLZ1" s="41"/>
      <c r="SMA1" s="41"/>
      <c r="SMB1" s="41"/>
      <c r="SMC1" s="41"/>
      <c r="SMD1" s="41"/>
      <c r="SME1" s="41"/>
      <c r="SMF1" s="41"/>
      <c r="SMG1" s="41"/>
      <c r="SMH1" s="41"/>
      <c r="SMI1" s="41"/>
      <c r="SMJ1" s="41"/>
      <c r="SMK1" s="41"/>
      <c r="SML1" s="41"/>
      <c r="SMM1" s="41"/>
      <c r="SMN1" s="41"/>
      <c r="SMO1" s="41"/>
      <c r="SMP1" s="41"/>
      <c r="SMQ1" s="41"/>
      <c r="SMR1" s="41"/>
      <c r="SMS1" s="41"/>
      <c r="SMT1" s="41"/>
      <c r="SMU1" s="41"/>
      <c r="SMV1" s="41"/>
      <c r="SMW1" s="41"/>
      <c r="SMX1" s="41"/>
      <c r="SMY1" s="41"/>
      <c r="SMZ1" s="41"/>
      <c r="SNA1" s="41"/>
      <c r="SNB1" s="41"/>
      <c r="SNC1" s="41"/>
      <c r="SND1" s="41"/>
      <c r="SNE1" s="41"/>
      <c r="SNF1" s="41"/>
      <c r="SNG1" s="41"/>
      <c r="SNH1" s="41"/>
      <c r="SNI1" s="41"/>
      <c r="SNJ1" s="41"/>
      <c r="SNK1" s="41"/>
      <c r="SNL1" s="41"/>
      <c r="SNM1" s="41"/>
      <c r="SNN1" s="41"/>
      <c r="SNO1" s="41"/>
      <c r="SNP1" s="41"/>
      <c r="SNQ1" s="41"/>
      <c r="SNR1" s="41"/>
      <c r="SNS1" s="41"/>
      <c r="SNT1" s="41"/>
      <c r="SNU1" s="41"/>
      <c r="SNV1" s="41"/>
      <c r="SNW1" s="41"/>
      <c r="SNX1" s="41"/>
      <c r="SNY1" s="41"/>
      <c r="SNZ1" s="41"/>
      <c r="SOA1" s="41"/>
      <c r="SOB1" s="41"/>
      <c r="SOC1" s="41"/>
      <c r="SOD1" s="41"/>
      <c r="SOE1" s="41"/>
      <c r="SOF1" s="41"/>
      <c r="SOG1" s="41"/>
      <c r="SOH1" s="41"/>
      <c r="SOI1" s="41"/>
      <c r="SOJ1" s="41"/>
      <c r="SOK1" s="41"/>
      <c r="SOL1" s="41"/>
      <c r="SOM1" s="41"/>
      <c r="SON1" s="41"/>
      <c r="SOO1" s="41"/>
      <c r="SOP1" s="41"/>
      <c r="SOQ1" s="41"/>
      <c r="SOR1" s="41"/>
      <c r="SOS1" s="41"/>
      <c r="SOT1" s="41"/>
      <c r="SOU1" s="41"/>
      <c r="SOV1" s="41"/>
      <c r="SOW1" s="41"/>
      <c r="SOX1" s="41"/>
      <c r="SOY1" s="41"/>
      <c r="SOZ1" s="41"/>
      <c r="SPA1" s="41"/>
      <c r="SPB1" s="41"/>
      <c r="SPC1" s="41"/>
      <c r="SPD1" s="41"/>
      <c r="SPE1" s="41"/>
      <c r="SPF1" s="41"/>
      <c r="SPG1" s="41"/>
      <c r="SPH1" s="41"/>
      <c r="SPI1" s="41"/>
      <c r="SPJ1" s="41"/>
      <c r="SPK1" s="41"/>
      <c r="SPL1" s="41"/>
      <c r="SPM1" s="41"/>
      <c r="SPN1" s="41"/>
      <c r="SPO1" s="41"/>
      <c r="SPP1" s="41"/>
      <c r="SPQ1" s="41"/>
      <c r="SPR1" s="41"/>
      <c r="SPS1" s="41"/>
      <c r="SPT1" s="41"/>
      <c r="SPU1" s="41"/>
      <c r="SPV1" s="41"/>
      <c r="SPW1" s="41"/>
      <c r="SPX1" s="41"/>
      <c r="SPY1" s="41"/>
      <c r="SPZ1" s="41"/>
      <c r="SQA1" s="41"/>
      <c r="SQB1" s="41"/>
      <c r="SQC1" s="41"/>
      <c r="SQD1" s="41"/>
      <c r="SQE1" s="41"/>
      <c r="SQF1" s="41"/>
      <c r="SQG1" s="41"/>
      <c r="SQH1" s="41"/>
      <c r="SQI1" s="41"/>
      <c r="SQJ1" s="41"/>
      <c r="SQK1" s="41"/>
      <c r="SQL1" s="41"/>
      <c r="SQM1" s="41"/>
      <c r="SQN1" s="41"/>
      <c r="SQO1" s="41"/>
      <c r="SQP1" s="41"/>
      <c r="SQQ1" s="41"/>
      <c r="SQR1" s="41"/>
      <c r="SQS1" s="41"/>
      <c r="SQT1" s="41"/>
      <c r="SQU1" s="41"/>
      <c r="SQV1" s="41"/>
      <c r="SQW1" s="41"/>
      <c r="SQX1" s="41"/>
      <c r="SQY1" s="41"/>
      <c r="SQZ1" s="41"/>
      <c r="SRA1" s="41"/>
      <c r="SRB1" s="41"/>
      <c r="SRC1" s="41"/>
      <c r="SRD1" s="41"/>
      <c r="SRE1" s="41"/>
      <c r="SRF1" s="41"/>
      <c r="SRG1" s="41"/>
      <c r="SRH1" s="41"/>
      <c r="SRI1" s="41"/>
      <c r="SRJ1" s="41"/>
      <c r="SRK1" s="41"/>
      <c r="SRL1" s="41"/>
      <c r="SRM1" s="41"/>
      <c r="SRN1" s="41"/>
      <c r="SRO1" s="41"/>
      <c r="SRP1" s="41"/>
      <c r="SRQ1" s="41"/>
      <c r="SRR1" s="41"/>
      <c r="SRS1" s="41"/>
      <c r="SRT1" s="41"/>
      <c r="SRU1" s="41"/>
      <c r="SRV1" s="41"/>
      <c r="SRW1" s="41"/>
      <c r="SRX1" s="41"/>
      <c r="SRY1" s="41"/>
      <c r="SRZ1" s="41"/>
      <c r="SSA1" s="41"/>
      <c r="SSB1" s="41"/>
      <c r="SSC1" s="41"/>
      <c r="SSD1" s="41"/>
      <c r="SSE1" s="41"/>
      <c r="SSF1" s="41"/>
      <c r="SSG1" s="41"/>
      <c r="SSH1" s="41"/>
      <c r="SSI1" s="41"/>
      <c r="SSJ1" s="41"/>
      <c r="SSK1" s="41"/>
      <c r="SSL1" s="41"/>
      <c r="SSM1" s="41"/>
      <c r="SSN1" s="41"/>
      <c r="SSO1" s="41"/>
      <c r="SSP1" s="41"/>
      <c r="SSQ1" s="41"/>
      <c r="SSR1" s="41"/>
      <c r="SSS1" s="41"/>
      <c r="SST1" s="41"/>
      <c r="SSU1" s="41"/>
      <c r="SSV1" s="41"/>
      <c r="SSW1" s="41"/>
      <c r="SSX1" s="41"/>
      <c r="SSY1" s="41"/>
      <c r="SSZ1" s="41"/>
      <c r="STA1" s="41"/>
      <c r="STB1" s="41"/>
      <c r="STC1" s="41"/>
      <c r="STD1" s="41"/>
      <c r="STE1" s="41"/>
      <c r="STF1" s="41"/>
      <c r="STG1" s="41"/>
      <c r="STH1" s="41"/>
      <c r="STI1" s="41"/>
      <c r="STJ1" s="41"/>
      <c r="STK1" s="41"/>
      <c r="STL1" s="41"/>
      <c r="STM1" s="41"/>
      <c r="STN1" s="41"/>
      <c r="STO1" s="41"/>
      <c r="STP1" s="41"/>
      <c r="STQ1" s="41"/>
      <c r="STR1" s="41"/>
      <c r="STS1" s="41"/>
      <c r="STT1" s="41"/>
      <c r="STU1" s="41"/>
      <c r="STV1" s="41"/>
      <c r="STW1" s="41"/>
      <c r="STX1" s="41"/>
      <c r="STY1" s="41"/>
      <c r="STZ1" s="41"/>
      <c r="SUA1" s="41"/>
      <c r="SUB1" s="41"/>
      <c r="SUC1" s="41"/>
      <c r="SUD1" s="41"/>
      <c r="SUE1" s="41"/>
      <c r="SUF1" s="41"/>
      <c r="SUG1" s="41"/>
      <c r="SUH1" s="41"/>
      <c r="SUI1" s="41"/>
      <c r="SUJ1" s="41"/>
      <c r="SUK1" s="41"/>
      <c r="SUL1" s="41"/>
      <c r="SUM1" s="41"/>
      <c r="SUN1" s="41"/>
      <c r="SUO1" s="41"/>
      <c r="SUP1" s="41"/>
      <c r="SUQ1" s="41"/>
      <c r="SUR1" s="41"/>
      <c r="SUS1" s="41"/>
      <c r="SUT1" s="41"/>
      <c r="SUU1" s="41"/>
      <c r="SUV1" s="41"/>
      <c r="SUW1" s="41"/>
      <c r="SUX1" s="41"/>
      <c r="SUY1" s="41"/>
      <c r="SUZ1" s="41"/>
      <c r="SVA1" s="41"/>
      <c r="SVB1" s="41"/>
      <c r="SVC1" s="41"/>
      <c r="SVD1" s="41"/>
      <c r="SVE1" s="41"/>
      <c r="SVF1" s="41"/>
      <c r="SVG1" s="41"/>
      <c r="SVH1" s="41"/>
      <c r="SVI1" s="41"/>
      <c r="SVJ1" s="41"/>
      <c r="SVK1" s="41"/>
      <c r="SVL1" s="41"/>
      <c r="SVM1" s="41"/>
      <c r="SVN1" s="41"/>
      <c r="SVO1" s="41"/>
      <c r="SVP1" s="41"/>
      <c r="SVQ1" s="41"/>
      <c r="SVR1" s="41"/>
      <c r="SVS1" s="41"/>
      <c r="SVT1" s="41"/>
      <c r="SVU1" s="41"/>
      <c r="SVV1" s="41"/>
      <c r="SVW1" s="41"/>
      <c r="SVX1" s="41"/>
      <c r="SVY1" s="41"/>
      <c r="SVZ1" s="41"/>
      <c r="SWA1" s="41"/>
      <c r="SWB1" s="41"/>
      <c r="SWC1" s="41"/>
      <c r="SWD1" s="41"/>
      <c r="SWE1" s="41"/>
      <c r="SWF1" s="41"/>
      <c r="SWG1" s="41"/>
      <c r="SWH1" s="41"/>
      <c r="SWI1" s="41"/>
      <c r="SWJ1" s="41"/>
      <c r="SWK1" s="41"/>
      <c r="SWL1" s="41"/>
      <c r="SWM1" s="41"/>
      <c r="SWN1" s="41"/>
      <c r="SWO1" s="41"/>
      <c r="SWP1" s="41"/>
      <c r="SWQ1" s="41"/>
      <c r="SWR1" s="41"/>
      <c r="SWS1" s="41"/>
      <c r="SWT1" s="41"/>
      <c r="SWU1" s="41"/>
      <c r="SWV1" s="41"/>
      <c r="SWW1" s="41"/>
      <c r="SWX1" s="41"/>
      <c r="SWY1" s="41"/>
      <c r="SWZ1" s="41"/>
      <c r="SXA1" s="41"/>
      <c r="SXB1" s="41"/>
      <c r="SXC1" s="41"/>
      <c r="SXD1" s="41"/>
      <c r="SXE1" s="41"/>
      <c r="SXF1" s="41"/>
      <c r="SXG1" s="41"/>
      <c r="SXH1" s="41"/>
      <c r="SXI1" s="41"/>
      <c r="SXJ1" s="41"/>
      <c r="SXK1" s="41"/>
      <c r="SXL1" s="41"/>
      <c r="SXM1" s="41"/>
      <c r="SXN1" s="41"/>
      <c r="SXO1" s="41"/>
      <c r="SXP1" s="41"/>
      <c r="SXQ1" s="41"/>
      <c r="SXR1" s="41"/>
      <c r="SXS1" s="41"/>
      <c r="SXT1" s="41"/>
      <c r="SXU1" s="41"/>
      <c r="SXV1" s="41"/>
      <c r="SXW1" s="41"/>
      <c r="SXX1" s="41"/>
      <c r="SXY1" s="41"/>
      <c r="SXZ1" s="41"/>
      <c r="SYA1" s="41"/>
      <c r="SYB1" s="41"/>
      <c r="SYC1" s="41"/>
      <c r="SYD1" s="41"/>
      <c r="SYE1" s="41"/>
      <c r="SYF1" s="41"/>
      <c r="SYG1" s="41"/>
      <c r="SYH1" s="41"/>
      <c r="SYI1" s="41"/>
      <c r="SYJ1" s="41"/>
      <c r="SYK1" s="41"/>
      <c r="SYL1" s="41"/>
      <c r="SYM1" s="41"/>
      <c r="SYN1" s="41"/>
      <c r="SYO1" s="41"/>
      <c r="SYP1" s="41"/>
      <c r="SYQ1" s="41"/>
      <c r="SYR1" s="41"/>
      <c r="SYS1" s="41"/>
      <c r="SYT1" s="41"/>
      <c r="SYU1" s="41"/>
      <c r="SYV1" s="41"/>
      <c r="SYW1" s="41"/>
      <c r="SYX1" s="41"/>
      <c r="SYY1" s="41"/>
      <c r="SYZ1" s="41"/>
      <c r="SZA1" s="41"/>
      <c r="SZB1" s="41"/>
      <c r="SZC1" s="41"/>
      <c r="SZD1" s="41"/>
      <c r="SZE1" s="41"/>
      <c r="SZF1" s="41"/>
      <c r="SZG1" s="41"/>
      <c r="SZH1" s="41"/>
      <c r="SZI1" s="41"/>
      <c r="SZJ1" s="41"/>
      <c r="SZK1" s="41"/>
      <c r="SZL1" s="41"/>
      <c r="SZM1" s="41"/>
      <c r="SZN1" s="41"/>
      <c r="SZO1" s="41"/>
      <c r="SZP1" s="41"/>
      <c r="SZQ1" s="41"/>
      <c r="SZR1" s="41"/>
      <c r="SZS1" s="41"/>
      <c r="SZT1" s="41"/>
      <c r="SZU1" s="41"/>
      <c r="SZV1" s="41"/>
      <c r="SZW1" s="41"/>
      <c r="SZX1" s="41"/>
      <c r="SZY1" s="41"/>
      <c r="SZZ1" s="41"/>
      <c r="TAA1" s="41"/>
      <c r="TAB1" s="41"/>
      <c r="TAC1" s="41"/>
      <c r="TAD1" s="41"/>
      <c r="TAE1" s="41"/>
      <c r="TAF1" s="41"/>
      <c r="TAG1" s="41"/>
      <c r="TAH1" s="41"/>
      <c r="TAI1" s="41"/>
      <c r="TAJ1" s="41"/>
      <c r="TAK1" s="41"/>
      <c r="TAL1" s="41"/>
      <c r="TAM1" s="41"/>
      <c r="TAN1" s="41"/>
      <c r="TAO1" s="41"/>
      <c r="TAP1" s="41"/>
      <c r="TAQ1" s="41"/>
      <c r="TAR1" s="41"/>
      <c r="TAS1" s="41"/>
      <c r="TAT1" s="41"/>
      <c r="TAU1" s="41"/>
      <c r="TAV1" s="41"/>
      <c r="TAW1" s="41"/>
      <c r="TAX1" s="41"/>
      <c r="TAY1" s="41"/>
      <c r="TAZ1" s="41"/>
      <c r="TBA1" s="41"/>
      <c r="TBB1" s="41"/>
      <c r="TBC1" s="41"/>
      <c r="TBD1" s="41"/>
      <c r="TBE1" s="41"/>
      <c r="TBF1" s="41"/>
      <c r="TBG1" s="41"/>
      <c r="TBH1" s="41"/>
      <c r="TBI1" s="41"/>
      <c r="TBJ1" s="41"/>
      <c r="TBK1" s="41"/>
      <c r="TBL1" s="41"/>
      <c r="TBM1" s="41"/>
      <c r="TBN1" s="41"/>
      <c r="TBO1" s="41"/>
      <c r="TBP1" s="41"/>
      <c r="TBQ1" s="41"/>
      <c r="TBR1" s="41"/>
      <c r="TBS1" s="41"/>
      <c r="TBT1" s="41"/>
      <c r="TBU1" s="41"/>
      <c r="TBV1" s="41"/>
      <c r="TBW1" s="41"/>
      <c r="TBX1" s="41"/>
      <c r="TBY1" s="41"/>
      <c r="TBZ1" s="41"/>
      <c r="TCA1" s="41"/>
      <c r="TCB1" s="41"/>
      <c r="TCC1" s="41"/>
      <c r="TCD1" s="41"/>
      <c r="TCE1" s="41"/>
      <c r="TCF1" s="41"/>
      <c r="TCG1" s="41"/>
      <c r="TCH1" s="41"/>
      <c r="TCI1" s="41"/>
      <c r="TCJ1" s="41"/>
      <c r="TCK1" s="41"/>
      <c r="TCL1" s="41"/>
      <c r="TCM1" s="41"/>
      <c r="TCN1" s="41"/>
      <c r="TCO1" s="41"/>
      <c r="TCP1" s="41"/>
      <c r="TCQ1" s="41"/>
      <c r="TCR1" s="41"/>
      <c r="TCS1" s="41"/>
      <c r="TCT1" s="41"/>
      <c r="TCU1" s="41"/>
      <c r="TCV1" s="41"/>
      <c r="TCW1" s="41"/>
      <c r="TCX1" s="41"/>
      <c r="TCY1" s="41"/>
      <c r="TCZ1" s="41"/>
      <c r="TDA1" s="41"/>
      <c r="TDB1" s="41"/>
      <c r="TDC1" s="41"/>
      <c r="TDD1" s="41"/>
      <c r="TDE1" s="41"/>
      <c r="TDF1" s="41"/>
      <c r="TDG1" s="41"/>
      <c r="TDH1" s="41"/>
      <c r="TDI1" s="41"/>
      <c r="TDJ1" s="41"/>
      <c r="TDK1" s="41"/>
      <c r="TDL1" s="41"/>
      <c r="TDM1" s="41"/>
      <c r="TDN1" s="41"/>
      <c r="TDO1" s="41"/>
      <c r="TDP1" s="41"/>
      <c r="TDQ1" s="41"/>
      <c r="TDR1" s="41"/>
      <c r="TDS1" s="41"/>
      <c r="TDT1" s="41"/>
      <c r="TDU1" s="41"/>
      <c r="TDV1" s="41"/>
      <c r="TDW1" s="41"/>
      <c r="TDX1" s="41"/>
      <c r="TDY1" s="41"/>
      <c r="TDZ1" s="41"/>
      <c r="TEA1" s="41"/>
      <c r="TEB1" s="41"/>
      <c r="TEC1" s="41"/>
      <c r="TED1" s="41"/>
      <c r="TEE1" s="41"/>
      <c r="TEF1" s="41"/>
      <c r="TEG1" s="41"/>
      <c r="TEH1" s="41"/>
      <c r="TEI1" s="41"/>
      <c r="TEJ1" s="41"/>
      <c r="TEK1" s="41"/>
      <c r="TEL1" s="41"/>
      <c r="TEM1" s="41"/>
      <c r="TEN1" s="41"/>
      <c r="TEO1" s="41"/>
      <c r="TEP1" s="41"/>
      <c r="TEQ1" s="41"/>
      <c r="TER1" s="41"/>
      <c r="TES1" s="41"/>
      <c r="TET1" s="41"/>
      <c r="TEU1" s="41"/>
      <c r="TEV1" s="41"/>
      <c r="TEW1" s="41"/>
      <c r="TEX1" s="41"/>
      <c r="TEY1" s="41"/>
      <c r="TEZ1" s="41"/>
      <c r="TFA1" s="41"/>
      <c r="TFB1" s="41"/>
      <c r="TFC1" s="41"/>
      <c r="TFD1" s="41"/>
      <c r="TFE1" s="41"/>
      <c r="TFF1" s="41"/>
      <c r="TFG1" s="41"/>
      <c r="TFH1" s="41"/>
      <c r="TFI1" s="41"/>
      <c r="TFJ1" s="41"/>
      <c r="TFK1" s="41"/>
      <c r="TFL1" s="41"/>
      <c r="TFM1" s="41"/>
      <c r="TFN1" s="41"/>
      <c r="TFO1" s="41"/>
      <c r="TFP1" s="41"/>
      <c r="TFQ1" s="41"/>
      <c r="TFR1" s="41"/>
      <c r="TFS1" s="41"/>
      <c r="TFT1" s="41"/>
      <c r="TFU1" s="41"/>
      <c r="TFV1" s="41"/>
      <c r="TFW1" s="41"/>
      <c r="TFX1" s="41"/>
      <c r="TFY1" s="41"/>
      <c r="TFZ1" s="41"/>
      <c r="TGA1" s="41"/>
      <c r="TGB1" s="41"/>
      <c r="TGC1" s="41"/>
      <c r="TGD1" s="41"/>
      <c r="TGE1" s="41"/>
      <c r="TGF1" s="41"/>
      <c r="TGG1" s="41"/>
      <c r="TGH1" s="41"/>
      <c r="TGI1" s="41"/>
      <c r="TGJ1" s="41"/>
      <c r="TGK1" s="41"/>
      <c r="TGL1" s="41"/>
      <c r="TGM1" s="41"/>
      <c r="TGN1" s="41"/>
      <c r="TGO1" s="41"/>
      <c r="TGP1" s="41"/>
      <c r="TGQ1" s="41"/>
      <c r="TGR1" s="41"/>
      <c r="TGS1" s="41"/>
      <c r="TGT1" s="41"/>
      <c r="TGU1" s="41"/>
      <c r="TGV1" s="41"/>
      <c r="TGW1" s="41"/>
      <c r="TGX1" s="41"/>
      <c r="TGY1" s="41"/>
      <c r="TGZ1" s="41"/>
      <c r="THA1" s="41"/>
      <c r="THB1" s="41"/>
      <c r="THC1" s="41"/>
      <c r="THD1" s="41"/>
      <c r="THE1" s="41"/>
      <c r="THF1" s="41"/>
      <c r="THG1" s="41"/>
      <c r="THH1" s="41"/>
      <c r="THI1" s="41"/>
      <c r="THJ1" s="41"/>
      <c r="THK1" s="41"/>
      <c r="THL1" s="41"/>
      <c r="THM1" s="41"/>
      <c r="THN1" s="41"/>
      <c r="THO1" s="41"/>
      <c r="THP1" s="41"/>
      <c r="THQ1" s="41"/>
      <c r="THR1" s="41"/>
      <c r="THS1" s="41"/>
      <c r="THT1" s="41"/>
      <c r="THU1" s="41"/>
      <c r="THV1" s="41"/>
      <c r="THW1" s="41"/>
      <c r="THX1" s="41"/>
      <c r="THY1" s="41"/>
      <c r="THZ1" s="41"/>
      <c r="TIA1" s="41"/>
      <c r="TIB1" s="41"/>
      <c r="TIC1" s="41"/>
      <c r="TID1" s="41"/>
      <c r="TIE1" s="41"/>
      <c r="TIF1" s="41"/>
      <c r="TIG1" s="41"/>
      <c r="TIH1" s="41"/>
      <c r="TII1" s="41"/>
      <c r="TIJ1" s="41"/>
      <c r="TIK1" s="41"/>
      <c r="TIL1" s="41"/>
      <c r="TIM1" s="41"/>
      <c r="TIN1" s="41"/>
      <c r="TIO1" s="41"/>
      <c r="TIP1" s="41"/>
      <c r="TIQ1" s="41"/>
      <c r="TIR1" s="41"/>
      <c r="TIS1" s="41"/>
      <c r="TIT1" s="41"/>
      <c r="TIU1" s="41"/>
      <c r="TIV1" s="41"/>
      <c r="TIW1" s="41"/>
      <c r="TIX1" s="41"/>
      <c r="TIY1" s="41"/>
      <c r="TIZ1" s="41"/>
      <c r="TJA1" s="41"/>
      <c r="TJB1" s="41"/>
      <c r="TJC1" s="41"/>
      <c r="TJD1" s="41"/>
      <c r="TJE1" s="41"/>
      <c r="TJF1" s="41"/>
      <c r="TJG1" s="41"/>
      <c r="TJH1" s="41"/>
      <c r="TJI1" s="41"/>
      <c r="TJJ1" s="41"/>
      <c r="TJK1" s="41"/>
      <c r="TJL1" s="41"/>
      <c r="TJM1" s="41"/>
      <c r="TJN1" s="41"/>
      <c r="TJO1" s="41"/>
      <c r="TJP1" s="41"/>
      <c r="TJQ1" s="41"/>
      <c r="TJR1" s="41"/>
      <c r="TJS1" s="41"/>
      <c r="TJT1" s="41"/>
      <c r="TJU1" s="41"/>
      <c r="TJV1" s="41"/>
      <c r="TJW1" s="41"/>
      <c r="TJX1" s="41"/>
      <c r="TJY1" s="41"/>
      <c r="TJZ1" s="41"/>
      <c r="TKA1" s="41"/>
      <c r="TKB1" s="41"/>
      <c r="TKC1" s="41"/>
      <c r="TKD1" s="41"/>
      <c r="TKE1" s="41"/>
      <c r="TKF1" s="41"/>
      <c r="TKG1" s="41"/>
      <c r="TKH1" s="41"/>
      <c r="TKI1" s="41"/>
      <c r="TKJ1" s="41"/>
      <c r="TKK1" s="41"/>
      <c r="TKL1" s="41"/>
      <c r="TKM1" s="41"/>
      <c r="TKN1" s="41"/>
      <c r="TKO1" s="41"/>
      <c r="TKP1" s="41"/>
      <c r="TKQ1" s="41"/>
      <c r="TKR1" s="41"/>
      <c r="TKS1" s="41"/>
      <c r="TKT1" s="41"/>
      <c r="TKU1" s="41"/>
      <c r="TKV1" s="41"/>
      <c r="TKW1" s="41"/>
      <c r="TKX1" s="41"/>
      <c r="TKY1" s="41"/>
      <c r="TKZ1" s="41"/>
      <c r="TLA1" s="41"/>
      <c r="TLB1" s="41"/>
      <c r="TLC1" s="41"/>
      <c r="TLD1" s="41"/>
      <c r="TLE1" s="41"/>
      <c r="TLF1" s="41"/>
      <c r="TLG1" s="41"/>
      <c r="TLH1" s="41"/>
      <c r="TLI1" s="41"/>
      <c r="TLJ1" s="41"/>
      <c r="TLK1" s="41"/>
      <c r="TLL1" s="41"/>
      <c r="TLM1" s="41"/>
      <c r="TLN1" s="41"/>
      <c r="TLO1" s="41"/>
      <c r="TLP1" s="41"/>
      <c r="TLQ1" s="41"/>
      <c r="TLR1" s="41"/>
      <c r="TLS1" s="41"/>
      <c r="TLT1" s="41"/>
      <c r="TLU1" s="41"/>
      <c r="TLV1" s="41"/>
      <c r="TLW1" s="41"/>
      <c r="TLX1" s="41"/>
      <c r="TLY1" s="41"/>
      <c r="TLZ1" s="41"/>
      <c r="TMA1" s="41"/>
      <c r="TMB1" s="41"/>
      <c r="TMC1" s="41"/>
      <c r="TMD1" s="41"/>
      <c r="TME1" s="41"/>
      <c r="TMF1" s="41"/>
      <c r="TMG1" s="41"/>
      <c r="TMH1" s="41"/>
      <c r="TMI1" s="41"/>
      <c r="TMJ1" s="41"/>
      <c r="TMK1" s="41"/>
      <c r="TML1" s="41"/>
      <c r="TMM1" s="41"/>
      <c r="TMN1" s="41"/>
      <c r="TMO1" s="41"/>
      <c r="TMP1" s="41"/>
      <c r="TMQ1" s="41"/>
      <c r="TMR1" s="41"/>
      <c r="TMS1" s="41"/>
      <c r="TMT1" s="41"/>
      <c r="TMU1" s="41"/>
      <c r="TMV1" s="41"/>
      <c r="TMW1" s="41"/>
      <c r="TMX1" s="41"/>
      <c r="TMY1" s="41"/>
      <c r="TMZ1" s="41"/>
      <c r="TNA1" s="41"/>
      <c r="TNB1" s="41"/>
      <c r="TNC1" s="41"/>
      <c r="TND1" s="41"/>
      <c r="TNE1" s="41"/>
      <c r="TNF1" s="41"/>
      <c r="TNG1" s="41"/>
      <c r="TNH1" s="41"/>
      <c r="TNI1" s="41"/>
      <c r="TNJ1" s="41"/>
      <c r="TNK1" s="41"/>
      <c r="TNL1" s="41"/>
      <c r="TNM1" s="41"/>
      <c r="TNN1" s="41"/>
      <c r="TNO1" s="41"/>
      <c r="TNP1" s="41"/>
      <c r="TNQ1" s="41"/>
      <c r="TNR1" s="41"/>
      <c r="TNS1" s="41"/>
      <c r="TNT1" s="41"/>
      <c r="TNU1" s="41"/>
      <c r="TNV1" s="41"/>
      <c r="TNW1" s="41"/>
      <c r="TNX1" s="41"/>
      <c r="TNY1" s="41"/>
      <c r="TNZ1" s="41"/>
      <c r="TOA1" s="41"/>
      <c r="TOB1" s="41"/>
      <c r="TOC1" s="41"/>
      <c r="TOD1" s="41"/>
      <c r="TOE1" s="41"/>
      <c r="TOF1" s="41"/>
      <c r="TOG1" s="41"/>
      <c r="TOH1" s="41"/>
      <c r="TOI1" s="41"/>
      <c r="TOJ1" s="41"/>
      <c r="TOK1" s="41"/>
      <c r="TOL1" s="41"/>
      <c r="TOM1" s="41"/>
      <c r="TON1" s="41"/>
      <c r="TOO1" s="41"/>
      <c r="TOP1" s="41"/>
      <c r="TOQ1" s="41"/>
      <c r="TOR1" s="41"/>
      <c r="TOS1" s="41"/>
      <c r="TOT1" s="41"/>
      <c r="TOU1" s="41"/>
      <c r="TOV1" s="41"/>
      <c r="TOW1" s="41"/>
      <c r="TOX1" s="41"/>
      <c r="TOY1" s="41"/>
      <c r="TOZ1" s="41"/>
      <c r="TPA1" s="41"/>
      <c r="TPB1" s="41"/>
      <c r="TPC1" s="41"/>
      <c r="TPD1" s="41"/>
      <c r="TPE1" s="41"/>
      <c r="TPF1" s="41"/>
      <c r="TPG1" s="41"/>
      <c r="TPH1" s="41"/>
      <c r="TPI1" s="41"/>
      <c r="TPJ1" s="41"/>
      <c r="TPK1" s="41"/>
      <c r="TPL1" s="41"/>
      <c r="TPM1" s="41"/>
      <c r="TPN1" s="41"/>
      <c r="TPO1" s="41"/>
      <c r="TPP1" s="41"/>
      <c r="TPQ1" s="41"/>
      <c r="TPR1" s="41"/>
      <c r="TPS1" s="41"/>
      <c r="TPT1" s="41"/>
      <c r="TPU1" s="41"/>
      <c r="TPV1" s="41"/>
      <c r="TPW1" s="41"/>
      <c r="TPX1" s="41"/>
      <c r="TPY1" s="41"/>
      <c r="TPZ1" s="41"/>
      <c r="TQA1" s="41"/>
      <c r="TQB1" s="41"/>
      <c r="TQC1" s="41"/>
      <c r="TQD1" s="41"/>
      <c r="TQE1" s="41"/>
      <c r="TQF1" s="41"/>
      <c r="TQG1" s="41"/>
      <c r="TQH1" s="41"/>
      <c r="TQI1" s="41"/>
      <c r="TQJ1" s="41"/>
      <c r="TQK1" s="41"/>
      <c r="TQL1" s="41"/>
      <c r="TQM1" s="41"/>
      <c r="TQN1" s="41"/>
      <c r="TQO1" s="41"/>
      <c r="TQP1" s="41"/>
      <c r="TQQ1" s="41"/>
      <c r="TQR1" s="41"/>
      <c r="TQS1" s="41"/>
      <c r="TQT1" s="41"/>
      <c r="TQU1" s="41"/>
      <c r="TQV1" s="41"/>
      <c r="TQW1" s="41"/>
      <c r="TQX1" s="41"/>
      <c r="TQY1" s="41"/>
      <c r="TQZ1" s="41"/>
      <c r="TRA1" s="41"/>
      <c r="TRB1" s="41"/>
      <c r="TRC1" s="41"/>
      <c r="TRD1" s="41"/>
      <c r="TRE1" s="41"/>
      <c r="TRF1" s="41"/>
      <c r="TRG1" s="41"/>
      <c r="TRH1" s="41"/>
      <c r="TRI1" s="41"/>
      <c r="TRJ1" s="41"/>
      <c r="TRK1" s="41"/>
      <c r="TRL1" s="41"/>
      <c r="TRM1" s="41"/>
      <c r="TRN1" s="41"/>
      <c r="TRO1" s="41"/>
      <c r="TRP1" s="41"/>
      <c r="TRQ1" s="41"/>
      <c r="TRR1" s="41"/>
      <c r="TRS1" s="41"/>
      <c r="TRT1" s="41"/>
      <c r="TRU1" s="41"/>
      <c r="TRV1" s="41"/>
      <c r="TRW1" s="41"/>
      <c r="TRX1" s="41"/>
      <c r="TRY1" s="41"/>
      <c r="TRZ1" s="41"/>
      <c r="TSA1" s="41"/>
      <c r="TSB1" s="41"/>
      <c r="TSC1" s="41"/>
      <c r="TSD1" s="41"/>
      <c r="TSE1" s="41"/>
      <c r="TSF1" s="41"/>
      <c r="TSG1" s="41"/>
      <c r="TSH1" s="41"/>
      <c r="TSI1" s="41"/>
      <c r="TSJ1" s="41"/>
      <c r="TSK1" s="41"/>
      <c r="TSL1" s="41"/>
      <c r="TSM1" s="41"/>
      <c r="TSN1" s="41"/>
      <c r="TSO1" s="41"/>
      <c r="TSP1" s="41"/>
      <c r="TSQ1" s="41"/>
      <c r="TSR1" s="41"/>
      <c r="TSS1" s="41"/>
      <c r="TST1" s="41"/>
      <c r="TSU1" s="41"/>
      <c r="TSV1" s="41"/>
      <c r="TSW1" s="41"/>
      <c r="TSX1" s="41"/>
      <c r="TSY1" s="41"/>
      <c r="TSZ1" s="41"/>
      <c r="TTA1" s="41"/>
      <c r="TTB1" s="41"/>
      <c r="TTC1" s="41"/>
      <c r="TTD1" s="41"/>
      <c r="TTE1" s="41"/>
      <c r="TTF1" s="41"/>
      <c r="TTG1" s="41"/>
      <c r="TTH1" s="41"/>
      <c r="TTI1" s="41"/>
      <c r="TTJ1" s="41"/>
      <c r="TTK1" s="41"/>
      <c r="TTL1" s="41"/>
      <c r="TTM1" s="41"/>
      <c r="TTN1" s="41"/>
      <c r="TTO1" s="41"/>
      <c r="TTP1" s="41"/>
      <c r="TTQ1" s="41"/>
      <c r="TTR1" s="41"/>
      <c r="TTS1" s="41"/>
      <c r="TTT1" s="41"/>
      <c r="TTU1" s="41"/>
      <c r="TTV1" s="41"/>
      <c r="TTW1" s="41"/>
      <c r="TTX1" s="41"/>
      <c r="TTY1" s="41"/>
      <c r="TTZ1" s="41"/>
      <c r="TUA1" s="41"/>
      <c r="TUB1" s="41"/>
      <c r="TUC1" s="41"/>
      <c r="TUD1" s="41"/>
      <c r="TUE1" s="41"/>
      <c r="TUF1" s="41"/>
      <c r="TUG1" s="41"/>
      <c r="TUH1" s="41"/>
      <c r="TUI1" s="41"/>
      <c r="TUJ1" s="41"/>
      <c r="TUK1" s="41"/>
      <c r="TUL1" s="41"/>
      <c r="TUM1" s="41"/>
      <c r="TUN1" s="41"/>
      <c r="TUO1" s="41"/>
      <c r="TUP1" s="41"/>
      <c r="TUQ1" s="41"/>
      <c r="TUR1" s="41"/>
      <c r="TUS1" s="41"/>
      <c r="TUT1" s="41"/>
      <c r="TUU1" s="41"/>
      <c r="TUV1" s="41"/>
      <c r="TUW1" s="41"/>
      <c r="TUX1" s="41"/>
      <c r="TUY1" s="41"/>
      <c r="TUZ1" s="41"/>
      <c r="TVA1" s="41"/>
      <c r="TVB1" s="41"/>
      <c r="TVC1" s="41"/>
      <c r="TVD1" s="41"/>
      <c r="TVE1" s="41"/>
      <c r="TVF1" s="41"/>
      <c r="TVG1" s="41"/>
      <c r="TVH1" s="41"/>
      <c r="TVI1" s="41"/>
      <c r="TVJ1" s="41"/>
      <c r="TVK1" s="41"/>
      <c r="TVL1" s="41"/>
      <c r="TVM1" s="41"/>
      <c r="TVN1" s="41"/>
      <c r="TVO1" s="41"/>
      <c r="TVP1" s="41"/>
      <c r="TVQ1" s="41"/>
      <c r="TVR1" s="41"/>
      <c r="TVS1" s="41"/>
      <c r="TVT1" s="41"/>
      <c r="TVU1" s="41"/>
      <c r="TVV1" s="41"/>
      <c r="TVW1" s="41"/>
      <c r="TVX1" s="41"/>
      <c r="TVY1" s="41"/>
      <c r="TVZ1" s="41"/>
      <c r="TWA1" s="41"/>
      <c r="TWB1" s="41"/>
      <c r="TWC1" s="41"/>
      <c r="TWD1" s="41"/>
      <c r="TWE1" s="41"/>
      <c r="TWF1" s="41"/>
      <c r="TWG1" s="41"/>
      <c r="TWH1" s="41"/>
      <c r="TWI1" s="41"/>
      <c r="TWJ1" s="41"/>
      <c r="TWK1" s="41"/>
      <c r="TWL1" s="41"/>
      <c r="TWM1" s="41"/>
      <c r="TWN1" s="41"/>
      <c r="TWO1" s="41"/>
      <c r="TWP1" s="41"/>
      <c r="TWQ1" s="41"/>
      <c r="TWR1" s="41"/>
      <c r="TWS1" s="41"/>
      <c r="TWT1" s="41"/>
      <c r="TWU1" s="41"/>
      <c r="TWV1" s="41"/>
      <c r="TWW1" s="41"/>
      <c r="TWX1" s="41"/>
      <c r="TWY1" s="41"/>
      <c r="TWZ1" s="41"/>
      <c r="TXA1" s="41"/>
      <c r="TXB1" s="41"/>
      <c r="TXC1" s="41"/>
      <c r="TXD1" s="41"/>
      <c r="TXE1" s="41"/>
      <c r="TXF1" s="41"/>
      <c r="TXG1" s="41"/>
      <c r="TXH1" s="41"/>
      <c r="TXI1" s="41"/>
      <c r="TXJ1" s="41"/>
      <c r="TXK1" s="41"/>
      <c r="TXL1" s="41"/>
      <c r="TXM1" s="41"/>
      <c r="TXN1" s="41"/>
      <c r="TXO1" s="41"/>
      <c r="TXP1" s="41"/>
      <c r="TXQ1" s="41"/>
      <c r="TXR1" s="41"/>
      <c r="TXS1" s="41"/>
      <c r="TXT1" s="41"/>
      <c r="TXU1" s="41"/>
      <c r="TXV1" s="41"/>
      <c r="TXW1" s="41"/>
      <c r="TXX1" s="41"/>
      <c r="TXY1" s="41"/>
      <c r="TXZ1" s="41"/>
      <c r="TYA1" s="41"/>
      <c r="TYB1" s="41"/>
      <c r="TYC1" s="41"/>
      <c r="TYD1" s="41"/>
      <c r="TYE1" s="41"/>
      <c r="TYF1" s="41"/>
      <c r="TYG1" s="41"/>
      <c r="TYH1" s="41"/>
      <c r="TYI1" s="41"/>
      <c r="TYJ1" s="41"/>
      <c r="TYK1" s="41"/>
      <c r="TYL1" s="41"/>
      <c r="TYM1" s="41"/>
      <c r="TYN1" s="41"/>
      <c r="TYO1" s="41"/>
      <c r="TYP1" s="41"/>
      <c r="TYQ1" s="41"/>
      <c r="TYR1" s="41"/>
      <c r="TYS1" s="41"/>
      <c r="TYT1" s="41"/>
      <c r="TYU1" s="41"/>
      <c r="TYV1" s="41"/>
      <c r="TYW1" s="41"/>
      <c r="TYX1" s="41"/>
      <c r="TYY1" s="41"/>
      <c r="TYZ1" s="41"/>
      <c r="TZA1" s="41"/>
      <c r="TZB1" s="41"/>
      <c r="TZC1" s="41"/>
      <c r="TZD1" s="41"/>
      <c r="TZE1" s="41"/>
      <c r="TZF1" s="41"/>
      <c r="TZG1" s="41"/>
      <c r="TZH1" s="41"/>
      <c r="TZI1" s="41"/>
      <c r="TZJ1" s="41"/>
      <c r="TZK1" s="41"/>
      <c r="TZL1" s="41"/>
      <c r="TZM1" s="41"/>
      <c r="TZN1" s="41"/>
      <c r="TZO1" s="41"/>
      <c r="TZP1" s="41"/>
      <c r="TZQ1" s="41"/>
      <c r="TZR1" s="41"/>
      <c r="TZS1" s="41"/>
      <c r="TZT1" s="41"/>
      <c r="TZU1" s="41"/>
      <c r="TZV1" s="41"/>
      <c r="TZW1" s="41"/>
      <c r="TZX1" s="41"/>
      <c r="TZY1" s="41"/>
      <c r="TZZ1" s="41"/>
      <c r="UAA1" s="41"/>
      <c r="UAB1" s="41"/>
      <c r="UAC1" s="41"/>
      <c r="UAD1" s="41"/>
      <c r="UAE1" s="41"/>
      <c r="UAF1" s="41"/>
      <c r="UAG1" s="41"/>
      <c r="UAH1" s="41"/>
      <c r="UAI1" s="41"/>
      <c r="UAJ1" s="41"/>
      <c r="UAK1" s="41"/>
      <c r="UAL1" s="41"/>
      <c r="UAM1" s="41"/>
      <c r="UAN1" s="41"/>
      <c r="UAO1" s="41"/>
      <c r="UAP1" s="41"/>
      <c r="UAQ1" s="41"/>
      <c r="UAR1" s="41"/>
      <c r="UAS1" s="41"/>
      <c r="UAT1" s="41"/>
      <c r="UAU1" s="41"/>
      <c r="UAV1" s="41"/>
      <c r="UAW1" s="41"/>
      <c r="UAX1" s="41"/>
      <c r="UAY1" s="41"/>
      <c r="UAZ1" s="41"/>
      <c r="UBA1" s="41"/>
      <c r="UBB1" s="41"/>
      <c r="UBC1" s="41"/>
      <c r="UBD1" s="41"/>
      <c r="UBE1" s="41"/>
      <c r="UBF1" s="41"/>
      <c r="UBG1" s="41"/>
      <c r="UBH1" s="41"/>
      <c r="UBI1" s="41"/>
      <c r="UBJ1" s="41"/>
      <c r="UBK1" s="41"/>
      <c r="UBL1" s="41"/>
      <c r="UBM1" s="41"/>
      <c r="UBN1" s="41"/>
      <c r="UBO1" s="41"/>
      <c r="UBP1" s="41"/>
      <c r="UBQ1" s="41"/>
      <c r="UBR1" s="41"/>
      <c r="UBS1" s="41"/>
      <c r="UBT1" s="41"/>
      <c r="UBU1" s="41"/>
      <c r="UBV1" s="41"/>
      <c r="UBW1" s="41"/>
      <c r="UBX1" s="41"/>
      <c r="UBY1" s="41"/>
      <c r="UBZ1" s="41"/>
      <c r="UCA1" s="41"/>
      <c r="UCB1" s="41"/>
      <c r="UCC1" s="41"/>
      <c r="UCD1" s="41"/>
      <c r="UCE1" s="41"/>
      <c r="UCF1" s="41"/>
      <c r="UCG1" s="41"/>
      <c r="UCH1" s="41"/>
      <c r="UCI1" s="41"/>
      <c r="UCJ1" s="41"/>
      <c r="UCK1" s="41"/>
      <c r="UCL1" s="41"/>
      <c r="UCM1" s="41"/>
      <c r="UCN1" s="41"/>
      <c r="UCO1" s="41"/>
      <c r="UCP1" s="41"/>
      <c r="UCQ1" s="41"/>
      <c r="UCR1" s="41"/>
      <c r="UCS1" s="41"/>
      <c r="UCT1" s="41"/>
      <c r="UCU1" s="41"/>
      <c r="UCV1" s="41"/>
      <c r="UCW1" s="41"/>
      <c r="UCX1" s="41"/>
      <c r="UCY1" s="41"/>
      <c r="UCZ1" s="41"/>
      <c r="UDA1" s="41"/>
      <c r="UDB1" s="41"/>
      <c r="UDC1" s="41"/>
      <c r="UDD1" s="41"/>
      <c r="UDE1" s="41"/>
      <c r="UDF1" s="41"/>
      <c r="UDG1" s="41"/>
      <c r="UDH1" s="41"/>
      <c r="UDI1" s="41"/>
      <c r="UDJ1" s="41"/>
      <c r="UDK1" s="41"/>
      <c r="UDL1" s="41"/>
      <c r="UDM1" s="41"/>
      <c r="UDN1" s="41"/>
      <c r="UDO1" s="41"/>
      <c r="UDP1" s="41"/>
      <c r="UDQ1" s="41"/>
      <c r="UDR1" s="41"/>
      <c r="UDS1" s="41"/>
      <c r="UDT1" s="41"/>
      <c r="UDU1" s="41"/>
      <c r="UDV1" s="41"/>
      <c r="UDW1" s="41"/>
      <c r="UDX1" s="41"/>
      <c r="UDY1" s="41"/>
      <c r="UDZ1" s="41"/>
      <c r="UEA1" s="41"/>
      <c r="UEB1" s="41"/>
      <c r="UEC1" s="41"/>
      <c r="UED1" s="41"/>
      <c r="UEE1" s="41"/>
      <c r="UEF1" s="41"/>
      <c r="UEG1" s="41"/>
      <c r="UEH1" s="41"/>
      <c r="UEI1" s="41"/>
      <c r="UEJ1" s="41"/>
      <c r="UEK1" s="41"/>
      <c r="UEL1" s="41"/>
      <c r="UEM1" s="41"/>
      <c r="UEN1" s="41"/>
      <c r="UEO1" s="41"/>
      <c r="UEP1" s="41"/>
      <c r="UEQ1" s="41"/>
      <c r="UER1" s="41"/>
      <c r="UES1" s="41"/>
      <c r="UET1" s="41"/>
      <c r="UEU1" s="41"/>
      <c r="UEV1" s="41"/>
      <c r="UEW1" s="41"/>
      <c r="UEX1" s="41"/>
      <c r="UEY1" s="41"/>
      <c r="UEZ1" s="41"/>
      <c r="UFA1" s="41"/>
      <c r="UFB1" s="41"/>
      <c r="UFC1" s="41"/>
      <c r="UFD1" s="41"/>
      <c r="UFE1" s="41"/>
      <c r="UFF1" s="41"/>
      <c r="UFG1" s="41"/>
      <c r="UFH1" s="41"/>
      <c r="UFI1" s="41"/>
      <c r="UFJ1" s="41"/>
      <c r="UFK1" s="41"/>
      <c r="UFL1" s="41"/>
      <c r="UFM1" s="41"/>
      <c r="UFN1" s="41"/>
      <c r="UFO1" s="41"/>
      <c r="UFP1" s="41"/>
      <c r="UFQ1" s="41"/>
      <c r="UFR1" s="41"/>
      <c r="UFS1" s="41"/>
      <c r="UFT1" s="41"/>
      <c r="UFU1" s="41"/>
      <c r="UFV1" s="41"/>
      <c r="UFW1" s="41"/>
      <c r="UFX1" s="41"/>
      <c r="UFY1" s="41"/>
      <c r="UFZ1" s="41"/>
      <c r="UGA1" s="41"/>
      <c r="UGB1" s="41"/>
      <c r="UGC1" s="41"/>
      <c r="UGD1" s="41"/>
      <c r="UGE1" s="41"/>
      <c r="UGF1" s="41"/>
      <c r="UGG1" s="41"/>
      <c r="UGH1" s="41"/>
      <c r="UGI1" s="41"/>
      <c r="UGJ1" s="41"/>
      <c r="UGK1" s="41"/>
      <c r="UGL1" s="41"/>
      <c r="UGM1" s="41"/>
      <c r="UGN1" s="41"/>
      <c r="UGO1" s="41"/>
      <c r="UGP1" s="41"/>
      <c r="UGQ1" s="41"/>
      <c r="UGR1" s="41"/>
      <c r="UGS1" s="41"/>
      <c r="UGT1" s="41"/>
      <c r="UGU1" s="41"/>
      <c r="UGV1" s="41"/>
      <c r="UGW1" s="41"/>
      <c r="UGX1" s="41"/>
      <c r="UGY1" s="41"/>
      <c r="UGZ1" s="41"/>
      <c r="UHA1" s="41"/>
      <c r="UHB1" s="41"/>
      <c r="UHC1" s="41"/>
      <c r="UHD1" s="41"/>
      <c r="UHE1" s="41"/>
      <c r="UHF1" s="41"/>
      <c r="UHG1" s="41"/>
      <c r="UHH1" s="41"/>
      <c r="UHI1" s="41"/>
      <c r="UHJ1" s="41"/>
      <c r="UHK1" s="41"/>
      <c r="UHL1" s="41"/>
      <c r="UHM1" s="41"/>
      <c r="UHN1" s="41"/>
      <c r="UHO1" s="41"/>
      <c r="UHP1" s="41"/>
      <c r="UHQ1" s="41"/>
      <c r="UHR1" s="41"/>
      <c r="UHS1" s="41"/>
      <c r="UHT1" s="41"/>
      <c r="UHU1" s="41"/>
      <c r="UHV1" s="41"/>
      <c r="UHW1" s="41"/>
      <c r="UHX1" s="41"/>
      <c r="UHY1" s="41"/>
      <c r="UHZ1" s="41"/>
      <c r="UIA1" s="41"/>
      <c r="UIB1" s="41"/>
      <c r="UIC1" s="41"/>
      <c r="UID1" s="41"/>
      <c r="UIE1" s="41"/>
      <c r="UIF1" s="41"/>
      <c r="UIG1" s="41"/>
      <c r="UIH1" s="41"/>
      <c r="UII1" s="41"/>
      <c r="UIJ1" s="41"/>
      <c r="UIK1" s="41"/>
      <c r="UIL1" s="41"/>
      <c r="UIM1" s="41"/>
      <c r="UIN1" s="41"/>
      <c r="UIO1" s="41"/>
      <c r="UIP1" s="41"/>
      <c r="UIQ1" s="41"/>
      <c r="UIR1" s="41"/>
      <c r="UIS1" s="41"/>
      <c r="UIT1" s="41"/>
      <c r="UIU1" s="41"/>
      <c r="UIV1" s="41"/>
      <c r="UIW1" s="41"/>
      <c r="UIX1" s="41"/>
      <c r="UIY1" s="41"/>
      <c r="UIZ1" s="41"/>
      <c r="UJA1" s="41"/>
      <c r="UJB1" s="41"/>
      <c r="UJC1" s="41"/>
      <c r="UJD1" s="41"/>
      <c r="UJE1" s="41"/>
      <c r="UJF1" s="41"/>
      <c r="UJG1" s="41"/>
      <c r="UJH1" s="41"/>
      <c r="UJI1" s="41"/>
      <c r="UJJ1" s="41"/>
      <c r="UJK1" s="41"/>
      <c r="UJL1" s="41"/>
      <c r="UJM1" s="41"/>
      <c r="UJN1" s="41"/>
      <c r="UJO1" s="41"/>
      <c r="UJP1" s="41"/>
      <c r="UJQ1" s="41"/>
      <c r="UJR1" s="41"/>
      <c r="UJS1" s="41"/>
      <c r="UJT1" s="41"/>
      <c r="UJU1" s="41"/>
      <c r="UJV1" s="41"/>
      <c r="UJW1" s="41"/>
      <c r="UJX1" s="41"/>
      <c r="UJY1" s="41"/>
      <c r="UJZ1" s="41"/>
      <c r="UKA1" s="41"/>
      <c r="UKB1" s="41"/>
      <c r="UKC1" s="41"/>
      <c r="UKD1" s="41"/>
      <c r="UKE1" s="41"/>
      <c r="UKF1" s="41"/>
      <c r="UKG1" s="41"/>
      <c r="UKH1" s="41"/>
      <c r="UKI1" s="41"/>
      <c r="UKJ1" s="41"/>
      <c r="UKK1" s="41"/>
      <c r="UKL1" s="41"/>
      <c r="UKM1" s="41"/>
      <c r="UKN1" s="41"/>
      <c r="UKO1" s="41"/>
      <c r="UKP1" s="41"/>
      <c r="UKQ1" s="41"/>
      <c r="UKR1" s="41"/>
      <c r="UKS1" s="41"/>
      <c r="UKT1" s="41"/>
      <c r="UKU1" s="41"/>
      <c r="UKV1" s="41"/>
      <c r="UKW1" s="41"/>
      <c r="UKX1" s="41"/>
      <c r="UKY1" s="41"/>
      <c r="UKZ1" s="41"/>
      <c r="ULA1" s="41"/>
      <c r="ULB1" s="41"/>
      <c r="ULC1" s="41"/>
      <c r="ULD1" s="41"/>
      <c r="ULE1" s="41"/>
      <c r="ULF1" s="41"/>
      <c r="ULG1" s="41"/>
      <c r="ULH1" s="41"/>
      <c r="ULI1" s="41"/>
      <c r="ULJ1" s="41"/>
      <c r="ULK1" s="41"/>
      <c r="ULL1" s="41"/>
      <c r="ULM1" s="41"/>
      <c r="ULN1" s="41"/>
      <c r="ULO1" s="41"/>
      <c r="ULP1" s="41"/>
      <c r="ULQ1" s="41"/>
      <c r="ULR1" s="41"/>
      <c r="ULS1" s="41"/>
      <c r="ULT1" s="41"/>
      <c r="ULU1" s="41"/>
      <c r="ULV1" s="41"/>
      <c r="ULW1" s="41"/>
      <c r="ULX1" s="41"/>
      <c r="ULY1" s="41"/>
      <c r="ULZ1" s="41"/>
      <c r="UMA1" s="41"/>
      <c r="UMB1" s="41"/>
      <c r="UMC1" s="41"/>
      <c r="UMD1" s="41"/>
      <c r="UME1" s="41"/>
      <c r="UMF1" s="41"/>
      <c r="UMG1" s="41"/>
      <c r="UMH1" s="41"/>
      <c r="UMI1" s="41"/>
      <c r="UMJ1" s="41"/>
      <c r="UMK1" s="41"/>
      <c r="UML1" s="41"/>
      <c r="UMM1" s="41"/>
      <c r="UMN1" s="41"/>
      <c r="UMO1" s="41"/>
      <c r="UMP1" s="41"/>
      <c r="UMQ1" s="41"/>
      <c r="UMR1" s="41"/>
      <c r="UMS1" s="41"/>
      <c r="UMT1" s="41"/>
      <c r="UMU1" s="41"/>
      <c r="UMV1" s="41"/>
      <c r="UMW1" s="41"/>
      <c r="UMX1" s="41"/>
      <c r="UMY1" s="41"/>
      <c r="UMZ1" s="41"/>
      <c r="UNA1" s="41"/>
      <c r="UNB1" s="41"/>
      <c r="UNC1" s="41"/>
      <c r="UND1" s="41"/>
      <c r="UNE1" s="41"/>
      <c r="UNF1" s="41"/>
      <c r="UNG1" s="41"/>
      <c r="UNH1" s="41"/>
      <c r="UNI1" s="41"/>
      <c r="UNJ1" s="41"/>
      <c r="UNK1" s="41"/>
      <c r="UNL1" s="41"/>
      <c r="UNM1" s="41"/>
      <c r="UNN1" s="41"/>
      <c r="UNO1" s="41"/>
      <c r="UNP1" s="41"/>
      <c r="UNQ1" s="41"/>
      <c r="UNR1" s="41"/>
      <c r="UNS1" s="41"/>
      <c r="UNT1" s="41"/>
      <c r="UNU1" s="41"/>
      <c r="UNV1" s="41"/>
      <c r="UNW1" s="41"/>
      <c r="UNX1" s="41"/>
      <c r="UNY1" s="41"/>
      <c r="UNZ1" s="41"/>
      <c r="UOA1" s="41"/>
      <c r="UOB1" s="41"/>
      <c r="UOC1" s="41"/>
      <c r="UOD1" s="41"/>
      <c r="UOE1" s="41"/>
      <c r="UOF1" s="41"/>
      <c r="UOG1" s="41"/>
      <c r="UOH1" s="41"/>
      <c r="UOI1" s="41"/>
      <c r="UOJ1" s="41"/>
      <c r="UOK1" s="41"/>
      <c r="UOL1" s="41"/>
      <c r="UOM1" s="41"/>
      <c r="UON1" s="41"/>
      <c r="UOO1" s="41"/>
      <c r="UOP1" s="41"/>
      <c r="UOQ1" s="41"/>
      <c r="UOR1" s="41"/>
      <c r="UOS1" s="41"/>
      <c r="UOT1" s="41"/>
      <c r="UOU1" s="41"/>
      <c r="UOV1" s="41"/>
      <c r="UOW1" s="41"/>
      <c r="UOX1" s="41"/>
      <c r="UOY1" s="41"/>
      <c r="UOZ1" s="41"/>
      <c r="UPA1" s="41"/>
      <c r="UPB1" s="41"/>
      <c r="UPC1" s="41"/>
      <c r="UPD1" s="41"/>
      <c r="UPE1" s="41"/>
      <c r="UPF1" s="41"/>
      <c r="UPG1" s="41"/>
      <c r="UPH1" s="41"/>
      <c r="UPI1" s="41"/>
      <c r="UPJ1" s="41"/>
      <c r="UPK1" s="41"/>
      <c r="UPL1" s="41"/>
      <c r="UPM1" s="41"/>
      <c r="UPN1" s="41"/>
      <c r="UPO1" s="41"/>
      <c r="UPP1" s="41"/>
      <c r="UPQ1" s="41"/>
      <c r="UPR1" s="41"/>
      <c r="UPS1" s="41"/>
      <c r="UPT1" s="41"/>
      <c r="UPU1" s="41"/>
      <c r="UPV1" s="41"/>
      <c r="UPW1" s="41"/>
      <c r="UPX1" s="41"/>
      <c r="UPY1" s="41"/>
      <c r="UPZ1" s="41"/>
      <c r="UQA1" s="41"/>
      <c r="UQB1" s="41"/>
      <c r="UQC1" s="41"/>
      <c r="UQD1" s="41"/>
      <c r="UQE1" s="41"/>
      <c r="UQF1" s="41"/>
      <c r="UQG1" s="41"/>
      <c r="UQH1" s="41"/>
      <c r="UQI1" s="41"/>
      <c r="UQJ1" s="41"/>
      <c r="UQK1" s="41"/>
      <c r="UQL1" s="41"/>
      <c r="UQM1" s="41"/>
      <c r="UQN1" s="41"/>
      <c r="UQO1" s="41"/>
      <c r="UQP1" s="41"/>
      <c r="UQQ1" s="41"/>
      <c r="UQR1" s="41"/>
      <c r="UQS1" s="41"/>
      <c r="UQT1" s="41"/>
      <c r="UQU1" s="41"/>
      <c r="UQV1" s="41"/>
      <c r="UQW1" s="41"/>
      <c r="UQX1" s="41"/>
      <c r="UQY1" s="41"/>
      <c r="UQZ1" s="41"/>
      <c r="URA1" s="41"/>
      <c r="URB1" s="41"/>
      <c r="URC1" s="41"/>
      <c r="URD1" s="41"/>
      <c r="URE1" s="41"/>
      <c r="URF1" s="41"/>
      <c r="URG1" s="41"/>
      <c r="URH1" s="41"/>
      <c r="URI1" s="41"/>
      <c r="URJ1" s="41"/>
      <c r="URK1" s="41"/>
      <c r="URL1" s="41"/>
      <c r="URM1" s="41"/>
      <c r="URN1" s="41"/>
      <c r="URO1" s="41"/>
      <c r="URP1" s="41"/>
      <c r="URQ1" s="41"/>
      <c r="URR1" s="41"/>
      <c r="URS1" s="41"/>
      <c r="URT1" s="41"/>
      <c r="URU1" s="41"/>
      <c r="URV1" s="41"/>
      <c r="URW1" s="41"/>
      <c r="URX1" s="41"/>
      <c r="URY1" s="41"/>
      <c r="URZ1" s="41"/>
      <c r="USA1" s="41"/>
      <c r="USB1" s="41"/>
      <c r="USC1" s="41"/>
      <c r="USD1" s="41"/>
      <c r="USE1" s="41"/>
      <c r="USF1" s="41"/>
      <c r="USG1" s="41"/>
      <c r="USH1" s="41"/>
      <c r="USI1" s="41"/>
      <c r="USJ1" s="41"/>
      <c r="USK1" s="41"/>
      <c r="USL1" s="41"/>
      <c r="USM1" s="41"/>
      <c r="USN1" s="41"/>
      <c r="USO1" s="41"/>
      <c r="USP1" s="41"/>
      <c r="USQ1" s="41"/>
      <c r="USR1" s="41"/>
      <c r="USS1" s="41"/>
      <c r="UST1" s="41"/>
      <c r="USU1" s="41"/>
      <c r="USV1" s="41"/>
      <c r="USW1" s="41"/>
      <c r="USX1" s="41"/>
      <c r="USY1" s="41"/>
      <c r="USZ1" s="41"/>
      <c r="UTA1" s="41"/>
      <c r="UTB1" s="41"/>
      <c r="UTC1" s="41"/>
      <c r="UTD1" s="41"/>
      <c r="UTE1" s="41"/>
      <c r="UTF1" s="41"/>
      <c r="UTG1" s="41"/>
      <c r="UTH1" s="41"/>
      <c r="UTI1" s="41"/>
      <c r="UTJ1" s="41"/>
      <c r="UTK1" s="41"/>
      <c r="UTL1" s="41"/>
      <c r="UTM1" s="41"/>
      <c r="UTN1" s="41"/>
      <c r="UTO1" s="41"/>
      <c r="UTP1" s="41"/>
      <c r="UTQ1" s="41"/>
      <c r="UTR1" s="41"/>
      <c r="UTS1" s="41"/>
      <c r="UTT1" s="41"/>
      <c r="UTU1" s="41"/>
      <c r="UTV1" s="41"/>
      <c r="UTW1" s="41"/>
      <c r="UTX1" s="41"/>
      <c r="UTY1" s="41"/>
      <c r="UTZ1" s="41"/>
      <c r="UUA1" s="41"/>
      <c r="UUB1" s="41"/>
      <c r="UUC1" s="41"/>
      <c r="UUD1" s="41"/>
      <c r="UUE1" s="41"/>
      <c r="UUF1" s="41"/>
      <c r="UUG1" s="41"/>
      <c r="UUH1" s="41"/>
      <c r="UUI1" s="41"/>
      <c r="UUJ1" s="41"/>
      <c r="UUK1" s="41"/>
      <c r="UUL1" s="41"/>
      <c r="UUM1" s="41"/>
      <c r="UUN1" s="41"/>
      <c r="UUO1" s="41"/>
      <c r="UUP1" s="41"/>
      <c r="UUQ1" s="41"/>
      <c r="UUR1" s="41"/>
      <c r="UUS1" s="41"/>
      <c r="UUT1" s="41"/>
      <c r="UUU1" s="41"/>
      <c r="UUV1" s="41"/>
      <c r="UUW1" s="41"/>
      <c r="UUX1" s="41"/>
      <c r="UUY1" s="41"/>
      <c r="UUZ1" s="41"/>
      <c r="UVA1" s="41"/>
      <c r="UVB1" s="41"/>
      <c r="UVC1" s="41"/>
      <c r="UVD1" s="41"/>
      <c r="UVE1" s="41"/>
      <c r="UVF1" s="41"/>
      <c r="UVG1" s="41"/>
      <c r="UVH1" s="41"/>
      <c r="UVI1" s="41"/>
      <c r="UVJ1" s="41"/>
      <c r="UVK1" s="41"/>
      <c r="UVL1" s="41"/>
      <c r="UVM1" s="41"/>
      <c r="UVN1" s="41"/>
      <c r="UVO1" s="41"/>
      <c r="UVP1" s="41"/>
      <c r="UVQ1" s="41"/>
      <c r="UVR1" s="41"/>
      <c r="UVS1" s="41"/>
      <c r="UVT1" s="41"/>
      <c r="UVU1" s="41"/>
      <c r="UVV1" s="41"/>
      <c r="UVW1" s="41"/>
      <c r="UVX1" s="41"/>
      <c r="UVY1" s="41"/>
      <c r="UVZ1" s="41"/>
      <c r="UWA1" s="41"/>
      <c r="UWB1" s="41"/>
      <c r="UWC1" s="41"/>
      <c r="UWD1" s="41"/>
      <c r="UWE1" s="41"/>
      <c r="UWF1" s="41"/>
      <c r="UWG1" s="41"/>
      <c r="UWH1" s="41"/>
      <c r="UWI1" s="41"/>
      <c r="UWJ1" s="41"/>
      <c r="UWK1" s="41"/>
      <c r="UWL1" s="41"/>
      <c r="UWM1" s="41"/>
      <c r="UWN1" s="41"/>
      <c r="UWO1" s="41"/>
      <c r="UWP1" s="41"/>
      <c r="UWQ1" s="41"/>
      <c r="UWR1" s="41"/>
      <c r="UWS1" s="41"/>
      <c r="UWT1" s="41"/>
      <c r="UWU1" s="41"/>
      <c r="UWV1" s="41"/>
      <c r="UWW1" s="41"/>
      <c r="UWX1" s="41"/>
      <c r="UWY1" s="41"/>
      <c r="UWZ1" s="41"/>
      <c r="UXA1" s="41"/>
      <c r="UXB1" s="41"/>
      <c r="UXC1" s="41"/>
      <c r="UXD1" s="41"/>
      <c r="UXE1" s="41"/>
      <c r="UXF1" s="41"/>
      <c r="UXG1" s="41"/>
      <c r="UXH1" s="41"/>
      <c r="UXI1" s="41"/>
      <c r="UXJ1" s="41"/>
      <c r="UXK1" s="41"/>
      <c r="UXL1" s="41"/>
      <c r="UXM1" s="41"/>
      <c r="UXN1" s="41"/>
      <c r="UXO1" s="41"/>
      <c r="UXP1" s="41"/>
      <c r="UXQ1" s="41"/>
      <c r="UXR1" s="41"/>
      <c r="UXS1" s="41"/>
      <c r="UXT1" s="41"/>
      <c r="UXU1" s="41"/>
      <c r="UXV1" s="41"/>
      <c r="UXW1" s="41"/>
      <c r="UXX1" s="41"/>
      <c r="UXY1" s="41"/>
      <c r="UXZ1" s="41"/>
      <c r="UYA1" s="41"/>
      <c r="UYB1" s="41"/>
      <c r="UYC1" s="41"/>
      <c r="UYD1" s="41"/>
      <c r="UYE1" s="41"/>
      <c r="UYF1" s="41"/>
      <c r="UYG1" s="41"/>
      <c r="UYH1" s="41"/>
      <c r="UYI1" s="41"/>
      <c r="UYJ1" s="41"/>
      <c r="UYK1" s="41"/>
      <c r="UYL1" s="41"/>
      <c r="UYM1" s="41"/>
      <c r="UYN1" s="41"/>
      <c r="UYO1" s="41"/>
      <c r="UYP1" s="41"/>
      <c r="UYQ1" s="41"/>
      <c r="UYR1" s="41"/>
      <c r="UYS1" s="41"/>
      <c r="UYT1" s="41"/>
      <c r="UYU1" s="41"/>
      <c r="UYV1" s="41"/>
      <c r="UYW1" s="41"/>
      <c r="UYX1" s="41"/>
      <c r="UYY1" s="41"/>
      <c r="UYZ1" s="41"/>
      <c r="UZA1" s="41"/>
      <c r="UZB1" s="41"/>
      <c r="UZC1" s="41"/>
      <c r="UZD1" s="41"/>
      <c r="UZE1" s="41"/>
      <c r="UZF1" s="41"/>
      <c r="UZG1" s="41"/>
      <c r="UZH1" s="41"/>
      <c r="UZI1" s="41"/>
      <c r="UZJ1" s="41"/>
      <c r="UZK1" s="41"/>
      <c r="UZL1" s="41"/>
      <c r="UZM1" s="41"/>
      <c r="UZN1" s="41"/>
      <c r="UZO1" s="41"/>
      <c r="UZP1" s="41"/>
      <c r="UZQ1" s="41"/>
      <c r="UZR1" s="41"/>
      <c r="UZS1" s="41"/>
      <c r="UZT1" s="41"/>
      <c r="UZU1" s="41"/>
      <c r="UZV1" s="41"/>
      <c r="UZW1" s="41"/>
      <c r="UZX1" s="41"/>
      <c r="UZY1" s="41"/>
      <c r="UZZ1" s="41"/>
      <c r="VAA1" s="41"/>
      <c r="VAB1" s="41"/>
      <c r="VAC1" s="41"/>
      <c r="VAD1" s="41"/>
      <c r="VAE1" s="41"/>
      <c r="VAF1" s="41"/>
      <c r="VAG1" s="41"/>
      <c r="VAH1" s="41"/>
      <c r="VAI1" s="41"/>
      <c r="VAJ1" s="41"/>
      <c r="VAK1" s="41"/>
      <c r="VAL1" s="41"/>
      <c r="VAM1" s="41"/>
      <c r="VAN1" s="41"/>
      <c r="VAO1" s="41"/>
      <c r="VAP1" s="41"/>
      <c r="VAQ1" s="41"/>
      <c r="VAR1" s="41"/>
      <c r="VAS1" s="41"/>
      <c r="VAT1" s="41"/>
      <c r="VAU1" s="41"/>
      <c r="VAV1" s="41"/>
      <c r="VAW1" s="41"/>
      <c r="VAX1" s="41"/>
      <c r="VAY1" s="41"/>
      <c r="VAZ1" s="41"/>
      <c r="VBA1" s="41"/>
      <c r="VBB1" s="41"/>
      <c r="VBC1" s="41"/>
      <c r="VBD1" s="41"/>
      <c r="VBE1" s="41"/>
      <c r="VBF1" s="41"/>
      <c r="VBG1" s="41"/>
      <c r="VBH1" s="41"/>
      <c r="VBI1" s="41"/>
      <c r="VBJ1" s="41"/>
      <c r="VBK1" s="41"/>
      <c r="VBL1" s="41"/>
      <c r="VBM1" s="41"/>
      <c r="VBN1" s="41"/>
      <c r="VBO1" s="41"/>
      <c r="VBP1" s="41"/>
      <c r="VBQ1" s="41"/>
      <c r="VBR1" s="41"/>
      <c r="VBS1" s="41"/>
      <c r="VBT1" s="41"/>
      <c r="VBU1" s="41"/>
      <c r="VBV1" s="41"/>
      <c r="VBW1" s="41"/>
      <c r="VBX1" s="41"/>
      <c r="VBY1" s="41"/>
      <c r="VBZ1" s="41"/>
      <c r="VCA1" s="41"/>
      <c r="VCB1" s="41"/>
      <c r="VCC1" s="41"/>
      <c r="VCD1" s="41"/>
      <c r="VCE1" s="41"/>
      <c r="VCF1" s="41"/>
      <c r="VCG1" s="41"/>
      <c r="VCH1" s="41"/>
      <c r="VCI1" s="41"/>
      <c r="VCJ1" s="41"/>
      <c r="VCK1" s="41"/>
      <c r="VCL1" s="41"/>
      <c r="VCM1" s="41"/>
      <c r="VCN1" s="41"/>
      <c r="VCO1" s="41"/>
      <c r="VCP1" s="41"/>
      <c r="VCQ1" s="41"/>
      <c r="VCR1" s="41"/>
      <c r="VCS1" s="41"/>
      <c r="VCT1" s="41"/>
      <c r="VCU1" s="41"/>
      <c r="VCV1" s="41"/>
      <c r="VCW1" s="41"/>
      <c r="VCX1" s="41"/>
      <c r="VCY1" s="41"/>
      <c r="VCZ1" s="41"/>
      <c r="VDA1" s="41"/>
      <c r="VDB1" s="41"/>
      <c r="VDC1" s="41"/>
      <c r="VDD1" s="41"/>
      <c r="VDE1" s="41"/>
      <c r="VDF1" s="41"/>
      <c r="VDG1" s="41"/>
      <c r="VDH1" s="41"/>
      <c r="VDI1" s="41"/>
      <c r="VDJ1" s="41"/>
      <c r="VDK1" s="41"/>
      <c r="VDL1" s="41"/>
      <c r="VDM1" s="41"/>
      <c r="VDN1" s="41"/>
      <c r="VDO1" s="41"/>
      <c r="VDP1" s="41"/>
      <c r="VDQ1" s="41"/>
      <c r="VDR1" s="41"/>
      <c r="VDS1" s="41"/>
      <c r="VDT1" s="41"/>
      <c r="VDU1" s="41"/>
      <c r="VDV1" s="41"/>
      <c r="VDW1" s="41"/>
      <c r="VDX1" s="41"/>
      <c r="VDY1" s="41"/>
      <c r="VDZ1" s="41"/>
      <c r="VEA1" s="41"/>
      <c r="VEB1" s="41"/>
      <c r="VEC1" s="41"/>
      <c r="VED1" s="41"/>
      <c r="VEE1" s="41"/>
      <c r="VEF1" s="41"/>
      <c r="VEG1" s="41"/>
      <c r="VEH1" s="41"/>
      <c r="VEI1" s="41"/>
      <c r="VEJ1" s="41"/>
      <c r="VEK1" s="41"/>
      <c r="VEL1" s="41"/>
      <c r="VEM1" s="41"/>
      <c r="VEN1" s="41"/>
      <c r="VEO1" s="41"/>
      <c r="VEP1" s="41"/>
      <c r="VEQ1" s="41"/>
      <c r="VER1" s="41"/>
      <c r="VES1" s="41"/>
      <c r="VET1" s="41"/>
      <c r="VEU1" s="41"/>
      <c r="VEV1" s="41"/>
      <c r="VEW1" s="41"/>
      <c r="VEX1" s="41"/>
      <c r="VEY1" s="41"/>
      <c r="VEZ1" s="41"/>
      <c r="VFA1" s="41"/>
      <c r="VFB1" s="41"/>
      <c r="VFC1" s="41"/>
      <c r="VFD1" s="41"/>
      <c r="VFE1" s="41"/>
      <c r="VFF1" s="41"/>
      <c r="VFG1" s="41"/>
      <c r="VFH1" s="41"/>
      <c r="VFI1" s="41"/>
      <c r="VFJ1" s="41"/>
      <c r="VFK1" s="41"/>
      <c r="VFL1" s="41"/>
      <c r="VFM1" s="41"/>
      <c r="VFN1" s="41"/>
      <c r="VFO1" s="41"/>
      <c r="VFP1" s="41"/>
      <c r="VFQ1" s="41"/>
      <c r="VFR1" s="41"/>
      <c r="VFS1" s="41"/>
      <c r="VFT1" s="41"/>
      <c r="VFU1" s="41"/>
      <c r="VFV1" s="41"/>
      <c r="VFW1" s="41"/>
      <c r="VFX1" s="41"/>
      <c r="VFY1" s="41"/>
      <c r="VFZ1" s="41"/>
      <c r="VGA1" s="41"/>
      <c r="VGB1" s="41"/>
      <c r="VGC1" s="41"/>
      <c r="VGD1" s="41"/>
      <c r="VGE1" s="41"/>
      <c r="VGF1" s="41"/>
      <c r="VGG1" s="41"/>
      <c r="VGH1" s="41"/>
      <c r="VGI1" s="41"/>
      <c r="VGJ1" s="41"/>
      <c r="VGK1" s="41"/>
      <c r="VGL1" s="41"/>
      <c r="VGM1" s="41"/>
      <c r="VGN1" s="41"/>
      <c r="VGO1" s="41"/>
      <c r="VGP1" s="41"/>
      <c r="VGQ1" s="41"/>
      <c r="VGR1" s="41"/>
      <c r="VGS1" s="41"/>
      <c r="VGT1" s="41"/>
      <c r="VGU1" s="41"/>
      <c r="VGV1" s="41"/>
      <c r="VGW1" s="41"/>
      <c r="VGX1" s="41"/>
      <c r="VGY1" s="41"/>
      <c r="VGZ1" s="41"/>
      <c r="VHA1" s="41"/>
      <c r="VHB1" s="41"/>
      <c r="VHC1" s="41"/>
      <c r="VHD1" s="41"/>
      <c r="VHE1" s="41"/>
      <c r="VHF1" s="41"/>
      <c r="VHG1" s="41"/>
      <c r="VHH1" s="41"/>
      <c r="VHI1" s="41"/>
      <c r="VHJ1" s="41"/>
      <c r="VHK1" s="41"/>
      <c r="VHL1" s="41"/>
      <c r="VHM1" s="41"/>
      <c r="VHN1" s="41"/>
      <c r="VHO1" s="41"/>
      <c r="VHP1" s="41"/>
      <c r="VHQ1" s="41"/>
      <c r="VHR1" s="41"/>
      <c r="VHS1" s="41"/>
      <c r="VHT1" s="41"/>
      <c r="VHU1" s="41"/>
      <c r="VHV1" s="41"/>
      <c r="VHW1" s="41"/>
      <c r="VHX1" s="41"/>
      <c r="VHY1" s="41"/>
      <c r="VHZ1" s="41"/>
      <c r="VIA1" s="41"/>
      <c r="VIB1" s="41"/>
      <c r="VIC1" s="41"/>
      <c r="VID1" s="41"/>
      <c r="VIE1" s="41"/>
      <c r="VIF1" s="41"/>
      <c r="VIG1" s="41"/>
      <c r="VIH1" s="41"/>
      <c r="VII1" s="41"/>
      <c r="VIJ1" s="41"/>
      <c r="VIK1" s="41"/>
      <c r="VIL1" s="41"/>
      <c r="VIM1" s="41"/>
      <c r="VIN1" s="41"/>
      <c r="VIO1" s="41"/>
      <c r="VIP1" s="41"/>
      <c r="VIQ1" s="41"/>
      <c r="VIR1" s="41"/>
      <c r="VIS1" s="41"/>
      <c r="VIT1" s="41"/>
      <c r="VIU1" s="41"/>
      <c r="VIV1" s="41"/>
      <c r="VIW1" s="41"/>
      <c r="VIX1" s="41"/>
      <c r="VIY1" s="41"/>
      <c r="VIZ1" s="41"/>
      <c r="VJA1" s="41"/>
      <c r="VJB1" s="41"/>
      <c r="VJC1" s="41"/>
      <c r="VJD1" s="41"/>
      <c r="VJE1" s="41"/>
      <c r="VJF1" s="41"/>
      <c r="VJG1" s="41"/>
      <c r="VJH1" s="41"/>
      <c r="VJI1" s="41"/>
      <c r="VJJ1" s="41"/>
      <c r="VJK1" s="41"/>
      <c r="VJL1" s="41"/>
      <c r="VJM1" s="41"/>
      <c r="VJN1" s="41"/>
      <c r="VJO1" s="41"/>
      <c r="VJP1" s="41"/>
      <c r="VJQ1" s="41"/>
      <c r="VJR1" s="41"/>
      <c r="VJS1" s="41"/>
      <c r="VJT1" s="41"/>
      <c r="VJU1" s="41"/>
      <c r="VJV1" s="41"/>
      <c r="VJW1" s="41"/>
      <c r="VJX1" s="41"/>
      <c r="VJY1" s="41"/>
      <c r="VJZ1" s="41"/>
      <c r="VKA1" s="41"/>
      <c r="VKB1" s="41"/>
      <c r="VKC1" s="41"/>
      <c r="VKD1" s="41"/>
      <c r="VKE1" s="41"/>
      <c r="VKF1" s="41"/>
      <c r="VKG1" s="41"/>
      <c r="VKH1" s="41"/>
      <c r="VKI1" s="41"/>
      <c r="VKJ1" s="41"/>
      <c r="VKK1" s="41"/>
      <c r="VKL1" s="41"/>
      <c r="VKM1" s="41"/>
      <c r="VKN1" s="41"/>
      <c r="VKO1" s="41"/>
      <c r="VKP1" s="41"/>
      <c r="VKQ1" s="41"/>
      <c r="VKR1" s="41"/>
      <c r="VKS1" s="41"/>
      <c r="VKT1" s="41"/>
      <c r="VKU1" s="41"/>
      <c r="VKV1" s="41"/>
      <c r="VKW1" s="41"/>
      <c r="VKX1" s="41"/>
      <c r="VKY1" s="41"/>
      <c r="VKZ1" s="41"/>
      <c r="VLA1" s="41"/>
      <c r="VLB1" s="41"/>
      <c r="VLC1" s="41"/>
      <c r="VLD1" s="41"/>
      <c r="VLE1" s="41"/>
      <c r="VLF1" s="41"/>
      <c r="VLG1" s="41"/>
      <c r="VLH1" s="41"/>
      <c r="VLI1" s="41"/>
      <c r="VLJ1" s="41"/>
      <c r="VLK1" s="41"/>
      <c r="VLL1" s="41"/>
      <c r="VLM1" s="41"/>
      <c r="VLN1" s="41"/>
      <c r="VLO1" s="41"/>
      <c r="VLP1" s="41"/>
      <c r="VLQ1" s="41"/>
      <c r="VLR1" s="41"/>
      <c r="VLS1" s="41"/>
      <c r="VLT1" s="41"/>
      <c r="VLU1" s="41"/>
      <c r="VLV1" s="41"/>
      <c r="VLW1" s="41"/>
      <c r="VLX1" s="41"/>
      <c r="VLY1" s="41"/>
      <c r="VLZ1" s="41"/>
      <c r="VMA1" s="41"/>
      <c r="VMB1" s="41"/>
      <c r="VMC1" s="41"/>
      <c r="VMD1" s="41"/>
      <c r="VME1" s="41"/>
      <c r="VMF1" s="41"/>
      <c r="VMG1" s="41"/>
      <c r="VMH1" s="41"/>
      <c r="VMI1" s="41"/>
      <c r="VMJ1" s="41"/>
      <c r="VMK1" s="41"/>
      <c r="VML1" s="41"/>
      <c r="VMM1" s="41"/>
      <c r="VMN1" s="41"/>
      <c r="VMO1" s="41"/>
      <c r="VMP1" s="41"/>
      <c r="VMQ1" s="41"/>
      <c r="VMR1" s="41"/>
      <c r="VMS1" s="41"/>
      <c r="VMT1" s="41"/>
      <c r="VMU1" s="41"/>
      <c r="VMV1" s="41"/>
      <c r="VMW1" s="41"/>
      <c r="VMX1" s="41"/>
      <c r="VMY1" s="41"/>
      <c r="VMZ1" s="41"/>
      <c r="VNA1" s="41"/>
      <c r="VNB1" s="41"/>
      <c r="VNC1" s="41"/>
      <c r="VND1" s="41"/>
      <c r="VNE1" s="41"/>
      <c r="VNF1" s="41"/>
      <c r="VNG1" s="41"/>
      <c r="VNH1" s="41"/>
      <c r="VNI1" s="41"/>
      <c r="VNJ1" s="41"/>
      <c r="VNK1" s="41"/>
      <c r="VNL1" s="41"/>
      <c r="VNM1" s="41"/>
      <c r="VNN1" s="41"/>
      <c r="VNO1" s="41"/>
      <c r="VNP1" s="41"/>
      <c r="VNQ1" s="41"/>
      <c r="VNR1" s="41"/>
      <c r="VNS1" s="41"/>
      <c r="VNT1" s="41"/>
      <c r="VNU1" s="41"/>
      <c r="VNV1" s="41"/>
      <c r="VNW1" s="41"/>
      <c r="VNX1" s="41"/>
      <c r="VNY1" s="41"/>
      <c r="VNZ1" s="41"/>
      <c r="VOA1" s="41"/>
      <c r="VOB1" s="41"/>
      <c r="VOC1" s="41"/>
      <c r="VOD1" s="41"/>
      <c r="VOE1" s="41"/>
      <c r="VOF1" s="41"/>
      <c r="VOG1" s="41"/>
      <c r="VOH1" s="41"/>
      <c r="VOI1" s="41"/>
      <c r="VOJ1" s="41"/>
      <c r="VOK1" s="41"/>
      <c r="VOL1" s="41"/>
      <c r="VOM1" s="41"/>
      <c r="VON1" s="41"/>
      <c r="VOO1" s="41"/>
      <c r="VOP1" s="41"/>
      <c r="VOQ1" s="41"/>
      <c r="VOR1" s="41"/>
      <c r="VOS1" s="41"/>
      <c r="VOT1" s="41"/>
      <c r="VOU1" s="41"/>
      <c r="VOV1" s="41"/>
      <c r="VOW1" s="41"/>
      <c r="VOX1" s="41"/>
      <c r="VOY1" s="41"/>
      <c r="VOZ1" s="41"/>
      <c r="VPA1" s="41"/>
      <c r="VPB1" s="41"/>
      <c r="VPC1" s="41"/>
      <c r="VPD1" s="41"/>
      <c r="VPE1" s="41"/>
      <c r="VPF1" s="41"/>
      <c r="VPG1" s="41"/>
      <c r="VPH1" s="41"/>
      <c r="VPI1" s="41"/>
      <c r="VPJ1" s="41"/>
      <c r="VPK1" s="41"/>
      <c r="VPL1" s="41"/>
      <c r="VPM1" s="41"/>
      <c r="VPN1" s="41"/>
      <c r="VPO1" s="41"/>
      <c r="VPP1" s="41"/>
      <c r="VPQ1" s="41"/>
      <c r="VPR1" s="41"/>
      <c r="VPS1" s="41"/>
      <c r="VPT1" s="41"/>
      <c r="VPU1" s="41"/>
      <c r="VPV1" s="41"/>
      <c r="VPW1" s="41"/>
      <c r="VPX1" s="41"/>
      <c r="VPY1" s="41"/>
      <c r="VPZ1" s="41"/>
      <c r="VQA1" s="41"/>
      <c r="VQB1" s="41"/>
      <c r="VQC1" s="41"/>
      <c r="VQD1" s="41"/>
      <c r="VQE1" s="41"/>
      <c r="VQF1" s="41"/>
      <c r="VQG1" s="41"/>
      <c r="VQH1" s="41"/>
      <c r="VQI1" s="41"/>
      <c r="VQJ1" s="41"/>
      <c r="VQK1" s="41"/>
      <c r="VQL1" s="41"/>
      <c r="VQM1" s="41"/>
      <c r="VQN1" s="41"/>
      <c r="VQO1" s="41"/>
      <c r="VQP1" s="41"/>
      <c r="VQQ1" s="41"/>
      <c r="VQR1" s="41"/>
      <c r="VQS1" s="41"/>
      <c r="VQT1" s="41"/>
      <c r="VQU1" s="41"/>
      <c r="VQV1" s="41"/>
      <c r="VQW1" s="41"/>
      <c r="VQX1" s="41"/>
      <c r="VQY1" s="41"/>
      <c r="VQZ1" s="41"/>
      <c r="VRA1" s="41"/>
      <c r="VRB1" s="41"/>
      <c r="VRC1" s="41"/>
      <c r="VRD1" s="41"/>
      <c r="VRE1" s="41"/>
      <c r="VRF1" s="41"/>
      <c r="VRG1" s="41"/>
      <c r="VRH1" s="41"/>
      <c r="VRI1" s="41"/>
      <c r="VRJ1" s="41"/>
      <c r="VRK1" s="41"/>
      <c r="VRL1" s="41"/>
      <c r="VRM1" s="41"/>
      <c r="VRN1" s="41"/>
      <c r="VRO1" s="41"/>
      <c r="VRP1" s="41"/>
      <c r="VRQ1" s="41"/>
      <c r="VRR1" s="41"/>
      <c r="VRS1" s="41"/>
      <c r="VRT1" s="41"/>
      <c r="VRU1" s="41"/>
      <c r="VRV1" s="41"/>
      <c r="VRW1" s="41"/>
      <c r="VRX1" s="41"/>
      <c r="VRY1" s="41"/>
      <c r="VRZ1" s="41"/>
      <c r="VSA1" s="41"/>
      <c r="VSB1" s="41"/>
      <c r="VSC1" s="41"/>
      <c r="VSD1" s="41"/>
      <c r="VSE1" s="41"/>
      <c r="VSF1" s="41"/>
      <c r="VSG1" s="41"/>
      <c r="VSH1" s="41"/>
      <c r="VSI1" s="41"/>
      <c r="VSJ1" s="41"/>
      <c r="VSK1" s="41"/>
      <c r="VSL1" s="41"/>
      <c r="VSM1" s="41"/>
      <c r="VSN1" s="41"/>
      <c r="VSO1" s="41"/>
      <c r="VSP1" s="41"/>
      <c r="VSQ1" s="41"/>
      <c r="VSR1" s="41"/>
      <c r="VSS1" s="41"/>
      <c r="VST1" s="41"/>
      <c r="VSU1" s="41"/>
      <c r="VSV1" s="41"/>
      <c r="VSW1" s="41"/>
      <c r="VSX1" s="41"/>
      <c r="VSY1" s="41"/>
      <c r="VSZ1" s="41"/>
      <c r="VTA1" s="41"/>
      <c r="VTB1" s="41"/>
      <c r="VTC1" s="41"/>
      <c r="VTD1" s="41"/>
      <c r="VTE1" s="41"/>
      <c r="VTF1" s="41"/>
      <c r="VTG1" s="41"/>
      <c r="VTH1" s="41"/>
      <c r="VTI1" s="41"/>
      <c r="VTJ1" s="41"/>
      <c r="VTK1" s="41"/>
      <c r="VTL1" s="41"/>
      <c r="VTM1" s="41"/>
      <c r="VTN1" s="41"/>
      <c r="VTO1" s="41"/>
      <c r="VTP1" s="41"/>
      <c r="VTQ1" s="41"/>
      <c r="VTR1" s="41"/>
      <c r="VTS1" s="41"/>
      <c r="VTT1" s="41"/>
      <c r="VTU1" s="41"/>
      <c r="VTV1" s="41"/>
      <c r="VTW1" s="41"/>
      <c r="VTX1" s="41"/>
      <c r="VTY1" s="41"/>
      <c r="VTZ1" s="41"/>
      <c r="VUA1" s="41"/>
      <c r="VUB1" s="41"/>
      <c r="VUC1" s="41"/>
      <c r="VUD1" s="41"/>
      <c r="VUE1" s="41"/>
      <c r="VUF1" s="41"/>
      <c r="VUG1" s="41"/>
      <c r="VUH1" s="41"/>
      <c r="VUI1" s="41"/>
      <c r="VUJ1" s="41"/>
      <c r="VUK1" s="41"/>
      <c r="VUL1" s="41"/>
      <c r="VUM1" s="41"/>
      <c r="VUN1" s="41"/>
      <c r="VUO1" s="41"/>
      <c r="VUP1" s="41"/>
      <c r="VUQ1" s="41"/>
      <c r="VUR1" s="41"/>
      <c r="VUS1" s="41"/>
      <c r="VUT1" s="41"/>
      <c r="VUU1" s="41"/>
      <c r="VUV1" s="41"/>
      <c r="VUW1" s="41"/>
      <c r="VUX1" s="41"/>
      <c r="VUY1" s="41"/>
      <c r="VUZ1" s="41"/>
      <c r="VVA1" s="41"/>
      <c r="VVB1" s="41"/>
      <c r="VVC1" s="41"/>
      <c r="VVD1" s="41"/>
      <c r="VVE1" s="41"/>
      <c r="VVF1" s="41"/>
      <c r="VVG1" s="41"/>
      <c r="VVH1" s="41"/>
      <c r="VVI1" s="41"/>
      <c r="VVJ1" s="41"/>
      <c r="VVK1" s="41"/>
      <c r="VVL1" s="41"/>
      <c r="VVM1" s="41"/>
      <c r="VVN1" s="41"/>
      <c r="VVO1" s="41"/>
      <c r="VVP1" s="41"/>
      <c r="VVQ1" s="41"/>
      <c r="VVR1" s="41"/>
      <c r="VVS1" s="41"/>
      <c r="VVT1" s="41"/>
      <c r="VVU1" s="41"/>
      <c r="VVV1" s="41"/>
      <c r="VVW1" s="41"/>
      <c r="VVX1" s="41"/>
      <c r="VVY1" s="41"/>
      <c r="VVZ1" s="41"/>
      <c r="VWA1" s="41"/>
      <c r="VWB1" s="41"/>
      <c r="VWC1" s="41"/>
      <c r="VWD1" s="41"/>
      <c r="VWE1" s="41"/>
      <c r="VWF1" s="41"/>
      <c r="VWG1" s="41"/>
      <c r="VWH1" s="41"/>
      <c r="VWI1" s="41"/>
      <c r="VWJ1" s="41"/>
      <c r="VWK1" s="41"/>
      <c r="VWL1" s="41"/>
      <c r="VWM1" s="41"/>
      <c r="VWN1" s="41"/>
      <c r="VWO1" s="41"/>
      <c r="VWP1" s="41"/>
      <c r="VWQ1" s="41"/>
      <c r="VWR1" s="41"/>
      <c r="VWS1" s="41"/>
      <c r="VWT1" s="41"/>
      <c r="VWU1" s="41"/>
      <c r="VWV1" s="41"/>
      <c r="VWW1" s="41"/>
      <c r="VWX1" s="41"/>
      <c r="VWY1" s="41"/>
      <c r="VWZ1" s="41"/>
      <c r="VXA1" s="41"/>
      <c r="VXB1" s="41"/>
      <c r="VXC1" s="41"/>
      <c r="VXD1" s="41"/>
      <c r="VXE1" s="41"/>
      <c r="VXF1" s="41"/>
      <c r="VXG1" s="41"/>
      <c r="VXH1" s="41"/>
      <c r="VXI1" s="41"/>
      <c r="VXJ1" s="41"/>
      <c r="VXK1" s="41"/>
      <c r="VXL1" s="41"/>
      <c r="VXM1" s="41"/>
      <c r="VXN1" s="41"/>
      <c r="VXO1" s="41"/>
      <c r="VXP1" s="41"/>
      <c r="VXQ1" s="41"/>
      <c r="VXR1" s="41"/>
      <c r="VXS1" s="41"/>
      <c r="VXT1" s="41"/>
      <c r="VXU1" s="41"/>
      <c r="VXV1" s="41"/>
      <c r="VXW1" s="41"/>
      <c r="VXX1" s="41"/>
      <c r="VXY1" s="41"/>
      <c r="VXZ1" s="41"/>
      <c r="VYA1" s="41"/>
      <c r="VYB1" s="41"/>
      <c r="VYC1" s="41"/>
      <c r="VYD1" s="41"/>
      <c r="VYE1" s="41"/>
      <c r="VYF1" s="41"/>
      <c r="VYG1" s="41"/>
      <c r="VYH1" s="41"/>
      <c r="VYI1" s="41"/>
      <c r="VYJ1" s="41"/>
      <c r="VYK1" s="41"/>
      <c r="VYL1" s="41"/>
      <c r="VYM1" s="41"/>
      <c r="VYN1" s="41"/>
      <c r="VYO1" s="41"/>
      <c r="VYP1" s="41"/>
      <c r="VYQ1" s="41"/>
      <c r="VYR1" s="41"/>
      <c r="VYS1" s="41"/>
      <c r="VYT1" s="41"/>
      <c r="VYU1" s="41"/>
      <c r="VYV1" s="41"/>
      <c r="VYW1" s="41"/>
      <c r="VYX1" s="41"/>
      <c r="VYY1" s="41"/>
      <c r="VYZ1" s="41"/>
      <c r="VZA1" s="41"/>
      <c r="VZB1" s="41"/>
      <c r="VZC1" s="41"/>
      <c r="VZD1" s="41"/>
      <c r="VZE1" s="41"/>
      <c r="VZF1" s="41"/>
      <c r="VZG1" s="41"/>
      <c r="VZH1" s="41"/>
      <c r="VZI1" s="41"/>
      <c r="VZJ1" s="41"/>
      <c r="VZK1" s="41"/>
      <c r="VZL1" s="41"/>
      <c r="VZM1" s="41"/>
      <c r="VZN1" s="41"/>
      <c r="VZO1" s="41"/>
      <c r="VZP1" s="41"/>
      <c r="VZQ1" s="41"/>
      <c r="VZR1" s="41"/>
      <c r="VZS1" s="41"/>
      <c r="VZT1" s="41"/>
      <c r="VZU1" s="41"/>
      <c r="VZV1" s="41"/>
      <c r="VZW1" s="41"/>
      <c r="VZX1" s="41"/>
      <c r="VZY1" s="41"/>
      <c r="VZZ1" s="41"/>
      <c r="WAA1" s="41"/>
      <c r="WAB1" s="41"/>
      <c r="WAC1" s="41"/>
      <c r="WAD1" s="41"/>
      <c r="WAE1" s="41"/>
      <c r="WAF1" s="41"/>
      <c r="WAG1" s="41"/>
      <c r="WAH1" s="41"/>
      <c r="WAI1" s="41"/>
      <c r="WAJ1" s="41"/>
      <c r="WAK1" s="41"/>
      <c r="WAL1" s="41"/>
      <c r="WAM1" s="41"/>
      <c r="WAN1" s="41"/>
      <c r="WAO1" s="41"/>
      <c r="WAP1" s="41"/>
      <c r="WAQ1" s="41"/>
      <c r="WAR1" s="41"/>
      <c r="WAS1" s="41"/>
      <c r="WAT1" s="41"/>
      <c r="WAU1" s="41"/>
      <c r="WAV1" s="41"/>
      <c r="WAW1" s="41"/>
      <c r="WAX1" s="41"/>
      <c r="WAY1" s="41"/>
      <c r="WAZ1" s="41"/>
      <c r="WBA1" s="41"/>
      <c r="WBB1" s="41"/>
      <c r="WBC1" s="41"/>
      <c r="WBD1" s="41"/>
      <c r="WBE1" s="41"/>
      <c r="WBF1" s="41"/>
      <c r="WBG1" s="41"/>
      <c r="WBH1" s="41"/>
      <c r="WBI1" s="41"/>
      <c r="WBJ1" s="41"/>
      <c r="WBK1" s="41"/>
      <c r="WBL1" s="41"/>
      <c r="WBM1" s="41"/>
      <c r="WBN1" s="41"/>
      <c r="WBO1" s="41"/>
      <c r="WBP1" s="41"/>
      <c r="WBQ1" s="41"/>
      <c r="WBR1" s="41"/>
      <c r="WBS1" s="41"/>
      <c r="WBT1" s="41"/>
      <c r="WBU1" s="41"/>
      <c r="WBV1" s="41"/>
      <c r="WBW1" s="41"/>
      <c r="WBX1" s="41"/>
      <c r="WBY1" s="41"/>
      <c r="WBZ1" s="41"/>
      <c r="WCA1" s="41"/>
      <c r="WCB1" s="41"/>
      <c r="WCC1" s="41"/>
      <c r="WCD1" s="41"/>
      <c r="WCE1" s="41"/>
      <c r="WCF1" s="41"/>
      <c r="WCG1" s="41"/>
      <c r="WCH1" s="41"/>
      <c r="WCI1" s="41"/>
      <c r="WCJ1" s="41"/>
      <c r="WCK1" s="41"/>
      <c r="WCL1" s="41"/>
      <c r="WCM1" s="41"/>
      <c r="WCN1" s="41"/>
      <c r="WCO1" s="41"/>
      <c r="WCP1" s="41"/>
      <c r="WCQ1" s="41"/>
      <c r="WCR1" s="41"/>
      <c r="WCS1" s="41"/>
      <c r="WCT1" s="41"/>
      <c r="WCU1" s="41"/>
      <c r="WCV1" s="41"/>
      <c r="WCW1" s="41"/>
      <c r="WCX1" s="41"/>
      <c r="WCY1" s="41"/>
      <c r="WCZ1" s="41"/>
      <c r="WDA1" s="41"/>
      <c r="WDB1" s="41"/>
      <c r="WDC1" s="41"/>
      <c r="WDD1" s="41"/>
      <c r="WDE1" s="41"/>
      <c r="WDF1" s="41"/>
      <c r="WDG1" s="41"/>
      <c r="WDH1" s="41"/>
      <c r="WDI1" s="41"/>
      <c r="WDJ1" s="41"/>
      <c r="WDK1" s="41"/>
      <c r="WDL1" s="41"/>
      <c r="WDM1" s="41"/>
      <c r="WDN1" s="41"/>
      <c r="WDO1" s="41"/>
      <c r="WDP1" s="41"/>
      <c r="WDQ1" s="41"/>
      <c r="WDR1" s="41"/>
      <c r="WDS1" s="41"/>
      <c r="WDT1" s="41"/>
      <c r="WDU1" s="41"/>
      <c r="WDV1" s="41"/>
      <c r="WDW1" s="41"/>
      <c r="WDX1" s="41"/>
      <c r="WDY1" s="41"/>
      <c r="WDZ1" s="41"/>
      <c r="WEA1" s="41"/>
      <c r="WEB1" s="41"/>
      <c r="WEC1" s="41"/>
      <c r="WED1" s="41"/>
      <c r="WEE1" s="41"/>
      <c r="WEF1" s="41"/>
      <c r="WEG1" s="41"/>
      <c r="WEH1" s="41"/>
      <c r="WEI1" s="41"/>
      <c r="WEJ1" s="41"/>
      <c r="WEK1" s="41"/>
      <c r="WEL1" s="41"/>
      <c r="WEM1" s="41"/>
      <c r="WEN1" s="41"/>
      <c r="WEO1" s="41"/>
      <c r="WEP1" s="41"/>
      <c r="WEQ1" s="41"/>
      <c r="WER1" s="41"/>
      <c r="WES1" s="41"/>
      <c r="WET1" s="41"/>
      <c r="WEU1" s="41"/>
      <c r="WEV1" s="41"/>
      <c r="WEW1" s="41"/>
      <c r="WEX1" s="41"/>
      <c r="WEY1" s="41"/>
      <c r="WEZ1" s="41"/>
      <c r="WFA1" s="41"/>
      <c r="WFB1" s="41"/>
      <c r="WFC1" s="41"/>
      <c r="WFD1" s="41"/>
      <c r="WFE1" s="41"/>
      <c r="WFF1" s="41"/>
      <c r="WFG1" s="41"/>
      <c r="WFH1" s="41"/>
      <c r="WFI1" s="41"/>
      <c r="WFJ1" s="41"/>
      <c r="WFK1" s="41"/>
      <c r="WFL1" s="41"/>
      <c r="WFM1" s="41"/>
      <c r="WFN1" s="41"/>
      <c r="WFO1" s="41"/>
      <c r="WFP1" s="41"/>
      <c r="WFQ1" s="41"/>
      <c r="WFR1" s="41"/>
      <c r="WFS1" s="41"/>
      <c r="WFT1" s="41"/>
      <c r="WFU1" s="41"/>
      <c r="WFV1" s="41"/>
      <c r="WFW1" s="41"/>
      <c r="WFX1" s="41"/>
      <c r="WFY1" s="41"/>
      <c r="WFZ1" s="41"/>
      <c r="WGA1" s="41"/>
      <c r="WGB1" s="41"/>
      <c r="WGC1" s="41"/>
      <c r="WGD1" s="41"/>
      <c r="WGE1" s="41"/>
      <c r="WGF1" s="41"/>
      <c r="WGG1" s="41"/>
      <c r="WGH1" s="41"/>
      <c r="WGI1" s="41"/>
      <c r="WGJ1" s="41"/>
      <c r="WGK1" s="41"/>
      <c r="WGL1" s="41"/>
      <c r="WGM1" s="41"/>
      <c r="WGN1" s="41"/>
      <c r="WGO1" s="41"/>
      <c r="WGP1" s="41"/>
      <c r="WGQ1" s="41"/>
      <c r="WGR1" s="41"/>
      <c r="WGS1" s="41"/>
      <c r="WGT1" s="41"/>
      <c r="WGU1" s="41"/>
      <c r="WGV1" s="41"/>
      <c r="WGW1" s="41"/>
      <c r="WGX1" s="41"/>
      <c r="WGY1" s="41"/>
      <c r="WGZ1" s="41"/>
      <c r="WHA1" s="41"/>
      <c r="WHB1" s="41"/>
      <c r="WHC1" s="41"/>
      <c r="WHD1" s="41"/>
      <c r="WHE1" s="41"/>
      <c r="WHF1" s="41"/>
      <c r="WHG1" s="41"/>
      <c r="WHH1" s="41"/>
      <c r="WHI1" s="41"/>
      <c r="WHJ1" s="41"/>
      <c r="WHK1" s="41"/>
      <c r="WHL1" s="41"/>
      <c r="WHM1" s="41"/>
      <c r="WHN1" s="41"/>
      <c r="WHO1" s="41"/>
      <c r="WHP1" s="41"/>
      <c r="WHQ1" s="41"/>
      <c r="WHR1" s="41"/>
      <c r="WHS1" s="41"/>
      <c r="WHT1" s="41"/>
      <c r="WHU1" s="41"/>
      <c r="WHV1" s="41"/>
      <c r="WHW1" s="41"/>
      <c r="WHX1" s="41"/>
      <c r="WHY1" s="41"/>
      <c r="WHZ1" s="41"/>
      <c r="WIA1" s="41"/>
      <c r="WIB1" s="41"/>
      <c r="WIC1" s="41"/>
      <c r="WID1" s="41"/>
      <c r="WIE1" s="41"/>
      <c r="WIF1" s="41"/>
      <c r="WIG1" s="41"/>
      <c r="WIH1" s="41"/>
      <c r="WII1" s="41"/>
      <c r="WIJ1" s="41"/>
      <c r="WIK1" s="41"/>
      <c r="WIL1" s="41"/>
      <c r="WIM1" s="41"/>
      <c r="WIN1" s="41"/>
      <c r="WIO1" s="41"/>
      <c r="WIP1" s="41"/>
      <c r="WIQ1" s="41"/>
      <c r="WIR1" s="41"/>
      <c r="WIS1" s="41"/>
      <c r="WIT1" s="41"/>
      <c r="WIU1" s="41"/>
      <c r="WIV1" s="41"/>
      <c r="WIW1" s="41"/>
      <c r="WIX1" s="41"/>
      <c r="WIY1" s="41"/>
      <c r="WIZ1" s="41"/>
      <c r="WJA1" s="41"/>
      <c r="WJB1" s="41"/>
      <c r="WJC1" s="41"/>
      <c r="WJD1" s="41"/>
      <c r="WJE1" s="41"/>
      <c r="WJF1" s="41"/>
      <c r="WJG1" s="41"/>
      <c r="WJH1" s="41"/>
      <c r="WJI1" s="41"/>
      <c r="WJJ1" s="41"/>
      <c r="WJK1" s="41"/>
      <c r="WJL1" s="41"/>
      <c r="WJM1" s="41"/>
      <c r="WJN1" s="41"/>
      <c r="WJO1" s="41"/>
      <c r="WJP1" s="41"/>
      <c r="WJQ1" s="41"/>
      <c r="WJR1" s="41"/>
      <c r="WJS1" s="41"/>
      <c r="WJT1" s="41"/>
      <c r="WJU1" s="41"/>
      <c r="WJV1" s="41"/>
      <c r="WJW1" s="41"/>
      <c r="WJX1" s="41"/>
      <c r="WJY1" s="41"/>
      <c r="WJZ1" s="41"/>
      <c r="WKA1" s="41"/>
      <c r="WKB1" s="41"/>
      <c r="WKC1" s="41"/>
      <c r="WKD1" s="41"/>
      <c r="WKE1" s="41"/>
      <c r="WKF1" s="41"/>
      <c r="WKG1" s="41"/>
      <c r="WKH1" s="41"/>
      <c r="WKI1" s="41"/>
      <c r="WKJ1" s="41"/>
      <c r="WKK1" s="41"/>
      <c r="WKL1" s="41"/>
      <c r="WKM1" s="41"/>
      <c r="WKN1" s="41"/>
      <c r="WKO1" s="41"/>
      <c r="WKP1" s="41"/>
      <c r="WKQ1" s="41"/>
      <c r="WKR1" s="41"/>
      <c r="WKS1" s="41"/>
      <c r="WKT1" s="41"/>
      <c r="WKU1" s="41"/>
      <c r="WKV1" s="41"/>
      <c r="WKW1" s="41"/>
      <c r="WKX1" s="41"/>
      <c r="WKY1" s="41"/>
      <c r="WKZ1" s="41"/>
      <c r="WLA1" s="41"/>
      <c r="WLB1" s="41"/>
      <c r="WLC1" s="41"/>
      <c r="WLD1" s="41"/>
      <c r="WLE1" s="41"/>
      <c r="WLF1" s="41"/>
      <c r="WLG1" s="41"/>
      <c r="WLH1" s="41"/>
      <c r="WLI1" s="41"/>
      <c r="WLJ1" s="41"/>
      <c r="WLK1" s="41"/>
      <c r="WLL1" s="41"/>
      <c r="WLM1" s="41"/>
      <c r="WLN1" s="41"/>
      <c r="WLO1" s="41"/>
      <c r="WLP1" s="41"/>
      <c r="WLQ1" s="41"/>
      <c r="WLR1" s="41"/>
      <c r="WLS1" s="41"/>
      <c r="WLT1" s="41"/>
      <c r="WLU1" s="41"/>
      <c r="WLV1" s="41"/>
      <c r="WLW1" s="41"/>
      <c r="WLX1" s="41"/>
      <c r="WLY1" s="41"/>
      <c r="WLZ1" s="41"/>
      <c r="WMA1" s="41"/>
      <c r="WMB1" s="41"/>
      <c r="WMC1" s="41"/>
      <c r="WMD1" s="41"/>
      <c r="WME1" s="41"/>
      <c r="WMF1" s="41"/>
      <c r="WMG1" s="41"/>
      <c r="WMH1" s="41"/>
      <c r="WMI1" s="41"/>
      <c r="WMJ1" s="41"/>
      <c r="WMK1" s="41"/>
      <c r="WML1" s="41"/>
      <c r="WMM1" s="41"/>
      <c r="WMN1" s="41"/>
      <c r="WMO1" s="41"/>
      <c r="WMP1" s="41"/>
      <c r="WMQ1" s="41"/>
      <c r="WMR1" s="41"/>
      <c r="WMS1" s="41"/>
      <c r="WMT1" s="41"/>
      <c r="WMU1" s="41"/>
      <c r="WMV1" s="41"/>
      <c r="WMW1" s="41"/>
      <c r="WMX1" s="41"/>
      <c r="WMY1" s="41"/>
      <c r="WMZ1" s="41"/>
      <c r="WNA1" s="41"/>
      <c r="WNB1" s="41"/>
      <c r="WNC1" s="41"/>
      <c r="WND1" s="41"/>
      <c r="WNE1" s="41"/>
      <c r="WNF1" s="41"/>
      <c r="WNG1" s="41"/>
      <c r="WNH1" s="41"/>
      <c r="WNI1" s="41"/>
      <c r="WNJ1" s="41"/>
      <c r="WNK1" s="41"/>
      <c r="WNL1" s="41"/>
      <c r="WNM1" s="41"/>
      <c r="WNN1" s="41"/>
      <c r="WNO1" s="41"/>
      <c r="WNP1" s="41"/>
      <c r="WNQ1" s="41"/>
      <c r="WNR1" s="41"/>
      <c r="WNS1" s="41"/>
      <c r="WNT1" s="41"/>
      <c r="WNU1" s="41"/>
      <c r="WNV1" s="41"/>
      <c r="WNW1" s="41"/>
      <c r="WNX1" s="41"/>
      <c r="WNY1" s="41"/>
      <c r="WNZ1" s="41"/>
      <c r="WOA1" s="41"/>
      <c r="WOB1" s="41"/>
      <c r="WOC1" s="41"/>
      <c r="WOD1" s="41"/>
      <c r="WOE1" s="41"/>
      <c r="WOF1" s="41"/>
      <c r="WOG1" s="41"/>
      <c r="WOH1" s="41"/>
      <c r="WOI1" s="41"/>
      <c r="WOJ1" s="41"/>
      <c r="WOK1" s="41"/>
      <c r="WOL1" s="41"/>
      <c r="WOM1" s="41"/>
      <c r="WON1" s="41"/>
      <c r="WOO1" s="41"/>
      <c r="WOP1" s="41"/>
      <c r="WOQ1" s="41"/>
      <c r="WOR1" s="41"/>
      <c r="WOS1" s="41"/>
      <c r="WOT1" s="41"/>
      <c r="WOU1" s="41"/>
      <c r="WOV1" s="41"/>
      <c r="WOW1" s="41"/>
      <c r="WOX1" s="41"/>
      <c r="WOY1" s="41"/>
      <c r="WOZ1" s="41"/>
      <c r="WPA1" s="41"/>
      <c r="WPB1" s="41"/>
      <c r="WPC1" s="41"/>
      <c r="WPD1" s="41"/>
      <c r="WPE1" s="41"/>
      <c r="WPF1" s="41"/>
      <c r="WPG1" s="41"/>
      <c r="WPH1" s="41"/>
      <c r="WPI1" s="41"/>
      <c r="WPJ1" s="41"/>
      <c r="WPK1" s="41"/>
      <c r="WPL1" s="41"/>
      <c r="WPM1" s="41"/>
      <c r="WPN1" s="41"/>
      <c r="WPO1" s="41"/>
      <c r="WPP1" s="41"/>
      <c r="WPQ1" s="41"/>
      <c r="WPR1" s="41"/>
      <c r="WPS1" s="41"/>
      <c r="WPT1" s="41"/>
      <c r="WPU1" s="41"/>
      <c r="WPV1" s="41"/>
      <c r="WPW1" s="41"/>
      <c r="WPX1" s="41"/>
      <c r="WPY1" s="41"/>
      <c r="WPZ1" s="41"/>
      <c r="WQA1" s="41"/>
      <c r="WQB1" s="41"/>
      <c r="WQC1" s="41"/>
      <c r="WQD1" s="41"/>
      <c r="WQE1" s="41"/>
      <c r="WQF1" s="41"/>
      <c r="WQG1" s="41"/>
      <c r="WQH1" s="41"/>
      <c r="WQI1" s="41"/>
      <c r="WQJ1" s="41"/>
      <c r="WQK1" s="41"/>
      <c r="WQL1" s="41"/>
      <c r="WQM1" s="41"/>
      <c r="WQN1" s="41"/>
      <c r="WQO1" s="41"/>
      <c r="WQP1" s="41"/>
      <c r="WQQ1" s="41"/>
      <c r="WQR1" s="41"/>
      <c r="WQS1" s="41"/>
      <c r="WQT1" s="41"/>
      <c r="WQU1" s="41"/>
      <c r="WQV1" s="41"/>
      <c r="WQW1" s="41"/>
      <c r="WQX1" s="41"/>
      <c r="WQY1" s="41"/>
      <c r="WQZ1" s="41"/>
      <c r="WRA1" s="41"/>
      <c r="WRB1" s="41"/>
      <c r="WRC1" s="41"/>
      <c r="WRD1" s="41"/>
      <c r="WRE1" s="41"/>
      <c r="WRF1" s="41"/>
      <c r="WRG1" s="41"/>
      <c r="WRH1" s="41"/>
      <c r="WRI1" s="41"/>
      <c r="WRJ1" s="41"/>
      <c r="WRK1" s="41"/>
      <c r="WRL1" s="41"/>
      <c r="WRM1" s="41"/>
      <c r="WRN1" s="41"/>
      <c r="WRO1" s="41"/>
      <c r="WRP1" s="41"/>
      <c r="WRQ1" s="41"/>
      <c r="WRR1" s="41"/>
      <c r="WRS1" s="41"/>
      <c r="WRT1" s="41"/>
      <c r="WRU1" s="41"/>
      <c r="WRV1" s="41"/>
      <c r="WRW1" s="41"/>
      <c r="WRX1" s="41"/>
      <c r="WRY1" s="41"/>
      <c r="WRZ1" s="41"/>
      <c r="WSA1" s="41"/>
      <c r="WSB1" s="41"/>
      <c r="WSC1" s="41"/>
      <c r="WSD1" s="41"/>
      <c r="WSE1" s="41"/>
      <c r="WSF1" s="41"/>
      <c r="WSG1" s="41"/>
      <c r="WSH1" s="41"/>
      <c r="WSI1" s="41"/>
      <c r="WSJ1" s="41"/>
      <c r="WSK1" s="41"/>
      <c r="WSL1" s="41"/>
      <c r="WSM1" s="41"/>
      <c r="WSN1" s="41"/>
      <c r="WSO1" s="41"/>
      <c r="WSP1" s="41"/>
      <c r="WSQ1" s="41"/>
      <c r="WSR1" s="41"/>
      <c r="WSS1" s="41"/>
      <c r="WST1" s="41"/>
      <c r="WSU1" s="41"/>
      <c r="WSV1" s="41"/>
      <c r="WSW1" s="41"/>
      <c r="WSX1" s="41"/>
      <c r="WSY1" s="41"/>
      <c r="WSZ1" s="41"/>
      <c r="WTA1" s="41"/>
      <c r="WTB1" s="41"/>
      <c r="WTC1" s="41"/>
      <c r="WTD1" s="41"/>
      <c r="WTE1" s="41"/>
      <c r="WTF1" s="41"/>
      <c r="WTG1" s="41"/>
      <c r="WTH1" s="41"/>
      <c r="WTI1" s="41"/>
      <c r="WTJ1" s="41"/>
      <c r="WTK1" s="41"/>
      <c r="WTL1" s="41"/>
      <c r="WTM1" s="41"/>
      <c r="WTN1" s="41"/>
      <c r="WTO1" s="41"/>
      <c r="WTP1" s="41"/>
      <c r="WTQ1" s="41"/>
      <c r="WTR1" s="41"/>
      <c r="WTS1" s="41"/>
      <c r="WTT1" s="41"/>
      <c r="WTU1" s="41"/>
      <c r="WTV1" s="41"/>
      <c r="WTW1" s="41"/>
      <c r="WTX1" s="41"/>
      <c r="WTY1" s="41"/>
      <c r="WTZ1" s="41"/>
      <c r="WUA1" s="41"/>
      <c r="WUB1" s="41"/>
      <c r="WUC1" s="41"/>
      <c r="WUD1" s="41"/>
      <c r="WUE1" s="41"/>
      <c r="WUF1" s="41"/>
      <c r="WUG1" s="41"/>
      <c r="WUH1" s="41"/>
      <c r="WUI1" s="41"/>
      <c r="WUJ1" s="41"/>
      <c r="WUK1" s="41"/>
      <c r="WUL1" s="41"/>
      <c r="WUM1" s="41"/>
      <c r="WUN1" s="41"/>
      <c r="WUO1" s="41"/>
      <c r="WUP1" s="41"/>
      <c r="WUQ1" s="41"/>
      <c r="WUR1" s="41"/>
      <c r="WUS1" s="41"/>
      <c r="WUT1" s="41"/>
      <c r="WUU1" s="41"/>
      <c r="WUV1" s="41"/>
      <c r="WUW1" s="41"/>
      <c r="WUX1" s="41"/>
      <c r="WUY1" s="41"/>
      <c r="WUZ1" s="41"/>
      <c r="WVA1" s="41"/>
      <c r="WVB1" s="41"/>
      <c r="WVC1" s="41"/>
      <c r="WVD1" s="41"/>
      <c r="WVE1" s="41"/>
      <c r="WVF1" s="41"/>
      <c r="WVG1" s="41"/>
      <c r="WVH1" s="41"/>
      <c r="WVI1" s="41"/>
      <c r="WVJ1" s="41"/>
      <c r="WVK1" s="41"/>
      <c r="WVL1" s="41"/>
      <c r="WVM1" s="41"/>
      <c r="WVN1" s="41"/>
      <c r="WVO1" s="41"/>
      <c r="WVP1" s="41"/>
      <c r="WVQ1" s="41"/>
      <c r="WVR1" s="41"/>
      <c r="WVS1" s="41"/>
      <c r="WVT1" s="41"/>
      <c r="WVU1" s="41"/>
      <c r="WVV1" s="41"/>
      <c r="WVW1" s="41"/>
      <c r="WVX1" s="41"/>
      <c r="WVY1" s="41"/>
      <c r="WVZ1" s="41"/>
      <c r="WWA1" s="41"/>
      <c r="WWB1" s="41"/>
      <c r="WWC1" s="41"/>
      <c r="WWD1" s="41"/>
      <c r="WWE1" s="41"/>
      <c r="WWF1" s="41"/>
      <c r="WWG1" s="41"/>
      <c r="WWH1" s="41"/>
      <c r="WWI1" s="41"/>
      <c r="WWJ1" s="41"/>
      <c r="WWK1" s="41"/>
      <c r="WWL1" s="41"/>
      <c r="WWM1" s="41"/>
      <c r="WWN1" s="41"/>
      <c r="WWO1" s="41"/>
      <c r="WWP1" s="41"/>
      <c r="WWQ1" s="41"/>
      <c r="WWR1" s="41"/>
      <c r="WWS1" s="41"/>
      <c r="WWT1" s="41"/>
      <c r="WWU1" s="41"/>
      <c r="WWV1" s="41"/>
      <c r="WWW1" s="41"/>
      <c r="WWX1" s="41"/>
      <c r="WWY1" s="41"/>
      <c r="WWZ1" s="41"/>
      <c r="WXA1" s="41"/>
      <c r="WXB1" s="41"/>
      <c r="WXC1" s="41"/>
      <c r="WXD1" s="41"/>
      <c r="WXE1" s="41"/>
      <c r="WXF1" s="41"/>
      <c r="WXG1" s="41"/>
      <c r="WXH1" s="41"/>
      <c r="WXI1" s="41"/>
      <c r="WXJ1" s="41"/>
      <c r="WXK1" s="41"/>
      <c r="WXL1" s="41"/>
      <c r="WXM1" s="41"/>
      <c r="WXN1" s="41"/>
      <c r="WXO1" s="41"/>
      <c r="WXP1" s="41"/>
      <c r="WXQ1" s="41"/>
      <c r="WXR1" s="41"/>
      <c r="WXS1" s="41"/>
      <c r="WXT1" s="41"/>
      <c r="WXU1" s="41"/>
      <c r="WXV1" s="41"/>
      <c r="WXW1" s="41"/>
      <c r="WXX1" s="41"/>
      <c r="WXY1" s="41"/>
      <c r="WXZ1" s="41"/>
      <c r="WYA1" s="41"/>
      <c r="WYB1" s="41"/>
      <c r="WYC1" s="41"/>
      <c r="WYD1" s="41"/>
      <c r="WYE1" s="41"/>
      <c r="WYF1" s="41"/>
      <c r="WYG1" s="41"/>
      <c r="WYH1" s="41"/>
      <c r="WYI1" s="41"/>
      <c r="WYJ1" s="41"/>
      <c r="WYK1" s="41"/>
      <c r="WYL1" s="41"/>
      <c r="WYM1" s="41"/>
      <c r="WYN1" s="41"/>
      <c r="WYO1" s="41"/>
      <c r="WYP1" s="41"/>
      <c r="WYQ1" s="41"/>
      <c r="WYR1" s="41"/>
      <c r="WYS1" s="41"/>
      <c r="WYT1" s="41"/>
      <c r="WYU1" s="41"/>
      <c r="WYV1" s="41"/>
      <c r="WYW1" s="41"/>
      <c r="WYX1" s="41"/>
      <c r="WYY1" s="41"/>
      <c r="WYZ1" s="41"/>
      <c r="WZA1" s="41"/>
      <c r="WZB1" s="41"/>
      <c r="WZC1" s="41"/>
      <c r="WZD1" s="41"/>
      <c r="WZE1" s="41"/>
      <c r="WZF1" s="41"/>
      <c r="WZG1" s="41"/>
      <c r="WZH1" s="41"/>
      <c r="WZI1" s="41"/>
      <c r="WZJ1" s="41"/>
      <c r="WZK1" s="41"/>
      <c r="WZL1" s="41"/>
      <c r="WZM1" s="41"/>
      <c r="WZN1" s="41"/>
      <c r="WZO1" s="41"/>
      <c r="WZP1" s="41"/>
      <c r="WZQ1" s="41"/>
      <c r="WZR1" s="41"/>
      <c r="WZS1" s="41"/>
      <c r="WZT1" s="41"/>
      <c r="WZU1" s="41"/>
      <c r="WZV1" s="41"/>
      <c r="WZW1" s="41"/>
      <c r="WZX1" s="41"/>
      <c r="WZY1" s="41"/>
      <c r="WZZ1" s="41"/>
      <c r="XAA1" s="41"/>
      <c r="XAB1" s="41"/>
      <c r="XAC1" s="41"/>
      <c r="XAD1" s="41"/>
      <c r="XAE1" s="41"/>
      <c r="XAF1" s="41"/>
      <c r="XAG1" s="41"/>
      <c r="XAH1" s="41"/>
      <c r="XAI1" s="41"/>
      <c r="XAJ1" s="41"/>
      <c r="XAK1" s="41"/>
      <c r="XAL1" s="41"/>
      <c r="XAM1" s="41"/>
      <c r="XAN1" s="41"/>
      <c r="XAO1" s="41"/>
      <c r="XAP1" s="41"/>
      <c r="XAQ1" s="41"/>
      <c r="XAR1" s="41"/>
      <c r="XAS1" s="41"/>
      <c r="XAT1" s="41"/>
      <c r="XAU1" s="41"/>
      <c r="XAV1" s="41"/>
      <c r="XAW1" s="41"/>
      <c r="XAX1" s="41"/>
      <c r="XAY1" s="41"/>
      <c r="XAZ1" s="41"/>
      <c r="XBA1" s="41"/>
      <c r="XBB1" s="41"/>
      <c r="XBC1" s="41"/>
      <c r="XBD1" s="41"/>
      <c r="XBE1" s="41"/>
      <c r="XBF1" s="41"/>
      <c r="XBG1" s="41"/>
      <c r="XBH1" s="41"/>
      <c r="XBI1" s="41"/>
      <c r="XBJ1" s="41"/>
      <c r="XBK1" s="41"/>
      <c r="XBL1" s="41"/>
      <c r="XBM1" s="41"/>
      <c r="XBN1" s="41"/>
      <c r="XBO1" s="41"/>
      <c r="XBP1" s="41"/>
      <c r="XBQ1" s="41"/>
      <c r="XBR1" s="41"/>
      <c r="XBS1" s="41"/>
      <c r="XBT1" s="41"/>
      <c r="XBU1" s="41"/>
      <c r="XBV1" s="41"/>
      <c r="XBW1" s="41"/>
      <c r="XBX1" s="41"/>
      <c r="XBY1" s="41"/>
      <c r="XBZ1" s="41"/>
      <c r="XCA1" s="41"/>
      <c r="XCB1" s="41"/>
      <c r="XCC1" s="41"/>
      <c r="XCD1" s="41"/>
      <c r="XCE1" s="41"/>
      <c r="XCF1" s="41"/>
      <c r="XCG1" s="41"/>
      <c r="XCH1" s="41"/>
      <c r="XCI1" s="41"/>
      <c r="XCJ1" s="41"/>
      <c r="XCK1" s="41"/>
      <c r="XCL1" s="41"/>
      <c r="XCM1" s="41"/>
      <c r="XCN1" s="41"/>
      <c r="XCO1" s="41"/>
      <c r="XCP1" s="41"/>
      <c r="XCQ1" s="41"/>
      <c r="XCR1" s="41"/>
      <c r="XCS1" s="41"/>
      <c r="XCT1" s="41"/>
      <c r="XCU1" s="41"/>
      <c r="XCV1" s="41"/>
      <c r="XCW1" s="41"/>
      <c r="XCX1" s="41"/>
      <c r="XCY1" s="41"/>
      <c r="XCZ1" s="41"/>
      <c r="XDA1" s="41"/>
      <c r="XDB1" s="41"/>
      <c r="XDC1" s="41"/>
      <c r="XDD1" s="41"/>
      <c r="XDE1" s="41"/>
      <c r="XDF1" s="41"/>
      <c r="XDG1" s="41"/>
      <c r="XDH1" s="41"/>
      <c r="XDI1" s="41"/>
      <c r="XDJ1" s="41"/>
      <c r="XDK1" s="41"/>
      <c r="XDL1" s="41"/>
      <c r="XDM1" s="41"/>
      <c r="XDN1" s="41"/>
      <c r="XDO1" s="41"/>
      <c r="XDP1" s="41"/>
      <c r="XDQ1" s="41"/>
      <c r="XDR1" s="41"/>
      <c r="XDS1" s="41"/>
      <c r="XDT1" s="41"/>
      <c r="XDU1" s="41"/>
      <c r="XDV1" s="41"/>
      <c r="XDW1" s="41"/>
      <c r="XDX1" s="41"/>
      <c r="XDY1" s="41"/>
      <c r="XDZ1" s="41"/>
      <c r="XEA1" s="41"/>
      <c r="XEB1" s="41"/>
      <c r="XEC1" s="41"/>
      <c r="XED1" s="41"/>
      <c r="XEE1" s="41"/>
      <c r="XEF1" s="41"/>
      <c r="XEG1" s="41"/>
      <c r="XEH1" s="41"/>
      <c r="XEI1" s="41"/>
      <c r="XEJ1" s="41"/>
      <c r="XEK1" s="41"/>
      <c r="XEL1" s="41"/>
      <c r="XEM1" s="41"/>
      <c r="XEN1" s="41"/>
      <c r="XEO1" s="41"/>
      <c r="XEP1" s="41"/>
    </row>
    <row r="2" spans="2:16370" ht="15.75" thickBot="1">
      <c r="B2" s="216" t="s">
        <v>153</v>
      </c>
      <c r="C2" s="217">
        <v>2013</v>
      </c>
      <c r="D2" s="217">
        <f>+C2+1</f>
        <v>2014</v>
      </c>
      <c r="E2" s="217">
        <f>+D2+1</f>
        <v>2015</v>
      </c>
      <c r="F2" s="217">
        <f>+E2+1</f>
        <v>2016</v>
      </c>
      <c r="G2" s="217">
        <f t="shared" ref="G2:Q2" si="0">+F2+1</f>
        <v>2017</v>
      </c>
      <c r="H2" s="217">
        <f t="shared" si="0"/>
        <v>2018</v>
      </c>
      <c r="I2" s="217">
        <f t="shared" si="0"/>
        <v>2019</v>
      </c>
      <c r="J2" s="217">
        <f t="shared" si="0"/>
        <v>2020</v>
      </c>
      <c r="K2" s="217">
        <f t="shared" si="0"/>
        <v>2021</v>
      </c>
      <c r="L2" s="217">
        <f t="shared" si="0"/>
        <v>2022</v>
      </c>
      <c r="M2" s="217">
        <f t="shared" si="0"/>
        <v>2023</v>
      </c>
      <c r="N2" s="217">
        <f t="shared" si="0"/>
        <v>2024</v>
      </c>
      <c r="O2" s="217">
        <f t="shared" si="0"/>
        <v>2025</v>
      </c>
      <c r="P2" s="217">
        <f t="shared" si="0"/>
        <v>2026</v>
      </c>
      <c r="Q2" s="217">
        <f t="shared" si="0"/>
        <v>2027</v>
      </c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1"/>
      <c r="KQ2" s="41"/>
      <c r="KR2" s="41"/>
      <c r="KS2" s="41"/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1"/>
      <c r="LE2" s="41"/>
      <c r="LF2" s="41"/>
      <c r="LG2" s="41"/>
      <c r="LH2" s="41"/>
      <c r="LI2" s="41"/>
      <c r="LJ2" s="41"/>
      <c r="LK2" s="41"/>
      <c r="LL2" s="41"/>
      <c r="LM2" s="41"/>
      <c r="LN2" s="41"/>
      <c r="LO2" s="41"/>
      <c r="LP2" s="41"/>
      <c r="LQ2" s="41"/>
      <c r="LR2" s="41"/>
      <c r="LS2" s="41"/>
      <c r="LT2" s="41"/>
      <c r="LU2" s="41"/>
      <c r="LV2" s="41"/>
      <c r="LW2" s="41"/>
      <c r="LX2" s="41"/>
      <c r="LY2" s="41"/>
      <c r="LZ2" s="41"/>
      <c r="MA2" s="41"/>
      <c r="MB2" s="41"/>
      <c r="MC2" s="41"/>
      <c r="MD2" s="41"/>
      <c r="ME2" s="41"/>
      <c r="MF2" s="41"/>
      <c r="MG2" s="41"/>
      <c r="MH2" s="41"/>
      <c r="MI2" s="41"/>
      <c r="MJ2" s="41"/>
      <c r="MK2" s="41"/>
      <c r="ML2" s="41"/>
      <c r="MM2" s="41"/>
      <c r="MN2" s="41"/>
      <c r="MO2" s="41"/>
      <c r="MP2" s="41"/>
      <c r="MQ2" s="41"/>
      <c r="MR2" s="41"/>
      <c r="MS2" s="41"/>
      <c r="MT2" s="41"/>
      <c r="MU2" s="41"/>
      <c r="MV2" s="41"/>
      <c r="MW2" s="41"/>
      <c r="MX2" s="41"/>
      <c r="MY2" s="41"/>
      <c r="MZ2" s="41"/>
      <c r="NA2" s="41"/>
      <c r="NB2" s="41"/>
      <c r="NC2" s="41"/>
      <c r="ND2" s="41"/>
      <c r="NE2" s="41"/>
      <c r="NF2" s="41"/>
      <c r="NG2" s="41"/>
      <c r="NH2" s="41"/>
      <c r="NI2" s="41"/>
      <c r="NJ2" s="41"/>
      <c r="NK2" s="41"/>
      <c r="NL2" s="41"/>
      <c r="NM2" s="41"/>
      <c r="NN2" s="41"/>
      <c r="NO2" s="41"/>
      <c r="NP2" s="41"/>
      <c r="NQ2" s="41"/>
      <c r="NR2" s="41"/>
      <c r="NS2" s="41"/>
      <c r="NT2" s="41"/>
      <c r="NU2" s="41"/>
      <c r="NV2" s="41"/>
      <c r="NW2" s="41"/>
      <c r="NX2" s="41"/>
      <c r="NY2" s="41"/>
      <c r="NZ2" s="41"/>
      <c r="OA2" s="41"/>
      <c r="OB2" s="41"/>
      <c r="OC2" s="41"/>
      <c r="OD2" s="41"/>
      <c r="OE2" s="41"/>
      <c r="OF2" s="41"/>
      <c r="OG2" s="41"/>
      <c r="OH2" s="41"/>
      <c r="OI2" s="41"/>
      <c r="OJ2" s="41"/>
      <c r="OK2" s="41"/>
      <c r="OL2" s="41"/>
      <c r="OM2" s="41"/>
      <c r="ON2" s="41"/>
      <c r="OO2" s="41"/>
      <c r="OP2" s="41"/>
      <c r="OQ2" s="41"/>
      <c r="OR2" s="41"/>
      <c r="OS2" s="41"/>
      <c r="OT2" s="41"/>
      <c r="OU2" s="41"/>
      <c r="OV2" s="41"/>
      <c r="OW2" s="41"/>
      <c r="OX2" s="41"/>
      <c r="OY2" s="41"/>
      <c r="OZ2" s="41"/>
      <c r="PA2" s="41"/>
      <c r="PB2" s="41"/>
      <c r="PC2" s="41"/>
      <c r="PD2" s="41"/>
      <c r="PE2" s="41"/>
      <c r="PF2" s="41"/>
      <c r="PG2" s="41"/>
      <c r="PH2" s="41"/>
      <c r="PI2" s="41"/>
      <c r="PJ2" s="41"/>
      <c r="PK2" s="41"/>
      <c r="PL2" s="41"/>
      <c r="PM2" s="41"/>
      <c r="PN2" s="41"/>
      <c r="PO2" s="41"/>
      <c r="PP2" s="41"/>
      <c r="PQ2" s="41"/>
      <c r="PR2" s="41"/>
      <c r="PS2" s="41"/>
      <c r="PT2" s="41"/>
      <c r="PU2" s="41"/>
      <c r="PV2" s="41"/>
      <c r="PW2" s="41"/>
      <c r="PX2" s="41"/>
      <c r="PY2" s="41"/>
      <c r="PZ2" s="41"/>
      <c r="QA2" s="41"/>
      <c r="QB2" s="41"/>
      <c r="QC2" s="41"/>
      <c r="QD2" s="41"/>
      <c r="QE2" s="41"/>
      <c r="QF2" s="41"/>
      <c r="QG2" s="41"/>
      <c r="QH2" s="41"/>
      <c r="QI2" s="41"/>
      <c r="QJ2" s="41"/>
      <c r="QK2" s="41"/>
      <c r="QL2" s="41"/>
      <c r="QM2" s="41"/>
      <c r="QN2" s="41"/>
      <c r="QO2" s="41"/>
      <c r="QP2" s="41"/>
      <c r="QQ2" s="41"/>
      <c r="QR2" s="41"/>
      <c r="QS2" s="41"/>
      <c r="QT2" s="41"/>
      <c r="QU2" s="41"/>
      <c r="QV2" s="41"/>
      <c r="QW2" s="41"/>
      <c r="QX2" s="41"/>
      <c r="QY2" s="41"/>
      <c r="QZ2" s="41"/>
      <c r="RA2" s="41"/>
      <c r="RB2" s="41"/>
      <c r="RC2" s="41"/>
      <c r="RD2" s="41"/>
      <c r="RE2" s="41"/>
      <c r="RF2" s="41"/>
      <c r="RG2" s="41"/>
      <c r="RH2" s="41"/>
      <c r="RI2" s="41"/>
      <c r="RJ2" s="41"/>
      <c r="RK2" s="41"/>
      <c r="RL2" s="41"/>
      <c r="RM2" s="41"/>
      <c r="RN2" s="41"/>
      <c r="RO2" s="41"/>
      <c r="RP2" s="41"/>
      <c r="RQ2" s="41"/>
      <c r="RR2" s="41"/>
      <c r="RS2" s="41"/>
      <c r="RT2" s="41"/>
      <c r="RU2" s="41"/>
      <c r="RV2" s="41"/>
      <c r="RW2" s="41"/>
      <c r="RX2" s="41"/>
      <c r="RY2" s="41"/>
      <c r="RZ2" s="41"/>
      <c r="SA2" s="41"/>
      <c r="SB2" s="41"/>
      <c r="SC2" s="41"/>
      <c r="SD2" s="41"/>
      <c r="SE2" s="41"/>
      <c r="SF2" s="41"/>
      <c r="SG2" s="41"/>
      <c r="SH2" s="41"/>
      <c r="SI2" s="41"/>
      <c r="SJ2" s="41"/>
      <c r="SK2" s="41"/>
      <c r="SL2" s="41"/>
      <c r="SM2" s="41"/>
      <c r="SN2" s="41"/>
      <c r="SO2" s="41"/>
      <c r="SP2" s="41"/>
      <c r="SQ2" s="41"/>
      <c r="SR2" s="41"/>
      <c r="SS2" s="41"/>
      <c r="ST2" s="41"/>
      <c r="SU2" s="41"/>
      <c r="SV2" s="41"/>
      <c r="SW2" s="41"/>
      <c r="SX2" s="41"/>
      <c r="SY2" s="41"/>
      <c r="SZ2" s="41"/>
      <c r="TA2" s="41"/>
      <c r="TB2" s="41"/>
      <c r="TC2" s="41"/>
      <c r="TD2" s="41"/>
      <c r="TE2" s="41"/>
      <c r="TF2" s="41"/>
      <c r="TG2" s="41"/>
      <c r="TH2" s="41"/>
      <c r="TI2" s="41"/>
      <c r="TJ2" s="41"/>
      <c r="TK2" s="41"/>
      <c r="TL2" s="41"/>
      <c r="TM2" s="41"/>
      <c r="TN2" s="41"/>
      <c r="TO2" s="41"/>
      <c r="TP2" s="41"/>
      <c r="TQ2" s="41"/>
      <c r="TR2" s="41"/>
      <c r="TS2" s="41"/>
      <c r="TT2" s="41"/>
      <c r="TU2" s="41"/>
      <c r="TV2" s="41"/>
      <c r="TW2" s="41"/>
      <c r="TX2" s="41"/>
      <c r="TY2" s="41"/>
      <c r="TZ2" s="41"/>
      <c r="UA2" s="41"/>
      <c r="UB2" s="41"/>
      <c r="UC2" s="41"/>
      <c r="UD2" s="41"/>
      <c r="UE2" s="41"/>
      <c r="UF2" s="41"/>
      <c r="UG2" s="41"/>
      <c r="UH2" s="41"/>
      <c r="UI2" s="41"/>
      <c r="UJ2" s="41"/>
      <c r="UK2" s="41"/>
      <c r="UL2" s="41"/>
      <c r="UM2" s="41"/>
      <c r="UN2" s="41"/>
      <c r="UO2" s="41"/>
      <c r="UP2" s="41"/>
      <c r="UQ2" s="41"/>
      <c r="UR2" s="41"/>
      <c r="US2" s="41"/>
      <c r="UT2" s="41"/>
      <c r="UU2" s="41"/>
      <c r="UV2" s="41"/>
      <c r="UW2" s="41"/>
      <c r="UX2" s="41"/>
      <c r="UY2" s="41"/>
      <c r="UZ2" s="41"/>
      <c r="VA2" s="41"/>
      <c r="VB2" s="41"/>
      <c r="VC2" s="41"/>
      <c r="VD2" s="41"/>
      <c r="VE2" s="41"/>
      <c r="VF2" s="41"/>
      <c r="VG2" s="41"/>
      <c r="VH2" s="41"/>
      <c r="VI2" s="41"/>
      <c r="VJ2" s="41"/>
      <c r="VK2" s="41"/>
      <c r="VL2" s="41"/>
      <c r="VM2" s="41"/>
      <c r="VN2" s="41"/>
      <c r="VO2" s="41"/>
      <c r="VP2" s="41"/>
      <c r="VQ2" s="41"/>
      <c r="VR2" s="41"/>
      <c r="VS2" s="41"/>
      <c r="VT2" s="41"/>
      <c r="VU2" s="41"/>
      <c r="VV2" s="41"/>
      <c r="VW2" s="41"/>
      <c r="VX2" s="41"/>
      <c r="VY2" s="41"/>
      <c r="VZ2" s="41"/>
      <c r="WA2" s="41"/>
      <c r="WB2" s="41"/>
      <c r="WC2" s="41"/>
      <c r="WD2" s="41"/>
      <c r="WE2" s="41"/>
      <c r="WF2" s="41"/>
      <c r="WG2" s="41"/>
      <c r="WH2" s="41"/>
      <c r="WI2" s="41"/>
      <c r="WJ2" s="41"/>
      <c r="WK2" s="41"/>
      <c r="WL2" s="41"/>
      <c r="WM2" s="41"/>
      <c r="WN2" s="41"/>
      <c r="WO2" s="41"/>
      <c r="WP2" s="41"/>
      <c r="WQ2" s="41"/>
      <c r="WR2" s="41"/>
      <c r="WS2" s="41"/>
      <c r="WT2" s="41"/>
      <c r="WU2" s="41"/>
      <c r="WV2" s="41"/>
      <c r="WW2" s="41"/>
      <c r="WX2" s="41"/>
      <c r="WY2" s="41"/>
      <c r="WZ2" s="41"/>
      <c r="XA2" s="41"/>
      <c r="XB2" s="41"/>
      <c r="XC2" s="41"/>
      <c r="XD2" s="41"/>
      <c r="XE2" s="41"/>
      <c r="XF2" s="41"/>
      <c r="XG2" s="41"/>
      <c r="XH2" s="41"/>
      <c r="XI2" s="41"/>
      <c r="XJ2" s="41"/>
      <c r="XK2" s="41"/>
      <c r="XL2" s="41"/>
      <c r="XM2" s="41"/>
      <c r="XN2" s="41"/>
      <c r="XO2" s="41"/>
      <c r="XP2" s="41"/>
      <c r="XQ2" s="41"/>
      <c r="XR2" s="41"/>
      <c r="XS2" s="41"/>
      <c r="XT2" s="41"/>
      <c r="XU2" s="41"/>
      <c r="XV2" s="41"/>
      <c r="XW2" s="41"/>
      <c r="XX2" s="41"/>
      <c r="XY2" s="41"/>
      <c r="XZ2" s="41"/>
      <c r="YA2" s="41"/>
      <c r="YB2" s="41"/>
      <c r="YC2" s="41"/>
      <c r="YD2" s="41"/>
      <c r="YE2" s="41"/>
      <c r="YF2" s="41"/>
      <c r="YG2" s="41"/>
      <c r="YH2" s="41"/>
      <c r="YI2" s="41"/>
      <c r="YJ2" s="41"/>
      <c r="YK2" s="41"/>
      <c r="YL2" s="41"/>
      <c r="YM2" s="41"/>
      <c r="YN2" s="41"/>
      <c r="YO2" s="41"/>
      <c r="YP2" s="41"/>
      <c r="YQ2" s="41"/>
      <c r="YR2" s="41"/>
      <c r="YS2" s="41"/>
      <c r="YT2" s="41"/>
      <c r="YU2" s="41"/>
      <c r="YV2" s="41"/>
      <c r="YW2" s="41"/>
      <c r="YX2" s="41"/>
      <c r="YY2" s="41"/>
      <c r="YZ2" s="41"/>
      <c r="ZA2" s="41"/>
      <c r="ZB2" s="41"/>
      <c r="ZC2" s="41"/>
      <c r="ZD2" s="41"/>
      <c r="ZE2" s="41"/>
      <c r="ZF2" s="41"/>
      <c r="ZG2" s="41"/>
      <c r="ZH2" s="41"/>
      <c r="ZI2" s="41"/>
      <c r="ZJ2" s="41"/>
      <c r="ZK2" s="41"/>
      <c r="ZL2" s="41"/>
      <c r="ZM2" s="41"/>
      <c r="ZN2" s="41"/>
      <c r="ZO2" s="41"/>
      <c r="ZP2" s="41"/>
      <c r="ZQ2" s="41"/>
      <c r="ZR2" s="41"/>
      <c r="ZS2" s="41"/>
      <c r="ZT2" s="41"/>
      <c r="ZU2" s="41"/>
      <c r="ZV2" s="41"/>
      <c r="ZW2" s="41"/>
      <c r="ZX2" s="41"/>
      <c r="ZY2" s="41"/>
      <c r="ZZ2" s="41"/>
      <c r="AAA2" s="41"/>
      <c r="AAB2" s="41"/>
      <c r="AAC2" s="41"/>
      <c r="AAD2" s="41"/>
      <c r="AAE2" s="41"/>
      <c r="AAF2" s="41"/>
      <c r="AAG2" s="41"/>
      <c r="AAH2" s="41"/>
      <c r="AAI2" s="41"/>
      <c r="AAJ2" s="41"/>
      <c r="AAK2" s="41"/>
      <c r="AAL2" s="41"/>
      <c r="AAM2" s="41"/>
      <c r="AAN2" s="41"/>
      <c r="AAO2" s="41"/>
      <c r="AAP2" s="41"/>
      <c r="AAQ2" s="41"/>
      <c r="AAR2" s="41"/>
      <c r="AAS2" s="41"/>
      <c r="AAT2" s="41"/>
      <c r="AAU2" s="41"/>
      <c r="AAV2" s="41"/>
      <c r="AAW2" s="41"/>
      <c r="AAX2" s="41"/>
      <c r="AAY2" s="41"/>
      <c r="AAZ2" s="41"/>
      <c r="ABA2" s="41"/>
      <c r="ABB2" s="41"/>
      <c r="ABC2" s="41"/>
      <c r="ABD2" s="41"/>
      <c r="ABE2" s="41"/>
      <c r="ABF2" s="41"/>
      <c r="ABG2" s="41"/>
      <c r="ABH2" s="41"/>
      <c r="ABI2" s="41"/>
      <c r="ABJ2" s="41"/>
      <c r="ABK2" s="41"/>
      <c r="ABL2" s="41"/>
      <c r="ABM2" s="41"/>
      <c r="ABN2" s="41"/>
      <c r="ABO2" s="41"/>
      <c r="ABP2" s="41"/>
      <c r="ABQ2" s="41"/>
      <c r="ABR2" s="41"/>
      <c r="ABS2" s="41"/>
      <c r="ABT2" s="41"/>
      <c r="ABU2" s="41"/>
      <c r="ABV2" s="41"/>
      <c r="ABW2" s="41"/>
      <c r="ABX2" s="41"/>
      <c r="ABY2" s="41"/>
      <c r="ABZ2" s="41"/>
      <c r="ACA2" s="41"/>
      <c r="ACB2" s="41"/>
      <c r="ACC2" s="41"/>
      <c r="ACD2" s="41"/>
      <c r="ACE2" s="41"/>
      <c r="ACF2" s="41"/>
      <c r="ACG2" s="41"/>
      <c r="ACH2" s="41"/>
      <c r="ACI2" s="41"/>
      <c r="ACJ2" s="41"/>
      <c r="ACK2" s="41"/>
      <c r="ACL2" s="41"/>
      <c r="ACM2" s="41"/>
      <c r="ACN2" s="41"/>
      <c r="ACO2" s="41"/>
      <c r="ACP2" s="41"/>
      <c r="ACQ2" s="41"/>
      <c r="ACR2" s="41"/>
      <c r="ACS2" s="41"/>
      <c r="ACT2" s="41"/>
      <c r="ACU2" s="41"/>
      <c r="ACV2" s="41"/>
      <c r="ACW2" s="41"/>
      <c r="ACX2" s="41"/>
      <c r="ACY2" s="41"/>
      <c r="ACZ2" s="41"/>
      <c r="ADA2" s="41"/>
      <c r="ADB2" s="41"/>
      <c r="ADC2" s="41"/>
      <c r="ADD2" s="41"/>
      <c r="ADE2" s="41"/>
      <c r="ADF2" s="41"/>
      <c r="ADG2" s="41"/>
      <c r="ADH2" s="41"/>
      <c r="ADI2" s="41"/>
      <c r="ADJ2" s="41"/>
      <c r="ADK2" s="41"/>
      <c r="ADL2" s="41"/>
      <c r="ADM2" s="41"/>
      <c r="ADN2" s="41"/>
      <c r="ADO2" s="41"/>
      <c r="ADP2" s="41"/>
      <c r="ADQ2" s="41"/>
      <c r="ADR2" s="41"/>
      <c r="ADS2" s="41"/>
      <c r="ADT2" s="41"/>
      <c r="ADU2" s="41"/>
      <c r="ADV2" s="41"/>
      <c r="ADW2" s="41"/>
      <c r="ADX2" s="41"/>
      <c r="ADY2" s="41"/>
      <c r="ADZ2" s="41"/>
      <c r="AEA2" s="41"/>
      <c r="AEB2" s="41"/>
      <c r="AEC2" s="41"/>
      <c r="AED2" s="41"/>
      <c r="AEE2" s="41"/>
      <c r="AEF2" s="41"/>
      <c r="AEG2" s="41"/>
      <c r="AEH2" s="41"/>
      <c r="AEI2" s="41"/>
      <c r="AEJ2" s="41"/>
      <c r="AEK2" s="41"/>
      <c r="AEL2" s="41"/>
      <c r="AEM2" s="41"/>
      <c r="AEN2" s="41"/>
      <c r="AEO2" s="41"/>
      <c r="AEP2" s="41"/>
      <c r="AEQ2" s="41"/>
      <c r="AER2" s="41"/>
      <c r="AES2" s="41"/>
      <c r="AET2" s="41"/>
      <c r="AEU2" s="41"/>
      <c r="AEV2" s="41"/>
      <c r="AEW2" s="41"/>
      <c r="AEX2" s="41"/>
      <c r="AEY2" s="41"/>
      <c r="AEZ2" s="41"/>
      <c r="AFA2" s="41"/>
      <c r="AFB2" s="41"/>
      <c r="AFC2" s="41"/>
      <c r="AFD2" s="41"/>
      <c r="AFE2" s="41"/>
      <c r="AFF2" s="41"/>
      <c r="AFG2" s="41"/>
      <c r="AFH2" s="41"/>
      <c r="AFI2" s="41"/>
      <c r="AFJ2" s="41"/>
      <c r="AFK2" s="41"/>
      <c r="AFL2" s="41"/>
      <c r="AFM2" s="41"/>
      <c r="AFN2" s="41"/>
      <c r="AFO2" s="41"/>
      <c r="AFP2" s="41"/>
      <c r="AFQ2" s="41"/>
      <c r="AFR2" s="41"/>
      <c r="AFS2" s="41"/>
      <c r="AFT2" s="41"/>
      <c r="AFU2" s="41"/>
      <c r="AFV2" s="41"/>
      <c r="AFW2" s="41"/>
      <c r="AFX2" s="41"/>
      <c r="AFY2" s="41"/>
      <c r="AFZ2" s="41"/>
      <c r="AGA2" s="41"/>
      <c r="AGB2" s="41"/>
      <c r="AGC2" s="41"/>
      <c r="AGD2" s="41"/>
      <c r="AGE2" s="41"/>
      <c r="AGF2" s="41"/>
      <c r="AGG2" s="41"/>
      <c r="AGH2" s="41"/>
      <c r="AGI2" s="41"/>
      <c r="AGJ2" s="41"/>
      <c r="AGK2" s="41"/>
      <c r="AGL2" s="41"/>
      <c r="AGM2" s="41"/>
      <c r="AGN2" s="41"/>
      <c r="AGO2" s="41"/>
      <c r="AGP2" s="41"/>
      <c r="AGQ2" s="41"/>
      <c r="AGR2" s="41"/>
      <c r="AGS2" s="41"/>
      <c r="AGT2" s="41"/>
      <c r="AGU2" s="41"/>
      <c r="AGV2" s="41"/>
      <c r="AGW2" s="41"/>
      <c r="AGX2" s="41"/>
      <c r="AGY2" s="41"/>
      <c r="AGZ2" s="41"/>
      <c r="AHA2" s="41"/>
      <c r="AHB2" s="41"/>
      <c r="AHC2" s="41"/>
      <c r="AHD2" s="41"/>
      <c r="AHE2" s="41"/>
      <c r="AHF2" s="41"/>
      <c r="AHG2" s="41"/>
      <c r="AHH2" s="41"/>
      <c r="AHI2" s="41"/>
      <c r="AHJ2" s="41"/>
      <c r="AHK2" s="41"/>
      <c r="AHL2" s="41"/>
      <c r="AHM2" s="41"/>
      <c r="AHN2" s="41"/>
      <c r="AHO2" s="41"/>
      <c r="AHP2" s="41"/>
      <c r="AHQ2" s="41"/>
      <c r="AHR2" s="41"/>
      <c r="AHS2" s="41"/>
      <c r="AHT2" s="41"/>
      <c r="AHU2" s="41"/>
      <c r="AHV2" s="41"/>
      <c r="AHW2" s="41"/>
      <c r="AHX2" s="41"/>
      <c r="AHY2" s="41"/>
      <c r="AHZ2" s="41"/>
      <c r="AIA2" s="41"/>
      <c r="AIB2" s="41"/>
      <c r="AIC2" s="41"/>
      <c r="AID2" s="41"/>
      <c r="AIE2" s="41"/>
      <c r="AIF2" s="41"/>
      <c r="AIG2" s="41"/>
      <c r="AIH2" s="41"/>
      <c r="AII2" s="41"/>
      <c r="AIJ2" s="41"/>
      <c r="AIK2" s="41"/>
      <c r="AIL2" s="41"/>
      <c r="AIM2" s="41"/>
      <c r="AIN2" s="41"/>
      <c r="AIO2" s="41"/>
      <c r="AIP2" s="41"/>
      <c r="AIQ2" s="41"/>
      <c r="AIR2" s="41"/>
      <c r="AIS2" s="41"/>
      <c r="AIT2" s="41"/>
      <c r="AIU2" s="41"/>
      <c r="AIV2" s="41"/>
      <c r="AIW2" s="41"/>
      <c r="AIX2" s="41"/>
      <c r="AIY2" s="41"/>
      <c r="AIZ2" s="41"/>
      <c r="AJA2" s="41"/>
      <c r="AJB2" s="41"/>
      <c r="AJC2" s="41"/>
      <c r="AJD2" s="41"/>
      <c r="AJE2" s="41"/>
      <c r="AJF2" s="41"/>
      <c r="AJG2" s="41"/>
      <c r="AJH2" s="41"/>
      <c r="AJI2" s="41"/>
      <c r="AJJ2" s="41"/>
      <c r="AJK2" s="41"/>
      <c r="AJL2" s="41"/>
      <c r="AJM2" s="41"/>
      <c r="AJN2" s="41"/>
      <c r="AJO2" s="41"/>
      <c r="AJP2" s="41"/>
      <c r="AJQ2" s="41"/>
      <c r="AJR2" s="41"/>
      <c r="AJS2" s="41"/>
      <c r="AJT2" s="41"/>
      <c r="AJU2" s="41"/>
      <c r="AJV2" s="41"/>
      <c r="AJW2" s="41"/>
      <c r="AJX2" s="41"/>
      <c r="AJY2" s="41"/>
      <c r="AJZ2" s="41"/>
      <c r="AKA2" s="41"/>
      <c r="AKB2" s="41"/>
      <c r="AKC2" s="41"/>
      <c r="AKD2" s="41"/>
      <c r="AKE2" s="41"/>
      <c r="AKF2" s="41"/>
      <c r="AKG2" s="41"/>
      <c r="AKH2" s="41"/>
      <c r="AKI2" s="41"/>
      <c r="AKJ2" s="41"/>
      <c r="AKK2" s="41"/>
      <c r="AKL2" s="41"/>
      <c r="AKM2" s="41"/>
      <c r="AKN2" s="41"/>
      <c r="AKO2" s="41"/>
      <c r="AKP2" s="41"/>
      <c r="AKQ2" s="41"/>
      <c r="AKR2" s="41"/>
      <c r="AKS2" s="41"/>
      <c r="AKT2" s="41"/>
      <c r="AKU2" s="41"/>
      <c r="AKV2" s="41"/>
      <c r="AKW2" s="41"/>
      <c r="AKX2" s="41"/>
      <c r="AKY2" s="41"/>
      <c r="AKZ2" s="41"/>
      <c r="ALA2" s="41"/>
      <c r="ALB2" s="41"/>
      <c r="ALC2" s="41"/>
      <c r="ALD2" s="41"/>
      <c r="ALE2" s="41"/>
      <c r="ALF2" s="41"/>
      <c r="ALG2" s="41"/>
      <c r="ALH2" s="41"/>
      <c r="ALI2" s="41"/>
      <c r="ALJ2" s="41"/>
      <c r="ALK2" s="41"/>
      <c r="ALL2" s="41"/>
      <c r="ALM2" s="41"/>
      <c r="ALN2" s="41"/>
      <c r="ALO2" s="41"/>
      <c r="ALP2" s="41"/>
      <c r="ALQ2" s="41"/>
      <c r="ALR2" s="41"/>
      <c r="ALS2" s="41"/>
      <c r="ALT2" s="41"/>
      <c r="ALU2" s="41"/>
      <c r="ALV2" s="41"/>
      <c r="ALW2" s="41"/>
      <c r="ALX2" s="41"/>
      <c r="ALY2" s="41"/>
      <c r="ALZ2" s="41"/>
      <c r="AMA2" s="41"/>
      <c r="AMB2" s="41"/>
      <c r="AMC2" s="41"/>
      <c r="AMD2" s="41"/>
      <c r="AME2" s="41"/>
      <c r="AMF2" s="41"/>
      <c r="AMG2" s="41"/>
      <c r="AMH2" s="41"/>
      <c r="AMI2" s="41"/>
      <c r="AMJ2" s="41"/>
      <c r="AMK2" s="41"/>
      <c r="AML2" s="41"/>
      <c r="AMM2" s="41"/>
      <c r="AMN2" s="41"/>
      <c r="AMO2" s="41"/>
      <c r="AMP2" s="41"/>
      <c r="AMQ2" s="41"/>
      <c r="AMR2" s="41"/>
      <c r="AMS2" s="41"/>
      <c r="AMT2" s="41"/>
      <c r="AMU2" s="41"/>
      <c r="AMV2" s="41"/>
      <c r="AMW2" s="41"/>
      <c r="AMX2" s="41"/>
      <c r="AMY2" s="41"/>
      <c r="AMZ2" s="41"/>
      <c r="ANA2" s="41"/>
      <c r="ANB2" s="41"/>
      <c r="ANC2" s="41"/>
      <c r="AND2" s="41"/>
      <c r="ANE2" s="41"/>
      <c r="ANF2" s="41"/>
      <c r="ANG2" s="41"/>
      <c r="ANH2" s="41"/>
      <c r="ANI2" s="41"/>
      <c r="ANJ2" s="41"/>
      <c r="ANK2" s="41"/>
      <c r="ANL2" s="41"/>
      <c r="ANM2" s="41"/>
      <c r="ANN2" s="41"/>
      <c r="ANO2" s="41"/>
      <c r="ANP2" s="41"/>
      <c r="ANQ2" s="41"/>
      <c r="ANR2" s="41"/>
      <c r="ANS2" s="41"/>
      <c r="ANT2" s="41"/>
      <c r="ANU2" s="41"/>
      <c r="ANV2" s="41"/>
      <c r="ANW2" s="41"/>
      <c r="ANX2" s="41"/>
      <c r="ANY2" s="41"/>
      <c r="ANZ2" s="41"/>
      <c r="AOA2" s="41"/>
      <c r="AOB2" s="41"/>
      <c r="AOC2" s="41"/>
      <c r="AOD2" s="41"/>
      <c r="AOE2" s="41"/>
      <c r="AOF2" s="41"/>
      <c r="AOG2" s="41"/>
      <c r="AOH2" s="41"/>
      <c r="AOI2" s="41"/>
      <c r="AOJ2" s="41"/>
      <c r="AOK2" s="41"/>
      <c r="AOL2" s="41"/>
      <c r="AOM2" s="41"/>
      <c r="AON2" s="41"/>
      <c r="AOO2" s="41"/>
      <c r="AOP2" s="41"/>
      <c r="AOQ2" s="41"/>
      <c r="AOR2" s="41"/>
      <c r="AOS2" s="41"/>
      <c r="AOT2" s="41"/>
      <c r="AOU2" s="41"/>
      <c r="AOV2" s="41"/>
      <c r="AOW2" s="41"/>
      <c r="AOX2" s="41"/>
      <c r="AOY2" s="41"/>
      <c r="AOZ2" s="41"/>
      <c r="APA2" s="41"/>
      <c r="APB2" s="41"/>
      <c r="APC2" s="41"/>
      <c r="APD2" s="41"/>
      <c r="APE2" s="41"/>
      <c r="APF2" s="41"/>
      <c r="APG2" s="41"/>
      <c r="APH2" s="41"/>
      <c r="API2" s="41"/>
      <c r="APJ2" s="41"/>
      <c r="APK2" s="41"/>
      <c r="APL2" s="41"/>
      <c r="APM2" s="41"/>
      <c r="APN2" s="41"/>
      <c r="APO2" s="41"/>
      <c r="APP2" s="41"/>
      <c r="APQ2" s="41"/>
      <c r="APR2" s="41"/>
      <c r="APS2" s="41"/>
      <c r="APT2" s="41"/>
      <c r="APU2" s="41"/>
      <c r="APV2" s="41"/>
      <c r="APW2" s="41"/>
      <c r="APX2" s="41"/>
      <c r="APY2" s="41"/>
      <c r="APZ2" s="41"/>
      <c r="AQA2" s="41"/>
      <c r="AQB2" s="41"/>
      <c r="AQC2" s="41"/>
      <c r="AQD2" s="41"/>
      <c r="AQE2" s="41"/>
      <c r="AQF2" s="41"/>
      <c r="AQG2" s="41"/>
      <c r="AQH2" s="41"/>
      <c r="AQI2" s="41"/>
      <c r="AQJ2" s="41"/>
      <c r="AQK2" s="41"/>
      <c r="AQL2" s="41"/>
      <c r="AQM2" s="41"/>
      <c r="AQN2" s="41"/>
      <c r="AQO2" s="41"/>
      <c r="AQP2" s="41"/>
      <c r="AQQ2" s="41"/>
      <c r="AQR2" s="41"/>
      <c r="AQS2" s="41"/>
      <c r="AQT2" s="41"/>
      <c r="AQU2" s="41"/>
      <c r="AQV2" s="41"/>
      <c r="AQW2" s="41"/>
      <c r="AQX2" s="41"/>
      <c r="AQY2" s="41"/>
      <c r="AQZ2" s="41"/>
      <c r="ARA2" s="41"/>
      <c r="ARB2" s="41"/>
      <c r="ARC2" s="41"/>
      <c r="ARD2" s="41"/>
      <c r="ARE2" s="41"/>
      <c r="ARF2" s="41"/>
      <c r="ARG2" s="41"/>
      <c r="ARH2" s="41"/>
      <c r="ARI2" s="41"/>
      <c r="ARJ2" s="41"/>
      <c r="ARK2" s="41"/>
      <c r="ARL2" s="41"/>
      <c r="ARM2" s="41"/>
      <c r="ARN2" s="41"/>
      <c r="ARO2" s="41"/>
      <c r="ARP2" s="41"/>
      <c r="ARQ2" s="41"/>
      <c r="ARR2" s="41"/>
      <c r="ARS2" s="41"/>
      <c r="ART2" s="41"/>
      <c r="ARU2" s="41"/>
      <c r="ARV2" s="41"/>
      <c r="ARW2" s="41"/>
      <c r="ARX2" s="41"/>
      <c r="ARY2" s="41"/>
      <c r="ARZ2" s="41"/>
      <c r="ASA2" s="41"/>
      <c r="ASB2" s="41"/>
      <c r="ASC2" s="41"/>
      <c r="ASD2" s="41"/>
      <c r="ASE2" s="41"/>
      <c r="ASF2" s="41"/>
      <c r="ASG2" s="41"/>
      <c r="ASH2" s="41"/>
      <c r="ASI2" s="41"/>
      <c r="ASJ2" s="41"/>
      <c r="ASK2" s="41"/>
      <c r="ASL2" s="41"/>
      <c r="ASM2" s="41"/>
      <c r="ASN2" s="41"/>
      <c r="ASO2" s="41"/>
      <c r="ASP2" s="41"/>
      <c r="ASQ2" s="41"/>
      <c r="ASR2" s="41"/>
      <c r="ASS2" s="41"/>
      <c r="AST2" s="41"/>
      <c r="ASU2" s="41"/>
      <c r="ASV2" s="41"/>
      <c r="ASW2" s="41"/>
      <c r="ASX2" s="41"/>
      <c r="ASY2" s="41"/>
      <c r="ASZ2" s="41"/>
      <c r="ATA2" s="41"/>
      <c r="ATB2" s="41"/>
      <c r="ATC2" s="41"/>
      <c r="ATD2" s="41"/>
      <c r="ATE2" s="41"/>
      <c r="ATF2" s="41"/>
      <c r="ATG2" s="41"/>
      <c r="ATH2" s="41"/>
      <c r="ATI2" s="41"/>
      <c r="ATJ2" s="41"/>
      <c r="ATK2" s="41"/>
      <c r="ATL2" s="41"/>
      <c r="ATM2" s="41"/>
      <c r="ATN2" s="41"/>
      <c r="ATO2" s="41"/>
      <c r="ATP2" s="41"/>
      <c r="ATQ2" s="41"/>
      <c r="ATR2" s="41"/>
      <c r="ATS2" s="41"/>
      <c r="ATT2" s="41"/>
      <c r="ATU2" s="41"/>
      <c r="ATV2" s="41"/>
      <c r="ATW2" s="41"/>
      <c r="ATX2" s="41"/>
      <c r="ATY2" s="41"/>
      <c r="ATZ2" s="41"/>
      <c r="AUA2" s="41"/>
      <c r="AUB2" s="41"/>
      <c r="AUC2" s="41"/>
      <c r="AUD2" s="41"/>
      <c r="AUE2" s="41"/>
      <c r="AUF2" s="41"/>
      <c r="AUG2" s="41"/>
      <c r="AUH2" s="41"/>
      <c r="AUI2" s="41"/>
      <c r="AUJ2" s="41"/>
      <c r="AUK2" s="41"/>
      <c r="AUL2" s="41"/>
      <c r="AUM2" s="41"/>
      <c r="AUN2" s="41"/>
      <c r="AUO2" s="41"/>
      <c r="AUP2" s="41"/>
      <c r="AUQ2" s="41"/>
      <c r="AUR2" s="41"/>
      <c r="AUS2" s="41"/>
      <c r="AUT2" s="41"/>
      <c r="AUU2" s="41"/>
      <c r="AUV2" s="41"/>
      <c r="AUW2" s="41"/>
      <c r="AUX2" s="41"/>
      <c r="AUY2" s="41"/>
      <c r="AUZ2" s="41"/>
      <c r="AVA2" s="41"/>
      <c r="AVB2" s="41"/>
      <c r="AVC2" s="41"/>
      <c r="AVD2" s="41"/>
      <c r="AVE2" s="41"/>
      <c r="AVF2" s="41"/>
      <c r="AVG2" s="41"/>
      <c r="AVH2" s="41"/>
      <c r="AVI2" s="41"/>
      <c r="AVJ2" s="41"/>
      <c r="AVK2" s="41"/>
      <c r="AVL2" s="41"/>
      <c r="AVM2" s="41"/>
      <c r="AVN2" s="41"/>
      <c r="AVO2" s="41"/>
      <c r="AVP2" s="41"/>
      <c r="AVQ2" s="41"/>
      <c r="AVR2" s="41"/>
      <c r="AVS2" s="41"/>
      <c r="AVT2" s="41"/>
      <c r="AVU2" s="41"/>
      <c r="AVV2" s="41"/>
      <c r="AVW2" s="41"/>
      <c r="AVX2" s="41"/>
      <c r="AVY2" s="41"/>
      <c r="AVZ2" s="41"/>
      <c r="AWA2" s="41"/>
      <c r="AWB2" s="41"/>
      <c r="AWC2" s="41"/>
      <c r="AWD2" s="41"/>
      <c r="AWE2" s="41"/>
      <c r="AWF2" s="41"/>
      <c r="AWG2" s="41"/>
      <c r="AWH2" s="41"/>
      <c r="AWI2" s="41"/>
      <c r="AWJ2" s="41"/>
      <c r="AWK2" s="41"/>
      <c r="AWL2" s="41"/>
      <c r="AWM2" s="41"/>
      <c r="AWN2" s="41"/>
      <c r="AWO2" s="41"/>
      <c r="AWP2" s="41"/>
      <c r="AWQ2" s="41"/>
      <c r="AWR2" s="41"/>
      <c r="AWS2" s="41"/>
      <c r="AWT2" s="41"/>
      <c r="AWU2" s="41"/>
      <c r="AWV2" s="41"/>
      <c r="AWW2" s="41"/>
      <c r="AWX2" s="41"/>
      <c r="AWY2" s="41"/>
      <c r="AWZ2" s="41"/>
      <c r="AXA2" s="41"/>
      <c r="AXB2" s="41"/>
      <c r="AXC2" s="41"/>
      <c r="AXD2" s="41"/>
      <c r="AXE2" s="41"/>
      <c r="AXF2" s="41"/>
      <c r="AXG2" s="41"/>
      <c r="AXH2" s="41"/>
      <c r="AXI2" s="41"/>
      <c r="AXJ2" s="41"/>
      <c r="AXK2" s="41"/>
      <c r="AXL2" s="41"/>
      <c r="AXM2" s="41"/>
      <c r="AXN2" s="41"/>
      <c r="AXO2" s="41"/>
      <c r="AXP2" s="41"/>
      <c r="AXQ2" s="41"/>
      <c r="AXR2" s="41"/>
      <c r="AXS2" s="41"/>
      <c r="AXT2" s="41"/>
      <c r="AXU2" s="41"/>
      <c r="AXV2" s="41"/>
      <c r="AXW2" s="41"/>
      <c r="AXX2" s="41"/>
      <c r="AXY2" s="41"/>
      <c r="AXZ2" s="41"/>
      <c r="AYA2" s="41"/>
      <c r="AYB2" s="41"/>
      <c r="AYC2" s="41"/>
      <c r="AYD2" s="41"/>
      <c r="AYE2" s="41"/>
      <c r="AYF2" s="41"/>
      <c r="AYG2" s="41"/>
      <c r="AYH2" s="41"/>
      <c r="AYI2" s="41"/>
      <c r="AYJ2" s="41"/>
      <c r="AYK2" s="41"/>
      <c r="AYL2" s="41"/>
      <c r="AYM2" s="41"/>
      <c r="AYN2" s="41"/>
      <c r="AYO2" s="41"/>
      <c r="AYP2" s="41"/>
      <c r="AYQ2" s="41"/>
      <c r="AYR2" s="41"/>
      <c r="AYS2" s="41"/>
      <c r="AYT2" s="41"/>
      <c r="AYU2" s="41"/>
      <c r="AYV2" s="41"/>
      <c r="AYW2" s="41"/>
      <c r="AYX2" s="41"/>
      <c r="AYY2" s="41"/>
      <c r="AYZ2" s="41"/>
      <c r="AZA2" s="41"/>
      <c r="AZB2" s="41"/>
      <c r="AZC2" s="41"/>
      <c r="AZD2" s="41"/>
      <c r="AZE2" s="41"/>
      <c r="AZF2" s="41"/>
      <c r="AZG2" s="41"/>
      <c r="AZH2" s="41"/>
      <c r="AZI2" s="41"/>
      <c r="AZJ2" s="41"/>
      <c r="AZK2" s="41"/>
      <c r="AZL2" s="41"/>
      <c r="AZM2" s="41"/>
      <c r="AZN2" s="41"/>
      <c r="AZO2" s="41"/>
      <c r="AZP2" s="41"/>
      <c r="AZQ2" s="41"/>
      <c r="AZR2" s="41"/>
      <c r="AZS2" s="41"/>
      <c r="AZT2" s="41"/>
      <c r="AZU2" s="41"/>
      <c r="AZV2" s="41"/>
      <c r="AZW2" s="41"/>
      <c r="AZX2" s="41"/>
      <c r="AZY2" s="41"/>
      <c r="AZZ2" s="41"/>
      <c r="BAA2" s="41"/>
      <c r="BAB2" s="41"/>
      <c r="BAC2" s="41"/>
      <c r="BAD2" s="41"/>
      <c r="BAE2" s="41"/>
      <c r="BAF2" s="41"/>
      <c r="BAG2" s="41"/>
      <c r="BAH2" s="41"/>
      <c r="BAI2" s="41"/>
      <c r="BAJ2" s="41"/>
      <c r="BAK2" s="41"/>
      <c r="BAL2" s="41"/>
      <c r="BAM2" s="41"/>
      <c r="BAN2" s="41"/>
      <c r="BAO2" s="41"/>
      <c r="BAP2" s="41"/>
      <c r="BAQ2" s="41"/>
      <c r="BAR2" s="41"/>
      <c r="BAS2" s="41"/>
      <c r="BAT2" s="41"/>
      <c r="BAU2" s="41"/>
      <c r="BAV2" s="41"/>
      <c r="BAW2" s="41"/>
      <c r="BAX2" s="41"/>
      <c r="BAY2" s="41"/>
      <c r="BAZ2" s="41"/>
      <c r="BBA2" s="41"/>
      <c r="BBB2" s="41"/>
      <c r="BBC2" s="41"/>
      <c r="BBD2" s="41"/>
      <c r="BBE2" s="41"/>
      <c r="BBF2" s="41"/>
      <c r="BBG2" s="41"/>
      <c r="BBH2" s="41"/>
      <c r="BBI2" s="41"/>
      <c r="BBJ2" s="41"/>
      <c r="BBK2" s="41"/>
      <c r="BBL2" s="41"/>
      <c r="BBM2" s="41"/>
      <c r="BBN2" s="41"/>
      <c r="BBO2" s="41"/>
      <c r="BBP2" s="41"/>
      <c r="BBQ2" s="41"/>
      <c r="BBR2" s="41"/>
      <c r="BBS2" s="41"/>
      <c r="BBT2" s="41"/>
      <c r="BBU2" s="41"/>
      <c r="BBV2" s="41"/>
      <c r="BBW2" s="41"/>
      <c r="BBX2" s="41"/>
      <c r="BBY2" s="41"/>
      <c r="BBZ2" s="41"/>
      <c r="BCA2" s="41"/>
      <c r="BCB2" s="41"/>
      <c r="BCC2" s="41"/>
      <c r="BCD2" s="41"/>
      <c r="BCE2" s="41"/>
      <c r="BCF2" s="41"/>
      <c r="BCG2" s="41"/>
      <c r="BCH2" s="41"/>
      <c r="BCI2" s="41"/>
      <c r="BCJ2" s="41"/>
      <c r="BCK2" s="41"/>
      <c r="BCL2" s="41"/>
      <c r="BCM2" s="41"/>
      <c r="BCN2" s="41"/>
      <c r="BCO2" s="41"/>
      <c r="BCP2" s="41"/>
      <c r="BCQ2" s="41"/>
      <c r="BCR2" s="41"/>
      <c r="BCS2" s="41"/>
      <c r="BCT2" s="41"/>
      <c r="BCU2" s="41"/>
      <c r="BCV2" s="41"/>
      <c r="BCW2" s="41"/>
      <c r="BCX2" s="41"/>
      <c r="BCY2" s="41"/>
      <c r="BCZ2" s="41"/>
      <c r="BDA2" s="41"/>
      <c r="BDB2" s="41"/>
      <c r="BDC2" s="41"/>
      <c r="BDD2" s="41"/>
      <c r="BDE2" s="41"/>
      <c r="BDF2" s="41"/>
      <c r="BDG2" s="41"/>
      <c r="BDH2" s="41"/>
      <c r="BDI2" s="41"/>
      <c r="BDJ2" s="41"/>
      <c r="BDK2" s="41"/>
      <c r="BDL2" s="41"/>
      <c r="BDM2" s="41"/>
      <c r="BDN2" s="41"/>
      <c r="BDO2" s="41"/>
      <c r="BDP2" s="41"/>
      <c r="BDQ2" s="41"/>
      <c r="BDR2" s="41"/>
      <c r="BDS2" s="41"/>
      <c r="BDT2" s="41"/>
      <c r="BDU2" s="41"/>
      <c r="BDV2" s="41"/>
      <c r="BDW2" s="41"/>
      <c r="BDX2" s="41"/>
      <c r="BDY2" s="41"/>
      <c r="BDZ2" s="41"/>
      <c r="BEA2" s="41"/>
      <c r="BEB2" s="41"/>
      <c r="BEC2" s="41"/>
      <c r="BED2" s="41"/>
      <c r="BEE2" s="41"/>
      <c r="BEF2" s="41"/>
      <c r="BEG2" s="41"/>
      <c r="BEH2" s="41"/>
      <c r="BEI2" s="41"/>
      <c r="BEJ2" s="41"/>
      <c r="BEK2" s="41"/>
      <c r="BEL2" s="41"/>
      <c r="BEM2" s="41"/>
      <c r="BEN2" s="41"/>
      <c r="BEO2" s="41"/>
      <c r="BEP2" s="41"/>
      <c r="BEQ2" s="41"/>
      <c r="BER2" s="41"/>
      <c r="BES2" s="41"/>
      <c r="BET2" s="41"/>
      <c r="BEU2" s="41"/>
      <c r="BEV2" s="41"/>
      <c r="BEW2" s="41"/>
      <c r="BEX2" s="41"/>
      <c r="BEY2" s="41"/>
      <c r="BEZ2" s="41"/>
      <c r="BFA2" s="41"/>
      <c r="BFB2" s="41"/>
      <c r="BFC2" s="41"/>
      <c r="BFD2" s="41"/>
      <c r="BFE2" s="41"/>
      <c r="BFF2" s="41"/>
      <c r="BFG2" s="41"/>
      <c r="BFH2" s="41"/>
      <c r="BFI2" s="41"/>
      <c r="BFJ2" s="41"/>
      <c r="BFK2" s="41"/>
      <c r="BFL2" s="41"/>
      <c r="BFM2" s="41"/>
      <c r="BFN2" s="41"/>
      <c r="BFO2" s="41"/>
      <c r="BFP2" s="41"/>
      <c r="BFQ2" s="41"/>
      <c r="BFR2" s="41"/>
      <c r="BFS2" s="41"/>
      <c r="BFT2" s="41"/>
      <c r="BFU2" s="41"/>
      <c r="BFV2" s="41"/>
      <c r="BFW2" s="41"/>
      <c r="BFX2" s="41"/>
      <c r="BFY2" s="41"/>
      <c r="BFZ2" s="41"/>
      <c r="BGA2" s="41"/>
      <c r="BGB2" s="41"/>
      <c r="BGC2" s="41"/>
      <c r="BGD2" s="41"/>
      <c r="BGE2" s="41"/>
      <c r="BGF2" s="41"/>
      <c r="BGG2" s="41"/>
      <c r="BGH2" s="41"/>
      <c r="BGI2" s="41"/>
      <c r="BGJ2" s="41"/>
      <c r="BGK2" s="41"/>
      <c r="BGL2" s="41"/>
      <c r="BGM2" s="41"/>
      <c r="BGN2" s="41"/>
      <c r="BGO2" s="41"/>
      <c r="BGP2" s="41"/>
      <c r="BGQ2" s="41"/>
      <c r="BGR2" s="41"/>
      <c r="BGS2" s="41"/>
      <c r="BGT2" s="41"/>
      <c r="BGU2" s="41"/>
      <c r="BGV2" s="41"/>
      <c r="BGW2" s="41"/>
      <c r="BGX2" s="41"/>
      <c r="BGY2" s="41"/>
      <c r="BGZ2" s="41"/>
      <c r="BHA2" s="41"/>
      <c r="BHB2" s="41"/>
      <c r="BHC2" s="41"/>
      <c r="BHD2" s="41"/>
      <c r="BHE2" s="41"/>
      <c r="BHF2" s="41"/>
      <c r="BHG2" s="41"/>
      <c r="BHH2" s="41"/>
      <c r="BHI2" s="41"/>
      <c r="BHJ2" s="41"/>
      <c r="BHK2" s="41"/>
      <c r="BHL2" s="41"/>
      <c r="BHM2" s="41"/>
      <c r="BHN2" s="41"/>
      <c r="BHO2" s="41"/>
      <c r="BHP2" s="41"/>
      <c r="BHQ2" s="41"/>
      <c r="BHR2" s="41"/>
      <c r="BHS2" s="41"/>
      <c r="BHT2" s="41"/>
      <c r="BHU2" s="41"/>
      <c r="BHV2" s="41"/>
      <c r="BHW2" s="41"/>
      <c r="BHX2" s="41"/>
      <c r="BHY2" s="41"/>
      <c r="BHZ2" s="41"/>
      <c r="BIA2" s="41"/>
      <c r="BIB2" s="41"/>
      <c r="BIC2" s="41"/>
      <c r="BID2" s="41"/>
      <c r="BIE2" s="41"/>
      <c r="BIF2" s="41"/>
      <c r="BIG2" s="41"/>
      <c r="BIH2" s="41"/>
      <c r="BII2" s="41"/>
      <c r="BIJ2" s="41"/>
      <c r="BIK2" s="41"/>
      <c r="BIL2" s="41"/>
      <c r="BIM2" s="41"/>
      <c r="BIN2" s="41"/>
      <c r="BIO2" s="41"/>
      <c r="BIP2" s="41"/>
      <c r="BIQ2" s="41"/>
      <c r="BIR2" s="41"/>
      <c r="BIS2" s="41"/>
      <c r="BIT2" s="41"/>
      <c r="BIU2" s="41"/>
      <c r="BIV2" s="41"/>
      <c r="BIW2" s="41"/>
      <c r="BIX2" s="41"/>
      <c r="BIY2" s="41"/>
      <c r="BIZ2" s="41"/>
      <c r="BJA2" s="41"/>
      <c r="BJB2" s="41"/>
      <c r="BJC2" s="41"/>
      <c r="BJD2" s="41"/>
      <c r="BJE2" s="41"/>
      <c r="BJF2" s="41"/>
      <c r="BJG2" s="41"/>
      <c r="BJH2" s="41"/>
      <c r="BJI2" s="41"/>
      <c r="BJJ2" s="41"/>
      <c r="BJK2" s="41"/>
      <c r="BJL2" s="41"/>
      <c r="BJM2" s="41"/>
      <c r="BJN2" s="41"/>
      <c r="BJO2" s="41"/>
      <c r="BJP2" s="41"/>
      <c r="BJQ2" s="41"/>
      <c r="BJR2" s="41"/>
      <c r="BJS2" s="41"/>
      <c r="BJT2" s="41"/>
      <c r="BJU2" s="41"/>
      <c r="BJV2" s="41"/>
      <c r="BJW2" s="41"/>
      <c r="BJX2" s="41"/>
      <c r="BJY2" s="41"/>
      <c r="BJZ2" s="41"/>
      <c r="BKA2" s="41"/>
      <c r="BKB2" s="41"/>
      <c r="BKC2" s="41"/>
      <c r="BKD2" s="41"/>
      <c r="BKE2" s="41"/>
      <c r="BKF2" s="41"/>
      <c r="BKG2" s="41"/>
      <c r="BKH2" s="41"/>
      <c r="BKI2" s="41"/>
      <c r="BKJ2" s="41"/>
      <c r="BKK2" s="41"/>
      <c r="BKL2" s="41"/>
      <c r="BKM2" s="41"/>
      <c r="BKN2" s="41"/>
      <c r="BKO2" s="41"/>
      <c r="BKP2" s="41"/>
      <c r="BKQ2" s="41"/>
      <c r="BKR2" s="41"/>
      <c r="BKS2" s="41"/>
      <c r="BKT2" s="41"/>
      <c r="BKU2" s="41"/>
      <c r="BKV2" s="41"/>
      <c r="BKW2" s="41"/>
      <c r="BKX2" s="41"/>
      <c r="BKY2" s="41"/>
      <c r="BKZ2" s="41"/>
      <c r="BLA2" s="41"/>
      <c r="BLB2" s="41"/>
      <c r="BLC2" s="41"/>
      <c r="BLD2" s="41"/>
      <c r="BLE2" s="41"/>
      <c r="BLF2" s="41"/>
      <c r="BLG2" s="41"/>
      <c r="BLH2" s="41"/>
      <c r="BLI2" s="41"/>
      <c r="BLJ2" s="41"/>
      <c r="BLK2" s="41"/>
      <c r="BLL2" s="41"/>
      <c r="BLM2" s="41"/>
      <c r="BLN2" s="41"/>
      <c r="BLO2" s="41"/>
      <c r="BLP2" s="41"/>
      <c r="BLQ2" s="41"/>
      <c r="BLR2" s="41"/>
      <c r="BLS2" s="41"/>
      <c r="BLT2" s="41"/>
      <c r="BLU2" s="41"/>
      <c r="BLV2" s="41"/>
      <c r="BLW2" s="41"/>
      <c r="BLX2" s="41"/>
      <c r="BLY2" s="41"/>
      <c r="BLZ2" s="41"/>
      <c r="BMA2" s="41"/>
      <c r="BMB2" s="41"/>
      <c r="BMC2" s="41"/>
      <c r="BMD2" s="41"/>
      <c r="BME2" s="41"/>
      <c r="BMF2" s="41"/>
      <c r="BMG2" s="41"/>
      <c r="BMH2" s="41"/>
      <c r="BMI2" s="41"/>
      <c r="BMJ2" s="41"/>
      <c r="BMK2" s="41"/>
      <c r="BML2" s="41"/>
      <c r="BMM2" s="41"/>
      <c r="BMN2" s="41"/>
      <c r="BMO2" s="41"/>
      <c r="BMP2" s="41"/>
      <c r="BMQ2" s="41"/>
      <c r="BMR2" s="41"/>
      <c r="BMS2" s="41"/>
      <c r="BMT2" s="41"/>
      <c r="BMU2" s="41"/>
      <c r="BMV2" s="41"/>
      <c r="BMW2" s="41"/>
      <c r="BMX2" s="41"/>
      <c r="BMY2" s="41"/>
      <c r="BMZ2" s="41"/>
      <c r="BNA2" s="41"/>
      <c r="BNB2" s="41"/>
      <c r="BNC2" s="41"/>
      <c r="BND2" s="41"/>
      <c r="BNE2" s="41"/>
      <c r="BNF2" s="41"/>
      <c r="BNG2" s="41"/>
      <c r="BNH2" s="41"/>
      <c r="BNI2" s="41"/>
      <c r="BNJ2" s="41"/>
      <c r="BNK2" s="41"/>
      <c r="BNL2" s="41"/>
      <c r="BNM2" s="41"/>
      <c r="BNN2" s="41"/>
      <c r="BNO2" s="41"/>
      <c r="BNP2" s="41"/>
      <c r="BNQ2" s="41"/>
      <c r="BNR2" s="41"/>
      <c r="BNS2" s="41"/>
      <c r="BNT2" s="41"/>
      <c r="BNU2" s="41"/>
      <c r="BNV2" s="41"/>
      <c r="BNW2" s="41"/>
      <c r="BNX2" s="41"/>
      <c r="BNY2" s="41"/>
      <c r="BNZ2" s="41"/>
      <c r="BOA2" s="41"/>
      <c r="BOB2" s="41"/>
      <c r="BOC2" s="41"/>
      <c r="BOD2" s="41"/>
      <c r="BOE2" s="41"/>
      <c r="BOF2" s="41"/>
      <c r="BOG2" s="41"/>
      <c r="BOH2" s="41"/>
      <c r="BOI2" s="41"/>
      <c r="BOJ2" s="41"/>
      <c r="BOK2" s="41"/>
      <c r="BOL2" s="41"/>
      <c r="BOM2" s="41"/>
      <c r="BON2" s="41"/>
      <c r="BOO2" s="41"/>
      <c r="BOP2" s="41"/>
      <c r="BOQ2" s="41"/>
      <c r="BOR2" s="41"/>
      <c r="BOS2" s="41"/>
      <c r="BOT2" s="41"/>
      <c r="BOU2" s="41"/>
      <c r="BOV2" s="41"/>
      <c r="BOW2" s="41"/>
      <c r="BOX2" s="41"/>
      <c r="BOY2" s="41"/>
      <c r="BOZ2" s="41"/>
      <c r="BPA2" s="41"/>
      <c r="BPB2" s="41"/>
      <c r="BPC2" s="41"/>
      <c r="BPD2" s="41"/>
      <c r="BPE2" s="41"/>
      <c r="BPF2" s="41"/>
      <c r="BPG2" s="41"/>
      <c r="BPH2" s="41"/>
      <c r="BPI2" s="41"/>
      <c r="BPJ2" s="41"/>
      <c r="BPK2" s="41"/>
      <c r="BPL2" s="41"/>
      <c r="BPM2" s="41"/>
      <c r="BPN2" s="41"/>
      <c r="BPO2" s="41"/>
      <c r="BPP2" s="41"/>
      <c r="BPQ2" s="41"/>
      <c r="BPR2" s="41"/>
      <c r="BPS2" s="41"/>
      <c r="BPT2" s="41"/>
      <c r="BPU2" s="41"/>
      <c r="BPV2" s="41"/>
      <c r="BPW2" s="41"/>
      <c r="BPX2" s="41"/>
      <c r="BPY2" s="41"/>
      <c r="BPZ2" s="41"/>
      <c r="BQA2" s="41"/>
      <c r="BQB2" s="41"/>
      <c r="BQC2" s="41"/>
      <c r="BQD2" s="41"/>
      <c r="BQE2" s="41"/>
      <c r="BQF2" s="41"/>
      <c r="BQG2" s="41"/>
      <c r="BQH2" s="41"/>
      <c r="BQI2" s="41"/>
      <c r="BQJ2" s="41"/>
      <c r="BQK2" s="41"/>
      <c r="BQL2" s="41"/>
      <c r="BQM2" s="41"/>
      <c r="BQN2" s="41"/>
      <c r="BQO2" s="41"/>
      <c r="BQP2" s="41"/>
      <c r="BQQ2" s="41"/>
      <c r="BQR2" s="41"/>
      <c r="BQS2" s="41"/>
      <c r="BQT2" s="41"/>
      <c r="BQU2" s="41"/>
      <c r="BQV2" s="41"/>
      <c r="BQW2" s="41"/>
      <c r="BQX2" s="41"/>
      <c r="BQY2" s="41"/>
      <c r="BQZ2" s="41"/>
      <c r="BRA2" s="41"/>
      <c r="BRB2" s="41"/>
      <c r="BRC2" s="41"/>
      <c r="BRD2" s="41"/>
      <c r="BRE2" s="41"/>
      <c r="BRF2" s="41"/>
      <c r="BRG2" s="41"/>
      <c r="BRH2" s="41"/>
      <c r="BRI2" s="41"/>
      <c r="BRJ2" s="41"/>
      <c r="BRK2" s="41"/>
      <c r="BRL2" s="41"/>
      <c r="BRM2" s="41"/>
      <c r="BRN2" s="41"/>
      <c r="BRO2" s="41"/>
      <c r="BRP2" s="41"/>
      <c r="BRQ2" s="41"/>
      <c r="BRR2" s="41"/>
      <c r="BRS2" s="41"/>
      <c r="BRT2" s="41"/>
      <c r="BRU2" s="41"/>
      <c r="BRV2" s="41"/>
      <c r="BRW2" s="41"/>
      <c r="BRX2" s="41"/>
      <c r="BRY2" s="41"/>
      <c r="BRZ2" s="41"/>
      <c r="BSA2" s="41"/>
      <c r="BSB2" s="41"/>
      <c r="BSC2" s="41"/>
      <c r="BSD2" s="41"/>
      <c r="BSE2" s="41"/>
      <c r="BSF2" s="41"/>
      <c r="BSG2" s="41"/>
      <c r="BSH2" s="41"/>
      <c r="BSI2" s="41"/>
      <c r="BSJ2" s="41"/>
      <c r="BSK2" s="41"/>
      <c r="BSL2" s="41"/>
      <c r="BSM2" s="41"/>
      <c r="BSN2" s="41"/>
      <c r="BSO2" s="41"/>
      <c r="BSP2" s="41"/>
      <c r="BSQ2" s="41"/>
      <c r="BSR2" s="41"/>
      <c r="BSS2" s="41"/>
      <c r="BST2" s="41"/>
      <c r="BSU2" s="41"/>
      <c r="BSV2" s="41"/>
      <c r="BSW2" s="41"/>
      <c r="BSX2" s="41"/>
      <c r="BSY2" s="41"/>
      <c r="BSZ2" s="41"/>
      <c r="BTA2" s="41"/>
      <c r="BTB2" s="41"/>
      <c r="BTC2" s="41"/>
      <c r="BTD2" s="41"/>
      <c r="BTE2" s="41"/>
      <c r="BTF2" s="41"/>
      <c r="BTG2" s="41"/>
      <c r="BTH2" s="41"/>
      <c r="BTI2" s="41"/>
      <c r="BTJ2" s="41"/>
      <c r="BTK2" s="41"/>
      <c r="BTL2" s="41"/>
      <c r="BTM2" s="41"/>
      <c r="BTN2" s="41"/>
      <c r="BTO2" s="41"/>
      <c r="BTP2" s="41"/>
      <c r="BTQ2" s="41"/>
      <c r="BTR2" s="41"/>
      <c r="BTS2" s="41"/>
      <c r="BTT2" s="41"/>
      <c r="BTU2" s="41"/>
      <c r="BTV2" s="41"/>
      <c r="BTW2" s="41"/>
      <c r="BTX2" s="41"/>
      <c r="BTY2" s="41"/>
      <c r="BTZ2" s="41"/>
      <c r="BUA2" s="41"/>
      <c r="BUB2" s="41"/>
      <c r="BUC2" s="41"/>
      <c r="BUD2" s="41"/>
      <c r="BUE2" s="41"/>
      <c r="BUF2" s="41"/>
      <c r="BUG2" s="41"/>
      <c r="BUH2" s="41"/>
      <c r="BUI2" s="41"/>
      <c r="BUJ2" s="41"/>
      <c r="BUK2" s="41"/>
      <c r="BUL2" s="41"/>
      <c r="BUM2" s="41"/>
      <c r="BUN2" s="41"/>
      <c r="BUO2" s="41"/>
      <c r="BUP2" s="41"/>
      <c r="BUQ2" s="41"/>
      <c r="BUR2" s="41"/>
      <c r="BUS2" s="41"/>
      <c r="BUT2" s="41"/>
      <c r="BUU2" s="41"/>
      <c r="BUV2" s="41"/>
      <c r="BUW2" s="41"/>
      <c r="BUX2" s="41"/>
      <c r="BUY2" s="41"/>
      <c r="BUZ2" s="41"/>
      <c r="BVA2" s="41"/>
      <c r="BVB2" s="41"/>
      <c r="BVC2" s="41"/>
      <c r="BVD2" s="41"/>
      <c r="BVE2" s="41"/>
      <c r="BVF2" s="41"/>
      <c r="BVG2" s="41"/>
      <c r="BVH2" s="41"/>
      <c r="BVI2" s="41"/>
      <c r="BVJ2" s="41"/>
      <c r="BVK2" s="41"/>
      <c r="BVL2" s="41"/>
      <c r="BVM2" s="41"/>
      <c r="BVN2" s="41"/>
      <c r="BVO2" s="41"/>
      <c r="BVP2" s="41"/>
      <c r="BVQ2" s="41"/>
      <c r="BVR2" s="41"/>
      <c r="BVS2" s="41"/>
      <c r="BVT2" s="41"/>
      <c r="BVU2" s="41"/>
      <c r="BVV2" s="41"/>
      <c r="BVW2" s="41"/>
      <c r="BVX2" s="41"/>
      <c r="BVY2" s="41"/>
      <c r="BVZ2" s="41"/>
      <c r="BWA2" s="41"/>
      <c r="BWB2" s="41"/>
      <c r="BWC2" s="41"/>
      <c r="BWD2" s="41"/>
      <c r="BWE2" s="41"/>
      <c r="BWF2" s="41"/>
      <c r="BWG2" s="41"/>
      <c r="BWH2" s="41"/>
      <c r="BWI2" s="41"/>
      <c r="BWJ2" s="41"/>
      <c r="BWK2" s="41"/>
      <c r="BWL2" s="41"/>
      <c r="BWM2" s="41"/>
      <c r="BWN2" s="41"/>
      <c r="BWO2" s="41"/>
      <c r="BWP2" s="41"/>
      <c r="BWQ2" s="41"/>
      <c r="BWR2" s="41"/>
      <c r="BWS2" s="41"/>
      <c r="BWT2" s="41"/>
      <c r="BWU2" s="41"/>
      <c r="BWV2" s="41"/>
      <c r="BWW2" s="41"/>
      <c r="BWX2" s="41"/>
      <c r="BWY2" s="41"/>
      <c r="BWZ2" s="41"/>
      <c r="BXA2" s="41"/>
      <c r="BXB2" s="41"/>
      <c r="BXC2" s="41"/>
      <c r="BXD2" s="41"/>
      <c r="BXE2" s="41"/>
      <c r="BXF2" s="41"/>
      <c r="BXG2" s="41"/>
      <c r="BXH2" s="41"/>
      <c r="BXI2" s="41"/>
      <c r="BXJ2" s="41"/>
      <c r="BXK2" s="41"/>
      <c r="BXL2" s="41"/>
      <c r="BXM2" s="41"/>
      <c r="BXN2" s="41"/>
      <c r="BXO2" s="41"/>
      <c r="BXP2" s="41"/>
      <c r="BXQ2" s="41"/>
      <c r="BXR2" s="41"/>
      <c r="BXS2" s="41"/>
      <c r="BXT2" s="41"/>
      <c r="BXU2" s="41"/>
      <c r="BXV2" s="41"/>
      <c r="BXW2" s="41"/>
      <c r="BXX2" s="41"/>
      <c r="BXY2" s="41"/>
      <c r="BXZ2" s="41"/>
      <c r="BYA2" s="41"/>
      <c r="BYB2" s="41"/>
      <c r="BYC2" s="41"/>
      <c r="BYD2" s="41"/>
      <c r="BYE2" s="41"/>
      <c r="BYF2" s="41"/>
      <c r="BYG2" s="41"/>
      <c r="BYH2" s="41"/>
      <c r="BYI2" s="41"/>
      <c r="BYJ2" s="41"/>
      <c r="BYK2" s="41"/>
      <c r="BYL2" s="41"/>
      <c r="BYM2" s="41"/>
      <c r="BYN2" s="41"/>
      <c r="BYO2" s="41"/>
      <c r="BYP2" s="41"/>
      <c r="BYQ2" s="41"/>
      <c r="BYR2" s="41"/>
      <c r="BYS2" s="41"/>
      <c r="BYT2" s="41"/>
      <c r="BYU2" s="41"/>
      <c r="BYV2" s="41"/>
      <c r="BYW2" s="41"/>
      <c r="BYX2" s="41"/>
      <c r="BYY2" s="41"/>
      <c r="BYZ2" s="41"/>
      <c r="BZA2" s="41"/>
      <c r="BZB2" s="41"/>
      <c r="BZC2" s="41"/>
      <c r="BZD2" s="41"/>
      <c r="BZE2" s="41"/>
      <c r="BZF2" s="41"/>
      <c r="BZG2" s="41"/>
      <c r="BZH2" s="41"/>
      <c r="BZI2" s="41"/>
      <c r="BZJ2" s="41"/>
      <c r="BZK2" s="41"/>
      <c r="BZL2" s="41"/>
      <c r="BZM2" s="41"/>
      <c r="BZN2" s="41"/>
      <c r="BZO2" s="41"/>
      <c r="BZP2" s="41"/>
      <c r="BZQ2" s="41"/>
      <c r="BZR2" s="41"/>
      <c r="BZS2" s="41"/>
      <c r="BZT2" s="41"/>
      <c r="BZU2" s="41"/>
      <c r="BZV2" s="41"/>
      <c r="BZW2" s="41"/>
      <c r="BZX2" s="41"/>
      <c r="BZY2" s="41"/>
      <c r="BZZ2" s="41"/>
      <c r="CAA2" s="41"/>
      <c r="CAB2" s="41"/>
      <c r="CAC2" s="41"/>
      <c r="CAD2" s="41"/>
      <c r="CAE2" s="41"/>
      <c r="CAF2" s="41"/>
      <c r="CAG2" s="41"/>
      <c r="CAH2" s="41"/>
      <c r="CAI2" s="41"/>
      <c r="CAJ2" s="41"/>
      <c r="CAK2" s="41"/>
      <c r="CAL2" s="41"/>
      <c r="CAM2" s="41"/>
      <c r="CAN2" s="41"/>
      <c r="CAO2" s="41"/>
      <c r="CAP2" s="41"/>
      <c r="CAQ2" s="41"/>
      <c r="CAR2" s="41"/>
      <c r="CAS2" s="41"/>
      <c r="CAT2" s="41"/>
      <c r="CAU2" s="41"/>
      <c r="CAV2" s="41"/>
      <c r="CAW2" s="41"/>
      <c r="CAX2" s="41"/>
      <c r="CAY2" s="41"/>
      <c r="CAZ2" s="41"/>
      <c r="CBA2" s="41"/>
      <c r="CBB2" s="41"/>
      <c r="CBC2" s="41"/>
      <c r="CBD2" s="41"/>
      <c r="CBE2" s="41"/>
      <c r="CBF2" s="41"/>
      <c r="CBG2" s="41"/>
      <c r="CBH2" s="41"/>
      <c r="CBI2" s="41"/>
      <c r="CBJ2" s="41"/>
      <c r="CBK2" s="41"/>
      <c r="CBL2" s="41"/>
      <c r="CBM2" s="41"/>
      <c r="CBN2" s="41"/>
      <c r="CBO2" s="41"/>
      <c r="CBP2" s="41"/>
      <c r="CBQ2" s="41"/>
      <c r="CBR2" s="41"/>
      <c r="CBS2" s="41"/>
      <c r="CBT2" s="41"/>
      <c r="CBU2" s="41"/>
      <c r="CBV2" s="41"/>
      <c r="CBW2" s="41"/>
      <c r="CBX2" s="41"/>
      <c r="CBY2" s="41"/>
      <c r="CBZ2" s="41"/>
      <c r="CCA2" s="41"/>
      <c r="CCB2" s="41"/>
      <c r="CCC2" s="41"/>
      <c r="CCD2" s="41"/>
      <c r="CCE2" s="41"/>
      <c r="CCF2" s="41"/>
      <c r="CCG2" s="41"/>
      <c r="CCH2" s="41"/>
      <c r="CCI2" s="41"/>
      <c r="CCJ2" s="41"/>
      <c r="CCK2" s="41"/>
      <c r="CCL2" s="41"/>
      <c r="CCM2" s="41"/>
      <c r="CCN2" s="41"/>
      <c r="CCO2" s="41"/>
      <c r="CCP2" s="41"/>
      <c r="CCQ2" s="41"/>
      <c r="CCR2" s="41"/>
      <c r="CCS2" s="41"/>
      <c r="CCT2" s="41"/>
      <c r="CCU2" s="41"/>
      <c r="CCV2" s="41"/>
      <c r="CCW2" s="41"/>
      <c r="CCX2" s="41"/>
      <c r="CCY2" s="41"/>
      <c r="CCZ2" s="41"/>
      <c r="CDA2" s="41"/>
      <c r="CDB2" s="41"/>
      <c r="CDC2" s="41"/>
      <c r="CDD2" s="41"/>
      <c r="CDE2" s="41"/>
      <c r="CDF2" s="41"/>
      <c r="CDG2" s="41"/>
      <c r="CDH2" s="41"/>
      <c r="CDI2" s="41"/>
      <c r="CDJ2" s="41"/>
      <c r="CDK2" s="41"/>
      <c r="CDL2" s="41"/>
      <c r="CDM2" s="41"/>
      <c r="CDN2" s="41"/>
      <c r="CDO2" s="41"/>
      <c r="CDP2" s="41"/>
      <c r="CDQ2" s="41"/>
      <c r="CDR2" s="41"/>
      <c r="CDS2" s="41"/>
      <c r="CDT2" s="41"/>
      <c r="CDU2" s="41"/>
      <c r="CDV2" s="41"/>
      <c r="CDW2" s="41"/>
      <c r="CDX2" s="41"/>
      <c r="CDY2" s="41"/>
      <c r="CDZ2" s="41"/>
      <c r="CEA2" s="41"/>
      <c r="CEB2" s="41"/>
      <c r="CEC2" s="41"/>
      <c r="CED2" s="41"/>
      <c r="CEE2" s="41"/>
      <c r="CEF2" s="41"/>
      <c r="CEG2" s="41"/>
      <c r="CEH2" s="41"/>
      <c r="CEI2" s="41"/>
      <c r="CEJ2" s="41"/>
      <c r="CEK2" s="41"/>
      <c r="CEL2" s="41"/>
      <c r="CEM2" s="41"/>
      <c r="CEN2" s="41"/>
      <c r="CEO2" s="41"/>
      <c r="CEP2" s="41"/>
      <c r="CEQ2" s="41"/>
      <c r="CER2" s="41"/>
      <c r="CES2" s="41"/>
      <c r="CET2" s="41"/>
      <c r="CEU2" s="41"/>
      <c r="CEV2" s="41"/>
      <c r="CEW2" s="41"/>
      <c r="CEX2" s="41"/>
      <c r="CEY2" s="41"/>
      <c r="CEZ2" s="41"/>
      <c r="CFA2" s="41"/>
      <c r="CFB2" s="41"/>
      <c r="CFC2" s="41"/>
      <c r="CFD2" s="41"/>
      <c r="CFE2" s="41"/>
      <c r="CFF2" s="41"/>
      <c r="CFG2" s="41"/>
      <c r="CFH2" s="41"/>
      <c r="CFI2" s="41"/>
      <c r="CFJ2" s="41"/>
      <c r="CFK2" s="41"/>
      <c r="CFL2" s="41"/>
      <c r="CFM2" s="41"/>
      <c r="CFN2" s="41"/>
      <c r="CFO2" s="41"/>
      <c r="CFP2" s="41"/>
      <c r="CFQ2" s="41"/>
      <c r="CFR2" s="41"/>
      <c r="CFS2" s="41"/>
      <c r="CFT2" s="41"/>
      <c r="CFU2" s="41"/>
      <c r="CFV2" s="41"/>
      <c r="CFW2" s="41"/>
      <c r="CFX2" s="41"/>
      <c r="CFY2" s="41"/>
      <c r="CFZ2" s="41"/>
      <c r="CGA2" s="41"/>
      <c r="CGB2" s="41"/>
      <c r="CGC2" s="41"/>
      <c r="CGD2" s="41"/>
      <c r="CGE2" s="41"/>
      <c r="CGF2" s="41"/>
      <c r="CGG2" s="41"/>
      <c r="CGH2" s="41"/>
      <c r="CGI2" s="41"/>
      <c r="CGJ2" s="41"/>
      <c r="CGK2" s="41"/>
      <c r="CGL2" s="41"/>
      <c r="CGM2" s="41"/>
      <c r="CGN2" s="41"/>
      <c r="CGO2" s="41"/>
      <c r="CGP2" s="41"/>
      <c r="CGQ2" s="41"/>
      <c r="CGR2" s="41"/>
      <c r="CGS2" s="41"/>
      <c r="CGT2" s="41"/>
      <c r="CGU2" s="41"/>
      <c r="CGV2" s="41"/>
      <c r="CGW2" s="41"/>
      <c r="CGX2" s="41"/>
      <c r="CGY2" s="41"/>
      <c r="CGZ2" s="41"/>
      <c r="CHA2" s="41"/>
      <c r="CHB2" s="41"/>
      <c r="CHC2" s="41"/>
      <c r="CHD2" s="41"/>
      <c r="CHE2" s="41"/>
      <c r="CHF2" s="41"/>
      <c r="CHG2" s="41"/>
      <c r="CHH2" s="41"/>
      <c r="CHI2" s="41"/>
      <c r="CHJ2" s="41"/>
      <c r="CHK2" s="41"/>
      <c r="CHL2" s="41"/>
      <c r="CHM2" s="41"/>
      <c r="CHN2" s="41"/>
      <c r="CHO2" s="41"/>
      <c r="CHP2" s="41"/>
      <c r="CHQ2" s="41"/>
      <c r="CHR2" s="41"/>
      <c r="CHS2" s="41"/>
      <c r="CHT2" s="41"/>
      <c r="CHU2" s="41"/>
      <c r="CHV2" s="41"/>
      <c r="CHW2" s="41"/>
      <c r="CHX2" s="41"/>
      <c r="CHY2" s="41"/>
      <c r="CHZ2" s="41"/>
      <c r="CIA2" s="41"/>
      <c r="CIB2" s="41"/>
      <c r="CIC2" s="41"/>
      <c r="CID2" s="41"/>
      <c r="CIE2" s="41"/>
      <c r="CIF2" s="41"/>
      <c r="CIG2" s="41"/>
      <c r="CIH2" s="41"/>
      <c r="CII2" s="41"/>
      <c r="CIJ2" s="41"/>
      <c r="CIK2" s="41"/>
      <c r="CIL2" s="41"/>
      <c r="CIM2" s="41"/>
      <c r="CIN2" s="41"/>
      <c r="CIO2" s="41"/>
      <c r="CIP2" s="41"/>
      <c r="CIQ2" s="41"/>
      <c r="CIR2" s="41"/>
      <c r="CIS2" s="41"/>
      <c r="CIT2" s="41"/>
      <c r="CIU2" s="41"/>
      <c r="CIV2" s="41"/>
      <c r="CIW2" s="41"/>
      <c r="CIX2" s="41"/>
      <c r="CIY2" s="41"/>
      <c r="CIZ2" s="41"/>
      <c r="CJA2" s="41"/>
      <c r="CJB2" s="41"/>
      <c r="CJC2" s="41"/>
      <c r="CJD2" s="41"/>
      <c r="CJE2" s="41"/>
      <c r="CJF2" s="41"/>
      <c r="CJG2" s="41"/>
      <c r="CJH2" s="41"/>
      <c r="CJI2" s="41"/>
      <c r="CJJ2" s="41"/>
      <c r="CJK2" s="41"/>
      <c r="CJL2" s="41"/>
      <c r="CJM2" s="41"/>
      <c r="CJN2" s="41"/>
      <c r="CJO2" s="41"/>
      <c r="CJP2" s="41"/>
      <c r="CJQ2" s="41"/>
      <c r="CJR2" s="41"/>
      <c r="CJS2" s="41"/>
      <c r="CJT2" s="41"/>
      <c r="CJU2" s="41"/>
      <c r="CJV2" s="41"/>
      <c r="CJW2" s="41"/>
      <c r="CJX2" s="41"/>
      <c r="CJY2" s="41"/>
      <c r="CJZ2" s="41"/>
      <c r="CKA2" s="41"/>
      <c r="CKB2" s="41"/>
      <c r="CKC2" s="41"/>
      <c r="CKD2" s="41"/>
      <c r="CKE2" s="41"/>
      <c r="CKF2" s="41"/>
      <c r="CKG2" s="41"/>
      <c r="CKH2" s="41"/>
      <c r="CKI2" s="41"/>
      <c r="CKJ2" s="41"/>
      <c r="CKK2" s="41"/>
      <c r="CKL2" s="41"/>
      <c r="CKM2" s="41"/>
      <c r="CKN2" s="41"/>
      <c r="CKO2" s="41"/>
      <c r="CKP2" s="41"/>
      <c r="CKQ2" s="41"/>
      <c r="CKR2" s="41"/>
      <c r="CKS2" s="41"/>
      <c r="CKT2" s="41"/>
      <c r="CKU2" s="41"/>
      <c r="CKV2" s="41"/>
      <c r="CKW2" s="41"/>
      <c r="CKX2" s="41"/>
      <c r="CKY2" s="41"/>
      <c r="CKZ2" s="41"/>
      <c r="CLA2" s="41"/>
      <c r="CLB2" s="41"/>
      <c r="CLC2" s="41"/>
      <c r="CLD2" s="41"/>
      <c r="CLE2" s="41"/>
      <c r="CLF2" s="41"/>
      <c r="CLG2" s="41"/>
      <c r="CLH2" s="41"/>
      <c r="CLI2" s="41"/>
      <c r="CLJ2" s="41"/>
      <c r="CLK2" s="41"/>
      <c r="CLL2" s="41"/>
      <c r="CLM2" s="41"/>
      <c r="CLN2" s="41"/>
      <c r="CLO2" s="41"/>
      <c r="CLP2" s="41"/>
      <c r="CLQ2" s="41"/>
      <c r="CLR2" s="41"/>
      <c r="CLS2" s="41"/>
      <c r="CLT2" s="41"/>
      <c r="CLU2" s="41"/>
      <c r="CLV2" s="41"/>
      <c r="CLW2" s="41"/>
      <c r="CLX2" s="41"/>
      <c r="CLY2" s="41"/>
      <c r="CLZ2" s="41"/>
      <c r="CMA2" s="41"/>
      <c r="CMB2" s="41"/>
      <c r="CMC2" s="41"/>
      <c r="CMD2" s="41"/>
      <c r="CME2" s="41"/>
      <c r="CMF2" s="41"/>
      <c r="CMG2" s="41"/>
      <c r="CMH2" s="41"/>
      <c r="CMI2" s="41"/>
      <c r="CMJ2" s="41"/>
      <c r="CMK2" s="41"/>
      <c r="CML2" s="41"/>
      <c r="CMM2" s="41"/>
      <c r="CMN2" s="41"/>
      <c r="CMO2" s="41"/>
      <c r="CMP2" s="41"/>
      <c r="CMQ2" s="41"/>
      <c r="CMR2" s="41"/>
      <c r="CMS2" s="41"/>
      <c r="CMT2" s="41"/>
      <c r="CMU2" s="41"/>
      <c r="CMV2" s="41"/>
      <c r="CMW2" s="41"/>
      <c r="CMX2" s="41"/>
      <c r="CMY2" s="41"/>
      <c r="CMZ2" s="41"/>
      <c r="CNA2" s="41"/>
      <c r="CNB2" s="41"/>
      <c r="CNC2" s="41"/>
      <c r="CND2" s="41"/>
      <c r="CNE2" s="41"/>
      <c r="CNF2" s="41"/>
      <c r="CNG2" s="41"/>
      <c r="CNH2" s="41"/>
      <c r="CNI2" s="41"/>
      <c r="CNJ2" s="41"/>
      <c r="CNK2" s="41"/>
      <c r="CNL2" s="41"/>
      <c r="CNM2" s="41"/>
      <c r="CNN2" s="41"/>
      <c r="CNO2" s="41"/>
      <c r="CNP2" s="41"/>
      <c r="CNQ2" s="41"/>
      <c r="CNR2" s="41"/>
      <c r="CNS2" s="41"/>
      <c r="CNT2" s="41"/>
      <c r="CNU2" s="41"/>
      <c r="CNV2" s="41"/>
      <c r="CNW2" s="41"/>
      <c r="CNX2" s="41"/>
      <c r="CNY2" s="41"/>
      <c r="CNZ2" s="41"/>
      <c r="COA2" s="41"/>
      <c r="COB2" s="41"/>
      <c r="COC2" s="41"/>
      <c r="COD2" s="41"/>
      <c r="COE2" s="41"/>
      <c r="COF2" s="41"/>
      <c r="COG2" s="41"/>
      <c r="COH2" s="41"/>
      <c r="COI2" s="41"/>
      <c r="COJ2" s="41"/>
      <c r="COK2" s="41"/>
      <c r="COL2" s="41"/>
      <c r="COM2" s="41"/>
      <c r="CON2" s="41"/>
      <c r="COO2" s="41"/>
      <c r="COP2" s="41"/>
      <c r="COQ2" s="41"/>
      <c r="COR2" s="41"/>
      <c r="COS2" s="41"/>
      <c r="COT2" s="41"/>
      <c r="COU2" s="41"/>
      <c r="COV2" s="41"/>
      <c r="COW2" s="41"/>
      <c r="COX2" s="41"/>
      <c r="COY2" s="41"/>
      <c r="COZ2" s="41"/>
      <c r="CPA2" s="41"/>
      <c r="CPB2" s="41"/>
      <c r="CPC2" s="41"/>
      <c r="CPD2" s="41"/>
      <c r="CPE2" s="41"/>
      <c r="CPF2" s="41"/>
      <c r="CPG2" s="41"/>
      <c r="CPH2" s="41"/>
      <c r="CPI2" s="41"/>
      <c r="CPJ2" s="41"/>
      <c r="CPK2" s="41"/>
      <c r="CPL2" s="41"/>
      <c r="CPM2" s="41"/>
      <c r="CPN2" s="41"/>
      <c r="CPO2" s="41"/>
      <c r="CPP2" s="41"/>
      <c r="CPQ2" s="41"/>
      <c r="CPR2" s="41"/>
      <c r="CPS2" s="41"/>
      <c r="CPT2" s="41"/>
      <c r="CPU2" s="41"/>
      <c r="CPV2" s="41"/>
      <c r="CPW2" s="41"/>
      <c r="CPX2" s="41"/>
      <c r="CPY2" s="41"/>
      <c r="CPZ2" s="41"/>
      <c r="CQA2" s="41"/>
      <c r="CQB2" s="41"/>
      <c r="CQC2" s="41"/>
      <c r="CQD2" s="41"/>
      <c r="CQE2" s="41"/>
      <c r="CQF2" s="41"/>
      <c r="CQG2" s="41"/>
      <c r="CQH2" s="41"/>
      <c r="CQI2" s="41"/>
      <c r="CQJ2" s="41"/>
      <c r="CQK2" s="41"/>
      <c r="CQL2" s="41"/>
      <c r="CQM2" s="41"/>
      <c r="CQN2" s="41"/>
      <c r="CQO2" s="41"/>
      <c r="CQP2" s="41"/>
      <c r="CQQ2" s="41"/>
      <c r="CQR2" s="41"/>
      <c r="CQS2" s="41"/>
      <c r="CQT2" s="41"/>
      <c r="CQU2" s="41"/>
      <c r="CQV2" s="41"/>
      <c r="CQW2" s="41"/>
      <c r="CQX2" s="41"/>
      <c r="CQY2" s="41"/>
      <c r="CQZ2" s="41"/>
      <c r="CRA2" s="41"/>
      <c r="CRB2" s="41"/>
      <c r="CRC2" s="41"/>
      <c r="CRD2" s="41"/>
      <c r="CRE2" s="41"/>
      <c r="CRF2" s="41"/>
      <c r="CRG2" s="41"/>
      <c r="CRH2" s="41"/>
      <c r="CRI2" s="41"/>
      <c r="CRJ2" s="41"/>
      <c r="CRK2" s="41"/>
      <c r="CRL2" s="41"/>
      <c r="CRM2" s="41"/>
      <c r="CRN2" s="41"/>
      <c r="CRO2" s="41"/>
      <c r="CRP2" s="41"/>
      <c r="CRQ2" s="41"/>
      <c r="CRR2" s="41"/>
      <c r="CRS2" s="41"/>
      <c r="CRT2" s="41"/>
      <c r="CRU2" s="41"/>
      <c r="CRV2" s="41"/>
      <c r="CRW2" s="41"/>
      <c r="CRX2" s="41"/>
      <c r="CRY2" s="41"/>
      <c r="CRZ2" s="41"/>
      <c r="CSA2" s="41"/>
      <c r="CSB2" s="41"/>
      <c r="CSC2" s="41"/>
      <c r="CSD2" s="41"/>
      <c r="CSE2" s="41"/>
      <c r="CSF2" s="41"/>
      <c r="CSG2" s="41"/>
      <c r="CSH2" s="41"/>
      <c r="CSI2" s="41"/>
      <c r="CSJ2" s="41"/>
      <c r="CSK2" s="41"/>
      <c r="CSL2" s="41"/>
      <c r="CSM2" s="41"/>
      <c r="CSN2" s="41"/>
      <c r="CSO2" s="41"/>
      <c r="CSP2" s="41"/>
      <c r="CSQ2" s="41"/>
      <c r="CSR2" s="41"/>
      <c r="CSS2" s="41"/>
      <c r="CST2" s="41"/>
      <c r="CSU2" s="41"/>
      <c r="CSV2" s="41"/>
      <c r="CSW2" s="41"/>
      <c r="CSX2" s="41"/>
      <c r="CSY2" s="41"/>
      <c r="CSZ2" s="41"/>
      <c r="CTA2" s="41"/>
      <c r="CTB2" s="41"/>
      <c r="CTC2" s="41"/>
      <c r="CTD2" s="41"/>
      <c r="CTE2" s="41"/>
      <c r="CTF2" s="41"/>
      <c r="CTG2" s="41"/>
      <c r="CTH2" s="41"/>
      <c r="CTI2" s="41"/>
      <c r="CTJ2" s="41"/>
      <c r="CTK2" s="41"/>
      <c r="CTL2" s="41"/>
      <c r="CTM2" s="41"/>
      <c r="CTN2" s="41"/>
      <c r="CTO2" s="41"/>
      <c r="CTP2" s="41"/>
      <c r="CTQ2" s="41"/>
      <c r="CTR2" s="41"/>
      <c r="CTS2" s="41"/>
      <c r="CTT2" s="41"/>
      <c r="CTU2" s="41"/>
      <c r="CTV2" s="41"/>
      <c r="CTW2" s="41"/>
      <c r="CTX2" s="41"/>
      <c r="CTY2" s="41"/>
      <c r="CTZ2" s="41"/>
      <c r="CUA2" s="41"/>
      <c r="CUB2" s="41"/>
      <c r="CUC2" s="41"/>
      <c r="CUD2" s="41"/>
      <c r="CUE2" s="41"/>
      <c r="CUF2" s="41"/>
      <c r="CUG2" s="41"/>
      <c r="CUH2" s="41"/>
      <c r="CUI2" s="41"/>
      <c r="CUJ2" s="41"/>
      <c r="CUK2" s="41"/>
      <c r="CUL2" s="41"/>
      <c r="CUM2" s="41"/>
      <c r="CUN2" s="41"/>
      <c r="CUO2" s="41"/>
      <c r="CUP2" s="41"/>
      <c r="CUQ2" s="41"/>
      <c r="CUR2" s="41"/>
      <c r="CUS2" s="41"/>
      <c r="CUT2" s="41"/>
      <c r="CUU2" s="41"/>
      <c r="CUV2" s="41"/>
      <c r="CUW2" s="41"/>
      <c r="CUX2" s="41"/>
      <c r="CUY2" s="41"/>
      <c r="CUZ2" s="41"/>
      <c r="CVA2" s="41"/>
      <c r="CVB2" s="41"/>
      <c r="CVC2" s="41"/>
      <c r="CVD2" s="41"/>
      <c r="CVE2" s="41"/>
      <c r="CVF2" s="41"/>
      <c r="CVG2" s="41"/>
      <c r="CVH2" s="41"/>
      <c r="CVI2" s="41"/>
      <c r="CVJ2" s="41"/>
      <c r="CVK2" s="41"/>
      <c r="CVL2" s="41"/>
      <c r="CVM2" s="41"/>
      <c r="CVN2" s="41"/>
      <c r="CVO2" s="41"/>
      <c r="CVP2" s="41"/>
      <c r="CVQ2" s="41"/>
      <c r="CVR2" s="41"/>
      <c r="CVS2" s="41"/>
      <c r="CVT2" s="41"/>
      <c r="CVU2" s="41"/>
      <c r="CVV2" s="41"/>
      <c r="CVW2" s="41"/>
      <c r="CVX2" s="41"/>
      <c r="CVY2" s="41"/>
      <c r="CVZ2" s="41"/>
      <c r="CWA2" s="41"/>
      <c r="CWB2" s="41"/>
      <c r="CWC2" s="41"/>
      <c r="CWD2" s="41"/>
      <c r="CWE2" s="41"/>
      <c r="CWF2" s="41"/>
      <c r="CWG2" s="41"/>
      <c r="CWH2" s="41"/>
      <c r="CWI2" s="41"/>
      <c r="CWJ2" s="41"/>
      <c r="CWK2" s="41"/>
      <c r="CWL2" s="41"/>
      <c r="CWM2" s="41"/>
      <c r="CWN2" s="41"/>
      <c r="CWO2" s="41"/>
      <c r="CWP2" s="41"/>
      <c r="CWQ2" s="41"/>
      <c r="CWR2" s="41"/>
      <c r="CWS2" s="41"/>
      <c r="CWT2" s="41"/>
      <c r="CWU2" s="41"/>
      <c r="CWV2" s="41"/>
      <c r="CWW2" s="41"/>
      <c r="CWX2" s="41"/>
      <c r="CWY2" s="41"/>
      <c r="CWZ2" s="41"/>
      <c r="CXA2" s="41"/>
      <c r="CXB2" s="41"/>
      <c r="CXC2" s="41"/>
      <c r="CXD2" s="41"/>
      <c r="CXE2" s="41"/>
      <c r="CXF2" s="41"/>
      <c r="CXG2" s="41"/>
      <c r="CXH2" s="41"/>
      <c r="CXI2" s="41"/>
      <c r="CXJ2" s="41"/>
      <c r="CXK2" s="41"/>
      <c r="CXL2" s="41"/>
      <c r="CXM2" s="41"/>
      <c r="CXN2" s="41"/>
      <c r="CXO2" s="41"/>
      <c r="CXP2" s="41"/>
      <c r="CXQ2" s="41"/>
      <c r="CXR2" s="41"/>
      <c r="CXS2" s="41"/>
      <c r="CXT2" s="41"/>
      <c r="CXU2" s="41"/>
      <c r="CXV2" s="41"/>
      <c r="CXW2" s="41"/>
      <c r="CXX2" s="41"/>
      <c r="CXY2" s="41"/>
      <c r="CXZ2" s="41"/>
      <c r="CYA2" s="41"/>
      <c r="CYB2" s="41"/>
      <c r="CYC2" s="41"/>
      <c r="CYD2" s="41"/>
      <c r="CYE2" s="41"/>
      <c r="CYF2" s="41"/>
      <c r="CYG2" s="41"/>
      <c r="CYH2" s="41"/>
      <c r="CYI2" s="41"/>
      <c r="CYJ2" s="41"/>
      <c r="CYK2" s="41"/>
      <c r="CYL2" s="41"/>
      <c r="CYM2" s="41"/>
      <c r="CYN2" s="41"/>
      <c r="CYO2" s="41"/>
      <c r="CYP2" s="41"/>
      <c r="CYQ2" s="41"/>
      <c r="CYR2" s="41"/>
      <c r="CYS2" s="41"/>
      <c r="CYT2" s="41"/>
      <c r="CYU2" s="41"/>
      <c r="CYV2" s="41"/>
      <c r="CYW2" s="41"/>
      <c r="CYX2" s="41"/>
      <c r="CYY2" s="41"/>
      <c r="CYZ2" s="41"/>
      <c r="CZA2" s="41"/>
      <c r="CZB2" s="41"/>
      <c r="CZC2" s="41"/>
      <c r="CZD2" s="41"/>
      <c r="CZE2" s="41"/>
      <c r="CZF2" s="41"/>
      <c r="CZG2" s="41"/>
      <c r="CZH2" s="41"/>
      <c r="CZI2" s="41"/>
      <c r="CZJ2" s="41"/>
      <c r="CZK2" s="41"/>
      <c r="CZL2" s="41"/>
      <c r="CZM2" s="41"/>
      <c r="CZN2" s="41"/>
      <c r="CZO2" s="41"/>
      <c r="CZP2" s="41"/>
      <c r="CZQ2" s="41"/>
      <c r="CZR2" s="41"/>
      <c r="CZS2" s="41"/>
      <c r="CZT2" s="41"/>
      <c r="CZU2" s="41"/>
      <c r="CZV2" s="41"/>
      <c r="CZW2" s="41"/>
      <c r="CZX2" s="41"/>
      <c r="CZY2" s="41"/>
      <c r="CZZ2" s="41"/>
      <c r="DAA2" s="41"/>
      <c r="DAB2" s="41"/>
      <c r="DAC2" s="41"/>
      <c r="DAD2" s="41"/>
      <c r="DAE2" s="41"/>
      <c r="DAF2" s="41"/>
      <c r="DAG2" s="41"/>
      <c r="DAH2" s="41"/>
      <c r="DAI2" s="41"/>
      <c r="DAJ2" s="41"/>
      <c r="DAK2" s="41"/>
      <c r="DAL2" s="41"/>
      <c r="DAM2" s="41"/>
      <c r="DAN2" s="41"/>
      <c r="DAO2" s="41"/>
      <c r="DAP2" s="41"/>
      <c r="DAQ2" s="41"/>
      <c r="DAR2" s="41"/>
      <c r="DAS2" s="41"/>
      <c r="DAT2" s="41"/>
      <c r="DAU2" s="41"/>
      <c r="DAV2" s="41"/>
      <c r="DAW2" s="41"/>
      <c r="DAX2" s="41"/>
      <c r="DAY2" s="41"/>
      <c r="DAZ2" s="41"/>
      <c r="DBA2" s="41"/>
      <c r="DBB2" s="41"/>
      <c r="DBC2" s="41"/>
      <c r="DBD2" s="41"/>
      <c r="DBE2" s="41"/>
      <c r="DBF2" s="41"/>
      <c r="DBG2" s="41"/>
      <c r="DBH2" s="41"/>
      <c r="DBI2" s="41"/>
      <c r="DBJ2" s="41"/>
      <c r="DBK2" s="41"/>
      <c r="DBL2" s="41"/>
      <c r="DBM2" s="41"/>
      <c r="DBN2" s="41"/>
      <c r="DBO2" s="41"/>
      <c r="DBP2" s="41"/>
      <c r="DBQ2" s="41"/>
      <c r="DBR2" s="41"/>
      <c r="DBS2" s="41"/>
      <c r="DBT2" s="41"/>
      <c r="DBU2" s="41"/>
      <c r="DBV2" s="41"/>
      <c r="DBW2" s="41"/>
      <c r="DBX2" s="41"/>
      <c r="DBY2" s="41"/>
      <c r="DBZ2" s="41"/>
      <c r="DCA2" s="41"/>
      <c r="DCB2" s="41"/>
      <c r="DCC2" s="41"/>
      <c r="DCD2" s="41"/>
      <c r="DCE2" s="41"/>
      <c r="DCF2" s="41"/>
      <c r="DCG2" s="41"/>
      <c r="DCH2" s="41"/>
      <c r="DCI2" s="41"/>
      <c r="DCJ2" s="41"/>
      <c r="DCK2" s="41"/>
      <c r="DCL2" s="41"/>
      <c r="DCM2" s="41"/>
      <c r="DCN2" s="41"/>
      <c r="DCO2" s="41"/>
      <c r="DCP2" s="41"/>
      <c r="DCQ2" s="41"/>
      <c r="DCR2" s="41"/>
      <c r="DCS2" s="41"/>
      <c r="DCT2" s="41"/>
      <c r="DCU2" s="41"/>
      <c r="DCV2" s="41"/>
      <c r="DCW2" s="41"/>
      <c r="DCX2" s="41"/>
      <c r="DCY2" s="41"/>
      <c r="DCZ2" s="41"/>
      <c r="DDA2" s="41"/>
      <c r="DDB2" s="41"/>
      <c r="DDC2" s="41"/>
      <c r="DDD2" s="41"/>
      <c r="DDE2" s="41"/>
      <c r="DDF2" s="41"/>
      <c r="DDG2" s="41"/>
      <c r="DDH2" s="41"/>
      <c r="DDI2" s="41"/>
      <c r="DDJ2" s="41"/>
      <c r="DDK2" s="41"/>
      <c r="DDL2" s="41"/>
      <c r="DDM2" s="41"/>
      <c r="DDN2" s="41"/>
      <c r="DDO2" s="41"/>
      <c r="DDP2" s="41"/>
      <c r="DDQ2" s="41"/>
      <c r="DDR2" s="41"/>
      <c r="DDS2" s="41"/>
      <c r="DDT2" s="41"/>
      <c r="DDU2" s="41"/>
      <c r="DDV2" s="41"/>
      <c r="DDW2" s="41"/>
      <c r="DDX2" s="41"/>
      <c r="DDY2" s="41"/>
      <c r="DDZ2" s="41"/>
      <c r="DEA2" s="41"/>
      <c r="DEB2" s="41"/>
      <c r="DEC2" s="41"/>
      <c r="DED2" s="41"/>
      <c r="DEE2" s="41"/>
      <c r="DEF2" s="41"/>
      <c r="DEG2" s="41"/>
      <c r="DEH2" s="41"/>
      <c r="DEI2" s="41"/>
      <c r="DEJ2" s="41"/>
      <c r="DEK2" s="41"/>
      <c r="DEL2" s="41"/>
      <c r="DEM2" s="41"/>
      <c r="DEN2" s="41"/>
      <c r="DEO2" s="41"/>
      <c r="DEP2" s="41"/>
      <c r="DEQ2" s="41"/>
      <c r="DER2" s="41"/>
      <c r="DES2" s="41"/>
      <c r="DET2" s="41"/>
      <c r="DEU2" s="41"/>
      <c r="DEV2" s="41"/>
      <c r="DEW2" s="41"/>
      <c r="DEX2" s="41"/>
      <c r="DEY2" s="41"/>
      <c r="DEZ2" s="41"/>
      <c r="DFA2" s="41"/>
      <c r="DFB2" s="41"/>
      <c r="DFC2" s="41"/>
      <c r="DFD2" s="41"/>
      <c r="DFE2" s="41"/>
      <c r="DFF2" s="41"/>
      <c r="DFG2" s="41"/>
      <c r="DFH2" s="41"/>
      <c r="DFI2" s="41"/>
      <c r="DFJ2" s="41"/>
      <c r="DFK2" s="41"/>
      <c r="DFL2" s="41"/>
      <c r="DFM2" s="41"/>
      <c r="DFN2" s="41"/>
      <c r="DFO2" s="41"/>
      <c r="DFP2" s="41"/>
      <c r="DFQ2" s="41"/>
      <c r="DFR2" s="41"/>
      <c r="DFS2" s="41"/>
      <c r="DFT2" s="41"/>
      <c r="DFU2" s="41"/>
      <c r="DFV2" s="41"/>
      <c r="DFW2" s="41"/>
      <c r="DFX2" s="41"/>
      <c r="DFY2" s="41"/>
      <c r="DFZ2" s="41"/>
      <c r="DGA2" s="41"/>
      <c r="DGB2" s="41"/>
      <c r="DGC2" s="41"/>
      <c r="DGD2" s="41"/>
      <c r="DGE2" s="41"/>
      <c r="DGF2" s="41"/>
      <c r="DGG2" s="41"/>
      <c r="DGH2" s="41"/>
      <c r="DGI2" s="41"/>
      <c r="DGJ2" s="41"/>
      <c r="DGK2" s="41"/>
      <c r="DGL2" s="41"/>
      <c r="DGM2" s="41"/>
      <c r="DGN2" s="41"/>
      <c r="DGO2" s="41"/>
      <c r="DGP2" s="41"/>
      <c r="DGQ2" s="41"/>
      <c r="DGR2" s="41"/>
      <c r="DGS2" s="41"/>
      <c r="DGT2" s="41"/>
      <c r="DGU2" s="41"/>
      <c r="DGV2" s="41"/>
      <c r="DGW2" s="41"/>
      <c r="DGX2" s="41"/>
      <c r="DGY2" s="41"/>
      <c r="DGZ2" s="41"/>
      <c r="DHA2" s="41"/>
      <c r="DHB2" s="41"/>
      <c r="DHC2" s="41"/>
      <c r="DHD2" s="41"/>
      <c r="DHE2" s="41"/>
      <c r="DHF2" s="41"/>
      <c r="DHG2" s="41"/>
      <c r="DHH2" s="41"/>
      <c r="DHI2" s="41"/>
      <c r="DHJ2" s="41"/>
      <c r="DHK2" s="41"/>
      <c r="DHL2" s="41"/>
      <c r="DHM2" s="41"/>
      <c r="DHN2" s="41"/>
      <c r="DHO2" s="41"/>
      <c r="DHP2" s="41"/>
      <c r="DHQ2" s="41"/>
      <c r="DHR2" s="41"/>
      <c r="DHS2" s="41"/>
      <c r="DHT2" s="41"/>
      <c r="DHU2" s="41"/>
      <c r="DHV2" s="41"/>
      <c r="DHW2" s="41"/>
      <c r="DHX2" s="41"/>
      <c r="DHY2" s="41"/>
      <c r="DHZ2" s="41"/>
      <c r="DIA2" s="41"/>
      <c r="DIB2" s="41"/>
      <c r="DIC2" s="41"/>
      <c r="DID2" s="41"/>
      <c r="DIE2" s="41"/>
      <c r="DIF2" s="41"/>
      <c r="DIG2" s="41"/>
      <c r="DIH2" s="41"/>
      <c r="DII2" s="41"/>
      <c r="DIJ2" s="41"/>
      <c r="DIK2" s="41"/>
      <c r="DIL2" s="41"/>
      <c r="DIM2" s="41"/>
      <c r="DIN2" s="41"/>
      <c r="DIO2" s="41"/>
      <c r="DIP2" s="41"/>
      <c r="DIQ2" s="41"/>
      <c r="DIR2" s="41"/>
      <c r="DIS2" s="41"/>
      <c r="DIT2" s="41"/>
      <c r="DIU2" s="41"/>
      <c r="DIV2" s="41"/>
      <c r="DIW2" s="41"/>
      <c r="DIX2" s="41"/>
      <c r="DIY2" s="41"/>
      <c r="DIZ2" s="41"/>
      <c r="DJA2" s="41"/>
      <c r="DJB2" s="41"/>
      <c r="DJC2" s="41"/>
      <c r="DJD2" s="41"/>
      <c r="DJE2" s="41"/>
      <c r="DJF2" s="41"/>
      <c r="DJG2" s="41"/>
      <c r="DJH2" s="41"/>
      <c r="DJI2" s="41"/>
      <c r="DJJ2" s="41"/>
      <c r="DJK2" s="41"/>
      <c r="DJL2" s="41"/>
      <c r="DJM2" s="41"/>
      <c r="DJN2" s="41"/>
      <c r="DJO2" s="41"/>
      <c r="DJP2" s="41"/>
      <c r="DJQ2" s="41"/>
      <c r="DJR2" s="41"/>
      <c r="DJS2" s="41"/>
      <c r="DJT2" s="41"/>
      <c r="DJU2" s="41"/>
      <c r="DJV2" s="41"/>
      <c r="DJW2" s="41"/>
      <c r="DJX2" s="41"/>
      <c r="DJY2" s="41"/>
      <c r="DJZ2" s="41"/>
      <c r="DKA2" s="41"/>
      <c r="DKB2" s="41"/>
      <c r="DKC2" s="41"/>
      <c r="DKD2" s="41"/>
      <c r="DKE2" s="41"/>
      <c r="DKF2" s="41"/>
      <c r="DKG2" s="41"/>
      <c r="DKH2" s="41"/>
      <c r="DKI2" s="41"/>
      <c r="DKJ2" s="41"/>
      <c r="DKK2" s="41"/>
      <c r="DKL2" s="41"/>
      <c r="DKM2" s="41"/>
      <c r="DKN2" s="41"/>
      <c r="DKO2" s="41"/>
      <c r="DKP2" s="41"/>
      <c r="DKQ2" s="41"/>
      <c r="DKR2" s="41"/>
      <c r="DKS2" s="41"/>
      <c r="DKT2" s="41"/>
      <c r="DKU2" s="41"/>
      <c r="DKV2" s="41"/>
      <c r="DKW2" s="41"/>
      <c r="DKX2" s="41"/>
      <c r="DKY2" s="41"/>
      <c r="DKZ2" s="41"/>
      <c r="DLA2" s="41"/>
      <c r="DLB2" s="41"/>
      <c r="DLC2" s="41"/>
      <c r="DLD2" s="41"/>
      <c r="DLE2" s="41"/>
      <c r="DLF2" s="41"/>
      <c r="DLG2" s="41"/>
      <c r="DLH2" s="41"/>
      <c r="DLI2" s="41"/>
      <c r="DLJ2" s="41"/>
      <c r="DLK2" s="41"/>
      <c r="DLL2" s="41"/>
      <c r="DLM2" s="41"/>
      <c r="DLN2" s="41"/>
      <c r="DLO2" s="41"/>
      <c r="DLP2" s="41"/>
      <c r="DLQ2" s="41"/>
      <c r="DLR2" s="41"/>
      <c r="DLS2" s="41"/>
      <c r="DLT2" s="41"/>
      <c r="DLU2" s="41"/>
      <c r="DLV2" s="41"/>
      <c r="DLW2" s="41"/>
      <c r="DLX2" s="41"/>
      <c r="DLY2" s="41"/>
      <c r="DLZ2" s="41"/>
      <c r="DMA2" s="41"/>
      <c r="DMB2" s="41"/>
      <c r="DMC2" s="41"/>
      <c r="DMD2" s="41"/>
      <c r="DME2" s="41"/>
      <c r="DMF2" s="41"/>
      <c r="DMG2" s="41"/>
      <c r="DMH2" s="41"/>
      <c r="DMI2" s="41"/>
      <c r="DMJ2" s="41"/>
      <c r="DMK2" s="41"/>
      <c r="DML2" s="41"/>
      <c r="DMM2" s="41"/>
      <c r="DMN2" s="41"/>
      <c r="DMO2" s="41"/>
      <c r="DMP2" s="41"/>
      <c r="DMQ2" s="41"/>
      <c r="DMR2" s="41"/>
      <c r="DMS2" s="41"/>
      <c r="DMT2" s="41"/>
      <c r="DMU2" s="41"/>
      <c r="DMV2" s="41"/>
      <c r="DMW2" s="41"/>
      <c r="DMX2" s="41"/>
      <c r="DMY2" s="41"/>
      <c r="DMZ2" s="41"/>
      <c r="DNA2" s="41"/>
      <c r="DNB2" s="41"/>
      <c r="DNC2" s="41"/>
      <c r="DND2" s="41"/>
      <c r="DNE2" s="41"/>
      <c r="DNF2" s="41"/>
      <c r="DNG2" s="41"/>
      <c r="DNH2" s="41"/>
      <c r="DNI2" s="41"/>
      <c r="DNJ2" s="41"/>
      <c r="DNK2" s="41"/>
      <c r="DNL2" s="41"/>
      <c r="DNM2" s="41"/>
      <c r="DNN2" s="41"/>
      <c r="DNO2" s="41"/>
      <c r="DNP2" s="41"/>
      <c r="DNQ2" s="41"/>
      <c r="DNR2" s="41"/>
      <c r="DNS2" s="41"/>
      <c r="DNT2" s="41"/>
      <c r="DNU2" s="41"/>
      <c r="DNV2" s="41"/>
      <c r="DNW2" s="41"/>
      <c r="DNX2" s="41"/>
      <c r="DNY2" s="41"/>
      <c r="DNZ2" s="41"/>
      <c r="DOA2" s="41"/>
      <c r="DOB2" s="41"/>
      <c r="DOC2" s="41"/>
      <c r="DOD2" s="41"/>
      <c r="DOE2" s="41"/>
      <c r="DOF2" s="41"/>
      <c r="DOG2" s="41"/>
      <c r="DOH2" s="41"/>
      <c r="DOI2" s="41"/>
      <c r="DOJ2" s="41"/>
      <c r="DOK2" s="41"/>
      <c r="DOL2" s="41"/>
      <c r="DOM2" s="41"/>
      <c r="DON2" s="41"/>
      <c r="DOO2" s="41"/>
      <c r="DOP2" s="41"/>
      <c r="DOQ2" s="41"/>
      <c r="DOR2" s="41"/>
      <c r="DOS2" s="41"/>
      <c r="DOT2" s="41"/>
      <c r="DOU2" s="41"/>
      <c r="DOV2" s="41"/>
      <c r="DOW2" s="41"/>
      <c r="DOX2" s="41"/>
      <c r="DOY2" s="41"/>
      <c r="DOZ2" s="41"/>
      <c r="DPA2" s="41"/>
      <c r="DPB2" s="41"/>
      <c r="DPC2" s="41"/>
      <c r="DPD2" s="41"/>
      <c r="DPE2" s="41"/>
      <c r="DPF2" s="41"/>
      <c r="DPG2" s="41"/>
      <c r="DPH2" s="41"/>
      <c r="DPI2" s="41"/>
      <c r="DPJ2" s="41"/>
      <c r="DPK2" s="41"/>
      <c r="DPL2" s="41"/>
      <c r="DPM2" s="41"/>
      <c r="DPN2" s="41"/>
      <c r="DPO2" s="41"/>
      <c r="DPP2" s="41"/>
      <c r="DPQ2" s="41"/>
      <c r="DPR2" s="41"/>
      <c r="DPS2" s="41"/>
      <c r="DPT2" s="41"/>
      <c r="DPU2" s="41"/>
      <c r="DPV2" s="41"/>
      <c r="DPW2" s="41"/>
      <c r="DPX2" s="41"/>
      <c r="DPY2" s="41"/>
      <c r="DPZ2" s="41"/>
      <c r="DQA2" s="41"/>
      <c r="DQB2" s="41"/>
      <c r="DQC2" s="41"/>
      <c r="DQD2" s="41"/>
      <c r="DQE2" s="41"/>
      <c r="DQF2" s="41"/>
      <c r="DQG2" s="41"/>
      <c r="DQH2" s="41"/>
      <c r="DQI2" s="41"/>
      <c r="DQJ2" s="41"/>
      <c r="DQK2" s="41"/>
      <c r="DQL2" s="41"/>
      <c r="DQM2" s="41"/>
      <c r="DQN2" s="41"/>
      <c r="DQO2" s="41"/>
      <c r="DQP2" s="41"/>
      <c r="DQQ2" s="41"/>
      <c r="DQR2" s="41"/>
      <c r="DQS2" s="41"/>
      <c r="DQT2" s="41"/>
      <c r="DQU2" s="41"/>
      <c r="DQV2" s="41"/>
      <c r="DQW2" s="41"/>
      <c r="DQX2" s="41"/>
      <c r="DQY2" s="41"/>
      <c r="DQZ2" s="41"/>
      <c r="DRA2" s="41"/>
      <c r="DRB2" s="41"/>
      <c r="DRC2" s="41"/>
      <c r="DRD2" s="41"/>
      <c r="DRE2" s="41"/>
      <c r="DRF2" s="41"/>
      <c r="DRG2" s="41"/>
      <c r="DRH2" s="41"/>
      <c r="DRI2" s="41"/>
      <c r="DRJ2" s="41"/>
      <c r="DRK2" s="41"/>
      <c r="DRL2" s="41"/>
      <c r="DRM2" s="41"/>
      <c r="DRN2" s="41"/>
      <c r="DRO2" s="41"/>
      <c r="DRP2" s="41"/>
      <c r="DRQ2" s="41"/>
      <c r="DRR2" s="41"/>
      <c r="DRS2" s="41"/>
      <c r="DRT2" s="41"/>
      <c r="DRU2" s="41"/>
      <c r="DRV2" s="41"/>
      <c r="DRW2" s="41"/>
      <c r="DRX2" s="41"/>
      <c r="DRY2" s="41"/>
      <c r="DRZ2" s="41"/>
      <c r="DSA2" s="41"/>
      <c r="DSB2" s="41"/>
      <c r="DSC2" s="41"/>
      <c r="DSD2" s="41"/>
      <c r="DSE2" s="41"/>
      <c r="DSF2" s="41"/>
      <c r="DSG2" s="41"/>
      <c r="DSH2" s="41"/>
      <c r="DSI2" s="41"/>
      <c r="DSJ2" s="41"/>
      <c r="DSK2" s="41"/>
      <c r="DSL2" s="41"/>
      <c r="DSM2" s="41"/>
      <c r="DSN2" s="41"/>
      <c r="DSO2" s="41"/>
      <c r="DSP2" s="41"/>
      <c r="DSQ2" s="41"/>
      <c r="DSR2" s="41"/>
      <c r="DSS2" s="41"/>
      <c r="DST2" s="41"/>
      <c r="DSU2" s="41"/>
      <c r="DSV2" s="41"/>
      <c r="DSW2" s="41"/>
      <c r="DSX2" s="41"/>
      <c r="DSY2" s="41"/>
      <c r="DSZ2" s="41"/>
      <c r="DTA2" s="41"/>
      <c r="DTB2" s="41"/>
      <c r="DTC2" s="41"/>
      <c r="DTD2" s="41"/>
      <c r="DTE2" s="41"/>
      <c r="DTF2" s="41"/>
      <c r="DTG2" s="41"/>
      <c r="DTH2" s="41"/>
      <c r="DTI2" s="41"/>
      <c r="DTJ2" s="41"/>
      <c r="DTK2" s="41"/>
      <c r="DTL2" s="41"/>
      <c r="DTM2" s="41"/>
      <c r="DTN2" s="41"/>
      <c r="DTO2" s="41"/>
      <c r="DTP2" s="41"/>
      <c r="DTQ2" s="41"/>
      <c r="DTR2" s="41"/>
      <c r="DTS2" s="41"/>
      <c r="DTT2" s="41"/>
      <c r="DTU2" s="41"/>
      <c r="DTV2" s="41"/>
      <c r="DTW2" s="41"/>
      <c r="DTX2" s="41"/>
      <c r="DTY2" s="41"/>
      <c r="DTZ2" s="41"/>
      <c r="DUA2" s="41"/>
      <c r="DUB2" s="41"/>
      <c r="DUC2" s="41"/>
      <c r="DUD2" s="41"/>
      <c r="DUE2" s="41"/>
      <c r="DUF2" s="41"/>
      <c r="DUG2" s="41"/>
      <c r="DUH2" s="41"/>
      <c r="DUI2" s="41"/>
      <c r="DUJ2" s="41"/>
      <c r="DUK2" s="41"/>
      <c r="DUL2" s="41"/>
      <c r="DUM2" s="41"/>
      <c r="DUN2" s="41"/>
      <c r="DUO2" s="41"/>
      <c r="DUP2" s="41"/>
      <c r="DUQ2" s="41"/>
      <c r="DUR2" s="41"/>
      <c r="DUS2" s="41"/>
      <c r="DUT2" s="41"/>
      <c r="DUU2" s="41"/>
      <c r="DUV2" s="41"/>
      <c r="DUW2" s="41"/>
      <c r="DUX2" s="41"/>
      <c r="DUY2" s="41"/>
      <c r="DUZ2" s="41"/>
      <c r="DVA2" s="41"/>
      <c r="DVB2" s="41"/>
      <c r="DVC2" s="41"/>
      <c r="DVD2" s="41"/>
      <c r="DVE2" s="41"/>
      <c r="DVF2" s="41"/>
      <c r="DVG2" s="41"/>
      <c r="DVH2" s="41"/>
      <c r="DVI2" s="41"/>
      <c r="DVJ2" s="41"/>
      <c r="DVK2" s="41"/>
      <c r="DVL2" s="41"/>
      <c r="DVM2" s="41"/>
      <c r="DVN2" s="41"/>
      <c r="DVO2" s="41"/>
      <c r="DVP2" s="41"/>
      <c r="DVQ2" s="41"/>
      <c r="DVR2" s="41"/>
      <c r="DVS2" s="41"/>
      <c r="DVT2" s="41"/>
      <c r="DVU2" s="41"/>
      <c r="DVV2" s="41"/>
      <c r="DVW2" s="41"/>
      <c r="DVX2" s="41"/>
      <c r="DVY2" s="41"/>
      <c r="DVZ2" s="41"/>
      <c r="DWA2" s="41"/>
      <c r="DWB2" s="41"/>
      <c r="DWC2" s="41"/>
      <c r="DWD2" s="41"/>
      <c r="DWE2" s="41"/>
      <c r="DWF2" s="41"/>
      <c r="DWG2" s="41"/>
      <c r="DWH2" s="41"/>
      <c r="DWI2" s="41"/>
      <c r="DWJ2" s="41"/>
      <c r="DWK2" s="41"/>
      <c r="DWL2" s="41"/>
      <c r="DWM2" s="41"/>
      <c r="DWN2" s="41"/>
      <c r="DWO2" s="41"/>
      <c r="DWP2" s="41"/>
      <c r="DWQ2" s="41"/>
      <c r="DWR2" s="41"/>
      <c r="DWS2" s="41"/>
      <c r="DWT2" s="41"/>
      <c r="DWU2" s="41"/>
      <c r="DWV2" s="41"/>
      <c r="DWW2" s="41"/>
      <c r="DWX2" s="41"/>
      <c r="DWY2" s="41"/>
      <c r="DWZ2" s="41"/>
      <c r="DXA2" s="41"/>
      <c r="DXB2" s="41"/>
      <c r="DXC2" s="41"/>
      <c r="DXD2" s="41"/>
      <c r="DXE2" s="41"/>
      <c r="DXF2" s="41"/>
      <c r="DXG2" s="41"/>
      <c r="DXH2" s="41"/>
      <c r="DXI2" s="41"/>
      <c r="DXJ2" s="41"/>
      <c r="DXK2" s="41"/>
      <c r="DXL2" s="41"/>
      <c r="DXM2" s="41"/>
      <c r="DXN2" s="41"/>
      <c r="DXO2" s="41"/>
      <c r="DXP2" s="41"/>
      <c r="DXQ2" s="41"/>
      <c r="DXR2" s="41"/>
      <c r="DXS2" s="41"/>
      <c r="DXT2" s="41"/>
      <c r="DXU2" s="41"/>
      <c r="DXV2" s="41"/>
      <c r="DXW2" s="41"/>
      <c r="DXX2" s="41"/>
      <c r="DXY2" s="41"/>
      <c r="DXZ2" s="41"/>
      <c r="DYA2" s="41"/>
      <c r="DYB2" s="41"/>
      <c r="DYC2" s="41"/>
      <c r="DYD2" s="41"/>
      <c r="DYE2" s="41"/>
      <c r="DYF2" s="41"/>
      <c r="DYG2" s="41"/>
      <c r="DYH2" s="41"/>
      <c r="DYI2" s="41"/>
      <c r="DYJ2" s="41"/>
      <c r="DYK2" s="41"/>
      <c r="DYL2" s="41"/>
      <c r="DYM2" s="41"/>
      <c r="DYN2" s="41"/>
      <c r="DYO2" s="41"/>
      <c r="DYP2" s="41"/>
      <c r="DYQ2" s="41"/>
      <c r="DYR2" s="41"/>
      <c r="DYS2" s="41"/>
      <c r="DYT2" s="41"/>
      <c r="DYU2" s="41"/>
      <c r="DYV2" s="41"/>
      <c r="DYW2" s="41"/>
      <c r="DYX2" s="41"/>
      <c r="DYY2" s="41"/>
      <c r="DYZ2" s="41"/>
      <c r="DZA2" s="41"/>
      <c r="DZB2" s="41"/>
      <c r="DZC2" s="41"/>
      <c r="DZD2" s="41"/>
      <c r="DZE2" s="41"/>
      <c r="DZF2" s="41"/>
      <c r="DZG2" s="41"/>
      <c r="DZH2" s="41"/>
      <c r="DZI2" s="41"/>
      <c r="DZJ2" s="41"/>
      <c r="DZK2" s="41"/>
      <c r="DZL2" s="41"/>
      <c r="DZM2" s="41"/>
      <c r="DZN2" s="41"/>
      <c r="DZO2" s="41"/>
      <c r="DZP2" s="41"/>
      <c r="DZQ2" s="41"/>
      <c r="DZR2" s="41"/>
      <c r="DZS2" s="41"/>
      <c r="DZT2" s="41"/>
      <c r="DZU2" s="41"/>
      <c r="DZV2" s="41"/>
      <c r="DZW2" s="41"/>
      <c r="DZX2" s="41"/>
      <c r="DZY2" s="41"/>
      <c r="DZZ2" s="41"/>
      <c r="EAA2" s="41"/>
      <c r="EAB2" s="41"/>
      <c r="EAC2" s="41"/>
      <c r="EAD2" s="41"/>
      <c r="EAE2" s="41"/>
      <c r="EAF2" s="41"/>
      <c r="EAG2" s="41"/>
      <c r="EAH2" s="41"/>
      <c r="EAI2" s="41"/>
      <c r="EAJ2" s="41"/>
      <c r="EAK2" s="41"/>
      <c r="EAL2" s="41"/>
      <c r="EAM2" s="41"/>
      <c r="EAN2" s="41"/>
      <c r="EAO2" s="41"/>
      <c r="EAP2" s="41"/>
      <c r="EAQ2" s="41"/>
      <c r="EAR2" s="41"/>
      <c r="EAS2" s="41"/>
      <c r="EAT2" s="41"/>
      <c r="EAU2" s="41"/>
      <c r="EAV2" s="41"/>
      <c r="EAW2" s="41"/>
      <c r="EAX2" s="41"/>
      <c r="EAY2" s="41"/>
      <c r="EAZ2" s="41"/>
      <c r="EBA2" s="41"/>
      <c r="EBB2" s="41"/>
      <c r="EBC2" s="41"/>
      <c r="EBD2" s="41"/>
      <c r="EBE2" s="41"/>
      <c r="EBF2" s="41"/>
      <c r="EBG2" s="41"/>
      <c r="EBH2" s="41"/>
      <c r="EBI2" s="41"/>
      <c r="EBJ2" s="41"/>
      <c r="EBK2" s="41"/>
      <c r="EBL2" s="41"/>
      <c r="EBM2" s="41"/>
      <c r="EBN2" s="41"/>
      <c r="EBO2" s="41"/>
      <c r="EBP2" s="41"/>
      <c r="EBQ2" s="41"/>
      <c r="EBR2" s="41"/>
      <c r="EBS2" s="41"/>
      <c r="EBT2" s="41"/>
      <c r="EBU2" s="41"/>
      <c r="EBV2" s="41"/>
      <c r="EBW2" s="41"/>
      <c r="EBX2" s="41"/>
      <c r="EBY2" s="41"/>
      <c r="EBZ2" s="41"/>
      <c r="ECA2" s="41"/>
      <c r="ECB2" s="41"/>
      <c r="ECC2" s="41"/>
      <c r="ECD2" s="41"/>
      <c r="ECE2" s="41"/>
      <c r="ECF2" s="41"/>
      <c r="ECG2" s="41"/>
      <c r="ECH2" s="41"/>
      <c r="ECI2" s="41"/>
      <c r="ECJ2" s="41"/>
      <c r="ECK2" s="41"/>
      <c r="ECL2" s="41"/>
      <c r="ECM2" s="41"/>
      <c r="ECN2" s="41"/>
      <c r="ECO2" s="41"/>
      <c r="ECP2" s="41"/>
      <c r="ECQ2" s="41"/>
      <c r="ECR2" s="41"/>
      <c r="ECS2" s="41"/>
      <c r="ECT2" s="41"/>
      <c r="ECU2" s="41"/>
      <c r="ECV2" s="41"/>
      <c r="ECW2" s="41"/>
      <c r="ECX2" s="41"/>
      <c r="ECY2" s="41"/>
      <c r="ECZ2" s="41"/>
      <c r="EDA2" s="41"/>
      <c r="EDB2" s="41"/>
      <c r="EDC2" s="41"/>
      <c r="EDD2" s="41"/>
      <c r="EDE2" s="41"/>
      <c r="EDF2" s="41"/>
      <c r="EDG2" s="41"/>
      <c r="EDH2" s="41"/>
      <c r="EDI2" s="41"/>
      <c r="EDJ2" s="41"/>
      <c r="EDK2" s="41"/>
      <c r="EDL2" s="41"/>
      <c r="EDM2" s="41"/>
      <c r="EDN2" s="41"/>
      <c r="EDO2" s="41"/>
      <c r="EDP2" s="41"/>
      <c r="EDQ2" s="41"/>
      <c r="EDR2" s="41"/>
      <c r="EDS2" s="41"/>
      <c r="EDT2" s="41"/>
      <c r="EDU2" s="41"/>
      <c r="EDV2" s="41"/>
      <c r="EDW2" s="41"/>
      <c r="EDX2" s="41"/>
      <c r="EDY2" s="41"/>
      <c r="EDZ2" s="41"/>
      <c r="EEA2" s="41"/>
      <c r="EEB2" s="41"/>
      <c r="EEC2" s="41"/>
      <c r="EED2" s="41"/>
      <c r="EEE2" s="41"/>
      <c r="EEF2" s="41"/>
      <c r="EEG2" s="41"/>
      <c r="EEH2" s="41"/>
      <c r="EEI2" s="41"/>
      <c r="EEJ2" s="41"/>
      <c r="EEK2" s="41"/>
      <c r="EEL2" s="41"/>
      <c r="EEM2" s="41"/>
      <c r="EEN2" s="41"/>
      <c r="EEO2" s="41"/>
      <c r="EEP2" s="41"/>
      <c r="EEQ2" s="41"/>
      <c r="EER2" s="41"/>
      <c r="EES2" s="41"/>
      <c r="EET2" s="41"/>
      <c r="EEU2" s="41"/>
      <c r="EEV2" s="41"/>
      <c r="EEW2" s="41"/>
      <c r="EEX2" s="41"/>
      <c r="EEY2" s="41"/>
      <c r="EEZ2" s="41"/>
      <c r="EFA2" s="41"/>
      <c r="EFB2" s="41"/>
      <c r="EFC2" s="41"/>
      <c r="EFD2" s="41"/>
      <c r="EFE2" s="41"/>
      <c r="EFF2" s="41"/>
      <c r="EFG2" s="41"/>
      <c r="EFH2" s="41"/>
      <c r="EFI2" s="41"/>
      <c r="EFJ2" s="41"/>
      <c r="EFK2" s="41"/>
      <c r="EFL2" s="41"/>
      <c r="EFM2" s="41"/>
      <c r="EFN2" s="41"/>
      <c r="EFO2" s="41"/>
      <c r="EFP2" s="41"/>
      <c r="EFQ2" s="41"/>
      <c r="EFR2" s="41"/>
      <c r="EFS2" s="41"/>
      <c r="EFT2" s="41"/>
      <c r="EFU2" s="41"/>
      <c r="EFV2" s="41"/>
      <c r="EFW2" s="41"/>
      <c r="EFX2" s="41"/>
      <c r="EFY2" s="41"/>
      <c r="EFZ2" s="41"/>
      <c r="EGA2" s="41"/>
      <c r="EGB2" s="41"/>
      <c r="EGC2" s="41"/>
      <c r="EGD2" s="41"/>
      <c r="EGE2" s="41"/>
      <c r="EGF2" s="41"/>
      <c r="EGG2" s="41"/>
      <c r="EGH2" s="41"/>
      <c r="EGI2" s="41"/>
      <c r="EGJ2" s="41"/>
      <c r="EGK2" s="41"/>
      <c r="EGL2" s="41"/>
      <c r="EGM2" s="41"/>
      <c r="EGN2" s="41"/>
      <c r="EGO2" s="41"/>
      <c r="EGP2" s="41"/>
      <c r="EGQ2" s="41"/>
      <c r="EGR2" s="41"/>
      <c r="EGS2" s="41"/>
      <c r="EGT2" s="41"/>
      <c r="EGU2" s="41"/>
      <c r="EGV2" s="41"/>
      <c r="EGW2" s="41"/>
      <c r="EGX2" s="41"/>
      <c r="EGY2" s="41"/>
      <c r="EGZ2" s="41"/>
      <c r="EHA2" s="41"/>
      <c r="EHB2" s="41"/>
      <c r="EHC2" s="41"/>
      <c r="EHD2" s="41"/>
      <c r="EHE2" s="41"/>
      <c r="EHF2" s="41"/>
      <c r="EHG2" s="41"/>
      <c r="EHH2" s="41"/>
      <c r="EHI2" s="41"/>
      <c r="EHJ2" s="41"/>
      <c r="EHK2" s="41"/>
      <c r="EHL2" s="41"/>
      <c r="EHM2" s="41"/>
      <c r="EHN2" s="41"/>
      <c r="EHO2" s="41"/>
      <c r="EHP2" s="41"/>
      <c r="EHQ2" s="41"/>
      <c r="EHR2" s="41"/>
      <c r="EHS2" s="41"/>
      <c r="EHT2" s="41"/>
      <c r="EHU2" s="41"/>
      <c r="EHV2" s="41"/>
      <c r="EHW2" s="41"/>
      <c r="EHX2" s="41"/>
      <c r="EHY2" s="41"/>
      <c r="EHZ2" s="41"/>
      <c r="EIA2" s="41"/>
      <c r="EIB2" s="41"/>
      <c r="EIC2" s="41"/>
      <c r="EID2" s="41"/>
      <c r="EIE2" s="41"/>
      <c r="EIF2" s="41"/>
      <c r="EIG2" s="41"/>
      <c r="EIH2" s="41"/>
      <c r="EII2" s="41"/>
      <c r="EIJ2" s="41"/>
      <c r="EIK2" s="41"/>
      <c r="EIL2" s="41"/>
      <c r="EIM2" s="41"/>
      <c r="EIN2" s="41"/>
      <c r="EIO2" s="41"/>
      <c r="EIP2" s="41"/>
      <c r="EIQ2" s="41"/>
      <c r="EIR2" s="41"/>
      <c r="EIS2" s="41"/>
      <c r="EIT2" s="41"/>
      <c r="EIU2" s="41"/>
      <c r="EIV2" s="41"/>
      <c r="EIW2" s="41"/>
      <c r="EIX2" s="41"/>
      <c r="EIY2" s="41"/>
      <c r="EIZ2" s="41"/>
      <c r="EJA2" s="41"/>
      <c r="EJB2" s="41"/>
      <c r="EJC2" s="41"/>
      <c r="EJD2" s="41"/>
      <c r="EJE2" s="41"/>
      <c r="EJF2" s="41"/>
      <c r="EJG2" s="41"/>
      <c r="EJH2" s="41"/>
      <c r="EJI2" s="41"/>
      <c r="EJJ2" s="41"/>
      <c r="EJK2" s="41"/>
      <c r="EJL2" s="41"/>
      <c r="EJM2" s="41"/>
      <c r="EJN2" s="41"/>
      <c r="EJO2" s="41"/>
      <c r="EJP2" s="41"/>
      <c r="EJQ2" s="41"/>
      <c r="EJR2" s="41"/>
      <c r="EJS2" s="41"/>
      <c r="EJT2" s="41"/>
      <c r="EJU2" s="41"/>
      <c r="EJV2" s="41"/>
      <c r="EJW2" s="41"/>
      <c r="EJX2" s="41"/>
      <c r="EJY2" s="41"/>
      <c r="EJZ2" s="41"/>
      <c r="EKA2" s="41"/>
      <c r="EKB2" s="41"/>
      <c r="EKC2" s="41"/>
      <c r="EKD2" s="41"/>
      <c r="EKE2" s="41"/>
      <c r="EKF2" s="41"/>
      <c r="EKG2" s="41"/>
      <c r="EKH2" s="41"/>
      <c r="EKI2" s="41"/>
      <c r="EKJ2" s="41"/>
      <c r="EKK2" s="41"/>
      <c r="EKL2" s="41"/>
      <c r="EKM2" s="41"/>
      <c r="EKN2" s="41"/>
      <c r="EKO2" s="41"/>
      <c r="EKP2" s="41"/>
      <c r="EKQ2" s="41"/>
      <c r="EKR2" s="41"/>
      <c r="EKS2" s="41"/>
      <c r="EKT2" s="41"/>
      <c r="EKU2" s="41"/>
      <c r="EKV2" s="41"/>
      <c r="EKW2" s="41"/>
      <c r="EKX2" s="41"/>
      <c r="EKY2" s="41"/>
      <c r="EKZ2" s="41"/>
      <c r="ELA2" s="41"/>
      <c r="ELB2" s="41"/>
      <c r="ELC2" s="41"/>
      <c r="ELD2" s="41"/>
      <c r="ELE2" s="41"/>
      <c r="ELF2" s="41"/>
      <c r="ELG2" s="41"/>
      <c r="ELH2" s="41"/>
      <c r="ELI2" s="41"/>
      <c r="ELJ2" s="41"/>
      <c r="ELK2" s="41"/>
      <c r="ELL2" s="41"/>
      <c r="ELM2" s="41"/>
      <c r="ELN2" s="41"/>
      <c r="ELO2" s="41"/>
      <c r="ELP2" s="41"/>
      <c r="ELQ2" s="41"/>
      <c r="ELR2" s="41"/>
      <c r="ELS2" s="41"/>
      <c r="ELT2" s="41"/>
      <c r="ELU2" s="41"/>
      <c r="ELV2" s="41"/>
      <c r="ELW2" s="41"/>
      <c r="ELX2" s="41"/>
      <c r="ELY2" s="41"/>
      <c r="ELZ2" s="41"/>
      <c r="EMA2" s="41"/>
      <c r="EMB2" s="41"/>
      <c r="EMC2" s="41"/>
      <c r="EMD2" s="41"/>
      <c r="EME2" s="41"/>
      <c r="EMF2" s="41"/>
      <c r="EMG2" s="41"/>
      <c r="EMH2" s="41"/>
      <c r="EMI2" s="41"/>
      <c r="EMJ2" s="41"/>
      <c r="EMK2" s="41"/>
      <c r="EML2" s="41"/>
      <c r="EMM2" s="41"/>
      <c r="EMN2" s="41"/>
      <c r="EMO2" s="41"/>
      <c r="EMP2" s="41"/>
      <c r="EMQ2" s="41"/>
      <c r="EMR2" s="41"/>
      <c r="EMS2" s="41"/>
      <c r="EMT2" s="41"/>
      <c r="EMU2" s="41"/>
      <c r="EMV2" s="41"/>
      <c r="EMW2" s="41"/>
      <c r="EMX2" s="41"/>
      <c r="EMY2" s="41"/>
      <c r="EMZ2" s="41"/>
      <c r="ENA2" s="41"/>
      <c r="ENB2" s="41"/>
      <c r="ENC2" s="41"/>
      <c r="END2" s="41"/>
      <c r="ENE2" s="41"/>
      <c r="ENF2" s="41"/>
      <c r="ENG2" s="41"/>
      <c r="ENH2" s="41"/>
      <c r="ENI2" s="41"/>
      <c r="ENJ2" s="41"/>
      <c r="ENK2" s="41"/>
      <c r="ENL2" s="41"/>
      <c r="ENM2" s="41"/>
      <c r="ENN2" s="41"/>
      <c r="ENO2" s="41"/>
      <c r="ENP2" s="41"/>
      <c r="ENQ2" s="41"/>
      <c r="ENR2" s="41"/>
      <c r="ENS2" s="41"/>
      <c r="ENT2" s="41"/>
      <c r="ENU2" s="41"/>
      <c r="ENV2" s="41"/>
      <c r="ENW2" s="41"/>
      <c r="ENX2" s="41"/>
      <c r="ENY2" s="41"/>
      <c r="ENZ2" s="41"/>
      <c r="EOA2" s="41"/>
      <c r="EOB2" s="41"/>
      <c r="EOC2" s="41"/>
      <c r="EOD2" s="41"/>
      <c r="EOE2" s="41"/>
      <c r="EOF2" s="41"/>
      <c r="EOG2" s="41"/>
      <c r="EOH2" s="41"/>
      <c r="EOI2" s="41"/>
      <c r="EOJ2" s="41"/>
      <c r="EOK2" s="41"/>
      <c r="EOL2" s="41"/>
      <c r="EOM2" s="41"/>
      <c r="EON2" s="41"/>
      <c r="EOO2" s="41"/>
      <c r="EOP2" s="41"/>
      <c r="EOQ2" s="41"/>
      <c r="EOR2" s="41"/>
      <c r="EOS2" s="41"/>
      <c r="EOT2" s="41"/>
      <c r="EOU2" s="41"/>
      <c r="EOV2" s="41"/>
      <c r="EOW2" s="41"/>
      <c r="EOX2" s="41"/>
      <c r="EOY2" s="41"/>
      <c r="EOZ2" s="41"/>
      <c r="EPA2" s="41"/>
      <c r="EPB2" s="41"/>
      <c r="EPC2" s="41"/>
      <c r="EPD2" s="41"/>
      <c r="EPE2" s="41"/>
      <c r="EPF2" s="41"/>
      <c r="EPG2" s="41"/>
      <c r="EPH2" s="41"/>
      <c r="EPI2" s="41"/>
      <c r="EPJ2" s="41"/>
      <c r="EPK2" s="41"/>
      <c r="EPL2" s="41"/>
      <c r="EPM2" s="41"/>
      <c r="EPN2" s="41"/>
      <c r="EPO2" s="41"/>
      <c r="EPP2" s="41"/>
      <c r="EPQ2" s="41"/>
      <c r="EPR2" s="41"/>
      <c r="EPS2" s="41"/>
      <c r="EPT2" s="41"/>
      <c r="EPU2" s="41"/>
      <c r="EPV2" s="41"/>
      <c r="EPW2" s="41"/>
      <c r="EPX2" s="41"/>
      <c r="EPY2" s="41"/>
      <c r="EPZ2" s="41"/>
      <c r="EQA2" s="41"/>
      <c r="EQB2" s="41"/>
      <c r="EQC2" s="41"/>
      <c r="EQD2" s="41"/>
      <c r="EQE2" s="41"/>
      <c r="EQF2" s="41"/>
      <c r="EQG2" s="41"/>
      <c r="EQH2" s="41"/>
      <c r="EQI2" s="41"/>
      <c r="EQJ2" s="41"/>
      <c r="EQK2" s="41"/>
      <c r="EQL2" s="41"/>
      <c r="EQM2" s="41"/>
      <c r="EQN2" s="41"/>
      <c r="EQO2" s="41"/>
      <c r="EQP2" s="41"/>
      <c r="EQQ2" s="41"/>
      <c r="EQR2" s="41"/>
      <c r="EQS2" s="41"/>
      <c r="EQT2" s="41"/>
      <c r="EQU2" s="41"/>
      <c r="EQV2" s="41"/>
      <c r="EQW2" s="41"/>
      <c r="EQX2" s="41"/>
      <c r="EQY2" s="41"/>
      <c r="EQZ2" s="41"/>
      <c r="ERA2" s="41"/>
      <c r="ERB2" s="41"/>
      <c r="ERC2" s="41"/>
      <c r="ERD2" s="41"/>
      <c r="ERE2" s="41"/>
      <c r="ERF2" s="41"/>
      <c r="ERG2" s="41"/>
      <c r="ERH2" s="41"/>
      <c r="ERI2" s="41"/>
      <c r="ERJ2" s="41"/>
      <c r="ERK2" s="41"/>
      <c r="ERL2" s="41"/>
      <c r="ERM2" s="41"/>
      <c r="ERN2" s="41"/>
      <c r="ERO2" s="41"/>
      <c r="ERP2" s="41"/>
      <c r="ERQ2" s="41"/>
      <c r="ERR2" s="41"/>
      <c r="ERS2" s="41"/>
      <c r="ERT2" s="41"/>
      <c r="ERU2" s="41"/>
      <c r="ERV2" s="41"/>
      <c r="ERW2" s="41"/>
      <c r="ERX2" s="41"/>
      <c r="ERY2" s="41"/>
      <c r="ERZ2" s="41"/>
      <c r="ESA2" s="41"/>
      <c r="ESB2" s="41"/>
      <c r="ESC2" s="41"/>
      <c r="ESD2" s="41"/>
      <c r="ESE2" s="41"/>
      <c r="ESF2" s="41"/>
      <c r="ESG2" s="41"/>
      <c r="ESH2" s="41"/>
      <c r="ESI2" s="41"/>
      <c r="ESJ2" s="41"/>
      <c r="ESK2" s="41"/>
      <c r="ESL2" s="41"/>
      <c r="ESM2" s="41"/>
      <c r="ESN2" s="41"/>
      <c r="ESO2" s="41"/>
      <c r="ESP2" s="41"/>
      <c r="ESQ2" s="41"/>
      <c r="ESR2" s="41"/>
      <c r="ESS2" s="41"/>
      <c r="EST2" s="41"/>
      <c r="ESU2" s="41"/>
      <c r="ESV2" s="41"/>
      <c r="ESW2" s="41"/>
      <c r="ESX2" s="41"/>
      <c r="ESY2" s="41"/>
      <c r="ESZ2" s="41"/>
      <c r="ETA2" s="41"/>
      <c r="ETB2" s="41"/>
      <c r="ETC2" s="41"/>
      <c r="ETD2" s="41"/>
      <c r="ETE2" s="41"/>
      <c r="ETF2" s="41"/>
      <c r="ETG2" s="41"/>
      <c r="ETH2" s="41"/>
      <c r="ETI2" s="41"/>
      <c r="ETJ2" s="41"/>
      <c r="ETK2" s="41"/>
      <c r="ETL2" s="41"/>
      <c r="ETM2" s="41"/>
      <c r="ETN2" s="41"/>
      <c r="ETO2" s="41"/>
      <c r="ETP2" s="41"/>
      <c r="ETQ2" s="41"/>
      <c r="ETR2" s="41"/>
      <c r="ETS2" s="41"/>
      <c r="ETT2" s="41"/>
      <c r="ETU2" s="41"/>
      <c r="ETV2" s="41"/>
      <c r="ETW2" s="41"/>
      <c r="ETX2" s="41"/>
      <c r="ETY2" s="41"/>
      <c r="ETZ2" s="41"/>
      <c r="EUA2" s="41"/>
      <c r="EUB2" s="41"/>
      <c r="EUC2" s="41"/>
      <c r="EUD2" s="41"/>
      <c r="EUE2" s="41"/>
      <c r="EUF2" s="41"/>
      <c r="EUG2" s="41"/>
      <c r="EUH2" s="41"/>
      <c r="EUI2" s="41"/>
      <c r="EUJ2" s="41"/>
      <c r="EUK2" s="41"/>
      <c r="EUL2" s="41"/>
      <c r="EUM2" s="41"/>
      <c r="EUN2" s="41"/>
      <c r="EUO2" s="41"/>
      <c r="EUP2" s="41"/>
      <c r="EUQ2" s="41"/>
      <c r="EUR2" s="41"/>
      <c r="EUS2" s="41"/>
      <c r="EUT2" s="41"/>
      <c r="EUU2" s="41"/>
      <c r="EUV2" s="41"/>
      <c r="EUW2" s="41"/>
      <c r="EUX2" s="41"/>
      <c r="EUY2" s="41"/>
      <c r="EUZ2" s="41"/>
      <c r="EVA2" s="41"/>
      <c r="EVB2" s="41"/>
      <c r="EVC2" s="41"/>
      <c r="EVD2" s="41"/>
      <c r="EVE2" s="41"/>
      <c r="EVF2" s="41"/>
      <c r="EVG2" s="41"/>
      <c r="EVH2" s="41"/>
      <c r="EVI2" s="41"/>
      <c r="EVJ2" s="41"/>
      <c r="EVK2" s="41"/>
      <c r="EVL2" s="41"/>
      <c r="EVM2" s="41"/>
      <c r="EVN2" s="41"/>
      <c r="EVO2" s="41"/>
      <c r="EVP2" s="41"/>
      <c r="EVQ2" s="41"/>
      <c r="EVR2" s="41"/>
      <c r="EVS2" s="41"/>
      <c r="EVT2" s="41"/>
      <c r="EVU2" s="41"/>
      <c r="EVV2" s="41"/>
      <c r="EVW2" s="41"/>
      <c r="EVX2" s="41"/>
      <c r="EVY2" s="41"/>
      <c r="EVZ2" s="41"/>
      <c r="EWA2" s="41"/>
      <c r="EWB2" s="41"/>
      <c r="EWC2" s="41"/>
      <c r="EWD2" s="41"/>
      <c r="EWE2" s="41"/>
      <c r="EWF2" s="41"/>
      <c r="EWG2" s="41"/>
      <c r="EWH2" s="41"/>
      <c r="EWI2" s="41"/>
      <c r="EWJ2" s="41"/>
      <c r="EWK2" s="41"/>
      <c r="EWL2" s="41"/>
      <c r="EWM2" s="41"/>
      <c r="EWN2" s="41"/>
      <c r="EWO2" s="41"/>
      <c r="EWP2" s="41"/>
      <c r="EWQ2" s="41"/>
      <c r="EWR2" s="41"/>
      <c r="EWS2" s="41"/>
      <c r="EWT2" s="41"/>
      <c r="EWU2" s="41"/>
      <c r="EWV2" s="41"/>
      <c r="EWW2" s="41"/>
      <c r="EWX2" s="41"/>
      <c r="EWY2" s="41"/>
      <c r="EWZ2" s="41"/>
      <c r="EXA2" s="41"/>
      <c r="EXB2" s="41"/>
      <c r="EXC2" s="41"/>
      <c r="EXD2" s="41"/>
      <c r="EXE2" s="41"/>
      <c r="EXF2" s="41"/>
      <c r="EXG2" s="41"/>
      <c r="EXH2" s="41"/>
      <c r="EXI2" s="41"/>
      <c r="EXJ2" s="41"/>
      <c r="EXK2" s="41"/>
      <c r="EXL2" s="41"/>
      <c r="EXM2" s="41"/>
      <c r="EXN2" s="41"/>
      <c r="EXO2" s="41"/>
      <c r="EXP2" s="41"/>
      <c r="EXQ2" s="41"/>
      <c r="EXR2" s="41"/>
      <c r="EXS2" s="41"/>
      <c r="EXT2" s="41"/>
      <c r="EXU2" s="41"/>
      <c r="EXV2" s="41"/>
      <c r="EXW2" s="41"/>
      <c r="EXX2" s="41"/>
      <c r="EXY2" s="41"/>
      <c r="EXZ2" s="41"/>
      <c r="EYA2" s="41"/>
      <c r="EYB2" s="41"/>
      <c r="EYC2" s="41"/>
      <c r="EYD2" s="41"/>
      <c r="EYE2" s="41"/>
      <c r="EYF2" s="41"/>
      <c r="EYG2" s="41"/>
      <c r="EYH2" s="41"/>
      <c r="EYI2" s="41"/>
      <c r="EYJ2" s="41"/>
      <c r="EYK2" s="41"/>
      <c r="EYL2" s="41"/>
      <c r="EYM2" s="41"/>
      <c r="EYN2" s="41"/>
      <c r="EYO2" s="41"/>
      <c r="EYP2" s="41"/>
      <c r="EYQ2" s="41"/>
      <c r="EYR2" s="41"/>
      <c r="EYS2" s="41"/>
      <c r="EYT2" s="41"/>
      <c r="EYU2" s="41"/>
      <c r="EYV2" s="41"/>
      <c r="EYW2" s="41"/>
      <c r="EYX2" s="41"/>
      <c r="EYY2" s="41"/>
      <c r="EYZ2" s="41"/>
      <c r="EZA2" s="41"/>
      <c r="EZB2" s="41"/>
      <c r="EZC2" s="41"/>
      <c r="EZD2" s="41"/>
      <c r="EZE2" s="41"/>
      <c r="EZF2" s="41"/>
      <c r="EZG2" s="41"/>
      <c r="EZH2" s="41"/>
      <c r="EZI2" s="41"/>
      <c r="EZJ2" s="41"/>
      <c r="EZK2" s="41"/>
      <c r="EZL2" s="41"/>
      <c r="EZM2" s="41"/>
      <c r="EZN2" s="41"/>
      <c r="EZO2" s="41"/>
      <c r="EZP2" s="41"/>
      <c r="EZQ2" s="41"/>
      <c r="EZR2" s="41"/>
      <c r="EZS2" s="41"/>
      <c r="EZT2" s="41"/>
      <c r="EZU2" s="41"/>
      <c r="EZV2" s="41"/>
      <c r="EZW2" s="41"/>
      <c r="EZX2" s="41"/>
      <c r="EZY2" s="41"/>
      <c r="EZZ2" s="41"/>
      <c r="FAA2" s="41"/>
      <c r="FAB2" s="41"/>
      <c r="FAC2" s="41"/>
      <c r="FAD2" s="41"/>
      <c r="FAE2" s="41"/>
      <c r="FAF2" s="41"/>
      <c r="FAG2" s="41"/>
      <c r="FAH2" s="41"/>
      <c r="FAI2" s="41"/>
      <c r="FAJ2" s="41"/>
      <c r="FAK2" s="41"/>
      <c r="FAL2" s="41"/>
      <c r="FAM2" s="41"/>
      <c r="FAN2" s="41"/>
      <c r="FAO2" s="41"/>
      <c r="FAP2" s="41"/>
      <c r="FAQ2" s="41"/>
      <c r="FAR2" s="41"/>
      <c r="FAS2" s="41"/>
      <c r="FAT2" s="41"/>
      <c r="FAU2" s="41"/>
      <c r="FAV2" s="41"/>
      <c r="FAW2" s="41"/>
      <c r="FAX2" s="41"/>
      <c r="FAY2" s="41"/>
      <c r="FAZ2" s="41"/>
      <c r="FBA2" s="41"/>
      <c r="FBB2" s="41"/>
      <c r="FBC2" s="41"/>
      <c r="FBD2" s="41"/>
      <c r="FBE2" s="41"/>
      <c r="FBF2" s="41"/>
      <c r="FBG2" s="41"/>
      <c r="FBH2" s="41"/>
      <c r="FBI2" s="41"/>
      <c r="FBJ2" s="41"/>
      <c r="FBK2" s="41"/>
      <c r="FBL2" s="41"/>
      <c r="FBM2" s="41"/>
      <c r="FBN2" s="41"/>
      <c r="FBO2" s="41"/>
      <c r="FBP2" s="41"/>
      <c r="FBQ2" s="41"/>
      <c r="FBR2" s="41"/>
      <c r="FBS2" s="41"/>
      <c r="FBT2" s="41"/>
      <c r="FBU2" s="41"/>
      <c r="FBV2" s="41"/>
      <c r="FBW2" s="41"/>
      <c r="FBX2" s="41"/>
      <c r="FBY2" s="41"/>
      <c r="FBZ2" s="41"/>
      <c r="FCA2" s="41"/>
      <c r="FCB2" s="41"/>
      <c r="FCC2" s="41"/>
      <c r="FCD2" s="41"/>
      <c r="FCE2" s="41"/>
      <c r="FCF2" s="41"/>
      <c r="FCG2" s="41"/>
      <c r="FCH2" s="41"/>
      <c r="FCI2" s="41"/>
      <c r="FCJ2" s="41"/>
      <c r="FCK2" s="41"/>
      <c r="FCL2" s="41"/>
      <c r="FCM2" s="41"/>
      <c r="FCN2" s="41"/>
      <c r="FCO2" s="41"/>
      <c r="FCP2" s="41"/>
      <c r="FCQ2" s="41"/>
      <c r="FCR2" s="41"/>
      <c r="FCS2" s="41"/>
      <c r="FCT2" s="41"/>
      <c r="FCU2" s="41"/>
      <c r="FCV2" s="41"/>
      <c r="FCW2" s="41"/>
      <c r="FCX2" s="41"/>
      <c r="FCY2" s="41"/>
      <c r="FCZ2" s="41"/>
      <c r="FDA2" s="41"/>
      <c r="FDB2" s="41"/>
      <c r="FDC2" s="41"/>
      <c r="FDD2" s="41"/>
      <c r="FDE2" s="41"/>
      <c r="FDF2" s="41"/>
      <c r="FDG2" s="41"/>
      <c r="FDH2" s="41"/>
      <c r="FDI2" s="41"/>
      <c r="FDJ2" s="41"/>
      <c r="FDK2" s="41"/>
      <c r="FDL2" s="41"/>
      <c r="FDM2" s="41"/>
      <c r="FDN2" s="41"/>
      <c r="FDO2" s="41"/>
      <c r="FDP2" s="41"/>
      <c r="FDQ2" s="41"/>
      <c r="FDR2" s="41"/>
      <c r="FDS2" s="41"/>
      <c r="FDT2" s="41"/>
      <c r="FDU2" s="41"/>
      <c r="FDV2" s="41"/>
      <c r="FDW2" s="41"/>
      <c r="FDX2" s="41"/>
      <c r="FDY2" s="41"/>
      <c r="FDZ2" s="41"/>
      <c r="FEA2" s="41"/>
      <c r="FEB2" s="41"/>
      <c r="FEC2" s="41"/>
      <c r="FED2" s="41"/>
      <c r="FEE2" s="41"/>
      <c r="FEF2" s="41"/>
      <c r="FEG2" s="41"/>
      <c r="FEH2" s="41"/>
      <c r="FEI2" s="41"/>
      <c r="FEJ2" s="41"/>
      <c r="FEK2" s="41"/>
      <c r="FEL2" s="41"/>
      <c r="FEM2" s="41"/>
      <c r="FEN2" s="41"/>
      <c r="FEO2" s="41"/>
      <c r="FEP2" s="41"/>
      <c r="FEQ2" s="41"/>
      <c r="FER2" s="41"/>
      <c r="FES2" s="41"/>
      <c r="FET2" s="41"/>
      <c r="FEU2" s="41"/>
      <c r="FEV2" s="41"/>
      <c r="FEW2" s="41"/>
      <c r="FEX2" s="41"/>
      <c r="FEY2" s="41"/>
      <c r="FEZ2" s="41"/>
      <c r="FFA2" s="41"/>
      <c r="FFB2" s="41"/>
      <c r="FFC2" s="41"/>
      <c r="FFD2" s="41"/>
      <c r="FFE2" s="41"/>
      <c r="FFF2" s="41"/>
      <c r="FFG2" s="41"/>
      <c r="FFH2" s="41"/>
      <c r="FFI2" s="41"/>
      <c r="FFJ2" s="41"/>
      <c r="FFK2" s="41"/>
      <c r="FFL2" s="41"/>
      <c r="FFM2" s="41"/>
      <c r="FFN2" s="41"/>
      <c r="FFO2" s="41"/>
      <c r="FFP2" s="41"/>
      <c r="FFQ2" s="41"/>
      <c r="FFR2" s="41"/>
      <c r="FFS2" s="41"/>
      <c r="FFT2" s="41"/>
      <c r="FFU2" s="41"/>
      <c r="FFV2" s="41"/>
      <c r="FFW2" s="41"/>
      <c r="FFX2" s="41"/>
      <c r="FFY2" s="41"/>
      <c r="FFZ2" s="41"/>
      <c r="FGA2" s="41"/>
      <c r="FGB2" s="41"/>
      <c r="FGC2" s="41"/>
      <c r="FGD2" s="41"/>
      <c r="FGE2" s="41"/>
      <c r="FGF2" s="41"/>
      <c r="FGG2" s="41"/>
      <c r="FGH2" s="41"/>
      <c r="FGI2" s="41"/>
      <c r="FGJ2" s="41"/>
      <c r="FGK2" s="41"/>
      <c r="FGL2" s="41"/>
      <c r="FGM2" s="41"/>
      <c r="FGN2" s="41"/>
      <c r="FGO2" s="41"/>
      <c r="FGP2" s="41"/>
      <c r="FGQ2" s="41"/>
      <c r="FGR2" s="41"/>
      <c r="FGS2" s="41"/>
      <c r="FGT2" s="41"/>
      <c r="FGU2" s="41"/>
      <c r="FGV2" s="41"/>
      <c r="FGW2" s="41"/>
      <c r="FGX2" s="41"/>
      <c r="FGY2" s="41"/>
      <c r="FGZ2" s="41"/>
      <c r="FHA2" s="41"/>
      <c r="FHB2" s="41"/>
      <c r="FHC2" s="41"/>
      <c r="FHD2" s="41"/>
      <c r="FHE2" s="41"/>
      <c r="FHF2" s="41"/>
      <c r="FHG2" s="41"/>
      <c r="FHH2" s="41"/>
      <c r="FHI2" s="41"/>
      <c r="FHJ2" s="41"/>
      <c r="FHK2" s="41"/>
      <c r="FHL2" s="41"/>
      <c r="FHM2" s="41"/>
      <c r="FHN2" s="41"/>
      <c r="FHO2" s="41"/>
      <c r="FHP2" s="41"/>
      <c r="FHQ2" s="41"/>
      <c r="FHR2" s="41"/>
      <c r="FHS2" s="41"/>
      <c r="FHT2" s="41"/>
      <c r="FHU2" s="41"/>
      <c r="FHV2" s="41"/>
      <c r="FHW2" s="41"/>
      <c r="FHX2" s="41"/>
      <c r="FHY2" s="41"/>
      <c r="FHZ2" s="41"/>
      <c r="FIA2" s="41"/>
      <c r="FIB2" s="41"/>
      <c r="FIC2" s="41"/>
      <c r="FID2" s="41"/>
      <c r="FIE2" s="41"/>
      <c r="FIF2" s="41"/>
      <c r="FIG2" s="41"/>
      <c r="FIH2" s="41"/>
      <c r="FII2" s="41"/>
      <c r="FIJ2" s="41"/>
      <c r="FIK2" s="41"/>
      <c r="FIL2" s="41"/>
      <c r="FIM2" s="41"/>
      <c r="FIN2" s="41"/>
      <c r="FIO2" s="41"/>
      <c r="FIP2" s="41"/>
      <c r="FIQ2" s="41"/>
      <c r="FIR2" s="41"/>
      <c r="FIS2" s="41"/>
      <c r="FIT2" s="41"/>
      <c r="FIU2" s="41"/>
      <c r="FIV2" s="41"/>
      <c r="FIW2" s="41"/>
      <c r="FIX2" s="41"/>
      <c r="FIY2" s="41"/>
      <c r="FIZ2" s="41"/>
      <c r="FJA2" s="41"/>
      <c r="FJB2" s="41"/>
      <c r="FJC2" s="41"/>
      <c r="FJD2" s="41"/>
      <c r="FJE2" s="41"/>
      <c r="FJF2" s="41"/>
      <c r="FJG2" s="41"/>
      <c r="FJH2" s="41"/>
      <c r="FJI2" s="41"/>
      <c r="FJJ2" s="41"/>
      <c r="FJK2" s="41"/>
      <c r="FJL2" s="41"/>
      <c r="FJM2" s="41"/>
      <c r="FJN2" s="41"/>
      <c r="FJO2" s="41"/>
      <c r="FJP2" s="41"/>
      <c r="FJQ2" s="41"/>
      <c r="FJR2" s="41"/>
      <c r="FJS2" s="41"/>
      <c r="FJT2" s="41"/>
      <c r="FJU2" s="41"/>
      <c r="FJV2" s="41"/>
      <c r="FJW2" s="41"/>
      <c r="FJX2" s="41"/>
      <c r="FJY2" s="41"/>
      <c r="FJZ2" s="41"/>
      <c r="FKA2" s="41"/>
      <c r="FKB2" s="41"/>
      <c r="FKC2" s="41"/>
      <c r="FKD2" s="41"/>
      <c r="FKE2" s="41"/>
      <c r="FKF2" s="41"/>
      <c r="FKG2" s="41"/>
      <c r="FKH2" s="41"/>
      <c r="FKI2" s="41"/>
      <c r="FKJ2" s="41"/>
      <c r="FKK2" s="41"/>
      <c r="FKL2" s="41"/>
      <c r="FKM2" s="41"/>
      <c r="FKN2" s="41"/>
      <c r="FKO2" s="41"/>
      <c r="FKP2" s="41"/>
      <c r="FKQ2" s="41"/>
      <c r="FKR2" s="41"/>
      <c r="FKS2" s="41"/>
      <c r="FKT2" s="41"/>
      <c r="FKU2" s="41"/>
      <c r="FKV2" s="41"/>
      <c r="FKW2" s="41"/>
      <c r="FKX2" s="41"/>
      <c r="FKY2" s="41"/>
      <c r="FKZ2" s="41"/>
      <c r="FLA2" s="41"/>
      <c r="FLB2" s="41"/>
      <c r="FLC2" s="41"/>
      <c r="FLD2" s="41"/>
      <c r="FLE2" s="41"/>
      <c r="FLF2" s="41"/>
      <c r="FLG2" s="41"/>
      <c r="FLH2" s="41"/>
      <c r="FLI2" s="41"/>
      <c r="FLJ2" s="41"/>
      <c r="FLK2" s="41"/>
      <c r="FLL2" s="41"/>
      <c r="FLM2" s="41"/>
      <c r="FLN2" s="41"/>
      <c r="FLO2" s="41"/>
      <c r="FLP2" s="41"/>
      <c r="FLQ2" s="41"/>
      <c r="FLR2" s="41"/>
      <c r="FLS2" s="41"/>
      <c r="FLT2" s="41"/>
      <c r="FLU2" s="41"/>
      <c r="FLV2" s="41"/>
      <c r="FLW2" s="41"/>
      <c r="FLX2" s="41"/>
      <c r="FLY2" s="41"/>
      <c r="FLZ2" s="41"/>
      <c r="FMA2" s="41"/>
      <c r="FMB2" s="41"/>
      <c r="FMC2" s="41"/>
      <c r="FMD2" s="41"/>
      <c r="FME2" s="41"/>
      <c r="FMF2" s="41"/>
      <c r="FMG2" s="41"/>
      <c r="FMH2" s="41"/>
      <c r="FMI2" s="41"/>
      <c r="FMJ2" s="41"/>
      <c r="FMK2" s="41"/>
      <c r="FML2" s="41"/>
      <c r="FMM2" s="41"/>
      <c r="FMN2" s="41"/>
      <c r="FMO2" s="41"/>
      <c r="FMP2" s="41"/>
      <c r="FMQ2" s="41"/>
      <c r="FMR2" s="41"/>
      <c r="FMS2" s="41"/>
      <c r="FMT2" s="41"/>
      <c r="FMU2" s="41"/>
      <c r="FMV2" s="41"/>
      <c r="FMW2" s="41"/>
      <c r="FMX2" s="41"/>
      <c r="FMY2" s="41"/>
      <c r="FMZ2" s="41"/>
      <c r="FNA2" s="41"/>
      <c r="FNB2" s="41"/>
      <c r="FNC2" s="41"/>
      <c r="FND2" s="41"/>
      <c r="FNE2" s="41"/>
      <c r="FNF2" s="41"/>
      <c r="FNG2" s="41"/>
      <c r="FNH2" s="41"/>
      <c r="FNI2" s="41"/>
      <c r="FNJ2" s="41"/>
      <c r="FNK2" s="41"/>
      <c r="FNL2" s="41"/>
      <c r="FNM2" s="41"/>
      <c r="FNN2" s="41"/>
      <c r="FNO2" s="41"/>
      <c r="FNP2" s="41"/>
      <c r="FNQ2" s="41"/>
      <c r="FNR2" s="41"/>
      <c r="FNS2" s="41"/>
      <c r="FNT2" s="41"/>
      <c r="FNU2" s="41"/>
      <c r="FNV2" s="41"/>
      <c r="FNW2" s="41"/>
      <c r="FNX2" s="41"/>
      <c r="FNY2" s="41"/>
      <c r="FNZ2" s="41"/>
      <c r="FOA2" s="41"/>
      <c r="FOB2" s="41"/>
      <c r="FOC2" s="41"/>
      <c r="FOD2" s="41"/>
      <c r="FOE2" s="41"/>
      <c r="FOF2" s="41"/>
      <c r="FOG2" s="41"/>
      <c r="FOH2" s="41"/>
      <c r="FOI2" s="41"/>
      <c r="FOJ2" s="41"/>
      <c r="FOK2" s="41"/>
      <c r="FOL2" s="41"/>
      <c r="FOM2" s="41"/>
      <c r="FON2" s="41"/>
      <c r="FOO2" s="41"/>
      <c r="FOP2" s="41"/>
      <c r="FOQ2" s="41"/>
      <c r="FOR2" s="41"/>
      <c r="FOS2" s="41"/>
      <c r="FOT2" s="41"/>
      <c r="FOU2" s="41"/>
      <c r="FOV2" s="41"/>
      <c r="FOW2" s="41"/>
      <c r="FOX2" s="41"/>
      <c r="FOY2" s="41"/>
      <c r="FOZ2" s="41"/>
      <c r="FPA2" s="41"/>
      <c r="FPB2" s="41"/>
      <c r="FPC2" s="41"/>
      <c r="FPD2" s="41"/>
      <c r="FPE2" s="41"/>
      <c r="FPF2" s="41"/>
      <c r="FPG2" s="41"/>
      <c r="FPH2" s="41"/>
      <c r="FPI2" s="41"/>
      <c r="FPJ2" s="41"/>
      <c r="FPK2" s="41"/>
      <c r="FPL2" s="41"/>
      <c r="FPM2" s="41"/>
      <c r="FPN2" s="41"/>
      <c r="FPO2" s="41"/>
      <c r="FPP2" s="41"/>
      <c r="FPQ2" s="41"/>
      <c r="FPR2" s="41"/>
      <c r="FPS2" s="41"/>
      <c r="FPT2" s="41"/>
      <c r="FPU2" s="41"/>
      <c r="FPV2" s="41"/>
      <c r="FPW2" s="41"/>
      <c r="FPX2" s="41"/>
      <c r="FPY2" s="41"/>
      <c r="FPZ2" s="41"/>
      <c r="FQA2" s="41"/>
      <c r="FQB2" s="41"/>
      <c r="FQC2" s="41"/>
      <c r="FQD2" s="41"/>
      <c r="FQE2" s="41"/>
      <c r="FQF2" s="41"/>
      <c r="FQG2" s="41"/>
      <c r="FQH2" s="41"/>
      <c r="FQI2" s="41"/>
      <c r="FQJ2" s="41"/>
      <c r="FQK2" s="41"/>
      <c r="FQL2" s="41"/>
      <c r="FQM2" s="41"/>
      <c r="FQN2" s="41"/>
      <c r="FQO2" s="41"/>
      <c r="FQP2" s="41"/>
      <c r="FQQ2" s="41"/>
      <c r="FQR2" s="41"/>
      <c r="FQS2" s="41"/>
      <c r="FQT2" s="41"/>
      <c r="FQU2" s="41"/>
      <c r="FQV2" s="41"/>
      <c r="FQW2" s="41"/>
      <c r="FQX2" s="41"/>
      <c r="FQY2" s="41"/>
      <c r="FQZ2" s="41"/>
      <c r="FRA2" s="41"/>
      <c r="FRB2" s="41"/>
      <c r="FRC2" s="41"/>
      <c r="FRD2" s="41"/>
      <c r="FRE2" s="41"/>
      <c r="FRF2" s="41"/>
      <c r="FRG2" s="41"/>
      <c r="FRH2" s="41"/>
      <c r="FRI2" s="41"/>
      <c r="FRJ2" s="41"/>
      <c r="FRK2" s="41"/>
      <c r="FRL2" s="41"/>
      <c r="FRM2" s="41"/>
      <c r="FRN2" s="41"/>
      <c r="FRO2" s="41"/>
      <c r="FRP2" s="41"/>
      <c r="FRQ2" s="41"/>
      <c r="FRR2" s="41"/>
      <c r="FRS2" s="41"/>
      <c r="FRT2" s="41"/>
      <c r="FRU2" s="41"/>
      <c r="FRV2" s="41"/>
      <c r="FRW2" s="41"/>
      <c r="FRX2" s="41"/>
      <c r="FRY2" s="41"/>
      <c r="FRZ2" s="41"/>
      <c r="FSA2" s="41"/>
      <c r="FSB2" s="41"/>
      <c r="FSC2" s="41"/>
      <c r="FSD2" s="41"/>
      <c r="FSE2" s="41"/>
      <c r="FSF2" s="41"/>
      <c r="FSG2" s="41"/>
      <c r="FSH2" s="41"/>
      <c r="FSI2" s="41"/>
      <c r="FSJ2" s="41"/>
      <c r="FSK2" s="41"/>
      <c r="FSL2" s="41"/>
      <c r="FSM2" s="41"/>
      <c r="FSN2" s="41"/>
      <c r="FSO2" s="41"/>
      <c r="FSP2" s="41"/>
      <c r="FSQ2" s="41"/>
      <c r="FSR2" s="41"/>
      <c r="FSS2" s="41"/>
      <c r="FST2" s="41"/>
      <c r="FSU2" s="41"/>
      <c r="FSV2" s="41"/>
      <c r="FSW2" s="41"/>
      <c r="FSX2" s="41"/>
      <c r="FSY2" s="41"/>
      <c r="FSZ2" s="41"/>
      <c r="FTA2" s="41"/>
      <c r="FTB2" s="41"/>
      <c r="FTC2" s="41"/>
      <c r="FTD2" s="41"/>
      <c r="FTE2" s="41"/>
      <c r="FTF2" s="41"/>
      <c r="FTG2" s="41"/>
      <c r="FTH2" s="41"/>
      <c r="FTI2" s="41"/>
      <c r="FTJ2" s="41"/>
      <c r="FTK2" s="41"/>
      <c r="FTL2" s="41"/>
      <c r="FTM2" s="41"/>
      <c r="FTN2" s="41"/>
      <c r="FTO2" s="41"/>
      <c r="FTP2" s="41"/>
      <c r="FTQ2" s="41"/>
      <c r="FTR2" s="41"/>
      <c r="FTS2" s="41"/>
      <c r="FTT2" s="41"/>
      <c r="FTU2" s="41"/>
      <c r="FTV2" s="41"/>
      <c r="FTW2" s="41"/>
      <c r="FTX2" s="41"/>
      <c r="FTY2" s="41"/>
      <c r="FTZ2" s="41"/>
      <c r="FUA2" s="41"/>
      <c r="FUB2" s="41"/>
      <c r="FUC2" s="41"/>
      <c r="FUD2" s="41"/>
      <c r="FUE2" s="41"/>
      <c r="FUF2" s="41"/>
      <c r="FUG2" s="41"/>
      <c r="FUH2" s="41"/>
      <c r="FUI2" s="41"/>
      <c r="FUJ2" s="41"/>
      <c r="FUK2" s="41"/>
      <c r="FUL2" s="41"/>
      <c r="FUM2" s="41"/>
      <c r="FUN2" s="41"/>
      <c r="FUO2" s="41"/>
      <c r="FUP2" s="41"/>
      <c r="FUQ2" s="41"/>
      <c r="FUR2" s="41"/>
      <c r="FUS2" s="41"/>
      <c r="FUT2" s="41"/>
      <c r="FUU2" s="41"/>
      <c r="FUV2" s="41"/>
      <c r="FUW2" s="41"/>
      <c r="FUX2" s="41"/>
      <c r="FUY2" s="41"/>
      <c r="FUZ2" s="41"/>
      <c r="FVA2" s="41"/>
      <c r="FVB2" s="41"/>
      <c r="FVC2" s="41"/>
      <c r="FVD2" s="41"/>
      <c r="FVE2" s="41"/>
      <c r="FVF2" s="41"/>
      <c r="FVG2" s="41"/>
      <c r="FVH2" s="41"/>
      <c r="FVI2" s="41"/>
      <c r="FVJ2" s="41"/>
      <c r="FVK2" s="41"/>
      <c r="FVL2" s="41"/>
      <c r="FVM2" s="41"/>
      <c r="FVN2" s="41"/>
      <c r="FVO2" s="41"/>
      <c r="FVP2" s="41"/>
      <c r="FVQ2" s="41"/>
      <c r="FVR2" s="41"/>
      <c r="FVS2" s="41"/>
      <c r="FVT2" s="41"/>
      <c r="FVU2" s="41"/>
      <c r="FVV2" s="41"/>
      <c r="FVW2" s="41"/>
      <c r="FVX2" s="41"/>
      <c r="FVY2" s="41"/>
      <c r="FVZ2" s="41"/>
      <c r="FWA2" s="41"/>
      <c r="FWB2" s="41"/>
      <c r="FWC2" s="41"/>
      <c r="FWD2" s="41"/>
      <c r="FWE2" s="41"/>
      <c r="FWF2" s="41"/>
      <c r="FWG2" s="41"/>
      <c r="FWH2" s="41"/>
      <c r="FWI2" s="41"/>
      <c r="FWJ2" s="41"/>
      <c r="FWK2" s="41"/>
      <c r="FWL2" s="41"/>
      <c r="FWM2" s="41"/>
      <c r="FWN2" s="41"/>
      <c r="FWO2" s="41"/>
      <c r="FWP2" s="41"/>
      <c r="FWQ2" s="41"/>
      <c r="FWR2" s="41"/>
      <c r="FWS2" s="41"/>
      <c r="FWT2" s="41"/>
      <c r="FWU2" s="41"/>
      <c r="FWV2" s="41"/>
      <c r="FWW2" s="41"/>
      <c r="FWX2" s="41"/>
      <c r="FWY2" s="41"/>
      <c r="FWZ2" s="41"/>
      <c r="FXA2" s="41"/>
      <c r="FXB2" s="41"/>
      <c r="FXC2" s="41"/>
      <c r="FXD2" s="41"/>
      <c r="FXE2" s="41"/>
      <c r="FXF2" s="41"/>
      <c r="FXG2" s="41"/>
      <c r="FXH2" s="41"/>
      <c r="FXI2" s="41"/>
      <c r="FXJ2" s="41"/>
      <c r="FXK2" s="41"/>
      <c r="FXL2" s="41"/>
      <c r="FXM2" s="41"/>
      <c r="FXN2" s="41"/>
      <c r="FXO2" s="41"/>
      <c r="FXP2" s="41"/>
      <c r="FXQ2" s="41"/>
      <c r="FXR2" s="41"/>
      <c r="FXS2" s="41"/>
      <c r="FXT2" s="41"/>
      <c r="FXU2" s="41"/>
      <c r="FXV2" s="41"/>
      <c r="FXW2" s="41"/>
      <c r="FXX2" s="41"/>
      <c r="FXY2" s="41"/>
      <c r="FXZ2" s="41"/>
      <c r="FYA2" s="41"/>
      <c r="FYB2" s="41"/>
      <c r="FYC2" s="41"/>
      <c r="FYD2" s="41"/>
      <c r="FYE2" s="41"/>
      <c r="FYF2" s="41"/>
      <c r="FYG2" s="41"/>
      <c r="FYH2" s="41"/>
      <c r="FYI2" s="41"/>
      <c r="FYJ2" s="41"/>
      <c r="FYK2" s="41"/>
      <c r="FYL2" s="41"/>
      <c r="FYM2" s="41"/>
      <c r="FYN2" s="41"/>
      <c r="FYO2" s="41"/>
      <c r="FYP2" s="41"/>
      <c r="FYQ2" s="41"/>
      <c r="FYR2" s="41"/>
      <c r="FYS2" s="41"/>
      <c r="FYT2" s="41"/>
      <c r="FYU2" s="41"/>
      <c r="FYV2" s="41"/>
      <c r="FYW2" s="41"/>
      <c r="FYX2" s="41"/>
      <c r="FYY2" s="41"/>
      <c r="FYZ2" s="41"/>
      <c r="FZA2" s="41"/>
      <c r="FZB2" s="41"/>
      <c r="FZC2" s="41"/>
      <c r="FZD2" s="41"/>
      <c r="FZE2" s="41"/>
      <c r="FZF2" s="41"/>
      <c r="FZG2" s="41"/>
      <c r="FZH2" s="41"/>
      <c r="FZI2" s="41"/>
      <c r="FZJ2" s="41"/>
      <c r="FZK2" s="41"/>
      <c r="FZL2" s="41"/>
      <c r="FZM2" s="41"/>
      <c r="FZN2" s="41"/>
      <c r="FZO2" s="41"/>
      <c r="FZP2" s="41"/>
      <c r="FZQ2" s="41"/>
      <c r="FZR2" s="41"/>
      <c r="FZS2" s="41"/>
      <c r="FZT2" s="41"/>
      <c r="FZU2" s="41"/>
      <c r="FZV2" s="41"/>
      <c r="FZW2" s="41"/>
      <c r="FZX2" s="41"/>
      <c r="FZY2" s="41"/>
      <c r="FZZ2" s="41"/>
      <c r="GAA2" s="41"/>
      <c r="GAB2" s="41"/>
      <c r="GAC2" s="41"/>
      <c r="GAD2" s="41"/>
      <c r="GAE2" s="41"/>
      <c r="GAF2" s="41"/>
      <c r="GAG2" s="41"/>
      <c r="GAH2" s="41"/>
      <c r="GAI2" s="41"/>
      <c r="GAJ2" s="41"/>
      <c r="GAK2" s="41"/>
      <c r="GAL2" s="41"/>
      <c r="GAM2" s="41"/>
      <c r="GAN2" s="41"/>
      <c r="GAO2" s="41"/>
      <c r="GAP2" s="41"/>
      <c r="GAQ2" s="41"/>
      <c r="GAR2" s="41"/>
      <c r="GAS2" s="41"/>
      <c r="GAT2" s="41"/>
      <c r="GAU2" s="41"/>
      <c r="GAV2" s="41"/>
      <c r="GAW2" s="41"/>
      <c r="GAX2" s="41"/>
      <c r="GAY2" s="41"/>
      <c r="GAZ2" s="41"/>
      <c r="GBA2" s="41"/>
      <c r="GBB2" s="41"/>
      <c r="GBC2" s="41"/>
      <c r="GBD2" s="41"/>
      <c r="GBE2" s="41"/>
      <c r="GBF2" s="41"/>
      <c r="GBG2" s="41"/>
      <c r="GBH2" s="41"/>
      <c r="GBI2" s="41"/>
      <c r="GBJ2" s="41"/>
      <c r="GBK2" s="41"/>
      <c r="GBL2" s="41"/>
      <c r="GBM2" s="41"/>
      <c r="GBN2" s="41"/>
      <c r="GBO2" s="41"/>
      <c r="GBP2" s="41"/>
      <c r="GBQ2" s="41"/>
      <c r="GBR2" s="41"/>
      <c r="GBS2" s="41"/>
      <c r="GBT2" s="41"/>
      <c r="GBU2" s="41"/>
      <c r="GBV2" s="41"/>
      <c r="GBW2" s="41"/>
      <c r="GBX2" s="41"/>
      <c r="GBY2" s="41"/>
      <c r="GBZ2" s="41"/>
      <c r="GCA2" s="41"/>
      <c r="GCB2" s="41"/>
      <c r="GCC2" s="41"/>
      <c r="GCD2" s="41"/>
      <c r="GCE2" s="41"/>
      <c r="GCF2" s="41"/>
      <c r="GCG2" s="41"/>
      <c r="GCH2" s="41"/>
      <c r="GCI2" s="41"/>
      <c r="GCJ2" s="41"/>
      <c r="GCK2" s="41"/>
      <c r="GCL2" s="41"/>
      <c r="GCM2" s="41"/>
      <c r="GCN2" s="41"/>
      <c r="GCO2" s="41"/>
      <c r="GCP2" s="41"/>
      <c r="GCQ2" s="41"/>
      <c r="GCR2" s="41"/>
      <c r="GCS2" s="41"/>
      <c r="GCT2" s="41"/>
      <c r="GCU2" s="41"/>
      <c r="GCV2" s="41"/>
      <c r="GCW2" s="41"/>
      <c r="GCX2" s="41"/>
      <c r="GCY2" s="41"/>
      <c r="GCZ2" s="41"/>
      <c r="GDA2" s="41"/>
      <c r="GDB2" s="41"/>
      <c r="GDC2" s="41"/>
      <c r="GDD2" s="41"/>
      <c r="GDE2" s="41"/>
      <c r="GDF2" s="41"/>
      <c r="GDG2" s="41"/>
      <c r="GDH2" s="41"/>
      <c r="GDI2" s="41"/>
      <c r="GDJ2" s="41"/>
      <c r="GDK2" s="41"/>
      <c r="GDL2" s="41"/>
      <c r="GDM2" s="41"/>
      <c r="GDN2" s="41"/>
      <c r="GDO2" s="41"/>
      <c r="GDP2" s="41"/>
      <c r="GDQ2" s="41"/>
      <c r="GDR2" s="41"/>
      <c r="GDS2" s="41"/>
      <c r="GDT2" s="41"/>
      <c r="GDU2" s="41"/>
      <c r="GDV2" s="41"/>
      <c r="GDW2" s="41"/>
      <c r="GDX2" s="41"/>
      <c r="GDY2" s="41"/>
      <c r="GDZ2" s="41"/>
      <c r="GEA2" s="41"/>
      <c r="GEB2" s="41"/>
      <c r="GEC2" s="41"/>
      <c r="GED2" s="41"/>
      <c r="GEE2" s="41"/>
      <c r="GEF2" s="41"/>
      <c r="GEG2" s="41"/>
      <c r="GEH2" s="41"/>
      <c r="GEI2" s="41"/>
      <c r="GEJ2" s="41"/>
      <c r="GEK2" s="41"/>
      <c r="GEL2" s="41"/>
      <c r="GEM2" s="41"/>
      <c r="GEN2" s="41"/>
      <c r="GEO2" s="41"/>
      <c r="GEP2" s="41"/>
      <c r="GEQ2" s="41"/>
      <c r="GER2" s="41"/>
      <c r="GES2" s="41"/>
      <c r="GET2" s="41"/>
      <c r="GEU2" s="41"/>
      <c r="GEV2" s="41"/>
      <c r="GEW2" s="41"/>
      <c r="GEX2" s="41"/>
      <c r="GEY2" s="41"/>
      <c r="GEZ2" s="41"/>
      <c r="GFA2" s="41"/>
      <c r="GFB2" s="41"/>
      <c r="GFC2" s="41"/>
      <c r="GFD2" s="41"/>
      <c r="GFE2" s="41"/>
      <c r="GFF2" s="41"/>
      <c r="GFG2" s="41"/>
      <c r="GFH2" s="41"/>
      <c r="GFI2" s="41"/>
      <c r="GFJ2" s="41"/>
      <c r="GFK2" s="41"/>
      <c r="GFL2" s="41"/>
      <c r="GFM2" s="41"/>
      <c r="GFN2" s="41"/>
      <c r="GFO2" s="41"/>
      <c r="GFP2" s="41"/>
      <c r="GFQ2" s="41"/>
      <c r="GFR2" s="41"/>
      <c r="GFS2" s="41"/>
      <c r="GFT2" s="41"/>
      <c r="GFU2" s="41"/>
      <c r="GFV2" s="41"/>
      <c r="GFW2" s="41"/>
      <c r="GFX2" s="41"/>
      <c r="GFY2" s="41"/>
      <c r="GFZ2" s="41"/>
      <c r="GGA2" s="41"/>
      <c r="GGB2" s="41"/>
      <c r="GGC2" s="41"/>
      <c r="GGD2" s="41"/>
      <c r="GGE2" s="41"/>
      <c r="GGF2" s="41"/>
      <c r="GGG2" s="41"/>
      <c r="GGH2" s="41"/>
      <c r="GGI2" s="41"/>
      <c r="GGJ2" s="41"/>
      <c r="GGK2" s="41"/>
      <c r="GGL2" s="41"/>
      <c r="GGM2" s="41"/>
      <c r="GGN2" s="41"/>
      <c r="GGO2" s="41"/>
      <c r="GGP2" s="41"/>
      <c r="GGQ2" s="41"/>
      <c r="GGR2" s="41"/>
      <c r="GGS2" s="41"/>
      <c r="GGT2" s="41"/>
      <c r="GGU2" s="41"/>
      <c r="GGV2" s="41"/>
      <c r="GGW2" s="41"/>
      <c r="GGX2" s="41"/>
      <c r="GGY2" s="41"/>
      <c r="GGZ2" s="41"/>
      <c r="GHA2" s="41"/>
      <c r="GHB2" s="41"/>
      <c r="GHC2" s="41"/>
      <c r="GHD2" s="41"/>
      <c r="GHE2" s="41"/>
      <c r="GHF2" s="41"/>
      <c r="GHG2" s="41"/>
      <c r="GHH2" s="41"/>
      <c r="GHI2" s="41"/>
      <c r="GHJ2" s="41"/>
      <c r="GHK2" s="41"/>
      <c r="GHL2" s="41"/>
      <c r="GHM2" s="41"/>
      <c r="GHN2" s="41"/>
      <c r="GHO2" s="41"/>
      <c r="GHP2" s="41"/>
      <c r="GHQ2" s="41"/>
      <c r="GHR2" s="41"/>
      <c r="GHS2" s="41"/>
      <c r="GHT2" s="41"/>
      <c r="GHU2" s="41"/>
      <c r="GHV2" s="41"/>
      <c r="GHW2" s="41"/>
      <c r="GHX2" s="41"/>
      <c r="GHY2" s="41"/>
      <c r="GHZ2" s="41"/>
      <c r="GIA2" s="41"/>
      <c r="GIB2" s="41"/>
      <c r="GIC2" s="41"/>
      <c r="GID2" s="41"/>
      <c r="GIE2" s="41"/>
      <c r="GIF2" s="41"/>
      <c r="GIG2" s="41"/>
      <c r="GIH2" s="41"/>
      <c r="GII2" s="41"/>
      <c r="GIJ2" s="41"/>
      <c r="GIK2" s="41"/>
      <c r="GIL2" s="41"/>
      <c r="GIM2" s="41"/>
      <c r="GIN2" s="41"/>
      <c r="GIO2" s="41"/>
      <c r="GIP2" s="41"/>
      <c r="GIQ2" s="41"/>
      <c r="GIR2" s="41"/>
      <c r="GIS2" s="41"/>
      <c r="GIT2" s="41"/>
      <c r="GIU2" s="41"/>
      <c r="GIV2" s="41"/>
      <c r="GIW2" s="41"/>
      <c r="GIX2" s="41"/>
      <c r="GIY2" s="41"/>
      <c r="GIZ2" s="41"/>
      <c r="GJA2" s="41"/>
      <c r="GJB2" s="41"/>
      <c r="GJC2" s="41"/>
      <c r="GJD2" s="41"/>
      <c r="GJE2" s="41"/>
      <c r="GJF2" s="41"/>
      <c r="GJG2" s="41"/>
      <c r="GJH2" s="41"/>
      <c r="GJI2" s="41"/>
      <c r="GJJ2" s="41"/>
      <c r="GJK2" s="41"/>
      <c r="GJL2" s="41"/>
      <c r="GJM2" s="41"/>
      <c r="GJN2" s="41"/>
      <c r="GJO2" s="41"/>
      <c r="GJP2" s="41"/>
      <c r="GJQ2" s="41"/>
      <c r="GJR2" s="41"/>
      <c r="GJS2" s="41"/>
      <c r="GJT2" s="41"/>
      <c r="GJU2" s="41"/>
      <c r="GJV2" s="41"/>
      <c r="GJW2" s="41"/>
      <c r="GJX2" s="41"/>
      <c r="GJY2" s="41"/>
      <c r="GJZ2" s="41"/>
      <c r="GKA2" s="41"/>
      <c r="GKB2" s="41"/>
      <c r="GKC2" s="41"/>
      <c r="GKD2" s="41"/>
      <c r="GKE2" s="41"/>
      <c r="GKF2" s="41"/>
      <c r="GKG2" s="41"/>
      <c r="GKH2" s="41"/>
      <c r="GKI2" s="41"/>
      <c r="GKJ2" s="41"/>
      <c r="GKK2" s="41"/>
      <c r="GKL2" s="41"/>
      <c r="GKM2" s="41"/>
      <c r="GKN2" s="41"/>
      <c r="GKO2" s="41"/>
      <c r="GKP2" s="41"/>
      <c r="GKQ2" s="41"/>
      <c r="GKR2" s="41"/>
      <c r="GKS2" s="41"/>
      <c r="GKT2" s="41"/>
      <c r="GKU2" s="41"/>
      <c r="GKV2" s="41"/>
      <c r="GKW2" s="41"/>
      <c r="GKX2" s="41"/>
      <c r="GKY2" s="41"/>
      <c r="GKZ2" s="41"/>
      <c r="GLA2" s="41"/>
      <c r="GLB2" s="41"/>
      <c r="GLC2" s="41"/>
      <c r="GLD2" s="41"/>
      <c r="GLE2" s="41"/>
      <c r="GLF2" s="41"/>
      <c r="GLG2" s="41"/>
      <c r="GLH2" s="41"/>
      <c r="GLI2" s="41"/>
      <c r="GLJ2" s="41"/>
      <c r="GLK2" s="41"/>
      <c r="GLL2" s="41"/>
      <c r="GLM2" s="41"/>
      <c r="GLN2" s="41"/>
      <c r="GLO2" s="41"/>
      <c r="GLP2" s="41"/>
      <c r="GLQ2" s="41"/>
      <c r="GLR2" s="41"/>
      <c r="GLS2" s="41"/>
      <c r="GLT2" s="41"/>
      <c r="GLU2" s="41"/>
      <c r="GLV2" s="41"/>
      <c r="GLW2" s="41"/>
      <c r="GLX2" s="41"/>
      <c r="GLY2" s="41"/>
      <c r="GLZ2" s="41"/>
      <c r="GMA2" s="41"/>
      <c r="GMB2" s="41"/>
      <c r="GMC2" s="41"/>
      <c r="GMD2" s="41"/>
      <c r="GME2" s="41"/>
      <c r="GMF2" s="41"/>
      <c r="GMG2" s="41"/>
      <c r="GMH2" s="41"/>
      <c r="GMI2" s="41"/>
      <c r="GMJ2" s="41"/>
      <c r="GMK2" s="41"/>
      <c r="GML2" s="41"/>
      <c r="GMM2" s="41"/>
      <c r="GMN2" s="41"/>
      <c r="GMO2" s="41"/>
      <c r="GMP2" s="41"/>
      <c r="GMQ2" s="41"/>
      <c r="GMR2" s="41"/>
      <c r="GMS2" s="41"/>
      <c r="GMT2" s="41"/>
      <c r="GMU2" s="41"/>
      <c r="GMV2" s="41"/>
      <c r="GMW2" s="41"/>
      <c r="GMX2" s="41"/>
      <c r="GMY2" s="41"/>
      <c r="GMZ2" s="41"/>
      <c r="GNA2" s="41"/>
      <c r="GNB2" s="41"/>
      <c r="GNC2" s="41"/>
      <c r="GND2" s="41"/>
      <c r="GNE2" s="41"/>
      <c r="GNF2" s="41"/>
      <c r="GNG2" s="41"/>
      <c r="GNH2" s="41"/>
      <c r="GNI2" s="41"/>
      <c r="GNJ2" s="41"/>
      <c r="GNK2" s="41"/>
      <c r="GNL2" s="41"/>
      <c r="GNM2" s="41"/>
      <c r="GNN2" s="41"/>
      <c r="GNO2" s="41"/>
      <c r="GNP2" s="41"/>
      <c r="GNQ2" s="41"/>
      <c r="GNR2" s="41"/>
      <c r="GNS2" s="41"/>
      <c r="GNT2" s="41"/>
      <c r="GNU2" s="41"/>
      <c r="GNV2" s="41"/>
      <c r="GNW2" s="41"/>
      <c r="GNX2" s="41"/>
      <c r="GNY2" s="41"/>
      <c r="GNZ2" s="41"/>
      <c r="GOA2" s="41"/>
      <c r="GOB2" s="41"/>
      <c r="GOC2" s="41"/>
      <c r="GOD2" s="41"/>
      <c r="GOE2" s="41"/>
      <c r="GOF2" s="41"/>
      <c r="GOG2" s="41"/>
      <c r="GOH2" s="41"/>
      <c r="GOI2" s="41"/>
      <c r="GOJ2" s="41"/>
      <c r="GOK2" s="41"/>
      <c r="GOL2" s="41"/>
      <c r="GOM2" s="41"/>
      <c r="GON2" s="41"/>
      <c r="GOO2" s="41"/>
      <c r="GOP2" s="41"/>
      <c r="GOQ2" s="41"/>
      <c r="GOR2" s="41"/>
      <c r="GOS2" s="41"/>
      <c r="GOT2" s="41"/>
      <c r="GOU2" s="41"/>
      <c r="GOV2" s="41"/>
      <c r="GOW2" s="41"/>
      <c r="GOX2" s="41"/>
      <c r="GOY2" s="41"/>
      <c r="GOZ2" s="41"/>
      <c r="GPA2" s="41"/>
      <c r="GPB2" s="41"/>
      <c r="GPC2" s="41"/>
      <c r="GPD2" s="41"/>
      <c r="GPE2" s="41"/>
      <c r="GPF2" s="41"/>
      <c r="GPG2" s="41"/>
      <c r="GPH2" s="41"/>
      <c r="GPI2" s="41"/>
      <c r="GPJ2" s="41"/>
      <c r="GPK2" s="41"/>
      <c r="GPL2" s="41"/>
      <c r="GPM2" s="41"/>
      <c r="GPN2" s="41"/>
      <c r="GPO2" s="41"/>
      <c r="GPP2" s="41"/>
      <c r="GPQ2" s="41"/>
      <c r="GPR2" s="41"/>
      <c r="GPS2" s="41"/>
      <c r="GPT2" s="41"/>
      <c r="GPU2" s="41"/>
      <c r="GPV2" s="41"/>
      <c r="GPW2" s="41"/>
      <c r="GPX2" s="41"/>
      <c r="GPY2" s="41"/>
      <c r="GPZ2" s="41"/>
      <c r="GQA2" s="41"/>
      <c r="GQB2" s="41"/>
      <c r="GQC2" s="41"/>
      <c r="GQD2" s="41"/>
      <c r="GQE2" s="41"/>
      <c r="GQF2" s="41"/>
      <c r="GQG2" s="41"/>
      <c r="GQH2" s="41"/>
      <c r="GQI2" s="41"/>
      <c r="GQJ2" s="41"/>
      <c r="GQK2" s="41"/>
      <c r="GQL2" s="41"/>
      <c r="GQM2" s="41"/>
      <c r="GQN2" s="41"/>
      <c r="GQO2" s="41"/>
      <c r="GQP2" s="41"/>
      <c r="GQQ2" s="41"/>
      <c r="GQR2" s="41"/>
      <c r="GQS2" s="41"/>
      <c r="GQT2" s="41"/>
      <c r="GQU2" s="41"/>
      <c r="GQV2" s="41"/>
      <c r="GQW2" s="41"/>
      <c r="GQX2" s="41"/>
      <c r="GQY2" s="41"/>
      <c r="GQZ2" s="41"/>
      <c r="GRA2" s="41"/>
      <c r="GRB2" s="41"/>
      <c r="GRC2" s="41"/>
      <c r="GRD2" s="41"/>
      <c r="GRE2" s="41"/>
      <c r="GRF2" s="41"/>
      <c r="GRG2" s="41"/>
      <c r="GRH2" s="41"/>
      <c r="GRI2" s="41"/>
      <c r="GRJ2" s="41"/>
      <c r="GRK2" s="41"/>
      <c r="GRL2" s="41"/>
      <c r="GRM2" s="41"/>
      <c r="GRN2" s="41"/>
      <c r="GRO2" s="41"/>
      <c r="GRP2" s="41"/>
      <c r="GRQ2" s="41"/>
      <c r="GRR2" s="41"/>
      <c r="GRS2" s="41"/>
      <c r="GRT2" s="41"/>
      <c r="GRU2" s="41"/>
      <c r="GRV2" s="41"/>
      <c r="GRW2" s="41"/>
      <c r="GRX2" s="41"/>
      <c r="GRY2" s="41"/>
      <c r="GRZ2" s="41"/>
      <c r="GSA2" s="41"/>
      <c r="GSB2" s="41"/>
      <c r="GSC2" s="41"/>
      <c r="GSD2" s="41"/>
      <c r="GSE2" s="41"/>
      <c r="GSF2" s="41"/>
      <c r="GSG2" s="41"/>
      <c r="GSH2" s="41"/>
      <c r="GSI2" s="41"/>
      <c r="GSJ2" s="41"/>
      <c r="GSK2" s="41"/>
      <c r="GSL2" s="41"/>
      <c r="GSM2" s="41"/>
      <c r="GSN2" s="41"/>
      <c r="GSO2" s="41"/>
      <c r="GSP2" s="41"/>
      <c r="GSQ2" s="41"/>
      <c r="GSR2" s="41"/>
      <c r="GSS2" s="41"/>
      <c r="GST2" s="41"/>
      <c r="GSU2" s="41"/>
      <c r="GSV2" s="41"/>
      <c r="GSW2" s="41"/>
      <c r="GSX2" s="41"/>
      <c r="GSY2" s="41"/>
      <c r="GSZ2" s="41"/>
      <c r="GTA2" s="41"/>
      <c r="GTB2" s="41"/>
      <c r="GTC2" s="41"/>
      <c r="GTD2" s="41"/>
      <c r="GTE2" s="41"/>
      <c r="GTF2" s="41"/>
      <c r="GTG2" s="41"/>
      <c r="GTH2" s="41"/>
      <c r="GTI2" s="41"/>
      <c r="GTJ2" s="41"/>
      <c r="GTK2" s="41"/>
      <c r="GTL2" s="41"/>
      <c r="GTM2" s="41"/>
      <c r="GTN2" s="41"/>
      <c r="GTO2" s="41"/>
      <c r="GTP2" s="41"/>
      <c r="GTQ2" s="41"/>
      <c r="GTR2" s="41"/>
      <c r="GTS2" s="41"/>
      <c r="GTT2" s="41"/>
      <c r="GTU2" s="41"/>
      <c r="GTV2" s="41"/>
      <c r="GTW2" s="41"/>
      <c r="GTX2" s="41"/>
      <c r="GTY2" s="41"/>
      <c r="GTZ2" s="41"/>
      <c r="GUA2" s="41"/>
      <c r="GUB2" s="41"/>
      <c r="GUC2" s="41"/>
      <c r="GUD2" s="41"/>
      <c r="GUE2" s="41"/>
      <c r="GUF2" s="41"/>
      <c r="GUG2" s="41"/>
      <c r="GUH2" s="41"/>
      <c r="GUI2" s="41"/>
      <c r="GUJ2" s="41"/>
      <c r="GUK2" s="41"/>
      <c r="GUL2" s="41"/>
      <c r="GUM2" s="41"/>
      <c r="GUN2" s="41"/>
      <c r="GUO2" s="41"/>
      <c r="GUP2" s="41"/>
      <c r="GUQ2" s="41"/>
      <c r="GUR2" s="41"/>
      <c r="GUS2" s="41"/>
      <c r="GUT2" s="41"/>
      <c r="GUU2" s="41"/>
      <c r="GUV2" s="41"/>
      <c r="GUW2" s="41"/>
      <c r="GUX2" s="41"/>
      <c r="GUY2" s="41"/>
      <c r="GUZ2" s="41"/>
      <c r="GVA2" s="41"/>
      <c r="GVB2" s="41"/>
      <c r="GVC2" s="41"/>
      <c r="GVD2" s="41"/>
      <c r="GVE2" s="41"/>
      <c r="GVF2" s="41"/>
      <c r="GVG2" s="41"/>
      <c r="GVH2" s="41"/>
      <c r="GVI2" s="41"/>
      <c r="GVJ2" s="41"/>
      <c r="GVK2" s="41"/>
      <c r="GVL2" s="41"/>
      <c r="GVM2" s="41"/>
      <c r="GVN2" s="41"/>
      <c r="GVO2" s="41"/>
      <c r="GVP2" s="41"/>
      <c r="GVQ2" s="41"/>
      <c r="GVR2" s="41"/>
      <c r="GVS2" s="41"/>
      <c r="GVT2" s="41"/>
      <c r="GVU2" s="41"/>
      <c r="GVV2" s="41"/>
      <c r="GVW2" s="41"/>
      <c r="GVX2" s="41"/>
      <c r="GVY2" s="41"/>
      <c r="GVZ2" s="41"/>
      <c r="GWA2" s="41"/>
      <c r="GWB2" s="41"/>
      <c r="GWC2" s="41"/>
      <c r="GWD2" s="41"/>
      <c r="GWE2" s="41"/>
      <c r="GWF2" s="41"/>
      <c r="GWG2" s="41"/>
      <c r="GWH2" s="41"/>
      <c r="GWI2" s="41"/>
      <c r="GWJ2" s="41"/>
      <c r="GWK2" s="41"/>
      <c r="GWL2" s="41"/>
      <c r="GWM2" s="41"/>
      <c r="GWN2" s="41"/>
      <c r="GWO2" s="41"/>
      <c r="GWP2" s="41"/>
      <c r="GWQ2" s="41"/>
      <c r="GWR2" s="41"/>
      <c r="GWS2" s="41"/>
      <c r="GWT2" s="41"/>
      <c r="GWU2" s="41"/>
      <c r="GWV2" s="41"/>
      <c r="GWW2" s="41"/>
      <c r="GWX2" s="41"/>
      <c r="GWY2" s="41"/>
      <c r="GWZ2" s="41"/>
      <c r="GXA2" s="41"/>
      <c r="GXB2" s="41"/>
      <c r="GXC2" s="41"/>
      <c r="GXD2" s="41"/>
      <c r="GXE2" s="41"/>
      <c r="GXF2" s="41"/>
      <c r="GXG2" s="41"/>
      <c r="GXH2" s="41"/>
      <c r="GXI2" s="41"/>
      <c r="GXJ2" s="41"/>
      <c r="GXK2" s="41"/>
      <c r="GXL2" s="41"/>
      <c r="GXM2" s="41"/>
      <c r="GXN2" s="41"/>
      <c r="GXO2" s="41"/>
      <c r="GXP2" s="41"/>
      <c r="GXQ2" s="41"/>
      <c r="GXR2" s="41"/>
      <c r="GXS2" s="41"/>
      <c r="GXT2" s="41"/>
      <c r="GXU2" s="41"/>
      <c r="GXV2" s="41"/>
      <c r="GXW2" s="41"/>
      <c r="GXX2" s="41"/>
      <c r="GXY2" s="41"/>
      <c r="GXZ2" s="41"/>
      <c r="GYA2" s="41"/>
      <c r="GYB2" s="41"/>
      <c r="GYC2" s="41"/>
      <c r="GYD2" s="41"/>
      <c r="GYE2" s="41"/>
      <c r="GYF2" s="41"/>
      <c r="GYG2" s="41"/>
      <c r="GYH2" s="41"/>
      <c r="GYI2" s="41"/>
      <c r="GYJ2" s="41"/>
      <c r="GYK2" s="41"/>
      <c r="GYL2" s="41"/>
      <c r="GYM2" s="41"/>
      <c r="GYN2" s="41"/>
      <c r="GYO2" s="41"/>
      <c r="GYP2" s="41"/>
      <c r="GYQ2" s="41"/>
      <c r="GYR2" s="41"/>
      <c r="GYS2" s="41"/>
      <c r="GYT2" s="41"/>
      <c r="GYU2" s="41"/>
      <c r="GYV2" s="41"/>
      <c r="GYW2" s="41"/>
      <c r="GYX2" s="41"/>
      <c r="GYY2" s="41"/>
      <c r="GYZ2" s="41"/>
      <c r="GZA2" s="41"/>
      <c r="GZB2" s="41"/>
      <c r="GZC2" s="41"/>
      <c r="GZD2" s="41"/>
      <c r="GZE2" s="41"/>
      <c r="GZF2" s="41"/>
      <c r="GZG2" s="41"/>
      <c r="GZH2" s="41"/>
      <c r="GZI2" s="41"/>
      <c r="GZJ2" s="41"/>
      <c r="GZK2" s="41"/>
      <c r="GZL2" s="41"/>
      <c r="GZM2" s="41"/>
      <c r="GZN2" s="41"/>
      <c r="GZO2" s="41"/>
      <c r="GZP2" s="41"/>
      <c r="GZQ2" s="41"/>
      <c r="GZR2" s="41"/>
      <c r="GZS2" s="41"/>
      <c r="GZT2" s="41"/>
      <c r="GZU2" s="41"/>
      <c r="GZV2" s="41"/>
      <c r="GZW2" s="41"/>
      <c r="GZX2" s="41"/>
      <c r="GZY2" s="41"/>
      <c r="GZZ2" s="41"/>
      <c r="HAA2" s="41"/>
      <c r="HAB2" s="41"/>
      <c r="HAC2" s="41"/>
      <c r="HAD2" s="41"/>
      <c r="HAE2" s="41"/>
      <c r="HAF2" s="41"/>
      <c r="HAG2" s="41"/>
      <c r="HAH2" s="41"/>
      <c r="HAI2" s="41"/>
      <c r="HAJ2" s="41"/>
      <c r="HAK2" s="41"/>
      <c r="HAL2" s="41"/>
      <c r="HAM2" s="41"/>
      <c r="HAN2" s="41"/>
      <c r="HAO2" s="41"/>
      <c r="HAP2" s="41"/>
      <c r="HAQ2" s="41"/>
      <c r="HAR2" s="41"/>
      <c r="HAS2" s="41"/>
      <c r="HAT2" s="41"/>
      <c r="HAU2" s="41"/>
      <c r="HAV2" s="41"/>
      <c r="HAW2" s="41"/>
      <c r="HAX2" s="41"/>
      <c r="HAY2" s="41"/>
      <c r="HAZ2" s="41"/>
      <c r="HBA2" s="41"/>
      <c r="HBB2" s="41"/>
      <c r="HBC2" s="41"/>
      <c r="HBD2" s="41"/>
      <c r="HBE2" s="41"/>
      <c r="HBF2" s="41"/>
      <c r="HBG2" s="41"/>
      <c r="HBH2" s="41"/>
      <c r="HBI2" s="41"/>
      <c r="HBJ2" s="41"/>
      <c r="HBK2" s="41"/>
      <c r="HBL2" s="41"/>
      <c r="HBM2" s="41"/>
      <c r="HBN2" s="41"/>
      <c r="HBO2" s="41"/>
      <c r="HBP2" s="41"/>
      <c r="HBQ2" s="41"/>
      <c r="HBR2" s="41"/>
      <c r="HBS2" s="41"/>
      <c r="HBT2" s="41"/>
      <c r="HBU2" s="41"/>
      <c r="HBV2" s="41"/>
      <c r="HBW2" s="41"/>
      <c r="HBX2" s="41"/>
      <c r="HBY2" s="41"/>
      <c r="HBZ2" s="41"/>
      <c r="HCA2" s="41"/>
      <c r="HCB2" s="41"/>
      <c r="HCC2" s="41"/>
      <c r="HCD2" s="41"/>
      <c r="HCE2" s="41"/>
      <c r="HCF2" s="41"/>
      <c r="HCG2" s="41"/>
      <c r="HCH2" s="41"/>
      <c r="HCI2" s="41"/>
      <c r="HCJ2" s="41"/>
      <c r="HCK2" s="41"/>
      <c r="HCL2" s="41"/>
      <c r="HCM2" s="41"/>
      <c r="HCN2" s="41"/>
      <c r="HCO2" s="41"/>
      <c r="HCP2" s="41"/>
      <c r="HCQ2" s="41"/>
      <c r="HCR2" s="41"/>
      <c r="HCS2" s="41"/>
      <c r="HCT2" s="41"/>
      <c r="HCU2" s="41"/>
      <c r="HCV2" s="41"/>
      <c r="HCW2" s="41"/>
      <c r="HCX2" s="41"/>
      <c r="HCY2" s="41"/>
      <c r="HCZ2" s="41"/>
      <c r="HDA2" s="41"/>
      <c r="HDB2" s="41"/>
      <c r="HDC2" s="41"/>
      <c r="HDD2" s="41"/>
      <c r="HDE2" s="41"/>
      <c r="HDF2" s="41"/>
      <c r="HDG2" s="41"/>
      <c r="HDH2" s="41"/>
      <c r="HDI2" s="41"/>
      <c r="HDJ2" s="41"/>
      <c r="HDK2" s="41"/>
      <c r="HDL2" s="41"/>
      <c r="HDM2" s="41"/>
      <c r="HDN2" s="41"/>
      <c r="HDO2" s="41"/>
      <c r="HDP2" s="41"/>
      <c r="HDQ2" s="41"/>
      <c r="HDR2" s="41"/>
      <c r="HDS2" s="41"/>
      <c r="HDT2" s="41"/>
      <c r="HDU2" s="41"/>
      <c r="HDV2" s="41"/>
      <c r="HDW2" s="41"/>
      <c r="HDX2" s="41"/>
      <c r="HDY2" s="41"/>
      <c r="HDZ2" s="41"/>
      <c r="HEA2" s="41"/>
      <c r="HEB2" s="41"/>
      <c r="HEC2" s="41"/>
      <c r="HED2" s="41"/>
      <c r="HEE2" s="41"/>
      <c r="HEF2" s="41"/>
      <c r="HEG2" s="41"/>
      <c r="HEH2" s="41"/>
      <c r="HEI2" s="41"/>
      <c r="HEJ2" s="41"/>
      <c r="HEK2" s="41"/>
      <c r="HEL2" s="41"/>
      <c r="HEM2" s="41"/>
      <c r="HEN2" s="41"/>
      <c r="HEO2" s="41"/>
      <c r="HEP2" s="41"/>
      <c r="HEQ2" s="41"/>
      <c r="HER2" s="41"/>
      <c r="HES2" s="41"/>
      <c r="HET2" s="41"/>
      <c r="HEU2" s="41"/>
      <c r="HEV2" s="41"/>
      <c r="HEW2" s="41"/>
      <c r="HEX2" s="41"/>
      <c r="HEY2" s="41"/>
      <c r="HEZ2" s="41"/>
      <c r="HFA2" s="41"/>
      <c r="HFB2" s="41"/>
      <c r="HFC2" s="41"/>
      <c r="HFD2" s="41"/>
      <c r="HFE2" s="41"/>
      <c r="HFF2" s="41"/>
      <c r="HFG2" s="41"/>
      <c r="HFH2" s="41"/>
      <c r="HFI2" s="41"/>
      <c r="HFJ2" s="41"/>
      <c r="HFK2" s="41"/>
      <c r="HFL2" s="41"/>
      <c r="HFM2" s="41"/>
      <c r="HFN2" s="41"/>
      <c r="HFO2" s="41"/>
      <c r="HFP2" s="41"/>
      <c r="HFQ2" s="41"/>
      <c r="HFR2" s="41"/>
      <c r="HFS2" s="41"/>
      <c r="HFT2" s="41"/>
      <c r="HFU2" s="41"/>
      <c r="HFV2" s="41"/>
      <c r="HFW2" s="41"/>
      <c r="HFX2" s="41"/>
      <c r="HFY2" s="41"/>
      <c r="HFZ2" s="41"/>
      <c r="HGA2" s="41"/>
      <c r="HGB2" s="41"/>
      <c r="HGC2" s="41"/>
      <c r="HGD2" s="41"/>
      <c r="HGE2" s="41"/>
      <c r="HGF2" s="41"/>
      <c r="HGG2" s="41"/>
      <c r="HGH2" s="41"/>
      <c r="HGI2" s="41"/>
      <c r="HGJ2" s="41"/>
      <c r="HGK2" s="41"/>
      <c r="HGL2" s="41"/>
      <c r="HGM2" s="41"/>
      <c r="HGN2" s="41"/>
      <c r="HGO2" s="41"/>
      <c r="HGP2" s="41"/>
      <c r="HGQ2" s="41"/>
      <c r="HGR2" s="41"/>
      <c r="HGS2" s="41"/>
      <c r="HGT2" s="41"/>
      <c r="HGU2" s="41"/>
      <c r="HGV2" s="41"/>
      <c r="HGW2" s="41"/>
      <c r="HGX2" s="41"/>
      <c r="HGY2" s="41"/>
      <c r="HGZ2" s="41"/>
      <c r="HHA2" s="41"/>
      <c r="HHB2" s="41"/>
      <c r="HHC2" s="41"/>
      <c r="HHD2" s="41"/>
      <c r="HHE2" s="41"/>
      <c r="HHF2" s="41"/>
      <c r="HHG2" s="41"/>
      <c r="HHH2" s="41"/>
      <c r="HHI2" s="41"/>
      <c r="HHJ2" s="41"/>
      <c r="HHK2" s="41"/>
      <c r="HHL2" s="41"/>
      <c r="HHM2" s="41"/>
      <c r="HHN2" s="41"/>
      <c r="HHO2" s="41"/>
      <c r="HHP2" s="41"/>
      <c r="HHQ2" s="41"/>
      <c r="HHR2" s="41"/>
      <c r="HHS2" s="41"/>
      <c r="HHT2" s="41"/>
      <c r="HHU2" s="41"/>
      <c r="HHV2" s="41"/>
      <c r="HHW2" s="41"/>
      <c r="HHX2" s="41"/>
      <c r="HHY2" s="41"/>
      <c r="HHZ2" s="41"/>
      <c r="HIA2" s="41"/>
      <c r="HIB2" s="41"/>
      <c r="HIC2" s="41"/>
      <c r="HID2" s="41"/>
      <c r="HIE2" s="41"/>
      <c r="HIF2" s="41"/>
      <c r="HIG2" s="41"/>
      <c r="HIH2" s="41"/>
      <c r="HII2" s="41"/>
      <c r="HIJ2" s="41"/>
      <c r="HIK2" s="41"/>
      <c r="HIL2" s="41"/>
      <c r="HIM2" s="41"/>
      <c r="HIN2" s="41"/>
      <c r="HIO2" s="41"/>
      <c r="HIP2" s="41"/>
      <c r="HIQ2" s="41"/>
      <c r="HIR2" s="41"/>
      <c r="HIS2" s="41"/>
      <c r="HIT2" s="41"/>
      <c r="HIU2" s="41"/>
      <c r="HIV2" s="41"/>
      <c r="HIW2" s="41"/>
      <c r="HIX2" s="41"/>
      <c r="HIY2" s="41"/>
      <c r="HIZ2" s="41"/>
      <c r="HJA2" s="41"/>
      <c r="HJB2" s="41"/>
      <c r="HJC2" s="41"/>
      <c r="HJD2" s="41"/>
      <c r="HJE2" s="41"/>
      <c r="HJF2" s="41"/>
      <c r="HJG2" s="41"/>
      <c r="HJH2" s="41"/>
      <c r="HJI2" s="41"/>
      <c r="HJJ2" s="41"/>
      <c r="HJK2" s="41"/>
      <c r="HJL2" s="41"/>
      <c r="HJM2" s="41"/>
      <c r="HJN2" s="41"/>
      <c r="HJO2" s="41"/>
      <c r="HJP2" s="41"/>
      <c r="HJQ2" s="41"/>
      <c r="HJR2" s="41"/>
      <c r="HJS2" s="41"/>
      <c r="HJT2" s="41"/>
      <c r="HJU2" s="41"/>
      <c r="HJV2" s="41"/>
      <c r="HJW2" s="41"/>
      <c r="HJX2" s="41"/>
      <c r="HJY2" s="41"/>
      <c r="HJZ2" s="41"/>
      <c r="HKA2" s="41"/>
      <c r="HKB2" s="41"/>
      <c r="HKC2" s="41"/>
      <c r="HKD2" s="41"/>
      <c r="HKE2" s="41"/>
      <c r="HKF2" s="41"/>
      <c r="HKG2" s="41"/>
      <c r="HKH2" s="41"/>
      <c r="HKI2" s="41"/>
      <c r="HKJ2" s="41"/>
      <c r="HKK2" s="41"/>
      <c r="HKL2" s="41"/>
      <c r="HKM2" s="41"/>
      <c r="HKN2" s="41"/>
      <c r="HKO2" s="41"/>
      <c r="HKP2" s="41"/>
      <c r="HKQ2" s="41"/>
      <c r="HKR2" s="41"/>
      <c r="HKS2" s="41"/>
      <c r="HKT2" s="41"/>
      <c r="HKU2" s="41"/>
      <c r="HKV2" s="41"/>
      <c r="HKW2" s="41"/>
      <c r="HKX2" s="41"/>
      <c r="HKY2" s="41"/>
      <c r="HKZ2" s="41"/>
      <c r="HLA2" s="41"/>
      <c r="HLB2" s="41"/>
      <c r="HLC2" s="41"/>
      <c r="HLD2" s="41"/>
      <c r="HLE2" s="41"/>
      <c r="HLF2" s="41"/>
      <c r="HLG2" s="41"/>
      <c r="HLH2" s="41"/>
      <c r="HLI2" s="41"/>
      <c r="HLJ2" s="41"/>
      <c r="HLK2" s="41"/>
      <c r="HLL2" s="41"/>
      <c r="HLM2" s="41"/>
      <c r="HLN2" s="41"/>
      <c r="HLO2" s="41"/>
      <c r="HLP2" s="41"/>
      <c r="HLQ2" s="41"/>
      <c r="HLR2" s="41"/>
      <c r="HLS2" s="41"/>
      <c r="HLT2" s="41"/>
      <c r="HLU2" s="41"/>
      <c r="HLV2" s="41"/>
      <c r="HLW2" s="41"/>
      <c r="HLX2" s="41"/>
      <c r="HLY2" s="41"/>
      <c r="HLZ2" s="41"/>
      <c r="HMA2" s="41"/>
      <c r="HMB2" s="41"/>
      <c r="HMC2" s="41"/>
      <c r="HMD2" s="41"/>
      <c r="HME2" s="41"/>
      <c r="HMF2" s="41"/>
      <c r="HMG2" s="41"/>
      <c r="HMH2" s="41"/>
      <c r="HMI2" s="41"/>
      <c r="HMJ2" s="41"/>
      <c r="HMK2" s="41"/>
      <c r="HML2" s="41"/>
      <c r="HMM2" s="41"/>
      <c r="HMN2" s="41"/>
      <c r="HMO2" s="41"/>
      <c r="HMP2" s="41"/>
      <c r="HMQ2" s="41"/>
      <c r="HMR2" s="41"/>
      <c r="HMS2" s="41"/>
      <c r="HMT2" s="41"/>
      <c r="HMU2" s="41"/>
      <c r="HMV2" s="41"/>
      <c r="HMW2" s="41"/>
      <c r="HMX2" s="41"/>
      <c r="HMY2" s="41"/>
      <c r="HMZ2" s="41"/>
      <c r="HNA2" s="41"/>
      <c r="HNB2" s="41"/>
      <c r="HNC2" s="41"/>
      <c r="HND2" s="41"/>
      <c r="HNE2" s="41"/>
      <c r="HNF2" s="41"/>
      <c r="HNG2" s="41"/>
      <c r="HNH2" s="41"/>
      <c r="HNI2" s="41"/>
      <c r="HNJ2" s="41"/>
      <c r="HNK2" s="41"/>
      <c r="HNL2" s="41"/>
      <c r="HNM2" s="41"/>
      <c r="HNN2" s="41"/>
      <c r="HNO2" s="41"/>
      <c r="HNP2" s="41"/>
      <c r="HNQ2" s="41"/>
      <c r="HNR2" s="41"/>
      <c r="HNS2" s="41"/>
      <c r="HNT2" s="41"/>
      <c r="HNU2" s="41"/>
      <c r="HNV2" s="41"/>
      <c r="HNW2" s="41"/>
      <c r="HNX2" s="41"/>
      <c r="HNY2" s="41"/>
      <c r="HNZ2" s="41"/>
      <c r="HOA2" s="41"/>
      <c r="HOB2" s="41"/>
      <c r="HOC2" s="41"/>
      <c r="HOD2" s="41"/>
      <c r="HOE2" s="41"/>
      <c r="HOF2" s="41"/>
      <c r="HOG2" s="41"/>
      <c r="HOH2" s="41"/>
      <c r="HOI2" s="41"/>
      <c r="HOJ2" s="41"/>
      <c r="HOK2" s="41"/>
      <c r="HOL2" s="41"/>
      <c r="HOM2" s="41"/>
      <c r="HON2" s="41"/>
      <c r="HOO2" s="41"/>
      <c r="HOP2" s="41"/>
      <c r="HOQ2" s="41"/>
      <c r="HOR2" s="41"/>
      <c r="HOS2" s="41"/>
      <c r="HOT2" s="41"/>
      <c r="HOU2" s="41"/>
      <c r="HOV2" s="41"/>
      <c r="HOW2" s="41"/>
      <c r="HOX2" s="41"/>
      <c r="HOY2" s="41"/>
      <c r="HOZ2" s="41"/>
      <c r="HPA2" s="41"/>
      <c r="HPB2" s="41"/>
      <c r="HPC2" s="41"/>
      <c r="HPD2" s="41"/>
      <c r="HPE2" s="41"/>
      <c r="HPF2" s="41"/>
      <c r="HPG2" s="41"/>
      <c r="HPH2" s="41"/>
      <c r="HPI2" s="41"/>
      <c r="HPJ2" s="41"/>
      <c r="HPK2" s="41"/>
      <c r="HPL2" s="41"/>
      <c r="HPM2" s="41"/>
      <c r="HPN2" s="41"/>
      <c r="HPO2" s="41"/>
      <c r="HPP2" s="41"/>
      <c r="HPQ2" s="41"/>
      <c r="HPR2" s="41"/>
      <c r="HPS2" s="41"/>
      <c r="HPT2" s="41"/>
      <c r="HPU2" s="41"/>
      <c r="HPV2" s="41"/>
      <c r="HPW2" s="41"/>
      <c r="HPX2" s="41"/>
      <c r="HPY2" s="41"/>
      <c r="HPZ2" s="41"/>
      <c r="HQA2" s="41"/>
      <c r="HQB2" s="41"/>
      <c r="HQC2" s="41"/>
      <c r="HQD2" s="41"/>
      <c r="HQE2" s="41"/>
      <c r="HQF2" s="41"/>
      <c r="HQG2" s="41"/>
      <c r="HQH2" s="41"/>
      <c r="HQI2" s="41"/>
      <c r="HQJ2" s="41"/>
      <c r="HQK2" s="41"/>
      <c r="HQL2" s="41"/>
      <c r="HQM2" s="41"/>
      <c r="HQN2" s="41"/>
      <c r="HQO2" s="41"/>
      <c r="HQP2" s="41"/>
      <c r="HQQ2" s="41"/>
      <c r="HQR2" s="41"/>
      <c r="HQS2" s="41"/>
      <c r="HQT2" s="41"/>
      <c r="HQU2" s="41"/>
      <c r="HQV2" s="41"/>
      <c r="HQW2" s="41"/>
      <c r="HQX2" s="41"/>
      <c r="HQY2" s="41"/>
      <c r="HQZ2" s="41"/>
      <c r="HRA2" s="41"/>
      <c r="HRB2" s="41"/>
      <c r="HRC2" s="41"/>
      <c r="HRD2" s="41"/>
      <c r="HRE2" s="41"/>
      <c r="HRF2" s="41"/>
      <c r="HRG2" s="41"/>
      <c r="HRH2" s="41"/>
      <c r="HRI2" s="41"/>
      <c r="HRJ2" s="41"/>
      <c r="HRK2" s="41"/>
      <c r="HRL2" s="41"/>
      <c r="HRM2" s="41"/>
      <c r="HRN2" s="41"/>
      <c r="HRO2" s="41"/>
      <c r="HRP2" s="41"/>
      <c r="HRQ2" s="41"/>
      <c r="HRR2" s="41"/>
      <c r="HRS2" s="41"/>
      <c r="HRT2" s="41"/>
      <c r="HRU2" s="41"/>
      <c r="HRV2" s="41"/>
      <c r="HRW2" s="41"/>
      <c r="HRX2" s="41"/>
      <c r="HRY2" s="41"/>
      <c r="HRZ2" s="41"/>
      <c r="HSA2" s="41"/>
      <c r="HSB2" s="41"/>
      <c r="HSC2" s="41"/>
      <c r="HSD2" s="41"/>
      <c r="HSE2" s="41"/>
      <c r="HSF2" s="41"/>
      <c r="HSG2" s="41"/>
      <c r="HSH2" s="41"/>
      <c r="HSI2" s="41"/>
      <c r="HSJ2" s="41"/>
      <c r="HSK2" s="41"/>
      <c r="HSL2" s="41"/>
      <c r="HSM2" s="41"/>
      <c r="HSN2" s="41"/>
      <c r="HSO2" s="41"/>
      <c r="HSP2" s="41"/>
      <c r="HSQ2" s="41"/>
      <c r="HSR2" s="41"/>
      <c r="HSS2" s="41"/>
      <c r="HST2" s="41"/>
      <c r="HSU2" s="41"/>
      <c r="HSV2" s="41"/>
      <c r="HSW2" s="41"/>
      <c r="HSX2" s="41"/>
      <c r="HSY2" s="41"/>
      <c r="HSZ2" s="41"/>
      <c r="HTA2" s="41"/>
      <c r="HTB2" s="41"/>
      <c r="HTC2" s="41"/>
      <c r="HTD2" s="41"/>
      <c r="HTE2" s="41"/>
      <c r="HTF2" s="41"/>
      <c r="HTG2" s="41"/>
      <c r="HTH2" s="41"/>
      <c r="HTI2" s="41"/>
      <c r="HTJ2" s="41"/>
      <c r="HTK2" s="41"/>
      <c r="HTL2" s="41"/>
      <c r="HTM2" s="41"/>
      <c r="HTN2" s="41"/>
      <c r="HTO2" s="41"/>
      <c r="HTP2" s="41"/>
      <c r="HTQ2" s="41"/>
      <c r="HTR2" s="41"/>
      <c r="HTS2" s="41"/>
      <c r="HTT2" s="41"/>
      <c r="HTU2" s="41"/>
      <c r="HTV2" s="41"/>
      <c r="HTW2" s="41"/>
      <c r="HTX2" s="41"/>
      <c r="HTY2" s="41"/>
      <c r="HTZ2" s="41"/>
      <c r="HUA2" s="41"/>
      <c r="HUB2" s="41"/>
      <c r="HUC2" s="41"/>
      <c r="HUD2" s="41"/>
      <c r="HUE2" s="41"/>
      <c r="HUF2" s="41"/>
      <c r="HUG2" s="41"/>
      <c r="HUH2" s="41"/>
      <c r="HUI2" s="41"/>
      <c r="HUJ2" s="41"/>
      <c r="HUK2" s="41"/>
      <c r="HUL2" s="41"/>
      <c r="HUM2" s="41"/>
      <c r="HUN2" s="41"/>
      <c r="HUO2" s="41"/>
      <c r="HUP2" s="41"/>
      <c r="HUQ2" s="41"/>
      <c r="HUR2" s="41"/>
      <c r="HUS2" s="41"/>
      <c r="HUT2" s="41"/>
      <c r="HUU2" s="41"/>
      <c r="HUV2" s="41"/>
      <c r="HUW2" s="41"/>
      <c r="HUX2" s="41"/>
      <c r="HUY2" s="41"/>
      <c r="HUZ2" s="41"/>
      <c r="HVA2" s="41"/>
      <c r="HVB2" s="41"/>
      <c r="HVC2" s="41"/>
      <c r="HVD2" s="41"/>
      <c r="HVE2" s="41"/>
      <c r="HVF2" s="41"/>
      <c r="HVG2" s="41"/>
      <c r="HVH2" s="41"/>
      <c r="HVI2" s="41"/>
      <c r="HVJ2" s="41"/>
      <c r="HVK2" s="41"/>
      <c r="HVL2" s="41"/>
      <c r="HVM2" s="41"/>
      <c r="HVN2" s="41"/>
      <c r="HVO2" s="41"/>
      <c r="HVP2" s="41"/>
      <c r="HVQ2" s="41"/>
      <c r="HVR2" s="41"/>
      <c r="HVS2" s="41"/>
      <c r="HVT2" s="41"/>
      <c r="HVU2" s="41"/>
      <c r="HVV2" s="41"/>
      <c r="HVW2" s="41"/>
      <c r="HVX2" s="41"/>
      <c r="HVY2" s="41"/>
      <c r="HVZ2" s="41"/>
      <c r="HWA2" s="41"/>
      <c r="HWB2" s="41"/>
      <c r="HWC2" s="41"/>
      <c r="HWD2" s="41"/>
      <c r="HWE2" s="41"/>
      <c r="HWF2" s="41"/>
      <c r="HWG2" s="41"/>
      <c r="HWH2" s="41"/>
      <c r="HWI2" s="41"/>
      <c r="HWJ2" s="41"/>
      <c r="HWK2" s="41"/>
      <c r="HWL2" s="41"/>
      <c r="HWM2" s="41"/>
      <c r="HWN2" s="41"/>
      <c r="HWO2" s="41"/>
      <c r="HWP2" s="41"/>
      <c r="HWQ2" s="41"/>
      <c r="HWR2" s="41"/>
      <c r="HWS2" s="41"/>
      <c r="HWT2" s="41"/>
      <c r="HWU2" s="41"/>
      <c r="HWV2" s="41"/>
      <c r="HWW2" s="41"/>
      <c r="HWX2" s="41"/>
      <c r="HWY2" s="41"/>
      <c r="HWZ2" s="41"/>
      <c r="HXA2" s="41"/>
      <c r="HXB2" s="41"/>
      <c r="HXC2" s="41"/>
      <c r="HXD2" s="41"/>
      <c r="HXE2" s="41"/>
      <c r="HXF2" s="41"/>
      <c r="HXG2" s="41"/>
      <c r="HXH2" s="41"/>
      <c r="HXI2" s="41"/>
      <c r="HXJ2" s="41"/>
      <c r="HXK2" s="41"/>
      <c r="HXL2" s="41"/>
      <c r="HXM2" s="41"/>
      <c r="HXN2" s="41"/>
      <c r="HXO2" s="41"/>
      <c r="HXP2" s="41"/>
      <c r="HXQ2" s="41"/>
      <c r="HXR2" s="41"/>
      <c r="HXS2" s="41"/>
      <c r="HXT2" s="41"/>
      <c r="HXU2" s="41"/>
      <c r="HXV2" s="41"/>
      <c r="HXW2" s="41"/>
      <c r="HXX2" s="41"/>
      <c r="HXY2" s="41"/>
      <c r="HXZ2" s="41"/>
      <c r="HYA2" s="41"/>
      <c r="HYB2" s="41"/>
      <c r="HYC2" s="41"/>
      <c r="HYD2" s="41"/>
      <c r="HYE2" s="41"/>
      <c r="HYF2" s="41"/>
      <c r="HYG2" s="41"/>
      <c r="HYH2" s="41"/>
      <c r="HYI2" s="41"/>
      <c r="HYJ2" s="41"/>
      <c r="HYK2" s="41"/>
      <c r="HYL2" s="41"/>
      <c r="HYM2" s="41"/>
      <c r="HYN2" s="41"/>
      <c r="HYO2" s="41"/>
      <c r="HYP2" s="41"/>
      <c r="HYQ2" s="41"/>
      <c r="HYR2" s="41"/>
      <c r="HYS2" s="41"/>
      <c r="HYT2" s="41"/>
      <c r="HYU2" s="41"/>
      <c r="HYV2" s="41"/>
      <c r="HYW2" s="41"/>
      <c r="HYX2" s="41"/>
      <c r="HYY2" s="41"/>
      <c r="HYZ2" s="41"/>
      <c r="HZA2" s="41"/>
      <c r="HZB2" s="41"/>
      <c r="HZC2" s="41"/>
      <c r="HZD2" s="41"/>
      <c r="HZE2" s="41"/>
      <c r="HZF2" s="41"/>
      <c r="HZG2" s="41"/>
      <c r="HZH2" s="41"/>
      <c r="HZI2" s="41"/>
      <c r="HZJ2" s="41"/>
      <c r="HZK2" s="41"/>
      <c r="HZL2" s="41"/>
      <c r="HZM2" s="41"/>
      <c r="HZN2" s="41"/>
      <c r="HZO2" s="41"/>
      <c r="HZP2" s="41"/>
      <c r="HZQ2" s="41"/>
      <c r="HZR2" s="41"/>
      <c r="HZS2" s="41"/>
      <c r="HZT2" s="41"/>
      <c r="HZU2" s="41"/>
      <c r="HZV2" s="41"/>
      <c r="HZW2" s="41"/>
      <c r="HZX2" s="41"/>
      <c r="HZY2" s="41"/>
      <c r="HZZ2" s="41"/>
      <c r="IAA2" s="41"/>
      <c r="IAB2" s="41"/>
      <c r="IAC2" s="41"/>
      <c r="IAD2" s="41"/>
      <c r="IAE2" s="41"/>
      <c r="IAF2" s="41"/>
      <c r="IAG2" s="41"/>
      <c r="IAH2" s="41"/>
      <c r="IAI2" s="41"/>
      <c r="IAJ2" s="41"/>
      <c r="IAK2" s="41"/>
      <c r="IAL2" s="41"/>
      <c r="IAM2" s="41"/>
      <c r="IAN2" s="41"/>
      <c r="IAO2" s="41"/>
      <c r="IAP2" s="41"/>
      <c r="IAQ2" s="41"/>
      <c r="IAR2" s="41"/>
      <c r="IAS2" s="41"/>
      <c r="IAT2" s="41"/>
      <c r="IAU2" s="41"/>
      <c r="IAV2" s="41"/>
      <c r="IAW2" s="41"/>
      <c r="IAX2" s="41"/>
      <c r="IAY2" s="41"/>
      <c r="IAZ2" s="41"/>
      <c r="IBA2" s="41"/>
      <c r="IBB2" s="41"/>
      <c r="IBC2" s="41"/>
      <c r="IBD2" s="41"/>
      <c r="IBE2" s="41"/>
      <c r="IBF2" s="41"/>
      <c r="IBG2" s="41"/>
      <c r="IBH2" s="41"/>
      <c r="IBI2" s="41"/>
      <c r="IBJ2" s="41"/>
      <c r="IBK2" s="41"/>
      <c r="IBL2" s="41"/>
      <c r="IBM2" s="41"/>
      <c r="IBN2" s="41"/>
      <c r="IBO2" s="41"/>
      <c r="IBP2" s="41"/>
      <c r="IBQ2" s="41"/>
      <c r="IBR2" s="41"/>
      <c r="IBS2" s="41"/>
      <c r="IBT2" s="41"/>
      <c r="IBU2" s="41"/>
      <c r="IBV2" s="41"/>
      <c r="IBW2" s="41"/>
      <c r="IBX2" s="41"/>
      <c r="IBY2" s="41"/>
      <c r="IBZ2" s="41"/>
      <c r="ICA2" s="41"/>
      <c r="ICB2" s="41"/>
      <c r="ICC2" s="41"/>
      <c r="ICD2" s="41"/>
      <c r="ICE2" s="41"/>
      <c r="ICF2" s="41"/>
      <c r="ICG2" s="41"/>
      <c r="ICH2" s="41"/>
      <c r="ICI2" s="41"/>
      <c r="ICJ2" s="41"/>
      <c r="ICK2" s="41"/>
      <c r="ICL2" s="41"/>
      <c r="ICM2" s="41"/>
      <c r="ICN2" s="41"/>
      <c r="ICO2" s="41"/>
      <c r="ICP2" s="41"/>
      <c r="ICQ2" s="41"/>
      <c r="ICR2" s="41"/>
      <c r="ICS2" s="41"/>
      <c r="ICT2" s="41"/>
      <c r="ICU2" s="41"/>
      <c r="ICV2" s="41"/>
      <c r="ICW2" s="41"/>
      <c r="ICX2" s="41"/>
      <c r="ICY2" s="41"/>
      <c r="ICZ2" s="41"/>
      <c r="IDA2" s="41"/>
      <c r="IDB2" s="41"/>
      <c r="IDC2" s="41"/>
      <c r="IDD2" s="41"/>
      <c r="IDE2" s="41"/>
      <c r="IDF2" s="41"/>
      <c r="IDG2" s="41"/>
      <c r="IDH2" s="41"/>
      <c r="IDI2" s="41"/>
      <c r="IDJ2" s="41"/>
      <c r="IDK2" s="41"/>
      <c r="IDL2" s="41"/>
      <c r="IDM2" s="41"/>
      <c r="IDN2" s="41"/>
      <c r="IDO2" s="41"/>
      <c r="IDP2" s="41"/>
      <c r="IDQ2" s="41"/>
      <c r="IDR2" s="41"/>
      <c r="IDS2" s="41"/>
      <c r="IDT2" s="41"/>
      <c r="IDU2" s="41"/>
      <c r="IDV2" s="41"/>
      <c r="IDW2" s="41"/>
      <c r="IDX2" s="41"/>
      <c r="IDY2" s="41"/>
      <c r="IDZ2" s="41"/>
      <c r="IEA2" s="41"/>
      <c r="IEB2" s="41"/>
      <c r="IEC2" s="41"/>
      <c r="IED2" s="41"/>
      <c r="IEE2" s="41"/>
      <c r="IEF2" s="41"/>
      <c r="IEG2" s="41"/>
      <c r="IEH2" s="41"/>
      <c r="IEI2" s="41"/>
      <c r="IEJ2" s="41"/>
      <c r="IEK2" s="41"/>
      <c r="IEL2" s="41"/>
      <c r="IEM2" s="41"/>
      <c r="IEN2" s="41"/>
      <c r="IEO2" s="41"/>
      <c r="IEP2" s="41"/>
      <c r="IEQ2" s="41"/>
      <c r="IER2" s="41"/>
      <c r="IES2" s="41"/>
      <c r="IET2" s="41"/>
      <c r="IEU2" s="41"/>
      <c r="IEV2" s="41"/>
      <c r="IEW2" s="41"/>
      <c r="IEX2" s="41"/>
      <c r="IEY2" s="41"/>
      <c r="IEZ2" s="41"/>
      <c r="IFA2" s="41"/>
      <c r="IFB2" s="41"/>
      <c r="IFC2" s="41"/>
      <c r="IFD2" s="41"/>
      <c r="IFE2" s="41"/>
      <c r="IFF2" s="41"/>
      <c r="IFG2" s="41"/>
      <c r="IFH2" s="41"/>
      <c r="IFI2" s="41"/>
      <c r="IFJ2" s="41"/>
      <c r="IFK2" s="41"/>
      <c r="IFL2" s="41"/>
      <c r="IFM2" s="41"/>
      <c r="IFN2" s="41"/>
      <c r="IFO2" s="41"/>
      <c r="IFP2" s="41"/>
      <c r="IFQ2" s="41"/>
      <c r="IFR2" s="41"/>
      <c r="IFS2" s="41"/>
      <c r="IFT2" s="41"/>
      <c r="IFU2" s="41"/>
      <c r="IFV2" s="41"/>
      <c r="IFW2" s="41"/>
      <c r="IFX2" s="41"/>
      <c r="IFY2" s="41"/>
      <c r="IFZ2" s="41"/>
      <c r="IGA2" s="41"/>
      <c r="IGB2" s="41"/>
      <c r="IGC2" s="41"/>
      <c r="IGD2" s="41"/>
      <c r="IGE2" s="41"/>
      <c r="IGF2" s="41"/>
      <c r="IGG2" s="41"/>
      <c r="IGH2" s="41"/>
      <c r="IGI2" s="41"/>
      <c r="IGJ2" s="41"/>
      <c r="IGK2" s="41"/>
      <c r="IGL2" s="41"/>
      <c r="IGM2" s="41"/>
      <c r="IGN2" s="41"/>
      <c r="IGO2" s="41"/>
      <c r="IGP2" s="41"/>
      <c r="IGQ2" s="41"/>
      <c r="IGR2" s="41"/>
      <c r="IGS2" s="41"/>
      <c r="IGT2" s="41"/>
      <c r="IGU2" s="41"/>
      <c r="IGV2" s="41"/>
      <c r="IGW2" s="41"/>
      <c r="IGX2" s="41"/>
      <c r="IGY2" s="41"/>
      <c r="IGZ2" s="41"/>
      <c r="IHA2" s="41"/>
      <c r="IHB2" s="41"/>
      <c r="IHC2" s="41"/>
      <c r="IHD2" s="41"/>
      <c r="IHE2" s="41"/>
      <c r="IHF2" s="41"/>
      <c r="IHG2" s="41"/>
      <c r="IHH2" s="41"/>
      <c r="IHI2" s="41"/>
      <c r="IHJ2" s="41"/>
      <c r="IHK2" s="41"/>
      <c r="IHL2" s="41"/>
      <c r="IHM2" s="41"/>
      <c r="IHN2" s="41"/>
      <c r="IHO2" s="41"/>
      <c r="IHP2" s="41"/>
      <c r="IHQ2" s="41"/>
      <c r="IHR2" s="41"/>
      <c r="IHS2" s="41"/>
      <c r="IHT2" s="41"/>
      <c r="IHU2" s="41"/>
      <c r="IHV2" s="41"/>
      <c r="IHW2" s="41"/>
      <c r="IHX2" s="41"/>
      <c r="IHY2" s="41"/>
      <c r="IHZ2" s="41"/>
      <c r="IIA2" s="41"/>
      <c r="IIB2" s="41"/>
      <c r="IIC2" s="41"/>
      <c r="IID2" s="41"/>
      <c r="IIE2" s="41"/>
      <c r="IIF2" s="41"/>
      <c r="IIG2" s="41"/>
      <c r="IIH2" s="41"/>
      <c r="III2" s="41"/>
      <c r="IIJ2" s="41"/>
      <c r="IIK2" s="41"/>
      <c r="IIL2" s="41"/>
      <c r="IIM2" s="41"/>
      <c r="IIN2" s="41"/>
      <c r="IIO2" s="41"/>
      <c r="IIP2" s="41"/>
      <c r="IIQ2" s="41"/>
      <c r="IIR2" s="41"/>
      <c r="IIS2" s="41"/>
      <c r="IIT2" s="41"/>
      <c r="IIU2" s="41"/>
      <c r="IIV2" s="41"/>
      <c r="IIW2" s="41"/>
      <c r="IIX2" s="41"/>
      <c r="IIY2" s="41"/>
      <c r="IIZ2" s="41"/>
      <c r="IJA2" s="41"/>
      <c r="IJB2" s="41"/>
      <c r="IJC2" s="41"/>
      <c r="IJD2" s="41"/>
      <c r="IJE2" s="41"/>
      <c r="IJF2" s="41"/>
      <c r="IJG2" s="41"/>
      <c r="IJH2" s="41"/>
      <c r="IJI2" s="41"/>
      <c r="IJJ2" s="41"/>
      <c r="IJK2" s="41"/>
      <c r="IJL2" s="41"/>
      <c r="IJM2" s="41"/>
      <c r="IJN2" s="41"/>
      <c r="IJO2" s="41"/>
      <c r="IJP2" s="41"/>
      <c r="IJQ2" s="41"/>
      <c r="IJR2" s="41"/>
      <c r="IJS2" s="41"/>
      <c r="IJT2" s="41"/>
      <c r="IJU2" s="41"/>
      <c r="IJV2" s="41"/>
      <c r="IJW2" s="41"/>
      <c r="IJX2" s="41"/>
      <c r="IJY2" s="41"/>
      <c r="IJZ2" s="41"/>
      <c r="IKA2" s="41"/>
      <c r="IKB2" s="41"/>
      <c r="IKC2" s="41"/>
      <c r="IKD2" s="41"/>
      <c r="IKE2" s="41"/>
      <c r="IKF2" s="41"/>
      <c r="IKG2" s="41"/>
      <c r="IKH2" s="41"/>
      <c r="IKI2" s="41"/>
      <c r="IKJ2" s="41"/>
      <c r="IKK2" s="41"/>
      <c r="IKL2" s="41"/>
      <c r="IKM2" s="41"/>
      <c r="IKN2" s="41"/>
      <c r="IKO2" s="41"/>
      <c r="IKP2" s="41"/>
      <c r="IKQ2" s="41"/>
      <c r="IKR2" s="41"/>
      <c r="IKS2" s="41"/>
      <c r="IKT2" s="41"/>
      <c r="IKU2" s="41"/>
      <c r="IKV2" s="41"/>
      <c r="IKW2" s="41"/>
      <c r="IKX2" s="41"/>
      <c r="IKY2" s="41"/>
      <c r="IKZ2" s="41"/>
      <c r="ILA2" s="41"/>
      <c r="ILB2" s="41"/>
      <c r="ILC2" s="41"/>
      <c r="ILD2" s="41"/>
      <c r="ILE2" s="41"/>
      <c r="ILF2" s="41"/>
      <c r="ILG2" s="41"/>
      <c r="ILH2" s="41"/>
      <c r="ILI2" s="41"/>
      <c r="ILJ2" s="41"/>
      <c r="ILK2" s="41"/>
      <c r="ILL2" s="41"/>
      <c r="ILM2" s="41"/>
      <c r="ILN2" s="41"/>
      <c r="ILO2" s="41"/>
      <c r="ILP2" s="41"/>
      <c r="ILQ2" s="41"/>
      <c r="ILR2" s="41"/>
      <c r="ILS2" s="41"/>
      <c r="ILT2" s="41"/>
      <c r="ILU2" s="41"/>
      <c r="ILV2" s="41"/>
      <c r="ILW2" s="41"/>
      <c r="ILX2" s="41"/>
      <c r="ILY2" s="41"/>
      <c r="ILZ2" s="41"/>
      <c r="IMA2" s="41"/>
      <c r="IMB2" s="41"/>
      <c r="IMC2" s="41"/>
      <c r="IMD2" s="41"/>
      <c r="IME2" s="41"/>
      <c r="IMF2" s="41"/>
      <c r="IMG2" s="41"/>
      <c r="IMH2" s="41"/>
      <c r="IMI2" s="41"/>
      <c r="IMJ2" s="41"/>
      <c r="IMK2" s="41"/>
      <c r="IML2" s="41"/>
      <c r="IMM2" s="41"/>
      <c r="IMN2" s="41"/>
      <c r="IMO2" s="41"/>
      <c r="IMP2" s="41"/>
      <c r="IMQ2" s="41"/>
      <c r="IMR2" s="41"/>
      <c r="IMS2" s="41"/>
      <c r="IMT2" s="41"/>
      <c r="IMU2" s="41"/>
      <c r="IMV2" s="41"/>
      <c r="IMW2" s="41"/>
      <c r="IMX2" s="41"/>
      <c r="IMY2" s="41"/>
      <c r="IMZ2" s="41"/>
      <c r="INA2" s="41"/>
      <c r="INB2" s="41"/>
      <c r="INC2" s="41"/>
      <c r="IND2" s="41"/>
      <c r="INE2" s="41"/>
      <c r="INF2" s="41"/>
      <c r="ING2" s="41"/>
      <c r="INH2" s="41"/>
      <c r="INI2" s="41"/>
      <c r="INJ2" s="41"/>
      <c r="INK2" s="41"/>
      <c r="INL2" s="41"/>
      <c r="INM2" s="41"/>
      <c r="INN2" s="41"/>
      <c r="INO2" s="41"/>
      <c r="INP2" s="41"/>
      <c r="INQ2" s="41"/>
      <c r="INR2" s="41"/>
      <c r="INS2" s="41"/>
      <c r="INT2" s="41"/>
      <c r="INU2" s="41"/>
      <c r="INV2" s="41"/>
      <c r="INW2" s="41"/>
      <c r="INX2" s="41"/>
      <c r="INY2" s="41"/>
      <c r="INZ2" s="41"/>
      <c r="IOA2" s="41"/>
      <c r="IOB2" s="41"/>
      <c r="IOC2" s="41"/>
      <c r="IOD2" s="41"/>
      <c r="IOE2" s="41"/>
      <c r="IOF2" s="41"/>
      <c r="IOG2" s="41"/>
      <c r="IOH2" s="41"/>
      <c r="IOI2" s="41"/>
      <c r="IOJ2" s="41"/>
      <c r="IOK2" s="41"/>
      <c r="IOL2" s="41"/>
      <c r="IOM2" s="41"/>
      <c r="ION2" s="41"/>
      <c r="IOO2" s="41"/>
      <c r="IOP2" s="41"/>
      <c r="IOQ2" s="41"/>
      <c r="IOR2" s="41"/>
      <c r="IOS2" s="41"/>
      <c r="IOT2" s="41"/>
      <c r="IOU2" s="41"/>
      <c r="IOV2" s="41"/>
      <c r="IOW2" s="41"/>
      <c r="IOX2" s="41"/>
      <c r="IOY2" s="41"/>
      <c r="IOZ2" s="41"/>
      <c r="IPA2" s="41"/>
      <c r="IPB2" s="41"/>
      <c r="IPC2" s="41"/>
      <c r="IPD2" s="41"/>
      <c r="IPE2" s="41"/>
      <c r="IPF2" s="41"/>
      <c r="IPG2" s="41"/>
      <c r="IPH2" s="41"/>
      <c r="IPI2" s="41"/>
      <c r="IPJ2" s="41"/>
      <c r="IPK2" s="41"/>
      <c r="IPL2" s="41"/>
      <c r="IPM2" s="41"/>
      <c r="IPN2" s="41"/>
      <c r="IPO2" s="41"/>
      <c r="IPP2" s="41"/>
      <c r="IPQ2" s="41"/>
      <c r="IPR2" s="41"/>
      <c r="IPS2" s="41"/>
      <c r="IPT2" s="41"/>
      <c r="IPU2" s="41"/>
      <c r="IPV2" s="41"/>
      <c r="IPW2" s="41"/>
      <c r="IPX2" s="41"/>
      <c r="IPY2" s="41"/>
      <c r="IPZ2" s="41"/>
      <c r="IQA2" s="41"/>
      <c r="IQB2" s="41"/>
      <c r="IQC2" s="41"/>
      <c r="IQD2" s="41"/>
      <c r="IQE2" s="41"/>
      <c r="IQF2" s="41"/>
      <c r="IQG2" s="41"/>
      <c r="IQH2" s="41"/>
      <c r="IQI2" s="41"/>
      <c r="IQJ2" s="41"/>
      <c r="IQK2" s="41"/>
      <c r="IQL2" s="41"/>
      <c r="IQM2" s="41"/>
      <c r="IQN2" s="41"/>
      <c r="IQO2" s="41"/>
      <c r="IQP2" s="41"/>
      <c r="IQQ2" s="41"/>
      <c r="IQR2" s="41"/>
      <c r="IQS2" s="41"/>
      <c r="IQT2" s="41"/>
      <c r="IQU2" s="41"/>
      <c r="IQV2" s="41"/>
      <c r="IQW2" s="41"/>
      <c r="IQX2" s="41"/>
      <c r="IQY2" s="41"/>
      <c r="IQZ2" s="41"/>
      <c r="IRA2" s="41"/>
      <c r="IRB2" s="41"/>
      <c r="IRC2" s="41"/>
      <c r="IRD2" s="41"/>
      <c r="IRE2" s="41"/>
      <c r="IRF2" s="41"/>
      <c r="IRG2" s="41"/>
      <c r="IRH2" s="41"/>
      <c r="IRI2" s="41"/>
      <c r="IRJ2" s="41"/>
      <c r="IRK2" s="41"/>
      <c r="IRL2" s="41"/>
      <c r="IRM2" s="41"/>
      <c r="IRN2" s="41"/>
      <c r="IRO2" s="41"/>
      <c r="IRP2" s="41"/>
      <c r="IRQ2" s="41"/>
      <c r="IRR2" s="41"/>
      <c r="IRS2" s="41"/>
      <c r="IRT2" s="41"/>
      <c r="IRU2" s="41"/>
      <c r="IRV2" s="41"/>
      <c r="IRW2" s="41"/>
      <c r="IRX2" s="41"/>
      <c r="IRY2" s="41"/>
      <c r="IRZ2" s="41"/>
      <c r="ISA2" s="41"/>
      <c r="ISB2" s="41"/>
      <c r="ISC2" s="41"/>
      <c r="ISD2" s="41"/>
      <c r="ISE2" s="41"/>
      <c r="ISF2" s="41"/>
      <c r="ISG2" s="41"/>
      <c r="ISH2" s="41"/>
      <c r="ISI2" s="41"/>
      <c r="ISJ2" s="41"/>
      <c r="ISK2" s="41"/>
      <c r="ISL2" s="41"/>
      <c r="ISM2" s="41"/>
      <c r="ISN2" s="41"/>
      <c r="ISO2" s="41"/>
      <c r="ISP2" s="41"/>
      <c r="ISQ2" s="41"/>
      <c r="ISR2" s="41"/>
      <c r="ISS2" s="41"/>
      <c r="IST2" s="41"/>
      <c r="ISU2" s="41"/>
      <c r="ISV2" s="41"/>
      <c r="ISW2" s="41"/>
      <c r="ISX2" s="41"/>
      <c r="ISY2" s="41"/>
      <c r="ISZ2" s="41"/>
      <c r="ITA2" s="41"/>
      <c r="ITB2" s="41"/>
      <c r="ITC2" s="41"/>
      <c r="ITD2" s="41"/>
      <c r="ITE2" s="41"/>
      <c r="ITF2" s="41"/>
      <c r="ITG2" s="41"/>
      <c r="ITH2" s="41"/>
      <c r="ITI2" s="41"/>
      <c r="ITJ2" s="41"/>
      <c r="ITK2" s="41"/>
      <c r="ITL2" s="41"/>
      <c r="ITM2" s="41"/>
      <c r="ITN2" s="41"/>
      <c r="ITO2" s="41"/>
      <c r="ITP2" s="41"/>
      <c r="ITQ2" s="41"/>
      <c r="ITR2" s="41"/>
      <c r="ITS2" s="41"/>
      <c r="ITT2" s="41"/>
      <c r="ITU2" s="41"/>
      <c r="ITV2" s="41"/>
      <c r="ITW2" s="41"/>
      <c r="ITX2" s="41"/>
      <c r="ITY2" s="41"/>
      <c r="ITZ2" s="41"/>
      <c r="IUA2" s="41"/>
      <c r="IUB2" s="41"/>
      <c r="IUC2" s="41"/>
      <c r="IUD2" s="41"/>
      <c r="IUE2" s="41"/>
      <c r="IUF2" s="41"/>
      <c r="IUG2" s="41"/>
      <c r="IUH2" s="41"/>
      <c r="IUI2" s="41"/>
      <c r="IUJ2" s="41"/>
      <c r="IUK2" s="41"/>
      <c r="IUL2" s="41"/>
      <c r="IUM2" s="41"/>
      <c r="IUN2" s="41"/>
      <c r="IUO2" s="41"/>
      <c r="IUP2" s="41"/>
      <c r="IUQ2" s="41"/>
      <c r="IUR2" s="41"/>
      <c r="IUS2" s="41"/>
      <c r="IUT2" s="41"/>
      <c r="IUU2" s="41"/>
      <c r="IUV2" s="41"/>
      <c r="IUW2" s="41"/>
      <c r="IUX2" s="41"/>
      <c r="IUY2" s="41"/>
      <c r="IUZ2" s="41"/>
      <c r="IVA2" s="41"/>
      <c r="IVB2" s="41"/>
      <c r="IVC2" s="41"/>
      <c r="IVD2" s="41"/>
      <c r="IVE2" s="41"/>
      <c r="IVF2" s="41"/>
      <c r="IVG2" s="41"/>
      <c r="IVH2" s="41"/>
      <c r="IVI2" s="41"/>
      <c r="IVJ2" s="41"/>
      <c r="IVK2" s="41"/>
      <c r="IVL2" s="41"/>
      <c r="IVM2" s="41"/>
      <c r="IVN2" s="41"/>
      <c r="IVO2" s="41"/>
      <c r="IVP2" s="41"/>
      <c r="IVQ2" s="41"/>
      <c r="IVR2" s="41"/>
      <c r="IVS2" s="41"/>
      <c r="IVT2" s="41"/>
      <c r="IVU2" s="41"/>
      <c r="IVV2" s="41"/>
      <c r="IVW2" s="41"/>
      <c r="IVX2" s="41"/>
      <c r="IVY2" s="41"/>
      <c r="IVZ2" s="41"/>
      <c r="IWA2" s="41"/>
      <c r="IWB2" s="41"/>
      <c r="IWC2" s="41"/>
      <c r="IWD2" s="41"/>
      <c r="IWE2" s="41"/>
      <c r="IWF2" s="41"/>
      <c r="IWG2" s="41"/>
      <c r="IWH2" s="41"/>
      <c r="IWI2" s="41"/>
      <c r="IWJ2" s="41"/>
      <c r="IWK2" s="41"/>
      <c r="IWL2" s="41"/>
      <c r="IWM2" s="41"/>
      <c r="IWN2" s="41"/>
      <c r="IWO2" s="41"/>
      <c r="IWP2" s="41"/>
      <c r="IWQ2" s="41"/>
      <c r="IWR2" s="41"/>
      <c r="IWS2" s="41"/>
      <c r="IWT2" s="41"/>
      <c r="IWU2" s="41"/>
      <c r="IWV2" s="41"/>
      <c r="IWW2" s="41"/>
      <c r="IWX2" s="41"/>
      <c r="IWY2" s="41"/>
      <c r="IWZ2" s="41"/>
      <c r="IXA2" s="41"/>
      <c r="IXB2" s="41"/>
      <c r="IXC2" s="41"/>
      <c r="IXD2" s="41"/>
      <c r="IXE2" s="41"/>
      <c r="IXF2" s="41"/>
      <c r="IXG2" s="41"/>
      <c r="IXH2" s="41"/>
      <c r="IXI2" s="41"/>
      <c r="IXJ2" s="41"/>
      <c r="IXK2" s="41"/>
      <c r="IXL2" s="41"/>
      <c r="IXM2" s="41"/>
      <c r="IXN2" s="41"/>
      <c r="IXO2" s="41"/>
      <c r="IXP2" s="41"/>
      <c r="IXQ2" s="41"/>
      <c r="IXR2" s="41"/>
      <c r="IXS2" s="41"/>
      <c r="IXT2" s="41"/>
      <c r="IXU2" s="41"/>
      <c r="IXV2" s="41"/>
      <c r="IXW2" s="41"/>
      <c r="IXX2" s="41"/>
      <c r="IXY2" s="41"/>
      <c r="IXZ2" s="41"/>
      <c r="IYA2" s="41"/>
      <c r="IYB2" s="41"/>
      <c r="IYC2" s="41"/>
      <c r="IYD2" s="41"/>
      <c r="IYE2" s="41"/>
      <c r="IYF2" s="41"/>
      <c r="IYG2" s="41"/>
      <c r="IYH2" s="41"/>
      <c r="IYI2" s="41"/>
      <c r="IYJ2" s="41"/>
      <c r="IYK2" s="41"/>
      <c r="IYL2" s="41"/>
      <c r="IYM2" s="41"/>
      <c r="IYN2" s="41"/>
      <c r="IYO2" s="41"/>
      <c r="IYP2" s="41"/>
      <c r="IYQ2" s="41"/>
      <c r="IYR2" s="41"/>
      <c r="IYS2" s="41"/>
      <c r="IYT2" s="41"/>
      <c r="IYU2" s="41"/>
      <c r="IYV2" s="41"/>
      <c r="IYW2" s="41"/>
      <c r="IYX2" s="41"/>
      <c r="IYY2" s="41"/>
      <c r="IYZ2" s="41"/>
      <c r="IZA2" s="41"/>
      <c r="IZB2" s="41"/>
      <c r="IZC2" s="41"/>
      <c r="IZD2" s="41"/>
      <c r="IZE2" s="41"/>
      <c r="IZF2" s="41"/>
      <c r="IZG2" s="41"/>
      <c r="IZH2" s="41"/>
      <c r="IZI2" s="41"/>
      <c r="IZJ2" s="41"/>
      <c r="IZK2" s="41"/>
      <c r="IZL2" s="41"/>
      <c r="IZM2" s="41"/>
      <c r="IZN2" s="41"/>
      <c r="IZO2" s="41"/>
      <c r="IZP2" s="41"/>
      <c r="IZQ2" s="41"/>
      <c r="IZR2" s="41"/>
      <c r="IZS2" s="41"/>
      <c r="IZT2" s="41"/>
      <c r="IZU2" s="41"/>
      <c r="IZV2" s="41"/>
      <c r="IZW2" s="41"/>
      <c r="IZX2" s="41"/>
      <c r="IZY2" s="41"/>
      <c r="IZZ2" s="41"/>
      <c r="JAA2" s="41"/>
      <c r="JAB2" s="41"/>
      <c r="JAC2" s="41"/>
      <c r="JAD2" s="41"/>
      <c r="JAE2" s="41"/>
      <c r="JAF2" s="41"/>
      <c r="JAG2" s="41"/>
      <c r="JAH2" s="41"/>
      <c r="JAI2" s="41"/>
      <c r="JAJ2" s="41"/>
      <c r="JAK2" s="41"/>
      <c r="JAL2" s="41"/>
      <c r="JAM2" s="41"/>
      <c r="JAN2" s="41"/>
      <c r="JAO2" s="41"/>
      <c r="JAP2" s="41"/>
      <c r="JAQ2" s="41"/>
      <c r="JAR2" s="41"/>
      <c r="JAS2" s="41"/>
      <c r="JAT2" s="41"/>
      <c r="JAU2" s="41"/>
      <c r="JAV2" s="41"/>
      <c r="JAW2" s="41"/>
      <c r="JAX2" s="41"/>
      <c r="JAY2" s="41"/>
      <c r="JAZ2" s="41"/>
      <c r="JBA2" s="41"/>
      <c r="JBB2" s="41"/>
      <c r="JBC2" s="41"/>
      <c r="JBD2" s="41"/>
      <c r="JBE2" s="41"/>
      <c r="JBF2" s="41"/>
      <c r="JBG2" s="41"/>
      <c r="JBH2" s="41"/>
      <c r="JBI2" s="41"/>
      <c r="JBJ2" s="41"/>
      <c r="JBK2" s="41"/>
      <c r="JBL2" s="41"/>
      <c r="JBM2" s="41"/>
      <c r="JBN2" s="41"/>
      <c r="JBO2" s="41"/>
      <c r="JBP2" s="41"/>
      <c r="JBQ2" s="41"/>
      <c r="JBR2" s="41"/>
      <c r="JBS2" s="41"/>
      <c r="JBT2" s="41"/>
      <c r="JBU2" s="41"/>
      <c r="JBV2" s="41"/>
      <c r="JBW2" s="41"/>
      <c r="JBX2" s="41"/>
      <c r="JBY2" s="41"/>
      <c r="JBZ2" s="41"/>
      <c r="JCA2" s="41"/>
      <c r="JCB2" s="41"/>
      <c r="JCC2" s="41"/>
      <c r="JCD2" s="41"/>
      <c r="JCE2" s="41"/>
      <c r="JCF2" s="41"/>
      <c r="JCG2" s="41"/>
      <c r="JCH2" s="41"/>
      <c r="JCI2" s="41"/>
      <c r="JCJ2" s="41"/>
      <c r="JCK2" s="41"/>
      <c r="JCL2" s="41"/>
      <c r="JCM2" s="41"/>
      <c r="JCN2" s="41"/>
      <c r="JCO2" s="41"/>
      <c r="JCP2" s="41"/>
      <c r="JCQ2" s="41"/>
      <c r="JCR2" s="41"/>
      <c r="JCS2" s="41"/>
      <c r="JCT2" s="41"/>
      <c r="JCU2" s="41"/>
      <c r="JCV2" s="41"/>
      <c r="JCW2" s="41"/>
      <c r="JCX2" s="41"/>
      <c r="JCY2" s="41"/>
      <c r="JCZ2" s="41"/>
      <c r="JDA2" s="41"/>
      <c r="JDB2" s="41"/>
      <c r="JDC2" s="41"/>
      <c r="JDD2" s="41"/>
      <c r="JDE2" s="41"/>
      <c r="JDF2" s="41"/>
      <c r="JDG2" s="41"/>
      <c r="JDH2" s="41"/>
      <c r="JDI2" s="41"/>
      <c r="JDJ2" s="41"/>
      <c r="JDK2" s="41"/>
      <c r="JDL2" s="41"/>
      <c r="JDM2" s="41"/>
      <c r="JDN2" s="41"/>
      <c r="JDO2" s="41"/>
      <c r="JDP2" s="41"/>
      <c r="JDQ2" s="41"/>
      <c r="JDR2" s="41"/>
      <c r="JDS2" s="41"/>
      <c r="JDT2" s="41"/>
      <c r="JDU2" s="41"/>
      <c r="JDV2" s="41"/>
      <c r="JDW2" s="41"/>
      <c r="JDX2" s="41"/>
      <c r="JDY2" s="41"/>
      <c r="JDZ2" s="41"/>
      <c r="JEA2" s="41"/>
      <c r="JEB2" s="41"/>
      <c r="JEC2" s="41"/>
      <c r="JED2" s="41"/>
      <c r="JEE2" s="41"/>
      <c r="JEF2" s="41"/>
      <c r="JEG2" s="41"/>
      <c r="JEH2" s="41"/>
      <c r="JEI2" s="41"/>
      <c r="JEJ2" s="41"/>
      <c r="JEK2" s="41"/>
      <c r="JEL2" s="41"/>
      <c r="JEM2" s="41"/>
      <c r="JEN2" s="41"/>
      <c r="JEO2" s="41"/>
      <c r="JEP2" s="41"/>
      <c r="JEQ2" s="41"/>
      <c r="JER2" s="41"/>
      <c r="JES2" s="41"/>
      <c r="JET2" s="41"/>
      <c r="JEU2" s="41"/>
      <c r="JEV2" s="41"/>
      <c r="JEW2" s="41"/>
      <c r="JEX2" s="41"/>
      <c r="JEY2" s="41"/>
      <c r="JEZ2" s="41"/>
      <c r="JFA2" s="41"/>
      <c r="JFB2" s="41"/>
      <c r="JFC2" s="41"/>
      <c r="JFD2" s="41"/>
      <c r="JFE2" s="41"/>
      <c r="JFF2" s="41"/>
      <c r="JFG2" s="41"/>
      <c r="JFH2" s="41"/>
      <c r="JFI2" s="41"/>
      <c r="JFJ2" s="41"/>
      <c r="JFK2" s="41"/>
      <c r="JFL2" s="41"/>
      <c r="JFM2" s="41"/>
      <c r="JFN2" s="41"/>
      <c r="JFO2" s="41"/>
      <c r="JFP2" s="41"/>
      <c r="JFQ2" s="41"/>
      <c r="JFR2" s="41"/>
      <c r="JFS2" s="41"/>
      <c r="JFT2" s="41"/>
      <c r="JFU2" s="41"/>
      <c r="JFV2" s="41"/>
      <c r="JFW2" s="41"/>
      <c r="JFX2" s="41"/>
      <c r="JFY2" s="41"/>
      <c r="JFZ2" s="41"/>
      <c r="JGA2" s="41"/>
      <c r="JGB2" s="41"/>
      <c r="JGC2" s="41"/>
      <c r="JGD2" s="41"/>
      <c r="JGE2" s="41"/>
      <c r="JGF2" s="41"/>
      <c r="JGG2" s="41"/>
      <c r="JGH2" s="41"/>
      <c r="JGI2" s="41"/>
      <c r="JGJ2" s="41"/>
      <c r="JGK2" s="41"/>
      <c r="JGL2" s="41"/>
      <c r="JGM2" s="41"/>
      <c r="JGN2" s="41"/>
      <c r="JGO2" s="41"/>
      <c r="JGP2" s="41"/>
      <c r="JGQ2" s="41"/>
      <c r="JGR2" s="41"/>
      <c r="JGS2" s="41"/>
      <c r="JGT2" s="41"/>
      <c r="JGU2" s="41"/>
      <c r="JGV2" s="41"/>
      <c r="JGW2" s="41"/>
      <c r="JGX2" s="41"/>
      <c r="JGY2" s="41"/>
      <c r="JGZ2" s="41"/>
      <c r="JHA2" s="41"/>
      <c r="JHB2" s="41"/>
      <c r="JHC2" s="41"/>
      <c r="JHD2" s="41"/>
      <c r="JHE2" s="41"/>
      <c r="JHF2" s="41"/>
      <c r="JHG2" s="41"/>
      <c r="JHH2" s="41"/>
      <c r="JHI2" s="41"/>
      <c r="JHJ2" s="41"/>
      <c r="JHK2" s="41"/>
      <c r="JHL2" s="41"/>
      <c r="JHM2" s="41"/>
      <c r="JHN2" s="41"/>
      <c r="JHO2" s="41"/>
      <c r="JHP2" s="41"/>
      <c r="JHQ2" s="41"/>
      <c r="JHR2" s="41"/>
      <c r="JHS2" s="41"/>
      <c r="JHT2" s="41"/>
      <c r="JHU2" s="41"/>
      <c r="JHV2" s="41"/>
      <c r="JHW2" s="41"/>
      <c r="JHX2" s="41"/>
      <c r="JHY2" s="41"/>
      <c r="JHZ2" s="41"/>
      <c r="JIA2" s="41"/>
      <c r="JIB2" s="41"/>
      <c r="JIC2" s="41"/>
      <c r="JID2" s="41"/>
      <c r="JIE2" s="41"/>
      <c r="JIF2" s="41"/>
      <c r="JIG2" s="41"/>
      <c r="JIH2" s="41"/>
      <c r="JII2" s="41"/>
      <c r="JIJ2" s="41"/>
      <c r="JIK2" s="41"/>
      <c r="JIL2" s="41"/>
      <c r="JIM2" s="41"/>
      <c r="JIN2" s="41"/>
      <c r="JIO2" s="41"/>
      <c r="JIP2" s="41"/>
      <c r="JIQ2" s="41"/>
      <c r="JIR2" s="41"/>
      <c r="JIS2" s="41"/>
      <c r="JIT2" s="41"/>
      <c r="JIU2" s="41"/>
      <c r="JIV2" s="41"/>
      <c r="JIW2" s="41"/>
      <c r="JIX2" s="41"/>
      <c r="JIY2" s="41"/>
      <c r="JIZ2" s="41"/>
      <c r="JJA2" s="41"/>
      <c r="JJB2" s="41"/>
      <c r="JJC2" s="41"/>
      <c r="JJD2" s="41"/>
      <c r="JJE2" s="41"/>
      <c r="JJF2" s="41"/>
      <c r="JJG2" s="41"/>
      <c r="JJH2" s="41"/>
      <c r="JJI2" s="41"/>
      <c r="JJJ2" s="41"/>
      <c r="JJK2" s="41"/>
      <c r="JJL2" s="41"/>
      <c r="JJM2" s="41"/>
      <c r="JJN2" s="41"/>
      <c r="JJO2" s="41"/>
      <c r="JJP2" s="41"/>
      <c r="JJQ2" s="41"/>
      <c r="JJR2" s="41"/>
      <c r="JJS2" s="41"/>
      <c r="JJT2" s="41"/>
      <c r="JJU2" s="41"/>
      <c r="JJV2" s="41"/>
      <c r="JJW2" s="41"/>
      <c r="JJX2" s="41"/>
      <c r="JJY2" s="41"/>
      <c r="JJZ2" s="41"/>
      <c r="JKA2" s="41"/>
      <c r="JKB2" s="41"/>
      <c r="JKC2" s="41"/>
      <c r="JKD2" s="41"/>
      <c r="JKE2" s="41"/>
      <c r="JKF2" s="41"/>
      <c r="JKG2" s="41"/>
      <c r="JKH2" s="41"/>
      <c r="JKI2" s="41"/>
      <c r="JKJ2" s="41"/>
      <c r="JKK2" s="41"/>
      <c r="JKL2" s="41"/>
      <c r="JKM2" s="41"/>
      <c r="JKN2" s="41"/>
      <c r="JKO2" s="41"/>
      <c r="JKP2" s="41"/>
      <c r="JKQ2" s="41"/>
      <c r="JKR2" s="41"/>
      <c r="JKS2" s="41"/>
      <c r="JKT2" s="41"/>
      <c r="JKU2" s="41"/>
      <c r="JKV2" s="41"/>
      <c r="JKW2" s="41"/>
      <c r="JKX2" s="41"/>
      <c r="JKY2" s="41"/>
      <c r="JKZ2" s="41"/>
      <c r="JLA2" s="41"/>
      <c r="JLB2" s="41"/>
      <c r="JLC2" s="41"/>
      <c r="JLD2" s="41"/>
      <c r="JLE2" s="41"/>
      <c r="JLF2" s="41"/>
      <c r="JLG2" s="41"/>
      <c r="JLH2" s="41"/>
      <c r="JLI2" s="41"/>
      <c r="JLJ2" s="41"/>
      <c r="JLK2" s="41"/>
      <c r="JLL2" s="41"/>
      <c r="JLM2" s="41"/>
      <c r="JLN2" s="41"/>
      <c r="JLO2" s="41"/>
      <c r="JLP2" s="41"/>
      <c r="JLQ2" s="41"/>
      <c r="JLR2" s="41"/>
      <c r="JLS2" s="41"/>
      <c r="JLT2" s="41"/>
      <c r="JLU2" s="41"/>
      <c r="JLV2" s="41"/>
      <c r="JLW2" s="41"/>
      <c r="JLX2" s="41"/>
      <c r="JLY2" s="41"/>
      <c r="JLZ2" s="41"/>
      <c r="JMA2" s="41"/>
      <c r="JMB2" s="41"/>
      <c r="JMC2" s="41"/>
      <c r="JMD2" s="41"/>
      <c r="JME2" s="41"/>
      <c r="JMF2" s="41"/>
      <c r="JMG2" s="41"/>
      <c r="JMH2" s="41"/>
      <c r="JMI2" s="41"/>
      <c r="JMJ2" s="41"/>
      <c r="JMK2" s="41"/>
      <c r="JML2" s="41"/>
      <c r="JMM2" s="41"/>
      <c r="JMN2" s="41"/>
      <c r="JMO2" s="41"/>
      <c r="JMP2" s="41"/>
      <c r="JMQ2" s="41"/>
      <c r="JMR2" s="41"/>
      <c r="JMS2" s="41"/>
      <c r="JMT2" s="41"/>
      <c r="JMU2" s="41"/>
      <c r="JMV2" s="41"/>
      <c r="JMW2" s="41"/>
      <c r="JMX2" s="41"/>
      <c r="JMY2" s="41"/>
      <c r="JMZ2" s="41"/>
      <c r="JNA2" s="41"/>
      <c r="JNB2" s="41"/>
      <c r="JNC2" s="41"/>
      <c r="JND2" s="41"/>
      <c r="JNE2" s="41"/>
      <c r="JNF2" s="41"/>
      <c r="JNG2" s="41"/>
      <c r="JNH2" s="41"/>
      <c r="JNI2" s="41"/>
      <c r="JNJ2" s="41"/>
      <c r="JNK2" s="41"/>
      <c r="JNL2" s="41"/>
      <c r="JNM2" s="41"/>
      <c r="JNN2" s="41"/>
      <c r="JNO2" s="41"/>
      <c r="JNP2" s="41"/>
      <c r="JNQ2" s="41"/>
      <c r="JNR2" s="41"/>
      <c r="JNS2" s="41"/>
      <c r="JNT2" s="41"/>
      <c r="JNU2" s="41"/>
      <c r="JNV2" s="41"/>
      <c r="JNW2" s="41"/>
      <c r="JNX2" s="41"/>
      <c r="JNY2" s="41"/>
      <c r="JNZ2" s="41"/>
      <c r="JOA2" s="41"/>
      <c r="JOB2" s="41"/>
      <c r="JOC2" s="41"/>
      <c r="JOD2" s="41"/>
      <c r="JOE2" s="41"/>
      <c r="JOF2" s="41"/>
      <c r="JOG2" s="41"/>
      <c r="JOH2" s="41"/>
      <c r="JOI2" s="41"/>
      <c r="JOJ2" s="41"/>
      <c r="JOK2" s="41"/>
      <c r="JOL2" s="41"/>
      <c r="JOM2" s="41"/>
      <c r="JON2" s="41"/>
      <c r="JOO2" s="41"/>
      <c r="JOP2" s="41"/>
      <c r="JOQ2" s="41"/>
      <c r="JOR2" s="41"/>
      <c r="JOS2" s="41"/>
      <c r="JOT2" s="41"/>
      <c r="JOU2" s="41"/>
      <c r="JOV2" s="41"/>
      <c r="JOW2" s="41"/>
      <c r="JOX2" s="41"/>
      <c r="JOY2" s="41"/>
      <c r="JOZ2" s="41"/>
      <c r="JPA2" s="41"/>
      <c r="JPB2" s="41"/>
      <c r="JPC2" s="41"/>
      <c r="JPD2" s="41"/>
      <c r="JPE2" s="41"/>
      <c r="JPF2" s="41"/>
      <c r="JPG2" s="41"/>
      <c r="JPH2" s="41"/>
      <c r="JPI2" s="41"/>
      <c r="JPJ2" s="41"/>
      <c r="JPK2" s="41"/>
      <c r="JPL2" s="41"/>
      <c r="JPM2" s="41"/>
      <c r="JPN2" s="41"/>
      <c r="JPO2" s="41"/>
      <c r="JPP2" s="41"/>
      <c r="JPQ2" s="41"/>
      <c r="JPR2" s="41"/>
      <c r="JPS2" s="41"/>
      <c r="JPT2" s="41"/>
      <c r="JPU2" s="41"/>
      <c r="JPV2" s="41"/>
      <c r="JPW2" s="41"/>
      <c r="JPX2" s="41"/>
      <c r="JPY2" s="41"/>
      <c r="JPZ2" s="41"/>
      <c r="JQA2" s="41"/>
      <c r="JQB2" s="41"/>
      <c r="JQC2" s="41"/>
      <c r="JQD2" s="41"/>
      <c r="JQE2" s="41"/>
      <c r="JQF2" s="41"/>
      <c r="JQG2" s="41"/>
      <c r="JQH2" s="41"/>
      <c r="JQI2" s="41"/>
      <c r="JQJ2" s="41"/>
      <c r="JQK2" s="41"/>
      <c r="JQL2" s="41"/>
      <c r="JQM2" s="41"/>
      <c r="JQN2" s="41"/>
      <c r="JQO2" s="41"/>
      <c r="JQP2" s="41"/>
      <c r="JQQ2" s="41"/>
      <c r="JQR2" s="41"/>
      <c r="JQS2" s="41"/>
      <c r="JQT2" s="41"/>
      <c r="JQU2" s="41"/>
      <c r="JQV2" s="41"/>
      <c r="JQW2" s="41"/>
      <c r="JQX2" s="41"/>
      <c r="JQY2" s="41"/>
      <c r="JQZ2" s="41"/>
      <c r="JRA2" s="41"/>
      <c r="JRB2" s="41"/>
      <c r="JRC2" s="41"/>
      <c r="JRD2" s="41"/>
      <c r="JRE2" s="41"/>
      <c r="JRF2" s="41"/>
      <c r="JRG2" s="41"/>
      <c r="JRH2" s="41"/>
      <c r="JRI2" s="41"/>
      <c r="JRJ2" s="41"/>
      <c r="JRK2" s="41"/>
      <c r="JRL2" s="41"/>
      <c r="JRM2" s="41"/>
      <c r="JRN2" s="41"/>
      <c r="JRO2" s="41"/>
      <c r="JRP2" s="41"/>
      <c r="JRQ2" s="41"/>
      <c r="JRR2" s="41"/>
      <c r="JRS2" s="41"/>
      <c r="JRT2" s="41"/>
      <c r="JRU2" s="41"/>
      <c r="JRV2" s="41"/>
      <c r="JRW2" s="41"/>
      <c r="JRX2" s="41"/>
      <c r="JRY2" s="41"/>
      <c r="JRZ2" s="41"/>
      <c r="JSA2" s="41"/>
      <c r="JSB2" s="41"/>
      <c r="JSC2" s="41"/>
      <c r="JSD2" s="41"/>
      <c r="JSE2" s="41"/>
      <c r="JSF2" s="41"/>
      <c r="JSG2" s="41"/>
      <c r="JSH2" s="41"/>
      <c r="JSI2" s="41"/>
      <c r="JSJ2" s="41"/>
      <c r="JSK2" s="41"/>
      <c r="JSL2" s="41"/>
      <c r="JSM2" s="41"/>
      <c r="JSN2" s="41"/>
      <c r="JSO2" s="41"/>
      <c r="JSP2" s="41"/>
      <c r="JSQ2" s="41"/>
      <c r="JSR2" s="41"/>
      <c r="JSS2" s="41"/>
      <c r="JST2" s="41"/>
      <c r="JSU2" s="41"/>
      <c r="JSV2" s="41"/>
      <c r="JSW2" s="41"/>
      <c r="JSX2" s="41"/>
      <c r="JSY2" s="41"/>
      <c r="JSZ2" s="41"/>
      <c r="JTA2" s="41"/>
      <c r="JTB2" s="41"/>
      <c r="JTC2" s="41"/>
      <c r="JTD2" s="41"/>
      <c r="JTE2" s="41"/>
      <c r="JTF2" s="41"/>
      <c r="JTG2" s="41"/>
      <c r="JTH2" s="41"/>
      <c r="JTI2" s="41"/>
      <c r="JTJ2" s="41"/>
      <c r="JTK2" s="41"/>
      <c r="JTL2" s="41"/>
      <c r="JTM2" s="41"/>
      <c r="JTN2" s="41"/>
      <c r="JTO2" s="41"/>
      <c r="JTP2" s="41"/>
      <c r="JTQ2" s="41"/>
      <c r="JTR2" s="41"/>
      <c r="JTS2" s="41"/>
      <c r="JTT2" s="41"/>
      <c r="JTU2" s="41"/>
      <c r="JTV2" s="41"/>
      <c r="JTW2" s="41"/>
      <c r="JTX2" s="41"/>
      <c r="JTY2" s="41"/>
      <c r="JTZ2" s="41"/>
      <c r="JUA2" s="41"/>
      <c r="JUB2" s="41"/>
      <c r="JUC2" s="41"/>
      <c r="JUD2" s="41"/>
      <c r="JUE2" s="41"/>
      <c r="JUF2" s="41"/>
      <c r="JUG2" s="41"/>
      <c r="JUH2" s="41"/>
      <c r="JUI2" s="41"/>
      <c r="JUJ2" s="41"/>
      <c r="JUK2" s="41"/>
      <c r="JUL2" s="41"/>
      <c r="JUM2" s="41"/>
      <c r="JUN2" s="41"/>
      <c r="JUO2" s="41"/>
      <c r="JUP2" s="41"/>
      <c r="JUQ2" s="41"/>
      <c r="JUR2" s="41"/>
      <c r="JUS2" s="41"/>
      <c r="JUT2" s="41"/>
      <c r="JUU2" s="41"/>
      <c r="JUV2" s="41"/>
      <c r="JUW2" s="41"/>
      <c r="JUX2" s="41"/>
      <c r="JUY2" s="41"/>
      <c r="JUZ2" s="41"/>
      <c r="JVA2" s="41"/>
      <c r="JVB2" s="41"/>
      <c r="JVC2" s="41"/>
      <c r="JVD2" s="41"/>
      <c r="JVE2" s="41"/>
      <c r="JVF2" s="41"/>
      <c r="JVG2" s="41"/>
      <c r="JVH2" s="41"/>
      <c r="JVI2" s="41"/>
      <c r="JVJ2" s="41"/>
      <c r="JVK2" s="41"/>
      <c r="JVL2" s="41"/>
      <c r="JVM2" s="41"/>
      <c r="JVN2" s="41"/>
      <c r="JVO2" s="41"/>
      <c r="JVP2" s="41"/>
      <c r="JVQ2" s="41"/>
      <c r="JVR2" s="41"/>
      <c r="JVS2" s="41"/>
      <c r="JVT2" s="41"/>
      <c r="JVU2" s="41"/>
      <c r="JVV2" s="41"/>
      <c r="JVW2" s="41"/>
      <c r="JVX2" s="41"/>
      <c r="JVY2" s="41"/>
      <c r="JVZ2" s="41"/>
      <c r="JWA2" s="41"/>
      <c r="JWB2" s="41"/>
      <c r="JWC2" s="41"/>
      <c r="JWD2" s="41"/>
      <c r="JWE2" s="41"/>
      <c r="JWF2" s="41"/>
      <c r="JWG2" s="41"/>
      <c r="JWH2" s="41"/>
      <c r="JWI2" s="41"/>
      <c r="JWJ2" s="41"/>
      <c r="JWK2" s="41"/>
      <c r="JWL2" s="41"/>
      <c r="JWM2" s="41"/>
      <c r="JWN2" s="41"/>
      <c r="JWO2" s="41"/>
      <c r="JWP2" s="41"/>
      <c r="JWQ2" s="41"/>
      <c r="JWR2" s="41"/>
      <c r="JWS2" s="41"/>
      <c r="JWT2" s="41"/>
      <c r="JWU2" s="41"/>
      <c r="JWV2" s="41"/>
      <c r="JWW2" s="41"/>
      <c r="JWX2" s="41"/>
      <c r="JWY2" s="41"/>
      <c r="JWZ2" s="41"/>
      <c r="JXA2" s="41"/>
      <c r="JXB2" s="41"/>
      <c r="JXC2" s="41"/>
      <c r="JXD2" s="41"/>
      <c r="JXE2" s="41"/>
      <c r="JXF2" s="41"/>
      <c r="JXG2" s="41"/>
      <c r="JXH2" s="41"/>
      <c r="JXI2" s="41"/>
      <c r="JXJ2" s="41"/>
      <c r="JXK2" s="41"/>
      <c r="JXL2" s="41"/>
      <c r="JXM2" s="41"/>
      <c r="JXN2" s="41"/>
      <c r="JXO2" s="41"/>
      <c r="JXP2" s="41"/>
      <c r="JXQ2" s="41"/>
      <c r="JXR2" s="41"/>
      <c r="JXS2" s="41"/>
      <c r="JXT2" s="41"/>
      <c r="JXU2" s="41"/>
      <c r="JXV2" s="41"/>
      <c r="JXW2" s="41"/>
      <c r="JXX2" s="41"/>
      <c r="JXY2" s="41"/>
      <c r="JXZ2" s="41"/>
      <c r="JYA2" s="41"/>
      <c r="JYB2" s="41"/>
      <c r="JYC2" s="41"/>
      <c r="JYD2" s="41"/>
      <c r="JYE2" s="41"/>
      <c r="JYF2" s="41"/>
      <c r="JYG2" s="41"/>
      <c r="JYH2" s="41"/>
      <c r="JYI2" s="41"/>
      <c r="JYJ2" s="41"/>
      <c r="JYK2" s="41"/>
      <c r="JYL2" s="41"/>
      <c r="JYM2" s="41"/>
      <c r="JYN2" s="41"/>
      <c r="JYO2" s="41"/>
      <c r="JYP2" s="41"/>
      <c r="JYQ2" s="41"/>
      <c r="JYR2" s="41"/>
      <c r="JYS2" s="41"/>
      <c r="JYT2" s="41"/>
      <c r="JYU2" s="41"/>
      <c r="JYV2" s="41"/>
      <c r="JYW2" s="41"/>
      <c r="JYX2" s="41"/>
      <c r="JYY2" s="41"/>
      <c r="JYZ2" s="41"/>
      <c r="JZA2" s="41"/>
      <c r="JZB2" s="41"/>
      <c r="JZC2" s="41"/>
      <c r="JZD2" s="41"/>
      <c r="JZE2" s="41"/>
      <c r="JZF2" s="41"/>
      <c r="JZG2" s="41"/>
      <c r="JZH2" s="41"/>
      <c r="JZI2" s="41"/>
      <c r="JZJ2" s="41"/>
      <c r="JZK2" s="41"/>
      <c r="JZL2" s="41"/>
      <c r="JZM2" s="41"/>
      <c r="JZN2" s="41"/>
      <c r="JZO2" s="41"/>
      <c r="JZP2" s="41"/>
      <c r="JZQ2" s="41"/>
      <c r="JZR2" s="41"/>
      <c r="JZS2" s="41"/>
      <c r="JZT2" s="41"/>
      <c r="JZU2" s="41"/>
      <c r="JZV2" s="41"/>
      <c r="JZW2" s="41"/>
      <c r="JZX2" s="41"/>
      <c r="JZY2" s="41"/>
      <c r="JZZ2" s="41"/>
      <c r="KAA2" s="41"/>
      <c r="KAB2" s="41"/>
      <c r="KAC2" s="41"/>
      <c r="KAD2" s="41"/>
      <c r="KAE2" s="41"/>
      <c r="KAF2" s="41"/>
      <c r="KAG2" s="41"/>
      <c r="KAH2" s="41"/>
      <c r="KAI2" s="41"/>
      <c r="KAJ2" s="41"/>
      <c r="KAK2" s="41"/>
      <c r="KAL2" s="41"/>
      <c r="KAM2" s="41"/>
      <c r="KAN2" s="41"/>
      <c r="KAO2" s="41"/>
      <c r="KAP2" s="41"/>
      <c r="KAQ2" s="41"/>
      <c r="KAR2" s="41"/>
      <c r="KAS2" s="41"/>
      <c r="KAT2" s="41"/>
      <c r="KAU2" s="41"/>
      <c r="KAV2" s="41"/>
      <c r="KAW2" s="41"/>
      <c r="KAX2" s="41"/>
      <c r="KAY2" s="41"/>
      <c r="KAZ2" s="41"/>
      <c r="KBA2" s="41"/>
      <c r="KBB2" s="41"/>
      <c r="KBC2" s="41"/>
      <c r="KBD2" s="41"/>
      <c r="KBE2" s="41"/>
      <c r="KBF2" s="41"/>
      <c r="KBG2" s="41"/>
      <c r="KBH2" s="41"/>
      <c r="KBI2" s="41"/>
      <c r="KBJ2" s="41"/>
      <c r="KBK2" s="41"/>
      <c r="KBL2" s="41"/>
      <c r="KBM2" s="41"/>
      <c r="KBN2" s="41"/>
      <c r="KBO2" s="41"/>
      <c r="KBP2" s="41"/>
      <c r="KBQ2" s="41"/>
      <c r="KBR2" s="41"/>
      <c r="KBS2" s="41"/>
      <c r="KBT2" s="41"/>
      <c r="KBU2" s="41"/>
      <c r="KBV2" s="41"/>
      <c r="KBW2" s="41"/>
      <c r="KBX2" s="41"/>
      <c r="KBY2" s="41"/>
      <c r="KBZ2" s="41"/>
      <c r="KCA2" s="41"/>
      <c r="KCB2" s="41"/>
      <c r="KCC2" s="41"/>
      <c r="KCD2" s="41"/>
      <c r="KCE2" s="41"/>
      <c r="KCF2" s="41"/>
      <c r="KCG2" s="41"/>
      <c r="KCH2" s="41"/>
      <c r="KCI2" s="41"/>
      <c r="KCJ2" s="41"/>
      <c r="KCK2" s="41"/>
      <c r="KCL2" s="41"/>
      <c r="KCM2" s="41"/>
      <c r="KCN2" s="41"/>
      <c r="KCO2" s="41"/>
      <c r="KCP2" s="41"/>
      <c r="KCQ2" s="41"/>
      <c r="KCR2" s="41"/>
      <c r="KCS2" s="41"/>
      <c r="KCT2" s="41"/>
      <c r="KCU2" s="41"/>
      <c r="KCV2" s="41"/>
      <c r="KCW2" s="41"/>
      <c r="KCX2" s="41"/>
      <c r="KCY2" s="41"/>
      <c r="KCZ2" s="41"/>
      <c r="KDA2" s="41"/>
      <c r="KDB2" s="41"/>
      <c r="KDC2" s="41"/>
      <c r="KDD2" s="41"/>
      <c r="KDE2" s="41"/>
      <c r="KDF2" s="41"/>
      <c r="KDG2" s="41"/>
      <c r="KDH2" s="41"/>
      <c r="KDI2" s="41"/>
      <c r="KDJ2" s="41"/>
      <c r="KDK2" s="41"/>
      <c r="KDL2" s="41"/>
      <c r="KDM2" s="41"/>
      <c r="KDN2" s="41"/>
      <c r="KDO2" s="41"/>
      <c r="KDP2" s="41"/>
      <c r="KDQ2" s="41"/>
      <c r="KDR2" s="41"/>
      <c r="KDS2" s="41"/>
      <c r="KDT2" s="41"/>
      <c r="KDU2" s="41"/>
      <c r="KDV2" s="41"/>
      <c r="KDW2" s="41"/>
      <c r="KDX2" s="41"/>
      <c r="KDY2" s="41"/>
      <c r="KDZ2" s="41"/>
      <c r="KEA2" s="41"/>
      <c r="KEB2" s="41"/>
      <c r="KEC2" s="41"/>
      <c r="KED2" s="41"/>
      <c r="KEE2" s="41"/>
      <c r="KEF2" s="41"/>
      <c r="KEG2" s="41"/>
      <c r="KEH2" s="41"/>
      <c r="KEI2" s="41"/>
      <c r="KEJ2" s="41"/>
      <c r="KEK2" s="41"/>
      <c r="KEL2" s="41"/>
      <c r="KEM2" s="41"/>
      <c r="KEN2" s="41"/>
      <c r="KEO2" s="41"/>
      <c r="KEP2" s="41"/>
      <c r="KEQ2" s="41"/>
      <c r="KER2" s="41"/>
      <c r="KES2" s="41"/>
      <c r="KET2" s="41"/>
      <c r="KEU2" s="41"/>
      <c r="KEV2" s="41"/>
      <c r="KEW2" s="41"/>
      <c r="KEX2" s="41"/>
      <c r="KEY2" s="41"/>
      <c r="KEZ2" s="41"/>
      <c r="KFA2" s="41"/>
      <c r="KFB2" s="41"/>
      <c r="KFC2" s="41"/>
      <c r="KFD2" s="41"/>
      <c r="KFE2" s="41"/>
      <c r="KFF2" s="41"/>
      <c r="KFG2" s="41"/>
      <c r="KFH2" s="41"/>
      <c r="KFI2" s="41"/>
      <c r="KFJ2" s="41"/>
      <c r="KFK2" s="41"/>
      <c r="KFL2" s="41"/>
      <c r="KFM2" s="41"/>
      <c r="KFN2" s="41"/>
      <c r="KFO2" s="41"/>
      <c r="KFP2" s="41"/>
      <c r="KFQ2" s="41"/>
      <c r="KFR2" s="41"/>
      <c r="KFS2" s="41"/>
      <c r="KFT2" s="41"/>
      <c r="KFU2" s="41"/>
      <c r="KFV2" s="41"/>
      <c r="KFW2" s="41"/>
      <c r="KFX2" s="41"/>
      <c r="KFY2" s="41"/>
      <c r="KFZ2" s="41"/>
      <c r="KGA2" s="41"/>
      <c r="KGB2" s="41"/>
      <c r="KGC2" s="41"/>
      <c r="KGD2" s="41"/>
      <c r="KGE2" s="41"/>
      <c r="KGF2" s="41"/>
      <c r="KGG2" s="41"/>
      <c r="KGH2" s="41"/>
      <c r="KGI2" s="41"/>
      <c r="KGJ2" s="41"/>
      <c r="KGK2" s="41"/>
      <c r="KGL2" s="41"/>
      <c r="KGM2" s="41"/>
      <c r="KGN2" s="41"/>
      <c r="KGO2" s="41"/>
      <c r="KGP2" s="41"/>
      <c r="KGQ2" s="41"/>
      <c r="KGR2" s="41"/>
      <c r="KGS2" s="41"/>
      <c r="KGT2" s="41"/>
      <c r="KGU2" s="41"/>
      <c r="KGV2" s="41"/>
      <c r="KGW2" s="41"/>
      <c r="KGX2" s="41"/>
      <c r="KGY2" s="41"/>
      <c r="KGZ2" s="41"/>
      <c r="KHA2" s="41"/>
      <c r="KHB2" s="41"/>
      <c r="KHC2" s="41"/>
      <c r="KHD2" s="41"/>
      <c r="KHE2" s="41"/>
      <c r="KHF2" s="41"/>
      <c r="KHG2" s="41"/>
      <c r="KHH2" s="41"/>
      <c r="KHI2" s="41"/>
      <c r="KHJ2" s="41"/>
      <c r="KHK2" s="41"/>
      <c r="KHL2" s="41"/>
      <c r="KHM2" s="41"/>
      <c r="KHN2" s="41"/>
      <c r="KHO2" s="41"/>
      <c r="KHP2" s="41"/>
      <c r="KHQ2" s="41"/>
      <c r="KHR2" s="41"/>
      <c r="KHS2" s="41"/>
      <c r="KHT2" s="41"/>
      <c r="KHU2" s="41"/>
      <c r="KHV2" s="41"/>
      <c r="KHW2" s="41"/>
      <c r="KHX2" s="41"/>
      <c r="KHY2" s="41"/>
      <c r="KHZ2" s="41"/>
      <c r="KIA2" s="41"/>
      <c r="KIB2" s="41"/>
      <c r="KIC2" s="41"/>
      <c r="KID2" s="41"/>
      <c r="KIE2" s="41"/>
      <c r="KIF2" s="41"/>
      <c r="KIG2" s="41"/>
      <c r="KIH2" s="41"/>
      <c r="KII2" s="41"/>
      <c r="KIJ2" s="41"/>
      <c r="KIK2" s="41"/>
      <c r="KIL2" s="41"/>
      <c r="KIM2" s="41"/>
      <c r="KIN2" s="41"/>
      <c r="KIO2" s="41"/>
      <c r="KIP2" s="41"/>
      <c r="KIQ2" s="41"/>
      <c r="KIR2" s="41"/>
      <c r="KIS2" s="41"/>
      <c r="KIT2" s="41"/>
      <c r="KIU2" s="41"/>
      <c r="KIV2" s="41"/>
      <c r="KIW2" s="41"/>
      <c r="KIX2" s="41"/>
      <c r="KIY2" s="41"/>
      <c r="KIZ2" s="41"/>
      <c r="KJA2" s="41"/>
      <c r="KJB2" s="41"/>
      <c r="KJC2" s="41"/>
      <c r="KJD2" s="41"/>
      <c r="KJE2" s="41"/>
      <c r="KJF2" s="41"/>
      <c r="KJG2" s="41"/>
      <c r="KJH2" s="41"/>
      <c r="KJI2" s="41"/>
      <c r="KJJ2" s="41"/>
      <c r="KJK2" s="41"/>
      <c r="KJL2" s="41"/>
      <c r="KJM2" s="41"/>
      <c r="KJN2" s="41"/>
      <c r="KJO2" s="41"/>
      <c r="KJP2" s="41"/>
      <c r="KJQ2" s="41"/>
      <c r="KJR2" s="41"/>
      <c r="KJS2" s="41"/>
      <c r="KJT2" s="41"/>
      <c r="KJU2" s="41"/>
      <c r="KJV2" s="41"/>
      <c r="KJW2" s="41"/>
      <c r="KJX2" s="41"/>
      <c r="KJY2" s="41"/>
      <c r="KJZ2" s="41"/>
      <c r="KKA2" s="41"/>
      <c r="KKB2" s="41"/>
      <c r="KKC2" s="41"/>
      <c r="KKD2" s="41"/>
      <c r="KKE2" s="41"/>
      <c r="KKF2" s="41"/>
      <c r="KKG2" s="41"/>
      <c r="KKH2" s="41"/>
      <c r="KKI2" s="41"/>
      <c r="KKJ2" s="41"/>
      <c r="KKK2" s="41"/>
      <c r="KKL2" s="41"/>
      <c r="KKM2" s="41"/>
      <c r="KKN2" s="41"/>
      <c r="KKO2" s="41"/>
      <c r="KKP2" s="41"/>
      <c r="KKQ2" s="41"/>
      <c r="KKR2" s="41"/>
      <c r="KKS2" s="41"/>
      <c r="KKT2" s="41"/>
      <c r="KKU2" s="41"/>
      <c r="KKV2" s="41"/>
      <c r="KKW2" s="41"/>
      <c r="KKX2" s="41"/>
      <c r="KKY2" s="41"/>
      <c r="KKZ2" s="41"/>
      <c r="KLA2" s="41"/>
      <c r="KLB2" s="41"/>
      <c r="KLC2" s="41"/>
      <c r="KLD2" s="41"/>
      <c r="KLE2" s="41"/>
      <c r="KLF2" s="41"/>
      <c r="KLG2" s="41"/>
      <c r="KLH2" s="41"/>
      <c r="KLI2" s="41"/>
      <c r="KLJ2" s="41"/>
      <c r="KLK2" s="41"/>
      <c r="KLL2" s="41"/>
      <c r="KLM2" s="41"/>
      <c r="KLN2" s="41"/>
      <c r="KLO2" s="41"/>
      <c r="KLP2" s="41"/>
      <c r="KLQ2" s="41"/>
      <c r="KLR2" s="41"/>
      <c r="KLS2" s="41"/>
      <c r="KLT2" s="41"/>
      <c r="KLU2" s="41"/>
      <c r="KLV2" s="41"/>
      <c r="KLW2" s="41"/>
      <c r="KLX2" s="41"/>
      <c r="KLY2" s="41"/>
      <c r="KLZ2" s="41"/>
      <c r="KMA2" s="41"/>
      <c r="KMB2" s="41"/>
      <c r="KMC2" s="41"/>
      <c r="KMD2" s="41"/>
      <c r="KME2" s="41"/>
      <c r="KMF2" s="41"/>
      <c r="KMG2" s="41"/>
      <c r="KMH2" s="41"/>
      <c r="KMI2" s="41"/>
      <c r="KMJ2" s="41"/>
      <c r="KMK2" s="41"/>
      <c r="KML2" s="41"/>
      <c r="KMM2" s="41"/>
      <c r="KMN2" s="41"/>
      <c r="KMO2" s="41"/>
      <c r="KMP2" s="41"/>
      <c r="KMQ2" s="41"/>
      <c r="KMR2" s="41"/>
      <c r="KMS2" s="41"/>
      <c r="KMT2" s="41"/>
      <c r="KMU2" s="41"/>
      <c r="KMV2" s="41"/>
      <c r="KMW2" s="41"/>
      <c r="KMX2" s="41"/>
      <c r="KMY2" s="41"/>
      <c r="KMZ2" s="41"/>
      <c r="KNA2" s="41"/>
      <c r="KNB2" s="41"/>
      <c r="KNC2" s="41"/>
      <c r="KND2" s="41"/>
      <c r="KNE2" s="41"/>
      <c r="KNF2" s="41"/>
      <c r="KNG2" s="41"/>
      <c r="KNH2" s="41"/>
      <c r="KNI2" s="41"/>
      <c r="KNJ2" s="41"/>
      <c r="KNK2" s="41"/>
      <c r="KNL2" s="41"/>
      <c r="KNM2" s="41"/>
      <c r="KNN2" s="41"/>
      <c r="KNO2" s="41"/>
      <c r="KNP2" s="41"/>
      <c r="KNQ2" s="41"/>
      <c r="KNR2" s="41"/>
      <c r="KNS2" s="41"/>
      <c r="KNT2" s="41"/>
      <c r="KNU2" s="41"/>
      <c r="KNV2" s="41"/>
      <c r="KNW2" s="41"/>
      <c r="KNX2" s="41"/>
      <c r="KNY2" s="41"/>
      <c r="KNZ2" s="41"/>
      <c r="KOA2" s="41"/>
      <c r="KOB2" s="41"/>
      <c r="KOC2" s="41"/>
      <c r="KOD2" s="41"/>
      <c r="KOE2" s="41"/>
      <c r="KOF2" s="41"/>
      <c r="KOG2" s="41"/>
      <c r="KOH2" s="41"/>
      <c r="KOI2" s="41"/>
      <c r="KOJ2" s="41"/>
      <c r="KOK2" s="41"/>
      <c r="KOL2" s="41"/>
      <c r="KOM2" s="41"/>
      <c r="KON2" s="41"/>
      <c r="KOO2" s="41"/>
      <c r="KOP2" s="41"/>
      <c r="KOQ2" s="41"/>
      <c r="KOR2" s="41"/>
      <c r="KOS2" s="41"/>
      <c r="KOT2" s="41"/>
      <c r="KOU2" s="41"/>
      <c r="KOV2" s="41"/>
      <c r="KOW2" s="41"/>
      <c r="KOX2" s="41"/>
      <c r="KOY2" s="41"/>
      <c r="KOZ2" s="41"/>
      <c r="KPA2" s="41"/>
      <c r="KPB2" s="41"/>
      <c r="KPC2" s="41"/>
      <c r="KPD2" s="41"/>
      <c r="KPE2" s="41"/>
      <c r="KPF2" s="41"/>
      <c r="KPG2" s="41"/>
      <c r="KPH2" s="41"/>
      <c r="KPI2" s="41"/>
      <c r="KPJ2" s="41"/>
      <c r="KPK2" s="41"/>
      <c r="KPL2" s="41"/>
      <c r="KPM2" s="41"/>
      <c r="KPN2" s="41"/>
      <c r="KPO2" s="41"/>
      <c r="KPP2" s="41"/>
      <c r="KPQ2" s="41"/>
      <c r="KPR2" s="41"/>
      <c r="KPS2" s="41"/>
      <c r="KPT2" s="41"/>
      <c r="KPU2" s="41"/>
      <c r="KPV2" s="41"/>
      <c r="KPW2" s="41"/>
      <c r="KPX2" s="41"/>
      <c r="KPY2" s="41"/>
      <c r="KPZ2" s="41"/>
      <c r="KQA2" s="41"/>
      <c r="KQB2" s="41"/>
      <c r="KQC2" s="41"/>
      <c r="KQD2" s="41"/>
      <c r="KQE2" s="41"/>
      <c r="KQF2" s="41"/>
      <c r="KQG2" s="41"/>
      <c r="KQH2" s="41"/>
      <c r="KQI2" s="41"/>
      <c r="KQJ2" s="41"/>
      <c r="KQK2" s="41"/>
      <c r="KQL2" s="41"/>
      <c r="KQM2" s="41"/>
      <c r="KQN2" s="41"/>
      <c r="KQO2" s="41"/>
      <c r="KQP2" s="41"/>
      <c r="KQQ2" s="41"/>
      <c r="KQR2" s="41"/>
      <c r="KQS2" s="41"/>
      <c r="KQT2" s="41"/>
      <c r="KQU2" s="41"/>
      <c r="KQV2" s="41"/>
      <c r="KQW2" s="41"/>
      <c r="KQX2" s="41"/>
      <c r="KQY2" s="41"/>
      <c r="KQZ2" s="41"/>
      <c r="KRA2" s="41"/>
      <c r="KRB2" s="41"/>
      <c r="KRC2" s="41"/>
      <c r="KRD2" s="41"/>
      <c r="KRE2" s="41"/>
      <c r="KRF2" s="41"/>
      <c r="KRG2" s="41"/>
      <c r="KRH2" s="41"/>
      <c r="KRI2" s="41"/>
      <c r="KRJ2" s="41"/>
      <c r="KRK2" s="41"/>
      <c r="KRL2" s="41"/>
      <c r="KRM2" s="41"/>
      <c r="KRN2" s="41"/>
      <c r="KRO2" s="41"/>
      <c r="KRP2" s="41"/>
      <c r="KRQ2" s="41"/>
      <c r="KRR2" s="41"/>
      <c r="KRS2" s="41"/>
      <c r="KRT2" s="41"/>
      <c r="KRU2" s="41"/>
      <c r="KRV2" s="41"/>
      <c r="KRW2" s="41"/>
      <c r="KRX2" s="41"/>
      <c r="KRY2" s="41"/>
      <c r="KRZ2" s="41"/>
      <c r="KSA2" s="41"/>
      <c r="KSB2" s="41"/>
      <c r="KSC2" s="41"/>
      <c r="KSD2" s="41"/>
      <c r="KSE2" s="41"/>
      <c r="KSF2" s="41"/>
      <c r="KSG2" s="41"/>
      <c r="KSH2" s="41"/>
      <c r="KSI2" s="41"/>
      <c r="KSJ2" s="41"/>
      <c r="KSK2" s="41"/>
      <c r="KSL2" s="41"/>
      <c r="KSM2" s="41"/>
      <c r="KSN2" s="41"/>
      <c r="KSO2" s="41"/>
      <c r="KSP2" s="41"/>
      <c r="KSQ2" s="41"/>
      <c r="KSR2" s="41"/>
      <c r="KSS2" s="41"/>
      <c r="KST2" s="41"/>
      <c r="KSU2" s="41"/>
      <c r="KSV2" s="41"/>
      <c r="KSW2" s="41"/>
      <c r="KSX2" s="41"/>
      <c r="KSY2" s="41"/>
      <c r="KSZ2" s="41"/>
      <c r="KTA2" s="41"/>
      <c r="KTB2" s="41"/>
      <c r="KTC2" s="41"/>
      <c r="KTD2" s="41"/>
      <c r="KTE2" s="41"/>
      <c r="KTF2" s="41"/>
      <c r="KTG2" s="41"/>
      <c r="KTH2" s="41"/>
      <c r="KTI2" s="41"/>
      <c r="KTJ2" s="41"/>
      <c r="KTK2" s="41"/>
      <c r="KTL2" s="41"/>
      <c r="KTM2" s="41"/>
      <c r="KTN2" s="41"/>
      <c r="KTO2" s="41"/>
      <c r="KTP2" s="41"/>
      <c r="KTQ2" s="41"/>
      <c r="KTR2" s="41"/>
      <c r="KTS2" s="41"/>
      <c r="KTT2" s="41"/>
      <c r="KTU2" s="41"/>
      <c r="KTV2" s="41"/>
      <c r="KTW2" s="41"/>
      <c r="KTX2" s="41"/>
      <c r="KTY2" s="41"/>
      <c r="KTZ2" s="41"/>
      <c r="KUA2" s="41"/>
      <c r="KUB2" s="41"/>
      <c r="KUC2" s="41"/>
      <c r="KUD2" s="41"/>
      <c r="KUE2" s="41"/>
      <c r="KUF2" s="41"/>
      <c r="KUG2" s="41"/>
      <c r="KUH2" s="41"/>
      <c r="KUI2" s="41"/>
      <c r="KUJ2" s="41"/>
      <c r="KUK2" s="41"/>
      <c r="KUL2" s="41"/>
      <c r="KUM2" s="41"/>
      <c r="KUN2" s="41"/>
      <c r="KUO2" s="41"/>
      <c r="KUP2" s="41"/>
      <c r="KUQ2" s="41"/>
      <c r="KUR2" s="41"/>
      <c r="KUS2" s="41"/>
      <c r="KUT2" s="41"/>
      <c r="KUU2" s="41"/>
      <c r="KUV2" s="41"/>
      <c r="KUW2" s="41"/>
      <c r="KUX2" s="41"/>
      <c r="KUY2" s="41"/>
      <c r="KUZ2" s="41"/>
      <c r="KVA2" s="41"/>
      <c r="KVB2" s="41"/>
      <c r="KVC2" s="41"/>
      <c r="KVD2" s="41"/>
      <c r="KVE2" s="41"/>
      <c r="KVF2" s="41"/>
      <c r="KVG2" s="41"/>
      <c r="KVH2" s="41"/>
      <c r="KVI2" s="41"/>
      <c r="KVJ2" s="41"/>
      <c r="KVK2" s="41"/>
      <c r="KVL2" s="41"/>
      <c r="KVM2" s="41"/>
      <c r="KVN2" s="41"/>
      <c r="KVO2" s="41"/>
      <c r="KVP2" s="41"/>
      <c r="KVQ2" s="41"/>
      <c r="KVR2" s="41"/>
      <c r="KVS2" s="41"/>
      <c r="KVT2" s="41"/>
      <c r="KVU2" s="41"/>
      <c r="KVV2" s="41"/>
      <c r="KVW2" s="41"/>
      <c r="KVX2" s="41"/>
      <c r="KVY2" s="41"/>
      <c r="KVZ2" s="41"/>
      <c r="KWA2" s="41"/>
      <c r="KWB2" s="41"/>
      <c r="KWC2" s="41"/>
      <c r="KWD2" s="41"/>
      <c r="KWE2" s="41"/>
      <c r="KWF2" s="41"/>
      <c r="KWG2" s="41"/>
      <c r="KWH2" s="41"/>
      <c r="KWI2" s="41"/>
      <c r="KWJ2" s="41"/>
      <c r="KWK2" s="41"/>
      <c r="KWL2" s="41"/>
      <c r="KWM2" s="41"/>
      <c r="KWN2" s="41"/>
      <c r="KWO2" s="41"/>
      <c r="KWP2" s="41"/>
      <c r="KWQ2" s="41"/>
      <c r="KWR2" s="41"/>
      <c r="KWS2" s="41"/>
      <c r="KWT2" s="41"/>
      <c r="KWU2" s="41"/>
      <c r="KWV2" s="41"/>
      <c r="KWW2" s="41"/>
      <c r="KWX2" s="41"/>
      <c r="KWY2" s="41"/>
      <c r="KWZ2" s="41"/>
      <c r="KXA2" s="41"/>
      <c r="KXB2" s="41"/>
      <c r="KXC2" s="41"/>
      <c r="KXD2" s="41"/>
      <c r="KXE2" s="41"/>
      <c r="KXF2" s="41"/>
      <c r="KXG2" s="41"/>
      <c r="KXH2" s="41"/>
      <c r="KXI2" s="41"/>
      <c r="KXJ2" s="41"/>
      <c r="KXK2" s="41"/>
      <c r="KXL2" s="41"/>
      <c r="KXM2" s="41"/>
      <c r="KXN2" s="41"/>
      <c r="KXO2" s="41"/>
      <c r="KXP2" s="41"/>
      <c r="KXQ2" s="41"/>
      <c r="KXR2" s="41"/>
      <c r="KXS2" s="41"/>
      <c r="KXT2" s="41"/>
      <c r="KXU2" s="41"/>
      <c r="KXV2" s="41"/>
      <c r="KXW2" s="41"/>
      <c r="KXX2" s="41"/>
      <c r="KXY2" s="41"/>
      <c r="KXZ2" s="41"/>
      <c r="KYA2" s="41"/>
      <c r="KYB2" s="41"/>
      <c r="KYC2" s="41"/>
      <c r="KYD2" s="41"/>
      <c r="KYE2" s="41"/>
      <c r="KYF2" s="41"/>
      <c r="KYG2" s="41"/>
      <c r="KYH2" s="41"/>
      <c r="KYI2" s="41"/>
      <c r="KYJ2" s="41"/>
      <c r="KYK2" s="41"/>
      <c r="KYL2" s="41"/>
      <c r="KYM2" s="41"/>
      <c r="KYN2" s="41"/>
      <c r="KYO2" s="41"/>
      <c r="KYP2" s="41"/>
      <c r="KYQ2" s="41"/>
      <c r="KYR2" s="41"/>
      <c r="KYS2" s="41"/>
      <c r="KYT2" s="41"/>
      <c r="KYU2" s="41"/>
      <c r="KYV2" s="41"/>
      <c r="KYW2" s="41"/>
      <c r="KYX2" s="41"/>
      <c r="KYY2" s="41"/>
      <c r="KYZ2" s="41"/>
      <c r="KZA2" s="41"/>
      <c r="KZB2" s="41"/>
      <c r="KZC2" s="41"/>
      <c r="KZD2" s="41"/>
      <c r="KZE2" s="41"/>
      <c r="KZF2" s="41"/>
      <c r="KZG2" s="41"/>
      <c r="KZH2" s="41"/>
      <c r="KZI2" s="41"/>
      <c r="KZJ2" s="41"/>
      <c r="KZK2" s="41"/>
      <c r="KZL2" s="41"/>
      <c r="KZM2" s="41"/>
      <c r="KZN2" s="41"/>
      <c r="KZO2" s="41"/>
      <c r="KZP2" s="41"/>
      <c r="KZQ2" s="41"/>
      <c r="KZR2" s="41"/>
      <c r="KZS2" s="41"/>
      <c r="KZT2" s="41"/>
      <c r="KZU2" s="41"/>
      <c r="KZV2" s="41"/>
      <c r="KZW2" s="41"/>
      <c r="KZX2" s="41"/>
      <c r="KZY2" s="41"/>
      <c r="KZZ2" s="41"/>
      <c r="LAA2" s="41"/>
      <c r="LAB2" s="41"/>
      <c r="LAC2" s="41"/>
      <c r="LAD2" s="41"/>
      <c r="LAE2" s="41"/>
      <c r="LAF2" s="41"/>
      <c r="LAG2" s="41"/>
      <c r="LAH2" s="41"/>
      <c r="LAI2" s="41"/>
      <c r="LAJ2" s="41"/>
      <c r="LAK2" s="41"/>
      <c r="LAL2" s="41"/>
      <c r="LAM2" s="41"/>
      <c r="LAN2" s="41"/>
      <c r="LAO2" s="41"/>
      <c r="LAP2" s="41"/>
      <c r="LAQ2" s="41"/>
      <c r="LAR2" s="41"/>
      <c r="LAS2" s="41"/>
      <c r="LAT2" s="41"/>
      <c r="LAU2" s="41"/>
      <c r="LAV2" s="41"/>
      <c r="LAW2" s="41"/>
      <c r="LAX2" s="41"/>
      <c r="LAY2" s="41"/>
      <c r="LAZ2" s="41"/>
      <c r="LBA2" s="41"/>
      <c r="LBB2" s="41"/>
      <c r="LBC2" s="41"/>
      <c r="LBD2" s="41"/>
      <c r="LBE2" s="41"/>
      <c r="LBF2" s="41"/>
      <c r="LBG2" s="41"/>
      <c r="LBH2" s="41"/>
      <c r="LBI2" s="41"/>
      <c r="LBJ2" s="41"/>
      <c r="LBK2" s="41"/>
      <c r="LBL2" s="41"/>
      <c r="LBM2" s="41"/>
      <c r="LBN2" s="41"/>
      <c r="LBO2" s="41"/>
      <c r="LBP2" s="41"/>
      <c r="LBQ2" s="41"/>
      <c r="LBR2" s="41"/>
      <c r="LBS2" s="41"/>
      <c r="LBT2" s="41"/>
      <c r="LBU2" s="41"/>
      <c r="LBV2" s="41"/>
      <c r="LBW2" s="41"/>
      <c r="LBX2" s="41"/>
      <c r="LBY2" s="41"/>
      <c r="LBZ2" s="41"/>
      <c r="LCA2" s="41"/>
      <c r="LCB2" s="41"/>
      <c r="LCC2" s="41"/>
      <c r="LCD2" s="41"/>
      <c r="LCE2" s="41"/>
      <c r="LCF2" s="41"/>
      <c r="LCG2" s="41"/>
      <c r="LCH2" s="41"/>
      <c r="LCI2" s="41"/>
      <c r="LCJ2" s="41"/>
      <c r="LCK2" s="41"/>
      <c r="LCL2" s="41"/>
      <c r="LCM2" s="41"/>
      <c r="LCN2" s="41"/>
      <c r="LCO2" s="41"/>
      <c r="LCP2" s="41"/>
      <c r="LCQ2" s="41"/>
      <c r="LCR2" s="41"/>
      <c r="LCS2" s="41"/>
      <c r="LCT2" s="41"/>
      <c r="LCU2" s="41"/>
      <c r="LCV2" s="41"/>
      <c r="LCW2" s="41"/>
      <c r="LCX2" s="41"/>
      <c r="LCY2" s="41"/>
      <c r="LCZ2" s="41"/>
      <c r="LDA2" s="41"/>
      <c r="LDB2" s="41"/>
      <c r="LDC2" s="41"/>
      <c r="LDD2" s="41"/>
      <c r="LDE2" s="41"/>
      <c r="LDF2" s="41"/>
      <c r="LDG2" s="41"/>
      <c r="LDH2" s="41"/>
      <c r="LDI2" s="41"/>
      <c r="LDJ2" s="41"/>
      <c r="LDK2" s="41"/>
      <c r="LDL2" s="41"/>
      <c r="LDM2" s="41"/>
      <c r="LDN2" s="41"/>
      <c r="LDO2" s="41"/>
      <c r="LDP2" s="41"/>
      <c r="LDQ2" s="41"/>
      <c r="LDR2" s="41"/>
      <c r="LDS2" s="41"/>
      <c r="LDT2" s="41"/>
      <c r="LDU2" s="41"/>
      <c r="LDV2" s="41"/>
      <c r="LDW2" s="41"/>
      <c r="LDX2" s="41"/>
      <c r="LDY2" s="41"/>
      <c r="LDZ2" s="41"/>
      <c r="LEA2" s="41"/>
      <c r="LEB2" s="41"/>
      <c r="LEC2" s="41"/>
      <c r="LED2" s="41"/>
      <c r="LEE2" s="41"/>
      <c r="LEF2" s="41"/>
      <c r="LEG2" s="41"/>
      <c r="LEH2" s="41"/>
      <c r="LEI2" s="41"/>
      <c r="LEJ2" s="41"/>
      <c r="LEK2" s="41"/>
      <c r="LEL2" s="41"/>
      <c r="LEM2" s="41"/>
      <c r="LEN2" s="41"/>
      <c r="LEO2" s="41"/>
      <c r="LEP2" s="41"/>
      <c r="LEQ2" s="41"/>
      <c r="LER2" s="41"/>
      <c r="LES2" s="41"/>
      <c r="LET2" s="41"/>
      <c r="LEU2" s="41"/>
      <c r="LEV2" s="41"/>
      <c r="LEW2" s="41"/>
      <c r="LEX2" s="41"/>
      <c r="LEY2" s="41"/>
      <c r="LEZ2" s="41"/>
      <c r="LFA2" s="41"/>
      <c r="LFB2" s="41"/>
      <c r="LFC2" s="41"/>
      <c r="LFD2" s="41"/>
      <c r="LFE2" s="41"/>
      <c r="LFF2" s="41"/>
      <c r="LFG2" s="41"/>
      <c r="LFH2" s="41"/>
      <c r="LFI2" s="41"/>
      <c r="LFJ2" s="41"/>
      <c r="LFK2" s="41"/>
      <c r="LFL2" s="41"/>
      <c r="LFM2" s="41"/>
      <c r="LFN2" s="41"/>
      <c r="LFO2" s="41"/>
      <c r="LFP2" s="41"/>
      <c r="LFQ2" s="41"/>
      <c r="LFR2" s="41"/>
      <c r="LFS2" s="41"/>
      <c r="LFT2" s="41"/>
      <c r="LFU2" s="41"/>
      <c r="LFV2" s="41"/>
      <c r="LFW2" s="41"/>
      <c r="LFX2" s="41"/>
      <c r="LFY2" s="41"/>
      <c r="LFZ2" s="41"/>
      <c r="LGA2" s="41"/>
      <c r="LGB2" s="41"/>
      <c r="LGC2" s="41"/>
      <c r="LGD2" s="41"/>
      <c r="LGE2" s="41"/>
      <c r="LGF2" s="41"/>
      <c r="LGG2" s="41"/>
      <c r="LGH2" s="41"/>
      <c r="LGI2" s="41"/>
      <c r="LGJ2" s="41"/>
      <c r="LGK2" s="41"/>
      <c r="LGL2" s="41"/>
      <c r="LGM2" s="41"/>
      <c r="LGN2" s="41"/>
      <c r="LGO2" s="41"/>
      <c r="LGP2" s="41"/>
      <c r="LGQ2" s="41"/>
      <c r="LGR2" s="41"/>
      <c r="LGS2" s="41"/>
      <c r="LGT2" s="41"/>
      <c r="LGU2" s="41"/>
      <c r="LGV2" s="41"/>
      <c r="LGW2" s="41"/>
      <c r="LGX2" s="41"/>
      <c r="LGY2" s="41"/>
      <c r="LGZ2" s="41"/>
      <c r="LHA2" s="41"/>
      <c r="LHB2" s="41"/>
      <c r="LHC2" s="41"/>
      <c r="LHD2" s="41"/>
      <c r="LHE2" s="41"/>
      <c r="LHF2" s="41"/>
      <c r="LHG2" s="41"/>
      <c r="LHH2" s="41"/>
      <c r="LHI2" s="41"/>
      <c r="LHJ2" s="41"/>
      <c r="LHK2" s="41"/>
      <c r="LHL2" s="41"/>
      <c r="LHM2" s="41"/>
      <c r="LHN2" s="41"/>
      <c r="LHO2" s="41"/>
      <c r="LHP2" s="41"/>
      <c r="LHQ2" s="41"/>
      <c r="LHR2" s="41"/>
      <c r="LHS2" s="41"/>
      <c r="LHT2" s="41"/>
      <c r="LHU2" s="41"/>
      <c r="LHV2" s="41"/>
      <c r="LHW2" s="41"/>
      <c r="LHX2" s="41"/>
      <c r="LHY2" s="41"/>
      <c r="LHZ2" s="41"/>
      <c r="LIA2" s="41"/>
      <c r="LIB2" s="41"/>
      <c r="LIC2" s="41"/>
      <c r="LID2" s="41"/>
      <c r="LIE2" s="41"/>
      <c r="LIF2" s="41"/>
      <c r="LIG2" s="41"/>
      <c r="LIH2" s="41"/>
      <c r="LII2" s="41"/>
      <c r="LIJ2" s="41"/>
      <c r="LIK2" s="41"/>
      <c r="LIL2" s="41"/>
      <c r="LIM2" s="41"/>
      <c r="LIN2" s="41"/>
      <c r="LIO2" s="41"/>
      <c r="LIP2" s="41"/>
      <c r="LIQ2" s="41"/>
      <c r="LIR2" s="41"/>
      <c r="LIS2" s="41"/>
      <c r="LIT2" s="41"/>
      <c r="LIU2" s="41"/>
      <c r="LIV2" s="41"/>
      <c r="LIW2" s="41"/>
      <c r="LIX2" s="41"/>
      <c r="LIY2" s="41"/>
      <c r="LIZ2" s="41"/>
      <c r="LJA2" s="41"/>
      <c r="LJB2" s="41"/>
      <c r="LJC2" s="41"/>
      <c r="LJD2" s="41"/>
      <c r="LJE2" s="41"/>
      <c r="LJF2" s="41"/>
      <c r="LJG2" s="41"/>
      <c r="LJH2" s="41"/>
      <c r="LJI2" s="41"/>
      <c r="LJJ2" s="41"/>
      <c r="LJK2" s="41"/>
      <c r="LJL2" s="41"/>
      <c r="LJM2" s="41"/>
      <c r="LJN2" s="41"/>
      <c r="LJO2" s="41"/>
      <c r="LJP2" s="41"/>
      <c r="LJQ2" s="41"/>
      <c r="LJR2" s="41"/>
      <c r="LJS2" s="41"/>
      <c r="LJT2" s="41"/>
      <c r="LJU2" s="41"/>
      <c r="LJV2" s="41"/>
      <c r="LJW2" s="41"/>
      <c r="LJX2" s="41"/>
      <c r="LJY2" s="41"/>
      <c r="LJZ2" s="41"/>
      <c r="LKA2" s="41"/>
      <c r="LKB2" s="41"/>
      <c r="LKC2" s="41"/>
      <c r="LKD2" s="41"/>
      <c r="LKE2" s="41"/>
      <c r="LKF2" s="41"/>
      <c r="LKG2" s="41"/>
      <c r="LKH2" s="41"/>
      <c r="LKI2" s="41"/>
      <c r="LKJ2" s="41"/>
      <c r="LKK2" s="41"/>
      <c r="LKL2" s="41"/>
      <c r="LKM2" s="41"/>
      <c r="LKN2" s="41"/>
      <c r="LKO2" s="41"/>
      <c r="LKP2" s="41"/>
      <c r="LKQ2" s="41"/>
      <c r="LKR2" s="41"/>
      <c r="LKS2" s="41"/>
      <c r="LKT2" s="41"/>
      <c r="LKU2" s="41"/>
      <c r="LKV2" s="41"/>
      <c r="LKW2" s="41"/>
      <c r="LKX2" s="41"/>
      <c r="LKY2" s="41"/>
      <c r="LKZ2" s="41"/>
      <c r="LLA2" s="41"/>
      <c r="LLB2" s="41"/>
      <c r="LLC2" s="41"/>
      <c r="LLD2" s="41"/>
      <c r="LLE2" s="41"/>
      <c r="LLF2" s="41"/>
      <c r="LLG2" s="41"/>
      <c r="LLH2" s="41"/>
      <c r="LLI2" s="41"/>
      <c r="LLJ2" s="41"/>
      <c r="LLK2" s="41"/>
      <c r="LLL2" s="41"/>
      <c r="LLM2" s="41"/>
      <c r="LLN2" s="41"/>
      <c r="LLO2" s="41"/>
      <c r="LLP2" s="41"/>
      <c r="LLQ2" s="41"/>
      <c r="LLR2" s="41"/>
      <c r="LLS2" s="41"/>
      <c r="LLT2" s="41"/>
      <c r="LLU2" s="41"/>
      <c r="LLV2" s="41"/>
      <c r="LLW2" s="41"/>
      <c r="LLX2" s="41"/>
      <c r="LLY2" s="41"/>
      <c r="LLZ2" s="41"/>
      <c r="LMA2" s="41"/>
      <c r="LMB2" s="41"/>
      <c r="LMC2" s="41"/>
      <c r="LMD2" s="41"/>
      <c r="LME2" s="41"/>
      <c r="LMF2" s="41"/>
      <c r="LMG2" s="41"/>
      <c r="LMH2" s="41"/>
      <c r="LMI2" s="41"/>
      <c r="LMJ2" s="41"/>
      <c r="LMK2" s="41"/>
      <c r="LML2" s="41"/>
      <c r="LMM2" s="41"/>
      <c r="LMN2" s="41"/>
      <c r="LMO2" s="41"/>
      <c r="LMP2" s="41"/>
      <c r="LMQ2" s="41"/>
      <c r="LMR2" s="41"/>
      <c r="LMS2" s="41"/>
      <c r="LMT2" s="41"/>
      <c r="LMU2" s="41"/>
      <c r="LMV2" s="41"/>
      <c r="LMW2" s="41"/>
      <c r="LMX2" s="41"/>
      <c r="LMY2" s="41"/>
      <c r="LMZ2" s="41"/>
      <c r="LNA2" s="41"/>
      <c r="LNB2" s="41"/>
      <c r="LNC2" s="41"/>
      <c r="LND2" s="41"/>
      <c r="LNE2" s="41"/>
      <c r="LNF2" s="41"/>
      <c r="LNG2" s="41"/>
      <c r="LNH2" s="41"/>
      <c r="LNI2" s="41"/>
      <c r="LNJ2" s="41"/>
      <c r="LNK2" s="41"/>
      <c r="LNL2" s="41"/>
      <c r="LNM2" s="41"/>
      <c r="LNN2" s="41"/>
      <c r="LNO2" s="41"/>
      <c r="LNP2" s="41"/>
      <c r="LNQ2" s="41"/>
      <c r="LNR2" s="41"/>
      <c r="LNS2" s="41"/>
      <c r="LNT2" s="41"/>
      <c r="LNU2" s="41"/>
      <c r="LNV2" s="41"/>
      <c r="LNW2" s="41"/>
      <c r="LNX2" s="41"/>
      <c r="LNY2" s="41"/>
      <c r="LNZ2" s="41"/>
      <c r="LOA2" s="41"/>
      <c r="LOB2" s="41"/>
      <c r="LOC2" s="41"/>
      <c r="LOD2" s="41"/>
      <c r="LOE2" s="41"/>
      <c r="LOF2" s="41"/>
      <c r="LOG2" s="41"/>
      <c r="LOH2" s="41"/>
      <c r="LOI2" s="41"/>
      <c r="LOJ2" s="41"/>
      <c r="LOK2" s="41"/>
      <c r="LOL2" s="41"/>
      <c r="LOM2" s="41"/>
      <c r="LON2" s="41"/>
      <c r="LOO2" s="41"/>
      <c r="LOP2" s="41"/>
      <c r="LOQ2" s="41"/>
      <c r="LOR2" s="41"/>
      <c r="LOS2" s="41"/>
      <c r="LOT2" s="41"/>
      <c r="LOU2" s="41"/>
      <c r="LOV2" s="41"/>
      <c r="LOW2" s="41"/>
      <c r="LOX2" s="41"/>
      <c r="LOY2" s="41"/>
      <c r="LOZ2" s="41"/>
      <c r="LPA2" s="41"/>
      <c r="LPB2" s="41"/>
      <c r="LPC2" s="41"/>
      <c r="LPD2" s="41"/>
      <c r="LPE2" s="41"/>
      <c r="LPF2" s="41"/>
      <c r="LPG2" s="41"/>
      <c r="LPH2" s="41"/>
      <c r="LPI2" s="41"/>
      <c r="LPJ2" s="41"/>
      <c r="LPK2" s="41"/>
      <c r="LPL2" s="41"/>
      <c r="LPM2" s="41"/>
      <c r="LPN2" s="41"/>
      <c r="LPO2" s="41"/>
      <c r="LPP2" s="41"/>
      <c r="LPQ2" s="41"/>
      <c r="LPR2" s="41"/>
      <c r="LPS2" s="41"/>
      <c r="LPT2" s="41"/>
      <c r="LPU2" s="41"/>
      <c r="LPV2" s="41"/>
      <c r="LPW2" s="41"/>
      <c r="LPX2" s="41"/>
      <c r="LPY2" s="41"/>
      <c r="LPZ2" s="41"/>
      <c r="LQA2" s="41"/>
      <c r="LQB2" s="41"/>
      <c r="LQC2" s="41"/>
      <c r="LQD2" s="41"/>
      <c r="LQE2" s="41"/>
      <c r="LQF2" s="41"/>
      <c r="LQG2" s="41"/>
      <c r="LQH2" s="41"/>
      <c r="LQI2" s="41"/>
      <c r="LQJ2" s="41"/>
      <c r="LQK2" s="41"/>
      <c r="LQL2" s="41"/>
      <c r="LQM2" s="41"/>
      <c r="LQN2" s="41"/>
      <c r="LQO2" s="41"/>
      <c r="LQP2" s="41"/>
      <c r="LQQ2" s="41"/>
      <c r="LQR2" s="41"/>
      <c r="LQS2" s="41"/>
      <c r="LQT2" s="41"/>
      <c r="LQU2" s="41"/>
      <c r="LQV2" s="41"/>
      <c r="LQW2" s="41"/>
      <c r="LQX2" s="41"/>
      <c r="LQY2" s="41"/>
      <c r="LQZ2" s="41"/>
      <c r="LRA2" s="41"/>
      <c r="LRB2" s="41"/>
      <c r="LRC2" s="41"/>
      <c r="LRD2" s="41"/>
      <c r="LRE2" s="41"/>
      <c r="LRF2" s="41"/>
      <c r="LRG2" s="41"/>
      <c r="LRH2" s="41"/>
      <c r="LRI2" s="41"/>
      <c r="LRJ2" s="41"/>
      <c r="LRK2" s="41"/>
      <c r="LRL2" s="41"/>
      <c r="LRM2" s="41"/>
      <c r="LRN2" s="41"/>
      <c r="LRO2" s="41"/>
      <c r="LRP2" s="41"/>
      <c r="LRQ2" s="41"/>
      <c r="LRR2" s="41"/>
      <c r="LRS2" s="41"/>
      <c r="LRT2" s="41"/>
      <c r="LRU2" s="41"/>
      <c r="LRV2" s="41"/>
      <c r="LRW2" s="41"/>
      <c r="LRX2" s="41"/>
      <c r="LRY2" s="41"/>
      <c r="LRZ2" s="41"/>
      <c r="LSA2" s="41"/>
      <c r="LSB2" s="41"/>
      <c r="LSC2" s="41"/>
      <c r="LSD2" s="41"/>
      <c r="LSE2" s="41"/>
      <c r="LSF2" s="41"/>
      <c r="LSG2" s="41"/>
      <c r="LSH2" s="41"/>
      <c r="LSI2" s="41"/>
      <c r="LSJ2" s="41"/>
      <c r="LSK2" s="41"/>
      <c r="LSL2" s="41"/>
      <c r="LSM2" s="41"/>
      <c r="LSN2" s="41"/>
      <c r="LSO2" s="41"/>
      <c r="LSP2" s="41"/>
      <c r="LSQ2" s="41"/>
      <c r="LSR2" s="41"/>
      <c r="LSS2" s="41"/>
      <c r="LST2" s="41"/>
      <c r="LSU2" s="41"/>
      <c r="LSV2" s="41"/>
      <c r="LSW2" s="41"/>
      <c r="LSX2" s="41"/>
      <c r="LSY2" s="41"/>
      <c r="LSZ2" s="41"/>
      <c r="LTA2" s="41"/>
      <c r="LTB2" s="41"/>
      <c r="LTC2" s="41"/>
      <c r="LTD2" s="41"/>
      <c r="LTE2" s="41"/>
      <c r="LTF2" s="41"/>
      <c r="LTG2" s="41"/>
      <c r="LTH2" s="41"/>
      <c r="LTI2" s="41"/>
      <c r="LTJ2" s="41"/>
      <c r="LTK2" s="41"/>
      <c r="LTL2" s="41"/>
      <c r="LTM2" s="41"/>
      <c r="LTN2" s="41"/>
      <c r="LTO2" s="41"/>
      <c r="LTP2" s="41"/>
      <c r="LTQ2" s="41"/>
      <c r="LTR2" s="41"/>
      <c r="LTS2" s="41"/>
      <c r="LTT2" s="41"/>
      <c r="LTU2" s="41"/>
      <c r="LTV2" s="41"/>
      <c r="LTW2" s="41"/>
      <c r="LTX2" s="41"/>
      <c r="LTY2" s="41"/>
      <c r="LTZ2" s="41"/>
      <c r="LUA2" s="41"/>
      <c r="LUB2" s="41"/>
      <c r="LUC2" s="41"/>
      <c r="LUD2" s="41"/>
      <c r="LUE2" s="41"/>
      <c r="LUF2" s="41"/>
      <c r="LUG2" s="41"/>
      <c r="LUH2" s="41"/>
      <c r="LUI2" s="41"/>
      <c r="LUJ2" s="41"/>
      <c r="LUK2" s="41"/>
      <c r="LUL2" s="41"/>
      <c r="LUM2" s="41"/>
      <c r="LUN2" s="41"/>
      <c r="LUO2" s="41"/>
      <c r="LUP2" s="41"/>
      <c r="LUQ2" s="41"/>
      <c r="LUR2" s="41"/>
      <c r="LUS2" s="41"/>
      <c r="LUT2" s="41"/>
      <c r="LUU2" s="41"/>
      <c r="LUV2" s="41"/>
      <c r="LUW2" s="41"/>
      <c r="LUX2" s="41"/>
      <c r="LUY2" s="41"/>
      <c r="LUZ2" s="41"/>
      <c r="LVA2" s="41"/>
      <c r="LVB2" s="41"/>
      <c r="LVC2" s="41"/>
      <c r="LVD2" s="41"/>
      <c r="LVE2" s="41"/>
      <c r="LVF2" s="41"/>
      <c r="LVG2" s="41"/>
      <c r="LVH2" s="41"/>
      <c r="LVI2" s="41"/>
      <c r="LVJ2" s="41"/>
      <c r="LVK2" s="41"/>
      <c r="LVL2" s="41"/>
      <c r="LVM2" s="41"/>
      <c r="LVN2" s="41"/>
      <c r="LVO2" s="41"/>
      <c r="LVP2" s="41"/>
      <c r="LVQ2" s="41"/>
      <c r="LVR2" s="41"/>
      <c r="LVS2" s="41"/>
      <c r="LVT2" s="41"/>
      <c r="LVU2" s="41"/>
      <c r="LVV2" s="41"/>
      <c r="LVW2" s="41"/>
      <c r="LVX2" s="41"/>
      <c r="LVY2" s="41"/>
      <c r="LVZ2" s="41"/>
      <c r="LWA2" s="41"/>
      <c r="LWB2" s="41"/>
      <c r="LWC2" s="41"/>
      <c r="LWD2" s="41"/>
      <c r="LWE2" s="41"/>
      <c r="LWF2" s="41"/>
      <c r="LWG2" s="41"/>
      <c r="LWH2" s="41"/>
      <c r="LWI2" s="41"/>
      <c r="LWJ2" s="41"/>
      <c r="LWK2" s="41"/>
      <c r="LWL2" s="41"/>
      <c r="LWM2" s="41"/>
      <c r="LWN2" s="41"/>
      <c r="LWO2" s="41"/>
      <c r="LWP2" s="41"/>
      <c r="LWQ2" s="41"/>
      <c r="LWR2" s="41"/>
      <c r="LWS2" s="41"/>
      <c r="LWT2" s="41"/>
      <c r="LWU2" s="41"/>
      <c r="LWV2" s="41"/>
      <c r="LWW2" s="41"/>
      <c r="LWX2" s="41"/>
      <c r="LWY2" s="41"/>
      <c r="LWZ2" s="41"/>
      <c r="LXA2" s="41"/>
      <c r="LXB2" s="41"/>
      <c r="LXC2" s="41"/>
      <c r="LXD2" s="41"/>
      <c r="LXE2" s="41"/>
      <c r="LXF2" s="41"/>
      <c r="LXG2" s="41"/>
      <c r="LXH2" s="41"/>
      <c r="LXI2" s="41"/>
      <c r="LXJ2" s="41"/>
      <c r="LXK2" s="41"/>
      <c r="LXL2" s="41"/>
      <c r="LXM2" s="41"/>
      <c r="LXN2" s="41"/>
      <c r="LXO2" s="41"/>
      <c r="LXP2" s="41"/>
      <c r="LXQ2" s="41"/>
      <c r="LXR2" s="41"/>
      <c r="LXS2" s="41"/>
      <c r="LXT2" s="41"/>
      <c r="LXU2" s="41"/>
      <c r="LXV2" s="41"/>
      <c r="LXW2" s="41"/>
      <c r="LXX2" s="41"/>
      <c r="LXY2" s="41"/>
      <c r="LXZ2" s="41"/>
      <c r="LYA2" s="41"/>
      <c r="LYB2" s="41"/>
      <c r="LYC2" s="41"/>
      <c r="LYD2" s="41"/>
      <c r="LYE2" s="41"/>
      <c r="LYF2" s="41"/>
      <c r="LYG2" s="41"/>
      <c r="LYH2" s="41"/>
      <c r="LYI2" s="41"/>
      <c r="LYJ2" s="41"/>
      <c r="LYK2" s="41"/>
      <c r="LYL2" s="41"/>
      <c r="LYM2" s="41"/>
      <c r="LYN2" s="41"/>
      <c r="LYO2" s="41"/>
      <c r="LYP2" s="41"/>
      <c r="LYQ2" s="41"/>
      <c r="LYR2" s="41"/>
      <c r="LYS2" s="41"/>
      <c r="LYT2" s="41"/>
      <c r="LYU2" s="41"/>
      <c r="LYV2" s="41"/>
      <c r="LYW2" s="41"/>
      <c r="LYX2" s="41"/>
      <c r="LYY2" s="41"/>
      <c r="LYZ2" s="41"/>
      <c r="LZA2" s="41"/>
      <c r="LZB2" s="41"/>
      <c r="LZC2" s="41"/>
      <c r="LZD2" s="41"/>
      <c r="LZE2" s="41"/>
      <c r="LZF2" s="41"/>
      <c r="LZG2" s="41"/>
      <c r="LZH2" s="41"/>
      <c r="LZI2" s="41"/>
      <c r="LZJ2" s="41"/>
      <c r="LZK2" s="41"/>
      <c r="LZL2" s="41"/>
      <c r="LZM2" s="41"/>
      <c r="LZN2" s="41"/>
      <c r="LZO2" s="41"/>
      <c r="LZP2" s="41"/>
      <c r="LZQ2" s="41"/>
      <c r="LZR2" s="41"/>
      <c r="LZS2" s="41"/>
      <c r="LZT2" s="41"/>
      <c r="LZU2" s="41"/>
      <c r="LZV2" s="41"/>
      <c r="LZW2" s="41"/>
      <c r="LZX2" s="41"/>
      <c r="LZY2" s="41"/>
      <c r="LZZ2" s="41"/>
      <c r="MAA2" s="41"/>
      <c r="MAB2" s="41"/>
      <c r="MAC2" s="41"/>
      <c r="MAD2" s="41"/>
      <c r="MAE2" s="41"/>
      <c r="MAF2" s="41"/>
      <c r="MAG2" s="41"/>
      <c r="MAH2" s="41"/>
      <c r="MAI2" s="41"/>
      <c r="MAJ2" s="41"/>
      <c r="MAK2" s="41"/>
      <c r="MAL2" s="41"/>
      <c r="MAM2" s="41"/>
      <c r="MAN2" s="41"/>
      <c r="MAO2" s="41"/>
      <c r="MAP2" s="41"/>
      <c r="MAQ2" s="41"/>
      <c r="MAR2" s="41"/>
      <c r="MAS2" s="41"/>
      <c r="MAT2" s="41"/>
      <c r="MAU2" s="41"/>
      <c r="MAV2" s="41"/>
      <c r="MAW2" s="41"/>
      <c r="MAX2" s="41"/>
      <c r="MAY2" s="41"/>
      <c r="MAZ2" s="41"/>
      <c r="MBA2" s="41"/>
      <c r="MBB2" s="41"/>
      <c r="MBC2" s="41"/>
      <c r="MBD2" s="41"/>
      <c r="MBE2" s="41"/>
      <c r="MBF2" s="41"/>
      <c r="MBG2" s="41"/>
      <c r="MBH2" s="41"/>
      <c r="MBI2" s="41"/>
      <c r="MBJ2" s="41"/>
      <c r="MBK2" s="41"/>
      <c r="MBL2" s="41"/>
      <c r="MBM2" s="41"/>
      <c r="MBN2" s="41"/>
      <c r="MBO2" s="41"/>
      <c r="MBP2" s="41"/>
      <c r="MBQ2" s="41"/>
      <c r="MBR2" s="41"/>
      <c r="MBS2" s="41"/>
      <c r="MBT2" s="41"/>
      <c r="MBU2" s="41"/>
      <c r="MBV2" s="41"/>
      <c r="MBW2" s="41"/>
      <c r="MBX2" s="41"/>
      <c r="MBY2" s="41"/>
      <c r="MBZ2" s="41"/>
      <c r="MCA2" s="41"/>
      <c r="MCB2" s="41"/>
      <c r="MCC2" s="41"/>
      <c r="MCD2" s="41"/>
      <c r="MCE2" s="41"/>
      <c r="MCF2" s="41"/>
      <c r="MCG2" s="41"/>
      <c r="MCH2" s="41"/>
      <c r="MCI2" s="41"/>
      <c r="MCJ2" s="41"/>
      <c r="MCK2" s="41"/>
      <c r="MCL2" s="41"/>
      <c r="MCM2" s="41"/>
      <c r="MCN2" s="41"/>
      <c r="MCO2" s="41"/>
      <c r="MCP2" s="41"/>
      <c r="MCQ2" s="41"/>
      <c r="MCR2" s="41"/>
      <c r="MCS2" s="41"/>
      <c r="MCT2" s="41"/>
      <c r="MCU2" s="41"/>
      <c r="MCV2" s="41"/>
      <c r="MCW2" s="41"/>
      <c r="MCX2" s="41"/>
      <c r="MCY2" s="41"/>
      <c r="MCZ2" s="41"/>
      <c r="MDA2" s="41"/>
      <c r="MDB2" s="41"/>
      <c r="MDC2" s="41"/>
      <c r="MDD2" s="41"/>
      <c r="MDE2" s="41"/>
      <c r="MDF2" s="41"/>
      <c r="MDG2" s="41"/>
      <c r="MDH2" s="41"/>
      <c r="MDI2" s="41"/>
      <c r="MDJ2" s="41"/>
      <c r="MDK2" s="41"/>
      <c r="MDL2" s="41"/>
      <c r="MDM2" s="41"/>
      <c r="MDN2" s="41"/>
      <c r="MDO2" s="41"/>
      <c r="MDP2" s="41"/>
      <c r="MDQ2" s="41"/>
      <c r="MDR2" s="41"/>
      <c r="MDS2" s="41"/>
      <c r="MDT2" s="41"/>
      <c r="MDU2" s="41"/>
      <c r="MDV2" s="41"/>
      <c r="MDW2" s="41"/>
      <c r="MDX2" s="41"/>
      <c r="MDY2" s="41"/>
      <c r="MDZ2" s="41"/>
      <c r="MEA2" s="41"/>
      <c r="MEB2" s="41"/>
      <c r="MEC2" s="41"/>
      <c r="MED2" s="41"/>
      <c r="MEE2" s="41"/>
      <c r="MEF2" s="41"/>
      <c r="MEG2" s="41"/>
      <c r="MEH2" s="41"/>
      <c r="MEI2" s="41"/>
      <c r="MEJ2" s="41"/>
      <c r="MEK2" s="41"/>
      <c r="MEL2" s="41"/>
      <c r="MEM2" s="41"/>
      <c r="MEN2" s="41"/>
      <c r="MEO2" s="41"/>
      <c r="MEP2" s="41"/>
      <c r="MEQ2" s="41"/>
      <c r="MER2" s="41"/>
      <c r="MES2" s="41"/>
      <c r="MET2" s="41"/>
      <c r="MEU2" s="41"/>
      <c r="MEV2" s="41"/>
      <c r="MEW2" s="41"/>
      <c r="MEX2" s="41"/>
      <c r="MEY2" s="41"/>
      <c r="MEZ2" s="41"/>
      <c r="MFA2" s="41"/>
      <c r="MFB2" s="41"/>
      <c r="MFC2" s="41"/>
      <c r="MFD2" s="41"/>
      <c r="MFE2" s="41"/>
      <c r="MFF2" s="41"/>
      <c r="MFG2" s="41"/>
      <c r="MFH2" s="41"/>
      <c r="MFI2" s="41"/>
      <c r="MFJ2" s="41"/>
      <c r="MFK2" s="41"/>
      <c r="MFL2" s="41"/>
      <c r="MFM2" s="41"/>
      <c r="MFN2" s="41"/>
      <c r="MFO2" s="41"/>
      <c r="MFP2" s="41"/>
      <c r="MFQ2" s="41"/>
      <c r="MFR2" s="41"/>
      <c r="MFS2" s="41"/>
      <c r="MFT2" s="41"/>
      <c r="MFU2" s="41"/>
      <c r="MFV2" s="41"/>
      <c r="MFW2" s="41"/>
      <c r="MFX2" s="41"/>
      <c r="MFY2" s="41"/>
      <c r="MFZ2" s="41"/>
      <c r="MGA2" s="41"/>
      <c r="MGB2" s="41"/>
      <c r="MGC2" s="41"/>
      <c r="MGD2" s="41"/>
      <c r="MGE2" s="41"/>
      <c r="MGF2" s="41"/>
      <c r="MGG2" s="41"/>
      <c r="MGH2" s="41"/>
      <c r="MGI2" s="41"/>
      <c r="MGJ2" s="41"/>
      <c r="MGK2" s="41"/>
      <c r="MGL2" s="41"/>
      <c r="MGM2" s="41"/>
      <c r="MGN2" s="41"/>
      <c r="MGO2" s="41"/>
      <c r="MGP2" s="41"/>
      <c r="MGQ2" s="41"/>
      <c r="MGR2" s="41"/>
      <c r="MGS2" s="41"/>
      <c r="MGT2" s="41"/>
      <c r="MGU2" s="41"/>
      <c r="MGV2" s="41"/>
      <c r="MGW2" s="41"/>
      <c r="MGX2" s="41"/>
      <c r="MGY2" s="41"/>
      <c r="MGZ2" s="41"/>
      <c r="MHA2" s="41"/>
      <c r="MHB2" s="41"/>
      <c r="MHC2" s="41"/>
      <c r="MHD2" s="41"/>
      <c r="MHE2" s="41"/>
      <c r="MHF2" s="41"/>
      <c r="MHG2" s="41"/>
      <c r="MHH2" s="41"/>
      <c r="MHI2" s="41"/>
      <c r="MHJ2" s="41"/>
      <c r="MHK2" s="41"/>
      <c r="MHL2" s="41"/>
      <c r="MHM2" s="41"/>
      <c r="MHN2" s="41"/>
      <c r="MHO2" s="41"/>
      <c r="MHP2" s="41"/>
      <c r="MHQ2" s="41"/>
      <c r="MHR2" s="41"/>
      <c r="MHS2" s="41"/>
      <c r="MHT2" s="41"/>
      <c r="MHU2" s="41"/>
      <c r="MHV2" s="41"/>
      <c r="MHW2" s="41"/>
      <c r="MHX2" s="41"/>
      <c r="MHY2" s="41"/>
      <c r="MHZ2" s="41"/>
      <c r="MIA2" s="41"/>
      <c r="MIB2" s="41"/>
      <c r="MIC2" s="41"/>
      <c r="MID2" s="41"/>
      <c r="MIE2" s="41"/>
      <c r="MIF2" s="41"/>
      <c r="MIG2" s="41"/>
      <c r="MIH2" s="41"/>
      <c r="MII2" s="41"/>
      <c r="MIJ2" s="41"/>
      <c r="MIK2" s="41"/>
      <c r="MIL2" s="41"/>
      <c r="MIM2" s="41"/>
      <c r="MIN2" s="41"/>
      <c r="MIO2" s="41"/>
      <c r="MIP2" s="41"/>
      <c r="MIQ2" s="41"/>
      <c r="MIR2" s="41"/>
      <c r="MIS2" s="41"/>
      <c r="MIT2" s="41"/>
      <c r="MIU2" s="41"/>
      <c r="MIV2" s="41"/>
      <c r="MIW2" s="41"/>
      <c r="MIX2" s="41"/>
      <c r="MIY2" s="41"/>
      <c r="MIZ2" s="41"/>
      <c r="MJA2" s="41"/>
      <c r="MJB2" s="41"/>
      <c r="MJC2" s="41"/>
      <c r="MJD2" s="41"/>
      <c r="MJE2" s="41"/>
      <c r="MJF2" s="41"/>
      <c r="MJG2" s="41"/>
      <c r="MJH2" s="41"/>
      <c r="MJI2" s="41"/>
      <c r="MJJ2" s="41"/>
      <c r="MJK2" s="41"/>
      <c r="MJL2" s="41"/>
      <c r="MJM2" s="41"/>
      <c r="MJN2" s="41"/>
      <c r="MJO2" s="41"/>
      <c r="MJP2" s="41"/>
      <c r="MJQ2" s="41"/>
      <c r="MJR2" s="41"/>
      <c r="MJS2" s="41"/>
      <c r="MJT2" s="41"/>
      <c r="MJU2" s="41"/>
      <c r="MJV2" s="41"/>
      <c r="MJW2" s="41"/>
      <c r="MJX2" s="41"/>
      <c r="MJY2" s="41"/>
      <c r="MJZ2" s="41"/>
      <c r="MKA2" s="41"/>
      <c r="MKB2" s="41"/>
      <c r="MKC2" s="41"/>
      <c r="MKD2" s="41"/>
      <c r="MKE2" s="41"/>
      <c r="MKF2" s="41"/>
      <c r="MKG2" s="41"/>
      <c r="MKH2" s="41"/>
      <c r="MKI2" s="41"/>
      <c r="MKJ2" s="41"/>
      <c r="MKK2" s="41"/>
      <c r="MKL2" s="41"/>
      <c r="MKM2" s="41"/>
      <c r="MKN2" s="41"/>
      <c r="MKO2" s="41"/>
      <c r="MKP2" s="41"/>
      <c r="MKQ2" s="41"/>
      <c r="MKR2" s="41"/>
      <c r="MKS2" s="41"/>
      <c r="MKT2" s="41"/>
      <c r="MKU2" s="41"/>
      <c r="MKV2" s="41"/>
      <c r="MKW2" s="41"/>
      <c r="MKX2" s="41"/>
      <c r="MKY2" s="41"/>
      <c r="MKZ2" s="41"/>
      <c r="MLA2" s="41"/>
      <c r="MLB2" s="41"/>
      <c r="MLC2" s="41"/>
      <c r="MLD2" s="41"/>
      <c r="MLE2" s="41"/>
      <c r="MLF2" s="41"/>
      <c r="MLG2" s="41"/>
      <c r="MLH2" s="41"/>
      <c r="MLI2" s="41"/>
      <c r="MLJ2" s="41"/>
      <c r="MLK2" s="41"/>
      <c r="MLL2" s="41"/>
      <c r="MLM2" s="41"/>
      <c r="MLN2" s="41"/>
      <c r="MLO2" s="41"/>
      <c r="MLP2" s="41"/>
      <c r="MLQ2" s="41"/>
      <c r="MLR2" s="41"/>
      <c r="MLS2" s="41"/>
      <c r="MLT2" s="41"/>
      <c r="MLU2" s="41"/>
      <c r="MLV2" s="41"/>
      <c r="MLW2" s="41"/>
      <c r="MLX2" s="41"/>
      <c r="MLY2" s="41"/>
      <c r="MLZ2" s="41"/>
      <c r="MMA2" s="41"/>
      <c r="MMB2" s="41"/>
      <c r="MMC2" s="41"/>
      <c r="MMD2" s="41"/>
      <c r="MME2" s="41"/>
      <c r="MMF2" s="41"/>
      <c r="MMG2" s="41"/>
      <c r="MMH2" s="41"/>
      <c r="MMI2" s="41"/>
      <c r="MMJ2" s="41"/>
      <c r="MMK2" s="41"/>
      <c r="MML2" s="41"/>
      <c r="MMM2" s="41"/>
      <c r="MMN2" s="41"/>
      <c r="MMO2" s="41"/>
      <c r="MMP2" s="41"/>
      <c r="MMQ2" s="41"/>
      <c r="MMR2" s="41"/>
      <c r="MMS2" s="41"/>
      <c r="MMT2" s="41"/>
      <c r="MMU2" s="41"/>
      <c r="MMV2" s="41"/>
      <c r="MMW2" s="41"/>
      <c r="MMX2" s="41"/>
      <c r="MMY2" s="41"/>
      <c r="MMZ2" s="41"/>
      <c r="MNA2" s="41"/>
      <c r="MNB2" s="41"/>
      <c r="MNC2" s="41"/>
      <c r="MND2" s="41"/>
      <c r="MNE2" s="41"/>
      <c r="MNF2" s="41"/>
      <c r="MNG2" s="41"/>
      <c r="MNH2" s="41"/>
      <c r="MNI2" s="41"/>
      <c r="MNJ2" s="41"/>
      <c r="MNK2" s="41"/>
      <c r="MNL2" s="41"/>
      <c r="MNM2" s="41"/>
      <c r="MNN2" s="41"/>
      <c r="MNO2" s="41"/>
      <c r="MNP2" s="41"/>
      <c r="MNQ2" s="41"/>
      <c r="MNR2" s="41"/>
      <c r="MNS2" s="41"/>
      <c r="MNT2" s="41"/>
      <c r="MNU2" s="41"/>
      <c r="MNV2" s="41"/>
      <c r="MNW2" s="41"/>
      <c r="MNX2" s="41"/>
      <c r="MNY2" s="41"/>
      <c r="MNZ2" s="41"/>
      <c r="MOA2" s="41"/>
      <c r="MOB2" s="41"/>
      <c r="MOC2" s="41"/>
      <c r="MOD2" s="41"/>
      <c r="MOE2" s="41"/>
      <c r="MOF2" s="41"/>
      <c r="MOG2" s="41"/>
      <c r="MOH2" s="41"/>
      <c r="MOI2" s="41"/>
      <c r="MOJ2" s="41"/>
      <c r="MOK2" s="41"/>
      <c r="MOL2" s="41"/>
      <c r="MOM2" s="41"/>
      <c r="MON2" s="41"/>
      <c r="MOO2" s="41"/>
      <c r="MOP2" s="41"/>
      <c r="MOQ2" s="41"/>
      <c r="MOR2" s="41"/>
      <c r="MOS2" s="41"/>
      <c r="MOT2" s="41"/>
      <c r="MOU2" s="41"/>
      <c r="MOV2" s="41"/>
      <c r="MOW2" s="41"/>
      <c r="MOX2" s="41"/>
      <c r="MOY2" s="41"/>
      <c r="MOZ2" s="41"/>
      <c r="MPA2" s="41"/>
      <c r="MPB2" s="41"/>
      <c r="MPC2" s="41"/>
      <c r="MPD2" s="41"/>
      <c r="MPE2" s="41"/>
      <c r="MPF2" s="41"/>
      <c r="MPG2" s="41"/>
      <c r="MPH2" s="41"/>
      <c r="MPI2" s="41"/>
      <c r="MPJ2" s="41"/>
      <c r="MPK2" s="41"/>
      <c r="MPL2" s="41"/>
      <c r="MPM2" s="41"/>
      <c r="MPN2" s="41"/>
      <c r="MPO2" s="41"/>
      <c r="MPP2" s="41"/>
      <c r="MPQ2" s="41"/>
      <c r="MPR2" s="41"/>
      <c r="MPS2" s="41"/>
      <c r="MPT2" s="41"/>
      <c r="MPU2" s="41"/>
      <c r="MPV2" s="41"/>
      <c r="MPW2" s="41"/>
      <c r="MPX2" s="41"/>
      <c r="MPY2" s="41"/>
      <c r="MPZ2" s="41"/>
      <c r="MQA2" s="41"/>
      <c r="MQB2" s="41"/>
      <c r="MQC2" s="41"/>
      <c r="MQD2" s="41"/>
      <c r="MQE2" s="41"/>
      <c r="MQF2" s="41"/>
      <c r="MQG2" s="41"/>
      <c r="MQH2" s="41"/>
      <c r="MQI2" s="41"/>
      <c r="MQJ2" s="41"/>
      <c r="MQK2" s="41"/>
      <c r="MQL2" s="41"/>
      <c r="MQM2" s="41"/>
      <c r="MQN2" s="41"/>
      <c r="MQO2" s="41"/>
      <c r="MQP2" s="41"/>
      <c r="MQQ2" s="41"/>
      <c r="MQR2" s="41"/>
      <c r="MQS2" s="41"/>
      <c r="MQT2" s="41"/>
      <c r="MQU2" s="41"/>
      <c r="MQV2" s="41"/>
      <c r="MQW2" s="41"/>
      <c r="MQX2" s="41"/>
      <c r="MQY2" s="41"/>
      <c r="MQZ2" s="41"/>
      <c r="MRA2" s="41"/>
      <c r="MRB2" s="41"/>
      <c r="MRC2" s="41"/>
      <c r="MRD2" s="41"/>
      <c r="MRE2" s="41"/>
      <c r="MRF2" s="41"/>
      <c r="MRG2" s="41"/>
      <c r="MRH2" s="41"/>
      <c r="MRI2" s="41"/>
      <c r="MRJ2" s="41"/>
      <c r="MRK2" s="41"/>
      <c r="MRL2" s="41"/>
      <c r="MRM2" s="41"/>
      <c r="MRN2" s="41"/>
      <c r="MRO2" s="41"/>
      <c r="MRP2" s="41"/>
      <c r="MRQ2" s="41"/>
      <c r="MRR2" s="41"/>
      <c r="MRS2" s="41"/>
      <c r="MRT2" s="41"/>
      <c r="MRU2" s="41"/>
      <c r="MRV2" s="41"/>
      <c r="MRW2" s="41"/>
      <c r="MRX2" s="41"/>
      <c r="MRY2" s="41"/>
      <c r="MRZ2" s="41"/>
      <c r="MSA2" s="41"/>
      <c r="MSB2" s="41"/>
      <c r="MSC2" s="41"/>
      <c r="MSD2" s="41"/>
      <c r="MSE2" s="41"/>
      <c r="MSF2" s="41"/>
      <c r="MSG2" s="41"/>
      <c r="MSH2" s="41"/>
      <c r="MSI2" s="41"/>
      <c r="MSJ2" s="41"/>
      <c r="MSK2" s="41"/>
      <c r="MSL2" s="41"/>
      <c r="MSM2" s="41"/>
      <c r="MSN2" s="41"/>
      <c r="MSO2" s="41"/>
      <c r="MSP2" s="41"/>
      <c r="MSQ2" s="41"/>
      <c r="MSR2" s="41"/>
      <c r="MSS2" s="41"/>
      <c r="MST2" s="41"/>
      <c r="MSU2" s="41"/>
      <c r="MSV2" s="41"/>
      <c r="MSW2" s="41"/>
      <c r="MSX2" s="41"/>
      <c r="MSY2" s="41"/>
      <c r="MSZ2" s="41"/>
      <c r="MTA2" s="41"/>
      <c r="MTB2" s="41"/>
      <c r="MTC2" s="41"/>
      <c r="MTD2" s="41"/>
      <c r="MTE2" s="41"/>
      <c r="MTF2" s="41"/>
      <c r="MTG2" s="41"/>
      <c r="MTH2" s="41"/>
      <c r="MTI2" s="41"/>
      <c r="MTJ2" s="41"/>
      <c r="MTK2" s="41"/>
      <c r="MTL2" s="41"/>
      <c r="MTM2" s="41"/>
      <c r="MTN2" s="41"/>
      <c r="MTO2" s="41"/>
      <c r="MTP2" s="41"/>
      <c r="MTQ2" s="41"/>
      <c r="MTR2" s="41"/>
      <c r="MTS2" s="41"/>
      <c r="MTT2" s="41"/>
      <c r="MTU2" s="41"/>
      <c r="MTV2" s="41"/>
      <c r="MTW2" s="41"/>
      <c r="MTX2" s="41"/>
      <c r="MTY2" s="41"/>
      <c r="MTZ2" s="41"/>
      <c r="MUA2" s="41"/>
      <c r="MUB2" s="41"/>
      <c r="MUC2" s="41"/>
      <c r="MUD2" s="41"/>
      <c r="MUE2" s="41"/>
      <c r="MUF2" s="41"/>
      <c r="MUG2" s="41"/>
      <c r="MUH2" s="41"/>
      <c r="MUI2" s="41"/>
      <c r="MUJ2" s="41"/>
      <c r="MUK2" s="41"/>
      <c r="MUL2" s="41"/>
      <c r="MUM2" s="41"/>
      <c r="MUN2" s="41"/>
      <c r="MUO2" s="41"/>
      <c r="MUP2" s="41"/>
      <c r="MUQ2" s="41"/>
      <c r="MUR2" s="41"/>
      <c r="MUS2" s="41"/>
      <c r="MUT2" s="41"/>
      <c r="MUU2" s="41"/>
      <c r="MUV2" s="41"/>
      <c r="MUW2" s="41"/>
      <c r="MUX2" s="41"/>
      <c r="MUY2" s="41"/>
      <c r="MUZ2" s="41"/>
      <c r="MVA2" s="41"/>
      <c r="MVB2" s="41"/>
      <c r="MVC2" s="41"/>
      <c r="MVD2" s="41"/>
      <c r="MVE2" s="41"/>
      <c r="MVF2" s="41"/>
      <c r="MVG2" s="41"/>
      <c r="MVH2" s="41"/>
      <c r="MVI2" s="41"/>
      <c r="MVJ2" s="41"/>
      <c r="MVK2" s="41"/>
      <c r="MVL2" s="41"/>
      <c r="MVM2" s="41"/>
      <c r="MVN2" s="41"/>
      <c r="MVO2" s="41"/>
      <c r="MVP2" s="41"/>
      <c r="MVQ2" s="41"/>
      <c r="MVR2" s="41"/>
      <c r="MVS2" s="41"/>
      <c r="MVT2" s="41"/>
      <c r="MVU2" s="41"/>
      <c r="MVV2" s="41"/>
      <c r="MVW2" s="41"/>
      <c r="MVX2" s="41"/>
      <c r="MVY2" s="41"/>
      <c r="MVZ2" s="41"/>
      <c r="MWA2" s="41"/>
      <c r="MWB2" s="41"/>
      <c r="MWC2" s="41"/>
      <c r="MWD2" s="41"/>
      <c r="MWE2" s="41"/>
      <c r="MWF2" s="41"/>
      <c r="MWG2" s="41"/>
      <c r="MWH2" s="41"/>
      <c r="MWI2" s="41"/>
      <c r="MWJ2" s="41"/>
      <c r="MWK2" s="41"/>
      <c r="MWL2" s="41"/>
      <c r="MWM2" s="41"/>
      <c r="MWN2" s="41"/>
      <c r="MWO2" s="41"/>
      <c r="MWP2" s="41"/>
      <c r="MWQ2" s="41"/>
      <c r="MWR2" s="41"/>
      <c r="MWS2" s="41"/>
      <c r="MWT2" s="41"/>
      <c r="MWU2" s="41"/>
      <c r="MWV2" s="41"/>
      <c r="MWW2" s="41"/>
      <c r="MWX2" s="41"/>
      <c r="MWY2" s="41"/>
      <c r="MWZ2" s="41"/>
      <c r="MXA2" s="41"/>
      <c r="MXB2" s="41"/>
      <c r="MXC2" s="41"/>
      <c r="MXD2" s="41"/>
      <c r="MXE2" s="41"/>
      <c r="MXF2" s="41"/>
      <c r="MXG2" s="41"/>
      <c r="MXH2" s="41"/>
      <c r="MXI2" s="41"/>
      <c r="MXJ2" s="41"/>
      <c r="MXK2" s="41"/>
      <c r="MXL2" s="41"/>
      <c r="MXM2" s="41"/>
      <c r="MXN2" s="41"/>
      <c r="MXO2" s="41"/>
      <c r="MXP2" s="41"/>
      <c r="MXQ2" s="41"/>
      <c r="MXR2" s="41"/>
      <c r="MXS2" s="41"/>
      <c r="MXT2" s="41"/>
      <c r="MXU2" s="41"/>
      <c r="MXV2" s="41"/>
      <c r="MXW2" s="41"/>
      <c r="MXX2" s="41"/>
      <c r="MXY2" s="41"/>
      <c r="MXZ2" s="41"/>
      <c r="MYA2" s="41"/>
      <c r="MYB2" s="41"/>
      <c r="MYC2" s="41"/>
      <c r="MYD2" s="41"/>
      <c r="MYE2" s="41"/>
      <c r="MYF2" s="41"/>
      <c r="MYG2" s="41"/>
      <c r="MYH2" s="41"/>
      <c r="MYI2" s="41"/>
      <c r="MYJ2" s="41"/>
      <c r="MYK2" s="41"/>
      <c r="MYL2" s="41"/>
      <c r="MYM2" s="41"/>
      <c r="MYN2" s="41"/>
      <c r="MYO2" s="41"/>
      <c r="MYP2" s="41"/>
      <c r="MYQ2" s="41"/>
      <c r="MYR2" s="41"/>
      <c r="MYS2" s="41"/>
      <c r="MYT2" s="41"/>
      <c r="MYU2" s="41"/>
      <c r="MYV2" s="41"/>
      <c r="MYW2" s="41"/>
      <c r="MYX2" s="41"/>
      <c r="MYY2" s="41"/>
      <c r="MYZ2" s="41"/>
      <c r="MZA2" s="41"/>
      <c r="MZB2" s="41"/>
      <c r="MZC2" s="41"/>
      <c r="MZD2" s="41"/>
      <c r="MZE2" s="41"/>
      <c r="MZF2" s="41"/>
      <c r="MZG2" s="41"/>
      <c r="MZH2" s="41"/>
      <c r="MZI2" s="41"/>
      <c r="MZJ2" s="41"/>
      <c r="MZK2" s="41"/>
      <c r="MZL2" s="41"/>
      <c r="MZM2" s="41"/>
      <c r="MZN2" s="41"/>
      <c r="MZO2" s="41"/>
      <c r="MZP2" s="41"/>
      <c r="MZQ2" s="41"/>
      <c r="MZR2" s="41"/>
      <c r="MZS2" s="41"/>
      <c r="MZT2" s="41"/>
      <c r="MZU2" s="41"/>
      <c r="MZV2" s="41"/>
      <c r="MZW2" s="41"/>
      <c r="MZX2" s="41"/>
      <c r="MZY2" s="41"/>
      <c r="MZZ2" s="41"/>
      <c r="NAA2" s="41"/>
      <c r="NAB2" s="41"/>
      <c r="NAC2" s="41"/>
      <c r="NAD2" s="41"/>
      <c r="NAE2" s="41"/>
      <c r="NAF2" s="41"/>
      <c r="NAG2" s="41"/>
      <c r="NAH2" s="41"/>
      <c r="NAI2" s="41"/>
      <c r="NAJ2" s="41"/>
      <c r="NAK2" s="41"/>
      <c r="NAL2" s="41"/>
      <c r="NAM2" s="41"/>
      <c r="NAN2" s="41"/>
      <c r="NAO2" s="41"/>
      <c r="NAP2" s="41"/>
      <c r="NAQ2" s="41"/>
      <c r="NAR2" s="41"/>
      <c r="NAS2" s="41"/>
      <c r="NAT2" s="41"/>
      <c r="NAU2" s="41"/>
      <c r="NAV2" s="41"/>
      <c r="NAW2" s="41"/>
      <c r="NAX2" s="41"/>
      <c r="NAY2" s="41"/>
      <c r="NAZ2" s="41"/>
      <c r="NBA2" s="41"/>
      <c r="NBB2" s="41"/>
      <c r="NBC2" s="41"/>
      <c r="NBD2" s="41"/>
      <c r="NBE2" s="41"/>
      <c r="NBF2" s="41"/>
      <c r="NBG2" s="41"/>
      <c r="NBH2" s="41"/>
      <c r="NBI2" s="41"/>
      <c r="NBJ2" s="41"/>
      <c r="NBK2" s="41"/>
      <c r="NBL2" s="41"/>
      <c r="NBM2" s="41"/>
      <c r="NBN2" s="41"/>
      <c r="NBO2" s="41"/>
      <c r="NBP2" s="41"/>
      <c r="NBQ2" s="41"/>
      <c r="NBR2" s="41"/>
      <c r="NBS2" s="41"/>
      <c r="NBT2" s="41"/>
      <c r="NBU2" s="41"/>
      <c r="NBV2" s="41"/>
      <c r="NBW2" s="41"/>
      <c r="NBX2" s="41"/>
      <c r="NBY2" s="41"/>
      <c r="NBZ2" s="41"/>
      <c r="NCA2" s="41"/>
      <c r="NCB2" s="41"/>
      <c r="NCC2" s="41"/>
      <c r="NCD2" s="41"/>
      <c r="NCE2" s="41"/>
      <c r="NCF2" s="41"/>
      <c r="NCG2" s="41"/>
      <c r="NCH2" s="41"/>
      <c r="NCI2" s="41"/>
      <c r="NCJ2" s="41"/>
      <c r="NCK2" s="41"/>
      <c r="NCL2" s="41"/>
      <c r="NCM2" s="41"/>
      <c r="NCN2" s="41"/>
      <c r="NCO2" s="41"/>
      <c r="NCP2" s="41"/>
      <c r="NCQ2" s="41"/>
      <c r="NCR2" s="41"/>
      <c r="NCS2" s="41"/>
      <c r="NCT2" s="41"/>
      <c r="NCU2" s="41"/>
      <c r="NCV2" s="41"/>
      <c r="NCW2" s="41"/>
      <c r="NCX2" s="41"/>
      <c r="NCY2" s="41"/>
      <c r="NCZ2" s="41"/>
      <c r="NDA2" s="41"/>
      <c r="NDB2" s="41"/>
      <c r="NDC2" s="41"/>
      <c r="NDD2" s="41"/>
      <c r="NDE2" s="41"/>
      <c r="NDF2" s="41"/>
      <c r="NDG2" s="41"/>
      <c r="NDH2" s="41"/>
      <c r="NDI2" s="41"/>
      <c r="NDJ2" s="41"/>
      <c r="NDK2" s="41"/>
      <c r="NDL2" s="41"/>
      <c r="NDM2" s="41"/>
      <c r="NDN2" s="41"/>
      <c r="NDO2" s="41"/>
      <c r="NDP2" s="41"/>
      <c r="NDQ2" s="41"/>
      <c r="NDR2" s="41"/>
      <c r="NDS2" s="41"/>
      <c r="NDT2" s="41"/>
      <c r="NDU2" s="41"/>
      <c r="NDV2" s="41"/>
      <c r="NDW2" s="41"/>
      <c r="NDX2" s="41"/>
      <c r="NDY2" s="41"/>
      <c r="NDZ2" s="41"/>
      <c r="NEA2" s="41"/>
      <c r="NEB2" s="41"/>
      <c r="NEC2" s="41"/>
      <c r="NED2" s="41"/>
      <c r="NEE2" s="41"/>
      <c r="NEF2" s="41"/>
      <c r="NEG2" s="41"/>
      <c r="NEH2" s="41"/>
      <c r="NEI2" s="41"/>
      <c r="NEJ2" s="41"/>
      <c r="NEK2" s="41"/>
      <c r="NEL2" s="41"/>
      <c r="NEM2" s="41"/>
      <c r="NEN2" s="41"/>
      <c r="NEO2" s="41"/>
      <c r="NEP2" s="41"/>
      <c r="NEQ2" s="41"/>
      <c r="NER2" s="41"/>
      <c r="NES2" s="41"/>
      <c r="NET2" s="41"/>
      <c r="NEU2" s="41"/>
      <c r="NEV2" s="41"/>
      <c r="NEW2" s="41"/>
      <c r="NEX2" s="41"/>
      <c r="NEY2" s="41"/>
      <c r="NEZ2" s="41"/>
      <c r="NFA2" s="41"/>
      <c r="NFB2" s="41"/>
      <c r="NFC2" s="41"/>
      <c r="NFD2" s="41"/>
      <c r="NFE2" s="41"/>
      <c r="NFF2" s="41"/>
      <c r="NFG2" s="41"/>
      <c r="NFH2" s="41"/>
      <c r="NFI2" s="41"/>
      <c r="NFJ2" s="41"/>
      <c r="NFK2" s="41"/>
      <c r="NFL2" s="41"/>
      <c r="NFM2" s="41"/>
      <c r="NFN2" s="41"/>
      <c r="NFO2" s="41"/>
      <c r="NFP2" s="41"/>
      <c r="NFQ2" s="41"/>
      <c r="NFR2" s="41"/>
      <c r="NFS2" s="41"/>
      <c r="NFT2" s="41"/>
      <c r="NFU2" s="41"/>
      <c r="NFV2" s="41"/>
      <c r="NFW2" s="41"/>
      <c r="NFX2" s="41"/>
      <c r="NFY2" s="41"/>
      <c r="NFZ2" s="41"/>
      <c r="NGA2" s="41"/>
      <c r="NGB2" s="41"/>
      <c r="NGC2" s="41"/>
      <c r="NGD2" s="41"/>
      <c r="NGE2" s="41"/>
      <c r="NGF2" s="41"/>
      <c r="NGG2" s="41"/>
      <c r="NGH2" s="41"/>
      <c r="NGI2" s="41"/>
      <c r="NGJ2" s="41"/>
      <c r="NGK2" s="41"/>
      <c r="NGL2" s="41"/>
      <c r="NGM2" s="41"/>
      <c r="NGN2" s="41"/>
      <c r="NGO2" s="41"/>
      <c r="NGP2" s="41"/>
      <c r="NGQ2" s="41"/>
      <c r="NGR2" s="41"/>
      <c r="NGS2" s="41"/>
      <c r="NGT2" s="41"/>
      <c r="NGU2" s="41"/>
      <c r="NGV2" s="41"/>
      <c r="NGW2" s="41"/>
      <c r="NGX2" s="41"/>
      <c r="NGY2" s="41"/>
      <c r="NGZ2" s="41"/>
      <c r="NHA2" s="41"/>
      <c r="NHB2" s="41"/>
      <c r="NHC2" s="41"/>
      <c r="NHD2" s="41"/>
      <c r="NHE2" s="41"/>
      <c r="NHF2" s="41"/>
      <c r="NHG2" s="41"/>
      <c r="NHH2" s="41"/>
      <c r="NHI2" s="41"/>
      <c r="NHJ2" s="41"/>
      <c r="NHK2" s="41"/>
      <c r="NHL2" s="41"/>
      <c r="NHM2" s="41"/>
      <c r="NHN2" s="41"/>
      <c r="NHO2" s="41"/>
      <c r="NHP2" s="41"/>
      <c r="NHQ2" s="41"/>
      <c r="NHR2" s="41"/>
      <c r="NHS2" s="41"/>
      <c r="NHT2" s="41"/>
      <c r="NHU2" s="41"/>
      <c r="NHV2" s="41"/>
      <c r="NHW2" s="41"/>
      <c r="NHX2" s="41"/>
      <c r="NHY2" s="41"/>
      <c r="NHZ2" s="41"/>
      <c r="NIA2" s="41"/>
      <c r="NIB2" s="41"/>
      <c r="NIC2" s="41"/>
      <c r="NID2" s="41"/>
      <c r="NIE2" s="41"/>
      <c r="NIF2" s="41"/>
      <c r="NIG2" s="41"/>
      <c r="NIH2" s="41"/>
      <c r="NII2" s="41"/>
      <c r="NIJ2" s="41"/>
      <c r="NIK2" s="41"/>
      <c r="NIL2" s="41"/>
      <c r="NIM2" s="41"/>
      <c r="NIN2" s="41"/>
      <c r="NIO2" s="41"/>
      <c r="NIP2" s="41"/>
      <c r="NIQ2" s="41"/>
      <c r="NIR2" s="41"/>
      <c r="NIS2" s="41"/>
      <c r="NIT2" s="41"/>
      <c r="NIU2" s="41"/>
      <c r="NIV2" s="41"/>
      <c r="NIW2" s="41"/>
      <c r="NIX2" s="41"/>
      <c r="NIY2" s="41"/>
      <c r="NIZ2" s="41"/>
      <c r="NJA2" s="41"/>
      <c r="NJB2" s="41"/>
      <c r="NJC2" s="41"/>
      <c r="NJD2" s="41"/>
      <c r="NJE2" s="41"/>
      <c r="NJF2" s="41"/>
      <c r="NJG2" s="41"/>
      <c r="NJH2" s="41"/>
      <c r="NJI2" s="41"/>
      <c r="NJJ2" s="41"/>
      <c r="NJK2" s="41"/>
      <c r="NJL2" s="41"/>
      <c r="NJM2" s="41"/>
      <c r="NJN2" s="41"/>
      <c r="NJO2" s="41"/>
      <c r="NJP2" s="41"/>
      <c r="NJQ2" s="41"/>
      <c r="NJR2" s="41"/>
      <c r="NJS2" s="41"/>
      <c r="NJT2" s="41"/>
      <c r="NJU2" s="41"/>
      <c r="NJV2" s="41"/>
      <c r="NJW2" s="41"/>
      <c r="NJX2" s="41"/>
      <c r="NJY2" s="41"/>
      <c r="NJZ2" s="41"/>
      <c r="NKA2" s="41"/>
      <c r="NKB2" s="41"/>
      <c r="NKC2" s="41"/>
      <c r="NKD2" s="41"/>
      <c r="NKE2" s="41"/>
      <c r="NKF2" s="41"/>
      <c r="NKG2" s="41"/>
      <c r="NKH2" s="41"/>
      <c r="NKI2" s="41"/>
      <c r="NKJ2" s="41"/>
      <c r="NKK2" s="41"/>
      <c r="NKL2" s="41"/>
      <c r="NKM2" s="41"/>
      <c r="NKN2" s="41"/>
      <c r="NKO2" s="41"/>
      <c r="NKP2" s="41"/>
      <c r="NKQ2" s="41"/>
      <c r="NKR2" s="41"/>
      <c r="NKS2" s="41"/>
      <c r="NKT2" s="41"/>
      <c r="NKU2" s="41"/>
      <c r="NKV2" s="41"/>
      <c r="NKW2" s="41"/>
      <c r="NKX2" s="41"/>
      <c r="NKY2" s="41"/>
      <c r="NKZ2" s="41"/>
      <c r="NLA2" s="41"/>
      <c r="NLB2" s="41"/>
      <c r="NLC2" s="41"/>
      <c r="NLD2" s="41"/>
      <c r="NLE2" s="41"/>
      <c r="NLF2" s="41"/>
      <c r="NLG2" s="41"/>
      <c r="NLH2" s="41"/>
      <c r="NLI2" s="41"/>
      <c r="NLJ2" s="41"/>
      <c r="NLK2" s="41"/>
      <c r="NLL2" s="41"/>
      <c r="NLM2" s="41"/>
      <c r="NLN2" s="41"/>
      <c r="NLO2" s="41"/>
      <c r="NLP2" s="41"/>
      <c r="NLQ2" s="41"/>
      <c r="NLR2" s="41"/>
      <c r="NLS2" s="41"/>
      <c r="NLT2" s="41"/>
      <c r="NLU2" s="41"/>
      <c r="NLV2" s="41"/>
      <c r="NLW2" s="41"/>
      <c r="NLX2" s="41"/>
      <c r="NLY2" s="41"/>
      <c r="NLZ2" s="41"/>
      <c r="NMA2" s="41"/>
      <c r="NMB2" s="41"/>
      <c r="NMC2" s="41"/>
      <c r="NMD2" s="41"/>
      <c r="NME2" s="41"/>
      <c r="NMF2" s="41"/>
      <c r="NMG2" s="41"/>
      <c r="NMH2" s="41"/>
      <c r="NMI2" s="41"/>
      <c r="NMJ2" s="41"/>
      <c r="NMK2" s="41"/>
      <c r="NML2" s="41"/>
      <c r="NMM2" s="41"/>
      <c r="NMN2" s="41"/>
      <c r="NMO2" s="41"/>
      <c r="NMP2" s="41"/>
      <c r="NMQ2" s="41"/>
      <c r="NMR2" s="41"/>
      <c r="NMS2" s="41"/>
      <c r="NMT2" s="41"/>
      <c r="NMU2" s="41"/>
      <c r="NMV2" s="41"/>
      <c r="NMW2" s="41"/>
      <c r="NMX2" s="41"/>
      <c r="NMY2" s="41"/>
      <c r="NMZ2" s="41"/>
      <c r="NNA2" s="41"/>
      <c r="NNB2" s="41"/>
      <c r="NNC2" s="41"/>
      <c r="NND2" s="41"/>
      <c r="NNE2" s="41"/>
      <c r="NNF2" s="41"/>
      <c r="NNG2" s="41"/>
      <c r="NNH2" s="41"/>
      <c r="NNI2" s="41"/>
      <c r="NNJ2" s="41"/>
      <c r="NNK2" s="41"/>
      <c r="NNL2" s="41"/>
      <c r="NNM2" s="41"/>
      <c r="NNN2" s="41"/>
      <c r="NNO2" s="41"/>
      <c r="NNP2" s="41"/>
      <c r="NNQ2" s="41"/>
      <c r="NNR2" s="41"/>
      <c r="NNS2" s="41"/>
      <c r="NNT2" s="41"/>
      <c r="NNU2" s="41"/>
      <c r="NNV2" s="41"/>
      <c r="NNW2" s="41"/>
      <c r="NNX2" s="41"/>
      <c r="NNY2" s="41"/>
      <c r="NNZ2" s="41"/>
      <c r="NOA2" s="41"/>
      <c r="NOB2" s="41"/>
      <c r="NOC2" s="41"/>
      <c r="NOD2" s="41"/>
      <c r="NOE2" s="41"/>
      <c r="NOF2" s="41"/>
      <c r="NOG2" s="41"/>
      <c r="NOH2" s="41"/>
      <c r="NOI2" s="41"/>
      <c r="NOJ2" s="41"/>
      <c r="NOK2" s="41"/>
      <c r="NOL2" s="41"/>
      <c r="NOM2" s="41"/>
      <c r="NON2" s="41"/>
      <c r="NOO2" s="41"/>
      <c r="NOP2" s="41"/>
      <c r="NOQ2" s="41"/>
      <c r="NOR2" s="41"/>
      <c r="NOS2" s="41"/>
      <c r="NOT2" s="41"/>
      <c r="NOU2" s="41"/>
      <c r="NOV2" s="41"/>
      <c r="NOW2" s="41"/>
      <c r="NOX2" s="41"/>
      <c r="NOY2" s="41"/>
      <c r="NOZ2" s="41"/>
      <c r="NPA2" s="41"/>
      <c r="NPB2" s="41"/>
      <c r="NPC2" s="41"/>
      <c r="NPD2" s="41"/>
      <c r="NPE2" s="41"/>
      <c r="NPF2" s="41"/>
      <c r="NPG2" s="41"/>
      <c r="NPH2" s="41"/>
      <c r="NPI2" s="41"/>
      <c r="NPJ2" s="41"/>
      <c r="NPK2" s="41"/>
      <c r="NPL2" s="41"/>
      <c r="NPM2" s="41"/>
      <c r="NPN2" s="41"/>
      <c r="NPO2" s="41"/>
      <c r="NPP2" s="41"/>
      <c r="NPQ2" s="41"/>
      <c r="NPR2" s="41"/>
      <c r="NPS2" s="41"/>
      <c r="NPT2" s="41"/>
      <c r="NPU2" s="41"/>
      <c r="NPV2" s="41"/>
      <c r="NPW2" s="41"/>
      <c r="NPX2" s="41"/>
      <c r="NPY2" s="41"/>
      <c r="NPZ2" s="41"/>
      <c r="NQA2" s="41"/>
      <c r="NQB2" s="41"/>
      <c r="NQC2" s="41"/>
      <c r="NQD2" s="41"/>
      <c r="NQE2" s="41"/>
      <c r="NQF2" s="41"/>
      <c r="NQG2" s="41"/>
      <c r="NQH2" s="41"/>
      <c r="NQI2" s="41"/>
      <c r="NQJ2" s="41"/>
      <c r="NQK2" s="41"/>
      <c r="NQL2" s="41"/>
      <c r="NQM2" s="41"/>
      <c r="NQN2" s="41"/>
      <c r="NQO2" s="41"/>
      <c r="NQP2" s="41"/>
      <c r="NQQ2" s="41"/>
      <c r="NQR2" s="41"/>
      <c r="NQS2" s="41"/>
      <c r="NQT2" s="41"/>
      <c r="NQU2" s="41"/>
      <c r="NQV2" s="41"/>
      <c r="NQW2" s="41"/>
      <c r="NQX2" s="41"/>
      <c r="NQY2" s="41"/>
      <c r="NQZ2" s="41"/>
      <c r="NRA2" s="41"/>
      <c r="NRB2" s="41"/>
      <c r="NRC2" s="41"/>
      <c r="NRD2" s="41"/>
      <c r="NRE2" s="41"/>
      <c r="NRF2" s="41"/>
      <c r="NRG2" s="41"/>
      <c r="NRH2" s="41"/>
      <c r="NRI2" s="41"/>
      <c r="NRJ2" s="41"/>
      <c r="NRK2" s="41"/>
      <c r="NRL2" s="41"/>
      <c r="NRM2" s="41"/>
      <c r="NRN2" s="41"/>
      <c r="NRO2" s="41"/>
      <c r="NRP2" s="41"/>
      <c r="NRQ2" s="41"/>
      <c r="NRR2" s="41"/>
      <c r="NRS2" s="41"/>
      <c r="NRT2" s="41"/>
      <c r="NRU2" s="41"/>
      <c r="NRV2" s="41"/>
      <c r="NRW2" s="41"/>
      <c r="NRX2" s="41"/>
      <c r="NRY2" s="41"/>
      <c r="NRZ2" s="41"/>
      <c r="NSA2" s="41"/>
      <c r="NSB2" s="41"/>
      <c r="NSC2" s="41"/>
      <c r="NSD2" s="41"/>
      <c r="NSE2" s="41"/>
      <c r="NSF2" s="41"/>
      <c r="NSG2" s="41"/>
      <c r="NSH2" s="41"/>
      <c r="NSI2" s="41"/>
      <c r="NSJ2" s="41"/>
      <c r="NSK2" s="41"/>
      <c r="NSL2" s="41"/>
      <c r="NSM2" s="41"/>
      <c r="NSN2" s="41"/>
      <c r="NSO2" s="41"/>
      <c r="NSP2" s="41"/>
      <c r="NSQ2" s="41"/>
      <c r="NSR2" s="41"/>
      <c r="NSS2" s="41"/>
      <c r="NST2" s="41"/>
      <c r="NSU2" s="41"/>
      <c r="NSV2" s="41"/>
      <c r="NSW2" s="41"/>
      <c r="NSX2" s="41"/>
      <c r="NSY2" s="41"/>
      <c r="NSZ2" s="41"/>
      <c r="NTA2" s="41"/>
      <c r="NTB2" s="41"/>
      <c r="NTC2" s="41"/>
      <c r="NTD2" s="41"/>
      <c r="NTE2" s="41"/>
      <c r="NTF2" s="41"/>
      <c r="NTG2" s="41"/>
      <c r="NTH2" s="41"/>
      <c r="NTI2" s="41"/>
      <c r="NTJ2" s="41"/>
      <c r="NTK2" s="41"/>
      <c r="NTL2" s="41"/>
      <c r="NTM2" s="41"/>
      <c r="NTN2" s="41"/>
      <c r="NTO2" s="41"/>
      <c r="NTP2" s="41"/>
      <c r="NTQ2" s="41"/>
      <c r="NTR2" s="41"/>
      <c r="NTS2" s="41"/>
      <c r="NTT2" s="41"/>
      <c r="NTU2" s="41"/>
      <c r="NTV2" s="41"/>
      <c r="NTW2" s="41"/>
      <c r="NTX2" s="41"/>
      <c r="NTY2" s="41"/>
      <c r="NTZ2" s="41"/>
      <c r="NUA2" s="41"/>
      <c r="NUB2" s="41"/>
      <c r="NUC2" s="41"/>
      <c r="NUD2" s="41"/>
      <c r="NUE2" s="41"/>
      <c r="NUF2" s="41"/>
      <c r="NUG2" s="41"/>
      <c r="NUH2" s="41"/>
      <c r="NUI2" s="41"/>
      <c r="NUJ2" s="41"/>
      <c r="NUK2" s="41"/>
      <c r="NUL2" s="41"/>
      <c r="NUM2" s="41"/>
      <c r="NUN2" s="41"/>
      <c r="NUO2" s="41"/>
      <c r="NUP2" s="41"/>
      <c r="NUQ2" s="41"/>
      <c r="NUR2" s="41"/>
      <c r="NUS2" s="41"/>
      <c r="NUT2" s="41"/>
      <c r="NUU2" s="41"/>
      <c r="NUV2" s="41"/>
      <c r="NUW2" s="41"/>
      <c r="NUX2" s="41"/>
      <c r="NUY2" s="41"/>
      <c r="NUZ2" s="41"/>
      <c r="NVA2" s="41"/>
      <c r="NVB2" s="41"/>
      <c r="NVC2" s="41"/>
      <c r="NVD2" s="41"/>
      <c r="NVE2" s="41"/>
      <c r="NVF2" s="41"/>
      <c r="NVG2" s="41"/>
      <c r="NVH2" s="41"/>
      <c r="NVI2" s="41"/>
      <c r="NVJ2" s="41"/>
      <c r="NVK2" s="41"/>
      <c r="NVL2" s="41"/>
      <c r="NVM2" s="41"/>
      <c r="NVN2" s="41"/>
      <c r="NVO2" s="41"/>
      <c r="NVP2" s="41"/>
      <c r="NVQ2" s="41"/>
      <c r="NVR2" s="41"/>
      <c r="NVS2" s="41"/>
      <c r="NVT2" s="41"/>
      <c r="NVU2" s="41"/>
      <c r="NVV2" s="41"/>
      <c r="NVW2" s="41"/>
      <c r="NVX2" s="41"/>
      <c r="NVY2" s="41"/>
      <c r="NVZ2" s="41"/>
      <c r="NWA2" s="41"/>
      <c r="NWB2" s="41"/>
      <c r="NWC2" s="41"/>
      <c r="NWD2" s="41"/>
      <c r="NWE2" s="41"/>
      <c r="NWF2" s="41"/>
      <c r="NWG2" s="41"/>
      <c r="NWH2" s="41"/>
      <c r="NWI2" s="41"/>
      <c r="NWJ2" s="41"/>
      <c r="NWK2" s="41"/>
      <c r="NWL2" s="41"/>
      <c r="NWM2" s="41"/>
      <c r="NWN2" s="41"/>
      <c r="NWO2" s="41"/>
      <c r="NWP2" s="41"/>
      <c r="NWQ2" s="41"/>
      <c r="NWR2" s="41"/>
      <c r="NWS2" s="41"/>
      <c r="NWT2" s="41"/>
      <c r="NWU2" s="41"/>
      <c r="NWV2" s="41"/>
      <c r="NWW2" s="41"/>
      <c r="NWX2" s="41"/>
      <c r="NWY2" s="41"/>
      <c r="NWZ2" s="41"/>
      <c r="NXA2" s="41"/>
      <c r="NXB2" s="41"/>
      <c r="NXC2" s="41"/>
      <c r="NXD2" s="41"/>
      <c r="NXE2" s="41"/>
      <c r="NXF2" s="41"/>
      <c r="NXG2" s="41"/>
      <c r="NXH2" s="41"/>
      <c r="NXI2" s="41"/>
      <c r="NXJ2" s="41"/>
      <c r="NXK2" s="41"/>
      <c r="NXL2" s="41"/>
      <c r="NXM2" s="41"/>
      <c r="NXN2" s="41"/>
      <c r="NXO2" s="41"/>
      <c r="NXP2" s="41"/>
      <c r="NXQ2" s="41"/>
      <c r="NXR2" s="41"/>
      <c r="NXS2" s="41"/>
      <c r="NXT2" s="41"/>
      <c r="NXU2" s="41"/>
      <c r="NXV2" s="41"/>
      <c r="NXW2" s="41"/>
      <c r="NXX2" s="41"/>
      <c r="NXY2" s="41"/>
      <c r="NXZ2" s="41"/>
      <c r="NYA2" s="41"/>
      <c r="NYB2" s="41"/>
      <c r="NYC2" s="41"/>
      <c r="NYD2" s="41"/>
      <c r="NYE2" s="41"/>
      <c r="NYF2" s="41"/>
      <c r="NYG2" s="41"/>
      <c r="NYH2" s="41"/>
      <c r="NYI2" s="41"/>
      <c r="NYJ2" s="41"/>
      <c r="NYK2" s="41"/>
      <c r="NYL2" s="41"/>
      <c r="NYM2" s="41"/>
      <c r="NYN2" s="41"/>
      <c r="NYO2" s="41"/>
      <c r="NYP2" s="41"/>
      <c r="NYQ2" s="41"/>
      <c r="NYR2" s="41"/>
      <c r="NYS2" s="41"/>
      <c r="NYT2" s="41"/>
      <c r="NYU2" s="41"/>
      <c r="NYV2" s="41"/>
      <c r="NYW2" s="41"/>
      <c r="NYX2" s="41"/>
      <c r="NYY2" s="41"/>
      <c r="NYZ2" s="41"/>
      <c r="NZA2" s="41"/>
      <c r="NZB2" s="41"/>
      <c r="NZC2" s="41"/>
      <c r="NZD2" s="41"/>
      <c r="NZE2" s="41"/>
      <c r="NZF2" s="41"/>
      <c r="NZG2" s="41"/>
      <c r="NZH2" s="41"/>
      <c r="NZI2" s="41"/>
      <c r="NZJ2" s="41"/>
      <c r="NZK2" s="41"/>
      <c r="NZL2" s="41"/>
      <c r="NZM2" s="41"/>
      <c r="NZN2" s="41"/>
      <c r="NZO2" s="41"/>
      <c r="NZP2" s="41"/>
      <c r="NZQ2" s="41"/>
      <c r="NZR2" s="41"/>
      <c r="NZS2" s="41"/>
      <c r="NZT2" s="41"/>
      <c r="NZU2" s="41"/>
      <c r="NZV2" s="41"/>
      <c r="NZW2" s="41"/>
      <c r="NZX2" s="41"/>
      <c r="NZY2" s="41"/>
      <c r="NZZ2" s="41"/>
      <c r="OAA2" s="41"/>
      <c r="OAB2" s="41"/>
      <c r="OAC2" s="41"/>
      <c r="OAD2" s="41"/>
      <c r="OAE2" s="41"/>
      <c r="OAF2" s="41"/>
      <c r="OAG2" s="41"/>
      <c r="OAH2" s="41"/>
      <c r="OAI2" s="41"/>
      <c r="OAJ2" s="41"/>
      <c r="OAK2" s="41"/>
      <c r="OAL2" s="41"/>
      <c r="OAM2" s="41"/>
      <c r="OAN2" s="41"/>
      <c r="OAO2" s="41"/>
      <c r="OAP2" s="41"/>
      <c r="OAQ2" s="41"/>
      <c r="OAR2" s="41"/>
      <c r="OAS2" s="41"/>
      <c r="OAT2" s="41"/>
      <c r="OAU2" s="41"/>
      <c r="OAV2" s="41"/>
      <c r="OAW2" s="41"/>
      <c r="OAX2" s="41"/>
      <c r="OAY2" s="41"/>
      <c r="OAZ2" s="41"/>
      <c r="OBA2" s="41"/>
      <c r="OBB2" s="41"/>
      <c r="OBC2" s="41"/>
      <c r="OBD2" s="41"/>
      <c r="OBE2" s="41"/>
      <c r="OBF2" s="41"/>
      <c r="OBG2" s="41"/>
      <c r="OBH2" s="41"/>
      <c r="OBI2" s="41"/>
      <c r="OBJ2" s="41"/>
      <c r="OBK2" s="41"/>
      <c r="OBL2" s="41"/>
      <c r="OBM2" s="41"/>
      <c r="OBN2" s="41"/>
      <c r="OBO2" s="41"/>
      <c r="OBP2" s="41"/>
      <c r="OBQ2" s="41"/>
      <c r="OBR2" s="41"/>
      <c r="OBS2" s="41"/>
      <c r="OBT2" s="41"/>
      <c r="OBU2" s="41"/>
      <c r="OBV2" s="41"/>
      <c r="OBW2" s="41"/>
      <c r="OBX2" s="41"/>
      <c r="OBY2" s="41"/>
      <c r="OBZ2" s="41"/>
      <c r="OCA2" s="41"/>
      <c r="OCB2" s="41"/>
      <c r="OCC2" s="41"/>
      <c r="OCD2" s="41"/>
      <c r="OCE2" s="41"/>
      <c r="OCF2" s="41"/>
      <c r="OCG2" s="41"/>
      <c r="OCH2" s="41"/>
      <c r="OCI2" s="41"/>
      <c r="OCJ2" s="41"/>
      <c r="OCK2" s="41"/>
      <c r="OCL2" s="41"/>
      <c r="OCM2" s="41"/>
      <c r="OCN2" s="41"/>
      <c r="OCO2" s="41"/>
      <c r="OCP2" s="41"/>
      <c r="OCQ2" s="41"/>
      <c r="OCR2" s="41"/>
      <c r="OCS2" s="41"/>
      <c r="OCT2" s="41"/>
      <c r="OCU2" s="41"/>
      <c r="OCV2" s="41"/>
      <c r="OCW2" s="41"/>
      <c r="OCX2" s="41"/>
      <c r="OCY2" s="41"/>
      <c r="OCZ2" s="41"/>
      <c r="ODA2" s="41"/>
      <c r="ODB2" s="41"/>
      <c r="ODC2" s="41"/>
      <c r="ODD2" s="41"/>
      <c r="ODE2" s="41"/>
      <c r="ODF2" s="41"/>
      <c r="ODG2" s="41"/>
      <c r="ODH2" s="41"/>
      <c r="ODI2" s="41"/>
      <c r="ODJ2" s="41"/>
      <c r="ODK2" s="41"/>
      <c r="ODL2" s="41"/>
      <c r="ODM2" s="41"/>
      <c r="ODN2" s="41"/>
      <c r="ODO2" s="41"/>
      <c r="ODP2" s="41"/>
      <c r="ODQ2" s="41"/>
      <c r="ODR2" s="41"/>
      <c r="ODS2" s="41"/>
      <c r="ODT2" s="41"/>
      <c r="ODU2" s="41"/>
      <c r="ODV2" s="41"/>
      <c r="ODW2" s="41"/>
      <c r="ODX2" s="41"/>
      <c r="ODY2" s="41"/>
      <c r="ODZ2" s="41"/>
      <c r="OEA2" s="41"/>
      <c r="OEB2" s="41"/>
      <c r="OEC2" s="41"/>
      <c r="OED2" s="41"/>
      <c r="OEE2" s="41"/>
      <c r="OEF2" s="41"/>
      <c r="OEG2" s="41"/>
      <c r="OEH2" s="41"/>
      <c r="OEI2" s="41"/>
      <c r="OEJ2" s="41"/>
      <c r="OEK2" s="41"/>
      <c r="OEL2" s="41"/>
      <c r="OEM2" s="41"/>
      <c r="OEN2" s="41"/>
      <c r="OEO2" s="41"/>
      <c r="OEP2" s="41"/>
      <c r="OEQ2" s="41"/>
      <c r="OER2" s="41"/>
      <c r="OES2" s="41"/>
      <c r="OET2" s="41"/>
      <c r="OEU2" s="41"/>
      <c r="OEV2" s="41"/>
      <c r="OEW2" s="41"/>
      <c r="OEX2" s="41"/>
      <c r="OEY2" s="41"/>
      <c r="OEZ2" s="41"/>
      <c r="OFA2" s="41"/>
      <c r="OFB2" s="41"/>
      <c r="OFC2" s="41"/>
      <c r="OFD2" s="41"/>
      <c r="OFE2" s="41"/>
      <c r="OFF2" s="41"/>
      <c r="OFG2" s="41"/>
      <c r="OFH2" s="41"/>
      <c r="OFI2" s="41"/>
      <c r="OFJ2" s="41"/>
      <c r="OFK2" s="41"/>
      <c r="OFL2" s="41"/>
      <c r="OFM2" s="41"/>
      <c r="OFN2" s="41"/>
      <c r="OFO2" s="41"/>
      <c r="OFP2" s="41"/>
      <c r="OFQ2" s="41"/>
      <c r="OFR2" s="41"/>
      <c r="OFS2" s="41"/>
      <c r="OFT2" s="41"/>
      <c r="OFU2" s="41"/>
      <c r="OFV2" s="41"/>
      <c r="OFW2" s="41"/>
      <c r="OFX2" s="41"/>
      <c r="OFY2" s="41"/>
      <c r="OFZ2" s="41"/>
      <c r="OGA2" s="41"/>
      <c r="OGB2" s="41"/>
      <c r="OGC2" s="41"/>
      <c r="OGD2" s="41"/>
      <c r="OGE2" s="41"/>
      <c r="OGF2" s="41"/>
      <c r="OGG2" s="41"/>
      <c r="OGH2" s="41"/>
      <c r="OGI2" s="41"/>
      <c r="OGJ2" s="41"/>
      <c r="OGK2" s="41"/>
      <c r="OGL2" s="41"/>
      <c r="OGM2" s="41"/>
      <c r="OGN2" s="41"/>
      <c r="OGO2" s="41"/>
      <c r="OGP2" s="41"/>
      <c r="OGQ2" s="41"/>
      <c r="OGR2" s="41"/>
      <c r="OGS2" s="41"/>
      <c r="OGT2" s="41"/>
      <c r="OGU2" s="41"/>
      <c r="OGV2" s="41"/>
      <c r="OGW2" s="41"/>
      <c r="OGX2" s="41"/>
      <c r="OGY2" s="41"/>
      <c r="OGZ2" s="41"/>
      <c r="OHA2" s="41"/>
      <c r="OHB2" s="41"/>
      <c r="OHC2" s="41"/>
      <c r="OHD2" s="41"/>
      <c r="OHE2" s="41"/>
      <c r="OHF2" s="41"/>
      <c r="OHG2" s="41"/>
      <c r="OHH2" s="41"/>
      <c r="OHI2" s="41"/>
      <c r="OHJ2" s="41"/>
      <c r="OHK2" s="41"/>
      <c r="OHL2" s="41"/>
      <c r="OHM2" s="41"/>
      <c r="OHN2" s="41"/>
      <c r="OHO2" s="41"/>
      <c r="OHP2" s="41"/>
      <c r="OHQ2" s="41"/>
      <c r="OHR2" s="41"/>
      <c r="OHS2" s="41"/>
      <c r="OHT2" s="41"/>
      <c r="OHU2" s="41"/>
      <c r="OHV2" s="41"/>
      <c r="OHW2" s="41"/>
      <c r="OHX2" s="41"/>
      <c r="OHY2" s="41"/>
      <c r="OHZ2" s="41"/>
      <c r="OIA2" s="41"/>
      <c r="OIB2" s="41"/>
      <c r="OIC2" s="41"/>
      <c r="OID2" s="41"/>
      <c r="OIE2" s="41"/>
      <c r="OIF2" s="41"/>
      <c r="OIG2" s="41"/>
      <c r="OIH2" s="41"/>
      <c r="OII2" s="41"/>
      <c r="OIJ2" s="41"/>
      <c r="OIK2" s="41"/>
      <c r="OIL2" s="41"/>
      <c r="OIM2" s="41"/>
      <c r="OIN2" s="41"/>
      <c r="OIO2" s="41"/>
      <c r="OIP2" s="41"/>
      <c r="OIQ2" s="41"/>
      <c r="OIR2" s="41"/>
      <c r="OIS2" s="41"/>
      <c r="OIT2" s="41"/>
      <c r="OIU2" s="41"/>
      <c r="OIV2" s="41"/>
      <c r="OIW2" s="41"/>
      <c r="OIX2" s="41"/>
      <c r="OIY2" s="41"/>
      <c r="OIZ2" s="41"/>
      <c r="OJA2" s="41"/>
      <c r="OJB2" s="41"/>
      <c r="OJC2" s="41"/>
      <c r="OJD2" s="41"/>
      <c r="OJE2" s="41"/>
      <c r="OJF2" s="41"/>
      <c r="OJG2" s="41"/>
      <c r="OJH2" s="41"/>
      <c r="OJI2" s="41"/>
      <c r="OJJ2" s="41"/>
      <c r="OJK2" s="41"/>
      <c r="OJL2" s="41"/>
      <c r="OJM2" s="41"/>
      <c r="OJN2" s="41"/>
      <c r="OJO2" s="41"/>
      <c r="OJP2" s="41"/>
      <c r="OJQ2" s="41"/>
      <c r="OJR2" s="41"/>
      <c r="OJS2" s="41"/>
      <c r="OJT2" s="41"/>
      <c r="OJU2" s="41"/>
      <c r="OJV2" s="41"/>
      <c r="OJW2" s="41"/>
      <c r="OJX2" s="41"/>
      <c r="OJY2" s="41"/>
      <c r="OJZ2" s="41"/>
      <c r="OKA2" s="41"/>
      <c r="OKB2" s="41"/>
      <c r="OKC2" s="41"/>
      <c r="OKD2" s="41"/>
      <c r="OKE2" s="41"/>
      <c r="OKF2" s="41"/>
      <c r="OKG2" s="41"/>
      <c r="OKH2" s="41"/>
      <c r="OKI2" s="41"/>
      <c r="OKJ2" s="41"/>
      <c r="OKK2" s="41"/>
      <c r="OKL2" s="41"/>
      <c r="OKM2" s="41"/>
      <c r="OKN2" s="41"/>
      <c r="OKO2" s="41"/>
      <c r="OKP2" s="41"/>
      <c r="OKQ2" s="41"/>
      <c r="OKR2" s="41"/>
      <c r="OKS2" s="41"/>
      <c r="OKT2" s="41"/>
      <c r="OKU2" s="41"/>
      <c r="OKV2" s="41"/>
      <c r="OKW2" s="41"/>
      <c r="OKX2" s="41"/>
      <c r="OKY2" s="41"/>
      <c r="OKZ2" s="41"/>
      <c r="OLA2" s="41"/>
      <c r="OLB2" s="41"/>
      <c r="OLC2" s="41"/>
      <c r="OLD2" s="41"/>
      <c r="OLE2" s="41"/>
      <c r="OLF2" s="41"/>
      <c r="OLG2" s="41"/>
      <c r="OLH2" s="41"/>
      <c r="OLI2" s="41"/>
      <c r="OLJ2" s="41"/>
      <c r="OLK2" s="41"/>
      <c r="OLL2" s="41"/>
      <c r="OLM2" s="41"/>
      <c r="OLN2" s="41"/>
      <c r="OLO2" s="41"/>
      <c r="OLP2" s="41"/>
      <c r="OLQ2" s="41"/>
      <c r="OLR2" s="41"/>
      <c r="OLS2" s="41"/>
      <c r="OLT2" s="41"/>
      <c r="OLU2" s="41"/>
      <c r="OLV2" s="41"/>
      <c r="OLW2" s="41"/>
      <c r="OLX2" s="41"/>
      <c r="OLY2" s="41"/>
      <c r="OLZ2" s="41"/>
      <c r="OMA2" s="41"/>
      <c r="OMB2" s="41"/>
      <c r="OMC2" s="41"/>
      <c r="OMD2" s="41"/>
      <c r="OME2" s="41"/>
      <c r="OMF2" s="41"/>
      <c r="OMG2" s="41"/>
      <c r="OMH2" s="41"/>
      <c r="OMI2" s="41"/>
      <c r="OMJ2" s="41"/>
      <c r="OMK2" s="41"/>
      <c r="OML2" s="41"/>
      <c r="OMM2" s="41"/>
      <c r="OMN2" s="41"/>
      <c r="OMO2" s="41"/>
      <c r="OMP2" s="41"/>
      <c r="OMQ2" s="41"/>
      <c r="OMR2" s="41"/>
      <c r="OMS2" s="41"/>
      <c r="OMT2" s="41"/>
      <c r="OMU2" s="41"/>
      <c r="OMV2" s="41"/>
      <c r="OMW2" s="41"/>
      <c r="OMX2" s="41"/>
      <c r="OMY2" s="41"/>
      <c r="OMZ2" s="41"/>
      <c r="ONA2" s="41"/>
      <c r="ONB2" s="41"/>
      <c r="ONC2" s="41"/>
      <c r="OND2" s="41"/>
      <c r="ONE2" s="41"/>
      <c r="ONF2" s="41"/>
      <c r="ONG2" s="41"/>
      <c r="ONH2" s="41"/>
      <c r="ONI2" s="41"/>
      <c r="ONJ2" s="41"/>
      <c r="ONK2" s="41"/>
      <c r="ONL2" s="41"/>
      <c r="ONM2" s="41"/>
      <c r="ONN2" s="41"/>
      <c r="ONO2" s="41"/>
      <c r="ONP2" s="41"/>
      <c r="ONQ2" s="41"/>
      <c r="ONR2" s="41"/>
      <c r="ONS2" s="41"/>
      <c r="ONT2" s="41"/>
      <c r="ONU2" s="41"/>
      <c r="ONV2" s="41"/>
      <c r="ONW2" s="41"/>
      <c r="ONX2" s="41"/>
      <c r="ONY2" s="41"/>
      <c r="ONZ2" s="41"/>
      <c r="OOA2" s="41"/>
      <c r="OOB2" s="41"/>
      <c r="OOC2" s="41"/>
      <c r="OOD2" s="41"/>
      <c r="OOE2" s="41"/>
      <c r="OOF2" s="41"/>
      <c r="OOG2" s="41"/>
      <c r="OOH2" s="41"/>
      <c r="OOI2" s="41"/>
      <c r="OOJ2" s="41"/>
      <c r="OOK2" s="41"/>
      <c r="OOL2" s="41"/>
      <c r="OOM2" s="41"/>
      <c r="OON2" s="41"/>
      <c r="OOO2" s="41"/>
      <c r="OOP2" s="41"/>
      <c r="OOQ2" s="41"/>
      <c r="OOR2" s="41"/>
      <c r="OOS2" s="41"/>
      <c r="OOT2" s="41"/>
      <c r="OOU2" s="41"/>
      <c r="OOV2" s="41"/>
      <c r="OOW2" s="41"/>
      <c r="OOX2" s="41"/>
      <c r="OOY2" s="41"/>
      <c r="OOZ2" s="41"/>
      <c r="OPA2" s="41"/>
      <c r="OPB2" s="41"/>
      <c r="OPC2" s="41"/>
      <c r="OPD2" s="41"/>
      <c r="OPE2" s="41"/>
      <c r="OPF2" s="41"/>
      <c r="OPG2" s="41"/>
      <c r="OPH2" s="41"/>
      <c r="OPI2" s="41"/>
      <c r="OPJ2" s="41"/>
      <c r="OPK2" s="41"/>
      <c r="OPL2" s="41"/>
      <c r="OPM2" s="41"/>
      <c r="OPN2" s="41"/>
      <c r="OPO2" s="41"/>
      <c r="OPP2" s="41"/>
      <c r="OPQ2" s="41"/>
      <c r="OPR2" s="41"/>
      <c r="OPS2" s="41"/>
      <c r="OPT2" s="41"/>
      <c r="OPU2" s="41"/>
      <c r="OPV2" s="41"/>
      <c r="OPW2" s="41"/>
      <c r="OPX2" s="41"/>
      <c r="OPY2" s="41"/>
      <c r="OPZ2" s="41"/>
      <c r="OQA2" s="41"/>
      <c r="OQB2" s="41"/>
      <c r="OQC2" s="41"/>
      <c r="OQD2" s="41"/>
      <c r="OQE2" s="41"/>
      <c r="OQF2" s="41"/>
      <c r="OQG2" s="41"/>
      <c r="OQH2" s="41"/>
      <c r="OQI2" s="41"/>
      <c r="OQJ2" s="41"/>
      <c r="OQK2" s="41"/>
      <c r="OQL2" s="41"/>
      <c r="OQM2" s="41"/>
      <c r="OQN2" s="41"/>
      <c r="OQO2" s="41"/>
      <c r="OQP2" s="41"/>
      <c r="OQQ2" s="41"/>
      <c r="OQR2" s="41"/>
      <c r="OQS2" s="41"/>
      <c r="OQT2" s="41"/>
      <c r="OQU2" s="41"/>
      <c r="OQV2" s="41"/>
      <c r="OQW2" s="41"/>
      <c r="OQX2" s="41"/>
      <c r="OQY2" s="41"/>
      <c r="OQZ2" s="41"/>
      <c r="ORA2" s="41"/>
      <c r="ORB2" s="41"/>
      <c r="ORC2" s="41"/>
      <c r="ORD2" s="41"/>
      <c r="ORE2" s="41"/>
      <c r="ORF2" s="41"/>
      <c r="ORG2" s="41"/>
      <c r="ORH2" s="41"/>
      <c r="ORI2" s="41"/>
      <c r="ORJ2" s="41"/>
      <c r="ORK2" s="41"/>
      <c r="ORL2" s="41"/>
      <c r="ORM2" s="41"/>
      <c r="ORN2" s="41"/>
      <c r="ORO2" s="41"/>
      <c r="ORP2" s="41"/>
      <c r="ORQ2" s="41"/>
      <c r="ORR2" s="41"/>
      <c r="ORS2" s="41"/>
      <c r="ORT2" s="41"/>
      <c r="ORU2" s="41"/>
      <c r="ORV2" s="41"/>
      <c r="ORW2" s="41"/>
      <c r="ORX2" s="41"/>
      <c r="ORY2" s="41"/>
      <c r="ORZ2" s="41"/>
      <c r="OSA2" s="41"/>
      <c r="OSB2" s="41"/>
      <c r="OSC2" s="41"/>
      <c r="OSD2" s="41"/>
      <c r="OSE2" s="41"/>
      <c r="OSF2" s="41"/>
      <c r="OSG2" s="41"/>
      <c r="OSH2" s="41"/>
      <c r="OSI2" s="41"/>
      <c r="OSJ2" s="41"/>
      <c r="OSK2" s="41"/>
      <c r="OSL2" s="41"/>
      <c r="OSM2" s="41"/>
      <c r="OSN2" s="41"/>
      <c r="OSO2" s="41"/>
      <c r="OSP2" s="41"/>
      <c r="OSQ2" s="41"/>
      <c r="OSR2" s="41"/>
      <c r="OSS2" s="41"/>
      <c r="OST2" s="41"/>
      <c r="OSU2" s="41"/>
      <c r="OSV2" s="41"/>
      <c r="OSW2" s="41"/>
      <c r="OSX2" s="41"/>
      <c r="OSY2" s="41"/>
      <c r="OSZ2" s="41"/>
      <c r="OTA2" s="41"/>
      <c r="OTB2" s="41"/>
      <c r="OTC2" s="41"/>
      <c r="OTD2" s="41"/>
      <c r="OTE2" s="41"/>
      <c r="OTF2" s="41"/>
      <c r="OTG2" s="41"/>
      <c r="OTH2" s="41"/>
      <c r="OTI2" s="41"/>
      <c r="OTJ2" s="41"/>
      <c r="OTK2" s="41"/>
      <c r="OTL2" s="41"/>
      <c r="OTM2" s="41"/>
      <c r="OTN2" s="41"/>
      <c r="OTO2" s="41"/>
      <c r="OTP2" s="41"/>
      <c r="OTQ2" s="41"/>
      <c r="OTR2" s="41"/>
      <c r="OTS2" s="41"/>
      <c r="OTT2" s="41"/>
      <c r="OTU2" s="41"/>
      <c r="OTV2" s="41"/>
      <c r="OTW2" s="41"/>
      <c r="OTX2" s="41"/>
      <c r="OTY2" s="41"/>
      <c r="OTZ2" s="41"/>
      <c r="OUA2" s="41"/>
      <c r="OUB2" s="41"/>
      <c r="OUC2" s="41"/>
      <c r="OUD2" s="41"/>
      <c r="OUE2" s="41"/>
      <c r="OUF2" s="41"/>
      <c r="OUG2" s="41"/>
      <c r="OUH2" s="41"/>
      <c r="OUI2" s="41"/>
      <c r="OUJ2" s="41"/>
      <c r="OUK2" s="41"/>
      <c r="OUL2" s="41"/>
      <c r="OUM2" s="41"/>
      <c r="OUN2" s="41"/>
      <c r="OUO2" s="41"/>
      <c r="OUP2" s="41"/>
      <c r="OUQ2" s="41"/>
      <c r="OUR2" s="41"/>
      <c r="OUS2" s="41"/>
      <c r="OUT2" s="41"/>
      <c r="OUU2" s="41"/>
      <c r="OUV2" s="41"/>
      <c r="OUW2" s="41"/>
      <c r="OUX2" s="41"/>
      <c r="OUY2" s="41"/>
      <c r="OUZ2" s="41"/>
      <c r="OVA2" s="41"/>
      <c r="OVB2" s="41"/>
      <c r="OVC2" s="41"/>
      <c r="OVD2" s="41"/>
      <c r="OVE2" s="41"/>
      <c r="OVF2" s="41"/>
      <c r="OVG2" s="41"/>
      <c r="OVH2" s="41"/>
      <c r="OVI2" s="41"/>
      <c r="OVJ2" s="41"/>
      <c r="OVK2" s="41"/>
      <c r="OVL2" s="41"/>
      <c r="OVM2" s="41"/>
      <c r="OVN2" s="41"/>
      <c r="OVO2" s="41"/>
      <c r="OVP2" s="41"/>
      <c r="OVQ2" s="41"/>
      <c r="OVR2" s="41"/>
      <c r="OVS2" s="41"/>
      <c r="OVT2" s="41"/>
      <c r="OVU2" s="41"/>
      <c r="OVV2" s="41"/>
      <c r="OVW2" s="41"/>
      <c r="OVX2" s="41"/>
      <c r="OVY2" s="41"/>
      <c r="OVZ2" s="41"/>
      <c r="OWA2" s="41"/>
      <c r="OWB2" s="41"/>
      <c r="OWC2" s="41"/>
      <c r="OWD2" s="41"/>
      <c r="OWE2" s="41"/>
      <c r="OWF2" s="41"/>
      <c r="OWG2" s="41"/>
      <c r="OWH2" s="41"/>
      <c r="OWI2" s="41"/>
      <c r="OWJ2" s="41"/>
      <c r="OWK2" s="41"/>
      <c r="OWL2" s="41"/>
      <c r="OWM2" s="41"/>
      <c r="OWN2" s="41"/>
      <c r="OWO2" s="41"/>
      <c r="OWP2" s="41"/>
      <c r="OWQ2" s="41"/>
      <c r="OWR2" s="41"/>
      <c r="OWS2" s="41"/>
      <c r="OWT2" s="41"/>
      <c r="OWU2" s="41"/>
      <c r="OWV2" s="41"/>
      <c r="OWW2" s="41"/>
      <c r="OWX2" s="41"/>
      <c r="OWY2" s="41"/>
      <c r="OWZ2" s="41"/>
      <c r="OXA2" s="41"/>
      <c r="OXB2" s="41"/>
      <c r="OXC2" s="41"/>
      <c r="OXD2" s="41"/>
      <c r="OXE2" s="41"/>
      <c r="OXF2" s="41"/>
      <c r="OXG2" s="41"/>
      <c r="OXH2" s="41"/>
      <c r="OXI2" s="41"/>
      <c r="OXJ2" s="41"/>
      <c r="OXK2" s="41"/>
      <c r="OXL2" s="41"/>
      <c r="OXM2" s="41"/>
      <c r="OXN2" s="41"/>
      <c r="OXO2" s="41"/>
      <c r="OXP2" s="41"/>
      <c r="OXQ2" s="41"/>
      <c r="OXR2" s="41"/>
      <c r="OXS2" s="41"/>
      <c r="OXT2" s="41"/>
      <c r="OXU2" s="41"/>
      <c r="OXV2" s="41"/>
      <c r="OXW2" s="41"/>
      <c r="OXX2" s="41"/>
      <c r="OXY2" s="41"/>
      <c r="OXZ2" s="41"/>
      <c r="OYA2" s="41"/>
      <c r="OYB2" s="41"/>
      <c r="OYC2" s="41"/>
      <c r="OYD2" s="41"/>
      <c r="OYE2" s="41"/>
      <c r="OYF2" s="41"/>
      <c r="OYG2" s="41"/>
      <c r="OYH2" s="41"/>
      <c r="OYI2" s="41"/>
      <c r="OYJ2" s="41"/>
      <c r="OYK2" s="41"/>
      <c r="OYL2" s="41"/>
      <c r="OYM2" s="41"/>
      <c r="OYN2" s="41"/>
      <c r="OYO2" s="41"/>
      <c r="OYP2" s="41"/>
      <c r="OYQ2" s="41"/>
      <c r="OYR2" s="41"/>
      <c r="OYS2" s="41"/>
      <c r="OYT2" s="41"/>
      <c r="OYU2" s="41"/>
      <c r="OYV2" s="41"/>
      <c r="OYW2" s="41"/>
      <c r="OYX2" s="41"/>
      <c r="OYY2" s="41"/>
      <c r="OYZ2" s="41"/>
      <c r="OZA2" s="41"/>
      <c r="OZB2" s="41"/>
      <c r="OZC2" s="41"/>
      <c r="OZD2" s="41"/>
      <c r="OZE2" s="41"/>
      <c r="OZF2" s="41"/>
      <c r="OZG2" s="41"/>
      <c r="OZH2" s="41"/>
      <c r="OZI2" s="41"/>
      <c r="OZJ2" s="41"/>
      <c r="OZK2" s="41"/>
      <c r="OZL2" s="41"/>
      <c r="OZM2" s="41"/>
      <c r="OZN2" s="41"/>
      <c r="OZO2" s="41"/>
      <c r="OZP2" s="41"/>
      <c r="OZQ2" s="41"/>
      <c r="OZR2" s="41"/>
      <c r="OZS2" s="41"/>
      <c r="OZT2" s="41"/>
      <c r="OZU2" s="41"/>
      <c r="OZV2" s="41"/>
      <c r="OZW2" s="41"/>
      <c r="OZX2" s="41"/>
      <c r="OZY2" s="41"/>
      <c r="OZZ2" s="41"/>
      <c r="PAA2" s="41"/>
      <c r="PAB2" s="41"/>
      <c r="PAC2" s="41"/>
      <c r="PAD2" s="41"/>
      <c r="PAE2" s="41"/>
      <c r="PAF2" s="41"/>
      <c r="PAG2" s="41"/>
      <c r="PAH2" s="41"/>
      <c r="PAI2" s="41"/>
      <c r="PAJ2" s="41"/>
      <c r="PAK2" s="41"/>
      <c r="PAL2" s="41"/>
      <c r="PAM2" s="41"/>
      <c r="PAN2" s="41"/>
      <c r="PAO2" s="41"/>
      <c r="PAP2" s="41"/>
      <c r="PAQ2" s="41"/>
      <c r="PAR2" s="41"/>
      <c r="PAS2" s="41"/>
      <c r="PAT2" s="41"/>
      <c r="PAU2" s="41"/>
      <c r="PAV2" s="41"/>
      <c r="PAW2" s="41"/>
      <c r="PAX2" s="41"/>
      <c r="PAY2" s="41"/>
      <c r="PAZ2" s="41"/>
      <c r="PBA2" s="41"/>
      <c r="PBB2" s="41"/>
      <c r="PBC2" s="41"/>
      <c r="PBD2" s="41"/>
      <c r="PBE2" s="41"/>
      <c r="PBF2" s="41"/>
      <c r="PBG2" s="41"/>
      <c r="PBH2" s="41"/>
      <c r="PBI2" s="41"/>
      <c r="PBJ2" s="41"/>
      <c r="PBK2" s="41"/>
      <c r="PBL2" s="41"/>
      <c r="PBM2" s="41"/>
      <c r="PBN2" s="41"/>
      <c r="PBO2" s="41"/>
      <c r="PBP2" s="41"/>
      <c r="PBQ2" s="41"/>
      <c r="PBR2" s="41"/>
      <c r="PBS2" s="41"/>
      <c r="PBT2" s="41"/>
      <c r="PBU2" s="41"/>
      <c r="PBV2" s="41"/>
      <c r="PBW2" s="41"/>
      <c r="PBX2" s="41"/>
      <c r="PBY2" s="41"/>
      <c r="PBZ2" s="41"/>
      <c r="PCA2" s="41"/>
      <c r="PCB2" s="41"/>
      <c r="PCC2" s="41"/>
      <c r="PCD2" s="41"/>
      <c r="PCE2" s="41"/>
      <c r="PCF2" s="41"/>
      <c r="PCG2" s="41"/>
      <c r="PCH2" s="41"/>
      <c r="PCI2" s="41"/>
      <c r="PCJ2" s="41"/>
      <c r="PCK2" s="41"/>
      <c r="PCL2" s="41"/>
      <c r="PCM2" s="41"/>
      <c r="PCN2" s="41"/>
      <c r="PCO2" s="41"/>
      <c r="PCP2" s="41"/>
      <c r="PCQ2" s="41"/>
      <c r="PCR2" s="41"/>
      <c r="PCS2" s="41"/>
      <c r="PCT2" s="41"/>
      <c r="PCU2" s="41"/>
      <c r="PCV2" s="41"/>
      <c r="PCW2" s="41"/>
      <c r="PCX2" s="41"/>
      <c r="PCY2" s="41"/>
      <c r="PCZ2" s="41"/>
      <c r="PDA2" s="41"/>
      <c r="PDB2" s="41"/>
      <c r="PDC2" s="41"/>
      <c r="PDD2" s="41"/>
      <c r="PDE2" s="41"/>
      <c r="PDF2" s="41"/>
      <c r="PDG2" s="41"/>
      <c r="PDH2" s="41"/>
      <c r="PDI2" s="41"/>
      <c r="PDJ2" s="41"/>
      <c r="PDK2" s="41"/>
      <c r="PDL2" s="41"/>
      <c r="PDM2" s="41"/>
      <c r="PDN2" s="41"/>
      <c r="PDO2" s="41"/>
      <c r="PDP2" s="41"/>
      <c r="PDQ2" s="41"/>
      <c r="PDR2" s="41"/>
      <c r="PDS2" s="41"/>
      <c r="PDT2" s="41"/>
      <c r="PDU2" s="41"/>
      <c r="PDV2" s="41"/>
      <c r="PDW2" s="41"/>
      <c r="PDX2" s="41"/>
      <c r="PDY2" s="41"/>
      <c r="PDZ2" s="41"/>
      <c r="PEA2" s="41"/>
      <c r="PEB2" s="41"/>
      <c r="PEC2" s="41"/>
      <c r="PED2" s="41"/>
      <c r="PEE2" s="41"/>
      <c r="PEF2" s="41"/>
      <c r="PEG2" s="41"/>
      <c r="PEH2" s="41"/>
      <c r="PEI2" s="41"/>
      <c r="PEJ2" s="41"/>
      <c r="PEK2" s="41"/>
      <c r="PEL2" s="41"/>
      <c r="PEM2" s="41"/>
      <c r="PEN2" s="41"/>
      <c r="PEO2" s="41"/>
      <c r="PEP2" s="41"/>
      <c r="PEQ2" s="41"/>
      <c r="PER2" s="41"/>
      <c r="PES2" s="41"/>
      <c r="PET2" s="41"/>
      <c r="PEU2" s="41"/>
      <c r="PEV2" s="41"/>
      <c r="PEW2" s="41"/>
      <c r="PEX2" s="41"/>
      <c r="PEY2" s="41"/>
      <c r="PEZ2" s="41"/>
      <c r="PFA2" s="41"/>
      <c r="PFB2" s="41"/>
      <c r="PFC2" s="41"/>
      <c r="PFD2" s="41"/>
      <c r="PFE2" s="41"/>
      <c r="PFF2" s="41"/>
      <c r="PFG2" s="41"/>
      <c r="PFH2" s="41"/>
      <c r="PFI2" s="41"/>
      <c r="PFJ2" s="41"/>
      <c r="PFK2" s="41"/>
      <c r="PFL2" s="41"/>
      <c r="PFM2" s="41"/>
      <c r="PFN2" s="41"/>
      <c r="PFO2" s="41"/>
      <c r="PFP2" s="41"/>
      <c r="PFQ2" s="41"/>
      <c r="PFR2" s="41"/>
      <c r="PFS2" s="41"/>
      <c r="PFT2" s="41"/>
      <c r="PFU2" s="41"/>
      <c r="PFV2" s="41"/>
      <c r="PFW2" s="41"/>
      <c r="PFX2" s="41"/>
      <c r="PFY2" s="41"/>
      <c r="PFZ2" s="41"/>
      <c r="PGA2" s="41"/>
      <c r="PGB2" s="41"/>
      <c r="PGC2" s="41"/>
      <c r="PGD2" s="41"/>
      <c r="PGE2" s="41"/>
      <c r="PGF2" s="41"/>
      <c r="PGG2" s="41"/>
      <c r="PGH2" s="41"/>
      <c r="PGI2" s="41"/>
      <c r="PGJ2" s="41"/>
      <c r="PGK2" s="41"/>
      <c r="PGL2" s="41"/>
      <c r="PGM2" s="41"/>
      <c r="PGN2" s="41"/>
      <c r="PGO2" s="41"/>
      <c r="PGP2" s="41"/>
      <c r="PGQ2" s="41"/>
      <c r="PGR2" s="41"/>
      <c r="PGS2" s="41"/>
      <c r="PGT2" s="41"/>
      <c r="PGU2" s="41"/>
      <c r="PGV2" s="41"/>
      <c r="PGW2" s="41"/>
      <c r="PGX2" s="41"/>
      <c r="PGY2" s="41"/>
      <c r="PGZ2" s="41"/>
      <c r="PHA2" s="41"/>
      <c r="PHB2" s="41"/>
      <c r="PHC2" s="41"/>
      <c r="PHD2" s="41"/>
      <c r="PHE2" s="41"/>
      <c r="PHF2" s="41"/>
      <c r="PHG2" s="41"/>
      <c r="PHH2" s="41"/>
      <c r="PHI2" s="41"/>
      <c r="PHJ2" s="41"/>
      <c r="PHK2" s="41"/>
      <c r="PHL2" s="41"/>
      <c r="PHM2" s="41"/>
      <c r="PHN2" s="41"/>
      <c r="PHO2" s="41"/>
      <c r="PHP2" s="41"/>
      <c r="PHQ2" s="41"/>
      <c r="PHR2" s="41"/>
      <c r="PHS2" s="41"/>
      <c r="PHT2" s="41"/>
      <c r="PHU2" s="41"/>
      <c r="PHV2" s="41"/>
      <c r="PHW2" s="41"/>
      <c r="PHX2" s="41"/>
      <c r="PHY2" s="41"/>
      <c r="PHZ2" s="41"/>
      <c r="PIA2" s="41"/>
      <c r="PIB2" s="41"/>
      <c r="PIC2" s="41"/>
      <c r="PID2" s="41"/>
      <c r="PIE2" s="41"/>
      <c r="PIF2" s="41"/>
      <c r="PIG2" s="41"/>
      <c r="PIH2" s="41"/>
      <c r="PII2" s="41"/>
      <c r="PIJ2" s="41"/>
      <c r="PIK2" s="41"/>
      <c r="PIL2" s="41"/>
      <c r="PIM2" s="41"/>
      <c r="PIN2" s="41"/>
      <c r="PIO2" s="41"/>
      <c r="PIP2" s="41"/>
      <c r="PIQ2" s="41"/>
      <c r="PIR2" s="41"/>
      <c r="PIS2" s="41"/>
      <c r="PIT2" s="41"/>
      <c r="PIU2" s="41"/>
      <c r="PIV2" s="41"/>
      <c r="PIW2" s="41"/>
      <c r="PIX2" s="41"/>
      <c r="PIY2" s="41"/>
      <c r="PIZ2" s="41"/>
      <c r="PJA2" s="41"/>
      <c r="PJB2" s="41"/>
      <c r="PJC2" s="41"/>
      <c r="PJD2" s="41"/>
      <c r="PJE2" s="41"/>
      <c r="PJF2" s="41"/>
      <c r="PJG2" s="41"/>
      <c r="PJH2" s="41"/>
      <c r="PJI2" s="41"/>
      <c r="PJJ2" s="41"/>
      <c r="PJK2" s="41"/>
      <c r="PJL2" s="41"/>
      <c r="PJM2" s="41"/>
      <c r="PJN2" s="41"/>
      <c r="PJO2" s="41"/>
      <c r="PJP2" s="41"/>
      <c r="PJQ2" s="41"/>
      <c r="PJR2" s="41"/>
      <c r="PJS2" s="41"/>
      <c r="PJT2" s="41"/>
      <c r="PJU2" s="41"/>
      <c r="PJV2" s="41"/>
      <c r="PJW2" s="41"/>
      <c r="PJX2" s="41"/>
      <c r="PJY2" s="41"/>
      <c r="PJZ2" s="41"/>
      <c r="PKA2" s="41"/>
      <c r="PKB2" s="41"/>
      <c r="PKC2" s="41"/>
      <c r="PKD2" s="41"/>
      <c r="PKE2" s="41"/>
      <c r="PKF2" s="41"/>
      <c r="PKG2" s="41"/>
      <c r="PKH2" s="41"/>
      <c r="PKI2" s="41"/>
      <c r="PKJ2" s="41"/>
      <c r="PKK2" s="41"/>
      <c r="PKL2" s="41"/>
      <c r="PKM2" s="41"/>
      <c r="PKN2" s="41"/>
      <c r="PKO2" s="41"/>
      <c r="PKP2" s="41"/>
      <c r="PKQ2" s="41"/>
      <c r="PKR2" s="41"/>
      <c r="PKS2" s="41"/>
      <c r="PKT2" s="41"/>
      <c r="PKU2" s="41"/>
      <c r="PKV2" s="41"/>
      <c r="PKW2" s="41"/>
      <c r="PKX2" s="41"/>
      <c r="PKY2" s="41"/>
      <c r="PKZ2" s="41"/>
      <c r="PLA2" s="41"/>
      <c r="PLB2" s="41"/>
      <c r="PLC2" s="41"/>
      <c r="PLD2" s="41"/>
      <c r="PLE2" s="41"/>
      <c r="PLF2" s="41"/>
      <c r="PLG2" s="41"/>
      <c r="PLH2" s="41"/>
      <c r="PLI2" s="41"/>
      <c r="PLJ2" s="41"/>
      <c r="PLK2" s="41"/>
      <c r="PLL2" s="41"/>
      <c r="PLM2" s="41"/>
      <c r="PLN2" s="41"/>
      <c r="PLO2" s="41"/>
      <c r="PLP2" s="41"/>
      <c r="PLQ2" s="41"/>
      <c r="PLR2" s="41"/>
      <c r="PLS2" s="41"/>
      <c r="PLT2" s="41"/>
      <c r="PLU2" s="41"/>
      <c r="PLV2" s="41"/>
      <c r="PLW2" s="41"/>
      <c r="PLX2" s="41"/>
      <c r="PLY2" s="41"/>
      <c r="PLZ2" s="41"/>
      <c r="PMA2" s="41"/>
      <c r="PMB2" s="41"/>
      <c r="PMC2" s="41"/>
      <c r="PMD2" s="41"/>
      <c r="PME2" s="41"/>
      <c r="PMF2" s="41"/>
      <c r="PMG2" s="41"/>
      <c r="PMH2" s="41"/>
      <c r="PMI2" s="41"/>
      <c r="PMJ2" s="41"/>
      <c r="PMK2" s="41"/>
      <c r="PML2" s="41"/>
      <c r="PMM2" s="41"/>
      <c r="PMN2" s="41"/>
      <c r="PMO2" s="41"/>
      <c r="PMP2" s="41"/>
      <c r="PMQ2" s="41"/>
      <c r="PMR2" s="41"/>
      <c r="PMS2" s="41"/>
      <c r="PMT2" s="41"/>
      <c r="PMU2" s="41"/>
      <c r="PMV2" s="41"/>
      <c r="PMW2" s="41"/>
      <c r="PMX2" s="41"/>
      <c r="PMY2" s="41"/>
      <c r="PMZ2" s="41"/>
      <c r="PNA2" s="41"/>
      <c r="PNB2" s="41"/>
      <c r="PNC2" s="41"/>
      <c r="PND2" s="41"/>
      <c r="PNE2" s="41"/>
      <c r="PNF2" s="41"/>
      <c r="PNG2" s="41"/>
      <c r="PNH2" s="41"/>
      <c r="PNI2" s="41"/>
      <c r="PNJ2" s="41"/>
      <c r="PNK2" s="41"/>
      <c r="PNL2" s="41"/>
      <c r="PNM2" s="41"/>
      <c r="PNN2" s="41"/>
      <c r="PNO2" s="41"/>
      <c r="PNP2" s="41"/>
      <c r="PNQ2" s="41"/>
      <c r="PNR2" s="41"/>
      <c r="PNS2" s="41"/>
      <c r="PNT2" s="41"/>
      <c r="PNU2" s="41"/>
      <c r="PNV2" s="41"/>
      <c r="PNW2" s="41"/>
      <c r="PNX2" s="41"/>
      <c r="PNY2" s="41"/>
      <c r="PNZ2" s="41"/>
      <c r="POA2" s="41"/>
      <c r="POB2" s="41"/>
      <c r="POC2" s="41"/>
      <c r="POD2" s="41"/>
      <c r="POE2" s="41"/>
      <c r="POF2" s="41"/>
      <c r="POG2" s="41"/>
      <c r="POH2" s="41"/>
      <c r="POI2" s="41"/>
      <c r="POJ2" s="41"/>
      <c r="POK2" s="41"/>
      <c r="POL2" s="41"/>
      <c r="POM2" s="41"/>
      <c r="PON2" s="41"/>
      <c r="POO2" s="41"/>
      <c r="POP2" s="41"/>
      <c r="POQ2" s="41"/>
      <c r="POR2" s="41"/>
      <c r="POS2" s="41"/>
      <c r="POT2" s="41"/>
      <c r="POU2" s="41"/>
      <c r="POV2" s="41"/>
      <c r="POW2" s="41"/>
      <c r="POX2" s="41"/>
      <c r="POY2" s="41"/>
      <c r="POZ2" s="41"/>
      <c r="PPA2" s="41"/>
      <c r="PPB2" s="41"/>
      <c r="PPC2" s="41"/>
      <c r="PPD2" s="41"/>
      <c r="PPE2" s="41"/>
      <c r="PPF2" s="41"/>
      <c r="PPG2" s="41"/>
      <c r="PPH2" s="41"/>
      <c r="PPI2" s="41"/>
      <c r="PPJ2" s="41"/>
      <c r="PPK2" s="41"/>
      <c r="PPL2" s="41"/>
      <c r="PPM2" s="41"/>
      <c r="PPN2" s="41"/>
      <c r="PPO2" s="41"/>
      <c r="PPP2" s="41"/>
      <c r="PPQ2" s="41"/>
      <c r="PPR2" s="41"/>
      <c r="PPS2" s="41"/>
      <c r="PPT2" s="41"/>
      <c r="PPU2" s="41"/>
      <c r="PPV2" s="41"/>
      <c r="PPW2" s="41"/>
      <c r="PPX2" s="41"/>
      <c r="PPY2" s="41"/>
      <c r="PPZ2" s="41"/>
      <c r="PQA2" s="41"/>
      <c r="PQB2" s="41"/>
      <c r="PQC2" s="41"/>
      <c r="PQD2" s="41"/>
      <c r="PQE2" s="41"/>
      <c r="PQF2" s="41"/>
      <c r="PQG2" s="41"/>
      <c r="PQH2" s="41"/>
      <c r="PQI2" s="41"/>
      <c r="PQJ2" s="41"/>
      <c r="PQK2" s="41"/>
      <c r="PQL2" s="41"/>
      <c r="PQM2" s="41"/>
      <c r="PQN2" s="41"/>
      <c r="PQO2" s="41"/>
      <c r="PQP2" s="41"/>
      <c r="PQQ2" s="41"/>
      <c r="PQR2" s="41"/>
      <c r="PQS2" s="41"/>
      <c r="PQT2" s="41"/>
      <c r="PQU2" s="41"/>
      <c r="PQV2" s="41"/>
      <c r="PQW2" s="41"/>
      <c r="PQX2" s="41"/>
      <c r="PQY2" s="41"/>
      <c r="PQZ2" s="41"/>
      <c r="PRA2" s="41"/>
      <c r="PRB2" s="41"/>
      <c r="PRC2" s="41"/>
      <c r="PRD2" s="41"/>
      <c r="PRE2" s="41"/>
      <c r="PRF2" s="41"/>
      <c r="PRG2" s="41"/>
      <c r="PRH2" s="41"/>
      <c r="PRI2" s="41"/>
      <c r="PRJ2" s="41"/>
      <c r="PRK2" s="41"/>
      <c r="PRL2" s="41"/>
      <c r="PRM2" s="41"/>
      <c r="PRN2" s="41"/>
      <c r="PRO2" s="41"/>
      <c r="PRP2" s="41"/>
      <c r="PRQ2" s="41"/>
      <c r="PRR2" s="41"/>
      <c r="PRS2" s="41"/>
      <c r="PRT2" s="41"/>
      <c r="PRU2" s="41"/>
      <c r="PRV2" s="41"/>
      <c r="PRW2" s="41"/>
      <c r="PRX2" s="41"/>
      <c r="PRY2" s="41"/>
      <c r="PRZ2" s="41"/>
      <c r="PSA2" s="41"/>
      <c r="PSB2" s="41"/>
      <c r="PSC2" s="41"/>
      <c r="PSD2" s="41"/>
      <c r="PSE2" s="41"/>
      <c r="PSF2" s="41"/>
      <c r="PSG2" s="41"/>
      <c r="PSH2" s="41"/>
      <c r="PSI2" s="41"/>
      <c r="PSJ2" s="41"/>
      <c r="PSK2" s="41"/>
      <c r="PSL2" s="41"/>
      <c r="PSM2" s="41"/>
      <c r="PSN2" s="41"/>
      <c r="PSO2" s="41"/>
      <c r="PSP2" s="41"/>
      <c r="PSQ2" s="41"/>
      <c r="PSR2" s="41"/>
      <c r="PSS2" s="41"/>
      <c r="PST2" s="41"/>
      <c r="PSU2" s="41"/>
      <c r="PSV2" s="41"/>
      <c r="PSW2" s="41"/>
      <c r="PSX2" s="41"/>
      <c r="PSY2" s="41"/>
      <c r="PSZ2" s="41"/>
      <c r="PTA2" s="41"/>
      <c r="PTB2" s="41"/>
      <c r="PTC2" s="41"/>
      <c r="PTD2" s="41"/>
      <c r="PTE2" s="41"/>
      <c r="PTF2" s="41"/>
      <c r="PTG2" s="41"/>
      <c r="PTH2" s="41"/>
      <c r="PTI2" s="41"/>
      <c r="PTJ2" s="41"/>
      <c r="PTK2" s="41"/>
      <c r="PTL2" s="41"/>
      <c r="PTM2" s="41"/>
      <c r="PTN2" s="41"/>
      <c r="PTO2" s="41"/>
      <c r="PTP2" s="41"/>
      <c r="PTQ2" s="41"/>
      <c r="PTR2" s="41"/>
      <c r="PTS2" s="41"/>
      <c r="PTT2" s="41"/>
      <c r="PTU2" s="41"/>
      <c r="PTV2" s="41"/>
      <c r="PTW2" s="41"/>
      <c r="PTX2" s="41"/>
      <c r="PTY2" s="41"/>
      <c r="PTZ2" s="41"/>
      <c r="PUA2" s="41"/>
      <c r="PUB2" s="41"/>
      <c r="PUC2" s="41"/>
      <c r="PUD2" s="41"/>
      <c r="PUE2" s="41"/>
      <c r="PUF2" s="41"/>
      <c r="PUG2" s="41"/>
      <c r="PUH2" s="41"/>
      <c r="PUI2" s="41"/>
      <c r="PUJ2" s="41"/>
      <c r="PUK2" s="41"/>
      <c r="PUL2" s="41"/>
      <c r="PUM2" s="41"/>
      <c r="PUN2" s="41"/>
      <c r="PUO2" s="41"/>
      <c r="PUP2" s="41"/>
      <c r="PUQ2" s="41"/>
      <c r="PUR2" s="41"/>
      <c r="PUS2" s="41"/>
      <c r="PUT2" s="41"/>
      <c r="PUU2" s="41"/>
      <c r="PUV2" s="41"/>
      <c r="PUW2" s="41"/>
      <c r="PUX2" s="41"/>
      <c r="PUY2" s="41"/>
      <c r="PUZ2" s="41"/>
      <c r="PVA2" s="41"/>
      <c r="PVB2" s="41"/>
      <c r="PVC2" s="41"/>
      <c r="PVD2" s="41"/>
      <c r="PVE2" s="41"/>
      <c r="PVF2" s="41"/>
      <c r="PVG2" s="41"/>
      <c r="PVH2" s="41"/>
      <c r="PVI2" s="41"/>
      <c r="PVJ2" s="41"/>
      <c r="PVK2" s="41"/>
      <c r="PVL2" s="41"/>
      <c r="PVM2" s="41"/>
      <c r="PVN2" s="41"/>
      <c r="PVO2" s="41"/>
      <c r="PVP2" s="41"/>
      <c r="PVQ2" s="41"/>
      <c r="PVR2" s="41"/>
      <c r="PVS2" s="41"/>
      <c r="PVT2" s="41"/>
      <c r="PVU2" s="41"/>
      <c r="PVV2" s="41"/>
      <c r="PVW2" s="41"/>
      <c r="PVX2" s="41"/>
      <c r="PVY2" s="41"/>
      <c r="PVZ2" s="41"/>
      <c r="PWA2" s="41"/>
      <c r="PWB2" s="41"/>
      <c r="PWC2" s="41"/>
      <c r="PWD2" s="41"/>
      <c r="PWE2" s="41"/>
      <c r="PWF2" s="41"/>
      <c r="PWG2" s="41"/>
      <c r="PWH2" s="41"/>
      <c r="PWI2" s="41"/>
      <c r="PWJ2" s="41"/>
      <c r="PWK2" s="41"/>
      <c r="PWL2" s="41"/>
      <c r="PWM2" s="41"/>
      <c r="PWN2" s="41"/>
      <c r="PWO2" s="41"/>
      <c r="PWP2" s="41"/>
      <c r="PWQ2" s="41"/>
      <c r="PWR2" s="41"/>
      <c r="PWS2" s="41"/>
      <c r="PWT2" s="41"/>
      <c r="PWU2" s="41"/>
      <c r="PWV2" s="41"/>
      <c r="PWW2" s="41"/>
      <c r="PWX2" s="41"/>
      <c r="PWY2" s="41"/>
      <c r="PWZ2" s="41"/>
      <c r="PXA2" s="41"/>
      <c r="PXB2" s="41"/>
      <c r="PXC2" s="41"/>
      <c r="PXD2" s="41"/>
      <c r="PXE2" s="41"/>
      <c r="PXF2" s="41"/>
      <c r="PXG2" s="41"/>
      <c r="PXH2" s="41"/>
      <c r="PXI2" s="41"/>
      <c r="PXJ2" s="41"/>
      <c r="PXK2" s="41"/>
      <c r="PXL2" s="41"/>
      <c r="PXM2" s="41"/>
      <c r="PXN2" s="41"/>
      <c r="PXO2" s="41"/>
      <c r="PXP2" s="41"/>
      <c r="PXQ2" s="41"/>
      <c r="PXR2" s="41"/>
      <c r="PXS2" s="41"/>
      <c r="PXT2" s="41"/>
      <c r="PXU2" s="41"/>
      <c r="PXV2" s="41"/>
      <c r="PXW2" s="41"/>
      <c r="PXX2" s="41"/>
      <c r="PXY2" s="41"/>
      <c r="PXZ2" s="41"/>
      <c r="PYA2" s="41"/>
      <c r="PYB2" s="41"/>
      <c r="PYC2" s="41"/>
      <c r="PYD2" s="41"/>
      <c r="PYE2" s="41"/>
      <c r="PYF2" s="41"/>
      <c r="PYG2" s="41"/>
      <c r="PYH2" s="41"/>
      <c r="PYI2" s="41"/>
      <c r="PYJ2" s="41"/>
      <c r="PYK2" s="41"/>
      <c r="PYL2" s="41"/>
      <c r="PYM2" s="41"/>
      <c r="PYN2" s="41"/>
      <c r="PYO2" s="41"/>
      <c r="PYP2" s="41"/>
      <c r="PYQ2" s="41"/>
      <c r="PYR2" s="41"/>
      <c r="PYS2" s="41"/>
      <c r="PYT2" s="41"/>
      <c r="PYU2" s="41"/>
      <c r="PYV2" s="41"/>
      <c r="PYW2" s="41"/>
      <c r="PYX2" s="41"/>
      <c r="PYY2" s="41"/>
      <c r="PYZ2" s="41"/>
      <c r="PZA2" s="41"/>
      <c r="PZB2" s="41"/>
      <c r="PZC2" s="41"/>
      <c r="PZD2" s="41"/>
      <c r="PZE2" s="41"/>
      <c r="PZF2" s="41"/>
      <c r="PZG2" s="41"/>
      <c r="PZH2" s="41"/>
      <c r="PZI2" s="41"/>
      <c r="PZJ2" s="41"/>
      <c r="PZK2" s="41"/>
      <c r="PZL2" s="41"/>
      <c r="PZM2" s="41"/>
      <c r="PZN2" s="41"/>
      <c r="PZO2" s="41"/>
      <c r="PZP2" s="41"/>
      <c r="PZQ2" s="41"/>
      <c r="PZR2" s="41"/>
      <c r="PZS2" s="41"/>
      <c r="PZT2" s="41"/>
      <c r="PZU2" s="41"/>
      <c r="PZV2" s="41"/>
      <c r="PZW2" s="41"/>
      <c r="PZX2" s="41"/>
      <c r="PZY2" s="41"/>
      <c r="PZZ2" s="41"/>
      <c r="QAA2" s="41"/>
      <c r="QAB2" s="41"/>
      <c r="QAC2" s="41"/>
      <c r="QAD2" s="41"/>
      <c r="QAE2" s="41"/>
      <c r="QAF2" s="41"/>
      <c r="QAG2" s="41"/>
      <c r="QAH2" s="41"/>
      <c r="QAI2" s="41"/>
      <c r="QAJ2" s="41"/>
      <c r="QAK2" s="41"/>
      <c r="QAL2" s="41"/>
      <c r="QAM2" s="41"/>
      <c r="QAN2" s="41"/>
      <c r="QAO2" s="41"/>
      <c r="QAP2" s="41"/>
      <c r="QAQ2" s="41"/>
      <c r="QAR2" s="41"/>
      <c r="QAS2" s="41"/>
      <c r="QAT2" s="41"/>
      <c r="QAU2" s="41"/>
      <c r="QAV2" s="41"/>
      <c r="QAW2" s="41"/>
      <c r="QAX2" s="41"/>
      <c r="QAY2" s="41"/>
      <c r="QAZ2" s="41"/>
      <c r="QBA2" s="41"/>
      <c r="QBB2" s="41"/>
      <c r="QBC2" s="41"/>
      <c r="QBD2" s="41"/>
      <c r="QBE2" s="41"/>
      <c r="QBF2" s="41"/>
      <c r="QBG2" s="41"/>
      <c r="QBH2" s="41"/>
      <c r="QBI2" s="41"/>
      <c r="QBJ2" s="41"/>
      <c r="QBK2" s="41"/>
      <c r="QBL2" s="41"/>
      <c r="QBM2" s="41"/>
      <c r="QBN2" s="41"/>
      <c r="QBO2" s="41"/>
      <c r="QBP2" s="41"/>
      <c r="QBQ2" s="41"/>
      <c r="QBR2" s="41"/>
      <c r="QBS2" s="41"/>
      <c r="QBT2" s="41"/>
      <c r="QBU2" s="41"/>
      <c r="QBV2" s="41"/>
      <c r="QBW2" s="41"/>
      <c r="QBX2" s="41"/>
      <c r="QBY2" s="41"/>
      <c r="QBZ2" s="41"/>
      <c r="QCA2" s="41"/>
      <c r="QCB2" s="41"/>
      <c r="QCC2" s="41"/>
      <c r="QCD2" s="41"/>
      <c r="QCE2" s="41"/>
      <c r="QCF2" s="41"/>
      <c r="QCG2" s="41"/>
      <c r="QCH2" s="41"/>
      <c r="QCI2" s="41"/>
      <c r="QCJ2" s="41"/>
      <c r="QCK2" s="41"/>
      <c r="QCL2" s="41"/>
      <c r="QCM2" s="41"/>
      <c r="QCN2" s="41"/>
      <c r="QCO2" s="41"/>
      <c r="QCP2" s="41"/>
      <c r="QCQ2" s="41"/>
      <c r="QCR2" s="41"/>
      <c r="QCS2" s="41"/>
      <c r="QCT2" s="41"/>
      <c r="QCU2" s="41"/>
      <c r="QCV2" s="41"/>
      <c r="QCW2" s="41"/>
      <c r="QCX2" s="41"/>
      <c r="QCY2" s="41"/>
      <c r="QCZ2" s="41"/>
      <c r="QDA2" s="41"/>
      <c r="QDB2" s="41"/>
      <c r="QDC2" s="41"/>
      <c r="QDD2" s="41"/>
      <c r="QDE2" s="41"/>
      <c r="QDF2" s="41"/>
      <c r="QDG2" s="41"/>
      <c r="QDH2" s="41"/>
      <c r="QDI2" s="41"/>
      <c r="QDJ2" s="41"/>
      <c r="QDK2" s="41"/>
      <c r="QDL2" s="41"/>
      <c r="QDM2" s="41"/>
      <c r="QDN2" s="41"/>
      <c r="QDO2" s="41"/>
      <c r="QDP2" s="41"/>
      <c r="QDQ2" s="41"/>
      <c r="QDR2" s="41"/>
      <c r="QDS2" s="41"/>
      <c r="QDT2" s="41"/>
      <c r="QDU2" s="41"/>
      <c r="QDV2" s="41"/>
      <c r="QDW2" s="41"/>
      <c r="QDX2" s="41"/>
      <c r="QDY2" s="41"/>
      <c r="QDZ2" s="41"/>
      <c r="QEA2" s="41"/>
      <c r="QEB2" s="41"/>
      <c r="QEC2" s="41"/>
      <c r="QED2" s="41"/>
      <c r="QEE2" s="41"/>
      <c r="QEF2" s="41"/>
      <c r="QEG2" s="41"/>
      <c r="QEH2" s="41"/>
      <c r="QEI2" s="41"/>
      <c r="QEJ2" s="41"/>
      <c r="QEK2" s="41"/>
      <c r="QEL2" s="41"/>
      <c r="QEM2" s="41"/>
      <c r="QEN2" s="41"/>
      <c r="QEO2" s="41"/>
      <c r="QEP2" s="41"/>
      <c r="QEQ2" s="41"/>
      <c r="QER2" s="41"/>
      <c r="QES2" s="41"/>
      <c r="QET2" s="41"/>
      <c r="QEU2" s="41"/>
      <c r="QEV2" s="41"/>
      <c r="QEW2" s="41"/>
      <c r="QEX2" s="41"/>
      <c r="QEY2" s="41"/>
      <c r="QEZ2" s="41"/>
      <c r="QFA2" s="41"/>
      <c r="QFB2" s="41"/>
      <c r="QFC2" s="41"/>
      <c r="QFD2" s="41"/>
      <c r="QFE2" s="41"/>
      <c r="QFF2" s="41"/>
      <c r="QFG2" s="41"/>
      <c r="QFH2" s="41"/>
      <c r="QFI2" s="41"/>
      <c r="QFJ2" s="41"/>
      <c r="QFK2" s="41"/>
      <c r="QFL2" s="41"/>
      <c r="QFM2" s="41"/>
      <c r="QFN2" s="41"/>
      <c r="QFO2" s="41"/>
      <c r="QFP2" s="41"/>
      <c r="QFQ2" s="41"/>
      <c r="QFR2" s="41"/>
      <c r="QFS2" s="41"/>
      <c r="QFT2" s="41"/>
      <c r="QFU2" s="41"/>
      <c r="QFV2" s="41"/>
      <c r="QFW2" s="41"/>
      <c r="QFX2" s="41"/>
      <c r="QFY2" s="41"/>
      <c r="QFZ2" s="41"/>
      <c r="QGA2" s="41"/>
      <c r="QGB2" s="41"/>
      <c r="QGC2" s="41"/>
      <c r="QGD2" s="41"/>
      <c r="QGE2" s="41"/>
      <c r="QGF2" s="41"/>
      <c r="QGG2" s="41"/>
      <c r="QGH2" s="41"/>
      <c r="QGI2" s="41"/>
      <c r="QGJ2" s="41"/>
      <c r="QGK2" s="41"/>
      <c r="QGL2" s="41"/>
      <c r="QGM2" s="41"/>
      <c r="QGN2" s="41"/>
      <c r="QGO2" s="41"/>
      <c r="QGP2" s="41"/>
      <c r="QGQ2" s="41"/>
      <c r="QGR2" s="41"/>
      <c r="QGS2" s="41"/>
      <c r="QGT2" s="41"/>
      <c r="QGU2" s="41"/>
      <c r="QGV2" s="41"/>
      <c r="QGW2" s="41"/>
      <c r="QGX2" s="41"/>
      <c r="QGY2" s="41"/>
      <c r="QGZ2" s="41"/>
      <c r="QHA2" s="41"/>
      <c r="QHB2" s="41"/>
      <c r="QHC2" s="41"/>
      <c r="QHD2" s="41"/>
      <c r="QHE2" s="41"/>
      <c r="QHF2" s="41"/>
      <c r="QHG2" s="41"/>
      <c r="QHH2" s="41"/>
      <c r="QHI2" s="41"/>
      <c r="QHJ2" s="41"/>
      <c r="QHK2" s="41"/>
      <c r="QHL2" s="41"/>
      <c r="QHM2" s="41"/>
      <c r="QHN2" s="41"/>
      <c r="QHO2" s="41"/>
      <c r="QHP2" s="41"/>
      <c r="QHQ2" s="41"/>
      <c r="QHR2" s="41"/>
      <c r="QHS2" s="41"/>
      <c r="QHT2" s="41"/>
      <c r="QHU2" s="41"/>
      <c r="QHV2" s="41"/>
      <c r="QHW2" s="41"/>
      <c r="QHX2" s="41"/>
      <c r="QHY2" s="41"/>
      <c r="QHZ2" s="41"/>
      <c r="QIA2" s="41"/>
      <c r="QIB2" s="41"/>
      <c r="QIC2" s="41"/>
      <c r="QID2" s="41"/>
      <c r="QIE2" s="41"/>
      <c r="QIF2" s="41"/>
      <c r="QIG2" s="41"/>
      <c r="QIH2" s="41"/>
      <c r="QII2" s="41"/>
      <c r="QIJ2" s="41"/>
      <c r="QIK2" s="41"/>
      <c r="QIL2" s="41"/>
      <c r="QIM2" s="41"/>
      <c r="QIN2" s="41"/>
      <c r="QIO2" s="41"/>
      <c r="QIP2" s="41"/>
      <c r="QIQ2" s="41"/>
      <c r="QIR2" s="41"/>
      <c r="QIS2" s="41"/>
      <c r="QIT2" s="41"/>
      <c r="QIU2" s="41"/>
      <c r="QIV2" s="41"/>
      <c r="QIW2" s="41"/>
      <c r="QIX2" s="41"/>
      <c r="QIY2" s="41"/>
      <c r="QIZ2" s="41"/>
      <c r="QJA2" s="41"/>
      <c r="QJB2" s="41"/>
      <c r="QJC2" s="41"/>
      <c r="QJD2" s="41"/>
      <c r="QJE2" s="41"/>
      <c r="QJF2" s="41"/>
      <c r="QJG2" s="41"/>
      <c r="QJH2" s="41"/>
      <c r="QJI2" s="41"/>
      <c r="QJJ2" s="41"/>
      <c r="QJK2" s="41"/>
      <c r="QJL2" s="41"/>
      <c r="QJM2" s="41"/>
      <c r="QJN2" s="41"/>
      <c r="QJO2" s="41"/>
      <c r="QJP2" s="41"/>
      <c r="QJQ2" s="41"/>
      <c r="QJR2" s="41"/>
      <c r="QJS2" s="41"/>
      <c r="QJT2" s="41"/>
      <c r="QJU2" s="41"/>
      <c r="QJV2" s="41"/>
      <c r="QJW2" s="41"/>
      <c r="QJX2" s="41"/>
      <c r="QJY2" s="41"/>
      <c r="QJZ2" s="41"/>
      <c r="QKA2" s="41"/>
      <c r="QKB2" s="41"/>
      <c r="QKC2" s="41"/>
      <c r="QKD2" s="41"/>
      <c r="QKE2" s="41"/>
      <c r="QKF2" s="41"/>
      <c r="QKG2" s="41"/>
      <c r="QKH2" s="41"/>
      <c r="QKI2" s="41"/>
      <c r="QKJ2" s="41"/>
      <c r="QKK2" s="41"/>
      <c r="QKL2" s="41"/>
      <c r="QKM2" s="41"/>
      <c r="QKN2" s="41"/>
      <c r="QKO2" s="41"/>
      <c r="QKP2" s="41"/>
      <c r="QKQ2" s="41"/>
      <c r="QKR2" s="41"/>
      <c r="QKS2" s="41"/>
      <c r="QKT2" s="41"/>
      <c r="QKU2" s="41"/>
      <c r="QKV2" s="41"/>
      <c r="QKW2" s="41"/>
      <c r="QKX2" s="41"/>
      <c r="QKY2" s="41"/>
      <c r="QKZ2" s="41"/>
      <c r="QLA2" s="41"/>
      <c r="QLB2" s="41"/>
      <c r="QLC2" s="41"/>
      <c r="QLD2" s="41"/>
      <c r="QLE2" s="41"/>
      <c r="QLF2" s="41"/>
      <c r="QLG2" s="41"/>
      <c r="QLH2" s="41"/>
      <c r="QLI2" s="41"/>
      <c r="QLJ2" s="41"/>
      <c r="QLK2" s="41"/>
      <c r="QLL2" s="41"/>
      <c r="QLM2" s="41"/>
      <c r="QLN2" s="41"/>
      <c r="QLO2" s="41"/>
      <c r="QLP2" s="41"/>
      <c r="QLQ2" s="41"/>
      <c r="QLR2" s="41"/>
      <c r="QLS2" s="41"/>
      <c r="QLT2" s="41"/>
      <c r="QLU2" s="41"/>
      <c r="QLV2" s="41"/>
      <c r="QLW2" s="41"/>
      <c r="QLX2" s="41"/>
      <c r="QLY2" s="41"/>
      <c r="QLZ2" s="41"/>
      <c r="QMA2" s="41"/>
      <c r="QMB2" s="41"/>
      <c r="QMC2" s="41"/>
      <c r="QMD2" s="41"/>
      <c r="QME2" s="41"/>
      <c r="QMF2" s="41"/>
      <c r="QMG2" s="41"/>
      <c r="QMH2" s="41"/>
      <c r="QMI2" s="41"/>
      <c r="QMJ2" s="41"/>
      <c r="QMK2" s="41"/>
      <c r="QML2" s="41"/>
      <c r="QMM2" s="41"/>
      <c r="QMN2" s="41"/>
      <c r="QMO2" s="41"/>
      <c r="QMP2" s="41"/>
      <c r="QMQ2" s="41"/>
      <c r="QMR2" s="41"/>
      <c r="QMS2" s="41"/>
      <c r="QMT2" s="41"/>
      <c r="QMU2" s="41"/>
      <c r="QMV2" s="41"/>
      <c r="QMW2" s="41"/>
      <c r="QMX2" s="41"/>
      <c r="QMY2" s="41"/>
      <c r="QMZ2" s="41"/>
      <c r="QNA2" s="41"/>
      <c r="QNB2" s="41"/>
      <c r="QNC2" s="41"/>
      <c r="QND2" s="41"/>
      <c r="QNE2" s="41"/>
      <c r="QNF2" s="41"/>
      <c r="QNG2" s="41"/>
      <c r="QNH2" s="41"/>
      <c r="QNI2" s="41"/>
      <c r="QNJ2" s="41"/>
      <c r="QNK2" s="41"/>
      <c r="QNL2" s="41"/>
      <c r="QNM2" s="41"/>
      <c r="QNN2" s="41"/>
      <c r="QNO2" s="41"/>
      <c r="QNP2" s="41"/>
      <c r="QNQ2" s="41"/>
      <c r="QNR2" s="41"/>
      <c r="QNS2" s="41"/>
      <c r="QNT2" s="41"/>
      <c r="QNU2" s="41"/>
      <c r="QNV2" s="41"/>
      <c r="QNW2" s="41"/>
      <c r="QNX2" s="41"/>
      <c r="QNY2" s="41"/>
      <c r="QNZ2" s="41"/>
      <c r="QOA2" s="41"/>
      <c r="QOB2" s="41"/>
      <c r="QOC2" s="41"/>
      <c r="QOD2" s="41"/>
      <c r="QOE2" s="41"/>
      <c r="QOF2" s="41"/>
      <c r="QOG2" s="41"/>
      <c r="QOH2" s="41"/>
      <c r="QOI2" s="41"/>
      <c r="QOJ2" s="41"/>
      <c r="QOK2" s="41"/>
      <c r="QOL2" s="41"/>
      <c r="QOM2" s="41"/>
      <c r="QON2" s="41"/>
      <c r="QOO2" s="41"/>
      <c r="QOP2" s="41"/>
      <c r="QOQ2" s="41"/>
      <c r="QOR2" s="41"/>
      <c r="QOS2" s="41"/>
      <c r="QOT2" s="41"/>
      <c r="QOU2" s="41"/>
      <c r="QOV2" s="41"/>
      <c r="QOW2" s="41"/>
      <c r="QOX2" s="41"/>
      <c r="QOY2" s="41"/>
      <c r="QOZ2" s="41"/>
      <c r="QPA2" s="41"/>
      <c r="QPB2" s="41"/>
      <c r="QPC2" s="41"/>
      <c r="QPD2" s="41"/>
      <c r="QPE2" s="41"/>
      <c r="QPF2" s="41"/>
      <c r="QPG2" s="41"/>
      <c r="QPH2" s="41"/>
      <c r="QPI2" s="41"/>
      <c r="QPJ2" s="41"/>
      <c r="QPK2" s="41"/>
      <c r="QPL2" s="41"/>
      <c r="QPM2" s="41"/>
      <c r="QPN2" s="41"/>
      <c r="QPO2" s="41"/>
      <c r="QPP2" s="41"/>
      <c r="QPQ2" s="41"/>
      <c r="QPR2" s="41"/>
      <c r="QPS2" s="41"/>
      <c r="QPT2" s="41"/>
      <c r="QPU2" s="41"/>
      <c r="QPV2" s="41"/>
      <c r="QPW2" s="41"/>
      <c r="QPX2" s="41"/>
      <c r="QPY2" s="41"/>
      <c r="QPZ2" s="41"/>
      <c r="QQA2" s="41"/>
      <c r="QQB2" s="41"/>
      <c r="QQC2" s="41"/>
      <c r="QQD2" s="41"/>
      <c r="QQE2" s="41"/>
      <c r="QQF2" s="41"/>
      <c r="QQG2" s="41"/>
      <c r="QQH2" s="41"/>
      <c r="QQI2" s="41"/>
      <c r="QQJ2" s="41"/>
      <c r="QQK2" s="41"/>
      <c r="QQL2" s="41"/>
      <c r="QQM2" s="41"/>
      <c r="QQN2" s="41"/>
      <c r="QQO2" s="41"/>
      <c r="QQP2" s="41"/>
      <c r="QQQ2" s="41"/>
      <c r="QQR2" s="41"/>
      <c r="QQS2" s="41"/>
      <c r="QQT2" s="41"/>
      <c r="QQU2" s="41"/>
      <c r="QQV2" s="41"/>
      <c r="QQW2" s="41"/>
      <c r="QQX2" s="41"/>
      <c r="QQY2" s="41"/>
      <c r="QQZ2" s="41"/>
      <c r="QRA2" s="41"/>
      <c r="QRB2" s="41"/>
      <c r="QRC2" s="41"/>
      <c r="QRD2" s="41"/>
      <c r="QRE2" s="41"/>
      <c r="QRF2" s="41"/>
      <c r="QRG2" s="41"/>
      <c r="QRH2" s="41"/>
      <c r="QRI2" s="41"/>
      <c r="QRJ2" s="41"/>
      <c r="QRK2" s="41"/>
      <c r="QRL2" s="41"/>
      <c r="QRM2" s="41"/>
      <c r="QRN2" s="41"/>
      <c r="QRO2" s="41"/>
      <c r="QRP2" s="41"/>
      <c r="QRQ2" s="41"/>
      <c r="QRR2" s="41"/>
      <c r="QRS2" s="41"/>
      <c r="QRT2" s="41"/>
      <c r="QRU2" s="41"/>
      <c r="QRV2" s="41"/>
      <c r="QRW2" s="41"/>
      <c r="QRX2" s="41"/>
      <c r="QRY2" s="41"/>
      <c r="QRZ2" s="41"/>
      <c r="QSA2" s="41"/>
      <c r="QSB2" s="41"/>
      <c r="QSC2" s="41"/>
      <c r="QSD2" s="41"/>
      <c r="QSE2" s="41"/>
      <c r="QSF2" s="41"/>
      <c r="QSG2" s="41"/>
      <c r="QSH2" s="41"/>
      <c r="QSI2" s="41"/>
      <c r="QSJ2" s="41"/>
      <c r="QSK2" s="41"/>
      <c r="QSL2" s="41"/>
      <c r="QSM2" s="41"/>
      <c r="QSN2" s="41"/>
      <c r="QSO2" s="41"/>
      <c r="QSP2" s="41"/>
      <c r="QSQ2" s="41"/>
      <c r="QSR2" s="41"/>
      <c r="QSS2" s="41"/>
      <c r="QST2" s="41"/>
      <c r="QSU2" s="41"/>
      <c r="QSV2" s="41"/>
      <c r="QSW2" s="41"/>
      <c r="QSX2" s="41"/>
      <c r="QSY2" s="41"/>
      <c r="QSZ2" s="41"/>
      <c r="QTA2" s="41"/>
      <c r="QTB2" s="41"/>
      <c r="QTC2" s="41"/>
      <c r="QTD2" s="41"/>
      <c r="QTE2" s="41"/>
      <c r="QTF2" s="41"/>
      <c r="QTG2" s="41"/>
      <c r="QTH2" s="41"/>
      <c r="QTI2" s="41"/>
      <c r="QTJ2" s="41"/>
      <c r="QTK2" s="41"/>
      <c r="QTL2" s="41"/>
      <c r="QTM2" s="41"/>
      <c r="QTN2" s="41"/>
      <c r="QTO2" s="41"/>
      <c r="QTP2" s="41"/>
      <c r="QTQ2" s="41"/>
      <c r="QTR2" s="41"/>
      <c r="QTS2" s="41"/>
      <c r="QTT2" s="41"/>
      <c r="QTU2" s="41"/>
      <c r="QTV2" s="41"/>
      <c r="QTW2" s="41"/>
      <c r="QTX2" s="41"/>
      <c r="QTY2" s="41"/>
      <c r="QTZ2" s="41"/>
      <c r="QUA2" s="41"/>
      <c r="QUB2" s="41"/>
      <c r="QUC2" s="41"/>
      <c r="QUD2" s="41"/>
      <c r="QUE2" s="41"/>
      <c r="QUF2" s="41"/>
      <c r="QUG2" s="41"/>
      <c r="QUH2" s="41"/>
      <c r="QUI2" s="41"/>
      <c r="QUJ2" s="41"/>
      <c r="QUK2" s="41"/>
      <c r="QUL2" s="41"/>
      <c r="QUM2" s="41"/>
      <c r="QUN2" s="41"/>
      <c r="QUO2" s="41"/>
      <c r="QUP2" s="41"/>
      <c r="QUQ2" s="41"/>
      <c r="QUR2" s="41"/>
      <c r="QUS2" s="41"/>
      <c r="QUT2" s="41"/>
      <c r="QUU2" s="41"/>
      <c r="QUV2" s="41"/>
      <c r="QUW2" s="41"/>
      <c r="QUX2" s="41"/>
      <c r="QUY2" s="41"/>
      <c r="QUZ2" s="41"/>
      <c r="QVA2" s="41"/>
      <c r="QVB2" s="41"/>
      <c r="QVC2" s="41"/>
      <c r="QVD2" s="41"/>
      <c r="QVE2" s="41"/>
      <c r="QVF2" s="41"/>
      <c r="QVG2" s="41"/>
      <c r="QVH2" s="41"/>
      <c r="QVI2" s="41"/>
      <c r="QVJ2" s="41"/>
      <c r="QVK2" s="41"/>
      <c r="QVL2" s="41"/>
      <c r="QVM2" s="41"/>
      <c r="QVN2" s="41"/>
      <c r="QVO2" s="41"/>
      <c r="QVP2" s="41"/>
      <c r="QVQ2" s="41"/>
      <c r="QVR2" s="41"/>
      <c r="QVS2" s="41"/>
      <c r="QVT2" s="41"/>
      <c r="QVU2" s="41"/>
      <c r="QVV2" s="41"/>
      <c r="QVW2" s="41"/>
      <c r="QVX2" s="41"/>
      <c r="QVY2" s="41"/>
      <c r="QVZ2" s="41"/>
      <c r="QWA2" s="41"/>
      <c r="QWB2" s="41"/>
      <c r="QWC2" s="41"/>
      <c r="QWD2" s="41"/>
      <c r="QWE2" s="41"/>
      <c r="QWF2" s="41"/>
      <c r="QWG2" s="41"/>
      <c r="QWH2" s="41"/>
      <c r="QWI2" s="41"/>
      <c r="QWJ2" s="41"/>
      <c r="QWK2" s="41"/>
      <c r="QWL2" s="41"/>
      <c r="QWM2" s="41"/>
      <c r="QWN2" s="41"/>
      <c r="QWO2" s="41"/>
      <c r="QWP2" s="41"/>
      <c r="QWQ2" s="41"/>
      <c r="QWR2" s="41"/>
      <c r="QWS2" s="41"/>
      <c r="QWT2" s="41"/>
      <c r="QWU2" s="41"/>
      <c r="QWV2" s="41"/>
      <c r="QWW2" s="41"/>
      <c r="QWX2" s="41"/>
      <c r="QWY2" s="41"/>
      <c r="QWZ2" s="41"/>
      <c r="QXA2" s="41"/>
      <c r="QXB2" s="41"/>
      <c r="QXC2" s="41"/>
      <c r="QXD2" s="41"/>
      <c r="QXE2" s="41"/>
      <c r="QXF2" s="41"/>
      <c r="QXG2" s="41"/>
      <c r="QXH2" s="41"/>
      <c r="QXI2" s="41"/>
      <c r="QXJ2" s="41"/>
      <c r="QXK2" s="41"/>
      <c r="QXL2" s="41"/>
      <c r="QXM2" s="41"/>
      <c r="QXN2" s="41"/>
      <c r="QXO2" s="41"/>
      <c r="QXP2" s="41"/>
      <c r="QXQ2" s="41"/>
      <c r="QXR2" s="41"/>
      <c r="QXS2" s="41"/>
      <c r="QXT2" s="41"/>
      <c r="QXU2" s="41"/>
      <c r="QXV2" s="41"/>
      <c r="QXW2" s="41"/>
      <c r="QXX2" s="41"/>
      <c r="QXY2" s="41"/>
      <c r="QXZ2" s="41"/>
      <c r="QYA2" s="41"/>
      <c r="QYB2" s="41"/>
      <c r="QYC2" s="41"/>
      <c r="QYD2" s="41"/>
      <c r="QYE2" s="41"/>
      <c r="QYF2" s="41"/>
      <c r="QYG2" s="41"/>
      <c r="QYH2" s="41"/>
      <c r="QYI2" s="41"/>
      <c r="QYJ2" s="41"/>
      <c r="QYK2" s="41"/>
      <c r="QYL2" s="41"/>
      <c r="QYM2" s="41"/>
      <c r="QYN2" s="41"/>
      <c r="QYO2" s="41"/>
      <c r="QYP2" s="41"/>
      <c r="QYQ2" s="41"/>
      <c r="QYR2" s="41"/>
      <c r="QYS2" s="41"/>
      <c r="QYT2" s="41"/>
      <c r="QYU2" s="41"/>
      <c r="QYV2" s="41"/>
      <c r="QYW2" s="41"/>
      <c r="QYX2" s="41"/>
      <c r="QYY2" s="41"/>
      <c r="QYZ2" s="41"/>
      <c r="QZA2" s="41"/>
      <c r="QZB2" s="41"/>
      <c r="QZC2" s="41"/>
      <c r="QZD2" s="41"/>
      <c r="QZE2" s="41"/>
      <c r="QZF2" s="41"/>
      <c r="QZG2" s="41"/>
      <c r="QZH2" s="41"/>
      <c r="QZI2" s="41"/>
      <c r="QZJ2" s="41"/>
      <c r="QZK2" s="41"/>
      <c r="QZL2" s="41"/>
      <c r="QZM2" s="41"/>
      <c r="QZN2" s="41"/>
      <c r="QZO2" s="41"/>
      <c r="QZP2" s="41"/>
      <c r="QZQ2" s="41"/>
      <c r="QZR2" s="41"/>
      <c r="QZS2" s="41"/>
      <c r="QZT2" s="41"/>
      <c r="QZU2" s="41"/>
      <c r="QZV2" s="41"/>
      <c r="QZW2" s="41"/>
      <c r="QZX2" s="41"/>
      <c r="QZY2" s="41"/>
      <c r="QZZ2" s="41"/>
      <c r="RAA2" s="41"/>
      <c r="RAB2" s="41"/>
      <c r="RAC2" s="41"/>
      <c r="RAD2" s="41"/>
      <c r="RAE2" s="41"/>
      <c r="RAF2" s="41"/>
      <c r="RAG2" s="41"/>
      <c r="RAH2" s="41"/>
      <c r="RAI2" s="41"/>
      <c r="RAJ2" s="41"/>
      <c r="RAK2" s="41"/>
      <c r="RAL2" s="41"/>
      <c r="RAM2" s="41"/>
      <c r="RAN2" s="41"/>
      <c r="RAO2" s="41"/>
      <c r="RAP2" s="41"/>
      <c r="RAQ2" s="41"/>
      <c r="RAR2" s="41"/>
      <c r="RAS2" s="41"/>
      <c r="RAT2" s="41"/>
      <c r="RAU2" s="41"/>
      <c r="RAV2" s="41"/>
      <c r="RAW2" s="41"/>
      <c r="RAX2" s="41"/>
      <c r="RAY2" s="41"/>
      <c r="RAZ2" s="41"/>
      <c r="RBA2" s="41"/>
      <c r="RBB2" s="41"/>
      <c r="RBC2" s="41"/>
      <c r="RBD2" s="41"/>
      <c r="RBE2" s="41"/>
      <c r="RBF2" s="41"/>
      <c r="RBG2" s="41"/>
      <c r="RBH2" s="41"/>
      <c r="RBI2" s="41"/>
      <c r="RBJ2" s="41"/>
      <c r="RBK2" s="41"/>
      <c r="RBL2" s="41"/>
      <c r="RBM2" s="41"/>
      <c r="RBN2" s="41"/>
      <c r="RBO2" s="41"/>
      <c r="RBP2" s="41"/>
      <c r="RBQ2" s="41"/>
      <c r="RBR2" s="41"/>
      <c r="RBS2" s="41"/>
      <c r="RBT2" s="41"/>
      <c r="RBU2" s="41"/>
      <c r="RBV2" s="41"/>
      <c r="RBW2" s="41"/>
      <c r="RBX2" s="41"/>
      <c r="RBY2" s="41"/>
      <c r="RBZ2" s="41"/>
      <c r="RCA2" s="41"/>
      <c r="RCB2" s="41"/>
      <c r="RCC2" s="41"/>
      <c r="RCD2" s="41"/>
      <c r="RCE2" s="41"/>
      <c r="RCF2" s="41"/>
      <c r="RCG2" s="41"/>
      <c r="RCH2" s="41"/>
      <c r="RCI2" s="41"/>
      <c r="RCJ2" s="41"/>
      <c r="RCK2" s="41"/>
      <c r="RCL2" s="41"/>
      <c r="RCM2" s="41"/>
      <c r="RCN2" s="41"/>
      <c r="RCO2" s="41"/>
      <c r="RCP2" s="41"/>
      <c r="RCQ2" s="41"/>
      <c r="RCR2" s="41"/>
      <c r="RCS2" s="41"/>
      <c r="RCT2" s="41"/>
      <c r="RCU2" s="41"/>
      <c r="RCV2" s="41"/>
      <c r="RCW2" s="41"/>
      <c r="RCX2" s="41"/>
      <c r="RCY2" s="41"/>
      <c r="RCZ2" s="41"/>
      <c r="RDA2" s="41"/>
      <c r="RDB2" s="41"/>
      <c r="RDC2" s="41"/>
      <c r="RDD2" s="41"/>
      <c r="RDE2" s="41"/>
      <c r="RDF2" s="41"/>
      <c r="RDG2" s="41"/>
      <c r="RDH2" s="41"/>
      <c r="RDI2" s="41"/>
      <c r="RDJ2" s="41"/>
      <c r="RDK2" s="41"/>
      <c r="RDL2" s="41"/>
      <c r="RDM2" s="41"/>
      <c r="RDN2" s="41"/>
      <c r="RDO2" s="41"/>
      <c r="RDP2" s="41"/>
      <c r="RDQ2" s="41"/>
      <c r="RDR2" s="41"/>
      <c r="RDS2" s="41"/>
      <c r="RDT2" s="41"/>
      <c r="RDU2" s="41"/>
      <c r="RDV2" s="41"/>
      <c r="RDW2" s="41"/>
      <c r="RDX2" s="41"/>
      <c r="RDY2" s="41"/>
      <c r="RDZ2" s="41"/>
      <c r="REA2" s="41"/>
      <c r="REB2" s="41"/>
      <c r="REC2" s="41"/>
      <c r="RED2" s="41"/>
      <c r="REE2" s="41"/>
      <c r="REF2" s="41"/>
      <c r="REG2" s="41"/>
      <c r="REH2" s="41"/>
      <c r="REI2" s="41"/>
      <c r="REJ2" s="41"/>
      <c r="REK2" s="41"/>
      <c r="REL2" s="41"/>
      <c r="REM2" s="41"/>
      <c r="REN2" s="41"/>
      <c r="REO2" s="41"/>
      <c r="REP2" s="41"/>
      <c r="REQ2" s="41"/>
      <c r="RER2" s="41"/>
      <c r="RES2" s="41"/>
      <c r="RET2" s="41"/>
      <c r="REU2" s="41"/>
      <c r="REV2" s="41"/>
      <c r="REW2" s="41"/>
      <c r="REX2" s="41"/>
      <c r="REY2" s="41"/>
      <c r="REZ2" s="41"/>
      <c r="RFA2" s="41"/>
      <c r="RFB2" s="41"/>
      <c r="RFC2" s="41"/>
      <c r="RFD2" s="41"/>
      <c r="RFE2" s="41"/>
      <c r="RFF2" s="41"/>
      <c r="RFG2" s="41"/>
      <c r="RFH2" s="41"/>
      <c r="RFI2" s="41"/>
      <c r="RFJ2" s="41"/>
      <c r="RFK2" s="41"/>
      <c r="RFL2" s="41"/>
      <c r="RFM2" s="41"/>
      <c r="RFN2" s="41"/>
      <c r="RFO2" s="41"/>
      <c r="RFP2" s="41"/>
      <c r="RFQ2" s="41"/>
      <c r="RFR2" s="41"/>
      <c r="RFS2" s="41"/>
      <c r="RFT2" s="41"/>
      <c r="RFU2" s="41"/>
      <c r="RFV2" s="41"/>
      <c r="RFW2" s="41"/>
      <c r="RFX2" s="41"/>
      <c r="RFY2" s="41"/>
      <c r="RFZ2" s="41"/>
      <c r="RGA2" s="41"/>
      <c r="RGB2" s="41"/>
      <c r="RGC2" s="41"/>
      <c r="RGD2" s="41"/>
      <c r="RGE2" s="41"/>
      <c r="RGF2" s="41"/>
      <c r="RGG2" s="41"/>
      <c r="RGH2" s="41"/>
      <c r="RGI2" s="41"/>
      <c r="RGJ2" s="41"/>
      <c r="RGK2" s="41"/>
      <c r="RGL2" s="41"/>
      <c r="RGM2" s="41"/>
      <c r="RGN2" s="41"/>
      <c r="RGO2" s="41"/>
      <c r="RGP2" s="41"/>
      <c r="RGQ2" s="41"/>
      <c r="RGR2" s="41"/>
      <c r="RGS2" s="41"/>
      <c r="RGT2" s="41"/>
      <c r="RGU2" s="41"/>
      <c r="RGV2" s="41"/>
      <c r="RGW2" s="41"/>
      <c r="RGX2" s="41"/>
      <c r="RGY2" s="41"/>
      <c r="RGZ2" s="41"/>
      <c r="RHA2" s="41"/>
      <c r="RHB2" s="41"/>
      <c r="RHC2" s="41"/>
      <c r="RHD2" s="41"/>
      <c r="RHE2" s="41"/>
      <c r="RHF2" s="41"/>
      <c r="RHG2" s="41"/>
      <c r="RHH2" s="41"/>
      <c r="RHI2" s="41"/>
      <c r="RHJ2" s="41"/>
      <c r="RHK2" s="41"/>
      <c r="RHL2" s="41"/>
      <c r="RHM2" s="41"/>
      <c r="RHN2" s="41"/>
      <c r="RHO2" s="41"/>
      <c r="RHP2" s="41"/>
      <c r="RHQ2" s="41"/>
      <c r="RHR2" s="41"/>
      <c r="RHS2" s="41"/>
      <c r="RHT2" s="41"/>
      <c r="RHU2" s="41"/>
      <c r="RHV2" s="41"/>
      <c r="RHW2" s="41"/>
      <c r="RHX2" s="41"/>
      <c r="RHY2" s="41"/>
      <c r="RHZ2" s="41"/>
      <c r="RIA2" s="41"/>
      <c r="RIB2" s="41"/>
      <c r="RIC2" s="41"/>
      <c r="RID2" s="41"/>
      <c r="RIE2" s="41"/>
      <c r="RIF2" s="41"/>
      <c r="RIG2" s="41"/>
      <c r="RIH2" s="41"/>
      <c r="RII2" s="41"/>
      <c r="RIJ2" s="41"/>
      <c r="RIK2" s="41"/>
      <c r="RIL2" s="41"/>
      <c r="RIM2" s="41"/>
      <c r="RIN2" s="41"/>
      <c r="RIO2" s="41"/>
      <c r="RIP2" s="41"/>
      <c r="RIQ2" s="41"/>
      <c r="RIR2" s="41"/>
      <c r="RIS2" s="41"/>
      <c r="RIT2" s="41"/>
      <c r="RIU2" s="41"/>
      <c r="RIV2" s="41"/>
      <c r="RIW2" s="41"/>
      <c r="RIX2" s="41"/>
      <c r="RIY2" s="41"/>
      <c r="RIZ2" s="41"/>
      <c r="RJA2" s="41"/>
      <c r="RJB2" s="41"/>
      <c r="RJC2" s="41"/>
      <c r="RJD2" s="41"/>
      <c r="RJE2" s="41"/>
      <c r="RJF2" s="41"/>
      <c r="RJG2" s="41"/>
      <c r="RJH2" s="41"/>
      <c r="RJI2" s="41"/>
      <c r="RJJ2" s="41"/>
      <c r="RJK2" s="41"/>
      <c r="RJL2" s="41"/>
      <c r="RJM2" s="41"/>
      <c r="RJN2" s="41"/>
      <c r="RJO2" s="41"/>
      <c r="RJP2" s="41"/>
      <c r="RJQ2" s="41"/>
      <c r="RJR2" s="41"/>
      <c r="RJS2" s="41"/>
      <c r="RJT2" s="41"/>
      <c r="RJU2" s="41"/>
      <c r="RJV2" s="41"/>
      <c r="RJW2" s="41"/>
      <c r="RJX2" s="41"/>
      <c r="RJY2" s="41"/>
      <c r="RJZ2" s="41"/>
      <c r="RKA2" s="41"/>
      <c r="RKB2" s="41"/>
      <c r="RKC2" s="41"/>
      <c r="RKD2" s="41"/>
      <c r="RKE2" s="41"/>
      <c r="RKF2" s="41"/>
      <c r="RKG2" s="41"/>
      <c r="RKH2" s="41"/>
      <c r="RKI2" s="41"/>
      <c r="RKJ2" s="41"/>
      <c r="RKK2" s="41"/>
      <c r="RKL2" s="41"/>
      <c r="RKM2" s="41"/>
      <c r="RKN2" s="41"/>
      <c r="RKO2" s="41"/>
      <c r="RKP2" s="41"/>
      <c r="RKQ2" s="41"/>
      <c r="RKR2" s="41"/>
      <c r="RKS2" s="41"/>
      <c r="RKT2" s="41"/>
      <c r="RKU2" s="41"/>
      <c r="RKV2" s="41"/>
      <c r="RKW2" s="41"/>
      <c r="RKX2" s="41"/>
      <c r="RKY2" s="41"/>
      <c r="RKZ2" s="41"/>
      <c r="RLA2" s="41"/>
      <c r="RLB2" s="41"/>
      <c r="RLC2" s="41"/>
      <c r="RLD2" s="41"/>
      <c r="RLE2" s="41"/>
      <c r="RLF2" s="41"/>
      <c r="RLG2" s="41"/>
      <c r="RLH2" s="41"/>
      <c r="RLI2" s="41"/>
      <c r="RLJ2" s="41"/>
      <c r="RLK2" s="41"/>
      <c r="RLL2" s="41"/>
      <c r="RLM2" s="41"/>
      <c r="RLN2" s="41"/>
      <c r="RLO2" s="41"/>
      <c r="RLP2" s="41"/>
      <c r="RLQ2" s="41"/>
      <c r="RLR2" s="41"/>
      <c r="RLS2" s="41"/>
      <c r="RLT2" s="41"/>
      <c r="RLU2" s="41"/>
      <c r="RLV2" s="41"/>
      <c r="RLW2" s="41"/>
      <c r="RLX2" s="41"/>
      <c r="RLY2" s="41"/>
      <c r="RLZ2" s="41"/>
      <c r="RMA2" s="41"/>
      <c r="RMB2" s="41"/>
      <c r="RMC2" s="41"/>
      <c r="RMD2" s="41"/>
      <c r="RME2" s="41"/>
      <c r="RMF2" s="41"/>
      <c r="RMG2" s="41"/>
      <c r="RMH2" s="41"/>
      <c r="RMI2" s="41"/>
      <c r="RMJ2" s="41"/>
      <c r="RMK2" s="41"/>
      <c r="RML2" s="41"/>
      <c r="RMM2" s="41"/>
      <c r="RMN2" s="41"/>
      <c r="RMO2" s="41"/>
      <c r="RMP2" s="41"/>
      <c r="RMQ2" s="41"/>
      <c r="RMR2" s="41"/>
      <c r="RMS2" s="41"/>
      <c r="RMT2" s="41"/>
      <c r="RMU2" s="41"/>
      <c r="RMV2" s="41"/>
      <c r="RMW2" s="41"/>
      <c r="RMX2" s="41"/>
      <c r="RMY2" s="41"/>
      <c r="RMZ2" s="41"/>
      <c r="RNA2" s="41"/>
      <c r="RNB2" s="41"/>
      <c r="RNC2" s="41"/>
      <c r="RND2" s="41"/>
      <c r="RNE2" s="41"/>
      <c r="RNF2" s="41"/>
      <c r="RNG2" s="41"/>
      <c r="RNH2" s="41"/>
      <c r="RNI2" s="41"/>
      <c r="RNJ2" s="41"/>
      <c r="RNK2" s="41"/>
      <c r="RNL2" s="41"/>
      <c r="RNM2" s="41"/>
      <c r="RNN2" s="41"/>
      <c r="RNO2" s="41"/>
      <c r="RNP2" s="41"/>
      <c r="RNQ2" s="41"/>
      <c r="RNR2" s="41"/>
      <c r="RNS2" s="41"/>
      <c r="RNT2" s="41"/>
      <c r="RNU2" s="41"/>
      <c r="RNV2" s="41"/>
      <c r="RNW2" s="41"/>
      <c r="RNX2" s="41"/>
      <c r="RNY2" s="41"/>
      <c r="RNZ2" s="41"/>
      <c r="ROA2" s="41"/>
      <c r="ROB2" s="41"/>
      <c r="ROC2" s="41"/>
      <c r="ROD2" s="41"/>
      <c r="ROE2" s="41"/>
      <c r="ROF2" s="41"/>
      <c r="ROG2" s="41"/>
      <c r="ROH2" s="41"/>
      <c r="ROI2" s="41"/>
      <c r="ROJ2" s="41"/>
      <c r="ROK2" s="41"/>
      <c r="ROL2" s="41"/>
      <c r="ROM2" s="41"/>
      <c r="RON2" s="41"/>
      <c r="ROO2" s="41"/>
      <c r="ROP2" s="41"/>
      <c r="ROQ2" s="41"/>
      <c r="ROR2" s="41"/>
      <c r="ROS2" s="41"/>
      <c r="ROT2" s="41"/>
      <c r="ROU2" s="41"/>
      <c r="ROV2" s="41"/>
      <c r="ROW2" s="41"/>
      <c r="ROX2" s="41"/>
      <c r="ROY2" s="41"/>
      <c r="ROZ2" s="41"/>
      <c r="RPA2" s="41"/>
      <c r="RPB2" s="41"/>
      <c r="RPC2" s="41"/>
      <c r="RPD2" s="41"/>
      <c r="RPE2" s="41"/>
      <c r="RPF2" s="41"/>
      <c r="RPG2" s="41"/>
      <c r="RPH2" s="41"/>
      <c r="RPI2" s="41"/>
      <c r="RPJ2" s="41"/>
      <c r="RPK2" s="41"/>
      <c r="RPL2" s="41"/>
      <c r="RPM2" s="41"/>
      <c r="RPN2" s="41"/>
      <c r="RPO2" s="41"/>
      <c r="RPP2" s="41"/>
      <c r="RPQ2" s="41"/>
      <c r="RPR2" s="41"/>
      <c r="RPS2" s="41"/>
      <c r="RPT2" s="41"/>
      <c r="RPU2" s="41"/>
      <c r="RPV2" s="41"/>
      <c r="RPW2" s="41"/>
      <c r="RPX2" s="41"/>
      <c r="RPY2" s="41"/>
      <c r="RPZ2" s="41"/>
      <c r="RQA2" s="41"/>
      <c r="RQB2" s="41"/>
      <c r="RQC2" s="41"/>
      <c r="RQD2" s="41"/>
      <c r="RQE2" s="41"/>
      <c r="RQF2" s="41"/>
      <c r="RQG2" s="41"/>
      <c r="RQH2" s="41"/>
      <c r="RQI2" s="41"/>
      <c r="RQJ2" s="41"/>
      <c r="RQK2" s="41"/>
      <c r="RQL2" s="41"/>
      <c r="RQM2" s="41"/>
      <c r="RQN2" s="41"/>
      <c r="RQO2" s="41"/>
      <c r="RQP2" s="41"/>
      <c r="RQQ2" s="41"/>
      <c r="RQR2" s="41"/>
      <c r="RQS2" s="41"/>
      <c r="RQT2" s="41"/>
      <c r="RQU2" s="41"/>
      <c r="RQV2" s="41"/>
      <c r="RQW2" s="41"/>
      <c r="RQX2" s="41"/>
      <c r="RQY2" s="41"/>
      <c r="RQZ2" s="41"/>
      <c r="RRA2" s="41"/>
      <c r="RRB2" s="41"/>
      <c r="RRC2" s="41"/>
      <c r="RRD2" s="41"/>
      <c r="RRE2" s="41"/>
      <c r="RRF2" s="41"/>
      <c r="RRG2" s="41"/>
      <c r="RRH2" s="41"/>
      <c r="RRI2" s="41"/>
      <c r="RRJ2" s="41"/>
      <c r="RRK2" s="41"/>
      <c r="RRL2" s="41"/>
      <c r="RRM2" s="41"/>
      <c r="RRN2" s="41"/>
      <c r="RRO2" s="41"/>
      <c r="RRP2" s="41"/>
      <c r="RRQ2" s="41"/>
      <c r="RRR2" s="41"/>
      <c r="RRS2" s="41"/>
      <c r="RRT2" s="41"/>
      <c r="RRU2" s="41"/>
      <c r="RRV2" s="41"/>
      <c r="RRW2" s="41"/>
      <c r="RRX2" s="41"/>
      <c r="RRY2" s="41"/>
      <c r="RRZ2" s="41"/>
      <c r="RSA2" s="41"/>
      <c r="RSB2" s="41"/>
      <c r="RSC2" s="41"/>
      <c r="RSD2" s="41"/>
      <c r="RSE2" s="41"/>
      <c r="RSF2" s="41"/>
      <c r="RSG2" s="41"/>
      <c r="RSH2" s="41"/>
      <c r="RSI2" s="41"/>
      <c r="RSJ2" s="41"/>
      <c r="RSK2" s="41"/>
      <c r="RSL2" s="41"/>
      <c r="RSM2" s="41"/>
      <c r="RSN2" s="41"/>
      <c r="RSO2" s="41"/>
      <c r="RSP2" s="41"/>
      <c r="RSQ2" s="41"/>
      <c r="RSR2" s="41"/>
      <c r="RSS2" s="41"/>
      <c r="RST2" s="41"/>
      <c r="RSU2" s="41"/>
      <c r="RSV2" s="41"/>
      <c r="RSW2" s="41"/>
      <c r="RSX2" s="41"/>
      <c r="RSY2" s="41"/>
      <c r="RSZ2" s="41"/>
      <c r="RTA2" s="41"/>
      <c r="RTB2" s="41"/>
      <c r="RTC2" s="41"/>
      <c r="RTD2" s="41"/>
      <c r="RTE2" s="41"/>
      <c r="RTF2" s="41"/>
      <c r="RTG2" s="41"/>
      <c r="RTH2" s="41"/>
      <c r="RTI2" s="41"/>
      <c r="RTJ2" s="41"/>
      <c r="RTK2" s="41"/>
      <c r="RTL2" s="41"/>
      <c r="RTM2" s="41"/>
      <c r="RTN2" s="41"/>
      <c r="RTO2" s="41"/>
      <c r="RTP2" s="41"/>
      <c r="RTQ2" s="41"/>
      <c r="RTR2" s="41"/>
      <c r="RTS2" s="41"/>
      <c r="RTT2" s="41"/>
      <c r="RTU2" s="41"/>
      <c r="RTV2" s="41"/>
      <c r="RTW2" s="41"/>
      <c r="RTX2" s="41"/>
      <c r="RTY2" s="41"/>
      <c r="RTZ2" s="41"/>
      <c r="RUA2" s="41"/>
      <c r="RUB2" s="41"/>
      <c r="RUC2" s="41"/>
      <c r="RUD2" s="41"/>
      <c r="RUE2" s="41"/>
      <c r="RUF2" s="41"/>
      <c r="RUG2" s="41"/>
      <c r="RUH2" s="41"/>
      <c r="RUI2" s="41"/>
      <c r="RUJ2" s="41"/>
      <c r="RUK2" s="41"/>
      <c r="RUL2" s="41"/>
      <c r="RUM2" s="41"/>
      <c r="RUN2" s="41"/>
      <c r="RUO2" s="41"/>
      <c r="RUP2" s="41"/>
      <c r="RUQ2" s="41"/>
      <c r="RUR2" s="41"/>
      <c r="RUS2" s="41"/>
      <c r="RUT2" s="41"/>
      <c r="RUU2" s="41"/>
      <c r="RUV2" s="41"/>
      <c r="RUW2" s="41"/>
      <c r="RUX2" s="41"/>
      <c r="RUY2" s="41"/>
      <c r="RUZ2" s="41"/>
      <c r="RVA2" s="41"/>
      <c r="RVB2" s="41"/>
      <c r="RVC2" s="41"/>
      <c r="RVD2" s="41"/>
      <c r="RVE2" s="41"/>
      <c r="RVF2" s="41"/>
      <c r="RVG2" s="41"/>
      <c r="RVH2" s="41"/>
      <c r="RVI2" s="41"/>
      <c r="RVJ2" s="41"/>
      <c r="RVK2" s="41"/>
      <c r="RVL2" s="41"/>
      <c r="RVM2" s="41"/>
      <c r="RVN2" s="41"/>
      <c r="RVO2" s="41"/>
      <c r="RVP2" s="41"/>
      <c r="RVQ2" s="41"/>
      <c r="RVR2" s="41"/>
      <c r="RVS2" s="41"/>
      <c r="RVT2" s="41"/>
      <c r="RVU2" s="41"/>
      <c r="RVV2" s="41"/>
      <c r="RVW2" s="41"/>
      <c r="RVX2" s="41"/>
      <c r="RVY2" s="41"/>
      <c r="RVZ2" s="41"/>
      <c r="RWA2" s="41"/>
      <c r="RWB2" s="41"/>
      <c r="RWC2" s="41"/>
      <c r="RWD2" s="41"/>
      <c r="RWE2" s="41"/>
      <c r="RWF2" s="41"/>
      <c r="RWG2" s="41"/>
      <c r="RWH2" s="41"/>
      <c r="RWI2" s="41"/>
      <c r="RWJ2" s="41"/>
      <c r="RWK2" s="41"/>
      <c r="RWL2" s="41"/>
      <c r="RWM2" s="41"/>
      <c r="RWN2" s="41"/>
      <c r="RWO2" s="41"/>
      <c r="RWP2" s="41"/>
      <c r="RWQ2" s="41"/>
      <c r="RWR2" s="41"/>
      <c r="RWS2" s="41"/>
      <c r="RWT2" s="41"/>
      <c r="RWU2" s="41"/>
      <c r="RWV2" s="41"/>
      <c r="RWW2" s="41"/>
      <c r="RWX2" s="41"/>
      <c r="RWY2" s="41"/>
      <c r="RWZ2" s="41"/>
      <c r="RXA2" s="41"/>
      <c r="RXB2" s="41"/>
      <c r="RXC2" s="41"/>
      <c r="RXD2" s="41"/>
      <c r="RXE2" s="41"/>
      <c r="RXF2" s="41"/>
      <c r="RXG2" s="41"/>
      <c r="RXH2" s="41"/>
      <c r="RXI2" s="41"/>
      <c r="RXJ2" s="41"/>
      <c r="RXK2" s="41"/>
      <c r="RXL2" s="41"/>
      <c r="RXM2" s="41"/>
      <c r="RXN2" s="41"/>
      <c r="RXO2" s="41"/>
      <c r="RXP2" s="41"/>
      <c r="RXQ2" s="41"/>
      <c r="RXR2" s="41"/>
      <c r="RXS2" s="41"/>
      <c r="RXT2" s="41"/>
      <c r="RXU2" s="41"/>
      <c r="RXV2" s="41"/>
      <c r="RXW2" s="41"/>
      <c r="RXX2" s="41"/>
      <c r="RXY2" s="41"/>
      <c r="RXZ2" s="41"/>
      <c r="RYA2" s="41"/>
      <c r="RYB2" s="41"/>
      <c r="RYC2" s="41"/>
      <c r="RYD2" s="41"/>
      <c r="RYE2" s="41"/>
      <c r="RYF2" s="41"/>
      <c r="RYG2" s="41"/>
      <c r="RYH2" s="41"/>
      <c r="RYI2" s="41"/>
      <c r="RYJ2" s="41"/>
      <c r="RYK2" s="41"/>
      <c r="RYL2" s="41"/>
      <c r="RYM2" s="41"/>
      <c r="RYN2" s="41"/>
      <c r="RYO2" s="41"/>
      <c r="RYP2" s="41"/>
      <c r="RYQ2" s="41"/>
      <c r="RYR2" s="41"/>
      <c r="RYS2" s="41"/>
      <c r="RYT2" s="41"/>
      <c r="RYU2" s="41"/>
      <c r="RYV2" s="41"/>
      <c r="RYW2" s="41"/>
      <c r="RYX2" s="41"/>
      <c r="RYY2" s="41"/>
      <c r="RYZ2" s="41"/>
      <c r="RZA2" s="41"/>
      <c r="RZB2" s="41"/>
      <c r="RZC2" s="41"/>
      <c r="RZD2" s="41"/>
      <c r="RZE2" s="41"/>
      <c r="RZF2" s="41"/>
      <c r="RZG2" s="41"/>
      <c r="RZH2" s="41"/>
      <c r="RZI2" s="41"/>
      <c r="RZJ2" s="41"/>
      <c r="RZK2" s="41"/>
      <c r="RZL2" s="41"/>
      <c r="RZM2" s="41"/>
      <c r="RZN2" s="41"/>
      <c r="RZO2" s="41"/>
      <c r="RZP2" s="41"/>
      <c r="RZQ2" s="41"/>
      <c r="RZR2" s="41"/>
      <c r="RZS2" s="41"/>
      <c r="RZT2" s="41"/>
      <c r="RZU2" s="41"/>
      <c r="RZV2" s="41"/>
      <c r="RZW2" s="41"/>
      <c r="RZX2" s="41"/>
      <c r="RZY2" s="41"/>
      <c r="RZZ2" s="41"/>
      <c r="SAA2" s="41"/>
      <c r="SAB2" s="41"/>
      <c r="SAC2" s="41"/>
      <c r="SAD2" s="41"/>
      <c r="SAE2" s="41"/>
      <c r="SAF2" s="41"/>
      <c r="SAG2" s="41"/>
      <c r="SAH2" s="41"/>
      <c r="SAI2" s="41"/>
      <c r="SAJ2" s="41"/>
      <c r="SAK2" s="41"/>
      <c r="SAL2" s="41"/>
      <c r="SAM2" s="41"/>
      <c r="SAN2" s="41"/>
      <c r="SAO2" s="41"/>
      <c r="SAP2" s="41"/>
      <c r="SAQ2" s="41"/>
      <c r="SAR2" s="41"/>
      <c r="SAS2" s="41"/>
      <c r="SAT2" s="41"/>
      <c r="SAU2" s="41"/>
      <c r="SAV2" s="41"/>
      <c r="SAW2" s="41"/>
      <c r="SAX2" s="41"/>
      <c r="SAY2" s="41"/>
      <c r="SAZ2" s="41"/>
      <c r="SBA2" s="41"/>
      <c r="SBB2" s="41"/>
      <c r="SBC2" s="41"/>
      <c r="SBD2" s="41"/>
      <c r="SBE2" s="41"/>
      <c r="SBF2" s="41"/>
      <c r="SBG2" s="41"/>
      <c r="SBH2" s="41"/>
      <c r="SBI2" s="41"/>
      <c r="SBJ2" s="41"/>
      <c r="SBK2" s="41"/>
      <c r="SBL2" s="41"/>
      <c r="SBM2" s="41"/>
      <c r="SBN2" s="41"/>
      <c r="SBO2" s="41"/>
      <c r="SBP2" s="41"/>
      <c r="SBQ2" s="41"/>
      <c r="SBR2" s="41"/>
      <c r="SBS2" s="41"/>
      <c r="SBT2" s="41"/>
      <c r="SBU2" s="41"/>
      <c r="SBV2" s="41"/>
      <c r="SBW2" s="41"/>
      <c r="SBX2" s="41"/>
      <c r="SBY2" s="41"/>
      <c r="SBZ2" s="41"/>
      <c r="SCA2" s="41"/>
      <c r="SCB2" s="41"/>
      <c r="SCC2" s="41"/>
      <c r="SCD2" s="41"/>
      <c r="SCE2" s="41"/>
      <c r="SCF2" s="41"/>
      <c r="SCG2" s="41"/>
      <c r="SCH2" s="41"/>
      <c r="SCI2" s="41"/>
      <c r="SCJ2" s="41"/>
      <c r="SCK2" s="41"/>
      <c r="SCL2" s="41"/>
      <c r="SCM2" s="41"/>
      <c r="SCN2" s="41"/>
      <c r="SCO2" s="41"/>
      <c r="SCP2" s="41"/>
      <c r="SCQ2" s="41"/>
      <c r="SCR2" s="41"/>
      <c r="SCS2" s="41"/>
      <c r="SCT2" s="41"/>
      <c r="SCU2" s="41"/>
      <c r="SCV2" s="41"/>
      <c r="SCW2" s="41"/>
      <c r="SCX2" s="41"/>
      <c r="SCY2" s="41"/>
      <c r="SCZ2" s="41"/>
      <c r="SDA2" s="41"/>
      <c r="SDB2" s="41"/>
      <c r="SDC2" s="41"/>
      <c r="SDD2" s="41"/>
      <c r="SDE2" s="41"/>
      <c r="SDF2" s="41"/>
      <c r="SDG2" s="41"/>
      <c r="SDH2" s="41"/>
      <c r="SDI2" s="41"/>
      <c r="SDJ2" s="41"/>
      <c r="SDK2" s="41"/>
      <c r="SDL2" s="41"/>
      <c r="SDM2" s="41"/>
      <c r="SDN2" s="41"/>
      <c r="SDO2" s="41"/>
      <c r="SDP2" s="41"/>
      <c r="SDQ2" s="41"/>
      <c r="SDR2" s="41"/>
      <c r="SDS2" s="41"/>
      <c r="SDT2" s="41"/>
      <c r="SDU2" s="41"/>
      <c r="SDV2" s="41"/>
      <c r="SDW2" s="41"/>
      <c r="SDX2" s="41"/>
      <c r="SDY2" s="41"/>
      <c r="SDZ2" s="41"/>
      <c r="SEA2" s="41"/>
      <c r="SEB2" s="41"/>
      <c r="SEC2" s="41"/>
      <c r="SED2" s="41"/>
      <c r="SEE2" s="41"/>
      <c r="SEF2" s="41"/>
      <c r="SEG2" s="41"/>
      <c r="SEH2" s="41"/>
      <c r="SEI2" s="41"/>
      <c r="SEJ2" s="41"/>
      <c r="SEK2" s="41"/>
      <c r="SEL2" s="41"/>
      <c r="SEM2" s="41"/>
      <c r="SEN2" s="41"/>
      <c r="SEO2" s="41"/>
      <c r="SEP2" s="41"/>
      <c r="SEQ2" s="41"/>
      <c r="SER2" s="41"/>
      <c r="SES2" s="41"/>
      <c r="SET2" s="41"/>
      <c r="SEU2" s="41"/>
      <c r="SEV2" s="41"/>
      <c r="SEW2" s="41"/>
      <c r="SEX2" s="41"/>
      <c r="SEY2" s="41"/>
      <c r="SEZ2" s="41"/>
      <c r="SFA2" s="41"/>
      <c r="SFB2" s="41"/>
      <c r="SFC2" s="41"/>
      <c r="SFD2" s="41"/>
      <c r="SFE2" s="41"/>
      <c r="SFF2" s="41"/>
      <c r="SFG2" s="41"/>
      <c r="SFH2" s="41"/>
      <c r="SFI2" s="41"/>
      <c r="SFJ2" s="41"/>
      <c r="SFK2" s="41"/>
      <c r="SFL2" s="41"/>
      <c r="SFM2" s="41"/>
      <c r="SFN2" s="41"/>
      <c r="SFO2" s="41"/>
      <c r="SFP2" s="41"/>
      <c r="SFQ2" s="41"/>
      <c r="SFR2" s="41"/>
      <c r="SFS2" s="41"/>
      <c r="SFT2" s="41"/>
      <c r="SFU2" s="41"/>
      <c r="SFV2" s="41"/>
      <c r="SFW2" s="41"/>
      <c r="SFX2" s="41"/>
      <c r="SFY2" s="41"/>
      <c r="SFZ2" s="41"/>
      <c r="SGA2" s="41"/>
      <c r="SGB2" s="41"/>
      <c r="SGC2" s="41"/>
      <c r="SGD2" s="41"/>
      <c r="SGE2" s="41"/>
      <c r="SGF2" s="41"/>
      <c r="SGG2" s="41"/>
      <c r="SGH2" s="41"/>
      <c r="SGI2" s="41"/>
      <c r="SGJ2" s="41"/>
      <c r="SGK2" s="41"/>
      <c r="SGL2" s="41"/>
      <c r="SGM2" s="41"/>
      <c r="SGN2" s="41"/>
      <c r="SGO2" s="41"/>
      <c r="SGP2" s="41"/>
      <c r="SGQ2" s="41"/>
      <c r="SGR2" s="41"/>
      <c r="SGS2" s="41"/>
      <c r="SGT2" s="41"/>
      <c r="SGU2" s="41"/>
      <c r="SGV2" s="41"/>
      <c r="SGW2" s="41"/>
      <c r="SGX2" s="41"/>
      <c r="SGY2" s="41"/>
      <c r="SGZ2" s="41"/>
      <c r="SHA2" s="41"/>
      <c r="SHB2" s="41"/>
      <c r="SHC2" s="41"/>
      <c r="SHD2" s="41"/>
      <c r="SHE2" s="41"/>
      <c r="SHF2" s="41"/>
      <c r="SHG2" s="41"/>
      <c r="SHH2" s="41"/>
      <c r="SHI2" s="41"/>
      <c r="SHJ2" s="41"/>
      <c r="SHK2" s="41"/>
      <c r="SHL2" s="41"/>
      <c r="SHM2" s="41"/>
      <c r="SHN2" s="41"/>
      <c r="SHO2" s="41"/>
      <c r="SHP2" s="41"/>
      <c r="SHQ2" s="41"/>
      <c r="SHR2" s="41"/>
      <c r="SHS2" s="41"/>
      <c r="SHT2" s="41"/>
      <c r="SHU2" s="41"/>
      <c r="SHV2" s="41"/>
      <c r="SHW2" s="41"/>
      <c r="SHX2" s="41"/>
      <c r="SHY2" s="41"/>
      <c r="SHZ2" s="41"/>
      <c r="SIA2" s="41"/>
      <c r="SIB2" s="41"/>
      <c r="SIC2" s="41"/>
      <c r="SID2" s="41"/>
      <c r="SIE2" s="41"/>
      <c r="SIF2" s="41"/>
      <c r="SIG2" s="41"/>
      <c r="SIH2" s="41"/>
      <c r="SII2" s="41"/>
      <c r="SIJ2" s="41"/>
      <c r="SIK2" s="41"/>
      <c r="SIL2" s="41"/>
      <c r="SIM2" s="41"/>
      <c r="SIN2" s="41"/>
      <c r="SIO2" s="41"/>
      <c r="SIP2" s="41"/>
      <c r="SIQ2" s="41"/>
      <c r="SIR2" s="41"/>
      <c r="SIS2" s="41"/>
      <c r="SIT2" s="41"/>
      <c r="SIU2" s="41"/>
      <c r="SIV2" s="41"/>
      <c r="SIW2" s="41"/>
      <c r="SIX2" s="41"/>
      <c r="SIY2" s="41"/>
      <c r="SIZ2" s="41"/>
      <c r="SJA2" s="41"/>
      <c r="SJB2" s="41"/>
      <c r="SJC2" s="41"/>
      <c r="SJD2" s="41"/>
      <c r="SJE2" s="41"/>
      <c r="SJF2" s="41"/>
      <c r="SJG2" s="41"/>
      <c r="SJH2" s="41"/>
      <c r="SJI2" s="41"/>
      <c r="SJJ2" s="41"/>
      <c r="SJK2" s="41"/>
      <c r="SJL2" s="41"/>
      <c r="SJM2" s="41"/>
      <c r="SJN2" s="41"/>
      <c r="SJO2" s="41"/>
      <c r="SJP2" s="41"/>
      <c r="SJQ2" s="41"/>
      <c r="SJR2" s="41"/>
      <c r="SJS2" s="41"/>
      <c r="SJT2" s="41"/>
      <c r="SJU2" s="41"/>
      <c r="SJV2" s="41"/>
      <c r="SJW2" s="41"/>
      <c r="SJX2" s="41"/>
      <c r="SJY2" s="41"/>
      <c r="SJZ2" s="41"/>
      <c r="SKA2" s="41"/>
      <c r="SKB2" s="41"/>
      <c r="SKC2" s="41"/>
      <c r="SKD2" s="41"/>
      <c r="SKE2" s="41"/>
      <c r="SKF2" s="41"/>
      <c r="SKG2" s="41"/>
      <c r="SKH2" s="41"/>
      <c r="SKI2" s="41"/>
      <c r="SKJ2" s="41"/>
      <c r="SKK2" s="41"/>
      <c r="SKL2" s="41"/>
      <c r="SKM2" s="41"/>
      <c r="SKN2" s="41"/>
      <c r="SKO2" s="41"/>
      <c r="SKP2" s="41"/>
      <c r="SKQ2" s="41"/>
      <c r="SKR2" s="41"/>
      <c r="SKS2" s="41"/>
      <c r="SKT2" s="41"/>
      <c r="SKU2" s="41"/>
      <c r="SKV2" s="41"/>
      <c r="SKW2" s="41"/>
      <c r="SKX2" s="41"/>
      <c r="SKY2" s="41"/>
      <c r="SKZ2" s="41"/>
      <c r="SLA2" s="41"/>
      <c r="SLB2" s="41"/>
      <c r="SLC2" s="41"/>
      <c r="SLD2" s="41"/>
      <c r="SLE2" s="41"/>
      <c r="SLF2" s="41"/>
      <c r="SLG2" s="41"/>
      <c r="SLH2" s="41"/>
      <c r="SLI2" s="41"/>
      <c r="SLJ2" s="41"/>
      <c r="SLK2" s="41"/>
      <c r="SLL2" s="41"/>
      <c r="SLM2" s="41"/>
      <c r="SLN2" s="41"/>
      <c r="SLO2" s="41"/>
      <c r="SLP2" s="41"/>
      <c r="SLQ2" s="41"/>
      <c r="SLR2" s="41"/>
      <c r="SLS2" s="41"/>
      <c r="SLT2" s="41"/>
      <c r="SLU2" s="41"/>
      <c r="SLV2" s="41"/>
      <c r="SLW2" s="41"/>
      <c r="SLX2" s="41"/>
      <c r="SLY2" s="41"/>
      <c r="SLZ2" s="41"/>
      <c r="SMA2" s="41"/>
      <c r="SMB2" s="41"/>
      <c r="SMC2" s="41"/>
      <c r="SMD2" s="41"/>
      <c r="SME2" s="41"/>
      <c r="SMF2" s="41"/>
      <c r="SMG2" s="41"/>
      <c r="SMH2" s="41"/>
      <c r="SMI2" s="41"/>
      <c r="SMJ2" s="41"/>
      <c r="SMK2" s="41"/>
      <c r="SML2" s="41"/>
      <c r="SMM2" s="41"/>
      <c r="SMN2" s="41"/>
      <c r="SMO2" s="41"/>
      <c r="SMP2" s="41"/>
      <c r="SMQ2" s="41"/>
      <c r="SMR2" s="41"/>
      <c r="SMS2" s="41"/>
      <c r="SMT2" s="41"/>
      <c r="SMU2" s="41"/>
      <c r="SMV2" s="41"/>
      <c r="SMW2" s="41"/>
      <c r="SMX2" s="41"/>
      <c r="SMY2" s="41"/>
      <c r="SMZ2" s="41"/>
      <c r="SNA2" s="41"/>
      <c r="SNB2" s="41"/>
      <c r="SNC2" s="41"/>
      <c r="SND2" s="41"/>
      <c r="SNE2" s="41"/>
      <c r="SNF2" s="41"/>
      <c r="SNG2" s="41"/>
      <c r="SNH2" s="41"/>
      <c r="SNI2" s="41"/>
      <c r="SNJ2" s="41"/>
      <c r="SNK2" s="41"/>
      <c r="SNL2" s="41"/>
      <c r="SNM2" s="41"/>
      <c r="SNN2" s="41"/>
      <c r="SNO2" s="41"/>
      <c r="SNP2" s="41"/>
      <c r="SNQ2" s="41"/>
      <c r="SNR2" s="41"/>
      <c r="SNS2" s="41"/>
      <c r="SNT2" s="41"/>
      <c r="SNU2" s="41"/>
      <c r="SNV2" s="41"/>
      <c r="SNW2" s="41"/>
      <c r="SNX2" s="41"/>
      <c r="SNY2" s="41"/>
      <c r="SNZ2" s="41"/>
      <c r="SOA2" s="41"/>
      <c r="SOB2" s="41"/>
      <c r="SOC2" s="41"/>
      <c r="SOD2" s="41"/>
      <c r="SOE2" s="41"/>
      <c r="SOF2" s="41"/>
      <c r="SOG2" s="41"/>
      <c r="SOH2" s="41"/>
      <c r="SOI2" s="41"/>
      <c r="SOJ2" s="41"/>
      <c r="SOK2" s="41"/>
      <c r="SOL2" s="41"/>
      <c r="SOM2" s="41"/>
      <c r="SON2" s="41"/>
      <c r="SOO2" s="41"/>
      <c r="SOP2" s="41"/>
      <c r="SOQ2" s="41"/>
      <c r="SOR2" s="41"/>
      <c r="SOS2" s="41"/>
      <c r="SOT2" s="41"/>
      <c r="SOU2" s="41"/>
      <c r="SOV2" s="41"/>
      <c r="SOW2" s="41"/>
      <c r="SOX2" s="41"/>
      <c r="SOY2" s="41"/>
      <c r="SOZ2" s="41"/>
      <c r="SPA2" s="41"/>
      <c r="SPB2" s="41"/>
      <c r="SPC2" s="41"/>
      <c r="SPD2" s="41"/>
      <c r="SPE2" s="41"/>
      <c r="SPF2" s="41"/>
      <c r="SPG2" s="41"/>
      <c r="SPH2" s="41"/>
      <c r="SPI2" s="41"/>
      <c r="SPJ2" s="41"/>
      <c r="SPK2" s="41"/>
      <c r="SPL2" s="41"/>
      <c r="SPM2" s="41"/>
      <c r="SPN2" s="41"/>
      <c r="SPO2" s="41"/>
      <c r="SPP2" s="41"/>
      <c r="SPQ2" s="41"/>
      <c r="SPR2" s="41"/>
      <c r="SPS2" s="41"/>
      <c r="SPT2" s="41"/>
      <c r="SPU2" s="41"/>
      <c r="SPV2" s="41"/>
      <c r="SPW2" s="41"/>
      <c r="SPX2" s="41"/>
      <c r="SPY2" s="41"/>
      <c r="SPZ2" s="41"/>
      <c r="SQA2" s="41"/>
      <c r="SQB2" s="41"/>
      <c r="SQC2" s="41"/>
      <c r="SQD2" s="41"/>
      <c r="SQE2" s="41"/>
      <c r="SQF2" s="41"/>
      <c r="SQG2" s="41"/>
      <c r="SQH2" s="41"/>
      <c r="SQI2" s="41"/>
      <c r="SQJ2" s="41"/>
      <c r="SQK2" s="41"/>
      <c r="SQL2" s="41"/>
      <c r="SQM2" s="41"/>
      <c r="SQN2" s="41"/>
      <c r="SQO2" s="41"/>
      <c r="SQP2" s="41"/>
      <c r="SQQ2" s="41"/>
      <c r="SQR2" s="41"/>
      <c r="SQS2" s="41"/>
      <c r="SQT2" s="41"/>
      <c r="SQU2" s="41"/>
      <c r="SQV2" s="41"/>
      <c r="SQW2" s="41"/>
      <c r="SQX2" s="41"/>
      <c r="SQY2" s="41"/>
      <c r="SQZ2" s="41"/>
      <c r="SRA2" s="41"/>
      <c r="SRB2" s="41"/>
      <c r="SRC2" s="41"/>
      <c r="SRD2" s="41"/>
      <c r="SRE2" s="41"/>
      <c r="SRF2" s="41"/>
      <c r="SRG2" s="41"/>
      <c r="SRH2" s="41"/>
      <c r="SRI2" s="41"/>
      <c r="SRJ2" s="41"/>
      <c r="SRK2" s="41"/>
      <c r="SRL2" s="41"/>
      <c r="SRM2" s="41"/>
      <c r="SRN2" s="41"/>
      <c r="SRO2" s="41"/>
      <c r="SRP2" s="41"/>
      <c r="SRQ2" s="41"/>
      <c r="SRR2" s="41"/>
      <c r="SRS2" s="41"/>
      <c r="SRT2" s="41"/>
      <c r="SRU2" s="41"/>
      <c r="SRV2" s="41"/>
      <c r="SRW2" s="41"/>
      <c r="SRX2" s="41"/>
      <c r="SRY2" s="41"/>
      <c r="SRZ2" s="41"/>
      <c r="SSA2" s="41"/>
      <c r="SSB2" s="41"/>
      <c r="SSC2" s="41"/>
      <c r="SSD2" s="41"/>
      <c r="SSE2" s="41"/>
      <c r="SSF2" s="41"/>
      <c r="SSG2" s="41"/>
      <c r="SSH2" s="41"/>
      <c r="SSI2" s="41"/>
      <c r="SSJ2" s="41"/>
      <c r="SSK2" s="41"/>
      <c r="SSL2" s="41"/>
      <c r="SSM2" s="41"/>
      <c r="SSN2" s="41"/>
      <c r="SSO2" s="41"/>
      <c r="SSP2" s="41"/>
      <c r="SSQ2" s="41"/>
      <c r="SSR2" s="41"/>
      <c r="SSS2" s="41"/>
      <c r="SST2" s="41"/>
      <c r="SSU2" s="41"/>
      <c r="SSV2" s="41"/>
      <c r="SSW2" s="41"/>
      <c r="SSX2" s="41"/>
      <c r="SSY2" s="41"/>
      <c r="SSZ2" s="41"/>
      <c r="STA2" s="41"/>
      <c r="STB2" s="41"/>
      <c r="STC2" s="41"/>
      <c r="STD2" s="41"/>
      <c r="STE2" s="41"/>
      <c r="STF2" s="41"/>
      <c r="STG2" s="41"/>
      <c r="STH2" s="41"/>
      <c r="STI2" s="41"/>
      <c r="STJ2" s="41"/>
      <c r="STK2" s="41"/>
      <c r="STL2" s="41"/>
      <c r="STM2" s="41"/>
      <c r="STN2" s="41"/>
      <c r="STO2" s="41"/>
      <c r="STP2" s="41"/>
      <c r="STQ2" s="41"/>
      <c r="STR2" s="41"/>
      <c r="STS2" s="41"/>
      <c r="STT2" s="41"/>
      <c r="STU2" s="41"/>
      <c r="STV2" s="41"/>
      <c r="STW2" s="41"/>
      <c r="STX2" s="41"/>
      <c r="STY2" s="41"/>
      <c r="STZ2" s="41"/>
      <c r="SUA2" s="41"/>
      <c r="SUB2" s="41"/>
      <c r="SUC2" s="41"/>
      <c r="SUD2" s="41"/>
      <c r="SUE2" s="41"/>
      <c r="SUF2" s="41"/>
      <c r="SUG2" s="41"/>
      <c r="SUH2" s="41"/>
      <c r="SUI2" s="41"/>
      <c r="SUJ2" s="41"/>
      <c r="SUK2" s="41"/>
      <c r="SUL2" s="41"/>
      <c r="SUM2" s="41"/>
      <c r="SUN2" s="41"/>
      <c r="SUO2" s="41"/>
      <c r="SUP2" s="41"/>
      <c r="SUQ2" s="41"/>
      <c r="SUR2" s="41"/>
      <c r="SUS2" s="41"/>
      <c r="SUT2" s="41"/>
      <c r="SUU2" s="41"/>
      <c r="SUV2" s="41"/>
      <c r="SUW2" s="41"/>
      <c r="SUX2" s="41"/>
      <c r="SUY2" s="41"/>
      <c r="SUZ2" s="41"/>
      <c r="SVA2" s="41"/>
      <c r="SVB2" s="41"/>
      <c r="SVC2" s="41"/>
      <c r="SVD2" s="41"/>
      <c r="SVE2" s="41"/>
      <c r="SVF2" s="41"/>
      <c r="SVG2" s="41"/>
      <c r="SVH2" s="41"/>
      <c r="SVI2" s="41"/>
      <c r="SVJ2" s="41"/>
      <c r="SVK2" s="41"/>
      <c r="SVL2" s="41"/>
      <c r="SVM2" s="41"/>
      <c r="SVN2" s="41"/>
      <c r="SVO2" s="41"/>
      <c r="SVP2" s="41"/>
      <c r="SVQ2" s="41"/>
      <c r="SVR2" s="41"/>
      <c r="SVS2" s="41"/>
      <c r="SVT2" s="41"/>
      <c r="SVU2" s="41"/>
      <c r="SVV2" s="41"/>
      <c r="SVW2" s="41"/>
      <c r="SVX2" s="41"/>
      <c r="SVY2" s="41"/>
      <c r="SVZ2" s="41"/>
      <c r="SWA2" s="41"/>
      <c r="SWB2" s="41"/>
      <c r="SWC2" s="41"/>
      <c r="SWD2" s="41"/>
      <c r="SWE2" s="41"/>
      <c r="SWF2" s="41"/>
      <c r="SWG2" s="41"/>
      <c r="SWH2" s="41"/>
      <c r="SWI2" s="41"/>
      <c r="SWJ2" s="41"/>
      <c r="SWK2" s="41"/>
      <c r="SWL2" s="41"/>
      <c r="SWM2" s="41"/>
      <c r="SWN2" s="41"/>
      <c r="SWO2" s="41"/>
      <c r="SWP2" s="41"/>
      <c r="SWQ2" s="41"/>
      <c r="SWR2" s="41"/>
      <c r="SWS2" s="41"/>
      <c r="SWT2" s="41"/>
      <c r="SWU2" s="41"/>
      <c r="SWV2" s="41"/>
      <c r="SWW2" s="41"/>
      <c r="SWX2" s="41"/>
      <c r="SWY2" s="41"/>
      <c r="SWZ2" s="41"/>
      <c r="SXA2" s="41"/>
      <c r="SXB2" s="41"/>
      <c r="SXC2" s="41"/>
      <c r="SXD2" s="41"/>
      <c r="SXE2" s="41"/>
      <c r="SXF2" s="41"/>
      <c r="SXG2" s="41"/>
      <c r="SXH2" s="41"/>
      <c r="SXI2" s="41"/>
      <c r="SXJ2" s="41"/>
      <c r="SXK2" s="41"/>
      <c r="SXL2" s="41"/>
      <c r="SXM2" s="41"/>
      <c r="SXN2" s="41"/>
      <c r="SXO2" s="41"/>
      <c r="SXP2" s="41"/>
      <c r="SXQ2" s="41"/>
      <c r="SXR2" s="41"/>
      <c r="SXS2" s="41"/>
      <c r="SXT2" s="41"/>
      <c r="SXU2" s="41"/>
      <c r="SXV2" s="41"/>
      <c r="SXW2" s="41"/>
      <c r="SXX2" s="41"/>
      <c r="SXY2" s="41"/>
      <c r="SXZ2" s="41"/>
      <c r="SYA2" s="41"/>
      <c r="SYB2" s="41"/>
      <c r="SYC2" s="41"/>
      <c r="SYD2" s="41"/>
      <c r="SYE2" s="41"/>
      <c r="SYF2" s="41"/>
      <c r="SYG2" s="41"/>
      <c r="SYH2" s="41"/>
      <c r="SYI2" s="41"/>
      <c r="SYJ2" s="41"/>
      <c r="SYK2" s="41"/>
      <c r="SYL2" s="41"/>
      <c r="SYM2" s="41"/>
      <c r="SYN2" s="41"/>
      <c r="SYO2" s="41"/>
      <c r="SYP2" s="41"/>
      <c r="SYQ2" s="41"/>
      <c r="SYR2" s="41"/>
      <c r="SYS2" s="41"/>
      <c r="SYT2" s="41"/>
      <c r="SYU2" s="41"/>
      <c r="SYV2" s="41"/>
      <c r="SYW2" s="41"/>
      <c r="SYX2" s="41"/>
      <c r="SYY2" s="41"/>
      <c r="SYZ2" s="41"/>
      <c r="SZA2" s="41"/>
      <c r="SZB2" s="41"/>
      <c r="SZC2" s="41"/>
      <c r="SZD2" s="41"/>
      <c r="SZE2" s="41"/>
      <c r="SZF2" s="41"/>
      <c r="SZG2" s="41"/>
      <c r="SZH2" s="41"/>
      <c r="SZI2" s="41"/>
      <c r="SZJ2" s="41"/>
      <c r="SZK2" s="41"/>
      <c r="SZL2" s="41"/>
      <c r="SZM2" s="41"/>
      <c r="SZN2" s="41"/>
      <c r="SZO2" s="41"/>
      <c r="SZP2" s="41"/>
      <c r="SZQ2" s="41"/>
      <c r="SZR2" s="41"/>
      <c r="SZS2" s="41"/>
      <c r="SZT2" s="41"/>
      <c r="SZU2" s="41"/>
      <c r="SZV2" s="41"/>
      <c r="SZW2" s="41"/>
      <c r="SZX2" s="41"/>
      <c r="SZY2" s="41"/>
      <c r="SZZ2" s="41"/>
      <c r="TAA2" s="41"/>
      <c r="TAB2" s="41"/>
      <c r="TAC2" s="41"/>
      <c r="TAD2" s="41"/>
      <c r="TAE2" s="41"/>
      <c r="TAF2" s="41"/>
      <c r="TAG2" s="41"/>
      <c r="TAH2" s="41"/>
      <c r="TAI2" s="41"/>
      <c r="TAJ2" s="41"/>
      <c r="TAK2" s="41"/>
      <c r="TAL2" s="41"/>
      <c r="TAM2" s="41"/>
      <c r="TAN2" s="41"/>
      <c r="TAO2" s="41"/>
      <c r="TAP2" s="41"/>
      <c r="TAQ2" s="41"/>
      <c r="TAR2" s="41"/>
      <c r="TAS2" s="41"/>
      <c r="TAT2" s="41"/>
      <c r="TAU2" s="41"/>
      <c r="TAV2" s="41"/>
      <c r="TAW2" s="41"/>
      <c r="TAX2" s="41"/>
      <c r="TAY2" s="41"/>
      <c r="TAZ2" s="41"/>
      <c r="TBA2" s="41"/>
      <c r="TBB2" s="41"/>
      <c r="TBC2" s="41"/>
      <c r="TBD2" s="41"/>
      <c r="TBE2" s="41"/>
      <c r="TBF2" s="41"/>
      <c r="TBG2" s="41"/>
      <c r="TBH2" s="41"/>
      <c r="TBI2" s="41"/>
      <c r="TBJ2" s="41"/>
      <c r="TBK2" s="41"/>
      <c r="TBL2" s="41"/>
      <c r="TBM2" s="41"/>
      <c r="TBN2" s="41"/>
      <c r="TBO2" s="41"/>
      <c r="TBP2" s="41"/>
      <c r="TBQ2" s="41"/>
      <c r="TBR2" s="41"/>
      <c r="TBS2" s="41"/>
      <c r="TBT2" s="41"/>
      <c r="TBU2" s="41"/>
      <c r="TBV2" s="41"/>
      <c r="TBW2" s="41"/>
      <c r="TBX2" s="41"/>
      <c r="TBY2" s="41"/>
      <c r="TBZ2" s="41"/>
      <c r="TCA2" s="41"/>
      <c r="TCB2" s="41"/>
      <c r="TCC2" s="41"/>
      <c r="TCD2" s="41"/>
      <c r="TCE2" s="41"/>
      <c r="TCF2" s="41"/>
      <c r="TCG2" s="41"/>
      <c r="TCH2" s="41"/>
      <c r="TCI2" s="41"/>
      <c r="TCJ2" s="41"/>
      <c r="TCK2" s="41"/>
      <c r="TCL2" s="41"/>
      <c r="TCM2" s="41"/>
      <c r="TCN2" s="41"/>
      <c r="TCO2" s="41"/>
      <c r="TCP2" s="41"/>
      <c r="TCQ2" s="41"/>
      <c r="TCR2" s="41"/>
      <c r="TCS2" s="41"/>
      <c r="TCT2" s="41"/>
      <c r="TCU2" s="41"/>
      <c r="TCV2" s="41"/>
      <c r="TCW2" s="41"/>
      <c r="TCX2" s="41"/>
      <c r="TCY2" s="41"/>
      <c r="TCZ2" s="41"/>
      <c r="TDA2" s="41"/>
      <c r="TDB2" s="41"/>
      <c r="TDC2" s="41"/>
      <c r="TDD2" s="41"/>
      <c r="TDE2" s="41"/>
      <c r="TDF2" s="41"/>
      <c r="TDG2" s="41"/>
      <c r="TDH2" s="41"/>
      <c r="TDI2" s="41"/>
      <c r="TDJ2" s="41"/>
      <c r="TDK2" s="41"/>
      <c r="TDL2" s="41"/>
      <c r="TDM2" s="41"/>
      <c r="TDN2" s="41"/>
      <c r="TDO2" s="41"/>
      <c r="TDP2" s="41"/>
      <c r="TDQ2" s="41"/>
      <c r="TDR2" s="41"/>
      <c r="TDS2" s="41"/>
      <c r="TDT2" s="41"/>
      <c r="TDU2" s="41"/>
      <c r="TDV2" s="41"/>
      <c r="TDW2" s="41"/>
      <c r="TDX2" s="41"/>
      <c r="TDY2" s="41"/>
      <c r="TDZ2" s="41"/>
      <c r="TEA2" s="41"/>
      <c r="TEB2" s="41"/>
      <c r="TEC2" s="41"/>
      <c r="TED2" s="41"/>
      <c r="TEE2" s="41"/>
      <c r="TEF2" s="41"/>
      <c r="TEG2" s="41"/>
      <c r="TEH2" s="41"/>
      <c r="TEI2" s="41"/>
      <c r="TEJ2" s="41"/>
      <c r="TEK2" s="41"/>
      <c r="TEL2" s="41"/>
      <c r="TEM2" s="41"/>
      <c r="TEN2" s="41"/>
      <c r="TEO2" s="41"/>
      <c r="TEP2" s="41"/>
      <c r="TEQ2" s="41"/>
      <c r="TER2" s="41"/>
      <c r="TES2" s="41"/>
      <c r="TET2" s="41"/>
      <c r="TEU2" s="41"/>
      <c r="TEV2" s="41"/>
      <c r="TEW2" s="41"/>
      <c r="TEX2" s="41"/>
      <c r="TEY2" s="41"/>
      <c r="TEZ2" s="41"/>
      <c r="TFA2" s="41"/>
      <c r="TFB2" s="41"/>
      <c r="TFC2" s="41"/>
      <c r="TFD2" s="41"/>
      <c r="TFE2" s="41"/>
      <c r="TFF2" s="41"/>
      <c r="TFG2" s="41"/>
      <c r="TFH2" s="41"/>
      <c r="TFI2" s="41"/>
      <c r="TFJ2" s="41"/>
      <c r="TFK2" s="41"/>
      <c r="TFL2" s="41"/>
      <c r="TFM2" s="41"/>
      <c r="TFN2" s="41"/>
      <c r="TFO2" s="41"/>
      <c r="TFP2" s="41"/>
      <c r="TFQ2" s="41"/>
      <c r="TFR2" s="41"/>
      <c r="TFS2" s="41"/>
      <c r="TFT2" s="41"/>
      <c r="TFU2" s="41"/>
      <c r="TFV2" s="41"/>
      <c r="TFW2" s="41"/>
      <c r="TFX2" s="41"/>
      <c r="TFY2" s="41"/>
      <c r="TFZ2" s="41"/>
      <c r="TGA2" s="41"/>
      <c r="TGB2" s="41"/>
      <c r="TGC2" s="41"/>
      <c r="TGD2" s="41"/>
      <c r="TGE2" s="41"/>
      <c r="TGF2" s="41"/>
      <c r="TGG2" s="41"/>
      <c r="TGH2" s="41"/>
      <c r="TGI2" s="41"/>
      <c r="TGJ2" s="41"/>
      <c r="TGK2" s="41"/>
      <c r="TGL2" s="41"/>
      <c r="TGM2" s="41"/>
      <c r="TGN2" s="41"/>
      <c r="TGO2" s="41"/>
      <c r="TGP2" s="41"/>
      <c r="TGQ2" s="41"/>
      <c r="TGR2" s="41"/>
      <c r="TGS2" s="41"/>
      <c r="TGT2" s="41"/>
      <c r="TGU2" s="41"/>
      <c r="TGV2" s="41"/>
      <c r="TGW2" s="41"/>
      <c r="TGX2" s="41"/>
      <c r="TGY2" s="41"/>
      <c r="TGZ2" s="41"/>
      <c r="THA2" s="41"/>
      <c r="THB2" s="41"/>
      <c r="THC2" s="41"/>
      <c r="THD2" s="41"/>
      <c r="THE2" s="41"/>
      <c r="THF2" s="41"/>
      <c r="THG2" s="41"/>
      <c r="THH2" s="41"/>
      <c r="THI2" s="41"/>
      <c r="THJ2" s="41"/>
      <c r="THK2" s="41"/>
      <c r="THL2" s="41"/>
      <c r="THM2" s="41"/>
      <c r="THN2" s="41"/>
      <c r="THO2" s="41"/>
      <c r="THP2" s="41"/>
      <c r="THQ2" s="41"/>
      <c r="THR2" s="41"/>
      <c r="THS2" s="41"/>
      <c r="THT2" s="41"/>
      <c r="THU2" s="41"/>
      <c r="THV2" s="41"/>
      <c r="THW2" s="41"/>
      <c r="THX2" s="41"/>
      <c r="THY2" s="41"/>
      <c r="THZ2" s="41"/>
      <c r="TIA2" s="41"/>
      <c r="TIB2" s="41"/>
      <c r="TIC2" s="41"/>
      <c r="TID2" s="41"/>
      <c r="TIE2" s="41"/>
      <c r="TIF2" s="41"/>
      <c r="TIG2" s="41"/>
      <c r="TIH2" s="41"/>
      <c r="TII2" s="41"/>
      <c r="TIJ2" s="41"/>
      <c r="TIK2" s="41"/>
      <c r="TIL2" s="41"/>
      <c r="TIM2" s="41"/>
      <c r="TIN2" s="41"/>
      <c r="TIO2" s="41"/>
      <c r="TIP2" s="41"/>
      <c r="TIQ2" s="41"/>
      <c r="TIR2" s="41"/>
      <c r="TIS2" s="41"/>
      <c r="TIT2" s="41"/>
      <c r="TIU2" s="41"/>
      <c r="TIV2" s="41"/>
      <c r="TIW2" s="41"/>
      <c r="TIX2" s="41"/>
      <c r="TIY2" s="41"/>
      <c r="TIZ2" s="41"/>
      <c r="TJA2" s="41"/>
      <c r="TJB2" s="41"/>
      <c r="TJC2" s="41"/>
      <c r="TJD2" s="41"/>
      <c r="TJE2" s="41"/>
      <c r="TJF2" s="41"/>
      <c r="TJG2" s="41"/>
      <c r="TJH2" s="41"/>
      <c r="TJI2" s="41"/>
      <c r="TJJ2" s="41"/>
      <c r="TJK2" s="41"/>
      <c r="TJL2" s="41"/>
      <c r="TJM2" s="41"/>
      <c r="TJN2" s="41"/>
      <c r="TJO2" s="41"/>
      <c r="TJP2" s="41"/>
      <c r="TJQ2" s="41"/>
      <c r="TJR2" s="41"/>
      <c r="TJS2" s="41"/>
      <c r="TJT2" s="41"/>
      <c r="TJU2" s="41"/>
      <c r="TJV2" s="41"/>
      <c r="TJW2" s="41"/>
      <c r="TJX2" s="41"/>
      <c r="TJY2" s="41"/>
      <c r="TJZ2" s="41"/>
      <c r="TKA2" s="41"/>
      <c r="TKB2" s="41"/>
      <c r="TKC2" s="41"/>
      <c r="TKD2" s="41"/>
      <c r="TKE2" s="41"/>
      <c r="TKF2" s="41"/>
      <c r="TKG2" s="41"/>
      <c r="TKH2" s="41"/>
      <c r="TKI2" s="41"/>
      <c r="TKJ2" s="41"/>
      <c r="TKK2" s="41"/>
      <c r="TKL2" s="41"/>
      <c r="TKM2" s="41"/>
      <c r="TKN2" s="41"/>
      <c r="TKO2" s="41"/>
      <c r="TKP2" s="41"/>
      <c r="TKQ2" s="41"/>
      <c r="TKR2" s="41"/>
      <c r="TKS2" s="41"/>
      <c r="TKT2" s="41"/>
      <c r="TKU2" s="41"/>
      <c r="TKV2" s="41"/>
      <c r="TKW2" s="41"/>
      <c r="TKX2" s="41"/>
      <c r="TKY2" s="41"/>
      <c r="TKZ2" s="41"/>
      <c r="TLA2" s="41"/>
      <c r="TLB2" s="41"/>
      <c r="TLC2" s="41"/>
      <c r="TLD2" s="41"/>
      <c r="TLE2" s="41"/>
      <c r="TLF2" s="41"/>
      <c r="TLG2" s="41"/>
      <c r="TLH2" s="41"/>
      <c r="TLI2" s="41"/>
      <c r="TLJ2" s="41"/>
      <c r="TLK2" s="41"/>
      <c r="TLL2" s="41"/>
      <c r="TLM2" s="41"/>
      <c r="TLN2" s="41"/>
      <c r="TLO2" s="41"/>
      <c r="TLP2" s="41"/>
      <c r="TLQ2" s="41"/>
      <c r="TLR2" s="41"/>
      <c r="TLS2" s="41"/>
      <c r="TLT2" s="41"/>
      <c r="TLU2" s="41"/>
      <c r="TLV2" s="41"/>
      <c r="TLW2" s="41"/>
      <c r="TLX2" s="41"/>
      <c r="TLY2" s="41"/>
      <c r="TLZ2" s="41"/>
      <c r="TMA2" s="41"/>
      <c r="TMB2" s="41"/>
      <c r="TMC2" s="41"/>
      <c r="TMD2" s="41"/>
      <c r="TME2" s="41"/>
      <c r="TMF2" s="41"/>
      <c r="TMG2" s="41"/>
      <c r="TMH2" s="41"/>
      <c r="TMI2" s="41"/>
      <c r="TMJ2" s="41"/>
      <c r="TMK2" s="41"/>
      <c r="TML2" s="41"/>
      <c r="TMM2" s="41"/>
      <c r="TMN2" s="41"/>
      <c r="TMO2" s="41"/>
      <c r="TMP2" s="41"/>
      <c r="TMQ2" s="41"/>
      <c r="TMR2" s="41"/>
      <c r="TMS2" s="41"/>
      <c r="TMT2" s="41"/>
      <c r="TMU2" s="41"/>
      <c r="TMV2" s="41"/>
      <c r="TMW2" s="41"/>
      <c r="TMX2" s="41"/>
      <c r="TMY2" s="41"/>
      <c r="TMZ2" s="41"/>
      <c r="TNA2" s="41"/>
      <c r="TNB2" s="41"/>
      <c r="TNC2" s="41"/>
      <c r="TND2" s="41"/>
      <c r="TNE2" s="41"/>
      <c r="TNF2" s="41"/>
      <c r="TNG2" s="41"/>
      <c r="TNH2" s="41"/>
      <c r="TNI2" s="41"/>
      <c r="TNJ2" s="41"/>
      <c r="TNK2" s="41"/>
      <c r="TNL2" s="41"/>
      <c r="TNM2" s="41"/>
      <c r="TNN2" s="41"/>
      <c r="TNO2" s="41"/>
      <c r="TNP2" s="41"/>
      <c r="TNQ2" s="41"/>
      <c r="TNR2" s="41"/>
      <c r="TNS2" s="41"/>
      <c r="TNT2" s="41"/>
      <c r="TNU2" s="41"/>
      <c r="TNV2" s="41"/>
      <c r="TNW2" s="41"/>
      <c r="TNX2" s="41"/>
      <c r="TNY2" s="41"/>
      <c r="TNZ2" s="41"/>
      <c r="TOA2" s="41"/>
      <c r="TOB2" s="41"/>
      <c r="TOC2" s="41"/>
      <c r="TOD2" s="41"/>
      <c r="TOE2" s="41"/>
      <c r="TOF2" s="41"/>
      <c r="TOG2" s="41"/>
      <c r="TOH2" s="41"/>
      <c r="TOI2" s="41"/>
      <c r="TOJ2" s="41"/>
      <c r="TOK2" s="41"/>
      <c r="TOL2" s="41"/>
      <c r="TOM2" s="41"/>
      <c r="TON2" s="41"/>
      <c r="TOO2" s="41"/>
      <c r="TOP2" s="41"/>
      <c r="TOQ2" s="41"/>
      <c r="TOR2" s="41"/>
      <c r="TOS2" s="41"/>
      <c r="TOT2" s="41"/>
      <c r="TOU2" s="41"/>
      <c r="TOV2" s="41"/>
      <c r="TOW2" s="41"/>
      <c r="TOX2" s="41"/>
      <c r="TOY2" s="41"/>
      <c r="TOZ2" s="41"/>
      <c r="TPA2" s="41"/>
      <c r="TPB2" s="41"/>
      <c r="TPC2" s="41"/>
      <c r="TPD2" s="41"/>
      <c r="TPE2" s="41"/>
      <c r="TPF2" s="41"/>
      <c r="TPG2" s="41"/>
      <c r="TPH2" s="41"/>
      <c r="TPI2" s="41"/>
      <c r="TPJ2" s="41"/>
      <c r="TPK2" s="41"/>
      <c r="TPL2" s="41"/>
      <c r="TPM2" s="41"/>
      <c r="TPN2" s="41"/>
      <c r="TPO2" s="41"/>
      <c r="TPP2" s="41"/>
      <c r="TPQ2" s="41"/>
      <c r="TPR2" s="41"/>
      <c r="TPS2" s="41"/>
      <c r="TPT2" s="41"/>
      <c r="TPU2" s="41"/>
      <c r="TPV2" s="41"/>
      <c r="TPW2" s="41"/>
      <c r="TPX2" s="41"/>
      <c r="TPY2" s="41"/>
      <c r="TPZ2" s="41"/>
      <c r="TQA2" s="41"/>
      <c r="TQB2" s="41"/>
      <c r="TQC2" s="41"/>
      <c r="TQD2" s="41"/>
      <c r="TQE2" s="41"/>
      <c r="TQF2" s="41"/>
      <c r="TQG2" s="41"/>
      <c r="TQH2" s="41"/>
      <c r="TQI2" s="41"/>
      <c r="TQJ2" s="41"/>
      <c r="TQK2" s="41"/>
      <c r="TQL2" s="41"/>
      <c r="TQM2" s="41"/>
      <c r="TQN2" s="41"/>
      <c r="TQO2" s="41"/>
      <c r="TQP2" s="41"/>
      <c r="TQQ2" s="41"/>
      <c r="TQR2" s="41"/>
      <c r="TQS2" s="41"/>
      <c r="TQT2" s="41"/>
      <c r="TQU2" s="41"/>
      <c r="TQV2" s="41"/>
      <c r="TQW2" s="41"/>
      <c r="TQX2" s="41"/>
      <c r="TQY2" s="41"/>
      <c r="TQZ2" s="41"/>
      <c r="TRA2" s="41"/>
      <c r="TRB2" s="41"/>
      <c r="TRC2" s="41"/>
      <c r="TRD2" s="41"/>
      <c r="TRE2" s="41"/>
      <c r="TRF2" s="41"/>
      <c r="TRG2" s="41"/>
      <c r="TRH2" s="41"/>
      <c r="TRI2" s="41"/>
      <c r="TRJ2" s="41"/>
      <c r="TRK2" s="41"/>
      <c r="TRL2" s="41"/>
      <c r="TRM2" s="41"/>
      <c r="TRN2" s="41"/>
      <c r="TRO2" s="41"/>
      <c r="TRP2" s="41"/>
      <c r="TRQ2" s="41"/>
      <c r="TRR2" s="41"/>
      <c r="TRS2" s="41"/>
      <c r="TRT2" s="41"/>
      <c r="TRU2" s="41"/>
      <c r="TRV2" s="41"/>
      <c r="TRW2" s="41"/>
      <c r="TRX2" s="41"/>
      <c r="TRY2" s="41"/>
      <c r="TRZ2" s="41"/>
      <c r="TSA2" s="41"/>
      <c r="TSB2" s="41"/>
      <c r="TSC2" s="41"/>
      <c r="TSD2" s="41"/>
      <c r="TSE2" s="41"/>
      <c r="TSF2" s="41"/>
      <c r="TSG2" s="41"/>
      <c r="TSH2" s="41"/>
      <c r="TSI2" s="41"/>
      <c r="TSJ2" s="41"/>
      <c r="TSK2" s="41"/>
      <c r="TSL2" s="41"/>
      <c r="TSM2" s="41"/>
      <c r="TSN2" s="41"/>
      <c r="TSO2" s="41"/>
      <c r="TSP2" s="41"/>
      <c r="TSQ2" s="41"/>
      <c r="TSR2" s="41"/>
      <c r="TSS2" s="41"/>
      <c r="TST2" s="41"/>
      <c r="TSU2" s="41"/>
      <c r="TSV2" s="41"/>
      <c r="TSW2" s="41"/>
      <c r="TSX2" s="41"/>
      <c r="TSY2" s="41"/>
      <c r="TSZ2" s="41"/>
      <c r="TTA2" s="41"/>
      <c r="TTB2" s="41"/>
      <c r="TTC2" s="41"/>
      <c r="TTD2" s="41"/>
      <c r="TTE2" s="41"/>
      <c r="TTF2" s="41"/>
      <c r="TTG2" s="41"/>
      <c r="TTH2" s="41"/>
      <c r="TTI2" s="41"/>
      <c r="TTJ2" s="41"/>
      <c r="TTK2" s="41"/>
      <c r="TTL2" s="41"/>
      <c r="TTM2" s="41"/>
      <c r="TTN2" s="41"/>
      <c r="TTO2" s="41"/>
      <c r="TTP2" s="41"/>
      <c r="TTQ2" s="41"/>
      <c r="TTR2" s="41"/>
      <c r="TTS2" s="41"/>
      <c r="TTT2" s="41"/>
      <c r="TTU2" s="41"/>
      <c r="TTV2" s="41"/>
      <c r="TTW2" s="41"/>
      <c r="TTX2" s="41"/>
      <c r="TTY2" s="41"/>
      <c r="TTZ2" s="41"/>
      <c r="TUA2" s="41"/>
      <c r="TUB2" s="41"/>
      <c r="TUC2" s="41"/>
      <c r="TUD2" s="41"/>
      <c r="TUE2" s="41"/>
      <c r="TUF2" s="41"/>
      <c r="TUG2" s="41"/>
      <c r="TUH2" s="41"/>
      <c r="TUI2" s="41"/>
      <c r="TUJ2" s="41"/>
      <c r="TUK2" s="41"/>
      <c r="TUL2" s="41"/>
      <c r="TUM2" s="41"/>
      <c r="TUN2" s="41"/>
      <c r="TUO2" s="41"/>
      <c r="TUP2" s="41"/>
      <c r="TUQ2" s="41"/>
      <c r="TUR2" s="41"/>
      <c r="TUS2" s="41"/>
      <c r="TUT2" s="41"/>
      <c r="TUU2" s="41"/>
      <c r="TUV2" s="41"/>
      <c r="TUW2" s="41"/>
      <c r="TUX2" s="41"/>
      <c r="TUY2" s="41"/>
      <c r="TUZ2" s="41"/>
      <c r="TVA2" s="41"/>
      <c r="TVB2" s="41"/>
      <c r="TVC2" s="41"/>
      <c r="TVD2" s="41"/>
      <c r="TVE2" s="41"/>
      <c r="TVF2" s="41"/>
      <c r="TVG2" s="41"/>
      <c r="TVH2" s="41"/>
      <c r="TVI2" s="41"/>
      <c r="TVJ2" s="41"/>
      <c r="TVK2" s="41"/>
      <c r="TVL2" s="41"/>
      <c r="TVM2" s="41"/>
      <c r="TVN2" s="41"/>
      <c r="TVO2" s="41"/>
      <c r="TVP2" s="41"/>
      <c r="TVQ2" s="41"/>
      <c r="TVR2" s="41"/>
      <c r="TVS2" s="41"/>
      <c r="TVT2" s="41"/>
      <c r="TVU2" s="41"/>
      <c r="TVV2" s="41"/>
      <c r="TVW2" s="41"/>
      <c r="TVX2" s="41"/>
      <c r="TVY2" s="41"/>
      <c r="TVZ2" s="41"/>
      <c r="TWA2" s="41"/>
      <c r="TWB2" s="41"/>
      <c r="TWC2" s="41"/>
      <c r="TWD2" s="41"/>
      <c r="TWE2" s="41"/>
      <c r="TWF2" s="41"/>
      <c r="TWG2" s="41"/>
      <c r="TWH2" s="41"/>
      <c r="TWI2" s="41"/>
      <c r="TWJ2" s="41"/>
      <c r="TWK2" s="41"/>
      <c r="TWL2" s="41"/>
      <c r="TWM2" s="41"/>
      <c r="TWN2" s="41"/>
      <c r="TWO2" s="41"/>
      <c r="TWP2" s="41"/>
      <c r="TWQ2" s="41"/>
      <c r="TWR2" s="41"/>
      <c r="TWS2" s="41"/>
      <c r="TWT2" s="41"/>
      <c r="TWU2" s="41"/>
      <c r="TWV2" s="41"/>
      <c r="TWW2" s="41"/>
      <c r="TWX2" s="41"/>
      <c r="TWY2" s="41"/>
      <c r="TWZ2" s="41"/>
      <c r="TXA2" s="41"/>
      <c r="TXB2" s="41"/>
      <c r="TXC2" s="41"/>
      <c r="TXD2" s="41"/>
      <c r="TXE2" s="41"/>
      <c r="TXF2" s="41"/>
      <c r="TXG2" s="41"/>
      <c r="TXH2" s="41"/>
      <c r="TXI2" s="41"/>
      <c r="TXJ2" s="41"/>
      <c r="TXK2" s="41"/>
      <c r="TXL2" s="41"/>
      <c r="TXM2" s="41"/>
      <c r="TXN2" s="41"/>
      <c r="TXO2" s="41"/>
      <c r="TXP2" s="41"/>
      <c r="TXQ2" s="41"/>
      <c r="TXR2" s="41"/>
      <c r="TXS2" s="41"/>
      <c r="TXT2" s="41"/>
      <c r="TXU2" s="41"/>
      <c r="TXV2" s="41"/>
      <c r="TXW2" s="41"/>
      <c r="TXX2" s="41"/>
      <c r="TXY2" s="41"/>
      <c r="TXZ2" s="41"/>
      <c r="TYA2" s="41"/>
      <c r="TYB2" s="41"/>
      <c r="TYC2" s="41"/>
      <c r="TYD2" s="41"/>
      <c r="TYE2" s="41"/>
      <c r="TYF2" s="41"/>
      <c r="TYG2" s="41"/>
      <c r="TYH2" s="41"/>
      <c r="TYI2" s="41"/>
      <c r="TYJ2" s="41"/>
      <c r="TYK2" s="41"/>
      <c r="TYL2" s="41"/>
      <c r="TYM2" s="41"/>
      <c r="TYN2" s="41"/>
      <c r="TYO2" s="41"/>
      <c r="TYP2" s="41"/>
      <c r="TYQ2" s="41"/>
      <c r="TYR2" s="41"/>
      <c r="TYS2" s="41"/>
      <c r="TYT2" s="41"/>
      <c r="TYU2" s="41"/>
      <c r="TYV2" s="41"/>
      <c r="TYW2" s="41"/>
      <c r="TYX2" s="41"/>
      <c r="TYY2" s="41"/>
      <c r="TYZ2" s="41"/>
      <c r="TZA2" s="41"/>
      <c r="TZB2" s="41"/>
      <c r="TZC2" s="41"/>
      <c r="TZD2" s="41"/>
      <c r="TZE2" s="41"/>
      <c r="TZF2" s="41"/>
      <c r="TZG2" s="41"/>
      <c r="TZH2" s="41"/>
      <c r="TZI2" s="41"/>
      <c r="TZJ2" s="41"/>
      <c r="TZK2" s="41"/>
      <c r="TZL2" s="41"/>
      <c r="TZM2" s="41"/>
      <c r="TZN2" s="41"/>
      <c r="TZO2" s="41"/>
      <c r="TZP2" s="41"/>
      <c r="TZQ2" s="41"/>
      <c r="TZR2" s="41"/>
      <c r="TZS2" s="41"/>
      <c r="TZT2" s="41"/>
      <c r="TZU2" s="41"/>
      <c r="TZV2" s="41"/>
      <c r="TZW2" s="41"/>
      <c r="TZX2" s="41"/>
      <c r="TZY2" s="41"/>
      <c r="TZZ2" s="41"/>
      <c r="UAA2" s="41"/>
      <c r="UAB2" s="41"/>
      <c r="UAC2" s="41"/>
      <c r="UAD2" s="41"/>
      <c r="UAE2" s="41"/>
      <c r="UAF2" s="41"/>
      <c r="UAG2" s="41"/>
      <c r="UAH2" s="41"/>
      <c r="UAI2" s="41"/>
      <c r="UAJ2" s="41"/>
      <c r="UAK2" s="41"/>
      <c r="UAL2" s="41"/>
      <c r="UAM2" s="41"/>
      <c r="UAN2" s="41"/>
      <c r="UAO2" s="41"/>
      <c r="UAP2" s="41"/>
      <c r="UAQ2" s="41"/>
      <c r="UAR2" s="41"/>
      <c r="UAS2" s="41"/>
      <c r="UAT2" s="41"/>
      <c r="UAU2" s="41"/>
      <c r="UAV2" s="41"/>
      <c r="UAW2" s="41"/>
      <c r="UAX2" s="41"/>
      <c r="UAY2" s="41"/>
      <c r="UAZ2" s="41"/>
      <c r="UBA2" s="41"/>
      <c r="UBB2" s="41"/>
      <c r="UBC2" s="41"/>
      <c r="UBD2" s="41"/>
      <c r="UBE2" s="41"/>
      <c r="UBF2" s="41"/>
      <c r="UBG2" s="41"/>
      <c r="UBH2" s="41"/>
      <c r="UBI2" s="41"/>
      <c r="UBJ2" s="41"/>
      <c r="UBK2" s="41"/>
      <c r="UBL2" s="41"/>
      <c r="UBM2" s="41"/>
      <c r="UBN2" s="41"/>
      <c r="UBO2" s="41"/>
      <c r="UBP2" s="41"/>
      <c r="UBQ2" s="41"/>
      <c r="UBR2" s="41"/>
      <c r="UBS2" s="41"/>
      <c r="UBT2" s="41"/>
      <c r="UBU2" s="41"/>
      <c r="UBV2" s="41"/>
      <c r="UBW2" s="41"/>
      <c r="UBX2" s="41"/>
      <c r="UBY2" s="41"/>
      <c r="UBZ2" s="41"/>
      <c r="UCA2" s="41"/>
      <c r="UCB2" s="41"/>
      <c r="UCC2" s="41"/>
      <c r="UCD2" s="41"/>
      <c r="UCE2" s="41"/>
      <c r="UCF2" s="41"/>
      <c r="UCG2" s="41"/>
      <c r="UCH2" s="41"/>
      <c r="UCI2" s="41"/>
      <c r="UCJ2" s="41"/>
      <c r="UCK2" s="41"/>
      <c r="UCL2" s="41"/>
      <c r="UCM2" s="41"/>
      <c r="UCN2" s="41"/>
      <c r="UCO2" s="41"/>
      <c r="UCP2" s="41"/>
      <c r="UCQ2" s="41"/>
      <c r="UCR2" s="41"/>
      <c r="UCS2" s="41"/>
      <c r="UCT2" s="41"/>
      <c r="UCU2" s="41"/>
      <c r="UCV2" s="41"/>
      <c r="UCW2" s="41"/>
      <c r="UCX2" s="41"/>
      <c r="UCY2" s="41"/>
      <c r="UCZ2" s="41"/>
      <c r="UDA2" s="41"/>
      <c r="UDB2" s="41"/>
      <c r="UDC2" s="41"/>
      <c r="UDD2" s="41"/>
      <c r="UDE2" s="41"/>
      <c r="UDF2" s="41"/>
      <c r="UDG2" s="41"/>
      <c r="UDH2" s="41"/>
      <c r="UDI2" s="41"/>
      <c r="UDJ2" s="41"/>
      <c r="UDK2" s="41"/>
      <c r="UDL2" s="41"/>
      <c r="UDM2" s="41"/>
      <c r="UDN2" s="41"/>
      <c r="UDO2" s="41"/>
      <c r="UDP2" s="41"/>
      <c r="UDQ2" s="41"/>
      <c r="UDR2" s="41"/>
      <c r="UDS2" s="41"/>
      <c r="UDT2" s="41"/>
      <c r="UDU2" s="41"/>
      <c r="UDV2" s="41"/>
      <c r="UDW2" s="41"/>
      <c r="UDX2" s="41"/>
      <c r="UDY2" s="41"/>
      <c r="UDZ2" s="41"/>
      <c r="UEA2" s="41"/>
      <c r="UEB2" s="41"/>
      <c r="UEC2" s="41"/>
      <c r="UED2" s="41"/>
      <c r="UEE2" s="41"/>
      <c r="UEF2" s="41"/>
      <c r="UEG2" s="41"/>
      <c r="UEH2" s="41"/>
      <c r="UEI2" s="41"/>
      <c r="UEJ2" s="41"/>
      <c r="UEK2" s="41"/>
      <c r="UEL2" s="41"/>
      <c r="UEM2" s="41"/>
      <c r="UEN2" s="41"/>
      <c r="UEO2" s="41"/>
      <c r="UEP2" s="41"/>
      <c r="UEQ2" s="41"/>
      <c r="UER2" s="41"/>
      <c r="UES2" s="41"/>
      <c r="UET2" s="41"/>
      <c r="UEU2" s="41"/>
      <c r="UEV2" s="41"/>
      <c r="UEW2" s="41"/>
      <c r="UEX2" s="41"/>
      <c r="UEY2" s="41"/>
      <c r="UEZ2" s="41"/>
      <c r="UFA2" s="41"/>
      <c r="UFB2" s="41"/>
      <c r="UFC2" s="41"/>
      <c r="UFD2" s="41"/>
      <c r="UFE2" s="41"/>
      <c r="UFF2" s="41"/>
      <c r="UFG2" s="41"/>
      <c r="UFH2" s="41"/>
      <c r="UFI2" s="41"/>
      <c r="UFJ2" s="41"/>
      <c r="UFK2" s="41"/>
      <c r="UFL2" s="41"/>
      <c r="UFM2" s="41"/>
      <c r="UFN2" s="41"/>
      <c r="UFO2" s="41"/>
      <c r="UFP2" s="41"/>
      <c r="UFQ2" s="41"/>
      <c r="UFR2" s="41"/>
      <c r="UFS2" s="41"/>
      <c r="UFT2" s="41"/>
      <c r="UFU2" s="41"/>
      <c r="UFV2" s="41"/>
      <c r="UFW2" s="41"/>
      <c r="UFX2" s="41"/>
      <c r="UFY2" s="41"/>
      <c r="UFZ2" s="41"/>
      <c r="UGA2" s="41"/>
      <c r="UGB2" s="41"/>
      <c r="UGC2" s="41"/>
      <c r="UGD2" s="41"/>
      <c r="UGE2" s="41"/>
      <c r="UGF2" s="41"/>
      <c r="UGG2" s="41"/>
      <c r="UGH2" s="41"/>
      <c r="UGI2" s="41"/>
      <c r="UGJ2" s="41"/>
      <c r="UGK2" s="41"/>
      <c r="UGL2" s="41"/>
      <c r="UGM2" s="41"/>
      <c r="UGN2" s="41"/>
      <c r="UGO2" s="41"/>
      <c r="UGP2" s="41"/>
      <c r="UGQ2" s="41"/>
      <c r="UGR2" s="41"/>
      <c r="UGS2" s="41"/>
      <c r="UGT2" s="41"/>
      <c r="UGU2" s="41"/>
      <c r="UGV2" s="41"/>
      <c r="UGW2" s="41"/>
      <c r="UGX2" s="41"/>
      <c r="UGY2" s="41"/>
      <c r="UGZ2" s="41"/>
      <c r="UHA2" s="41"/>
      <c r="UHB2" s="41"/>
      <c r="UHC2" s="41"/>
      <c r="UHD2" s="41"/>
      <c r="UHE2" s="41"/>
      <c r="UHF2" s="41"/>
      <c r="UHG2" s="41"/>
      <c r="UHH2" s="41"/>
      <c r="UHI2" s="41"/>
      <c r="UHJ2" s="41"/>
      <c r="UHK2" s="41"/>
      <c r="UHL2" s="41"/>
      <c r="UHM2" s="41"/>
      <c r="UHN2" s="41"/>
      <c r="UHO2" s="41"/>
      <c r="UHP2" s="41"/>
      <c r="UHQ2" s="41"/>
      <c r="UHR2" s="41"/>
      <c r="UHS2" s="41"/>
      <c r="UHT2" s="41"/>
      <c r="UHU2" s="41"/>
      <c r="UHV2" s="41"/>
      <c r="UHW2" s="41"/>
      <c r="UHX2" s="41"/>
      <c r="UHY2" s="41"/>
      <c r="UHZ2" s="41"/>
      <c r="UIA2" s="41"/>
      <c r="UIB2" s="41"/>
      <c r="UIC2" s="41"/>
      <c r="UID2" s="41"/>
      <c r="UIE2" s="41"/>
      <c r="UIF2" s="41"/>
      <c r="UIG2" s="41"/>
      <c r="UIH2" s="41"/>
      <c r="UII2" s="41"/>
      <c r="UIJ2" s="41"/>
      <c r="UIK2" s="41"/>
      <c r="UIL2" s="41"/>
      <c r="UIM2" s="41"/>
      <c r="UIN2" s="41"/>
      <c r="UIO2" s="41"/>
      <c r="UIP2" s="41"/>
      <c r="UIQ2" s="41"/>
      <c r="UIR2" s="41"/>
      <c r="UIS2" s="41"/>
      <c r="UIT2" s="41"/>
      <c r="UIU2" s="41"/>
      <c r="UIV2" s="41"/>
      <c r="UIW2" s="41"/>
      <c r="UIX2" s="41"/>
      <c r="UIY2" s="41"/>
      <c r="UIZ2" s="41"/>
      <c r="UJA2" s="41"/>
      <c r="UJB2" s="41"/>
      <c r="UJC2" s="41"/>
      <c r="UJD2" s="41"/>
      <c r="UJE2" s="41"/>
      <c r="UJF2" s="41"/>
      <c r="UJG2" s="41"/>
      <c r="UJH2" s="41"/>
      <c r="UJI2" s="41"/>
      <c r="UJJ2" s="41"/>
      <c r="UJK2" s="41"/>
      <c r="UJL2" s="41"/>
      <c r="UJM2" s="41"/>
      <c r="UJN2" s="41"/>
      <c r="UJO2" s="41"/>
      <c r="UJP2" s="41"/>
      <c r="UJQ2" s="41"/>
      <c r="UJR2" s="41"/>
      <c r="UJS2" s="41"/>
      <c r="UJT2" s="41"/>
      <c r="UJU2" s="41"/>
      <c r="UJV2" s="41"/>
      <c r="UJW2" s="41"/>
      <c r="UJX2" s="41"/>
      <c r="UJY2" s="41"/>
      <c r="UJZ2" s="41"/>
      <c r="UKA2" s="41"/>
      <c r="UKB2" s="41"/>
      <c r="UKC2" s="41"/>
      <c r="UKD2" s="41"/>
      <c r="UKE2" s="41"/>
      <c r="UKF2" s="41"/>
      <c r="UKG2" s="41"/>
      <c r="UKH2" s="41"/>
      <c r="UKI2" s="41"/>
      <c r="UKJ2" s="41"/>
      <c r="UKK2" s="41"/>
      <c r="UKL2" s="41"/>
      <c r="UKM2" s="41"/>
      <c r="UKN2" s="41"/>
      <c r="UKO2" s="41"/>
      <c r="UKP2" s="41"/>
      <c r="UKQ2" s="41"/>
      <c r="UKR2" s="41"/>
      <c r="UKS2" s="41"/>
      <c r="UKT2" s="41"/>
      <c r="UKU2" s="41"/>
      <c r="UKV2" s="41"/>
      <c r="UKW2" s="41"/>
      <c r="UKX2" s="41"/>
      <c r="UKY2" s="41"/>
      <c r="UKZ2" s="41"/>
      <c r="ULA2" s="41"/>
      <c r="ULB2" s="41"/>
      <c r="ULC2" s="41"/>
      <c r="ULD2" s="41"/>
      <c r="ULE2" s="41"/>
      <c r="ULF2" s="41"/>
      <c r="ULG2" s="41"/>
      <c r="ULH2" s="41"/>
      <c r="ULI2" s="41"/>
      <c r="ULJ2" s="41"/>
      <c r="ULK2" s="41"/>
      <c r="ULL2" s="41"/>
      <c r="ULM2" s="41"/>
      <c r="ULN2" s="41"/>
      <c r="ULO2" s="41"/>
      <c r="ULP2" s="41"/>
      <c r="ULQ2" s="41"/>
      <c r="ULR2" s="41"/>
      <c r="ULS2" s="41"/>
      <c r="ULT2" s="41"/>
      <c r="ULU2" s="41"/>
      <c r="ULV2" s="41"/>
      <c r="ULW2" s="41"/>
      <c r="ULX2" s="41"/>
      <c r="ULY2" s="41"/>
      <c r="ULZ2" s="41"/>
      <c r="UMA2" s="41"/>
      <c r="UMB2" s="41"/>
      <c r="UMC2" s="41"/>
      <c r="UMD2" s="41"/>
      <c r="UME2" s="41"/>
      <c r="UMF2" s="41"/>
      <c r="UMG2" s="41"/>
      <c r="UMH2" s="41"/>
      <c r="UMI2" s="41"/>
      <c r="UMJ2" s="41"/>
      <c r="UMK2" s="41"/>
      <c r="UML2" s="41"/>
      <c r="UMM2" s="41"/>
      <c r="UMN2" s="41"/>
      <c r="UMO2" s="41"/>
      <c r="UMP2" s="41"/>
      <c r="UMQ2" s="41"/>
      <c r="UMR2" s="41"/>
      <c r="UMS2" s="41"/>
      <c r="UMT2" s="41"/>
      <c r="UMU2" s="41"/>
      <c r="UMV2" s="41"/>
      <c r="UMW2" s="41"/>
      <c r="UMX2" s="41"/>
      <c r="UMY2" s="41"/>
      <c r="UMZ2" s="41"/>
      <c r="UNA2" s="41"/>
      <c r="UNB2" s="41"/>
      <c r="UNC2" s="41"/>
      <c r="UND2" s="41"/>
      <c r="UNE2" s="41"/>
      <c r="UNF2" s="41"/>
      <c r="UNG2" s="41"/>
      <c r="UNH2" s="41"/>
      <c r="UNI2" s="41"/>
      <c r="UNJ2" s="41"/>
      <c r="UNK2" s="41"/>
      <c r="UNL2" s="41"/>
      <c r="UNM2" s="41"/>
      <c r="UNN2" s="41"/>
      <c r="UNO2" s="41"/>
      <c r="UNP2" s="41"/>
      <c r="UNQ2" s="41"/>
      <c r="UNR2" s="41"/>
      <c r="UNS2" s="41"/>
      <c r="UNT2" s="41"/>
      <c r="UNU2" s="41"/>
      <c r="UNV2" s="41"/>
      <c r="UNW2" s="41"/>
      <c r="UNX2" s="41"/>
      <c r="UNY2" s="41"/>
      <c r="UNZ2" s="41"/>
      <c r="UOA2" s="41"/>
      <c r="UOB2" s="41"/>
      <c r="UOC2" s="41"/>
      <c r="UOD2" s="41"/>
      <c r="UOE2" s="41"/>
      <c r="UOF2" s="41"/>
      <c r="UOG2" s="41"/>
      <c r="UOH2" s="41"/>
      <c r="UOI2" s="41"/>
      <c r="UOJ2" s="41"/>
      <c r="UOK2" s="41"/>
      <c r="UOL2" s="41"/>
      <c r="UOM2" s="41"/>
      <c r="UON2" s="41"/>
      <c r="UOO2" s="41"/>
      <c r="UOP2" s="41"/>
      <c r="UOQ2" s="41"/>
      <c r="UOR2" s="41"/>
      <c r="UOS2" s="41"/>
      <c r="UOT2" s="41"/>
      <c r="UOU2" s="41"/>
      <c r="UOV2" s="41"/>
      <c r="UOW2" s="41"/>
      <c r="UOX2" s="41"/>
      <c r="UOY2" s="41"/>
      <c r="UOZ2" s="41"/>
      <c r="UPA2" s="41"/>
      <c r="UPB2" s="41"/>
      <c r="UPC2" s="41"/>
      <c r="UPD2" s="41"/>
      <c r="UPE2" s="41"/>
      <c r="UPF2" s="41"/>
      <c r="UPG2" s="41"/>
      <c r="UPH2" s="41"/>
      <c r="UPI2" s="41"/>
      <c r="UPJ2" s="41"/>
      <c r="UPK2" s="41"/>
      <c r="UPL2" s="41"/>
      <c r="UPM2" s="41"/>
      <c r="UPN2" s="41"/>
      <c r="UPO2" s="41"/>
      <c r="UPP2" s="41"/>
      <c r="UPQ2" s="41"/>
      <c r="UPR2" s="41"/>
      <c r="UPS2" s="41"/>
      <c r="UPT2" s="41"/>
      <c r="UPU2" s="41"/>
      <c r="UPV2" s="41"/>
      <c r="UPW2" s="41"/>
      <c r="UPX2" s="41"/>
      <c r="UPY2" s="41"/>
      <c r="UPZ2" s="41"/>
      <c r="UQA2" s="41"/>
      <c r="UQB2" s="41"/>
      <c r="UQC2" s="41"/>
      <c r="UQD2" s="41"/>
      <c r="UQE2" s="41"/>
      <c r="UQF2" s="41"/>
      <c r="UQG2" s="41"/>
      <c r="UQH2" s="41"/>
      <c r="UQI2" s="41"/>
      <c r="UQJ2" s="41"/>
      <c r="UQK2" s="41"/>
      <c r="UQL2" s="41"/>
      <c r="UQM2" s="41"/>
      <c r="UQN2" s="41"/>
      <c r="UQO2" s="41"/>
      <c r="UQP2" s="41"/>
      <c r="UQQ2" s="41"/>
      <c r="UQR2" s="41"/>
      <c r="UQS2" s="41"/>
      <c r="UQT2" s="41"/>
      <c r="UQU2" s="41"/>
      <c r="UQV2" s="41"/>
      <c r="UQW2" s="41"/>
      <c r="UQX2" s="41"/>
      <c r="UQY2" s="41"/>
      <c r="UQZ2" s="41"/>
      <c r="URA2" s="41"/>
      <c r="URB2" s="41"/>
      <c r="URC2" s="41"/>
      <c r="URD2" s="41"/>
      <c r="URE2" s="41"/>
      <c r="URF2" s="41"/>
      <c r="URG2" s="41"/>
      <c r="URH2" s="41"/>
      <c r="URI2" s="41"/>
      <c r="URJ2" s="41"/>
      <c r="URK2" s="41"/>
      <c r="URL2" s="41"/>
      <c r="URM2" s="41"/>
      <c r="URN2" s="41"/>
      <c r="URO2" s="41"/>
      <c r="URP2" s="41"/>
      <c r="URQ2" s="41"/>
      <c r="URR2" s="41"/>
      <c r="URS2" s="41"/>
      <c r="URT2" s="41"/>
      <c r="URU2" s="41"/>
      <c r="URV2" s="41"/>
      <c r="URW2" s="41"/>
      <c r="URX2" s="41"/>
      <c r="URY2" s="41"/>
      <c r="URZ2" s="41"/>
      <c r="USA2" s="41"/>
      <c r="USB2" s="41"/>
      <c r="USC2" s="41"/>
      <c r="USD2" s="41"/>
      <c r="USE2" s="41"/>
      <c r="USF2" s="41"/>
      <c r="USG2" s="41"/>
      <c r="USH2" s="41"/>
      <c r="USI2" s="41"/>
      <c r="USJ2" s="41"/>
      <c r="USK2" s="41"/>
      <c r="USL2" s="41"/>
      <c r="USM2" s="41"/>
      <c r="USN2" s="41"/>
      <c r="USO2" s="41"/>
      <c r="USP2" s="41"/>
      <c r="USQ2" s="41"/>
      <c r="USR2" s="41"/>
      <c r="USS2" s="41"/>
      <c r="UST2" s="41"/>
      <c r="USU2" s="41"/>
      <c r="USV2" s="41"/>
      <c r="USW2" s="41"/>
      <c r="USX2" s="41"/>
      <c r="USY2" s="41"/>
      <c r="USZ2" s="41"/>
      <c r="UTA2" s="41"/>
      <c r="UTB2" s="41"/>
      <c r="UTC2" s="41"/>
      <c r="UTD2" s="41"/>
      <c r="UTE2" s="41"/>
      <c r="UTF2" s="41"/>
      <c r="UTG2" s="41"/>
      <c r="UTH2" s="41"/>
      <c r="UTI2" s="41"/>
      <c r="UTJ2" s="41"/>
      <c r="UTK2" s="41"/>
      <c r="UTL2" s="41"/>
      <c r="UTM2" s="41"/>
      <c r="UTN2" s="41"/>
      <c r="UTO2" s="41"/>
      <c r="UTP2" s="41"/>
      <c r="UTQ2" s="41"/>
      <c r="UTR2" s="41"/>
      <c r="UTS2" s="41"/>
      <c r="UTT2" s="41"/>
      <c r="UTU2" s="41"/>
      <c r="UTV2" s="41"/>
      <c r="UTW2" s="41"/>
      <c r="UTX2" s="41"/>
      <c r="UTY2" s="41"/>
      <c r="UTZ2" s="41"/>
      <c r="UUA2" s="41"/>
      <c r="UUB2" s="41"/>
      <c r="UUC2" s="41"/>
      <c r="UUD2" s="41"/>
      <c r="UUE2" s="41"/>
      <c r="UUF2" s="41"/>
      <c r="UUG2" s="41"/>
      <c r="UUH2" s="41"/>
      <c r="UUI2" s="41"/>
      <c r="UUJ2" s="41"/>
      <c r="UUK2" s="41"/>
      <c r="UUL2" s="41"/>
      <c r="UUM2" s="41"/>
      <c r="UUN2" s="41"/>
      <c r="UUO2" s="41"/>
      <c r="UUP2" s="41"/>
      <c r="UUQ2" s="41"/>
      <c r="UUR2" s="41"/>
      <c r="UUS2" s="41"/>
      <c r="UUT2" s="41"/>
      <c r="UUU2" s="41"/>
      <c r="UUV2" s="41"/>
      <c r="UUW2" s="41"/>
      <c r="UUX2" s="41"/>
      <c r="UUY2" s="41"/>
      <c r="UUZ2" s="41"/>
      <c r="UVA2" s="41"/>
      <c r="UVB2" s="41"/>
      <c r="UVC2" s="41"/>
      <c r="UVD2" s="41"/>
      <c r="UVE2" s="41"/>
      <c r="UVF2" s="41"/>
      <c r="UVG2" s="41"/>
      <c r="UVH2" s="41"/>
      <c r="UVI2" s="41"/>
      <c r="UVJ2" s="41"/>
      <c r="UVK2" s="41"/>
      <c r="UVL2" s="41"/>
      <c r="UVM2" s="41"/>
      <c r="UVN2" s="41"/>
      <c r="UVO2" s="41"/>
      <c r="UVP2" s="41"/>
      <c r="UVQ2" s="41"/>
      <c r="UVR2" s="41"/>
      <c r="UVS2" s="41"/>
      <c r="UVT2" s="41"/>
      <c r="UVU2" s="41"/>
      <c r="UVV2" s="41"/>
      <c r="UVW2" s="41"/>
      <c r="UVX2" s="41"/>
      <c r="UVY2" s="41"/>
      <c r="UVZ2" s="41"/>
      <c r="UWA2" s="41"/>
      <c r="UWB2" s="41"/>
      <c r="UWC2" s="41"/>
      <c r="UWD2" s="41"/>
      <c r="UWE2" s="41"/>
      <c r="UWF2" s="41"/>
      <c r="UWG2" s="41"/>
      <c r="UWH2" s="41"/>
      <c r="UWI2" s="41"/>
      <c r="UWJ2" s="41"/>
      <c r="UWK2" s="41"/>
      <c r="UWL2" s="41"/>
      <c r="UWM2" s="41"/>
      <c r="UWN2" s="41"/>
      <c r="UWO2" s="41"/>
      <c r="UWP2" s="41"/>
      <c r="UWQ2" s="41"/>
      <c r="UWR2" s="41"/>
      <c r="UWS2" s="41"/>
      <c r="UWT2" s="41"/>
      <c r="UWU2" s="41"/>
      <c r="UWV2" s="41"/>
      <c r="UWW2" s="41"/>
      <c r="UWX2" s="41"/>
      <c r="UWY2" s="41"/>
      <c r="UWZ2" s="41"/>
      <c r="UXA2" s="41"/>
      <c r="UXB2" s="41"/>
      <c r="UXC2" s="41"/>
      <c r="UXD2" s="41"/>
      <c r="UXE2" s="41"/>
      <c r="UXF2" s="41"/>
      <c r="UXG2" s="41"/>
      <c r="UXH2" s="41"/>
      <c r="UXI2" s="41"/>
      <c r="UXJ2" s="41"/>
      <c r="UXK2" s="41"/>
      <c r="UXL2" s="41"/>
      <c r="UXM2" s="41"/>
      <c r="UXN2" s="41"/>
      <c r="UXO2" s="41"/>
      <c r="UXP2" s="41"/>
      <c r="UXQ2" s="41"/>
      <c r="UXR2" s="41"/>
      <c r="UXS2" s="41"/>
      <c r="UXT2" s="41"/>
      <c r="UXU2" s="41"/>
      <c r="UXV2" s="41"/>
      <c r="UXW2" s="41"/>
      <c r="UXX2" s="41"/>
      <c r="UXY2" s="41"/>
      <c r="UXZ2" s="41"/>
      <c r="UYA2" s="41"/>
      <c r="UYB2" s="41"/>
      <c r="UYC2" s="41"/>
      <c r="UYD2" s="41"/>
      <c r="UYE2" s="41"/>
      <c r="UYF2" s="41"/>
      <c r="UYG2" s="41"/>
      <c r="UYH2" s="41"/>
      <c r="UYI2" s="41"/>
      <c r="UYJ2" s="41"/>
      <c r="UYK2" s="41"/>
      <c r="UYL2" s="41"/>
      <c r="UYM2" s="41"/>
      <c r="UYN2" s="41"/>
      <c r="UYO2" s="41"/>
      <c r="UYP2" s="41"/>
      <c r="UYQ2" s="41"/>
      <c r="UYR2" s="41"/>
      <c r="UYS2" s="41"/>
      <c r="UYT2" s="41"/>
      <c r="UYU2" s="41"/>
      <c r="UYV2" s="41"/>
      <c r="UYW2" s="41"/>
      <c r="UYX2" s="41"/>
      <c r="UYY2" s="41"/>
      <c r="UYZ2" s="41"/>
      <c r="UZA2" s="41"/>
      <c r="UZB2" s="41"/>
      <c r="UZC2" s="41"/>
      <c r="UZD2" s="41"/>
      <c r="UZE2" s="41"/>
      <c r="UZF2" s="41"/>
      <c r="UZG2" s="41"/>
      <c r="UZH2" s="41"/>
      <c r="UZI2" s="41"/>
      <c r="UZJ2" s="41"/>
      <c r="UZK2" s="41"/>
      <c r="UZL2" s="41"/>
      <c r="UZM2" s="41"/>
      <c r="UZN2" s="41"/>
      <c r="UZO2" s="41"/>
      <c r="UZP2" s="41"/>
      <c r="UZQ2" s="41"/>
      <c r="UZR2" s="41"/>
      <c r="UZS2" s="41"/>
      <c r="UZT2" s="41"/>
      <c r="UZU2" s="41"/>
      <c r="UZV2" s="41"/>
      <c r="UZW2" s="41"/>
      <c r="UZX2" s="41"/>
      <c r="UZY2" s="41"/>
      <c r="UZZ2" s="41"/>
      <c r="VAA2" s="41"/>
      <c r="VAB2" s="41"/>
      <c r="VAC2" s="41"/>
      <c r="VAD2" s="41"/>
      <c r="VAE2" s="41"/>
      <c r="VAF2" s="41"/>
      <c r="VAG2" s="41"/>
      <c r="VAH2" s="41"/>
      <c r="VAI2" s="41"/>
      <c r="VAJ2" s="41"/>
      <c r="VAK2" s="41"/>
      <c r="VAL2" s="41"/>
      <c r="VAM2" s="41"/>
      <c r="VAN2" s="41"/>
      <c r="VAO2" s="41"/>
      <c r="VAP2" s="41"/>
      <c r="VAQ2" s="41"/>
      <c r="VAR2" s="41"/>
      <c r="VAS2" s="41"/>
      <c r="VAT2" s="41"/>
      <c r="VAU2" s="41"/>
      <c r="VAV2" s="41"/>
      <c r="VAW2" s="41"/>
      <c r="VAX2" s="41"/>
      <c r="VAY2" s="41"/>
      <c r="VAZ2" s="41"/>
      <c r="VBA2" s="41"/>
      <c r="VBB2" s="41"/>
      <c r="VBC2" s="41"/>
      <c r="VBD2" s="41"/>
      <c r="VBE2" s="41"/>
      <c r="VBF2" s="41"/>
      <c r="VBG2" s="41"/>
      <c r="VBH2" s="41"/>
      <c r="VBI2" s="41"/>
      <c r="VBJ2" s="41"/>
      <c r="VBK2" s="41"/>
      <c r="VBL2" s="41"/>
      <c r="VBM2" s="41"/>
      <c r="VBN2" s="41"/>
      <c r="VBO2" s="41"/>
      <c r="VBP2" s="41"/>
      <c r="VBQ2" s="41"/>
      <c r="VBR2" s="41"/>
      <c r="VBS2" s="41"/>
      <c r="VBT2" s="41"/>
      <c r="VBU2" s="41"/>
      <c r="VBV2" s="41"/>
      <c r="VBW2" s="41"/>
      <c r="VBX2" s="41"/>
      <c r="VBY2" s="41"/>
      <c r="VBZ2" s="41"/>
      <c r="VCA2" s="41"/>
      <c r="VCB2" s="41"/>
      <c r="VCC2" s="41"/>
      <c r="VCD2" s="41"/>
      <c r="VCE2" s="41"/>
      <c r="VCF2" s="41"/>
      <c r="VCG2" s="41"/>
      <c r="VCH2" s="41"/>
      <c r="VCI2" s="41"/>
      <c r="VCJ2" s="41"/>
      <c r="VCK2" s="41"/>
      <c r="VCL2" s="41"/>
      <c r="VCM2" s="41"/>
      <c r="VCN2" s="41"/>
      <c r="VCO2" s="41"/>
      <c r="VCP2" s="41"/>
      <c r="VCQ2" s="41"/>
      <c r="VCR2" s="41"/>
      <c r="VCS2" s="41"/>
      <c r="VCT2" s="41"/>
      <c r="VCU2" s="41"/>
      <c r="VCV2" s="41"/>
      <c r="VCW2" s="41"/>
      <c r="VCX2" s="41"/>
      <c r="VCY2" s="41"/>
      <c r="VCZ2" s="41"/>
      <c r="VDA2" s="41"/>
      <c r="VDB2" s="41"/>
      <c r="VDC2" s="41"/>
      <c r="VDD2" s="41"/>
      <c r="VDE2" s="41"/>
      <c r="VDF2" s="41"/>
      <c r="VDG2" s="41"/>
      <c r="VDH2" s="41"/>
      <c r="VDI2" s="41"/>
      <c r="VDJ2" s="41"/>
      <c r="VDK2" s="41"/>
      <c r="VDL2" s="41"/>
      <c r="VDM2" s="41"/>
      <c r="VDN2" s="41"/>
      <c r="VDO2" s="41"/>
      <c r="VDP2" s="41"/>
      <c r="VDQ2" s="41"/>
      <c r="VDR2" s="41"/>
      <c r="VDS2" s="41"/>
      <c r="VDT2" s="41"/>
      <c r="VDU2" s="41"/>
      <c r="VDV2" s="41"/>
      <c r="VDW2" s="41"/>
      <c r="VDX2" s="41"/>
      <c r="VDY2" s="41"/>
      <c r="VDZ2" s="41"/>
      <c r="VEA2" s="41"/>
      <c r="VEB2" s="41"/>
      <c r="VEC2" s="41"/>
      <c r="VED2" s="41"/>
      <c r="VEE2" s="41"/>
      <c r="VEF2" s="41"/>
      <c r="VEG2" s="41"/>
      <c r="VEH2" s="41"/>
      <c r="VEI2" s="41"/>
      <c r="VEJ2" s="41"/>
      <c r="VEK2" s="41"/>
      <c r="VEL2" s="41"/>
      <c r="VEM2" s="41"/>
      <c r="VEN2" s="41"/>
      <c r="VEO2" s="41"/>
      <c r="VEP2" s="41"/>
      <c r="VEQ2" s="41"/>
      <c r="VER2" s="41"/>
      <c r="VES2" s="41"/>
      <c r="VET2" s="41"/>
      <c r="VEU2" s="41"/>
      <c r="VEV2" s="41"/>
      <c r="VEW2" s="41"/>
      <c r="VEX2" s="41"/>
      <c r="VEY2" s="41"/>
      <c r="VEZ2" s="41"/>
      <c r="VFA2" s="41"/>
      <c r="VFB2" s="41"/>
      <c r="VFC2" s="41"/>
      <c r="VFD2" s="41"/>
      <c r="VFE2" s="41"/>
      <c r="VFF2" s="41"/>
      <c r="VFG2" s="41"/>
      <c r="VFH2" s="41"/>
      <c r="VFI2" s="41"/>
      <c r="VFJ2" s="41"/>
      <c r="VFK2" s="41"/>
      <c r="VFL2" s="41"/>
      <c r="VFM2" s="41"/>
      <c r="VFN2" s="41"/>
      <c r="VFO2" s="41"/>
      <c r="VFP2" s="41"/>
      <c r="VFQ2" s="41"/>
      <c r="VFR2" s="41"/>
      <c r="VFS2" s="41"/>
      <c r="VFT2" s="41"/>
      <c r="VFU2" s="41"/>
      <c r="VFV2" s="41"/>
      <c r="VFW2" s="41"/>
      <c r="VFX2" s="41"/>
      <c r="VFY2" s="41"/>
      <c r="VFZ2" s="41"/>
      <c r="VGA2" s="41"/>
      <c r="VGB2" s="41"/>
      <c r="VGC2" s="41"/>
      <c r="VGD2" s="41"/>
      <c r="VGE2" s="41"/>
      <c r="VGF2" s="41"/>
      <c r="VGG2" s="41"/>
      <c r="VGH2" s="41"/>
      <c r="VGI2" s="41"/>
      <c r="VGJ2" s="41"/>
      <c r="VGK2" s="41"/>
      <c r="VGL2" s="41"/>
      <c r="VGM2" s="41"/>
      <c r="VGN2" s="41"/>
      <c r="VGO2" s="41"/>
      <c r="VGP2" s="41"/>
      <c r="VGQ2" s="41"/>
      <c r="VGR2" s="41"/>
      <c r="VGS2" s="41"/>
      <c r="VGT2" s="41"/>
      <c r="VGU2" s="41"/>
      <c r="VGV2" s="41"/>
      <c r="VGW2" s="41"/>
      <c r="VGX2" s="41"/>
      <c r="VGY2" s="41"/>
      <c r="VGZ2" s="41"/>
      <c r="VHA2" s="41"/>
      <c r="VHB2" s="41"/>
      <c r="VHC2" s="41"/>
      <c r="VHD2" s="41"/>
      <c r="VHE2" s="41"/>
      <c r="VHF2" s="41"/>
      <c r="VHG2" s="41"/>
      <c r="VHH2" s="41"/>
      <c r="VHI2" s="41"/>
      <c r="VHJ2" s="41"/>
      <c r="VHK2" s="41"/>
      <c r="VHL2" s="41"/>
      <c r="VHM2" s="41"/>
      <c r="VHN2" s="41"/>
      <c r="VHO2" s="41"/>
      <c r="VHP2" s="41"/>
      <c r="VHQ2" s="41"/>
      <c r="VHR2" s="41"/>
      <c r="VHS2" s="41"/>
      <c r="VHT2" s="41"/>
      <c r="VHU2" s="41"/>
      <c r="VHV2" s="41"/>
      <c r="VHW2" s="41"/>
      <c r="VHX2" s="41"/>
      <c r="VHY2" s="41"/>
      <c r="VHZ2" s="41"/>
      <c r="VIA2" s="41"/>
      <c r="VIB2" s="41"/>
      <c r="VIC2" s="41"/>
      <c r="VID2" s="41"/>
      <c r="VIE2" s="41"/>
      <c r="VIF2" s="41"/>
      <c r="VIG2" s="41"/>
      <c r="VIH2" s="41"/>
      <c r="VII2" s="41"/>
      <c r="VIJ2" s="41"/>
      <c r="VIK2" s="41"/>
      <c r="VIL2" s="41"/>
      <c r="VIM2" s="41"/>
      <c r="VIN2" s="41"/>
      <c r="VIO2" s="41"/>
      <c r="VIP2" s="41"/>
      <c r="VIQ2" s="41"/>
      <c r="VIR2" s="41"/>
      <c r="VIS2" s="41"/>
      <c r="VIT2" s="41"/>
      <c r="VIU2" s="41"/>
      <c r="VIV2" s="41"/>
      <c r="VIW2" s="41"/>
      <c r="VIX2" s="41"/>
      <c r="VIY2" s="41"/>
      <c r="VIZ2" s="41"/>
      <c r="VJA2" s="41"/>
      <c r="VJB2" s="41"/>
      <c r="VJC2" s="41"/>
      <c r="VJD2" s="41"/>
      <c r="VJE2" s="41"/>
      <c r="VJF2" s="41"/>
      <c r="VJG2" s="41"/>
      <c r="VJH2" s="41"/>
      <c r="VJI2" s="41"/>
      <c r="VJJ2" s="41"/>
      <c r="VJK2" s="41"/>
      <c r="VJL2" s="41"/>
      <c r="VJM2" s="41"/>
      <c r="VJN2" s="41"/>
      <c r="VJO2" s="41"/>
      <c r="VJP2" s="41"/>
      <c r="VJQ2" s="41"/>
      <c r="VJR2" s="41"/>
      <c r="VJS2" s="41"/>
      <c r="VJT2" s="41"/>
      <c r="VJU2" s="41"/>
      <c r="VJV2" s="41"/>
      <c r="VJW2" s="41"/>
      <c r="VJX2" s="41"/>
      <c r="VJY2" s="41"/>
      <c r="VJZ2" s="41"/>
      <c r="VKA2" s="41"/>
      <c r="VKB2" s="41"/>
      <c r="VKC2" s="41"/>
      <c r="VKD2" s="41"/>
      <c r="VKE2" s="41"/>
      <c r="VKF2" s="41"/>
      <c r="VKG2" s="41"/>
      <c r="VKH2" s="41"/>
      <c r="VKI2" s="41"/>
      <c r="VKJ2" s="41"/>
      <c r="VKK2" s="41"/>
      <c r="VKL2" s="41"/>
      <c r="VKM2" s="41"/>
      <c r="VKN2" s="41"/>
      <c r="VKO2" s="41"/>
      <c r="VKP2" s="41"/>
      <c r="VKQ2" s="41"/>
      <c r="VKR2" s="41"/>
      <c r="VKS2" s="41"/>
      <c r="VKT2" s="41"/>
      <c r="VKU2" s="41"/>
      <c r="VKV2" s="41"/>
      <c r="VKW2" s="41"/>
      <c r="VKX2" s="41"/>
      <c r="VKY2" s="41"/>
      <c r="VKZ2" s="41"/>
      <c r="VLA2" s="41"/>
      <c r="VLB2" s="41"/>
      <c r="VLC2" s="41"/>
      <c r="VLD2" s="41"/>
      <c r="VLE2" s="41"/>
      <c r="VLF2" s="41"/>
      <c r="VLG2" s="41"/>
      <c r="VLH2" s="41"/>
      <c r="VLI2" s="41"/>
      <c r="VLJ2" s="41"/>
      <c r="VLK2" s="41"/>
      <c r="VLL2" s="41"/>
      <c r="VLM2" s="41"/>
      <c r="VLN2" s="41"/>
      <c r="VLO2" s="41"/>
      <c r="VLP2" s="41"/>
      <c r="VLQ2" s="41"/>
      <c r="VLR2" s="41"/>
      <c r="VLS2" s="41"/>
      <c r="VLT2" s="41"/>
      <c r="VLU2" s="41"/>
      <c r="VLV2" s="41"/>
      <c r="VLW2" s="41"/>
      <c r="VLX2" s="41"/>
      <c r="VLY2" s="41"/>
      <c r="VLZ2" s="41"/>
      <c r="VMA2" s="41"/>
      <c r="VMB2" s="41"/>
      <c r="VMC2" s="41"/>
      <c r="VMD2" s="41"/>
      <c r="VME2" s="41"/>
      <c r="VMF2" s="41"/>
      <c r="VMG2" s="41"/>
      <c r="VMH2" s="41"/>
      <c r="VMI2" s="41"/>
      <c r="VMJ2" s="41"/>
      <c r="VMK2" s="41"/>
      <c r="VML2" s="41"/>
      <c r="VMM2" s="41"/>
      <c r="VMN2" s="41"/>
      <c r="VMO2" s="41"/>
      <c r="VMP2" s="41"/>
      <c r="VMQ2" s="41"/>
      <c r="VMR2" s="41"/>
      <c r="VMS2" s="41"/>
      <c r="VMT2" s="41"/>
      <c r="VMU2" s="41"/>
      <c r="VMV2" s="41"/>
      <c r="VMW2" s="41"/>
      <c r="VMX2" s="41"/>
      <c r="VMY2" s="41"/>
      <c r="VMZ2" s="41"/>
      <c r="VNA2" s="41"/>
      <c r="VNB2" s="41"/>
      <c r="VNC2" s="41"/>
      <c r="VND2" s="41"/>
      <c r="VNE2" s="41"/>
      <c r="VNF2" s="41"/>
      <c r="VNG2" s="41"/>
      <c r="VNH2" s="41"/>
      <c r="VNI2" s="41"/>
      <c r="VNJ2" s="41"/>
      <c r="VNK2" s="41"/>
      <c r="VNL2" s="41"/>
      <c r="VNM2" s="41"/>
      <c r="VNN2" s="41"/>
      <c r="VNO2" s="41"/>
      <c r="VNP2" s="41"/>
      <c r="VNQ2" s="41"/>
      <c r="VNR2" s="41"/>
      <c r="VNS2" s="41"/>
      <c r="VNT2" s="41"/>
      <c r="VNU2" s="41"/>
      <c r="VNV2" s="41"/>
      <c r="VNW2" s="41"/>
      <c r="VNX2" s="41"/>
      <c r="VNY2" s="41"/>
      <c r="VNZ2" s="41"/>
      <c r="VOA2" s="41"/>
      <c r="VOB2" s="41"/>
      <c r="VOC2" s="41"/>
      <c r="VOD2" s="41"/>
      <c r="VOE2" s="41"/>
      <c r="VOF2" s="41"/>
      <c r="VOG2" s="41"/>
      <c r="VOH2" s="41"/>
      <c r="VOI2" s="41"/>
      <c r="VOJ2" s="41"/>
      <c r="VOK2" s="41"/>
      <c r="VOL2" s="41"/>
      <c r="VOM2" s="41"/>
      <c r="VON2" s="41"/>
      <c r="VOO2" s="41"/>
      <c r="VOP2" s="41"/>
      <c r="VOQ2" s="41"/>
      <c r="VOR2" s="41"/>
      <c r="VOS2" s="41"/>
      <c r="VOT2" s="41"/>
      <c r="VOU2" s="41"/>
      <c r="VOV2" s="41"/>
      <c r="VOW2" s="41"/>
      <c r="VOX2" s="41"/>
      <c r="VOY2" s="41"/>
      <c r="VOZ2" s="41"/>
      <c r="VPA2" s="41"/>
      <c r="VPB2" s="41"/>
      <c r="VPC2" s="41"/>
      <c r="VPD2" s="41"/>
      <c r="VPE2" s="41"/>
      <c r="VPF2" s="41"/>
      <c r="VPG2" s="41"/>
      <c r="VPH2" s="41"/>
      <c r="VPI2" s="41"/>
      <c r="VPJ2" s="41"/>
      <c r="VPK2" s="41"/>
      <c r="VPL2" s="41"/>
      <c r="VPM2" s="41"/>
      <c r="VPN2" s="41"/>
      <c r="VPO2" s="41"/>
      <c r="VPP2" s="41"/>
      <c r="VPQ2" s="41"/>
      <c r="VPR2" s="41"/>
      <c r="VPS2" s="41"/>
      <c r="VPT2" s="41"/>
      <c r="VPU2" s="41"/>
      <c r="VPV2" s="41"/>
      <c r="VPW2" s="41"/>
      <c r="VPX2" s="41"/>
      <c r="VPY2" s="41"/>
      <c r="VPZ2" s="41"/>
      <c r="VQA2" s="41"/>
      <c r="VQB2" s="41"/>
      <c r="VQC2" s="41"/>
      <c r="VQD2" s="41"/>
      <c r="VQE2" s="41"/>
      <c r="VQF2" s="41"/>
      <c r="VQG2" s="41"/>
      <c r="VQH2" s="41"/>
      <c r="VQI2" s="41"/>
      <c r="VQJ2" s="41"/>
      <c r="VQK2" s="41"/>
      <c r="VQL2" s="41"/>
      <c r="VQM2" s="41"/>
      <c r="VQN2" s="41"/>
      <c r="VQO2" s="41"/>
      <c r="VQP2" s="41"/>
      <c r="VQQ2" s="41"/>
      <c r="VQR2" s="41"/>
      <c r="VQS2" s="41"/>
      <c r="VQT2" s="41"/>
      <c r="VQU2" s="41"/>
      <c r="VQV2" s="41"/>
      <c r="VQW2" s="41"/>
      <c r="VQX2" s="41"/>
      <c r="VQY2" s="41"/>
      <c r="VQZ2" s="41"/>
      <c r="VRA2" s="41"/>
      <c r="VRB2" s="41"/>
      <c r="VRC2" s="41"/>
      <c r="VRD2" s="41"/>
      <c r="VRE2" s="41"/>
      <c r="VRF2" s="41"/>
      <c r="VRG2" s="41"/>
      <c r="VRH2" s="41"/>
      <c r="VRI2" s="41"/>
      <c r="VRJ2" s="41"/>
      <c r="VRK2" s="41"/>
      <c r="VRL2" s="41"/>
      <c r="VRM2" s="41"/>
      <c r="VRN2" s="41"/>
      <c r="VRO2" s="41"/>
      <c r="VRP2" s="41"/>
      <c r="VRQ2" s="41"/>
      <c r="VRR2" s="41"/>
      <c r="VRS2" s="41"/>
      <c r="VRT2" s="41"/>
      <c r="VRU2" s="41"/>
      <c r="VRV2" s="41"/>
      <c r="VRW2" s="41"/>
      <c r="VRX2" s="41"/>
      <c r="VRY2" s="41"/>
      <c r="VRZ2" s="41"/>
      <c r="VSA2" s="41"/>
      <c r="VSB2" s="41"/>
      <c r="VSC2" s="41"/>
      <c r="VSD2" s="41"/>
      <c r="VSE2" s="41"/>
      <c r="VSF2" s="41"/>
      <c r="VSG2" s="41"/>
      <c r="VSH2" s="41"/>
      <c r="VSI2" s="41"/>
      <c r="VSJ2" s="41"/>
      <c r="VSK2" s="41"/>
      <c r="VSL2" s="41"/>
      <c r="VSM2" s="41"/>
      <c r="VSN2" s="41"/>
      <c r="VSO2" s="41"/>
      <c r="VSP2" s="41"/>
      <c r="VSQ2" s="41"/>
      <c r="VSR2" s="41"/>
      <c r="VSS2" s="41"/>
      <c r="VST2" s="41"/>
      <c r="VSU2" s="41"/>
      <c r="VSV2" s="41"/>
      <c r="VSW2" s="41"/>
      <c r="VSX2" s="41"/>
      <c r="VSY2" s="41"/>
      <c r="VSZ2" s="41"/>
      <c r="VTA2" s="41"/>
      <c r="VTB2" s="41"/>
      <c r="VTC2" s="41"/>
      <c r="VTD2" s="41"/>
      <c r="VTE2" s="41"/>
      <c r="VTF2" s="41"/>
      <c r="VTG2" s="41"/>
      <c r="VTH2" s="41"/>
      <c r="VTI2" s="41"/>
      <c r="VTJ2" s="41"/>
      <c r="VTK2" s="41"/>
      <c r="VTL2" s="41"/>
      <c r="VTM2" s="41"/>
      <c r="VTN2" s="41"/>
      <c r="VTO2" s="41"/>
      <c r="VTP2" s="41"/>
      <c r="VTQ2" s="41"/>
      <c r="VTR2" s="41"/>
      <c r="VTS2" s="41"/>
      <c r="VTT2" s="41"/>
      <c r="VTU2" s="41"/>
      <c r="VTV2" s="41"/>
      <c r="VTW2" s="41"/>
      <c r="VTX2" s="41"/>
      <c r="VTY2" s="41"/>
      <c r="VTZ2" s="41"/>
      <c r="VUA2" s="41"/>
      <c r="VUB2" s="41"/>
      <c r="VUC2" s="41"/>
      <c r="VUD2" s="41"/>
      <c r="VUE2" s="41"/>
      <c r="VUF2" s="41"/>
      <c r="VUG2" s="41"/>
      <c r="VUH2" s="41"/>
      <c r="VUI2" s="41"/>
      <c r="VUJ2" s="41"/>
      <c r="VUK2" s="41"/>
      <c r="VUL2" s="41"/>
      <c r="VUM2" s="41"/>
      <c r="VUN2" s="41"/>
      <c r="VUO2" s="41"/>
      <c r="VUP2" s="41"/>
      <c r="VUQ2" s="41"/>
      <c r="VUR2" s="41"/>
      <c r="VUS2" s="41"/>
      <c r="VUT2" s="41"/>
      <c r="VUU2" s="41"/>
      <c r="VUV2" s="41"/>
      <c r="VUW2" s="41"/>
      <c r="VUX2" s="41"/>
      <c r="VUY2" s="41"/>
      <c r="VUZ2" s="41"/>
      <c r="VVA2" s="41"/>
      <c r="VVB2" s="41"/>
      <c r="VVC2" s="41"/>
      <c r="VVD2" s="41"/>
      <c r="VVE2" s="41"/>
      <c r="VVF2" s="41"/>
      <c r="VVG2" s="41"/>
      <c r="VVH2" s="41"/>
      <c r="VVI2" s="41"/>
      <c r="VVJ2" s="41"/>
      <c r="VVK2" s="41"/>
      <c r="VVL2" s="41"/>
      <c r="VVM2" s="41"/>
      <c r="VVN2" s="41"/>
      <c r="VVO2" s="41"/>
      <c r="VVP2" s="41"/>
      <c r="VVQ2" s="41"/>
      <c r="VVR2" s="41"/>
      <c r="VVS2" s="41"/>
      <c r="VVT2" s="41"/>
      <c r="VVU2" s="41"/>
      <c r="VVV2" s="41"/>
      <c r="VVW2" s="41"/>
      <c r="VVX2" s="41"/>
      <c r="VVY2" s="41"/>
      <c r="VVZ2" s="41"/>
      <c r="VWA2" s="41"/>
      <c r="VWB2" s="41"/>
      <c r="VWC2" s="41"/>
      <c r="VWD2" s="41"/>
      <c r="VWE2" s="41"/>
      <c r="VWF2" s="41"/>
      <c r="VWG2" s="41"/>
      <c r="VWH2" s="41"/>
      <c r="VWI2" s="41"/>
      <c r="VWJ2" s="41"/>
      <c r="VWK2" s="41"/>
      <c r="VWL2" s="41"/>
      <c r="VWM2" s="41"/>
      <c r="VWN2" s="41"/>
      <c r="VWO2" s="41"/>
      <c r="VWP2" s="41"/>
      <c r="VWQ2" s="41"/>
      <c r="VWR2" s="41"/>
      <c r="VWS2" s="41"/>
      <c r="VWT2" s="41"/>
      <c r="VWU2" s="41"/>
      <c r="VWV2" s="41"/>
      <c r="VWW2" s="41"/>
      <c r="VWX2" s="41"/>
      <c r="VWY2" s="41"/>
      <c r="VWZ2" s="41"/>
      <c r="VXA2" s="41"/>
      <c r="VXB2" s="41"/>
      <c r="VXC2" s="41"/>
      <c r="VXD2" s="41"/>
      <c r="VXE2" s="41"/>
      <c r="VXF2" s="41"/>
      <c r="VXG2" s="41"/>
      <c r="VXH2" s="41"/>
      <c r="VXI2" s="41"/>
      <c r="VXJ2" s="41"/>
      <c r="VXK2" s="41"/>
      <c r="VXL2" s="41"/>
      <c r="VXM2" s="41"/>
      <c r="VXN2" s="41"/>
      <c r="VXO2" s="41"/>
      <c r="VXP2" s="41"/>
      <c r="VXQ2" s="41"/>
      <c r="VXR2" s="41"/>
      <c r="VXS2" s="41"/>
      <c r="VXT2" s="41"/>
      <c r="VXU2" s="41"/>
      <c r="VXV2" s="41"/>
      <c r="VXW2" s="41"/>
      <c r="VXX2" s="41"/>
      <c r="VXY2" s="41"/>
      <c r="VXZ2" s="41"/>
      <c r="VYA2" s="41"/>
      <c r="VYB2" s="41"/>
      <c r="VYC2" s="41"/>
      <c r="VYD2" s="41"/>
      <c r="VYE2" s="41"/>
      <c r="VYF2" s="41"/>
      <c r="VYG2" s="41"/>
      <c r="VYH2" s="41"/>
      <c r="VYI2" s="41"/>
      <c r="VYJ2" s="41"/>
      <c r="VYK2" s="41"/>
      <c r="VYL2" s="41"/>
      <c r="VYM2" s="41"/>
      <c r="VYN2" s="41"/>
      <c r="VYO2" s="41"/>
      <c r="VYP2" s="41"/>
      <c r="VYQ2" s="41"/>
      <c r="VYR2" s="41"/>
      <c r="VYS2" s="41"/>
      <c r="VYT2" s="41"/>
      <c r="VYU2" s="41"/>
      <c r="VYV2" s="41"/>
      <c r="VYW2" s="41"/>
      <c r="VYX2" s="41"/>
      <c r="VYY2" s="41"/>
      <c r="VYZ2" s="41"/>
      <c r="VZA2" s="41"/>
      <c r="VZB2" s="41"/>
      <c r="VZC2" s="41"/>
      <c r="VZD2" s="41"/>
      <c r="VZE2" s="41"/>
      <c r="VZF2" s="41"/>
      <c r="VZG2" s="41"/>
      <c r="VZH2" s="41"/>
      <c r="VZI2" s="41"/>
      <c r="VZJ2" s="41"/>
      <c r="VZK2" s="41"/>
      <c r="VZL2" s="41"/>
      <c r="VZM2" s="41"/>
      <c r="VZN2" s="41"/>
      <c r="VZO2" s="41"/>
      <c r="VZP2" s="41"/>
      <c r="VZQ2" s="41"/>
      <c r="VZR2" s="41"/>
      <c r="VZS2" s="41"/>
      <c r="VZT2" s="41"/>
      <c r="VZU2" s="41"/>
      <c r="VZV2" s="41"/>
      <c r="VZW2" s="41"/>
      <c r="VZX2" s="41"/>
      <c r="VZY2" s="41"/>
      <c r="VZZ2" s="41"/>
      <c r="WAA2" s="41"/>
      <c r="WAB2" s="41"/>
      <c r="WAC2" s="41"/>
      <c r="WAD2" s="41"/>
      <c r="WAE2" s="41"/>
      <c r="WAF2" s="41"/>
      <c r="WAG2" s="41"/>
      <c r="WAH2" s="41"/>
      <c r="WAI2" s="41"/>
      <c r="WAJ2" s="41"/>
      <c r="WAK2" s="41"/>
      <c r="WAL2" s="41"/>
      <c r="WAM2" s="41"/>
      <c r="WAN2" s="41"/>
      <c r="WAO2" s="41"/>
      <c r="WAP2" s="41"/>
      <c r="WAQ2" s="41"/>
      <c r="WAR2" s="41"/>
      <c r="WAS2" s="41"/>
      <c r="WAT2" s="41"/>
      <c r="WAU2" s="41"/>
      <c r="WAV2" s="41"/>
      <c r="WAW2" s="41"/>
      <c r="WAX2" s="41"/>
      <c r="WAY2" s="41"/>
      <c r="WAZ2" s="41"/>
      <c r="WBA2" s="41"/>
      <c r="WBB2" s="41"/>
      <c r="WBC2" s="41"/>
      <c r="WBD2" s="41"/>
      <c r="WBE2" s="41"/>
      <c r="WBF2" s="41"/>
      <c r="WBG2" s="41"/>
      <c r="WBH2" s="41"/>
      <c r="WBI2" s="41"/>
      <c r="WBJ2" s="41"/>
      <c r="WBK2" s="41"/>
      <c r="WBL2" s="41"/>
      <c r="WBM2" s="41"/>
      <c r="WBN2" s="41"/>
      <c r="WBO2" s="41"/>
      <c r="WBP2" s="41"/>
      <c r="WBQ2" s="41"/>
      <c r="WBR2" s="41"/>
      <c r="WBS2" s="41"/>
      <c r="WBT2" s="41"/>
      <c r="WBU2" s="41"/>
      <c r="WBV2" s="41"/>
      <c r="WBW2" s="41"/>
      <c r="WBX2" s="41"/>
      <c r="WBY2" s="41"/>
      <c r="WBZ2" s="41"/>
      <c r="WCA2" s="41"/>
      <c r="WCB2" s="41"/>
      <c r="WCC2" s="41"/>
      <c r="WCD2" s="41"/>
      <c r="WCE2" s="41"/>
      <c r="WCF2" s="41"/>
      <c r="WCG2" s="41"/>
      <c r="WCH2" s="41"/>
      <c r="WCI2" s="41"/>
      <c r="WCJ2" s="41"/>
      <c r="WCK2" s="41"/>
      <c r="WCL2" s="41"/>
      <c r="WCM2" s="41"/>
      <c r="WCN2" s="41"/>
      <c r="WCO2" s="41"/>
      <c r="WCP2" s="41"/>
      <c r="WCQ2" s="41"/>
      <c r="WCR2" s="41"/>
      <c r="WCS2" s="41"/>
      <c r="WCT2" s="41"/>
      <c r="WCU2" s="41"/>
      <c r="WCV2" s="41"/>
      <c r="WCW2" s="41"/>
      <c r="WCX2" s="41"/>
      <c r="WCY2" s="41"/>
      <c r="WCZ2" s="41"/>
      <c r="WDA2" s="41"/>
      <c r="WDB2" s="41"/>
      <c r="WDC2" s="41"/>
      <c r="WDD2" s="41"/>
      <c r="WDE2" s="41"/>
      <c r="WDF2" s="41"/>
      <c r="WDG2" s="41"/>
      <c r="WDH2" s="41"/>
      <c r="WDI2" s="41"/>
      <c r="WDJ2" s="41"/>
      <c r="WDK2" s="41"/>
      <c r="WDL2" s="41"/>
      <c r="WDM2" s="41"/>
      <c r="WDN2" s="41"/>
      <c r="WDO2" s="41"/>
      <c r="WDP2" s="41"/>
      <c r="WDQ2" s="41"/>
      <c r="WDR2" s="41"/>
      <c r="WDS2" s="41"/>
      <c r="WDT2" s="41"/>
      <c r="WDU2" s="41"/>
      <c r="WDV2" s="41"/>
      <c r="WDW2" s="41"/>
      <c r="WDX2" s="41"/>
      <c r="WDY2" s="41"/>
      <c r="WDZ2" s="41"/>
      <c r="WEA2" s="41"/>
      <c r="WEB2" s="41"/>
      <c r="WEC2" s="41"/>
      <c r="WED2" s="41"/>
      <c r="WEE2" s="41"/>
      <c r="WEF2" s="41"/>
      <c r="WEG2" s="41"/>
      <c r="WEH2" s="41"/>
      <c r="WEI2" s="41"/>
      <c r="WEJ2" s="41"/>
      <c r="WEK2" s="41"/>
      <c r="WEL2" s="41"/>
      <c r="WEM2" s="41"/>
      <c r="WEN2" s="41"/>
      <c r="WEO2" s="41"/>
      <c r="WEP2" s="41"/>
      <c r="WEQ2" s="41"/>
      <c r="WER2" s="41"/>
      <c r="WES2" s="41"/>
      <c r="WET2" s="41"/>
      <c r="WEU2" s="41"/>
      <c r="WEV2" s="41"/>
      <c r="WEW2" s="41"/>
      <c r="WEX2" s="41"/>
      <c r="WEY2" s="41"/>
      <c r="WEZ2" s="41"/>
      <c r="WFA2" s="41"/>
      <c r="WFB2" s="41"/>
      <c r="WFC2" s="41"/>
      <c r="WFD2" s="41"/>
      <c r="WFE2" s="41"/>
      <c r="WFF2" s="41"/>
      <c r="WFG2" s="41"/>
      <c r="WFH2" s="41"/>
      <c r="WFI2" s="41"/>
      <c r="WFJ2" s="41"/>
      <c r="WFK2" s="41"/>
      <c r="WFL2" s="41"/>
      <c r="WFM2" s="41"/>
      <c r="WFN2" s="41"/>
      <c r="WFO2" s="41"/>
      <c r="WFP2" s="41"/>
      <c r="WFQ2" s="41"/>
      <c r="WFR2" s="41"/>
      <c r="WFS2" s="41"/>
      <c r="WFT2" s="41"/>
      <c r="WFU2" s="41"/>
      <c r="WFV2" s="41"/>
      <c r="WFW2" s="41"/>
      <c r="WFX2" s="41"/>
      <c r="WFY2" s="41"/>
      <c r="WFZ2" s="41"/>
      <c r="WGA2" s="41"/>
      <c r="WGB2" s="41"/>
      <c r="WGC2" s="41"/>
      <c r="WGD2" s="41"/>
      <c r="WGE2" s="41"/>
      <c r="WGF2" s="41"/>
      <c r="WGG2" s="41"/>
      <c r="WGH2" s="41"/>
      <c r="WGI2" s="41"/>
      <c r="WGJ2" s="41"/>
      <c r="WGK2" s="41"/>
      <c r="WGL2" s="41"/>
      <c r="WGM2" s="41"/>
      <c r="WGN2" s="41"/>
      <c r="WGO2" s="41"/>
      <c r="WGP2" s="41"/>
      <c r="WGQ2" s="41"/>
      <c r="WGR2" s="41"/>
      <c r="WGS2" s="41"/>
      <c r="WGT2" s="41"/>
      <c r="WGU2" s="41"/>
      <c r="WGV2" s="41"/>
      <c r="WGW2" s="41"/>
      <c r="WGX2" s="41"/>
      <c r="WGY2" s="41"/>
      <c r="WGZ2" s="41"/>
      <c r="WHA2" s="41"/>
      <c r="WHB2" s="41"/>
      <c r="WHC2" s="41"/>
      <c r="WHD2" s="41"/>
      <c r="WHE2" s="41"/>
      <c r="WHF2" s="41"/>
      <c r="WHG2" s="41"/>
      <c r="WHH2" s="41"/>
      <c r="WHI2" s="41"/>
      <c r="WHJ2" s="41"/>
      <c r="WHK2" s="41"/>
      <c r="WHL2" s="41"/>
      <c r="WHM2" s="41"/>
      <c r="WHN2" s="41"/>
      <c r="WHO2" s="41"/>
      <c r="WHP2" s="41"/>
      <c r="WHQ2" s="41"/>
      <c r="WHR2" s="41"/>
      <c r="WHS2" s="41"/>
      <c r="WHT2" s="41"/>
      <c r="WHU2" s="41"/>
      <c r="WHV2" s="41"/>
      <c r="WHW2" s="41"/>
      <c r="WHX2" s="41"/>
      <c r="WHY2" s="41"/>
      <c r="WHZ2" s="41"/>
      <c r="WIA2" s="41"/>
      <c r="WIB2" s="41"/>
      <c r="WIC2" s="41"/>
      <c r="WID2" s="41"/>
      <c r="WIE2" s="41"/>
      <c r="WIF2" s="41"/>
      <c r="WIG2" s="41"/>
      <c r="WIH2" s="41"/>
      <c r="WII2" s="41"/>
      <c r="WIJ2" s="41"/>
      <c r="WIK2" s="41"/>
      <c r="WIL2" s="41"/>
      <c r="WIM2" s="41"/>
      <c r="WIN2" s="41"/>
      <c r="WIO2" s="41"/>
      <c r="WIP2" s="41"/>
      <c r="WIQ2" s="41"/>
      <c r="WIR2" s="41"/>
      <c r="WIS2" s="41"/>
      <c r="WIT2" s="41"/>
      <c r="WIU2" s="41"/>
      <c r="WIV2" s="41"/>
      <c r="WIW2" s="41"/>
      <c r="WIX2" s="41"/>
      <c r="WIY2" s="41"/>
      <c r="WIZ2" s="41"/>
      <c r="WJA2" s="41"/>
      <c r="WJB2" s="41"/>
      <c r="WJC2" s="41"/>
      <c r="WJD2" s="41"/>
      <c r="WJE2" s="41"/>
      <c r="WJF2" s="41"/>
      <c r="WJG2" s="41"/>
      <c r="WJH2" s="41"/>
      <c r="WJI2" s="41"/>
      <c r="WJJ2" s="41"/>
      <c r="WJK2" s="41"/>
      <c r="WJL2" s="41"/>
      <c r="WJM2" s="41"/>
      <c r="WJN2" s="41"/>
      <c r="WJO2" s="41"/>
      <c r="WJP2" s="41"/>
      <c r="WJQ2" s="41"/>
      <c r="WJR2" s="41"/>
      <c r="WJS2" s="41"/>
      <c r="WJT2" s="41"/>
      <c r="WJU2" s="41"/>
      <c r="WJV2" s="41"/>
      <c r="WJW2" s="41"/>
      <c r="WJX2" s="41"/>
      <c r="WJY2" s="41"/>
      <c r="WJZ2" s="41"/>
      <c r="WKA2" s="41"/>
      <c r="WKB2" s="41"/>
      <c r="WKC2" s="41"/>
      <c r="WKD2" s="41"/>
      <c r="WKE2" s="41"/>
      <c r="WKF2" s="41"/>
      <c r="WKG2" s="41"/>
      <c r="WKH2" s="41"/>
      <c r="WKI2" s="41"/>
      <c r="WKJ2" s="41"/>
      <c r="WKK2" s="41"/>
      <c r="WKL2" s="41"/>
      <c r="WKM2" s="41"/>
      <c r="WKN2" s="41"/>
      <c r="WKO2" s="41"/>
      <c r="WKP2" s="41"/>
      <c r="WKQ2" s="41"/>
      <c r="WKR2" s="41"/>
      <c r="WKS2" s="41"/>
      <c r="WKT2" s="41"/>
      <c r="WKU2" s="41"/>
      <c r="WKV2" s="41"/>
      <c r="WKW2" s="41"/>
      <c r="WKX2" s="41"/>
      <c r="WKY2" s="41"/>
      <c r="WKZ2" s="41"/>
      <c r="WLA2" s="41"/>
      <c r="WLB2" s="41"/>
      <c r="WLC2" s="41"/>
      <c r="WLD2" s="41"/>
      <c r="WLE2" s="41"/>
      <c r="WLF2" s="41"/>
      <c r="WLG2" s="41"/>
      <c r="WLH2" s="41"/>
      <c r="WLI2" s="41"/>
      <c r="WLJ2" s="41"/>
      <c r="WLK2" s="41"/>
      <c r="WLL2" s="41"/>
      <c r="WLM2" s="41"/>
      <c r="WLN2" s="41"/>
      <c r="WLO2" s="41"/>
      <c r="WLP2" s="41"/>
      <c r="WLQ2" s="41"/>
      <c r="WLR2" s="41"/>
      <c r="WLS2" s="41"/>
      <c r="WLT2" s="41"/>
      <c r="WLU2" s="41"/>
      <c r="WLV2" s="41"/>
      <c r="WLW2" s="41"/>
      <c r="WLX2" s="41"/>
      <c r="WLY2" s="41"/>
      <c r="WLZ2" s="41"/>
      <c r="WMA2" s="41"/>
      <c r="WMB2" s="41"/>
      <c r="WMC2" s="41"/>
      <c r="WMD2" s="41"/>
      <c r="WME2" s="41"/>
      <c r="WMF2" s="41"/>
      <c r="WMG2" s="41"/>
      <c r="WMH2" s="41"/>
      <c r="WMI2" s="41"/>
      <c r="WMJ2" s="41"/>
      <c r="WMK2" s="41"/>
      <c r="WML2" s="41"/>
      <c r="WMM2" s="41"/>
      <c r="WMN2" s="41"/>
      <c r="WMO2" s="41"/>
      <c r="WMP2" s="41"/>
      <c r="WMQ2" s="41"/>
      <c r="WMR2" s="41"/>
      <c r="WMS2" s="41"/>
      <c r="WMT2" s="41"/>
      <c r="WMU2" s="41"/>
      <c r="WMV2" s="41"/>
      <c r="WMW2" s="41"/>
      <c r="WMX2" s="41"/>
      <c r="WMY2" s="41"/>
      <c r="WMZ2" s="41"/>
      <c r="WNA2" s="41"/>
      <c r="WNB2" s="41"/>
      <c r="WNC2" s="41"/>
      <c r="WND2" s="41"/>
      <c r="WNE2" s="41"/>
      <c r="WNF2" s="41"/>
      <c r="WNG2" s="41"/>
      <c r="WNH2" s="41"/>
      <c r="WNI2" s="41"/>
      <c r="WNJ2" s="41"/>
      <c r="WNK2" s="41"/>
      <c r="WNL2" s="41"/>
      <c r="WNM2" s="41"/>
      <c r="WNN2" s="41"/>
      <c r="WNO2" s="41"/>
      <c r="WNP2" s="41"/>
      <c r="WNQ2" s="41"/>
      <c r="WNR2" s="41"/>
      <c r="WNS2" s="41"/>
      <c r="WNT2" s="41"/>
      <c r="WNU2" s="41"/>
      <c r="WNV2" s="41"/>
      <c r="WNW2" s="41"/>
      <c r="WNX2" s="41"/>
      <c r="WNY2" s="41"/>
      <c r="WNZ2" s="41"/>
      <c r="WOA2" s="41"/>
      <c r="WOB2" s="41"/>
      <c r="WOC2" s="41"/>
      <c r="WOD2" s="41"/>
      <c r="WOE2" s="41"/>
      <c r="WOF2" s="41"/>
      <c r="WOG2" s="41"/>
      <c r="WOH2" s="41"/>
      <c r="WOI2" s="41"/>
      <c r="WOJ2" s="41"/>
      <c r="WOK2" s="41"/>
      <c r="WOL2" s="41"/>
      <c r="WOM2" s="41"/>
      <c r="WON2" s="41"/>
      <c r="WOO2" s="41"/>
      <c r="WOP2" s="41"/>
      <c r="WOQ2" s="41"/>
      <c r="WOR2" s="41"/>
      <c r="WOS2" s="41"/>
      <c r="WOT2" s="41"/>
      <c r="WOU2" s="41"/>
      <c r="WOV2" s="41"/>
      <c r="WOW2" s="41"/>
      <c r="WOX2" s="41"/>
      <c r="WOY2" s="41"/>
      <c r="WOZ2" s="41"/>
      <c r="WPA2" s="41"/>
      <c r="WPB2" s="41"/>
      <c r="WPC2" s="41"/>
      <c r="WPD2" s="41"/>
      <c r="WPE2" s="41"/>
      <c r="WPF2" s="41"/>
      <c r="WPG2" s="41"/>
      <c r="WPH2" s="41"/>
      <c r="WPI2" s="41"/>
      <c r="WPJ2" s="41"/>
      <c r="WPK2" s="41"/>
      <c r="WPL2" s="41"/>
      <c r="WPM2" s="41"/>
      <c r="WPN2" s="41"/>
      <c r="WPO2" s="41"/>
      <c r="WPP2" s="41"/>
      <c r="WPQ2" s="41"/>
      <c r="WPR2" s="41"/>
      <c r="WPS2" s="41"/>
      <c r="WPT2" s="41"/>
      <c r="WPU2" s="41"/>
      <c r="WPV2" s="41"/>
      <c r="WPW2" s="41"/>
      <c r="WPX2" s="41"/>
      <c r="WPY2" s="41"/>
      <c r="WPZ2" s="41"/>
      <c r="WQA2" s="41"/>
      <c r="WQB2" s="41"/>
      <c r="WQC2" s="41"/>
      <c r="WQD2" s="41"/>
      <c r="WQE2" s="41"/>
      <c r="WQF2" s="41"/>
      <c r="WQG2" s="41"/>
      <c r="WQH2" s="41"/>
      <c r="WQI2" s="41"/>
      <c r="WQJ2" s="41"/>
      <c r="WQK2" s="41"/>
      <c r="WQL2" s="41"/>
      <c r="WQM2" s="41"/>
      <c r="WQN2" s="41"/>
      <c r="WQO2" s="41"/>
      <c r="WQP2" s="41"/>
      <c r="WQQ2" s="41"/>
      <c r="WQR2" s="41"/>
      <c r="WQS2" s="41"/>
      <c r="WQT2" s="41"/>
      <c r="WQU2" s="41"/>
      <c r="WQV2" s="41"/>
      <c r="WQW2" s="41"/>
      <c r="WQX2" s="41"/>
      <c r="WQY2" s="41"/>
      <c r="WQZ2" s="41"/>
      <c r="WRA2" s="41"/>
      <c r="WRB2" s="41"/>
      <c r="WRC2" s="41"/>
      <c r="WRD2" s="41"/>
      <c r="WRE2" s="41"/>
      <c r="WRF2" s="41"/>
      <c r="WRG2" s="41"/>
      <c r="WRH2" s="41"/>
      <c r="WRI2" s="41"/>
      <c r="WRJ2" s="41"/>
      <c r="WRK2" s="41"/>
      <c r="WRL2" s="41"/>
      <c r="WRM2" s="41"/>
      <c r="WRN2" s="41"/>
      <c r="WRO2" s="41"/>
      <c r="WRP2" s="41"/>
      <c r="WRQ2" s="41"/>
      <c r="WRR2" s="41"/>
      <c r="WRS2" s="41"/>
      <c r="WRT2" s="41"/>
      <c r="WRU2" s="41"/>
      <c r="WRV2" s="41"/>
      <c r="WRW2" s="41"/>
      <c r="WRX2" s="41"/>
      <c r="WRY2" s="41"/>
      <c r="WRZ2" s="41"/>
      <c r="WSA2" s="41"/>
      <c r="WSB2" s="41"/>
      <c r="WSC2" s="41"/>
      <c r="WSD2" s="41"/>
      <c r="WSE2" s="41"/>
      <c r="WSF2" s="41"/>
      <c r="WSG2" s="41"/>
      <c r="WSH2" s="41"/>
      <c r="WSI2" s="41"/>
      <c r="WSJ2" s="41"/>
      <c r="WSK2" s="41"/>
      <c r="WSL2" s="41"/>
      <c r="WSM2" s="41"/>
      <c r="WSN2" s="41"/>
      <c r="WSO2" s="41"/>
      <c r="WSP2" s="41"/>
      <c r="WSQ2" s="41"/>
      <c r="WSR2" s="41"/>
      <c r="WSS2" s="41"/>
      <c r="WST2" s="41"/>
      <c r="WSU2" s="41"/>
      <c r="WSV2" s="41"/>
      <c r="WSW2" s="41"/>
      <c r="WSX2" s="41"/>
      <c r="WSY2" s="41"/>
      <c r="WSZ2" s="41"/>
      <c r="WTA2" s="41"/>
      <c r="WTB2" s="41"/>
      <c r="WTC2" s="41"/>
      <c r="WTD2" s="41"/>
      <c r="WTE2" s="41"/>
      <c r="WTF2" s="41"/>
      <c r="WTG2" s="41"/>
      <c r="WTH2" s="41"/>
      <c r="WTI2" s="41"/>
      <c r="WTJ2" s="41"/>
      <c r="WTK2" s="41"/>
      <c r="WTL2" s="41"/>
      <c r="WTM2" s="41"/>
      <c r="WTN2" s="41"/>
      <c r="WTO2" s="41"/>
      <c r="WTP2" s="41"/>
      <c r="WTQ2" s="41"/>
      <c r="WTR2" s="41"/>
      <c r="WTS2" s="41"/>
      <c r="WTT2" s="41"/>
      <c r="WTU2" s="41"/>
      <c r="WTV2" s="41"/>
      <c r="WTW2" s="41"/>
      <c r="WTX2" s="41"/>
      <c r="WTY2" s="41"/>
      <c r="WTZ2" s="41"/>
      <c r="WUA2" s="41"/>
      <c r="WUB2" s="41"/>
      <c r="WUC2" s="41"/>
      <c r="WUD2" s="41"/>
      <c r="WUE2" s="41"/>
      <c r="WUF2" s="41"/>
      <c r="WUG2" s="41"/>
      <c r="WUH2" s="41"/>
      <c r="WUI2" s="41"/>
      <c r="WUJ2" s="41"/>
      <c r="WUK2" s="41"/>
      <c r="WUL2" s="41"/>
      <c r="WUM2" s="41"/>
      <c r="WUN2" s="41"/>
      <c r="WUO2" s="41"/>
      <c r="WUP2" s="41"/>
      <c r="WUQ2" s="41"/>
      <c r="WUR2" s="41"/>
      <c r="WUS2" s="41"/>
      <c r="WUT2" s="41"/>
      <c r="WUU2" s="41"/>
      <c r="WUV2" s="41"/>
      <c r="WUW2" s="41"/>
      <c r="WUX2" s="41"/>
      <c r="WUY2" s="41"/>
      <c r="WUZ2" s="41"/>
      <c r="WVA2" s="41"/>
      <c r="WVB2" s="41"/>
      <c r="WVC2" s="41"/>
      <c r="WVD2" s="41"/>
      <c r="WVE2" s="41"/>
      <c r="WVF2" s="41"/>
      <c r="WVG2" s="41"/>
      <c r="WVH2" s="41"/>
      <c r="WVI2" s="41"/>
      <c r="WVJ2" s="41"/>
      <c r="WVK2" s="41"/>
      <c r="WVL2" s="41"/>
      <c r="WVM2" s="41"/>
      <c r="WVN2" s="41"/>
      <c r="WVO2" s="41"/>
      <c r="WVP2" s="41"/>
      <c r="WVQ2" s="41"/>
      <c r="WVR2" s="41"/>
      <c r="WVS2" s="41"/>
      <c r="WVT2" s="41"/>
      <c r="WVU2" s="41"/>
      <c r="WVV2" s="41"/>
      <c r="WVW2" s="41"/>
      <c r="WVX2" s="41"/>
      <c r="WVY2" s="41"/>
      <c r="WVZ2" s="41"/>
      <c r="WWA2" s="41"/>
      <c r="WWB2" s="41"/>
      <c r="WWC2" s="41"/>
      <c r="WWD2" s="41"/>
      <c r="WWE2" s="41"/>
      <c r="WWF2" s="41"/>
      <c r="WWG2" s="41"/>
      <c r="WWH2" s="41"/>
      <c r="WWI2" s="41"/>
      <c r="WWJ2" s="41"/>
      <c r="WWK2" s="41"/>
      <c r="WWL2" s="41"/>
      <c r="WWM2" s="41"/>
      <c r="WWN2" s="41"/>
      <c r="WWO2" s="41"/>
      <c r="WWP2" s="41"/>
      <c r="WWQ2" s="41"/>
      <c r="WWR2" s="41"/>
      <c r="WWS2" s="41"/>
      <c r="WWT2" s="41"/>
      <c r="WWU2" s="41"/>
      <c r="WWV2" s="41"/>
      <c r="WWW2" s="41"/>
      <c r="WWX2" s="41"/>
      <c r="WWY2" s="41"/>
      <c r="WWZ2" s="41"/>
      <c r="WXA2" s="41"/>
      <c r="WXB2" s="41"/>
      <c r="WXC2" s="41"/>
      <c r="WXD2" s="41"/>
      <c r="WXE2" s="41"/>
      <c r="WXF2" s="41"/>
      <c r="WXG2" s="41"/>
      <c r="WXH2" s="41"/>
      <c r="WXI2" s="41"/>
      <c r="WXJ2" s="41"/>
      <c r="WXK2" s="41"/>
      <c r="WXL2" s="41"/>
      <c r="WXM2" s="41"/>
      <c r="WXN2" s="41"/>
      <c r="WXO2" s="41"/>
      <c r="WXP2" s="41"/>
      <c r="WXQ2" s="41"/>
      <c r="WXR2" s="41"/>
      <c r="WXS2" s="41"/>
      <c r="WXT2" s="41"/>
      <c r="WXU2" s="41"/>
      <c r="WXV2" s="41"/>
      <c r="WXW2" s="41"/>
      <c r="WXX2" s="41"/>
      <c r="WXY2" s="41"/>
      <c r="WXZ2" s="41"/>
      <c r="WYA2" s="41"/>
      <c r="WYB2" s="41"/>
      <c r="WYC2" s="41"/>
      <c r="WYD2" s="41"/>
      <c r="WYE2" s="41"/>
      <c r="WYF2" s="41"/>
      <c r="WYG2" s="41"/>
      <c r="WYH2" s="41"/>
      <c r="WYI2" s="41"/>
      <c r="WYJ2" s="41"/>
      <c r="WYK2" s="41"/>
      <c r="WYL2" s="41"/>
      <c r="WYM2" s="41"/>
      <c r="WYN2" s="41"/>
      <c r="WYO2" s="41"/>
      <c r="WYP2" s="41"/>
      <c r="WYQ2" s="41"/>
      <c r="WYR2" s="41"/>
      <c r="WYS2" s="41"/>
      <c r="WYT2" s="41"/>
      <c r="WYU2" s="41"/>
      <c r="WYV2" s="41"/>
      <c r="WYW2" s="41"/>
      <c r="WYX2" s="41"/>
      <c r="WYY2" s="41"/>
      <c r="WYZ2" s="41"/>
      <c r="WZA2" s="41"/>
      <c r="WZB2" s="41"/>
      <c r="WZC2" s="41"/>
      <c r="WZD2" s="41"/>
      <c r="WZE2" s="41"/>
      <c r="WZF2" s="41"/>
      <c r="WZG2" s="41"/>
      <c r="WZH2" s="41"/>
      <c r="WZI2" s="41"/>
      <c r="WZJ2" s="41"/>
      <c r="WZK2" s="41"/>
      <c r="WZL2" s="41"/>
      <c r="WZM2" s="41"/>
      <c r="WZN2" s="41"/>
      <c r="WZO2" s="41"/>
      <c r="WZP2" s="41"/>
      <c r="WZQ2" s="41"/>
      <c r="WZR2" s="41"/>
      <c r="WZS2" s="41"/>
      <c r="WZT2" s="41"/>
      <c r="WZU2" s="41"/>
      <c r="WZV2" s="41"/>
      <c r="WZW2" s="41"/>
      <c r="WZX2" s="41"/>
      <c r="WZY2" s="41"/>
      <c r="WZZ2" s="41"/>
      <c r="XAA2" s="41"/>
      <c r="XAB2" s="41"/>
      <c r="XAC2" s="41"/>
      <c r="XAD2" s="41"/>
      <c r="XAE2" s="41"/>
      <c r="XAF2" s="41"/>
      <c r="XAG2" s="41"/>
      <c r="XAH2" s="41"/>
      <c r="XAI2" s="41"/>
      <c r="XAJ2" s="41"/>
      <c r="XAK2" s="41"/>
      <c r="XAL2" s="41"/>
      <c r="XAM2" s="41"/>
      <c r="XAN2" s="41"/>
      <c r="XAO2" s="41"/>
      <c r="XAP2" s="41"/>
      <c r="XAQ2" s="41"/>
      <c r="XAR2" s="41"/>
      <c r="XAS2" s="41"/>
      <c r="XAT2" s="41"/>
      <c r="XAU2" s="41"/>
      <c r="XAV2" s="41"/>
      <c r="XAW2" s="41"/>
      <c r="XAX2" s="41"/>
      <c r="XAY2" s="41"/>
      <c r="XAZ2" s="41"/>
      <c r="XBA2" s="41"/>
      <c r="XBB2" s="41"/>
      <c r="XBC2" s="41"/>
      <c r="XBD2" s="41"/>
      <c r="XBE2" s="41"/>
      <c r="XBF2" s="41"/>
      <c r="XBG2" s="41"/>
      <c r="XBH2" s="41"/>
      <c r="XBI2" s="41"/>
      <c r="XBJ2" s="41"/>
      <c r="XBK2" s="41"/>
      <c r="XBL2" s="41"/>
      <c r="XBM2" s="41"/>
      <c r="XBN2" s="41"/>
      <c r="XBO2" s="41"/>
      <c r="XBP2" s="41"/>
      <c r="XBQ2" s="41"/>
      <c r="XBR2" s="41"/>
      <c r="XBS2" s="41"/>
      <c r="XBT2" s="41"/>
      <c r="XBU2" s="41"/>
      <c r="XBV2" s="41"/>
      <c r="XBW2" s="41"/>
      <c r="XBX2" s="41"/>
      <c r="XBY2" s="41"/>
      <c r="XBZ2" s="41"/>
      <c r="XCA2" s="41"/>
      <c r="XCB2" s="41"/>
      <c r="XCC2" s="41"/>
      <c r="XCD2" s="41"/>
      <c r="XCE2" s="41"/>
      <c r="XCF2" s="41"/>
      <c r="XCG2" s="41"/>
      <c r="XCH2" s="41"/>
      <c r="XCI2" s="41"/>
      <c r="XCJ2" s="41"/>
      <c r="XCK2" s="41"/>
      <c r="XCL2" s="41"/>
      <c r="XCM2" s="41"/>
      <c r="XCN2" s="41"/>
      <c r="XCO2" s="41"/>
      <c r="XCP2" s="41"/>
      <c r="XCQ2" s="41"/>
      <c r="XCR2" s="41"/>
      <c r="XCS2" s="41"/>
      <c r="XCT2" s="41"/>
      <c r="XCU2" s="41"/>
      <c r="XCV2" s="41"/>
      <c r="XCW2" s="41"/>
      <c r="XCX2" s="41"/>
      <c r="XCY2" s="41"/>
      <c r="XCZ2" s="41"/>
      <c r="XDA2" s="41"/>
      <c r="XDB2" s="41"/>
      <c r="XDC2" s="41"/>
      <c r="XDD2" s="41"/>
      <c r="XDE2" s="41"/>
      <c r="XDF2" s="41"/>
      <c r="XDG2" s="41"/>
      <c r="XDH2" s="41"/>
      <c r="XDI2" s="41"/>
      <c r="XDJ2" s="41"/>
      <c r="XDK2" s="41"/>
      <c r="XDL2" s="41"/>
      <c r="XDM2" s="41"/>
      <c r="XDN2" s="41"/>
      <c r="XDO2" s="41"/>
      <c r="XDP2" s="41"/>
      <c r="XDQ2" s="41"/>
      <c r="XDR2" s="41"/>
      <c r="XDS2" s="41"/>
      <c r="XDT2" s="41"/>
      <c r="XDU2" s="41"/>
      <c r="XDV2" s="41"/>
      <c r="XDW2" s="41"/>
      <c r="XDX2" s="41"/>
      <c r="XDY2" s="41"/>
      <c r="XDZ2" s="41"/>
      <c r="XEA2" s="41"/>
      <c r="XEB2" s="41"/>
      <c r="XEC2" s="41"/>
      <c r="XED2" s="41"/>
      <c r="XEE2" s="41"/>
      <c r="XEF2" s="41"/>
      <c r="XEG2" s="41"/>
      <c r="XEH2" s="41"/>
      <c r="XEI2" s="41"/>
      <c r="XEJ2" s="41"/>
      <c r="XEK2" s="41"/>
      <c r="XEL2" s="41"/>
      <c r="XEM2" s="41"/>
      <c r="XEN2" s="41"/>
      <c r="XEO2" s="41"/>
      <c r="XEP2" s="41"/>
    </row>
    <row r="3" spans="2:16370" ht="45" customHeight="1" thickBot="1">
      <c r="B3" s="244" t="s">
        <v>158</v>
      </c>
      <c r="C3" s="245" t="s">
        <v>159</v>
      </c>
      <c r="D3" s="245" t="s">
        <v>159</v>
      </c>
      <c r="E3" s="245" t="s">
        <v>159</v>
      </c>
      <c r="F3" s="245" t="s">
        <v>159</v>
      </c>
      <c r="G3" s="245" t="s">
        <v>159</v>
      </c>
      <c r="H3" s="245" t="s">
        <v>159</v>
      </c>
      <c r="I3" s="245" t="s">
        <v>159</v>
      </c>
      <c r="J3" s="245" t="s">
        <v>159</v>
      </c>
      <c r="K3" s="245" t="s">
        <v>159</v>
      </c>
      <c r="L3" s="245" t="s">
        <v>159</v>
      </c>
      <c r="M3" s="245" t="s">
        <v>159</v>
      </c>
      <c r="N3" s="245" t="s">
        <v>159</v>
      </c>
      <c r="O3" s="245" t="s">
        <v>159</v>
      </c>
      <c r="P3" s="245" t="s">
        <v>159</v>
      </c>
      <c r="Q3" s="245" t="s">
        <v>159</v>
      </c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1"/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1"/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1"/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1"/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1"/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1"/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1"/>
      <c r="AMI3" s="41"/>
      <c r="AMJ3" s="41"/>
      <c r="AMK3" s="41"/>
      <c r="AML3" s="41"/>
      <c r="AMM3" s="41"/>
      <c r="AMN3" s="41"/>
      <c r="AMO3" s="41"/>
      <c r="AMP3" s="41"/>
      <c r="AMQ3" s="41"/>
      <c r="AMR3" s="41"/>
      <c r="AMS3" s="41"/>
      <c r="AMT3" s="41"/>
      <c r="AMU3" s="41"/>
      <c r="AMV3" s="41"/>
      <c r="AMW3" s="41"/>
      <c r="AMX3" s="41"/>
      <c r="AMY3" s="41"/>
      <c r="AMZ3" s="41"/>
      <c r="ANA3" s="41"/>
      <c r="ANB3" s="41"/>
      <c r="ANC3" s="41"/>
      <c r="AND3" s="41"/>
      <c r="ANE3" s="41"/>
      <c r="ANF3" s="41"/>
      <c r="ANG3" s="41"/>
      <c r="ANH3" s="41"/>
      <c r="ANI3" s="41"/>
      <c r="ANJ3" s="41"/>
      <c r="ANK3" s="41"/>
      <c r="ANL3" s="41"/>
      <c r="ANM3" s="41"/>
      <c r="ANN3" s="41"/>
      <c r="ANO3" s="41"/>
      <c r="ANP3" s="41"/>
      <c r="ANQ3" s="41"/>
      <c r="ANR3" s="41"/>
      <c r="ANS3" s="41"/>
      <c r="ANT3" s="41"/>
      <c r="ANU3" s="41"/>
      <c r="ANV3" s="41"/>
      <c r="ANW3" s="41"/>
      <c r="ANX3" s="41"/>
      <c r="ANY3" s="41"/>
      <c r="ANZ3" s="41"/>
      <c r="AOA3" s="41"/>
      <c r="AOB3" s="41"/>
      <c r="AOC3" s="41"/>
      <c r="AOD3" s="41"/>
      <c r="AOE3" s="41"/>
      <c r="AOF3" s="41"/>
      <c r="AOG3" s="41"/>
      <c r="AOH3" s="41"/>
      <c r="AOI3" s="41"/>
      <c r="AOJ3" s="41"/>
      <c r="AOK3" s="41"/>
      <c r="AOL3" s="41"/>
      <c r="AOM3" s="41"/>
      <c r="AON3" s="41"/>
      <c r="AOO3" s="41"/>
      <c r="AOP3" s="41"/>
      <c r="AOQ3" s="41"/>
      <c r="AOR3" s="41"/>
      <c r="AOS3" s="41"/>
      <c r="AOT3" s="41"/>
      <c r="AOU3" s="41"/>
      <c r="AOV3" s="41"/>
      <c r="AOW3" s="41"/>
      <c r="AOX3" s="41"/>
      <c r="AOY3" s="41"/>
      <c r="AOZ3" s="41"/>
      <c r="APA3" s="41"/>
      <c r="APB3" s="41"/>
      <c r="APC3" s="41"/>
      <c r="APD3" s="41"/>
      <c r="APE3" s="41"/>
      <c r="APF3" s="41"/>
      <c r="APG3" s="41"/>
      <c r="APH3" s="41"/>
      <c r="API3" s="41"/>
      <c r="APJ3" s="41"/>
      <c r="APK3" s="41"/>
      <c r="APL3" s="41"/>
      <c r="APM3" s="41"/>
      <c r="APN3" s="41"/>
      <c r="APO3" s="41"/>
      <c r="APP3" s="41"/>
      <c r="APQ3" s="41"/>
      <c r="APR3" s="41"/>
      <c r="APS3" s="41"/>
      <c r="APT3" s="41"/>
      <c r="APU3" s="41"/>
      <c r="APV3" s="41"/>
      <c r="APW3" s="41"/>
      <c r="APX3" s="41"/>
      <c r="APY3" s="41"/>
      <c r="APZ3" s="41"/>
      <c r="AQA3" s="41"/>
      <c r="AQB3" s="41"/>
      <c r="AQC3" s="41"/>
      <c r="AQD3" s="41"/>
      <c r="AQE3" s="41"/>
      <c r="AQF3" s="41"/>
      <c r="AQG3" s="41"/>
      <c r="AQH3" s="41"/>
      <c r="AQI3" s="41"/>
      <c r="AQJ3" s="41"/>
      <c r="AQK3" s="41"/>
      <c r="AQL3" s="41"/>
      <c r="AQM3" s="41"/>
      <c r="AQN3" s="41"/>
      <c r="AQO3" s="41"/>
      <c r="AQP3" s="41"/>
      <c r="AQQ3" s="41"/>
      <c r="AQR3" s="41"/>
      <c r="AQS3" s="41"/>
      <c r="AQT3" s="41"/>
      <c r="AQU3" s="41"/>
      <c r="AQV3" s="41"/>
      <c r="AQW3" s="41"/>
      <c r="AQX3" s="41"/>
      <c r="AQY3" s="41"/>
      <c r="AQZ3" s="41"/>
      <c r="ARA3" s="41"/>
      <c r="ARB3" s="41"/>
      <c r="ARC3" s="41"/>
      <c r="ARD3" s="41"/>
      <c r="ARE3" s="41"/>
      <c r="ARF3" s="41"/>
      <c r="ARG3" s="41"/>
      <c r="ARH3" s="41"/>
      <c r="ARI3" s="41"/>
      <c r="ARJ3" s="41"/>
      <c r="ARK3" s="41"/>
      <c r="ARL3" s="41"/>
      <c r="ARM3" s="41"/>
      <c r="ARN3" s="41"/>
      <c r="ARO3" s="41"/>
      <c r="ARP3" s="41"/>
      <c r="ARQ3" s="41"/>
      <c r="ARR3" s="41"/>
      <c r="ARS3" s="41"/>
      <c r="ART3" s="41"/>
      <c r="ARU3" s="41"/>
      <c r="ARV3" s="41"/>
      <c r="ARW3" s="41"/>
      <c r="ARX3" s="41"/>
      <c r="ARY3" s="41"/>
      <c r="ARZ3" s="41"/>
      <c r="ASA3" s="41"/>
      <c r="ASB3" s="41"/>
      <c r="ASC3" s="41"/>
      <c r="ASD3" s="41"/>
      <c r="ASE3" s="41"/>
      <c r="ASF3" s="41"/>
      <c r="ASG3" s="41"/>
      <c r="ASH3" s="41"/>
      <c r="ASI3" s="41"/>
      <c r="ASJ3" s="41"/>
      <c r="ASK3" s="41"/>
      <c r="ASL3" s="41"/>
      <c r="ASM3" s="41"/>
      <c r="ASN3" s="41"/>
      <c r="ASO3" s="41"/>
      <c r="ASP3" s="41"/>
      <c r="ASQ3" s="41"/>
      <c r="ASR3" s="41"/>
      <c r="ASS3" s="41"/>
      <c r="AST3" s="41"/>
      <c r="ASU3" s="41"/>
      <c r="ASV3" s="41"/>
      <c r="ASW3" s="41"/>
      <c r="ASX3" s="41"/>
      <c r="ASY3" s="41"/>
      <c r="ASZ3" s="41"/>
      <c r="ATA3" s="41"/>
      <c r="ATB3" s="41"/>
      <c r="ATC3" s="41"/>
      <c r="ATD3" s="41"/>
      <c r="ATE3" s="41"/>
      <c r="ATF3" s="41"/>
      <c r="ATG3" s="41"/>
      <c r="ATH3" s="41"/>
      <c r="ATI3" s="41"/>
      <c r="ATJ3" s="41"/>
      <c r="ATK3" s="41"/>
      <c r="ATL3" s="41"/>
      <c r="ATM3" s="41"/>
      <c r="ATN3" s="41"/>
      <c r="ATO3" s="41"/>
      <c r="ATP3" s="41"/>
      <c r="ATQ3" s="41"/>
      <c r="ATR3" s="41"/>
      <c r="ATS3" s="41"/>
      <c r="ATT3" s="41"/>
      <c r="ATU3" s="41"/>
      <c r="ATV3" s="41"/>
      <c r="ATW3" s="41"/>
      <c r="ATX3" s="41"/>
      <c r="ATY3" s="41"/>
      <c r="ATZ3" s="41"/>
      <c r="AUA3" s="41"/>
      <c r="AUB3" s="41"/>
      <c r="AUC3" s="41"/>
      <c r="AUD3" s="41"/>
      <c r="AUE3" s="41"/>
      <c r="AUF3" s="41"/>
      <c r="AUG3" s="41"/>
      <c r="AUH3" s="41"/>
      <c r="AUI3" s="41"/>
      <c r="AUJ3" s="41"/>
      <c r="AUK3" s="41"/>
      <c r="AUL3" s="41"/>
      <c r="AUM3" s="41"/>
      <c r="AUN3" s="41"/>
      <c r="AUO3" s="41"/>
      <c r="AUP3" s="41"/>
      <c r="AUQ3" s="41"/>
      <c r="AUR3" s="41"/>
      <c r="AUS3" s="41"/>
      <c r="AUT3" s="41"/>
      <c r="AUU3" s="41"/>
      <c r="AUV3" s="41"/>
      <c r="AUW3" s="41"/>
      <c r="AUX3" s="41"/>
      <c r="AUY3" s="41"/>
      <c r="AUZ3" s="41"/>
      <c r="AVA3" s="41"/>
      <c r="AVB3" s="41"/>
      <c r="AVC3" s="41"/>
      <c r="AVD3" s="41"/>
      <c r="AVE3" s="41"/>
      <c r="AVF3" s="41"/>
      <c r="AVG3" s="41"/>
      <c r="AVH3" s="41"/>
      <c r="AVI3" s="41"/>
      <c r="AVJ3" s="41"/>
      <c r="AVK3" s="41"/>
      <c r="AVL3" s="41"/>
      <c r="AVM3" s="41"/>
      <c r="AVN3" s="41"/>
      <c r="AVO3" s="41"/>
      <c r="AVP3" s="41"/>
      <c r="AVQ3" s="41"/>
      <c r="AVR3" s="41"/>
      <c r="AVS3" s="41"/>
      <c r="AVT3" s="41"/>
      <c r="AVU3" s="41"/>
      <c r="AVV3" s="41"/>
      <c r="AVW3" s="41"/>
      <c r="AVX3" s="41"/>
      <c r="AVY3" s="41"/>
      <c r="AVZ3" s="41"/>
      <c r="AWA3" s="41"/>
      <c r="AWB3" s="41"/>
      <c r="AWC3" s="41"/>
      <c r="AWD3" s="41"/>
      <c r="AWE3" s="41"/>
      <c r="AWF3" s="41"/>
      <c r="AWG3" s="41"/>
      <c r="AWH3" s="41"/>
      <c r="AWI3" s="41"/>
      <c r="AWJ3" s="41"/>
      <c r="AWK3" s="41"/>
      <c r="AWL3" s="41"/>
      <c r="AWM3" s="41"/>
      <c r="AWN3" s="41"/>
      <c r="AWO3" s="41"/>
      <c r="AWP3" s="41"/>
      <c r="AWQ3" s="41"/>
      <c r="AWR3" s="41"/>
      <c r="AWS3" s="41"/>
      <c r="AWT3" s="41"/>
      <c r="AWU3" s="41"/>
      <c r="AWV3" s="41"/>
      <c r="AWW3" s="41"/>
      <c r="AWX3" s="41"/>
      <c r="AWY3" s="41"/>
      <c r="AWZ3" s="41"/>
      <c r="AXA3" s="41"/>
      <c r="AXB3" s="41"/>
      <c r="AXC3" s="41"/>
      <c r="AXD3" s="41"/>
      <c r="AXE3" s="41"/>
      <c r="AXF3" s="41"/>
      <c r="AXG3" s="41"/>
      <c r="AXH3" s="41"/>
      <c r="AXI3" s="41"/>
      <c r="AXJ3" s="41"/>
      <c r="AXK3" s="41"/>
      <c r="AXL3" s="41"/>
      <c r="AXM3" s="41"/>
      <c r="AXN3" s="41"/>
      <c r="AXO3" s="41"/>
      <c r="AXP3" s="41"/>
      <c r="AXQ3" s="41"/>
      <c r="AXR3" s="41"/>
      <c r="AXS3" s="41"/>
      <c r="AXT3" s="41"/>
      <c r="AXU3" s="41"/>
      <c r="AXV3" s="41"/>
      <c r="AXW3" s="41"/>
      <c r="AXX3" s="41"/>
      <c r="AXY3" s="41"/>
      <c r="AXZ3" s="41"/>
      <c r="AYA3" s="41"/>
      <c r="AYB3" s="41"/>
      <c r="AYC3" s="41"/>
      <c r="AYD3" s="41"/>
      <c r="AYE3" s="41"/>
      <c r="AYF3" s="41"/>
      <c r="AYG3" s="41"/>
      <c r="AYH3" s="41"/>
      <c r="AYI3" s="41"/>
      <c r="AYJ3" s="41"/>
      <c r="AYK3" s="41"/>
      <c r="AYL3" s="41"/>
      <c r="AYM3" s="41"/>
      <c r="AYN3" s="41"/>
      <c r="AYO3" s="41"/>
      <c r="AYP3" s="41"/>
      <c r="AYQ3" s="41"/>
      <c r="AYR3" s="41"/>
      <c r="AYS3" s="41"/>
      <c r="AYT3" s="41"/>
      <c r="AYU3" s="41"/>
      <c r="AYV3" s="41"/>
      <c r="AYW3" s="41"/>
      <c r="AYX3" s="41"/>
      <c r="AYY3" s="41"/>
      <c r="AYZ3" s="41"/>
      <c r="AZA3" s="41"/>
      <c r="AZB3" s="41"/>
      <c r="AZC3" s="41"/>
      <c r="AZD3" s="41"/>
      <c r="AZE3" s="41"/>
      <c r="AZF3" s="41"/>
      <c r="AZG3" s="41"/>
      <c r="AZH3" s="41"/>
      <c r="AZI3" s="41"/>
      <c r="AZJ3" s="41"/>
      <c r="AZK3" s="41"/>
      <c r="AZL3" s="41"/>
      <c r="AZM3" s="41"/>
      <c r="AZN3" s="41"/>
      <c r="AZO3" s="41"/>
      <c r="AZP3" s="41"/>
      <c r="AZQ3" s="41"/>
      <c r="AZR3" s="41"/>
      <c r="AZS3" s="41"/>
      <c r="AZT3" s="41"/>
      <c r="AZU3" s="41"/>
      <c r="AZV3" s="41"/>
      <c r="AZW3" s="41"/>
      <c r="AZX3" s="41"/>
      <c r="AZY3" s="41"/>
      <c r="AZZ3" s="41"/>
      <c r="BAA3" s="41"/>
      <c r="BAB3" s="41"/>
      <c r="BAC3" s="41"/>
      <c r="BAD3" s="41"/>
      <c r="BAE3" s="41"/>
      <c r="BAF3" s="41"/>
      <c r="BAG3" s="41"/>
      <c r="BAH3" s="41"/>
      <c r="BAI3" s="41"/>
      <c r="BAJ3" s="41"/>
      <c r="BAK3" s="41"/>
      <c r="BAL3" s="41"/>
      <c r="BAM3" s="41"/>
      <c r="BAN3" s="41"/>
      <c r="BAO3" s="41"/>
      <c r="BAP3" s="41"/>
      <c r="BAQ3" s="41"/>
      <c r="BAR3" s="41"/>
      <c r="BAS3" s="41"/>
      <c r="BAT3" s="41"/>
      <c r="BAU3" s="41"/>
      <c r="BAV3" s="41"/>
      <c r="BAW3" s="41"/>
      <c r="BAX3" s="41"/>
      <c r="BAY3" s="41"/>
      <c r="BAZ3" s="41"/>
      <c r="BBA3" s="41"/>
      <c r="BBB3" s="41"/>
      <c r="BBC3" s="41"/>
      <c r="BBD3" s="41"/>
      <c r="BBE3" s="41"/>
      <c r="BBF3" s="41"/>
      <c r="BBG3" s="41"/>
      <c r="BBH3" s="41"/>
      <c r="BBI3" s="41"/>
      <c r="BBJ3" s="41"/>
      <c r="BBK3" s="41"/>
      <c r="BBL3" s="41"/>
      <c r="BBM3" s="41"/>
      <c r="BBN3" s="41"/>
      <c r="BBO3" s="41"/>
      <c r="BBP3" s="41"/>
      <c r="BBQ3" s="41"/>
      <c r="BBR3" s="41"/>
      <c r="BBS3" s="41"/>
      <c r="BBT3" s="41"/>
      <c r="BBU3" s="41"/>
      <c r="BBV3" s="41"/>
      <c r="BBW3" s="41"/>
      <c r="BBX3" s="41"/>
      <c r="BBY3" s="41"/>
      <c r="BBZ3" s="41"/>
      <c r="BCA3" s="41"/>
      <c r="BCB3" s="41"/>
      <c r="BCC3" s="41"/>
      <c r="BCD3" s="41"/>
      <c r="BCE3" s="41"/>
      <c r="BCF3" s="41"/>
      <c r="BCG3" s="41"/>
      <c r="BCH3" s="41"/>
      <c r="BCI3" s="41"/>
      <c r="BCJ3" s="41"/>
      <c r="BCK3" s="41"/>
      <c r="BCL3" s="41"/>
      <c r="BCM3" s="41"/>
      <c r="BCN3" s="41"/>
      <c r="BCO3" s="41"/>
      <c r="BCP3" s="41"/>
      <c r="BCQ3" s="41"/>
      <c r="BCR3" s="41"/>
      <c r="BCS3" s="41"/>
      <c r="BCT3" s="41"/>
      <c r="BCU3" s="41"/>
      <c r="BCV3" s="41"/>
      <c r="BCW3" s="41"/>
      <c r="BCX3" s="41"/>
      <c r="BCY3" s="41"/>
      <c r="BCZ3" s="41"/>
      <c r="BDA3" s="41"/>
      <c r="BDB3" s="41"/>
      <c r="BDC3" s="41"/>
      <c r="BDD3" s="41"/>
      <c r="BDE3" s="41"/>
      <c r="BDF3" s="41"/>
      <c r="BDG3" s="41"/>
      <c r="BDH3" s="41"/>
      <c r="BDI3" s="41"/>
      <c r="BDJ3" s="41"/>
      <c r="BDK3" s="41"/>
      <c r="BDL3" s="41"/>
      <c r="BDM3" s="41"/>
      <c r="BDN3" s="41"/>
      <c r="BDO3" s="41"/>
      <c r="BDP3" s="41"/>
      <c r="BDQ3" s="41"/>
      <c r="BDR3" s="41"/>
      <c r="BDS3" s="41"/>
      <c r="BDT3" s="41"/>
      <c r="BDU3" s="41"/>
      <c r="BDV3" s="41"/>
      <c r="BDW3" s="41"/>
      <c r="BDX3" s="41"/>
      <c r="BDY3" s="41"/>
      <c r="BDZ3" s="41"/>
      <c r="BEA3" s="41"/>
      <c r="BEB3" s="41"/>
      <c r="BEC3" s="41"/>
      <c r="BED3" s="41"/>
      <c r="BEE3" s="41"/>
      <c r="BEF3" s="41"/>
      <c r="BEG3" s="41"/>
      <c r="BEH3" s="41"/>
      <c r="BEI3" s="41"/>
      <c r="BEJ3" s="41"/>
      <c r="BEK3" s="41"/>
      <c r="BEL3" s="41"/>
      <c r="BEM3" s="41"/>
      <c r="BEN3" s="41"/>
      <c r="BEO3" s="41"/>
      <c r="BEP3" s="41"/>
      <c r="BEQ3" s="41"/>
      <c r="BER3" s="41"/>
      <c r="BES3" s="41"/>
      <c r="BET3" s="41"/>
      <c r="BEU3" s="41"/>
      <c r="BEV3" s="41"/>
      <c r="BEW3" s="41"/>
      <c r="BEX3" s="41"/>
      <c r="BEY3" s="41"/>
      <c r="BEZ3" s="41"/>
      <c r="BFA3" s="41"/>
      <c r="BFB3" s="41"/>
      <c r="BFC3" s="41"/>
      <c r="BFD3" s="41"/>
      <c r="BFE3" s="41"/>
      <c r="BFF3" s="41"/>
      <c r="BFG3" s="41"/>
      <c r="BFH3" s="41"/>
      <c r="BFI3" s="41"/>
      <c r="BFJ3" s="41"/>
      <c r="BFK3" s="41"/>
      <c r="BFL3" s="41"/>
      <c r="BFM3" s="41"/>
      <c r="BFN3" s="41"/>
      <c r="BFO3" s="41"/>
      <c r="BFP3" s="41"/>
      <c r="BFQ3" s="41"/>
      <c r="BFR3" s="41"/>
      <c r="BFS3" s="41"/>
      <c r="BFT3" s="41"/>
      <c r="BFU3" s="41"/>
      <c r="BFV3" s="41"/>
      <c r="BFW3" s="41"/>
      <c r="BFX3" s="41"/>
      <c r="BFY3" s="41"/>
      <c r="BFZ3" s="41"/>
      <c r="BGA3" s="41"/>
      <c r="BGB3" s="41"/>
      <c r="BGC3" s="41"/>
      <c r="BGD3" s="41"/>
      <c r="BGE3" s="41"/>
      <c r="BGF3" s="41"/>
      <c r="BGG3" s="41"/>
      <c r="BGH3" s="41"/>
      <c r="BGI3" s="41"/>
      <c r="BGJ3" s="41"/>
      <c r="BGK3" s="41"/>
      <c r="BGL3" s="41"/>
      <c r="BGM3" s="41"/>
      <c r="BGN3" s="41"/>
      <c r="BGO3" s="41"/>
      <c r="BGP3" s="41"/>
      <c r="BGQ3" s="41"/>
      <c r="BGR3" s="41"/>
      <c r="BGS3" s="41"/>
      <c r="BGT3" s="41"/>
      <c r="BGU3" s="41"/>
      <c r="BGV3" s="41"/>
      <c r="BGW3" s="41"/>
      <c r="BGX3" s="41"/>
      <c r="BGY3" s="41"/>
      <c r="BGZ3" s="41"/>
      <c r="BHA3" s="41"/>
      <c r="BHB3" s="41"/>
      <c r="BHC3" s="41"/>
      <c r="BHD3" s="41"/>
      <c r="BHE3" s="41"/>
      <c r="BHF3" s="41"/>
      <c r="BHG3" s="41"/>
      <c r="BHH3" s="41"/>
      <c r="BHI3" s="41"/>
      <c r="BHJ3" s="41"/>
      <c r="BHK3" s="41"/>
      <c r="BHL3" s="41"/>
      <c r="BHM3" s="41"/>
      <c r="BHN3" s="41"/>
      <c r="BHO3" s="41"/>
      <c r="BHP3" s="41"/>
      <c r="BHQ3" s="41"/>
      <c r="BHR3" s="41"/>
      <c r="BHS3" s="41"/>
      <c r="BHT3" s="41"/>
      <c r="BHU3" s="41"/>
      <c r="BHV3" s="41"/>
      <c r="BHW3" s="41"/>
      <c r="BHX3" s="41"/>
      <c r="BHY3" s="41"/>
      <c r="BHZ3" s="41"/>
      <c r="BIA3" s="41"/>
      <c r="BIB3" s="41"/>
      <c r="BIC3" s="41"/>
      <c r="BID3" s="41"/>
      <c r="BIE3" s="41"/>
      <c r="BIF3" s="41"/>
      <c r="BIG3" s="41"/>
      <c r="BIH3" s="41"/>
      <c r="BII3" s="41"/>
      <c r="BIJ3" s="41"/>
      <c r="BIK3" s="41"/>
      <c r="BIL3" s="41"/>
      <c r="BIM3" s="41"/>
      <c r="BIN3" s="41"/>
      <c r="BIO3" s="41"/>
      <c r="BIP3" s="41"/>
      <c r="BIQ3" s="41"/>
      <c r="BIR3" s="41"/>
      <c r="BIS3" s="41"/>
      <c r="BIT3" s="41"/>
      <c r="BIU3" s="41"/>
      <c r="BIV3" s="41"/>
      <c r="BIW3" s="41"/>
      <c r="BIX3" s="41"/>
      <c r="BIY3" s="41"/>
      <c r="BIZ3" s="41"/>
      <c r="BJA3" s="41"/>
      <c r="BJB3" s="41"/>
      <c r="BJC3" s="41"/>
      <c r="BJD3" s="41"/>
      <c r="BJE3" s="41"/>
      <c r="BJF3" s="41"/>
      <c r="BJG3" s="41"/>
      <c r="BJH3" s="41"/>
      <c r="BJI3" s="41"/>
      <c r="BJJ3" s="41"/>
      <c r="BJK3" s="41"/>
      <c r="BJL3" s="41"/>
      <c r="BJM3" s="41"/>
      <c r="BJN3" s="41"/>
      <c r="BJO3" s="41"/>
      <c r="BJP3" s="41"/>
      <c r="BJQ3" s="41"/>
      <c r="BJR3" s="41"/>
      <c r="BJS3" s="41"/>
      <c r="BJT3" s="41"/>
      <c r="BJU3" s="41"/>
      <c r="BJV3" s="41"/>
      <c r="BJW3" s="41"/>
      <c r="BJX3" s="41"/>
      <c r="BJY3" s="41"/>
      <c r="BJZ3" s="41"/>
      <c r="BKA3" s="41"/>
      <c r="BKB3" s="41"/>
      <c r="BKC3" s="41"/>
      <c r="BKD3" s="41"/>
      <c r="BKE3" s="41"/>
      <c r="BKF3" s="41"/>
      <c r="BKG3" s="41"/>
      <c r="BKH3" s="41"/>
      <c r="BKI3" s="41"/>
      <c r="BKJ3" s="41"/>
      <c r="BKK3" s="41"/>
      <c r="BKL3" s="41"/>
      <c r="BKM3" s="41"/>
      <c r="BKN3" s="41"/>
      <c r="BKO3" s="41"/>
      <c r="BKP3" s="41"/>
      <c r="BKQ3" s="41"/>
      <c r="BKR3" s="41"/>
      <c r="BKS3" s="41"/>
      <c r="BKT3" s="41"/>
      <c r="BKU3" s="41"/>
      <c r="BKV3" s="41"/>
      <c r="BKW3" s="41"/>
      <c r="BKX3" s="41"/>
      <c r="BKY3" s="41"/>
      <c r="BKZ3" s="41"/>
      <c r="BLA3" s="41"/>
      <c r="BLB3" s="41"/>
      <c r="BLC3" s="41"/>
      <c r="BLD3" s="41"/>
      <c r="BLE3" s="41"/>
      <c r="BLF3" s="41"/>
      <c r="BLG3" s="41"/>
      <c r="BLH3" s="41"/>
      <c r="BLI3" s="41"/>
      <c r="BLJ3" s="41"/>
      <c r="BLK3" s="41"/>
      <c r="BLL3" s="41"/>
      <c r="BLM3" s="41"/>
      <c r="BLN3" s="41"/>
      <c r="BLO3" s="41"/>
      <c r="BLP3" s="41"/>
      <c r="BLQ3" s="41"/>
      <c r="BLR3" s="41"/>
      <c r="BLS3" s="41"/>
      <c r="BLT3" s="41"/>
      <c r="BLU3" s="41"/>
      <c r="BLV3" s="41"/>
      <c r="BLW3" s="41"/>
      <c r="BLX3" s="41"/>
      <c r="BLY3" s="41"/>
      <c r="BLZ3" s="41"/>
      <c r="BMA3" s="41"/>
      <c r="BMB3" s="41"/>
      <c r="BMC3" s="41"/>
      <c r="BMD3" s="41"/>
      <c r="BME3" s="41"/>
      <c r="BMF3" s="41"/>
      <c r="BMG3" s="41"/>
      <c r="BMH3" s="41"/>
      <c r="BMI3" s="41"/>
      <c r="BMJ3" s="41"/>
      <c r="BMK3" s="41"/>
      <c r="BML3" s="41"/>
      <c r="BMM3" s="41"/>
      <c r="BMN3" s="41"/>
      <c r="BMO3" s="41"/>
      <c r="BMP3" s="41"/>
      <c r="BMQ3" s="41"/>
      <c r="BMR3" s="41"/>
      <c r="BMS3" s="41"/>
      <c r="BMT3" s="41"/>
      <c r="BMU3" s="41"/>
      <c r="BMV3" s="41"/>
      <c r="BMW3" s="41"/>
      <c r="BMX3" s="41"/>
      <c r="BMY3" s="41"/>
      <c r="BMZ3" s="41"/>
      <c r="BNA3" s="41"/>
      <c r="BNB3" s="41"/>
      <c r="BNC3" s="41"/>
      <c r="BND3" s="41"/>
      <c r="BNE3" s="41"/>
      <c r="BNF3" s="41"/>
      <c r="BNG3" s="41"/>
      <c r="BNH3" s="41"/>
      <c r="BNI3" s="41"/>
      <c r="BNJ3" s="41"/>
      <c r="BNK3" s="41"/>
      <c r="BNL3" s="41"/>
      <c r="BNM3" s="41"/>
      <c r="BNN3" s="41"/>
      <c r="BNO3" s="41"/>
      <c r="BNP3" s="41"/>
      <c r="BNQ3" s="41"/>
      <c r="BNR3" s="41"/>
      <c r="BNS3" s="41"/>
      <c r="BNT3" s="41"/>
      <c r="BNU3" s="41"/>
      <c r="BNV3" s="41"/>
      <c r="BNW3" s="41"/>
      <c r="BNX3" s="41"/>
      <c r="BNY3" s="41"/>
      <c r="BNZ3" s="41"/>
      <c r="BOA3" s="41"/>
      <c r="BOB3" s="41"/>
      <c r="BOC3" s="41"/>
      <c r="BOD3" s="41"/>
      <c r="BOE3" s="41"/>
      <c r="BOF3" s="41"/>
      <c r="BOG3" s="41"/>
      <c r="BOH3" s="41"/>
      <c r="BOI3" s="41"/>
      <c r="BOJ3" s="41"/>
      <c r="BOK3" s="41"/>
      <c r="BOL3" s="41"/>
      <c r="BOM3" s="41"/>
      <c r="BON3" s="41"/>
      <c r="BOO3" s="41"/>
      <c r="BOP3" s="41"/>
      <c r="BOQ3" s="41"/>
      <c r="BOR3" s="41"/>
      <c r="BOS3" s="41"/>
      <c r="BOT3" s="41"/>
      <c r="BOU3" s="41"/>
      <c r="BOV3" s="41"/>
      <c r="BOW3" s="41"/>
      <c r="BOX3" s="41"/>
      <c r="BOY3" s="41"/>
      <c r="BOZ3" s="41"/>
      <c r="BPA3" s="41"/>
      <c r="BPB3" s="41"/>
      <c r="BPC3" s="41"/>
      <c r="BPD3" s="41"/>
      <c r="BPE3" s="41"/>
      <c r="BPF3" s="41"/>
      <c r="BPG3" s="41"/>
      <c r="BPH3" s="41"/>
      <c r="BPI3" s="41"/>
      <c r="BPJ3" s="41"/>
      <c r="BPK3" s="41"/>
      <c r="BPL3" s="41"/>
      <c r="BPM3" s="41"/>
      <c r="BPN3" s="41"/>
      <c r="BPO3" s="41"/>
      <c r="BPP3" s="41"/>
      <c r="BPQ3" s="41"/>
      <c r="BPR3" s="41"/>
      <c r="BPS3" s="41"/>
      <c r="BPT3" s="41"/>
      <c r="BPU3" s="41"/>
      <c r="BPV3" s="41"/>
      <c r="BPW3" s="41"/>
      <c r="BPX3" s="41"/>
      <c r="BPY3" s="41"/>
      <c r="BPZ3" s="41"/>
      <c r="BQA3" s="41"/>
      <c r="BQB3" s="41"/>
      <c r="BQC3" s="41"/>
      <c r="BQD3" s="41"/>
      <c r="BQE3" s="41"/>
      <c r="BQF3" s="41"/>
      <c r="BQG3" s="41"/>
      <c r="BQH3" s="41"/>
      <c r="BQI3" s="41"/>
      <c r="BQJ3" s="41"/>
      <c r="BQK3" s="41"/>
      <c r="BQL3" s="41"/>
      <c r="BQM3" s="41"/>
      <c r="BQN3" s="41"/>
      <c r="BQO3" s="41"/>
      <c r="BQP3" s="41"/>
      <c r="BQQ3" s="41"/>
      <c r="BQR3" s="41"/>
      <c r="BQS3" s="41"/>
      <c r="BQT3" s="41"/>
      <c r="BQU3" s="41"/>
      <c r="BQV3" s="41"/>
      <c r="BQW3" s="41"/>
      <c r="BQX3" s="41"/>
      <c r="BQY3" s="41"/>
      <c r="BQZ3" s="41"/>
      <c r="BRA3" s="41"/>
      <c r="BRB3" s="41"/>
      <c r="BRC3" s="41"/>
      <c r="BRD3" s="41"/>
      <c r="BRE3" s="41"/>
      <c r="BRF3" s="41"/>
      <c r="BRG3" s="41"/>
      <c r="BRH3" s="41"/>
      <c r="BRI3" s="41"/>
      <c r="BRJ3" s="41"/>
      <c r="BRK3" s="41"/>
      <c r="BRL3" s="41"/>
      <c r="BRM3" s="41"/>
      <c r="BRN3" s="41"/>
      <c r="BRO3" s="41"/>
      <c r="BRP3" s="41"/>
      <c r="BRQ3" s="41"/>
      <c r="BRR3" s="41"/>
      <c r="BRS3" s="41"/>
      <c r="BRT3" s="41"/>
      <c r="BRU3" s="41"/>
      <c r="BRV3" s="41"/>
      <c r="BRW3" s="41"/>
      <c r="BRX3" s="41"/>
      <c r="BRY3" s="41"/>
      <c r="BRZ3" s="41"/>
      <c r="BSA3" s="41"/>
      <c r="BSB3" s="41"/>
      <c r="BSC3" s="41"/>
      <c r="BSD3" s="41"/>
      <c r="BSE3" s="41"/>
      <c r="BSF3" s="41"/>
      <c r="BSG3" s="41"/>
      <c r="BSH3" s="41"/>
      <c r="BSI3" s="41"/>
      <c r="BSJ3" s="41"/>
      <c r="BSK3" s="41"/>
      <c r="BSL3" s="41"/>
      <c r="BSM3" s="41"/>
      <c r="BSN3" s="41"/>
      <c r="BSO3" s="41"/>
      <c r="BSP3" s="41"/>
      <c r="BSQ3" s="41"/>
      <c r="BSR3" s="41"/>
      <c r="BSS3" s="41"/>
      <c r="BST3" s="41"/>
      <c r="BSU3" s="41"/>
      <c r="BSV3" s="41"/>
      <c r="BSW3" s="41"/>
      <c r="BSX3" s="41"/>
      <c r="BSY3" s="41"/>
      <c r="BSZ3" s="41"/>
      <c r="BTA3" s="41"/>
      <c r="BTB3" s="41"/>
      <c r="BTC3" s="41"/>
      <c r="BTD3" s="41"/>
      <c r="BTE3" s="41"/>
      <c r="BTF3" s="41"/>
      <c r="BTG3" s="41"/>
      <c r="BTH3" s="41"/>
      <c r="BTI3" s="41"/>
      <c r="BTJ3" s="41"/>
      <c r="BTK3" s="41"/>
      <c r="BTL3" s="41"/>
      <c r="BTM3" s="41"/>
      <c r="BTN3" s="41"/>
      <c r="BTO3" s="41"/>
      <c r="BTP3" s="41"/>
      <c r="BTQ3" s="41"/>
      <c r="BTR3" s="41"/>
      <c r="BTS3" s="41"/>
      <c r="BTT3" s="41"/>
      <c r="BTU3" s="41"/>
      <c r="BTV3" s="41"/>
      <c r="BTW3" s="41"/>
      <c r="BTX3" s="41"/>
      <c r="BTY3" s="41"/>
      <c r="BTZ3" s="41"/>
      <c r="BUA3" s="41"/>
      <c r="BUB3" s="41"/>
      <c r="BUC3" s="41"/>
      <c r="BUD3" s="41"/>
      <c r="BUE3" s="41"/>
      <c r="BUF3" s="41"/>
      <c r="BUG3" s="41"/>
      <c r="BUH3" s="41"/>
      <c r="BUI3" s="41"/>
      <c r="BUJ3" s="41"/>
      <c r="BUK3" s="41"/>
      <c r="BUL3" s="41"/>
      <c r="BUM3" s="41"/>
      <c r="BUN3" s="41"/>
      <c r="BUO3" s="41"/>
      <c r="BUP3" s="41"/>
      <c r="BUQ3" s="41"/>
      <c r="BUR3" s="41"/>
      <c r="BUS3" s="41"/>
      <c r="BUT3" s="41"/>
      <c r="BUU3" s="41"/>
      <c r="BUV3" s="41"/>
      <c r="BUW3" s="41"/>
      <c r="BUX3" s="41"/>
      <c r="BUY3" s="41"/>
      <c r="BUZ3" s="41"/>
      <c r="BVA3" s="41"/>
      <c r="BVB3" s="41"/>
      <c r="BVC3" s="41"/>
      <c r="BVD3" s="41"/>
      <c r="BVE3" s="41"/>
      <c r="BVF3" s="41"/>
      <c r="BVG3" s="41"/>
      <c r="BVH3" s="41"/>
      <c r="BVI3" s="41"/>
      <c r="BVJ3" s="41"/>
      <c r="BVK3" s="41"/>
      <c r="BVL3" s="41"/>
      <c r="BVM3" s="41"/>
      <c r="BVN3" s="41"/>
      <c r="BVO3" s="41"/>
      <c r="BVP3" s="41"/>
      <c r="BVQ3" s="41"/>
      <c r="BVR3" s="41"/>
      <c r="BVS3" s="41"/>
      <c r="BVT3" s="41"/>
      <c r="BVU3" s="41"/>
      <c r="BVV3" s="41"/>
      <c r="BVW3" s="41"/>
      <c r="BVX3" s="41"/>
      <c r="BVY3" s="41"/>
      <c r="BVZ3" s="41"/>
      <c r="BWA3" s="41"/>
      <c r="BWB3" s="41"/>
      <c r="BWC3" s="41"/>
      <c r="BWD3" s="41"/>
      <c r="BWE3" s="41"/>
      <c r="BWF3" s="41"/>
      <c r="BWG3" s="41"/>
      <c r="BWH3" s="41"/>
      <c r="BWI3" s="41"/>
      <c r="BWJ3" s="41"/>
      <c r="BWK3" s="41"/>
      <c r="BWL3" s="41"/>
      <c r="BWM3" s="41"/>
      <c r="BWN3" s="41"/>
      <c r="BWO3" s="41"/>
      <c r="BWP3" s="41"/>
      <c r="BWQ3" s="41"/>
      <c r="BWR3" s="41"/>
      <c r="BWS3" s="41"/>
      <c r="BWT3" s="41"/>
      <c r="BWU3" s="41"/>
      <c r="BWV3" s="41"/>
      <c r="BWW3" s="41"/>
      <c r="BWX3" s="41"/>
      <c r="BWY3" s="41"/>
      <c r="BWZ3" s="41"/>
      <c r="BXA3" s="41"/>
      <c r="BXB3" s="41"/>
      <c r="BXC3" s="41"/>
      <c r="BXD3" s="41"/>
      <c r="BXE3" s="41"/>
      <c r="BXF3" s="41"/>
      <c r="BXG3" s="41"/>
      <c r="BXH3" s="41"/>
      <c r="BXI3" s="41"/>
      <c r="BXJ3" s="41"/>
      <c r="BXK3" s="41"/>
      <c r="BXL3" s="41"/>
      <c r="BXM3" s="41"/>
      <c r="BXN3" s="41"/>
      <c r="BXO3" s="41"/>
      <c r="BXP3" s="41"/>
      <c r="BXQ3" s="41"/>
      <c r="BXR3" s="41"/>
      <c r="BXS3" s="41"/>
      <c r="BXT3" s="41"/>
      <c r="BXU3" s="41"/>
      <c r="BXV3" s="41"/>
      <c r="BXW3" s="41"/>
      <c r="BXX3" s="41"/>
      <c r="BXY3" s="41"/>
      <c r="BXZ3" s="41"/>
      <c r="BYA3" s="41"/>
      <c r="BYB3" s="41"/>
      <c r="BYC3" s="41"/>
      <c r="BYD3" s="41"/>
      <c r="BYE3" s="41"/>
      <c r="BYF3" s="41"/>
      <c r="BYG3" s="41"/>
      <c r="BYH3" s="41"/>
      <c r="BYI3" s="41"/>
      <c r="BYJ3" s="41"/>
      <c r="BYK3" s="41"/>
      <c r="BYL3" s="41"/>
      <c r="BYM3" s="41"/>
      <c r="BYN3" s="41"/>
      <c r="BYO3" s="41"/>
      <c r="BYP3" s="41"/>
      <c r="BYQ3" s="41"/>
      <c r="BYR3" s="41"/>
      <c r="BYS3" s="41"/>
      <c r="BYT3" s="41"/>
      <c r="BYU3" s="41"/>
      <c r="BYV3" s="41"/>
      <c r="BYW3" s="41"/>
      <c r="BYX3" s="41"/>
      <c r="BYY3" s="41"/>
      <c r="BYZ3" s="41"/>
      <c r="BZA3" s="41"/>
      <c r="BZB3" s="41"/>
      <c r="BZC3" s="41"/>
      <c r="BZD3" s="41"/>
      <c r="BZE3" s="41"/>
      <c r="BZF3" s="41"/>
      <c r="BZG3" s="41"/>
      <c r="BZH3" s="41"/>
      <c r="BZI3" s="41"/>
      <c r="BZJ3" s="41"/>
      <c r="BZK3" s="41"/>
      <c r="BZL3" s="41"/>
      <c r="BZM3" s="41"/>
      <c r="BZN3" s="41"/>
      <c r="BZO3" s="41"/>
      <c r="BZP3" s="41"/>
      <c r="BZQ3" s="41"/>
      <c r="BZR3" s="41"/>
      <c r="BZS3" s="41"/>
      <c r="BZT3" s="41"/>
      <c r="BZU3" s="41"/>
      <c r="BZV3" s="41"/>
      <c r="BZW3" s="41"/>
      <c r="BZX3" s="41"/>
      <c r="BZY3" s="41"/>
      <c r="BZZ3" s="41"/>
      <c r="CAA3" s="41"/>
      <c r="CAB3" s="41"/>
      <c r="CAC3" s="41"/>
      <c r="CAD3" s="41"/>
      <c r="CAE3" s="41"/>
      <c r="CAF3" s="41"/>
      <c r="CAG3" s="41"/>
      <c r="CAH3" s="41"/>
      <c r="CAI3" s="41"/>
      <c r="CAJ3" s="41"/>
      <c r="CAK3" s="41"/>
      <c r="CAL3" s="41"/>
      <c r="CAM3" s="41"/>
      <c r="CAN3" s="41"/>
      <c r="CAO3" s="41"/>
      <c r="CAP3" s="41"/>
      <c r="CAQ3" s="41"/>
      <c r="CAR3" s="41"/>
      <c r="CAS3" s="41"/>
      <c r="CAT3" s="41"/>
      <c r="CAU3" s="41"/>
      <c r="CAV3" s="41"/>
      <c r="CAW3" s="41"/>
      <c r="CAX3" s="41"/>
      <c r="CAY3" s="41"/>
      <c r="CAZ3" s="41"/>
      <c r="CBA3" s="41"/>
      <c r="CBB3" s="41"/>
      <c r="CBC3" s="41"/>
      <c r="CBD3" s="41"/>
      <c r="CBE3" s="41"/>
      <c r="CBF3" s="41"/>
      <c r="CBG3" s="41"/>
      <c r="CBH3" s="41"/>
      <c r="CBI3" s="41"/>
      <c r="CBJ3" s="41"/>
      <c r="CBK3" s="41"/>
      <c r="CBL3" s="41"/>
      <c r="CBM3" s="41"/>
      <c r="CBN3" s="41"/>
      <c r="CBO3" s="41"/>
      <c r="CBP3" s="41"/>
      <c r="CBQ3" s="41"/>
      <c r="CBR3" s="41"/>
      <c r="CBS3" s="41"/>
      <c r="CBT3" s="41"/>
      <c r="CBU3" s="41"/>
      <c r="CBV3" s="41"/>
      <c r="CBW3" s="41"/>
      <c r="CBX3" s="41"/>
      <c r="CBY3" s="41"/>
      <c r="CBZ3" s="41"/>
      <c r="CCA3" s="41"/>
      <c r="CCB3" s="41"/>
      <c r="CCC3" s="41"/>
      <c r="CCD3" s="41"/>
      <c r="CCE3" s="41"/>
      <c r="CCF3" s="41"/>
      <c r="CCG3" s="41"/>
      <c r="CCH3" s="41"/>
      <c r="CCI3" s="41"/>
      <c r="CCJ3" s="41"/>
      <c r="CCK3" s="41"/>
      <c r="CCL3" s="41"/>
      <c r="CCM3" s="41"/>
      <c r="CCN3" s="41"/>
      <c r="CCO3" s="41"/>
      <c r="CCP3" s="41"/>
      <c r="CCQ3" s="41"/>
      <c r="CCR3" s="41"/>
      <c r="CCS3" s="41"/>
      <c r="CCT3" s="41"/>
      <c r="CCU3" s="41"/>
      <c r="CCV3" s="41"/>
      <c r="CCW3" s="41"/>
      <c r="CCX3" s="41"/>
      <c r="CCY3" s="41"/>
      <c r="CCZ3" s="41"/>
      <c r="CDA3" s="41"/>
      <c r="CDB3" s="41"/>
      <c r="CDC3" s="41"/>
      <c r="CDD3" s="41"/>
      <c r="CDE3" s="41"/>
      <c r="CDF3" s="41"/>
      <c r="CDG3" s="41"/>
      <c r="CDH3" s="41"/>
      <c r="CDI3" s="41"/>
      <c r="CDJ3" s="41"/>
      <c r="CDK3" s="41"/>
      <c r="CDL3" s="41"/>
      <c r="CDM3" s="41"/>
      <c r="CDN3" s="41"/>
      <c r="CDO3" s="41"/>
      <c r="CDP3" s="41"/>
      <c r="CDQ3" s="41"/>
      <c r="CDR3" s="41"/>
      <c r="CDS3" s="41"/>
      <c r="CDT3" s="41"/>
      <c r="CDU3" s="41"/>
      <c r="CDV3" s="41"/>
      <c r="CDW3" s="41"/>
      <c r="CDX3" s="41"/>
      <c r="CDY3" s="41"/>
      <c r="CDZ3" s="41"/>
      <c r="CEA3" s="41"/>
      <c r="CEB3" s="41"/>
      <c r="CEC3" s="41"/>
      <c r="CED3" s="41"/>
      <c r="CEE3" s="41"/>
      <c r="CEF3" s="41"/>
      <c r="CEG3" s="41"/>
      <c r="CEH3" s="41"/>
      <c r="CEI3" s="41"/>
      <c r="CEJ3" s="41"/>
      <c r="CEK3" s="41"/>
      <c r="CEL3" s="41"/>
      <c r="CEM3" s="41"/>
      <c r="CEN3" s="41"/>
      <c r="CEO3" s="41"/>
      <c r="CEP3" s="41"/>
      <c r="CEQ3" s="41"/>
      <c r="CER3" s="41"/>
      <c r="CES3" s="41"/>
      <c r="CET3" s="41"/>
      <c r="CEU3" s="41"/>
      <c r="CEV3" s="41"/>
      <c r="CEW3" s="41"/>
      <c r="CEX3" s="41"/>
      <c r="CEY3" s="41"/>
      <c r="CEZ3" s="41"/>
      <c r="CFA3" s="41"/>
      <c r="CFB3" s="41"/>
      <c r="CFC3" s="41"/>
      <c r="CFD3" s="41"/>
      <c r="CFE3" s="41"/>
      <c r="CFF3" s="41"/>
      <c r="CFG3" s="41"/>
      <c r="CFH3" s="41"/>
      <c r="CFI3" s="41"/>
      <c r="CFJ3" s="41"/>
      <c r="CFK3" s="41"/>
      <c r="CFL3" s="41"/>
      <c r="CFM3" s="41"/>
      <c r="CFN3" s="41"/>
      <c r="CFO3" s="41"/>
      <c r="CFP3" s="41"/>
      <c r="CFQ3" s="41"/>
      <c r="CFR3" s="41"/>
      <c r="CFS3" s="41"/>
      <c r="CFT3" s="41"/>
      <c r="CFU3" s="41"/>
      <c r="CFV3" s="41"/>
      <c r="CFW3" s="41"/>
      <c r="CFX3" s="41"/>
      <c r="CFY3" s="41"/>
      <c r="CFZ3" s="41"/>
      <c r="CGA3" s="41"/>
      <c r="CGB3" s="41"/>
      <c r="CGC3" s="41"/>
      <c r="CGD3" s="41"/>
      <c r="CGE3" s="41"/>
      <c r="CGF3" s="41"/>
      <c r="CGG3" s="41"/>
      <c r="CGH3" s="41"/>
      <c r="CGI3" s="41"/>
      <c r="CGJ3" s="41"/>
      <c r="CGK3" s="41"/>
      <c r="CGL3" s="41"/>
      <c r="CGM3" s="41"/>
      <c r="CGN3" s="41"/>
      <c r="CGO3" s="41"/>
      <c r="CGP3" s="41"/>
      <c r="CGQ3" s="41"/>
      <c r="CGR3" s="41"/>
      <c r="CGS3" s="41"/>
      <c r="CGT3" s="41"/>
      <c r="CGU3" s="41"/>
      <c r="CGV3" s="41"/>
      <c r="CGW3" s="41"/>
      <c r="CGX3" s="41"/>
      <c r="CGY3" s="41"/>
      <c r="CGZ3" s="41"/>
      <c r="CHA3" s="41"/>
      <c r="CHB3" s="41"/>
      <c r="CHC3" s="41"/>
      <c r="CHD3" s="41"/>
      <c r="CHE3" s="41"/>
      <c r="CHF3" s="41"/>
      <c r="CHG3" s="41"/>
      <c r="CHH3" s="41"/>
      <c r="CHI3" s="41"/>
      <c r="CHJ3" s="41"/>
      <c r="CHK3" s="41"/>
      <c r="CHL3" s="41"/>
      <c r="CHM3" s="41"/>
      <c r="CHN3" s="41"/>
      <c r="CHO3" s="41"/>
      <c r="CHP3" s="41"/>
      <c r="CHQ3" s="41"/>
      <c r="CHR3" s="41"/>
      <c r="CHS3" s="41"/>
      <c r="CHT3" s="41"/>
      <c r="CHU3" s="41"/>
      <c r="CHV3" s="41"/>
      <c r="CHW3" s="41"/>
      <c r="CHX3" s="41"/>
      <c r="CHY3" s="41"/>
      <c r="CHZ3" s="41"/>
      <c r="CIA3" s="41"/>
      <c r="CIB3" s="41"/>
      <c r="CIC3" s="41"/>
      <c r="CID3" s="41"/>
      <c r="CIE3" s="41"/>
      <c r="CIF3" s="41"/>
      <c r="CIG3" s="41"/>
      <c r="CIH3" s="41"/>
      <c r="CII3" s="41"/>
      <c r="CIJ3" s="41"/>
      <c r="CIK3" s="41"/>
      <c r="CIL3" s="41"/>
      <c r="CIM3" s="41"/>
      <c r="CIN3" s="41"/>
      <c r="CIO3" s="41"/>
      <c r="CIP3" s="41"/>
      <c r="CIQ3" s="41"/>
      <c r="CIR3" s="41"/>
      <c r="CIS3" s="41"/>
      <c r="CIT3" s="41"/>
      <c r="CIU3" s="41"/>
      <c r="CIV3" s="41"/>
      <c r="CIW3" s="41"/>
      <c r="CIX3" s="41"/>
      <c r="CIY3" s="41"/>
      <c r="CIZ3" s="41"/>
      <c r="CJA3" s="41"/>
      <c r="CJB3" s="41"/>
      <c r="CJC3" s="41"/>
      <c r="CJD3" s="41"/>
      <c r="CJE3" s="41"/>
      <c r="CJF3" s="41"/>
      <c r="CJG3" s="41"/>
      <c r="CJH3" s="41"/>
      <c r="CJI3" s="41"/>
      <c r="CJJ3" s="41"/>
      <c r="CJK3" s="41"/>
      <c r="CJL3" s="41"/>
      <c r="CJM3" s="41"/>
      <c r="CJN3" s="41"/>
      <c r="CJO3" s="41"/>
      <c r="CJP3" s="41"/>
      <c r="CJQ3" s="41"/>
      <c r="CJR3" s="41"/>
      <c r="CJS3" s="41"/>
      <c r="CJT3" s="41"/>
      <c r="CJU3" s="41"/>
      <c r="CJV3" s="41"/>
      <c r="CJW3" s="41"/>
      <c r="CJX3" s="41"/>
      <c r="CJY3" s="41"/>
      <c r="CJZ3" s="41"/>
      <c r="CKA3" s="41"/>
      <c r="CKB3" s="41"/>
      <c r="CKC3" s="41"/>
      <c r="CKD3" s="41"/>
      <c r="CKE3" s="41"/>
      <c r="CKF3" s="41"/>
      <c r="CKG3" s="41"/>
      <c r="CKH3" s="41"/>
      <c r="CKI3" s="41"/>
      <c r="CKJ3" s="41"/>
      <c r="CKK3" s="41"/>
      <c r="CKL3" s="41"/>
      <c r="CKM3" s="41"/>
      <c r="CKN3" s="41"/>
      <c r="CKO3" s="41"/>
      <c r="CKP3" s="41"/>
      <c r="CKQ3" s="41"/>
      <c r="CKR3" s="41"/>
      <c r="CKS3" s="41"/>
      <c r="CKT3" s="41"/>
      <c r="CKU3" s="41"/>
      <c r="CKV3" s="41"/>
      <c r="CKW3" s="41"/>
      <c r="CKX3" s="41"/>
      <c r="CKY3" s="41"/>
      <c r="CKZ3" s="41"/>
      <c r="CLA3" s="41"/>
      <c r="CLB3" s="41"/>
      <c r="CLC3" s="41"/>
      <c r="CLD3" s="41"/>
      <c r="CLE3" s="41"/>
      <c r="CLF3" s="41"/>
      <c r="CLG3" s="41"/>
      <c r="CLH3" s="41"/>
      <c r="CLI3" s="41"/>
      <c r="CLJ3" s="41"/>
      <c r="CLK3" s="41"/>
      <c r="CLL3" s="41"/>
      <c r="CLM3" s="41"/>
      <c r="CLN3" s="41"/>
      <c r="CLO3" s="41"/>
      <c r="CLP3" s="41"/>
      <c r="CLQ3" s="41"/>
      <c r="CLR3" s="41"/>
      <c r="CLS3" s="41"/>
      <c r="CLT3" s="41"/>
      <c r="CLU3" s="41"/>
      <c r="CLV3" s="41"/>
      <c r="CLW3" s="41"/>
      <c r="CLX3" s="41"/>
      <c r="CLY3" s="41"/>
      <c r="CLZ3" s="41"/>
      <c r="CMA3" s="41"/>
      <c r="CMB3" s="41"/>
      <c r="CMC3" s="41"/>
      <c r="CMD3" s="41"/>
      <c r="CME3" s="41"/>
      <c r="CMF3" s="41"/>
      <c r="CMG3" s="41"/>
      <c r="CMH3" s="41"/>
      <c r="CMI3" s="41"/>
      <c r="CMJ3" s="41"/>
      <c r="CMK3" s="41"/>
      <c r="CML3" s="41"/>
      <c r="CMM3" s="41"/>
      <c r="CMN3" s="41"/>
      <c r="CMO3" s="41"/>
      <c r="CMP3" s="41"/>
      <c r="CMQ3" s="41"/>
      <c r="CMR3" s="41"/>
      <c r="CMS3" s="41"/>
      <c r="CMT3" s="41"/>
      <c r="CMU3" s="41"/>
      <c r="CMV3" s="41"/>
      <c r="CMW3" s="41"/>
      <c r="CMX3" s="41"/>
      <c r="CMY3" s="41"/>
      <c r="CMZ3" s="41"/>
      <c r="CNA3" s="41"/>
      <c r="CNB3" s="41"/>
      <c r="CNC3" s="41"/>
      <c r="CND3" s="41"/>
      <c r="CNE3" s="41"/>
      <c r="CNF3" s="41"/>
      <c r="CNG3" s="41"/>
      <c r="CNH3" s="41"/>
      <c r="CNI3" s="41"/>
      <c r="CNJ3" s="41"/>
      <c r="CNK3" s="41"/>
      <c r="CNL3" s="41"/>
      <c r="CNM3" s="41"/>
      <c r="CNN3" s="41"/>
      <c r="CNO3" s="41"/>
      <c r="CNP3" s="41"/>
      <c r="CNQ3" s="41"/>
      <c r="CNR3" s="41"/>
      <c r="CNS3" s="41"/>
      <c r="CNT3" s="41"/>
      <c r="CNU3" s="41"/>
      <c r="CNV3" s="41"/>
      <c r="CNW3" s="41"/>
      <c r="CNX3" s="41"/>
      <c r="CNY3" s="41"/>
      <c r="CNZ3" s="41"/>
      <c r="COA3" s="41"/>
      <c r="COB3" s="41"/>
      <c r="COC3" s="41"/>
      <c r="COD3" s="41"/>
      <c r="COE3" s="41"/>
      <c r="COF3" s="41"/>
      <c r="COG3" s="41"/>
      <c r="COH3" s="41"/>
      <c r="COI3" s="41"/>
      <c r="COJ3" s="41"/>
      <c r="COK3" s="41"/>
      <c r="COL3" s="41"/>
      <c r="COM3" s="41"/>
      <c r="CON3" s="41"/>
      <c r="COO3" s="41"/>
      <c r="COP3" s="41"/>
      <c r="COQ3" s="41"/>
      <c r="COR3" s="41"/>
      <c r="COS3" s="41"/>
      <c r="COT3" s="41"/>
      <c r="COU3" s="41"/>
      <c r="COV3" s="41"/>
      <c r="COW3" s="41"/>
      <c r="COX3" s="41"/>
      <c r="COY3" s="41"/>
      <c r="COZ3" s="41"/>
      <c r="CPA3" s="41"/>
      <c r="CPB3" s="41"/>
      <c r="CPC3" s="41"/>
      <c r="CPD3" s="41"/>
      <c r="CPE3" s="41"/>
      <c r="CPF3" s="41"/>
      <c r="CPG3" s="41"/>
      <c r="CPH3" s="41"/>
      <c r="CPI3" s="41"/>
      <c r="CPJ3" s="41"/>
      <c r="CPK3" s="41"/>
      <c r="CPL3" s="41"/>
      <c r="CPM3" s="41"/>
      <c r="CPN3" s="41"/>
      <c r="CPO3" s="41"/>
      <c r="CPP3" s="41"/>
      <c r="CPQ3" s="41"/>
      <c r="CPR3" s="41"/>
      <c r="CPS3" s="41"/>
      <c r="CPT3" s="41"/>
      <c r="CPU3" s="41"/>
      <c r="CPV3" s="41"/>
      <c r="CPW3" s="41"/>
      <c r="CPX3" s="41"/>
      <c r="CPY3" s="41"/>
      <c r="CPZ3" s="41"/>
      <c r="CQA3" s="41"/>
      <c r="CQB3" s="41"/>
      <c r="CQC3" s="41"/>
      <c r="CQD3" s="41"/>
      <c r="CQE3" s="41"/>
      <c r="CQF3" s="41"/>
      <c r="CQG3" s="41"/>
      <c r="CQH3" s="41"/>
      <c r="CQI3" s="41"/>
      <c r="CQJ3" s="41"/>
      <c r="CQK3" s="41"/>
      <c r="CQL3" s="41"/>
      <c r="CQM3" s="41"/>
      <c r="CQN3" s="41"/>
      <c r="CQO3" s="41"/>
      <c r="CQP3" s="41"/>
      <c r="CQQ3" s="41"/>
      <c r="CQR3" s="41"/>
      <c r="CQS3" s="41"/>
      <c r="CQT3" s="41"/>
      <c r="CQU3" s="41"/>
      <c r="CQV3" s="41"/>
      <c r="CQW3" s="41"/>
      <c r="CQX3" s="41"/>
      <c r="CQY3" s="41"/>
      <c r="CQZ3" s="41"/>
      <c r="CRA3" s="41"/>
      <c r="CRB3" s="41"/>
      <c r="CRC3" s="41"/>
      <c r="CRD3" s="41"/>
      <c r="CRE3" s="41"/>
      <c r="CRF3" s="41"/>
      <c r="CRG3" s="41"/>
      <c r="CRH3" s="41"/>
      <c r="CRI3" s="41"/>
      <c r="CRJ3" s="41"/>
      <c r="CRK3" s="41"/>
      <c r="CRL3" s="41"/>
      <c r="CRM3" s="41"/>
      <c r="CRN3" s="41"/>
      <c r="CRO3" s="41"/>
      <c r="CRP3" s="41"/>
      <c r="CRQ3" s="41"/>
      <c r="CRR3" s="41"/>
      <c r="CRS3" s="41"/>
      <c r="CRT3" s="41"/>
      <c r="CRU3" s="41"/>
      <c r="CRV3" s="41"/>
      <c r="CRW3" s="41"/>
      <c r="CRX3" s="41"/>
      <c r="CRY3" s="41"/>
      <c r="CRZ3" s="41"/>
      <c r="CSA3" s="41"/>
      <c r="CSB3" s="41"/>
      <c r="CSC3" s="41"/>
      <c r="CSD3" s="41"/>
      <c r="CSE3" s="41"/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41"/>
      <c r="CST3" s="41"/>
      <c r="CSU3" s="41"/>
      <c r="CSV3" s="41"/>
      <c r="CSW3" s="41"/>
      <c r="CSX3" s="41"/>
      <c r="CSY3" s="41"/>
      <c r="CSZ3" s="41"/>
      <c r="CTA3" s="41"/>
      <c r="CTB3" s="41"/>
      <c r="CTC3" s="41"/>
      <c r="CTD3" s="41"/>
      <c r="CTE3" s="41"/>
      <c r="CTF3" s="41"/>
      <c r="CTG3" s="41"/>
      <c r="CTH3" s="41"/>
      <c r="CTI3" s="41"/>
      <c r="CTJ3" s="41"/>
      <c r="CTK3" s="41"/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41"/>
      <c r="CTZ3" s="41"/>
      <c r="CUA3" s="41"/>
      <c r="CUB3" s="41"/>
      <c r="CUC3" s="41"/>
      <c r="CUD3" s="41"/>
      <c r="CUE3" s="41"/>
      <c r="CUF3" s="41"/>
      <c r="CUG3" s="41"/>
      <c r="CUH3" s="41"/>
      <c r="CUI3" s="41"/>
      <c r="CUJ3" s="41"/>
      <c r="CUK3" s="41"/>
      <c r="CUL3" s="41"/>
      <c r="CUM3" s="41"/>
      <c r="CUN3" s="41"/>
      <c r="CUO3" s="41"/>
      <c r="CUP3" s="41"/>
      <c r="CUQ3" s="41"/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41"/>
      <c r="CVF3" s="41"/>
      <c r="CVG3" s="41"/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41"/>
      <c r="CVT3" s="41"/>
      <c r="CVU3" s="41"/>
      <c r="CVV3" s="41"/>
      <c r="CVW3" s="41"/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41"/>
      <c r="CWL3" s="41"/>
      <c r="CWM3" s="41"/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41"/>
      <c r="CXB3" s="41"/>
      <c r="CXC3" s="41"/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41"/>
      <c r="CXR3" s="41"/>
      <c r="CXS3" s="41"/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41"/>
      <c r="CYH3" s="41"/>
      <c r="CYI3" s="41"/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41"/>
      <c r="CYX3" s="41"/>
      <c r="CYY3" s="41"/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41"/>
      <c r="CZN3" s="41"/>
      <c r="CZO3" s="41"/>
      <c r="CZP3" s="41"/>
      <c r="CZQ3" s="4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41"/>
      <c r="DAD3" s="41"/>
      <c r="DAE3" s="41"/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41"/>
      <c r="DAT3" s="41"/>
      <c r="DAU3" s="41"/>
      <c r="DAV3" s="41"/>
      <c r="DAW3" s="41"/>
      <c r="DAX3" s="41"/>
      <c r="DAY3" s="41"/>
      <c r="DAZ3" s="41"/>
      <c r="DBA3" s="41"/>
      <c r="DBB3" s="41"/>
      <c r="DBC3" s="41"/>
      <c r="DBD3" s="41"/>
      <c r="DBE3" s="41"/>
      <c r="DBF3" s="41"/>
      <c r="DBG3" s="41"/>
      <c r="DBH3" s="41"/>
      <c r="DBI3" s="41"/>
      <c r="DBJ3" s="41"/>
      <c r="DBK3" s="41"/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41"/>
      <c r="DBZ3" s="41"/>
      <c r="DCA3" s="41"/>
      <c r="DCB3" s="41"/>
      <c r="DCC3" s="41"/>
      <c r="DCD3" s="41"/>
      <c r="DCE3" s="41"/>
      <c r="DCF3" s="41"/>
      <c r="DCG3" s="41"/>
      <c r="DCH3" s="41"/>
      <c r="DCI3" s="41"/>
      <c r="DCJ3" s="41"/>
      <c r="DCK3" s="41"/>
      <c r="DCL3" s="41"/>
      <c r="DCM3" s="41"/>
      <c r="DCN3" s="41"/>
      <c r="DCO3" s="41"/>
      <c r="DCP3" s="41"/>
      <c r="DCQ3" s="41"/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41"/>
      <c r="DDF3" s="41"/>
      <c r="DDG3" s="41"/>
      <c r="DDH3" s="41"/>
      <c r="DDI3" s="41"/>
      <c r="DDJ3" s="41"/>
      <c r="DDK3" s="41"/>
      <c r="DDL3" s="41"/>
      <c r="DDM3" s="41"/>
      <c r="DDN3" s="41"/>
      <c r="DDO3" s="41"/>
      <c r="DDP3" s="41"/>
      <c r="DDQ3" s="41"/>
      <c r="DDR3" s="41"/>
      <c r="DDS3" s="41"/>
      <c r="DDT3" s="41"/>
      <c r="DDU3" s="41"/>
      <c r="DDV3" s="41"/>
      <c r="DDW3" s="41"/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41"/>
      <c r="DEL3" s="41"/>
      <c r="DEM3" s="41"/>
      <c r="DEN3" s="41"/>
      <c r="DEO3" s="41"/>
      <c r="DEP3" s="41"/>
      <c r="DEQ3" s="41"/>
      <c r="DER3" s="41"/>
      <c r="DES3" s="41"/>
      <c r="DET3" s="41"/>
      <c r="DEU3" s="41"/>
      <c r="DEV3" s="41"/>
      <c r="DEW3" s="41"/>
      <c r="DEX3" s="41"/>
      <c r="DEY3" s="41"/>
      <c r="DEZ3" s="41"/>
      <c r="DFA3" s="41"/>
      <c r="DFB3" s="41"/>
      <c r="DFC3" s="41"/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41"/>
      <c r="DFR3" s="41"/>
      <c r="DFS3" s="41"/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41"/>
      <c r="DGF3" s="41"/>
      <c r="DGG3" s="41"/>
      <c r="DGH3" s="41"/>
      <c r="DGI3" s="41"/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41"/>
      <c r="DGX3" s="41"/>
      <c r="DGY3" s="41"/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41"/>
      <c r="DHN3" s="41"/>
      <c r="DHO3" s="41"/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41"/>
      <c r="DID3" s="41"/>
      <c r="DIE3" s="41"/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41"/>
      <c r="DIT3" s="41"/>
      <c r="DIU3" s="41"/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41"/>
      <c r="DJJ3" s="41"/>
      <c r="DJK3" s="41"/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41"/>
      <c r="DJZ3" s="41"/>
      <c r="DKA3" s="41"/>
      <c r="DKB3" s="41"/>
      <c r="DKC3" s="4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41"/>
      <c r="DKP3" s="41"/>
      <c r="DKQ3" s="41"/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41"/>
      <c r="DLF3" s="41"/>
      <c r="DLG3" s="41"/>
      <c r="DLH3" s="41"/>
      <c r="DLI3" s="41"/>
      <c r="DLJ3" s="41"/>
      <c r="DLK3" s="41"/>
      <c r="DLL3" s="41"/>
      <c r="DLM3" s="41"/>
      <c r="DLN3" s="41"/>
      <c r="DLO3" s="41"/>
      <c r="DLP3" s="41"/>
      <c r="DLQ3" s="41"/>
      <c r="DLR3" s="41"/>
      <c r="DLS3" s="41"/>
      <c r="DLT3" s="41"/>
      <c r="DLU3" s="41"/>
      <c r="DLV3" s="41"/>
      <c r="DLW3" s="41"/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41"/>
      <c r="DML3" s="41"/>
      <c r="DMM3" s="41"/>
      <c r="DMN3" s="41"/>
      <c r="DMO3" s="41"/>
      <c r="DMP3" s="41"/>
      <c r="DMQ3" s="41"/>
      <c r="DMR3" s="41"/>
      <c r="DMS3" s="41"/>
      <c r="DMT3" s="41"/>
      <c r="DMU3" s="41"/>
      <c r="DMV3" s="41"/>
      <c r="DMW3" s="41"/>
      <c r="DMX3" s="41"/>
      <c r="DMY3" s="41"/>
      <c r="DMZ3" s="41"/>
      <c r="DNA3" s="41"/>
      <c r="DNB3" s="41"/>
      <c r="DNC3" s="41"/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41"/>
      <c r="DNR3" s="41"/>
      <c r="DNS3" s="41"/>
      <c r="DNT3" s="41"/>
      <c r="DNU3" s="41"/>
      <c r="DNV3" s="41"/>
      <c r="DNW3" s="41"/>
      <c r="DNX3" s="41"/>
      <c r="DNY3" s="41"/>
      <c r="DNZ3" s="41"/>
      <c r="DOA3" s="41"/>
      <c r="DOB3" s="41"/>
      <c r="DOC3" s="41"/>
      <c r="DOD3" s="41"/>
      <c r="DOE3" s="41"/>
      <c r="DOF3" s="41"/>
      <c r="DOG3" s="41"/>
      <c r="DOH3" s="41"/>
      <c r="DOI3" s="41"/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41"/>
      <c r="DOX3" s="41"/>
      <c r="DOY3" s="41"/>
      <c r="DOZ3" s="41"/>
      <c r="DPA3" s="41"/>
      <c r="DPB3" s="41"/>
      <c r="DPC3" s="41"/>
      <c r="DPD3" s="41"/>
      <c r="DPE3" s="41"/>
      <c r="DPF3" s="41"/>
      <c r="DPG3" s="41"/>
      <c r="DPH3" s="41"/>
      <c r="DPI3" s="41"/>
      <c r="DPJ3" s="41"/>
      <c r="DPK3" s="41"/>
      <c r="DPL3" s="41"/>
      <c r="DPM3" s="41"/>
      <c r="DPN3" s="41"/>
      <c r="DPO3" s="41"/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41"/>
      <c r="DQD3" s="41"/>
      <c r="DQE3" s="41"/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41"/>
      <c r="DQR3" s="41"/>
      <c r="DQS3" s="41"/>
      <c r="DQT3" s="41"/>
      <c r="DQU3" s="41"/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41"/>
      <c r="DRJ3" s="41"/>
      <c r="DRK3" s="41"/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41"/>
      <c r="DRZ3" s="41"/>
      <c r="DSA3" s="41"/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41"/>
      <c r="DSP3" s="41"/>
      <c r="DSQ3" s="41"/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41"/>
      <c r="DTF3" s="41"/>
      <c r="DTG3" s="41"/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41"/>
      <c r="DTV3" s="41"/>
      <c r="DTW3" s="41"/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41"/>
      <c r="DUL3" s="41"/>
      <c r="DUM3" s="41"/>
      <c r="DUN3" s="41"/>
      <c r="DUO3" s="4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41"/>
      <c r="DVB3" s="41"/>
      <c r="DVC3" s="41"/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41"/>
      <c r="DVR3" s="41"/>
      <c r="DVS3" s="41"/>
      <c r="DVT3" s="41"/>
      <c r="DVU3" s="41"/>
      <c r="DVV3" s="41"/>
      <c r="DVW3" s="41"/>
      <c r="DVX3" s="41"/>
      <c r="DVY3" s="41"/>
      <c r="DVZ3" s="41"/>
      <c r="DWA3" s="41"/>
      <c r="DWB3" s="41"/>
      <c r="DWC3" s="41"/>
      <c r="DWD3" s="41"/>
      <c r="DWE3" s="41"/>
      <c r="DWF3" s="41"/>
      <c r="DWG3" s="41"/>
      <c r="DWH3" s="41"/>
      <c r="DWI3" s="41"/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41"/>
      <c r="DWX3" s="41"/>
      <c r="DWY3" s="41"/>
      <c r="DWZ3" s="41"/>
      <c r="DXA3" s="41"/>
      <c r="DXB3" s="41"/>
      <c r="DXC3" s="41"/>
      <c r="DXD3" s="41"/>
      <c r="DXE3" s="41"/>
      <c r="DXF3" s="41"/>
      <c r="DXG3" s="41"/>
      <c r="DXH3" s="41"/>
      <c r="DXI3" s="41"/>
      <c r="DXJ3" s="41"/>
      <c r="DXK3" s="41"/>
      <c r="DXL3" s="41"/>
      <c r="DXM3" s="41"/>
      <c r="DXN3" s="41"/>
      <c r="DXO3" s="41"/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41"/>
      <c r="DYD3" s="41"/>
      <c r="DYE3" s="41"/>
      <c r="DYF3" s="41"/>
      <c r="DYG3" s="41"/>
      <c r="DYH3" s="41"/>
      <c r="DYI3" s="41"/>
      <c r="DYJ3" s="41"/>
      <c r="DYK3" s="41"/>
      <c r="DYL3" s="41"/>
      <c r="DYM3" s="41"/>
      <c r="DYN3" s="41"/>
      <c r="DYO3" s="41"/>
      <c r="DYP3" s="41"/>
      <c r="DYQ3" s="41"/>
      <c r="DYR3" s="41"/>
      <c r="DYS3" s="41"/>
      <c r="DYT3" s="41"/>
      <c r="DYU3" s="41"/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41"/>
      <c r="DZJ3" s="41"/>
      <c r="DZK3" s="41"/>
      <c r="DZL3" s="41"/>
      <c r="DZM3" s="41"/>
      <c r="DZN3" s="41"/>
      <c r="DZO3" s="41"/>
      <c r="DZP3" s="41"/>
      <c r="DZQ3" s="41"/>
      <c r="DZR3" s="41"/>
      <c r="DZS3" s="41"/>
      <c r="DZT3" s="41"/>
      <c r="DZU3" s="41"/>
      <c r="DZV3" s="41"/>
      <c r="DZW3" s="41"/>
      <c r="DZX3" s="41"/>
      <c r="DZY3" s="41"/>
      <c r="DZZ3" s="41"/>
      <c r="EAA3" s="41"/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41"/>
      <c r="EAP3" s="41"/>
      <c r="EAQ3" s="41"/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41"/>
      <c r="EBD3" s="41"/>
      <c r="EBE3" s="41"/>
      <c r="EBF3" s="41"/>
      <c r="EBG3" s="41"/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41"/>
      <c r="EBV3" s="41"/>
      <c r="EBW3" s="41"/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41"/>
      <c r="ECL3" s="41"/>
      <c r="ECM3" s="41"/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41"/>
      <c r="EDB3" s="41"/>
      <c r="EDC3" s="41"/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41"/>
      <c r="EDR3" s="41"/>
      <c r="EDS3" s="41"/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41"/>
      <c r="EEH3" s="41"/>
      <c r="EEI3" s="41"/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41"/>
      <c r="EEX3" s="41"/>
      <c r="EEY3" s="41"/>
      <c r="EEZ3" s="41"/>
      <c r="EFA3" s="4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41"/>
      <c r="EFN3" s="41"/>
      <c r="EFO3" s="41"/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41"/>
      <c r="EGD3" s="41"/>
      <c r="EGE3" s="41"/>
      <c r="EGF3" s="41"/>
      <c r="EGG3" s="41"/>
      <c r="EGH3" s="41"/>
      <c r="EGI3" s="41"/>
      <c r="EGJ3" s="41"/>
      <c r="EGK3" s="41"/>
      <c r="EGL3" s="41"/>
      <c r="EGM3" s="41"/>
      <c r="EGN3" s="41"/>
      <c r="EGO3" s="41"/>
      <c r="EGP3" s="41"/>
      <c r="EGQ3" s="41"/>
      <c r="EGR3" s="41"/>
      <c r="EGS3" s="41"/>
      <c r="EGT3" s="41"/>
      <c r="EGU3" s="41"/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41"/>
      <c r="EHJ3" s="41"/>
      <c r="EHK3" s="41"/>
      <c r="EHL3" s="41"/>
      <c r="EHM3" s="41"/>
      <c r="EHN3" s="41"/>
      <c r="EHO3" s="41"/>
      <c r="EHP3" s="41"/>
      <c r="EHQ3" s="41"/>
      <c r="EHR3" s="41"/>
      <c r="EHS3" s="41"/>
      <c r="EHT3" s="41"/>
      <c r="EHU3" s="41"/>
      <c r="EHV3" s="41"/>
      <c r="EHW3" s="41"/>
      <c r="EHX3" s="41"/>
      <c r="EHY3" s="41"/>
      <c r="EHZ3" s="41"/>
      <c r="EIA3" s="41"/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41"/>
      <c r="EIP3" s="41"/>
      <c r="EIQ3" s="41"/>
      <c r="EIR3" s="41"/>
      <c r="EIS3" s="41"/>
      <c r="EIT3" s="41"/>
      <c r="EIU3" s="41"/>
      <c r="EIV3" s="41"/>
      <c r="EIW3" s="41"/>
      <c r="EIX3" s="41"/>
      <c r="EIY3" s="41"/>
      <c r="EIZ3" s="41"/>
      <c r="EJA3" s="41"/>
      <c r="EJB3" s="41"/>
      <c r="EJC3" s="41"/>
      <c r="EJD3" s="41"/>
      <c r="EJE3" s="41"/>
      <c r="EJF3" s="41"/>
      <c r="EJG3" s="41"/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41"/>
      <c r="EJV3" s="41"/>
      <c r="EJW3" s="41"/>
      <c r="EJX3" s="41"/>
      <c r="EJY3" s="41"/>
      <c r="EJZ3" s="41"/>
      <c r="EKA3" s="41"/>
      <c r="EKB3" s="41"/>
      <c r="EKC3" s="41"/>
      <c r="EKD3" s="41"/>
      <c r="EKE3" s="41"/>
      <c r="EKF3" s="41"/>
      <c r="EKG3" s="41"/>
      <c r="EKH3" s="41"/>
      <c r="EKI3" s="41"/>
      <c r="EKJ3" s="41"/>
      <c r="EKK3" s="41"/>
      <c r="EKL3" s="41"/>
      <c r="EKM3" s="41"/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41"/>
      <c r="ELB3" s="41"/>
      <c r="ELC3" s="41"/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41"/>
      <c r="ELP3" s="41"/>
      <c r="ELQ3" s="41"/>
      <c r="ELR3" s="41"/>
      <c r="ELS3" s="41"/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41"/>
      <c r="EMH3" s="41"/>
      <c r="EMI3" s="41"/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41"/>
      <c r="EMX3" s="41"/>
      <c r="EMY3" s="41"/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41"/>
      <c r="ENN3" s="41"/>
      <c r="ENO3" s="41"/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41"/>
      <c r="EOD3" s="41"/>
      <c r="EOE3" s="41"/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41"/>
      <c r="EOT3" s="41"/>
      <c r="EOU3" s="41"/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41"/>
      <c r="EPJ3" s="41"/>
      <c r="EPK3" s="41"/>
      <c r="EPL3" s="41"/>
      <c r="EPM3" s="4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41"/>
      <c r="EPZ3" s="41"/>
      <c r="EQA3" s="41"/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41"/>
      <c r="EQP3" s="41"/>
      <c r="EQQ3" s="41"/>
      <c r="EQR3" s="41"/>
      <c r="EQS3" s="41"/>
      <c r="EQT3" s="41"/>
      <c r="EQU3" s="41"/>
      <c r="EQV3" s="41"/>
      <c r="EQW3" s="41"/>
      <c r="EQX3" s="41"/>
      <c r="EQY3" s="41"/>
      <c r="EQZ3" s="41"/>
      <c r="ERA3" s="41"/>
      <c r="ERB3" s="41"/>
      <c r="ERC3" s="41"/>
      <c r="ERD3" s="41"/>
      <c r="ERE3" s="41"/>
      <c r="ERF3" s="41"/>
      <c r="ERG3" s="41"/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41"/>
      <c r="ERV3" s="41"/>
      <c r="ERW3" s="41"/>
      <c r="ERX3" s="41"/>
      <c r="ERY3" s="41"/>
      <c r="ERZ3" s="41"/>
      <c r="ESA3" s="41"/>
      <c r="ESB3" s="41"/>
      <c r="ESC3" s="41"/>
      <c r="ESD3" s="41"/>
      <c r="ESE3" s="41"/>
      <c r="ESF3" s="41"/>
      <c r="ESG3" s="41"/>
      <c r="ESH3" s="41"/>
      <c r="ESI3" s="41"/>
      <c r="ESJ3" s="41"/>
      <c r="ESK3" s="41"/>
      <c r="ESL3" s="41"/>
      <c r="ESM3" s="41"/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41"/>
      <c r="ETB3" s="41"/>
      <c r="ETC3" s="41"/>
      <c r="ETD3" s="41"/>
      <c r="ETE3" s="41"/>
      <c r="ETF3" s="41"/>
      <c r="ETG3" s="41"/>
      <c r="ETH3" s="41"/>
      <c r="ETI3" s="41"/>
      <c r="ETJ3" s="41"/>
      <c r="ETK3" s="41"/>
      <c r="ETL3" s="41"/>
      <c r="ETM3" s="41"/>
      <c r="ETN3" s="41"/>
      <c r="ETO3" s="41"/>
      <c r="ETP3" s="41"/>
      <c r="ETQ3" s="41"/>
      <c r="ETR3" s="41"/>
      <c r="ETS3" s="41"/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41"/>
      <c r="EUH3" s="41"/>
      <c r="EUI3" s="41"/>
      <c r="EUJ3" s="41"/>
      <c r="EUK3" s="41"/>
      <c r="EUL3" s="41"/>
      <c r="EUM3" s="41"/>
      <c r="EUN3" s="41"/>
      <c r="EUO3" s="41"/>
      <c r="EUP3" s="41"/>
      <c r="EUQ3" s="41"/>
      <c r="EUR3" s="41"/>
      <c r="EUS3" s="41"/>
      <c r="EUT3" s="41"/>
      <c r="EUU3" s="41"/>
      <c r="EUV3" s="41"/>
      <c r="EUW3" s="41"/>
      <c r="EUX3" s="41"/>
      <c r="EUY3" s="41"/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41"/>
      <c r="EVN3" s="41"/>
      <c r="EVO3" s="41"/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41"/>
      <c r="EWB3" s="41"/>
      <c r="EWC3" s="41"/>
      <c r="EWD3" s="41"/>
      <c r="EWE3" s="41"/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41"/>
      <c r="EWT3" s="41"/>
      <c r="EWU3" s="41"/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41"/>
      <c r="EXJ3" s="41"/>
      <c r="EXK3" s="41"/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41"/>
      <c r="EXZ3" s="41"/>
      <c r="EYA3" s="41"/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41"/>
      <c r="EYP3" s="41"/>
      <c r="EYQ3" s="41"/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41"/>
      <c r="EZF3" s="41"/>
      <c r="EZG3" s="41"/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41"/>
      <c r="EZV3" s="41"/>
      <c r="EZW3" s="41"/>
      <c r="EZX3" s="41"/>
      <c r="EZY3" s="4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41"/>
      <c r="FAL3" s="41"/>
      <c r="FAM3" s="41"/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41"/>
      <c r="FBB3" s="41"/>
      <c r="FBC3" s="41"/>
      <c r="FBD3" s="41"/>
      <c r="FBE3" s="41"/>
      <c r="FBF3" s="41"/>
      <c r="FBG3" s="41"/>
      <c r="FBH3" s="41"/>
      <c r="FBI3" s="41"/>
      <c r="FBJ3" s="41"/>
      <c r="FBK3" s="41"/>
      <c r="FBL3" s="41"/>
      <c r="FBM3" s="41"/>
      <c r="FBN3" s="41"/>
      <c r="FBO3" s="41"/>
      <c r="FBP3" s="41"/>
      <c r="FBQ3" s="41"/>
      <c r="FBR3" s="41"/>
      <c r="FBS3" s="41"/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41"/>
      <c r="FCH3" s="41"/>
      <c r="FCI3" s="41"/>
      <c r="FCJ3" s="41"/>
      <c r="FCK3" s="41"/>
      <c r="FCL3" s="41"/>
      <c r="FCM3" s="41"/>
      <c r="FCN3" s="41"/>
      <c r="FCO3" s="41"/>
      <c r="FCP3" s="41"/>
      <c r="FCQ3" s="41"/>
      <c r="FCR3" s="41"/>
      <c r="FCS3" s="41"/>
      <c r="FCT3" s="41"/>
      <c r="FCU3" s="41"/>
      <c r="FCV3" s="41"/>
      <c r="FCW3" s="41"/>
      <c r="FCX3" s="41"/>
      <c r="FCY3" s="41"/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41"/>
      <c r="FDN3" s="41"/>
      <c r="FDO3" s="41"/>
      <c r="FDP3" s="41"/>
      <c r="FDQ3" s="41"/>
      <c r="FDR3" s="41"/>
      <c r="FDS3" s="41"/>
      <c r="FDT3" s="41"/>
      <c r="FDU3" s="41"/>
      <c r="FDV3" s="41"/>
      <c r="FDW3" s="41"/>
      <c r="FDX3" s="41"/>
      <c r="FDY3" s="41"/>
      <c r="FDZ3" s="41"/>
      <c r="FEA3" s="41"/>
      <c r="FEB3" s="41"/>
      <c r="FEC3" s="41"/>
      <c r="FED3" s="41"/>
      <c r="FEE3" s="41"/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41"/>
      <c r="FET3" s="41"/>
      <c r="FEU3" s="41"/>
      <c r="FEV3" s="41"/>
      <c r="FEW3" s="41"/>
      <c r="FEX3" s="41"/>
      <c r="FEY3" s="41"/>
      <c r="FEZ3" s="41"/>
      <c r="FFA3" s="41"/>
      <c r="FFB3" s="41"/>
      <c r="FFC3" s="41"/>
      <c r="FFD3" s="41"/>
      <c r="FFE3" s="41"/>
      <c r="FFF3" s="41"/>
      <c r="FFG3" s="41"/>
      <c r="FFH3" s="41"/>
      <c r="FFI3" s="41"/>
      <c r="FFJ3" s="41"/>
      <c r="FFK3" s="41"/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41"/>
      <c r="FFZ3" s="41"/>
      <c r="FGA3" s="41"/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41"/>
      <c r="FGN3" s="41"/>
      <c r="FGO3" s="41"/>
      <c r="FGP3" s="41"/>
      <c r="FGQ3" s="41"/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41"/>
      <c r="FHF3" s="41"/>
      <c r="FHG3" s="41"/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41"/>
      <c r="FHV3" s="41"/>
      <c r="FHW3" s="41"/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41"/>
      <c r="FIL3" s="41"/>
      <c r="FIM3" s="41"/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41"/>
      <c r="FJB3" s="41"/>
      <c r="FJC3" s="41"/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41"/>
      <c r="FJR3" s="41"/>
      <c r="FJS3" s="41"/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41"/>
      <c r="FKH3" s="41"/>
      <c r="FKI3" s="41"/>
      <c r="FKJ3" s="41"/>
      <c r="FKK3" s="4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41"/>
      <c r="FKX3" s="41"/>
      <c r="FKY3" s="41"/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41"/>
      <c r="FLN3" s="41"/>
      <c r="FLO3" s="41"/>
      <c r="FLP3" s="41"/>
      <c r="FLQ3" s="41"/>
      <c r="FLR3" s="41"/>
      <c r="FLS3" s="41"/>
      <c r="FLT3" s="41"/>
      <c r="FLU3" s="41"/>
      <c r="FLV3" s="41"/>
      <c r="FLW3" s="41"/>
      <c r="FLX3" s="41"/>
      <c r="FLY3" s="41"/>
      <c r="FLZ3" s="41"/>
      <c r="FMA3" s="41"/>
      <c r="FMB3" s="41"/>
      <c r="FMC3" s="41"/>
      <c r="FMD3" s="41"/>
      <c r="FME3" s="41"/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41"/>
      <c r="FMT3" s="41"/>
      <c r="FMU3" s="41"/>
      <c r="FMV3" s="41"/>
      <c r="FMW3" s="41"/>
      <c r="FMX3" s="41"/>
      <c r="FMY3" s="41"/>
      <c r="FMZ3" s="41"/>
      <c r="FNA3" s="41"/>
      <c r="FNB3" s="41"/>
      <c r="FNC3" s="41"/>
      <c r="FND3" s="41"/>
      <c r="FNE3" s="41"/>
      <c r="FNF3" s="41"/>
      <c r="FNG3" s="41"/>
      <c r="FNH3" s="41"/>
      <c r="FNI3" s="41"/>
      <c r="FNJ3" s="41"/>
      <c r="FNK3" s="41"/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41"/>
      <c r="FNZ3" s="41"/>
      <c r="FOA3" s="41"/>
      <c r="FOB3" s="41"/>
      <c r="FOC3" s="41"/>
      <c r="FOD3" s="41"/>
      <c r="FOE3" s="41"/>
      <c r="FOF3" s="41"/>
      <c r="FOG3" s="41"/>
      <c r="FOH3" s="41"/>
      <c r="FOI3" s="41"/>
      <c r="FOJ3" s="41"/>
      <c r="FOK3" s="41"/>
      <c r="FOL3" s="41"/>
      <c r="FOM3" s="41"/>
      <c r="FON3" s="41"/>
      <c r="FOO3" s="41"/>
      <c r="FOP3" s="41"/>
      <c r="FOQ3" s="41"/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41"/>
      <c r="FPF3" s="41"/>
      <c r="FPG3" s="41"/>
      <c r="FPH3" s="41"/>
      <c r="FPI3" s="41"/>
      <c r="FPJ3" s="41"/>
      <c r="FPK3" s="41"/>
      <c r="FPL3" s="41"/>
      <c r="FPM3" s="41"/>
      <c r="FPN3" s="41"/>
      <c r="FPO3" s="41"/>
      <c r="FPP3" s="41"/>
      <c r="FPQ3" s="41"/>
      <c r="FPR3" s="41"/>
      <c r="FPS3" s="41"/>
      <c r="FPT3" s="41"/>
      <c r="FPU3" s="41"/>
      <c r="FPV3" s="41"/>
      <c r="FPW3" s="41"/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41"/>
      <c r="FQL3" s="41"/>
      <c r="FQM3" s="41"/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41"/>
      <c r="FQZ3" s="41"/>
      <c r="FRA3" s="41"/>
      <c r="FRB3" s="41"/>
      <c r="FRC3" s="41"/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41"/>
      <c r="FRR3" s="41"/>
      <c r="FRS3" s="41"/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41"/>
      <c r="FSH3" s="41"/>
      <c r="FSI3" s="41"/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41"/>
      <c r="FSX3" s="41"/>
      <c r="FSY3" s="41"/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41"/>
      <c r="FTN3" s="41"/>
      <c r="FTO3" s="41"/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41"/>
      <c r="FUD3" s="41"/>
      <c r="FUE3" s="41"/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41"/>
      <c r="FUT3" s="41"/>
      <c r="FUU3" s="41"/>
      <c r="FUV3" s="41"/>
      <c r="FUW3" s="4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41"/>
      <c r="FVJ3" s="41"/>
      <c r="FVK3" s="41"/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41"/>
      <c r="FVZ3" s="41"/>
      <c r="FWA3" s="41"/>
      <c r="FWB3" s="41"/>
      <c r="FWC3" s="41"/>
      <c r="FWD3" s="41"/>
      <c r="FWE3" s="41"/>
      <c r="FWF3" s="41"/>
      <c r="FWG3" s="41"/>
      <c r="FWH3" s="41"/>
      <c r="FWI3" s="41"/>
      <c r="FWJ3" s="41"/>
      <c r="FWK3" s="41"/>
      <c r="FWL3" s="41"/>
      <c r="FWM3" s="41"/>
      <c r="FWN3" s="41"/>
      <c r="FWO3" s="41"/>
      <c r="FWP3" s="41"/>
      <c r="FWQ3" s="41"/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41"/>
      <c r="FXF3" s="41"/>
      <c r="FXG3" s="41"/>
      <c r="FXH3" s="41"/>
      <c r="FXI3" s="41"/>
      <c r="FXJ3" s="41"/>
      <c r="FXK3" s="41"/>
      <c r="FXL3" s="41"/>
      <c r="FXM3" s="41"/>
      <c r="FXN3" s="41"/>
      <c r="FXO3" s="41"/>
      <c r="FXP3" s="41"/>
      <c r="FXQ3" s="41"/>
      <c r="FXR3" s="41"/>
      <c r="FXS3" s="41"/>
      <c r="FXT3" s="41"/>
      <c r="FXU3" s="41"/>
      <c r="FXV3" s="41"/>
      <c r="FXW3" s="41"/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41"/>
      <c r="FYL3" s="41"/>
      <c r="FYM3" s="41"/>
      <c r="FYN3" s="41"/>
      <c r="FYO3" s="41"/>
      <c r="FYP3" s="41"/>
      <c r="FYQ3" s="41"/>
      <c r="FYR3" s="41"/>
      <c r="FYS3" s="41"/>
      <c r="FYT3" s="41"/>
      <c r="FYU3" s="41"/>
      <c r="FYV3" s="41"/>
      <c r="FYW3" s="41"/>
      <c r="FYX3" s="41"/>
      <c r="FYY3" s="41"/>
      <c r="FYZ3" s="41"/>
      <c r="FZA3" s="41"/>
      <c r="FZB3" s="41"/>
      <c r="FZC3" s="41"/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41"/>
      <c r="FZR3" s="41"/>
      <c r="FZS3" s="41"/>
      <c r="FZT3" s="41"/>
      <c r="FZU3" s="41"/>
      <c r="FZV3" s="41"/>
      <c r="FZW3" s="41"/>
      <c r="FZX3" s="41"/>
      <c r="FZY3" s="41"/>
      <c r="FZZ3" s="41"/>
      <c r="GAA3" s="41"/>
      <c r="GAB3" s="41"/>
      <c r="GAC3" s="41"/>
      <c r="GAD3" s="41"/>
      <c r="GAE3" s="41"/>
      <c r="GAF3" s="41"/>
      <c r="GAG3" s="41"/>
      <c r="GAH3" s="41"/>
      <c r="GAI3" s="41"/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41"/>
      <c r="GAX3" s="41"/>
      <c r="GAY3" s="41"/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41"/>
      <c r="GBL3" s="41"/>
      <c r="GBM3" s="41"/>
      <c r="GBN3" s="41"/>
      <c r="GBO3" s="41"/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41"/>
      <c r="GCD3" s="41"/>
      <c r="GCE3" s="41"/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41"/>
      <c r="GCT3" s="41"/>
      <c r="GCU3" s="41"/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41"/>
      <c r="GDJ3" s="41"/>
      <c r="GDK3" s="41"/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41"/>
      <c r="GDZ3" s="41"/>
      <c r="GEA3" s="41"/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41"/>
      <c r="GEP3" s="41"/>
      <c r="GEQ3" s="41"/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41"/>
      <c r="GFF3" s="41"/>
      <c r="GFG3" s="41"/>
      <c r="GFH3" s="41"/>
      <c r="GFI3" s="4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41"/>
      <c r="GFV3" s="41"/>
      <c r="GFW3" s="41"/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41"/>
      <c r="GGL3" s="41"/>
      <c r="GGM3" s="41"/>
      <c r="GGN3" s="41"/>
      <c r="GGO3" s="41"/>
      <c r="GGP3" s="41"/>
      <c r="GGQ3" s="41"/>
      <c r="GGR3" s="41"/>
      <c r="GGS3" s="41"/>
      <c r="GGT3" s="41"/>
      <c r="GGU3" s="41"/>
      <c r="GGV3" s="41"/>
      <c r="GGW3" s="41"/>
      <c r="GGX3" s="41"/>
      <c r="GGY3" s="41"/>
      <c r="GGZ3" s="41"/>
      <c r="GHA3" s="41"/>
      <c r="GHB3" s="41"/>
      <c r="GHC3" s="41"/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41"/>
      <c r="GHR3" s="41"/>
      <c r="GHS3" s="41"/>
      <c r="GHT3" s="41"/>
      <c r="GHU3" s="41"/>
      <c r="GHV3" s="41"/>
      <c r="GHW3" s="41"/>
      <c r="GHX3" s="41"/>
      <c r="GHY3" s="41"/>
      <c r="GHZ3" s="41"/>
      <c r="GIA3" s="41"/>
      <c r="GIB3" s="41"/>
      <c r="GIC3" s="41"/>
      <c r="GID3" s="41"/>
      <c r="GIE3" s="41"/>
      <c r="GIF3" s="41"/>
      <c r="GIG3" s="41"/>
      <c r="GIH3" s="41"/>
      <c r="GII3" s="41"/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41"/>
      <c r="GIX3" s="41"/>
      <c r="GIY3" s="41"/>
      <c r="GIZ3" s="41"/>
      <c r="GJA3" s="41"/>
      <c r="GJB3" s="41"/>
      <c r="GJC3" s="41"/>
      <c r="GJD3" s="41"/>
      <c r="GJE3" s="41"/>
      <c r="GJF3" s="41"/>
      <c r="GJG3" s="41"/>
      <c r="GJH3" s="41"/>
      <c r="GJI3" s="41"/>
      <c r="GJJ3" s="41"/>
      <c r="GJK3" s="41"/>
      <c r="GJL3" s="41"/>
      <c r="GJM3" s="41"/>
      <c r="GJN3" s="41"/>
      <c r="GJO3" s="41"/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41"/>
      <c r="GKD3" s="41"/>
      <c r="GKE3" s="41"/>
      <c r="GKF3" s="41"/>
      <c r="GKG3" s="41"/>
      <c r="GKH3" s="41"/>
      <c r="GKI3" s="41"/>
      <c r="GKJ3" s="41"/>
      <c r="GKK3" s="41"/>
      <c r="GKL3" s="41"/>
      <c r="GKM3" s="41"/>
      <c r="GKN3" s="41"/>
      <c r="GKO3" s="41"/>
      <c r="GKP3" s="41"/>
      <c r="GKQ3" s="41"/>
      <c r="GKR3" s="41"/>
      <c r="GKS3" s="41"/>
      <c r="GKT3" s="41"/>
      <c r="GKU3" s="41"/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41"/>
      <c r="GLJ3" s="41"/>
      <c r="GLK3" s="41"/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41"/>
      <c r="GLX3" s="41"/>
      <c r="GLY3" s="41"/>
      <c r="GLZ3" s="41"/>
      <c r="GMA3" s="41"/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41"/>
      <c r="GMP3" s="41"/>
      <c r="GMQ3" s="41"/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41"/>
      <c r="GNF3" s="41"/>
      <c r="GNG3" s="41"/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41"/>
      <c r="GNV3" s="41"/>
      <c r="GNW3" s="41"/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41"/>
      <c r="GOL3" s="41"/>
      <c r="GOM3" s="41"/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41"/>
      <c r="GPB3" s="41"/>
      <c r="GPC3" s="41"/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41"/>
      <c r="GPR3" s="41"/>
      <c r="GPS3" s="41"/>
      <c r="GPT3" s="41"/>
      <c r="GPU3" s="4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41"/>
      <c r="GQH3" s="41"/>
      <c r="GQI3" s="41"/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41"/>
      <c r="GQX3" s="41"/>
      <c r="GQY3" s="41"/>
      <c r="GQZ3" s="41"/>
      <c r="GRA3" s="41"/>
      <c r="GRB3" s="41"/>
      <c r="GRC3" s="41"/>
      <c r="GRD3" s="41"/>
      <c r="GRE3" s="41"/>
      <c r="GRF3" s="41"/>
      <c r="GRG3" s="41"/>
      <c r="GRH3" s="41"/>
      <c r="GRI3" s="41"/>
      <c r="GRJ3" s="41"/>
      <c r="GRK3" s="41"/>
      <c r="GRL3" s="41"/>
      <c r="GRM3" s="41"/>
      <c r="GRN3" s="41"/>
      <c r="GRO3" s="41"/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41"/>
      <c r="GSD3" s="41"/>
      <c r="GSE3" s="41"/>
      <c r="GSF3" s="41"/>
      <c r="GSG3" s="41"/>
      <c r="GSH3" s="41"/>
      <c r="GSI3" s="41"/>
      <c r="GSJ3" s="41"/>
      <c r="GSK3" s="41"/>
      <c r="GSL3" s="41"/>
      <c r="GSM3" s="41"/>
      <c r="GSN3" s="41"/>
      <c r="GSO3" s="41"/>
      <c r="GSP3" s="41"/>
      <c r="GSQ3" s="41"/>
      <c r="GSR3" s="41"/>
      <c r="GSS3" s="41"/>
      <c r="GST3" s="41"/>
      <c r="GSU3" s="41"/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41"/>
      <c r="GTJ3" s="41"/>
      <c r="GTK3" s="41"/>
      <c r="GTL3" s="41"/>
      <c r="GTM3" s="41"/>
      <c r="GTN3" s="41"/>
      <c r="GTO3" s="41"/>
      <c r="GTP3" s="41"/>
      <c r="GTQ3" s="41"/>
      <c r="GTR3" s="41"/>
      <c r="GTS3" s="41"/>
      <c r="GTT3" s="41"/>
      <c r="GTU3" s="41"/>
      <c r="GTV3" s="41"/>
      <c r="GTW3" s="41"/>
      <c r="GTX3" s="41"/>
      <c r="GTY3" s="41"/>
      <c r="GTZ3" s="41"/>
      <c r="GUA3" s="41"/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41"/>
      <c r="GUP3" s="41"/>
      <c r="GUQ3" s="41"/>
      <c r="GUR3" s="41"/>
      <c r="GUS3" s="41"/>
      <c r="GUT3" s="41"/>
      <c r="GUU3" s="41"/>
      <c r="GUV3" s="41"/>
      <c r="GUW3" s="41"/>
      <c r="GUX3" s="41"/>
      <c r="GUY3" s="41"/>
      <c r="GUZ3" s="41"/>
      <c r="GVA3" s="41"/>
      <c r="GVB3" s="41"/>
      <c r="GVC3" s="41"/>
      <c r="GVD3" s="41"/>
      <c r="GVE3" s="41"/>
      <c r="GVF3" s="41"/>
      <c r="GVG3" s="41"/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41"/>
      <c r="GVV3" s="41"/>
      <c r="GVW3" s="41"/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41"/>
      <c r="GWJ3" s="41"/>
      <c r="GWK3" s="41"/>
      <c r="GWL3" s="41"/>
      <c r="GWM3" s="41"/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41"/>
      <c r="GXB3" s="41"/>
      <c r="GXC3" s="41"/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41"/>
      <c r="GXR3" s="41"/>
      <c r="GXS3" s="41"/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41"/>
      <c r="GYH3" s="41"/>
      <c r="GYI3" s="41"/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41"/>
      <c r="GYX3" s="41"/>
      <c r="GYY3" s="41"/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41"/>
      <c r="GZN3" s="41"/>
      <c r="GZO3" s="41"/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41"/>
      <c r="HAD3" s="41"/>
      <c r="HAE3" s="41"/>
      <c r="HAF3" s="41"/>
      <c r="HAG3" s="4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41"/>
      <c r="HAT3" s="41"/>
      <c r="HAU3" s="41"/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41"/>
      <c r="HBJ3" s="41"/>
      <c r="HBK3" s="41"/>
      <c r="HBL3" s="41"/>
      <c r="HBM3" s="41"/>
      <c r="HBN3" s="41"/>
      <c r="HBO3" s="41"/>
      <c r="HBP3" s="41"/>
      <c r="HBQ3" s="41"/>
      <c r="HBR3" s="41"/>
      <c r="HBS3" s="41"/>
      <c r="HBT3" s="41"/>
      <c r="HBU3" s="41"/>
      <c r="HBV3" s="41"/>
      <c r="HBW3" s="41"/>
      <c r="HBX3" s="41"/>
      <c r="HBY3" s="41"/>
      <c r="HBZ3" s="41"/>
      <c r="HCA3" s="41"/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41"/>
      <c r="HCP3" s="41"/>
      <c r="HCQ3" s="41"/>
      <c r="HCR3" s="41"/>
      <c r="HCS3" s="41"/>
      <c r="HCT3" s="41"/>
      <c r="HCU3" s="41"/>
      <c r="HCV3" s="41"/>
      <c r="HCW3" s="41"/>
      <c r="HCX3" s="41"/>
      <c r="HCY3" s="41"/>
      <c r="HCZ3" s="41"/>
      <c r="HDA3" s="41"/>
      <c r="HDB3" s="41"/>
      <c r="HDC3" s="41"/>
      <c r="HDD3" s="41"/>
      <c r="HDE3" s="41"/>
      <c r="HDF3" s="41"/>
      <c r="HDG3" s="41"/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41"/>
      <c r="HDV3" s="41"/>
      <c r="HDW3" s="41"/>
      <c r="HDX3" s="41"/>
      <c r="HDY3" s="41"/>
      <c r="HDZ3" s="41"/>
      <c r="HEA3" s="41"/>
      <c r="HEB3" s="41"/>
      <c r="HEC3" s="41"/>
      <c r="HED3" s="41"/>
      <c r="HEE3" s="41"/>
      <c r="HEF3" s="41"/>
      <c r="HEG3" s="41"/>
      <c r="HEH3" s="41"/>
      <c r="HEI3" s="41"/>
      <c r="HEJ3" s="41"/>
      <c r="HEK3" s="41"/>
      <c r="HEL3" s="41"/>
      <c r="HEM3" s="41"/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41"/>
      <c r="HFB3" s="41"/>
      <c r="HFC3" s="41"/>
      <c r="HFD3" s="41"/>
      <c r="HFE3" s="41"/>
      <c r="HFF3" s="41"/>
      <c r="HFG3" s="41"/>
      <c r="HFH3" s="41"/>
      <c r="HFI3" s="41"/>
      <c r="HFJ3" s="41"/>
      <c r="HFK3" s="41"/>
      <c r="HFL3" s="41"/>
      <c r="HFM3" s="41"/>
      <c r="HFN3" s="41"/>
      <c r="HFO3" s="41"/>
      <c r="HFP3" s="41"/>
      <c r="HFQ3" s="41"/>
      <c r="HFR3" s="41"/>
      <c r="HFS3" s="41"/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41"/>
      <c r="HGH3" s="41"/>
      <c r="HGI3" s="41"/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41"/>
      <c r="HGV3" s="41"/>
      <c r="HGW3" s="41"/>
      <c r="HGX3" s="41"/>
      <c r="HGY3" s="41"/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41"/>
      <c r="HHN3" s="41"/>
      <c r="HHO3" s="41"/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41"/>
      <c r="HID3" s="41"/>
      <c r="HIE3" s="41"/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41"/>
      <c r="HIT3" s="41"/>
      <c r="HIU3" s="41"/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41"/>
      <c r="HJJ3" s="41"/>
      <c r="HJK3" s="41"/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41"/>
      <c r="HJZ3" s="41"/>
      <c r="HKA3" s="41"/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41"/>
      <c r="HKP3" s="41"/>
      <c r="HKQ3" s="41"/>
      <c r="HKR3" s="41"/>
      <c r="HKS3" s="4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41"/>
      <c r="HLF3" s="41"/>
      <c r="HLG3" s="41"/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41"/>
      <c r="HLV3" s="41"/>
      <c r="HLW3" s="41"/>
      <c r="HLX3" s="41"/>
      <c r="HLY3" s="41"/>
      <c r="HLZ3" s="41"/>
      <c r="HMA3" s="41"/>
      <c r="HMB3" s="41"/>
      <c r="HMC3" s="41"/>
      <c r="HMD3" s="41"/>
      <c r="HME3" s="41"/>
      <c r="HMF3" s="41"/>
      <c r="HMG3" s="41"/>
      <c r="HMH3" s="41"/>
      <c r="HMI3" s="41"/>
      <c r="HMJ3" s="41"/>
      <c r="HMK3" s="41"/>
      <c r="HML3" s="41"/>
      <c r="HMM3" s="41"/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41"/>
      <c r="HNB3" s="41"/>
      <c r="HNC3" s="41"/>
      <c r="HND3" s="41"/>
      <c r="HNE3" s="41"/>
      <c r="HNF3" s="41"/>
      <c r="HNG3" s="41"/>
      <c r="HNH3" s="41"/>
      <c r="HNI3" s="41"/>
      <c r="HNJ3" s="41"/>
      <c r="HNK3" s="41"/>
      <c r="HNL3" s="41"/>
      <c r="HNM3" s="41"/>
      <c r="HNN3" s="41"/>
      <c r="HNO3" s="41"/>
      <c r="HNP3" s="41"/>
      <c r="HNQ3" s="41"/>
      <c r="HNR3" s="41"/>
      <c r="HNS3" s="41"/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41"/>
      <c r="HOH3" s="41"/>
      <c r="HOI3" s="41"/>
      <c r="HOJ3" s="41"/>
      <c r="HOK3" s="41"/>
      <c r="HOL3" s="41"/>
      <c r="HOM3" s="41"/>
      <c r="HON3" s="41"/>
      <c r="HOO3" s="41"/>
      <c r="HOP3" s="41"/>
      <c r="HOQ3" s="41"/>
      <c r="HOR3" s="41"/>
      <c r="HOS3" s="41"/>
      <c r="HOT3" s="41"/>
      <c r="HOU3" s="41"/>
      <c r="HOV3" s="41"/>
      <c r="HOW3" s="41"/>
      <c r="HOX3" s="41"/>
      <c r="HOY3" s="41"/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41"/>
      <c r="HPN3" s="41"/>
      <c r="HPO3" s="41"/>
      <c r="HPP3" s="41"/>
      <c r="HPQ3" s="41"/>
      <c r="HPR3" s="41"/>
      <c r="HPS3" s="41"/>
      <c r="HPT3" s="41"/>
      <c r="HPU3" s="41"/>
      <c r="HPV3" s="41"/>
      <c r="HPW3" s="41"/>
      <c r="HPX3" s="41"/>
      <c r="HPY3" s="41"/>
      <c r="HPZ3" s="41"/>
      <c r="HQA3" s="41"/>
      <c r="HQB3" s="41"/>
      <c r="HQC3" s="41"/>
      <c r="HQD3" s="41"/>
      <c r="HQE3" s="41"/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41"/>
      <c r="HQT3" s="41"/>
      <c r="HQU3" s="41"/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41"/>
      <c r="HRH3" s="41"/>
      <c r="HRI3" s="41"/>
      <c r="HRJ3" s="41"/>
      <c r="HRK3" s="41"/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41"/>
      <c r="HRZ3" s="41"/>
      <c r="HSA3" s="41"/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41"/>
      <c r="HSP3" s="41"/>
      <c r="HSQ3" s="41"/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41"/>
      <c r="HTF3" s="41"/>
      <c r="HTG3" s="41"/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41"/>
      <c r="HTV3" s="41"/>
      <c r="HTW3" s="41"/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41"/>
      <c r="HUL3" s="41"/>
      <c r="HUM3" s="41"/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41"/>
      <c r="HVB3" s="41"/>
      <c r="HVC3" s="41"/>
      <c r="HVD3" s="41"/>
      <c r="HVE3" s="4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41"/>
      <c r="HVR3" s="41"/>
      <c r="HVS3" s="41"/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41"/>
      <c r="HWH3" s="41"/>
      <c r="HWI3" s="41"/>
      <c r="HWJ3" s="41"/>
      <c r="HWK3" s="41"/>
      <c r="HWL3" s="41"/>
      <c r="HWM3" s="41"/>
      <c r="HWN3" s="41"/>
      <c r="HWO3" s="41"/>
      <c r="HWP3" s="41"/>
      <c r="HWQ3" s="41"/>
      <c r="HWR3" s="41"/>
      <c r="HWS3" s="41"/>
      <c r="HWT3" s="41"/>
      <c r="HWU3" s="41"/>
      <c r="HWV3" s="41"/>
      <c r="HWW3" s="41"/>
      <c r="HWX3" s="41"/>
      <c r="HWY3" s="41"/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41"/>
      <c r="HXN3" s="41"/>
      <c r="HXO3" s="41"/>
      <c r="HXP3" s="41"/>
      <c r="HXQ3" s="41"/>
      <c r="HXR3" s="41"/>
      <c r="HXS3" s="41"/>
      <c r="HXT3" s="41"/>
      <c r="HXU3" s="41"/>
      <c r="HXV3" s="41"/>
      <c r="HXW3" s="41"/>
      <c r="HXX3" s="41"/>
      <c r="HXY3" s="41"/>
      <c r="HXZ3" s="41"/>
      <c r="HYA3" s="41"/>
      <c r="HYB3" s="41"/>
      <c r="HYC3" s="41"/>
      <c r="HYD3" s="41"/>
      <c r="HYE3" s="41"/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41"/>
      <c r="HYT3" s="41"/>
      <c r="HYU3" s="41"/>
      <c r="HYV3" s="41"/>
      <c r="HYW3" s="41"/>
      <c r="HYX3" s="41"/>
      <c r="HYY3" s="41"/>
      <c r="HYZ3" s="41"/>
      <c r="HZA3" s="41"/>
      <c r="HZB3" s="41"/>
      <c r="HZC3" s="41"/>
      <c r="HZD3" s="41"/>
      <c r="HZE3" s="41"/>
      <c r="HZF3" s="41"/>
      <c r="HZG3" s="41"/>
      <c r="HZH3" s="41"/>
      <c r="HZI3" s="41"/>
      <c r="HZJ3" s="41"/>
      <c r="HZK3" s="41"/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41"/>
      <c r="HZZ3" s="41"/>
      <c r="IAA3" s="41"/>
      <c r="IAB3" s="41"/>
      <c r="IAC3" s="41"/>
      <c r="IAD3" s="41"/>
      <c r="IAE3" s="41"/>
      <c r="IAF3" s="41"/>
      <c r="IAG3" s="41"/>
      <c r="IAH3" s="41"/>
      <c r="IAI3" s="41"/>
      <c r="IAJ3" s="41"/>
      <c r="IAK3" s="41"/>
      <c r="IAL3" s="41"/>
      <c r="IAM3" s="41"/>
      <c r="IAN3" s="41"/>
      <c r="IAO3" s="41"/>
      <c r="IAP3" s="41"/>
      <c r="IAQ3" s="41"/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41"/>
      <c r="IBF3" s="41"/>
      <c r="IBG3" s="41"/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41"/>
      <c r="IBT3" s="41"/>
      <c r="IBU3" s="41"/>
      <c r="IBV3" s="41"/>
      <c r="IBW3" s="41"/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41"/>
      <c r="ICL3" s="41"/>
      <c r="ICM3" s="41"/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41"/>
      <c r="IDB3" s="41"/>
      <c r="IDC3" s="41"/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41"/>
      <c r="IDR3" s="41"/>
      <c r="IDS3" s="41"/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41"/>
      <c r="IEH3" s="41"/>
      <c r="IEI3" s="41"/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41"/>
      <c r="IEX3" s="41"/>
      <c r="IEY3" s="41"/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41"/>
      <c r="IFN3" s="41"/>
      <c r="IFO3" s="41"/>
      <c r="IFP3" s="41"/>
      <c r="IFQ3" s="4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41"/>
      <c r="IGD3" s="41"/>
      <c r="IGE3" s="41"/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41"/>
      <c r="IGT3" s="41"/>
      <c r="IGU3" s="41"/>
      <c r="IGV3" s="41"/>
      <c r="IGW3" s="41"/>
      <c r="IGX3" s="41"/>
      <c r="IGY3" s="41"/>
      <c r="IGZ3" s="41"/>
      <c r="IHA3" s="41"/>
      <c r="IHB3" s="41"/>
      <c r="IHC3" s="41"/>
      <c r="IHD3" s="41"/>
      <c r="IHE3" s="41"/>
      <c r="IHF3" s="41"/>
      <c r="IHG3" s="41"/>
      <c r="IHH3" s="41"/>
      <c r="IHI3" s="41"/>
      <c r="IHJ3" s="41"/>
      <c r="IHK3" s="41"/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41"/>
      <c r="IHZ3" s="41"/>
      <c r="IIA3" s="41"/>
      <c r="IIB3" s="41"/>
      <c r="IIC3" s="41"/>
      <c r="IID3" s="41"/>
      <c r="IIE3" s="41"/>
      <c r="IIF3" s="41"/>
      <c r="IIG3" s="41"/>
      <c r="IIH3" s="41"/>
      <c r="III3" s="41"/>
      <c r="IIJ3" s="41"/>
      <c r="IIK3" s="41"/>
      <c r="IIL3" s="41"/>
      <c r="IIM3" s="41"/>
      <c r="IIN3" s="41"/>
      <c r="IIO3" s="41"/>
      <c r="IIP3" s="41"/>
      <c r="IIQ3" s="41"/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41"/>
      <c r="IJF3" s="41"/>
      <c r="IJG3" s="41"/>
      <c r="IJH3" s="41"/>
      <c r="IJI3" s="41"/>
      <c r="IJJ3" s="41"/>
      <c r="IJK3" s="41"/>
      <c r="IJL3" s="41"/>
      <c r="IJM3" s="41"/>
      <c r="IJN3" s="41"/>
      <c r="IJO3" s="41"/>
      <c r="IJP3" s="41"/>
      <c r="IJQ3" s="41"/>
      <c r="IJR3" s="41"/>
      <c r="IJS3" s="41"/>
      <c r="IJT3" s="41"/>
      <c r="IJU3" s="41"/>
      <c r="IJV3" s="41"/>
      <c r="IJW3" s="41"/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41"/>
      <c r="IKL3" s="41"/>
      <c r="IKM3" s="41"/>
      <c r="IKN3" s="41"/>
      <c r="IKO3" s="41"/>
      <c r="IKP3" s="41"/>
      <c r="IKQ3" s="41"/>
      <c r="IKR3" s="41"/>
      <c r="IKS3" s="41"/>
      <c r="IKT3" s="41"/>
      <c r="IKU3" s="41"/>
      <c r="IKV3" s="41"/>
      <c r="IKW3" s="41"/>
      <c r="IKX3" s="41"/>
      <c r="IKY3" s="41"/>
      <c r="IKZ3" s="41"/>
      <c r="ILA3" s="41"/>
      <c r="ILB3" s="41"/>
      <c r="ILC3" s="41"/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41"/>
      <c r="ILR3" s="41"/>
      <c r="ILS3" s="41"/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41"/>
      <c r="IMF3" s="41"/>
      <c r="IMG3" s="41"/>
      <c r="IMH3" s="41"/>
      <c r="IMI3" s="41"/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41"/>
      <c r="IMX3" s="41"/>
      <c r="IMY3" s="41"/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41"/>
      <c r="INN3" s="41"/>
      <c r="INO3" s="41"/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41"/>
      <c r="IOD3" s="41"/>
      <c r="IOE3" s="41"/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41"/>
      <c r="IOT3" s="41"/>
      <c r="IOU3" s="41"/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41"/>
      <c r="IPJ3" s="41"/>
      <c r="IPK3" s="41"/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41"/>
      <c r="IPZ3" s="41"/>
      <c r="IQA3" s="41"/>
      <c r="IQB3" s="41"/>
      <c r="IQC3" s="4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41"/>
      <c r="IQP3" s="41"/>
      <c r="IQQ3" s="41"/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41"/>
      <c r="IRF3" s="41"/>
      <c r="IRG3" s="41"/>
      <c r="IRH3" s="41"/>
      <c r="IRI3" s="41"/>
      <c r="IRJ3" s="41"/>
      <c r="IRK3" s="41"/>
      <c r="IRL3" s="41"/>
      <c r="IRM3" s="41"/>
      <c r="IRN3" s="41"/>
      <c r="IRO3" s="41"/>
      <c r="IRP3" s="41"/>
      <c r="IRQ3" s="41"/>
      <c r="IRR3" s="41"/>
      <c r="IRS3" s="41"/>
      <c r="IRT3" s="41"/>
      <c r="IRU3" s="41"/>
      <c r="IRV3" s="41"/>
      <c r="IRW3" s="41"/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41"/>
      <c r="ISL3" s="41"/>
      <c r="ISM3" s="41"/>
      <c r="ISN3" s="41"/>
      <c r="ISO3" s="41"/>
      <c r="ISP3" s="41"/>
      <c r="ISQ3" s="41"/>
      <c r="ISR3" s="41"/>
      <c r="ISS3" s="41"/>
      <c r="IST3" s="41"/>
      <c r="ISU3" s="41"/>
      <c r="ISV3" s="41"/>
      <c r="ISW3" s="41"/>
      <c r="ISX3" s="41"/>
      <c r="ISY3" s="41"/>
      <c r="ISZ3" s="41"/>
      <c r="ITA3" s="41"/>
      <c r="ITB3" s="41"/>
      <c r="ITC3" s="41"/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41"/>
      <c r="ITR3" s="41"/>
      <c r="ITS3" s="41"/>
      <c r="ITT3" s="41"/>
      <c r="ITU3" s="41"/>
      <c r="ITV3" s="41"/>
      <c r="ITW3" s="41"/>
      <c r="ITX3" s="41"/>
      <c r="ITY3" s="41"/>
      <c r="ITZ3" s="41"/>
      <c r="IUA3" s="41"/>
      <c r="IUB3" s="41"/>
      <c r="IUC3" s="41"/>
      <c r="IUD3" s="41"/>
      <c r="IUE3" s="41"/>
      <c r="IUF3" s="41"/>
      <c r="IUG3" s="41"/>
      <c r="IUH3" s="41"/>
      <c r="IUI3" s="41"/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41"/>
      <c r="IUX3" s="41"/>
      <c r="IUY3" s="41"/>
      <c r="IUZ3" s="41"/>
      <c r="IVA3" s="41"/>
      <c r="IVB3" s="41"/>
      <c r="IVC3" s="41"/>
      <c r="IVD3" s="41"/>
      <c r="IVE3" s="41"/>
      <c r="IVF3" s="41"/>
      <c r="IVG3" s="41"/>
      <c r="IVH3" s="41"/>
      <c r="IVI3" s="41"/>
      <c r="IVJ3" s="41"/>
      <c r="IVK3" s="41"/>
      <c r="IVL3" s="41"/>
      <c r="IVM3" s="41"/>
      <c r="IVN3" s="41"/>
      <c r="IVO3" s="41"/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41"/>
      <c r="IWD3" s="41"/>
      <c r="IWE3" s="41"/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41"/>
      <c r="IWR3" s="41"/>
      <c r="IWS3" s="41"/>
      <c r="IWT3" s="41"/>
      <c r="IWU3" s="41"/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41"/>
      <c r="IXJ3" s="41"/>
      <c r="IXK3" s="41"/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41"/>
      <c r="IXZ3" s="41"/>
      <c r="IYA3" s="41"/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41"/>
      <c r="IYP3" s="41"/>
      <c r="IYQ3" s="41"/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41"/>
      <c r="IZF3" s="41"/>
      <c r="IZG3" s="41"/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41"/>
      <c r="IZV3" s="41"/>
      <c r="IZW3" s="41"/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41"/>
      <c r="JAL3" s="41"/>
      <c r="JAM3" s="41"/>
      <c r="JAN3" s="41"/>
      <c r="JAO3" s="4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41"/>
      <c r="JBB3" s="41"/>
      <c r="JBC3" s="41"/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41"/>
      <c r="JBR3" s="41"/>
      <c r="JBS3" s="41"/>
      <c r="JBT3" s="41"/>
      <c r="JBU3" s="41"/>
      <c r="JBV3" s="41"/>
      <c r="JBW3" s="41"/>
      <c r="JBX3" s="41"/>
      <c r="JBY3" s="41"/>
      <c r="JBZ3" s="41"/>
      <c r="JCA3" s="41"/>
      <c r="JCB3" s="41"/>
      <c r="JCC3" s="41"/>
      <c r="JCD3" s="41"/>
      <c r="JCE3" s="41"/>
      <c r="JCF3" s="41"/>
      <c r="JCG3" s="41"/>
      <c r="JCH3" s="41"/>
      <c r="JCI3" s="41"/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41"/>
      <c r="JCX3" s="41"/>
      <c r="JCY3" s="41"/>
      <c r="JCZ3" s="41"/>
      <c r="JDA3" s="41"/>
      <c r="JDB3" s="41"/>
      <c r="JDC3" s="41"/>
      <c r="JDD3" s="41"/>
      <c r="JDE3" s="41"/>
      <c r="JDF3" s="41"/>
      <c r="JDG3" s="41"/>
      <c r="JDH3" s="41"/>
      <c r="JDI3" s="41"/>
      <c r="JDJ3" s="41"/>
      <c r="JDK3" s="41"/>
      <c r="JDL3" s="41"/>
      <c r="JDM3" s="41"/>
      <c r="JDN3" s="41"/>
      <c r="JDO3" s="41"/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41"/>
      <c r="JED3" s="41"/>
      <c r="JEE3" s="41"/>
      <c r="JEF3" s="41"/>
      <c r="JEG3" s="41"/>
      <c r="JEH3" s="41"/>
      <c r="JEI3" s="41"/>
      <c r="JEJ3" s="41"/>
      <c r="JEK3" s="41"/>
      <c r="JEL3" s="41"/>
      <c r="JEM3" s="41"/>
      <c r="JEN3" s="41"/>
      <c r="JEO3" s="41"/>
      <c r="JEP3" s="41"/>
      <c r="JEQ3" s="41"/>
      <c r="JER3" s="41"/>
      <c r="JES3" s="41"/>
      <c r="JET3" s="41"/>
      <c r="JEU3" s="41"/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41"/>
      <c r="JFJ3" s="41"/>
      <c r="JFK3" s="41"/>
      <c r="JFL3" s="41"/>
      <c r="JFM3" s="41"/>
      <c r="JFN3" s="41"/>
      <c r="JFO3" s="41"/>
      <c r="JFP3" s="41"/>
      <c r="JFQ3" s="41"/>
      <c r="JFR3" s="41"/>
      <c r="JFS3" s="41"/>
      <c r="JFT3" s="41"/>
      <c r="JFU3" s="41"/>
      <c r="JFV3" s="41"/>
      <c r="JFW3" s="41"/>
      <c r="JFX3" s="41"/>
      <c r="JFY3" s="41"/>
      <c r="JFZ3" s="41"/>
      <c r="JGA3" s="41"/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41"/>
      <c r="JGP3" s="41"/>
      <c r="JGQ3" s="41"/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41"/>
      <c r="JHD3" s="41"/>
      <c r="JHE3" s="41"/>
      <c r="JHF3" s="41"/>
      <c r="JHG3" s="41"/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41"/>
      <c r="JHV3" s="41"/>
      <c r="JHW3" s="41"/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41"/>
      <c r="JIL3" s="41"/>
      <c r="JIM3" s="41"/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41"/>
      <c r="JJB3" s="41"/>
      <c r="JJC3" s="41"/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41"/>
      <c r="JJR3" s="41"/>
      <c r="JJS3" s="41"/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41"/>
      <c r="JKH3" s="41"/>
      <c r="JKI3" s="41"/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41"/>
      <c r="JKX3" s="41"/>
      <c r="JKY3" s="41"/>
      <c r="JKZ3" s="41"/>
      <c r="JLA3" s="4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41"/>
      <c r="JLN3" s="41"/>
      <c r="JLO3" s="41"/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41"/>
      <c r="JMD3" s="41"/>
      <c r="JME3" s="41"/>
      <c r="JMF3" s="41"/>
      <c r="JMG3" s="41"/>
      <c r="JMH3" s="41"/>
      <c r="JMI3" s="41"/>
      <c r="JMJ3" s="41"/>
      <c r="JMK3" s="41"/>
      <c r="JML3" s="41"/>
      <c r="JMM3" s="41"/>
      <c r="JMN3" s="41"/>
      <c r="JMO3" s="41"/>
      <c r="JMP3" s="41"/>
      <c r="JMQ3" s="41"/>
      <c r="JMR3" s="41"/>
      <c r="JMS3" s="41"/>
      <c r="JMT3" s="41"/>
      <c r="JMU3" s="41"/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41"/>
      <c r="JNJ3" s="41"/>
      <c r="JNK3" s="41"/>
      <c r="JNL3" s="41"/>
      <c r="JNM3" s="41"/>
      <c r="JNN3" s="41"/>
      <c r="JNO3" s="41"/>
      <c r="JNP3" s="41"/>
      <c r="JNQ3" s="41"/>
      <c r="JNR3" s="41"/>
      <c r="JNS3" s="41"/>
      <c r="JNT3" s="41"/>
      <c r="JNU3" s="41"/>
      <c r="JNV3" s="41"/>
      <c r="JNW3" s="41"/>
      <c r="JNX3" s="41"/>
      <c r="JNY3" s="41"/>
      <c r="JNZ3" s="41"/>
      <c r="JOA3" s="41"/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41"/>
      <c r="JOP3" s="41"/>
      <c r="JOQ3" s="41"/>
      <c r="JOR3" s="41"/>
      <c r="JOS3" s="41"/>
      <c r="JOT3" s="41"/>
      <c r="JOU3" s="41"/>
      <c r="JOV3" s="41"/>
      <c r="JOW3" s="41"/>
      <c r="JOX3" s="41"/>
      <c r="JOY3" s="41"/>
      <c r="JOZ3" s="41"/>
      <c r="JPA3" s="41"/>
      <c r="JPB3" s="41"/>
      <c r="JPC3" s="41"/>
      <c r="JPD3" s="41"/>
      <c r="JPE3" s="41"/>
      <c r="JPF3" s="41"/>
      <c r="JPG3" s="41"/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41"/>
      <c r="JPV3" s="41"/>
      <c r="JPW3" s="41"/>
      <c r="JPX3" s="41"/>
      <c r="JPY3" s="41"/>
      <c r="JPZ3" s="41"/>
      <c r="JQA3" s="41"/>
      <c r="JQB3" s="41"/>
      <c r="JQC3" s="41"/>
      <c r="JQD3" s="41"/>
      <c r="JQE3" s="41"/>
      <c r="JQF3" s="41"/>
      <c r="JQG3" s="41"/>
      <c r="JQH3" s="41"/>
      <c r="JQI3" s="41"/>
      <c r="JQJ3" s="41"/>
      <c r="JQK3" s="41"/>
      <c r="JQL3" s="41"/>
      <c r="JQM3" s="41"/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41"/>
      <c r="JRB3" s="41"/>
      <c r="JRC3" s="41"/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41"/>
      <c r="JRP3" s="41"/>
      <c r="JRQ3" s="41"/>
      <c r="JRR3" s="41"/>
      <c r="JRS3" s="41"/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41"/>
      <c r="JSH3" s="41"/>
      <c r="JSI3" s="41"/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41"/>
      <c r="JSX3" s="41"/>
      <c r="JSY3" s="41"/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41"/>
      <c r="JTN3" s="41"/>
      <c r="JTO3" s="41"/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41"/>
      <c r="JUD3" s="41"/>
      <c r="JUE3" s="41"/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41"/>
      <c r="JUT3" s="41"/>
      <c r="JUU3" s="41"/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41"/>
      <c r="JVJ3" s="41"/>
      <c r="JVK3" s="41"/>
      <c r="JVL3" s="41"/>
      <c r="JVM3" s="4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41"/>
      <c r="JVZ3" s="41"/>
      <c r="JWA3" s="41"/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41"/>
      <c r="JWP3" s="41"/>
      <c r="JWQ3" s="41"/>
      <c r="JWR3" s="41"/>
      <c r="JWS3" s="41"/>
      <c r="JWT3" s="41"/>
      <c r="JWU3" s="41"/>
      <c r="JWV3" s="41"/>
      <c r="JWW3" s="41"/>
      <c r="JWX3" s="41"/>
      <c r="JWY3" s="41"/>
      <c r="JWZ3" s="41"/>
      <c r="JXA3" s="41"/>
      <c r="JXB3" s="41"/>
      <c r="JXC3" s="41"/>
      <c r="JXD3" s="41"/>
      <c r="JXE3" s="41"/>
      <c r="JXF3" s="41"/>
      <c r="JXG3" s="41"/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41"/>
      <c r="JXV3" s="41"/>
      <c r="JXW3" s="41"/>
      <c r="JXX3" s="41"/>
      <c r="JXY3" s="41"/>
      <c r="JXZ3" s="41"/>
      <c r="JYA3" s="41"/>
      <c r="JYB3" s="41"/>
      <c r="JYC3" s="41"/>
      <c r="JYD3" s="41"/>
      <c r="JYE3" s="41"/>
      <c r="JYF3" s="41"/>
      <c r="JYG3" s="41"/>
      <c r="JYH3" s="41"/>
      <c r="JYI3" s="41"/>
      <c r="JYJ3" s="41"/>
      <c r="JYK3" s="41"/>
      <c r="JYL3" s="41"/>
      <c r="JYM3" s="41"/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41"/>
      <c r="JZB3" s="41"/>
      <c r="JZC3" s="41"/>
      <c r="JZD3" s="41"/>
      <c r="JZE3" s="41"/>
      <c r="JZF3" s="41"/>
      <c r="JZG3" s="41"/>
      <c r="JZH3" s="41"/>
      <c r="JZI3" s="41"/>
      <c r="JZJ3" s="41"/>
      <c r="JZK3" s="41"/>
      <c r="JZL3" s="41"/>
      <c r="JZM3" s="41"/>
      <c r="JZN3" s="41"/>
      <c r="JZO3" s="41"/>
      <c r="JZP3" s="41"/>
      <c r="JZQ3" s="41"/>
      <c r="JZR3" s="41"/>
      <c r="JZS3" s="41"/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41"/>
      <c r="KAH3" s="41"/>
      <c r="KAI3" s="41"/>
      <c r="KAJ3" s="41"/>
      <c r="KAK3" s="41"/>
      <c r="KAL3" s="41"/>
      <c r="KAM3" s="41"/>
      <c r="KAN3" s="41"/>
      <c r="KAO3" s="41"/>
      <c r="KAP3" s="41"/>
      <c r="KAQ3" s="41"/>
      <c r="KAR3" s="41"/>
      <c r="KAS3" s="41"/>
      <c r="KAT3" s="41"/>
      <c r="KAU3" s="41"/>
      <c r="KAV3" s="41"/>
      <c r="KAW3" s="41"/>
      <c r="KAX3" s="41"/>
      <c r="KAY3" s="41"/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41"/>
      <c r="KBN3" s="41"/>
      <c r="KBO3" s="41"/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41"/>
      <c r="KCB3" s="41"/>
      <c r="KCC3" s="41"/>
      <c r="KCD3" s="41"/>
      <c r="KCE3" s="41"/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41"/>
      <c r="KCT3" s="41"/>
      <c r="KCU3" s="41"/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41"/>
      <c r="KDJ3" s="41"/>
      <c r="KDK3" s="41"/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41"/>
      <c r="KDZ3" s="41"/>
      <c r="KEA3" s="41"/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41"/>
      <c r="KEP3" s="41"/>
      <c r="KEQ3" s="41"/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41"/>
      <c r="KFF3" s="41"/>
      <c r="KFG3" s="41"/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41"/>
      <c r="KFV3" s="41"/>
      <c r="KFW3" s="41"/>
      <c r="KFX3" s="41"/>
      <c r="KFY3" s="4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41"/>
      <c r="KGL3" s="41"/>
      <c r="KGM3" s="41"/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41"/>
      <c r="KHB3" s="41"/>
      <c r="KHC3" s="41"/>
      <c r="KHD3" s="41"/>
      <c r="KHE3" s="41"/>
      <c r="KHF3" s="41"/>
      <c r="KHG3" s="41"/>
      <c r="KHH3" s="41"/>
      <c r="KHI3" s="41"/>
      <c r="KHJ3" s="41"/>
      <c r="KHK3" s="41"/>
      <c r="KHL3" s="41"/>
      <c r="KHM3" s="41"/>
      <c r="KHN3" s="41"/>
      <c r="KHO3" s="41"/>
      <c r="KHP3" s="41"/>
      <c r="KHQ3" s="41"/>
      <c r="KHR3" s="41"/>
      <c r="KHS3" s="41"/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41"/>
      <c r="KIH3" s="41"/>
      <c r="KII3" s="41"/>
      <c r="KIJ3" s="41"/>
      <c r="KIK3" s="41"/>
      <c r="KIL3" s="41"/>
      <c r="KIM3" s="41"/>
      <c r="KIN3" s="41"/>
      <c r="KIO3" s="41"/>
      <c r="KIP3" s="41"/>
      <c r="KIQ3" s="41"/>
      <c r="KIR3" s="41"/>
      <c r="KIS3" s="41"/>
      <c r="KIT3" s="41"/>
      <c r="KIU3" s="41"/>
      <c r="KIV3" s="41"/>
      <c r="KIW3" s="41"/>
      <c r="KIX3" s="41"/>
      <c r="KIY3" s="41"/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41"/>
      <c r="KJN3" s="41"/>
      <c r="KJO3" s="41"/>
      <c r="KJP3" s="41"/>
      <c r="KJQ3" s="41"/>
      <c r="KJR3" s="41"/>
      <c r="KJS3" s="41"/>
      <c r="KJT3" s="41"/>
      <c r="KJU3" s="41"/>
      <c r="KJV3" s="41"/>
      <c r="KJW3" s="41"/>
      <c r="KJX3" s="41"/>
      <c r="KJY3" s="41"/>
      <c r="KJZ3" s="41"/>
      <c r="KKA3" s="41"/>
      <c r="KKB3" s="41"/>
      <c r="KKC3" s="41"/>
      <c r="KKD3" s="41"/>
      <c r="KKE3" s="41"/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41"/>
      <c r="KKT3" s="41"/>
      <c r="KKU3" s="41"/>
      <c r="KKV3" s="41"/>
      <c r="KKW3" s="41"/>
      <c r="KKX3" s="41"/>
      <c r="KKY3" s="41"/>
      <c r="KKZ3" s="41"/>
      <c r="KLA3" s="41"/>
      <c r="KLB3" s="41"/>
      <c r="KLC3" s="41"/>
      <c r="KLD3" s="41"/>
      <c r="KLE3" s="41"/>
      <c r="KLF3" s="41"/>
      <c r="KLG3" s="41"/>
      <c r="KLH3" s="41"/>
      <c r="KLI3" s="41"/>
      <c r="KLJ3" s="41"/>
      <c r="KLK3" s="41"/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41"/>
      <c r="KLZ3" s="41"/>
      <c r="KMA3" s="41"/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41"/>
      <c r="KMN3" s="41"/>
      <c r="KMO3" s="41"/>
      <c r="KMP3" s="41"/>
      <c r="KMQ3" s="41"/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41"/>
      <c r="KNF3" s="41"/>
      <c r="KNG3" s="41"/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41"/>
      <c r="KNV3" s="41"/>
      <c r="KNW3" s="41"/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41"/>
      <c r="KOL3" s="41"/>
      <c r="KOM3" s="41"/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41"/>
      <c r="KPB3" s="41"/>
      <c r="KPC3" s="41"/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41"/>
      <c r="KPR3" s="41"/>
      <c r="KPS3" s="41"/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41"/>
      <c r="KQH3" s="41"/>
      <c r="KQI3" s="41"/>
      <c r="KQJ3" s="41"/>
      <c r="KQK3" s="4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41"/>
      <c r="KQX3" s="41"/>
      <c r="KQY3" s="41"/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41"/>
      <c r="KRN3" s="41"/>
      <c r="KRO3" s="41"/>
      <c r="KRP3" s="41"/>
      <c r="KRQ3" s="41"/>
      <c r="KRR3" s="41"/>
      <c r="KRS3" s="41"/>
      <c r="KRT3" s="41"/>
      <c r="KRU3" s="41"/>
      <c r="KRV3" s="41"/>
      <c r="KRW3" s="41"/>
      <c r="KRX3" s="41"/>
      <c r="KRY3" s="41"/>
      <c r="KRZ3" s="41"/>
      <c r="KSA3" s="41"/>
      <c r="KSB3" s="41"/>
      <c r="KSC3" s="41"/>
      <c r="KSD3" s="41"/>
      <c r="KSE3" s="41"/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41"/>
      <c r="KST3" s="41"/>
      <c r="KSU3" s="41"/>
      <c r="KSV3" s="41"/>
      <c r="KSW3" s="41"/>
      <c r="KSX3" s="41"/>
      <c r="KSY3" s="41"/>
      <c r="KSZ3" s="41"/>
      <c r="KTA3" s="41"/>
      <c r="KTB3" s="41"/>
      <c r="KTC3" s="41"/>
      <c r="KTD3" s="41"/>
      <c r="KTE3" s="41"/>
      <c r="KTF3" s="41"/>
      <c r="KTG3" s="41"/>
      <c r="KTH3" s="41"/>
      <c r="KTI3" s="41"/>
      <c r="KTJ3" s="41"/>
      <c r="KTK3" s="41"/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41"/>
      <c r="KTZ3" s="41"/>
      <c r="KUA3" s="41"/>
      <c r="KUB3" s="41"/>
      <c r="KUC3" s="41"/>
      <c r="KUD3" s="41"/>
      <c r="KUE3" s="41"/>
      <c r="KUF3" s="41"/>
      <c r="KUG3" s="41"/>
      <c r="KUH3" s="41"/>
      <c r="KUI3" s="41"/>
      <c r="KUJ3" s="41"/>
      <c r="KUK3" s="41"/>
      <c r="KUL3" s="41"/>
      <c r="KUM3" s="41"/>
      <c r="KUN3" s="41"/>
      <c r="KUO3" s="41"/>
      <c r="KUP3" s="41"/>
      <c r="KUQ3" s="41"/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41"/>
      <c r="KVF3" s="41"/>
      <c r="KVG3" s="41"/>
      <c r="KVH3" s="41"/>
      <c r="KVI3" s="41"/>
      <c r="KVJ3" s="41"/>
      <c r="KVK3" s="41"/>
      <c r="KVL3" s="41"/>
      <c r="KVM3" s="41"/>
      <c r="KVN3" s="41"/>
      <c r="KVO3" s="41"/>
      <c r="KVP3" s="41"/>
      <c r="KVQ3" s="41"/>
      <c r="KVR3" s="41"/>
      <c r="KVS3" s="41"/>
      <c r="KVT3" s="41"/>
      <c r="KVU3" s="41"/>
      <c r="KVV3" s="41"/>
      <c r="KVW3" s="41"/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41"/>
      <c r="KWL3" s="41"/>
      <c r="KWM3" s="41"/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41"/>
      <c r="KWZ3" s="41"/>
      <c r="KXA3" s="41"/>
      <c r="KXB3" s="41"/>
      <c r="KXC3" s="41"/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41"/>
      <c r="KXR3" s="41"/>
      <c r="KXS3" s="41"/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41"/>
      <c r="KYH3" s="41"/>
      <c r="KYI3" s="41"/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41"/>
      <c r="KYX3" s="41"/>
      <c r="KYY3" s="41"/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41"/>
      <c r="KZN3" s="41"/>
      <c r="KZO3" s="41"/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41"/>
      <c r="LAD3" s="41"/>
      <c r="LAE3" s="41"/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41"/>
      <c r="LAT3" s="41"/>
      <c r="LAU3" s="41"/>
      <c r="LAV3" s="41"/>
      <c r="LAW3" s="4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41"/>
      <c r="LBJ3" s="41"/>
      <c r="LBK3" s="41"/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41"/>
      <c r="LBZ3" s="41"/>
      <c r="LCA3" s="41"/>
      <c r="LCB3" s="41"/>
      <c r="LCC3" s="41"/>
      <c r="LCD3" s="41"/>
      <c r="LCE3" s="41"/>
      <c r="LCF3" s="41"/>
      <c r="LCG3" s="41"/>
      <c r="LCH3" s="41"/>
      <c r="LCI3" s="41"/>
      <c r="LCJ3" s="41"/>
      <c r="LCK3" s="41"/>
      <c r="LCL3" s="41"/>
      <c r="LCM3" s="41"/>
      <c r="LCN3" s="41"/>
      <c r="LCO3" s="41"/>
      <c r="LCP3" s="41"/>
      <c r="LCQ3" s="41"/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41"/>
      <c r="LDF3" s="41"/>
      <c r="LDG3" s="41"/>
      <c r="LDH3" s="41"/>
      <c r="LDI3" s="41"/>
      <c r="LDJ3" s="41"/>
      <c r="LDK3" s="41"/>
      <c r="LDL3" s="41"/>
      <c r="LDM3" s="41"/>
      <c r="LDN3" s="41"/>
      <c r="LDO3" s="41"/>
      <c r="LDP3" s="41"/>
      <c r="LDQ3" s="41"/>
      <c r="LDR3" s="41"/>
      <c r="LDS3" s="41"/>
      <c r="LDT3" s="41"/>
      <c r="LDU3" s="41"/>
      <c r="LDV3" s="41"/>
      <c r="LDW3" s="41"/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41"/>
      <c r="LEL3" s="41"/>
      <c r="LEM3" s="41"/>
      <c r="LEN3" s="41"/>
      <c r="LEO3" s="41"/>
      <c r="LEP3" s="41"/>
      <c r="LEQ3" s="41"/>
      <c r="LER3" s="41"/>
      <c r="LES3" s="41"/>
      <c r="LET3" s="41"/>
      <c r="LEU3" s="41"/>
      <c r="LEV3" s="41"/>
      <c r="LEW3" s="41"/>
      <c r="LEX3" s="41"/>
      <c r="LEY3" s="41"/>
      <c r="LEZ3" s="41"/>
      <c r="LFA3" s="41"/>
      <c r="LFB3" s="41"/>
      <c r="LFC3" s="41"/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41"/>
      <c r="LFR3" s="41"/>
      <c r="LFS3" s="41"/>
      <c r="LFT3" s="41"/>
      <c r="LFU3" s="41"/>
      <c r="LFV3" s="41"/>
      <c r="LFW3" s="41"/>
      <c r="LFX3" s="41"/>
      <c r="LFY3" s="41"/>
      <c r="LFZ3" s="41"/>
      <c r="LGA3" s="41"/>
      <c r="LGB3" s="41"/>
      <c r="LGC3" s="41"/>
      <c r="LGD3" s="41"/>
      <c r="LGE3" s="41"/>
      <c r="LGF3" s="41"/>
      <c r="LGG3" s="41"/>
      <c r="LGH3" s="41"/>
      <c r="LGI3" s="41"/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41"/>
      <c r="LGX3" s="41"/>
      <c r="LGY3" s="41"/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41"/>
      <c r="LHL3" s="41"/>
      <c r="LHM3" s="41"/>
      <c r="LHN3" s="41"/>
      <c r="LHO3" s="41"/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41"/>
      <c r="LID3" s="41"/>
      <c r="LIE3" s="41"/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41"/>
      <c r="LIT3" s="41"/>
      <c r="LIU3" s="41"/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41"/>
      <c r="LJJ3" s="41"/>
      <c r="LJK3" s="41"/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41"/>
      <c r="LJZ3" s="41"/>
      <c r="LKA3" s="41"/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41"/>
      <c r="LKP3" s="41"/>
      <c r="LKQ3" s="41"/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41"/>
      <c r="LLF3" s="41"/>
      <c r="LLG3" s="41"/>
      <c r="LLH3" s="41"/>
      <c r="LLI3" s="4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41"/>
      <c r="LLV3" s="41"/>
      <c r="LLW3" s="41"/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41"/>
      <c r="LML3" s="41"/>
      <c r="LMM3" s="41"/>
      <c r="LMN3" s="41"/>
      <c r="LMO3" s="41"/>
      <c r="LMP3" s="41"/>
      <c r="LMQ3" s="41"/>
      <c r="LMR3" s="41"/>
      <c r="LMS3" s="41"/>
      <c r="LMT3" s="41"/>
      <c r="LMU3" s="41"/>
      <c r="LMV3" s="41"/>
      <c r="LMW3" s="41"/>
      <c r="LMX3" s="41"/>
      <c r="LMY3" s="41"/>
      <c r="LMZ3" s="41"/>
      <c r="LNA3" s="41"/>
      <c r="LNB3" s="41"/>
      <c r="LNC3" s="41"/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41"/>
      <c r="LNR3" s="41"/>
      <c r="LNS3" s="41"/>
      <c r="LNT3" s="41"/>
      <c r="LNU3" s="41"/>
      <c r="LNV3" s="41"/>
      <c r="LNW3" s="41"/>
      <c r="LNX3" s="41"/>
      <c r="LNY3" s="41"/>
      <c r="LNZ3" s="41"/>
      <c r="LOA3" s="41"/>
      <c r="LOB3" s="41"/>
      <c r="LOC3" s="41"/>
      <c r="LOD3" s="41"/>
      <c r="LOE3" s="41"/>
      <c r="LOF3" s="41"/>
      <c r="LOG3" s="41"/>
      <c r="LOH3" s="41"/>
      <c r="LOI3" s="41"/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41"/>
      <c r="LOX3" s="41"/>
      <c r="LOY3" s="41"/>
      <c r="LOZ3" s="41"/>
      <c r="LPA3" s="41"/>
      <c r="LPB3" s="41"/>
      <c r="LPC3" s="41"/>
      <c r="LPD3" s="41"/>
      <c r="LPE3" s="41"/>
      <c r="LPF3" s="41"/>
      <c r="LPG3" s="41"/>
      <c r="LPH3" s="41"/>
      <c r="LPI3" s="41"/>
      <c r="LPJ3" s="41"/>
      <c r="LPK3" s="41"/>
      <c r="LPL3" s="41"/>
      <c r="LPM3" s="41"/>
      <c r="LPN3" s="41"/>
      <c r="LPO3" s="41"/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41"/>
      <c r="LQD3" s="41"/>
      <c r="LQE3" s="41"/>
      <c r="LQF3" s="41"/>
      <c r="LQG3" s="41"/>
      <c r="LQH3" s="41"/>
      <c r="LQI3" s="41"/>
      <c r="LQJ3" s="41"/>
      <c r="LQK3" s="41"/>
      <c r="LQL3" s="41"/>
      <c r="LQM3" s="41"/>
      <c r="LQN3" s="41"/>
      <c r="LQO3" s="41"/>
      <c r="LQP3" s="41"/>
      <c r="LQQ3" s="41"/>
      <c r="LQR3" s="41"/>
      <c r="LQS3" s="41"/>
      <c r="LQT3" s="41"/>
      <c r="LQU3" s="41"/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41"/>
      <c r="LRJ3" s="41"/>
      <c r="LRK3" s="41"/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41"/>
      <c r="LRX3" s="41"/>
      <c r="LRY3" s="41"/>
      <c r="LRZ3" s="41"/>
      <c r="LSA3" s="41"/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41"/>
      <c r="LSP3" s="41"/>
      <c r="LSQ3" s="41"/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41"/>
      <c r="LTF3" s="41"/>
      <c r="LTG3" s="41"/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41"/>
      <c r="LTV3" s="41"/>
      <c r="LTW3" s="41"/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41"/>
      <c r="LUL3" s="41"/>
      <c r="LUM3" s="41"/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41"/>
      <c r="LVB3" s="41"/>
      <c r="LVC3" s="41"/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41"/>
      <c r="LVR3" s="41"/>
      <c r="LVS3" s="41"/>
      <c r="LVT3" s="41"/>
      <c r="LVU3" s="4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41"/>
      <c r="LWH3" s="41"/>
      <c r="LWI3" s="41"/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41"/>
      <c r="LWX3" s="41"/>
      <c r="LWY3" s="41"/>
      <c r="LWZ3" s="41"/>
      <c r="LXA3" s="41"/>
      <c r="LXB3" s="41"/>
      <c r="LXC3" s="41"/>
      <c r="LXD3" s="41"/>
      <c r="LXE3" s="41"/>
      <c r="LXF3" s="41"/>
      <c r="LXG3" s="41"/>
      <c r="LXH3" s="41"/>
      <c r="LXI3" s="41"/>
      <c r="LXJ3" s="41"/>
      <c r="LXK3" s="41"/>
      <c r="LXL3" s="41"/>
      <c r="LXM3" s="41"/>
      <c r="LXN3" s="41"/>
      <c r="LXO3" s="41"/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41"/>
      <c r="LYD3" s="41"/>
      <c r="LYE3" s="41"/>
      <c r="LYF3" s="41"/>
      <c r="LYG3" s="41"/>
      <c r="LYH3" s="41"/>
      <c r="LYI3" s="41"/>
      <c r="LYJ3" s="41"/>
      <c r="LYK3" s="41"/>
      <c r="LYL3" s="41"/>
      <c r="LYM3" s="41"/>
      <c r="LYN3" s="41"/>
      <c r="LYO3" s="41"/>
      <c r="LYP3" s="41"/>
      <c r="LYQ3" s="41"/>
      <c r="LYR3" s="41"/>
      <c r="LYS3" s="41"/>
      <c r="LYT3" s="41"/>
      <c r="LYU3" s="41"/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41"/>
      <c r="LZJ3" s="41"/>
      <c r="LZK3" s="41"/>
      <c r="LZL3" s="41"/>
      <c r="LZM3" s="41"/>
      <c r="LZN3" s="41"/>
      <c r="LZO3" s="41"/>
      <c r="LZP3" s="41"/>
      <c r="LZQ3" s="41"/>
      <c r="LZR3" s="41"/>
      <c r="LZS3" s="41"/>
      <c r="LZT3" s="41"/>
      <c r="LZU3" s="41"/>
      <c r="LZV3" s="41"/>
      <c r="LZW3" s="41"/>
      <c r="LZX3" s="41"/>
      <c r="LZY3" s="41"/>
      <c r="LZZ3" s="41"/>
      <c r="MAA3" s="41"/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41"/>
      <c r="MAP3" s="41"/>
      <c r="MAQ3" s="41"/>
      <c r="MAR3" s="41"/>
      <c r="MAS3" s="41"/>
      <c r="MAT3" s="41"/>
      <c r="MAU3" s="41"/>
      <c r="MAV3" s="41"/>
      <c r="MAW3" s="41"/>
      <c r="MAX3" s="41"/>
      <c r="MAY3" s="41"/>
      <c r="MAZ3" s="41"/>
      <c r="MBA3" s="41"/>
      <c r="MBB3" s="41"/>
      <c r="MBC3" s="41"/>
      <c r="MBD3" s="41"/>
      <c r="MBE3" s="41"/>
      <c r="MBF3" s="41"/>
      <c r="MBG3" s="41"/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41"/>
      <c r="MBV3" s="41"/>
      <c r="MBW3" s="41"/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41"/>
      <c r="MCJ3" s="41"/>
      <c r="MCK3" s="41"/>
      <c r="MCL3" s="41"/>
      <c r="MCM3" s="41"/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41"/>
      <c r="MDB3" s="41"/>
      <c r="MDC3" s="41"/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41"/>
      <c r="MDR3" s="41"/>
      <c r="MDS3" s="41"/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41"/>
      <c r="MEH3" s="41"/>
      <c r="MEI3" s="41"/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41"/>
      <c r="MEX3" s="41"/>
      <c r="MEY3" s="41"/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41"/>
      <c r="MFN3" s="41"/>
      <c r="MFO3" s="41"/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41"/>
      <c r="MGD3" s="41"/>
      <c r="MGE3" s="41"/>
      <c r="MGF3" s="41"/>
      <c r="MGG3" s="4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41"/>
      <c r="MGT3" s="41"/>
      <c r="MGU3" s="41"/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41"/>
      <c r="MHJ3" s="41"/>
      <c r="MHK3" s="41"/>
      <c r="MHL3" s="41"/>
      <c r="MHM3" s="41"/>
      <c r="MHN3" s="41"/>
      <c r="MHO3" s="41"/>
      <c r="MHP3" s="41"/>
      <c r="MHQ3" s="41"/>
      <c r="MHR3" s="41"/>
      <c r="MHS3" s="41"/>
      <c r="MHT3" s="41"/>
      <c r="MHU3" s="41"/>
      <c r="MHV3" s="41"/>
      <c r="MHW3" s="41"/>
      <c r="MHX3" s="41"/>
      <c r="MHY3" s="41"/>
      <c r="MHZ3" s="41"/>
      <c r="MIA3" s="41"/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41"/>
      <c r="MIP3" s="41"/>
      <c r="MIQ3" s="41"/>
      <c r="MIR3" s="41"/>
      <c r="MIS3" s="41"/>
      <c r="MIT3" s="41"/>
      <c r="MIU3" s="41"/>
      <c r="MIV3" s="41"/>
      <c r="MIW3" s="41"/>
      <c r="MIX3" s="41"/>
      <c r="MIY3" s="41"/>
      <c r="MIZ3" s="41"/>
      <c r="MJA3" s="41"/>
      <c r="MJB3" s="41"/>
      <c r="MJC3" s="41"/>
      <c r="MJD3" s="41"/>
      <c r="MJE3" s="41"/>
      <c r="MJF3" s="41"/>
      <c r="MJG3" s="41"/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41"/>
      <c r="MJV3" s="41"/>
      <c r="MJW3" s="41"/>
      <c r="MJX3" s="41"/>
      <c r="MJY3" s="41"/>
      <c r="MJZ3" s="41"/>
      <c r="MKA3" s="41"/>
      <c r="MKB3" s="41"/>
      <c r="MKC3" s="41"/>
      <c r="MKD3" s="41"/>
      <c r="MKE3" s="41"/>
      <c r="MKF3" s="41"/>
      <c r="MKG3" s="41"/>
      <c r="MKH3" s="41"/>
      <c r="MKI3" s="41"/>
      <c r="MKJ3" s="41"/>
      <c r="MKK3" s="41"/>
      <c r="MKL3" s="41"/>
      <c r="MKM3" s="41"/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41"/>
      <c r="MLB3" s="41"/>
      <c r="MLC3" s="41"/>
      <c r="MLD3" s="41"/>
      <c r="MLE3" s="41"/>
      <c r="MLF3" s="41"/>
      <c r="MLG3" s="41"/>
      <c r="MLH3" s="41"/>
      <c r="MLI3" s="41"/>
      <c r="MLJ3" s="41"/>
      <c r="MLK3" s="41"/>
      <c r="MLL3" s="41"/>
      <c r="MLM3" s="41"/>
      <c r="MLN3" s="41"/>
      <c r="MLO3" s="41"/>
      <c r="MLP3" s="41"/>
      <c r="MLQ3" s="41"/>
      <c r="MLR3" s="41"/>
      <c r="MLS3" s="41"/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41"/>
      <c r="MMH3" s="41"/>
      <c r="MMI3" s="41"/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41"/>
      <c r="MMV3" s="41"/>
      <c r="MMW3" s="41"/>
      <c r="MMX3" s="41"/>
      <c r="MMY3" s="41"/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41"/>
      <c r="MNN3" s="41"/>
      <c r="MNO3" s="41"/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41"/>
      <c r="MOD3" s="41"/>
      <c r="MOE3" s="41"/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41"/>
      <c r="MOT3" s="41"/>
      <c r="MOU3" s="41"/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41"/>
      <c r="MPJ3" s="41"/>
      <c r="MPK3" s="41"/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41"/>
      <c r="MPZ3" s="41"/>
      <c r="MQA3" s="41"/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41"/>
      <c r="MQP3" s="41"/>
      <c r="MQQ3" s="41"/>
      <c r="MQR3" s="41"/>
      <c r="MQS3" s="4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41"/>
      <c r="MRF3" s="41"/>
      <c r="MRG3" s="41"/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41"/>
      <c r="MRV3" s="41"/>
      <c r="MRW3" s="41"/>
      <c r="MRX3" s="41"/>
      <c r="MRY3" s="41"/>
      <c r="MRZ3" s="41"/>
      <c r="MSA3" s="41"/>
      <c r="MSB3" s="41"/>
      <c r="MSC3" s="41"/>
      <c r="MSD3" s="41"/>
      <c r="MSE3" s="41"/>
      <c r="MSF3" s="41"/>
      <c r="MSG3" s="41"/>
      <c r="MSH3" s="41"/>
      <c r="MSI3" s="41"/>
      <c r="MSJ3" s="41"/>
      <c r="MSK3" s="41"/>
      <c r="MSL3" s="41"/>
      <c r="MSM3" s="41"/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41"/>
      <c r="MTB3" s="41"/>
      <c r="MTC3" s="41"/>
      <c r="MTD3" s="41"/>
      <c r="MTE3" s="41"/>
      <c r="MTF3" s="41"/>
      <c r="MTG3" s="41"/>
      <c r="MTH3" s="41"/>
      <c r="MTI3" s="41"/>
      <c r="MTJ3" s="41"/>
      <c r="MTK3" s="41"/>
      <c r="MTL3" s="41"/>
      <c r="MTM3" s="41"/>
      <c r="MTN3" s="41"/>
      <c r="MTO3" s="41"/>
      <c r="MTP3" s="41"/>
      <c r="MTQ3" s="41"/>
      <c r="MTR3" s="41"/>
      <c r="MTS3" s="41"/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41"/>
      <c r="MUH3" s="41"/>
      <c r="MUI3" s="41"/>
      <c r="MUJ3" s="41"/>
      <c r="MUK3" s="41"/>
      <c r="MUL3" s="41"/>
      <c r="MUM3" s="41"/>
      <c r="MUN3" s="41"/>
      <c r="MUO3" s="41"/>
      <c r="MUP3" s="41"/>
      <c r="MUQ3" s="41"/>
      <c r="MUR3" s="41"/>
      <c r="MUS3" s="41"/>
      <c r="MUT3" s="41"/>
      <c r="MUU3" s="41"/>
      <c r="MUV3" s="41"/>
      <c r="MUW3" s="41"/>
      <c r="MUX3" s="41"/>
      <c r="MUY3" s="41"/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41"/>
      <c r="MVN3" s="41"/>
      <c r="MVO3" s="41"/>
      <c r="MVP3" s="41"/>
      <c r="MVQ3" s="41"/>
      <c r="MVR3" s="41"/>
      <c r="MVS3" s="41"/>
      <c r="MVT3" s="41"/>
      <c r="MVU3" s="41"/>
      <c r="MVV3" s="41"/>
      <c r="MVW3" s="41"/>
      <c r="MVX3" s="41"/>
      <c r="MVY3" s="41"/>
      <c r="MVZ3" s="41"/>
      <c r="MWA3" s="41"/>
      <c r="MWB3" s="41"/>
      <c r="MWC3" s="41"/>
      <c r="MWD3" s="41"/>
      <c r="MWE3" s="41"/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41"/>
      <c r="MWT3" s="41"/>
      <c r="MWU3" s="41"/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41"/>
      <c r="MXH3" s="41"/>
      <c r="MXI3" s="41"/>
      <c r="MXJ3" s="41"/>
      <c r="MXK3" s="41"/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41"/>
      <c r="MXZ3" s="41"/>
      <c r="MYA3" s="41"/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41"/>
      <c r="MYP3" s="41"/>
      <c r="MYQ3" s="41"/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41"/>
      <c r="MZF3" s="41"/>
      <c r="MZG3" s="41"/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41"/>
      <c r="MZV3" s="41"/>
      <c r="MZW3" s="41"/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41"/>
      <c r="NAL3" s="41"/>
      <c r="NAM3" s="41"/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41"/>
      <c r="NBB3" s="41"/>
      <c r="NBC3" s="41"/>
      <c r="NBD3" s="41"/>
      <c r="NBE3" s="4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41"/>
      <c r="NBR3" s="41"/>
      <c r="NBS3" s="41"/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41"/>
      <c r="NCH3" s="41"/>
      <c r="NCI3" s="41"/>
      <c r="NCJ3" s="41"/>
      <c r="NCK3" s="41"/>
      <c r="NCL3" s="41"/>
      <c r="NCM3" s="41"/>
      <c r="NCN3" s="41"/>
      <c r="NCO3" s="41"/>
      <c r="NCP3" s="41"/>
      <c r="NCQ3" s="41"/>
      <c r="NCR3" s="41"/>
      <c r="NCS3" s="41"/>
      <c r="NCT3" s="41"/>
      <c r="NCU3" s="41"/>
      <c r="NCV3" s="41"/>
      <c r="NCW3" s="41"/>
      <c r="NCX3" s="41"/>
      <c r="NCY3" s="41"/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41"/>
      <c r="NDN3" s="41"/>
      <c r="NDO3" s="41"/>
      <c r="NDP3" s="41"/>
      <c r="NDQ3" s="41"/>
      <c r="NDR3" s="41"/>
      <c r="NDS3" s="41"/>
      <c r="NDT3" s="41"/>
      <c r="NDU3" s="41"/>
      <c r="NDV3" s="41"/>
      <c r="NDW3" s="41"/>
      <c r="NDX3" s="41"/>
      <c r="NDY3" s="41"/>
      <c r="NDZ3" s="41"/>
      <c r="NEA3" s="41"/>
      <c r="NEB3" s="41"/>
      <c r="NEC3" s="41"/>
      <c r="NED3" s="41"/>
      <c r="NEE3" s="41"/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41"/>
      <c r="NET3" s="41"/>
      <c r="NEU3" s="41"/>
      <c r="NEV3" s="41"/>
      <c r="NEW3" s="41"/>
      <c r="NEX3" s="41"/>
      <c r="NEY3" s="41"/>
      <c r="NEZ3" s="41"/>
      <c r="NFA3" s="41"/>
      <c r="NFB3" s="41"/>
      <c r="NFC3" s="41"/>
      <c r="NFD3" s="41"/>
      <c r="NFE3" s="41"/>
      <c r="NFF3" s="41"/>
      <c r="NFG3" s="41"/>
      <c r="NFH3" s="41"/>
      <c r="NFI3" s="41"/>
      <c r="NFJ3" s="41"/>
      <c r="NFK3" s="41"/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41"/>
      <c r="NFZ3" s="41"/>
      <c r="NGA3" s="41"/>
      <c r="NGB3" s="41"/>
      <c r="NGC3" s="41"/>
      <c r="NGD3" s="41"/>
      <c r="NGE3" s="41"/>
      <c r="NGF3" s="41"/>
      <c r="NGG3" s="41"/>
      <c r="NGH3" s="41"/>
      <c r="NGI3" s="41"/>
      <c r="NGJ3" s="41"/>
      <c r="NGK3" s="41"/>
      <c r="NGL3" s="41"/>
      <c r="NGM3" s="41"/>
      <c r="NGN3" s="41"/>
      <c r="NGO3" s="41"/>
      <c r="NGP3" s="41"/>
      <c r="NGQ3" s="41"/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41"/>
      <c r="NHF3" s="41"/>
      <c r="NHG3" s="41"/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41"/>
      <c r="NHT3" s="41"/>
      <c r="NHU3" s="41"/>
      <c r="NHV3" s="41"/>
      <c r="NHW3" s="41"/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41"/>
      <c r="NIL3" s="41"/>
      <c r="NIM3" s="41"/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41"/>
      <c r="NJB3" s="41"/>
      <c r="NJC3" s="41"/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41"/>
      <c r="NJR3" s="41"/>
      <c r="NJS3" s="41"/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41"/>
      <c r="NKH3" s="41"/>
      <c r="NKI3" s="41"/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41"/>
      <c r="NKX3" s="41"/>
      <c r="NKY3" s="41"/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41"/>
      <c r="NLN3" s="41"/>
      <c r="NLO3" s="41"/>
      <c r="NLP3" s="41"/>
      <c r="NLQ3" s="4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41"/>
      <c r="NMD3" s="41"/>
      <c r="NME3" s="41"/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41"/>
      <c r="NMT3" s="41"/>
      <c r="NMU3" s="41"/>
      <c r="NMV3" s="41"/>
      <c r="NMW3" s="41"/>
      <c r="NMX3" s="41"/>
      <c r="NMY3" s="41"/>
      <c r="NMZ3" s="41"/>
      <c r="NNA3" s="41"/>
      <c r="NNB3" s="41"/>
      <c r="NNC3" s="41"/>
      <c r="NND3" s="41"/>
      <c r="NNE3" s="41"/>
      <c r="NNF3" s="41"/>
      <c r="NNG3" s="41"/>
      <c r="NNH3" s="41"/>
      <c r="NNI3" s="41"/>
      <c r="NNJ3" s="41"/>
      <c r="NNK3" s="41"/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41"/>
      <c r="NNZ3" s="41"/>
      <c r="NOA3" s="41"/>
      <c r="NOB3" s="41"/>
      <c r="NOC3" s="41"/>
      <c r="NOD3" s="41"/>
      <c r="NOE3" s="41"/>
      <c r="NOF3" s="41"/>
      <c r="NOG3" s="41"/>
      <c r="NOH3" s="41"/>
      <c r="NOI3" s="41"/>
      <c r="NOJ3" s="41"/>
      <c r="NOK3" s="41"/>
      <c r="NOL3" s="41"/>
      <c r="NOM3" s="41"/>
      <c r="NON3" s="41"/>
      <c r="NOO3" s="41"/>
      <c r="NOP3" s="41"/>
      <c r="NOQ3" s="41"/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41"/>
      <c r="NPF3" s="41"/>
      <c r="NPG3" s="41"/>
      <c r="NPH3" s="41"/>
      <c r="NPI3" s="41"/>
      <c r="NPJ3" s="41"/>
      <c r="NPK3" s="41"/>
      <c r="NPL3" s="41"/>
      <c r="NPM3" s="41"/>
      <c r="NPN3" s="41"/>
      <c r="NPO3" s="41"/>
      <c r="NPP3" s="41"/>
      <c r="NPQ3" s="41"/>
      <c r="NPR3" s="41"/>
      <c r="NPS3" s="41"/>
      <c r="NPT3" s="41"/>
      <c r="NPU3" s="41"/>
      <c r="NPV3" s="41"/>
      <c r="NPW3" s="41"/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41"/>
      <c r="NQL3" s="41"/>
      <c r="NQM3" s="41"/>
      <c r="NQN3" s="41"/>
      <c r="NQO3" s="41"/>
      <c r="NQP3" s="41"/>
      <c r="NQQ3" s="41"/>
      <c r="NQR3" s="41"/>
      <c r="NQS3" s="41"/>
      <c r="NQT3" s="41"/>
      <c r="NQU3" s="41"/>
      <c r="NQV3" s="41"/>
      <c r="NQW3" s="41"/>
      <c r="NQX3" s="41"/>
      <c r="NQY3" s="41"/>
      <c r="NQZ3" s="41"/>
      <c r="NRA3" s="41"/>
      <c r="NRB3" s="41"/>
      <c r="NRC3" s="41"/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41"/>
      <c r="NRR3" s="41"/>
      <c r="NRS3" s="41"/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41"/>
      <c r="NSF3" s="41"/>
      <c r="NSG3" s="41"/>
      <c r="NSH3" s="41"/>
      <c r="NSI3" s="41"/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41"/>
      <c r="NSX3" s="41"/>
      <c r="NSY3" s="41"/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41"/>
      <c r="NTN3" s="41"/>
      <c r="NTO3" s="41"/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41"/>
      <c r="NUD3" s="41"/>
      <c r="NUE3" s="41"/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41"/>
      <c r="NUT3" s="41"/>
      <c r="NUU3" s="41"/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41"/>
      <c r="NVJ3" s="41"/>
      <c r="NVK3" s="41"/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41"/>
      <c r="NVZ3" s="41"/>
      <c r="NWA3" s="41"/>
      <c r="NWB3" s="41"/>
      <c r="NWC3" s="4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41"/>
      <c r="NWP3" s="41"/>
      <c r="NWQ3" s="41"/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41"/>
      <c r="NXF3" s="41"/>
      <c r="NXG3" s="41"/>
      <c r="NXH3" s="41"/>
      <c r="NXI3" s="41"/>
      <c r="NXJ3" s="41"/>
      <c r="NXK3" s="41"/>
      <c r="NXL3" s="41"/>
      <c r="NXM3" s="41"/>
      <c r="NXN3" s="41"/>
      <c r="NXO3" s="41"/>
      <c r="NXP3" s="41"/>
      <c r="NXQ3" s="41"/>
      <c r="NXR3" s="41"/>
      <c r="NXS3" s="41"/>
      <c r="NXT3" s="41"/>
      <c r="NXU3" s="41"/>
      <c r="NXV3" s="41"/>
      <c r="NXW3" s="41"/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41"/>
      <c r="NYL3" s="41"/>
      <c r="NYM3" s="41"/>
      <c r="NYN3" s="41"/>
      <c r="NYO3" s="41"/>
      <c r="NYP3" s="41"/>
      <c r="NYQ3" s="41"/>
      <c r="NYR3" s="41"/>
      <c r="NYS3" s="41"/>
      <c r="NYT3" s="41"/>
      <c r="NYU3" s="41"/>
      <c r="NYV3" s="41"/>
      <c r="NYW3" s="41"/>
      <c r="NYX3" s="41"/>
      <c r="NYY3" s="41"/>
      <c r="NYZ3" s="41"/>
      <c r="NZA3" s="41"/>
      <c r="NZB3" s="41"/>
      <c r="NZC3" s="41"/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41"/>
      <c r="NZR3" s="41"/>
      <c r="NZS3" s="41"/>
      <c r="NZT3" s="41"/>
      <c r="NZU3" s="41"/>
      <c r="NZV3" s="41"/>
      <c r="NZW3" s="41"/>
      <c r="NZX3" s="41"/>
      <c r="NZY3" s="41"/>
      <c r="NZZ3" s="41"/>
      <c r="OAA3" s="41"/>
      <c r="OAB3" s="41"/>
      <c r="OAC3" s="41"/>
      <c r="OAD3" s="41"/>
      <c r="OAE3" s="41"/>
      <c r="OAF3" s="41"/>
      <c r="OAG3" s="41"/>
      <c r="OAH3" s="41"/>
      <c r="OAI3" s="41"/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41"/>
      <c r="OAX3" s="41"/>
      <c r="OAY3" s="41"/>
      <c r="OAZ3" s="41"/>
      <c r="OBA3" s="41"/>
      <c r="OBB3" s="41"/>
      <c r="OBC3" s="41"/>
      <c r="OBD3" s="41"/>
      <c r="OBE3" s="41"/>
      <c r="OBF3" s="41"/>
      <c r="OBG3" s="41"/>
      <c r="OBH3" s="41"/>
      <c r="OBI3" s="41"/>
      <c r="OBJ3" s="41"/>
      <c r="OBK3" s="41"/>
      <c r="OBL3" s="41"/>
      <c r="OBM3" s="41"/>
      <c r="OBN3" s="41"/>
      <c r="OBO3" s="41"/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41"/>
      <c r="OCD3" s="41"/>
      <c r="OCE3" s="41"/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41"/>
      <c r="OCR3" s="41"/>
      <c r="OCS3" s="41"/>
      <c r="OCT3" s="41"/>
      <c r="OCU3" s="41"/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41"/>
      <c r="ODJ3" s="41"/>
      <c r="ODK3" s="41"/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41"/>
      <c r="ODZ3" s="41"/>
      <c r="OEA3" s="41"/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41"/>
      <c r="OEP3" s="41"/>
      <c r="OEQ3" s="41"/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41"/>
      <c r="OFF3" s="41"/>
      <c r="OFG3" s="41"/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41"/>
      <c r="OFV3" s="41"/>
      <c r="OFW3" s="41"/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41"/>
      <c r="OGL3" s="41"/>
      <c r="OGM3" s="41"/>
      <c r="OGN3" s="41"/>
      <c r="OGO3" s="4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41"/>
      <c r="OHB3" s="41"/>
      <c r="OHC3" s="41"/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41"/>
      <c r="OHR3" s="41"/>
      <c r="OHS3" s="41"/>
      <c r="OHT3" s="41"/>
      <c r="OHU3" s="41"/>
      <c r="OHV3" s="41"/>
      <c r="OHW3" s="41"/>
      <c r="OHX3" s="41"/>
      <c r="OHY3" s="41"/>
      <c r="OHZ3" s="41"/>
      <c r="OIA3" s="41"/>
      <c r="OIB3" s="41"/>
      <c r="OIC3" s="41"/>
      <c r="OID3" s="41"/>
      <c r="OIE3" s="41"/>
      <c r="OIF3" s="41"/>
      <c r="OIG3" s="41"/>
      <c r="OIH3" s="41"/>
      <c r="OII3" s="41"/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41"/>
      <c r="OIX3" s="41"/>
      <c r="OIY3" s="41"/>
      <c r="OIZ3" s="41"/>
      <c r="OJA3" s="41"/>
      <c r="OJB3" s="41"/>
      <c r="OJC3" s="41"/>
      <c r="OJD3" s="41"/>
      <c r="OJE3" s="41"/>
      <c r="OJF3" s="41"/>
      <c r="OJG3" s="41"/>
      <c r="OJH3" s="41"/>
      <c r="OJI3" s="41"/>
      <c r="OJJ3" s="41"/>
      <c r="OJK3" s="41"/>
      <c r="OJL3" s="41"/>
      <c r="OJM3" s="41"/>
      <c r="OJN3" s="41"/>
      <c r="OJO3" s="41"/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41"/>
      <c r="OKD3" s="41"/>
      <c r="OKE3" s="41"/>
      <c r="OKF3" s="41"/>
      <c r="OKG3" s="41"/>
      <c r="OKH3" s="41"/>
      <c r="OKI3" s="41"/>
      <c r="OKJ3" s="41"/>
      <c r="OKK3" s="41"/>
      <c r="OKL3" s="41"/>
      <c r="OKM3" s="41"/>
      <c r="OKN3" s="41"/>
      <c r="OKO3" s="41"/>
      <c r="OKP3" s="41"/>
      <c r="OKQ3" s="41"/>
      <c r="OKR3" s="41"/>
      <c r="OKS3" s="41"/>
      <c r="OKT3" s="41"/>
      <c r="OKU3" s="41"/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41"/>
      <c r="OLJ3" s="41"/>
      <c r="OLK3" s="41"/>
      <c r="OLL3" s="41"/>
      <c r="OLM3" s="41"/>
      <c r="OLN3" s="41"/>
      <c r="OLO3" s="41"/>
      <c r="OLP3" s="41"/>
      <c r="OLQ3" s="41"/>
      <c r="OLR3" s="41"/>
      <c r="OLS3" s="41"/>
      <c r="OLT3" s="41"/>
      <c r="OLU3" s="41"/>
      <c r="OLV3" s="41"/>
      <c r="OLW3" s="41"/>
      <c r="OLX3" s="41"/>
      <c r="OLY3" s="41"/>
      <c r="OLZ3" s="41"/>
      <c r="OMA3" s="41"/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41"/>
      <c r="OMP3" s="41"/>
      <c r="OMQ3" s="41"/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41"/>
      <c r="OND3" s="41"/>
      <c r="ONE3" s="41"/>
      <c r="ONF3" s="41"/>
      <c r="ONG3" s="41"/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41"/>
      <c r="ONV3" s="41"/>
      <c r="ONW3" s="41"/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41"/>
      <c r="OOL3" s="41"/>
      <c r="OOM3" s="41"/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41"/>
      <c r="OPB3" s="41"/>
      <c r="OPC3" s="41"/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41"/>
      <c r="OPR3" s="41"/>
      <c r="OPS3" s="41"/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41"/>
      <c r="OQH3" s="41"/>
      <c r="OQI3" s="41"/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41"/>
      <c r="OQX3" s="41"/>
      <c r="OQY3" s="41"/>
      <c r="OQZ3" s="41"/>
      <c r="ORA3" s="4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41"/>
      <c r="ORN3" s="41"/>
      <c r="ORO3" s="41"/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41"/>
      <c r="OSD3" s="41"/>
      <c r="OSE3" s="41"/>
      <c r="OSF3" s="41"/>
      <c r="OSG3" s="41"/>
      <c r="OSH3" s="41"/>
      <c r="OSI3" s="41"/>
      <c r="OSJ3" s="41"/>
      <c r="OSK3" s="41"/>
      <c r="OSL3" s="41"/>
      <c r="OSM3" s="41"/>
      <c r="OSN3" s="41"/>
      <c r="OSO3" s="41"/>
      <c r="OSP3" s="41"/>
      <c r="OSQ3" s="41"/>
      <c r="OSR3" s="41"/>
      <c r="OSS3" s="41"/>
      <c r="OST3" s="41"/>
      <c r="OSU3" s="41"/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41"/>
      <c r="OTJ3" s="41"/>
      <c r="OTK3" s="41"/>
      <c r="OTL3" s="41"/>
      <c r="OTM3" s="41"/>
      <c r="OTN3" s="41"/>
      <c r="OTO3" s="41"/>
      <c r="OTP3" s="41"/>
      <c r="OTQ3" s="41"/>
      <c r="OTR3" s="41"/>
      <c r="OTS3" s="41"/>
      <c r="OTT3" s="41"/>
      <c r="OTU3" s="41"/>
      <c r="OTV3" s="41"/>
      <c r="OTW3" s="41"/>
      <c r="OTX3" s="41"/>
      <c r="OTY3" s="41"/>
      <c r="OTZ3" s="41"/>
      <c r="OUA3" s="41"/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41"/>
      <c r="OUP3" s="41"/>
      <c r="OUQ3" s="41"/>
      <c r="OUR3" s="41"/>
      <c r="OUS3" s="41"/>
      <c r="OUT3" s="41"/>
      <c r="OUU3" s="41"/>
      <c r="OUV3" s="41"/>
      <c r="OUW3" s="41"/>
      <c r="OUX3" s="41"/>
      <c r="OUY3" s="41"/>
      <c r="OUZ3" s="41"/>
      <c r="OVA3" s="41"/>
      <c r="OVB3" s="41"/>
      <c r="OVC3" s="41"/>
      <c r="OVD3" s="41"/>
      <c r="OVE3" s="41"/>
      <c r="OVF3" s="41"/>
      <c r="OVG3" s="41"/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41"/>
      <c r="OVV3" s="41"/>
      <c r="OVW3" s="41"/>
      <c r="OVX3" s="41"/>
      <c r="OVY3" s="41"/>
      <c r="OVZ3" s="41"/>
      <c r="OWA3" s="41"/>
      <c r="OWB3" s="41"/>
      <c r="OWC3" s="41"/>
      <c r="OWD3" s="41"/>
      <c r="OWE3" s="41"/>
      <c r="OWF3" s="41"/>
      <c r="OWG3" s="41"/>
      <c r="OWH3" s="41"/>
      <c r="OWI3" s="41"/>
      <c r="OWJ3" s="41"/>
      <c r="OWK3" s="41"/>
      <c r="OWL3" s="41"/>
      <c r="OWM3" s="41"/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41"/>
      <c r="OXB3" s="41"/>
      <c r="OXC3" s="41"/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41"/>
      <c r="OXP3" s="41"/>
      <c r="OXQ3" s="41"/>
      <c r="OXR3" s="41"/>
      <c r="OXS3" s="41"/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41"/>
      <c r="OYH3" s="41"/>
      <c r="OYI3" s="41"/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41"/>
      <c r="OYX3" s="41"/>
      <c r="OYY3" s="41"/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41"/>
      <c r="OZN3" s="41"/>
      <c r="OZO3" s="41"/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41"/>
      <c r="PAD3" s="41"/>
      <c r="PAE3" s="41"/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41"/>
      <c r="PAT3" s="41"/>
      <c r="PAU3" s="41"/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41"/>
      <c r="PBJ3" s="41"/>
      <c r="PBK3" s="41"/>
      <c r="PBL3" s="41"/>
      <c r="PBM3" s="4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41"/>
      <c r="PBZ3" s="41"/>
      <c r="PCA3" s="41"/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41"/>
      <c r="PCP3" s="41"/>
      <c r="PCQ3" s="41"/>
      <c r="PCR3" s="41"/>
      <c r="PCS3" s="41"/>
      <c r="PCT3" s="41"/>
      <c r="PCU3" s="41"/>
      <c r="PCV3" s="41"/>
      <c r="PCW3" s="41"/>
      <c r="PCX3" s="41"/>
      <c r="PCY3" s="41"/>
      <c r="PCZ3" s="41"/>
      <c r="PDA3" s="41"/>
      <c r="PDB3" s="41"/>
      <c r="PDC3" s="41"/>
      <c r="PDD3" s="41"/>
      <c r="PDE3" s="41"/>
      <c r="PDF3" s="41"/>
      <c r="PDG3" s="41"/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41"/>
      <c r="PDV3" s="41"/>
      <c r="PDW3" s="41"/>
      <c r="PDX3" s="41"/>
      <c r="PDY3" s="41"/>
      <c r="PDZ3" s="41"/>
      <c r="PEA3" s="41"/>
      <c r="PEB3" s="41"/>
      <c r="PEC3" s="41"/>
      <c r="PED3" s="41"/>
      <c r="PEE3" s="41"/>
      <c r="PEF3" s="41"/>
      <c r="PEG3" s="41"/>
      <c r="PEH3" s="41"/>
      <c r="PEI3" s="41"/>
      <c r="PEJ3" s="41"/>
      <c r="PEK3" s="41"/>
      <c r="PEL3" s="41"/>
      <c r="PEM3" s="41"/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41"/>
      <c r="PFB3" s="41"/>
      <c r="PFC3" s="41"/>
      <c r="PFD3" s="41"/>
      <c r="PFE3" s="41"/>
      <c r="PFF3" s="41"/>
      <c r="PFG3" s="41"/>
      <c r="PFH3" s="41"/>
      <c r="PFI3" s="41"/>
      <c r="PFJ3" s="41"/>
      <c r="PFK3" s="41"/>
      <c r="PFL3" s="41"/>
      <c r="PFM3" s="41"/>
      <c r="PFN3" s="41"/>
      <c r="PFO3" s="41"/>
      <c r="PFP3" s="41"/>
      <c r="PFQ3" s="41"/>
      <c r="PFR3" s="41"/>
      <c r="PFS3" s="41"/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41"/>
      <c r="PGH3" s="41"/>
      <c r="PGI3" s="41"/>
      <c r="PGJ3" s="41"/>
      <c r="PGK3" s="41"/>
      <c r="PGL3" s="41"/>
      <c r="PGM3" s="41"/>
      <c r="PGN3" s="41"/>
      <c r="PGO3" s="41"/>
      <c r="PGP3" s="41"/>
      <c r="PGQ3" s="41"/>
      <c r="PGR3" s="41"/>
      <c r="PGS3" s="41"/>
      <c r="PGT3" s="41"/>
      <c r="PGU3" s="41"/>
      <c r="PGV3" s="41"/>
      <c r="PGW3" s="41"/>
      <c r="PGX3" s="41"/>
      <c r="PGY3" s="41"/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41"/>
      <c r="PHN3" s="41"/>
      <c r="PHO3" s="41"/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41"/>
      <c r="PIB3" s="41"/>
      <c r="PIC3" s="41"/>
      <c r="PID3" s="41"/>
      <c r="PIE3" s="41"/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41"/>
      <c r="PIT3" s="41"/>
      <c r="PIU3" s="41"/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41"/>
      <c r="PJJ3" s="41"/>
      <c r="PJK3" s="41"/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41"/>
      <c r="PJZ3" s="41"/>
      <c r="PKA3" s="41"/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41"/>
      <c r="PKP3" s="41"/>
      <c r="PKQ3" s="41"/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41"/>
      <c r="PLF3" s="41"/>
      <c r="PLG3" s="41"/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41"/>
      <c r="PLV3" s="41"/>
      <c r="PLW3" s="41"/>
      <c r="PLX3" s="41"/>
      <c r="PLY3" s="4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41"/>
      <c r="PML3" s="41"/>
      <c r="PMM3" s="41"/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41"/>
      <c r="PNB3" s="41"/>
      <c r="PNC3" s="41"/>
      <c r="PND3" s="41"/>
      <c r="PNE3" s="41"/>
      <c r="PNF3" s="41"/>
      <c r="PNG3" s="41"/>
      <c r="PNH3" s="41"/>
      <c r="PNI3" s="41"/>
      <c r="PNJ3" s="41"/>
      <c r="PNK3" s="41"/>
      <c r="PNL3" s="41"/>
      <c r="PNM3" s="41"/>
      <c r="PNN3" s="41"/>
      <c r="PNO3" s="41"/>
      <c r="PNP3" s="41"/>
      <c r="PNQ3" s="41"/>
      <c r="PNR3" s="41"/>
      <c r="PNS3" s="41"/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41"/>
      <c r="POH3" s="41"/>
      <c r="POI3" s="41"/>
      <c r="POJ3" s="41"/>
      <c r="POK3" s="41"/>
      <c r="POL3" s="41"/>
      <c r="POM3" s="41"/>
      <c r="PON3" s="41"/>
      <c r="POO3" s="41"/>
      <c r="POP3" s="41"/>
      <c r="POQ3" s="41"/>
      <c r="POR3" s="41"/>
      <c r="POS3" s="41"/>
      <c r="POT3" s="41"/>
      <c r="POU3" s="41"/>
      <c r="POV3" s="41"/>
      <c r="POW3" s="41"/>
      <c r="POX3" s="41"/>
      <c r="POY3" s="41"/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41"/>
      <c r="PPN3" s="41"/>
      <c r="PPO3" s="41"/>
      <c r="PPP3" s="41"/>
      <c r="PPQ3" s="41"/>
      <c r="PPR3" s="41"/>
      <c r="PPS3" s="41"/>
      <c r="PPT3" s="41"/>
      <c r="PPU3" s="41"/>
      <c r="PPV3" s="41"/>
      <c r="PPW3" s="41"/>
      <c r="PPX3" s="41"/>
      <c r="PPY3" s="41"/>
      <c r="PPZ3" s="41"/>
      <c r="PQA3" s="41"/>
      <c r="PQB3" s="41"/>
      <c r="PQC3" s="41"/>
      <c r="PQD3" s="41"/>
      <c r="PQE3" s="41"/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41"/>
      <c r="PQT3" s="41"/>
      <c r="PQU3" s="41"/>
      <c r="PQV3" s="41"/>
      <c r="PQW3" s="41"/>
      <c r="PQX3" s="41"/>
      <c r="PQY3" s="41"/>
      <c r="PQZ3" s="41"/>
      <c r="PRA3" s="41"/>
      <c r="PRB3" s="41"/>
      <c r="PRC3" s="41"/>
      <c r="PRD3" s="41"/>
      <c r="PRE3" s="41"/>
      <c r="PRF3" s="41"/>
      <c r="PRG3" s="41"/>
      <c r="PRH3" s="41"/>
      <c r="PRI3" s="41"/>
      <c r="PRJ3" s="41"/>
      <c r="PRK3" s="41"/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41"/>
      <c r="PRZ3" s="41"/>
      <c r="PSA3" s="41"/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41"/>
      <c r="PSN3" s="41"/>
      <c r="PSO3" s="41"/>
      <c r="PSP3" s="41"/>
      <c r="PSQ3" s="41"/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41"/>
      <c r="PTF3" s="41"/>
      <c r="PTG3" s="41"/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41"/>
      <c r="PTV3" s="41"/>
      <c r="PTW3" s="41"/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41"/>
      <c r="PUL3" s="41"/>
      <c r="PUM3" s="41"/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41"/>
      <c r="PVB3" s="41"/>
      <c r="PVC3" s="41"/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41"/>
      <c r="PVR3" s="41"/>
      <c r="PVS3" s="41"/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41"/>
      <c r="PWH3" s="41"/>
      <c r="PWI3" s="41"/>
      <c r="PWJ3" s="41"/>
      <c r="PWK3" s="4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41"/>
      <c r="PWX3" s="41"/>
      <c r="PWY3" s="41"/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41"/>
      <c r="PXN3" s="41"/>
      <c r="PXO3" s="41"/>
      <c r="PXP3" s="41"/>
      <c r="PXQ3" s="41"/>
      <c r="PXR3" s="41"/>
      <c r="PXS3" s="41"/>
      <c r="PXT3" s="41"/>
      <c r="PXU3" s="41"/>
      <c r="PXV3" s="41"/>
      <c r="PXW3" s="41"/>
      <c r="PXX3" s="41"/>
      <c r="PXY3" s="41"/>
      <c r="PXZ3" s="41"/>
      <c r="PYA3" s="41"/>
      <c r="PYB3" s="41"/>
      <c r="PYC3" s="41"/>
      <c r="PYD3" s="41"/>
      <c r="PYE3" s="41"/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41"/>
      <c r="PYT3" s="41"/>
      <c r="PYU3" s="41"/>
      <c r="PYV3" s="41"/>
      <c r="PYW3" s="41"/>
      <c r="PYX3" s="41"/>
      <c r="PYY3" s="41"/>
      <c r="PYZ3" s="41"/>
      <c r="PZA3" s="41"/>
      <c r="PZB3" s="41"/>
      <c r="PZC3" s="41"/>
      <c r="PZD3" s="41"/>
      <c r="PZE3" s="41"/>
      <c r="PZF3" s="41"/>
      <c r="PZG3" s="41"/>
      <c r="PZH3" s="41"/>
      <c r="PZI3" s="41"/>
      <c r="PZJ3" s="41"/>
      <c r="PZK3" s="41"/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41"/>
      <c r="PZZ3" s="41"/>
      <c r="QAA3" s="41"/>
      <c r="QAB3" s="41"/>
      <c r="QAC3" s="41"/>
      <c r="QAD3" s="41"/>
      <c r="QAE3" s="41"/>
      <c r="QAF3" s="41"/>
      <c r="QAG3" s="41"/>
      <c r="QAH3" s="41"/>
      <c r="QAI3" s="41"/>
      <c r="QAJ3" s="41"/>
      <c r="QAK3" s="41"/>
      <c r="QAL3" s="41"/>
      <c r="QAM3" s="41"/>
      <c r="QAN3" s="41"/>
      <c r="QAO3" s="41"/>
      <c r="QAP3" s="41"/>
      <c r="QAQ3" s="41"/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41"/>
      <c r="QBF3" s="41"/>
      <c r="QBG3" s="41"/>
      <c r="QBH3" s="41"/>
      <c r="QBI3" s="41"/>
      <c r="QBJ3" s="41"/>
      <c r="QBK3" s="41"/>
      <c r="QBL3" s="41"/>
      <c r="QBM3" s="41"/>
      <c r="QBN3" s="41"/>
      <c r="QBO3" s="41"/>
      <c r="QBP3" s="41"/>
      <c r="QBQ3" s="41"/>
      <c r="QBR3" s="41"/>
      <c r="QBS3" s="41"/>
      <c r="QBT3" s="41"/>
      <c r="QBU3" s="41"/>
      <c r="QBV3" s="41"/>
      <c r="QBW3" s="41"/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41"/>
      <c r="QCL3" s="41"/>
      <c r="QCM3" s="41"/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41"/>
      <c r="QCZ3" s="41"/>
      <c r="QDA3" s="41"/>
      <c r="QDB3" s="41"/>
      <c r="QDC3" s="41"/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41"/>
      <c r="QDR3" s="41"/>
      <c r="QDS3" s="41"/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41"/>
      <c r="QEH3" s="41"/>
      <c r="QEI3" s="41"/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41"/>
      <c r="QEX3" s="41"/>
      <c r="QEY3" s="41"/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41"/>
      <c r="QFN3" s="41"/>
      <c r="QFO3" s="41"/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41"/>
      <c r="QGD3" s="41"/>
      <c r="QGE3" s="41"/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41"/>
      <c r="QGT3" s="41"/>
      <c r="QGU3" s="41"/>
      <c r="QGV3" s="41"/>
      <c r="QGW3" s="4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41"/>
      <c r="QHJ3" s="41"/>
      <c r="QHK3" s="41"/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41"/>
      <c r="QHZ3" s="41"/>
      <c r="QIA3" s="41"/>
      <c r="QIB3" s="41"/>
      <c r="QIC3" s="41"/>
      <c r="QID3" s="41"/>
      <c r="QIE3" s="41"/>
      <c r="QIF3" s="41"/>
      <c r="QIG3" s="41"/>
      <c r="QIH3" s="41"/>
      <c r="QII3" s="41"/>
      <c r="QIJ3" s="41"/>
      <c r="QIK3" s="41"/>
      <c r="QIL3" s="41"/>
      <c r="QIM3" s="41"/>
      <c r="QIN3" s="41"/>
      <c r="QIO3" s="41"/>
      <c r="QIP3" s="41"/>
      <c r="QIQ3" s="41"/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41"/>
      <c r="QJF3" s="41"/>
      <c r="QJG3" s="41"/>
      <c r="QJH3" s="41"/>
      <c r="QJI3" s="41"/>
      <c r="QJJ3" s="41"/>
      <c r="QJK3" s="41"/>
      <c r="QJL3" s="41"/>
      <c r="QJM3" s="41"/>
      <c r="QJN3" s="41"/>
      <c r="QJO3" s="41"/>
      <c r="QJP3" s="41"/>
      <c r="QJQ3" s="41"/>
      <c r="QJR3" s="41"/>
      <c r="QJS3" s="41"/>
      <c r="QJT3" s="41"/>
      <c r="QJU3" s="41"/>
      <c r="QJV3" s="41"/>
      <c r="QJW3" s="41"/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41"/>
      <c r="QKL3" s="41"/>
      <c r="QKM3" s="41"/>
      <c r="QKN3" s="41"/>
      <c r="QKO3" s="41"/>
      <c r="QKP3" s="41"/>
      <c r="QKQ3" s="41"/>
      <c r="QKR3" s="41"/>
      <c r="QKS3" s="41"/>
      <c r="QKT3" s="41"/>
      <c r="QKU3" s="41"/>
      <c r="QKV3" s="41"/>
      <c r="QKW3" s="41"/>
      <c r="QKX3" s="41"/>
      <c r="QKY3" s="41"/>
      <c r="QKZ3" s="41"/>
      <c r="QLA3" s="41"/>
      <c r="QLB3" s="41"/>
      <c r="QLC3" s="41"/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41"/>
      <c r="QLR3" s="41"/>
      <c r="QLS3" s="41"/>
      <c r="QLT3" s="41"/>
      <c r="QLU3" s="41"/>
      <c r="QLV3" s="41"/>
      <c r="QLW3" s="41"/>
      <c r="QLX3" s="41"/>
      <c r="QLY3" s="41"/>
      <c r="QLZ3" s="41"/>
      <c r="QMA3" s="41"/>
      <c r="QMB3" s="41"/>
      <c r="QMC3" s="41"/>
      <c r="QMD3" s="41"/>
      <c r="QME3" s="41"/>
      <c r="QMF3" s="41"/>
      <c r="QMG3" s="41"/>
      <c r="QMH3" s="41"/>
      <c r="QMI3" s="41"/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41"/>
      <c r="QMX3" s="41"/>
      <c r="QMY3" s="41"/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41"/>
      <c r="QNL3" s="41"/>
      <c r="QNM3" s="41"/>
      <c r="QNN3" s="41"/>
      <c r="QNO3" s="41"/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41"/>
      <c r="QOD3" s="41"/>
      <c r="QOE3" s="41"/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41"/>
      <c r="QOT3" s="41"/>
      <c r="QOU3" s="41"/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41"/>
      <c r="QPJ3" s="41"/>
      <c r="QPK3" s="41"/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41"/>
      <c r="QPZ3" s="41"/>
      <c r="QQA3" s="41"/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41"/>
      <c r="QQP3" s="41"/>
      <c r="QQQ3" s="41"/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41"/>
      <c r="QRF3" s="41"/>
      <c r="QRG3" s="41"/>
      <c r="QRH3" s="41"/>
      <c r="QRI3" s="4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41"/>
      <c r="QRV3" s="41"/>
      <c r="QRW3" s="41"/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41"/>
      <c r="QSL3" s="41"/>
      <c r="QSM3" s="41"/>
      <c r="QSN3" s="41"/>
      <c r="QSO3" s="41"/>
      <c r="QSP3" s="41"/>
      <c r="QSQ3" s="41"/>
      <c r="QSR3" s="41"/>
      <c r="QSS3" s="41"/>
      <c r="QST3" s="41"/>
      <c r="QSU3" s="41"/>
      <c r="QSV3" s="41"/>
      <c r="QSW3" s="41"/>
      <c r="QSX3" s="41"/>
      <c r="QSY3" s="41"/>
      <c r="QSZ3" s="41"/>
      <c r="QTA3" s="41"/>
      <c r="QTB3" s="41"/>
      <c r="QTC3" s="41"/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41"/>
      <c r="QTR3" s="41"/>
      <c r="QTS3" s="41"/>
      <c r="QTT3" s="41"/>
      <c r="QTU3" s="41"/>
      <c r="QTV3" s="41"/>
      <c r="QTW3" s="41"/>
      <c r="QTX3" s="41"/>
      <c r="QTY3" s="41"/>
      <c r="QTZ3" s="41"/>
      <c r="QUA3" s="41"/>
      <c r="QUB3" s="41"/>
      <c r="QUC3" s="41"/>
      <c r="QUD3" s="41"/>
      <c r="QUE3" s="41"/>
      <c r="QUF3" s="41"/>
      <c r="QUG3" s="41"/>
      <c r="QUH3" s="41"/>
      <c r="QUI3" s="41"/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41"/>
      <c r="QUX3" s="41"/>
      <c r="QUY3" s="41"/>
      <c r="QUZ3" s="41"/>
      <c r="QVA3" s="41"/>
      <c r="QVB3" s="41"/>
      <c r="QVC3" s="41"/>
      <c r="QVD3" s="41"/>
      <c r="QVE3" s="41"/>
      <c r="QVF3" s="41"/>
      <c r="QVG3" s="41"/>
      <c r="QVH3" s="41"/>
      <c r="QVI3" s="41"/>
      <c r="QVJ3" s="41"/>
      <c r="QVK3" s="41"/>
      <c r="QVL3" s="41"/>
      <c r="QVM3" s="41"/>
      <c r="QVN3" s="41"/>
      <c r="QVO3" s="41"/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41"/>
      <c r="QWD3" s="41"/>
      <c r="QWE3" s="41"/>
      <c r="QWF3" s="41"/>
      <c r="QWG3" s="41"/>
      <c r="QWH3" s="41"/>
      <c r="QWI3" s="41"/>
      <c r="QWJ3" s="41"/>
      <c r="QWK3" s="41"/>
      <c r="QWL3" s="41"/>
      <c r="QWM3" s="41"/>
      <c r="QWN3" s="41"/>
      <c r="QWO3" s="41"/>
      <c r="QWP3" s="41"/>
      <c r="QWQ3" s="41"/>
      <c r="QWR3" s="41"/>
      <c r="QWS3" s="41"/>
      <c r="QWT3" s="41"/>
      <c r="QWU3" s="41"/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41"/>
      <c r="QXJ3" s="41"/>
      <c r="QXK3" s="41"/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41"/>
      <c r="QXX3" s="41"/>
      <c r="QXY3" s="41"/>
      <c r="QXZ3" s="41"/>
      <c r="QYA3" s="41"/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41"/>
      <c r="QYP3" s="41"/>
      <c r="QYQ3" s="41"/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41"/>
      <c r="QZF3" s="41"/>
      <c r="QZG3" s="41"/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41"/>
      <c r="QZV3" s="41"/>
      <c r="QZW3" s="41"/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41"/>
      <c r="RAL3" s="41"/>
      <c r="RAM3" s="41"/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41"/>
      <c r="RBB3" s="41"/>
      <c r="RBC3" s="41"/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41"/>
      <c r="RBR3" s="41"/>
      <c r="RBS3" s="41"/>
      <c r="RBT3" s="41"/>
      <c r="RBU3" s="4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41"/>
      <c r="RCH3" s="41"/>
      <c r="RCI3" s="41"/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41"/>
      <c r="RCX3" s="41"/>
      <c r="RCY3" s="41"/>
      <c r="RCZ3" s="41"/>
      <c r="RDA3" s="41"/>
      <c r="RDB3" s="41"/>
      <c r="RDC3" s="41"/>
      <c r="RDD3" s="41"/>
      <c r="RDE3" s="41"/>
      <c r="RDF3" s="41"/>
      <c r="RDG3" s="41"/>
      <c r="RDH3" s="41"/>
      <c r="RDI3" s="41"/>
      <c r="RDJ3" s="41"/>
      <c r="RDK3" s="41"/>
      <c r="RDL3" s="41"/>
      <c r="RDM3" s="41"/>
      <c r="RDN3" s="41"/>
      <c r="RDO3" s="41"/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41"/>
      <c r="RED3" s="41"/>
      <c r="REE3" s="41"/>
      <c r="REF3" s="41"/>
      <c r="REG3" s="41"/>
      <c r="REH3" s="41"/>
      <c r="REI3" s="41"/>
      <c r="REJ3" s="41"/>
      <c r="REK3" s="41"/>
      <c r="REL3" s="41"/>
      <c r="REM3" s="41"/>
      <c r="REN3" s="41"/>
      <c r="REO3" s="41"/>
      <c r="REP3" s="41"/>
      <c r="REQ3" s="41"/>
      <c r="RER3" s="41"/>
      <c r="RES3" s="41"/>
      <c r="RET3" s="41"/>
      <c r="REU3" s="41"/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41"/>
      <c r="RFJ3" s="41"/>
      <c r="RFK3" s="41"/>
      <c r="RFL3" s="41"/>
      <c r="RFM3" s="41"/>
      <c r="RFN3" s="41"/>
      <c r="RFO3" s="41"/>
      <c r="RFP3" s="41"/>
      <c r="RFQ3" s="41"/>
      <c r="RFR3" s="41"/>
      <c r="RFS3" s="41"/>
      <c r="RFT3" s="41"/>
      <c r="RFU3" s="41"/>
      <c r="RFV3" s="41"/>
      <c r="RFW3" s="41"/>
      <c r="RFX3" s="41"/>
      <c r="RFY3" s="41"/>
      <c r="RFZ3" s="41"/>
      <c r="RGA3" s="41"/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41"/>
      <c r="RGP3" s="41"/>
      <c r="RGQ3" s="41"/>
      <c r="RGR3" s="41"/>
      <c r="RGS3" s="41"/>
      <c r="RGT3" s="41"/>
      <c r="RGU3" s="41"/>
      <c r="RGV3" s="41"/>
      <c r="RGW3" s="41"/>
      <c r="RGX3" s="41"/>
      <c r="RGY3" s="41"/>
      <c r="RGZ3" s="41"/>
      <c r="RHA3" s="41"/>
      <c r="RHB3" s="41"/>
      <c r="RHC3" s="41"/>
      <c r="RHD3" s="41"/>
      <c r="RHE3" s="41"/>
      <c r="RHF3" s="41"/>
      <c r="RHG3" s="41"/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41"/>
      <c r="RHV3" s="41"/>
      <c r="RHW3" s="41"/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41"/>
      <c r="RIJ3" s="41"/>
      <c r="RIK3" s="41"/>
      <c r="RIL3" s="41"/>
      <c r="RIM3" s="41"/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41"/>
      <c r="RJB3" s="41"/>
      <c r="RJC3" s="41"/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41"/>
      <c r="RJR3" s="41"/>
      <c r="RJS3" s="41"/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41"/>
      <c r="RKH3" s="41"/>
      <c r="RKI3" s="41"/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41"/>
      <c r="RKX3" s="41"/>
      <c r="RKY3" s="41"/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41"/>
      <c r="RLN3" s="41"/>
      <c r="RLO3" s="41"/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41"/>
      <c r="RMD3" s="41"/>
      <c r="RME3" s="41"/>
      <c r="RMF3" s="41"/>
      <c r="RMG3" s="4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41"/>
      <c r="RMT3" s="41"/>
      <c r="RMU3" s="41"/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41"/>
      <c r="RNJ3" s="41"/>
      <c r="RNK3" s="41"/>
      <c r="RNL3" s="41"/>
      <c r="RNM3" s="41"/>
      <c r="RNN3" s="41"/>
      <c r="RNO3" s="41"/>
      <c r="RNP3" s="41"/>
      <c r="RNQ3" s="41"/>
      <c r="RNR3" s="41"/>
      <c r="RNS3" s="41"/>
      <c r="RNT3" s="41"/>
      <c r="RNU3" s="41"/>
      <c r="RNV3" s="41"/>
      <c r="RNW3" s="41"/>
      <c r="RNX3" s="41"/>
      <c r="RNY3" s="41"/>
      <c r="RNZ3" s="41"/>
      <c r="ROA3" s="41"/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41"/>
      <c r="ROP3" s="41"/>
      <c r="ROQ3" s="41"/>
      <c r="ROR3" s="41"/>
      <c r="ROS3" s="41"/>
      <c r="ROT3" s="41"/>
      <c r="ROU3" s="41"/>
      <c r="ROV3" s="41"/>
      <c r="ROW3" s="41"/>
      <c r="ROX3" s="41"/>
      <c r="ROY3" s="41"/>
      <c r="ROZ3" s="41"/>
      <c r="RPA3" s="41"/>
      <c r="RPB3" s="41"/>
      <c r="RPC3" s="41"/>
      <c r="RPD3" s="41"/>
      <c r="RPE3" s="41"/>
      <c r="RPF3" s="41"/>
      <c r="RPG3" s="41"/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41"/>
      <c r="RPV3" s="41"/>
      <c r="RPW3" s="41"/>
      <c r="RPX3" s="41"/>
      <c r="RPY3" s="41"/>
      <c r="RPZ3" s="41"/>
      <c r="RQA3" s="41"/>
      <c r="RQB3" s="41"/>
      <c r="RQC3" s="41"/>
      <c r="RQD3" s="41"/>
      <c r="RQE3" s="41"/>
      <c r="RQF3" s="41"/>
      <c r="RQG3" s="41"/>
      <c r="RQH3" s="41"/>
      <c r="RQI3" s="41"/>
      <c r="RQJ3" s="41"/>
      <c r="RQK3" s="41"/>
      <c r="RQL3" s="41"/>
      <c r="RQM3" s="41"/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41"/>
      <c r="RRB3" s="41"/>
      <c r="RRC3" s="41"/>
      <c r="RRD3" s="41"/>
      <c r="RRE3" s="41"/>
      <c r="RRF3" s="41"/>
      <c r="RRG3" s="41"/>
      <c r="RRH3" s="41"/>
      <c r="RRI3" s="41"/>
      <c r="RRJ3" s="41"/>
      <c r="RRK3" s="41"/>
      <c r="RRL3" s="41"/>
      <c r="RRM3" s="41"/>
      <c r="RRN3" s="41"/>
      <c r="RRO3" s="41"/>
      <c r="RRP3" s="41"/>
      <c r="RRQ3" s="41"/>
      <c r="RRR3" s="41"/>
      <c r="RRS3" s="41"/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41"/>
      <c r="RSH3" s="41"/>
      <c r="RSI3" s="41"/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41"/>
      <c r="RSV3" s="41"/>
      <c r="RSW3" s="41"/>
      <c r="RSX3" s="41"/>
      <c r="RSY3" s="41"/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41"/>
      <c r="RTN3" s="41"/>
      <c r="RTO3" s="41"/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41"/>
      <c r="RUD3" s="41"/>
      <c r="RUE3" s="41"/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41"/>
      <c r="RUT3" s="41"/>
      <c r="RUU3" s="41"/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41"/>
      <c r="RVJ3" s="41"/>
      <c r="RVK3" s="41"/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41"/>
      <c r="RVZ3" s="41"/>
      <c r="RWA3" s="41"/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41"/>
      <c r="RWP3" s="41"/>
      <c r="RWQ3" s="41"/>
      <c r="RWR3" s="41"/>
      <c r="RWS3" s="4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41"/>
      <c r="RXF3" s="41"/>
      <c r="RXG3" s="41"/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41"/>
      <c r="RXV3" s="41"/>
      <c r="RXW3" s="41"/>
      <c r="RXX3" s="41"/>
      <c r="RXY3" s="41"/>
      <c r="RXZ3" s="41"/>
      <c r="RYA3" s="41"/>
      <c r="RYB3" s="41"/>
      <c r="RYC3" s="41"/>
      <c r="RYD3" s="41"/>
      <c r="RYE3" s="41"/>
      <c r="RYF3" s="41"/>
      <c r="RYG3" s="41"/>
      <c r="RYH3" s="41"/>
      <c r="RYI3" s="41"/>
      <c r="RYJ3" s="41"/>
      <c r="RYK3" s="41"/>
      <c r="RYL3" s="41"/>
      <c r="RYM3" s="41"/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41"/>
      <c r="RZB3" s="41"/>
      <c r="RZC3" s="41"/>
      <c r="RZD3" s="41"/>
      <c r="RZE3" s="41"/>
      <c r="RZF3" s="41"/>
      <c r="RZG3" s="41"/>
      <c r="RZH3" s="41"/>
      <c r="RZI3" s="41"/>
      <c r="RZJ3" s="41"/>
      <c r="RZK3" s="41"/>
      <c r="RZL3" s="41"/>
      <c r="RZM3" s="41"/>
      <c r="RZN3" s="41"/>
      <c r="RZO3" s="41"/>
      <c r="RZP3" s="41"/>
      <c r="RZQ3" s="41"/>
      <c r="RZR3" s="41"/>
      <c r="RZS3" s="41"/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41"/>
      <c r="SAH3" s="41"/>
      <c r="SAI3" s="41"/>
      <c r="SAJ3" s="41"/>
      <c r="SAK3" s="41"/>
      <c r="SAL3" s="41"/>
      <c r="SAM3" s="41"/>
      <c r="SAN3" s="41"/>
      <c r="SAO3" s="41"/>
      <c r="SAP3" s="41"/>
      <c r="SAQ3" s="41"/>
      <c r="SAR3" s="41"/>
      <c r="SAS3" s="41"/>
      <c r="SAT3" s="41"/>
      <c r="SAU3" s="41"/>
      <c r="SAV3" s="41"/>
      <c r="SAW3" s="41"/>
      <c r="SAX3" s="41"/>
      <c r="SAY3" s="41"/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41"/>
      <c r="SBN3" s="41"/>
      <c r="SBO3" s="41"/>
      <c r="SBP3" s="41"/>
      <c r="SBQ3" s="41"/>
      <c r="SBR3" s="41"/>
      <c r="SBS3" s="41"/>
      <c r="SBT3" s="41"/>
      <c r="SBU3" s="41"/>
      <c r="SBV3" s="41"/>
      <c r="SBW3" s="41"/>
      <c r="SBX3" s="41"/>
      <c r="SBY3" s="41"/>
      <c r="SBZ3" s="41"/>
      <c r="SCA3" s="41"/>
      <c r="SCB3" s="41"/>
      <c r="SCC3" s="41"/>
      <c r="SCD3" s="41"/>
      <c r="SCE3" s="41"/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41"/>
      <c r="SCT3" s="41"/>
      <c r="SCU3" s="41"/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41"/>
      <c r="SDH3" s="41"/>
      <c r="SDI3" s="41"/>
      <c r="SDJ3" s="41"/>
      <c r="SDK3" s="41"/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41"/>
      <c r="SDZ3" s="41"/>
      <c r="SEA3" s="41"/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41"/>
      <c r="SEP3" s="41"/>
      <c r="SEQ3" s="41"/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41"/>
      <c r="SFF3" s="41"/>
      <c r="SFG3" s="41"/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41"/>
      <c r="SFV3" s="41"/>
      <c r="SFW3" s="41"/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41"/>
      <c r="SGL3" s="41"/>
      <c r="SGM3" s="41"/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41"/>
      <c r="SHB3" s="41"/>
      <c r="SHC3" s="41"/>
      <c r="SHD3" s="41"/>
      <c r="SHE3" s="4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41"/>
      <c r="SHR3" s="41"/>
      <c r="SHS3" s="41"/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41"/>
      <c r="SIH3" s="41"/>
      <c r="SII3" s="41"/>
      <c r="SIJ3" s="41"/>
      <c r="SIK3" s="41"/>
      <c r="SIL3" s="41"/>
      <c r="SIM3" s="41"/>
      <c r="SIN3" s="41"/>
      <c r="SIO3" s="41"/>
      <c r="SIP3" s="41"/>
      <c r="SIQ3" s="41"/>
      <c r="SIR3" s="41"/>
      <c r="SIS3" s="41"/>
      <c r="SIT3" s="41"/>
      <c r="SIU3" s="41"/>
      <c r="SIV3" s="41"/>
      <c r="SIW3" s="41"/>
      <c r="SIX3" s="41"/>
      <c r="SIY3" s="41"/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41"/>
      <c r="SJN3" s="41"/>
      <c r="SJO3" s="41"/>
      <c r="SJP3" s="41"/>
      <c r="SJQ3" s="41"/>
      <c r="SJR3" s="41"/>
      <c r="SJS3" s="41"/>
      <c r="SJT3" s="41"/>
      <c r="SJU3" s="41"/>
      <c r="SJV3" s="41"/>
      <c r="SJW3" s="41"/>
      <c r="SJX3" s="41"/>
      <c r="SJY3" s="41"/>
      <c r="SJZ3" s="41"/>
      <c r="SKA3" s="41"/>
      <c r="SKB3" s="41"/>
      <c r="SKC3" s="41"/>
      <c r="SKD3" s="41"/>
      <c r="SKE3" s="41"/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41"/>
      <c r="SKT3" s="41"/>
      <c r="SKU3" s="41"/>
      <c r="SKV3" s="41"/>
      <c r="SKW3" s="41"/>
      <c r="SKX3" s="41"/>
      <c r="SKY3" s="41"/>
      <c r="SKZ3" s="41"/>
      <c r="SLA3" s="41"/>
      <c r="SLB3" s="41"/>
      <c r="SLC3" s="41"/>
      <c r="SLD3" s="41"/>
      <c r="SLE3" s="41"/>
      <c r="SLF3" s="41"/>
      <c r="SLG3" s="41"/>
      <c r="SLH3" s="41"/>
      <c r="SLI3" s="41"/>
      <c r="SLJ3" s="41"/>
      <c r="SLK3" s="41"/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41"/>
      <c r="SLZ3" s="41"/>
      <c r="SMA3" s="41"/>
      <c r="SMB3" s="41"/>
      <c r="SMC3" s="41"/>
      <c r="SMD3" s="41"/>
      <c r="SME3" s="41"/>
      <c r="SMF3" s="41"/>
      <c r="SMG3" s="41"/>
      <c r="SMH3" s="41"/>
      <c r="SMI3" s="41"/>
      <c r="SMJ3" s="41"/>
      <c r="SMK3" s="41"/>
      <c r="SML3" s="41"/>
      <c r="SMM3" s="41"/>
      <c r="SMN3" s="41"/>
      <c r="SMO3" s="41"/>
      <c r="SMP3" s="41"/>
      <c r="SMQ3" s="41"/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41"/>
      <c r="SNF3" s="41"/>
      <c r="SNG3" s="41"/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41"/>
      <c r="SNT3" s="41"/>
      <c r="SNU3" s="41"/>
      <c r="SNV3" s="41"/>
      <c r="SNW3" s="41"/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41"/>
      <c r="SOL3" s="41"/>
      <c r="SOM3" s="41"/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41"/>
      <c r="SPB3" s="41"/>
      <c r="SPC3" s="41"/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41"/>
      <c r="SPR3" s="41"/>
      <c r="SPS3" s="41"/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41"/>
      <c r="SQH3" s="41"/>
      <c r="SQI3" s="41"/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41"/>
      <c r="SQX3" s="41"/>
      <c r="SQY3" s="41"/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41"/>
      <c r="SRN3" s="41"/>
      <c r="SRO3" s="41"/>
      <c r="SRP3" s="41"/>
      <c r="SRQ3" s="4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41"/>
      <c r="SSD3" s="41"/>
      <c r="SSE3" s="41"/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41"/>
      <c r="SST3" s="41"/>
      <c r="SSU3" s="41"/>
      <c r="SSV3" s="41"/>
      <c r="SSW3" s="41"/>
      <c r="SSX3" s="41"/>
      <c r="SSY3" s="41"/>
      <c r="SSZ3" s="41"/>
      <c r="STA3" s="41"/>
      <c r="STB3" s="41"/>
      <c r="STC3" s="41"/>
      <c r="STD3" s="41"/>
      <c r="STE3" s="41"/>
      <c r="STF3" s="41"/>
      <c r="STG3" s="41"/>
      <c r="STH3" s="41"/>
      <c r="STI3" s="41"/>
      <c r="STJ3" s="41"/>
      <c r="STK3" s="41"/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41"/>
      <c r="STZ3" s="41"/>
      <c r="SUA3" s="41"/>
      <c r="SUB3" s="41"/>
      <c r="SUC3" s="41"/>
      <c r="SUD3" s="41"/>
      <c r="SUE3" s="41"/>
      <c r="SUF3" s="41"/>
      <c r="SUG3" s="41"/>
      <c r="SUH3" s="41"/>
      <c r="SUI3" s="41"/>
      <c r="SUJ3" s="41"/>
      <c r="SUK3" s="41"/>
      <c r="SUL3" s="41"/>
      <c r="SUM3" s="41"/>
      <c r="SUN3" s="41"/>
      <c r="SUO3" s="41"/>
      <c r="SUP3" s="41"/>
      <c r="SUQ3" s="41"/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41"/>
      <c r="SVF3" s="41"/>
      <c r="SVG3" s="41"/>
      <c r="SVH3" s="41"/>
      <c r="SVI3" s="41"/>
      <c r="SVJ3" s="41"/>
      <c r="SVK3" s="41"/>
      <c r="SVL3" s="41"/>
      <c r="SVM3" s="41"/>
      <c r="SVN3" s="41"/>
      <c r="SVO3" s="41"/>
      <c r="SVP3" s="41"/>
      <c r="SVQ3" s="41"/>
      <c r="SVR3" s="41"/>
      <c r="SVS3" s="41"/>
      <c r="SVT3" s="41"/>
      <c r="SVU3" s="41"/>
      <c r="SVV3" s="41"/>
      <c r="SVW3" s="41"/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41"/>
      <c r="SWL3" s="41"/>
      <c r="SWM3" s="41"/>
      <c r="SWN3" s="41"/>
      <c r="SWO3" s="41"/>
      <c r="SWP3" s="41"/>
      <c r="SWQ3" s="41"/>
      <c r="SWR3" s="41"/>
      <c r="SWS3" s="41"/>
      <c r="SWT3" s="41"/>
      <c r="SWU3" s="41"/>
      <c r="SWV3" s="41"/>
      <c r="SWW3" s="41"/>
      <c r="SWX3" s="41"/>
      <c r="SWY3" s="41"/>
      <c r="SWZ3" s="41"/>
      <c r="SXA3" s="41"/>
      <c r="SXB3" s="41"/>
      <c r="SXC3" s="41"/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41"/>
      <c r="SXR3" s="41"/>
      <c r="SXS3" s="41"/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41"/>
      <c r="SYF3" s="41"/>
      <c r="SYG3" s="41"/>
      <c r="SYH3" s="41"/>
      <c r="SYI3" s="41"/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41"/>
      <c r="SYX3" s="41"/>
      <c r="SYY3" s="41"/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41"/>
      <c r="SZN3" s="41"/>
      <c r="SZO3" s="41"/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41"/>
      <c r="TAD3" s="41"/>
      <c r="TAE3" s="41"/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41"/>
      <c r="TAT3" s="41"/>
      <c r="TAU3" s="41"/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41"/>
      <c r="TBJ3" s="41"/>
      <c r="TBK3" s="41"/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41"/>
      <c r="TBZ3" s="41"/>
      <c r="TCA3" s="41"/>
      <c r="TCB3" s="41"/>
      <c r="TCC3" s="4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41"/>
      <c r="TCP3" s="41"/>
      <c r="TCQ3" s="41"/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41"/>
      <c r="TDF3" s="41"/>
      <c r="TDG3" s="41"/>
      <c r="TDH3" s="41"/>
      <c r="TDI3" s="41"/>
      <c r="TDJ3" s="41"/>
      <c r="TDK3" s="41"/>
      <c r="TDL3" s="41"/>
      <c r="TDM3" s="41"/>
      <c r="TDN3" s="41"/>
      <c r="TDO3" s="41"/>
      <c r="TDP3" s="41"/>
      <c r="TDQ3" s="41"/>
      <c r="TDR3" s="41"/>
      <c r="TDS3" s="41"/>
      <c r="TDT3" s="41"/>
      <c r="TDU3" s="41"/>
      <c r="TDV3" s="41"/>
      <c r="TDW3" s="41"/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41"/>
      <c r="TEL3" s="41"/>
      <c r="TEM3" s="41"/>
      <c r="TEN3" s="41"/>
      <c r="TEO3" s="41"/>
      <c r="TEP3" s="41"/>
      <c r="TEQ3" s="41"/>
      <c r="TER3" s="41"/>
      <c r="TES3" s="41"/>
      <c r="TET3" s="41"/>
      <c r="TEU3" s="41"/>
      <c r="TEV3" s="41"/>
      <c r="TEW3" s="41"/>
      <c r="TEX3" s="41"/>
      <c r="TEY3" s="41"/>
      <c r="TEZ3" s="41"/>
      <c r="TFA3" s="41"/>
      <c r="TFB3" s="41"/>
      <c r="TFC3" s="41"/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41"/>
      <c r="TFR3" s="41"/>
      <c r="TFS3" s="41"/>
      <c r="TFT3" s="41"/>
      <c r="TFU3" s="41"/>
      <c r="TFV3" s="41"/>
      <c r="TFW3" s="41"/>
      <c r="TFX3" s="41"/>
      <c r="TFY3" s="41"/>
      <c r="TFZ3" s="41"/>
      <c r="TGA3" s="41"/>
      <c r="TGB3" s="41"/>
      <c r="TGC3" s="41"/>
      <c r="TGD3" s="41"/>
      <c r="TGE3" s="41"/>
      <c r="TGF3" s="41"/>
      <c r="TGG3" s="41"/>
      <c r="TGH3" s="41"/>
      <c r="TGI3" s="41"/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41"/>
      <c r="TGX3" s="41"/>
      <c r="TGY3" s="41"/>
      <c r="TGZ3" s="41"/>
      <c r="THA3" s="41"/>
      <c r="THB3" s="41"/>
      <c r="THC3" s="41"/>
      <c r="THD3" s="41"/>
      <c r="THE3" s="41"/>
      <c r="THF3" s="41"/>
      <c r="THG3" s="41"/>
      <c r="THH3" s="41"/>
      <c r="THI3" s="41"/>
      <c r="THJ3" s="41"/>
      <c r="THK3" s="41"/>
      <c r="THL3" s="41"/>
      <c r="THM3" s="41"/>
      <c r="THN3" s="41"/>
      <c r="THO3" s="41"/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41"/>
      <c r="TID3" s="41"/>
      <c r="TIE3" s="41"/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41"/>
      <c r="TIR3" s="41"/>
      <c r="TIS3" s="41"/>
      <c r="TIT3" s="41"/>
      <c r="TIU3" s="41"/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41"/>
      <c r="TJJ3" s="41"/>
      <c r="TJK3" s="41"/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41"/>
      <c r="TJZ3" s="41"/>
      <c r="TKA3" s="41"/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41"/>
      <c r="TKP3" s="41"/>
      <c r="TKQ3" s="41"/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41"/>
      <c r="TLF3" s="41"/>
      <c r="TLG3" s="41"/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41"/>
      <c r="TLV3" s="41"/>
      <c r="TLW3" s="41"/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41"/>
      <c r="TML3" s="41"/>
      <c r="TMM3" s="41"/>
      <c r="TMN3" s="41"/>
      <c r="TMO3" s="4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41"/>
      <c r="TNB3" s="41"/>
      <c r="TNC3" s="41"/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41"/>
      <c r="TNR3" s="41"/>
      <c r="TNS3" s="41"/>
      <c r="TNT3" s="41"/>
      <c r="TNU3" s="41"/>
      <c r="TNV3" s="41"/>
      <c r="TNW3" s="41"/>
      <c r="TNX3" s="41"/>
      <c r="TNY3" s="41"/>
      <c r="TNZ3" s="41"/>
      <c r="TOA3" s="41"/>
      <c r="TOB3" s="41"/>
      <c r="TOC3" s="41"/>
      <c r="TOD3" s="41"/>
      <c r="TOE3" s="41"/>
      <c r="TOF3" s="41"/>
      <c r="TOG3" s="41"/>
      <c r="TOH3" s="41"/>
      <c r="TOI3" s="41"/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41"/>
      <c r="TOX3" s="41"/>
      <c r="TOY3" s="41"/>
      <c r="TOZ3" s="41"/>
      <c r="TPA3" s="41"/>
      <c r="TPB3" s="41"/>
      <c r="TPC3" s="41"/>
      <c r="TPD3" s="41"/>
      <c r="TPE3" s="41"/>
      <c r="TPF3" s="41"/>
      <c r="TPG3" s="41"/>
      <c r="TPH3" s="41"/>
      <c r="TPI3" s="41"/>
      <c r="TPJ3" s="41"/>
      <c r="TPK3" s="41"/>
      <c r="TPL3" s="41"/>
      <c r="TPM3" s="41"/>
      <c r="TPN3" s="41"/>
      <c r="TPO3" s="41"/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41"/>
      <c r="TQD3" s="41"/>
      <c r="TQE3" s="41"/>
      <c r="TQF3" s="41"/>
      <c r="TQG3" s="41"/>
      <c r="TQH3" s="41"/>
      <c r="TQI3" s="41"/>
      <c r="TQJ3" s="41"/>
      <c r="TQK3" s="41"/>
      <c r="TQL3" s="41"/>
      <c r="TQM3" s="41"/>
      <c r="TQN3" s="41"/>
      <c r="TQO3" s="41"/>
      <c r="TQP3" s="41"/>
      <c r="TQQ3" s="41"/>
      <c r="TQR3" s="41"/>
      <c r="TQS3" s="41"/>
      <c r="TQT3" s="41"/>
      <c r="TQU3" s="41"/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41"/>
      <c r="TRJ3" s="41"/>
      <c r="TRK3" s="41"/>
      <c r="TRL3" s="41"/>
      <c r="TRM3" s="41"/>
      <c r="TRN3" s="41"/>
      <c r="TRO3" s="41"/>
      <c r="TRP3" s="41"/>
      <c r="TRQ3" s="41"/>
      <c r="TRR3" s="41"/>
      <c r="TRS3" s="41"/>
      <c r="TRT3" s="41"/>
      <c r="TRU3" s="41"/>
      <c r="TRV3" s="41"/>
      <c r="TRW3" s="41"/>
      <c r="TRX3" s="41"/>
      <c r="TRY3" s="41"/>
      <c r="TRZ3" s="41"/>
      <c r="TSA3" s="41"/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41"/>
      <c r="TSP3" s="41"/>
      <c r="TSQ3" s="41"/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41"/>
      <c r="TTD3" s="41"/>
      <c r="TTE3" s="41"/>
      <c r="TTF3" s="41"/>
      <c r="TTG3" s="41"/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41"/>
      <c r="TTV3" s="41"/>
      <c r="TTW3" s="41"/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41"/>
      <c r="TUL3" s="41"/>
      <c r="TUM3" s="41"/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41"/>
      <c r="TVB3" s="41"/>
      <c r="TVC3" s="41"/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41"/>
      <c r="TVR3" s="41"/>
      <c r="TVS3" s="41"/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41"/>
      <c r="TWH3" s="41"/>
      <c r="TWI3" s="41"/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41"/>
      <c r="TWX3" s="41"/>
      <c r="TWY3" s="41"/>
      <c r="TWZ3" s="41"/>
      <c r="TXA3" s="4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41"/>
      <c r="TXN3" s="41"/>
      <c r="TXO3" s="41"/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41"/>
      <c r="TYD3" s="41"/>
      <c r="TYE3" s="41"/>
      <c r="TYF3" s="41"/>
      <c r="TYG3" s="41"/>
      <c r="TYH3" s="41"/>
      <c r="TYI3" s="41"/>
      <c r="TYJ3" s="41"/>
      <c r="TYK3" s="41"/>
      <c r="TYL3" s="41"/>
      <c r="TYM3" s="41"/>
      <c r="TYN3" s="41"/>
      <c r="TYO3" s="41"/>
      <c r="TYP3" s="41"/>
      <c r="TYQ3" s="41"/>
      <c r="TYR3" s="41"/>
      <c r="TYS3" s="41"/>
      <c r="TYT3" s="41"/>
      <c r="TYU3" s="41"/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41"/>
      <c r="TZJ3" s="41"/>
      <c r="TZK3" s="41"/>
      <c r="TZL3" s="41"/>
      <c r="TZM3" s="41"/>
      <c r="TZN3" s="41"/>
      <c r="TZO3" s="41"/>
      <c r="TZP3" s="41"/>
      <c r="TZQ3" s="41"/>
      <c r="TZR3" s="41"/>
      <c r="TZS3" s="41"/>
      <c r="TZT3" s="41"/>
      <c r="TZU3" s="41"/>
      <c r="TZV3" s="41"/>
      <c r="TZW3" s="41"/>
      <c r="TZX3" s="41"/>
      <c r="TZY3" s="41"/>
      <c r="TZZ3" s="41"/>
      <c r="UAA3" s="41"/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41"/>
      <c r="UAP3" s="41"/>
      <c r="UAQ3" s="41"/>
      <c r="UAR3" s="41"/>
      <c r="UAS3" s="41"/>
      <c r="UAT3" s="41"/>
      <c r="UAU3" s="41"/>
      <c r="UAV3" s="41"/>
      <c r="UAW3" s="41"/>
      <c r="UAX3" s="41"/>
      <c r="UAY3" s="41"/>
      <c r="UAZ3" s="41"/>
      <c r="UBA3" s="41"/>
      <c r="UBB3" s="41"/>
      <c r="UBC3" s="41"/>
      <c r="UBD3" s="41"/>
      <c r="UBE3" s="41"/>
      <c r="UBF3" s="41"/>
      <c r="UBG3" s="41"/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41"/>
      <c r="UBV3" s="41"/>
      <c r="UBW3" s="41"/>
      <c r="UBX3" s="41"/>
      <c r="UBY3" s="41"/>
      <c r="UBZ3" s="41"/>
      <c r="UCA3" s="41"/>
      <c r="UCB3" s="41"/>
      <c r="UCC3" s="41"/>
      <c r="UCD3" s="41"/>
      <c r="UCE3" s="41"/>
      <c r="UCF3" s="41"/>
      <c r="UCG3" s="41"/>
      <c r="UCH3" s="41"/>
      <c r="UCI3" s="41"/>
      <c r="UCJ3" s="41"/>
      <c r="UCK3" s="41"/>
      <c r="UCL3" s="41"/>
      <c r="UCM3" s="41"/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41"/>
      <c r="UDB3" s="41"/>
      <c r="UDC3" s="41"/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41"/>
      <c r="UDP3" s="41"/>
      <c r="UDQ3" s="41"/>
      <c r="UDR3" s="41"/>
      <c r="UDS3" s="41"/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41"/>
      <c r="UEH3" s="41"/>
      <c r="UEI3" s="41"/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41"/>
      <c r="UEX3" s="41"/>
      <c r="UEY3" s="41"/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41"/>
      <c r="UFN3" s="41"/>
      <c r="UFO3" s="41"/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41"/>
      <c r="UGD3" s="41"/>
      <c r="UGE3" s="41"/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41"/>
      <c r="UGT3" s="41"/>
      <c r="UGU3" s="41"/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41"/>
      <c r="UHJ3" s="41"/>
      <c r="UHK3" s="41"/>
      <c r="UHL3" s="41"/>
      <c r="UHM3" s="4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41"/>
      <c r="UHZ3" s="41"/>
      <c r="UIA3" s="41"/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41"/>
      <c r="UIP3" s="41"/>
      <c r="UIQ3" s="41"/>
      <c r="UIR3" s="41"/>
      <c r="UIS3" s="41"/>
      <c r="UIT3" s="41"/>
      <c r="UIU3" s="41"/>
      <c r="UIV3" s="41"/>
      <c r="UIW3" s="41"/>
      <c r="UIX3" s="41"/>
      <c r="UIY3" s="41"/>
      <c r="UIZ3" s="41"/>
      <c r="UJA3" s="41"/>
      <c r="UJB3" s="41"/>
      <c r="UJC3" s="41"/>
      <c r="UJD3" s="41"/>
      <c r="UJE3" s="41"/>
      <c r="UJF3" s="41"/>
      <c r="UJG3" s="41"/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41"/>
      <c r="UJV3" s="41"/>
      <c r="UJW3" s="41"/>
      <c r="UJX3" s="41"/>
      <c r="UJY3" s="41"/>
      <c r="UJZ3" s="41"/>
      <c r="UKA3" s="41"/>
      <c r="UKB3" s="41"/>
      <c r="UKC3" s="41"/>
      <c r="UKD3" s="41"/>
      <c r="UKE3" s="41"/>
      <c r="UKF3" s="41"/>
      <c r="UKG3" s="41"/>
      <c r="UKH3" s="41"/>
      <c r="UKI3" s="41"/>
      <c r="UKJ3" s="41"/>
      <c r="UKK3" s="41"/>
      <c r="UKL3" s="41"/>
      <c r="UKM3" s="41"/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41"/>
      <c r="ULB3" s="41"/>
      <c r="ULC3" s="41"/>
      <c r="ULD3" s="41"/>
      <c r="ULE3" s="41"/>
      <c r="ULF3" s="41"/>
      <c r="ULG3" s="41"/>
      <c r="ULH3" s="41"/>
      <c r="ULI3" s="41"/>
      <c r="ULJ3" s="41"/>
      <c r="ULK3" s="41"/>
      <c r="ULL3" s="41"/>
      <c r="ULM3" s="41"/>
      <c r="ULN3" s="41"/>
      <c r="ULO3" s="41"/>
      <c r="ULP3" s="41"/>
      <c r="ULQ3" s="41"/>
      <c r="ULR3" s="41"/>
      <c r="ULS3" s="41"/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41"/>
      <c r="UMH3" s="41"/>
      <c r="UMI3" s="41"/>
      <c r="UMJ3" s="41"/>
      <c r="UMK3" s="41"/>
      <c r="UML3" s="41"/>
      <c r="UMM3" s="41"/>
      <c r="UMN3" s="41"/>
      <c r="UMO3" s="41"/>
      <c r="UMP3" s="41"/>
      <c r="UMQ3" s="41"/>
      <c r="UMR3" s="41"/>
      <c r="UMS3" s="41"/>
      <c r="UMT3" s="41"/>
      <c r="UMU3" s="41"/>
      <c r="UMV3" s="41"/>
      <c r="UMW3" s="41"/>
      <c r="UMX3" s="41"/>
      <c r="UMY3" s="41"/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41"/>
      <c r="UNN3" s="41"/>
      <c r="UNO3" s="41"/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41"/>
      <c r="UOB3" s="41"/>
      <c r="UOC3" s="41"/>
      <c r="UOD3" s="41"/>
      <c r="UOE3" s="41"/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41"/>
      <c r="UOT3" s="41"/>
      <c r="UOU3" s="41"/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41"/>
      <c r="UPJ3" s="41"/>
      <c r="UPK3" s="41"/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41"/>
      <c r="UPZ3" s="41"/>
      <c r="UQA3" s="41"/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41"/>
      <c r="UQP3" s="41"/>
      <c r="UQQ3" s="41"/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41"/>
      <c r="URF3" s="41"/>
      <c r="URG3" s="41"/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41"/>
      <c r="URV3" s="41"/>
      <c r="URW3" s="41"/>
      <c r="URX3" s="41"/>
      <c r="URY3" s="4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41"/>
      <c r="USL3" s="41"/>
      <c r="USM3" s="41"/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41"/>
      <c r="UTB3" s="41"/>
      <c r="UTC3" s="41"/>
      <c r="UTD3" s="41"/>
      <c r="UTE3" s="41"/>
      <c r="UTF3" s="41"/>
      <c r="UTG3" s="41"/>
      <c r="UTH3" s="41"/>
      <c r="UTI3" s="41"/>
      <c r="UTJ3" s="41"/>
      <c r="UTK3" s="41"/>
      <c r="UTL3" s="41"/>
      <c r="UTM3" s="41"/>
      <c r="UTN3" s="41"/>
      <c r="UTO3" s="41"/>
      <c r="UTP3" s="41"/>
      <c r="UTQ3" s="41"/>
      <c r="UTR3" s="41"/>
      <c r="UTS3" s="41"/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41"/>
      <c r="UUH3" s="41"/>
      <c r="UUI3" s="41"/>
      <c r="UUJ3" s="41"/>
      <c r="UUK3" s="41"/>
      <c r="UUL3" s="41"/>
      <c r="UUM3" s="41"/>
      <c r="UUN3" s="41"/>
      <c r="UUO3" s="41"/>
      <c r="UUP3" s="41"/>
      <c r="UUQ3" s="41"/>
      <c r="UUR3" s="41"/>
      <c r="UUS3" s="41"/>
      <c r="UUT3" s="41"/>
      <c r="UUU3" s="41"/>
      <c r="UUV3" s="41"/>
      <c r="UUW3" s="41"/>
      <c r="UUX3" s="41"/>
      <c r="UUY3" s="41"/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41"/>
      <c r="UVN3" s="41"/>
      <c r="UVO3" s="41"/>
      <c r="UVP3" s="41"/>
      <c r="UVQ3" s="41"/>
      <c r="UVR3" s="41"/>
      <c r="UVS3" s="41"/>
      <c r="UVT3" s="41"/>
      <c r="UVU3" s="41"/>
      <c r="UVV3" s="41"/>
      <c r="UVW3" s="41"/>
      <c r="UVX3" s="41"/>
      <c r="UVY3" s="41"/>
      <c r="UVZ3" s="41"/>
      <c r="UWA3" s="41"/>
      <c r="UWB3" s="41"/>
      <c r="UWC3" s="41"/>
      <c r="UWD3" s="41"/>
      <c r="UWE3" s="41"/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41"/>
      <c r="UWT3" s="41"/>
      <c r="UWU3" s="41"/>
      <c r="UWV3" s="41"/>
      <c r="UWW3" s="41"/>
      <c r="UWX3" s="41"/>
      <c r="UWY3" s="41"/>
      <c r="UWZ3" s="41"/>
      <c r="UXA3" s="41"/>
      <c r="UXB3" s="41"/>
      <c r="UXC3" s="41"/>
      <c r="UXD3" s="41"/>
      <c r="UXE3" s="41"/>
      <c r="UXF3" s="41"/>
      <c r="UXG3" s="41"/>
      <c r="UXH3" s="41"/>
      <c r="UXI3" s="41"/>
      <c r="UXJ3" s="41"/>
      <c r="UXK3" s="41"/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41"/>
      <c r="UXZ3" s="41"/>
      <c r="UYA3" s="41"/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41"/>
      <c r="UYN3" s="41"/>
      <c r="UYO3" s="41"/>
      <c r="UYP3" s="41"/>
      <c r="UYQ3" s="41"/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41"/>
      <c r="UZF3" s="41"/>
      <c r="UZG3" s="41"/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41"/>
      <c r="UZV3" s="41"/>
      <c r="UZW3" s="41"/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41"/>
      <c r="VAL3" s="41"/>
      <c r="VAM3" s="41"/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41"/>
      <c r="VBB3" s="41"/>
      <c r="VBC3" s="41"/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41"/>
      <c r="VBR3" s="41"/>
      <c r="VBS3" s="41"/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41"/>
      <c r="VCH3" s="41"/>
      <c r="VCI3" s="41"/>
      <c r="VCJ3" s="41"/>
      <c r="VCK3" s="4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41"/>
      <c r="VCX3" s="41"/>
      <c r="VCY3" s="41"/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41"/>
      <c r="VDN3" s="41"/>
      <c r="VDO3" s="41"/>
      <c r="VDP3" s="41"/>
      <c r="VDQ3" s="41"/>
      <c r="VDR3" s="41"/>
      <c r="VDS3" s="41"/>
      <c r="VDT3" s="41"/>
      <c r="VDU3" s="41"/>
      <c r="VDV3" s="41"/>
      <c r="VDW3" s="41"/>
      <c r="VDX3" s="41"/>
      <c r="VDY3" s="41"/>
      <c r="VDZ3" s="41"/>
      <c r="VEA3" s="41"/>
      <c r="VEB3" s="41"/>
      <c r="VEC3" s="41"/>
      <c r="VED3" s="41"/>
      <c r="VEE3" s="41"/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41"/>
      <c r="VET3" s="41"/>
      <c r="VEU3" s="41"/>
      <c r="VEV3" s="41"/>
      <c r="VEW3" s="41"/>
      <c r="VEX3" s="41"/>
      <c r="VEY3" s="41"/>
      <c r="VEZ3" s="41"/>
      <c r="VFA3" s="41"/>
      <c r="VFB3" s="41"/>
      <c r="VFC3" s="41"/>
      <c r="VFD3" s="41"/>
      <c r="VFE3" s="41"/>
      <c r="VFF3" s="41"/>
      <c r="VFG3" s="41"/>
      <c r="VFH3" s="41"/>
      <c r="VFI3" s="41"/>
      <c r="VFJ3" s="41"/>
      <c r="VFK3" s="41"/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41"/>
      <c r="VFZ3" s="41"/>
      <c r="VGA3" s="41"/>
      <c r="VGB3" s="41"/>
      <c r="VGC3" s="41"/>
      <c r="VGD3" s="41"/>
      <c r="VGE3" s="41"/>
      <c r="VGF3" s="41"/>
      <c r="VGG3" s="41"/>
      <c r="VGH3" s="41"/>
      <c r="VGI3" s="41"/>
      <c r="VGJ3" s="41"/>
      <c r="VGK3" s="41"/>
      <c r="VGL3" s="41"/>
      <c r="VGM3" s="41"/>
      <c r="VGN3" s="41"/>
      <c r="VGO3" s="41"/>
      <c r="VGP3" s="41"/>
      <c r="VGQ3" s="41"/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41"/>
      <c r="VHF3" s="41"/>
      <c r="VHG3" s="41"/>
      <c r="VHH3" s="41"/>
      <c r="VHI3" s="41"/>
      <c r="VHJ3" s="41"/>
      <c r="VHK3" s="41"/>
      <c r="VHL3" s="41"/>
      <c r="VHM3" s="41"/>
      <c r="VHN3" s="41"/>
      <c r="VHO3" s="41"/>
      <c r="VHP3" s="41"/>
      <c r="VHQ3" s="41"/>
      <c r="VHR3" s="41"/>
      <c r="VHS3" s="41"/>
      <c r="VHT3" s="41"/>
      <c r="VHU3" s="41"/>
      <c r="VHV3" s="41"/>
      <c r="VHW3" s="41"/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41"/>
      <c r="VIL3" s="41"/>
      <c r="VIM3" s="41"/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41"/>
      <c r="VIZ3" s="41"/>
      <c r="VJA3" s="41"/>
      <c r="VJB3" s="41"/>
      <c r="VJC3" s="41"/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41"/>
      <c r="VJR3" s="41"/>
      <c r="VJS3" s="41"/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41"/>
      <c r="VKH3" s="41"/>
      <c r="VKI3" s="41"/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41"/>
      <c r="VKX3" s="41"/>
      <c r="VKY3" s="41"/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41"/>
      <c r="VLN3" s="41"/>
      <c r="VLO3" s="41"/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41"/>
      <c r="VMD3" s="41"/>
      <c r="VME3" s="41"/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41"/>
      <c r="VMT3" s="41"/>
      <c r="VMU3" s="41"/>
      <c r="VMV3" s="41"/>
      <c r="VMW3" s="4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41"/>
      <c r="VNJ3" s="41"/>
      <c r="VNK3" s="41"/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41"/>
      <c r="VNZ3" s="41"/>
      <c r="VOA3" s="41"/>
      <c r="VOB3" s="41"/>
      <c r="VOC3" s="41"/>
      <c r="VOD3" s="41"/>
      <c r="VOE3" s="41"/>
      <c r="VOF3" s="41"/>
      <c r="VOG3" s="41"/>
      <c r="VOH3" s="41"/>
      <c r="VOI3" s="41"/>
      <c r="VOJ3" s="41"/>
      <c r="VOK3" s="41"/>
      <c r="VOL3" s="41"/>
      <c r="VOM3" s="41"/>
      <c r="VON3" s="41"/>
      <c r="VOO3" s="41"/>
      <c r="VOP3" s="41"/>
      <c r="VOQ3" s="41"/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41"/>
      <c r="VPF3" s="41"/>
      <c r="VPG3" s="41"/>
      <c r="VPH3" s="41"/>
      <c r="VPI3" s="41"/>
      <c r="VPJ3" s="41"/>
      <c r="VPK3" s="41"/>
      <c r="VPL3" s="41"/>
      <c r="VPM3" s="41"/>
      <c r="VPN3" s="41"/>
      <c r="VPO3" s="41"/>
      <c r="VPP3" s="41"/>
      <c r="VPQ3" s="41"/>
      <c r="VPR3" s="41"/>
      <c r="VPS3" s="41"/>
      <c r="VPT3" s="41"/>
      <c r="VPU3" s="41"/>
      <c r="VPV3" s="41"/>
      <c r="VPW3" s="41"/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41"/>
      <c r="VQL3" s="41"/>
      <c r="VQM3" s="41"/>
      <c r="VQN3" s="41"/>
      <c r="VQO3" s="41"/>
      <c r="VQP3" s="41"/>
      <c r="VQQ3" s="41"/>
      <c r="VQR3" s="41"/>
      <c r="VQS3" s="41"/>
      <c r="VQT3" s="41"/>
      <c r="VQU3" s="41"/>
      <c r="VQV3" s="41"/>
      <c r="VQW3" s="41"/>
      <c r="VQX3" s="41"/>
      <c r="VQY3" s="41"/>
      <c r="VQZ3" s="41"/>
      <c r="VRA3" s="41"/>
      <c r="VRB3" s="41"/>
      <c r="VRC3" s="41"/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41"/>
      <c r="VRR3" s="41"/>
      <c r="VRS3" s="41"/>
      <c r="VRT3" s="41"/>
      <c r="VRU3" s="41"/>
      <c r="VRV3" s="41"/>
      <c r="VRW3" s="41"/>
      <c r="VRX3" s="41"/>
      <c r="VRY3" s="41"/>
      <c r="VRZ3" s="41"/>
      <c r="VSA3" s="41"/>
      <c r="VSB3" s="41"/>
      <c r="VSC3" s="41"/>
      <c r="VSD3" s="41"/>
      <c r="VSE3" s="41"/>
      <c r="VSF3" s="41"/>
      <c r="VSG3" s="41"/>
      <c r="VSH3" s="41"/>
      <c r="VSI3" s="41"/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41"/>
      <c r="VSX3" s="41"/>
      <c r="VSY3" s="41"/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41"/>
      <c r="VTL3" s="41"/>
      <c r="VTM3" s="41"/>
      <c r="VTN3" s="41"/>
      <c r="VTO3" s="41"/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41"/>
      <c r="VUD3" s="41"/>
      <c r="VUE3" s="41"/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41"/>
      <c r="VUT3" s="41"/>
      <c r="VUU3" s="41"/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41"/>
      <c r="VVJ3" s="41"/>
      <c r="VVK3" s="41"/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41"/>
      <c r="VVZ3" s="41"/>
      <c r="VWA3" s="41"/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41"/>
      <c r="VWP3" s="41"/>
      <c r="VWQ3" s="41"/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41"/>
      <c r="VXF3" s="41"/>
      <c r="VXG3" s="41"/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41"/>
      <c r="VXV3" s="41"/>
      <c r="VXW3" s="41"/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41"/>
      <c r="VYL3" s="41"/>
      <c r="VYM3" s="41"/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41"/>
      <c r="VZB3" s="41"/>
      <c r="VZC3" s="41"/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41"/>
      <c r="VZR3" s="41"/>
      <c r="VZS3" s="41"/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41"/>
      <c r="WAH3" s="41"/>
      <c r="WAI3" s="41"/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41"/>
      <c r="WAX3" s="41"/>
      <c r="WAY3" s="41"/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41"/>
      <c r="WBN3" s="41"/>
      <c r="WBO3" s="41"/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41"/>
      <c r="WCD3" s="41"/>
      <c r="WCE3" s="41"/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41"/>
      <c r="WCT3" s="41"/>
      <c r="WCU3" s="41"/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41"/>
      <c r="WDJ3" s="41"/>
      <c r="WDK3" s="41"/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41"/>
      <c r="WDZ3" s="41"/>
      <c r="WEA3" s="41"/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41"/>
      <c r="WEP3" s="41"/>
      <c r="WEQ3" s="41"/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41"/>
      <c r="WFF3" s="41"/>
      <c r="WFG3" s="41"/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41"/>
      <c r="WFV3" s="41"/>
      <c r="WFW3" s="41"/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41"/>
      <c r="WGL3" s="41"/>
      <c r="WGM3" s="41"/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41"/>
      <c r="WHB3" s="41"/>
      <c r="WHC3" s="41"/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41"/>
      <c r="WHR3" s="41"/>
      <c r="WHS3" s="41"/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41"/>
      <c r="WIH3" s="41"/>
      <c r="WII3" s="41"/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41"/>
      <c r="WIX3" s="41"/>
      <c r="WIY3" s="41"/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41"/>
      <c r="WJN3" s="41"/>
      <c r="WJO3" s="41"/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41"/>
      <c r="WKD3" s="41"/>
      <c r="WKE3" s="41"/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41"/>
      <c r="WKT3" s="41"/>
      <c r="WKU3" s="41"/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41"/>
      <c r="WLJ3" s="41"/>
      <c r="WLK3" s="41"/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41"/>
      <c r="WLZ3" s="41"/>
      <c r="WMA3" s="41"/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41"/>
      <c r="WMP3" s="41"/>
      <c r="WMQ3" s="41"/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41"/>
      <c r="WNF3" s="41"/>
      <c r="WNG3" s="41"/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41"/>
      <c r="WNV3" s="41"/>
      <c r="WNW3" s="41"/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41"/>
      <c r="WOL3" s="41"/>
      <c r="WOM3" s="41"/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41"/>
      <c r="WPB3" s="41"/>
      <c r="WPC3" s="41"/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41"/>
      <c r="WPR3" s="41"/>
      <c r="WPS3" s="41"/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41"/>
      <c r="WQH3" s="41"/>
      <c r="WQI3" s="41"/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41"/>
      <c r="WQX3" s="41"/>
      <c r="WQY3" s="41"/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41"/>
      <c r="WRN3" s="41"/>
      <c r="WRO3" s="41"/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41"/>
      <c r="WSD3" s="41"/>
      <c r="WSE3" s="41"/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41"/>
      <c r="WST3" s="41"/>
      <c r="WSU3" s="41"/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41"/>
      <c r="WTJ3" s="41"/>
      <c r="WTK3" s="41"/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41"/>
      <c r="WTZ3" s="41"/>
      <c r="WUA3" s="41"/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41"/>
      <c r="WUP3" s="41"/>
      <c r="WUQ3" s="41"/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41"/>
      <c r="WVF3" s="41"/>
      <c r="WVG3" s="41"/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41"/>
      <c r="WVV3" s="41"/>
      <c r="WVW3" s="41"/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41"/>
      <c r="WWL3" s="41"/>
      <c r="WWM3" s="41"/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41"/>
      <c r="WXB3" s="41"/>
      <c r="WXC3" s="41"/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41"/>
      <c r="WXR3" s="41"/>
      <c r="WXS3" s="41"/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41"/>
      <c r="WYH3" s="41"/>
      <c r="WYI3" s="41"/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41"/>
      <c r="WYX3" s="41"/>
      <c r="WYY3" s="41"/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41"/>
      <c r="WZN3" s="41"/>
      <c r="WZO3" s="41"/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41"/>
      <c r="XAD3" s="41"/>
      <c r="XAE3" s="41"/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41"/>
      <c r="XAT3" s="41"/>
      <c r="XAU3" s="41"/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41"/>
      <c r="XBJ3" s="41"/>
      <c r="XBK3" s="41"/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41"/>
      <c r="XBZ3" s="41"/>
      <c r="XCA3" s="41"/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41"/>
      <c r="XCP3" s="41"/>
      <c r="XCQ3" s="41"/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41"/>
      <c r="XDF3" s="41"/>
      <c r="XDG3" s="41"/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41"/>
      <c r="XDV3" s="41"/>
      <c r="XDW3" s="41"/>
      <c r="XDX3" s="41"/>
      <c r="XDY3" s="41"/>
      <c r="XDZ3" s="41"/>
      <c r="XEA3" s="41"/>
      <c r="XEB3" s="41"/>
      <c r="XEC3" s="41"/>
      <c r="XED3" s="41"/>
      <c r="XEE3" s="41"/>
      <c r="XEF3" s="41"/>
      <c r="XEG3" s="41"/>
      <c r="XEH3" s="41"/>
      <c r="XEI3" s="41"/>
      <c r="XEJ3" s="41"/>
      <c r="XEK3" s="41"/>
      <c r="XEL3" s="41"/>
      <c r="XEM3" s="41"/>
      <c r="XEN3" s="41"/>
      <c r="XEO3" s="41"/>
      <c r="XEP3" s="41"/>
    </row>
    <row r="4" spans="2:16370" ht="45" customHeight="1" thickBot="1">
      <c r="B4" s="246" t="s">
        <v>224</v>
      </c>
      <c r="C4" s="286" t="s">
        <v>159</v>
      </c>
      <c r="D4" s="286" t="s">
        <v>159</v>
      </c>
      <c r="E4" s="286" t="s">
        <v>159</v>
      </c>
      <c r="F4" s="286" t="s">
        <v>159</v>
      </c>
      <c r="G4" s="286" t="s">
        <v>159</v>
      </c>
      <c r="H4" s="286" t="s">
        <v>159</v>
      </c>
      <c r="I4" s="286" t="s">
        <v>159</v>
      </c>
      <c r="J4" s="286" t="s">
        <v>159</v>
      </c>
      <c r="K4" s="286" t="s">
        <v>159</v>
      </c>
      <c r="L4" s="286" t="s">
        <v>159</v>
      </c>
      <c r="M4" s="286" t="s">
        <v>159</v>
      </c>
      <c r="N4" s="286" t="s">
        <v>159</v>
      </c>
      <c r="O4" s="286" t="s">
        <v>159</v>
      </c>
      <c r="P4" s="286" t="s">
        <v>159</v>
      </c>
      <c r="Q4" s="286" t="s">
        <v>159</v>
      </c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  <c r="IZ4" s="41"/>
      <c r="JA4" s="41"/>
      <c r="JB4" s="41"/>
      <c r="JC4" s="41"/>
      <c r="JD4" s="41"/>
      <c r="JE4" s="41"/>
      <c r="JF4" s="41"/>
      <c r="JG4" s="41"/>
      <c r="JH4" s="41"/>
      <c r="JI4" s="41"/>
      <c r="JJ4" s="41"/>
      <c r="JK4" s="41"/>
      <c r="JL4" s="41"/>
      <c r="JM4" s="41"/>
      <c r="JN4" s="41"/>
      <c r="JO4" s="41"/>
      <c r="JP4" s="41"/>
      <c r="JQ4" s="41"/>
      <c r="JR4" s="41"/>
      <c r="JS4" s="41"/>
      <c r="JT4" s="41"/>
      <c r="JU4" s="41"/>
      <c r="JV4" s="41"/>
      <c r="JW4" s="41"/>
      <c r="JX4" s="41"/>
      <c r="JY4" s="41"/>
      <c r="JZ4" s="41"/>
      <c r="KA4" s="41"/>
      <c r="KB4" s="41"/>
      <c r="KC4" s="41"/>
      <c r="KD4" s="41"/>
      <c r="KE4" s="41"/>
      <c r="KF4" s="41"/>
      <c r="KG4" s="41"/>
      <c r="KH4" s="41"/>
      <c r="KI4" s="41"/>
      <c r="KJ4" s="41"/>
      <c r="KK4" s="41"/>
      <c r="KL4" s="41"/>
      <c r="KM4" s="41"/>
      <c r="KN4" s="41"/>
      <c r="KO4" s="41"/>
      <c r="KP4" s="41"/>
      <c r="KQ4" s="41"/>
      <c r="KR4" s="41"/>
      <c r="KS4" s="41"/>
      <c r="KT4" s="41"/>
      <c r="KU4" s="41"/>
      <c r="KV4" s="41"/>
      <c r="KW4" s="41"/>
      <c r="KX4" s="41"/>
      <c r="KY4" s="41"/>
      <c r="KZ4" s="41"/>
      <c r="LA4" s="41"/>
      <c r="LB4" s="41"/>
      <c r="LC4" s="41"/>
      <c r="LD4" s="41"/>
      <c r="LE4" s="41"/>
      <c r="LF4" s="41"/>
      <c r="LG4" s="41"/>
      <c r="LH4" s="41"/>
      <c r="LI4" s="41"/>
      <c r="LJ4" s="41"/>
      <c r="LK4" s="41"/>
      <c r="LL4" s="41"/>
      <c r="LM4" s="41"/>
      <c r="LN4" s="41"/>
      <c r="LO4" s="41"/>
      <c r="LP4" s="41"/>
      <c r="LQ4" s="41"/>
      <c r="LR4" s="41"/>
      <c r="LS4" s="41"/>
      <c r="LT4" s="41"/>
      <c r="LU4" s="41"/>
      <c r="LV4" s="41"/>
      <c r="LW4" s="41"/>
      <c r="LX4" s="41"/>
      <c r="LY4" s="41"/>
      <c r="LZ4" s="41"/>
      <c r="MA4" s="41"/>
      <c r="MB4" s="41"/>
      <c r="MC4" s="41"/>
      <c r="MD4" s="41"/>
      <c r="ME4" s="41"/>
      <c r="MF4" s="41"/>
      <c r="MG4" s="41"/>
      <c r="MH4" s="41"/>
      <c r="MI4" s="41"/>
      <c r="MJ4" s="41"/>
      <c r="MK4" s="41"/>
      <c r="ML4" s="41"/>
      <c r="MM4" s="41"/>
      <c r="MN4" s="41"/>
      <c r="MO4" s="41"/>
      <c r="MP4" s="41"/>
      <c r="MQ4" s="41"/>
      <c r="MR4" s="41"/>
      <c r="MS4" s="41"/>
      <c r="MT4" s="41"/>
      <c r="MU4" s="41"/>
      <c r="MV4" s="41"/>
      <c r="MW4" s="41"/>
      <c r="MX4" s="41"/>
      <c r="MY4" s="41"/>
      <c r="MZ4" s="41"/>
      <c r="NA4" s="41"/>
      <c r="NB4" s="41"/>
      <c r="NC4" s="41"/>
      <c r="ND4" s="41"/>
      <c r="NE4" s="41"/>
      <c r="NF4" s="41"/>
      <c r="NG4" s="41"/>
      <c r="NH4" s="41"/>
      <c r="NI4" s="41"/>
      <c r="NJ4" s="41"/>
      <c r="NK4" s="41"/>
      <c r="NL4" s="41"/>
      <c r="NM4" s="41"/>
      <c r="NN4" s="41"/>
      <c r="NO4" s="41"/>
      <c r="NP4" s="41"/>
      <c r="NQ4" s="41"/>
      <c r="NR4" s="41"/>
      <c r="NS4" s="41"/>
      <c r="NT4" s="41"/>
      <c r="NU4" s="41"/>
      <c r="NV4" s="41"/>
      <c r="NW4" s="41"/>
      <c r="NX4" s="41"/>
      <c r="NY4" s="41"/>
      <c r="NZ4" s="41"/>
      <c r="OA4" s="41"/>
      <c r="OB4" s="41"/>
      <c r="OC4" s="41"/>
      <c r="OD4" s="41"/>
      <c r="OE4" s="41"/>
      <c r="OF4" s="41"/>
      <c r="OG4" s="41"/>
      <c r="OH4" s="41"/>
      <c r="OI4" s="41"/>
      <c r="OJ4" s="41"/>
      <c r="OK4" s="41"/>
      <c r="OL4" s="41"/>
      <c r="OM4" s="41"/>
      <c r="ON4" s="41"/>
      <c r="OO4" s="41"/>
      <c r="OP4" s="41"/>
      <c r="OQ4" s="41"/>
      <c r="OR4" s="41"/>
      <c r="OS4" s="41"/>
      <c r="OT4" s="41"/>
      <c r="OU4" s="41"/>
      <c r="OV4" s="41"/>
      <c r="OW4" s="41"/>
      <c r="OX4" s="41"/>
      <c r="OY4" s="41"/>
      <c r="OZ4" s="41"/>
      <c r="PA4" s="41"/>
      <c r="PB4" s="41"/>
      <c r="PC4" s="41"/>
      <c r="PD4" s="41"/>
      <c r="PE4" s="41"/>
      <c r="PF4" s="41"/>
      <c r="PG4" s="41"/>
      <c r="PH4" s="41"/>
      <c r="PI4" s="41"/>
      <c r="PJ4" s="41"/>
      <c r="PK4" s="41"/>
      <c r="PL4" s="41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1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1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1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1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1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SR4" s="41"/>
      <c r="SS4" s="41"/>
      <c r="ST4" s="41"/>
      <c r="SU4" s="41"/>
      <c r="SV4" s="41"/>
      <c r="SW4" s="41"/>
      <c r="SX4" s="41"/>
      <c r="SY4" s="41"/>
      <c r="SZ4" s="41"/>
      <c r="TA4" s="41"/>
      <c r="TB4" s="41"/>
      <c r="TC4" s="41"/>
      <c r="TD4" s="41"/>
      <c r="TE4" s="41"/>
      <c r="TF4" s="41"/>
      <c r="TG4" s="41"/>
      <c r="TH4" s="41"/>
      <c r="TI4" s="41"/>
      <c r="TJ4" s="41"/>
      <c r="TK4" s="41"/>
      <c r="TL4" s="41"/>
      <c r="TM4" s="41"/>
      <c r="TN4" s="41"/>
      <c r="TO4" s="41"/>
      <c r="TP4" s="41"/>
      <c r="TQ4" s="41"/>
      <c r="TR4" s="41"/>
      <c r="TS4" s="41"/>
      <c r="TT4" s="41"/>
      <c r="TU4" s="41"/>
      <c r="TV4" s="41"/>
      <c r="TW4" s="41"/>
      <c r="TX4" s="41"/>
      <c r="TY4" s="41"/>
      <c r="TZ4" s="41"/>
      <c r="UA4" s="41"/>
      <c r="UB4" s="41"/>
      <c r="UC4" s="41"/>
      <c r="UD4" s="41"/>
      <c r="UE4" s="41"/>
      <c r="UF4" s="41"/>
      <c r="UG4" s="41"/>
      <c r="UH4" s="41"/>
      <c r="UI4" s="41"/>
      <c r="UJ4" s="41"/>
      <c r="UK4" s="41"/>
      <c r="UL4" s="41"/>
      <c r="UM4" s="41"/>
      <c r="UN4" s="41"/>
      <c r="UO4" s="41"/>
      <c r="UP4" s="41"/>
      <c r="UQ4" s="41"/>
      <c r="UR4" s="41"/>
      <c r="US4" s="41"/>
      <c r="UT4" s="41"/>
      <c r="UU4" s="41"/>
      <c r="UV4" s="41"/>
      <c r="UW4" s="41"/>
      <c r="UX4" s="41"/>
      <c r="UY4" s="41"/>
      <c r="UZ4" s="41"/>
      <c r="VA4" s="41"/>
      <c r="VB4" s="41"/>
      <c r="VC4" s="41"/>
      <c r="VD4" s="41"/>
      <c r="VE4" s="41"/>
      <c r="VF4" s="41"/>
      <c r="VG4" s="41"/>
      <c r="VH4" s="41"/>
      <c r="VI4" s="41"/>
      <c r="VJ4" s="41"/>
      <c r="VK4" s="41"/>
      <c r="VL4" s="41"/>
      <c r="VM4" s="41"/>
      <c r="VN4" s="41"/>
      <c r="VO4" s="41"/>
      <c r="VP4" s="41"/>
      <c r="VQ4" s="41"/>
      <c r="VR4" s="41"/>
      <c r="VS4" s="41"/>
      <c r="VT4" s="41"/>
      <c r="VU4" s="41"/>
      <c r="VV4" s="41"/>
      <c r="VW4" s="41"/>
      <c r="VX4" s="41"/>
      <c r="VY4" s="41"/>
      <c r="VZ4" s="41"/>
      <c r="WA4" s="41"/>
      <c r="WB4" s="41"/>
      <c r="WC4" s="41"/>
      <c r="WD4" s="41"/>
      <c r="WE4" s="41"/>
      <c r="WF4" s="41"/>
      <c r="WG4" s="41"/>
      <c r="WH4" s="41"/>
      <c r="WI4" s="41"/>
      <c r="WJ4" s="41"/>
      <c r="WK4" s="41"/>
      <c r="WL4" s="41"/>
      <c r="WM4" s="41"/>
      <c r="WN4" s="41"/>
      <c r="WO4" s="41"/>
      <c r="WP4" s="41"/>
      <c r="WQ4" s="41"/>
      <c r="WR4" s="41"/>
      <c r="WS4" s="41"/>
      <c r="WT4" s="41"/>
      <c r="WU4" s="41"/>
      <c r="WV4" s="41"/>
      <c r="WW4" s="41"/>
      <c r="WX4" s="41"/>
      <c r="WY4" s="41"/>
      <c r="WZ4" s="41"/>
      <c r="XA4" s="41"/>
      <c r="XB4" s="41"/>
      <c r="XC4" s="41"/>
      <c r="XD4" s="41"/>
      <c r="XE4" s="41"/>
      <c r="XF4" s="41"/>
      <c r="XG4" s="41"/>
      <c r="XH4" s="41"/>
      <c r="XI4" s="41"/>
      <c r="XJ4" s="41"/>
      <c r="XK4" s="41"/>
      <c r="XL4" s="41"/>
      <c r="XM4" s="41"/>
      <c r="XN4" s="41"/>
      <c r="XO4" s="41"/>
      <c r="XP4" s="41"/>
      <c r="XQ4" s="41"/>
      <c r="XR4" s="41"/>
      <c r="XS4" s="41"/>
      <c r="XT4" s="41"/>
      <c r="XU4" s="41"/>
      <c r="XV4" s="41"/>
      <c r="XW4" s="41"/>
      <c r="XX4" s="41"/>
      <c r="XY4" s="41"/>
      <c r="XZ4" s="41"/>
      <c r="YA4" s="41"/>
      <c r="YB4" s="41"/>
      <c r="YC4" s="41"/>
      <c r="YD4" s="41"/>
      <c r="YE4" s="41"/>
      <c r="YF4" s="41"/>
      <c r="YG4" s="41"/>
      <c r="YH4" s="41"/>
      <c r="YI4" s="41"/>
      <c r="YJ4" s="41"/>
      <c r="YK4" s="41"/>
      <c r="YL4" s="41"/>
      <c r="YM4" s="41"/>
      <c r="YN4" s="41"/>
      <c r="YO4" s="41"/>
      <c r="YP4" s="41"/>
      <c r="YQ4" s="41"/>
      <c r="YR4" s="41"/>
      <c r="YS4" s="41"/>
      <c r="YT4" s="41"/>
      <c r="YU4" s="41"/>
      <c r="YV4" s="41"/>
      <c r="YW4" s="41"/>
      <c r="YX4" s="41"/>
      <c r="YY4" s="41"/>
      <c r="YZ4" s="41"/>
      <c r="ZA4" s="41"/>
      <c r="ZB4" s="41"/>
      <c r="ZC4" s="41"/>
      <c r="ZD4" s="41"/>
      <c r="ZE4" s="41"/>
      <c r="ZF4" s="41"/>
      <c r="ZG4" s="41"/>
      <c r="ZH4" s="41"/>
      <c r="ZI4" s="41"/>
      <c r="ZJ4" s="41"/>
      <c r="ZK4" s="41"/>
      <c r="ZL4" s="41"/>
      <c r="ZM4" s="41"/>
      <c r="ZN4" s="41"/>
      <c r="ZO4" s="41"/>
      <c r="ZP4" s="41"/>
      <c r="ZQ4" s="41"/>
      <c r="ZR4" s="41"/>
      <c r="ZS4" s="41"/>
      <c r="ZT4" s="41"/>
      <c r="ZU4" s="41"/>
      <c r="ZV4" s="41"/>
      <c r="ZW4" s="41"/>
      <c r="ZX4" s="41"/>
      <c r="ZY4" s="41"/>
      <c r="ZZ4" s="41"/>
      <c r="AAA4" s="41"/>
      <c r="AAB4" s="41"/>
      <c r="AAC4" s="41"/>
      <c r="AAD4" s="41"/>
      <c r="AAE4" s="41"/>
      <c r="AAF4" s="41"/>
      <c r="AAG4" s="41"/>
      <c r="AAH4" s="41"/>
      <c r="AAI4" s="41"/>
      <c r="AAJ4" s="41"/>
      <c r="AAK4" s="41"/>
      <c r="AAL4" s="41"/>
      <c r="AAM4" s="41"/>
      <c r="AAN4" s="41"/>
      <c r="AAO4" s="41"/>
      <c r="AAP4" s="41"/>
      <c r="AAQ4" s="41"/>
      <c r="AAR4" s="41"/>
      <c r="AAS4" s="41"/>
      <c r="AAT4" s="41"/>
      <c r="AAU4" s="41"/>
      <c r="AAV4" s="41"/>
      <c r="AAW4" s="41"/>
      <c r="AAX4" s="41"/>
      <c r="AAY4" s="41"/>
      <c r="AAZ4" s="41"/>
      <c r="ABA4" s="41"/>
      <c r="ABB4" s="41"/>
      <c r="ABC4" s="41"/>
      <c r="ABD4" s="41"/>
      <c r="ABE4" s="41"/>
      <c r="ABF4" s="41"/>
      <c r="ABG4" s="41"/>
      <c r="ABH4" s="41"/>
      <c r="ABI4" s="41"/>
      <c r="ABJ4" s="41"/>
      <c r="ABK4" s="41"/>
      <c r="ABL4" s="41"/>
      <c r="ABM4" s="41"/>
      <c r="ABN4" s="41"/>
      <c r="ABO4" s="41"/>
      <c r="ABP4" s="41"/>
      <c r="ABQ4" s="41"/>
      <c r="ABR4" s="41"/>
      <c r="ABS4" s="41"/>
      <c r="ABT4" s="41"/>
      <c r="ABU4" s="41"/>
      <c r="ABV4" s="41"/>
      <c r="ABW4" s="41"/>
      <c r="ABX4" s="41"/>
      <c r="ABY4" s="41"/>
      <c r="ABZ4" s="41"/>
      <c r="ACA4" s="41"/>
      <c r="ACB4" s="41"/>
      <c r="ACC4" s="41"/>
      <c r="ACD4" s="41"/>
      <c r="ACE4" s="41"/>
      <c r="ACF4" s="41"/>
      <c r="ACG4" s="41"/>
      <c r="ACH4" s="41"/>
      <c r="ACI4" s="41"/>
      <c r="ACJ4" s="41"/>
      <c r="ACK4" s="41"/>
      <c r="ACL4" s="41"/>
      <c r="ACM4" s="41"/>
      <c r="ACN4" s="41"/>
      <c r="ACO4" s="41"/>
      <c r="ACP4" s="41"/>
      <c r="ACQ4" s="41"/>
      <c r="ACR4" s="41"/>
      <c r="ACS4" s="41"/>
      <c r="ACT4" s="41"/>
      <c r="ACU4" s="41"/>
      <c r="ACV4" s="41"/>
      <c r="ACW4" s="41"/>
      <c r="ACX4" s="41"/>
      <c r="ACY4" s="41"/>
      <c r="ACZ4" s="41"/>
      <c r="ADA4" s="41"/>
      <c r="ADB4" s="41"/>
      <c r="ADC4" s="41"/>
      <c r="ADD4" s="41"/>
      <c r="ADE4" s="41"/>
      <c r="ADF4" s="41"/>
      <c r="ADG4" s="41"/>
      <c r="ADH4" s="41"/>
      <c r="ADI4" s="41"/>
      <c r="ADJ4" s="41"/>
      <c r="ADK4" s="41"/>
      <c r="ADL4" s="41"/>
      <c r="ADM4" s="41"/>
      <c r="ADN4" s="41"/>
      <c r="ADO4" s="41"/>
      <c r="ADP4" s="41"/>
      <c r="ADQ4" s="41"/>
      <c r="ADR4" s="41"/>
      <c r="ADS4" s="41"/>
      <c r="ADT4" s="41"/>
      <c r="ADU4" s="41"/>
      <c r="ADV4" s="41"/>
      <c r="ADW4" s="41"/>
      <c r="ADX4" s="41"/>
      <c r="ADY4" s="41"/>
      <c r="ADZ4" s="41"/>
      <c r="AEA4" s="41"/>
      <c r="AEB4" s="41"/>
      <c r="AEC4" s="41"/>
      <c r="AED4" s="41"/>
      <c r="AEE4" s="41"/>
      <c r="AEF4" s="41"/>
      <c r="AEG4" s="41"/>
      <c r="AEH4" s="41"/>
      <c r="AEI4" s="41"/>
      <c r="AEJ4" s="41"/>
      <c r="AEK4" s="41"/>
      <c r="AEL4" s="41"/>
      <c r="AEM4" s="41"/>
      <c r="AEN4" s="41"/>
      <c r="AEO4" s="41"/>
      <c r="AEP4" s="41"/>
      <c r="AEQ4" s="41"/>
      <c r="AER4" s="41"/>
      <c r="AES4" s="41"/>
      <c r="AET4" s="41"/>
      <c r="AEU4" s="41"/>
      <c r="AEV4" s="41"/>
      <c r="AEW4" s="41"/>
      <c r="AEX4" s="41"/>
      <c r="AEY4" s="41"/>
      <c r="AEZ4" s="41"/>
      <c r="AFA4" s="41"/>
      <c r="AFB4" s="41"/>
      <c r="AFC4" s="41"/>
      <c r="AFD4" s="41"/>
      <c r="AFE4" s="41"/>
      <c r="AFF4" s="41"/>
      <c r="AFG4" s="41"/>
      <c r="AFH4" s="41"/>
      <c r="AFI4" s="41"/>
      <c r="AFJ4" s="41"/>
      <c r="AFK4" s="41"/>
      <c r="AFL4" s="41"/>
      <c r="AFM4" s="41"/>
      <c r="AFN4" s="41"/>
      <c r="AFO4" s="41"/>
      <c r="AFP4" s="41"/>
      <c r="AFQ4" s="41"/>
      <c r="AFR4" s="41"/>
      <c r="AFS4" s="41"/>
      <c r="AFT4" s="41"/>
      <c r="AFU4" s="41"/>
      <c r="AFV4" s="41"/>
      <c r="AFW4" s="41"/>
      <c r="AFX4" s="41"/>
      <c r="AFY4" s="41"/>
      <c r="AFZ4" s="41"/>
      <c r="AGA4" s="41"/>
      <c r="AGB4" s="41"/>
      <c r="AGC4" s="41"/>
      <c r="AGD4" s="41"/>
      <c r="AGE4" s="41"/>
      <c r="AGF4" s="41"/>
      <c r="AGG4" s="41"/>
      <c r="AGH4" s="41"/>
      <c r="AGI4" s="41"/>
      <c r="AGJ4" s="41"/>
      <c r="AGK4" s="41"/>
      <c r="AGL4" s="41"/>
      <c r="AGM4" s="41"/>
      <c r="AGN4" s="41"/>
      <c r="AGO4" s="41"/>
      <c r="AGP4" s="41"/>
      <c r="AGQ4" s="41"/>
      <c r="AGR4" s="41"/>
      <c r="AGS4" s="41"/>
      <c r="AGT4" s="41"/>
      <c r="AGU4" s="41"/>
      <c r="AGV4" s="41"/>
      <c r="AGW4" s="41"/>
      <c r="AGX4" s="41"/>
      <c r="AGY4" s="41"/>
      <c r="AGZ4" s="41"/>
      <c r="AHA4" s="41"/>
      <c r="AHB4" s="41"/>
      <c r="AHC4" s="41"/>
      <c r="AHD4" s="41"/>
      <c r="AHE4" s="41"/>
      <c r="AHF4" s="41"/>
      <c r="AHG4" s="41"/>
      <c r="AHH4" s="41"/>
      <c r="AHI4" s="41"/>
      <c r="AHJ4" s="41"/>
      <c r="AHK4" s="41"/>
      <c r="AHL4" s="41"/>
      <c r="AHM4" s="41"/>
      <c r="AHN4" s="41"/>
      <c r="AHO4" s="41"/>
      <c r="AHP4" s="41"/>
      <c r="AHQ4" s="41"/>
      <c r="AHR4" s="41"/>
      <c r="AHS4" s="41"/>
      <c r="AHT4" s="41"/>
      <c r="AHU4" s="41"/>
      <c r="AHV4" s="41"/>
      <c r="AHW4" s="41"/>
      <c r="AHX4" s="41"/>
      <c r="AHY4" s="41"/>
      <c r="AHZ4" s="41"/>
      <c r="AIA4" s="41"/>
      <c r="AIB4" s="41"/>
      <c r="AIC4" s="41"/>
      <c r="AID4" s="41"/>
      <c r="AIE4" s="41"/>
      <c r="AIF4" s="41"/>
      <c r="AIG4" s="41"/>
      <c r="AIH4" s="41"/>
      <c r="AII4" s="41"/>
      <c r="AIJ4" s="41"/>
      <c r="AIK4" s="41"/>
      <c r="AIL4" s="41"/>
      <c r="AIM4" s="41"/>
      <c r="AIN4" s="41"/>
      <c r="AIO4" s="41"/>
      <c r="AIP4" s="41"/>
      <c r="AIQ4" s="41"/>
      <c r="AIR4" s="41"/>
      <c r="AIS4" s="41"/>
      <c r="AIT4" s="41"/>
      <c r="AIU4" s="41"/>
      <c r="AIV4" s="41"/>
      <c r="AIW4" s="41"/>
      <c r="AIX4" s="41"/>
      <c r="AIY4" s="41"/>
      <c r="AIZ4" s="41"/>
      <c r="AJA4" s="41"/>
      <c r="AJB4" s="41"/>
      <c r="AJC4" s="41"/>
      <c r="AJD4" s="41"/>
      <c r="AJE4" s="41"/>
      <c r="AJF4" s="41"/>
      <c r="AJG4" s="41"/>
      <c r="AJH4" s="41"/>
      <c r="AJI4" s="41"/>
      <c r="AJJ4" s="41"/>
      <c r="AJK4" s="41"/>
      <c r="AJL4" s="41"/>
      <c r="AJM4" s="41"/>
      <c r="AJN4" s="41"/>
      <c r="AJO4" s="41"/>
      <c r="AJP4" s="41"/>
      <c r="AJQ4" s="41"/>
      <c r="AJR4" s="41"/>
      <c r="AJS4" s="41"/>
      <c r="AJT4" s="41"/>
      <c r="AJU4" s="41"/>
      <c r="AJV4" s="41"/>
      <c r="AJW4" s="41"/>
      <c r="AJX4" s="41"/>
      <c r="AJY4" s="41"/>
      <c r="AJZ4" s="41"/>
      <c r="AKA4" s="41"/>
      <c r="AKB4" s="41"/>
      <c r="AKC4" s="41"/>
      <c r="AKD4" s="41"/>
      <c r="AKE4" s="41"/>
      <c r="AKF4" s="41"/>
      <c r="AKG4" s="41"/>
      <c r="AKH4" s="41"/>
      <c r="AKI4" s="41"/>
      <c r="AKJ4" s="41"/>
      <c r="AKK4" s="41"/>
      <c r="AKL4" s="41"/>
      <c r="AKM4" s="41"/>
      <c r="AKN4" s="41"/>
      <c r="AKO4" s="41"/>
      <c r="AKP4" s="41"/>
      <c r="AKQ4" s="41"/>
      <c r="AKR4" s="41"/>
      <c r="AKS4" s="41"/>
      <c r="AKT4" s="41"/>
      <c r="AKU4" s="41"/>
      <c r="AKV4" s="41"/>
      <c r="AKW4" s="41"/>
      <c r="AKX4" s="41"/>
      <c r="AKY4" s="41"/>
      <c r="AKZ4" s="41"/>
      <c r="ALA4" s="41"/>
      <c r="ALB4" s="41"/>
      <c r="ALC4" s="41"/>
      <c r="ALD4" s="41"/>
      <c r="ALE4" s="41"/>
      <c r="ALF4" s="41"/>
      <c r="ALG4" s="41"/>
      <c r="ALH4" s="41"/>
      <c r="ALI4" s="41"/>
      <c r="ALJ4" s="41"/>
      <c r="ALK4" s="41"/>
      <c r="ALL4" s="41"/>
      <c r="ALM4" s="41"/>
      <c r="ALN4" s="41"/>
      <c r="ALO4" s="41"/>
      <c r="ALP4" s="41"/>
      <c r="ALQ4" s="41"/>
      <c r="ALR4" s="41"/>
      <c r="ALS4" s="41"/>
      <c r="ALT4" s="41"/>
      <c r="ALU4" s="41"/>
      <c r="ALV4" s="41"/>
      <c r="ALW4" s="41"/>
      <c r="ALX4" s="41"/>
      <c r="ALY4" s="41"/>
      <c r="ALZ4" s="41"/>
      <c r="AMA4" s="41"/>
      <c r="AMB4" s="41"/>
      <c r="AMC4" s="41"/>
      <c r="AMD4" s="41"/>
      <c r="AME4" s="41"/>
      <c r="AMF4" s="41"/>
      <c r="AMG4" s="41"/>
      <c r="AMH4" s="41"/>
      <c r="AMI4" s="41"/>
      <c r="AMJ4" s="41"/>
      <c r="AMK4" s="41"/>
      <c r="AML4" s="41"/>
      <c r="AMM4" s="41"/>
      <c r="AMN4" s="41"/>
      <c r="AMO4" s="41"/>
      <c r="AMP4" s="41"/>
      <c r="AMQ4" s="41"/>
      <c r="AMR4" s="41"/>
      <c r="AMS4" s="41"/>
      <c r="AMT4" s="41"/>
      <c r="AMU4" s="41"/>
      <c r="AMV4" s="41"/>
      <c r="AMW4" s="41"/>
      <c r="AMX4" s="41"/>
      <c r="AMY4" s="41"/>
      <c r="AMZ4" s="41"/>
      <c r="ANA4" s="41"/>
      <c r="ANB4" s="41"/>
      <c r="ANC4" s="41"/>
      <c r="AND4" s="41"/>
      <c r="ANE4" s="41"/>
      <c r="ANF4" s="41"/>
      <c r="ANG4" s="41"/>
      <c r="ANH4" s="41"/>
      <c r="ANI4" s="41"/>
      <c r="ANJ4" s="41"/>
      <c r="ANK4" s="41"/>
      <c r="ANL4" s="41"/>
      <c r="ANM4" s="41"/>
      <c r="ANN4" s="41"/>
      <c r="ANO4" s="41"/>
      <c r="ANP4" s="41"/>
      <c r="ANQ4" s="41"/>
      <c r="ANR4" s="41"/>
      <c r="ANS4" s="41"/>
      <c r="ANT4" s="41"/>
      <c r="ANU4" s="41"/>
      <c r="ANV4" s="41"/>
      <c r="ANW4" s="41"/>
      <c r="ANX4" s="41"/>
      <c r="ANY4" s="41"/>
      <c r="ANZ4" s="41"/>
      <c r="AOA4" s="41"/>
      <c r="AOB4" s="41"/>
      <c r="AOC4" s="41"/>
      <c r="AOD4" s="41"/>
      <c r="AOE4" s="41"/>
      <c r="AOF4" s="41"/>
      <c r="AOG4" s="41"/>
      <c r="AOH4" s="41"/>
      <c r="AOI4" s="41"/>
      <c r="AOJ4" s="41"/>
      <c r="AOK4" s="41"/>
      <c r="AOL4" s="41"/>
      <c r="AOM4" s="41"/>
      <c r="AON4" s="41"/>
      <c r="AOO4" s="41"/>
      <c r="AOP4" s="41"/>
      <c r="AOQ4" s="41"/>
      <c r="AOR4" s="41"/>
      <c r="AOS4" s="41"/>
      <c r="AOT4" s="41"/>
      <c r="AOU4" s="41"/>
      <c r="AOV4" s="41"/>
      <c r="AOW4" s="41"/>
      <c r="AOX4" s="41"/>
      <c r="AOY4" s="41"/>
      <c r="AOZ4" s="41"/>
      <c r="APA4" s="41"/>
      <c r="APB4" s="41"/>
      <c r="APC4" s="41"/>
      <c r="APD4" s="41"/>
      <c r="APE4" s="41"/>
      <c r="APF4" s="41"/>
      <c r="APG4" s="41"/>
      <c r="APH4" s="41"/>
      <c r="API4" s="41"/>
      <c r="APJ4" s="41"/>
      <c r="APK4" s="41"/>
      <c r="APL4" s="41"/>
      <c r="APM4" s="41"/>
      <c r="APN4" s="41"/>
      <c r="APO4" s="41"/>
      <c r="APP4" s="41"/>
      <c r="APQ4" s="41"/>
      <c r="APR4" s="41"/>
      <c r="APS4" s="41"/>
      <c r="APT4" s="41"/>
      <c r="APU4" s="41"/>
      <c r="APV4" s="41"/>
      <c r="APW4" s="41"/>
      <c r="APX4" s="41"/>
      <c r="APY4" s="41"/>
      <c r="APZ4" s="41"/>
      <c r="AQA4" s="41"/>
      <c r="AQB4" s="41"/>
      <c r="AQC4" s="41"/>
      <c r="AQD4" s="41"/>
      <c r="AQE4" s="41"/>
      <c r="AQF4" s="41"/>
      <c r="AQG4" s="41"/>
      <c r="AQH4" s="41"/>
      <c r="AQI4" s="41"/>
      <c r="AQJ4" s="41"/>
      <c r="AQK4" s="41"/>
      <c r="AQL4" s="41"/>
      <c r="AQM4" s="41"/>
      <c r="AQN4" s="41"/>
      <c r="AQO4" s="41"/>
      <c r="AQP4" s="41"/>
      <c r="AQQ4" s="41"/>
      <c r="AQR4" s="41"/>
      <c r="AQS4" s="41"/>
      <c r="AQT4" s="41"/>
      <c r="AQU4" s="41"/>
      <c r="AQV4" s="41"/>
      <c r="AQW4" s="41"/>
      <c r="AQX4" s="41"/>
      <c r="AQY4" s="41"/>
      <c r="AQZ4" s="41"/>
      <c r="ARA4" s="41"/>
      <c r="ARB4" s="41"/>
      <c r="ARC4" s="41"/>
      <c r="ARD4" s="41"/>
      <c r="ARE4" s="41"/>
      <c r="ARF4" s="41"/>
      <c r="ARG4" s="41"/>
      <c r="ARH4" s="41"/>
      <c r="ARI4" s="41"/>
      <c r="ARJ4" s="41"/>
      <c r="ARK4" s="41"/>
      <c r="ARL4" s="41"/>
      <c r="ARM4" s="41"/>
      <c r="ARN4" s="41"/>
      <c r="ARO4" s="41"/>
      <c r="ARP4" s="41"/>
      <c r="ARQ4" s="41"/>
      <c r="ARR4" s="41"/>
      <c r="ARS4" s="41"/>
      <c r="ART4" s="41"/>
      <c r="ARU4" s="41"/>
      <c r="ARV4" s="41"/>
      <c r="ARW4" s="41"/>
      <c r="ARX4" s="41"/>
      <c r="ARY4" s="41"/>
      <c r="ARZ4" s="41"/>
      <c r="ASA4" s="41"/>
      <c r="ASB4" s="41"/>
      <c r="ASC4" s="41"/>
      <c r="ASD4" s="41"/>
      <c r="ASE4" s="41"/>
      <c r="ASF4" s="41"/>
      <c r="ASG4" s="41"/>
      <c r="ASH4" s="41"/>
      <c r="ASI4" s="41"/>
      <c r="ASJ4" s="41"/>
      <c r="ASK4" s="41"/>
      <c r="ASL4" s="41"/>
      <c r="ASM4" s="41"/>
      <c r="ASN4" s="41"/>
      <c r="ASO4" s="41"/>
      <c r="ASP4" s="41"/>
      <c r="ASQ4" s="41"/>
      <c r="ASR4" s="41"/>
      <c r="ASS4" s="41"/>
      <c r="AST4" s="41"/>
      <c r="ASU4" s="41"/>
      <c r="ASV4" s="41"/>
      <c r="ASW4" s="41"/>
      <c r="ASX4" s="41"/>
      <c r="ASY4" s="41"/>
      <c r="ASZ4" s="41"/>
      <c r="ATA4" s="41"/>
      <c r="ATB4" s="41"/>
      <c r="ATC4" s="41"/>
      <c r="ATD4" s="41"/>
      <c r="ATE4" s="41"/>
      <c r="ATF4" s="41"/>
      <c r="ATG4" s="41"/>
      <c r="ATH4" s="41"/>
      <c r="ATI4" s="41"/>
      <c r="ATJ4" s="41"/>
      <c r="ATK4" s="41"/>
      <c r="ATL4" s="41"/>
      <c r="ATM4" s="41"/>
      <c r="ATN4" s="41"/>
      <c r="ATO4" s="41"/>
      <c r="ATP4" s="41"/>
      <c r="ATQ4" s="41"/>
      <c r="ATR4" s="41"/>
      <c r="ATS4" s="41"/>
      <c r="ATT4" s="41"/>
      <c r="ATU4" s="41"/>
      <c r="ATV4" s="41"/>
      <c r="ATW4" s="41"/>
      <c r="ATX4" s="41"/>
      <c r="ATY4" s="41"/>
      <c r="ATZ4" s="41"/>
      <c r="AUA4" s="41"/>
      <c r="AUB4" s="41"/>
      <c r="AUC4" s="41"/>
      <c r="AUD4" s="41"/>
      <c r="AUE4" s="41"/>
      <c r="AUF4" s="41"/>
      <c r="AUG4" s="41"/>
      <c r="AUH4" s="41"/>
      <c r="AUI4" s="41"/>
      <c r="AUJ4" s="41"/>
      <c r="AUK4" s="41"/>
      <c r="AUL4" s="41"/>
      <c r="AUM4" s="41"/>
      <c r="AUN4" s="41"/>
      <c r="AUO4" s="41"/>
      <c r="AUP4" s="41"/>
      <c r="AUQ4" s="41"/>
      <c r="AUR4" s="41"/>
      <c r="AUS4" s="41"/>
      <c r="AUT4" s="41"/>
      <c r="AUU4" s="41"/>
      <c r="AUV4" s="41"/>
      <c r="AUW4" s="41"/>
      <c r="AUX4" s="41"/>
      <c r="AUY4" s="41"/>
      <c r="AUZ4" s="41"/>
      <c r="AVA4" s="41"/>
      <c r="AVB4" s="41"/>
      <c r="AVC4" s="41"/>
      <c r="AVD4" s="41"/>
      <c r="AVE4" s="41"/>
      <c r="AVF4" s="41"/>
      <c r="AVG4" s="41"/>
      <c r="AVH4" s="41"/>
      <c r="AVI4" s="41"/>
      <c r="AVJ4" s="41"/>
      <c r="AVK4" s="41"/>
      <c r="AVL4" s="41"/>
      <c r="AVM4" s="41"/>
      <c r="AVN4" s="41"/>
      <c r="AVO4" s="41"/>
      <c r="AVP4" s="41"/>
      <c r="AVQ4" s="41"/>
      <c r="AVR4" s="41"/>
      <c r="AVS4" s="41"/>
      <c r="AVT4" s="41"/>
      <c r="AVU4" s="41"/>
      <c r="AVV4" s="41"/>
      <c r="AVW4" s="41"/>
      <c r="AVX4" s="41"/>
      <c r="AVY4" s="41"/>
      <c r="AVZ4" s="41"/>
      <c r="AWA4" s="41"/>
      <c r="AWB4" s="41"/>
      <c r="AWC4" s="41"/>
      <c r="AWD4" s="41"/>
      <c r="AWE4" s="41"/>
      <c r="AWF4" s="41"/>
      <c r="AWG4" s="41"/>
      <c r="AWH4" s="41"/>
      <c r="AWI4" s="41"/>
      <c r="AWJ4" s="41"/>
      <c r="AWK4" s="41"/>
      <c r="AWL4" s="41"/>
      <c r="AWM4" s="41"/>
      <c r="AWN4" s="41"/>
      <c r="AWO4" s="41"/>
      <c r="AWP4" s="41"/>
      <c r="AWQ4" s="41"/>
      <c r="AWR4" s="41"/>
      <c r="AWS4" s="41"/>
      <c r="AWT4" s="41"/>
      <c r="AWU4" s="41"/>
      <c r="AWV4" s="41"/>
      <c r="AWW4" s="41"/>
      <c r="AWX4" s="41"/>
      <c r="AWY4" s="41"/>
      <c r="AWZ4" s="41"/>
      <c r="AXA4" s="41"/>
      <c r="AXB4" s="41"/>
      <c r="AXC4" s="41"/>
      <c r="AXD4" s="41"/>
      <c r="AXE4" s="41"/>
      <c r="AXF4" s="41"/>
      <c r="AXG4" s="41"/>
      <c r="AXH4" s="41"/>
      <c r="AXI4" s="41"/>
      <c r="AXJ4" s="41"/>
      <c r="AXK4" s="41"/>
      <c r="AXL4" s="41"/>
      <c r="AXM4" s="41"/>
      <c r="AXN4" s="41"/>
      <c r="AXO4" s="41"/>
      <c r="AXP4" s="41"/>
      <c r="AXQ4" s="41"/>
      <c r="AXR4" s="41"/>
      <c r="AXS4" s="41"/>
      <c r="AXT4" s="41"/>
      <c r="AXU4" s="41"/>
      <c r="AXV4" s="41"/>
      <c r="AXW4" s="41"/>
      <c r="AXX4" s="41"/>
      <c r="AXY4" s="41"/>
      <c r="AXZ4" s="41"/>
      <c r="AYA4" s="41"/>
      <c r="AYB4" s="41"/>
      <c r="AYC4" s="41"/>
      <c r="AYD4" s="41"/>
      <c r="AYE4" s="41"/>
      <c r="AYF4" s="41"/>
      <c r="AYG4" s="41"/>
      <c r="AYH4" s="41"/>
      <c r="AYI4" s="41"/>
      <c r="AYJ4" s="41"/>
      <c r="AYK4" s="41"/>
      <c r="AYL4" s="41"/>
      <c r="AYM4" s="41"/>
      <c r="AYN4" s="41"/>
      <c r="AYO4" s="41"/>
      <c r="AYP4" s="41"/>
      <c r="AYQ4" s="41"/>
      <c r="AYR4" s="41"/>
      <c r="AYS4" s="41"/>
      <c r="AYT4" s="41"/>
      <c r="AYU4" s="41"/>
      <c r="AYV4" s="41"/>
      <c r="AYW4" s="41"/>
      <c r="AYX4" s="41"/>
      <c r="AYY4" s="41"/>
      <c r="AYZ4" s="41"/>
      <c r="AZA4" s="41"/>
      <c r="AZB4" s="41"/>
      <c r="AZC4" s="41"/>
      <c r="AZD4" s="41"/>
      <c r="AZE4" s="41"/>
      <c r="AZF4" s="41"/>
      <c r="AZG4" s="41"/>
      <c r="AZH4" s="41"/>
      <c r="AZI4" s="41"/>
      <c r="AZJ4" s="41"/>
      <c r="AZK4" s="41"/>
      <c r="AZL4" s="41"/>
      <c r="AZM4" s="41"/>
      <c r="AZN4" s="41"/>
      <c r="AZO4" s="41"/>
      <c r="AZP4" s="41"/>
      <c r="AZQ4" s="41"/>
      <c r="AZR4" s="41"/>
      <c r="AZS4" s="41"/>
      <c r="AZT4" s="41"/>
      <c r="AZU4" s="41"/>
      <c r="AZV4" s="41"/>
      <c r="AZW4" s="41"/>
      <c r="AZX4" s="41"/>
      <c r="AZY4" s="41"/>
      <c r="AZZ4" s="41"/>
      <c r="BAA4" s="41"/>
      <c r="BAB4" s="41"/>
      <c r="BAC4" s="41"/>
      <c r="BAD4" s="41"/>
      <c r="BAE4" s="41"/>
      <c r="BAF4" s="41"/>
      <c r="BAG4" s="41"/>
      <c r="BAH4" s="41"/>
      <c r="BAI4" s="41"/>
      <c r="BAJ4" s="41"/>
      <c r="BAK4" s="41"/>
      <c r="BAL4" s="41"/>
      <c r="BAM4" s="41"/>
      <c r="BAN4" s="41"/>
      <c r="BAO4" s="41"/>
      <c r="BAP4" s="41"/>
      <c r="BAQ4" s="41"/>
      <c r="BAR4" s="41"/>
      <c r="BAS4" s="41"/>
      <c r="BAT4" s="41"/>
      <c r="BAU4" s="41"/>
      <c r="BAV4" s="41"/>
      <c r="BAW4" s="41"/>
      <c r="BAX4" s="41"/>
      <c r="BAY4" s="41"/>
      <c r="BAZ4" s="41"/>
      <c r="BBA4" s="41"/>
      <c r="BBB4" s="41"/>
      <c r="BBC4" s="41"/>
      <c r="BBD4" s="41"/>
      <c r="BBE4" s="41"/>
      <c r="BBF4" s="41"/>
      <c r="BBG4" s="41"/>
      <c r="BBH4" s="41"/>
      <c r="BBI4" s="41"/>
      <c r="BBJ4" s="41"/>
      <c r="BBK4" s="41"/>
      <c r="BBL4" s="41"/>
      <c r="BBM4" s="41"/>
      <c r="BBN4" s="41"/>
      <c r="BBO4" s="41"/>
      <c r="BBP4" s="41"/>
      <c r="BBQ4" s="41"/>
      <c r="BBR4" s="41"/>
      <c r="BBS4" s="41"/>
      <c r="BBT4" s="41"/>
      <c r="BBU4" s="41"/>
      <c r="BBV4" s="41"/>
      <c r="BBW4" s="41"/>
      <c r="BBX4" s="41"/>
      <c r="BBY4" s="41"/>
      <c r="BBZ4" s="41"/>
      <c r="BCA4" s="41"/>
      <c r="BCB4" s="41"/>
      <c r="BCC4" s="41"/>
      <c r="BCD4" s="41"/>
      <c r="BCE4" s="41"/>
      <c r="BCF4" s="41"/>
      <c r="BCG4" s="41"/>
      <c r="BCH4" s="41"/>
      <c r="BCI4" s="41"/>
      <c r="BCJ4" s="41"/>
      <c r="BCK4" s="41"/>
      <c r="BCL4" s="41"/>
      <c r="BCM4" s="41"/>
      <c r="BCN4" s="41"/>
      <c r="BCO4" s="41"/>
      <c r="BCP4" s="41"/>
      <c r="BCQ4" s="41"/>
      <c r="BCR4" s="41"/>
      <c r="BCS4" s="41"/>
      <c r="BCT4" s="41"/>
      <c r="BCU4" s="41"/>
      <c r="BCV4" s="41"/>
      <c r="BCW4" s="41"/>
      <c r="BCX4" s="41"/>
      <c r="BCY4" s="41"/>
      <c r="BCZ4" s="41"/>
      <c r="BDA4" s="41"/>
      <c r="BDB4" s="41"/>
      <c r="BDC4" s="41"/>
      <c r="BDD4" s="41"/>
      <c r="BDE4" s="41"/>
      <c r="BDF4" s="41"/>
      <c r="BDG4" s="41"/>
      <c r="BDH4" s="41"/>
      <c r="BDI4" s="41"/>
      <c r="BDJ4" s="41"/>
      <c r="BDK4" s="41"/>
      <c r="BDL4" s="41"/>
      <c r="BDM4" s="41"/>
      <c r="BDN4" s="41"/>
      <c r="BDO4" s="41"/>
      <c r="BDP4" s="41"/>
      <c r="BDQ4" s="41"/>
      <c r="BDR4" s="41"/>
      <c r="BDS4" s="41"/>
      <c r="BDT4" s="41"/>
      <c r="BDU4" s="41"/>
      <c r="BDV4" s="41"/>
      <c r="BDW4" s="41"/>
      <c r="BDX4" s="41"/>
      <c r="BDY4" s="41"/>
      <c r="BDZ4" s="41"/>
      <c r="BEA4" s="41"/>
      <c r="BEB4" s="41"/>
      <c r="BEC4" s="41"/>
      <c r="BED4" s="41"/>
      <c r="BEE4" s="41"/>
      <c r="BEF4" s="41"/>
      <c r="BEG4" s="41"/>
      <c r="BEH4" s="41"/>
      <c r="BEI4" s="41"/>
      <c r="BEJ4" s="41"/>
      <c r="BEK4" s="41"/>
      <c r="BEL4" s="41"/>
      <c r="BEM4" s="41"/>
      <c r="BEN4" s="41"/>
      <c r="BEO4" s="41"/>
      <c r="BEP4" s="41"/>
      <c r="BEQ4" s="41"/>
      <c r="BER4" s="41"/>
      <c r="BES4" s="41"/>
      <c r="BET4" s="41"/>
      <c r="BEU4" s="41"/>
      <c r="BEV4" s="41"/>
      <c r="BEW4" s="41"/>
      <c r="BEX4" s="41"/>
      <c r="BEY4" s="41"/>
      <c r="BEZ4" s="41"/>
      <c r="BFA4" s="41"/>
      <c r="BFB4" s="41"/>
      <c r="BFC4" s="41"/>
      <c r="BFD4" s="41"/>
      <c r="BFE4" s="41"/>
      <c r="BFF4" s="41"/>
      <c r="BFG4" s="41"/>
      <c r="BFH4" s="41"/>
      <c r="BFI4" s="41"/>
      <c r="BFJ4" s="41"/>
      <c r="BFK4" s="41"/>
      <c r="BFL4" s="41"/>
      <c r="BFM4" s="41"/>
      <c r="BFN4" s="41"/>
      <c r="BFO4" s="41"/>
      <c r="BFP4" s="41"/>
      <c r="BFQ4" s="41"/>
      <c r="BFR4" s="41"/>
      <c r="BFS4" s="41"/>
      <c r="BFT4" s="41"/>
      <c r="BFU4" s="41"/>
      <c r="BFV4" s="41"/>
      <c r="BFW4" s="41"/>
      <c r="BFX4" s="41"/>
      <c r="BFY4" s="41"/>
      <c r="BFZ4" s="41"/>
      <c r="BGA4" s="41"/>
      <c r="BGB4" s="41"/>
      <c r="BGC4" s="41"/>
      <c r="BGD4" s="41"/>
      <c r="BGE4" s="41"/>
      <c r="BGF4" s="41"/>
      <c r="BGG4" s="41"/>
      <c r="BGH4" s="41"/>
      <c r="BGI4" s="41"/>
      <c r="BGJ4" s="41"/>
      <c r="BGK4" s="41"/>
      <c r="BGL4" s="41"/>
      <c r="BGM4" s="41"/>
      <c r="BGN4" s="41"/>
      <c r="BGO4" s="41"/>
      <c r="BGP4" s="41"/>
      <c r="BGQ4" s="41"/>
      <c r="BGR4" s="41"/>
      <c r="BGS4" s="41"/>
      <c r="BGT4" s="41"/>
      <c r="BGU4" s="41"/>
      <c r="BGV4" s="41"/>
      <c r="BGW4" s="41"/>
      <c r="BGX4" s="41"/>
      <c r="BGY4" s="41"/>
      <c r="BGZ4" s="41"/>
      <c r="BHA4" s="41"/>
      <c r="BHB4" s="41"/>
      <c r="BHC4" s="41"/>
      <c r="BHD4" s="41"/>
      <c r="BHE4" s="41"/>
      <c r="BHF4" s="41"/>
      <c r="BHG4" s="41"/>
      <c r="BHH4" s="41"/>
      <c r="BHI4" s="41"/>
      <c r="BHJ4" s="41"/>
      <c r="BHK4" s="41"/>
      <c r="BHL4" s="41"/>
      <c r="BHM4" s="41"/>
      <c r="BHN4" s="41"/>
      <c r="BHO4" s="41"/>
      <c r="BHP4" s="41"/>
      <c r="BHQ4" s="41"/>
      <c r="BHR4" s="41"/>
      <c r="BHS4" s="41"/>
      <c r="BHT4" s="41"/>
      <c r="BHU4" s="41"/>
      <c r="BHV4" s="41"/>
      <c r="BHW4" s="41"/>
      <c r="BHX4" s="41"/>
      <c r="BHY4" s="41"/>
      <c r="BHZ4" s="41"/>
      <c r="BIA4" s="41"/>
      <c r="BIB4" s="41"/>
      <c r="BIC4" s="41"/>
      <c r="BID4" s="41"/>
      <c r="BIE4" s="41"/>
      <c r="BIF4" s="41"/>
      <c r="BIG4" s="41"/>
      <c r="BIH4" s="41"/>
      <c r="BII4" s="41"/>
      <c r="BIJ4" s="41"/>
      <c r="BIK4" s="41"/>
      <c r="BIL4" s="41"/>
      <c r="BIM4" s="41"/>
      <c r="BIN4" s="41"/>
      <c r="BIO4" s="41"/>
      <c r="BIP4" s="41"/>
      <c r="BIQ4" s="41"/>
      <c r="BIR4" s="41"/>
      <c r="BIS4" s="41"/>
      <c r="BIT4" s="41"/>
      <c r="BIU4" s="41"/>
      <c r="BIV4" s="41"/>
      <c r="BIW4" s="41"/>
      <c r="BIX4" s="41"/>
      <c r="BIY4" s="41"/>
      <c r="BIZ4" s="41"/>
      <c r="BJA4" s="41"/>
      <c r="BJB4" s="41"/>
      <c r="BJC4" s="41"/>
      <c r="BJD4" s="41"/>
      <c r="BJE4" s="41"/>
      <c r="BJF4" s="41"/>
      <c r="BJG4" s="41"/>
      <c r="BJH4" s="41"/>
      <c r="BJI4" s="41"/>
      <c r="BJJ4" s="41"/>
      <c r="BJK4" s="41"/>
      <c r="BJL4" s="41"/>
      <c r="BJM4" s="41"/>
      <c r="BJN4" s="41"/>
      <c r="BJO4" s="41"/>
      <c r="BJP4" s="41"/>
      <c r="BJQ4" s="41"/>
      <c r="BJR4" s="41"/>
      <c r="BJS4" s="41"/>
      <c r="BJT4" s="41"/>
      <c r="BJU4" s="41"/>
      <c r="BJV4" s="41"/>
      <c r="BJW4" s="41"/>
      <c r="BJX4" s="41"/>
      <c r="BJY4" s="41"/>
      <c r="BJZ4" s="41"/>
      <c r="BKA4" s="41"/>
      <c r="BKB4" s="41"/>
      <c r="BKC4" s="41"/>
      <c r="BKD4" s="41"/>
      <c r="BKE4" s="41"/>
      <c r="BKF4" s="41"/>
      <c r="BKG4" s="41"/>
      <c r="BKH4" s="41"/>
      <c r="BKI4" s="41"/>
      <c r="BKJ4" s="41"/>
      <c r="BKK4" s="41"/>
      <c r="BKL4" s="41"/>
      <c r="BKM4" s="41"/>
      <c r="BKN4" s="41"/>
      <c r="BKO4" s="41"/>
      <c r="BKP4" s="41"/>
      <c r="BKQ4" s="41"/>
      <c r="BKR4" s="41"/>
      <c r="BKS4" s="41"/>
      <c r="BKT4" s="41"/>
      <c r="BKU4" s="41"/>
      <c r="BKV4" s="41"/>
      <c r="BKW4" s="41"/>
      <c r="BKX4" s="41"/>
      <c r="BKY4" s="41"/>
      <c r="BKZ4" s="41"/>
      <c r="BLA4" s="41"/>
      <c r="BLB4" s="41"/>
      <c r="BLC4" s="41"/>
      <c r="BLD4" s="41"/>
      <c r="BLE4" s="41"/>
      <c r="BLF4" s="41"/>
      <c r="BLG4" s="41"/>
      <c r="BLH4" s="41"/>
      <c r="BLI4" s="41"/>
      <c r="BLJ4" s="41"/>
      <c r="BLK4" s="41"/>
      <c r="BLL4" s="41"/>
      <c r="BLM4" s="41"/>
      <c r="BLN4" s="41"/>
      <c r="BLO4" s="41"/>
      <c r="BLP4" s="41"/>
      <c r="BLQ4" s="41"/>
      <c r="BLR4" s="41"/>
      <c r="BLS4" s="41"/>
      <c r="BLT4" s="41"/>
      <c r="BLU4" s="41"/>
      <c r="BLV4" s="41"/>
      <c r="BLW4" s="41"/>
      <c r="BLX4" s="41"/>
      <c r="BLY4" s="41"/>
      <c r="BLZ4" s="41"/>
      <c r="BMA4" s="41"/>
      <c r="BMB4" s="41"/>
      <c r="BMC4" s="41"/>
      <c r="BMD4" s="41"/>
      <c r="BME4" s="41"/>
      <c r="BMF4" s="41"/>
      <c r="BMG4" s="41"/>
      <c r="BMH4" s="41"/>
      <c r="BMI4" s="41"/>
      <c r="BMJ4" s="41"/>
      <c r="BMK4" s="41"/>
      <c r="BML4" s="41"/>
      <c r="BMM4" s="41"/>
      <c r="BMN4" s="41"/>
      <c r="BMO4" s="41"/>
      <c r="BMP4" s="41"/>
      <c r="BMQ4" s="41"/>
      <c r="BMR4" s="41"/>
      <c r="BMS4" s="41"/>
      <c r="BMT4" s="41"/>
      <c r="BMU4" s="41"/>
      <c r="BMV4" s="41"/>
      <c r="BMW4" s="41"/>
      <c r="BMX4" s="41"/>
      <c r="BMY4" s="41"/>
      <c r="BMZ4" s="41"/>
      <c r="BNA4" s="41"/>
      <c r="BNB4" s="41"/>
      <c r="BNC4" s="41"/>
      <c r="BND4" s="41"/>
      <c r="BNE4" s="41"/>
      <c r="BNF4" s="41"/>
      <c r="BNG4" s="41"/>
      <c r="BNH4" s="41"/>
      <c r="BNI4" s="41"/>
      <c r="BNJ4" s="41"/>
      <c r="BNK4" s="41"/>
      <c r="BNL4" s="41"/>
      <c r="BNM4" s="41"/>
      <c r="BNN4" s="41"/>
      <c r="BNO4" s="41"/>
      <c r="BNP4" s="41"/>
      <c r="BNQ4" s="41"/>
      <c r="BNR4" s="41"/>
      <c r="BNS4" s="41"/>
      <c r="BNT4" s="41"/>
      <c r="BNU4" s="41"/>
      <c r="BNV4" s="41"/>
      <c r="BNW4" s="41"/>
      <c r="BNX4" s="41"/>
      <c r="BNY4" s="41"/>
      <c r="BNZ4" s="41"/>
      <c r="BOA4" s="41"/>
      <c r="BOB4" s="41"/>
      <c r="BOC4" s="41"/>
      <c r="BOD4" s="41"/>
      <c r="BOE4" s="41"/>
      <c r="BOF4" s="41"/>
      <c r="BOG4" s="41"/>
      <c r="BOH4" s="41"/>
      <c r="BOI4" s="41"/>
      <c r="BOJ4" s="41"/>
      <c r="BOK4" s="41"/>
      <c r="BOL4" s="41"/>
      <c r="BOM4" s="41"/>
      <c r="BON4" s="41"/>
      <c r="BOO4" s="41"/>
      <c r="BOP4" s="41"/>
      <c r="BOQ4" s="41"/>
      <c r="BOR4" s="41"/>
      <c r="BOS4" s="41"/>
      <c r="BOT4" s="41"/>
      <c r="BOU4" s="41"/>
      <c r="BOV4" s="41"/>
      <c r="BOW4" s="41"/>
      <c r="BOX4" s="41"/>
      <c r="BOY4" s="41"/>
      <c r="BOZ4" s="41"/>
      <c r="BPA4" s="41"/>
      <c r="BPB4" s="41"/>
      <c r="BPC4" s="41"/>
      <c r="BPD4" s="41"/>
      <c r="BPE4" s="41"/>
      <c r="BPF4" s="41"/>
      <c r="BPG4" s="41"/>
      <c r="BPH4" s="41"/>
      <c r="BPI4" s="41"/>
      <c r="BPJ4" s="41"/>
      <c r="BPK4" s="41"/>
      <c r="BPL4" s="41"/>
      <c r="BPM4" s="41"/>
      <c r="BPN4" s="41"/>
      <c r="BPO4" s="41"/>
      <c r="BPP4" s="41"/>
      <c r="BPQ4" s="41"/>
      <c r="BPR4" s="41"/>
      <c r="BPS4" s="41"/>
      <c r="BPT4" s="41"/>
      <c r="BPU4" s="41"/>
      <c r="BPV4" s="41"/>
      <c r="BPW4" s="41"/>
      <c r="BPX4" s="41"/>
      <c r="BPY4" s="41"/>
      <c r="BPZ4" s="41"/>
      <c r="BQA4" s="41"/>
      <c r="BQB4" s="41"/>
      <c r="BQC4" s="41"/>
      <c r="BQD4" s="41"/>
      <c r="BQE4" s="41"/>
      <c r="BQF4" s="41"/>
      <c r="BQG4" s="41"/>
      <c r="BQH4" s="41"/>
      <c r="BQI4" s="41"/>
      <c r="BQJ4" s="41"/>
      <c r="BQK4" s="41"/>
      <c r="BQL4" s="41"/>
      <c r="BQM4" s="41"/>
      <c r="BQN4" s="41"/>
      <c r="BQO4" s="41"/>
      <c r="BQP4" s="41"/>
      <c r="BQQ4" s="41"/>
      <c r="BQR4" s="41"/>
      <c r="BQS4" s="41"/>
      <c r="BQT4" s="41"/>
      <c r="BQU4" s="41"/>
      <c r="BQV4" s="41"/>
      <c r="BQW4" s="41"/>
      <c r="BQX4" s="41"/>
      <c r="BQY4" s="41"/>
      <c r="BQZ4" s="41"/>
      <c r="BRA4" s="41"/>
      <c r="BRB4" s="41"/>
      <c r="BRC4" s="41"/>
      <c r="BRD4" s="41"/>
      <c r="BRE4" s="41"/>
      <c r="BRF4" s="41"/>
      <c r="BRG4" s="41"/>
      <c r="BRH4" s="41"/>
      <c r="BRI4" s="41"/>
      <c r="BRJ4" s="41"/>
      <c r="BRK4" s="41"/>
      <c r="BRL4" s="41"/>
      <c r="BRM4" s="41"/>
      <c r="BRN4" s="41"/>
      <c r="BRO4" s="41"/>
      <c r="BRP4" s="41"/>
      <c r="BRQ4" s="41"/>
      <c r="BRR4" s="41"/>
      <c r="BRS4" s="41"/>
      <c r="BRT4" s="41"/>
      <c r="BRU4" s="41"/>
      <c r="BRV4" s="41"/>
      <c r="BRW4" s="41"/>
      <c r="BRX4" s="41"/>
      <c r="BRY4" s="41"/>
      <c r="BRZ4" s="41"/>
      <c r="BSA4" s="41"/>
      <c r="BSB4" s="41"/>
      <c r="BSC4" s="41"/>
      <c r="BSD4" s="41"/>
      <c r="BSE4" s="41"/>
      <c r="BSF4" s="41"/>
      <c r="BSG4" s="41"/>
      <c r="BSH4" s="41"/>
      <c r="BSI4" s="41"/>
      <c r="BSJ4" s="41"/>
      <c r="BSK4" s="41"/>
      <c r="BSL4" s="41"/>
      <c r="BSM4" s="41"/>
      <c r="BSN4" s="41"/>
      <c r="BSO4" s="41"/>
      <c r="BSP4" s="41"/>
      <c r="BSQ4" s="41"/>
      <c r="BSR4" s="41"/>
      <c r="BSS4" s="41"/>
      <c r="BST4" s="41"/>
      <c r="BSU4" s="41"/>
      <c r="BSV4" s="41"/>
      <c r="BSW4" s="41"/>
      <c r="BSX4" s="41"/>
      <c r="BSY4" s="41"/>
      <c r="BSZ4" s="41"/>
      <c r="BTA4" s="41"/>
      <c r="BTB4" s="41"/>
      <c r="BTC4" s="41"/>
      <c r="BTD4" s="41"/>
      <c r="BTE4" s="41"/>
      <c r="BTF4" s="41"/>
      <c r="BTG4" s="41"/>
      <c r="BTH4" s="41"/>
      <c r="BTI4" s="41"/>
      <c r="BTJ4" s="41"/>
      <c r="BTK4" s="41"/>
      <c r="BTL4" s="41"/>
      <c r="BTM4" s="41"/>
      <c r="BTN4" s="41"/>
      <c r="BTO4" s="41"/>
      <c r="BTP4" s="41"/>
      <c r="BTQ4" s="41"/>
      <c r="BTR4" s="41"/>
      <c r="BTS4" s="41"/>
      <c r="BTT4" s="41"/>
      <c r="BTU4" s="41"/>
      <c r="BTV4" s="41"/>
      <c r="BTW4" s="41"/>
      <c r="BTX4" s="41"/>
      <c r="BTY4" s="41"/>
      <c r="BTZ4" s="41"/>
      <c r="BUA4" s="41"/>
      <c r="BUB4" s="41"/>
      <c r="BUC4" s="41"/>
      <c r="BUD4" s="41"/>
      <c r="BUE4" s="41"/>
      <c r="BUF4" s="41"/>
      <c r="BUG4" s="41"/>
      <c r="BUH4" s="41"/>
      <c r="BUI4" s="41"/>
      <c r="BUJ4" s="41"/>
      <c r="BUK4" s="41"/>
      <c r="BUL4" s="41"/>
      <c r="BUM4" s="41"/>
      <c r="BUN4" s="41"/>
      <c r="BUO4" s="41"/>
      <c r="BUP4" s="41"/>
      <c r="BUQ4" s="41"/>
      <c r="BUR4" s="41"/>
      <c r="BUS4" s="41"/>
      <c r="BUT4" s="41"/>
      <c r="BUU4" s="41"/>
      <c r="BUV4" s="41"/>
      <c r="BUW4" s="41"/>
      <c r="BUX4" s="41"/>
      <c r="BUY4" s="41"/>
      <c r="BUZ4" s="41"/>
      <c r="BVA4" s="41"/>
      <c r="BVB4" s="41"/>
      <c r="BVC4" s="41"/>
      <c r="BVD4" s="41"/>
      <c r="BVE4" s="41"/>
      <c r="BVF4" s="41"/>
      <c r="BVG4" s="41"/>
      <c r="BVH4" s="41"/>
      <c r="BVI4" s="41"/>
      <c r="BVJ4" s="41"/>
      <c r="BVK4" s="41"/>
      <c r="BVL4" s="41"/>
      <c r="BVM4" s="41"/>
      <c r="BVN4" s="41"/>
      <c r="BVO4" s="41"/>
      <c r="BVP4" s="41"/>
      <c r="BVQ4" s="41"/>
      <c r="BVR4" s="41"/>
      <c r="BVS4" s="41"/>
      <c r="BVT4" s="41"/>
      <c r="BVU4" s="41"/>
      <c r="BVV4" s="41"/>
      <c r="BVW4" s="41"/>
      <c r="BVX4" s="41"/>
      <c r="BVY4" s="41"/>
      <c r="BVZ4" s="41"/>
      <c r="BWA4" s="41"/>
      <c r="BWB4" s="41"/>
      <c r="BWC4" s="41"/>
      <c r="BWD4" s="41"/>
      <c r="BWE4" s="41"/>
      <c r="BWF4" s="41"/>
      <c r="BWG4" s="41"/>
      <c r="BWH4" s="41"/>
      <c r="BWI4" s="41"/>
      <c r="BWJ4" s="41"/>
      <c r="BWK4" s="41"/>
      <c r="BWL4" s="41"/>
      <c r="BWM4" s="41"/>
      <c r="BWN4" s="41"/>
      <c r="BWO4" s="41"/>
      <c r="BWP4" s="41"/>
      <c r="BWQ4" s="41"/>
      <c r="BWR4" s="41"/>
      <c r="BWS4" s="41"/>
      <c r="BWT4" s="41"/>
      <c r="BWU4" s="41"/>
      <c r="BWV4" s="41"/>
      <c r="BWW4" s="41"/>
      <c r="BWX4" s="41"/>
      <c r="BWY4" s="41"/>
      <c r="BWZ4" s="41"/>
      <c r="BXA4" s="41"/>
      <c r="BXB4" s="41"/>
      <c r="BXC4" s="41"/>
      <c r="BXD4" s="41"/>
      <c r="BXE4" s="41"/>
      <c r="BXF4" s="41"/>
      <c r="BXG4" s="41"/>
      <c r="BXH4" s="41"/>
      <c r="BXI4" s="41"/>
      <c r="BXJ4" s="41"/>
      <c r="BXK4" s="41"/>
      <c r="BXL4" s="41"/>
      <c r="BXM4" s="41"/>
      <c r="BXN4" s="41"/>
      <c r="BXO4" s="41"/>
      <c r="BXP4" s="41"/>
      <c r="BXQ4" s="41"/>
      <c r="BXR4" s="41"/>
      <c r="BXS4" s="41"/>
      <c r="BXT4" s="41"/>
      <c r="BXU4" s="41"/>
      <c r="BXV4" s="41"/>
      <c r="BXW4" s="41"/>
      <c r="BXX4" s="41"/>
      <c r="BXY4" s="41"/>
      <c r="BXZ4" s="41"/>
      <c r="BYA4" s="41"/>
      <c r="BYB4" s="41"/>
      <c r="BYC4" s="41"/>
      <c r="BYD4" s="41"/>
      <c r="BYE4" s="41"/>
      <c r="BYF4" s="41"/>
      <c r="BYG4" s="41"/>
      <c r="BYH4" s="41"/>
      <c r="BYI4" s="41"/>
      <c r="BYJ4" s="41"/>
      <c r="BYK4" s="41"/>
      <c r="BYL4" s="41"/>
      <c r="BYM4" s="41"/>
      <c r="BYN4" s="41"/>
      <c r="BYO4" s="41"/>
      <c r="BYP4" s="41"/>
      <c r="BYQ4" s="41"/>
      <c r="BYR4" s="41"/>
      <c r="BYS4" s="41"/>
      <c r="BYT4" s="41"/>
      <c r="BYU4" s="41"/>
      <c r="BYV4" s="41"/>
      <c r="BYW4" s="41"/>
      <c r="BYX4" s="41"/>
      <c r="BYY4" s="41"/>
      <c r="BYZ4" s="41"/>
      <c r="BZA4" s="41"/>
      <c r="BZB4" s="41"/>
      <c r="BZC4" s="41"/>
      <c r="BZD4" s="41"/>
      <c r="BZE4" s="41"/>
      <c r="BZF4" s="41"/>
      <c r="BZG4" s="41"/>
      <c r="BZH4" s="41"/>
      <c r="BZI4" s="41"/>
      <c r="BZJ4" s="41"/>
      <c r="BZK4" s="41"/>
      <c r="BZL4" s="41"/>
      <c r="BZM4" s="41"/>
      <c r="BZN4" s="41"/>
      <c r="BZO4" s="41"/>
      <c r="BZP4" s="41"/>
      <c r="BZQ4" s="41"/>
      <c r="BZR4" s="41"/>
      <c r="BZS4" s="41"/>
      <c r="BZT4" s="41"/>
      <c r="BZU4" s="41"/>
      <c r="BZV4" s="41"/>
      <c r="BZW4" s="41"/>
      <c r="BZX4" s="41"/>
      <c r="BZY4" s="41"/>
      <c r="BZZ4" s="41"/>
      <c r="CAA4" s="41"/>
      <c r="CAB4" s="41"/>
      <c r="CAC4" s="41"/>
      <c r="CAD4" s="41"/>
      <c r="CAE4" s="41"/>
      <c r="CAF4" s="41"/>
      <c r="CAG4" s="41"/>
      <c r="CAH4" s="41"/>
      <c r="CAI4" s="41"/>
      <c r="CAJ4" s="41"/>
      <c r="CAK4" s="41"/>
      <c r="CAL4" s="41"/>
      <c r="CAM4" s="41"/>
      <c r="CAN4" s="41"/>
      <c r="CAO4" s="41"/>
      <c r="CAP4" s="41"/>
      <c r="CAQ4" s="41"/>
      <c r="CAR4" s="41"/>
      <c r="CAS4" s="41"/>
      <c r="CAT4" s="41"/>
      <c r="CAU4" s="41"/>
      <c r="CAV4" s="41"/>
      <c r="CAW4" s="41"/>
      <c r="CAX4" s="41"/>
      <c r="CAY4" s="41"/>
      <c r="CAZ4" s="41"/>
      <c r="CBA4" s="41"/>
      <c r="CBB4" s="41"/>
      <c r="CBC4" s="41"/>
      <c r="CBD4" s="41"/>
      <c r="CBE4" s="41"/>
      <c r="CBF4" s="41"/>
      <c r="CBG4" s="41"/>
      <c r="CBH4" s="41"/>
      <c r="CBI4" s="41"/>
      <c r="CBJ4" s="41"/>
      <c r="CBK4" s="41"/>
      <c r="CBL4" s="41"/>
      <c r="CBM4" s="41"/>
      <c r="CBN4" s="41"/>
      <c r="CBO4" s="41"/>
      <c r="CBP4" s="41"/>
      <c r="CBQ4" s="41"/>
      <c r="CBR4" s="41"/>
      <c r="CBS4" s="41"/>
      <c r="CBT4" s="41"/>
      <c r="CBU4" s="41"/>
      <c r="CBV4" s="41"/>
      <c r="CBW4" s="41"/>
      <c r="CBX4" s="41"/>
      <c r="CBY4" s="41"/>
      <c r="CBZ4" s="41"/>
      <c r="CCA4" s="41"/>
      <c r="CCB4" s="41"/>
      <c r="CCC4" s="41"/>
      <c r="CCD4" s="41"/>
      <c r="CCE4" s="41"/>
      <c r="CCF4" s="41"/>
      <c r="CCG4" s="41"/>
      <c r="CCH4" s="41"/>
      <c r="CCI4" s="41"/>
      <c r="CCJ4" s="41"/>
      <c r="CCK4" s="41"/>
      <c r="CCL4" s="41"/>
      <c r="CCM4" s="41"/>
      <c r="CCN4" s="41"/>
      <c r="CCO4" s="41"/>
      <c r="CCP4" s="41"/>
      <c r="CCQ4" s="41"/>
      <c r="CCR4" s="41"/>
      <c r="CCS4" s="41"/>
      <c r="CCT4" s="41"/>
      <c r="CCU4" s="41"/>
      <c r="CCV4" s="41"/>
      <c r="CCW4" s="41"/>
      <c r="CCX4" s="41"/>
      <c r="CCY4" s="41"/>
      <c r="CCZ4" s="41"/>
      <c r="CDA4" s="41"/>
      <c r="CDB4" s="41"/>
      <c r="CDC4" s="41"/>
      <c r="CDD4" s="41"/>
      <c r="CDE4" s="41"/>
      <c r="CDF4" s="41"/>
      <c r="CDG4" s="41"/>
      <c r="CDH4" s="41"/>
      <c r="CDI4" s="41"/>
      <c r="CDJ4" s="41"/>
      <c r="CDK4" s="41"/>
      <c r="CDL4" s="41"/>
      <c r="CDM4" s="41"/>
      <c r="CDN4" s="41"/>
      <c r="CDO4" s="41"/>
      <c r="CDP4" s="41"/>
      <c r="CDQ4" s="41"/>
      <c r="CDR4" s="41"/>
      <c r="CDS4" s="41"/>
      <c r="CDT4" s="41"/>
      <c r="CDU4" s="41"/>
      <c r="CDV4" s="41"/>
      <c r="CDW4" s="41"/>
      <c r="CDX4" s="41"/>
      <c r="CDY4" s="41"/>
      <c r="CDZ4" s="41"/>
      <c r="CEA4" s="41"/>
      <c r="CEB4" s="41"/>
      <c r="CEC4" s="41"/>
      <c r="CED4" s="41"/>
      <c r="CEE4" s="41"/>
      <c r="CEF4" s="41"/>
      <c r="CEG4" s="41"/>
      <c r="CEH4" s="41"/>
      <c r="CEI4" s="41"/>
      <c r="CEJ4" s="41"/>
      <c r="CEK4" s="41"/>
      <c r="CEL4" s="41"/>
      <c r="CEM4" s="41"/>
      <c r="CEN4" s="41"/>
      <c r="CEO4" s="41"/>
      <c r="CEP4" s="41"/>
      <c r="CEQ4" s="41"/>
      <c r="CER4" s="41"/>
      <c r="CES4" s="41"/>
      <c r="CET4" s="41"/>
      <c r="CEU4" s="41"/>
      <c r="CEV4" s="41"/>
      <c r="CEW4" s="41"/>
      <c r="CEX4" s="41"/>
      <c r="CEY4" s="41"/>
      <c r="CEZ4" s="41"/>
      <c r="CFA4" s="41"/>
      <c r="CFB4" s="41"/>
      <c r="CFC4" s="41"/>
      <c r="CFD4" s="41"/>
      <c r="CFE4" s="41"/>
      <c r="CFF4" s="41"/>
      <c r="CFG4" s="41"/>
      <c r="CFH4" s="41"/>
      <c r="CFI4" s="41"/>
      <c r="CFJ4" s="41"/>
      <c r="CFK4" s="41"/>
      <c r="CFL4" s="41"/>
      <c r="CFM4" s="41"/>
      <c r="CFN4" s="41"/>
      <c r="CFO4" s="41"/>
      <c r="CFP4" s="41"/>
      <c r="CFQ4" s="41"/>
      <c r="CFR4" s="41"/>
      <c r="CFS4" s="41"/>
      <c r="CFT4" s="41"/>
      <c r="CFU4" s="41"/>
      <c r="CFV4" s="41"/>
      <c r="CFW4" s="41"/>
      <c r="CFX4" s="41"/>
      <c r="CFY4" s="41"/>
      <c r="CFZ4" s="41"/>
      <c r="CGA4" s="41"/>
      <c r="CGB4" s="41"/>
      <c r="CGC4" s="41"/>
      <c r="CGD4" s="41"/>
      <c r="CGE4" s="41"/>
      <c r="CGF4" s="41"/>
      <c r="CGG4" s="41"/>
      <c r="CGH4" s="41"/>
      <c r="CGI4" s="41"/>
      <c r="CGJ4" s="41"/>
      <c r="CGK4" s="41"/>
      <c r="CGL4" s="41"/>
      <c r="CGM4" s="41"/>
      <c r="CGN4" s="41"/>
      <c r="CGO4" s="41"/>
      <c r="CGP4" s="41"/>
      <c r="CGQ4" s="41"/>
      <c r="CGR4" s="41"/>
      <c r="CGS4" s="41"/>
      <c r="CGT4" s="41"/>
      <c r="CGU4" s="41"/>
      <c r="CGV4" s="41"/>
      <c r="CGW4" s="41"/>
      <c r="CGX4" s="41"/>
      <c r="CGY4" s="41"/>
      <c r="CGZ4" s="41"/>
      <c r="CHA4" s="41"/>
      <c r="CHB4" s="41"/>
      <c r="CHC4" s="41"/>
      <c r="CHD4" s="41"/>
      <c r="CHE4" s="41"/>
      <c r="CHF4" s="41"/>
      <c r="CHG4" s="41"/>
      <c r="CHH4" s="41"/>
      <c r="CHI4" s="41"/>
      <c r="CHJ4" s="41"/>
      <c r="CHK4" s="41"/>
      <c r="CHL4" s="41"/>
      <c r="CHM4" s="41"/>
      <c r="CHN4" s="41"/>
      <c r="CHO4" s="41"/>
      <c r="CHP4" s="41"/>
      <c r="CHQ4" s="41"/>
      <c r="CHR4" s="41"/>
      <c r="CHS4" s="41"/>
      <c r="CHT4" s="41"/>
      <c r="CHU4" s="41"/>
      <c r="CHV4" s="41"/>
      <c r="CHW4" s="41"/>
      <c r="CHX4" s="41"/>
      <c r="CHY4" s="41"/>
      <c r="CHZ4" s="41"/>
      <c r="CIA4" s="41"/>
      <c r="CIB4" s="41"/>
      <c r="CIC4" s="41"/>
      <c r="CID4" s="41"/>
      <c r="CIE4" s="41"/>
      <c r="CIF4" s="41"/>
      <c r="CIG4" s="41"/>
      <c r="CIH4" s="41"/>
      <c r="CII4" s="41"/>
      <c r="CIJ4" s="41"/>
      <c r="CIK4" s="41"/>
      <c r="CIL4" s="41"/>
      <c r="CIM4" s="41"/>
      <c r="CIN4" s="41"/>
      <c r="CIO4" s="41"/>
      <c r="CIP4" s="41"/>
      <c r="CIQ4" s="41"/>
      <c r="CIR4" s="41"/>
      <c r="CIS4" s="41"/>
      <c r="CIT4" s="41"/>
      <c r="CIU4" s="41"/>
      <c r="CIV4" s="41"/>
      <c r="CIW4" s="41"/>
      <c r="CIX4" s="41"/>
      <c r="CIY4" s="41"/>
      <c r="CIZ4" s="41"/>
      <c r="CJA4" s="41"/>
      <c r="CJB4" s="41"/>
      <c r="CJC4" s="41"/>
      <c r="CJD4" s="41"/>
      <c r="CJE4" s="41"/>
      <c r="CJF4" s="41"/>
      <c r="CJG4" s="41"/>
      <c r="CJH4" s="41"/>
      <c r="CJI4" s="41"/>
      <c r="CJJ4" s="41"/>
      <c r="CJK4" s="41"/>
      <c r="CJL4" s="41"/>
      <c r="CJM4" s="41"/>
      <c r="CJN4" s="41"/>
      <c r="CJO4" s="41"/>
      <c r="CJP4" s="41"/>
      <c r="CJQ4" s="41"/>
      <c r="CJR4" s="41"/>
      <c r="CJS4" s="41"/>
      <c r="CJT4" s="41"/>
      <c r="CJU4" s="41"/>
      <c r="CJV4" s="41"/>
      <c r="CJW4" s="41"/>
      <c r="CJX4" s="41"/>
      <c r="CJY4" s="41"/>
      <c r="CJZ4" s="41"/>
      <c r="CKA4" s="41"/>
      <c r="CKB4" s="41"/>
      <c r="CKC4" s="41"/>
      <c r="CKD4" s="41"/>
      <c r="CKE4" s="41"/>
      <c r="CKF4" s="41"/>
      <c r="CKG4" s="41"/>
      <c r="CKH4" s="41"/>
      <c r="CKI4" s="41"/>
      <c r="CKJ4" s="41"/>
      <c r="CKK4" s="41"/>
      <c r="CKL4" s="41"/>
      <c r="CKM4" s="41"/>
      <c r="CKN4" s="41"/>
      <c r="CKO4" s="41"/>
      <c r="CKP4" s="41"/>
      <c r="CKQ4" s="41"/>
      <c r="CKR4" s="41"/>
      <c r="CKS4" s="41"/>
      <c r="CKT4" s="41"/>
      <c r="CKU4" s="41"/>
      <c r="CKV4" s="41"/>
      <c r="CKW4" s="41"/>
      <c r="CKX4" s="41"/>
      <c r="CKY4" s="41"/>
      <c r="CKZ4" s="41"/>
      <c r="CLA4" s="41"/>
      <c r="CLB4" s="41"/>
      <c r="CLC4" s="41"/>
      <c r="CLD4" s="41"/>
      <c r="CLE4" s="41"/>
      <c r="CLF4" s="41"/>
      <c r="CLG4" s="41"/>
      <c r="CLH4" s="41"/>
      <c r="CLI4" s="41"/>
      <c r="CLJ4" s="41"/>
      <c r="CLK4" s="41"/>
      <c r="CLL4" s="41"/>
      <c r="CLM4" s="41"/>
      <c r="CLN4" s="41"/>
      <c r="CLO4" s="41"/>
      <c r="CLP4" s="41"/>
      <c r="CLQ4" s="41"/>
      <c r="CLR4" s="41"/>
      <c r="CLS4" s="41"/>
      <c r="CLT4" s="41"/>
      <c r="CLU4" s="41"/>
      <c r="CLV4" s="41"/>
      <c r="CLW4" s="41"/>
      <c r="CLX4" s="41"/>
      <c r="CLY4" s="41"/>
      <c r="CLZ4" s="41"/>
      <c r="CMA4" s="41"/>
      <c r="CMB4" s="41"/>
      <c r="CMC4" s="41"/>
      <c r="CMD4" s="41"/>
      <c r="CME4" s="41"/>
      <c r="CMF4" s="41"/>
      <c r="CMG4" s="41"/>
      <c r="CMH4" s="41"/>
      <c r="CMI4" s="41"/>
      <c r="CMJ4" s="41"/>
      <c r="CMK4" s="41"/>
      <c r="CML4" s="41"/>
      <c r="CMM4" s="41"/>
      <c r="CMN4" s="41"/>
      <c r="CMO4" s="41"/>
      <c r="CMP4" s="41"/>
      <c r="CMQ4" s="41"/>
      <c r="CMR4" s="41"/>
      <c r="CMS4" s="41"/>
      <c r="CMT4" s="41"/>
      <c r="CMU4" s="41"/>
      <c r="CMV4" s="41"/>
      <c r="CMW4" s="41"/>
      <c r="CMX4" s="41"/>
      <c r="CMY4" s="41"/>
      <c r="CMZ4" s="41"/>
      <c r="CNA4" s="41"/>
      <c r="CNB4" s="41"/>
      <c r="CNC4" s="41"/>
      <c r="CND4" s="41"/>
      <c r="CNE4" s="41"/>
      <c r="CNF4" s="41"/>
      <c r="CNG4" s="41"/>
      <c r="CNH4" s="41"/>
      <c r="CNI4" s="41"/>
      <c r="CNJ4" s="41"/>
      <c r="CNK4" s="41"/>
      <c r="CNL4" s="41"/>
      <c r="CNM4" s="41"/>
      <c r="CNN4" s="41"/>
      <c r="CNO4" s="41"/>
      <c r="CNP4" s="41"/>
      <c r="CNQ4" s="41"/>
      <c r="CNR4" s="41"/>
      <c r="CNS4" s="41"/>
      <c r="CNT4" s="41"/>
      <c r="CNU4" s="41"/>
      <c r="CNV4" s="41"/>
      <c r="CNW4" s="41"/>
      <c r="CNX4" s="41"/>
      <c r="CNY4" s="41"/>
      <c r="CNZ4" s="41"/>
      <c r="COA4" s="41"/>
      <c r="COB4" s="41"/>
      <c r="COC4" s="41"/>
      <c r="COD4" s="41"/>
      <c r="COE4" s="41"/>
      <c r="COF4" s="41"/>
      <c r="COG4" s="41"/>
      <c r="COH4" s="41"/>
      <c r="COI4" s="41"/>
      <c r="COJ4" s="41"/>
      <c r="COK4" s="41"/>
      <c r="COL4" s="41"/>
      <c r="COM4" s="41"/>
      <c r="CON4" s="41"/>
      <c r="COO4" s="41"/>
      <c r="COP4" s="41"/>
      <c r="COQ4" s="41"/>
      <c r="COR4" s="41"/>
      <c r="COS4" s="41"/>
      <c r="COT4" s="41"/>
      <c r="COU4" s="41"/>
      <c r="COV4" s="41"/>
      <c r="COW4" s="41"/>
      <c r="COX4" s="41"/>
      <c r="COY4" s="41"/>
      <c r="COZ4" s="41"/>
      <c r="CPA4" s="41"/>
      <c r="CPB4" s="41"/>
      <c r="CPC4" s="41"/>
      <c r="CPD4" s="41"/>
      <c r="CPE4" s="41"/>
      <c r="CPF4" s="41"/>
      <c r="CPG4" s="41"/>
      <c r="CPH4" s="41"/>
      <c r="CPI4" s="41"/>
      <c r="CPJ4" s="41"/>
      <c r="CPK4" s="41"/>
      <c r="CPL4" s="41"/>
      <c r="CPM4" s="41"/>
      <c r="CPN4" s="41"/>
      <c r="CPO4" s="41"/>
      <c r="CPP4" s="41"/>
      <c r="CPQ4" s="41"/>
      <c r="CPR4" s="41"/>
      <c r="CPS4" s="41"/>
      <c r="CPT4" s="41"/>
      <c r="CPU4" s="41"/>
      <c r="CPV4" s="41"/>
      <c r="CPW4" s="41"/>
      <c r="CPX4" s="41"/>
      <c r="CPY4" s="41"/>
      <c r="CPZ4" s="41"/>
      <c r="CQA4" s="41"/>
      <c r="CQB4" s="41"/>
      <c r="CQC4" s="41"/>
      <c r="CQD4" s="41"/>
      <c r="CQE4" s="41"/>
      <c r="CQF4" s="41"/>
      <c r="CQG4" s="41"/>
      <c r="CQH4" s="41"/>
      <c r="CQI4" s="41"/>
      <c r="CQJ4" s="41"/>
      <c r="CQK4" s="41"/>
      <c r="CQL4" s="41"/>
      <c r="CQM4" s="41"/>
      <c r="CQN4" s="41"/>
      <c r="CQO4" s="41"/>
      <c r="CQP4" s="41"/>
      <c r="CQQ4" s="41"/>
      <c r="CQR4" s="41"/>
      <c r="CQS4" s="41"/>
      <c r="CQT4" s="41"/>
      <c r="CQU4" s="41"/>
      <c r="CQV4" s="41"/>
      <c r="CQW4" s="41"/>
      <c r="CQX4" s="41"/>
      <c r="CQY4" s="41"/>
      <c r="CQZ4" s="41"/>
      <c r="CRA4" s="41"/>
      <c r="CRB4" s="41"/>
      <c r="CRC4" s="41"/>
      <c r="CRD4" s="41"/>
      <c r="CRE4" s="41"/>
      <c r="CRF4" s="41"/>
      <c r="CRG4" s="41"/>
      <c r="CRH4" s="41"/>
      <c r="CRI4" s="41"/>
      <c r="CRJ4" s="41"/>
      <c r="CRK4" s="41"/>
      <c r="CRL4" s="41"/>
      <c r="CRM4" s="41"/>
      <c r="CRN4" s="41"/>
      <c r="CRO4" s="41"/>
      <c r="CRP4" s="41"/>
      <c r="CRQ4" s="41"/>
      <c r="CRR4" s="41"/>
      <c r="CRS4" s="41"/>
      <c r="CRT4" s="41"/>
      <c r="CRU4" s="41"/>
      <c r="CRV4" s="41"/>
      <c r="CRW4" s="41"/>
      <c r="CRX4" s="41"/>
      <c r="CRY4" s="41"/>
      <c r="CRZ4" s="41"/>
      <c r="CSA4" s="41"/>
      <c r="CSB4" s="41"/>
      <c r="CSC4" s="41"/>
      <c r="CSD4" s="41"/>
      <c r="CSE4" s="41"/>
      <c r="CSF4" s="41"/>
      <c r="CSG4" s="41"/>
      <c r="CSH4" s="41"/>
      <c r="CSI4" s="41"/>
      <c r="CSJ4" s="41"/>
      <c r="CSK4" s="41"/>
      <c r="CSL4" s="41"/>
      <c r="CSM4" s="41"/>
      <c r="CSN4" s="41"/>
      <c r="CSO4" s="41"/>
      <c r="CSP4" s="41"/>
      <c r="CSQ4" s="41"/>
      <c r="CSR4" s="41"/>
      <c r="CSS4" s="41"/>
      <c r="CST4" s="41"/>
      <c r="CSU4" s="41"/>
      <c r="CSV4" s="41"/>
      <c r="CSW4" s="41"/>
      <c r="CSX4" s="41"/>
      <c r="CSY4" s="41"/>
      <c r="CSZ4" s="41"/>
      <c r="CTA4" s="41"/>
      <c r="CTB4" s="41"/>
      <c r="CTC4" s="41"/>
      <c r="CTD4" s="41"/>
      <c r="CTE4" s="41"/>
      <c r="CTF4" s="41"/>
      <c r="CTG4" s="41"/>
      <c r="CTH4" s="41"/>
      <c r="CTI4" s="41"/>
      <c r="CTJ4" s="41"/>
      <c r="CTK4" s="41"/>
      <c r="CTL4" s="41"/>
      <c r="CTM4" s="41"/>
      <c r="CTN4" s="41"/>
      <c r="CTO4" s="41"/>
      <c r="CTP4" s="41"/>
      <c r="CTQ4" s="41"/>
      <c r="CTR4" s="41"/>
      <c r="CTS4" s="41"/>
      <c r="CTT4" s="41"/>
      <c r="CTU4" s="41"/>
      <c r="CTV4" s="41"/>
      <c r="CTW4" s="41"/>
      <c r="CTX4" s="41"/>
      <c r="CTY4" s="41"/>
      <c r="CTZ4" s="41"/>
      <c r="CUA4" s="41"/>
      <c r="CUB4" s="41"/>
      <c r="CUC4" s="41"/>
      <c r="CUD4" s="41"/>
      <c r="CUE4" s="41"/>
      <c r="CUF4" s="41"/>
      <c r="CUG4" s="41"/>
      <c r="CUH4" s="41"/>
      <c r="CUI4" s="41"/>
      <c r="CUJ4" s="41"/>
      <c r="CUK4" s="41"/>
      <c r="CUL4" s="41"/>
      <c r="CUM4" s="41"/>
      <c r="CUN4" s="41"/>
      <c r="CUO4" s="41"/>
      <c r="CUP4" s="41"/>
      <c r="CUQ4" s="41"/>
      <c r="CUR4" s="41"/>
      <c r="CUS4" s="41"/>
      <c r="CUT4" s="41"/>
      <c r="CUU4" s="41"/>
      <c r="CUV4" s="41"/>
      <c r="CUW4" s="41"/>
      <c r="CUX4" s="41"/>
      <c r="CUY4" s="41"/>
      <c r="CUZ4" s="41"/>
      <c r="CVA4" s="41"/>
      <c r="CVB4" s="41"/>
      <c r="CVC4" s="41"/>
      <c r="CVD4" s="41"/>
      <c r="CVE4" s="41"/>
      <c r="CVF4" s="41"/>
      <c r="CVG4" s="41"/>
      <c r="CVH4" s="41"/>
      <c r="CVI4" s="41"/>
      <c r="CVJ4" s="41"/>
      <c r="CVK4" s="41"/>
      <c r="CVL4" s="41"/>
      <c r="CVM4" s="41"/>
      <c r="CVN4" s="41"/>
      <c r="CVO4" s="41"/>
      <c r="CVP4" s="41"/>
      <c r="CVQ4" s="41"/>
      <c r="CVR4" s="41"/>
      <c r="CVS4" s="41"/>
      <c r="CVT4" s="41"/>
      <c r="CVU4" s="41"/>
      <c r="CVV4" s="41"/>
      <c r="CVW4" s="41"/>
      <c r="CVX4" s="41"/>
      <c r="CVY4" s="41"/>
      <c r="CVZ4" s="41"/>
      <c r="CWA4" s="41"/>
      <c r="CWB4" s="41"/>
      <c r="CWC4" s="41"/>
      <c r="CWD4" s="41"/>
      <c r="CWE4" s="41"/>
      <c r="CWF4" s="41"/>
      <c r="CWG4" s="41"/>
      <c r="CWH4" s="41"/>
      <c r="CWI4" s="41"/>
      <c r="CWJ4" s="41"/>
      <c r="CWK4" s="41"/>
      <c r="CWL4" s="41"/>
      <c r="CWM4" s="41"/>
      <c r="CWN4" s="41"/>
      <c r="CWO4" s="41"/>
      <c r="CWP4" s="41"/>
      <c r="CWQ4" s="41"/>
      <c r="CWR4" s="41"/>
      <c r="CWS4" s="41"/>
      <c r="CWT4" s="41"/>
      <c r="CWU4" s="41"/>
      <c r="CWV4" s="41"/>
      <c r="CWW4" s="41"/>
      <c r="CWX4" s="41"/>
      <c r="CWY4" s="41"/>
      <c r="CWZ4" s="41"/>
      <c r="CXA4" s="41"/>
      <c r="CXB4" s="41"/>
      <c r="CXC4" s="41"/>
      <c r="CXD4" s="41"/>
      <c r="CXE4" s="41"/>
      <c r="CXF4" s="41"/>
      <c r="CXG4" s="41"/>
      <c r="CXH4" s="41"/>
      <c r="CXI4" s="41"/>
      <c r="CXJ4" s="41"/>
      <c r="CXK4" s="41"/>
      <c r="CXL4" s="41"/>
      <c r="CXM4" s="41"/>
      <c r="CXN4" s="41"/>
      <c r="CXO4" s="41"/>
      <c r="CXP4" s="41"/>
      <c r="CXQ4" s="41"/>
      <c r="CXR4" s="41"/>
      <c r="CXS4" s="41"/>
      <c r="CXT4" s="41"/>
      <c r="CXU4" s="41"/>
      <c r="CXV4" s="41"/>
      <c r="CXW4" s="41"/>
      <c r="CXX4" s="41"/>
      <c r="CXY4" s="41"/>
      <c r="CXZ4" s="41"/>
      <c r="CYA4" s="41"/>
      <c r="CYB4" s="41"/>
      <c r="CYC4" s="41"/>
      <c r="CYD4" s="41"/>
      <c r="CYE4" s="41"/>
      <c r="CYF4" s="41"/>
      <c r="CYG4" s="41"/>
      <c r="CYH4" s="41"/>
      <c r="CYI4" s="41"/>
      <c r="CYJ4" s="41"/>
      <c r="CYK4" s="41"/>
      <c r="CYL4" s="41"/>
      <c r="CYM4" s="41"/>
      <c r="CYN4" s="41"/>
      <c r="CYO4" s="41"/>
      <c r="CYP4" s="41"/>
      <c r="CYQ4" s="41"/>
      <c r="CYR4" s="41"/>
      <c r="CYS4" s="41"/>
      <c r="CYT4" s="41"/>
      <c r="CYU4" s="41"/>
      <c r="CYV4" s="41"/>
      <c r="CYW4" s="41"/>
      <c r="CYX4" s="41"/>
      <c r="CYY4" s="41"/>
      <c r="CYZ4" s="41"/>
      <c r="CZA4" s="41"/>
      <c r="CZB4" s="41"/>
      <c r="CZC4" s="41"/>
      <c r="CZD4" s="41"/>
      <c r="CZE4" s="41"/>
      <c r="CZF4" s="41"/>
      <c r="CZG4" s="41"/>
      <c r="CZH4" s="41"/>
      <c r="CZI4" s="41"/>
      <c r="CZJ4" s="41"/>
      <c r="CZK4" s="41"/>
      <c r="CZL4" s="41"/>
      <c r="CZM4" s="41"/>
      <c r="CZN4" s="41"/>
      <c r="CZO4" s="41"/>
      <c r="CZP4" s="41"/>
      <c r="CZQ4" s="41"/>
      <c r="CZR4" s="41"/>
      <c r="CZS4" s="41"/>
      <c r="CZT4" s="41"/>
      <c r="CZU4" s="41"/>
      <c r="CZV4" s="41"/>
      <c r="CZW4" s="41"/>
      <c r="CZX4" s="41"/>
      <c r="CZY4" s="41"/>
      <c r="CZZ4" s="41"/>
      <c r="DAA4" s="41"/>
      <c r="DAB4" s="41"/>
      <c r="DAC4" s="41"/>
      <c r="DAD4" s="41"/>
      <c r="DAE4" s="41"/>
      <c r="DAF4" s="41"/>
      <c r="DAG4" s="41"/>
      <c r="DAH4" s="41"/>
      <c r="DAI4" s="41"/>
      <c r="DAJ4" s="41"/>
      <c r="DAK4" s="41"/>
      <c r="DAL4" s="41"/>
      <c r="DAM4" s="41"/>
      <c r="DAN4" s="41"/>
      <c r="DAO4" s="41"/>
      <c r="DAP4" s="41"/>
      <c r="DAQ4" s="41"/>
      <c r="DAR4" s="41"/>
      <c r="DAS4" s="41"/>
      <c r="DAT4" s="41"/>
      <c r="DAU4" s="41"/>
      <c r="DAV4" s="41"/>
      <c r="DAW4" s="41"/>
      <c r="DAX4" s="41"/>
      <c r="DAY4" s="41"/>
      <c r="DAZ4" s="41"/>
      <c r="DBA4" s="41"/>
      <c r="DBB4" s="41"/>
      <c r="DBC4" s="41"/>
      <c r="DBD4" s="41"/>
      <c r="DBE4" s="41"/>
      <c r="DBF4" s="41"/>
      <c r="DBG4" s="41"/>
      <c r="DBH4" s="41"/>
      <c r="DBI4" s="41"/>
      <c r="DBJ4" s="41"/>
      <c r="DBK4" s="41"/>
      <c r="DBL4" s="41"/>
      <c r="DBM4" s="41"/>
      <c r="DBN4" s="41"/>
      <c r="DBO4" s="41"/>
      <c r="DBP4" s="41"/>
      <c r="DBQ4" s="41"/>
      <c r="DBR4" s="41"/>
      <c r="DBS4" s="41"/>
      <c r="DBT4" s="41"/>
      <c r="DBU4" s="41"/>
      <c r="DBV4" s="41"/>
      <c r="DBW4" s="41"/>
      <c r="DBX4" s="41"/>
      <c r="DBY4" s="41"/>
      <c r="DBZ4" s="41"/>
      <c r="DCA4" s="41"/>
      <c r="DCB4" s="41"/>
      <c r="DCC4" s="41"/>
      <c r="DCD4" s="41"/>
      <c r="DCE4" s="41"/>
      <c r="DCF4" s="41"/>
      <c r="DCG4" s="41"/>
      <c r="DCH4" s="41"/>
      <c r="DCI4" s="41"/>
      <c r="DCJ4" s="41"/>
      <c r="DCK4" s="41"/>
      <c r="DCL4" s="41"/>
      <c r="DCM4" s="41"/>
      <c r="DCN4" s="41"/>
      <c r="DCO4" s="41"/>
      <c r="DCP4" s="41"/>
      <c r="DCQ4" s="41"/>
      <c r="DCR4" s="41"/>
      <c r="DCS4" s="41"/>
      <c r="DCT4" s="41"/>
      <c r="DCU4" s="41"/>
      <c r="DCV4" s="41"/>
      <c r="DCW4" s="41"/>
      <c r="DCX4" s="41"/>
      <c r="DCY4" s="41"/>
      <c r="DCZ4" s="41"/>
      <c r="DDA4" s="41"/>
      <c r="DDB4" s="41"/>
      <c r="DDC4" s="41"/>
      <c r="DDD4" s="41"/>
      <c r="DDE4" s="41"/>
      <c r="DDF4" s="41"/>
      <c r="DDG4" s="41"/>
      <c r="DDH4" s="41"/>
      <c r="DDI4" s="41"/>
      <c r="DDJ4" s="41"/>
      <c r="DDK4" s="41"/>
      <c r="DDL4" s="41"/>
      <c r="DDM4" s="41"/>
      <c r="DDN4" s="41"/>
      <c r="DDO4" s="41"/>
      <c r="DDP4" s="41"/>
      <c r="DDQ4" s="41"/>
      <c r="DDR4" s="41"/>
      <c r="DDS4" s="41"/>
      <c r="DDT4" s="41"/>
      <c r="DDU4" s="41"/>
      <c r="DDV4" s="41"/>
      <c r="DDW4" s="41"/>
      <c r="DDX4" s="41"/>
      <c r="DDY4" s="41"/>
      <c r="DDZ4" s="41"/>
      <c r="DEA4" s="41"/>
      <c r="DEB4" s="41"/>
      <c r="DEC4" s="41"/>
      <c r="DED4" s="41"/>
      <c r="DEE4" s="41"/>
      <c r="DEF4" s="41"/>
      <c r="DEG4" s="41"/>
      <c r="DEH4" s="41"/>
      <c r="DEI4" s="41"/>
      <c r="DEJ4" s="41"/>
      <c r="DEK4" s="41"/>
      <c r="DEL4" s="41"/>
      <c r="DEM4" s="41"/>
      <c r="DEN4" s="41"/>
      <c r="DEO4" s="41"/>
      <c r="DEP4" s="41"/>
      <c r="DEQ4" s="41"/>
      <c r="DER4" s="41"/>
      <c r="DES4" s="41"/>
      <c r="DET4" s="41"/>
      <c r="DEU4" s="41"/>
      <c r="DEV4" s="41"/>
      <c r="DEW4" s="41"/>
      <c r="DEX4" s="41"/>
      <c r="DEY4" s="41"/>
      <c r="DEZ4" s="41"/>
      <c r="DFA4" s="41"/>
      <c r="DFB4" s="41"/>
      <c r="DFC4" s="41"/>
      <c r="DFD4" s="41"/>
      <c r="DFE4" s="41"/>
      <c r="DFF4" s="41"/>
      <c r="DFG4" s="41"/>
      <c r="DFH4" s="41"/>
      <c r="DFI4" s="41"/>
      <c r="DFJ4" s="41"/>
      <c r="DFK4" s="41"/>
      <c r="DFL4" s="41"/>
      <c r="DFM4" s="41"/>
      <c r="DFN4" s="41"/>
      <c r="DFO4" s="41"/>
      <c r="DFP4" s="41"/>
      <c r="DFQ4" s="41"/>
      <c r="DFR4" s="41"/>
      <c r="DFS4" s="41"/>
      <c r="DFT4" s="41"/>
      <c r="DFU4" s="41"/>
      <c r="DFV4" s="41"/>
      <c r="DFW4" s="41"/>
      <c r="DFX4" s="41"/>
      <c r="DFY4" s="41"/>
      <c r="DFZ4" s="41"/>
      <c r="DGA4" s="41"/>
      <c r="DGB4" s="41"/>
      <c r="DGC4" s="41"/>
      <c r="DGD4" s="41"/>
      <c r="DGE4" s="41"/>
      <c r="DGF4" s="41"/>
      <c r="DGG4" s="41"/>
      <c r="DGH4" s="41"/>
      <c r="DGI4" s="41"/>
      <c r="DGJ4" s="41"/>
      <c r="DGK4" s="41"/>
      <c r="DGL4" s="41"/>
      <c r="DGM4" s="41"/>
      <c r="DGN4" s="41"/>
      <c r="DGO4" s="41"/>
      <c r="DGP4" s="41"/>
      <c r="DGQ4" s="41"/>
      <c r="DGR4" s="41"/>
      <c r="DGS4" s="41"/>
      <c r="DGT4" s="41"/>
      <c r="DGU4" s="41"/>
      <c r="DGV4" s="41"/>
      <c r="DGW4" s="41"/>
      <c r="DGX4" s="41"/>
      <c r="DGY4" s="41"/>
      <c r="DGZ4" s="41"/>
      <c r="DHA4" s="41"/>
      <c r="DHB4" s="41"/>
      <c r="DHC4" s="41"/>
      <c r="DHD4" s="41"/>
      <c r="DHE4" s="41"/>
      <c r="DHF4" s="41"/>
      <c r="DHG4" s="41"/>
      <c r="DHH4" s="41"/>
      <c r="DHI4" s="41"/>
      <c r="DHJ4" s="41"/>
      <c r="DHK4" s="41"/>
      <c r="DHL4" s="41"/>
      <c r="DHM4" s="41"/>
      <c r="DHN4" s="41"/>
      <c r="DHO4" s="41"/>
      <c r="DHP4" s="41"/>
      <c r="DHQ4" s="41"/>
      <c r="DHR4" s="41"/>
      <c r="DHS4" s="41"/>
      <c r="DHT4" s="41"/>
      <c r="DHU4" s="41"/>
      <c r="DHV4" s="41"/>
      <c r="DHW4" s="41"/>
      <c r="DHX4" s="41"/>
      <c r="DHY4" s="41"/>
      <c r="DHZ4" s="41"/>
      <c r="DIA4" s="41"/>
      <c r="DIB4" s="41"/>
      <c r="DIC4" s="41"/>
      <c r="DID4" s="41"/>
      <c r="DIE4" s="41"/>
      <c r="DIF4" s="41"/>
      <c r="DIG4" s="41"/>
      <c r="DIH4" s="41"/>
      <c r="DII4" s="41"/>
      <c r="DIJ4" s="41"/>
      <c r="DIK4" s="41"/>
      <c r="DIL4" s="41"/>
      <c r="DIM4" s="41"/>
      <c r="DIN4" s="41"/>
      <c r="DIO4" s="41"/>
      <c r="DIP4" s="41"/>
      <c r="DIQ4" s="41"/>
      <c r="DIR4" s="41"/>
      <c r="DIS4" s="41"/>
      <c r="DIT4" s="41"/>
      <c r="DIU4" s="41"/>
      <c r="DIV4" s="41"/>
      <c r="DIW4" s="41"/>
      <c r="DIX4" s="41"/>
      <c r="DIY4" s="41"/>
      <c r="DIZ4" s="41"/>
      <c r="DJA4" s="41"/>
      <c r="DJB4" s="41"/>
      <c r="DJC4" s="41"/>
      <c r="DJD4" s="41"/>
      <c r="DJE4" s="41"/>
      <c r="DJF4" s="41"/>
      <c r="DJG4" s="41"/>
      <c r="DJH4" s="41"/>
      <c r="DJI4" s="41"/>
      <c r="DJJ4" s="41"/>
      <c r="DJK4" s="41"/>
      <c r="DJL4" s="41"/>
      <c r="DJM4" s="41"/>
      <c r="DJN4" s="41"/>
      <c r="DJO4" s="41"/>
      <c r="DJP4" s="41"/>
      <c r="DJQ4" s="41"/>
      <c r="DJR4" s="41"/>
      <c r="DJS4" s="41"/>
      <c r="DJT4" s="41"/>
      <c r="DJU4" s="41"/>
      <c r="DJV4" s="41"/>
      <c r="DJW4" s="41"/>
      <c r="DJX4" s="41"/>
      <c r="DJY4" s="41"/>
      <c r="DJZ4" s="41"/>
      <c r="DKA4" s="41"/>
      <c r="DKB4" s="41"/>
      <c r="DKC4" s="41"/>
      <c r="DKD4" s="41"/>
      <c r="DKE4" s="41"/>
      <c r="DKF4" s="41"/>
      <c r="DKG4" s="41"/>
      <c r="DKH4" s="41"/>
      <c r="DKI4" s="41"/>
      <c r="DKJ4" s="41"/>
      <c r="DKK4" s="41"/>
      <c r="DKL4" s="41"/>
      <c r="DKM4" s="41"/>
      <c r="DKN4" s="41"/>
      <c r="DKO4" s="41"/>
      <c r="DKP4" s="41"/>
      <c r="DKQ4" s="41"/>
      <c r="DKR4" s="41"/>
      <c r="DKS4" s="41"/>
      <c r="DKT4" s="41"/>
      <c r="DKU4" s="41"/>
      <c r="DKV4" s="41"/>
      <c r="DKW4" s="41"/>
      <c r="DKX4" s="41"/>
      <c r="DKY4" s="41"/>
      <c r="DKZ4" s="41"/>
      <c r="DLA4" s="41"/>
      <c r="DLB4" s="41"/>
      <c r="DLC4" s="41"/>
      <c r="DLD4" s="41"/>
      <c r="DLE4" s="41"/>
      <c r="DLF4" s="41"/>
      <c r="DLG4" s="41"/>
      <c r="DLH4" s="41"/>
      <c r="DLI4" s="41"/>
      <c r="DLJ4" s="41"/>
      <c r="DLK4" s="41"/>
      <c r="DLL4" s="41"/>
      <c r="DLM4" s="41"/>
      <c r="DLN4" s="41"/>
      <c r="DLO4" s="41"/>
      <c r="DLP4" s="41"/>
      <c r="DLQ4" s="41"/>
      <c r="DLR4" s="41"/>
      <c r="DLS4" s="41"/>
      <c r="DLT4" s="41"/>
      <c r="DLU4" s="41"/>
      <c r="DLV4" s="41"/>
      <c r="DLW4" s="41"/>
      <c r="DLX4" s="41"/>
      <c r="DLY4" s="41"/>
      <c r="DLZ4" s="41"/>
      <c r="DMA4" s="41"/>
      <c r="DMB4" s="41"/>
      <c r="DMC4" s="41"/>
      <c r="DMD4" s="41"/>
      <c r="DME4" s="41"/>
      <c r="DMF4" s="41"/>
      <c r="DMG4" s="41"/>
      <c r="DMH4" s="41"/>
      <c r="DMI4" s="41"/>
      <c r="DMJ4" s="41"/>
      <c r="DMK4" s="41"/>
      <c r="DML4" s="41"/>
      <c r="DMM4" s="41"/>
      <c r="DMN4" s="41"/>
      <c r="DMO4" s="41"/>
      <c r="DMP4" s="41"/>
      <c r="DMQ4" s="41"/>
      <c r="DMR4" s="41"/>
      <c r="DMS4" s="41"/>
      <c r="DMT4" s="41"/>
      <c r="DMU4" s="41"/>
      <c r="DMV4" s="41"/>
      <c r="DMW4" s="41"/>
      <c r="DMX4" s="41"/>
      <c r="DMY4" s="41"/>
      <c r="DMZ4" s="41"/>
      <c r="DNA4" s="41"/>
      <c r="DNB4" s="41"/>
      <c r="DNC4" s="41"/>
      <c r="DND4" s="41"/>
      <c r="DNE4" s="41"/>
      <c r="DNF4" s="41"/>
      <c r="DNG4" s="41"/>
      <c r="DNH4" s="41"/>
      <c r="DNI4" s="41"/>
      <c r="DNJ4" s="41"/>
      <c r="DNK4" s="41"/>
      <c r="DNL4" s="41"/>
      <c r="DNM4" s="41"/>
      <c r="DNN4" s="41"/>
      <c r="DNO4" s="41"/>
      <c r="DNP4" s="41"/>
      <c r="DNQ4" s="41"/>
      <c r="DNR4" s="41"/>
      <c r="DNS4" s="41"/>
      <c r="DNT4" s="41"/>
      <c r="DNU4" s="41"/>
      <c r="DNV4" s="41"/>
      <c r="DNW4" s="41"/>
      <c r="DNX4" s="41"/>
      <c r="DNY4" s="41"/>
      <c r="DNZ4" s="41"/>
      <c r="DOA4" s="41"/>
      <c r="DOB4" s="41"/>
      <c r="DOC4" s="41"/>
      <c r="DOD4" s="41"/>
      <c r="DOE4" s="41"/>
      <c r="DOF4" s="41"/>
      <c r="DOG4" s="41"/>
      <c r="DOH4" s="41"/>
      <c r="DOI4" s="41"/>
      <c r="DOJ4" s="41"/>
      <c r="DOK4" s="41"/>
      <c r="DOL4" s="41"/>
      <c r="DOM4" s="41"/>
      <c r="DON4" s="41"/>
      <c r="DOO4" s="41"/>
      <c r="DOP4" s="41"/>
      <c r="DOQ4" s="41"/>
      <c r="DOR4" s="41"/>
      <c r="DOS4" s="41"/>
      <c r="DOT4" s="41"/>
      <c r="DOU4" s="41"/>
      <c r="DOV4" s="41"/>
      <c r="DOW4" s="41"/>
      <c r="DOX4" s="41"/>
      <c r="DOY4" s="41"/>
      <c r="DOZ4" s="41"/>
      <c r="DPA4" s="41"/>
      <c r="DPB4" s="41"/>
      <c r="DPC4" s="41"/>
      <c r="DPD4" s="41"/>
      <c r="DPE4" s="41"/>
      <c r="DPF4" s="41"/>
      <c r="DPG4" s="41"/>
      <c r="DPH4" s="41"/>
      <c r="DPI4" s="41"/>
      <c r="DPJ4" s="41"/>
      <c r="DPK4" s="41"/>
      <c r="DPL4" s="41"/>
      <c r="DPM4" s="41"/>
      <c r="DPN4" s="41"/>
      <c r="DPO4" s="41"/>
      <c r="DPP4" s="41"/>
      <c r="DPQ4" s="41"/>
      <c r="DPR4" s="41"/>
      <c r="DPS4" s="41"/>
      <c r="DPT4" s="41"/>
      <c r="DPU4" s="41"/>
      <c r="DPV4" s="41"/>
      <c r="DPW4" s="41"/>
      <c r="DPX4" s="41"/>
      <c r="DPY4" s="41"/>
      <c r="DPZ4" s="41"/>
      <c r="DQA4" s="41"/>
      <c r="DQB4" s="41"/>
      <c r="DQC4" s="41"/>
      <c r="DQD4" s="41"/>
      <c r="DQE4" s="41"/>
      <c r="DQF4" s="41"/>
      <c r="DQG4" s="41"/>
      <c r="DQH4" s="41"/>
      <c r="DQI4" s="41"/>
      <c r="DQJ4" s="41"/>
      <c r="DQK4" s="41"/>
      <c r="DQL4" s="41"/>
      <c r="DQM4" s="41"/>
      <c r="DQN4" s="41"/>
      <c r="DQO4" s="41"/>
      <c r="DQP4" s="41"/>
      <c r="DQQ4" s="41"/>
      <c r="DQR4" s="41"/>
      <c r="DQS4" s="41"/>
      <c r="DQT4" s="41"/>
      <c r="DQU4" s="41"/>
      <c r="DQV4" s="41"/>
      <c r="DQW4" s="41"/>
      <c r="DQX4" s="41"/>
      <c r="DQY4" s="41"/>
      <c r="DQZ4" s="41"/>
      <c r="DRA4" s="41"/>
      <c r="DRB4" s="41"/>
      <c r="DRC4" s="41"/>
      <c r="DRD4" s="41"/>
      <c r="DRE4" s="41"/>
      <c r="DRF4" s="41"/>
      <c r="DRG4" s="41"/>
      <c r="DRH4" s="41"/>
      <c r="DRI4" s="41"/>
      <c r="DRJ4" s="41"/>
      <c r="DRK4" s="41"/>
      <c r="DRL4" s="41"/>
      <c r="DRM4" s="41"/>
      <c r="DRN4" s="41"/>
      <c r="DRO4" s="41"/>
      <c r="DRP4" s="41"/>
      <c r="DRQ4" s="41"/>
      <c r="DRR4" s="41"/>
      <c r="DRS4" s="41"/>
      <c r="DRT4" s="41"/>
      <c r="DRU4" s="41"/>
      <c r="DRV4" s="41"/>
      <c r="DRW4" s="41"/>
      <c r="DRX4" s="41"/>
      <c r="DRY4" s="41"/>
      <c r="DRZ4" s="41"/>
      <c r="DSA4" s="41"/>
      <c r="DSB4" s="41"/>
      <c r="DSC4" s="41"/>
      <c r="DSD4" s="41"/>
      <c r="DSE4" s="41"/>
      <c r="DSF4" s="41"/>
      <c r="DSG4" s="41"/>
      <c r="DSH4" s="41"/>
      <c r="DSI4" s="41"/>
      <c r="DSJ4" s="41"/>
      <c r="DSK4" s="41"/>
      <c r="DSL4" s="41"/>
      <c r="DSM4" s="41"/>
      <c r="DSN4" s="41"/>
      <c r="DSO4" s="41"/>
      <c r="DSP4" s="41"/>
      <c r="DSQ4" s="41"/>
      <c r="DSR4" s="41"/>
      <c r="DSS4" s="41"/>
      <c r="DST4" s="41"/>
      <c r="DSU4" s="41"/>
      <c r="DSV4" s="41"/>
      <c r="DSW4" s="41"/>
      <c r="DSX4" s="41"/>
      <c r="DSY4" s="41"/>
      <c r="DSZ4" s="41"/>
      <c r="DTA4" s="41"/>
      <c r="DTB4" s="41"/>
      <c r="DTC4" s="41"/>
      <c r="DTD4" s="41"/>
      <c r="DTE4" s="41"/>
      <c r="DTF4" s="41"/>
      <c r="DTG4" s="41"/>
      <c r="DTH4" s="41"/>
      <c r="DTI4" s="41"/>
      <c r="DTJ4" s="41"/>
      <c r="DTK4" s="41"/>
      <c r="DTL4" s="41"/>
      <c r="DTM4" s="41"/>
      <c r="DTN4" s="41"/>
      <c r="DTO4" s="41"/>
      <c r="DTP4" s="41"/>
      <c r="DTQ4" s="41"/>
      <c r="DTR4" s="41"/>
      <c r="DTS4" s="41"/>
      <c r="DTT4" s="41"/>
      <c r="DTU4" s="41"/>
      <c r="DTV4" s="41"/>
      <c r="DTW4" s="41"/>
      <c r="DTX4" s="41"/>
      <c r="DTY4" s="41"/>
      <c r="DTZ4" s="41"/>
      <c r="DUA4" s="41"/>
      <c r="DUB4" s="41"/>
      <c r="DUC4" s="41"/>
      <c r="DUD4" s="41"/>
      <c r="DUE4" s="41"/>
      <c r="DUF4" s="41"/>
      <c r="DUG4" s="41"/>
      <c r="DUH4" s="41"/>
      <c r="DUI4" s="41"/>
      <c r="DUJ4" s="41"/>
      <c r="DUK4" s="41"/>
      <c r="DUL4" s="41"/>
      <c r="DUM4" s="41"/>
      <c r="DUN4" s="41"/>
      <c r="DUO4" s="41"/>
      <c r="DUP4" s="41"/>
      <c r="DUQ4" s="41"/>
      <c r="DUR4" s="41"/>
      <c r="DUS4" s="41"/>
      <c r="DUT4" s="41"/>
      <c r="DUU4" s="41"/>
      <c r="DUV4" s="41"/>
      <c r="DUW4" s="41"/>
      <c r="DUX4" s="41"/>
      <c r="DUY4" s="41"/>
      <c r="DUZ4" s="41"/>
      <c r="DVA4" s="41"/>
      <c r="DVB4" s="41"/>
      <c r="DVC4" s="41"/>
      <c r="DVD4" s="41"/>
      <c r="DVE4" s="41"/>
      <c r="DVF4" s="41"/>
      <c r="DVG4" s="41"/>
      <c r="DVH4" s="41"/>
      <c r="DVI4" s="41"/>
      <c r="DVJ4" s="41"/>
      <c r="DVK4" s="41"/>
      <c r="DVL4" s="41"/>
      <c r="DVM4" s="41"/>
      <c r="DVN4" s="41"/>
      <c r="DVO4" s="41"/>
      <c r="DVP4" s="41"/>
      <c r="DVQ4" s="41"/>
      <c r="DVR4" s="41"/>
      <c r="DVS4" s="41"/>
      <c r="DVT4" s="41"/>
      <c r="DVU4" s="41"/>
      <c r="DVV4" s="41"/>
      <c r="DVW4" s="41"/>
      <c r="DVX4" s="41"/>
      <c r="DVY4" s="41"/>
      <c r="DVZ4" s="41"/>
      <c r="DWA4" s="41"/>
      <c r="DWB4" s="41"/>
      <c r="DWC4" s="41"/>
      <c r="DWD4" s="41"/>
      <c r="DWE4" s="41"/>
      <c r="DWF4" s="41"/>
      <c r="DWG4" s="41"/>
      <c r="DWH4" s="41"/>
      <c r="DWI4" s="41"/>
      <c r="DWJ4" s="41"/>
      <c r="DWK4" s="41"/>
      <c r="DWL4" s="41"/>
      <c r="DWM4" s="41"/>
      <c r="DWN4" s="41"/>
      <c r="DWO4" s="41"/>
      <c r="DWP4" s="41"/>
      <c r="DWQ4" s="41"/>
      <c r="DWR4" s="41"/>
      <c r="DWS4" s="41"/>
      <c r="DWT4" s="41"/>
      <c r="DWU4" s="41"/>
      <c r="DWV4" s="41"/>
      <c r="DWW4" s="41"/>
      <c r="DWX4" s="41"/>
      <c r="DWY4" s="41"/>
      <c r="DWZ4" s="41"/>
      <c r="DXA4" s="41"/>
      <c r="DXB4" s="41"/>
      <c r="DXC4" s="41"/>
      <c r="DXD4" s="41"/>
      <c r="DXE4" s="41"/>
      <c r="DXF4" s="41"/>
      <c r="DXG4" s="41"/>
      <c r="DXH4" s="41"/>
      <c r="DXI4" s="41"/>
      <c r="DXJ4" s="41"/>
      <c r="DXK4" s="41"/>
      <c r="DXL4" s="41"/>
      <c r="DXM4" s="41"/>
      <c r="DXN4" s="41"/>
      <c r="DXO4" s="41"/>
      <c r="DXP4" s="41"/>
      <c r="DXQ4" s="41"/>
      <c r="DXR4" s="41"/>
      <c r="DXS4" s="41"/>
      <c r="DXT4" s="41"/>
      <c r="DXU4" s="41"/>
      <c r="DXV4" s="41"/>
      <c r="DXW4" s="41"/>
      <c r="DXX4" s="41"/>
      <c r="DXY4" s="41"/>
      <c r="DXZ4" s="41"/>
      <c r="DYA4" s="41"/>
      <c r="DYB4" s="41"/>
      <c r="DYC4" s="41"/>
      <c r="DYD4" s="41"/>
      <c r="DYE4" s="41"/>
      <c r="DYF4" s="41"/>
      <c r="DYG4" s="41"/>
      <c r="DYH4" s="41"/>
      <c r="DYI4" s="41"/>
      <c r="DYJ4" s="41"/>
      <c r="DYK4" s="41"/>
      <c r="DYL4" s="41"/>
      <c r="DYM4" s="41"/>
      <c r="DYN4" s="41"/>
      <c r="DYO4" s="41"/>
      <c r="DYP4" s="41"/>
      <c r="DYQ4" s="41"/>
      <c r="DYR4" s="41"/>
      <c r="DYS4" s="41"/>
      <c r="DYT4" s="41"/>
      <c r="DYU4" s="41"/>
      <c r="DYV4" s="41"/>
      <c r="DYW4" s="41"/>
      <c r="DYX4" s="41"/>
      <c r="DYY4" s="41"/>
      <c r="DYZ4" s="41"/>
      <c r="DZA4" s="41"/>
      <c r="DZB4" s="41"/>
      <c r="DZC4" s="41"/>
      <c r="DZD4" s="41"/>
      <c r="DZE4" s="41"/>
      <c r="DZF4" s="41"/>
      <c r="DZG4" s="41"/>
      <c r="DZH4" s="41"/>
      <c r="DZI4" s="41"/>
      <c r="DZJ4" s="41"/>
      <c r="DZK4" s="41"/>
      <c r="DZL4" s="41"/>
      <c r="DZM4" s="41"/>
      <c r="DZN4" s="41"/>
      <c r="DZO4" s="41"/>
      <c r="DZP4" s="41"/>
      <c r="DZQ4" s="41"/>
      <c r="DZR4" s="41"/>
      <c r="DZS4" s="41"/>
      <c r="DZT4" s="41"/>
      <c r="DZU4" s="41"/>
      <c r="DZV4" s="41"/>
      <c r="DZW4" s="41"/>
      <c r="DZX4" s="41"/>
      <c r="DZY4" s="41"/>
      <c r="DZZ4" s="41"/>
      <c r="EAA4" s="41"/>
      <c r="EAB4" s="41"/>
      <c r="EAC4" s="41"/>
      <c r="EAD4" s="41"/>
      <c r="EAE4" s="41"/>
      <c r="EAF4" s="41"/>
      <c r="EAG4" s="41"/>
      <c r="EAH4" s="41"/>
      <c r="EAI4" s="41"/>
      <c r="EAJ4" s="41"/>
      <c r="EAK4" s="41"/>
      <c r="EAL4" s="41"/>
      <c r="EAM4" s="41"/>
      <c r="EAN4" s="41"/>
      <c r="EAO4" s="41"/>
      <c r="EAP4" s="41"/>
      <c r="EAQ4" s="41"/>
      <c r="EAR4" s="41"/>
      <c r="EAS4" s="41"/>
      <c r="EAT4" s="41"/>
      <c r="EAU4" s="41"/>
      <c r="EAV4" s="41"/>
      <c r="EAW4" s="41"/>
      <c r="EAX4" s="41"/>
      <c r="EAY4" s="41"/>
      <c r="EAZ4" s="41"/>
      <c r="EBA4" s="41"/>
      <c r="EBB4" s="41"/>
      <c r="EBC4" s="41"/>
      <c r="EBD4" s="41"/>
      <c r="EBE4" s="41"/>
      <c r="EBF4" s="41"/>
      <c r="EBG4" s="41"/>
      <c r="EBH4" s="41"/>
      <c r="EBI4" s="41"/>
      <c r="EBJ4" s="41"/>
      <c r="EBK4" s="41"/>
      <c r="EBL4" s="41"/>
      <c r="EBM4" s="41"/>
      <c r="EBN4" s="41"/>
      <c r="EBO4" s="41"/>
      <c r="EBP4" s="41"/>
      <c r="EBQ4" s="41"/>
      <c r="EBR4" s="41"/>
      <c r="EBS4" s="41"/>
      <c r="EBT4" s="41"/>
      <c r="EBU4" s="41"/>
      <c r="EBV4" s="41"/>
      <c r="EBW4" s="41"/>
      <c r="EBX4" s="41"/>
      <c r="EBY4" s="41"/>
      <c r="EBZ4" s="41"/>
      <c r="ECA4" s="41"/>
      <c r="ECB4" s="41"/>
      <c r="ECC4" s="41"/>
      <c r="ECD4" s="41"/>
      <c r="ECE4" s="41"/>
      <c r="ECF4" s="41"/>
      <c r="ECG4" s="41"/>
      <c r="ECH4" s="41"/>
      <c r="ECI4" s="41"/>
      <c r="ECJ4" s="41"/>
      <c r="ECK4" s="41"/>
      <c r="ECL4" s="41"/>
      <c r="ECM4" s="41"/>
      <c r="ECN4" s="41"/>
      <c r="ECO4" s="41"/>
      <c r="ECP4" s="41"/>
      <c r="ECQ4" s="41"/>
      <c r="ECR4" s="41"/>
      <c r="ECS4" s="41"/>
      <c r="ECT4" s="41"/>
      <c r="ECU4" s="41"/>
      <c r="ECV4" s="41"/>
      <c r="ECW4" s="41"/>
      <c r="ECX4" s="41"/>
      <c r="ECY4" s="41"/>
      <c r="ECZ4" s="41"/>
      <c r="EDA4" s="41"/>
      <c r="EDB4" s="41"/>
      <c r="EDC4" s="41"/>
      <c r="EDD4" s="41"/>
      <c r="EDE4" s="41"/>
      <c r="EDF4" s="41"/>
      <c r="EDG4" s="41"/>
      <c r="EDH4" s="41"/>
      <c r="EDI4" s="41"/>
      <c r="EDJ4" s="41"/>
      <c r="EDK4" s="41"/>
      <c r="EDL4" s="41"/>
      <c r="EDM4" s="41"/>
      <c r="EDN4" s="41"/>
      <c r="EDO4" s="41"/>
      <c r="EDP4" s="41"/>
      <c r="EDQ4" s="41"/>
      <c r="EDR4" s="41"/>
      <c r="EDS4" s="41"/>
      <c r="EDT4" s="41"/>
      <c r="EDU4" s="41"/>
      <c r="EDV4" s="41"/>
      <c r="EDW4" s="41"/>
      <c r="EDX4" s="41"/>
      <c r="EDY4" s="41"/>
      <c r="EDZ4" s="41"/>
      <c r="EEA4" s="41"/>
      <c r="EEB4" s="41"/>
      <c r="EEC4" s="41"/>
      <c r="EED4" s="41"/>
      <c r="EEE4" s="41"/>
      <c r="EEF4" s="41"/>
      <c r="EEG4" s="41"/>
      <c r="EEH4" s="41"/>
      <c r="EEI4" s="41"/>
      <c r="EEJ4" s="41"/>
      <c r="EEK4" s="41"/>
      <c r="EEL4" s="41"/>
      <c r="EEM4" s="41"/>
      <c r="EEN4" s="41"/>
      <c r="EEO4" s="41"/>
      <c r="EEP4" s="41"/>
      <c r="EEQ4" s="41"/>
      <c r="EER4" s="41"/>
      <c r="EES4" s="41"/>
      <c r="EET4" s="41"/>
      <c r="EEU4" s="41"/>
      <c r="EEV4" s="41"/>
      <c r="EEW4" s="41"/>
      <c r="EEX4" s="41"/>
      <c r="EEY4" s="41"/>
      <c r="EEZ4" s="41"/>
      <c r="EFA4" s="41"/>
      <c r="EFB4" s="41"/>
      <c r="EFC4" s="41"/>
      <c r="EFD4" s="41"/>
      <c r="EFE4" s="41"/>
      <c r="EFF4" s="41"/>
      <c r="EFG4" s="41"/>
      <c r="EFH4" s="41"/>
      <c r="EFI4" s="41"/>
      <c r="EFJ4" s="41"/>
      <c r="EFK4" s="41"/>
      <c r="EFL4" s="41"/>
      <c r="EFM4" s="41"/>
      <c r="EFN4" s="41"/>
      <c r="EFO4" s="41"/>
      <c r="EFP4" s="41"/>
      <c r="EFQ4" s="41"/>
      <c r="EFR4" s="41"/>
      <c r="EFS4" s="41"/>
      <c r="EFT4" s="41"/>
      <c r="EFU4" s="41"/>
      <c r="EFV4" s="41"/>
      <c r="EFW4" s="41"/>
      <c r="EFX4" s="41"/>
      <c r="EFY4" s="41"/>
      <c r="EFZ4" s="41"/>
      <c r="EGA4" s="41"/>
      <c r="EGB4" s="41"/>
      <c r="EGC4" s="41"/>
      <c r="EGD4" s="41"/>
      <c r="EGE4" s="41"/>
      <c r="EGF4" s="41"/>
      <c r="EGG4" s="41"/>
      <c r="EGH4" s="41"/>
      <c r="EGI4" s="41"/>
      <c r="EGJ4" s="41"/>
      <c r="EGK4" s="41"/>
      <c r="EGL4" s="41"/>
      <c r="EGM4" s="41"/>
      <c r="EGN4" s="41"/>
      <c r="EGO4" s="41"/>
      <c r="EGP4" s="41"/>
      <c r="EGQ4" s="41"/>
      <c r="EGR4" s="41"/>
      <c r="EGS4" s="41"/>
      <c r="EGT4" s="41"/>
      <c r="EGU4" s="41"/>
      <c r="EGV4" s="41"/>
      <c r="EGW4" s="41"/>
      <c r="EGX4" s="41"/>
      <c r="EGY4" s="41"/>
      <c r="EGZ4" s="41"/>
      <c r="EHA4" s="41"/>
      <c r="EHB4" s="41"/>
      <c r="EHC4" s="41"/>
      <c r="EHD4" s="41"/>
      <c r="EHE4" s="41"/>
      <c r="EHF4" s="41"/>
      <c r="EHG4" s="41"/>
      <c r="EHH4" s="41"/>
      <c r="EHI4" s="41"/>
      <c r="EHJ4" s="41"/>
      <c r="EHK4" s="41"/>
      <c r="EHL4" s="41"/>
      <c r="EHM4" s="41"/>
      <c r="EHN4" s="41"/>
      <c r="EHO4" s="41"/>
      <c r="EHP4" s="41"/>
      <c r="EHQ4" s="41"/>
      <c r="EHR4" s="41"/>
      <c r="EHS4" s="41"/>
      <c r="EHT4" s="41"/>
      <c r="EHU4" s="41"/>
      <c r="EHV4" s="41"/>
      <c r="EHW4" s="41"/>
      <c r="EHX4" s="41"/>
      <c r="EHY4" s="41"/>
      <c r="EHZ4" s="41"/>
      <c r="EIA4" s="41"/>
      <c r="EIB4" s="41"/>
      <c r="EIC4" s="41"/>
      <c r="EID4" s="41"/>
      <c r="EIE4" s="41"/>
      <c r="EIF4" s="41"/>
      <c r="EIG4" s="41"/>
      <c r="EIH4" s="41"/>
      <c r="EII4" s="41"/>
      <c r="EIJ4" s="41"/>
      <c r="EIK4" s="41"/>
      <c r="EIL4" s="41"/>
      <c r="EIM4" s="41"/>
      <c r="EIN4" s="41"/>
      <c r="EIO4" s="41"/>
      <c r="EIP4" s="41"/>
      <c r="EIQ4" s="41"/>
      <c r="EIR4" s="41"/>
      <c r="EIS4" s="41"/>
      <c r="EIT4" s="41"/>
      <c r="EIU4" s="41"/>
      <c r="EIV4" s="41"/>
      <c r="EIW4" s="41"/>
      <c r="EIX4" s="41"/>
      <c r="EIY4" s="41"/>
      <c r="EIZ4" s="41"/>
      <c r="EJA4" s="41"/>
      <c r="EJB4" s="41"/>
      <c r="EJC4" s="41"/>
      <c r="EJD4" s="41"/>
      <c r="EJE4" s="41"/>
      <c r="EJF4" s="41"/>
      <c r="EJG4" s="41"/>
      <c r="EJH4" s="41"/>
      <c r="EJI4" s="41"/>
      <c r="EJJ4" s="41"/>
      <c r="EJK4" s="41"/>
      <c r="EJL4" s="41"/>
      <c r="EJM4" s="41"/>
      <c r="EJN4" s="41"/>
      <c r="EJO4" s="41"/>
      <c r="EJP4" s="41"/>
      <c r="EJQ4" s="41"/>
      <c r="EJR4" s="41"/>
      <c r="EJS4" s="41"/>
      <c r="EJT4" s="41"/>
      <c r="EJU4" s="41"/>
      <c r="EJV4" s="41"/>
      <c r="EJW4" s="41"/>
      <c r="EJX4" s="41"/>
      <c r="EJY4" s="41"/>
      <c r="EJZ4" s="41"/>
      <c r="EKA4" s="41"/>
      <c r="EKB4" s="41"/>
      <c r="EKC4" s="41"/>
      <c r="EKD4" s="41"/>
      <c r="EKE4" s="41"/>
      <c r="EKF4" s="41"/>
      <c r="EKG4" s="41"/>
      <c r="EKH4" s="41"/>
      <c r="EKI4" s="41"/>
      <c r="EKJ4" s="41"/>
      <c r="EKK4" s="41"/>
      <c r="EKL4" s="41"/>
      <c r="EKM4" s="41"/>
      <c r="EKN4" s="41"/>
      <c r="EKO4" s="41"/>
      <c r="EKP4" s="41"/>
      <c r="EKQ4" s="41"/>
      <c r="EKR4" s="41"/>
      <c r="EKS4" s="41"/>
      <c r="EKT4" s="41"/>
      <c r="EKU4" s="41"/>
      <c r="EKV4" s="41"/>
      <c r="EKW4" s="41"/>
      <c r="EKX4" s="41"/>
      <c r="EKY4" s="41"/>
      <c r="EKZ4" s="41"/>
      <c r="ELA4" s="41"/>
      <c r="ELB4" s="41"/>
      <c r="ELC4" s="41"/>
      <c r="ELD4" s="41"/>
      <c r="ELE4" s="41"/>
      <c r="ELF4" s="41"/>
      <c r="ELG4" s="41"/>
      <c r="ELH4" s="41"/>
      <c r="ELI4" s="41"/>
      <c r="ELJ4" s="41"/>
      <c r="ELK4" s="41"/>
      <c r="ELL4" s="41"/>
      <c r="ELM4" s="41"/>
      <c r="ELN4" s="41"/>
      <c r="ELO4" s="41"/>
      <c r="ELP4" s="41"/>
      <c r="ELQ4" s="41"/>
      <c r="ELR4" s="41"/>
      <c r="ELS4" s="41"/>
      <c r="ELT4" s="41"/>
      <c r="ELU4" s="41"/>
      <c r="ELV4" s="41"/>
      <c r="ELW4" s="41"/>
      <c r="ELX4" s="41"/>
      <c r="ELY4" s="41"/>
      <c r="ELZ4" s="41"/>
      <c r="EMA4" s="41"/>
      <c r="EMB4" s="41"/>
      <c r="EMC4" s="41"/>
      <c r="EMD4" s="41"/>
      <c r="EME4" s="41"/>
      <c r="EMF4" s="41"/>
      <c r="EMG4" s="41"/>
      <c r="EMH4" s="41"/>
      <c r="EMI4" s="41"/>
      <c r="EMJ4" s="41"/>
      <c r="EMK4" s="41"/>
      <c r="EML4" s="41"/>
      <c r="EMM4" s="41"/>
      <c r="EMN4" s="41"/>
      <c r="EMO4" s="41"/>
      <c r="EMP4" s="41"/>
      <c r="EMQ4" s="41"/>
      <c r="EMR4" s="41"/>
      <c r="EMS4" s="41"/>
      <c r="EMT4" s="41"/>
      <c r="EMU4" s="41"/>
      <c r="EMV4" s="41"/>
      <c r="EMW4" s="41"/>
      <c r="EMX4" s="41"/>
      <c r="EMY4" s="41"/>
      <c r="EMZ4" s="41"/>
      <c r="ENA4" s="41"/>
      <c r="ENB4" s="41"/>
      <c r="ENC4" s="41"/>
      <c r="END4" s="41"/>
      <c r="ENE4" s="41"/>
      <c r="ENF4" s="41"/>
      <c r="ENG4" s="41"/>
      <c r="ENH4" s="41"/>
      <c r="ENI4" s="41"/>
      <c r="ENJ4" s="41"/>
      <c r="ENK4" s="41"/>
      <c r="ENL4" s="41"/>
      <c r="ENM4" s="41"/>
      <c r="ENN4" s="41"/>
      <c r="ENO4" s="41"/>
      <c r="ENP4" s="41"/>
      <c r="ENQ4" s="41"/>
      <c r="ENR4" s="41"/>
      <c r="ENS4" s="41"/>
      <c r="ENT4" s="41"/>
      <c r="ENU4" s="41"/>
      <c r="ENV4" s="41"/>
      <c r="ENW4" s="41"/>
      <c r="ENX4" s="41"/>
      <c r="ENY4" s="41"/>
      <c r="ENZ4" s="41"/>
      <c r="EOA4" s="41"/>
      <c r="EOB4" s="41"/>
      <c r="EOC4" s="41"/>
      <c r="EOD4" s="41"/>
      <c r="EOE4" s="41"/>
      <c r="EOF4" s="41"/>
      <c r="EOG4" s="41"/>
      <c r="EOH4" s="41"/>
      <c r="EOI4" s="41"/>
      <c r="EOJ4" s="41"/>
      <c r="EOK4" s="41"/>
      <c r="EOL4" s="41"/>
      <c r="EOM4" s="41"/>
      <c r="EON4" s="41"/>
      <c r="EOO4" s="41"/>
      <c r="EOP4" s="41"/>
      <c r="EOQ4" s="41"/>
      <c r="EOR4" s="41"/>
      <c r="EOS4" s="41"/>
      <c r="EOT4" s="41"/>
      <c r="EOU4" s="41"/>
      <c r="EOV4" s="41"/>
      <c r="EOW4" s="41"/>
      <c r="EOX4" s="41"/>
      <c r="EOY4" s="41"/>
      <c r="EOZ4" s="41"/>
      <c r="EPA4" s="41"/>
      <c r="EPB4" s="41"/>
      <c r="EPC4" s="41"/>
      <c r="EPD4" s="41"/>
      <c r="EPE4" s="41"/>
      <c r="EPF4" s="41"/>
      <c r="EPG4" s="41"/>
      <c r="EPH4" s="41"/>
      <c r="EPI4" s="41"/>
      <c r="EPJ4" s="41"/>
      <c r="EPK4" s="41"/>
      <c r="EPL4" s="41"/>
      <c r="EPM4" s="41"/>
      <c r="EPN4" s="41"/>
      <c r="EPO4" s="41"/>
      <c r="EPP4" s="41"/>
      <c r="EPQ4" s="41"/>
      <c r="EPR4" s="41"/>
      <c r="EPS4" s="41"/>
      <c r="EPT4" s="41"/>
      <c r="EPU4" s="41"/>
      <c r="EPV4" s="41"/>
      <c r="EPW4" s="41"/>
      <c r="EPX4" s="41"/>
      <c r="EPY4" s="41"/>
      <c r="EPZ4" s="41"/>
      <c r="EQA4" s="41"/>
      <c r="EQB4" s="41"/>
      <c r="EQC4" s="41"/>
      <c r="EQD4" s="41"/>
      <c r="EQE4" s="41"/>
      <c r="EQF4" s="41"/>
      <c r="EQG4" s="41"/>
      <c r="EQH4" s="41"/>
      <c r="EQI4" s="41"/>
      <c r="EQJ4" s="41"/>
      <c r="EQK4" s="41"/>
      <c r="EQL4" s="41"/>
      <c r="EQM4" s="41"/>
      <c r="EQN4" s="41"/>
      <c r="EQO4" s="41"/>
      <c r="EQP4" s="41"/>
      <c r="EQQ4" s="41"/>
      <c r="EQR4" s="41"/>
      <c r="EQS4" s="41"/>
      <c r="EQT4" s="41"/>
      <c r="EQU4" s="41"/>
      <c r="EQV4" s="41"/>
      <c r="EQW4" s="41"/>
      <c r="EQX4" s="41"/>
      <c r="EQY4" s="41"/>
      <c r="EQZ4" s="41"/>
      <c r="ERA4" s="41"/>
      <c r="ERB4" s="41"/>
      <c r="ERC4" s="41"/>
      <c r="ERD4" s="41"/>
      <c r="ERE4" s="41"/>
      <c r="ERF4" s="41"/>
      <c r="ERG4" s="41"/>
      <c r="ERH4" s="41"/>
      <c r="ERI4" s="41"/>
      <c r="ERJ4" s="41"/>
      <c r="ERK4" s="41"/>
      <c r="ERL4" s="41"/>
      <c r="ERM4" s="41"/>
      <c r="ERN4" s="41"/>
      <c r="ERO4" s="41"/>
      <c r="ERP4" s="41"/>
      <c r="ERQ4" s="41"/>
      <c r="ERR4" s="41"/>
      <c r="ERS4" s="41"/>
      <c r="ERT4" s="41"/>
      <c r="ERU4" s="41"/>
      <c r="ERV4" s="41"/>
      <c r="ERW4" s="41"/>
      <c r="ERX4" s="41"/>
      <c r="ERY4" s="41"/>
      <c r="ERZ4" s="41"/>
      <c r="ESA4" s="41"/>
      <c r="ESB4" s="41"/>
      <c r="ESC4" s="41"/>
      <c r="ESD4" s="41"/>
      <c r="ESE4" s="41"/>
      <c r="ESF4" s="41"/>
      <c r="ESG4" s="41"/>
      <c r="ESH4" s="41"/>
      <c r="ESI4" s="41"/>
      <c r="ESJ4" s="41"/>
      <c r="ESK4" s="41"/>
      <c r="ESL4" s="41"/>
      <c r="ESM4" s="41"/>
      <c r="ESN4" s="41"/>
      <c r="ESO4" s="41"/>
      <c r="ESP4" s="41"/>
      <c r="ESQ4" s="41"/>
      <c r="ESR4" s="41"/>
      <c r="ESS4" s="41"/>
      <c r="EST4" s="41"/>
      <c r="ESU4" s="41"/>
      <c r="ESV4" s="41"/>
      <c r="ESW4" s="41"/>
      <c r="ESX4" s="41"/>
      <c r="ESY4" s="41"/>
      <c r="ESZ4" s="41"/>
      <c r="ETA4" s="41"/>
      <c r="ETB4" s="41"/>
      <c r="ETC4" s="41"/>
      <c r="ETD4" s="41"/>
      <c r="ETE4" s="41"/>
      <c r="ETF4" s="41"/>
      <c r="ETG4" s="41"/>
      <c r="ETH4" s="41"/>
      <c r="ETI4" s="41"/>
      <c r="ETJ4" s="41"/>
      <c r="ETK4" s="41"/>
      <c r="ETL4" s="41"/>
      <c r="ETM4" s="41"/>
      <c r="ETN4" s="41"/>
      <c r="ETO4" s="41"/>
      <c r="ETP4" s="41"/>
      <c r="ETQ4" s="41"/>
      <c r="ETR4" s="41"/>
      <c r="ETS4" s="41"/>
      <c r="ETT4" s="41"/>
      <c r="ETU4" s="41"/>
      <c r="ETV4" s="41"/>
      <c r="ETW4" s="41"/>
      <c r="ETX4" s="41"/>
      <c r="ETY4" s="41"/>
      <c r="ETZ4" s="41"/>
      <c r="EUA4" s="41"/>
      <c r="EUB4" s="41"/>
      <c r="EUC4" s="41"/>
      <c r="EUD4" s="41"/>
      <c r="EUE4" s="41"/>
      <c r="EUF4" s="41"/>
      <c r="EUG4" s="41"/>
      <c r="EUH4" s="41"/>
      <c r="EUI4" s="41"/>
      <c r="EUJ4" s="41"/>
      <c r="EUK4" s="41"/>
      <c r="EUL4" s="41"/>
      <c r="EUM4" s="41"/>
      <c r="EUN4" s="41"/>
      <c r="EUO4" s="41"/>
      <c r="EUP4" s="41"/>
      <c r="EUQ4" s="41"/>
      <c r="EUR4" s="41"/>
      <c r="EUS4" s="41"/>
      <c r="EUT4" s="41"/>
      <c r="EUU4" s="41"/>
      <c r="EUV4" s="41"/>
      <c r="EUW4" s="41"/>
      <c r="EUX4" s="41"/>
      <c r="EUY4" s="41"/>
      <c r="EUZ4" s="41"/>
      <c r="EVA4" s="41"/>
      <c r="EVB4" s="41"/>
      <c r="EVC4" s="41"/>
      <c r="EVD4" s="41"/>
      <c r="EVE4" s="41"/>
      <c r="EVF4" s="41"/>
      <c r="EVG4" s="41"/>
      <c r="EVH4" s="41"/>
      <c r="EVI4" s="41"/>
      <c r="EVJ4" s="41"/>
      <c r="EVK4" s="41"/>
      <c r="EVL4" s="41"/>
      <c r="EVM4" s="41"/>
      <c r="EVN4" s="41"/>
      <c r="EVO4" s="41"/>
      <c r="EVP4" s="41"/>
      <c r="EVQ4" s="41"/>
      <c r="EVR4" s="41"/>
      <c r="EVS4" s="41"/>
      <c r="EVT4" s="41"/>
      <c r="EVU4" s="41"/>
      <c r="EVV4" s="41"/>
      <c r="EVW4" s="41"/>
      <c r="EVX4" s="41"/>
      <c r="EVY4" s="41"/>
      <c r="EVZ4" s="41"/>
      <c r="EWA4" s="41"/>
      <c r="EWB4" s="41"/>
      <c r="EWC4" s="41"/>
      <c r="EWD4" s="41"/>
      <c r="EWE4" s="41"/>
      <c r="EWF4" s="41"/>
      <c r="EWG4" s="41"/>
      <c r="EWH4" s="41"/>
      <c r="EWI4" s="41"/>
      <c r="EWJ4" s="41"/>
      <c r="EWK4" s="41"/>
      <c r="EWL4" s="41"/>
      <c r="EWM4" s="41"/>
      <c r="EWN4" s="41"/>
      <c r="EWO4" s="41"/>
      <c r="EWP4" s="41"/>
      <c r="EWQ4" s="41"/>
      <c r="EWR4" s="41"/>
      <c r="EWS4" s="41"/>
      <c r="EWT4" s="41"/>
      <c r="EWU4" s="41"/>
      <c r="EWV4" s="41"/>
      <c r="EWW4" s="41"/>
      <c r="EWX4" s="41"/>
      <c r="EWY4" s="41"/>
      <c r="EWZ4" s="41"/>
      <c r="EXA4" s="41"/>
      <c r="EXB4" s="41"/>
      <c r="EXC4" s="41"/>
      <c r="EXD4" s="41"/>
      <c r="EXE4" s="41"/>
      <c r="EXF4" s="41"/>
      <c r="EXG4" s="41"/>
      <c r="EXH4" s="41"/>
      <c r="EXI4" s="41"/>
      <c r="EXJ4" s="41"/>
      <c r="EXK4" s="41"/>
      <c r="EXL4" s="41"/>
      <c r="EXM4" s="41"/>
      <c r="EXN4" s="41"/>
      <c r="EXO4" s="41"/>
      <c r="EXP4" s="41"/>
      <c r="EXQ4" s="41"/>
      <c r="EXR4" s="41"/>
      <c r="EXS4" s="41"/>
      <c r="EXT4" s="41"/>
      <c r="EXU4" s="41"/>
      <c r="EXV4" s="41"/>
      <c r="EXW4" s="41"/>
      <c r="EXX4" s="41"/>
      <c r="EXY4" s="41"/>
      <c r="EXZ4" s="41"/>
      <c r="EYA4" s="41"/>
      <c r="EYB4" s="41"/>
      <c r="EYC4" s="41"/>
      <c r="EYD4" s="41"/>
      <c r="EYE4" s="41"/>
      <c r="EYF4" s="41"/>
      <c r="EYG4" s="41"/>
      <c r="EYH4" s="41"/>
      <c r="EYI4" s="41"/>
      <c r="EYJ4" s="41"/>
      <c r="EYK4" s="41"/>
      <c r="EYL4" s="41"/>
      <c r="EYM4" s="41"/>
      <c r="EYN4" s="41"/>
      <c r="EYO4" s="41"/>
      <c r="EYP4" s="41"/>
      <c r="EYQ4" s="41"/>
      <c r="EYR4" s="41"/>
      <c r="EYS4" s="41"/>
      <c r="EYT4" s="41"/>
      <c r="EYU4" s="41"/>
      <c r="EYV4" s="41"/>
      <c r="EYW4" s="41"/>
      <c r="EYX4" s="41"/>
      <c r="EYY4" s="41"/>
      <c r="EYZ4" s="41"/>
      <c r="EZA4" s="41"/>
      <c r="EZB4" s="41"/>
      <c r="EZC4" s="41"/>
      <c r="EZD4" s="41"/>
      <c r="EZE4" s="41"/>
      <c r="EZF4" s="41"/>
      <c r="EZG4" s="41"/>
      <c r="EZH4" s="41"/>
      <c r="EZI4" s="41"/>
      <c r="EZJ4" s="41"/>
      <c r="EZK4" s="41"/>
      <c r="EZL4" s="41"/>
      <c r="EZM4" s="41"/>
      <c r="EZN4" s="41"/>
      <c r="EZO4" s="41"/>
      <c r="EZP4" s="41"/>
      <c r="EZQ4" s="41"/>
      <c r="EZR4" s="41"/>
      <c r="EZS4" s="41"/>
      <c r="EZT4" s="41"/>
      <c r="EZU4" s="41"/>
      <c r="EZV4" s="41"/>
      <c r="EZW4" s="41"/>
      <c r="EZX4" s="41"/>
      <c r="EZY4" s="41"/>
      <c r="EZZ4" s="41"/>
      <c r="FAA4" s="41"/>
      <c r="FAB4" s="41"/>
      <c r="FAC4" s="41"/>
      <c r="FAD4" s="41"/>
      <c r="FAE4" s="41"/>
      <c r="FAF4" s="41"/>
      <c r="FAG4" s="41"/>
      <c r="FAH4" s="41"/>
      <c r="FAI4" s="41"/>
      <c r="FAJ4" s="41"/>
      <c r="FAK4" s="41"/>
      <c r="FAL4" s="41"/>
      <c r="FAM4" s="41"/>
      <c r="FAN4" s="41"/>
      <c r="FAO4" s="41"/>
      <c r="FAP4" s="41"/>
      <c r="FAQ4" s="41"/>
      <c r="FAR4" s="41"/>
      <c r="FAS4" s="41"/>
      <c r="FAT4" s="41"/>
      <c r="FAU4" s="41"/>
      <c r="FAV4" s="41"/>
      <c r="FAW4" s="41"/>
      <c r="FAX4" s="41"/>
      <c r="FAY4" s="41"/>
      <c r="FAZ4" s="41"/>
      <c r="FBA4" s="41"/>
      <c r="FBB4" s="41"/>
      <c r="FBC4" s="41"/>
      <c r="FBD4" s="41"/>
      <c r="FBE4" s="41"/>
      <c r="FBF4" s="41"/>
      <c r="FBG4" s="41"/>
      <c r="FBH4" s="41"/>
      <c r="FBI4" s="41"/>
      <c r="FBJ4" s="41"/>
      <c r="FBK4" s="41"/>
      <c r="FBL4" s="41"/>
      <c r="FBM4" s="41"/>
      <c r="FBN4" s="41"/>
      <c r="FBO4" s="41"/>
      <c r="FBP4" s="41"/>
      <c r="FBQ4" s="41"/>
      <c r="FBR4" s="41"/>
      <c r="FBS4" s="41"/>
      <c r="FBT4" s="41"/>
      <c r="FBU4" s="41"/>
      <c r="FBV4" s="41"/>
      <c r="FBW4" s="41"/>
      <c r="FBX4" s="41"/>
      <c r="FBY4" s="41"/>
      <c r="FBZ4" s="41"/>
      <c r="FCA4" s="41"/>
      <c r="FCB4" s="41"/>
      <c r="FCC4" s="41"/>
      <c r="FCD4" s="41"/>
      <c r="FCE4" s="41"/>
      <c r="FCF4" s="41"/>
      <c r="FCG4" s="41"/>
      <c r="FCH4" s="41"/>
      <c r="FCI4" s="41"/>
      <c r="FCJ4" s="41"/>
      <c r="FCK4" s="41"/>
      <c r="FCL4" s="41"/>
      <c r="FCM4" s="41"/>
      <c r="FCN4" s="41"/>
      <c r="FCO4" s="41"/>
      <c r="FCP4" s="41"/>
      <c r="FCQ4" s="41"/>
      <c r="FCR4" s="41"/>
      <c r="FCS4" s="41"/>
      <c r="FCT4" s="41"/>
      <c r="FCU4" s="41"/>
      <c r="FCV4" s="41"/>
      <c r="FCW4" s="41"/>
      <c r="FCX4" s="41"/>
      <c r="FCY4" s="41"/>
      <c r="FCZ4" s="41"/>
      <c r="FDA4" s="41"/>
      <c r="FDB4" s="41"/>
      <c r="FDC4" s="41"/>
      <c r="FDD4" s="41"/>
      <c r="FDE4" s="41"/>
      <c r="FDF4" s="41"/>
      <c r="FDG4" s="41"/>
      <c r="FDH4" s="41"/>
      <c r="FDI4" s="41"/>
      <c r="FDJ4" s="41"/>
      <c r="FDK4" s="41"/>
      <c r="FDL4" s="41"/>
      <c r="FDM4" s="41"/>
      <c r="FDN4" s="41"/>
      <c r="FDO4" s="41"/>
      <c r="FDP4" s="41"/>
      <c r="FDQ4" s="41"/>
      <c r="FDR4" s="41"/>
      <c r="FDS4" s="41"/>
      <c r="FDT4" s="41"/>
      <c r="FDU4" s="41"/>
      <c r="FDV4" s="41"/>
      <c r="FDW4" s="41"/>
      <c r="FDX4" s="41"/>
      <c r="FDY4" s="41"/>
      <c r="FDZ4" s="41"/>
      <c r="FEA4" s="41"/>
      <c r="FEB4" s="41"/>
      <c r="FEC4" s="41"/>
      <c r="FED4" s="41"/>
      <c r="FEE4" s="41"/>
      <c r="FEF4" s="41"/>
      <c r="FEG4" s="41"/>
      <c r="FEH4" s="41"/>
      <c r="FEI4" s="41"/>
      <c r="FEJ4" s="41"/>
      <c r="FEK4" s="41"/>
      <c r="FEL4" s="41"/>
      <c r="FEM4" s="41"/>
      <c r="FEN4" s="41"/>
      <c r="FEO4" s="41"/>
      <c r="FEP4" s="41"/>
      <c r="FEQ4" s="41"/>
      <c r="FER4" s="41"/>
      <c r="FES4" s="41"/>
      <c r="FET4" s="41"/>
      <c r="FEU4" s="41"/>
      <c r="FEV4" s="41"/>
      <c r="FEW4" s="41"/>
      <c r="FEX4" s="41"/>
      <c r="FEY4" s="41"/>
      <c r="FEZ4" s="41"/>
      <c r="FFA4" s="41"/>
      <c r="FFB4" s="41"/>
      <c r="FFC4" s="41"/>
      <c r="FFD4" s="41"/>
      <c r="FFE4" s="41"/>
      <c r="FFF4" s="41"/>
      <c r="FFG4" s="41"/>
      <c r="FFH4" s="41"/>
      <c r="FFI4" s="41"/>
      <c r="FFJ4" s="41"/>
      <c r="FFK4" s="41"/>
      <c r="FFL4" s="41"/>
      <c r="FFM4" s="41"/>
      <c r="FFN4" s="41"/>
      <c r="FFO4" s="41"/>
      <c r="FFP4" s="41"/>
      <c r="FFQ4" s="41"/>
      <c r="FFR4" s="41"/>
      <c r="FFS4" s="41"/>
      <c r="FFT4" s="41"/>
      <c r="FFU4" s="41"/>
      <c r="FFV4" s="41"/>
      <c r="FFW4" s="41"/>
      <c r="FFX4" s="41"/>
      <c r="FFY4" s="41"/>
      <c r="FFZ4" s="41"/>
      <c r="FGA4" s="41"/>
      <c r="FGB4" s="41"/>
      <c r="FGC4" s="41"/>
      <c r="FGD4" s="41"/>
      <c r="FGE4" s="41"/>
      <c r="FGF4" s="41"/>
      <c r="FGG4" s="41"/>
      <c r="FGH4" s="41"/>
      <c r="FGI4" s="41"/>
      <c r="FGJ4" s="41"/>
      <c r="FGK4" s="41"/>
      <c r="FGL4" s="41"/>
      <c r="FGM4" s="41"/>
      <c r="FGN4" s="41"/>
      <c r="FGO4" s="41"/>
      <c r="FGP4" s="41"/>
      <c r="FGQ4" s="41"/>
      <c r="FGR4" s="41"/>
      <c r="FGS4" s="41"/>
      <c r="FGT4" s="41"/>
      <c r="FGU4" s="41"/>
      <c r="FGV4" s="41"/>
      <c r="FGW4" s="41"/>
      <c r="FGX4" s="41"/>
      <c r="FGY4" s="41"/>
      <c r="FGZ4" s="41"/>
      <c r="FHA4" s="41"/>
      <c r="FHB4" s="41"/>
      <c r="FHC4" s="41"/>
      <c r="FHD4" s="41"/>
      <c r="FHE4" s="41"/>
      <c r="FHF4" s="41"/>
      <c r="FHG4" s="41"/>
      <c r="FHH4" s="41"/>
      <c r="FHI4" s="41"/>
      <c r="FHJ4" s="41"/>
      <c r="FHK4" s="41"/>
      <c r="FHL4" s="41"/>
      <c r="FHM4" s="41"/>
      <c r="FHN4" s="41"/>
      <c r="FHO4" s="41"/>
      <c r="FHP4" s="41"/>
      <c r="FHQ4" s="41"/>
      <c r="FHR4" s="41"/>
      <c r="FHS4" s="41"/>
      <c r="FHT4" s="41"/>
      <c r="FHU4" s="41"/>
      <c r="FHV4" s="41"/>
      <c r="FHW4" s="41"/>
      <c r="FHX4" s="41"/>
      <c r="FHY4" s="41"/>
      <c r="FHZ4" s="41"/>
      <c r="FIA4" s="41"/>
      <c r="FIB4" s="41"/>
      <c r="FIC4" s="41"/>
      <c r="FID4" s="41"/>
      <c r="FIE4" s="41"/>
      <c r="FIF4" s="41"/>
      <c r="FIG4" s="41"/>
      <c r="FIH4" s="41"/>
      <c r="FII4" s="41"/>
      <c r="FIJ4" s="41"/>
      <c r="FIK4" s="41"/>
      <c r="FIL4" s="41"/>
      <c r="FIM4" s="41"/>
      <c r="FIN4" s="41"/>
      <c r="FIO4" s="41"/>
      <c r="FIP4" s="41"/>
      <c r="FIQ4" s="41"/>
      <c r="FIR4" s="41"/>
      <c r="FIS4" s="41"/>
      <c r="FIT4" s="41"/>
      <c r="FIU4" s="41"/>
      <c r="FIV4" s="41"/>
      <c r="FIW4" s="41"/>
      <c r="FIX4" s="41"/>
      <c r="FIY4" s="41"/>
      <c r="FIZ4" s="41"/>
      <c r="FJA4" s="41"/>
      <c r="FJB4" s="41"/>
      <c r="FJC4" s="41"/>
      <c r="FJD4" s="41"/>
      <c r="FJE4" s="41"/>
      <c r="FJF4" s="41"/>
      <c r="FJG4" s="41"/>
      <c r="FJH4" s="41"/>
      <c r="FJI4" s="41"/>
      <c r="FJJ4" s="41"/>
      <c r="FJK4" s="41"/>
      <c r="FJL4" s="41"/>
      <c r="FJM4" s="41"/>
      <c r="FJN4" s="41"/>
      <c r="FJO4" s="41"/>
      <c r="FJP4" s="41"/>
      <c r="FJQ4" s="41"/>
      <c r="FJR4" s="41"/>
      <c r="FJS4" s="41"/>
      <c r="FJT4" s="41"/>
      <c r="FJU4" s="41"/>
      <c r="FJV4" s="41"/>
      <c r="FJW4" s="41"/>
      <c r="FJX4" s="41"/>
      <c r="FJY4" s="41"/>
      <c r="FJZ4" s="41"/>
      <c r="FKA4" s="41"/>
      <c r="FKB4" s="41"/>
      <c r="FKC4" s="41"/>
      <c r="FKD4" s="41"/>
      <c r="FKE4" s="41"/>
      <c r="FKF4" s="41"/>
      <c r="FKG4" s="41"/>
      <c r="FKH4" s="41"/>
      <c r="FKI4" s="41"/>
      <c r="FKJ4" s="41"/>
      <c r="FKK4" s="41"/>
      <c r="FKL4" s="41"/>
      <c r="FKM4" s="41"/>
      <c r="FKN4" s="41"/>
      <c r="FKO4" s="41"/>
      <c r="FKP4" s="41"/>
      <c r="FKQ4" s="41"/>
      <c r="FKR4" s="41"/>
      <c r="FKS4" s="41"/>
      <c r="FKT4" s="41"/>
      <c r="FKU4" s="41"/>
      <c r="FKV4" s="41"/>
      <c r="FKW4" s="41"/>
      <c r="FKX4" s="41"/>
      <c r="FKY4" s="41"/>
      <c r="FKZ4" s="41"/>
      <c r="FLA4" s="41"/>
      <c r="FLB4" s="41"/>
      <c r="FLC4" s="41"/>
      <c r="FLD4" s="41"/>
      <c r="FLE4" s="41"/>
      <c r="FLF4" s="41"/>
      <c r="FLG4" s="41"/>
      <c r="FLH4" s="41"/>
      <c r="FLI4" s="41"/>
      <c r="FLJ4" s="41"/>
      <c r="FLK4" s="41"/>
      <c r="FLL4" s="41"/>
      <c r="FLM4" s="41"/>
      <c r="FLN4" s="41"/>
      <c r="FLO4" s="41"/>
      <c r="FLP4" s="41"/>
      <c r="FLQ4" s="41"/>
      <c r="FLR4" s="41"/>
      <c r="FLS4" s="41"/>
      <c r="FLT4" s="41"/>
      <c r="FLU4" s="41"/>
      <c r="FLV4" s="41"/>
      <c r="FLW4" s="41"/>
      <c r="FLX4" s="41"/>
      <c r="FLY4" s="41"/>
      <c r="FLZ4" s="41"/>
      <c r="FMA4" s="41"/>
      <c r="FMB4" s="41"/>
      <c r="FMC4" s="41"/>
      <c r="FMD4" s="41"/>
      <c r="FME4" s="41"/>
      <c r="FMF4" s="41"/>
      <c r="FMG4" s="41"/>
      <c r="FMH4" s="41"/>
      <c r="FMI4" s="41"/>
      <c r="FMJ4" s="41"/>
      <c r="FMK4" s="41"/>
      <c r="FML4" s="41"/>
      <c r="FMM4" s="41"/>
      <c r="FMN4" s="41"/>
      <c r="FMO4" s="41"/>
      <c r="FMP4" s="41"/>
      <c r="FMQ4" s="41"/>
      <c r="FMR4" s="41"/>
      <c r="FMS4" s="41"/>
      <c r="FMT4" s="41"/>
      <c r="FMU4" s="41"/>
      <c r="FMV4" s="41"/>
      <c r="FMW4" s="41"/>
      <c r="FMX4" s="41"/>
      <c r="FMY4" s="41"/>
      <c r="FMZ4" s="41"/>
      <c r="FNA4" s="41"/>
      <c r="FNB4" s="41"/>
      <c r="FNC4" s="41"/>
      <c r="FND4" s="41"/>
      <c r="FNE4" s="41"/>
      <c r="FNF4" s="41"/>
      <c r="FNG4" s="41"/>
      <c r="FNH4" s="41"/>
      <c r="FNI4" s="41"/>
      <c r="FNJ4" s="41"/>
      <c r="FNK4" s="41"/>
      <c r="FNL4" s="41"/>
      <c r="FNM4" s="41"/>
      <c r="FNN4" s="41"/>
      <c r="FNO4" s="41"/>
      <c r="FNP4" s="41"/>
      <c r="FNQ4" s="41"/>
      <c r="FNR4" s="41"/>
      <c r="FNS4" s="41"/>
      <c r="FNT4" s="41"/>
      <c r="FNU4" s="41"/>
      <c r="FNV4" s="41"/>
      <c r="FNW4" s="41"/>
      <c r="FNX4" s="41"/>
      <c r="FNY4" s="41"/>
      <c r="FNZ4" s="41"/>
      <c r="FOA4" s="41"/>
      <c r="FOB4" s="41"/>
      <c r="FOC4" s="41"/>
      <c r="FOD4" s="41"/>
      <c r="FOE4" s="41"/>
      <c r="FOF4" s="41"/>
      <c r="FOG4" s="41"/>
      <c r="FOH4" s="41"/>
      <c r="FOI4" s="41"/>
      <c r="FOJ4" s="41"/>
      <c r="FOK4" s="41"/>
      <c r="FOL4" s="41"/>
      <c r="FOM4" s="41"/>
      <c r="FON4" s="41"/>
      <c r="FOO4" s="41"/>
      <c r="FOP4" s="41"/>
      <c r="FOQ4" s="41"/>
      <c r="FOR4" s="41"/>
      <c r="FOS4" s="41"/>
      <c r="FOT4" s="41"/>
      <c r="FOU4" s="41"/>
      <c r="FOV4" s="41"/>
      <c r="FOW4" s="41"/>
      <c r="FOX4" s="41"/>
      <c r="FOY4" s="41"/>
      <c r="FOZ4" s="41"/>
      <c r="FPA4" s="41"/>
      <c r="FPB4" s="41"/>
      <c r="FPC4" s="41"/>
      <c r="FPD4" s="41"/>
      <c r="FPE4" s="41"/>
      <c r="FPF4" s="41"/>
      <c r="FPG4" s="41"/>
      <c r="FPH4" s="41"/>
      <c r="FPI4" s="41"/>
      <c r="FPJ4" s="41"/>
      <c r="FPK4" s="41"/>
      <c r="FPL4" s="41"/>
      <c r="FPM4" s="41"/>
      <c r="FPN4" s="41"/>
      <c r="FPO4" s="41"/>
      <c r="FPP4" s="41"/>
      <c r="FPQ4" s="41"/>
      <c r="FPR4" s="41"/>
      <c r="FPS4" s="41"/>
      <c r="FPT4" s="41"/>
      <c r="FPU4" s="41"/>
      <c r="FPV4" s="41"/>
      <c r="FPW4" s="41"/>
      <c r="FPX4" s="41"/>
      <c r="FPY4" s="41"/>
      <c r="FPZ4" s="41"/>
      <c r="FQA4" s="41"/>
      <c r="FQB4" s="41"/>
      <c r="FQC4" s="41"/>
      <c r="FQD4" s="41"/>
      <c r="FQE4" s="41"/>
      <c r="FQF4" s="41"/>
      <c r="FQG4" s="41"/>
      <c r="FQH4" s="41"/>
      <c r="FQI4" s="41"/>
      <c r="FQJ4" s="41"/>
      <c r="FQK4" s="41"/>
      <c r="FQL4" s="41"/>
      <c r="FQM4" s="41"/>
      <c r="FQN4" s="41"/>
      <c r="FQO4" s="41"/>
      <c r="FQP4" s="41"/>
      <c r="FQQ4" s="41"/>
      <c r="FQR4" s="41"/>
      <c r="FQS4" s="41"/>
      <c r="FQT4" s="41"/>
      <c r="FQU4" s="41"/>
      <c r="FQV4" s="41"/>
      <c r="FQW4" s="41"/>
      <c r="FQX4" s="41"/>
      <c r="FQY4" s="41"/>
      <c r="FQZ4" s="41"/>
      <c r="FRA4" s="41"/>
      <c r="FRB4" s="41"/>
      <c r="FRC4" s="41"/>
      <c r="FRD4" s="41"/>
      <c r="FRE4" s="41"/>
      <c r="FRF4" s="41"/>
      <c r="FRG4" s="41"/>
      <c r="FRH4" s="41"/>
      <c r="FRI4" s="41"/>
      <c r="FRJ4" s="41"/>
      <c r="FRK4" s="41"/>
      <c r="FRL4" s="41"/>
      <c r="FRM4" s="41"/>
      <c r="FRN4" s="41"/>
      <c r="FRO4" s="41"/>
      <c r="FRP4" s="41"/>
      <c r="FRQ4" s="41"/>
      <c r="FRR4" s="41"/>
      <c r="FRS4" s="41"/>
      <c r="FRT4" s="41"/>
      <c r="FRU4" s="41"/>
      <c r="FRV4" s="41"/>
      <c r="FRW4" s="41"/>
      <c r="FRX4" s="41"/>
      <c r="FRY4" s="41"/>
      <c r="FRZ4" s="41"/>
      <c r="FSA4" s="41"/>
      <c r="FSB4" s="41"/>
      <c r="FSC4" s="41"/>
      <c r="FSD4" s="41"/>
      <c r="FSE4" s="41"/>
      <c r="FSF4" s="41"/>
      <c r="FSG4" s="41"/>
      <c r="FSH4" s="41"/>
      <c r="FSI4" s="41"/>
      <c r="FSJ4" s="41"/>
      <c r="FSK4" s="41"/>
      <c r="FSL4" s="41"/>
      <c r="FSM4" s="41"/>
      <c r="FSN4" s="41"/>
      <c r="FSO4" s="41"/>
      <c r="FSP4" s="41"/>
      <c r="FSQ4" s="41"/>
      <c r="FSR4" s="41"/>
      <c r="FSS4" s="41"/>
      <c r="FST4" s="41"/>
      <c r="FSU4" s="41"/>
      <c r="FSV4" s="41"/>
      <c r="FSW4" s="41"/>
      <c r="FSX4" s="41"/>
      <c r="FSY4" s="41"/>
      <c r="FSZ4" s="41"/>
      <c r="FTA4" s="41"/>
      <c r="FTB4" s="41"/>
      <c r="FTC4" s="41"/>
      <c r="FTD4" s="41"/>
      <c r="FTE4" s="41"/>
      <c r="FTF4" s="41"/>
      <c r="FTG4" s="41"/>
      <c r="FTH4" s="41"/>
      <c r="FTI4" s="41"/>
      <c r="FTJ4" s="41"/>
      <c r="FTK4" s="41"/>
      <c r="FTL4" s="41"/>
      <c r="FTM4" s="41"/>
      <c r="FTN4" s="41"/>
      <c r="FTO4" s="41"/>
      <c r="FTP4" s="41"/>
      <c r="FTQ4" s="41"/>
      <c r="FTR4" s="41"/>
      <c r="FTS4" s="41"/>
      <c r="FTT4" s="41"/>
      <c r="FTU4" s="41"/>
      <c r="FTV4" s="41"/>
      <c r="FTW4" s="41"/>
      <c r="FTX4" s="41"/>
      <c r="FTY4" s="41"/>
      <c r="FTZ4" s="41"/>
      <c r="FUA4" s="41"/>
      <c r="FUB4" s="41"/>
      <c r="FUC4" s="41"/>
      <c r="FUD4" s="41"/>
      <c r="FUE4" s="41"/>
      <c r="FUF4" s="41"/>
      <c r="FUG4" s="41"/>
      <c r="FUH4" s="41"/>
      <c r="FUI4" s="41"/>
      <c r="FUJ4" s="41"/>
      <c r="FUK4" s="41"/>
      <c r="FUL4" s="41"/>
      <c r="FUM4" s="41"/>
      <c r="FUN4" s="41"/>
      <c r="FUO4" s="41"/>
      <c r="FUP4" s="41"/>
      <c r="FUQ4" s="41"/>
      <c r="FUR4" s="41"/>
      <c r="FUS4" s="41"/>
      <c r="FUT4" s="41"/>
      <c r="FUU4" s="41"/>
      <c r="FUV4" s="41"/>
      <c r="FUW4" s="41"/>
      <c r="FUX4" s="41"/>
      <c r="FUY4" s="41"/>
      <c r="FUZ4" s="41"/>
      <c r="FVA4" s="41"/>
      <c r="FVB4" s="41"/>
      <c r="FVC4" s="41"/>
      <c r="FVD4" s="41"/>
      <c r="FVE4" s="41"/>
      <c r="FVF4" s="41"/>
      <c r="FVG4" s="41"/>
      <c r="FVH4" s="41"/>
      <c r="FVI4" s="41"/>
      <c r="FVJ4" s="41"/>
      <c r="FVK4" s="41"/>
      <c r="FVL4" s="41"/>
      <c r="FVM4" s="41"/>
      <c r="FVN4" s="41"/>
      <c r="FVO4" s="41"/>
      <c r="FVP4" s="41"/>
      <c r="FVQ4" s="41"/>
      <c r="FVR4" s="41"/>
      <c r="FVS4" s="41"/>
      <c r="FVT4" s="41"/>
      <c r="FVU4" s="41"/>
      <c r="FVV4" s="41"/>
      <c r="FVW4" s="41"/>
      <c r="FVX4" s="41"/>
      <c r="FVY4" s="41"/>
      <c r="FVZ4" s="41"/>
      <c r="FWA4" s="41"/>
      <c r="FWB4" s="41"/>
      <c r="FWC4" s="41"/>
      <c r="FWD4" s="41"/>
      <c r="FWE4" s="41"/>
      <c r="FWF4" s="41"/>
      <c r="FWG4" s="41"/>
      <c r="FWH4" s="41"/>
      <c r="FWI4" s="41"/>
      <c r="FWJ4" s="41"/>
      <c r="FWK4" s="41"/>
      <c r="FWL4" s="41"/>
      <c r="FWM4" s="41"/>
      <c r="FWN4" s="41"/>
      <c r="FWO4" s="41"/>
      <c r="FWP4" s="41"/>
      <c r="FWQ4" s="41"/>
      <c r="FWR4" s="41"/>
      <c r="FWS4" s="41"/>
      <c r="FWT4" s="41"/>
      <c r="FWU4" s="41"/>
      <c r="FWV4" s="41"/>
      <c r="FWW4" s="41"/>
      <c r="FWX4" s="41"/>
      <c r="FWY4" s="41"/>
      <c r="FWZ4" s="41"/>
      <c r="FXA4" s="41"/>
      <c r="FXB4" s="41"/>
      <c r="FXC4" s="41"/>
      <c r="FXD4" s="41"/>
      <c r="FXE4" s="41"/>
      <c r="FXF4" s="41"/>
      <c r="FXG4" s="41"/>
      <c r="FXH4" s="41"/>
      <c r="FXI4" s="41"/>
      <c r="FXJ4" s="41"/>
      <c r="FXK4" s="41"/>
      <c r="FXL4" s="41"/>
      <c r="FXM4" s="41"/>
      <c r="FXN4" s="41"/>
      <c r="FXO4" s="41"/>
      <c r="FXP4" s="41"/>
      <c r="FXQ4" s="41"/>
      <c r="FXR4" s="41"/>
      <c r="FXS4" s="41"/>
      <c r="FXT4" s="41"/>
      <c r="FXU4" s="41"/>
      <c r="FXV4" s="41"/>
      <c r="FXW4" s="41"/>
      <c r="FXX4" s="41"/>
      <c r="FXY4" s="41"/>
      <c r="FXZ4" s="41"/>
      <c r="FYA4" s="41"/>
      <c r="FYB4" s="41"/>
      <c r="FYC4" s="41"/>
      <c r="FYD4" s="41"/>
      <c r="FYE4" s="41"/>
      <c r="FYF4" s="41"/>
      <c r="FYG4" s="41"/>
      <c r="FYH4" s="41"/>
      <c r="FYI4" s="41"/>
      <c r="FYJ4" s="41"/>
      <c r="FYK4" s="41"/>
      <c r="FYL4" s="41"/>
      <c r="FYM4" s="41"/>
      <c r="FYN4" s="41"/>
      <c r="FYO4" s="41"/>
      <c r="FYP4" s="41"/>
      <c r="FYQ4" s="41"/>
      <c r="FYR4" s="41"/>
      <c r="FYS4" s="41"/>
      <c r="FYT4" s="41"/>
      <c r="FYU4" s="41"/>
      <c r="FYV4" s="41"/>
      <c r="FYW4" s="41"/>
      <c r="FYX4" s="41"/>
      <c r="FYY4" s="41"/>
      <c r="FYZ4" s="41"/>
      <c r="FZA4" s="41"/>
      <c r="FZB4" s="41"/>
      <c r="FZC4" s="41"/>
      <c r="FZD4" s="41"/>
      <c r="FZE4" s="41"/>
      <c r="FZF4" s="41"/>
      <c r="FZG4" s="41"/>
      <c r="FZH4" s="41"/>
      <c r="FZI4" s="41"/>
      <c r="FZJ4" s="41"/>
      <c r="FZK4" s="41"/>
      <c r="FZL4" s="41"/>
      <c r="FZM4" s="41"/>
      <c r="FZN4" s="41"/>
      <c r="FZO4" s="41"/>
      <c r="FZP4" s="41"/>
      <c r="FZQ4" s="41"/>
      <c r="FZR4" s="41"/>
      <c r="FZS4" s="41"/>
      <c r="FZT4" s="41"/>
      <c r="FZU4" s="41"/>
      <c r="FZV4" s="41"/>
      <c r="FZW4" s="41"/>
      <c r="FZX4" s="41"/>
      <c r="FZY4" s="41"/>
      <c r="FZZ4" s="41"/>
      <c r="GAA4" s="41"/>
      <c r="GAB4" s="41"/>
      <c r="GAC4" s="41"/>
      <c r="GAD4" s="41"/>
      <c r="GAE4" s="41"/>
      <c r="GAF4" s="41"/>
      <c r="GAG4" s="41"/>
      <c r="GAH4" s="41"/>
      <c r="GAI4" s="41"/>
      <c r="GAJ4" s="41"/>
      <c r="GAK4" s="41"/>
      <c r="GAL4" s="41"/>
      <c r="GAM4" s="41"/>
      <c r="GAN4" s="41"/>
      <c r="GAO4" s="41"/>
      <c r="GAP4" s="41"/>
      <c r="GAQ4" s="41"/>
      <c r="GAR4" s="41"/>
      <c r="GAS4" s="41"/>
      <c r="GAT4" s="41"/>
      <c r="GAU4" s="41"/>
      <c r="GAV4" s="41"/>
      <c r="GAW4" s="41"/>
      <c r="GAX4" s="41"/>
      <c r="GAY4" s="41"/>
      <c r="GAZ4" s="41"/>
      <c r="GBA4" s="41"/>
      <c r="GBB4" s="41"/>
      <c r="GBC4" s="41"/>
      <c r="GBD4" s="41"/>
      <c r="GBE4" s="41"/>
      <c r="GBF4" s="41"/>
      <c r="GBG4" s="41"/>
      <c r="GBH4" s="41"/>
      <c r="GBI4" s="41"/>
      <c r="GBJ4" s="41"/>
      <c r="GBK4" s="41"/>
      <c r="GBL4" s="41"/>
      <c r="GBM4" s="41"/>
      <c r="GBN4" s="41"/>
      <c r="GBO4" s="41"/>
      <c r="GBP4" s="41"/>
      <c r="GBQ4" s="41"/>
      <c r="GBR4" s="41"/>
      <c r="GBS4" s="41"/>
      <c r="GBT4" s="41"/>
      <c r="GBU4" s="41"/>
      <c r="GBV4" s="41"/>
      <c r="GBW4" s="41"/>
      <c r="GBX4" s="41"/>
      <c r="GBY4" s="41"/>
      <c r="GBZ4" s="41"/>
      <c r="GCA4" s="41"/>
      <c r="GCB4" s="41"/>
      <c r="GCC4" s="41"/>
      <c r="GCD4" s="41"/>
      <c r="GCE4" s="41"/>
      <c r="GCF4" s="41"/>
      <c r="GCG4" s="41"/>
      <c r="GCH4" s="41"/>
      <c r="GCI4" s="41"/>
      <c r="GCJ4" s="41"/>
      <c r="GCK4" s="41"/>
      <c r="GCL4" s="41"/>
      <c r="GCM4" s="41"/>
      <c r="GCN4" s="41"/>
      <c r="GCO4" s="41"/>
      <c r="GCP4" s="41"/>
      <c r="GCQ4" s="41"/>
      <c r="GCR4" s="41"/>
      <c r="GCS4" s="41"/>
      <c r="GCT4" s="41"/>
      <c r="GCU4" s="41"/>
      <c r="GCV4" s="41"/>
      <c r="GCW4" s="41"/>
      <c r="GCX4" s="41"/>
      <c r="GCY4" s="41"/>
      <c r="GCZ4" s="41"/>
      <c r="GDA4" s="41"/>
      <c r="GDB4" s="41"/>
      <c r="GDC4" s="41"/>
      <c r="GDD4" s="41"/>
      <c r="GDE4" s="41"/>
      <c r="GDF4" s="41"/>
      <c r="GDG4" s="41"/>
      <c r="GDH4" s="41"/>
      <c r="GDI4" s="41"/>
      <c r="GDJ4" s="41"/>
      <c r="GDK4" s="41"/>
      <c r="GDL4" s="41"/>
      <c r="GDM4" s="41"/>
      <c r="GDN4" s="41"/>
      <c r="GDO4" s="41"/>
      <c r="GDP4" s="41"/>
      <c r="GDQ4" s="41"/>
      <c r="GDR4" s="41"/>
      <c r="GDS4" s="41"/>
      <c r="GDT4" s="41"/>
      <c r="GDU4" s="41"/>
      <c r="GDV4" s="41"/>
      <c r="GDW4" s="41"/>
      <c r="GDX4" s="41"/>
      <c r="GDY4" s="41"/>
      <c r="GDZ4" s="41"/>
      <c r="GEA4" s="41"/>
      <c r="GEB4" s="41"/>
      <c r="GEC4" s="41"/>
      <c r="GED4" s="41"/>
      <c r="GEE4" s="41"/>
      <c r="GEF4" s="41"/>
      <c r="GEG4" s="41"/>
      <c r="GEH4" s="41"/>
      <c r="GEI4" s="41"/>
      <c r="GEJ4" s="41"/>
      <c r="GEK4" s="41"/>
      <c r="GEL4" s="41"/>
      <c r="GEM4" s="41"/>
      <c r="GEN4" s="41"/>
      <c r="GEO4" s="41"/>
      <c r="GEP4" s="41"/>
      <c r="GEQ4" s="41"/>
      <c r="GER4" s="41"/>
      <c r="GES4" s="41"/>
      <c r="GET4" s="41"/>
      <c r="GEU4" s="41"/>
      <c r="GEV4" s="41"/>
      <c r="GEW4" s="41"/>
      <c r="GEX4" s="41"/>
      <c r="GEY4" s="41"/>
      <c r="GEZ4" s="41"/>
      <c r="GFA4" s="41"/>
      <c r="GFB4" s="41"/>
      <c r="GFC4" s="41"/>
      <c r="GFD4" s="41"/>
      <c r="GFE4" s="41"/>
      <c r="GFF4" s="41"/>
      <c r="GFG4" s="41"/>
      <c r="GFH4" s="41"/>
      <c r="GFI4" s="41"/>
      <c r="GFJ4" s="41"/>
      <c r="GFK4" s="41"/>
      <c r="GFL4" s="41"/>
      <c r="GFM4" s="41"/>
      <c r="GFN4" s="41"/>
      <c r="GFO4" s="41"/>
      <c r="GFP4" s="41"/>
      <c r="GFQ4" s="41"/>
      <c r="GFR4" s="41"/>
      <c r="GFS4" s="41"/>
      <c r="GFT4" s="41"/>
      <c r="GFU4" s="41"/>
      <c r="GFV4" s="41"/>
      <c r="GFW4" s="41"/>
      <c r="GFX4" s="41"/>
      <c r="GFY4" s="41"/>
      <c r="GFZ4" s="41"/>
      <c r="GGA4" s="41"/>
      <c r="GGB4" s="41"/>
      <c r="GGC4" s="41"/>
      <c r="GGD4" s="41"/>
      <c r="GGE4" s="41"/>
      <c r="GGF4" s="41"/>
      <c r="GGG4" s="41"/>
      <c r="GGH4" s="41"/>
      <c r="GGI4" s="41"/>
      <c r="GGJ4" s="41"/>
      <c r="GGK4" s="41"/>
      <c r="GGL4" s="41"/>
      <c r="GGM4" s="41"/>
      <c r="GGN4" s="41"/>
      <c r="GGO4" s="41"/>
      <c r="GGP4" s="41"/>
      <c r="GGQ4" s="41"/>
      <c r="GGR4" s="41"/>
      <c r="GGS4" s="41"/>
      <c r="GGT4" s="41"/>
      <c r="GGU4" s="41"/>
      <c r="GGV4" s="41"/>
      <c r="GGW4" s="41"/>
      <c r="GGX4" s="41"/>
      <c r="GGY4" s="41"/>
      <c r="GGZ4" s="41"/>
      <c r="GHA4" s="41"/>
      <c r="GHB4" s="41"/>
      <c r="GHC4" s="41"/>
      <c r="GHD4" s="41"/>
      <c r="GHE4" s="41"/>
      <c r="GHF4" s="41"/>
      <c r="GHG4" s="41"/>
      <c r="GHH4" s="41"/>
      <c r="GHI4" s="41"/>
      <c r="GHJ4" s="41"/>
      <c r="GHK4" s="41"/>
      <c r="GHL4" s="41"/>
      <c r="GHM4" s="41"/>
      <c r="GHN4" s="41"/>
      <c r="GHO4" s="41"/>
      <c r="GHP4" s="41"/>
      <c r="GHQ4" s="41"/>
      <c r="GHR4" s="41"/>
      <c r="GHS4" s="41"/>
      <c r="GHT4" s="41"/>
      <c r="GHU4" s="41"/>
      <c r="GHV4" s="41"/>
      <c r="GHW4" s="41"/>
      <c r="GHX4" s="41"/>
      <c r="GHY4" s="41"/>
      <c r="GHZ4" s="41"/>
      <c r="GIA4" s="41"/>
      <c r="GIB4" s="41"/>
      <c r="GIC4" s="41"/>
      <c r="GID4" s="41"/>
      <c r="GIE4" s="41"/>
      <c r="GIF4" s="41"/>
      <c r="GIG4" s="41"/>
      <c r="GIH4" s="41"/>
      <c r="GII4" s="41"/>
      <c r="GIJ4" s="41"/>
      <c r="GIK4" s="41"/>
      <c r="GIL4" s="41"/>
      <c r="GIM4" s="41"/>
      <c r="GIN4" s="41"/>
      <c r="GIO4" s="41"/>
      <c r="GIP4" s="41"/>
      <c r="GIQ4" s="41"/>
      <c r="GIR4" s="41"/>
      <c r="GIS4" s="41"/>
      <c r="GIT4" s="41"/>
      <c r="GIU4" s="41"/>
      <c r="GIV4" s="41"/>
      <c r="GIW4" s="41"/>
      <c r="GIX4" s="41"/>
      <c r="GIY4" s="41"/>
      <c r="GIZ4" s="41"/>
      <c r="GJA4" s="41"/>
      <c r="GJB4" s="41"/>
      <c r="GJC4" s="41"/>
      <c r="GJD4" s="41"/>
      <c r="GJE4" s="41"/>
      <c r="GJF4" s="41"/>
      <c r="GJG4" s="41"/>
      <c r="GJH4" s="41"/>
      <c r="GJI4" s="41"/>
      <c r="GJJ4" s="41"/>
      <c r="GJK4" s="41"/>
      <c r="GJL4" s="41"/>
      <c r="GJM4" s="41"/>
      <c r="GJN4" s="41"/>
      <c r="GJO4" s="41"/>
      <c r="GJP4" s="41"/>
      <c r="GJQ4" s="41"/>
      <c r="GJR4" s="41"/>
      <c r="GJS4" s="41"/>
      <c r="GJT4" s="41"/>
      <c r="GJU4" s="41"/>
      <c r="GJV4" s="41"/>
      <c r="GJW4" s="41"/>
      <c r="GJX4" s="41"/>
      <c r="GJY4" s="41"/>
      <c r="GJZ4" s="41"/>
      <c r="GKA4" s="41"/>
      <c r="GKB4" s="41"/>
      <c r="GKC4" s="41"/>
      <c r="GKD4" s="41"/>
      <c r="GKE4" s="41"/>
      <c r="GKF4" s="41"/>
      <c r="GKG4" s="41"/>
      <c r="GKH4" s="41"/>
      <c r="GKI4" s="41"/>
      <c r="GKJ4" s="41"/>
      <c r="GKK4" s="41"/>
      <c r="GKL4" s="41"/>
      <c r="GKM4" s="41"/>
      <c r="GKN4" s="41"/>
      <c r="GKO4" s="41"/>
      <c r="GKP4" s="41"/>
      <c r="GKQ4" s="41"/>
      <c r="GKR4" s="41"/>
      <c r="GKS4" s="41"/>
      <c r="GKT4" s="41"/>
      <c r="GKU4" s="41"/>
      <c r="GKV4" s="41"/>
      <c r="GKW4" s="41"/>
      <c r="GKX4" s="41"/>
      <c r="GKY4" s="41"/>
      <c r="GKZ4" s="41"/>
      <c r="GLA4" s="41"/>
      <c r="GLB4" s="41"/>
      <c r="GLC4" s="41"/>
      <c r="GLD4" s="41"/>
      <c r="GLE4" s="41"/>
      <c r="GLF4" s="41"/>
      <c r="GLG4" s="41"/>
      <c r="GLH4" s="41"/>
      <c r="GLI4" s="41"/>
      <c r="GLJ4" s="41"/>
      <c r="GLK4" s="41"/>
      <c r="GLL4" s="41"/>
      <c r="GLM4" s="41"/>
      <c r="GLN4" s="41"/>
      <c r="GLO4" s="41"/>
      <c r="GLP4" s="41"/>
      <c r="GLQ4" s="41"/>
      <c r="GLR4" s="41"/>
      <c r="GLS4" s="41"/>
      <c r="GLT4" s="41"/>
      <c r="GLU4" s="41"/>
      <c r="GLV4" s="41"/>
      <c r="GLW4" s="41"/>
      <c r="GLX4" s="41"/>
      <c r="GLY4" s="41"/>
      <c r="GLZ4" s="41"/>
      <c r="GMA4" s="41"/>
      <c r="GMB4" s="41"/>
      <c r="GMC4" s="41"/>
      <c r="GMD4" s="41"/>
      <c r="GME4" s="41"/>
      <c r="GMF4" s="41"/>
      <c r="GMG4" s="41"/>
      <c r="GMH4" s="41"/>
      <c r="GMI4" s="41"/>
      <c r="GMJ4" s="41"/>
      <c r="GMK4" s="41"/>
      <c r="GML4" s="41"/>
      <c r="GMM4" s="41"/>
      <c r="GMN4" s="41"/>
      <c r="GMO4" s="41"/>
      <c r="GMP4" s="41"/>
      <c r="GMQ4" s="41"/>
      <c r="GMR4" s="41"/>
      <c r="GMS4" s="41"/>
      <c r="GMT4" s="41"/>
      <c r="GMU4" s="41"/>
      <c r="GMV4" s="41"/>
      <c r="GMW4" s="41"/>
      <c r="GMX4" s="41"/>
      <c r="GMY4" s="41"/>
      <c r="GMZ4" s="41"/>
      <c r="GNA4" s="41"/>
      <c r="GNB4" s="41"/>
      <c r="GNC4" s="41"/>
      <c r="GND4" s="41"/>
      <c r="GNE4" s="41"/>
      <c r="GNF4" s="41"/>
      <c r="GNG4" s="41"/>
      <c r="GNH4" s="41"/>
      <c r="GNI4" s="41"/>
      <c r="GNJ4" s="41"/>
      <c r="GNK4" s="41"/>
      <c r="GNL4" s="41"/>
      <c r="GNM4" s="41"/>
      <c r="GNN4" s="41"/>
      <c r="GNO4" s="41"/>
      <c r="GNP4" s="41"/>
      <c r="GNQ4" s="41"/>
      <c r="GNR4" s="41"/>
      <c r="GNS4" s="41"/>
      <c r="GNT4" s="41"/>
      <c r="GNU4" s="41"/>
      <c r="GNV4" s="41"/>
      <c r="GNW4" s="41"/>
      <c r="GNX4" s="41"/>
      <c r="GNY4" s="41"/>
      <c r="GNZ4" s="41"/>
      <c r="GOA4" s="41"/>
      <c r="GOB4" s="41"/>
      <c r="GOC4" s="41"/>
      <c r="GOD4" s="41"/>
      <c r="GOE4" s="41"/>
      <c r="GOF4" s="41"/>
      <c r="GOG4" s="41"/>
      <c r="GOH4" s="41"/>
      <c r="GOI4" s="41"/>
      <c r="GOJ4" s="41"/>
      <c r="GOK4" s="41"/>
      <c r="GOL4" s="41"/>
      <c r="GOM4" s="41"/>
      <c r="GON4" s="41"/>
      <c r="GOO4" s="41"/>
      <c r="GOP4" s="41"/>
      <c r="GOQ4" s="41"/>
      <c r="GOR4" s="41"/>
      <c r="GOS4" s="41"/>
      <c r="GOT4" s="41"/>
      <c r="GOU4" s="41"/>
      <c r="GOV4" s="41"/>
      <c r="GOW4" s="41"/>
      <c r="GOX4" s="41"/>
      <c r="GOY4" s="41"/>
      <c r="GOZ4" s="41"/>
      <c r="GPA4" s="41"/>
      <c r="GPB4" s="41"/>
      <c r="GPC4" s="41"/>
      <c r="GPD4" s="41"/>
      <c r="GPE4" s="41"/>
      <c r="GPF4" s="41"/>
      <c r="GPG4" s="41"/>
      <c r="GPH4" s="41"/>
      <c r="GPI4" s="41"/>
      <c r="GPJ4" s="41"/>
      <c r="GPK4" s="41"/>
      <c r="GPL4" s="41"/>
      <c r="GPM4" s="41"/>
      <c r="GPN4" s="41"/>
      <c r="GPO4" s="41"/>
      <c r="GPP4" s="41"/>
      <c r="GPQ4" s="41"/>
      <c r="GPR4" s="41"/>
      <c r="GPS4" s="41"/>
      <c r="GPT4" s="41"/>
      <c r="GPU4" s="41"/>
      <c r="GPV4" s="41"/>
      <c r="GPW4" s="41"/>
      <c r="GPX4" s="41"/>
      <c r="GPY4" s="41"/>
      <c r="GPZ4" s="41"/>
      <c r="GQA4" s="41"/>
      <c r="GQB4" s="41"/>
      <c r="GQC4" s="41"/>
      <c r="GQD4" s="41"/>
      <c r="GQE4" s="41"/>
      <c r="GQF4" s="41"/>
      <c r="GQG4" s="41"/>
      <c r="GQH4" s="41"/>
      <c r="GQI4" s="41"/>
      <c r="GQJ4" s="41"/>
      <c r="GQK4" s="41"/>
      <c r="GQL4" s="41"/>
      <c r="GQM4" s="41"/>
      <c r="GQN4" s="41"/>
      <c r="GQO4" s="41"/>
      <c r="GQP4" s="41"/>
      <c r="GQQ4" s="41"/>
      <c r="GQR4" s="41"/>
      <c r="GQS4" s="41"/>
      <c r="GQT4" s="41"/>
      <c r="GQU4" s="41"/>
      <c r="GQV4" s="41"/>
      <c r="GQW4" s="41"/>
      <c r="GQX4" s="41"/>
      <c r="GQY4" s="41"/>
      <c r="GQZ4" s="41"/>
      <c r="GRA4" s="41"/>
      <c r="GRB4" s="41"/>
      <c r="GRC4" s="41"/>
      <c r="GRD4" s="41"/>
      <c r="GRE4" s="41"/>
      <c r="GRF4" s="41"/>
      <c r="GRG4" s="41"/>
      <c r="GRH4" s="41"/>
      <c r="GRI4" s="41"/>
      <c r="GRJ4" s="41"/>
      <c r="GRK4" s="41"/>
      <c r="GRL4" s="41"/>
      <c r="GRM4" s="41"/>
      <c r="GRN4" s="41"/>
      <c r="GRO4" s="41"/>
      <c r="GRP4" s="41"/>
      <c r="GRQ4" s="41"/>
      <c r="GRR4" s="41"/>
      <c r="GRS4" s="41"/>
      <c r="GRT4" s="41"/>
      <c r="GRU4" s="41"/>
      <c r="GRV4" s="41"/>
      <c r="GRW4" s="41"/>
      <c r="GRX4" s="41"/>
      <c r="GRY4" s="41"/>
      <c r="GRZ4" s="41"/>
      <c r="GSA4" s="41"/>
      <c r="GSB4" s="41"/>
      <c r="GSC4" s="41"/>
      <c r="GSD4" s="41"/>
      <c r="GSE4" s="41"/>
      <c r="GSF4" s="41"/>
      <c r="GSG4" s="41"/>
      <c r="GSH4" s="41"/>
      <c r="GSI4" s="41"/>
      <c r="GSJ4" s="41"/>
      <c r="GSK4" s="41"/>
      <c r="GSL4" s="41"/>
      <c r="GSM4" s="41"/>
      <c r="GSN4" s="41"/>
      <c r="GSO4" s="41"/>
      <c r="GSP4" s="41"/>
      <c r="GSQ4" s="41"/>
      <c r="GSR4" s="41"/>
      <c r="GSS4" s="41"/>
      <c r="GST4" s="41"/>
      <c r="GSU4" s="41"/>
      <c r="GSV4" s="41"/>
      <c r="GSW4" s="41"/>
      <c r="GSX4" s="41"/>
      <c r="GSY4" s="41"/>
      <c r="GSZ4" s="41"/>
      <c r="GTA4" s="41"/>
      <c r="GTB4" s="41"/>
      <c r="GTC4" s="41"/>
      <c r="GTD4" s="41"/>
      <c r="GTE4" s="41"/>
      <c r="GTF4" s="41"/>
      <c r="GTG4" s="41"/>
      <c r="GTH4" s="41"/>
      <c r="GTI4" s="41"/>
      <c r="GTJ4" s="41"/>
      <c r="GTK4" s="41"/>
      <c r="GTL4" s="41"/>
      <c r="GTM4" s="41"/>
      <c r="GTN4" s="41"/>
      <c r="GTO4" s="41"/>
      <c r="GTP4" s="41"/>
      <c r="GTQ4" s="41"/>
      <c r="GTR4" s="41"/>
      <c r="GTS4" s="41"/>
      <c r="GTT4" s="41"/>
      <c r="GTU4" s="41"/>
      <c r="GTV4" s="41"/>
      <c r="GTW4" s="41"/>
      <c r="GTX4" s="41"/>
      <c r="GTY4" s="41"/>
      <c r="GTZ4" s="41"/>
      <c r="GUA4" s="41"/>
      <c r="GUB4" s="41"/>
      <c r="GUC4" s="41"/>
      <c r="GUD4" s="41"/>
      <c r="GUE4" s="41"/>
      <c r="GUF4" s="41"/>
      <c r="GUG4" s="41"/>
      <c r="GUH4" s="41"/>
      <c r="GUI4" s="41"/>
      <c r="GUJ4" s="41"/>
      <c r="GUK4" s="41"/>
      <c r="GUL4" s="41"/>
      <c r="GUM4" s="41"/>
      <c r="GUN4" s="41"/>
      <c r="GUO4" s="41"/>
      <c r="GUP4" s="41"/>
      <c r="GUQ4" s="41"/>
      <c r="GUR4" s="41"/>
      <c r="GUS4" s="41"/>
      <c r="GUT4" s="41"/>
      <c r="GUU4" s="41"/>
      <c r="GUV4" s="41"/>
      <c r="GUW4" s="41"/>
      <c r="GUX4" s="41"/>
      <c r="GUY4" s="41"/>
      <c r="GUZ4" s="41"/>
      <c r="GVA4" s="41"/>
      <c r="GVB4" s="41"/>
      <c r="GVC4" s="41"/>
      <c r="GVD4" s="41"/>
      <c r="GVE4" s="41"/>
      <c r="GVF4" s="41"/>
      <c r="GVG4" s="41"/>
      <c r="GVH4" s="41"/>
      <c r="GVI4" s="41"/>
      <c r="GVJ4" s="41"/>
      <c r="GVK4" s="41"/>
      <c r="GVL4" s="41"/>
      <c r="GVM4" s="41"/>
      <c r="GVN4" s="41"/>
      <c r="GVO4" s="41"/>
      <c r="GVP4" s="41"/>
      <c r="GVQ4" s="41"/>
      <c r="GVR4" s="41"/>
      <c r="GVS4" s="41"/>
      <c r="GVT4" s="41"/>
      <c r="GVU4" s="41"/>
      <c r="GVV4" s="41"/>
      <c r="GVW4" s="41"/>
      <c r="GVX4" s="41"/>
      <c r="GVY4" s="41"/>
      <c r="GVZ4" s="41"/>
      <c r="GWA4" s="41"/>
      <c r="GWB4" s="41"/>
      <c r="GWC4" s="41"/>
      <c r="GWD4" s="41"/>
      <c r="GWE4" s="41"/>
      <c r="GWF4" s="41"/>
      <c r="GWG4" s="41"/>
      <c r="GWH4" s="41"/>
      <c r="GWI4" s="41"/>
      <c r="GWJ4" s="41"/>
      <c r="GWK4" s="41"/>
      <c r="GWL4" s="41"/>
      <c r="GWM4" s="41"/>
      <c r="GWN4" s="41"/>
      <c r="GWO4" s="41"/>
      <c r="GWP4" s="41"/>
      <c r="GWQ4" s="41"/>
      <c r="GWR4" s="41"/>
      <c r="GWS4" s="41"/>
      <c r="GWT4" s="41"/>
      <c r="GWU4" s="41"/>
      <c r="GWV4" s="41"/>
      <c r="GWW4" s="41"/>
      <c r="GWX4" s="41"/>
      <c r="GWY4" s="41"/>
      <c r="GWZ4" s="41"/>
      <c r="GXA4" s="41"/>
      <c r="GXB4" s="41"/>
      <c r="GXC4" s="41"/>
      <c r="GXD4" s="41"/>
      <c r="GXE4" s="41"/>
      <c r="GXF4" s="41"/>
      <c r="GXG4" s="41"/>
      <c r="GXH4" s="41"/>
      <c r="GXI4" s="41"/>
      <c r="GXJ4" s="41"/>
      <c r="GXK4" s="41"/>
      <c r="GXL4" s="41"/>
      <c r="GXM4" s="41"/>
      <c r="GXN4" s="41"/>
      <c r="GXO4" s="41"/>
      <c r="GXP4" s="41"/>
      <c r="GXQ4" s="41"/>
      <c r="GXR4" s="41"/>
      <c r="GXS4" s="41"/>
      <c r="GXT4" s="41"/>
      <c r="GXU4" s="41"/>
      <c r="GXV4" s="41"/>
      <c r="GXW4" s="41"/>
      <c r="GXX4" s="41"/>
      <c r="GXY4" s="41"/>
      <c r="GXZ4" s="41"/>
      <c r="GYA4" s="41"/>
      <c r="GYB4" s="41"/>
      <c r="GYC4" s="41"/>
      <c r="GYD4" s="41"/>
      <c r="GYE4" s="41"/>
      <c r="GYF4" s="41"/>
      <c r="GYG4" s="41"/>
      <c r="GYH4" s="41"/>
      <c r="GYI4" s="41"/>
      <c r="GYJ4" s="41"/>
      <c r="GYK4" s="41"/>
      <c r="GYL4" s="41"/>
      <c r="GYM4" s="41"/>
      <c r="GYN4" s="41"/>
      <c r="GYO4" s="41"/>
      <c r="GYP4" s="41"/>
      <c r="GYQ4" s="41"/>
      <c r="GYR4" s="41"/>
      <c r="GYS4" s="41"/>
      <c r="GYT4" s="41"/>
      <c r="GYU4" s="41"/>
      <c r="GYV4" s="41"/>
      <c r="GYW4" s="41"/>
      <c r="GYX4" s="41"/>
      <c r="GYY4" s="41"/>
      <c r="GYZ4" s="41"/>
      <c r="GZA4" s="41"/>
      <c r="GZB4" s="41"/>
      <c r="GZC4" s="41"/>
      <c r="GZD4" s="41"/>
      <c r="GZE4" s="41"/>
      <c r="GZF4" s="41"/>
      <c r="GZG4" s="41"/>
      <c r="GZH4" s="41"/>
      <c r="GZI4" s="41"/>
      <c r="GZJ4" s="41"/>
      <c r="GZK4" s="41"/>
      <c r="GZL4" s="41"/>
      <c r="GZM4" s="41"/>
      <c r="GZN4" s="41"/>
      <c r="GZO4" s="41"/>
      <c r="GZP4" s="41"/>
      <c r="GZQ4" s="41"/>
      <c r="GZR4" s="41"/>
      <c r="GZS4" s="41"/>
      <c r="GZT4" s="41"/>
      <c r="GZU4" s="41"/>
      <c r="GZV4" s="41"/>
      <c r="GZW4" s="41"/>
      <c r="GZX4" s="41"/>
      <c r="GZY4" s="41"/>
      <c r="GZZ4" s="41"/>
      <c r="HAA4" s="41"/>
      <c r="HAB4" s="41"/>
      <c r="HAC4" s="41"/>
      <c r="HAD4" s="41"/>
      <c r="HAE4" s="41"/>
      <c r="HAF4" s="41"/>
      <c r="HAG4" s="41"/>
      <c r="HAH4" s="41"/>
      <c r="HAI4" s="41"/>
      <c r="HAJ4" s="41"/>
      <c r="HAK4" s="41"/>
      <c r="HAL4" s="41"/>
      <c r="HAM4" s="41"/>
      <c r="HAN4" s="41"/>
      <c r="HAO4" s="41"/>
      <c r="HAP4" s="41"/>
      <c r="HAQ4" s="41"/>
      <c r="HAR4" s="41"/>
      <c r="HAS4" s="41"/>
      <c r="HAT4" s="41"/>
      <c r="HAU4" s="41"/>
      <c r="HAV4" s="41"/>
      <c r="HAW4" s="41"/>
      <c r="HAX4" s="41"/>
      <c r="HAY4" s="41"/>
      <c r="HAZ4" s="41"/>
      <c r="HBA4" s="41"/>
      <c r="HBB4" s="41"/>
      <c r="HBC4" s="41"/>
      <c r="HBD4" s="41"/>
      <c r="HBE4" s="41"/>
      <c r="HBF4" s="41"/>
      <c r="HBG4" s="41"/>
      <c r="HBH4" s="41"/>
      <c r="HBI4" s="41"/>
      <c r="HBJ4" s="41"/>
      <c r="HBK4" s="41"/>
      <c r="HBL4" s="41"/>
      <c r="HBM4" s="41"/>
      <c r="HBN4" s="41"/>
      <c r="HBO4" s="41"/>
      <c r="HBP4" s="41"/>
      <c r="HBQ4" s="41"/>
      <c r="HBR4" s="41"/>
      <c r="HBS4" s="41"/>
      <c r="HBT4" s="41"/>
      <c r="HBU4" s="41"/>
      <c r="HBV4" s="41"/>
      <c r="HBW4" s="41"/>
      <c r="HBX4" s="41"/>
      <c r="HBY4" s="41"/>
      <c r="HBZ4" s="41"/>
      <c r="HCA4" s="41"/>
      <c r="HCB4" s="41"/>
      <c r="HCC4" s="41"/>
      <c r="HCD4" s="41"/>
      <c r="HCE4" s="41"/>
      <c r="HCF4" s="41"/>
      <c r="HCG4" s="41"/>
      <c r="HCH4" s="41"/>
      <c r="HCI4" s="41"/>
      <c r="HCJ4" s="41"/>
      <c r="HCK4" s="41"/>
      <c r="HCL4" s="41"/>
      <c r="HCM4" s="41"/>
      <c r="HCN4" s="41"/>
      <c r="HCO4" s="41"/>
      <c r="HCP4" s="41"/>
      <c r="HCQ4" s="41"/>
      <c r="HCR4" s="41"/>
      <c r="HCS4" s="41"/>
      <c r="HCT4" s="41"/>
      <c r="HCU4" s="41"/>
      <c r="HCV4" s="41"/>
      <c r="HCW4" s="41"/>
      <c r="HCX4" s="41"/>
      <c r="HCY4" s="41"/>
      <c r="HCZ4" s="41"/>
      <c r="HDA4" s="41"/>
      <c r="HDB4" s="41"/>
      <c r="HDC4" s="41"/>
      <c r="HDD4" s="41"/>
      <c r="HDE4" s="41"/>
      <c r="HDF4" s="41"/>
      <c r="HDG4" s="41"/>
      <c r="HDH4" s="41"/>
      <c r="HDI4" s="41"/>
      <c r="HDJ4" s="41"/>
      <c r="HDK4" s="41"/>
      <c r="HDL4" s="41"/>
      <c r="HDM4" s="41"/>
      <c r="HDN4" s="41"/>
      <c r="HDO4" s="41"/>
      <c r="HDP4" s="41"/>
      <c r="HDQ4" s="41"/>
      <c r="HDR4" s="41"/>
      <c r="HDS4" s="41"/>
      <c r="HDT4" s="41"/>
      <c r="HDU4" s="41"/>
      <c r="HDV4" s="41"/>
      <c r="HDW4" s="41"/>
      <c r="HDX4" s="41"/>
      <c r="HDY4" s="41"/>
      <c r="HDZ4" s="41"/>
      <c r="HEA4" s="41"/>
      <c r="HEB4" s="41"/>
      <c r="HEC4" s="41"/>
      <c r="HED4" s="41"/>
      <c r="HEE4" s="41"/>
      <c r="HEF4" s="41"/>
      <c r="HEG4" s="41"/>
      <c r="HEH4" s="41"/>
      <c r="HEI4" s="41"/>
      <c r="HEJ4" s="41"/>
      <c r="HEK4" s="41"/>
      <c r="HEL4" s="41"/>
      <c r="HEM4" s="41"/>
      <c r="HEN4" s="41"/>
      <c r="HEO4" s="41"/>
      <c r="HEP4" s="41"/>
      <c r="HEQ4" s="41"/>
      <c r="HER4" s="41"/>
      <c r="HES4" s="41"/>
      <c r="HET4" s="41"/>
      <c r="HEU4" s="41"/>
      <c r="HEV4" s="41"/>
      <c r="HEW4" s="41"/>
      <c r="HEX4" s="41"/>
      <c r="HEY4" s="41"/>
      <c r="HEZ4" s="41"/>
      <c r="HFA4" s="41"/>
      <c r="HFB4" s="41"/>
      <c r="HFC4" s="41"/>
      <c r="HFD4" s="41"/>
      <c r="HFE4" s="41"/>
      <c r="HFF4" s="41"/>
      <c r="HFG4" s="41"/>
      <c r="HFH4" s="41"/>
      <c r="HFI4" s="41"/>
      <c r="HFJ4" s="41"/>
      <c r="HFK4" s="41"/>
      <c r="HFL4" s="41"/>
      <c r="HFM4" s="41"/>
      <c r="HFN4" s="41"/>
      <c r="HFO4" s="41"/>
      <c r="HFP4" s="41"/>
      <c r="HFQ4" s="41"/>
      <c r="HFR4" s="41"/>
      <c r="HFS4" s="41"/>
      <c r="HFT4" s="41"/>
      <c r="HFU4" s="41"/>
      <c r="HFV4" s="41"/>
      <c r="HFW4" s="41"/>
      <c r="HFX4" s="41"/>
      <c r="HFY4" s="41"/>
      <c r="HFZ4" s="41"/>
      <c r="HGA4" s="41"/>
      <c r="HGB4" s="41"/>
      <c r="HGC4" s="41"/>
      <c r="HGD4" s="41"/>
      <c r="HGE4" s="41"/>
      <c r="HGF4" s="41"/>
      <c r="HGG4" s="41"/>
      <c r="HGH4" s="41"/>
      <c r="HGI4" s="41"/>
      <c r="HGJ4" s="41"/>
      <c r="HGK4" s="41"/>
      <c r="HGL4" s="41"/>
      <c r="HGM4" s="41"/>
      <c r="HGN4" s="41"/>
      <c r="HGO4" s="41"/>
      <c r="HGP4" s="41"/>
      <c r="HGQ4" s="41"/>
      <c r="HGR4" s="41"/>
      <c r="HGS4" s="41"/>
      <c r="HGT4" s="41"/>
      <c r="HGU4" s="41"/>
      <c r="HGV4" s="41"/>
      <c r="HGW4" s="41"/>
      <c r="HGX4" s="41"/>
      <c r="HGY4" s="41"/>
      <c r="HGZ4" s="41"/>
      <c r="HHA4" s="41"/>
      <c r="HHB4" s="41"/>
      <c r="HHC4" s="41"/>
      <c r="HHD4" s="41"/>
      <c r="HHE4" s="41"/>
      <c r="HHF4" s="41"/>
      <c r="HHG4" s="41"/>
      <c r="HHH4" s="41"/>
      <c r="HHI4" s="41"/>
      <c r="HHJ4" s="41"/>
      <c r="HHK4" s="41"/>
      <c r="HHL4" s="41"/>
      <c r="HHM4" s="41"/>
      <c r="HHN4" s="41"/>
      <c r="HHO4" s="41"/>
      <c r="HHP4" s="41"/>
      <c r="HHQ4" s="41"/>
      <c r="HHR4" s="41"/>
      <c r="HHS4" s="41"/>
      <c r="HHT4" s="41"/>
      <c r="HHU4" s="41"/>
      <c r="HHV4" s="41"/>
      <c r="HHW4" s="41"/>
      <c r="HHX4" s="41"/>
      <c r="HHY4" s="41"/>
      <c r="HHZ4" s="41"/>
      <c r="HIA4" s="41"/>
      <c r="HIB4" s="41"/>
      <c r="HIC4" s="41"/>
      <c r="HID4" s="41"/>
      <c r="HIE4" s="41"/>
      <c r="HIF4" s="41"/>
      <c r="HIG4" s="41"/>
      <c r="HIH4" s="41"/>
      <c r="HII4" s="41"/>
      <c r="HIJ4" s="41"/>
      <c r="HIK4" s="41"/>
      <c r="HIL4" s="41"/>
      <c r="HIM4" s="41"/>
      <c r="HIN4" s="41"/>
      <c r="HIO4" s="41"/>
      <c r="HIP4" s="41"/>
      <c r="HIQ4" s="41"/>
      <c r="HIR4" s="41"/>
      <c r="HIS4" s="41"/>
      <c r="HIT4" s="41"/>
      <c r="HIU4" s="41"/>
      <c r="HIV4" s="41"/>
      <c r="HIW4" s="41"/>
      <c r="HIX4" s="41"/>
      <c r="HIY4" s="41"/>
      <c r="HIZ4" s="41"/>
      <c r="HJA4" s="41"/>
      <c r="HJB4" s="41"/>
      <c r="HJC4" s="41"/>
      <c r="HJD4" s="41"/>
      <c r="HJE4" s="41"/>
      <c r="HJF4" s="41"/>
      <c r="HJG4" s="41"/>
      <c r="HJH4" s="41"/>
      <c r="HJI4" s="41"/>
      <c r="HJJ4" s="41"/>
      <c r="HJK4" s="41"/>
      <c r="HJL4" s="41"/>
      <c r="HJM4" s="41"/>
      <c r="HJN4" s="41"/>
      <c r="HJO4" s="41"/>
      <c r="HJP4" s="41"/>
      <c r="HJQ4" s="41"/>
      <c r="HJR4" s="41"/>
      <c r="HJS4" s="41"/>
      <c r="HJT4" s="41"/>
      <c r="HJU4" s="41"/>
      <c r="HJV4" s="41"/>
      <c r="HJW4" s="41"/>
      <c r="HJX4" s="41"/>
      <c r="HJY4" s="41"/>
      <c r="HJZ4" s="41"/>
      <c r="HKA4" s="41"/>
      <c r="HKB4" s="41"/>
      <c r="HKC4" s="41"/>
      <c r="HKD4" s="41"/>
      <c r="HKE4" s="41"/>
      <c r="HKF4" s="41"/>
      <c r="HKG4" s="41"/>
      <c r="HKH4" s="41"/>
      <c r="HKI4" s="41"/>
      <c r="HKJ4" s="41"/>
      <c r="HKK4" s="41"/>
      <c r="HKL4" s="41"/>
      <c r="HKM4" s="41"/>
      <c r="HKN4" s="41"/>
      <c r="HKO4" s="41"/>
      <c r="HKP4" s="41"/>
      <c r="HKQ4" s="41"/>
      <c r="HKR4" s="41"/>
      <c r="HKS4" s="41"/>
      <c r="HKT4" s="41"/>
      <c r="HKU4" s="41"/>
      <c r="HKV4" s="41"/>
      <c r="HKW4" s="41"/>
      <c r="HKX4" s="41"/>
      <c r="HKY4" s="41"/>
      <c r="HKZ4" s="41"/>
      <c r="HLA4" s="41"/>
      <c r="HLB4" s="41"/>
      <c r="HLC4" s="41"/>
      <c r="HLD4" s="41"/>
      <c r="HLE4" s="41"/>
      <c r="HLF4" s="41"/>
      <c r="HLG4" s="41"/>
      <c r="HLH4" s="41"/>
      <c r="HLI4" s="41"/>
      <c r="HLJ4" s="41"/>
      <c r="HLK4" s="41"/>
      <c r="HLL4" s="41"/>
      <c r="HLM4" s="41"/>
      <c r="HLN4" s="41"/>
      <c r="HLO4" s="41"/>
      <c r="HLP4" s="41"/>
      <c r="HLQ4" s="41"/>
      <c r="HLR4" s="41"/>
      <c r="HLS4" s="41"/>
      <c r="HLT4" s="41"/>
      <c r="HLU4" s="41"/>
      <c r="HLV4" s="41"/>
      <c r="HLW4" s="41"/>
      <c r="HLX4" s="41"/>
      <c r="HLY4" s="41"/>
      <c r="HLZ4" s="41"/>
      <c r="HMA4" s="41"/>
      <c r="HMB4" s="41"/>
      <c r="HMC4" s="41"/>
      <c r="HMD4" s="41"/>
      <c r="HME4" s="41"/>
      <c r="HMF4" s="41"/>
      <c r="HMG4" s="41"/>
      <c r="HMH4" s="41"/>
      <c r="HMI4" s="41"/>
      <c r="HMJ4" s="41"/>
      <c r="HMK4" s="41"/>
      <c r="HML4" s="41"/>
      <c r="HMM4" s="41"/>
      <c r="HMN4" s="41"/>
      <c r="HMO4" s="41"/>
      <c r="HMP4" s="41"/>
      <c r="HMQ4" s="41"/>
      <c r="HMR4" s="41"/>
      <c r="HMS4" s="41"/>
      <c r="HMT4" s="41"/>
      <c r="HMU4" s="41"/>
      <c r="HMV4" s="41"/>
      <c r="HMW4" s="41"/>
      <c r="HMX4" s="41"/>
      <c r="HMY4" s="41"/>
      <c r="HMZ4" s="41"/>
      <c r="HNA4" s="41"/>
      <c r="HNB4" s="41"/>
      <c r="HNC4" s="41"/>
      <c r="HND4" s="41"/>
      <c r="HNE4" s="41"/>
      <c r="HNF4" s="41"/>
      <c r="HNG4" s="41"/>
      <c r="HNH4" s="41"/>
      <c r="HNI4" s="41"/>
      <c r="HNJ4" s="41"/>
      <c r="HNK4" s="41"/>
      <c r="HNL4" s="41"/>
      <c r="HNM4" s="41"/>
      <c r="HNN4" s="41"/>
      <c r="HNO4" s="41"/>
      <c r="HNP4" s="41"/>
      <c r="HNQ4" s="41"/>
      <c r="HNR4" s="41"/>
      <c r="HNS4" s="41"/>
      <c r="HNT4" s="41"/>
      <c r="HNU4" s="41"/>
      <c r="HNV4" s="41"/>
      <c r="HNW4" s="41"/>
      <c r="HNX4" s="41"/>
      <c r="HNY4" s="41"/>
      <c r="HNZ4" s="41"/>
      <c r="HOA4" s="41"/>
      <c r="HOB4" s="41"/>
      <c r="HOC4" s="41"/>
      <c r="HOD4" s="41"/>
      <c r="HOE4" s="41"/>
      <c r="HOF4" s="41"/>
      <c r="HOG4" s="41"/>
      <c r="HOH4" s="41"/>
      <c r="HOI4" s="41"/>
      <c r="HOJ4" s="41"/>
      <c r="HOK4" s="41"/>
      <c r="HOL4" s="41"/>
      <c r="HOM4" s="41"/>
      <c r="HON4" s="41"/>
      <c r="HOO4" s="41"/>
      <c r="HOP4" s="41"/>
      <c r="HOQ4" s="41"/>
      <c r="HOR4" s="41"/>
      <c r="HOS4" s="41"/>
      <c r="HOT4" s="41"/>
      <c r="HOU4" s="41"/>
      <c r="HOV4" s="41"/>
      <c r="HOW4" s="41"/>
      <c r="HOX4" s="41"/>
      <c r="HOY4" s="41"/>
      <c r="HOZ4" s="41"/>
      <c r="HPA4" s="41"/>
      <c r="HPB4" s="41"/>
      <c r="HPC4" s="41"/>
      <c r="HPD4" s="41"/>
      <c r="HPE4" s="41"/>
      <c r="HPF4" s="41"/>
      <c r="HPG4" s="41"/>
      <c r="HPH4" s="41"/>
      <c r="HPI4" s="41"/>
      <c r="HPJ4" s="41"/>
      <c r="HPK4" s="41"/>
      <c r="HPL4" s="41"/>
      <c r="HPM4" s="41"/>
      <c r="HPN4" s="41"/>
      <c r="HPO4" s="41"/>
      <c r="HPP4" s="41"/>
      <c r="HPQ4" s="41"/>
      <c r="HPR4" s="41"/>
      <c r="HPS4" s="41"/>
      <c r="HPT4" s="41"/>
      <c r="HPU4" s="41"/>
      <c r="HPV4" s="41"/>
      <c r="HPW4" s="41"/>
      <c r="HPX4" s="41"/>
      <c r="HPY4" s="41"/>
      <c r="HPZ4" s="41"/>
      <c r="HQA4" s="41"/>
      <c r="HQB4" s="41"/>
      <c r="HQC4" s="41"/>
      <c r="HQD4" s="41"/>
      <c r="HQE4" s="41"/>
      <c r="HQF4" s="41"/>
      <c r="HQG4" s="41"/>
      <c r="HQH4" s="41"/>
      <c r="HQI4" s="41"/>
      <c r="HQJ4" s="41"/>
      <c r="HQK4" s="41"/>
      <c r="HQL4" s="41"/>
      <c r="HQM4" s="41"/>
      <c r="HQN4" s="41"/>
      <c r="HQO4" s="41"/>
      <c r="HQP4" s="41"/>
      <c r="HQQ4" s="41"/>
      <c r="HQR4" s="41"/>
      <c r="HQS4" s="41"/>
      <c r="HQT4" s="41"/>
      <c r="HQU4" s="41"/>
      <c r="HQV4" s="41"/>
      <c r="HQW4" s="41"/>
      <c r="HQX4" s="41"/>
      <c r="HQY4" s="41"/>
      <c r="HQZ4" s="41"/>
      <c r="HRA4" s="41"/>
      <c r="HRB4" s="41"/>
      <c r="HRC4" s="41"/>
      <c r="HRD4" s="41"/>
      <c r="HRE4" s="41"/>
      <c r="HRF4" s="41"/>
      <c r="HRG4" s="41"/>
      <c r="HRH4" s="41"/>
      <c r="HRI4" s="41"/>
      <c r="HRJ4" s="41"/>
      <c r="HRK4" s="41"/>
      <c r="HRL4" s="41"/>
      <c r="HRM4" s="41"/>
      <c r="HRN4" s="41"/>
      <c r="HRO4" s="41"/>
      <c r="HRP4" s="41"/>
      <c r="HRQ4" s="41"/>
      <c r="HRR4" s="41"/>
      <c r="HRS4" s="41"/>
      <c r="HRT4" s="41"/>
      <c r="HRU4" s="41"/>
      <c r="HRV4" s="41"/>
      <c r="HRW4" s="41"/>
      <c r="HRX4" s="41"/>
      <c r="HRY4" s="41"/>
      <c r="HRZ4" s="41"/>
      <c r="HSA4" s="41"/>
      <c r="HSB4" s="41"/>
      <c r="HSC4" s="41"/>
      <c r="HSD4" s="41"/>
      <c r="HSE4" s="41"/>
      <c r="HSF4" s="41"/>
      <c r="HSG4" s="41"/>
      <c r="HSH4" s="41"/>
      <c r="HSI4" s="41"/>
      <c r="HSJ4" s="41"/>
      <c r="HSK4" s="41"/>
      <c r="HSL4" s="41"/>
      <c r="HSM4" s="41"/>
      <c r="HSN4" s="41"/>
      <c r="HSO4" s="41"/>
      <c r="HSP4" s="41"/>
      <c r="HSQ4" s="41"/>
      <c r="HSR4" s="41"/>
      <c r="HSS4" s="41"/>
      <c r="HST4" s="41"/>
      <c r="HSU4" s="41"/>
      <c r="HSV4" s="41"/>
      <c r="HSW4" s="41"/>
      <c r="HSX4" s="41"/>
      <c r="HSY4" s="41"/>
      <c r="HSZ4" s="41"/>
      <c r="HTA4" s="41"/>
      <c r="HTB4" s="41"/>
      <c r="HTC4" s="41"/>
      <c r="HTD4" s="41"/>
      <c r="HTE4" s="41"/>
      <c r="HTF4" s="41"/>
      <c r="HTG4" s="41"/>
      <c r="HTH4" s="41"/>
      <c r="HTI4" s="41"/>
      <c r="HTJ4" s="41"/>
      <c r="HTK4" s="41"/>
      <c r="HTL4" s="41"/>
      <c r="HTM4" s="41"/>
      <c r="HTN4" s="41"/>
      <c r="HTO4" s="41"/>
      <c r="HTP4" s="41"/>
      <c r="HTQ4" s="41"/>
      <c r="HTR4" s="41"/>
      <c r="HTS4" s="41"/>
      <c r="HTT4" s="41"/>
      <c r="HTU4" s="41"/>
      <c r="HTV4" s="41"/>
      <c r="HTW4" s="41"/>
      <c r="HTX4" s="41"/>
      <c r="HTY4" s="41"/>
      <c r="HTZ4" s="41"/>
      <c r="HUA4" s="41"/>
      <c r="HUB4" s="41"/>
      <c r="HUC4" s="41"/>
      <c r="HUD4" s="41"/>
      <c r="HUE4" s="41"/>
      <c r="HUF4" s="41"/>
      <c r="HUG4" s="41"/>
      <c r="HUH4" s="41"/>
      <c r="HUI4" s="41"/>
      <c r="HUJ4" s="41"/>
      <c r="HUK4" s="41"/>
      <c r="HUL4" s="41"/>
      <c r="HUM4" s="41"/>
      <c r="HUN4" s="41"/>
      <c r="HUO4" s="41"/>
      <c r="HUP4" s="41"/>
      <c r="HUQ4" s="41"/>
      <c r="HUR4" s="41"/>
      <c r="HUS4" s="41"/>
      <c r="HUT4" s="41"/>
      <c r="HUU4" s="41"/>
      <c r="HUV4" s="41"/>
      <c r="HUW4" s="41"/>
      <c r="HUX4" s="41"/>
      <c r="HUY4" s="41"/>
      <c r="HUZ4" s="41"/>
      <c r="HVA4" s="41"/>
      <c r="HVB4" s="41"/>
      <c r="HVC4" s="41"/>
      <c r="HVD4" s="41"/>
      <c r="HVE4" s="41"/>
      <c r="HVF4" s="41"/>
      <c r="HVG4" s="41"/>
      <c r="HVH4" s="41"/>
      <c r="HVI4" s="41"/>
      <c r="HVJ4" s="41"/>
      <c r="HVK4" s="41"/>
      <c r="HVL4" s="41"/>
      <c r="HVM4" s="41"/>
      <c r="HVN4" s="41"/>
      <c r="HVO4" s="41"/>
      <c r="HVP4" s="41"/>
      <c r="HVQ4" s="41"/>
      <c r="HVR4" s="41"/>
      <c r="HVS4" s="41"/>
      <c r="HVT4" s="41"/>
      <c r="HVU4" s="41"/>
      <c r="HVV4" s="41"/>
      <c r="HVW4" s="41"/>
      <c r="HVX4" s="41"/>
      <c r="HVY4" s="41"/>
      <c r="HVZ4" s="41"/>
      <c r="HWA4" s="41"/>
      <c r="HWB4" s="41"/>
      <c r="HWC4" s="41"/>
      <c r="HWD4" s="41"/>
      <c r="HWE4" s="41"/>
      <c r="HWF4" s="41"/>
      <c r="HWG4" s="41"/>
      <c r="HWH4" s="41"/>
      <c r="HWI4" s="41"/>
      <c r="HWJ4" s="41"/>
      <c r="HWK4" s="41"/>
      <c r="HWL4" s="41"/>
      <c r="HWM4" s="41"/>
      <c r="HWN4" s="41"/>
      <c r="HWO4" s="41"/>
      <c r="HWP4" s="41"/>
      <c r="HWQ4" s="41"/>
      <c r="HWR4" s="41"/>
      <c r="HWS4" s="41"/>
      <c r="HWT4" s="41"/>
      <c r="HWU4" s="41"/>
      <c r="HWV4" s="41"/>
      <c r="HWW4" s="41"/>
      <c r="HWX4" s="41"/>
      <c r="HWY4" s="41"/>
      <c r="HWZ4" s="41"/>
      <c r="HXA4" s="41"/>
      <c r="HXB4" s="41"/>
      <c r="HXC4" s="41"/>
      <c r="HXD4" s="41"/>
      <c r="HXE4" s="41"/>
      <c r="HXF4" s="41"/>
      <c r="HXG4" s="41"/>
      <c r="HXH4" s="41"/>
      <c r="HXI4" s="41"/>
      <c r="HXJ4" s="41"/>
      <c r="HXK4" s="41"/>
      <c r="HXL4" s="41"/>
      <c r="HXM4" s="41"/>
      <c r="HXN4" s="41"/>
      <c r="HXO4" s="41"/>
      <c r="HXP4" s="41"/>
      <c r="HXQ4" s="41"/>
      <c r="HXR4" s="41"/>
      <c r="HXS4" s="41"/>
      <c r="HXT4" s="41"/>
      <c r="HXU4" s="41"/>
      <c r="HXV4" s="41"/>
      <c r="HXW4" s="41"/>
      <c r="HXX4" s="41"/>
      <c r="HXY4" s="41"/>
      <c r="HXZ4" s="41"/>
      <c r="HYA4" s="41"/>
      <c r="HYB4" s="41"/>
      <c r="HYC4" s="41"/>
      <c r="HYD4" s="41"/>
      <c r="HYE4" s="41"/>
      <c r="HYF4" s="41"/>
      <c r="HYG4" s="41"/>
      <c r="HYH4" s="41"/>
      <c r="HYI4" s="41"/>
      <c r="HYJ4" s="41"/>
      <c r="HYK4" s="41"/>
      <c r="HYL4" s="41"/>
      <c r="HYM4" s="41"/>
      <c r="HYN4" s="41"/>
      <c r="HYO4" s="41"/>
      <c r="HYP4" s="41"/>
      <c r="HYQ4" s="41"/>
      <c r="HYR4" s="41"/>
      <c r="HYS4" s="41"/>
      <c r="HYT4" s="41"/>
      <c r="HYU4" s="41"/>
      <c r="HYV4" s="41"/>
      <c r="HYW4" s="41"/>
      <c r="HYX4" s="41"/>
      <c r="HYY4" s="41"/>
      <c r="HYZ4" s="41"/>
      <c r="HZA4" s="41"/>
      <c r="HZB4" s="41"/>
      <c r="HZC4" s="41"/>
      <c r="HZD4" s="41"/>
      <c r="HZE4" s="41"/>
      <c r="HZF4" s="41"/>
      <c r="HZG4" s="41"/>
      <c r="HZH4" s="41"/>
      <c r="HZI4" s="41"/>
      <c r="HZJ4" s="41"/>
      <c r="HZK4" s="41"/>
      <c r="HZL4" s="41"/>
      <c r="HZM4" s="41"/>
      <c r="HZN4" s="41"/>
      <c r="HZO4" s="41"/>
      <c r="HZP4" s="41"/>
      <c r="HZQ4" s="41"/>
      <c r="HZR4" s="41"/>
      <c r="HZS4" s="41"/>
      <c r="HZT4" s="41"/>
      <c r="HZU4" s="41"/>
      <c r="HZV4" s="41"/>
      <c r="HZW4" s="41"/>
      <c r="HZX4" s="41"/>
      <c r="HZY4" s="41"/>
      <c r="HZZ4" s="41"/>
      <c r="IAA4" s="41"/>
      <c r="IAB4" s="41"/>
      <c r="IAC4" s="41"/>
      <c r="IAD4" s="41"/>
      <c r="IAE4" s="41"/>
      <c r="IAF4" s="41"/>
      <c r="IAG4" s="41"/>
      <c r="IAH4" s="41"/>
      <c r="IAI4" s="41"/>
      <c r="IAJ4" s="41"/>
      <c r="IAK4" s="41"/>
      <c r="IAL4" s="41"/>
      <c r="IAM4" s="41"/>
      <c r="IAN4" s="41"/>
      <c r="IAO4" s="41"/>
      <c r="IAP4" s="41"/>
      <c r="IAQ4" s="41"/>
      <c r="IAR4" s="41"/>
      <c r="IAS4" s="41"/>
      <c r="IAT4" s="41"/>
      <c r="IAU4" s="41"/>
      <c r="IAV4" s="41"/>
      <c r="IAW4" s="41"/>
      <c r="IAX4" s="41"/>
      <c r="IAY4" s="41"/>
      <c r="IAZ4" s="41"/>
      <c r="IBA4" s="41"/>
      <c r="IBB4" s="41"/>
      <c r="IBC4" s="41"/>
      <c r="IBD4" s="41"/>
      <c r="IBE4" s="41"/>
      <c r="IBF4" s="41"/>
      <c r="IBG4" s="41"/>
      <c r="IBH4" s="41"/>
      <c r="IBI4" s="41"/>
      <c r="IBJ4" s="41"/>
      <c r="IBK4" s="41"/>
      <c r="IBL4" s="41"/>
      <c r="IBM4" s="41"/>
      <c r="IBN4" s="41"/>
      <c r="IBO4" s="41"/>
      <c r="IBP4" s="41"/>
      <c r="IBQ4" s="41"/>
      <c r="IBR4" s="41"/>
      <c r="IBS4" s="41"/>
      <c r="IBT4" s="41"/>
      <c r="IBU4" s="41"/>
      <c r="IBV4" s="41"/>
      <c r="IBW4" s="41"/>
      <c r="IBX4" s="41"/>
      <c r="IBY4" s="41"/>
      <c r="IBZ4" s="41"/>
      <c r="ICA4" s="41"/>
      <c r="ICB4" s="41"/>
      <c r="ICC4" s="41"/>
      <c r="ICD4" s="41"/>
      <c r="ICE4" s="41"/>
      <c r="ICF4" s="41"/>
      <c r="ICG4" s="41"/>
      <c r="ICH4" s="41"/>
      <c r="ICI4" s="41"/>
      <c r="ICJ4" s="41"/>
      <c r="ICK4" s="41"/>
      <c r="ICL4" s="41"/>
      <c r="ICM4" s="41"/>
      <c r="ICN4" s="41"/>
      <c r="ICO4" s="41"/>
      <c r="ICP4" s="41"/>
      <c r="ICQ4" s="41"/>
      <c r="ICR4" s="41"/>
      <c r="ICS4" s="41"/>
      <c r="ICT4" s="41"/>
      <c r="ICU4" s="41"/>
      <c r="ICV4" s="41"/>
      <c r="ICW4" s="41"/>
      <c r="ICX4" s="41"/>
      <c r="ICY4" s="41"/>
      <c r="ICZ4" s="41"/>
      <c r="IDA4" s="41"/>
      <c r="IDB4" s="41"/>
      <c r="IDC4" s="41"/>
      <c r="IDD4" s="41"/>
      <c r="IDE4" s="41"/>
      <c r="IDF4" s="41"/>
      <c r="IDG4" s="41"/>
      <c r="IDH4" s="41"/>
      <c r="IDI4" s="41"/>
      <c r="IDJ4" s="41"/>
      <c r="IDK4" s="41"/>
      <c r="IDL4" s="41"/>
      <c r="IDM4" s="41"/>
      <c r="IDN4" s="41"/>
      <c r="IDO4" s="41"/>
      <c r="IDP4" s="41"/>
      <c r="IDQ4" s="41"/>
      <c r="IDR4" s="41"/>
      <c r="IDS4" s="41"/>
      <c r="IDT4" s="41"/>
      <c r="IDU4" s="41"/>
      <c r="IDV4" s="41"/>
      <c r="IDW4" s="41"/>
      <c r="IDX4" s="41"/>
      <c r="IDY4" s="41"/>
      <c r="IDZ4" s="41"/>
      <c r="IEA4" s="41"/>
      <c r="IEB4" s="41"/>
      <c r="IEC4" s="41"/>
      <c r="IED4" s="41"/>
      <c r="IEE4" s="41"/>
      <c r="IEF4" s="41"/>
      <c r="IEG4" s="41"/>
      <c r="IEH4" s="41"/>
      <c r="IEI4" s="41"/>
      <c r="IEJ4" s="41"/>
      <c r="IEK4" s="41"/>
      <c r="IEL4" s="41"/>
      <c r="IEM4" s="41"/>
      <c r="IEN4" s="41"/>
      <c r="IEO4" s="41"/>
      <c r="IEP4" s="41"/>
      <c r="IEQ4" s="41"/>
      <c r="IER4" s="41"/>
      <c r="IES4" s="41"/>
      <c r="IET4" s="41"/>
      <c r="IEU4" s="41"/>
      <c r="IEV4" s="41"/>
      <c r="IEW4" s="41"/>
      <c r="IEX4" s="41"/>
      <c r="IEY4" s="41"/>
      <c r="IEZ4" s="41"/>
      <c r="IFA4" s="41"/>
      <c r="IFB4" s="41"/>
      <c r="IFC4" s="41"/>
      <c r="IFD4" s="41"/>
      <c r="IFE4" s="41"/>
      <c r="IFF4" s="41"/>
      <c r="IFG4" s="41"/>
      <c r="IFH4" s="41"/>
      <c r="IFI4" s="41"/>
      <c r="IFJ4" s="41"/>
      <c r="IFK4" s="41"/>
      <c r="IFL4" s="41"/>
      <c r="IFM4" s="41"/>
      <c r="IFN4" s="41"/>
      <c r="IFO4" s="41"/>
      <c r="IFP4" s="41"/>
      <c r="IFQ4" s="41"/>
      <c r="IFR4" s="41"/>
      <c r="IFS4" s="41"/>
      <c r="IFT4" s="41"/>
      <c r="IFU4" s="41"/>
      <c r="IFV4" s="41"/>
      <c r="IFW4" s="41"/>
      <c r="IFX4" s="41"/>
      <c r="IFY4" s="41"/>
      <c r="IFZ4" s="41"/>
      <c r="IGA4" s="41"/>
      <c r="IGB4" s="41"/>
      <c r="IGC4" s="41"/>
      <c r="IGD4" s="41"/>
      <c r="IGE4" s="41"/>
      <c r="IGF4" s="41"/>
      <c r="IGG4" s="41"/>
      <c r="IGH4" s="41"/>
      <c r="IGI4" s="41"/>
      <c r="IGJ4" s="41"/>
      <c r="IGK4" s="41"/>
      <c r="IGL4" s="41"/>
      <c r="IGM4" s="41"/>
      <c r="IGN4" s="41"/>
      <c r="IGO4" s="41"/>
      <c r="IGP4" s="41"/>
      <c r="IGQ4" s="41"/>
      <c r="IGR4" s="41"/>
      <c r="IGS4" s="41"/>
      <c r="IGT4" s="41"/>
      <c r="IGU4" s="41"/>
      <c r="IGV4" s="41"/>
      <c r="IGW4" s="41"/>
      <c r="IGX4" s="41"/>
      <c r="IGY4" s="41"/>
      <c r="IGZ4" s="41"/>
      <c r="IHA4" s="41"/>
      <c r="IHB4" s="41"/>
      <c r="IHC4" s="41"/>
      <c r="IHD4" s="41"/>
      <c r="IHE4" s="41"/>
      <c r="IHF4" s="41"/>
      <c r="IHG4" s="41"/>
      <c r="IHH4" s="41"/>
      <c r="IHI4" s="41"/>
      <c r="IHJ4" s="41"/>
      <c r="IHK4" s="41"/>
      <c r="IHL4" s="41"/>
      <c r="IHM4" s="41"/>
      <c r="IHN4" s="41"/>
      <c r="IHO4" s="41"/>
      <c r="IHP4" s="41"/>
      <c r="IHQ4" s="41"/>
      <c r="IHR4" s="41"/>
      <c r="IHS4" s="41"/>
      <c r="IHT4" s="41"/>
      <c r="IHU4" s="41"/>
      <c r="IHV4" s="41"/>
      <c r="IHW4" s="41"/>
      <c r="IHX4" s="41"/>
      <c r="IHY4" s="41"/>
      <c r="IHZ4" s="41"/>
      <c r="IIA4" s="41"/>
      <c r="IIB4" s="41"/>
      <c r="IIC4" s="41"/>
      <c r="IID4" s="41"/>
      <c r="IIE4" s="41"/>
      <c r="IIF4" s="41"/>
      <c r="IIG4" s="41"/>
      <c r="IIH4" s="41"/>
      <c r="III4" s="41"/>
      <c r="IIJ4" s="41"/>
      <c r="IIK4" s="41"/>
      <c r="IIL4" s="41"/>
      <c r="IIM4" s="41"/>
      <c r="IIN4" s="41"/>
      <c r="IIO4" s="41"/>
      <c r="IIP4" s="41"/>
      <c r="IIQ4" s="41"/>
      <c r="IIR4" s="41"/>
      <c r="IIS4" s="41"/>
      <c r="IIT4" s="41"/>
      <c r="IIU4" s="41"/>
      <c r="IIV4" s="41"/>
      <c r="IIW4" s="41"/>
      <c r="IIX4" s="41"/>
      <c r="IIY4" s="41"/>
      <c r="IIZ4" s="41"/>
      <c r="IJA4" s="41"/>
      <c r="IJB4" s="41"/>
      <c r="IJC4" s="41"/>
      <c r="IJD4" s="41"/>
      <c r="IJE4" s="41"/>
      <c r="IJF4" s="41"/>
      <c r="IJG4" s="41"/>
      <c r="IJH4" s="41"/>
      <c r="IJI4" s="41"/>
      <c r="IJJ4" s="41"/>
      <c r="IJK4" s="41"/>
      <c r="IJL4" s="41"/>
      <c r="IJM4" s="41"/>
      <c r="IJN4" s="41"/>
      <c r="IJO4" s="41"/>
      <c r="IJP4" s="41"/>
      <c r="IJQ4" s="41"/>
      <c r="IJR4" s="41"/>
      <c r="IJS4" s="41"/>
      <c r="IJT4" s="41"/>
      <c r="IJU4" s="41"/>
      <c r="IJV4" s="41"/>
      <c r="IJW4" s="41"/>
      <c r="IJX4" s="41"/>
      <c r="IJY4" s="41"/>
      <c r="IJZ4" s="41"/>
      <c r="IKA4" s="41"/>
      <c r="IKB4" s="41"/>
      <c r="IKC4" s="41"/>
      <c r="IKD4" s="41"/>
      <c r="IKE4" s="41"/>
      <c r="IKF4" s="41"/>
      <c r="IKG4" s="41"/>
      <c r="IKH4" s="41"/>
      <c r="IKI4" s="41"/>
      <c r="IKJ4" s="41"/>
      <c r="IKK4" s="41"/>
      <c r="IKL4" s="41"/>
      <c r="IKM4" s="41"/>
      <c r="IKN4" s="41"/>
      <c r="IKO4" s="41"/>
      <c r="IKP4" s="41"/>
      <c r="IKQ4" s="41"/>
      <c r="IKR4" s="41"/>
      <c r="IKS4" s="41"/>
      <c r="IKT4" s="41"/>
      <c r="IKU4" s="41"/>
      <c r="IKV4" s="41"/>
      <c r="IKW4" s="41"/>
      <c r="IKX4" s="41"/>
      <c r="IKY4" s="41"/>
      <c r="IKZ4" s="41"/>
      <c r="ILA4" s="41"/>
      <c r="ILB4" s="41"/>
      <c r="ILC4" s="41"/>
      <c r="ILD4" s="41"/>
      <c r="ILE4" s="41"/>
      <c r="ILF4" s="41"/>
      <c r="ILG4" s="41"/>
      <c r="ILH4" s="41"/>
      <c r="ILI4" s="41"/>
      <c r="ILJ4" s="41"/>
      <c r="ILK4" s="41"/>
      <c r="ILL4" s="41"/>
      <c r="ILM4" s="41"/>
      <c r="ILN4" s="41"/>
      <c r="ILO4" s="41"/>
      <c r="ILP4" s="41"/>
      <c r="ILQ4" s="41"/>
      <c r="ILR4" s="41"/>
      <c r="ILS4" s="41"/>
      <c r="ILT4" s="41"/>
      <c r="ILU4" s="41"/>
      <c r="ILV4" s="41"/>
      <c r="ILW4" s="41"/>
      <c r="ILX4" s="41"/>
      <c r="ILY4" s="41"/>
      <c r="ILZ4" s="41"/>
      <c r="IMA4" s="41"/>
      <c r="IMB4" s="41"/>
      <c r="IMC4" s="41"/>
      <c r="IMD4" s="41"/>
      <c r="IME4" s="41"/>
      <c r="IMF4" s="41"/>
      <c r="IMG4" s="41"/>
      <c r="IMH4" s="41"/>
      <c r="IMI4" s="41"/>
      <c r="IMJ4" s="41"/>
      <c r="IMK4" s="41"/>
      <c r="IML4" s="41"/>
      <c r="IMM4" s="41"/>
      <c r="IMN4" s="41"/>
      <c r="IMO4" s="41"/>
      <c r="IMP4" s="41"/>
      <c r="IMQ4" s="41"/>
      <c r="IMR4" s="41"/>
      <c r="IMS4" s="41"/>
      <c r="IMT4" s="41"/>
      <c r="IMU4" s="41"/>
      <c r="IMV4" s="41"/>
      <c r="IMW4" s="41"/>
      <c r="IMX4" s="41"/>
      <c r="IMY4" s="41"/>
      <c r="IMZ4" s="41"/>
      <c r="INA4" s="41"/>
      <c r="INB4" s="41"/>
      <c r="INC4" s="41"/>
      <c r="IND4" s="41"/>
      <c r="INE4" s="41"/>
      <c r="INF4" s="41"/>
      <c r="ING4" s="41"/>
      <c r="INH4" s="41"/>
      <c r="INI4" s="41"/>
      <c r="INJ4" s="41"/>
      <c r="INK4" s="41"/>
      <c r="INL4" s="41"/>
      <c r="INM4" s="41"/>
      <c r="INN4" s="41"/>
      <c r="INO4" s="41"/>
      <c r="INP4" s="41"/>
      <c r="INQ4" s="41"/>
      <c r="INR4" s="41"/>
      <c r="INS4" s="41"/>
      <c r="INT4" s="41"/>
      <c r="INU4" s="41"/>
      <c r="INV4" s="41"/>
      <c r="INW4" s="41"/>
      <c r="INX4" s="41"/>
      <c r="INY4" s="41"/>
      <c r="INZ4" s="41"/>
      <c r="IOA4" s="41"/>
      <c r="IOB4" s="41"/>
      <c r="IOC4" s="41"/>
      <c r="IOD4" s="41"/>
      <c r="IOE4" s="41"/>
      <c r="IOF4" s="41"/>
      <c r="IOG4" s="41"/>
      <c r="IOH4" s="41"/>
      <c r="IOI4" s="41"/>
      <c r="IOJ4" s="41"/>
      <c r="IOK4" s="41"/>
      <c r="IOL4" s="41"/>
      <c r="IOM4" s="41"/>
      <c r="ION4" s="41"/>
      <c r="IOO4" s="41"/>
      <c r="IOP4" s="41"/>
      <c r="IOQ4" s="41"/>
      <c r="IOR4" s="41"/>
      <c r="IOS4" s="41"/>
      <c r="IOT4" s="41"/>
      <c r="IOU4" s="41"/>
      <c r="IOV4" s="41"/>
      <c r="IOW4" s="41"/>
      <c r="IOX4" s="41"/>
      <c r="IOY4" s="41"/>
      <c r="IOZ4" s="41"/>
      <c r="IPA4" s="41"/>
      <c r="IPB4" s="41"/>
      <c r="IPC4" s="41"/>
      <c r="IPD4" s="41"/>
      <c r="IPE4" s="41"/>
      <c r="IPF4" s="41"/>
      <c r="IPG4" s="41"/>
      <c r="IPH4" s="41"/>
      <c r="IPI4" s="41"/>
      <c r="IPJ4" s="41"/>
      <c r="IPK4" s="41"/>
      <c r="IPL4" s="41"/>
      <c r="IPM4" s="41"/>
      <c r="IPN4" s="41"/>
      <c r="IPO4" s="41"/>
      <c r="IPP4" s="41"/>
      <c r="IPQ4" s="41"/>
      <c r="IPR4" s="41"/>
      <c r="IPS4" s="41"/>
      <c r="IPT4" s="41"/>
      <c r="IPU4" s="41"/>
      <c r="IPV4" s="41"/>
      <c r="IPW4" s="41"/>
      <c r="IPX4" s="41"/>
      <c r="IPY4" s="41"/>
      <c r="IPZ4" s="41"/>
      <c r="IQA4" s="41"/>
      <c r="IQB4" s="41"/>
      <c r="IQC4" s="41"/>
      <c r="IQD4" s="41"/>
      <c r="IQE4" s="41"/>
      <c r="IQF4" s="41"/>
      <c r="IQG4" s="41"/>
      <c r="IQH4" s="41"/>
      <c r="IQI4" s="41"/>
      <c r="IQJ4" s="41"/>
      <c r="IQK4" s="41"/>
      <c r="IQL4" s="41"/>
      <c r="IQM4" s="41"/>
      <c r="IQN4" s="41"/>
      <c r="IQO4" s="41"/>
      <c r="IQP4" s="41"/>
      <c r="IQQ4" s="41"/>
      <c r="IQR4" s="41"/>
      <c r="IQS4" s="41"/>
      <c r="IQT4" s="41"/>
      <c r="IQU4" s="41"/>
      <c r="IQV4" s="41"/>
      <c r="IQW4" s="41"/>
      <c r="IQX4" s="41"/>
      <c r="IQY4" s="41"/>
      <c r="IQZ4" s="41"/>
      <c r="IRA4" s="41"/>
      <c r="IRB4" s="41"/>
      <c r="IRC4" s="41"/>
      <c r="IRD4" s="41"/>
      <c r="IRE4" s="41"/>
      <c r="IRF4" s="41"/>
      <c r="IRG4" s="41"/>
      <c r="IRH4" s="41"/>
      <c r="IRI4" s="41"/>
      <c r="IRJ4" s="41"/>
      <c r="IRK4" s="41"/>
      <c r="IRL4" s="41"/>
      <c r="IRM4" s="41"/>
      <c r="IRN4" s="41"/>
      <c r="IRO4" s="41"/>
      <c r="IRP4" s="41"/>
      <c r="IRQ4" s="41"/>
      <c r="IRR4" s="41"/>
      <c r="IRS4" s="41"/>
      <c r="IRT4" s="41"/>
      <c r="IRU4" s="41"/>
      <c r="IRV4" s="41"/>
      <c r="IRW4" s="41"/>
      <c r="IRX4" s="41"/>
      <c r="IRY4" s="41"/>
      <c r="IRZ4" s="41"/>
      <c r="ISA4" s="41"/>
      <c r="ISB4" s="41"/>
      <c r="ISC4" s="41"/>
      <c r="ISD4" s="41"/>
      <c r="ISE4" s="41"/>
      <c r="ISF4" s="41"/>
      <c r="ISG4" s="41"/>
      <c r="ISH4" s="41"/>
      <c r="ISI4" s="41"/>
      <c r="ISJ4" s="41"/>
      <c r="ISK4" s="41"/>
      <c r="ISL4" s="41"/>
      <c r="ISM4" s="41"/>
      <c r="ISN4" s="41"/>
      <c r="ISO4" s="41"/>
      <c r="ISP4" s="41"/>
      <c r="ISQ4" s="41"/>
      <c r="ISR4" s="41"/>
      <c r="ISS4" s="41"/>
      <c r="IST4" s="41"/>
      <c r="ISU4" s="41"/>
      <c r="ISV4" s="41"/>
      <c r="ISW4" s="41"/>
      <c r="ISX4" s="41"/>
      <c r="ISY4" s="41"/>
      <c r="ISZ4" s="41"/>
      <c r="ITA4" s="41"/>
      <c r="ITB4" s="41"/>
      <c r="ITC4" s="41"/>
      <c r="ITD4" s="41"/>
      <c r="ITE4" s="41"/>
      <c r="ITF4" s="41"/>
      <c r="ITG4" s="41"/>
      <c r="ITH4" s="41"/>
      <c r="ITI4" s="41"/>
      <c r="ITJ4" s="41"/>
      <c r="ITK4" s="41"/>
      <c r="ITL4" s="41"/>
      <c r="ITM4" s="41"/>
      <c r="ITN4" s="41"/>
      <c r="ITO4" s="41"/>
      <c r="ITP4" s="41"/>
      <c r="ITQ4" s="41"/>
      <c r="ITR4" s="41"/>
      <c r="ITS4" s="41"/>
      <c r="ITT4" s="41"/>
      <c r="ITU4" s="41"/>
      <c r="ITV4" s="41"/>
      <c r="ITW4" s="41"/>
      <c r="ITX4" s="41"/>
      <c r="ITY4" s="41"/>
      <c r="ITZ4" s="41"/>
      <c r="IUA4" s="41"/>
      <c r="IUB4" s="41"/>
      <c r="IUC4" s="41"/>
      <c r="IUD4" s="41"/>
      <c r="IUE4" s="41"/>
      <c r="IUF4" s="41"/>
      <c r="IUG4" s="41"/>
      <c r="IUH4" s="41"/>
      <c r="IUI4" s="41"/>
      <c r="IUJ4" s="41"/>
      <c r="IUK4" s="41"/>
      <c r="IUL4" s="41"/>
      <c r="IUM4" s="41"/>
      <c r="IUN4" s="41"/>
      <c r="IUO4" s="41"/>
      <c r="IUP4" s="41"/>
      <c r="IUQ4" s="41"/>
      <c r="IUR4" s="41"/>
      <c r="IUS4" s="41"/>
      <c r="IUT4" s="41"/>
      <c r="IUU4" s="41"/>
      <c r="IUV4" s="41"/>
      <c r="IUW4" s="41"/>
      <c r="IUX4" s="41"/>
      <c r="IUY4" s="41"/>
      <c r="IUZ4" s="41"/>
      <c r="IVA4" s="41"/>
      <c r="IVB4" s="41"/>
      <c r="IVC4" s="41"/>
      <c r="IVD4" s="41"/>
      <c r="IVE4" s="41"/>
      <c r="IVF4" s="41"/>
      <c r="IVG4" s="41"/>
      <c r="IVH4" s="41"/>
      <c r="IVI4" s="41"/>
      <c r="IVJ4" s="41"/>
      <c r="IVK4" s="41"/>
      <c r="IVL4" s="41"/>
      <c r="IVM4" s="41"/>
      <c r="IVN4" s="41"/>
      <c r="IVO4" s="41"/>
      <c r="IVP4" s="41"/>
      <c r="IVQ4" s="41"/>
      <c r="IVR4" s="41"/>
      <c r="IVS4" s="41"/>
      <c r="IVT4" s="41"/>
      <c r="IVU4" s="41"/>
      <c r="IVV4" s="41"/>
      <c r="IVW4" s="41"/>
      <c r="IVX4" s="41"/>
      <c r="IVY4" s="41"/>
      <c r="IVZ4" s="41"/>
      <c r="IWA4" s="41"/>
      <c r="IWB4" s="41"/>
      <c r="IWC4" s="41"/>
      <c r="IWD4" s="41"/>
      <c r="IWE4" s="41"/>
      <c r="IWF4" s="41"/>
      <c r="IWG4" s="41"/>
      <c r="IWH4" s="41"/>
      <c r="IWI4" s="41"/>
      <c r="IWJ4" s="41"/>
      <c r="IWK4" s="41"/>
      <c r="IWL4" s="41"/>
      <c r="IWM4" s="41"/>
      <c r="IWN4" s="41"/>
      <c r="IWO4" s="41"/>
      <c r="IWP4" s="41"/>
      <c r="IWQ4" s="41"/>
      <c r="IWR4" s="41"/>
      <c r="IWS4" s="41"/>
      <c r="IWT4" s="41"/>
      <c r="IWU4" s="41"/>
      <c r="IWV4" s="41"/>
      <c r="IWW4" s="41"/>
      <c r="IWX4" s="41"/>
      <c r="IWY4" s="41"/>
      <c r="IWZ4" s="41"/>
      <c r="IXA4" s="41"/>
      <c r="IXB4" s="41"/>
      <c r="IXC4" s="41"/>
      <c r="IXD4" s="41"/>
      <c r="IXE4" s="41"/>
      <c r="IXF4" s="41"/>
      <c r="IXG4" s="41"/>
      <c r="IXH4" s="41"/>
      <c r="IXI4" s="41"/>
      <c r="IXJ4" s="41"/>
      <c r="IXK4" s="41"/>
      <c r="IXL4" s="41"/>
      <c r="IXM4" s="41"/>
      <c r="IXN4" s="41"/>
      <c r="IXO4" s="41"/>
      <c r="IXP4" s="41"/>
      <c r="IXQ4" s="41"/>
      <c r="IXR4" s="41"/>
      <c r="IXS4" s="41"/>
      <c r="IXT4" s="41"/>
      <c r="IXU4" s="41"/>
      <c r="IXV4" s="41"/>
      <c r="IXW4" s="41"/>
      <c r="IXX4" s="41"/>
      <c r="IXY4" s="41"/>
      <c r="IXZ4" s="41"/>
      <c r="IYA4" s="41"/>
      <c r="IYB4" s="41"/>
      <c r="IYC4" s="41"/>
      <c r="IYD4" s="41"/>
      <c r="IYE4" s="41"/>
      <c r="IYF4" s="41"/>
      <c r="IYG4" s="41"/>
      <c r="IYH4" s="41"/>
      <c r="IYI4" s="41"/>
      <c r="IYJ4" s="41"/>
      <c r="IYK4" s="41"/>
      <c r="IYL4" s="41"/>
      <c r="IYM4" s="41"/>
      <c r="IYN4" s="41"/>
      <c r="IYO4" s="41"/>
      <c r="IYP4" s="41"/>
      <c r="IYQ4" s="41"/>
      <c r="IYR4" s="41"/>
      <c r="IYS4" s="41"/>
      <c r="IYT4" s="41"/>
      <c r="IYU4" s="41"/>
      <c r="IYV4" s="41"/>
      <c r="IYW4" s="41"/>
      <c r="IYX4" s="41"/>
      <c r="IYY4" s="41"/>
      <c r="IYZ4" s="41"/>
      <c r="IZA4" s="41"/>
      <c r="IZB4" s="41"/>
      <c r="IZC4" s="41"/>
      <c r="IZD4" s="41"/>
      <c r="IZE4" s="41"/>
      <c r="IZF4" s="41"/>
      <c r="IZG4" s="41"/>
      <c r="IZH4" s="41"/>
      <c r="IZI4" s="41"/>
      <c r="IZJ4" s="41"/>
      <c r="IZK4" s="41"/>
      <c r="IZL4" s="41"/>
      <c r="IZM4" s="41"/>
      <c r="IZN4" s="41"/>
      <c r="IZO4" s="41"/>
      <c r="IZP4" s="41"/>
      <c r="IZQ4" s="41"/>
      <c r="IZR4" s="41"/>
      <c r="IZS4" s="41"/>
      <c r="IZT4" s="41"/>
      <c r="IZU4" s="41"/>
      <c r="IZV4" s="41"/>
      <c r="IZW4" s="41"/>
      <c r="IZX4" s="41"/>
      <c r="IZY4" s="41"/>
      <c r="IZZ4" s="41"/>
      <c r="JAA4" s="41"/>
      <c r="JAB4" s="41"/>
      <c r="JAC4" s="41"/>
      <c r="JAD4" s="41"/>
      <c r="JAE4" s="41"/>
      <c r="JAF4" s="41"/>
      <c r="JAG4" s="41"/>
      <c r="JAH4" s="41"/>
      <c r="JAI4" s="41"/>
      <c r="JAJ4" s="41"/>
      <c r="JAK4" s="41"/>
      <c r="JAL4" s="41"/>
      <c r="JAM4" s="41"/>
      <c r="JAN4" s="41"/>
      <c r="JAO4" s="41"/>
      <c r="JAP4" s="41"/>
      <c r="JAQ4" s="41"/>
      <c r="JAR4" s="41"/>
      <c r="JAS4" s="41"/>
      <c r="JAT4" s="41"/>
      <c r="JAU4" s="41"/>
      <c r="JAV4" s="41"/>
      <c r="JAW4" s="41"/>
      <c r="JAX4" s="41"/>
      <c r="JAY4" s="41"/>
      <c r="JAZ4" s="41"/>
      <c r="JBA4" s="41"/>
      <c r="JBB4" s="41"/>
      <c r="JBC4" s="41"/>
      <c r="JBD4" s="41"/>
      <c r="JBE4" s="41"/>
      <c r="JBF4" s="41"/>
      <c r="JBG4" s="41"/>
      <c r="JBH4" s="41"/>
      <c r="JBI4" s="41"/>
      <c r="JBJ4" s="41"/>
      <c r="JBK4" s="41"/>
      <c r="JBL4" s="41"/>
      <c r="JBM4" s="41"/>
      <c r="JBN4" s="41"/>
      <c r="JBO4" s="41"/>
      <c r="JBP4" s="41"/>
      <c r="JBQ4" s="41"/>
      <c r="JBR4" s="41"/>
      <c r="JBS4" s="41"/>
      <c r="JBT4" s="41"/>
      <c r="JBU4" s="41"/>
      <c r="JBV4" s="41"/>
      <c r="JBW4" s="41"/>
      <c r="JBX4" s="41"/>
      <c r="JBY4" s="41"/>
      <c r="JBZ4" s="41"/>
      <c r="JCA4" s="41"/>
      <c r="JCB4" s="41"/>
      <c r="JCC4" s="41"/>
      <c r="JCD4" s="41"/>
      <c r="JCE4" s="41"/>
      <c r="JCF4" s="41"/>
      <c r="JCG4" s="41"/>
      <c r="JCH4" s="41"/>
      <c r="JCI4" s="41"/>
      <c r="JCJ4" s="41"/>
      <c r="JCK4" s="41"/>
      <c r="JCL4" s="41"/>
      <c r="JCM4" s="41"/>
      <c r="JCN4" s="41"/>
      <c r="JCO4" s="41"/>
      <c r="JCP4" s="41"/>
      <c r="JCQ4" s="41"/>
      <c r="JCR4" s="41"/>
      <c r="JCS4" s="41"/>
      <c r="JCT4" s="41"/>
      <c r="JCU4" s="41"/>
      <c r="JCV4" s="41"/>
      <c r="JCW4" s="41"/>
      <c r="JCX4" s="41"/>
      <c r="JCY4" s="41"/>
      <c r="JCZ4" s="41"/>
      <c r="JDA4" s="41"/>
      <c r="JDB4" s="41"/>
      <c r="JDC4" s="41"/>
      <c r="JDD4" s="41"/>
      <c r="JDE4" s="41"/>
      <c r="JDF4" s="41"/>
      <c r="JDG4" s="41"/>
      <c r="JDH4" s="41"/>
      <c r="JDI4" s="41"/>
      <c r="JDJ4" s="41"/>
      <c r="JDK4" s="41"/>
      <c r="JDL4" s="41"/>
      <c r="JDM4" s="41"/>
      <c r="JDN4" s="41"/>
      <c r="JDO4" s="41"/>
      <c r="JDP4" s="41"/>
      <c r="JDQ4" s="41"/>
      <c r="JDR4" s="41"/>
      <c r="JDS4" s="41"/>
      <c r="JDT4" s="41"/>
      <c r="JDU4" s="41"/>
      <c r="JDV4" s="41"/>
      <c r="JDW4" s="41"/>
      <c r="JDX4" s="41"/>
      <c r="JDY4" s="41"/>
      <c r="JDZ4" s="41"/>
      <c r="JEA4" s="41"/>
      <c r="JEB4" s="41"/>
      <c r="JEC4" s="41"/>
      <c r="JED4" s="41"/>
      <c r="JEE4" s="41"/>
      <c r="JEF4" s="41"/>
      <c r="JEG4" s="41"/>
      <c r="JEH4" s="41"/>
      <c r="JEI4" s="41"/>
      <c r="JEJ4" s="41"/>
      <c r="JEK4" s="41"/>
      <c r="JEL4" s="41"/>
      <c r="JEM4" s="41"/>
      <c r="JEN4" s="41"/>
      <c r="JEO4" s="41"/>
      <c r="JEP4" s="41"/>
      <c r="JEQ4" s="41"/>
      <c r="JER4" s="41"/>
      <c r="JES4" s="41"/>
      <c r="JET4" s="41"/>
      <c r="JEU4" s="41"/>
      <c r="JEV4" s="41"/>
      <c r="JEW4" s="41"/>
      <c r="JEX4" s="41"/>
      <c r="JEY4" s="41"/>
      <c r="JEZ4" s="41"/>
      <c r="JFA4" s="41"/>
      <c r="JFB4" s="41"/>
      <c r="JFC4" s="41"/>
      <c r="JFD4" s="41"/>
      <c r="JFE4" s="41"/>
      <c r="JFF4" s="41"/>
      <c r="JFG4" s="41"/>
      <c r="JFH4" s="41"/>
      <c r="JFI4" s="41"/>
      <c r="JFJ4" s="41"/>
      <c r="JFK4" s="41"/>
      <c r="JFL4" s="41"/>
      <c r="JFM4" s="41"/>
      <c r="JFN4" s="41"/>
      <c r="JFO4" s="41"/>
      <c r="JFP4" s="41"/>
      <c r="JFQ4" s="41"/>
      <c r="JFR4" s="41"/>
      <c r="JFS4" s="41"/>
      <c r="JFT4" s="41"/>
      <c r="JFU4" s="41"/>
      <c r="JFV4" s="41"/>
      <c r="JFW4" s="41"/>
      <c r="JFX4" s="41"/>
      <c r="JFY4" s="41"/>
      <c r="JFZ4" s="41"/>
      <c r="JGA4" s="41"/>
      <c r="JGB4" s="41"/>
      <c r="JGC4" s="41"/>
      <c r="JGD4" s="41"/>
      <c r="JGE4" s="41"/>
      <c r="JGF4" s="41"/>
      <c r="JGG4" s="41"/>
      <c r="JGH4" s="41"/>
      <c r="JGI4" s="41"/>
      <c r="JGJ4" s="41"/>
      <c r="JGK4" s="41"/>
      <c r="JGL4" s="41"/>
      <c r="JGM4" s="41"/>
      <c r="JGN4" s="41"/>
      <c r="JGO4" s="41"/>
      <c r="JGP4" s="41"/>
      <c r="JGQ4" s="41"/>
      <c r="JGR4" s="41"/>
      <c r="JGS4" s="41"/>
      <c r="JGT4" s="41"/>
      <c r="JGU4" s="41"/>
      <c r="JGV4" s="41"/>
      <c r="JGW4" s="41"/>
      <c r="JGX4" s="41"/>
      <c r="JGY4" s="41"/>
      <c r="JGZ4" s="41"/>
      <c r="JHA4" s="41"/>
      <c r="JHB4" s="41"/>
      <c r="JHC4" s="41"/>
      <c r="JHD4" s="41"/>
      <c r="JHE4" s="41"/>
      <c r="JHF4" s="41"/>
      <c r="JHG4" s="41"/>
      <c r="JHH4" s="41"/>
      <c r="JHI4" s="41"/>
      <c r="JHJ4" s="41"/>
      <c r="JHK4" s="41"/>
      <c r="JHL4" s="41"/>
      <c r="JHM4" s="41"/>
      <c r="JHN4" s="41"/>
      <c r="JHO4" s="41"/>
      <c r="JHP4" s="41"/>
      <c r="JHQ4" s="41"/>
      <c r="JHR4" s="41"/>
      <c r="JHS4" s="41"/>
      <c r="JHT4" s="41"/>
      <c r="JHU4" s="41"/>
      <c r="JHV4" s="41"/>
      <c r="JHW4" s="41"/>
      <c r="JHX4" s="41"/>
      <c r="JHY4" s="41"/>
      <c r="JHZ4" s="41"/>
      <c r="JIA4" s="41"/>
      <c r="JIB4" s="41"/>
      <c r="JIC4" s="41"/>
      <c r="JID4" s="41"/>
      <c r="JIE4" s="41"/>
      <c r="JIF4" s="41"/>
      <c r="JIG4" s="41"/>
      <c r="JIH4" s="41"/>
      <c r="JII4" s="41"/>
      <c r="JIJ4" s="41"/>
      <c r="JIK4" s="41"/>
      <c r="JIL4" s="41"/>
      <c r="JIM4" s="41"/>
      <c r="JIN4" s="41"/>
      <c r="JIO4" s="41"/>
      <c r="JIP4" s="41"/>
      <c r="JIQ4" s="41"/>
      <c r="JIR4" s="41"/>
      <c r="JIS4" s="41"/>
      <c r="JIT4" s="41"/>
      <c r="JIU4" s="41"/>
      <c r="JIV4" s="41"/>
      <c r="JIW4" s="41"/>
      <c r="JIX4" s="41"/>
      <c r="JIY4" s="41"/>
      <c r="JIZ4" s="41"/>
      <c r="JJA4" s="41"/>
      <c r="JJB4" s="41"/>
      <c r="JJC4" s="41"/>
      <c r="JJD4" s="41"/>
      <c r="JJE4" s="41"/>
      <c r="JJF4" s="41"/>
      <c r="JJG4" s="41"/>
      <c r="JJH4" s="41"/>
      <c r="JJI4" s="41"/>
      <c r="JJJ4" s="41"/>
      <c r="JJK4" s="41"/>
      <c r="JJL4" s="41"/>
      <c r="JJM4" s="41"/>
      <c r="JJN4" s="41"/>
      <c r="JJO4" s="41"/>
      <c r="JJP4" s="41"/>
      <c r="JJQ4" s="41"/>
      <c r="JJR4" s="41"/>
      <c r="JJS4" s="41"/>
      <c r="JJT4" s="41"/>
      <c r="JJU4" s="41"/>
      <c r="JJV4" s="41"/>
      <c r="JJW4" s="41"/>
      <c r="JJX4" s="41"/>
      <c r="JJY4" s="41"/>
      <c r="JJZ4" s="41"/>
      <c r="JKA4" s="41"/>
      <c r="JKB4" s="41"/>
      <c r="JKC4" s="41"/>
      <c r="JKD4" s="41"/>
      <c r="JKE4" s="41"/>
      <c r="JKF4" s="41"/>
      <c r="JKG4" s="41"/>
      <c r="JKH4" s="41"/>
      <c r="JKI4" s="41"/>
      <c r="JKJ4" s="41"/>
      <c r="JKK4" s="41"/>
      <c r="JKL4" s="41"/>
      <c r="JKM4" s="41"/>
      <c r="JKN4" s="41"/>
      <c r="JKO4" s="41"/>
      <c r="JKP4" s="41"/>
      <c r="JKQ4" s="41"/>
      <c r="JKR4" s="41"/>
      <c r="JKS4" s="41"/>
      <c r="JKT4" s="41"/>
      <c r="JKU4" s="41"/>
      <c r="JKV4" s="41"/>
      <c r="JKW4" s="41"/>
      <c r="JKX4" s="41"/>
      <c r="JKY4" s="41"/>
      <c r="JKZ4" s="41"/>
      <c r="JLA4" s="41"/>
      <c r="JLB4" s="41"/>
      <c r="JLC4" s="41"/>
      <c r="JLD4" s="41"/>
      <c r="JLE4" s="41"/>
      <c r="JLF4" s="41"/>
      <c r="JLG4" s="41"/>
      <c r="JLH4" s="41"/>
      <c r="JLI4" s="41"/>
      <c r="JLJ4" s="41"/>
      <c r="JLK4" s="41"/>
      <c r="JLL4" s="41"/>
      <c r="JLM4" s="41"/>
      <c r="JLN4" s="41"/>
      <c r="JLO4" s="41"/>
      <c r="JLP4" s="41"/>
      <c r="JLQ4" s="41"/>
      <c r="JLR4" s="41"/>
      <c r="JLS4" s="41"/>
      <c r="JLT4" s="41"/>
      <c r="JLU4" s="41"/>
      <c r="JLV4" s="41"/>
      <c r="JLW4" s="41"/>
      <c r="JLX4" s="41"/>
      <c r="JLY4" s="41"/>
      <c r="JLZ4" s="41"/>
      <c r="JMA4" s="41"/>
      <c r="JMB4" s="41"/>
      <c r="JMC4" s="41"/>
      <c r="JMD4" s="41"/>
      <c r="JME4" s="41"/>
      <c r="JMF4" s="41"/>
      <c r="JMG4" s="41"/>
      <c r="JMH4" s="41"/>
      <c r="JMI4" s="41"/>
      <c r="JMJ4" s="41"/>
      <c r="JMK4" s="41"/>
      <c r="JML4" s="41"/>
      <c r="JMM4" s="41"/>
      <c r="JMN4" s="41"/>
      <c r="JMO4" s="41"/>
      <c r="JMP4" s="41"/>
      <c r="JMQ4" s="41"/>
      <c r="JMR4" s="41"/>
      <c r="JMS4" s="41"/>
      <c r="JMT4" s="41"/>
      <c r="JMU4" s="41"/>
      <c r="JMV4" s="41"/>
      <c r="JMW4" s="41"/>
      <c r="JMX4" s="41"/>
      <c r="JMY4" s="41"/>
      <c r="JMZ4" s="41"/>
      <c r="JNA4" s="41"/>
      <c r="JNB4" s="41"/>
      <c r="JNC4" s="41"/>
      <c r="JND4" s="41"/>
      <c r="JNE4" s="41"/>
      <c r="JNF4" s="41"/>
      <c r="JNG4" s="41"/>
      <c r="JNH4" s="41"/>
      <c r="JNI4" s="41"/>
      <c r="JNJ4" s="41"/>
      <c r="JNK4" s="41"/>
      <c r="JNL4" s="41"/>
      <c r="JNM4" s="41"/>
      <c r="JNN4" s="41"/>
      <c r="JNO4" s="41"/>
      <c r="JNP4" s="41"/>
      <c r="JNQ4" s="41"/>
      <c r="JNR4" s="41"/>
      <c r="JNS4" s="41"/>
      <c r="JNT4" s="41"/>
      <c r="JNU4" s="41"/>
      <c r="JNV4" s="41"/>
      <c r="JNW4" s="41"/>
      <c r="JNX4" s="41"/>
      <c r="JNY4" s="41"/>
      <c r="JNZ4" s="41"/>
      <c r="JOA4" s="41"/>
      <c r="JOB4" s="41"/>
      <c r="JOC4" s="41"/>
      <c r="JOD4" s="41"/>
      <c r="JOE4" s="41"/>
      <c r="JOF4" s="41"/>
      <c r="JOG4" s="41"/>
      <c r="JOH4" s="41"/>
      <c r="JOI4" s="41"/>
      <c r="JOJ4" s="41"/>
      <c r="JOK4" s="41"/>
      <c r="JOL4" s="41"/>
      <c r="JOM4" s="41"/>
      <c r="JON4" s="41"/>
      <c r="JOO4" s="41"/>
      <c r="JOP4" s="41"/>
      <c r="JOQ4" s="41"/>
      <c r="JOR4" s="41"/>
      <c r="JOS4" s="41"/>
      <c r="JOT4" s="41"/>
      <c r="JOU4" s="41"/>
      <c r="JOV4" s="41"/>
      <c r="JOW4" s="41"/>
      <c r="JOX4" s="41"/>
      <c r="JOY4" s="41"/>
      <c r="JOZ4" s="41"/>
      <c r="JPA4" s="41"/>
      <c r="JPB4" s="41"/>
      <c r="JPC4" s="41"/>
      <c r="JPD4" s="41"/>
      <c r="JPE4" s="41"/>
      <c r="JPF4" s="41"/>
      <c r="JPG4" s="41"/>
      <c r="JPH4" s="41"/>
      <c r="JPI4" s="41"/>
      <c r="JPJ4" s="41"/>
      <c r="JPK4" s="41"/>
      <c r="JPL4" s="41"/>
      <c r="JPM4" s="41"/>
      <c r="JPN4" s="41"/>
      <c r="JPO4" s="41"/>
      <c r="JPP4" s="41"/>
      <c r="JPQ4" s="41"/>
      <c r="JPR4" s="41"/>
      <c r="JPS4" s="41"/>
      <c r="JPT4" s="41"/>
      <c r="JPU4" s="41"/>
      <c r="JPV4" s="41"/>
      <c r="JPW4" s="41"/>
      <c r="JPX4" s="41"/>
      <c r="JPY4" s="41"/>
      <c r="JPZ4" s="41"/>
      <c r="JQA4" s="41"/>
      <c r="JQB4" s="41"/>
      <c r="JQC4" s="41"/>
      <c r="JQD4" s="41"/>
      <c r="JQE4" s="41"/>
      <c r="JQF4" s="41"/>
      <c r="JQG4" s="41"/>
      <c r="JQH4" s="41"/>
      <c r="JQI4" s="41"/>
      <c r="JQJ4" s="41"/>
      <c r="JQK4" s="41"/>
      <c r="JQL4" s="41"/>
      <c r="JQM4" s="41"/>
      <c r="JQN4" s="41"/>
      <c r="JQO4" s="41"/>
      <c r="JQP4" s="41"/>
      <c r="JQQ4" s="41"/>
      <c r="JQR4" s="41"/>
      <c r="JQS4" s="41"/>
      <c r="JQT4" s="41"/>
      <c r="JQU4" s="41"/>
      <c r="JQV4" s="41"/>
      <c r="JQW4" s="41"/>
      <c r="JQX4" s="41"/>
      <c r="JQY4" s="41"/>
      <c r="JQZ4" s="41"/>
      <c r="JRA4" s="41"/>
      <c r="JRB4" s="41"/>
      <c r="JRC4" s="41"/>
      <c r="JRD4" s="41"/>
      <c r="JRE4" s="41"/>
      <c r="JRF4" s="41"/>
      <c r="JRG4" s="41"/>
      <c r="JRH4" s="41"/>
      <c r="JRI4" s="41"/>
      <c r="JRJ4" s="41"/>
      <c r="JRK4" s="41"/>
      <c r="JRL4" s="41"/>
      <c r="JRM4" s="41"/>
      <c r="JRN4" s="41"/>
      <c r="JRO4" s="41"/>
      <c r="JRP4" s="41"/>
      <c r="JRQ4" s="41"/>
      <c r="JRR4" s="41"/>
      <c r="JRS4" s="41"/>
      <c r="JRT4" s="41"/>
      <c r="JRU4" s="41"/>
      <c r="JRV4" s="41"/>
      <c r="JRW4" s="41"/>
      <c r="JRX4" s="41"/>
      <c r="JRY4" s="41"/>
      <c r="JRZ4" s="41"/>
      <c r="JSA4" s="41"/>
      <c r="JSB4" s="41"/>
      <c r="JSC4" s="41"/>
      <c r="JSD4" s="41"/>
      <c r="JSE4" s="41"/>
      <c r="JSF4" s="41"/>
      <c r="JSG4" s="41"/>
      <c r="JSH4" s="41"/>
      <c r="JSI4" s="41"/>
      <c r="JSJ4" s="41"/>
      <c r="JSK4" s="41"/>
      <c r="JSL4" s="41"/>
      <c r="JSM4" s="41"/>
      <c r="JSN4" s="41"/>
      <c r="JSO4" s="41"/>
      <c r="JSP4" s="41"/>
      <c r="JSQ4" s="41"/>
      <c r="JSR4" s="41"/>
      <c r="JSS4" s="41"/>
      <c r="JST4" s="41"/>
      <c r="JSU4" s="41"/>
      <c r="JSV4" s="41"/>
      <c r="JSW4" s="41"/>
      <c r="JSX4" s="41"/>
      <c r="JSY4" s="41"/>
      <c r="JSZ4" s="41"/>
      <c r="JTA4" s="41"/>
      <c r="JTB4" s="41"/>
      <c r="JTC4" s="41"/>
      <c r="JTD4" s="41"/>
      <c r="JTE4" s="41"/>
      <c r="JTF4" s="41"/>
      <c r="JTG4" s="41"/>
      <c r="JTH4" s="41"/>
      <c r="JTI4" s="41"/>
      <c r="JTJ4" s="41"/>
      <c r="JTK4" s="41"/>
      <c r="JTL4" s="41"/>
      <c r="JTM4" s="41"/>
      <c r="JTN4" s="41"/>
      <c r="JTO4" s="41"/>
      <c r="JTP4" s="41"/>
      <c r="JTQ4" s="41"/>
      <c r="JTR4" s="41"/>
      <c r="JTS4" s="41"/>
      <c r="JTT4" s="41"/>
      <c r="JTU4" s="41"/>
      <c r="JTV4" s="41"/>
      <c r="JTW4" s="41"/>
      <c r="JTX4" s="41"/>
      <c r="JTY4" s="41"/>
      <c r="JTZ4" s="41"/>
      <c r="JUA4" s="41"/>
      <c r="JUB4" s="41"/>
      <c r="JUC4" s="41"/>
      <c r="JUD4" s="41"/>
      <c r="JUE4" s="41"/>
      <c r="JUF4" s="41"/>
      <c r="JUG4" s="41"/>
      <c r="JUH4" s="41"/>
      <c r="JUI4" s="41"/>
      <c r="JUJ4" s="41"/>
      <c r="JUK4" s="41"/>
      <c r="JUL4" s="41"/>
      <c r="JUM4" s="41"/>
      <c r="JUN4" s="41"/>
      <c r="JUO4" s="41"/>
      <c r="JUP4" s="41"/>
      <c r="JUQ4" s="41"/>
      <c r="JUR4" s="41"/>
      <c r="JUS4" s="41"/>
      <c r="JUT4" s="41"/>
      <c r="JUU4" s="41"/>
      <c r="JUV4" s="41"/>
      <c r="JUW4" s="41"/>
      <c r="JUX4" s="41"/>
      <c r="JUY4" s="41"/>
      <c r="JUZ4" s="41"/>
      <c r="JVA4" s="41"/>
      <c r="JVB4" s="41"/>
      <c r="JVC4" s="41"/>
      <c r="JVD4" s="41"/>
      <c r="JVE4" s="41"/>
      <c r="JVF4" s="41"/>
      <c r="JVG4" s="41"/>
      <c r="JVH4" s="41"/>
      <c r="JVI4" s="41"/>
      <c r="JVJ4" s="41"/>
      <c r="JVK4" s="41"/>
      <c r="JVL4" s="41"/>
      <c r="JVM4" s="41"/>
      <c r="JVN4" s="41"/>
      <c r="JVO4" s="41"/>
      <c r="JVP4" s="41"/>
      <c r="JVQ4" s="41"/>
      <c r="JVR4" s="41"/>
      <c r="JVS4" s="41"/>
      <c r="JVT4" s="41"/>
      <c r="JVU4" s="41"/>
      <c r="JVV4" s="41"/>
      <c r="JVW4" s="41"/>
      <c r="JVX4" s="41"/>
      <c r="JVY4" s="41"/>
      <c r="JVZ4" s="41"/>
      <c r="JWA4" s="41"/>
      <c r="JWB4" s="41"/>
      <c r="JWC4" s="41"/>
      <c r="JWD4" s="41"/>
      <c r="JWE4" s="41"/>
      <c r="JWF4" s="41"/>
      <c r="JWG4" s="41"/>
      <c r="JWH4" s="41"/>
      <c r="JWI4" s="41"/>
      <c r="JWJ4" s="41"/>
      <c r="JWK4" s="41"/>
      <c r="JWL4" s="41"/>
      <c r="JWM4" s="41"/>
      <c r="JWN4" s="41"/>
      <c r="JWO4" s="41"/>
      <c r="JWP4" s="41"/>
      <c r="JWQ4" s="41"/>
      <c r="JWR4" s="41"/>
      <c r="JWS4" s="41"/>
      <c r="JWT4" s="41"/>
      <c r="JWU4" s="41"/>
      <c r="JWV4" s="41"/>
      <c r="JWW4" s="41"/>
      <c r="JWX4" s="41"/>
      <c r="JWY4" s="41"/>
      <c r="JWZ4" s="41"/>
      <c r="JXA4" s="41"/>
      <c r="JXB4" s="41"/>
      <c r="JXC4" s="41"/>
      <c r="JXD4" s="41"/>
      <c r="JXE4" s="41"/>
      <c r="JXF4" s="41"/>
      <c r="JXG4" s="41"/>
      <c r="JXH4" s="41"/>
      <c r="JXI4" s="41"/>
      <c r="JXJ4" s="41"/>
      <c r="JXK4" s="41"/>
      <c r="JXL4" s="41"/>
      <c r="JXM4" s="41"/>
      <c r="JXN4" s="41"/>
      <c r="JXO4" s="41"/>
      <c r="JXP4" s="41"/>
      <c r="JXQ4" s="41"/>
      <c r="JXR4" s="41"/>
      <c r="JXS4" s="41"/>
      <c r="JXT4" s="41"/>
      <c r="JXU4" s="41"/>
      <c r="JXV4" s="41"/>
      <c r="JXW4" s="41"/>
      <c r="JXX4" s="41"/>
      <c r="JXY4" s="41"/>
      <c r="JXZ4" s="41"/>
      <c r="JYA4" s="41"/>
      <c r="JYB4" s="41"/>
      <c r="JYC4" s="41"/>
      <c r="JYD4" s="41"/>
      <c r="JYE4" s="41"/>
      <c r="JYF4" s="41"/>
      <c r="JYG4" s="41"/>
      <c r="JYH4" s="41"/>
      <c r="JYI4" s="41"/>
      <c r="JYJ4" s="41"/>
      <c r="JYK4" s="41"/>
      <c r="JYL4" s="41"/>
      <c r="JYM4" s="41"/>
      <c r="JYN4" s="41"/>
      <c r="JYO4" s="41"/>
      <c r="JYP4" s="41"/>
      <c r="JYQ4" s="41"/>
      <c r="JYR4" s="41"/>
      <c r="JYS4" s="41"/>
      <c r="JYT4" s="41"/>
      <c r="JYU4" s="41"/>
      <c r="JYV4" s="41"/>
      <c r="JYW4" s="41"/>
      <c r="JYX4" s="41"/>
      <c r="JYY4" s="41"/>
      <c r="JYZ4" s="41"/>
      <c r="JZA4" s="41"/>
      <c r="JZB4" s="41"/>
      <c r="JZC4" s="41"/>
      <c r="JZD4" s="41"/>
      <c r="JZE4" s="41"/>
      <c r="JZF4" s="41"/>
      <c r="JZG4" s="41"/>
      <c r="JZH4" s="41"/>
      <c r="JZI4" s="41"/>
      <c r="JZJ4" s="41"/>
      <c r="JZK4" s="41"/>
      <c r="JZL4" s="41"/>
      <c r="JZM4" s="41"/>
      <c r="JZN4" s="41"/>
      <c r="JZO4" s="41"/>
      <c r="JZP4" s="41"/>
      <c r="JZQ4" s="41"/>
      <c r="JZR4" s="41"/>
      <c r="JZS4" s="41"/>
      <c r="JZT4" s="41"/>
      <c r="JZU4" s="41"/>
      <c r="JZV4" s="41"/>
      <c r="JZW4" s="41"/>
      <c r="JZX4" s="41"/>
      <c r="JZY4" s="41"/>
      <c r="JZZ4" s="41"/>
      <c r="KAA4" s="41"/>
      <c r="KAB4" s="41"/>
      <c r="KAC4" s="41"/>
      <c r="KAD4" s="41"/>
      <c r="KAE4" s="41"/>
      <c r="KAF4" s="41"/>
      <c r="KAG4" s="41"/>
      <c r="KAH4" s="41"/>
      <c r="KAI4" s="41"/>
      <c r="KAJ4" s="41"/>
      <c r="KAK4" s="41"/>
      <c r="KAL4" s="41"/>
      <c r="KAM4" s="41"/>
      <c r="KAN4" s="41"/>
      <c r="KAO4" s="41"/>
      <c r="KAP4" s="41"/>
      <c r="KAQ4" s="41"/>
      <c r="KAR4" s="41"/>
      <c r="KAS4" s="41"/>
      <c r="KAT4" s="41"/>
      <c r="KAU4" s="41"/>
      <c r="KAV4" s="41"/>
      <c r="KAW4" s="41"/>
      <c r="KAX4" s="41"/>
      <c r="KAY4" s="41"/>
      <c r="KAZ4" s="41"/>
      <c r="KBA4" s="41"/>
      <c r="KBB4" s="41"/>
      <c r="KBC4" s="41"/>
      <c r="KBD4" s="41"/>
      <c r="KBE4" s="41"/>
      <c r="KBF4" s="41"/>
      <c r="KBG4" s="41"/>
      <c r="KBH4" s="41"/>
      <c r="KBI4" s="41"/>
      <c r="KBJ4" s="41"/>
      <c r="KBK4" s="41"/>
      <c r="KBL4" s="41"/>
      <c r="KBM4" s="41"/>
      <c r="KBN4" s="41"/>
      <c r="KBO4" s="41"/>
      <c r="KBP4" s="41"/>
      <c r="KBQ4" s="41"/>
      <c r="KBR4" s="41"/>
      <c r="KBS4" s="41"/>
      <c r="KBT4" s="41"/>
      <c r="KBU4" s="41"/>
      <c r="KBV4" s="41"/>
      <c r="KBW4" s="41"/>
      <c r="KBX4" s="41"/>
      <c r="KBY4" s="41"/>
      <c r="KBZ4" s="41"/>
      <c r="KCA4" s="41"/>
      <c r="KCB4" s="41"/>
      <c r="KCC4" s="41"/>
      <c r="KCD4" s="41"/>
      <c r="KCE4" s="41"/>
      <c r="KCF4" s="41"/>
      <c r="KCG4" s="41"/>
      <c r="KCH4" s="41"/>
      <c r="KCI4" s="41"/>
      <c r="KCJ4" s="41"/>
      <c r="KCK4" s="41"/>
      <c r="KCL4" s="41"/>
      <c r="KCM4" s="41"/>
      <c r="KCN4" s="41"/>
      <c r="KCO4" s="41"/>
      <c r="KCP4" s="41"/>
      <c r="KCQ4" s="41"/>
      <c r="KCR4" s="41"/>
      <c r="KCS4" s="41"/>
      <c r="KCT4" s="41"/>
      <c r="KCU4" s="41"/>
      <c r="KCV4" s="41"/>
      <c r="KCW4" s="41"/>
      <c r="KCX4" s="41"/>
      <c r="KCY4" s="41"/>
      <c r="KCZ4" s="41"/>
      <c r="KDA4" s="41"/>
      <c r="KDB4" s="41"/>
      <c r="KDC4" s="41"/>
      <c r="KDD4" s="41"/>
      <c r="KDE4" s="41"/>
      <c r="KDF4" s="41"/>
      <c r="KDG4" s="41"/>
      <c r="KDH4" s="41"/>
      <c r="KDI4" s="41"/>
      <c r="KDJ4" s="41"/>
      <c r="KDK4" s="41"/>
      <c r="KDL4" s="41"/>
      <c r="KDM4" s="41"/>
      <c r="KDN4" s="41"/>
      <c r="KDO4" s="41"/>
      <c r="KDP4" s="41"/>
      <c r="KDQ4" s="41"/>
      <c r="KDR4" s="41"/>
      <c r="KDS4" s="41"/>
      <c r="KDT4" s="41"/>
      <c r="KDU4" s="41"/>
      <c r="KDV4" s="41"/>
      <c r="KDW4" s="41"/>
      <c r="KDX4" s="41"/>
      <c r="KDY4" s="41"/>
      <c r="KDZ4" s="41"/>
      <c r="KEA4" s="41"/>
      <c r="KEB4" s="41"/>
      <c r="KEC4" s="41"/>
      <c r="KED4" s="41"/>
      <c r="KEE4" s="41"/>
      <c r="KEF4" s="41"/>
      <c r="KEG4" s="41"/>
      <c r="KEH4" s="41"/>
      <c r="KEI4" s="41"/>
      <c r="KEJ4" s="41"/>
      <c r="KEK4" s="41"/>
      <c r="KEL4" s="41"/>
      <c r="KEM4" s="41"/>
      <c r="KEN4" s="41"/>
      <c r="KEO4" s="41"/>
      <c r="KEP4" s="41"/>
      <c r="KEQ4" s="41"/>
      <c r="KER4" s="41"/>
      <c r="KES4" s="41"/>
      <c r="KET4" s="41"/>
      <c r="KEU4" s="41"/>
      <c r="KEV4" s="41"/>
      <c r="KEW4" s="41"/>
      <c r="KEX4" s="41"/>
      <c r="KEY4" s="41"/>
      <c r="KEZ4" s="41"/>
      <c r="KFA4" s="41"/>
      <c r="KFB4" s="41"/>
      <c r="KFC4" s="41"/>
      <c r="KFD4" s="41"/>
      <c r="KFE4" s="41"/>
      <c r="KFF4" s="41"/>
      <c r="KFG4" s="41"/>
      <c r="KFH4" s="41"/>
      <c r="KFI4" s="41"/>
      <c r="KFJ4" s="41"/>
      <c r="KFK4" s="41"/>
      <c r="KFL4" s="41"/>
      <c r="KFM4" s="41"/>
      <c r="KFN4" s="41"/>
      <c r="KFO4" s="41"/>
      <c r="KFP4" s="41"/>
      <c r="KFQ4" s="41"/>
      <c r="KFR4" s="41"/>
      <c r="KFS4" s="41"/>
      <c r="KFT4" s="41"/>
      <c r="KFU4" s="41"/>
      <c r="KFV4" s="41"/>
      <c r="KFW4" s="41"/>
      <c r="KFX4" s="41"/>
      <c r="KFY4" s="41"/>
      <c r="KFZ4" s="41"/>
      <c r="KGA4" s="41"/>
      <c r="KGB4" s="41"/>
      <c r="KGC4" s="41"/>
      <c r="KGD4" s="41"/>
      <c r="KGE4" s="41"/>
      <c r="KGF4" s="41"/>
      <c r="KGG4" s="41"/>
      <c r="KGH4" s="41"/>
      <c r="KGI4" s="41"/>
      <c r="KGJ4" s="41"/>
      <c r="KGK4" s="41"/>
      <c r="KGL4" s="41"/>
      <c r="KGM4" s="41"/>
      <c r="KGN4" s="41"/>
      <c r="KGO4" s="41"/>
      <c r="KGP4" s="41"/>
      <c r="KGQ4" s="41"/>
      <c r="KGR4" s="41"/>
      <c r="KGS4" s="41"/>
      <c r="KGT4" s="41"/>
      <c r="KGU4" s="41"/>
      <c r="KGV4" s="41"/>
      <c r="KGW4" s="41"/>
      <c r="KGX4" s="41"/>
      <c r="KGY4" s="41"/>
      <c r="KGZ4" s="41"/>
      <c r="KHA4" s="41"/>
      <c r="KHB4" s="41"/>
      <c r="KHC4" s="41"/>
      <c r="KHD4" s="41"/>
      <c r="KHE4" s="41"/>
      <c r="KHF4" s="41"/>
      <c r="KHG4" s="41"/>
      <c r="KHH4" s="41"/>
      <c r="KHI4" s="41"/>
      <c r="KHJ4" s="41"/>
      <c r="KHK4" s="41"/>
      <c r="KHL4" s="41"/>
      <c r="KHM4" s="41"/>
      <c r="KHN4" s="41"/>
      <c r="KHO4" s="41"/>
      <c r="KHP4" s="41"/>
      <c r="KHQ4" s="41"/>
      <c r="KHR4" s="41"/>
      <c r="KHS4" s="41"/>
      <c r="KHT4" s="41"/>
      <c r="KHU4" s="41"/>
      <c r="KHV4" s="41"/>
      <c r="KHW4" s="41"/>
      <c r="KHX4" s="41"/>
      <c r="KHY4" s="41"/>
      <c r="KHZ4" s="41"/>
      <c r="KIA4" s="41"/>
      <c r="KIB4" s="41"/>
      <c r="KIC4" s="41"/>
      <c r="KID4" s="41"/>
      <c r="KIE4" s="41"/>
      <c r="KIF4" s="41"/>
      <c r="KIG4" s="41"/>
      <c r="KIH4" s="41"/>
      <c r="KII4" s="41"/>
      <c r="KIJ4" s="41"/>
      <c r="KIK4" s="41"/>
      <c r="KIL4" s="41"/>
      <c r="KIM4" s="41"/>
      <c r="KIN4" s="41"/>
      <c r="KIO4" s="41"/>
      <c r="KIP4" s="41"/>
      <c r="KIQ4" s="41"/>
      <c r="KIR4" s="41"/>
      <c r="KIS4" s="41"/>
      <c r="KIT4" s="41"/>
      <c r="KIU4" s="41"/>
      <c r="KIV4" s="41"/>
      <c r="KIW4" s="41"/>
      <c r="KIX4" s="41"/>
      <c r="KIY4" s="41"/>
      <c r="KIZ4" s="41"/>
      <c r="KJA4" s="41"/>
      <c r="KJB4" s="41"/>
      <c r="KJC4" s="41"/>
      <c r="KJD4" s="41"/>
      <c r="KJE4" s="41"/>
      <c r="KJF4" s="41"/>
      <c r="KJG4" s="41"/>
      <c r="KJH4" s="41"/>
      <c r="KJI4" s="41"/>
      <c r="KJJ4" s="41"/>
      <c r="KJK4" s="41"/>
      <c r="KJL4" s="41"/>
      <c r="KJM4" s="41"/>
      <c r="KJN4" s="41"/>
      <c r="KJO4" s="41"/>
      <c r="KJP4" s="41"/>
      <c r="KJQ4" s="41"/>
      <c r="KJR4" s="41"/>
      <c r="KJS4" s="41"/>
      <c r="KJT4" s="41"/>
      <c r="KJU4" s="41"/>
      <c r="KJV4" s="41"/>
      <c r="KJW4" s="41"/>
      <c r="KJX4" s="41"/>
      <c r="KJY4" s="41"/>
      <c r="KJZ4" s="41"/>
      <c r="KKA4" s="41"/>
      <c r="KKB4" s="41"/>
      <c r="KKC4" s="41"/>
      <c r="KKD4" s="41"/>
      <c r="KKE4" s="41"/>
      <c r="KKF4" s="41"/>
      <c r="KKG4" s="41"/>
      <c r="KKH4" s="41"/>
      <c r="KKI4" s="41"/>
      <c r="KKJ4" s="41"/>
      <c r="KKK4" s="41"/>
      <c r="KKL4" s="41"/>
      <c r="KKM4" s="41"/>
      <c r="KKN4" s="41"/>
      <c r="KKO4" s="41"/>
      <c r="KKP4" s="41"/>
      <c r="KKQ4" s="41"/>
      <c r="KKR4" s="41"/>
      <c r="KKS4" s="41"/>
      <c r="KKT4" s="41"/>
      <c r="KKU4" s="41"/>
      <c r="KKV4" s="41"/>
      <c r="KKW4" s="41"/>
      <c r="KKX4" s="41"/>
      <c r="KKY4" s="41"/>
      <c r="KKZ4" s="41"/>
      <c r="KLA4" s="41"/>
      <c r="KLB4" s="41"/>
      <c r="KLC4" s="41"/>
      <c r="KLD4" s="41"/>
      <c r="KLE4" s="41"/>
      <c r="KLF4" s="41"/>
      <c r="KLG4" s="41"/>
      <c r="KLH4" s="41"/>
      <c r="KLI4" s="41"/>
      <c r="KLJ4" s="41"/>
      <c r="KLK4" s="41"/>
      <c r="KLL4" s="41"/>
      <c r="KLM4" s="41"/>
      <c r="KLN4" s="41"/>
      <c r="KLO4" s="41"/>
      <c r="KLP4" s="41"/>
      <c r="KLQ4" s="41"/>
      <c r="KLR4" s="41"/>
      <c r="KLS4" s="41"/>
      <c r="KLT4" s="41"/>
      <c r="KLU4" s="41"/>
      <c r="KLV4" s="41"/>
      <c r="KLW4" s="41"/>
      <c r="KLX4" s="41"/>
      <c r="KLY4" s="41"/>
      <c r="KLZ4" s="41"/>
      <c r="KMA4" s="41"/>
      <c r="KMB4" s="41"/>
      <c r="KMC4" s="41"/>
      <c r="KMD4" s="41"/>
      <c r="KME4" s="41"/>
      <c r="KMF4" s="41"/>
      <c r="KMG4" s="41"/>
      <c r="KMH4" s="41"/>
      <c r="KMI4" s="41"/>
      <c r="KMJ4" s="41"/>
      <c r="KMK4" s="41"/>
      <c r="KML4" s="41"/>
      <c r="KMM4" s="41"/>
      <c r="KMN4" s="41"/>
      <c r="KMO4" s="41"/>
      <c r="KMP4" s="41"/>
      <c r="KMQ4" s="41"/>
      <c r="KMR4" s="41"/>
      <c r="KMS4" s="41"/>
      <c r="KMT4" s="41"/>
      <c r="KMU4" s="41"/>
      <c r="KMV4" s="41"/>
      <c r="KMW4" s="41"/>
      <c r="KMX4" s="41"/>
      <c r="KMY4" s="41"/>
      <c r="KMZ4" s="41"/>
      <c r="KNA4" s="41"/>
      <c r="KNB4" s="41"/>
      <c r="KNC4" s="41"/>
      <c r="KND4" s="41"/>
      <c r="KNE4" s="41"/>
      <c r="KNF4" s="41"/>
      <c r="KNG4" s="41"/>
      <c r="KNH4" s="41"/>
      <c r="KNI4" s="41"/>
      <c r="KNJ4" s="41"/>
      <c r="KNK4" s="41"/>
      <c r="KNL4" s="41"/>
      <c r="KNM4" s="41"/>
      <c r="KNN4" s="41"/>
      <c r="KNO4" s="41"/>
      <c r="KNP4" s="41"/>
      <c r="KNQ4" s="41"/>
      <c r="KNR4" s="41"/>
      <c r="KNS4" s="41"/>
      <c r="KNT4" s="41"/>
      <c r="KNU4" s="41"/>
      <c r="KNV4" s="41"/>
      <c r="KNW4" s="41"/>
      <c r="KNX4" s="41"/>
      <c r="KNY4" s="41"/>
      <c r="KNZ4" s="41"/>
      <c r="KOA4" s="41"/>
      <c r="KOB4" s="41"/>
      <c r="KOC4" s="41"/>
      <c r="KOD4" s="41"/>
      <c r="KOE4" s="41"/>
      <c r="KOF4" s="41"/>
      <c r="KOG4" s="41"/>
      <c r="KOH4" s="41"/>
      <c r="KOI4" s="41"/>
      <c r="KOJ4" s="41"/>
      <c r="KOK4" s="41"/>
      <c r="KOL4" s="41"/>
      <c r="KOM4" s="41"/>
      <c r="KON4" s="41"/>
      <c r="KOO4" s="41"/>
      <c r="KOP4" s="41"/>
      <c r="KOQ4" s="41"/>
      <c r="KOR4" s="41"/>
      <c r="KOS4" s="41"/>
      <c r="KOT4" s="41"/>
      <c r="KOU4" s="41"/>
      <c r="KOV4" s="41"/>
      <c r="KOW4" s="41"/>
      <c r="KOX4" s="41"/>
      <c r="KOY4" s="41"/>
      <c r="KOZ4" s="41"/>
      <c r="KPA4" s="41"/>
      <c r="KPB4" s="41"/>
      <c r="KPC4" s="41"/>
      <c r="KPD4" s="41"/>
      <c r="KPE4" s="41"/>
      <c r="KPF4" s="41"/>
      <c r="KPG4" s="41"/>
      <c r="KPH4" s="41"/>
      <c r="KPI4" s="41"/>
      <c r="KPJ4" s="41"/>
      <c r="KPK4" s="41"/>
      <c r="KPL4" s="41"/>
      <c r="KPM4" s="41"/>
      <c r="KPN4" s="41"/>
      <c r="KPO4" s="41"/>
      <c r="KPP4" s="41"/>
      <c r="KPQ4" s="41"/>
      <c r="KPR4" s="41"/>
      <c r="KPS4" s="41"/>
      <c r="KPT4" s="41"/>
      <c r="KPU4" s="41"/>
      <c r="KPV4" s="41"/>
      <c r="KPW4" s="41"/>
      <c r="KPX4" s="41"/>
      <c r="KPY4" s="41"/>
      <c r="KPZ4" s="41"/>
      <c r="KQA4" s="41"/>
      <c r="KQB4" s="41"/>
      <c r="KQC4" s="41"/>
      <c r="KQD4" s="41"/>
      <c r="KQE4" s="41"/>
      <c r="KQF4" s="41"/>
      <c r="KQG4" s="41"/>
      <c r="KQH4" s="41"/>
      <c r="KQI4" s="41"/>
      <c r="KQJ4" s="41"/>
      <c r="KQK4" s="41"/>
      <c r="KQL4" s="41"/>
      <c r="KQM4" s="41"/>
      <c r="KQN4" s="41"/>
      <c r="KQO4" s="41"/>
      <c r="KQP4" s="41"/>
      <c r="KQQ4" s="41"/>
      <c r="KQR4" s="41"/>
      <c r="KQS4" s="41"/>
      <c r="KQT4" s="41"/>
      <c r="KQU4" s="41"/>
      <c r="KQV4" s="41"/>
      <c r="KQW4" s="41"/>
      <c r="KQX4" s="41"/>
      <c r="KQY4" s="41"/>
      <c r="KQZ4" s="41"/>
      <c r="KRA4" s="41"/>
      <c r="KRB4" s="41"/>
      <c r="KRC4" s="41"/>
      <c r="KRD4" s="41"/>
      <c r="KRE4" s="41"/>
      <c r="KRF4" s="41"/>
      <c r="KRG4" s="41"/>
      <c r="KRH4" s="41"/>
      <c r="KRI4" s="41"/>
      <c r="KRJ4" s="41"/>
      <c r="KRK4" s="41"/>
      <c r="KRL4" s="41"/>
      <c r="KRM4" s="41"/>
      <c r="KRN4" s="41"/>
      <c r="KRO4" s="41"/>
      <c r="KRP4" s="41"/>
      <c r="KRQ4" s="41"/>
      <c r="KRR4" s="41"/>
      <c r="KRS4" s="41"/>
      <c r="KRT4" s="41"/>
      <c r="KRU4" s="41"/>
      <c r="KRV4" s="41"/>
      <c r="KRW4" s="41"/>
      <c r="KRX4" s="41"/>
      <c r="KRY4" s="41"/>
      <c r="KRZ4" s="41"/>
      <c r="KSA4" s="41"/>
      <c r="KSB4" s="41"/>
      <c r="KSC4" s="41"/>
      <c r="KSD4" s="41"/>
      <c r="KSE4" s="41"/>
      <c r="KSF4" s="41"/>
      <c r="KSG4" s="41"/>
      <c r="KSH4" s="41"/>
      <c r="KSI4" s="41"/>
      <c r="KSJ4" s="41"/>
      <c r="KSK4" s="41"/>
      <c r="KSL4" s="41"/>
      <c r="KSM4" s="41"/>
      <c r="KSN4" s="41"/>
      <c r="KSO4" s="41"/>
      <c r="KSP4" s="41"/>
      <c r="KSQ4" s="41"/>
      <c r="KSR4" s="41"/>
      <c r="KSS4" s="41"/>
      <c r="KST4" s="41"/>
      <c r="KSU4" s="41"/>
      <c r="KSV4" s="41"/>
      <c r="KSW4" s="41"/>
      <c r="KSX4" s="41"/>
      <c r="KSY4" s="41"/>
      <c r="KSZ4" s="41"/>
      <c r="KTA4" s="41"/>
      <c r="KTB4" s="41"/>
      <c r="KTC4" s="41"/>
      <c r="KTD4" s="41"/>
      <c r="KTE4" s="41"/>
      <c r="KTF4" s="41"/>
      <c r="KTG4" s="41"/>
      <c r="KTH4" s="41"/>
      <c r="KTI4" s="41"/>
      <c r="KTJ4" s="41"/>
      <c r="KTK4" s="41"/>
      <c r="KTL4" s="41"/>
      <c r="KTM4" s="41"/>
      <c r="KTN4" s="41"/>
      <c r="KTO4" s="41"/>
      <c r="KTP4" s="41"/>
      <c r="KTQ4" s="41"/>
      <c r="KTR4" s="41"/>
      <c r="KTS4" s="41"/>
      <c r="KTT4" s="41"/>
      <c r="KTU4" s="41"/>
      <c r="KTV4" s="41"/>
      <c r="KTW4" s="41"/>
      <c r="KTX4" s="41"/>
      <c r="KTY4" s="41"/>
      <c r="KTZ4" s="41"/>
      <c r="KUA4" s="41"/>
      <c r="KUB4" s="41"/>
      <c r="KUC4" s="41"/>
      <c r="KUD4" s="41"/>
      <c r="KUE4" s="41"/>
      <c r="KUF4" s="41"/>
      <c r="KUG4" s="41"/>
      <c r="KUH4" s="41"/>
      <c r="KUI4" s="41"/>
      <c r="KUJ4" s="41"/>
      <c r="KUK4" s="41"/>
      <c r="KUL4" s="41"/>
      <c r="KUM4" s="41"/>
      <c r="KUN4" s="41"/>
      <c r="KUO4" s="41"/>
      <c r="KUP4" s="41"/>
      <c r="KUQ4" s="41"/>
      <c r="KUR4" s="41"/>
      <c r="KUS4" s="41"/>
      <c r="KUT4" s="41"/>
      <c r="KUU4" s="41"/>
      <c r="KUV4" s="41"/>
      <c r="KUW4" s="41"/>
      <c r="KUX4" s="41"/>
      <c r="KUY4" s="41"/>
      <c r="KUZ4" s="41"/>
      <c r="KVA4" s="41"/>
      <c r="KVB4" s="41"/>
      <c r="KVC4" s="41"/>
      <c r="KVD4" s="41"/>
      <c r="KVE4" s="41"/>
      <c r="KVF4" s="41"/>
      <c r="KVG4" s="41"/>
      <c r="KVH4" s="41"/>
      <c r="KVI4" s="41"/>
      <c r="KVJ4" s="41"/>
      <c r="KVK4" s="41"/>
      <c r="KVL4" s="41"/>
      <c r="KVM4" s="41"/>
      <c r="KVN4" s="41"/>
      <c r="KVO4" s="41"/>
      <c r="KVP4" s="41"/>
      <c r="KVQ4" s="41"/>
      <c r="KVR4" s="41"/>
      <c r="KVS4" s="41"/>
      <c r="KVT4" s="41"/>
      <c r="KVU4" s="41"/>
      <c r="KVV4" s="41"/>
      <c r="KVW4" s="41"/>
      <c r="KVX4" s="41"/>
      <c r="KVY4" s="41"/>
      <c r="KVZ4" s="41"/>
      <c r="KWA4" s="41"/>
      <c r="KWB4" s="41"/>
      <c r="KWC4" s="41"/>
      <c r="KWD4" s="41"/>
      <c r="KWE4" s="41"/>
      <c r="KWF4" s="41"/>
      <c r="KWG4" s="41"/>
      <c r="KWH4" s="41"/>
      <c r="KWI4" s="41"/>
      <c r="KWJ4" s="41"/>
      <c r="KWK4" s="41"/>
      <c r="KWL4" s="41"/>
      <c r="KWM4" s="41"/>
      <c r="KWN4" s="41"/>
      <c r="KWO4" s="41"/>
      <c r="KWP4" s="41"/>
      <c r="KWQ4" s="41"/>
      <c r="KWR4" s="41"/>
      <c r="KWS4" s="41"/>
      <c r="KWT4" s="41"/>
      <c r="KWU4" s="41"/>
      <c r="KWV4" s="41"/>
      <c r="KWW4" s="41"/>
      <c r="KWX4" s="41"/>
      <c r="KWY4" s="41"/>
      <c r="KWZ4" s="41"/>
      <c r="KXA4" s="41"/>
      <c r="KXB4" s="41"/>
      <c r="KXC4" s="41"/>
      <c r="KXD4" s="41"/>
      <c r="KXE4" s="41"/>
      <c r="KXF4" s="41"/>
      <c r="KXG4" s="41"/>
      <c r="KXH4" s="41"/>
      <c r="KXI4" s="41"/>
      <c r="KXJ4" s="41"/>
      <c r="KXK4" s="41"/>
      <c r="KXL4" s="41"/>
      <c r="KXM4" s="41"/>
      <c r="KXN4" s="41"/>
      <c r="KXO4" s="41"/>
      <c r="KXP4" s="41"/>
      <c r="KXQ4" s="41"/>
      <c r="KXR4" s="41"/>
      <c r="KXS4" s="41"/>
      <c r="KXT4" s="41"/>
      <c r="KXU4" s="41"/>
      <c r="KXV4" s="41"/>
      <c r="KXW4" s="41"/>
      <c r="KXX4" s="41"/>
      <c r="KXY4" s="41"/>
      <c r="KXZ4" s="41"/>
      <c r="KYA4" s="41"/>
      <c r="KYB4" s="41"/>
      <c r="KYC4" s="41"/>
      <c r="KYD4" s="41"/>
      <c r="KYE4" s="41"/>
      <c r="KYF4" s="41"/>
      <c r="KYG4" s="41"/>
      <c r="KYH4" s="41"/>
      <c r="KYI4" s="41"/>
      <c r="KYJ4" s="41"/>
      <c r="KYK4" s="41"/>
      <c r="KYL4" s="41"/>
      <c r="KYM4" s="41"/>
      <c r="KYN4" s="41"/>
      <c r="KYO4" s="41"/>
      <c r="KYP4" s="41"/>
      <c r="KYQ4" s="41"/>
      <c r="KYR4" s="41"/>
      <c r="KYS4" s="41"/>
      <c r="KYT4" s="41"/>
      <c r="KYU4" s="41"/>
      <c r="KYV4" s="41"/>
      <c r="KYW4" s="41"/>
      <c r="KYX4" s="41"/>
      <c r="KYY4" s="41"/>
      <c r="KYZ4" s="41"/>
      <c r="KZA4" s="41"/>
      <c r="KZB4" s="41"/>
      <c r="KZC4" s="41"/>
      <c r="KZD4" s="41"/>
      <c r="KZE4" s="41"/>
      <c r="KZF4" s="41"/>
      <c r="KZG4" s="41"/>
      <c r="KZH4" s="41"/>
      <c r="KZI4" s="41"/>
      <c r="KZJ4" s="41"/>
      <c r="KZK4" s="41"/>
      <c r="KZL4" s="41"/>
      <c r="KZM4" s="41"/>
      <c r="KZN4" s="41"/>
      <c r="KZO4" s="41"/>
      <c r="KZP4" s="41"/>
      <c r="KZQ4" s="41"/>
      <c r="KZR4" s="41"/>
      <c r="KZS4" s="41"/>
      <c r="KZT4" s="41"/>
      <c r="KZU4" s="41"/>
      <c r="KZV4" s="41"/>
      <c r="KZW4" s="41"/>
      <c r="KZX4" s="41"/>
      <c r="KZY4" s="41"/>
      <c r="KZZ4" s="41"/>
      <c r="LAA4" s="41"/>
      <c r="LAB4" s="41"/>
      <c r="LAC4" s="41"/>
      <c r="LAD4" s="41"/>
      <c r="LAE4" s="41"/>
      <c r="LAF4" s="41"/>
      <c r="LAG4" s="41"/>
      <c r="LAH4" s="41"/>
      <c r="LAI4" s="41"/>
      <c r="LAJ4" s="41"/>
      <c r="LAK4" s="41"/>
      <c r="LAL4" s="41"/>
      <c r="LAM4" s="41"/>
      <c r="LAN4" s="41"/>
      <c r="LAO4" s="41"/>
      <c r="LAP4" s="41"/>
      <c r="LAQ4" s="41"/>
      <c r="LAR4" s="41"/>
      <c r="LAS4" s="41"/>
      <c r="LAT4" s="41"/>
      <c r="LAU4" s="41"/>
      <c r="LAV4" s="41"/>
      <c r="LAW4" s="41"/>
      <c r="LAX4" s="41"/>
      <c r="LAY4" s="41"/>
      <c r="LAZ4" s="41"/>
      <c r="LBA4" s="41"/>
      <c r="LBB4" s="41"/>
      <c r="LBC4" s="41"/>
      <c r="LBD4" s="41"/>
      <c r="LBE4" s="41"/>
      <c r="LBF4" s="41"/>
      <c r="LBG4" s="41"/>
      <c r="LBH4" s="41"/>
      <c r="LBI4" s="41"/>
      <c r="LBJ4" s="41"/>
      <c r="LBK4" s="41"/>
      <c r="LBL4" s="41"/>
      <c r="LBM4" s="41"/>
      <c r="LBN4" s="41"/>
      <c r="LBO4" s="41"/>
      <c r="LBP4" s="41"/>
      <c r="LBQ4" s="41"/>
      <c r="LBR4" s="41"/>
      <c r="LBS4" s="41"/>
      <c r="LBT4" s="41"/>
      <c r="LBU4" s="41"/>
      <c r="LBV4" s="41"/>
      <c r="LBW4" s="41"/>
      <c r="LBX4" s="41"/>
      <c r="LBY4" s="41"/>
      <c r="LBZ4" s="41"/>
      <c r="LCA4" s="41"/>
      <c r="LCB4" s="41"/>
      <c r="LCC4" s="41"/>
      <c r="LCD4" s="41"/>
      <c r="LCE4" s="41"/>
      <c r="LCF4" s="41"/>
      <c r="LCG4" s="41"/>
      <c r="LCH4" s="41"/>
      <c r="LCI4" s="41"/>
      <c r="LCJ4" s="41"/>
      <c r="LCK4" s="41"/>
      <c r="LCL4" s="41"/>
      <c r="LCM4" s="41"/>
      <c r="LCN4" s="41"/>
      <c r="LCO4" s="41"/>
      <c r="LCP4" s="41"/>
      <c r="LCQ4" s="41"/>
      <c r="LCR4" s="41"/>
      <c r="LCS4" s="41"/>
      <c r="LCT4" s="41"/>
      <c r="LCU4" s="41"/>
      <c r="LCV4" s="41"/>
      <c r="LCW4" s="41"/>
      <c r="LCX4" s="41"/>
      <c r="LCY4" s="41"/>
      <c r="LCZ4" s="41"/>
      <c r="LDA4" s="41"/>
      <c r="LDB4" s="41"/>
      <c r="LDC4" s="41"/>
      <c r="LDD4" s="41"/>
      <c r="LDE4" s="41"/>
      <c r="LDF4" s="41"/>
      <c r="LDG4" s="41"/>
      <c r="LDH4" s="41"/>
      <c r="LDI4" s="41"/>
      <c r="LDJ4" s="41"/>
      <c r="LDK4" s="41"/>
      <c r="LDL4" s="41"/>
      <c r="LDM4" s="41"/>
      <c r="LDN4" s="41"/>
      <c r="LDO4" s="41"/>
      <c r="LDP4" s="41"/>
      <c r="LDQ4" s="41"/>
      <c r="LDR4" s="41"/>
      <c r="LDS4" s="41"/>
      <c r="LDT4" s="41"/>
      <c r="LDU4" s="41"/>
      <c r="LDV4" s="41"/>
      <c r="LDW4" s="41"/>
      <c r="LDX4" s="41"/>
      <c r="LDY4" s="41"/>
      <c r="LDZ4" s="41"/>
      <c r="LEA4" s="41"/>
      <c r="LEB4" s="41"/>
      <c r="LEC4" s="41"/>
      <c r="LED4" s="41"/>
      <c r="LEE4" s="41"/>
      <c r="LEF4" s="41"/>
      <c r="LEG4" s="41"/>
      <c r="LEH4" s="41"/>
      <c r="LEI4" s="41"/>
      <c r="LEJ4" s="41"/>
      <c r="LEK4" s="41"/>
      <c r="LEL4" s="41"/>
      <c r="LEM4" s="41"/>
      <c r="LEN4" s="41"/>
      <c r="LEO4" s="41"/>
      <c r="LEP4" s="41"/>
      <c r="LEQ4" s="41"/>
      <c r="LER4" s="41"/>
      <c r="LES4" s="41"/>
      <c r="LET4" s="41"/>
      <c r="LEU4" s="41"/>
      <c r="LEV4" s="41"/>
      <c r="LEW4" s="41"/>
      <c r="LEX4" s="41"/>
      <c r="LEY4" s="41"/>
      <c r="LEZ4" s="41"/>
      <c r="LFA4" s="41"/>
      <c r="LFB4" s="41"/>
      <c r="LFC4" s="41"/>
      <c r="LFD4" s="41"/>
      <c r="LFE4" s="41"/>
      <c r="LFF4" s="41"/>
      <c r="LFG4" s="41"/>
      <c r="LFH4" s="41"/>
      <c r="LFI4" s="41"/>
      <c r="LFJ4" s="41"/>
      <c r="LFK4" s="41"/>
      <c r="LFL4" s="41"/>
      <c r="LFM4" s="41"/>
      <c r="LFN4" s="41"/>
      <c r="LFO4" s="41"/>
      <c r="LFP4" s="41"/>
      <c r="LFQ4" s="41"/>
      <c r="LFR4" s="41"/>
      <c r="LFS4" s="41"/>
      <c r="LFT4" s="41"/>
      <c r="LFU4" s="41"/>
      <c r="LFV4" s="41"/>
      <c r="LFW4" s="41"/>
      <c r="LFX4" s="41"/>
      <c r="LFY4" s="41"/>
      <c r="LFZ4" s="41"/>
      <c r="LGA4" s="41"/>
      <c r="LGB4" s="41"/>
      <c r="LGC4" s="41"/>
      <c r="LGD4" s="41"/>
      <c r="LGE4" s="41"/>
      <c r="LGF4" s="41"/>
      <c r="LGG4" s="41"/>
      <c r="LGH4" s="41"/>
      <c r="LGI4" s="41"/>
      <c r="LGJ4" s="41"/>
      <c r="LGK4" s="41"/>
      <c r="LGL4" s="41"/>
      <c r="LGM4" s="41"/>
      <c r="LGN4" s="41"/>
      <c r="LGO4" s="41"/>
      <c r="LGP4" s="41"/>
      <c r="LGQ4" s="41"/>
      <c r="LGR4" s="41"/>
      <c r="LGS4" s="41"/>
      <c r="LGT4" s="41"/>
      <c r="LGU4" s="41"/>
      <c r="LGV4" s="41"/>
      <c r="LGW4" s="41"/>
      <c r="LGX4" s="41"/>
      <c r="LGY4" s="41"/>
      <c r="LGZ4" s="41"/>
      <c r="LHA4" s="41"/>
      <c r="LHB4" s="41"/>
      <c r="LHC4" s="41"/>
      <c r="LHD4" s="41"/>
      <c r="LHE4" s="41"/>
      <c r="LHF4" s="41"/>
      <c r="LHG4" s="41"/>
      <c r="LHH4" s="41"/>
      <c r="LHI4" s="41"/>
      <c r="LHJ4" s="41"/>
      <c r="LHK4" s="41"/>
      <c r="LHL4" s="41"/>
      <c r="LHM4" s="41"/>
      <c r="LHN4" s="41"/>
      <c r="LHO4" s="41"/>
      <c r="LHP4" s="41"/>
      <c r="LHQ4" s="41"/>
      <c r="LHR4" s="41"/>
      <c r="LHS4" s="41"/>
      <c r="LHT4" s="41"/>
      <c r="LHU4" s="41"/>
      <c r="LHV4" s="41"/>
      <c r="LHW4" s="41"/>
      <c r="LHX4" s="41"/>
      <c r="LHY4" s="41"/>
      <c r="LHZ4" s="41"/>
      <c r="LIA4" s="41"/>
      <c r="LIB4" s="41"/>
      <c r="LIC4" s="41"/>
      <c r="LID4" s="41"/>
      <c r="LIE4" s="41"/>
      <c r="LIF4" s="41"/>
      <c r="LIG4" s="41"/>
      <c r="LIH4" s="41"/>
      <c r="LII4" s="41"/>
      <c r="LIJ4" s="41"/>
      <c r="LIK4" s="41"/>
      <c r="LIL4" s="41"/>
      <c r="LIM4" s="41"/>
      <c r="LIN4" s="41"/>
      <c r="LIO4" s="41"/>
      <c r="LIP4" s="41"/>
      <c r="LIQ4" s="41"/>
      <c r="LIR4" s="41"/>
      <c r="LIS4" s="41"/>
      <c r="LIT4" s="41"/>
      <c r="LIU4" s="41"/>
      <c r="LIV4" s="41"/>
      <c r="LIW4" s="41"/>
      <c r="LIX4" s="41"/>
      <c r="LIY4" s="41"/>
      <c r="LIZ4" s="41"/>
      <c r="LJA4" s="41"/>
      <c r="LJB4" s="41"/>
      <c r="LJC4" s="41"/>
      <c r="LJD4" s="41"/>
      <c r="LJE4" s="41"/>
      <c r="LJF4" s="41"/>
      <c r="LJG4" s="41"/>
      <c r="LJH4" s="41"/>
      <c r="LJI4" s="41"/>
      <c r="LJJ4" s="41"/>
      <c r="LJK4" s="41"/>
      <c r="LJL4" s="41"/>
      <c r="LJM4" s="41"/>
      <c r="LJN4" s="41"/>
      <c r="LJO4" s="41"/>
      <c r="LJP4" s="41"/>
      <c r="LJQ4" s="41"/>
      <c r="LJR4" s="41"/>
      <c r="LJS4" s="41"/>
      <c r="LJT4" s="41"/>
      <c r="LJU4" s="41"/>
      <c r="LJV4" s="41"/>
      <c r="LJW4" s="41"/>
      <c r="LJX4" s="41"/>
      <c r="LJY4" s="41"/>
      <c r="LJZ4" s="41"/>
      <c r="LKA4" s="41"/>
      <c r="LKB4" s="41"/>
      <c r="LKC4" s="41"/>
      <c r="LKD4" s="41"/>
      <c r="LKE4" s="41"/>
      <c r="LKF4" s="41"/>
      <c r="LKG4" s="41"/>
      <c r="LKH4" s="41"/>
      <c r="LKI4" s="41"/>
      <c r="LKJ4" s="41"/>
      <c r="LKK4" s="41"/>
      <c r="LKL4" s="41"/>
      <c r="LKM4" s="41"/>
      <c r="LKN4" s="41"/>
      <c r="LKO4" s="41"/>
      <c r="LKP4" s="41"/>
      <c r="LKQ4" s="41"/>
      <c r="LKR4" s="41"/>
      <c r="LKS4" s="41"/>
      <c r="LKT4" s="41"/>
      <c r="LKU4" s="41"/>
      <c r="LKV4" s="41"/>
      <c r="LKW4" s="41"/>
      <c r="LKX4" s="41"/>
      <c r="LKY4" s="41"/>
      <c r="LKZ4" s="41"/>
      <c r="LLA4" s="41"/>
      <c r="LLB4" s="41"/>
      <c r="LLC4" s="41"/>
      <c r="LLD4" s="41"/>
      <c r="LLE4" s="41"/>
      <c r="LLF4" s="41"/>
      <c r="LLG4" s="41"/>
      <c r="LLH4" s="41"/>
      <c r="LLI4" s="41"/>
      <c r="LLJ4" s="41"/>
      <c r="LLK4" s="41"/>
      <c r="LLL4" s="41"/>
      <c r="LLM4" s="41"/>
      <c r="LLN4" s="41"/>
      <c r="LLO4" s="41"/>
      <c r="LLP4" s="41"/>
      <c r="LLQ4" s="41"/>
      <c r="LLR4" s="41"/>
      <c r="LLS4" s="41"/>
      <c r="LLT4" s="41"/>
      <c r="LLU4" s="41"/>
      <c r="LLV4" s="41"/>
      <c r="LLW4" s="41"/>
      <c r="LLX4" s="41"/>
      <c r="LLY4" s="41"/>
      <c r="LLZ4" s="41"/>
      <c r="LMA4" s="41"/>
      <c r="LMB4" s="41"/>
      <c r="LMC4" s="41"/>
      <c r="LMD4" s="41"/>
      <c r="LME4" s="41"/>
      <c r="LMF4" s="41"/>
      <c r="LMG4" s="41"/>
      <c r="LMH4" s="41"/>
      <c r="LMI4" s="41"/>
      <c r="LMJ4" s="41"/>
      <c r="LMK4" s="41"/>
      <c r="LML4" s="41"/>
      <c r="LMM4" s="41"/>
      <c r="LMN4" s="41"/>
      <c r="LMO4" s="41"/>
      <c r="LMP4" s="41"/>
      <c r="LMQ4" s="41"/>
      <c r="LMR4" s="41"/>
      <c r="LMS4" s="41"/>
      <c r="LMT4" s="41"/>
      <c r="LMU4" s="41"/>
      <c r="LMV4" s="41"/>
      <c r="LMW4" s="41"/>
      <c r="LMX4" s="41"/>
      <c r="LMY4" s="41"/>
      <c r="LMZ4" s="41"/>
      <c r="LNA4" s="41"/>
      <c r="LNB4" s="41"/>
      <c r="LNC4" s="41"/>
      <c r="LND4" s="41"/>
      <c r="LNE4" s="41"/>
      <c r="LNF4" s="41"/>
      <c r="LNG4" s="41"/>
      <c r="LNH4" s="41"/>
      <c r="LNI4" s="41"/>
      <c r="LNJ4" s="41"/>
      <c r="LNK4" s="41"/>
      <c r="LNL4" s="41"/>
      <c r="LNM4" s="41"/>
      <c r="LNN4" s="41"/>
      <c r="LNO4" s="41"/>
      <c r="LNP4" s="41"/>
      <c r="LNQ4" s="41"/>
      <c r="LNR4" s="41"/>
      <c r="LNS4" s="41"/>
      <c r="LNT4" s="41"/>
      <c r="LNU4" s="41"/>
      <c r="LNV4" s="41"/>
      <c r="LNW4" s="41"/>
      <c r="LNX4" s="41"/>
      <c r="LNY4" s="41"/>
      <c r="LNZ4" s="41"/>
      <c r="LOA4" s="41"/>
      <c r="LOB4" s="41"/>
      <c r="LOC4" s="41"/>
      <c r="LOD4" s="41"/>
      <c r="LOE4" s="41"/>
      <c r="LOF4" s="41"/>
      <c r="LOG4" s="41"/>
      <c r="LOH4" s="41"/>
      <c r="LOI4" s="41"/>
      <c r="LOJ4" s="41"/>
      <c r="LOK4" s="41"/>
      <c r="LOL4" s="41"/>
      <c r="LOM4" s="41"/>
      <c r="LON4" s="41"/>
      <c r="LOO4" s="41"/>
      <c r="LOP4" s="41"/>
      <c r="LOQ4" s="41"/>
      <c r="LOR4" s="41"/>
      <c r="LOS4" s="41"/>
      <c r="LOT4" s="41"/>
      <c r="LOU4" s="41"/>
      <c r="LOV4" s="41"/>
      <c r="LOW4" s="41"/>
      <c r="LOX4" s="41"/>
      <c r="LOY4" s="41"/>
      <c r="LOZ4" s="41"/>
      <c r="LPA4" s="41"/>
      <c r="LPB4" s="41"/>
      <c r="LPC4" s="41"/>
      <c r="LPD4" s="41"/>
      <c r="LPE4" s="41"/>
      <c r="LPF4" s="41"/>
      <c r="LPG4" s="41"/>
      <c r="LPH4" s="41"/>
      <c r="LPI4" s="41"/>
      <c r="LPJ4" s="41"/>
      <c r="LPK4" s="41"/>
      <c r="LPL4" s="41"/>
      <c r="LPM4" s="41"/>
      <c r="LPN4" s="41"/>
      <c r="LPO4" s="41"/>
      <c r="LPP4" s="41"/>
      <c r="LPQ4" s="41"/>
      <c r="LPR4" s="41"/>
      <c r="LPS4" s="41"/>
      <c r="LPT4" s="41"/>
      <c r="LPU4" s="41"/>
      <c r="LPV4" s="41"/>
      <c r="LPW4" s="41"/>
      <c r="LPX4" s="41"/>
      <c r="LPY4" s="41"/>
      <c r="LPZ4" s="41"/>
      <c r="LQA4" s="41"/>
      <c r="LQB4" s="41"/>
      <c r="LQC4" s="41"/>
      <c r="LQD4" s="41"/>
      <c r="LQE4" s="41"/>
      <c r="LQF4" s="41"/>
      <c r="LQG4" s="41"/>
      <c r="LQH4" s="41"/>
      <c r="LQI4" s="41"/>
      <c r="LQJ4" s="41"/>
      <c r="LQK4" s="41"/>
      <c r="LQL4" s="41"/>
      <c r="LQM4" s="41"/>
      <c r="LQN4" s="41"/>
      <c r="LQO4" s="41"/>
      <c r="LQP4" s="41"/>
      <c r="LQQ4" s="41"/>
      <c r="LQR4" s="41"/>
      <c r="LQS4" s="41"/>
      <c r="LQT4" s="41"/>
      <c r="LQU4" s="41"/>
      <c r="LQV4" s="41"/>
      <c r="LQW4" s="41"/>
      <c r="LQX4" s="41"/>
      <c r="LQY4" s="41"/>
      <c r="LQZ4" s="41"/>
      <c r="LRA4" s="41"/>
      <c r="LRB4" s="41"/>
      <c r="LRC4" s="41"/>
      <c r="LRD4" s="41"/>
      <c r="LRE4" s="41"/>
      <c r="LRF4" s="41"/>
      <c r="LRG4" s="41"/>
      <c r="LRH4" s="41"/>
      <c r="LRI4" s="41"/>
      <c r="LRJ4" s="41"/>
      <c r="LRK4" s="41"/>
      <c r="LRL4" s="41"/>
      <c r="LRM4" s="41"/>
      <c r="LRN4" s="41"/>
      <c r="LRO4" s="41"/>
      <c r="LRP4" s="41"/>
      <c r="LRQ4" s="41"/>
      <c r="LRR4" s="41"/>
      <c r="LRS4" s="41"/>
      <c r="LRT4" s="41"/>
      <c r="LRU4" s="41"/>
      <c r="LRV4" s="41"/>
      <c r="LRW4" s="41"/>
      <c r="LRX4" s="41"/>
      <c r="LRY4" s="41"/>
      <c r="LRZ4" s="41"/>
      <c r="LSA4" s="41"/>
      <c r="LSB4" s="41"/>
      <c r="LSC4" s="41"/>
      <c r="LSD4" s="41"/>
      <c r="LSE4" s="41"/>
      <c r="LSF4" s="41"/>
      <c r="LSG4" s="41"/>
      <c r="LSH4" s="41"/>
      <c r="LSI4" s="41"/>
      <c r="LSJ4" s="41"/>
      <c r="LSK4" s="41"/>
      <c r="LSL4" s="41"/>
      <c r="LSM4" s="41"/>
      <c r="LSN4" s="41"/>
      <c r="LSO4" s="41"/>
      <c r="LSP4" s="41"/>
      <c r="LSQ4" s="41"/>
      <c r="LSR4" s="41"/>
      <c r="LSS4" s="41"/>
      <c r="LST4" s="41"/>
      <c r="LSU4" s="41"/>
      <c r="LSV4" s="41"/>
      <c r="LSW4" s="41"/>
      <c r="LSX4" s="41"/>
      <c r="LSY4" s="41"/>
      <c r="LSZ4" s="41"/>
      <c r="LTA4" s="41"/>
      <c r="LTB4" s="41"/>
      <c r="LTC4" s="41"/>
      <c r="LTD4" s="41"/>
      <c r="LTE4" s="41"/>
      <c r="LTF4" s="41"/>
      <c r="LTG4" s="41"/>
      <c r="LTH4" s="41"/>
      <c r="LTI4" s="41"/>
      <c r="LTJ4" s="41"/>
      <c r="LTK4" s="41"/>
      <c r="LTL4" s="41"/>
      <c r="LTM4" s="41"/>
      <c r="LTN4" s="41"/>
      <c r="LTO4" s="41"/>
      <c r="LTP4" s="41"/>
      <c r="LTQ4" s="41"/>
      <c r="LTR4" s="41"/>
      <c r="LTS4" s="41"/>
      <c r="LTT4" s="41"/>
      <c r="LTU4" s="41"/>
      <c r="LTV4" s="41"/>
      <c r="LTW4" s="41"/>
      <c r="LTX4" s="41"/>
      <c r="LTY4" s="41"/>
      <c r="LTZ4" s="41"/>
      <c r="LUA4" s="41"/>
      <c r="LUB4" s="41"/>
      <c r="LUC4" s="41"/>
      <c r="LUD4" s="41"/>
      <c r="LUE4" s="41"/>
      <c r="LUF4" s="41"/>
      <c r="LUG4" s="41"/>
      <c r="LUH4" s="41"/>
      <c r="LUI4" s="41"/>
      <c r="LUJ4" s="41"/>
      <c r="LUK4" s="41"/>
      <c r="LUL4" s="41"/>
      <c r="LUM4" s="41"/>
      <c r="LUN4" s="41"/>
      <c r="LUO4" s="41"/>
      <c r="LUP4" s="41"/>
      <c r="LUQ4" s="41"/>
      <c r="LUR4" s="41"/>
      <c r="LUS4" s="41"/>
      <c r="LUT4" s="41"/>
      <c r="LUU4" s="41"/>
      <c r="LUV4" s="41"/>
      <c r="LUW4" s="41"/>
      <c r="LUX4" s="41"/>
      <c r="LUY4" s="41"/>
      <c r="LUZ4" s="41"/>
      <c r="LVA4" s="41"/>
      <c r="LVB4" s="41"/>
      <c r="LVC4" s="41"/>
      <c r="LVD4" s="41"/>
      <c r="LVE4" s="41"/>
      <c r="LVF4" s="41"/>
      <c r="LVG4" s="41"/>
      <c r="LVH4" s="41"/>
      <c r="LVI4" s="41"/>
      <c r="LVJ4" s="41"/>
      <c r="LVK4" s="41"/>
      <c r="LVL4" s="41"/>
      <c r="LVM4" s="41"/>
      <c r="LVN4" s="41"/>
      <c r="LVO4" s="41"/>
      <c r="LVP4" s="41"/>
      <c r="LVQ4" s="41"/>
      <c r="LVR4" s="41"/>
      <c r="LVS4" s="41"/>
      <c r="LVT4" s="41"/>
      <c r="LVU4" s="41"/>
      <c r="LVV4" s="41"/>
      <c r="LVW4" s="41"/>
      <c r="LVX4" s="41"/>
      <c r="LVY4" s="41"/>
      <c r="LVZ4" s="41"/>
      <c r="LWA4" s="41"/>
      <c r="LWB4" s="41"/>
      <c r="LWC4" s="41"/>
      <c r="LWD4" s="41"/>
      <c r="LWE4" s="41"/>
      <c r="LWF4" s="41"/>
      <c r="LWG4" s="41"/>
      <c r="LWH4" s="41"/>
      <c r="LWI4" s="41"/>
      <c r="LWJ4" s="41"/>
      <c r="LWK4" s="41"/>
      <c r="LWL4" s="41"/>
      <c r="LWM4" s="41"/>
      <c r="LWN4" s="41"/>
      <c r="LWO4" s="41"/>
      <c r="LWP4" s="41"/>
      <c r="LWQ4" s="41"/>
      <c r="LWR4" s="41"/>
      <c r="LWS4" s="41"/>
      <c r="LWT4" s="41"/>
      <c r="LWU4" s="41"/>
      <c r="LWV4" s="41"/>
      <c r="LWW4" s="41"/>
      <c r="LWX4" s="41"/>
      <c r="LWY4" s="41"/>
      <c r="LWZ4" s="41"/>
      <c r="LXA4" s="41"/>
      <c r="LXB4" s="41"/>
      <c r="LXC4" s="41"/>
      <c r="LXD4" s="41"/>
      <c r="LXE4" s="41"/>
      <c r="LXF4" s="41"/>
      <c r="LXG4" s="41"/>
      <c r="LXH4" s="41"/>
      <c r="LXI4" s="41"/>
      <c r="LXJ4" s="41"/>
      <c r="LXK4" s="41"/>
      <c r="LXL4" s="41"/>
      <c r="LXM4" s="41"/>
      <c r="LXN4" s="41"/>
      <c r="LXO4" s="41"/>
      <c r="LXP4" s="41"/>
      <c r="LXQ4" s="41"/>
      <c r="LXR4" s="41"/>
      <c r="LXS4" s="41"/>
      <c r="LXT4" s="41"/>
      <c r="LXU4" s="41"/>
      <c r="LXV4" s="41"/>
      <c r="LXW4" s="41"/>
      <c r="LXX4" s="41"/>
      <c r="LXY4" s="41"/>
      <c r="LXZ4" s="41"/>
      <c r="LYA4" s="41"/>
      <c r="LYB4" s="41"/>
      <c r="LYC4" s="41"/>
      <c r="LYD4" s="41"/>
      <c r="LYE4" s="41"/>
      <c r="LYF4" s="41"/>
      <c r="LYG4" s="41"/>
      <c r="LYH4" s="41"/>
      <c r="LYI4" s="41"/>
      <c r="LYJ4" s="41"/>
      <c r="LYK4" s="41"/>
      <c r="LYL4" s="41"/>
      <c r="LYM4" s="41"/>
      <c r="LYN4" s="41"/>
      <c r="LYO4" s="41"/>
      <c r="LYP4" s="41"/>
      <c r="LYQ4" s="41"/>
      <c r="LYR4" s="41"/>
      <c r="LYS4" s="41"/>
      <c r="LYT4" s="41"/>
      <c r="LYU4" s="41"/>
      <c r="LYV4" s="41"/>
      <c r="LYW4" s="41"/>
      <c r="LYX4" s="41"/>
      <c r="LYY4" s="41"/>
      <c r="LYZ4" s="41"/>
      <c r="LZA4" s="41"/>
      <c r="LZB4" s="41"/>
      <c r="LZC4" s="41"/>
      <c r="LZD4" s="41"/>
      <c r="LZE4" s="41"/>
      <c r="LZF4" s="41"/>
      <c r="LZG4" s="41"/>
      <c r="LZH4" s="41"/>
      <c r="LZI4" s="41"/>
      <c r="LZJ4" s="41"/>
      <c r="LZK4" s="41"/>
      <c r="LZL4" s="41"/>
      <c r="LZM4" s="41"/>
      <c r="LZN4" s="41"/>
      <c r="LZO4" s="41"/>
      <c r="LZP4" s="41"/>
      <c r="LZQ4" s="41"/>
      <c r="LZR4" s="41"/>
      <c r="LZS4" s="41"/>
      <c r="LZT4" s="41"/>
      <c r="LZU4" s="41"/>
      <c r="LZV4" s="41"/>
      <c r="LZW4" s="41"/>
      <c r="LZX4" s="41"/>
      <c r="LZY4" s="41"/>
      <c r="LZZ4" s="41"/>
      <c r="MAA4" s="41"/>
      <c r="MAB4" s="41"/>
      <c r="MAC4" s="41"/>
      <c r="MAD4" s="41"/>
      <c r="MAE4" s="41"/>
      <c r="MAF4" s="41"/>
      <c r="MAG4" s="41"/>
      <c r="MAH4" s="41"/>
      <c r="MAI4" s="41"/>
      <c r="MAJ4" s="41"/>
      <c r="MAK4" s="41"/>
      <c r="MAL4" s="41"/>
      <c r="MAM4" s="41"/>
      <c r="MAN4" s="41"/>
      <c r="MAO4" s="41"/>
      <c r="MAP4" s="41"/>
      <c r="MAQ4" s="41"/>
      <c r="MAR4" s="41"/>
      <c r="MAS4" s="41"/>
      <c r="MAT4" s="41"/>
      <c r="MAU4" s="41"/>
      <c r="MAV4" s="41"/>
      <c r="MAW4" s="41"/>
      <c r="MAX4" s="41"/>
      <c r="MAY4" s="41"/>
      <c r="MAZ4" s="41"/>
      <c r="MBA4" s="41"/>
      <c r="MBB4" s="41"/>
      <c r="MBC4" s="41"/>
      <c r="MBD4" s="41"/>
      <c r="MBE4" s="41"/>
      <c r="MBF4" s="41"/>
      <c r="MBG4" s="41"/>
      <c r="MBH4" s="41"/>
      <c r="MBI4" s="41"/>
      <c r="MBJ4" s="41"/>
      <c r="MBK4" s="41"/>
      <c r="MBL4" s="41"/>
      <c r="MBM4" s="41"/>
      <c r="MBN4" s="41"/>
      <c r="MBO4" s="41"/>
      <c r="MBP4" s="41"/>
      <c r="MBQ4" s="41"/>
      <c r="MBR4" s="41"/>
      <c r="MBS4" s="41"/>
      <c r="MBT4" s="41"/>
      <c r="MBU4" s="41"/>
      <c r="MBV4" s="41"/>
      <c r="MBW4" s="41"/>
      <c r="MBX4" s="41"/>
      <c r="MBY4" s="41"/>
      <c r="MBZ4" s="41"/>
      <c r="MCA4" s="41"/>
      <c r="MCB4" s="41"/>
      <c r="MCC4" s="41"/>
      <c r="MCD4" s="41"/>
      <c r="MCE4" s="41"/>
      <c r="MCF4" s="41"/>
      <c r="MCG4" s="41"/>
      <c r="MCH4" s="41"/>
      <c r="MCI4" s="41"/>
      <c r="MCJ4" s="41"/>
      <c r="MCK4" s="41"/>
      <c r="MCL4" s="41"/>
      <c r="MCM4" s="41"/>
      <c r="MCN4" s="41"/>
      <c r="MCO4" s="41"/>
      <c r="MCP4" s="41"/>
      <c r="MCQ4" s="41"/>
      <c r="MCR4" s="41"/>
      <c r="MCS4" s="41"/>
      <c r="MCT4" s="41"/>
      <c r="MCU4" s="41"/>
      <c r="MCV4" s="41"/>
      <c r="MCW4" s="41"/>
      <c r="MCX4" s="41"/>
      <c r="MCY4" s="41"/>
      <c r="MCZ4" s="41"/>
      <c r="MDA4" s="41"/>
      <c r="MDB4" s="41"/>
      <c r="MDC4" s="41"/>
      <c r="MDD4" s="41"/>
      <c r="MDE4" s="41"/>
      <c r="MDF4" s="41"/>
      <c r="MDG4" s="41"/>
      <c r="MDH4" s="41"/>
      <c r="MDI4" s="41"/>
      <c r="MDJ4" s="41"/>
      <c r="MDK4" s="41"/>
      <c r="MDL4" s="41"/>
      <c r="MDM4" s="41"/>
      <c r="MDN4" s="41"/>
      <c r="MDO4" s="41"/>
      <c r="MDP4" s="41"/>
      <c r="MDQ4" s="41"/>
      <c r="MDR4" s="41"/>
      <c r="MDS4" s="41"/>
      <c r="MDT4" s="41"/>
      <c r="MDU4" s="41"/>
      <c r="MDV4" s="41"/>
      <c r="MDW4" s="41"/>
      <c r="MDX4" s="41"/>
      <c r="MDY4" s="41"/>
      <c r="MDZ4" s="41"/>
      <c r="MEA4" s="41"/>
      <c r="MEB4" s="41"/>
      <c r="MEC4" s="41"/>
      <c r="MED4" s="41"/>
      <c r="MEE4" s="41"/>
      <c r="MEF4" s="41"/>
      <c r="MEG4" s="41"/>
      <c r="MEH4" s="41"/>
      <c r="MEI4" s="41"/>
      <c r="MEJ4" s="41"/>
      <c r="MEK4" s="41"/>
      <c r="MEL4" s="41"/>
      <c r="MEM4" s="41"/>
      <c r="MEN4" s="41"/>
      <c r="MEO4" s="41"/>
      <c r="MEP4" s="41"/>
      <c r="MEQ4" s="41"/>
      <c r="MER4" s="41"/>
      <c r="MES4" s="41"/>
      <c r="MET4" s="41"/>
      <c r="MEU4" s="41"/>
      <c r="MEV4" s="41"/>
      <c r="MEW4" s="41"/>
      <c r="MEX4" s="41"/>
      <c r="MEY4" s="41"/>
      <c r="MEZ4" s="41"/>
      <c r="MFA4" s="41"/>
      <c r="MFB4" s="41"/>
      <c r="MFC4" s="41"/>
      <c r="MFD4" s="41"/>
      <c r="MFE4" s="41"/>
      <c r="MFF4" s="41"/>
      <c r="MFG4" s="41"/>
      <c r="MFH4" s="41"/>
      <c r="MFI4" s="41"/>
      <c r="MFJ4" s="41"/>
      <c r="MFK4" s="41"/>
      <c r="MFL4" s="41"/>
      <c r="MFM4" s="41"/>
      <c r="MFN4" s="41"/>
      <c r="MFO4" s="41"/>
      <c r="MFP4" s="41"/>
      <c r="MFQ4" s="41"/>
      <c r="MFR4" s="41"/>
      <c r="MFS4" s="41"/>
      <c r="MFT4" s="41"/>
      <c r="MFU4" s="41"/>
      <c r="MFV4" s="41"/>
      <c r="MFW4" s="41"/>
      <c r="MFX4" s="41"/>
      <c r="MFY4" s="41"/>
      <c r="MFZ4" s="41"/>
      <c r="MGA4" s="41"/>
      <c r="MGB4" s="41"/>
      <c r="MGC4" s="41"/>
      <c r="MGD4" s="41"/>
      <c r="MGE4" s="41"/>
      <c r="MGF4" s="41"/>
      <c r="MGG4" s="41"/>
      <c r="MGH4" s="41"/>
      <c r="MGI4" s="41"/>
      <c r="MGJ4" s="41"/>
      <c r="MGK4" s="41"/>
      <c r="MGL4" s="41"/>
      <c r="MGM4" s="41"/>
      <c r="MGN4" s="41"/>
      <c r="MGO4" s="41"/>
      <c r="MGP4" s="41"/>
      <c r="MGQ4" s="41"/>
      <c r="MGR4" s="41"/>
      <c r="MGS4" s="41"/>
      <c r="MGT4" s="41"/>
      <c r="MGU4" s="41"/>
      <c r="MGV4" s="41"/>
      <c r="MGW4" s="41"/>
      <c r="MGX4" s="41"/>
      <c r="MGY4" s="41"/>
      <c r="MGZ4" s="41"/>
      <c r="MHA4" s="41"/>
      <c r="MHB4" s="41"/>
      <c r="MHC4" s="41"/>
      <c r="MHD4" s="41"/>
      <c r="MHE4" s="41"/>
      <c r="MHF4" s="41"/>
      <c r="MHG4" s="41"/>
      <c r="MHH4" s="41"/>
      <c r="MHI4" s="41"/>
      <c r="MHJ4" s="41"/>
      <c r="MHK4" s="41"/>
      <c r="MHL4" s="41"/>
      <c r="MHM4" s="41"/>
      <c r="MHN4" s="41"/>
      <c r="MHO4" s="41"/>
      <c r="MHP4" s="41"/>
      <c r="MHQ4" s="41"/>
      <c r="MHR4" s="41"/>
      <c r="MHS4" s="41"/>
      <c r="MHT4" s="41"/>
      <c r="MHU4" s="41"/>
      <c r="MHV4" s="41"/>
      <c r="MHW4" s="41"/>
      <c r="MHX4" s="41"/>
      <c r="MHY4" s="41"/>
      <c r="MHZ4" s="41"/>
      <c r="MIA4" s="41"/>
      <c r="MIB4" s="41"/>
      <c r="MIC4" s="41"/>
      <c r="MID4" s="41"/>
      <c r="MIE4" s="41"/>
      <c r="MIF4" s="41"/>
      <c r="MIG4" s="41"/>
      <c r="MIH4" s="41"/>
      <c r="MII4" s="41"/>
      <c r="MIJ4" s="41"/>
      <c r="MIK4" s="41"/>
      <c r="MIL4" s="41"/>
      <c r="MIM4" s="41"/>
      <c r="MIN4" s="41"/>
      <c r="MIO4" s="41"/>
      <c r="MIP4" s="41"/>
      <c r="MIQ4" s="41"/>
      <c r="MIR4" s="41"/>
      <c r="MIS4" s="41"/>
      <c r="MIT4" s="41"/>
      <c r="MIU4" s="41"/>
      <c r="MIV4" s="41"/>
      <c r="MIW4" s="41"/>
      <c r="MIX4" s="41"/>
      <c r="MIY4" s="41"/>
      <c r="MIZ4" s="41"/>
      <c r="MJA4" s="41"/>
      <c r="MJB4" s="41"/>
      <c r="MJC4" s="41"/>
      <c r="MJD4" s="41"/>
      <c r="MJE4" s="41"/>
      <c r="MJF4" s="41"/>
      <c r="MJG4" s="41"/>
      <c r="MJH4" s="41"/>
      <c r="MJI4" s="41"/>
      <c r="MJJ4" s="41"/>
      <c r="MJK4" s="41"/>
      <c r="MJL4" s="41"/>
      <c r="MJM4" s="41"/>
      <c r="MJN4" s="41"/>
      <c r="MJO4" s="41"/>
      <c r="MJP4" s="41"/>
      <c r="MJQ4" s="41"/>
      <c r="MJR4" s="41"/>
      <c r="MJS4" s="41"/>
      <c r="MJT4" s="41"/>
      <c r="MJU4" s="41"/>
      <c r="MJV4" s="41"/>
      <c r="MJW4" s="41"/>
      <c r="MJX4" s="41"/>
      <c r="MJY4" s="41"/>
      <c r="MJZ4" s="41"/>
      <c r="MKA4" s="41"/>
      <c r="MKB4" s="41"/>
      <c r="MKC4" s="41"/>
      <c r="MKD4" s="41"/>
      <c r="MKE4" s="41"/>
      <c r="MKF4" s="41"/>
      <c r="MKG4" s="41"/>
      <c r="MKH4" s="41"/>
      <c r="MKI4" s="41"/>
      <c r="MKJ4" s="41"/>
      <c r="MKK4" s="41"/>
      <c r="MKL4" s="41"/>
      <c r="MKM4" s="41"/>
      <c r="MKN4" s="41"/>
      <c r="MKO4" s="41"/>
      <c r="MKP4" s="41"/>
      <c r="MKQ4" s="41"/>
      <c r="MKR4" s="41"/>
      <c r="MKS4" s="41"/>
      <c r="MKT4" s="41"/>
      <c r="MKU4" s="41"/>
      <c r="MKV4" s="41"/>
      <c r="MKW4" s="41"/>
      <c r="MKX4" s="41"/>
      <c r="MKY4" s="41"/>
      <c r="MKZ4" s="41"/>
      <c r="MLA4" s="41"/>
      <c r="MLB4" s="41"/>
      <c r="MLC4" s="41"/>
      <c r="MLD4" s="41"/>
      <c r="MLE4" s="41"/>
      <c r="MLF4" s="41"/>
      <c r="MLG4" s="41"/>
      <c r="MLH4" s="41"/>
      <c r="MLI4" s="41"/>
      <c r="MLJ4" s="41"/>
      <c r="MLK4" s="41"/>
      <c r="MLL4" s="41"/>
      <c r="MLM4" s="41"/>
      <c r="MLN4" s="41"/>
      <c r="MLO4" s="41"/>
      <c r="MLP4" s="41"/>
      <c r="MLQ4" s="41"/>
      <c r="MLR4" s="41"/>
      <c r="MLS4" s="41"/>
      <c r="MLT4" s="41"/>
      <c r="MLU4" s="41"/>
      <c r="MLV4" s="41"/>
      <c r="MLW4" s="41"/>
      <c r="MLX4" s="41"/>
      <c r="MLY4" s="41"/>
      <c r="MLZ4" s="41"/>
      <c r="MMA4" s="41"/>
      <c r="MMB4" s="41"/>
      <c r="MMC4" s="41"/>
      <c r="MMD4" s="41"/>
      <c r="MME4" s="41"/>
      <c r="MMF4" s="41"/>
      <c r="MMG4" s="41"/>
      <c r="MMH4" s="41"/>
      <c r="MMI4" s="41"/>
      <c r="MMJ4" s="41"/>
      <c r="MMK4" s="41"/>
      <c r="MML4" s="41"/>
      <c r="MMM4" s="41"/>
      <c r="MMN4" s="41"/>
      <c r="MMO4" s="41"/>
      <c r="MMP4" s="41"/>
      <c r="MMQ4" s="41"/>
      <c r="MMR4" s="41"/>
      <c r="MMS4" s="41"/>
      <c r="MMT4" s="41"/>
      <c r="MMU4" s="41"/>
      <c r="MMV4" s="41"/>
      <c r="MMW4" s="41"/>
      <c r="MMX4" s="41"/>
      <c r="MMY4" s="41"/>
      <c r="MMZ4" s="41"/>
      <c r="MNA4" s="41"/>
      <c r="MNB4" s="41"/>
      <c r="MNC4" s="41"/>
      <c r="MND4" s="41"/>
      <c r="MNE4" s="41"/>
      <c r="MNF4" s="41"/>
      <c r="MNG4" s="41"/>
      <c r="MNH4" s="41"/>
      <c r="MNI4" s="41"/>
      <c r="MNJ4" s="41"/>
      <c r="MNK4" s="41"/>
      <c r="MNL4" s="41"/>
      <c r="MNM4" s="41"/>
      <c r="MNN4" s="41"/>
      <c r="MNO4" s="41"/>
      <c r="MNP4" s="41"/>
      <c r="MNQ4" s="41"/>
      <c r="MNR4" s="41"/>
      <c r="MNS4" s="41"/>
      <c r="MNT4" s="41"/>
      <c r="MNU4" s="41"/>
      <c r="MNV4" s="41"/>
      <c r="MNW4" s="41"/>
      <c r="MNX4" s="41"/>
      <c r="MNY4" s="41"/>
      <c r="MNZ4" s="41"/>
      <c r="MOA4" s="41"/>
      <c r="MOB4" s="41"/>
      <c r="MOC4" s="41"/>
      <c r="MOD4" s="41"/>
      <c r="MOE4" s="41"/>
      <c r="MOF4" s="41"/>
      <c r="MOG4" s="41"/>
      <c r="MOH4" s="41"/>
      <c r="MOI4" s="41"/>
      <c r="MOJ4" s="41"/>
      <c r="MOK4" s="41"/>
      <c r="MOL4" s="41"/>
      <c r="MOM4" s="41"/>
      <c r="MON4" s="41"/>
      <c r="MOO4" s="41"/>
      <c r="MOP4" s="41"/>
      <c r="MOQ4" s="41"/>
      <c r="MOR4" s="41"/>
      <c r="MOS4" s="41"/>
      <c r="MOT4" s="41"/>
      <c r="MOU4" s="41"/>
      <c r="MOV4" s="41"/>
      <c r="MOW4" s="41"/>
      <c r="MOX4" s="41"/>
      <c r="MOY4" s="41"/>
      <c r="MOZ4" s="41"/>
      <c r="MPA4" s="41"/>
      <c r="MPB4" s="41"/>
      <c r="MPC4" s="41"/>
      <c r="MPD4" s="41"/>
      <c r="MPE4" s="41"/>
      <c r="MPF4" s="41"/>
      <c r="MPG4" s="41"/>
      <c r="MPH4" s="41"/>
      <c r="MPI4" s="41"/>
      <c r="MPJ4" s="41"/>
      <c r="MPK4" s="41"/>
      <c r="MPL4" s="41"/>
      <c r="MPM4" s="41"/>
      <c r="MPN4" s="41"/>
      <c r="MPO4" s="41"/>
      <c r="MPP4" s="41"/>
      <c r="MPQ4" s="41"/>
      <c r="MPR4" s="41"/>
      <c r="MPS4" s="41"/>
      <c r="MPT4" s="41"/>
      <c r="MPU4" s="41"/>
      <c r="MPV4" s="41"/>
      <c r="MPW4" s="41"/>
      <c r="MPX4" s="41"/>
      <c r="MPY4" s="41"/>
      <c r="MPZ4" s="41"/>
      <c r="MQA4" s="41"/>
      <c r="MQB4" s="41"/>
      <c r="MQC4" s="41"/>
      <c r="MQD4" s="41"/>
      <c r="MQE4" s="41"/>
      <c r="MQF4" s="41"/>
      <c r="MQG4" s="41"/>
      <c r="MQH4" s="41"/>
      <c r="MQI4" s="41"/>
      <c r="MQJ4" s="41"/>
      <c r="MQK4" s="41"/>
      <c r="MQL4" s="41"/>
      <c r="MQM4" s="41"/>
      <c r="MQN4" s="41"/>
      <c r="MQO4" s="41"/>
      <c r="MQP4" s="41"/>
      <c r="MQQ4" s="41"/>
      <c r="MQR4" s="41"/>
      <c r="MQS4" s="41"/>
      <c r="MQT4" s="41"/>
      <c r="MQU4" s="41"/>
      <c r="MQV4" s="41"/>
      <c r="MQW4" s="41"/>
      <c r="MQX4" s="41"/>
      <c r="MQY4" s="41"/>
      <c r="MQZ4" s="41"/>
      <c r="MRA4" s="41"/>
      <c r="MRB4" s="41"/>
      <c r="MRC4" s="41"/>
      <c r="MRD4" s="41"/>
      <c r="MRE4" s="41"/>
      <c r="MRF4" s="41"/>
      <c r="MRG4" s="41"/>
      <c r="MRH4" s="41"/>
      <c r="MRI4" s="41"/>
      <c r="MRJ4" s="41"/>
      <c r="MRK4" s="41"/>
      <c r="MRL4" s="41"/>
      <c r="MRM4" s="41"/>
      <c r="MRN4" s="41"/>
      <c r="MRO4" s="41"/>
      <c r="MRP4" s="41"/>
      <c r="MRQ4" s="41"/>
      <c r="MRR4" s="41"/>
      <c r="MRS4" s="41"/>
      <c r="MRT4" s="41"/>
      <c r="MRU4" s="41"/>
      <c r="MRV4" s="41"/>
      <c r="MRW4" s="41"/>
      <c r="MRX4" s="41"/>
      <c r="MRY4" s="41"/>
      <c r="MRZ4" s="41"/>
      <c r="MSA4" s="41"/>
      <c r="MSB4" s="41"/>
      <c r="MSC4" s="41"/>
      <c r="MSD4" s="41"/>
      <c r="MSE4" s="41"/>
      <c r="MSF4" s="41"/>
      <c r="MSG4" s="41"/>
      <c r="MSH4" s="41"/>
      <c r="MSI4" s="41"/>
      <c r="MSJ4" s="41"/>
      <c r="MSK4" s="41"/>
      <c r="MSL4" s="41"/>
      <c r="MSM4" s="41"/>
      <c r="MSN4" s="41"/>
      <c r="MSO4" s="41"/>
      <c r="MSP4" s="41"/>
      <c r="MSQ4" s="41"/>
      <c r="MSR4" s="41"/>
      <c r="MSS4" s="41"/>
      <c r="MST4" s="41"/>
      <c r="MSU4" s="41"/>
      <c r="MSV4" s="41"/>
      <c r="MSW4" s="41"/>
      <c r="MSX4" s="41"/>
      <c r="MSY4" s="41"/>
      <c r="MSZ4" s="41"/>
      <c r="MTA4" s="41"/>
      <c r="MTB4" s="41"/>
      <c r="MTC4" s="41"/>
      <c r="MTD4" s="41"/>
      <c r="MTE4" s="41"/>
      <c r="MTF4" s="41"/>
      <c r="MTG4" s="41"/>
      <c r="MTH4" s="41"/>
      <c r="MTI4" s="41"/>
      <c r="MTJ4" s="41"/>
      <c r="MTK4" s="41"/>
      <c r="MTL4" s="41"/>
      <c r="MTM4" s="41"/>
      <c r="MTN4" s="41"/>
      <c r="MTO4" s="41"/>
      <c r="MTP4" s="41"/>
      <c r="MTQ4" s="41"/>
      <c r="MTR4" s="41"/>
      <c r="MTS4" s="41"/>
      <c r="MTT4" s="41"/>
      <c r="MTU4" s="41"/>
      <c r="MTV4" s="41"/>
      <c r="MTW4" s="41"/>
      <c r="MTX4" s="41"/>
      <c r="MTY4" s="41"/>
      <c r="MTZ4" s="41"/>
      <c r="MUA4" s="41"/>
      <c r="MUB4" s="41"/>
      <c r="MUC4" s="41"/>
      <c r="MUD4" s="41"/>
      <c r="MUE4" s="41"/>
      <c r="MUF4" s="41"/>
      <c r="MUG4" s="41"/>
      <c r="MUH4" s="41"/>
      <c r="MUI4" s="41"/>
      <c r="MUJ4" s="41"/>
      <c r="MUK4" s="41"/>
      <c r="MUL4" s="41"/>
      <c r="MUM4" s="41"/>
      <c r="MUN4" s="41"/>
      <c r="MUO4" s="41"/>
      <c r="MUP4" s="41"/>
      <c r="MUQ4" s="41"/>
      <c r="MUR4" s="41"/>
      <c r="MUS4" s="41"/>
      <c r="MUT4" s="41"/>
      <c r="MUU4" s="41"/>
      <c r="MUV4" s="41"/>
      <c r="MUW4" s="41"/>
      <c r="MUX4" s="41"/>
      <c r="MUY4" s="41"/>
      <c r="MUZ4" s="41"/>
      <c r="MVA4" s="41"/>
      <c r="MVB4" s="41"/>
      <c r="MVC4" s="41"/>
      <c r="MVD4" s="41"/>
      <c r="MVE4" s="41"/>
      <c r="MVF4" s="41"/>
      <c r="MVG4" s="41"/>
      <c r="MVH4" s="41"/>
      <c r="MVI4" s="41"/>
      <c r="MVJ4" s="41"/>
      <c r="MVK4" s="41"/>
      <c r="MVL4" s="41"/>
      <c r="MVM4" s="41"/>
      <c r="MVN4" s="41"/>
      <c r="MVO4" s="41"/>
      <c r="MVP4" s="41"/>
      <c r="MVQ4" s="41"/>
      <c r="MVR4" s="41"/>
      <c r="MVS4" s="41"/>
      <c r="MVT4" s="41"/>
      <c r="MVU4" s="41"/>
      <c r="MVV4" s="41"/>
      <c r="MVW4" s="41"/>
      <c r="MVX4" s="41"/>
      <c r="MVY4" s="41"/>
      <c r="MVZ4" s="41"/>
      <c r="MWA4" s="41"/>
      <c r="MWB4" s="41"/>
      <c r="MWC4" s="41"/>
      <c r="MWD4" s="41"/>
      <c r="MWE4" s="41"/>
      <c r="MWF4" s="41"/>
      <c r="MWG4" s="41"/>
      <c r="MWH4" s="41"/>
      <c r="MWI4" s="41"/>
      <c r="MWJ4" s="41"/>
      <c r="MWK4" s="41"/>
      <c r="MWL4" s="41"/>
      <c r="MWM4" s="41"/>
      <c r="MWN4" s="41"/>
      <c r="MWO4" s="41"/>
      <c r="MWP4" s="41"/>
      <c r="MWQ4" s="41"/>
      <c r="MWR4" s="41"/>
      <c r="MWS4" s="41"/>
      <c r="MWT4" s="41"/>
      <c r="MWU4" s="41"/>
      <c r="MWV4" s="41"/>
      <c r="MWW4" s="41"/>
      <c r="MWX4" s="41"/>
      <c r="MWY4" s="41"/>
      <c r="MWZ4" s="41"/>
      <c r="MXA4" s="41"/>
      <c r="MXB4" s="41"/>
      <c r="MXC4" s="41"/>
      <c r="MXD4" s="41"/>
      <c r="MXE4" s="41"/>
      <c r="MXF4" s="41"/>
      <c r="MXG4" s="41"/>
      <c r="MXH4" s="41"/>
      <c r="MXI4" s="41"/>
      <c r="MXJ4" s="41"/>
      <c r="MXK4" s="41"/>
      <c r="MXL4" s="41"/>
      <c r="MXM4" s="41"/>
      <c r="MXN4" s="41"/>
      <c r="MXO4" s="41"/>
      <c r="MXP4" s="41"/>
      <c r="MXQ4" s="41"/>
      <c r="MXR4" s="41"/>
      <c r="MXS4" s="41"/>
      <c r="MXT4" s="41"/>
      <c r="MXU4" s="41"/>
      <c r="MXV4" s="41"/>
      <c r="MXW4" s="41"/>
      <c r="MXX4" s="41"/>
      <c r="MXY4" s="41"/>
      <c r="MXZ4" s="41"/>
      <c r="MYA4" s="41"/>
      <c r="MYB4" s="41"/>
      <c r="MYC4" s="41"/>
      <c r="MYD4" s="41"/>
      <c r="MYE4" s="41"/>
      <c r="MYF4" s="41"/>
      <c r="MYG4" s="41"/>
      <c r="MYH4" s="41"/>
      <c r="MYI4" s="41"/>
      <c r="MYJ4" s="41"/>
      <c r="MYK4" s="41"/>
      <c r="MYL4" s="41"/>
      <c r="MYM4" s="41"/>
      <c r="MYN4" s="41"/>
      <c r="MYO4" s="41"/>
      <c r="MYP4" s="41"/>
      <c r="MYQ4" s="41"/>
      <c r="MYR4" s="41"/>
      <c r="MYS4" s="41"/>
      <c r="MYT4" s="41"/>
      <c r="MYU4" s="41"/>
      <c r="MYV4" s="41"/>
      <c r="MYW4" s="41"/>
      <c r="MYX4" s="41"/>
      <c r="MYY4" s="41"/>
      <c r="MYZ4" s="41"/>
      <c r="MZA4" s="41"/>
      <c r="MZB4" s="41"/>
      <c r="MZC4" s="41"/>
      <c r="MZD4" s="41"/>
      <c r="MZE4" s="41"/>
      <c r="MZF4" s="41"/>
      <c r="MZG4" s="41"/>
      <c r="MZH4" s="41"/>
      <c r="MZI4" s="41"/>
      <c r="MZJ4" s="41"/>
      <c r="MZK4" s="41"/>
      <c r="MZL4" s="41"/>
      <c r="MZM4" s="41"/>
      <c r="MZN4" s="41"/>
      <c r="MZO4" s="41"/>
      <c r="MZP4" s="41"/>
      <c r="MZQ4" s="41"/>
      <c r="MZR4" s="41"/>
      <c r="MZS4" s="41"/>
      <c r="MZT4" s="41"/>
      <c r="MZU4" s="41"/>
      <c r="MZV4" s="41"/>
      <c r="MZW4" s="41"/>
      <c r="MZX4" s="41"/>
      <c r="MZY4" s="41"/>
      <c r="MZZ4" s="41"/>
      <c r="NAA4" s="41"/>
      <c r="NAB4" s="41"/>
      <c r="NAC4" s="41"/>
      <c r="NAD4" s="41"/>
      <c r="NAE4" s="41"/>
      <c r="NAF4" s="41"/>
      <c r="NAG4" s="41"/>
      <c r="NAH4" s="41"/>
      <c r="NAI4" s="41"/>
      <c r="NAJ4" s="41"/>
      <c r="NAK4" s="41"/>
      <c r="NAL4" s="41"/>
      <c r="NAM4" s="41"/>
      <c r="NAN4" s="41"/>
      <c r="NAO4" s="41"/>
      <c r="NAP4" s="41"/>
      <c r="NAQ4" s="41"/>
      <c r="NAR4" s="41"/>
      <c r="NAS4" s="41"/>
      <c r="NAT4" s="41"/>
      <c r="NAU4" s="41"/>
      <c r="NAV4" s="41"/>
      <c r="NAW4" s="41"/>
      <c r="NAX4" s="41"/>
      <c r="NAY4" s="41"/>
      <c r="NAZ4" s="41"/>
      <c r="NBA4" s="41"/>
      <c r="NBB4" s="41"/>
      <c r="NBC4" s="41"/>
      <c r="NBD4" s="41"/>
      <c r="NBE4" s="41"/>
      <c r="NBF4" s="41"/>
      <c r="NBG4" s="41"/>
      <c r="NBH4" s="41"/>
      <c r="NBI4" s="41"/>
      <c r="NBJ4" s="41"/>
      <c r="NBK4" s="41"/>
      <c r="NBL4" s="41"/>
      <c r="NBM4" s="41"/>
      <c r="NBN4" s="41"/>
      <c r="NBO4" s="41"/>
      <c r="NBP4" s="41"/>
      <c r="NBQ4" s="41"/>
      <c r="NBR4" s="41"/>
      <c r="NBS4" s="41"/>
      <c r="NBT4" s="41"/>
      <c r="NBU4" s="41"/>
      <c r="NBV4" s="41"/>
      <c r="NBW4" s="41"/>
      <c r="NBX4" s="41"/>
      <c r="NBY4" s="41"/>
      <c r="NBZ4" s="41"/>
      <c r="NCA4" s="41"/>
      <c r="NCB4" s="41"/>
      <c r="NCC4" s="41"/>
      <c r="NCD4" s="41"/>
      <c r="NCE4" s="41"/>
      <c r="NCF4" s="41"/>
      <c r="NCG4" s="41"/>
      <c r="NCH4" s="41"/>
      <c r="NCI4" s="41"/>
      <c r="NCJ4" s="41"/>
      <c r="NCK4" s="41"/>
      <c r="NCL4" s="41"/>
      <c r="NCM4" s="41"/>
      <c r="NCN4" s="41"/>
      <c r="NCO4" s="41"/>
      <c r="NCP4" s="41"/>
      <c r="NCQ4" s="41"/>
      <c r="NCR4" s="41"/>
      <c r="NCS4" s="41"/>
      <c r="NCT4" s="41"/>
      <c r="NCU4" s="41"/>
      <c r="NCV4" s="41"/>
      <c r="NCW4" s="41"/>
      <c r="NCX4" s="41"/>
      <c r="NCY4" s="41"/>
      <c r="NCZ4" s="41"/>
      <c r="NDA4" s="41"/>
      <c r="NDB4" s="41"/>
      <c r="NDC4" s="41"/>
      <c r="NDD4" s="41"/>
      <c r="NDE4" s="41"/>
      <c r="NDF4" s="41"/>
      <c r="NDG4" s="41"/>
      <c r="NDH4" s="41"/>
      <c r="NDI4" s="41"/>
      <c r="NDJ4" s="41"/>
      <c r="NDK4" s="41"/>
      <c r="NDL4" s="41"/>
      <c r="NDM4" s="41"/>
      <c r="NDN4" s="41"/>
      <c r="NDO4" s="41"/>
      <c r="NDP4" s="41"/>
      <c r="NDQ4" s="41"/>
      <c r="NDR4" s="41"/>
      <c r="NDS4" s="41"/>
      <c r="NDT4" s="41"/>
      <c r="NDU4" s="41"/>
      <c r="NDV4" s="41"/>
      <c r="NDW4" s="41"/>
      <c r="NDX4" s="41"/>
      <c r="NDY4" s="41"/>
      <c r="NDZ4" s="41"/>
      <c r="NEA4" s="41"/>
      <c r="NEB4" s="41"/>
      <c r="NEC4" s="41"/>
      <c r="NED4" s="41"/>
      <c r="NEE4" s="41"/>
      <c r="NEF4" s="41"/>
      <c r="NEG4" s="41"/>
      <c r="NEH4" s="41"/>
      <c r="NEI4" s="41"/>
      <c r="NEJ4" s="41"/>
      <c r="NEK4" s="41"/>
      <c r="NEL4" s="41"/>
      <c r="NEM4" s="41"/>
      <c r="NEN4" s="41"/>
      <c r="NEO4" s="41"/>
      <c r="NEP4" s="41"/>
      <c r="NEQ4" s="41"/>
      <c r="NER4" s="41"/>
      <c r="NES4" s="41"/>
      <c r="NET4" s="41"/>
      <c r="NEU4" s="41"/>
      <c r="NEV4" s="41"/>
      <c r="NEW4" s="41"/>
      <c r="NEX4" s="41"/>
      <c r="NEY4" s="41"/>
      <c r="NEZ4" s="41"/>
      <c r="NFA4" s="41"/>
      <c r="NFB4" s="41"/>
      <c r="NFC4" s="41"/>
      <c r="NFD4" s="41"/>
      <c r="NFE4" s="41"/>
      <c r="NFF4" s="41"/>
      <c r="NFG4" s="41"/>
      <c r="NFH4" s="41"/>
      <c r="NFI4" s="41"/>
      <c r="NFJ4" s="41"/>
      <c r="NFK4" s="41"/>
      <c r="NFL4" s="41"/>
      <c r="NFM4" s="41"/>
      <c r="NFN4" s="41"/>
      <c r="NFO4" s="41"/>
      <c r="NFP4" s="41"/>
      <c r="NFQ4" s="41"/>
      <c r="NFR4" s="41"/>
      <c r="NFS4" s="41"/>
      <c r="NFT4" s="41"/>
      <c r="NFU4" s="41"/>
      <c r="NFV4" s="41"/>
      <c r="NFW4" s="41"/>
      <c r="NFX4" s="41"/>
      <c r="NFY4" s="41"/>
      <c r="NFZ4" s="41"/>
      <c r="NGA4" s="41"/>
      <c r="NGB4" s="41"/>
      <c r="NGC4" s="41"/>
      <c r="NGD4" s="41"/>
      <c r="NGE4" s="41"/>
      <c r="NGF4" s="41"/>
      <c r="NGG4" s="41"/>
      <c r="NGH4" s="41"/>
      <c r="NGI4" s="41"/>
      <c r="NGJ4" s="41"/>
      <c r="NGK4" s="41"/>
      <c r="NGL4" s="41"/>
      <c r="NGM4" s="41"/>
      <c r="NGN4" s="41"/>
      <c r="NGO4" s="41"/>
      <c r="NGP4" s="41"/>
      <c r="NGQ4" s="41"/>
      <c r="NGR4" s="41"/>
      <c r="NGS4" s="41"/>
      <c r="NGT4" s="41"/>
      <c r="NGU4" s="41"/>
      <c r="NGV4" s="41"/>
      <c r="NGW4" s="41"/>
      <c r="NGX4" s="41"/>
      <c r="NGY4" s="41"/>
      <c r="NGZ4" s="41"/>
      <c r="NHA4" s="41"/>
      <c r="NHB4" s="41"/>
      <c r="NHC4" s="41"/>
      <c r="NHD4" s="41"/>
      <c r="NHE4" s="41"/>
      <c r="NHF4" s="41"/>
      <c r="NHG4" s="41"/>
      <c r="NHH4" s="41"/>
      <c r="NHI4" s="41"/>
      <c r="NHJ4" s="41"/>
      <c r="NHK4" s="41"/>
      <c r="NHL4" s="41"/>
      <c r="NHM4" s="41"/>
      <c r="NHN4" s="41"/>
      <c r="NHO4" s="41"/>
      <c r="NHP4" s="41"/>
      <c r="NHQ4" s="41"/>
      <c r="NHR4" s="41"/>
      <c r="NHS4" s="41"/>
      <c r="NHT4" s="41"/>
      <c r="NHU4" s="41"/>
      <c r="NHV4" s="41"/>
      <c r="NHW4" s="41"/>
      <c r="NHX4" s="41"/>
      <c r="NHY4" s="41"/>
      <c r="NHZ4" s="41"/>
      <c r="NIA4" s="41"/>
      <c r="NIB4" s="41"/>
      <c r="NIC4" s="41"/>
      <c r="NID4" s="41"/>
      <c r="NIE4" s="41"/>
      <c r="NIF4" s="41"/>
      <c r="NIG4" s="41"/>
      <c r="NIH4" s="41"/>
      <c r="NII4" s="41"/>
      <c r="NIJ4" s="41"/>
      <c r="NIK4" s="41"/>
      <c r="NIL4" s="41"/>
      <c r="NIM4" s="41"/>
      <c r="NIN4" s="41"/>
      <c r="NIO4" s="41"/>
      <c r="NIP4" s="41"/>
      <c r="NIQ4" s="41"/>
      <c r="NIR4" s="41"/>
      <c r="NIS4" s="41"/>
      <c r="NIT4" s="41"/>
      <c r="NIU4" s="41"/>
      <c r="NIV4" s="41"/>
      <c r="NIW4" s="41"/>
      <c r="NIX4" s="41"/>
      <c r="NIY4" s="41"/>
      <c r="NIZ4" s="41"/>
      <c r="NJA4" s="41"/>
      <c r="NJB4" s="41"/>
      <c r="NJC4" s="41"/>
      <c r="NJD4" s="41"/>
      <c r="NJE4" s="41"/>
      <c r="NJF4" s="41"/>
      <c r="NJG4" s="41"/>
      <c r="NJH4" s="41"/>
      <c r="NJI4" s="41"/>
      <c r="NJJ4" s="41"/>
      <c r="NJK4" s="41"/>
      <c r="NJL4" s="41"/>
      <c r="NJM4" s="41"/>
      <c r="NJN4" s="41"/>
      <c r="NJO4" s="41"/>
      <c r="NJP4" s="41"/>
      <c r="NJQ4" s="41"/>
      <c r="NJR4" s="41"/>
      <c r="NJS4" s="41"/>
      <c r="NJT4" s="41"/>
      <c r="NJU4" s="41"/>
      <c r="NJV4" s="41"/>
      <c r="NJW4" s="41"/>
      <c r="NJX4" s="41"/>
      <c r="NJY4" s="41"/>
      <c r="NJZ4" s="41"/>
      <c r="NKA4" s="41"/>
      <c r="NKB4" s="41"/>
      <c r="NKC4" s="41"/>
      <c r="NKD4" s="41"/>
      <c r="NKE4" s="41"/>
      <c r="NKF4" s="41"/>
      <c r="NKG4" s="41"/>
      <c r="NKH4" s="41"/>
      <c r="NKI4" s="41"/>
      <c r="NKJ4" s="41"/>
      <c r="NKK4" s="41"/>
      <c r="NKL4" s="41"/>
      <c r="NKM4" s="41"/>
      <c r="NKN4" s="41"/>
      <c r="NKO4" s="41"/>
      <c r="NKP4" s="41"/>
      <c r="NKQ4" s="41"/>
      <c r="NKR4" s="41"/>
      <c r="NKS4" s="41"/>
      <c r="NKT4" s="41"/>
      <c r="NKU4" s="41"/>
      <c r="NKV4" s="41"/>
      <c r="NKW4" s="41"/>
      <c r="NKX4" s="41"/>
      <c r="NKY4" s="41"/>
      <c r="NKZ4" s="41"/>
      <c r="NLA4" s="41"/>
      <c r="NLB4" s="41"/>
      <c r="NLC4" s="41"/>
      <c r="NLD4" s="41"/>
      <c r="NLE4" s="41"/>
      <c r="NLF4" s="41"/>
      <c r="NLG4" s="41"/>
      <c r="NLH4" s="41"/>
      <c r="NLI4" s="41"/>
      <c r="NLJ4" s="41"/>
      <c r="NLK4" s="41"/>
      <c r="NLL4" s="41"/>
      <c r="NLM4" s="41"/>
      <c r="NLN4" s="41"/>
      <c r="NLO4" s="41"/>
      <c r="NLP4" s="41"/>
      <c r="NLQ4" s="41"/>
      <c r="NLR4" s="41"/>
      <c r="NLS4" s="41"/>
      <c r="NLT4" s="41"/>
      <c r="NLU4" s="41"/>
      <c r="NLV4" s="41"/>
      <c r="NLW4" s="41"/>
      <c r="NLX4" s="41"/>
      <c r="NLY4" s="41"/>
      <c r="NLZ4" s="41"/>
      <c r="NMA4" s="41"/>
      <c r="NMB4" s="41"/>
      <c r="NMC4" s="41"/>
      <c r="NMD4" s="41"/>
      <c r="NME4" s="41"/>
      <c r="NMF4" s="41"/>
      <c r="NMG4" s="41"/>
      <c r="NMH4" s="41"/>
      <c r="NMI4" s="41"/>
      <c r="NMJ4" s="41"/>
      <c r="NMK4" s="41"/>
      <c r="NML4" s="41"/>
      <c r="NMM4" s="41"/>
      <c r="NMN4" s="41"/>
      <c r="NMO4" s="41"/>
      <c r="NMP4" s="41"/>
      <c r="NMQ4" s="41"/>
      <c r="NMR4" s="41"/>
      <c r="NMS4" s="41"/>
      <c r="NMT4" s="41"/>
      <c r="NMU4" s="41"/>
      <c r="NMV4" s="41"/>
      <c r="NMW4" s="41"/>
      <c r="NMX4" s="41"/>
      <c r="NMY4" s="41"/>
      <c r="NMZ4" s="41"/>
      <c r="NNA4" s="41"/>
      <c r="NNB4" s="41"/>
      <c r="NNC4" s="41"/>
      <c r="NND4" s="41"/>
      <c r="NNE4" s="41"/>
      <c r="NNF4" s="41"/>
      <c r="NNG4" s="41"/>
      <c r="NNH4" s="41"/>
      <c r="NNI4" s="41"/>
      <c r="NNJ4" s="41"/>
      <c r="NNK4" s="41"/>
      <c r="NNL4" s="41"/>
      <c r="NNM4" s="41"/>
      <c r="NNN4" s="41"/>
      <c r="NNO4" s="41"/>
      <c r="NNP4" s="41"/>
      <c r="NNQ4" s="41"/>
      <c r="NNR4" s="41"/>
      <c r="NNS4" s="41"/>
      <c r="NNT4" s="41"/>
      <c r="NNU4" s="41"/>
      <c r="NNV4" s="41"/>
      <c r="NNW4" s="41"/>
      <c r="NNX4" s="41"/>
      <c r="NNY4" s="41"/>
      <c r="NNZ4" s="41"/>
      <c r="NOA4" s="41"/>
      <c r="NOB4" s="41"/>
      <c r="NOC4" s="41"/>
      <c r="NOD4" s="41"/>
      <c r="NOE4" s="41"/>
      <c r="NOF4" s="41"/>
      <c r="NOG4" s="41"/>
      <c r="NOH4" s="41"/>
      <c r="NOI4" s="41"/>
      <c r="NOJ4" s="41"/>
      <c r="NOK4" s="41"/>
      <c r="NOL4" s="41"/>
      <c r="NOM4" s="41"/>
      <c r="NON4" s="41"/>
      <c r="NOO4" s="41"/>
      <c r="NOP4" s="41"/>
      <c r="NOQ4" s="41"/>
      <c r="NOR4" s="41"/>
      <c r="NOS4" s="41"/>
      <c r="NOT4" s="41"/>
      <c r="NOU4" s="41"/>
      <c r="NOV4" s="41"/>
      <c r="NOW4" s="41"/>
      <c r="NOX4" s="41"/>
      <c r="NOY4" s="41"/>
      <c r="NOZ4" s="41"/>
      <c r="NPA4" s="41"/>
      <c r="NPB4" s="41"/>
      <c r="NPC4" s="41"/>
      <c r="NPD4" s="41"/>
      <c r="NPE4" s="41"/>
      <c r="NPF4" s="41"/>
      <c r="NPG4" s="41"/>
      <c r="NPH4" s="41"/>
      <c r="NPI4" s="41"/>
      <c r="NPJ4" s="41"/>
      <c r="NPK4" s="41"/>
      <c r="NPL4" s="41"/>
      <c r="NPM4" s="41"/>
      <c r="NPN4" s="41"/>
      <c r="NPO4" s="41"/>
      <c r="NPP4" s="41"/>
      <c r="NPQ4" s="41"/>
      <c r="NPR4" s="41"/>
      <c r="NPS4" s="41"/>
      <c r="NPT4" s="41"/>
      <c r="NPU4" s="41"/>
      <c r="NPV4" s="41"/>
      <c r="NPW4" s="41"/>
      <c r="NPX4" s="41"/>
      <c r="NPY4" s="41"/>
      <c r="NPZ4" s="41"/>
      <c r="NQA4" s="41"/>
      <c r="NQB4" s="41"/>
      <c r="NQC4" s="41"/>
      <c r="NQD4" s="41"/>
      <c r="NQE4" s="41"/>
      <c r="NQF4" s="41"/>
      <c r="NQG4" s="41"/>
      <c r="NQH4" s="41"/>
      <c r="NQI4" s="41"/>
      <c r="NQJ4" s="41"/>
      <c r="NQK4" s="41"/>
      <c r="NQL4" s="41"/>
      <c r="NQM4" s="41"/>
      <c r="NQN4" s="41"/>
      <c r="NQO4" s="41"/>
      <c r="NQP4" s="41"/>
      <c r="NQQ4" s="41"/>
      <c r="NQR4" s="41"/>
      <c r="NQS4" s="41"/>
      <c r="NQT4" s="41"/>
      <c r="NQU4" s="41"/>
      <c r="NQV4" s="41"/>
      <c r="NQW4" s="41"/>
      <c r="NQX4" s="41"/>
      <c r="NQY4" s="41"/>
      <c r="NQZ4" s="41"/>
      <c r="NRA4" s="41"/>
      <c r="NRB4" s="41"/>
      <c r="NRC4" s="41"/>
      <c r="NRD4" s="41"/>
      <c r="NRE4" s="41"/>
      <c r="NRF4" s="41"/>
      <c r="NRG4" s="41"/>
      <c r="NRH4" s="41"/>
      <c r="NRI4" s="41"/>
      <c r="NRJ4" s="41"/>
      <c r="NRK4" s="41"/>
      <c r="NRL4" s="41"/>
      <c r="NRM4" s="41"/>
      <c r="NRN4" s="41"/>
      <c r="NRO4" s="41"/>
      <c r="NRP4" s="41"/>
      <c r="NRQ4" s="41"/>
      <c r="NRR4" s="41"/>
      <c r="NRS4" s="41"/>
      <c r="NRT4" s="41"/>
      <c r="NRU4" s="41"/>
      <c r="NRV4" s="41"/>
      <c r="NRW4" s="41"/>
      <c r="NRX4" s="41"/>
      <c r="NRY4" s="41"/>
      <c r="NRZ4" s="41"/>
      <c r="NSA4" s="41"/>
      <c r="NSB4" s="41"/>
      <c r="NSC4" s="41"/>
      <c r="NSD4" s="41"/>
      <c r="NSE4" s="41"/>
      <c r="NSF4" s="41"/>
      <c r="NSG4" s="41"/>
      <c r="NSH4" s="41"/>
      <c r="NSI4" s="41"/>
      <c r="NSJ4" s="41"/>
      <c r="NSK4" s="41"/>
      <c r="NSL4" s="41"/>
      <c r="NSM4" s="41"/>
      <c r="NSN4" s="41"/>
      <c r="NSO4" s="41"/>
      <c r="NSP4" s="41"/>
      <c r="NSQ4" s="41"/>
      <c r="NSR4" s="41"/>
      <c r="NSS4" s="41"/>
      <c r="NST4" s="41"/>
      <c r="NSU4" s="41"/>
      <c r="NSV4" s="41"/>
      <c r="NSW4" s="41"/>
      <c r="NSX4" s="41"/>
      <c r="NSY4" s="41"/>
      <c r="NSZ4" s="41"/>
      <c r="NTA4" s="41"/>
      <c r="NTB4" s="41"/>
      <c r="NTC4" s="41"/>
      <c r="NTD4" s="41"/>
      <c r="NTE4" s="41"/>
      <c r="NTF4" s="41"/>
      <c r="NTG4" s="41"/>
      <c r="NTH4" s="41"/>
      <c r="NTI4" s="41"/>
      <c r="NTJ4" s="41"/>
      <c r="NTK4" s="41"/>
      <c r="NTL4" s="41"/>
      <c r="NTM4" s="41"/>
      <c r="NTN4" s="41"/>
      <c r="NTO4" s="41"/>
      <c r="NTP4" s="41"/>
      <c r="NTQ4" s="41"/>
      <c r="NTR4" s="41"/>
      <c r="NTS4" s="41"/>
      <c r="NTT4" s="41"/>
      <c r="NTU4" s="41"/>
      <c r="NTV4" s="41"/>
      <c r="NTW4" s="41"/>
      <c r="NTX4" s="41"/>
      <c r="NTY4" s="41"/>
      <c r="NTZ4" s="41"/>
      <c r="NUA4" s="41"/>
      <c r="NUB4" s="41"/>
      <c r="NUC4" s="41"/>
      <c r="NUD4" s="41"/>
      <c r="NUE4" s="41"/>
      <c r="NUF4" s="41"/>
      <c r="NUG4" s="41"/>
      <c r="NUH4" s="41"/>
      <c r="NUI4" s="41"/>
      <c r="NUJ4" s="41"/>
      <c r="NUK4" s="41"/>
      <c r="NUL4" s="41"/>
      <c r="NUM4" s="41"/>
      <c r="NUN4" s="41"/>
      <c r="NUO4" s="41"/>
      <c r="NUP4" s="41"/>
      <c r="NUQ4" s="41"/>
      <c r="NUR4" s="41"/>
      <c r="NUS4" s="41"/>
      <c r="NUT4" s="41"/>
      <c r="NUU4" s="41"/>
      <c r="NUV4" s="41"/>
      <c r="NUW4" s="41"/>
      <c r="NUX4" s="41"/>
      <c r="NUY4" s="41"/>
      <c r="NUZ4" s="41"/>
      <c r="NVA4" s="41"/>
      <c r="NVB4" s="41"/>
      <c r="NVC4" s="41"/>
      <c r="NVD4" s="41"/>
      <c r="NVE4" s="41"/>
      <c r="NVF4" s="41"/>
      <c r="NVG4" s="41"/>
      <c r="NVH4" s="41"/>
      <c r="NVI4" s="41"/>
      <c r="NVJ4" s="41"/>
      <c r="NVK4" s="41"/>
      <c r="NVL4" s="41"/>
      <c r="NVM4" s="41"/>
      <c r="NVN4" s="41"/>
      <c r="NVO4" s="41"/>
      <c r="NVP4" s="41"/>
      <c r="NVQ4" s="41"/>
      <c r="NVR4" s="41"/>
      <c r="NVS4" s="41"/>
      <c r="NVT4" s="41"/>
      <c r="NVU4" s="41"/>
      <c r="NVV4" s="41"/>
      <c r="NVW4" s="41"/>
      <c r="NVX4" s="41"/>
      <c r="NVY4" s="41"/>
      <c r="NVZ4" s="41"/>
      <c r="NWA4" s="41"/>
      <c r="NWB4" s="41"/>
      <c r="NWC4" s="41"/>
      <c r="NWD4" s="41"/>
      <c r="NWE4" s="41"/>
      <c r="NWF4" s="41"/>
      <c r="NWG4" s="41"/>
      <c r="NWH4" s="41"/>
      <c r="NWI4" s="41"/>
      <c r="NWJ4" s="41"/>
      <c r="NWK4" s="41"/>
      <c r="NWL4" s="41"/>
      <c r="NWM4" s="41"/>
      <c r="NWN4" s="41"/>
      <c r="NWO4" s="41"/>
      <c r="NWP4" s="41"/>
      <c r="NWQ4" s="41"/>
      <c r="NWR4" s="41"/>
      <c r="NWS4" s="41"/>
      <c r="NWT4" s="41"/>
      <c r="NWU4" s="41"/>
      <c r="NWV4" s="41"/>
      <c r="NWW4" s="41"/>
      <c r="NWX4" s="41"/>
      <c r="NWY4" s="41"/>
      <c r="NWZ4" s="41"/>
      <c r="NXA4" s="41"/>
      <c r="NXB4" s="41"/>
      <c r="NXC4" s="41"/>
      <c r="NXD4" s="41"/>
      <c r="NXE4" s="41"/>
      <c r="NXF4" s="41"/>
      <c r="NXG4" s="41"/>
      <c r="NXH4" s="41"/>
      <c r="NXI4" s="41"/>
      <c r="NXJ4" s="41"/>
      <c r="NXK4" s="41"/>
      <c r="NXL4" s="41"/>
      <c r="NXM4" s="41"/>
      <c r="NXN4" s="41"/>
      <c r="NXO4" s="41"/>
      <c r="NXP4" s="41"/>
      <c r="NXQ4" s="41"/>
      <c r="NXR4" s="41"/>
      <c r="NXS4" s="41"/>
      <c r="NXT4" s="41"/>
      <c r="NXU4" s="41"/>
      <c r="NXV4" s="41"/>
      <c r="NXW4" s="41"/>
      <c r="NXX4" s="41"/>
      <c r="NXY4" s="41"/>
      <c r="NXZ4" s="41"/>
      <c r="NYA4" s="41"/>
      <c r="NYB4" s="41"/>
      <c r="NYC4" s="41"/>
      <c r="NYD4" s="41"/>
      <c r="NYE4" s="41"/>
      <c r="NYF4" s="41"/>
      <c r="NYG4" s="41"/>
      <c r="NYH4" s="41"/>
      <c r="NYI4" s="41"/>
      <c r="NYJ4" s="41"/>
      <c r="NYK4" s="41"/>
      <c r="NYL4" s="41"/>
      <c r="NYM4" s="41"/>
      <c r="NYN4" s="41"/>
      <c r="NYO4" s="41"/>
      <c r="NYP4" s="41"/>
      <c r="NYQ4" s="41"/>
      <c r="NYR4" s="41"/>
      <c r="NYS4" s="41"/>
      <c r="NYT4" s="41"/>
      <c r="NYU4" s="41"/>
      <c r="NYV4" s="41"/>
      <c r="NYW4" s="41"/>
      <c r="NYX4" s="41"/>
      <c r="NYY4" s="41"/>
      <c r="NYZ4" s="41"/>
      <c r="NZA4" s="41"/>
      <c r="NZB4" s="41"/>
      <c r="NZC4" s="41"/>
      <c r="NZD4" s="41"/>
      <c r="NZE4" s="41"/>
      <c r="NZF4" s="41"/>
      <c r="NZG4" s="41"/>
      <c r="NZH4" s="41"/>
      <c r="NZI4" s="41"/>
      <c r="NZJ4" s="41"/>
      <c r="NZK4" s="41"/>
      <c r="NZL4" s="41"/>
      <c r="NZM4" s="41"/>
      <c r="NZN4" s="41"/>
      <c r="NZO4" s="41"/>
      <c r="NZP4" s="41"/>
      <c r="NZQ4" s="41"/>
      <c r="NZR4" s="41"/>
      <c r="NZS4" s="41"/>
      <c r="NZT4" s="41"/>
      <c r="NZU4" s="41"/>
      <c r="NZV4" s="41"/>
      <c r="NZW4" s="41"/>
      <c r="NZX4" s="41"/>
      <c r="NZY4" s="41"/>
      <c r="NZZ4" s="41"/>
      <c r="OAA4" s="41"/>
      <c r="OAB4" s="41"/>
      <c r="OAC4" s="41"/>
      <c r="OAD4" s="41"/>
      <c r="OAE4" s="41"/>
      <c r="OAF4" s="41"/>
      <c r="OAG4" s="41"/>
      <c r="OAH4" s="41"/>
      <c r="OAI4" s="41"/>
      <c r="OAJ4" s="41"/>
      <c r="OAK4" s="41"/>
      <c r="OAL4" s="41"/>
      <c r="OAM4" s="41"/>
      <c r="OAN4" s="41"/>
      <c r="OAO4" s="41"/>
      <c r="OAP4" s="41"/>
      <c r="OAQ4" s="41"/>
      <c r="OAR4" s="41"/>
      <c r="OAS4" s="41"/>
      <c r="OAT4" s="41"/>
      <c r="OAU4" s="41"/>
      <c r="OAV4" s="41"/>
      <c r="OAW4" s="41"/>
      <c r="OAX4" s="41"/>
      <c r="OAY4" s="41"/>
      <c r="OAZ4" s="41"/>
      <c r="OBA4" s="41"/>
      <c r="OBB4" s="41"/>
      <c r="OBC4" s="41"/>
      <c r="OBD4" s="41"/>
      <c r="OBE4" s="41"/>
      <c r="OBF4" s="41"/>
      <c r="OBG4" s="41"/>
      <c r="OBH4" s="41"/>
      <c r="OBI4" s="41"/>
      <c r="OBJ4" s="41"/>
      <c r="OBK4" s="41"/>
      <c r="OBL4" s="41"/>
      <c r="OBM4" s="41"/>
      <c r="OBN4" s="41"/>
      <c r="OBO4" s="41"/>
      <c r="OBP4" s="41"/>
      <c r="OBQ4" s="41"/>
      <c r="OBR4" s="41"/>
      <c r="OBS4" s="41"/>
      <c r="OBT4" s="41"/>
      <c r="OBU4" s="41"/>
      <c r="OBV4" s="41"/>
      <c r="OBW4" s="41"/>
      <c r="OBX4" s="41"/>
      <c r="OBY4" s="41"/>
      <c r="OBZ4" s="41"/>
      <c r="OCA4" s="41"/>
      <c r="OCB4" s="41"/>
      <c r="OCC4" s="41"/>
      <c r="OCD4" s="41"/>
      <c r="OCE4" s="41"/>
      <c r="OCF4" s="41"/>
      <c r="OCG4" s="41"/>
      <c r="OCH4" s="41"/>
      <c r="OCI4" s="41"/>
      <c r="OCJ4" s="41"/>
      <c r="OCK4" s="41"/>
      <c r="OCL4" s="41"/>
      <c r="OCM4" s="41"/>
      <c r="OCN4" s="41"/>
      <c r="OCO4" s="41"/>
      <c r="OCP4" s="41"/>
      <c r="OCQ4" s="41"/>
      <c r="OCR4" s="41"/>
      <c r="OCS4" s="41"/>
      <c r="OCT4" s="41"/>
      <c r="OCU4" s="41"/>
      <c r="OCV4" s="41"/>
      <c r="OCW4" s="41"/>
      <c r="OCX4" s="41"/>
      <c r="OCY4" s="41"/>
      <c r="OCZ4" s="41"/>
      <c r="ODA4" s="41"/>
      <c r="ODB4" s="41"/>
      <c r="ODC4" s="41"/>
      <c r="ODD4" s="41"/>
      <c r="ODE4" s="41"/>
      <c r="ODF4" s="41"/>
      <c r="ODG4" s="41"/>
      <c r="ODH4" s="41"/>
      <c r="ODI4" s="41"/>
      <c r="ODJ4" s="41"/>
      <c r="ODK4" s="41"/>
      <c r="ODL4" s="41"/>
      <c r="ODM4" s="41"/>
      <c r="ODN4" s="41"/>
      <c r="ODO4" s="41"/>
      <c r="ODP4" s="41"/>
      <c r="ODQ4" s="41"/>
      <c r="ODR4" s="41"/>
      <c r="ODS4" s="41"/>
      <c r="ODT4" s="41"/>
      <c r="ODU4" s="41"/>
      <c r="ODV4" s="41"/>
      <c r="ODW4" s="41"/>
      <c r="ODX4" s="41"/>
      <c r="ODY4" s="41"/>
      <c r="ODZ4" s="41"/>
      <c r="OEA4" s="41"/>
      <c r="OEB4" s="41"/>
      <c r="OEC4" s="41"/>
      <c r="OED4" s="41"/>
      <c r="OEE4" s="41"/>
      <c r="OEF4" s="41"/>
      <c r="OEG4" s="41"/>
      <c r="OEH4" s="41"/>
      <c r="OEI4" s="41"/>
      <c r="OEJ4" s="41"/>
      <c r="OEK4" s="41"/>
      <c r="OEL4" s="41"/>
      <c r="OEM4" s="41"/>
      <c r="OEN4" s="41"/>
      <c r="OEO4" s="41"/>
      <c r="OEP4" s="41"/>
      <c r="OEQ4" s="41"/>
      <c r="OER4" s="41"/>
      <c r="OES4" s="41"/>
      <c r="OET4" s="41"/>
      <c r="OEU4" s="41"/>
      <c r="OEV4" s="41"/>
      <c r="OEW4" s="41"/>
      <c r="OEX4" s="41"/>
      <c r="OEY4" s="41"/>
      <c r="OEZ4" s="41"/>
      <c r="OFA4" s="41"/>
      <c r="OFB4" s="41"/>
      <c r="OFC4" s="41"/>
      <c r="OFD4" s="41"/>
      <c r="OFE4" s="41"/>
      <c r="OFF4" s="41"/>
      <c r="OFG4" s="41"/>
      <c r="OFH4" s="41"/>
      <c r="OFI4" s="41"/>
      <c r="OFJ4" s="41"/>
      <c r="OFK4" s="41"/>
      <c r="OFL4" s="41"/>
      <c r="OFM4" s="41"/>
      <c r="OFN4" s="41"/>
      <c r="OFO4" s="41"/>
      <c r="OFP4" s="41"/>
      <c r="OFQ4" s="41"/>
      <c r="OFR4" s="41"/>
      <c r="OFS4" s="41"/>
      <c r="OFT4" s="41"/>
      <c r="OFU4" s="41"/>
      <c r="OFV4" s="41"/>
      <c r="OFW4" s="41"/>
      <c r="OFX4" s="41"/>
      <c r="OFY4" s="41"/>
      <c r="OFZ4" s="41"/>
      <c r="OGA4" s="41"/>
      <c r="OGB4" s="41"/>
      <c r="OGC4" s="41"/>
      <c r="OGD4" s="41"/>
      <c r="OGE4" s="41"/>
      <c r="OGF4" s="41"/>
      <c r="OGG4" s="41"/>
      <c r="OGH4" s="41"/>
      <c r="OGI4" s="41"/>
      <c r="OGJ4" s="41"/>
      <c r="OGK4" s="41"/>
      <c r="OGL4" s="41"/>
      <c r="OGM4" s="41"/>
      <c r="OGN4" s="41"/>
      <c r="OGO4" s="41"/>
      <c r="OGP4" s="41"/>
      <c r="OGQ4" s="41"/>
      <c r="OGR4" s="41"/>
      <c r="OGS4" s="41"/>
      <c r="OGT4" s="41"/>
      <c r="OGU4" s="41"/>
      <c r="OGV4" s="41"/>
      <c r="OGW4" s="41"/>
      <c r="OGX4" s="41"/>
      <c r="OGY4" s="41"/>
      <c r="OGZ4" s="41"/>
      <c r="OHA4" s="41"/>
      <c r="OHB4" s="41"/>
      <c r="OHC4" s="41"/>
      <c r="OHD4" s="41"/>
      <c r="OHE4" s="41"/>
      <c r="OHF4" s="41"/>
      <c r="OHG4" s="41"/>
      <c r="OHH4" s="41"/>
      <c r="OHI4" s="41"/>
      <c r="OHJ4" s="41"/>
      <c r="OHK4" s="41"/>
      <c r="OHL4" s="41"/>
      <c r="OHM4" s="41"/>
      <c r="OHN4" s="41"/>
      <c r="OHO4" s="41"/>
      <c r="OHP4" s="41"/>
      <c r="OHQ4" s="41"/>
      <c r="OHR4" s="41"/>
      <c r="OHS4" s="41"/>
      <c r="OHT4" s="41"/>
      <c r="OHU4" s="41"/>
      <c r="OHV4" s="41"/>
      <c r="OHW4" s="41"/>
      <c r="OHX4" s="41"/>
      <c r="OHY4" s="41"/>
      <c r="OHZ4" s="41"/>
      <c r="OIA4" s="41"/>
      <c r="OIB4" s="41"/>
      <c r="OIC4" s="41"/>
      <c r="OID4" s="41"/>
      <c r="OIE4" s="41"/>
      <c r="OIF4" s="41"/>
      <c r="OIG4" s="41"/>
      <c r="OIH4" s="41"/>
      <c r="OII4" s="41"/>
      <c r="OIJ4" s="41"/>
      <c r="OIK4" s="41"/>
      <c r="OIL4" s="41"/>
      <c r="OIM4" s="41"/>
      <c r="OIN4" s="41"/>
      <c r="OIO4" s="41"/>
      <c r="OIP4" s="41"/>
      <c r="OIQ4" s="41"/>
      <c r="OIR4" s="41"/>
      <c r="OIS4" s="41"/>
      <c r="OIT4" s="41"/>
      <c r="OIU4" s="41"/>
      <c r="OIV4" s="41"/>
      <c r="OIW4" s="41"/>
      <c r="OIX4" s="41"/>
      <c r="OIY4" s="41"/>
      <c r="OIZ4" s="41"/>
      <c r="OJA4" s="41"/>
      <c r="OJB4" s="41"/>
      <c r="OJC4" s="41"/>
      <c r="OJD4" s="41"/>
      <c r="OJE4" s="41"/>
      <c r="OJF4" s="41"/>
      <c r="OJG4" s="41"/>
      <c r="OJH4" s="41"/>
      <c r="OJI4" s="41"/>
      <c r="OJJ4" s="41"/>
      <c r="OJK4" s="41"/>
      <c r="OJL4" s="41"/>
      <c r="OJM4" s="41"/>
      <c r="OJN4" s="41"/>
      <c r="OJO4" s="41"/>
      <c r="OJP4" s="41"/>
      <c r="OJQ4" s="41"/>
      <c r="OJR4" s="41"/>
      <c r="OJS4" s="41"/>
      <c r="OJT4" s="41"/>
      <c r="OJU4" s="41"/>
      <c r="OJV4" s="41"/>
      <c r="OJW4" s="41"/>
      <c r="OJX4" s="41"/>
      <c r="OJY4" s="41"/>
      <c r="OJZ4" s="41"/>
      <c r="OKA4" s="41"/>
      <c r="OKB4" s="41"/>
      <c r="OKC4" s="41"/>
      <c r="OKD4" s="41"/>
      <c r="OKE4" s="41"/>
      <c r="OKF4" s="41"/>
      <c r="OKG4" s="41"/>
      <c r="OKH4" s="41"/>
      <c r="OKI4" s="41"/>
      <c r="OKJ4" s="41"/>
      <c r="OKK4" s="41"/>
      <c r="OKL4" s="41"/>
      <c r="OKM4" s="41"/>
      <c r="OKN4" s="41"/>
      <c r="OKO4" s="41"/>
      <c r="OKP4" s="41"/>
      <c r="OKQ4" s="41"/>
      <c r="OKR4" s="41"/>
      <c r="OKS4" s="41"/>
      <c r="OKT4" s="41"/>
      <c r="OKU4" s="41"/>
      <c r="OKV4" s="41"/>
      <c r="OKW4" s="41"/>
      <c r="OKX4" s="41"/>
      <c r="OKY4" s="41"/>
      <c r="OKZ4" s="41"/>
      <c r="OLA4" s="41"/>
      <c r="OLB4" s="41"/>
      <c r="OLC4" s="41"/>
      <c r="OLD4" s="41"/>
      <c r="OLE4" s="41"/>
      <c r="OLF4" s="41"/>
      <c r="OLG4" s="41"/>
      <c r="OLH4" s="41"/>
      <c r="OLI4" s="41"/>
      <c r="OLJ4" s="41"/>
      <c r="OLK4" s="41"/>
      <c r="OLL4" s="41"/>
      <c r="OLM4" s="41"/>
      <c r="OLN4" s="41"/>
      <c r="OLO4" s="41"/>
      <c r="OLP4" s="41"/>
      <c r="OLQ4" s="41"/>
      <c r="OLR4" s="41"/>
      <c r="OLS4" s="41"/>
      <c r="OLT4" s="41"/>
      <c r="OLU4" s="41"/>
      <c r="OLV4" s="41"/>
      <c r="OLW4" s="41"/>
      <c r="OLX4" s="41"/>
      <c r="OLY4" s="41"/>
      <c r="OLZ4" s="41"/>
      <c r="OMA4" s="41"/>
      <c r="OMB4" s="41"/>
      <c r="OMC4" s="41"/>
      <c r="OMD4" s="41"/>
      <c r="OME4" s="41"/>
      <c r="OMF4" s="41"/>
      <c r="OMG4" s="41"/>
      <c r="OMH4" s="41"/>
      <c r="OMI4" s="41"/>
      <c r="OMJ4" s="41"/>
      <c r="OMK4" s="41"/>
      <c r="OML4" s="41"/>
      <c r="OMM4" s="41"/>
      <c r="OMN4" s="41"/>
      <c r="OMO4" s="41"/>
      <c r="OMP4" s="41"/>
      <c r="OMQ4" s="41"/>
      <c r="OMR4" s="41"/>
      <c r="OMS4" s="41"/>
      <c r="OMT4" s="41"/>
      <c r="OMU4" s="41"/>
      <c r="OMV4" s="41"/>
      <c r="OMW4" s="41"/>
      <c r="OMX4" s="41"/>
      <c r="OMY4" s="41"/>
      <c r="OMZ4" s="41"/>
      <c r="ONA4" s="41"/>
      <c r="ONB4" s="41"/>
      <c r="ONC4" s="41"/>
      <c r="OND4" s="41"/>
      <c r="ONE4" s="41"/>
      <c r="ONF4" s="41"/>
      <c r="ONG4" s="41"/>
      <c r="ONH4" s="41"/>
      <c r="ONI4" s="41"/>
      <c r="ONJ4" s="41"/>
      <c r="ONK4" s="41"/>
      <c r="ONL4" s="41"/>
      <c r="ONM4" s="41"/>
      <c r="ONN4" s="41"/>
      <c r="ONO4" s="41"/>
      <c r="ONP4" s="41"/>
      <c r="ONQ4" s="41"/>
      <c r="ONR4" s="41"/>
      <c r="ONS4" s="41"/>
      <c r="ONT4" s="41"/>
      <c r="ONU4" s="41"/>
      <c r="ONV4" s="41"/>
      <c r="ONW4" s="41"/>
      <c r="ONX4" s="41"/>
      <c r="ONY4" s="41"/>
      <c r="ONZ4" s="41"/>
      <c r="OOA4" s="41"/>
      <c r="OOB4" s="41"/>
      <c r="OOC4" s="41"/>
      <c r="OOD4" s="41"/>
      <c r="OOE4" s="41"/>
      <c r="OOF4" s="41"/>
      <c r="OOG4" s="41"/>
      <c r="OOH4" s="41"/>
      <c r="OOI4" s="41"/>
      <c r="OOJ4" s="41"/>
      <c r="OOK4" s="41"/>
      <c r="OOL4" s="41"/>
      <c r="OOM4" s="41"/>
      <c r="OON4" s="41"/>
      <c r="OOO4" s="41"/>
      <c r="OOP4" s="41"/>
      <c r="OOQ4" s="41"/>
      <c r="OOR4" s="41"/>
      <c r="OOS4" s="41"/>
      <c r="OOT4" s="41"/>
      <c r="OOU4" s="41"/>
      <c r="OOV4" s="41"/>
      <c r="OOW4" s="41"/>
      <c r="OOX4" s="41"/>
      <c r="OOY4" s="41"/>
      <c r="OOZ4" s="41"/>
      <c r="OPA4" s="41"/>
      <c r="OPB4" s="41"/>
      <c r="OPC4" s="41"/>
      <c r="OPD4" s="41"/>
      <c r="OPE4" s="41"/>
      <c r="OPF4" s="41"/>
      <c r="OPG4" s="41"/>
      <c r="OPH4" s="41"/>
      <c r="OPI4" s="41"/>
      <c r="OPJ4" s="41"/>
      <c r="OPK4" s="41"/>
      <c r="OPL4" s="41"/>
      <c r="OPM4" s="41"/>
      <c r="OPN4" s="41"/>
      <c r="OPO4" s="41"/>
      <c r="OPP4" s="41"/>
      <c r="OPQ4" s="41"/>
      <c r="OPR4" s="41"/>
      <c r="OPS4" s="41"/>
      <c r="OPT4" s="41"/>
      <c r="OPU4" s="41"/>
      <c r="OPV4" s="41"/>
      <c r="OPW4" s="41"/>
      <c r="OPX4" s="41"/>
      <c r="OPY4" s="41"/>
      <c r="OPZ4" s="41"/>
      <c r="OQA4" s="41"/>
      <c r="OQB4" s="41"/>
      <c r="OQC4" s="41"/>
      <c r="OQD4" s="41"/>
      <c r="OQE4" s="41"/>
      <c r="OQF4" s="41"/>
      <c r="OQG4" s="41"/>
      <c r="OQH4" s="41"/>
      <c r="OQI4" s="41"/>
      <c r="OQJ4" s="41"/>
      <c r="OQK4" s="41"/>
      <c r="OQL4" s="41"/>
      <c r="OQM4" s="41"/>
      <c r="OQN4" s="41"/>
      <c r="OQO4" s="41"/>
      <c r="OQP4" s="41"/>
      <c r="OQQ4" s="41"/>
      <c r="OQR4" s="41"/>
      <c r="OQS4" s="41"/>
      <c r="OQT4" s="41"/>
      <c r="OQU4" s="41"/>
      <c r="OQV4" s="41"/>
      <c r="OQW4" s="41"/>
      <c r="OQX4" s="41"/>
      <c r="OQY4" s="41"/>
      <c r="OQZ4" s="41"/>
      <c r="ORA4" s="41"/>
      <c r="ORB4" s="41"/>
      <c r="ORC4" s="41"/>
      <c r="ORD4" s="41"/>
      <c r="ORE4" s="41"/>
      <c r="ORF4" s="41"/>
      <c r="ORG4" s="41"/>
      <c r="ORH4" s="41"/>
      <c r="ORI4" s="41"/>
      <c r="ORJ4" s="41"/>
      <c r="ORK4" s="41"/>
      <c r="ORL4" s="41"/>
      <c r="ORM4" s="41"/>
      <c r="ORN4" s="41"/>
      <c r="ORO4" s="41"/>
      <c r="ORP4" s="41"/>
      <c r="ORQ4" s="41"/>
      <c r="ORR4" s="41"/>
      <c r="ORS4" s="41"/>
      <c r="ORT4" s="41"/>
      <c r="ORU4" s="41"/>
      <c r="ORV4" s="41"/>
      <c r="ORW4" s="41"/>
      <c r="ORX4" s="41"/>
      <c r="ORY4" s="41"/>
      <c r="ORZ4" s="41"/>
      <c r="OSA4" s="41"/>
      <c r="OSB4" s="41"/>
      <c r="OSC4" s="41"/>
      <c r="OSD4" s="41"/>
      <c r="OSE4" s="41"/>
      <c r="OSF4" s="41"/>
      <c r="OSG4" s="41"/>
      <c r="OSH4" s="41"/>
      <c r="OSI4" s="41"/>
      <c r="OSJ4" s="41"/>
      <c r="OSK4" s="41"/>
      <c r="OSL4" s="41"/>
      <c r="OSM4" s="41"/>
      <c r="OSN4" s="41"/>
      <c r="OSO4" s="41"/>
      <c r="OSP4" s="41"/>
      <c r="OSQ4" s="41"/>
      <c r="OSR4" s="41"/>
      <c r="OSS4" s="41"/>
      <c r="OST4" s="41"/>
      <c r="OSU4" s="41"/>
      <c r="OSV4" s="41"/>
      <c r="OSW4" s="41"/>
      <c r="OSX4" s="41"/>
      <c r="OSY4" s="41"/>
      <c r="OSZ4" s="41"/>
      <c r="OTA4" s="41"/>
      <c r="OTB4" s="41"/>
      <c r="OTC4" s="41"/>
      <c r="OTD4" s="41"/>
      <c r="OTE4" s="41"/>
      <c r="OTF4" s="41"/>
      <c r="OTG4" s="41"/>
      <c r="OTH4" s="41"/>
      <c r="OTI4" s="41"/>
      <c r="OTJ4" s="41"/>
      <c r="OTK4" s="41"/>
      <c r="OTL4" s="41"/>
      <c r="OTM4" s="41"/>
      <c r="OTN4" s="41"/>
      <c r="OTO4" s="41"/>
      <c r="OTP4" s="41"/>
      <c r="OTQ4" s="41"/>
      <c r="OTR4" s="41"/>
      <c r="OTS4" s="41"/>
      <c r="OTT4" s="41"/>
      <c r="OTU4" s="41"/>
      <c r="OTV4" s="41"/>
      <c r="OTW4" s="41"/>
      <c r="OTX4" s="41"/>
      <c r="OTY4" s="41"/>
      <c r="OTZ4" s="41"/>
      <c r="OUA4" s="41"/>
      <c r="OUB4" s="41"/>
      <c r="OUC4" s="41"/>
      <c r="OUD4" s="41"/>
      <c r="OUE4" s="41"/>
      <c r="OUF4" s="41"/>
      <c r="OUG4" s="41"/>
      <c r="OUH4" s="41"/>
      <c r="OUI4" s="41"/>
      <c r="OUJ4" s="41"/>
      <c r="OUK4" s="41"/>
      <c r="OUL4" s="41"/>
      <c r="OUM4" s="41"/>
      <c r="OUN4" s="41"/>
      <c r="OUO4" s="41"/>
      <c r="OUP4" s="41"/>
      <c r="OUQ4" s="41"/>
      <c r="OUR4" s="41"/>
      <c r="OUS4" s="41"/>
      <c r="OUT4" s="41"/>
      <c r="OUU4" s="41"/>
      <c r="OUV4" s="41"/>
      <c r="OUW4" s="41"/>
      <c r="OUX4" s="41"/>
      <c r="OUY4" s="41"/>
      <c r="OUZ4" s="41"/>
      <c r="OVA4" s="41"/>
      <c r="OVB4" s="41"/>
      <c r="OVC4" s="41"/>
      <c r="OVD4" s="41"/>
      <c r="OVE4" s="41"/>
      <c r="OVF4" s="41"/>
      <c r="OVG4" s="41"/>
      <c r="OVH4" s="41"/>
      <c r="OVI4" s="41"/>
      <c r="OVJ4" s="41"/>
      <c r="OVK4" s="41"/>
      <c r="OVL4" s="41"/>
      <c r="OVM4" s="41"/>
      <c r="OVN4" s="41"/>
      <c r="OVO4" s="41"/>
      <c r="OVP4" s="41"/>
      <c r="OVQ4" s="41"/>
      <c r="OVR4" s="41"/>
      <c r="OVS4" s="41"/>
      <c r="OVT4" s="41"/>
      <c r="OVU4" s="41"/>
      <c r="OVV4" s="41"/>
      <c r="OVW4" s="41"/>
      <c r="OVX4" s="41"/>
      <c r="OVY4" s="41"/>
      <c r="OVZ4" s="41"/>
      <c r="OWA4" s="41"/>
      <c r="OWB4" s="41"/>
      <c r="OWC4" s="41"/>
      <c r="OWD4" s="41"/>
      <c r="OWE4" s="41"/>
      <c r="OWF4" s="41"/>
      <c r="OWG4" s="41"/>
      <c r="OWH4" s="41"/>
      <c r="OWI4" s="41"/>
      <c r="OWJ4" s="41"/>
      <c r="OWK4" s="41"/>
      <c r="OWL4" s="41"/>
      <c r="OWM4" s="41"/>
      <c r="OWN4" s="41"/>
      <c r="OWO4" s="41"/>
      <c r="OWP4" s="41"/>
      <c r="OWQ4" s="41"/>
      <c r="OWR4" s="41"/>
      <c r="OWS4" s="41"/>
      <c r="OWT4" s="41"/>
      <c r="OWU4" s="41"/>
      <c r="OWV4" s="41"/>
      <c r="OWW4" s="41"/>
      <c r="OWX4" s="41"/>
      <c r="OWY4" s="41"/>
      <c r="OWZ4" s="41"/>
      <c r="OXA4" s="41"/>
      <c r="OXB4" s="41"/>
      <c r="OXC4" s="41"/>
      <c r="OXD4" s="41"/>
      <c r="OXE4" s="41"/>
      <c r="OXF4" s="41"/>
      <c r="OXG4" s="41"/>
      <c r="OXH4" s="41"/>
      <c r="OXI4" s="41"/>
      <c r="OXJ4" s="41"/>
      <c r="OXK4" s="41"/>
      <c r="OXL4" s="41"/>
      <c r="OXM4" s="41"/>
      <c r="OXN4" s="41"/>
      <c r="OXO4" s="41"/>
      <c r="OXP4" s="41"/>
      <c r="OXQ4" s="41"/>
      <c r="OXR4" s="41"/>
      <c r="OXS4" s="41"/>
      <c r="OXT4" s="41"/>
      <c r="OXU4" s="41"/>
      <c r="OXV4" s="41"/>
      <c r="OXW4" s="41"/>
      <c r="OXX4" s="41"/>
      <c r="OXY4" s="41"/>
      <c r="OXZ4" s="41"/>
      <c r="OYA4" s="41"/>
      <c r="OYB4" s="41"/>
      <c r="OYC4" s="41"/>
      <c r="OYD4" s="41"/>
      <c r="OYE4" s="41"/>
      <c r="OYF4" s="41"/>
      <c r="OYG4" s="41"/>
      <c r="OYH4" s="41"/>
      <c r="OYI4" s="41"/>
      <c r="OYJ4" s="41"/>
      <c r="OYK4" s="41"/>
      <c r="OYL4" s="41"/>
      <c r="OYM4" s="41"/>
      <c r="OYN4" s="41"/>
      <c r="OYO4" s="41"/>
      <c r="OYP4" s="41"/>
      <c r="OYQ4" s="41"/>
      <c r="OYR4" s="41"/>
      <c r="OYS4" s="41"/>
      <c r="OYT4" s="41"/>
      <c r="OYU4" s="41"/>
      <c r="OYV4" s="41"/>
      <c r="OYW4" s="41"/>
      <c r="OYX4" s="41"/>
      <c r="OYY4" s="41"/>
      <c r="OYZ4" s="41"/>
      <c r="OZA4" s="41"/>
      <c r="OZB4" s="41"/>
      <c r="OZC4" s="41"/>
      <c r="OZD4" s="41"/>
      <c r="OZE4" s="41"/>
      <c r="OZF4" s="41"/>
      <c r="OZG4" s="41"/>
      <c r="OZH4" s="41"/>
      <c r="OZI4" s="41"/>
      <c r="OZJ4" s="41"/>
      <c r="OZK4" s="41"/>
      <c r="OZL4" s="41"/>
      <c r="OZM4" s="41"/>
      <c r="OZN4" s="41"/>
      <c r="OZO4" s="41"/>
      <c r="OZP4" s="41"/>
      <c r="OZQ4" s="41"/>
      <c r="OZR4" s="41"/>
      <c r="OZS4" s="41"/>
      <c r="OZT4" s="41"/>
      <c r="OZU4" s="41"/>
      <c r="OZV4" s="41"/>
      <c r="OZW4" s="41"/>
      <c r="OZX4" s="41"/>
      <c r="OZY4" s="41"/>
      <c r="OZZ4" s="41"/>
      <c r="PAA4" s="41"/>
      <c r="PAB4" s="41"/>
      <c r="PAC4" s="41"/>
      <c r="PAD4" s="41"/>
      <c r="PAE4" s="41"/>
      <c r="PAF4" s="41"/>
      <c r="PAG4" s="41"/>
      <c r="PAH4" s="41"/>
      <c r="PAI4" s="41"/>
      <c r="PAJ4" s="41"/>
      <c r="PAK4" s="41"/>
      <c r="PAL4" s="41"/>
      <c r="PAM4" s="41"/>
      <c r="PAN4" s="41"/>
      <c r="PAO4" s="41"/>
      <c r="PAP4" s="41"/>
      <c r="PAQ4" s="41"/>
      <c r="PAR4" s="41"/>
      <c r="PAS4" s="41"/>
      <c r="PAT4" s="41"/>
      <c r="PAU4" s="41"/>
      <c r="PAV4" s="41"/>
      <c r="PAW4" s="41"/>
      <c r="PAX4" s="41"/>
      <c r="PAY4" s="41"/>
      <c r="PAZ4" s="41"/>
      <c r="PBA4" s="41"/>
      <c r="PBB4" s="41"/>
      <c r="PBC4" s="41"/>
      <c r="PBD4" s="41"/>
      <c r="PBE4" s="41"/>
      <c r="PBF4" s="41"/>
      <c r="PBG4" s="41"/>
      <c r="PBH4" s="41"/>
      <c r="PBI4" s="41"/>
      <c r="PBJ4" s="41"/>
      <c r="PBK4" s="41"/>
      <c r="PBL4" s="41"/>
      <c r="PBM4" s="41"/>
      <c r="PBN4" s="41"/>
      <c r="PBO4" s="41"/>
      <c r="PBP4" s="41"/>
      <c r="PBQ4" s="41"/>
      <c r="PBR4" s="41"/>
      <c r="PBS4" s="41"/>
      <c r="PBT4" s="41"/>
      <c r="PBU4" s="41"/>
      <c r="PBV4" s="41"/>
      <c r="PBW4" s="41"/>
      <c r="PBX4" s="41"/>
      <c r="PBY4" s="41"/>
      <c r="PBZ4" s="41"/>
      <c r="PCA4" s="41"/>
      <c r="PCB4" s="41"/>
      <c r="PCC4" s="41"/>
      <c r="PCD4" s="41"/>
      <c r="PCE4" s="41"/>
      <c r="PCF4" s="41"/>
      <c r="PCG4" s="41"/>
      <c r="PCH4" s="41"/>
      <c r="PCI4" s="41"/>
      <c r="PCJ4" s="41"/>
      <c r="PCK4" s="41"/>
      <c r="PCL4" s="41"/>
      <c r="PCM4" s="41"/>
      <c r="PCN4" s="41"/>
      <c r="PCO4" s="41"/>
      <c r="PCP4" s="41"/>
      <c r="PCQ4" s="41"/>
      <c r="PCR4" s="41"/>
      <c r="PCS4" s="41"/>
      <c r="PCT4" s="41"/>
      <c r="PCU4" s="41"/>
      <c r="PCV4" s="41"/>
      <c r="PCW4" s="41"/>
      <c r="PCX4" s="41"/>
      <c r="PCY4" s="41"/>
      <c r="PCZ4" s="41"/>
      <c r="PDA4" s="41"/>
      <c r="PDB4" s="41"/>
      <c r="PDC4" s="41"/>
      <c r="PDD4" s="41"/>
      <c r="PDE4" s="41"/>
      <c r="PDF4" s="41"/>
      <c r="PDG4" s="41"/>
      <c r="PDH4" s="41"/>
      <c r="PDI4" s="41"/>
      <c r="PDJ4" s="41"/>
      <c r="PDK4" s="41"/>
      <c r="PDL4" s="41"/>
      <c r="PDM4" s="41"/>
      <c r="PDN4" s="41"/>
      <c r="PDO4" s="41"/>
      <c r="PDP4" s="41"/>
      <c r="PDQ4" s="41"/>
      <c r="PDR4" s="41"/>
      <c r="PDS4" s="41"/>
      <c r="PDT4" s="41"/>
      <c r="PDU4" s="41"/>
      <c r="PDV4" s="41"/>
      <c r="PDW4" s="41"/>
      <c r="PDX4" s="41"/>
      <c r="PDY4" s="41"/>
      <c r="PDZ4" s="41"/>
      <c r="PEA4" s="41"/>
      <c r="PEB4" s="41"/>
      <c r="PEC4" s="41"/>
      <c r="PED4" s="41"/>
      <c r="PEE4" s="41"/>
      <c r="PEF4" s="41"/>
      <c r="PEG4" s="41"/>
      <c r="PEH4" s="41"/>
      <c r="PEI4" s="41"/>
      <c r="PEJ4" s="41"/>
      <c r="PEK4" s="41"/>
      <c r="PEL4" s="41"/>
      <c r="PEM4" s="41"/>
      <c r="PEN4" s="41"/>
      <c r="PEO4" s="41"/>
      <c r="PEP4" s="41"/>
      <c r="PEQ4" s="41"/>
      <c r="PER4" s="41"/>
      <c r="PES4" s="41"/>
      <c r="PET4" s="41"/>
      <c r="PEU4" s="41"/>
      <c r="PEV4" s="41"/>
      <c r="PEW4" s="41"/>
      <c r="PEX4" s="41"/>
      <c r="PEY4" s="41"/>
      <c r="PEZ4" s="41"/>
      <c r="PFA4" s="41"/>
      <c r="PFB4" s="41"/>
      <c r="PFC4" s="41"/>
      <c r="PFD4" s="41"/>
      <c r="PFE4" s="41"/>
      <c r="PFF4" s="41"/>
      <c r="PFG4" s="41"/>
      <c r="PFH4" s="41"/>
      <c r="PFI4" s="41"/>
      <c r="PFJ4" s="41"/>
      <c r="PFK4" s="41"/>
      <c r="PFL4" s="41"/>
      <c r="PFM4" s="41"/>
      <c r="PFN4" s="41"/>
      <c r="PFO4" s="41"/>
      <c r="PFP4" s="41"/>
      <c r="PFQ4" s="41"/>
      <c r="PFR4" s="41"/>
      <c r="PFS4" s="41"/>
      <c r="PFT4" s="41"/>
      <c r="PFU4" s="41"/>
      <c r="PFV4" s="41"/>
      <c r="PFW4" s="41"/>
      <c r="PFX4" s="41"/>
      <c r="PFY4" s="41"/>
      <c r="PFZ4" s="41"/>
      <c r="PGA4" s="41"/>
      <c r="PGB4" s="41"/>
      <c r="PGC4" s="41"/>
      <c r="PGD4" s="41"/>
      <c r="PGE4" s="41"/>
      <c r="PGF4" s="41"/>
      <c r="PGG4" s="41"/>
      <c r="PGH4" s="41"/>
      <c r="PGI4" s="41"/>
      <c r="PGJ4" s="41"/>
      <c r="PGK4" s="41"/>
      <c r="PGL4" s="41"/>
      <c r="PGM4" s="41"/>
      <c r="PGN4" s="41"/>
      <c r="PGO4" s="41"/>
      <c r="PGP4" s="41"/>
      <c r="PGQ4" s="41"/>
      <c r="PGR4" s="41"/>
      <c r="PGS4" s="41"/>
      <c r="PGT4" s="41"/>
      <c r="PGU4" s="41"/>
      <c r="PGV4" s="41"/>
      <c r="PGW4" s="41"/>
      <c r="PGX4" s="41"/>
      <c r="PGY4" s="41"/>
      <c r="PGZ4" s="41"/>
      <c r="PHA4" s="41"/>
      <c r="PHB4" s="41"/>
      <c r="PHC4" s="41"/>
      <c r="PHD4" s="41"/>
      <c r="PHE4" s="41"/>
      <c r="PHF4" s="41"/>
      <c r="PHG4" s="41"/>
      <c r="PHH4" s="41"/>
      <c r="PHI4" s="41"/>
      <c r="PHJ4" s="41"/>
      <c r="PHK4" s="41"/>
      <c r="PHL4" s="41"/>
      <c r="PHM4" s="41"/>
      <c r="PHN4" s="41"/>
      <c r="PHO4" s="41"/>
      <c r="PHP4" s="41"/>
      <c r="PHQ4" s="41"/>
      <c r="PHR4" s="41"/>
      <c r="PHS4" s="41"/>
      <c r="PHT4" s="41"/>
      <c r="PHU4" s="41"/>
      <c r="PHV4" s="41"/>
      <c r="PHW4" s="41"/>
      <c r="PHX4" s="41"/>
      <c r="PHY4" s="41"/>
      <c r="PHZ4" s="41"/>
      <c r="PIA4" s="41"/>
      <c r="PIB4" s="41"/>
      <c r="PIC4" s="41"/>
      <c r="PID4" s="41"/>
      <c r="PIE4" s="41"/>
      <c r="PIF4" s="41"/>
      <c r="PIG4" s="41"/>
      <c r="PIH4" s="41"/>
      <c r="PII4" s="41"/>
      <c r="PIJ4" s="41"/>
      <c r="PIK4" s="41"/>
      <c r="PIL4" s="41"/>
      <c r="PIM4" s="41"/>
      <c r="PIN4" s="41"/>
      <c r="PIO4" s="41"/>
      <c r="PIP4" s="41"/>
      <c r="PIQ4" s="41"/>
      <c r="PIR4" s="41"/>
      <c r="PIS4" s="41"/>
      <c r="PIT4" s="41"/>
      <c r="PIU4" s="41"/>
      <c r="PIV4" s="41"/>
      <c r="PIW4" s="41"/>
      <c r="PIX4" s="41"/>
      <c r="PIY4" s="41"/>
      <c r="PIZ4" s="41"/>
      <c r="PJA4" s="41"/>
      <c r="PJB4" s="41"/>
      <c r="PJC4" s="41"/>
      <c r="PJD4" s="41"/>
      <c r="PJE4" s="41"/>
      <c r="PJF4" s="41"/>
      <c r="PJG4" s="41"/>
      <c r="PJH4" s="41"/>
      <c r="PJI4" s="41"/>
      <c r="PJJ4" s="41"/>
      <c r="PJK4" s="41"/>
      <c r="PJL4" s="41"/>
      <c r="PJM4" s="41"/>
      <c r="PJN4" s="41"/>
      <c r="PJO4" s="41"/>
      <c r="PJP4" s="41"/>
      <c r="PJQ4" s="41"/>
      <c r="PJR4" s="41"/>
      <c r="PJS4" s="41"/>
      <c r="PJT4" s="41"/>
      <c r="PJU4" s="41"/>
      <c r="PJV4" s="41"/>
      <c r="PJW4" s="41"/>
      <c r="PJX4" s="41"/>
      <c r="PJY4" s="41"/>
      <c r="PJZ4" s="41"/>
      <c r="PKA4" s="41"/>
      <c r="PKB4" s="41"/>
      <c r="PKC4" s="41"/>
      <c r="PKD4" s="41"/>
      <c r="PKE4" s="41"/>
      <c r="PKF4" s="41"/>
      <c r="PKG4" s="41"/>
      <c r="PKH4" s="41"/>
      <c r="PKI4" s="41"/>
      <c r="PKJ4" s="41"/>
      <c r="PKK4" s="41"/>
      <c r="PKL4" s="41"/>
      <c r="PKM4" s="41"/>
      <c r="PKN4" s="41"/>
      <c r="PKO4" s="41"/>
      <c r="PKP4" s="41"/>
      <c r="PKQ4" s="41"/>
      <c r="PKR4" s="41"/>
      <c r="PKS4" s="41"/>
      <c r="PKT4" s="41"/>
      <c r="PKU4" s="41"/>
      <c r="PKV4" s="41"/>
      <c r="PKW4" s="41"/>
      <c r="PKX4" s="41"/>
      <c r="PKY4" s="41"/>
      <c r="PKZ4" s="41"/>
      <c r="PLA4" s="41"/>
      <c r="PLB4" s="41"/>
      <c r="PLC4" s="41"/>
      <c r="PLD4" s="41"/>
      <c r="PLE4" s="41"/>
      <c r="PLF4" s="41"/>
      <c r="PLG4" s="41"/>
      <c r="PLH4" s="41"/>
      <c r="PLI4" s="41"/>
      <c r="PLJ4" s="41"/>
      <c r="PLK4" s="41"/>
      <c r="PLL4" s="41"/>
      <c r="PLM4" s="41"/>
      <c r="PLN4" s="41"/>
      <c r="PLO4" s="41"/>
      <c r="PLP4" s="41"/>
      <c r="PLQ4" s="41"/>
      <c r="PLR4" s="41"/>
      <c r="PLS4" s="41"/>
      <c r="PLT4" s="41"/>
      <c r="PLU4" s="41"/>
      <c r="PLV4" s="41"/>
      <c r="PLW4" s="41"/>
      <c r="PLX4" s="41"/>
      <c r="PLY4" s="41"/>
      <c r="PLZ4" s="41"/>
      <c r="PMA4" s="41"/>
      <c r="PMB4" s="41"/>
      <c r="PMC4" s="41"/>
      <c r="PMD4" s="41"/>
      <c r="PME4" s="41"/>
      <c r="PMF4" s="41"/>
      <c r="PMG4" s="41"/>
      <c r="PMH4" s="41"/>
      <c r="PMI4" s="41"/>
      <c r="PMJ4" s="41"/>
      <c r="PMK4" s="41"/>
      <c r="PML4" s="41"/>
      <c r="PMM4" s="41"/>
      <c r="PMN4" s="41"/>
      <c r="PMO4" s="41"/>
      <c r="PMP4" s="41"/>
      <c r="PMQ4" s="41"/>
      <c r="PMR4" s="41"/>
      <c r="PMS4" s="41"/>
      <c r="PMT4" s="41"/>
      <c r="PMU4" s="41"/>
      <c r="PMV4" s="41"/>
      <c r="PMW4" s="41"/>
      <c r="PMX4" s="41"/>
      <c r="PMY4" s="41"/>
      <c r="PMZ4" s="41"/>
      <c r="PNA4" s="41"/>
      <c r="PNB4" s="41"/>
      <c r="PNC4" s="41"/>
      <c r="PND4" s="41"/>
      <c r="PNE4" s="41"/>
      <c r="PNF4" s="41"/>
      <c r="PNG4" s="41"/>
      <c r="PNH4" s="41"/>
      <c r="PNI4" s="41"/>
      <c r="PNJ4" s="41"/>
      <c r="PNK4" s="41"/>
      <c r="PNL4" s="41"/>
      <c r="PNM4" s="41"/>
      <c r="PNN4" s="41"/>
      <c r="PNO4" s="41"/>
      <c r="PNP4" s="41"/>
      <c r="PNQ4" s="41"/>
      <c r="PNR4" s="41"/>
      <c r="PNS4" s="41"/>
      <c r="PNT4" s="41"/>
      <c r="PNU4" s="41"/>
      <c r="PNV4" s="41"/>
      <c r="PNW4" s="41"/>
      <c r="PNX4" s="41"/>
      <c r="PNY4" s="41"/>
      <c r="PNZ4" s="41"/>
      <c r="POA4" s="41"/>
      <c r="POB4" s="41"/>
      <c r="POC4" s="41"/>
      <c r="POD4" s="41"/>
      <c r="POE4" s="41"/>
      <c r="POF4" s="41"/>
      <c r="POG4" s="41"/>
      <c r="POH4" s="41"/>
      <c r="POI4" s="41"/>
      <c r="POJ4" s="41"/>
      <c r="POK4" s="41"/>
      <c r="POL4" s="41"/>
      <c r="POM4" s="41"/>
      <c r="PON4" s="41"/>
      <c r="POO4" s="41"/>
      <c r="POP4" s="41"/>
      <c r="POQ4" s="41"/>
      <c r="POR4" s="41"/>
      <c r="POS4" s="41"/>
      <c r="POT4" s="41"/>
      <c r="POU4" s="41"/>
      <c r="POV4" s="41"/>
      <c r="POW4" s="41"/>
      <c r="POX4" s="41"/>
      <c r="POY4" s="41"/>
      <c r="POZ4" s="41"/>
      <c r="PPA4" s="41"/>
      <c r="PPB4" s="41"/>
      <c r="PPC4" s="41"/>
      <c r="PPD4" s="41"/>
      <c r="PPE4" s="41"/>
      <c r="PPF4" s="41"/>
      <c r="PPG4" s="41"/>
      <c r="PPH4" s="41"/>
      <c r="PPI4" s="41"/>
      <c r="PPJ4" s="41"/>
      <c r="PPK4" s="41"/>
      <c r="PPL4" s="41"/>
      <c r="PPM4" s="41"/>
      <c r="PPN4" s="41"/>
      <c r="PPO4" s="41"/>
      <c r="PPP4" s="41"/>
      <c r="PPQ4" s="41"/>
      <c r="PPR4" s="41"/>
      <c r="PPS4" s="41"/>
      <c r="PPT4" s="41"/>
      <c r="PPU4" s="41"/>
      <c r="PPV4" s="41"/>
      <c r="PPW4" s="41"/>
      <c r="PPX4" s="41"/>
      <c r="PPY4" s="41"/>
      <c r="PPZ4" s="41"/>
      <c r="PQA4" s="41"/>
      <c r="PQB4" s="41"/>
      <c r="PQC4" s="41"/>
      <c r="PQD4" s="41"/>
      <c r="PQE4" s="41"/>
      <c r="PQF4" s="41"/>
      <c r="PQG4" s="41"/>
      <c r="PQH4" s="41"/>
      <c r="PQI4" s="41"/>
      <c r="PQJ4" s="41"/>
      <c r="PQK4" s="41"/>
      <c r="PQL4" s="41"/>
      <c r="PQM4" s="41"/>
      <c r="PQN4" s="41"/>
      <c r="PQO4" s="41"/>
      <c r="PQP4" s="41"/>
      <c r="PQQ4" s="41"/>
      <c r="PQR4" s="41"/>
      <c r="PQS4" s="41"/>
      <c r="PQT4" s="41"/>
      <c r="PQU4" s="41"/>
      <c r="PQV4" s="41"/>
      <c r="PQW4" s="41"/>
      <c r="PQX4" s="41"/>
      <c r="PQY4" s="41"/>
      <c r="PQZ4" s="41"/>
      <c r="PRA4" s="41"/>
      <c r="PRB4" s="41"/>
      <c r="PRC4" s="41"/>
      <c r="PRD4" s="41"/>
      <c r="PRE4" s="41"/>
      <c r="PRF4" s="41"/>
      <c r="PRG4" s="41"/>
      <c r="PRH4" s="41"/>
      <c r="PRI4" s="41"/>
      <c r="PRJ4" s="41"/>
      <c r="PRK4" s="41"/>
      <c r="PRL4" s="41"/>
      <c r="PRM4" s="41"/>
      <c r="PRN4" s="41"/>
      <c r="PRO4" s="41"/>
      <c r="PRP4" s="41"/>
      <c r="PRQ4" s="41"/>
      <c r="PRR4" s="41"/>
      <c r="PRS4" s="41"/>
      <c r="PRT4" s="41"/>
      <c r="PRU4" s="41"/>
      <c r="PRV4" s="41"/>
      <c r="PRW4" s="41"/>
      <c r="PRX4" s="41"/>
      <c r="PRY4" s="41"/>
      <c r="PRZ4" s="41"/>
      <c r="PSA4" s="41"/>
      <c r="PSB4" s="41"/>
      <c r="PSC4" s="41"/>
      <c r="PSD4" s="41"/>
      <c r="PSE4" s="41"/>
      <c r="PSF4" s="41"/>
      <c r="PSG4" s="41"/>
      <c r="PSH4" s="41"/>
      <c r="PSI4" s="41"/>
      <c r="PSJ4" s="41"/>
      <c r="PSK4" s="41"/>
      <c r="PSL4" s="41"/>
      <c r="PSM4" s="41"/>
      <c r="PSN4" s="41"/>
      <c r="PSO4" s="41"/>
      <c r="PSP4" s="41"/>
      <c r="PSQ4" s="41"/>
      <c r="PSR4" s="41"/>
      <c r="PSS4" s="41"/>
      <c r="PST4" s="41"/>
      <c r="PSU4" s="41"/>
      <c r="PSV4" s="41"/>
      <c r="PSW4" s="41"/>
      <c r="PSX4" s="41"/>
      <c r="PSY4" s="41"/>
      <c r="PSZ4" s="41"/>
      <c r="PTA4" s="41"/>
      <c r="PTB4" s="41"/>
      <c r="PTC4" s="41"/>
      <c r="PTD4" s="41"/>
      <c r="PTE4" s="41"/>
      <c r="PTF4" s="41"/>
      <c r="PTG4" s="41"/>
      <c r="PTH4" s="41"/>
      <c r="PTI4" s="41"/>
      <c r="PTJ4" s="41"/>
      <c r="PTK4" s="41"/>
      <c r="PTL4" s="41"/>
      <c r="PTM4" s="41"/>
      <c r="PTN4" s="41"/>
      <c r="PTO4" s="41"/>
      <c r="PTP4" s="41"/>
      <c r="PTQ4" s="41"/>
      <c r="PTR4" s="41"/>
      <c r="PTS4" s="41"/>
      <c r="PTT4" s="41"/>
      <c r="PTU4" s="41"/>
      <c r="PTV4" s="41"/>
      <c r="PTW4" s="41"/>
      <c r="PTX4" s="41"/>
      <c r="PTY4" s="41"/>
      <c r="PTZ4" s="41"/>
      <c r="PUA4" s="41"/>
      <c r="PUB4" s="41"/>
      <c r="PUC4" s="41"/>
      <c r="PUD4" s="41"/>
      <c r="PUE4" s="41"/>
      <c r="PUF4" s="41"/>
      <c r="PUG4" s="41"/>
      <c r="PUH4" s="41"/>
      <c r="PUI4" s="41"/>
      <c r="PUJ4" s="41"/>
      <c r="PUK4" s="41"/>
      <c r="PUL4" s="41"/>
      <c r="PUM4" s="41"/>
      <c r="PUN4" s="41"/>
      <c r="PUO4" s="41"/>
      <c r="PUP4" s="41"/>
      <c r="PUQ4" s="41"/>
      <c r="PUR4" s="41"/>
      <c r="PUS4" s="41"/>
      <c r="PUT4" s="41"/>
      <c r="PUU4" s="41"/>
      <c r="PUV4" s="41"/>
      <c r="PUW4" s="41"/>
      <c r="PUX4" s="41"/>
      <c r="PUY4" s="41"/>
      <c r="PUZ4" s="41"/>
      <c r="PVA4" s="41"/>
      <c r="PVB4" s="41"/>
      <c r="PVC4" s="41"/>
      <c r="PVD4" s="41"/>
      <c r="PVE4" s="41"/>
      <c r="PVF4" s="41"/>
      <c r="PVG4" s="41"/>
      <c r="PVH4" s="41"/>
      <c r="PVI4" s="41"/>
      <c r="PVJ4" s="41"/>
      <c r="PVK4" s="41"/>
      <c r="PVL4" s="41"/>
      <c r="PVM4" s="41"/>
      <c r="PVN4" s="41"/>
      <c r="PVO4" s="41"/>
      <c r="PVP4" s="41"/>
      <c r="PVQ4" s="41"/>
      <c r="PVR4" s="41"/>
      <c r="PVS4" s="41"/>
      <c r="PVT4" s="41"/>
      <c r="PVU4" s="41"/>
      <c r="PVV4" s="41"/>
      <c r="PVW4" s="41"/>
      <c r="PVX4" s="41"/>
      <c r="PVY4" s="41"/>
      <c r="PVZ4" s="41"/>
      <c r="PWA4" s="41"/>
      <c r="PWB4" s="41"/>
      <c r="PWC4" s="41"/>
      <c r="PWD4" s="41"/>
      <c r="PWE4" s="41"/>
      <c r="PWF4" s="41"/>
      <c r="PWG4" s="41"/>
      <c r="PWH4" s="41"/>
      <c r="PWI4" s="41"/>
      <c r="PWJ4" s="41"/>
      <c r="PWK4" s="41"/>
      <c r="PWL4" s="41"/>
      <c r="PWM4" s="41"/>
      <c r="PWN4" s="41"/>
      <c r="PWO4" s="41"/>
      <c r="PWP4" s="41"/>
      <c r="PWQ4" s="41"/>
      <c r="PWR4" s="41"/>
      <c r="PWS4" s="41"/>
      <c r="PWT4" s="41"/>
      <c r="PWU4" s="41"/>
      <c r="PWV4" s="41"/>
      <c r="PWW4" s="41"/>
      <c r="PWX4" s="41"/>
      <c r="PWY4" s="41"/>
      <c r="PWZ4" s="41"/>
      <c r="PXA4" s="41"/>
      <c r="PXB4" s="41"/>
      <c r="PXC4" s="41"/>
      <c r="PXD4" s="41"/>
      <c r="PXE4" s="41"/>
      <c r="PXF4" s="41"/>
      <c r="PXG4" s="41"/>
      <c r="PXH4" s="41"/>
      <c r="PXI4" s="41"/>
      <c r="PXJ4" s="41"/>
      <c r="PXK4" s="41"/>
      <c r="PXL4" s="41"/>
      <c r="PXM4" s="41"/>
      <c r="PXN4" s="41"/>
      <c r="PXO4" s="41"/>
      <c r="PXP4" s="41"/>
      <c r="PXQ4" s="41"/>
      <c r="PXR4" s="41"/>
      <c r="PXS4" s="41"/>
      <c r="PXT4" s="41"/>
      <c r="PXU4" s="41"/>
      <c r="PXV4" s="41"/>
      <c r="PXW4" s="41"/>
      <c r="PXX4" s="41"/>
      <c r="PXY4" s="41"/>
      <c r="PXZ4" s="41"/>
      <c r="PYA4" s="41"/>
      <c r="PYB4" s="41"/>
      <c r="PYC4" s="41"/>
      <c r="PYD4" s="41"/>
      <c r="PYE4" s="41"/>
      <c r="PYF4" s="41"/>
      <c r="PYG4" s="41"/>
      <c r="PYH4" s="41"/>
      <c r="PYI4" s="41"/>
      <c r="PYJ4" s="41"/>
      <c r="PYK4" s="41"/>
      <c r="PYL4" s="41"/>
      <c r="PYM4" s="41"/>
      <c r="PYN4" s="41"/>
      <c r="PYO4" s="41"/>
      <c r="PYP4" s="41"/>
      <c r="PYQ4" s="41"/>
      <c r="PYR4" s="41"/>
      <c r="PYS4" s="41"/>
      <c r="PYT4" s="41"/>
      <c r="PYU4" s="41"/>
      <c r="PYV4" s="41"/>
      <c r="PYW4" s="41"/>
      <c r="PYX4" s="41"/>
      <c r="PYY4" s="41"/>
      <c r="PYZ4" s="41"/>
      <c r="PZA4" s="41"/>
      <c r="PZB4" s="41"/>
      <c r="PZC4" s="41"/>
      <c r="PZD4" s="41"/>
      <c r="PZE4" s="41"/>
      <c r="PZF4" s="41"/>
      <c r="PZG4" s="41"/>
      <c r="PZH4" s="41"/>
      <c r="PZI4" s="41"/>
      <c r="PZJ4" s="41"/>
      <c r="PZK4" s="41"/>
      <c r="PZL4" s="41"/>
      <c r="PZM4" s="41"/>
      <c r="PZN4" s="41"/>
      <c r="PZO4" s="41"/>
      <c r="PZP4" s="41"/>
      <c r="PZQ4" s="41"/>
      <c r="PZR4" s="41"/>
      <c r="PZS4" s="41"/>
      <c r="PZT4" s="41"/>
      <c r="PZU4" s="41"/>
      <c r="PZV4" s="41"/>
      <c r="PZW4" s="41"/>
      <c r="PZX4" s="41"/>
      <c r="PZY4" s="41"/>
      <c r="PZZ4" s="41"/>
      <c r="QAA4" s="41"/>
      <c r="QAB4" s="41"/>
      <c r="QAC4" s="41"/>
      <c r="QAD4" s="41"/>
      <c r="QAE4" s="41"/>
      <c r="QAF4" s="41"/>
      <c r="QAG4" s="41"/>
      <c r="QAH4" s="41"/>
      <c r="QAI4" s="41"/>
      <c r="QAJ4" s="41"/>
      <c r="QAK4" s="41"/>
      <c r="QAL4" s="41"/>
      <c r="QAM4" s="41"/>
      <c r="QAN4" s="41"/>
      <c r="QAO4" s="41"/>
      <c r="QAP4" s="41"/>
      <c r="QAQ4" s="41"/>
      <c r="QAR4" s="41"/>
      <c r="QAS4" s="41"/>
      <c r="QAT4" s="41"/>
      <c r="QAU4" s="41"/>
      <c r="QAV4" s="41"/>
      <c r="QAW4" s="41"/>
      <c r="QAX4" s="41"/>
      <c r="QAY4" s="41"/>
      <c r="QAZ4" s="41"/>
      <c r="QBA4" s="41"/>
      <c r="QBB4" s="41"/>
      <c r="QBC4" s="41"/>
      <c r="QBD4" s="41"/>
      <c r="QBE4" s="41"/>
      <c r="QBF4" s="41"/>
      <c r="QBG4" s="41"/>
      <c r="QBH4" s="41"/>
      <c r="QBI4" s="41"/>
      <c r="QBJ4" s="41"/>
      <c r="QBK4" s="41"/>
      <c r="QBL4" s="41"/>
      <c r="QBM4" s="41"/>
      <c r="QBN4" s="41"/>
      <c r="QBO4" s="41"/>
      <c r="QBP4" s="41"/>
      <c r="QBQ4" s="41"/>
      <c r="QBR4" s="41"/>
      <c r="QBS4" s="41"/>
      <c r="QBT4" s="41"/>
      <c r="QBU4" s="41"/>
      <c r="QBV4" s="41"/>
      <c r="QBW4" s="41"/>
      <c r="QBX4" s="41"/>
      <c r="QBY4" s="41"/>
      <c r="QBZ4" s="41"/>
      <c r="QCA4" s="41"/>
      <c r="QCB4" s="41"/>
      <c r="QCC4" s="41"/>
      <c r="QCD4" s="41"/>
      <c r="QCE4" s="41"/>
      <c r="QCF4" s="41"/>
      <c r="QCG4" s="41"/>
      <c r="QCH4" s="41"/>
      <c r="QCI4" s="41"/>
      <c r="QCJ4" s="41"/>
      <c r="QCK4" s="41"/>
      <c r="QCL4" s="41"/>
      <c r="QCM4" s="41"/>
      <c r="QCN4" s="41"/>
      <c r="QCO4" s="41"/>
      <c r="QCP4" s="41"/>
      <c r="QCQ4" s="41"/>
      <c r="QCR4" s="41"/>
      <c r="QCS4" s="41"/>
      <c r="QCT4" s="41"/>
      <c r="QCU4" s="41"/>
      <c r="QCV4" s="41"/>
      <c r="QCW4" s="41"/>
      <c r="QCX4" s="41"/>
      <c r="QCY4" s="41"/>
      <c r="QCZ4" s="41"/>
      <c r="QDA4" s="41"/>
      <c r="QDB4" s="41"/>
      <c r="QDC4" s="41"/>
      <c r="QDD4" s="41"/>
      <c r="QDE4" s="41"/>
      <c r="QDF4" s="41"/>
      <c r="QDG4" s="41"/>
      <c r="QDH4" s="41"/>
      <c r="QDI4" s="41"/>
      <c r="QDJ4" s="41"/>
      <c r="QDK4" s="41"/>
      <c r="QDL4" s="41"/>
      <c r="QDM4" s="41"/>
      <c r="QDN4" s="41"/>
      <c r="QDO4" s="41"/>
      <c r="QDP4" s="41"/>
      <c r="QDQ4" s="41"/>
      <c r="QDR4" s="41"/>
      <c r="QDS4" s="41"/>
      <c r="QDT4" s="41"/>
      <c r="QDU4" s="41"/>
      <c r="QDV4" s="41"/>
      <c r="QDW4" s="41"/>
      <c r="QDX4" s="41"/>
      <c r="QDY4" s="41"/>
      <c r="QDZ4" s="41"/>
      <c r="QEA4" s="41"/>
      <c r="QEB4" s="41"/>
      <c r="QEC4" s="41"/>
      <c r="QED4" s="41"/>
      <c r="QEE4" s="41"/>
      <c r="QEF4" s="41"/>
      <c r="QEG4" s="41"/>
      <c r="QEH4" s="41"/>
      <c r="QEI4" s="41"/>
      <c r="QEJ4" s="41"/>
      <c r="QEK4" s="41"/>
      <c r="QEL4" s="41"/>
      <c r="QEM4" s="41"/>
      <c r="QEN4" s="41"/>
      <c r="QEO4" s="41"/>
      <c r="QEP4" s="41"/>
      <c r="QEQ4" s="41"/>
      <c r="QER4" s="41"/>
      <c r="QES4" s="41"/>
      <c r="QET4" s="41"/>
      <c r="QEU4" s="41"/>
      <c r="QEV4" s="41"/>
      <c r="QEW4" s="41"/>
      <c r="QEX4" s="41"/>
      <c r="QEY4" s="41"/>
      <c r="QEZ4" s="41"/>
      <c r="QFA4" s="41"/>
      <c r="QFB4" s="41"/>
      <c r="QFC4" s="41"/>
      <c r="QFD4" s="41"/>
      <c r="QFE4" s="41"/>
      <c r="QFF4" s="41"/>
      <c r="QFG4" s="41"/>
      <c r="QFH4" s="41"/>
      <c r="QFI4" s="41"/>
      <c r="QFJ4" s="41"/>
      <c r="QFK4" s="41"/>
      <c r="QFL4" s="41"/>
      <c r="QFM4" s="41"/>
      <c r="QFN4" s="41"/>
      <c r="QFO4" s="41"/>
      <c r="QFP4" s="41"/>
      <c r="QFQ4" s="41"/>
      <c r="QFR4" s="41"/>
      <c r="QFS4" s="41"/>
      <c r="QFT4" s="41"/>
      <c r="QFU4" s="41"/>
      <c r="QFV4" s="41"/>
      <c r="QFW4" s="41"/>
      <c r="QFX4" s="41"/>
      <c r="QFY4" s="41"/>
      <c r="QFZ4" s="41"/>
      <c r="QGA4" s="41"/>
      <c r="QGB4" s="41"/>
      <c r="QGC4" s="41"/>
      <c r="QGD4" s="41"/>
      <c r="QGE4" s="41"/>
      <c r="QGF4" s="41"/>
      <c r="QGG4" s="41"/>
      <c r="QGH4" s="41"/>
      <c r="QGI4" s="41"/>
      <c r="QGJ4" s="41"/>
      <c r="QGK4" s="41"/>
      <c r="QGL4" s="41"/>
      <c r="QGM4" s="41"/>
      <c r="QGN4" s="41"/>
      <c r="QGO4" s="41"/>
      <c r="QGP4" s="41"/>
      <c r="QGQ4" s="41"/>
      <c r="QGR4" s="41"/>
      <c r="QGS4" s="41"/>
      <c r="QGT4" s="41"/>
      <c r="QGU4" s="41"/>
      <c r="QGV4" s="41"/>
      <c r="QGW4" s="41"/>
      <c r="QGX4" s="41"/>
      <c r="QGY4" s="41"/>
      <c r="QGZ4" s="41"/>
      <c r="QHA4" s="41"/>
      <c r="QHB4" s="41"/>
      <c r="QHC4" s="41"/>
      <c r="QHD4" s="41"/>
      <c r="QHE4" s="41"/>
      <c r="QHF4" s="41"/>
      <c r="QHG4" s="41"/>
      <c r="QHH4" s="41"/>
      <c r="QHI4" s="41"/>
      <c r="QHJ4" s="41"/>
      <c r="QHK4" s="41"/>
      <c r="QHL4" s="41"/>
      <c r="QHM4" s="41"/>
      <c r="QHN4" s="41"/>
      <c r="QHO4" s="41"/>
      <c r="QHP4" s="41"/>
      <c r="QHQ4" s="41"/>
      <c r="QHR4" s="41"/>
      <c r="QHS4" s="41"/>
      <c r="QHT4" s="41"/>
      <c r="QHU4" s="41"/>
      <c r="QHV4" s="41"/>
      <c r="QHW4" s="41"/>
      <c r="QHX4" s="41"/>
      <c r="QHY4" s="41"/>
      <c r="QHZ4" s="41"/>
      <c r="QIA4" s="41"/>
      <c r="QIB4" s="41"/>
      <c r="QIC4" s="41"/>
      <c r="QID4" s="41"/>
      <c r="QIE4" s="41"/>
      <c r="QIF4" s="41"/>
      <c r="QIG4" s="41"/>
      <c r="QIH4" s="41"/>
      <c r="QII4" s="41"/>
      <c r="QIJ4" s="41"/>
      <c r="QIK4" s="41"/>
      <c r="QIL4" s="41"/>
      <c r="QIM4" s="41"/>
      <c r="QIN4" s="41"/>
      <c r="QIO4" s="41"/>
      <c r="QIP4" s="41"/>
      <c r="QIQ4" s="41"/>
      <c r="QIR4" s="41"/>
      <c r="QIS4" s="41"/>
      <c r="QIT4" s="41"/>
      <c r="QIU4" s="41"/>
      <c r="QIV4" s="41"/>
      <c r="QIW4" s="41"/>
      <c r="QIX4" s="41"/>
      <c r="QIY4" s="41"/>
      <c r="QIZ4" s="41"/>
      <c r="QJA4" s="41"/>
      <c r="QJB4" s="41"/>
      <c r="QJC4" s="41"/>
      <c r="QJD4" s="41"/>
      <c r="QJE4" s="41"/>
      <c r="QJF4" s="41"/>
      <c r="QJG4" s="41"/>
      <c r="QJH4" s="41"/>
      <c r="QJI4" s="41"/>
      <c r="QJJ4" s="41"/>
      <c r="QJK4" s="41"/>
      <c r="QJL4" s="41"/>
      <c r="QJM4" s="41"/>
      <c r="QJN4" s="41"/>
      <c r="QJO4" s="41"/>
      <c r="QJP4" s="41"/>
      <c r="QJQ4" s="41"/>
      <c r="QJR4" s="41"/>
      <c r="QJS4" s="41"/>
      <c r="QJT4" s="41"/>
      <c r="QJU4" s="41"/>
      <c r="QJV4" s="41"/>
      <c r="QJW4" s="41"/>
      <c r="QJX4" s="41"/>
      <c r="QJY4" s="41"/>
      <c r="QJZ4" s="41"/>
      <c r="QKA4" s="41"/>
      <c r="QKB4" s="41"/>
      <c r="QKC4" s="41"/>
      <c r="QKD4" s="41"/>
      <c r="QKE4" s="41"/>
      <c r="QKF4" s="41"/>
      <c r="QKG4" s="41"/>
      <c r="QKH4" s="41"/>
      <c r="QKI4" s="41"/>
      <c r="QKJ4" s="41"/>
      <c r="QKK4" s="41"/>
      <c r="QKL4" s="41"/>
      <c r="QKM4" s="41"/>
      <c r="QKN4" s="41"/>
      <c r="QKO4" s="41"/>
      <c r="QKP4" s="41"/>
      <c r="QKQ4" s="41"/>
      <c r="QKR4" s="41"/>
      <c r="QKS4" s="41"/>
      <c r="QKT4" s="41"/>
      <c r="QKU4" s="41"/>
      <c r="QKV4" s="41"/>
      <c r="QKW4" s="41"/>
      <c r="QKX4" s="41"/>
      <c r="QKY4" s="41"/>
      <c r="QKZ4" s="41"/>
      <c r="QLA4" s="41"/>
      <c r="QLB4" s="41"/>
      <c r="QLC4" s="41"/>
      <c r="QLD4" s="41"/>
      <c r="QLE4" s="41"/>
      <c r="QLF4" s="41"/>
      <c r="QLG4" s="41"/>
      <c r="QLH4" s="41"/>
      <c r="QLI4" s="41"/>
      <c r="QLJ4" s="41"/>
      <c r="QLK4" s="41"/>
      <c r="QLL4" s="41"/>
      <c r="QLM4" s="41"/>
      <c r="QLN4" s="41"/>
      <c r="QLO4" s="41"/>
      <c r="QLP4" s="41"/>
      <c r="QLQ4" s="41"/>
      <c r="QLR4" s="41"/>
      <c r="QLS4" s="41"/>
      <c r="QLT4" s="41"/>
      <c r="QLU4" s="41"/>
      <c r="QLV4" s="41"/>
      <c r="QLW4" s="41"/>
      <c r="QLX4" s="41"/>
      <c r="QLY4" s="41"/>
      <c r="QLZ4" s="41"/>
      <c r="QMA4" s="41"/>
      <c r="QMB4" s="41"/>
      <c r="QMC4" s="41"/>
      <c r="QMD4" s="41"/>
      <c r="QME4" s="41"/>
      <c r="QMF4" s="41"/>
      <c r="QMG4" s="41"/>
      <c r="QMH4" s="41"/>
      <c r="QMI4" s="41"/>
      <c r="QMJ4" s="41"/>
      <c r="QMK4" s="41"/>
      <c r="QML4" s="41"/>
      <c r="QMM4" s="41"/>
      <c r="QMN4" s="41"/>
      <c r="QMO4" s="41"/>
      <c r="QMP4" s="41"/>
      <c r="QMQ4" s="41"/>
      <c r="QMR4" s="41"/>
      <c r="QMS4" s="41"/>
      <c r="QMT4" s="41"/>
      <c r="QMU4" s="41"/>
      <c r="QMV4" s="41"/>
      <c r="QMW4" s="41"/>
      <c r="QMX4" s="41"/>
      <c r="QMY4" s="41"/>
      <c r="QMZ4" s="41"/>
      <c r="QNA4" s="41"/>
      <c r="QNB4" s="41"/>
      <c r="QNC4" s="41"/>
      <c r="QND4" s="41"/>
      <c r="QNE4" s="41"/>
      <c r="QNF4" s="41"/>
      <c r="QNG4" s="41"/>
      <c r="QNH4" s="41"/>
      <c r="QNI4" s="41"/>
      <c r="QNJ4" s="41"/>
      <c r="QNK4" s="41"/>
      <c r="QNL4" s="41"/>
      <c r="QNM4" s="41"/>
      <c r="QNN4" s="41"/>
      <c r="QNO4" s="41"/>
      <c r="QNP4" s="41"/>
      <c r="QNQ4" s="41"/>
      <c r="QNR4" s="41"/>
      <c r="QNS4" s="41"/>
      <c r="QNT4" s="41"/>
      <c r="QNU4" s="41"/>
      <c r="QNV4" s="41"/>
      <c r="QNW4" s="41"/>
      <c r="QNX4" s="41"/>
      <c r="QNY4" s="41"/>
      <c r="QNZ4" s="41"/>
      <c r="QOA4" s="41"/>
      <c r="QOB4" s="41"/>
      <c r="QOC4" s="41"/>
      <c r="QOD4" s="41"/>
      <c r="QOE4" s="41"/>
      <c r="QOF4" s="41"/>
      <c r="QOG4" s="41"/>
      <c r="QOH4" s="41"/>
      <c r="QOI4" s="41"/>
      <c r="QOJ4" s="41"/>
      <c r="QOK4" s="41"/>
      <c r="QOL4" s="41"/>
      <c r="QOM4" s="41"/>
      <c r="QON4" s="41"/>
      <c r="QOO4" s="41"/>
      <c r="QOP4" s="41"/>
      <c r="QOQ4" s="41"/>
      <c r="QOR4" s="41"/>
      <c r="QOS4" s="41"/>
      <c r="QOT4" s="41"/>
      <c r="QOU4" s="41"/>
      <c r="QOV4" s="41"/>
      <c r="QOW4" s="41"/>
      <c r="QOX4" s="41"/>
      <c r="QOY4" s="41"/>
      <c r="QOZ4" s="41"/>
      <c r="QPA4" s="41"/>
      <c r="QPB4" s="41"/>
      <c r="QPC4" s="41"/>
      <c r="QPD4" s="41"/>
      <c r="QPE4" s="41"/>
      <c r="QPF4" s="41"/>
      <c r="QPG4" s="41"/>
      <c r="QPH4" s="41"/>
      <c r="QPI4" s="41"/>
      <c r="QPJ4" s="41"/>
      <c r="QPK4" s="41"/>
      <c r="QPL4" s="41"/>
      <c r="QPM4" s="41"/>
      <c r="QPN4" s="41"/>
      <c r="QPO4" s="41"/>
      <c r="QPP4" s="41"/>
      <c r="QPQ4" s="41"/>
      <c r="QPR4" s="41"/>
      <c r="QPS4" s="41"/>
      <c r="QPT4" s="41"/>
      <c r="QPU4" s="41"/>
      <c r="QPV4" s="41"/>
      <c r="QPW4" s="41"/>
      <c r="QPX4" s="41"/>
      <c r="QPY4" s="41"/>
      <c r="QPZ4" s="41"/>
      <c r="QQA4" s="41"/>
      <c r="QQB4" s="41"/>
      <c r="QQC4" s="41"/>
      <c r="QQD4" s="41"/>
      <c r="QQE4" s="41"/>
      <c r="QQF4" s="41"/>
      <c r="QQG4" s="41"/>
      <c r="QQH4" s="41"/>
      <c r="QQI4" s="41"/>
      <c r="QQJ4" s="41"/>
      <c r="QQK4" s="41"/>
      <c r="QQL4" s="41"/>
      <c r="QQM4" s="41"/>
      <c r="QQN4" s="41"/>
      <c r="QQO4" s="41"/>
      <c r="QQP4" s="41"/>
      <c r="QQQ4" s="41"/>
      <c r="QQR4" s="41"/>
      <c r="QQS4" s="41"/>
      <c r="QQT4" s="41"/>
      <c r="QQU4" s="41"/>
      <c r="QQV4" s="41"/>
      <c r="QQW4" s="41"/>
      <c r="QQX4" s="41"/>
      <c r="QQY4" s="41"/>
      <c r="QQZ4" s="41"/>
      <c r="QRA4" s="41"/>
      <c r="QRB4" s="41"/>
      <c r="QRC4" s="41"/>
      <c r="QRD4" s="41"/>
      <c r="QRE4" s="41"/>
      <c r="QRF4" s="41"/>
      <c r="QRG4" s="41"/>
      <c r="QRH4" s="41"/>
      <c r="QRI4" s="41"/>
      <c r="QRJ4" s="41"/>
      <c r="QRK4" s="41"/>
      <c r="QRL4" s="41"/>
      <c r="QRM4" s="41"/>
      <c r="QRN4" s="41"/>
      <c r="QRO4" s="41"/>
      <c r="QRP4" s="41"/>
      <c r="QRQ4" s="41"/>
      <c r="QRR4" s="41"/>
      <c r="QRS4" s="41"/>
      <c r="QRT4" s="41"/>
      <c r="QRU4" s="41"/>
      <c r="QRV4" s="41"/>
      <c r="QRW4" s="41"/>
      <c r="QRX4" s="41"/>
      <c r="QRY4" s="41"/>
      <c r="QRZ4" s="41"/>
      <c r="QSA4" s="41"/>
      <c r="QSB4" s="41"/>
      <c r="QSC4" s="41"/>
      <c r="QSD4" s="41"/>
      <c r="QSE4" s="41"/>
      <c r="QSF4" s="41"/>
      <c r="QSG4" s="41"/>
      <c r="QSH4" s="41"/>
      <c r="QSI4" s="41"/>
      <c r="QSJ4" s="41"/>
      <c r="QSK4" s="41"/>
      <c r="QSL4" s="41"/>
      <c r="QSM4" s="41"/>
      <c r="QSN4" s="41"/>
      <c r="QSO4" s="41"/>
      <c r="QSP4" s="41"/>
      <c r="QSQ4" s="41"/>
      <c r="QSR4" s="41"/>
      <c r="QSS4" s="41"/>
      <c r="QST4" s="41"/>
      <c r="QSU4" s="41"/>
      <c r="QSV4" s="41"/>
      <c r="QSW4" s="41"/>
      <c r="QSX4" s="41"/>
      <c r="QSY4" s="41"/>
      <c r="QSZ4" s="41"/>
      <c r="QTA4" s="41"/>
      <c r="QTB4" s="41"/>
      <c r="QTC4" s="41"/>
      <c r="QTD4" s="41"/>
      <c r="QTE4" s="41"/>
      <c r="QTF4" s="41"/>
      <c r="QTG4" s="41"/>
      <c r="QTH4" s="41"/>
      <c r="QTI4" s="41"/>
      <c r="QTJ4" s="41"/>
      <c r="QTK4" s="41"/>
      <c r="QTL4" s="41"/>
      <c r="QTM4" s="41"/>
      <c r="QTN4" s="41"/>
      <c r="QTO4" s="41"/>
      <c r="QTP4" s="41"/>
      <c r="QTQ4" s="41"/>
      <c r="QTR4" s="41"/>
      <c r="QTS4" s="41"/>
      <c r="QTT4" s="41"/>
      <c r="QTU4" s="41"/>
      <c r="QTV4" s="41"/>
      <c r="QTW4" s="41"/>
      <c r="QTX4" s="41"/>
      <c r="QTY4" s="41"/>
      <c r="QTZ4" s="41"/>
      <c r="QUA4" s="41"/>
      <c r="QUB4" s="41"/>
      <c r="QUC4" s="41"/>
      <c r="QUD4" s="41"/>
      <c r="QUE4" s="41"/>
      <c r="QUF4" s="41"/>
      <c r="QUG4" s="41"/>
      <c r="QUH4" s="41"/>
      <c r="QUI4" s="41"/>
      <c r="QUJ4" s="41"/>
      <c r="QUK4" s="41"/>
      <c r="QUL4" s="41"/>
      <c r="QUM4" s="41"/>
      <c r="QUN4" s="41"/>
      <c r="QUO4" s="41"/>
      <c r="QUP4" s="41"/>
      <c r="QUQ4" s="41"/>
      <c r="QUR4" s="41"/>
      <c r="QUS4" s="41"/>
      <c r="QUT4" s="41"/>
      <c r="QUU4" s="41"/>
      <c r="QUV4" s="41"/>
      <c r="QUW4" s="41"/>
      <c r="QUX4" s="41"/>
      <c r="QUY4" s="41"/>
      <c r="QUZ4" s="41"/>
      <c r="QVA4" s="41"/>
      <c r="QVB4" s="41"/>
      <c r="QVC4" s="41"/>
      <c r="QVD4" s="41"/>
      <c r="QVE4" s="41"/>
      <c r="QVF4" s="41"/>
      <c r="QVG4" s="41"/>
      <c r="QVH4" s="41"/>
      <c r="QVI4" s="41"/>
      <c r="QVJ4" s="41"/>
      <c r="QVK4" s="41"/>
      <c r="QVL4" s="41"/>
      <c r="QVM4" s="41"/>
      <c r="QVN4" s="41"/>
      <c r="QVO4" s="41"/>
      <c r="QVP4" s="41"/>
      <c r="QVQ4" s="41"/>
      <c r="QVR4" s="41"/>
      <c r="QVS4" s="41"/>
      <c r="QVT4" s="41"/>
      <c r="QVU4" s="41"/>
      <c r="QVV4" s="41"/>
      <c r="QVW4" s="41"/>
      <c r="QVX4" s="41"/>
      <c r="QVY4" s="41"/>
      <c r="QVZ4" s="41"/>
      <c r="QWA4" s="41"/>
      <c r="QWB4" s="41"/>
      <c r="QWC4" s="41"/>
      <c r="QWD4" s="41"/>
      <c r="QWE4" s="41"/>
      <c r="QWF4" s="41"/>
      <c r="QWG4" s="41"/>
      <c r="QWH4" s="41"/>
      <c r="QWI4" s="41"/>
      <c r="QWJ4" s="41"/>
      <c r="QWK4" s="41"/>
      <c r="QWL4" s="41"/>
      <c r="QWM4" s="41"/>
      <c r="QWN4" s="41"/>
      <c r="QWO4" s="41"/>
      <c r="QWP4" s="41"/>
      <c r="QWQ4" s="41"/>
      <c r="QWR4" s="41"/>
      <c r="QWS4" s="41"/>
      <c r="QWT4" s="41"/>
      <c r="QWU4" s="41"/>
      <c r="QWV4" s="41"/>
      <c r="QWW4" s="41"/>
      <c r="QWX4" s="41"/>
      <c r="QWY4" s="41"/>
      <c r="QWZ4" s="41"/>
      <c r="QXA4" s="41"/>
      <c r="QXB4" s="41"/>
      <c r="QXC4" s="41"/>
      <c r="QXD4" s="41"/>
      <c r="QXE4" s="41"/>
      <c r="QXF4" s="41"/>
      <c r="QXG4" s="41"/>
      <c r="QXH4" s="41"/>
      <c r="QXI4" s="41"/>
      <c r="QXJ4" s="41"/>
      <c r="QXK4" s="41"/>
      <c r="QXL4" s="41"/>
      <c r="QXM4" s="41"/>
      <c r="QXN4" s="41"/>
      <c r="QXO4" s="41"/>
      <c r="QXP4" s="41"/>
      <c r="QXQ4" s="41"/>
      <c r="QXR4" s="41"/>
      <c r="QXS4" s="41"/>
      <c r="QXT4" s="41"/>
      <c r="QXU4" s="41"/>
      <c r="QXV4" s="41"/>
      <c r="QXW4" s="41"/>
      <c r="QXX4" s="41"/>
      <c r="QXY4" s="41"/>
      <c r="QXZ4" s="41"/>
      <c r="QYA4" s="41"/>
      <c r="QYB4" s="41"/>
      <c r="QYC4" s="41"/>
      <c r="QYD4" s="41"/>
      <c r="QYE4" s="41"/>
      <c r="QYF4" s="41"/>
      <c r="QYG4" s="41"/>
      <c r="QYH4" s="41"/>
      <c r="QYI4" s="41"/>
      <c r="QYJ4" s="41"/>
      <c r="QYK4" s="41"/>
      <c r="QYL4" s="41"/>
      <c r="QYM4" s="41"/>
      <c r="QYN4" s="41"/>
      <c r="QYO4" s="41"/>
      <c r="QYP4" s="41"/>
      <c r="QYQ4" s="41"/>
      <c r="QYR4" s="41"/>
      <c r="QYS4" s="41"/>
      <c r="QYT4" s="41"/>
      <c r="QYU4" s="41"/>
      <c r="QYV4" s="41"/>
      <c r="QYW4" s="41"/>
      <c r="QYX4" s="41"/>
      <c r="QYY4" s="41"/>
      <c r="QYZ4" s="41"/>
      <c r="QZA4" s="41"/>
      <c r="QZB4" s="41"/>
      <c r="QZC4" s="41"/>
      <c r="QZD4" s="41"/>
      <c r="QZE4" s="41"/>
      <c r="QZF4" s="41"/>
      <c r="QZG4" s="41"/>
      <c r="QZH4" s="41"/>
      <c r="QZI4" s="41"/>
      <c r="QZJ4" s="41"/>
      <c r="QZK4" s="41"/>
      <c r="QZL4" s="41"/>
      <c r="QZM4" s="41"/>
      <c r="QZN4" s="41"/>
      <c r="QZO4" s="41"/>
      <c r="QZP4" s="41"/>
      <c r="QZQ4" s="41"/>
      <c r="QZR4" s="41"/>
      <c r="QZS4" s="41"/>
      <c r="QZT4" s="41"/>
      <c r="QZU4" s="41"/>
      <c r="QZV4" s="41"/>
      <c r="QZW4" s="41"/>
      <c r="QZX4" s="41"/>
      <c r="QZY4" s="41"/>
      <c r="QZZ4" s="41"/>
      <c r="RAA4" s="41"/>
      <c r="RAB4" s="41"/>
      <c r="RAC4" s="41"/>
      <c r="RAD4" s="41"/>
      <c r="RAE4" s="41"/>
      <c r="RAF4" s="41"/>
      <c r="RAG4" s="41"/>
      <c r="RAH4" s="41"/>
      <c r="RAI4" s="41"/>
      <c r="RAJ4" s="41"/>
      <c r="RAK4" s="41"/>
      <c r="RAL4" s="41"/>
      <c r="RAM4" s="41"/>
      <c r="RAN4" s="41"/>
      <c r="RAO4" s="41"/>
      <c r="RAP4" s="41"/>
      <c r="RAQ4" s="41"/>
      <c r="RAR4" s="41"/>
      <c r="RAS4" s="41"/>
      <c r="RAT4" s="41"/>
      <c r="RAU4" s="41"/>
      <c r="RAV4" s="41"/>
      <c r="RAW4" s="41"/>
      <c r="RAX4" s="41"/>
      <c r="RAY4" s="41"/>
      <c r="RAZ4" s="41"/>
      <c r="RBA4" s="41"/>
      <c r="RBB4" s="41"/>
      <c r="RBC4" s="41"/>
      <c r="RBD4" s="41"/>
      <c r="RBE4" s="41"/>
      <c r="RBF4" s="41"/>
      <c r="RBG4" s="41"/>
      <c r="RBH4" s="41"/>
      <c r="RBI4" s="41"/>
      <c r="RBJ4" s="41"/>
      <c r="RBK4" s="41"/>
      <c r="RBL4" s="41"/>
      <c r="RBM4" s="41"/>
      <c r="RBN4" s="41"/>
      <c r="RBO4" s="41"/>
      <c r="RBP4" s="41"/>
      <c r="RBQ4" s="41"/>
      <c r="RBR4" s="41"/>
      <c r="RBS4" s="41"/>
      <c r="RBT4" s="41"/>
      <c r="RBU4" s="41"/>
      <c r="RBV4" s="41"/>
      <c r="RBW4" s="41"/>
      <c r="RBX4" s="41"/>
      <c r="RBY4" s="41"/>
      <c r="RBZ4" s="41"/>
      <c r="RCA4" s="41"/>
      <c r="RCB4" s="41"/>
      <c r="RCC4" s="41"/>
      <c r="RCD4" s="41"/>
      <c r="RCE4" s="41"/>
      <c r="RCF4" s="41"/>
      <c r="RCG4" s="41"/>
      <c r="RCH4" s="41"/>
      <c r="RCI4" s="41"/>
      <c r="RCJ4" s="41"/>
      <c r="RCK4" s="41"/>
      <c r="RCL4" s="41"/>
      <c r="RCM4" s="41"/>
      <c r="RCN4" s="41"/>
      <c r="RCO4" s="41"/>
      <c r="RCP4" s="41"/>
      <c r="RCQ4" s="41"/>
      <c r="RCR4" s="41"/>
      <c r="RCS4" s="41"/>
      <c r="RCT4" s="41"/>
      <c r="RCU4" s="41"/>
      <c r="RCV4" s="41"/>
      <c r="RCW4" s="41"/>
      <c r="RCX4" s="41"/>
      <c r="RCY4" s="41"/>
      <c r="RCZ4" s="41"/>
      <c r="RDA4" s="41"/>
      <c r="RDB4" s="41"/>
      <c r="RDC4" s="41"/>
      <c r="RDD4" s="41"/>
      <c r="RDE4" s="41"/>
      <c r="RDF4" s="41"/>
      <c r="RDG4" s="41"/>
      <c r="RDH4" s="41"/>
      <c r="RDI4" s="41"/>
      <c r="RDJ4" s="41"/>
      <c r="RDK4" s="41"/>
      <c r="RDL4" s="41"/>
      <c r="RDM4" s="41"/>
      <c r="RDN4" s="41"/>
      <c r="RDO4" s="41"/>
      <c r="RDP4" s="41"/>
      <c r="RDQ4" s="41"/>
      <c r="RDR4" s="41"/>
      <c r="RDS4" s="41"/>
      <c r="RDT4" s="41"/>
      <c r="RDU4" s="41"/>
      <c r="RDV4" s="41"/>
      <c r="RDW4" s="41"/>
      <c r="RDX4" s="41"/>
      <c r="RDY4" s="41"/>
      <c r="RDZ4" s="41"/>
      <c r="REA4" s="41"/>
      <c r="REB4" s="41"/>
      <c r="REC4" s="41"/>
      <c r="RED4" s="41"/>
      <c r="REE4" s="41"/>
      <c r="REF4" s="41"/>
      <c r="REG4" s="41"/>
      <c r="REH4" s="41"/>
      <c r="REI4" s="41"/>
      <c r="REJ4" s="41"/>
      <c r="REK4" s="41"/>
      <c r="REL4" s="41"/>
      <c r="REM4" s="41"/>
      <c r="REN4" s="41"/>
      <c r="REO4" s="41"/>
      <c r="REP4" s="41"/>
      <c r="REQ4" s="41"/>
      <c r="RER4" s="41"/>
      <c r="RES4" s="41"/>
      <c r="RET4" s="41"/>
      <c r="REU4" s="41"/>
      <c r="REV4" s="41"/>
      <c r="REW4" s="41"/>
      <c r="REX4" s="41"/>
      <c r="REY4" s="41"/>
      <c r="REZ4" s="41"/>
      <c r="RFA4" s="41"/>
      <c r="RFB4" s="41"/>
      <c r="RFC4" s="41"/>
      <c r="RFD4" s="41"/>
      <c r="RFE4" s="41"/>
      <c r="RFF4" s="41"/>
      <c r="RFG4" s="41"/>
      <c r="RFH4" s="41"/>
      <c r="RFI4" s="41"/>
      <c r="RFJ4" s="41"/>
      <c r="RFK4" s="41"/>
      <c r="RFL4" s="41"/>
      <c r="RFM4" s="41"/>
      <c r="RFN4" s="41"/>
      <c r="RFO4" s="41"/>
      <c r="RFP4" s="41"/>
      <c r="RFQ4" s="41"/>
      <c r="RFR4" s="41"/>
      <c r="RFS4" s="41"/>
      <c r="RFT4" s="41"/>
      <c r="RFU4" s="41"/>
      <c r="RFV4" s="41"/>
      <c r="RFW4" s="41"/>
      <c r="RFX4" s="41"/>
      <c r="RFY4" s="41"/>
      <c r="RFZ4" s="41"/>
      <c r="RGA4" s="41"/>
      <c r="RGB4" s="41"/>
      <c r="RGC4" s="41"/>
      <c r="RGD4" s="41"/>
      <c r="RGE4" s="41"/>
      <c r="RGF4" s="41"/>
      <c r="RGG4" s="41"/>
      <c r="RGH4" s="41"/>
      <c r="RGI4" s="41"/>
      <c r="RGJ4" s="41"/>
      <c r="RGK4" s="41"/>
      <c r="RGL4" s="41"/>
      <c r="RGM4" s="41"/>
      <c r="RGN4" s="41"/>
      <c r="RGO4" s="41"/>
      <c r="RGP4" s="41"/>
      <c r="RGQ4" s="41"/>
      <c r="RGR4" s="41"/>
      <c r="RGS4" s="41"/>
      <c r="RGT4" s="41"/>
      <c r="RGU4" s="41"/>
      <c r="RGV4" s="41"/>
      <c r="RGW4" s="41"/>
      <c r="RGX4" s="41"/>
      <c r="RGY4" s="41"/>
      <c r="RGZ4" s="41"/>
      <c r="RHA4" s="41"/>
      <c r="RHB4" s="41"/>
      <c r="RHC4" s="41"/>
      <c r="RHD4" s="41"/>
      <c r="RHE4" s="41"/>
      <c r="RHF4" s="41"/>
      <c r="RHG4" s="41"/>
      <c r="RHH4" s="41"/>
      <c r="RHI4" s="41"/>
      <c r="RHJ4" s="41"/>
      <c r="RHK4" s="41"/>
      <c r="RHL4" s="41"/>
      <c r="RHM4" s="41"/>
      <c r="RHN4" s="41"/>
      <c r="RHO4" s="41"/>
      <c r="RHP4" s="41"/>
      <c r="RHQ4" s="41"/>
      <c r="RHR4" s="41"/>
      <c r="RHS4" s="41"/>
      <c r="RHT4" s="41"/>
      <c r="RHU4" s="41"/>
      <c r="RHV4" s="41"/>
      <c r="RHW4" s="41"/>
      <c r="RHX4" s="41"/>
      <c r="RHY4" s="41"/>
      <c r="RHZ4" s="41"/>
      <c r="RIA4" s="41"/>
      <c r="RIB4" s="41"/>
      <c r="RIC4" s="41"/>
      <c r="RID4" s="41"/>
      <c r="RIE4" s="41"/>
      <c r="RIF4" s="41"/>
      <c r="RIG4" s="41"/>
      <c r="RIH4" s="41"/>
      <c r="RII4" s="41"/>
      <c r="RIJ4" s="41"/>
      <c r="RIK4" s="41"/>
      <c r="RIL4" s="41"/>
      <c r="RIM4" s="41"/>
      <c r="RIN4" s="41"/>
      <c r="RIO4" s="41"/>
      <c r="RIP4" s="41"/>
      <c r="RIQ4" s="41"/>
      <c r="RIR4" s="41"/>
      <c r="RIS4" s="41"/>
      <c r="RIT4" s="41"/>
      <c r="RIU4" s="41"/>
      <c r="RIV4" s="41"/>
      <c r="RIW4" s="41"/>
      <c r="RIX4" s="41"/>
      <c r="RIY4" s="41"/>
      <c r="RIZ4" s="41"/>
      <c r="RJA4" s="41"/>
      <c r="RJB4" s="41"/>
      <c r="RJC4" s="41"/>
      <c r="RJD4" s="41"/>
      <c r="RJE4" s="41"/>
      <c r="RJF4" s="41"/>
      <c r="RJG4" s="41"/>
      <c r="RJH4" s="41"/>
      <c r="RJI4" s="41"/>
      <c r="RJJ4" s="41"/>
      <c r="RJK4" s="41"/>
      <c r="RJL4" s="41"/>
      <c r="RJM4" s="41"/>
      <c r="RJN4" s="41"/>
      <c r="RJO4" s="41"/>
      <c r="RJP4" s="41"/>
      <c r="RJQ4" s="41"/>
      <c r="RJR4" s="41"/>
      <c r="RJS4" s="41"/>
      <c r="RJT4" s="41"/>
      <c r="RJU4" s="41"/>
      <c r="RJV4" s="41"/>
      <c r="RJW4" s="41"/>
      <c r="RJX4" s="41"/>
      <c r="RJY4" s="41"/>
      <c r="RJZ4" s="41"/>
      <c r="RKA4" s="41"/>
      <c r="RKB4" s="41"/>
      <c r="RKC4" s="41"/>
      <c r="RKD4" s="41"/>
      <c r="RKE4" s="41"/>
      <c r="RKF4" s="41"/>
      <c r="RKG4" s="41"/>
      <c r="RKH4" s="41"/>
      <c r="RKI4" s="41"/>
      <c r="RKJ4" s="41"/>
      <c r="RKK4" s="41"/>
      <c r="RKL4" s="41"/>
      <c r="RKM4" s="41"/>
      <c r="RKN4" s="41"/>
      <c r="RKO4" s="41"/>
      <c r="RKP4" s="41"/>
      <c r="RKQ4" s="41"/>
      <c r="RKR4" s="41"/>
      <c r="RKS4" s="41"/>
      <c r="RKT4" s="41"/>
      <c r="RKU4" s="41"/>
      <c r="RKV4" s="41"/>
      <c r="RKW4" s="41"/>
      <c r="RKX4" s="41"/>
      <c r="RKY4" s="41"/>
      <c r="RKZ4" s="41"/>
      <c r="RLA4" s="41"/>
      <c r="RLB4" s="41"/>
      <c r="RLC4" s="41"/>
      <c r="RLD4" s="41"/>
      <c r="RLE4" s="41"/>
      <c r="RLF4" s="41"/>
      <c r="RLG4" s="41"/>
      <c r="RLH4" s="41"/>
      <c r="RLI4" s="41"/>
      <c r="RLJ4" s="41"/>
      <c r="RLK4" s="41"/>
      <c r="RLL4" s="41"/>
      <c r="RLM4" s="41"/>
      <c r="RLN4" s="41"/>
      <c r="RLO4" s="41"/>
      <c r="RLP4" s="41"/>
      <c r="RLQ4" s="41"/>
      <c r="RLR4" s="41"/>
      <c r="RLS4" s="41"/>
      <c r="RLT4" s="41"/>
      <c r="RLU4" s="41"/>
      <c r="RLV4" s="41"/>
      <c r="RLW4" s="41"/>
      <c r="RLX4" s="41"/>
      <c r="RLY4" s="41"/>
      <c r="RLZ4" s="41"/>
      <c r="RMA4" s="41"/>
      <c r="RMB4" s="41"/>
      <c r="RMC4" s="41"/>
      <c r="RMD4" s="41"/>
      <c r="RME4" s="41"/>
      <c r="RMF4" s="41"/>
      <c r="RMG4" s="41"/>
      <c r="RMH4" s="41"/>
      <c r="RMI4" s="41"/>
      <c r="RMJ4" s="41"/>
      <c r="RMK4" s="41"/>
      <c r="RML4" s="41"/>
      <c r="RMM4" s="41"/>
      <c r="RMN4" s="41"/>
      <c r="RMO4" s="41"/>
      <c r="RMP4" s="41"/>
      <c r="RMQ4" s="41"/>
      <c r="RMR4" s="41"/>
      <c r="RMS4" s="41"/>
      <c r="RMT4" s="41"/>
      <c r="RMU4" s="41"/>
      <c r="RMV4" s="41"/>
      <c r="RMW4" s="41"/>
      <c r="RMX4" s="41"/>
      <c r="RMY4" s="41"/>
      <c r="RMZ4" s="41"/>
      <c r="RNA4" s="41"/>
      <c r="RNB4" s="41"/>
      <c r="RNC4" s="41"/>
      <c r="RND4" s="41"/>
      <c r="RNE4" s="41"/>
      <c r="RNF4" s="41"/>
      <c r="RNG4" s="41"/>
      <c r="RNH4" s="41"/>
      <c r="RNI4" s="41"/>
      <c r="RNJ4" s="41"/>
      <c r="RNK4" s="41"/>
      <c r="RNL4" s="41"/>
      <c r="RNM4" s="41"/>
      <c r="RNN4" s="41"/>
      <c r="RNO4" s="41"/>
      <c r="RNP4" s="41"/>
      <c r="RNQ4" s="41"/>
      <c r="RNR4" s="41"/>
      <c r="RNS4" s="41"/>
      <c r="RNT4" s="41"/>
      <c r="RNU4" s="41"/>
      <c r="RNV4" s="41"/>
      <c r="RNW4" s="41"/>
      <c r="RNX4" s="41"/>
      <c r="RNY4" s="41"/>
      <c r="RNZ4" s="41"/>
      <c r="ROA4" s="41"/>
      <c r="ROB4" s="41"/>
      <c r="ROC4" s="41"/>
      <c r="ROD4" s="41"/>
      <c r="ROE4" s="41"/>
      <c r="ROF4" s="41"/>
      <c r="ROG4" s="41"/>
      <c r="ROH4" s="41"/>
      <c r="ROI4" s="41"/>
      <c r="ROJ4" s="41"/>
      <c r="ROK4" s="41"/>
      <c r="ROL4" s="41"/>
      <c r="ROM4" s="41"/>
      <c r="RON4" s="41"/>
      <c r="ROO4" s="41"/>
      <c r="ROP4" s="41"/>
      <c r="ROQ4" s="41"/>
      <c r="ROR4" s="41"/>
      <c r="ROS4" s="41"/>
      <c r="ROT4" s="41"/>
      <c r="ROU4" s="41"/>
      <c r="ROV4" s="41"/>
      <c r="ROW4" s="41"/>
      <c r="ROX4" s="41"/>
      <c r="ROY4" s="41"/>
      <c r="ROZ4" s="41"/>
      <c r="RPA4" s="41"/>
      <c r="RPB4" s="41"/>
      <c r="RPC4" s="41"/>
      <c r="RPD4" s="41"/>
      <c r="RPE4" s="41"/>
      <c r="RPF4" s="41"/>
      <c r="RPG4" s="41"/>
      <c r="RPH4" s="41"/>
      <c r="RPI4" s="41"/>
      <c r="RPJ4" s="41"/>
      <c r="RPK4" s="41"/>
      <c r="RPL4" s="41"/>
      <c r="RPM4" s="41"/>
      <c r="RPN4" s="41"/>
      <c r="RPO4" s="41"/>
      <c r="RPP4" s="41"/>
      <c r="RPQ4" s="41"/>
      <c r="RPR4" s="41"/>
      <c r="RPS4" s="41"/>
      <c r="RPT4" s="41"/>
      <c r="RPU4" s="41"/>
      <c r="RPV4" s="41"/>
      <c r="RPW4" s="41"/>
      <c r="RPX4" s="41"/>
      <c r="RPY4" s="41"/>
      <c r="RPZ4" s="41"/>
      <c r="RQA4" s="41"/>
      <c r="RQB4" s="41"/>
      <c r="RQC4" s="41"/>
      <c r="RQD4" s="41"/>
      <c r="RQE4" s="41"/>
      <c r="RQF4" s="41"/>
      <c r="RQG4" s="41"/>
      <c r="RQH4" s="41"/>
      <c r="RQI4" s="41"/>
      <c r="RQJ4" s="41"/>
      <c r="RQK4" s="41"/>
      <c r="RQL4" s="41"/>
      <c r="RQM4" s="41"/>
      <c r="RQN4" s="41"/>
      <c r="RQO4" s="41"/>
      <c r="RQP4" s="41"/>
      <c r="RQQ4" s="41"/>
      <c r="RQR4" s="41"/>
      <c r="RQS4" s="41"/>
      <c r="RQT4" s="41"/>
      <c r="RQU4" s="41"/>
      <c r="RQV4" s="41"/>
      <c r="RQW4" s="41"/>
      <c r="RQX4" s="41"/>
      <c r="RQY4" s="41"/>
      <c r="RQZ4" s="41"/>
      <c r="RRA4" s="41"/>
      <c r="RRB4" s="41"/>
      <c r="RRC4" s="41"/>
      <c r="RRD4" s="41"/>
      <c r="RRE4" s="41"/>
      <c r="RRF4" s="41"/>
      <c r="RRG4" s="41"/>
      <c r="RRH4" s="41"/>
      <c r="RRI4" s="41"/>
      <c r="RRJ4" s="41"/>
      <c r="RRK4" s="41"/>
      <c r="RRL4" s="41"/>
      <c r="RRM4" s="41"/>
      <c r="RRN4" s="41"/>
      <c r="RRO4" s="41"/>
      <c r="RRP4" s="41"/>
      <c r="RRQ4" s="41"/>
      <c r="RRR4" s="41"/>
      <c r="RRS4" s="41"/>
      <c r="RRT4" s="41"/>
      <c r="RRU4" s="41"/>
      <c r="RRV4" s="41"/>
      <c r="RRW4" s="41"/>
      <c r="RRX4" s="41"/>
      <c r="RRY4" s="41"/>
      <c r="RRZ4" s="41"/>
      <c r="RSA4" s="41"/>
      <c r="RSB4" s="41"/>
      <c r="RSC4" s="41"/>
      <c r="RSD4" s="41"/>
      <c r="RSE4" s="41"/>
      <c r="RSF4" s="41"/>
      <c r="RSG4" s="41"/>
      <c r="RSH4" s="41"/>
      <c r="RSI4" s="41"/>
      <c r="RSJ4" s="41"/>
      <c r="RSK4" s="41"/>
      <c r="RSL4" s="41"/>
      <c r="RSM4" s="41"/>
      <c r="RSN4" s="41"/>
      <c r="RSO4" s="41"/>
      <c r="RSP4" s="41"/>
      <c r="RSQ4" s="41"/>
      <c r="RSR4" s="41"/>
      <c r="RSS4" s="41"/>
      <c r="RST4" s="41"/>
      <c r="RSU4" s="41"/>
      <c r="RSV4" s="41"/>
      <c r="RSW4" s="41"/>
      <c r="RSX4" s="41"/>
      <c r="RSY4" s="41"/>
      <c r="RSZ4" s="41"/>
      <c r="RTA4" s="41"/>
      <c r="RTB4" s="41"/>
      <c r="RTC4" s="41"/>
      <c r="RTD4" s="41"/>
      <c r="RTE4" s="41"/>
      <c r="RTF4" s="41"/>
      <c r="RTG4" s="41"/>
      <c r="RTH4" s="41"/>
      <c r="RTI4" s="41"/>
      <c r="RTJ4" s="41"/>
      <c r="RTK4" s="41"/>
      <c r="RTL4" s="41"/>
      <c r="RTM4" s="41"/>
      <c r="RTN4" s="41"/>
      <c r="RTO4" s="41"/>
      <c r="RTP4" s="41"/>
      <c r="RTQ4" s="41"/>
      <c r="RTR4" s="41"/>
      <c r="RTS4" s="41"/>
      <c r="RTT4" s="41"/>
      <c r="RTU4" s="41"/>
      <c r="RTV4" s="41"/>
      <c r="RTW4" s="41"/>
      <c r="RTX4" s="41"/>
      <c r="RTY4" s="41"/>
      <c r="RTZ4" s="41"/>
      <c r="RUA4" s="41"/>
      <c r="RUB4" s="41"/>
      <c r="RUC4" s="41"/>
      <c r="RUD4" s="41"/>
      <c r="RUE4" s="41"/>
      <c r="RUF4" s="41"/>
      <c r="RUG4" s="41"/>
      <c r="RUH4" s="41"/>
      <c r="RUI4" s="41"/>
      <c r="RUJ4" s="41"/>
      <c r="RUK4" s="41"/>
      <c r="RUL4" s="41"/>
      <c r="RUM4" s="41"/>
      <c r="RUN4" s="41"/>
      <c r="RUO4" s="41"/>
      <c r="RUP4" s="41"/>
      <c r="RUQ4" s="41"/>
      <c r="RUR4" s="41"/>
      <c r="RUS4" s="41"/>
      <c r="RUT4" s="41"/>
      <c r="RUU4" s="41"/>
      <c r="RUV4" s="41"/>
      <c r="RUW4" s="41"/>
      <c r="RUX4" s="41"/>
      <c r="RUY4" s="41"/>
      <c r="RUZ4" s="41"/>
      <c r="RVA4" s="41"/>
      <c r="RVB4" s="41"/>
      <c r="RVC4" s="41"/>
      <c r="RVD4" s="41"/>
      <c r="RVE4" s="41"/>
      <c r="RVF4" s="41"/>
      <c r="RVG4" s="41"/>
      <c r="RVH4" s="41"/>
      <c r="RVI4" s="41"/>
      <c r="RVJ4" s="41"/>
      <c r="RVK4" s="41"/>
      <c r="RVL4" s="41"/>
      <c r="RVM4" s="41"/>
      <c r="RVN4" s="41"/>
      <c r="RVO4" s="41"/>
      <c r="RVP4" s="41"/>
      <c r="RVQ4" s="41"/>
      <c r="RVR4" s="41"/>
      <c r="RVS4" s="41"/>
      <c r="RVT4" s="41"/>
      <c r="RVU4" s="41"/>
      <c r="RVV4" s="41"/>
      <c r="RVW4" s="41"/>
      <c r="RVX4" s="41"/>
      <c r="RVY4" s="41"/>
      <c r="RVZ4" s="41"/>
      <c r="RWA4" s="41"/>
      <c r="RWB4" s="41"/>
      <c r="RWC4" s="41"/>
      <c r="RWD4" s="41"/>
      <c r="RWE4" s="41"/>
      <c r="RWF4" s="41"/>
      <c r="RWG4" s="41"/>
      <c r="RWH4" s="41"/>
      <c r="RWI4" s="41"/>
      <c r="RWJ4" s="41"/>
      <c r="RWK4" s="41"/>
      <c r="RWL4" s="41"/>
      <c r="RWM4" s="41"/>
      <c r="RWN4" s="41"/>
      <c r="RWO4" s="41"/>
      <c r="RWP4" s="41"/>
      <c r="RWQ4" s="41"/>
      <c r="RWR4" s="41"/>
      <c r="RWS4" s="41"/>
      <c r="RWT4" s="41"/>
      <c r="RWU4" s="41"/>
      <c r="RWV4" s="41"/>
      <c r="RWW4" s="41"/>
      <c r="RWX4" s="41"/>
      <c r="RWY4" s="41"/>
      <c r="RWZ4" s="41"/>
      <c r="RXA4" s="41"/>
      <c r="RXB4" s="41"/>
      <c r="RXC4" s="41"/>
      <c r="RXD4" s="41"/>
      <c r="RXE4" s="41"/>
      <c r="RXF4" s="41"/>
      <c r="RXG4" s="41"/>
      <c r="RXH4" s="41"/>
      <c r="RXI4" s="41"/>
      <c r="RXJ4" s="41"/>
      <c r="RXK4" s="41"/>
      <c r="RXL4" s="41"/>
      <c r="RXM4" s="41"/>
      <c r="RXN4" s="41"/>
      <c r="RXO4" s="41"/>
      <c r="RXP4" s="41"/>
      <c r="RXQ4" s="41"/>
      <c r="RXR4" s="41"/>
      <c r="RXS4" s="41"/>
      <c r="RXT4" s="41"/>
      <c r="RXU4" s="41"/>
      <c r="RXV4" s="41"/>
      <c r="RXW4" s="41"/>
      <c r="RXX4" s="41"/>
      <c r="RXY4" s="41"/>
      <c r="RXZ4" s="41"/>
      <c r="RYA4" s="41"/>
      <c r="RYB4" s="41"/>
      <c r="RYC4" s="41"/>
      <c r="RYD4" s="41"/>
      <c r="RYE4" s="41"/>
      <c r="RYF4" s="41"/>
      <c r="RYG4" s="41"/>
      <c r="RYH4" s="41"/>
      <c r="RYI4" s="41"/>
      <c r="RYJ4" s="41"/>
      <c r="RYK4" s="41"/>
      <c r="RYL4" s="41"/>
      <c r="RYM4" s="41"/>
      <c r="RYN4" s="41"/>
      <c r="RYO4" s="41"/>
      <c r="RYP4" s="41"/>
      <c r="RYQ4" s="41"/>
      <c r="RYR4" s="41"/>
      <c r="RYS4" s="41"/>
      <c r="RYT4" s="41"/>
      <c r="RYU4" s="41"/>
      <c r="RYV4" s="41"/>
      <c r="RYW4" s="41"/>
      <c r="RYX4" s="41"/>
      <c r="RYY4" s="41"/>
      <c r="RYZ4" s="41"/>
      <c r="RZA4" s="41"/>
      <c r="RZB4" s="41"/>
      <c r="RZC4" s="41"/>
      <c r="RZD4" s="41"/>
      <c r="RZE4" s="41"/>
      <c r="RZF4" s="41"/>
      <c r="RZG4" s="41"/>
      <c r="RZH4" s="41"/>
      <c r="RZI4" s="41"/>
      <c r="RZJ4" s="41"/>
      <c r="RZK4" s="41"/>
      <c r="RZL4" s="41"/>
      <c r="RZM4" s="41"/>
      <c r="RZN4" s="41"/>
      <c r="RZO4" s="41"/>
      <c r="RZP4" s="41"/>
      <c r="RZQ4" s="41"/>
      <c r="RZR4" s="41"/>
      <c r="RZS4" s="41"/>
      <c r="RZT4" s="41"/>
      <c r="RZU4" s="41"/>
      <c r="RZV4" s="41"/>
      <c r="RZW4" s="41"/>
      <c r="RZX4" s="41"/>
      <c r="RZY4" s="41"/>
      <c r="RZZ4" s="41"/>
      <c r="SAA4" s="41"/>
      <c r="SAB4" s="41"/>
      <c r="SAC4" s="41"/>
      <c r="SAD4" s="41"/>
      <c r="SAE4" s="41"/>
      <c r="SAF4" s="41"/>
      <c r="SAG4" s="41"/>
      <c r="SAH4" s="41"/>
      <c r="SAI4" s="41"/>
      <c r="SAJ4" s="41"/>
      <c r="SAK4" s="41"/>
      <c r="SAL4" s="41"/>
      <c r="SAM4" s="41"/>
      <c r="SAN4" s="41"/>
      <c r="SAO4" s="41"/>
      <c r="SAP4" s="41"/>
      <c r="SAQ4" s="41"/>
      <c r="SAR4" s="41"/>
      <c r="SAS4" s="41"/>
      <c r="SAT4" s="41"/>
      <c r="SAU4" s="41"/>
      <c r="SAV4" s="41"/>
      <c r="SAW4" s="41"/>
      <c r="SAX4" s="41"/>
      <c r="SAY4" s="41"/>
      <c r="SAZ4" s="41"/>
      <c r="SBA4" s="41"/>
      <c r="SBB4" s="41"/>
      <c r="SBC4" s="41"/>
      <c r="SBD4" s="41"/>
      <c r="SBE4" s="41"/>
      <c r="SBF4" s="41"/>
      <c r="SBG4" s="41"/>
      <c r="SBH4" s="41"/>
      <c r="SBI4" s="41"/>
      <c r="SBJ4" s="41"/>
      <c r="SBK4" s="41"/>
      <c r="SBL4" s="41"/>
      <c r="SBM4" s="41"/>
      <c r="SBN4" s="41"/>
      <c r="SBO4" s="41"/>
      <c r="SBP4" s="41"/>
      <c r="SBQ4" s="41"/>
      <c r="SBR4" s="41"/>
      <c r="SBS4" s="41"/>
      <c r="SBT4" s="41"/>
      <c r="SBU4" s="41"/>
      <c r="SBV4" s="41"/>
      <c r="SBW4" s="41"/>
      <c r="SBX4" s="41"/>
      <c r="SBY4" s="41"/>
      <c r="SBZ4" s="41"/>
      <c r="SCA4" s="41"/>
      <c r="SCB4" s="41"/>
      <c r="SCC4" s="41"/>
      <c r="SCD4" s="41"/>
      <c r="SCE4" s="41"/>
      <c r="SCF4" s="41"/>
      <c r="SCG4" s="41"/>
      <c r="SCH4" s="41"/>
      <c r="SCI4" s="41"/>
      <c r="SCJ4" s="41"/>
      <c r="SCK4" s="41"/>
      <c r="SCL4" s="41"/>
      <c r="SCM4" s="41"/>
      <c r="SCN4" s="41"/>
      <c r="SCO4" s="41"/>
      <c r="SCP4" s="41"/>
      <c r="SCQ4" s="41"/>
      <c r="SCR4" s="41"/>
      <c r="SCS4" s="41"/>
      <c r="SCT4" s="41"/>
      <c r="SCU4" s="41"/>
      <c r="SCV4" s="41"/>
      <c r="SCW4" s="41"/>
      <c r="SCX4" s="41"/>
      <c r="SCY4" s="41"/>
      <c r="SCZ4" s="41"/>
      <c r="SDA4" s="41"/>
      <c r="SDB4" s="41"/>
      <c r="SDC4" s="41"/>
      <c r="SDD4" s="41"/>
      <c r="SDE4" s="41"/>
      <c r="SDF4" s="41"/>
      <c r="SDG4" s="41"/>
      <c r="SDH4" s="41"/>
      <c r="SDI4" s="41"/>
      <c r="SDJ4" s="41"/>
      <c r="SDK4" s="41"/>
      <c r="SDL4" s="41"/>
      <c r="SDM4" s="41"/>
      <c r="SDN4" s="41"/>
      <c r="SDO4" s="41"/>
      <c r="SDP4" s="41"/>
      <c r="SDQ4" s="41"/>
      <c r="SDR4" s="41"/>
      <c r="SDS4" s="41"/>
      <c r="SDT4" s="41"/>
      <c r="SDU4" s="41"/>
      <c r="SDV4" s="41"/>
      <c r="SDW4" s="41"/>
      <c r="SDX4" s="41"/>
      <c r="SDY4" s="41"/>
      <c r="SDZ4" s="41"/>
      <c r="SEA4" s="41"/>
      <c r="SEB4" s="41"/>
      <c r="SEC4" s="41"/>
      <c r="SED4" s="41"/>
      <c r="SEE4" s="41"/>
      <c r="SEF4" s="41"/>
      <c r="SEG4" s="41"/>
      <c r="SEH4" s="41"/>
      <c r="SEI4" s="41"/>
      <c r="SEJ4" s="41"/>
      <c r="SEK4" s="41"/>
      <c r="SEL4" s="41"/>
      <c r="SEM4" s="41"/>
      <c r="SEN4" s="41"/>
      <c r="SEO4" s="41"/>
      <c r="SEP4" s="41"/>
      <c r="SEQ4" s="41"/>
      <c r="SER4" s="41"/>
      <c r="SES4" s="41"/>
      <c r="SET4" s="41"/>
      <c r="SEU4" s="41"/>
      <c r="SEV4" s="41"/>
      <c r="SEW4" s="41"/>
      <c r="SEX4" s="41"/>
      <c r="SEY4" s="41"/>
      <c r="SEZ4" s="41"/>
      <c r="SFA4" s="41"/>
      <c r="SFB4" s="41"/>
      <c r="SFC4" s="41"/>
      <c r="SFD4" s="41"/>
      <c r="SFE4" s="41"/>
      <c r="SFF4" s="41"/>
      <c r="SFG4" s="41"/>
      <c r="SFH4" s="41"/>
      <c r="SFI4" s="41"/>
      <c r="SFJ4" s="41"/>
      <c r="SFK4" s="41"/>
      <c r="SFL4" s="41"/>
      <c r="SFM4" s="41"/>
      <c r="SFN4" s="41"/>
      <c r="SFO4" s="41"/>
      <c r="SFP4" s="41"/>
      <c r="SFQ4" s="41"/>
      <c r="SFR4" s="41"/>
      <c r="SFS4" s="41"/>
      <c r="SFT4" s="41"/>
      <c r="SFU4" s="41"/>
      <c r="SFV4" s="41"/>
      <c r="SFW4" s="41"/>
      <c r="SFX4" s="41"/>
      <c r="SFY4" s="41"/>
      <c r="SFZ4" s="41"/>
      <c r="SGA4" s="41"/>
      <c r="SGB4" s="41"/>
      <c r="SGC4" s="41"/>
      <c r="SGD4" s="41"/>
      <c r="SGE4" s="41"/>
      <c r="SGF4" s="41"/>
      <c r="SGG4" s="41"/>
      <c r="SGH4" s="41"/>
      <c r="SGI4" s="41"/>
      <c r="SGJ4" s="41"/>
      <c r="SGK4" s="41"/>
      <c r="SGL4" s="41"/>
      <c r="SGM4" s="41"/>
      <c r="SGN4" s="41"/>
      <c r="SGO4" s="41"/>
      <c r="SGP4" s="41"/>
      <c r="SGQ4" s="41"/>
      <c r="SGR4" s="41"/>
      <c r="SGS4" s="41"/>
      <c r="SGT4" s="41"/>
      <c r="SGU4" s="41"/>
      <c r="SGV4" s="41"/>
      <c r="SGW4" s="41"/>
      <c r="SGX4" s="41"/>
      <c r="SGY4" s="41"/>
      <c r="SGZ4" s="41"/>
      <c r="SHA4" s="41"/>
      <c r="SHB4" s="41"/>
      <c r="SHC4" s="41"/>
      <c r="SHD4" s="41"/>
      <c r="SHE4" s="41"/>
      <c r="SHF4" s="41"/>
      <c r="SHG4" s="41"/>
      <c r="SHH4" s="41"/>
      <c r="SHI4" s="41"/>
      <c r="SHJ4" s="41"/>
      <c r="SHK4" s="41"/>
      <c r="SHL4" s="41"/>
      <c r="SHM4" s="41"/>
      <c r="SHN4" s="41"/>
      <c r="SHO4" s="41"/>
      <c r="SHP4" s="41"/>
      <c r="SHQ4" s="41"/>
      <c r="SHR4" s="41"/>
      <c r="SHS4" s="41"/>
      <c r="SHT4" s="41"/>
      <c r="SHU4" s="41"/>
      <c r="SHV4" s="41"/>
      <c r="SHW4" s="41"/>
      <c r="SHX4" s="41"/>
      <c r="SHY4" s="41"/>
      <c r="SHZ4" s="41"/>
      <c r="SIA4" s="41"/>
      <c r="SIB4" s="41"/>
      <c r="SIC4" s="41"/>
      <c r="SID4" s="41"/>
      <c r="SIE4" s="41"/>
      <c r="SIF4" s="41"/>
      <c r="SIG4" s="41"/>
      <c r="SIH4" s="41"/>
      <c r="SII4" s="41"/>
      <c r="SIJ4" s="41"/>
      <c r="SIK4" s="41"/>
      <c r="SIL4" s="41"/>
      <c r="SIM4" s="41"/>
      <c r="SIN4" s="41"/>
      <c r="SIO4" s="41"/>
      <c r="SIP4" s="41"/>
      <c r="SIQ4" s="41"/>
      <c r="SIR4" s="41"/>
      <c r="SIS4" s="41"/>
      <c r="SIT4" s="41"/>
      <c r="SIU4" s="41"/>
      <c r="SIV4" s="41"/>
      <c r="SIW4" s="41"/>
      <c r="SIX4" s="41"/>
      <c r="SIY4" s="41"/>
      <c r="SIZ4" s="41"/>
      <c r="SJA4" s="41"/>
      <c r="SJB4" s="41"/>
      <c r="SJC4" s="41"/>
      <c r="SJD4" s="41"/>
      <c r="SJE4" s="41"/>
      <c r="SJF4" s="41"/>
      <c r="SJG4" s="41"/>
      <c r="SJH4" s="41"/>
      <c r="SJI4" s="41"/>
      <c r="SJJ4" s="41"/>
      <c r="SJK4" s="41"/>
      <c r="SJL4" s="41"/>
      <c r="SJM4" s="41"/>
      <c r="SJN4" s="41"/>
      <c r="SJO4" s="41"/>
      <c r="SJP4" s="41"/>
      <c r="SJQ4" s="41"/>
      <c r="SJR4" s="41"/>
      <c r="SJS4" s="41"/>
      <c r="SJT4" s="41"/>
      <c r="SJU4" s="41"/>
      <c r="SJV4" s="41"/>
      <c r="SJW4" s="41"/>
      <c r="SJX4" s="41"/>
      <c r="SJY4" s="41"/>
      <c r="SJZ4" s="41"/>
      <c r="SKA4" s="41"/>
      <c r="SKB4" s="41"/>
      <c r="SKC4" s="41"/>
      <c r="SKD4" s="41"/>
      <c r="SKE4" s="41"/>
      <c r="SKF4" s="41"/>
      <c r="SKG4" s="41"/>
      <c r="SKH4" s="41"/>
      <c r="SKI4" s="41"/>
      <c r="SKJ4" s="41"/>
      <c r="SKK4" s="41"/>
      <c r="SKL4" s="41"/>
      <c r="SKM4" s="41"/>
      <c r="SKN4" s="41"/>
      <c r="SKO4" s="41"/>
      <c r="SKP4" s="41"/>
      <c r="SKQ4" s="41"/>
      <c r="SKR4" s="41"/>
      <c r="SKS4" s="41"/>
      <c r="SKT4" s="41"/>
      <c r="SKU4" s="41"/>
      <c r="SKV4" s="41"/>
      <c r="SKW4" s="41"/>
      <c r="SKX4" s="41"/>
      <c r="SKY4" s="41"/>
      <c r="SKZ4" s="41"/>
      <c r="SLA4" s="41"/>
      <c r="SLB4" s="41"/>
      <c r="SLC4" s="41"/>
      <c r="SLD4" s="41"/>
      <c r="SLE4" s="41"/>
      <c r="SLF4" s="41"/>
      <c r="SLG4" s="41"/>
      <c r="SLH4" s="41"/>
      <c r="SLI4" s="41"/>
      <c r="SLJ4" s="41"/>
      <c r="SLK4" s="41"/>
      <c r="SLL4" s="41"/>
      <c r="SLM4" s="41"/>
      <c r="SLN4" s="41"/>
      <c r="SLO4" s="41"/>
      <c r="SLP4" s="41"/>
      <c r="SLQ4" s="41"/>
      <c r="SLR4" s="41"/>
      <c r="SLS4" s="41"/>
      <c r="SLT4" s="41"/>
      <c r="SLU4" s="41"/>
      <c r="SLV4" s="41"/>
      <c r="SLW4" s="41"/>
      <c r="SLX4" s="41"/>
      <c r="SLY4" s="41"/>
      <c r="SLZ4" s="41"/>
      <c r="SMA4" s="41"/>
      <c r="SMB4" s="41"/>
      <c r="SMC4" s="41"/>
      <c r="SMD4" s="41"/>
      <c r="SME4" s="41"/>
      <c r="SMF4" s="41"/>
      <c r="SMG4" s="41"/>
      <c r="SMH4" s="41"/>
      <c r="SMI4" s="41"/>
      <c r="SMJ4" s="41"/>
      <c r="SMK4" s="41"/>
      <c r="SML4" s="41"/>
      <c r="SMM4" s="41"/>
      <c r="SMN4" s="41"/>
      <c r="SMO4" s="41"/>
      <c r="SMP4" s="41"/>
      <c r="SMQ4" s="41"/>
      <c r="SMR4" s="41"/>
      <c r="SMS4" s="41"/>
      <c r="SMT4" s="41"/>
      <c r="SMU4" s="41"/>
      <c r="SMV4" s="41"/>
      <c r="SMW4" s="41"/>
      <c r="SMX4" s="41"/>
      <c r="SMY4" s="41"/>
      <c r="SMZ4" s="41"/>
      <c r="SNA4" s="41"/>
      <c r="SNB4" s="41"/>
      <c r="SNC4" s="41"/>
      <c r="SND4" s="41"/>
      <c r="SNE4" s="41"/>
      <c r="SNF4" s="41"/>
      <c r="SNG4" s="41"/>
      <c r="SNH4" s="41"/>
      <c r="SNI4" s="41"/>
      <c r="SNJ4" s="41"/>
      <c r="SNK4" s="41"/>
      <c r="SNL4" s="41"/>
      <c r="SNM4" s="41"/>
      <c r="SNN4" s="41"/>
      <c r="SNO4" s="41"/>
      <c r="SNP4" s="41"/>
      <c r="SNQ4" s="41"/>
      <c r="SNR4" s="41"/>
      <c r="SNS4" s="41"/>
      <c r="SNT4" s="41"/>
      <c r="SNU4" s="41"/>
      <c r="SNV4" s="41"/>
      <c r="SNW4" s="41"/>
      <c r="SNX4" s="41"/>
      <c r="SNY4" s="41"/>
      <c r="SNZ4" s="41"/>
      <c r="SOA4" s="41"/>
      <c r="SOB4" s="41"/>
      <c r="SOC4" s="41"/>
      <c r="SOD4" s="41"/>
      <c r="SOE4" s="41"/>
      <c r="SOF4" s="41"/>
      <c r="SOG4" s="41"/>
      <c r="SOH4" s="41"/>
      <c r="SOI4" s="41"/>
      <c r="SOJ4" s="41"/>
      <c r="SOK4" s="41"/>
      <c r="SOL4" s="41"/>
      <c r="SOM4" s="41"/>
      <c r="SON4" s="41"/>
      <c r="SOO4" s="41"/>
      <c r="SOP4" s="41"/>
      <c r="SOQ4" s="41"/>
      <c r="SOR4" s="41"/>
      <c r="SOS4" s="41"/>
      <c r="SOT4" s="41"/>
      <c r="SOU4" s="41"/>
      <c r="SOV4" s="41"/>
      <c r="SOW4" s="41"/>
      <c r="SOX4" s="41"/>
      <c r="SOY4" s="41"/>
      <c r="SOZ4" s="41"/>
      <c r="SPA4" s="41"/>
      <c r="SPB4" s="41"/>
      <c r="SPC4" s="41"/>
      <c r="SPD4" s="41"/>
      <c r="SPE4" s="41"/>
      <c r="SPF4" s="41"/>
      <c r="SPG4" s="41"/>
      <c r="SPH4" s="41"/>
      <c r="SPI4" s="41"/>
      <c r="SPJ4" s="41"/>
      <c r="SPK4" s="41"/>
      <c r="SPL4" s="41"/>
      <c r="SPM4" s="41"/>
      <c r="SPN4" s="41"/>
      <c r="SPO4" s="41"/>
      <c r="SPP4" s="41"/>
      <c r="SPQ4" s="41"/>
      <c r="SPR4" s="41"/>
      <c r="SPS4" s="41"/>
      <c r="SPT4" s="41"/>
      <c r="SPU4" s="41"/>
      <c r="SPV4" s="41"/>
      <c r="SPW4" s="41"/>
      <c r="SPX4" s="41"/>
      <c r="SPY4" s="41"/>
      <c r="SPZ4" s="41"/>
      <c r="SQA4" s="41"/>
      <c r="SQB4" s="41"/>
      <c r="SQC4" s="41"/>
      <c r="SQD4" s="41"/>
      <c r="SQE4" s="41"/>
      <c r="SQF4" s="41"/>
      <c r="SQG4" s="41"/>
      <c r="SQH4" s="41"/>
      <c r="SQI4" s="41"/>
      <c r="SQJ4" s="41"/>
      <c r="SQK4" s="41"/>
      <c r="SQL4" s="41"/>
      <c r="SQM4" s="41"/>
      <c r="SQN4" s="41"/>
      <c r="SQO4" s="41"/>
      <c r="SQP4" s="41"/>
      <c r="SQQ4" s="41"/>
      <c r="SQR4" s="41"/>
      <c r="SQS4" s="41"/>
      <c r="SQT4" s="41"/>
      <c r="SQU4" s="41"/>
      <c r="SQV4" s="41"/>
      <c r="SQW4" s="41"/>
      <c r="SQX4" s="41"/>
      <c r="SQY4" s="41"/>
      <c r="SQZ4" s="41"/>
      <c r="SRA4" s="41"/>
      <c r="SRB4" s="41"/>
      <c r="SRC4" s="41"/>
      <c r="SRD4" s="41"/>
      <c r="SRE4" s="41"/>
      <c r="SRF4" s="41"/>
      <c r="SRG4" s="41"/>
      <c r="SRH4" s="41"/>
      <c r="SRI4" s="41"/>
      <c r="SRJ4" s="41"/>
      <c r="SRK4" s="41"/>
      <c r="SRL4" s="41"/>
      <c r="SRM4" s="41"/>
      <c r="SRN4" s="41"/>
      <c r="SRO4" s="41"/>
      <c r="SRP4" s="41"/>
      <c r="SRQ4" s="41"/>
      <c r="SRR4" s="41"/>
      <c r="SRS4" s="41"/>
      <c r="SRT4" s="41"/>
      <c r="SRU4" s="41"/>
      <c r="SRV4" s="41"/>
      <c r="SRW4" s="41"/>
      <c r="SRX4" s="41"/>
      <c r="SRY4" s="41"/>
      <c r="SRZ4" s="41"/>
      <c r="SSA4" s="41"/>
      <c r="SSB4" s="41"/>
      <c r="SSC4" s="41"/>
      <c r="SSD4" s="41"/>
      <c r="SSE4" s="41"/>
      <c r="SSF4" s="41"/>
      <c r="SSG4" s="41"/>
      <c r="SSH4" s="41"/>
      <c r="SSI4" s="41"/>
      <c r="SSJ4" s="41"/>
      <c r="SSK4" s="41"/>
      <c r="SSL4" s="41"/>
      <c r="SSM4" s="41"/>
      <c r="SSN4" s="41"/>
      <c r="SSO4" s="41"/>
      <c r="SSP4" s="41"/>
      <c r="SSQ4" s="41"/>
      <c r="SSR4" s="41"/>
      <c r="SSS4" s="41"/>
      <c r="SST4" s="41"/>
      <c r="SSU4" s="41"/>
      <c r="SSV4" s="41"/>
      <c r="SSW4" s="41"/>
      <c r="SSX4" s="41"/>
      <c r="SSY4" s="41"/>
      <c r="SSZ4" s="41"/>
      <c r="STA4" s="41"/>
      <c r="STB4" s="41"/>
      <c r="STC4" s="41"/>
      <c r="STD4" s="41"/>
      <c r="STE4" s="41"/>
      <c r="STF4" s="41"/>
      <c r="STG4" s="41"/>
      <c r="STH4" s="41"/>
      <c r="STI4" s="41"/>
      <c r="STJ4" s="41"/>
      <c r="STK4" s="41"/>
      <c r="STL4" s="41"/>
      <c r="STM4" s="41"/>
      <c r="STN4" s="41"/>
      <c r="STO4" s="41"/>
      <c r="STP4" s="41"/>
      <c r="STQ4" s="41"/>
      <c r="STR4" s="41"/>
      <c r="STS4" s="41"/>
      <c r="STT4" s="41"/>
      <c r="STU4" s="41"/>
      <c r="STV4" s="41"/>
      <c r="STW4" s="41"/>
      <c r="STX4" s="41"/>
      <c r="STY4" s="41"/>
      <c r="STZ4" s="41"/>
      <c r="SUA4" s="41"/>
      <c r="SUB4" s="41"/>
      <c r="SUC4" s="41"/>
      <c r="SUD4" s="41"/>
      <c r="SUE4" s="41"/>
      <c r="SUF4" s="41"/>
      <c r="SUG4" s="41"/>
      <c r="SUH4" s="41"/>
      <c r="SUI4" s="41"/>
      <c r="SUJ4" s="41"/>
      <c r="SUK4" s="41"/>
      <c r="SUL4" s="41"/>
      <c r="SUM4" s="41"/>
      <c r="SUN4" s="41"/>
      <c r="SUO4" s="41"/>
      <c r="SUP4" s="41"/>
      <c r="SUQ4" s="41"/>
      <c r="SUR4" s="41"/>
      <c r="SUS4" s="41"/>
      <c r="SUT4" s="41"/>
      <c r="SUU4" s="41"/>
      <c r="SUV4" s="41"/>
      <c r="SUW4" s="41"/>
      <c r="SUX4" s="41"/>
      <c r="SUY4" s="41"/>
      <c r="SUZ4" s="41"/>
      <c r="SVA4" s="41"/>
      <c r="SVB4" s="41"/>
      <c r="SVC4" s="41"/>
      <c r="SVD4" s="41"/>
      <c r="SVE4" s="41"/>
      <c r="SVF4" s="41"/>
      <c r="SVG4" s="41"/>
      <c r="SVH4" s="41"/>
      <c r="SVI4" s="41"/>
      <c r="SVJ4" s="41"/>
      <c r="SVK4" s="41"/>
      <c r="SVL4" s="41"/>
      <c r="SVM4" s="41"/>
      <c r="SVN4" s="41"/>
      <c r="SVO4" s="41"/>
      <c r="SVP4" s="41"/>
      <c r="SVQ4" s="41"/>
      <c r="SVR4" s="41"/>
      <c r="SVS4" s="41"/>
      <c r="SVT4" s="41"/>
      <c r="SVU4" s="41"/>
      <c r="SVV4" s="41"/>
      <c r="SVW4" s="41"/>
      <c r="SVX4" s="41"/>
      <c r="SVY4" s="41"/>
      <c r="SVZ4" s="41"/>
      <c r="SWA4" s="41"/>
      <c r="SWB4" s="41"/>
      <c r="SWC4" s="41"/>
      <c r="SWD4" s="41"/>
      <c r="SWE4" s="41"/>
      <c r="SWF4" s="41"/>
      <c r="SWG4" s="41"/>
      <c r="SWH4" s="41"/>
      <c r="SWI4" s="41"/>
      <c r="SWJ4" s="41"/>
      <c r="SWK4" s="41"/>
      <c r="SWL4" s="41"/>
      <c r="SWM4" s="41"/>
      <c r="SWN4" s="41"/>
      <c r="SWO4" s="41"/>
      <c r="SWP4" s="41"/>
      <c r="SWQ4" s="41"/>
      <c r="SWR4" s="41"/>
      <c r="SWS4" s="41"/>
      <c r="SWT4" s="41"/>
      <c r="SWU4" s="41"/>
      <c r="SWV4" s="41"/>
      <c r="SWW4" s="41"/>
      <c r="SWX4" s="41"/>
      <c r="SWY4" s="41"/>
      <c r="SWZ4" s="41"/>
      <c r="SXA4" s="41"/>
      <c r="SXB4" s="41"/>
      <c r="SXC4" s="41"/>
      <c r="SXD4" s="41"/>
      <c r="SXE4" s="41"/>
      <c r="SXF4" s="41"/>
      <c r="SXG4" s="41"/>
      <c r="SXH4" s="41"/>
      <c r="SXI4" s="41"/>
      <c r="SXJ4" s="41"/>
      <c r="SXK4" s="41"/>
      <c r="SXL4" s="41"/>
      <c r="SXM4" s="41"/>
      <c r="SXN4" s="41"/>
      <c r="SXO4" s="41"/>
      <c r="SXP4" s="41"/>
      <c r="SXQ4" s="41"/>
      <c r="SXR4" s="41"/>
      <c r="SXS4" s="41"/>
      <c r="SXT4" s="41"/>
      <c r="SXU4" s="41"/>
      <c r="SXV4" s="41"/>
      <c r="SXW4" s="41"/>
      <c r="SXX4" s="41"/>
      <c r="SXY4" s="41"/>
      <c r="SXZ4" s="41"/>
      <c r="SYA4" s="41"/>
      <c r="SYB4" s="41"/>
      <c r="SYC4" s="41"/>
      <c r="SYD4" s="41"/>
      <c r="SYE4" s="41"/>
      <c r="SYF4" s="41"/>
      <c r="SYG4" s="41"/>
      <c r="SYH4" s="41"/>
      <c r="SYI4" s="41"/>
      <c r="SYJ4" s="41"/>
      <c r="SYK4" s="41"/>
      <c r="SYL4" s="41"/>
      <c r="SYM4" s="41"/>
      <c r="SYN4" s="41"/>
      <c r="SYO4" s="41"/>
      <c r="SYP4" s="41"/>
      <c r="SYQ4" s="41"/>
      <c r="SYR4" s="41"/>
      <c r="SYS4" s="41"/>
      <c r="SYT4" s="41"/>
      <c r="SYU4" s="41"/>
      <c r="SYV4" s="41"/>
      <c r="SYW4" s="41"/>
      <c r="SYX4" s="41"/>
      <c r="SYY4" s="41"/>
      <c r="SYZ4" s="41"/>
      <c r="SZA4" s="41"/>
      <c r="SZB4" s="41"/>
      <c r="SZC4" s="41"/>
      <c r="SZD4" s="41"/>
      <c r="SZE4" s="41"/>
      <c r="SZF4" s="41"/>
      <c r="SZG4" s="41"/>
      <c r="SZH4" s="41"/>
      <c r="SZI4" s="41"/>
      <c r="SZJ4" s="41"/>
      <c r="SZK4" s="41"/>
      <c r="SZL4" s="41"/>
      <c r="SZM4" s="41"/>
      <c r="SZN4" s="41"/>
      <c r="SZO4" s="41"/>
      <c r="SZP4" s="41"/>
      <c r="SZQ4" s="41"/>
      <c r="SZR4" s="41"/>
      <c r="SZS4" s="41"/>
      <c r="SZT4" s="41"/>
      <c r="SZU4" s="41"/>
      <c r="SZV4" s="41"/>
      <c r="SZW4" s="41"/>
      <c r="SZX4" s="41"/>
      <c r="SZY4" s="41"/>
      <c r="SZZ4" s="41"/>
      <c r="TAA4" s="41"/>
      <c r="TAB4" s="41"/>
      <c r="TAC4" s="41"/>
      <c r="TAD4" s="41"/>
      <c r="TAE4" s="41"/>
      <c r="TAF4" s="41"/>
      <c r="TAG4" s="41"/>
      <c r="TAH4" s="41"/>
      <c r="TAI4" s="41"/>
      <c r="TAJ4" s="41"/>
      <c r="TAK4" s="41"/>
      <c r="TAL4" s="41"/>
      <c r="TAM4" s="41"/>
      <c r="TAN4" s="41"/>
      <c r="TAO4" s="41"/>
      <c r="TAP4" s="41"/>
      <c r="TAQ4" s="41"/>
      <c r="TAR4" s="41"/>
      <c r="TAS4" s="41"/>
      <c r="TAT4" s="41"/>
      <c r="TAU4" s="41"/>
      <c r="TAV4" s="41"/>
      <c r="TAW4" s="41"/>
      <c r="TAX4" s="41"/>
      <c r="TAY4" s="41"/>
      <c r="TAZ4" s="41"/>
      <c r="TBA4" s="41"/>
      <c r="TBB4" s="41"/>
      <c r="TBC4" s="41"/>
      <c r="TBD4" s="41"/>
      <c r="TBE4" s="41"/>
      <c r="TBF4" s="41"/>
      <c r="TBG4" s="41"/>
      <c r="TBH4" s="41"/>
      <c r="TBI4" s="41"/>
      <c r="TBJ4" s="41"/>
      <c r="TBK4" s="41"/>
      <c r="TBL4" s="41"/>
      <c r="TBM4" s="41"/>
      <c r="TBN4" s="41"/>
      <c r="TBO4" s="41"/>
      <c r="TBP4" s="41"/>
      <c r="TBQ4" s="41"/>
      <c r="TBR4" s="41"/>
      <c r="TBS4" s="41"/>
      <c r="TBT4" s="41"/>
      <c r="TBU4" s="41"/>
      <c r="TBV4" s="41"/>
      <c r="TBW4" s="41"/>
      <c r="TBX4" s="41"/>
      <c r="TBY4" s="41"/>
      <c r="TBZ4" s="41"/>
      <c r="TCA4" s="41"/>
      <c r="TCB4" s="41"/>
      <c r="TCC4" s="41"/>
      <c r="TCD4" s="41"/>
      <c r="TCE4" s="41"/>
      <c r="TCF4" s="41"/>
      <c r="TCG4" s="41"/>
      <c r="TCH4" s="41"/>
      <c r="TCI4" s="41"/>
      <c r="TCJ4" s="41"/>
      <c r="TCK4" s="41"/>
      <c r="TCL4" s="41"/>
      <c r="TCM4" s="41"/>
      <c r="TCN4" s="41"/>
      <c r="TCO4" s="41"/>
      <c r="TCP4" s="41"/>
      <c r="TCQ4" s="41"/>
      <c r="TCR4" s="41"/>
      <c r="TCS4" s="41"/>
      <c r="TCT4" s="41"/>
      <c r="TCU4" s="41"/>
      <c r="TCV4" s="41"/>
      <c r="TCW4" s="41"/>
      <c r="TCX4" s="41"/>
      <c r="TCY4" s="41"/>
      <c r="TCZ4" s="41"/>
      <c r="TDA4" s="41"/>
      <c r="TDB4" s="41"/>
      <c r="TDC4" s="41"/>
      <c r="TDD4" s="41"/>
      <c r="TDE4" s="41"/>
      <c r="TDF4" s="41"/>
      <c r="TDG4" s="41"/>
      <c r="TDH4" s="41"/>
      <c r="TDI4" s="41"/>
      <c r="TDJ4" s="41"/>
      <c r="TDK4" s="41"/>
      <c r="TDL4" s="41"/>
      <c r="TDM4" s="41"/>
      <c r="TDN4" s="41"/>
      <c r="TDO4" s="41"/>
      <c r="TDP4" s="41"/>
      <c r="TDQ4" s="41"/>
      <c r="TDR4" s="41"/>
      <c r="TDS4" s="41"/>
      <c r="TDT4" s="41"/>
      <c r="TDU4" s="41"/>
      <c r="TDV4" s="41"/>
      <c r="TDW4" s="41"/>
      <c r="TDX4" s="41"/>
      <c r="TDY4" s="41"/>
      <c r="TDZ4" s="41"/>
      <c r="TEA4" s="41"/>
      <c r="TEB4" s="41"/>
      <c r="TEC4" s="41"/>
      <c r="TED4" s="41"/>
      <c r="TEE4" s="41"/>
      <c r="TEF4" s="41"/>
      <c r="TEG4" s="41"/>
      <c r="TEH4" s="41"/>
      <c r="TEI4" s="41"/>
      <c r="TEJ4" s="41"/>
      <c r="TEK4" s="41"/>
      <c r="TEL4" s="41"/>
      <c r="TEM4" s="41"/>
      <c r="TEN4" s="41"/>
      <c r="TEO4" s="41"/>
      <c r="TEP4" s="41"/>
      <c r="TEQ4" s="41"/>
      <c r="TER4" s="41"/>
      <c r="TES4" s="41"/>
      <c r="TET4" s="41"/>
      <c r="TEU4" s="41"/>
      <c r="TEV4" s="41"/>
      <c r="TEW4" s="41"/>
      <c r="TEX4" s="41"/>
      <c r="TEY4" s="41"/>
      <c r="TEZ4" s="41"/>
      <c r="TFA4" s="41"/>
      <c r="TFB4" s="41"/>
      <c r="TFC4" s="41"/>
      <c r="TFD4" s="41"/>
      <c r="TFE4" s="41"/>
      <c r="TFF4" s="41"/>
      <c r="TFG4" s="41"/>
      <c r="TFH4" s="41"/>
      <c r="TFI4" s="41"/>
      <c r="TFJ4" s="41"/>
      <c r="TFK4" s="41"/>
      <c r="TFL4" s="41"/>
      <c r="TFM4" s="41"/>
      <c r="TFN4" s="41"/>
      <c r="TFO4" s="41"/>
      <c r="TFP4" s="41"/>
      <c r="TFQ4" s="41"/>
      <c r="TFR4" s="41"/>
      <c r="TFS4" s="41"/>
      <c r="TFT4" s="41"/>
      <c r="TFU4" s="41"/>
      <c r="TFV4" s="41"/>
      <c r="TFW4" s="41"/>
      <c r="TFX4" s="41"/>
      <c r="TFY4" s="41"/>
      <c r="TFZ4" s="41"/>
      <c r="TGA4" s="41"/>
      <c r="TGB4" s="41"/>
      <c r="TGC4" s="41"/>
      <c r="TGD4" s="41"/>
      <c r="TGE4" s="41"/>
      <c r="TGF4" s="41"/>
      <c r="TGG4" s="41"/>
      <c r="TGH4" s="41"/>
      <c r="TGI4" s="41"/>
      <c r="TGJ4" s="41"/>
      <c r="TGK4" s="41"/>
      <c r="TGL4" s="41"/>
      <c r="TGM4" s="41"/>
      <c r="TGN4" s="41"/>
      <c r="TGO4" s="41"/>
      <c r="TGP4" s="41"/>
      <c r="TGQ4" s="41"/>
      <c r="TGR4" s="41"/>
      <c r="TGS4" s="41"/>
      <c r="TGT4" s="41"/>
      <c r="TGU4" s="41"/>
      <c r="TGV4" s="41"/>
      <c r="TGW4" s="41"/>
      <c r="TGX4" s="41"/>
      <c r="TGY4" s="41"/>
      <c r="TGZ4" s="41"/>
      <c r="THA4" s="41"/>
      <c r="THB4" s="41"/>
      <c r="THC4" s="41"/>
      <c r="THD4" s="41"/>
      <c r="THE4" s="41"/>
      <c r="THF4" s="41"/>
      <c r="THG4" s="41"/>
      <c r="THH4" s="41"/>
      <c r="THI4" s="41"/>
      <c r="THJ4" s="41"/>
      <c r="THK4" s="41"/>
      <c r="THL4" s="41"/>
      <c r="THM4" s="41"/>
      <c r="THN4" s="41"/>
      <c r="THO4" s="41"/>
      <c r="THP4" s="41"/>
      <c r="THQ4" s="41"/>
      <c r="THR4" s="41"/>
      <c r="THS4" s="41"/>
      <c r="THT4" s="41"/>
      <c r="THU4" s="41"/>
      <c r="THV4" s="41"/>
      <c r="THW4" s="41"/>
      <c r="THX4" s="41"/>
      <c r="THY4" s="41"/>
      <c r="THZ4" s="41"/>
      <c r="TIA4" s="41"/>
      <c r="TIB4" s="41"/>
      <c r="TIC4" s="41"/>
      <c r="TID4" s="41"/>
      <c r="TIE4" s="41"/>
      <c r="TIF4" s="41"/>
      <c r="TIG4" s="41"/>
      <c r="TIH4" s="41"/>
      <c r="TII4" s="41"/>
      <c r="TIJ4" s="41"/>
      <c r="TIK4" s="41"/>
      <c r="TIL4" s="41"/>
      <c r="TIM4" s="41"/>
      <c r="TIN4" s="41"/>
      <c r="TIO4" s="41"/>
      <c r="TIP4" s="41"/>
      <c r="TIQ4" s="41"/>
      <c r="TIR4" s="41"/>
      <c r="TIS4" s="41"/>
      <c r="TIT4" s="41"/>
      <c r="TIU4" s="41"/>
      <c r="TIV4" s="41"/>
      <c r="TIW4" s="41"/>
      <c r="TIX4" s="41"/>
      <c r="TIY4" s="41"/>
      <c r="TIZ4" s="41"/>
      <c r="TJA4" s="41"/>
      <c r="TJB4" s="41"/>
      <c r="TJC4" s="41"/>
      <c r="TJD4" s="41"/>
      <c r="TJE4" s="41"/>
      <c r="TJF4" s="41"/>
      <c r="TJG4" s="41"/>
      <c r="TJH4" s="41"/>
      <c r="TJI4" s="41"/>
      <c r="TJJ4" s="41"/>
      <c r="TJK4" s="41"/>
      <c r="TJL4" s="41"/>
      <c r="TJM4" s="41"/>
      <c r="TJN4" s="41"/>
      <c r="TJO4" s="41"/>
      <c r="TJP4" s="41"/>
      <c r="TJQ4" s="41"/>
      <c r="TJR4" s="41"/>
      <c r="TJS4" s="41"/>
      <c r="TJT4" s="41"/>
      <c r="TJU4" s="41"/>
      <c r="TJV4" s="41"/>
      <c r="TJW4" s="41"/>
      <c r="TJX4" s="41"/>
      <c r="TJY4" s="41"/>
      <c r="TJZ4" s="41"/>
      <c r="TKA4" s="41"/>
      <c r="TKB4" s="41"/>
      <c r="TKC4" s="41"/>
      <c r="TKD4" s="41"/>
      <c r="TKE4" s="41"/>
      <c r="TKF4" s="41"/>
      <c r="TKG4" s="41"/>
      <c r="TKH4" s="41"/>
      <c r="TKI4" s="41"/>
      <c r="TKJ4" s="41"/>
      <c r="TKK4" s="41"/>
      <c r="TKL4" s="41"/>
      <c r="TKM4" s="41"/>
      <c r="TKN4" s="41"/>
      <c r="TKO4" s="41"/>
      <c r="TKP4" s="41"/>
      <c r="TKQ4" s="41"/>
      <c r="TKR4" s="41"/>
      <c r="TKS4" s="41"/>
      <c r="TKT4" s="41"/>
      <c r="TKU4" s="41"/>
      <c r="TKV4" s="41"/>
      <c r="TKW4" s="41"/>
      <c r="TKX4" s="41"/>
      <c r="TKY4" s="41"/>
      <c r="TKZ4" s="41"/>
      <c r="TLA4" s="41"/>
      <c r="TLB4" s="41"/>
      <c r="TLC4" s="41"/>
      <c r="TLD4" s="41"/>
      <c r="TLE4" s="41"/>
      <c r="TLF4" s="41"/>
      <c r="TLG4" s="41"/>
      <c r="TLH4" s="41"/>
      <c r="TLI4" s="41"/>
      <c r="TLJ4" s="41"/>
      <c r="TLK4" s="41"/>
      <c r="TLL4" s="41"/>
      <c r="TLM4" s="41"/>
      <c r="TLN4" s="41"/>
      <c r="TLO4" s="41"/>
      <c r="TLP4" s="41"/>
      <c r="TLQ4" s="41"/>
      <c r="TLR4" s="41"/>
      <c r="TLS4" s="41"/>
      <c r="TLT4" s="41"/>
      <c r="TLU4" s="41"/>
      <c r="TLV4" s="41"/>
      <c r="TLW4" s="41"/>
      <c r="TLX4" s="41"/>
      <c r="TLY4" s="41"/>
      <c r="TLZ4" s="41"/>
      <c r="TMA4" s="41"/>
      <c r="TMB4" s="41"/>
      <c r="TMC4" s="41"/>
      <c r="TMD4" s="41"/>
      <c r="TME4" s="41"/>
      <c r="TMF4" s="41"/>
      <c r="TMG4" s="41"/>
      <c r="TMH4" s="41"/>
      <c r="TMI4" s="41"/>
      <c r="TMJ4" s="41"/>
      <c r="TMK4" s="41"/>
      <c r="TML4" s="41"/>
      <c r="TMM4" s="41"/>
      <c r="TMN4" s="41"/>
      <c r="TMO4" s="41"/>
      <c r="TMP4" s="41"/>
      <c r="TMQ4" s="41"/>
      <c r="TMR4" s="41"/>
      <c r="TMS4" s="41"/>
      <c r="TMT4" s="41"/>
      <c r="TMU4" s="41"/>
      <c r="TMV4" s="41"/>
      <c r="TMW4" s="41"/>
      <c r="TMX4" s="41"/>
      <c r="TMY4" s="41"/>
      <c r="TMZ4" s="41"/>
      <c r="TNA4" s="41"/>
      <c r="TNB4" s="41"/>
      <c r="TNC4" s="41"/>
      <c r="TND4" s="41"/>
      <c r="TNE4" s="41"/>
      <c r="TNF4" s="41"/>
      <c r="TNG4" s="41"/>
      <c r="TNH4" s="41"/>
      <c r="TNI4" s="41"/>
      <c r="TNJ4" s="41"/>
      <c r="TNK4" s="41"/>
      <c r="TNL4" s="41"/>
      <c r="TNM4" s="41"/>
      <c r="TNN4" s="41"/>
      <c r="TNO4" s="41"/>
      <c r="TNP4" s="41"/>
      <c r="TNQ4" s="41"/>
      <c r="TNR4" s="41"/>
      <c r="TNS4" s="41"/>
      <c r="TNT4" s="41"/>
      <c r="TNU4" s="41"/>
      <c r="TNV4" s="41"/>
      <c r="TNW4" s="41"/>
      <c r="TNX4" s="41"/>
      <c r="TNY4" s="41"/>
      <c r="TNZ4" s="41"/>
      <c r="TOA4" s="41"/>
      <c r="TOB4" s="41"/>
      <c r="TOC4" s="41"/>
      <c r="TOD4" s="41"/>
      <c r="TOE4" s="41"/>
      <c r="TOF4" s="41"/>
      <c r="TOG4" s="41"/>
      <c r="TOH4" s="41"/>
      <c r="TOI4" s="41"/>
      <c r="TOJ4" s="41"/>
      <c r="TOK4" s="41"/>
      <c r="TOL4" s="41"/>
      <c r="TOM4" s="41"/>
      <c r="TON4" s="41"/>
      <c r="TOO4" s="41"/>
      <c r="TOP4" s="41"/>
      <c r="TOQ4" s="41"/>
      <c r="TOR4" s="41"/>
      <c r="TOS4" s="41"/>
      <c r="TOT4" s="41"/>
      <c r="TOU4" s="41"/>
      <c r="TOV4" s="41"/>
      <c r="TOW4" s="41"/>
      <c r="TOX4" s="41"/>
      <c r="TOY4" s="41"/>
      <c r="TOZ4" s="41"/>
      <c r="TPA4" s="41"/>
      <c r="TPB4" s="41"/>
      <c r="TPC4" s="41"/>
      <c r="TPD4" s="41"/>
      <c r="TPE4" s="41"/>
      <c r="TPF4" s="41"/>
      <c r="TPG4" s="41"/>
      <c r="TPH4" s="41"/>
      <c r="TPI4" s="41"/>
      <c r="TPJ4" s="41"/>
      <c r="TPK4" s="41"/>
      <c r="TPL4" s="41"/>
      <c r="TPM4" s="41"/>
      <c r="TPN4" s="41"/>
      <c r="TPO4" s="41"/>
      <c r="TPP4" s="41"/>
      <c r="TPQ4" s="41"/>
      <c r="TPR4" s="41"/>
      <c r="TPS4" s="41"/>
      <c r="TPT4" s="41"/>
      <c r="TPU4" s="41"/>
      <c r="TPV4" s="41"/>
      <c r="TPW4" s="41"/>
      <c r="TPX4" s="41"/>
      <c r="TPY4" s="41"/>
      <c r="TPZ4" s="41"/>
      <c r="TQA4" s="41"/>
      <c r="TQB4" s="41"/>
      <c r="TQC4" s="41"/>
      <c r="TQD4" s="41"/>
      <c r="TQE4" s="41"/>
      <c r="TQF4" s="41"/>
      <c r="TQG4" s="41"/>
      <c r="TQH4" s="41"/>
      <c r="TQI4" s="41"/>
      <c r="TQJ4" s="41"/>
      <c r="TQK4" s="41"/>
      <c r="TQL4" s="41"/>
      <c r="TQM4" s="41"/>
      <c r="TQN4" s="41"/>
      <c r="TQO4" s="41"/>
      <c r="TQP4" s="41"/>
      <c r="TQQ4" s="41"/>
      <c r="TQR4" s="41"/>
      <c r="TQS4" s="41"/>
      <c r="TQT4" s="41"/>
      <c r="TQU4" s="41"/>
      <c r="TQV4" s="41"/>
      <c r="TQW4" s="41"/>
      <c r="TQX4" s="41"/>
      <c r="TQY4" s="41"/>
      <c r="TQZ4" s="41"/>
      <c r="TRA4" s="41"/>
      <c r="TRB4" s="41"/>
      <c r="TRC4" s="41"/>
      <c r="TRD4" s="41"/>
      <c r="TRE4" s="41"/>
      <c r="TRF4" s="41"/>
      <c r="TRG4" s="41"/>
      <c r="TRH4" s="41"/>
      <c r="TRI4" s="41"/>
      <c r="TRJ4" s="41"/>
      <c r="TRK4" s="41"/>
      <c r="TRL4" s="41"/>
      <c r="TRM4" s="41"/>
      <c r="TRN4" s="41"/>
      <c r="TRO4" s="41"/>
      <c r="TRP4" s="41"/>
      <c r="TRQ4" s="41"/>
      <c r="TRR4" s="41"/>
      <c r="TRS4" s="41"/>
      <c r="TRT4" s="41"/>
      <c r="TRU4" s="41"/>
      <c r="TRV4" s="41"/>
      <c r="TRW4" s="41"/>
      <c r="TRX4" s="41"/>
      <c r="TRY4" s="41"/>
      <c r="TRZ4" s="41"/>
      <c r="TSA4" s="41"/>
      <c r="TSB4" s="41"/>
      <c r="TSC4" s="41"/>
      <c r="TSD4" s="41"/>
      <c r="TSE4" s="41"/>
      <c r="TSF4" s="41"/>
      <c r="TSG4" s="41"/>
      <c r="TSH4" s="41"/>
      <c r="TSI4" s="41"/>
      <c r="TSJ4" s="41"/>
      <c r="TSK4" s="41"/>
      <c r="TSL4" s="41"/>
      <c r="TSM4" s="41"/>
      <c r="TSN4" s="41"/>
      <c r="TSO4" s="41"/>
      <c r="TSP4" s="41"/>
      <c r="TSQ4" s="41"/>
      <c r="TSR4" s="41"/>
      <c r="TSS4" s="41"/>
      <c r="TST4" s="41"/>
      <c r="TSU4" s="41"/>
      <c r="TSV4" s="41"/>
      <c r="TSW4" s="41"/>
      <c r="TSX4" s="41"/>
      <c r="TSY4" s="41"/>
      <c r="TSZ4" s="41"/>
      <c r="TTA4" s="41"/>
      <c r="TTB4" s="41"/>
      <c r="TTC4" s="41"/>
      <c r="TTD4" s="41"/>
      <c r="TTE4" s="41"/>
      <c r="TTF4" s="41"/>
      <c r="TTG4" s="41"/>
      <c r="TTH4" s="41"/>
      <c r="TTI4" s="41"/>
      <c r="TTJ4" s="41"/>
      <c r="TTK4" s="41"/>
      <c r="TTL4" s="41"/>
      <c r="TTM4" s="41"/>
      <c r="TTN4" s="41"/>
      <c r="TTO4" s="41"/>
      <c r="TTP4" s="41"/>
      <c r="TTQ4" s="41"/>
      <c r="TTR4" s="41"/>
      <c r="TTS4" s="41"/>
      <c r="TTT4" s="41"/>
      <c r="TTU4" s="41"/>
      <c r="TTV4" s="41"/>
      <c r="TTW4" s="41"/>
      <c r="TTX4" s="41"/>
      <c r="TTY4" s="41"/>
      <c r="TTZ4" s="41"/>
      <c r="TUA4" s="41"/>
      <c r="TUB4" s="41"/>
      <c r="TUC4" s="41"/>
      <c r="TUD4" s="41"/>
      <c r="TUE4" s="41"/>
      <c r="TUF4" s="41"/>
      <c r="TUG4" s="41"/>
      <c r="TUH4" s="41"/>
      <c r="TUI4" s="41"/>
      <c r="TUJ4" s="41"/>
      <c r="TUK4" s="41"/>
      <c r="TUL4" s="41"/>
      <c r="TUM4" s="41"/>
      <c r="TUN4" s="41"/>
      <c r="TUO4" s="41"/>
      <c r="TUP4" s="41"/>
      <c r="TUQ4" s="41"/>
      <c r="TUR4" s="41"/>
      <c r="TUS4" s="41"/>
      <c r="TUT4" s="41"/>
      <c r="TUU4" s="41"/>
      <c r="TUV4" s="41"/>
      <c r="TUW4" s="41"/>
      <c r="TUX4" s="41"/>
      <c r="TUY4" s="41"/>
      <c r="TUZ4" s="41"/>
      <c r="TVA4" s="41"/>
      <c r="TVB4" s="41"/>
      <c r="TVC4" s="41"/>
      <c r="TVD4" s="41"/>
      <c r="TVE4" s="41"/>
      <c r="TVF4" s="41"/>
      <c r="TVG4" s="41"/>
      <c r="TVH4" s="41"/>
      <c r="TVI4" s="41"/>
      <c r="TVJ4" s="41"/>
      <c r="TVK4" s="41"/>
      <c r="TVL4" s="41"/>
      <c r="TVM4" s="41"/>
      <c r="TVN4" s="41"/>
      <c r="TVO4" s="41"/>
      <c r="TVP4" s="41"/>
      <c r="TVQ4" s="41"/>
      <c r="TVR4" s="41"/>
      <c r="TVS4" s="41"/>
      <c r="TVT4" s="41"/>
      <c r="TVU4" s="41"/>
      <c r="TVV4" s="41"/>
      <c r="TVW4" s="41"/>
      <c r="TVX4" s="41"/>
      <c r="TVY4" s="41"/>
      <c r="TVZ4" s="41"/>
      <c r="TWA4" s="41"/>
      <c r="TWB4" s="41"/>
      <c r="TWC4" s="41"/>
      <c r="TWD4" s="41"/>
      <c r="TWE4" s="41"/>
      <c r="TWF4" s="41"/>
      <c r="TWG4" s="41"/>
      <c r="TWH4" s="41"/>
      <c r="TWI4" s="41"/>
      <c r="TWJ4" s="41"/>
      <c r="TWK4" s="41"/>
      <c r="TWL4" s="41"/>
      <c r="TWM4" s="41"/>
      <c r="TWN4" s="41"/>
      <c r="TWO4" s="41"/>
      <c r="TWP4" s="41"/>
      <c r="TWQ4" s="41"/>
      <c r="TWR4" s="41"/>
      <c r="TWS4" s="41"/>
      <c r="TWT4" s="41"/>
      <c r="TWU4" s="41"/>
      <c r="TWV4" s="41"/>
      <c r="TWW4" s="41"/>
      <c r="TWX4" s="41"/>
      <c r="TWY4" s="41"/>
      <c r="TWZ4" s="41"/>
      <c r="TXA4" s="41"/>
      <c r="TXB4" s="41"/>
      <c r="TXC4" s="41"/>
      <c r="TXD4" s="41"/>
      <c r="TXE4" s="41"/>
      <c r="TXF4" s="41"/>
      <c r="TXG4" s="41"/>
      <c r="TXH4" s="41"/>
      <c r="TXI4" s="41"/>
      <c r="TXJ4" s="41"/>
      <c r="TXK4" s="41"/>
      <c r="TXL4" s="41"/>
      <c r="TXM4" s="41"/>
      <c r="TXN4" s="41"/>
      <c r="TXO4" s="41"/>
      <c r="TXP4" s="41"/>
      <c r="TXQ4" s="41"/>
      <c r="TXR4" s="41"/>
      <c r="TXS4" s="41"/>
      <c r="TXT4" s="41"/>
      <c r="TXU4" s="41"/>
      <c r="TXV4" s="41"/>
      <c r="TXW4" s="41"/>
      <c r="TXX4" s="41"/>
      <c r="TXY4" s="41"/>
      <c r="TXZ4" s="41"/>
      <c r="TYA4" s="41"/>
      <c r="TYB4" s="41"/>
      <c r="TYC4" s="41"/>
      <c r="TYD4" s="41"/>
      <c r="TYE4" s="41"/>
      <c r="TYF4" s="41"/>
      <c r="TYG4" s="41"/>
      <c r="TYH4" s="41"/>
      <c r="TYI4" s="41"/>
      <c r="TYJ4" s="41"/>
      <c r="TYK4" s="41"/>
      <c r="TYL4" s="41"/>
      <c r="TYM4" s="41"/>
      <c r="TYN4" s="41"/>
      <c r="TYO4" s="41"/>
      <c r="TYP4" s="41"/>
      <c r="TYQ4" s="41"/>
      <c r="TYR4" s="41"/>
      <c r="TYS4" s="41"/>
      <c r="TYT4" s="41"/>
      <c r="TYU4" s="41"/>
      <c r="TYV4" s="41"/>
      <c r="TYW4" s="41"/>
      <c r="TYX4" s="41"/>
      <c r="TYY4" s="41"/>
      <c r="TYZ4" s="41"/>
      <c r="TZA4" s="41"/>
      <c r="TZB4" s="41"/>
      <c r="TZC4" s="41"/>
      <c r="TZD4" s="41"/>
      <c r="TZE4" s="41"/>
      <c r="TZF4" s="41"/>
      <c r="TZG4" s="41"/>
      <c r="TZH4" s="41"/>
      <c r="TZI4" s="41"/>
      <c r="TZJ4" s="41"/>
      <c r="TZK4" s="41"/>
      <c r="TZL4" s="41"/>
      <c r="TZM4" s="41"/>
      <c r="TZN4" s="41"/>
      <c r="TZO4" s="41"/>
      <c r="TZP4" s="41"/>
      <c r="TZQ4" s="41"/>
      <c r="TZR4" s="41"/>
      <c r="TZS4" s="41"/>
      <c r="TZT4" s="41"/>
      <c r="TZU4" s="41"/>
      <c r="TZV4" s="41"/>
      <c r="TZW4" s="41"/>
      <c r="TZX4" s="41"/>
      <c r="TZY4" s="41"/>
      <c r="TZZ4" s="41"/>
      <c r="UAA4" s="41"/>
      <c r="UAB4" s="41"/>
      <c r="UAC4" s="41"/>
      <c r="UAD4" s="41"/>
      <c r="UAE4" s="41"/>
      <c r="UAF4" s="41"/>
      <c r="UAG4" s="41"/>
      <c r="UAH4" s="41"/>
      <c r="UAI4" s="41"/>
      <c r="UAJ4" s="41"/>
      <c r="UAK4" s="41"/>
      <c r="UAL4" s="41"/>
      <c r="UAM4" s="41"/>
      <c r="UAN4" s="41"/>
      <c r="UAO4" s="41"/>
      <c r="UAP4" s="41"/>
      <c r="UAQ4" s="41"/>
      <c r="UAR4" s="41"/>
      <c r="UAS4" s="41"/>
      <c r="UAT4" s="41"/>
      <c r="UAU4" s="41"/>
      <c r="UAV4" s="41"/>
      <c r="UAW4" s="41"/>
      <c r="UAX4" s="41"/>
      <c r="UAY4" s="41"/>
      <c r="UAZ4" s="41"/>
      <c r="UBA4" s="41"/>
      <c r="UBB4" s="41"/>
      <c r="UBC4" s="41"/>
      <c r="UBD4" s="41"/>
      <c r="UBE4" s="41"/>
      <c r="UBF4" s="41"/>
      <c r="UBG4" s="41"/>
      <c r="UBH4" s="41"/>
      <c r="UBI4" s="41"/>
      <c r="UBJ4" s="41"/>
      <c r="UBK4" s="41"/>
      <c r="UBL4" s="41"/>
      <c r="UBM4" s="41"/>
      <c r="UBN4" s="41"/>
      <c r="UBO4" s="41"/>
      <c r="UBP4" s="41"/>
      <c r="UBQ4" s="41"/>
      <c r="UBR4" s="41"/>
      <c r="UBS4" s="41"/>
      <c r="UBT4" s="41"/>
      <c r="UBU4" s="41"/>
      <c r="UBV4" s="41"/>
      <c r="UBW4" s="41"/>
      <c r="UBX4" s="41"/>
      <c r="UBY4" s="41"/>
      <c r="UBZ4" s="41"/>
      <c r="UCA4" s="41"/>
      <c r="UCB4" s="41"/>
      <c r="UCC4" s="41"/>
      <c r="UCD4" s="41"/>
      <c r="UCE4" s="41"/>
      <c r="UCF4" s="41"/>
      <c r="UCG4" s="41"/>
      <c r="UCH4" s="41"/>
      <c r="UCI4" s="41"/>
      <c r="UCJ4" s="41"/>
      <c r="UCK4" s="41"/>
      <c r="UCL4" s="41"/>
      <c r="UCM4" s="41"/>
      <c r="UCN4" s="41"/>
      <c r="UCO4" s="41"/>
      <c r="UCP4" s="41"/>
      <c r="UCQ4" s="41"/>
      <c r="UCR4" s="41"/>
      <c r="UCS4" s="41"/>
      <c r="UCT4" s="41"/>
      <c r="UCU4" s="41"/>
      <c r="UCV4" s="41"/>
      <c r="UCW4" s="41"/>
      <c r="UCX4" s="41"/>
      <c r="UCY4" s="41"/>
      <c r="UCZ4" s="41"/>
      <c r="UDA4" s="41"/>
      <c r="UDB4" s="41"/>
      <c r="UDC4" s="41"/>
      <c r="UDD4" s="41"/>
      <c r="UDE4" s="41"/>
      <c r="UDF4" s="41"/>
      <c r="UDG4" s="41"/>
      <c r="UDH4" s="41"/>
      <c r="UDI4" s="41"/>
      <c r="UDJ4" s="41"/>
      <c r="UDK4" s="41"/>
      <c r="UDL4" s="41"/>
      <c r="UDM4" s="41"/>
      <c r="UDN4" s="41"/>
      <c r="UDO4" s="41"/>
      <c r="UDP4" s="41"/>
      <c r="UDQ4" s="41"/>
      <c r="UDR4" s="41"/>
      <c r="UDS4" s="41"/>
      <c r="UDT4" s="41"/>
      <c r="UDU4" s="41"/>
      <c r="UDV4" s="41"/>
      <c r="UDW4" s="41"/>
      <c r="UDX4" s="41"/>
      <c r="UDY4" s="41"/>
      <c r="UDZ4" s="41"/>
      <c r="UEA4" s="41"/>
      <c r="UEB4" s="41"/>
      <c r="UEC4" s="41"/>
      <c r="UED4" s="41"/>
      <c r="UEE4" s="41"/>
      <c r="UEF4" s="41"/>
      <c r="UEG4" s="41"/>
      <c r="UEH4" s="41"/>
      <c r="UEI4" s="41"/>
      <c r="UEJ4" s="41"/>
      <c r="UEK4" s="41"/>
      <c r="UEL4" s="41"/>
      <c r="UEM4" s="41"/>
      <c r="UEN4" s="41"/>
      <c r="UEO4" s="41"/>
      <c r="UEP4" s="41"/>
      <c r="UEQ4" s="41"/>
      <c r="UER4" s="41"/>
      <c r="UES4" s="41"/>
      <c r="UET4" s="41"/>
      <c r="UEU4" s="41"/>
      <c r="UEV4" s="41"/>
      <c r="UEW4" s="41"/>
      <c r="UEX4" s="41"/>
      <c r="UEY4" s="41"/>
      <c r="UEZ4" s="41"/>
      <c r="UFA4" s="41"/>
      <c r="UFB4" s="41"/>
      <c r="UFC4" s="41"/>
      <c r="UFD4" s="41"/>
      <c r="UFE4" s="41"/>
      <c r="UFF4" s="41"/>
      <c r="UFG4" s="41"/>
      <c r="UFH4" s="41"/>
      <c r="UFI4" s="41"/>
      <c r="UFJ4" s="41"/>
      <c r="UFK4" s="41"/>
      <c r="UFL4" s="41"/>
      <c r="UFM4" s="41"/>
      <c r="UFN4" s="41"/>
      <c r="UFO4" s="41"/>
      <c r="UFP4" s="41"/>
      <c r="UFQ4" s="41"/>
      <c r="UFR4" s="41"/>
      <c r="UFS4" s="41"/>
      <c r="UFT4" s="41"/>
      <c r="UFU4" s="41"/>
      <c r="UFV4" s="41"/>
      <c r="UFW4" s="41"/>
      <c r="UFX4" s="41"/>
      <c r="UFY4" s="41"/>
      <c r="UFZ4" s="41"/>
      <c r="UGA4" s="41"/>
      <c r="UGB4" s="41"/>
      <c r="UGC4" s="41"/>
      <c r="UGD4" s="41"/>
      <c r="UGE4" s="41"/>
      <c r="UGF4" s="41"/>
      <c r="UGG4" s="41"/>
      <c r="UGH4" s="41"/>
      <c r="UGI4" s="41"/>
      <c r="UGJ4" s="41"/>
      <c r="UGK4" s="41"/>
      <c r="UGL4" s="41"/>
      <c r="UGM4" s="41"/>
      <c r="UGN4" s="41"/>
      <c r="UGO4" s="41"/>
      <c r="UGP4" s="41"/>
      <c r="UGQ4" s="41"/>
      <c r="UGR4" s="41"/>
      <c r="UGS4" s="41"/>
      <c r="UGT4" s="41"/>
      <c r="UGU4" s="41"/>
      <c r="UGV4" s="41"/>
      <c r="UGW4" s="41"/>
      <c r="UGX4" s="41"/>
      <c r="UGY4" s="41"/>
      <c r="UGZ4" s="41"/>
      <c r="UHA4" s="41"/>
      <c r="UHB4" s="41"/>
      <c r="UHC4" s="41"/>
      <c r="UHD4" s="41"/>
      <c r="UHE4" s="41"/>
      <c r="UHF4" s="41"/>
      <c r="UHG4" s="41"/>
      <c r="UHH4" s="41"/>
      <c r="UHI4" s="41"/>
      <c r="UHJ4" s="41"/>
      <c r="UHK4" s="41"/>
      <c r="UHL4" s="41"/>
      <c r="UHM4" s="41"/>
      <c r="UHN4" s="41"/>
      <c r="UHO4" s="41"/>
      <c r="UHP4" s="41"/>
      <c r="UHQ4" s="41"/>
      <c r="UHR4" s="41"/>
      <c r="UHS4" s="41"/>
      <c r="UHT4" s="41"/>
      <c r="UHU4" s="41"/>
      <c r="UHV4" s="41"/>
      <c r="UHW4" s="41"/>
      <c r="UHX4" s="41"/>
      <c r="UHY4" s="41"/>
      <c r="UHZ4" s="41"/>
      <c r="UIA4" s="41"/>
      <c r="UIB4" s="41"/>
      <c r="UIC4" s="41"/>
      <c r="UID4" s="41"/>
      <c r="UIE4" s="41"/>
      <c r="UIF4" s="41"/>
      <c r="UIG4" s="41"/>
      <c r="UIH4" s="41"/>
      <c r="UII4" s="41"/>
      <c r="UIJ4" s="41"/>
      <c r="UIK4" s="41"/>
      <c r="UIL4" s="41"/>
      <c r="UIM4" s="41"/>
      <c r="UIN4" s="41"/>
      <c r="UIO4" s="41"/>
      <c r="UIP4" s="41"/>
      <c r="UIQ4" s="41"/>
      <c r="UIR4" s="41"/>
      <c r="UIS4" s="41"/>
      <c r="UIT4" s="41"/>
      <c r="UIU4" s="41"/>
      <c r="UIV4" s="41"/>
      <c r="UIW4" s="41"/>
      <c r="UIX4" s="41"/>
      <c r="UIY4" s="41"/>
      <c r="UIZ4" s="41"/>
      <c r="UJA4" s="41"/>
      <c r="UJB4" s="41"/>
      <c r="UJC4" s="41"/>
      <c r="UJD4" s="41"/>
      <c r="UJE4" s="41"/>
      <c r="UJF4" s="41"/>
      <c r="UJG4" s="41"/>
      <c r="UJH4" s="41"/>
      <c r="UJI4" s="41"/>
      <c r="UJJ4" s="41"/>
      <c r="UJK4" s="41"/>
      <c r="UJL4" s="41"/>
      <c r="UJM4" s="41"/>
      <c r="UJN4" s="41"/>
      <c r="UJO4" s="41"/>
      <c r="UJP4" s="41"/>
      <c r="UJQ4" s="41"/>
      <c r="UJR4" s="41"/>
      <c r="UJS4" s="41"/>
      <c r="UJT4" s="41"/>
      <c r="UJU4" s="41"/>
      <c r="UJV4" s="41"/>
      <c r="UJW4" s="41"/>
      <c r="UJX4" s="41"/>
      <c r="UJY4" s="41"/>
      <c r="UJZ4" s="41"/>
      <c r="UKA4" s="41"/>
      <c r="UKB4" s="41"/>
      <c r="UKC4" s="41"/>
      <c r="UKD4" s="41"/>
      <c r="UKE4" s="41"/>
      <c r="UKF4" s="41"/>
      <c r="UKG4" s="41"/>
      <c r="UKH4" s="41"/>
      <c r="UKI4" s="41"/>
      <c r="UKJ4" s="41"/>
      <c r="UKK4" s="41"/>
      <c r="UKL4" s="41"/>
      <c r="UKM4" s="41"/>
      <c r="UKN4" s="41"/>
      <c r="UKO4" s="41"/>
      <c r="UKP4" s="41"/>
      <c r="UKQ4" s="41"/>
      <c r="UKR4" s="41"/>
      <c r="UKS4" s="41"/>
      <c r="UKT4" s="41"/>
      <c r="UKU4" s="41"/>
      <c r="UKV4" s="41"/>
      <c r="UKW4" s="41"/>
      <c r="UKX4" s="41"/>
      <c r="UKY4" s="41"/>
      <c r="UKZ4" s="41"/>
      <c r="ULA4" s="41"/>
      <c r="ULB4" s="41"/>
      <c r="ULC4" s="41"/>
      <c r="ULD4" s="41"/>
      <c r="ULE4" s="41"/>
      <c r="ULF4" s="41"/>
      <c r="ULG4" s="41"/>
      <c r="ULH4" s="41"/>
      <c r="ULI4" s="41"/>
      <c r="ULJ4" s="41"/>
      <c r="ULK4" s="41"/>
      <c r="ULL4" s="41"/>
      <c r="ULM4" s="41"/>
      <c r="ULN4" s="41"/>
      <c r="ULO4" s="41"/>
      <c r="ULP4" s="41"/>
      <c r="ULQ4" s="41"/>
      <c r="ULR4" s="41"/>
      <c r="ULS4" s="41"/>
      <c r="ULT4" s="41"/>
      <c r="ULU4" s="41"/>
      <c r="ULV4" s="41"/>
      <c r="ULW4" s="41"/>
      <c r="ULX4" s="41"/>
      <c r="ULY4" s="41"/>
      <c r="ULZ4" s="41"/>
      <c r="UMA4" s="41"/>
      <c r="UMB4" s="41"/>
      <c r="UMC4" s="41"/>
      <c r="UMD4" s="41"/>
      <c r="UME4" s="41"/>
      <c r="UMF4" s="41"/>
      <c r="UMG4" s="41"/>
      <c r="UMH4" s="41"/>
      <c r="UMI4" s="41"/>
      <c r="UMJ4" s="41"/>
      <c r="UMK4" s="41"/>
      <c r="UML4" s="41"/>
      <c r="UMM4" s="41"/>
      <c r="UMN4" s="41"/>
      <c r="UMO4" s="41"/>
      <c r="UMP4" s="41"/>
      <c r="UMQ4" s="41"/>
      <c r="UMR4" s="41"/>
      <c r="UMS4" s="41"/>
      <c r="UMT4" s="41"/>
      <c r="UMU4" s="41"/>
      <c r="UMV4" s="41"/>
      <c r="UMW4" s="41"/>
      <c r="UMX4" s="41"/>
      <c r="UMY4" s="41"/>
      <c r="UMZ4" s="41"/>
      <c r="UNA4" s="41"/>
      <c r="UNB4" s="41"/>
      <c r="UNC4" s="41"/>
      <c r="UND4" s="41"/>
      <c r="UNE4" s="41"/>
      <c r="UNF4" s="41"/>
      <c r="UNG4" s="41"/>
      <c r="UNH4" s="41"/>
      <c r="UNI4" s="41"/>
      <c r="UNJ4" s="41"/>
      <c r="UNK4" s="41"/>
      <c r="UNL4" s="41"/>
      <c r="UNM4" s="41"/>
      <c r="UNN4" s="41"/>
      <c r="UNO4" s="41"/>
      <c r="UNP4" s="41"/>
      <c r="UNQ4" s="41"/>
      <c r="UNR4" s="41"/>
      <c r="UNS4" s="41"/>
      <c r="UNT4" s="41"/>
      <c r="UNU4" s="41"/>
      <c r="UNV4" s="41"/>
      <c r="UNW4" s="41"/>
      <c r="UNX4" s="41"/>
      <c r="UNY4" s="41"/>
      <c r="UNZ4" s="41"/>
      <c r="UOA4" s="41"/>
      <c r="UOB4" s="41"/>
      <c r="UOC4" s="41"/>
      <c r="UOD4" s="41"/>
      <c r="UOE4" s="41"/>
      <c r="UOF4" s="41"/>
      <c r="UOG4" s="41"/>
      <c r="UOH4" s="41"/>
      <c r="UOI4" s="41"/>
      <c r="UOJ4" s="41"/>
      <c r="UOK4" s="41"/>
      <c r="UOL4" s="41"/>
      <c r="UOM4" s="41"/>
      <c r="UON4" s="41"/>
      <c r="UOO4" s="41"/>
      <c r="UOP4" s="41"/>
      <c r="UOQ4" s="41"/>
      <c r="UOR4" s="41"/>
      <c r="UOS4" s="41"/>
      <c r="UOT4" s="41"/>
      <c r="UOU4" s="41"/>
      <c r="UOV4" s="41"/>
      <c r="UOW4" s="41"/>
      <c r="UOX4" s="41"/>
      <c r="UOY4" s="41"/>
      <c r="UOZ4" s="41"/>
      <c r="UPA4" s="41"/>
      <c r="UPB4" s="41"/>
      <c r="UPC4" s="41"/>
      <c r="UPD4" s="41"/>
      <c r="UPE4" s="41"/>
      <c r="UPF4" s="41"/>
      <c r="UPG4" s="41"/>
      <c r="UPH4" s="41"/>
      <c r="UPI4" s="41"/>
      <c r="UPJ4" s="41"/>
      <c r="UPK4" s="41"/>
      <c r="UPL4" s="41"/>
      <c r="UPM4" s="41"/>
      <c r="UPN4" s="41"/>
      <c r="UPO4" s="41"/>
      <c r="UPP4" s="41"/>
      <c r="UPQ4" s="41"/>
      <c r="UPR4" s="41"/>
      <c r="UPS4" s="41"/>
      <c r="UPT4" s="41"/>
      <c r="UPU4" s="41"/>
      <c r="UPV4" s="41"/>
      <c r="UPW4" s="41"/>
      <c r="UPX4" s="41"/>
      <c r="UPY4" s="41"/>
      <c r="UPZ4" s="41"/>
      <c r="UQA4" s="41"/>
      <c r="UQB4" s="41"/>
      <c r="UQC4" s="41"/>
      <c r="UQD4" s="41"/>
      <c r="UQE4" s="41"/>
      <c r="UQF4" s="41"/>
      <c r="UQG4" s="41"/>
      <c r="UQH4" s="41"/>
      <c r="UQI4" s="41"/>
      <c r="UQJ4" s="41"/>
      <c r="UQK4" s="41"/>
      <c r="UQL4" s="41"/>
      <c r="UQM4" s="41"/>
      <c r="UQN4" s="41"/>
      <c r="UQO4" s="41"/>
      <c r="UQP4" s="41"/>
      <c r="UQQ4" s="41"/>
      <c r="UQR4" s="41"/>
      <c r="UQS4" s="41"/>
      <c r="UQT4" s="41"/>
      <c r="UQU4" s="41"/>
      <c r="UQV4" s="41"/>
      <c r="UQW4" s="41"/>
      <c r="UQX4" s="41"/>
      <c r="UQY4" s="41"/>
      <c r="UQZ4" s="41"/>
      <c r="URA4" s="41"/>
      <c r="URB4" s="41"/>
      <c r="URC4" s="41"/>
      <c r="URD4" s="41"/>
      <c r="URE4" s="41"/>
      <c r="URF4" s="41"/>
      <c r="URG4" s="41"/>
      <c r="URH4" s="41"/>
      <c r="URI4" s="41"/>
      <c r="URJ4" s="41"/>
      <c r="URK4" s="41"/>
      <c r="URL4" s="41"/>
      <c r="URM4" s="41"/>
      <c r="URN4" s="41"/>
      <c r="URO4" s="41"/>
      <c r="URP4" s="41"/>
      <c r="URQ4" s="41"/>
      <c r="URR4" s="41"/>
      <c r="URS4" s="41"/>
      <c r="URT4" s="41"/>
      <c r="URU4" s="41"/>
      <c r="URV4" s="41"/>
      <c r="URW4" s="41"/>
      <c r="URX4" s="41"/>
      <c r="URY4" s="41"/>
      <c r="URZ4" s="41"/>
      <c r="USA4" s="41"/>
      <c r="USB4" s="41"/>
      <c r="USC4" s="41"/>
      <c r="USD4" s="41"/>
      <c r="USE4" s="41"/>
      <c r="USF4" s="41"/>
      <c r="USG4" s="41"/>
      <c r="USH4" s="41"/>
      <c r="USI4" s="41"/>
      <c r="USJ4" s="41"/>
      <c r="USK4" s="41"/>
      <c r="USL4" s="41"/>
      <c r="USM4" s="41"/>
      <c r="USN4" s="41"/>
      <c r="USO4" s="41"/>
      <c r="USP4" s="41"/>
      <c r="USQ4" s="41"/>
      <c r="USR4" s="41"/>
      <c r="USS4" s="41"/>
      <c r="UST4" s="41"/>
      <c r="USU4" s="41"/>
      <c r="USV4" s="41"/>
      <c r="USW4" s="41"/>
      <c r="USX4" s="41"/>
      <c r="USY4" s="41"/>
      <c r="USZ4" s="41"/>
      <c r="UTA4" s="41"/>
      <c r="UTB4" s="41"/>
      <c r="UTC4" s="41"/>
      <c r="UTD4" s="41"/>
      <c r="UTE4" s="41"/>
      <c r="UTF4" s="41"/>
      <c r="UTG4" s="41"/>
      <c r="UTH4" s="41"/>
      <c r="UTI4" s="41"/>
      <c r="UTJ4" s="41"/>
      <c r="UTK4" s="41"/>
      <c r="UTL4" s="41"/>
      <c r="UTM4" s="41"/>
      <c r="UTN4" s="41"/>
      <c r="UTO4" s="41"/>
      <c r="UTP4" s="41"/>
      <c r="UTQ4" s="41"/>
      <c r="UTR4" s="41"/>
      <c r="UTS4" s="41"/>
      <c r="UTT4" s="41"/>
      <c r="UTU4" s="41"/>
      <c r="UTV4" s="41"/>
      <c r="UTW4" s="41"/>
      <c r="UTX4" s="41"/>
      <c r="UTY4" s="41"/>
      <c r="UTZ4" s="41"/>
      <c r="UUA4" s="41"/>
      <c r="UUB4" s="41"/>
      <c r="UUC4" s="41"/>
      <c r="UUD4" s="41"/>
      <c r="UUE4" s="41"/>
      <c r="UUF4" s="41"/>
      <c r="UUG4" s="41"/>
      <c r="UUH4" s="41"/>
      <c r="UUI4" s="41"/>
      <c r="UUJ4" s="41"/>
      <c r="UUK4" s="41"/>
      <c r="UUL4" s="41"/>
      <c r="UUM4" s="41"/>
      <c r="UUN4" s="41"/>
      <c r="UUO4" s="41"/>
      <c r="UUP4" s="41"/>
      <c r="UUQ4" s="41"/>
      <c r="UUR4" s="41"/>
      <c r="UUS4" s="41"/>
      <c r="UUT4" s="41"/>
      <c r="UUU4" s="41"/>
      <c r="UUV4" s="41"/>
      <c r="UUW4" s="41"/>
      <c r="UUX4" s="41"/>
      <c r="UUY4" s="41"/>
      <c r="UUZ4" s="41"/>
      <c r="UVA4" s="41"/>
      <c r="UVB4" s="41"/>
      <c r="UVC4" s="41"/>
      <c r="UVD4" s="41"/>
      <c r="UVE4" s="41"/>
      <c r="UVF4" s="41"/>
      <c r="UVG4" s="41"/>
      <c r="UVH4" s="41"/>
      <c r="UVI4" s="41"/>
      <c r="UVJ4" s="41"/>
      <c r="UVK4" s="41"/>
      <c r="UVL4" s="41"/>
      <c r="UVM4" s="41"/>
      <c r="UVN4" s="41"/>
      <c r="UVO4" s="41"/>
      <c r="UVP4" s="41"/>
      <c r="UVQ4" s="41"/>
      <c r="UVR4" s="41"/>
      <c r="UVS4" s="41"/>
      <c r="UVT4" s="41"/>
      <c r="UVU4" s="41"/>
      <c r="UVV4" s="41"/>
      <c r="UVW4" s="41"/>
      <c r="UVX4" s="41"/>
      <c r="UVY4" s="41"/>
      <c r="UVZ4" s="41"/>
      <c r="UWA4" s="41"/>
      <c r="UWB4" s="41"/>
      <c r="UWC4" s="41"/>
      <c r="UWD4" s="41"/>
      <c r="UWE4" s="41"/>
      <c r="UWF4" s="41"/>
      <c r="UWG4" s="41"/>
      <c r="UWH4" s="41"/>
      <c r="UWI4" s="41"/>
      <c r="UWJ4" s="41"/>
      <c r="UWK4" s="41"/>
      <c r="UWL4" s="41"/>
      <c r="UWM4" s="41"/>
      <c r="UWN4" s="41"/>
      <c r="UWO4" s="41"/>
      <c r="UWP4" s="41"/>
      <c r="UWQ4" s="41"/>
      <c r="UWR4" s="41"/>
      <c r="UWS4" s="41"/>
      <c r="UWT4" s="41"/>
      <c r="UWU4" s="41"/>
      <c r="UWV4" s="41"/>
      <c r="UWW4" s="41"/>
      <c r="UWX4" s="41"/>
      <c r="UWY4" s="41"/>
      <c r="UWZ4" s="41"/>
      <c r="UXA4" s="41"/>
      <c r="UXB4" s="41"/>
      <c r="UXC4" s="41"/>
      <c r="UXD4" s="41"/>
      <c r="UXE4" s="41"/>
      <c r="UXF4" s="41"/>
      <c r="UXG4" s="41"/>
      <c r="UXH4" s="41"/>
      <c r="UXI4" s="41"/>
      <c r="UXJ4" s="41"/>
      <c r="UXK4" s="41"/>
      <c r="UXL4" s="41"/>
      <c r="UXM4" s="41"/>
      <c r="UXN4" s="41"/>
      <c r="UXO4" s="41"/>
      <c r="UXP4" s="41"/>
      <c r="UXQ4" s="41"/>
      <c r="UXR4" s="41"/>
      <c r="UXS4" s="41"/>
      <c r="UXT4" s="41"/>
      <c r="UXU4" s="41"/>
      <c r="UXV4" s="41"/>
      <c r="UXW4" s="41"/>
      <c r="UXX4" s="41"/>
      <c r="UXY4" s="41"/>
      <c r="UXZ4" s="41"/>
      <c r="UYA4" s="41"/>
      <c r="UYB4" s="41"/>
      <c r="UYC4" s="41"/>
      <c r="UYD4" s="41"/>
      <c r="UYE4" s="41"/>
      <c r="UYF4" s="41"/>
      <c r="UYG4" s="41"/>
      <c r="UYH4" s="41"/>
      <c r="UYI4" s="41"/>
      <c r="UYJ4" s="41"/>
      <c r="UYK4" s="41"/>
      <c r="UYL4" s="41"/>
      <c r="UYM4" s="41"/>
      <c r="UYN4" s="41"/>
      <c r="UYO4" s="41"/>
      <c r="UYP4" s="41"/>
      <c r="UYQ4" s="41"/>
      <c r="UYR4" s="41"/>
      <c r="UYS4" s="41"/>
      <c r="UYT4" s="41"/>
      <c r="UYU4" s="41"/>
      <c r="UYV4" s="41"/>
      <c r="UYW4" s="41"/>
      <c r="UYX4" s="41"/>
      <c r="UYY4" s="41"/>
      <c r="UYZ4" s="41"/>
      <c r="UZA4" s="41"/>
      <c r="UZB4" s="41"/>
      <c r="UZC4" s="41"/>
      <c r="UZD4" s="41"/>
      <c r="UZE4" s="41"/>
      <c r="UZF4" s="41"/>
      <c r="UZG4" s="41"/>
      <c r="UZH4" s="41"/>
      <c r="UZI4" s="41"/>
      <c r="UZJ4" s="41"/>
      <c r="UZK4" s="41"/>
      <c r="UZL4" s="41"/>
      <c r="UZM4" s="41"/>
      <c r="UZN4" s="41"/>
      <c r="UZO4" s="41"/>
      <c r="UZP4" s="41"/>
      <c r="UZQ4" s="41"/>
      <c r="UZR4" s="41"/>
      <c r="UZS4" s="41"/>
      <c r="UZT4" s="41"/>
      <c r="UZU4" s="41"/>
      <c r="UZV4" s="41"/>
      <c r="UZW4" s="41"/>
      <c r="UZX4" s="41"/>
      <c r="UZY4" s="41"/>
      <c r="UZZ4" s="41"/>
      <c r="VAA4" s="41"/>
      <c r="VAB4" s="41"/>
      <c r="VAC4" s="41"/>
      <c r="VAD4" s="41"/>
      <c r="VAE4" s="41"/>
      <c r="VAF4" s="41"/>
      <c r="VAG4" s="41"/>
      <c r="VAH4" s="41"/>
      <c r="VAI4" s="41"/>
      <c r="VAJ4" s="41"/>
      <c r="VAK4" s="41"/>
      <c r="VAL4" s="41"/>
      <c r="VAM4" s="41"/>
      <c r="VAN4" s="41"/>
      <c r="VAO4" s="41"/>
      <c r="VAP4" s="41"/>
      <c r="VAQ4" s="41"/>
      <c r="VAR4" s="41"/>
      <c r="VAS4" s="41"/>
      <c r="VAT4" s="41"/>
      <c r="VAU4" s="41"/>
      <c r="VAV4" s="41"/>
      <c r="VAW4" s="41"/>
      <c r="VAX4" s="41"/>
      <c r="VAY4" s="41"/>
      <c r="VAZ4" s="41"/>
      <c r="VBA4" s="41"/>
      <c r="VBB4" s="41"/>
      <c r="VBC4" s="41"/>
      <c r="VBD4" s="41"/>
      <c r="VBE4" s="41"/>
      <c r="VBF4" s="41"/>
      <c r="VBG4" s="41"/>
      <c r="VBH4" s="41"/>
      <c r="VBI4" s="41"/>
      <c r="VBJ4" s="41"/>
      <c r="VBK4" s="41"/>
      <c r="VBL4" s="41"/>
      <c r="VBM4" s="41"/>
      <c r="VBN4" s="41"/>
      <c r="VBO4" s="41"/>
      <c r="VBP4" s="41"/>
      <c r="VBQ4" s="41"/>
      <c r="VBR4" s="41"/>
      <c r="VBS4" s="41"/>
      <c r="VBT4" s="41"/>
      <c r="VBU4" s="41"/>
      <c r="VBV4" s="41"/>
      <c r="VBW4" s="41"/>
      <c r="VBX4" s="41"/>
      <c r="VBY4" s="41"/>
      <c r="VBZ4" s="41"/>
      <c r="VCA4" s="41"/>
      <c r="VCB4" s="41"/>
      <c r="VCC4" s="41"/>
      <c r="VCD4" s="41"/>
      <c r="VCE4" s="41"/>
      <c r="VCF4" s="41"/>
      <c r="VCG4" s="41"/>
      <c r="VCH4" s="41"/>
      <c r="VCI4" s="41"/>
      <c r="VCJ4" s="41"/>
      <c r="VCK4" s="41"/>
      <c r="VCL4" s="41"/>
      <c r="VCM4" s="41"/>
      <c r="VCN4" s="41"/>
      <c r="VCO4" s="41"/>
      <c r="VCP4" s="41"/>
      <c r="VCQ4" s="41"/>
      <c r="VCR4" s="41"/>
      <c r="VCS4" s="41"/>
      <c r="VCT4" s="41"/>
      <c r="VCU4" s="41"/>
      <c r="VCV4" s="41"/>
      <c r="VCW4" s="41"/>
      <c r="VCX4" s="41"/>
      <c r="VCY4" s="41"/>
      <c r="VCZ4" s="41"/>
      <c r="VDA4" s="41"/>
      <c r="VDB4" s="41"/>
      <c r="VDC4" s="41"/>
      <c r="VDD4" s="41"/>
      <c r="VDE4" s="41"/>
      <c r="VDF4" s="41"/>
      <c r="VDG4" s="41"/>
      <c r="VDH4" s="41"/>
      <c r="VDI4" s="41"/>
      <c r="VDJ4" s="41"/>
      <c r="VDK4" s="41"/>
      <c r="VDL4" s="41"/>
      <c r="VDM4" s="41"/>
      <c r="VDN4" s="41"/>
      <c r="VDO4" s="41"/>
      <c r="VDP4" s="41"/>
      <c r="VDQ4" s="41"/>
      <c r="VDR4" s="41"/>
      <c r="VDS4" s="41"/>
      <c r="VDT4" s="41"/>
      <c r="VDU4" s="41"/>
      <c r="VDV4" s="41"/>
      <c r="VDW4" s="41"/>
      <c r="VDX4" s="41"/>
      <c r="VDY4" s="41"/>
      <c r="VDZ4" s="41"/>
      <c r="VEA4" s="41"/>
      <c r="VEB4" s="41"/>
      <c r="VEC4" s="41"/>
      <c r="VED4" s="41"/>
      <c r="VEE4" s="41"/>
      <c r="VEF4" s="41"/>
      <c r="VEG4" s="41"/>
      <c r="VEH4" s="41"/>
      <c r="VEI4" s="41"/>
      <c r="VEJ4" s="41"/>
      <c r="VEK4" s="41"/>
      <c r="VEL4" s="41"/>
      <c r="VEM4" s="41"/>
      <c r="VEN4" s="41"/>
      <c r="VEO4" s="41"/>
      <c r="VEP4" s="41"/>
      <c r="VEQ4" s="41"/>
      <c r="VER4" s="41"/>
      <c r="VES4" s="41"/>
      <c r="VET4" s="41"/>
      <c r="VEU4" s="41"/>
      <c r="VEV4" s="41"/>
      <c r="VEW4" s="41"/>
      <c r="VEX4" s="41"/>
      <c r="VEY4" s="41"/>
      <c r="VEZ4" s="41"/>
      <c r="VFA4" s="41"/>
      <c r="VFB4" s="41"/>
      <c r="VFC4" s="41"/>
      <c r="VFD4" s="41"/>
      <c r="VFE4" s="41"/>
      <c r="VFF4" s="41"/>
      <c r="VFG4" s="41"/>
      <c r="VFH4" s="41"/>
      <c r="VFI4" s="41"/>
      <c r="VFJ4" s="41"/>
      <c r="VFK4" s="41"/>
      <c r="VFL4" s="41"/>
      <c r="VFM4" s="41"/>
      <c r="VFN4" s="41"/>
      <c r="VFO4" s="41"/>
      <c r="VFP4" s="41"/>
      <c r="VFQ4" s="41"/>
      <c r="VFR4" s="41"/>
      <c r="VFS4" s="41"/>
      <c r="VFT4" s="41"/>
      <c r="VFU4" s="41"/>
      <c r="VFV4" s="41"/>
      <c r="VFW4" s="41"/>
      <c r="VFX4" s="41"/>
      <c r="VFY4" s="41"/>
      <c r="VFZ4" s="41"/>
      <c r="VGA4" s="41"/>
      <c r="VGB4" s="41"/>
      <c r="VGC4" s="41"/>
      <c r="VGD4" s="41"/>
      <c r="VGE4" s="41"/>
      <c r="VGF4" s="41"/>
      <c r="VGG4" s="41"/>
      <c r="VGH4" s="41"/>
      <c r="VGI4" s="41"/>
      <c r="VGJ4" s="41"/>
      <c r="VGK4" s="41"/>
      <c r="VGL4" s="41"/>
      <c r="VGM4" s="41"/>
      <c r="VGN4" s="41"/>
      <c r="VGO4" s="41"/>
      <c r="VGP4" s="41"/>
      <c r="VGQ4" s="41"/>
      <c r="VGR4" s="41"/>
      <c r="VGS4" s="41"/>
      <c r="VGT4" s="41"/>
      <c r="VGU4" s="41"/>
      <c r="VGV4" s="41"/>
      <c r="VGW4" s="41"/>
      <c r="VGX4" s="41"/>
      <c r="VGY4" s="41"/>
      <c r="VGZ4" s="41"/>
      <c r="VHA4" s="41"/>
      <c r="VHB4" s="41"/>
      <c r="VHC4" s="41"/>
      <c r="VHD4" s="41"/>
      <c r="VHE4" s="41"/>
      <c r="VHF4" s="41"/>
      <c r="VHG4" s="41"/>
      <c r="VHH4" s="41"/>
      <c r="VHI4" s="41"/>
      <c r="VHJ4" s="41"/>
      <c r="VHK4" s="41"/>
      <c r="VHL4" s="41"/>
      <c r="VHM4" s="41"/>
      <c r="VHN4" s="41"/>
      <c r="VHO4" s="41"/>
      <c r="VHP4" s="41"/>
      <c r="VHQ4" s="41"/>
      <c r="VHR4" s="41"/>
      <c r="VHS4" s="41"/>
      <c r="VHT4" s="41"/>
      <c r="VHU4" s="41"/>
      <c r="VHV4" s="41"/>
      <c r="VHW4" s="41"/>
      <c r="VHX4" s="41"/>
      <c r="VHY4" s="41"/>
      <c r="VHZ4" s="41"/>
      <c r="VIA4" s="41"/>
      <c r="VIB4" s="41"/>
      <c r="VIC4" s="41"/>
      <c r="VID4" s="41"/>
      <c r="VIE4" s="41"/>
      <c r="VIF4" s="41"/>
      <c r="VIG4" s="41"/>
      <c r="VIH4" s="41"/>
      <c r="VII4" s="41"/>
      <c r="VIJ4" s="41"/>
      <c r="VIK4" s="41"/>
      <c r="VIL4" s="41"/>
      <c r="VIM4" s="41"/>
      <c r="VIN4" s="41"/>
      <c r="VIO4" s="41"/>
      <c r="VIP4" s="41"/>
      <c r="VIQ4" s="41"/>
      <c r="VIR4" s="41"/>
      <c r="VIS4" s="41"/>
      <c r="VIT4" s="41"/>
      <c r="VIU4" s="41"/>
      <c r="VIV4" s="41"/>
      <c r="VIW4" s="41"/>
      <c r="VIX4" s="41"/>
      <c r="VIY4" s="41"/>
      <c r="VIZ4" s="41"/>
      <c r="VJA4" s="41"/>
      <c r="VJB4" s="41"/>
      <c r="VJC4" s="41"/>
      <c r="VJD4" s="41"/>
      <c r="VJE4" s="41"/>
      <c r="VJF4" s="41"/>
      <c r="VJG4" s="41"/>
      <c r="VJH4" s="41"/>
      <c r="VJI4" s="41"/>
      <c r="VJJ4" s="41"/>
      <c r="VJK4" s="41"/>
      <c r="VJL4" s="41"/>
      <c r="VJM4" s="41"/>
      <c r="VJN4" s="41"/>
      <c r="VJO4" s="41"/>
      <c r="VJP4" s="41"/>
      <c r="VJQ4" s="41"/>
      <c r="VJR4" s="41"/>
      <c r="VJS4" s="41"/>
      <c r="VJT4" s="41"/>
      <c r="VJU4" s="41"/>
      <c r="VJV4" s="41"/>
      <c r="VJW4" s="41"/>
      <c r="VJX4" s="41"/>
      <c r="VJY4" s="41"/>
      <c r="VJZ4" s="41"/>
      <c r="VKA4" s="41"/>
      <c r="VKB4" s="41"/>
      <c r="VKC4" s="41"/>
      <c r="VKD4" s="41"/>
      <c r="VKE4" s="41"/>
      <c r="VKF4" s="41"/>
      <c r="VKG4" s="41"/>
      <c r="VKH4" s="41"/>
      <c r="VKI4" s="41"/>
      <c r="VKJ4" s="41"/>
      <c r="VKK4" s="41"/>
      <c r="VKL4" s="41"/>
      <c r="VKM4" s="41"/>
      <c r="VKN4" s="41"/>
      <c r="VKO4" s="41"/>
      <c r="VKP4" s="41"/>
      <c r="VKQ4" s="41"/>
      <c r="VKR4" s="41"/>
      <c r="VKS4" s="41"/>
      <c r="VKT4" s="41"/>
      <c r="VKU4" s="41"/>
      <c r="VKV4" s="41"/>
      <c r="VKW4" s="41"/>
      <c r="VKX4" s="41"/>
      <c r="VKY4" s="41"/>
      <c r="VKZ4" s="41"/>
      <c r="VLA4" s="41"/>
      <c r="VLB4" s="41"/>
      <c r="VLC4" s="41"/>
      <c r="VLD4" s="41"/>
      <c r="VLE4" s="41"/>
      <c r="VLF4" s="41"/>
      <c r="VLG4" s="41"/>
      <c r="VLH4" s="41"/>
      <c r="VLI4" s="41"/>
      <c r="VLJ4" s="41"/>
      <c r="VLK4" s="41"/>
      <c r="VLL4" s="41"/>
      <c r="VLM4" s="41"/>
      <c r="VLN4" s="41"/>
      <c r="VLO4" s="41"/>
      <c r="VLP4" s="41"/>
      <c r="VLQ4" s="41"/>
      <c r="VLR4" s="41"/>
      <c r="VLS4" s="41"/>
      <c r="VLT4" s="41"/>
      <c r="VLU4" s="41"/>
      <c r="VLV4" s="41"/>
      <c r="VLW4" s="41"/>
      <c r="VLX4" s="41"/>
      <c r="VLY4" s="41"/>
      <c r="VLZ4" s="41"/>
      <c r="VMA4" s="41"/>
      <c r="VMB4" s="41"/>
      <c r="VMC4" s="41"/>
      <c r="VMD4" s="41"/>
      <c r="VME4" s="41"/>
      <c r="VMF4" s="41"/>
      <c r="VMG4" s="41"/>
      <c r="VMH4" s="41"/>
      <c r="VMI4" s="41"/>
      <c r="VMJ4" s="41"/>
      <c r="VMK4" s="41"/>
      <c r="VML4" s="41"/>
      <c r="VMM4" s="41"/>
      <c r="VMN4" s="41"/>
      <c r="VMO4" s="41"/>
      <c r="VMP4" s="41"/>
      <c r="VMQ4" s="41"/>
      <c r="VMR4" s="41"/>
      <c r="VMS4" s="41"/>
      <c r="VMT4" s="41"/>
      <c r="VMU4" s="41"/>
      <c r="VMV4" s="41"/>
      <c r="VMW4" s="41"/>
      <c r="VMX4" s="41"/>
      <c r="VMY4" s="41"/>
      <c r="VMZ4" s="41"/>
      <c r="VNA4" s="41"/>
      <c r="VNB4" s="41"/>
      <c r="VNC4" s="41"/>
      <c r="VND4" s="41"/>
      <c r="VNE4" s="41"/>
      <c r="VNF4" s="41"/>
      <c r="VNG4" s="41"/>
      <c r="VNH4" s="41"/>
      <c r="VNI4" s="41"/>
      <c r="VNJ4" s="41"/>
      <c r="VNK4" s="41"/>
      <c r="VNL4" s="41"/>
      <c r="VNM4" s="41"/>
      <c r="VNN4" s="41"/>
      <c r="VNO4" s="41"/>
      <c r="VNP4" s="41"/>
      <c r="VNQ4" s="41"/>
      <c r="VNR4" s="41"/>
      <c r="VNS4" s="41"/>
      <c r="VNT4" s="41"/>
      <c r="VNU4" s="41"/>
      <c r="VNV4" s="41"/>
      <c r="VNW4" s="41"/>
      <c r="VNX4" s="41"/>
      <c r="VNY4" s="41"/>
      <c r="VNZ4" s="41"/>
      <c r="VOA4" s="41"/>
      <c r="VOB4" s="41"/>
      <c r="VOC4" s="41"/>
      <c r="VOD4" s="41"/>
      <c r="VOE4" s="41"/>
      <c r="VOF4" s="41"/>
      <c r="VOG4" s="41"/>
      <c r="VOH4" s="41"/>
      <c r="VOI4" s="41"/>
      <c r="VOJ4" s="41"/>
      <c r="VOK4" s="41"/>
      <c r="VOL4" s="41"/>
      <c r="VOM4" s="41"/>
      <c r="VON4" s="41"/>
      <c r="VOO4" s="41"/>
      <c r="VOP4" s="41"/>
      <c r="VOQ4" s="41"/>
      <c r="VOR4" s="41"/>
      <c r="VOS4" s="41"/>
      <c r="VOT4" s="41"/>
      <c r="VOU4" s="41"/>
      <c r="VOV4" s="41"/>
      <c r="VOW4" s="41"/>
      <c r="VOX4" s="41"/>
      <c r="VOY4" s="41"/>
      <c r="VOZ4" s="41"/>
      <c r="VPA4" s="41"/>
      <c r="VPB4" s="41"/>
      <c r="VPC4" s="41"/>
      <c r="VPD4" s="41"/>
      <c r="VPE4" s="41"/>
      <c r="VPF4" s="41"/>
      <c r="VPG4" s="41"/>
      <c r="VPH4" s="41"/>
      <c r="VPI4" s="41"/>
      <c r="VPJ4" s="41"/>
      <c r="VPK4" s="41"/>
      <c r="VPL4" s="41"/>
      <c r="VPM4" s="41"/>
      <c r="VPN4" s="41"/>
      <c r="VPO4" s="41"/>
      <c r="VPP4" s="41"/>
      <c r="VPQ4" s="41"/>
      <c r="VPR4" s="41"/>
      <c r="VPS4" s="41"/>
      <c r="VPT4" s="41"/>
      <c r="VPU4" s="41"/>
      <c r="VPV4" s="41"/>
      <c r="VPW4" s="41"/>
      <c r="VPX4" s="41"/>
      <c r="VPY4" s="41"/>
      <c r="VPZ4" s="41"/>
      <c r="VQA4" s="41"/>
      <c r="VQB4" s="41"/>
      <c r="VQC4" s="41"/>
      <c r="VQD4" s="41"/>
      <c r="VQE4" s="41"/>
      <c r="VQF4" s="41"/>
      <c r="VQG4" s="41"/>
      <c r="VQH4" s="41"/>
      <c r="VQI4" s="41"/>
      <c r="VQJ4" s="41"/>
      <c r="VQK4" s="41"/>
      <c r="VQL4" s="41"/>
      <c r="VQM4" s="41"/>
      <c r="VQN4" s="41"/>
      <c r="VQO4" s="41"/>
      <c r="VQP4" s="41"/>
      <c r="VQQ4" s="41"/>
      <c r="VQR4" s="41"/>
      <c r="VQS4" s="41"/>
      <c r="VQT4" s="41"/>
      <c r="VQU4" s="41"/>
      <c r="VQV4" s="41"/>
      <c r="VQW4" s="41"/>
      <c r="VQX4" s="41"/>
      <c r="VQY4" s="41"/>
      <c r="VQZ4" s="41"/>
      <c r="VRA4" s="41"/>
      <c r="VRB4" s="41"/>
      <c r="VRC4" s="41"/>
      <c r="VRD4" s="41"/>
      <c r="VRE4" s="41"/>
      <c r="VRF4" s="41"/>
      <c r="VRG4" s="41"/>
      <c r="VRH4" s="41"/>
      <c r="VRI4" s="41"/>
      <c r="VRJ4" s="41"/>
      <c r="VRK4" s="41"/>
      <c r="VRL4" s="41"/>
      <c r="VRM4" s="41"/>
      <c r="VRN4" s="41"/>
      <c r="VRO4" s="41"/>
      <c r="VRP4" s="41"/>
      <c r="VRQ4" s="41"/>
      <c r="VRR4" s="41"/>
      <c r="VRS4" s="41"/>
      <c r="VRT4" s="41"/>
      <c r="VRU4" s="41"/>
      <c r="VRV4" s="41"/>
      <c r="VRW4" s="41"/>
      <c r="VRX4" s="41"/>
      <c r="VRY4" s="41"/>
      <c r="VRZ4" s="41"/>
      <c r="VSA4" s="41"/>
      <c r="VSB4" s="41"/>
      <c r="VSC4" s="41"/>
      <c r="VSD4" s="41"/>
      <c r="VSE4" s="41"/>
      <c r="VSF4" s="41"/>
      <c r="VSG4" s="41"/>
      <c r="VSH4" s="41"/>
      <c r="VSI4" s="41"/>
      <c r="VSJ4" s="41"/>
      <c r="VSK4" s="41"/>
      <c r="VSL4" s="41"/>
      <c r="VSM4" s="41"/>
      <c r="VSN4" s="41"/>
      <c r="VSO4" s="41"/>
      <c r="VSP4" s="41"/>
      <c r="VSQ4" s="41"/>
      <c r="VSR4" s="41"/>
      <c r="VSS4" s="41"/>
      <c r="VST4" s="41"/>
      <c r="VSU4" s="41"/>
      <c r="VSV4" s="41"/>
      <c r="VSW4" s="41"/>
      <c r="VSX4" s="41"/>
      <c r="VSY4" s="41"/>
      <c r="VSZ4" s="41"/>
      <c r="VTA4" s="41"/>
      <c r="VTB4" s="41"/>
      <c r="VTC4" s="41"/>
      <c r="VTD4" s="41"/>
      <c r="VTE4" s="41"/>
      <c r="VTF4" s="41"/>
      <c r="VTG4" s="41"/>
      <c r="VTH4" s="41"/>
      <c r="VTI4" s="41"/>
      <c r="VTJ4" s="41"/>
      <c r="VTK4" s="41"/>
      <c r="VTL4" s="41"/>
      <c r="VTM4" s="41"/>
      <c r="VTN4" s="41"/>
      <c r="VTO4" s="41"/>
      <c r="VTP4" s="41"/>
      <c r="VTQ4" s="41"/>
      <c r="VTR4" s="41"/>
      <c r="VTS4" s="41"/>
      <c r="VTT4" s="41"/>
      <c r="VTU4" s="41"/>
      <c r="VTV4" s="41"/>
      <c r="VTW4" s="41"/>
      <c r="VTX4" s="41"/>
      <c r="VTY4" s="41"/>
      <c r="VTZ4" s="41"/>
      <c r="VUA4" s="41"/>
      <c r="VUB4" s="41"/>
      <c r="VUC4" s="41"/>
      <c r="VUD4" s="41"/>
      <c r="VUE4" s="41"/>
      <c r="VUF4" s="41"/>
      <c r="VUG4" s="41"/>
      <c r="VUH4" s="41"/>
      <c r="VUI4" s="41"/>
      <c r="VUJ4" s="41"/>
      <c r="VUK4" s="41"/>
      <c r="VUL4" s="41"/>
      <c r="VUM4" s="41"/>
      <c r="VUN4" s="41"/>
      <c r="VUO4" s="41"/>
      <c r="VUP4" s="41"/>
      <c r="VUQ4" s="41"/>
      <c r="VUR4" s="41"/>
      <c r="VUS4" s="41"/>
      <c r="VUT4" s="41"/>
      <c r="VUU4" s="41"/>
      <c r="VUV4" s="41"/>
      <c r="VUW4" s="41"/>
      <c r="VUX4" s="41"/>
      <c r="VUY4" s="41"/>
      <c r="VUZ4" s="41"/>
      <c r="VVA4" s="41"/>
      <c r="VVB4" s="41"/>
      <c r="VVC4" s="41"/>
      <c r="VVD4" s="41"/>
      <c r="VVE4" s="41"/>
      <c r="VVF4" s="41"/>
      <c r="VVG4" s="41"/>
      <c r="VVH4" s="41"/>
      <c r="VVI4" s="41"/>
      <c r="VVJ4" s="41"/>
      <c r="VVK4" s="41"/>
      <c r="VVL4" s="41"/>
      <c r="VVM4" s="41"/>
      <c r="VVN4" s="41"/>
      <c r="VVO4" s="41"/>
      <c r="VVP4" s="41"/>
      <c r="VVQ4" s="41"/>
      <c r="VVR4" s="41"/>
      <c r="VVS4" s="41"/>
      <c r="VVT4" s="41"/>
      <c r="VVU4" s="41"/>
      <c r="VVV4" s="41"/>
      <c r="VVW4" s="41"/>
      <c r="VVX4" s="41"/>
      <c r="VVY4" s="41"/>
      <c r="VVZ4" s="41"/>
      <c r="VWA4" s="41"/>
      <c r="VWB4" s="41"/>
      <c r="VWC4" s="41"/>
      <c r="VWD4" s="41"/>
      <c r="VWE4" s="41"/>
      <c r="VWF4" s="41"/>
      <c r="VWG4" s="41"/>
      <c r="VWH4" s="41"/>
      <c r="VWI4" s="41"/>
      <c r="VWJ4" s="41"/>
      <c r="VWK4" s="41"/>
      <c r="VWL4" s="41"/>
      <c r="VWM4" s="41"/>
      <c r="VWN4" s="41"/>
      <c r="VWO4" s="41"/>
      <c r="VWP4" s="41"/>
      <c r="VWQ4" s="41"/>
      <c r="VWR4" s="41"/>
      <c r="VWS4" s="41"/>
      <c r="VWT4" s="41"/>
      <c r="VWU4" s="41"/>
      <c r="VWV4" s="41"/>
      <c r="VWW4" s="41"/>
      <c r="VWX4" s="41"/>
      <c r="VWY4" s="41"/>
      <c r="VWZ4" s="41"/>
      <c r="VXA4" s="41"/>
      <c r="VXB4" s="41"/>
      <c r="VXC4" s="41"/>
      <c r="VXD4" s="41"/>
      <c r="VXE4" s="41"/>
      <c r="VXF4" s="41"/>
      <c r="VXG4" s="41"/>
      <c r="VXH4" s="41"/>
      <c r="VXI4" s="41"/>
      <c r="VXJ4" s="41"/>
      <c r="VXK4" s="41"/>
      <c r="VXL4" s="41"/>
      <c r="VXM4" s="41"/>
      <c r="VXN4" s="41"/>
      <c r="VXO4" s="41"/>
      <c r="VXP4" s="41"/>
      <c r="VXQ4" s="41"/>
      <c r="VXR4" s="41"/>
      <c r="VXS4" s="41"/>
      <c r="VXT4" s="41"/>
      <c r="VXU4" s="41"/>
      <c r="VXV4" s="41"/>
      <c r="VXW4" s="41"/>
      <c r="VXX4" s="41"/>
      <c r="VXY4" s="41"/>
      <c r="VXZ4" s="41"/>
      <c r="VYA4" s="41"/>
      <c r="VYB4" s="41"/>
      <c r="VYC4" s="41"/>
      <c r="VYD4" s="41"/>
      <c r="VYE4" s="41"/>
      <c r="VYF4" s="41"/>
      <c r="VYG4" s="41"/>
      <c r="VYH4" s="41"/>
      <c r="VYI4" s="41"/>
      <c r="VYJ4" s="41"/>
      <c r="VYK4" s="41"/>
      <c r="VYL4" s="41"/>
      <c r="VYM4" s="41"/>
      <c r="VYN4" s="41"/>
      <c r="VYO4" s="41"/>
      <c r="VYP4" s="41"/>
      <c r="VYQ4" s="41"/>
      <c r="VYR4" s="41"/>
      <c r="VYS4" s="41"/>
      <c r="VYT4" s="41"/>
      <c r="VYU4" s="41"/>
      <c r="VYV4" s="41"/>
      <c r="VYW4" s="41"/>
      <c r="VYX4" s="41"/>
      <c r="VYY4" s="41"/>
      <c r="VYZ4" s="41"/>
      <c r="VZA4" s="41"/>
      <c r="VZB4" s="41"/>
      <c r="VZC4" s="41"/>
      <c r="VZD4" s="41"/>
      <c r="VZE4" s="41"/>
      <c r="VZF4" s="41"/>
      <c r="VZG4" s="41"/>
      <c r="VZH4" s="41"/>
      <c r="VZI4" s="41"/>
      <c r="VZJ4" s="41"/>
      <c r="VZK4" s="41"/>
      <c r="VZL4" s="41"/>
      <c r="VZM4" s="41"/>
      <c r="VZN4" s="41"/>
      <c r="VZO4" s="41"/>
      <c r="VZP4" s="41"/>
      <c r="VZQ4" s="41"/>
      <c r="VZR4" s="41"/>
      <c r="VZS4" s="41"/>
      <c r="VZT4" s="41"/>
      <c r="VZU4" s="41"/>
      <c r="VZV4" s="41"/>
      <c r="VZW4" s="41"/>
      <c r="VZX4" s="41"/>
      <c r="VZY4" s="41"/>
      <c r="VZZ4" s="41"/>
      <c r="WAA4" s="41"/>
      <c r="WAB4" s="41"/>
      <c r="WAC4" s="41"/>
      <c r="WAD4" s="41"/>
      <c r="WAE4" s="41"/>
      <c r="WAF4" s="41"/>
      <c r="WAG4" s="41"/>
      <c r="WAH4" s="41"/>
      <c r="WAI4" s="41"/>
      <c r="WAJ4" s="41"/>
      <c r="WAK4" s="41"/>
      <c r="WAL4" s="41"/>
      <c r="WAM4" s="41"/>
      <c r="WAN4" s="41"/>
      <c r="WAO4" s="41"/>
      <c r="WAP4" s="41"/>
      <c r="WAQ4" s="41"/>
      <c r="WAR4" s="41"/>
      <c r="WAS4" s="41"/>
      <c r="WAT4" s="41"/>
      <c r="WAU4" s="41"/>
      <c r="WAV4" s="41"/>
      <c r="WAW4" s="41"/>
      <c r="WAX4" s="41"/>
      <c r="WAY4" s="41"/>
      <c r="WAZ4" s="41"/>
      <c r="WBA4" s="41"/>
      <c r="WBB4" s="41"/>
      <c r="WBC4" s="41"/>
      <c r="WBD4" s="41"/>
      <c r="WBE4" s="41"/>
      <c r="WBF4" s="41"/>
      <c r="WBG4" s="41"/>
      <c r="WBH4" s="41"/>
      <c r="WBI4" s="41"/>
      <c r="WBJ4" s="41"/>
      <c r="WBK4" s="41"/>
      <c r="WBL4" s="41"/>
      <c r="WBM4" s="41"/>
      <c r="WBN4" s="41"/>
      <c r="WBO4" s="41"/>
      <c r="WBP4" s="41"/>
      <c r="WBQ4" s="41"/>
      <c r="WBR4" s="41"/>
      <c r="WBS4" s="41"/>
      <c r="WBT4" s="41"/>
      <c r="WBU4" s="41"/>
      <c r="WBV4" s="41"/>
      <c r="WBW4" s="41"/>
      <c r="WBX4" s="41"/>
      <c r="WBY4" s="41"/>
      <c r="WBZ4" s="41"/>
      <c r="WCA4" s="41"/>
      <c r="WCB4" s="41"/>
      <c r="WCC4" s="41"/>
      <c r="WCD4" s="41"/>
      <c r="WCE4" s="41"/>
      <c r="WCF4" s="41"/>
      <c r="WCG4" s="41"/>
      <c r="WCH4" s="41"/>
      <c r="WCI4" s="41"/>
      <c r="WCJ4" s="41"/>
      <c r="WCK4" s="41"/>
      <c r="WCL4" s="41"/>
      <c r="WCM4" s="41"/>
      <c r="WCN4" s="41"/>
      <c r="WCO4" s="41"/>
      <c r="WCP4" s="41"/>
      <c r="WCQ4" s="41"/>
      <c r="WCR4" s="41"/>
      <c r="WCS4" s="41"/>
      <c r="WCT4" s="41"/>
      <c r="WCU4" s="41"/>
      <c r="WCV4" s="41"/>
      <c r="WCW4" s="41"/>
      <c r="WCX4" s="41"/>
      <c r="WCY4" s="41"/>
      <c r="WCZ4" s="41"/>
      <c r="WDA4" s="41"/>
      <c r="WDB4" s="41"/>
      <c r="WDC4" s="41"/>
      <c r="WDD4" s="41"/>
      <c r="WDE4" s="41"/>
      <c r="WDF4" s="41"/>
      <c r="WDG4" s="41"/>
      <c r="WDH4" s="41"/>
      <c r="WDI4" s="41"/>
      <c r="WDJ4" s="41"/>
      <c r="WDK4" s="41"/>
      <c r="WDL4" s="41"/>
      <c r="WDM4" s="41"/>
      <c r="WDN4" s="41"/>
      <c r="WDO4" s="41"/>
      <c r="WDP4" s="41"/>
      <c r="WDQ4" s="41"/>
      <c r="WDR4" s="41"/>
      <c r="WDS4" s="41"/>
      <c r="WDT4" s="41"/>
      <c r="WDU4" s="41"/>
      <c r="WDV4" s="41"/>
      <c r="WDW4" s="41"/>
      <c r="WDX4" s="41"/>
      <c r="WDY4" s="41"/>
      <c r="WDZ4" s="41"/>
      <c r="WEA4" s="41"/>
      <c r="WEB4" s="41"/>
      <c r="WEC4" s="41"/>
      <c r="WED4" s="41"/>
      <c r="WEE4" s="41"/>
      <c r="WEF4" s="41"/>
      <c r="WEG4" s="41"/>
      <c r="WEH4" s="41"/>
      <c r="WEI4" s="41"/>
      <c r="WEJ4" s="41"/>
      <c r="WEK4" s="41"/>
      <c r="WEL4" s="41"/>
      <c r="WEM4" s="41"/>
      <c r="WEN4" s="41"/>
      <c r="WEO4" s="41"/>
      <c r="WEP4" s="41"/>
      <c r="WEQ4" s="41"/>
      <c r="WER4" s="41"/>
      <c r="WES4" s="41"/>
      <c r="WET4" s="41"/>
      <c r="WEU4" s="41"/>
      <c r="WEV4" s="41"/>
      <c r="WEW4" s="41"/>
      <c r="WEX4" s="41"/>
      <c r="WEY4" s="41"/>
      <c r="WEZ4" s="41"/>
      <c r="WFA4" s="41"/>
      <c r="WFB4" s="41"/>
      <c r="WFC4" s="41"/>
      <c r="WFD4" s="41"/>
      <c r="WFE4" s="41"/>
      <c r="WFF4" s="41"/>
      <c r="WFG4" s="41"/>
      <c r="WFH4" s="41"/>
      <c r="WFI4" s="41"/>
      <c r="WFJ4" s="41"/>
      <c r="WFK4" s="41"/>
      <c r="WFL4" s="41"/>
      <c r="WFM4" s="41"/>
      <c r="WFN4" s="41"/>
      <c r="WFO4" s="41"/>
      <c r="WFP4" s="41"/>
      <c r="WFQ4" s="41"/>
      <c r="WFR4" s="41"/>
      <c r="WFS4" s="41"/>
      <c r="WFT4" s="41"/>
      <c r="WFU4" s="41"/>
      <c r="WFV4" s="41"/>
      <c r="WFW4" s="41"/>
      <c r="WFX4" s="41"/>
      <c r="WFY4" s="41"/>
      <c r="WFZ4" s="41"/>
      <c r="WGA4" s="41"/>
      <c r="WGB4" s="41"/>
      <c r="WGC4" s="41"/>
      <c r="WGD4" s="41"/>
      <c r="WGE4" s="41"/>
      <c r="WGF4" s="41"/>
      <c r="WGG4" s="41"/>
      <c r="WGH4" s="41"/>
      <c r="WGI4" s="41"/>
      <c r="WGJ4" s="41"/>
      <c r="WGK4" s="41"/>
      <c r="WGL4" s="41"/>
      <c r="WGM4" s="41"/>
      <c r="WGN4" s="41"/>
      <c r="WGO4" s="41"/>
      <c r="WGP4" s="41"/>
      <c r="WGQ4" s="41"/>
      <c r="WGR4" s="41"/>
      <c r="WGS4" s="41"/>
      <c r="WGT4" s="41"/>
      <c r="WGU4" s="41"/>
      <c r="WGV4" s="41"/>
      <c r="WGW4" s="41"/>
      <c r="WGX4" s="41"/>
      <c r="WGY4" s="41"/>
      <c r="WGZ4" s="41"/>
      <c r="WHA4" s="41"/>
      <c r="WHB4" s="41"/>
      <c r="WHC4" s="41"/>
      <c r="WHD4" s="41"/>
      <c r="WHE4" s="41"/>
      <c r="WHF4" s="41"/>
      <c r="WHG4" s="41"/>
      <c r="WHH4" s="41"/>
      <c r="WHI4" s="41"/>
      <c r="WHJ4" s="41"/>
      <c r="WHK4" s="41"/>
      <c r="WHL4" s="41"/>
      <c r="WHM4" s="41"/>
      <c r="WHN4" s="41"/>
      <c r="WHO4" s="41"/>
      <c r="WHP4" s="41"/>
      <c r="WHQ4" s="41"/>
      <c r="WHR4" s="41"/>
      <c r="WHS4" s="41"/>
      <c r="WHT4" s="41"/>
      <c r="WHU4" s="41"/>
      <c r="WHV4" s="41"/>
      <c r="WHW4" s="41"/>
      <c r="WHX4" s="41"/>
      <c r="WHY4" s="41"/>
      <c r="WHZ4" s="41"/>
      <c r="WIA4" s="41"/>
      <c r="WIB4" s="41"/>
      <c r="WIC4" s="41"/>
      <c r="WID4" s="41"/>
      <c r="WIE4" s="41"/>
      <c r="WIF4" s="41"/>
      <c r="WIG4" s="41"/>
      <c r="WIH4" s="41"/>
      <c r="WII4" s="41"/>
      <c r="WIJ4" s="41"/>
      <c r="WIK4" s="41"/>
      <c r="WIL4" s="41"/>
      <c r="WIM4" s="41"/>
      <c r="WIN4" s="41"/>
      <c r="WIO4" s="41"/>
      <c r="WIP4" s="41"/>
      <c r="WIQ4" s="41"/>
      <c r="WIR4" s="41"/>
      <c r="WIS4" s="41"/>
      <c r="WIT4" s="41"/>
      <c r="WIU4" s="41"/>
      <c r="WIV4" s="41"/>
      <c r="WIW4" s="41"/>
      <c r="WIX4" s="41"/>
      <c r="WIY4" s="41"/>
      <c r="WIZ4" s="41"/>
      <c r="WJA4" s="41"/>
      <c r="WJB4" s="41"/>
      <c r="WJC4" s="41"/>
      <c r="WJD4" s="41"/>
      <c r="WJE4" s="41"/>
      <c r="WJF4" s="41"/>
      <c r="WJG4" s="41"/>
      <c r="WJH4" s="41"/>
      <c r="WJI4" s="41"/>
      <c r="WJJ4" s="41"/>
      <c r="WJK4" s="41"/>
      <c r="WJL4" s="41"/>
      <c r="WJM4" s="41"/>
      <c r="WJN4" s="41"/>
      <c r="WJO4" s="41"/>
      <c r="WJP4" s="41"/>
      <c r="WJQ4" s="41"/>
      <c r="WJR4" s="41"/>
      <c r="WJS4" s="41"/>
      <c r="WJT4" s="41"/>
      <c r="WJU4" s="41"/>
      <c r="WJV4" s="41"/>
      <c r="WJW4" s="41"/>
      <c r="WJX4" s="41"/>
      <c r="WJY4" s="41"/>
      <c r="WJZ4" s="41"/>
      <c r="WKA4" s="41"/>
      <c r="WKB4" s="41"/>
      <c r="WKC4" s="41"/>
      <c r="WKD4" s="41"/>
      <c r="WKE4" s="41"/>
      <c r="WKF4" s="41"/>
      <c r="WKG4" s="41"/>
      <c r="WKH4" s="41"/>
      <c r="WKI4" s="41"/>
      <c r="WKJ4" s="41"/>
      <c r="WKK4" s="41"/>
      <c r="WKL4" s="41"/>
      <c r="WKM4" s="41"/>
      <c r="WKN4" s="41"/>
      <c r="WKO4" s="41"/>
      <c r="WKP4" s="41"/>
      <c r="WKQ4" s="41"/>
      <c r="WKR4" s="41"/>
      <c r="WKS4" s="41"/>
      <c r="WKT4" s="41"/>
      <c r="WKU4" s="41"/>
      <c r="WKV4" s="41"/>
      <c r="WKW4" s="41"/>
      <c r="WKX4" s="41"/>
      <c r="WKY4" s="41"/>
      <c r="WKZ4" s="41"/>
      <c r="WLA4" s="41"/>
      <c r="WLB4" s="41"/>
      <c r="WLC4" s="41"/>
      <c r="WLD4" s="41"/>
      <c r="WLE4" s="41"/>
      <c r="WLF4" s="41"/>
      <c r="WLG4" s="41"/>
      <c r="WLH4" s="41"/>
      <c r="WLI4" s="41"/>
      <c r="WLJ4" s="41"/>
      <c r="WLK4" s="41"/>
      <c r="WLL4" s="41"/>
      <c r="WLM4" s="41"/>
      <c r="WLN4" s="41"/>
      <c r="WLO4" s="41"/>
      <c r="WLP4" s="41"/>
      <c r="WLQ4" s="41"/>
      <c r="WLR4" s="41"/>
      <c r="WLS4" s="41"/>
      <c r="WLT4" s="41"/>
      <c r="WLU4" s="41"/>
      <c r="WLV4" s="41"/>
      <c r="WLW4" s="41"/>
      <c r="WLX4" s="41"/>
      <c r="WLY4" s="41"/>
      <c r="WLZ4" s="41"/>
      <c r="WMA4" s="41"/>
      <c r="WMB4" s="41"/>
      <c r="WMC4" s="41"/>
      <c r="WMD4" s="41"/>
      <c r="WME4" s="41"/>
      <c r="WMF4" s="41"/>
      <c r="WMG4" s="41"/>
      <c r="WMH4" s="41"/>
      <c r="WMI4" s="41"/>
      <c r="WMJ4" s="41"/>
      <c r="WMK4" s="41"/>
      <c r="WML4" s="41"/>
      <c r="WMM4" s="41"/>
      <c r="WMN4" s="41"/>
      <c r="WMO4" s="41"/>
      <c r="WMP4" s="41"/>
      <c r="WMQ4" s="41"/>
      <c r="WMR4" s="41"/>
      <c r="WMS4" s="41"/>
      <c r="WMT4" s="41"/>
      <c r="WMU4" s="41"/>
      <c r="WMV4" s="41"/>
      <c r="WMW4" s="41"/>
      <c r="WMX4" s="41"/>
      <c r="WMY4" s="41"/>
      <c r="WMZ4" s="41"/>
      <c r="WNA4" s="41"/>
      <c r="WNB4" s="41"/>
      <c r="WNC4" s="41"/>
      <c r="WND4" s="41"/>
      <c r="WNE4" s="41"/>
      <c r="WNF4" s="41"/>
      <c r="WNG4" s="41"/>
      <c r="WNH4" s="41"/>
      <c r="WNI4" s="41"/>
      <c r="WNJ4" s="41"/>
      <c r="WNK4" s="41"/>
      <c r="WNL4" s="41"/>
      <c r="WNM4" s="41"/>
      <c r="WNN4" s="41"/>
      <c r="WNO4" s="41"/>
      <c r="WNP4" s="41"/>
      <c r="WNQ4" s="41"/>
      <c r="WNR4" s="41"/>
      <c r="WNS4" s="41"/>
      <c r="WNT4" s="41"/>
      <c r="WNU4" s="41"/>
      <c r="WNV4" s="41"/>
      <c r="WNW4" s="41"/>
      <c r="WNX4" s="41"/>
      <c r="WNY4" s="41"/>
      <c r="WNZ4" s="41"/>
      <c r="WOA4" s="41"/>
      <c r="WOB4" s="41"/>
      <c r="WOC4" s="41"/>
      <c r="WOD4" s="41"/>
      <c r="WOE4" s="41"/>
      <c r="WOF4" s="41"/>
      <c r="WOG4" s="41"/>
      <c r="WOH4" s="41"/>
      <c r="WOI4" s="41"/>
      <c r="WOJ4" s="41"/>
      <c r="WOK4" s="41"/>
      <c r="WOL4" s="41"/>
      <c r="WOM4" s="41"/>
      <c r="WON4" s="41"/>
      <c r="WOO4" s="41"/>
      <c r="WOP4" s="41"/>
      <c r="WOQ4" s="41"/>
      <c r="WOR4" s="41"/>
      <c r="WOS4" s="41"/>
      <c r="WOT4" s="41"/>
      <c r="WOU4" s="41"/>
      <c r="WOV4" s="41"/>
      <c r="WOW4" s="41"/>
      <c r="WOX4" s="41"/>
      <c r="WOY4" s="41"/>
      <c r="WOZ4" s="41"/>
      <c r="WPA4" s="41"/>
      <c r="WPB4" s="41"/>
      <c r="WPC4" s="41"/>
      <c r="WPD4" s="41"/>
      <c r="WPE4" s="41"/>
      <c r="WPF4" s="41"/>
      <c r="WPG4" s="41"/>
      <c r="WPH4" s="41"/>
      <c r="WPI4" s="41"/>
      <c r="WPJ4" s="41"/>
      <c r="WPK4" s="41"/>
      <c r="WPL4" s="41"/>
      <c r="WPM4" s="41"/>
      <c r="WPN4" s="41"/>
      <c r="WPO4" s="41"/>
      <c r="WPP4" s="41"/>
      <c r="WPQ4" s="41"/>
      <c r="WPR4" s="41"/>
      <c r="WPS4" s="41"/>
      <c r="WPT4" s="41"/>
      <c r="WPU4" s="41"/>
      <c r="WPV4" s="41"/>
      <c r="WPW4" s="41"/>
      <c r="WPX4" s="41"/>
      <c r="WPY4" s="41"/>
      <c r="WPZ4" s="41"/>
      <c r="WQA4" s="41"/>
      <c r="WQB4" s="41"/>
      <c r="WQC4" s="41"/>
      <c r="WQD4" s="41"/>
      <c r="WQE4" s="41"/>
      <c r="WQF4" s="41"/>
      <c r="WQG4" s="41"/>
      <c r="WQH4" s="41"/>
      <c r="WQI4" s="41"/>
      <c r="WQJ4" s="41"/>
      <c r="WQK4" s="41"/>
      <c r="WQL4" s="41"/>
      <c r="WQM4" s="41"/>
      <c r="WQN4" s="41"/>
      <c r="WQO4" s="41"/>
      <c r="WQP4" s="41"/>
      <c r="WQQ4" s="41"/>
      <c r="WQR4" s="41"/>
      <c r="WQS4" s="41"/>
      <c r="WQT4" s="41"/>
      <c r="WQU4" s="41"/>
      <c r="WQV4" s="41"/>
      <c r="WQW4" s="41"/>
      <c r="WQX4" s="41"/>
      <c r="WQY4" s="41"/>
      <c r="WQZ4" s="41"/>
      <c r="WRA4" s="41"/>
      <c r="WRB4" s="41"/>
      <c r="WRC4" s="41"/>
      <c r="WRD4" s="41"/>
      <c r="WRE4" s="41"/>
      <c r="WRF4" s="41"/>
      <c r="WRG4" s="41"/>
      <c r="WRH4" s="41"/>
      <c r="WRI4" s="41"/>
      <c r="WRJ4" s="41"/>
      <c r="WRK4" s="41"/>
      <c r="WRL4" s="41"/>
      <c r="WRM4" s="41"/>
      <c r="WRN4" s="41"/>
      <c r="WRO4" s="41"/>
      <c r="WRP4" s="41"/>
      <c r="WRQ4" s="41"/>
      <c r="WRR4" s="41"/>
      <c r="WRS4" s="41"/>
      <c r="WRT4" s="41"/>
      <c r="WRU4" s="41"/>
      <c r="WRV4" s="41"/>
      <c r="WRW4" s="41"/>
      <c r="WRX4" s="41"/>
      <c r="WRY4" s="41"/>
      <c r="WRZ4" s="41"/>
      <c r="WSA4" s="41"/>
      <c r="WSB4" s="41"/>
      <c r="WSC4" s="41"/>
      <c r="WSD4" s="41"/>
      <c r="WSE4" s="41"/>
      <c r="WSF4" s="41"/>
      <c r="WSG4" s="41"/>
      <c r="WSH4" s="41"/>
      <c r="WSI4" s="41"/>
      <c r="WSJ4" s="41"/>
      <c r="WSK4" s="41"/>
      <c r="WSL4" s="41"/>
      <c r="WSM4" s="41"/>
      <c r="WSN4" s="41"/>
      <c r="WSO4" s="41"/>
      <c r="WSP4" s="41"/>
      <c r="WSQ4" s="41"/>
      <c r="WSR4" s="41"/>
      <c r="WSS4" s="41"/>
      <c r="WST4" s="41"/>
      <c r="WSU4" s="41"/>
      <c r="WSV4" s="41"/>
      <c r="WSW4" s="41"/>
      <c r="WSX4" s="41"/>
      <c r="WSY4" s="41"/>
      <c r="WSZ4" s="41"/>
      <c r="WTA4" s="41"/>
      <c r="WTB4" s="41"/>
      <c r="WTC4" s="41"/>
      <c r="WTD4" s="41"/>
      <c r="WTE4" s="41"/>
      <c r="WTF4" s="41"/>
      <c r="WTG4" s="41"/>
      <c r="WTH4" s="41"/>
      <c r="WTI4" s="41"/>
      <c r="WTJ4" s="41"/>
      <c r="WTK4" s="41"/>
      <c r="WTL4" s="41"/>
      <c r="WTM4" s="41"/>
      <c r="WTN4" s="41"/>
      <c r="WTO4" s="41"/>
      <c r="WTP4" s="41"/>
      <c r="WTQ4" s="41"/>
      <c r="WTR4" s="41"/>
      <c r="WTS4" s="41"/>
      <c r="WTT4" s="41"/>
      <c r="WTU4" s="41"/>
      <c r="WTV4" s="41"/>
      <c r="WTW4" s="41"/>
      <c r="WTX4" s="41"/>
      <c r="WTY4" s="41"/>
      <c r="WTZ4" s="41"/>
      <c r="WUA4" s="41"/>
      <c r="WUB4" s="41"/>
      <c r="WUC4" s="41"/>
      <c r="WUD4" s="41"/>
      <c r="WUE4" s="41"/>
      <c r="WUF4" s="41"/>
      <c r="WUG4" s="41"/>
      <c r="WUH4" s="41"/>
      <c r="WUI4" s="41"/>
      <c r="WUJ4" s="41"/>
      <c r="WUK4" s="41"/>
      <c r="WUL4" s="41"/>
      <c r="WUM4" s="41"/>
      <c r="WUN4" s="41"/>
      <c r="WUO4" s="41"/>
      <c r="WUP4" s="41"/>
      <c r="WUQ4" s="41"/>
      <c r="WUR4" s="41"/>
      <c r="WUS4" s="41"/>
      <c r="WUT4" s="41"/>
      <c r="WUU4" s="41"/>
      <c r="WUV4" s="41"/>
      <c r="WUW4" s="41"/>
      <c r="WUX4" s="41"/>
      <c r="WUY4" s="41"/>
      <c r="WUZ4" s="41"/>
      <c r="WVA4" s="41"/>
      <c r="WVB4" s="41"/>
      <c r="WVC4" s="41"/>
      <c r="WVD4" s="41"/>
      <c r="WVE4" s="41"/>
      <c r="WVF4" s="41"/>
      <c r="WVG4" s="41"/>
      <c r="WVH4" s="41"/>
      <c r="WVI4" s="41"/>
      <c r="WVJ4" s="41"/>
      <c r="WVK4" s="41"/>
      <c r="WVL4" s="41"/>
      <c r="WVM4" s="41"/>
      <c r="WVN4" s="41"/>
      <c r="WVO4" s="41"/>
      <c r="WVP4" s="41"/>
      <c r="WVQ4" s="41"/>
      <c r="WVR4" s="41"/>
      <c r="WVS4" s="41"/>
      <c r="WVT4" s="41"/>
      <c r="WVU4" s="41"/>
      <c r="WVV4" s="41"/>
      <c r="WVW4" s="41"/>
      <c r="WVX4" s="41"/>
      <c r="WVY4" s="41"/>
      <c r="WVZ4" s="41"/>
      <c r="WWA4" s="41"/>
      <c r="WWB4" s="41"/>
      <c r="WWC4" s="41"/>
      <c r="WWD4" s="41"/>
      <c r="WWE4" s="41"/>
      <c r="WWF4" s="41"/>
      <c r="WWG4" s="41"/>
      <c r="WWH4" s="41"/>
      <c r="WWI4" s="41"/>
      <c r="WWJ4" s="41"/>
      <c r="WWK4" s="41"/>
      <c r="WWL4" s="41"/>
      <c r="WWM4" s="41"/>
      <c r="WWN4" s="41"/>
      <c r="WWO4" s="41"/>
      <c r="WWP4" s="41"/>
      <c r="WWQ4" s="41"/>
      <c r="WWR4" s="41"/>
      <c r="WWS4" s="41"/>
      <c r="WWT4" s="41"/>
      <c r="WWU4" s="41"/>
      <c r="WWV4" s="41"/>
      <c r="WWW4" s="41"/>
      <c r="WWX4" s="41"/>
      <c r="WWY4" s="41"/>
      <c r="WWZ4" s="41"/>
      <c r="WXA4" s="41"/>
      <c r="WXB4" s="41"/>
      <c r="WXC4" s="41"/>
      <c r="WXD4" s="41"/>
      <c r="WXE4" s="41"/>
      <c r="WXF4" s="41"/>
      <c r="WXG4" s="41"/>
      <c r="WXH4" s="41"/>
      <c r="WXI4" s="41"/>
      <c r="WXJ4" s="41"/>
      <c r="WXK4" s="41"/>
      <c r="WXL4" s="41"/>
      <c r="WXM4" s="41"/>
      <c r="WXN4" s="41"/>
      <c r="WXO4" s="41"/>
      <c r="WXP4" s="41"/>
      <c r="WXQ4" s="41"/>
      <c r="WXR4" s="41"/>
      <c r="WXS4" s="41"/>
      <c r="WXT4" s="41"/>
      <c r="WXU4" s="41"/>
      <c r="WXV4" s="41"/>
      <c r="WXW4" s="41"/>
      <c r="WXX4" s="41"/>
      <c r="WXY4" s="41"/>
      <c r="WXZ4" s="41"/>
      <c r="WYA4" s="41"/>
      <c r="WYB4" s="41"/>
      <c r="WYC4" s="41"/>
      <c r="WYD4" s="41"/>
      <c r="WYE4" s="41"/>
      <c r="WYF4" s="41"/>
      <c r="WYG4" s="41"/>
      <c r="WYH4" s="41"/>
      <c r="WYI4" s="41"/>
      <c r="WYJ4" s="41"/>
      <c r="WYK4" s="41"/>
      <c r="WYL4" s="41"/>
      <c r="WYM4" s="41"/>
      <c r="WYN4" s="41"/>
      <c r="WYO4" s="41"/>
      <c r="WYP4" s="41"/>
      <c r="WYQ4" s="41"/>
      <c r="WYR4" s="41"/>
      <c r="WYS4" s="41"/>
      <c r="WYT4" s="41"/>
      <c r="WYU4" s="41"/>
      <c r="WYV4" s="41"/>
      <c r="WYW4" s="41"/>
      <c r="WYX4" s="41"/>
      <c r="WYY4" s="41"/>
      <c r="WYZ4" s="41"/>
      <c r="WZA4" s="41"/>
      <c r="WZB4" s="41"/>
      <c r="WZC4" s="41"/>
      <c r="WZD4" s="41"/>
      <c r="WZE4" s="41"/>
      <c r="WZF4" s="41"/>
      <c r="WZG4" s="41"/>
      <c r="WZH4" s="41"/>
      <c r="WZI4" s="41"/>
      <c r="WZJ4" s="41"/>
      <c r="WZK4" s="41"/>
      <c r="WZL4" s="41"/>
      <c r="WZM4" s="41"/>
      <c r="WZN4" s="41"/>
      <c r="WZO4" s="41"/>
      <c r="WZP4" s="41"/>
      <c r="WZQ4" s="41"/>
      <c r="WZR4" s="41"/>
      <c r="WZS4" s="41"/>
      <c r="WZT4" s="41"/>
      <c r="WZU4" s="41"/>
      <c r="WZV4" s="41"/>
      <c r="WZW4" s="41"/>
      <c r="WZX4" s="41"/>
      <c r="WZY4" s="41"/>
      <c r="WZZ4" s="41"/>
      <c r="XAA4" s="41"/>
      <c r="XAB4" s="41"/>
      <c r="XAC4" s="41"/>
      <c r="XAD4" s="41"/>
      <c r="XAE4" s="41"/>
      <c r="XAF4" s="41"/>
      <c r="XAG4" s="41"/>
      <c r="XAH4" s="41"/>
      <c r="XAI4" s="41"/>
      <c r="XAJ4" s="41"/>
      <c r="XAK4" s="41"/>
      <c r="XAL4" s="41"/>
      <c r="XAM4" s="41"/>
      <c r="XAN4" s="41"/>
      <c r="XAO4" s="41"/>
      <c r="XAP4" s="41"/>
      <c r="XAQ4" s="41"/>
      <c r="XAR4" s="41"/>
      <c r="XAS4" s="41"/>
      <c r="XAT4" s="41"/>
      <c r="XAU4" s="41"/>
      <c r="XAV4" s="41"/>
      <c r="XAW4" s="41"/>
      <c r="XAX4" s="41"/>
      <c r="XAY4" s="41"/>
      <c r="XAZ4" s="41"/>
      <c r="XBA4" s="41"/>
      <c r="XBB4" s="41"/>
      <c r="XBC4" s="41"/>
      <c r="XBD4" s="41"/>
      <c r="XBE4" s="41"/>
      <c r="XBF4" s="41"/>
      <c r="XBG4" s="41"/>
      <c r="XBH4" s="41"/>
      <c r="XBI4" s="41"/>
      <c r="XBJ4" s="41"/>
      <c r="XBK4" s="41"/>
      <c r="XBL4" s="41"/>
      <c r="XBM4" s="41"/>
      <c r="XBN4" s="41"/>
      <c r="XBO4" s="41"/>
      <c r="XBP4" s="41"/>
      <c r="XBQ4" s="41"/>
      <c r="XBR4" s="41"/>
      <c r="XBS4" s="41"/>
      <c r="XBT4" s="41"/>
      <c r="XBU4" s="41"/>
      <c r="XBV4" s="41"/>
      <c r="XBW4" s="41"/>
      <c r="XBX4" s="41"/>
      <c r="XBY4" s="41"/>
      <c r="XBZ4" s="41"/>
      <c r="XCA4" s="41"/>
      <c r="XCB4" s="41"/>
      <c r="XCC4" s="41"/>
      <c r="XCD4" s="41"/>
      <c r="XCE4" s="41"/>
      <c r="XCF4" s="41"/>
      <c r="XCG4" s="41"/>
      <c r="XCH4" s="41"/>
      <c r="XCI4" s="41"/>
      <c r="XCJ4" s="41"/>
      <c r="XCK4" s="41"/>
      <c r="XCL4" s="41"/>
      <c r="XCM4" s="41"/>
      <c r="XCN4" s="41"/>
      <c r="XCO4" s="41"/>
      <c r="XCP4" s="41"/>
      <c r="XCQ4" s="41"/>
      <c r="XCR4" s="41"/>
      <c r="XCS4" s="41"/>
      <c r="XCT4" s="41"/>
      <c r="XCU4" s="41"/>
      <c r="XCV4" s="41"/>
      <c r="XCW4" s="41"/>
      <c r="XCX4" s="41"/>
      <c r="XCY4" s="41"/>
      <c r="XCZ4" s="41"/>
      <c r="XDA4" s="41"/>
      <c r="XDB4" s="41"/>
      <c r="XDC4" s="41"/>
      <c r="XDD4" s="41"/>
      <c r="XDE4" s="41"/>
      <c r="XDF4" s="41"/>
      <c r="XDG4" s="41"/>
      <c r="XDH4" s="41"/>
      <c r="XDI4" s="41"/>
      <c r="XDJ4" s="41"/>
      <c r="XDK4" s="41"/>
      <c r="XDL4" s="41"/>
      <c r="XDM4" s="41"/>
      <c r="XDN4" s="41"/>
      <c r="XDO4" s="41"/>
      <c r="XDP4" s="41"/>
      <c r="XDQ4" s="41"/>
      <c r="XDR4" s="41"/>
      <c r="XDS4" s="41"/>
      <c r="XDT4" s="41"/>
      <c r="XDU4" s="41"/>
      <c r="XDV4" s="41"/>
      <c r="XDW4" s="41"/>
      <c r="XDX4" s="41"/>
      <c r="XDY4" s="41"/>
      <c r="XDZ4" s="41"/>
      <c r="XEA4" s="41"/>
      <c r="XEB4" s="41"/>
      <c r="XEC4" s="41"/>
      <c r="XED4" s="41"/>
      <c r="XEE4" s="41"/>
      <c r="XEF4" s="41"/>
      <c r="XEG4" s="41"/>
      <c r="XEH4" s="41"/>
      <c r="XEI4" s="41"/>
      <c r="XEJ4" s="41"/>
      <c r="XEK4" s="41"/>
      <c r="XEL4" s="41"/>
      <c r="XEM4" s="41"/>
      <c r="XEN4" s="41"/>
      <c r="XEO4" s="41"/>
      <c r="XEP4" s="41"/>
    </row>
    <row r="5" spans="2:16370" s="41" customFormat="1" ht="45" customHeight="1" thickBot="1">
      <c r="B5" s="244" t="s">
        <v>225</v>
      </c>
      <c r="C5" s="245" t="s">
        <v>159</v>
      </c>
      <c r="D5" s="245" t="s">
        <v>159</v>
      </c>
      <c r="E5" s="245" t="s">
        <v>159</v>
      </c>
      <c r="F5" s="245" t="s">
        <v>159</v>
      </c>
      <c r="G5" s="245" t="s">
        <v>159</v>
      </c>
      <c r="H5" s="245" t="s">
        <v>159</v>
      </c>
      <c r="I5" s="245" t="s">
        <v>159</v>
      </c>
      <c r="J5" s="245" t="s">
        <v>159</v>
      </c>
      <c r="K5" s="245" t="s">
        <v>159</v>
      </c>
      <c r="L5" s="245" t="s">
        <v>159</v>
      </c>
      <c r="M5" s="245" t="s">
        <v>159</v>
      </c>
      <c r="N5" s="245" t="s">
        <v>159</v>
      </c>
      <c r="O5" s="245" t="s">
        <v>159</v>
      </c>
      <c r="P5" s="245" t="s">
        <v>159</v>
      </c>
      <c r="Q5" s="245" t="s">
        <v>159</v>
      </c>
    </row>
    <row r="6" spans="2:16370" s="41" customFormat="1" ht="45" customHeight="1" thickBot="1">
      <c r="B6" s="246" t="s">
        <v>226</v>
      </c>
      <c r="C6" s="246" t="s">
        <v>159</v>
      </c>
      <c r="D6" s="246" t="s">
        <v>159</v>
      </c>
      <c r="E6" s="246" t="s">
        <v>159</v>
      </c>
      <c r="F6" s="246" t="s">
        <v>159</v>
      </c>
      <c r="G6" s="246" t="s">
        <v>159</v>
      </c>
      <c r="H6" s="246" t="s">
        <v>159</v>
      </c>
      <c r="I6" s="246" t="s">
        <v>159</v>
      </c>
      <c r="J6" s="246" t="s">
        <v>159</v>
      </c>
      <c r="K6" s="246" t="s">
        <v>159</v>
      </c>
      <c r="L6" s="246" t="s">
        <v>159</v>
      </c>
      <c r="M6" s="246" t="s">
        <v>159</v>
      </c>
      <c r="N6" s="246" t="s">
        <v>159</v>
      </c>
      <c r="O6" s="246" t="s">
        <v>159</v>
      </c>
      <c r="P6" s="246" t="s">
        <v>159</v>
      </c>
      <c r="Q6" s="246" t="s">
        <v>159</v>
      </c>
    </row>
    <row r="7" spans="2:16370" ht="45" customHeight="1" thickBot="1">
      <c r="B7" s="244" t="s">
        <v>222</v>
      </c>
      <c r="C7" s="245" t="s">
        <v>159</v>
      </c>
      <c r="D7" s="245" t="s">
        <v>159</v>
      </c>
      <c r="E7" s="245" t="s">
        <v>159</v>
      </c>
      <c r="F7" s="245" t="s">
        <v>159</v>
      </c>
      <c r="G7" s="245" t="s">
        <v>159</v>
      </c>
      <c r="H7" s="245" t="s">
        <v>159</v>
      </c>
      <c r="I7" s="245" t="s">
        <v>159</v>
      </c>
      <c r="J7" s="245" t="s">
        <v>159</v>
      </c>
      <c r="K7" s="245" t="s">
        <v>159</v>
      </c>
      <c r="L7" s="245" t="s">
        <v>159</v>
      </c>
      <c r="M7" s="245" t="s">
        <v>159</v>
      </c>
      <c r="N7" s="245" t="s">
        <v>159</v>
      </c>
      <c r="O7" s="245" t="s">
        <v>159</v>
      </c>
      <c r="P7" s="245" t="s">
        <v>159</v>
      </c>
      <c r="Q7" s="245" t="s">
        <v>159</v>
      </c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  <c r="KR7" s="41"/>
      <c r="KS7" s="41"/>
      <c r="KT7" s="41"/>
      <c r="KU7" s="41"/>
      <c r="KV7" s="41"/>
      <c r="KW7" s="41"/>
      <c r="KX7" s="41"/>
      <c r="KY7" s="41"/>
      <c r="KZ7" s="41"/>
      <c r="LA7" s="41"/>
      <c r="LB7" s="41"/>
      <c r="LC7" s="41"/>
      <c r="LD7" s="41"/>
      <c r="LE7" s="41"/>
      <c r="LF7" s="41"/>
      <c r="LG7" s="41"/>
      <c r="LH7" s="41"/>
      <c r="LI7" s="41"/>
      <c r="LJ7" s="41"/>
      <c r="LK7" s="41"/>
      <c r="LL7" s="41"/>
      <c r="LM7" s="41"/>
      <c r="LN7" s="41"/>
      <c r="LO7" s="41"/>
      <c r="LP7" s="41"/>
      <c r="LQ7" s="41"/>
      <c r="LR7" s="41"/>
      <c r="LS7" s="41"/>
      <c r="LT7" s="41"/>
      <c r="LU7" s="41"/>
      <c r="LV7" s="41"/>
      <c r="LW7" s="41"/>
      <c r="LX7" s="41"/>
      <c r="LY7" s="41"/>
      <c r="LZ7" s="41"/>
      <c r="MA7" s="41"/>
      <c r="MB7" s="41"/>
      <c r="MC7" s="41"/>
      <c r="MD7" s="41"/>
      <c r="ME7" s="41"/>
      <c r="MF7" s="41"/>
      <c r="MG7" s="41"/>
      <c r="MH7" s="41"/>
      <c r="MI7" s="41"/>
      <c r="MJ7" s="41"/>
      <c r="MK7" s="41"/>
      <c r="ML7" s="41"/>
      <c r="MM7" s="41"/>
      <c r="MN7" s="41"/>
      <c r="MO7" s="41"/>
      <c r="MP7" s="41"/>
      <c r="MQ7" s="41"/>
      <c r="MR7" s="41"/>
      <c r="MS7" s="41"/>
      <c r="MT7" s="41"/>
      <c r="MU7" s="41"/>
      <c r="MV7" s="41"/>
      <c r="MW7" s="41"/>
      <c r="MX7" s="41"/>
      <c r="MY7" s="41"/>
      <c r="MZ7" s="41"/>
      <c r="NA7" s="41"/>
      <c r="NB7" s="41"/>
      <c r="NC7" s="41"/>
      <c r="ND7" s="41"/>
      <c r="NE7" s="41"/>
      <c r="NF7" s="41"/>
      <c r="NG7" s="41"/>
      <c r="NH7" s="41"/>
      <c r="NI7" s="41"/>
      <c r="NJ7" s="41"/>
      <c r="NK7" s="41"/>
      <c r="NL7" s="41"/>
      <c r="NM7" s="41"/>
      <c r="NN7" s="41"/>
      <c r="NO7" s="41"/>
      <c r="NP7" s="41"/>
      <c r="NQ7" s="41"/>
      <c r="NR7" s="41"/>
      <c r="NS7" s="41"/>
      <c r="NT7" s="41"/>
      <c r="NU7" s="41"/>
      <c r="NV7" s="41"/>
      <c r="NW7" s="41"/>
      <c r="NX7" s="41"/>
      <c r="NY7" s="41"/>
      <c r="NZ7" s="41"/>
      <c r="OA7" s="41"/>
      <c r="OB7" s="41"/>
      <c r="OC7" s="41"/>
      <c r="OD7" s="41"/>
      <c r="OE7" s="41"/>
      <c r="OF7" s="41"/>
      <c r="OG7" s="41"/>
      <c r="OH7" s="41"/>
      <c r="OI7" s="41"/>
      <c r="OJ7" s="41"/>
      <c r="OK7" s="41"/>
      <c r="OL7" s="41"/>
      <c r="OM7" s="41"/>
      <c r="ON7" s="41"/>
      <c r="OO7" s="41"/>
      <c r="OP7" s="41"/>
      <c r="OQ7" s="41"/>
      <c r="OR7" s="41"/>
      <c r="OS7" s="41"/>
      <c r="OT7" s="41"/>
      <c r="OU7" s="41"/>
      <c r="OV7" s="41"/>
      <c r="OW7" s="41"/>
      <c r="OX7" s="41"/>
      <c r="OY7" s="41"/>
      <c r="OZ7" s="41"/>
      <c r="PA7" s="41"/>
      <c r="PB7" s="41"/>
      <c r="PC7" s="41"/>
      <c r="PD7" s="41"/>
      <c r="PE7" s="41"/>
      <c r="PF7" s="41"/>
      <c r="PG7" s="41"/>
      <c r="PH7" s="41"/>
      <c r="PI7" s="41"/>
      <c r="PJ7" s="41"/>
      <c r="PK7" s="41"/>
      <c r="PL7" s="41"/>
      <c r="PM7" s="41"/>
      <c r="PN7" s="41"/>
      <c r="PO7" s="41"/>
      <c r="PP7" s="41"/>
      <c r="PQ7" s="41"/>
      <c r="PR7" s="41"/>
      <c r="PS7" s="41"/>
      <c r="PT7" s="41"/>
      <c r="PU7" s="41"/>
      <c r="PV7" s="41"/>
      <c r="PW7" s="41"/>
      <c r="PX7" s="41"/>
      <c r="PY7" s="41"/>
      <c r="PZ7" s="41"/>
      <c r="QA7" s="41"/>
      <c r="QB7" s="41"/>
      <c r="QC7" s="41"/>
      <c r="QD7" s="41"/>
      <c r="QE7" s="41"/>
      <c r="QF7" s="41"/>
      <c r="QG7" s="41"/>
      <c r="QH7" s="41"/>
      <c r="QI7" s="41"/>
      <c r="QJ7" s="41"/>
      <c r="QK7" s="41"/>
      <c r="QL7" s="41"/>
      <c r="QM7" s="41"/>
      <c r="QN7" s="41"/>
      <c r="QO7" s="41"/>
      <c r="QP7" s="41"/>
      <c r="QQ7" s="41"/>
      <c r="QR7" s="41"/>
      <c r="QS7" s="41"/>
      <c r="QT7" s="41"/>
      <c r="QU7" s="41"/>
      <c r="QV7" s="41"/>
      <c r="QW7" s="41"/>
      <c r="QX7" s="41"/>
      <c r="QY7" s="41"/>
      <c r="QZ7" s="41"/>
      <c r="RA7" s="41"/>
      <c r="RB7" s="41"/>
      <c r="RC7" s="41"/>
      <c r="RD7" s="41"/>
      <c r="RE7" s="41"/>
      <c r="RF7" s="41"/>
      <c r="RG7" s="41"/>
      <c r="RH7" s="41"/>
      <c r="RI7" s="41"/>
      <c r="RJ7" s="41"/>
      <c r="RK7" s="41"/>
      <c r="RL7" s="41"/>
      <c r="RM7" s="41"/>
      <c r="RN7" s="41"/>
      <c r="RO7" s="41"/>
      <c r="RP7" s="41"/>
      <c r="RQ7" s="41"/>
      <c r="RR7" s="41"/>
      <c r="RS7" s="41"/>
      <c r="RT7" s="41"/>
      <c r="RU7" s="41"/>
      <c r="RV7" s="41"/>
      <c r="RW7" s="41"/>
      <c r="RX7" s="41"/>
      <c r="RY7" s="41"/>
      <c r="RZ7" s="41"/>
      <c r="SA7" s="41"/>
      <c r="SB7" s="41"/>
      <c r="SC7" s="41"/>
      <c r="SD7" s="41"/>
      <c r="SE7" s="41"/>
      <c r="SF7" s="41"/>
      <c r="SG7" s="41"/>
      <c r="SH7" s="41"/>
      <c r="SI7" s="41"/>
      <c r="SJ7" s="41"/>
      <c r="SK7" s="41"/>
      <c r="SL7" s="41"/>
      <c r="SM7" s="41"/>
      <c r="SN7" s="41"/>
      <c r="SO7" s="41"/>
      <c r="SP7" s="41"/>
      <c r="SQ7" s="41"/>
      <c r="SR7" s="41"/>
      <c r="SS7" s="41"/>
      <c r="ST7" s="41"/>
      <c r="SU7" s="41"/>
      <c r="SV7" s="41"/>
      <c r="SW7" s="41"/>
      <c r="SX7" s="41"/>
      <c r="SY7" s="41"/>
      <c r="SZ7" s="41"/>
      <c r="TA7" s="41"/>
      <c r="TB7" s="41"/>
      <c r="TC7" s="41"/>
      <c r="TD7" s="41"/>
      <c r="TE7" s="41"/>
      <c r="TF7" s="41"/>
      <c r="TG7" s="41"/>
      <c r="TH7" s="41"/>
      <c r="TI7" s="41"/>
      <c r="TJ7" s="41"/>
      <c r="TK7" s="41"/>
      <c r="TL7" s="41"/>
      <c r="TM7" s="41"/>
      <c r="TN7" s="41"/>
      <c r="TO7" s="41"/>
      <c r="TP7" s="41"/>
      <c r="TQ7" s="41"/>
      <c r="TR7" s="41"/>
      <c r="TS7" s="41"/>
      <c r="TT7" s="41"/>
      <c r="TU7" s="41"/>
      <c r="TV7" s="41"/>
      <c r="TW7" s="41"/>
      <c r="TX7" s="41"/>
      <c r="TY7" s="41"/>
      <c r="TZ7" s="41"/>
      <c r="UA7" s="41"/>
      <c r="UB7" s="41"/>
      <c r="UC7" s="41"/>
      <c r="UD7" s="41"/>
      <c r="UE7" s="41"/>
      <c r="UF7" s="41"/>
      <c r="UG7" s="41"/>
      <c r="UH7" s="41"/>
      <c r="UI7" s="41"/>
      <c r="UJ7" s="41"/>
      <c r="UK7" s="41"/>
      <c r="UL7" s="41"/>
      <c r="UM7" s="41"/>
      <c r="UN7" s="41"/>
      <c r="UO7" s="41"/>
      <c r="UP7" s="41"/>
      <c r="UQ7" s="41"/>
      <c r="UR7" s="41"/>
      <c r="US7" s="41"/>
      <c r="UT7" s="41"/>
      <c r="UU7" s="41"/>
      <c r="UV7" s="41"/>
      <c r="UW7" s="41"/>
      <c r="UX7" s="41"/>
      <c r="UY7" s="41"/>
      <c r="UZ7" s="41"/>
      <c r="VA7" s="41"/>
      <c r="VB7" s="41"/>
      <c r="VC7" s="41"/>
      <c r="VD7" s="41"/>
      <c r="VE7" s="41"/>
      <c r="VF7" s="41"/>
      <c r="VG7" s="41"/>
      <c r="VH7" s="41"/>
      <c r="VI7" s="41"/>
      <c r="VJ7" s="41"/>
      <c r="VK7" s="41"/>
      <c r="VL7" s="41"/>
      <c r="VM7" s="41"/>
      <c r="VN7" s="41"/>
      <c r="VO7" s="41"/>
      <c r="VP7" s="41"/>
      <c r="VQ7" s="41"/>
      <c r="VR7" s="41"/>
      <c r="VS7" s="41"/>
      <c r="VT7" s="41"/>
      <c r="VU7" s="41"/>
      <c r="VV7" s="41"/>
      <c r="VW7" s="41"/>
      <c r="VX7" s="41"/>
      <c r="VY7" s="41"/>
      <c r="VZ7" s="41"/>
      <c r="WA7" s="41"/>
      <c r="WB7" s="41"/>
      <c r="WC7" s="41"/>
      <c r="WD7" s="41"/>
      <c r="WE7" s="41"/>
      <c r="WF7" s="41"/>
      <c r="WG7" s="41"/>
      <c r="WH7" s="41"/>
      <c r="WI7" s="41"/>
      <c r="WJ7" s="41"/>
      <c r="WK7" s="41"/>
      <c r="WL7" s="41"/>
      <c r="WM7" s="41"/>
      <c r="WN7" s="41"/>
      <c r="WO7" s="41"/>
      <c r="WP7" s="41"/>
      <c r="WQ7" s="41"/>
      <c r="WR7" s="41"/>
      <c r="WS7" s="41"/>
      <c r="WT7" s="41"/>
      <c r="WU7" s="41"/>
      <c r="WV7" s="41"/>
      <c r="WW7" s="41"/>
      <c r="WX7" s="41"/>
      <c r="WY7" s="41"/>
      <c r="WZ7" s="41"/>
      <c r="XA7" s="41"/>
      <c r="XB7" s="41"/>
      <c r="XC7" s="41"/>
      <c r="XD7" s="41"/>
      <c r="XE7" s="41"/>
      <c r="XF7" s="41"/>
      <c r="XG7" s="41"/>
      <c r="XH7" s="41"/>
      <c r="XI7" s="41"/>
      <c r="XJ7" s="41"/>
      <c r="XK7" s="41"/>
      <c r="XL7" s="41"/>
      <c r="XM7" s="41"/>
      <c r="XN7" s="41"/>
      <c r="XO7" s="41"/>
      <c r="XP7" s="41"/>
      <c r="XQ7" s="41"/>
      <c r="XR7" s="41"/>
      <c r="XS7" s="41"/>
      <c r="XT7" s="41"/>
      <c r="XU7" s="41"/>
      <c r="XV7" s="41"/>
      <c r="XW7" s="41"/>
      <c r="XX7" s="41"/>
      <c r="XY7" s="41"/>
      <c r="XZ7" s="41"/>
      <c r="YA7" s="41"/>
      <c r="YB7" s="41"/>
      <c r="YC7" s="41"/>
      <c r="YD7" s="41"/>
      <c r="YE7" s="41"/>
      <c r="YF7" s="41"/>
      <c r="YG7" s="41"/>
      <c r="YH7" s="41"/>
      <c r="YI7" s="41"/>
      <c r="YJ7" s="41"/>
      <c r="YK7" s="41"/>
      <c r="YL7" s="41"/>
      <c r="YM7" s="41"/>
      <c r="YN7" s="41"/>
      <c r="YO7" s="41"/>
      <c r="YP7" s="41"/>
      <c r="YQ7" s="41"/>
      <c r="YR7" s="41"/>
      <c r="YS7" s="41"/>
      <c r="YT7" s="41"/>
      <c r="YU7" s="41"/>
      <c r="YV7" s="41"/>
      <c r="YW7" s="41"/>
      <c r="YX7" s="41"/>
      <c r="YY7" s="41"/>
      <c r="YZ7" s="41"/>
      <c r="ZA7" s="41"/>
      <c r="ZB7" s="41"/>
      <c r="ZC7" s="41"/>
      <c r="ZD7" s="41"/>
      <c r="ZE7" s="41"/>
      <c r="ZF7" s="41"/>
      <c r="ZG7" s="41"/>
      <c r="ZH7" s="41"/>
      <c r="ZI7" s="41"/>
      <c r="ZJ7" s="41"/>
      <c r="ZK7" s="41"/>
      <c r="ZL7" s="41"/>
      <c r="ZM7" s="41"/>
      <c r="ZN7" s="41"/>
      <c r="ZO7" s="41"/>
      <c r="ZP7" s="41"/>
      <c r="ZQ7" s="41"/>
      <c r="ZR7" s="41"/>
      <c r="ZS7" s="41"/>
      <c r="ZT7" s="41"/>
      <c r="ZU7" s="41"/>
      <c r="ZV7" s="41"/>
      <c r="ZW7" s="41"/>
      <c r="ZX7" s="41"/>
      <c r="ZY7" s="41"/>
      <c r="ZZ7" s="41"/>
      <c r="AAA7" s="41"/>
      <c r="AAB7" s="41"/>
      <c r="AAC7" s="41"/>
      <c r="AAD7" s="41"/>
      <c r="AAE7" s="41"/>
      <c r="AAF7" s="41"/>
      <c r="AAG7" s="41"/>
      <c r="AAH7" s="41"/>
      <c r="AAI7" s="41"/>
      <c r="AAJ7" s="41"/>
      <c r="AAK7" s="41"/>
      <c r="AAL7" s="41"/>
      <c r="AAM7" s="41"/>
      <c r="AAN7" s="41"/>
      <c r="AAO7" s="41"/>
      <c r="AAP7" s="41"/>
      <c r="AAQ7" s="41"/>
      <c r="AAR7" s="41"/>
      <c r="AAS7" s="41"/>
      <c r="AAT7" s="41"/>
      <c r="AAU7" s="41"/>
      <c r="AAV7" s="41"/>
      <c r="AAW7" s="41"/>
      <c r="AAX7" s="41"/>
      <c r="AAY7" s="41"/>
      <c r="AAZ7" s="41"/>
      <c r="ABA7" s="41"/>
      <c r="ABB7" s="41"/>
      <c r="ABC7" s="41"/>
      <c r="ABD7" s="41"/>
      <c r="ABE7" s="41"/>
      <c r="ABF7" s="41"/>
      <c r="ABG7" s="41"/>
      <c r="ABH7" s="41"/>
      <c r="ABI7" s="41"/>
      <c r="ABJ7" s="41"/>
      <c r="ABK7" s="41"/>
      <c r="ABL7" s="41"/>
      <c r="ABM7" s="41"/>
      <c r="ABN7" s="41"/>
      <c r="ABO7" s="41"/>
      <c r="ABP7" s="41"/>
      <c r="ABQ7" s="41"/>
      <c r="ABR7" s="41"/>
      <c r="ABS7" s="41"/>
      <c r="ABT7" s="41"/>
      <c r="ABU7" s="41"/>
      <c r="ABV7" s="41"/>
      <c r="ABW7" s="41"/>
      <c r="ABX7" s="41"/>
      <c r="ABY7" s="41"/>
      <c r="ABZ7" s="41"/>
      <c r="ACA7" s="41"/>
      <c r="ACB7" s="41"/>
      <c r="ACC7" s="41"/>
      <c r="ACD7" s="41"/>
      <c r="ACE7" s="41"/>
      <c r="ACF7" s="41"/>
      <c r="ACG7" s="41"/>
      <c r="ACH7" s="41"/>
      <c r="ACI7" s="41"/>
      <c r="ACJ7" s="41"/>
      <c r="ACK7" s="41"/>
      <c r="ACL7" s="41"/>
      <c r="ACM7" s="41"/>
      <c r="ACN7" s="41"/>
      <c r="ACO7" s="41"/>
      <c r="ACP7" s="41"/>
      <c r="ACQ7" s="41"/>
      <c r="ACR7" s="41"/>
      <c r="ACS7" s="41"/>
      <c r="ACT7" s="41"/>
      <c r="ACU7" s="41"/>
      <c r="ACV7" s="41"/>
      <c r="ACW7" s="41"/>
      <c r="ACX7" s="41"/>
      <c r="ACY7" s="41"/>
      <c r="ACZ7" s="41"/>
      <c r="ADA7" s="41"/>
      <c r="ADB7" s="41"/>
      <c r="ADC7" s="41"/>
      <c r="ADD7" s="41"/>
      <c r="ADE7" s="41"/>
      <c r="ADF7" s="41"/>
      <c r="ADG7" s="41"/>
      <c r="ADH7" s="41"/>
      <c r="ADI7" s="41"/>
      <c r="ADJ7" s="41"/>
      <c r="ADK7" s="41"/>
      <c r="ADL7" s="41"/>
      <c r="ADM7" s="41"/>
      <c r="ADN7" s="41"/>
      <c r="ADO7" s="41"/>
      <c r="ADP7" s="41"/>
      <c r="ADQ7" s="41"/>
      <c r="ADR7" s="41"/>
      <c r="ADS7" s="41"/>
      <c r="ADT7" s="41"/>
      <c r="ADU7" s="41"/>
      <c r="ADV7" s="41"/>
      <c r="ADW7" s="41"/>
      <c r="ADX7" s="41"/>
      <c r="ADY7" s="41"/>
      <c r="ADZ7" s="41"/>
      <c r="AEA7" s="41"/>
      <c r="AEB7" s="41"/>
      <c r="AEC7" s="41"/>
      <c r="AED7" s="41"/>
      <c r="AEE7" s="41"/>
      <c r="AEF7" s="41"/>
      <c r="AEG7" s="41"/>
      <c r="AEH7" s="41"/>
      <c r="AEI7" s="41"/>
      <c r="AEJ7" s="41"/>
      <c r="AEK7" s="41"/>
      <c r="AEL7" s="41"/>
      <c r="AEM7" s="41"/>
      <c r="AEN7" s="41"/>
      <c r="AEO7" s="41"/>
      <c r="AEP7" s="41"/>
      <c r="AEQ7" s="41"/>
      <c r="AER7" s="41"/>
      <c r="AES7" s="41"/>
      <c r="AET7" s="41"/>
      <c r="AEU7" s="41"/>
      <c r="AEV7" s="41"/>
      <c r="AEW7" s="41"/>
      <c r="AEX7" s="41"/>
      <c r="AEY7" s="41"/>
      <c r="AEZ7" s="41"/>
      <c r="AFA7" s="41"/>
      <c r="AFB7" s="41"/>
      <c r="AFC7" s="41"/>
      <c r="AFD7" s="41"/>
      <c r="AFE7" s="41"/>
      <c r="AFF7" s="41"/>
      <c r="AFG7" s="41"/>
      <c r="AFH7" s="41"/>
      <c r="AFI7" s="41"/>
      <c r="AFJ7" s="41"/>
      <c r="AFK7" s="41"/>
      <c r="AFL7" s="41"/>
      <c r="AFM7" s="41"/>
      <c r="AFN7" s="41"/>
      <c r="AFO7" s="41"/>
      <c r="AFP7" s="41"/>
      <c r="AFQ7" s="41"/>
      <c r="AFR7" s="41"/>
      <c r="AFS7" s="41"/>
      <c r="AFT7" s="41"/>
      <c r="AFU7" s="41"/>
      <c r="AFV7" s="41"/>
      <c r="AFW7" s="41"/>
      <c r="AFX7" s="41"/>
      <c r="AFY7" s="41"/>
      <c r="AFZ7" s="41"/>
      <c r="AGA7" s="41"/>
      <c r="AGB7" s="41"/>
      <c r="AGC7" s="41"/>
      <c r="AGD7" s="41"/>
      <c r="AGE7" s="41"/>
      <c r="AGF7" s="41"/>
      <c r="AGG7" s="41"/>
      <c r="AGH7" s="41"/>
      <c r="AGI7" s="41"/>
      <c r="AGJ7" s="41"/>
      <c r="AGK7" s="41"/>
      <c r="AGL7" s="41"/>
      <c r="AGM7" s="41"/>
      <c r="AGN7" s="41"/>
      <c r="AGO7" s="41"/>
      <c r="AGP7" s="41"/>
      <c r="AGQ7" s="41"/>
      <c r="AGR7" s="41"/>
      <c r="AGS7" s="41"/>
      <c r="AGT7" s="41"/>
      <c r="AGU7" s="41"/>
      <c r="AGV7" s="41"/>
      <c r="AGW7" s="41"/>
      <c r="AGX7" s="41"/>
      <c r="AGY7" s="41"/>
      <c r="AGZ7" s="41"/>
      <c r="AHA7" s="41"/>
      <c r="AHB7" s="41"/>
      <c r="AHC7" s="41"/>
      <c r="AHD7" s="41"/>
      <c r="AHE7" s="41"/>
      <c r="AHF7" s="41"/>
      <c r="AHG7" s="41"/>
      <c r="AHH7" s="41"/>
      <c r="AHI7" s="41"/>
      <c r="AHJ7" s="41"/>
      <c r="AHK7" s="41"/>
      <c r="AHL7" s="41"/>
      <c r="AHM7" s="41"/>
      <c r="AHN7" s="41"/>
      <c r="AHO7" s="41"/>
      <c r="AHP7" s="41"/>
      <c r="AHQ7" s="41"/>
      <c r="AHR7" s="41"/>
      <c r="AHS7" s="41"/>
      <c r="AHT7" s="41"/>
      <c r="AHU7" s="41"/>
      <c r="AHV7" s="41"/>
      <c r="AHW7" s="41"/>
      <c r="AHX7" s="41"/>
      <c r="AHY7" s="41"/>
      <c r="AHZ7" s="41"/>
      <c r="AIA7" s="41"/>
      <c r="AIB7" s="41"/>
      <c r="AIC7" s="41"/>
      <c r="AID7" s="41"/>
      <c r="AIE7" s="41"/>
      <c r="AIF7" s="41"/>
      <c r="AIG7" s="41"/>
      <c r="AIH7" s="41"/>
      <c r="AII7" s="41"/>
      <c r="AIJ7" s="41"/>
      <c r="AIK7" s="41"/>
      <c r="AIL7" s="41"/>
      <c r="AIM7" s="41"/>
      <c r="AIN7" s="41"/>
      <c r="AIO7" s="41"/>
      <c r="AIP7" s="41"/>
      <c r="AIQ7" s="41"/>
      <c r="AIR7" s="41"/>
      <c r="AIS7" s="41"/>
      <c r="AIT7" s="41"/>
      <c r="AIU7" s="41"/>
      <c r="AIV7" s="41"/>
      <c r="AIW7" s="41"/>
      <c r="AIX7" s="41"/>
      <c r="AIY7" s="41"/>
      <c r="AIZ7" s="41"/>
      <c r="AJA7" s="41"/>
      <c r="AJB7" s="41"/>
      <c r="AJC7" s="41"/>
      <c r="AJD7" s="41"/>
      <c r="AJE7" s="41"/>
      <c r="AJF7" s="41"/>
      <c r="AJG7" s="41"/>
      <c r="AJH7" s="41"/>
      <c r="AJI7" s="41"/>
      <c r="AJJ7" s="41"/>
      <c r="AJK7" s="41"/>
      <c r="AJL7" s="41"/>
      <c r="AJM7" s="41"/>
      <c r="AJN7" s="41"/>
      <c r="AJO7" s="41"/>
      <c r="AJP7" s="41"/>
      <c r="AJQ7" s="41"/>
      <c r="AJR7" s="41"/>
      <c r="AJS7" s="41"/>
      <c r="AJT7" s="41"/>
      <c r="AJU7" s="41"/>
      <c r="AJV7" s="41"/>
      <c r="AJW7" s="41"/>
      <c r="AJX7" s="41"/>
      <c r="AJY7" s="41"/>
      <c r="AJZ7" s="41"/>
      <c r="AKA7" s="41"/>
      <c r="AKB7" s="41"/>
      <c r="AKC7" s="41"/>
      <c r="AKD7" s="41"/>
      <c r="AKE7" s="41"/>
      <c r="AKF7" s="41"/>
      <c r="AKG7" s="41"/>
      <c r="AKH7" s="41"/>
      <c r="AKI7" s="41"/>
      <c r="AKJ7" s="41"/>
      <c r="AKK7" s="41"/>
      <c r="AKL7" s="41"/>
      <c r="AKM7" s="41"/>
      <c r="AKN7" s="41"/>
      <c r="AKO7" s="41"/>
      <c r="AKP7" s="41"/>
      <c r="AKQ7" s="41"/>
      <c r="AKR7" s="41"/>
      <c r="AKS7" s="41"/>
      <c r="AKT7" s="41"/>
      <c r="AKU7" s="41"/>
      <c r="AKV7" s="41"/>
      <c r="AKW7" s="41"/>
      <c r="AKX7" s="41"/>
      <c r="AKY7" s="41"/>
      <c r="AKZ7" s="41"/>
      <c r="ALA7" s="41"/>
      <c r="ALB7" s="41"/>
      <c r="ALC7" s="41"/>
      <c r="ALD7" s="41"/>
      <c r="ALE7" s="41"/>
      <c r="ALF7" s="41"/>
      <c r="ALG7" s="41"/>
      <c r="ALH7" s="41"/>
      <c r="ALI7" s="41"/>
      <c r="ALJ7" s="41"/>
      <c r="ALK7" s="41"/>
      <c r="ALL7" s="41"/>
      <c r="ALM7" s="41"/>
      <c r="ALN7" s="41"/>
      <c r="ALO7" s="41"/>
      <c r="ALP7" s="41"/>
      <c r="ALQ7" s="41"/>
      <c r="ALR7" s="41"/>
      <c r="ALS7" s="41"/>
      <c r="ALT7" s="41"/>
      <c r="ALU7" s="41"/>
      <c r="ALV7" s="41"/>
      <c r="ALW7" s="41"/>
      <c r="ALX7" s="41"/>
      <c r="ALY7" s="41"/>
      <c r="ALZ7" s="41"/>
      <c r="AMA7" s="41"/>
      <c r="AMB7" s="41"/>
      <c r="AMC7" s="41"/>
      <c r="AMD7" s="41"/>
      <c r="AME7" s="41"/>
      <c r="AMF7" s="41"/>
      <c r="AMG7" s="41"/>
      <c r="AMH7" s="41"/>
      <c r="AMI7" s="41"/>
      <c r="AMJ7" s="41"/>
      <c r="AMK7" s="41"/>
      <c r="AML7" s="41"/>
      <c r="AMM7" s="41"/>
      <c r="AMN7" s="41"/>
      <c r="AMO7" s="41"/>
      <c r="AMP7" s="41"/>
      <c r="AMQ7" s="41"/>
      <c r="AMR7" s="41"/>
      <c r="AMS7" s="41"/>
      <c r="AMT7" s="41"/>
      <c r="AMU7" s="41"/>
      <c r="AMV7" s="41"/>
      <c r="AMW7" s="41"/>
      <c r="AMX7" s="41"/>
      <c r="AMY7" s="41"/>
      <c r="AMZ7" s="41"/>
      <c r="ANA7" s="41"/>
      <c r="ANB7" s="41"/>
      <c r="ANC7" s="41"/>
      <c r="AND7" s="41"/>
      <c r="ANE7" s="41"/>
      <c r="ANF7" s="41"/>
      <c r="ANG7" s="41"/>
      <c r="ANH7" s="41"/>
      <c r="ANI7" s="41"/>
      <c r="ANJ7" s="41"/>
      <c r="ANK7" s="41"/>
      <c r="ANL7" s="41"/>
      <c r="ANM7" s="41"/>
      <c r="ANN7" s="41"/>
      <c r="ANO7" s="41"/>
      <c r="ANP7" s="41"/>
      <c r="ANQ7" s="41"/>
      <c r="ANR7" s="41"/>
      <c r="ANS7" s="41"/>
      <c r="ANT7" s="41"/>
      <c r="ANU7" s="41"/>
      <c r="ANV7" s="41"/>
      <c r="ANW7" s="41"/>
      <c r="ANX7" s="41"/>
      <c r="ANY7" s="41"/>
      <c r="ANZ7" s="41"/>
      <c r="AOA7" s="41"/>
      <c r="AOB7" s="41"/>
      <c r="AOC7" s="41"/>
      <c r="AOD7" s="41"/>
      <c r="AOE7" s="41"/>
      <c r="AOF7" s="41"/>
      <c r="AOG7" s="41"/>
      <c r="AOH7" s="41"/>
      <c r="AOI7" s="41"/>
      <c r="AOJ7" s="41"/>
      <c r="AOK7" s="41"/>
      <c r="AOL7" s="41"/>
      <c r="AOM7" s="41"/>
      <c r="AON7" s="41"/>
      <c r="AOO7" s="41"/>
      <c r="AOP7" s="41"/>
      <c r="AOQ7" s="41"/>
      <c r="AOR7" s="41"/>
      <c r="AOS7" s="41"/>
      <c r="AOT7" s="41"/>
      <c r="AOU7" s="41"/>
      <c r="AOV7" s="41"/>
      <c r="AOW7" s="41"/>
      <c r="AOX7" s="41"/>
      <c r="AOY7" s="41"/>
      <c r="AOZ7" s="41"/>
      <c r="APA7" s="41"/>
      <c r="APB7" s="41"/>
      <c r="APC7" s="41"/>
      <c r="APD7" s="41"/>
      <c r="APE7" s="41"/>
      <c r="APF7" s="41"/>
      <c r="APG7" s="41"/>
      <c r="APH7" s="41"/>
      <c r="API7" s="41"/>
      <c r="APJ7" s="41"/>
      <c r="APK7" s="41"/>
      <c r="APL7" s="41"/>
      <c r="APM7" s="41"/>
      <c r="APN7" s="41"/>
      <c r="APO7" s="41"/>
      <c r="APP7" s="41"/>
      <c r="APQ7" s="41"/>
      <c r="APR7" s="41"/>
      <c r="APS7" s="41"/>
      <c r="APT7" s="41"/>
      <c r="APU7" s="41"/>
      <c r="APV7" s="41"/>
      <c r="APW7" s="41"/>
      <c r="APX7" s="41"/>
      <c r="APY7" s="41"/>
      <c r="APZ7" s="41"/>
      <c r="AQA7" s="41"/>
      <c r="AQB7" s="41"/>
      <c r="AQC7" s="41"/>
      <c r="AQD7" s="41"/>
      <c r="AQE7" s="41"/>
      <c r="AQF7" s="41"/>
      <c r="AQG7" s="41"/>
      <c r="AQH7" s="41"/>
      <c r="AQI7" s="41"/>
      <c r="AQJ7" s="41"/>
      <c r="AQK7" s="41"/>
      <c r="AQL7" s="41"/>
      <c r="AQM7" s="41"/>
      <c r="AQN7" s="41"/>
      <c r="AQO7" s="41"/>
      <c r="AQP7" s="41"/>
      <c r="AQQ7" s="41"/>
      <c r="AQR7" s="41"/>
      <c r="AQS7" s="41"/>
      <c r="AQT7" s="41"/>
      <c r="AQU7" s="41"/>
      <c r="AQV7" s="41"/>
      <c r="AQW7" s="41"/>
      <c r="AQX7" s="41"/>
      <c r="AQY7" s="41"/>
      <c r="AQZ7" s="41"/>
      <c r="ARA7" s="41"/>
      <c r="ARB7" s="41"/>
      <c r="ARC7" s="41"/>
      <c r="ARD7" s="41"/>
      <c r="ARE7" s="41"/>
      <c r="ARF7" s="41"/>
      <c r="ARG7" s="41"/>
      <c r="ARH7" s="41"/>
      <c r="ARI7" s="41"/>
      <c r="ARJ7" s="41"/>
      <c r="ARK7" s="41"/>
      <c r="ARL7" s="41"/>
      <c r="ARM7" s="41"/>
      <c r="ARN7" s="41"/>
      <c r="ARO7" s="41"/>
      <c r="ARP7" s="41"/>
      <c r="ARQ7" s="41"/>
      <c r="ARR7" s="41"/>
      <c r="ARS7" s="41"/>
      <c r="ART7" s="41"/>
      <c r="ARU7" s="41"/>
      <c r="ARV7" s="41"/>
      <c r="ARW7" s="41"/>
      <c r="ARX7" s="41"/>
      <c r="ARY7" s="41"/>
      <c r="ARZ7" s="41"/>
      <c r="ASA7" s="41"/>
      <c r="ASB7" s="41"/>
      <c r="ASC7" s="41"/>
      <c r="ASD7" s="41"/>
      <c r="ASE7" s="41"/>
      <c r="ASF7" s="41"/>
      <c r="ASG7" s="41"/>
      <c r="ASH7" s="41"/>
      <c r="ASI7" s="41"/>
      <c r="ASJ7" s="41"/>
      <c r="ASK7" s="41"/>
      <c r="ASL7" s="41"/>
      <c r="ASM7" s="41"/>
      <c r="ASN7" s="41"/>
      <c r="ASO7" s="41"/>
      <c r="ASP7" s="41"/>
      <c r="ASQ7" s="41"/>
      <c r="ASR7" s="41"/>
      <c r="ASS7" s="41"/>
      <c r="AST7" s="41"/>
      <c r="ASU7" s="41"/>
      <c r="ASV7" s="41"/>
      <c r="ASW7" s="41"/>
      <c r="ASX7" s="41"/>
      <c r="ASY7" s="41"/>
      <c r="ASZ7" s="41"/>
      <c r="ATA7" s="41"/>
      <c r="ATB7" s="41"/>
      <c r="ATC7" s="41"/>
      <c r="ATD7" s="41"/>
      <c r="ATE7" s="41"/>
      <c r="ATF7" s="41"/>
      <c r="ATG7" s="41"/>
      <c r="ATH7" s="41"/>
      <c r="ATI7" s="41"/>
      <c r="ATJ7" s="41"/>
      <c r="ATK7" s="41"/>
      <c r="ATL7" s="41"/>
      <c r="ATM7" s="41"/>
      <c r="ATN7" s="41"/>
      <c r="ATO7" s="41"/>
      <c r="ATP7" s="41"/>
      <c r="ATQ7" s="41"/>
      <c r="ATR7" s="41"/>
      <c r="ATS7" s="41"/>
      <c r="ATT7" s="41"/>
      <c r="ATU7" s="41"/>
      <c r="ATV7" s="41"/>
      <c r="ATW7" s="41"/>
      <c r="ATX7" s="41"/>
      <c r="ATY7" s="41"/>
      <c r="ATZ7" s="41"/>
      <c r="AUA7" s="41"/>
      <c r="AUB7" s="41"/>
      <c r="AUC7" s="41"/>
      <c r="AUD7" s="41"/>
      <c r="AUE7" s="41"/>
      <c r="AUF7" s="41"/>
      <c r="AUG7" s="41"/>
      <c r="AUH7" s="41"/>
      <c r="AUI7" s="41"/>
      <c r="AUJ7" s="41"/>
      <c r="AUK7" s="41"/>
      <c r="AUL7" s="41"/>
      <c r="AUM7" s="41"/>
      <c r="AUN7" s="41"/>
      <c r="AUO7" s="41"/>
      <c r="AUP7" s="41"/>
      <c r="AUQ7" s="41"/>
      <c r="AUR7" s="41"/>
      <c r="AUS7" s="41"/>
      <c r="AUT7" s="41"/>
      <c r="AUU7" s="41"/>
      <c r="AUV7" s="41"/>
      <c r="AUW7" s="41"/>
      <c r="AUX7" s="41"/>
      <c r="AUY7" s="41"/>
      <c r="AUZ7" s="41"/>
      <c r="AVA7" s="41"/>
      <c r="AVB7" s="41"/>
      <c r="AVC7" s="41"/>
      <c r="AVD7" s="41"/>
      <c r="AVE7" s="41"/>
      <c r="AVF7" s="41"/>
      <c r="AVG7" s="41"/>
      <c r="AVH7" s="41"/>
      <c r="AVI7" s="41"/>
      <c r="AVJ7" s="41"/>
      <c r="AVK7" s="41"/>
      <c r="AVL7" s="41"/>
      <c r="AVM7" s="41"/>
      <c r="AVN7" s="41"/>
      <c r="AVO7" s="41"/>
      <c r="AVP7" s="41"/>
      <c r="AVQ7" s="41"/>
      <c r="AVR7" s="41"/>
      <c r="AVS7" s="41"/>
      <c r="AVT7" s="41"/>
      <c r="AVU7" s="41"/>
      <c r="AVV7" s="41"/>
      <c r="AVW7" s="41"/>
      <c r="AVX7" s="41"/>
      <c r="AVY7" s="41"/>
      <c r="AVZ7" s="41"/>
      <c r="AWA7" s="41"/>
      <c r="AWB7" s="41"/>
      <c r="AWC7" s="41"/>
      <c r="AWD7" s="41"/>
      <c r="AWE7" s="41"/>
      <c r="AWF7" s="41"/>
      <c r="AWG7" s="41"/>
      <c r="AWH7" s="41"/>
      <c r="AWI7" s="41"/>
      <c r="AWJ7" s="41"/>
      <c r="AWK7" s="41"/>
      <c r="AWL7" s="41"/>
      <c r="AWM7" s="41"/>
      <c r="AWN7" s="41"/>
      <c r="AWO7" s="41"/>
      <c r="AWP7" s="41"/>
      <c r="AWQ7" s="41"/>
      <c r="AWR7" s="41"/>
      <c r="AWS7" s="41"/>
      <c r="AWT7" s="41"/>
      <c r="AWU7" s="41"/>
      <c r="AWV7" s="41"/>
      <c r="AWW7" s="41"/>
      <c r="AWX7" s="41"/>
      <c r="AWY7" s="41"/>
      <c r="AWZ7" s="41"/>
      <c r="AXA7" s="41"/>
      <c r="AXB7" s="41"/>
      <c r="AXC7" s="41"/>
      <c r="AXD7" s="41"/>
      <c r="AXE7" s="41"/>
      <c r="AXF7" s="41"/>
      <c r="AXG7" s="41"/>
      <c r="AXH7" s="41"/>
      <c r="AXI7" s="41"/>
      <c r="AXJ7" s="41"/>
      <c r="AXK7" s="41"/>
      <c r="AXL7" s="41"/>
      <c r="AXM7" s="41"/>
      <c r="AXN7" s="41"/>
      <c r="AXO7" s="41"/>
      <c r="AXP7" s="41"/>
      <c r="AXQ7" s="41"/>
      <c r="AXR7" s="41"/>
      <c r="AXS7" s="41"/>
      <c r="AXT7" s="41"/>
      <c r="AXU7" s="41"/>
      <c r="AXV7" s="41"/>
      <c r="AXW7" s="41"/>
      <c r="AXX7" s="41"/>
      <c r="AXY7" s="41"/>
      <c r="AXZ7" s="41"/>
      <c r="AYA7" s="41"/>
      <c r="AYB7" s="41"/>
      <c r="AYC7" s="41"/>
      <c r="AYD7" s="41"/>
      <c r="AYE7" s="41"/>
      <c r="AYF7" s="41"/>
      <c r="AYG7" s="41"/>
      <c r="AYH7" s="41"/>
      <c r="AYI7" s="41"/>
      <c r="AYJ7" s="41"/>
      <c r="AYK7" s="41"/>
      <c r="AYL7" s="41"/>
      <c r="AYM7" s="41"/>
      <c r="AYN7" s="41"/>
      <c r="AYO7" s="41"/>
      <c r="AYP7" s="41"/>
      <c r="AYQ7" s="41"/>
      <c r="AYR7" s="41"/>
      <c r="AYS7" s="41"/>
      <c r="AYT7" s="41"/>
      <c r="AYU7" s="41"/>
      <c r="AYV7" s="41"/>
      <c r="AYW7" s="41"/>
      <c r="AYX7" s="41"/>
      <c r="AYY7" s="41"/>
      <c r="AYZ7" s="41"/>
      <c r="AZA7" s="41"/>
      <c r="AZB7" s="41"/>
      <c r="AZC7" s="41"/>
      <c r="AZD7" s="41"/>
      <c r="AZE7" s="41"/>
      <c r="AZF7" s="41"/>
      <c r="AZG7" s="41"/>
      <c r="AZH7" s="41"/>
      <c r="AZI7" s="41"/>
      <c r="AZJ7" s="41"/>
      <c r="AZK7" s="41"/>
      <c r="AZL7" s="41"/>
      <c r="AZM7" s="41"/>
      <c r="AZN7" s="41"/>
      <c r="AZO7" s="41"/>
      <c r="AZP7" s="41"/>
      <c r="AZQ7" s="41"/>
      <c r="AZR7" s="41"/>
      <c r="AZS7" s="41"/>
      <c r="AZT7" s="41"/>
      <c r="AZU7" s="41"/>
      <c r="AZV7" s="41"/>
      <c r="AZW7" s="41"/>
      <c r="AZX7" s="41"/>
      <c r="AZY7" s="41"/>
      <c r="AZZ7" s="41"/>
      <c r="BAA7" s="41"/>
      <c r="BAB7" s="41"/>
      <c r="BAC7" s="41"/>
      <c r="BAD7" s="41"/>
      <c r="BAE7" s="41"/>
      <c r="BAF7" s="41"/>
      <c r="BAG7" s="41"/>
      <c r="BAH7" s="41"/>
      <c r="BAI7" s="41"/>
      <c r="BAJ7" s="41"/>
      <c r="BAK7" s="41"/>
      <c r="BAL7" s="41"/>
      <c r="BAM7" s="41"/>
      <c r="BAN7" s="41"/>
      <c r="BAO7" s="41"/>
      <c r="BAP7" s="41"/>
      <c r="BAQ7" s="41"/>
      <c r="BAR7" s="41"/>
      <c r="BAS7" s="41"/>
      <c r="BAT7" s="41"/>
      <c r="BAU7" s="41"/>
      <c r="BAV7" s="41"/>
      <c r="BAW7" s="41"/>
      <c r="BAX7" s="41"/>
      <c r="BAY7" s="41"/>
      <c r="BAZ7" s="41"/>
      <c r="BBA7" s="41"/>
      <c r="BBB7" s="41"/>
      <c r="BBC7" s="41"/>
      <c r="BBD7" s="41"/>
      <c r="BBE7" s="41"/>
      <c r="BBF7" s="41"/>
      <c r="BBG7" s="41"/>
      <c r="BBH7" s="41"/>
      <c r="BBI7" s="41"/>
      <c r="BBJ7" s="41"/>
      <c r="BBK7" s="41"/>
      <c r="BBL7" s="41"/>
      <c r="BBM7" s="41"/>
      <c r="BBN7" s="41"/>
      <c r="BBO7" s="41"/>
      <c r="BBP7" s="41"/>
      <c r="BBQ7" s="41"/>
      <c r="BBR7" s="41"/>
      <c r="BBS7" s="41"/>
      <c r="BBT7" s="41"/>
      <c r="BBU7" s="41"/>
      <c r="BBV7" s="41"/>
      <c r="BBW7" s="41"/>
      <c r="BBX7" s="41"/>
      <c r="BBY7" s="41"/>
      <c r="BBZ7" s="41"/>
      <c r="BCA7" s="41"/>
      <c r="BCB7" s="41"/>
      <c r="BCC7" s="41"/>
      <c r="BCD7" s="41"/>
      <c r="BCE7" s="41"/>
      <c r="BCF7" s="41"/>
      <c r="BCG7" s="41"/>
      <c r="BCH7" s="41"/>
      <c r="BCI7" s="41"/>
      <c r="BCJ7" s="41"/>
      <c r="BCK7" s="41"/>
      <c r="BCL7" s="41"/>
      <c r="BCM7" s="41"/>
      <c r="BCN7" s="41"/>
      <c r="BCO7" s="41"/>
      <c r="BCP7" s="41"/>
      <c r="BCQ7" s="41"/>
      <c r="BCR7" s="41"/>
      <c r="BCS7" s="41"/>
      <c r="BCT7" s="41"/>
      <c r="BCU7" s="41"/>
      <c r="BCV7" s="41"/>
      <c r="BCW7" s="41"/>
      <c r="BCX7" s="41"/>
      <c r="BCY7" s="41"/>
      <c r="BCZ7" s="41"/>
      <c r="BDA7" s="41"/>
      <c r="BDB7" s="41"/>
      <c r="BDC7" s="41"/>
      <c r="BDD7" s="41"/>
      <c r="BDE7" s="41"/>
      <c r="BDF7" s="41"/>
      <c r="BDG7" s="41"/>
      <c r="BDH7" s="41"/>
      <c r="BDI7" s="41"/>
      <c r="BDJ7" s="41"/>
      <c r="BDK7" s="41"/>
      <c r="BDL7" s="41"/>
      <c r="BDM7" s="41"/>
      <c r="BDN7" s="41"/>
      <c r="BDO7" s="41"/>
      <c r="BDP7" s="41"/>
      <c r="BDQ7" s="41"/>
      <c r="BDR7" s="41"/>
      <c r="BDS7" s="41"/>
      <c r="BDT7" s="41"/>
      <c r="BDU7" s="41"/>
      <c r="BDV7" s="41"/>
      <c r="BDW7" s="41"/>
      <c r="BDX7" s="41"/>
      <c r="BDY7" s="41"/>
      <c r="BDZ7" s="41"/>
      <c r="BEA7" s="41"/>
      <c r="BEB7" s="41"/>
      <c r="BEC7" s="41"/>
      <c r="BED7" s="41"/>
      <c r="BEE7" s="41"/>
      <c r="BEF7" s="41"/>
      <c r="BEG7" s="41"/>
      <c r="BEH7" s="41"/>
      <c r="BEI7" s="41"/>
      <c r="BEJ7" s="41"/>
      <c r="BEK7" s="41"/>
      <c r="BEL7" s="41"/>
      <c r="BEM7" s="41"/>
      <c r="BEN7" s="41"/>
      <c r="BEO7" s="41"/>
      <c r="BEP7" s="41"/>
      <c r="BEQ7" s="41"/>
      <c r="BER7" s="41"/>
      <c r="BES7" s="41"/>
      <c r="BET7" s="41"/>
      <c r="BEU7" s="41"/>
      <c r="BEV7" s="41"/>
      <c r="BEW7" s="41"/>
      <c r="BEX7" s="41"/>
      <c r="BEY7" s="41"/>
      <c r="BEZ7" s="41"/>
      <c r="BFA7" s="41"/>
      <c r="BFB7" s="41"/>
      <c r="BFC7" s="41"/>
      <c r="BFD7" s="41"/>
      <c r="BFE7" s="41"/>
      <c r="BFF7" s="41"/>
      <c r="BFG7" s="41"/>
      <c r="BFH7" s="41"/>
      <c r="BFI7" s="41"/>
      <c r="BFJ7" s="41"/>
      <c r="BFK7" s="41"/>
      <c r="BFL7" s="41"/>
      <c r="BFM7" s="41"/>
      <c r="BFN7" s="41"/>
      <c r="BFO7" s="41"/>
      <c r="BFP7" s="41"/>
      <c r="BFQ7" s="41"/>
      <c r="BFR7" s="41"/>
      <c r="BFS7" s="41"/>
      <c r="BFT7" s="41"/>
      <c r="BFU7" s="41"/>
      <c r="BFV7" s="41"/>
      <c r="BFW7" s="41"/>
      <c r="BFX7" s="41"/>
      <c r="BFY7" s="41"/>
      <c r="BFZ7" s="41"/>
      <c r="BGA7" s="41"/>
      <c r="BGB7" s="41"/>
      <c r="BGC7" s="41"/>
      <c r="BGD7" s="41"/>
      <c r="BGE7" s="41"/>
      <c r="BGF7" s="41"/>
      <c r="BGG7" s="41"/>
      <c r="BGH7" s="41"/>
      <c r="BGI7" s="41"/>
      <c r="BGJ7" s="41"/>
      <c r="BGK7" s="41"/>
      <c r="BGL7" s="41"/>
      <c r="BGM7" s="41"/>
      <c r="BGN7" s="41"/>
      <c r="BGO7" s="41"/>
      <c r="BGP7" s="41"/>
      <c r="BGQ7" s="41"/>
      <c r="BGR7" s="41"/>
      <c r="BGS7" s="41"/>
      <c r="BGT7" s="41"/>
      <c r="BGU7" s="41"/>
      <c r="BGV7" s="41"/>
      <c r="BGW7" s="41"/>
      <c r="BGX7" s="41"/>
      <c r="BGY7" s="41"/>
      <c r="BGZ7" s="41"/>
      <c r="BHA7" s="41"/>
      <c r="BHB7" s="41"/>
      <c r="BHC7" s="41"/>
      <c r="BHD7" s="41"/>
      <c r="BHE7" s="41"/>
      <c r="BHF7" s="41"/>
      <c r="BHG7" s="41"/>
      <c r="BHH7" s="41"/>
      <c r="BHI7" s="41"/>
      <c r="BHJ7" s="41"/>
      <c r="BHK7" s="41"/>
      <c r="BHL7" s="41"/>
      <c r="BHM7" s="41"/>
      <c r="BHN7" s="41"/>
      <c r="BHO7" s="41"/>
      <c r="BHP7" s="41"/>
      <c r="BHQ7" s="41"/>
      <c r="BHR7" s="41"/>
      <c r="BHS7" s="41"/>
      <c r="BHT7" s="41"/>
      <c r="BHU7" s="41"/>
      <c r="BHV7" s="41"/>
      <c r="BHW7" s="41"/>
      <c r="BHX7" s="41"/>
      <c r="BHY7" s="41"/>
      <c r="BHZ7" s="41"/>
      <c r="BIA7" s="41"/>
      <c r="BIB7" s="41"/>
      <c r="BIC7" s="41"/>
      <c r="BID7" s="41"/>
      <c r="BIE7" s="41"/>
      <c r="BIF7" s="41"/>
      <c r="BIG7" s="41"/>
      <c r="BIH7" s="41"/>
      <c r="BII7" s="41"/>
      <c r="BIJ7" s="41"/>
      <c r="BIK7" s="41"/>
      <c r="BIL7" s="41"/>
      <c r="BIM7" s="41"/>
      <c r="BIN7" s="41"/>
      <c r="BIO7" s="41"/>
      <c r="BIP7" s="41"/>
      <c r="BIQ7" s="41"/>
      <c r="BIR7" s="41"/>
      <c r="BIS7" s="41"/>
      <c r="BIT7" s="41"/>
      <c r="BIU7" s="41"/>
      <c r="BIV7" s="41"/>
      <c r="BIW7" s="41"/>
      <c r="BIX7" s="41"/>
      <c r="BIY7" s="41"/>
      <c r="BIZ7" s="41"/>
      <c r="BJA7" s="41"/>
      <c r="BJB7" s="41"/>
      <c r="BJC7" s="41"/>
      <c r="BJD7" s="41"/>
      <c r="BJE7" s="41"/>
      <c r="BJF7" s="41"/>
      <c r="BJG7" s="41"/>
      <c r="BJH7" s="41"/>
      <c r="BJI7" s="41"/>
      <c r="BJJ7" s="41"/>
      <c r="BJK7" s="41"/>
      <c r="BJL7" s="41"/>
      <c r="BJM7" s="41"/>
      <c r="BJN7" s="41"/>
      <c r="BJO7" s="41"/>
      <c r="BJP7" s="41"/>
      <c r="BJQ7" s="41"/>
      <c r="BJR7" s="41"/>
      <c r="BJS7" s="41"/>
      <c r="BJT7" s="41"/>
      <c r="BJU7" s="41"/>
      <c r="BJV7" s="41"/>
      <c r="BJW7" s="41"/>
      <c r="BJX7" s="41"/>
      <c r="BJY7" s="41"/>
      <c r="BJZ7" s="41"/>
      <c r="BKA7" s="41"/>
      <c r="BKB7" s="41"/>
      <c r="BKC7" s="41"/>
      <c r="BKD7" s="41"/>
      <c r="BKE7" s="41"/>
      <c r="BKF7" s="41"/>
      <c r="BKG7" s="41"/>
      <c r="BKH7" s="41"/>
      <c r="BKI7" s="41"/>
      <c r="BKJ7" s="41"/>
      <c r="BKK7" s="41"/>
      <c r="BKL7" s="41"/>
      <c r="BKM7" s="41"/>
      <c r="BKN7" s="41"/>
      <c r="BKO7" s="41"/>
      <c r="BKP7" s="41"/>
      <c r="BKQ7" s="41"/>
      <c r="BKR7" s="41"/>
      <c r="BKS7" s="41"/>
      <c r="BKT7" s="41"/>
      <c r="BKU7" s="41"/>
      <c r="BKV7" s="41"/>
      <c r="BKW7" s="41"/>
      <c r="BKX7" s="41"/>
      <c r="BKY7" s="41"/>
      <c r="BKZ7" s="41"/>
      <c r="BLA7" s="41"/>
      <c r="BLB7" s="41"/>
      <c r="BLC7" s="41"/>
      <c r="BLD7" s="41"/>
      <c r="BLE7" s="41"/>
      <c r="BLF7" s="41"/>
      <c r="BLG7" s="41"/>
      <c r="BLH7" s="41"/>
      <c r="BLI7" s="41"/>
      <c r="BLJ7" s="41"/>
      <c r="BLK7" s="41"/>
      <c r="BLL7" s="41"/>
      <c r="BLM7" s="41"/>
      <c r="BLN7" s="41"/>
      <c r="BLO7" s="41"/>
      <c r="BLP7" s="41"/>
      <c r="BLQ7" s="41"/>
      <c r="BLR7" s="41"/>
      <c r="BLS7" s="41"/>
      <c r="BLT7" s="41"/>
      <c r="BLU7" s="41"/>
      <c r="BLV7" s="41"/>
      <c r="BLW7" s="41"/>
      <c r="BLX7" s="41"/>
      <c r="BLY7" s="41"/>
      <c r="BLZ7" s="41"/>
      <c r="BMA7" s="41"/>
      <c r="BMB7" s="41"/>
      <c r="BMC7" s="41"/>
      <c r="BMD7" s="41"/>
      <c r="BME7" s="41"/>
      <c r="BMF7" s="41"/>
      <c r="BMG7" s="41"/>
      <c r="BMH7" s="41"/>
      <c r="BMI7" s="41"/>
      <c r="BMJ7" s="41"/>
      <c r="BMK7" s="41"/>
      <c r="BML7" s="41"/>
      <c r="BMM7" s="41"/>
      <c r="BMN7" s="41"/>
      <c r="BMO7" s="41"/>
      <c r="BMP7" s="41"/>
      <c r="BMQ7" s="41"/>
      <c r="BMR7" s="41"/>
      <c r="BMS7" s="41"/>
      <c r="BMT7" s="41"/>
      <c r="BMU7" s="41"/>
      <c r="BMV7" s="41"/>
      <c r="BMW7" s="41"/>
      <c r="BMX7" s="41"/>
      <c r="BMY7" s="41"/>
      <c r="BMZ7" s="41"/>
      <c r="BNA7" s="41"/>
      <c r="BNB7" s="41"/>
      <c r="BNC7" s="41"/>
      <c r="BND7" s="41"/>
      <c r="BNE7" s="41"/>
      <c r="BNF7" s="41"/>
      <c r="BNG7" s="41"/>
      <c r="BNH7" s="41"/>
      <c r="BNI7" s="41"/>
      <c r="BNJ7" s="41"/>
      <c r="BNK7" s="41"/>
      <c r="BNL7" s="41"/>
      <c r="BNM7" s="41"/>
      <c r="BNN7" s="41"/>
      <c r="BNO7" s="41"/>
      <c r="BNP7" s="41"/>
      <c r="BNQ7" s="41"/>
      <c r="BNR7" s="41"/>
      <c r="BNS7" s="41"/>
      <c r="BNT7" s="41"/>
      <c r="BNU7" s="41"/>
      <c r="BNV7" s="41"/>
      <c r="BNW7" s="41"/>
      <c r="BNX7" s="41"/>
      <c r="BNY7" s="41"/>
      <c r="BNZ7" s="41"/>
      <c r="BOA7" s="41"/>
      <c r="BOB7" s="41"/>
      <c r="BOC7" s="41"/>
      <c r="BOD7" s="41"/>
      <c r="BOE7" s="41"/>
      <c r="BOF7" s="41"/>
      <c r="BOG7" s="41"/>
      <c r="BOH7" s="41"/>
      <c r="BOI7" s="41"/>
      <c r="BOJ7" s="41"/>
      <c r="BOK7" s="41"/>
      <c r="BOL7" s="41"/>
      <c r="BOM7" s="41"/>
      <c r="BON7" s="41"/>
      <c r="BOO7" s="41"/>
      <c r="BOP7" s="41"/>
      <c r="BOQ7" s="41"/>
      <c r="BOR7" s="41"/>
      <c r="BOS7" s="41"/>
      <c r="BOT7" s="41"/>
      <c r="BOU7" s="41"/>
      <c r="BOV7" s="41"/>
      <c r="BOW7" s="41"/>
      <c r="BOX7" s="41"/>
      <c r="BOY7" s="41"/>
      <c r="BOZ7" s="41"/>
      <c r="BPA7" s="41"/>
      <c r="BPB7" s="41"/>
      <c r="BPC7" s="41"/>
      <c r="BPD7" s="41"/>
      <c r="BPE7" s="41"/>
      <c r="BPF7" s="41"/>
      <c r="BPG7" s="41"/>
      <c r="BPH7" s="41"/>
      <c r="BPI7" s="41"/>
      <c r="BPJ7" s="41"/>
      <c r="BPK7" s="41"/>
      <c r="BPL7" s="41"/>
      <c r="BPM7" s="41"/>
      <c r="BPN7" s="41"/>
      <c r="BPO7" s="41"/>
      <c r="BPP7" s="41"/>
      <c r="BPQ7" s="41"/>
      <c r="BPR7" s="41"/>
      <c r="BPS7" s="41"/>
      <c r="BPT7" s="41"/>
      <c r="BPU7" s="41"/>
      <c r="BPV7" s="41"/>
      <c r="BPW7" s="41"/>
      <c r="BPX7" s="41"/>
      <c r="BPY7" s="41"/>
      <c r="BPZ7" s="41"/>
      <c r="BQA7" s="41"/>
      <c r="BQB7" s="41"/>
      <c r="BQC7" s="41"/>
      <c r="BQD7" s="41"/>
      <c r="BQE7" s="41"/>
      <c r="BQF7" s="41"/>
      <c r="BQG7" s="41"/>
      <c r="BQH7" s="41"/>
      <c r="BQI7" s="41"/>
      <c r="BQJ7" s="41"/>
      <c r="BQK7" s="41"/>
      <c r="BQL7" s="41"/>
      <c r="BQM7" s="41"/>
      <c r="BQN7" s="41"/>
      <c r="BQO7" s="41"/>
      <c r="BQP7" s="41"/>
      <c r="BQQ7" s="41"/>
      <c r="BQR7" s="41"/>
      <c r="BQS7" s="41"/>
      <c r="BQT7" s="41"/>
      <c r="BQU7" s="41"/>
      <c r="BQV7" s="41"/>
      <c r="BQW7" s="41"/>
      <c r="BQX7" s="41"/>
      <c r="BQY7" s="41"/>
      <c r="BQZ7" s="41"/>
      <c r="BRA7" s="41"/>
      <c r="BRB7" s="41"/>
      <c r="BRC7" s="41"/>
      <c r="BRD7" s="41"/>
      <c r="BRE7" s="41"/>
      <c r="BRF7" s="41"/>
      <c r="BRG7" s="41"/>
      <c r="BRH7" s="41"/>
      <c r="BRI7" s="41"/>
      <c r="BRJ7" s="41"/>
      <c r="BRK7" s="41"/>
      <c r="BRL7" s="41"/>
      <c r="BRM7" s="41"/>
      <c r="BRN7" s="41"/>
      <c r="BRO7" s="41"/>
      <c r="BRP7" s="41"/>
      <c r="BRQ7" s="41"/>
      <c r="BRR7" s="41"/>
      <c r="BRS7" s="41"/>
      <c r="BRT7" s="41"/>
      <c r="BRU7" s="41"/>
      <c r="BRV7" s="41"/>
      <c r="BRW7" s="41"/>
      <c r="BRX7" s="41"/>
      <c r="BRY7" s="41"/>
      <c r="BRZ7" s="41"/>
      <c r="BSA7" s="41"/>
      <c r="BSB7" s="41"/>
      <c r="BSC7" s="41"/>
      <c r="BSD7" s="41"/>
      <c r="BSE7" s="41"/>
      <c r="BSF7" s="41"/>
      <c r="BSG7" s="41"/>
      <c r="BSH7" s="41"/>
      <c r="BSI7" s="41"/>
      <c r="BSJ7" s="41"/>
      <c r="BSK7" s="41"/>
      <c r="BSL7" s="41"/>
      <c r="BSM7" s="41"/>
      <c r="BSN7" s="41"/>
      <c r="BSO7" s="41"/>
      <c r="BSP7" s="41"/>
      <c r="BSQ7" s="41"/>
      <c r="BSR7" s="41"/>
      <c r="BSS7" s="41"/>
      <c r="BST7" s="41"/>
      <c r="BSU7" s="41"/>
      <c r="BSV7" s="41"/>
      <c r="BSW7" s="41"/>
      <c r="BSX7" s="41"/>
      <c r="BSY7" s="41"/>
      <c r="BSZ7" s="41"/>
      <c r="BTA7" s="41"/>
      <c r="BTB7" s="41"/>
      <c r="BTC7" s="41"/>
      <c r="BTD7" s="41"/>
      <c r="BTE7" s="41"/>
      <c r="BTF7" s="41"/>
      <c r="BTG7" s="41"/>
      <c r="BTH7" s="41"/>
      <c r="BTI7" s="41"/>
      <c r="BTJ7" s="41"/>
      <c r="BTK7" s="41"/>
      <c r="BTL7" s="41"/>
      <c r="BTM7" s="41"/>
      <c r="BTN7" s="41"/>
      <c r="BTO7" s="41"/>
      <c r="BTP7" s="41"/>
      <c r="BTQ7" s="41"/>
      <c r="BTR7" s="41"/>
      <c r="BTS7" s="41"/>
      <c r="BTT7" s="41"/>
      <c r="BTU7" s="41"/>
      <c r="BTV7" s="41"/>
      <c r="BTW7" s="41"/>
      <c r="BTX7" s="41"/>
      <c r="BTY7" s="41"/>
      <c r="BTZ7" s="41"/>
      <c r="BUA7" s="41"/>
      <c r="BUB7" s="41"/>
      <c r="BUC7" s="41"/>
      <c r="BUD7" s="41"/>
      <c r="BUE7" s="41"/>
      <c r="BUF7" s="41"/>
      <c r="BUG7" s="41"/>
      <c r="BUH7" s="41"/>
      <c r="BUI7" s="41"/>
      <c r="BUJ7" s="41"/>
      <c r="BUK7" s="41"/>
      <c r="BUL7" s="41"/>
      <c r="BUM7" s="41"/>
      <c r="BUN7" s="41"/>
      <c r="BUO7" s="41"/>
      <c r="BUP7" s="41"/>
      <c r="BUQ7" s="41"/>
      <c r="BUR7" s="41"/>
      <c r="BUS7" s="41"/>
      <c r="BUT7" s="41"/>
      <c r="BUU7" s="41"/>
      <c r="BUV7" s="41"/>
      <c r="BUW7" s="41"/>
      <c r="BUX7" s="41"/>
      <c r="BUY7" s="41"/>
      <c r="BUZ7" s="41"/>
      <c r="BVA7" s="41"/>
      <c r="BVB7" s="41"/>
      <c r="BVC7" s="41"/>
      <c r="BVD7" s="41"/>
      <c r="BVE7" s="41"/>
      <c r="BVF7" s="41"/>
      <c r="BVG7" s="41"/>
      <c r="BVH7" s="41"/>
      <c r="BVI7" s="41"/>
      <c r="BVJ7" s="41"/>
      <c r="BVK7" s="41"/>
      <c r="BVL7" s="41"/>
      <c r="BVM7" s="41"/>
      <c r="BVN7" s="41"/>
      <c r="BVO7" s="41"/>
      <c r="BVP7" s="41"/>
      <c r="BVQ7" s="41"/>
      <c r="BVR7" s="41"/>
      <c r="BVS7" s="41"/>
      <c r="BVT7" s="41"/>
      <c r="BVU7" s="41"/>
      <c r="BVV7" s="41"/>
      <c r="BVW7" s="41"/>
      <c r="BVX7" s="41"/>
      <c r="BVY7" s="41"/>
      <c r="BVZ7" s="41"/>
      <c r="BWA7" s="41"/>
      <c r="BWB7" s="41"/>
      <c r="BWC7" s="41"/>
      <c r="BWD7" s="41"/>
      <c r="BWE7" s="41"/>
      <c r="BWF7" s="41"/>
      <c r="BWG7" s="41"/>
      <c r="BWH7" s="41"/>
      <c r="BWI7" s="41"/>
      <c r="BWJ7" s="41"/>
      <c r="BWK7" s="41"/>
      <c r="BWL7" s="41"/>
      <c r="BWM7" s="41"/>
      <c r="BWN7" s="41"/>
      <c r="BWO7" s="41"/>
      <c r="BWP7" s="41"/>
      <c r="BWQ7" s="41"/>
      <c r="BWR7" s="41"/>
      <c r="BWS7" s="41"/>
      <c r="BWT7" s="41"/>
      <c r="BWU7" s="41"/>
      <c r="BWV7" s="41"/>
      <c r="BWW7" s="41"/>
      <c r="BWX7" s="41"/>
      <c r="BWY7" s="41"/>
      <c r="BWZ7" s="41"/>
      <c r="BXA7" s="41"/>
      <c r="BXB7" s="41"/>
      <c r="BXC7" s="41"/>
      <c r="BXD7" s="41"/>
      <c r="BXE7" s="41"/>
      <c r="BXF7" s="41"/>
      <c r="BXG7" s="41"/>
      <c r="BXH7" s="41"/>
      <c r="BXI7" s="41"/>
      <c r="BXJ7" s="41"/>
      <c r="BXK7" s="41"/>
      <c r="BXL7" s="41"/>
      <c r="BXM7" s="41"/>
      <c r="BXN7" s="41"/>
      <c r="BXO7" s="41"/>
      <c r="BXP7" s="41"/>
      <c r="BXQ7" s="41"/>
      <c r="BXR7" s="41"/>
      <c r="BXS7" s="41"/>
      <c r="BXT7" s="41"/>
      <c r="BXU7" s="41"/>
      <c r="BXV7" s="41"/>
      <c r="BXW7" s="41"/>
      <c r="BXX7" s="41"/>
      <c r="BXY7" s="41"/>
      <c r="BXZ7" s="41"/>
      <c r="BYA7" s="41"/>
      <c r="BYB7" s="41"/>
      <c r="BYC7" s="41"/>
      <c r="BYD7" s="41"/>
      <c r="BYE7" s="41"/>
      <c r="BYF7" s="41"/>
      <c r="BYG7" s="41"/>
      <c r="BYH7" s="41"/>
      <c r="BYI7" s="41"/>
      <c r="BYJ7" s="41"/>
      <c r="BYK7" s="41"/>
      <c r="BYL7" s="41"/>
      <c r="BYM7" s="41"/>
      <c r="BYN7" s="41"/>
      <c r="BYO7" s="41"/>
      <c r="BYP7" s="41"/>
      <c r="BYQ7" s="41"/>
      <c r="BYR7" s="41"/>
      <c r="BYS7" s="41"/>
      <c r="BYT7" s="41"/>
      <c r="BYU7" s="41"/>
      <c r="BYV7" s="41"/>
      <c r="BYW7" s="41"/>
      <c r="BYX7" s="41"/>
      <c r="BYY7" s="41"/>
      <c r="BYZ7" s="41"/>
      <c r="BZA7" s="41"/>
      <c r="BZB7" s="41"/>
      <c r="BZC7" s="41"/>
      <c r="BZD7" s="41"/>
      <c r="BZE7" s="41"/>
      <c r="BZF7" s="41"/>
      <c r="BZG7" s="41"/>
      <c r="BZH7" s="41"/>
      <c r="BZI7" s="41"/>
      <c r="BZJ7" s="41"/>
      <c r="BZK7" s="41"/>
      <c r="BZL7" s="41"/>
      <c r="BZM7" s="41"/>
      <c r="BZN7" s="41"/>
      <c r="BZO7" s="41"/>
      <c r="BZP7" s="41"/>
      <c r="BZQ7" s="41"/>
      <c r="BZR7" s="41"/>
      <c r="BZS7" s="41"/>
      <c r="BZT7" s="41"/>
      <c r="BZU7" s="41"/>
      <c r="BZV7" s="41"/>
      <c r="BZW7" s="41"/>
      <c r="BZX7" s="41"/>
      <c r="BZY7" s="41"/>
      <c r="BZZ7" s="41"/>
      <c r="CAA7" s="41"/>
      <c r="CAB7" s="41"/>
      <c r="CAC7" s="41"/>
      <c r="CAD7" s="41"/>
      <c r="CAE7" s="41"/>
      <c r="CAF7" s="41"/>
      <c r="CAG7" s="41"/>
      <c r="CAH7" s="41"/>
      <c r="CAI7" s="41"/>
      <c r="CAJ7" s="41"/>
      <c r="CAK7" s="41"/>
      <c r="CAL7" s="41"/>
      <c r="CAM7" s="41"/>
      <c r="CAN7" s="41"/>
      <c r="CAO7" s="41"/>
      <c r="CAP7" s="41"/>
      <c r="CAQ7" s="41"/>
      <c r="CAR7" s="41"/>
      <c r="CAS7" s="41"/>
      <c r="CAT7" s="41"/>
      <c r="CAU7" s="41"/>
      <c r="CAV7" s="41"/>
      <c r="CAW7" s="41"/>
      <c r="CAX7" s="41"/>
      <c r="CAY7" s="41"/>
      <c r="CAZ7" s="41"/>
      <c r="CBA7" s="41"/>
      <c r="CBB7" s="41"/>
      <c r="CBC7" s="41"/>
      <c r="CBD7" s="41"/>
      <c r="CBE7" s="41"/>
      <c r="CBF7" s="41"/>
      <c r="CBG7" s="41"/>
      <c r="CBH7" s="41"/>
      <c r="CBI7" s="41"/>
      <c r="CBJ7" s="41"/>
      <c r="CBK7" s="41"/>
      <c r="CBL7" s="41"/>
      <c r="CBM7" s="41"/>
      <c r="CBN7" s="41"/>
      <c r="CBO7" s="41"/>
      <c r="CBP7" s="41"/>
      <c r="CBQ7" s="41"/>
      <c r="CBR7" s="41"/>
      <c r="CBS7" s="41"/>
      <c r="CBT7" s="41"/>
      <c r="CBU7" s="41"/>
      <c r="CBV7" s="41"/>
      <c r="CBW7" s="41"/>
      <c r="CBX7" s="41"/>
      <c r="CBY7" s="41"/>
      <c r="CBZ7" s="41"/>
      <c r="CCA7" s="41"/>
      <c r="CCB7" s="41"/>
      <c r="CCC7" s="41"/>
      <c r="CCD7" s="41"/>
      <c r="CCE7" s="41"/>
      <c r="CCF7" s="41"/>
      <c r="CCG7" s="41"/>
      <c r="CCH7" s="41"/>
      <c r="CCI7" s="41"/>
      <c r="CCJ7" s="41"/>
      <c r="CCK7" s="41"/>
      <c r="CCL7" s="41"/>
      <c r="CCM7" s="41"/>
      <c r="CCN7" s="41"/>
      <c r="CCO7" s="41"/>
      <c r="CCP7" s="41"/>
      <c r="CCQ7" s="41"/>
      <c r="CCR7" s="41"/>
      <c r="CCS7" s="41"/>
      <c r="CCT7" s="41"/>
      <c r="CCU7" s="41"/>
      <c r="CCV7" s="41"/>
      <c r="CCW7" s="41"/>
      <c r="CCX7" s="41"/>
      <c r="CCY7" s="41"/>
      <c r="CCZ7" s="41"/>
      <c r="CDA7" s="41"/>
      <c r="CDB7" s="41"/>
      <c r="CDC7" s="41"/>
      <c r="CDD7" s="41"/>
      <c r="CDE7" s="41"/>
      <c r="CDF7" s="41"/>
      <c r="CDG7" s="41"/>
      <c r="CDH7" s="41"/>
      <c r="CDI7" s="41"/>
      <c r="CDJ7" s="41"/>
      <c r="CDK7" s="41"/>
      <c r="CDL7" s="41"/>
      <c r="CDM7" s="41"/>
      <c r="CDN7" s="41"/>
      <c r="CDO7" s="41"/>
      <c r="CDP7" s="41"/>
      <c r="CDQ7" s="41"/>
      <c r="CDR7" s="41"/>
      <c r="CDS7" s="41"/>
      <c r="CDT7" s="41"/>
      <c r="CDU7" s="41"/>
      <c r="CDV7" s="41"/>
      <c r="CDW7" s="41"/>
      <c r="CDX7" s="41"/>
      <c r="CDY7" s="41"/>
      <c r="CDZ7" s="41"/>
      <c r="CEA7" s="41"/>
      <c r="CEB7" s="41"/>
      <c r="CEC7" s="41"/>
      <c r="CED7" s="41"/>
      <c r="CEE7" s="41"/>
      <c r="CEF7" s="41"/>
      <c r="CEG7" s="41"/>
      <c r="CEH7" s="41"/>
      <c r="CEI7" s="41"/>
      <c r="CEJ7" s="41"/>
      <c r="CEK7" s="41"/>
      <c r="CEL7" s="41"/>
      <c r="CEM7" s="41"/>
      <c r="CEN7" s="41"/>
      <c r="CEO7" s="41"/>
      <c r="CEP7" s="41"/>
      <c r="CEQ7" s="41"/>
      <c r="CER7" s="41"/>
      <c r="CES7" s="41"/>
      <c r="CET7" s="41"/>
      <c r="CEU7" s="41"/>
      <c r="CEV7" s="41"/>
      <c r="CEW7" s="41"/>
      <c r="CEX7" s="41"/>
      <c r="CEY7" s="41"/>
      <c r="CEZ7" s="41"/>
      <c r="CFA7" s="41"/>
      <c r="CFB7" s="41"/>
      <c r="CFC7" s="41"/>
      <c r="CFD7" s="41"/>
      <c r="CFE7" s="41"/>
      <c r="CFF7" s="41"/>
      <c r="CFG7" s="41"/>
      <c r="CFH7" s="41"/>
      <c r="CFI7" s="41"/>
      <c r="CFJ7" s="41"/>
      <c r="CFK7" s="41"/>
      <c r="CFL7" s="41"/>
      <c r="CFM7" s="41"/>
      <c r="CFN7" s="41"/>
      <c r="CFO7" s="41"/>
      <c r="CFP7" s="41"/>
      <c r="CFQ7" s="41"/>
      <c r="CFR7" s="41"/>
      <c r="CFS7" s="41"/>
      <c r="CFT7" s="41"/>
      <c r="CFU7" s="41"/>
      <c r="CFV7" s="41"/>
      <c r="CFW7" s="41"/>
      <c r="CFX7" s="41"/>
      <c r="CFY7" s="41"/>
      <c r="CFZ7" s="41"/>
      <c r="CGA7" s="41"/>
      <c r="CGB7" s="41"/>
      <c r="CGC7" s="41"/>
      <c r="CGD7" s="41"/>
      <c r="CGE7" s="41"/>
      <c r="CGF7" s="41"/>
      <c r="CGG7" s="41"/>
      <c r="CGH7" s="41"/>
      <c r="CGI7" s="41"/>
      <c r="CGJ7" s="41"/>
      <c r="CGK7" s="41"/>
      <c r="CGL7" s="41"/>
      <c r="CGM7" s="41"/>
      <c r="CGN7" s="41"/>
      <c r="CGO7" s="41"/>
      <c r="CGP7" s="41"/>
      <c r="CGQ7" s="41"/>
      <c r="CGR7" s="41"/>
      <c r="CGS7" s="41"/>
      <c r="CGT7" s="41"/>
      <c r="CGU7" s="41"/>
      <c r="CGV7" s="41"/>
      <c r="CGW7" s="41"/>
      <c r="CGX7" s="41"/>
      <c r="CGY7" s="41"/>
      <c r="CGZ7" s="41"/>
      <c r="CHA7" s="41"/>
      <c r="CHB7" s="41"/>
      <c r="CHC7" s="41"/>
      <c r="CHD7" s="41"/>
      <c r="CHE7" s="41"/>
      <c r="CHF7" s="41"/>
      <c r="CHG7" s="41"/>
      <c r="CHH7" s="41"/>
      <c r="CHI7" s="41"/>
      <c r="CHJ7" s="41"/>
      <c r="CHK7" s="41"/>
      <c r="CHL7" s="41"/>
      <c r="CHM7" s="41"/>
      <c r="CHN7" s="41"/>
      <c r="CHO7" s="41"/>
      <c r="CHP7" s="41"/>
      <c r="CHQ7" s="41"/>
      <c r="CHR7" s="41"/>
      <c r="CHS7" s="41"/>
      <c r="CHT7" s="41"/>
      <c r="CHU7" s="41"/>
      <c r="CHV7" s="41"/>
      <c r="CHW7" s="41"/>
      <c r="CHX7" s="41"/>
      <c r="CHY7" s="41"/>
      <c r="CHZ7" s="41"/>
      <c r="CIA7" s="41"/>
      <c r="CIB7" s="41"/>
      <c r="CIC7" s="41"/>
      <c r="CID7" s="41"/>
      <c r="CIE7" s="41"/>
      <c r="CIF7" s="41"/>
      <c r="CIG7" s="41"/>
      <c r="CIH7" s="41"/>
      <c r="CII7" s="41"/>
      <c r="CIJ7" s="41"/>
      <c r="CIK7" s="41"/>
      <c r="CIL7" s="41"/>
      <c r="CIM7" s="41"/>
      <c r="CIN7" s="41"/>
      <c r="CIO7" s="41"/>
      <c r="CIP7" s="41"/>
      <c r="CIQ7" s="41"/>
      <c r="CIR7" s="41"/>
      <c r="CIS7" s="41"/>
      <c r="CIT7" s="41"/>
      <c r="CIU7" s="41"/>
      <c r="CIV7" s="41"/>
      <c r="CIW7" s="41"/>
      <c r="CIX7" s="41"/>
      <c r="CIY7" s="41"/>
      <c r="CIZ7" s="41"/>
      <c r="CJA7" s="41"/>
      <c r="CJB7" s="41"/>
      <c r="CJC7" s="41"/>
      <c r="CJD7" s="41"/>
      <c r="CJE7" s="41"/>
      <c r="CJF7" s="41"/>
      <c r="CJG7" s="41"/>
      <c r="CJH7" s="41"/>
      <c r="CJI7" s="41"/>
      <c r="CJJ7" s="41"/>
      <c r="CJK7" s="41"/>
      <c r="CJL7" s="41"/>
      <c r="CJM7" s="41"/>
      <c r="CJN7" s="41"/>
      <c r="CJO7" s="41"/>
      <c r="CJP7" s="41"/>
      <c r="CJQ7" s="41"/>
      <c r="CJR7" s="41"/>
      <c r="CJS7" s="41"/>
      <c r="CJT7" s="41"/>
      <c r="CJU7" s="41"/>
      <c r="CJV7" s="41"/>
      <c r="CJW7" s="41"/>
      <c r="CJX7" s="41"/>
      <c r="CJY7" s="41"/>
      <c r="CJZ7" s="41"/>
      <c r="CKA7" s="41"/>
      <c r="CKB7" s="41"/>
      <c r="CKC7" s="41"/>
      <c r="CKD7" s="41"/>
      <c r="CKE7" s="41"/>
      <c r="CKF7" s="41"/>
      <c r="CKG7" s="41"/>
      <c r="CKH7" s="41"/>
      <c r="CKI7" s="41"/>
      <c r="CKJ7" s="41"/>
      <c r="CKK7" s="41"/>
      <c r="CKL7" s="41"/>
      <c r="CKM7" s="41"/>
      <c r="CKN7" s="41"/>
      <c r="CKO7" s="41"/>
      <c r="CKP7" s="41"/>
      <c r="CKQ7" s="41"/>
      <c r="CKR7" s="41"/>
      <c r="CKS7" s="41"/>
      <c r="CKT7" s="41"/>
      <c r="CKU7" s="41"/>
      <c r="CKV7" s="41"/>
      <c r="CKW7" s="41"/>
      <c r="CKX7" s="41"/>
      <c r="CKY7" s="41"/>
      <c r="CKZ7" s="41"/>
      <c r="CLA7" s="41"/>
      <c r="CLB7" s="41"/>
      <c r="CLC7" s="41"/>
      <c r="CLD7" s="41"/>
      <c r="CLE7" s="41"/>
      <c r="CLF7" s="41"/>
      <c r="CLG7" s="41"/>
      <c r="CLH7" s="41"/>
      <c r="CLI7" s="41"/>
      <c r="CLJ7" s="41"/>
      <c r="CLK7" s="41"/>
      <c r="CLL7" s="41"/>
      <c r="CLM7" s="41"/>
      <c r="CLN7" s="41"/>
      <c r="CLO7" s="41"/>
      <c r="CLP7" s="41"/>
      <c r="CLQ7" s="41"/>
      <c r="CLR7" s="41"/>
      <c r="CLS7" s="41"/>
      <c r="CLT7" s="41"/>
      <c r="CLU7" s="41"/>
      <c r="CLV7" s="41"/>
      <c r="CLW7" s="41"/>
      <c r="CLX7" s="41"/>
      <c r="CLY7" s="41"/>
      <c r="CLZ7" s="41"/>
      <c r="CMA7" s="41"/>
      <c r="CMB7" s="41"/>
      <c r="CMC7" s="41"/>
      <c r="CMD7" s="41"/>
      <c r="CME7" s="41"/>
      <c r="CMF7" s="41"/>
      <c r="CMG7" s="41"/>
      <c r="CMH7" s="41"/>
      <c r="CMI7" s="41"/>
      <c r="CMJ7" s="41"/>
      <c r="CMK7" s="41"/>
      <c r="CML7" s="41"/>
      <c r="CMM7" s="41"/>
      <c r="CMN7" s="41"/>
      <c r="CMO7" s="41"/>
      <c r="CMP7" s="41"/>
      <c r="CMQ7" s="41"/>
      <c r="CMR7" s="41"/>
      <c r="CMS7" s="41"/>
      <c r="CMT7" s="41"/>
      <c r="CMU7" s="41"/>
      <c r="CMV7" s="41"/>
      <c r="CMW7" s="41"/>
      <c r="CMX7" s="41"/>
      <c r="CMY7" s="41"/>
      <c r="CMZ7" s="41"/>
      <c r="CNA7" s="41"/>
      <c r="CNB7" s="41"/>
      <c r="CNC7" s="41"/>
      <c r="CND7" s="41"/>
      <c r="CNE7" s="41"/>
      <c r="CNF7" s="41"/>
      <c r="CNG7" s="41"/>
      <c r="CNH7" s="41"/>
      <c r="CNI7" s="41"/>
      <c r="CNJ7" s="41"/>
      <c r="CNK7" s="41"/>
      <c r="CNL7" s="41"/>
      <c r="CNM7" s="41"/>
      <c r="CNN7" s="41"/>
      <c r="CNO7" s="41"/>
      <c r="CNP7" s="41"/>
      <c r="CNQ7" s="41"/>
      <c r="CNR7" s="41"/>
      <c r="CNS7" s="41"/>
      <c r="CNT7" s="41"/>
      <c r="CNU7" s="41"/>
      <c r="CNV7" s="41"/>
      <c r="CNW7" s="41"/>
      <c r="CNX7" s="41"/>
      <c r="CNY7" s="41"/>
      <c r="CNZ7" s="41"/>
      <c r="COA7" s="41"/>
      <c r="COB7" s="41"/>
      <c r="COC7" s="41"/>
      <c r="COD7" s="41"/>
      <c r="COE7" s="41"/>
      <c r="COF7" s="41"/>
      <c r="COG7" s="41"/>
      <c r="COH7" s="41"/>
      <c r="COI7" s="41"/>
      <c r="COJ7" s="41"/>
      <c r="COK7" s="41"/>
      <c r="COL7" s="41"/>
      <c r="COM7" s="41"/>
      <c r="CON7" s="41"/>
      <c r="COO7" s="41"/>
      <c r="COP7" s="41"/>
      <c r="COQ7" s="41"/>
      <c r="COR7" s="41"/>
      <c r="COS7" s="41"/>
      <c r="COT7" s="41"/>
      <c r="COU7" s="41"/>
      <c r="COV7" s="41"/>
      <c r="COW7" s="41"/>
      <c r="COX7" s="41"/>
      <c r="COY7" s="41"/>
      <c r="COZ7" s="41"/>
      <c r="CPA7" s="41"/>
      <c r="CPB7" s="41"/>
      <c r="CPC7" s="41"/>
      <c r="CPD7" s="41"/>
      <c r="CPE7" s="41"/>
      <c r="CPF7" s="41"/>
      <c r="CPG7" s="41"/>
      <c r="CPH7" s="41"/>
      <c r="CPI7" s="41"/>
      <c r="CPJ7" s="41"/>
      <c r="CPK7" s="41"/>
      <c r="CPL7" s="41"/>
      <c r="CPM7" s="41"/>
      <c r="CPN7" s="41"/>
      <c r="CPO7" s="41"/>
      <c r="CPP7" s="41"/>
      <c r="CPQ7" s="41"/>
      <c r="CPR7" s="41"/>
      <c r="CPS7" s="41"/>
      <c r="CPT7" s="41"/>
      <c r="CPU7" s="41"/>
      <c r="CPV7" s="41"/>
      <c r="CPW7" s="41"/>
      <c r="CPX7" s="41"/>
      <c r="CPY7" s="41"/>
      <c r="CPZ7" s="41"/>
      <c r="CQA7" s="41"/>
      <c r="CQB7" s="41"/>
      <c r="CQC7" s="41"/>
      <c r="CQD7" s="41"/>
      <c r="CQE7" s="41"/>
      <c r="CQF7" s="41"/>
      <c r="CQG7" s="41"/>
      <c r="CQH7" s="41"/>
      <c r="CQI7" s="41"/>
      <c r="CQJ7" s="41"/>
      <c r="CQK7" s="41"/>
      <c r="CQL7" s="41"/>
      <c r="CQM7" s="41"/>
      <c r="CQN7" s="41"/>
      <c r="CQO7" s="41"/>
      <c r="CQP7" s="41"/>
      <c r="CQQ7" s="41"/>
      <c r="CQR7" s="41"/>
      <c r="CQS7" s="41"/>
      <c r="CQT7" s="41"/>
      <c r="CQU7" s="41"/>
      <c r="CQV7" s="41"/>
      <c r="CQW7" s="41"/>
      <c r="CQX7" s="41"/>
      <c r="CQY7" s="41"/>
      <c r="CQZ7" s="41"/>
      <c r="CRA7" s="41"/>
      <c r="CRB7" s="41"/>
      <c r="CRC7" s="41"/>
      <c r="CRD7" s="41"/>
      <c r="CRE7" s="41"/>
      <c r="CRF7" s="41"/>
      <c r="CRG7" s="41"/>
      <c r="CRH7" s="41"/>
      <c r="CRI7" s="41"/>
      <c r="CRJ7" s="41"/>
      <c r="CRK7" s="41"/>
      <c r="CRL7" s="41"/>
      <c r="CRM7" s="41"/>
      <c r="CRN7" s="41"/>
      <c r="CRO7" s="41"/>
      <c r="CRP7" s="41"/>
      <c r="CRQ7" s="41"/>
      <c r="CRR7" s="41"/>
      <c r="CRS7" s="41"/>
      <c r="CRT7" s="41"/>
      <c r="CRU7" s="41"/>
      <c r="CRV7" s="41"/>
      <c r="CRW7" s="41"/>
      <c r="CRX7" s="41"/>
      <c r="CRY7" s="41"/>
      <c r="CRZ7" s="41"/>
      <c r="CSA7" s="41"/>
      <c r="CSB7" s="41"/>
      <c r="CSC7" s="41"/>
      <c r="CSD7" s="41"/>
      <c r="CSE7" s="41"/>
      <c r="CSF7" s="41"/>
      <c r="CSG7" s="41"/>
      <c r="CSH7" s="41"/>
      <c r="CSI7" s="41"/>
      <c r="CSJ7" s="41"/>
      <c r="CSK7" s="41"/>
      <c r="CSL7" s="41"/>
      <c r="CSM7" s="41"/>
      <c r="CSN7" s="41"/>
      <c r="CSO7" s="41"/>
      <c r="CSP7" s="41"/>
      <c r="CSQ7" s="41"/>
      <c r="CSR7" s="41"/>
      <c r="CSS7" s="41"/>
      <c r="CST7" s="41"/>
      <c r="CSU7" s="41"/>
      <c r="CSV7" s="41"/>
      <c r="CSW7" s="41"/>
      <c r="CSX7" s="41"/>
      <c r="CSY7" s="41"/>
      <c r="CSZ7" s="41"/>
      <c r="CTA7" s="41"/>
      <c r="CTB7" s="41"/>
      <c r="CTC7" s="41"/>
      <c r="CTD7" s="41"/>
      <c r="CTE7" s="41"/>
      <c r="CTF7" s="41"/>
      <c r="CTG7" s="41"/>
      <c r="CTH7" s="41"/>
      <c r="CTI7" s="41"/>
      <c r="CTJ7" s="41"/>
      <c r="CTK7" s="41"/>
      <c r="CTL7" s="41"/>
      <c r="CTM7" s="41"/>
      <c r="CTN7" s="41"/>
      <c r="CTO7" s="41"/>
      <c r="CTP7" s="41"/>
      <c r="CTQ7" s="41"/>
      <c r="CTR7" s="41"/>
      <c r="CTS7" s="41"/>
      <c r="CTT7" s="41"/>
      <c r="CTU7" s="41"/>
      <c r="CTV7" s="41"/>
      <c r="CTW7" s="41"/>
      <c r="CTX7" s="41"/>
      <c r="CTY7" s="41"/>
      <c r="CTZ7" s="41"/>
      <c r="CUA7" s="41"/>
      <c r="CUB7" s="41"/>
      <c r="CUC7" s="41"/>
      <c r="CUD7" s="41"/>
      <c r="CUE7" s="41"/>
      <c r="CUF7" s="41"/>
      <c r="CUG7" s="41"/>
      <c r="CUH7" s="41"/>
      <c r="CUI7" s="41"/>
      <c r="CUJ7" s="41"/>
      <c r="CUK7" s="41"/>
      <c r="CUL7" s="41"/>
      <c r="CUM7" s="41"/>
      <c r="CUN7" s="41"/>
      <c r="CUO7" s="41"/>
      <c r="CUP7" s="41"/>
      <c r="CUQ7" s="41"/>
      <c r="CUR7" s="41"/>
      <c r="CUS7" s="41"/>
      <c r="CUT7" s="41"/>
      <c r="CUU7" s="41"/>
      <c r="CUV7" s="41"/>
      <c r="CUW7" s="41"/>
      <c r="CUX7" s="41"/>
      <c r="CUY7" s="41"/>
      <c r="CUZ7" s="41"/>
      <c r="CVA7" s="41"/>
      <c r="CVB7" s="41"/>
      <c r="CVC7" s="41"/>
      <c r="CVD7" s="41"/>
      <c r="CVE7" s="41"/>
      <c r="CVF7" s="41"/>
      <c r="CVG7" s="41"/>
      <c r="CVH7" s="41"/>
      <c r="CVI7" s="41"/>
      <c r="CVJ7" s="41"/>
      <c r="CVK7" s="41"/>
      <c r="CVL7" s="41"/>
      <c r="CVM7" s="41"/>
      <c r="CVN7" s="41"/>
      <c r="CVO7" s="41"/>
      <c r="CVP7" s="41"/>
      <c r="CVQ7" s="41"/>
      <c r="CVR7" s="41"/>
      <c r="CVS7" s="41"/>
      <c r="CVT7" s="41"/>
      <c r="CVU7" s="41"/>
      <c r="CVV7" s="41"/>
      <c r="CVW7" s="41"/>
      <c r="CVX7" s="41"/>
      <c r="CVY7" s="41"/>
      <c r="CVZ7" s="41"/>
      <c r="CWA7" s="41"/>
      <c r="CWB7" s="41"/>
      <c r="CWC7" s="41"/>
      <c r="CWD7" s="41"/>
      <c r="CWE7" s="41"/>
      <c r="CWF7" s="41"/>
      <c r="CWG7" s="41"/>
      <c r="CWH7" s="41"/>
      <c r="CWI7" s="41"/>
      <c r="CWJ7" s="41"/>
      <c r="CWK7" s="41"/>
      <c r="CWL7" s="41"/>
      <c r="CWM7" s="41"/>
      <c r="CWN7" s="41"/>
      <c r="CWO7" s="41"/>
      <c r="CWP7" s="41"/>
      <c r="CWQ7" s="41"/>
      <c r="CWR7" s="41"/>
      <c r="CWS7" s="41"/>
      <c r="CWT7" s="41"/>
      <c r="CWU7" s="41"/>
      <c r="CWV7" s="41"/>
      <c r="CWW7" s="41"/>
      <c r="CWX7" s="41"/>
      <c r="CWY7" s="41"/>
      <c r="CWZ7" s="41"/>
      <c r="CXA7" s="41"/>
      <c r="CXB7" s="41"/>
      <c r="CXC7" s="41"/>
      <c r="CXD7" s="41"/>
      <c r="CXE7" s="41"/>
      <c r="CXF7" s="41"/>
      <c r="CXG7" s="41"/>
      <c r="CXH7" s="41"/>
      <c r="CXI7" s="41"/>
      <c r="CXJ7" s="41"/>
      <c r="CXK7" s="41"/>
      <c r="CXL7" s="41"/>
      <c r="CXM7" s="41"/>
      <c r="CXN7" s="41"/>
      <c r="CXO7" s="41"/>
      <c r="CXP7" s="41"/>
      <c r="CXQ7" s="41"/>
      <c r="CXR7" s="41"/>
      <c r="CXS7" s="41"/>
      <c r="CXT7" s="41"/>
      <c r="CXU7" s="41"/>
      <c r="CXV7" s="41"/>
      <c r="CXW7" s="41"/>
      <c r="CXX7" s="41"/>
      <c r="CXY7" s="41"/>
      <c r="CXZ7" s="41"/>
      <c r="CYA7" s="41"/>
      <c r="CYB7" s="41"/>
      <c r="CYC7" s="41"/>
      <c r="CYD7" s="41"/>
      <c r="CYE7" s="41"/>
      <c r="CYF7" s="41"/>
      <c r="CYG7" s="41"/>
      <c r="CYH7" s="41"/>
      <c r="CYI7" s="41"/>
      <c r="CYJ7" s="41"/>
      <c r="CYK7" s="41"/>
      <c r="CYL7" s="41"/>
      <c r="CYM7" s="41"/>
      <c r="CYN7" s="41"/>
      <c r="CYO7" s="41"/>
      <c r="CYP7" s="41"/>
      <c r="CYQ7" s="41"/>
      <c r="CYR7" s="41"/>
      <c r="CYS7" s="41"/>
      <c r="CYT7" s="41"/>
      <c r="CYU7" s="41"/>
      <c r="CYV7" s="41"/>
      <c r="CYW7" s="41"/>
      <c r="CYX7" s="41"/>
      <c r="CYY7" s="41"/>
      <c r="CYZ7" s="41"/>
      <c r="CZA7" s="41"/>
      <c r="CZB7" s="41"/>
      <c r="CZC7" s="41"/>
      <c r="CZD7" s="41"/>
      <c r="CZE7" s="41"/>
      <c r="CZF7" s="41"/>
      <c r="CZG7" s="41"/>
      <c r="CZH7" s="41"/>
      <c r="CZI7" s="41"/>
      <c r="CZJ7" s="41"/>
      <c r="CZK7" s="41"/>
      <c r="CZL7" s="41"/>
      <c r="CZM7" s="41"/>
      <c r="CZN7" s="41"/>
      <c r="CZO7" s="41"/>
      <c r="CZP7" s="41"/>
      <c r="CZQ7" s="41"/>
      <c r="CZR7" s="41"/>
      <c r="CZS7" s="41"/>
      <c r="CZT7" s="41"/>
      <c r="CZU7" s="41"/>
      <c r="CZV7" s="41"/>
      <c r="CZW7" s="41"/>
      <c r="CZX7" s="41"/>
      <c r="CZY7" s="41"/>
      <c r="CZZ7" s="41"/>
      <c r="DAA7" s="41"/>
      <c r="DAB7" s="41"/>
      <c r="DAC7" s="41"/>
      <c r="DAD7" s="41"/>
      <c r="DAE7" s="41"/>
      <c r="DAF7" s="41"/>
      <c r="DAG7" s="41"/>
      <c r="DAH7" s="41"/>
      <c r="DAI7" s="41"/>
      <c r="DAJ7" s="41"/>
      <c r="DAK7" s="41"/>
      <c r="DAL7" s="41"/>
      <c r="DAM7" s="41"/>
      <c r="DAN7" s="41"/>
      <c r="DAO7" s="41"/>
      <c r="DAP7" s="41"/>
      <c r="DAQ7" s="41"/>
      <c r="DAR7" s="41"/>
      <c r="DAS7" s="41"/>
      <c r="DAT7" s="41"/>
      <c r="DAU7" s="41"/>
      <c r="DAV7" s="41"/>
      <c r="DAW7" s="41"/>
      <c r="DAX7" s="41"/>
      <c r="DAY7" s="41"/>
      <c r="DAZ7" s="41"/>
      <c r="DBA7" s="41"/>
      <c r="DBB7" s="41"/>
      <c r="DBC7" s="41"/>
      <c r="DBD7" s="41"/>
      <c r="DBE7" s="41"/>
      <c r="DBF7" s="41"/>
      <c r="DBG7" s="41"/>
      <c r="DBH7" s="41"/>
      <c r="DBI7" s="41"/>
      <c r="DBJ7" s="41"/>
      <c r="DBK7" s="41"/>
      <c r="DBL7" s="41"/>
      <c r="DBM7" s="41"/>
      <c r="DBN7" s="41"/>
      <c r="DBO7" s="41"/>
      <c r="DBP7" s="41"/>
      <c r="DBQ7" s="41"/>
      <c r="DBR7" s="41"/>
      <c r="DBS7" s="41"/>
      <c r="DBT7" s="41"/>
      <c r="DBU7" s="41"/>
      <c r="DBV7" s="41"/>
      <c r="DBW7" s="41"/>
      <c r="DBX7" s="41"/>
      <c r="DBY7" s="41"/>
      <c r="DBZ7" s="41"/>
      <c r="DCA7" s="41"/>
      <c r="DCB7" s="41"/>
      <c r="DCC7" s="41"/>
      <c r="DCD7" s="41"/>
      <c r="DCE7" s="41"/>
      <c r="DCF7" s="41"/>
      <c r="DCG7" s="41"/>
      <c r="DCH7" s="41"/>
      <c r="DCI7" s="41"/>
      <c r="DCJ7" s="41"/>
      <c r="DCK7" s="41"/>
      <c r="DCL7" s="41"/>
      <c r="DCM7" s="41"/>
      <c r="DCN7" s="41"/>
      <c r="DCO7" s="41"/>
      <c r="DCP7" s="41"/>
      <c r="DCQ7" s="41"/>
      <c r="DCR7" s="41"/>
      <c r="DCS7" s="41"/>
      <c r="DCT7" s="41"/>
      <c r="DCU7" s="41"/>
      <c r="DCV7" s="41"/>
      <c r="DCW7" s="41"/>
      <c r="DCX7" s="41"/>
      <c r="DCY7" s="41"/>
      <c r="DCZ7" s="41"/>
      <c r="DDA7" s="41"/>
      <c r="DDB7" s="41"/>
      <c r="DDC7" s="41"/>
      <c r="DDD7" s="41"/>
      <c r="DDE7" s="41"/>
      <c r="DDF7" s="41"/>
      <c r="DDG7" s="41"/>
      <c r="DDH7" s="41"/>
      <c r="DDI7" s="41"/>
      <c r="DDJ7" s="41"/>
      <c r="DDK7" s="41"/>
      <c r="DDL7" s="41"/>
      <c r="DDM7" s="41"/>
      <c r="DDN7" s="41"/>
      <c r="DDO7" s="41"/>
      <c r="DDP7" s="41"/>
      <c r="DDQ7" s="41"/>
      <c r="DDR7" s="41"/>
      <c r="DDS7" s="41"/>
      <c r="DDT7" s="41"/>
      <c r="DDU7" s="41"/>
      <c r="DDV7" s="41"/>
      <c r="DDW7" s="41"/>
      <c r="DDX7" s="41"/>
      <c r="DDY7" s="41"/>
      <c r="DDZ7" s="41"/>
      <c r="DEA7" s="41"/>
      <c r="DEB7" s="41"/>
      <c r="DEC7" s="41"/>
      <c r="DED7" s="41"/>
      <c r="DEE7" s="41"/>
      <c r="DEF7" s="41"/>
      <c r="DEG7" s="41"/>
      <c r="DEH7" s="41"/>
      <c r="DEI7" s="41"/>
      <c r="DEJ7" s="41"/>
      <c r="DEK7" s="41"/>
      <c r="DEL7" s="41"/>
      <c r="DEM7" s="41"/>
      <c r="DEN7" s="41"/>
      <c r="DEO7" s="41"/>
      <c r="DEP7" s="41"/>
      <c r="DEQ7" s="41"/>
      <c r="DER7" s="41"/>
      <c r="DES7" s="41"/>
      <c r="DET7" s="41"/>
      <c r="DEU7" s="41"/>
      <c r="DEV7" s="41"/>
      <c r="DEW7" s="41"/>
      <c r="DEX7" s="41"/>
      <c r="DEY7" s="41"/>
      <c r="DEZ7" s="41"/>
      <c r="DFA7" s="41"/>
      <c r="DFB7" s="41"/>
      <c r="DFC7" s="41"/>
      <c r="DFD7" s="41"/>
      <c r="DFE7" s="41"/>
      <c r="DFF7" s="41"/>
      <c r="DFG7" s="41"/>
      <c r="DFH7" s="41"/>
      <c r="DFI7" s="41"/>
      <c r="DFJ7" s="41"/>
      <c r="DFK7" s="41"/>
      <c r="DFL7" s="41"/>
      <c r="DFM7" s="41"/>
      <c r="DFN7" s="41"/>
      <c r="DFO7" s="41"/>
      <c r="DFP7" s="41"/>
      <c r="DFQ7" s="41"/>
      <c r="DFR7" s="41"/>
      <c r="DFS7" s="41"/>
      <c r="DFT7" s="41"/>
      <c r="DFU7" s="41"/>
      <c r="DFV7" s="41"/>
      <c r="DFW7" s="41"/>
      <c r="DFX7" s="41"/>
      <c r="DFY7" s="41"/>
      <c r="DFZ7" s="41"/>
      <c r="DGA7" s="41"/>
      <c r="DGB7" s="41"/>
      <c r="DGC7" s="41"/>
      <c r="DGD7" s="41"/>
      <c r="DGE7" s="41"/>
      <c r="DGF7" s="41"/>
      <c r="DGG7" s="41"/>
      <c r="DGH7" s="41"/>
      <c r="DGI7" s="41"/>
      <c r="DGJ7" s="41"/>
      <c r="DGK7" s="41"/>
      <c r="DGL7" s="41"/>
      <c r="DGM7" s="41"/>
      <c r="DGN7" s="41"/>
      <c r="DGO7" s="41"/>
      <c r="DGP7" s="41"/>
      <c r="DGQ7" s="41"/>
      <c r="DGR7" s="41"/>
      <c r="DGS7" s="41"/>
      <c r="DGT7" s="41"/>
      <c r="DGU7" s="41"/>
      <c r="DGV7" s="41"/>
      <c r="DGW7" s="41"/>
      <c r="DGX7" s="41"/>
      <c r="DGY7" s="41"/>
      <c r="DGZ7" s="41"/>
      <c r="DHA7" s="41"/>
      <c r="DHB7" s="41"/>
      <c r="DHC7" s="41"/>
      <c r="DHD7" s="41"/>
      <c r="DHE7" s="41"/>
      <c r="DHF7" s="41"/>
      <c r="DHG7" s="41"/>
      <c r="DHH7" s="41"/>
      <c r="DHI7" s="41"/>
      <c r="DHJ7" s="41"/>
      <c r="DHK7" s="41"/>
      <c r="DHL7" s="41"/>
      <c r="DHM7" s="41"/>
      <c r="DHN7" s="41"/>
      <c r="DHO7" s="41"/>
      <c r="DHP7" s="41"/>
      <c r="DHQ7" s="41"/>
      <c r="DHR7" s="41"/>
      <c r="DHS7" s="41"/>
      <c r="DHT7" s="41"/>
      <c r="DHU7" s="41"/>
      <c r="DHV7" s="41"/>
      <c r="DHW7" s="41"/>
      <c r="DHX7" s="41"/>
      <c r="DHY7" s="41"/>
      <c r="DHZ7" s="41"/>
      <c r="DIA7" s="41"/>
      <c r="DIB7" s="41"/>
      <c r="DIC7" s="41"/>
      <c r="DID7" s="41"/>
      <c r="DIE7" s="41"/>
      <c r="DIF7" s="41"/>
      <c r="DIG7" s="41"/>
      <c r="DIH7" s="41"/>
      <c r="DII7" s="41"/>
      <c r="DIJ7" s="41"/>
      <c r="DIK7" s="41"/>
      <c r="DIL7" s="41"/>
      <c r="DIM7" s="41"/>
      <c r="DIN7" s="41"/>
      <c r="DIO7" s="41"/>
      <c r="DIP7" s="41"/>
      <c r="DIQ7" s="41"/>
      <c r="DIR7" s="41"/>
      <c r="DIS7" s="41"/>
      <c r="DIT7" s="41"/>
      <c r="DIU7" s="41"/>
      <c r="DIV7" s="41"/>
      <c r="DIW7" s="41"/>
      <c r="DIX7" s="41"/>
      <c r="DIY7" s="41"/>
      <c r="DIZ7" s="41"/>
      <c r="DJA7" s="41"/>
      <c r="DJB7" s="41"/>
      <c r="DJC7" s="41"/>
      <c r="DJD7" s="41"/>
      <c r="DJE7" s="41"/>
      <c r="DJF7" s="41"/>
      <c r="DJG7" s="41"/>
      <c r="DJH7" s="41"/>
      <c r="DJI7" s="41"/>
      <c r="DJJ7" s="41"/>
      <c r="DJK7" s="41"/>
      <c r="DJL7" s="41"/>
      <c r="DJM7" s="41"/>
      <c r="DJN7" s="41"/>
      <c r="DJO7" s="41"/>
      <c r="DJP7" s="41"/>
      <c r="DJQ7" s="41"/>
      <c r="DJR7" s="41"/>
      <c r="DJS7" s="41"/>
      <c r="DJT7" s="41"/>
      <c r="DJU7" s="41"/>
      <c r="DJV7" s="41"/>
      <c r="DJW7" s="41"/>
      <c r="DJX7" s="41"/>
      <c r="DJY7" s="41"/>
      <c r="DJZ7" s="41"/>
      <c r="DKA7" s="41"/>
      <c r="DKB7" s="41"/>
      <c r="DKC7" s="41"/>
      <c r="DKD7" s="41"/>
      <c r="DKE7" s="41"/>
      <c r="DKF7" s="41"/>
      <c r="DKG7" s="41"/>
      <c r="DKH7" s="41"/>
      <c r="DKI7" s="41"/>
      <c r="DKJ7" s="41"/>
      <c r="DKK7" s="41"/>
      <c r="DKL7" s="41"/>
      <c r="DKM7" s="41"/>
      <c r="DKN7" s="41"/>
      <c r="DKO7" s="41"/>
      <c r="DKP7" s="41"/>
      <c r="DKQ7" s="41"/>
      <c r="DKR7" s="41"/>
      <c r="DKS7" s="41"/>
      <c r="DKT7" s="41"/>
      <c r="DKU7" s="41"/>
      <c r="DKV7" s="41"/>
      <c r="DKW7" s="41"/>
      <c r="DKX7" s="41"/>
      <c r="DKY7" s="41"/>
      <c r="DKZ7" s="41"/>
      <c r="DLA7" s="41"/>
      <c r="DLB7" s="41"/>
      <c r="DLC7" s="41"/>
      <c r="DLD7" s="41"/>
      <c r="DLE7" s="41"/>
      <c r="DLF7" s="41"/>
      <c r="DLG7" s="41"/>
      <c r="DLH7" s="41"/>
      <c r="DLI7" s="41"/>
      <c r="DLJ7" s="41"/>
      <c r="DLK7" s="41"/>
      <c r="DLL7" s="41"/>
      <c r="DLM7" s="41"/>
      <c r="DLN7" s="41"/>
      <c r="DLO7" s="41"/>
      <c r="DLP7" s="41"/>
      <c r="DLQ7" s="41"/>
      <c r="DLR7" s="41"/>
      <c r="DLS7" s="41"/>
      <c r="DLT7" s="41"/>
      <c r="DLU7" s="41"/>
      <c r="DLV7" s="41"/>
      <c r="DLW7" s="41"/>
      <c r="DLX7" s="41"/>
      <c r="DLY7" s="41"/>
      <c r="DLZ7" s="41"/>
      <c r="DMA7" s="41"/>
      <c r="DMB7" s="41"/>
      <c r="DMC7" s="41"/>
      <c r="DMD7" s="41"/>
      <c r="DME7" s="41"/>
      <c r="DMF7" s="41"/>
      <c r="DMG7" s="41"/>
      <c r="DMH7" s="41"/>
      <c r="DMI7" s="41"/>
      <c r="DMJ7" s="41"/>
      <c r="DMK7" s="41"/>
      <c r="DML7" s="41"/>
      <c r="DMM7" s="41"/>
      <c r="DMN7" s="41"/>
      <c r="DMO7" s="41"/>
      <c r="DMP7" s="41"/>
      <c r="DMQ7" s="41"/>
      <c r="DMR7" s="41"/>
      <c r="DMS7" s="41"/>
      <c r="DMT7" s="41"/>
      <c r="DMU7" s="41"/>
      <c r="DMV7" s="41"/>
      <c r="DMW7" s="41"/>
      <c r="DMX7" s="41"/>
      <c r="DMY7" s="41"/>
      <c r="DMZ7" s="41"/>
      <c r="DNA7" s="41"/>
      <c r="DNB7" s="41"/>
      <c r="DNC7" s="41"/>
      <c r="DND7" s="41"/>
      <c r="DNE7" s="41"/>
      <c r="DNF7" s="41"/>
      <c r="DNG7" s="41"/>
      <c r="DNH7" s="41"/>
      <c r="DNI7" s="41"/>
      <c r="DNJ7" s="41"/>
      <c r="DNK7" s="41"/>
      <c r="DNL7" s="41"/>
      <c r="DNM7" s="41"/>
      <c r="DNN7" s="41"/>
      <c r="DNO7" s="41"/>
      <c r="DNP7" s="41"/>
      <c r="DNQ7" s="41"/>
      <c r="DNR7" s="41"/>
      <c r="DNS7" s="41"/>
      <c r="DNT7" s="41"/>
      <c r="DNU7" s="41"/>
      <c r="DNV7" s="41"/>
      <c r="DNW7" s="41"/>
      <c r="DNX7" s="41"/>
      <c r="DNY7" s="41"/>
      <c r="DNZ7" s="41"/>
      <c r="DOA7" s="41"/>
      <c r="DOB7" s="41"/>
      <c r="DOC7" s="41"/>
      <c r="DOD7" s="41"/>
      <c r="DOE7" s="41"/>
      <c r="DOF7" s="41"/>
      <c r="DOG7" s="41"/>
      <c r="DOH7" s="41"/>
      <c r="DOI7" s="41"/>
      <c r="DOJ7" s="41"/>
      <c r="DOK7" s="41"/>
      <c r="DOL7" s="41"/>
      <c r="DOM7" s="41"/>
      <c r="DON7" s="41"/>
      <c r="DOO7" s="41"/>
      <c r="DOP7" s="41"/>
      <c r="DOQ7" s="41"/>
      <c r="DOR7" s="41"/>
      <c r="DOS7" s="41"/>
      <c r="DOT7" s="41"/>
      <c r="DOU7" s="41"/>
      <c r="DOV7" s="41"/>
      <c r="DOW7" s="41"/>
      <c r="DOX7" s="41"/>
      <c r="DOY7" s="41"/>
      <c r="DOZ7" s="41"/>
      <c r="DPA7" s="41"/>
      <c r="DPB7" s="41"/>
      <c r="DPC7" s="41"/>
      <c r="DPD7" s="41"/>
      <c r="DPE7" s="41"/>
      <c r="DPF7" s="41"/>
      <c r="DPG7" s="41"/>
      <c r="DPH7" s="41"/>
      <c r="DPI7" s="41"/>
      <c r="DPJ7" s="41"/>
      <c r="DPK7" s="41"/>
      <c r="DPL7" s="41"/>
      <c r="DPM7" s="41"/>
      <c r="DPN7" s="41"/>
      <c r="DPO7" s="41"/>
      <c r="DPP7" s="41"/>
      <c r="DPQ7" s="41"/>
      <c r="DPR7" s="41"/>
      <c r="DPS7" s="41"/>
      <c r="DPT7" s="41"/>
      <c r="DPU7" s="41"/>
      <c r="DPV7" s="41"/>
      <c r="DPW7" s="41"/>
      <c r="DPX7" s="41"/>
      <c r="DPY7" s="41"/>
      <c r="DPZ7" s="41"/>
      <c r="DQA7" s="41"/>
      <c r="DQB7" s="41"/>
      <c r="DQC7" s="41"/>
      <c r="DQD7" s="41"/>
      <c r="DQE7" s="41"/>
      <c r="DQF7" s="41"/>
      <c r="DQG7" s="41"/>
      <c r="DQH7" s="41"/>
      <c r="DQI7" s="41"/>
      <c r="DQJ7" s="41"/>
      <c r="DQK7" s="41"/>
      <c r="DQL7" s="41"/>
      <c r="DQM7" s="41"/>
      <c r="DQN7" s="41"/>
      <c r="DQO7" s="41"/>
      <c r="DQP7" s="41"/>
      <c r="DQQ7" s="41"/>
      <c r="DQR7" s="41"/>
      <c r="DQS7" s="41"/>
      <c r="DQT7" s="41"/>
      <c r="DQU7" s="41"/>
      <c r="DQV7" s="41"/>
      <c r="DQW7" s="41"/>
      <c r="DQX7" s="41"/>
      <c r="DQY7" s="41"/>
      <c r="DQZ7" s="41"/>
      <c r="DRA7" s="41"/>
      <c r="DRB7" s="41"/>
      <c r="DRC7" s="41"/>
      <c r="DRD7" s="41"/>
      <c r="DRE7" s="41"/>
      <c r="DRF7" s="41"/>
      <c r="DRG7" s="41"/>
      <c r="DRH7" s="41"/>
      <c r="DRI7" s="41"/>
      <c r="DRJ7" s="41"/>
      <c r="DRK7" s="41"/>
      <c r="DRL7" s="41"/>
      <c r="DRM7" s="41"/>
      <c r="DRN7" s="41"/>
      <c r="DRO7" s="41"/>
      <c r="DRP7" s="41"/>
      <c r="DRQ7" s="41"/>
      <c r="DRR7" s="41"/>
      <c r="DRS7" s="41"/>
      <c r="DRT7" s="41"/>
      <c r="DRU7" s="41"/>
      <c r="DRV7" s="41"/>
      <c r="DRW7" s="41"/>
      <c r="DRX7" s="41"/>
      <c r="DRY7" s="41"/>
      <c r="DRZ7" s="41"/>
      <c r="DSA7" s="41"/>
      <c r="DSB7" s="41"/>
      <c r="DSC7" s="41"/>
      <c r="DSD7" s="41"/>
      <c r="DSE7" s="41"/>
      <c r="DSF7" s="41"/>
      <c r="DSG7" s="41"/>
      <c r="DSH7" s="41"/>
      <c r="DSI7" s="41"/>
      <c r="DSJ7" s="41"/>
      <c r="DSK7" s="41"/>
      <c r="DSL7" s="41"/>
      <c r="DSM7" s="41"/>
      <c r="DSN7" s="41"/>
      <c r="DSO7" s="41"/>
      <c r="DSP7" s="41"/>
      <c r="DSQ7" s="41"/>
      <c r="DSR7" s="41"/>
      <c r="DSS7" s="41"/>
      <c r="DST7" s="41"/>
      <c r="DSU7" s="41"/>
      <c r="DSV7" s="41"/>
      <c r="DSW7" s="41"/>
      <c r="DSX7" s="41"/>
      <c r="DSY7" s="41"/>
      <c r="DSZ7" s="41"/>
      <c r="DTA7" s="41"/>
      <c r="DTB7" s="41"/>
      <c r="DTC7" s="41"/>
      <c r="DTD7" s="41"/>
      <c r="DTE7" s="41"/>
      <c r="DTF7" s="41"/>
      <c r="DTG7" s="41"/>
      <c r="DTH7" s="41"/>
      <c r="DTI7" s="41"/>
      <c r="DTJ7" s="41"/>
      <c r="DTK7" s="41"/>
      <c r="DTL7" s="41"/>
      <c r="DTM7" s="41"/>
      <c r="DTN7" s="41"/>
      <c r="DTO7" s="41"/>
      <c r="DTP7" s="41"/>
      <c r="DTQ7" s="41"/>
      <c r="DTR7" s="41"/>
      <c r="DTS7" s="41"/>
      <c r="DTT7" s="41"/>
      <c r="DTU7" s="41"/>
      <c r="DTV7" s="41"/>
      <c r="DTW7" s="41"/>
      <c r="DTX7" s="41"/>
      <c r="DTY7" s="41"/>
      <c r="DTZ7" s="41"/>
      <c r="DUA7" s="41"/>
      <c r="DUB7" s="41"/>
      <c r="DUC7" s="41"/>
      <c r="DUD7" s="41"/>
      <c r="DUE7" s="41"/>
      <c r="DUF7" s="41"/>
      <c r="DUG7" s="41"/>
      <c r="DUH7" s="41"/>
      <c r="DUI7" s="41"/>
      <c r="DUJ7" s="41"/>
      <c r="DUK7" s="41"/>
      <c r="DUL7" s="41"/>
      <c r="DUM7" s="41"/>
      <c r="DUN7" s="41"/>
      <c r="DUO7" s="41"/>
      <c r="DUP7" s="41"/>
      <c r="DUQ7" s="41"/>
      <c r="DUR7" s="41"/>
      <c r="DUS7" s="41"/>
      <c r="DUT7" s="41"/>
      <c r="DUU7" s="41"/>
      <c r="DUV7" s="41"/>
      <c r="DUW7" s="41"/>
      <c r="DUX7" s="41"/>
      <c r="DUY7" s="41"/>
      <c r="DUZ7" s="41"/>
      <c r="DVA7" s="41"/>
      <c r="DVB7" s="41"/>
      <c r="DVC7" s="41"/>
      <c r="DVD7" s="41"/>
      <c r="DVE7" s="41"/>
      <c r="DVF7" s="41"/>
      <c r="DVG7" s="41"/>
      <c r="DVH7" s="41"/>
      <c r="DVI7" s="41"/>
      <c r="DVJ7" s="41"/>
      <c r="DVK7" s="41"/>
      <c r="DVL7" s="41"/>
      <c r="DVM7" s="41"/>
      <c r="DVN7" s="41"/>
      <c r="DVO7" s="41"/>
      <c r="DVP7" s="41"/>
      <c r="DVQ7" s="41"/>
      <c r="DVR7" s="41"/>
      <c r="DVS7" s="41"/>
      <c r="DVT7" s="41"/>
      <c r="DVU7" s="41"/>
      <c r="DVV7" s="41"/>
      <c r="DVW7" s="41"/>
      <c r="DVX7" s="41"/>
      <c r="DVY7" s="41"/>
      <c r="DVZ7" s="41"/>
      <c r="DWA7" s="41"/>
      <c r="DWB7" s="41"/>
      <c r="DWC7" s="41"/>
      <c r="DWD7" s="41"/>
      <c r="DWE7" s="41"/>
      <c r="DWF7" s="41"/>
      <c r="DWG7" s="41"/>
      <c r="DWH7" s="41"/>
      <c r="DWI7" s="41"/>
      <c r="DWJ7" s="41"/>
      <c r="DWK7" s="41"/>
      <c r="DWL7" s="41"/>
      <c r="DWM7" s="41"/>
      <c r="DWN7" s="41"/>
      <c r="DWO7" s="41"/>
      <c r="DWP7" s="41"/>
      <c r="DWQ7" s="41"/>
      <c r="DWR7" s="41"/>
      <c r="DWS7" s="41"/>
      <c r="DWT7" s="41"/>
      <c r="DWU7" s="41"/>
      <c r="DWV7" s="41"/>
      <c r="DWW7" s="41"/>
      <c r="DWX7" s="41"/>
      <c r="DWY7" s="41"/>
      <c r="DWZ7" s="41"/>
      <c r="DXA7" s="41"/>
      <c r="DXB7" s="41"/>
      <c r="DXC7" s="41"/>
      <c r="DXD7" s="41"/>
      <c r="DXE7" s="41"/>
      <c r="DXF7" s="41"/>
      <c r="DXG7" s="41"/>
      <c r="DXH7" s="41"/>
      <c r="DXI7" s="41"/>
      <c r="DXJ7" s="41"/>
      <c r="DXK7" s="41"/>
      <c r="DXL7" s="41"/>
      <c r="DXM7" s="41"/>
      <c r="DXN7" s="41"/>
      <c r="DXO7" s="41"/>
      <c r="DXP7" s="41"/>
      <c r="DXQ7" s="41"/>
      <c r="DXR7" s="41"/>
      <c r="DXS7" s="41"/>
      <c r="DXT7" s="41"/>
      <c r="DXU7" s="41"/>
      <c r="DXV7" s="41"/>
      <c r="DXW7" s="41"/>
      <c r="DXX7" s="41"/>
      <c r="DXY7" s="41"/>
      <c r="DXZ7" s="41"/>
      <c r="DYA7" s="41"/>
      <c r="DYB7" s="41"/>
      <c r="DYC7" s="41"/>
      <c r="DYD7" s="41"/>
      <c r="DYE7" s="41"/>
      <c r="DYF7" s="41"/>
      <c r="DYG7" s="41"/>
      <c r="DYH7" s="41"/>
      <c r="DYI7" s="41"/>
      <c r="DYJ7" s="41"/>
      <c r="DYK7" s="41"/>
      <c r="DYL7" s="41"/>
      <c r="DYM7" s="41"/>
      <c r="DYN7" s="41"/>
      <c r="DYO7" s="41"/>
      <c r="DYP7" s="41"/>
      <c r="DYQ7" s="41"/>
      <c r="DYR7" s="41"/>
      <c r="DYS7" s="41"/>
      <c r="DYT7" s="41"/>
      <c r="DYU7" s="41"/>
      <c r="DYV7" s="41"/>
      <c r="DYW7" s="41"/>
      <c r="DYX7" s="41"/>
      <c r="DYY7" s="41"/>
      <c r="DYZ7" s="41"/>
      <c r="DZA7" s="41"/>
      <c r="DZB7" s="41"/>
      <c r="DZC7" s="41"/>
      <c r="DZD7" s="41"/>
      <c r="DZE7" s="41"/>
      <c r="DZF7" s="41"/>
      <c r="DZG7" s="41"/>
      <c r="DZH7" s="41"/>
      <c r="DZI7" s="41"/>
      <c r="DZJ7" s="41"/>
      <c r="DZK7" s="41"/>
      <c r="DZL7" s="41"/>
      <c r="DZM7" s="41"/>
      <c r="DZN7" s="41"/>
      <c r="DZO7" s="41"/>
      <c r="DZP7" s="41"/>
      <c r="DZQ7" s="41"/>
      <c r="DZR7" s="41"/>
      <c r="DZS7" s="41"/>
      <c r="DZT7" s="41"/>
      <c r="DZU7" s="41"/>
      <c r="DZV7" s="41"/>
      <c r="DZW7" s="41"/>
      <c r="DZX7" s="41"/>
      <c r="DZY7" s="41"/>
      <c r="DZZ7" s="41"/>
      <c r="EAA7" s="41"/>
      <c r="EAB7" s="41"/>
      <c r="EAC7" s="41"/>
      <c r="EAD7" s="41"/>
      <c r="EAE7" s="41"/>
      <c r="EAF7" s="41"/>
      <c r="EAG7" s="41"/>
      <c r="EAH7" s="41"/>
      <c r="EAI7" s="41"/>
      <c r="EAJ7" s="41"/>
      <c r="EAK7" s="41"/>
      <c r="EAL7" s="41"/>
      <c r="EAM7" s="41"/>
      <c r="EAN7" s="41"/>
      <c r="EAO7" s="41"/>
      <c r="EAP7" s="41"/>
      <c r="EAQ7" s="41"/>
      <c r="EAR7" s="41"/>
      <c r="EAS7" s="41"/>
      <c r="EAT7" s="41"/>
      <c r="EAU7" s="41"/>
      <c r="EAV7" s="41"/>
      <c r="EAW7" s="41"/>
      <c r="EAX7" s="41"/>
      <c r="EAY7" s="41"/>
      <c r="EAZ7" s="41"/>
      <c r="EBA7" s="41"/>
      <c r="EBB7" s="41"/>
      <c r="EBC7" s="41"/>
      <c r="EBD7" s="41"/>
      <c r="EBE7" s="41"/>
      <c r="EBF7" s="41"/>
      <c r="EBG7" s="41"/>
      <c r="EBH7" s="41"/>
      <c r="EBI7" s="41"/>
      <c r="EBJ7" s="41"/>
      <c r="EBK7" s="41"/>
      <c r="EBL7" s="41"/>
      <c r="EBM7" s="41"/>
      <c r="EBN7" s="41"/>
      <c r="EBO7" s="41"/>
      <c r="EBP7" s="41"/>
      <c r="EBQ7" s="41"/>
      <c r="EBR7" s="41"/>
      <c r="EBS7" s="41"/>
      <c r="EBT7" s="41"/>
      <c r="EBU7" s="41"/>
      <c r="EBV7" s="41"/>
      <c r="EBW7" s="41"/>
      <c r="EBX7" s="41"/>
      <c r="EBY7" s="41"/>
      <c r="EBZ7" s="41"/>
      <c r="ECA7" s="41"/>
      <c r="ECB7" s="41"/>
      <c r="ECC7" s="41"/>
      <c r="ECD7" s="41"/>
      <c r="ECE7" s="41"/>
      <c r="ECF7" s="41"/>
      <c r="ECG7" s="41"/>
      <c r="ECH7" s="41"/>
      <c r="ECI7" s="41"/>
      <c r="ECJ7" s="41"/>
      <c r="ECK7" s="41"/>
      <c r="ECL7" s="41"/>
      <c r="ECM7" s="41"/>
      <c r="ECN7" s="41"/>
      <c r="ECO7" s="41"/>
      <c r="ECP7" s="41"/>
      <c r="ECQ7" s="41"/>
      <c r="ECR7" s="41"/>
      <c r="ECS7" s="41"/>
      <c r="ECT7" s="41"/>
      <c r="ECU7" s="41"/>
      <c r="ECV7" s="41"/>
      <c r="ECW7" s="41"/>
      <c r="ECX7" s="41"/>
      <c r="ECY7" s="41"/>
      <c r="ECZ7" s="41"/>
      <c r="EDA7" s="41"/>
      <c r="EDB7" s="41"/>
      <c r="EDC7" s="41"/>
      <c r="EDD7" s="41"/>
      <c r="EDE7" s="41"/>
      <c r="EDF7" s="41"/>
      <c r="EDG7" s="41"/>
      <c r="EDH7" s="41"/>
      <c r="EDI7" s="41"/>
      <c r="EDJ7" s="41"/>
      <c r="EDK7" s="41"/>
      <c r="EDL7" s="41"/>
      <c r="EDM7" s="41"/>
      <c r="EDN7" s="41"/>
      <c r="EDO7" s="41"/>
      <c r="EDP7" s="41"/>
      <c r="EDQ7" s="41"/>
      <c r="EDR7" s="41"/>
      <c r="EDS7" s="41"/>
      <c r="EDT7" s="41"/>
      <c r="EDU7" s="41"/>
      <c r="EDV7" s="41"/>
      <c r="EDW7" s="41"/>
      <c r="EDX7" s="41"/>
      <c r="EDY7" s="41"/>
      <c r="EDZ7" s="41"/>
      <c r="EEA7" s="41"/>
      <c r="EEB7" s="41"/>
      <c r="EEC7" s="41"/>
      <c r="EED7" s="41"/>
      <c r="EEE7" s="41"/>
      <c r="EEF7" s="41"/>
      <c r="EEG7" s="41"/>
      <c r="EEH7" s="41"/>
      <c r="EEI7" s="41"/>
      <c r="EEJ7" s="41"/>
      <c r="EEK7" s="41"/>
      <c r="EEL7" s="41"/>
      <c r="EEM7" s="41"/>
      <c r="EEN7" s="41"/>
      <c r="EEO7" s="41"/>
      <c r="EEP7" s="41"/>
      <c r="EEQ7" s="41"/>
      <c r="EER7" s="41"/>
      <c r="EES7" s="41"/>
      <c r="EET7" s="41"/>
      <c r="EEU7" s="41"/>
      <c r="EEV7" s="41"/>
      <c r="EEW7" s="41"/>
      <c r="EEX7" s="41"/>
      <c r="EEY7" s="41"/>
      <c r="EEZ7" s="41"/>
      <c r="EFA7" s="41"/>
      <c r="EFB7" s="41"/>
      <c r="EFC7" s="41"/>
      <c r="EFD7" s="41"/>
      <c r="EFE7" s="41"/>
      <c r="EFF7" s="41"/>
      <c r="EFG7" s="41"/>
      <c r="EFH7" s="41"/>
      <c r="EFI7" s="41"/>
      <c r="EFJ7" s="41"/>
      <c r="EFK7" s="41"/>
      <c r="EFL7" s="41"/>
      <c r="EFM7" s="41"/>
      <c r="EFN7" s="41"/>
      <c r="EFO7" s="41"/>
      <c r="EFP7" s="41"/>
      <c r="EFQ7" s="41"/>
      <c r="EFR7" s="41"/>
      <c r="EFS7" s="41"/>
      <c r="EFT7" s="41"/>
      <c r="EFU7" s="41"/>
      <c r="EFV7" s="41"/>
      <c r="EFW7" s="41"/>
      <c r="EFX7" s="41"/>
      <c r="EFY7" s="41"/>
      <c r="EFZ7" s="41"/>
      <c r="EGA7" s="41"/>
      <c r="EGB7" s="41"/>
      <c r="EGC7" s="41"/>
      <c r="EGD7" s="41"/>
      <c r="EGE7" s="41"/>
      <c r="EGF7" s="41"/>
      <c r="EGG7" s="41"/>
      <c r="EGH7" s="41"/>
      <c r="EGI7" s="41"/>
      <c r="EGJ7" s="41"/>
      <c r="EGK7" s="41"/>
      <c r="EGL7" s="41"/>
      <c r="EGM7" s="41"/>
      <c r="EGN7" s="41"/>
      <c r="EGO7" s="41"/>
      <c r="EGP7" s="41"/>
      <c r="EGQ7" s="41"/>
      <c r="EGR7" s="41"/>
      <c r="EGS7" s="41"/>
      <c r="EGT7" s="41"/>
      <c r="EGU7" s="41"/>
      <c r="EGV7" s="41"/>
      <c r="EGW7" s="41"/>
      <c r="EGX7" s="41"/>
      <c r="EGY7" s="41"/>
      <c r="EGZ7" s="41"/>
      <c r="EHA7" s="41"/>
      <c r="EHB7" s="41"/>
      <c r="EHC7" s="41"/>
      <c r="EHD7" s="41"/>
      <c r="EHE7" s="41"/>
      <c r="EHF7" s="41"/>
      <c r="EHG7" s="41"/>
      <c r="EHH7" s="41"/>
      <c r="EHI7" s="41"/>
      <c r="EHJ7" s="41"/>
      <c r="EHK7" s="41"/>
      <c r="EHL7" s="41"/>
      <c r="EHM7" s="41"/>
      <c r="EHN7" s="41"/>
      <c r="EHO7" s="41"/>
      <c r="EHP7" s="41"/>
      <c r="EHQ7" s="41"/>
      <c r="EHR7" s="41"/>
      <c r="EHS7" s="41"/>
      <c r="EHT7" s="41"/>
      <c r="EHU7" s="41"/>
      <c r="EHV7" s="41"/>
      <c r="EHW7" s="41"/>
      <c r="EHX7" s="41"/>
      <c r="EHY7" s="41"/>
      <c r="EHZ7" s="41"/>
      <c r="EIA7" s="41"/>
      <c r="EIB7" s="41"/>
      <c r="EIC7" s="41"/>
      <c r="EID7" s="41"/>
      <c r="EIE7" s="41"/>
      <c r="EIF7" s="41"/>
      <c r="EIG7" s="41"/>
      <c r="EIH7" s="41"/>
      <c r="EII7" s="41"/>
      <c r="EIJ7" s="41"/>
      <c r="EIK7" s="41"/>
      <c r="EIL7" s="41"/>
      <c r="EIM7" s="41"/>
      <c r="EIN7" s="41"/>
      <c r="EIO7" s="41"/>
      <c r="EIP7" s="41"/>
      <c r="EIQ7" s="41"/>
      <c r="EIR7" s="41"/>
      <c r="EIS7" s="41"/>
      <c r="EIT7" s="41"/>
      <c r="EIU7" s="41"/>
      <c r="EIV7" s="41"/>
      <c r="EIW7" s="41"/>
      <c r="EIX7" s="41"/>
      <c r="EIY7" s="41"/>
      <c r="EIZ7" s="41"/>
      <c r="EJA7" s="41"/>
      <c r="EJB7" s="41"/>
      <c r="EJC7" s="41"/>
      <c r="EJD7" s="41"/>
      <c r="EJE7" s="41"/>
      <c r="EJF7" s="41"/>
      <c r="EJG7" s="41"/>
      <c r="EJH7" s="41"/>
      <c r="EJI7" s="41"/>
      <c r="EJJ7" s="41"/>
      <c r="EJK7" s="41"/>
      <c r="EJL7" s="41"/>
      <c r="EJM7" s="41"/>
      <c r="EJN7" s="41"/>
      <c r="EJO7" s="41"/>
      <c r="EJP7" s="41"/>
      <c r="EJQ7" s="41"/>
      <c r="EJR7" s="41"/>
      <c r="EJS7" s="41"/>
      <c r="EJT7" s="41"/>
      <c r="EJU7" s="41"/>
      <c r="EJV7" s="41"/>
      <c r="EJW7" s="41"/>
      <c r="EJX7" s="41"/>
      <c r="EJY7" s="41"/>
      <c r="EJZ7" s="41"/>
      <c r="EKA7" s="41"/>
      <c r="EKB7" s="41"/>
      <c r="EKC7" s="41"/>
      <c r="EKD7" s="41"/>
      <c r="EKE7" s="41"/>
      <c r="EKF7" s="41"/>
      <c r="EKG7" s="41"/>
      <c r="EKH7" s="41"/>
      <c r="EKI7" s="41"/>
      <c r="EKJ7" s="41"/>
      <c r="EKK7" s="41"/>
      <c r="EKL7" s="41"/>
      <c r="EKM7" s="41"/>
      <c r="EKN7" s="41"/>
      <c r="EKO7" s="41"/>
      <c r="EKP7" s="41"/>
      <c r="EKQ7" s="41"/>
      <c r="EKR7" s="41"/>
      <c r="EKS7" s="41"/>
      <c r="EKT7" s="41"/>
      <c r="EKU7" s="41"/>
      <c r="EKV7" s="41"/>
      <c r="EKW7" s="41"/>
      <c r="EKX7" s="41"/>
      <c r="EKY7" s="41"/>
      <c r="EKZ7" s="41"/>
      <c r="ELA7" s="41"/>
      <c r="ELB7" s="41"/>
      <c r="ELC7" s="41"/>
      <c r="ELD7" s="41"/>
      <c r="ELE7" s="41"/>
      <c r="ELF7" s="41"/>
      <c r="ELG7" s="41"/>
      <c r="ELH7" s="41"/>
      <c r="ELI7" s="41"/>
      <c r="ELJ7" s="41"/>
      <c r="ELK7" s="41"/>
      <c r="ELL7" s="41"/>
      <c r="ELM7" s="41"/>
      <c r="ELN7" s="41"/>
      <c r="ELO7" s="41"/>
      <c r="ELP7" s="41"/>
      <c r="ELQ7" s="41"/>
      <c r="ELR7" s="41"/>
      <c r="ELS7" s="41"/>
      <c r="ELT7" s="41"/>
      <c r="ELU7" s="41"/>
      <c r="ELV7" s="41"/>
      <c r="ELW7" s="41"/>
      <c r="ELX7" s="41"/>
      <c r="ELY7" s="41"/>
      <c r="ELZ7" s="41"/>
      <c r="EMA7" s="41"/>
      <c r="EMB7" s="41"/>
      <c r="EMC7" s="41"/>
      <c r="EMD7" s="41"/>
      <c r="EME7" s="41"/>
      <c r="EMF7" s="41"/>
      <c r="EMG7" s="41"/>
      <c r="EMH7" s="41"/>
      <c r="EMI7" s="41"/>
      <c r="EMJ7" s="41"/>
      <c r="EMK7" s="41"/>
      <c r="EML7" s="41"/>
      <c r="EMM7" s="41"/>
      <c r="EMN7" s="41"/>
      <c r="EMO7" s="41"/>
      <c r="EMP7" s="41"/>
      <c r="EMQ7" s="41"/>
      <c r="EMR7" s="41"/>
      <c r="EMS7" s="41"/>
      <c r="EMT7" s="41"/>
      <c r="EMU7" s="41"/>
      <c r="EMV7" s="41"/>
      <c r="EMW7" s="41"/>
      <c r="EMX7" s="41"/>
      <c r="EMY7" s="41"/>
      <c r="EMZ7" s="41"/>
      <c r="ENA7" s="41"/>
      <c r="ENB7" s="41"/>
      <c r="ENC7" s="41"/>
      <c r="END7" s="41"/>
      <c r="ENE7" s="41"/>
      <c r="ENF7" s="41"/>
      <c r="ENG7" s="41"/>
      <c r="ENH7" s="41"/>
      <c r="ENI7" s="41"/>
      <c r="ENJ7" s="41"/>
      <c r="ENK7" s="41"/>
      <c r="ENL7" s="41"/>
      <c r="ENM7" s="41"/>
      <c r="ENN7" s="41"/>
      <c r="ENO7" s="41"/>
      <c r="ENP7" s="41"/>
      <c r="ENQ7" s="41"/>
      <c r="ENR7" s="41"/>
      <c r="ENS7" s="41"/>
      <c r="ENT7" s="41"/>
      <c r="ENU7" s="41"/>
      <c r="ENV7" s="41"/>
      <c r="ENW7" s="41"/>
      <c r="ENX7" s="41"/>
      <c r="ENY7" s="41"/>
      <c r="ENZ7" s="41"/>
      <c r="EOA7" s="41"/>
      <c r="EOB7" s="41"/>
      <c r="EOC7" s="41"/>
      <c r="EOD7" s="41"/>
      <c r="EOE7" s="41"/>
      <c r="EOF7" s="41"/>
      <c r="EOG7" s="41"/>
      <c r="EOH7" s="41"/>
      <c r="EOI7" s="41"/>
      <c r="EOJ7" s="41"/>
      <c r="EOK7" s="41"/>
      <c r="EOL7" s="41"/>
      <c r="EOM7" s="41"/>
      <c r="EON7" s="41"/>
      <c r="EOO7" s="41"/>
      <c r="EOP7" s="41"/>
      <c r="EOQ7" s="41"/>
      <c r="EOR7" s="41"/>
      <c r="EOS7" s="41"/>
      <c r="EOT7" s="41"/>
      <c r="EOU7" s="41"/>
      <c r="EOV7" s="41"/>
      <c r="EOW7" s="41"/>
      <c r="EOX7" s="41"/>
      <c r="EOY7" s="41"/>
      <c r="EOZ7" s="41"/>
      <c r="EPA7" s="41"/>
      <c r="EPB7" s="41"/>
      <c r="EPC7" s="41"/>
      <c r="EPD7" s="41"/>
      <c r="EPE7" s="41"/>
      <c r="EPF7" s="41"/>
      <c r="EPG7" s="41"/>
      <c r="EPH7" s="41"/>
      <c r="EPI7" s="41"/>
      <c r="EPJ7" s="41"/>
      <c r="EPK7" s="41"/>
      <c r="EPL7" s="41"/>
      <c r="EPM7" s="41"/>
      <c r="EPN7" s="41"/>
      <c r="EPO7" s="41"/>
      <c r="EPP7" s="41"/>
      <c r="EPQ7" s="41"/>
      <c r="EPR7" s="41"/>
      <c r="EPS7" s="41"/>
      <c r="EPT7" s="41"/>
      <c r="EPU7" s="41"/>
      <c r="EPV7" s="41"/>
      <c r="EPW7" s="41"/>
      <c r="EPX7" s="41"/>
      <c r="EPY7" s="41"/>
      <c r="EPZ7" s="41"/>
      <c r="EQA7" s="41"/>
      <c r="EQB7" s="41"/>
      <c r="EQC7" s="41"/>
      <c r="EQD7" s="41"/>
      <c r="EQE7" s="41"/>
      <c r="EQF7" s="41"/>
      <c r="EQG7" s="41"/>
      <c r="EQH7" s="41"/>
      <c r="EQI7" s="41"/>
      <c r="EQJ7" s="41"/>
      <c r="EQK7" s="41"/>
      <c r="EQL7" s="41"/>
      <c r="EQM7" s="41"/>
      <c r="EQN7" s="41"/>
      <c r="EQO7" s="41"/>
      <c r="EQP7" s="41"/>
      <c r="EQQ7" s="41"/>
      <c r="EQR7" s="41"/>
      <c r="EQS7" s="41"/>
      <c r="EQT7" s="41"/>
      <c r="EQU7" s="41"/>
      <c r="EQV7" s="41"/>
      <c r="EQW7" s="41"/>
      <c r="EQX7" s="41"/>
      <c r="EQY7" s="41"/>
      <c r="EQZ7" s="41"/>
      <c r="ERA7" s="41"/>
      <c r="ERB7" s="41"/>
      <c r="ERC7" s="41"/>
      <c r="ERD7" s="41"/>
      <c r="ERE7" s="41"/>
      <c r="ERF7" s="41"/>
      <c r="ERG7" s="41"/>
      <c r="ERH7" s="41"/>
      <c r="ERI7" s="41"/>
      <c r="ERJ7" s="41"/>
      <c r="ERK7" s="41"/>
      <c r="ERL7" s="41"/>
      <c r="ERM7" s="41"/>
      <c r="ERN7" s="41"/>
      <c r="ERO7" s="41"/>
      <c r="ERP7" s="41"/>
      <c r="ERQ7" s="41"/>
      <c r="ERR7" s="41"/>
      <c r="ERS7" s="41"/>
      <c r="ERT7" s="41"/>
      <c r="ERU7" s="41"/>
      <c r="ERV7" s="41"/>
      <c r="ERW7" s="41"/>
      <c r="ERX7" s="41"/>
      <c r="ERY7" s="41"/>
      <c r="ERZ7" s="41"/>
      <c r="ESA7" s="41"/>
      <c r="ESB7" s="41"/>
      <c r="ESC7" s="41"/>
      <c r="ESD7" s="41"/>
      <c r="ESE7" s="41"/>
      <c r="ESF7" s="41"/>
      <c r="ESG7" s="41"/>
      <c r="ESH7" s="41"/>
      <c r="ESI7" s="41"/>
      <c r="ESJ7" s="41"/>
      <c r="ESK7" s="41"/>
      <c r="ESL7" s="41"/>
      <c r="ESM7" s="41"/>
      <c r="ESN7" s="41"/>
      <c r="ESO7" s="41"/>
      <c r="ESP7" s="41"/>
      <c r="ESQ7" s="41"/>
      <c r="ESR7" s="41"/>
      <c r="ESS7" s="41"/>
      <c r="EST7" s="41"/>
      <c r="ESU7" s="41"/>
      <c r="ESV7" s="41"/>
      <c r="ESW7" s="41"/>
      <c r="ESX7" s="41"/>
      <c r="ESY7" s="41"/>
      <c r="ESZ7" s="41"/>
      <c r="ETA7" s="41"/>
      <c r="ETB7" s="41"/>
      <c r="ETC7" s="41"/>
      <c r="ETD7" s="41"/>
      <c r="ETE7" s="41"/>
      <c r="ETF7" s="41"/>
      <c r="ETG7" s="41"/>
      <c r="ETH7" s="41"/>
      <c r="ETI7" s="41"/>
      <c r="ETJ7" s="41"/>
      <c r="ETK7" s="41"/>
      <c r="ETL7" s="41"/>
      <c r="ETM7" s="41"/>
      <c r="ETN7" s="41"/>
      <c r="ETO7" s="41"/>
      <c r="ETP7" s="41"/>
      <c r="ETQ7" s="41"/>
      <c r="ETR7" s="41"/>
      <c r="ETS7" s="41"/>
      <c r="ETT7" s="41"/>
      <c r="ETU7" s="41"/>
      <c r="ETV7" s="41"/>
      <c r="ETW7" s="41"/>
      <c r="ETX7" s="41"/>
      <c r="ETY7" s="41"/>
      <c r="ETZ7" s="41"/>
      <c r="EUA7" s="41"/>
      <c r="EUB7" s="41"/>
      <c r="EUC7" s="41"/>
      <c r="EUD7" s="41"/>
      <c r="EUE7" s="41"/>
      <c r="EUF7" s="41"/>
      <c r="EUG7" s="41"/>
      <c r="EUH7" s="41"/>
      <c r="EUI7" s="41"/>
      <c r="EUJ7" s="41"/>
      <c r="EUK7" s="41"/>
      <c r="EUL7" s="41"/>
      <c r="EUM7" s="41"/>
      <c r="EUN7" s="41"/>
      <c r="EUO7" s="41"/>
      <c r="EUP7" s="41"/>
      <c r="EUQ7" s="41"/>
      <c r="EUR7" s="41"/>
      <c r="EUS7" s="41"/>
      <c r="EUT7" s="41"/>
      <c r="EUU7" s="41"/>
      <c r="EUV7" s="41"/>
      <c r="EUW7" s="41"/>
      <c r="EUX7" s="41"/>
      <c r="EUY7" s="41"/>
      <c r="EUZ7" s="41"/>
      <c r="EVA7" s="41"/>
      <c r="EVB7" s="41"/>
      <c r="EVC7" s="41"/>
      <c r="EVD7" s="41"/>
      <c r="EVE7" s="41"/>
      <c r="EVF7" s="41"/>
      <c r="EVG7" s="41"/>
      <c r="EVH7" s="41"/>
      <c r="EVI7" s="41"/>
      <c r="EVJ7" s="41"/>
      <c r="EVK7" s="41"/>
      <c r="EVL7" s="41"/>
      <c r="EVM7" s="41"/>
      <c r="EVN7" s="41"/>
      <c r="EVO7" s="41"/>
      <c r="EVP7" s="41"/>
      <c r="EVQ7" s="41"/>
      <c r="EVR7" s="41"/>
      <c r="EVS7" s="41"/>
      <c r="EVT7" s="41"/>
      <c r="EVU7" s="41"/>
      <c r="EVV7" s="41"/>
      <c r="EVW7" s="41"/>
      <c r="EVX7" s="41"/>
      <c r="EVY7" s="41"/>
      <c r="EVZ7" s="41"/>
      <c r="EWA7" s="41"/>
      <c r="EWB7" s="41"/>
      <c r="EWC7" s="41"/>
      <c r="EWD7" s="41"/>
      <c r="EWE7" s="41"/>
      <c r="EWF7" s="41"/>
      <c r="EWG7" s="41"/>
      <c r="EWH7" s="41"/>
      <c r="EWI7" s="41"/>
      <c r="EWJ7" s="41"/>
      <c r="EWK7" s="41"/>
      <c r="EWL7" s="41"/>
      <c r="EWM7" s="41"/>
      <c r="EWN7" s="41"/>
      <c r="EWO7" s="41"/>
      <c r="EWP7" s="41"/>
      <c r="EWQ7" s="41"/>
      <c r="EWR7" s="41"/>
      <c r="EWS7" s="41"/>
      <c r="EWT7" s="41"/>
      <c r="EWU7" s="41"/>
      <c r="EWV7" s="41"/>
      <c r="EWW7" s="41"/>
      <c r="EWX7" s="41"/>
      <c r="EWY7" s="41"/>
      <c r="EWZ7" s="41"/>
      <c r="EXA7" s="41"/>
      <c r="EXB7" s="41"/>
      <c r="EXC7" s="41"/>
      <c r="EXD7" s="41"/>
      <c r="EXE7" s="41"/>
      <c r="EXF7" s="41"/>
      <c r="EXG7" s="41"/>
      <c r="EXH7" s="41"/>
      <c r="EXI7" s="41"/>
      <c r="EXJ7" s="41"/>
      <c r="EXK7" s="41"/>
      <c r="EXL7" s="41"/>
      <c r="EXM7" s="41"/>
      <c r="EXN7" s="41"/>
      <c r="EXO7" s="41"/>
      <c r="EXP7" s="41"/>
      <c r="EXQ7" s="41"/>
      <c r="EXR7" s="41"/>
      <c r="EXS7" s="41"/>
      <c r="EXT7" s="41"/>
      <c r="EXU7" s="41"/>
      <c r="EXV7" s="41"/>
      <c r="EXW7" s="41"/>
      <c r="EXX7" s="41"/>
      <c r="EXY7" s="41"/>
      <c r="EXZ7" s="41"/>
      <c r="EYA7" s="41"/>
      <c r="EYB7" s="41"/>
      <c r="EYC7" s="41"/>
      <c r="EYD7" s="41"/>
      <c r="EYE7" s="41"/>
      <c r="EYF7" s="41"/>
      <c r="EYG7" s="41"/>
      <c r="EYH7" s="41"/>
      <c r="EYI7" s="41"/>
      <c r="EYJ7" s="41"/>
      <c r="EYK7" s="41"/>
      <c r="EYL7" s="41"/>
      <c r="EYM7" s="41"/>
      <c r="EYN7" s="41"/>
      <c r="EYO7" s="41"/>
      <c r="EYP7" s="41"/>
      <c r="EYQ7" s="41"/>
      <c r="EYR7" s="41"/>
      <c r="EYS7" s="41"/>
      <c r="EYT7" s="41"/>
      <c r="EYU7" s="41"/>
      <c r="EYV7" s="41"/>
      <c r="EYW7" s="41"/>
      <c r="EYX7" s="41"/>
      <c r="EYY7" s="41"/>
      <c r="EYZ7" s="41"/>
      <c r="EZA7" s="41"/>
      <c r="EZB7" s="41"/>
      <c r="EZC7" s="41"/>
      <c r="EZD7" s="41"/>
      <c r="EZE7" s="41"/>
      <c r="EZF7" s="41"/>
      <c r="EZG7" s="41"/>
      <c r="EZH7" s="41"/>
      <c r="EZI7" s="41"/>
      <c r="EZJ7" s="41"/>
      <c r="EZK7" s="41"/>
      <c r="EZL7" s="41"/>
      <c r="EZM7" s="41"/>
      <c r="EZN7" s="41"/>
      <c r="EZO7" s="41"/>
      <c r="EZP7" s="41"/>
      <c r="EZQ7" s="41"/>
      <c r="EZR7" s="41"/>
      <c r="EZS7" s="41"/>
      <c r="EZT7" s="41"/>
      <c r="EZU7" s="41"/>
      <c r="EZV7" s="41"/>
      <c r="EZW7" s="41"/>
      <c r="EZX7" s="41"/>
      <c r="EZY7" s="41"/>
      <c r="EZZ7" s="41"/>
      <c r="FAA7" s="41"/>
      <c r="FAB7" s="41"/>
      <c r="FAC7" s="41"/>
      <c r="FAD7" s="41"/>
      <c r="FAE7" s="41"/>
      <c r="FAF7" s="41"/>
      <c r="FAG7" s="41"/>
      <c r="FAH7" s="41"/>
      <c r="FAI7" s="41"/>
      <c r="FAJ7" s="41"/>
      <c r="FAK7" s="41"/>
      <c r="FAL7" s="41"/>
      <c r="FAM7" s="41"/>
      <c r="FAN7" s="41"/>
      <c r="FAO7" s="41"/>
      <c r="FAP7" s="41"/>
      <c r="FAQ7" s="41"/>
      <c r="FAR7" s="41"/>
      <c r="FAS7" s="41"/>
      <c r="FAT7" s="41"/>
      <c r="FAU7" s="41"/>
      <c r="FAV7" s="41"/>
      <c r="FAW7" s="41"/>
      <c r="FAX7" s="41"/>
      <c r="FAY7" s="41"/>
      <c r="FAZ7" s="41"/>
      <c r="FBA7" s="41"/>
      <c r="FBB7" s="41"/>
      <c r="FBC7" s="41"/>
      <c r="FBD7" s="41"/>
      <c r="FBE7" s="41"/>
      <c r="FBF7" s="41"/>
      <c r="FBG7" s="41"/>
      <c r="FBH7" s="41"/>
      <c r="FBI7" s="41"/>
      <c r="FBJ7" s="41"/>
      <c r="FBK7" s="41"/>
      <c r="FBL7" s="41"/>
      <c r="FBM7" s="41"/>
      <c r="FBN7" s="41"/>
      <c r="FBO7" s="41"/>
      <c r="FBP7" s="41"/>
      <c r="FBQ7" s="41"/>
      <c r="FBR7" s="41"/>
      <c r="FBS7" s="41"/>
      <c r="FBT7" s="41"/>
      <c r="FBU7" s="41"/>
      <c r="FBV7" s="41"/>
      <c r="FBW7" s="41"/>
      <c r="FBX7" s="41"/>
      <c r="FBY7" s="41"/>
      <c r="FBZ7" s="41"/>
      <c r="FCA7" s="41"/>
      <c r="FCB7" s="41"/>
      <c r="FCC7" s="41"/>
      <c r="FCD7" s="41"/>
      <c r="FCE7" s="41"/>
      <c r="FCF7" s="41"/>
      <c r="FCG7" s="41"/>
      <c r="FCH7" s="41"/>
      <c r="FCI7" s="41"/>
      <c r="FCJ7" s="41"/>
      <c r="FCK7" s="41"/>
      <c r="FCL7" s="41"/>
      <c r="FCM7" s="41"/>
      <c r="FCN7" s="41"/>
      <c r="FCO7" s="41"/>
      <c r="FCP7" s="41"/>
      <c r="FCQ7" s="41"/>
      <c r="FCR7" s="41"/>
      <c r="FCS7" s="41"/>
      <c r="FCT7" s="41"/>
      <c r="FCU7" s="41"/>
      <c r="FCV7" s="41"/>
      <c r="FCW7" s="41"/>
      <c r="FCX7" s="41"/>
      <c r="FCY7" s="41"/>
      <c r="FCZ7" s="41"/>
      <c r="FDA7" s="41"/>
      <c r="FDB7" s="41"/>
      <c r="FDC7" s="41"/>
      <c r="FDD7" s="41"/>
      <c r="FDE7" s="41"/>
      <c r="FDF7" s="41"/>
      <c r="FDG7" s="41"/>
      <c r="FDH7" s="41"/>
      <c r="FDI7" s="41"/>
      <c r="FDJ7" s="41"/>
      <c r="FDK7" s="41"/>
      <c r="FDL7" s="41"/>
      <c r="FDM7" s="41"/>
      <c r="FDN7" s="41"/>
      <c r="FDO7" s="41"/>
      <c r="FDP7" s="41"/>
      <c r="FDQ7" s="41"/>
      <c r="FDR7" s="41"/>
      <c r="FDS7" s="41"/>
      <c r="FDT7" s="41"/>
      <c r="FDU7" s="41"/>
      <c r="FDV7" s="41"/>
      <c r="FDW7" s="41"/>
      <c r="FDX7" s="41"/>
      <c r="FDY7" s="41"/>
      <c r="FDZ7" s="41"/>
      <c r="FEA7" s="41"/>
      <c r="FEB7" s="41"/>
      <c r="FEC7" s="41"/>
      <c r="FED7" s="41"/>
      <c r="FEE7" s="41"/>
      <c r="FEF7" s="41"/>
      <c r="FEG7" s="41"/>
      <c r="FEH7" s="41"/>
      <c r="FEI7" s="41"/>
      <c r="FEJ7" s="41"/>
      <c r="FEK7" s="41"/>
      <c r="FEL7" s="41"/>
      <c r="FEM7" s="41"/>
      <c r="FEN7" s="41"/>
      <c r="FEO7" s="41"/>
      <c r="FEP7" s="41"/>
      <c r="FEQ7" s="41"/>
      <c r="FER7" s="41"/>
      <c r="FES7" s="41"/>
      <c r="FET7" s="41"/>
      <c r="FEU7" s="41"/>
      <c r="FEV7" s="41"/>
      <c r="FEW7" s="41"/>
      <c r="FEX7" s="41"/>
      <c r="FEY7" s="41"/>
      <c r="FEZ7" s="41"/>
      <c r="FFA7" s="41"/>
      <c r="FFB7" s="41"/>
      <c r="FFC7" s="41"/>
      <c r="FFD7" s="41"/>
      <c r="FFE7" s="41"/>
      <c r="FFF7" s="41"/>
      <c r="FFG7" s="41"/>
      <c r="FFH7" s="41"/>
      <c r="FFI7" s="41"/>
      <c r="FFJ7" s="41"/>
      <c r="FFK7" s="41"/>
      <c r="FFL7" s="41"/>
      <c r="FFM7" s="41"/>
      <c r="FFN7" s="41"/>
      <c r="FFO7" s="41"/>
      <c r="FFP7" s="41"/>
      <c r="FFQ7" s="41"/>
      <c r="FFR7" s="41"/>
      <c r="FFS7" s="41"/>
      <c r="FFT7" s="41"/>
      <c r="FFU7" s="41"/>
      <c r="FFV7" s="41"/>
      <c r="FFW7" s="41"/>
      <c r="FFX7" s="41"/>
      <c r="FFY7" s="41"/>
      <c r="FFZ7" s="41"/>
      <c r="FGA7" s="41"/>
      <c r="FGB7" s="41"/>
      <c r="FGC7" s="41"/>
      <c r="FGD7" s="41"/>
      <c r="FGE7" s="41"/>
      <c r="FGF7" s="41"/>
      <c r="FGG7" s="41"/>
      <c r="FGH7" s="41"/>
      <c r="FGI7" s="41"/>
      <c r="FGJ7" s="41"/>
      <c r="FGK7" s="41"/>
      <c r="FGL7" s="41"/>
      <c r="FGM7" s="41"/>
      <c r="FGN7" s="41"/>
      <c r="FGO7" s="41"/>
      <c r="FGP7" s="41"/>
      <c r="FGQ7" s="41"/>
      <c r="FGR7" s="41"/>
      <c r="FGS7" s="41"/>
      <c r="FGT7" s="41"/>
      <c r="FGU7" s="41"/>
      <c r="FGV7" s="41"/>
      <c r="FGW7" s="41"/>
      <c r="FGX7" s="41"/>
      <c r="FGY7" s="41"/>
      <c r="FGZ7" s="41"/>
      <c r="FHA7" s="41"/>
      <c r="FHB7" s="41"/>
      <c r="FHC7" s="41"/>
      <c r="FHD7" s="41"/>
      <c r="FHE7" s="41"/>
      <c r="FHF7" s="41"/>
      <c r="FHG7" s="41"/>
      <c r="FHH7" s="41"/>
      <c r="FHI7" s="41"/>
      <c r="FHJ7" s="41"/>
      <c r="FHK7" s="41"/>
      <c r="FHL7" s="41"/>
      <c r="FHM7" s="41"/>
      <c r="FHN7" s="41"/>
      <c r="FHO7" s="41"/>
      <c r="FHP7" s="41"/>
      <c r="FHQ7" s="41"/>
      <c r="FHR7" s="41"/>
      <c r="FHS7" s="41"/>
      <c r="FHT7" s="41"/>
      <c r="FHU7" s="41"/>
      <c r="FHV7" s="41"/>
      <c r="FHW7" s="41"/>
      <c r="FHX7" s="41"/>
      <c r="FHY7" s="41"/>
      <c r="FHZ7" s="41"/>
      <c r="FIA7" s="41"/>
      <c r="FIB7" s="41"/>
      <c r="FIC7" s="41"/>
      <c r="FID7" s="41"/>
      <c r="FIE7" s="41"/>
      <c r="FIF7" s="41"/>
      <c r="FIG7" s="41"/>
      <c r="FIH7" s="41"/>
      <c r="FII7" s="41"/>
      <c r="FIJ7" s="41"/>
      <c r="FIK7" s="41"/>
      <c r="FIL7" s="41"/>
      <c r="FIM7" s="41"/>
      <c r="FIN7" s="41"/>
      <c r="FIO7" s="41"/>
      <c r="FIP7" s="41"/>
      <c r="FIQ7" s="41"/>
      <c r="FIR7" s="41"/>
      <c r="FIS7" s="41"/>
      <c r="FIT7" s="41"/>
      <c r="FIU7" s="41"/>
      <c r="FIV7" s="41"/>
      <c r="FIW7" s="41"/>
      <c r="FIX7" s="41"/>
      <c r="FIY7" s="41"/>
      <c r="FIZ7" s="41"/>
      <c r="FJA7" s="41"/>
      <c r="FJB7" s="41"/>
      <c r="FJC7" s="41"/>
      <c r="FJD7" s="41"/>
      <c r="FJE7" s="41"/>
      <c r="FJF7" s="41"/>
      <c r="FJG7" s="41"/>
      <c r="FJH7" s="41"/>
      <c r="FJI7" s="41"/>
      <c r="FJJ7" s="41"/>
      <c r="FJK7" s="41"/>
      <c r="FJL7" s="41"/>
      <c r="FJM7" s="41"/>
      <c r="FJN7" s="41"/>
      <c r="FJO7" s="41"/>
      <c r="FJP7" s="41"/>
      <c r="FJQ7" s="41"/>
      <c r="FJR7" s="41"/>
      <c r="FJS7" s="41"/>
      <c r="FJT7" s="41"/>
      <c r="FJU7" s="41"/>
      <c r="FJV7" s="41"/>
      <c r="FJW7" s="41"/>
      <c r="FJX7" s="41"/>
      <c r="FJY7" s="41"/>
      <c r="FJZ7" s="41"/>
      <c r="FKA7" s="41"/>
      <c r="FKB7" s="41"/>
      <c r="FKC7" s="41"/>
      <c r="FKD7" s="41"/>
      <c r="FKE7" s="41"/>
      <c r="FKF7" s="41"/>
      <c r="FKG7" s="41"/>
      <c r="FKH7" s="41"/>
      <c r="FKI7" s="41"/>
      <c r="FKJ7" s="41"/>
      <c r="FKK7" s="41"/>
      <c r="FKL7" s="41"/>
      <c r="FKM7" s="41"/>
      <c r="FKN7" s="41"/>
      <c r="FKO7" s="41"/>
      <c r="FKP7" s="41"/>
      <c r="FKQ7" s="41"/>
      <c r="FKR7" s="41"/>
      <c r="FKS7" s="41"/>
      <c r="FKT7" s="41"/>
      <c r="FKU7" s="41"/>
      <c r="FKV7" s="41"/>
      <c r="FKW7" s="41"/>
      <c r="FKX7" s="41"/>
      <c r="FKY7" s="41"/>
      <c r="FKZ7" s="41"/>
      <c r="FLA7" s="41"/>
      <c r="FLB7" s="41"/>
      <c r="FLC7" s="41"/>
      <c r="FLD7" s="41"/>
      <c r="FLE7" s="41"/>
      <c r="FLF7" s="41"/>
      <c r="FLG7" s="41"/>
      <c r="FLH7" s="41"/>
      <c r="FLI7" s="41"/>
      <c r="FLJ7" s="41"/>
      <c r="FLK7" s="41"/>
      <c r="FLL7" s="41"/>
      <c r="FLM7" s="41"/>
      <c r="FLN7" s="41"/>
      <c r="FLO7" s="41"/>
      <c r="FLP7" s="41"/>
      <c r="FLQ7" s="41"/>
      <c r="FLR7" s="41"/>
      <c r="FLS7" s="41"/>
      <c r="FLT7" s="41"/>
      <c r="FLU7" s="41"/>
      <c r="FLV7" s="41"/>
      <c r="FLW7" s="41"/>
      <c r="FLX7" s="41"/>
      <c r="FLY7" s="41"/>
      <c r="FLZ7" s="41"/>
      <c r="FMA7" s="41"/>
      <c r="FMB7" s="41"/>
      <c r="FMC7" s="41"/>
      <c r="FMD7" s="41"/>
      <c r="FME7" s="41"/>
      <c r="FMF7" s="41"/>
      <c r="FMG7" s="41"/>
      <c r="FMH7" s="41"/>
      <c r="FMI7" s="41"/>
      <c r="FMJ7" s="41"/>
      <c r="FMK7" s="41"/>
      <c r="FML7" s="41"/>
      <c r="FMM7" s="41"/>
      <c r="FMN7" s="41"/>
      <c r="FMO7" s="41"/>
      <c r="FMP7" s="41"/>
      <c r="FMQ7" s="41"/>
      <c r="FMR7" s="41"/>
      <c r="FMS7" s="41"/>
      <c r="FMT7" s="41"/>
      <c r="FMU7" s="41"/>
      <c r="FMV7" s="41"/>
      <c r="FMW7" s="41"/>
      <c r="FMX7" s="41"/>
      <c r="FMY7" s="41"/>
      <c r="FMZ7" s="41"/>
      <c r="FNA7" s="41"/>
      <c r="FNB7" s="41"/>
      <c r="FNC7" s="41"/>
      <c r="FND7" s="41"/>
      <c r="FNE7" s="41"/>
      <c r="FNF7" s="41"/>
      <c r="FNG7" s="41"/>
      <c r="FNH7" s="41"/>
      <c r="FNI7" s="41"/>
      <c r="FNJ7" s="41"/>
      <c r="FNK7" s="41"/>
      <c r="FNL7" s="41"/>
      <c r="FNM7" s="41"/>
      <c r="FNN7" s="41"/>
      <c r="FNO7" s="41"/>
      <c r="FNP7" s="41"/>
      <c r="FNQ7" s="41"/>
      <c r="FNR7" s="41"/>
      <c r="FNS7" s="41"/>
      <c r="FNT7" s="41"/>
      <c r="FNU7" s="41"/>
      <c r="FNV7" s="41"/>
      <c r="FNW7" s="41"/>
      <c r="FNX7" s="41"/>
      <c r="FNY7" s="41"/>
      <c r="FNZ7" s="41"/>
      <c r="FOA7" s="41"/>
      <c r="FOB7" s="41"/>
      <c r="FOC7" s="41"/>
      <c r="FOD7" s="41"/>
      <c r="FOE7" s="41"/>
      <c r="FOF7" s="41"/>
      <c r="FOG7" s="41"/>
      <c r="FOH7" s="41"/>
      <c r="FOI7" s="41"/>
      <c r="FOJ7" s="41"/>
      <c r="FOK7" s="41"/>
      <c r="FOL7" s="41"/>
      <c r="FOM7" s="41"/>
      <c r="FON7" s="41"/>
      <c r="FOO7" s="41"/>
      <c r="FOP7" s="41"/>
      <c r="FOQ7" s="41"/>
      <c r="FOR7" s="41"/>
      <c r="FOS7" s="41"/>
      <c r="FOT7" s="41"/>
      <c r="FOU7" s="41"/>
      <c r="FOV7" s="41"/>
      <c r="FOW7" s="41"/>
      <c r="FOX7" s="41"/>
      <c r="FOY7" s="41"/>
      <c r="FOZ7" s="41"/>
      <c r="FPA7" s="41"/>
      <c r="FPB7" s="41"/>
      <c r="FPC7" s="41"/>
      <c r="FPD7" s="41"/>
      <c r="FPE7" s="41"/>
      <c r="FPF7" s="41"/>
      <c r="FPG7" s="41"/>
      <c r="FPH7" s="41"/>
      <c r="FPI7" s="41"/>
      <c r="FPJ7" s="41"/>
      <c r="FPK7" s="41"/>
      <c r="FPL7" s="41"/>
      <c r="FPM7" s="41"/>
      <c r="FPN7" s="41"/>
      <c r="FPO7" s="41"/>
      <c r="FPP7" s="41"/>
      <c r="FPQ7" s="41"/>
      <c r="FPR7" s="41"/>
      <c r="FPS7" s="41"/>
      <c r="FPT7" s="41"/>
      <c r="FPU7" s="41"/>
      <c r="FPV7" s="41"/>
      <c r="FPW7" s="41"/>
      <c r="FPX7" s="41"/>
      <c r="FPY7" s="41"/>
      <c r="FPZ7" s="41"/>
      <c r="FQA7" s="41"/>
      <c r="FQB7" s="41"/>
      <c r="FQC7" s="41"/>
      <c r="FQD7" s="41"/>
      <c r="FQE7" s="41"/>
      <c r="FQF7" s="41"/>
      <c r="FQG7" s="41"/>
      <c r="FQH7" s="41"/>
      <c r="FQI7" s="41"/>
      <c r="FQJ7" s="41"/>
      <c r="FQK7" s="41"/>
      <c r="FQL7" s="41"/>
      <c r="FQM7" s="41"/>
      <c r="FQN7" s="41"/>
      <c r="FQO7" s="41"/>
      <c r="FQP7" s="41"/>
      <c r="FQQ7" s="41"/>
      <c r="FQR7" s="41"/>
      <c r="FQS7" s="41"/>
      <c r="FQT7" s="41"/>
      <c r="FQU7" s="41"/>
      <c r="FQV7" s="41"/>
      <c r="FQW7" s="41"/>
      <c r="FQX7" s="41"/>
      <c r="FQY7" s="41"/>
      <c r="FQZ7" s="41"/>
      <c r="FRA7" s="41"/>
      <c r="FRB7" s="41"/>
      <c r="FRC7" s="41"/>
      <c r="FRD7" s="41"/>
      <c r="FRE7" s="41"/>
      <c r="FRF7" s="41"/>
      <c r="FRG7" s="41"/>
      <c r="FRH7" s="41"/>
      <c r="FRI7" s="41"/>
      <c r="FRJ7" s="41"/>
      <c r="FRK7" s="41"/>
      <c r="FRL7" s="41"/>
      <c r="FRM7" s="41"/>
      <c r="FRN7" s="41"/>
      <c r="FRO7" s="41"/>
      <c r="FRP7" s="41"/>
      <c r="FRQ7" s="41"/>
      <c r="FRR7" s="41"/>
      <c r="FRS7" s="41"/>
      <c r="FRT7" s="41"/>
      <c r="FRU7" s="41"/>
      <c r="FRV7" s="41"/>
      <c r="FRW7" s="41"/>
      <c r="FRX7" s="41"/>
      <c r="FRY7" s="41"/>
      <c r="FRZ7" s="41"/>
      <c r="FSA7" s="41"/>
      <c r="FSB7" s="41"/>
      <c r="FSC7" s="41"/>
      <c r="FSD7" s="41"/>
      <c r="FSE7" s="41"/>
      <c r="FSF7" s="41"/>
      <c r="FSG7" s="41"/>
      <c r="FSH7" s="41"/>
      <c r="FSI7" s="41"/>
      <c r="FSJ7" s="41"/>
      <c r="FSK7" s="41"/>
      <c r="FSL7" s="41"/>
      <c r="FSM7" s="41"/>
      <c r="FSN7" s="41"/>
      <c r="FSO7" s="41"/>
      <c r="FSP7" s="41"/>
      <c r="FSQ7" s="41"/>
      <c r="FSR7" s="41"/>
      <c r="FSS7" s="41"/>
      <c r="FST7" s="41"/>
      <c r="FSU7" s="41"/>
      <c r="FSV7" s="41"/>
      <c r="FSW7" s="41"/>
      <c r="FSX7" s="41"/>
      <c r="FSY7" s="41"/>
      <c r="FSZ7" s="41"/>
      <c r="FTA7" s="41"/>
      <c r="FTB7" s="41"/>
      <c r="FTC7" s="41"/>
      <c r="FTD7" s="41"/>
      <c r="FTE7" s="41"/>
      <c r="FTF7" s="41"/>
      <c r="FTG7" s="41"/>
      <c r="FTH7" s="41"/>
      <c r="FTI7" s="41"/>
      <c r="FTJ7" s="41"/>
      <c r="FTK7" s="41"/>
      <c r="FTL7" s="41"/>
      <c r="FTM7" s="41"/>
      <c r="FTN7" s="41"/>
      <c r="FTO7" s="41"/>
      <c r="FTP7" s="41"/>
      <c r="FTQ7" s="41"/>
      <c r="FTR7" s="41"/>
      <c r="FTS7" s="41"/>
      <c r="FTT7" s="41"/>
      <c r="FTU7" s="41"/>
      <c r="FTV7" s="41"/>
      <c r="FTW7" s="41"/>
      <c r="FTX7" s="41"/>
      <c r="FTY7" s="41"/>
      <c r="FTZ7" s="41"/>
      <c r="FUA7" s="41"/>
      <c r="FUB7" s="41"/>
      <c r="FUC7" s="41"/>
      <c r="FUD7" s="41"/>
      <c r="FUE7" s="41"/>
      <c r="FUF7" s="41"/>
      <c r="FUG7" s="41"/>
      <c r="FUH7" s="41"/>
      <c r="FUI7" s="41"/>
      <c r="FUJ7" s="41"/>
      <c r="FUK7" s="41"/>
      <c r="FUL7" s="41"/>
      <c r="FUM7" s="41"/>
      <c r="FUN7" s="41"/>
      <c r="FUO7" s="41"/>
      <c r="FUP7" s="41"/>
      <c r="FUQ7" s="41"/>
      <c r="FUR7" s="41"/>
      <c r="FUS7" s="41"/>
      <c r="FUT7" s="41"/>
      <c r="FUU7" s="41"/>
      <c r="FUV7" s="41"/>
      <c r="FUW7" s="41"/>
      <c r="FUX7" s="41"/>
      <c r="FUY7" s="41"/>
      <c r="FUZ7" s="41"/>
      <c r="FVA7" s="41"/>
      <c r="FVB7" s="41"/>
      <c r="FVC7" s="41"/>
      <c r="FVD7" s="41"/>
      <c r="FVE7" s="41"/>
      <c r="FVF7" s="41"/>
      <c r="FVG7" s="41"/>
      <c r="FVH7" s="41"/>
      <c r="FVI7" s="41"/>
      <c r="FVJ7" s="41"/>
      <c r="FVK7" s="41"/>
      <c r="FVL7" s="41"/>
      <c r="FVM7" s="41"/>
      <c r="FVN7" s="41"/>
      <c r="FVO7" s="41"/>
      <c r="FVP7" s="41"/>
      <c r="FVQ7" s="41"/>
      <c r="FVR7" s="41"/>
      <c r="FVS7" s="41"/>
      <c r="FVT7" s="41"/>
      <c r="FVU7" s="41"/>
      <c r="FVV7" s="41"/>
      <c r="FVW7" s="41"/>
      <c r="FVX7" s="41"/>
      <c r="FVY7" s="41"/>
      <c r="FVZ7" s="41"/>
      <c r="FWA7" s="41"/>
      <c r="FWB7" s="41"/>
      <c r="FWC7" s="41"/>
      <c r="FWD7" s="41"/>
      <c r="FWE7" s="41"/>
      <c r="FWF7" s="41"/>
      <c r="FWG7" s="41"/>
      <c r="FWH7" s="41"/>
      <c r="FWI7" s="41"/>
      <c r="FWJ7" s="41"/>
      <c r="FWK7" s="41"/>
      <c r="FWL7" s="41"/>
      <c r="FWM7" s="41"/>
      <c r="FWN7" s="41"/>
      <c r="FWO7" s="41"/>
      <c r="FWP7" s="41"/>
      <c r="FWQ7" s="41"/>
      <c r="FWR7" s="41"/>
      <c r="FWS7" s="41"/>
      <c r="FWT7" s="41"/>
      <c r="FWU7" s="41"/>
      <c r="FWV7" s="41"/>
      <c r="FWW7" s="41"/>
      <c r="FWX7" s="41"/>
      <c r="FWY7" s="41"/>
      <c r="FWZ7" s="41"/>
      <c r="FXA7" s="41"/>
      <c r="FXB7" s="41"/>
      <c r="FXC7" s="41"/>
      <c r="FXD7" s="41"/>
      <c r="FXE7" s="41"/>
      <c r="FXF7" s="41"/>
      <c r="FXG7" s="41"/>
      <c r="FXH7" s="41"/>
      <c r="FXI7" s="41"/>
      <c r="FXJ7" s="41"/>
      <c r="FXK7" s="41"/>
      <c r="FXL7" s="41"/>
      <c r="FXM7" s="41"/>
      <c r="FXN7" s="41"/>
      <c r="FXO7" s="41"/>
      <c r="FXP7" s="41"/>
      <c r="FXQ7" s="41"/>
      <c r="FXR7" s="41"/>
      <c r="FXS7" s="41"/>
      <c r="FXT7" s="41"/>
      <c r="FXU7" s="41"/>
      <c r="FXV7" s="41"/>
      <c r="FXW7" s="41"/>
      <c r="FXX7" s="41"/>
      <c r="FXY7" s="41"/>
      <c r="FXZ7" s="41"/>
      <c r="FYA7" s="41"/>
      <c r="FYB7" s="41"/>
      <c r="FYC7" s="41"/>
      <c r="FYD7" s="41"/>
      <c r="FYE7" s="41"/>
      <c r="FYF7" s="41"/>
      <c r="FYG7" s="41"/>
      <c r="FYH7" s="41"/>
      <c r="FYI7" s="41"/>
      <c r="FYJ7" s="41"/>
      <c r="FYK7" s="41"/>
      <c r="FYL7" s="41"/>
      <c r="FYM7" s="41"/>
      <c r="FYN7" s="41"/>
      <c r="FYO7" s="41"/>
      <c r="FYP7" s="41"/>
      <c r="FYQ7" s="41"/>
      <c r="FYR7" s="41"/>
      <c r="FYS7" s="41"/>
      <c r="FYT7" s="41"/>
      <c r="FYU7" s="41"/>
      <c r="FYV7" s="41"/>
      <c r="FYW7" s="41"/>
      <c r="FYX7" s="41"/>
      <c r="FYY7" s="41"/>
      <c r="FYZ7" s="41"/>
      <c r="FZA7" s="41"/>
      <c r="FZB7" s="41"/>
      <c r="FZC7" s="41"/>
      <c r="FZD7" s="41"/>
      <c r="FZE7" s="41"/>
      <c r="FZF7" s="41"/>
      <c r="FZG7" s="41"/>
      <c r="FZH7" s="41"/>
      <c r="FZI7" s="41"/>
      <c r="FZJ7" s="41"/>
      <c r="FZK7" s="41"/>
      <c r="FZL7" s="41"/>
      <c r="FZM7" s="41"/>
      <c r="FZN7" s="41"/>
      <c r="FZO7" s="41"/>
      <c r="FZP7" s="41"/>
      <c r="FZQ7" s="41"/>
      <c r="FZR7" s="41"/>
      <c r="FZS7" s="41"/>
      <c r="FZT7" s="41"/>
      <c r="FZU7" s="41"/>
      <c r="FZV7" s="41"/>
      <c r="FZW7" s="41"/>
      <c r="FZX7" s="41"/>
      <c r="FZY7" s="41"/>
      <c r="FZZ7" s="41"/>
      <c r="GAA7" s="41"/>
      <c r="GAB7" s="41"/>
      <c r="GAC7" s="41"/>
      <c r="GAD7" s="41"/>
      <c r="GAE7" s="41"/>
      <c r="GAF7" s="41"/>
      <c r="GAG7" s="41"/>
      <c r="GAH7" s="41"/>
      <c r="GAI7" s="41"/>
      <c r="GAJ7" s="41"/>
      <c r="GAK7" s="41"/>
      <c r="GAL7" s="41"/>
      <c r="GAM7" s="41"/>
      <c r="GAN7" s="41"/>
      <c r="GAO7" s="41"/>
      <c r="GAP7" s="41"/>
      <c r="GAQ7" s="41"/>
      <c r="GAR7" s="41"/>
      <c r="GAS7" s="41"/>
      <c r="GAT7" s="41"/>
      <c r="GAU7" s="41"/>
      <c r="GAV7" s="41"/>
      <c r="GAW7" s="41"/>
      <c r="GAX7" s="41"/>
      <c r="GAY7" s="41"/>
      <c r="GAZ7" s="41"/>
      <c r="GBA7" s="41"/>
      <c r="GBB7" s="41"/>
      <c r="GBC7" s="41"/>
      <c r="GBD7" s="41"/>
      <c r="GBE7" s="41"/>
      <c r="GBF7" s="41"/>
      <c r="GBG7" s="41"/>
      <c r="GBH7" s="41"/>
      <c r="GBI7" s="41"/>
      <c r="GBJ7" s="41"/>
      <c r="GBK7" s="41"/>
      <c r="GBL7" s="41"/>
      <c r="GBM7" s="41"/>
      <c r="GBN7" s="41"/>
      <c r="GBO7" s="41"/>
      <c r="GBP7" s="41"/>
      <c r="GBQ7" s="41"/>
      <c r="GBR7" s="41"/>
      <c r="GBS7" s="41"/>
      <c r="GBT7" s="41"/>
      <c r="GBU7" s="41"/>
      <c r="GBV7" s="41"/>
      <c r="GBW7" s="41"/>
      <c r="GBX7" s="41"/>
      <c r="GBY7" s="41"/>
      <c r="GBZ7" s="41"/>
      <c r="GCA7" s="41"/>
      <c r="GCB7" s="41"/>
      <c r="GCC7" s="41"/>
      <c r="GCD7" s="41"/>
      <c r="GCE7" s="41"/>
      <c r="GCF7" s="41"/>
      <c r="GCG7" s="41"/>
      <c r="GCH7" s="41"/>
      <c r="GCI7" s="41"/>
      <c r="GCJ7" s="41"/>
      <c r="GCK7" s="41"/>
      <c r="GCL7" s="41"/>
      <c r="GCM7" s="41"/>
      <c r="GCN7" s="41"/>
      <c r="GCO7" s="41"/>
      <c r="GCP7" s="41"/>
      <c r="GCQ7" s="41"/>
      <c r="GCR7" s="41"/>
      <c r="GCS7" s="41"/>
      <c r="GCT7" s="41"/>
      <c r="GCU7" s="41"/>
      <c r="GCV7" s="41"/>
      <c r="GCW7" s="41"/>
      <c r="GCX7" s="41"/>
      <c r="GCY7" s="41"/>
      <c r="GCZ7" s="41"/>
      <c r="GDA7" s="41"/>
      <c r="GDB7" s="41"/>
      <c r="GDC7" s="41"/>
      <c r="GDD7" s="41"/>
      <c r="GDE7" s="41"/>
      <c r="GDF7" s="41"/>
      <c r="GDG7" s="41"/>
      <c r="GDH7" s="41"/>
      <c r="GDI7" s="41"/>
      <c r="GDJ7" s="41"/>
      <c r="GDK7" s="41"/>
      <c r="GDL7" s="41"/>
      <c r="GDM7" s="41"/>
      <c r="GDN7" s="41"/>
      <c r="GDO7" s="41"/>
      <c r="GDP7" s="41"/>
      <c r="GDQ7" s="41"/>
      <c r="GDR7" s="41"/>
      <c r="GDS7" s="41"/>
      <c r="GDT7" s="41"/>
      <c r="GDU7" s="41"/>
      <c r="GDV7" s="41"/>
      <c r="GDW7" s="41"/>
      <c r="GDX7" s="41"/>
      <c r="GDY7" s="41"/>
      <c r="GDZ7" s="41"/>
      <c r="GEA7" s="41"/>
      <c r="GEB7" s="41"/>
      <c r="GEC7" s="41"/>
      <c r="GED7" s="41"/>
      <c r="GEE7" s="41"/>
      <c r="GEF7" s="41"/>
      <c r="GEG7" s="41"/>
      <c r="GEH7" s="41"/>
      <c r="GEI7" s="41"/>
      <c r="GEJ7" s="41"/>
      <c r="GEK7" s="41"/>
      <c r="GEL7" s="41"/>
      <c r="GEM7" s="41"/>
      <c r="GEN7" s="41"/>
      <c r="GEO7" s="41"/>
      <c r="GEP7" s="41"/>
      <c r="GEQ7" s="41"/>
      <c r="GER7" s="41"/>
      <c r="GES7" s="41"/>
      <c r="GET7" s="41"/>
      <c r="GEU7" s="41"/>
      <c r="GEV7" s="41"/>
      <c r="GEW7" s="41"/>
      <c r="GEX7" s="41"/>
      <c r="GEY7" s="41"/>
      <c r="GEZ7" s="41"/>
      <c r="GFA7" s="41"/>
      <c r="GFB7" s="41"/>
      <c r="GFC7" s="41"/>
      <c r="GFD7" s="41"/>
      <c r="GFE7" s="41"/>
      <c r="GFF7" s="41"/>
      <c r="GFG7" s="41"/>
      <c r="GFH7" s="41"/>
      <c r="GFI7" s="41"/>
      <c r="GFJ7" s="41"/>
      <c r="GFK7" s="41"/>
      <c r="GFL7" s="41"/>
      <c r="GFM7" s="41"/>
      <c r="GFN7" s="41"/>
      <c r="GFO7" s="41"/>
      <c r="GFP7" s="41"/>
      <c r="GFQ7" s="41"/>
      <c r="GFR7" s="41"/>
      <c r="GFS7" s="41"/>
      <c r="GFT7" s="41"/>
      <c r="GFU7" s="41"/>
      <c r="GFV7" s="41"/>
      <c r="GFW7" s="41"/>
      <c r="GFX7" s="41"/>
      <c r="GFY7" s="41"/>
      <c r="GFZ7" s="41"/>
      <c r="GGA7" s="41"/>
      <c r="GGB7" s="41"/>
      <c r="GGC7" s="41"/>
      <c r="GGD7" s="41"/>
      <c r="GGE7" s="41"/>
      <c r="GGF7" s="41"/>
      <c r="GGG7" s="41"/>
      <c r="GGH7" s="41"/>
      <c r="GGI7" s="41"/>
      <c r="GGJ7" s="41"/>
      <c r="GGK7" s="41"/>
      <c r="GGL7" s="41"/>
      <c r="GGM7" s="41"/>
      <c r="GGN7" s="41"/>
      <c r="GGO7" s="41"/>
      <c r="GGP7" s="41"/>
      <c r="GGQ7" s="41"/>
      <c r="GGR7" s="41"/>
      <c r="GGS7" s="41"/>
      <c r="GGT7" s="41"/>
      <c r="GGU7" s="41"/>
      <c r="GGV7" s="41"/>
      <c r="GGW7" s="41"/>
      <c r="GGX7" s="41"/>
      <c r="GGY7" s="41"/>
      <c r="GGZ7" s="41"/>
      <c r="GHA7" s="41"/>
      <c r="GHB7" s="41"/>
      <c r="GHC7" s="41"/>
      <c r="GHD7" s="41"/>
      <c r="GHE7" s="41"/>
      <c r="GHF7" s="41"/>
      <c r="GHG7" s="41"/>
      <c r="GHH7" s="41"/>
      <c r="GHI7" s="41"/>
      <c r="GHJ7" s="41"/>
      <c r="GHK7" s="41"/>
      <c r="GHL7" s="41"/>
      <c r="GHM7" s="41"/>
      <c r="GHN7" s="41"/>
      <c r="GHO7" s="41"/>
      <c r="GHP7" s="41"/>
      <c r="GHQ7" s="41"/>
      <c r="GHR7" s="41"/>
      <c r="GHS7" s="41"/>
      <c r="GHT7" s="41"/>
      <c r="GHU7" s="41"/>
      <c r="GHV7" s="41"/>
      <c r="GHW7" s="41"/>
      <c r="GHX7" s="41"/>
      <c r="GHY7" s="41"/>
      <c r="GHZ7" s="41"/>
      <c r="GIA7" s="41"/>
      <c r="GIB7" s="41"/>
      <c r="GIC7" s="41"/>
      <c r="GID7" s="41"/>
      <c r="GIE7" s="41"/>
      <c r="GIF7" s="41"/>
      <c r="GIG7" s="41"/>
      <c r="GIH7" s="41"/>
      <c r="GII7" s="41"/>
      <c r="GIJ7" s="41"/>
      <c r="GIK7" s="41"/>
      <c r="GIL7" s="41"/>
      <c r="GIM7" s="41"/>
      <c r="GIN7" s="41"/>
      <c r="GIO7" s="41"/>
      <c r="GIP7" s="41"/>
      <c r="GIQ7" s="41"/>
      <c r="GIR7" s="41"/>
      <c r="GIS7" s="41"/>
      <c r="GIT7" s="41"/>
      <c r="GIU7" s="41"/>
      <c r="GIV7" s="41"/>
      <c r="GIW7" s="41"/>
      <c r="GIX7" s="41"/>
      <c r="GIY7" s="41"/>
      <c r="GIZ7" s="41"/>
      <c r="GJA7" s="41"/>
      <c r="GJB7" s="41"/>
      <c r="GJC7" s="41"/>
      <c r="GJD7" s="41"/>
      <c r="GJE7" s="41"/>
      <c r="GJF7" s="41"/>
      <c r="GJG7" s="41"/>
      <c r="GJH7" s="41"/>
      <c r="GJI7" s="41"/>
      <c r="GJJ7" s="41"/>
      <c r="GJK7" s="41"/>
      <c r="GJL7" s="41"/>
      <c r="GJM7" s="41"/>
      <c r="GJN7" s="41"/>
      <c r="GJO7" s="41"/>
      <c r="GJP7" s="41"/>
      <c r="GJQ7" s="41"/>
      <c r="GJR7" s="41"/>
      <c r="GJS7" s="41"/>
      <c r="GJT7" s="41"/>
      <c r="GJU7" s="41"/>
      <c r="GJV7" s="41"/>
      <c r="GJW7" s="41"/>
      <c r="GJX7" s="41"/>
      <c r="GJY7" s="41"/>
      <c r="GJZ7" s="41"/>
      <c r="GKA7" s="41"/>
      <c r="GKB7" s="41"/>
      <c r="GKC7" s="41"/>
      <c r="GKD7" s="41"/>
      <c r="GKE7" s="41"/>
      <c r="GKF7" s="41"/>
      <c r="GKG7" s="41"/>
      <c r="GKH7" s="41"/>
      <c r="GKI7" s="41"/>
      <c r="GKJ7" s="41"/>
      <c r="GKK7" s="41"/>
      <c r="GKL7" s="41"/>
      <c r="GKM7" s="41"/>
      <c r="GKN7" s="41"/>
      <c r="GKO7" s="41"/>
      <c r="GKP7" s="41"/>
      <c r="GKQ7" s="41"/>
      <c r="GKR7" s="41"/>
      <c r="GKS7" s="41"/>
      <c r="GKT7" s="41"/>
      <c r="GKU7" s="41"/>
      <c r="GKV7" s="41"/>
      <c r="GKW7" s="41"/>
      <c r="GKX7" s="41"/>
      <c r="GKY7" s="41"/>
      <c r="GKZ7" s="41"/>
      <c r="GLA7" s="41"/>
      <c r="GLB7" s="41"/>
      <c r="GLC7" s="41"/>
      <c r="GLD7" s="41"/>
      <c r="GLE7" s="41"/>
      <c r="GLF7" s="41"/>
      <c r="GLG7" s="41"/>
      <c r="GLH7" s="41"/>
      <c r="GLI7" s="41"/>
      <c r="GLJ7" s="41"/>
      <c r="GLK7" s="41"/>
      <c r="GLL7" s="41"/>
      <c r="GLM7" s="41"/>
      <c r="GLN7" s="41"/>
      <c r="GLO7" s="41"/>
      <c r="GLP7" s="41"/>
      <c r="GLQ7" s="41"/>
      <c r="GLR7" s="41"/>
      <c r="GLS7" s="41"/>
      <c r="GLT7" s="41"/>
      <c r="GLU7" s="41"/>
      <c r="GLV7" s="41"/>
      <c r="GLW7" s="41"/>
      <c r="GLX7" s="41"/>
      <c r="GLY7" s="41"/>
      <c r="GLZ7" s="41"/>
      <c r="GMA7" s="41"/>
      <c r="GMB7" s="41"/>
      <c r="GMC7" s="41"/>
      <c r="GMD7" s="41"/>
      <c r="GME7" s="41"/>
      <c r="GMF7" s="41"/>
      <c r="GMG7" s="41"/>
      <c r="GMH7" s="41"/>
      <c r="GMI7" s="41"/>
      <c r="GMJ7" s="41"/>
      <c r="GMK7" s="41"/>
      <c r="GML7" s="41"/>
      <c r="GMM7" s="41"/>
      <c r="GMN7" s="41"/>
      <c r="GMO7" s="41"/>
      <c r="GMP7" s="41"/>
      <c r="GMQ7" s="41"/>
      <c r="GMR7" s="41"/>
      <c r="GMS7" s="41"/>
      <c r="GMT7" s="41"/>
      <c r="GMU7" s="41"/>
      <c r="GMV7" s="41"/>
      <c r="GMW7" s="41"/>
      <c r="GMX7" s="41"/>
      <c r="GMY7" s="41"/>
      <c r="GMZ7" s="41"/>
      <c r="GNA7" s="41"/>
      <c r="GNB7" s="41"/>
      <c r="GNC7" s="41"/>
      <c r="GND7" s="41"/>
      <c r="GNE7" s="41"/>
      <c r="GNF7" s="41"/>
      <c r="GNG7" s="41"/>
      <c r="GNH7" s="41"/>
      <c r="GNI7" s="41"/>
      <c r="GNJ7" s="41"/>
      <c r="GNK7" s="41"/>
      <c r="GNL7" s="41"/>
      <c r="GNM7" s="41"/>
      <c r="GNN7" s="41"/>
      <c r="GNO7" s="41"/>
      <c r="GNP7" s="41"/>
      <c r="GNQ7" s="41"/>
      <c r="GNR7" s="41"/>
      <c r="GNS7" s="41"/>
      <c r="GNT7" s="41"/>
      <c r="GNU7" s="41"/>
      <c r="GNV7" s="41"/>
      <c r="GNW7" s="41"/>
      <c r="GNX7" s="41"/>
      <c r="GNY7" s="41"/>
      <c r="GNZ7" s="41"/>
      <c r="GOA7" s="41"/>
      <c r="GOB7" s="41"/>
      <c r="GOC7" s="41"/>
      <c r="GOD7" s="41"/>
      <c r="GOE7" s="41"/>
      <c r="GOF7" s="41"/>
      <c r="GOG7" s="41"/>
      <c r="GOH7" s="41"/>
      <c r="GOI7" s="41"/>
      <c r="GOJ7" s="41"/>
      <c r="GOK7" s="41"/>
      <c r="GOL7" s="41"/>
      <c r="GOM7" s="41"/>
      <c r="GON7" s="41"/>
      <c r="GOO7" s="41"/>
      <c r="GOP7" s="41"/>
      <c r="GOQ7" s="41"/>
      <c r="GOR7" s="41"/>
      <c r="GOS7" s="41"/>
      <c r="GOT7" s="41"/>
      <c r="GOU7" s="41"/>
      <c r="GOV7" s="41"/>
      <c r="GOW7" s="41"/>
      <c r="GOX7" s="41"/>
      <c r="GOY7" s="41"/>
      <c r="GOZ7" s="41"/>
      <c r="GPA7" s="41"/>
      <c r="GPB7" s="41"/>
      <c r="GPC7" s="41"/>
      <c r="GPD7" s="41"/>
      <c r="GPE7" s="41"/>
      <c r="GPF7" s="41"/>
      <c r="GPG7" s="41"/>
      <c r="GPH7" s="41"/>
      <c r="GPI7" s="41"/>
      <c r="GPJ7" s="41"/>
      <c r="GPK7" s="41"/>
      <c r="GPL7" s="41"/>
      <c r="GPM7" s="41"/>
      <c r="GPN7" s="41"/>
      <c r="GPO7" s="41"/>
      <c r="GPP7" s="41"/>
      <c r="GPQ7" s="41"/>
      <c r="GPR7" s="41"/>
      <c r="GPS7" s="41"/>
      <c r="GPT7" s="41"/>
      <c r="GPU7" s="41"/>
      <c r="GPV7" s="41"/>
      <c r="GPW7" s="41"/>
      <c r="GPX7" s="41"/>
      <c r="GPY7" s="41"/>
      <c r="GPZ7" s="41"/>
      <c r="GQA7" s="41"/>
      <c r="GQB7" s="41"/>
      <c r="GQC7" s="41"/>
      <c r="GQD7" s="41"/>
      <c r="GQE7" s="41"/>
      <c r="GQF7" s="41"/>
      <c r="GQG7" s="41"/>
      <c r="GQH7" s="41"/>
      <c r="GQI7" s="41"/>
      <c r="GQJ7" s="41"/>
      <c r="GQK7" s="41"/>
      <c r="GQL7" s="41"/>
      <c r="GQM7" s="41"/>
      <c r="GQN7" s="41"/>
      <c r="GQO7" s="41"/>
      <c r="GQP7" s="41"/>
      <c r="GQQ7" s="41"/>
      <c r="GQR7" s="41"/>
      <c r="GQS7" s="41"/>
      <c r="GQT7" s="41"/>
      <c r="GQU7" s="41"/>
      <c r="GQV7" s="41"/>
      <c r="GQW7" s="41"/>
      <c r="GQX7" s="41"/>
      <c r="GQY7" s="41"/>
      <c r="GQZ7" s="41"/>
      <c r="GRA7" s="41"/>
      <c r="GRB7" s="41"/>
      <c r="GRC7" s="41"/>
      <c r="GRD7" s="41"/>
      <c r="GRE7" s="41"/>
      <c r="GRF7" s="41"/>
      <c r="GRG7" s="41"/>
      <c r="GRH7" s="41"/>
      <c r="GRI7" s="41"/>
      <c r="GRJ7" s="41"/>
      <c r="GRK7" s="41"/>
      <c r="GRL7" s="41"/>
      <c r="GRM7" s="41"/>
      <c r="GRN7" s="41"/>
      <c r="GRO7" s="41"/>
      <c r="GRP7" s="41"/>
      <c r="GRQ7" s="41"/>
      <c r="GRR7" s="41"/>
      <c r="GRS7" s="41"/>
      <c r="GRT7" s="41"/>
      <c r="GRU7" s="41"/>
      <c r="GRV7" s="41"/>
      <c r="GRW7" s="41"/>
      <c r="GRX7" s="41"/>
      <c r="GRY7" s="41"/>
      <c r="GRZ7" s="41"/>
      <c r="GSA7" s="41"/>
      <c r="GSB7" s="41"/>
      <c r="GSC7" s="41"/>
      <c r="GSD7" s="41"/>
      <c r="GSE7" s="41"/>
      <c r="GSF7" s="41"/>
      <c r="GSG7" s="41"/>
      <c r="GSH7" s="41"/>
      <c r="GSI7" s="41"/>
      <c r="GSJ7" s="41"/>
      <c r="GSK7" s="41"/>
      <c r="GSL7" s="41"/>
      <c r="GSM7" s="41"/>
      <c r="GSN7" s="41"/>
      <c r="GSO7" s="41"/>
      <c r="GSP7" s="41"/>
      <c r="GSQ7" s="41"/>
      <c r="GSR7" s="41"/>
      <c r="GSS7" s="41"/>
      <c r="GST7" s="41"/>
      <c r="GSU7" s="41"/>
      <c r="GSV7" s="41"/>
      <c r="GSW7" s="41"/>
      <c r="GSX7" s="41"/>
      <c r="GSY7" s="41"/>
      <c r="GSZ7" s="41"/>
      <c r="GTA7" s="41"/>
      <c r="GTB7" s="41"/>
      <c r="GTC7" s="41"/>
      <c r="GTD7" s="41"/>
      <c r="GTE7" s="41"/>
      <c r="GTF7" s="41"/>
      <c r="GTG7" s="41"/>
      <c r="GTH7" s="41"/>
      <c r="GTI7" s="41"/>
      <c r="GTJ7" s="41"/>
      <c r="GTK7" s="41"/>
      <c r="GTL7" s="41"/>
      <c r="GTM7" s="41"/>
      <c r="GTN7" s="41"/>
      <c r="GTO7" s="41"/>
      <c r="GTP7" s="41"/>
      <c r="GTQ7" s="41"/>
      <c r="GTR7" s="41"/>
      <c r="GTS7" s="41"/>
      <c r="GTT7" s="41"/>
      <c r="GTU7" s="41"/>
      <c r="GTV7" s="41"/>
      <c r="GTW7" s="41"/>
      <c r="GTX7" s="41"/>
      <c r="GTY7" s="41"/>
      <c r="GTZ7" s="41"/>
      <c r="GUA7" s="41"/>
      <c r="GUB7" s="41"/>
      <c r="GUC7" s="41"/>
      <c r="GUD7" s="41"/>
      <c r="GUE7" s="41"/>
      <c r="GUF7" s="41"/>
      <c r="GUG7" s="41"/>
      <c r="GUH7" s="41"/>
      <c r="GUI7" s="41"/>
      <c r="GUJ7" s="41"/>
      <c r="GUK7" s="41"/>
      <c r="GUL7" s="41"/>
      <c r="GUM7" s="41"/>
      <c r="GUN7" s="41"/>
      <c r="GUO7" s="41"/>
      <c r="GUP7" s="41"/>
      <c r="GUQ7" s="41"/>
      <c r="GUR7" s="41"/>
      <c r="GUS7" s="41"/>
      <c r="GUT7" s="41"/>
      <c r="GUU7" s="41"/>
      <c r="GUV7" s="41"/>
      <c r="GUW7" s="41"/>
      <c r="GUX7" s="41"/>
      <c r="GUY7" s="41"/>
      <c r="GUZ7" s="41"/>
      <c r="GVA7" s="41"/>
      <c r="GVB7" s="41"/>
      <c r="GVC7" s="41"/>
      <c r="GVD7" s="41"/>
      <c r="GVE7" s="41"/>
      <c r="GVF7" s="41"/>
      <c r="GVG7" s="41"/>
      <c r="GVH7" s="41"/>
      <c r="GVI7" s="41"/>
      <c r="GVJ7" s="41"/>
      <c r="GVK7" s="41"/>
      <c r="GVL7" s="41"/>
      <c r="GVM7" s="41"/>
      <c r="GVN7" s="41"/>
      <c r="GVO7" s="41"/>
      <c r="GVP7" s="41"/>
      <c r="GVQ7" s="41"/>
      <c r="GVR7" s="41"/>
      <c r="GVS7" s="41"/>
      <c r="GVT7" s="41"/>
      <c r="GVU7" s="41"/>
      <c r="GVV7" s="41"/>
      <c r="GVW7" s="41"/>
      <c r="GVX7" s="41"/>
      <c r="GVY7" s="41"/>
      <c r="GVZ7" s="41"/>
      <c r="GWA7" s="41"/>
      <c r="GWB7" s="41"/>
      <c r="GWC7" s="41"/>
      <c r="GWD7" s="41"/>
      <c r="GWE7" s="41"/>
      <c r="GWF7" s="41"/>
      <c r="GWG7" s="41"/>
      <c r="GWH7" s="41"/>
      <c r="GWI7" s="41"/>
      <c r="GWJ7" s="41"/>
      <c r="GWK7" s="41"/>
      <c r="GWL7" s="41"/>
      <c r="GWM7" s="41"/>
      <c r="GWN7" s="41"/>
      <c r="GWO7" s="41"/>
      <c r="GWP7" s="41"/>
      <c r="GWQ7" s="41"/>
      <c r="GWR7" s="41"/>
      <c r="GWS7" s="41"/>
      <c r="GWT7" s="41"/>
      <c r="GWU7" s="41"/>
      <c r="GWV7" s="41"/>
      <c r="GWW7" s="41"/>
      <c r="GWX7" s="41"/>
      <c r="GWY7" s="41"/>
      <c r="GWZ7" s="41"/>
      <c r="GXA7" s="41"/>
      <c r="GXB7" s="41"/>
      <c r="GXC7" s="41"/>
      <c r="GXD7" s="41"/>
      <c r="GXE7" s="41"/>
      <c r="GXF7" s="41"/>
      <c r="GXG7" s="41"/>
      <c r="GXH7" s="41"/>
      <c r="GXI7" s="41"/>
      <c r="GXJ7" s="41"/>
      <c r="GXK7" s="41"/>
      <c r="GXL7" s="41"/>
      <c r="GXM7" s="41"/>
      <c r="GXN7" s="41"/>
      <c r="GXO7" s="41"/>
      <c r="GXP7" s="41"/>
      <c r="GXQ7" s="41"/>
      <c r="GXR7" s="41"/>
      <c r="GXS7" s="41"/>
      <c r="GXT7" s="41"/>
      <c r="GXU7" s="41"/>
      <c r="GXV7" s="41"/>
      <c r="GXW7" s="41"/>
      <c r="GXX7" s="41"/>
      <c r="GXY7" s="41"/>
      <c r="GXZ7" s="41"/>
      <c r="GYA7" s="41"/>
      <c r="GYB7" s="41"/>
      <c r="GYC7" s="41"/>
      <c r="GYD7" s="41"/>
      <c r="GYE7" s="41"/>
      <c r="GYF7" s="41"/>
      <c r="GYG7" s="41"/>
      <c r="GYH7" s="41"/>
      <c r="GYI7" s="41"/>
      <c r="GYJ7" s="41"/>
      <c r="GYK7" s="41"/>
      <c r="GYL7" s="41"/>
      <c r="GYM7" s="41"/>
      <c r="GYN7" s="41"/>
      <c r="GYO7" s="41"/>
      <c r="GYP7" s="41"/>
      <c r="GYQ7" s="41"/>
      <c r="GYR7" s="41"/>
      <c r="GYS7" s="41"/>
      <c r="GYT7" s="41"/>
      <c r="GYU7" s="41"/>
      <c r="GYV7" s="41"/>
      <c r="GYW7" s="41"/>
      <c r="GYX7" s="41"/>
      <c r="GYY7" s="41"/>
      <c r="GYZ7" s="41"/>
      <c r="GZA7" s="41"/>
      <c r="GZB7" s="41"/>
      <c r="GZC7" s="41"/>
      <c r="GZD7" s="41"/>
      <c r="GZE7" s="41"/>
      <c r="GZF7" s="41"/>
      <c r="GZG7" s="41"/>
      <c r="GZH7" s="41"/>
      <c r="GZI7" s="41"/>
      <c r="GZJ7" s="41"/>
      <c r="GZK7" s="41"/>
      <c r="GZL7" s="41"/>
      <c r="GZM7" s="41"/>
      <c r="GZN7" s="41"/>
      <c r="GZO7" s="41"/>
      <c r="GZP7" s="41"/>
      <c r="GZQ7" s="41"/>
      <c r="GZR7" s="41"/>
      <c r="GZS7" s="41"/>
      <c r="GZT7" s="41"/>
      <c r="GZU7" s="41"/>
      <c r="GZV7" s="41"/>
      <c r="GZW7" s="41"/>
      <c r="GZX7" s="41"/>
      <c r="GZY7" s="41"/>
      <c r="GZZ7" s="41"/>
      <c r="HAA7" s="41"/>
      <c r="HAB7" s="41"/>
      <c r="HAC7" s="41"/>
      <c r="HAD7" s="41"/>
      <c r="HAE7" s="41"/>
      <c r="HAF7" s="41"/>
      <c r="HAG7" s="41"/>
      <c r="HAH7" s="41"/>
      <c r="HAI7" s="41"/>
      <c r="HAJ7" s="41"/>
      <c r="HAK7" s="41"/>
      <c r="HAL7" s="41"/>
      <c r="HAM7" s="41"/>
      <c r="HAN7" s="41"/>
      <c r="HAO7" s="41"/>
      <c r="HAP7" s="41"/>
      <c r="HAQ7" s="41"/>
      <c r="HAR7" s="41"/>
      <c r="HAS7" s="41"/>
      <c r="HAT7" s="41"/>
      <c r="HAU7" s="41"/>
      <c r="HAV7" s="41"/>
      <c r="HAW7" s="41"/>
      <c r="HAX7" s="41"/>
      <c r="HAY7" s="41"/>
      <c r="HAZ7" s="41"/>
      <c r="HBA7" s="41"/>
      <c r="HBB7" s="41"/>
      <c r="HBC7" s="41"/>
      <c r="HBD7" s="41"/>
      <c r="HBE7" s="41"/>
      <c r="HBF7" s="41"/>
      <c r="HBG7" s="41"/>
      <c r="HBH7" s="41"/>
      <c r="HBI7" s="41"/>
      <c r="HBJ7" s="41"/>
      <c r="HBK7" s="41"/>
      <c r="HBL7" s="41"/>
      <c r="HBM7" s="41"/>
      <c r="HBN7" s="41"/>
      <c r="HBO7" s="41"/>
      <c r="HBP7" s="41"/>
      <c r="HBQ7" s="41"/>
      <c r="HBR7" s="41"/>
      <c r="HBS7" s="41"/>
      <c r="HBT7" s="41"/>
      <c r="HBU7" s="41"/>
      <c r="HBV7" s="41"/>
      <c r="HBW7" s="41"/>
      <c r="HBX7" s="41"/>
      <c r="HBY7" s="41"/>
      <c r="HBZ7" s="41"/>
      <c r="HCA7" s="41"/>
      <c r="HCB7" s="41"/>
      <c r="HCC7" s="41"/>
      <c r="HCD7" s="41"/>
      <c r="HCE7" s="41"/>
      <c r="HCF7" s="41"/>
      <c r="HCG7" s="41"/>
      <c r="HCH7" s="41"/>
      <c r="HCI7" s="41"/>
      <c r="HCJ7" s="41"/>
      <c r="HCK7" s="41"/>
      <c r="HCL7" s="41"/>
      <c r="HCM7" s="41"/>
      <c r="HCN7" s="41"/>
      <c r="HCO7" s="41"/>
      <c r="HCP7" s="41"/>
      <c r="HCQ7" s="41"/>
      <c r="HCR7" s="41"/>
      <c r="HCS7" s="41"/>
      <c r="HCT7" s="41"/>
      <c r="HCU7" s="41"/>
      <c r="HCV7" s="41"/>
      <c r="HCW7" s="41"/>
      <c r="HCX7" s="41"/>
      <c r="HCY7" s="41"/>
      <c r="HCZ7" s="41"/>
      <c r="HDA7" s="41"/>
      <c r="HDB7" s="41"/>
      <c r="HDC7" s="41"/>
      <c r="HDD7" s="41"/>
      <c r="HDE7" s="41"/>
      <c r="HDF7" s="41"/>
      <c r="HDG7" s="41"/>
      <c r="HDH7" s="41"/>
      <c r="HDI7" s="41"/>
      <c r="HDJ7" s="41"/>
      <c r="HDK7" s="41"/>
      <c r="HDL7" s="41"/>
      <c r="HDM7" s="41"/>
      <c r="HDN7" s="41"/>
      <c r="HDO7" s="41"/>
      <c r="HDP7" s="41"/>
      <c r="HDQ7" s="41"/>
      <c r="HDR7" s="41"/>
      <c r="HDS7" s="41"/>
      <c r="HDT7" s="41"/>
      <c r="HDU7" s="41"/>
      <c r="HDV7" s="41"/>
      <c r="HDW7" s="41"/>
      <c r="HDX7" s="41"/>
      <c r="HDY7" s="41"/>
      <c r="HDZ7" s="41"/>
      <c r="HEA7" s="41"/>
      <c r="HEB7" s="41"/>
      <c r="HEC7" s="41"/>
      <c r="HED7" s="41"/>
      <c r="HEE7" s="41"/>
      <c r="HEF7" s="41"/>
      <c r="HEG7" s="41"/>
      <c r="HEH7" s="41"/>
      <c r="HEI7" s="41"/>
      <c r="HEJ7" s="41"/>
      <c r="HEK7" s="41"/>
      <c r="HEL7" s="41"/>
      <c r="HEM7" s="41"/>
      <c r="HEN7" s="41"/>
      <c r="HEO7" s="41"/>
      <c r="HEP7" s="41"/>
      <c r="HEQ7" s="41"/>
      <c r="HER7" s="41"/>
      <c r="HES7" s="41"/>
      <c r="HET7" s="41"/>
      <c r="HEU7" s="41"/>
      <c r="HEV7" s="41"/>
      <c r="HEW7" s="41"/>
      <c r="HEX7" s="41"/>
      <c r="HEY7" s="41"/>
      <c r="HEZ7" s="41"/>
      <c r="HFA7" s="41"/>
      <c r="HFB7" s="41"/>
      <c r="HFC7" s="41"/>
      <c r="HFD7" s="41"/>
      <c r="HFE7" s="41"/>
      <c r="HFF7" s="41"/>
      <c r="HFG7" s="41"/>
      <c r="HFH7" s="41"/>
      <c r="HFI7" s="41"/>
      <c r="HFJ7" s="41"/>
      <c r="HFK7" s="41"/>
      <c r="HFL7" s="41"/>
      <c r="HFM7" s="41"/>
      <c r="HFN7" s="41"/>
      <c r="HFO7" s="41"/>
      <c r="HFP7" s="41"/>
      <c r="HFQ7" s="41"/>
      <c r="HFR7" s="41"/>
      <c r="HFS7" s="41"/>
      <c r="HFT7" s="41"/>
      <c r="HFU7" s="41"/>
      <c r="HFV7" s="41"/>
      <c r="HFW7" s="41"/>
      <c r="HFX7" s="41"/>
      <c r="HFY7" s="41"/>
      <c r="HFZ7" s="41"/>
      <c r="HGA7" s="41"/>
      <c r="HGB7" s="41"/>
      <c r="HGC7" s="41"/>
      <c r="HGD7" s="41"/>
      <c r="HGE7" s="41"/>
      <c r="HGF7" s="41"/>
      <c r="HGG7" s="41"/>
      <c r="HGH7" s="41"/>
      <c r="HGI7" s="41"/>
      <c r="HGJ7" s="41"/>
      <c r="HGK7" s="41"/>
      <c r="HGL7" s="41"/>
      <c r="HGM7" s="41"/>
      <c r="HGN7" s="41"/>
      <c r="HGO7" s="41"/>
      <c r="HGP7" s="41"/>
      <c r="HGQ7" s="41"/>
      <c r="HGR7" s="41"/>
      <c r="HGS7" s="41"/>
      <c r="HGT7" s="41"/>
      <c r="HGU7" s="41"/>
      <c r="HGV7" s="41"/>
      <c r="HGW7" s="41"/>
      <c r="HGX7" s="41"/>
      <c r="HGY7" s="41"/>
      <c r="HGZ7" s="41"/>
      <c r="HHA7" s="41"/>
      <c r="HHB7" s="41"/>
      <c r="HHC7" s="41"/>
      <c r="HHD7" s="41"/>
      <c r="HHE7" s="41"/>
      <c r="HHF7" s="41"/>
      <c r="HHG7" s="41"/>
      <c r="HHH7" s="41"/>
      <c r="HHI7" s="41"/>
      <c r="HHJ7" s="41"/>
      <c r="HHK7" s="41"/>
      <c r="HHL7" s="41"/>
      <c r="HHM7" s="41"/>
      <c r="HHN7" s="41"/>
      <c r="HHO7" s="41"/>
      <c r="HHP7" s="41"/>
      <c r="HHQ7" s="41"/>
      <c r="HHR7" s="41"/>
      <c r="HHS7" s="41"/>
      <c r="HHT7" s="41"/>
      <c r="HHU7" s="41"/>
      <c r="HHV7" s="41"/>
      <c r="HHW7" s="41"/>
      <c r="HHX7" s="41"/>
      <c r="HHY7" s="41"/>
      <c r="HHZ7" s="41"/>
      <c r="HIA7" s="41"/>
      <c r="HIB7" s="41"/>
      <c r="HIC7" s="41"/>
      <c r="HID7" s="41"/>
      <c r="HIE7" s="41"/>
      <c r="HIF7" s="41"/>
      <c r="HIG7" s="41"/>
      <c r="HIH7" s="41"/>
      <c r="HII7" s="41"/>
      <c r="HIJ7" s="41"/>
      <c r="HIK7" s="41"/>
      <c r="HIL7" s="41"/>
      <c r="HIM7" s="41"/>
      <c r="HIN7" s="41"/>
      <c r="HIO7" s="41"/>
      <c r="HIP7" s="41"/>
      <c r="HIQ7" s="41"/>
      <c r="HIR7" s="41"/>
      <c r="HIS7" s="41"/>
      <c r="HIT7" s="41"/>
      <c r="HIU7" s="41"/>
      <c r="HIV7" s="41"/>
      <c r="HIW7" s="41"/>
      <c r="HIX7" s="41"/>
      <c r="HIY7" s="41"/>
      <c r="HIZ7" s="41"/>
      <c r="HJA7" s="41"/>
      <c r="HJB7" s="41"/>
      <c r="HJC7" s="41"/>
      <c r="HJD7" s="41"/>
      <c r="HJE7" s="41"/>
      <c r="HJF7" s="41"/>
      <c r="HJG7" s="41"/>
      <c r="HJH7" s="41"/>
      <c r="HJI7" s="41"/>
      <c r="HJJ7" s="41"/>
      <c r="HJK7" s="41"/>
      <c r="HJL7" s="41"/>
      <c r="HJM7" s="41"/>
      <c r="HJN7" s="41"/>
      <c r="HJO7" s="41"/>
      <c r="HJP7" s="41"/>
      <c r="HJQ7" s="41"/>
      <c r="HJR7" s="41"/>
      <c r="HJS7" s="41"/>
      <c r="HJT7" s="41"/>
      <c r="HJU7" s="41"/>
      <c r="HJV7" s="41"/>
      <c r="HJW7" s="41"/>
      <c r="HJX7" s="41"/>
      <c r="HJY7" s="41"/>
      <c r="HJZ7" s="41"/>
      <c r="HKA7" s="41"/>
      <c r="HKB7" s="41"/>
      <c r="HKC7" s="41"/>
      <c r="HKD7" s="41"/>
      <c r="HKE7" s="41"/>
      <c r="HKF7" s="41"/>
      <c r="HKG7" s="41"/>
      <c r="HKH7" s="41"/>
      <c r="HKI7" s="41"/>
      <c r="HKJ7" s="41"/>
      <c r="HKK7" s="41"/>
      <c r="HKL7" s="41"/>
      <c r="HKM7" s="41"/>
      <c r="HKN7" s="41"/>
      <c r="HKO7" s="41"/>
      <c r="HKP7" s="41"/>
      <c r="HKQ7" s="41"/>
      <c r="HKR7" s="41"/>
      <c r="HKS7" s="41"/>
      <c r="HKT7" s="41"/>
      <c r="HKU7" s="41"/>
      <c r="HKV7" s="41"/>
      <c r="HKW7" s="41"/>
      <c r="HKX7" s="41"/>
      <c r="HKY7" s="41"/>
      <c r="HKZ7" s="41"/>
      <c r="HLA7" s="41"/>
      <c r="HLB7" s="41"/>
      <c r="HLC7" s="41"/>
      <c r="HLD7" s="41"/>
      <c r="HLE7" s="41"/>
      <c r="HLF7" s="41"/>
      <c r="HLG7" s="41"/>
      <c r="HLH7" s="41"/>
      <c r="HLI7" s="41"/>
      <c r="HLJ7" s="41"/>
      <c r="HLK7" s="41"/>
      <c r="HLL7" s="41"/>
      <c r="HLM7" s="41"/>
      <c r="HLN7" s="41"/>
      <c r="HLO7" s="41"/>
      <c r="HLP7" s="41"/>
      <c r="HLQ7" s="41"/>
      <c r="HLR7" s="41"/>
      <c r="HLS7" s="41"/>
      <c r="HLT7" s="41"/>
      <c r="HLU7" s="41"/>
      <c r="HLV7" s="41"/>
      <c r="HLW7" s="41"/>
      <c r="HLX7" s="41"/>
      <c r="HLY7" s="41"/>
      <c r="HLZ7" s="41"/>
      <c r="HMA7" s="41"/>
      <c r="HMB7" s="41"/>
      <c r="HMC7" s="41"/>
      <c r="HMD7" s="41"/>
      <c r="HME7" s="41"/>
      <c r="HMF7" s="41"/>
      <c r="HMG7" s="41"/>
      <c r="HMH7" s="41"/>
      <c r="HMI7" s="41"/>
      <c r="HMJ7" s="41"/>
      <c r="HMK7" s="41"/>
      <c r="HML7" s="41"/>
      <c r="HMM7" s="41"/>
      <c r="HMN7" s="41"/>
      <c r="HMO7" s="41"/>
      <c r="HMP7" s="41"/>
      <c r="HMQ7" s="41"/>
      <c r="HMR7" s="41"/>
      <c r="HMS7" s="41"/>
      <c r="HMT7" s="41"/>
      <c r="HMU7" s="41"/>
      <c r="HMV7" s="41"/>
      <c r="HMW7" s="41"/>
      <c r="HMX7" s="41"/>
      <c r="HMY7" s="41"/>
      <c r="HMZ7" s="41"/>
      <c r="HNA7" s="41"/>
      <c r="HNB7" s="41"/>
      <c r="HNC7" s="41"/>
      <c r="HND7" s="41"/>
      <c r="HNE7" s="41"/>
      <c r="HNF7" s="41"/>
      <c r="HNG7" s="41"/>
      <c r="HNH7" s="41"/>
      <c r="HNI7" s="41"/>
      <c r="HNJ7" s="41"/>
      <c r="HNK7" s="41"/>
      <c r="HNL7" s="41"/>
      <c r="HNM7" s="41"/>
      <c r="HNN7" s="41"/>
      <c r="HNO7" s="41"/>
      <c r="HNP7" s="41"/>
      <c r="HNQ7" s="41"/>
      <c r="HNR7" s="41"/>
      <c r="HNS7" s="41"/>
      <c r="HNT7" s="41"/>
      <c r="HNU7" s="41"/>
      <c r="HNV7" s="41"/>
      <c r="HNW7" s="41"/>
      <c r="HNX7" s="41"/>
      <c r="HNY7" s="41"/>
      <c r="HNZ7" s="41"/>
      <c r="HOA7" s="41"/>
      <c r="HOB7" s="41"/>
      <c r="HOC7" s="41"/>
      <c r="HOD7" s="41"/>
      <c r="HOE7" s="41"/>
      <c r="HOF7" s="41"/>
      <c r="HOG7" s="41"/>
      <c r="HOH7" s="41"/>
      <c r="HOI7" s="41"/>
      <c r="HOJ7" s="41"/>
      <c r="HOK7" s="41"/>
      <c r="HOL7" s="41"/>
      <c r="HOM7" s="41"/>
      <c r="HON7" s="41"/>
      <c r="HOO7" s="41"/>
      <c r="HOP7" s="41"/>
      <c r="HOQ7" s="41"/>
      <c r="HOR7" s="41"/>
      <c r="HOS7" s="41"/>
      <c r="HOT7" s="41"/>
      <c r="HOU7" s="41"/>
      <c r="HOV7" s="41"/>
      <c r="HOW7" s="41"/>
      <c r="HOX7" s="41"/>
      <c r="HOY7" s="41"/>
      <c r="HOZ7" s="41"/>
      <c r="HPA7" s="41"/>
      <c r="HPB7" s="41"/>
      <c r="HPC7" s="41"/>
      <c r="HPD7" s="41"/>
      <c r="HPE7" s="41"/>
      <c r="HPF7" s="41"/>
      <c r="HPG7" s="41"/>
      <c r="HPH7" s="41"/>
      <c r="HPI7" s="41"/>
      <c r="HPJ7" s="41"/>
      <c r="HPK7" s="41"/>
      <c r="HPL7" s="41"/>
      <c r="HPM7" s="41"/>
      <c r="HPN7" s="41"/>
      <c r="HPO7" s="41"/>
      <c r="HPP7" s="41"/>
      <c r="HPQ7" s="41"/>
      <c r="HPR7" s="41"/>
      <c r="HPS7" s="41"/>
      <c r="HPT7" s="41"/>
      <c r="HPU7" s="41"/>
      <c r="HPV7" s="41"/>
      <c r="HPW7" s="41"/>
      <c r="HPX7" s="41"/>
      <c r="HPY7" s="41"/>
      <c r="HPZ7" s="41"/>
      <c r="HQA7" s="41"/>
      <c r="HQB7" s="41"/>
      <c r="HQC7" s="41"/>
      <c r="HQD7" s="41"/>
      <c r="HQE7" s="41"/>
      <c r="HQF7" s="41"/>
      <c r="HQG7" s="41"/>
      <c r="HQH7" s="41"/>
      <c r="HQI7" s="41"/>
      <c r="HQJ7" s="41"/>
      <c r="HQK7" s="41"/>
      <c r="HQL7" s="41"/>
      <c r="HQM7" s="41"/>
      <c r="HQN7" s="41"/>
      <c r="HQO7" s="41"/>
      <c r="HQP7" s="41"/>
      <c r="HQQ7" s="41"/>
      <c r="HQR7" s="41"/>
      <c r="HQS7" s="41"/>
      <c r="HQT7" s="41"/>
      <c r="HQU7" s="41"/>
      <c r="HQV7" s="41"/>
      <c r="HQW7" s="41"/>
      <c r="HQX7" s="41"/>
      <c r="HQY7" s="41"/>
      <c r="HQZ7" s="41"/>
      <c r="HRA7" s="41"/>
      <c r="HRB7" s="41"/>
      <c r="HRC7" s="41"/>
      <c r="HRD7" s="41"/>
      <c r="HRE7" s="41"/>
      <c r="HRF7" s="41"/>
      <c r="HRG7" s="41"/>
      <c r="HRH7" s="41"/>
      <c r="HRI7" s="41"/>
      <c r="HRJ7" s="41"/>
      <c r="HRK7" s="41"/>
      <c r="HRL7" s="41"/>
      <c r="HRM7" s="41"/>
      <c r="HRN7" s="41"/>
      <c r="HRO7" s="41"/>
      <c r="HRP7" s="41"/>
      <c r="HRQ7" s="41"/>
      <c r="HRR7" s="41"/>
      <c r="HRS7" s="41"/>
      <c r="HRT7" s="41"/>
      <c r="HRU7" s="41"/>
      <c r="HRV7" s="41"/>
      <c r="HRW7" s="41"/>
      <c r="HRX7" s="41"/>
      <c r="HRY7" s="41"/>
      <c r="HRZ7" s="41"/>
      <c r="HSA7" s="41"/>
      <c r="HSB7" s="41"/>
      <c r="HSC7" s="41"/>
      <c r="HSD7" s="41"/>
      <c r="HSE7" s="41"/>
      <c r="HSF7" s="41"/>
      <c r="HSG7" s="41"/>
      <c r="HSH7" s="41"/>
      <c r="HSI7" s="41"/>
      <c r="HSJ7" s="41"/>
      <c r="HSK7" s="41"/>
      <c r="HSL7" s="41"/>
      <c r="HSM7" s="41"/>
      <c r="HSN7" s="41"/>
      <c r="HSO7" s="41"/>
      <c r="HSP7" s="41"/>
      <c r="HSQ7" s="41"/>
      <c r="HSR7" s="41"/>
      <c r="HSS7" s="41"/>
      <c r="HST7" s="41"/>
      <c r="HSU7" s="41"/>
      <c r="HSV7" s="41"/>
      <c r="HSW7" s="41"/>
      <c r="HSX7" s="41"/>
      <c r="HSY7" s="41"/>
      <c r="HSZ7" s="41"/>
      <c r="HTA7" s="41"/>
      <c r="HTB7" s="41"/>
      <c r="HTC7" s="41"/>
      <c r="HTD7" s="41"/>
      <c r="HTE7" s="41"/>
      <c r="HTF7" s="41"/>
      <c r="HTG7" s="41"/>
      <c r="HTH7" s="41"/>
      <c r="HTI7" s="41"/>
      <c r="HTJ7" s="41"/>
      <c r="HTK7" s="41"/>
      <c r="HTL7" s="41"/>
      <c r="HTM7" s="41"/>
      <c r="HTN7" s="41"/>
      <c r="HTO7" s="41"/>
      <c r="HTP7" s="41"/>
      <c r="HTQ7" s="41"/>
      <c r="HTR7" s="41"/>
      <c r="HTS7" s="41"/>
      <c r="HTT7" s="41"/>
      <c r="HTU7" s="41"/>
      <c r="HTV7" s="41"/>
      <c r="HTW7" s="41"/>
      <c r="HTX7" s="41"/>
      <c r="HTY7" s="41"/>
      <c r="HTZ7" s="41"/>
      <c r="HUA7" s="41"/>
      <c r="HUB7" s="41"/>
      <c r="HUC7" s="41"/>
      <c r="HUD7" s="41"/>
      <c r="HUE7" s="41"/>
      <c r="HUF7" s="41"/>
      <c r="HUG7" s="41"/>
      <c r="HUH7" s="41"/>
      <c r="HUI7" s="41"/>
      <c r="HUJ7" s="41"/>
      <c r="HUK7" s="41"/>
      <c r="HUL7" s="41"/>
      <c r="HUM7" s="41"/>
      <c r="HUN7" s="41"/>
      <c r="HUO7" s="41"/>
      <c r="HUP7" s="41"/>
      <c r="HUQ7" s="41"/>
      <c r="HUR7" s="41"/>
      <c r="HUS7" s="41"/>
      <c r="HUT7" s="41"/>
      <c r="HUU7" s="41"/>
      <c r="HUV7" s="41"/>
      <c r="HUW7" s="41"/>
      <c r="HUX7" s="41"/>
      <c r="HUY7" s="41"/>
      <c r="HUZ7" s="41"/>
      <c r="HVA7" s="41"/>
      <c r="HVB7" s="41"/>
      <c r="HVC7" s="41"/>
      <c r="HVD7" s="41"/>
      <c r="HVE7" s="41"/>
      <c r="HVF7" s="41"/>
      <c r="HVG7" s="41"/>
      <c r="HVH7" s="41"/>
      <c r="HVI7" s="41"/>
      <c r="HVJ7" s="41"/>
      <c r="HVK7" s="41"/>
      <c r="HVL7" s="41"/>
      <c r="HVM7" s="41"/>
      <c r="HVN7" s="41"/>
      <c r="HVO7" s="41"/>
      <c r="HVP7" s="41"/>
      <c r="HVQ7" s="41"/>
      <c r="HVR7" s="41"/>
      <c r="HVS7" s="41"/>
      <c r="HVT7" s="41"/>
      <c r="HVU7" s="41"/>
      <c r="HVV7" s="41"/>
      <c r="HVW7" s="41"/>
      <c r="HVX7" s="41"/>
      <c r="HVY7" s="41"/>
      <c r="HVZ7" s="41"/>
      <c r="HWA7" s="41"/>
      <c r="HWB7" s="41"/>
      <c r="HWC7" s="41"/>
      <c r="HWD7" s="41"/>
      <c r="HWE7" s="41"/>
      <c r="HWF7" s="41"/>
      <c r="HWG7" s="41"/>
      <c r="HWH7" s="41"/>
      <c r="HWI7" s="41"/>
      <c r="HWJ7" s="41"/>
      <c r="HWK7" s="41"/>
      <c r="HWL7" s="41"/>
      <c r="HWM7" s="41"/>
      <c r="HWN7" s="41"/>
      <c r="HWO7" s="41"/>
      <c r="HWP7" s="41"/>
      <c r="HWQ7" s="41"/>
      <c r="HWR7" s="41"/>
      <c r="HWS7" s="41"/>
      <c r="HWT7" s="41"/>
      <c r="HWU7" s="41"/>
      <c r="HWV7" s="41"/>
      <c r="HWW7" s="41"/>
      <c r="HWX7" s="41"/>
      <c r="HWY7" s="41"/>
      <c r="HWZ7" s="41"/>
      <c r="HXA7" s="41"/>
      <c r="HXB7" s="41"/>
      <c r="HXC7" s="41"/>
      <c r="HXD7" s="41"/>
      <c r="HXE7" s="41"/>
      <c r="HXF7" s="41"/>
      <c r="HXG7" s="41"/>
      <c r="HXH7" s="41"/>
      <c r="HXI7" s="41"/>
      <c r="HXJ7" s="41"/>
      <c r="HXK7" s="41"/>
      <c r="HXL7" s="41"/>
      <c r="HXM7" s="41"/>
      <c r="HXN7" s="41"/>
      <c r="HXO7" s="41"/>
      <c r="HXP7" s="41"/>
      <c r="HXQ7" s="41"/>
      <c r="HXR7" s="41"/>
      <c r="HXS7" s="41"/>
      <c r="HXT7" s="41"/>
      <c r="HXU7" s="41"/>
      <c r="HXV7" s="41"/>
      <c r="HXW7" s="41"/>
      <c r="HXX7" s="41"/>
      <c r="HXY7" s="41"/>
      <c r="HXZ7" s="41"/>
      <c r="HYA7" s="41"/>
      <c r="HYB7" s="41"/>
      <c r="HYC7" s="41"/>
      <c r="HYD7" s="41"/>
      <c r="HYE7" s="41"/>
      <c r="HYF7" s="41"/>
      <c r="HYG7" s="41"/>
      <c r="HYH7" s="41"/>
      <c r="HYI7" s="41"/>
      <c r="HYJ7" s="41"/>
      <c r="HYK7" s="41"/>
      <c r="HYL7" s="41"/>
      <c r="HYM7" s="41"/>
      <c r="HYN7" s="41"/>
      <c r="HYO7" s="41"/>
      <c r="HYP7" s="41"/>
      <c r="HYQ7" s="41"/>
      <c r="HYR7" s="41"/>
      <c r="HYS7" s="41"/>
      <c r="HYT7" s="41"/>
      <c r="HYU7" s="41"/>
      <c r="HYV7" s="41"/>
      <c r="HYW7" s="41"/>
      <c r="HYX7" s="41"/>
      <c r="HYY7" s="41"/>
      <c r="HYZ7" s="41"/>
      <c r="HZA7" s="41"/>
      <c r="HZB7" s="41"/>
      <c r="HZC7" s="41"/>
      <c r="HZD7" s="41"/>
      <c r="HZE7" s="41"/>
      <c r="HZF7" s="41"/>
      <c r="HZG7" s="41"/>
      <c r="HZH7" s="41"/>
      <c r="HZI7" s="41"/>
      <c r="HZJ7" s="41"/>
      <c r="HZK7" s="41"/>
      <c r="HZL7" s="41"/>
      <c r="HZM7" s="41"/>
      <c r="HZN7" s="41"/>
      <c r="HZO7" s="41"/>
      <c r="HZP7" s="41"/>
      <c r="HZQ7" s="41"/>
      <c r="HZR7" s="41"/>
      <c r="HZS7" s="41"/>
      <c r="HZT7" s="41"/>
      <c r="HZU7" s="41"/>
      <c r="HZV7" s="41"/>
      <c r="HZW7" s="41"/>
      <c r="HZX7" s="41"/>
      <c r="HZY7" s="41"/>
      <c r="HZZ7" s="41"/>
      <c r="IAA7" s="41"/>
      <c r="IAB7" s="41"/>
      <c r="IAC7" s="41"/>
      <c r="IAD7" s="41"/>
      <c r="IAE7" s="41"/>
      <c r="IAF7" s="41"/>
      <c r="IAG7" s="41"/>
      <c r="IAH7" s="41"/>
      <c r="IAI7" s="41"/>
      <c r="IAJ7" s="41"/>
      <c r="IAK7" s="41"/>
      <c r="IAL7" s="41"/>
      <c r="IAM7" s="41"/>
      <c r="IAN7" s="41"/>
      <c r="IAO7" s="41"/>
      <c r="IAP7" s="41"/>
      <c r="IAQ7" s="41"/>
      <c r="IAR7" s="41"/>
      <c r="IAS7" s="41"/>
      <c r="IAT7" s="41"/>
      <c r="IAU7" s="41"/>
      <c r="IAV7" s="41"/>
      <c r="IAW7" s="41"/>
      <c r="IAX7" s="41"/>
      <c r="IAY7" s="41"/>
      <c r="IAZ7" s="41"/>
      <c r="IBA7" s="41"/>
      <c r="IBB7" s="41"/>
      <c r="IBC7" s="41"/>
      <c r="IBD7" s="41"/>
      <c r="IBE7" s="41"/>
      <c r="IBF7" s="41"/>
      <c r="IBG7" s="41"/>
      <c r="IBH7" s="41"/>
      <c r="IBI7" s="41"/>
      <c r="IBJ7" s="41"/>
      <c r="IBK7" s="41"/>
      <c r="IBL7" s="41"/>
      <c r="IBM7" s="41"/>
      <c r="IBN7" s="41"/>
      <c r="IBO7" s="41"/>
      <c r="IBP7" s="41"/>
      <c r="IBQ7" s="41"/>
      <c r="IBR7" s="41"/>
      <c r="IBS7" s="41"/>
      <c r="IBT7" s="41"/>
      <c r="IBU7" s="41"/>
      <c r="IBV7" s="41"/>
      <c r="IBW7" s="41"/>
      <c r="IBX7" s="41"/>
      <c r="IBY7" s="41"/>
      <c r="IBZ7" s="41"/>
      <c r="ICA7" s="41"/>
      <c r="ICB7" s="41"/>
      <c r="ICC7" s="41"/>
      <c r="ICD7" s="41"/>
      <c r="ICE7" s="41"/>
      <c r="ICF7" s="41"/>
      <c r="ICG7" s="41"/>
      <c r="ICH7" s="41"/>
      <c r="ICI7" s="41"/>
      <c r="ICJ7" s="41"/>
      <c r="ICK7" s="41"/>
      <c r="ICL7" s="41"/>
      <c r="ICM7" s="41"/>
      <c r="ICN7" s="41"/>
      <c r="ICO7" s="41"/>
      <c r="ICP7" s="41"/>
      <c r="ICQ7" s="41"/>
      <c r="ICR7" s="41"/>
      <c r="ICS7" s="41"/>
      <c r="ICT7" s="41"/>
      <c r="ICU7" s="41"/>
      <c r="ICV7" s="41"/>
      <c r="ICW7" s="41"/>
      <c r="ICX7" s="41"/>
      <c r="ICY7" s="41"/>
      <c r="ICZ7" s="41"/>
      <c r="IDA7" s="41"/>
      <c r="IDB7" s="41"/>
      <c r="IDC7" s="41"/>
      <c r="IDD7" s="41"/>
      <c r="IDE7" s="41"/>
      <c r="IDF7" s="41"/>
      <c r="IDG7" s="41"/>
      <c r="IDH7" s="41"/>
      <c r="IDI7" s="41"/>
      <c r="IDJ7" s="41"/>
      <c r="IDK7" s="41"/>
      <c r="IDL7" s="41"/>
      <c r="IDM7" s="41"/>
      <c r="IDN7" s="41"/>
      <c r="IDO7" s="41"/>
      <c r="IDP7" s="41"/>
      <c r="IDQ7" s="41"/>
      <c r="IDR7" s="41"/>
      <c r="IDS7" s="41"/>
      <c r="IDT7" s="41"/>
      <c r="IDU7" s="41"/>
      <c r="IDV7" s="41"/>
      <c r="IDW7" s="41"/>
      <c r="IDX7" s="41"/>
      <c r="IDY7" s="41"/>
      <c r="IDZ7" s="41"/>
      <c r="IEA7" s="41"/>
      <c r="IEB7" s="41"/>
      <c r="IEC7" s="41"/>
      <c r="IED7" s="41"/>
      <c r="IEE7" s="41"/>
      <c r="IEF7" s="41"/>
      <c r="IEG7" s="41"/>
      <c r="IEH7" s="41"/>
      <c r="IEI7" s="41"/>
      <c r="IEJ7" s="41"/>
      <c r="IEK7" s="41"/>
      <c r="IEL7" s="41"/>
      <c r="IEM7" s="41"/>
      <c r="IEN7" s="41"/>
      <c r="IEO7" s="41"/>
      <c r="IEP7" s="41"/>
      <c r="IEQ7" s="41"/>
      <c r="IER7" s="41"/>
      <c r="IES7" s="41"/>
      <c r="IET7" s="41"/>
      <c r="IEU7" s="41"/>
      <c r="IEV7" s="41"/>
      <c r="IEW7" s="41"/>
      <c r="IEX7" s="41"/>
      <c r="IEY7" s="41"/>
      <c r="IEZ7" s="41"/>
      <c r="IFA7" s="41"/>
      <c r="IFB7" s="41"/>
      <c r="IFC7" s="41"/>
      <c r="IFD7" s="41"/>
      <c r="IFE7" s="41"/>
      <c r="IFF7" s="41"/>
      <c r="IFG7" s="41"/>
      <c r="IFH7" s="41"/>
      <c r="IFI7" s="41"/>
      <c r="IFJ7" s="41"/>
      <c r="IFK7" s="41"/>
      <c r="IFL7" s="41"/>
      <c r="IFM7" s="41"/>
      <c r="IFN7" s="41"/>
      <c r="IFO7" s="41"/>
      <c r="IFP7" s="41"/>
      <c r="IFQ7" s="41"/>
      <c r="IFR7" s="41"/>
      <c r="IFS7" s="41"/>
      <c r="IFT7" s="41"/>
      <c r="IFU7" s="41"/>
      <c r="IFV7" s="41"/>
      <c r="IFW7" s="41"/>
      <c r="IFX7" s="41"/>
      <c r="IFY7" s="41"/>
      <c r="IFZ7" s="41"/>
      <c r="IGA7" s="41"/>
      <c r="IGB7" s="41"/>
      <c r="IGC7" s="41"/>
      <c r="IGD7" s="41"/>
      <c r="IGE7" s="41"/>
      <c r="IGF7" s="41"/>
      <c r="IGG7" s="41"/>
      <c r="IGH7" s="41"/>
      <c r="IGI7" s="41"/>
      <c r="IGJ7" s="41"/>
      <c r="IGK7" s="41"/>
      <c r="IGL7" s="41"/>
      <c r="IGM7" s="41"/>
      <c r="IGN7" s="41"/>
      <c r="IGO7" s="41"/>
      <c r="IGP7" s="41"/>
      <c r="IGQ7" s="41"/>
      <c r="IGR7" s="41"/>
      <c r="IGS7" s="41"/>
      <c r="IGT7" s="41"/>
      <c r="IGU7" s="41"/>
      <c r="IGV7" s="41"/>
      <c r="IGW7" s="41"/>
      <c r="IGX7" s="41"/>
      <c r="IGY7" s="41"/>
      <c r="IGZ7" s="41"/>
      <c r="IHA7" s="41"/>
      <c r="IHB7" s="41"/>
      <c r="IHC7" s="41"/>
      <c r="IHD7" s="41"/>
      <c r="IHE7" s="41"/>
      <c r="IHF7" s="41"/>
      <c r="IHG7" s="41"/>
      <c r="IHH7" s="41"/>
      <c r="IHI7" s="41"/>
      <c r="IHJ7" s="41"/>
      <c r="IHK7" s="41"/>
      <c r="IHL7" s="41"/>
      <c r="IHM7" s="41"/>
      <c r="IHN7" s="41"/>
      <c r="IHO7" s="41"/>
      <c r="IHP7" s="41"/>
      <c r="IHQ7" s="41"/>
      <c r="IHR7" s="41"/>
      <c r="IHS7" s="41"/>
      <c r="IHT7" s="41"/>
      <c r="IHU7" s="41"/>
      <c r="IHV7" s="41"/>
      <c r="IHW7" s="41"/>
      <c r="IHX7" s="41"/>
      <c r="IHY7" s="41"/>
      <c r="IHZ7" s="41"/>
      <c r="IIA7" s="41"/>
      <c r="IIB7" s="41"/>
      <c r="IIC7" s="41"/>
      <c r="IID7" s="41"/>
      <c r="IIE7" s="41"/>
      <c r="IIF7" s="41"/>
      <c r="IIG7" s="41"/>
      <c r="IIH7" s="41"/>
      <c r="III7" s="41"/>
      <c r="IIJ7" s="41"/>
      <c r="IIK7" s="41"/>
      <c r="IIL7" s="41"/>
      <c r="IIM7" s="41"/>
      <c r="IIN7" s="41"/>
      <c r="IIO7" s="41"/>
      <c r="IIP7" s="41"/>
      <c r="IIQ7" s="41"/>
      <c r="IIR7" s="41"/>
      <c r="IIS7" s="41"/>
      <c r="IIT7" s="41"/>
      <c r="IIU7" s="41"/>
      <c r="IIV7" s="41"/>
      <c r="IIW7" s="41"/>
      <c r="IIX7" s="41"/>
      <c r="IIY7" s="41"/>
      <c r="IIZ7" s="41"/>
      <c r="IJA7" s="41"/>
      <c r="IJB7" s="41"/>
      <c r="IJC7" s="41"/>
      <c r="IJD7" s="41"/>
      <c r="IJE7" s="41"/>
      <c r="IJF7" s="41"/>
      <c r="IJG7" s="41"/>
      <c r="IJH7" s="41"/>
      <c r="IJI7" s="41"/>
      <c r="IJJ7" s="41"/>
      <c r="IJK7" s="41"/>
      <c r="IJL7" s="41"/>
      <c r="IJM7" s="41"/>
      <c r="IJN7" s="41"/>
      <c r="IJO7" s="41"/>
      <c r="IJP7" s="41"/>
      <c r="IJQ7" s="41"/>
      <c r="IJR7" s="41"/>
      <c r="IJS7" s="41"/>
      <c r="IJT7" s="41"/>
      <c r="IJU7" s="41"/>
      <c r="IJV7" s="41"/>
      <c r="IJW7" s="41"/>
      <c r="IJX7" s="41"/>
      <c r="IJY7" s="41"/>
      <c r="IJZ7" s="41"/>
      <c r="IKA7" s="41"/>
      <c r="IKB7" s="41"/>
      <c r="IKC7" s="41"/>
      <c r="IKD7" s="41"/>
      <c r="IKE7" s="41"/>
      <c r="IKF7" s="41"/>
      <c r="IKG7" s="41"/>
      <c r="IKH7" s="41"/>
      <c r="IKI7" s="41"/>
      <c r="IKJ7" s="41"/>
      <c r="IKK7" s="41"/>
      <c r="IKL7" s="41"/>
      <c r="IKM7" s="41"/>
      <c r="IKN7" s="41"/>
      <c r="IKO7" s="41"/>
      <c r="IKP7" s="41"/>
      <c r="IKQ7" s="41"/>
      <c r="IKR7" s="41"/>
      <c r="IKS7" s="41"/>
      <c r="IKT7" s="41"/>
      <c r="IKU7" s="41"/>
      <c r="IKV7" s="41"/>
      <c r="IKW7" s="41"/>
      <c r="IKX7" s="41"/>
      <c r="IKY7" s="41"/>
      <c r="IKZ7" s="41"/>
      <c r="ILA7" s="41"/>
      <c r="ILB7" s="41"/>
      <c r="ILC7" s="41"/>
      <c r="ILD7" s="41"/>
      <c r="ILE7" s="41"/>
      <c r="ILF7" s="41"/>
      <c r="ILG7" s="41"/>
      <c r="ILH7" s="41"/>
      <c r="ILI7" s="41"/>
      <c r="ILJ7" s="41"/>
      <c r="ILK7" s="41"/>
      <c r="ILL7" s="41"/>
      <c r="ILM7" s="41"/>
      <c r="ILN7" s="41"/>
      <c r="ILO7" s="41"/>
      <c r="ILP7" s="41"/>
      <c r="ILQ7" s="41"/>
      <c r="ILR7" s="41"/>
      <c r="ILS7" s="41"/>
      <c r="ILT7" s="41"/>
      <c r="ILU7" s="41"/>
      <c r="ILV7" s="41"/>
      <c r="ILW7" s="41"/>
      <c r="ILX7" s="41"/>
      <c r="ILY7" s="41"/>
      <c r="ILZ7" s="41"/>
      <c r="IMA7" s="41"/>
      <c r="IMB7" s="41"/>
      <c r="IMC7" s="41"/>
      <c r="IMD7" s="41"/>
      <c r="IME7" s="41"/>
      <c r="IMF7" s="41"/>
      <c r="IMG7" s="41"/>
      <c r="IMH7" s="41"/>
      <c r="IMI7" s="41"/>
      <c r="IMJ7" s="41"/>
      <c r="IMK7" s="41"/>
      <c r="IML7" s="41"/>
      <c r="IMM7" s="41"/>
      <c r="IMN7" s="41"/>
      <c r="IMO7" s="41"/>
      <c r="IMP7" s="41"/>
      <c r="IMQ7" s="41"/>
      <c r="IMR7" s="41"/>
      <c r="IMS7" s="41"/>
      <c r="IMT7" s="41"/>
      <c r="IMU7" s="41"/>
      <c r="IMV7" s="41"/>
      <c r="IMW7" s="41"/>
      <c r="IMX7" s="41"/>
      <c r="IMY7" s="41"/>
      <c r="IMZ7" s="41"/>
      <c r="INA7" s="41"/>
      <c r="INB7" s="41"/>
      <c r="INC7" s="41"/>
      <c r="IND7" s="41"/>
      <c r="INE7" s="41"/>
      <c r="INF7" s="41"/>
      <c r="ING7" s="41"/>
      <c r="INH7" s="41"/>
      <c r="INI7" s="41"/>
      <c r="INJ7" s="41"/>
      <c r="INK7" s="41"/>
      <c r="INL7" s="41"/>
      <c r="INM7" s="41"/>
      <c r="INN7" s="41"/>
      <c r="INO7" s="41"/>
      <c r="INP7" s="41"/>
      <c r="INQ7" s="41"/>
      <c r="INR7" s="41"/>
      <c r="INS7" s="41"/>
      <c r="INT7" s="41"/>
      <c r="INU7" s="41"/>
      <c r="INV7" s="41"/>
      <c r="INW7" s="41"/>
      <c r="INX7" s="41"/>
      <c r="INY7" s="41"/>
      <c r="INZ7" s="41"/>
      <c r="IOA7" s="41"/>
      <c r="IOB7" s="41"/>
      <c r="IOC7" s="41"/>
      <c r="IOD7" s="41"/>
      <c r="IOE7" s="41"/>
      <c r="IOF7" s="41"/>
      <c r="IOG7" s="41"/>
      <c r="IOH7" s="41"/>
      <c r="IOI7" s="41"/>
      <c r="IOJ7" s="41"/>
      <c r="IOK7" s="41"/>
      <c r="IOL7" s="41"/>
      <c r="IOM7" s="41"/>
      <c r="ION7" s="41"/>
      <c r="IOO7" s="41"/>
      <c r="IOP7" s="41"/>
      <c r="IOQ7" s="41"/>
      <c r="IOR7" s="41"/>
      <c r="IOS7" s="41"/>
      <c r="IOT7" s="41"/>
      <c r="IOU7" s="41"/>
      <c r="IOV7" s="41"/>
      <c r="IOW7" s="41"/>
      <c r="IOX7" s="41"/>
      <c r="IOY7" s="41"/>
      <c r="IOZ7" s="41"/>
      <c r="IPA7" s="41"/>
      <c r="IPB7" s="41"/>
      <c r="IPC7" s="41"/>
      <c r="IPD7" s="41"/>
      <c r="IPE7" s="41"/>
      <c r="IPF7" s="41"/>
      <c r="IPG7" s="41"/>
      <c r="IPH7" s="41"/>
      <c r="IPI7" s="41"/>
      <c r="IPJ7" s="41"/>
      <c r="IPK7" s="41"/>
      <c r="IPL7" s="41"/>
      <c r="IPM7" s="41"/>
      <c r="IPN7" s="41"/>
      <c r="IPO7" s="41"/>
      <c r="IPP7" s="41"/>
      <c r="IPQ7" s="41"/>
      <c r="IPR7" s="41"/>
      <c r="IPS7" s="41"/>
      <c r="IPT7" s="41"/>
      <c r="IPU7" s="41"/>
      <c r="IPV7" s="41"/>
      <c r="IPW7" s="41"/>
      <c r="IPX7" s="41"/>
      <c r="IPY7" s="41"/>
      <c r="IPZ7" s="41"/>
      <c r="IQA7" s="41"/>
      <c r="IQB7" s="41"/>
      <c r="IQC7" s="41"/>
      <c r="IQD7" s="41"/>
      <c r="IQE7" s="41"/>
      <c r="IQF7" s="41"/>
      <c r="IQG7" s="41"/>
      <c r="IQH7" s="41"/>
      <c r="IQI7" s="41"/>
      <c r="IQJ7" s="41"/>
      <c r="IQK7" s="41"/>
      <c r="IQL7" s="41"/>
      <c r="IQM7" s="41"/>
      <c r="IQN7" s="41"/>
      <c r="IQO7" s="41"/>
      <c r="IQP7" s="41"/>
      <c r="IQQ7" s="41"/>
      <c r="IQR7" s="41"/>
      <c r="IQS7" s="41"/>
      <c r="IQT7" s="41"/>
      <c r="IQU7" s="41"/>
      <c r="IQV7" s="41"/>
      <c r="IQW7" s="41"/>
      <c r="IQX7" s="41"/>
      <c r="IQY7" s="41"/>
      <c r="IQZ7" s="41"/>
      <c r="IRA7" s="41"/>
      <c r="IRB7" s="41"/>
      <c r="IRC7" s="41"/>
      <c r="IRD7" s="41"/>
      <c r="IRE7" s="41"/>
      <c r="IRF7" s="41"/>
      <c r="IRG7" s="41"/>
      <c r="IRH7" s="41"/>
      <c r="IRI7" s="41"/>
      <c r="IRJ7" s="41"/>
      <c r="IRK7" s="41"/>
      <c r="IRL7" s="41"/>
      <c r="IRM7" s="41"/>
      <c r="IRN7" s="41"/>
      <c r="IRO7" s="41"/>
      <c r="IRP7" s="41"/>
      <c r="IRQ7" s="41"/>
      <c r="IRR7" s="41"/>
      <c r="IRS7" s="41"/>
      <c r="IRT7" s="41"/>
      <c r="IRU7" s="41"/>
      <c r="IRV7" s="41"/>
      <c r="IRW7" s="41"/>
      <c r="IRX7" s="41"/>
      <c r="IRY7" s="41"/>
      <c r="IRZ7" s="41"/>
      <c r="ISA7" s="41"/>
      <c r="ISB7" s="41"/>
      <c r="ISC7" s="41"/>
      <c r="ISD7" s="41"/>
      <c r="ISE7" s="41"/>
      <c r="ISF7" s="41"/>
      <c r="ISG7" s="41"/>
      <c r="ISH7" s="41"/>
      <c r="ISI7" s="41"/>
      <c r="ISJ7" s="41"/>
      <c r="ISK7" s="41"/>
      <c r="ISL7" s="41"/>
      <c r="ISM7" s="41"/>
      <c r="ISN7" s="41"/>
      <c r="ISO7" s="41"/>
      <c r="ISP7" s="41"/>
      <c r="ISQ7" s="41"/>
      <c r="ISR7" s="41"/>
      <c r="ISS7" s="41"/>
      <c r="IST7" s="41"/>
      <c r="ISU7" s="41"/>
      <c r="ISV7" s="41"/>
      <c r="ISW7" s="41"/>
      <c r="ISX7" s="41"/>
      <c r="ISY7" s="41"/>
      <c r="ISZ7" s="41"/>
      <c r="ITA7" s="41"/>
      <c r="ITB7" s="41"/>
      <c r="ITC7" s="41"/>
      <c r="ITD7" s="41"/>
      <c r="ITE7" s="41"/>
      <c r="ITF7" s="41"/>
      <c r="ITG7" s="41"/>
      <c r="ITH7" s="41"/>
      <c r="ITI7" s="41"/>
      <c r="ITJ7" s="41"/>
      <c r="ITK7" s="41"/>
      <c r="ITL7" s="41"/>
      <c r="ITM7" s="41"/>
      <c r="ITN7" s="41"/>
      <c r="ITO7" s="41"/>
      <c r="ITP7" s="41"/>
      <c r="ITQ7" s="41"/>
      <c r="ITR7" s="41"/>
      <c r="ITS7" s="41"/>
      <c r="ITT7" s="41"/>
      <c r="ITU7" s="41"/>
      <c r="ITV7" s="41"/>
      <c r="ITW7" s="41"/>
      <c r="ITX7" s="41"/>
      <c r="ITY7" s="41"/>
      <c r="ITZ7" s="41"/>
      <c r="IUA7" s="41"/>
      <c r="IUB7" s="41"/>
      <c r="IUC7" s="41"/>
      <c r="IUD7" s="41"/>
      <c r="IUE7" s="41"/>
      <c r="IUF7" s="41"/>
      <c r="IUG7" s="41"/>
      <c r="IUH7" s="41"/>
      <c r="IUI7" s="41"/>
      <c r="IUJ7" s="41"/>
      <c r="IUK7" s="41"/>
      <c r="IUL7" s="41"/>
      <c r="IUM7" s="41"/>
      <c r="IUN7" s="41"/>
      <c r="IUO7" s="41"/>
      <c r="IUP7" s="41"/>
      <c r="IUQ7" s="41"/>
      <c r="IUR7" s="41"/>
      <c r="IUS7" s="41"/>
      <c r="IUT7" s="41"/>
      <c r="IUU7" s="41"/>
      <c r="IUV7" s="41"/>
      <c r="IUW7" s="41"/>
      <c r="IUX7" s="41"/>
      <c r="IUY7" s="41"/>
      <c r="IUZ7" s="41"/>
      <c r="IVA7" s="41"/>
      <c r="IVB7" s="41"/>
      <c r="IVC7" s="41"/>
      <c r="IVD7" s="41"/>
      <c r="IVE7" s="41"/>
      <c r="IVF7" s="41"/>
      <c r="IVG7" s="41"/>
      <c r="IVH7" s="41"/>
      <c r="IVI7" s="41"/>
      <c r="IVJ7" s="41"/>
      <c r="IVK7" s="41"/>
      <c r="IVL7" s="41"/>
      <c r="IVM7" s="41"/>
      <c r="IVN7" s="41"/>
      <c r="IVO7" s="41"/>
      <c r="IVP7" s="41"/>
      <c r="IVQ7" s="41"/>
      <c r="IVR7" s="41"/>
      <c r="IVS7" s="41"/>
      <c r="IVT7" s="41"/>
      <c r="IVU7" s="41"/>
      <c r="IVV7" s="41"/>
      <c r="IVW7" s="41"/>
      <c r="IVX7" s="41"/>
      <c r="IVY7" s="41"/>
      <c r="IVZ7" s="41"/>
      <c r="IWA7" s="41"/>
      <c r="IWB7" s="41"/>
      <c r="IWC7" s="41"/>
      <c r="IWD7" s="41"/>
      <c r="IWE7" s="41"/>
      <c r="IWF7" s="41"/>
      <c r="IWG7" s="41"/>
      <c r="IWH7" s="41"/>
      <c r="IWI7" s="41"/>
      <c r="IWJ7" s="41"/>
      <c r="IWK7" s="41"/>
      <c r="IWL7" s="41"/>
      <c r="IWM7" s="41"/>
      <c r="IWN7" s="41"/>
      <c r="IWO7" s="41"/>
      <c r="IWP7" s="41"/>
      <c r="IWQ7" s="41"/>
      <c r="IWR7" s="41"/>
      <c r="IWS7" s="41"/>
      <c r="IWT7" s="41"/>
      <c r="IWU7" s="41"/>
      <c r="IWV7" s="41"/>
      <c r="IWW7" s="41"/>
      <c r="IWX7" s="41"/>
      <c r="IWY7" s="41"/>
      <c r="IWZ7" s="41"/>
      <c r="IXA7" s="41"/>
      <c r="IXB7" s="41"/>
      <c r="IXC7" s="41"/>
      <c r="IXD7" s="41"/>
      <c r="IXE7" s="41"/>
      <c r="IXF7" s="41"/>
      <c r="IXG7" s="41"/>
      <c r="IXH7" s="41"/>
      <c r="IXI7" s="41"/>
      <c r="IXJ7" s="41"/>
      <c r="IXK7" s="41"/>
      <c r="IXL7" s="41"/>
      <c r="IXM7" s="41"/>
      <c r="IXN7" s="41"/>
      <c r="IXO7" s="41"/>
      <c r="IXP7" s="41"/>
      <c r="IXQ7" s="41"/>
      <c r="IXR7" s="41"/>
      <c r="IXS7" s="41"/>
      <c r="IXT7" s="41"/>
      <c r="IXU7" s="41"/>
      <c r="IXV7" s="41"/>
      <c r="IXW7" s="41"/>
      <c r="IXX7" s="41"/>
      <c r="IXY7" s="41"/>
      <c r="IXZ7" s="41"/>
      <c r="IYA7" s="41"/>
      <c r="IYB7" s="41"/>
      <c r="IYC7" s="41"/>
      <c r="IYD7" s="41"/>
      <c r="IYE7" s="41"/>
      <c r="IYF7" s="41"/>
      <c r="IYG7" s="41"/>
      <c r="IYH7" s="41"/>
      <c r="IYI7" s="41"/>
      <c r="IYJ7" s="41"/>
      <c r="IYK7" s="41"/>
      <c r="IYL7" s="41"/>
      <c r="IYM7" s="41"/>
      <c r="IYN7" s="41"/>
      <c r="IYO7" s="41"/>
      <c r="IYP7" s="41"/>
      <c r="IYQ7" s="41"/>
      <c r="IYR7" s="41"/>
      <c r="IYS7" s="41"/>
      <c r="IYT7" s="41"/>
      <c r="IYU7" s="41"/>
      <c r="IYV7" s="41"/>
      <c r="IYW7" s="41"/>
      <c r="IYX7" s="41"/>
      <c r="IYY7" s="41"/>
      <c r="IYZ7" s="41"/>
      <c r="IZA7" s="41"/>
      <c r="IZB7" s="41"/>
      <c r="IZC7" s="41"/>
      <c r="IZD7" s="41"/>
      <c r="IZE7" s="41"/>
      <c r="IZF7" s="41"/>
      <c r="IZG7" s="41"/>
      <c r="IZH7" s="41"/>
      <c r="IZI7" s="41"/>
      <c r="IZJ7" s="41"/>
      <c r="IZK7" s="41"/>
      <c r="IZL7" s="41"/>
      <c r="IZM7" s="41"/>
      <c r="IZN7" s="41"/>
      <c r="IZO7" s="41"/>
      <c r="IZP7" s="41"/>
      <c r="IZQ7" s="41"/>
      <c r="IZR7" s="41"/>
      <c r="IZS7" s="41"/>
      <c r="IZT7" s="41"/>
      <c r="IZU7" s="41"/>
      <c r="IZV7" s="41"/>
      <c r="IZW7" s="41"/>
      <c r="IZX7" s="41"/>
      <c r="IZY7" s="41"/>
      <c r="IZZ7" s="41"/>
      <c r="JAA7" s="41"/>
      <c r="JAB7" s="41"/>
      <c r="JAC7" s="41"/>
      <c r="JAD7" s="41"/>
      <c r="JAE7" s="41"/>
      <c r="JAF7" s="41"/>
      <c r="JAG7" s="41"/>
      <c r="JAH7" s="41"/>
      <c r="JAI7" s="41"/>
      <c r="JAJ7" s="41"/>
      <c r="JAK7" s="41"/>
      <c r="JAL7" s="41"/>
      <c r="JAM7" s="41"/>
      <c r="JAN7" s="41"/>
      <c r="JAO7" s="41"/>
      <c r="JAP7" s="41"/>
      <c r="JAQ7" s="41"/>
      <c r="JAR7" s="41"/>
      <c r="JAS7" s="41"/>
      <c r="JAT7" s="41"/>
      <c r="JAU7" s="41"/>
      <c r="JAV7" s="41"/>
      <c r="JAW7" s="41"/>
      <c r="JAX7" s="41"/>
      <c r="JAY7" s="41"/>
      <c r="JAZ7" s="41"/>
      <c r="JBA7" s="41"/>
      <c r="JBB7" s="41"/>
      <c r="JBC7" s="41"/>
      <c r="JBD7" s="41"/>
      <c r="JBE7" s="41"/>
      <c r="JBF7" s="41"/>
      <c r="JBG7" s="41"/>
      <c r="JBH7" s="41"/>
      <c r="JBI7" s="41"/>
      <c r="JBJ7" s="41"/>
      <c r="JBK7" s="41"/>
      <c r="JBL7" s="41"/>
      <c r="JBM7" s="41"/>
      <c r="JBN7" s="41"/>
      <c r="JBO7" s="41"/>
      <c r="JBP7" s="41"/>
      <c r="JBQ7" s="41"/>
      <c r="JBR7" s="41"/>
      <c r="JBS7" s="41"/>
      <c r="JBT7" s="41"/>
      <c r="JBU7" s="41"/>
      <c r="JBV7" s="41"/>
      <c r="JBW7" s="41"/>
      <c r="JBX7" s="41"/>
      <c r="JBY7" s="41"/>
      <c r="JBZ7" s="41"/>
      <c r="JCA7" s="41"/>
      <c r="JCB7" s="41"/>
      <c r="JCC7" s="41"/>
      <c r="JCD7" s="41"/>
      <c r="JCE7" s="41"/>
      <c r="JCF7" s="41"/>
      <c r="JCG7" s="41"/>
      <c r="JCH7" s="41"/>
      <c r="JCI7" s="41"/>
      <c r="JCJ7" s="41"/>
      <c r="JCK7" s="41"/>
      <c r="JCL7" s="41"/>
      <c r="JCM7" s="41"/>
      <c r="JCN7" s="41"/>
      <c r="JCO7" s="41"/>
      <c r="JCP7" s="41"/>
      <c r="JCQ7" s="41"/>
      <c r="JCR7" s="41"/>
      <c r="JCS7" s="41"/>
      <c r="JCT7" s="41"/>
      <c r="JCU7" s="41"/>
      <c r="JCV7" s="41"/>
      <c r="JCW7" s="41"/>
      <c r="JCX7" s="41"/>
      <c r="JCY7" s="41"/>
      <c r="JCZ7" s="41"/>
      <c r="JDA7" s="41"/>
      <c r="JDB7" s="41"/>
      <c r="JDC7" s="41"/>
      <c r="JDD7" s="41"/>
      <c r="JDE7" s="41"/>
      <c r="JDF7" s="41"/>
      <c r="JDG7" s="41"/>
      <c r="JDH7" s="41"/>
      <c r="JDI7" s="41"/>
      <c r="JDJ7" s="41"/>
      <c r="JDK7" s="41"/>
      <c r="JDL7" s="41"/>
      <c r="JDM7" s="41"/>
      <c r="JDN7" s="41"/>
      <c r="JDO7" s="41"/>
      <c r="JDP7" s="41"/>
      <c r="JDQ7" s="41"/>
      <c r="JDR7" s="41"/>
      <c r="JDS7" s="41"/>
      <c r="JDT7" s="41"/>
      <c r="JDU7" s="41"/>
      <c r="JDV7" s="41"/>
      <c r="JDW7" s="41"/>
      <c r="JDX7" s="41"/>
      <c r="JDY7" s="41"/>
      <c r="JDZ7" s="41"/>
      <c r="JEA7" s="41"/>
      <c r="JEB7" s="41"/>
      <c r="JEC7" s="41"/>
      <c r="JED7" s="41"/>
      <c r="JEE7" s="41"/>
      <c r="JEF7" s="41"/>
      <c r="JEG7" s="41"/>
      <c r="JEH7" s="41"/>
      <c r="JEI7" s="41"/>
      <c r="JEJ7" s="41"/>
      <c r="JEK7" s="41"/>
      <c r="JEL7" s="41"/>
      <c r="JEM7" s="41"/>
      <c r="JEN7" s="41"/>
      <c r="JEO7" s="41"/>
      <c r="JEP7" s="41"/>
      <c r="JEQ7" s="41"/>
      <c r="JER7" s="41"/>
      <c r="JES7" s="41"/>
      <c r="JET7" s="41"/>
      <c r="JEU7" s="41"/>
      <c r="JEV7" s="41"/>
      <c r="JEW7" s="41"/>
      <c r="JEX7" s="41"/>
      <c r="JEY7" s="41"/>
      <c r="JEZ7" s="41"/>
      <c r="JFA7" s="41"/>
      <c r="JFB7" s="41"/>
      <c r="JFC7" s="41"/>
      <c r="JFD7" s="41"/>
      <c r="JFE7" s="41"/>
      <c r="JFF7" s="41"/>
      <c r="JFG7" s="41"/>
      <c r="JFH7" s="41"/>
      <c r="JFI7" s="41"/>
      <c r="JFJ7" s="41"/>
      <c r="JFK7" s="41"/>
      <c r="JFL7" s="41"/>
      <c r="JFM7" s="41"/>
      <c r="JFN7" s="41"/>
      <c r="JFO7" s="41"/>
      <c r="JFP7" s="41"/>
      <c r="JFQ7" s="41"/>
      <c r="JFR7" s="41"/>
      <c r="JFS7" s="41"/>
      <c r="JFT7" s="41"/>
      <c r="JFU7" s="41"/>
      <c r="JFV7" s="41"/>
      <c r="JFW7" s="41"/>
      <c r="JFX7" s="41"/>
      <c r="JFY7" s="41"/>
      <c r="JFZ7" s="41"/>
      <c r="JGA7" s="41"/>
      <c r="JGB7" s="41"/>
      <c r="JGC7" s="41"/>
      <c r="JGD7" s="41"/>
      <c r="JGE7" s="41"/>
      <c r="JGF7" s="41"/>
      <c r="JGG7" s="41"/>
      <c r="JGH7" s="41"/>
      <c r="JGI7" s="41"/>
      <c r="JGJ7" s="41"/>
      <c r="JGK7" s="41"/>
      <c r="JGL7" s="41"/>
      <c r="JGM7" s="41"/>
      <c r="JGN7" s="41"/>
      <c r="JGO7" s="41"/>
      <c r="JGP7" s="41"/>
      <c r="JGQ7" s="41"/>
      <c r="JGR7" s="41"/>
      <c r="JGS7" s="41"/>
      <c r="JGT7" s="41"/>
      <c r="JGU7" s="41"/>
      <c r="JGV7" s="41"/>
      <c r="JGW7" s="41"/>
      <c r="JGX7" s="41"/>
      <c r="JGY7" s="41"/>
      <c r="JGZ7" s="41"/>
      <c r="JHA7" s="41"/>
      <c r="JHB7" s="41"/>
      <c r="JHC7" s="41"/>
      <c r="JHD7" s="41"/>
      <c r="JHE7" s="41"/>
      <c r="JHF7" s="41"/>
      <c r="JHG7" s="41"/>
      <c r="JHH7" s="41"/>
      <c r="JHI7" s="41"/>
      <c r="JHJ7" s="41"/>
      <c r="JHK7" s="41"/>
      <c r="JHL7" s="41"/>
      <c r="JHM7" s="41"/>
      <c r="JHN7" s="41"/>
      <c r="JHO7" s="41"/>
      <c r="JHP7" s="41"/>
      <c r="JHQ7" s="41"/>
      <c r="JHR7" s="41"/>
      <c r="JHS7" s="41"/>
      <c r="JHT7" s="41"/>
      <c r="JHU7" s="41"/>
      <c r="JHV7" s="41"/>
      <c r="JHW7" s="41"/>
      <c r="JHX7" s="41"/>
      <c r="JHY7" s="41"/>
      <c r="JHZ7" s="41"/>
      <c r="JIA7" s="41"/>
      <c r="JIB7" s="41"/>
      <c r="JIC7" s="41"/>
      <c r="JID7" s="41"/>
      <c r="JIE7" s="41"/>
      <c r="JIF7" s="41"/>
      <c r="JIG7" s="41"/>
      <c r="JIH7" s="41"/>
      <c r="JII7" s="41"/>
      <c r="JIJ7" s="41"/>
      <c r="JIK7" s="41"/>
      <c r="JIL7" s="41"/>
      <c r="JIM7" s="41"/>
      <c r="JIN7" s="41"/>
      <c r="JIO7" s="41"/>
      <c r="JIP7" s="41"/>
      <c r="JIQ7" s="41"/>
      <c r="JIR7" s="41"/>
      <c r="JIS7" s="41"/>
      <c r="JIT7" s="41"/>
      <c r="JIU7" s="41"/>
      <c r="JIV7" s="41"/>
      <c r="JIW7" s="41"/>
      <c r="JIX7" s="41"/>
      <c r="JIY7" s="41"/>
      <c r="JIZ7" s="41"/>
      <c r="JJA7" s="41"/>
      <c r="JJB7" s="41"/>
      <c r="JJC7" s="41"/>
      <c r="JJD7" s="41"/>
      <c r="JJE7" s="41"/>
      <c r="JJF7" s="41"/>
      <c r="JJG7" s="41"/>
      <c r="JJH7" s="41"/>
      <c r="JJI7" s="41"/>
      <c r="JJJ7" s="41"/>
      <c r="JJK7" s="41"/>
      <c r="JJL7" s="41"/>
      <c r="JJM7" s="41"/>
      <c r="JJN7" s="41"/>
      <c r="JJO7" s="41"/>
      <c r="JJP7" s="41"/>
      <c r="JJQ7" s="41"/>
      <c r="JJR7" s="41"/>
      <c r="JJS7" s="41"/>
      <c r="JJT7" s="41"/>
      <c r="JJU7" s="41"/>
      <c r="JJV7" s="41"/>
      <c r="JJW7" s="41"/>
      <c r="JJX7" s="41"/>
      <c r="JJY7" s="41"/>
      <c r="JJZ7" s="41"/>
      <c r="JKA7" s="41"/>
      <c r="JKB7" s="41"/>
      <c r="JKC7" s="41"/>
      <c r="JKD7" s="41"/>
      <c r="JKE7" s="41"/>
      <c r="JKF7" s="41"/>
      <c r="JKG7" s="41"/>
      <c r="JKH7" s="41"/>
      <c r="JKI7" s="41"/>
      <c r="JKJ7" s="41"/>
      <c r="JKK7" s="41"/>
      <c r="JKL7" s="41"/>
      <c r="JKM7" s="41"/>
      <c r="JKN7" s="41"/>
      <c r="JKO7" s="41"/>
      <c r="JKP7" s="41"/>
      <c r="JKQ7" s="41"/>
      <c r="JKR7" s="41"/>
      <c r="JKS7" s="41"/>
      <c r="JKT7" s="41"/>
      <c r="JKU7" s="41"/>
      <c r="JKV7" s="41"/>
      <c r="JKW7" s="41"/>
      <c r="JKX7" s="41"/>
      <c r="JKY7" s="41"/>
      <c r="JKZ7" s="41"/>
      <c r="JLA7" s="41"/>
      <c r="JLB7" s="41"/>
      <c r="JLC7" s="41"/>
      <c r="JLD7" s="41"/>
      <c r="JLE7" s="41"/>
      <c r="JLF7" s="41"/>
      <c r="JLG7" s="41"/>
      <c r="JLH7" s="41"/>
      <c r="JLI7" s="41"/>
      <c r="JLJ7" s="41"/>
      <c r="JLK7" s="41"/>
      <c r="JLL7" s="41"/>
      <c r="JLM7" s="41"/>
      <c r="JLN7" s="41"/>
      <c r="JLO7" s="41"/>
      <c r="JLP7" s="41"/>
      <c r="JLQ7" s="41"/>
      <c r="JLR7" s="41"/>
      <c r="JLS7" s="41"/>
      <c r="JLT7" s="41"/>
      <c r="JLU7" s="41"/>
      <c r="JLV7" s="41"/>
      <c r="JLW7" s="41"/>
      <c r="JLX7" s="41"/>
      <c r="JLY7" s="41"/>
      <c r="JLZ7" s="41"/>
      <c r="JMA7" s="41"/>
      <c r="JMB7" s="41"/>
      <c r="JMC7" s="41"/>
      <c r="JMD7" s="41"/>
      <c r="JME7" s="41"/>
      <c r="JMF7" s="41"/>
      <c r="JMG7" s="41"/>
      <c r="JMH7" s="41"/>
      <c r="JMI7" s="41"/>
      <c r="JMJ7" s="41"/>
      <c r="JMK7" s="41"/>
      <c r="JML7" s="41"/>
      <c r="JMM7" s="41"/>
      <c r="JMN7" s="41"/>
      <c r="JMO7" s="41"/>
      <c r="JMP7" s="41"/>
      <c r="JMQ7" s="41"/>
      <c r="JMR7" s="41"/>
      <c r="JMS7" s="41"/>
      <c r="JMT7" s="41"/>
      <c r="JMU7" s="41"/>
      <c r="JMV7" s="41"/>
      <c r="JMW7" s="41"/>
      <c r="JMX7" s="41"/>
      <c r="JMY7" s="41"/>
      <c r="JMZ7" s="41"/>
      <c r="JNA7" s="41"/>
      <c r="JNB7" s="41"/>
      <c r="JNC7" s="41"/>
      <c r="JND7" s="41"/>
      <c r="JNE7" s="41"/>
      <c r="JNF7" s="41"/>
      <c r="JNG7" s="41"/>
      <c r="JNH7" s="41"/>
      <c r="JNI7" s="41"/>
      <c r="JNJ7" s="41"/>
      <c r="JNK7" s="41"/>
      <c r="JNL7" s="41"/>
      <c r="JNM7" s="41"/>
      <c r="JNN7" s="41"/>
      <c r="JNO7" s="41"/>
      <c r="JNP7" s="41"/>
      <c r="JNQ7" s="41"/>
      <c r="JNR7" s="41"/>
      <c r="JNS7" s="41"/>
      <c r="JNT7" s="41"/>
      <c r="JNU7" s="41"/>
      <c r="JNV7" s="41"/>
      <c r="JNW7" s="41"/>
      <c r="JNX7" s="41"/>
      <c r="JNY7" s="41"/>
      <c r="JNZ7" s="41"/>
      <c r="JOA7" s="41"/>
      <c r="JOB7" s="41"/>
      <c r="JOC7" s="41"/>
      <c r="JOD7" s="41"/>
      <c r="JOE7" s="41"/>
      <c r="JOF7" s="41"/>
      <c r="JOG7" s="41"/>
      <c r="JOH7" s="41"/>
      <c r="JOI7" s="41"/>
      <c r="JOJ7" s="41"/>
      <c r="JOK7" s="41"/>
      <c r="JOL7" s="41"/>
      <c r="JOM7" s="41"/>
      <c r="JON7" s="41"/>
      <c r="JOO7" s="41"/>
      <c r="JOP7" s="41"/>
      <c r="JOQ7" s="41"/>
      <c r="JOR7" s="41"/>
      <c r="JOS7" s="41"/>
      <c r="JOT7" s="41"/>
      <c r="JOU7" s="41"/>
      <c r="JOV7" s="41"/>
      <c r="JOW7" s="41"/>
      <c r="JOX7" s="41"/>
      <c r="JOY7" s="41"/>
      <c r="JOZ7" s="41"/>
      <c r="JPA7" s="41"/>
      <c r="JPB7" s="41"/>
      <c r="JPC7" s="41"/>
      <c r="JPD7" s="41"/>
      <c r="JPE7" s="41"/>
      <c r="JPF7" s="41"/>
      <c r="JPG7" s="41"/>
      <c r="JPH7" s="41"/>
      <c r="JPI7" s="41"/>
      <c r="JPJ7" s="41"/>
      <c r="JPK7" s="41"/>
      <c r="JPL7" s="41"/>
      <c r="JPM7" s="41"/>
      <c r="JPN7" s="41"/>
      <c r="JPO7" s="41"/>
      <c r="JPP7" s="41"/>
      <c r="JPQ7" s="41"/>
      <c r="JPR7" s="41"/>
      <c r="JPS7" s="41"/>
      <c r="JPT7" s="41"/>
      <c r="JPU7" s="41"/>
      <c r="JPV7" s="41"/>
      <c r="JPW7" s="41"/>
      <c r="JPX7" s="41"/>
      <c r="JPY7" s="41"/>
      <c r="JPZ7" s="41"/>
      <c r="JQA7" s="41"/>
      <c r="JQB7" s="41"/>
      <c r="JQC7" s="41"/>
      <c r="JQD7" s="41"/>
      <c r="JQE7" s="41"/>
      <c r="JQF7" s="41"/>
      <c r="JQG7" s="41"/>
      <c r="JQH7" s="41"/>
      <c r="JQI7" s="41"/>
      <c r="JQJ7" s="41"/>
      <c r="JQK7" s="41"/>
      <c r="JQL7" s="41"/>
      <c r="JQM7" s="41"/>
      <c r="JQN7" s="41"/>
      <c r="JQO7" s="41"/>
      <c r="JQP7" s="41"/>
      <c r="JQQ7" s="41"/>
      <c r="JQR7" s="41"/>
      <c r="JQS7" s="41"/>
      <c r="JQT7" s="41"/>
      <c r="JQU7" s="41"/>
      <c r="JQV7" s="41"/>
      <c r="JQW7" s="41"/>
      <c r="JQX7" s="41"/>
      <c r="JQY7" s="41"/>
      <c r="JQZ7" s="41"/>
      <c r="JRA7" s="41"/>
      <c r="JRB7" s="41"/>
      <c r="JRC7" s="41"/>
      <c r="JRD7" s="41"/>
      <c r="JRE7" s="41"/>
      <c r="JRF7" s="41"/>
      <c r="JRG7" s="41"/>
      <c r="JRH7" s="41"/>
      <c r="JRI7" s="41"/>
      <c r="JRJ7" s="41"/>
      <c r="JRK7" s="41"/>
      <c r="JRL7" s="41"/>
      <c r="JRM7" s="41"/>
      <c r="JRN7" s="41"/>
      <c r="JRO7" s="41"/>
      <c r="JRP7" s="41"/>
      <c r="JRQ7" s="41"/>
      <c r="JRR7" s="41"/>
      <c r="JRS7" s="41"/>
      <c r="JRT7" s="41"/>
      <c r="JRU7" s="41"/>
      <c r="JRV7" s="41"/>
      <c r="JRW7" s="41"/>
      <c r="JRX7" s="41"/>
      <c r="JRY7" s="41"/>
      <c r="JRZ7" s="41"/>
      <c r="JSA7" s="41"/>
      <c r="JSB7" s="41"/>
      <c r="JSC7" s="41"/>
      <c r="JSD7" s="41"/>
      <c r="JSE7" s="41"/>
      <c r="JSF7" s="41"/>
      <c r="JSG7" s="41"/>
      <c r="JSH7" s="41"/>
      <c r="JSI7" s="41"/>
      <c r="JSJ7" s="41"/>
      <c r="JSK7" s="41"/>
      <c r="JSL7" s="41"/>
      <c r="JSM7" s="41"/>
      <c r="JSN7" s="41"/>
      <c r="JSO7" s="41"/>
      <c r="JSP7" s="41"/>
      <c r="JSQ7" s="41"/>
      <c r="JSR7" s="41"/>
      <c r="JSS7" s="41"/>
      <c r="JST7" s="41"/>
      <c r="JSU7" s="41"/>
      <c r="JSV7" s="41"/>
      <c r="JSW7" s="41"/>
      <c r="JSX7" s="41"/>
      <c r="JSY7" s="41"/>
      <c r="JSZ7" s="41"/>
      <c r="JTA7" s="41"/>
      <c r="JTB7" s="41"/>
      <c r="JTC7" s="41"/>
      <c r="JTD7" s="41"/>
      <c r="JTE7" s="41"/>
      <c r="JTF7" s="41"/>
      <c r="JTG7" s="41"/>
      <c r="JTH7" s="41"/>
      <c r="JTI7" s="41"/>
      <c r="JTJ7" s="41"/>
      <c r="JTK7" s="41"/>
      <c r="JTL7" s="41"/>
      <c r="JTM7" s="41"/>
      <c r="JTN7" s="41"/>
      <c r="JTO7" s="41"/>
      <c r="JTP7" s="41"/>
      <c r="JTQ7" s="41"/>
      <c r="JTR7" s="41"/>
      <c r="JTS7" s="41"/>
      <c r="JTT7" s="41"/>
      <c r="JTU7" s="41"/>
      <c r="JTV7" s="41"/>
      <c r="JTW7" s="41"/>
      <c r="JTX7" s="41"/>
      <c r="JTY7" s="41"/>
      <c r="JTZ7" s="41"/>
      <c r="JUA7" s="41"/>
      <c r="JUB7" s="41"/>
      <c r="JUC7" s="41"/>
      <c r="JUD7" s="41"/>
      <c r="JUE7" s="41"/>
      <c r="JUF7" s="41"/>
      <c r="JUG7" s="41"/>
      <c r="JUH7" s="41"/>
      <c r="JUI7" s="41"/>
      <c r="JUJ7" s="41"/>
      <c r="JUK7" s="41"/>
      <c r="JUL7" s="41"/>
      <c r="JUM7" s="41"/>
      <c r="JUN7" s="41"/>
      <c r="JUO7" s="41"/>
      <c r="JUP7" s="41"/>
      <c r="JUQ7" s="41"/>
      <c r="JUR7" s="41"/>
      <c r="JUS7" s="41"/>
      <c r="JUT7" s="41"/>
      <c r="JUU7" s="41"/>
      <c r="JUV7" s="41"/>
      <c r="JUW7" s="41"/>
      <c r="JUX7" s="41"/>
      <c r="JUY7" s="41"/>
      <c r="JUZ7" s="41"/>
      <c r="JVA7" s="41"/>
      <c r="JVB7" s="41"/>
      <c r="JVC7" s="41"/>
      <c r="JVD7" s="41"/>
      <c r="JVE7" s="41"/>
      <c r="JVF7" s="41"/>
      <c r="JVG7" s="41"/>
      <c r="JVH7" s="41"/>
      <c r="JVI7" s="41"/>
      <c r="JVJ7" s="41"/>
      <c r="JVK7" s="41"/>
      <c r="JVL7" s="41"/>
      <c r="JVM7" s="41"/>
      <c r="JVN7" s="41"/>
      <c r="JVO7" s="41"/>
      <c r="JVP7" s="41"/>
      <c r="JVQ7" s="41"/>
      <c r="JVR7" s="41"/>
      <c r="JVS7" s="41"/>
      <c r="JVT7" s="41"/>
      <c r="JVU7" s="41"/>
      <c r="JVV7" s="41"/>
      <c r="JVW7" s="41"/>
      <c r="JVX7" s="41"/>
      <c r="JVY7" s="41"/>
      <c r="JVZ7" s="41"/>
      <c r="JWA7" s="41"/>
      <c r="JWB7" s="41"/>
      <c r="JWC7" s="41"/>
      <c r="JWD7" s="41"/>
      <c r="JWE7" s="41"/>
      <c r="JWF7" s="41"/>
      <c r="JWG7" s="41"/>
      <c r="JWH7" s="41"/>
      <c r="JWI7" s="41"/>
      <c r="JWJ7" s="41"/>
      <c r="JWK7" s="41"/>
      <c r="JWL7" s="41"/>
      <c r="JWM7" s="41"/>
      <c r="JWN7" s="41"/>
      <c r="JWO7" s="41"/>
      <c r="JWP7" s="41"/>
      <c r="JWQ7" s="41"/>
      <c r="JWR7" s="41"/>
      <c r="JWS7" s="41"/>
      <c r="JWT7" s="41"/>
      <c r="JWU7" s="41"/>
      <c r="JWV7" s="41"/>
      <c r="JWW7" s="41"/>
      <c r="JWX7" s="41"/>
      <c r="JWY7" s="41"/>
      <c r="JWZ7" s="41"/>
      <c r="JXA7" s="41"/>
      <c r="JXB7" s="41"/>
      <c r="JXC7" s="41"/>
      <c r="JXD7" s="41"/>
      <c r="JXE7" s="41"/>
      <c r="JXF7" s="41"/>
      <c r="JXG7" s="41"/>
      <c r="JXH7" s="41"/>
      <c r="JXI7" s="41"/>
      <c r="JXJ7" s="41"/>
      <c r="JXK7" s="41"/>
      <c r="JXL7" s="41"/>
      <c r="JXM7" s="41"/>
      <c r="JXN7" s="41"/>
      <c r="JXO7" s="41"/>
      <c r="JXP7" s="41"/>
      <c r="JXQ7" s="41"/>
      <c r="JXR7" s="41"/>
      <c r="JXS7" s="41"/>
      <c r="JXT7" s="41"/>
      <c r="JXU7" s="41"/>
      <c r="JXV7" s="41"/>
      <c r="JXW7" s="41"/>
      <c r="JXX7" s="41"/>
      <c r="JXY7" s="41"/>
      <c r="JXZ7" s="41"/>
      <c r="JYA7" s="41"/>
      <c r="JYB7" s="41"/>
      <c r="JYC7" s="41"/>
      <c r="JYD7" s="41"/>
      <c r="JYE7" s="41"/>
      <c r="JYF7" s="41"/>
      <c r="JYG7" s="41"/>
      <c r="JYH7" s="41"/>
      <c r="JYI7" s="41"/>
      <c r="JYJ7" s="41"/>
      <c r="JYK7" s="41"/>
      <c r="JYL7" s="41"/>
      <c r="JYM7" s="41"/>
      <c r="JYN7" s="41"/>
      <c r="JYO7" s="41"/>
      <c r="JYP7" s="41"/>
      <c r="JYQ7" s="41"/>
      <c r="JYR7" s="41"/>
      <c r="JYS7" s="41"/>
      <c r="JYT7" s="41"/>
      <c r="JYU7" s="41"/>
      <c r="JYV7" s="41"/>
      <c r="JYW7" s="41"/>
      <c r="JYX7" s="41"/>
      <c r="JYY7" s="41"/>
      <c r="JYZ7" s="41"/>
      <c r="JZA7" s="41"/>
      <c r="JZB7" s="41"/>
      <c r="JZC7" s="41"/>
      <c r="JZD7" s="41"/>
      <c r="JZE7" s="41"/>
      <c r="JZF7" s="41"/>
      <c r="JZG7" s="41"/>
      <c r="JZH7" s="41"/>
      <c r="JZI7" s="41"/>
      <c r="JZJ7" s="41"/>
      <c r="JZK7" s="41"/>
      <c r="JZL7" s="41"/>
      <c r="JZM7" s="41"/>
      <c r="JZN7" s="41"/>
      <c r="JZO7" s="41"/>
      <c r="JZP7" s="41"/>
      <c r="JZQ7" s="41"/>
      <c r="JZR7" s="41"/>
      <c r="JZS7" s="41"/>
      <c r="JZT7" s="41"/>
      <c r="JZU7" s="41"/>
      <c r="JZV7" s="41"/>
      <c r="JZW7" s="41"/>
      <c r="JZX7" s="41"/>
      <c r="JZY7" s="41"/>
      <c r="JZZ7" s="41"/>
      <c r="KAA7" s="41"/>
      <c r="KAB7" s="41"/>
      <c r="KAC7" s="41"/>
      <c r="KAD7" s="41"/>
      <c r="KAE7" s="41"/>
      <c r="KAF7" s="41"/>
      <c r="KAG7" s="41"/>
      <c r="KAH7" s="41"/>
      <c r="KAI7" s="41"/>
      <c r="KAJ7" s="41"/>
      <c r="KAK7" s="41"/>
      <c r="KAL7" s="41"/>
      <c r="KAM7" s="41"/>
      <c r="KAN7" s="41"/>
      <c r="KAO7" s="41"/>
      <c r="KAP7" s="41"/>
      <c r="KAQ7" s="41"/>
      <c r="KAR7" s="41"/>
      <c r="KAS7" s="41"/>
      <c r="KAT7" s="41"/>
      <c r="KAU7" s="41"/>
      <c r="KAV7" s="41"/>
      <c r="KAW7" s="41"/>
      <c r="KAX7" s="41"/>
      <c r="KAY7" s="41"/>
      <c r="KAZ7" s="41"/>
      <c r="KBA7" s="41"/>
      <c r="KBB7" s="41"/>
      <c r="KBC7" s="41"/>
      <c r="KBD7" s="41"/>
      <c r="KBE7" s="41"/>
      <c r="KBF7" s="41"/>
      <c r="KBG7" s="41"/>
      <c r="KBH7" s="41"/>
      <c r="KBI7" s="41"/>
      <c r="KBJ7" s="41"/>
      <c r="KBK7" s="41"/>
      <c r="KBL7" s="41"/>
      <c r="KBM7" s="41"/>
      <c r="KBN7" s="41"/>
      <c r="KBO7" s="41"/>
      <c r="KBP7" s="41"/>
      <c r="KBQ7" s="41"/>
      <c r="KBR7" s="41"/>
      <c r="KBS7" s="41"/>
      <c r="KBT7" s="41"/>
      <c r="KBU7" s="41"/>
      <c r="KBV7" s="41"/>
      <c r="KBW7" s="41"/>
      <c r="KBX7" s="41"/>
      <c r="KBY7" s="41"/>
      <c r="KBZ7" s="41"/>
      <c r="KCA7" s="41"/>
      <c r="KCB7" s="41"/>
      <c r="KCC7" s="41"/>
      <c r="KCD7" s="41"/>
      <c r="KCE7" s="41"/>
      <c r="KCF7" s="41"/>
      <c r="KCG7" s="41"/>
      <c r="KCH7" s="41"/>
      <c r="KCI7" s="41"/>
      <c r="KCJ7" s="41"/>
      <c r="KCK7" s="41"/>
      <c r="KCL7" s="41"/>
      <c r="KCM7" s="41"/>
      <c r="KCN7" s="41"/>
      <c r="KCO7" s="41"/>
      <c r="KCP7" s="41"/>
      <c r="KCQ7" s="41"/>
      <c r="KCR7" s="41"/>
      <c r="KCS7" s="41"/>
      <c r="KCT7" s="41"/>
      <c r="KCU7" s="41"/>
      <c r="KCV7" s="41"/>
      <c r="KCW7" s="41"/>
      <c r="KCX7" s="41"/>
      <c r="KCY7" s="41"/>
      <c r="KCZ7" s="41"/>
      <c r="KDA7" s="41"/>
      <c r="KDB7" s="41"/>
      <c r="KDC7" s="41"/>
      <c r="KDD7" s="41"/>
      <c r="KDE7" s="41"/>
      <c r="KDF7" s="41"/>
      <c r="KDG7" s="41"/>
      <c r="KDH7" s="41"/>
      <c r="KDI7" s="41"/>
      <c r="KDJ7" s="41"/>
      <c r="KDK7" s="41"/>
      <c r="KDL7" s="41"/>
      <c r="KDM7" s="41"/>
      <c r="KDN7" s="41"/>
      <c r="KDO7" s="41"/>
      <c r="KDP7" s="41"/>
      <c r="KDQ7" s="41"/>
      <c r="KDR7" s="41"/>
      <c r="KDS7" s="41"/>
      <c r="KDT7" s="41"/>
      <c r="KDU7" s="41"/>
      <c r="KDV7" s="41"/>
      <c r="KDW7" s="41"/>
      <c r="KDX7" s="41"/>
      <c r="KDY7" s="41"/>
      <c r="KDZ7" s="41"/>
      <c r="KEA7" s="41"/>
      <c r="KEB7" s="41"/>
      <c r="KEC7" s="41"/>
      <c r="KED7" s="41"/>
      <c r="KEE7" s="41"/>
      <c r="KEF7" s="41"/>
      <c r="KEG7" s="41"/>
      <c r="KEH7" s="41"/>
      <c r="KEI7" s="41"/>
      <c r="KEJ7" s="41"/>
      <c r="KEK7" s="41"/>
      <c r="KEL7" s="41"/>
      <c r="KEM7" s="41"/>
      <c r="KEN7" s="41"/>
      <c r="KEO7" s="41"/>
      <c r="KEP7" s="41"/>
      <c r="KEQ7" s="41"/>
      <c r="KER7" s="41"/>
      <c r="KES7" s="41"/>
      <c r="KET7" s="41"/>
      <c r="KEU7" s="41"/>
      <c r="KEV7" s="41"/>
      <c r="KEW7" s="41"/>
      <c r="KEX7" s="41"/>
      <c r="KEY7" s="41"/>
      <c r="KEZ7" s="41"/>
      <c r="KFA7" s="41"/>
      <c r="KFB7" s="41"/>
      <c r="KFC7" s="41"/>
      <c r="KFD7" s="41"/>
      <c r="KFE7" s="41"/>
      <c r="KFF7" s="41"/>
      <c r="KFG7" s="41"/>
      <c r="KFH7" s="41"/>
      <c r="KFI7" s="41"/>
      <c r="KFJ7" s="41"/>
      <c r="KFK7" s="41"/>
      <c r="KFL7" s="41"/>
      <c r="KFM7" s="41"/>
      <c r="KFN7" s="41"/>
      <c r="KFO7" s="41"/>
      <c r="KFP7" s="41"/>
      <c r="KFQ7" s="41"/>
      <c r="KFR7" s="41"/>
      <c r="KFS7" s="41"/>
      <c r="KFT7" s="41"/>
      <c r="KFU7" s="41"/>
      <c r="KFV7" s="41"/>
      <c r="KFW7" s="41"/>
      <c r="KFX7" s="41"/>
      <c r="KFY7" s="41"/>
      <c r="KFZ7" s="41"/>
      <c r="KGA7" s="41"/>
      <c r="KGB7" s="41"/>
      <c r="KGC7" s="41"/>
      <c r="KGD7" s="41"/>
      <c r="KGE7" s="41"/>
      <c r="KGF7" s="41"/>
      <c r="KGG7" s="41"/>
      <c r="KGH7" s="41"/>
      <c r="KGI7" s="41"/>
      <c r="KGJ7" s="41"/>
      <c r="KGK7" s="41"/>
      <c r="KGL7" s="41"/>
      <c r="KGM7" s="41"/>
      <c r="KGN7" s="41"/>
      <c r="KGO7" s="41"/>
      <c r="KGP7" s="41"/>
      <c r="KGQ7" s="41"/>
      <c r="KGR7" s="41"/>
      <c r="KGS7" s="41"/>
      <c r="KGT7" s="41"/>
      <c r="KGU7" s="41"/>
      <c r="KGV7" s="41"/>
      <c r="KGW7" s="41"/>
      <c r="KGX7" s="41"/>
      <c r="KGY7" s="41"/>
      <c r="KGZ7" s="41"/>
      <c r="KHA7" s="41"/>
      <c r="KHB7" s="41"/>
      <c r="KHC7" s="41"/>
      <c r="KHD7" s="41"/>
      <c r="KHE7" s="41"/>
      <c r="KHF7" s="41"/>
      <c r="KHG7" s="41"/>
      <c r="KHH7" s="41"/>
      <c r="KHI7" s="41"/>
      <c r="KHJ7" s="41"/>
      <c r="KHK7" s="41"/>
      <c r="KHL7" s="41"/>
      <c r="KHM7" s="41"/>
      <c r="KHN7" s="41"/>
      <c r="KHO7" s="41"/>
      <c r="KHP7" s="41"/>
      <c r="KHQ7" s="41"/>
      <c r="KHR7" s="41"/>
      <c r="KHS7" s="41"/>
      <c r="KHT7" s="41"/>
      <c r="KHU7" s="41"/>
      <c r="KHV7" s="41"/>
      <c r="KHW7" s="41"/>
      <c r="KHX7" s="41"/>
      <c r="KHY7" s="41"/>
      <c r="KHZ7" s="41"/>
      <c r="KIA7" s="41"/>
      <c r="KIB7" s="41"/>
      <c r="KIC7" s="41"/>
      <c r="KID7" s="41"/>
      <c r="KIE7" s="41"/>
      <c r="KIF7" s="41"/>
      <c r="KIG7" s="41"/>
      <c r="KIH7" s="41"/>
      <c r="KII7" s="41"/>
      <c r="KIJ7" s="41"/>
      <c r="KIK7" s="41"/>
      <c r="KIL7" s="41"/>
      <c r="KIM7" s="41"/>
      <c r="KIN7" s="41"/>
      <c r="KIO7" s="41"/>
      <c r="KIP7" s="41"/>
      <c r="KIQ7" s="41"/>
      <c r="KIR7" s="41"/>
      <c r="KIS7" s="41"/>
      <c r="KIT7" s="41"/>
      <c r="KIU7" s="41"/>
      <c r="KIV7" s="41"/>
      <c r="KIW7" s="41"/>
      <c r="KIX7" s="41"/>
      <c r="KIY7" s="41"/>
      <c r="KIZ7" s="41"/>
      <c r="KJA7" s="41"/>
      <c r="KJB7" s="41"/>
      <c r="KJC7" s="41"/>
      <c r="KJD7" s="41"/>
      <c r="KJE7" s="41"/>
      <c r="KJF7" s="41"/>
      <c r="KJG7" s="41"/>
      <c r="KJH7" s="41"/>
      <c r="KJI7" s="41"/>
      <c r="KJJ7" s="41"/>
      <c r="KJK7" s="41"/>
      <c r="KJL7" s="41"/>
      <c r="KJM7" s="41"/>
      <c r="KJN7" s="41"/>
      <c r="KJO7" s="41"/>
      <c r="KJP7" s="41"/>
      <c r="KJQ7" s="41"/>
      <c r="KJR7" s="41"/>
      <c r="KJS7" s="41"/>
      <c r="KJT7" s="41"/>
      <c r="KJU7" s="41"/>
      <c r="KJV7" s="41"/>
      <c r="KJW7" s="41"/>
      <c r="KJX7" s="41"/>
      <c r="KJY7" s="41"/>
      <c r="KJZ7" s="41"/>
      <c r="KKA7" s="41"/>
      <c r="KKB7" s="41"/>
      <c r="KKC7" s="41"/>
      <c r="KKD7" s="41"/>
      <c r="KKE7" s="41"/>
      <c r="KKF7" s="41"/>
      <c r="KKG7" s="41"/>
      <c r="KKH7" s="41"/>
      <c r="KKI7" s="41"/>
      <c r="KKJ7" s="41"/>
      <c r="KKK7" s="41"/>
      <c r="KKL7" s="41"/>
      <c r="KKM7" s="41"/>
      <c r="KKN7" s="41"/>
      <c r="KKO7" s="41"/>
      <c r="KKP7" s="41"/>
      <c r="KKQ7" s="41"/>
      <c r="KKR7" s="41"/>
      <c r="KKS7" s="41"/>
      <c r="KKT7" s="41"/>
      <c r="KKU7" s="41"/>
      <c r="KKV7" s="41"/>
      <c r="KKW7" s="41"/>
      <c r="KKX7" s="41"/>
      <c r="KKY7" s="41"/>
      <c r="KKZ7" s="41"/>
      <c r="KLA7" s="41"/>
      <c r="KLB7" s="41"/>
      <c r="KLC7" s="41"/>
      <c r="KLD7" s="41"/>
      <c r="KLE7" s="41"/>
      <c r="KLF7" s="41"/>
      <c r="KLG7" s="41"/>
      <c r="KLH7" s="41"/>
      <c r="KLI7" s="41"/>
      <c r="KLJ7" s="41"/>
      <c r="KLK7" s="41"/>
      <c r="KLL7" s="41"/>
      <c r="KLM7" s="41"/>
      <c r="KLN7" s="41"/>
      <c r="KLO7" s="41"/>
      <c r="KLP7" s="41"/>
      <c r="KLQ7" s="41"/>
      <c r="KLR7" s="41"/>
      <c r="KLS7" s="41"/>
      <c r="KLT7" s="41"/>
      <c r="KLU7" s="41"/>
      <c r="KLV7" s="41"/>
      <c r="KLW7" s="41"/>
      <c r="KLX7" s="41"/>
      <c r="KLY7" s="41"/>
      <c r="KLZ7" s="41"/>
      <c r="KMA7" s="41"/>
      <c r="KMB7" s="41"/>
      <c r="KMC7" s="41"/>
      <c r="KMD7" s="41"/>
      <c r="KME7" s="41"/>
      <c r="KMF7" s="41"/>
      <c r="KMG7" s="41"/>
      <c r="KMH7" s="41"/>
      <c r="KMI7" s="41"/>
      <c r="KMJ7" s="41"/>
      <c r="KMK7" s="41"/>
      <c r="KML7" s="41"/>
      <c r="KMM7" s="41"/>
      <c r="KMN7" s="41"/>
      <c r="KMO7" s="41"/>
      <c r="KMP7" s="41"/>
      <c r="KMQ7" s="41"/>
      <c r="KMR7" s="41"/>
      <c r="KMS7" s="41"/>
      <c r="KMT7" s="41"/>
      <c r="KMU7" s="41"/>
      <c r="KMV7" s="41"/>
      <c r="KMW7" s="41"/>
      <c r="KMX7" s="41"/>
      <c r="KMY7" s="41"/>
      <c r="KMZ7" s="41"/>
      <c r="KNA7" s="41"/>
      <c r="KNB7" s="41"/>
      <c r="KNC7" s="41"/>
      <c r="KND7" s="41"/>
      <c r="KNE7" s="41"/>
      <c r="KNF7" s="41"/>
      <c r="KNG7" s="41"/>
      <c r="KNH7" s="41"/>
      <c r="KNI7" s="41"/>
      <c r="KNJ7" s="41"/>
      <c r="KNK7" s="41"/>
      <c r="KNL7" s="41"/>
      <c r="KNM7" s="41"/>
      <c r="KNN7" s="41"/>
      <c r="KNO7" s="41"/>
      <c r="KNP7" s="41"/>
      <c r="KNQ7" s="41"/>
      <c r="KNR7" s="41"/>
      <c r="KNS7" s="41"/>
      <c r="KNT7" s="41"/>
      <c r="KNU7" s="41"/>
      <c r="KNV7" s="41"/>
      <c r="KNW7" s="41"/>
      <c r="KNX7" s="41"/>
      <c r="KNY7" s="41"/>
      <c r="KNZ7" s="41"/>
      <c r="KOA7" s="41"/>
      <c r="KOB7" s="41"/>
      <c r="KOC7" s="41"/>
      <c r="KOD7" s="41"/>
      <c r="KOE7" s="41"/>
      <c r="KOF7" s="41"/>
      <c r="KOG7" s="41"/>
      <c r="KOH7" s="41"/>
      <c r="KOI7" s="41"/>
      <c r="KOJ7" s="41"/>
      <c r="KOK7" s="41"/>
      <c r="KOL7" s="41"/>
      <c r="KOM7" s="41"/>
      <c r="KON7" s="41"/>
      <c r="KOO7" s="41"/>
      <c r="KOP7" s="41"/>
      <c r="KOQ7" s="41"/>
      <c r="KOR7" s="41"/>
      <c r="KOS7" s="41"/>
      <c r="KOT7" s="41"/>
      <c r="KOU7" s="41"/>
      <c r="KOV7" s="41"/>
      <c r="KOW7" s="41"/>
      <c r="KOX7" s="41"/>
      <c r="KOY7" s="41"/>
      <c r="KOZ7" s="41"/>
      <c r="KPA7" s="41"/>
      <c r="KPB7" s="41"/>
      <c r="KPC7" s="41"/>
      <c r="KPD7" s="41"/>
      <c r="KPE7" s="41"/>
      <c r="KPF7" s="41"/>
      <c r="KPG7" s="41"/>
      <c r="KPH7" s="41"/>
      <c r="KPI7" s="41"/>
      <c r="KPJ7" s="41"/>
      <c r="KPK7" s="41"/>
      <c r="KPL7" s="41"/>
      <c r="KPM7" s="41"/>
      <c r="KPN7" s="41"/>
      <c r="KPO7" s="41"/>
      <c r="KPP7" s="41"/>
      <c r="KPQ7" s="41"/>
      <c r="KPR7" s="41"/>
      <c r="KPS7" s="41"/>
      <c r="KPT7" s="41"/>
      <c r="KPU7" s="41"/>
      <c r="KPV7" s="41"/>
      <c r="KPW7" s="41"/>
      <c r="KPX7" s="41"/>
      <c r="KPY7" s="41"/>
      <c r="KPZ7" s="41"/>
      <c r="KQA7" s="41"/>
      <c r="KQB7" s="41"/>
      <c r="KQC7" s="41"/>
      <c r="KQD7" s="41"/>
      <c r="KQE7" s="41"/>
      <c r="KQF7" s="41"/>
      <c r="KQG7" s="41"/>
      <c r="KQH7" s="41"/>
      <c r="KQI7" s="41"/>
      <c r="KQJ7" s="41"/>
      <c r="KQK7" s="41"/>
      <c r="KQL7" s="41"/>
      <c r="KQM7" s="41"/>
      <c r="KQN7" s="41"/>
      <c r="KQO7" s="41"/>
      <c r="KQP7" s="41"/>
      <c r="KQQ7" s="41"/>
      <c r="KQR7" s="41"/>
      <c r="KQS7" s="41"/>
      <c r="KQT7" s="41"/>
      <c r="KQU7" s="41"/>
      <c r="KQV7" s="41"/>
      <c r="KQW7" s="41"/>
      <c r="KQX7" s="41"/>
      <c r="KQY7" s="41"/>
      <c r="KQZ7" s="41"/>
      <c r="KRA7" s="41"/>
      <c r="KRB7" s="41"/>
      <c r="KRC7" s="41"/>
      <c r="KRD7" s="41"/>
      <c r="KRE7" s="41"/>
      <c r="KRF7" s="41"/>
      <c r="KRG7" s="41"/>
      <c r="KRH7" s="41"/>
      <c r="KRI7" s="41"/>
      <c r="KRJ7" s="41"/>
      <c r="KRK7" s="41"/>
      <c r="KRL7" s="41"/>
      <c r="KRM7" s="41"/>
      <c r="KRN7" s="41"/>
      <c r="KRO7" s="41"/>
      <c r="KRP7" s="41"/>
      <c r="KRQ7" s="41"/>
      <c r="KRR7" s="41"/>
      <c r="KRS7" s="41"/>
      <c r="KRT7" s="41"/>
      <c r="KRU7" s="41"/>
      <c r="KRV7" s="41"/>
      <c r="KRW7" s="41"/>
      <c r="KRX7" s="41"/>
      <c r="KRY7" s="41"/>
      <c r="KRZ7" s="41"/>
      <c r="KSA7" s="41"/>
      <c r="KSB7" s="41"/>
      <c r="KSC7" s="41"/>
      <c r="KSD7" s="41"/>
      <c r="KSE7" s="41"/>
      <c r="KSF7" s="41"/>
      <c r="KSG7" s="41"/>
      <c r="KSH7" s="41"/>
      <c r="KSI7" s="41"/>
      <c r="KSJ7" s="41"/>
      <c r="KSK7" s="41"/>
      <c r="KSL7" s="41"/>
      <c r="KSM7" s="41"/>
      <c r="KSN7" s="41"/>
      <c r="KSO7" s="41"/>
      <c r="KSP7" s="41"/>
      <c r="KSQ7" s="41"/>
      <c r="KSR7" s="41"/>
      <c r="KSS7" s="41"/>
      <c r="KST7" s="41"/>
      <c r="KSU7" s="41"/>
      <c r="KSV7" s="41"/>
      <c r="KSW7" s="41"/>
      <c r="KSX7" s="41"/>
      <c r="KSY7" s="41"/>
      <c r="KSZ7" s="41"/>
      <c r="KTA7" s="41"/>
      <c r="KTB7" s="41"/>
      <c r="KTC7" s="41"/>
      <c r="KTD7" s="41"/>
      <c r="KTE7" s="41"/>
      <c r="KTF7" s="41"/>
      <c r="KTG7" s="41"/>
      <c r="KTH7" s="41"/>
      <c r="KTI7" s="41"/>
      <c r="KTJ7" s="41"/>
      <c r="KTK7" s="41"/>
      <c r="KTL7" s="41"/>
      <c r="KTM7" s="41"/>
      <c r="KTN7" s="41"/>
      <c r="KTO7" s="41"/>
      <c r="KTP7" s="41"/>
      <c r="KTQ7" s="41"/>
      <c r="KTR7" s="41"/>
      <c r="KTS7" s="41"/>
      <c r="KTT7" s="41"/>
      <c r="KTU7" s="41"/>
      <c r="KTV7" s="41"/>
      <c r="KTW7" s="41"/>
      <c r="KTX7" s="41"/>
      <c r="KTY7" s="41"/>
      <c r="KTZ7" s="41"/>
      <c r="KUA7" s="41"/>
      <c r="KUB7" s="41"/>
      <c r="KUC7" s="41"/>
      <c r="KUD7" s="41"/>
      <c r="KUE7" s="41"/>
      <c r="KUF7" s="41"/>
      <c r="KUG7" s="41"/>
      <c r="KUH7" s="41"/>
      <c r="KUI7" s="41"/>
      <c r="KUJ7" s="41"/>
      <c r="KUK7" s="41"/>
      <c r="KUL7" s="41"/>
      <c r="KUM7" s="41"/>
      <c r="KUN7" s="41"/>
      <c r="KUO7" s="41"/>
      <c r="KUP7" s="41"/>
      <c r="KUQ7" s="41"/>
      <c r="KUR7" s="41"/>
      <c r="KUS7" s="41"/>
      <c r="KUT7" s="41"/>
      <c r="KUU7" s="41"/>
      <c r="KUV7" s="41"/>
      <c r="KUW7" s="41"/>
      <c r="KUX7" s="41"/>
      <c r="KUY7" s="41"/>
      <c r="KUZ7" s="41"/>
      <c r="KVA7" s="41"/>
      <c r="KVB7" s="41"/>
      <c r="KVC7" s="41"/>
      <c r="KVD7" s="41"/>
      <c r="KVE7" s="41"/>
      <c r="KVF7" s="41"/>
      <c r="KVG7" s="41"/>
      <c r="KVH7" s="41"/>
      <c r="KVI7" s="41"/>
      <c r="KVJ7" s="41"/>
      <c r="KVK7" s="41"/>
      <c r="KVL7" s="41"/>
      <c r="KVM7" s="41"/>
      <c r="KVN7" s="41"/>
      <c r="KVO7" s="41"/>
      <c r="KVP7" s="41"/>
      <c r="KVQ7" s="41"/>
      <c r="KVR7" s="41"/>
      <c r="KVS7" s="41"/>
      <c r="KVT7" s="41"/>
      <c r="KVU7" s="41"/>
      <c r="KVV7" s="41"/>
      <c r="KVW7" s="41"/>
      <c r="KVX7" s="41"/>
      <c r="KVY7" s="41"/>
      <c r="KVZ7" s="41"/>
      <c r="KWA7" s="41"/>
      <c r="KWB7" s="41"/>
      <c r="KWC7" s="41"/>
      <c r="KWD7" s="41"/>
      <c r="KWE7" s="41"/>
      <c r="KWF7" s="41"/>
      <c r="KWG7" s="41"/>
      <c r="KWH7" s="41"/>
      <c r="KWI7" s="41"/>
      <c r="KWJ7" s="41"/>
      <c r="KWK7" s="41"/>
      <c r="KWL7" s="41"/>
      <c r="KWM7" s="41"/>
      <c r="KWN7" s="41"/>
      <c r="KWO7" s="41"/>
      <c r="KWP7" s="41"/>
      <c r="KWQ7" s="41"/>
      <c r="KWR7" s="41"/>
      <c r="KWS7" s="41"/>
      <c r="KWT7" s="41"/>
      <c r="KWU7" s="41"/>
      <c r="KWV7" s="41"/>
      <c r="KWW7" s="41"/>
      <c r="KWX7" s="41"/>
      <c r="KWY7" s="41"/>
      <c r="KWZ7" s="41"/>
      <c r="KXA7" s="41"/>
      <c r="KXB7" s="41"/>
      <c r="KXC7" s="41"/>
      <c r="KXD7" s="41"/>
      <c r="KXE7" s="41"/>
      <c r="KXF7" s="41"/>
      <c r="KXG7" s="41"/>
      <c r="KXH7" s="41"/>
      <c r="KXI7" s="41"/>
      <c r="KXJ7" s="41"/>
      <c r="KXK7" s="41"/>
      <c r="KXL7" s="41"/>
      <c r="KXM7" s="41"/>
      <c r="KXN7" s="41"/>
      <c r="KXO7" s="41"/>
      <c r="KXP7" s="41"/>
      <c r="KXQ7" s="41"/>
      <c r="KXR7" s="41"/>
      <c r="KXS7" s="41"/>
      <c r="KXT7" s="41"/>
      <c r="KXU7" s="41"/>
      <c r="KXV7" s="41"/>
      <c r="KXW7" s="41"/>
      <c r="KXX7" s="41"/>
      <c r="KXY7" s="41"/>
      <c r="KXZ7" s="41"/>
      <c r="KYA7" s="41"/>
      <c r="KYB7" s="41"/>
      <c r="KYC7" s="41"/>
      <c r="KYD7" s="41"/>
      <c r="KYE7" s="41"/>
      <c r="KYF7" s="41"/>
      <c r="KYG7" s="41"/>
      <c r="KYH7" s="41"/>
      <c r="KYI7" s="41"/>
      <c r="KYJ7" s="41"/>
      <c r="KYK7" s="41"/>
      <c r="KYL7" s="41"/>
      <c r="KYM7" s="41"/>
      <c r="KYN7" s="41"/>
      <c r="KYO7" s="41"/>
      <c r="KYP7" s="41"/>
      <c r="KYQ7" s="41"/>
      <c r="KYR7" s="41"/>
      <c r="KYS7" s="41"/>
      <c r="KYT7" s="41"/>
      <c r="KYU7" s="41"/>
      <c r="KYV7" s="41"/>
      <c r="KYW7" s="41"/>
      <c r="KYX7" s="41"/>
      <c r="KYY7" s="41"/>
      <c r="KYZ7" s="41"/>
      <c r="KZA7" s="41"/>
      <c r="KZB7" s="41"/>
      <c r="KZC7" s="41"/>
      <c r="KZD7" s="41"/>
      <c r="KZE7" s="41"/>
      <c r="KZF7" s="41"/>
      <c r="KZG7" s="41"/>
      <c r="KZH7" s="41"/>
      <c r="KZI7" s="41"/>
      <c r="KZJ7" s="41"/>
      <c r="KZK7" s="41"/>
      <c r="KZL7" s="41"/>
      <c r="KZM7" s="41"/>
      <c r="KZN7" s="41"/>
      <c r="KZO7" s="41"/>
      <c r="KZP7" s="41"/>
      <c r="KZQ7" s="41"/>
      <c r="KZR7" s="41"/>
      <c r="KZS7" s="41"/>
      <c r="KZT7" s="41"/>
      <c r="KZU7" s="41"/>
      <c r="KZV7" s="41"/>
      <c r="KZW7" s="41"/>
      <c r="KZX7" s="41"/>
      <c r="KZY7" s="41"/>
      <c r="KZZ7" s="41"/>
      <c r="LAA7" s="41"/>
      <c r="LAB7" s="41"/>
      <c r="LAC7" s="41"/>
      <c r="LAD7" s="41"/>
      <c r="LAE7" s="41"/>
      <c r="LAF7" s="41"/>
      <c r="LAG7" s="41"/>
      <c r="LAH7" s="41"/>
      <c r="LAI7" s="41"/>
      <c r="LAJ7" s="41"/>
      <c r="LAK7" s="41"/>
      <c r="LAL7" s="41"/>
      <c r="LAM7" s="41"/>
      <c r="LAN7" s="41"/>
      <c r="LAO7" s="41"/>
      <c r="LAP7" s="41"/>
      <c r="LAQ7" s="41"/>
      <c r="LAR7" s="41"/>
      <c r="LAS7" s="41"/>
      <c r="LAT7" s="41"/>
      <c r="LAU7" s="41"/>
      <c r="LAV7" s="41"/>
      <c r="LAW7" s="41"/>
      <c r="LAX7" s="41"/>
      <c r="LAY7" s="41"/>
      <c r="LAZ7" s="41"/>
      <c r="LBA7" s="41"/>
      <c r="LBB7" s="41"/>
      <c r="LBC7" s="41"/>
      <c r="LBD7" s="41"/>
      <c r="LBE7" s="41"/>
      <c r="LBF7" s="41"/>
      <c r="LBG7" s="41"/>
      <c r="LBH7" s="41"/>
      <c r="LBI7" s="41"/>
      <c r="LBJ7" s="41"/>
      <c r="LBK7" s="41"/>
      <c r="LBL7" s="41"/>
      <c r="LBM7" s="41"/>
      <c r="LBN7" s="41"/>
      <c r="LBO7" s="41"/>
      <c r="LBP7" s="41"/>
      <c r="LBQ7" s="41"/>
      <c r="LBR7" s="41"/>
      <c r="LBS7" s="41"/>
      <c r="LBT7" s="41"/>
      <c r="LBU7" s="41"/>
      <c r="LBV7" s="41"/>
      <c r="LBW7" s="41"/>
      <c r="LBX7" s="41"/>
      <c r="LBY7" s="41"/>
      <c r="LBZ7" s="41"/>
      <c r="LCA7" s="41"/>
      <c r="LCB7" s="41"/>
      <c r="LCC7" s="41"/>
      <c r="LCD7" s="41"/>
      <c r="LCE7" s="41"/>
      <c r="LCF7" s="41"/>
      <c r="LCG7" s="41"/>
      <c r="LCH7" s="41"/>
      <c r="LCI7" s="41"/>
      <c r="LCJ7" s="41"/>
      <c r="LCK7" s="41"/>
      <c r="LCL7" s="41"/>
      <c r="LCM7" s="41"/>
      <c r="LCN7" s="41"/>
      <c r="LCO7" s="41"/>
      <c r="LCP7" s="41"/>
      <c r="LCQ7" s="41"/>
      <c r="LCR7" s="41"/>
      <c r="LCS7" s="41"/>
      <c r="LCT7" s="41"/>
      <c r="LCU7" s="41"/>
      <c r="LCV7" s="41"/>
      <c r="LCW7" s="41"/>
      <c r="LCX7" s="41"/>
      <c r="LCY7" s="41"/>
      <c r="LCZ7" s="41"/>
      <c r="LDA7" s="41"/>
      <c r="LDB7" s="41"/>
      <c r="LDC7" s="41"/>
      <c r="LDD7" s="41"/>
      <c r="LDE7" s="41"/>
      <c r="LDF7" s="41"/>
      <c r="LDG7" s="41"/>
      <c r="LDH7" s="41"/>
      <c r="LDI7" s="41"/>
      <c r="LDJ7" s="41"/>
      <c r="LDK7" s="41"/>
      <c r="LDL7" s="41"/>
      <c r="LDM7" s="41"/>
      <c r="LDN7" s="41"/>
      <c r="LDO7" s="41"/>
      <c r="LDP7" s="41"/>
      <c r="LDQ7" s="41"/>
      <c r="LDR7" s="41"/>
      <c r="LDS7" s="41"/>
      <c r="LDT7" s="41"/>
      <c r="LDU7" s="41"/>
      <c r="LDV7" s="41"/>
      <c r="LDW7" s="41"/>
      <c r="LDX7" s="41"/>
      <c r="LDY7" s="41"/>
      <c r="LDZ7" s="41"/>
      <c r="LEA7" s="41"/>
      <c r="LEB7" s="41"/>
      <c r="LEC7" s="41"/>
      <c r="LED7" s="41"/>
      <c r="LEE7" s="41"/>
      <c r="LEF7" s="41"/>
      <c r="LEG7" s="41"/>
      <c r="LEH7" s="41"/>
      <c r="LEI7" s="41"/>
      <c r="LEJ7" s="41"/>
      <c r="LEK7" s="41"/>
      <c r="LEL7" s="41"/>
      <c r="LEM7" s="41"/>
      <c r="LEN7" s="41"/>
      <c r="LEO7" s="41"/>
      <c r="LEP7" s="41"/>
      <c r="LEQ7" s="41"/>
      <c r="LER7" s="41"/>
      <c r="LES7" s="41"/>
      <c r="LET7" s="41"/>
      <c r="LEU7" s="41"/>
      <c r="LEV7" s="41"/>
      <c r="LEW7" s="41"/>
      <c r="LEX7" s="41"/>
      <c r="LEY7" s="41"/>
      <c r="LEZ7" s="41"/>
      <c r="LFA7" s="41"/>
      <c r="LFB7" s="41"/>
      <c r="LFC7" s="41"/>
      <c r="LFD7" s="41"/>
      <c r="LFE7" s="41"/>
      <c r="LFF7" s="41"/>
      <c r="LFG7" s="41"/>
      <c r="LFH7" s="41"/>
      <c r="LFI7" s="41"/>
      <c r="LFJ7" s="41"/>
      <c r="LFK7" s="41"/>
      <c r="LFL7" s="41"/>
      <c r="LFM7" s="41"/>
      <c r="LFN7" s="41"/>
      <c r="LFO7" s="41"/>
      <c r="LFP7" s="41"/>
      <c r="LFQ7" s="41"/>
      <c r="LFR7" s="41"/>
      <c r="LFS7" s="41"/>
      <c r="LFT7" s="41"/>
      <c r="LFU7" s="41"/>
      <c r="LFV7" s="41"/>
      <c r="LFW7" s="41"/>
      <c r="LFX7" s="41"/>
      <c r="LFY7" s="41"/>
      <c r="LFZ7" s="41"/>
      <c r="LGA7" s="41"/>
      <c r="LGB7" s="41"/>
      <c r="LGC7" s="41"/>
      <c r="LGD7" s="41"/>
      <c r="LGE7" s="41"/>
      <c r="LGF7" s="41"/>
      <c r="LGG7" s="41"/>
      <c r="LGH7" s="41"/>
      <c r="LGI7" s="41"/>
      <c r="LGJ7" s="41"/>
      <c r="LGK7" s="41"/>
      <c r="LGL7" s="41"/>
      <c r="LGM7" s="41"/>
      <c r="LGN7" s="41"/>
      <c r="LGO7" s="41"/>
      <c r="LGP7" s="41"/>
      <c r="LGQ7" s="41"/>
      <c r="LGR7" s="41"/>
      <c r="LGS7" s="41"/>
      <c r="LGT7" s="41"/>
      <c r="LGU7" s="41"/>
      <c r="LGV7" s="41"/>
      <c r="LGW7" s="41"/>
      <c r="LGX7" s="41"/>
      <c r="LGY7" s="41"/>
      <c r="LGZ7" s="41"/>
      <c r="LHA7" s="41"/>
      <c r="LHB7" s="41"/>
      <c r="LHC7" s="41"/>
      <c r="LHD7" s="41"/>
      <c r="LHE7" s="41"/>
      <c r="LHF7" s="41"/>
      <c r="LHG7" s="41"/>
      <c r="LHH7" s="41"/>
      <c r="LHI7" s="41"/>
      <c r="LHJ7" s="41"/>
      <c r="LHK7" s="41"/>
      <c r="LHL7" s="41"/>
      <c r="LHM7" s="41"/>
      <c r="LHN7" s="41"/>
      <c r="LHO7" s="41"/>
      <c r="LHP7" s="41"/>
      <c r="LHQ7" s="41"/>
      <c r="LHR7" s="41"/>
      <c r="LHS7" s="41"/>
      <c r="LHT7" s="41"/>
      <c r="LHU7" s="41"/>
      <c r="LHV7" s="41"/>
      <c r="LHW7" s="41"/>
      <c r="LHX7" s="41"/>
      <c r="LHY7" s="41"/>
      <c r="LHZ7" s="41"/>
      <c r="LIA7" s="41"/>
      <c r="LIB7" s="41"/>
      <c r="LIC7" s="41"/>
      <c r="LID7" s="41"/>
      <c r="LIE7" s="41"/>
      <c r="LIF7" s="41"/>
      <c r="LIG7" s="41"/>
      <c r="LIH7" s="41"/>
      <c r="LII7" s="41"/>
      <c r="LIJ7" s="41"/>
      <c r="LIK7" s="41"/>
      <c r="LIL7" s="41"/>
      <c r="LIM7" s="41"/>
      <c r="LIN7" s="41"/>
      <c r="LIO7" s="41"/>
      <c r="LIP7" s="41"/>
      <c r="LIQ7" s="41"/>
      <c r="LIR7" s="41"/>
      <c r="LIS7" s="41"/>
      <c r="LIT7" s="41"/>
      <c r="LIU7" s="41"/>
      <c r="LIV7" s="41"/>
      <c r="LIW7" s="41"/>
      <c r="LIX7" s="41"/>
      <c r="LIY7" s="41"/>
      <c r="LIZ7" s="41"/>
      <c r="LJA7" s="41"/>
      <c r="LJB7" s="41"/>
      <c r="LJC7" s="41"/>
      <c r="LJD7" s="41"/>
      <c r="LJE7" s="41"/>
      <c r="LJF7" s="41"/>
      <c r="LJG7" s="41"/>
      <c r="LJH7" s="41"/>
      <c r="LJI7" s="41"/>
      <c r="LJJ7" s="41"/>
      <c r="LJK7" s="41"/>
      <c r="LJL7" s="41"/>
      <c r="LJM7" s="41"/>
      <c r="LJN7" s="41"/>
      <c r="LJO7" s="41"/>
      <c r="LJP7" s="41"/>
      <c r="LJQ7" s="41"/>
      <c r="LJR7" s="41"/>
      <c r="LJS7" s="41"/>
      <c r="LJT7" s="41"/>
      <c r="LJU7" s="41"/>
      <c r="LJV7" s="41"/>
      <c r="LJW7" s="41"/>
      <c r="LJX7" s="41"/>
      <c r="LJY7" s="41"/>
      <c r="LJZ7" s="41"/>
      <c r="LKA7" s="41"/>
      <c r="LKB7" s="41"/>
      <c r="LKC7" s="41"/>
      <c r="LKD7" s="41"/>
      <c r="LKE7" s="41"/>
      <c r="LKF7" s="41"/>
      <c r="LKG7" s="41"/>
      <c r="LKH7" s="41"/>
      <c r="LKI7" s="41"/>
      <c r="LKJ7" s="41"/>
      <c r="LKK7" s="41"/>
      <c r="LKL7" s="41"/>
      <c r="LKM7" s="41"/>
      <c r="LKN7" s="41"/>
      <c r="LKO7" s="41"/>
      <c r="LKP7" s="41"/>
      <c r="LKQ7" s="41"/>
      <c r="LKR7" s="41"/>
      <c r="LKS7" s="41"/>
      <c r="LKT7" s="41"/>
      <c r="LKU7" s="41"/>
      <c r="LKV7" s="41"/>
      <c r="LKW7" s="41"/>
      <c r="LKX7" s="41"/>
      <c r="LKY7" s="41"/>
      <c r="LKZ7" s="41"/>
      <c r="LLA7" s="41"/>
      <c r="LLB7" s="41"/>
      <c r="LLC7" s="41"/>
      <c r="LLD7" s="41"/>
      <c r="LLE7" s="41"/>
      <c r="LLF7" s="41"/>
      <c r="LLG7" s="41"/>
      <c r="LLH7" s="41"/>
      <c r="LLI7" s="41"/>
      <c r="LLJ7" s="41"/>
      <c r="LLK7" s="41"/>
      <c r="LLL7" s="41"/>
      <c r="LLM7" s="41"/>
      <c r="LLN7" s="41"/>
      <c r="LLO7" s="41"/>
      <c r="LLP7" s="41"/>
      <c r="LLQ7" s="41"/>
      <c r="LLR7" s="41"/>
      <c r="LLS7" s="41"/>
      <c r="LLT7" s="41"/>
      <c r="LLU7" s="41"/>
      <c r="LLV7" s="41"/>
      <c r="LLW7" s="41"/>
      <c r="LLX7" s="41"/>
      <c r="LLY7" s="41"/>
      <c r="LLZ7" s="41"/>
      <c r="LMA7" s="41"/>
      <c r="LMB7" s="41"/>
      <c r="LMC7" s="41"/>
      <c r="LMD7" s="41"/>
      <c r="LME7" s="41"/>
      <c r="LMF7" s="41"/>
      <c r="LMG7" s="41"/>
      <c r="LMH7" s="41"/>
      <c r="LMI7" s="41"/>
      <c r="LMJ7" s="41"/>
      <c r="LMK7" s="41"/>
      <c r="LML7" s="41"/>
      <c r="LMM7" s="41"/>
      <c r="LMN7" s="41"/>
      <c r="LMO7" s="41"/>
      <c r="LMP7" s="41"/>
      <c r="LMQ7" s="41"/>
      <c r="LMR7" s="41"/>
      <c r="LMS7" s="41"/>
      <c r="LMT7" s="41"/>
      <c r="LMU7" s="41"/>
      <c r="LMV7" s="41"/>
      <c r="LMW7" s="41"/>
      <c r="LMX7" s="41"/>
      <c r="LMY7" s="41"/>
      <c r="LMZ7" s="41"/>
      <c r="LNA7" s="41"/>
      <c r="LNB7" s="41"/>
      <c r="LNC7" s="41"/>
      <c r="LND7" s="41"/>
      <c r="LNE7" s="41"/>
      <c r="LNF7" s="41"/>
      <c r="LNG7" s="41"/>
      <c r="LNH7" s="41"/>
      <c r="LNI7" s="41"/>
      <c r="LNJ7" s="41"/>
      <c r="LNK7" s="41"/>
      <c r="LNL7" s="41"/>
      <c r="LNM7" s="41"/>
      <c r="LNN7" s="41"/>
      <c r="LNO7" s="41"/>
      <c r="LNP7" s="41"/>
      <c r="LNQ7" s="41"/>
      <c r="LNR7" s="41"/>
      <c r="LNS7" s="41"/>
      <c r="LNT7" s="41"/>
      <c r="LNU7" s="41"/>
      <c r="LNV7" s="41"/>
      <c r="LNW7" s="41"/>
      <c r="LNX7" s="41"/>
      <c r="LNY7" s="41"/>
      <c r="LNZ7" s="41"/>
      <c r="LOA7" s="41"/>
      <c r="LOB7" s="41"/>
      <c r="LOC7" s="41"/>
      <c r="LOD7" s="41"/>
      <c r="LOE7" s="41"/>
      <c r="LOF7" s="41"/>
      <c r="LOG7" s="41"/>
      <c r="LOH7" s="41"/>
      <c r="LOI7" s="41"/>
      <c r="LOJ7" s="41"/>
      <c r="LOK7" s="41"/>
      <c r="LOL7" s="41"/>
      <c r="LOM7" s="41"/>
      <c r="LON7" s="41"/>
      <c r="LOO7" s="41"/>
      <c r="LOP7" s="41"/>
      <c r="LOQ7" s="41"/>
      <c r="LOR7" s="41"/>
      <c r="LOS7" s="41"/>
      <c r="LOT7" s="41"/>
      <c r="LOU7" s="41"/>
      <c r="LOV7" s="41"/>
      <c r="LOW7" s="41"/>
      <c r="LOX7" s="41"/>
      <c r="LOY7" s="41"/>
      <c r="LOZ7" s="41"/>
      <c r="LPA7" s="41"/>
      <c r="LPB7" s="41"/>
      <c r="LPC7" s="41"/>
      <c r="LPD7" s="41"/>
      <c r="LPE7" s="41"/>
      <c r="LPF7" s="41"/>
      <c r="LPG7" s="41"/>
      <c r="LPH7" s="41"/>
      <c r="LPI7" s="41"/>
      <c r="LPJ7" s="41"/>
      <c r="LPK7" s="41"/>
      <c r="LPL7" s="41"/>
      <c r="LPM7" s="41"/>
      <c r="LPN7" s="41"/>
      <c r="LPO7" s="41"/>
      <c r="LPP7" s="41"/>
      <c r="LPQ7" s="41"/>
      <c r="LPR7" s="41"/>
      <c r="LPS7" s="41"/>
      <c r="LPT7" s="41"/>
      <c r="LPU7" s="41"/>
      <c r="LPV7" s="41"/>
      <c r="LPW7" s="41"/>
      <c r="LPX7" s="41"/>
      <c r="LPY7" s="41"/>
      <c r="LPZ7" s="41"/>
      <c r="LQA7" s="41"/>
      <c r="LQB7" s="41"/>
      <c r="LQC7" s="41"/>
      <c r="LQD7" s="41"/>
      <c r="LQE7" s="41"/>
      <c r="LQF7" s="41"/>
      <c r="LQG7" s="41"/>
      <c r="LQH7" s="41"/>
      <c r="LQI7" s="41"/>
      <c r="LQJ7" s="41"/>
      <c r="LQK7" s="41"/>
      <c r="LQL7" s="41"/>
      <c r="LQM7" s="41"/>
      <c r="LQN7" s="41"/>
      <c r="LQO7" s="41"/>
      <c r="LQP7" s="41"/>
      <c r="LQQ7" s="41"/>
      <c r="LQR7" s="41"/>
      <c r="LQS7" s="41"/>
      <c r="LQT7" s="41"/>
      <c r="LQU7" s="41"/>
      <c r="LQV7" s="41"/>
      <c r="LQW7" s="41"/>
      <c r="LQX7" s="41"/>
      <c r="LQY7" s="41"/>
      <c r="LQZ7" s="41"/>
      <c r="LRA7" s="41"/>
      <c r="LRB7" s="41"/>
      <c r="LRC7" s="41"/>
      <c r="LRD7" s="41"/>
      <c r="LRE7" s="41"/>
      <c r="LRF7" s="41"/>
      <c r="LRG7" s="41"/>
      <c r="LRH7" s="41"/>
      <c r="LRI7" s="41"/>
      <c r="LRJ7" s="41"/>
      <c r="LRK7" s="41"/>
      <c r="LRL7" s="41"/>
      <c r="LRM7" s="41"/>
      <c r="LRN7" s="41"/>
      <c r="LRO7" s="41"/>
      <c r="LRP7" s="41"/>
      <c r="LRQ7" s="41"/>
      <c r="LRR7" s="41"/>
      <c r="LRS7" s="41"/>
      <c r="LRT7" s="41"/>
      <c r="LRU7" s="41"/>
      <c r="LRV7" s="41"/>
      <c r="LRW7" s="41"/>
      <c r="LRX7" s="41"/>
      <c r="LRY7" s="41"/>
      <c r="LRZ7" s="41"/>
      <c r="LSA7" s="41"/>
      <c r="LSB7" s="41"/>
      <c r="LSC7" s="41"/>
      <c r="LSD7" s="41"/>
      <c r="LSE7" s="41"/>
      <c r="LSF7" s="41"/>
      <c r="LSG7" s="41"/>
      <c r="LSH7" s="41"/>
      <c r="LSI7" s="41"/>
      <c r="LSJ7" s="41"/>
      <c r="LSK7" s="41"/>
      <c r="LSL7" s="41"/>
      <c r="LSM7" s="41"/>
      <c r="LSN7" s="41"/>
      <c r="LSO7" s="41"/>
      <c r="LSP7" s="41"/>
      <c r="LSQ7" s="41"/>
      <c r="LSR7" s="41"/>
      <c r="LSS7" s="41"/>
      <c r="LST7" s="41"/>
      <c r="LSU7" s="41"/>
      <c r="LSV7" s="41"/>
      <c r="LSW7" s="41"/>
      <c r="LSX7" s="41"/>
      <c r="LSY7" s="41"/>
      <c r="LSZ7" s="41"/>
      <c r="LTA7" s="41"/>
      <c r="LTB7" s="41"/>
      <c r="LTC7" s="41"/>
      <c r="LTD7" s="41"/>
      <c r="LTE7" s="41"/>
      <c r="LTF7" s="41"/>
      <c r="LTG7" s="41"/>
      <c r="LTH7" s="41"/>
      <c r="LTI7" s="41"/>
      <c r="LTJ7" s="41"/>
      <c r="LTK7" s="41"/>
      <c r="LTL7" s="41"/>
      <c r="LTM7" s="41"/>
      <c r="LTN7" s="41"/>
      <c r="LTO7" s="41"/>
      <c r="LTP7" s="41"/>
      <c r="LTQ7" s="41"/>
      <c r="LTR7" s="41"/>
      <c r="LTS7" s="41"/>
      <c r="LTT7" s="41"/>
      <c r="LTU7" s="41"/>
      <c r="LTV7" s="41"/>
      <c r="LTW7" s="41"/>
      <c r="LTX7" s="41"/>
      <c r="LTY7" s="41"/>
      <c r="LTZ7" s="41"/>
      <c r="LUA7" s="41"/>
      <c r="LUB7" s="41"/>
      <c r="LUC7" s="41"/>
      <c r="LUD7" s="41"/>
      <c r="LUE7" s="41"/>
      <c r="LUF7" s="41"/>
      <c r="LUG7" s="41"/>
      <c r="LUH7" s="41"/>
      <c r="LUI7" s="41"/>
      <c r="LUJ7" s="41"/>
      <c r="LUK7" s="41"/>
      <c r="LUL7" s="41"/>
      <c r="LUM7" s="41"/>
      <c r="LUN7" s="41"/>
      <c r="LUO7" s="41"/>
      <c r="LUP7" s="41"/>
      <c r="LUQ7" s="41"/>
      <c r="LUR7" s="41"/>
      <c r="LUS7" s="41"/>
      <c r="LUT7" s="41"/>
      <c r="LUU7" s="41"/>
      <c r="LUV7" s="41"/>
      <c r="LUW7" s="41"/>
      <c r="LUX7" s="41"/>
      <c r="LUY7" s="41"/>
      <c r="LUZ7" s="41"/>
      <c r="LVA7" s="41"/>
      <c r="LVB7" s="41"/>
      <c r="LVC7" s="41"/>
      <c r="LVD7" s="41"/>
      <c r="LVE7" s="41"/>
      <c r="LVF7" s="41"/>
      <c r="LVG7" s="41"/>
      <c r="LVH7" s="41"/>
      <c r="LVI7" s="41"/>
      <c r="LVJ7" s="41"/>
      <c r="LVK7" s="41"/>
      <c r="LVL7" s="41"/>
      <c r="LVM7" s="41"/>
      <c r="LVN7" s="41"/>
      <c r="LVO7" s="41"/>
      <c r="LVP7" s="41"/>
      <c r="LVQ7" s="41"/>
      <c r="LVR7" s="41"/>
      <c r="LVS7" s="41"/>
      <c r="LVT7" s="41"/>
      <c r="LVU7" s="41"/>
      <c r="LVV7" s="41"/>
      <c r="LVW7" s="41"/>
      <c r="LVX7" s="41"/>
      <c r="LVY7" s="41"/>
      <c r="LVZ7" s="41"/>
      <c r="LWA7" s="41"/>
      <c r="LWB7" s="41"/>
      <c r="LWC7" s="41"/>
      <c r="LWD7" s="41"/>
      <c r="LWE7" s="41"/>
      <c r="LWF7" s="41"/>
      <c r="LWG7" s="41"/>
      <c r="LWH7" s="41"/>
      <c r="LWI7" s="41"/>
      <c r="LWJ7" s="41"/>
      <c r="LWK7" s="41"/>
      <c r="LWL7" s="41"/>
      <c r="LWM7" s="41"/>
      <c r="LWN7" s="41"/>
      <c r="LWO7" s="41"/>
      <c r="LWP7" s="41"/>
      <c r="LWQ7" s="41"/>
      <c r="LWR7" s="41"/>
      <c r="LWS7" s="41"/>
      <c r="LWT7" s="41"/>
      <c r="LWU7" s="41"/>
      <c r="LWV7" s="41"/>
      <c r="LWW7" s="41"/>
      <c r="LWX7" s="41"/>
      <c r="LWY7" s="41"/>
      <c r="LWZ7" s="41"/>
      <c r="LXA7" s="41"/>
      <c r="LXB7" s="41"/>
      <c r="LXC7" s="41"/>
      <c r="LXD7" s="41"/>
      <c r="LXE7" s="41"/>
      <c r="LXF7" s="41"/>
      <c r="LXG7" s="41"/>
      <c r="LXH7" s="41"/>
      <c r="LXI7" s="41"/>
      <c r="LXJ7" s="41"/>
      <c r="LXK7" s="41"/>
      <c r="LXL7" s="41"/>
      <c r="LXM7" s="41"/>
      <c r="LXN7" s="41"/>
      <c r="LXO7" s="41"/>
      <c r="LXP7" s="41"/>
      <c r="LXQ7" s="41"/>
      <c r="LXR7" s="41"/>
      <c r="LXS7" s="41"/>
      <c r="LXT7" s="41"/>
      <c r="LXU7" s="41"/>
      <c r="LXV7" s="41"/>
      <c r="LXW7" s="41"/>
      <c r="LXX7" s="41"/>
      <c r="LXY7" s="41"/>
      <c r="LXZ7" s="41"/>
      <c r="LYA7" s="41"/>
      <c r="LYB7" s="41"/>
      <c r="LYC7" s="41"/>
      <c r="LYD7" s="41"/>
      <c r="LYE7" s="41"/>
      <c r="LYF7" s="41"/>
      <c r="LYG7" s="41"/>
      <c r="LYH7" s="41"/>
      <c r="LYI7" s="41"/>
      <c r="LYJ7" s="41"/>
      <c r="LYK7" s="41"/>
      <c r="LYL7" s="41"/>
      <c r="LYM7" s="41"/>
      <c r="LYN7" s="41"/>
      <c r="LYO7" s="41"/>
      <c r="LYP7" s="41"/>
      <c r="LYQ7" s="41"/>
      <c r="LYR7" s="41"/>
      <c r="LYS7" s="41"/>
      <c r="LYT7" s="41"/>
      <c r="LYU7" s="41"/>
      <c r="LYV7" s="41"/>
      <c r="LYW7" s="41"/>
      <c r="LYX7" s="41"/>
      <c r="LYY7" s="41"/>
      <c r="LYZ7" s="41"/>
      <c r="LZA7" s="41"/>
      <c r="LZB7" s="41"/>
      <c r="LZC7" s="41"/>
      <c r="LZD7" s="41"/>
      <c r="LZE7" s="41"/>
      <c r="LZF7" s="41"/>
      <c r="LZG7" s="41"/>
      <c r="LZH7" s="41"/>
      <c r="LZI7" s="41"/>
      <c r="LZJ7" s="41"/>
      <c r="LZK7" s="41"/>
      <c r="LZL7" s="41"/>
      <c r="LZM7" s="41"/>
      <c r="LZN7" s="41"/>
      <c r="LZO7" s="41"/>
      <c r="LZP7" s="41"/>
      <c r="LZQ7" s="41"/>
      <c r="LZR7" s="41"/>
      <c r="LZS7" s="41"/>
      <c r="LZT7" s="41"/>
      <c r="LZU7" s="41"/>
      <c r="LZV7" s="41"/>
      <c r="LZW7" s="41"/>
      <c r="LZX7" s="41"/>
      <c r="LZY7" s="41"/>
      <c r="LZZ7" s="41"/>
      <c r="MAA7" s="41"/>
      <c r="MAB7" s="41"/>
      <c r="MAC7" s="41"/>
      <c r="MAD7" s="41"/>
      <c r="MAE7" s="41"/>
      <c r="MAF7" s="41"/>
      <c r="MAG7" s="41"/>
      <c r="MAH7" s="41"/>
      <c r="MAI7" s="41"/>
      <c r="MAJ7" s="41"/>
      <c r="MAK7" s="41"/>
      <c r="MAL7" s="41"/>
      <c r="MAM7" s="41"/>
      <c r="MAN7" s="41"/>
      <c r="MAO7" s="41"/>
      <c r="MAP7" s="41"/>
      <c r="MAQ7" s="41"/>
      <c r="MAR7" s="41"/>
      <c r="MAS7" s="41"/>
      <c r="MAT7" s="41"/>
      <c r="MAU7" s="41"/>
      <c r="MAV7" s="41"/>
      <c r="MAW7" s="41"/>
      <c r="MAX7" s="41"/>
      <c r="MAY7" s="41"/>
      <c r="MAZ7" s="41"/>
      <c r="MBA7" s="41"/>
      <c r="MBB7" s="41"/>
      <c r="MBC7" s="41"/>
      <c r="MBD7" s="41"/>
      <c r="MBE7" s="41"/>
      <c r="MBF7" s="41"/>
      <c r="MBG7" s="41"/>
      <c r="MBH7" s="41"/>
      <c r="MBI7" s="41"/>
      <c r="MBJ7" s="41"/>
      <c r="MBK7" s="41"/>
      <c r="MBL7" s="41"/>
      <c r="MBM7" s="41"/>
      <c r="MBN7" s="41"/>
      <c r="MBO7" s="41"/>
      <c r="MBP7" s="41"/>
      <c r="MBQ7" s="41"/>
      <c r="MBR7" s="41"/>
      <c r="MBS7" s="41"/>
      <c r="MBT7" s="41"/>
      <c r="MBU7" s="41"/>
      <c r="MBV7" s="41"/>
      <c r="MBW7" s="41"/>
      <c r="MBX7" s="41"/>
      <c r="MBY7" s="41"/>
      <c r="MBZ7" s="41"/>
      <c r="MCA7" s="41"/>
      <c r="MCB7" s="41"/>
      <c r="MCC7" s="41"/>
      <c r="MCD7" s="41"/>
      <c r="MCE7" s="41"/>
      <c r="MCF7" s="41"/>
      <c r="MCG7" s="41"/>
      <c r="MCH7" s="41"/>
      <c r="MCI7" s="41"/>
      <c r="MCJ7" s="41"/>
      <c r="MCK7" s="41"/>
      <c r="MCL7" s="41"/>
      <c r="MCM7" s="41"/>
      <c r="MCN7" s="41"/>
      <c r="MCO7" s="41"/>
      <c r="MCP7" s="41"/>
      <c r="MCQ7" s="41"/>
      <c r="MCR7" s="41"/>
      <c r="MCS7" s="41"/>
      <c r="MCT7" s="41"/>
      <c r="MCU7" s="41"/>
      <c r="MCV7" s="41"/>
      <c r="MCW7" s="41"/>
      <c r="MCX7" s="41"/>
      <c r="MCY7" s="41"/>
      <c r="MCZ7" s="41"/>
      <c r="MDA7" s="41"/>
      <c r="MDB7" s="41"/>
      <c r="MDC7" s="41"/>
      <c r="MDD7" s="41"/>
      <c r="MDE7" s="41"/>
      <c r="MDF7" s="41"/>
      <c r="MDG7" s="41"/>
      <c r="MDH7" s="41"/>
      <c r="MDI7" s="41"/>
      <c r="MDJ7" s="41"/>
      <c r="MDK7" s="41"/>
      <c r="MDL7" s="41"/>
      <c r="MDM7" s="41"/>
      <c r="MDN7" s="41"/>
      <c r="MDO7" s="41"/>
      <c r="MDP7" s="41"/>
      <c r="MDQ7" s="41"/>
      <c r="MDR7" s="41"/>
      <c r="MDS7" s="41"/>
      <c r="MDT7" s="41"/>
      <c r="MDU7" s="41"/>
      <c r="MDV7" s="41"/>
      <c r="MDW7" s="41"/>
      <c r="MDX7" s="41"/>
      <c r="MDY7" s="41"/>
      <c r="MDZ7" s="41"/>
      <c r="MEA7" s="41"/>
      <c r="MEB7" s="41"/>
      <c r="MEC7" s="41"/>
      <c r="MED7" s="41"/>
      <c r="MEE7" s="41"/>
      <c r="MEF7" s="41"/>
      <c r="MEG7" s="41"/>
      <c r="MEH7" s="41"/>
      <c r="MEI7" s="41"/>
      <c r="MEJ7" s="41"/>
      <c r="MEK7" s="41"/>
      <c r="MEL7" s="41"/>
      <c r="MEM7" s="41"/>
      <c r="MEN7" s="41"/>
      <c r="MEO7" s="41"/>
      <c r="MEP7" s="41"/>
      <c r="MEQ7" s="41"/>
      <c r="MER7" s="41"/>
      <c r="MES7" s="41"/>
      <c r="MET7" s="41"/>
      <c r="MEU7" s="41"/>
      <c r="MEV7" s="41"/>
      <c r="MEW7" s="41"/>
      <c r="MEX7" s="41"/>
      <c r="MEY7" s="41"/>
      <c r="MEZ7" s="41"/>
      <c r="MFA7" s="41"/>
      <c r="MFB7" s="41"/>
      <c r="MFC7" s="41"/>
      <c r="MFD7" s="41"/>
      <c r="MFE7" s="41"/>
      <c r="MFF7" s="41"/>
      <c r="MFG7" s="41"/>
      <c r="MFH7" s="41"/>
      <c r="MFI7" s="41"/>
      <c r="MFJ7" s="41"/>
      <c r="MFK7" s="41"/>
      <c r="MFL7" s="41"/>
      <c r="MFM7" s="41"/>
      <c r="MFN7" s="41"/>
      <c r="MFO7" s="41"/>
      <c r="MFP7" s="41"/>
      <c r="MFQ7" s="41"/>
      <c r="MFR7" s="41"/>
      <c r="MFS7" s="41"/>
      <c r="MFT7" s="41"/>
      <c r="MFU7" s="41"/>
      <c r="MFV7" s="41"/>
      <c r="MFW7" s="41"/>
      <c r="MFX7" s="41"/>
      <c r="MFY7" s="41"/>
      <c r="MFZ7" s="41"/>
      <c r="MGA7" s="41"/>
      <c r="MGB7" s="41"/>
      <c r="MGC7" s="41"/>
      <c r="MGD7" s="41"/>
      <c r="MGE7" s="41"/>
      <c r="MGF7" s="41"/>
      <c r="MGG7" s="41"/>
      <c r="MGH7" s="41"/>
      <c r="MGI7" s="41"/>
      <c r="MGJ7" s="41"/>
      <c r="MGK7" s="41"/>
      <c r="MGL7" s="41"/>
      <c r="MGM7" s="41"/>
      <c r="MGN7" s="41"/>
      <c r="MGO7" s="41"/>
      <c r="MGP7" s="41"/>
      <c r="MGQ7" s="41"/>
      <c r="MGR7" s="41"/>
      <c r="MGS7" s="41"/>
      <c r="MGT7" s="41"/>
      <c r="MGU7" s="41"/>
      <c r="MGV7" s="41"/>
      <c r="MGW7" s="41"/>
      <c r="MGX7" s="41"/>
      <c r="MGY7" s="41"/>
      <c r="MGZ7" s="41"/>
      <c r="MHA7" s="41"/>
      <c r="MHB7" s="41"/>
      <c r="MHC7" s="41"/>
      <c r="MHD7" s="41"/>
      <c r="MHE7" s="41"/>
      <c r="MHF7" s="41"/>
      <c r="MHG7" s="41"/>
      <c r="MHH7" s="41"/>
      <c r="MHI7" s="41"/>
      <c r="MHJ7" s="41"/>
      <c r="MHK7" s="41"/>
      <c r="MHL7" s="41"/>
      <c r="MHM7" s="41"/>
      <c r="MHN7" s="41"/>
      <c r="MHO7" s="41"/>
      <c r="MHP7" s="41"/>
      <c r="MHQ7" s="41"/>
      <c r="MHR7" s="41"/>
      <c r="MHS7" s="41"/>
      <c r="MHT7" s="41"/>
      <c r="MHU7" s="41"/>
      <c r="MHV7" s="41"/>
      <c r="MHW7" s="41"/>
      <c r="MHX7" s="41"/>
      <c r="MHY7" s="41"/>
      <c r="MHZ7" s="41"/>
      <c r="MIA7" s="41"/>
      <c r="MIB7" s="41"/>
      <c r="MIC7" s="41"/>
      <c r="MID7" s="41"/>
      <c r="MIE7" s="41"/>
      <c r="MIF7" s="41"/>
      <c r="MIG7" s="41"/>
      <c r="MIH7" s="41"/>
      <c r="MII7" s="41"/>
      <c r="MIJ7" s="41"/>
      <c r="MIK7" s="41"/>
      <c r="MIL7" s="41"/>
      <c r="MIM7" s="41"/>
      <c r="MIN7" s="41"/>
      <c r="MIO7" s="41"/>
      <c r="MIP7" s="41"/>
      <c r="MIQ7" s="41"/>
      <c r="MIR7" s="41"/>
      <c r="MIS7" s="41"/>
      <c r="MIT7" s="41"/>
      <c r="MIU7" s="41"/>
      <c r="MIV7" s="41"/>
      <c r="MIW7" s="41"/>
      <c r="MIX7" s="41"/>
      <c r="MIY7" s="41"/>
      <c r="MIZ7" s="41"/>
      <c r="MJA7" s="41"/>
      <c r="MJB7" s="41"/>
      <c r="MJC7" s="41"/>
      <c r="MJD7" s="41"/>
      <c r="MJE7" s="41"/>
      <c r="MJF7" s="41"/>
      <c r="MJG7" s="41"/>
      <c r="MJH7" s="41"/>
      <c r="MJI7" s="41"/>
      <c r="MJJ7" s="41"/>
      <c r="MJK7" s="41"/>
      <c r="MJL7" s="41"/>
      <c r="MJM7" s="41"/>
      <c r="MJN7" s="41"/>
      <c r="MJO7" s="41"/>
      <c r="MJP7" s="41"/>
      <c r="MJQ7" s="41"/>
      <c r="MJR7" s="41"/>
      <c r="MJS7" s="41"/>
      <c r="MJT7" s="41"/>
      <c r="MJU7" s="41"/>
      <c r="MJV7" s="41"/>
      <c r="MJW7" s="41"/>
      <c r="MJX7" s="41"/>
      <c r="MJY7" s="41"/>
      <c r="MJZ7" s="41"/>
      <c r="MKA7" s="41"/>
      <c r="MKB7" s="41"/>
      <c r="MKC7" s="41"/>
      <c r="MKD7" s="41"/>
      <c r="MKE7" s="41"/>
      <c r="MKF7" s="41"/>
      <c r="MKG7" s="41"/>
      <c r="MKH7" s="41"/>
      <c r="MKI7" s="41"/>
      <c r="MKJ7" s="41"/>
      <c r="MKK7" s="41"/>
      <c r="MKL7" s="41"/>
      <c r="MKM7" s="41"/>
      <c r="MKN7" s="41"/>
      <c r="MKO7" s="41"/>
      <c r="MKP7" s="41"/>
      <c r="MKQ7" s="41"/>
      <c r="MKR7" s="41"/>
      <c r="MKS7" s="41"/>
      <c r="MKT7" s="41"/>
      <c r="MKU7" s="41"/>
      <c r="MKV7" s="41"/>
      <c r="MKW7" s="41"/>
      <c r="MKX7" s="41"/>
      <c r="MKY7" s="41"/>
      <c r="MKZ7" s="41"/>
      <c r="MLA7" s="41"/>
      <c r="MLB7" s="41"/>
      <c r="MLC7" s="41"/>
      <c r="MLD7" s="41"/>
      <c r="MLE7" s="41"/>
      <c r="MLF7" s="41"/>
      <c r="MLG7" s="41"/>
      <c r="MLH7" s="41"/>
      <c r="MLI7" s="41"/>
      <c r="MLJ7" s="41"/>
      <c r="MLK7" s="41"/>
      <c r="MLL7" s="41"/>
      <c r="MLM7" s="41"/>
      <c r="MLN7" s="41"/>
      <c r="MLO7" s="41"/>
      <c r="MLP7" s="41"/>
      <c r="MLQ7" s="41"/>
      <c r="MLR7" s="41"/>
      <c r="MLS7" s="41"/>
      <c r="MLT7" s="41"/>
      <c r="MLU7" s="41"/>
      <c r="MLV7" s="41"/>
      <c r="MLW7" s="41"/>
      <c r="MLX7" s="41"/>
      <c r="MLY7" s="41"/>
      <c r="MLZ7" s="41"/>
      <c r="MMA7" s="41"/>
      <c r="MMB7" s="41"/>
      <c r="MMC7" s="41"/>
      <c r="MMD7" s="41"/>
      <c r="MME7" s="41"/>
      <c r="MMF7" s="41"/>
      <c r="MMG7" s="41"/>
      <c r="MMH7" s="41"/>
      <c r="MMI7" s="41"/>
      <c r="MMJ7" s="41"/>
      <c r="MMK7" s="41"/>
      <c r="MML7" s="41"/>
      <c r="MMM7" s="41"/>
      <c r="MMN7" s="41"/>
      <c r="MMO7" s="41"/>
      <c r="MMP7" s="41"/>
      <c r="MMQ7" s="41"/>
      <c r="MMR7" s="41"/>
      <c r="MMS7" s="41"/>
      <c r="MMT7" s="41"/>
      <c r="MMU7" s="41"/>
      <c r="MMV7" s="41"/>
      <c r="MMW7" s="41"/>
      <c r="MMX7" s="41"/>
      <c r="MMY7" s="41"/>
      <c r="MMZ7" s="41"/>
      <c r="MNA7" s="41"/>
      <c r="MNB7" s="41"/>
      <c r="MNC7" s="41"/>
      <c r="MND7" s="41"/>
      <c r="MNE7" s="41"/>
      <c r="MNF7" s="41"/>
      <c r="MNG7" s="41"/>
      <c r="MNH7" s="41"/>
      <c r="MNI7" s="41"/>
      <c r="MNJ7" s="41"/>
      <c r="MNK7" s="41"/>
      <c r="MNL7" s="41"/>
      <c r="MNM7" s="41"/>
      <c r="MNN7" s="41"/>
      <c r="MNO7" s="41"/>
      <c r="MNP7" s="41"/>
      <c r="MNQ7" s="41"/>
      <c r="MNR7" s="41"/>
      <c r="MNS7" s="41"/>
      <c r="MNT7" s="41"/>
      <c r="MNU7" s="41"/>
      <c r="MNV7" s="41"/>
      <c r="MNW7" s="41"/>
      <c r="MNX7" s="41"/>
      <c r="MNY7" s="41"/>
      <c r="MNZ7" s="41"/>
      <c r="MOA7" s="41"/>
      <c r="MOB7" s="41"/>
      <c r="MOC7" s="41"/>
      <c r="MOD7" s="41"/>
      <c r="MOE7" s="41"/>
      <c r="MOF7" s="41"/>
      <c r="MOG7" s="41"/>
      <c r="MOH7" s="41"/>
      <c r="MOI7" s="41"/>
      <c r="MOJ7" s="41"/>
      <c r="MOK7" s="41"/>
      <c r="MOL7" s="41"/>
      <c r="MOM7" s="41"/>
      <c r="MON7" s="41"/>
      <c r="MOO7" s="41"/>
      <c r="MOP7" s="41"/>
      <c r="MOQ7" s="41"/>
      <c r="MOR7" s="41"/>
      <c r="MOS7" s="41"/>
      <c r="MOT7" s="41"/>
      <c r="MOU7" s="41"/>
      <c r="MOV7" s="41"/>
      <c r="MOW7" s="41"/>
      <c r="MOX7" s="41"/>
      <c r="MOY7" s="41"/>
      <c r="MOZ7" s="41"/>
      <c r="MPA7" s="41"/>
      <c r="MPB7" s="41"/>
      <c r="MPC7" s="41"/>
      <c r="MPD7" s="41"/>
      <c r="MPE7" s="41"/>
      <c r="MPF7" s="41"/>
      <c r="MPG7" s="41"/>
      <c r="MPH7" s="41"/>
      <c r="MPI7" s="41"/>
      <c r="MPJ7" s="41"/>
      <c r="MPK7" s="41"/>
      <c r="MPL7" s="41"/>
      <c r="MPM7" s="41"/>
      <c r="MPN7" s="41"/>
      <c r="MPO7" s="41"/>
      <c r="MPP7" s="41"/>
      <c r="MPQ7" s="41"/>
      <c r="MPR7" s="41"/>
      <c r="MPS7" s="41"/>
      <c r="MPT7" s="41"/>
      <c r="MPU7" s="41"/>
      <c r="MPV7" s="41"/>
      <c r="MPW7" s="41"/>
      <c r="MPX7" s="41"/>
      <c r="MPY7" s="41"/>
      <c r="MPZ7" s="41"/>
      <c r="MQA7" s="41"/>
      <c r="MQB7" s="41"/>
      <c r="MQC7" s="41"/>
      <c r="MQD7" s="41"/>
      <c r="MQE7" s="41"/>
      <c r="MQF7" s="41"/>
      <c r="MQG7" s="41"/>
      <c r="MQH7" s="41"/>
      <c r="MQI7" s="41"/>
      <c r="MQJ7" s="41"/>
      <c r="MQK7" s="41"/>
      <c r="MQL7" s="41"/>
      <c r="MQM7" s="41"/>
      <c r="MQN7" s="41"/>
      <c r="MQO7" s="41"/>
      <c r="MQP7" s="41"/>
      <c r="MQQ7" s="41"/>
      <c r="MQR7" s="41"/>
      <c r="MQS7" s="41"/>
      <c r="MQT7" s="41"/>
      <c r="MQU7" s="41"/>
      <c r="MQV7" s="41"/>
      <c r="MQW7" s="41"/>
      <c r="MQX7" s="41"/>
      <c r="MQY7" s="41"/>
      <c r="MQZ7" s="41"/>
      <c r="MRA7" s="41"/>
      <c r="MRB7" s="41"/>
      <c r="MRC7" s="41"/>
      <c r="MRD7" s="41"/>
      <c r="MRE7" s="41"/>
      <c r="MRF7" s="41"/>
      <c r="MRG7" s="41"/>
      <c r="MRH7" s="41"/>
      <c r="MRI7" s="41"/>
      <c r="MRJ7" s="41"/>
      <c r="MRK7" s="41"/>
      <c r="MRL7" s="41"/>
      <c r="MRM7" s="41"/>
      <c r="MRN7" s="41"/>
      <c r="MRO7" s="41"/>
      <c r="MRP7" s="41"/>
      <c r="MRQ7" s="41"/>
      <c r="MRR7" s="41"/>
      <c r="MRS7" s="41"/>
      <c r="MRT7" s="41"/>
      <c r="MRU7" s="41"/>
      <c r="MRV7" s="41"/>
      <c r="MRW7" s="41"/>
      <c r="MRX7" s="41"/>
      <c r="MRY7" s="41"/>
      <c r="MRZ7" s="41"/>
      <c r="MSA7" s="41"/>
      <c r="MSB7" s="41"/>
      <c r="MSC7" s="41"/>
      <c r="MSD7" s="41"/>
      <c r="MSE7" s="41"/>
      <c r="MSF7" s="41"/>
      <c r="MSG7" s="41"/>
      <c r="MSH7" s="41"/>
      <c r="MSI7" s="41"/>
      <c r="MSJ7" s="41"/>
      <c r="MSK7" s="41"/>
      <c r="MSL7" s="41"/>
      <c r="MSM7" s="41"/>
      <c r="MSN7" s="41"/>
      <c r="MSO7" s="41"/>
      <c r="MSP7" s="41"/>
      <c r="MSQ7" s="41"/>
      <c r="MSR7" s="41"/>
      <c r="MSS7" s="41"/>
      <c r="MST7" s="41"/>
      <c r="MSU7" s="41"/>
      <c r="MSV7" s="41"/>
      <c r="MSW7" s="41"/>
      <c r="MSX7" s="41"/>
      <c r="MSY7" s="41"/>
      <c r="MSZ7" s="41"/>
      <c r="MTA7" s="41"/>
      <c r="MTB7" s="41"/>
      <c r="MTC7" s="41"/>
      <c r="MTD7" s="41"/>
      <c r="MTE7" s="41"/>
      <c r="MTF7" s="41"/>
      <c r="MTG7" s="41"/>
      <c r="MTH7" s="41"/>
      <c r="MTI7" s="41"/>
      <c r="MTJ7" s="41"/>
      <c r="MTK7" s="41"/>
      <c r="MTL7" s="41"/>
      <c r="MTM7" s="41"/>
      <c r="MTN7" s="41"/>
      <c r="MTO7" s="41"/>
      <c r="MTP7" s="41"/>
      <c r="MTQ7" s="41"/>
      <c r="MTR7" s="41"/>
      <c r="MTS7" s="41"/>
      <c r="MTT7" s="41"/>
      <c r="MTU7" s="41"/>
      <c r="MTV7" s="41"/>
      <c r="MTW7" s="41"/>
      <c r="MTX7" s="41"/>
      <c r="MTY7" s="41"/>
      <c r="MTZ7" s="41"/>
      <c r="MUA7" s="41"/>
      <c r="MUB7" s="41"/>
      <c r="MUC7" s="41"/>
      <c r="MUD7" s="41"/>
      <c r="MUE7" s="41"/>
      <c r="MUF7" s="41"/>
      <c r="MUG7" s="41"/>
      <c r="MUH7" s="41"/>
      <c r="MUI7" s="41"/>
      <c r="MUJ7" s="41"/>
      <c r="MUK7" s="41"/>
      <c r="MUL7" s="41"/>
      <c r="MUM7" s="41"/>
      <c r="MUN7" s="41"/>
      <c r="MUO7" s="41"/>
      <c r="MUP7" s="41"/>
      <c r="MUQ7" s="41"/>
      <c r="MUR7" s="41"/>
      <c r="MUS7" s="41"/>
      <c r="MUT7" s="41"/>
      <c r="MUU7" s="41"/>
      <c r="MUV7" s="41"/>
      <c r="MUW7" s="41"/>
      <c r="MUX7" s="41"/>
      <c r="MUY7" s="41"/>
      <c r="MUZ7" s="41"/>
      <c r="MVA7" s="41"/>
      <c r="MVB7" s="41"/>
      <c r="MVC7" s="41"/>
      <c r="MVD7" s="41"/>
      <c r="MVE7" s="41"/>
      <c r="MVF7" s="41"/>
      <c r="MVG7" s="41"/>
      <c r="MVH7" s="41"/>
      <c r="MVI7" s="41"/>
      <c r="MVJ7" s="41"/>
      <c r="MVK7" s="41"/>
      <c r="MVL7" s="41"/>
      <c r="MVM7" s="41"/>
      <c r="MVN7" s="41"/>
      <c r="MVO7" s="41"/>
      <c r="MVP7" s="41"/>
      <c r="MVQ7" s="41"/>
      <c r="MVR7" s="41"/>
      <c r="MVS7" s="41"/>
      <c r="MVT7" s="41"/>
      <c r="MVU7" s="41"/>
      <c r="MVV7" s="41"/>
      <c r="MVW7" s="41"/>
      <c r="MVX7" s="41"/>
      <c r="MVY7" s="41"/>
      <c r="MVZ7" s="41"/>
      <c r="MWA7" s="41"/>
      <c r="MWB7" s="41"/>
      <c r="MWC7" s="41"/>
      <c r="MWD7" s="41"/>
      <c r="MWE7" s="41"/>
      <c r="MWF7" s="41"/>
      <c r="MWG7" s="41"/>
      <c r="MWH7" s="41"/>
      <c r="MWI7" s="41"/>
      <c r="MWJ7" s="41"/>
      <c r="MWK7" s="41"/>
      <c r="MWL7" s="41"/>
      <c r="MWM7" s="41"/>
      <c r="MWN7" s="41"/>
      <c r="MWO7" s="41"/>
      <c r="MWP7" s="41"/>
      <c r="MWQ7" s="41"/>
      <c r="MWR7" s="41"/>
      <c r="MWS7" s="41"/>
      <c r="MWT7" s="41"/>
      <c r="MWU7" s="41"/>
      <c r="MWV7" s="41"/>
      <c r="MWW7" s="41"/>
      <c r="MWX7" s="41"/>
      <c r="MWY7" s="41"/>
      <c r="MWZ7" s="41"/>
      <c r="MXA7" s="41"/>
      <c r="MXB7" s="41"/>
      <c r="MXC7" s="41"/>
      <c r="MXD7" s="41"/>
      <c r="MXE7" s="41"/>
      <c r="MXF7" s="41"/>
      <c r="MXG7" s="41"/>
      <c r="MXH7" s="41"/>
      <c r="MXI7" s="41"/>
      <c r="MXJ7" s="41"/>
      <c r="MXK7" s="41"/>
      <c r="MXL7" s="41"/>
      <c r="MXM7" s="41"/>
      <c r="MXN7" s="41"/>
      <c r="MXO7" s="41"/>
      <c r="MXP7" s="41"/>
      <c r="MXQ7" s="41"/>
      <c r="MXR7" s="41"/>
      <c r="MXS7" s="41"/>
      <c r="MXT7" s="41"/>
      <c r="MXU7" s="41"/>
      <c r="MXV7" s="41"/>
      <c r="MXW7" s="41"/>
      <c r="MXX7" s="41"/>
      <c r="MXY7" s="41"/>
      <c r="MXZ7" s="41"/>
      <c r="MYA7" s="41"/>
      <c r="MYB7" s="41"/>
      <c r="MYC7" s="41"/>
      <c r="MYD7" s="41"/>
      <c r="MYE7" s="41"/>
      <c r="MYF7" s="41"/>
      <c r="MYG7" s="41"/>
      <c r="MYH7" s="41"/>
      <c r="MYI7" s="41"/>
      <c r="MYJ7" s="41"/>
      <c r="MYK7" s="41"/>
      <c r="MYL7" s="41"/>
      <c r="MYM7" s="41"/>
      <c r="MYN7" s="41"/>
      <c r="MYO7" s="41"/>
      <c r="MYP7" s="41"/>
      <c r="MYQ7" s="41"/>
      <c r="MYR7" s="41"/>
      <c r="MYS7" s="41"/>
      <c r="MYT7" s="41"/>
      <c r="MYU7" s="41"/>
      <c r="MYV7" s="41"/>
      <c r="MYW7" s="41"/>
      <c r="MYX7" s="41"/>
      <c r="MYY7" s="41"/>
      <c r="MYZ7" s="41"/>
      <c r="MZA7" s="41"/>
      <c r="MZB7" s="41"/>
      <c r="MZC7" s="41"/>
      <c r="MZD7" s="41"/>
      <c r="MZE7" s="41"/>
      <c r="MZF7" s="41"/>
      <c r="MZG7" s="41"/>
      <c r="MZH7" s="41"/>
      <c r="MZI7" s="41"/>
      <c r="MZJ7" s="41"/>
      <c r="MZK7" s="41"/>
      <c r="MZL7" s="41"/>
      <c r="MZM7" s="41"/>
      <c r="MZN7" s="41"/>
      <c r="MZO7" s="41"/>
      <c r="MZP7" s="41"/>
      <c r="MZQ7" s="41"/>
      <c r="MZR7" s="41"/>
      <c r="MZS7" s="41"/>
      <c r="MZT7" s="41"/>
      <c r="MZU7" s="41"/>
      <c r="MZV7" s="41"/>
      <c r="MZW7" s="41"/>
      <c r="MZX7" s="41"/>
      <c r="MZY7" s="41"/>
      <c r="MZZ7" s="41"/>
      <c r="NAA7" s="41"/>
      <c r="NAB7" s="41"/>
      <c r="NAC7" s="41"/>
      <c r="NAD7" s="41"/>
      <c r="NAE7" s="41"/>
      <c r="NAF7" s="41"/>
      <c r="NAG7" s="41"/>
      <c r="NAH7" s="41"/>
      <c r="NAI7" s="41"/>
      <c r="NAJ7" s="41"/>
      <c r="NAK7" s="41"/>
      <c r="NAL7" s="41"/>
      <c r="NAM7" s="41"/>
      <c r="NAN7" s="41"/>
      <c r="NAO7" s="41"/>
      <c r="NAP7" s="41"/>
      <c r="NAQ7" s="41"/>
      <c r="NAR7" s="41"/>
      <c r="NAS7" s="41"/>
      <c r="NAT7" s="41"/>
      <c r="NAU7" s="41"/>
      <c r="NAV7" s="41"/>
      <c r="NAW7" s="41"/>
      <c r="NAX7" s="41"/>
      <c r="NAY7" s="41"/>
      <c r="NAZ7" s="41"/>
      <c r="NBA7" s="41"/>
      <c r="NBB7" s="41"/>
      <c r="NBC7" s="41"/>
      <c r="NBD7" s="41"/>
      <c r="NBE7" s="41"/>
      <c r="NBF7" s="41"/>
      <c r="NBG7" s="41"/>
      <c r="NBH7" s="41"/>
      <c r="NBI7" s="41"/>
      <c r="NBJ7" s="41"/>
      <c r="NBK7" s="41"/>
      <c r="NBL7" s="41"/>
      <c r="NBM7" s="41"/>
      <c r="NBN7" s="41"/>
      <c r="NBO7" s="41"/>
      <c r="NBP7" s="41"/>
      <c r="NBQ7" s="41"/>
      <c r="NBR7" s="41"/>
      <c r="NBS7" s="41"/>
      <c r="NBT7" s="41"/>
      <c r="NBU7" s="41"/>
      <c r="NBV7" s="41"/>
      <c r="NBW7" s="41"/>
      <c r="NBX7" s="41"/>
      <c r="NBY7" s="41"/>
      <c r="NBZ7" s="41"/>
      <c r="NCA7" s="41"/>
      <c r="NCB7" s="41"/>
      <c r="NCC7" s="41"/>
      <c r="NCD7" s="41"/>
      <c r="NCE7" s="41"/>
      <c r="NCF7" s="41"/>
      <c r="NCG7" s="41"/>
      <c r="NCH7" s="41"/>
      <c r="NCI7" s="41"/>
      <c r="NCJ7" s="41"/>
      <c r="NCK7" s="41"/>
      <c r="NCL7" s="41"/>
      <c r="NCM7" s="41"/>
      <c r="NCN7" s="41"/>
      <c r="NCO7" s="41"/>
      <c r="NCP7" s="41"/>
      <c r="NCQ7" s="41"/>
      <c r="NCR7" s="41"/>
      <c r="NCS7" s="41"/>
      <c r="NCT7" s="41"/>
      <c r="NCU7" s="41"/>
      <c r="NCV7" s="41"/>
      <c r="NCW7" s="41"/>
      <c r="NCX7" s="41"/>
      <c r="NCY7" s="41"/>
      <c r="NCZ7" s="41"/>
      <c r="NDA7" s="41"/>
      <c r="NDB7" s="41"/>
      <c r="NDC7" s="41"/>
      <c r="NDD7" s="41"/>
      <c r="NDE7" s="41"/>
      <c r="NDF7" s="41"/>
      <c r="NDG7" s="41"/>
      <c r="NDH7" s="41"/>
      <c r="NDI7" s="41"/>
      <c r="NDJ7" s="41"/>
      <c r="NDK7" s="41"/>
      <c r="NDL7" s="41"/>
      <c r="NDM7" s="41"/>
      <c r="NDN7" s="41"/>
      <c r="NDO7" s="41"/>
      <c r="NDP7" s="41"/>
      <c r="NDQ7" s="41"/>
      <c r="NDR7" s="41"/>
      <c r="NDS7" s="41"/>
      <c r="NDT7" s="41"/>
      <c r="NDU7" s="41"/>
      <c r="NDV7" s="41"/>
      <c r="NDW7" s="41"/>
      <c r="NDX7" s="41"/>
      <c r="NDY7" s="41"/>
      <c r="NDZ7" s="41"/>
      <c r="NEA7" s="41"/>
      <c r="NEB7" s="41"/>
      <c r="NEC7" s="41"/>
      <c r="NED7" s="41"/>
      <c r="NEE7" s="41"/>
      <c r="NEF7" s="41"/>
      <c r="NEG7" s="41"/>
      <c r="NEH7" s="41"/>
      <c r="NEI7" s="41"/>
      <c r="NEJ7" s="41"/>
      <c r="NEK7" s="41"/>
      <c r="NEL7" s="41"/>
      <c r="NEM7" s="41"/>
      <c r="NEN7" s="41"/>
      <c r="NEO7" s="41"/>
      <c r="NEP7" s="41"/>
      <c r="NEQ7" s="41"/>
      <c r="NER7" s="41"/>
      <c r="NES7" s="41"/>
      <c r="NET7" s="41"/>
      <c r="NEU7" s="41"/>
      <c r="NEV7" s="41"/>
      <c r="NEW7" s="41"/>
      <c r="NEX7" s="41"/>
      <c r="NEY7" s="41"/>
      <c r="NEZ7" s="41"/>
      <c r="NFA7" s="41"/>
      <c r="NFB7" s="41"/>
      <c r="NFC7" s="41"/>
      <c r="NFD7" s="41"/>
      <c r="NFE7" s="41"/>
      <c r="NFF7" s="41"/>
      <c r="NFG7" s="41"/>
      <c r="NFH7" s="41"/>
      <c r="NFI7" s="41"/>
      <c r="NFJ7" s="41"/>
      <c r="NFK7" s="41"/>
      <c r="NFL7" s="41"/>
      <c r="NFM7" s="41"/>
      <c r="NFN7" s="41"/>
      <c r="NFO7" s="41"/>
      <c r="NFP7" s="41"/>
      <c r="NFQ7" s="41"/>
      <c r="NFR7" s="41"/>
      <c r="NFS7" s="41"/>
      <c r="NFT7" s="41"/>
      <c r="NFU7" s="41"/>
      <c r="NFV7" s="41"/>
      <c r="NFW7" s="41"/>
      <c r="NFX7" s="41"/>
      <c r="NFY7" s="41"/>
      <c r="NFZ7" s="41"/>
      <c r="NGA7" s="41"/>
      <c r="NGB7" s="41"/>
      <c r="NGC7" s="41"/>
      <c r="NGD7" s="41"/>
      <c r="NGE7" s="41"/>
      <c r="NGF7" s="41"/>
      <c r="NGG7" s="41"/>
      <c r="NGH7" s="41"/>
      <c r="NGI7" s="41"/>
      <c r="NGJ7" s="41"/>
      <c r="NGK7" s="41"/>
      <c r="NGL7" s="41"/>
      <c r="NGM7" s="41"/>
      <c r="NGN7" s="41"/>
      <c r="NGO7" s="41"/>
      <c r="NGP7" s="41"/>
      <c r="NGQ7" s="41"/>
      <c r="NGR7" s="41"/>
      <c r="NGS7" s="41"/>
      <c r="NGT7" s="41"/>
      <c r="NGU7" s="41"/>
      <c r="NGV7" s="41"/>
      <c r="NGW7" s="41"/>
      <c r="NGX7" s="41"/>
      <c r="NGY7" s="41"/>
      <c r="NGZ7" s="41"/>
      <c r="NHA7" s="41"/>
      <c r="NHB7" s="41"/>
      <c r="NHC7" s="41"/>
      <c r="NHD7" s="41"/>
      <c r="NHE7" s="41"/>
      <c r="NHF7" s="41"/>
      <c r="NHG7" s="41"/>
      <c r="NHH7" s="41"/>
      <c r="NHI7" s="41"/>
      <c r="NHJ7" s="41"/>
      <c r="NHK7" s="41"/>
      <c r="NHL7" s="41"/>
      <c r="NHM7" s="41"/>
      <c r="NHN7" s="41"/>
      <c r="NHO7" s="41"/>
      <c r="NHP7" s="41"/>
      <c r="NHQ7" s="41"/>
      <c r="NHR7" s="41"/>
      <c r="NHS7" s="41"/>
      <c r="NHT7" s="41"/>
      <c r="NHU7" s="41"/>
      <c r="NHV7" s="41"/>
      <c r="NHW7" s="41"/>
      <c r="NHX7" s="41"/>
      <c r="NHY7" s="41"/>
      <c r="NHZ7" s="41"/>
      <c r="NIA7" s="41"/>
      <c r="NIB7" s="41"/>
      <c r="NIC7" s="41"/>
      <c r="NID7" s="41"/>
      <c r="NIE7" s="41"/>
      <c r="NIF7" s="41"/>
      <c r="NIG7" s="41"/>
      <c r="NIH7" s="41"/>
      <c r="NII7" s="41"/>
      <c r="NIJ7" s="41"/>
      <c r="NIK7" s="41"/>
      <c r="NIL7" s="41"/>
      <c r="NIM7" s="41"/>
      <c r="NIN7" s="41"/>
      <c r="NIO7" s="41"/>
      <c r="NIP7" s="41"/>
      <c r="NIQ7" s="41"/>
      <c r="NIR7" s="41"/>
      <c r="NIS7" s="41"/>
      <c r="NIT7" s="41"/>
      <c r="NIU7" s="41"/>
      <c r="NIV7" s="41"/>
      <c r="NIW7" s="41"/>
      <c r="NIX7" s="41"/>
      <c r="NIY7" s="41"/>
      <c r="NIZ7" s="41"/>
      <c r="NJA7" s="41"/>
      <c r="NJB7" s="41"/>
      <c r="NJC7" s="41"/>
      <c r="NJD7" s="41"/>
      <c r="NJE7" s="41"/>
      <c r="NJF7" s="41"/>
      <c r="NJG7" s="41"/>
      <c r="NJH7" s="41"/>
      <c r="NJI7" s="41"/>
      <c r="NJJ7" s="41"/>
      <c r="NJK7" s="41"/>
      <c r="NJL7" s="41"/>
      <c r="NJM7" s="41"/>
      <c r="NJN7" s="41"/>
      <c r="NJO7" s="41"/>
      <c r="NJP7" s="41"/>
      <c r="NJQ7" s="41"/>
      <c r="NJR7" s="41"/>
      <c r="NJS7" s="41"/>
      <c r="NJT7" s="41"/>
      <c r="NJU7" s="41"/>
      <c r="NJV7" s="41"/>
      <c r="NJW7" s="41"/>
      <c r="NJX7" s="41"/>
      <c r="NJY7" s="41"/>
      <c r="NJZ7" s="41"/>
      <c r="NKA7" s="41"/>
      <c r="NKB7" s="41"/>
      <c r="NKC7" s="41"/>
      <c r="NKD7" s="41"/>
      <c r="NKE7" s="41"/>
      <c r="NKF7" s="41"/>
      <c r="NKG7" s="41"/>
      <c r="NKH7" s="41"/>
      <c r="NKI7" s="41"/>
      <c r="NKJ7" s="41"/>
      <c r="NKK7" s="41"/>
      <c r="NKL7" s="41"/>
      <c r="NKM7" s="41"/>
      <c r="NKN7" s="41"/>
      <c r="NKO7" s="41"/>
      <c r="NKP7" s="41"/>
      <c r="NKQ7" s="41"/>
      <c r="NKR7" s="41"/>
      <c r="NKS7" s="41"/>
      <c r="NKT7" s="41"/>
      <c r="NKU7" s="41"/>
      <c r="NKV7" s="41"/>
      <c r="NKW7" s="41"/>
      <c r="NKX7" s="41"/>
      <c r="NKY7" s="41"/>
      <c r="NKZ7" s="41"/>
      <c r="NLA7" s="41"/>
      <c r="NLB7" s="41"/>
      <c r="NLC7" s="41"/>
      <c r="NLD7" s="41"/>
      <c r="NLE7" s="41"/>
      <c r="NLF7" s="41"/>
      <c r="NLG7" s="41"/>
      <c r="NLH7" s="41"/>
      <c r="NLI7" s="41"/>
      <c r="NLJ7" s="41"/>
      <c r="NLK7" s="41"/>
      <c r="NLL7" s="41"/>
      <c r="NLM7" s="41"/>
      <c r="NLN7" s="41"/>
      <c r="NLO7" s="41"/>
      <c r="NLP7" s="41"/>
      <c r="NLQ7" s="41"/>
      <c r="NLR7" s="41"/>
      <c r="NLS7" s="41"/>
      <c r="NLT7" s="41"/>
      <c r="NLU7" s="41"/>
      <c r="NLV7" s="41"/>
      <c r="NLW7" s="41"/>
      <c r="NLX7" s="41"/>
      <c r="NLY7" s="41"/>
      <c r="NLZ7" s="41"/>
      <c r="NMA7" s="41"/>
      <c r="NMB7" s="41"/>
      <c r="NMC7" s="41"/>
      <c r="NMD7" s="41"/>
      <c r="NME7" s="41"/>
      <c r="NMF7" s="41"/>
      <c r="NMG7" s="41"/>
      <c r="NMH7" s="41"/>
      <c r="NMI7" s="41"/>
      <c r="NMJ7" s="41"/>
      <c r="NMK7" s="41"/>
      <c r="NML7" s="41"/>
      <c r="NMM7" s="41"/>
      <c r="NMN7" s="41"/>
      <c r="NMO7" s="41"/>
      <c r="NMP7" s="41"/>
      <c r="NMQ7" s="41"/>
      <c r="NMR7" s="41"/>
      <c r="NMS7" s="41"/>
      <c r="NMT7" s="41"/>
      <c r="NMU7" s="41"/>
      <c r="NMV7" s="41"/>
      <c r="NMW7" s="41"/>
      <c r="NMX7" s="41"/>
      <c r="NMY7" s="41"/>
      <c r="NMZ7" s="41"/>
      <c r="NNA7" s="41"/>
      <c r="NNB7" s="41"/>
      <c r="NNC7" s="41"/>
      <c r="NND7" s="41"/>
      <c r="NNE7" s="41"/>
      <c r="NNF7" s="41"/>
      <c r="NNG7" s="41"/>
      <c r="NNH7" s="41"/>
      <c r="NNI7" s="41"/>
      <c r="NNJ7" s="41"/>
      <c r="NNK7" s="41"/>
      <c r="NNL7" s="41"/>
      <c r="NNM7" s="41"/>
      <c r="NNN7" s="41"/>
      <c r="NNO7" s="41"/>
      <c r="NNP7" s="41"/>
      <c r="NNQ7" s="41"/>
      <c r="NNR7" s="41"/>
      <c r="NNS7" s="41"/>
      <c r="NNT7" s="41"/>
      <c r="NNU7" s="41"/>
      <c r="NNV7" s="41"/>
      <c r="NNW7" s="41"/>
      <c r="NNX7" s="41"/>
      <c r="NNY7" s="41"/>
      <c r="NNZ7" s="41"/>
      <c r="NOA7" s="41"/>
      <c r="NOB7" s="41"/>
      <c r="NOC7" s="41"/>
      <c r="NOD7" s="41"/>
      <c r="NOE7" s="41"/>
      <c r="NOF7" s="41"/>
      <c r="NOG7" s="41"/>
      <c r="NOH7" s="41"/>
      <c r="NOI7" s="41"/>
      <c r="NOJ7" s="41"/>
      <c r="NOK7" s="41"/>
      <c r="NOL7" s="41"/>
      <c r="NOM7" s="41"/>
      <c r="NON7" s="41"/>
      <c r="NOO7" s="41"/>
      <c r="NOP7" s="41"/>
      <c r="NOQ7" s="41"/>
      <c r="NOR7" s="41"/>
      <c r="NOS7" s="41"/>
      <c r="NOT7" s="41"/>
      <c r="NOU7" s="41"/>
      <c r="NOV7" s="41"/>
      <c r="NOW7" s="41"/>
      <c r="NOX7" s="41"/>
      <c r="NOY7" s="41"/>
      <c r="NOZ7" s="41"/>
      <c r="NPA7" s="41"/>
      <c r="NPB7" s="41"/>
      <c r="NPC7" s="41"/>
      <c r="NPD7" s="41"/>
      <c r="NPE7" s="41"/>
      <c r="NPF7" s="41"/>
      <c r="NPG7" s="41"/>
      <c r="NPH7" s="41"/>
      <c r="NPI7" s="41"/>
      <c r="NPJ7" s="41"/>
      <c r="NPK7" s="41"/>
      <c r="NPL7" s="41"/>
      <c r="NPM7" s="41"/>
      <c r="NPN7" s="41"/>
      <c r="NPO7" s="41"/>
      <c r="NPP7" s="41"/>
      <c r="NPQ7" s="41"/>
      <c r="NPR7" s="41"/>
      <c r="NPS7" s="41"/>
      <c r="NPT7" s="41"/>
      <c r="NPU7" s="41"/>
      <c r="NPV7" s="41"/>
      <c r="NPW7" s="41"/>
      <c r="NPX7" s="41"/>
      <c r="NPY7" s="41"/>
      <c r="NPZ7" s="41"/>
      <c r="NQA7" s="41"/>
      <c r="NQB7" s="41"/>
      <c r="NQC7" s="41"/>
      <c r="NQD7" s="41"/>
      <c r="NQE7" s="41"/>
      <c r="NQF7" s="41"/>
      <c r="NQG7" s="41"/>
      <c r="NQH7" s="41"/>
      <c r="NQI7" s="41"/>
      <c r="NQJ7" s="41"/>
      <c r="NQK7" s="41"/>
      <c r="NQL7" s="41"/>
      <c r="NQM7" s="41"/>
      <c r="NQN7" s="41"/>
      <c r="NQO7" s="41"/>
      <c r="NQP7" s="41"/>
      <c r="NQQ7" s="41"/>
      <c r="NQR7" s="41"/>
      <c r="NQS7" s="41"/>
      <c r="NQT7" s="41"/>
      <c r="NQU7" s="41"/>
      <c r="NQV7" s="41"/>
      <c r="NQW7" s="41"/>
      <c r="NQX7" s="41"/>
      <c r="NQY7" s="41"/>
      <c r="NQZ7" s="41"/>
      <c r="NRA7" s="41"/>
      <c r="NRB7" s="41"/>
      <c r="NRC7" s="41"/>
      <c r="NRD7" s="41"/>
      <c r="NRE7" s="41"/>
      <c r="NRF7" s="41"/>
      <c r="NRG7" s="41"/>
      <c r="NRH7" s="41"/>
      <c r="NRI7" s="41"/>
      <c r="NRJ7" s="41"/>
      <c r="NRK7" s="41"/>
      <c r="NRL7" s="41"/>
      <c r="NRM7" s="41"/>
      <c r="NRN7" s="41"/>
      <c r="NRO7" s="41"/>
      <c r="NRP7" s="41"/>
      <c r="NRQ7" s="41"/>
      <c r="NRR7" s="41"/>
      <c r="NRS7" s="41"/>
      <c r="NRT7" s="41"/>
      <c r="NRU7" s="41"/>
      <c r="NRV7" s="41"/>
      <c r="NRW7" s="41"/>
      <c r="NRX7" s="41"/>
      <c r="NRY7" s="41"/>
      <c r="NRZ7" s="41"/>
      <c r="NSA7" s="41"/>
      <c r="NSB7" s="41"/>
      <c r="NSC7" s="41"/>
      <c r="NSD7" s="41"/>
      <c r="NSE7" s="41"/>
      <c r="NSF7" s="41"/>
      <c r="NSG7" s="41"/>
      <c r="NSH7" s="41"/>
      <c r="NSI7" s="41"/>
      <c r="NSJ7" s="41"/>
      <c r="NSK7" s="41"/>
      <c r="NSL7" s="41"/>
      <c r="NSM7" s="41"/>
      <c r="NSN7" s="41"/>
      <c r="NSO7" s="41"/>
      <c r="NSP7" s="41"/>
      <c r="NSQ7" s="41"/>
      <c r="NSR7" s="41"/>
      <c r="NSS7" s="41"/>
      <c r="NST7" s="41"/>
      <c r="NSU7" s="41"/>
      <c r="NSV7" s="41"/>
      <c r="NSW7" s="41"/>
      <c r="NSX7" s="41"/>
      <c r="NSY7" s="41"/>
      <c r="NSZ7" s="41"/>
      <c r="NTA7" s="41"/>
      <c r="NTB7" s="41"/>
      <c r="NTC7" s="41"/>
      <c r="NTD7" s="41"/>
      <c r="NTE7" s="41"/>
      <c r="NTF7" s="41"/>
      <c r="NTG7" s="41"/>
      <c r="NTH7" s="41"/>
      <c r="NTI7" s="41"/>
      <c r="NTJ7" s="41"/>
      <c r="NTK7" s="41"/>
      <c r="NTL7" s="41"/>
      <c r="NTM7" s="41"/>
      <c r="NTN7" s="41"/>
      <c r="NTO7" s="41"/>
      <c r="NTP7" s="41"/>
      <c r="NTQ7" s="41"/>
      <c r="NTR7" s="41"/>
      <c r="NTS7" s="41"/>
      <c r="NTT7" s="41"/>
      <c r="NTU7" s="41"/>
      <c r="NTV7" s="41"/>
      <c r="NTW7" s="41"/>
      <c r="NTX7" s="41"/>
      <c r="NTY7" s="41"/>
      <c r="NTZ7" s="41"/>
      <c r="NUA7" s="41"/>
      <c r="NUB7" s="41"/>
      <c r="NUC7" s="41"/>
      <c r="NUD7" s="41"/>
      <c r="NUE7" s="41"/>
      <c r="NUF7" s="41"/>
      <c r="NUG7" s="41"/>
      <c r="NUH7" s="41"/>
      <c r="NUI7" s="41"/>
      <c r="NUJ7" s="41"/>
      <c r="NUK7" s="41"/>
      <c r="NUL7" s="41"/>
      <c r="NUM7" s="41"/>
      <c r="NUN7" s="41"/>
      <c r="NUO7" s="41"/>
      <c r="NUP7" s="41"/>
      <c r="NUQ7" s="41"/>
      <c r="NUR7" s="41"/>
      <c r="NUS7" s="41"/>
      <c r="NUT7" s="41"/>
      <c r="NUU7" s="41"/>
      <c r="NUV7" s="41"/>
      <c r="NUW7" s="41"/>
      <c r="NUX7" s="41"/>
      <c r="NUY7" s="41"/>
      <c r="NUZ7" s="41"/>
      <c r="NVA7" s="41"/>
      <c r="NVB7" s="41"/>
      <c r="NVC7" s="41"/>
      <c r="NVD7" s="41"/>
      <c r="NVE7" s="41"/>
      <c r="NVF7" s="41"/>
      <c r="NVG7" s="41"/>
      <c r="NVH7" s="41"/>
      <c r="NVI7" s="41"/>
      <c r="NVJ7" s="41"/>
      <c r="NVK7" s="41"/>
      <c r="NVL7" s="41"/>
      <c r="NVM7" s="41"/>
      <c r="NVN7" s="41"/>
      <c r="NVO7" s="41"/>
      <c r="NVP7" s="41"/>
      <c r="NVQ7" s="41"/>
      <c r="NVR7" s="41"/>
      <c r="NVS7" s="41"/>
      <c r="NVT7" s="41"/>
      <c r="NVU7" s="41"/>
      <c r="NVV7" s="41"/>
      <c r="NVW7" s="41"/>
      <c r="NVX7" s="41"/>
      <c r="NVY7" s="41"/>
      <c r="NVZ7" s="41"/>
      <c r="NWA7" s="41"/>
      <c r="NWB7" s="41"/>
      <c r="NWC7" s="41"/>
      <c r="NWD7" s="41"/>
      <c r="NWE7" s="41"/>
      <c r="NWF7" s="41"/>
      <c r="NWG7" s="41"/>
      <c r="NWH7" s="41"/>
      <c r="NWI7" s="41"/>
      <c r="NWJ7" s="41"/>
      <c r="NWK7" s="41"/>
      <c r="NWL7" s="41"/>
      <c r="NWM7" s="41"/>
      <c r="NWN7" s="41"/>
      <c r="NWO7" s="41"/>
      <c r="NWP7" s="41"/>
      <c r="NWQ7" s="41"/>
      <c r="NWR7" s="41"/>
      <c r="NWS7" s="41"/>
      <c r="NWT7" s="41"/>
      <c r="NWU7" s="41"/>
      <c r="NWV7" s="41"/>
      <c r="NWW7" s="41"/>
      <c r="NWX7" s="41"/>
      <c r="NWY7" s="41"/>
      <c r="NWZ7" s="41"/>
      <c r="NXA7" s="41"/>
      <c r="NXB7" s="41"/>
      <c r="NXC7" s="41"/>
      <c r="NXD7" s="41"/>
      <c r="NXE7" s="41"/>
      <c r="NXF7" s="41"/>
      <c r="NXG7" s="41"/>
      <c r="NXH7" s="41"/>
      <c r="NXI7" s="41"/>
      <c r="NXJ7" s="41"/>
      <c r="NXK7" s="41"/>
      <c r="NXL7" s="41"/>
      <c r="NXM7" s="41"/>
      <c r="NXN7" s="41"/>
      <c r="NXO7" s="41"/>
      <c r="NXP7" s="41"/>
      <c r="NXQ7" s="41"/>
      <c r="NXR7" s="41"/>
      <c r="NXS7" s="41"/>
      <c r="NXT7" s="41"/>
      <c r="NXU7" s="41"/>
      <c r="NXV7" s="41"/>
      <c r="NXW7" s="41"/>
      <c r="NXX7" s="41"/>
      <c r="NXY7" s="41"/>
      <c r="NXZ7" s="41"/>
      <c r="NYA7" s="41"/>
      <c r="NYB7" s="41"/>
      <c r="NYC7" s="41"/>
      <c r="NYD7" s="41"/>
      <c r="NYE7" s="41"/>
      <c r="NYF7" s="41"/>
      <c r="NYG7" s="41"/>
      <c r="NYH7" s="41"/>
      <c r="NYI7" s="41"/>
      <c r="NYJ7" s="41"/>
      <c r="NYK7" s="41"/>
      <c r="NYL7" s="41"/>
      <c r="NYM7" s="41"/>
      <c r="NYN7" s="41"/>
      <c r="NYO7" s="41"/>
      <c r="NYP7" s="41"/>
      <c r="NYQ7" s="41"/>
      <c r="NYR7" s="41"/>
      <c r="NYS7" s="41"/>
      <c r="NYT7" s="41"/>
      <c r="NYU7" s="41"/>
      <c r="NYV7" s="41"/>
      <c r="NYW7" s="41"/>
      <c r="NYX7" s="41"/>
      <c r="NYY7" s="41"/>
      <c r="NYZ7" s="41"/>
      <c r="NZA7" s="41"/>
      <c r="NZB7" s="41"/>
      <c r="NZC7" s="41"/>
      <c r="NZD7" s="41"/>
      <c r="NZE7" s="41"/>
      <c r="NZF7" s="41"/>
      <c r="NZG7" s="41"/>
      <c r="NZH7" s="41"/>
      <c r="NZI7" s="41"/>
      <c r="NZJ7" s="41"/>
      <c r="NZK7" s="41"/>
      <c r="NZL7" s="41"/>
      <c r="NZM7" s="41"/>
      <c r="NZN7" s="41"/>
      <c r="NZO7" s="41"/>
      <c r="NZP7" s="41"/>
      <c r="NZQ7" s="41"/>
      <c r="NZR7" s="41"/>
      <c r="NZS7" s="41"/>
      <c r="NZT7" s="41"/>
      <c r="NZU7" s="41"/>
      <c r="NZV7" s="41"/>
      <c r="NZW7" s="41"/>
      <c r="NZX7" s="41"/>
      <c r="NZY7" s="41"/>
      <c r="NZZ7" s="41"/>
      <c r="OAA7" s="41"/>
      <c r="OAB7" s="41"/>
      <c r="OAC7" s="41"/>
      <c r="OAD7" s="41"/>
      <c r="OAE7" s="41"/>
      <c r="OAF7" s="41"/>
      <c r="OAG7" s="41"/>
      <c r="OAH7" s="41"/>
      <c r="OAI7" s="41"/>
      <c r="OAJ7" s="41"/>
      <c r="OAK7" s="41"/>
      <c r="OAL7" s="41"/>
      <c r="OAM7" s="41"/>
      <c r="OAN7" s="41"/>
      <c r="OAO7" s="41"/>
      <c r="OAP7" s="41"/>
      <c r="OAQ7" s="41"/>
      <c r="OAR7" s="41"/>
      <c r="OAS7" s="41"/>
      <c r="OAT7" s="41"/>
      <c r="OAU7" s="41"/>
      <c r="OAV7" s="41"/>
      <c r="OAW7" s="41"/>
      <c r="OAX7" s="41"/>
      <c r="OAY7" s="41"/>
      <c r="OAZ7" s="41"/>
      <c r="OBA7" s="41"/>
      <c r="OBB7" s="41"/>
      <c r="OBC7" s="41"/>
      <c r="OBD7" s="41"/>
      <c r="OBE7" s="41"/>
      <c r="OBF7" s="41"/>
      <c r="OBG7" s="41"/>
      <c r="OBH7" s="41"/>
      <c r="OBI7" s="41"/>
      <c r="OBJ7" s="41"/>
      <c r="OBK7" s="41"/>
      <c r="OBL7" s="41"/>
      <c r="OBM7" s="41"/>
      <c r="OBN7" s="41"/>
      <c r="OBO7" s="41"/>
      <c r="OBP7" s="41"/>
      <c r="OBQ7" s="41"/>
      <c r="OBR7" s="41"/>
      <c r="OBS7" s="41"/>
      <c r="OBT7" s="41"/>
      <c r="OBU7" s="41"/>
      <c r="OBV7" s="41"/>
      <c r="OBW7" s="41"/>
      <c r="OBX7" s="41"/>
      <c r="OBY7" s="41"/>
      <c r="OBZ7" s="41"/>
      <c r="OCA7" s="41"/>
      <c r="OCB7" s="41"/>
      <c r="OCC7" s="41"/>
      <c r="OCD7" s="41"/>
      <c r="OCE7" s="41"/>
      <c r="OCF7" s="41"/>
      <c r="OCG7" s="41"/>
      <c r="OCH7" s="41"/>
      <c r="OCI7" s="41"/>
      <c r="OCJ7" s="41"/>
      <c r="OCK7" s="41"/>
      <c r="OCL7" s="41"/>
      <c r="OCM7" s="41"/>
      <c r="OCN7" s="41"/>
      <c r="OCO7" s="41"/>
      <c r="OCP7" s="41"/>
      <c r="OCQ7" s="41"/>
      <c r="OCR7" s="41"/>
      <c r="OCS7" s="41"/>
      <c r="OCT7" s="41"/>
      <c r="OCU7" s="41"/>
      <c r="OCV7" s="41"/>
      <c r="OCW7" s="41"/>
      <c r="OCX7" s="41"/>
      <c r="OCY7" s="41"/>
      <c r="OCZ7" s="41"/>
      <c r="ODA7" s="41"/>
      <c r="ODB7" s="41"/>
      <c r="ODC7" s="41"/>
      <c r="ODD7" s="41"/>
      <c r="ODE7" s="41"/>
      <c r="ODF7" s="41"/>
      <c r="ODG7" s="41"/>
      <c r="ODH7" s="41"/>
      <c r="ODI7" s="41"/>
      <c r="ODJ7" s="41"/>
      <c r="ODK7" s="41"/>
      <c r="ODL7" s="41"/>
      <c r="ODM7" s="41"/>
      <c r="ODN7" s="41"/>
      <c r="ODO7" s="41"/>
      <c r="ODP7" s="41"/>
      <c r="ODQ7" s="41"/>
      <c r="ODR7" s="41"/>
      <c r="ODS7" s="41"/>
      <c r="ODT7" s="41"/>
      <c r="ODU7" s="41"/>
      <c r="ODV7" s="41"/>
      <c r="ODW7" s="41"/>
      <c r="ODX7" s="41"/>
      <c r="ODY7" s="41"/>
      <c r="ODZ7" s="41"/>
      <c r="OEA7" s="41"/>
      <c r="OEB7" s="41"/>
      <c r="OEC7" s="41"/>
      <c r="OED7" s="41"/>
      <c r="OEE7" s="41"/>
      <c r="OEF7" s="41"/>
      <c r="OEG7" s="41"/>
      <c r="OEH7" s="41"/>
      <c r="OEI7" s="41"/>
      <c r="OEJ7" s="41"/>
      <c r="OEK7" s="41"/>
      <c r="OEL7" s="41"/>
      <c r="OEM7" s="41"/>
      <c r="OEN7" s="41"/>
      <c r="OEO7" s="41"/>
      <c r="OEP7" s="41"/>
      <c r="OEQ7" s="41"/>
      <c r="OER7" s="41"/>
      <c r="OES7" s="41"/>
      <c r="OET7" s="41"/>
      <c r="OEU7" s="41"/>
      <c r="OEV7" s="41"/>
      <c r="OEW7" s="41"/>
      <c r="OEX7" s="41"/>
      <c r="OEY7" s="41"/>
      <c r="OEZ7" s="41"/>
      <c r="OFA7" s="41"/>
      <c r="OFB7" s="41"/>
      <c r="OFC7" s="41"/>
      <c r="OFD7" s="41"/>
      <c r="OFE7" s="41"/>
      <c r="OFF7" s="41"/>
      <c r="OFG7" s="41"/>
      <c r="OFH7" s="41"/>
      <c r="OFI7" s="41"/>
      <c r="OFJ7" s="41"/>
      <c r="OFK7" s="41"/>
      <c r="OFL7" s="41"/>
      <c r="OFM7" s="41"/>
      <c r="OFN7" s="41"/>
      <c r="OFO7" s="41"/>
      <c r="OFP7" s="41"/>
      <c r="OFQ7" s="41"/>
      <c r="OFR7" s="41"/>
      <c r="OFS7" s="41"/>
      <c r="OFT7" s="41"/>
      <c r="OFU7" s="41"/>
      <c r="OFV7" s="41"/>
      <c r="OFW7" s="41"/>
      <c r="OFX7" s="41"/>
      <c r="OFY7" s="41"/>
      <c r="OFZ7" s="41"/>
      <c r="OGA7" s="41"/>
      <c r="OGB7" s="41"/>
      <c r="OGC7" s="41"/>
      <c r="OGD7" s="41"/>
      <c r="OGE7" s="41"/>
      <c r="OGF7" s="41"/>
      <c r="OGG7" s="41"/>
      <c r="OGH7" s="41"/>
      <c r="OGI7" s="41"/>
      <c r="OGJ7" s="41"/>
      <c r="OGK7" s="41"/>
      <c r="OGL7" s="41"/>
      <c r="OGM7" s="41"/>
      <c r="OGN7" s="41"/>
      <c r="OGO7" s="41"/>
      <c r="OGP7" s="41"/>
      <c r="OGQ7" s="41"/>
      <c r="OGR7" s="41"/>
      <c r="OGS7" s="41"/>
      <c r="OGT7" s="41"/>
      <c r="OGU7" s="41"/>
      <c r="OGV7" s="41"/>
      <c r="OGW7" s="41"/>
      <c r="OGX7" s="41"/>
      <c r="OGY7" s="41"/>
      <c r="OGZ7" s="41"/>
      <c r="OHA7" s="41"/>
      <c r="OHB7" s="41"/>
      <c r="OHC7" s="41"/>
      <c r="OHD7" s="41"/>
      <c r="OHE7" s="41"/>
      <c r="OHF7" s="41"/>
      <c r="OHG7" s="41"/>
      <c r="OHH7" s="41"/>
      <c r="OHI7" s="41"/>
      <c r="OHJ7" s="41"/>
      <c r="OHK7" s="41"/>
      <c r="OHL7" s="41"/>
      <c r="OHM7" s="41"/>
      <c r="OHN7" s="41"/>
      <c r="OHO7" s="41"/>
      <c r="OHP7" s="41"/>
      <c r="OHQ7" s="41"/>
      <c r="OHR7" s="41"/>
      <c r="OHS7" s="41"/>
      <c r="OHT7" s="41"/>
      <c r="OHU7" s="41"/>
      <c r="OHV7" s="41"/>
      <c r="OHW7" s="41"/>
      <c r="OHX7" s="41"/>
      <c r="OHY7" s="41"/>
      <c r="OHZ7" s="41"/>
      <c r="OIA7" s="41"/>
      <c r="OIB7" s="41"/>
      <c r="OIC7" s="41"/>
      <c r="OID7" s="41"/>
      <c r="OIE7" s="41"/>
      <c r="OIF7" s="41"/>
      <c r="OIG7" s="41"/>
      <c r="OIH7" s="41"/>
      <c r="OII7" s="41"/>
      <c r="OIJ7" s="41"/>
      <c r="OIK7" s="41"/>
      <c r="OIL7" s="41"/>
      <c r="OIM7" s="41"/>
      <c r="OIN7" s="41"/>
      <c r="OIO7" s="41"/>
      <c r="OIP7" s="41"/>
      <c r="OIQ7" s="41"/>
      <c r="OIR7" s="41"/>
      <c r="OIS7" s="41"/>
      <c r="OIT7" s="41"/>
      <c r="OIU7" s="41"/>
      <c r="OIV7" s="41"/>
      <c r="OIW7" s="41"/>
      <c r="OIX7" s="41"/>
      <c r="OIY7" s="41"/>
      <c r="OIZ7" s="41"/>
      <c r="OJA7" s="41"/>
      <c r="OJB7" s="41"/>
      <c r="OJC7" s="41"/>
      <c r="OJD7" s="41"/>
      <c r="OJE7" s="41"/>
      <c r="OJF7" s="41"/>
      <c r="OJG7" s="41"/>
      <c r="OJH7" s="41"/>
      <c r="OJI7" s="41"/>
      <c r="OJJ7" s="41"/>
      <c r="OJK7" s="41"/>
      <c r="OJL7" s="41"/>
      <c r="OJM7" s="41"/>
      <c r="OJN7" s="41"/>
      <c r="OJO7" s="41"/>
      <c r="OJP7" s="41"/>
      <c r="OJQ7" s="41"/>
      <c r="OJR7" s="41"/>
      <c r="OJS7" s="41"/>
      <c r="OJT7" s="41"/>
      <c r="OJU7" s="41"/>
      <c r="OJV7" s="41"/>
      <c r="OJW7" s="41"/>
      <c r="OJX7" s="41"/>
      <c r="OJY7" s="41"/>
      <c r="OJZ7" s="41"/>
      <c r="OKA7" s="41"/>
      <c r="OKB7" s="41"/>
      <c r="OKC7" s="41"/>
      <c r="OKD7" s="41"/>
      <c r="OKE7" s="41"/>
      <c r="OKF7" s="41"/>
      <c r="OKG7" s="41"/>
      <c r="OKH7" s="41"/>
      <c r="OKI7" s="41"/>
      <c r="OKJ7" s="41"/>
      <c r="OKK7" s="41"/>
      <c r="OKL7" s="41"/>
      <c r="OKM7" s="41"/>
      <c r="OKN7" s="41"/>
      <c r="OKO7" s="41"/>
      <c r="OKP7" s="41"/>
      <c r="OKQ7" s="41"/>
      <c r="OKR7" s="41"/>
      <c r="OKS7" s="41"/>
      <c r="OKT7" s="41"/>
      <c r="OKU7" s="41"/>
      <c r="OKV7" s="41"/>
      <c r="OKW7" s="41"/>
      <c r="OKX7" s="41"/>
      <c r="OKY7" s="41"/>
      <c r="OKZ7" s="41"/>
      <c r="OLA7" s="41"/>
      <c r="OLB7" s="41"/>
      <c r="OLC7" s="41"/>
      <c r="OLD7" s="41"/>
      <c r="OLE7" s="41"/>
      <c r="OLF7" s="41"/>
      <c r="OLG7" s="41"/>
      <c r="OLH7" s="41"/>
      <c r="OLI7" s="41"/>
      <c r="OLJ7" s="41"/>
      <c r="OLK7" s="41"/>
      <c r="OLL7" s="41"/>
      <c r="OLM7" s="41"/>
      <c r="OLN7" s="41"/>
      <c r="OLO7" s="41"/>
      <c r="OLP7" s="41"/>
      <c r="OLQ7" s="41"/>
      <c r="OLR7" s="41"/>
      <c r="OLS7" s="41"/>
      <c r="OLT7" s="41"/>
      <c r="OLU7" s="41"/>
      <c r="OLV7" s="41"/>
      <c r="OLW7" s="41"/>
      <c r="OLX7" s="41"/>
      <c r="OLY7" s="41"/>
      <c r="OLZ7" s="41"/>
      <c r="OMA7" s="41"/>
      <c r="OMB7" s="41"/>
      <c r="OMC7" s="41"/>
      <c r="OMD7" s="41"/>
      <c r="OME7" s="41"/>
      <c r="OMF7" s="41"/>
      <c r="OMG7" s="41"/>
      <c r="OMH7" s="41"/>
      <c r="OMI7" s="41"/>
      <c r="OMJ7" s="41"/>
      <c r="OMK7" s="41"/>
      <c r="OML7" s="41"/>
      <c r="OMM7" s="41"/>
      <c r="OMN7" s="41"/>
      <c r="OMO7" s="41"/>
      <c r="OMP7" s="41"/>
      <c r="OMQ7" s="41"/>
      <c r="OMR7" s="41"/>
      <c r="OMS7" s="41"/>
      <c r="OMT7" s="41"/>
      <c r="OMU7" s="41"/>
      <c r="OMV7" s="41"/>
      <c r="OMW7" s="41"/>
      <c r="OMX7" s="41"/>
      <c r="OMY7" s="41"/>
      <c r="OMZ7" s="41"/>
      <c r="ONA7" s="41"/>
      <c r="ONB7" s="41"/>
      <c r="ONC7" s="41"/>
      <c r="OND7" s="41"/>
      <c r="ONE7" s="41"/>
      <c r="ONF7" s="41"/>
      <c r="ONG7" s="41"/>
      <c r="ONH7" s="41"/>
      <c r="ONI7" s="41"/>
      <c r="ONJ7" s="41"/>
      <c r="ONK7" s="41"/>
      <c r="ONL7" s="41"/>
      <c r="ONM7" s="41"/>
      <c r="ONN7" s="41"/>
      <c r="ONO7" s="41"/>
      <c r="ONP7" s="41"/>
      <c r="ONQ7" s="41"/>
      <c r="ONR7" s="41"/>
      <c r="ONS7" s="41"/>
      <c r="ONT7" s="41"/>
      <c r="ONU7" s="41"/>
      <c r="ONV7" s="41"/>
      <c r="ONW7" s="41"/>
      <c r="ONX7" s="41"/>
      <c r="ONY7" s="41"/>
      <c r="ONZ7" s="41"/>
      <c r="OOA7" s="41"/>
      <c r="OOB7" s="41"/>
      <c r="OOC7" s="41"/>
      <c r="OOD7" s="41"/>
      <c r="OOE7" s="41"/>
      <c r="OOF7" s="41"/>
      <c r="OOG7" s="41"/>
      <c r="OOH7" s="41"/>
      <c r="OOI7" s="41"/>
      <c r="OOJ7" s="41"/>
      <c r="OOK7" s="41"/>
      <c r="OOL7" s="41"/>
      <c r="OOM7" s="41"/>
      <c r="OON7" s="41"/>
      <c r="OOO7" s="41"/>
      <c r="OOP7" s="41"/>
      <c r="OOQ7" s="41"/>
      <c r="OOR7" s="41"/>
      <c r="OOS7" s="41"/>
      <c r="OOT7" s="41"/>
      <c r="OOU7" s="41"/>
      <c r="OOV7" s="41"/>
      <c r="OOW7" s="41"/>
      <c r="OOX7" s="41"/>
      <c r="OOY7" s="41"/>
      <c r="OOZ7" s="41"/>
      <c r="OPA7" s="41"/>
      <c r="OPB7" s="41"/>
      <c r="OPC7" s="41"/>
      <c r="OPD7" s="41"/>
      <c r="OPE7" s="41"/>
      <c r="OPF7" s="41"/>
      <c r="OPG7" s="41"/>
      <c r="OPH7" s="41"/>
      <c r="OPI7" s="41"/>
      <c r="OPJ7" s="41"/>
      <c r="OPK7" s="41"/>
      <c r="OPL7" s="41"/>
      <c r="OPM7" s="41"/>
      <c r="OPN7" s="41"/>
      <c r="OPO7" s="41"/>
      <c r="OPP7" s="41"/>
      <c r="OPQ7" s="41"/>
      <c r="OPR7" s="41"/>
      <c r="OPS7" s="41"/>
      <c r="OPT7" s="41"/>
      <c r="OPU7" s="41"/>
      <c r="OPV7" s="41"/>
      <c r="OPW7" s="41"/>
      <c r="OPX7" s="41"/>
      <c r="OPY7" s="41"/>
      <c r="OPZ7" s="41"/>
      <c r="OQA7" s="41"/>
      <c r="OQB7" s="41"/>
      <c r="OQC7" s="41"/>
      <c r="OQD7" s="41"/>
      <c r="OQE7" s="41"/>
      <c r="OQF7" s="41"/>
      <c r="OQG7" s="41"/>
      <c r="OQH7" s="41"/>
      <c r="OQI7" s="41"/>
      <c r="OQJ7" s="41"/>
      <c r="OQK7" s="41"/>
      <c r="OQL7" s="41"/>
      <c r="OQM7" s="41"/>
      <c r="OQN7" s="41"/>
      <c r="OQO7" s="41"/>
      <c r="OQP7" s="41"/>
      <c r="OQQ7" s="41"/>
      <c r="OQR7" s="41"/>
      <c r="OQS7" s="41"/>
      <c r="OQT7" s="41"/>
      <c r="OQU7" s="41"/>
      <c r="OQV7" s="41"/>
      <c r="OQW7" s="41"/>
      <c r="OQX7" s="41"/>
      <c r="OQY7" s="41"/>
      <c r="OQZ7" s="41"/>
      <c r="ORA7" s="41"/>
      <c r="ORB7" s="41"/>
      <c r="ORC7" s="41"/>
      <c r="ORD7" s="41"/>
      <c r="ORE7" s="41"/>
      <c r="ORF7" s="41"/>
      <c r="ORG7" s="41"/>
      <c r="ORH7" s="41"/>
      <c r="ORI7" s="41"/>
      <c r="ORJ7" s="41"/>
      <c r="ORK7" s="41"/>
      <c r="ORL7" s="41"/>
      <c r="ORM7" s="41"/>
      <c r="ORN7" s="41"/>
      <c r="ORO7" s="41"/>
      <c r="ORP7" s="41"/>
      <c r="ORQ7" s="41"/>
      <c r="ORR7" s="41"/>
      <c r="ORS7" s="41"/>
      <c r="ORT7" s="41"/>
      <c r="ORU7" s="41"/>
      <c r="ORV7" s="41"/>
      <c r="ORW7" s="41"/>
      <c r="ORX7" s="41"/>
      <c r="ORY7" s="41"/>
      <c r="ORZ7" s="41"/>
      <c r="OSA7" s="41"/>
      <c r="OSB7" s="41"/>
      <c r="OSC7" s="41"/>
      <c r="OSD7" s="41"/>
      <c r="OSE7" s="41"/>
      <c r="OSF7" s="41"/>
      <c r="OSG7" s="41"/>
      <c r="OSH7" s="41"/>
      <c r="OSI7" s="41"/>
      <c r="OSJ7" s="41"/>
      <c r="OSK7" s="41"/>
      <c r="OSL7" s="41"/>
      <c r="OSM7" s="41"/>
      <c r="OSN7" s="41"/>
      <c r="OSO7" s="41"/>
      <c r="OSP7" s="41"/>
      <c r="OSQ7" s="41"/>
      <c r="OSR7" s="41"/>
      <c r="OSS7" s="41"/>
      <c r="OST7" s="41"/>
      <c r="OSU7" s="41"/>
      <c r="OSV7" s="41"/>
      <c r="OSW7" s="41"/>
      <c r="OSX7" s="41"/>
      <c r="OSY7" s="41"/>
      <c r="OSZ7" s="41"/>
      <c r="OTA7" s="41"/>
      <c r="OTB7" s="41"/>
      <c r="OTC7" s="41"/>
      <c r="OTD7" s="41"/>
      <c r="OTE7" s="41"/>
      <c r="OTF7" s="41"/>
      <c r="OTG7" s="41"/>
      <c r="OTH7" s="41"/>
      <c r="OTI7" s="41"/>
      <c r="OTJ7" s="41"/>
      <c r="OTK7" s="41"/>
      <c r="OTL7" s="41"/>
      <c r="OTM7" s="41"/>
      <c r="OTN7" s="41"/>
      <c r="OTO7" s="41"/>
      <c r="OTP7" s="41"/>
      <c r="OTQ7" s="41"/>
      <c r="OTR7" s="41"/>
      <c r="OTS7" s="41"/>
      <c r="OTT7" s="41"/>
      <c r="OTU7" s="41"/>
      <c r="OTV7" s="41"/>
      <c r="OTW7" s="41"/>
      <c r="OTX7" s="41"/>
      <c r="OTY7" s="41"/>
      <c r="OTZ7" s="41"/>
      <c r="OUA7" s="41"/>
      <c r="OUB7" s="41"/>
      <c r="OUC7" s="41"/>
      <c r="OUD7" s="41"/>
      <c r="OUE7" s="41"/>
      <c r="OUF7" s="41"/>
      <c r="OUG7" s="41"/>
      <c r="OUH7" s="41"/>
      <c r="OUI7" s="41"/>
      <c r="OUJ7" s="41"/>
      <c r="OUK7" s="41"/>
      <c r="OUL7" s="41"/>
      <c r="OUM7" s="41"/>
      <c r="OUN7" s="41"/>
      <c r="OUO7" s="41"/>
      <c r="OUP7" s="41"/>
      <c r="OUQ7" s="41"/>
      <c r="OUR7" s="41"/>
      <c r="OUS7" s="41"/>
      <c r="OUT7" s="41"/>
      <c r="OUU7" s="41"/>
      <c r="OUV7" s="41"/>
      <c r="OUW7" s="41"/>
      <c r="OUX7" s="41"/>
      <c r="OUY7" s="41"/>
      <c r="OUZ7" s="41"/>
      <c r="OVA7" s="41"/>
      <c r="OVB7" s="41"/>
      <c r="OVC7" s="41"/>
      <c r="OVD7" s="41"/>
      <c r="OVE7" s="41"/>
      <c r="OVF7" s="41"/>
      <c r="OVG7" s="41"/>
      <c r="OVH7" s="41"/>
      <c r="OVI7" s="41"/>
      <c r="OVJ7" s="41"/>
      <c r="OVK7" s="41"/>
      <c r="OVL7" s="41"/>
      <c r="OVM7" s="41"/>
      <c r="OVN7" s="41"/>
      <c r="OVO7" s="41"/>
      <c r="OVP7" s="41"/>
      <c r="OVQ7" s="41"/>
      <c r="OVR7" s="41"/>
      <c r="OVS7" s="41"/>
      <c r="OVT7" s="41"/>
      <c r="OVU7" s="41"/>
      <c r="OVV7" s="41"/>
      <c r="OVW7" s="41"/>
      <c r="OVX7" s="41"/>
      <c r="OVY7" s="41"/>
      <c r="OVZ7" s="41"/>
      <c r="OWA7" s="41"/>
      <c r="OWB7" s="41"/>
      <c r="OWC7" s="41"/>
      <c r="OWD7" s="41"/>
      <c r="OWE7" s="41"/>
      <c r="OWF7" s="41"/>
      <c r="OWG7" s="41"/>
      <c r="OWH7" s="41"/>
      <c r="OWI7" s="41"/>
      <c r="OWJ7" s="41"/>
      <c r="OWK7" s="41"/>
      <c r="OWL7" s="41"/>
      <c r="OWM7" s="41"/>
      <c r="OWN7" s="41"/>
      <c r="OWO7" s="41"/>
      <c r="OWP7" s="41"/>
      <c r="OWQ7" s="41"/>
      <c r="OWR7" s="41"/>
      <c r="OWS7" s="41"/>
      <c r="OWT7" s="41"/>
      <c r="OWU7" s="41"/>
      <c r="OWV7" s="41"/>
      <c r="OWW7" s="41"/>
      <c r="OWX7" s="41"/>
      <c r="OWY7" s="41"/>
      <c r="OWZ7" s="41"/>
      <c r="OXA7" s="41"/>
      <c r="OXB7" s="41"/>
      <c r="OXC7" s="41"/>
      <c r="OXD7" s="41"/>
      <c r="OXE7" s="41"/>
      <c r="OXF7" s="41"/>
      <c r="OXG7" s="41"/>
      <c r="OXH7" s="41"/>
      <c r="OXI7" s="41"/>
      <c r="OXJ7" s="41"/>
      <c r="OXK7" s="41"/>
      <c r="OXL7" s="41"/>
      <c r="OXM7" s="41"/>
      <c r="OXN7" s="41"/>
      <c r="OXO7" s="41"/>
      <c r="OXP7" s="41"/>
      <c r="OXQ7" s="41"/>
      <c r="OXR7" s="41"/>
      <c r="OXS7" s="41"/>
      <c r="OXT7" s="41"/>
      <c r="OXU7" s="41"/>
      <c r="OXV7" s="41"/>
      <c r="OXW7" s="41"/>
      <c r="OXX7" s="41"/>
      <c r="OXY7" s="41"/>
      <c r="OXZ7" s="41"/>
      <c r="OYA7" s="41"/>
      <c r="OYB7" s="41"/>
      <c r="OYC7" s="41"/>
      <c r="OYD7" s="41"/>
      <c r="OYE7" s="41"/>
      <c r="OYF7" s="41"/>
      <c r="OYG7" s="41"/>
      <c r="OYH7" s="41"/>
      <c r="OYI7" s="41"/>
      <c r="OYJ7" s="41"/>
      <c r="OYK7" s="41"/>
      <c r="OYL7" s="41"/>
      <c r="OYM7" s="41"/>
      <c r="OYN7" s="41"/>
      <c r="OYO7" s="41"/>
      <c r="OYP7" s="41"/>
      <c r="OYQ7" s="41"/>
      <c r="OYR7" s="41"/>
      <c r="OYS7" s="41"/>
      <c r="OYT7" s="41"/>
      <c r="OYU7" s="41"/>
      <c r="OYV7" s="41"/>
      <c r="OYW7" s="41"/>
      <c r="OYX7" s="41"/>
      <c r="OYY7" s="41"/>
      <c r="OYZ7" s="41"/>
      <c r="OZA7" s="41"/>
      <c r="OZB7" s="41"/>
      <c r="OZC7" s="41"/>
      <c r="OZD7" s="41"/>
      <c r="OZE7" s="41"/>
      <c r="OZF7" s="41"/>
      <c r="OZG7" s="41"/>
      <c r="OZH7" s="41"/>
      <c r="OZI7" s="41"/>
      <c r="OZJ7" s="41"/>
      <c r="OZK7" s="41"/>
      <c r="OZL7" s="41"/>
      <c r="OZM7" s="41"/>
      <c r="OZN7" s="41"/>
      <c r="OZO7" s="41"/>
      <c r="OZP7" s="41"/>
      <c r="OZQ7" s="41"/>
      <c r="OZR7" s="41"/>
      <c r="OZS7" s="41"/>
      <c r="OZT7" s="41"/>
      <c r="OZU7" s="41"/>
      <c r="OZV7" s="41"/>
      <c r="OZW7" s="41"/>
      <c r="OZX7" s="41"/>
      <c r="OZY7" s="41"/>
      <c r="OZZ7" s="41"/>
      <c r="PAA7" s="41"/>
      <c r="PAB7" s="41"/>
      <c r="PAC7" s="41"/>
      <c r="PAD7" s="41"/>
      <c r="PAE7" s="41"/>
      <c r="PAF7" s="41"/>
      <c r="PAG7" s="41"/>
      <c r="PAH7" s="41"/>
      <c r="PAI7" s="41"/>
      <c r="PAJ7" s="41"/>
      <c r="PAK7" s="41"/>
      <c r="PAL7" s="41"/>
      <c r="PAM7" s="41"/>
      <c r="PAN7" s="41"/>
      <c r="PAO7" s="41"/>
      <c r="PAP7" s="41"/>
      <c r="PAQ7" s="41"/>
      <c r="PAR7" s="41"/>
      <c r="PAS7" s="41"/>
      <c r="PAT7" s="41"/>
      <c r="PAU7" s="41"/>
      <c r="PAV7" s="41"/>
      <c r="PAW7" s="41"/>
      <c r="PAX7" s="41"/>
      <c r="PAY7" s="41"/>
      <c r="PAZ7" s="41"/>
      <c r="PBA7" s="41"/>
      <c r="PBB7" s="41"/>
      <c r="PBC7" s="41"/>
      <c r="PBD7" s="41"/>
      <c r="PBE7" s="41"/>
      <c r="PBF7" s="41"/>
      <c r="PBG7" s="41"/>
      <c r="PBH7" s="41"/>
      <c r="PBI7" s="41"/>
      <c r="PBJ7" s="41"/>
      <c r="PBK7" s="41"/>
      <c r="PBL7" s="41"/>
      <c r="PBM7" s="41"/>
      <c r="PBN7" s="41"/>
      <c r="PBO7" s="41"/>
      <c r="PBP7" s="41"/>
      <c r="PBQ7" s="41"/>
      <c r="PBR7" s="41"/>
      <c r="PBS7" s="41"/>
      <c r="PBT7" s="41"/>
      <c r="PBU7" s="41"/>
      <c r="PBV7" s="41"/>
      <c r="PBW7" s="41"/>
      <c r="PBX7" s="41"/>
      <c r="PBY7" s="41"/>
      <c r="PBZ7" s="41"/>
      <c r="PCA7" s="41"/>
      <c r="PCB7" s="41"/>
      <c r="PCC7" s="41"/>
      <c r="PCD7" s="41"/>
      <c r="PCE7" s="41"/>
      <c r="PCF7" s="41"/>
      <c r="PCG7" s="41"/>
      <c r="PCH7" s="41"/>
      <c r="PCI7" s="41"/>
      <c r="PCJ7" s="41"/>
      <c r="PCK7" s="41"/>
      <c r="PCL7" s="41"/>
      <c r="PCM7" s="41"/>
      <c r="PCN7" s="41"/>
      <c r="PCO7" s="41"/>
      <c r="PCP7" s="41"/>
      <c r="PCQ7" s="41"/>
      <c r="PCR7" s="41"/>
      <c r="PCS7" s="41"/>
      <c r="PCT7" s="41"/>
      <c r="PCU7" s="41"/>
      <c r="PCV7" s="41"/>
      <c r="PCW7" s="41"/>
      <c r="PCX7" s="41"/>
      <c r="PCY7" s="41"/>
      <c r="PCZ7" s="41"/>
      <c r="PDA7" s="41"/>
      <c r="PDB7" s="41"/>
      <c r="PDC7" s="41"/>
      <c r="PDD7" s="41"/>
      <c r="PDE7" s="41"/>
      <c r="PDF7" s="41"/>
      <c r="PDG7" s="41"/>
      <c r="PDH7" s="41"/>
      <c r="PDI7" s="41"/>
      <c r="PDJ7" s="41"/>
      <c r="PDK7" s="41"/>
      <c r="PDL7" s="41"/>
      <c r="PDM7" s="41"/>
      <c r="PDN7" s="41"/>
      <c r="PDO7" s="41"/>
      <c r="PDP7" s="41"/>
      <c r="PDQ7" s="41"/>
      <c r="PDR7" s="41"/>
      <c r="PDS7" s="41"/>
      <c r="PDT7" s="41"/>
      <c r="PDU7" s="41"/>
      <c r="PDV7" s="41"/>
      <c r="PDW7" s="41"/>
      <c r="PDX7" s="41"/>
      <c r="PDY7" s="41"/>
      <c r="PDZ7" s="41"/>
      <c r="PEA7" s="41"/>
      <c r="PEB7" s="41"/>
      <c r="PEC7" s="41"/>
      <c r="PED7" s="41"/>
      <c r="PEE7" s="41"/>
      <c r="PEF7" s="41"/>
      <c r="PEG7" s="41"/>
      <c r="PEH7" s="41"/>
      <c r="PEI7" s="41"/>
      <c r="PEJ7" s="41"/>
      <c r="PEK7" s="41"/>
      <c r="PEL7" s="41"/>
      <c r="PEM7" s="41"/>
      <c r="PEN7" s="41"/>
      <c r="PEO7" s="41"/>
      <c r="PEP7" s="41"/>
      <c r="PEQ7" s="41"/>
      <c r="PER7" s="41"/>
      <c r="PES7" s="41"/>
      <c r="PET7" s="41"/>
      <c r="PEU7" s="41"/>
      <c r="PEV7" s="41"/>
      <c r="PEW7" s="41"/>
      <c r="PEX7" s="41"/>
      <c r="PEY7" s="41"/>
      <c r="PEZ7" s="41"/>
      <c r="PFA7" s="41"/>
      <c r="PFB7" s="41"/>
      <c r="PFC7" s="41"/>
      <c r="PFD7" s="41"/>
      <c r="PFE7" s="41"/>
      <c r="PFF7" s="41"/>
      <c r="PFG7" s="41"/>
      <c r="PFH7" s="41"/>
      <c r="PFI7" s="41"/>
      <c r="PFJ7" s="41"/>
      <c r="PFK7" s="41"/>
      <c r="PFL7" s="41"/>
      <c r="PFM7" s="41"/>
      <c r="PFN7" s="41"/>
      <c r="PFO7" s="41"/>
      <c r="PFP7" s="41"/>
      <c r="PFQ7" s="41"/>
      <c r="PFR7" s="41"/>
      <c r="PFS7" s="41"/>
      <c r="PFT7" s="41"/>
      <c r="PFU7" s="41"/>
      <c r="PFV7" s="41"/>
      <c r="PFW7" s="41"/>
      <c r="PFX7" s="41"/>
      <c r="PFY7" s="41"/>
      <c r="PFZ7" s="41"/>
      <c r="PGA7" s="41"/>
      <c r="PGB7" s="41"/>
      <c r="PGC7" s="41"/>
      <c r="PGD7" s="41"/>
      <c r="PGE7" s="41"/>
      <c r="PGF7" s="41"/>
      <c r="PGG7" s="41"/>
      <c r="PGH7" s="41"/>
      <c r="PGI7" s="41"/>
      <c r="PGJ7" s="41"/>
      <c r="PGK7" s="41"/>
      <c r="PGL7" s="41"/>
      <c r="PGM7" s="41"/>
      <c r="PGN7" s="41"/>
      <c r="PGO7" s="41"/>
      <c r="PGP7" s="41"/>
      <c r="PGQ7" s="41"/>
      <c r="PGR7" s="41"/>
      <c r="PGS7" s="41"/>
      <c r="PGT7" s="41"/>
      <c r="PGU7" s="41"/>
      <c r="PGV7" s="41"/>
      <c r="PGW7" s="41"/>
      <c r="PGX7" s="41"/>
      <c r="PGY7" s="41"/>
      <c r="PGZ7" s="41"/>
      <c r="PHA7" s="41"/>
      <c r="PHB7" s="41"/>
      <c r="PHC7" s="41"/>
      <c r="PHD7" s="41"/>
      <c r="PHE7" s="41"/>
      <c r="PHF7" s="41"/>
      <c r="PHG7" s="41"/>
      <c r="PHH7" s="41"/>
      <c r="PHI7" s="41"/>
      <c r="PHJ7" s="41"/>
      <c r="PHK7" s="41"/>
      <c r="PHL7" s="41"/>
      <c r="PHM7" s="41"/>
      <c r="PHN7" s="41"/>
      <c r="PHO7" s="41"/>
      <c r="PHP7" s="41"/>
      <c r="PHQ7" s="41"/>
      <c r="PHR7" s="41"/>
      <c r="PHS7" s="41"/>
      <c r="PHT7" s="41"/>
      <c r="PHU7" s="41"/>
      <c r="PHV7" s="41"/>
      <c r="PHW7" s="41"/>
      <c r="PHX7" s="41"/>
      <c r="PHY7" s="41"/>
      <c r="PHZ7" s="41"/>
      <c r="PIA7" s="41"/>
      <c r="PIB7" s="41"/>
      <c r="PIC7" s="41"/>
      <c r="PID7" s="41"/>
      <c r="PIE7" s="41"/>
      <c r="PIF7" s="41"/>
      <c r="PIG7" s="41"/>
      <c r="PIH7" s="41"/>
      <c r="PII7" s="41"/>
      <c r="PIJ7" s="41"/>
      <c r="PIK7" s="41"/>
      <c r="PIL7" s="41"/>
      <c r="PIM7" s="41"/>
      <c r="PIN7" s="41"/>
      <c r="PIO7" s="41"/>
      <c r="PIP7" s="41"/>
      <c r="PIQ7" s="41"/>
      <c r="PIR7" s="41"/>
      <c r="PIS7" s="41"/>
      <c r="PIT7" s="41"/>
      <c r="PIU7" s="41"/>
      <c r="PIV7" s="41"/>
      <c r="PIW7" s="41"/>
      <c r="PIX7" s="41"/>
      <c r="PIY7" s="41"/>
      <c r="PIZ7" s="41"/>
      <c r="PJA7" s="41"/>
      <c r="PJB7" s="41"/>
      <c r="PJC7" s="41"/>
      <c r="PJD7" s="41"/>
      <c r="PJE7" s="41"/>
      <c r="PJF7" s="41"/>
      <c r="PJG7" s="41"/>
      <c r="PJH7" s="41"/>
      <c r="PJI7" s="41"/>
      <c r="PJJ7" s="41"/>
      <c r="PJK7" s="41"/>
      <c r="PJL7" s="41"/>
      <c r="PJM7" s="41"/>
      <c r="PJN7" s="41"/>
      <c r="PJO7" s="41"/>
      <c r="PJP7" s="41"/>
      <c r="PJQ7" s="41"/>
      <c r="PJR7" s="41"/>
      <c r="PJS7" s="41"/>
      <c r="PJT7" s="41"/>
      <c r="PJU7" s="41"/>
      <c r="PJV7" s="41"/>
      <c r="PJW7" s="41"/>
      <c r="PJX7" s="41"/>
      <c r="PJY7" s="41"/>
      <c r="PJZ7" s="41"/>
      <c r="PKA7" s="41"/>
      <c r="PKB7" s="41"/>
      <c r="PKC7" s="41"/>
      <c r="PKD7" s="41"/>
      <c r="PKE7" s="41"/>
      <c r="PKF7" s="41"/>
      <c r="PKG7" s="41"/>
      <c r="PKH7" s="41"/>
      <c r="PKI7" s="41"/>
      <c r="PKJ7" s="41"/>
      <c r="PKK7" s="41"/>
      <c r="PKL7" s="41"/>
      <c r="PKM7" s="41"/>
      <c r="PKN7" s="41"/>
      <c r="PKO7" s="41"/>
      <c r="PKP7" s="41"/>
      <c r="PKQ7" s="41"/>
      <c r="PKR7" s="41"/>
      <c r="PKS7" s="41"/>
      <c r="PKT7" s="41"/>
      <c r="PKU7" s="41"/>
      <c r="PKV7" s="41"/>
      <c r="PKW7" s="41"/>
      <c r="PKX7" s="41"/>
      <c r="PKY7" s="41"/>
      <c r="PKZ7" s="41"/>
      <c r="PLA7" s="41"/>
      <c r="PLB7" s="41"/>
      <c r="PLC7" s="41"/>
      <c r="PLD7" s="41"/>
      <c r="PLE7" s="41"/>
      <c r="PLF7" s="41"/>
      <c r="PLG7" s="41"/>
      <c r="PLH7" s="41"/>
      <c r="PLI7" s="41"/>
      <c r="PLJ7" s="41"/>
      <c r="PLK7" s="41"/>
      <c r="PLL7" s="41"/>
      <c r="PLM7" s="41"/>
      <c r="PLN7" s="41"/>
      <c r="PLO7" s="41"/>
      <c r="PLP7" s="41"/>
      <c r="PLQ7" s="41"/>
      <c r="PLR7" s="41"/>
      <c r="PLS7" s="41"/>
      <c r="PLT7" s="41"/>
      <c r="PLU7" s="41"/>
      <c r="PLV7" s="41"/>
      <c r="PLW7" s="41"/>
      <c r="PLX7" s="41"/>
      <c r="PLY7" s="41"/>
      <c r="PLZ7" s="41"/>
      <c r="PMA7" s="41"/>
      <c r="PMB7" s="41"/>
      <c r="PMC7" s="41"/>
      <c r="PMD7" s="41"/>
      <c r="PME7" s="41"/>
      <c r="PMF7" s="41"/>
      <c r="PMG7" s="41"/>
      <c r="PMH7" s="41"/>
      <c r="PMI7" s="41"/>
      <c r="PMJ7" s="41"/>
      <c r="PMK7" s="41"/>
      <c r="PML7" s="41"/>
      <c r="PMM7" s="41"/>
      <c r="PMN7" s="41"/>
      <c r="PMO7" s="41"/>
      <c r="PMP7" s="41"/>
      <c r="PMQ7" s="41"/>
      <c r="PMR7" s="41"/>
      <c r="PMS7" s="41"/>
      <c r="PMT7" s="41"/>
      <c r="PMU7" s="41"/>
      <c r="PMV7" s="41"/>
      <c r="PMW7" s="41"/>
      <c r="PMX7" s="41"/>
      <c r="PMY7" s="41"/>
      <c r="PMZ7" s="41"/>
      <c r="PNA7" s="41"/>
      <c r="PNB7" s="41"/>
      <c r="PNC7" s="41"/>
      <c r="PND7" s="41"/>
      <c r="PNE7" s="41"/>
      <c r="PNF7" s="41"/>
      <c r="PNG7" s="41"/>
      <c r="PNH7" s="41"/>
      <c r="PNI7" s="41"/>
      <c r="PNJ7" s="41"/>
      <c r="PNK7" s="41"/>
      <c r="PNL7" s="41"/>
      <c r="PNM7" s="41"/>
      <c r="PNN7" s="41"/>
      <c r="PNO7" s="41"/>
      <c r="PNP7" s="41"/>
      <c r="PNQ7" s="41"/>
      <c r="PNR7" s="41"/>
      <c r="PNS7" s="41"/>
      <c r="PNT7" s="41"/>
      <c r="PNU7" s="41"/>
      <c r="PNV7" s="41"/>
      <c r="PNW7" s="41"/>
      <c r="PNX7" s="41"/>
      <c r="PNY7" s="41"/>
      <c r="PNZ7" s="41"/>
      <c r="POA7" s="41"/>
      <c r="POB7" s="41"/>
      <c r="POC7" s="41"/>
      <c r="POD7" s="41"/>
      <c r="POE7" s="41"/>
      <c r="POF7" s="41"/>
      <c r="POG7" s="41"/>
      <c r="POH7" s="41"/>
      <c r="POI7" s="41"/>
      <c r="POJ7" s="41"/>
      <c r="POK7" s="41"/>
      <c r="POL7" s="41"/>
      <c r="POM7" s="41"/>
      <c r="PON7" s="41"/>
      <c r="POO7" s="41"/>
      <c r="POP7" s="41"/>
      <c r="POQ7" s="41"/>
      <c r="POR7" s="41"/>
      <c r="POS7" s="41"/>
      <c r="POT7" s="41"/>
      <c r="POU7" s="41"/>
      <c r="POV7" s="41"/>
      <c r="POW7" s="41"/>
      <c r="POX7" s="41"/>
      <c r="POY7" s="41"/>
      <c r="POZ7" s="41"/>
      <c r="PPA7" s="41"/>
      <c r="PPB7" s="41"/>
      <c r="PPC7" s="41"/>
      <c r="PPD7" s="41"/>
      <c r="PPE7" s="41"/>
      <c r="PPF7" s="41"/>
      <c r="PPG7" s="41"/>
      <c r="PPH7" s="41"/>
      <c r="PPI7" s="41"/>
      <c r="PPJ7" s="41"/>
      <c r="PPK7" s="41"/>
      <c r="PPL7" s="41"/>
      <c r="PPM7" s="41"/>
      <c r="PPN7" s="41"/>
      <c r="PPO7" s="41"/>
      <c r="PPP7" s="41"/>
      <c r="PPQ7" s="41"/>
      <c r="PPR7" s="41"/>
      <c r="PPS7" s="41"/>
      <c r="PPT7" s="41"/>
      <c r="PPU7" s="41"/>
      <c r="PPV7" s="41"/>
      <c r="PPW7" s="41"/>
      <c r="PPX7" s="41"/>
      <c r="PPY7" s="41"/>
      <c r="PPZ7" s="41"/>
      <c r="PQA7" s="41"/>
      <c r="PQB7" s="41"/>
      <c r="PQC7" s="41"/>
      <c r="PQD7" s="41"/>
      <c r="PQE7" s="41"/>
      <c r="PQF7" s="41"/>
      <c r="PQG7" s="41"/>
      <c r="PQH7" s="41"/>
      <c r="PQI7" s="41"/>
      <c r="PQJ7" s="41"/>
      <c r="PQK7" s="41"/>
      <c r="PQL7" s="41"/>
      <c r="PQM7" s="41"/>
      <c r="PQN7" s="41"/>
      <c r="PQO7" s="41"/>
      <c r="PQP7" s="41"/>
      <c r="PQQ7" s="41"/>
      <c r="PQR7" s="41"/>
      <c r="PQS7" s="41"/>
      <c r="PQT7" s="41"/>
      <c r="PQU7" s="41"/>
      <c r="PQV7" s="41"/>
      <c r="PQW7" s="41"/>
      <c r="PQX7" s="41"/>
      <c r="PQY7" s="41"/>
      <c r="PQZ7" s="41"/>
      <c r="PRA7" s="41"/>
      <c r="PRB7" s="41"/>
      <c r="PRC7" s="41"/>
      <c r="PRD7" s="41"/>
      <c r="PRE7" s="41"/>
      <c r="PRF7" s="41"/>
      <c r="PRG7" s="41"/>
      <c r="PRH7" s="41"/>
      <c r="PRI7" s="41"/>
      <c r="PRJ7" s="41"/>
      <c r="PRK7" s="41"/>
      <c r="PRL7" s="41"/>
      <c r="PRM7" s="41"/>
      <c r="PRN7" s="41"/>
      <c r="PRO7" s="41"/>
      <c r="PRP7" s="41"/>
      <c r="PRQ7" s="41"/>
      <c r="PRR7" s="41"/>
      <c r="PRS7" s="41"/>
      <c r="PRT7" s="41"/>
      <c r="PRU7" s="41"/>
      <c r="PRV7" s="41"/>
      <c r="PRW7" s="41"/>
      <c r="PRX7" s="41"/>
      <c r="PRY7" s="41"/>
      <c r="PRZ7" s="41"/>
      <c r="PSA7" s="41"/>
      <c r="PSB7" s="41"/>
      <c r="PSC7" s="41"/>
      <c r="PSD7" s="41"/>
      <c r="PSE7" s="41"/>
      <c r="PSF7" s="41"/>
      <c r="PSG7" s="41"/>
      <c r="PSH7" s="41"/>
      <c r="PSI7" s="41"/>
      <c r="PSJ7" s="41"/>
      <c r="PSK7" s="41"/>
      <c r="PSL7" s="41"/>
      <c r="PSM7" s="41"/>
      <c r="PSN7" s="41"/>
      <c r="PSO7" s="41"/>
      <c r="PSP7" s="41"/>
      <c r="PSQ7" s="41"/>
      <c r="PSR7" s="41"/>
      <c r="PSS7" s="41"/>
      <c r="PST7" s="41"/>
      <c r="PSU7" s="41"/>
      <c r="PSV7" s="41"/>
      <c r="PSW7" s="41"/>
      <c r="PSX7" s="41"/>
      <c r="PSY7" s="41"/>
      <c r="PSZ7" s="41"/>
      <c r="PTA7" s="41"/>
      <c r="PTB7" s="41"/>
      <c r="PTC7" s="41"/>
      <c r="PTD7" s="41"/>
      <c r="PTE7" s="41"/>
      <c r="PTF7" s="41"/>
      <c r="PTG7" s="41"/>
      <c r="PTH7" s="41"/>
      <c r="PTI7" s="41"/>
      <c r="PTJ7" s="41"/>
      <c r="PTK7" s="41"/>
      <c r="PTL7" s="41"/>
      <c r="PTM7" s="41"/>
      <c r="PTN7" s="41"/>
      <c r="PTO7" s="41"/>
      <c r="PTP7" s="41"/>
      <c r="PTQ7" s="41"/>
      <c r="PTR7" s="41"/>
      <c r="PTS7" s="41"/>
      <c r="PTT7" s="41"/>
      <c r="PTU7" s="41"/>
      <c r="PTV7" s="41"/>
      <c r="PTW7" s="41"/>
      <c r="PTX7" s="41"/>
      <c r="PTY7" s="41"/>
      <c r="PTZ7" s="41"/>
      <c r="PUA7" s="41"/>
      <c r="PUB7" s="41"/>
      <c r="PUC7" s="41"/>
      <c r="PUD7" s="41"/>
      <c r="PUE7" s="41"/>
      <c r="PUF7" s="41"/>
      <c r="PUG7" s="41"/>
      <c r="PUH7" s="41"/>
      <c r="PUI7" s="41"/>
      <c r="PUJ7" s="41"/>
      <c r="PUK7" s="41"/>
      <c r="PUL7" s="41"/>
      <c r="PUM7" s="41"/>
      <c r="PUN7" s="41"/>
      <c r="PUO7" s="41"/>
      <c r="PUP7" s="41"/>
      <c r="PUQ7" s="41"/>
      <c r="PUR7" s="41"/>
      <c r="PUS7" s="41"/>
      <c r="PUT7" s="41"/>
      <c r="PUU7" s="41"/>
      <c r="PUV7" s="41"/>
      <c r="PUW7" s="41"/>
      <c r="PUX7" s="41"/>
      <c r="PUY7" s="41"/>
      <c r="PUZ7" s="41"/>
      <c r="PVA7" s="41"/>
      <c r="PVB7" s="41"/>
      <c r="PVC7" s="41"/>
      <c r="PVD7" s="41"/>
      <c r="PVE7" s="41"/>
      <c r="PVF7" s="41"/>
      <c r="PVG7" s="41"/>
      <c r="PVH7" s="41"/>
      <c r="PVI7" s="41"/>
      <c r="PVJ7" s="41"/>
      <c r="PVK7" s="41"/>
      <c r="PVL7" s="41"/>
      <c r="PVM7" s="41"/>
      <c r="PVN7" s="41"/>
      <c r="PVO7" s="41"/>
      <c r="PVP7" s="41"/>
      <c r="PVQ7" s="41"/>
      <c r="PVR7" s="41"/>
      <c r="PVS7" s="41"/>
      <c r="PVT7" s="41"/>
      <c r="PVU7" s="41"/>
      <c r="PVV7" s="41"/>
      <c r="PVW7" s="41"/>
      <c r="PVX7" s="41"/>
      <c r="PVY7" s="41"/>
      <c r="PVZ7" s="41"/>
      <c r="PWA7" s="41"/>
      <c r="PWB7" s="41"/>
      <c r="PWC7" s="41"/>
      <c r="PWD7" s="41"/>
      <c r="PWE7" s="41"/>
      <c r="PWF7" s="41"/>
      <c r="PWG7" s="41"/>
      <c r="PWH7" s="41"/>
      <c r="PWI7" s="41"/>
      <c r="PWJ7" s="41"/>
      <c r="PWK7" s="41"/>
      <c r="PWL7" s="41"/>
      <c r="PWM7" s="41"/>
      <c r="PWN7" s="41"/>
      <c r="PWO7" s="41"/>
      <c r="PWP7" s="41"/>
      <c r="PWQ7" s="41"/>
      <c r="PWR7" s="41"/>
      <c r="PWS7" s="41"/>
      <c r="PWT7" s="41"/>
      <c r="PWU7" s="41"/>
      <c r="PWV7" s="41"/>
      <c r="PWW7" s="41"/>
      <c r="PWX7" s="41"/>
      <c r="PWY7" s="41"/>
      <c r="PWZ7" s="41"/>
      <c r="PXA7" s="41"/>
      <c r="PXB7" s="41"/>
      <c r="PXC7" s="41"/>
      <c r="PXD7" s="41"/>
      <c r="PXE7" s="41"/>
      <c r="PXF7" s="41"/>
      <c r="PXG7" s="41"/>
      <c r="PXH7" s="41"/>
      <c r="PXI7" s="41"/>
      <c r="PXJ7" s="41"/>
      <c r="PXK7" s="41"/>
      <c r="PXL7" s="41"/>
      <c r="PXM7" s="41"/>
      <c r="PXN7" s="41"/>
      <c r="PXO7" s="41"/>
      <c r="PXP7" s="41"/>
      <c r="PXQ7" s="41"/>
      <c r="PXR7" s="41"/>
      <c r="PXS7" s="41"/>
      <c r="PXT7" s="41"/>
      <c r="PXU7" s="41"/>
      <c r="PXV7" s="41"/>
      <c r="PXW7" s="41"/>
      <c r="PXX7" s="41"/>
      <c r="PXY7" s="41"/>
      <c r="PXZ7" s="41"/>
      <c r="PYA7" s="41"/>
      <c r="PYB7" s="41"/>
      <c r="PYC7" s="41"/>
      <c r="PYD7" s="41"/>
      <c r="PYE7" s="41"/>
      <c r="PYF7" s="41"/>
      <c r="PYG7" s="41"/>
      <c r="PYH7" s="41"/>
      <c r="PYI7" s="41"/>
      <c r="PYJ7" s="41"/>
      <c r="PYK7" s="41"/>
      <c r="PYL7" s="41"/>
      <c r="PYM7" s="41"/>
      <c r="PYN7" s="41"/>
      <c r="PYO7" s="41"/>
      <c r="PYP7" s="41"/>
      <c r="PYQ7" s="41"/>
      <c r="PYR7" s="41"/>
      <c r="PYS7" s="41"/>
      <c r="PYT7" s="41"/>
      <c r="PYU7" s="41"/>
      <c r="PYV7" s="41"/>
      <c r="PYW7" s="41"/>
      <c r="PYX7" s="41"/>
      <c r="PYY7" s="41"/>
      <c r="PYZ7" s="41"/>
      <c r="PZA7" s="41"/>
      <c r="PZB7" s="41"/>
      <c r="PZC7" s="41"/>
      <c r="PZD7" s="41"/>
      <c r="PZE7" s="41"/>
      <c r="PZF7" s="41"/>
      <c r="PZG7" s="41"/>
      <c r="PZH7" s="41"/>
      <c r="PZI7" s="41"/>
      <c r="PZJ7" s="41"/>
      <c r="PZK7" s="41"/>
      <c r="PZL7" s="41"/>
      <c r="PZM7" s="41"/>
      <c r="PZN7" s="41"/>
      <c r="PZO7" s="41"/>
      <c r="PZP7" s="41"/>
      <c r="PZQ7" s="41"/>
      <c r="PZR7" s="41"/>
      <c r="PZS7" s="41"/>
      <c r="PZT7" s="41"/>
      <c r="PZU7" s="41"/>
      <c r="PZV7" s="41"/>
      <c r="PZW7" s="41"/>
      <c r="PZX7" s="41"/>
      <c r="PZY7" s="41"/>
      <c r="PZZ7" s="41"/>
      <c r="QAA7" s="41"/>
      <c r="QAB7" s="41"/>
      <c r="QAC7" s="41"/>
      <c r="QAD7" s="41"/>
      <c r="QAE7" s="41"/>
      <c r="QAF7" s="41"/>
      <c r="QAG7" s="41"/>
      <c r="QAH7" s="41"/>
      <c r="QAI7" s="41"/>
      <c r="QAJ7" s="41"/>
      <c r="QAK7" s="41"/>
      <c r="QAL7" s="41"/>
      <c r="QAM7" s="41"/>
      <c r="QAN7" s="41"/>
      <c r="QAO7" s="41"/>
      <c r="QAP7" s="41"/>
      <c r="QAQ7" s="41"/>
      <c r="QAR7" s="41"/>
      <c r="QAS7" s="41"/>
      <c r="QAT7" s="41"/>
      <c r="QAU7" s="41"/>
      <c r="QAV7" s="41"/>
      <c r="QAW7" s="41"/>
      <c r="QAX7" s="41"/>
      <c r="QAY7" s="41"/>
      <c r="QAZ7" s="41"/>
      <c r="QBA7" s="41"/>
      <c r="QBB7" s="41"/>
      <c r="QBC7" s="41"/>
      <c r="QBD7" s="41"/>
      <c r="QBE7" s="41"/>
      <c r="QBF7" s="41"/>
      <c r="QBG7" s="41"/>
      <c r="QBH7" s="41"/>
      <c r="QBI7" s="41"/>
      <c r="QBJ7" s="41"/>
      <c r="QBK7" s="41"/>
      <c r="QBL7" s="41"/>
      <c r="QBM7" s="41"/>
      <c r="QBN7" s="41"/>
      <c r="QBO7" s="41"/>
      <c r="QBP7" s="41"/>
      <c r="QBQ7" s="41"/>
      <c r="QBR7" s="41"/>
      <c r="QBS7" s="41"/>
      <c r="QBT7" s="41"/>
      <c r="QBU7" s="41"/>
      <c r="QBV7" s="41"/>
      <c r="QBW7" s="41"/>
      <c r="QBX7" s="41"/>
      <c r="QBY7" s="41"/>
      <c r="QBZ7" s="41"/>
      <c r="QCA7" s="41"/>
      <c r="QCB7" s="41"/>
      <c r="QCC7" s="41"/>
      <c r="QCD7" s="41"/>
      <c r="QCE7" s="41"/>
      <c r="QCF7" s="41"/>
      <c r="QCG7" s="41"/>
      <c r="QCH7" s="41"/>
      <c r="QCI7" s="41"/>
      <c r="QCJ7" s="41"/>
      <c r="QCK7" s="41"/>
      <c r="QCL7" s="41"/>
      <c r="QCM7" s="41"/>
      <c r="QCN7" s="41"/>
      <c r="QCO7" s="41"/>
      <c r="QCP7" s="41"/>
      <c r="QCQ7" s="41"/>
      <c r="QCR7" s="41"/>
      <c r="QCS7" s="41"/>
      <c r="QCT7" s="41"/>
      <c r="QCU7" s="41"/>
      <c r="QCV7" s="41"/>
      <c r="QCW7" s="41"/>
      <c r="QCX7" s="41"/>
      <c r="QCY7" s="41"/>
      <c r="QCZ7" s="41"/>
      <c r="QDA7" s="41"/>
      <c r="QDB7" s="41"/>
      <c r="QDC7" s="41"/>
      <c r="QDD7" s="41"/>
      <c r="QDE7" s="41"/>
      <c r="QDF7" s="41"/>
      <c r="QDG7" s="41"/>
      <c r="QDH7" s="41"/>
      <c r="QDI7" s="41"/>
      <c r="QDJ7" s="41"/>
      <c r="QDK7" s="41"/>
      <c r="QDL7" s="41"/>
      <c r="QDM7" s="41"/>
      <c r="QDN7" s="41"/>
      <c r="QDO7" s="41"/>
      <c r="QDP7" s="41"/>
      <c r="QDQ7" s="41"/>
      <c r="QDR7" s="41"/>
      <c r="QDS7" s="41"/>
      <c r="QDT7" s="41"/>
      <c r="QDU7" s="41"/>
      <c r="QDV7" s="41"/>
      <c r="QDW7" s="41"/>
      <c r="QDX7" s="41"/>
      <c r="QDY7" s="41"/>
      <c r="QDZ7" s="41"/>
      <c r="QEA7" s="41"/>
      <c r="QEB7" s="41"/>
      <c r="QEC7" s="41"/>
      <c r="QED7" s="41"/>
      <c r="QEE7" s="41"/>
      <c r="QEF7" s="41"/>
      <c r="QEG7" s="41"/>
      <c r="QEH7" s="41"/>
      <c r="QEI7" s="41"/>
      <c r="QEJ7" s="41"/>
      <c r="QEK7" s="41"/>
      <c r="QEL7" s="41"/>
      <c r="QEM7" s="41"/>
      <c r="QEN7" s="41"/>
      <c r="QEO7" s="41"/>
      <c r="QEP7" s="41"/>
      <c r="QEQ7" s="41"/>
      <c r="QER7" s="41"/>
      <c r="QES7" s="41"/>
      <c r="QET7" s="41"/>
      <c r="QEU7" s="41"/>
      <c r="QEV7" s="41"/>
      <c r="QEW7" s="41"/>
      <c r="QEX7" s="41"/>
      <c r="QEY7" s="41"/>
      <c r="QEZ7" s="41"/>
      <c r="QFA7" s="41"/>
      <c r="QFB7" s="41"/>
      <c r="QFC7" s="41"/>
      <c r="QFD7" s="41"/>
      <c r="QFE7" s="41"/>
      <c r="QFF7" s="41"/>
      <c r="QFG7" s="41"/>
      <c r="QFH7" s="41"/>
      <c r="QFI7" s="41"/>
      <c r="QFJ7" s="41"/>
      <c r="QFK7" s="41"/>
      <c r="QFL7" s="41"/>
      <c r="QFM7" s="41"/>
      <c r="QFN7" s="41"/>
      <c r="QFO7" s="41"/>
      <c r="QFP7" s="41"/>
      <c r="QFQ7" s="41"/>
      <c r="QFR7" s="41"/>
      <c r="QFS7" s="41"/>
      <c r="QFT7" s="41"/>
      <c r="QFU7" s="41"/>
      <c r="QFV7" s="41"/>
      <c r="QFW7" s="41"/>
      <c r="QFX7" s="41"/>
      <c r="QFY7" s="41"/>
      <c r="QFZ7" s="41"/>
      <c r="QGA7" s="41"/>
      <c r="QGB7" s="41"/>
      <c r="QGC7" s="41"/>
      <c r="QGD7" s="41"/>
      <c r="QGE7" s="41"/>
      <c r="QGF7" s="41"/>
      <c r="QGG7" s="41"/>
      <c r="QGH7" s="41"/>
      <c r="QGI7" s="41"/>
      <c r="QGJ7" s="41"/>
      <c r="QGK7" s="41"/>
      <c r="QGL7" s="41"/>
      <c r="QGM7" s="41"/>
      <c r="QGN7" s="41"/>
      <c r="QGO7" s="41"/>
      <c r="QGP7" s="41"/>
      <c r="QGQ7" s="41"/>
      <c r="QGR7" s="41"/>
      <c r="QGS7" s="41"/>
      <c r="QGT7" s="41"/>
      <c r="QGU7" s="41"/>
      <c r="QGV7" s="41"/>
      <c r="QGW7" s="41"/>
      <c r="QGX7" s="41"/>
      <c r="QGY7" s="41"/>
      <c r="QGZ7" s="41"/>
      <c r="QHA7" s="41"/>
      <c r="QHB7" s="41"/>
      <c r="QHC7" s="41"/>
      <c r="QHD7" s="41"/>
      <c r="QHE7" s="41"/>
      <c r="QHF7" s="41"/>
      <c r="QHG7" s="41"/>
      <c r="QHH7" s="41"/>
      <c r="QHI7" s="41"/>
      <c r="QHJ7" s="41"/>
      <c r="QHK7" s="41"/>
      <c r="QHL7" s="41"/>
      <c r="QHM7" s="41"/>
      <c r="QHN7" s="41"/>
      <c r="QHO7" s="41"/>
      <c r="QHP7" s="41"/>
      <c r="QHQ7" s="41"/>
      <c r="QHR7" s="41"/>
      <c r="QHS7" s="41"/>
      <c r="QHT7" s="41"/>
      <c r="QHU7" s="41"/>
      <c r="QHV7" s="41"/>
      <c r="QHW7" s="41"/>
      <c r="QHX7" s="41"/>
      <c r="QHY7" s="41"/>
      <c r="QHZ7" s="41"/>
      <c r="QIA7" s="41"/>
      <c r="QIB7" s="41"/>
      <c r="QIC7" s="41"/>
      <c r="QID7" s="41"/>
      <c r="QIE7" s="41"/>
      <c r="QIF7" s="41"/>
      <c r="QIG7" s="41"/>
      <c r="QIH7" s="41"/>
      <c r="QII7" s="41"/>
      <c r="QIJ7" s="41"/>
      <c r="QIK7" s="41"/>
      <c r="QIL7" s="41"/>
      <c r="QIM7" s="41"/>
      <c r="QIN7" s="41"/>
      <c r="QIO7" s="41"/>
      <c r="QIP7" s="41"/>
      <c r="QIQ7" s="41"/>
      <c r="QIR7" s="41"/>
      <c r="QIS7" s="41"/>
      <c r="QIT7" s="41"/>
      <c r="QIU7" s="41"/>
      <c r="QIV7" s="41"/>
      <c r="QIW7" s="41"/>
      <c r="QIX7" s="41"/>
      <c r="QIY7" s="41"/>
      <c r="QIZ7" s="41"/>
      <c r="QJA7" s="41"/>
      <c r="QJB7" s="41"/>
      <c r="QJC7" s="41"/>
      <c r="QJD7" s="41"/>
      <c r="QJE7" s="41"/>
      <c r="QJF7" s="41"/>
      <c r="QJG7" s="41"/>
      <c r="QJH7" s="41"/>
      <c r="QJI7" s="41"/>
      <c r="QJJ7" s="41"/>
      <c r="QJK7" s="41"/>
      <c r="QJL7" s="41"/>
      <c r="QJM7" s="41"/>
      <c r="QJN7" s="41"/>
      <c r="QJO7" s="41"/>
      <c r="QJP7" s="41"/>
      <c r="QJQ7" s="41"/>
      <c r="QJR7" s="41"/>
      <c r="QJS7" s="41"/>
      <c r="QJT7" s="41"/>
      <c r="QJU7" s="41"/>
      <c r="QJV7" s="41"/>
      <c r="QJW7" s="41"/>
      <c r="QJX7" s="41"/>
      <c r="QJY7" s="41"/>
      <c r="QJZ7" s="41"/>
      <c r="QKA7" s="41"/>
      <c r="QKB7" s="41"/>
      <c r="QKC7" s="41"/>
      <c r="QKD7" s="41"/>
      <c r="QKE7" s="41"/>
      <c r="QKF7" s="41"/>
      <c r="QKG7" s="41"/>
      <c r="QKH7" s="41"/>
      <c r="QKI7" s="41"/>
      <c r="QKJ7" s="41"/>
      <c r="QKK7" s="41"/>
      <c r="QKL7" s="41"/>
      <c r="QKM7" s="41"/>
      <c r="QKN7" s="41"/>
      <c r="QKO7" s="41"/>
      <c r="QKP7" s="41"/>
      <c r="QKQ7" s="41"/>
      <c r="QKR7" s="41"/>
      <c r="QKS7" s="41"/>
      <c r="QKT7" s="41"/>
      <c r="QKU7" s="41"/>
      <c r="QKV7" s="41"/>
      <c r="QKW7" s="41"/>
      <c r="QKX7" s="41"/>
      <c r="QKY7" s="41"/>
      <c r="QKZ7" s="41"/>
      <c r="QLA7" s="41"/>
      <c r="QLB7" s="41"/>
      <c r="QLC7" s="41"/>
      <c r="QLD7" s="41"/>
      <c r="QLE7" s="41"/>
      <c r="QLF7" s="41"/>
      <c r="QLG7" s="41"/>
      <c r="QLH7" s="41"/>
      <c r="QLI7" s="41"/>
      <c r="QLJ7" s="41"/>
      <c r="QLK7" s="41"/>
      <c r="QLL7" s="41"/>
      <c r="QLM7" s="41"/>
      <c r="QLN7" s="41"/>
      <c r="QLO7" s="41"/>
      <c r="QLP7" s="41"/>
      <c r="QLQ7" s="41"/>
      <c r="QLR7" s="41"/>
      <c r="QLS7" s="41"/>
      <c r="QLT7" s="41"/>
      <c r="QLU7" s="41"/>
      <c r="QLV7" s="41"/>
      <c r="QLW7" s="41"/>
      <c r="QLX7" s="41"/>
      <c r="QLY7" s="41"/>
      <c r="QLZ7" s="41"/>
      <c r="QMA7" s="41"/>
      <c r="QMB7" s="41"/>
      <c r="QMC7" s="41"/>
      <c r="QMD7" s="41"/>
      <c r="QME7" s="41"/>
      <c r="QMF7" s="41"/>
      <c r="QMG7" s="41"/>
      <c r="QMH7" s="41"/>
      <c r="QMI7" s="41"/>
      <c r="QMJ7" s="41"/>
      <c r="QMK7" s="41"/>
      <c r="QML7" s="41"/>
      <c r="QMM7" s="41"/>
      <c r="QMN7" s="41"/>
      <c r="QMO7" s="41"/>
      <c r="QMP7" s="41"/>
      <c r="QMQ7" s="41"/>
      <c r="QMR7" s="41"/>
      <c r="QMS7" s="41"/>
      <c r="QMT7" s="41"/>
      <c r="QMU7" s="41"/>
      <c r="QMV7" s="41"/>
      <c r="QMW7" s="41"/>
      <c r="QMX7" s="41"/>
      <c r="QMY7" s="41"/>
      <c r="QMZ7" s="41"/>
      <c r="QNA7" s="41"/>
      <c r="QNB7" s="41"/>
      <c r="QNC7" s="41"/>
      <c r="QND7" s="41"/>
      <c r="QNE7" s="41"/>
      <c r="QNF7" s="41"/>
      <c r="QNG7" s="41"/>
      <c r="QNH7" s="41"/>
      <c r="QNI7" s="41"/>
      <c r="QNJ7" s="41"/>
      <c r="QNK7" s="41"/>
      <c r="QNL7" s="41"/>
      <c r="QNM7" s="41"/>
      <c r="QNN7" s="41"/>
      <c r="QNO7" s="41"/>
      <c r="QNP7" s="41"/>
      <c r="QNQ7" s="41"/>
      <c r="QNR7" s="41"/>
      <c r="QNS7" s="41"/>
      <c r="QNT7" s="41"/>
      <c r="QNU7" s="41"/>
      <c r="QNV7" s="41"/>
      <c r="QNW7" s="41"/>
      <c r="QNX7" s="41"/>
      <c r="QNY7" s="41"/>
      <c r="QNZ7" s="41"/>
      <c r="QOA7" s="41"/>
      <c r="QOB7" s="41"/>
      <c r="QOC7" s="41"/>
      <c r="QOD7" s="41"/>
      <c r="QOE7" s="41"/>
      <c r="QOF7" s="41"/>
      <c r="QOG7" s="41"/>
      <c r="QOH7" s="41"/>
      <c r="QOI7" s="41"/>
      <c r="QOJ7" s="41"/>
      <c r="QOK7" s="41"/>
      <c r="QOL7" s="41"/>
      <c r="QOM7" s="41"/>
      <c r="QON7" s="41"/>
      <c r="QOO7" s="41"/>
      <c r="QOP7" s="41"/>
      <c r="QOQ7" s="41"/>
      <c r="QOR7" s="41"/>
      <c r="QOS7" s="41"/>
      <c r="QOT7" s="41"/>
      <c r="QOU7" s="41"/>
      <c r="QOV7" s="41"/>
      <c r="QOW7" s="41"/>
      <c r="QOX7" s="41"/>
      <c r="QOY7" s="41"/>
      <c r="QOZ7" s="41"/>
      <c r="QPA7" s="41"/>
      <c r="QPB7" s="41"/>
      <c r="QPC7" s="41"/>
      <c r="QPD7" s="41"/>
      <c r="QPE7" s="41"/>
      <c r="QPF7" s="41"/>
      <c r="QPG7" s="41"/>
      <c r="QPH7" s="41"/>
      <c r="QPI7" s="41"/>
      <c r="QPJ7" s="41"/>
      <c r="QPK7" s="41"/>
      <c r="QPL7" s="41"/>
      <c r="QPM7" s="41"/>
      <c r="QPN7" s="41"/>
      <c r="QPO7" s="41"/>
      <c r="QPP7" s="41"/>
      <c r="QPQ7" s="41"/>
      <c r="QPR7" s="41"/>
      <c r="QPS7" s="41"/>
      <c r="QPT7" s="41"/>
      <c r="QPU7" s="41"/>
      <c r="QPV7" s="41"/>
      <c r="QPW7" s="41"/>
      <c r="QPX7" s="41"/>
      <c r="QPY7" s="41"/>
      <c r="QPZ7" s="41"/>
      <c r="QQA7" s="41"/>
      <c r="QQB7" s="41"/>
      <c r="QQC7" s="41"/>
      <c r="QQD7" s="41"/>
      <c r="QQE7" s="41"/>
      <c r="QQF7" s="41"/>
      <c r="QQG7" s="41"/>
      <c r="QQH7" s="41"/>
      <c r="QQI7" s="41"/>
      <c r="QQJ7" s="41"/>
      <c r="QQK7" s="41"/>
      <c r="QQL7" s="41"/>
      <c r="QQM7" s="41"/>
      <c r="QQN7" s="41"/>
      <c r="QQO7" s="41"/>
      <c r="QQP7" s="41"/>
      <c r="QQQ7" s="41"/>
      <c r="QQR7" s="41"/>
      <c r="QQS7" s="41"/>
      <c r="QQT7" s="41"/>
      <c r="QQU7" s="41"/>
      <c r="QQV7" s="41"/>
      <c r="QQW7" s="41"/>
      <c r="QQX7" s="41"/>
      <c r="QQY7" s="41"/>
      <c r="QQZ7" s="41"/>
      <c r="QRA7" s="41"/>
      <c r="QRB7" s="41"/>
      <c r="QRC7" s="41"/>
      <c r="QRD7" s="41"/>
      <c r="QRE7" s="41"/>
      <c r="QRF7" s="41"/>
      <c r="QRG7" s="41"/>
      <c r="QRH7" s="41"/>
      <c r="QRI7" s="41"/>
      <c r="QRJ7" s="41"/>
      <c r="QRK7" s="41"/>
      <c r="QRL7" s="41"/>
      <c r="QRM7" s="41"/>
      <c r="QRN7" s="41"/>
      <c r="QRO7" s="41"/>
      <c r="QRP7" s="41"/>
      <c r="QRQ7" s="41"/>
      <c r="QRR7" s="41"/>
      <c r="QRS7" s="41"/>
      <c r="QRT7" s="41"/>
      <c r="QRU7" s="41"/>
      <c r="QRV7" s="41"/>
      <c r="QRW7" s="41"/>
      <c r="QRX7" s="41"/>
      <c r="QRY7" s="41"/>
      <c r="QRZ7" s="41"/>
      <c r="QSA7" s="41"/>
      <c r="QSB7" s="41"/>
      <c r="QSC7" s="41"/>
      <c r="QSD7" s="41"/>
      <c r="QSE7" s="41"/>
      <c r="QSF7" s="41"/>
      <c r="QSG7" s="41"/>
      <c r="QSH7" s="41"/>
      <c r="QSI7" s="41"/>
      <c r="QSJ7" s="41"/>
      <c r="QSK7" s="41"/>
      <c r="QSL7" s="41"/>
      <c r="QSM7" s="41"/>
      <c r="QSN7" s="41"/>
      <c r="QSO7" s="41"/>
      <c r="QSP7" s="41"/>
      <c r="QSQ7" s="41"/>
      <c r="QSR7" s="41"/>
      <c r="QSS7" s="41"/>
      <c r="QST7" s="41"/>
      <c r="QSU7" s="41"/>
      <c r="QSV7" s="41"/>
      <c r="QSW7" s="41"/>
      <c r="QSX7" s="41"/>
      <c r="QSY7" s="41"/>
      <c r="QSZ7" s="41"/>
      <c r="QTA7" s="41"/>
      <c r="QTB7" s="41"/>
      <c r="QTC7" s="41"/>
      <c r="QTD7" s="41"/>
      <c r="QTE7" s="41"/>
      <c r="QTF7" s="41"/>
      <c r="QTG7" s="41"/>
      <c r="QTH7" s="41"/>
      <c r="QTI7" s="41"/>
      <c r="QTJ7" s="41"/>
      <c r="QTK7" s="41"/>
      <c r="QTL7" s="41"/>
      <c r="QTM7" s="41"/>
      <c r="QTN7" s="41"/>
      <c r="QTO7" s="41"/>
      <c r="QTP7" s="41"/>
      <c r="QTQ7" s="41"/>
      <c r="QTR7" s="41"/>
      <c r="QTS7" s="41"/>
      <c r="QTT7" s="41"/>
      <c r="QTU7" s="41"/>
      <c r="QTV7" s="41"/>
      <c r="QTW7" s="41"/>
      <c r="QTX7" s="41"/>
      <c r="QTY7" s="41"/>
      <c r="QTZ7" s="41"/>
      <c r="QUA7" s="41"/>
      <c r="QUB7" s="41"/>
      <c r="QUC7" s="41"/>
      <c r="QUD7" s="41"/>
      <c r="QUE7" s="41"/>
      <c r="QUF7" s="41"/>
      <c r="QUG7" s="41"/>
      <c r="QUH7" s="41"/>
      <c r="QUI7" s="41"/>
      <c r="QUJ7" s="41"/>
      <c r="QUK7" s="41"/>
      <c r="QUL7" s="41"/>
      <c r="QUM7" s="41"/>
      <c r="QUN7" s="41"/>
      <c r="QUO7" s="41"/>
      <c r="QUP7" s="41"/>
      <c r="QUQ7" s="41"/>
      <c r="QUR7" s="41"/>
      <c r="QUS7" s="41"/>
      <c r="QUT7" s="41"/>
      <c r="QUU7" s="41"/>
      <c r="QUV7" s="41"/>
      <c r="QUW7" s="41"/>
      <c r="QUX7" s="41"/>
      <c r="QUY7" s="41"/>
      <c r="QUZ7" s="41"/>
      <c r="QVA7" s="41"/>
      <c r="QVB7" s="41"/>
      <c r="QVC7" s="41"/>
      <c r="QVD7" s="41"/>
      <c r="QVE7" s="41"/>
      <c r="QVF7" s="41"/>
      <c r="QVG7" s="41"/>
      <c r="QVH7" s="41"/>
      <c r="QVI7" s="41"/>
      <c r="QVJ7" s="41"/>
      <c r="QVK7" s="41"/>
      <c r="QVL7" s="41"/>
      <c r="QVM7" s="41"/>
      <c r="QVN7" s="41"/>
      <c r="QVO7" s="41"/>
      <c r="QVP7" s="41"/>
      <c r="QVQ7" s="41"/>
      <c r="QVR7" s="41"/>
      <c r="QVS7" s="41"/>
      <c r="QVT7" s="41"/>
      <c r="QVU7" s="41"/>
      <c r="QVV7" s="41"/>
      <c r="QVW7" s="41"/>
      <c r="QVX7" s="41"/>
      <c r="QVY7" s="41"/>
      <c r="QVZ7" s="41"/>
      <c r="QWA7" s="41"/>
      <c r="QWB7" s="41"/>
      <c r="QWC7" s="41"/>
      <c r="QWD7" s="41"/>
      <c r="QWE7" s="41"/>
      <c r="QWF7" s="41"/>
      <c r="QWG7" s="41"/>
      <c r="QWH7" s="41"/>
      <c r="QWI7" s="41"/>
      <c r="QWJ7" s="41"/>
      <c r="QWK7" s="41"/>
      <c r="QWL7" s="41"/>
      <c r="QWM7" s="41"/>
      <c r="QWN7" s="41"/>
      <c r="QWO7" s="41"/>
      <c r="QWP7" s="41"/>
      <c r="QWQ7" s="41"/>
      <c r="QWR7" s="41"/>
      <c r="QWS7" s="41"/>
      <c r="QWT7" s="41"/>
      <c r="QWU7" s="41"/>
      <c r="QWV7" s="41"/>
      <c r="QWW7" s="41"/>
      <c r="QWX7" s="41"/>
      <c r="QWY7" s="41"/>
      <c r="QWZ7" s="41"/>
      <c r="QXA7" s="41"/>
      <c r="QXB7" s="41"/>
      <c r="QXC7" s="41"/>
      <c r="QXD7" s="41"/>
      <c r="QXE7" s="41"/>
      <c r="QXF7" s="41"/>
      <c r="QXG7" s="41"/>
      <c r="QXH7" s="41"/>
      <c r="QXI7" s="41"/>
      <c r="QXJ7" s="41"/>
      <c r="QXK7" s="41"/>
      <c r="QXL7" s="41"/>
      <c r="QXM7" s="41"/>
      <c r="QXN7" s="41"/>
      <c r="QXO7" s="41"/>
      <c r="QXP7" s="41"/>
      <c r="QXQ7" s="41"/>
      <c r="QXR7" s="41"/>
      <c r="QXS7" s="41"/>
      <c r="QXT7" s="41"/>
      <c r="QXU7" s="41"/>
      <c r="QXV7" s="41"/>
      <c r="QXW7" s="41"/>
      <c r="QXX7" s="41"/>
      <c r="QXY7" s="41"/>
      <c r="QXZ7" s="41"/>
      <c r="QYA7" s="41"/>
      <c r="QYB7" s="41"/>
      <c r="QYC7" s="41"/>
      <c r="QYD7" s="41"/>
      <c r="QYE7" s="41"/>
      <c r="QYF7" s="41"/>
      <c r="QYG7" s="41"/>
      <c r="QYH7" s="41"/>
      <c r="QYI7" s="41"/>
      <c r="QYJ7" s="41"/>
      <c r="QYK7" s="41"/>
      <c r="QYL7" s="41"/>
      <c r="QYM7" s="41"/>
      <c r="QYN7" s="41"/>
      <c r="QYO7" s="41"/>
      <c r="QYP7" s="41"/>
      <c r="QYQ7" s="41"/>
      <c r="QYR7" s="41"/>
      <c r="QYS7" s="41"/>
      <c r="QYT7" s="41"/>
      <c r="QYU7" s="41"/>
      <c r="QYV7" s="41"/>
      <c r="QYW7" s="41"/>
      <c r="QYX7" s="41"/>
      <c r="QYY7" s="41"/>
      <c r="QYZ7" s="41"/>
      <c r="QZA7" s="41"/>
      <c r="QZB7" s="41"/>
      <c r="QZC7" s="41"/>
      <c r="QZD7" s="41"/>
      <c r="QZE7" s="41"/>
      <c r="QZF7" s="41"/>
      <c r="QZG7" s="41"/>
      <c r="QZH7" s="41"/>
      <c r="QZI7" s="41"/>
      <c r="QZJ7" s="41"/>
      <c r="QZK7" s="41"/>
      <c r="QZL7" s="41"/>
      <c r="QZM7" s="41"/>
      <c r="QZN7" s="41"/>
      <c r="QZO7" s="41"/>
      <c r="QZP7" s="41"/>
      <c r="QZQ7" s="41"/>
      <c r="QZR7" s="41"/>
      <c r="QZS7" s="41"/>
      <c r="QZT7" s="41"/>
      <c r="QZU7" s="41"/>
      <c r="QZV7" s="41"/>
      <c r="QZW7" s="41"/>
      <c r="QZX7" s="41"/>
      <c r="QZY7" s="41"/>
      <c r="QZZ7" s="41"/>
      <c r="RAA7" s="41"/>
      <c r="RAB7" s="41"/>
      <c r="RAC7" s="41"/>
      <c r="RAD7" s="41"/>
      <c r="RAE7" s="41"/>
      <c r="RAF7" s="41"/>
      <c r="RAG7" s="41"/>
      <c r="RAH7" s="41"/>
      <c r="RAI7" s="41"/>
      <c r="RAJ7" s="41"/>
      <c r="RAK7" s="41"/>
      <c r="RAL7" s="41"/>
      <c r="RAM7" s="41"/>
      <c r="RAN7" s="41"/>
      <c r="RAO7" s="41"/>
      <c r="RAP7" s="41"/>
      <c r="RAQ7" s="41"/>
      <c r="RAR7" s="41"/>
      <c r="RAS7" s="41"/>
      <c r="RAT7" s="41"/>
      <c r="RAU7" s="41"/>
      <c r="RAV7" s="41"/>
      <c r="RAW7" s="41"/>
      <c r="RAX7" s="41"/>
      <c r="RAY7" s="41"/>
      <c r="RAZ7" s="41"/>
      <c r="RBA7" s="41"/>
      <c r="RBB7" s="41"/>
      <c r="RBC7" s="41"/>
      <c r="RBD7" s="41"/>
      <c r="RBE7" s="41"/>
      <c r="RBF7" s="41"/>
      <c r="RBG7" s="41"/>
      <c r="RBH7" s="41"/>
      <c r="RBI7" s="41"/>
      <c r="RBJ7" s="41"/>
      <c r="RBK7" s="41"/>
      <c r="RBL7" s="41"/>
      <c r="RBM7" s="41"/>
      <c r="RBN7" s="41"/>
      <c r="RBO7" s="41"/>
      <c r="RBP7" s="41"/>
      <c r="RBQ7" s="41"/>
      <c r="RBR7" s="41"/>
      <c r="RBS7" s="41"/>
      <c r="RBT7" s="41"/>
      <c r="RBU7" s="41"/>
      <c r="RBV7" s="41"/>
      <c r="RBW7" s="41"/>
      <c r="RBX7" s="41"/>
      <c r="RBY7" s="41"/>
      <c r="RBZ7" s="41"/>
      <c r="RCA7" s="41"/>
      <c r="RCB7" s="41"/>
      <c r="RCC7" s="41"/>
      <c r="RCD7" s="41"/>
      <c r="RCE7" s="41"/>
      <c r="RCF7" s="41"/>
      <c r="RCG7" s="41"/>
      <c r="RCH7" s="41"/>
      <c r="RCI7" s="41"/>
      <c r="RCJ7" s="41"/>
      <c r="RCK7" s="41"/>
      <c r="RCL7" s="41"/>
      <c r="RCM7" s="41"/>
      <c r="RCN7" s="41"/>
      <c r="RCO7" s="41"/>
      <c r="RCP7" s="41"/>
      <c r="RCQ7" s="41"/>
      <c r="RCR7" s="41"/>
      <c r="RCS7" s="41"/>
      <c r="RCT7" s="41"/>
      <c r="RCU7" s="41"/>
      <c r="RCV7" s="41"/>
      <c r="RCW7" s="41"/>
      <c r="RCX7" s="41"/>
      <c r="RCY7" s="41"/>
      <c r="RCZ7" s="41"/>
      <c r="RDA7" s="41"/>
      <c r="RDB7" s="41"/>
      <c r="RDC7" s="41"/>
      <c r="RDD7" s="41"/>
      <c r="RDE7" s="41"/>
      <c r="RDF7" s="41"/>
      <c r="RDG7" s="41"/>
      <c r="RDH7" s="41"/>
      <c r="RDI7" s="41"/>
      <c r="RDJ7" s="41"/>
      <c r="RDK7" s="41"/>
      <c r="RDL7" s="41"/>
      <c r="RDM7" s="41"/>
      <c r="RDN7" s="41"/>
      <c r="RDO7" s="41"/>
      <c r="RDP7" s="41"/>
      <c r="RDQ7" s="41"/>
      <c r="RDR7" s="41"/>
      <c r="RDS7" s="41"/>
      <c r="RDT7" s="41"/>
      <c r="RDU7" s="41"/>
      <c r="RDV7" s="41"/>
      <c r="RDW7" s="41"/>
      <c r="RDX7" s="41"/>
      <c r="RDY7" s="41"/>
      <c r="RDZ7" s="41"/>
      <c r="REA7" s="41"/>
      <c r="REB7" s="41"/>
      <c r="REC7" s="41"/>
      <c r="RED7" s="41"/>
      <c r="REE7" s="41"/>
      <c r="REF7" s="41"/>
      <c r="REG7" s="41"/>
      <c r="REH7" s="41"/>
      <c r="REI7" s="41"/>
      <c r="REJ7" s="41"/>
      <c r="REK7" s="41"/>
      <c r="REL7" s="41"/>
      <c r="REM7" s="41"/>
      <c r="REN7" s="41"/>
      <c r="REO7" s="41"/>
      <c r="REP7" s="41"/>
      <c r="REQ7" s="41"/>
      <c r="RER7" s="41"/>
      <c r="RES7" s="41"/>
      <c r="RET7" s="41"/>
      <c r="REU7" s="41"/>
      <c r="REV7" s="41"/>
      <c r="REW7" s="41"/>
      <c r="REX7" s="41"/>
      <c r="REY7" s="41"/>
      <c r="REZ7" s="41"/>
      <c r="RFA7" s="41"/>
      <c r="RFB7" s="41"/>
      <c r="RFC7" s="41"/>
      <c r="RFD7" s="41"/>
      <c r="RFE7" s="41"/>
      <c r="RFF7" s="41"/>
      <c r="RFG7" s="41"/>
      <c r="RFH7" s="41"/>
      <c r="RFI7" s="41"/>
      <c r="RFJ7" s="41"/>
      <c r="RFK7" s="41"/>
      <c r="RFL7" s="41"/>
      <c r="RFM7" s="41"/>
      <c r="RFN7" s="41"/>
      <c r="RFO7" s="41"/>
      <c r="RFP7" s="41"/>
      <c r="RFQ7" s="41"/>
      <c r="RFR7" s="41"/>
      <c r="RFS7" s="41"/>
      <c r="RFT7" s="41"/>
      <c r="RFU7" s="41"/>
      <c r="RFV7" s="41"/>
      <c r="RFW7" s="41"/>
      <c r="RFX7" s="41"/>
      <c r="RFY7" s="41"/>
      <c r="RFZ7" s="41"/>
      <c r="RGA7" s="41"/>
      <c r="RGB7" s="41"/>
      <c r="RGC7" s="41"/>
      <c r="RGD7" s="41"/>
      <c r="RGE7" s="41"/>
      <c r="RGF7" s="41"/>
      <c r="RGG7" s="41"/>
      <c r="RGH7" s="41"/>
      <c r="RGI7" s="41"/>
      <c r="RGJ7" s="41"/>
      <c r="RGK7" s="41"/>
      <c r="RGL7" s="41"/>
      <c r="RGM7" s="41"/>
      <c r="RGN7" s="41"/>
      <c r="RGO7" s="41"/>
      <c r="RGP7" s="41"/>
      <c r="RGQ7" s="41"/>
      <c r="RGR7" s="41"/>
      <c r="RGS7" s="41"/>
      <c r="RGT7" s="41"/>
      <c r="RGU7" s="41"/>
      <c r="RGV7" s="41"/>
      <c r="RGW7" s="41"/>
      <c r="RGX7" s="41"/>
      <c r="RGY7" s="41"/>
      <c r="RGZ7" s="41"/>
      <c r="RHA7" s="41"/>
      <c r="RHB7" s="41"/>
      <c r="RHC7" s="41"/>
      <c r="RHD7" s="41"/>
      <c r="RHE7" s="41"/>
      <c r="RHF7" s="41"/>
      <c r="RHG7" s="41"/>
      <c r="RHH7" s="41"/>
      <c r="RHI7" s="41"/>
      <c r="RHJ7" s="41"/>
      <c r="RHK7" s="41"/>
      <c r="RHL7" s="41"/>
      <c r="RHM7" s="41"/>
      <c r="RHN7" s="41"/>
      <c r="RHO7" s="41"/>
      <c r="RHP7" s="41"/>
      <c r="RHQ7" s="41"/>
      <c r="RHR7" s="41"/>
      <c r="RHS7" s="41"/>
      <c r="RHT7" s="41"/>
      <c r="RHU7" s="41"/>
      <c r="RHV7" s="41"/>
      <c r="RHW7" s="41"/>
      <c r="RHX7" s="41"/>
      <c r="RHY7" s="41"/>
      <c r="RHZ7" s="41"/>
      <c r="RIA7" s="41"/>
      <c r="RIB7" s="41"/>
      <c r="RIC7" s="41"/>
      <c r="RID7" s="41"/>
      <c r="RIE7" s="41"/>
      <c r="RIF7" s="41"/>
      <c r="RIG7" s="41"/>
      <c r="RIH7" s="41"/>
      <c r="RII7" s="41"/>
      <c r="RIJ7" s="41"/>
      <c r="RIK7" s="41"/>
      <c r="RIL7" s="41"/>
      <c r="RIM7" s="41"/>
      <c r="RIN7" s="41"/>
      <c r="RIO7" s="41"/>
      <c r="RIP7" s="41"/>
      <c r="RIQ7" s="41"/>
      <c r="RIR7" s="41"/>
      <c r="RIS7" s="41"/>
      <c r="RIT7" s="41"/>
      <c r="RIU7" s="41"/>
      <c r="RIV7" s="41"/>
      <c r="RIW7" s="41"/>
      <c r="RIX7" s="41"/>
      <c r="RIY7" s="41"/>
      <c r="RIZ7" s="41"/>
      <c r="RJA7" s="41"/>
      <c r="RJB7" s="41"/>
      <c r="RJC7" s="41"/>
      <c r="RJD7" s="41"/>
      <c r="RJE7" s="41"/>
      <c r="RJF7" s="41"/>
      <c r="RJG7" s="41"/>
      <c r="RJH7" s="41"/>
      <c r="RJI7" s="41"/>
      <c r="RJJ7" s="41"/>
      <c r="RJK7" s="41"/>
      <c r="RJL7" s="41"/>
      <c r="RJM7" s="41"/>
      <c r="RJN7" s="41"/>
      <c r="RJO7" s="41"/>
      <c r="RJP7" s="41"/>
      <c r="RJQ7" s="41"/>
      <c r="RJR7" s="41"/>
      <c r="RJS7" s="41"/>
      <c r="RJT7" s="41"/>
      <c r="RJU7" s="41"/>
      <c r="RJV7" s="41"/>
      <c r="RJW7" s="41"/>
      <c r="RJX7" s="41"/>
      <c r="RJY7" s="41"/>
      <c r="RJZ7" s="41"/>
      <c r="RKA7" s="41"/>
      <c r="RKB7" s="41"/>
      <c r="RKC7" s="41"/>
      <c r="RKD7" s="41"/>
      <c r="RKE7" s="41"/>
      <c r="RKF7" s="41"/>
      <c r="RKG7" s="41"/>
      <c r="RKH7" s="41"/>
      <c r="RKI7" s="41"/>
      <c r="RKJ7" s="41"/>
      <c r="RKK7" s="41"/>
      <c r="RKL7" s="41"/>
      <c r="RKM7" s="41"/>
      <c r="RKN7" s="41"/>
      <c r="RKO7" s="41"/>
      <c r="RKP7" s="41"/>
      <c r="RKQ7" s="41"/>
      <c r="RKR7" s="41"/>
      <c r="RKS7" s="41"/>
      <c r="RKT7" s="41"/>
      <c r="RKU7" s="41"/>
      <c r="RKV7" s="41"/>
      <c r="RKW7" s="41"/>
      <c r="RKX7" s="41"/>
      <c r="RKY7" s="41"/>
      <c r="RKZ7" s="41"/>
      <c r="RLA7" s="41"/>
      <c r="RLB7" s="41"/>
      <c r="RLC7" s="41"/>
      <c r="RLD7" s="41"/>
      <c r="RLE7" s="41"/>
      <c r="RLF7" s="41"/>
      <c r="RLG7" s="41"/>
      <c r="RLH7" s="41"/>
      <c r="RLI7" s="41"/>
      <c r="RLJ7" s="41"/>
      <c r="RLK7" s="41"/>
      <c r="RLL7" s="41"/>
      <c r="RLM7" s="41"/>
      <c r="RLN7" s="41"/>
      <c r="RLO7" s="41"/>
      <c r="RLP7" s="41"/>
      <c r="RLQ7" s="41"/>
      <c r="RLR7" s="41"/>
      <c r="RLS7" s="41"/>
      <c r="RLT7" s="41"/>
      <c r="RLU7" s="41"/>
      <c r="RLV7" s="41"/>
      <c r="RLW7" s="41"/>
      <c r="RLX7" s="41"/>
      <c r="RLY7" s="41"/>
      <c r="RLZ7" s="41"/>
      <c r="RMA7" s="41"/>
      <c r="RMB7" s="41"/>
      <c r="RMC7" s="41"/>
      <c r="RMD7" s="41"/>
      <c r="RME7" s="41"/>
      <c r="RMF7" s="41"/>
      <c r="RMG7" s="41"/>
      <c r="RMH7" s="41"/>
      <c r="RMI7" s="41"/>
      <c r="RMJ7" s="41"/>
      <c r="RMK7" s="41"/>
      <c r="RML7" s="41"/>
      <c r="RMM7" s="41"/>
      <c r="RMN7" s="41"/>
      <c r="RMO7" s="41"/>
      <c r="RMP7" s="41"/>
      <c r="RMQ7" s="41"/>
      <c r="RMR7" s="41"/>
      <c r="RMS7" s="41"/>
      <c r="RMT7" s="41"/>
      <c r="RMU7" s="41"/>
      <c r="RMV7" s="41"/>
      <c r="RMW7" s="41"/>
      <c r="RMX7" s="41"/>
      <c r="RMY7" s="41"/>
      <c r="RMZ7" s="41"/>
      <c r="RNA7" s="41"/>
      <c r="RNB7" s="41"/>
      <c r="RNC7" s="41"/>
      <c r="RND7" s="41"/>
      <c r="RNE7" s="41"/>
      <c r="RNF7" s="41"/>
      <c r="RNG7" s="41"/>
      <c r="RNH7" s="41"/>
      <c r="RNI7" s="41"/>
      <c r="RNJ7" s="41"/>
      <c r="RNK7" s="41"/>
      <c r="RNL7" s="41"/>
      <c r="RNM7" s="41"/>
      <c r="RNN7" s="41"/>
      <c r="RNO7" s="41"/>
      <c r="RNP7" s="41"/>
      <c r="RNQ7" s="41"/>
      <c r="RNR7" s="41"/>
      <c r="RNS7" s="41"/>
      <c r="RNT7" s="41"/>
      <c r="RNU7" s="41"/>
      <c r="RNV7" s="41"/>
      <c r="RNW7" s="41"/>
      <c r="RNX7" s="41"/>
      <c r="RNY7" s="41"/>
      <c r="RNZ7" s="41"/>
      <c r="ROA7" s="41"/>
      <c r="ROB7" s="41"/>
      <c r="ROC7" s="41"/>
      <c r="ROD7" s="41"/>
      <c r="ROE7" s="41"/>
      <c r="ROF7" s="41"/>
      <c r="ROG7" s="41"/>
      <c r="ROH7" s="41"/>
      <c r="ROI7" s="41"/>
      <c r="ROJ7" s="41"/>
      <c r="ROK7" s="41"/>
      <c r="ROL7" s="41"/>
      <c r="ROM7" s="41"/>
      <c r="RON7" s="41"/>
      <c r="ROO7" s="41"/>
      <c r="ROP7" s="41"/>
      <c r="ROQ7" s="41"/>
      <c r="ROR7" s="41"/>
      <c r="ROS7" s="41"/>
      <c r="ROT7" s="41"/>
      <c r="ROU7" s="41"/>
      <c r="ROV7" s="41"/>
      <c r="ROW7" s="41"/>
      <c r="ROX7" s="41"/>
      <c r="ROY7" s="41"/>
      <c r="ROZ7" s="41"/>
      <c r="RPA7" s="41"/>
      <c r="RPB7" s="41"/>
      <c r="RPC7" s="41"/>
      <c r="RPD7" s="41"/>
      <c r="RPE7" s="41"/>
      <c r="RPF7" s="41"/>
      <c r="RPG7" s="41"/>
      <c r="RPH7" s="41"/>
      <c r="RPI7" s="41"/>
      <c r="RPJ7" s="41"/>
      <c r="RPK7" s="41"/>
      <c r="RPL7" s="41"/>
      <c r="RPM7" s="41"/>
      <c r="RPN7" s="41"/>
      <c r="RPO7" s="41"/>
      <c r="RPP7" s="41"/>
      <c r="RPQ7" s="41"/>
      <c r="RPR7" s="41"/>
      <c r="RPS7" s="41"/>
      <c r="RPT7" s="41"/>
      <c r="RPU7" s="41"/>
      <c r="RPV7" s="41"/>
      <c r="RPW7" s="41"/>
      <c r="RPX7" s="41"/>
      <c r="RPY7" s="41"/>
      <c r="RPZ7" s="41"/>
      <c r="RQA7" s="41"/>
      <c r="RQB7" s="41"/>
      <c r="RQC7" s="41"/>
      <c r="RQD7" s="41"/>
      <c r="RQE7" s="41"/>
      <c r="RQF7" s="41"/>
      <c r="RQG7" s="41"/>
      <c r="RQH7" s="41"/>
      <c r="RQI7" s="41"/>
      <c r="RQJ7" s="41"/>
      <c r="RQK7" s="41"/>
      <c r="RQL7" s="41"/>
      <c r="RQM7" s="41"/>
      <c r="RQN7" s="41"/>
      <c r="RQO7" s="41"/>
      <c r="RQP7" s="41"/>
      <c r="RQQ7" s="41"/>
      <c r="RQR7" s="41"/>
      <c r="RQS7" s="41"/>
      <c r="RQT7" s="41"/>
      <c r="RQU7" s="41"/>
      <c r="RQV7" s="41"/>
      <c r="RQW7" s="41"/>
      <c r="RQX7" s="41"/>
      <c r="RQY7" s="41"/>
      <c r="RQZ7" s="41"/>
      <c r="RRA7" s="41"/>
      <c r="RRB7" s="41"/>
      <c r="RRC7" s="41"/>
      <c r="RRD7" s="41"/>
      <c r="RRE7" s="41"/>
      <c r="RRF7" s="41"/>
      <c r="RRG7" s="41"/>
      <c r="RRH7" s="41"/>
      <c r="RRI7" s="41"/>
      <c r="RRJ7" s="41"/>
      <c r="RRK7" s="41"/>
      <c r="RRL7" s="41"/>
      <c r="RRM7" s="41"/>
      <c r="RRN7" s="41"/>
      <c r="RRO7" s="41"/>
      <c r="RRP7" s="41"/>
      <c r="RRQ7" s="41"/>
      <c r="RRR7" s="41"/>
      <c r="RRS7" s="41"/>
      <c r="RRT7" s="41"/>
      <c r="RRU7" s="41"/>
      <c r="RRV7" s="41"/>
      <c r="RRW7" s="41"/>
      <c r="RRX7" s="41"/>
      <c r="RRY7" s="41"/>
      <c r="RRZ7" s="41"/>
      <c r="RSA7" s="41"/>
      <c r="RSB7" s="41"/>
      <c r="RSC7" s="41"/>
      <c r="RSD7" s="41"/>
      <c r="RSE7" s="41"/>
      <c r="RSF7" s="41"/>
      <c r="RSG7" s="41"/>
      <c r="RSH7" s="41"/>
      <c r="RSI7" s="41"/>
      <c r="RSJ7" s="41"/>
      <c r="RSK7" s="41"/>
      <c r="RSL7" s="41"/>
      <c r="RSM7" s="41"/>
      <c r="RSN7" s="41"/>
      <c r="RSO7" s="41"/>
      <c r="RSP7" s="41"/>
      <c r="RSQ7" s="41"/>
      <c r="RSR7" s="41"/>
      <c r="RSS7" s="41"/>
      <c r="RST7" s="41"/>
      <c r="RSU7" s="41"/>
      <c r="RSV7" s="41"/>
      <c r="RSW7" s="41"/>
      <c r="RSX7" s="41"/>
      <c r="RSY7" s="41"/>
      <c r="RSZ7" s="41"/>
      <c r="RTA7" s="41"/>
      <c r="RTB7" s="41"/>
      <c r="RTC7" s="41"/>
      <c r="RTD7" s="41"/>
      <c r="RTE7" s="41"/>
      <c r="RTF7" s="41"/>
      <c r="RTG7" s="41"/>
      <c r="RTH7" s="41"/>
      <c r="RTI7" s="41"/>
      <c r="RTJ7" s="41"/>
      <c r="RTK7" s="41"/>
      <c r="RTL7" s="41"/>
      <c r="RTM7" s="41"/>
      <c r="RTN7" s="41"/>
      <c r="RTO7" s="41"/>
      <c r="RTP7" s="41"/>
      <c r="RTQ7" s="41"/>
      <c r="RTR7" s="41"/>
      <c r="RTS7" s="41"/>
      <c r="RTT7" s="41"/>
      <c r="RTU7" s="41"/>
      <c r="RTV7" s="41"/>
      <c r="RTW7" s="41"/>
      <c r="RTX7" s="41"/>
      <c r="RTY7" s="41"/>
      <c r="RTZ7" s="41"/>
      <c r="RUA7" s="41"/>
      <c r="RUB7" s="41"/>
      <c r="RUC7" s="41"/>
      <c r="RUD7" s="41"/>
      <c r="RUE7" s="41"/>
      <c r="RUF7" s="41"/>
      <c r="RUG7" s="41"/>
      <c r="RUH7" s="41"/>
      <c r="RUI7" s="41"/>
      <c r="RUJ7" s="41"/>
      <c r="RUK7" s="41"/>
      <c r="RUL7" s="41"/>
      <c r="RUM7" s="41"/>
      <c r="RUN7" s="41"/>
      <c r="RUO7" s="41"/>
      <c r="RUP7" s="41"/>
      <c r="RUQ7" s="41"/>
      <c r="RUR7" s="41"/>
      <c r="RUS7" s="41"/>
      <c r="RUT7" s="41"/>
      <c r="RUU7" s="41"/>
      <c r="RUV7" s="41"/>
      <c r="RUW7" s="41"/>
      <c r="RUX7" s="41"/>
      <c r="RUY7" s="41"/>
      <c r="RUZ7" s="41"/>
      <c r="RVA7" s="41"/>
      <c r="RVB7" s="41"/>
      <c r="RVC7" s="41"/>
      <c r="RVD7" s="41"/>
      <c r="RVE7" s="41"/>
      <c r="RVF7" s="41"/>
      <c r="RVG7" s="41"/>
      <c r="RVH7" s="41"/>
      <c r="RVI7" s="41"/>
      <c r="RVJ7" s="41"/>
      <c r="RVK7" s="41"/>
      <c r="RVL7" s="41"/>
      <c r="RVM7" s="41"/>
      <c r="RVN7" s="41"/>
      <c r="RVO7" s="41"/>
      <c r="RVP7" s="41"/>
      <c r="RVQ7" s="41"/>
      <c r="RVR7" s="41"/>
      <c r="RVS7" s="41"/>
      <c r="RVT7" s="41"/>
      <c r="RVU7" s="41"/>
      <c r="RVV7" s="41"/>
      <c r="RVW7" s="41"/>
      <c r="RVX7" s="41"/>
      <c r="RVY7" s="41"/>
      <c r="RVZ7" s="41"/>
      <c r="RWA7" s="41"/>
      <c r="RWB7" s="41"/>
      <c r="RWC7" s="41"/>
      <c r="RWD7" s="41"/>
      <c r="RWE7" s="41"/>
      <c r="RWF7" s="41"/>
      <c r="RWG7" s="41"/>
      <c r="RWH7" s="41"/>
      <c r="RWI7" s="41"/>
      <c r="RWJ7" s="41"/>
      <c r="RWK7" s="41"/>
      <c r="RWL7" s="41"/>
      <c r="RWM7" s="41"/>
      <c r="RWN7" s="41"/>
      <c r="RWO7" s="41"/>
      <c r="RWP7" s="41"/>
      <c r="RWQ7" s="41"/>
      <c r="RWR7" s="41"/>
      <c r="RWS7" s="41"/>
      <c r="RWT7" s="41"/>
      <c r="RWU7" s="41"/>
      <c r="RWV7" s="41"/>
      <c r="RWW7" s="41"/>
      <c r="RWX7" s="41"/>
      <c r="RWY7" s="41"/>
      <c r="RWZ7" s="41"/>
      <c r="RXA7" s="41"/>
      <c r="RXB7" s="41"/>
      <c r="RXC7" s="41"/>
      <c r="RXD7" s="41"/>
      <c r="RXE7" s="41"/>
      <c r="RXF7" s="41"/>
      <c r="RXG7" s="41"/>
      <c r="RXH7" s="41"/>
      <c r="RXI7" s="41"/>
      <c r="RXJ7" s="41"/>
      <c r="RXK7" s="41"/>
      <c r="RXL7" s="41"/>
      <c r="RXM7" s="41"/>
      <c r="RXN7" s="41"/>
      <c r="RXO7" s="41"/>
      <c r="RXP7" s="41"/>
      <c r="RXQ7" s="41"/>
      <c r="RXR7" s="41"/>
      <c r="RXS7" s="41"/>
      <c r="RXT7" s="41"/>
      <c r="RXU7" s="41"/>
      <c r="RXV7" s="41"/>
      <c r="RXW7" s="41"/>
      <c r="RXX7" s="41"/>
      <c r="RXY7" s="41"/>
      <c r="RXZ7" s="41"/>
      <c r="RYA7" s="41"/>
      <c r="RYB7" s="41"/>
      <c r="RYC7" s="41"/>
      <c r="RYD7" s="41"/>
      <c r="RYE7" s="41"/>
      <c r="RYF7" s="41"/>
      <c r="RYG7" s="41"/>
      <c r="RYH7" s="41"/>
      <c r="RYI7" s="41"/>
      <c r="RYJ7" s="41"/>
      <c r="RYK7" s="41"/>
      <c r="RYL7" s="41"/>
      <c r="RYM7" s="41"/>
      <c r="RYN7" s="41"/>
      <c r="RYO7" s="41"/>
      <c r="RYP7" s="41"/>
      <c r="RYQ7" s="41"/>
      <c r="RYR7" s="41"/>
      <c r="RYS7" s="41"/>
      <c r="RYT7" s="41"/>
      <c r="RYU7" s="41"/>
      <c r="RYV7" s="41"/>
      <c r="RYW7" s="41"/>
      <c r="RYX7" s="41"/>
      <c r="RYY7" s="41"/>
      <c r="RYZ7" s="41"/>
      <c r="RZA7" s="41"/>
      <c r="RZB7" s="41"/>
      <c r="RZC7" s="41"/>
      <c r="RZD7" s="41"/>
      <c r="RZE7" s="41"/>
      <c r="RZF7" s="41"/>
      <c r="RZG7" s="41"/>
      <c r="RZH7" s="41"/>
      <c r="RZI7" s="41"/>
      <c r="RZJ7" s="41"/>
      <c r="RZK7" s="41"/>
      <c r="RZL7" s="41"/>
      <c r="RZM7" s="41"/>
      <c r="RZN7" s="41"/>
      <c r="RZO7" s="41"/>
      <c r="RZP7" s="41"/>
      <c r="RZQ7" s="41"/>
      <c r="RZR7" s="41"/>
      <c r="RZS7" s="41"/>
      <c r="RZT7" s="41"/>
      <c r="RZU7" s="41"/>
      <c r="RZV7" s="41"/>
      <c r="RZW7" s="41"/>
      <c r="RZX7" s="41"/>
      <c r="RZY7" s="41"/>
      <c r="RZZ7" s="41"/>
      <c r="SAA7" s="41"/>
      <c r="SAB7" s="41"/>
      <c r="SAC7" s="41"/>
      <c r="SAD7" s="41"/>
      <c r="SAE7" s="41"/>
      <c r="SAF7" s="41"/>
      <c r="SAG7" s="41"/>
      <c r="SAH7" s="41"/>
      <c r="SAI7" s="41"/>
      <c r="SAJ7" s="41"/>
      <c r="SAK7" s="41"/>
      <c r="SAL7" s="41"/>
      <c r="SAM7" s="41"/>
      <c r="SAN7" s="41"/>
      <c r="SAO7" s="41"/>
      <c r="SAP7" s="41"/>
      <c r="SAQ7" s="41"/>
      <c r="SAR7" s="41"/>
      <c r="SAS7" s="41"/>
      <c r="SAT7" s="41"/>
      <c r="SAU7" s="41"/>
      <c r="SAV7" s="41"/>
      <c r="SAW7" s="41"/>
      <c r="SAX7" s="41"/>
      <c r="SAY7" s="41"/>
      <c r="SAZ7" s="41"/>
      <c r="SBA7" s="41"/>
      <c r="SBB7" s="41"/>
      <c r="SBC7" s="41"/>
      <c r="SBD7" s="41"/>
      <c r="SBE7" s="41"/>
      <c r="SBF7" s="41"/>
      <c r="SBG7" s="41"/>
      <c r="SBH7" s="41"/>
      <c r="SBI7" s="41"/>
      <c r="SBJ7" s="41"/>
      <c r="SBK7" s="41"/>
      <c r="SBL7" s="41"/>
      <c r="SBM7" s="41"/>
      <c r="SBN7" s="41"/>
      <c r="SBO7" s="41"/>
      <c r="SBP7" s="41"/>
      <c r="SBQ7" s="41"/>
      <c r="SBR7" s="41"/>
      <c r="SBS7" s="41"/>
      <c r="SBT7" s="41"/>
      <c r="SBU7" s="41"/>
      <c r="SBV7" s="41"/>
      <c r="SBW7" s="41"/>
      <c r="SBX7" s="41"/>
      <c r="SBY7" s="41"/>
      <c r="SBZ7" s="41"/>
      <c r="SCA7" s="41"/>
      <c r="SCB7" s="41"/>
      <c r="SCC7" s="41"/>
      <c r="SCD7" s="41"/>
      <c r="SCE7" s="41"/>
      <c r="SCF7" s="41"/>
      <c r="SCG7" s="41"/>
      <c r="SCH7" s="41"/>
      <c r="SCI7" s="41"/>
      <c r="SCJ7" s="41"/>
      <c r="SCK7" s="41"/>
      <c r="SCL7" s="41"/>
      <c r="SCM7" s="41"/>
      <c r="SCN7" s="41"/>
      <c r="SCO7" s="41"/>
      <c r="SCP7" s="41"/>
      <c r="SCQ7" s="41"/>
      <c r="SCR7" s="41"/>
      <c r="SCS7" s="41"/>
      <c r="SCT7" s="41"/>
      <c r="SCU7" s="41"/>
      <c r="SCV7" s="41"/>
      <c r="SCW7" s="41"/>
      <c r="SCX7" s="41"/>
      <c r="SCY7" s="41"/>
      <c r="SCZ7" s="41"/>
      <c r="SDA7" s="41"/>
      <c r="SDB7" s="41"/>
      <c r="SDC7" s="41"/>
      <c r="SDD7" s="41"/>
      <c r="SDE7" s="41"/>
      <c r="SDF7" s="41"/>
      <c r="SDG7" s="41"/>
      <c r="SDH7" s="41"/>
      <c r="SDI7" s="41"/>
      <c r="SDJ7" s="41"/>
      <c r="SDK7" s="41"/>
      <c r="SDL7" s="41"/>
      <c r="SDM7" s="41"/>
      <c r="SDN7" s="41"/>
      <c r="SDO7" s="41"/>
      <c r="SDP7" s="41"/>
      <c r="SDQ7" s="41"/>
      <c r="SDR7" s="41"/>
      <c r="SDS7" s="41"/>
      <c r="SDT7" s="41"/>
      <c r="SDU7" s="41"/>
      <c r="SDV7" s="41"/>
      <c r="SDW7" s="41"/>
      <c r="SDX7" s="41"/>
      <c r="SDY7" s="41"/>
      <c r="SDZ7" s="41"/>
      <c r="SEA7" s="41"/>
      <c r="SEB7" s="41"/>
      <c r="SEC7" s="41"/>
      <c r="SED7" s="41"/>
      <c r="SEE7" s="41"/>
      <c r="SEF7" s="41"/>
      <c r="SEG7" s="41"/>
      <c r="SEH7" s="41"/>
      <c r="SEI7" s="41"/>
      <c r="SEJ7" s="41"/>
      <c r="SEK7" s="41"/>
      <c r="SEL7" s="41"/>
      <c r="SEM7" s="41"/>
      <c r="SEN7" s="41"/>
      <c r="SEO7" s="41"/>
      <c r="SEP7" s="41"/>
      <c r="SEQ7" s="41"/>
      <c r="SER7" s="41"/>
      <c r="SES7" s="41"/>
      <c r="SET7" s="41"/>
      <c r="SEU7" s="41"/>
      <c r="SEV7" s="41"/>
      <c r="SEW7" s="41"/>
      <c r="SEX7" s="41"/>
      <c r="SEY7" s="41"/>
      <c r="SEZ7" s="41"/>
      <c r="SFA7" s="41"/>
      <c r="SFB7" s="41"/>
      <c r="SFC7" s="41"/>
      <c r="SFD7" s="41"/>
      <c r="SFE7" s="41"/>
      <c r="SFF7" s="41"/>
      <c r="SFG7" s="41"/>
      <c r="SFH7" s="41"/>
      <c r="SFI7" s="41"/>
      <c r="SFJ7" s="41"/>
      <c r="SFK7" s="41"/>
      <c r="SFL7" s="41"/>
      <c r="SFM7" s="41"/>
      <c r="SFN7" s="41"/>
      <c r="SFO7" s="41"/>
      <c r="SFP7" s="41"/>
      <c r="SFQ7" s="41"/>
      <c r="SFR7" s="41"/>
      <c r="SFS7" s="41"/>
      <c r="SFT7" s="41"/>
      <c r="SFU7" s="41"/>
      <c r="SFV7" s="41"/>
      <c r="SFW7" s="41"/>
      <c r="SFX7" s="41"/>
      <c r="SFY7" s="41"/>
      <c r="SFZ7" s="41"/>
      <c r="SGA7" s="41"/>
      <c r="SGB7" s="41"/>
      <c r="SGC7" s="41"/>
      <c r="SGD7" s="41"/>
      <c r="SGE7" s="41"/>
      <c r="SGF7" s="41"/>
      <c r="SGG7" s="41"/>
      <c r="SGH7" s="41"/>
      <c r="SGI7" s="41"/>
      <c r="SGJ7" s="41"/>
      <c r="SGK7" s="41"/>
      <c r="SGL7" s="41"/>
      <c r="SGM7" s="41"/>
      <c r="SGN7" s="41"/>
      <c r="SGO7" s="41"/>
      <c r="SGP7" s="41"/>
      <c r="SGQ7" s="41"/>
      <c r="SGR7" s="41"/>
      <c r="SGS7" s="41"/>
      <c r="SGT7" s="41"/>
      <c r="SGU7" s="41"/>
      <c r="SGV7" s="41"/>
      <c r="SGW7" s="41"/>
      <c r="SGX7" s="41"/>
      <c r="SGY7" s="41"/>
      <c r="SGZ7" s="41"/>
      <c r="SHA7" s="41"/>
      <c r="SHB7" s="41"/>
      <c r="SHC7" s="41"/>
      <c r="SHD7" s="41"/>
      <c r="SHE7" s="41"/>
      <c r="SHF7" s="41"/>
      <c r="SHG7" s="41"/>
      <c r="SHH7" s="41"/>
      <c r="SHI7" s="41"/>
      <c r="SHJ7" s="41"/>
      <c r="SHK7" s="41"/>
      <c r="SHL7" s="41"/>
      <c r="SHM7" s="41"/>
      <c r="SHN7" s="41"/>
      <c r="SHO7" s="41"/>
      <c r="SHP7" s="41"/>
      <c r="SHQ7" s="41"/>
      <c r="SHR7" s="41"/>
      <c r="SHS7" s="41"/>
      <c r="SHT7" s="41"/>
      <c r="SHU7" s="41"/>
      <c r="SHV7" s="41"/>
      <c r="SHW7" s="41"/>
      <c r="SHX7" s="41"/>
      <c r="SHY7" s="41"/>
      <c r="SHZ7" s="41"/>
      <c r="SIA7" s="41"/>
      <c r="SIB7" s="41"/>
      <c r="SIC7" s="41"/>
      <c r="SID7" s="41"/>
      <c r="SIE7" s="41"/>
      <c r="SIF7" s="41"/>
      <c r="SIG7" s="41"/>
      <c r="SIH7" s="41"/>
      <c r="SII7" s="41"/>
      <c r="SIJ7" s="41"/>
      <c r="SIK7" s="41"/>
      <c r="SIL7" s="41"/>
      <c r="SIM7" s="41"/>
      <c r="SIN7" s="41"/>
      <c r="SIO7" s="41"/>
      <c r="SIP7" s="41"/>
      <c r="SIQ7" s="41"/>
      <c r="SIR7" s="41"/>
      <c r="SIS7" s="41"/>
      <c r="SIT7" s="41"/>
      <c r="SIU7" s="41"/>
      <c r="SIV7" s="41"/>
      <c r="SIW7" s="41"/>
      <c r="SIX7" s="41"/>
      <c r="SIY7" s="41"/>
      <c r="SIZ7" s="41"/>
      <c r="SJA7" s="41"/>
      <c r="SJB7" s="41"/>
      <c r="SJC7" s="41"/>
      <c r="SJD7" s="41"/>
      <c r="SJE7" s="41"/>
      <c r="SJF7" s="41"/>
      <c r="SJG7" s="41"/>
      <c r="SJH7" s="41"/>
      <c r="SJI7" s="41"/>
      <c r="SJJ7" s="41"/>
      <c r="SJK7" s="41"/>
      <c r="SJL7" s="41"/>
      <c r="SJM7" s="41"/>
      <c r="SJN7" s="41"/>
      <c r="SJO7" s="41"/>
      <c r="SJP7" s="41"/>
      <c r="SJQ7" s="41"/>
      <c r="SJR7" s="41"/>
      <c r="SJS7" s="41"/>
      <c r="SJT7" s="41"/>
      <c r="SJU7" s="41"/>
      <c r="SJV7" s="41"/>
      <c r="SJW7" s="41"/>
      <c r="SJX7" s="41"/>
      <c r="SJY7" s="41"/>
      <c r="SJZ7" s="41"/>
      <c r="SKA7" s="41"/>
      <c r="SKB7" s="41"/>
      <c r="SKC7" s="41"/>
      <c r="SKD7" s="41"/>
      <c r="SKE7" s="41"/>
      <c r="SKF7" s="41"/>
      <c r="SKG7" s="41"/>
      <c r="SKH7" s="41"/>
      <c r="SKI7" s="41"/>
      <c r="SKJ7" s="41"/>
      <c r="SKK7" s="41"/>
      <c r="SKL7" s="41"/>
      <c r="SKM7" s="41"/>
      <c r="SKN7" s="41"/>
      <c r="SKO7" s="41"/>
      <c r="SKP7" s="41"/>
      <c r="SKQ7" s="41"/>
      <c r="SKR7" s="41"/>
      <c r="SKS7" s="41"/>
      <c r="SKT7" s="41"/>
      <c r="SKU7" s="41"/>
      <c r="SKV7" s="41"/>
      <c r="SKW7" s="41"/>
      <c r="SKX7" s="41"/>
      <c r="SKY7" s="41"/>
      <c r="SKZ7" s="41"/>
      <c r="SLA7" s="41"/>
      <c r="SLB7" s="41"/>
      <c r="SLC7" s="41"/>
      <c r="SLD7" s="41"/>
      <c r="SLE7" s="41"/>
      <c r="SLF7" s="41"/>
      <c r="SLG7" s="41"/>
      <c r="SLH7" s="41"/>
      <c r="SLI7" s="41"/>
      <c r="SLJ7" s="41"/>
      <c r="SLK7" s="41"/>
      <c r="SLL7" s="41"/>
      <c r="SLM7" s="41"/>
      <c r="SLN7" s="41"/>
      <c r="SLO7" s="41"/>
      <c r="SLP7" s="41"/>
      <c r="SLQ7" s="41"/>
      <c r="SLR7" s="41"/>
      <c r="SLS7" s="41"/>
      <c r="SLT7" s="41"/>
      <c r="SLU7" s="41"/>
      <c r="SLV7" s="41"/>
      <c r="SLW7" s="41"/>
      <c r="SLX7" s="41"/>
      <c r="SLY7" s="41"/>
      <c r="SLZ7" s="41"/>
      <c r="SMA7" s="41"/>
      <c r="SMB7" s="41"/>
      <c r="SMC7" s="41"/>
      <c r="SMD7" s="41"/>
      <c r="SME7" s="41"/>
      <c r="SMF7" s="41"/>
      <c r="SMG7" s="41"/>
      <c r="SMH7" s="41"/>
      <c r="SMI7" s="41"/>
      <c r="SMJ7" s="41"/>
      <c r="SMK7" s="41"/>
      <c r="SML7" s="41"/>
      <c r="SMM7" s="41"/>
      <c r="SMN7" s="41"/>
      <c r="SMO7" s="41"/>
      <c r="SMP7" s="41"/>
      <c r="SMQ7" s="41"/>
      <c r="SMR7" s="41"/>
      <c r="SMS7" s="41"/>
      <c r="SMT7" s="41"/>
      <c r="SMU7" s="41"/>
      <c r="SMV7" s="41"/>
      <c r="SMW7" s="41"/>
      <c r="SMX7" s="41"/>
      <c r="SMY7" s="41"/>
      <c r="SMZ7" s="41"/>
      <c r="SNA7" s="41"/>
      <c r="SNB7" s="41"/>
      <c r="SNC7" s="41"/>
      <c r="SND7" s="41"/>
      <c r="SNE7" s="41"/>
      <c r="SNF7" s="41"/>
      <c r="SNG7" s="41"/>
      <c r="SNH7" s="41"/>
      <c r="SNI7" s="41"/>
      <c r="SNJ7" s="41"/>
      <c r="SNK7" s="41"/>
      <c r="SNL7" s="41"/>
      <c r="SNM7" s="41"/>
      <c r="SNN7" s="41"/>
      <c r="SNO7" s="41"/>
      <c r="SNP7" s="41"/>
      <c r="SNQ7" s="41"/>
      <c r="SNR7" s="41"/>
      <c r="SNS7" s="41"/>
      <c r="SNT7" s="41"/>
      <c r="SNU7" s="41"/>
      <c r="SNV7" s="41"/>
      <c r="SNW7" s="41"/>
      <c r="SNX7" s="41"/>
      <c r="SNY7" s="41"/>
      <c r="SNZ7" s="41"/>
      <c r="SOA7" s="41"/>
      <c r="SOB7" s="41"/>
      <c r="SOC7" s="41"/>
      <c r="SOD7" s="41"/>
      <c r="SOE7" s="41"/>
      <c r="SOF7" s="41"/>
      <c r="SOG7" s="41"/>
      <c r="SOH7" s="41"/>
      <c r="SOI7" s="41"/>
      <c r="SOJ7" s="41"/>
      <c r="SOK7" s="41"/>
      <c r="SOL7" s="41"/>
      <c r="SOM7" s="41"/>
      <c r="SON7" s="41"/>
      <c r="SOO7" s="41"/>
      <c r="SOP7" s="41"/>
      <c r="SOQ7" s="41"/>
      <c r="SOR7" s="41"/>
      <c r="SOS7" s="41"/>
      <c r="SOT7" s="41"/>
      <c r="SOU7" s="41"/>
      <c r="SOV7" s="41"/>
      <c r="SOW7" s="41"/>
      <c r="SOX7" s="41"/>
      <c r="SOY7" s="41"/>
      <c r="SOZ7" s="41"/>
      <c r="SPA7" s="41"/>
      <c r="SPB7" s="41"/>
      <c r="SPC7" s="41"/>
      <c r="SPD7" s="41"/>
      <c r="SPE7" s="41"/>
      <c r="SPF7" s="41"/>
      <c r="SPG7" s="41"/>
      <c r="SPH7" s="41"/>
      <c r="SPI7" s="41"/>
      <c r="SPJ7" s="41"/>
      <c r="SPK7" s="41"/>
      <c r="SPL7" s="41"/>
      <c r="SPM7" s="41"/>
      <c r="SPN7" s="41"/>
      <c r="SPO7" s="41"/>
      <c r="SPP7" s="41"/>
      <c r="SPQ7" s="41"/>
      <c r="SPR7" s="41"/>
      <c r="SPS7" s="41"/>
      <c r="SPT7" s="41"/>
      <c r="SPU7" s="41"/>
      <c r="SPV7" s="41"/>
      <c r="SPW7" s="41"/>
      <c r="SPX7" s="41"/>
      <c r="SPY7" s="41"/>
      <c r="SPZ7" s="41"/>
      <c r="SQA7" s="41"/>
      <c r="SQB7" s="41"/>
      <c r="SQC7" s="41"/>
      <c r="SQD7" s="41"/>
      <c r="SQE7" s="41"/>
      <c r="SQF7" s="41"/>
      <c r="SQG7" s="41"/>
      <c r="SQH7" s="41"/>
      <c r="SQI7" s="41"/>
      <c r="SQJ7" s="41"/>
      <c r="SQK7" s="41"/>
      <c r="SQL7" s="41"/>
      <c r="SQM7" s="41"/>
      <c r="SQN7" s="41"/>
      <c r="SQO7" s="41"/>
      <c r="SQP7" s="41"/>
      <c r="SQQ7" s="41"/>
      <c r="SQR7" s="41"/>
      <c r="SQS7" s="41"/>
      <c r="SQT7" s="41"/>
      <c r="SQU7" s="41"/>
      <c r="SQV7" s="41"/>
      <c r="SQW7" s="41"/>
      <c r="SQX7" s="41"/>
      <c r="SQY7" s="41"/>
      <c r="SQZ7" s="41"/>
      <c r="SRA7" s="41"/>
      <c r="SRB7" s="41"/>
      <c r="SRC7" s="41"/>
      <c r="SRD7" s="41"/>
      <c r="SRE7" s="41"/>
      <c r="SRF7" s="41"/>
      <c r="SRG7" s="41"/>
      <c r="SRH7" s="41"/>
      <c r="SRI7" s="41"/>
      <c r="SRJ7" s="41"/>
      <c r="SRK7" s="41"/>
      <c r="SRL7" s="41"/>
      <c r="SRM7" s="41"/>
      <c r="SRN7" s="41"/>
      <c r="SRO7" s="41"/>
      <c r="SRP7" s="41"/>
      <c r="SRQ7" s="41"/>
      <c r="SRR7" s="41"/>
      <c r="SRS7" s="41"/>
      <c r="SRT7" s="41"/>
      <c r="SRU7" s="41"/>
      <c r="SRV7" s="41"/>
      <c r="SRW7" s="41"/>
      <c r="SRX7" s="41"/>
      <c r="SRY7" s="41"/>
      <c r="SRZ7" s="41"/>
      <c r="SSA7" s="41"/>
      <c r="SSB7" s="41"/>
      <c r="SSC7" s="41"/>
      <c r="SSD7" s="41"/>
      <c r="SSE7" s="41"/>
      <c r="SSF7" s="41"/>
      <c r="SSG7" s="41"/>
      <c r="SSH7" s="41"/>
      <c r="SSI7" s="41"/>
      <c r="SSJ7" s="41"/>
      <c r="SSK7" s="41"/>
      <c r="SSL7" s="41"/>
      <c r="SSM7" s="41"/>
      <c r="SSN7" s="41"/>
      <c r="SSO7" s="41"/>
      <c r="SSP7" s="41"/>
      <c r="SSQ7" s="41"/>
      <c r="SSR7" s="41"/>
      <c r="SSS7" s="41"/>
      <c r="SST7" s="41"/>
      <c r="SSU7" s="41"/>
      <c r="SSV7" s="41"/>
      <c r="SSW7" s="41"/>
      <c r="SSX7" s="41"/>
      <c r="SSY7" s="41"/>
      <c r="SSZ7" s="41"/>
      <c r="STA7" s="41"/>
      <c r="STB7" s="41"/>
      <c r="STC7" s="41"/>
      <c r="STD7" s="41"/>
      <c r="STE7" s="41"/>
      <c r="STF7" s="41"/>
      <c r="STG7" s="41"/>
      <c r="STH7" s="41"/>
      <c r="STI7" s="41"/>
      <c r="STJ7" s="41"/>
      <c r="STK7" s="41"/>
      <c r="STL7" s="41"/>
      <c r="STM7" s="41"/>
      <c r="STN7" s="41"/>
      <c r="STO7" s="41"/>
      <c r="STP7" s="41"/>
      <c r="STQ7" s="41"/>
      <c r="STR7" s="41"/>
      <c r="STS7" s="41"/>
      <c r="STT7" s="41"/>
      <c r="STU7" s="41"/>
      <c r="STV7" s="41"/>
      <c r="STW7" s="41"/>
      <c r="STX7" s="41"/>
      <c r="STY7" s="41"/>
      <c r="STZ7" s="41"/>
      <c r="SUA7" s="41"/>
      <c r="SUB7" s="41"/>
      <c r="SUC7" s="41"/>
      <c r="SUD7" s="41"/>
      <c r="SUE7" s="41"/>
      <c r="SUF7" s="41"/>
      <c r="SUG7" s="41"/>
      <c r="SUH7" s="41"/>
      <c r="SUI7" s="41"/>
      <c r="SUJ7" s="41"/>
      <c r="SUK7" s="41"/>
      <c r="SUL7" s="41"/>
      <c r="SUM7" s="41"/>
      <c r="SUN7" s="41"/>
      <c r="SUO7" s="41"/>
      <c r="SUP7" s="41"/>
      <c r="SUQ7" s="41"/>
      <c r="SUR7" s="41"/>
      <c r="SUS7" s="41"/>
      <c r="SUT7" s="41"/>
      <c r="SUU7" s="41"/>
      <c r="SUV7" s="41"/>
      <c r="SUW7" s="41"/>
      <c r="SUX7" s="41"/>
      <c r="SUY7" s="41"/>
      <c r="SUZ7" s="41"/>
      <c r="SVA7" s="41"/>
      <c r="SVB7" s="41"/>
      <c r="SVC7" s="41"/>
      <c r="SVD7" s="41"/>
      <c r="SVE7" s="41"/>
      <c r="SVF7" s="41"/>
      <c r="SVG7" s="41"/>
      <c r="SVH7" s="41"/>
      <c r="SVI7" s="41"/>
      <c r="SVJ7" s="41"/>
      <c r="SVK7" s="41"/>
      <c r="SVL7" s="41"/>
      <c r="SVM7" s="41"/>
      <c r="SVN7" s="41"/>
      <c r="SVO7" s="41"/>
      <c r="SVP7" s="41"/>
      <c r="SVQ7" s="41"/>
      <c r="SVR7" s="41"/>
      <c r="SVS7" s="41"/>
      <c r="SVT7" s="41"/>
      <c r="SVU7" s="41"/>
      <c r="SVV7" s="41"/>
      <c r="SVW7" s="41"/>
      <c r="SVX7" s="41"/>
      <c r="SVY7" s="41"/>
      <c r="SVZ7" s="41"/>
      <c r="SWA7" s="41"/>
      <c r="SWB7" s="41"/>
      <c r="SWC7" s="41"/>
      <c r="SWD7" s="41"/>
      <c r="SWE7" s="41"/>
      <c r="SWF7" s="41"/>
      <c r="SWG7" s="41"/>
      <c r="SWH7" s="41"/>
      <c r="SWI7" s="41"/>
      <c r="SWJ7" s="41"/>
      <c r="SWK7" s="41"/>
      <c r="SWL7" s="41"/>
      <c r="SWM7" s="41"/>
      <c r="SWN7" s="41"/>
      <c r="SWO7" s="41"/>
      <c r="SWP7" s="41"/>
      <c r="SWQ7" s="41"/>
      <c r="SWR7" s="41"/>
      <c r="SWS7" s="41"/>
      <c r="SWT7" s="41"/>
      <c r="SWU7" s="41"/>
      <c r="SWV7" s="41"/>
      <c r="SWW7" s="41"/>
      <c r="SWX7" s="41"/>
      <c r="SWY7" s="41"/>
      <c r="SWZ7" s="41"/>
      <c r="SXA7" s="41"/>
      <c r="SXB7" s="41"/>
      <c r="SXC7" s="41"/>
      <c r="SXD7" s="41"/>
      <c r="SXE7" s="41"/>
      <c r="SXF7" s="41"/>
      <c r="SXG7" s="41"/>
      <c r="SXH7" s="41"/>
      <c r="SXI7" s="41"/>
      <c r="SXJ7" s="41"/>
      <c r="SXK7" s="41"/>
      <c r="SXL7" s="41"/>
      <c r="SXM7" s="41"/>
      <c r="SXN7" s="41"/>
      <c r="SXO7" s="41"/>
      <c r="SXP7" s="41"/>
      <c r="SXQ7" s="41"/>
      <c r="SXR7" s="41"/>
      <c r="SXS7" s="41"/>
      <c r="SXT7" s="41"/>
      <c r="SXU7" s="41"/>
      <c r="SXV7" s="41"/>
      <c r="SXW7" s="41"/>
      <c r="SXX7" s="41"/>
      <c r="SXY7" s="41"/>
      <c r="SXZ7" s="41"/>
      <c r="SYA7" s="41"/>
      <c r="SYB7" s="41"/>
      <c r="SYC7" s="41"/>
      <c r="SYD7" s="41"/>
      <c r="SYE7" s="41"/>
      <c r="SYF7" s="41"/>
      <c r="SYG7" s="41"/>
      <c r="SYH7" s="41"/>
      <c r="SYI7" s="41"/>
      <c r="SYJ7" s="41"/>
      <c r="SYK7" s="41"/>
      <c r="SYL7" s="41"/>
      <c r="SYM7" s="41"/>
      <c r="SYN7" s="41"/>
      <c r="SYO7" s="41"/>
      <c r="SYP7" s="41"/>
      <c r="SYQ7" s="41"/>
      <c r="SYR7" s="41"/>
      <c r="SYS7" s="41"/>
      <c r="SYT7" s="41"/>
      <c r="SYU7" s="41"/>
      <c r="SYV7" s="41"/>
      <c r="SYW7" s="41"/>
      <c r="SYX7" s="41"/>
      <c r="SYY7" s="41"/>
      <c r="SYZ7" s="41"/>
      <c r="SZA7" s="41"/>
      <c r="SZB7" s="41"/>
      <c r="SZC7" s="41"/>
      <c r="SZD7" s="41"/>
      <c r="SZE7" s="41"/>
      <c r="SZF7" s="41"/>
      <c r="SZG7" s="41"/>
      <c r="SZH7" s="41"/>
      <c r="SZI7" s="41"/>
      <c r="SZJ7" s="41"/>
      <c r="SZK7" s="41"/>
      <c r="SZL7" s="41"/>
      <c r="SZM7" s="41"/>
      <c r="SZN7" s="41"/>
      <c r="SZO7" s="41"/>
      <c r="SZP7" s="41"/>
      <c r="SZQ7" s="41"/>
      <c r="SZR7" s="41"/>
      <c r="SZS7" s="41"/>
      <c r="SZT7" s="41"/>
      <c r="SZU7" s="41"/>
      <c r="SZV7" s="41"/>
      <c r="SZW7" s="41"/>
      <c r="SZX7" s="41"/>
      <c r="SZY7" s="41"/>
      <c r="SZZ7" s="41"/>
      <c r="TAA7" s="41"/>
      <c r="TAB7" s="41"/>
      <c r="TAC7" s="41"/>
      <c r="TAD7" s="41"/>
      <c r="TAE7" s="41"/>
      <c r="TAF7" s="41"/>
      <c r="TAG7" s="41"/>
      <c r="TAH7" s="41"/>
      <c r="TAI7" s="41"/>
      <c r="TAJ7" s="41"/>
      <c r="TAK7" s="41"/>
      <c r="TAL7" s="41"/>
      <c r="TAM7" s="41"/>
      <c r="TAN7" s="41"/>
      <c r="TAO7" s="41"/>
      <c r="TAP7" s="41"/>
      <c r="TAQ7" s="41"/>
      <c r="TAR7" s="41"/>
      <c r="TAS7" s="41"/>
      <c r="TAT7" s="41"/>
      <c r="TAU7" s="41"/>
      <c r="TAV7" s="41"/>
      <c r="TAW7" s="41"/>
      <c r="TAX7" s="41"/>
      <c r="TAY7" s="41"/>
      <c r="TAZ7" s="41"/>
      <c r="TBA7" s="41"/>
      <c r="TBB7" s="41"/>
      <c r="TBC7" s="41"/>
      <c r="TBD7" s="41"/>
      <c r="TBE7" s="41"/>
      <c r="TBF7" s="41"/>
      <c r="TBG7" s="41"/>
      <c r="TBH7" s="41"/>
      <c r="TBI7" s="41"/>
      <c r="TBJ7" s="41"/>
      <c r="TBK7" s="41"/>
      <c r="TBL7" s="41"/>
      <c r="TBM7" s="41"/>
      <c r="TBN7" s="41"/>
      <c r="TBO7" s="41"/>
      <c r="TBP7" s="41"/>
      <c r="TBQ7" s="41"/>
      <c r="TBR7" s="41"/>
      <c r="TBS7" s="41"/>
      <c r="TBT7" s="41"/>
      <c r="TBU7" s="41"/>
      <c r="TBV7" s="41"/>
      <c r="TBW7" s="41"/>
      <c r="TBX7" s="41"/>
      <c r="TBY7" s="41"/>
      <c r="TBZ7" s="41"/>
      <c r="TCA7" s="41"/>
      <c r="TCB7" s="41"/>
      <c r="TCC7" s="41"/>
      <c r="TCD7" s="41"/>
      <c r="TCE7" s="41"/>
      <c r="TCF7" s="41"/>
      <c r="TCG7" s="41"/>
      <c r="TCH7" s="41"/>
      <c r="TCI7" s="41"/>
      <c r="TCJ7" s="41"/>
      <c r="TCK7" s="41"/>
      <c r="TCL7" s="41"/>
      <c r="TCM7" s="41"/>
      <c r="TCN7" s="41"/>
      <c r="TCO7" s="41"/>
      <c r="TCP7" s="41"/>
      <c r="TCQ7" s="41"/>
      <c r="TCR7" s="41"/>
      <c r="TCS7" s="41"/>
      <c r="TCT7" s="41"/>
      <c r="TCU7" s="41"/>
      <c r="TCV7" s="41"/>
      <c r="TCW7" s="41"/>
      <c r="TCX7" s="41"/>
      <c r="TCY7" s="41"/>
      <c r="TCZ7" s="41"/>
      <c r="TDA7" s="41"/>
      <c r="TDB7" s="41"/>
      <c r="TDC7" s="41"/>
      <c r="TDD7" s="41"/>
      <c r="TDE7" s="41"/>
      <c r="TDF7" s="41"/>
      <c r="TDG7" s="41"/>
      <c r="TDH7" s="41"/>
      <c r="TDI7" s="41"/>
      <c r="TDJ7" s="41"/>
      <c r="TDK7" s="41"/>
      <c r="TDL7" s="41"/>
      <c r="TDM7" s="41"/>
      <c r="TDN7" s="41"/>
      <c r="TDO7" s="41"/>
      <c r="TDP7" s="41"/>
      <c r="TDQ7" s="41"/>
      <c r="TDR7" s="41"/>
      <c r="TDS7" s="41"/>
      <c r="TDT7" s="41"/>
      <c r="TDU7" s="41"/>
      <c r="TDV7" s="41"/>
      <c r="TDW7" s="41"/>
      <c r="TDX7" s="41"/>
      <c r="TDY7" s="41"/>
      <c r="TDZ7" s="41"/>
      <c r="TEA7" s="41"/>
      <c r="TEB7" s="41"/>
      <c r="TEC7" s="41"/>
      <c r="TED7" s="41"/>
      <c r="TEE7" s="41"/>
      <c r="TEF7" s="41"/>
      <c r="TEG7" s="41"/>
      <c r="TEH7" s="41"/>
      <c r="TEI7" s="41"/>
      <c r="TEJ7" s="41"/>
      <c r="TEK7" s="41"/>
      <c r="TEL7" s="41"/>
      <c r="TEM7" s="41"/>
      <c r="TEN7" s="41"/>
      <c r="TEO7" s="41"/>
      <c r="TEP7" s="41"/>
      <c r="TEQ7" s="41"/>
      <c r="TER7" s="41"/>
      <c r="TES7" s="41"/>
      <c r="TET7" s="41"/>
      <c r="TEU7" s="41"/>
      <c r="TEV7" s="41"/>
      <c r="TEW7" s="41"/>
      <c r="TEX7" s="41"/>
      <c r="TEY7" s="41"/>
      <c r="TEZ7" s="41"/>
      <c r="TFA7" s="41"/>
      <c r="TFB7" s="41"/>
      <c r="TFC7" s="41"/>
      <c r="TFD7" s="41"/>
      <c r="TFE7" s="41"/>
      <c r="TFF7" s="41"/>
      <c r="TFG7" s="41"/>
      <c r="TFH7" s="41"/>
      <c r="TFI7" s="41"/>
      <c r="TFJ7" s="41"/>
      <c r="TFK7" s="41"/>
      <c r="TFL7" s="41"/>
      <c r="TFM7" s="41"/>
      <c r="TFN7" s="41"/>
      <c r="TFO7" s="41"/>
      <c r="TFP7" s="41"/>
      <c r="TFQ7" s="41"/>
      <c r="TFR7" s="41"/>
      <c r="TFS7" s="41"/>
      <c r="TFT7" s="41"/>
      <c r="TFU7" s="41"/>
      <c r="TFV7" s="41"/>
      <c r="TFW7" s="41"/>
      <c r="TFX7" s="41"/>
      <c r="TFY7" s="41"/>
      <c r="TFZ7" s="41"/>
      <c r="TGA7" s="41"/>
      <c r="TGB7" s="41"/>
      <c r="TGC7" s="41"/>
      <c r="TGD7" s="41"/>
      <c r="TGE7" s="41"/>
      <c r="TGF7" s="41"/>
      <c r="TGG7" s="41"/>
      <c r="TGH7" s="41"/>
      <c r="TGI7" s="41"/>
      <c r="TGJ7" s="41"/>
      <c r="TGK7" s="41"/>
      <c r="TGL7" s="41"/>
      <c r="TGM7" s="41"/>
      <c r="TGN7" s="41"/>
      <c r="TGO7" s="41"/>
      <c r="TGP7" s="41"/>
      <c r="TGQ7" s="41"/>
      <c r="TGR7" s="41"/>
      <c r="TGS7" s="41"/>
      <c r="TGT7" s="41"/>
      <c r="TGU7" s="41"/>
      <c r="TGV7" s="41"/>
      <c r="TGW7" s="41"/>
      <c r="TGX7" s="41"/>
      <c r="TGY7" s="41"/>
      <c r="TGZ7" s="41"/>
      <c r="THA7" s="41"/>
      <c r="THB7" s="41"/>
      <c r="THC7" s="41"/>
      <c r="THD7" s="41"/>
      <c r="THE7" s="41"/>
      <c r="THF7" s="41"/>
      <c r="THG7" s="41"/>
      <c r="THH7" s="41"/>
      <c r="THI7" s="41"/>
      <c r="THJ7" s="41"/>
      <c r="THK7" s="41"/>
      <c r="THL7" s="41"/>
      <c r="THM7" s="41"/>
      <c r="THN7" s="41"/>
      <c r="THO7" s="41"/>
      <c r="THP7" s="41"/>
      <c r="THQ7" s="41"/>
      <c r="THR7" s="41"/>
      <c r="THS7" s="41"/>
      <c r="THT7" s="41"/>
      <c r="THU7" s="41"/>
      <c r="THV7" s="41"/>
      <c r="THW7" s="41"/>
      <c r="THX7" s="41"/>
      <c r="THY7" s="41"/>
      <c r="THZ7" s="41"/>
      <c r="TIA7" s="41"/>
      <c r="TIB7" s="41"/>
      <c r="TIC7" s="41"/>
      <c r="TID7" s="41"/>
      <c r="TIE7" s="41"/>
      <c r="TIF7" s="41"/>
      <c r="TIG7" s="41"/>
      <c r="TIH7" s="41"/>
      <c r="TII7" s="41"/>
      <c r="TIJ7" s="41"/>
      <c r="TIK7" s="41"/>
      <c r="TIL7" s="41"/>
      <c r="TIM7" s="41"/>
      <c r="TIN7" s="41"/>
      <c r="TIO7" s="41"/>
      <c r="TIP7" s="41"/>
      <c r="TIQ7" s="41"/>
      <c r="TIR7" s="41"/>
      <c r="TIS7" s="41"/>
      <c r="TIT7" s="41"/>
      <c r="TIU7" s="41"/>
      <c r="TIV7" s="41"/>
      <c r="TIW7" s="41"/>
      <c r="TIX7" s="41"/>
      <c r="TIY7" s="41"/>
      <c r="TIZ7" s="41"/>
      <c r="TJA7" s="41"/>
      <c r="TJB7" s="41"/>
      <c r="TJC7" s="41"/>
      <c r="TJD7" s="41"/>
      <c r="TJE7" s="41"/>
      <c r="TJF7" s="41"/>
      <c r="TJG7" s="41"/>
      <c r="TJH7" s="41"/>
      <c r="TJI7" s="41"/>
      <c r="TJJ7" s="41"/>
      <c r="TJK7" s="41"/>
      <c r="TJL7" s="41"/>
      <c r="TJM7" s="41"/>
      <c r="TJN7" s="41"/>
      <c r="TJO7" s="41"/>
      <c r="TJP7" s="41"/>
      <c r="TJQ7" s="41"/>
      <c r="TJR7" s="41"/>
      <c r="TJS7" s="41"/>
      <c r="TJT7" s="41"/>
      <c r="TJU7" s="41"/>
      <c r="TJV7" s="41"/>
      <c r="TJW7" s="41"/>
      <c r="TJX7" s="41"/>
      <c r="TJY7" s="41"/>
      <c r="TJZ7" s="41"/>
      <c r="TKA7" s="41"/>
      <c r="TKB7" s="41"/>
      <c r="TKC7" s="41"/>
      <c r="TKD7" s="41"/>
      <c r="TKE7" s="41"/>
      <c r="TKF7" s="41"/>
      <c r="TKG7" s="41"/>
      <c r="TKH7" s="41"/>
      <c r="TKI7" s="41"/>
      <c r="TKJ7" s="41"/>
      <c r="TKK7" s="41"/>
      <c r="TKL7" s="41"/>
      <c r="TKM7" s="41"/>
      <c r="TKN7" s="41"/>
      <c r="TKO7" s="41"/>
      <c r="TKP7" s="41"/>
      <c r="TKQ7" s="41"/>
      <c r="TKR7" s="41"/>
      <c r="TKS7" s="41"/>
      <c r="TKT7" s="41"/>
      <c r="TKU7" s="41"/>
      <c r="TKV7" s="41"/>
      <c r="TKW7" s="41"/>
      <c r="TKX7" s="41"/>
      <c r="TKY7" s="41"/>
      <c r="TKZ7" s="41"/>
      <c r="TLA7" s="41"/>
      <c r="TLB7" s="41"/>
      <c r="TLC7" s="41"/>
      <c r="TLD7" s="41"/>
      <c r="TLE7" s="41"/>
      <c r="TLF7" s="41"/>
      <c r="TLG7" s="41"/>
      <c r="TLH7" s="41"/>
      <c r="TLI7" s="41"/>
      <c r="TLJ7" s="41"/>
      <c r="TLK7" s="41"/>
      <c r="TLL7" s="41"/>
      <c r="TLM7" s="41"/>
      <c r="TLN7" s="41"/>
      <c r="TLO7" s="41"/>
      <c r="TLP7" s="41"/>
      <c r="TLQ7" s="41"/>
      <c r="TLR7" s="41"/>
      <c r="TLS7" s="41"/>
      <c r="TLT7" s="41"/>
      <c r="TLU7" s="41"/>
      <c r="TLV7" s="41"/>
      <c r="TLW7" s="41"/>
      <c r="TLX7" s="41"/>
      <c r="TLY7" s="41"/>
      <c r="TLZ7" s="41"/>
      <c r="TMA7" s="41"/>
      <c r="TMB7" s="41"/>
      <c r="TMC7" s="41"/>
      <c r="TMD7" s="41"/>
      <c r="TME7" s="41"/>
      <c r="TMF7" s="41"/>
      <c r="TMG7" s="41"/>
      <c r="TMH7" s="41"/>
      <c r="TMI7" s="41"/>
      <c r="TMJ7" s="41"/>
      <c r="TMK7" s="41"/>
      <c r="TML7" s="41"/>
      <c r="TMM7" s="41"/>
      <c r="TMN7" s="41"/>
      <c r="TMO7" s="41"/>
      <c r="TMP7" s="41"/>
      <c r="TMQ7" s="41"/>
      <c r="TMR7" s="41"/>
      <c r="TMS7" s="41"/>
      <c r="TMT7" s="41"/>
      <c r="TMU7" s="41"/>
      <c r="TMV7" s="41"/>
      <c r="TMW7" s="41"/>
      <c r="TMX7" s="41"/>
      <c r="TMY7" s="41"/>
      <c r="TMZ7" s="41"/>
      <c r="TNA7" s="41"/>
      <c r="TNB7" s="41"/>
      <c r="TNC7" s="41"/>
      <c r="TND7" s="41"/>
      <c r="TNE7" s="41"/>
      <c r="TNF7" s="41"/>
      <c r="TNG7" s="41"/>
      <c r="TNH7" s="41"/>
      <c r="TNI7" s="41"/>
      <c r="TNJ7" s="41"/>
      <c r="TNK7" s="41"/>
      <c r="TNL7" s="41"/>
      <c r="TNM7" s="41"/>
      <c r="TNN7" s="41"/>
      <c r="TNO7" s="41"/>
      <c r="TNP7" s="41"/>
      <c r="TNQ7" s="41"/>
      <c r="TNR7" s="41"/>
      <c r="TNS7" s="41"/>
      <c r="TNT7" s="41"/>
      <c r="TNU7" s="41"/>
      <c r="TNV7" s="41"/>
      <c r="TNW7" s="41"/>
      <c r="TNX7" s="41"/>
      <c r="TNY7" s="41"/>
      <c r="TNZ7" s="41"/>
      <c r="TOA7" s="41"/>
      <c r="TOB7" s="41"/>
      <c r="TOC7" s="41"/>
      <c r="TOD7" s="41"/>
      <c r="TOE7" s="41"/>
      <c r="TOF7" s="41"/>
      <c r="TOG7" s="41"/>
      <c r="TOH7" s="41"/>
      <c r="TOI7" s="41"/>
      <c r="TOJ7" s="41"/>
      <c r="TOK7" s="41"/>
      <c r="TOL7" s="41"/>
      <c r="TOM7" s="41"/>
      <c r="TON7" s="41"/>
      <c r="TOO7" s="41"/>
      <c r="TOP7" s="41"/>
      <c r="TOQ7" s="41"/>
      <c r="TOR7" s="41"/>
      <c r="TOS7" s="41"/>
      <c r="TOT7" s="41"/>
      <c r="TOU7" s="41"/>
      <c r="TOV7" s="41"/>
      <c r="TOW7" s="41"/>
      <c r="TOX7" s="41"/>
      <c r="TOY7" s="41"/>
      <c r="TOZ7" s="41"/>
      <c r="TPA7" s="41"/>
      <c r="TPB7" s="41"/>
      <c r="TPC7" s="41"/>
      <c r="TPD7" s="41"/>
      <c r="TPE7" s="41"/>
      <c r="TPF7" s="41"/>
      <c r="TPG7" s="41"/>
      <c r="TPH7" s="41"/>
      <c r="TPI7" s="41"/>
      <c r="TPJ7" s="41"/>
      <c r="TPK7" s="41"/>
      <c r="TPL7" s="41"/>
      <c r="TPM7" s="41"/>
      <c r="TPN7" s="41"/>
      <c r="TPO7" s="41"/>
      <c r="TPP7" s="41"/>
      <c r="TPQ7" s="41"/>
      <c r="TPR7" s="41"/>
      <c r="TPS7" s="41"/>
      <c r="TPT7" s="41"/>
      <c r="TPU7" s="41"/>
      <c r="TPV7" s="41"/>
      <c r="TPW7" s="41"/>
      <c r="TPX7" s="41"/>
      <c r="TPY7" s="41"/>
      <c r="TPZ7" s="41"/>
      <c r="TQA7" s="41"/>
      <c r="TQB7" s="41"/>
      <c r="TQC7" s="41"/>
      <c r="TQD7" s="41"/>
      <c r="TQE7" s="41"/>
      <c r="TQF7" s="41"/>
      <c r="TQG7" s="41"/>
      <c r="TQH7" s="41"/>
      <c r="TQI7" s="41"/>
      <c r="TQJ7" s="41"/>
      <c r="TQK7" s="41"/>
      <c r="TQL7" s="41"/>
      <c r="TQM7" s="41"/>
      <c r="TQN7" s="41"/>
      <c r="TQO7" s="41"/>
      <c r="TQP7" s="41"/>
      <c r="TQQ7" s="41"/>
      <c r="TQR7" s="41"/>
      <c r="TQS7" s="41"/>
      <c r="TQT7" s="41"/>
      <c r="TQU7" s="41"/>
      <c r="TQV7" s="41"/>
      <c r="TQW7" s="41"/>
      <c r="TQX7" s="41"/>
      <c r="TQY7" s="41"/>
      <c r="TQZ7" s="41"/>
      <c r="TRA7" s="41"/>
      <c r="TRB7" s="41"/>
      <c r="TRC7" s="41"/>
      <c r="TRD7" s="41"/>
      <c r="TRE7" s="41"/>
      <c r="TRF7" s="41"/>
      <c r="TRG7" s="41"/>
      <c r="TRH7" s="41"/>
      <c r="TRI7" s="41"/>
      <c r="TRJ7" s="41"/>
      <c r="TRK7" s="41"/>
      <c r="TRL7" s="41"/>
      <c r="TRM7" s="41"/>
      <c r="TRN7" s="41"/>
      <c r="TRO7" s="41"/>
      <c r="TRP7" s="41"/>
      <c r="TRQ7" s="41"/>
      <c r="TRR7" s="41"/>
      <c r="TRS7" s="41"/>
      <c r="TRT7" s="41"/>
      <c r="TRU7" s="41"/>
      <c r="TRV7" s="41"/>
      <c r="TRW7" s="41"/>
      <c r="TRX7" s="41"/>
      <c r="TRY7" s="41"/>
      <c r="TRZ7" s="41"/>
      <c r="TSA7" s="41"/>
      <c r="TSB7" s="41"/>
      <c r="TSC7" s="41"/>
      <c r="TSD7" s="41"/>
      <c r="TSE7" s="41"/>
      <c r="TSF7" s="41"/>
      <c r="TSG7" s="41"/>
      <c r="TSH7" s="41"/>
      <c r="TSI7" s="41"/>
      <c r="TSJ7" s="41"/>
      <c r="TSK7" s="41"/>
      <c r="TSL7" s="41"/>
      <c r="TSM7" s="41"/>
      <c r="TSN7" s="41"/>
      <c r="TSO7" s="41"/>
      <c r="TSP7" s="41"/>
      <c r="TSQ7" s="41"/>
      <c r="TSR7" s="41"/>
      <c r="TSS7" s="41"/>
      <c r="TST7" s="41"/>
      <c r="TSU7" s="41"/>
      <c r="TSV7" s="41"/>
      <c r="TSW7" s="41"/>
      <c r="TSX7" s="41"/>
      <c r="TSY7" s="41"/>
      <c r="TSZ7" s="41"/>
      <c r="TTA7" s="41"/>
      <c r="TTB7" s="41"/>
      <c r="TTC7" s="41"/>
      <c r="TTD7" s="41"/>
      <c r="TTE7" s="41"/>
      <c r="TTF7" s="41"/>
      <c r="TTG7" s="41"/>
      <c r="TTH7" s="41"/>
      <c r="TTI7" s="41"/>
      <c r="TTJ7" s="41"/>
      <c r="TTK7" s="41"/>
      <c r="TTL7" s="41"/>
      <c r="TTM7" s="41"/>
      <c r="TTN7" s="41"/>
      <c r="TTO7" s="41"/>
      <c r="TTP7" s="41"/>
      <c r="TTQ7" s="41"/>
      <c r="TTR7" s="41"/>
      <c r="TTS7" s="41"/>
      <c r="TTT7" s="41"/>
      <c r="TTU7" s="41"/>
      <c r="TTV7" s="41"/>
      <c r="TTW7" s="41"/>
      <c r="TTX7" s="41"/>
      <c r="TTY7" s="41"/>
      <c r="TTZ7" s="41"/>
      <c r="TUA7" s="41"/>
      <c r="TUB7" s="41"/>
      <c r="TUC7" s="41"/>
      <c r="TUD7" s="41"/>
      <c r="TUE7" s="41"/>
      <c r="TUF7" s="41"/>
      <c r="TUG7" s="41"/>
      <c r="TUH7" s="41"/>
      <c r="TUI7" s="41"/>
      <c r="TUJ7" s="41"/>
      <c r="TUK7" s="41"/>
      <c r="TUL7" s="41"/>
      <c r="TUM7" s="41"/>
      <c r="TUN7" s="41"/>
      <c r="TUO7" s="41"/>
      <c r="TUP7" s="41"/>
      <c r="TUQ7" s="41"/>
      <c r="TUR7" s="41"/>
      <c r="TUS7" s="41"/>
      <c r="TUT7" s="41"/>
      <c r="TUU7" s="41"/>
      <c r="TUV7" s="41"/>
      <c r="TUW7" s="41"/>
      <c r="TUX7" s="41"/>
      <c r="TUY7" s="41"/>
      <c r="TUZ7" s="41"/>
      <c r="TVA7" s="41"/>
      <c r="TVB7" s="41"/>
      <c r="TVC7" s="41"/>
      <c r="TVD7" s="41"/>
      <c r="TVE7" s="41"/>
      <c r="TVF7" s="41"/>
      <c r="TVG7" s="41"/>
      <c r="TVH7" s="41"/>
      <c r="TVI7" s="41"/>
      <c r="TVJ7" s="41"/>
      <c r="TVK7" s="41"/>
      <c r="TVL7" s="41"/>
      <c r="TVM7" s="41"/>
      <c r="TVN7" s="41"/>
      <c r="TVO7" s="41"/>
      <c r="TVP7" s="41"/>
      <c r="TVQ7" s="41"/>
      <c r="TVR7" s="41"/>
      <c r="TVS7" s="41"/>
      <c r="TVT7" s="41"/>
      <c r="TVU7" s="41"/>
      <c r="TVV7" s="41"/>
      <c r="TVW7" s="41"/>
      <c r="TVX7" s="41"/>
      <c r="TVY7" s="41"/>
      <c r="TVZ7" s="41"/>
      <c r="TWA7" s="41"/>
      <c r="TWB7" s="41"/>
      <c r="TWC7" s="41"/>
      <c r="TWD7" s="41"/>
      <c r="TWE7" s="41"/>
      <c r="TWF7" s="41"/>
      <c r="TWG7" s="41"/>
      <c r="TWH7" s="41"/>
      <c r="TWI7" s="41"/>
      <c r="TWJ7" s="41"/>
      <c r="TWK7" s="41"/>
      <c r="TWL7" s="41"/>
      <c r="TWM7" s="41"/>
      <c r="TWN7" s="41"/>
      <c r="TWO7" s="41"/>
      <c r="TWP7" s="41"/>
      <c r="TWQ7" s="41"/>
      <c r="TWR7" s="41"/>
      <c r="TWS7" s="41"/>
      <c r="TWT7" s="41"/>
      <c r="TWU7" s="41"/>
      <c r="TWV7" s="41"/>
      <c r="TWW7" s="41"/>
      <c r="TWX7" s="41"/>
      <c r="TWY7" s="41"/>
      <c r="TWZ7" s="41"/>
      <c r="TXA7" s="41"/>
      <c r="TXB7" s="41"/>
      <c r="TXC7" s="41"/>
      <c r="TXD7" s="41"/>
      <c r="TXE7" s="41"/>
      <c r="TXF7" s="41"/>
      <c r="TXG7" s="41"/>
      <c r="TXH7" s="41"/>
      <c r="TXI7" s="41"/>
      <c r="TXJ7" s="41"/>
      <c r="TXK7" s="41"/>
      <c r="TXL7" s="41"/>
      <c r="TXM7" s="41"/>
      <c r="TXN7" s="41"/>
      <c r="TXO7" s="41"/>
      <c r="TXP7" s="41"/>
      <c r="TXQ7" s="41"/>
      <c r="TXR7" s="41"/>
      <c r="TXS7" s="41"/>
      <c r="TXT7" s="41"/>
      <c r="TXU7" s="41"/>
      <c r="TXV7" s="41"/>
      <c r="TXW7" s="41"/>
      <c r="TXX7" s="41"/>
      <c r="TXY7" s="41"/>
      <c r="TXZ7" s="41"/>
      <c r="TYA7" s="41"/>
      <c r="TYB7" s="41"/>
      <c r="TYC7" s="41"/>
      <c r="TYD7" s="41"/>
      <c r="TYE7" s="41"/>
      <c r="TYF7" s="41"/>
      <c r="TYG7" s="41"/>
      <c r="TYH7" s="41"/>
      <c r="TYI7" s="41"/>
      <c r="TYJ7" s="41"/>
      <c r="TYK7" s="41"/>
      <c r="TYL7" s="41"/>
      <c r="TYM7" s="41"/>
      <c r="TYN7" s="41"/>
      <c r="TYO7" s="41"/>
      <c r="TYP7" s="41"/>
      <c r="TYQ7" s="41"/>
      <c r="TYR7" s="41"/>
      <c r="TYS7" s="41"/>
      <c r="TYT7" s="41"/>
      <c r="TYU7" s="41"/>
      <c r="TYV7" s="41"/>
      <c r="TYW7" s="41"/>
      <c r="TYX7" s="41"/>
      <c r="TYY7" s="41"/>
      <c r="TYZ7" s="41"/>
      <c r="TZA7" s="41"/>
      <c r="TZB7" s="41"/>
      <c r="TZC7" s="41"/>
      <c r="TZD7" s="41"/>
      <c r="TZE7" s="41"/>
      <c r="TZF7" s="41"/>
      <c r="TZG7" s="41"/>
      <c r="TZH7" s="41"/>
      <c r="TZI7" s="41"/>
      <c r="TZJ7" s="41"/>
      <c r="TZK7" s="41"/>
      <c r="TZL7" s="41"/>
      <c r="TZM7" s="41"/>
      <c r="TZN7" s="41"/>
      <c r="TZO7" s="41"/>
      <c r="TZP7" s="41"/>
      <c r="TZQ7" s="41"/>
      <c r="TZR7" s="41"/>
      <c r="TZS7" s="41"/>
      <c r="TZT7" s="41"/>
      <c r="TZU7" s="41"/>
      <c r="TZV7" s="41"/>
      <c r="TZW7" s="41"/>
      <c r="TZX7" s="41"/>
      <c r="TZY7" s="41"/>
      <c r="TZZ7" s="41"/>
      <c r="UAA7" s="41"/>
      <c r="UAB7" s="41"/>
      <c r="UAC7" s="41"/>
      <c r="UAD7" s="41"/>
      <c r="UAE7" s="41"/>
      <c r="UAF7" s="41"/>
      <c r="UAG7" s="41"/>
      <c r="UAH7" s="41"/>
      <c r="UAI7" s="41"/>
      <c r="UAJ7" s="41"/>
      <c r="UAK7" s="41"/>
      <c r="UAL7" s="41"/>
      <c r="UAM7" s="41"/>
      <c r="UAN7" s="41"/>
      <c r="UAO7" s="41"/>
      <c r="UAP7" s="41"/>
      <c r="UAQ7" s="41"/>
      <c r="UAR7" s="41"/>
      <c r="UAS7" s="41"/>
      <c r="UAT7" s="41"/>
      <c r="UAU7" s="41"/>
      <c r="UAV7" s="41"/>
      <c r="UAW7" s="41"/>
      <c r="UAX7" s="41"/>
      <c r="UAY7" s="41"/>
      <c r="UAZ7" s="41"/>
      <c r="UBA7" s="41"/>
      <c r="UBB7" s="41"/>
      <c r="UBC7" s="41"/>
      <c r="UBD7" s="41"/>
      <c r="UBE7" s="41"/>
      <c r="UBF7" s="41"/>
      <c r="UBG7" s="41"/>
      <c r="UBH7" s="41"/>
      <c r="UBI7" s="41"/>
      <c r="UBJ7" s="41"/>
      <c r="UBK7" s="41"/>
      <c r="UBL7" s="41"/>
      <c r="UBM7" s="41"/>
      <c r="UBN7" s="41"/>
      <c r="UBO7" s="41"/>
      <c r="UBP7" s="41"/>
      <c r="UBQ7" s="41"/>
      <c r="UBR7" s="41"/>
      <c r="UBS7" s="41"/>
      <c r="UBT7" s="41"/>
      <c r="UBU7" s="41"/>
      <c r="UBV7" s="41"/>
      <c r="UBW7" s="41"/>
      <c r="UBX7" s="41"/>
      <c r="UBY7" s="41"/>
      <c r="UBZ7" s="41"/>
      <c r="UCA7" s="41"/>
      <c r="UCB7" s="41"/>
      <c r="UCC7" s="41"/>
      <c r="UCD7" s="41"/>
      <c r="UCE7" s="41"/>
      <c r="UCF7" s="41"/>
      <c r="UCG7" s="41"/>
      <c r="UCH7" s="41"/>
      <c r="UCI7" s="41"/>
      <c r="UCJ7" s="41"/>
      <c r="UCK7" s="41"/>
      <c r="UCL7" s="41"/>
      <c r="UCM7" s="41"/>
      <c r="UCN7" s="41"/>
      <c r="UCO7" s="41"/>
      <c r="UCP7" s="41"/>
      <c r="UCQ7" s="41"/>
      <c r="UCR7" s="41"/>
      <c r="UCS7" s="41"/>
      <c r="UCT7" s="41"/>
      <c r="UCU7" s="41"/>
      <c r="UCV7" s="41"/>
      <c r="UCW7" s="41"/>
      <c r="UCX7" s="41"/>
      <c r="UCY7" s="41"/>
      <c r="UCZ7" s="41"/>
      <c r="UDA7" s="41"/>
      <c r="UDB7" s="41"/>
      <c r="UDC7" s="41"/>
      <c r="UDD7" s="41"/>
      <c r="UDE7" s="41"/>
      <c r="UDF7" s="41"/>
      <c r="UDG7" s="41"/>
      <c r="UDH7" s="41"/>
      <c r="UDI7" s="41"/>
      <c r="UDJ7" s="41"/>
      <c r="UDK7" s="41"/>
      <c r="UDL7" s="41"/>
      <c r="UDM7" s="41"/>
      <c r="UDN7" s="41"/>
      <c r="UDO7" s="41"/>
      <c r="UDP7" s="41"/>
      <c r="UDQ7" s="41"/>
      <c r="UDR7" s="41"/>
      <c r="UDS7" s="41"/>
      <c r="UDT7" s="41"/>
      <c r="UDU7" s="41"/>
      <c r="UDV7" s="41"/>
      <c r="UDW7" s="41"/>
      <c r="UDX7" s="41"/>
      <c r="UDY7" s="41"/>
      <c r="UDZ7" s="41"/>
      <c r="UEA7" s="41"/>
      <c r="UEB7" s="41"/>
      <c r="UEC7" s="41"/>
      <c r="UED7" s="41"/>
      <c r="UEE7" s="41"/>
      <c r="UEF7" s="41"/>
      <c r="UEG7" s="41"/>
      <c r="UEH7" s="41"/>
      <c r="UEI7" s="41"/>
      <c r="UEJ7" s="41"/>
      <c r="UEK7" s="41"/>
      <c r="UEL7" s="41"/>
      <c r="UEM7" s="41"/>
      <c r="UEN7" s="41"/>
      <c r="UEO7" s="41"/>
      <c r="UEP7" s="41"/>
      <c r="UEQ7" s="41"/>
      <c r="UER7" s="41"/>
      <c r="UES7" s="41"/>
      <c r="UET7" s="41"/>
      <c r="UEU7" s="41"/>
      <c r="UEV7" s="41"/>
      <c r="UEW7" s="41"/>
      <c r="UEX7" s="41"/>
      <c r="UEY7" s="41"/>
      <c r="UEZ7" s="41"/>
      <c r="UFA7" s="41"/>
      <c r="UFB7" s="41"/>
      <c r="UFC7" s="41"/>
      <c r="UFD7" s="41"/>
      <c r="UFE7" s="41"/>
      <c r="UFF7" s="41"/>
      <c r="UFG7" s="41"/>
      <c r="UFH7" s="41"/>
      <c r="UFI7" s="41"/>
      <c r="UFJ7" s="41"/>
      <c r="UFK7" s="41"/>
      <c r="UFL7" s="41"/>
      <c r="UFM7" s="41"/>
      <c r="UFN7" s="41"/>
      <c r="UFO7" s="41"/>
      <c r="UFP7" s="41"/>
      <c r="UFQ7" s="41"/>
      <c r="UFR7" s="41"/>
      <c r="UFS7" s="41"/>
      <c r="UFT7" s="41"/>
      <c r="UFU7" s="41"/>
      <c r="UFV7" s="41"/>
      <c r="UFW7" s="41"/>
      <c r="UFX7" s="41"/>
      <c r="UFY7" s="41"/>
      <c r="UFZ7" s="41"/>
      <c r="UGA7" s="41"/>
      <c r="UGB7" s="41"/>
      <c r="UGC7" s="41"/>
      <c r="UGD7" s="41"/>
      <c r="UGE7" s="41"/>
      <c r="UGF7" s="41"/>
      <c r="UGG7" s="41"/>
      <c r="UGH7" s="41"/>
      <c r="UGI7" s="41"/>
      <c r="UGJ7" s="41"/>
      <c r="UGK7" s="41"/>
      <c r="UGL7" s="41"/>
      <c r="UGM7" s="41"/>
      <c r="UGN7" s="41"/>
      <c r="UGO7" s="41"/>
      <c r="UGP7" s="41"/>
      <c r="UGQ7" s="41"/>
      <c r="UGR7" s="41"/>
      <c r="UGS7" s="41"/>
      <c r="UGT7" s="41"/>
      <c r="UGU7" s="41"/>
      <c r="UGV7" s="41"/>
      <c r="UGW7" s="41"/>
      <c r="UGX7" s="41"/>
      <c r="UGY7" s="41"/>
      <c r="UGZ7" s="41"/>
      <c r="UHA7" s="41"/>
      <c r="UHB7" s="41"/>
      <c r="UHC7" s="41"/>
      <c r="UHD7" s="41"/>
      <c r="UHE7" s="41"/>
      <c r="UHF7" s="41"/>
      <c r="UHG7" s="41"/>
      <c r="UHH7" s="41"/>
      <c r="UHI7" s="41"/>
      <c r="UHJ7" s="41"/>
      <c r="UHK7" s="41"/>
      <c r="UHL7" s="41"/>
      <c r="UHM7" s="41"/>
      <c r="UHN7" s="41"/>
      <c r="UHO7" s="41"/>
      <c r="UHP7" s="41"/>
      <c r="UHQ7" s="41"/>
      <c r="UHR7" s="41"/>
      <c r="UHS7" s="41"/>
      <c r="UHT7" s="41"/>
      <c r="UHU7" s="41"/>
      <c r="UHV7" s="41"/>
      <c r="UHW7" s="41"/>
      <c r="UHX7" s="41"/>
      <c r="UHY7" s="41"/>
      <c r="UHZ7" s="41"/>
      <c r="UIA7" s="41"/>
      <c r="UIB7" s="41"/>
      <c r="UIC7" s="41"/>
      <c r="UID7" s="41"/>
      <c r="UIE7" s="41"/>
      <c r="UIF7" s="41"/>
      <c r="UIG7" s="41"/>
      <c r="UIH7" s="41"/>
      <c r="UII7" s="41"/>
      <c r="UIJ7" s="41"/>
      <c r="UIK7" s="41"/>
      <c r="UIL7" s="41"/>
      <c r="UIM7" s="41"/>
      <c r="UIN7" s="41"/>
      <c r="UIO7" s="41"/>
      <c r="UIP7" s="41"/>
      <c r="UIQ7" s="41"/>
      <c r="UIR7" s="41"/>
      <c r="UIS7" s="41"/>
      <c r="UIT7" s="41"/>
      <c r="UIU7" s="41"/>
      <c r="UIV7" s="41"/>
      <c r="UIW7" s="41"/>
      <c r="UIX7" s="41"/>
      <c r="UIY7" s="41"/>
      <c r="UIZ7" s="41"/>
      <c r="UJA7" s="41"/>
      <c r="UJB7" s="41"/>
      <c r="UJC7" s="41"/>
      <c r="UJD7" s="41"/>
      <c r="UJE7" s="41"/>
      <c r="UJF7" s="41"/>
      <c r="UJG7" s="41"/>
      <c r="UJH7" s="41"/>
      <c r="UJI7" s="41"/>
      <c r="UJJ7" s="41"/>
      <c r="UJK7" s="41"/>
      <c r="UJL7" s="41"/>
      <c r="UJM7" s="41"/>
      <c r="UJN7" s="41"/>
      <c r="UJO7" s="41"/>
      <c r="UJP7" s="41"/>
      <c r="UJQ7" s="41"/>
      <c r="UJR7" s="41"/>
      <c r="UJS7" s="41"/>
      <c r="UJT7" s="41"/>
      <c r="UJU7" s="41"/>
      <c r="UJV7" s="41"/>
      <c r="UJW7" s="41"/>
      <c r="UJX7" s="41"/>
      <c r="UJY7" s="41"/>
      <c r="UJZ7" s="41"/>
      <c r="UKA7" s="41"/>
      <c r="UKB7" s="41"/>
      <c r="UKC7" s="41"/>
      <c r="UKD7" s="41"/>
      <c r="UKE7" s="41"/>
      <c r="UKF7" s="41"/>
      <c r="UKG7" s="41"/>
      <c r="UKH7" s="41"/>
      <c r="UKI7" s="41"/>
      <c r="UKJ7" s="41"/>
      <c r="UKK7" s="41"/>
      <c r="UKL7" s="41"/>
      <c r="UKM7" s="41"/>
      <c r="UKN7" s="41"/>
      <c r="UKO7" s="41"/>
      <c r="UKP7" s="41"/>
      <c r="UKQ7" s="41"/>
      <c r="UKR7" s="41"/>
      <c r="UKS7" s="41"/>
      <c r="UKT7" s="41"/>
      <c r="UKU7" s="41"/>
      <c r="UKV7" s="41"/>
      <c r="UKW7" s="41"/>
      <c r="UKX7" s="41"/>
      <c r="UKY7" s="41"/>
      <c r="UKZ7" s="41"/>
      <c r="ULA7" s="41"/>
      <c r="ULB7" s="41"/>
      <c r="ULC7" s="41"/>
      <c r="ULD7" s="41"/>
      <c r="ULE7" s="41"/>
      <c r="ULF7" s="41"/>
      <c r="ULG7" s="41"/>
      <c r="ULH7" s="41"/>
      <c r="ULI7" s="41"/>
      <c r="ULJ7" s="41"/>
      <c r="ULK7" s="41"/>
      <c r="ULL7" s="41"/>
      <c r="ULM7" s="41"/>
      <c r="ULN7" s="41"/>
      <c r="ULO7" s="41"/>
      <c r="ULP7" s="41"/>
      <c r="ULQ7" s="41"/>
      <c r="ULR7" s="41"/>
      <c r="ULS7" s="41"/>
      <c r="ULT7" s="41"/>
      <c r="ULU7" s="41"/>
      <c r="ULV7" s="41"/>
      <c r="ULW7" s="41"/>
      <c r="ULX7" s="41"/>
      <c r="ULY7" s="41"/>
      <c r="ULZ7" s="41"/>
      <c r="UMA7" s="41"/>
      <c r="UMB7" s="41"/>
      <c r="UMC7" s="41"/>
      <c r="UMD7" s="41"/>
      <c r="UME7" s="41"/>
      <c r="UMF7" s="41"/>
      <c r="UMG7" s="41"/>
      <c r="UMH7" s="41"/>
      <c r="UMI7" s="41"/>
      <c r="UMJ7" s="41"/>
      <c r="UMK7" s="41"/>
      <c r="UML7" s="41"/>
      <c r="UMM7" s="41"/>
      <c r="UMN7" s="41"/>
      <c r="UMO7" s="41"/>
      <c r="UMP7" s="41"/>
      <c r="UMQ7" s="41"/>
      <c r="UMR7" s="41"/>
      <c r="UMS7" s="41"/>
      <c r="UMT7" s="41"/>
      <c r="UMU7" s="41"/>
      <c r="UMV7" s="41"/>
      <c r="UMW7" s="41"/>
      <c r="UMX7" s="41"/>
      <c r="UMY7" s="41"/>
      <c r="UMZ7" s="41"/>
      <c r="UNA7" s="41"/>
      <c r="UNB7" s="41"/>
      <c r="UNC7" s="41"/>
      <c r="UND7" s="41"/>
      <c r="UNE7" s="41"/>
      <c r="UNF7" s="41"/>
      <c r="UNG7" s="41"/>
      <c r="UNH7" s="41"/>
      <c r="UNI7" s="41"/>
      <c r="UNJ7" s="41"/>
      <c r="UNK7" s="41"/>
      <c r="UNL7" s="41"/>
      <c r="UNM7" s="41"/>
      <c r="UNN7" s="41"/>
      <c r="UNO7" s="41"/>
      <c r="UNP7" s="41"/>
      <c r="UNQ7" s="41"/>
      <c r="UNR7" s="41"/>
      <c r="UNS7" s="41"/>
      <c r="UNT7" s="41"/>
      <c r="UNU7" s="41"/>
      <c r="UNV7" s="41"/>
      <c r="UNW7" s="41"/>
      <c r="UNX7" s="41"/>
      <c r="UNY7" s="41"/>
      <c r="UNZ7" s="41"/>
      <c r="UOA7" s="41"/>
      <c r="UOB7" s="41"/>
      <c r="UOC7" s="41"/>
      <c r="UOD7" s="41"/>
      <c r="UOE7" s="41"/>
      <c r="UOF7" s="41"/>
      <c r="UOG7" s="41"/>
      <c r="UOH7" s="41"/>
      <c r="UOI7" s="41"/>
      <c r="UOJ7" s="41"/>
      <c r="UOK7" s="41"/>
      <c r="UOL7" s="41"/>
      <c r="UOM7" s="41"/>
      <c r="UON7" s="41"/>
      <c r="UOO7" s="41"/>
      <c r="UOP7" s="41"/>
      <c r="UOQ7" s="41"/>
      <c r="UOR7" s="41"/>
      <c r="UOS7" s="41"/>
      <c r="UOT7" s="41"/>
      <c r="UOU7" s="41"/>
      <c r="UOV7" s="41"/>
      <c r="UOW7" s="41"/>
      <c r="UOX7" s="41"/>
      <c r="UOY7" s="41"/>
      <c r="UOZ7" s="41"/>
      <c r="UPA7" s="41"/>
      <c r="UPB7" s="41"/>
      <c r="UPC7" s="41"/>
      <c r="UPD7" s="41"/>
      <c r="UPE7" s="41"/>
      <c r="UPF7" s="41"/>
      <c r="UPG7" s="41"/>
      <c r="UPH7" s="41"/>
      <c r="UPI7" s="41"/>
      <c r="UPJ7" s="41"/>
      <c r="UPK7" s="41"/>
      <c r="UPL7" s="41"/>
      <c r="UPM7" s="41"/>
      <c r="UPN7" s="41"/>
      <c r="UPO7" s="41"/>
      <c r="UPP7" s="41"/>
      <c r="UPQ7" s="41"/>
      <c r="UPR7" s="41"/>
      <c r="UPS7" s="41"/>
      <c r="UPT7" s="41"/>
      <c r="UPU7" s="41"/>
      <c r="UPV7" s="41"/>
      <c r="UPW7" s="41"/>
      <c r="UPX7" s="41"/>
      <c r="UPY7" s="41"/>
      <c r="UPZ7" s="41"/>
      <c r="UQA7" s="41"/>
      <c r="UQB7" s="41"/>
      <c r="UQC7" s="41"/>
      <c r="UQD7" s="41"/>
      <c r="UQE7" s="41"/>
      <c r="UQF7" s="41"/>
      <c r="UQG7" s="41"/>
      <c r="UQH7" s="41"/>
      <c r="UQI7" s="41"/>
      <c r="UQJ7" s="41"/>
      <c r="UQK7" s="41"/>
      <c r="UQL7" s="41"/>
      <c r="UQM7" s="41"/>
      <c r="UQN7" s="41"/>
      <c r="UQO7" s="41"/>
      <c r="UQP7" s="41"/>
      <c r="UQQ7" s="41"/>
      <c r="UQR7" s="41"/>
      <c r="UQS7" s="41"/>
      <c r="UQT7" s="41"/>
      <c r="UQU7" s="41"/>
      <c r="UQV7" s="41"/>
      <c r="UQW7" s="41"/>
      <c r="UQX7" s="41"/>
      <c r="UQY7" s="41"/>
      <c r="UQZ7" s="41"/>
      <c r="URA7" s="41"/>
      <c r="URB7" s="41"/>
      <c r="URC7" s="41"/>
      <c r="URD7" s="41"/>
      <c r="URE7" s="41"/>
      <c r="URF7" s="41"/>
      <c r="URG7" s="41"/>
      <c r="URH7" s="41"/>
      <c r="URI7" s="41"/>
      <c r="URJ7" s="41"/>
      <c r="URK7" s="41"/>
      <c r="URL7" s="41"/>
      <c r="URM7" s="41"/>
      <c r="URN7" s="41"/>
      <c r="URO7" s="41"/>
      <c r="URP7" s="41"/>
      <c r="URQ7" s="41"/>
      <c r="URR7" s="41"/>
      <c r="URS7" s="41"/>
      <c r="URT7" s="41"/>
      <c r="URU7" s="41"/>
      <c r="URV7" s="41"/>
      <c r="URW7" s="41"/>
      <c r="URX7" s="41"/>
      <c r="URY7" s="41"/>
      <c r="URZ7" s="41"/>
      <c r="USA7" s="41"/>
      <c r="USB7" s="41"/>
      <c r="USC7" s="41"/>
      <c r="USD7" s="41"/>
      <c r="USE7" s="41"/>
      <c r="USF7" s="41"/>
      <c r="USG7" s="41"/>
      <c r="USH7" s="41"/>
      <c r="USI7" s="41"/>
      <c r="USJ7" s="41"/>
      <c r="USK7" s="41"/>
      <c r="USL7" s="41"/>
      <c r="USM7" s="41"/>
      <c r="USN7" s="41"/>
      <c r="USO7" s="41"/>
      <c r="USP7" s="41"/>
      <c r="USQ7" s="41"/>
      <c r="USR7" s="41"/>
      <c r="USS7" s="41"/>
      <c r="UST7" s="41"/>
      <c r="USU7" s="41"/>
      <c r="USV7" s="41"/>
      <c r="USW7" s="41"/>
      <c r="USX7" s="41"/>
      <c r="USY7" s="41"/>
      <c r="USZ7" s="41"/>
      <c r="UTA7" s="41"/>
      <c r="UTB7" s="41"/>
      <c r="UTC7" s="41"/>
      <c r="UTD7" s="41"/>
      <c r="UTE7" s="41"/>
      <c r="UTF7" s="41"/>
      <c r="UTG7" s="41"/>
      <c r="UTH7" s="41"/>
      <c r="UTI7" s="41"/>
      <c r="UTJ7" s="41"/>
      <c r="UTK7" s="41"/>
      <c r="UTL7" s="41"/>
      <c r="UTM7" s="41"/>
      <c r="UTN7" s="41"/>
      <c r="UTO7" s="41"/>
      <c r="UTP7" s="41"/>
      <c r="UTQ7" s="41"/>
      <c r="UTR7" s="41"/>
      <c r="UTS7" s="41"/>
      <c r="UTT7" s="41"/>
      <c r="UTU7" s="41"/>
      <c r="UTV7" s="41"/>
      <c r="UTW7" s="41"/>
      <c r="UTX7" s="41"/>
      <c r="UTY7" s="41"/>
      <c r="UTZ7" s="41"/>
      <c r="UUA7" s="41"/>
      <c r="UUB7" s="41"/>
      <c r="UUC7" s="41"/>
      <c r="UUD7" s="41"/>
      <c r="UUE7" s="41"/>
      <c r="UUF7" s="41"/>
      <c r="UUG7" s="41"/>
      <c r="UUH7" s="41"/>
      <c r="UUI7" s="41"/>
      <c r="UUJ7" s="41"/>
      <c r="UUK7" s="41"/>
      <c r="UUL7" s="41"/>
      <c r="UUM7" s="41"/>
      <c r="UUN7" s="41"/>
      <c r="UUO7" s="41"/>
      <c r="UUP7" s="41"/>
      <c r="UUQ7" s="41"/>
      <c r="UUR7" s="41"/>
      <c r="UUS7" s="41"/>
      <c r="UUT7" s="41"/>
      <c r="UUU7" s="41"/>
      <c r="UUV7" s="41"/>
      <c r="UUW7" s="41"/>
      <c r="UUX7" s="41"/>
      <c r="UUY7" s="41"/>
      <c r="UUZ7" s="41"/>
      <c r="UVA7" s="41"/>
      <c r="UVB7" s="41"/>
      <c r="UVC7" s="41"/>
      <c r="UVD7" s="41"/>
      <c r="UVE7" s="41"/>
      <c r="UVF7" s="41"/>
      <c r="UVG7" s="41"/>
      <c r="UVH7" s="41"/>
      <c r="UVI7" s="41"/>
      <c r="UVJ7" s="41"/>
      <c r="UVK7" s="41"/>
      <c r="UVL7" s="41"/>
      <c r="UVM7" s="41"/>
      <c r="UVN7" s="41"/>
      <c r="UVO7" s="41"/>
      <c r="UVP7" s="41"/>
      <c r="UVQ7" s="41"/>
      <c r="UVR7" s="41"/>
      <c r="UVS7" s="41"/>
      <c r="UVT7" s="41"/>
      <c r="UVU7" s="41"/>
      <c r="UVV7" s="41"/>
      <c r="UVW7" s="41"/>
      <c r="UVX7" s="41"/>
      <c r="UVY7" s="41"/>
      <c r="UVZ7" s="41"/>
      <c r="UWA7" s="41"/>
      <c r="UWB7" s="41"/>
      <c r="UWC7" s="41"/>
      <c r="UWD7" s="41"/>
      <c r="UWE7" s="41"/>
      <c r="UWF7" s="41"/>
      <c r="UWG7" s="41"/>
      <c r="UWH7" s="41"/>
      <c r="UWI7" s="41"/>
      <c r="UWJ7" s="41"/>
      <c r="UWK7" s="41"/>
      <c r="UWL7" s="41"/>
      <c r="UWM7" s="41"/>
      <c r="UWN7" s="41"/>
      <c r="UWO7" s="41"/>
      <c r="UWP7" s="41"/>
      <c r="UWQ7" s="41"/>
      <c r="UWR7" s="41"/>
      <c r="UWS7" s="41"/>
      <c r="UWT7" s="41"/>
      <c r="UWU7" s="41"/>
      <c r="UWV7" s="41"/>
      <c r="UWW7" s="41"/>
      <c r="UWX7" s="41"/>
      <c r="UWY7" s="41"/>
      <c r="UWZ7" s="41"/>
      <c r="UXA7" s="41"/>
      <c r="UXB7" s="41"/>
      <c r="UXC7" s="41"/>
      <c r="UXD7" s="41"/>
      <c r="UXE7" s="41"/>
      <c r="UXF7" s="41"/>
      <c r="UXG7" s="41"/>
      <c r="UXH7" s="41"/>
      <c r="UXI7" s="41"/>
      <c r="UXJ7" s="41"/>
      <c r="UXK7" s="41"/>
      <c r="UXL7" s="41"/>
      <c r="UXM7" s="41"/>
      <c r="UXN7" s="41"/>
      <c r="UXO7" s="41"/>
      <c r="UXP7" s="41"/>
      <c r="UXQ7" s="41"/>
      <c r="UXR7" s="41"/>
      <c r="UXS7" s="41"/>
      <c r="UXT7" s="41"/>
      <c r="UXU7" s="41"/>
      <c r="UXV7" s="41"/>
      <c r="UXW7" s="41"/>
      <c r="UXX7" s="41"/>
      <c r="UXY7" s="41"/>
      <c r="UXZ7" s="41"/>
      <c r="UYA7" s="41"/>
      <c r="UYB7" s="41"/>
      <c r="UYC7" s="41"/>
      <c r="UYD7" s="41"/>
      <c r="UYE7" s="41"/>
      <c r="UYF7" s="41"/>
      <c r="UYG7" s="41"/>
      <c r="UYH7" s="41"/>
      <c r="UYI7" s="41"/>
      <c r="UYJ7" s="41"/>
      <c r="UYK7" s="41"/>
      <c r="UYL7" s="41"/>
      <c r="UYM7" s="41"/>
      <c r="UYN7" s="41"/>
      <c r="UYO7" s="41"/>
      <c r="UYP7" s="41"/>
      <c r="UYQ7" s="41"/>
      <c r="UYR7" s="41"/>
      <c r="UYS7" s="41"/>
      <c r="UYT7" s="41"/>
      <c r="UYU7" s="41"/>
      <c r="UYV7" s="41"/>
      <c r="UYW7" s="41"/>
      <c r="UYX7" s="41"/>
      <c r="UYY7" s="41"/>
      <c r="UYZ7" s="41"/>
      <c r="UZA7" s="41"/>
      <c r="UZB7" s="41"/>
      <c r="UZC7" s="41"/>
      <c r="UZD7" s="41"/>
      <c r="UZE7" s="41"/>
      <c r="UZF7" s="41"/>
      <c r="UZG7" s="41"/>
      <c r="UZH7" s="41"/>
      <c r="UZI7" s="41"/>
      <c r="UZJ7" s="41"/>
      <c r="UZK7" s="41"/>
      <c r="UZL7" s="41"/>
      <c r="UZM7" s="41"/>
      <c r="UZN7" s="41"/>
      <c r="UZO7" s="41"/>
      <c r="UZP7" s="41"/>
      <c r="UZQ7" s="41"/>
      <c r="UZR7" s="41"/>
      <c r="UZS7" s="41"/>
      <c r="UZT7" s="41"/>
      <c r="UZU7" s="41"/>
      <c r="UZV7" s="41"/>
      <c r="UZW7" s="41"/>
      <c r="UZX7" s="41"/>
      <c r="UZY7" s="41"/>
      <c r="UZZ7" s="41"/>
      <c r="VAA7" s="41"/>
      <c r="VAB7" s="41"/>
      <c r="VAC7" s="41"/>
      <c r="VAD7" s="41"/>
      <c r="VAE7" s="41"/>
      <c r="VAF7" s="41"/>
      <c r="VAG7" s="41"/>
      <c r="VAH7" s="41"/>
      <c r="VAI7" s="41"/>
      <c r="VAJ7" s="41"/>
      <c r="VAK7" s="41"/>
      <c r="VAL7" s="41"/>
      <c r="VAM7" s="41"/>
      <c r="VAN7" s="41"/>
      <c r="VAO7" s="41"/>
      <c r="VAP7" s="41"/>
      <c r="VAQ7" s="41"/>
      <c r="VAR7" s="41"/>
      <c r="VAS7" s="41"/>
      <c r="VAT7" s="41"/>
      <c r="VAU7" s="41"/>
      <c r="VAV7" s="41"/>
      <c r="VAW7" s="41"/>
      <c r="VAX7" s="41"/>
      <c r="VAY7" s="41"/>
      <c r="VAZ7" s="41"/>
      <c r="VBA7" s="41"/>
      <c r="VBB7" s="41"/>
      <c r="VBC7" s="41"/>
      <c r="VBD7" s="41"/>
      <c r="VBE7" s="41"/>
      <c r="VBF7" s="41"/>
      <c r="VBG7" s="41"/>
      <c r="VBH7" s="41"/>
      <c r="VBI7" s="41"/>
      <c r="VBJ7" s="41"/>
      <c r="VBK7" s="41"/>
      <c r="VBL7" s="41"/>
      <c r="VBM7" s="41"/>
      <c r="VBN7" s="41"/>
      <c r="VBO7" s="41"/>
      <c r="VBP7" s="41"/>
      <c r="VBQ7" s="41"/>
      <c r="VBR7" s="41"/>
      <c r="VBS7" s="41"/>
      <c r="VBT7" s="41"/>
      <c r="VBU7" s="41"/>
      <c r="VBV7" s="41"/>
      <c r="VBW7" s="41"/>
      <c r="VBX7" s="41"/>
      <c r="VBY7" s="41"/>
      <c r="VBZ7" s="41"/>
      <c r="VCA7" s="41"/>
      <c r="VCB7" s="41"/>
      <c r="VCC7" s="41"/>
      <c r="VCD7" s="41"/>
      <c r="VCE7" s="41"/>
      <c r="VCF7" s="41"/>
      <c r="VCG7" s="41"/>
      <c r="VCH7" s="41"/>
      <c r="VCI7" s="41"/>
      <c r="VCJ7" s="41"/>
      <c r="VCK7" s="41"/>
      <c r="VCL7" s="41"/>
      <c r="VCM7" s="41"/>
      <c r="VCN7" s="41"/>
      <c r="VCO7" s="41"/>
      <c r="VCP7" s="41"/>
      <c r="VCQ7" s="41"/>
      <c r="VCR7" s="41"/>
      <c r="VCS7" s="41"/>
      <c r="VCT7" s="41"/>
      <c r="VCU7" s="41"/>
      <c r="VCV7" s="41"/>
      <c r="VCW7" s="41"/>
      <c r="VCX7" s="41"/>
      <c r="VCY7" s="41"/>
      <c r="VCZ7" s="41"/>
      <c r="VDA7" s="41"/>
      <c r="VDB7" s="41"/>
      <c r="VDC7" s="41"/>
      <c r="VDD7" s="41"/>
      <c r="VDE7" s="41"/>
      <c r="VDF7" s="41"/>
      <c r="VDG7" s="41"/>
      <c r="VDH7" s="41"/>
      <c r="VDI7" s="41"/>
      <c r="VDJ7" s="41"/>
      <c r="VDK7" s="41"/>
      <c r="VDL7" s="41"/>
      <c r="VDM7" s="41"/>
      <c r="VDN7" s="41"/>
      <c r="VDO7" s="41"/>
      <c r="VDP7" s="41"/>
      <c r="VDQ7" s="41"/>
      <c r="VDR7" s="41"/>
      <c r="VDS7" s="41"/>
      <c r="VDT7" s="41"/>
      <c r="VDU7" s="41"/>
      <c r="VDV7" s="41"/>
      <c r="VDW7" s="41"/>
      <c r="VDX7" s="41"/>
      <c r="VDY7" s="41"/>
      <c r="VDZ7" s="41"/>
      <c r="VEA7" s="41"/>
      <c r="VEB7" s="41"/>
      <c r="VEC7" s="41"/>
      <c r="VED7" s="41"/>
      <c r="VEE7" s="41"/>
      <c r="VEF7" s="41"/>
      <c r="VEG7" s="41"/>
      <c r="VEH7" s="41"/>
      <c r="VEI7" s="41"/>
      <c r="VEJ7" s="41"/>
      <c r="VEK7" s="41"/>
      <c r="VEL7" s="41"/>
      <c r="VEM7" s="41"/>
      <c r="VEN7" s="41"/>
      <c r="VEO7" s="41"/>
      <c r="VEP7" s="41"/>
      <c r="VEQ7" s="41"/>
      <c r="VER7" s="41"/>
      <c r="VES7" s="41"/>
      <c r="VET7" s="41"/>
      <c r="VEU7" s="41"/>
      <c r="VEV7" s="41"/>
      <c r="VEW7" s="41"/>
      <c r="VEX7" s="41"/>
      <c r="VEY7" s="41"/>
      <c r="VEZ7" s="41"/>
      <c r="VFA7" s="41"/>
      <c r="VFB7" s="41"/>
      <c r="VFC7" s="41"/>
      <c r="VFD7" s="41"/>
      <c r="VFE7" s="41"/>
      <c r="VFF7" s="41"/>
      <c r="VFG7" s="41"/>
      <c r="VFH7" s="41"/>
      <c r="VFI7" s="41"/>
      <c r="VFJ7" s="41"/>
      <c r="VFK7" s="41"/>
      <c r="VFL7" s="41"/>
      <c r="VFM7" s="41"/>
      <c r="VFN7" s="41"/>
      <c r="VFO7" s="41"/>
      <c r="VFP7" s="41"/>
      <c r="VFQ7" s="41"/>
      <c r="VFR7" s="41"/>
      <c r="VFS7" s="41"/>
      <c r="VFT7" s="41"/>
      <c r="VFU7" s="41"/>
      <c r="VFV7" s="41"/>
      <c r="VFW7" s="41"/>
      <c r="VFX7" s="41"/>
      <c r="VFY7" s="41"/>
      <c r="VFZ7" s="41"/>
      <c r="VGA7" s="41"/>
      <c r="VGB7" s="41"/>
      <c r="VGC7" s="41"/>
      <c r="VGD7" s="41"/>
      <c r="VGE7" s="41"/>
      <c r="VGF7" s="41"/>
      <c r="VGG7" s="41"/>
      <c r="VGH7" s="41"/>
      <c r="VGI7" s="41"/>
      <c r="VGJ7" s="41"/>
      <c r="VGK7" s="41"/>
      <c r="VGL7" s="41"/>
      <c r="VGM7" s="41"/>
      <c r="VGN7" s="41"/>
      <c r="VGO7" s="41"/>
      <c r="VGP7" s="41"/>
      <c r="VGQ7" s="41"/>
      <c r="VGR7" s="41"/>
      <c r="VGS7" s="41"/>
      <c r="VGT7" s="41"/>
      <c r="VGU7" s="41"/>
      <c r="VGV7" s="41"/>
      <c r="VGW7" s="41"/>
      <c r="VGX7" s="41"/>
      <c r="VGY7" s="41"/>
      <c r="VGZ7" s="41"/>
      <c r="VHA7" s="41"/>
      <c r="VHB7" s="41"/>
      <c r="VHC7" s="41"/>
      <c r="VHD7" s="41"/>
      <c r="VHE7" s="41"/>
      <c r="VHF7" s="41"/>
      <c r="VHG7" s="41"/>
      <c r="VHH7" s="41"/>
      <c r="VHI7" s="41"/>
      <c r="VHJ7" s="41"/>
      <c r="VHK7" s="41"/>
      <c r="VHL7" s="41"/>
      <c r="VHM7" s="41"/>
      <c r="VHN7" s="41"/>
      <c r="VHO7" s="41"/>
      <c r="VHP7" s="41"/>
      <c r="VHQ7" s="41"/>
      <c r="VHR7" s="41"/>
      <c r="VHS7" s="41"/>
      <c r="VHT7" s="41"/>
      <c r="VHU7" s="41"/>
      <c r="VHV7" s="41"/>
      <c r="VHW7" s="41"/>
      <c r="VHX7" s="41"/>
      <c r="VHY7" s="41"/>
      <c r="VHZ7" s="41"/>
      <c r="VIA7" s="41"/>
      <c r="VIB7" s="41"/>
      <c r="VIC7" s="41"/>
      <c r="VID7" s="41"/>
      <c r="VIE7" s="41"/>
      <c r="VIF7" s="41"/>
      <c r="VIG7" s="41"/>
      <c r="VIH7" s="41"/>
      <c r="VII7" s="41"/>
      <c r="VIJ7" s="41"/>
      <c r="VIK7" s="41"/>
      <c r="VIL7" s="41"/>
      <c r="VIM7" s="41"/>
      <c r="VIN7" s="41"/>
      <c r="VIO7" s="41"/>
      <c r="VIP7" s="41"/>
      <c r="VIQ7" s="41"/>
      <c r="VIR7" s="41"/>
      <c r="VIS7" s="41"/>
      <c r="VIT7" s="41"/>
      <c r="VIU7" s="41"/>
      <c r="VIV7" s="41"/>
      <c r="VIW7" s="41"/>
      <c r="VIX7" s="41"/>
      <c r="VIY7" s="41"/>
      <c r="VIZ7" s="41"/>
      <c r="VJA7" s="41"/>
      <c r="VJB7" s="41"/>
      <c r="VJC7" s="41"/>
      <c r="VJD7" s="41"/>
      <c r="VJE7" s="41"/>
      <c r="VJF7" s="41"/>
      <c r="VJG7" s="41"/>
      <c r="VJH7" s="41"/>
      <c r="VJI7" s="41"/>
      <c r="VJJ7" s="41"/>
      <c r="VJK7" s="41"/>
      <c r="VJL7" s="41"/>
      <c r="VJM7" s="41"/>
      <c r="VJN7" s="41"/>
      <c r="VJO7" s="41"/>
      <c r="VJP7" s="41"/>
      <c r="VJQ7" s="41"/>
      <c r="VJR7" s="41"/>
      <c r="VJS7" s="41"/>
      <c r="VJT7" s="41"/>
      <c r="VJU7" s="41"/>
      <c r="VJV7" s="41"/>
      <c r="VJW7" s="41"/>
      <c r="VJX7" s="41"/>
      <c r="VJY7" s="41"/>
      <c r="VJZ7" s="41"/>
      <c r="VKA7" s="41"/>
      <c r="VKB7" s="41"/>
      <c r="VKC7" s="41"/>
      <c r="VKD7" s="41"/>
      <c r="VKE7" s="41"/>
      <c r="VKF7" s="41"/>
      <c r="VKG7" s="41"/>
      <c r="VKH7" s="41"/>
      <c r="VKI7" s="41"/>
      <c r="VKJ7" s="41"/>
      <c r="VKK7" s="41"/>
      <c r="VKL7" s="41"/>
      <c r="VKM7" s="41"/>
      <c r="VKN7" s="41"/>
      <c r="VKO7" s="41"/>
      <c r="VKP7" s="41"/>
      <c r="VKQ7" s="41"/>
      <c r="VKR7" s="41"/>
      <c r="VKS7" s="41"/>
      <c r="VKT7" s="41"/>
      <c r="VKU7" s="41"/>
      <c r="VKV7" s="41"/>
      <c r="VKW7" s="41"/>
      <c r="VKX7" s="41"/>
      <c r="VKY7" s="41"/>
      <c r="VKZ7" s="41"/>
      <c r="VLA7" s="41"/>
      <c r="VLB7" s="41"/>
      <c r="VLC7" s="41"/>
      <c r="VLD7" s="41"/>
      <c r="VLE7" s="41"/>
      <c r="VLF7" s="41"/>
      <c r="VLG7" s="41"/>
      <c r="VLH7" s="41"/>
      <c r="VLI7" s="41"/>
      <c r="VLJ7" s="41"/>
      <c r="VLK7" s="41"/>
      <c r="VLL7" s="41"/>
      <c r="VLM7" s="41"/>
      <c r="VLN7" s="41"/>
      <c r="VLO7" s="41"/>
      <c r="VLP7" s="41"/>
      <c r="VLQ7" s="41"/>
      <c r="VLR7" s="41"/>
      <c r="VLS7" s="41"/>
      <c r="VLT7" s="41"/>
      <c r="VLU7" s="41"/>
      <c r="VLV7" s="41"/>
      <c r="VLW7" s="41"/>
      <c r="VLX7" s="41"/>
      <c r="VLY7" s="41"/>
      <c r="VLZ7" s="41"/>
      <c r="VMA7" s="41"/>
      <c r="VMB7" s="41"/>
      <c r="VMC7" s="41"/>
      <c r="VMD7" s="41"/>
      <c r="VME7" s="41"/>
      <c r="VMF7" s="41"/>
      <c r="VMG7" s="41"/>
      <c r="VMH7" s="41"/>
      <c r="VMI7" s="41"/>
      <c r="VMJ7" s="41"/>
      <c r="VMK7" s="41"/>
      <c r="VML7" s="41"/>
      <c r="VMM7" s="41"/>
      <c r="VMN7" s="41"/>
      <c r="VMO7" s="41"/>
      <c r="VMP7" s="41"/>
      <c r="VMQ7" s="41"/>
      <c r="VMR7" s="41"/>
      <c r="VMS7" s="41"/>
      <c r="VMT7" s="41"/>
      <c r="VMU7" s="41"/>
      <c r="VMV7" s="41"/>
      <c r="VMW7" s="41"/>
      <c r="VMX7" s="41"/>
      <c r="VMY7" s="41"/>
      <c r="VMZ7" s="41"/>
      <c r="VNA7" s="41"/>
      <c r="VNB7" s="41"/>
      <c r="VNC7" s="41"/>
      <c r="VND7" s="41"/>
      <c r="VNE7" s="41"/>
      <c r="VNF7" s="41"/>
      <c r="VNG7" s="41"/>
      <c r="VNH7" s="41"/>
      <c r="VNI7" s="41"/>
      <c r="VNJ7" s="41"/>
      <c r="VNK7" s="41"/>
      <c r="VNL7" s="41"/>
      <c r="VNM7" s="41"/>
      <c r="VNN7" s="41"/>
      <c r="VNO7" s="41"/>
      <c r="VNP7" s="41"/>
      <c r="VNQ7" s="41"/>
      <c r="VNR7" s="41"/>
      <c r="VNS7" s="41"/>
      <c r="VNT7" s="41"/>
      <c r="VNU7" s="41"/>
      <c r="VNV7" s="41"/>
      <c r="VNW7" s="41"/>
      <c r="VNX7" s="41"/>
      <c r="VNY7" s="41"/>
      <c r="VNZ7" s="41"/>
      <c r="VOA7" s="41"/>
      <c r="VOB7" s="41"/>
      <c r="VOC7" s="41"/>
      <c r="VOD7" s="41"/>
      <c r="VOE7" s="41"/>
      <c r="VOF7" s="41"/>
      <c r="VOG7" s="41"/>
      <c r="VOH7" s="41"/>
      <c r="VOI7" s="41"/>
      <c r="VOJ7" s="41"/>
      <c r="VOK7" s="41"/>
      <c r="VOL7" s="41"/>
      <c r="VOM7" s="41"/>
      <c r="VON7" s="41"/>
      <c r="VOO7" s="41"/>
      <c r="VOP7" s="41"/>
      <c r="VOQ7" s="41"/>
      <c r="VOR7" s="41"/>
      <c r="VOS7" s="41"/>
      <c r="VOT7" s="41"/>
      <c r="VOU7" s="41"/>
      <c r="VOV7" s="41"/>
      <c r="VOW7" s="41"/>
      <c r="VOX7" s="41"/>
      <c r="VOY7" s="41"/>
      <c r="VOZ7" s="41"/>
      <c r="VPA7" s="41"/>
      <c r="VPB7" s="41"/>
      <c r="VPC7" s="41"/>
      <c r="VPD7" s="41"/>
      <c r="VPE7" s="41"/>
      <c r="VPF7" s="41"/>
      <c r="VPG7" s="41"/>
      <c r="VPH7" s="41"/>
      <c r="VPI7" s="41"/>
      <c r="VPJ7" s="41"/>
      <c r="VPK7" s="41"/>
      <c r="VPL7" s="41"/>
      <c r="VPM7" s="41"/>
      <c r="VPN7" s="41"/>
      <c r="VPO7" s="41"/>
      <c r="VPP7" s="41"/>
      <c r="VPQ7" s="41"/>
      <c r="VPR7" s="41"/>
      <c r="VPS7" s="41"/>
      <c r="VPT7" s="41"/>
      <c r="VPU7" s="41"/>
      <c r="VPV7" s="41"/>
      <c r="VPW7" s="41"/>
      <c r="VPX7" s="41"/>
      <c r="VPY7" s="41"/>
      <c r="VPZ7" s="41"/>
      <c r="VQA7" s="41"/>
      <c r="VQB7" s="41"/>
      <c r="VQC7" s="41"/>
      <c r="VQD7" s="41"/>
      <c r="VQE7" s="41"/>
      <c r="VQF7" s="41"/>
      <c r="VQG7" s="41"/>
      <c r="VQH7" s="41"/>
      <c r="VQI7" s="41"/>
      <c r="VQJ7" s="41"/>
      <c r="VQK7" s="41"/>
      <c r="VQL7" s="41"/>
      <c r="VQM7" s="41"/>
      <c r="VQN7" s="41"/>
      <c r="VQO7" s="41"/>
      <c r="VQP7" s="41"/>
      <c r="VQQ7" s="41"/>
      <c r="VQR7" s="41"/>
      <c r="VQS7" s="41"/>
      <c r="VQT7" s="41"/>
      <c r="VQU7" s="41"/>
      <c r="VQV7" s="41"/>
      <c r="VQW7" s="41"/>
      <c r="VQX7" s="41"/>
      <c r="VQY7" s="41"/>
      <c r="VQZ7" s="41"/>
      <c r="VRA7" s="41"/>
      <c r="VRB7" s="41"/>
      <c r="VRC7" s="41"/>
      <c r="VRD7" s="41"/>
      <c r="VRE7" s="41"/>
      <c r="VRF7" s="41"/>
      <c r="VRG7" s="41"/>
      <c r="VRH7" s="41"/>
      <c r="VRI7" s="41"/>
      <c r="VRJ7" s="41"/>
      <c r="VRK7" s="41"/>
      <c r="VRL7" s="41"/>
      <c r="VRM7" s="41"/>
      <c r="VRN7" s="41"/>
      <c r="VRO7" s="41"/>
      <c r="VRP7" s="41"/>
      <c r="VRQ7" s="41"/>
      <c r="VRR7" s="41"/>
      <c r="VRS7" s="41"/>
      <c r="VRT7" s="41"/>
      <c r="VRU7" s="41"/>
      <c r="VRV7" s="41"/>
      <c r="VRW7" s="41"/>
      <c r="VRX7" s="41"/>
      <c r="VRY7" s="41"/>
      <c r="VRZ7" s="41"/>
      <c r="VSA7" s="41"/>
      <c r="VSB7" s="41"/>
      <c r="VSC7" s="41"/>
      <c r="VSD7" s="41"/>
      <c r="VSE7" s="41"/>
      <c r="VSF7" s="41"/>
      <c r="VSG7" s="41"/>
      <c r="VSH7" s="41"/>
      <c r="VSI7" s="41"/>
      <c r="VSJ7" s="41"/>
      <c r="VSK7" s="41"/>
      <c r="VSL7" s="41"/>
      <c r="VSM7" s="41"/>
      <c r="VSN7" s="41"/>
      <c r="VSO7" s="41"/>
      <c r="VSP7" s="41"/>
      <c r="VSQ7" s="41"/>
      <c r="VSR7" s="41"/>
      <c r="VSS7" s="41"/>
      <c r="VST7" s="41"/>
      <c r="VSU7" s="41"/>
      <c r="VSV7" s="41"/>
      <c r="VSW7" s="41"/>
      <c r="VSX7" s="41"/>
      <c r="VSY7" s="41"/>
      <c r="VSZ7" s="41"/>
      <c r="VTA7" s="41"/>
      <c r="VTB7" s="41"/>
      <c r="VTC7" s="41"/>
      <c r="VTD7" s="41"/>
      <c r="VTE7" s="41"/>
      <c r="VTF7" s="41"/>
      <c r="VTG7" s="41"/>
      <c r="VTH7" s="41"/>
      <c r="VTI7" s="41"/>
      <c r="VTJ7" s="41"/>
      <c r="VTK7" s="41"/>
      <c r="VTL7" s="41"/>
      <c r="VTM7" s="41"/>
      <c r="VTN7" s="41"/>
      <c r="VTO7" s="41"/>
      <c r="VTP7" s="41"/>
      <c r="VTQ7" s="41"/>
      <c r="VTR7" s="41"/>
      <c r="VTS7" s="41"/>
      <c r="VTT7" s="41"/>
      <c r="VTU7" s="41"/>
      <c r="VTV7" s="41"/>
      <c r="VTW7" s="41"/>
      <c r="VTX7" s="41"/>
      <c r="VTY7" s="41"/>
      <c r="VTZ7" s="41"/>
      <c r="VUA7" s="41"/>
      <c r="VUB7" s="41"/>
      <c r="VUC7" s="41"/>
      <c r="VUD7" s="41"/>
      <c r="VUE7" s="41"/>
      <c r="VUF7" s="41"/>
      <c r="VUG7" s="41"/>
      <c r="VUH7" s="41"/>
      <c r="VUI7" s="41"/>
      <c r="VUJ7" s="41"/>
      <c r="VUK7" s="41"/>
      <c r="VUL7" s="41"/>
      <c r="VUM7" s="41"/>
      <c r="VUN7" s="41"/>
      <c r="VUO7" s="41"/>
      <c r="VUP7" s="41"/>
      <c r="VUQ7" s="41"/>
      <c r="VUR7" s="41"/>
      <c r="VUS7" s="41"/>
      <c r="VUT7" s="41"/>
      <c r="VUU7" s="41"/>
      <c r="VUV7" s="41"/>
      <c r="VUW7" s="41"/>
      <c r="VUX7" s="41"/>
      <c r="VUY7" s="41"/>
      <c r="VUZ7" s="41"/>
      <c r="VVA7" s="41"/>
      <c r="VVB7" s="41"/>
      <c r="VVC7" s="41"/>
      <c r="VVD7" s="41"/>
      <c r="VVE7" s="41"/>
      <c r="VVF7" s="41"/>
      <c r="VVG7" s="41"/>
      <c r="VVH7" s="41"/>
      <c r="VVI7" s="41"/>
      <c r="VVJ7" s="41"/>
      <c r="VVK7" s="41"/>
      <c r="VVL7" s="41"/>
      <c r="VVM7" s="41"/>
      <c r="VVN7" s="41"/>
      <c r="VVO7" s="41"/>
      <c r="VVP7" s="41"/>
      <c r="VVQ7" s="41"/>
      <c r="VVR7" s="41"/>
      <c r="VVS7" s="41"/>
      <c r="VVT7" s="41"/>
      <c r="VVU7" s="41"/>
      <c r="VVV7" s="41"/>
      <c r="VVW7" s="41"/>
      <c r="VVX7" s="41"/>
      <c r="VVY7" s="41"/>
      <c r="VVZ7" s="41"/>
      <c r="VWA7" s="41"/>
      <c r="VWB7" s="41"/>
      <c r="VWC7" s="41"/>
      <c r="VWD7" s="41"/>
      <c r="VWE7" s="41"/>
      <c r="VWF7" s="41"/>
      <c r="VWG7" s="41"/>
      <c r="VWH7" s="41"/>
      <c r="VWI7" s="41"/>
      <c r="VWJ7" s="41"/>
      <c r="VWK7" s="41"/>
      <c r="VWL7" s="41"/>
      <c r="VWM7" s="41"/>
      <c r="VWN7" s="41"/>
      <c r="VWO7" s="41"/>
      <c r="VWP7" s="41"/>
      <c r="VWQ7" s="41"/>
      <c r="VWR7" s="41"/>
      <c r="VWS7" s="41"/>
      <c r="VWT7" s="41"/>
      <c r="VWU7" s="41"/>
      <c r="VWV7" s="41"/>
      <c r="VWW7" s="41"/>
      <c r="VWX7" s="41"/>
      <c r="VWY7" s="41"/>
      <c r="VWZ7" s="41"/>
      <c r="VXA7" s="41"/>
      <c r="VXB7" s="41"/>
      <c r="VXC7" s="41"/>
      <c r="VXD7" s="41"/>
      <c r="VXE7" s="41"/>
      <c r="VXF7" s="41"/>
      <c r="VXG7" s="41"/>
      <c r="VXH7" s="41"/>
      <c r="VXI7" s="41"/>
      <c r="VXJ7" s="41"/>
      <c r="VXK7" s="41"/>
      <c r="VXL7" s="41"/>
      <c r="VXM7" s="41"/>
      <c r="VXN7" s="41"/>
      <c r="VXO7" s="41"/>
      <c r="VXP7" s="41"/>
      <c r="VXQ7" s="41"/>
      <c r="VXR7" s="41"/>
      <c r="VXS7" s="41"/>
      <c r="VXT7" s="41"/>
      <c r="VXU7" s="41"/>
      <c r="VXV7" s="41"/>
      <c r="VXW7" s="41"/>
      <c r="VXX7" s="41"/>
      <c r="VXY7" s="41"/>
      <c r="VXZ7" s="41"/>
      <c r="VYA7" s="41"/>
      <c r="VYB7" s="41"/>
      <c r="VYC7" s="41"/>
      <c r="VYD7" s="41"/>
      <c r="VYE7" s="41"/>
      <c r="VYF7" s="41"/>
      <c r="VYG7" s="41"/>
      <c r="VYH7" s="41"/>
      <c r="VYI7" s="41"/>
      <c r="VYJ7" s="41"/>
      <c r="VYK7" s="41"/>
      <c r="VYL7" s="41"/>
      <c r="VYM7" s="41"/>
      <c r="VYN7" s="41"/>
      <c r="VYO7" s="41"/>
      <c r="VYP7" s="41"/>
      <c r="VYQ7" s="41"/>
      <c r="VYR7" s="41"/>
      <c r="VYS7" s="41"/>
      <c r="VYT7" s="41"/>
      <c r="VYU7" s="41"/>
      <c r="VYV7" s="41"/>
      <c r="VYW7" s="41"/>
      <c r="VYX7" s="41"/>
      <c r="VYY7" s="41"/>
      <c r="VYZ7" s="41"/>
      <c r="VZA7" s="41"/>
      <c r="VZB7" s="41"/>
      <c r="VZC7" s="41"/>
      <c r="VZD7" s="41"/>
      <c r="VZE7" s="41"/>
      <c r="VZF7" s="41"/>
      <c r="VZG7" s="41"/>
      <c r="VZH7" s="41"/>
      <c r="VZI7" s="41"/>
      <c r="VZJ7" s="41"/>
      <c r="VZK7" s="41"/>
      <c r="VZL7" s="41"/>
      <c r="VZM7" s="41"/>
      <c r="VZN7" s="41"/>
      <c r="VZO7" s="41"/>
      <c r="VZP7" s="41"/>
      <c r="VZQ7" s="41"/>
      <c r="VZR7" s="41"/>
      <c r="VZS7" s="41"/>
      <c r="VZT7" s="41"/>
      <c r="VZU7" s="41"/>
      <c r="VZV7" s="41"/>
      <c r="VZW7" s="41"/>
      <c r="VZX7" s="41"/>
      <c r="VZY7" s="41"/>
      <c r="VZZ7" s="41"/>
      <c r="WAA7" s="41"/>
      <c r="WAB7" s="41"/>
      <c r="WAC7" s="41"/>
      <c r="WAD7" s="41"/>
      <c r="WAE7" s="41"/>
      <c r="WAF7" s="41"/>
      <c r="WAG7" s="41"/>
      <c r="WAH7" s="41"/>
      <c r="WAI7" s="41"/>
      <c r="WAJ7" s="41"/>
      <c r="WAK7" s="41"/>
      <c r="WAL7" s="41"/>
      <c r="WAM7" s="41"/>
      <c r="WAN7" s="41"/>
      <c r="WAO7" s="41"/>
      <c r="WAP7" s="41"/>
      <c r="WAQ7" s="41"/>
      <c r="WAR7" s="41"/>
      <c r="WAS7" s="41"/>
      <c r="WAT7" s="41"/>
      <c r="WAU7" s="41"/>
      <c r="WAV7" s="41"/>
      <c r="WAW7" s="41"/>
      <c r="WAX7" s="41"/>
      <c r="WAY7" s="41"/>
      <c r="WAZ7" s="41"/>
      <c r="WBA7" s="41"/>
      <c r="WBB7" s="41"/>
      <c r="WBC7" s="41"/>
      <c r="WBD7" s="41"/>
      <c r="WBE7" s="41"/>
      <c r="WBF7" s="41"/>
      <c r="WBG7" s="41"/>
      <c r="WBH7" s="41"/>
      <c r="WBI7" s="41"/>
      <c r="WBJ7" s="41"/>
      <c r="WBK7" s="41"/>
      <c r="WBL7" s="41"/>
      <c r="WBM7" s="41"/>
      <c r="WBN7" s="41"/>
      <c r="WBO7" s="41"/>
      <c r="WBP7" s="41"/>
      <c r="WBQ7" s="41"/>
      <c r="WBR7" s="41"/>
      <c r="WBS7" s="41"/>
      <c r="WBT7" s="41"/>
      <c r="WBU7" s="41"/>
      <c r="WBV7" s="41"/>
      <c r="WBW7" s="41"/>
      <c r="WBX7" s="41"/>
      <c r="WBY7" s="41"/>
      <c r="WBZ7" s="41"/>
      <c r="WCA7" s="41"/>
      <c r="WCB7" s="41"/>
      <c r="WCC7" s="41"/>
      <c r="WCD7" s="41"/>
      <c r="WCE7" s="41"/>
      <c r="WCF7" s="41"/>
      <c r="WCG7" s="41"/>
      <c r="WCH7" s="41"/>
      <c r="WCI7" s="41"/>
      <c r="WCJ7" s="41"/>
      <c r="WCK7" s="41"/>
      <c r="WCL7" s="41"/>
      <c r="WCM7" s="41"/>
      <c r="WCN7" s="41"/>
      <c r="WCO7" s="41"/>
      <c r="WCP7" s="41"/>
      <c r="WCQ7" s="41"/>
      <c r="WCR7" s="41"/>
      <c r="WCS7" s="41"/>
      <c r="WCT7" s="41"/>
      <c r="WCU7" s="41"/>
      <c r="WCV7" s="41"/>
      <c r="WCW7" s="41"/>
      <c r="WCX7" s="41"/>
      <c r="WCY7" s="41"/>
      <c r="WCZ7" s="41"/>
      <c r="WDA7" s="41"/>
      <c r="WDB7" s="41"/>
      <c r="WDC7" s="41"/>
      <c r="WDD7" s="41"/>
      <c r="WDE7" s="41"/>
      <c r="WDF7" s="41"/>
      <c r="WDG7" s="41"/>
      <c r="WDH7" s="41"/>
      <c r="WDI7" s="41"/>
      <c r="WDJ7" s="41"/>
      <c r="WDK7" s="41"/>
      <c r="WDL7" s="41"/>
      <c r="WDM7" s="41"/>
      <c r="WDN7" s="41"/>
      <c r="WDO7" s="41"/>
      <c r="WDP7" s="41"/>
      <c r="WDQ7" s="41"/>
      <c r="WDR7" s="41"/>
      <c r="WDS7" s="41"/>
      <c r="WDT7" s="41"/>
      <c r="WDU7" s="41"/>
      <c r="WDV7" s="41"/>
      <c r="WDW7" s="41"/>
      <c r="WDX7" s="41"/>
      <c r="WDY7" s="41"/>
      <c r="WDZ7" s="41"/>
      <c r="WEA7" s="41"/>
      <c r="WEB7" s="41"/>
      <c r="WEC7" s="41"/>
      <c r="WED7" s="41"/>
      <c r="WEE7" s="41"/>
      <c r="WEF7" s="41"/>
      <c r="WEG7" s="41"/>
      <c r="WEH7" s="41"/>
      <c r="WEI7" s="41"/>
      <c r="WEJ7" s="41"/>
      <c r="WEK7" s="41"/>
      <c r="WEL7" s="41"/>
      <c r="WEM7" s="41"/>
      <c r="WEN7" s="41"/>
      <c r="WEO7" s="41"/>
      <c r="WEP7" s="41"/>
      <c r="WEQ7" s="41"/>
      <c r="WER7" s="41"/>
      <c r="WES7" s="41"/>
      <c r="WET7" s="41"/>
      <c r="WEU7" s="41"/>
      <c r="WEV7" s="41"/>
      <c r="WEW7" s="41"/>
      <c r="WEX7" s="41"/>
      <c r="WEY7" s="41"/>
      <c r="WEZ7" s="41"/>
      <c r="WFA7" s="41"/>
      <c r="WFB7" s="41"/>
      <c r="WFC7" s="41"/>
      <c r="WFD7" s="41"/>
      <c r="WFE7" s="41"/>
      <c r="WFF7" s="41"/>
      <c r="WFG7" s="41"/>
      <c r="WFH7" s="41"/>
      <c r="WFI7" s="41"/>
      <c r="WFJ7" s="41"/>
      <c r="WFK7" s="41"/>
      <c r="WFL7" s="41"/>
      <c r="WFM7" s="41"/>
      <c r="WFN7" s="41"/>
      <c r="WFO7" s="41"/>
      <c r="WFP7" s="41"/>
      <c r="WFQ7" s="41"/>
      <c r="WFR7" s="41"/>
      <c r="WFS7" s="41"/>
      <c r="WFT7" s="41"/>
      <c r="WFU7" s="41"/>
      <c r="WFV7" s="41"/>
      <c r="WFW7" s="41"/>
      <c r="WFX7" s="41"/>
      <c r="WFY7" s="41"/>
      <c r="WFZ7" s="41"/>
      <c r="WGA7" s="41"/>
      <c r="WGB7" s="41"/>
      <c r="WGC7" s="41"/>
      <c r="WGD7" s="41"/>
      <c r="WGE7" s="41"/>
      <c r="WGF7" s="41"/>
      <c r="WGG7" s="41"/>
      <c r="WGH7" s="41"/>
      <c r="WGI7" s="41"/>
      <c r="WGJ7" s="41"/>
      <c r="WGK7" s="41"/>
      <c r="WGL7" s="41"/>
      <c r="WGM7" s="41"/>
      <c r="WGN7" s="41"/>
      <c r="WGO7" s="41"/>
      <c r="WGP7" s="41"/>
      <c r="WGQ7" s="41"/>
      <c r="WGR7" s="41"/>
      <c r="WGS7" s="41"/>
      <c r="WGT7" s="41"/>
      <c r="WGU7" s="41"/>
      <c r="WGV7" s="41"/>
      <c r="WGW7" s="41"/>
      <c r="WGX7" s="41"/>
      <c r="WGY7" s="41"/>
      <c r="WGZ7" s="41"/>
      <c r="WHA7" s="41"/>
      <c r="WHB7" s="41"/>
      <c r="WHC7" s="41"/>
      <c r="WHD7" s="41"/>
      <c r="WHE7" s="41"/>
      <c r="WHF7" s="41"/>
      <c r="WHG7" s="41"/>
      <c r="WHH7" s="41"/>
      <c r="WHI7" s="41"/>
      <c r="WHJ7" s="41"/>
      <c r="WHK7" s="41"/>
      <c r="WHL7" s="41"/>
      <c r="WHM7" s="41"/>
      <c r="WHN7" s="41"/>
      <c r="WHO7" s="41"/>
      <c r="WHP7" s="41"/>
      <c r="WHQ7" s="41"/>
      <c r="WHR7" s="41"/>
      <c r="WHS7" s="41"/>
      <c r="WHT7" s="41"/>
      <c r="WHU7" s="41"/>
      <c r="WHV7" s="41"/>
      <c r="WHW7" s="41"/>
      <c r="WHX7" s="41"/>
      <c r="WHY7" s="41"/>
      <c r="WHZ7" s="41"/>
      <c r="WIA7" s="41"/>
      <c r="WIB7" s="41"/>
      <c r="WIC7" s="41"/>
      <c r="WID7" s="41"/>
      <c r="WIE7" s="41"/>
      <c r="WIF7" s="41"/>
      <c r="WIG7" s="41"/>
      <c r="WIH7" s="41"/>
      <c r="WII7" s="41"/>
      <c r="WIJ7" s="41"/>
      <c r="WIK7" s="41"/>
      <c r="WIL7" s="41"/>
      <c r="WIM7" s="41"/>
      <c r="WIN7" s="41"/>
      <c r="WIO7" s="41"/>
      <c r="WIP7" s="41"/>
      <c r="WIQ7" s="41"/>
      <c r="WIR7" s="41"/>
      <c r="WIS7" s="41"/>
      <c r="WIT7" s="41"/>
      <c r="WIU7" s="41"/>
      <c r="WIV7" s="41"/>
      <c r="WIW7" s="41"/>
      <c r="WIX7" s="41"/>
      <c r="WIY7" s="41"/>
      <c r="WIZ7" s="41"/>
      <c r="WJA7" s="41"/>
      <c r="WJB7" s="41"/>
      <c r="WJC7" s="41"/>
      <c r="WJD7" s="41"/>
      <c r="WJE7" s="41"/>
      <c r="WJF7" s="41"/>
      <c r="WJG7" s="41"/>
      <c r="WJH7" s="41"/>
      <c r="WJI7" s="41"/>
      <c r="WJJ7" s="41"/>
      <c r="WJK7" s="41"/>
      <c r="WJL7" s="41"/>
      <c r="WJM7" s="41"/>
      <c r="WJN7" s="41"/>
      <c r="WJO7" s="41"/>
      <c r="WJP7" s="41"/>
      <c r="WJQ7" s="41"/>
      <c r="WJR7" s="41"/>
      <c r="WJS7" s="41"/>
      <c r="WJT7" s="41"/>
      <c r="WJU7" s="41"/>
      <c r="WJV7" s="41"/>
      <c r="WJW7" s="41"/>
      <c r="WJX7" s="41"/>
      <c r="WJY7" s="41"/>
      <c r="WJZ7" s="41"/>
      <c r="WKA7" s="41"/>
      <c r="WKB7" s="41"/>
      <c r="WKC7" s="41"/>
      <c r="WKD7" s="41"/>
      <c r="WKE7" s="41"/>
      <c r="WKF7" s="41"/>
      <c r="WKG7" s="41"/>
      <c r="WKH7" s="41"/>
      <c r="WKI7" s="41"/>
      <c r="WKJ7" s="41"/>
      <c r="WKK7" s="41"/>
      <c r="WKL7" s="41"/>
      <c r="WKM7" s="41"/>
      <c r="WKN7" s="41"/>
      <c r="WKO7" s="41"/>
      <c r="WKP7" s="41"/>
      <c r="WKQ7" s="41"/>
      <c r="WKR7" s="41"/>
      <c r="WKS7" s="41"/>
      <c r="WKT7" s="41"/>
      <c r="WKU7" s="41"/>
      <c r="WKV7" s="41"/>
      <c r="WKW7" s="41"/>
      <c r="WKX7" s="41"/>
      <c r="WKY7" s="41"/>
      <c r="WKZ7" s="41"/>
      <c r="WLA7" s="41"/>
      <c r="WLB7" s="41"/>
      <c r="WLC7" s="41"/>
      <c r="WLD7" s="41"/>
      <c r="WLE7" s="41"/>
      <c r="WLF7" s="41"/>
      <c r="WLG7" s="41"/>
      <c r="WLH7" s="41"/>
      <c r="WLI7" s="41"/>
      <c r="WLJ7" s="41"/>
      <c r="WLK7" s="41"/>
      <c r="WLL7" s="41"/>
      <c r="WLM7" s="41"/>
      <c r="WLN7" s="41"/>
      <c r="WLO7" s="41"/>
      <c r="WLP7" s="41"/>
      <c r="WLQ7" s="41"/>
      <c r="WLR7" s="41"/>
      <c r="WLS7" s="41"/>
      <c r="WLT7" s="41"/>
      <c r="WLU7" s="41"/>
      <c r="WLV7" s="41"/>
      <c r="WLW7" s="41"/>
      <c r="WLX7" s="41"/>
      <c r="WLY7" s="41"/>
      <c r="WLZ7" s="41"/>
      <c r="WMA7" s="41"/>
      <c r="WMB7" s="41"/>
      <c r="WMC7" s="41"/>
      <c r="WMD7" s="41"/>
      <c r="WME7" s="41"/>
      <c r="WMF7" s="41"/>
      <c r="WMG7" s="41"/>
      <c r="WMH7" s="41"/>
      <c r="WMI7" s="41"/>
      <c r="WMJ7" s="41"/>
      <c r="WMK7" s="41"/>
      <c r="WML7" s="41"/>
      <c r="WMM7" s="41"/>
      <c r="WMN7" s="41"/>
      <c r="WMO7" s="41"/>
      <c r="WMP7" s="41"/>
      <c r="WMQ7" s="41"/>
      <c r="WMR7" s="41"/>
      <c r="WMS7" s="41"/>
      <c r="WMT7" s="41"/>
      <c r="WMU7" s="41"/>
      <c r="WMV7" s="41"/>
      <c r="WMW7" s="41"/>
      <c r="WMX7" s="41"/>
      <c r="WMY7" s="41"/>
      <c r="WMZ7" s="41"/>
      <c r="WNA7" s="41"/>
      <c r="WNB7" s="41"/>
      <c r="WNC7" s="41"/>
      <c r="WND7" s="41"/>
      <c r="WNE7" s="41"/>
      <c r="WNF7" s="41"/>
      <c r="WNG7" s="41"/>
      <c r="WNH7" s="41"/>
      <c r="WNI7" s="41"/>
      <c r="WNJ7" s="41"/>
      <c r="WNK7" s="41"/>
      <c r="WNL7" s="41"/>
      <c r="WNM7" s="41"/>
      <c r="WNN7" s="41"/>
      <c r="WNO7" s="41"/>
      <c r="WNP7" s="41"/>
      <c r="WNQ7" s="41"/>
      <c r="WNR7" s="41"/>
      <c r="WNS7" s="41"/>
      <c r="WNT7" s="41"/>
      <c r="WNU7" s="41"/>
      <c r="WNV7" s="41"/>
      <c r="WNW7" s="41"/>
      <c r="WNX7" s="41"/>
      <c r="WNY7" s="41"/>
      <c r="WNZ7" s="41"/>
      <c r="WOA7" s="41"/>
      <c r="WOB7" s="41"/>
      <c r="WOC7" s="41"/>
      <c r="WOD7" s="41"/>
      <c r="WOE7" s="41"/>
      <c r="WOF7" s="41"/>
      <c r="WOG7" s="41"/>
      <c r="WOH7" s="41"/>
      <c r="WOI7" s="41"/>
      <c r="WOJ7" s="41"/>
      <c r="WOK7" s="41"/>
      <c r="WOL7" s="41"/>
      <c r="WOM7" s="41"/>
      <c r="WON7" s="41"/>
      <c r="WOO7" s="41"/>
      <c r="WOP7" s="41"/>
      <c r="WOQ7" s="41"/>
      <c r="WOR7" s="41"/>
      <c r="WOS7" s="41"/>
      <c r="WOT7" s="41"/>
      <c r="WOU7" s="41"/>
      <c r="WOV7" s="41"/>
      <c r="WOW7" s="41"/>
      <c r="WOX7" s="41"/>
      <c r="WOY7" s="41"/>
      <c r="WOZ7" s="41"/>
      <c r="WPA7" s="41"/>
      <c r="WPB7" s="41"/>
      <c r="WPC7" s="41"/>
      <c r="WPD7" s="41"/>
      <c r="WPE7" s="41"/>
      <c r="WPF7" s="41"/>
      <c r="WPG7" s="41"/>
      <c r="WPH7" s="41"/>
      <c r="WPI7" s="41"/>
      <c r="WPJ7" s="41"/>
      <c r="WPK7" s="41"/>
      <c r="WPL7" s="41"/>
      <c r="WPM7" s="41"/>
      <c r="WPN7" s="41"/>
      <c r="WPO7" s="41"/>
      <c r="WPP7" s="41"/>
      <c r="WPQ7" s="41"/>
      <c r="WPR7" s="41"/>
      <c r="WPS7" s="41"/>
      <c r="WPT7" s="41"/>
      <c r="WPU7" s="41"/>
      <c r="WPV7" s="41"/>
      <c r="WPW7" s="41"/>
      <c r="WPX7" s="41"/>
      <c r="WPY7" s="41"/>
      <c r="WPZ7" s="41"/>
      <c r="WQA7" s="41"/>
      <c r="WQB7" s="41"/>
      <c r="WQC7" s="41"/>
      <c r="WQD7" s="41"/>
      <c r="WQE7" s="41"/>
      <c r="WQF7" s="41"/>
      <c r="WQG7" s="41"/>
      <c r="WQH7" s="41"/>
      <c r="WQI7" s="41"/>
      <c r="WQJ7" s="41"/>
      <c r="WQK7" s="41"/>
      <c r="WQL7" s="41"/>
      <c r="WQM7" s="41"/>
      <c r="WQN7" s="41"/>
      <c r="WQO7" s="41"/>
      <c r="WQP7" s="41"/>
      <c r="WQQ7" s="41"/>
      <c r="WQR7" s="41"/>
      <c r="WQS7" s="41"/>
      <c r="WQT7" s="41"/>
      <c r="WQU7" s="41"/>
      <c r="WQV7" s="41"/>
      <c r="WQW7" s="41"/>
      <c r="WQX7" s="41"/>
      <c r="WQY7" s="41"/>
      <c r="WQZ7" s="41"/>
      <c r="WRA7" s="41"/>
      <c r="WRB7" s="41"/>
      <c r="WRC7" s="41"/>
      <c r="WRD7" s="41"/>
      <c r="WRE7" s="41"/>
      <c r="WRF7" s="41"/>
      <c r="WRG7" s="41"/>
      <c r="WRH7" s="41"/>
      <c r="WRI7" s="41"/>
      <c r="WRJ7" s="41"/>
      <c r="WRK7" s="41"/>
      <c r="WRL7" s="41"/>
      <c r="WRM7" s="41"/>
      <c r="WRN7" s="41"/>
      <c r="WRO7" s="41"/>
      <c r="WRP7" s="41"/>
      <c r="WRQ7" s="41"/>
      <c r="WRR7" s="41"/>
      <c r="WRS7" s="41"/>
      <c r="WRT7" s="41"/>
      <c r="WRU7" s="41"/>
      <c r="WRV7" s="41"/>
      <c r="WRW7" s="41"/>
      <c r="WRX7" s="41"/>
      <c r="WRY7" s="41"/>
      <c r="WRZ7" s="41"/>
      <c r="WSA7" s="41"/>
      <c r="WSB7" s="41"/>
      <c r="WSC7" s="41"/>
      <c r="WSD7" s="41"/>
      <c r="WSE7" s="41"/>
      <c r="WSF7" s="41"/>
      <c r="WSG7" s="41"/>
      <c r="WSH7" s="41"/>
      <c r="WSI7" s="41"/>
      <c r="WSJ7" s="41"/>
      <c r="WSK7" s="41"/>
      <c r="WSL7" s="41"/>
      <c r="WSM7" s="41"/>
      <c r="WSN7" s="41"/>
      <c r="WSO7" s="41"/>
      <c r="WSP7" s="41"/>
      <c r="WSQ7" s="41"/>
      <c r="WSR7" s="41"/>
      <c r="WSS7" s="41"/>
      <c r="WST7" s="41"/>
      <c r="WSU7" s="41"/>
      <c r="WSV7" s="41"/>
      <c r="WSW7" s="41"/>
      <c r="WSX7" s="41"/>
      <c r="WSY7" s="41"/>
      <c r="WSZ7" s="41"/>
      <c r="WTA7" s="41"/>
      <c r="WTB7" s="41"/>
      <c r="WTC7" s="41"/>
      <c r="WTD7" s="41"/>
      <c r="WTE7" s="41"/>
      <c r="WTF7" s="41"/>
      <c r="WTG7" s="41"/>
      <c r="WTH7" s="41"/>
      <c r="WTI7" s="41"/>
      <c r="WTJ7" s="41"/>
      <c r="WTK7" s="41"/>
      <c r="WTL7" s="41"/>
      <c r="WTM7" s="41"/>
      <c r="WTN7" s="41"/>
      <c r="WTO7" s="41"/>
      <c r="WTP7" s="41"/>
      <c r="WTQ7" s="41"/>
      <c r="WTR7" s="41"/>
      <c r="WTS7" s="41"/>
      <c r="WTT7" s="41"/>
      <c r="WTU7" s="41"/>
      <c r="WTV7" s="41"/>
      <c r="WTW7" s="41"/>
      <c r="WTX7" s="41"/>
      <c r="WTY7" s="41"/>
      <c r="WTZ7" s="41"/>
      <c r="WUA7" s="41"/>
      <c r="WUB7" s="41"/>
      <c r="WUC7" s="41"/>
      <c r="WUD7" s="41"/>
      <c r="WUE7" s="41"/>
      <c r="WUF7" s="41"/>
      <c r="WUG7" s="41"/>
      <c r="WUH7" s="41"/>
      <c r="WUI7" s="41"/>
      <c r="WUJ7" s="41"/>
      <c r="WUK7" s="41"/>
      <c r="WUL7" s="41"/>
      <c r="WUM7" s="41"/>
      <c r="WUN7" s="41"/>
      <c r="WUO7" s="41"/>
      <c r="WUP7" s="41"/>
      <c r="WUQ7" s="41"/>
      <c r="WUR7" s="41"/>
      <c r="WUS7" s="41"/>
      <c r="WUT7" s="41"/>
      <c r="WUU7" s="41"/>
      <c r="WUV7" s="41"/>
      <c r="WUW7" s="41"/>
      <c r="WUX7" s="41"/>
      <c r="WUY7" s="41"/>
      <c r="WUZ7" s="41"/>
      <c r="WVA7" s="41"/>
      <c r="WVB7" s="41"/>
      <c r="WVC7" s="41"/>
      <c r="WVD7" s="41"/>
      <c r="WVE7" s="41"/>
      <c r="WVF7" s="41"/>
      <c r="WVG7" s="41"/>
      <c r="WVH7" s="41"/>
      <c r="WVI7" s="41"/>
      <c r="WVJ7" s="41"/>
      <c r="WVK7" s="41"/>
      <c r="WVL7" s="41"/>
      <c r="WVM7" s="41"/>
      <c r="WVN7" s="41"/>
      <c r="WVO7" s="41"/>
      <c r="WVP7" s="41"/>
      <c r="WVQ7" s="41"/>
      <c r="WVR7" s="41"/>
      <c r="WVS7" s="41"/>
      <c r="WVT7" s="41"/>
      <c r="WVU7" s="41"/>
      <c r="WVV7" s="41"/>
      <c r="WVW7" s="41"/>
      <c r="WVX7" s="41"/>
      <c r="WVY7" s="41"/>
      <c r="WVZ7" s="41"/>
      <c r="WWA7" s="41"/>
      <c r="WWB7" s="41"/>
      <c r="WWC7" s="41"/>
      <c r="WWD7" s="41"/>
      <c r="WWE7" s="41"/>
      <c r="WWF7" s="41"/>
      <c r="WWG7" s="41"/>
      <c r="WWH7" s="41"/>
      <c r="WWI7" s="41"/>
      <c r="WWJ7" s="41"/>
      <c r="WWK7" s="41"/>
      <c r="WWL7" s="41"/>
      <c r="WWM7" s="41"/>
      <c r="WWN7" s="41"/>
      <c r="WWO7" s="41"/>
      <c r="WWP7" s="41"/>
      <c r="WWQ7" s="41"/>
      <c r="WWR7" s="41"/>
      <c r="WWS7" s="41"/>
      <c r="WWT7" s="41"/>
      <c r="WWU7" s="41"/>
      <c r="WWV7" s="41"/>
      <c r="WWW7" s="41"/>
      <c r="WWX7" s="41"/>
      <c r="WWY7" s="41"/>
      <c r="WWZ7" s="41"/>
      <c r="WXA7" s="41"/>
      <c r="WXB7" s="41"/>
      <c r="WXC7" s="41"/>
      <c r="WXD7" s="41"/>
      <c r="WXE7" s="41"/>
      <c r="WXF7" s="41"/>
      <c r="WXG7" s="41"/>
      <c r="WXH7" s="41"/>
      <c r="WXI7" s="41"/>
      <c r="WXJ7" s="41"/>
      <c r="WXK7" s="41"/>
      <c r="WXL7" s="41"/>
      <c r="WXM7" s="41"/>
      <c r="WXN7" s="41"/>
      <c r="WXO7" s="41"/>
      <c r="WXP7" s="41"/>
      <c r="WXQ7" s="41"/>
      <c r="WXR7" s="41"/>
      <c r="WXS7" s="41"/>
      <c r="WXT7" s="41"/>
      <c r="WXU7" s="41"/>
      <c r="WXV7" s="41"/>
      <c r="WXW7" s="41"/>
      <c r="WXX7" s="41"/>
      <c r="WXY7" s="41"/>
      <c r="WXZ7" s="41"/>
      <c r="WYA7" s="41"/>
      <c r="WYB7" s="41"/>
      <c r="WYC7" s="41"/>
      <c r="WYD7" s="41"/>
      <c r="WYE7" s="41"/>
      <c r="WYF7" s="41"/>
      <c r="WYG7" s="41"/>
      <c r="WYH7" s="41"/>
      <c r="WYI7" s="41"/>
      <c r="WYJ7" s="41"/>
      <c r="WYK7" s="41"/>
      <c r="WYL7" s="41"/>
      <c r="WYM7" s="41"/>
      <c r="WYN7" s="41"/>
      <c r="WYO7" s="41"/>
      <c r="WYP7" s="41"/>
      <c r="WYQ7" s="41"/>
      <c r="WYR7" s="41"/>
      <c r="WYS7" s="41"/>
      <c r="WYT7" s="41"/>
      <c r="WYU7" s="41"/>
      <c r="WYV7" s="41"/>
      <c r="WYW7" s="41"/>
      <c r="WYX7" s="41"/>
      <c r="WYY7" s="41"/>
      <c r="WYZ7" s="41"/>
      <c r="WZA7" s="41"/>
      <c r="WZB7" s="41"/>
      <c r="WZC7" s="41"/>
      <c r="WZD7" s="41"/>
      <c r="WZE7" s="41"/>
      <c r="WZF7" s="41"/>
      <c r="WZG7" s="41"/>
      <c r="WZH7" s="41"/>
      <c r="WZI7" s="41"/>
      <c r="WZJ7" s="41"/>
      <c r="WZK7" s="41"/>
      <c r="WZL7" s="41"/>
      <c r="WZM7" s="41"/>
      <c r="WZN7" s="41"/>
      <c r="WZO7" s="41"/>
      <c r="WZP7" s="41"/>
      <c r="WZQ7" s="41"/>
      <c r="WZR7" s="41"/>
      <c r="WZS7" s="41"/>
      <c r="WZT7" s="41"/>
      <c r="WZU7" s="41"/>
      <c r="WZV7" s="41"/>
      <c r="WZW7" s="41"/>
      <c r="WZX7" s="41"/>
      <c r="WZY7" s="41"/>
      <c r="WZZ7" s="41"/>
      <c r="XAA7" s="41"/>
      <c r="XAB7" s="41"/>
      <c r="XAC7" s="41"/>
      <c r="XAD7" s="41"/>
      <c r="XAE7" s="41"/>
      <c r="XAF7" s="41"/>
      <c r="XAG7" s="41"/>
      <c r="XAH7" s="41"/>
      <c r="XAI7" s="41"/>
      <c r="XAJ7" s="41"/>
      <c r="XAK7" s="41"/>
      <c r="XAL7" s="41"/>
      <c r="XAM7" s="41"/>
      <c r="XAN7" s="41"/>
      <c r="XAO7" s="41"/>
      <c r="XAP7" s="41"/>
      <c r="XAQ7" s="41"/>
      <c r="XAR7" s="41"/>
      <c r="XAS7" s="41"/>
      <c r="XAT7" s="41"/>
      <c r="XAU7" s="41"/>
      <c r="XAV7" s="41"/>
      <c r="XAW7" s="41"/>
      <c r="XAX7" s="41"/>
      <c r="XAY7" s="41"/>
      <c r="XAZ7" s="41"/>
      <c r="XBA7" s="41"/>
      <c r="XBB7" s="41"/>
      <c r="XBC7" s="41"/>
      <c r="XBD7" s="41"/>
      <c r="XBE7" s="41"/>
      <c r="XBF7" s="41"/>
      <c r="XBG7" s="41"/>
      <c r="XBH7" s="41"/>
      <c r="XBI7" s="41"/>
      <c r="XBJ7" s="41"/>
      <c r="XBK7" s="41"/>
      <c r="XBL7" s="41"/>
      <c r="XBM7" s="41"/>
      <c r="XBN7" s="41"/>
      <c r="XBO7" s="41"/>
      <c r="XBP7" s="41"/>
      <c r="XBQ7" s="41"/>
      <c r="XBR7" s="41"/>
      <c r="XBS7" s="41"/>
      <c r="XBT7" s="41"/>
      <c r="XBU7" s="41"/>
      <c r="XBV7" s="41"/>
      <c r="XBW7" s="41"/>
      <c r="XBX7" s="41"/>
      <c r="XBY7" s="41"/>
      <c r="XBZ7" s="41"/>
      <c r="XCA7" s="41"/>
      <c r="XCB7" s="41"/>
      <c r="XCC7" s="41"/>
      <c r="XCD7" s="41"/>
      <c r="XCE7" s="41"/>
      <c r="XCF7" s="41"/>
      <c r="XCG7" s="41"/>
      <c r="XCH7" s="41"/>
      <c r="XCI7" s="41"/>
      <c r="XCJ7" s="41"/>
      <c r="XCK7" s="41"/>
      <c r="XCL7" s="41"/>
      <c r="XCM7" s="41"/>
      <c r="XCN7" s="41"/>
      <c r="XCO7" s="41"/>
      <c r="XCP7" s="41"/>
      <c r="XCQ7" s="41"/>
      <c r="XCR7" s="41"/>
      <c r="XCS7" s="41"/>
      <c r="XCT7" s="41"/>
      <c r="XCU7" s="41"/>
      <c r="XCV7" s="41"/>
      <c r="XCW7" s="41"/>
      <c r="XCX7" s="41"/>
      <c r="XCY7" s="41"/>
      <c r="XCZ7" s="41"/>
      <c r="XDA7" s="41"/>
      <c r="XDB7" s="41"/>
      <c r="XDC7" s="41"/>
      <c r="XDD7" s="41"/>
      <c r="XDE7" s="41"/>
      <c r="XDF7" s="41"/>
      <c r="XDG7" s="41"/>
      <c r="XDH7" s="41"/>
      <c r="XDI7" s="41"/>
      <c r="XDJ7" s="41"/>
      <c r="XDK7" s="41"/>
      <c r="XDL7" s="41"/>
      <c r="XDM7" s="41"/>
      <c r="XDN7" s="41"/>
      <c r="XDO7" s="41"/>
      <c r="XDP7" s="41"/>
      <c r="XDQ7" s="41"/>
      <c r="XDR7" s="41"/>
      <c r="XDS7" s="41"/>
      <c r="XDT7" s="41"/>
      <c r="XDU7" s="41"/>
      <c r="XDV7" s="41"/>
      <c r="XDW7" s="41"/>
      <c r="XDX7" s="41"/>
      <c r="XDY7" s="41"/>
      <c r="XDZ7" s="41"/>
      <c r="XEA7" s="41"/>
      <c r="XEB7" s="41"/>
      <c r="XEC7" s="41"/>
      <c r="XED7" s="41"/>
      <c r="XEE7" s="41"/>
      <c r="XEF7" s="41"/>
      <c r="XEG7" s="41"/>
      <c r="XEH7" s="41"/>
      <c r="XEI7" s="41"/>
      <c r="XEJ7" s="41"/>
      <c r="XEK7" s="41"/>
      <c r="XEL7" s="41"/>
      <c r="XEM7" s="41"/>
      <c r="XEN7" s="41"/>
      <c r="XEO7" s="41"/>
      <c r="XEP7" s="41"/>
    </row>
    <row r="8" spans="2:16370" s="41" customFormat="1" ht="45" customHeight="1" thickBot="1">
      <c r="B8" s="246" t="s">
        <v>223</v>
      </c>
      <c r="C8" s="286" t="s">
        <v>159</v>
      </c>
      <c r="D8" s="286" t="s">
        <v>159</v>
      </c>
      <c r="E8" s="286" t="s">
        <v>159</v>
      </c>
      <c r="F8" s="286" t="s">
        <v>159</v>
      </c>
      <c r="G8" s="286" t="s">
        <v>159</v>
      </c>
      <c r="H8" s="286" t="s">
        <v>159</v>
      </c>
      <c r="I8" s="286" t="s">
        <v>159</v>
      </c>
      <c r="J8" s="286" t="s">
        <v>159</v>
      </c>
      <c r="K8" s="286" t="s">
        <v>159</v>
      </c>
      <c r="L8" s="286" t="s">
        <v>159</v>
      </c>
      <c r="M8" s="286" t="s">
        <v>159</v>
      </c>
      <c r="N8" s="286" t="s">
        <v>159</v>
      </c>
      <c r="O8" s="286" t="s">
        <v>159</v>
      </c>
      <c r="P8" s="286" t="s">
        <v>159</v>
      </c>
      <c r="Q8" s="286" t="s">
        <v>159</v>
      </c>
    </row>
    <row r="9" spans="2:16370" s="41" customFormat="1" ht="45" customHeight="1" thickBot="1">
      <c r="B9" s="244" t="s">
        <v>160</v>
      </c>
      <c r="C9" s="245" t="s">
        <v>159</v>
      </c>
      <c r="D9" s="245" t="s">
        <v>159</v>
      </c>
      <c r="E9" s="245" t="s">
        <v>159</v>
      </c>
      <c r="F9" s="245" t="s">
        <v>159</v>
      </c>
      <c r="G9" s="245" t="s">
        <v>159</v>
      </c>
      <c r="H9" s="245" t="s">
        <v>159</v>
      </c>
      <c r="I9" s="245" t="s">
        <v>159</v>
      </c>
      <c r="J9" s="245" t="s">
        <v>159</v>
      </c>
      <c r="K9" s="245" t="s">
        <v>159</v>
      </c>
      <c r="L9" s="245" t="s">
        <v>159</v>
      </c>
      <c r="M9" s="245" t="s">
        <v>159</v>
      </c>
      <c r="N9" s="245" t="s">
        <v>159</v>
      </c>
      <c r="O9" s="245" t="s">
        <v>159</v>
      </c>
      <c r="P9" s="245" t="s">
        <v>159</v>
      </c>
      <c r="Q9" s="245" t="s">
        <v>159</v>
      </c>
    </row>
    <row r="10" spans="2:16370" ht="45" customHeight="1" thickBot="1">
      <c r="B10" s="246" t="s">
        <v>161</v>
      </c>
      <c r="C10" s="286" t="s">
        <v>159</v>
      </c>
      <c r="D10" s="286" t="s">
        <v>159</v>
      </c>
      <c r="E10" s="286" t="s">
        <v>159</v>
      </c>
      <c r="F10" s="286" t="s">
        <v>159</v>
      </c>
      <c r="G10" s="286" t="s">
        <v>159</v>
      </c>
      <c r="H10" s="286" t="s">
        <v>159</v>
      </c>
      <c r="I10" s="286" t="s">
        <v>159</v>
      </c>
      <c r="J10" s="286" t="s">
        <v>159</v>
      </c>
      <c r="K10" s="286" t="s">
        <v>159</v>
      </c>
      <c r="L10" s="286" t="s">
        <v>159</v>
      </c>
      <c r="M10" s="286" t="s">
        <v>159</v>
      </c>
      <c r="N10" s="286" t="s">
        <v>159</v>
      </c>
      <c r="O10" s="286" t="s">
        <v>159</v>
      </c>
      <c r="P10" s="286" t="s">
        <v>159</v>
      </c>
      <c r="Q10" s="286" t="s">
        <v>159</v>
      </c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  <c r="AMR10" s="41"/>
      <c r="AMS10" s="41"/>
      <c r="AMT10" s="41"/>
      <c r="AMU10" s="41"/>
      <c r="AMV10" s="41"/>
      <c r="AMW10" s="41"/>
      <c r="AMX10" s="41"/>
      <c r="AMY10" s="41"/>
      <c r="AMZ10" s="41"/>
      <c r="ANA10" s="41"/>
      <c r="ANB10" s="41"/>
      <c r="ANC10" s="41"/>
      <c r="AND10" s="41"/>
      <c r="ANE10" s="41"/>
      <c r="ANF10" s="41"/>
      <c r="ANG10" s="41"/>
      <c r="ANH10" s="41"/>
      <c r="ANI10" s="41"/>
      <c r="ANJ10" s="41"/>
      <c r="ANK10" s="41"/>
      <c r="ANL10" s="41"/>
      <c r="ANM10" s="41"/>
      <c r="ANN10" s="41"/>
      <c r="ANO10" s="41"/>
      <c r="ANP10" s="41"/>
      <c r="ANQ10" s="41"/>
      <c r="ANR10" s="41"/>
      <c r="ANS10" s="41"/>
      <c r="ANT10" s="41"/>
      <c r="ANU10" s="41"/>
      <c r="ANV10" s="41"/>
      <c r="ANW10" s="41"/>
      <c r="ANX10" s="41"/>
      <c r="ANY10" s="41"/>
      <c r="ANZ10" s="41"/>
      <c r="AOA10" s="41"/>
      <c r="AOB10" s="41"/>
      <c r="AOC10" s="41"/>
      <c r="AOD10" s="41"/>
      <c r="AOE10" s="41"/>
      <c r="AOF10" s="41"/>
      <c r="AOG10" s="41"/>
      <c r="AOH10" s="41"/>
      <c r="AOI10" s="41"/>
      <c r="AOJ10" s="41"/>
      <c r="AOK10" s="41"/>
      <c r="AOL10" s="41"/>
      <c r="AOM10" s="41"/>
      <c r="AON10" s="41"/>
      <c r="AOO10" s="41"/>
      <c r="AOP10" s="41"/>
      <c r="AOQ10" s="41"/>
      <c r="AOR10" s="41"/>
      <c r="AOS10" s="41"/>
      <c r="AOT10" s="41"/>
      <c r="AOU10" s="41"/>
      <c r="AOV10" s="41"/>
      <c r="AOW10" s="41"/>
      <c r="AOX10" s="41"/>
      <c r="AOY10" s="41"/>
      <c r="AOZ10" s="41"/>
      <c r="APA10" s="41"/>
      <c r="APB10" s="41"/>
      <c r="APC10" s="41"/>
      <c r="APD10" s="41"/>
      <c r="APE10" s="41"/>
      <c r="APF10" s="41"/>
      <c r="APG10" s="41"/>
      <c r="APH10" s="41"/>
      <c r="API10" s="41"/>
      <c r="APJ10" s="41"/>
      <c r="APK10" s="41"/>
      <c r="APL10" s="41"/>
      <c r="APM10" s="41"/>
      <c r="APN10" s="41"/>
      <c r="APO10" s="41"/>
      <c r="APP10" s="41"/>
      <c r="APQ10" s="41"/>
      <c r="APR10" s="41"/>
      <c r="APS10" s="41"/>
      <c r="APT10" s="41"/>
      <c r="APU10" s="41"/>
      <c r="APV10" s="41"/>
      <c r="APW10" s="41"/>
      <c r="APX10" s="41"/>
      <c r="APY10" s="41"/>
      <c r="APZ10" s="41"/>
      <c r="AQA10" s="41"/>
      <c r="AQB10" s="41"/>
      <c r="AQC10" s="41"/>
      <c r="AQD10" s="41"/>
      <c r="AQE10" s="41"/>
      <c r="AQF10" s="41"/>
      <c r="AQG10" s="41"/>
      <c r="AQH10" s="41"/>
      <c r="AQI10" s="41"/>
      <c r="AQJ10" s="41"/>
      <c r="AQK10" s="41"/>
      <c r="AQL10" s="41"/>
      <c r="AQM10" s="41"/>
      <c r="AQN10" s="41"/>
      <c r="AQO10" s="41"/>
      <c r="AQP10" s="41"/>
      <c r="AQQ10" s="41"/>
      <c r="AQR10" s="41"/>
      <c r="AQS10" s="41"/>
      <c r="AQT10" s="41"/>
      <c r="AQU10" s="41"/>
      <c r="AQV10" s="41"/>
      <c r="AQW10" s="41"/>
      <c r="AQX10" s="41"/>
      <c r="AQY10" s="41"/>
      <c r="AQZ10" s="41"/>
      <c r="ARA10" s="41"/>
      <c r="ARB10" s="41"/>
      <c r="ARC10" s="41"/>
      <c r="ARD10" s="41"/>
      <c r="ARE10" s="41"/>
      <c r="ARF10" s="41"/>
      <c r="ARG10" s="41"/>
      <c r="ARH10" s="41"/>
      <c r="ARI10" s="41"/>
      <c r="ARJ10" s="41"/>
      <c r="ARK10" s="41"/>
      <c r="ARL10" s="41"/>
      <c r="ARM10" s="41"/>
      <c r="ARN10" s="41"/>
      <c r="ARO10" s="41"/>
      <c r="ARP10" s="41"/>
      <c r="ARQ10" s="41"/>
      <c r="ARR10" s="41"/>
      <c r="ARS10" s="41"/>
      <c r="ART10" s="41"/>
      <c r="ARU10" s="41"/>
      <c r="ARV10" s="41"/>
      <c r="ARW10" s="41"/>
      <c r="ARX10" s="41"/>
      <c r="ARY10" s="41"/>
      <c r="ARZ10" s="41"/>
      <c r="ASA10" s="41"/>
      <c r="ASB10" s="41"/>
      <c r="ASC10" s="41"/>
      <c r="ASD10" s="41"/>
      <c r="ASE10" s="41"/>
      <c r="ASF10" s="41"/>
      <c r="ASG10" s="41"/>
      <c r="ASH10" s="41"/>
      <c r="ASI10" s="41"/>
      <c r="ASJ10" s="41"/>
      <c r="ASK10" s="41"/>
      <c r="ASL10" s="41"/>
      <c r="ASM10" s="41"/>
      <c r="ASN10" s="41"/>
      <c r="ASO10" s="41"/>
      <c r="ASP10" s="41"/>
      <c r="ASQ10" s="41"/>
      <c r="ASR10" s="41"/>
      <c r="ASS10" s="41"/>
      <c r="AST10" s="41"/>
      <c r="ASU10" s="41"/>
      <c r="ASV10" s="41"/>
      <c r="ASW10" s="41"/>
      <c r="ASX10" s="41"/>
      <c r="ASY10" s="41"/>
      <c r="ASZ10" s="41"/>
      <c r="ATA10" s="41"/>
      <c r="ATB10" s="41"/>
      <c r="ATC10" s="41"/>
      <c r="ATD10" s="41"/>
      <c r="ATE10" s="41"/>
      <c r="ATF10" s="41"/>
      <c r="ATG10" s="41"/>
      <c r="ATH10" s="41"/>
      <c r="ATI10" s="41"/>
      <c r="ATJ10" s="41"/>
      <c r="ATK10" s="41"/>
      <c r="ATL10" s="41"/>
      <c r="ATM10" s="41"/>
      <c r="ATN10" s="41"/>
      <c r="ATO10" s="41"/>
      <c r="ATP10" s="41"/>
      <c r="ATQ10" s="41"/>
      <c r="ATR10" s="41"/>
      <c r="ATS10" s="41"/>
      <c r="ATT10" s="41"/>
      <c r="ATU10" s="41"/>
      <c r="ATV10" s="41"/>
      <c r="ATW10" s="41"/>
      <c r="ATX10" s="41"/>
      <c r="ATY10" s="41"/>
      <c r="ATZ10" s="41"/>
      <c r="AUA10" s="41"/>
      <c r="AUB10" s="41"/>
      <c r="AUC10" s="41"/>
      <c r="AUD10" s="41"/>
      <c r="AUE10" s="41"/>
      <c r="AUF10" s="41"/>
      <c r="AUG10" s="41"/>
      <c r="AUH10" s="41"/>
      <c r="AUI10" s="41"/>
      <c r="AUJ10" s="41"/>
      <c r="AUK10" s="41"/>
      <c r="AUL10" s="41"/>
      <c r="AUM10" s="41"/>
      <c r="AUN10" s="41"/>
      <c r="AUO10" s="41"/>
      <c r="AUP10" s="41"/>
      <c r="AUQ10" s="41"/>
      <c r="AUR10" s="41"/>
      <c r="AUS10" s="41"/>
      <c r="AUT10" s="41"/>
      <c r="AUU10" s="41"/>
      <c r="AUV10" s="41"/>
      <c r="AUW10" s="41"/>
      <c r="AUX10" s="41"/>
      <c r="AUY10" s="41"/>
      <c r="AUZ10" s="41"/>
      <c r="AVA10" s="41"/>
      <c r="AVB10" s="41"/>
      <c r="AVC10" s="41"/>
      <c r="AVD10" s="41"/>
      <c r="AVE10" s="41"/>
      <c r="AVF10" s="41"/>
      <c r="AVG10" s="41"/>
      <c r="AVH10" s="41"/>
      <c r="AVI10" s="41"/>
      <c r="AVJ10" s="41"/>
      <c r="AVK10" s="41"/>
      <c r="AVL10" s="41"/>
      <c r="AVM10" s="41"/>
      <c r="AVN10" s="41"/>
      <c r="AVO10" s="41"/>
      <c r="AVP10" s="41"/>
      <c r="AVQ10" s="41"/>
      <c r="AVR10" s="41"/>
      <c r="AVS10" s="41"/>
      <c r="AVT10" s="41"/>
      <c r="AVU10" s="41"/>
      <c r="AVV10" s="41"/>
      <c r="AVW10" s="41"/>
      <c r="AVX10" s="41"/>
      <c r="AVY10" s="41"/>
      <c r="AVZ10" s="41"/>
      <c r="AWA10" s="41"/>
      <c r="AWB10" s="41"/>
      <c r="AWC10" s="41"/>
      <c r="AWD10" s="41"/>
      <c r="AWE10" s="41"/>
      <c r="AWF10" s="41"/>
      <c r="AWG10" s="41"/>
      <c r="AWH10" s="41"/>
      <c r="AWI10" s="41"/>
      <c r="AWJ10" s="41"/>
      <c r="AWK10" s="41"/>
      <c r="AWL10" s="41"/>
      <c r="AWM10" s="41"/>
      <c r="AWN10" s="41"/>
      <c r="AWO10" s="41"/>
      <c r="AWP10" s="41"/>
      <c r="AWQ10" s="41"/>
      <c r="AWR10" s="41"/>
      <c r="AWS10" s="41"/>
      <c r="AWT10" s="41"/>
      <c r="AWU10" s="41"/>
      <c r="AWV10" s="41"/>
      <c r="AWW10" s="41"/>
      <c r="AWX10" s="41"/>
      <c r="AWY10" s="41"/>
      <c r="AWZ10" s="41"/>
      <c r="AXA10" s="41"/>
      <c r="AXB10" s="41"/>
      <c r="AXC10" s="41"/>
      <c r="AXD10" s="41"/>
      <c r="AXE10" s="41"/>
      <c r="AXF10" s="41"/>
      <c r="AXG10" s="41"/>
      <c r="AXH10" s="41"/>
      <c r="AXI10" s="41"/>
      <c r="AXJ10" s="41"/>
      <c r="AXK10" s="41"/>
      <c r="AXL10" s="41"/>
      <c r="AXM10" s="41"/>
      <c r="AXN10" s="41"/>
      <c r="AXO10" s="41"/>
      <c r="AXP10" s="41"/>
      <c r="AXQ10" s="41"/>
      <c r="AXR10" s="41"/>
      <c r="AXS10" s="41"/>
      <c r="AXT10" s="41"/>
      <c r="AXU10" s="41"/>
      <c r="AXV10" s="41"/>
      <c r="AXW10" s="41"/>
      <c r="AXX10" s="41"/>
      <c r="AXY10" s="41"/>
      <c r="AXZ10" s="41"/>
      <c r="AYA10" s="41"/>
      <c r="AYB10" s="41"/>
      <c r="AYC10" s="41"/>
      <c r="AYD10" s="41"/>
      <c r="AYE10" s="41"/>
      <c r="AYF10" s="41"/>
      <c r="AYG10" s="41"/>
      <c r="AYH10" s="41"/>
      <c r="AYI10" s="41"/>
      <c r="AYJ10" s="41"/>
      <c r="AYK10" s="41"/>
      <c r="AYL10" s="41"/>
      <c r="AYM10" s="41"/>
      <c r="AYN10" s="41"/>
      <c r="AYO10" s="41"/>
      <c r="AYP10" s="41"/>
      <c r="AYQ10" s="41"/>
      <c r="AYR10" s="41"/>
      <c r="AYS10" s="41"/>
      <c r="AYT10" s="41"/>
      <c r="AYU10" s="41"/>
      <c r="AYV10" s="41"/>
      <c r="AYW10" s="41"/>
      <c r="AYX10" s="41"/>
      <c r="AYY10" s="41"/>
      <c r="AYZ10" s="41"/>
      <c r="AZA10" s="41"/>
      <c r="AZB10" s="41"/>
      <c r="AZC10" s="41"/>
      <c r="AZD10" s="41"/>
      <c r="AZE10" s="41"/>
      <c r="AZF10" s="41"/>
      <c r="AZG10" s="41"/>
      <c r="AZH10" s="41"/>
      <c r="AZI10" s="41"/>
      <c r="AZJ10" s="41"/>
      <c r="AZK10" s="41"/>
      <c r="AZL10" s="41"/>
      <c r="AZM10" s="41"/>
      <c r="AZN10" s="41"/>
      <c r="AZO10" s="41"/>
      <c r="AZP10" s="41"/>
      <c r="AZQ10" s="41"/>
      <c r="AZR10" s="41"/>
      <c r="AZS10" s="41"/>
      <c r="AZT10" s="41"/>
      <c r="AZU10" s="41"/>
      <c r="AZV10" s="41"/>
      <c r="AZW10" s="41"/>
      <c r="AZX10" s="41"/>
      <c r="AZY10" s="41"/>
      <c r="AZZ10" s="41"/>
      <c r="BAA10" s="41"/>
      <c r="BAB10" s="41"/>
      <c r="BAC10" s="41"/>
      <c r="BAD10" s="41"/>
      <c r="BAE10" s="41"/>
      <c r="BAF10" s="41"/>
      <c r="BAG10" s="41"/>
      <c r="BAH10" s="41"/>
      <c r="BAI10" s="41"/>
      <c r="BAJ10" s="41"/>
      <c r="BAK10" s="41"/>
      <c r="BAL10" s="41"/>
      <c r="BAM10" s="41"/>
      <c r="BAN10" s="41"/>
      <c r="BAO10" s="41"/>
      <c r="BAP10" s="41"/>
      <c r="BAQ10" s="41"/>
      <c r="BAR10" s="41"/>
      <c r="BAS10" s="41"/>
      <c r="BAT10" s="41"/>
      <c r="BAU10" s="41"/>
      <c r="BAV10" s="41"/>
      <c r="BAW10" s="41"/>
      <c r="BAX10" s="41"/>
      <c r="BAY10" s="41"/>
      <c r="BAZ10" s="41"/>
      <c r="BBA10" s="41"/>
      <c r="BBB10" s="41"/>
      <c r="BBC10" s="41"/>
      <c r="BBD10" s="41"/>
      <c r="BBE10" s="41"/>
      <c r="BBF10" s="41"/>
      <c r="BBG10" s="41"/>
      <c r="BBH10" s="41"/>
      <c r="BBI10" s="41"/>
      <c r="BBJ10" s="41"/>
      <c r="BBK10" s="41"/>
      <c r="BBL10" s="41"/>
      <c r="BBM10" s="41"/>
      <c r="BBN10" s="41"/>
      <c r="BBO10" s="41"/>
      <c r="BBP10" s="41"/>
      <c r="BBQ10" s="41"/>
      <c r="BBR10" s="41"/>
      <c r="BBS10" s="41"/>
      <c r="BBT10" s="41"/>
      <c r="BBU10" s="41"/>
      <c r="BBV10" s="41"/>
      <c r="BBW10" s="41"/>
      <c r="BBX10" s="41"/>
      <c r="BBY10" s="41"/>
      <c r="BBZ10" s="41"/>
      <c r="BCA10" s="41"/>
      <c r="BCB10" s="41"/>
      <c r="BCC10" s="41"/>
      <c r="BCD10" s="41"/>
      <c r="BCE10" s="41"/>
      <c r="BCF10" s="41"/>
      <c r="BCG10" s="41"/>
      <c r="BCH10" s="41"/>
      <c r="BCI10" s="41"/>
      <c r="BCJ10" s="41"/>
      <c r="BCK10" s="41"/>
      <c r="BCL10" s="41"/>
      <c r="BCM10" s="41"/>
      <c r="BCN10" s="41"/>
      <c r="BCO10" s="41"/>
      <c r="BCP10" s="41"/>
      <c r="BCQ10" s="41"/>
      <c r="BCR10" s="41"/>
      <c r="BCS10" s="41"/>
      <c r="BCT10" s="41"/>
      <c r="BCU10" s="41"/>
      <c r="BCV10" s="41"/>
      <c r="BCW10" s="41"/>
      <c r="BCX10" s="41"/>
      <c r="BCY10" s="41"/>
      <c r="BCZ10" s="41"/>
      <c r="BDA10" s="41"/>
      <c r="BDB10" s="41"/>
      <c r="BDC10" s="41"/>
      <c r="BDD10" s="41"/>
      <c r="BDE10" s="41"/>
      <c r="BDF10" s="41"/>
      <c r="BDG10" s="41"/>
      <c r="BDH10" s="41"/>
      <c r="BDI10" s="41"/>
      <c r="BDJ10" s="41"/>
      <c r="BDK10" s="41"/>
      <c r="BDL10" s="41"/>
      <c r="BDM10" s="41"/>
      <c r="BDN10" s="41"/>
      <c r="BDO10" s="41"/>
      <c r="BDP10" s="41"/>
      <c r="BDQ10" s="41"/>
      <c r="BDR10" s="41"/>
      <c r="BDS10" s="41"/>
      <c r="BDT10" s="41"/>
      <c r="BDU10" s="41"/>
      <c r="BDV10" s="41"/>
      <c r="BDW10" s="41"/>
      <c r="BDX10" s="41"/>
      <c r="BDY10" s="41"/>
      <c r="BDZ10" s="41"/>
      <c r="BEA10" s="41"/>
      <c r="BEB10" s="41"/>
      <c r="BEC10" s="41"/>
      <c r="BED10" s="41"/>
      <c r="BEE10" s="41"/>
      <c r="BEF10" s="41"/>
      <c r="BEG10" s="41"/>
      <c r="BEH10" s="41"/>
      <c r="BEI10" s="41"/>
      <c r="BEJ10" s="41"/>
      <c r="BEK10" s="41"/>
      <c r="BEL10" s="41"/>
      <c r="BEM10" s="41"/>
      <c r="BEN10" s="41"/>
      <c r="BEO10" s="41"/>
      <c r="BEP10" s="41"/>
      <c r="BEQ10" s="41"/>
      <c r="BER10" s="41"/>
      <c r="BES10" s="41"/>
      <c r="BET10" s="41"/>
      <c r="BEU10" s="41"/>
      <c r="BEV10" s="41"/>
      <c r="BEW10" s="41"/>
      <c r="BEX10" s="41"/>
      <c r="BEY10" s="41"/>
      <c r="BEZ10" s="41"/>
      <c r="BFA10" s="41"/>
      <c r="BFB10" s="41"/>
      <c r="BFC10" s="41"/>
      <c r="BFD10" s="41"/>
      <c r="BFE10" s="41"/>
      <c r="BFF10" s="41"/>
      <c r="BFG10" s="41"/>
      <c r="BFH10" s="41"/>
      <c r="BFI10" s="41"/>
      <c r="BFJ10" s="41"/>
      <c r="BFK10" s="41"/>
      <c r="BFL10" s="41"/>
      <c r="BFM10" s="41"/>
      <c r="BFN10" s="41"/>
      <c r="BFO10" s="41"/>
      <c r="BFP10" s="41"/>
      <c r="BFQ10" s="41"/>
      <c r="BFR10" s="41"/>
      <c r="BFS10" s="41"/>
      <c r="BFT10" s="41"/>
      <c r="BFU10" s="41"/>
      <c r="BFV10" s="41"/>
      <c r="BFW10" s="41"/>
      <c r="BFX10" s="41"/>
      <c r="BFY10" s="41"/>
      <c r="BFZ10" s="41"/>
      <c r="BGA10" s="41"/>
      <c r="BGB10" s="41"/>
      <c r="BGC10" s="41"/>
      <c r="BGD10" s="41"/>
      <c r="BGE10" s="41"/>
      <c r="BGF10" s="41"/>
      <c r="BGG10" s="41"/>
      <c r="BGH10" s="41"/>
      <c r="BGI10" s="41"/>
      <c r="BGJ10" s="41"/>
      <c r="BGK10" s="41"/>
      <c r="BGL10" s="41"/>
      <c r="BGM10" s="41"/>
      <c r="BGN10" s="41"/>
      <c r="BGO10" s="41"/>
      <c r="BGP10" s="41"/>
      <c r="BGQ10" s="41"/>
      <c r="BGR10" s="41"/>
      <c r="BGS10" s="41"/>
      <c r="BGT10" s="41"/>
      <c r="BGU10" s="41"/>
      <c r="BGV10" s="41"/>
      <c r="BGW10" s="41"/>
      <c r="BGX10" s="41"/>
      <c r="BGY10" s="41"/>
      <c r="BGZ10" s="41"/>
      <c r="BHA10" s="41"/>
      <c r="BHB10" s="41"/>
      <c r="BHC10" s="41"/>
      <c r="BHD10" s="41"/>
      <c r="BHE10" s="41"/>
      <c r="BHF10" s="41"/>
      <c r="BHG10" s="41"/>
      <c r="BHH10" s="41"/>
      <c r="BHI10" s="41"/>
      <c r="BHJ10" s="41"/>
      <c r="BHK10" s="41"/>
      <c r="BHL10" s="41"/>
      <c r="BHM10" s="41"/>
      <c r="BHN10" s="41"/>
      <c r="BHO10" s="41"/>
      <c r="BHP10" s="41"/>
      <c r="BHQ10" s="41"/>
      <c r="BHR10" s="41"/>
      <c r="BHS10" s="41"/>
      <c r="BHT10" s="41"/>
      <c r="BHU10" s="41"/>
      <c r="BHV10" s="41"/>
      <c r="BHW10" s="41"/>
      <c r="BHX10" s="41"/>
      <c r="BHY10" s="41"/>
      <c r="BHZ10" s="41"/>
      <c r="BIA10" s="41"/>
      <c r="BIB10" s="41"/>
      <c r="BIC10" s="41"/>
      <c r="BID10" s="41"/>
      <c r="BIE10" s="41"/>
      <c r="BIF10" s="41"/>
      <c r="BIG10" s="41"/>
      <c r="BIH10" s="41"/>
      <c r="BII10" s="41"/>
      <c r="BIJ10" s="41"/>
      <c r="BIK10" s="41"/>
      <c r="BIL10" s="41"/>
      <c r="BIM10" s="41"/>
      <c r="BIN10" s="41"/>
      <c r="BIO10" s="41"/>
      <c r="BIP10" s="41"/>
      <c r="BIQ10" s="41"/>
      <c r="BIR10" s="41"/>
      <c r="BIS10" s="41"/>
      <c r="BIT10" s="41"/>
      <c r="BIU10" s="41"/>
      <c r="BIV10" s="41"/>
      <c r="BIW10" s="41"/>
      <c r="BIX10" s="41"/>
      <c r="BIY10" s="41"/>
      <c r="BIZ10" s="41"/>
      <c r="BJA10" s="41"/>
      <c r="BJB10" s="41"/>
      <c r="BJC10" s="41"/>
      <c r="BJD10" s="41"/>
      <c r="BJE10" s="41"/>
      <c r="BJF10" s="41"/>
      <c r="BJG10" s="41"/>
      <c r="BJH10" s="41"/>
      <c r="BJI10" s="41"/>
      <c r="BJJ10" s="41"/>
      <c r="BJK10" s="41"/>
      <c r="BJL10" s="41"/>
      <c r="BJM10" s="41"/>
      <c r="BJN10" s="41"/>
      <c r="BJO10" s="41"/>
      <c r="BJP10" s="41"/>
      <c r="BJQ10" s="41"/>
      <c r="BJR10" s="41"/>
      <c r="BJS10" s="41"/>
      <c r="BJT10" s="41"/>
      <c r="BJU10" s="41"/>
      <c r="BJV10" s="41"/>
      <c r="BJW10" s="41"/>
      <c r="BJX10" s="41"/>
      <c r="BJY10" s="41"/>
      <c r="BJZ10" s="41"/>
      <c r="BKA10" s="41"/>
      <c r="BKB10" s="41"/>
      <c r="BKC10" s="41"/>
      <c r="BKD10" s="41"/>
      <c r="BKE10" s="41"/>
      <c r="BKF10" s="41"/>
      <c r="BKG10" s="41"/>
      <c r="BKH10" s="41"/>
      <c r="BKI10" s="41"/>
      <c r="BKJ10" s="41"/>
      <c r="BKK10" s="41"/>
      <c r="BKL10" s="41"/>
      <c r="BKM10" s="41"/>
      <c r="BKN10" s="41"/>
      <c r="BKO10" s="41"/>
      <c r="BKP10" s="41"/>
      <c r="BKQ10" s="41"/>
      <c r="BKR10" s="41"/>
      <c r="BKS10" s="41"/>
      <c r="BKT10" s="41"/>
      <c r="BKU10" s="41"/>
      <c r="BKV10" s="41"/>
      <c r="BKW10" s="41"/>
      <c r="BKX10" s="41"/>
      <c r="BKY10" s="41"/>
      <c r="BKZ10" s="41"/>
      <c r="BLA10" s="41"/>
      <c r="BLB10" s="41"/>
      <c r="BLC10" s="41"/>
      <c r="BLD10" s="41"/>
      <c r="BLE10" s="41"/>
      <c r="BLF10" s="41"/>
      <c r="BLG10" s="41"/>
      <c r="BLH10" s="41"/>
      <c r="BLI10" s="41"/>
      <c r="BLJ10" s="41"/>
      <c r="BLK10" s="41"/>
      <c r="BLL10" s="41"/>
      <c r="BLM10" s="41"/>
      <c r="BLN10" s="41"/>
      <c r="BLO10" s="41"/>
      <c r="BLP10" s="41"/>
      <c r="BLQ10" s="41"/>
      <c r="BLR10" s="41"/>
      <c r="BLS10" s="41"/>
      <c r="BLT10" s="41"/>
      <c r="BLU10" s="41"/>
      <c r="BLV10" s="41"/>
      <c r="BLW10" s="41"/>
      <c r="BLX10" s="41"/>
      <c r="BLY10" s="41"/>
      <c r="BLZ10" s="41"/>
      <c r="BMA10" s="41"/>
      <c r="BMB10" s="41"/>
      <c r="BMC10" s="41"/>
      <c r="BMD10" s="41"/>
      <c r="BME10" s="41"/>
      <c r="BMF10" s="41"/>
      <c r="BMG10" s="41"/>
      <c r="BMH10" s="41"/>
      <c r="BMI10" s="41"/>
      <c r="BMJ10" s="41"/>
      <c r="BMK10" s="41"/>
      <c r="BML10" s="41"/>
      <c r="BMM10" s="41"/>
      <c r="BMN10" s="41"/>
      <c r="BMO10" s="41"/>
      <c r="BMP10" s="41"/>
      <c r="BMQ10" s="41"/>
      <c r="BMR10" s="41"/>
      <c r="BMS10" s="41"/>
      <c r="BMT10" s="41"/>
      <c r="BMU10" s="41"/>
      <c r="BMV10" s="41"/>
      <c r="BMW10" s="41"/>
      <c r="BMX10" s="41"/>
      <c r="BMY10" s="41"/>
      <c r="BMZ10" s="41"/>
      <c r="BNA10" s="41"/>
      <c r="BNB10" s="41"/>
      <c r="BNC10" s="41"/>
      <c r="BND10" s="41"/>
      <c r="BNE10" s="41"/>
      <c r="BNF10" s="41"/>
      <c r="BNG10" s="41"/>
      <c r="BNH10" s="41"/>
      <c r="BNI10" s="41"/>
      <c r="BNJ10" s="41"/>
      <c r="BNK10" s="41"/>
      <c r="BNL10" s="41"/>
      <c r="BNM10" s="41"/>
      <c r="BNN10" s="41"/>
      <c r="BNO10" s="41"/>
      <c r="BNP10" s="41"/>
      <c r="BNQ10" s="41"/>
      <c r="BNR10" s="41"/>
      <c r="BNS10" s="41"/>
      <c r="BNT10" s="41"/>
      <c r="BNU10" s="41"/>
      <c r="BNV10" s="41"/>
      <c r="BNW10" s="41"/>
      <c r="BNX10" s="41"/>
      <c r="BNY10" s="41"/>
      <c r="BNZ10" s="41"/>
      <c r="BOA10" s="41"/>
      <c r="BOB10" s="41"/>
      <c r="BOC10" s="41"/>
      <c r="BOD10" s="41"/>
      <c r="BOE10" s="41"/>
      <c r="BOF10" s="41"/>
      <c r="BOG10" s="41"/>
      <c r="BOH10" s="41"/>
      <c r="BOI10" s="41"/>
      <c r="BOJ10" s="41"/>
      <c r="BOK10" s="41"/>
      <c r="BOL10" s="41"/>
      <c r="BOM10" s="41"/>
      <c r="BON10" s="41"/>
      <c r="BOO10" s="41"/>
      <c r="BOP10" s="41"/>
      <c r="BOQ10" s="41"/>
      <c r="BOR10" s="41"/>
      <c r="BOS10" s="41"/>
      <c r="BOT10" s="41"/>
      <c r="BOU10" s="41"/>
      <c r="BOV10" s="41"/>
      <c r="BOW10" s="41"/>
      <c r="BOX10" s="41"/>
      <c r="BOY10" s="41"/>
      <c r="BOZ10" s="41"/>
      <c r="BPA10" s="41"/>
      <c r="BPB10" s="41"/>
      <c r="BPC10" s="41"/>
      <c r="BPD10" s="41"/>
      <c r="BPE10" s="41"/>
      <c r="BPF10" s="41"/>
      <c r="BPG10" s="41"/>
      <c r="BPH10" s="41"/>
      <c r="BPI10" s="41"/>
      <c r="BPJ10" s="41"/>
      <c r="BPK10" s="41"/>
      <c r="BPL10" s="41"/>
      <c r="BPM10" s="41"/>
      <c r="BPN10" s="41"/>
      <c r="BPO10" s="41"/>
      <c r="BPP10" s="41"/>
      <c r="BPQ10" s="41"/>
      <c r="BPR10" s="41"/>
      <c r="BPS10" s="41"/>
      <c r="BPT10" s="41"/>
      <c r="BPU10" s="41"/>
      <c r="BPV10" s="41"/>
      <c r="BPW10" s="41"/>
      <c r="BPX10" s="41"/>
      <c r="BPY10" s="41"/>
      <c r="BPZ10" s="41"/>
      <c r="BQA10" s="41"/>
      <c r="BQB10" s="41"/>
      <c r="BQC10" s="41"/>
      <c r="BQD10" s="41"/>
      <c r="BQE10" s="41"/>
      <c r="BQF10" s="41"/>
      <c r="BQG10" s="41"/>
      <c r="BQH10" s="41"/>
      <c r="BQI10" s="41"/>
      <c r="BQJ10" s="41"/>
      <c r="BQK10" s="41"/>
      <c r="BQL10" s="41"/>
      <c r="BQM10" s="41"/>
      <c r="BQN10" s="41"/>
      <c r="BQO10" s="41"/>
      <c r="BQP10" s="41"/>
      <c r="BQQ10" s="41"/>
      <c r="BQR10" s="41"/>
      <c r="BQS10" s="41"/>
      <c r="BQT10" s="41"/>
      <c r="BQU10" s="41"/>
      <c r="BQV10" s="41"/>
      <c r="BQW10" s="41"/>
      <c r="BQX10" s="41"/>
      <c r="BQY10" s="41"/>
      <c r="BQZ10" s="41"/>
      <c r="BRA10" s="41"/>
      <c r="BRB10" s="41"/>
      <c r="BRC10" s="41"/>
      <c r="BRD10" s="41"/>
      <c r="BRE10" s="41"/>
      <c r="BRF10" s="41"/>
      <c r="BRG10" s="41"/>
      <c r="BRH10" s="41"/>
      <c r="BRI10" s="41"/>
      <c r="BRJ10" s="41"/>
      <c r="BRK10" s="41"/>
      <c r="BRL10" s="41"/>
      <c r="BRM10" s="41"/>
      <c r="BRN10" s="41"/>
      <c r="BRO10" s="41"/>
      <c r="BRP10" s="41"/>
      <c r="BRQ10" s="41"/>
      <c r="BRR10" s="41"/>
      <c r="BRS10" s="41"/>
      <c r="BRT10" s="41"/>
      <c r="BRU10" s="41"/>
      <c r="BRV10" s="41"/>
      <c r="BRW10" s="41"/>
      <c r="BRX10" s="41"/>
      <c r="BRY10" s="41"/>
      <c r="BRZ10" s="41"/>
      <c r="BSA10" s="41"/>
      <c r="BSB10" s="41"/>
      <c r="BSC10" s="41"/>
      <c r="BSD10" s="41"/>
      <c r="BSE10" s="41"/>
      <c r="BSF10" s="41"/>
      <c r="BSG10" s="41"/>
      <c r="BSH10" s="41"/>
      <c r="BSI10" s="41"/>
      <c r="BSJ10" s="41"/>
      <c r="BSK10" s="41"/>
      <c r="BSL10" s="41"/>
      <c r="BSM10" s="41"/>
      <c r="BSN10" s="41"/>
      <c r="BSO10" s="41"/>
      <c r="BSP10" s="41"/>
      <c r="BSQ10" s="41"/>
      <c r="BSR10" s="41"/>
      <c r="BSS10" s="41"/>
      <c r="BST10" s="41"/>
      <c r="BSU10" s="41"/>
      <c r="BSV10" s="41"/>
      <c r="BSW10" s="41"/>
      <c r="BSX10" s="41"/>
      <c r="BSY10" s="41"/>
      <c r="BSZ10" s="41"/>
      <c r="BTA10" s="41"/>
      <c r="BTB10" s="41"/>
      <c r="BTC10" s="41"/>
      <c r="BTD10" s="41"/>
      <c r="BTE10" s="41"/>
      <c r="BTF10" s="41"/>
      <c r="BTG10" s="41"/>
      <c r="BTH10" s="41"/>
      <c r="BTI10" s="41"/>
      <c r="BTJ10" s="41"/>
      <c r="BTK10" s="41"/>
      <c r="BTL10" s="41"/>
      <c r="BTM10" s="41"/>
      <c r="BTN10" s="41"/>
      <c r="BTO10" s="41"/>
      <c r="BTP10" s="41"/>
      <c r="BTQ10" s="41"/>
      <c r="BTR10" s="41"/>
      <c r="BTS10" s="41"/>
      <c r="BTT10" s="41"/>
      <c r="BTU10" s="41"/>
      <c r="BTV10" s="41"/>
      <c r="BTW10" s="41"/>
      <c r="BTX10" s="41"/>
      <c r="BTY10" s="41"/>
      <c r="BTZ10" s="41"/>
      <c r="BUA10" s="41"/>
      <c r="BUB10" s="41"/>
      <c r="BUC10" s="41"/>
      <c r="BUD10" s="41"/>
      <c r="BUE10" s="41"/>
      <c r="BUF10" s="41"/>
      <c r="BUG10" s="41"/>
      <c r="BUH10" s="41"/>
      <c r="BUI10" s="41"/>
      <c r="BUJ10" s="41"/>
      <c r="BUK10" s="41"/>
      <c r="BUL10" s="41"/>
      <c r="BUM10" s="41"/>
      <c r="BUN10" s="41"/>
      <c r="BUO10" s="41"/>
      <c r="BUP10" s="41"/>
      <c r="BUQ10" s="41"/>
      <c r="BUR10" s="41"/>
      <c r="BUS10" s="41"/>
      <c r="BUT10" s="41"/>
      <c r="BUU10" s="41"/>
      <c r="BUV10" s="41"/>
      <c r="BUW10" s="41"/>
      <c r="BUX10" s="41"/>
      <c r="BUY10" s="41"/>
      <c r="BUZ10" s="41"/>
      <c r="BVA10" s="41"/>
      <c r="BVB10" s="41"/>
      <c r="BVC10" s="41"/>
      <c r="BVD10" s="41"/>
      <c r="BVE10" s="41"/>
      <c r="BVF10" s="41"/>
      <c r="BVG10" s="41"/>
      <c r="BVH10" s="41"/>
      <c r="BVI10" s="41"/>
      <c r="BVJ10" s="41"/>
      <c r="BVK10" s="41"/>
      <c r="BVL10" s="41"/>
      <c r="BVM10" s="41"/>
      <c r="BVN10" s="41"/>
      <c r="BVO10" s="41"/>
      <c r="BVP10" s="41"/>
      <c r="BVQ10" s="41"/>
      <c r="BVR10" s="41"/>
      <c r="BVS10" s="41"/>
      <c r="BVT10" s="41"/>
      <c r="BVU10" s="41"/>
      <c r="BVV10" s="41"/>
      <c r="BVW10" s="41"/>
      <c r="BVX10" s="41"/>
      <c r="BVY10" s="41"/>
      <c r="BVZ10" s="41"/>
      <c r="BWA10" s="41"/>
      <c r="BWB10" s="41"/>
      <c r="BWC10" s="41"/>
      <c r="BWD10" s="41"/>
      <c r="BWE10" s="41"/>
      <c r="BWF10" s="41"/>
      <c r="BWG10" s="41"/>
      <c r="BWH10" s="41"/>
      <c r="BWI10" s="41"/>
      <c r="BWJ10" s="41"/>
      <c r="BWK10" s="41"/>
      <c r="BWL10" s="41"/>
      <c r="BWM10" s="41"/>
      <c r="BWN10" s="41"/>
      <c r="BWO10" s="41"/>
      <c r="BWP10" s="41"/>
      <c r="BWQ10" s="41"/>
      <c r="BWR10" s="41"/>
      <c r="BWS10" s="41"/>
      <c r="BWT10" s="41"/>
      <c r="BWU10" s="41"/>
      <c r="BWV10" s="41"/>
      <c r="BWW10" s="41"/>
      <c r="BWX10" s="41"/>
      <c r="BWY10" s="41"/>
      <c r="BWZ10" s="41"/>
      <c r="BXA10" s="41"/>
      <c r="BXB10" s="41"/>
      <c r="BXC10" s="41"/>
      <c r="BXD10" s="41"/>
      <c r="BXE10" s="41"/>
      <c r="BXF10" s="41"/>
      <c r="BXG10" s="41"/>
      <c r="BXH10" s="41"/>
      <c r="BXI10" s="41"/>
      <c r="BXJ10" s="41"/>
      <c r="BXK10" s="41"/>
      <c r="BXL10" s="41"/>
      <c r="BXM10" s="41"/>
      <c r="BXN10" s="41"/>
      <c r="BXO10" s="41"/>
      <c r="BXP10" s="41"/>
      <c r="BXQ10" s="41"/>
      <c r="BXR10" s="41"/>
      <c r="BXS10" s="41"/>
      <c r="BXT10" s="41"/>
      <c r="BXU10" s="41"/>
      <c r="BXV10" s="41"/>
      <c r="BXW10" s="41"/>
      <c r="BXX10" s="41"/>
      <c r="BXY10" s="41"/>
      <c r="BXZ10" s="41"/>
      <c r="BYA10" s="41"/>
      <c r="BYB10" s="41"/>
      <c r="BYC10" s="41"/>
      <c r="BYD10" s="41"/>
      <c r="BYE10" s="41"/>
      <c r="BYF10" s="41"/>
      <c r="BYG10" s="41"/>
      <c r="BYH10" s="41"/>
      <c r="BYI10" s="41"/>
      <c r="BYJ10" s="41"/>
      <c r="BYK10" s="41"/>
      <c r="BYL10" s="41"/>
      <c r="BYM10" s="41"/>
      <c r="BYN10" s="41"/>
      <c r="BYO10" s="41"/>
      <c r="BYP10" s="41"/>
      <c r="BYQ10" s="41"/>
      <c r="BYR10" s="41"/>
      <c r="BYS10" s="41"/>
      <c r="BYT10" s="41"/>
      <c r="BYU10" s="41"/>
      <c r="BYV10" s="41"/>
      <c r="BYW10" s="41"/>
      <c r="BYX10" s="41"/>
      <c r="BYY10" s="41"/>
      <c r="BYZ10" s="41"/>
      <c r="BZA10" s="41"/>
      <c r="BZB10" s="41"/>
      <c r="BZC10" s="41"/>
      <c r="BZD10" s="41"/>
      <c r="BZE10" s="41"/>
      <c r="BZF10" s="41"/>
      <c r="BZG10" s="41"/>
      <c r="BZH10" s="41"/>
      <c r="BZI10" s="41"/>
      <c r="BZJ10" s="41"/>
      <c r="BZK10" s="41"/>
      <c r="BZL10" s="41"/>
      <c r="BZM10" s="41"/>
      <c r="BZN10" s="41"/>
      <c r="BZO10" s="41"/>
      <c r="BZP10" s="41"/>
      <c r="BZQ10" s="41"/>
      <c r="BZR10" s="41"/>
      <c r="BZS10" s="41"/>
      <c r="BZT10" s="41"/>
      <c r="BZU10" s="41"/>
      <c r="BZV10" s="41"/>
      <c r="BZW10" s="41"/>
      <c r="BZX10" s="41"/>
      <c r="BZY10" s="41"/>
      <c r="BZZ10" s="41"/>
      <c r="CAA10" s="41"/>
      <c r="CAB10" s="41"/>
      <c r="CAC10" s="41"/>
      <c r="CAD10" s="41"/>
      <c r="CAE10" s="41"/>
      <c r="CAF10" s="41"/>
      <c r="CAG10" s="41"/>
      <c r="CAH10" s="41"/>
      <c r="CAI10" s="41"/>
      <c r="CAJ10" s="41"/>
      <c r="CAK10" s="41"/>
      <c r="CAL10" s="41"/>
      <c r="CAM10" s="41"/>
      <c r="CAN10" s="41"/>
      <c r="CAO10" s="41"/>
      <c r="CAP10" s="41"/>
      <c r="CAQ10" s="41"/>
      <c r="CAR10" s="41"/>
      <c r="CAS10" s="41"/>
      <c r="CAT10" s="41"/>
      <c r="CAU10" s="41"/>
      <c r="CAV10" s="41"/>
      <c r="CAW10" s="41"/>
      <c r="CAX10" s="41"/>
      <c r="CAY10" s="41"/>
      <c r="CAZ10" s="41"/>
      <c r="CBA10" s="41"/>
      <c r="CBB10" s="41"/>
      <c r="CBC10" s="41"/>
      <c r="CBD10" s="41"/>
      <c r="CBE10" s="41"/>
      <c r="CBF10" s="41"/>
      <c r="CBG10" s="41"/>
      <c r="CBH10" s="41"/>
      <c r="CBI10" s="41"/>
      <c r="CBJ10" s="41"/>
      <c r="CBK10" s="41"/>
      <c r="CBL10" s="41"/>
      <c r="CBM10" s="41"/>
      <c r="CBN10" s="41"/>
      <c r="CBO10" s="41"/>
      <c r="CBP10" s="41"/>
      <c r="CBQ10" s="41"/>
      <c r="CBR10" s="41"/>
      <c r="CBS10" s="41"/>
      <c r="CBT10" s="41"/>
      <c r="CBU10" s="41"/>
      <c r="CBV10" s="41"/>
      <c r="CBW10" s="41"/>
      <c r="CBX10" s="41"/>
      <c r="CBY10" s="41"/>
      <c r="CBZ10" s="41"/>
      <c r="CCA10" s="41"/>
      <c r="CCB10" s="41"/>
      <c r="CCC10" s="41"/>
      <c r="CCD10" s="41"/>
      <c r="CCE10" s="41"/>
      <c r="CCF10" s="41"/>
      <c r="CCG10" s="41"/>
      <c r="CCH10" s="41"/>
      <c r="CCI10" s="41"/>
      <c r="CCJ10" s="41"/>
      <c r="CCK10" s="41"/>
      <c r="CCL10" s="41"/>
      <c r="CCM10" s="41"/>
      <c r="CCN10" s="41"/>
      <c r="CCO10" s="41"/>
      <c r="CCP10" s="41"/>
      <c r="CCQ10" s="41"/>
      <c r="CCR10" s="41"/>
      <c r="CCS10" s="41"/>
      <c r="CCT10" s="41"/>
      <c r="CCU10" s="41"/>
      <c r="CCV10" s="41"/>
      <c r="CCW10" s="41"/>
      <c r="CCX10" s="41"/>
      <c r="CCY10" s="41"/>
      <c r="CCZ10" s="41"/>
      <c r="CDA10" s="41"/>
      <c r="CDB10" s="41"/>
      <c r="CDC10" s="41"/>
      <c r="CDD10" s="41"/>
      <c r="CDE10" s="41"/>
      <c r="CDF10" s="41"/>
      <c r="CDG10" s="41"/>
      <c r="CDH10" s="41"/>
      <c r="CDI10" s="41"/>
      <c r="CDJ10" s="41"/>
      <c r="CDK10" s="41"/>
      <c r="CDL10" s="41"/>
      <c r="CDM10" s="41"/>
      <c r="CDN10" s="41"/>
      <c r="CDO10" s="41"/>
      <c r="CDP10" s="41"/>
      <c r="CDQ10" s="41"/>
      <c r="CDR10" s="41"/>
      <c r="CDS10" s="41"/>
      <c r="CDT10" s="41"/>
      <c r="CDU10" s="41"/>
      <c r="CDV10" s="41"/>
      <c r="CDW10" s="41"/>
      <c r="CDX10" s="41"/>
      <c r="CDY10" s="41"/>
      <c r="CDZ10" s="41"/>
      <c r="CEA10" s="41"/>
      <c r="CEB10" s="41"/>
      <c r="CEC10" s="41"/>
      <c r="CED10" s="41"/>
      <c r="CEE10" s="41"/>
      <c r="CEF10" s="41"/>
      <c r="CEG10" s="41"/>
      <c r="CEH10" s="41"/>
      <c r="CEI10" s="41"/>
      <c r="CEJ10" s="41"/>
      <c r="CEK10" s="41"/>
      <c r="CEL10" s="41"/>
      <c r="CEM10" s="41"/>
      <c r="CEN10" s="41"/>
      <c r="CEO10" s="41"/>
      <c r="CEP10" s="41"/>
      <c r="CEQ10" s="41"/>
      <c r="CER10" s="41"/>
      <c r="CES10" s="41"/>
      <c r="CET10" s="41"/>
      <c r="CEU10" s="41"/>
      <c r="CEV10" s="41"/>
      <c r="CEW10" s="41"/>
      <c r="CEX10" s="41"/>
      <c r="CEY10" s="41"/>
      <c r="CEZ10" s="41"/>
      <c r="CFA10" s="41"/>
      <c r="CFB10" s="41"/>
      <c r="CFC10" s="41"/>
      <c r="CFD10" s="41"/>
      <c r="CFE10" s="41"/>
      <c r="CFF10" s="41"/>
      <c r="CFG10" s="41"/>
      <c r="CFH10" s="41"/>
      <c r="CFI10" s="41"/>
      <c r="CFJ10" s="41"/>
      <c r="CFK10" s="41"/>
      <c r="CFL10" s="41"/>
      <c r="CFM10" s="41"/>
      <c r="CFN10" s="41"/>
      <c r="CFO10" s="41"/>
      <c r="CFP10" s="41"/>
      <c r="CFQ10" s="41"/>
      <c r="CFR10" s="41"/>
      <c r="CFS10" s="41"/>
      <c r="CFT10" s="41"/>
      <c r="CFU10" s="41"/>
      <c r="CFV10" s="41"/>
      <c r="CFW10" s="41"/>
      <c r="CFX10" s="41"/>
      <c r="CFY10" s="41"/>
      <c r="CFZ10" s="41"/>
      <c r="CGA10" s="41"/>
      <c r="CGB10" s="41"/>
      <c r="CGC10" s="41"/>
      <c r="CGD10" s="41"/>
      <c r="CGE10" s="41"/>
      <c r="CGF10" s="41"/>
      <c r="CGG10" s="41"/>
      <c r="CGH10" s="41"/>
      <c r="CGI10" s="41"/>
      <c r="CGJ10" s="41"/>
      <c r="CGK10" s="41"/>
      <c r="CGL10" s="41"/>
      <c r="CGM10" s="41"/>
      <c r="CGN10" s="41"/>
      <c r="CGO10" s="41"/>
      <c r="CGP10" s="41"/>
      <c r="CGQ10" s="41"/>
      <c r="CGR10" s="41"/>
      <c r="CGS10" s="41"/>
      <c r="CGT10" s="41"/>
      <c r="CGU10" s="41"/>
      <c r="CGV10" s="41"/>
      <c r="CGW10" s="41"/>
      <c r="CGX10" s="41"/>
      <c r="CGY10" s="41"/>
      <c r="CGZ10" s="41"/>
      <c r="CHA10" s="41"/>
      <c r="CHB10" s="41"/>
      <c r="CHC10" s="41"/>
      <c r="CHD10" s="41"/>
      <c r="CHE10" s="41"/>
      <c r="CHF10" s="41"/>
      <c r="CHG10" s="41"/>
      <c r="CHH10" s="41"/>
      <c r="CHI10" s="41"/>
      <c r="CHJ10" s="41"/>
      <c r="CHK10" s="41"/>
      <c r="CHL10" s="41"/>
      <c r="CHM10" s="41"/>
      <c r="CHN10" s="41"/>
      <c r="CHO10" s="41"/>
      <c r="CHP10" s="41"/>
      <c r="CHQ10" s="41"/>
      <c r="CHR10" s="41"/>
      <c r="CHS10" s="41"/>
      <c r="CHT10" s="41"/>
      <c r="CHU10" s="41"/>
      <c r="CHV10" s="41"/>
      <c r="CHW10" s="41"/>
      <c r="CHX10" s="41"/>
      <c r="CHY10" s="41"/>
      <c r="CHZ10" s="41"/>
      <c r="CIA10" s="41"/>
      <c r="CIB10" s="41"/>
      <c r="CIC10" s="41"/>
      <c r="CID10" s="41"/>
      <c r="CIE10" s="41"/>
      <c r="CIF10" s="41"/>
      <c r="CIG10" s="41"/>
      <c r="CIH10" s="41"/>
      <c r="CII10" s="41"/>
      <c r="CIJ10" s="41"/>
      <c r="CIK10" s="41"/>
      <c r="CIL10" s="41"/>
      <c r="CIM10" s="41"/>
      <c r="CIN10" s="41"/>
      <c r="CIO10" s="41"/>
      <c r="CIP10" s="41"/>
      <c r="CIQ10" s="41"/>
      <c r="CIR10" s="41"/>
      <c r="CIS10" s="41"/>
      <c r="CIT10" s="41"/>
      <c r="CIU10" s="41"/>
      <c r="CIV10" s="41"/>
      <c r="CIW10" s="41"/>
      <c r="CIX10" s="41"/>
      <c r="CIY10" s="41"/>
      <c r="CIZ10" s="41"/>
      <c r="CJA10" s="41"/>
      <c r="CJB10" s="41"/>
      <c r="CJC10" s="41"/>
      <c r="CJD10" s="41"/>
      <c r="CJE10" s="41"/>
      <c r="CJF10" s="41"/>
      <c r="CJG10" s="41"/>
      <c r="CJH10" s="41"/>
      <c r="CJI10" s="41"/>
      <c r="CJJ10" s="41"/>
      <c r="CJK10" s="41"/>
      <c r="CJL10" s="41"/>
      <c r="CJM10" s="41"/>
      <c r="CJN10" s="41"/>
      <c r="CJO10" s="41"/>
      <c r="CJP10" s="41"/>
      <c r="CJQ10" s="41"/>
      <c r="CJR10" s="41"/>
      <c r="CJS10" s="41"/>
      <c r="CJT10" s="41"/>
      <c r="CJU10" s="41"/>
      <c r="CJV10" s="41"/>
      <c r="CJW10" s="41"/>
      <c r="CJX10" s="41"/>
      <c r="CJY10" s="41"/>
      <c r="CJZ10" s="41"/>
      <c r="CKA10" s="41"/>
      <c r="CKB10" s="41"/>
      <c r="CKC10" s="41"/>
      <c r="CKD10" s="41"/>
      <c r="CKE10" s="41"/>
      <c r="CKF10" s="41"/>
      <c r="CKG10" s="41"/>
      <c r="CKH10" s="41"/>
      <c r="CKI10" s="41"/>
      <c r="CKJ10" s="41"/>
      <c r="CKK10" s="41"/>
      <c r="CKL10" s="41"/>
      <c r="CKM10" s="41"/>
      <c r="CKN10" s="41"/>
      <c r="CKO10" s="41"/>
      <c r="CKP10" s="41"/>
      <c r="CKQ10" s="41"/>
      <c r="CKR10" s="41"/>
      <c r="CKS10" s="41"/>
      <c r="CKT10" s="41"/>
      <c r="CKU10" s="41"/>
      <c r="CKV10" s="41"/>
      <c r="CKW10" s="41"/>
      <c r="CKX10" s="41"/>
      <c r="CKY10" s="41"/>
      <c r="CKZ10" s="41"/>
      <c r="CLA10" s="41"/>
      <c r="CLB10" s="41"/>
      <c r="CLC10" s="41"/>
      <c r="CLD10" s="41"/>
      <c r="CLE10" s="41"/>
      <c r="CLF10" s="41"/>
      <c r="CLG10" s="41"/>
      <c r="CLH10" s="41"/>
      <c r="CLI10" s="41"/>
      <c r="CLJ10" s="41"/>
      <c r="CLK10" s="41"/>
      <c r="CLL10" s="41"/>
      <c r="CLM10" s="41"/>
      <c r="CLN10" s="41"/>
      <c r="CLO10" s="41"/>
      <c r="CLP10" s="41"/>
      <c r="CLQ10" s="41"/>
      <c r="CLR10" s="41"/>
      <c r="CLS10" s="41"/>
      <c r="CLT10" s="41"/>
      <c r="CLU10" s="41"/>
      <c r="CLV10" s="41"/>
      <c r="CLW10" s="41"/>
      <c r="CLX10" s="41"/>
      <c r="CLY10" s="41"/>
      <c r="CLZ10" s="41"/>
      <c r="CMA10" s="41"/>
      <c r="CMB10" s="41"/>
      <c r="CMC10" s="41"/>
      <c r="CMD10" s="41"/>
      <c r="CME10" s="41"/>
      <c r="CMF10" s="41"/>
      <c r="CMG10" s="41"/>
      <c r="CMH10" s="41"/>
      <c r="CMI10" s="41"/>
      <c r="CMJ10" s="41"/>
      <c r="CMK10" s="41"/>
      <c r="CML10" s="41"/>
      <c r="CMM10" s="41"/>
      <c r="CMN10" s="41"/>
      <c r="CMO10" s="41"/>
      <c r="CMP10" s="41"/>
      <c r="CMQ10" s="41"/>
      <c r="CMR10" s="41"/>
      <c r="CMS10" s="41"/>
      <c r="CMT10" s="41"/>
      <c r="CMU10" s="41"/>
      <c r="CMV10" s="41"/>
      <c r="CMW10" s="41"/>
      <c r="CMX10" s="41"/>
      <c r="CMY10" s="41"/>
      <c r="CMZ10" s="41"/>
      <c r="CNA10" s="41"/>
      <c r="CNB10" s="41"/>
      <c r="CNC10" s="41"/>
      <c r="CND10" s="41"/>
      <c r="CNE10" s="41"/>
      <c r="CNF10" s="41"/>
      <c r="CNG10" s="41"/>
      <c r="CNH10" s="41"/>
      <c r="CNI10" s="41"/>
      <c r="CNJ10" s="41"/>
      <c r="CNK10" s="41"/>
      <c r="CNL10" s="41"/>
      <c r="CNM10" s="41"/>
      <c r="CNN10" s="41"/>
      <c r="CNO10" s="41"/>
      <c r="CNP10" s="41"/>
      <c r="CNQ10" s="41"/>
      <c r="CNR10" s="41"/>
      <c r="CNS10" s="41"/>
      <c r="CNT10" s="41"/>
      <c r="CNU10" s="41"/>
      <c r="CNV10" s="41"/>
      <c r="CNW10" s="41"/>
      <c r="CNX10" s="41"/>
      <c r="CNY10" s="41"/>
      <c r="CNZ10" s="41"/>
      <c r="COA10" s="41"/>
      <c r="COB10" s="41"/>
      <c r="COC10" s="41"/>
      <c r="COD10" s="41"/>
      <c r="COE10" s="41"/>
      <c r="COF10" s="41"/>
      <c r="COG10" s="41"/>
      <c r="COH10" s="41"/>
      <c r="COI10" s="41"/>
      <c r="COJ10" s="41"/>
      <c r="COK10" s="41"/>
      <c r="COL10" s="41"/>
      <c r="COM10" s="41"/>
      <c r="CON10" s="41"/>
      <c r="COO10" s="41"/>
      <c r="COP10" s="41"/>
      <c r="COQ10" s="41"/>
      <c r="COR10" s="41"/>
      <c r="COS10" s="41"/>
      <c r="COT10" s="41"/>
      <c r="COU10" s="41"/>
      <c r="COV10" s="41"/>
      <c r="COW10" s="41"/>
      <c r="COX10" s="41"/>
      <c r="COY10" s="41"/>
      <c r="COZ10" s="41"/>
      <c r="CPA10" s="41"/>
      <c r="CPB10" s="41"/>
      <c r="CPC10" s="41"/>
      <c r="CPD10" s="41"/>
      <c r="CPE10" s="41"/>
      <c r="CPF10" s="41"/>
      <c r="CPG10" s="41"/>
      <c r="CPH10" s="41"/>
      <c r="CPI10" s="41"/>
      <c r="CPJ10" s="41"/>
      <c r="CPK10" s="41"/>
      <c r="CPL10" s="41"/>
      <c r="CPM10" s="41"/>
      <c r="CPN10" s="41"/>
      <c r="CPO10" s="41"/>
      <c r="CPP10" s="41"/>
      <c r="CPQ10" s="41"/>
      <c r="CPR10" s="41"/>
      <c r="CPS10" s="41"/>
      <c r="CPT10" s="41"/>
      <c r="CPU10" s="41"/>
      <c r="CPV10" s="41"/>
      <c r="CPW10" s="41"/>
      <c r="CPX10" s="41"/>
      <c r="CPY10" s="41"/>
      <c r="CPZ10" s="41"/>
      <c r="CQA10" s="41"/>
      <c r="CQB10" s="41"/>
      <c r="CQC10" s="41"/>
      <c r="CQD10" s="41"/>
      <c r="CQE10" s="41"/>
      <c r="CQF10" s="41"/>
      <c r="CQG10" s="41"/>
      <c r="CQH10" s="41"/>
      <c r="CQI10" s="41"/>
      <c r="CQJ10" s="41"/>
      <c r="CQK10" s="41"/>
      <c r="CQL10" s="41"/>
      <c r="CQM10" s="41"/>
      <c r="CQN10" s="41"/>
      <c r="CQO10" s="41"/>
      <c r="CQP10" s="41"/>
      <c r="CQQ10" s="41"/>
      <c r="CQR10" s="41"/>
      <c r="CQS10" s="41"/>
      <c r="CQT10" s="41"/>
      <c r="CQU10" s="41"/>
      <c r="CQV10" s="41"/>
      <c r="CQW10" s="41"/>
      <c r="CQX10" s="41"/>
      <c r="CQY10" s="41"/>
      <c r="CQZ10" s="41"/>
      <c r="CRA10" s="41"/>
      <c r="CRB10" s="41"/>
      <c r="CRC10" s="41"/>
      <c r="CRD10" s="41"/>
      <c r="CRE10" s="41"/>
      <c r="CRF10" s="41"/>
      <c r="CRG10" s="41"/>
      <c r="CRH10" s="41"/>
      <c r="CRI10" s="41"/>
      <c r="CRJ10" s="41"/>
      <c r="CRK10" s="41"/>
      <c r="CRL10" s="41"/>
      <c r="CRM10" s="41"/>
      <c r="CRN10" s="41"/>
      <c r="CRO10" s="41"/>
      <c r="CRP10" s="41"/>
      <c r="CRQ10" s="41"/>
      <c r="CRR10" s="41"/>
      <c r="CRS10" s="41"/>
      <c r="CRT10" s="41"/>
      <c r="CRU10" s="41"/>
      <c r="CRV10" s="41"/>
      <c r="CRW10" s="41"/>
      <c r="CRX10" s="41"/>
      <c r="CRY10" s="41"/>
      <c r="CRZ10" s="41"/>
      <c r="CSA10" s="41"/>
      <c r="CSB10" s="41"/>
      <c r="CSC10" s="41"/>
      <c r="CSD10" s="41"/>
      <c r="CSE10" s="41"/>
      <c r="CSF10" s="41"/>
      <c r="CSG10" s="41"/>
      <c r="CSH10" s="41"/>
      <c r="CSI10" s="41"/>
      <c r="CSJ10" s="41"/>
      <c r="CSK10" s="41"/>
      <c r="CSL10" s="41"/>
      <c r="CSM10" s="41"/>
      <c r="CSN10" s="41"/>
      <c r="CSO10" s="41"/>
      <c r="CSP10" s="41"/>
      <c r="CSQ10" s="41"/>
      <c r="CSR10" s="41"/>
      <c r="CSS10" s="41"/>
      <c r="CST10" s="41"/>
      <c r="CSU10" s="41"/>
      <c r="CSV10" s="41"/>
      <c r="CSW10" s="41"/>
      <c r="CSX10" s="41"/>
      <c r="CSY10" s="41"/>
      <c r="CSZ10" s="41"/>
      <c r="CTA10" s="41"/>
      <c r="CTB10" s="41"/>
      <c r="CTC10" s="41"/>
      <c r="CTD10" s="41"/>
      <c r="CTE10" s="41"/>
      <c r="CTF10" s="41"/>
      <c r="CTG10" s="41"/>
      <c r="CTH10" s="41"/>
      <c r="CTI10" s="41"/>
      <c r="CTJ10" s="41"/>
      <c r="CTK10" s="41"/>
      <c r="CTL10" s="41"/>
      <c r="CTM10" s="41"/>
      <c r="CTN10" s="41"/>
      <c r="CTO10" s="41"/>
      <c r="CTP10" s="41"/>
      <c r="CTQ10" s="41"/>
      <c r="CTR10" s="41"/>
      <c r="CTS10" s="41"/>
      <c r="CTT10" s="41"/>
      <c r="CTU10" s="41"/>
      <c r="CTV10" s="41"/>
      <c r="CTW10" s="41"/>
      <c r="CTX10" s="41"/>
      <c r="CTY10" s="41"/>
      <c r="CTZ10" s="41"/>
      <c r="CUA10" s="41"/>
      <c r="CUB10" s="41"/>
      <c r="CUC10" s="41"/>
      <c r="CUD10" s="41"/>
      <c r="CUE10" s="41"/>
      <c r="CUF10" s="41"/>
      <c r="CUG10" s="41"/>
      <c r="CUH10" s="41"/>
      <c r="CUI10" s="41"/>
      <c r="CUJ10" s="41"/>
      <c r="CUK10" s="41"/>
      <c r="CUL10" s="41"/>
      <c r="CUM10" s="41"/>
      <c r="CUN10" s="41"/>
      <c r="CUO10" s="41"/>
      <c r="CUP10" s="41"/>
      <c r="CUQ10" s="41"/>
      <c r="CUR10" s="41"/>
      <c r="CUS10" s="41"/>
      <c r="CUT10" s="41"/>
      <c r="CUU10" s="41"/>
      <c r="CUV10" s="41"/>
      <c r="CUW10" s="41"/>
      <c r="CUX10" s="41"/>
      <c r="CUY10" s="41"/>
      <c r="CUZ10" s="41"/>
      <c r="CVA10" s="41"/>
      <c r="CVB10" s="41"/>
      <c r="CVC10" s="41"/>
      <c r="CVD10" s="41"/>
      <c r="CVE10" s="41"/>
      <c r="CVF10" s="41"/>
      <c r="CVG10" s="41"/>
      <c r="CVH10" s="41"/>
      <c r="CVI10" s="41"/>
      <c r="CVJ10" s="41"/>
      <c r="CVK10" s="41"/>
      <c r="CVL10" s="41"/>
      <c r="CVM10" s="41"/>
      <c r="CVN10" s="41"/>
      <c r="CVO10" s="41"/>
      <c r="CVP10" s="41"/>
      <c r="CVQ10" s="41"/>
      <c r="CVR10" s="41"/>
      <c r="CVS10" s="41"/>
      <c r="CVT10" s="41"/>
      <c r="CVU10" s="41"/>
      <c r="CVV10" s="41"/>
      <c r="CVW10" s="41"/>
      <c r="CVX10" s="41"/>
      <c r="CVY10" s="41"/>
      <c r="CVZ10" s="41"/>
      <c r="CWA10" s="41"/>
      <c r="CWB10" s="41"/>
      <c r="CWC10" s="41"/>
      <c r="CWD10" s="41"/>
      <c r="CWE10" s="41"/>
      <c r="CWF10" s="41"/>
      <c r="CWG10" s="41"/>
      <c r="CWH10" s="41"/>
      <c r="CWI10" s="41"/>
      <c r="CWJ10" s="41"/>
      <c r="CWK10" s="41"/>
      <c r="CWL10" s="41"/>
      <c r="CWM10" s="41"/>
      <c r="CWN10" s="41"/>
      <c r="CWO10" s="41"/>
      <c r="CWP10" s="41"/>
      <c r="CWQ10" s="41"/>
      <c r="CWR10" s="41"/>
      <c r="CWS10" s="41"/>
      <c r="CWT10" s="41"/>
      <c r="CWU10" s="41"/>
      <c r="CWV10" s="41"/>
      <c r="CWW10" s="41"/>
      <c r="CWX10" s="41"/>
      <c r="CWY10" s="41"/>
      <c r="CWZ10" s="41"/>
      <c r="CXA10" s="41"/>
      <c r="CXB10" s="41"/>
      <c r="CXC10" s="41"/>
      <c r="CXD10" s="41"/>
      <c r="CXE10" s="41"/>
      <c r="CXF10" s="41"/>
      <c r="CXG10" s="41"/>
      <c r="CXH10" s="41"/>
      <c r="CXI10" s="41"/>
      <c r="CXJ10" s="41"/>
      <c r="CXK10" s="41"/>
      <c r="CXL10" s="41"/>
      <c r="CXM10" s="41"/>
      <c r="CXN10" s="41"/>
      <c r="CXO10" s="41"/>
      <c r="CXP10" s="41"/>
      <c r="CXQ10" s="41"/>
      <c r="CXR10" s="41"/>
      <c r="CXS10" s="41"/>
      <c r="CXT10" s="41"/>
      <c r="CXU10" s="41"/>
      <c r="CXV10" s="41"/>
      <c r="CXW10" s="41"/>
      <c r="CXX10" s="41"/>
      <c r="CXY10" s="41"/>
      <c r="CXZ10" s="41"/>
      <c r="CYA10" s="41"/>
      <c r="CYB10" s="41"/>
      <c r="CYC10" s="41"/>
      <c r="CYD10" s="41"/>
      <c r="CYE10" s="41"/>
      <c r="CYF10" s="41"/>
      <c r="CYG10" s="41"/>
      <c r="CYH10" s="41"/>
      <c r="CYI10" s="41"/>
      <c r="CYJ10" s="41"/>
      <c r="CYK10" s="41"/>
      <c r="CYL10" s="41"/>
      <c r="CYM10" s="41"/>
      <c r="CYN10" s="41"/>
      <c r="CYO10" s="41"/>
      <c r="CYP10" s="41"/>
      <c r="CYQ10" s="41"/>
      <c r="CYR10" s="41"/>
      <c r="CYS10" s="41"/>
      <c r="CYT10" s="41"/>
      <c r="CYU10" s="41"/>
      <c r="CYV10" s="41"/>
      <c r="CYW10" s="41"/>
      <c r="CYX10" s="41"/>
      <c r="CYY10" s="41"/>
      <c r="CYZ10" s="41"/>
      <c r="CZA10" s="41"/>
      <c r="CZB10" s="41"/>
      <c r="CZC10" s="41"/>
      <c r="CZD10" s="41"/>
      <c r="CZE10" s="41"/>
      <c r="CZF10" s="41"/>
      <c r="CZG10" s="41"/>
      <c r="CZH10" s="41"/>
      <c r="CZI10" s="41"/>
      <c r="CZJ10" s="41"/>
      <c r="CZK10" s="41"/>
      <c r="CZL10" s="41"/>
      <c r="CZM10" s="41"/>
      <c r="CZN10" s="41"/>
      <c r="CZO10" s="41"/>
      <c r="CZP10" s="41"/>
      <c r="CZQ10" s="41"/>
      <c r="CZR10" s="41"/>
      <c r="CZS10" s="41"/>
      <c r="CZT10" s="41"/>
      <c r="CZU10" s="41"/>
      <c r="CZV10" s="41"/>
      <c r="CZW10" s="41"/>
      <c r="CZX10" s="41"/>
      <c r="CZY10" s="41"/>
      <c r="CZZ10" s="41"/>
      <c r="DAA10" s="41"/>
      <c r="DAB10" s="41"/>
      <c r="DAC10" s="41"/>
      <c r="DAD10" s="41"/>
      <c r="DAE10" s="41"/>
      <c r="DAF10" s="41"/>
      <c r="DAG10" s="41"/>
      <c r="DAH10" s="41"/>
      <c r="DAI10" s="41"/>
      <c r="DAJ10" s="41"/>
      <c r="DAK10" s="41"/>
      <c r="DAL10" s="41"/>
      <c r="DAM10" s="41"/>
      <c r="DAN10" s="41"/>
      <c r="DAO10" s="41"/>
      <c r="DAP10" s="41"/>
      <c r="DAQ10" s="41"/>
      <c r="DAR10" s="41"/>
      <c r="DAS10" s="41"/>
      <c r="DAT10" s="41"/>
      <c r="DAU10" s="41"/>
      <c r="DAV10" s="41"/>
      <c r="DAW10" s="41"/>
      <c r="DAX10" s="41"/>
      <c r="DAY10" s="41"/>
      <c r="DAZ10" s="41"/>
      <c r="DBA10" s="41"/>
      <c r="DBB10" s="41"/>
      <c r="DBC10" s="41"/>
      <c r="DBD10" s="41"/>
      <c r="DBE10" s="41"/>
      <c r="DBF10" s="41"/>
      <c r="DBG10" s="41"/>
      <c r="DBH10" s="41"/>
      <c r="DBI10" s="41"/>
      <c r="DBJ10" s="41"/>
      <c r="DBK10" s="41"/>
      <c r="DBL10" s="41"/>
      <c r="DBM10" s="41"/>
      <c r="DBN10" s="41"/>
      <c r="DBO10" s="41"/>
      <c r="DBP10" s="41"/>
      <c r="DBQ10" s="41"/>
      <c r="DBR10" s="41"/>
      <c r="DBS10" s="41"/>
      <c r="DBT10" s="41"/>
      <c r="DBU10" s="41"/>
      <c r="DBV10" s="41"/>
      <c r="DBW10" s="41"/>
      <c r="DBX10" s="41"/>
      <c r="DBY10" s="41"/>
      <c r="DBZ10" s="41"/>
      <c r="DCA10" s="41"/>
      <c r="DCB10" s="41"/>
      <c r="DCC10" s="41"/>
      <c r="DCD10" s="41"/>
      <c r="DCE10" s="41"/>
      <c r="DCF10" s="41"/>
      <c r="DCG10" s="41"/>
      <c r="DCH10" s="41"/>
      <c r="DCI10" s="41"/>
      <c r="DCJ10" s="41"/>
      <c r="DCK10" s="41"/>
      <c r="DCL10" s="41"/>
      <c r="DCM10" s="41"/>
      <c r="DCN10" s="41"/>
      <c r="DCO10" s="41"/>
      <c r="DCP10" s="41"/>
      <c r="DCQ10" s="41"/>
      <c r="DCR10" s="41"/>
      <c r="DCS10" s="41"/>
      <c r="DCT10" s="41"/>
      <c r="DCU10" s="41"/>
      <c r="DCV10" s="41"/>
      <c r="DCW10" s="41"/>
      <c r="DCX10" s="41"/>
      <c r="DCY10" s="41"/>
      <c r="DCZ10" s="41"/>
      <c r="DDA10" s="41"/>
      <c r="DDB10" s="41"/>
      <c r="DDC10" s="41"/>
      <c r="DDD10" s="41"/>
      <c r="DDE10" s="41"/>
      <c r="DDF10" s="41"/>
      <c r="DDG10" s="41"/>
      <c r="DDH10" s="41"/>
      <c r="DDI10" s="41"/>
      <c r="DDJ10" s="41"/>
      <c r="DDK10" s="41"/>
      <c r="DDL10" s="41"/>
      <c r="DDM10" s="41"/>
      <c r="DDN10" s="41"/>
      <c r="DDO10" s="41"/>
      <c r="DDP10" s="41"/>
      <c r="DDQ10" s="41"/>
      <c r="DDR10" s="41"/>
      <c r="DDS10" s="41"/>
      <c r="DDT10" s="41"/>
      <c r="DDU10" s="41"/>
      <c r="DDV10" s="41"/>
      <c r="DDW10" s="41"/>
      <c r="DDX10" s="41"/>
      <c r="DDY10" s="41"/>
      <c r="DDZ10" s="41"/>
      <c r="DEA10" s="41"/>
      <c r="DEB10" s="41"/>
      <c r="DEC10" s="41"/>
      <c r="DED10" s="41"/>
      <c r="DEE10" s="41"/>
      <c r="DEF10" s="41"/>
      <c r="DEG10" s="41"/>
      <c r="DEH10" s="41"/>
      <c r="DEI10" s="41"/>
      <c r="DEJ10" s="41"/>
      <c r="DEK10" s="41"/>
      <c r="DEL10" s="41"/>
      <c r="DEM10" s="41"/>
      <c r="DEN10" s="41"/>
      <c r="DEO10" s="41"/>
      <c r="DEP10" s="41"/>
      <c r="DEQ10" s="41"/>
      <c r="DER10" s="41"/>
      <c r="DES10" s="41"/>
      <c r="DET10" s="41"/>
      <c r="DEU10" s="41"/>
      <c r="DEV10" s="41"/>
      <c r="DEW10" s="41"/>
      <c r="DEX10" s="41"/>
      <c r="DEY10" s="41"/>
      <c r="DEZ10" s="41"/>
      <c r="DFA10" s="41"/>
      <c r="DFB10" s="41"/>
      <c r="DFC10" s="41"/>
      <c r="DFD10" s="41"/>
      <c r="DFE10" s="41"/>
      <c r="DFF10" s="41"/>
      <c r="DFG10" s="41"/>
      <c r="DFH10" s="41"/>
      <c r="DFI10" s="41"/>
      <c r="DFJ10" s="41"/>
      <c r="DFK10" s="41"/>
      <c r="DFL10" s="41"/>
      <c r="DFM10" s="41"/>
      <c r="DFN10" s="41"/>
      <c r="DFO10" s="41"/>
      <c r="DFP10" s="41"/>
      <c r="DFQ10" s="41"/>
      <c r="DFR10" s="41"/>
      <c r="DFS10" s="41"/>
      <c r="DFT10" s="41"/>
      <c r="DFU10" s="41"/>
      <c r="DFV10" s="41"/>
      <c r="DFW10" s="41"/>
      <c r="DFX10" s="41"/>
      <c r="DFY10" s="41"/>
      <c r="DFZ10" s="41"/>
      <c r="DGA10" s="41"/>
      <c r="DGB10" s="41"/>
      <c r="DGC10" s="41"/>
      <c r="DGD10" s="41"/>
      <c r="DGE10" s="41"/>
      <c r="DGF10" s="41"/>
      <c r="DGG10" s="41"/>
      <c r="DGH10" s="41"/>
      <c r="DGI10" s="41"/>
      <c r="DGJ10" s="41"/>
      <c r="DGK10" s="41"/>
      <c r="DGL10" s="41"/>
      <c r="DGM10" s="41"/>
      <c r="DGN10" s="41"/>
      <c r="DGO10" s="41"/>
      <c r="DGP10" s="41"/>
      <c r="DGQ10" s="41"/>
      <c r="DGR10" s="41"/>
      <c r="DGS10" s="41"/>
      <c r="DGT10" s="41"/>
      <c r="DGU10" s="41"/>
      <c r="DGV10" s="41"/>
      <c r="DGW10" s="41"/>
      <c r="DGX10" s="41"/>
      <c r="DGY10" s="41"/>
      <c r="DGZ10" s="41"/>
      <c r="DHA10" s="41"/>
      <c r="DHB10" s="41"/>
      <c r="DHC10" s="41"/>
      <c r="DHD10" s="41"/>
      <c r="DHE10" s="41"/>
      <c r="DHF10" s="41"/>
      <c r="DHG10" s="41"/>
      <c r="DHH10" s="41"/>
      <c r="DHI10" s="41"/>
      <c r="DHJ10" s="41"/>
      <c r="DHK10" s="41"/>
      <c r="DHL10" s="41"/>
      <c r="DHM10" s="41"/>
      <c r="DHN10" s="41"/>
      <c r="DHO10" s="41"/>
      <c r="DHP10" s="41"/>
      <c r="DHQ10" s="41"/>
      <c r="DHR10" s="41"/>
      <c r="DHS10" s="41"/>
      <c r="DHT10" s="41"/>
      <c r="DHU10" s="41"/>
      <c r="DHV10" s="41"/>
      <c r="DHW10" s="41"/>
      <c r="DHX10" s="41"/>
      <c r="DHY10" s="41"/>
      <c r="DHZ10" s="41"/>
      <c r="DIA10" s="41"/>
      <c r="DIB10" s="41"/>
      <c r="DIC10" s="41"/>
      <c r="DID10" s="41"/>
      <c r="DIE10" s="41"/>
      <c r="DIF10" s="41"/>
      <c r="DIG10" s="41"/>
      <c r="DIH10" s="41"/>
      <c r="DII10" s="41"/>
      <c r="DIJ10" s="41"/>
      <c r="DIK10" s="41"/>
      <c r="DIL10" s="41"/>
      <c r="DIM10" s="41"/>
      <c r="DIN10" s="41"/>
      <c r="DIO10" s="41"/>
      <c r="DIP10" s="41"/>
      <c r="DIQ10" s="41"/>
      <c r="DIR10" s="41"/>
      <c r="DIS10" s="41"/>
      <c r="DIT10" s="41"/>
      <c r="DIU10" s="41"/>
      <c r="DIV10" s="41"/>
      <c r="DIW10" s="41"/>
      <c r="DIX10" s="41"/>
      <c r="DIY10" s="41"/>
      <c r="DIZ10" s="41"/>
      <c r="DJA10" s="41"/>
      <c r="DJB10" s="41"/>
      <c r="DJC10" s="41"/>
      <c r="DJD10" s="41"/>
      <c r="DJE10" s="41"/>
      <c r="DJF10" s="41"/>
      <c r="DJG10" s="41"/>
      <c r="DJH10" s="41"/>
      <c r="DJI10" s="41"/>
      <c r="DJJ10" s="41"/>
      <c r="DJK10" s="41"/>
      <c r="DJL10" s="41"/>
      <c r="DJM10" s="41"/>
      <c r="DJN10" s="41"/>
      <c r="DJO10" s="41"/>
      <c r="DJP10" s="41"/>
      <c r="DJQ10" s="41"/>
      <c r="DJR10" s="41"/>
      <c r="DJS10" s="41"/>
      <c r="DJT10" s="41"/>
      <c r="DJU10" s="41"/>
      <c r="DJV10" s="41"/>
      <c r="DJW10" s="41"/>
      <c r="DJX10" s="41"/>
      <c r="DJY10" s="41"/>
      <c r="DJZ10" s="41"/>
      <c r="DKA10" s="41"/>
      <c r="DKB10" s="41"/>
      <c r="DKC10" s="41"/>
      <c r="DKD10" s="41"/>
      <c r="DKE10" s="41"/>
      <c r="DKF10" s="41"/>
      <c r="DKG10" s="41"/>
      <c r="DKH10" s="41"/>
      <c r="DKI10" s="41"/>
      <c r="DKJ10" s="41"/>
      <c r="DKK10" s="41"/>
      <c r="DKL10" s="41"/>
      <c r="DKM10" s="41"/>
      <c r="DKN10" s="41"/>
      <c r="DKO10" s="41"/>
      <c r="DKP10" s="41"/>
      <c r="DKQ10" s="41"/>
      <c r="DKR10" s="41"/>
      <c r="DKS10" s="41"/>
      <c r="DKT10" s="41"/>
      <c r="DKU10" s="41"/>
      <c r="DKV10" s="41"/>
      <c r="DKW10" s="41"/>
      <c r="DKX10" s="41"/>
      <c r="DKY10" s="41"/>
      <c r="DKZ10" s="41"/>
      <c r="DLA10" s="41"/>
      <c r="DLB10" s="41"/>
      <c r="DLC10" s="41"/>
      <c r="DLD10" s="41"/>
      <c r="DLE10" s="41"/>
      <c r="DLF10" s="41"/>
      <c r="DLG10" s="41"/>
      <c r="DLH10" s="41"/>
      <c r="DLI10" s="41"/>
      <c r="DLJ10" s="41"/>
      <c r="DLK10" s="41"/>
      <c r="DLL10" s="41"/>
      <c r="DLM10" s="41"/>
      <c r="DLN10" s="41"/>
      <c r="DLO10" s="41"/>
      <c r="DLP10" s="41"/>
      <c r="DLQ10" s="41"/>
      <c r="DLR10" s="41"/>
      <c r="DLS10" s="41"/>
      <c r="DLT10" s="41"/>
      <c r="DLU10" s="41"/>
      <c r="DLV10" s="41"/>
      <c r="DLW10" s="41"/>
      <c r="DLX10" s="41"/>
      <c r="DLY10" s="41"/>
      <c r="DLZ10" s="41"/>
      <c r="DMA10" s="41"/>
      <c r="DMB10" s="41"/>
      <c r="DMC10" s="41"/>
      <c r="DMD10" s="41"/>
      <c r="DME10" s="41"/>
      <c r="DMF10" s="41"/>
      <c r="DMG10" s="41"/>
      <c r="DMH10" s="41"/>
      <c r="DMI10" s="41"/>
      <c r="DMJ10" s="41"/>
      <c r="DMK10" s="41"/>
      <c r="DML10" s="41"/>
      <c r="DMM10" s="41"/>
      <c r="DMN10" s="41"/>
      <c r="DMO10" s="41"/>
      <c r="DMP10" s="41"/>
      <c r="DMQ10" s="41"/>
      <c r="DMR10" s="41"/>
      <c r="DMS10" s="41"/>
      <c r="DMT10" s="41"/>
      <c r="DMU10" s="41"/>
      <c r="DMV10" s="41"/>
      <c r="DMW10" s="41"/>
      <c r="DMX10" s="41"/>
      <c r="DMY10" s="41"/>
      <c r="DMZ10" s="41"/>
      <c r="DNA10" s="41"/>
      <c r="DNB10" s="41"/>
      <c r="DNC10" s="41"/>
      <c r="DND10" s="41"/>
      <c r="DNE10" s="41"/>
      <c r="DNF10" s="41"/>
      <c r="DNG10" s="41"/>
      <c r="DNH10" s="41"/>
      <c r="DNI10" s="41"/>
      <c r="DNJ10" s="41"/>
      <c r="DNK10" s="41"/>
      <c r="DNL10" s="41"/>
      <c r="DNM10" s="41"/>
      <c r="DNN10" s="41"/>
      <c r="DNO10" s="41"/>
      <c r="DNP10" s="41"/>
      <c r="DNQ10" s="41"/>
      <c r="DNR10" s="41"/>
      <c r="DNS10" s="41"/>
      <c r="DNT10" s="41"/>
      <c r="DNU10" s="41"/>
      <c r="DNV10" s="41"/>
      <c r="DNW10" s="41"/>
      <c r="DNX10" s="41"/>
      <c r="DNY10" s="41"/>
      <c r="DNZ10" s="41"/>
      <c r="DOA10" s="41"/>
      <c r="DOB10" s="41"/>
      <c r="DOC10" s="41"/>
      <c r="DOD10" s="41"/>
      <c r="DOE10" s="41"/>
      <c r="DOF10" s="41"/>
      <c r="DOG10" s="41"/>
      <c r="DOH10" s="41"/>
      <c r="DOI10" s="41"/>
      <c r="DOJ10" s="41"/>
      <c r="DOK10" s="41"/>
      <c r="DOL10" s="41"/>
      <c r="DOM10" s="41"/>
      <c r="DON10" s="41"/>
      <c r="DOO10" s="41"/>
      <c r="DOP10" s="41"/>
      <c r="DOQ10" s="41"/>
      <c r="DOR10" s="41"/>
      <c r="DOS10" s="41"/>
      <c r="DOT10" s="41"/>
      <c r="DOU10" s="41"/>
      <c r="DOV10" s="41"/>
      <c r="DOW10" s="41"/>
      <c r="DOX10" s="41"/>
      <c r="DOY10" s="41"/>
      <c r="DOZ10" s="41"/>
      <c r="DPA10" s="41"/>
      <c r="DPB10" s="41"/>
      <c r="DPC10" s="41"/>
      <c r="DPD10" s="41"/>
      <c r="DPE10" s="41"/>
      <c r="DPF10" s="41"/>
      <c r="DPG10" s="41"/>
      <c r="DPH10" s="41"/>
      <c r="DPI10" s="41"/>
      <c r="DPJ10" s="41"/>
      <c r="DPK10" s="41"/>
      <c r="DPL10" s="41"/>
      <c r="DPM10" s="41"/>
      <c r="DPN10" s="41"/>
      <c r="DPO10" s="41"/>
      <c r="DPP10" s="41"/>
      <c r="DPQ10" s="41"/>
      <c r="DPR10" s="41"/>
      <c r="DPS10" s="41"/>
      <c r="DPT10" s="41"/>
      <c r="DPU10" s="41"/>
      <c r="DPV10" s="41"/>
      <c r="DPW10" s="41"/>
      <c r="DPX10" s="41"/>
      <c r="DPY10" s="41"/>
      <c r="DPZ10" s="41"/>
      <c r="DQA10" s="41"/>
      <c r="DQB10" s="41"/>
      <c r="DQC10" s="41"/>
      <c r="DQD10" s="41"/>
      <c r="DQE10" s="41"/>
      <c r="DQF10" s="41"/>
      <c r="DQG10" s="41"/>
      <c r="DQH10" s="41"/>
      <c r="DQI10" s="41"/>
      <c r="DQJ10" s="41"/>
      <c r="DQK10" s="41"/>
      <c r="DQL10" s="41"/>
      <c r="DQM10" s="41"/>
      <c r="DQN10" s="41"/>
      <c r="DQO10" s="41"/>
      <c r="DQP10" s="41"/>
      <c r="DQQ10" s="41"/>
      <c r="DQR10" s="41"/>
      <c r="DQS10" s="41"/>
      <c r="DQT10" s="41"/>
      <c r="DQU10" s="41"/>
      <c r="DQV10" s="41"/>
      <c r="DQW10" s="41"/>
      <c r="DQX10" s="41"/>
      <c r="DQY10" s="41"/>
      <c r="DQZ10" s="41"/>
      <c r="DRA10" s="41"/>
      <c r="DRB10" s="41"/>
      <c r="DRC10" s="41"/>
      <c r="DRD10" s="41"/>
      <c r="DRE10" s="41"/>
      <c r="DRF10" s="41"/>
      <c r="DRG10" s="41"/>
      <c r="DRH10" s="41"/>
      <c r="DRI10" s="41"/>
      <c r="DRJ10" s="41"/>
      <c r="DRK10" s="41"/>
      <c r="DRL10" s="41"/>
      <c r="DRM10" s="41"/>
      <c r="DRN10" s="41"/>
      <c r="DRO10" s="41"/>
      <c r="DRP10" s="41"/>
      <c r="DRQ10" s="41"/>
      <c r="DRR10" s="41"/>
      <c r="DRS10" s="41"/>
      <c r="DRT10" s="41"/>
      <c r="DRU10" s="41"/>
      <c r="DRV10" s="41"/>
      <c r="DRW10" s="41"/>
      <c r="DRX10" s="41"/>
      <c r="DRY10" s="41"/>
      <c r="DRZ10" s="41"/>
      <c r="DSA10" s="41"/>
      <c r="DSB10" s="41"/>
      <c r="DSC10" s="41"/>
      <c r="DSD10" s="41"/>
      <c r="DSE10" s="41"/>
      <c r="DSF10" s="41"/>
      <c r="DSG10" s="41"/>
      <c r="DSH10" s="41"/>
      <c r="DSI10" s="41"/>
      <c r="DSJ10" s="41"/>
      <c r="DSK10" s="41"/>
      <c r="DSL10" s="41"/>
      <c r="DSM10" s="41"/>
      <c r="DSN10" s="41"/>
      <c r="DSO10" s="41"/>
      <c r="DSP10" s="41"/>
      <c r="DSQ10" s="41"/>
      <c r="DSR10" s="41"/>
      <c r="DSS10" s="41"/>
      <c r="DST10" s="41"/>
      <c r="DSU10" s="41"/>
      <c r="DSV10" s="41"/>
      <c r="DSW10" s="41"/>
      <c r="DSX10" s="41"/>
      <c r="DSY10" s="41"/>
      <c r="DSZ10" s="41"/>
      <c r="DTA10" s="41"/>
      <c r="DTB10" s="41"/>
      <c r="DTC10" s="41"/>
      <c r="DTD10" s="41"/>
      <c r="DTE10" s="41"/>
      <c r="DTF10" s="41"/>
      <c r="DTG10" s="41"/>
      <c r="DTH10" s="41"/>
      <c r="DTI10" s="41"/>
      <c r="DTJ10" s="41"/>
      <c r="DTK10" s="41"/>
      <c r="DTL10" s="41"/>
      <c r="DTM10" s="41"/>
      <c r="DTN10" s="41"/>
      <c r="DTO10" s="41"/>
      <c r="DTP10" s="41"/>
      <c r="DTQ10" s="41"/>
      <c r="DTR10" s="41"/>
      <c r="DTS10" s="41"/>
      <c r="DTT10" s="41"/>
      <c r="DTU10" s="41"/>
      <c r="DTV10" s="41"/>
      <c r="DTW10" s="41"/>
      <c r="DTX10" s="41"/>
      <c r="DTY10" s="41"/>
      <c r="DTZ10" s="41"/>
      <c r="DUA10" s="41"/>
      <c r="DUB10" s="41"/>
      <c r="DUC10" s="41"/>
      <c r="DUD10" s="41"/>
      <c r="DUE10" s="41"/>
      <c r="DUF10" s="41"/>
      <c r="DUG10" s="41"/>
      <c r="DUH10" s="41"/>
      <c r="DUI10" s="41"/>
      <c r="DUJ10" s="41"/>
      <c r="DUK10" s="41"/>
      <c r="DUL10" s="41"/>
      <c r="DUM10" s="41"/>
      <c r="DUN10" s="41"/>
      <c r="DUO10" s="41"/>
      <c r="DUP10" s="41"/>
      <c r="DUQ10" s="41"/>
      <c r="DUR10" s="41"/>
      <c r="DUS10" s="41"/>
      <c r="DUT10" s="41"/>
      <c r="DUU10" s="41"/>
      <c r="DUV10" s="41"/>
      <c r="DUW10" s="41"/>
      <c r="DUX10" s="41"/>
      <c r="DUY10" s="41"/>
      <c r="DUZ10" s="41"/>
      <c r="DVA10" s="41"/>
      <c r="DVB10" s="41"/>
      <c r="DVC10" s="41"/>
      <c r="DVD10" s="41"/>
      <c r="DVE10" s="41"/>
      <c r="DVF10" s="41"/>
      <c r="DVG10" s="41"/>
      <c r="DVH10" s="41"/>
      <c r="DVI10" s="41"/>
      <c r="DVJ10" s="41"/>
      <c r="DVK10" s="41"/>
      <c r="DVL10" s="41"/>
      <c r="DVM10" s="41"/>
      <c r="DVN10" s="41"/>
      <c r="DVO10" s="41"/>
      <c r="DVP10" s="41"/>
      <c r="DVQ10" s="41"/>
      <c r="DVR10" s="41"/>
      <c r="DVS10" s="41"/>
      <c r="DVT10" s="41"/>
      <c r="DVU10" s="41"/>
      <c r="DVV10" s="41"/>
      <c r="DVW10" s="41"/>
      <c r="DVX10" s="41"/>
      <c r="DVY10" s="41"/>
      <c r="DVZ10" s="41"/>
      <c r="DWA10" s="41"/>
      <c r="DWB10" s="41"/>
      <c r="DWC10" s="41"/>
      <c r="DWD10" s="41"/>
      <c r="DWE10" s="41"/>
      <c r="DWF10" s="41"/>
      <c r="DWG10" s="41"/>
      <c r="DWH10" s="41"/>
      <c r="DWI10" s="41"/>
      <c r="DWJ10" s="41"/>
      <c r="DWK10" s="41"/>
      <c r="DWL10" s="41"/>
      <c r="DWM10" s="41"/>
      <c r="DWN10" s="41"/>
      <c r="DWO10" s="41"/>
      <c r="DWP10" s="41"/>
      <c r="DWQ10" s="41"/>
      <c r="DWR10" s="41"/>
      <c r="DWS10" s="41"/>
      <c r="DWT10" s="41"/>
      <c r="DWU10" s="41"/>
      <c r="DWV10" s="41"/>
      <c r="DWW10" s="41"/>
      <c r="DWX10" s="41"/>
      <c r="DWY10" s="41"/>
      <c r="DWZ10" s="41"/>
      <c r="DXA10" s="41"/>
      <c r="DXB10" s="41"/>
      <c r="DXC10" s="41"/>
      <c r="DXD10" s="41"/>
      <c r="DXE10" s="41"/>
      <c r="DXF10" s="41"/>
      <c r="DXG10" s="41"/>
      <c r="DXH10" s="41"/>
      <c r="DXI10" s="41"/>
      <c r="DXJ10" s="41"/>
      <c r="DXK10" s="41"/>
      <c r="DXL10" s="41"/>
      <c r="DXM10" s="41"/>
      <c r="DXN10" s="41"/>
      <c r="DXO10" s="41"/>
      <c r="DXP10" s="41"/>
      <c r="DXQ10" s="41"/>
      <c r="DXR10" s="41"/>
      <c r="DXS10" s="41"/>
      <c r="DXT10" s="41"/>
      <c r="DXU10" s="41"/>
      <c r="DXV10" s="41"/>
      <c r="DXW10" s="41"/>
      <c r="DXX10" s="41"/>
      <c r="DXY10" s="41"/>
      <c r="DXZ10" s="41"/>
      <c r="DYA10" s="41"/>
      <c r="DYB10" s="41"/>
      <c r="DYC10" s="41"/>
      <c r="DYD10" s="41"/>
      <c r="DYE10" s="41"/>
      <c r="DYF10" s="41"/>
      <c r="DYG10" s="41"/>
      <c r="DYH10" s="41"/>
      <c r="DYI10" s="41"/>
      <c r="DYJ10" s="41"/>
      <c r="DYK10" s="41"/>
      <c r="DYL10" s="41"/>
      <c r="DYM10" s="41"/>
      <c r="DYN10" s="41"/>
      <c r="DYO10" s="41"/>
      <c r="DYP10" s="41"/>
      <c r="DYQ10" s="41"/>
      <c r="DYR10" s="41"/>
      <c r="DYS10" s="41"/>
      <c r="DYT10" s="41"/>
      <c r="DYU10" s="41"/>
      <c r="DYV10" s="41"/>
      <c r="DYW10" s="41"/>
      <c r="DYX10" s="41"/>
      <c r="DYY10" s="41"/>
      <c r="DYZ10" s="41"/>
      <c r="DZA10" s="41"/>
      <c r="DZB10" s="41"/>
      <c r="DZC10" s="41"/>
      <c r="DZD10" s="41"/>
      <c r="DZE10" s="41"/>
      <c r="DZF10" s="41"/>
      <c r="DZG10" s="41"/>
      <c r="DZH10" s="41"/>
      <c r="DZI10" s="41"/>
      <c r="DZJ10" s="41"/>
      <c r="DZK10" s="41"/>
      <c r="DZL10" s="41"/>
      <c r="DZM10" s="41"/>
      <c r="DZN10" s="41"/>
      <c r="DZO10" s="41"/>
      <c r="DZP10" s="41"/>
      <c r="DZQ10" s="41"/>
      <c r="DZR10" s="41"/>
      <c r="DZS10" s="41"/>
      <c r="DZT10" s="41"/>
      <c r="DZU10" s="41"/>
      <c r="DZV10" s="41"/>
      <c r="DZW10" s="41"/>
      <c r="DZX10" s="41"/>
      <c r="DZY10" s="41"/>
      <c r="DZZ10" s="41"/>
      <c r="EAA10" s="41"/>
      <c r="EAB10" s="41"/>
      <c r="EAC10" s="41"/>
      <c r="EAD10" s="41"/>
      <c r="EAE10" s="41"/>
      <c r="EAF10" s="41"/>
      <c r="EAG10" s="41"/>
      <c r="EAH10" s="41"/>
      <c r="EAI10" s="41"/>
      <c r="EAJ10" s="41"/>
      <c r="EAK10" s="41"/>
      <c r="EAL10" s="41"/>
      <c r="EAM10" s="41"/>
      <c r="EAN10" s="41"/>
      <c r="EAO10" s="41"/>
      <c r="EAP10" s="41"/>
      <c r="EAQ10" s="41"/>
      <c r="EAR10" s="41"/>
      <c r="EAS10" s="41"/>
      <c r="EAT10" s="41"/>
      <c r="EAU10" s="41"/>
      <c r="EAV10" s="41"/>
      <c r="EAW10" s="41"/>
      <c r="EAX10" s="41"/>
      <c r="EAY10" s="41"/>
      <c r="EAZ10" s="41"/>
      <c r="EBA10" s="41"/>
      <c r="EBB10" s="41"/>
      <c r="EBC10" s="41"/>
      <c r="EBD10" s="41"/>
      <c r="EBE10" s="41"/>
      <c r="EBF10" s="41"/>
      <c r="EBG10" s="41"/>
      <c r="EBH10" s="41"/>
      <c r="EBI10" s="41"/>
      <c r="EBJ10" s="41"/>
      <c r="EBK10" s="41"/>
      <c r="EBL10" s="41"/>
      <c r="EBM10" s="41"/>
      <c r="EBN10" s="41"/>
      <c r="EBO10" s="41"/>
      <c r="EBP10" s="41"/>
      <c r="EBQ10" s="41"/>
      <c r="EBR10" s="41"/>
      <c r="EBS10" s="41"/>
      <c r="EBT10" s="41"/>
      <c r="EBU10" s="41"/>
      <c r="EBV10" s="41"/>
      <c r="EBW10" s="41"/>
      <c r="EBX10" s="41"/>
      <c r="EBY10" s="41"/>
      <c r="EBZ10" s="41"/>
      <c r="ECA10" s="41"/>
      <c r="ECB10" s="41"/>
      <c r="ECC10" s="41"/>
      <c r="ECD10" s="41"/>
      <c r="ECE10" s="41"/>
      <c r="ECF10" s="41"/>
      <c r="ECG10" s="41"/>
      <c r="ECH10" s="41"/>
      <c r="ECI10" s="41"/>
      <c r="ECJ10" s="41"/>
      <c r="ECK10" s="41"/>
      <c r="ECL10" s="41"/>
      <c r="ECM10" s="41"/>
      <c r="ECN10" s="41"/>
      <c r="ECO10" s="41"/>
      <c r="ECP10" s="41"/>
      <c r="ECQ10" s="41"/>
      <c r="ECR10" s="41"/>
      <c r="ECS10" s="41"/>
      <c r="ECT10" s="41"/>
      <c r="ECU10" s="41"/>
      <c r="ECV10" s="41"/>
      <c r="ECW10" s="41"/>
      <c r="ECX10" s="41"/>
      <c r="ECY10" s="41"/>
      <c r="ECZ10" s="41"/>
      <c r="EDA10" s="41"/>
      <c r="EDB10" s="41"/>
      <c r="EDC10" s="41"/>
      <c r="EDD10" s="41"/>
      <c r="EDE10" s="41"/>
      <c r="EDF10" s="41"/>
      <c r="EDG10" s="41"/>
      <c r="EDH10" s="41"/>
      <c r="EDI10" s="41"/>
      <c r="EDJ10" s="41"/>
      <c r="EDK10" s="41"/>
      <c r="EDL10" s="41"/>
      <c r="EDM10" s="41"/>
      <c r="EDN10" s="41"/>
      <c r="EDO10" s="41"/>
      <c r="EDP10" s="41"/>
      <c r="EDQ10" s="41"/>
      <c r="EDR10" s="41"/>
      <c r="EDS10" s="41"/>
      <c r="EDT10" s="41"/>
      <c r="EDU10" s="41"/>
      <c r="EDV10" s="41"/>
      <c r="EDW10" s="41"/>
      <c r="EDX10" s="41"/>
      <c r="EDY10" s="41"/>
      <c r="EDZ10" s="41"/>
      <c r="EEA10" s="41"/>
      <c r="EEB10" s="41"/>
      <c r="EEC10" s="41"/>
      <c r="EED10" s="41"/>
      <c r="EEE10" s="41"/>
      <c r="EEF10" s="41"/>
      <c r="EEG10" s="41"/>
      <c r="EEH10" s="41"/>
      <c r="EEI10" s="41"/>
      <c r="EEJ10" s="41"/>
      <c r="EEK10" s="41"/>
      <c r="EEL10" s="41"/>
      <c r="EEM10" s="41"/>
      <c r="EEN10" s="41"/>
      <c r="EEO10" s="41"/>
      <c r="EEP10" s="41"/>
      <c r="EEQ10" s="41"/>
      <c r="EER10" s="41"/>
      <c r="EES10" s="41"/>
      <c r="EET10" s="41"/>
      <c r="EEU10" s="41"/>
      <c r="EEV10" s="41"/>
      <c r="EEW10" s="41"/>
      <c r="EEX10" s="41"/>
      <c r="EEY10" s="41"/>
      <c r="EEZ10" s="41"/>
      <c r="EFA10" s="41"/>
      <c r="EFB10" s="41"/>
      <c r="EFC10" s="41"/>
      <c r="EFD10" s="41"/>
      <c r="EFE10" s="41"/>
      <c r="EFF10" s="41"/>
      <c r="EFG10" s="41"/>
      <c r="EFH10" s="41"/>
      <c r="EFI10" s="41"/>
      <c r="EFJ10" s="41"/>
      <c r="EFK10" s="41"/>
      <c r="EFL10" s="41"/>
      <c r="EFM10" s="41"/>
      <c r="EFN10" s="41"/>
      <c r="EFO10" s="41"/>
      <c r="EFP10" s="41"/>
      <c r="EFQ10" s="41"/>
      <c r="EFR10" s="41"/>
      <c r="EFS10" s="41"/>
      <c r="EFT10" s="41"/>
      <c r="EFU10" s="41"/>
      <c r="EFV10" s="41"/>
      <c r="EFW10" s="41"/>
      <c r="EFX10" s="41"/>
      <c r="EFY10" s="41"/>
      <c r="EFZ10" s="41"/>
      <c r="EGA10" s="41"/>
      <c r="EGB10" s="41"/>
      <c r="EGC10" s="41"/>
      <c r="EGD10" s="41"/>
      <c r="EGE10" s="41"/>
      <c r="EGF10" s="41"/>
      <c r="EGG10" s="41"/>
      <c r="EGH10" s="41"/>
      <c r="EGI10" s="41"/>
      <c r="EGJ10" s="41"/>
      <c r="EGK10" s="41"/>
      <c r="EGL10" s="41"/>
      <c r="EGM10" s="41"/>
      <c r="EGN10" s="41"/>
      <c r="EGO10" s="41"/>
      <c r="EGP10" s="41"/>
      <c r="EGQ10" s="41"/>
      <c r="EGR10" s="41"/>
      <c r="EGS10" s="41"/>
      <c r="EGT10" s="41"/>
      <c r="EGU10" s="41"/>
      <c r="EGV10" s="41"/>
      <c r="EGW10" s="41"/>
      <c r="EGX10" s="41"/>
      <c r="EGY10" s="41"/>
      <c r="EGZ10" s="41"/>
      <c r="EHA10" s="41"/>
      <c r="EHB10" s="41"/>
      <c r="EHC10" s="41"/>
      <c r="EHD10" s="41"/>
      <c r="EHE10" s="41"/>
      <c r="EHF10" s="41"/>
      <c r="EHG10" s="41"/>
      <c r="EHH10" s="41"/>
      <c r="EHI10" s="41"/>
      <c r="EHJ10" s="41"/>
      <c r="EHK10" s="41"/>
      <c r="EHL10" s="41"/>
      <c r="EHM10" s="41"/>
      <c r="EHN10" s="41"/>
      <c r="EHO10" s="41"/>
      <c r="EHP10" s="41"/>
      <c r="EHQ10" s="41"/>
      <c r="EHR10" s="41"/>
      <c r="EHS10" s="41"/>
      <c r="EHT10" s="41"/>
      <c r="EHU10" s="41"/>
      <c r="EHV10" s="41"/>
      <c r="EHW10" s="41"/>
      <c r="EHX10" s="41"/>
      <c r="EHY10" s="41"/>
      <c r="EHZ10" s="41"/>
      <c r="EIA10" s="41"/>
      <c r="EIB10" s="41"/>
      <c r="EIC10" s="41"/>
      <c r="EID10" s="41"/>
      <c r="EIE10" s="41"/>
      <c r="EIF10" s="41"/>
      <c r="EIG10" s="41"/>
      <c r="EIH10" s="41"/>
      <c r="EII10" s="41"/>
      <c r="EIJ10" s="41"/>
      <c r="EIK10" s="41"/>
      <c r="EIL10" s="41"/>
      <c r="EIM10" s="41"/>
      <c r="EIN10" s="41"/>
      <c r="EIO10" s="41"/>
      <c r="EIP10" s="41"/>
      <c r="EIQ10" s="41"/>
      <c r="EIR10" s="41"/>
      <c r="EIS10" s="41"/>
      <c r="EIT10" s="41"/>
      <c r="EIU10" s="41"/>
      <c r="EIV10" s="41"/>
      <c r="EIW10" s="41"/>
      <c r="EIX10" s="41"/>
      <c r="EIY10" s="41"/>
      <c r="EIZ10" s="41"/>
      <c r="EJA10" s="41"/>
      <c r="EJB10" s="41"/>
      <c r="EJC10" s="41"/>
      <c r="EJD10" s="41"/>
      <c r="EJE10" s="41"/>
      <c r="EJF10" s="41"/>
      <c r="EJG10" s="41"/>
      <c r="EJH10" s="41"/>
      <c r="EJI10" s="41"/>
      <c r="EJJ10" s="41"/>
      <c r="EJK10" s="41"/>
      <c r="EJL10" s="41"/>
      <c r="EJM10" s="41"/>
      <c r="EJN10" s="41"/>
      <c r="EJO10" s="41"/>
      <c r="EJP10" s="41"/>
      <c r="EJQ10" s="41"/>
      <c r="EJR10" s="41"/>
      <c r="EJS10" s="41"/>
      <c r="EJT10" s="41"/>
      <c r="EJU10" s="41"/>
      <c r="EJV10" s="41"/>
      <c r="EJW10" s="41"/>
      <c r="EJX10" s="41"/>
      <c r="EJY10" s="41"/>
      <c r="EJZ10" s="41"/>
      <c r="EKA10" s="41"/>
      <c r="EKB10" s="41"/>
      <c r="EKC10" s="41"/>
      <c r="EKD10" s="41"/>
      <c r="EKE10" s="41"/>
      <c r="EKF10" s="41"/>
      <c r="EKG10" s="41"/>
      <c r="EKH10" s="41"/>
      <c r="EKI10" s="41"/>
      <c r="EKJ10" s="41"/>
      <c r="EKK10" s="41"/>
      <c r="EKL10" s="41"/>
      <c r="EKM10" s="41"/>
      <c r="EKN10" s="41"/>
      <c r="EKO10" s="41"/>
      <c r="EKP10" s="41"/>
      <c r="EKQ10" s="41"/>
      <c r="EKR10" s="41"/>
      <c r="EKS10" s="41"/>
      <c r="EKT10" s="41"/>
      <c r="EKU10" s="41"/>
      <c r="EKV10" s="41"/>
      <c r="EKW10" s="41"/>
      <c r="EKX10" s="41"/>
      <c r="EKY10" s="41"/>
      <c r="EKZ10" s="41"/>
      <c r="ELA10" s="41"/>
      <c r="ELB10" s="41"/>
      <c r="ELC10" s="41"/>
      <c r="ELD10" s="41"/>
      <c r="ELE10" s="41"/>
      <c r="ELF10" s="41"/>
      <c r="ELG10" s="41"/>
      <c r="ELH10" s="41"/>
      <c r="ELI10" s="41"/>
      <c r="ELJ10" s="41"/>
      <c r="ELK10" s="41"/>
      <c r="ELL10" s="41"/>
      <c r="ELM10" s="41"/>
      <c r="ELN10" s="41"/>
      <c r="ELO10" s="41"/>
      <c r="ELP10" s="41"/>
      <c r="ELQ10" s="41"/>
      <c r="ELR10" s="41"/>
      <c r="ELS10" s="41"/>
      <c r="ELT10" s="41"/>
      <c r="ELU10" s="41"/>
      <c r="ELV10" s="41"/>
      <c r="ELW10" s="41"/>
      <c r="ELX10" s="41"/>
      <c r="ELY10" s="41"/>
      <c r="ELZ10" s="41"/>
      <c r="EMA10" s="41"/>
      <c r="EMB10" s="41"/>
      <c r="EMC10" s="41"/>
      <c r="EMD10" s="41"/>
      <c r="EME10" s="41"/>
      <c r="EMF10" s="41"/>
      <c r="EMG10" s="41"/>
      <c r="EMH10" s="41"/>
      <c r="EMI10" s="41"/>
      <c r="EMJ10" s="41"/>
      <c r="EMK10" s="41"/>
      <c r="EML10" s="41"/>
      <c r="EMM10" s="41"/>
      <c r="EMN10" s="41"/>
      <c r="EMO10" s="41"/>
      <c r="EMP10" s="41"/>
      <c r="EMQ10" s="41"/>
      <c r="EMR10" s="41"/>
      <c r="EMS10" s="41"/>
      <c r="EMT10" s="41"/>
      <c r="EMU10" s="41"/>
      <c r="EMV10" s="41"/>
      <c r="EMW10" s="41"/>
      <c r="EMX10" s="41"/>
      <c r="EMY10" s="41"/>
      <c r="EMZ10" s="41"/>
      <c r="ENA10" s="41"/>
      <c r="ENB10" s="41"/>
      <c r="ENC10" s="41"/>
      <c r="END10" s="41"/>
      <c r="ENE10" s="41"/>
      <c r="ENF10" s="41"/>
      <c r="ENG10" s="41"/>
      <c r="ENH10" s="41"/>
      <c r="ENI10" s="41"/>
      <c r="ENJ10" s="41"/>
      <c r="ENK10" s="41"/>
      <c r="ENL10" s="41"/>
      <c r="ENM10" s="41"/>
      <c r="ENN10" s="41"/>
      <c r="ENO10" s="41"/>
      <c r="ENP10" s="41"/>
      <c r="ENQ10" s="41"/>
      <c r="ENR10" s="41"/>
      <c r="ENS10" s="41"/>
      <c r="ENT10" s="41"/>
      <c r="ENU10" s="41"/>
      <c r="ENV10" s="41"/>
      <c r="ENW10" s="41"/>
      <c r="ENX10" s="41"/>
      <c r="ENY10" s="41"/>
      <c r="ENZ10" s="41"/>
      <c r="EOA10" s="41"/>
      <c r="EOB10" s="41"/>
      <c r="EOC10" s="41"/>
      <c r="EOD10" s="41"/>
      <c r="EOE10" s="41"/>
      <c r="EOF10" s="41"/>
      <c r="EOG10" s="41"/>
      <c r="EOH10" s="41"/>
      <c r="EOI10" s="41"/>
      <c r="EOJ10" s="41"/>
      <c r="EOK10" s="41"/>
      <c r="EOL10" s="41"/>
      <c r="EOM10" s="41"/>
      <c r="EON10" s="41"/>
      <c r="EOO10" s="41"/>
      <c r="EOP10" s="41"/>
      <c r="EOQ10" s="41"/>
      <c r="EOR10" s="41"/>
      <c r="EOS10" s="41"/>
      <c r="EOT10" s="41"/>
      <c r="EOU10" s="41"/>
      <c r="EOV10" s="41"/>
      <c r="EOW10" s="41"/>
      <c r="EOX10" s="41"/>
      <c r="EOY10" s="41"/>
      <c r="EOZ10" s="41"/>
      <c r="EPA10" s="41"/>
      <c r="EPB10" s="41"/>
      <c r="EPC10" s="41"/>
      <c r="EPD10" s="41"/>
      <c r="EPE10" s="41"/>
      <c r="EPF10" s="41"/>
      <c r="EPG10" s="41"/>
      <c r="EPH10" s="41"/>
      <c r="EPI10" s="41"/>
      <c r="EPJ10" s="41"/>
      <c r="EPK10" s="41"/>
      <c r="EPL10" s="41"/>
      <c r="EPM10" s="41"/>
      <c r="EPN10" s="41"/>
      <c r="EPO10" s="41"/>
      <c r="EPP10" s="41"/>
      <c r="EPQ10" s="41"/>
      <c r="EPR10" s="41"/>
      <c r="EPS10" s="41"/>
      <c r="EPT10" s="41"/>
      <c r="EPU10" s="41"/>
      <c r="EPV10" s="41"/>
      <c r="EPW10" s="41"/>
      <c r="EPX10" s="41"/>
      <c r="EPY10" s="41"/>
      <c r="EPZ10" s="41"/>
      <c r="EQA10" s="41"/>
      <c r="EQB10" s="41"/>
      <c r="EQC10" s="41"/>
      <c r="EQD10" s="41"/>
      <c r="EQE10" s="41"/>
      <c r="EQF10" s="41"/>
      <c r="EQG10" s="41"/>
      <c r="EQH10" s="41"/>
      <c r="EQI10" s="41"/>
      <c r="EQJ10" s="41"/>
      <c r="EQK10" s="41"/>
      <c r="EQL10" s="41"/>
      <c r="EQM10" s="41"/>
      <c r="EQN10" s="41"/>
      <c r="EQO10" s="41"/>
      <c r="EQP10" s="41"/>
      <c r="EQQ10" s="41"/>
      <c r="EQR10" s="41"/>
      <c r="EQS10" s="41"/>
      <c r="EQT10" s="41"/>
      <c r="EQU10" s="41"/>
      <c r="EQV10" s="41"/>
      <c r="EQW10" s="41"/>
      <c r="EQX10" s="41"/>
      <c r="EQY10" s="41"/>
      <c r="EQZ10" s="41"/>
      <c r="ERA10" s="41"/>
      <c r="ERB10" s="41"/>
      <c r="ERC10" s="41"/>
      <c r="ERD10" s="41"/>
      <c r="ERE10" s="41"/>
      <c r="ERF10" s="41"/>
      <c r="ERG10" s="41"/>
      <c r="ERH10" s="41"/>
      <c r="ERI10" s="41"/>
      <c r="ERJ10" s="41"/>
      <c r="ERK10" s="41"/>
      <c r="ERL10" s="41"/>
      <c r="ERM10" s="41"/>
      <c r="ERN10" s="41"/>
      <c r="ERO10" s="41"/>
      <c r="ERP10" s="41"/>
      <c r="ERQ10" s="41"/>
      <c r="ERR10" s="41"/>
      <c r="ERS10" s="41"/>
      <c r="ERT10" s="41"/>
      <c r="ERU10" s="41"/>
      <c r="ERV10" s="41"/>
      <c r="ERW10" s="41"/>
      <c r="ERX10" s="41"/>
      <c r="ERY10" s="41"/>
      <c r="ERZ10" s="41"/>
      <c r="ESA10" s="41"/>
      <c r="ESB10" s="41"/>
      <c r="ESC10" s="41"/>
      <c r="ESD10" s="41"/>
      <c r="ESE10" s="41"/>
      <c r="ESF10" s="41"/>
      <c r="ESG10" s="41"/>
      <c r="ESH10" s="41"/>
      <c r="ESI10" s="41"/>
      <c r="ESJ10" s="41"/>
      <c r="ESK10" s="41"/>
      <c r="ESL10" s="41"/>
      <c r="ESM10" s="41"/>
      <c r="ESN10" s="41"/>
      <c r="ESO10" s="41"/>
      <c r="ESP10" s="41"/>
      <c r="ESQ10" s="41"/>
      <c r="ESR10" s="41"/>
      <c r="ESS10" s="41"/>
      <c r="EST10" s="41"/>
      <c r="ESU10" s="41"/>
      <c r="ESV10" s="41"/>
      <c r="ESW10" s="41"/>
      <c r="ESX10" s="41"/>
      <c r="ESY10" s="41"/>
      <c r="ESZ10" s="41"/>
      <c r="ETA10" s="41"/>
      <c r="ETB10" s="41"/>
      <c r="ETC10" s="41"/>
      <c r="ETD10" s="41"/>
      <c r="ETE10" s="41"/>
      <c r="ETF10" s="41"/>
      <c r="ETG10" s="41"/>
      <c r="ETH10" s="41"/>
      <c r="ETI10" s="41"/>
      <c r="ETJ10" s="41"/>
      <c r="ETK10" s="41"/>
      <c r="ETL10" s="41"/>
      <c r="ETM10" s="41"/>
      <c r="ETN10" s="41"/>
      <c r="ETO10" s="41"/>
      <c r="ETP10" s="41"/>
      <c r="ETQ10" s="41"/>
      <c r="ETR10" s="41"/>
      <c r="ETS10" s="41"/>
      <c r="ETT10" s="41"/>
      <c r="ETU10" s="41"/>
      <c r="ETV10" s="41"/>
      <c r="ETW10" s="41"/>
      <c r="ETX10" s="41"/>
      <c r="ETY10" s="41"/>
      <c r="ETZ10" s="41"/>
      <c r="EUA10" s="41"/>
      <c r="EUB10" s="41"/>
      <c r="EUC10" s="41"/>
      <c r="EUD10" s="41"/>
      <c r="EUE10" s="41"/>
      <c r="EUF10" s="41"/>
      <c r="EUG10" s="41"/>
      <c r="EUH10" s="41"/>
      <c r="EUI10" s="41"/>
      <c r="EUJ10" s="41"/>
      <c r="EUK10" s="41"/>
      <c r="EUL10" s="41"/>
      <c r="EUM10" s="41"/>
      <c r="EUN10" s="41"/>
      <c r="EUO10" s="41"/>
      <c r="EUP10" s="41"/>
      <c r="EUQ10" s="41"/>
      <c r="EUR10" s="41"/>
      <c r="EUS10" s="41"/>
      <c r="EUT10" s="41"/>
      <c r="EUU10" s="41"/>
      <c r="EUV10" s="41"/>
      <c r="EUW10" s="41"/>
      <c r="EUX10" s="41"/>
      <c r="EUY10" s="41"/>
      <c r="EUZ10" s="41"/>
      <c r="EVA10" s="41"/>
      <c r="EVB10" s="41"/>
      <c r="EVC10" s="41"/>
      <c r="EVD10" s="41"/>
      <c r="EVE10" s="41"/>
      <c r="EVF10" s="41"/>
      <c r="EVG10" s="41"/>
      <c r="EVH10" s="41"/>
      <c r="EVI10" s="41"/>
      <c r="EVJ10" s="41"/>
      <c r="EVK10" s="41"/>
      <c r="EVL10" s="41"/>
      <c r="EVM10" s="41"/>
      <c r="EVN10" s="41"/>
      <c r="EVO10" s="41"/>
      <c r="EVP10" s="41"/>
      <c r="EVQ10" s="41"/>
      <c r="EVR10" s="41"/>
      <c r="EVS10" s="41"/>
      <c r="EVT10" s="41"/>
      <c r="EVU10" s="41"/>
      <c r="EVV10" s="41"/>
      <c r="EVW10" s="41"/>
      <c r="EVX10" s="41"/>
      <c r="EVY10" s="41"/>
      <c r="EVZ10" s="41"/>
      <c r="EWA10" s="41"/>
      <c r="EWB10" s="41"/>
      <c r="EWC10" s="41"/>
      <c r="EWD10" s="41"/>
      <c r="EWE10" s="41"/>
      <c r="EWF10" s="41"/>
      <c r="EWG10" s="41"/>
      <c r="EWH10" s="41"/>
      <c r="EWI10" s="41"/>
      <c r="EWJ10" s="41"/>
      <c r="EWK10" s="41"/>
      <c r="EWL10" s="41"/>
      <c r="EWM10" s="41"/>
      <c r="EWN10" s="41"/>
      <c r="EWO10" s="41"/>
      <c r="EWP10" s="41"/>
      <c r="EWQ10" s="41"/>
      <c r="EWR10" s="41"/>
      <c r="EWS10" s="41"/>
      <c r="EWT10" s="41"/>
      <c r="EWU10" s="41"/>
      <c r="EWV10" s="41"/>
      <c r="EWW10" s="41"/>
      <c r="EWX10" s="41"/>
      <c r="EWY10" s="41"/>
      <c r="EWZ10" s="41"/>
      <c r="EXA10" s="41"/>
      <c r="EXB10" s="41"/>
      <c r="EXC10" s="41"/>
      <c r="EXD10" s="41"/>
      <c r="EXE10" s="41"/>
      <c r="EXF10" s="41"/>
      <c r="EXG10" s="41"/>
      <c r="EXH10" s="41"/>
      <c r="EXI10" s="41"/>
      <c r="EXJ10" s="41"/>
      <c r="EXK10" s="41"/>
      <c r="EXL10" s="41"/>
      <c r="EXM10" s="41"/>
      <c r="EXN10" s="41"/>
      <c r="EXO10" s="41"/>
      <c r="EXP10" s="41"/>
      <c r="EXQ10" s="41"/>
      <c r="EXR10" s="41"/>
      <c r="EXS10" s="41"/>
      <c r="EXT10" s="41"/>
      <c r="EXU10" s="41"/>
      <c r="EXV10" s="41"/>
      <c r="EXW10" s="41"/>
      <c r="EXX10" s="41"/>
      <c r="EXY10" s="41"/>
      <c r="EXZ10" s="41"/>
      <c r="EYA10" s="41"/>
      <c r="EYB10" s="41"/>
      <c r="EYC10" s="41"/>
      <c r="EYD10" s="41"/>
      <c r="EYE10" s="41"/>
      <c r="EYF10" s="41"/>
      <c r="EYG10" s="41"/>
      <c r="EYH10" s="41"/>
      <c r="EYI10" s="41"/>
      <c r="EYJ10" s="41"/>
      <c r="EYK10" s="41"/>
      <c r="EYL10" s="41"/>
      <c r="EYM10" s="41"/>
      <c r="EYN10" s="41"/>
      <c r="EYO10" s="41"/>
      <c r="EYP10" s="41"/>
      <c r="EYQ10" s="41"/>
      <c r="EYR10" s="41"/>
      <c r="EYS10" s="41"/>
      <c r="EYT10" s="41"/>
      <c r="EYU10" s="41"/>
      <c r="EYV10" s="41"/>
      <c r="EYW10" s="41"/>
      <c r="EYX10" s="41"/>
      <c r="EYY10" s="41"/>
      <c r="EYZ10" s="41"/>
      <c r="EZA10" s="41"/>
      <c r="EZB10" s="41"/>
      <c r="EZC10" s="41"/>
      <c r="EZD10" s="41"/>
      <c r="EZE10" s="41"/>
      <c r="EZF10" s="41"/>
      <c r="EZG10" s="41"/>
      <c r="EZH10" s="41"/>
      <c r="EZI10" s="41"/>
      <c r="EZJ10" s="41"/>
      <c r="EZK10" s="41"/>
      <c r="EZL10" s="41"/>
      <c r="EZM10" s="41"/>
      <c r="EZN10" s="41"/>
      <c r="EZO10" s="41"/>
      <c r="EZP10" s="41"/>
      <c r="EZQ10" s="41"/>
      <c r="EZR10" s="41"/>
      <c r="EZS10" s="41"/>
      <c r="EZT10" s="41"/>
      <c r="EZU10" s="41"/>
      <c r="EZV10" s="41"/>
      <c r="EZW10" s="41"/>
      <c r="EZX10" s="41"/>
      <c r="EZY10" s="41"/>
      <c r="EZZ10" s="41"/>
      <c r="FAA10" s="41"/>
      <c r="FAB10" s="41"/>
      <c r="FAC10" s="41"/>
      <c r="FAD10" s="41"/>
      <c r="FAE10" s="41"/>
      <c r="FAF10" s="41"/>
      <c r="FAG10" s="41"/>
      <c r="FAH10" s="41"/>
      <c r="FAI10" s="41"/>
      <c r="FAJ10" s="41"/>
      <c r="FAK10" s="41"/>
      <c r="FAL10" s="41"/>
      <c r="FAM10" s="41"/>
      <c r="FAN10" s="41"/>
      <c r="FAO10" s="41"/>
      <c r="FAP10" s="41"/>
      <c r="FAQ10" s="41"/>
      <c r="FAR10" s="41"/>
      <c r="FAS10" s="41"/>
      <c r="FAT10" s="41"/>
      <c r="FAU10" s="41"/>
      <c r="FAV10" s="41"/>
      <c r="FAW10" s="41"/>
      <c r="FAX10" s="41"/>
      <c r="FAY10" s="41"/>
      <c r="FAZ10" s="41"/>
      <c r="FBA10" s="41"/>
      <c r="FBB10" s="41"/>
      <c r="FBC10" s="41"/>
      <c r="FBD10" s="41"/>
      <c r="FBE10" s="41"/>
      <c r="FBF10" s="41"/>
      <c r="FBG10" s="41"/>
      <c r="FBH10" s="41"/>
      <c r="FBI10" s="41"/>
      <c r="FBJ10" s="41"/>
      <c r="FBK10" s="41"/>
      <c r="FBL10" s="41"/>
      <c r="FBM10" s="41"/>
      <c r="FBN10" s="41"/>
      <c r="FBO10" s="41"/>
      <c r="FBP10" s="41"/>
      <c r="FBQ10" s="41"/>
      <c r="FBR10" s="41"/>
      <c r="FBS10" s="41"/>
      <c r="FBT10" s="41"/>
      <c r="FBU10" s="41"/>
      <c r="FBV10" s="41"/>
      <c r="FBW10" s="41"/>
      <c r="FBX10" s="41"/>
      <c r="FBY10" s="41"/>
      <c r="FBZ10" s="41"/>
      <c r="FCA10" s="41"/>
      <c r="FCB10" s="41"/>
      <c r="FCC10" s="41"/>
      <c r="FCD10" s="41"/>
      <c r="FCE10" s="41"/>
      <c r="FCF10" s="41"/>
      <c r="FCG10" s="41"/>
      <c r="FCH10" s="41"/>
      <c r="FCI10" s="41"/>
      <c r="FCJ10" s="41"/>
      <c r="FCK10" s="41"/>
      <c r="FCL10" s="41"/>
      <c r="FCM10" s="41"/>
      <c r="FCN10" s="41"/>
      <c r="FCO10" s="41"/>
      <c r="FCP10" s="41"/>
      <c r="FCQ10" s="41"/>
      <c r="FCR10" s="41"/>
      <c r="FCS10" s="41"/>
      <c r="FCT10" s="41"/>
      <c r="FCU10" s="41"/>
      <c r="FCV10" s="41"/>
      <c r="FCW10" s="41"/>
      <c r="FCX10" s="41"/>
      <c r="FCY10" s="41"/>
      <c r="FCZ10" s="41"/>
      <c r="FDA10" s="41"/>
      <c r="FDB10" s="41"/>
      <c r="FDC10" s="41"/>
      <c r="FDD10" s="41"/>
      <c r="FDE10" s="41"/>
      <c r="FDF10" s="41"/>
      <c r="FDG10" s="41"/>
      <c r="FDH10" s="41"/>
      <c r="FDI10" s="41"/>
      <c r="FDJ10" s="41"/>
      <c r="FDK10" s="41"/>
      <c r="FDL10" s="41"/>
      <c r="FDM10" s="41"/>
      <c r="FDN10" s="41"/>
      <c r="FDO10" s="41"/>
      <c r="FDP10" s="41"/>
      <c r="FDQ10" s="41"/>
      <c r="FDR10" s="41"/>
      <c r="FDS10" s="41"/>
      <c r="FDT10" s="41"/>
      <c r="FDU10" s="41"/>
      <c r="FDV10" s="41"/>
      <c r="FDW10" s="41"/>
      <c r="FDX10" s="41"/>
      <c r="FDY10" s="41"/>
      <c r="FDZ10" s="41"/>
      <c r="FEA10" s="41"/>
      <c r="FEB10" s="41"/>
      <c r="FEC10" s="41"/>
      <c r="FED10" s="41"/>
      <c r="FEE10" s="41"/>
      <c r="FEF10" s="41"/>
      <c r="FEG10" s="41"/>
      <c r="FEH10" s="41"/>
      <c r="FEI10" s="41"/>
      <c r="FEJ10" s="41"/>
      <c r="FEK10" s="41"/>
      <c r="FEL10" s="41"/>
      <c r="FEM10" s="41"/>
      <c r="FEN10" s="41"/>
      <c r="FEO10" s="41"/>
      <c r="FEP10" s="41"/>
      <c r="FEQ10" s="41"/>
      <c r="FER10" s="41"/>
      <c r="FES10" s="41"/>
      <c r="FET10" s="41"/>
      <c r="FEU10" s="41"/>
      <c r="FEV10" s="41"/>
      <c r="FEW10" s="41"/>
      <c r="FEX10" s="41"/>
      <c r="FEY10" s="41"/>
      <c r="FEZ10" s="41"/>
      <c r="FFA10" s="41"/>
      <c r="FFB10" s="41"/>
      <c r="FFC10" s="41"/>
      <c r="FFD10" s="41"/>
      <c r="FFE10" s="41"/>
      <c r="FFF10" s="41"/>
      <c r="FFG10" s="41"/>
      <c r="FFH10" s="41"/>
      <c r="FFI10" s="41"/>
      <c r="FFJ10" s="41"/>
      <c r="FFK10" s="41"/>
      <c r="FFL10" s="41"/>
      <c r="FFM10" s="41"/>
      <c r="FFN10" s="41"/>
      <c r="FFO10" s="41"/>
      <c r="FFP10" s="41"/>
      <c r="FFQ10" s="41"/>
      <c r="FFR10" s="41"/>
      <c r="FFS10" s="41"/>
      <c r="FFT10" s="41"/>
      <c r="FFU10" s="41"/>
      <c r="FFV10" s="41"/>
      <c r="FFW10" s="41"/>
      <c r="FFX10" s="41"/>
      <c r="FFY10" s="41"/>
      <c r="FFZ10" s="41"/>
      <c r="FGA10" s="41"/>
      <c r="FGB10" s="41"/>
      <c r="FGC10" s="41"/>
      <c r="FGD10" s="41"/>
      <c r="FGE10" s="41"/>
      <c r="FGF10" s="41"/>
      <c r="FGG10" s="41"/>
      <c r="FGH10" s="41"/>
      <c r="FGI10" s="41"/>
      <c r="FGJ10" s="41"/>
      <c r="FGK10" s="41"/>
      <c r="FGL10" s="41"/>
      <c r="FGM10" s="41"/>
      <c r="FGN10" s="41"/>
      <c r="FGO10" s="41"/>
      <c r="FGP10" s="41"/>
      <c r="FGQ10" s="41"/>
      <c r="FGR10" s="41"/>
      <c r="FGS10" s="41"/>
      <c r="FGT10" s="41"/>
      <c r="FGU10" s="41"/>
      <c r="FGV10" s="41"/>
      <c r="FGW10" s="41"/>
      <c r="FGX10" s="41"/>
      <c r="FGY10" s="41"/>
      <c r="FGZ10" s="41"/>
      <c r="FHA10" s="41"/>
      <c r="FHB10" s="41"/>
      <c r="FHC10" s="41"/>
      <c r="FHD10" s="41"/>
      <c r="FHE10" s="41"/>
      <c r="FHF10" s="41"/>
      <c r="FHG10" s="41"/>
      <c r="FHH10" s="41"/>
      <c r="FHI10" s="41"/>
      <c r="FHJ10" s="41"/>
      <c r="FHK10" s="41"/>
      <c r="FHL10" s="41"/>
      <c r="FHM10" s="41"/>
      <c r="FHN10" s="41"/>
      <c r="FHO10" s="41"/>
      <c r="FHP10" s="41"/>
      <c r="FHQ10" s="41"/>
      <c r="FHR10" s="41"/>
      <c r="FHS10" s="41"/>
      <c r="FHT10" s="41"/>
      <c r="FHU10" s="41"/>
      <c r="FHV10" s="41"/>
      <c r="FHW10" s="41"/>
      <c r="FHX10" s="41"/>
      <c r="FHY10" s="41"/>
      <c r="FHZ10" s="41"/>
      <c r="FIA10" s="41"/>
      <c r="FIB10" s="41"/>
      <c r="FIC10" s="41"/>
      <c r="FID10" s="41"/>
      <c r="FIE10" s="41"/>
      <c r="FIF10" s="41"/>
      <c r="FIG10" s="41"/>
      <c r="FIH10" s="41"/>
      <c r="FII10" s="41"/>
      <c r="FIJ10" s="41"/>
      <c r="FIK10" s="41"/>
      <c r="FIL10" s="41"/>
      <c r="FIM10" s="41"/>
      <c r="FIN10" s="41"/>
      <c r="FIO10" s="41"/>
      <c r="FIP10" s="41"/>
      <c r="FIQ10" s="41"/>
      <c r="FIR10" s="41"/>
      <c r="FIS10" s="41"/>
      <c r="FIT10" s="41"/>
      <c r="FIU10" s="41"/>
      <c r="FIV10" s="41"/>
      <c r="FIW10" s="41"/>
      <c r="FIX10" s="41"/>
      <c r="FIY10" s="41"/>
      <c r="FIZ10" s="41"/>
      <c r="FJA10" s="41"/>
      <c r="FJB10" s="41"/>
      <c r="FJC10" s="41"/>
      <c r="FJD10" s="41"/>
      <c r="FJE10" s="41"/>
      <c r="FJF10" s="41"/>
      <c r="FJG10" s="41"/>
      <c r="FJH10" s="41"/>
      <c r="FJI10" s="41"/>
      <c r="FJJ10" s="41"/>
      <c r="FJK10" s="41"/>
      <c r="FJL10" s="41"/>
      <c r="FJM10" s="41"/>
      <c r="FJN10" s="41"/>
      <c r="FJO10" s="41"/>
      <c r="FJP10" s="41"/>
      <c r="FJQ10" s="41"/>
      <c r="FJR10" s="41"/>
      <c r="FJS10" s="41"/>
      <c r="FJT10" s="41"/>
      <c r="FJU10" s="41"/>
      <c r="FJV10" s="41"/>
      <c r="FJW10" s="41"/>
      <c r="FJX10" s="41"/>
      <c r="FJY10" s="41"/>
      <c r="FJZ10" s="41"/>
      <c r="FKA10" s="41"/>
      <c r="FKB10" s="41"/>
      <c r="FKC10" s="41"/>
      <c r="FKD10" s="41"/>
      <c r="FKE10" s="41"/>
      <c r="FKF10" s="41"/>
      <c r="FKG10" s="41"/>
      <c r="FKH10" s="41"/>
      <c r="FKI10" s="41"/>
      <c r="FKJ10" s="41"/>
      <c r="FKK10" s="41"/>
      <c r="FKL10" s="41"/>
      <c r="FKM10" s="41"/>
      <c r="FKN10" s="41"/>
      <c r="FKO10" s="41"/>
      <c r="FKP10" s="41"/>
      <c r="FKQ10" s="41"/>
      <c r="FKR10" s="41"/>
      <c r="FKS10" s="41"/>
      <c r="FKT10" s="41"/>
      <c r="FKU10" s="41"/>
      <c r="FKV10" s="41"/>
      <c r="FKW10" s="41"/>
      <c r="FKX10" s="41"/>
      <c r="FKY10" s="41"/>
      <c r="FKZ10" s="41"/>
      <c r="FLA10" s="41"/>
      <c r="FLB10" s="41"/>
      <c r="FLC10" s="41"/>
      <c r="FLD10" s="41"/>
      <c r="FLE10" s="41"/>
      <c r="FLF10" s="41"/>
      <c r="FLG10" s="41"/>
      <c r="FLH10" s="41"/>
      <c r="FLI10" s="41"/>
      <c r="FLJ10" s="41"/>
      <c r="FLK10" s="41"/>
      <c r="FLL10" s="41"/>
      <c r="FLM10" s="41"/>
      <c r="FLN10" s="41"/>
      <c r="FLO10" s="41"/>
      <c r="FLP10" s="41"/>
      <c r="FLQ10" s="41"/>
      <c r="FLR10" s="41"/>
      <c r="FLS10" s="41"/>
      <c r="FLT10" s="41"/>
      <c r="FLU10" s="41"/>
      <c r="FLV10" s="41"/>
      <c r="FLW10" s="41"/>
      <c r="FLX10" s="41"/>
      <c r="FLY10" s="41"/>
      <c r="FLZ10" s="41"/>
      <c r="FMA10" s="41"/>
      <c r="FMB10" s="41"/>
      <c r="FMC10" s="41"/>
      <c r="FMD10" s="41"/>
      <c r="FME10" s="41"/>
      <c r="FMF10" s="41"/>
      <c r="FMG10" s="41"/>
      <c r="FMH10" s="41"/>
      <c r="FMI10" s="41"/>
      <c r="FMJ10" s="41"/>
      <c r="FMK10" s="41"/>
      <c r="FML10" s="41"/>
      <c r="FMM10" s="41"/>
      <c r="FMN10" s="41"/>
      <c r="FMO10" s="41"/>
      <c r="FMP10" s="41"/>
      <c r="FMQ10" s="41"/>
      <c r="FMR10" s="41"/>
      <c r="FMS10" s="41"/>
      <c r="FMT10" s="41"/>
      <c r="FMU10" s="41"/>
      <c r="FMV10" s="41"/>
      <c r="FMW10" s="41"/>
      <c r="FMX10" s="41"/>
      <c r="FMY10" s="41"/>
      <c r="FMZ10" s="41"/>
      <c r="FNA10" s="41"/>
      <c r="FNB10" s="41"/>
      <c r="FNC10" s="41"/>
      <c r="FND10" s="41"/>
      <c r="FNE10" s="41"/>
      <c r="FNF10" s="41"/>
      <c r="FNG10" s="41"/>
      <c r="FNH10" s="41"/>
      <c r="FNI10" s="41"/>
      <c r="FNJ10" s="41"/>
      <c r="FNK10" s="41"/>
      <c r="FNL10" s="41"/>
      <c r="FNM10" s="41"/>
      <c r="FNN10" s="41"/>
      <c r="FNO10" s="41"/>
      <c r="FNP10" s="41"/>
      <c r="FNQ10" s="41"/>
      <c r="FNR10" s="41"/>
      <c r="FNS10" s="41"/>
      <c r="FNT10" s="41"/>
      <c r="FNU10" s="41"/>
      <c r="FNV10" s="41"/>
      <c r="FNW10" s="41"/>
      <c r="FNX10" s="41"/>
      <c r="FNY10" s="41"/>
      <c r="FNZ10" s="41"/>
      <c r="FOA10" s="41"/>
      <c r="FOB10" s="41"/>
      <c r="FOC10" s="41"/>
      <c r="FOD10" s="41"/>
      <c r="FOE10" s="41"/>
      <c r="FOF10" s="41"/>
      <c r="FOG10" s="41"/>
      <c r="FOH10" s="41"/>
      <c r="FOI10" s="41"/>
      <c r="FOJ10" s="41"/>
      <c r="FOK10" s="41"/>
      <c r="FOL10" s="41"/>
      <c r="FOM10" s="41"/>
      <c r="FON10" s="41"/>
      <c r="FOO10" s="41"/>
      <c r="FOP10" s="41"/>
      <c r="FOQ10" s="41"/>
      <c r="FOR10" s="41"/>
      <c r="FOS10" s="41"/>
      <c r="FOT10" s="41"/>
      <c r="FOU10" s="41"/>
      <c r="FOV10" s="41"/>
      <c r="FOW10" s="41"/>
      <c r="FOX10" s="41"/>
      <c r="FOY10" s="41"/>
      <c r="FOZ10" s="41"/>
      <c r="FPA10" s="41"/>
      <c r="FPB10" s="41"/>
      <c r="FPC10" s="41"/>
      <c r="FPD10" s="41"/>
      <c r="FPE10" s="41"/>
      <c r="FPF10" s="41"/>
      <c r="FPG10" s="41"/>
      <c r="FPH10" s="41"/>
      <c r="FPI10" s="41"/>
      <c r="FPJ10" s="41"/>
      <c r="FPK10" s="41"/>
      <c r="FPL10" s="41"/>
      <c r="FPM10" s="41"/>
      <c r="FPN10" s="41"/>
      <c r="FPO10" s="41"/>
      <c r="FPP10" s="41"/>
      <c r="FPQ10" s="41"/>
      <c r="FPR10" s="41"/>
      <c r="FPS10" s="41"/>
      <c r="FPT10" s="41"/>
      <c r="FPU10" s="41"/>
      <c r="FPV10" s="41"/>
      <c r="FPW10" s="41"/>
      <c r="FPX10" s="41"/>
      <c r="FPY10" s="41"/>
      <c r="FPZ10" s="41"/>
      <c r="FQA10" s="41"/>
      <c r="FQB10" s="41"/>
      <c r="FQC10" s="41"/>
      <c r="FQD10" s="41"/>
      <c r="FQE10" s="41"/>
      <c r="FQF10" s="41"/>
      <c r="FQG10" s="41"/>
      <c r="FQH10" s="41"/>
      <c r="FQI10" s="41"/>
      <c r="FQJ10" s="41"/>
      <c r="FQK10" s="41"/>
      <c r="FQL10" s="41"/>
      <c r="FQM10" s="41"/>
      <c r="FQN10" s="41"/>
      <c r="FQO10" s="41"/>
      <c r="FQP10" s="41"/>
      <c r="FQQ10" s="41"/>
      <c r="FQR10" s="41"/>
      <c r="FQS10" s="41"/>
      <c r="FQT10" s="41"/>
      <c r="FQU10" s="41"/>
      <c r="FQV10" s="41"/>
      <c r="FQW10" s="41"/>
      <c r="FQX10" s="41"/>
      <c r="FQY10" s="41"/>
      <c r="FQZ10" s="41"/>
      <c r="FRA10" s="41"/>
      <c r="FRB10" s="41"/>
      <c r="FRC10" s="41"/>
      <c r="FRD10" s="41"/>
      <c r="FRE10" s="41"/>
      <c r="FRF10" s="41"/>
      <c r="FRG10" s="41"/>
      <c r="FRH10" s="41"/>
      <c r="FRI10" s="41"/>
      <c r="FRJ10" s="41"/>
      <c r="FRK10" s="41"/>
      <c r="FRL10" s="41"/>
      <c r="FRM10" s="41"/>
      <c r="FRN10" s="41"/>
      <c r="FRO10" s="41"/>
      <c r="FRP10" s="41"/>
      <c r="FRQ10" s="41"/>
      <c r="FRR10" s="41"/>
      <c r="FRS10" s="41"/>
      <c r="FRT10" s="41"/>
      <c r="FRU10" s="41"/>
      <c r="FRV10" s="41"/>
      <c r="FRW10" s="41"/>
      <c r="FRX10" s="41"/>
      <c r="FRY10" s="41"/>
      <c r="FRZ10" s="41"/>
      <c r="FSA10" s="41"/>
      <c r="FSB10" s="41"/>
      <c r="FSC10" s="41"/>
      <c r="FSD10" s="41"/>
      <c r="FSE10" s="41"/>
      <c r="FSF10" s="41"/>
      <c r="FSG10" s="41"/>
      <c r="FSH10" s="41"/>
      <c r="FSI10" s="41"/>
      <c r="FSJ10" s="41"/>
      <c r="FSK10" s="41"/>
      <c r="FSL10" s="41"/>
      <c r="FSM10" s="41"/>
      <c r="FSN10" s="41"/>
      <c r="FSO10" s="41"/>
      <c r="FSP10" s="41"/>
      <c r="FSQ10" s="41"/>
      <c r="FSR10" s="41"/>
      <c r="FSS10" s="41"/>
      <c r="FST10" s="41"/>
      <c r="FSU10" s="41"/>
      <c r="FSV10" s="41"/>
      <c r="FSW10" s="41"/>
      <c r="FSX10" s="41"/>
      <c r="FSY10" s="41"/>
      <c r="FSZ10" s="41"/>
      <c r="FTA10" s="41"/>
      <c r="FTB10" s="41"/>
      <c r="FTC10" s="41"/>
      <c r="FTD10" s="41"/>
      <c r="FTE10" s="41"/>
      <c r="FTF10" s="41"/>
      <c r="FTG10" s="41"/>
      <c r="FTH10" s="41"/>
      <c r="FTI10" s="41"/>
      <c r="FTJ10" s="41"/>
      <c r="FTK10" s="41"/>
      <c r="FTL10" s="41"/>
      <c r="FTM10" s="41"/>
      <c r="FTN10" s="41"/>
      <c r="FTO10" s="41"/>
      <c r="FTP10" s="41"/>
      <c r="FTQ10" s="41"/>
      <c r="FTR10" s="41"/>
      <c r="FTS10" s="41"/>
      <c r="FTT10" s="41"/>
      <c r="FTU10" s="41"/>
      <c r="FTV10" s="41"/>
      <c r="FTW10" s="41"/>
      <c r="FTX10" s="41"/>
      <c r="FTY10" s="41"/>
      <c r="FTZ10" s="41"/>
      <c r="FUA10" s="41"/>
      <c r="FUB10" s="41"/>
      <c r="FUC10" s="41"/>
      <c r="FUD10" s="41"/>
      <c r="FUE10" s="41"/>
      <c r="FUF10" s="41"/>
      <c r="FUG10" s="41"/>
      <c r="FUH10" s="41"/>
      <c r="FUI10" s="41"/>
      <c r="FUJ10" s="41"/>
      <c r="FUK10" s="41"/>
      <c r="FUL10" s="41"/>
      <c r="FUM10" s="41"/>
      <c r="FUN10" s="41"/>
      <c r="FUO10" s="41"/>
      <c r="FUP10" s="41"/>
      <c r="FUQ10" s="41"/>
      <c r="FUR10" s="41"/>
      <c r="FUS10" s="41"/>
      <c r="FUT10" s="41"/>
      <c r="FUU10" s="41"/>
      <c r="FUV10" s="41"/>
      <c r="FUW10" s="41"/>
      <c r="FUX10" s="41"/>
      <c r="FUY10" s="41"/>
      <c r="FUZ10" s="41"/>
      <c r="FVA10" s="41"/>
      <c r="FVB10" s="41"/>
      <c r="FVC10" s="41"/>
      <c r="FVD10" s="41"/>
      <c r="FVE10" s="41"/>
      <c r="FVF10" s="41"/>
      <c r="FVG10" s="41"/>
      <c r="FVH10" s="41"/>
      <c r="FVI10" s="41"/>
      <c r="FVJ10" s="41"/>
      <c r="FVK10" s="41"/>
      <c r="FVL10" s="41"/>
      <c r="FVM10" s="41"/>
      <c r="FVN10" s="41"/>
      <c r="FVO10" s="41"/>
      <c r="FVP10" s="41"/>
      <c r="FVQ10" s="41"/>
      <c r="FVR10" s="41"/>
      <c r="FVS10" s="41"/>
      <c r="FVT10" s="41"/>
      <c r="FVU10" s="41"/>
      <c r="FVV10" s="41"/>
      <c r="FVW10" s="41"/>
      <c r="FVX10" s="41"/>
      <c r="FVY10" s="41"/>
      <c r="FVZ10" s="41"/>
      <c r="FWA10" s="41"/>
      <c r="FWB10" s="41"/>
      <c r="FWC10" s="41"/>
      <c r="FWD10" s="41"/>
      <c r="FWE10" s="41"/>
      <c r="FWF10" s="41"/>
      <c r="FWG10" s="41"/>
      <c r="FWH10" s="41"/>
      <c r="FWI10" s="41"/>
      <c r="FWJ10" s="41"/>
      <c r="FWK10" s="41"/>
      <c r="FWL10" s="41"/>
      <c r="FWM10" s="41"/>
      <c r="FWN10" s="41"/>
      <c r="FWO10" s="41"/>
      <c r="FWP10" s="41"/>
      <c r="FWQ10" s="41"/>
      <c r="FWR10" s="41"/>
      <c r="FWS10" s="41"/>
      <c r="FWT10" s="41"/>
      <c r="FWU10" s="41"/>
      <c r="FWV10" s="41"/>
      <c r="FWW10" s="41"/>
      <c r="FWX10" s="41"/>
      <c r="FWY10" s="41"/>
      <c r="FWZ10" s="41"/>
      <c r="FXA10" s="41"/>
      <c r="FXB10" s="41"/>
      <c r="FXC10" s="41"/>
      <c r="FXD10" s="41"/>
      <c r="FXE10" s="41"/>
      <c r="FXF10" s="41"/>
      <c r="FXG10" s="41"/>
      <c r="FXH10" s="41"/>
      <c r="FXI10" s="41"/>
      <c r="FXJ10" s="41"/>
      <c r="FXK10" s="41"/>
      <c r="FXL10" s="41"/>
      <c r="FXM10" s="41"/>
      <c r="FXN10" s="41"/>
      <c r="FXO10" s="41"/>
      <c r="FXP10" s="41"/>
      <c r="FXQ10" s="41"/>
      <c r="FXR10" s="41"/>
      <c r="FXS10" s="41"/>
      <c r="FXT10" s="41"/>
      <c r="FXU10" s="41"/>
      <c r="FXV10" s="41"/>
      <c r="FXW10" s="41"/>
      <c r="FXX10" s="41"/>
      <c r="FXY10" s="41"/>
      <c r="FXZ10" s="41"/>
      <c r="FYA10" s="41"/>
      <c r="FYB10" s="41"/>
      <c r="FYC10" s="41"/>
      <c r="FYD10" s="41"/>
      <c r="FYE10" s="41"/>
      <c r="FYF10" s="41"/>
      <c r="FYG10" s="41"/>
      <c r="FYH10" s="41"/>
      <c r="FYI10" s="41"/>
      <c r="FYJ10" s="41"/>
      <c r="FYK10" s="41"/>
      <c r="FYL10" s="41"/>
      <c r="FYM10" s="41"/>
      <c r="FYN10" s="41"/>
      <c r="FYO10" s="41"/>
      <c r="FYP10" s="41"/>
      <c r="FYQ10" s="41"/>
      <c r="FYR10" s="41"/>
      <c r="FYS10" s="41"/>
      <c r="FYT10" s="41"/>
      <c r="FYU10" s="41"/>
      <c r="FYV10" s="41"/>
      <c r="FYW10" s="41"/>
      <c r="FYX10" s="41"/>
      <c r="FYY10" s="41"/>
      <c r="FYZ10" s="41"/>
      <c r="FZA10" s="41"/>
      <c r="FZB10" s="41"/>
      <c r="FZC10" s="41"/>
      <c r="FZD10" s="41"/>
      <c r="FZE10" s="41"/>
      <c r="FZF10" s="41"/>
      <c r="FZG10" s="41"/>
      <c r="FZH10" s="41"/>
      <c r="FZI10" s="41"/>
      <c r="FZJ10" s="41"/>
      <c r="FZK10" s="41"/>
      <c r="FZL10" s="41"/>
      <c r="FZM10" s="41"/>
      <c r="FZN10" s="41"/>
      <c r="FZO10" s="41"/>
      <c r="FZP10" s="41"/>
      <c r="FZQ10" s="41"/>
      <c r="FZR10" s="41"/>
      <c r="FZS10" s="41"/>
      <c r="FZT10" s="41"/>
      <c r="FZU10" s="41"/>
      <c r="FZV10" s="41"/>
      <c r="FZW10" s="41"/>
      <c r="FZX10" s="41"/>
      <c r="FZY10" s="41"/>
      <c r="FZZ10" s="41"/>
      <c r="GAA10" s="41"/>
      <c r="GAB10" s="41"/>
      <c r="GAC10" s="41"/>
      <c r="GAD10" s="41"/>
      <c r="GAE10" s="41"/>
      <c r="GAF10" s="41"/>
      <c r="GAG10" s="41"/>
      <c r="GAH10" s="41"/>
      <c r="GAI10" s="41"/>
      <c r="GAJ10" s="41"/>
      <c r="GAK10" s="41"/>
      <c r="GAL10" s="41"/>
      <c r="GAM10" s="41"/>
      <c r="GAN10" s="41"/>
      <c r="GAO10" s="41"/>
      <c r="GAP10" s="41"/>
      <c r="GAQ10" s="41"/>
      <c r="GAR10" s="41"/>
      <c r="GAS10" s="41"/>
      <c r="GAT10" s="41"/>
      <c r="GAU10" s="41"/>
      <c r="GAV10" s="41"/>
      <c r="GAW10" s="41"/>
      <c r="GAX10" s="41"/>
      <c r="GAY10" s="41"/>
      <c r="GAZ10" s="41"/>
      <c r="GBA10" s="41"/>
      <c r="GBB10" s="41"/>
      <c r="GBC10" s="41"/>
      <c r="GBD10" s="41"/>
      <c r="GBE10" s="41"/>
      <c r="GBF10" s="41"/>
      <c r="GBG10" s="41"/>
      <c r="GBH10" s="41"/>
      <c r="GBI10" s="41"/>
      <c r="GBJ10" s="41"/>
      <c r="GBK10" s="41"/>
      <c r="GBL10" s="41"/>
      <c r="GBM10" s="41"/>
      <c r="GBN10" s="41"/>
      <c r="GBO10" s="41"/>
      <c r="GBP10" s="41"/>
      <c r="GBQ10" s="41"/>
      <c r="GBR10" s="41"/>
      <c r="GBS10" s="41"/>
      <c r="GBT10" s="41"/>
      <c r="GBU10" s="41"/>
      <c r="GBV10" s="41"/>
      <c r="GBW10" s="41"/>
      <c r="GBX10" s="41"/>
      <c r="GBY10" s="41"/>
      <c r="GBZ10" s="41"/>
      <c r="GCA10" s="41"/>
      <c r="GCB10" s="41"/>
      <c r="GCC10" s="41"/>
      <c r="GCD10" s="41"/>
      <c r="GCE10" s="41"/>
      <c r="GCF10" s="41"/>
      <c r="GCG10" s="41"/>
      <c r="GCH10" s="41"/>
      <c r="GCI10" s="41"/>
      <c r="GCJ10" s="41"/>
      <c r="GCK10" s="41"/>
      <c r="GCL10" s="41"/>
      <c r="GCM10" s="41"/>
      <c r="GCN10" s="41"/>
      <c r="GCO10" s="41"/>
      <c r="GCP10" s="41"/>
      <c r="GCQ10" s="41"/>
      <c r="GCR10" s="41"/>
      <c r="GCS10" s="41"/>
      <c r="GCT10" s="41"/>
      <c r="GCU10" s="41"/>
      <c r="GCV10" s="41"/>
      <c r="GCW10" s="41"/>
      <c r="GCX10" s="41"/>
      <c r="GCY10" s="41"/>
      <c r="GCZ10" s="41"/>
      <c r="GDA10" s="41"/>
      <c r="GDB10" s="41"/>
      <c r="GDC10" s="41"/>
      <c r="GDD10" s="41"/>
      <c r="GDE10" s="41"/>
      <c r="GDF10" s="41"/>
      <c r="GDG10" s="41"/>
      <c r="GDH10" s="41"/>
      <c r="GDI10" s="41"/>
      <c r="GDJ10" s="41"/>
      <c r="GDK10" s="41"/>
      <c r="GDL10" s="41"/>
      <c r="GDM10" s="41"/>
      <c r="GDN10" s="41"/>
      <c r="GDO10" s="41"/>
      <c r="GDP10" s="41"/>
      <c r="GDQ10" s="41"/>
      <c r="GDR10" s="41"/>
      <c r="GDS10" s="41"/>
      <c r="GDT10" s="41"/>
      <c r="GDU10" s="41"/>
      <c r="GDV10" s="41"/>
      <c r="GDW10" s="41"/>
      <c r="GDX10" s="41"/>
      <c r="GDY10" s="41"/>
      <c r="GDZ10" s="41"/>
      <c r="GEA10" s="41"/>
      <c r="GEB10" s="41"/>
      <c r="GEC10" s="41"/>
      <c r="GED10" s="41"/>
      <c r="GEE10" s="41"/>
      <c r="GEF10" s="41"/>
      <c r="GEG10" s="41"/>
      <c r="GEH10" s="41"/>
      <c r="GEI10" s="41"/>
      <c r="GEJ10" s="41"/>
      <c r="GEK10" s="41"/>
      <c r="GEL10" s="41"/>
      <c r="GEM10" s="41"/>
      <c r="GEN10" s="41"/>
      <c r="GEO10" s="41"/>
      <c r="GEP10" s="41"/>
      <c r="GEQ10" s="41"/>
      <c r="GER10" s="41"/>
      <c r="GES10" s="41"/>
      <c r="GET10" s="41"/>
      <c r="GEU10" s="41"/>
      <c r="GEV10" s="41"/>
      <c r="GEW10" s="41"/>
      <c r="GEX10" s="41"/>
      <c r="GEY10" s="41"/>
      <c r="GEZ10" s="41"/>
      <c r="GFA10" s="41"/>
      <c r="GFB10" s="41"/>
      <c r="GFC10" s="41"/>
      <c r="GFD10" s="41"/>
      <c r="GFE10" s="41"/>
      <c r="GFF10" s="41"/>
      <c r="GFG10" s="41"/>
      <c r="GFH10" s="41"/>
      <c r="GFI10" s="41"/>
      <c r="GFJ10" s="41"/>
      <c r="GFK10" s="41"/>
      <c r="GFL10" s="41"/>
      <c r="GFM10" s="41"/>
      <c r="GFN10" s="41"/>
      <c r="GFO10" s="41"/>
      <c r="GFP10" s="41"/>
      <c r="GFQ10" s="41"/>
      <c r="GFR10" s="41"/>
      <c r="GFS10" s="41"/>
      <c r="GFT10" s="41"/>
      <c r="GFU10" s="41"/>
      <c r="GFV10" s="41"/>
      <c r="GFW10" s="41"/>
      <c r="GFX10" s="41"/>
      <c r="GFY10" s="41"/>
      <c r="GFZ10" s="41"/>
      <c r="GGA10" s="41"/>
      <c r="GGB10" s="41"/>
      <c r="GGC10" s="41"/>
      <c r="GGD10" s="41"/>
      <c r="GGE10" s="41"/>
      <c r="GGF10" s="41"/>
      <c r="GGG10" s="41"/>
      <c r="GGH10" s="41"/>
      <c r="GGI10" s="41"/>
      <c r="GGJ10" s="41"/>
      <c r="GGK10" s="41"/>
      <c r="GGL10" s="41"/>
      <c r="GGM10" s="41"/>
      <c r="GGN10" s="41"/>
      <c r="GGO10" s="41"/>
      <c r="GGP10" s="41"/>
      <c r="GGQ10" s="41"/>
      <c r="GGR10" s="41"/>
      <c r="GGS10" s="41"/>
      <c r="GGT10" s="41"/>
      <c r="GGU10" s="41"/>
      <c r="GGV10" s="41"/>
      <c r="GGW10" s="41"/>
      <c r="GGX10" s="41"/>
      <c r="GGY10" s="41"/>
      <c r="GGZ10" s="41"/>
      <c r="GHA10" s="41"/>
      <c r="GHB10" s="41"/>
      <c r="GHC10" s="41"/>
      <c r="GHD10" s="41"/>
      <c r="GHE10" s="41"/>
      <c r="GHF10" s="41"/>
      <c r="GHG10" s="41"/>
      <c r="GHH10" s="41"/>
      <c r="GHI10" s="41"/>
      <c r="GHJ10" s="41"/>
      <c r="GHK10" s="41"/>
      <c r="GHL10" s="41"/>
      <c r="GHM10" s="41"/>
      <c r="GHN10" s="41"/>
      <c r="GHO10" s="41"/>
      <c r="GHP10" s="41"/>
      <c r="GHQ10" s="41"/>
      <c r="GHR10" s="41"/>
      <c r="GHS10" s="41"/>
      <c r="GHT10" s="41"/>
      <c r="GHU10" s="41"/>
      <c r="GHV10" s="41"/>
      <c r="GHW10" s="41"/>
      <c r="GHX10" s="41"/>
      <c r="GHY10" s="41"/>
      <c r="GHZ10" s="41"/>
      <c r="GIA10" s="41"/>
      <c r="GIB10" s="41"/>
      <c r="GIC10" s="41"/>
      <c r="GID10" s="41"/>
      <c r="GIE10" s="41"/>
      <c r="GIF10" s="41"/>
      <c r="GIG10" s="41"/>
      <c r="GIH10" s="41"/>
      <c r="GII10" s="41"/>
      <c r="GIJ10" s="41"/>
      <c r="GIK10" s="41"/>
      <c r="GIL10" s="41"/>
      <c r="GIM10" s="41"/>
      <c r="GIN10" s="41"/>
      <c r="GIO10" s="41"/>
      <c r="GIP10" s="41"/>
      <c r="GIQ10" s="41"/>
      <c r="GIR10" s="41"/>
      <c r="GIS10" s="41"/>
      <c r="GIT10" s="41"/>
      <c r="GIU10" s="41"/>
      <c r="GIV10" s="41"/>
      <c r="GIW10" s="41"/>
      <c r="GIX10" s="41"/>
      <c r="GIY10" s="41"/>
      <c r="GIZ10" s="41"/>
      <c r="GJA10" s="41"/>
      <c r="GJB10" s="41"/>
      <c r="GJC10" s="41"/>
      <c r="GJD10" s="41"/>
      <c r="GJE10" s="41"/>
      <c r="GJF10" s="41"/>
      <c r="GJG10" s="41"/>
      <c r="GJH10" s="41"/>
      <c r="GJI10" s="41"/>
      <c r="GJJ10" s="41"/>
      <c r="GJK10" s="41"/>
      <c r="GJL10" s="41"/>
      <c r="GJM10" s="41"/>
      <c r="GJN10" s="41"/>
      <c r="GJO10" s="41"/>
      <c r="GJP10" s="41"/>
      <c r="GJQ10" s="41"/>
      <c r="GJR10" s="41"/>
      <c r="GJS10" s="41"/>
      <c r="GJT10" s="41"/>
      <c r="GJU10" s="41"/>
      <c r="GJV10" s="41"/>
      <c r="GJW10" s="41"/>
      <c r="GJX10" s="41"/>
      <c r="GJY10" s="41"/>
      <c r="GJZ10" s="41"/>
      <c r="GKA10" s="41"/>
      <c r="GKB10" s="41"/>
      <c r="GKC10" s="41"/>
      <c r="GKD10" s="41"/>
      <c r="GKE10" s="41"/>
      <c r="GKF10" s="41"/>
      <c r="GKG10" s="41"/>
      <c r="GKH10" s="41"/>
      <c r="GKI10" s="41"/>
      <c r="GKJ10" s="41"/>
      <c r="GKK10" s="41"/>
      <c r="GKL10" s="41"/>
      <c r="GKM10" s="41"/>
      <c r="GKN10" s="41"/>
      <c r="GKO10" s="41"/>
      <c r="GKP10" s="41"/>
      <c r="GKQ10" s="41"/>
      <c r="GKR10" s="41"/>
      <c r="GKS10" s="41"/>
      <c r="GKT10" s="41"/>
      <c r="GKU10" s="41"/>
      <c r="GKV10" s="41"/>
      <c r="GKW10" s="41"/>
      <c r="GKX10" s="41"/>
      <c r="GKY10" s="41"/>
      <c r="GKZ10" s="41"/>
      <c r="GLA10" s="41"/>
      <c r="GLB10" s="41"/>
      <c r="GLC10" s="41"/>
      <c r="GLD10" s="41"/>
      <c r="GLE10" s="41"/>
      <c r="GLF10" s="41"/>
      <c r="GLG10" s="41"/>
      <c r="GLH10" s="41"/>
      <c r="GLI10" s="41"/>
      <c r="GLJ10" s="41"/>
      <c r="GLK10" s="41"/>
      <c r="GLL10" s="41"/>
      <c r="GLM10" s="41"/>
      <c r="GLN10" s="41"/>
      <c r="GLO10" s="41"/>
      <c r="GLP10" s="41"/>
      <c r="GLQ10" s="41"/>
      <c r="GLR10" s="41"/>
      <c r="GLS10" s="41"/>
      <c r="GLT10" s="41"/>
      <c r="GLU10" s="41"/>
      <c r="GLV10" s="41"/>
      <c r="GLW10" s="41"/>
      <c r="GLX10" s="41"/>
      <c r="GLY10" s="41"/>
      <c r="GLZ10" s="41"/>
      <c r="GMA10" s="41"/>
      <c r="GMB10" s="41"/>
      <c r="GMC10" s="41"/>
      <c r="GMD10" s="41"/>
      <c r="GME10" s="41"/>
      <c r="GMF10" s="41"/>
      <c r="GMG10" s="41"/>
      <c r="GMH10" s="41"/>
      <c r="GMI10" s="41"/>
      <c r="GMJ10" s="41"/>
      <c r="GMK10" s="41"/>
      <c r="GML10" s="41"/>
      <c r="GMM10" s="41"/>
      <c r="GMN10" s="41"/>
      <c r="GMO10" s="41"/>
      <c r="GMP10" s="41"/>
      <c r="GMQ10" s="41"/>
      <c r="GMR10" s="41"/>
      <c r="GMS10" s="41"/>
      <c r="GMT10" s="41"/>
      <c r="GMU10" s="41"/>
      <c r="GMV10" s="41"/>
      <c r="GMW10" s="41"/>
      <c r="GMX10" s="41"/>
      <c r="GMY10" s="41"/>
      <c r="GMZ10" s="41"/>
      <c r="GNA10" s="41"/>
      <c r="GNB10" s="41"/>
      <c r="GNC10" s="41"/>
      <c r="GND10" s="41"/>
      <c r="GNE10" s="41"/>
      <c r="GNF10" s="41"/>
      <c r="GNG10" s="41"/>
      <c r="GNH10" s="41"/>
      <c r="GNI10" s="41"/>
      <c r="GNJ10" s="41"/>
      <c r="GNK10" s="41"/>
      <c r="GNL10" s="41"/>
      <c r="GNM10" s="41"/>
      <c r="GNN10" s="41"/>
      <c r="GNO10" s="41"/>
      <c r="GNP10" s="41"/>
      <c r="GNQ10" s="41"/>
      <c r="GNR10" s="41"/>
      <c r="GNS10" s="41"/>
      <c r="GNT10" s="41"/>
      <c r="GNU10" s="41"/>
      <c r="GNV10" s="41"/>
      <c r="GNW10" s="41"/>
      <c r="GNX10" s="41"/>
      <c r="GNY10" s="41"/>
      <c r="GNZ10" s="41"/>
      <c r="GOA10" s="41"/>
      <c r="GOB10" s="41"/>
      <c r="GOC10" s="41"/>
      <c r="GOD10" s="41"/>
      <c r="GOE10" s="41"/>
      <c r="GOF10" s="41"/>
      <c r="GOG10" s="41"/>
      <c r="GOH10" s="41"/>
      <c r="GOI10" s="41"/>
      <c r="GOJ10" s="41"/>
      <c r="GOK10" s="41"/>
      <c r="GOL10" s="41"/>
      <c r="GOM10" s="41"/>
      <c r="GON10" s="41"/>
      <c r="GOO10" s="41"/>
      <c r="GOP10" s="41"/>
      <c r="GOQ10" s="41"/>
      <c r="GOR10" s="41"/>
      <c r="GOS10" s="41"/>
      <c r="GOT10" s="41"/>
      <c r="GOU10" s="41"/>
      <c r="GOV10" s="41"/>
      <c r="GOW10" s="41"/>
      <c r="GOX10" s="41"/>
      <c r="GOY10" s="41"/>
      <c r="GOZ10" s="41"/>
      <c r="GPA10" s="41"/>
      <c r="GPB10" s="41"/>
      <c r="GPC10" s="41"/>
      <c r="GPD10" s="41"/>
      <c r="GPE10" s="41"/>
      <c r="GPF10" s="41"/>
      <c r="GPG10" s="41"/>
      <c r="GPH10" s="41"/>
      <c r="GPI10" s="41"/>
      <c r="GPJ10" s="41"/>
      <c r="GPK10" s="41"/>
      <c r="GPL10" s="41"/>
      <c r="GPM10" s="41"/>
      <c r="GPN10" s="41"/>
      <c r="GPO10" s="41"/>
      <c r="GPP10" s="41"/>
      <c r="GPQ10" s="41"/>
      <c r="GPR10" s="41"/>
      <c r="GPS10" s="41"/>
      <c r="GPT10" s="41"/>
      <c r="GPU10" s="41"/>
      <c r="GPV10" s="41"/>
      <c r="GPW10" s="41"/>
      <c r="GPX10" s="41"/>
      <c r="GPY10" s="41"/>
      <c r="GPZ10" s="41"/>
      <c r="GQA10" s="41"/>
      <c r="GQB10" s="41"/>
      <c r="GQC10" s="41"/>
      <c r="GQD10" s="41"/>
      <c r="GQE10" s="41"/>
      <c r="GQF10" s="41"/>
      <c r="GQG10" s="41"/>
      <c r="GQH10" s="41"/>
      <c r="GQI10" s="41"/>
      <c r="GQJ10" s="41"/>
      <c r="GQK10" s="41"/>
      <c r="GQL10" s="41"/>
      <c r="GQM10" s="41"/>
      <c r="GQN10" s="41"/>
      <c r="GQO10" s="41"/>
      <c r="GQP10" s="41"/>
      <c r="GQQ10" s="41"/>
      <c r="GQR10" s="41"/>
      <c r="GQS10" s="41"/>
      <c r="GQT10" s="41"/>
      <c r="GQU10" s="41"/>
      <c r="GQV10" s="41"/>
      <c r="GQW10" s="41"/>
      <c r="GQX10" s="41"/>
      <c r="GQY10" s="41"/>
      <c r="GQZ10" s="41"/>
      <c r="GRA10" s="41"/>
      <c r="GRB10" s="41"/>
      <c r="GRC10" s="41"/>
      <c r="GRD10" s="41"/>
      <c r="GRE10" s="41"/>
      <c r="GRF10" s="41"/>
      <c r="GRG10" s="41"/>
      <c r="GRH10" s="41"/>
      <c r="GRI10" s="41"/>
      <c r="GRJ10" s="41"/>
      <c r="GRK10" s="41"/>
      <c r="GRL10" s="41"/>
      <c r="GRM10" s="41"/>
      <c r="GRN10" s="41"/>
      <c r="GRO10" s="41"/>
      <c r="GRP10" s="41"/>
      <c r="GRQ10" s="41"/>
      <c r="GRR10" s="41"/>
      <c r="GRS10" s="41"/>
      <c r="GRT10" s="41"/>
      <c r="GRU10" s="41"/>
      <c r="GRV10" s="41"/>
      <c r="GRW10" s="41"/>
      <c r="GRX10" s="41"/>
      <c r="GRY10" s="41"/>
      <c r="GRZ10" s="41"/>
      <c r="GSA10" s="41"/>
      <c r="GSB10" s="41"/>
      <c r="GSC10" s="41"/>
      <c r="GSD10" s="41"/>
      <c r="GSE10" s="41"/>
      <c r="GSF10" s="41"/>
      <c r="GSG10" s="41"/>
      <c r="GSH10" s="41"/>
      <c r="GSI10" s="41"/>
      <c r="GSJ10" s="41"/>
      <c r="GSK10" s="41"/>
      <c r="GSL10" s="41"/>
      <c r="GSM10" s="41"/>
      <c r="GSN10" s="41"/>
      <c r="GSO10" s="41"/>
      <c r="GSP10" s="41"/>
      <c r="GSQ10" s="41"/>
      <c r="GSR10" s="41"/>
      <c r="GSS10" s="41"/>
      <c r="GST10" s="41"/>
      <c r="GSU10" s="41"/>
      <c r="GSV10" s="41"/>
      <c r="GSW10" s="41"/>
      <c r="GSX10" s="41"/>
      <c r="GSY10" s="41"/>
      <c r="GSZ10" s="41"/>
      <c r="GTA10" s="41"/>
      <c r="GTB10" s="41"/>
      <c r="GTC10" s="41"/>
      <c r="GTD10" s="41"/>
      <c r="GTE10" s="41"/>
      <c r="GTF10" s="41"/>
      <c r="GTG10" s="41"/>
      <c r="GTH10" s="41"/>
      <c r="GTI10" s="41"/>
      <c r="GTJ10" s="41"/>
      <c r="GTK10" s="41"/>
      <c r="GTL10" s="41"/>
      <c r="GTM10" s="41"/>
      <c r="GTN10" s="41"/>
      <c r="GTO10" s="41"/>
      <c r="GTP10" s="41"/>
      <c r="GTQ10" s="41"/>
      <c r="GTR10" s="41"/>
      <c r="GTS10" s="41"/>
      <c r="GTT10" s="41"/>
      <c r="GTU10" s="41"/>
      <c r="GTV10" s="41"/>
      <c r="GTW10" s="41"/>
      <c r="GTX10" s="41"/>
      <c r="GTY10" s="41"/>
      <c r="GTZ10" s="41"/>
      <c r="GUA10" s="41"/>
      <c r="GUB10" s="41"/>
      <c r="GUC10" s="41"/>
      <c r="GUD10" s="41"/>
      <c r="GUE10" s="41"/>
      <c r="GUF10" s="41"/>
      <c r="GUG10" s="41"/>
      <c r="GUH10" s="41"/>
      <c r="GUI10" s="41"/>
      <c r="GUJ10" s="41"/>
      <c r="GUK10" s="41"/>
      <c r="GUL10" s="41"/>
      <c r="GUM10" s="41"/>
      <c r="GUN10" s="41"/>
      <c r="GUO10" s="41"/>
      <c r="GUP10" s="41"/>
      <c r="GUQ10" s="41"/>
      <c r="GUR10" s="41"/>
      <c r="GUS10" s="41"/>
      <c r="GUT10" s="41"/>
      <c r="GUU10" s="41"/>
      <c r="GUV10" s="41"/>
      <c r="GUW10" s="41"/>
      <c r="GUX10" s="41"/>
      <c r="GUY10" s="41"/>
      <c r="GUZ10" s="41"/>
      <c r="GVA10" s="41"/>
      <c r="GVB10" s="41"/>
      <c r="GVC10" s="41"/>
      <c r="GVD10" s="41"/>
      <c r="GVE10" s="41"/>
      <c r="GVF10" s="41"/>
      <c r="GVG10" s="41"/>
      <c r="GVH10" s="41"/>
      <c r="GVI10" s="41"/>
      <c r="GVJ10" s="41"/>
      <c r="GVK10" s="41"/>
      <c r="GVL10" s="41"/>
      <c r="GVM10" s="41"/>
      <c r="GVN10" s="41"/>
      <c r="GVO10" s="41"/>
      <c r="GVP10" s="41"/>
      <c r="GVQ10" s="41"/>
      <c r="GVR10" s="41"/>
      <c r="GVS10" s="41"/>
      <c r="GVT10" s="41"/>
      <c r="GVU10" s="41"/>
      <c r="GVV10" s="41"/>
      <c r="GVW10" s="41"/>
      <c r="GVX10" s="41"/>
      <c r="GVY10" s="41"/>
      <c r="GVZ10" s="41"/>
      <c r="GWA10" s="41"/>
      <c r="GWB10" s="41"/>
      <c r="GWC10" s="41"/>
      <c r="GWD10" s="41"/>
      <c r="GWE10" s="41"/>
      <c r="GWF10" s="41"/>
      <c r="GWG10" s="41"/>
      <c r="GWH10" s="41"/>
      <c r="GWI10" s="41"/>
      <c r="GWJ10" s="41"/>
      <c r="GWK10" s="41"/>
      <c r="GWL10" s="41"/>
      <c r="GWM10" s="41"/>
      <c r="GWN10" s="41"/>
      <c r="GWO10" s="41"/>
      <c r="GWP10" s="41"/>
      <c r="GWQ10" s="41"/>
      <c r="GWR10" s="41"/>
      <c r="GWS10" s="41"/>
      <c r="GWT10" s="41"/>
      <c r="GWU10" s="41"/>
      <c r="GWV10" s="41"/>
      <c r="GWW10" s="41"/>
      <c r="GWX10" s="41"/>
      <c r="GWY10" s="41"/>
      <c r="GWZ10" s="41"/>
      <c r="GXA10" s="41"/>
      <c r="GXB10" s="41"/>
      <c r="GXC10" s="41"/>
      <c r="GXD10" s="41"/>
      <c r="GXE10" s="41"/>
      <c r="GXF10" s="41"/>
      <c r="GXG10" s="41"/>
      <c r="GXH10" s="41"/>
      <c r="GXI10" s="41"/>
      <c r="GXJ10" s="41"/>
      <c r="GXK10" s="41"/>
      <c r="GXL10" s="41"/>
      <c r="GXM10" s="41"/>
      <c r="GXN10" s="41"/>
      <c r="GXO10" s="41"/>
      <c r="GXP10" s="41"/>
      <c r="GXQ10" s="41"/>
      <c r="GXR10" s="41"/>
      <c r="GXS10" s="41"/>
      <c r="GXT10" s="41"/>
      <c r="GXU10" s="41"/>
      <c r="GXV10" s="41"/>
      <c r="GXW10" s="41"/>
      <c r="GXX10" s="41"/>
      <c r="GXY10" s="41"/>
      <c r="GXZ10" s="41"/>
      <c r="GYA10" s="41"/>
      <c r="GYB10" s="41"/>
      <c r="GYC10" s="41"/>
      <c r="GYD10" s="41"/>
      <c r="GYE10" s="41"/>
      <c r="GYF10" s="41"/>
      <c r="GYG10" s="41"/>
      <c r="GYH10" s="41"/>
      <c r="GYI10" s="41"/>
      <c r="GYJ10" s="41"/>
      <c r="GYK10" s="41"/>
      <c r="GYL10" s="41"/>
      <c r="GYM10" s="41"/>
      <c r="GYN10" s="41"/>
      <c r="GYO10" s="41"/>
      <c r="GYP10" s="41"/>
      <c r="GYQ10" s="41"/>
      <c r="GYR10" s="41"/>
      <c r="GYS10" s="41"/>
      <c r="GYT10" s="41"/>
      <c r="GYU10" s="41"/>
      <c r="GYV10" s="41"/>
      <c r="GYW10" s="41"/>
      <c r="GYX10" s="41"/>
      <c r="GYY10" s="41"/>
      <c r="GYZ10" s="41"/>
      <c r="GZA10" s="41"/>
      <c r="GZB10" s="41"/>
      <c r="GZC10" s="41"/>
      <c r="GZD10" s="41"/>
      <c r="GZE10" s="41"/>
      <c r="GZF10" s="41"/>
      <c r="GZG10" s="41"/>
      <c r="GZH10" s="41"/>
      <c r="GZI10" s="41"/>
      <c r="GZJ10" s="41"/>
      <c r="GZK10" s="41"/>
      <c r="GZL10" s="41"/>
      <c r="GZM10" s="41"/>
      <c r="GZN10" s="41"/>
      <c r="GZO10" s="41"/>
      <c r="GZP10" s="41"/>
      <c r="GZQ10" s="41"/>
      <c r="GZR10" s="41"/>
      <c r="GZS10" s="41"/>
      <c r="GZT10" s="41"/>
      <c r="GZU10" s="41"/>
      <c r="GZV10" s="41"/>
      <c r="GZW10" s="41"/>
      <c r="GZX10" s="41"/>
      <c r="GZY10" s="41"/>
      <c r="GZZ10" s="41"/>
      <c r="HAA10" s="41"/>
      <c r="HAB10" s="41"/>
      <c r="HAC10" s="41"/>
      <c r="HAD10" s="41"/>
      <c r="HAE10" s="41"/>
      <c r="HAF10" s="41"/>
      <c r="HAG10" s="41"/>
      <c r="HAH10" s="41"/>
      <c r="HAI10" s="41"/>
      <c r="HAJ10" s="41"/>
      <c r="HAK10" s="41"/>
      <c r="HAL10" s="41"/>
      <c r="HAM10" s="41"/>
      <c r="HAN10" s="41"/>
      <c r="HAO10" s="41"/>
      <c r="HAP10" s="41"/>
      <c r="HAQ10" s="41"/>
      <c r="HAR10" s="41"/>
      <c r="HAS10" s="41"/>
      <c r="HAT10" s="41"/>
      <c r="HAU10" s="41"/>
      <c r="HAV10" s="41"/>
      <c r="HAW10" s="41"/>
      <c r="HAX10" s="41"/>
      <c r="HAY10" s="41"/>
      <c r="HAZ10" s="41"/>
      <c r="HBA10" s="41"/>
      <c r="HBB10" s="41"/>
      <c r="HBC10" s="41"/>
      <c r="HBD10" s="41"/>
      <c r="HBE10" s="41"/>
      <c r="HBF10" s="41"/>
      <c r="HBG10" s="41"/>
      <c r="HBH10" s="41"/>
      <c r="HBI10" s="41"/>
      <c r="HBJ10" s="41"/>
      <c r="HBK10" s="41"/>
      <c r="HBL10" s="41"/>
      <c r="HBM10" s="41"/>
      <c r="HBN10" s="41"/>
      <c r="HBO10" s="41"/>
      <c r="HBP10" s="41"/>
      <c r="HBQ10" s="41"/>
      <c r="HBR10" s="41"/>
      <c r="HBS10" s="41"/>
      <c r="HBT10" s="41"/>
      <c r="HBU10" s="41"/>
      <c r="HBV10" s="41"/>
      <c r="HBW10" s="41"/>
      <c r="HBX10" s="41"/>
      <c r="HBY10" s="41"/>
      <c r="HBZ10" s="41"/>
      <c r="HCA10" s="41"/>
      <c r="HCB10" s="41"/>
      <c r="HCC10" s="41"/>
      <c r="HCD10" s="41"/>
      <c r="HCE10" s="41"/>
      <c r="HCF10" s="41"/>
      <c r="HCG10" s="41"/>
      <c r="HCH10" s="41"/>
      <c r="HCI10" s="41"/>
      <c r="HCJ10" s="41"/>
      <c r="HCK10" s="41"/>
      <c r="HCL10" s="41"/>
      <c r="HCM10" s="41"/>
      <c r="HCN10" s="41"/>
      <c r="HCO10" s="41"/>
      <c r="HCP10" s="41"/>
      <c r="HCQ10" s="41"/>
      <c r="HCR10" s="41"/>
      <c r="HCS10" s="41"/>
      <c r="HCT10" s="41"/>
      <c r="HCU10" s="41"/>
      <c r="HCV10" s="41"/>
      <c r="HCW10" s="41"/>
      <c r="HCX10" s="41"/>
      <c r="HCY10" s="41"/>
      <c r="HCZ10" s="41"/>
      <c r="HDA10" s="41"/>
      <c r="HDB10" s="41"/>
      <c r="HDC10" s="41"/>
      <c r="HDD10" s="41"/>
      <c r="HDE10" s="41"/>
      <c r="HDF10" s="41"/>
      <c r="HDG10" s="41"/>
      <c r="HDH10" s="41"/>
      <c r="HDI10" s="41"/>
      <c r="HDJ10" s="41"/>
      <c r="HDK10" s="41"/>
      <c r="HDL10" s="41"/>
      <c r="HDM10" s="41"/>
      <c r="HDN10" s="41"/>
      <c r="HDO10" s="41"/>
      <c r="HDP10" s="41"/>
      <c r="HDQ10" s="41"/>
      <c r="HDR10" s="41"/>
      <c r="HDS10" s="41"/>
      <c r="HDT10" s="41"/>
      <c r="HDU10" s="41"/>
      <c r="HDV10" s="41"/>
      <c r="HDW10" s="41"/>
      <c r="HDX10" s="41"/>
      <c r="HDY10" s="41"/>
      <c r="HDZ10" s="41"/>
      <c r="HEA10" s="41"/>
      <c r="HEB10" s="41"/>
      <c r="HEC10" s="41"/>
      <c r="HED10" s="41"/>
      <c r="HEE10" s="41"/>
      <c r="HEF10" s="41"/>
      <c r="HEG10" s="41"/>
      <c r="HEH10" s="41"/>
      <c r="HEI10" s="41"/>
      <c r="HEJ10" s="41"/>
      <c r="HEK10" s="41"/>
      <c r="HEL10" s="41"/>
      <c r="HEM10" s="41"/>
      <c r="HEN10" s="41"/>
      <c r="HEO10" s="41"/>
      <c r="HEP10" s="41"/>
      <c r="HEQ10" s="41"/>
      <c r="HER10" s="41"/>
      <c r="HES10" s="41"/>
      <c r="HET10" s="41"/>
      <c r="HEU10" s="41"/>
      <c r="HEV10" s="41"/>
      <c r="HEW10" s="41"/>
      <c r="HEX10" s="41"/>
      <c r="HEY10" s="41"/>
      <c r="HEZ10" s="41"/>
      <c r="HFA10" s="41"/>
      <c r="HFB10" s="41"/>
      <c r="HFC10" s="41"/>
      <c r="HFD10" s="41"/>
      <c r="HFE10" s="41"/>
      <c r="HFF10" s="41"/>
      <c r="HFG10" s="41"/>
      <c r="HFH10" s="41"/>
      <c r="HFI10" s="41"/>
      <c r="HFJ10" s="41"/>
      <c r="HFK10" s="41"/>
      <c r="HFL10" s="41"/>
      <c r="HFM10" s="41"/>
      <c r="HFN10" s="41"/>
      <c r="HFO10" s="41"/>
      <c r="HFP10" s="41"/>
      <c r="HFQ10" s="41"/>
      <c r="HFR10" s="41"/>
      <c r="HFS10" s="41"/>
      <c r="HFT10" s="41"/>
      <c r="HFU10" s="41"/>
      <c r="HFV10" s="41"/>
      <c r="HFW10" s="41"/>
      <c r="HFX10" s="41"/>
      <c r="HFY10" s="41"/>
      <c r="HFZ10" s="41"/>
      <c r="HGA10" s="41"/>
      <c r="HGB10" s="41"/>
      <c r="HGC10" s="41"/>
      <c r="HGD10" s="41"/>
      <c r="HGE10" s="41"/>
      <c r="HGF10" s="41"/>
      <c r="HGG10" s="41"/>
      <c r="HGH10" s="41"/>
      <c r="HGI10" s="41"/>
      <c r="HGJ10" s="41"/>
      <c r="HGK10" s="41"/>
      <c r="HGL10" s="41"/>
      <c r="HGM10" s="41"/>
      <c r="HGN10" s="41"/>
      <c r="HGO10" s="41"/>
      <c r="HGP10" s="41"/>
      <c r="HGQ10" s="41"/>
      <c r="HGR10" s="41"/>
      <c r="HGS10" s="41"/>
      <c r="HGT10" s="41"/>
      <c r="HGU10" s="41"/>
      <c r="HGV10" s="41"/>
      <c r="HGW10" s="41"/>
      <c r="HGX10" s="41"/>
      <c r="HGY10" s="41"/>
      <c r="HGZ10" s="41"/>
      <c r="HHA10" s="41"/>
      <c r="HHB10" s="41"/>
      <c r="HHC10" s="41"/>
      <c r="HHD10" s="41"/>
      <c r="HHE10" s="41"/>
      <c r="HHF10" s="41"/>
      <c r="HHG10" s="41"/>
      <c r="HHH10" s="41"/>
      <c r="HHI10" s="41"/>
      <c r="HHJ10" s="41"/>
      <c r="HHK10" s="41"/>
      <c r="HHL10" s="41"/>
      <c r="HHM10" s="41"/>
      <c r="HHN10" s="41"/>
      <c r="HHO10" s="41"/>
      <c r="HHP10" s="41"/>
      <c r="HHQ10" s="41"/>
      <c r="HHR10" s="41"/>
      <c r="HHS10" s="41"/>
      <c r="HHT10" s="41"/>
      <c r="HHU10" s="41"/>
      <c r="HHV10" s="41"/>
      <c r="HHW10" s="41"/>
      <c r="HHX10" s="41"/>
      <c r="HHY10" s="41"/>
      <c r="HHZ10" s="41"/>
      <c r="HIA10" s="41"/>
      <c r="HIB10" s="41"/>
      <c r="HIC10" s="41"/>
      <c r="HID10" s="41"/>
      <c r="HIE10" s="41"/>
      <c r="HIF10" s="41"/>
      <c r="HIG10" s="41"/>
      <c r="HIH10" s="41"/>
      <c r="HII10" s="41"/>
      <c r="HIJ10" s="41"/>
      <c r="HIK10" s="41"/>
      <c r="HIL10" s="41"/>
      <c r="HIM10" s="41"/>
      <c r="HIN10" s="41"/>
      <c r="HIO10" s="41"/>
      <c r="HIP10" s="41"/>
      <c r="HIQ10" s="41"/>
      <c r="HIR10" s="41"/>
      <c r="HIS10" s="41"/>
      <c r="HIT10" s="41"/>
      <c r="HIU10" s="41"/>
      <c r="HIV10" s="41"/>
      <c r="HIW10" s="41"/>
      <c r="HIX10" s="41"/>
      <c r="HIY10" s="41"/>
      <c r="HIZ10" s="41"/>
      <c r="HJA10" s="41"/>
      <c r="HJB10" s="41"/>
      <c r="HJC10" s="41"/>
      <c r="HJD10" s="41"/>
      <c r="HJE10" s="41"/>
      <c r="HJF10" s="41"/>
      <c r="HJG10" s="41"/>
      <c r="HJH10" s="41"/>
      <c r="HJI10" s="41"/>
      <c r="HJJ10" s="41"/>
      <c r="HJK10" s="41"/>
      <c r="HJL10" s="41"/>
      <c r="HJM10" s="41"/>
      <c r="HJN10" s="41"/>
      <c r="HJO10" s="41"/>
      <c r="HJP10" s="41"/>
      <c r="HJQ10" s="41"/>
      <c r="HJR10" s="41"/>
      <c r="HJS10" s="41"/>
      <c r="HJT10" s="41"/>
      <c r="HJU10" s="41"/>
      <c r="HJV10" s="41"/>
      <c r="HJW10" s="41"/>
      <c r="HJX10" s="41"/>
      <c r="HJY10" s="41"/>
      <c r="HJZ10" s="41"/>
      <c r="HKA10" s="41"/>
      <c r="HKB10" s="41"/>
      <c r="HKC10" s="41"/>
      <c r="HKD10" s="41"/>
      <c r="HKE10" s="41"/>
      <c r="HKF10" s="41"/>
      <c r="HKG10" s="41"/>
      <c r="HKH10" s="41"/>
      <c r="HKI10" s="41"/>
      <c r="HKJ10" s="41"/>
      <c r="HKK10" s="41"/>
      <c r="HKL10" s="41"/>
      <c r="HKM10" s="41"/>
      <c r="HKN10" s="41"/>
      <c r="HKO10" s="41"/>
      <c r="HKP10" s="41"/>
      <c r="HKQ10" s="41"/>
      <c r="HKR10" s="41"/>
      <c r="HKS10" s="41"/>
      <c r="HKT10" s="41"/>
      <c r="HKU10" s="41"/>
      <c r="HKV10" s="41"/>
      <c r="HKW10" s="41"/>
      <c r="HKX10" s="41"/>
      <c r="HKY10" s="41"/>
      <c r="HKZ10" s="41"/>
      <c r="HLA10" s="41"/>
      <c r="HLB10" s="41"/>
      <c r="HLC10" s="41"/>
      <c r="HLD10" s="41"/>
      <c r="HLE10" s="41"/>
      <c r="HLF10" s="41"/>
      <c r="HLG10" s="41"/>
      <c r="HLH10" s="41"/>
      <c r="HLI10" s="41"/>
      <c r="HLJ10" s="41"/>
      <c r="HLK10" s="41"/>
      <c r="HLL10" s="41"/>
      <c r="HLM10" s="41"/>
      <c r="HLN10" s="41"/>
      <c r="HLO10" s="41"/>
      <c r="HLP10" s="41"/>
      <c r="HLQ10" s="41"/>
      <c r="HLR10" s="41"/>
      <c r="HLS10" s="41"/>
      <c r="HLT10" s="41"/>
      <c r="HLU10" s="41"/>
      <c r="HLV10" s="41"/>
      <c r="HLW10" s="41"/>
      <c r="HLX10" s="41"/>
      <c r="HLY10" s="41"/>
      <c r="HLZ10" s="41"/>
      <c r="HMA10" s="41"/>
      <c r="HMB10" s="41"/>
      <c r="HMC10" s="41"/>
      <c r="HMD10" s="41"/>
      <c r="HME10" s="41"/>
      <c r="HMF10" s="41"/>
      <c r="HMG10" s="41"/>
      <c r="HMH10" s="41"/>
      <c r="HMI10" s="41"/>
      <c r="HMJ10" s="41"/>
      <c r="HMK10" s="41"/>
      <c r="HML10" s="41"/>
      <c r="HMM10" s="41"/>
      <c r="HMN10" s="41"/>
      <c r="HMO10" s="41"/>
      <c r="HMP10" s="41"/>
      <c r="HMQ10" s="41"/>
      <c r="HMR10" s="41"/>
      <c r="HMS10" s="41"/>
      <c r="HMT10" s="41"/>
      <c r="HMU10" s="41"/>
      <c r="HMV10" s="41"/>
      <c r="HMW10" s="41"/>
      <c r="HMX10" s="41"/>
      <c r="HMY10" s="41"/>
      <c r="HMZ10" s="41"/>
      <c r="HNA10" s="41"/>
      <c r="HNB10" s="41"/>
      <c r="HNC10" s="41"/>
      <c r="HND10" s="41"/>
      <c r="HNE10" s="41"/>
      <c r="HNF10" s="41"/>
      <c r="HNG10" s="41"/>
      <c r="HNH10" s="41"/>
      <c r="HNI10" s="41"/>
      <c r="HNJ10" s="41"/>
      <c r="HNK10" s="41"/>
      <c r="HNL10" s="41"/>
      <c r="HNM10" s="41"/>
      <c r="HNN10" s="41"/>
      <c r="HNO10" s="41"/>
      <c r="HNP10" s="41"/>
      <c r="HNQ10" s="41"/>
      <c r="HNR10" s="41"/>
      <c r="HNS10" s="41"/>
      <c r="HNT10" s="41"/>
      <c r="HNU10" s="41"/>
      <c r="HNV10" s="41"/>
      <c r="HNW10" s="41"/>
      <c r="HNX10" s="41"/>
      <c r="HNY10" s="41"/>
      <c r="HNZ10" s="41"/>
      <c r="HOA10" s="41"/>
      <c r="HOB10" s="41"/>
      <c r="HOC10" s="41"/>
      <c r="HOD10" s="41"/>
      <c r="HOE10" s="41"/>
      <c r="HOF10" s="41"/>
      <c r="HOG10" s="41"/>
      <c r="HOH10" s="41"/>
      <c r="HOI10" s="41"/>
      <c r="HOJ10" s="41"/>
      <c r="HOK10" s="41"/>
      <c r="HOL10" s="41"/>
      <c r="HOM10" s="41"/>
      <c r="HON10" s="41"/>
      <c r="HOO10" s="41"/>
      <c r="HOP10" s="41"/>
      <c r="HOQ10" s="41"/>
      <c r="HOR10" s="41"/>
      <c r="HOS10" s="41"/>
      <c r="HOT10" s="41"/>
      <c r="HOU10" s="41"/>
      <c r="HOV10" s="41"/>
      <c r="HOW10" s="41"/>
      <c r="HOX10" s="41"/>
      <c r="HOY10" s="41"/>
      <c r="HOZ10" s="41"/>
      <c r="HPA10" s="41"/>
      <c r="HPB10" s="41"/>
      <c r="HPC10" s="41"/>
      <c r="HPD10" s="41"/>
      <c r="HPE10" s="41"/>
      <c r="HPF10" s="41"/>
      <c r="HPG10" s="41"/>
      <c r="HPH10" s="41"/>
      <c r="HPI10" s="41"/>
      <c r="HPJ10" s="41"/>
      <c r="HPK10" s="41"/>
      <c r="HPL10" s="41"/>
      <c r="HPM10" s="41"/>
      <c r="HPN10" s="41"/>
      <c r="HPO10" s="41"/>
      <c r="HPP10" s="41"/>
      <c r="HPQ10" s="41"/>
      <c r="HPR10" s="41"/>
      <c r="HPS10" s="41"/>
      <c r="HPT10" s="41"/>
      <c r="HPU10" s="41"/>
      <c r="HPV10" s="41"/>
      <c r="HPW10" s="41"/>
      <c r="HPX10" s="41"/>
      <c r="HPY10" s="41"/>
      <c r="HPZ10" s="41"/>
      <c r="HQA10" s="41"/>
      <c r="HQB10" s="41"/>
      <c r="HQC10" s="41"/>
      <c r="HQD10" s="41"/>
      <c r="HQE10" s="41"/>
      <c r="HQF10" s="41"/>
      <c r="HQG10" s="41"/>
      <c r="HQH10" s="41"/>
      <c r="HQI10" s="41"/>
      <c r="HQJ10" s="41"/>
      <c r="HQK10" s="41"/>
      <c r="HQL10" s="41"/>
      <c r="HQM10" s="41"/>
      <c r="HQN10" s="41"/>
      <c r="HQO10" s="41"/>
      <c r="HQP10" s="41"/>
      <c r="HQQ10" s="41"/>
      <c r="HQR10" s="41"/>
      <c r="HQS10" s="41"/>
      <c r="HQT10" s="41"/>
      <c r="HQU10" s="41"/>
      <c r="HQV10" s="41"/>
      <c r="HQW10" s="41"/>
      <c r="HQX10" s="41"/>
      <c r="HQY10" s="41"/>
      <c r="HQZ10" s="41"/>
      <c r="HRA10" s="41"/>
      <c r="HRB10" s="41"/>
      <c r="HRC10" s="41"/>
      <c r="HRD10" s="41"/>
      <c r="HRE10" s="41"/>
      <c r="HRF10" s="41"/>
      <c r="HRG10" s="41"/>
      <c r="HRH10" s="41"/>
      <c r="HRI10" s="41"/>
      <c r="HRJ10" s="41"/>
      <c r="HRK10" s="41"/>
      <c r="HRL10" s="41"/>
      <c r="HRM10" s="41"/>
      <c r="HRN10" s="41"/>
      <c r="HRO10" s="41"/>
      <c r="HRP10" s="41"/>
      <c r="HRQ10" s="41"/>
      <c r="HRR10" s="41"/>
      <c r="HRS10" s="41"/>
      <c r="HRT10" s="41"/>
      <c r="HRU10" s="41"/>
      <c r="HRV10" s="41"/>
      <c r="HRW10" s="41"/>
      <c r="HRX10" s="41"/>
      <c r="HRY10" s="41"/>
      <c r="HRZ10" s="41"/>
      <c r="HSA10" s="41"/>
      <c r="HSB10" s="41"/>
      <c r="HSC10" s="41"/>
      <c r="HSD10" s="41"/>
      <c r="HSE10" s="41"/>
      <c r="HSF10" s="41"/>
      <c r="HSG10" s="41"/>
      <c r="HSH10" s="41"/>
      <c r="HSI10" s="41"/>
      <c r="HSJ10" s="41"/>
      <c r="HSK10" s="41"/>
      <c r="HSL10" s="41"/>
      <c r="HSM10" s="41"/>
      <c r="HSN10" s="41"/>
      <c r="HSO10" s="41"/>
      <c r="HSP10" s="41"/>
      <c r="HSQ10" s="41"/>
      <c r="HSR10" s="41"/>
      <c r="HSS10" s="41"/>
      <c r="HST10" s="41"/>
      <c r="HSU10" s="41"/>
      <c r="HSV10" s="41"/>
      <c r="HSW10" s="41"/>
      <c r="HSX10" s="41"/>
      <c r="HSY10" s="41"/>
      <c r="HSZ10" s="41"/>
      <c r="HTA10" s="41"/>
      <c r="HTB10" s="41"/>
      <c r="HTC10" s="41"/>
      <c r="HTD10" s="41"/>
      <c r="HTE10" s="41"/>
      <c r="HTF10" s="41"/>
      <c r="HTG10" s="41"/>
      <c r="HTH10" s="41"/>
      <c r="HTI10" s="41"/>
      <c r="HTJ10" s="41"/>
      <c r="HTK10" s="41"/>
      <c r="HTL10" s="41"/>
      <c r="HTM10" s="41"/>
      <c r="HTN10" s="41"/>
      <c r="HTO10" s="41"/>
      <c r="HTP10" s="41"/>
      <c r="HTQ10" s="41"/>
      <c r="HTR10" s="41"/>
      <c r="HTS10" s="41"/>
      <c r="HTT10" s="41"/>
      <c r="HTU10" s="41"/>
      <c r="HTV10" s="41"/>
      <c r="HTW10" s="41"/>
      <c r="HTX10" s="41"/>
      <c r="HTY10" s="41"/>
      <c r="HTZ10" s="41"/>
      <c r="HUA10" s="41"/>
      <c r="HUB10" s="41"/>
      <c r="HUC10" s="41"/>
      <c r="HUD10" s="41"/>
      <c r="HUE10" s="41"/>
      <c r="HUF10" s="41"/>
      <c r="HUG10" s="41"/>
      <c r="HUH10" s="41"/>
      <c r="HUI10" s="41"/>
      <c r="HUJ10" s="41"/>
      <c r="HUK10" s="41"/>
      <c r="HUL10" s="41"/>
      <c r="HUM10" s="41"/>
      <c r="HUN10" s="41"/>
      <c r="HUO10" s="41"/>
      <c r="HUP10" s="41"/>
      <c r="HUQ10" s="41"/>
      <c r="HUR10" s="41"/>
      <c r="HUS10" s="41"/>
      <c r="HUT10" s="41"/>
      <c r="HUU10" s="41"/>
      <c r="HUV10" s="41"/>
      <c r="HUW10" s="41"/>
      <c r="HUX10" s="41"/>
      <c r="HUY10" s="41"/>
      <c r="HUZ10" s="41"/>
      <c r="HVA10" s="41"/>
      <c r="HVB10" s="41"/>
      <c r="HVC10" s="41"/>
      <c r="HVD10" s="41"/>
      <c r="HVE10" s="41"/>
      <c r="HVF10" s="41"/>
      <c r="HVG10" s="41"/>
      <c r="HVH10" s="41"/>
      <c r="HVI10" s="41"/>
      <c r="HVJ10" s="41"/>
      <c r="HVK10" s="41"/>
      <c r="HVL10" s="41"/>
      <c r="HVM10" s="41"/>
      <c r="HVN10" s="41"/>
      <c r="HVO10" s="41"/>
      <c r="HVP10" s="41"/>
      <c r="HVQ10" s="41"/>
      <c r="HVR10" s="41"/>
      <c r="HVS10" s="41"/>
      <c r="HVT10" s="41"/>
      <c r="HVU10" s="41"/>
      <c r="HVV10" s="41"/>
      <c r="HVW10" s="41"/>
      <c r="HVX10" s="41"/>
      <c r="HVY10" s="41"/>
      <c r="HVZ10" s="41"/>
      <c r="HWA10" s="41"/>
      <c r="HWB10" s="41"/>
      <c r="HWC10" s="41"/>
      <c r="HWD10" s="41"/>
      <c r="HWE10" s="41"/>
      <c r="HWF10" s="41"/>
      <c r="HWG10" s="41"/>
      <c r="HWH10" s="41"/>
      <c r="HWI10" s="41"/>
      <c r="HWJ10" s="41"/>
      <c r="HWK10" s="41"/>
      <c r="HWL10" s="41"/>
      <c r="HWM10" s="41"/>
      <c r="HWN10" s="41"/>
      <c r="HWO10" s="41"/>
      <c r="HWP10" s="41"/>
      <c r="HWQ10" s="41"/>
      <c r="HWR10" s="41"/>
      <c r="HWS10" s="41"/>
      <c r="HWT10" s="41"/>
      <c r="HWU10" s="41"/>
      <c r="HWV10" s="41"/>
      <c r="HWW10" s="41"/>
      <c r="HWX10" s="41"/>
      <c r="HWY10" s="41"/>
      <c r="HWZ10" s="41"/>
      <c r="HXA10" s="41"/>
      <c r="HXB10" s="41"/>
      <c r="HXC10" s="41"/>
      <c r="HXD10" s="41"/>
      <c r="HXE10" s="41"/>
      <c r="HXF10" s="41"/>
      <c r="HXG10" s="41"/>
      <c r="HXH10" s="41"/>
      <c r="HXI10" s="41"/>
      <c r="HXJ10" s="41"/>
      <c r="HXK10" s="41"/>
      <c r="HXL10" s="41"/>
      <c r="HXM10" s="41"/>
      <c r="HXN10" s="41"/>
      <c r="HXO10" s="41"/>
      <c r="HXP10" s="41"/>
      <c r="HXQ10" s="41"/>
      <c r="HXR10" s="41"/>
      <c r="HXS10" s="41"/>
      <c r="HXT10" s="41"/>
      <c r="HXU10" s="41"/>
      <c r="HXV10" s="41"/>
      <c r="HXW10" s="41"/>
      <c r="HXX10" s="41"/>
      <c r="HXY10" s="41"/>
      <c r="HXZ10" s="41"/>
      <c r="HYA10" s="41"/>
      <c r="HYB10" s="41"/>
      <c r="HYC10" s="41"/>
      <c r="HYD10" s="41"/>
      <c r="HYE10" s="41"/>
      <c r="HYF10" s="41"/>
      <c r="HYG10" s="41"/>
      <c r="HYH10" s="41"/>
      <c r="HYI10" s="41"/>
      <c r="HYJ10" s="41"/>
      <c r="HYK10" s="41"/>
      <c r="HYL10" s="41"/>
      <c r="HYM10" s="41"/>
      <c r="HYN10" s="41"/>
      <c r="HYO10" s="41"/>
      <c r="HYP10" s="41"/>
      <c r="HYQ10" s="41"/>
      <c r="HYR10" s="41"/>
      <c r="HYS10" s="41"/>
      <c r="HYT10" s="41"/>
      <c r="HYU10" s="41"/>
      <c r="HYV10" s="41"/>
      <c r="HYW10" s="41"/>
      <c r="HYX10" s="41"/>
      <c r="HYY10" s="41"/>
      <c r="HYZ10" s="41"/>
      <c r="HZA10" s="41"/>
      <c r="HZB10" s="41"/>
      <c r="HZC10" s="41"/>
      <c r="HZD10" s="41"/>
      <c r="HZE10" s="41"/>
      <c r="HZF10" s="41"/>
      <c r="HZG10" s="41"/>
      <c r="HZH10" s="41"/>
      <c r="HZI10" s="41"/>
      <c r="HZJ10" s="41"/>
      <c r="HZK10" s="41"/>
      <c r="HZL10" s="41"/>
      <c r="HZM10" s="41"/>
      <c r="HZN10" s="41"/>
      <c r="HZO10" s="41"/>
      <c r="HZP10" s="41"/>
      <c r="HZQ10" s="41"/>
      <c r="HZR10" s="41"/>
      <c r="HZS10" s="41"/>
      <c r="HZT10" s="41"/>
      <c r="HZU10" s="41"/>
      <c r="HZV10" s="41"/>
      <c r="HZW10" s="41"/>
      <c r="HZX10" s="41"/>
      <c r="HZY10" s="41"/>
      <c r="HZZ10" s="41"/>
      <c r="IAA10" s="41"/>
      <c r="IAB10" s="41"/>
      <c r="IAC10" s="41"/>
      <c r="IAD10" s="41"/>
      <c r="IAE10" s="41"/>
      <c r="IAF10" s="41"/>
      <c r="IAG10" s="41"/>
      <c r="IAH10" s="41"/>
      <c r="IAI10" s="41"/>
      <c r="IAJ10" s="41"/>
      <c r="IAK10" s="41"/>
      <c r="IAL10" s="41"/>
      <c r="IAM10" s="41"/>
      <c r="IAN10" s="41"/>
      <c r="IAO10" s="41"/>
      <c r="IAP10" s="41"/>
      <c r="IAQ10" s="41"/>
      <c r="IAR10" s="41"/>
      <c r="IAS10" s="41"/>
      <c r="IAT10" s="41"/>
      <c r="IAU10" s="41"/>
      <c r="IAV10" s="41"/>
      <c r="IAW10" s="41"/>
      <c r="IAX10" s="41"/>
      <c r="IAY10" s="41"/>
      <c r="IAZ10" s="41"/>
      <c r="IBA10" s="41"/>
      <c r="IBB10" s="41"/>
      <c r="IBC10" s="41"/>
      <c r="IBD10" s="41"/>
      <c r="IBE10" s="41"/>
      <c r="IBF10" s="41"/>
      <c r="IBG10" s="41"/>
      <c r="IBH10" s="41"/>
      <c r="IBI10" s="41"/>
      <c r="IBJ10" s="41"/>
      <c r="IBK10" s="41"/>
      <c r="IBL10" s="41"/>
      <c r="IBM10" s="41"/>
      <c r="IBN10" s="41"/>
      <c r="IBO10" s="41"/>
      <c r="IBP10" s="41"/>
      <c r="IBQ10" s="41"/>
      <c r="IBR10" s="41"/>
      <c r="IBS10" s="41"/>
      <c r="IBT10" s="41"/>
      <c r="IBU10" s="41"/>
      <c r="IBV10" s="41"/>
      <c r="IBW10" s="41"/>
      <c r="IBX10" s="41"/>
      <c r="IBY10" s="41"/>
      <c r="IBZ10" s="41"/>
      <c r="ICA10" s="41"/>
      <c r="ICB10" s="41"/>
      <c r="ICC10" s="41"/>
      <c r="ICD10" s="41"/>
      <c r="ICE10" s="41"/>
      <c r="ICF10" s="41"/>
      <c r="ICG10" s="41"/>
      <c r="ICH10" s="41"/>
      <c r="ICI10" s="41"/>
      <c r="ICJ10" s="41"/>
      <c r="ICK10" s="41"/>
      <c r="ICL10" s="41"/>
      <c r="ICM10" s="41"/>
      <c r="ICN10" s="41"/>
      <c r="ICO10" s="41"/>
      <c r="ICP10" s="41"/>
      <c r="ICQ10" s="41"/>
      <c r="ICR10" s="41"/>
      <c r="ICS10" s="41"/>
      <c r="ICT10" s="41"/>
      <c r="ICU10" s="41"/>
      <c r="ICV10" s="41"/>
      <c r="ICW10" s="41"/>
      <c r="ICX10" s="41"/>
      <c r="ICY10" s="41"/>
      <c r="ICZ10" s="41"/>
      <c r="IDA10" s="41"/>
      <c r="IDB10" s="41"/>
      <c r="IDC10" s="41"/>
      <c r="IDD10" s="41"/>
      <c r="IDE10" s="41"/>
      <c r="IDF10" s="41"/>
      <c r="IDG10" s="41"/>
      <c r="IDH10" s="41"/>
      <c r="IDI10" s="41"/>
      <c r="IDJ10" s="41"/>
      <c r="IDK10" s="41"/>
      <c r="IDL10" s="41"/>
      <c r="IDM10" s="41"/>
      <c r="IDN10" s="41"/>
      <c r="IDO10" s="41"/>
      <c r="IDP10" s="41"/>
      <c r="IDQ10" s="41"/>
      <c r="IDR10" s="41"/>
      <c r="IDS10" s="41"/>
      <c r="IDT10" s="41"/>
      <c r="IDU10" s="41"/>
      <c r="IDV10" s="41"/>
      <c r="IDW10" s="41"/>
      <c r="IDX10" s="41"/>
      <c r="IDY10" s="41"/>
      <c r="IDZ10" s="41"/>
      <c r="IEA10" s="41"/>
      <c r="IEB10" s="41"/>
      <c r="IEC10" s="41"/>
      <c r="IED10" s="41"/>
      <c r="IEE10" s="41"/>
      <c r="IEF10" s="41"/>
      <c r="IEG10" s="41"/>
      <c r="IEH10" s="41"/>
      <c r="IEI10" s="41"/>
      <c r="IEJ10" s="41"/>
      <c r="IEK10" s="41"/>
      <c r="IEL10" s="41"/>
      <c r="IEM10" s="41"/>
      <c r="IEN10" s="41"/>
      <c r="IEO10" s="41"/>
      <c r="IEP10" s="41"/>
      <c r="IEQ10" s="41"/>
      <c r="IER10" s="41"/>
      <c r="IES10" s="41"/>
      <c r="IET10" s="41"/>
      <c r="IEU10" s="41"/>
      <c r="IEV10" s="41"/>
      <c r="IEW10" s="41"/>
      <c r="IEX10" s="41"/>
      <c r="IEY10" s="41"/>
      <c r="IEZ10" s="41"/>
      <c r="IFA10" s="41"/>
      <c r="IFB10" s="41"/>
      <c r="IFC10" s="41"/>
      <c r="IFD10" s="41"/>
      <c r="IFE10" s="41"/>
      <c r="IFF10" s="41"/>
      <c r="IFG10" s="41"/>
      <c r="IFH10" s="41"/>
      <c r="IFI10" s="41"/>
      <c r="IFJ10" s="41"/>
      <c r="IFK10" s="41"/>
      <c r="IFL10" s="41"/>
      <c r="IFM10" s="41"/>
      <c r="IFN10" s="41"/>
      <c r="IFO10" s="41"/>
      <c r="IFP10" s="41"/>
      <c r="IFQ10" s="41"/>
      <c r="IFR10" s="41"/>
      <c r="IFS10" s="41"/>
      <c r="IFT10" s="41"/>
      <c r="IFU10" s="41"/>
      <c r="IFV10" s="41"/>
      <c r="IFW10" s="41"/>
      <c r="IFX10" s="41"/>
      <c r="IFY10" s="41"/>
      <c r="IFZ10" s="41"/>
      <c r="IGA10" s="41"/>
      <c r="IGB10" s="41"/>
      <c r="IGC10" s="41"/>
      <c r="IGD10" s="41"/>
      <c r="IGE10" s="41"/>
      <c r="IGF10" s="41"/>
      <c r="IGG10" s="41"/>
      <c r="IGH10" s="41"/>
      <c r="IGI10" s="41"/>
      <c r="IGJ10" s="41"/>
      <c r="IGK10" s="41"/>
      <c r="IGL10" s="41"/>
      <c r="IGM10" s="41"/>
      <c r="IGN10" s="41"/>
      <c r="IGO10" s="41"/>
      <c r="IGP10" s="41"/>
      <c r="IGQ10" s="41"/>
      <c r="IGR10" s="41"/>
      <c r="IGS10" s="41"/>
      <c r="IGT10" s="41"/>
      <c r="IGU10" s="41"/>
      <c r="IGV10" s="41"/>
      <c r="IGW10" s="41"/>
      <c r="IGX10" s="41"/>
      <c r="IGY10" s="41"/>
      <c r="IGZ10" s="41"/>
      <c r="IHA10" s="41"/>
      <c r="IHB10" s="41"/>
      <c r="IHC10" s="41"/>
      <c r="IHD10" s="41"/>
      <c r="IHE10" s="41"/>
      <c r="IHF10" s="41"/>
      <c r="IHG10" s="41"/>
      <c r="IHH10" s="41"/>
      <c r="IHI10" s="41"/>
      <c r="IHJ10" s="41"/>
      <c r="IHK10" s="41"/>
      <c r="IHL10" s="41"/>
      <c r="IHM10" s="41"/>
      <c r="IHN10" s="41"/>
      <c r="IHO10" s="41"/>
      <c r="IHP10" s="41"/>
      <c r="IHQ10" s="41"/>
      <c r="IHR10" s="41"/>
      <c r="IHS10" s="41"/>
      <c r="IHT10" s="41"/>
      <c r="IHU10" s="41"/>
      <c r="IHV10" s="41"/>
      <c r="IHW10" s="41"/>
      <c r="IHX10" s="41"/>
      <c r="IHY10" s="41"/>
      <c r="IHZ10" s="41"/>
      <c r="IIA10" s="41"/>
      <c r="IIB10" s="41"/>
      <c r="IIC10" s="41"/>
      <c r="IID10" s="41"/>
      <c r="IIE10" s="41"/>
      <c r="IIF10" s="41"/>
      <c r="IIG10" s="41"/>
      <c r="IIH10" s="41"/>
      <c r="III10" s="41"/>
      <c r="IIJ10" s="41"/>
      <c r="IIK10" s="41"/>
      <c r="IIL10" s="41"/>
      <c r="IIM10" s="41"/>
      <c r="IIN10" s="41"/>
      <c r="IIO10" s="41"/>
      <c r="IIP10" s="41"/>
      <c r="IIQ10" s="41"/>
      <c r="IIR10" s="41"/>
      <c r="IIS10" s="41"/>
      <c r="IIT10" s="41"/>
      <c r="IIU10" s="41"/>
      <c r="IIV10" s="41"/>
      <c r="IIW10" s="41"/>
      <c r="IIX10" s="41"/>
      <c r="IIY10" s="41"/>
      <c r="IIZ10" s="41"/>
      <c r="IJA10" s="41"/>
      <c r="IJB10" s="41"/>
      <c r="IJC10" s="41"/>
      <c r="IJD10" s="41"/>
      <c r="IJE10" s="41"/>
      <c r="IJF10" s="41"/>
      <c r="IJG10" s="41"/>
      <c r="IJH10" s="41"/>
      <c r="IJI10" s="41"/>
      <c r="IJJ10" s="41"/>
      <c r="IJK10" s="41"/>
      <c r="IJL10" s="41"/>
      <c r="IJM10" s="41"/>
      <c r="IJN10" s="41"/>
      <c r="IJO10" s="41"/>
      <c r="IJP10" s="41"/>
      <c r="IJQ10" s="41"/>
      <c r="IJR10" s="41"/>
      <c r="IJS10" s="41"/>
      <c r="IJT10" s="41"/>
      <c r="IJU10" s="41"/>
      <c r="IJV10" s="41"/>
      <c r="IJW10" s="41"/>
      <c r="IJX10" s="41"/>
      <c r="IJY10" s="41"/>
      <c r="IJZ10" s="41"/>
      <c r="IKA10" s="41"/>
      <c r="IKB10" s="41"/>
      <c r="IKC10" s="41"/>
      <c r="IKD10" s="41"/>
      <c r="IKE10" s="41"/>
      <c r="IKF10" s="41"/>
      <c r="IKG10" s="41"/>
      <c r="IKH10" s="41"/>
      <c r="IKI10" s="41"/>
      <c r="IKJ10" s="41"/>
      <c r="IKK10" s="41"/>
      <c r="IKL10" s="41"/>
      <c r="IKM10" s="41"/>
      <c r="IKN10" s="41"/>
      <c r="IKO10" s="41"/>
      <c r="IKP10" s="41"/>
      <c r="IKQ10" s="41"/>
      <c r="IKR10" s="41"/>
      <c r="IKS10" s="41"/>
      <c r="IKT10" s="41"/>
      <c r="IKU10" s="41"/>
      <c r="IKV10" s="41"/>
      <c r="IKW10" s="41"/>
      <c r="IKX10" s="41"/>
      <c r="IKY10" s="41"/>
      <c r="IKZ10" s="41"/>
      <c r="ILA10" s="41"/>
      <c r="ILB10" s="41"/>
      <c r="ILC10" s="41"/>
      <c r="ILD10" s="41"/>
      <c r="ILE10" s="41"/>
      <c r="ILF10" s="41"/>
      <c r="ILG10" s="41"/>
      <c r="ILH10" s="41"/>
      <c r="ILI10" s="41"/>
      <c r="ILJ10" s="41"/>
      <c r="ILK10" s="41"/>
      <c r="ILL10" s="41"/>
      <c r="ILM10" s="41"/>
      <c r="ILN10" s="41"/>
      <c r="ILO10" s="41"/>
      <c r="ILP10" s="41"/>
      <c r="ILQ10" s="41"/>
      <c r="ILR10" s="41"/>
      <c r="ILS10" s="41"/>
      <c r="ILT10" s="41"/>
      <c r="ILU10" s="41"/>
      <c r="ILV10" s="41"/>
      <c r="ILW10" s="41"/>
      <c r="ILX10" s="41"/>
      <c r="ILY10" s="41"/>
      <c r="ILZ10" s="41"/>
      <c r="IMA10" s="41"/>
      <c r="IMB10" s="41"/>
      <c r="IMC10" s="41"/>
      <c r="IMD10" s="41"/>
      <c r="IME10" s="41"/>
      <c r="IMF10" s="41"/>
      <c r="IMG10" s="41"/>
      <c r="IMH10" s="41"/>
      <c r="IMI10" s="41"/>
      <c r="IMJ10" s="41"/>
      <c r="IMK10" s="41"/>
      <c r="IML10" s="41"/>
      <c r="IMM10" s="41"/>
      <c r="IMN10" s="41"/>
      <c r="IMO10" s="41"/>
      <c r="IMP10" s="41"/>
      <c r="IMQ10" s="41"/>
      <c r="IMR10" s="41"/>
      <c r="IMS10" s="41"/>
      <c r="IMT10" s="41"/>
      <c r="IMU10" s="41"/>
      <c r="IMV10" s="41"/>
      <c r="IMW10" s="41"/>
      <c r="IMX10" s="41"/>
      <c r="IMY10" s="41"/>
      <c r="IMZ10" s="41"/>
      <c r="INA10" s="41"/>
      <c r="INB10" s="41"/>
      <c r="INC10" s="41"/>
      <c r="IND10" s="41"/>
      <c r="INE10" s="41"/>
      <c r="INF10" s="41"/>
      <c r="ING10" s="41"/>
      <c r="INH10" s="41"/>
      <c r="INI10" s="41"/>
      <c r="INJ10" s="41"/>
      <c r="INK10" s="41"/>
      <c r="INL10" s="41"/>
      <c r="INM10" s="41"/>
      <c r="INN10" s="41"/>
      <c r="INO10" s="41"/>
      <c r="INP10" s="41"/>
      <c r="INQ10" s="41"/>
      <c r="INR10" s="41"/>
      <c r="INS10" s="41"/>
      <c r="INT10" s="41"/>
      <c r="INU10" s="41"/>
      <c r="INV10" s="41"/>
      <c r="INW10" s="41"/>
      <c r="INX10" s="41"/>
      <c r="INY10" s="41"/>
      <c r="INZ10" s="41"/>
      <c r="IOA10" s="41"/>
      <c r="IOB10" s="41"/>
      <c r="IOC10" s="41"/>
      <c r="IOD10" s="41"/>
      <c r="IOE10" s="41"/>
      <c r="IOF10" s="41"/>
      <c r="IOG10" s="41"/>
      <c r="IOH10" s="41"/>
      <c r="IOI10" s="41"/>
      <c r="IOJ10" s="41"/>
      <c r="IOK10" s="41"/>
      <c r="IOL10" s="41"/>
      <c r="IOM10" s="41"/>
      <c r="ION10" s="41"/>
      <c r="IOO10" s="41"/>
      <c r="IOP10" s="41"/>
      <c r="IOQ10" s="41"/>
      <c r="IOR10" s="41"/>
      <c r="IOS10" s="41"/>
      <c r="IOT10" s="41"/>
      <c r="IOU10" s="41"/>
      <c r="IOV10" s="41"/>
      <c r="IOW10" s="41"/>
      <c r="IOX10" s="41"/>
      <c r="IOY10" s="41"/>
      <c r="IOZ10" s="41"/>
      <c r="IPA10" s="41"/>
      <c r="IPB10" s="41"/>
      <c r="IPC10" s="41"/>
      <c r="IPD10" s="41"/>
      <c r="IPE10" s="41"/>
      <c r="IPF10" s="41"/>
      <c r="IPG10" s="41"/>
      <c r="IPH10" s="41"/>
      <c r="IPI10" s="41"/>
      <c r="IPJ10" s="41"/>
      <c r="IPK10" s="41"/>
      <c r="IPL10" s="41"/>
      <c r="IPM10" s="41"/>
      <c r="IPN10" s="41"/>
      <c r="IPO10" s="41"/>
      <c r="IPP10" s="41"/>
      <c r="IPQ10" s="41"/>
      <c r="IPR10" s="41"/>
      <c r="IPS10" s="41"/>
      <c r="IPT10" s="41"/>
      <c r="IPU10" s="41"/>
      <c r="IPV10" s="41"/>
      <c r="IPW10" s="41"/>
      <c r="IPX10" s="41"/>
      <c r="IPY10" s="41"/>
      <c r="IPZ10" s="41"/>
      <c r="IQA10" s="41"/>
      <c r="IQB10" s="41"/>
      <c r="IQC10" s="41"/>
      <c r="IQD10" s="41"/>
      <c r="IQE10" s="41"/>
      <c r="IQF10" s="41"/>
      <c r="IQG10" s="41"/>
      <c r="IQH10" s="41"/>
      <c r="IQI10" s="41"/>
      <c r="IQJ10" s="41"/>
      <c r="IQK10" s="41"/>
      <c r="IQL10" s="41"/>
      <c r="IQM10" s="41"/>
      <c r="IQN10" s="41"/>
      <c r="IQO10" s="41"/>
      <c r="IQP10" s="41"/>
      <c r="IQQ10" s="41"/>
      <c r="IQR10" s="41"/>
      <c r="IQS10" s="41"/>
      <c r="IQT10" s="41"/>
      <c r="IQU10" s="41"/>
      <c r="IQV10" s="41"/>
      <c r="IQW10" s="41"/>
      <c r="IQX10" s="41"/>
      <c r="IQY10" s="41"/>
      <c r="IQZ10" s="41"/>
      <c r="IRA10" s="41"/>
      <c r="IRB10" s="41"/>
      <c r="IRC10" s="41"/>
      <c r="IRD10" s="41"/>
      <c r="IRE10" s="41"/>
      <c r="IRF10" s="41"/>
      <c r="IRG10" s="41"/>
      <c r="IRH10" s="41"/>
      <c r="IRI10" s="41"/>
      <c r="IRJ10" s="41"/>
      <c r="IRK10" s="41"/>
      <c r="IRL10" s="41"/>
      <c r="IRM10" s="41"/>
      <c r="IRN10" s="41"/>
      <c r="IRO10" s="41"/>
      <c r="IRP10" s="41"/>
      <c r="IRQ10" s="41"/>
      <c r="IRR10" s="41"/>
      <c r="IRS10" s="41"/>
      <c r="IRT10" s="41"/>
      <c r="IRU10" s="41"/>
      <c r="IRV10" s="41"/>
      <c r="IRW10" s="41"/>
      <c r="IRX10" s="41"/>
      <c r="IRY10" s="41"/>
      <c r="IRZ10" s="41"/>
      <c r="ISA10" s="41"/>
      <c r="ISB10" s="41"/>
      <c r="ISC10" s="41"/>
      <c r="ISD10" s="41"/>
      <c r="ISE10" s="41"/>
      <c r="ISF10" s="41"/>
      <c r="ISG10" s="41"/>
      <c r="ISH10" s="41"/>
      <c r="ISI10" s="41"/>
      <c r="ISJ10" s="41"/>
      <c r="ISK10" s="41"/>
      <c r="ISL10" s="41"/>
      <c r="ISM10" s="41"/>
      <c r="ISN10" s="41"/>
      <c r="ISO10" s="41"/>
      <c r="ISP10" s="41"/>
      <c r="ISQ10" s="41"/>
      <c r="ISR10" s="41"/>
      <c r="ISS10" s="41"/>
      <c r="IST10" s="41"/>
      <c r="ISU10" s="41"/>
      <c r="ISV10" s="41"/>
      <c r="ISW10" s="41"/>
      <c r="ISX10" s="41"/>
      <c r="ISY10" s="41"/>
      <c r="ISZ10" s="41"/>
      <c r="ITA10" s="41"/>
      <c r="ITB10" s="41"/>
      <c r="ITC10" s="41"/>
      <c r="ITD10" s="41"/>
      <c r="ITE10" s="41"/>
      <c r="ITF10" s="41"/>
      <c r="ITG10" s="41"/>
      <c r="ITH10" s="41"/>
      <c r="ITI10" s="41"/>
      <c r="ITJ10" s="41"/>
      <c r="ITK10" s="41"/>
      <c r="ITL10" s="41"/>
      <c r="ITM10" s="41"/>
      <c r="ITN10" s="41"/>
      <c r="ITO10" s="41"/>
      <c r="ITP10" s="41"/>
      <c r="ITQ10" s="41"/>
      <c r="ITR10" s="41"/>
      <c r="ITS10" s="41"/>
      <c r="ITT10" s="41"/>
      <c r="ITU10" s="41"/>
      <c r="ITV10" s="41"/>
      <c r="ITW10" s="41"/>
      <c r="ITX10" s="41"/>
      <c r="ITY10" s="41"/>
      <c r="ITZ10" s="41"/>
      <c r="IUA10" s="41"/>
      <c r="IUB10" s="41"/>
      <c r="IUC10" s="41"/>
      <c r="IUD10" s="41"/>
      <c r="IUE10" s="41"/>
      <c r="IUF10" s="41"/>
      <c r="IUG10" s="41"/>
      <c r="IUH10" s="41"/>
      <c r="IUI10" s="41"/>
      <c r="IUJ10" s="41"/>
      <c r="IUK10" s="41"/>
      <c r="IUL10" s="41"/>
      <c r="IUM10" s="41"/>
      <c r="IUN10" s="41"/>
      <c r="IUO10" s="41"/>
      <c r="IUP10" s="41"/>
      <c r="IUQ10" s="41"/>
      <c r="IUR10" s="41"/>
      <c r="IUS10" s="41"/>
      <c r="IUT10" s="41"/>
      <c r="IUU10" s="41"/>
      <c r="IUV10" s="41"/>
      <c r="IUW10" s="41"/>
      <c r="IUX10" s="41"/>
      <c r="IUY10" s="41"/>
      <c r="IUZ10" s="41"/>
      <c r="IVA10" s="41"/>
      <c r="IVB10" s="41"/>
      <c r="IVC10" s="41"/>
      <c r="IVD10" s="41"/>
      <c r="IVE10" s="41"/>
      <c r="IVF10" s="41"/>
      <c r="IVG10" s="41"/>
      <c r="IVH10" s="41"/>
      <c r="IVI10" s="41"/>
      <c r="IVJ10" s="41"/>
      <c r="IVK10" s="41"/>
      <c r="IVL10" s="41"/>
      <c r="IVM10" s="41"/>
      <c r="IVN10" s="41"/>
      <c r="IVO10" s="41"/>
      <c r="IVP10" s="41"/>
      <c r="IVQ10" s="41"/>
      <c r="IVR10" s="41"/>
      <c r="IVS10" s="41"/>
      <c r="IVT10" s="41"/>
      <c r="IVU10" s="41"/>
      <c r="IVV10" s="41"/>
      <c r="IVW10" s="41"/>
      <c r="IVX10" s="41"/>
      <c r="IVY10" s="41"/>
      <c r="IVZ10" s="41"/>
      <c r="IWA10" s="41"/>
      <c r="IWB10" s="41"/>
      <c r="IWC10" s="41"/>
      <c r="IWD10" s="41"/>
      <c r="IWE10" s="41"/>
      <c r="IWF10" s="41"/>
      <c r="IWG10" s="41"/>
      <c r="IWH10" s="41"/>
      <c r="IWI10" s="41"/>
      <c r="IWJ10" s="41"/>
      <c r="IWK10" s="41"/>
      <c r="IWL10" s="41"/>
      <c r="IWM10" s="41"/>
      <c r="IWN10" s="41"/>
      <c r="IWO10" s="41"/>
      <c r="IWP10" s="41"/>
      <c r="IWQ10" s="41"/>
      <c r="IWR10" s="41"/>
      <c r="IWS10" s="41"/>
      <c r="IWT10" s="41"/>
      <c r="IWU10" s="41"/>
      <c r="IWV10" s="41"/>
      <c r="IWW10" s="41"/>
      <c r="IWX10" s="41"/>
      <c r="IWY10" s="41"/>
      <c r="IWZ10" s="41"/>
      <c r="IXA10" s="41"/>
      <c r="IXB10" s="41"/>
      <c r="IXC10" s="41"/>
      <c r="IXD10" s="41"/>
      <c r="IXE10" s="41"/>
      <c r="IXF10" s="41"/>
      <c r="IXG10" s="41"/>
      <c r="IXH10" s="41"/>
      <c r="IXI10" s="41"/>
      <c r="IXJ10" s="41"/>
      <c r="IXK10" s="41"/>
      <c r="IXL10" s="41"/>
      <c r="IXM10" s="41"/>
      <c r="IXN10" s="41"/>
      <c r="IXO10" s="41"/>
      <c r="IXP10" s="41"/>
      <c r="IXQ10" s="41"/>
      <c r="IXR10" s="41"/>
      <c r="IXS10" s="41"/>
      <c r="IXT10" s="41"/>
      <c r="IXU10" s="41"/>
      <c r="IXV10" s="41"/>
      <c r="IXW10" s="41"/>
      <c r="IXX10" s="41"/>
      <c r="IXY10" s="41"/>
      <c r="IXZ10" s="41"/>
      <c r="IYA10" s="41"/>
      <c r="IYB10" s="41"/>
      <c r="IYC10" s="41"/>
      <c r="IYD10" s="41"/>
      <c r="IYE10" s="41"/>
      <c r="IYF10" s="41"/>
      <c r="IYG10" s="41"/>
      <c r="IYH10" s="41"/>
      <c r="IYI10" s="41"/>
      <c r="IYJ10" s="41"/>
      <c r="IYK10" s="41"/>
      <c r="IYL10" s="41"/>
      <c r="IYM10" s="41"/>
      <c r="IYN10" s="41"/>
      <c r="IYO10" s="41"/>
      <c r="IYP10" s="41"/>
      <c r="IYQ10" s="41"/>
      <c r="IYR10" s="41"/>
      <c r="IYS10" s="41"/>
      <c r="IYT10" s="41"/>
      <c r="IYU10" s="41"/>
      <c r="IYV10" s="41"/>
      <c r="IYW10" s="41"/>
      <c r="IYX10" s="41"/>
      <c r="IYY10" s="41"/>
      <c r="IYZ10" s="41"/>
      <c r="IZA10" s="41"/>
      <c r="IZB10" s="41"/>
      <c r="IZC10" s="41"/>
      <c r="IZD10" s="41"/>
      <c r="IZE10" s="41"/>
      <c r="IZF10" s="41"/>
      <c r="IZG10" s="41"/>
      <c r="IZH10" s="41"/>
      <c r="IZI10" s="41"/>
      <c r="IZJ10" s="41"/>
      <c r="IZK10" s="41"/>
      <c r="IZL10" s="41"/>
      <c r="IZM10" s="41"/>
      <c r="IZN10" s="41"/>
      <c r="IZO10" s="41"/>
      <c r="IZP10" s="41"/>
      <c r="IZQ10" s="41"/>
      <c r="IZR10" s="41"/>
      <c r="IZS10" s="41"/>
      <c r="IZT10" s="41"/>
      <c r="IZU10" s="41"/>
      <c r="IZV10" s="41"/>
      <c r="IZW10" s="41"/>
      <c r="IZX10" s="41"/>
      <c r="IZY10" s="41"/>
      <c r="IZZ10" s="41"/>
      <c r="JAA10" s="41"/>
      <c r="JAB10" s="41"/>
      <c r="JAC10" s="41"/>
      <c r="JAD10" s="41"/>
      <c r="JAE10" s="41"/>
      <c r="JAF10" s="41"/>
      <c r="JAG10" s="41"/>
      <c r="JAH10" s="41"/>
      <c r="JAI10" s="41"/>
      <c r="JAJ10" s="41"/>
      <c r="JAK10" s="41"/>
      <c r="JAL10" s="41"/>
      <c r="JAM10" s="41"/>
      <c r="JAN10" s="41"/>
      <c r="JAO10" s="41"/>
      <c r="JAP10" s="41"/>
      <c r="JAQ10" s="41"/>
      <c r="JAR10" s="41"/>
      <c r="JAS10" s="41"/>
      <c r="JAT10" s="41"/>
      <c r="JAU10" s="41"/>
      <c r="JAV10" s="41"/>
      <c r="JAW10" s="41"/>
      <c r="JAX10" s="41"/>
      <c r="JAY10" s="41"/>
      <c r="JAZ10" s="41"/>
      <c r="JBA10" s="41"/>
      <c r="JBB10" s="41"/>
      <c r="JBC10" s="41"/>
      <c r="JBD10" s="41"/>
      <c r="JBE10" s="41"/>
      <c r="JBF10" s="41"/>
      <c r="JBG10" s="41"/>
      <c r="JBH10" s="41"/>
      <c r="JBI10" s="41"/>
      <c r="JBJ10" s="41"/>
      <c r="JBK10" s="41"/>
      <c r="JBL10" s="41"/>
      <c r="JBM10" s="41"/>
      <c r="JBN10" s="41"/>
      <c r="JBO10" s="41"/>
      <c r="JBP10" s="41"/>
      <c r="JBQ10" s="41"/>
      <c r="JBR10" s="41"/>
      <c r="JBS10" s="41"/>
      <c r="JBT10" s="41"/>
      <c r="JBU10" s="41"/>
      <c r="JBV10" s="41"/>
      <c r="JBW10" s="41"/>
      <c r="JBX10" s="41"/>
      <c r="JBY10" s="41"/>
      <c r="JBZ10" s="41"/>
      <c r="JCA10" s="41"/>
      <c r="JCB10" s="41"/>
      <c r="JCC10" s="41"/>
      <c r="JCD10" s="41"/>
      <c r="JCE10" s="41"/>
      <c r="JCF10" s="41"/>
      <c r="JCG10" s="41"/>
      <c r="JCH10" s="41"/>
      <c r="JCI10" s="41"/>
      <c r="JCJ10" s="41"/>
      <c r="JCK10" s="41"/>
      <c r="JCL10" s="41"/>
      <c r="JCM10" s="41"/>
      <c r="JCN10" s="41"/>
      <c r="JCO10" s="41"/>
      <c r="JCP10" s="41"/>
      <c r="JCQ10" s="41"/>
      <c r="JCR10" s="41"/>
      <c r="JCS10" s="41"/>
      <c r="JCT10" s="41"/>
      <c r="JCU10" s="41"/>
      <c r="JCV10" s="41"/>
      <c r="JCW10" s="41"/>
      <c r="JCX10" s="41"/>
      <c r="JCY10" s="41"/>
      <c r="JCZ10" s="41"/>
      <c r="JDA10" s="41"/>
      <c r="JDB10" s="41"/>
      <c r="JDC10" s="41"/>
      <c r="JDD10" s="41"/>
      <c r="JDE10" s="41"/>
      <c r="JDF10" s="41"/>
      <c r="JDG10" s="41"/>
      <c r="JDH10" s="41"/>
      <c r="JDI10" s="41"/>
      <c r="JDJ10" s="41"/>
      <c r="JDK10" s="41"/>
      <c r="JDL10" s="41"/>
      <c r="JDM10" s="41"/>
      <c r="JDN10" s="41"/>
      <c r="JDO10" s="41"/>
      <c r="JDP10" s="41"/>
      <c r="JDQ10" s="41"/>
      <c r="JDR10" s="41"/>
      <c r="JDS10" s="41"/>
      <c r="JDT10" s="41"/>
      <c r="JDU10" s="41"/>
      <c r="JDV10" s="41"/>
      <c r="JDW10" s="41"/>
      <c r="JDX10" s="41"/>
      <c r="JDY10" s="41"/>
      <c r="JDZ10" s="41"/>
      <c r="JEA10" s="41"/>
      <c r="JEB10" s="41"/>
      <c r="JEC10" s="41"/>
      <c r="JED10" s="41"/>
      <c r="JEE10" s="41"/>
      <c r="JEF10" s="41"/>
      <c r="JEG10" s="41"/>
      <c r="JEH10" s="41"/>
      <c r="JEI10" s="41"/>
      <c r="JEJ10" s="41"/>
      <c r="JEK10" s="41"/>
      <c r="JEL10" s="41"/>
      <c r="JEM10" s="41"/>
      <c r="JEN10" s="41"/>
      <c r="JEO10" s="41"/>
      <c r="JEP10" s="41"/>
      <c r="JEQ10" s="41"/>
      <c r="JER10" s="41"/>
      <c r="JES10" s="41"/>
      <c r="JET10" s="41"/>
      <c r="JEU10" s="41"/>
      <c r="JEV10" s="41"/>
      <c r="JEW10" s="41"/>
      <c r="JEX10" s="41"/>
      <c r="JEY10" s="41"/>
      <c r="JEZ10" s="41"/>
      <c r="JFA10" s="41"/>
      <c r="JFB10" s="41"/>
      <c r="JFC10" s="41"/>
      <c r="JFD10" s="41"/>
      <c r="JFE10" s="41"/>
      <c r="JFF10" s="41"/>
      <c r="JFG10" s="41"/>
      <c r="JFH10" s="41"/>
      <c r="JFI10" s="41"/>
      <c r="JFJ10" s="41"/>
      <c r="JFK10" s="41"/>
      <c r="JFL10" s="41"/>
      <c r="JFM10" s="41"/>
      <c r="JFN10" s="41"/>
      <c r="JFO10" s="41"/>
      <c r="JFP10" s="41"/>
      <c r="JFQ10" s="41"/>
      <c r="JFR10" s="41"/>
      <c r="JFS10" s="41"/>
      <c r="JFT10" s="41"/>
      <c r="JFU10" s="41"/>
      <c r="JFV10" s="41"/>
      <c r="JFW10" s="41"/>
      <c r="JFX10" s="41"/>
      <c r="JFY10" s="41"/>
      <c r="JFZ10" s="41"/>
      <c r="JGA10" s="41"/>
      <c r="JGB10" s="41"/>
      <c r="JGC10" s="41"/>
      <c r="JGD10" s="41"/>
      <c r="JGE10" s="41"/>
      <c r="JGF10" s="41"/>
      <c r="JGG10" s="41"/>
      <c r="JGH10" s="41"/>
      <c r="JGI10" s="41"/>
      <c r="JGJ10" s="41"/>
      <c r="JGK10" s="41"/>
      <c r="JGL10" s="41"/>
      <c r="JGM10" s="41"/>
      <c r="JGN10" s="41"/>
      <c r="JGO10" s="41"/>
      <c r="JGP10" s="41"/>
      <c r="JGQ10" s="41"/>
      <c r="JGR10" s="41"/>
      <c r="JGS10" s="41"/>
      <c r="JGT10" s="41"/>
      <c r="JGU10" s="41"/>
      <c r="JGV10" s="41"/>
      <c r="JGW10" s="41"/>
      <c r="JGX10" s="41"/>
      <c r="JGY10" s="41"/>
      <c r="JGZ10" s="41"/>
      <c r="JHA10" s="41"/>
      <c r="JHB10" s="41"/>
      <c r="JHC10" s="41"/>
      <c r="JHD10" s="41"/>
      <c r="JHE10" s="41"/>
      <c r="JHF10" s="41"/>
      <c r="JHG10" s="41"/>
      <c r="JHH10" s="41"/>
      <c r="JHI10" s="41"/>
      <c r="JHJ10" s="41"/>
      <c r="JHK10" s="41"/>
      <c r="JHL10" s="41"/>
      <c r="JHM10" s="41"/>
      <c r="JHN10" s="41"/>
      <c r="JHO10" s="41"/>
      <c r="JHP10" s="41"/>
      <c r="JHQ10" s="41"/>
      <c r="JHR10" s="41"/>
      <c r="JHS10" s="41"/>
      <c r="JHT10" s="41"/>
      <c r="JHU10" s="41"/>
      <c r="JHV10" s="41"/>
      <c r="JHW10" s="41"/>
      <c r="JHX10" s="41"/>
      <c r="JHY10" s="41"/>
      <c r="JHZ10" s="41"/>
      <c r="JIA10" s="41"/>
      <c r="JIB10" s="41"/>
      <c r="JIC10" s="41"/>
      <c r="JID10" s="41"/>
      <c r="JIE10" s="41"/>
      <c r="JIF10" s="41"/>
      <c r="JIG10" s="41"/>
      <c r="JIH10" s="41"/>
      <c r="JII10" s="41"/>
      <c r="JIJ10" s="41"/>
      <c r="JIK10" s="41"/>
      <c r="JIL10" s="41"/>
      <c r="JIM10" s="41"/>
      <c r="JIN10" s="41"/>
      <c r="JIO10" s="41"/>
      <c r="JIP10" s="41"/>
      <c r="JIQ10" s="41"/>
      <c r="JIR10" s="41"/>
      <c r="JIS10" s="41"/>
      <c r="JIT10" s="41"/>
      <c r="JIU10" s="41"/>
      <c r="JIV10" s="41"/>
      <c r="JIW10" s="41"/>
      <c r="JIX10" s="41"/>
      <c r="JIY10" s="41"/>
      <c r="JIZ10" s="41"/>
      <c r="JJA10" s="41"/>
      <c r="JJB10" s="41"/>
      <c r="JJC10" s="41"/>
      <c r="JJD10" s="41"/>
      <c r="JJE10" s="41"/>
      <c r="JJF10" s="41"/>
      <c r="JJG10" s="41"/>
      <c r="JJH10" s="41"/>
      <c r="JJI10" s="41"/>
      <c r="JJJ10" s="41"/>
      <c r="JJK10" s="41"/>
      <c r="JJL10" s="41"/>
      <c r="JJM10" s="41"/>
      <c r="JJN10" s="41"/>
      <c r="JJO10" s="41"/>
      <c r="JJP10" s="41"/>
      <c r="JJQ10" s="41"/>
      <c r="JJR10" s="41"/>
      <c r="JJS10" s="41"/>
      <c r="JJT10" s="41"/>
      <c r="JJU10" s="41"/>
      <c r="JJV10" s="41"/>
      <c r="JJW10" s="41"/>
      <c r="JJX10" s="41"/>
      <c r="JJY10" s="41"/>
      <c r="JJZ10" s="41"/>
      <c r="JKA10" s="41"/>
      <c r="JKB10" s="41"/>
      <c r="JKC10" s="41"/>
      <c r="JKD10" s="41"/>
      <c r="JKE10" s="41"/>
      <c r="JKF10" s="41"/>
      <c r="JKG10" s="41"/>
      <c r="JKH10" s="41"/>
      <c r="JKI10" s="41"/>
      <c r="JKJ10" s="41"/>
      <c r="JKK10" s="41"/>
      <c r="JKL10" s="41"/>
      <c r="JKM10" s="41"/>
      <c r="JKN10" s="41"/>
      <c r="JKO10" s="41"/>
      <c r="JKP10" s="41"/>
      <c r="JKQ10" s="41"/>
      <c r="JKR10" s="41"/>
      <c r="JKS10" s="41"/>
      <c r="JKT10" s="41"/>
      <c r="JKU10" s="41"/>
      <c r="JKV10" s="41"/>
      <c r="JKW10" s="41"/>
      <c r="JKX10" s="41"/>
      <c r="JKY10" s="41"/>
      <c r="JKZ10" s="41"/>
      <c r="JLA10" s="41"/>
      <c r="JLB10" s="41"/>
      <c r="JLC10" s="41"/>
      <c r="JLD10" s="41"/>
      <c r="JLE10" s="41"/>
      <c r="JLF10" s="41"/>
      <c r="JLG10" s="41"/>
      <c r="JLH10" s="41"/>
      <c r="JLI10" s="41"/>
      <c r="JLJ10" s="41"/>
      <c r="JLK10" s="41"/>
      <c r="JLL10" s="41"/>
      <c r="JLM10" s="41"/>
      <c r="JLN10" s="41"/>
      <c r="JLO10" s="41"/>
      <c r="JLP10" s="41"/>
      <c r="JLQ10" s="41"/>
      <c r="JLR10" s="41"/>
      <c r="JLS10" s="41"/>
      <c r="JLT10" s="41"/>
      <c r="JLU10" s="41"/>
      <c r="JLV10" s="41"/>
      <c r="JLW10" s="41"/>
      <c r="JLX10" s="41"/>
      <c r="JLY10" s="41"/>
      <c r="JLZ10" s="41"/>
      <c r="JMA10" s="41"/>
      <c r="JMB10" s="41"/>
      <c r="JMC10" s="41"/>
      <c r="JMD10" s="41"/>
      <c r="JME10" s="41"/>
      <c r="JMF10" s="41"/>
      <c r="JMG10" s="41"/>
      <c r="JMH10" s="41"/>
      <c r="JMI10" s="41"/>
      <c r="JMJ10" s="41"/>
      <c r="JMK10" s="41"/>
      <c r="JML10" s="41"/>
      <c r="JMM10" s="41"/>
      <c r="JMN10" s="41"/>
      <c r="JMO10" s="41"/>
      <c r="JMP10" s="41"/>
      <c r="JMQ10" s="41"/>
      <c r="JMR10" s="41"/>
      <c r="JMS10" s="41"/>
      <c r="JMT10" s="41"/>
      <c r="JMU10" s="41"/>
      <c r="JMV10" s="41"/>
      <c r="JMW10" s="41"/>
      <c r="JMX10" s="41"/>
      <c r="JMY10" s="41"/>
      <c r="JMZ10" s="41"/>
      <c r="JNA10" s="41"/>
      <c r="JNB10" s="41"/>
      <c r="JNC10" s="41"/>
      <c r="JND10" s="41"/>
      <c r="JNE10" s="41"/>
      <c r="JNF10" s="41"/>
      <c r="JNG10" s="41"/>
      <c r="JNH10" s="41"/>
      <c r="JNI10" s="41"/>
      <c r="JNJ10" s="41"/>
      <c r="JNK10" s="41"/>
      <c r="JNL10" s="41"/>
      <c r="JNM10" s="41"/>
      <c r="JNN10" s="41"/>
      <c r="JNO10" s="41"/>
      <c r="JNP10" s="41"/>
      <c r="JNQ10" s="41"/>
      <c r="JNR10" s="41"/>
      <c r="JNS10" s="41"/>
      <c r="JNT10" s="41"/>
      <c r="JNU10" s="41"/>
      <c r="JNV10" s="41"/>
      <c r="JNW10" s="41"/>
      <c r="JNX10" s="41"/>
      <c r="JNY10" s="41"/>
      <c r="JNZ10" s="41"/>
      <c r="JOA10" s="41"/>
      <c r="JOB10" s="41"/>
      <c r="JOC10" s="41"/>
      <c r="JOD10" s="41"/>
      <c r="JOE10" s="41"/>
      <c r="JOF10" s="41"/>
      <c r="JOG10" s="41"/>
      <c r="JOH10" s="41"/>
      <c r="JOI10" s="41"/>
      <c r="JOJ10" s="41"/>
      <c r="JOK10" s="41"/>
      <c r="JOL10" s="41"/>
      <c r="JOM10" s="41"/>
      <c r="JON10" s="41"/>
      <c r="JOO10" s="41"/>
      <c r="JOP10" s="41"/>
      <c r="JOQ10" s="41"/>
      <c r="JOR10" s="41"/>
      <c r="JOS10" s="41"/>
      <c r="JOT10" s="41"/>
      <c r="JOU10" s="41"/>
      <c r="JOV10" s="41"/>
      <c r="JOW10" s="41"/>
      <c r="JOX10" s="41"/>
      <c r="JOY10" s="41"/>
      <c r="JOZ10" s="41"/>
      <c r="JPA10" s="41"/>
      <c r="JPB10" s="41"/>
      <c r="JPC10" s="41"/>
      <c r="JPD10" s="41"/>
      <c r="JPE10" s="41"/>
      <c r="JPF10" s="41"/>
      <c r="JPG10" s="41"/>
      <c r="JPH10" s="41"/>
      <c r="JPI10" s="41"/>
      <c r="JPJ10" s="41"/>
      <c r="JPK10" s="41"/>
      <c r="JPL10" s="41"/>
      <c r="JPM10" s="41"/>
      <c r="JPN10" s="41"/>
      <c r="JPO10" s="41"/>
      <c r="JPP10" s="41"/>
      <c r="JPQ10" s="41"/>
      <c r="JPR10" s="41"/>
      <c r="JPS10" s="41"/>
      <c r="JPT10" s="41"/>
      <c r="JPU10" s="41"/>
      <c r="JPV10" s="41"/>
      <c r="JPW10" s="41"/>
      <c r="JPX10" s="41"/>
      <c r="JPY10" s="41"/>
      <c r="JPZ10" s="41"/>
      <c r="JQA10" s="41"/>
      <c r="JQB10" s="41"/>
      <c r="JQC10" s="41"/>
      <c r="JQD10" s="41"/>
      <c r="JQE10" s="41"/>
      <c r="JQF10" s="41"/>
      <c r="JQG10" s="41"/>
      <c r="JQH10" s="41"/>
      <c r="JQI10" s="41"/>
      <c r="JQJ10" s="41"/>
      <c r="JQK10" s="41"/>
      <c r="JQL10" s="41"/>
      <c r="JQM10" s="41"/>
      <c r="JQN10" s="41"/>
      <c r="JQO10" s="41"/>
      <c r="JQP10" s="41"/>
      <c r="JQQ10" s="41"/>
      <c r="JQR10" s="41"/>
      <c r="JQS10" s="41"/>
      <c r="JQT10" s="41"/>
      <c r="JQU10" s="41"/>
      <c r="JQV10" s="41"/>
      <c r="JQW10" s="41"/>
      <c r="JQX10" s="41"/>
      <c r="JQY10" s="41"/>
      <c r="JQZ10" s="41"/>
      <c r="JRA10" s="41"/>
      <c r="JRB10" s="41"/>
      <c r="JRC10" s="41"/>
      <c r="JRD10" s="41"/>
      <c r="JRE10" s="41"/>
      <c r="JRF10" s="41"/>
      <c r="JRG10" s="41"/>
      <c r="JRH10" s="41"/>
      <c r="JRI10" s="41"/>
      <c r="JRJ10" s="41"/>
      <c r="JRK10" s="41"/>
      <c r="JRL10" s="41"/>
      <c r="JRM10" s="41"/>
      <c r="JRN10" s="41"/>
      <c r="JRO10" s="41"/>
      <c r="JRP10" s="41"/>
      <c r="JRQ10" s="41"/>
      <c r="JRR10" s="41"/>
      <c r="JRS10" s="41"/>
      <c r="JRT10" s="41"/>
      <c r="JRU10" s="41"/>
      <c r="JRV10" s="41"/>
      <c r="JRW10" s="41"/>
      <c r="JRX10" s="41"/>
      <c r="JRY10" s="41"/>
      <c r="JRZ10" s="41"/>
      <c r="JSA10" s="41"/>
      <c r="JSB10" s="41"/>
      <c r="JSC10" s="41"/>
      <c r="JSD10" s="41"/>
      <c r="JSE10" s="41"/>
      <c r="JSF10" s="41"/>
      <c r="JSG10" s="41"/>
      <c r="JSH10" s="41"/>
      <c r="JSI10" s="41"/>
      <c r="JSJ10" s="41"/>
      <c r="JSK10" s="41"/>
      <c r="JSL10" s="41"/>
      <c r="JSM10" s="41"/>
      <c r="JSN10" s="41"/>
      <c r="JSO10" s="41"/>
      <c r="JSP10" s="41"/>
      <c r="JSQ10" s="41"/>
      <c r="JSR10" s="41"/>
      <c r="JSS10" s="41"/>
      <c r="JST10" s="41"/>
      <c r="JSU10" s="41"/>
      <c r="JSV10" s="41"/>
      <c r="JSW10" s="41"/>
      <c r="JSX10" s="41"/>
      <c r="JSY10" s="41"/>
      <c r="JSZ10" s="41"/>
      <c r="JTA10" s="41"/>
      <c r="JTB10" s="41"/>
      <c r="JTC10" s="41"/>
      <c r="JTD10" s="41"/>
      <c r="JTE10" s="41"/>
      <c r="JTF10" s="41"/>
      <c r="JTG10" s="41"/>
      <c r="JTH10" s="41"/>
      <c r="JTI10" s="41"/>
      <c r="JTJ10" s="41"/>
      <c r="JTK10" s="41"/>
      <c r="JTL10" s="41"/>
      <c r="JTM10" s="41"/>
      <c r="JTN10" s="41"/>
      <c r="JTO10" s="41"/>
      <c r="JTP10" s="41"/>
      <c r="JTQ10" s="41"/>
      <c r="JTR10" s="41"/>
      <c r="JTS10" s="41"/>
      <c r="JTT10" s="41"/>
      <c r="JTU10" s="41"/>
      <c r="JTV10" s="41"/>
      <c r="JTW10" s="41"/>
      <c r="JTX10" s="41"/>
      <c r="JTY10" s="41"/>
      <c r="JTZ10" s="41"/>
      <c r="JUA10" s="41"/>
      <c r="JUB10" s="41"/>
      <c r="JUC10" s="41"/>
      <c r="JUD10" s="41"/>
      <c r="JUE10" s="41"/>
      <c r="JUF10" s="41"/>
      <c r="JUG10" s="41"/>
      <c r="JUH10" s="41"/>
      <c r="JUI10" s="41"/>
      <c r="JUJ10" s="41"/>
      <c r="JUK10" s="41"/>
      <c r="JUL10" s="41"/>
      <c r="JUM10" s="41"/>
      <c r="JUN10" s="41"/>
      <c r="JUO10" s="41"/>
      <c r="JUP10" s="41"/>
      <c r="JUQ10" s="41"/>
      <c r="JUR10" s="41"/>
      <c r="JUS10" s="41"/>
      <c r="JUT10" s="41"/>
      <c r="JUU10" s="41"/>
      <c r="JUV10" s="41"/>
      <c r="JUW10" s="41"/>
      <c r="JUX10" s="41"/>
      <c r="JUY10" s="41"/>
      <c r="JUZ10" s="41"/>
      <c r="JVA10" s="41"/>
      <c r="JVB10" s="41"/>
      <c r="JVC10" s="41"/>
      <c r="JVD10" s="41"/>
      <c r="JVE10" s="41"/>
      <c r="JVF10" s="41"/>
      <c r="JVG10" s="41"/>
      <c r="JVH10" s="41"/>
      <c r="JVI10" s="41"/>
      <c r="JVJ10" s="41"/>
      <c r="JVK10" s="41"/>
      <c r="JVL10" s="41"/>
      <c r="JVM10" s="41"/>
      <c r="JVN10" s="41"/>
      <c r="JVO10" s="41"/>
      <c r="JVP10" s="41"/>
      <c r="JVQ10" s="41"/>
      <c r="JVR10" s="41"/>
      <c r="JVS10" s="41"/>
      <c r="JVT10" s="41"/>
      <c r="JVU10" s="41"/>
      <c r="JVV10" s="41"/>
      <c r="JVW10" s="41"/>
      <c r="JVX10" s="41"/>
      <c r="JVY10" s="41"/>
      <c r="JVZ10" s="41"/>
      <c r="JWA10" s="41"/>
      <c r="JWB10" s="41"/>
      <c r="JWC10" s="41"/>
      <c r="JWD10" s="41"/>
      <c r="JWE10" s="41"/>
      <c r="JWF10" s="41"/>
      <c r="JWG10" s="41"/>
      <c r="JWH10" s="41"/>
      <c r="JWI10" s="41"/>
      <c r="JWJ10" s="41"/>
      <c r="JWK10" s="41"/>
      <c r="JWL10" s="41"/>
      <c r="JWM10" s="41"/>
      <c r="JWN10" s="41"/>
      <c r="JWO10" s="41"/>
      <c r="JWP10" s="41"/>
      <c r="JWQ10" s="41"/>
      <c r="JWR10" s="41"/>
      <c r="JWS10" s="41"/>
      <c r="JWT10" s="41"/>
      <c r="JWU10" s="41"/>
      <c r="JWV10" s="41"/>
      <c r="JWW10" s="41"/>
      <c r="JWX10" s="41"/>
      <c r="JWY10" s="41"/>
      <c r="JWZ10" s="41"/>
      <c r="JXA10" s="41"/>
      <c r="JXB10" s="41"/>
      <c r="JXC10" s="41"/>
      <c r="JXD10" s="41"/>
      <c r="JXE10" s="41"/>
      <c r="JXF10" s="41"/>
      <c r="JXG10" s="41"/>
      <c r="JXH10" s="41"/>
      <c r="JXI10" s="41"/>
      <c r="JXJ10" s="41"/>
      <c r="JXK10" s="41"/>
      <c r="JXL10" s="41"/>
      <c r="JXM10" s="41"/>
      <c r="JXN10" s="41"/>
      <c r="JXO10" s="41"/>
      <c r="JXP10" s="41"/>
      <c r="JXQ10" s="41"/>
      <c r="JXR10" s="41"/>
      <c r="JXS10" s="41"/>
      <c r="JXT10" s="41"/>
      <c r="JXU10" s="41"/>
      <c r="JXV10" s="41"/>
      <c r="JXW10" s="41"/>
      <c r="JXX10" s="41"/>
      <c r="JXY10" s="41"/>
      <c r="JXZ10" s="41"/>
      <c r="JYA10" s="41"/>
      <c r="JYB10" s="41"/>
      <c r="JYC10" s="41"/>
      <c r="JYD10" s="41"/>
      <c r="JYE10" s="41"/>
      <c r="JYF10" s="41"/>
      <c r="JYG10" s="41"/>
      <c r="JYH10" s="41"/>
      <c r="JYI10" s="41"/>
      <c r="JYJ10" s="41"/>
      <c r="JYK10" s="41"/>
      <c r="JYL10" s="41"/>
      <c r="JYM10" s="41"/>
      <c r="JYN10" s="41"/>
      <c r="JYO10" s="41"/>
      <c r="JYP10" s="41"/>
      <c r="JYQ10" s="41"/>
      <c r="JYR10" s="41"/>
      <c r="JYS10" s="41"/>
      <c r="JYT10" s="41"/>
      <c r="JYU10" s="41"/>
      <c r="JYV10" s="41"/>
      <c r="JYW10" s="41"/>
      <c r="JYX10" s="41"/>
      <c r="JYY10" s="41"/>
      <c r="JYZ10" s="41"/>
      <c r="JZA10" s="41"/>
      <c r="JZB10" s="41"/>
      <c r="JZC10" s="41"/>
      <c r="JZD10" s="41"/>
      <c r="JZE10" s="41"/>
      <c r="JZF10" s="41"/>
      <c r="JZG10" s="41"/>
      <c r="JZH10" s="41"/>
      <c r="JZI10" s="41"/>
      <c r="JZJ10" s="41"/>
      <c r="JZK10" s="41"/>
      <c r="JZL10" s="41"/>
      <c r="JZM10" s="41"/>
      <c r="JZN10" s="41"/>
      <c r="JZO10" s="41"/>
      <c r="JZP10" s="41"/>
      <c r="JZQ10" s="41"/>
      <c r="JZR10" s="41"/>
      <c r="JZS10" s="41"/>
      <c r="JZT10" s="41"/>
      <c r="JZU10" s="41"/>
      <c r="JZV10" s="41"/>
      <c r="JZW10" s="41"/>
      <c r="JZX10" s="41"/>
      <c r="JZY10" s="41"/>
      <c r="JZZ10" s="41"/>
      <c r="KAA10" s="41"/>
      <c r="KAB10" s="41"/>
      <c r="KAC10" s="41"/>
      <c r="KAD10" s="41"/>
      <c r="KAE10" s="41"/>
      <c r="KAF10" s="41"/>
      <c r="KAG10" s="41"/>
      <c r="KAH10" s="41"/>
      <c r="KAI10" s="41"/>
      <c r="KAJ10" s="41"/>
      <c r="KAK10" s="41"/>
      <c r="KAL10" s="41"/>
      <c r="KAM10" s="41"/>
      <c r="KAN10" s="41"/>
      <c r="KAO10" s="41"/>
      <c r="KAP10" s="41"/>
      <c r="KAQ10" s="41"/>
      <c r="KAR10" s="41"/>
      <c r="KAS10" s="41"/>
      <c r="KAT10" s="41"/>
      <c r="KAU10" s="41"/>
      <c r="KAV10" s="41"/>
      <c r="KAW10" s="41"/>
      <c r="KAX10" s="41"/>
      <c r="KAY10" s="41"/>
      <c r="KAZ10" s="41"/>
      <c r="KBA10" s="41"/>
      <c r="KBB10" s="41"/>
      <c r="KBC10" s="41"/>
      <c r="KBD10" s="41"/>
      <c r="KBE10" s="41"/>
      <c r="KBF10" s="41"/>
      <c r="KBG10" s="41"/>
      <c r="KBH10" s="41"/>
      <c r="KBI10" s="41"/>
      <c r="KBJ10" s="41"/>
      <c r="KBK10" s="41"/>
      <c r="KBL10" s="41"/>
      <c r="KBM10" s="41"/>
      <c r="KBN10" s="41"/>
      <c r="KBO10" s="41"/>
      <c r="KBP10" s="41"/>
      <c r="KBQ10" s="41"/>
      <c r="KBR10" s="41"/>
      <c r="KBS10" s="41"/>
      <c r="KBT10" s="41"/>
      <c r="KBU10" s="41"/>
      <c r="KBV10" s="41"/>
      <c r="KBW10" s="41"/>
      <c r="KBX10" s="41"/>
      <c r="KBY10" s="41"/>
      <c r="KBZ10" s="41"/>
      <c r="KCA10" s="41"/>
      <c r="KCB10" s="41"/>
      <c r="KCC10" s="41"/>
      <c r="KCD10" s="41"/>
      <c r="KCE10" s="41"/>
      <c r="KCF10" s="41"/>
      <c r="KCG10" s="41"/>
      <c r="KCH10" s="41"/>
      <c r="KCI10" s="41"/>
      <c r="KCJ10" s="41"/>
      <c r="KCK10" s="41"/>
      <c r="KCL10" s="41"/>
      <c r="KCM10" s="41"/>
      <c r="KCN10" s="41"/>
      <c r="KCO10" s="41"/>
      <c r="KCP10" s="41"/>
      <c r="KCQ10" s="41"/>
      <c r="KCR10" s="41"/>
      <c r="KCS10" s="41"/>
      <c r="KCT10" s="41"/>
      <c r="KCU10" s="41"/>
      <c r="KCV10" s="41"/>
      <c r="KCW10" s="41"/>
      <c r="KCX10" s="41"/>
      <c r="KCY10" s="41"/>
      <c r="KCZ10" s="41"/>
      <c r="KDA10" s="41"/>
      <c r="KDB10" s="41"/>
      <c r="KDC10" s="41"/>
      <c r="KDD10" s="41"/>
      <c r="KDE10" s="41"/>
      <c r="KDF10" s="41"/>
      <c r="KDG10" s="41"/>
      <c r="KDH10" s="41"/>
      <c r="KDI10" s="41"/>
      <c r="KDJ10" s="41"/>
      <c r="KDK10" s="41"/>
      <c r="KDL10" s="41"/>
      <c r="KDM10" s="41"/>
      <c r="KDN10" s="41"/>
      <c r="KDO10" s="41"/>
      <c r="KDP10" s="41"/>
      <c r="KDQ10" s="41"/>
      <c r="KDR10" s="41"/>
      <c r="KDS10" s="41"/>
      <c r="KDT10" s="41"/>
      <c r="KDU10" s="41"/>
      <c r="KDV10" s="41"/>
      <c r="KDW10" s="41"/>
      <c r="KDX10" s="41"/>
      <c r="KDY10" s="41"/>
      <c r="KDZ10" s="41"/>
      <c r="KEA10" s="41"/>
      <c r="KEB10" s="41"/>
      <c r="KEC10" s="41"/>
      <c r="KED10" s="41"/>
      <c r="KEE10" s="41"/>
      <c r="KEF10" s="41"/>
      <c r="KEG10" s="41"/>
      <c r="KEH10" s="41"/>
      <c r="KEI10" s="41"/>
      <c r="KEJ10" s="41"/>
      <c r="KEK10" s="41"/>
      <c r="KEL10" s="41"/>
      <c r="KEM10" s="41"/>
      <c r="KEN10" s="41"/>
      <c r="KEO10" s="41"/>
      <c r="KEP10" s="41"/>
      <c r="KEQ10" s="41"/>
      <c r="KER10" s="41"/>
      <c r="KES10" s="41"/>
      <c r="KET10" s="41"/>
      <c r="KEU10" s="41"/>
      <c r="KEV10" s="41"/>
      <c r="KEW10" s="41"/>
      <c r="KEX10" s="41"/>
      <c r="KEY10" s="41"/>
      <c r="KEZ10" s="41"/>
      <c r="KFA10" s="41"/>
      <c r="KFB10" s="41"/>
      <c r="KFC10" s="41"/>
      <c r="KFD10" s="41"/>
      <c r="KFE10" s="41"/>
      <c r="KFF10" s="41"/>
      <c r="KFG10" s="41"/>
      <c r="KFH10" s="41"/>
      <c r="KFI10" s="41"/>
      <c r="KFJ10" s="41"/>
      <c r="KFK10" s="41"/>
      <c r="KFL10" s="41"/>
      <c r="KFM10" s="41"/>
      <c r="KFN10" s="41"/>
      <c r="KFO10" s="41"/>
      <c r="KFP10" s="41"/>
      <c r="KFQ10" s="41"/>
      <c r="KFR10" s="41"/>
      <c r="KFS10" s="41"/>
      <c r="KFT10" s="41"/>
      <c r="KFU10" s="41"/>
      <c r="KFV10" s="41"/>
      <c r="KFW10" s="41"/>
      <c r="KFX10" s="41"/>
      <c r="KFY10" s="41"/>
      <c r="KFZ10" s="41"/>
      <c r="KGA10" s="41"/>
      <c r="KGB10" s="41"/>
      <c r="KGC10" s="41"/>
      <c r="KGD10" s="41"/>
      <c r="KGE10" s="41"/>
      <c r="KGF10" s="41"/>
      <c r="KGG10" s="41"/>
      <c r="KGH10" s="41"/>
      <c r="KGI10" s="41"/>
      <c r="KGJ10" s="41"/>
      <c r="KGK10" s="41"/>
      <c r="KGL10" s="41"/>
      <c r="KGM10" s="41"/>
      <c r="KGN10" s="41"/>
      <c r="KGO10" s="41"/>
      <c r="KGP10" s="41"/>
      <c r="KGQ10" s="41"/>
      <c r="KGR10" s="41"/>
      <c r="KGS10" s="41"/>
      <c r="KGT10" s="41"/>
      <c r="KGU10" s="41"/>
      <c r="KGV10" s="41"/>
      <c r="KGW10" s="41"/>
      <c r="KGX10" s="41"/>
      <c r="KGY10" s="41"/>
      <c r="KGZ10" s="41"/>
      <c r="KHA10" s="41"/>
      <c r="KHB10" s="41"/>
      <c r="KHC10" s="41"/>
      <c r="KHD10" s="41"/>
      <c r="KHE10" s="41"/>
      <c r="KHF10" s="41"/>
      <c r="KHG10" s="41"/>
      <c r="KHH10" s="41"/>
      <c r="KHI10" s="41"/>
      <c r="KHJ10" s="41"/>
      <c r="KHK10" s="41"/>
      <c r="KHL10" s="41"/>
      <c r="KHM10" s="41"/>
      <c r="KHN10" s="41"/>
      <c r="KHO10" s="41"/>
      <c r="KHP10" s="41"/>
      <c r="KHQ10" s="41"/>
      <c r="KHR10" s="41"/>
      <c r="KHS10" s="41"/>
      <c r="KHT10" s="41"/>
      <c r="KHU10" s="41"/>
      <c r="KHV10" s="41"/>
      <c r="KHW10" s="41"/>
      <c r="KHX10" s="41"/>
      <c r="KHY10" s="41"/>
      <c r="KHZ10" s="41"/>
      <c r="KIA10" s="41"/>
      <c r="KIB10" s="41"/>
      <c r="KIC10" s="41"/>
      <c r="KID10" s="41"/>
      <c r="KIE10" s="41"/>
      <c r="KIF10" s="41"/>
      <c r="KIG10" s="41"/>
      <c r="KIH10" s="41"/>
      <c r="KII10" s="41"/>
      <c r="KIJ10" s="41"/>
      <c r="KIK10" s="41"/>
      <c r="KIL10" s="41"/>
      <c r="KIM10" s="41"/>
      <c r="KIN10" s="41"/>
      <c r="KIO10" s="41"/>
      <c r="KIP10" s="41"/>
      <c r="KIQ10" s="41"/>
      <c r="KIR10" s="41"/>
      <c r="KIS10" s="41"/>
      <c r="KIT10" s="41"/>
      <c r="KIU10" s="41"/>
      <c r="KIV10" s="41"/>
      <c r="KIW10" s="41"/>
      <c r="KIX10" s="41"/>
      <c r="KIY10" s="41"/>
      <c r="KIZ10" s="41"/>
      <c r="KJA10" s="41"/>
      <c r="KJB10" s="41"/>
      <c r="KJC10" s="41"/>
      <c r="KJD10" s="41"/>
      <c r="KJE10" s="41"/>
      <c r="KJF10" s="41"/>
      <c r="KJG10" s="41"/>
      <c r="KJH10" s="41"/>
      <c r="KJI10" s="41"/>
      <c r="KJJ10" s="41"/>
      <c r="KJK10" s="41"/>
      <c r="KJL10" s="41"/>
      <c r="KJM10" s="41"/>
      <c r="KJN10" s="41"/>
      <c r="KJO10" s="41"/>
      <c r="KJP10" s="41"/>
      <c r="KJQ10" s="41"/>
      <c r="KJR10" s="41"/>
      <c r="KJS10" s="41"/>
      <c r="KJT10" s="41"/>
      <c r="KJU10" s="41"/>
      <c r="KJV10" s="41"/>
      <c r="KJW10" s="41"/>
      <c r="KJX10" s="41"/>
      <c r="KJY10" s="41"/>
      <c r="KJZ10" s="41"/>
      <c r="KKA10" s="41"/>
      <c r="KKB10" s="41"/>
      <c r="KKC10" s="41"/>
      <c r="KKD10" s="41"/>
      <c r="KKE10" s="41"/>
      <c r="KKF10" s="41"/>
      <c r="KKG10" s="41"/>
      <c r="KKH10" s="41"/>
      <c r="KKI10" s="41"/>
      <c r="KKJ10" s="41"/>
      <c r="KKK10" s="41"/>
      <c r="KKL10" s="41"/>
      <c r="KKM10" s="41"/>
      <c r="KKN10" s="41"/>
      <c r="KKO10" s="41"/>
      <c r="KKP10" s="41"/>
      <c r="KKQ10" s="41"/>
      <c r="KKR10" s="41"/>
      <c r="KKS10" s="41"/>
      <c r="KKT10" s="41"/>
      <c r="KKU10" s="41"/>
      <c r="KKV10" s="41"/>
      <c r="KKW10" s="41"/>
      <c r="KKX10" s="41"/>
      <c r="KKY10" s="41"/>
      <c r="KKZ10" s="41"/>
      <c r="KLA10" s="41"/>
      <c r="KLB10" s="41"/>
      <c r="KLC10" s="41"/>
      <c r="KLD10" s="41"/>
      <c r="KLE10" s="41"/>
      <c r="KLF10" s="41"/>
      <c r="KLG10" s="41"/>
      <c r="KLH10" s="41"/>
      <c r="KLI10" s="41"/>
      <c r="KLJ10" s="41"/>
      <c r="KLK10" s="41"/>
      <c r="KLL10" s="41"/>
      <c r="KLM10" s="41"/>
      <c r="KLN10" s="41"/>
      <c r="KLO10" s="41"/>
      <c r="KLP10" s="41"/>
      <c r="KLQ10" s="41"/>
      <c r="KLR10" s="41"/>
      <c r="KLS10" s="41"/>
      <c r="KLT10" s="41"/>
      <c r="KLU10" s="41"/>
      <c r="KLV10" s="41"/>
      <c r="KLW10" s="41"/>
      <c r="KLX10" s="41"/>
      <c r="KLY10" s="41"/>
      <c r="KLZ10" s="41"/>
      <c r="KMA10" s="41"/>
      <c r="KMB10" s="41"/>
      <c r="KMC10" s="41"/>
      <c r="KMD10" s="41"/>
      <c r="KME10" s="41"/>
      <c r="KMF10" s="41"/>
      <c r="KMG10" s="41"/>
      <c r="KMH10" s="41"/>
      <c r="KMI10" s="41"/>
      <c r="KMJ10" s="41"/>
      <c r="KMK10" s="41"/>
      <c r="KML10" s="41"/>
      <c r="KMM10" s="41"/>
      <c r="KMN10" s="41"/>
      <c r="KMO10" s="41"/>
      <c r="KMP10" s="41"/>
      <c r="KMQ10" s="41"/>
      <c r="KMR10" s="41"/>
      <c r="KMS10" s="41"/>
      <c r="KMT10" s="41"/>
      <c r="KMU10" s="41"/>
      <c r="KMV10" s="41"/>
      <c r="KMW10" s="41"/>
      <c r="KMX10" s="41"/>
      <c r="KMY10" s="41"/>
      <c r="KMZ10" s="41"/>
      <c r="KNA10" s="41"/>
      <c r="KNB10" s="41"/>
      <c r="KNC10" s="41"/>
      <c r="KND10" s="41"/>
      <c r="KNE10" s="41"/>
      <c r="KNF10" s="41"/>
      <c r="KNG10" s="41"/>
      <c r="KNH10" s="41"/>
      <c r="KNI10" s="41"/>
      <c r="KNJ10" s="41"/>
      <c r="KNK10" s="41"/>
      <c r="KNL10" s="41"/>
      <c r="KNM10" s="41"/>
      <c r="KNN10" s="41"/>
      <c r="KNO10" s="41"/>
      <c r="KNP10" s="41"/>
      <c r="KNQ10" s="41"/>
      <c r="KNR10" s="41"/>
      <c r="KNS10" s="41"/>
      <c r="KNT10" s="41"/>
      <c r="KNU10" s="41"/>
      <c r="KNV10" s="41"/>
      <c r="KNW10" s="41"/>
      <c r="KNX10" s="41"/>
      <c r="KNY10" s="41"/>
      <c r="KNZ10" s="41"/>
      <c r="KOA10" s="41"/>
      <c r="KOB10" s="41"/>
      <c r="KOC10" s="41"/>
      <c r="KOD10" s="41"/>
      <c r="KOE10" s="41"/>
      <c r="KOF10" s="41"/>
      <c r="KOG10" s="41"/>
      <c r="KOH10" s="41"/>
      <c r="KOI10" s="41"/>
      <c r="KOJ10" s="41"/>
      <c r="KOK10" s="41"/>
      <c r="KOL10" s="41"/>
      <c r="KOM10" s="41"/>
      <c r="KON10" s="41"/>
      <c r="KOO10" s="41"/>
      <c r="KOP10" s="41"/>
      <c r="KOQ10" s="41"/>
      <c r="KOR10" s="41"/>
      <c r="KOS10" s="41"/>
      <c r="KOT10" s="41"/>
      <c r="KOU10" s="41"/>
      <c r="KOV10" s="41"/>
      <c r="KOW10" s="41"/>
      <c r="KOX10" s="41"/>
      <c r="KOY10" s="41"/>
      <c r="KOZ10" s="41"/>
      <c r="KPA10" s="41"/>
      <c r="KPB10" s="41"/>
      <c r="KPC10" s="41"/>
      <c r="KPD10" s="41"/>
      <c r="KPE10" s="41"/>
      <c r="KPF10" s="41"/>
      <c r="KPG10" s="41"/>
      <c r="KPH10" s="41"/>
      <c r="KPI10" s="41"/>
      <c r="KPJ10" s="41"/>
      <c r="KPK10" s="41"/>
      <c r="KPL10" s="41"/>
      <c r="KPM10" s="41"/>
      <c r="KPN10" s="41"/>
      <c r="KPO10" s="41"/>
      <c r="KPP10" s="41"/>
      <c r="KPQ10" s="41"/>
      <c r="KPR10" s="41"/>
      <c r="KPS10" s="41"/>
      <c r="KPT10" s="41"/>
      <c r="KPU10" s="41"/>
      <c r="KPV10" s="41"/>
      <c r="KPW10" s="41"/>
      <c r="KPX10" s="41"/>
      <c r="KPY10" s="41"/>
      <c r="KPZ10" s="41"/>
      <c r="KQA10" s="41"/>
      <c r="KQB10" s="41"/>
      <c r="KQC10" s="41"/>
      <c r="KQD10" s="41"/>
      <c r="KQE10" s="41"/>
      <c r="KQF10" s="41"/>
      <c r="KQG10" s="41"/>
      <c r="KQH10" s="41"/>
      <c r="KQI10" s="41"/>
      <c r="KQJ10" s="41"/>
      <c r="KQK10" s="41"/>
      <c r="KQL10" s="41"/>
      <c r="KQM10" s="41"/>
      <c r="KQN10" s="41"/>
      <c r="KQO10" s="41"/>
      <c r="KQP10" s="41"/>
      <c r="KQQ10" s="41"/>
      <c r="KQR10" s="41"/>
      <c r="KQS10" s="41"/>
      <c r="KQT10" s="41"/>
      <c r="KQU10" s="41"/>
      <c r="KQV10" s="41"/>
      <c r="KQW10" s="41"/>
      <c r="KQX10" s="41"/>
      <c r="KQY10" s="41"/>
      <c r="KQZ10" s="41"/>
      <c r="KRA10" s="41"/>
      <c r="KRB10" s="41"/>
      <c r="KRC10" s="41"/>
      <c r="KRD10" s="41"/>
      <c r="KRE10" s="41"/>
      <c r="KRF10" s="41"/>
      <c r="KRG10" s="41"/>
      <c r="KRH10" s="41"/>
      <c r="KRI10" s="41"/>
      <c r="KRJ10" s="41"/>
      <c r="KRK10" s="41"/>
      <c r="KRL10" s="41"/>
      <c r="KRM10" s="41"/>
      <c r="KRN10" s="41"/>
      <c r="KRO10" s="41"/>
      <c r="KRP10" s="41"/>
      <c r="KRQ10" s="41"/>
      <c r="KRR10" s="41"/>
      <c r="KRS10" s="41"/>
      <c r="KRT10" s="41"/>
      <c r="KRU10" s="41"/>
      <c r="KRV10" s="41"/>
      <c r="KRW10" s="41"/>
      <c r="KRX10" s="41"/>
      <c r="KRY10" s="41"/>
      <c r="KRZ10" s="41"/>
      <c r="KSA10" s="41"/>
      <c r="KSB10" s="41"/>
      <c r="KSC10" s="41"/>
      <c r="KSD10" s="41"/>
      <c r="KSE10" s="41"/>
      <c r="KSF10" s="41"/>
      <c r="KSG10" s="41"/>
      <c r="KSH10" s="41"/>
      <c r="KSI10" s="41"/>
      <c r="KSJ10" s="41"/>
      <c r="KSK10" s="41"/>
      <c r="KSL10" s="41"/>
      <c r="KSM10" s="41"/>
      <c r="KSN10" s="41"/>
      <c r="KSO10" s="41"/>
      <c r="KSP10" s="41"/>
      <c r="KSQ10" s="41"/>
      <c r="KSR10" s="41"/>
      <c r="KSS10" s="41"/>
      <c r="KST10" s="41"/>
      <c r="KSU10" s="41"/>
      <c r="KSV10" s="41"/>
      <c r="KSW10" s="41"/>
      <c r="KSX10" s="41"/>
      <c r="KSY10" s="41"/>
      <c r="KSZ10" s="41"/>
      <c r="KTA10" s="41"/>
      <c r="KTB10" s="41"/>
      <c r="KTC10" s="41"/>
      <c r="KTD10" s="41"/>
      <c r="KTE10" s="41"/>
      <c r="KTF10" s="41"/>
      <c r="KTG10" s="41"/>
      <c r="KTH10" s="41"/>
      <c r="KTI10" s="41"/>
      <c r="KTJ10" s="41"/>
      <c r="KTK10" s="41"/>
      <c r="KTL10" s="41"/>
      <c r="KTM10" s="41"/>
      <c r="KTN10" s="41"/>
      <c r="KTO10" s="41"/>
      <c r="KTP10" s="41"/>
      <c r="KTQ10" s="41"/>
      <c r="KTR10" s="41"/>
      <c r="KTS10" s="41"/>
      <c r="KTT10" s="41"/>
      <c r="KTU10" s="41"/>
      <c r="KTV10" s="41"/>
      <c r="KTW10" s="41"/>
      <c r="KTX10" s="41"/>
      <c r="KTY10" s="41"/>
      <c r="KTZ10" s="41"/>
      <c r="KUA10" s="41"/>
      <c r="KUB10" s="41"/>
      <c r="KUC10" s="41"/>
      <c r="KUD10" s="41"/>
      <c r="KUE10" s="41"/>
      <c r="KUF10" s="41"/>
      <c r="KUG10" s="41"/>
      <c r="KUH10" s="41"/>
      <c r="KUI10" s="41"/>
      <c r="KUJ10" s="41"/>
      <c r="KUK10" s="41"/>
      <c r="KUL10" s="41"/>
      <c r="KUM10" s="41"/>
      <c r="KUN10" s="41"/>
      <c r="KUO10" s="41"/>
      <c r="KUP10" s="41"/>
      <c r="KUQ10" s="41"/>
      <c r="KUR10" s="41"/>
      <c r="KUS10" s="41"/>
      <c r="KUT10" s="41"/>
      <c r="KUU10" s="41"/>
      <c r="KUV10" s="41"/>
      <c r="KUW10" s="41"/>
      <c r="KUX10" s="41"/>
      <c r="KUY10" s="41"/>
      <c r="KUZ10" s="41"/>
      <c r="KVA10" s="41"/>
      <c r="KVB10" s="41"/>
      <c r="KVC10" s="41"/>
      <c r="KVD10" s="41"/>
      <c r="KVE10" s="41"/>
      <c r="KVF10" s="41"/>
      <c r="KVG10" s="41"/>
      <c r="KVH10" s="41"/>
      <c r="KVI10" s="41"/>
      <c r="KVJ10" s="41"/>
      <c r="KVK10" s="41"/>
      <c r="KVL10" s="41"/>
      <c r="KVM10" s="41"/>
      <c r="KVN10" s="41"/>
      <c r="KVO10" s="41"/>
      <c r="KVP10" s="41"/>
      <c r="KVQ10" s="41"/>
      <c r="KVR10" s="41"/>
      <c r="KVS10" s="41"/>
      <c r="KVT10" s="41"/>
      <c r="KVU10" s="41"/>
      <c r="KVV10" s="41"/>
      <c r="KVW10" s="41"/>
      <c r="KVX10" s="41"/>
      <c r="KVY10" s="41"/>
      <c r="KVZ10" s="41"/>
      <c r="KWA10" s="41"/>
      <c r="KWB10" s="41"/>
      <c r="KWC10" s="41"/>
      <c r="KWD10" s="41"/>
      <c r="KWE10" s="41"/>
      <c r="KWF10" s="41"/>
      <c r="KWG10" s="41"/>
      <c r="KWH10" s="41"/>
      <c r="KWI10" s="41"/>
      <c r="KWJ10" s="41"/>
      <c r="KWK10" s="41"/>
      <c r="KWL10" s="41"/>
      <c r="KWM10" s="41"/>
      <c r="KWN10" s="41"/>
      <c r="KWO10" s="41"/>
      <c r="KWP10" s="41"/>
      <c r="KWQ10" s="41"/>
      <c r="KWR10" s="41"/>
      <c r="KWS10" s="41"/>
      <c r="KWT10" s="41"/>
      <c r="KWU10" s="41"/>
      <c r="KWV10" s="41"/>
      <c r="KWW10" s="41"/>
      <c r="KWX10" s="41"/>
      <c r="KWY10" s="41"/>
      <c r="KWZ10" s="41"/>
      <c r="KXA10" s="41"/>
      <c r="KXB10" s="41"/>
      <c r="KXC10" s="41"/>
      <c r="KXD10" s="41"/>
      <c r="KXE10" s="41"/>
      <c r="KXF10" s="41"/>
      <c r="KXG10" s="41"/>
      <c r="KXH10" s="41"/>
      <c r="KXI10" s="41"/>
      <c r="KXJ10" s="41"/>
      <c r="KXK10" s="41"/>
      <c r="KXL10" s="41"/>
      <c r="KXM10" s="41"/>
      <c r="KXN10" s="41"/>
      <c r="KXO10" s="41"/>
      <c r="KXP10" s="41"/>
      <c r="KXQ10" s="41"/>
      <c r="KXR10" s="41"/>
      <c r="KXS10" s="41"/>
      <c r="KXT10" s="41"/>
      <c r="KXU10" s="41"/>
      <c r="KXV10" s="41"/>
      <c r="KXW10" s="41"/>
      <c r="KXX10" s="41"/>
      <c r="KXY10" s="41"/>
      <c r="KXZ10" s="41"/>
      <c r="KYA10" s="41"/>
      <c r="KYB10" s="41"/>
      <c r="KYC10" s="41"/>
      <c r="KYD10" s="41"/>
      <c r="KYE10" s="41"/>
      <c r="KYF10" s="41"/>
      <c r="KYG10" s="41"/>
      <c r="KYH10" s="41"/>
      <c r="KYI10" s="41"/>
      <c r="KYJ10" s="41"/>
      <c r="KYK10" s="41"/>
      <c r="KYL10" s="41"/>
      <c r="KYM10" s="41"/>
      <c r="KYN10" s="41"/>
      <c r="KYO10" s="41"/>
      <c r="KYP10" s="41"/>
      <c r="KYQ10" s="41"/>
      <c r="KYR10" s="41"/>
      <c r="KYS10" s="41"/>
      <c r="KYT10" s="41"/>
      <c r="KYU10" s="41"/>
      <c r="KYV10" s="41"/>
      <c r="KYW10" s="41"/>
      <c r="KYX10" s="41"/>
      <c r="KYY10" s="41"/>
      <c r="KYZ10" s="41"/>
      <c r="KZA10" s="41"/>
      <c r="KZB10" s="41"/>
      <c r="KZC10" s="41"/>
      <c r="KZD10" s="41"/>
      <c r="KZE10" s="41"/>
      <c r="KZF10" s="41"/>
      <c r="KZG10" s="41"/>
      <c r="KZH10" s="41"/>
      <c r="KZI10" s="41"/>
      <c r="KZJ10" s="41"/>
      <c r="KZK10" s="41"/>
      <c r="KZL10" s="41"/>
      <c r="KZM10" s="41"/>
      <c r="KZN10" s="41"/>
      <c r="KZO10" s="41"/>
      <c r="KZP10" s="41"/>
      <c r="KZQ10" s="41"/>
      <c r="KZR10" s="41"/>
      <c r="KZS10" s="41"/>
      <c r="KZT10" s="41"/>
      <c r="KZU10" s="41"/>
      <c r="KZV10" s="41"/>
      <c r="KZW10" s="41"/>
      <c r="KZX10" s="41"/>
      <c r="KZY10" s="41"/>
      <c r="KZZ10" s="41"/>
      <c r="LAA10" s="41"/>
      <c r="LAB10" s="41"/>
      <c r="LAC10" s="41"/>
      <c r="LAD10" s="41"/>
      <c r="LAE10" s="41"/>
      <c r="LAF10" s="41"/>
      <c r="LAG10" s="41"/>
      <c r="LAH10" s="41"/>
      <c r="LAI10" s="41"/>
      <c r="LAJ10" s="41"/>
      <c r="LAK10" s="41"/>
      <c r="LAL10" s="41"/>
      <c r="LAM10" s="41"/>
      <c r="LAN10" s="41"/>
      <c r="LAO10" s="41"/>
      <c r="LAP10" s="41"/>
      <c r="LAQ10" s="41"/>
      <c r="LAR10" s="41"/>
      <c r="LAS10" s="41"/>
      <c r="LAT10" s="41"/>
      <c r="LAU10" s="41"/>
      <c r="LAV10" s="41"/>
      <c r="LAW10" s="41"/>
      <c r="LAX10" s="41"/>
      <c r="LAY10" s="41"/>
      <c r="LAZ10" s="41"/>
      <c r="LBA10" s="41"/>
      <c r="LBB10" s="41"/>
      <c r="LBC10" s="41"/>
      <c r="LBD10" s="41"/>
      <c r="LBE10" s="41"/>
      <c r="LBF10" s="41"/>
      <c r="LBG10" s="41"/>
      <c r="LBH10" s="41"/>
      <c r="LBI10" s="41"/>
      <c r="LBJ10" s="41"/>
      <c r="LBK10" s="41"/>
      <c r="LBL10" s="41"/>
      <c r="LBM10" s="41"/>
      <c r="LBN10" s="41"/>
      <c r="LBO10" s="41"/>
      <c r="LBP10" s="41"/>
      <c r="LBQ10" s="41"/>
      <c r="LBR10" s="41"/>
      <c r="LBS10" s="41"/>
      <c r="LBT10" s="41"/>
      <c r="LBU10" s="41"/>
      <c r="LBV10" s="41"/>
      <c r="LBW10" s="41"/>
      <c r="LBX10" s="41"/>
      <c r="LBY10" s="41"/>
      <c r="LBZ10" s="41"/>
      <c r="LCA10" s="41"/>
      <c r="LCB10" s="41"/>
      <c r="LCC10" s="41"/>
      <c r="LCD10" s="41"/>
      <c r="LCE10" s="41"/>
      <c r="LCF10" s="41"/>
      <c r="LCG10" s="41"/>
      <c r="LCH10" s="41"/>
      <c r="LCI10" s="41"/>
      <c r="LCJ10" s="41"/>
      <c r="LCK10" s="41"/>
      <c r="LCL10" s="41"/>
      <c r="LCM10" s="41"/>
      <c r="LCN10" s="41"/>
      <c r="LCO10" s="41"/>
      <c r="LCP10" s="41"/>
      <c r="LCQ10" s="41"/>
      <c r="LCR10" s="41"/>
      <c r="LCS10" s="41"/>
      <c r="LCT10" s="41"/>
      <c r="LCU10" s="41"/>
      <c r="LCV10" s="41"/>
      <c r="LCW10" s="41"/>
      <c r="LCX10" s="41"/>
      <c r="LCY10" s="41"/>
      <c r="LCZ10" s="41"/>
      <c r="LDA10" s="41"/>
      <c r="LDB10" s="41"/>
      <c r="LDC10" s="41"/>
      <c r="LDD10" s="41"/>
      <c r="LDE10" s="41"/>
      <c r="LDF10" s="41"/>
      <c r="LDG10" s="41"/>
      <c r="LDH10" s="41"/>
      <c r="LDI10" s="41"/>
      <c r="LDJ10" s="41"/>
      <c r="LDK10" s="41"/>
      <c r="LDL10" s="41"/>
      <c r="LDM10" s="41"/>
      <c r="LDN10" s="41"/>
      <c r="LDO10" s="41"/>
      <c r="LDP10" s="41"/>
      <c r="LDQ10" s="41"/>
      <c r="LDR10" s="41"/>
      <c r="LDS10" s="41"/>
      <c r="LDT10" s="41"/>
      <c r="LDU10" s="41"/>
      <c r="LDV10" s="41"/>
      <c r="LDW10" s="41"/>
      <c r="LDX10" s="41"/>
      <c r="LDY10" s="41"/>
      <c r="LDZ10" s="41"/>
      <c r="LEA10" s="41"/>
      <c r="LEB10" s="41"/>
      <c r="LEC10" s="41"/>
      <c r="LED10" s="41"/>
      <c r="LEE10" s="41"/>
      <c r="LEF10" s="41"/>
      <c r="LEG10" s="41"/>
      <c r="LEH10" s="41"/>
      <c r="LEI10" s="41"/>
      <c r="LEJ10" s="41"/>
      <c r="LEK10" s="41"/>
      <c r="LEL10" s="41"/>
      <c r="LEM10" s="41"/>
      <c r="LEN10" s="41"/>
      <c r="LEO10" s="41"/>
      <c r="LEP10" s="41"/>
      <c r="LEQ10" s="41"/>
      <c r="LER10" s="41"/>
      <c r="LES10" s="41"/>
      <c r="LET10" s="41"/>
      <c r="LEU10" s="41"/>
      <c r="LEV10" s="41"/>
      <c r="LEW10" s="41"/>
      <c r="LEX10" s="41"/>
      <c r="LEY10" s="41"/>
      <c r="LEZ10" s="41"/>
      <c r="LFA10" s="41"/>
      <c r="LFB10" s="41"/>
      <c r="LFC10" s="41"/>
      <c r="LFD10" s="41"/>
      <c r="LFE10" s="41"/>
      <c r="LFF10" s="41"/>
      <c r="LFG10" s="41"/>
      <c r="LFH10" s="41"/>
      <c r="LFI10" s="41"/>
      <c r="LFJ10" s="41"/>
      <c r="LFK10" s="41"/>
      <c r="LFL10" s="41"/>
      <c r="LFM10" s="41"/>
      <c r="LFN10" s="41"/>
      <c r="LFO10" s="41"/>
      <c r="LFP10" s="41"/>
      <c r="LFQ10" s="41"/>
      <c r="LFR10" s="41"/>
      <c r="LFS10" s="41"/>
      <c r="LFT10" s="41"/>
      <c r="LFU10" s="41"/>
      <c r="LFV10" s="41"/>
      <c r="LFW10" s="41"/>
      <c r="LFX10" s="41"/>
      <c r="LFY10" s="41"/>
      <c r="LFZ10" s="41"/>
      <c r="LGA10" s="41"/>
      <c r="LGB10" s="41"/>
      <c r="LGC10" s="41"/>
      <c r="LGD10" s="41"/>
      <c r="LGE10" s="41"/>
      <c r="LGF10" s="41"/>
      <c r="LGG10" s="41"/>
      <c r="LGH10" s="41"/>
      <c r="LGI10" s="41"/>
      <c r="LGJ10" s="41"/>
      <c r="LGK10" s="41"/>
      <c r="LGL10" s="41"/>
      <c r="LGM10" s="41"/>
      <c r="LGN10" s="41"/>
      <c r="LGO10" s="41"/>
      <c r="LGP10" s="41"/>
      <c r="LGQ10" s="41"/>
      <c r="LGR10" s="41"/>
      <c r="LGS10" s="41"/>
      <c r="LGT10" s="41"/>
      <c r="LGU10" s="41"/>
      <c r="LGV10" s="41"/>
      <c r="LGW10" s="41"/>
      <c r="LGX10" s="41"/>
      <c r="LGY10" s="41"/>
      <c r="LGZ10" s="41"/>
      <c r="LHA10" s="41"/>
      <c r="LHB10" s="41"/>
      <c r="LHC10" s="41"/>
      <c r="LHD10" s="41"/>
      <c r="LHE10" s="41"/>
      <c r="LHF10" s="41"/>
      <c r="LHG10" s="41"/>
      <c r="LHH10" s="41"/>
      <c r="LHI10" s="41"/>
      <c r="LHJ10" s="41"/>
      <c r="LHK10" s="41"/>
      <c r="LHL10" s="41"/>
      <c r="LHM10" s="41"/>
      <c r="LHN10" s="41"/>
      <c r="LHO10" s="41"/>
      <c r="LHP10" s="41"/>
      <c r="LHQ10" s="41"/>
      <c r="LHR10" s="41"/>
      <c r="LHS10" s="41"/>
      <c r="LHT10" s="41"/>
      <c r="LHU10" s="41"/>
      <c r="LHV10" s="41"/>
      <c r="LHW10" s="41"/>
      <c r="LHX10" s="41"/>
      <c r="LHY10" s="41"/>
      <c r="LHZ10" s="41"/>
      <c r="LIA10" s="41"/>
      <c r="LIB10" s="41"/>
      <c r="LIC10" s="41"/>
      <c r="LID10" s="41"/>
      <c r="LIE10" s="41"/>
      <c r="LIF10" s="41"/>
      <c r="LIG10" s="41"/>
      <c r="LIH10" s="41"/>
      <c r="LII10" s="41"/>
      <c r="LIJ10" s="41"/>
      <c r="LIK10" s="41"/>
      <c r="LIL10" s="41"/>
      <c r="LIM10" s="41"/>
      <c r="LIN10" s="41"/>
      <c r="LIO10" s="41"/>
      <c r="LIP10" s="41"/>
      <c r="LIQ10" s="41"/>
      <c r="LIR10" s="41"/>
      <c r="LIS10" s="41"/>
      <c r="LIT10" s="41"/>
      <c r="LIU10" s="41"/>
      <c r="LIV10" s="41"/>
      <c r="LIW10" s="41"/>
      <c r="LIX10" s="41"/>
      <c r="LIY10" s="41"/>
      <c r="LIZ10" s="41"/>
      <c r="LJA10" s="41"/>
      <c r="LJB10" s="41"/>
      <c r="LJC10" s="41"/>
      <c r="LJD10" s="41"/>
      <c r="LJE10" s="41"/>
      <c r="LJF10" s="41"/>
      <c r="LJG10" s="41"/>
      <c r="LJH10" s="41"/>
      <c r="LJI10" s="41"/>
      <c r="LJJ10" s="41"/>
      <c r="LJK10" s="41"/>
      <c r="LJL10" s="41"/>
      <c r="LJM10" s="41"/>
      <c r="LJN10" s="41"/>
      <c r="LJO10" s="41"/>
      <c r="LJP10" s="41"/>
      <c r="LJQ10" s="41"/>
      <c r="LJR10" s="41"/>
      <c r="LJS10" s="41"/>
      <c r="LJT10" s="41"/>
      <c r="LJU10" s="41"/>
      <c r="LJV10" s="41"/>
      <c r="LJW10" s="41"/>
      <c r="LJX10" s="41"/>
      <c r="LJY10" s="41"/>
      <c r="LJZ10" s="41"/>
      <c r="LKA10" s="41"/>
      <c r="LKB10" s="41"/>
      <c r="LKC10" s="41"/>
      <c r="LKD10" s="41"/>
      <c r="LKE10" s="41"/>
      <c r="LKF10" s="41"/>
      <c r="LKG10" s="41"/>
      <c r="LKH10" s="41"/>
      <c r="LKI10" s="41"/>
      <c r="LKJ10" s="41"/>
      <c r="LKK10" s="41"/>
      <c r="LKL10" s="41"/>
      <c r="LKM10" s="41"/>
      <c r="LKN10" s="41"/>
      <c r="LKO10" s="41"/>
      <c r="LKP10" s="41"/>
      <c r="LKQ10" s="41"/>
      <c r="LKR10" s="41"/>
      <c r="LKS10" s="41"/>
      <c r="LKT10" s="41"/>
      <c r="LKU10" s="41"/>
      <c r="LKV10" s="41"/>
      <c r="LKW10" s="41"/>
      <c r="LKX10" s="41"/>
      <c r="LKY10" s="41"/>
      <c r="LKZ10" s="41"/>
      <c r="LLA10" s="41"/>
      <c r="LLB10" s="41"/>
      <c r="LLC10" s="41"/>
      <c r="LLD10" s="41"/>
      <c r="LLE10" s="41"/>
      <c r="LLF10" s="41"/>
      <c r="LLG10" s="41"/>
      <c r="LLH10" s="41"/>
      <c r="LLI10" s="41"/>
      <c r="LLJ10" s="41"/>
      <c r="LLK10" s="41"/>
      <c r="LLL10" s="41"/>
      <c r="LLM10" s="41"/>
      <c r="LLN10" s="41"/>
      <c r="LLO10" s="41"/>
      <c r="LLP10" s="41"/>
      <c r="LLQ10" s="41"/>
      <c r="LLR10" s="41"/>
      <c r="LLS10" s="41"/>
      <c r="LLT10" s="41"/>
      <c r="LLU10" s="41"/>
      <c r="LLV10" s="41"/>
      <c r="LLW10" s="41"/>
      <c r="LLX10" s="41"/>
      <c r="LLY10" s="41"/>
      <c r="LLZ10" s="41"/>
      <c r="LMA10" s="41"/>
      <c r="LMB10" s="41"/>
      <c r="LMC10" s="41"/>
      <c r="LMD10" s="41"/>
      <c r="LME10" s="41"/>
      <c r="LMF10" s="41"/>
      <c r="LMG10" s="41"/>
      <c r="LMH10" s="41"/>
      <c r="LMI10" s="41"/>
      <c r="LMJ10" s="41"/>
      <c r="LMK10" s="41"/>
      <c r="LML10" s="41"/>
      <c r="LMM10" s="41"/>
      <c r="LMN10" s="41"/>
      <c r="LMO10" s="41"/>
      <c r="LMP10" s="41"/>
      <c r="LMQ10" s="41"/>
      <c r="LMR10" s="41"/>
      <c r="LMS10" s="41"/>
      <c r="LMT10" s="41"/>
      <c r="LMU10" s="41"/>
      <c r="LMV10" s="41"/>
      <c r="LMW10" s="41"/>
      <c r="LMX10" s="41"/>
      <c r="LMY10" s="41"/>
      <c r="LMZ10" s="41"/>
      <c r="LNA10" s="41"/>
      <c r="LNB10" s="41"/>
      <c r="LNC10" s="41"/>
      <c r="LND10" s="41"/>
      <c r="LNE10" s="41"/>
      <c r="LNF10" s="41"/>
      <c r="LNG10" s="41"/>
      <c r="LNH10" s="41"/>
      <c r="LNI10" s="41"/>
      <c r="LNJ10" s="41"/>
      <c r="LNK10" s="41"/>
      <c r="LNL10" s="41"/>
      <c r="LNM10" s="41"/>
      <c r="LNN10" s="41"/>
      <c r="LNO10" s="41"/>
      <c r="LNP10" s="41"/>
      <c r="LNQ10" s="41"/>
      <c r="LNR10" s="41"/>
      <c r="LNS10" s="41"/>
      <c r="LNT10" s="41"/>
      <c r="LNU10" s="41"/>
      <c r="LNV10" s="41"/>
      <c r="LNW10" s="41"/>
      <c r="LNX10" s="41"/>
      <c r="LNY10" s="41"/>
      <c r="LNZ10" s="41"/>
      <c r="LOA10" s="41"/>
      <c r="LOB10" s="41"/>
      <c r="LOC10" s="41"/>
      <c r="LOD10" s="41"/>
      <c r="LOE10" s="41"/>
      <c r="LOF10" s="41"/>
      <c r="LOG10" s="41"/>
      <c r="LOH10" s="41"/>
      <c r="LOI10" s="41"/>
      <c r="LOJ10" s="41"/>
      <c r="LOK10" s="41"/>
      <c r="LOL10" s="41"/>
      <c r="LOM10" s="41"/>
      <c r="LON10" s="41"/>
      <c r="LOO10" s="41"/>
      <c r="LOP10" s="41"/>
      <c r="LOQ10" s="41"/>
      <c r="LOR10" s="41"/>
      <c r="LOS10" s="41"/>
      <c r="LOT10" s="41"/>
      <c r="LOU10" s="41"/>
      <c r="LOV10" s="41"/>
      <c r="LOW10" s="41"/>
      <c r="LOX10" s="41"/>
      <c r="LOY10" s="41"/>
      <c r="LOZ10" s="41"/>
      <c r="LPA10" s="41"/>
      <c r="LPB10" s="41"/>
      <c r="LPC10" s="41"/>
      <c r="LPD10" s="41"/>
      <c r="LPE10" s="41"/>
      <c r="LPF10" s="41"/>
      <c r="LPG10" s="41"/>
      <c r="LPH10" s="41"/>
      <c r="LPI10" s="41"/>
      <c r="LPJ10" s="41"/>
      <c r="LPK10" s="41"/>
      <c r="LPL10" s="41"/>
      <c r="LPM10" s="41"/>
      <c r="LPN10" s="41"/>
      <c r="LPO10" s="41"/>
      <c r="LPP10" s="41"/>
      <c r="LPQ10" s="41"/>
      <c r="LPR10" s="41"/>
      <c r="LPS10" s="41"/>
      <c r="LPT10" s="41"/>
      <c r="LPU10" s="41"/>
      <c r="LPV10" s="41"/>
      <c r="LPW10" s="41"/>
      <c r="LPX10" s="41"/>
      <c r="LPY10" s="41"/>
      <c r="LPZ10" s="41"/>
      <c r="LQA10" s="41"/>
      <c r="LQB10" s="41"/>
      <c r="LQC10" s="41"/>
      <c r="LQD10" s="41"/>
      <c r="LQE10" s="41"/>
      <c r="LQF10" s="41"/>
      <c r="LQG10" s="41"/>
      <c r="LQH10" s="41"/>
      <c r="LQI10" s="41"/>
      <c r="LQJ10" s="41"/>
      <c r="LQK10" s="41"/>
      <c r="LQL10" s="41"/>
      <c r="LQM10" s="41"/>
      <c r="LQN10" s="41"/>
      <c r="LQO10" s="41"/>
      <c r="LQP10" s="41"/>
      <c r="LQQ10" s="41"/>
      <c r="LQR10" s="41"/>
      <c r="LQS10" s="41"/>
      <c r="LQT10" s="41"/>
      <c r="LQU10" s="41"/>
      <c r="LQV10" s="41"/>
      <c r="LQW10" s="41"/>
      <c r="LQX10" s="41"/>
      <c r="LQY10" s="41"/>
      <c r="LQZ10" s="41"/>
      <c r="LRA10" s="41"/>
      <c r="LRB10" s="41"/>
      <c r="LRC10" s="41"/>
      <c r="LRD10" s="41"/>
      <c r="LRE10" s="41"/>
      <c r="LRF10" s="41"/>
      <c r="LRG10" s="41"/>
      <c r="LRH10" s="41"/>
      <c r="LRI10" s="41"/>
      <c r="LRJ10" s="41"/>
      <c r="LRK10" s="41"/>
      <c r="LRL10" s="41"/>
      <c r="LRM10" s="41"/>
      <c r="LRN10" s="41"/>
      <c r="LRO10" s="41"/>
      <c r="LRP10" s="41"/>
      <c r="LRQ10" s="41"/>
      <c r="LRR10" s="41"/>
      <c r="LRS10" s="41"/>
      <c r="LRT10" s="41"/>
      <c r="LRU10" s="41"/>
      <c r="LRV10" s="41"/>
      <c r="LRW10" s="41"/>
      <c r="LRX10" s="41"/>
      <c r="LRY10" s="41"/>
      <c r="LRZ10" s="41"/>
      <c r="LSA10" s="41"/>
      <c r="LSB10" s="41"/>
      <c r="LSC10" s="41"/>
      <c r="LSD10" s="41"/>
      <c r="LSE10" s="41"/>
      <c r="LSF10" s="41"/>
      <c r="LSG10" s="41"/>
      <c r="LSH10" s="41"/>
      <c r="LSI10" s="41"/>
      <c r="LSJ10" s="41"/>
      <c r="LSK10" s="41"/>
      <c r="LSL10" s="41"/>
      <c r="LSM10" s="41"/>
      <c r="LSN10" s="41"/>
      <c r="LSO10" s="41"/>
      <c r="LSP10" s="41"/>
      <c r="LSQ10" s="41"/>
      <c r="LSR10" s="41"/>
      <c r="LSS10" s="41"/>
      <c r="LST10" s="41"/>
      <c r="LSU10" s="41"/>
      <c r="LSV10" s="41"/>
      <c r="LSW10" s="41"/>
      <c r="LSX10" s="41"/>
      <c r="LSY10" s="41"/>
      <c r="LSZ10" s="41"/>
      <c r="LTA10" s="41"/>
      <c r="LTB10" s="41"/>
      <c r="LTC10" s="41"/>
      <c r="LTD10" s="41"/>
      <c r="LTE10" s="41"/>
      <c r="LTF10" s="41"/>
      <c r="LTG10" s="41"/>
      <c r="LTH10" s="41"/>
      <c r="LTI10" s="41"/>
      <c r="LTJ10" s="41"/>
      <c r="LTK10" s="41"/>
      <c r="LTL10" s="41"/>
      <c r="LTM10" s="41"/>
      <c r="LTN10" s="41"/>
      <c r="LTO10" s="41"/>
      <c r="LTP10" s="41"/>
      <c r="LTQ10" s="41"/>
      <c r="LTR10" s="41"/>
      <c r="LTS10" s="41"/>
      <c r="LTT10" s="41"/>
      <c r="LTU10" s="41"/>
      <c r="LTV10" s="41"/>
      <c r="LTW10" s="41"/>
      <c r="LTX10" s="41"/>
      <c r="LTY10" s="41"/>
      <c r="LTZ10" s="41"/>
      <c r="LUA10" s="41"/>
      <c r="LUB10" s="41"/>
      <c r="LUC10" s="41"/>
      <c r="LUD10" s="41"/>
      <c r="LUE10" s="41"/>
      <c r="LUF10" s="41"/>
      <c r="LUG10" s="41"/>
      <c r="LUH10" s="41"/>
      <c r="LUI10" s="41"/>
      <c r="LUJ10" s="41"/>
      <c r="LUK10" s="41"/>
      <c r="LUL10" s="41"/>
      <c r="LUM10" s="41"/>
      <c r="LUN10" s="41"/>
      <c r="LUO10" s="41"/>
      <c r="LUP10" s="41"/>
      <c r="LUQ10" s="41"/>
      <c r="LUR10" s="41"/>
      <c r="LUS10" s="41"/>
      <c r="LUT10" s="41"/>
      <c r="LUU10" s="41"/>
      <c r="LUV10" s="41"/>
      <c r="LUW10" s="41"/>
      <c r="LUX10" s="41"/>
      <c r="LUY10" s="41"/>
      <c r="LUZ10" s="41"/>
      <c r="LVA10" s="41"/>
      <c r="LVB10" s="41"/>
      <c r="LVC10" s="41"/>
      <c r="LVD10" s="41"/>
      <c r="LVE10" s="41"/>
      <c r="LVF10" s="41"/>
      <c r="LVG10" s="41"/>
      <c r="LVH10" s="41"/>
      <c r="LVI10" s="41"/>
      <c r="LVJ10" s="41"/>
      <c r="LVK10" s="41"/>
      <c r="LVL10" s="41"/>
      <c r="LVM10" s="41"/>
      <c r="LVN10" s="41"/>
      <c r="LVO10" s="41"/>
      <c r="LVP10" s="41"/>
      <c r="LVQ10" s="41"/>
      <c r="LVR10" s="41"/>
      <c r="LVS10" s="41"/>
      <c r="LVT10" s="41"/>
      <c r="LVU10" s="41"/>
      <c r="LVV10" s="41"/>
      <c r="LVW10" s="41"/>
      <c r="LVX10" s="41"/>
      <c r="LVY10" s="41"/>
      <c r="LVZ10" s="41"/>
      <c r="LWA10" s="41"/>
      <c r="LWB10" s="41"/>
      <c r="LWC10" s="41"/>
      <c r="LWD10" s="41"/>
      <c r="LWE10" s="41"/>
      <c r="LWF10" s="41"/>
      <c r="LWG10" s="41"/>
      <c r="LWH10" s="41"/>
      <c r="LWI10" s="41"/>
      <c r="LWJ10" s="41"/>
      <c r="LWK10" s="41"/>
      <c r="LWL10" s="41"/>
      <c r="LWM10" s="41"/>
      <c r="LWN10" s="41"/>
      <c r="LWO10" s="41"/>
      <c r="LWP10" s="41"/>
      <c r="LWQ10" s="41"/>
      <c r="LWR10" s="41"/>
      <c r="LWS10" s="41"/>
      <c r="LWT10" s="41"/>
      <c r="LWU10" s="41"/>
      <c r="LWV10" s="41"/>
      <c r="LWW10" s="41"/>
      <c r="LWX10" s="41"/>
      <c r="LWY10" s="41"/>
      <c r="LWZ10" s="41"/>
      <c r="LXA10" s="41"/>
      <c r="LXB10" s="41"/>
      <c r="LXC10" s="41"/>
      <c r="LXD10" s="41"/>
      <c r="LXE10" s="41"/>
      <c r="LXF10" s="41"/>
      <c r="LXG10" s="41"/>
      <c r="LXH10" s="41"/>
      <c r="LXI10" s="41"/>
      <c r="LXJ10" s="41"/>
      <c r="LXK10" s="41"/>
      <c r="LXL10" s="41"/>
      <c r="LXM10" s="41"/>
      <c r="LXN10" s="41"/>
      <c r="LXO10" s="41"/>
      <c r="LXP10" s="41"/>
      <c r="LXQ10" s="41"/>
      <c r="LXR10" s="41"/>
      <c r="LXS10" s="41"/>
      <c r="LXT10" s="41"/>
      <c r="LXU10" s="41"/>
      <c r="LXV10" s="41"/>
      <c r="LXW10" s="41"/>
      <c r="LXX10" s="41"/>
      <c r="LXY10" s="41"/>
      <c r="LXZ10" s="41"/>
      <c r="LYA10" s="41"/>
      <c r="LYB10" s="41"/>
      <c r="LYC10" s="41"/>
      <c r="LYD10" s="41"/>
      <c r="LYE10" s="41"/>
      <c r="LYF10" s="41"/>
      <c r="LYG10" s="41"/>
      <c r="LYH10" s="41"/>
      <c r="LYI10" s="41"/>
      <c r="LYJ10" s="41"/>
      <c r="LYK10" s="41"/>
      <c r="LYL10" s="41"/>
      <c r="LYM10" s="41"/>
      <c r="LYN10" s="41"/>
      <c r="LYO10" s="41"/>
      <c r="LYP10" s="41"/>
      <c r="LYQ10" s="41"/>
      <c r="LYR10" s="41"/>
      <c r="LYS10" s="41"/>
      <c r="LYT10" s="41"/>
      <c r="LYU10" s="41"/>
      <c r="LYV10" s="41"/>
      <c r="LYW10" s="41"/>
      <c r="LYX10" s="41"/>
      <c r="LYY10" s="41"/>
      <c r="LYZ10" s="41"/>
      <c r="LZA10" s="41"/>
      <c r="LZB10" s="41"/>
      <c r="LZC10" s="41"/>
      <c r="LZD10" s="41"/>
      <c r="LZE10" s="41"/>
      <c r="LZF10" s="41"/>
      <c r="LZG10" s="41"/>
      <c r="LZH10" s="41"/>
      <c r="LZI10" s="41"/>
      <c r="LZJ10" s="41"/>
      <c r="LZK10" s="41"/>
      <c r="LZL10" s="41"/>
      <c r="LZM10" s="41"/>
      <c r="LZN10" s="41"/>
      <c r="LZO10" s="41"/>
      <c r="LZP10" s="41"/>
      <c r="LZQ10" s="41"/>
      <c r="LZR10" s="41"/>
      <c r="LZS10" s="41"/>
      <c r="LZT10" s="41"/>
      <c r="LZU10" s="41"/>
      <c r="LZV10" s="41"/>
      <c r="LZW10" s="41"/>
      <c r="LZX10" s="41"/>
      <c r="LZY10" s="41"/>
      <c r="LZZ10" s="41"/>
      <c r="MAA10" s="41"/>
      <c r="MAB10" s="41"/>
      <c r="MAC10" s="41"/>
      <c r="MAD10" s="41"/>
      <c r="MAE10" s="41"/>
      <c r="MAF10" s="41"/>
      <c r="MAG10" s="41"/>
      <c r="MAH10" s="41"/>
      <c r="MAI10" s="41"/>
      <c r="MAJ10" s="41"/>
      <c r="MAK10" s="41"/>
      <c r="MAL10" s="41"/>
      <c r="MAM10" s="41"/>
      <c r="MAN10" s="41"/>
      <c r="MAO10" s="41"/>
      <c r="MAP10" s="41"/>
      <c r="MAQ10" s="41"/>
      <c r="MAR10" s="41"/>
      <c r="MAS10" s="41"/>
      <c r="MAT10" s="41"/>
      <c r="MAU10" s="41"/>
      <c r="MAV10" s="41"/>
      <c r="MAW10" s="41"/>
      <c r="MAX10" s="41"/>
      <c r="MAY10" s="41"/>
      <c r="MAZ10" s="41"/>
      <c r="MBA10" s="41"/>
      <c r="MBB10" s="41"/>
      <c r="MBC10" s="41"/>
      <c r="MBD10" s="41"/>
      <c r="MBE10" s="41"/>
      <c r="MBF10" s="41"/>
      <c r="MBG10" s="41"/>
      <c r="MBH10" s="41"/>
      <c r="MBI10" s="41"/>
      <c r="MBJ10" s="41"/>
      <c r="MBK10" s="41"/>
      <c r="MBL10" s="41"/>
      <c r="MBM10" s="41"/>
      <c r="MBN10" s="41"/>
      <c r="MBO10" s="41"/>
      <c r="MBP10" s="41"/>
      <c r="MBQ10" s="41"/>
      <c r="MBR10" s="41"/>
      <c r="MBS10" s="41"/>
      <c r="MBT10" s="41"/>
      <c r="MBU10" s="41"/>
      <c r="MBV10" s="41"/>
      <c r="MBW10" s="41"/>
      <c r="MBX10" s="41"/>
      <c r="MBY10" s="41"/>
      <c r="MBZ10" s="41"/>
      <c r="MCA10" s="41"/>
      <c r="MCB10" s="41"/>
      <c r="MCC10" s="41"/>
      <c r="MCD10" s="41"/>
      <c r="MCE10" s="41"/>
      <c r="MCF10" s="41"/>
      <c r="MCG10" s="41"/>
      <c r="MCH10" s="41"/>
      <c r="MCI10" s="41"/>
      <c r="MCJ10" s="41"/>
      <c r="MCK10" s="41"/>
      <c r="MCL10" s="41"/>
      <c r="MCM10" s="41"/>
      <c r="MCN10" s="41"/>
      <c r="MCO10" s="41"/>
      <c r="MCP10" s="41"/>
      <c r="MCQ10" s="41"/>
      <c r="MCR10" s="41"/>
      <c r="MCS10" s="41"/>
      <c r="MCT10" s="41"/>
      <c r="MCU10" s="41"/>
      <c r="MCV10" s="41"/>
      <c r="MCW10" s="41"/>
      <c r="MCX10" s="41"/>
      <c r="MCY10" s="41"/>
      <c r="MCZ10" s="41"/>
      <c r="MDA10" s="41"/>
      <c r="MDB10" s="41"/>
      <c r="MDC10" s="41"/>
      <c r="MDD10" s="41"/>
      <c r="MDE10" s="41"/>
      <c r="MDF10" s="41"/>
      <c r="MDG10" s="41"/>
      <c r="MDH10" s="41"/>
      <c r="MDI10" s="41"/>
      <c r="MDJ10" s="41"/>
      <c r="MDK10" s="41"/>
      <c r="MDL10" s="41"/>
      <c r="MDM10" s="41"/>
      <c r="MDN10" s="41"/>
      <c r="MDO10" s="41"/>
      <c r="MDP10" s="41"/>
      <c r="MDQ10" s="41"/>
      <c r="MDR10" s="41"/>
      <c r="MDS10" s="41"/>
      <c r="MDT10" s="41"/>
      <c r="MDU10" s="41"/>
      <c r="MDV10" s="41"/>
      <c r="MDW10" s="41"/>
      <c r="MDX10" s="41"/>
      <c r="MDY10" s="41"/>
      <c r="MDZ10" s="41"/>
      <c r="MEA10" s="41"/>
      <c r="MEB10" s="41"/>
      <c r="MEC10" s="41"/>
      <c r="MED10" s="41"/>
      <c r="MEE10" s="41"/>
      <c r="MEF10" s="41"/>
      <c r="MEG10" s="41"/>
      <c r="MEH10" s="41"/>
      <c r="MEI10" s="41"/>
      <c r="MEJ10" s="41"/>
      <c r="MEK10" s="41"/>
      <c r="MEL10" s="41"/>
      <c r="MEM10" s="41"/>
      <c r="MEN10" s="41"/>
      <c r="MEO10" s="41"/>
      <c r="MEP10" s="41"/>
      <c r="MEQ10" s="41"/>
      <c r="MER10" s="41"/>
      <c r="MES10" s="41"/>
      <c r="MET10" s="41"/>
      <c r="MEU10" s="41"/>
      <c r="MEV10" s="41"/>
      <c r="MEW10" s="41"/>
      <c r="MEX10" s="41"/>
      <c r="MEY10" s="41"/>
      <c r="MEZ10" s="41"/>
      <c r="MFA10" s="41"/>
      <c r="MFB10" s="41"/>
      <c r="MFC10" s="41"/>
      <c r="MFD10" s="41"/>
      <c r="MFE10" s="41"/>
      <c r="MFF10" s="41"/>
      <c r="MFG10" s="41"/>
      <c r="MFH10" s="41"/>
      <c r="MFI10" s="41"/>
      <c r="MFJ10" s="41"/>
      <c r="MFK10" s="41"/>
      <c r="MFL10" s="41"/>
      <c r="MFM10" s="41"/>
      <c r="MFN10" s="41"/>
      <c r="MFO10" s="41"/>
      <c r="MFP10" s="41"/>
      <c r="MFQ10" s="41"/>
      <c r="MFR10" s="41"/>
      <c r="MFS10" s="41"/>
      <c r="MFT10" s="41"/>
      <c r="MFU10" s="41"/>
      <c r="MFV10" s="41"/>
      <c r="MFW10" s="41"/>
      <c r="MFX10" s="41"/>
      <c r="MFY10" s="41"/>
      <c r="MFZ10" s="41"/>
      <c r="MGA10" s="41"/>
      <c r="MGB10" s="41"/>
      <c r="MGC10" s="41"/>
      <c r="MGD10" s="41"/>
      <c r="MGE10" s="41"/>
      <c r="MGF10" s="41"/>
      <c r="MGG10" s="41"/>
      <c r="MGH10" s="41"/>
      <c r="MGI10" s="41"/>
      <c r="MGJ10" s="41"/>
      <c r="MGK10" s="41"/>
      <c r="MGL10" s="41"/>
      <c r="MGM10" s="41"/>
      <c r="MGN10" s="41"/>
      <c r="MGO10" s="41"/>
      <c r="MGP10" s="41"/>
      <c r="MGQ10" s="41"/>
      <c r="MGR10" s="41"/>
      <c r="MGS10" s="41"/>
      <c r="MGT10" s="41"/>
      <c r="MGU10" s="41"/>
      <c r="MGV10" s="41"/>
      <c r="MGW10" s="41"/>
      <c r="MGX10" s="41"/>
      <c r="MGY10" s="41"/>
      <c r="MGZ10" s="41"/>
      <c r="MHA10" s="41"/>
      <c r="MHB10" s="41"/>
      <c r="MHC10" s="41"/>
      <c r="MHD10" s="41"/>
      <c r="MHE10" s="41"/>
      <c r="MHF10" s="41"/>
      <c r="MHG10" s="41"/>
      <c r="MHH10" s="41"/>
      <c r="MHI10" s="41"/>
      <c r="MHJ10" s="41"/>
      <c r="MHK10" s="41"/>
      <c r="MHL10" s="41"/>
      <c r="MHM10" s="41"/>
      <c r="MHN10" s="41"/>
      <c r="MHO10" s="41"/>
      <c r="MHP10" s="41"/>
      <c r="MHQ10" s="41"/>
      <c r="MHR10" s="41"/>
      <c r="MHS10" s="41"/>
      <c r="MHT10" s="41"/>
      <c r="MHU10" s="41"/>
      <c r="MHV10" s="41"/>
      <c r="MHW10" s="41"/>
      <c r="MHX10" s="41"/>
      <c r="MHY10" s="41"/>
      <c r="MHZ10" s="41"/>
      <c r="MIA10" s="41"/>
      <c r="MIB10" s="41"/>
      <c r="MIC10" s="41"/>
      <c r="MID10" s="41"/>
      <c r="MIE10" s="41"/>
      <c r="MIF10" s="41"/>
      <c r="MIG10" s="41"/>
      <c r="MIH10" s="41"/>
      <c r="MII10" s="41"/>
      <c r="MIJ10" s="41"/>
      <c r="MIK10" s="41"/>
      <c r="MIL10" s="41"/>
      <c r="MIM10" s="41"/>
      <c r="MIN10" s="41"/>
      <c r="MIO10" s="41"/>
      <c r="MIP10" s="41"/>
      <c r="MIQ10" s="41"/>
      <c r="MIR10" s="41"/>
      <c r="MIS10" s="41"/>
      <c r="MIT10" s="41"/>
      <c r="MIU10" s="41"/>
      <c r="MIV10" s="41"/>
      <c r="MIW10" s="41"/>
      <c r="MIX10" s="41"/>
      <c r="MIY10" s="41"/>
      <c r="MIZ10" s="41"/>
      <c r="MJA10" s="41"/>
      <c r="MJB10" s="41"/>
      <c r="MJC10" s="41"/>
      <c r="MJD10" s="41"/>
      <c r="MJE10" s="41"/>
      <c r="MJF10" s="41"/>
      <c r="MJG10" s="41"/>
      <c r="MJH10" s="41"/>
      <c r="MJI10" s="41"/>
      <c r="MJJ10" s="41"/>
      <c r="MJK10" s="41"/>
      <c r="MJL10" s="41"/>
      <c r="MJM10" s="41"/>
      <c r="MJN10" s="41"/>
      <c r="MJO10" s="41"/>
      <c r="MJP10" s="41"/>
      <c r="MJQ10" s="41"/>
      <c r="MJR10" s="41"/>
      <c r="MJS10" s="41"/>
      <c r="MJT10" s="41"/>
      <c r="MJU10" s="41"/>
      <c r="MJV10" s="41"/>
      <c r="MJW10" s="41"/>
      <c r="MJX10" s="41"/>
      <c r="MJY10" s="41"/>
      <c r="MJZ10" s="41"/>
      <c r="MKA10" s="41"/>
      <c r="MKB10" s="41"/>
      <c r="MKC10" s="41"/>
      <c r="MKD10" s="41"/>
      <c r="MKE10" s="41"/>
      <c r="MKF10" s="41"/>
      <c r="MKG10" s="41"/>
      <c r="MKH10" s="41"/>
      <c r="MKI10" s="41"/>
      <c r="MKJ10" s="41"/>
      <c r="MKK10" s="41"/>
      <c r="MKL10" s="41"/>
      <c r="MKM10" s="41"/>
      <c r="MKN10" s="41"/>
      <c r="MKO10" s="41"/>
      <c r="MKP10" s="41"/>
      <c r="MKQ10" s="41"/>
      <c r="MKR10" s="41"/>
      <c r="MKS10" s="41"/>
      <c r="MKT10" s="41"/>
      <c r="MKU10" s="41"/>
      <c r="MKV10" s="41"/>
      <c r="MKW10" s="41"/>
      <c r="MKX10" s="41"/>
      <c r="MKY10" s="41"/>
      <c r="MKZ10" s="41"/>
      <c r="MLA10" s="41"/>
      <c r="MLB10" s="41"/>
      <c r="MLC10" s="41"/>
      <c r="MLD10" s="41"/>
      <c r="MLE10" s="41"/>
      <c r="MLF10" s="41"/>
      <c r="MLG10" s="41"/>
      <c r="MLH10" s="41"/>
      <c r="MLI10" s="41"/>
      <c r="MLJ10" s="41"/>
      <c r="MLK10" s="41"/>
      <c r="MLL10" s="41"/>
      <c r="MLM10" s="41"/>
      <c r="MLN10" s="41"/>
      <c r="MLO10" s="41"/>
      <c r="MLP10" s="41"/>
      <c r="MLQ10" s="41"/>
      <c r="MLR10" s="41"/>
      <c r="MLS10" s="41"/>
      <c r="MLT10" s="41"/>
      <c r="MLU10" s="41"/>
      <c r="MLV10" s="41"/>
      <c r="MLW10" s="41"/>
      <c r="MLX10" s="41"/>
      <c r="MLY10" s="41"/>
      <c r="MLZ10" s="41"/>
      <c r="MMA10" s="41"/>
      <c r="MMB10" s="41"/>
      <c r="MMC10" s="41"/>
      <c r="MMD10" s="41"/>
      <c r="MME10" s="41"/>
      <c r="MMF10" s="41"/>
      <c r="MMG10" s="41"/>
      <c r="MMH10" s="41"/>
      <c r="MMI10" s="41"/>
      <c r="MMJ10" s="41"/>
      <c r="MMK10" s="41"/>
      <c r="MML10" s="41"/>
      <c r="MMM10" s="41"/>
      <c r="MMN10" s="41"/>
      <c r="MMO10" s="41"/>
      <c r="MMP10" s="41"/>
      <c r="MMQ10" s="41"/>
      <c r="MMR10" s="41"/>
      <c r="MMS10" s="41"/>
      <c r="MMT10" s="41"/>
      <c r="MMU10" s="41"/>
      <c r="MMV10" s="41"/>
      <c r="MMW10" s="41"/>
      <c r="MMX10" s="41"/>
      <c r="MMY10" s="41"/>
      <c r="MMZ10" s="41"/>
      <c r="MNA10" s="41"/>
      <c r="MNB10" s="41"/>
      <c r="MNC10" s="41"/>
      <c r="MND10" s="41"/>
      <c r="MNE10" s="41"/>
      <c r="MNF10" s="41"/>
      <c r="MNG10" s="41"/>
      <c r="MNH10" s="41"/>
      <c r="MNI10" s="41"/>
      <c r="MNJ10" s="41"/>
      <c r="MNK10" s="41"/>
      <c r="MNL10" s="41"/>
      <c r="MNM10" s="41"/>
      <c r="MNN10" s="41"/>
      <c r="MNO10" s="41"/>
      <c r="MNP10" s="41"/>
      <c r="MNQ10" s="41"/>
      <c r="MNR10" s="41"/>
      <c r="MNS10" s="41"/>
      <c r="MNT10" s="41"/>
      <c r="MNU10" s="41"/>
      <c r="MNV10" s="41"/>
      <c r="MNW10" s="41"/>
      <c r="MNX10" s="41"/>
      <c r="MNY10" s="41"/>
      <c r="MNZ10" s="41"/>
      <c r="MOA10" s="41"/>
      <c r="MOB10" s="41"/>
      <c r="MOC10" s="41"/>
      <c r="MOD10" s="41"/>
      <c r="MOE10" s="41"/>
      <c r="MOF10" s="41"/>
      <c r="MOG10" s="41"/>
      <c r="MOH10" s="41"/>
      <c r="MOI10" s="41"/>
      <c r="MOJ10" s="41"/>
      <c r="MOK10" s="41"/>
      <c r="MOL10" s="41"/>
      <c r="MOM10" s="41"/>
      <c r="MON10" s="41"/>
      <c r="MOO10" s="41"/>
      <c r="MOP10" s="41"/>
      <c r="MOQ10" s="41"/>
      <c r="MOR10" s="41"/>
      <c r="MOS10" s="41"/>
      <c r="MOT10" s="41"/>
      <c r="MOU10" s="41"/>
      <c r="MOV10" s="41"/>
      <c r="MOW10" s="41"/>
      <c r="MOX10" s="41"/>
      <c r="MOY10" s="41"/>
      <c r="MOZ10" s="41"/>
      <c r="MPA10" s="41"/>
      <c r="MPB10" s="41"/>
      <c r="MPC10" s="41"/>
      <c r="MPD10" s="41"/>
      <c r="MPE10" s="41"/>
      <c r="MPF10" s="41"/>
      <c r="MPG10" s="41"/>
      <c r="MPH10" s="41"/>
      <c r="MPI10" s="41"/>
      <c r="MPJ10" s="41"/>
      <c r="MPK10" s="41"/>
      <c r="MPL10" s="41"/>
      <c r="MPM10" s="41"/>
      <c r="MPN10" s="41"/>
      <c r="MPO10" s="41"/>
      <c r="MPP10" s="41"/>
      <c r="MPQ10" s="41"/>
      <c r="MPR10" s="41"/>
      <c r="MPS10" s="41"/>
      <c r="MPT10" s="41"/>
      <c r="MPU10" s="41"/>
      <c r="MPV10" s="41"/>
      <c r="MPW10" s="41"/>
      <c r="MPX10" s="41"/>
      <c r="MPY10" s="41"/>
      <c r="MPZ10" s="41"/>
      <c r="MQA10" s="41"/>
      <c r="MQB10" s="41"/>
      <c r="MQC10" s="41"/>
      <c r="MQD10" s="41"/>
      <c r="MQE10" s="41"/>
      <c r="MQF10" s="41"/>
      <c r="MQG10" s="41"/>
      <c r="MQH10" s="41"/>
      <c r="MQI10" s="41"/>
      <c r="MQJ10" s="41"/>
      <c r="MQK10" s="41"/>
      <c r="MQL10" s="41"/>
      <c r="MQM10" s="41"/>
      <c r="MQN10" s="41"/>
      <c r="MQO10" s="41"/>
      <c r="MQP10" s="41"/>
      <c r="MQQ10" s="41"/>
      <c r="MQR10" s="41"/>
      <c r="MQS10" s="41"/>
      <c r="MQT10" s="41"/>
      <c r="MQU10" s="41"/>
      <c r="MQV10" s="41"/>
      <c r="MQW10" s="41"/>
      <c r="MQX10" s="41"/>
      <c r="MQY10" s="41"/>
      <c r="MQZ10" s="41"/>
      <c r="MRA10" s="41"/>
      <c r="MRB10" s="41"/>
      <c r="MRC10" s="41"/>
      <c r="MRD10" s="41"/>
      <c r="MRE10" s="41"/>
      <c r="MRF10" s="41"/>
      <c r="MRG10" s="41"/>
      <c r="MRH10" s="41"/>
      <c r="MRI10" s="41"/>
      <c r="MRJ10" s="41"/>
      <c r="MRK10" s="41"/>
      <c r="MRL10" s="41"/>
      <c r="MRM10" s="41"/>
      <c r="MRN10" s="41"/>
      <c r="MRO10" s="41"/>
      <c r="MRP10" s="41"/>
      <c r="MRQ10" s="41"/>
      <c r="MRR10" s="41"/>
      <c r="MRS10" s="41"/>
      <c r="MRT10" s="41"/>
      <c r="MRU10" s="41"/>
      <c r="MRV10" s="41"/>
      <c r="MRW10" s="41"/>
      <c r="MRX10" s="41"/>
      <c r="MRY10" s="41"/>
      <c r="MRZ10" s="41"/>
      <c r="MSA10" s="41"/>
      <c r="MSB10" s="41"/>
      <c r="MSC10" s="41"/>
      <c r="MSD10" s="41"/>
      <c r="MSE10" s="41"/>
      <c r="MSF10" s="41"/>
      <c r="MSG10" s="41"/>
      <c r="MSH10" s="41"/>
      <c r="MSI10" s="41"/>
      <c r="MSJ10" s="41"/>
      <c r="MSK10" s="41"/>
      <c r="MSL10" s="41"/>
      <c r="MSM10" s="41"/>
      <c r="MSN10" s="41"/>
      <c r="MSO10" s="41"/>
      <c r="MSP10" s="41"/>
      <c r="MSQ10" s="41"/>
      <c r="MSR10" s="41"/>
      <c r="MSS10" s="41"/>
      <c r="MST10" s="41"/>
      <c r="MSU10" s="41"/>
      <c r="MSV10" s="41"/>
      <c r="MSW10" s="41"/>
      <c r="MSX10" s="41"/>
      <c r="MSY10" s="41"/>
      <c r="MSZ10" s="41"/>
      <c r="MTA10" s="41"/>
      <c r="MTB10" s="41"/>
      <c r="MTC10" s="41"/>
      <c r="MTD10" s="41"/>
      <c r="MTE10" s="41"/>
      <c r="MTF10" s="41"/>
      <c r="MTG10" s="41"/>
      <c r="MTH10" s="41"/>
      <c r="MTI10" s="41"/>
      <c r="MTJ10" s="41"/>
      <c r="MTK10" s="41"/>
      <c r="MTL10" s="41"/>
      <c r="MTM10" s="41"/>
      <c r="MTN10" s="41"/>
      <c r="MTO10" s="41"/>
      <c r="MTP10" s="41"/>
      <c r="MTQ10" s="41"/>
      <c r="MTR10" s="41"/>
      <c r="MTS10" s="41"/>
      <c r="MTT10" s="41"/>
      <c r="MTU10" s="41"/>
      <c r="MTV10" s="41"/>
      <c r="MTW10" s="41"/>
      <c r="MTX10" s="41"/>
      <c r="MTY10" s="41"/>
      <c r="MTZ10" s="41"/>
      <c r="MUA10" s="41"/>
      <c r="MUB10" s="41"/>
      <c r="MUC10" s="41"/>
      <c r="MUD10" s="41"/>
      <c r="MUE10" s="41"/>
      <c r="MUF10" s="41"/>
      <c r="MUG10" s="41"/>
      <c r="MUH10" s="41"/>
      <c r="MUI10" s="41"/>
      <c r="MUJ10" s="41"/>
      <c r="MUK10" s="41"/>
      <c r="MUL10" s="41"/>
      <c r="MUM10" s="41"/>
      <c r="MUN10" s="41"/>
      <c r="MUO10" s="41"/>
      <c r="MUP10" s="41"/>
      <c r="MUQ10" s="41"/>
      <c r="MUR10" s="41"/>
      <c r="MUS10" s="41"/>
      <c r="MUT10" s="41"/>
      <c r="MUU10" s="41"/>
      <c r="MUV10" s="41"/>
      <c r="MUW10" s="41"/>
      <c r="MUX10" s="41"/>
      <c r="MUY10" s="41"/>
      <c r="MUZ10" s="41"/>
      <c r="MVA10" s="41"/>
      <c r="MVB10" s="41"/>
      <c r="MVC10" s="41"/>
      <c r="MVD10" s="41"/>
      <c r="MVE10" s="41"/>
      <c r="MVF10" s="41"/>
      <c r="MVG10" s="41"/>
      <c r="MVH10" s="41"/>
      <c r="MVI10" s="41"/>
      <c r="MVJ10" s="41"/>
      <c r="MVK10" s="41"/>
      <c r="MVL10" s="41"/>
      <c r="MVM10" s="41"/>
      <c r="MVN10" s="41"/>
      <c r="MVO10" s="41"/>
      <c r="MVP10" s="41"/>
      <c r="MVQ10" s="41"/>
      <c r="MVR10" s="41"/>
      <c r="MVS10" s="41"/>
      <c r="MVT10" s="41"/>
      <c r="MVU10" s="41"/>
      <c r="MVV10" s="41"/>
      <c r="MVW10" s="41"/>
      <c r="MVX10" s="41"/>
      <c r="MVY10" s="41"/>
      <c r="MVZ10" s="41"/>
      <c r="MWA10" s="41"/>
      <c r="MWB10" s="41"/>
      <c r="MWC10" s="41"/>
      <c r="MWD10" s="41"/>
      <c r="MWE10" s="41"/>
      <c r="MWF10" s="41"/>
      <c r="MWG10" s="41"/>
      <c r="MWH10" s="41"/>
      <c r="MWI10" s="41"/>
      <c r="MWJ10" s="41"/>
      <c r="MWK10" s="41"/>
      <c r="MWL10" s="41"/>
      <c r="MWM10" s="41"/>
      <c r="MWN10" s="41"/>
      <c r="MWO10" s="41"/>
      <c r="MWP10" s="41"/>
      <c r="MWQ10" s="41"/>
      <c r="MWR10" s="41"/>
      <c r="MWS10" s="41"/>
      <c r="MWT10" s="41"/>
      <c r="MWU10" s="41"/>
      <c r="MWV10" s="41"/>
      <c r="MWW10" s="41"/>
      <c r="MWX10" s="41"/>
      <c r="MWY10" s="41"/>
      <c r="MWZ10" s="41"/>
      <c r="MXA10" s="41"/>
      <c r="MXB10" s="41"/>
      <c r="MXC10" s="41"/>
      <c r="MXD10" s="41"/>
      <c r="MXE10" s="41"/>
      <c r="MXF10" s="41"/>
      <c r="MXG10" s="41"/>
      <c r="MXH10" s="41"/>
      <c r="MXI10" s="41"/>
      <c r="MXJ10" s="41"/>
      <c r="MXK10" s="41"/>
      <c r="MXL10" s="41"/>
      <c r="MXM10" s="41"/>
      <c r="MXN10" s="41"/>
      <c r="MXO10" s="41"/>
      <c r="MXP10" s="41"/>
      <c r="MXQ10" s="41"/>
      <c r="MXR10" s="41"/>
      <c r="MXS10" s="41"/>
      <c r="MXT10" s="41"/>
      <c r="MXU10" s="41"/>
      <c r="MXV10" s="41"/>
      <c r="MXW10" s="41"/>
      <c r="MXX10" s="41"/>
      <c r="MXY10" s="41"/>
      <c r="MXZ10" s="41"/>
      <c r="MYA10" s="41"/>
      <c r="MYB10" s="41"/>
      <c r="MYC10" s="41"/>
      <c r="MYD10" s="41"/>
      <c r="MYE10" s="41"/>
      <c r="MYF10" s="41"/>
      <c r="MYG10" s="41"/>
      <c r="MYH10" s="41"/>
      <c r="MYI10" s="41"/>
      <c r="MYJ10" s="41"/>
      <c r="MYK10" s="41"/>
      <c r="MYL10" s="41"/>
      <c r="MYM10" s="41"/>
      <c r="MYN10" s="41"/>
      <c r="MYO10" s="41"/>
      <c r="MYP10" s="41"/>
      <c r="MYQ10" s="41"/>
      <c r="MYR10" s="41"/>
      <c r="MYS10" s="41"/>
      <c r="MYT10" s="41"/>
      <c r="MYU10" s="41"/>
      <c r="MYV10" s="41"/>
      <c r="MYW10" s="41"/>
      <c r="MYX10" s="41"/>
      <c r="MYY10" s="41"/>
      <c r="MYZ10" s="41"/>
      <c r="MZA10" s="41"/>
      <c r="MZB10" s="41"/>
      <c r="MZC10" s="41"/>
      <c r="MZD10" s="41"/>
      <c r="MZE10" s="41"/>
      <c r="MZF10" s="41"/>
      <c r="MZG10" s="41"/>
      <c r="MZH10" s="41"/>
      <c r="MZI10" s="41"/>
      <c r="MZJ10" s="41"/>
      <c r="MZK10" s="41"/>
      <c r="MZL10" s="41"/>
      <c r="MZM10" s="41"/>
      <c r="MZN10" s="41"/>
      <c r="MZO10" s="41"/>
      <c r="MZP10" s="41"/>
      <c r="MZQ10" s="41"/>
      <c r="MZR10" s="41"/>
      <c r="MZS10" s="41"/>
      <c r="MZT10" s="41"/>
      <c r="MZU10" s="41"/>
      <c r="MZV10" s="41"/>
      <c r="MZW10" s="41"/>
      <c r="MZX10" s="41"/>
      <c r="MZY10" s="41"/>
      <c r="MZZ10" s="41"/>
      <c r="NAA10" s="41"/>
      <c r="NAB10" s="41"/>
      <c r="NAC10" s="41"/>
      <c r="NAD10" s="41"/>
      <c r="NAE10" s="41"/>
      <c r="NAF10" s="41"/>
      <c r="NAG10" s="41"/>
      <c r="NAH10" s="41"/>
      <c r="NAI10" s="41"/>
      <c r="NAJ10" s="41"/>
      <c r="NAK10" s="41"/>
      <c r="NAL10" s="41"/>
      <c r="NAM10" s="41"/>
      <c r="NAN10" s="41"/>
      <c r="NAO10" s="41"/>
      <c r="NAP10" s="41"/>
      <c r="NAQ10" s="41"/>
      <c r="NAR10" s="41"/>
      <c r="NAS10" s="41"/>
      <c r="NAT10" s="41"/>
      <c r="NAU10" s="41"/>
      <c r="NAV10" s="41"/>
      <c r="NAW10" s="41"/>
      <c r="NAX10" s="41"/>
      <c r="NAY10" s="41"/>
      <c r="NAZ10" s="41"/>
      <c r="NBA10" s="41"/>
      <c r="NBB10" s="41"/>
      <c r="NBC10" s="41"/>
      <c r="NBD10" s="41"/>
      <c r="NBE10" s="41"/>
      <c r="NBF10" s="41"/>
      <c r="NBG10" s="41"/>
      <c r="NBH10" s="41"/>
      <c r="NBI10" s="41"/>
      <c r="NBJ10" s="41"/>
      <c r="NBK10" s="41"/>
      <c r="NBL10" s="41"/>
      <c r="NBM10" s="41"/>
      <c r="NBN10" s="41"/>
      <c r="NBO10" s="41"/>
      <c r="NBP10" s="41"/>
      <c r="NBQ10" s="41"/>
      <c r="NBR10" s="41"/>
      <c r="NBS10" s="41"/>
      <c r="NBT10" s="41"/>
      <c r="NBU10" s="41"/>
      <c r="NBV10" s="41"/>
      <c r="NBW10" s="41"/>
      <c r="NBX10" s="41"/>
      <c r="NBY10" s="41"/>
      <c r="NBZ10" s="41"/>
      <c r="NCA10" s="41"/>
      <c r="NCB10" s="41"/>
      <c r="NCC10" s="41"/>
      <c r="NCD10" s="41"/>
      <c r="NCE10" s="41"/>
      <c r="NCF10" s="41"/>
      <c r="NCG10" s="41"/>
      <c r="NCH10" s="41"/>
      <c r="NCI10" s="41"/>
      <c r="NCJ10" s="41"/>
      <c r="NCK10" s="41"/>
      <c r="NCL10" s="41"/>
      <c r="NCM10" s="41"/>
      <c r="NCN10" s="41"/>
      <c r="NCO10" s="41"/>
      <c r="NCP10" s="41"/>
      <c r="NCQ10" s="41"/>
      <c r="NCR10" s="41"/>
      <c r="NCS10" s="41"/>
      <c r="NCT10" s="41"/>
      <c r="NCU10" s="41"/>
      <c r="NCV10" s="41"/>
      <c r="NCW10" s="41"/>
      <c r="NCX10" s="41"/>
      <c r="NCY10" s="41"/>
      <c r="NCZ10" s="41"/>
      <c r="NDA10" s="41"/>
      <c r="NDB10" s="41"/>
      <c r="NDC10" s="41"/>
      <c r="NDD10" s="41"/>
      <c r="NDE10" s="41"/>
      <c r="NDF10" s="41"/>
      <c r="NDG10" s="41"/>
      <c r="NDH10" s="41"/>
      <c r="NDI10" s="41"/>
      <c r="NDJ10" s="41"/>
      <c r="NDK10" s="41"/>
      <c r="NDL10" s="41"/>
      <c r="NDM10" s="41"/>
      <c r="NDN10" s="41"/>
      <c r="NDO10" s="41"/>
      <c r="NDP10" s="41"/>
      <c r="NDQ10" s="41"/>
      <c r="NDR10" s="41"/>
      <c r="NDS10" s="41"/>
      <c r="NDT10" s="41"/>
      <c r="NDU10" s="41"/>
      <c r="NDV10" s="41"/>
      <c r="NDW10" s="41"/>
      <c r="NDX10" s="41"/>
      <c r="NDY10" s="41"/>
      <c r="NDZ10" s="41"/>
      <c r="NEA10" s="41"/>
      <c r="NEB10" s="41"/>
      <c r="NEC10" s="41"/>
      <c r="NED10" s="41"/>
      <c r="NEE10" s="41"/>
      <c r="NEF10" s="41"/>
      <c r="NEG10" s="41"/>
      <c r="NEH10" s="41"/>
      <c r="NEI10" s="41"/>
      <c r="NEJ10" s="41"/>
      <c r="NEK10" s="41"/>
      <c r="NEL10" s="41"/>
      <c r="NEM10" s="41"/>
      <c r="NEN10" s="41"/>
      <c r="NEO10" s="41"/>
      <c r="NEP10" s="41"/>
      <c r="NEQ10" s="41"/>
      <c r="NER10" s="41"/>
      <c r="NES10" s="41"/>
      <c r="NET10" s="41"/>
      <c r="NEU10" s="41"/>
      <c r="NEV10" s="41"/>
      <c r="NEW10" s="41"/>
      <c r="NEX10" s="41"/>
      <c r="NEY10" s="41"/>
      <c r="NEZ10" s="41"/>
      <c r="NFA10" s="41"/>
      <c r="NFB10" s="41"/>
      <c r="NFC10" s="41"/>
      <c r="NFD10" s="41"/>
      <c r="NFE10" s="41"/>
      <c r="NFF10" s="41"/>
      <c r="NFG10" s="41"/>
      <c r="NFH10" s="41"/>
      <c r="NFI10" s="41"/>
      <c r="NFJ10" s="41"/>
      <c r="NFK10" s="41"/>
      <c r="NFL10" s="41"/>
      <c r="NFM10" s="41"/>
      <c r="NFN10" s="41"/>
      <c r="NFO10" s="41"/>
      <c r="NFP10" s="41"/>
      <c r="NFQ10" s="41"/>
      <c r="NFR10" s="41"/>
      <c r="NFS10" s="41"/>
      <c r="NFT10" s="41"/>
      <c r="NFU10" s="41"/>
      <c r="NFV10" s="41"/>
      <c r="NFW10" s="41"/>
      <c r="NFX10" s="41"/>
      <c r="NFY10" s="41"/>
      <c r="NFZ10" s="41"/>
      <c r="NGA10" s="41"/>
      <c r="NGB10" s="41"/>
      <c r="NGC10" s="41"/>
      <c r="NGD10" s="41"/>
      <c r="NGE10" s="41"/>
      <c r="NGF10" s="41"/>
      <c r="NGG10" s="41"/>
      <c r="NGH10" s="41"/>
      <c r="NGI10" s="41"/>
      <c r="NGJ10" s="41"/>
      <c r="NGK10" s="41"/>
      <c r="NGL10" s="41"/>
      <c r="NGM10" s="41"/>
      <c r="NGN10" s="41"/>
      <c r="NGO10" s="41"/>
      <c r="NGP10" s="41"/>
      <c r="NGQ10" s="41"/>
      <c r="NGR10" s="41"/>
      <c r="NGS10" s="41"/>
      <c r="NGT10" s="41"/>
      <c r="NGU10" s="41"/>
      <c r="NGV10" s="41"/>
      <c r="NGW10" s="41"/>
      <c r="NGX10" s="41"/>
      <c r="NGY10" s="41"/>
      <c r="NGZ10" s="41"/>
      <c r="NHA10" s="41"/>
      <c r="NHB10" s="41"/>
      <c r="NHC10" s="41"/>
      <c r="NHD10" s="41"/>
      <c r="NHE10" s="41"/>
      <c r="NHF10" s="41"/>
      <c r="NHG10" s="41"/>
      <c r="NHH10" s="41"/>
      <c r="NHI10" s="41"/>
      <c r="NHJ10" s="41"/>
      <c r="NHK10" s="41"/>
      <c r="NHL10" s="41"/>
      <c r="NHM10" s="41"/>
      <c r="NHN10" s="41"/>
      <c r="NHO10" s="41"/>
      <c r="NHP10" s="41"/>
      <c r="NHQ10" s="41"/>
      <c r="NHR10" s="41"/>
      <c r="NHS10" s="41"/>
      <c r="NHT10" s="41"/>
      <c r="NHU10" s="41"/>
      <c r="NHV10" s="41"/>
      <c r="NHW10" s="41"/>
      <c r="NHX10" s="41"/>
      <c r="NHY10" s="41"/>
      <c r="NHZ10" s="41"/>
      <c r="NIA10" s="41"/>
      <c r="NIB10" s="41"/>
      <c r="NIC10" s="41"/>
      <c r="NID10" s="41"/>
      <c r="NIE10" s="41"/>
      <c r="NIF10" s="41"/>
      <c r="NIG10" s="41"/>
      <c r="NIH10" s="41"/>
      <c r="NII10" s="41"/>
      <c r="NIJ10" s="41"/>
      <c r="NIK10" s="41"/>
      <c r="NIL10" s="41"/>
      <c r="NIM10" s="41"/>
      <c r="NIN10" s="41"/>
      <c r="NIO10" s="41"/>
      <c r="NIP10" s="41"/>
      <c r="NIQ10" s="41"/>
      <c r="NIR10" s="41"/>
      <c r="NIS10" s="41"/>
      <c r="NIT10" s="41"/>
      <c r="NIU10" s="41"/>
      <c r="NIV10" s="41"/>
      <c r="NIW10" s="41"/>
      <c r="NIX10" s="41"/>
      <c r="NIY10" s="41"/>
      <c r="NIZ10" s="41"/>
      <c r="NJA10" s="41"/>
      <c r="NJB10" s="41"/>
      <c r="NJC10" s="41"/>
      <c r="NJD10" s="41"/>
      <c r="NJE10" s="41"/>
      <c r="NJF10" s="41"/>
      <c r="NJG10" s="41"/>
      <c r="NJH10" s="41"/>
      <c r="NJI10" s="41"/>
      <c r="NJJ10" s="41"/>
      <c r="NJK10" s="41"/>
      <c r="NJL10" s="41"/>
      <c r="NJM10" s="41"/>
      <c r="NJN10" s="41"/>
      <c r="NJO10" s="41"/>
      <c r="NJP10" s="41"/>
      <c r="NJQ10" s="41"/>
      <c r="NJR10" s="41"/>
      <c r="NJS10" s="41"/>
      <c r="NJT10" s="41"/>
      <c r="NJU10" s="41"/>
      <c r="NJV10" s="41"/>
      <c r="NJW10" s="41"/>
      <c r="NJX10" s="41"/>
      <c r="NJY10" s="41"/>
      <c r="NJZ10" s="41"/>
      <c r="NKA10" s="41"/>
      <c r="NKB10" s="41"/>
      <c r="NKC10" s="41"/>
      <c r="NKD10" s="41"/>
      <c r="NKE10" s="41"/>
      <c r="NKF10" s="41"/>
      <c r="NKG10" s="41"/>
      <c r="NKH10" s="41"/>
      <c r="NKI10" s="41"/>
      <c r="NKJ10" s="41"/>
      <c r="NKK10" s="41"/>
      <c r="NKL10" s="41"/>
      <c r="NKM10" s="41"/>
      <c r="NKN10" s="41"/>
      <c r="NKO10" s="41"/>
      <c r="NKP10" s="41"/>
      <c r="NKQ10" s="41"/>
      <c r="NKR10" s="41"/>
      <c r="NKS10" s="41"/>
      <c r="NKT10" s="41"/>
      <c r="NKU10" s="41"/>
      <c r="NKV10" s="41"/>
      <c r="NKW10" s="41"/>
      <c r="NKX10" s="41"/>
      <c r="NKY10" s="41"/>
      <c r="NKZ10" s="41"/>
      <c r="NLA10" s="41"/>
      <c r="NLB10" s="41"/>
      <c r="NLC10" s="41"/>
      <c r="NLD10" s="41"/>
      <c r="NLE10" s="41"/>
      <c r="NLF10" s="41"/>
      <c r="NLG10" s="41"/>
      <c r="NLH10" s="41"/>
      <c r="NLI10" s="41"/>
      <c r="NLJ10" s="41"/>
      <c r="NLK10" s="41"/>
      <c r="NLL10" s="41"/>
      <c r="NLM10" s="41"/>
      <c r="NLN10" s="41"/>
      <c r="NLO10" s="41"/>
      <c r="NLP10" s="41"/>
      <c r="NLQ10" s="41"/>
      <c r="NLR10" s="41"/>
      <c r="NLS10" s="41"/>
      <c r="NLT10" s="41"/>
      <c r="NLU10" s="41"/>
      <c r="NLV10" s="41"/>
      <c r="NLW10" s="41"/>
      <c r="NLX10" s="41"/>
      <c r="NLY10" s="41"/>
      <c r="NLZ10" s="41"/>
      <c r="NMA10" s="41"/>
      <c r="NMB10" s="41"/>
      <c r="NMC10" s="41"/>
      <c r="NMD10" s="41"/>
      <c r="NME10" s="41"/>
      <c r="NMF10" s="41"/>
      <c r="NMG10" s="41"/>
      <c r="NMH10" s="41"/>
      <c r="NMI10" s="41"/>
      <c r="NMJ10" s="41"/>
      <c r="NMK10" s="41"/>
      <c r="NML10" s="41"/>
      <c r="NMM10" s="41"/>
      <c r="NMN10" s="41"/>
      <c r="NMO10" s="41"/>
      <c r="NMP10" s="41"/>
      <c r="NMQ10" s="41"/>
      <c r="NMR10" s="41"/>
      <c r="NMS10" s="41"/>
      <c r="NMT10" s="41"/>
      <c r="NMU10" s="41"/>
      <c r="NMV10" s="41"/>
      <c r="NMW10" s="41"/>
      <c r="NMX10" s="41"/>
      <c r="NMY10" s="41"/>
      <c r="NMZ10" s="41"/>
      <c r="NNA10" s="41"/>
      <c r="NNB10" s="41"/>
      <c r="NNC10" s="41"/>
      <c r="NND10" s="41"/>
      <c r="NNE10" s="41"/>
      <c r="NNF10" s="41"/>
      <c r="NNG10" s="41"/>
      <c r="NNH10" s="41"/>
      <c r="NNI10" s="41"/>
      <c r="NNJ10" s="41"/>
      <c r="NNK10" s="41"/>
      <c r="NNL10" s="41"/>
      <c r="NNM10" s="41"/>
      <c r="NNN10" s="41"/>
      <c r="NNO10" s="41"/>
      <c r="NNP10" s="41"/>
      <c r="NNQ10" s="41"/>
      <c r="NNR10" s="41"/>
      <c r="NNS10" s="41"/>
      <c r="NNT10" s="41"/>
      <c r="NNU10" s="41"/>
      <c r="NNV10" s="41"/>
      <c r="NNW10" s="41"/>
      <c r="NNX10" s="41"/>
      <c r="NNY10" s="41"/>
      <c r="NNZ10" s="41"/>
      <c r="NOA10" s="41"/>
      <c r="NOB10" s="41"/>
      <c r="NOC10" s="41"/>
      <c r="NOD10" s="41"/>
      <c r="NOE10" s="41"/>
      <c r="NOF10" s="41"/>
      <c r="NOG10" s="41"/>
      <c r="NOH10" s="41"/>
      <c r="NOI10" s="41"/>
      <c r="NOJ10" s="41"/>
      <c r="NOK10" s="41"/>
      <c r="NOL10" s="41"/>
      <c r="NOM10" s="41"/>
      <c r="NON10" s="41"/>
      <c r="NOO10" s="41"/>
      <c r="NOP10" s="41"/>
      <c r="NOQ10" s="41"/>
      <c r="NOR10" s="41"/>
      <c r="NOS10" s="41"/>
      <c r="NOT10" s="41"/>
      <c r="NOU10" s="41"/>
      <c r="NOV10" s="41"/>
      <c r="NOW10" s="41"/>
      <c r="NOX10" s="41"/>
      <c r="NOY10" s="41"/>
      <c r="NOZ10" s="41"/>
      <c r="NPA10" s="41"/>
      <c r="NPB10" s="41"/>
      <c r="NPC10" s="41"/>
      <c r="NPD10" s="41"/>
      <c r="NPE10" s="41"/>
      <c r="NPF10" s="41"/>
      <c r="NPG10" s="41"/>
      <c r="NPH10" s="41"/>
      <c r="NPI10" s="41"/>
      <c r="NPJ10" s="41"/>
      <c r="NPK10" s="41"/>
      <c r="NPL10" s="41"/>
      <c r="NPM10" s="41"/>
      <c r="NPN10" s="41"/>
      <c r="NPO10" s="41"/>
      <c r="NPP10" s="41"/>
      <c r="NPQ10" s="41"/>
      <c r="NPR10" s="41"/>
      <c r="NPS10" s="41"/>
      <c r="NPT10" s="41"/>
      <c r="NPU10" s="41"/>
      <c r="NPV10" s="41"/>
      <c r="NPW10" s="41"/>
      <c r="NPX10" s="41"/>
      <c r="NPY10" s="41"/>
      <c r="NPZ10" s="41"/>
      <c r="NQA10" s="41"/>
      <c r="NQB10" s="41"/>
      <c r="NQC10" s="41"/>
      <c r="NQD10" s="41"/>
      <c r="NQE10" s="41"/>
      <c r="NQF10" s="41"/>
      <c r="NQG10" s="41"/>
      <c r="NQH10" s="41"/>
      <c r="NQI10" s="41"/>
      <c r="NQJ10" s="41"/>
      <c r="NQK10" s="41"/>
      <c r="NQL10" s="41"/>
      <c r="NQM10" s="41"/>
      <c r="NQN10" s="41"/>
      <c r="NQO10" s="41"/>
      <c r="NQP10" s="41"/>
      <c r="NQQ10" s="41"/>
      <c r="NQR10" s="41"/>
      <c r="NQS10" s="41"/>
      <c r="NQT10" s="41"/>
      <c r="NQU10" s="41"/>
      <c r="NQV10" s="41"/>
      <c r="NQW10" s="41"/>
      <c r="NQX10" s="41"/>
      <c r="NQY10" s="41"/>
      <c r="NQZ10" s="41"/>
      <c r="NRA10" s="41"/>
      <c r="NRB10" s="41"/>
      <c r="NRC10" s="41"/>
      <c r="NRD10" s="41"/>
      <c r="NRE10" s="41"/>
      <c r="NRF10" s="41"/>
      <c r="NRG10" s="41"/>
      <c r="NRH10" s="41"/>
      <c r="NRI10" s="41"/>
      <c r="NRJ10" s="41"/>
      <c r="NRK10" s="41"/>
      <c r="NRL10" s="41"/>
      <c r="NRM10" s="41"/>
      <c r="NRN10" s="41"/>
      <c r="NRO10" s="41"/>
      <c r="NRP10" s="41"/>
      <c r="NRQ10" s="41"/>
      <c r="NRR10" s="41"/>
      <c r="NRS10" s="41"/>
      <c r="NRT10" s="41"/>
      <c r="NRU10" s="41"/>
      <c r="NRV10" s="41"/>
      <c r="NRW10" s="41"/>
      <c r="NRX10" s="41"/>
      <c r="NRY10" s="41"/>
      <c r="NRZ10" s="41"/>
      <c r="NSA10" s="41"/>
      <c r="NSB10" s="41"/>
      <c r="NSC10" s="41"/>
      <c r="NSD10" s="41"/>
      <c r="NSE10" s="41"/>
      <c r="NSF10" s="41"/>
      <c r="NSG10" s="41"/>
      <c r="NSH10" s="41"/>
      <c r="NSI10" s="41"/>
      <c r="NSJ10" s="41"/>
      <c r="NSK10" s="41"/>
      <c r="NSL10" s="41"/>
      <c r="NSM10" s="41"/>
      <c r="NSN10" s="41"/>
      <c r="NSO10" s="41"/>
      <c r="NSP10" s="41"/>
      <c r="NSQ10" s="41"/>
      <c r="NSR10" s="41"/>
      <c r="NSS10" s="41"/>
      <c r="NST10" s="41"/>
      <c r="NSU10" s="41"/>
      <c r="NSV10" s="41"/>
      <c r="NSW10" s="41"/>
      <c r="NSX10" s="41"/>
      <c r="NSY10" s="41"/>
      <c r="NSZ10" s="41"/>
      <c r="NTA10" s="41"/>
      <c r="NTB10" s="41"/>
      <c r="NTC10" s="41"/>
      <c r="NTD10" s="41"/>
      <c r="NTE10" s="41"/>
      <c r="NTF10" s="41"/>
      <c r="NTG10" s="41"/>
      <c r="NTH10" s="41"/>
      <c r="NTI10" s="41"/>
      <c r="NTJ10" s="41"/>
      <c r="NTK10" s="41"/>
      <c r="NTL10" s="41"/>
      <c r="NTM10" s="41"/>
      <c r="NTN10" s="41"/>
      <c r="NTO10" s="41"/>
      <c r="NTP10" s="41"/>
      <c r="NTQ10" s="41"/>
      <c r="NTR10" s="41"/>
      <c r="NTS10" s="41"/>
      <c r="NTT10" s="41"/>
      <c r="NTU10" s="41"/>
      <c r="NTV10" s="41"/>
      <c r="NTW10" s="41"/>
      <c r="NTX10" s="41"/>
      <c r="NTY10" s="41"/>
      <c r="NTZ10" s="41"/>
      <c r="NUA10" s="41"/>
      <c r="NUB10" s="41"/>
      <c r="NUC10" s="41"/>
      <c r="NUD10" s="41"/>
      <c r="NUE10" s="41"/>
      <c r="NUF10" s="41"/>
      <c r="NUG10" s="41"/>
      <c r="NUH10" s="41"/>
      <c r="NUI10" s="41"/>
      <c r="NUJ10" s="41"/>
      <c r="NUK10" s="41"/>
      <c r="NUL10" s="41"/>
      <c r="NUM10" s="41"/>
      <c r="NUN10" s="41"/>
      <c r="NUO10" s="41"/>
      <c r="NUP10" s="41"/>
      <c r="NUQ10" s="41"/>
      <c r="NUR10" s="41"/>
      <c r="NUS10" s="41"/>
      <c r="NUT10" s="41"/>
      <c r="NUU10" s="41"/>
      <c r="NUV10" s="41"/>
      <c r="NUW10" s="41"/>
      <c r="NUX10" s="41"/>
      <c r="NUY10" s="41"/>
      <c r="NUZ10" s="41"/>
      <c r="NVA10" s="41"/>
      <c r="NVB10" s="41"/>
      <c r="NVC10" s="41"/>
      <c r="NVD10" s="41"/>
      <c r="NVE10" s="41"/>
      <c r="NVF10" s="41"/>
      <c r="NVG10" s="41"/>
      <c r="NVH10" s="41"/>
      <c r="NVI10" s="41"/>
      <c r="NVJ10" s="41"/>
      <c r="NVK10" s="41"/>
      <c r="NVL10" s="41"/>
      <c r="NVM10" s="41"/>
      <c r="NVN10" s="41"/>
      <c r="NVO10" s="41"/>
      <c r="NVP10" s="41"/>
      <c r="NVQ10" s="41"/>
      <c r="NVR10" s="41"/>
      <c r="NVS10" s="41"/>
      <c r="NVT10" s="41"/>
      <c r="NVU10" s="41"/>
      <c r="NVV10" s="41"/>
      <c r="NVW10" s="41"/>
      <c r="NVX10" s="41"/>
      <c r="NVY10" s="41"/>
      <c r="NVZ10" s="41"/>
      <c r="NWA10" s="41"/>
      <c r="NWB10" s="41"/>
      <c r="NWC10" s="41"/>
      <c r="NWD10" s="41"/>
      <c r="NWE10" s="41"/>
      <c r="NWF10" s="41"/>
      <c r="NWG10" s="41"/>
      <c r="NWH10" s="41"/>
      <c r="NWI10" s="41"/>
      <c r="NWJ10" s="41"/>
      <c r="NWK10" s="41"/>
      <c r="NWL10" s="41"/>
      <c r="NWM10" s="41"/>
      <c r="NWN10" s="41"/>
      <c r="NWO10" s="41"/>
      <c r="NWP10" s="41"/>
      <c r="NWQ10" s="41"/>
      <c r="NWR10" s="41"/>
      <c r="NWS10" s="41"/>
      <c r="NWT10" s="41"/>
      <c r="NWU10" s="41"/>
      <c r="NWV10" s="41"/>
      <c r="NWW10" s="41"/>
      <c r="NWX10" s="41"/>
      <c r="NWY10" s="41"/>
      <c r="NWZ10" s="41"/>
      <c r="NXA10" s="41"/>
      <c r="NXB10" s="41"/>
      <c r="NXC10" s="41"/>
      <c r="NXD10" s="41"/>
      <c r="NXE10" s="41"/>
      <c r="NXF10" s="41"/>
      <c r="NXG10" s="41"/>
      <c r="NXH10" s="41"/>
      <c r="NXI10" s="41"/>
      <c r="NXJ10" s="41"/>
      <c r="NXK10" s="41"/>
      <c r="NXL10" s="41"/>
      <c r="NXM10" s="41"/>
      <c r="NXN10" s="41"/>
      <c r="NXO10" s="41"/>
      <c r="NXP10" s="41"/>
      <c r="NXQ10" s="41"/>
      <c r="NXR10" s="41"/>
      <c r="NXS10" s="41"/>
      <c r="NXT10" s="41"/>
      <c r="NXU10" s="41"/>
      <c r="NXV10" s="41"/>
      <c r="NXW10" s="41"/>
      <c r="NXX10" s="41"/>
      <c r="NXY10" s="41"/>
      <c r="NXZ10" s="41"/>
      <c r="NYA10" s="41"/>
      <c r="NYB10" s="41"/>
      <c r="NYC10" s="41"/>
      <c r="NYD10" s="41"/>
      <c r="NYE10" s="41"/>
      <c r="NYF10" s="41"/>
      <c r="NYG10" s="41"/>
      <c r="NYH10" s="41"/>
      <c r="NYI10" s="41"/>
      <c r="NYJ10" s="41"/>
      <c r="NYK10" s="41"/>
      <c r="NYL10" s="41"/>
      <c r="NYM10" s="41"/>
      <c r="NYN10" s="41"/>
      <c r="NYO10" s="41"/>
      <c r="NYP10" s="41"/>
      <c r="NYQ10" s="41"/>
      <c r="NYR10" s="41"/>
      <c r="NYS10" s="41"/>
      <c r="NYT10" s="41"/>
      <c r="NYU10" s="41"/>
      <c r="NYV10" s="41"/>
      <c r="NYW10" s="41"/>
      <c r="NYX10" s="41"/>
      <c r="NYY10" s="41"/>
      <c r="NYZ10" s="41"/>
      <c r="NZA10" s="41"/>
      <c r="NZB10" s="41"/>
      <c r="NZC10" s="41"/>
      <c r="NZD10" s="41"/>
      <c r="NZE10" s="41"/>
      <c r="NZF10" s="41"/>
      <c r="NZG10" s="41"/>
      <c r="NZH10" s="41"/>
      <c r="NZI10" s="41"/>
      <c r="NZJ10" s="41"/>
      <c r="NZK10" s="41"/>
      <c r="NZL10" s="41"/>
      <c r="NZM10" s="41"/>
      <c r="NZN10" s="41"/>
      <c r="NZO10" s="41"/>
      <c r="NZP10" s="41"/>
      <c r="NZQ10" s="41"/>
      <c r="NZR10" s="41"/>
      <c r="NZS10" s="41"/>
      <c r="NZT10" s="41"/>
      <c r="NZU10" s="41"/>
      <c r="NZV10" s="41"/>
      <c r="NZW10" s="41"/>
      <c r="NZX10" s="41"/>
      <c r="NZY10" s="41"/>
      <c r="NZZ10" s="41"/>
      <c r="OAA10" s="41"/>
      <c r="OAB10" s="41"/>
      <c r="OAC10" s="41"/>
      <c r="OAD10" s="41"/>
      <c r="OAE10" s="41"/>
      <c r="OAF10" s="41"/>
      <c r="OAG10" s="41"/>
      <c r="OAH10" s="41"/>
      <c r="OAI10" s="41"/>
      <c r="OAJ10" s="41"/>
      <c r="OAK10" s="41"/>
      <c r="OAL10" s="41"/>
      <c r="OAM10" s="41"/>
      <c r="OAN10" s="41"/>
      <c r="OAO10" s="41"/>
      <c r="OAP10" s="41"/>
      <c r="OAQ10" s="41"/>
      <c r="OAR10" s="41"/>
      <c r="OAS10" s="41"/>
      <c r="OAT10" s="41"/>
      <c r="OAU10" s="41"/>
      <c r="OAV10" s="41"/>
      <c r="OAW10" s="41"/>
      <c r="OAX10" s="41"/>
      <c r="OAY10" s="41"/>
      <c r="OAZ10" s="41"/>
      <c r="OBA10" s="41"/>
      <c r="OBB10" s="41"/>
      <c r="OBC10" s="41"/>
      <c r="OBD10" s="41"/>
      <c r="OBE10" s="41"/>
      <c r="OBF10" s="41"/>
      <c r="OBG10" s="41"/>
      <c r="OBH10" s="41"/>
      <c r="OBI10" s="41"/>
      <c r="OBJ10" s="41"/>
      <c r="OBK10" s="41"/>
      <c r="OBL10" s="41"/>
      <c r="OBM10" s="41"/>
      <c r="OBN10" s="41"/>
      <c r="OBO10" s="41"/>
      <c r="OBP10" s="41"/>
      <c r="OBQ10" s="41"/>
      <c r="OBR10" s="41"/>
      <c r="OBS10" s="41"/>
      <c r="OBT10" s="41"/>
      <c r="OBU10" s="41"/>
      <c r="OBV10" s="41"/>
      <c r="OBW10" s="41"/>
      <c r="OBX10" s="41"/>
      <c r="OBY10" s="41"/>
      <c r="OBZ10" s="41"/>
      <c r="OCA10" s="41"/>
      <c r="OCB10" s="41"/>
      <c r="OCC10" s="41"/>
      <c r="OCD10" s="41"/>
      <c r="OCE10" s="41"/>
      <c r="OCF10" s="41"/>
      <c r="OCG10" s="41"/>
      <c r="OCH10" s="41"/>
      <c r="OCI10" s="41"/>
      <c r="OCJ10" s="41"/>
      <c r="OCK10" s="41"/>
      <c r="OCL10" s="41"/>
      <c r="OCM10" s="41"/>
      <c r="OCN10" s="41"/>
      <c r="OCO10" s="41"/>
      <c r="OCP10" s="41"/>
      <c r="OCQ10" s="41"/>
      <c r="OCR10" s="41"/>
      <c r="OCS10" s="41"/>
      <c r="OCT10" s="41"/>
      <c r="OCU10" s="41"/>
      <c r="OCV10" s="41"/>
      <c r="OCW10" s="41"/>
      <c r="OCX10" s="41"/>
      <c r="OCY10" s="41"/>
      <c r="OCZ10" s="41"/>
      <c r="ODA10" s="41"/>
      <c r="ODB10" s="41"/>
      <c r="ODC10" s="41"/>
      <c r="ODD10" s="41"/>
      <c r="ODE10" s="41"/>
      <c r="ODF10" s="41"/>
      <c r="ODG10" s="41"/>
      <c r="ODH10" s="41"/>
      <c r="ODI10" s="41"/>
      <c r="ODJ10" s="41"/>
      <c r="ODK10" s="41"/>
      <c r="ODL10" s="41"/>
      <c r="ODM10" s="41"/>
      <c r="ODN10" s="41"/>
      <c r="ODO10" s="41"/>
      <c r="ODP10" s="41"/>
      <c r="ODQ10" s="41"/>
      <c r="ODR10" s="41"/>
      <c r="ODS10" s="41"/>
      <c r="ODT10" s="41"/>
      <c r="ODU10" s="41"/>
      <c r="ODV10" s="41"/>
      <c r="ODW10" s="41"/>
      <c r="ODX10" s="41"/>
      <c r="ODY10" s="41"/>
      <c r="ODZ10" s="41"/>
      <c r="OEA10" s="41"/>
      <c r="OEB10" s="41"/>
      <c r="OEC10" s="41"/>
      <c r="OED10" s="41"/>
      <c r="OEE10" s="41"/>
      <c r="OEF10" s="41"/>
      <c r="OEG10" s="41"/>
      <c r="OEH10" s="41"/>
      <c r="OEI10" s="41"/>
      <c r="OEJ10" s="41"/>
      <c r="OEK10" s="41"/>
      <c r="OEL10" s="41"/>
      <c r="OEM10" s="41"/>
      <c r="OEN10" s="41"/>
      <c r="OEO10" s="41"/>
      <c r="OEP10" s="41"/>
      <c r="OEQ10" s="41"/>
      <c r="OER10" s="41"/>
      <c r="OES10" s="41"/>
      <c r="OET10" s="41"/>
      <c r="OEU10" s="41"/>
      <c r="OEV10" s="41"/>
      <c r="OEW10" s="41"/>
      <c r="OEX10" s="41"/>
      <c r="OEY10" s="41"/>
      <c r="OEZ10" s="41"/>
      <c r="OFA10" s="41"/>
      <c r="OFB10" s="41"/>
      <c r="OFC10" s="41"/>
      <c r="OFD10" s="41"/>
      <c r="OFE10" s="41"/>
      <c r="OFF10" s="41"/>
      <c r="OFG10" s="41"/>
      <c r="OFH10" s="41"/>
      <c r="OFI10" s="41"/>
      <c r="OFJ10" s="41"/>
      <c r="OFK10" s="41"/>
      <c r="OFL10" s="41"/>
      <c r="OFM10" s="41"/>
      <c r="OFN10" s="41"/>
      <c r="OFO10" s="41"/>
      <c r="OFP10" s="41"/>
      <c r="OFQ10" s="41"/>
      <c r="OFR10" s="41"/>
      <c r="OFS10" s="41"/>
      <c r="OFT10" s="41"/>
      <c r="OFU10" s="41"/>
      <c r="OFV10" s="41"/>
      <c r="OFW10" s="41"/>
      <c r="OFX10" s="41"/>
      <c r="OFY10" s="41"/>
      <c r="OFZ10" s="41"/>
      <c r="OGA10" s="41"/>
      <c r="OGB10" s="41"/>
      <c r="OGC10" s="41"/>
      <c r="OGD10" s="41"/>
      <c r="OGE10" s="41"/>
      <c r="OGF10" s="41"/>
      <c r="OGG10" s="41"/>
      <c r="OGH10" s="41"/>
      <c r="OGI10" s="41"/>
      <c r="OGJ10" s="41"/>
      <c r="OGK10" s="41"/>
      <c r="OGL10" s="41"/>
      <c r="OGM10" s="41"/>
      <c r="OGN10" s="41"/>
      <c r="OGO10" s="41"/>
      <c r="OGP10" s="41"/>
      <c r="OGQ10" s="41"/>
      <c r="OGR10" s="41"/>
      <c r="OGS10" s="41"/>
      <c r="OGT10" s="41"/>
      <c r="OGU10" s="41"/>
      <c r="OGV10" s="41"/>
      <c r="OGW10" s="41"/>
      <c r="OGX10" s="41"/>
      <c r="OGY10" s="41"/>
      <c r="OGZ10" s="41"/>
      <c r="OHA10" s="41"/>
      <c r="OHB10" s="41"/>
      <c r="OHC10" s="41"/>
      <c r="OHD10" s="41"/>
      <c r="OHE10" s="41"/>
      <c r="OHF10" s="41"/>
      <c r="OHG10" s="41"/>
      <c r="OHH10" s="41"/>
      <c r="OHI10" s="41"/>
      <c r="OHJ10" s="41"/>
      <c r="OHK10" s="41"/>
      <c r="OHL10" s="41"/>
      <c r="OHM10" s="41"/>
      <c r="OHN10" s="41"/>
      <c r="OHO10" s="41"/>
      <c r="OHP10" s="41"/>
      <c r="OHQ10" s="41"/>
      <c r="OHR10" s="41"/>
      <c r="OHS10" s="41"/>
      <c r="OHT10" s="41"/>
      <c r="OHU10" s="41"/>
      <c r="OHV10" s="41"/>
      <c r="OHW10" s="41"/>
      <c r="OHX10" s="41"/>
      <c r="OHY10" s="41"/>
      <c r="OHZ10" s="41"/>
      <c r="OIA10" s="41"/>
      <c r="OIB10" s="41"/>
      <c r="OIC10" s="41"/>
      <c r="OID10" s="41"/>
      <c r="OIE10" s="41"/>
      <c r="OIF10" s="41"/>
      <c r="OIG10" s="41"/>
      <c r="OIH10" s="41"/>
      <c r="OII10" s="41"/>
      <c r="OIJ10" s="41"/>
      <c r="OIK10" s="41"/>
      <c r="OIL10" s="41"/>
      <c r="OIM10" s="41"/>
      <c r="OIN10" s="41"/>
      <c r="OIO10" s="41"/>
      <c r="OIP10" s="41"/>
      <c r="OIQ10" s="41"/>
      <c r="OIR10" s="41"/>
      <c r="OIS10" s="41"/>
      <c r="OIT10" s="41"/>
      <c r="OIU10" s="41"/>
      <c r="OIV10" s="41"/>
      <c r="OIW10" s="41"/>
      <c r="OIX10" s="41"/>
      <c r="OIY10" s="41"/>
      <c r="OIZ10" s="41"/>
      <c r="OJA10" s="41"/>
      <c r="OJB10" s="41"/>
      <c r="OJC10" s="41"/>
      <c r="OJD10" s="41"/>
      <c r="OJE10" s="41"/>
      <c r="OJF10" s="41"/>
      <c r="OJG10" s="41"/>
      <c r="OJH10" s="41"/>
      <c r="OJI10" s="41"/>
      <c r="OJJ10" s="41"/>
      <c r="OJK10" s="41"/>
      <c r="OJL10" s="41"/>
      <c r="OJM10" s="41"/>
      <c r="OJN10" s="41"/>
      <c r="OJO10" s="41"/>
      <c r="OJP10" s="41"/>
      <c r="OJQ10" s="41"/>
      <c r="OJR10" s="41"/>
      <c r="OJS10" s="41"/>
      <c r="OJT10" s="41"/>
      <c r="OJU10" s="41"/>
      <c r="OJV10" s="41"/>
      <c r="OJW10" s="41"/>
      <c r="OJX10" s="41"/>
      <c r="OJY10" s="41"/>
      <c r="OJZ10" s="41"/>
      <c r="OKA10" s="41"/>
      <c r="OKB10" s="41"/>
      <c r="OKC10" s="41"/>
      <c r="OKD10" s="41"/>
      <c r="OKE10" s="41"/>
      <c r="OKF10" s="41"/>
      <c r="OKG10" s="41"/>
      <c r="OKH10" s="41"/>
      <c r="OKI10" s="41"/>
      <c r="OKJ10" s="41"/>
      <c r="OKK10" s="41"/>
      <c r="OKL10" s="41"/>
      <c r="OKM10" s="41"/>
      <c r="OKN10" s="41"/>
      <c r="OKO10" s="41"/>
      <c r="OKP10" s="41"/>
      <c r="OKQ10" s="41"/>
      <c r="OKR10" s="41"/>
      <c r="OKS10" s="41"/>
      <c r="OKT10" s="41"/>
      <c r="OKU10" s="41"/>
      <c r="OKV10" s="41"/>
      <c r="OKW10" s="41"/>
      <c r="OKX10" s="41"/>
      <c r="OKY10" s="41"/>
      <c r="OKZ10" s="41"/>
      <c r="OLA10" s="41"/>
      <c r="OLB10" s="41"/>
      <c r="OLC10" s="41"/>
      <c r="OLD10" s="41"/>
      <c r="OLE10" s="41"/>
      <c r="OLF10" s="41"/>
      <c r="OLG10" s="41"/>
      <c r="OLH10" s="41"/>
      <c r="OLI10" s="41"/>
      <c r="OLJ10" s="41"/>
      <c r="OLK10" s="41"/>
      <c r="OLL10" s="41"/>
      <c r="OLM10" s="41"/>
      <c r="OLN10" s="41"/>
      <c r="OLO10" s="41"/>
      <c r="OLP10" s="41"/>
      <c r="OLQ10" s="41"/>
      <c r="OLR10" s="41"/>
      <c r="OLS10" s="41"/>
      <c r="OLT10" s="41"/>
      <c r="OLU10" s="41"/>
      <c r="OLV10" s="41"/>
      <c r="OLW10" s="41"/>
      <c r="OLX10" s="41"/>
      <c r="OLY10" s="41"/>
      <c r="OLZ10" s="41"/>
      <c r="OMA10" s="41"/>
      <c r="OMB10" s="41"/>
      <c r="OMC10" s="41"/>
      <c r="OMD10" s="41"/>
      <c r="OME10" s="41"/>
      <c r="OMF10" s="41"/>
      <c r="OMG10" s="41"/>
      <c r="OMH10" s="41"/>
      <c r="OMI10" s="41"/>
      <c r="OMJ10" s="41"/>
      <c r="OMK10" s="41"/>
      <c r="OML10" s="41"/>
      <c r="OMM10" s="41"/>
      <c r="OMN10" s="41"/>
      <c r="OMO10" s="41"/>
      <c r="OMP10" s="41"/>
      <c r="OMQ10" s="41"/>
      <c r="OMR10" s="41"/>
      <c r="OMS10" s="41"/>
      <c r="OMT10" s="41"/>
      <c r="OMU10" s="41"/>
      <c r="OMV10" s="41"/>
      <c r="OMW10" s="41"/>
      <c r="OMX10" s="41"/>
      <c r="OMY10" s="41"/>
      <c r="OMZ10" s="41"/>
      <c r="ONA10" s="41"/>
      <c r="ONB10" s="41"/>
      <c r="ONC10" s="41"/>
      <c r="OND10" s="41"/>
      <c r="ONE10" s="41"/>
      <c r="ONF10" s="41"/>
      <c r="ONG10" s="41"/>
      <c r="ONH10" s="41"/>
      <c r="ONI10" s="41"/>
      <c r="ONJ10" s="41"/>
      <c r="ONK10" s="41"/>
      <c r="ONL10" s="41"/>
      <c r="ONM10" s="41"/>
      <c r="ONN10" s="41"/>
      <c r="ONO10" s="41"/>
      <c r="ONP10" s="41"/>
      <c r="ONQ10" s="41"/>
      <c r="ONR10" s="41"/>
      <c r="ONS10" s="41"/>
      <c r="ONT10" s="41"/>
      <c r="ONU10" s="41"/>
      <c r="ONV10" s="41"/>
      <c r="ONW10" s="41"/>
      <c r="ONX10" s="41"/>
      <c r="ONY10" s="41"/>
      <c r="ONZ10" s="41"/>
      <c r="OOA10" s="41"/>
      <c r="OOB10" s="41"/>
      <c r="OOC10" s="41"/>
      <c r="OOD10" s="41"/>
      <c r="OOE10" s="41"/>
      <c r="OOF10" s="41"/>
      <c r="OOG10" s="41"/>
      <c r="OOH10" s="41"/>
      <c r="OOI10" s="41"/>
      <c r="OOJ10" s="41"/>
      <c r="OOK10" s="41"/>
      <c r="OOL10" s="41"/>
      <c r="OOM10" s="41"/>
      <c r="OON10" s="41"/>
      <c r="OOO10" s="41"/>
      <c r="OOP10" s="41"/>
      <c r="OOQ10" s="41"/>
      <c r="OOR10" s="41"/>
      <c r="OOS10" s="41"/>
      <c r="OOT10" s="41"/>
      <c r="OOU10" s="41"/>
      <c r="OOV10" s="41"/>
      <c r="OOW10" s="41"/>
      <c r="OOX10" s="41"/>
      <c r="OOY10" s="41"/>
      <c r="OOZ10" s="41"/>
      <c r="OPA10" s="41"/>
      <c r="OPB10" s="41"/>
      <c r="OPC10" s="41"/>
      <c r="OPD10" s="41"/>
      <c r="OPE10" s="41"/>
      <c r="OPF10" s="41"/>
      <c r="OPG10" s="41"/>
      <c r="OPH10" s="41"/>
      <c r="OPI10" s="41"/>
      <c r="OPJ10" s="41"/>
      <c r="OPK10" s="41"/>
      <c r="OPL10" s="41"/>
      <c r="OPM10" s="41"/>
      <c r="OPN10" s="41"/>
      <c r="OPO10" s="41"/>
      <c r="OPP10" s="41"/>
      <c r="OPQ10" s="41"/>
      <c r="OPR10" s="41"/>
      <c r="OPS10" s="41"/>
      <c r="OPT10" s="41"/>
      <c r="OPU10" s="41"/>
      <c r="OPV10" s="41"/>
      <c r="OPW10" s="41"/>
      <c r="OPX10" s="41"/>
      <c r="OPY10" s="41"/>
      <c r="OPZ10" s="41"/>
      <c r="OQA10" s="41"/>
      <c r="OQB10" s="41"/>
      <c r="OQC10" s="41"/>
      <c r="OQD10" s="41"/>
      <c r="OQE10" s="41"/>
      <c r="OQF10" s="41"/>
      <c r="OQG10" s="41"/>
      <c r="OQH10" s="41"/>
      <c r="OQI10" s="41"/>
      <c r="OQJ10" s="41"/>
      <c r="OQK10" s="41"/>
      <c r="OQL10" s="41"/>
      <c r="OQM10" s="41"/>
      <c r="OQN10" s="41"/>
      <c r="OQO10" s="41"/>
      <c r="OQP10" s="41"/>
      <c r="OQQ10" s="41"/>
      <c r="OQR10" s="41"/>
      <c r="OQS10" s="41"/>
      <c r="OQT10" s="41"/>
      <c r="OQU10" s="41"/>
      <c r="OQV10" s="41"/>
      <c r="OQW10" s="41"/>
      <c r="OQX10" s="41"/>
      <c r="OQY10" s="41"/>
      <c r="OQZ10" s="41"/>
      <c r="ORA10" s="41"/>
      <c r="ORB10" s="41"/>
      <c r="ORC10" s="41"/>
      <c r="ORD10" s="41"/>
      <c r="ORE10" s="41"/>
      <c r="ORF10" s="41"/>
      <c r="ORG10" s="41"/>
      <c r="ORH10" s="41"/>
      <c r="ORI10" s="41"/>
      <c r="ORJ10" s="41"/>
      <c r="ORK10" s="41"/>
      <c r="ORL10" s="41"/>
      <c r="ORM10" s="41"/>
      <c r="ORN10" s="41"/>
      <c r="ORO10" s="41"/>
      <c r="ORP10" s="41"/>
      <c r="ORQ10" s="41"/>
      <c r="ORR10" s="41"/>
      <c r="ORS10" s="41"/>
      <c r="ORT10" s="41"/>
      <c r="ORU10" s="41"/>
      <c r="ORV10" s="41"/>
      <c r="ORW10" s="41"/>
      <c r="ORX10" s="41"/>
      <c r="ORY10" s="41"/>
      <c r="ORZ10" s="41"/>
      <c r="OSA10" s="41"/>
      <c r="OSB10" s="41"/>
      <c r="OSC10" s="41"/>
      <c r="OSD10" s="41"/>
      <c r="OSE10" s="41"/>
      <c r="OSF10" s="41"/>
      <c r="OSG10" s="41"/>
      <c r="OSH10" s="41"/>
      <c r="OSI10" s="41"/>
      <c r="OSJ10" s="41"/>
      <c r="OSK10" s="41"/>
      <c r="OSL10" s="41"/>
      <c r="OSM10" s="41"/>
      <c r="OSN10" s="41"/>
      <c r="OSO10" s="41"/>
      <c r="OSP10" s="41"/>
      <c r="OSQ10" s="41"/>
      <c r="OSR10" s="41"/>
      <c r="OSS10" s="41"/>
      <c r="OST10" s="41"/>
      <c r="OSU10" s="41"/>
      <c r="OSV10" s="41"/>
      <c r="OSW10" s="41"/>
      <c r="OSX10" s="41"/>
      <c r="OSY10" s="41"/>
      <c r="OSZ10" s="41"/>
      <c r="OTA10" s="41"/>
      <c r="OTB10" s="41"/>
      <c r="OTC10" s="41"/>
      <c r="OTD10" s="41"/>
      <c r="OTE10" s="41"/>
      <c r="OTF10" s="41"/>
      <c r="OTG10" s="41"/>
      <c r="OTH10" s="41"/>
      <c r="OTI10" s="41"/>
      <c r="OTJ10" s="41"/>
      <c r="OTK10" s="41"/>
      <c r="OTL10" s="41"/>
      <c r="OTM10" s="41"/>
      <c r="OTN10" s="41"/>
      <c r="OTO10" s="41"/>
      <c r="OTP10" s="41"/>
      <c r="OTQ10" s="41"/>
      <c r="OTR10" s="41"/>
      <c r="OTS10" s="41"/>
      <c r="OTT10" s="41"/>
      <c r="OTU10" s="41"/>
      <c r="OTV10" s="41"/>
      <c r="OTW10" s="41"/>
      <c r="OTX10" s="41"/>
      <c r="OTY10" s="41"/>
      <c r="OTZ10" s="41"/>
      <c r="OUA10" s="41"/>
      <c r="OUB10" s="41"/>
      <c r="OUC10" s="41"/>
      <c r="OUD10" s="41"/>
      <c r="OUE10" s="41"/>
      <c r="OUF10" s="41"/>
      <c r="OUG10" s="41"/>
      <c r="OUH10" s="41"/>
      <c r="OUI10" s="41"/>
      <c r="OUJ10" s="41"/>
      <c r="OUK10" s="41"/>
      <c r="OUL10" s="41"/>
      <c r="OUM10" s="41"/>
      <c r="OUN10" s="41"/>
      <c r="OUO10" s="41"/>
      <c r="OUP10" s="41"/>
      <c r="OUQ10" s="41"/>
      <c r="OUR10" s="41"/>
      <c r="OUS10" s="41"/>
      <c r="OUT10" s="41"/>
      <c r="OUU10" s="41"/>
      <c r="OUV10" s="41"/>
      <c r="OUW10" s="41"/>
      <c r="OUX10" s="41"/>
      <c r="OUY10" s="41"/>
      <c r="OUZ10" s="41"/>
      <c r="OVA10" s="41"/>
      <c r="OVB10" s="41"/>
      <c r="OVC10" s="41"/>
      <c r="OVD10" s="41"/>
      <c r="OVE10" s="41"/>
      <c r="OVF10" s="41"/>
      <c r="OVG10" s="41"/>
      <c r="OVH10" s="41"/>
      <c r="OVI10" s="41"/>
      <c r="OVJ10" s="41"/>
      <c r="OVK10" s="41"/>
      <c r="OVL10" s="41"/>
      <c r="OVM10" s="41"/>
      <c r="OVN10" s="41"/>
      <c r="OVO10" s="41"/>
      <c r="OVP10" s="41"/>
      <c r="OVQ10" s="41"/>
      <c r="OVR10" s="41"/>
      <c r="OVS10" s="41"/>
      <c r="OVT10" s="41"/>
      <c r="OVU10" s="41"/>
      <c r="OVV10" s="41"/>
      <c r="OVW10" s="41"/>
      <c r="OVX10" s="41"/>
      <c r="OVY10" s="41"/>
      <c r="OVZ10" s="41"/>
      <c r="OWA10" s="41"/>
      <c r="OWB10" s="41"/>
      <c r="OWC10" s="41"/>
      <c r="OWD10" s="41"/>
      <c r="OWE10" s="41"/>
      <c r="OWF10" s="41"/>
      <c r="OWG10" s="41"/>
      <c r="OWH10" s="41"/>
      <c r="OWI10" s="41"/>
      <c r="OWJ10" s="41"/>
      <c r="OWK10" s="41"/>
      <c r="OWL10" s="41"/>
      <c r="OWM10" s="41"/>
      <c r="OWN10" s="41"/>
      <c r="OWO10" s="41"/>
      <c r="OWP10" s="41"/>
      <c r="OWQ10" s="41"/>
      <c r="OWR10" s="41"/>
      <c r="OWS10" s="41"/>
      <c r="OWT10" s="41"/>
      <c r="OWU10" s="41"/>
      <c r="OWV10" s="41"/>
      <c r="OWW10" s="41"/>
      <c r="OWX10" s="41"/>
      <c r="OWY10" s="41"/>
      <c r="OWZ10" s="41"/>
      <c r="OXA10" s="41"/>
      <c r="OXB10" s="41"/>
      <c r="OXC10" s="41"/>
      <c r="OXD10" s="41"/>
      <c r="OXE10" s="41"/>
      <c r="OXF10" s="41"/>
      <c r="OXG10" s="41"/>
      <c r="OXH10" s="41"/>
      <c r="OXI10" s="41"/>
      <c r="OXJ10" s="41"/>
      <c r="OXK10" s="41"/>
      <c r="OXL10" s="41"/>
      <c r="OXM10" s="41"/>
      <c r="OXN10" s="41"/>
      <c r="OXO10" s="41"/>
      <c r="OXP10" s="41"/>
      <c r="OXQ10" s="41"/>
      <c r="OXR10" s="41"/>
      <c r="OXS10" s="41"/>
      <c r="OXT10" s="41"/>
      <c r="OXU10" s="41"/>
      <c r="OXV10" s="41"/>
      <c r="OXW10" s="41"/>
      <c r="OXX10" s="41"/>
      <c r="OXY10" s="41"/>
      <c r="OXZ10" s="41"/>
      <c r="OYA10" s="41"/>
      <c r="OYB10" s="41"/>
      <c r="OYC10" s="41"/>
      <c r="OYD10" s="41"/>
      <c r="OYE10" s="41"/>
      <c r="OYF10" s="41"/>
      <c r="OYG10" s="41"/>
      <c r="OYH10" s="41"/>
      <c r="OYI10" s="41"/>
      <c r="OYJ10" s="41"/>
      <c r="OYK10" s="41"/>
      <c r="OYL10" s="41"/>
      <c r="OYM10" s="41"/>
      <c r="OYN10" s="41"/>
      <c r="OYO10" s="41"/>
      <c r="OYP10" s="41"/>
      <c r="OYQ10" s="41"/>
      <c r="OYR10" s="41"/>
      <c r="OYS10" s="41"/>
      <c r="OYT10" s="41"/>
      <c r="OYU10" s="41"/>
      <c r="OYV10" s="41"/>
      <c r="OYW10" s="41"/>
      <c r="OYX10" s="41"/>
      <c r="OYY10" s="41"/>
      <c r="OYZ10" s="41"/>
      <c r="OZA10" s="41"/>
      <c r="OZB10" s="41"/>
      <c r="OZC10" s="41"/>
      <c r="OZD10" s="41"/>
      <c r="OZE10" s="41"/>
      <c r="OZF10" s="41"/>
      <c r="OZG10" s="41"/>
      <c r="OZH10" s="41"/>
      <c r="OZI10" s="41"/>
      <c r="OZJ10" s="41"/>
      <c r="OZK10" s="41"/>
      <c r="OZL10" s="41"/>
      <c r="OZM10" s="41"/>
      <c r="OZN10" s="41"/>
      <c r="OZO10" s="41"/>
      <c r="OZP10" s="41"/>
      <c r="OZQ10" s="41"/>
      <c r="OZR10" s="41"/>
      <c r="OZS10" s="41"/>
      <c r="OZT10" s="41"/>
      <c r="OZU10" s="41"/>
      <c r="OZV10" s="41"/>
      <c r="OZW10" s="41"/>
      <c r="OZX10" s="41"/>
      <c r="OZY10" s="41"/>
      <c r="OZZ10" s="41"/>
      <c r="PAA10" s="41"/>
      <c r="PAB10" s="41"/>
      <c r="PAC10" s="41"/>
      <c r="PAD10" s="41"/>
      <c r="PAE10" s="41"/>
      <c r="PAF10" s="41"/>
      <c r="PAG10" s="41"/>
      <c r="PAH10" s="41"/>
      <c r="PAI10" s="41"/>
      <c r="PAJ10" s="41"/>
      <c r="PAK10" s="41"/>
      <c r="PAL10" s="41"/>
      <c r="PAM10" s="41"/>
      <c r="PAN10" s="41"/>
      <c r="PAO10" s="41"/>
      <c r="PAP10" s="41"/>
      <c r="PAQ10" s="41"/>
      <c r="PAR10" s="41"/>
      <c r="PAS10" s="41"/>
      <c r="PAT10" s="41"/>
      <c r="PAU10" s="41"/>
      <c r="PAV10" s="41"/>
      <c r="PAW10" s="41"/>
      <c r="PAX10" s="41"/>
      <c r="PAY10" s="41"/>
      <c r="PAZ10" s="41"/>
      <c r="PBA10" s="41"/>
      <c r="PBB10" s="41"/>
      <c r="PBC10" s="41"/>
      <c r="PBD10" s="41"/>
      <c r="PBE10" s="41"/>
      <c r="PBF10" s="41"/>
      <c r="PBG10" s="41"/>
      <c r="PBH10" s="41"/>
      <c r="PBI10" s="41"/>
      <c r="PBJ10" s="41"/>
      <c r="PBK10" s="41"/>
      <c r="PBL10" s="41"/>
      <c r="PBM10" s="41"/>
      <c r="PBN10" s="41"/>
      <c r="PBO10" s="41"/>
      <c r="PBP10" s="41"/>
      <c r="PBQ10" s="41"/>
      <c r="PBR10" s="41"/>
      <c r="PBS10" s="41"/>
      <c r="PBT10" s="41"/>
      <c r="PBU10" s="41"/>
      <c r="PBV10" s="41"/>
      <c r="PBW10" s="41"/>
      <c r="PBX10" s="41"/>
      <c r="PBY10" s="41"/>
      <c r="PBZ10" s="41"/>
      <c r="PCA10" s="41"/>
      <c r="PCB10" s="41"/>
      <c r="PCC10" s="41"/>
      <c r="PCD10" s="41"/>
      <c r="PCE10" s="41"/>
      <c r="PCF10" s="41"/>
      <c r="PCG10" s="41"/>
      <c r="PCH10" s="41"/>
      <c r="PCI10" s="41"/>
      <c r="PCJ10" s="41"/>
      <c r="PCK10" s="41"/>
      <c r="PCL10" s="41"/>
      <c r="PCM10" s="41"/>
      <c r="PCN10" s="41"/>
      <c r="PCO10" s="41"/>
      <c r="PCP10" s="41"/>
      <c r="PCQ10" s="41"/>
      <c r="PCR10" s="41"/>
      <c r="PCS10" s="41"/>
      <c r="PCT10" s="41"/>
      <c r="PCU10" s="41"/>
      <c r="PCV10" s="41"/>
      <c r="PCW10" s="41"/>
      <c r="PCX10" s="41"/>
      <c r="PCY10" s="41"/>
      <c r="PCZ10" s="41"/>
      <c r="PDA10" s="41"/>
      <c r="PDB10" s="41"/>
      <c r="PDC10" s="41"/>
      <c r="PDD10" s="41"/>
      <c r="PDE10" s="41"/>
      <c r="PDF10" s="41"/>
      <c r="PDG10" s="41"/>
      <c r="PDH10" s="41"/>
      <c r="PDI10" s="41"/>
      <c r="PDJ10" s="41"/>
      <c r="PDK10" s="41"/>
      <c r="PDL10" s="41"/>
      <c r="PDM10" s="41"/>
      <c r="PDN10" s="41"/>
      <c r="PDO10" s="41"/>
      <c r="PDP10" s="41"/>
      <c r="PDQ10" s="41"/>
      <c r="PDR10" s="41"/>
      <c r="PDS10" s="41"/>
      <c r="PDT10" s="41"/>
      <c r="PDU10" s="41"/>
      <c r="PDV10" s="41"/>
      <c r="PDW10" s="41"/>
      <c r="PDX10" s="41"/>
      <c r="PDY10" s="41"/>
      <c r="PDZ10" s="41"/>
      <c r="PEA10" s="41"/>
      <c r="PEB10" s="41"/>
      <c r="PEC10" s="41"/>
      <c r="PED10" s="41"/>
      <c r="PEE10" s="41"/>
      <c r="PEF10" s="41"/>
      <c r="PEG10" s="41"/>
      <c r="PEH10" s="41"/>
      <c r="PEI10" s="41"/>
      <c r="PEJ10" s="41"/>
      <c r="PEK10" s="41"/>
      <c r="PEL10" s="41"/>
      <c r="PEM10" s="41"/>
      <c r="PEN10" s="41"/>
      <c r="PEO10" s="41"/>
      <c r="PEP10" s="41"/>
      <c r="PEQ10" s="41"/>
      <c r="PER10" s="41"/>
      <c r="PES10" s="41"/>
      <c r="PET10" s="41"/>
      <c r="PEU10" s="41"/>
      <c r="PEV10" s="41"/>
      <c r="PEW10" s="41"/>
      <c r="PEX10" s="41"/>
      <c r="PEY10" s="41"/>
      <c r="PEZ10" s="41"/>
      <c r="PFA10" s="41"/>
      <c r="PFB10" s="41"/>
      <c r="PFC10" s="41"/>
      <c r="PFD10" s="41"/>
      <c r="PFE10" s="41"/>
      <c r="PFF10" s="41"/>
      <c r="PFG10" s="41"/>
      <c r="PFH10" s="41"/>
      <c r="PFI10" s="41"/>
      <c r="PFJ10" s="41"/>
      <c r="PFK10" s="41"/>
      <c r="PFL10" s="41"/>
      <c r="PFM10" s="41"/>
      <c r="PFN10" s="41"/>
      <c r="PFO10" s="41"/>
      <c r="PFP10" s="41"/>
      <c r="PFQ10" s="41"/>
      <c r="PFR10" s="41"/>
      <c r="PFS10" s="41"/>
      <c r="PFT10" s="41"/>
      <c r="PFU10" s="41"/>
      <c r="PFV10" s="41"/>
      <c r="PFW10" s="41"/>
      <c r="PFX10" s="41"/>
      <c r="PFY10" s="41"/>
      <c r="PFZ10" s="41"/>
      <c r="PGA10" s="41"/>
      <c r="PGB10" s="41"/>
      <c r="PGC10" s="41"/>
      <c r="PGD10" s="41"/>
      <c r="PGE10" s="41"/>
      <c r="PGF10" s="41"/>
      <c r="PGG10" s="41"/>
      <c r="PGH10" s="41"/>
      <c r="PGI10" s="41"/>
      <c r="PGJ10" s="41"/>
      <c r="PGK10" s="41"/>
      <c r="PGL10" s="41"/>
      <c r="PGM10" s="41"/>
      <c r="PGN10" s="41"/>
      <c r="PGO10" s="41"/>
      <c r="PGP10" s="41"/>
      <c r="PGQ10" s="41"/>
      <c r="PGR10" s="41"/>
      <c r="PGS10" s="41"/>
      <c r="PGT10" s="41"/>
      <c r="PGU10" s="41"/>
      <c r="PGV10" s="41"/>
      <c r="PGW10" s="41"/>
      <c r="PGX10" s="41"/>
      <c r="PGY10" s="41"/>
      <c r="PGZ10" s="41"/>
      <c r="PHA10" s="41"/>
      <c r="PHB10" s="41"/>
      <c r="PHC10" s="41"/>
      <c r="PHD10" s="41"/>
      <c r="PHE10" s="41"/>
      <c r="PHF10" s="41"/>
      <c r="PHG10" s="41"/>
      <c r="PHH10" s="41"/>
      <c r="PHI10" s="41"/>
      <c r="PHJ10" s="41"/>
      <c r="PHK10" s="41"/>
      <c r="PHL10" s="41"/>
      <c r="PHM10" s="41"/>
      <c r="PHN10" s="41"/>
      <c r="PHO10" s="41"/>
      <c r="PHP10" s="41"/>
      <c r="PHQ10" s="41"/>
      <c r="PHR10" s="41"/>
      <c r="PHS10" s="41"/>
      <c r="PHT10" s="41"/>
      <c r="PHU10" s="41"/>
      <c r="PHV10" s="41"/>
      <c r="PHW10" s="41"/>
      <c r="PHX10" s="41"/>
      <c r="PHY10" s="41"/>
      <c r="PHZ10" s="41"/>
      <c r="PIA10" s="41"/>
      <c r="PIB10" s="41"/>
      <c r="PIC10" s="41"/>
      <c r="PID10" s="41"/>
      <c r="PIE10" s="41"/>
      <c r="PIF10" s="41"/>
      <c r="PIG10" s="41"/>
      <c r="PIH10" s="41"/>
      <c r="PII10" s="41"/>
      <c r="PIJ10" s="41"/>
      <c r="PIK10" s="41"/>
      <c r="PIL10" s="41"/>
      <c r="PIM10" s="41"/>
      <c r="PIN10" s="41"/>
      <c r="PIO10" s="41"/>
      <c r="PIP10" s="41"/>
      <c r="PIQ10" s="41"/>
      <c r="PIR10" s="41"/>
      <c r="PIS10" s="41"/>
      <c r="PIT10" s="41"/>
      <c r="PIU10" s="41"/>
      <c r="PIV10" s="41"/>
      <c r="PIW10" s="41"/>
      <c r="PIX10" s="41"/>
      <c r="PIY10" s="41"/>
      <c r="PIZ10" s="41"/>
      <c r="PJA10" s="41"/>
      <c r="PJB10" s="41"/>
      <c r="PJC10" s="41"/>
      <c r="PJD10" s="41"/>
      <c r="PJE10" s="41"/>
      <c r="PJF10" s="41"/>
      <c r="PJG10" s="41"/>
      <c r="PJH10" s="41"/>
      <c r="PJI10" s="41"/>
      <c r="PJJ10" s="41"/>
      <c r="PJK10" s="41"/>
      <c r="PJL10" s="41"/>
      <c r="PJM10" s="41"/>
      <c r="PJN10" s="41"/>
      <c r="PJO10" s="41"/>
      <c r="PJP10" s="41"/>
      <c r="PJQ10" s="41"/>
      <c r="PJR10" s="41"/>
      <c r="PJS10" s="41"/>
      <c r="PJT10" s="41"/>
      <c r="PJU10" s="41"/>
      <c r="PJV10" s="41"/>
      <c r="PJW10" s="41"/>
      <c r="PJX10" s="41"/>
      <c r="PJY10" s="41"/>
      <c r="PJZ10" s="41"/>
      <c r="PKA10" s="41"/>
      <c r="PKB10" s="41"/>
      <c r="PKC10" s="41"/>
      <c r="PKD10" s="41"/>
      <c r="PKE10" s="41"/>
      <c r="PKF10" s="41"/>
      <c r="PKG10" s="41"/>
      <c r="PKH10" s="41"/>
      <c r="PKI10" s="41"/>
      <c r="PKJ10" s="41"/>
      <c r="PKK10" s="41"/>
      <c r="PKL10" s="41"/>
      <c r="PKM10" s="41"/>
      <c r="PKN10" s="41"/>
      <c r="PKO10" s="41"/>
      <c r="PKP10" s="41"/>
      <c r="PKQ10" s="41"/>
      <c r="PKR10" s="41"/>
      <c r="PKS10" s="41"/>
      <c r="PKT10" s="41"/>
      <c r="PKU10" s="41"/>
      <c r="PKV10" s="41"/>
      <c r="PKW10" s="41"/>
      <c r="PKX10" s="41"/>
      <c r="PKY10" s="41"/>
      <c r="PKZ10" s="41"/>
      <c r="PLA10" s="41"/>
      <c r="PLB10" s="41"/>
      <c r="PLC10" s="41"/>
      <c r="PLD10" s="41"/>
      <c r="PLE10" s="41"/>
      <c r="PLF10" s="41"/>
      <c r="PLG10" s="41"/>
      <c r="PLH10" s="41"/>
      <c r="PLI10" s="41"/>
      <c r="PLJ10" s="41"/>
      <c r="PLK10" s="41"/>
      <c r="PLL10" s="41"/>
      <c r="PLM10" s="41"/>
      <c r="PLN10" s="41"/>
      <c r="PLO10" s="41"/>
      <c r="PLP10" s="41"/>
      <c r="PLQ10" s="41"/>
      <c r="PLR10" s="41"/>
      <c r="PLS10" s="41"/>
      <c r="PLT10" s="41"/>
      <c r="PLU10" s="41"/>
      <c r="PLV10" s="41"/>
      <c r="PLW10" s="41"/>
      <c r="PLX10" s="41"/>
      <c r="PLY10" s="41"/>
      <c r="PLZ10" s="41"/>
      <c r="PMA10" s="41"/>
      <c r="PMB10" s="41"/>
      <c r="PMC10" s="41"/>
      <c r="PMD10" s="41"/>
      <c r="PME10" s="41"/>
      <c r="PMF10" s="41"/>
      <c r="PMG10" s="41"/>
      <c r="PMH10" s="41"/>
      <c r="PMI10" s="41"/>
      <c r="PMJ10" s="41"/>
      <c r="PMK10" s="41"/>
      <c r="PML10" s="41"/>
      <c r="PMM10" s="41"/>
      <c r="PMN10" s="41"/>
      <c r="PMO10" s="41"/>
      <c r="PMP10" s="41"/>
      <c r="PMQ10" s="41"/>
      <c r="PMR10" s="41"/>
      <c r="PMS10" s="41"/>
      <c r="PMT10" s="41"/>
      <c r="PMU10" s="41"/>
      <c r="PMV10" s="41"/>
      <c r="PMW10" s="41"/>
      <c r="PMX10" s="41"/>
      <c r="PMY10" s="41"/>
      <c r="PMZ10" s="41"/>
      <c r="PNA10" s="41"/>
      <c r="PNB10" s="41"/>
      <c r="PNC10" s="41"/>
      <c r="PND10" s="41"/>
      <c r="PNE10" s="41"/>
      <c r="PNF10" s="41"/>
      <c r="PNG10" s="41"/>
      <c r="PNH10" s="41"/>
      <c r="PNI10" s="41"/>
      <c r="PNJ10" s="41"/>
      <c r="PNK10" s="41"/>
      <c r="PNL10" s="41"/>
      <c r="PNM10" s="41"/>
      <c r="PNN10" s="41"/>
      <c r="PNO10" s="41"/>
      <c r="PNP10" s="41"/>
      <c r="PNQ10" s="41"/>
      <c r="PNR10" s="41"/>
      <c r="PNS10" s="41"/>
      <c r="PNT10" s="41"/>
      <c r="PNU10" s="41"/>
      <c r="PNV10" s="41"/>
      <c r="PNW10" s="41"/>
      <c r="PNX10" s="41"/>
      <c r="PNY10" s="41"/>
      <c r="PNZ10" s="41"/>
      <c r="POA10" s="41"/>
      <c r="POB10" s="41"/>
      <c r="POC10" s="41"/>
      <c r="POD10" s="41"/>
      <c r="POE10" s="41"/>
      <c r="POF10" s="41"/>
      <c r="POG10" s="41"/>
      <c r="POH10" s="41"/>
      <c r="POI10" s="41"/>
      <c r="POJ10" s="41"/>
      <c r="POK10" s="41"/>
      <c r="POL10" s="41"/>
      <c r="POM10" s="41"/>
      <c r="PON10" s="41"/>
      <c r="POO10" s="41"/>
      <c r="POP10" s="41"/>
      <c r="POQ10" s="41"/>
      <c r="POR10" s="41"/>
      <c r="POS10" s="41"/>
      <c r="POT10" s="41"/>
      <c r="POU10" s="41"/>
      <c r="POV10" s="41"/>
      <c r="POW10" s="41"/>
      <c r="POX10" s="41"/>
      <c r="POY10" s="41"/>
      <c r="POZ10" s="41"/>
      <c r="PPA10" s="41"/>
      <c r="PPB10" s="41"/>
      <c r="PPC10" s="41"/>
      <c r="PPD10" s="41"/>
      <c r="PPE10" s="41"/>
      <c r="PPF10" s="41"/>
      <c r="PPG10" s="41"/>
      <c r="PPH10" s="41"/>
      <c r="PPI10" s="41"/>
      <c r="PPJ10" s="41"/>
      <c r="PPK10" s="41"/>
      <c r="PPL10" s="41"/>
      <c r="PPM10" s="41"/>
      <c r="PPN10" s="41"/>
      <c r="PPO10" s="41"/>
      <c r="PPP10" s="41"/>
      <c r="PPQ10" s="41"/>
      <c r="PPR10" s="41"/>
      <c r="PPS10" s="41"/>
      <c r="PPT10" s="41"/>
      <c r="PPU10" s="41"/>
      <c r="PPV10" s="41"/>
      <c r="PPW10" s="41"/>
      <c r="PPX10" s="41"/>
      <c r="PPY10" s="41"/>
      <c r="PPZ10" s="41"/>
      <c r="PQA10" s="41"/>
      <c r="PQB10" s="41"/>
      <c r="PQC10" s="41"/>
      <c r="PQD10" s="41"/>
      <c r="PQE10" s="41"/>
      <c r="PQF10" s="41"/>
      <c r="PQG10" s="41"/>
      <c r="PQH10" s="41"/>
      <c r="PQI10" s="41"/>
      <c r="PQJ10" s="41"/>
      <c r="PQK10" s="41"/>
      <c r="PQL10" s="41"/>
      <c r="PQM10" s="41"/>
      <c r="PQN10" s="41"/>
      <c r="PQO10" s="41"/>
      <c r="PQP10" s="41"/>
      <c r="PQQ10" s="41"/>
      <c r="PQR10" s="41"/>
      <c r="PQS10" s="41"/>
      <c r="PQT10" s="41"/>
      <c r="PQU10" s="41"/>
      <c r="PQV10" s="41"/>
      <c r="PQW10" s="41"/>
      <c r="PQX10" s="41"/>
      <c r="PQY10" s="41"/>
      <c r="PQZ10" s="41"/>
      <c r="PRA10" s="41"/>
      <c r="PRB10" s="41"/>
      <c r="PRC10" s="41"/>
      <c r="PRD10" s="41"/>
      <c r="PRE10" s="41"/>
      <c r="PRF10" s="41"/>
      <c r="PRG10" s="41"/>
      <c r="PRH10" s="41"/>
      <c r="PRI10" s="41"/>
      <c r="PRJ10" s="41"/>
      <c r="PRK10" s="41"/>
      <c r="PRL10" s="41"/>
      <c r="PRM10" s="41"/>
      <c r="PRN10" s="41"/>
      <c r="PRO10" s="41"/>
      <c r="PRP10" s="41"/>
      <c r="PRQ10" s="41"/>
      <c r="PRR10" s="41"/>
      <c r="PRS10" s="41"/>
      <c r="PRT10" s="41"/>
      <c r="PRU10" s="41"/>
      <c r="PRV10" s="41"/>
      <c r="PRW10" s="41"/>
      <c r="PRX10" s="41"/>
      <c r="PRY10" s="41"/>
      <c r="PRZ10" s="41"/>
      <c r="PSA10" s="41"/>
      <c r="PSB10" s="41"/>
      <c r="PSC10" s="41"/>
      <c r="PSD10" s="41"/>
      <c r="PSE10" s="41"/>
      <c r="PSF10" s="41"/>
      <c r="PSG10" s="41"/>
      <c r="PSH10" s="41"/>
      <c r="PSI10" s="41"/>
      <c r="PSJ10" s="41"/>
      <c r="PSK10" s="41"/>
      <c r="PSL10" s="41"/>
      <c r="PSM10" s="41"/>
      <c r="PSN10" s="41"/>
      <c r="PSO10" s="41"/>
      <c r="PSP10" s="41"/>
      <c r="PSQ10" s="41"/>
      <c r="PSR10" s="41"/>
      <c r="PSS10" s="41"/>
      <c r="PST10" s="41"/>
      <c r="PSU10" s="41"/>
      <c r="PSV10" s="41"/>
      <c r="PSW10" s="41"/>
      <c r="PSX10" s="41"/>
      <c r="PSY10" s="41"/>
      <c r="PSZ10" s="41"/>
      <c r="PTA10" s="41"/>
      <c r="PTB10" s="41"/>
      <c r="PTC10" s="41"/>
      <c r="PTD10" s="41"/>
      <c r="PTE10" s="41"/>
      <c r="PTF10" s="41"/>
      <c r="PTG10" s="41"/>
      <c r="PTH10" s="41"/>
      <c r="PTI10" s="41"/>
      <c r="PTJ10" s="41"/>
      <c r="PTK10" s="41"/>
      <c r="PTL10" s="41"/>
      <c r="PTM10" s="41"/>
      <c r="PTN10" s="41"/>
      <c r="PTO10" s="41"/>
      <c r="PTP10" s="41"/>
      <c r="PTQ10" s="41"/>
      <c r="PTR10" s="41"/>
      <c r="PTS10" s="41"/>
      <c r="PTT10" s="41"/>
      <c r="PTU10" s="41"/>
      <c r="PTV10" s="41"/>
      <c r="PTW10" s="41"/>
      <c r="PTX10" s="41"/>
      <c r="PTY10" s="41"/>
      <c r="PTZ10" s="41"/>
      <c r="PUA10" s="41"/>
      <c r="PUB10" s="41"/>
      <c r="PUC10" s="41"/>
      <c r="PUD10" s="41"/>
      <c r="PUE10" s="41"/>
      <c r="PUF10" s="41"/>
      <c r="PUG10" s="41"/>
      <c r="PUH10" s="41"/>
      <c r="PUI10" s="41"/>
      <c r="PUJ10" s="41"/>
      <c r="PUK10" s="41"/>
      <c r="PUL10" s="41"/>
      <c r="PUM10" s="41"/>
      <c r="PUN10" s="41"/>
      <c r="PUO10" s="41"/>
      <c r="PUP10" s="41"/>
      <c r="PUQ10" s="41"/>
      <c r="PUR10" s="41"/>
      <c r="PUS10" s="41"/>
      <c r="PUT10" s="41"/>
      <c r="PUU10" s="41"/>
      <c r="PUV10" s="41"/>
      <c r="PUW10" s="41"/>
      <c r="PUX10" s="41"/>
      <c r="PUY10" s="41"/>
      <c r="PUZ10" s="41"/>
      <c r="PVA10" s="41"/>
      <c r="PVB10" s="41"/>
      <c r="PVC10" s="41"/>
      <c r="PVD10" s="41"/>
      <c r="PVE10" s="41"/>
      <c r="PVF10" s="41"/>
      <c r="PVG10" s="41"/>
      <c r="PVH10" s="41"/>
      <c r="PVI10" s="41"/>
      <c r="PVJ10" s="41"/>
      <c r="PVK10" s="41"/>
      <c r="PVL10" s="41"/>
      <c r="PVM10" s="41"/>
      <c r="PVN10" s="41"/>
      <c r="PVO10" s="41"/>
      <c r="PVP10" s="41"/>
      <c r="PVQ10" s="41"/>
      <c r="PVR10" s="41"/>
      <c r="PVS10" s="41"/>
      <c r="PVT10" s="41"/>
      <c r="PVU10" s="41"/>
      <c r="PVV10" s="41"/>
      <c r="PVW10" s="41"/>
      <c r="PVX10" s="41"/>
      <c r="PVY10" s="41"/>
      <c r="PVZ10" s="41"/>
      <c r="PWA10" s="41"/>
      <c r="PWB10" s="41"/>
      <c r="PWC10" s="41"/>
      <c r="PWD10" s="41"/>
      <c r="PWE10" s="41"/>
      <c r="PWF10" s="41"/>
      <c r="PWG10" s="41"/>
      <c r="PWH10" s="41"/>
      <c r="PWI10" s="41"/>
      <c r="PWJ10" s="41"/>
      <c r="PWK10" s="41"/>
      <c r="PWL10" s="41"/>
      <c r="PWM10" s="41"/>
      <c r="PWN10" s="41"/>
      <c r="PWO10" s="41"/>
      <c r="PWP10" s="41"/>
      <c r="PWQ10" s="41"/>
      <c r="PWR10" s="41"/>
      <c r="PWS10" s="41"/>
      <c r="PWT10" s="41"/>
      <c r="PWU10" s="41"/>
      <c r="PWV10" s="41"/>
      <c r="PWW10" s="41"/>
      <c r="PWX10" s="41"/>
      <c r="PWY10" s="41"/>
      <c r="PWZ10" s="41"/>
      <c r="PXA10" s="41"/>
      <c r="PXB10" s="41"/>
      <c r="PXC10" s="41"/>
      <c r="PXD10" s="41"/>
      <c r="PXE10" s="41"/>
      <c r="PXF10" s="41"/>
      <c r="PXG10" s="41"/>
      <c r="PXH10" s="41"/>
      <c r="PXI10" s="41"/>
      <c r="PXJ10" s="41"/>
      <c r="PXK10" s="41"/>
      <c r="PXL10" s="41"/>
      <c r="PXM10" s="41"/>
      <c r="PXN10" s="41"/>
      <c r="PXO10" s="41"/>
      <c r="PXP10" s="41"/>
      <c r="PXQ10" s="41"/>
      <c r="PXR10" s="41"/>
      <c r="PXS10" s="41"/>
      <c r="PXT10" s="41"/>
      <c r="PXU10" s="41"/>
      <c r="PXV10" s="41"/>
      <c r="PXW10" s="41"/>
      <c r="PXX10" s="41"/>
      <c r="PXY10" s="41"/>
      <c r="PXZ10" s="41"/>
      <c r="PYA10" s="41"/>
      <c r="PYB10" s="41"/>
      <c r="PYC10" s="41"/>
      <c r="PYD10" s="41"/>
      <c r="PYE10" s="41"/>
      <c r="PYF10" s="41"/>
      <c r="PYG10" s="41"/>
      <c r="PYH10" s="41"/>
      <c r="PYI10" s="41"/>
      <c r="PYJ10" s="41"/>
      <c r="PYK10" s="41"/>
      <c r="PYL10" s="41"/>
      <c r="PYM10" s="41"/>
      <c r="PYN10" s="41"/>
      <c r="PYO10" s="41"/>
      <c r="PYP10" s="41"/>
      <c r="PYQ10" s="41"/>
      <c r="PYR10" s="41"/>
      <c r="PYS10" s="41"/>
      <c r="PYT10" s="41"/>
      <c r="PYU10" s="41"/>
      <c r="PYV10" s="41"/>
      <c r="PYW10" s="41"/>
      <c r="PYX10" s="41"/>
      <c r="PYY10" s="41"/>
      <c r="PYZ10" s="41"/>
      <c r="PZA10" s="41"/>
      <c r="PZB10" s="41"/>
      <c r="PZC10" s="41"/>
      <c r="PZD10" s="41"/>
      <c r="PZE10" s="41"/>
      <c r="PZF10" s="41"/>
      <c r="PZG10" s="41"/>
      <c r="PZH10" s="41"/>
      <c r="PZI10" s="41"/>
      <c r="PZJ10" s="41"/>
      <c r="PZK10" s="41"/>
      <c r="PZL10" s="41"/>
      <c r="PZM10" s="41"/>
      <c r="PZN10" s="41"/>
      <c r="PZO10" s="41"/>
      <c r="PZP10" s="41"/>
      <c r="PZQ10" s="41"/>
      <c r="PZR10" s="41"/>
      <c r="PZS10" s="41"/>
      <c r="PZT10" s="41"/>
      <c r="PZU10" s="41"/>
      <c r="PZV10" s="41"/>
      <c r="PZW10" s="41"/>
      <c r="PZX10" s="41"/>
      <c r="PZY10" s="41"/>
      <c r="PZZ10" s="41"/>
      <c r="QAA10" s="41"/>
      <c r="QAB10" s="41"/>
      <c r="QAC10" s="41"/>
      <c r="QAD10" s="41"/>
      <c r="QAE10" s="41"/>
      <c r="QAF10" s="41"/>
      <c r="QAG10" s="41"/>
      <c r="QAH10" s="41"/>
      <c r="QAI10" s="41"/>
      <c r="QAJ10" s="41"/>
      <c r="QAK10" s="41"/>
      <c r="QAL10" s="41"/>
      <c r="QAM10" s="41"/>
      <c r="QAN10" s="41"/>
      <c r="QAO10" s="41"/>
      <c r="QAP10" s="41"/>
      <c r="QAQ10" s="41"/>
      <c r="QAR10" s="41"/>
      <c r="QAS10" s="41"/>
      <c r="QAT10" s="41"/>
      <c r="QAU10" s="41"/>
      <c r="QAV10" s="41"/>
      <c r="QAW10" s="41"/>
      <c r="QAX10" s="41"/>
      <c r="QAY10" s="41"/>
      <c r="QAZ10" s="41"/>
      <c r="QBA10" s="41"/>
      <c r="QBB10" s="41"/>
      <c r="QBC10" s="41"/>
      <c r="QBD10" s="41"/>
      <c r="QBE10" s="41"/>
      <c r="QBF10" s="41"/>
      <c r="QBG10" s="41"/>
      <c r="QBH10" s="41"/>
      <c r="QBI10" s="41"/>
      <c r="QBJ10" s="41"/>
      <c r="QBK10" s="41"/>
      <c r="QBL10" s="41"/>
      <c r="QBM10" s="41"/>
      <c r="QBN10" s="41"/>
      <c r="QBO10" s="41"/>
      <c r="QBP10" s="41"/>
      <c r="QBQ10" s="41"/>
      <c r="QBR10" s="41"/>
      <c r="QBS10" s="41"/>
      <c r="QBT10" s="41"/>
      <c r="QBU10" s="41"/>
      <c r="QBV10" s="41"/>
      <c r="QBW10" s="41"/>
      <c r="QBX10" s="41"/>
      <c r="QBY10" s="41"/>
      <c r="QBZ10" s="41"/>
      <c r="QCA10" s="41"/>
      <c r="QCB10" s="41"/>
      <c r="QCC10" s="41"/>
      <c r="QCD10" s="41"/>
      <c r="QCE10" s="41"/>
      <c r="QCF10" s="41"/>
      <c r="QCG10" s="41"/>
      <c r="QCH10" s="41"/>
      <c r="QCI10" s="41"/>
      <c r="QCJ10" s="41"/>
      <c r="QCK10" s="41"/>
      <c r="QCL10" s="41"/>
      <c r="QCM10" s="41"/>
      <c r="QCN10" s="41"/>
      <c r="QCO10" s="41"/>
      <c r="QCP10" s="41"/>
      <c r="QCQ10" s="41"/>
      <c r="QCR10" s="41"/>
      <c r="QCS10" s="41"/>
      <c r="QCT10" s="41"/>
      <c r="QCU10" s="41"/>
      <c r="QCV10" s="41"/>
      <c r="QCW10" s="41"/>
      <c r="QCX10" s="41"/>
      <c r="QCY10" s="41"/>
      <c r="QCZ10" s="41"/>
      <c r="QDA10" s="41"/>
      <c r="QDB10" s="41"/>
      <c r="QDC10" s="41"/>
      <c r="QDD10" s="41"/>
      <c r="QDE10" s="41"/>
      <c r="QDF10" s="41"/>
      <c r="QDG10" s="41"/>
      <c r="QDH10" s="41"/>
      <c r="QDI10" s="41"/>
      <c r="QDJ10" s="41"/>
      <c r="QDK10" s="41"/>
      <c r="QDL10" s="41"/>
      <c r="QDM10" s="41"/>
      <c r="QDN10" s="41"/>
      <c r="QDO10" s="41"/>
      <c r="QDP10" s="41"/>
      <c r="QDQ10" s="41"/>
      <c r="QDR10" s="41"/>
      <c r="QDS10" s="41"/>
      <c r="QDT10" s="41"/>
      <c r="QDU10" s="41"/>
      <c r="QDV10" s="41"/>
      <c r="QDW10" s="41"/>
      <c r="QDX10" s="41"/>
      <c r="QDY10" s="41"/>
      <c r="QDZ10" s="41"/>
      <c r="QEA10" s="41"/>
      <c r="QEB10" s="41"/>
      <c r="QEC10" s="41"/>
      <c r="QED10" s="41"/>
      <c r="QEE10" s="41"/>
      <c r="QEF10" s="41"/>
      <c r="QEG10" s="41"/>
      <c r="QEH10" s="41"/>
      <c r="QEI10" s="41"/>
      <c r="QEJ10" s="41"/>
      <c r="QEK10" s="41"/>
      <c r="QEL10" s="41"/>
      <c r="QEM10" s="41"/>
      <c r="QEN10" s="41"/>
      <c r="QEO10" s="41"/>
      <c r="QEP10" s="41"/>
      <c r="QEQ10" s="41"/>
      <c r="QER10" s="41"/>
      <c r="QES10" s="41"/>
      <c r="QET10" s="41"/>
      <c r="QEU10" s="41"/>
      <c r="QEV10" s="41"/>
      <c r="QEW10" s="41"/>
      <c r="QEX10" s="41"/>
      <c r="QEY10" s="41"/>
      <c r="QEZ10" s="41"/>
      <c r="QFA10" s="41"/>
      <c r="QFB10" s="41"/>
      <c r="QFC10" s="41"/>
      <c r="QFD10" s="41"/>
      <c r="QFE10" s="41"/>
      <c r="QFF10" s="41"/>
      <c r="QFG10" s="41"/>
      <c r="QFH10" s="41"/>
      <c r="QFI10" s="41"/>
      <c r="QFJ10" s="41"/>
      <c r="QFK10" s="41"/>
      <c r="QFL10" s="41"/>
      <c r="QFM10" s="41"/>
      <c r="QFN10" s="41"/>
      <c r="QFO10" s="41"/>
      <c r="QFP10" s="41"/>
      <c r="QFQ10" s="41"/>
      <c r="QFR10" s="41"/>
      <c r="QFS10" s="41"/>
      <c r="QFT10" s="41"/>
      <c r="QFU10" s="41"/>
      <c r="QFV10" s="41"/>
      <c r="QFW10" s="41"/>
      <c r="QFX10" s="41"/>
      <c r="QFY10" s="41"/>
      <c r="QFZ10" s="41"/>
      <c r="QGA10" s="41"/>
      <c r="QGB10" s="41"/>
      <c r="QGC10" s="41"/>
      <c r="QGD10" s="41"/>
      <c r="QGE10" s="41"/>
      <c r="QGF10" s="41"/>
      <c r="QGG10" s="41"/>
      <c r="QGH10" s="41"/>
      <c r="QGI10" s="41"/>
      <c r="QGJ10" s="41"/>
      <c r="QGK10" s="41"/>
      <c r="QGL10" s="41"/>
      <c r="QGM10" s="41"/>
      <c r="QGN10" s="41"/>
      <c r="QGO10" s="41"/>
      <c r="QGP10" s="41"/>
      <c r="QGQ10" s="41"/>
      <c r="QGR10" s="41"/>
      <c r="QGS10" s="41"/>
      <c r="QGT10" s="41"/>
      <c r="QGU10" s="41"/>
      <c r="QGV10" s="41"/>
      <c r="QGW10" s="41"/>
      <c r="QGX10" s="41"/>
      <c r="QGY10" s="41"/>
      <c r="QGZ10" s="41"/>
      <c r="QHA10" s="41"/>
      <c r="QHB10" s="41"/>
      <c r="QHC10" s="41"/>
      <c r="QHD10" s="41"/>
      <c r="QHE10" s="41"/>
      <c r="QHF10" s="41"/>
      <c r="QHG10" s="41"/>
      <c r="QHH10" s="41"/>
      <c r="QHI10" s="41"/>
      <c r="QHJ10" s="41"/>
      <c r="QHK10" s="41"/>
      <c r="QHL10" s="41"/>
      <c r="QHM10" s="41"/>
      <c r="QHN10" s="41"/>
      <c r="QHO10" s="41"/>
      <c r="QHP10" s="41"/>
      <c r="QHQ10" s="41"/>
      <c r="QHR10" s="41"/>
      <c r="QHS10" s="41"/>
      <c r="QHT10" s="41"/>
      <c r="QHU10" s="41"/>
      <c r="QHV10" s="41"/>
      <c r="QHW10" s="41"/>
      <c r="QHX10" s="41"/>
      <c r="QHY10" s="41"/>
      <c r="QHZ10" s="41"/>
      <c r="QIA10" s="41"/>
      <c r="QIB10" s="41"/>
      <c r="QIC10" s="41"/>
      <c r="QID10" s="41"/>
      <c r="QIE10" s="41"/>
      <c r="QIF10" s="41"/>
      <c r="QIG10" s="41"/>
      <c r="QIH10" s="41"/>
      <c r="QII10" s="41"/>
      <c r="QIJ10" s="41"/>
      <c r="QIK10" s="41"/>
      <c r="QIL10" s="41"/>
      <c r="QIM10" s="41"/>
      <c r="QIN10" s="41"/>
      <c r="QIO10" s="41"/>
      <c r="QIP10" s="41"/>
      <c r="QIQ10" s="41"/>
      <c r="QIR10" s="41"/>
      <c r="QIS10" s="41"/>
      <c r="QIT10" s="41"/>
      <c r="QIU10" s="41"/>
      <c r="QIV10" s="41"/>
      <c r="QIW10" s="41"/>
      <c r="QIX10" s="41"/>
      <c r="QIY10" s="41"/>
      <c r="QIZ10" s="41"/>
      <c r="QJA10" s="41"/>
      <c r="QJB10" s="41"/>
      <c r="QJC10" s="41"/>
      <c r="QJD10" s="41"/>
      <c r="QJE10" s="41"/>
      <c r="QJF10" s="41"/>
      <c r="QJG10" s="41"/>
      <c r="QJH10" s="41"/>
      <c r="QJI10" s="41"/>
      <c r="QJJ10" s="41"/>
      <c r="QJK10" s="41"/>
      <c r="QJL10" s="41"/>
      <c r="QJM10" s="41"/>
      <c r="QJN10" s="41"/>
      <c r="QJO10" s="41"/>
      <c r="QJP10" s="41"/>
      <c r="QJQ10" s="41"/>
      <c r="QJR10" s="41"/>
      <c r="QJS10" s="41"/>
      <c r="QJT10" s="41"/>
      <c r="QJU10" s="41"/>
      <c r="QJV10" s="41"/>
      <c r="QJW10" s="41"/>
      <c r="QJX10" s="41"/>
      <c r="QJY10" s="41"/>
      <c r="QJZ10" s="41"/>
      <c r="QKA10" s="41"/>
      <c r="QKB10" s="41"/>
      <c r="QKC10" s="41"/>
      <c r="QKD10" s="41"/>
      <c r="QKE10" s="41"/>
      <c r="QKF10" s="41"/>
      <c r="QKG10" s="41"/>
      <c r="QKH10" s="41"/>
      <c r="QKI10" s="41"/>
      <c r="QKJ10" s="41"/>
      <c r="QKK10" s="41"/>
      <c r="QKL10" s="41"/>
      <c r="QKM10" s="41"/>
      <c r="QKN10" s="41"/>
      <c r="QKO10" s="41"/>
      <c r="QKP10" s="41"/>
      <c r="QKQ10" s="41"/>
      <c r="QKR10" s="41"/>
      <c r="QKS10" s="41"/>
      <c r="QKT10" s="41"/>
      <c r="QKU10" s="41"/>
      <c r="QKV10" s="41"/>
      <c r="QKW10" s="41"/>
      <c r="QKX10" s="41"/>
      <c r="QKY10" s="41"/>
      <c r="QKZ10" s="41"/>
      <c r="QLA10" s="41"/>
      <c r="QLB10" s="41"/>
      <c r="QLC10" s="41"/>
      <c r="QLD10" s="41"/>
      <c r="QLE10" s="41"/>
      <c r="QLF10" s="41"/>
      <c r="QLG10" s="41"/>
      <c r="QLH10" s="41"/>
      <c r="QLI10" s="41"/>
      <c r="QLJ10" s="41"/>
      <c r="QLK10" s="41"/>
      <c r="QLL10" s="41"/>
      <c r="QLM10" s="41"/>
      <c r="QLN10" s="41"/>
      <c r="QLO10" s="41"/>
      <c r="QLP10" s="41"/>
      <c r="QLQ10" s="41"/>
      <c r="QLR10" s="41"/>
      <c r="QLS10" s="41"/>
      <c r="QLT10" s="41"/>
      <c r="QLU10" s="41"/>
      <c r="QLV10" s="41"/>
      <c r="QLW10" s="41"/>
      <c r="QLX10" s="41"/>
      <c r="QLY10" s="41"/>
      <c r="QLZ10" s="41"/>
      <c r="QMA10" s="41"/>
      <c r="QMB10" s="41"/>
      <c r="QMC10" s="41"/>
      <c r="QMD10" s="41"/>
      <c r="QME10" s="41"/>
      <c r="QMF10" s="41"/>
      <c r="QMG10" s="41"/>
      <c r="QMH10" s="41"/>
      <c r="QMI10" s="41"/>
      <c r="QMJ10" s="41"/>
      <c r="QMK10" s="41"/>
      <c r="QML10" s="41"/>
      <c r="QMM10" s="41"/>
      <c r="QMN10" s="41"/>
      <c r="QMO10" s="41"/>
      <c r="QMP10" s="41"/>
      <c r="QMQ10" s="41"/>
      <c r="QMR10" s="41"/>
      <c r="QMS10" s="41"/>
      <c r="QMT10" s="41"/>
      <c r="QMU10" s="41"/>
      <c r="QMV10" s="41"/>
      <c r="QMW10" s="41"/>
      <c r="QMX10" s="41"/>
      <c r="QMY10" s="41"/>
      <c r="QMZ10" s="41"/>
      <c r="QNA10" s="41"/>
      <c r="QNB10" s="41"/>
      <c r="QNC10" s="41"/>
      <c r="QND10" s="41"/>
      <c r="QNE10" s="41"/>
      <c r="QNF10" s="41"/>
      <c r="QNG10" s="41"/>
      <c r="QNH10" s="41"/>
      <c r="QNI10" s="41"/>
      <c r="QNJ10" s="41"/>
      <c r="QNK10" s="41"/>
      <c r="QNL10" s="41"/>
      <c r="QNM10" s="41"/>
      <c r="QNN10" s="41"/>
      <c r="QNO10" s="41"/>
      <c r="QNP10" s="41"/>
      <c r="QNQ10" s="41"/>
      <c r="QNR10" s="41"/>
      <c r="QNS10" s="41"/>
      <c r="QNT10" s="41"/>
      <c r="QNU10" s="41"/>
      <c r="QNV10" s="41"/>
      <c r="QNW10" s="41"/>
      <c r="QNX10" s="41"/>
      <c r="QNY10" s="41"/>
      <c r="QNZ10" s="41"/>
      <c r="QOA10" s="41"/>
      <c r="QOB10" s="41"/>
      <c r="QOC10" s="41"/>
      <c r="QOD10" s="41"/>
      <c r="QOE10" s="41"/>
      <c r="QOF10" s="41"/>
      <c r="QOG10" s="41"/>
      <c r="QOH10" s="41"/>
      <c r="QOI10" s="41"/>
      <c r="QOJ10" s="41"/>
      <c r="QOK10" s="41"/>
      <c r="QOL10" s="41"/>
      <c r="QOM10" s="41"/>
      <c r="QON10" s="41"/>
      <c r="QOO10" s="41"/>
      <c r="QOP10" s="41"/>
      <c r="QOQ10" s="41"/>
      <c r="QOR10" s="41"/>
      <c r="QOS10" s="41"/>
      <c r="QOT10" s="41"/>
      <c r="QOU10" s="41"/>
      <c r="QOV10" s="41"/>
      <c r="QOW10" s="41"/>
      <c r="QOX10" s="41"/>
      <c r="QOY10" s="41"/>
      <c r="QOZ10" s="41"/>
      <c r="QPA10" s="41"/>
      <c r="QPB10" s="41"/>
      <c r="QPC10" s="41"/>
      <c r="QPD10" s="41"/>
      <c r="QPE10" s="41"/>
      <c r="QPF10" s="41"/>
      <c r="QPG10" s="41"/>
      <c r="QPH10" s="41"/>
      <c r="QPI10" s="41"/>
      <c r="QPJ10" s="41"/>
      <c r="QPK10" s="41"/>
      <c r="QPL10" s="41"/>
      <c r="QPM10" s="41"/>
      <c r="QPN10" s="41"/>
      <c r="QPO10" s="41"/>
      <c r="QPP10" s="41"/>
      <c r="QPQ10" s="41"/>
      <c r="QPR10" s="41"/>
      <c r="QPS10" s="41"/>
      <c r="QPT10" s="41"/>
      <c r="QPU10" s="41"/>
      <c r="QPV10" s="41"/>
      <c r="QPW10" s="41"/>
      <c r="QPX10" s="41"/>
      <c r="QPY10" s="41"/>
      <c r="QPZ10" s="41"/>
      <c r="QQA10" s="41"/>
      <c r="QQB10" s="41"/>
      <c r="QQC10" s="41"/>
      <c r="QQD10" s="41"/>
      <c r="QQE10" s="41"/>
      <c r="QQF10" s="41"/>
      <c r="QQG10" s="41"/>
      <c r="QQH10" s="41"/>
      <c r="QQI10" s="41"/>
      <c r="QQJ10" s="41"/>
      <c r="QQK10" s="41"/>
      <c r="QQL10" s="41"/>
      <c r="QQM10" s="41"/>
      <c r="QQN10" s="41"/>
      <c r="QQO10" s="41"/>
      <c r="QQP10" s="41"/>
      <c r="QQQ10" s="41"/>
      <c r="QQR10" s="41"/>
      <c r="QQS10" s="41"/>
      <c r="QQT10" s="41"/>
      <c r="QQU10" s="41"/>
      <c r="QQV10" s="41"/>
      <c r="QQW10" s="41"/>
      <c r="QQX10" s="41"/>
      <c r="QQY10" s="41"/>
      <c r="QQZ10" s="41"/>
      <c r="QRA10" s="41"/>
      <c r="QRB10" s="41"/>
      <c r="QRC10" s="41"/>
      <c r="QRD10" s="41"/>
      <c r="QRE10" s="41"/>
      <c r="QRF10" s="41"/>
      <c r="QRG10" s="41"/>
      <c r="QRH10" s="41"/>
      <c r="QRI10" s="41"/>
      <c r="QRJ10" s="41"/>
      <c r="QRK10" s="41"/>
      <c r="QRL10" s="41"/>
      <c r="QRM10" s="41"/>
      <c r="QRN10" s="41"/>
      <c r="QRO10" s="41"/>
      <c r="QRP10" s="41"/>
      <c r="QRQ10" s="41"/>
      <c r="QRR10" s="41"/>
      <c r="QRS10" s="41"/>
      <c r="QRT10" s="41"/>
      <c r="QRU10" s="41"/>
      <c r="QRV10" s="41"/>
      <c r="QRW10" s="41"/>
      <c r="QRX10" s="41"/>
      <c r="QRY10" s="41"/>
      <c r="QRZ10" s="41"/>
      <c r="QSA10" s="41"/>
      <c r="QSB10" s="41"/>
      <c r="QSC10" s="41"/>
      <c r="QSD10" s="41"/>
      <c r="QSE10" s="41"/>
      <c r="QSF10" s="41"/>
      <c r="QSG10" s="41"/>
      <c r="QSH10" s="41"/>
      <c r="QSI10" s="41"/>
      <c r="QSJ10" s="41"/>
      <c r="QSK10" s="41"/>
      <c r="QSL10" s="41"/>
      <c r="QSM10" s="41"/>
      <c r="QSN10" s="41"/>
      <c r="QSO10" s="41"/>
      <c r="QSP10" s="41"/>
      <c r="QSQ10" s="41"/>
      <c r="QSR10" s="41"/>
      <c r="QSS10" s="41"/>
      <c r="QST10" s="41"/>
      <c r="QSU10" s="41"/>
      <c r="QSV10" s="41"/>
      <c r="QSW10" s="41"/>
      <c r="QSX10" s="41"/>
      <c r="QSY10" s="41"/>
      <c r="QSZ10" s="41"/>
      <c r="QTA10" s="41"/>
      <c r="QTB10" s="41"/>
      <c r="QTC10" s="41"/>
      <c r="QTD10" s="41"/>
      <c r="QTE10" s="41"/>
      <c r="QTF10" s="41"/>
      <c r="QTG10" s="41"/>
      <c r="QTH10" s="41"/>
      <c r="QTI10" s="41"/>
      <c r="QTJ10" s="41"/>
      <c r="QTK10" s="41"/>
      <c r="QTL10" s="41"/>
      <c r="QTM10" s="41"/>
      <c r="QTN10" s="41"/>
      <c r="QTO10" s="41"/>
      <c r="QTP10" s="41"/>
      <c r="QTQ10" s="41"/>
      <c r="QTR10" s="41"/>
      <c r="QTS10" s="41"/>
      <c r="QTT10" s="41"/>
      <c r="QTU10" s="41"/>
      <c r="QTV10" s="41"/>
      <c r="QTW10" s="41"/>
      <c r="QTX10" s="41"/>
      <c r="QTY10" s="41"/>
      <c r="QTZ10" s="41"/>
      <c r="QUA10" s="41"/>
      <c r="QUB10" s="41"/>
      <c r="QUC10" s="41"/>
      <c r="QUD10" s="41"/>
      <c r="QUE10" s="41"/>
      <c r="QUF10" s="41"/>
      <c r="QUG10" s="41"/>
      <c r="QUH10" s="41"/>
      <c r="QUI10" s="41"/>
      <c r="QUJ10" s="41"/>
      <c r="QUK10" s="41"/>
      <c r="QUL10" s="41"/>
      <c r="QUM10" s="41"/>
      <c r="QUN10" s="41"/>
      <c r="QUO10" s="41"/>
      <c r="QUP10" s="41"/>
      <c r="QUQ10" s="41"/>
      <c r="QUR10" s="41"/>
      <c r="QUS10" s="41"/>
      <c r="QUT10" s="41"/>
      <c r="QUU10" s="41"/>
      <c r="QUV10" s="41"/>
      <c r="QUW10" s="41"/>
      <c r="QUX10" s="41"/>
      <c r="QUY10" s="41"/>
      <c r="QUZ10" s="41"/>
      <c r="QVA10" s="41"/>
      <c r="QVB10" s="41"/>
      <c r="QVC10" s="41"/>
      <c r="QVD10" s="41"/>
      <c r="QVE10" s="41"/>
      <c r="QVF10" s="41"/>
      <c r="QVG10" s="41"/>
      <c r="QVH10" s="41"/>
      <c r="QVI10" s="41"/>
      <c r="QVJ10" s="41"/>
      <c r="QVK10" s="41"/>
      <c r="QVL10" s="41"/>
      <c r="QVM10" s="41"/>
      <c r="QVN10" s="41"/>
      <c r="QVO10" s="41"/>
      <c r="QVP10" s="41"/>
      <c r="QVQ10" s="41"/>
      <c r="QVR10" s="41"/>
      <c r="QVS10" s="41"/>
      <c r="QVT10" s="41"/>
      <c r="QVU10" s="41"/>
      <c r="QVV10" s="41"/>
      <c r="QVW10" s="41"/>
      <c r="QVX10" s="41"/>
      <c r="QVY10" s="41"/>
      <c r="QVZ10" s="41"/>
      <c r="QWA10" s="41"/>
      <c r="QWB10" s="41"/>
      <c r="QWC10" s="41"/>
      <c r="QWD10" s="41"/>
      <c r="QWE10" s="41"/>
      <c r="QWF10" s="41"/>
      <c r="QWG10" s="41"/>
      <c r="QWH10" s="41"/>
      <c r="QWI10" s="41"/>
      <c r="QWJ10" s="41"/>
      <c r="QWK10" s="41"/>
      <c r="QWL10" s="41"/>
      <c r="QWM10" s="41"/>
      <c r="QWN10" s="41"/>
      <c r="QWO10" s="41"/>
      <c r="QWP10" s="41"/>
      <c r="QWQ10" s="41"/>
      <c r="QWR10" s="41"/>
      <c r="QWS10" s="41"/>
      <c r="QWT10" s="41"/>
      <c r="QWU10" s="41"/>
      <c r="QWV10" s="41"/>
      <c r="QWW10" s="41"/>
      <c r="QWX10" s="41"/>
      <c r="QWY10" s="41"/>
      <c r="QWZ10" s="41"/>
      <c r="QXA10" s="41"/>
      <c r="QXB10" s="41"/>
      <c r="QXC10" s="41"/>
      <c r="QXD10" s="41"/>
      <c r="QXE10" s="41"/>
      <c r="QXF10" s="41"/>
      <c r="QXG10" s="41"/>
      <c r="QXH10" s="41"/>
      <c r="QXI10" s="41"/>
      <c r="QXJ10" s="41"/>
      <c r="QXK10" s="41"/>
      <c r="QXL10" s="41"/>
      <c r="QXM10" s="41"/>
      <c r="QXN10" s="41"/>
      <c r="QXO10" s="41"/>
      <c r="QXP10" s="41"/>
      <c r="QXQ10" s="41"/>
      <c r="QXR10" s="41"/>
      <c r="QXS10" s="41"/>
      <c r="QXT10" s="41"/>
      <c r="QXU10" s="41"/>
      <c r="QXV10" s="41"/>
      <c r="QXW10" s="41"/>
      <c r="QXX10" s="41"/>
      <c r="QXY10" s="41"/>
      <c r="QXZ10" s="41"/>
      <c r="QYA10" s="41"/>
      <c r="QYB10" s="41"/>
      <c r="QYC10" s="41"/>
      <c r="QYD10" s="41"/>
      <c r="QYE10" s="41"/>
      <c r="QYF10" s="41"/>
      <c r="QYG10" s="41"/>
      <c r="QYH10" s="41"/>
      <c r="QYI10" s="41"/>
      <c r="QYJ10" s="41"/>
      <c r="QYK10" s="41"/>
      <c r="QYL10" s="41"/>
      <c r="QYM10" s="41"/>
      <c r="QYN10" s="41"/>
      <c r="QYO10" s="41"/>
      <c r="QYP10" s="41"/>
      <c r="QYQ10" s="41"/>
      <c r="QYR10" s="41"/>
      <c r="QYS10" s="41"/>
      <c r="QYT10" s="41"/>
      <c r="QYU10" s="41"/>
      <c r="QYV10" s="41"/>
      <c r="QYW10" s="41"/>
      <c r="QYX10" s="41"/>
      <c r="QYY10" s="41"/>
      <c r="QYZ10" s="41"/>
      <c r="QZA10" s="41"/>
      <c r="QZB10" s="41"/>
      <c r="QZC10" s="41"/>
      <c r="QZD10" s="41"/>
      <c r="QZE10" s="41"/>
      <c r="QZF10" s="41"/>
      <c r="QZG10" s="41"/>
      <c r="QZH10" s="41"/>
      <c r="QZI10" s="41"/>
      <c r="QZJ10" s="41"/>
      <c r="QZK10" s="41"/>
      <c r="QZL10" s="41"/>
      <c r="QZM10" s="41"/>
      <c r="QZN10" s="41"/>
      <c r="QZO10" s="41"/>
      <c r="QZP10" s="41"/>
      <c r="QZQ10" s="41"/>
      <c r="QZR10" s="41"/>
      <c r="QZS10" s="41"/>
      <c r="QZT10" s="41"/>
      <c r="QZU10" s="41"/>
      <c r="QZV10" s="41"/>
      <c r="QZW10" s="41"/>
      <c r="QZX10" s="41"/>
      <c r="QZY10" s="41"/>
      <c r="QZZ10" s="41"/>
      <c r="RAA10" s="41"/>
      <c r="RAB10" s="41"/>
      <c r="RAC10" s="41"/>
      <c r="RAD10" s="41"/>
      <c r="RAE10" s="41"/>
      <c r="RAF10" s="41"/>
      <c r="RAG10" s="41"/>
      <c r="RAH10" s="41"/>
      <c r="RAI10" s="41"/>
      <c r="RAJ10" s="41"/>
      <c r="RAK10" s="41"/>
      <c r="RAL10" s="41"/>
      <c r="RAM10" s="41"/>
      <c r="RAN10" s="41"/>
      <c r="RAO10" s="41"/>
      <c r="RAP10" s="41"/>
      <c r="RAQ10" s="41"/>
      <c r="RAR10" s="41"/>
      <c r="RAS10" s="41"/>
      <c r="RAT10" s="41"/>
      <c r="RAU10" s="41"/>
      <c r="RAV10" s="41"/>
      <c r="RAW10" s="41"/>
      <c r="RAX10" s="41"/>
      <c r="RAY10" s="41"/>
      <c r="RAZ10" s="41"/>
      <c r="RBA10" s="41"/>
      <c r="RBB10" s="41"/>
      <c r="RBC10" s="41"/>
      <c r="RBD10" s="41"/>
      <c r="RBE10" s="41"/>
      <c r="RBF10" s="41"/>
      <c r="RBG10" s="41"/>
      <c r="RBH10" s="41"/>
      <c r="RBI10" s="41"/>
      <c r="RBJ10" s="41"/>
      <c r="RBK10" s="41"/>
      <c r="RBL10" s="41"/>
      <c r="RBM10" s="41"/>
      <c r="RBN10" s="41"/>
      <c r="RBO10" s="41"/>
      <c r="RBP10" s="41"/>
      <c r="RBQ10" s="41"/>
      <c r="RBR10" s="41"/>
      <c r="RBS10" s="41"/>
      <c r="RBT10" s="41"/>
      <c r="RBU10" s="41"/>
      <c r="RBV10" s="41"/>
      <c r="RBW10" s="41"/>
      <c r="RBX10" s="41"/>
      <c r="RBY10" s="41"/>
      <c r="RBZ10" s="41"/>
      <c r="RCA10" s="41"/>
      <c r="RCB10" s="41"/>
      <c r="RCC10" s="41"/>
      <c r="RCD10" s="41"/>
      <c r="RCE10" s="41"/>
      <c r="RCF10" s="41"/>
      <c r="RCG10" s="41"/>
      <c r="RCH10" s="41"/>
      <c r="RCI10" s="41"/>
      <c r="RCJ10" s="41"/>
      <c r="RCK10" s="41"/>
      <c r="RCL10" s="41"/>
      <c r="RCM10" s="41"/>
      <c r="RCN10" s="41"/>
      <c r="RCO10" s="41"/>
      <c r="RCP10" s="41"/>
      <c r="RCQ10" s="41"/>
      <c r="RCR10" s="41"/>
      <c r="RCS10" s="41"/>
      <c r="RCT10" s="41"/>
      <c r="RCU10" s="41"/>
      <c r="RCV10" s="41"/>
      <c r="RCW10" s="41"/>
      <c r="RCX10" s="41"/>
      <c r="RCY10" s="41"/>
      <c r="RCZ10" s="41"/>
      <c r="RDA10" s="41"/>
      <c r="RDB10" s="41"/>
      <c r="RDC10" s="41"/>
      <c r="RDD10" s="41"/>
      <c r="RDE10" s="41"/>
      <c r="RDF10" s="41"/>
      <c r="RDG10" s="41"/>
      <c r="RDH10" s="41"/>
      <c r="RDI10" s="41"/>
      <c r="RDJ10" s="41"/>
      <c r="RDK10" s="41"/>
      <c r="RDL10" s="41"/>
      <c r="RDM10" s="41"/>
      <c r="RDN10" s="41"/>
      <c r="RDO10" s="41"/>
      <c r="RDP10" s="41"/>
      <c r="RDQ10" s="41"/>
      <c r="RDR10" s="41"/>
      <c r="RDS10" s="41"/>
      <c r="RDT10" s="41"/>
      <c r="RDU10" s="41"/>
      <c r="RDV10" s="41"/>
      <c r="RDW10" s="41"/>
      <c r="RDX10" s="41"/>
      <c r="RDY10" s="41"/>
      <c r="RDZ10" s="41"/>
      <c r="REA10" s="41"/>
      <c r="REB10" s="41"/>
      <c r="REC10" s="41"/>
      <c r="RED10" s="41"/>
      <c r="REE10" s="41"/>
      <c r="REF10" s="41"/>
      <c r="REG10" s="41"/>
      <c r="REH10" s="41"/>
      <c r="REI10" s="41"/>
      <c r="REJ10" s="41"/>
      <c r="REK10" s="41"/>
      <c r="REL10" s="41"/>
      <c r="REM10" s="41"/>
      <c r="REN10" s="41"/>
      <c r="REO10" s="41"/>
      <c r="REP10" s="41"/>
      <c r="REQ10" s="41"/>
      <c r="RER10" s="41"/>
      <c r="RES10" s="41"/>
      <c r="RET10" s="41"/>
      <c r="REU10" s="41"/>
      <c r="REV10" s="41"/>
      <c r="REW10" s="41"/>
      <c r="REX10" s="41"/>
      <c r="REY10" s="41"/>
      <c r="REZ10" s="41"/>
      <c r="RFA10" s="41"/>
      <c r="RFB10" s="41"/>
      <c r="RFC10" s="41"/>
      <c r="RFD10" s="41"/>
      <c r="RFE10" s="41"/>
      <c r="RFF10" s="41"/>
      <c r="RFG10" s="41"/>
      <c r="RFH10" s="41"/>
      <c r="RFI10" s="41"/>
      <c r="RFJ10" s="41"/>
      <c r="RFK10" s="41"/>
      <c r="RFL10" s="41"/>
      <c r="RFM10" s="41"/>
      <c r="RFN10" s="41"/>
      <c r="RFO10" s="41"/>
      <c r="RFP10" s="41"/>
      <c r="RFQ10" s="41"/>
      <c r="RFR10" s="41"/>
      <c r="RFS10" s="41"/>
      <c r="RFT10" s="41"/>
      <c r="RFU10" s="41"/>
      <c r="RFV10" s="41"/>
      <c r="RFW10" s="41"/>
      <c r="RFX10" s="41"/>
      <c r="RFY10" s="41"/>
      <c r="RFZ10" s="41"/>
      <c r="RGA10" s="41"/>
      <c r="RGB10" s="41"/>
      <c r="RGC10" s="41"/>
      <c r="RGD10" s="41"/>
      <c r="RGE10" s="41"/>
      <c r="RGF10" s="41"/>
      <c r="RGG10" s="41"/>
      <c r="RGH10" s="41"/>
      <c r="RGI10" s="41"/>
      <c r="RGJ10" s="41"/>
      <c r="RGK10" s="41"/>
      <c r="RGL10" s="41"/>
      <c r="RGM10" s="41"/>
      <c r="RGN10" s="41"/>
      <c r="RGO10" s="41"/>
      <c r="RGP10" s="41"/>
      <c r="RGQ10" s="41"/>
      <c r="RGR10" s="41"/>
      <c r="RGS10" s="41"/>
      <c r="RGT10" s="41"/>
      <c r="RGU10" s="41"/>
      <c r="RGV10" s="41"/>
      <c r="RGW10" s="41"/>
      <c r="RGX10" s="41"/>
      <c r="RGY10" s="41"/>
      <c r="RGZ10" s="41"/>
      <c r="RHA10" s="41"/>
      <c r="RHB10" s="41"/>
      <c r="RHC10" s="41"/>
      <c r="RHD10" s="41"/>
      <c r="RHE10" s="41"/>
      <c r="RHF10" s="41"/>
      <c r="RHG10" s="41"/>
      <c r="RHH10" s="41"/>
      <c r="RHI10" s="41"/>
      <c r="RHJ10" s="41"/>
      <c r="RHK10" s="41"/>
      <c r="RHL10" s="41"/>
      <c r="RHM10" s="41"/>
      <c r="RHN10" s="41"/>
      <c r="RHO10" s="41"/>
      <c r="RHP10" s="41"/>
      <c r="RHQ10" s="41"/>
      <c r="RHR10" s="41"/>
      <c r="RHS10" s="41"/>
      <c r="RHT10" s="41"/>
      <c r="RHU10" s="41"/>
      <c r="RHV10" s="41"/>
      <c r="RHW10" s="41"/>
      <c r="RHX10" s="41"/>
      <c r="RHY10" s="41"/>
      <c r="RHZ10" s="41"/>
      <c r="RIA10" s="41"/>
      <c r="RIB10" s="41"/>
      <c r="RIC10" s="41"/>
      <c r="RID10" s="41"/>
      <c r="RIE10" s="41"/>
      <c r="RIF10" s="41"/>
      <c r="RIG10" s="41"/>
      <c r="RIH10" s="41"/>
      <c r="RII10" s="41"/>
      <c r="RIJ10" s="41"/>
      <c r="RIK10" s="41"/>
      <c r="RIL10" s="41"/>
      <c r="RIM10" s="41"/>
      <c r="RIN10" s="41"/>
      <c r="RIO10" s="41"/>
      <c r="RIP10" s="41"/>
      <c r="RIQ10" s="41"/>
      <c r="RIR10" s="41"/>
      <c r="RIS10" s="41"/>
      <c r="RIT10" s="41"/>
      <c r="RIU10" s="41"/>
      <c r="RIV10" s="41"/>
      <c r="RIW10" s="41"/>
      <c r="RIX10" s="41"/>
      <c r="RIY10" s="41"/>
      <c r="RIZ10" s="41"/>
      <c r="RJA10" s="41"/>
      <c r="RJB10" s="41"/>
      <c r="RJC10" s="41"/>
      <c r="RJD10" s="41"/>
      <c r="RJE10" s="41"/>
      <c r="RJF10" s="41"/>
      <c r="RJG10" s="41"/>
      <c r="RJH10" s="41"/>
      <c r="RJI10" s="41"/>
      <c r="RJJ10" s="41"/>
      <c r="RJK10" s="41"/>
      <c r="RJL10" s="41"/>
      <c r="RJM10" s="41"/>
      <c r="RJN10" s="41"/>
      <c r="RJO10" s="41"/>
      <c r="RJP10" s="41"/>
      <c r="RJQ10" s="41"/>
      <c r="RJR10" s="41"/>
      <c r="RJS10" s="41"/>
      <c r="RJT10" s="41"/>
      <c r="RJU10" s="41"/>
      <c r="RJV10" s="41"/>
      <c r="RJW10" s="41"/>
      <c r="RJX10" s="41"/>
      <c r="RJY10" s="41"/>
      <c r="RJZ10" s="41"/>
      <c r="RKA10" s="41"/>
      <c r="RKB10" s="41"/>
      <c r="RKC10" s="41"/>
      <c r="RKD10" s="41"/>
      <c r="RKE10" s="41"/>
      <c r="RKF10" s="41"/>
      <c r="RKG10" s="41"/>
      <c r="RKH10" s="41"/>
      <c r="RKI10" s="41"/>
      <c r="RKJ10" s="41"/>
      <c r="RKK10" s="41"/>
      <c r="RKL10" s="41"/>
      <c r="RKM10" s="41"/>
      <c r="RKN10" s="41"/>
      <c r="RKO10" s="41"/>
      <c r="RKP10" s="41"/>
      <c r="RKQ10" s="41"/>
      <c r="RKR10" s="41"/>
      <c r="RKS10" s="41"/>
      <c r="RKT10" s="41"/>
      <c r="RKU10" s="41"/>
      <c r="RKV10" s="41"/>
      <c r="RKW10" s="41"/>
      <c r="RKX10" s="41"/>
      <c r="RKY10" s="41"/>
      <c r="RKZ10" s="41"/>
      <c r="RLA10" s="41"/>
      <c r="RLB10" s="41"/>
      <c r="RLC10" s="41"/>
      <c r="RLD10" s="41"/>
      <c r="RLE10" s="41"/>
      <c r="RLF10" s="41"/>
      <c r="RLG10" s="41"/>
      <c r="RLH10" s="41"/>
      <c r="RLI10" s="41"/>
      <c r="RLJ10" s="41"/>
      <c r="RLK10" s="41"/>
      <c r="RLL10" s="41"/>
      <c r="RLM10" s="41"/>
      <c r="RLN10" s="41"/>
      <c r="RLO10" s="41"/>
      <c r="RLP10" s="41"/>
      <c r="RLQ10" s="41"/>
      <c r="RLR10" s="41"/>
      <c r="RLS10" s="41"/>
      <c r="RLT10" s="41"/>
      <c r="RLU10" s="41"/>
      <c r="RLV10" s="41"/>
      <c r="RLW10" s="41"/>
      <c r="RLX10" s="41"/>
      <c r="RLY10" s="41"/>
      <c r="RLZ10" s="41"/>
      <c r="RMA10" s="41"/>
      <c r="RMB10" s="41"/>
      <c r="RMC10" s="41"/>
      <c r="RMD10" s="41"/>
      <c r="RME10" s="41"/>
      <c r="RMF10" s="41"/>
      <c r="RMG10" s="41"/>
      <c r="RMH10" s="41"/>
      <c r="RMI10" s="41"/>
      <c r="RMJ10" s="41"/>
      <c r="RMK10" s="41"/>
      <c r="RML10" s="41"/>
      <c r="RMM10" s="41"/>
      <c r="RMN10" s="41"/>
      <c r="RMO10" s="41"/>
      <c r="RMP10" s="41"/>
      <c r="RMQ10" s="41"/>
      <c r="RMR10" s="41"/>
      <c r="RMS10" s="41"/>
      <c r="RMT10" s="41"/>
      <c r="RMU10" s="41"/>
      <c r="RMV10" s="41"/>
      <c r="RMW10" s="41"/>
      <c r="RMX10" s="41"/>
      <c r="RMY10" s="41"/>
      <c r="RMZ10" s="41"/>
      <c r="RNA10" s="41"/>
      <c r="RNB10" s="41"/>
      <c r="RNC10" s="41"/>
      <c r="RND10" s="41"/>
      <c r="RNE10" s="41"/>
      <c r="RNF10" s="41"/>
      <c r="RNG10" s="41"/>
      <c r="RNH10" s="41"/>
      <c r="RNI10" s="41"/>
      <c r="RNJ10" s="41"/>
      <c r="RNK10" s="41"/>
      <c r="RNL10" s="41"/>
      <c r="RNM10" s="41"/>
      <c r="RNN10" s="41"/>
      <c r="RNO10" s="41"/>
      <c r="RNP10" s="41"/>
      <c r="RNQ10" s="41"/>
      <c r="RNR10" s="41"/>
      <c r="RNS10" s="41"/>
      <c r="RNT10" s="41"/>
      <c r="RNU10" s="41"/>
      <c r="RNV10" s="41"/>
      <c r="RNW10" s="41"/>
      <c r="RNX10" s="41"/>
      <c r="RNY10" s="41"/>
      <c r="RNZ10" s="41"/>
      <c r="ROA10" s="41"/>
      <c r="ROB10" s="41"/>
      <c r="ROC10" s="41"/>
      <c r="ROD10" s="41"/>
      <c r="ROE10" s="41"/>
      <c r="ROF10" s="41"/>
      <c r="ROG10" s="41"/>
      <c r="ROH10" s="41"/>
      <c r="ROI10" s="41"/>
      <c r="ROJ10" s="41"/>
      <c r="ROK10" s="41"/>
      <c r="ROL10" s="41"/>
      <c r="ROM10" s="41"/>
      <c r="RON10" s="41"/>
      <c r="ROO10" s="41"/>
      <c r="ROP10" s="41"/>
      <c r="ROQ10" s="41"/>
      <c r="ROR10" s="41"/>
      <c r="ROS10" s="41"/>
      <c r="ROT10" s="41"/>
      <c r="ROU10" s="41"/>
      <c r="ROV10" s="41"/>
      <c r="ROW10" s="41"/>
      <c r="ROX10" s="41"/>
      <c r="ROY10" s="41"/>
      <c r="ROZ10" s="41"/>
      <c r="RPA10" s="41"/>
      <c r="RPB10" s="41"/>
      <c r="RPC10" s="41"/>
      <c r="RPD10" s="41"/>
      <c r="RPE10" s="41"/>
      <c r="RPF10" s="41"/>
      <c r="RPG10" s="41"/>
      <c r="RPH10" s="41"/>
      <c r="RPI10" s="41"/>
      <c r="RPJ10" s="41"/>
      <c r="RPK10" s="41"/>
      <c r="RPL10" s="41"/>
      <c r="RPM10" s="41"/>
      <c r="RPN10" s="41"/>
      <c r="RPO10" s="41"/>
      <c r="RPP10" s="41"/>
      <c r="RPQ10" s="41"/>
      <c r="RPR10" s="41"/>
      <c r="RPS10" s="41"/>
      <c r="RPT10" s="41"/>
      <c r="RPU10" s="41"/>
      <c r="RPV10" s="41"/>
      <c r="RPW10" s="41"/>
      <c r="RPX10" s="41"/>
      <c r="RPY10" s="41"/>
      <c r="RPZ10" s="41"/>
      <c r="RQA10" s="41"/>
      <c r="RQB10" s="41"/>
      <c r="RQC10" s="41"/>
      <c r="RQD10" s="41"/>
      <c r="RQE10" s="41"/>
      <c r="RQF10" s="41"/>
      <c r="RQG10" s="41"/>
      <c r="RQH10" s="41"/>
      <c r="RQI10" s="41"/>
      <c r="RQJ10" s="41"/>
      <c r="RQK10" s="41"/>
      <c r="RQL10" s="41"/>
      <c r="RQM10" s="41"/>
      <c r="RQN10" s="41"/>
      <c r="RQO10" s="41"/>
      <c r="RQP10" s="41"/>
      <c r="RQQ10" s="41"/>
      <c r="RQR10" s="41"/>
      <c r="RQS10" s="41"/>
      <c r="RQT10" s="41"/>
      <c r="RQU10" s="41"/>
      <c r="RQV10" s="41"/>
      <c r="RQW10" s="41"/>
      <c r="RQX10" s="41"/>
      <c r="RQY10" s="41"/>
      <c r="RQZ10" s="41"/>
      <c r="RRA10" s="41"/>
      <c r="RRB10" s="41"/>
      <c r="RRC10" s="41"/>
      <c r="RRD10" s="41"/>
      <c r="RRE10" s="41"/>
      <c r="RRF10" s="41"/>
      <c r="RRG10" s="41"/>
      <c r="RRH10" s="41"/>
      <c r="RRI10" s="41"/>
      <c r="RRJ10" s="41"/>
      <c r="RRK10" s="41"/>
      <c r="RRL10" s="41"/>
      <c r="RRM10" s="41"/>
      <c r="RRN10" s="41"/>
      <c r="RRO10" s="41"/>
      <c r="RRP10" s="41"/>
      <c r="RRQ10" s="41"/>
      <c r="RRR10" s="41"/>
      <c r="RRS10" s="41"/>
      <c r="RRT10" s="41"/>
      <c r="RRU10" s="41"/>
      <c r="RRV10" s="41"/>
      <c r="RRW10" s="41"/>
      <c r="RRX10" s="41"/>
      <c r="RRY10" s="41"/>
      <c r="RRZ10" s="41"/>
      <c r="RSA10" s="41"/>
      <c r="RSB10" s="41"/>
      <c r="RSC10" s="41"/>
      <c r="RSD10" s="41"/>
      <c r="RSE10" s="41"/>
      <c r="RSF10" s="41"/>
      <c r="RSG10" s="41"/>
      <c r="RSH10" s="41"/>
      <c r="RSI10" s="41"/>
      <c r="RSJ10" s="41"/>
      <c r="RSK10" s="41"/>
      <c r="RSL10" s="41"/>
      <c r="RSM10" s="41"/>
      <c r="RSN10" s="41"/>
      <c r="RSO10" s="41"/>
      <c r="RSP10" s="41"/>
      <c r="RSQ10" s="41"/>
      <c r="RSR10" s="41"/>
      <c r="RSS10" s="41"/>
      <c r="RST10" s="41"/>
      <c r="RSU10" s="41"/>
      <c r="RSV10" s="41"/>
      <c r="RSW10" s="41"/>
      <c r="RSX10" s="41"/>
      <c r="RSY10" s="41"/>
      <c r="RSZ10" s="41"/>
      <c r="RTA10" s="41"/>
      <c r="RTB10" s="41"/>
      <c r="RTC10" s="41"/>
      <c r="RTD10" s="41"/>
      <c r="RTE10" s="41"/>
      <c r="RTF10" s="41"/>
      <c r="RTG10" s="41"/>
      <c r="RTH10" s="41"/>
      <c r="RTI10" s="41"/>
      <c r="RTJ10" s="41"/>
      <c r="RTK10" s="41"/>
      <c r="RTL10" s="41"/>
      <c r="RTM10" s="41"/>
      <c r="RTN10" s="41"/>
      <c r="RTO10" s="41"/>
      <c r="RTP10" s="41"/>
      <c r="RTQ10" s="41"/>
      <c r="RTR10" s="41"/>
      <c r="RTS10" s="41"/>
      <c r="RTT10" s="41"/>
      <c r="RTU10" s="41"/>
      <c r="RTV10" s="41"/>
      <c r="RTW10" s="41"/>
      <c r="RTX10" s="41"/>
      <c r="RTY10" s="41"/>
      <c r="RTZ10" s="41"/>
      <c r="RUA10" s="41"/>
      <c r="RUB10" s="41"/>
      <c r="RUC10" s="41"/>
      <c r="RUD10" s="41"/>
      <c r="RUE10" s="41"/>
      <c r="RUF10" s="41"/>
      <c r="RUG10" s="41"/>
      <c r="RUH10" s="41"/>
      <c r="RUI10" s="41"/>
      <c r="RUJ10" s="41"/>
      <c r="RUK10" s="41"/>
      <c r="RUL10" s="41"/>
      <c r="RUM10" s="41"/>
      <c r="RUN10" s="41"/>
      <c r="RUO10" s="41"/>
      <c r="RUP10" s="41"/>
      <c r="RUQ10" s="41"/>
      <c r="RUR10" s="41"/>
      <c r="RUS10" s="41"/>
      <c r="RUT10" s="41"/>
      <c r="RUU10" s="41"/>
      <c r="RUV10" s="41"/>
      <c r="RUW10" s="41"/>
      <c r="RUX10" s="41"/>
      <c r="RUY10" s="41"/>
      <c r="RUZ10" s="41"/>
      <c r="RVA10" s="41"/>
      <c r="RVB10" s="41"/>
      <c r="RVC10" s="41"/>
      <c r="RVD10" s="41"/>
      <c r="RVE10" s="41"/>
      <c r="RVF10" s="41"/>
      <c r="RVG10" s="41"/>
      <c r="RVH10" s="41"/>
      <c r="RVI10" s="41"/>
      <c r="RVJ10" s="41"/>
      <c r="RVK10" s="41"/>
      <c r="RVL10" s="41"/>
      <c r="RVM10" s="41"/>
      <c r="RVN10" s="41"/>
      <c r="RVO10" s="41"/>
      <c r="RVP10" s="41"/>
      <c r="RVQ10" s="41"/>
      <c r="RVR10" s="41"/>
      <c r="RVS10" s="41"/>
      <c r="RVT10" s="41"/>
      <c r="RVU10" s="41"/>
      <c r="RVV10" s="41"/>
      <c r="RVW10" s="41"/>
      <c r="RVX10" s="41"/>
      <c r="RVY10" s="41"/>
      <c r="RVZ10" s="41"/>
      <c r="RWA10" s="41"/>
      <c r="RWB10" s="41"/>
      <c r="RWC10" s="41"/>
      <c r="RWD10" s="41"/>
      <c r="RWE10" s="41"/>
      <c r="RWF10" s="41"/>
      <c r="RWG10" s="41"/>
      <c r="RWH10" s="41"/>
      <c r="RWI10" s="41"/>
      <c r="RWJ10" s="41"/>
      <c r="RWK10" s="41"/>
      <c r="RWL10" s="41"/>
      <c r="RWM10" s="41"/>
      <c r="RWN10" s="41"/>
      <c r="RWO10" s="41"/>
      <c r="RWP10" s="41"/>
      <c r="RWQ10" s="41"/>
      <c r="RWR10" s="41"/>
      <c r="RWS10" s="41"/>
      <c r="RWT10" s="41"/>
      <c r="RWU10" s="41"/>
      <c r="RWV10" s="41"/>
      <c r="RWW10" s="41"/>
      <c r="RWX10" s="41"/>
      <c r="RWY10" s="41"/>
      <c r="RWZ10" s="41"/>
      <c r="RXA10" s="41"/>
      <c r="RXB10" s="41"/>
      <c r="RXC10" s="41"/>
      <c r="RXD10" s="41"/>
      <c r="RXE10" s="41"/>
      <c r="RXF10" s="41"/>
      <c r="RXG10" s="41"/>
      <c r="RXH10" s="41"/>
      <c r="RXI10" s="41"/>
      <c r="RXJ10" s="41"/>
      <c r="RXK10" s="41"/>
      <c r="RXL10" s="41"/>
      <c r="RXM10" s="41"/>
      <c r="RXN10" s="41"/>
      <c r="RXO10" s="41"/>
      <c r="RXP10" s="41"/>
      <c r="RXQ10" s="41"/>
      <c r="RXR10" s="41"/>
      <c r="RXS10" s="41"/>
      <c r="RXT10" s="41"/>
      <c r="RXU10" s="41"/>
      <c r="RXV10" s="41"/>
      <c r="RXW10" s="41"/>
      <c r="RXX10" s="41"/>
      <c r="RXY10" s="41"/>
      <c r="RXZ10" s="41"/>
      <c r="RYA10" s="41"/>
      <c r="RYB10" s="41"/>
      <c r="RYC10" s="41"/>
      <c r="RYD10" s="41"/>
      <c r="RYE10" s="41"/>
      <c r="RYF10" s="41"/>
      <c r="RYG10" s="41"/>
      <c r="RYH10" s="41"/>
      <c r="RYI10" s="41"/>
      <c r="RYJ10" s="41"/>
      <c r="RYK10" s="41"/>
      <c r="RYL10" s="41"/>
      <c r="RYM10" s="41"/>
      <c r="RYN10" s="41"/>
      <c r="RYO10" s="41"/>
      <c r="RYP10" s="41"/>
      <c r="RYQ10" s="41"/>
      <c r="RYR10" s="41"/>
      <c r="RYS10" s="41"/>
      <c r="RYT10" s="41"/>
      <c r="RYU10" s="41"/>
      <c r="RYV10" s="41"/>
      <c r="RYW10" s="41"/>
      <c r="RYX10" s="41"/>
      <c r="RYY10" s="41"/>
      <c r="RYZ10" s="41"/>
      <c r="RZA10" s="41"/>
      <c r="RZB10" s="41"/>
      <c r="RZC10" s="41"/>
      <c r="RZD10" s="41"/>
      <c r="RZE10" s="41"/>
      <c r="RZF10" s="41"/>
      <c r="RZG10" s="41"/>
      <c r="RZH10" s="41"/>
      <c r="RZI10" s="41"/>
      <c r="RZJ10" s="41"/>
      <c r="RZK10" s="41"/>
      <c r="RZL10" s="41"/>
      <c r="RZM10" s="41"/>
      <c r="RZN10" s="41"/>
      <c r="RZO10" s="41"/>
      <c r="RZP10" s="41"/>
      <c r="RZQ10" s="41"/>
      <c r="RZR10" s="41"/>
      <c r="RZS10" s="41"/>
      <c r="RZT10" s="41"/>
      <c r="RZU10" s="41"/>
      <c r="RZV10" s="41"/>
      <c r="RZW10" s="41"/>
      <c r="RZX10" s="41"/>
      <c r="RZY10" s="41"/>
      <c r="RZZ10" s="41"/>
      <c r="SAA10" s="41"/>
      <c r="SAB10" s="41"/>
      <c r="SAC10" s="41"/>
      <c r="SAD10" s="41"/>
      <c r="SAE10" s="41"/>
      <c r="SAF10" s="41"/>
      <c r="SAG10" s="41"/>
      <c r="SAH10" s="41"/>
      <c r="SAI10" s="41"/>
      <c r="SAJ10" s="41"/>
      <c r="SAK10" s="41"/>
      <c r="SAL10" s="41"/>
      <c r="SAM10" s="41"/>
      <c r="SAN10" s="41"/>
      <c r="SAO10" s="41"/>
      <c r="SAP10" s="41"/>
      <c r="SAQ10" s="41"/>
      <c r="SAR10" s="41"/>
      <c r="SAS10" s="41"/>
      <c r="SAT10" s="41"/>
      <c r="SAU10" s="41"/>
      <c r="SAV10" s="41"/>
      <c r="SAW10" s="41"/>
      <c r="SAX10" s="41"/>
      <c r="SAY10" s="41"/>
      <c r="SAZ10" s="41"/>
      <c r="SBA10" s="41"/>
      <c r="SBB10" s="41"/>
      <c r="SBC10" s="41"/>
      <c r="SBD10" s="41"/>
      <c r="SBE10" s="41"/>
      <c r="SBF10" s="41"/>
      <c r="SBG10" s="41"/>
      <c r="SBH10" s="41"/>
      <c r="SBI10" s="41"/>
      <c r="SBJ10" s="41"/>
      <c r="SBK10" s="41"/>
      <c r="SBL10" s="41"/>
      <c r="SBM10" s="41"/>
      <c r="SBN10" s="41"/>
      <c r="SBO10" s="41"/>
      <c r="SBP10" s="41"/>
      <c r="SBQ10" s="41"/>
      <c r="SBR10" s="41"/>
      <c r="SBS10" s="41"/>
      <c r="SBT10" s="41"/>
      <c r="SBU10" s="41"/>
      <c r="SBV10" s="41"/>
      <c r="SBW10" s="41"/>
      <c r="SBX10" s="41"/>
      <c r="SBY10" s="41"/>
      <c r="SBZ10" s="41"/>
      <c r="SCA10" s="41"/>
      <c r="SCB10" s="41"/>
      <c r="SCC10" s="41"/>
      <c r="SCD10" s="41"/>
      <c r="SCE10" s="41"/>
      <c r="SCF10" s="41"/>
      <c r="SCG10" s="41"/>
      <c r="SCH10" s="41"/>
      <c r="SCI10" s="41"/>
      <c r="SCJ10" s="41"/>
      <c r="SCK10" s="41"/>
      <c r="SCL10" s="41"/>
      <c r="SCM10" s="41"/>
      <c r="SCN10" s="41"/>
      <c r="SCO10" s="41"/>
      <c r="SCP10" s="41"/>
      <c r="SCQ10" s="41"/>
      <c r="SCR10" s="41"/>
      <c r="SCS10" s="41"/>
      <c r="SCT10" s="41"/>
      <c r="SCU10" s="41"/>
      <c r="SCV10" s="41"/>
      <c r="SCW10" s="41"/>
      <c r="SCX10" s="41"/>
      <c r="SCY10" s="41"/>
      <c r="SCZ10" s="41"/>
      <c r="SDA10" s="41"/>
      <c r="SDB10" s="41"/>
      <c r="SDC10" s="41"/>
      <c r="SDD10" s="41"/>
      <c r="SDE10" s="41"/>
      <c r="SDF10" s="41"/>
      <c r="SDG10" s="41"/>
      <c r="SDH10" s="41"/>
      <c r="SDI10" s="41"/>
      <c r="SDJ10" s="41"/>
      <c r="SDK10" s="41"/>
      <c r="SDL10" s="41"/>
      <c r="SDM10" s="41"/>
      <c r="SDN10" s="41"/>
      <c r="SDO10" s="41"/>
      <c r="SDP10" s="41"/>
      <c r="SDQ10" s="41"/>
      <c r="SDR10" s="41"/>
      <c r="SDS10" s="41"/>
      <c r="SDT10" s="41"/>
      <c r="SDU10" s="41"/>
      <c r="SDV10" s="41"/>
      <c r="SDW10" s="41"/>
      <c r="SDX10" s="41"/>
      <c r="SDY10" s="41"/>
      <c r="SDZ10" s="41"/>
      <c r="SEA10" s="41"/>
      <c r="SEB10" s="41"/>
      <c r="SEC10" s="41"/>
      <c r="SED10" s="41"/>
      <c r="SEE10" s="41"/>
      <c r="SEF10" s="41"/>
      <c r="SEG10" s="41"/>
      <c r="SEH10" s="41"/>
      <c r="SEI10" s="41"/>
      <c r="SEJ10" s="41"/>
      <c r="SEK10" s="41"/>
      <c r="SEL10" s="41"/>
      <c r="SEM10" s="41"/>
      <c r="SEN10" s="41"/>
      <c r="SEO10" s="41"/>
      <c r="SEP10" s="41"/>
      <c r="SEQ10" s="41"/>
      <c r="SER10" s="41"/>
      <c r="SES10" s="41"/>
      <c r="SET10" s="41"/>
      <c r="SEU10" s="41"/>
      <c r="SEV10" s="41"/>
      <c r="SEW10" s="41"/>
      <c r="SEX10" s="41"/>
      <c r="SEY10" s="41"/>
      <c r="SEZ10" s="41"/>
      <c r="SFA10" s="41"/>
      <c r="SFB10" s="41"/>
      <c r="SFC10" s="41"/>
      <c r="SFD10" s="41"/>
      <c r="SFE10" s="41"/>
      <c r="SFF10" s="41"/>
      <c r="SFG10" s="41"/>
      <c r="SFH10" s="41"/>
      <c r="SFI10" s="41"/>
      <c r="SFJ10" s="41"/>
      <c r="SFK10" s="41"/>
      <c r="SFL10" s="41"/>
      <c r="SFM10" s="41"/>
      <c r="SFN10" s="41"/>
      <c r="SFO10" s="41"/>
      <c r="SFP10" s="41"/>
      <c r="SFQ10" s="41"/>
      <c r="SFR10" s="41"/>
      <c r="SFS10" s="41"/>
      <c r="SFT10" s="41"/>
      <c r="SFU10" s="41"/>
      <c r="SFV10" s="41"/>
      <c r="SFW10" s="41"/>
      <c r="SFX10" s="41"/>
      <c r="SFY10" s="41"/>
      <c r="SFZ10" s="41"/>
      <c r="SGA10" s="41"/>
      <c r="SGB10" s="41"/>
      <c r="SGC10" s="41"/>
      <c r="SGD10" s="41"/>
      <c r="SGE10" s="41"/>
      <c r="SGF10" s="41"/>
      <c r="SGG10" s="41"/>
      <c r="SGH10" s="41"/>
      <c r="SGI10" s="41"/>
      <c r="SGJ10" s="41"/>
      <c r="SGK10" s="41"/>
      <c r="SGL10" s="41"/>
      <c r="SGM10" s="41"/>
      <c r="SGN10" s="41"/>
      <c r="SGO10" s="41"/>
      <c r="SGP10" s="41"/>
      <c r="SGQ10" s="41"/>
      <c r="SGR10" s="41"/>
      <c r="SGS10" s="41"/>
      <c r="SGT10" s="41"/>
      <c r="SGU10" s="41"/>
      <c r="SGV10" s="41"/>
      <c r="SGW10" s="41"/>
      <c r="SGX10" s="41"/>
      <c r="SGY10" s="41"/>
      <c r="SGZ10" s="41"/>
      <c r="SHA10" s="41"/>
      <c r="SHB10" s="41"/>
      <c r="SHC10" s="41"/>
      <c r="SHD10" s="41"/>
      <c r="SHE10" s="41"/>
      <c r="SHF10" s="41"/>
      <c r="SHG10" s="41"/>
      <c r="SHH10" s="41"/>
      <c r="SHI10" s="41"/>
      <c r="SHJ10" s="41"/>
      <c r="SHK10" s="41"/>
      <c r="SHL10" s="41"/>
      <c r="SHM10" s="41"/>
      <c r="SHN10" s="41"/>
      <c r="SHO10" s="41"/>
      <c r="SHP10" s="41"/>
      <c r="SHQ10" s="41"/>
      <c r="SHR10" s="41"/>
      <c r="SHS10" s="41"/>
      <c r="SHT10" s="41"/>
      <c r="SHU10" s="41"/>
      <c r="SHV10" s="41"/>
      <c r="SHW10" s="41"/>
      <c r="SHX10" s="41"/>
      <c r="SHY10" s="41"/>
      <c r="SHZ10" s="41"/>
      <c r="SIA10" s="41"/>
      <c r="SIB10" s="41"/>
      <c r="SIC10" s="41"/>
      <c r="SID10" s="41"/>
      <c r="SIE10" s="41"/>
      <c r="SIF10" s="41"/>
      <c r="SIG10" s="41"/>
      <c r="SIH10" s="41"/>
      <c r="SII10" s="41"/>
      <c r="SIJ10" s="41"/>
      <c r="SIK10" s="41"/>
      <c r="SIL10" s="41"/>
      <c r="SIM10" s="41"/>
      <c r="SIN10" s="41"/>
      <c r="SIO10" s="41"/>
      <c r="SIP10" s="41"/>
      <c r="SIQ10" s="41"/>
      <c r="SIR10" s="41"/>
      <c r="SIS10" s="41"/>
      <c r="SIT10" s="41"/>
      <c r="SIU10" s="41"/>
      <c r="SIV10" s="41"/>
      <c r="SIW10" s="41"/>
      <c r="SIX10" s="41"/>
      <c r="SIY10" s="41"/>
      <c r="SIZ10" s="41"/>
      <c r="SJA10" s="41"/>
      <c r="SJB10" s="41"/>
      <c r="SJC10" s="41"/>
      <c r="SJD10" s="41"/>
      <c r="SJE10" s="41"/>
      <c r="SJF10" s="41"/>
      <c r="SJG10" s="41"/>
      <c r="SJH10" s="41"/>
      <c r="SJI10" s="41"/>
      <c r="SJJ10" s="41"/>
      <c r="SJK10" s="41"/>
      <c r="SJL10" s="41"/>
      <c r="SJM10" s="41"/>
      <c r="SJN10" s="41"/>
      <c r="SJO10" s="41"/>
      <c r="SJP10" s="41"/>
      <c r="SJQ10" s="41"/>
      <c r="SJR10" s="41"/>
      <c r="SJS10" s="41"/>
      <c r="SJT10" s="41"/>
      <c r="SJU10" s="41"/>
      <c r="SJV10" s="41"/>
      <c r="SJW10" s="41"/>
      <c r="SJX10" s="41"/>
      <c r="SJY10" s="41"/>
      <c r="SJZ10" s="41"/>
      <c r="SKA10" s="41"/>
      <c r="SKB10" s="41"/>
      <c r="SKC10" s="41"/>
      <c r="SKD10" s="41"/>
      <c r="SKE10" s="41"/>
      <c r="SKF10" s="41"/>
      <c r="SKG10" s="41"/>
      <c r="SKH10" s="41"/>
      <c r="SKI10" s="41"/>
      <c r="SKJ10" s="41"/>
      <c r="SKK10" s="41"/>
      <c r="SKL10" s="41"/>
      <c r="SKM10" s="41"/>
      <c r="SKN10" s="41"/>
      <c r="SKO10" s="41"/>
      <c r="SKP10" s="41"/>
      <c r="SKQ10" s="41"/>
      <c r="SKR10" s="41"/>
      <c r="SKS10" s="41"/>
      <c r="SKT10" s="41"/>
      <c r="SKU10" s="41"/>
      <c r="SKV10" s="41"/>
      <c r="SKW10" s="41"/>
      <c r="SKX10" s="41"/>
      <c r="SKY10" s="41"/>
      <c r="SKZ10" s="41"/>
      <c r="SLA10" s="41"/>
      <c r="SLB10" s="41"/>
      <c r="SLC10" s="41"/>
      <c r="SLD10" s="41"/>
      <c r="SLE10" s="41"/>
      <c r="SLF10" s="41"/>
      <c r="SLG10" s="41"/>
      <c r="SLH10" s="41"/>
      <c r="SLI10" s="41"/>
      <c r="SLJ10" s="41"/>
      <c r="SLK10" s="41"/>
      <c r="SLL10" s="41"/>
      <c r="SLM10" s="41"/>
      <c r="SLN10" s="41"/>
      <c r="SLO10" s="41"/>
      <c r="SLP10" s="41"/>
      <c r="SLQ10" s="41"/>
      <c r="SLR10" s="41"/>
      <c r="SLS10" s="41"/>
      <c r="SLT10" s="41"/>
      <c r="SLU10" s="41"/>
      <c r="SLV10" s="41"/>
      <c r="SLW10" s="41"/>
      <c r="SLX10" s="41"/>
      <c r="SLY10" s="41"/>
      <c r="SLZ10" s="41"/>
      <c r="SMA10" s="41"/>
      <c r="SMB10" s="41"/>
      <c r="SMC10" s="41"/>
      <c r="SMD10" s="41"/>
      <c r="SME10" s="41"/>
      <c r="SMF10" s="41"/>
      <c r="SMG10" s="41"/>
      <c r="SMH10" s="41"/>
      <c r="SMI10" s="41"/>
      <c r="SMJ10" s="41"/>
      <c r="SMK10" s="41"/>
      <c r="SML10" s="41"/>
      <c r="SMM10" s="41"/>
      <c r="SMN10" s="41"/>
      <c r="SMO10" s="41"/>
      <c r="SMP10" s="41"/>
      <c r="SMQ10" s="41"/>
      <c r="SMR10" s="41"/>
      <c r="SMS10" s="41"/>
      <c r="SMT10" s="41"/>
      <c r="SMU10" s="41"/>
      <c r="SMV10" s="41"/>
      <c r="SMW10" s="41"/>
      <c r="SMX10" s="41"/>
      <c r="SMY10" s="41"/>
      <c r="SMZ10" s="41"/>
      <c r="SNA10" s="41"/>
      <c r="SNB10" s="41"/>
      <c r="SNC10" s="41"/>
      <c r="SND10" s="41"/>
      <c r="SNE10" s="41"/>
      <c r="SNF10" s="41"/>
      <c r="SNG10" s="41"/>
      <c r="SNH10" s="41"/>
      <c r="SNI10" s="41"/>
      <c r="SNJ10" s="41"/>
      <c r="SNK10" s="41"/>
      <c r="SNL10" s="41"/>
      <c r="SNM10" s="41"/>
      <c r="SNN10" s="41"/>
      <c r="SNO10" s="41"/>
      <c r="SNP10" s="41"/>
      <c r="SNQ10" s="41"/>
      <c r="SNR10" s="41"/>
      <c r="SNS10" s="41"/>
      <c r="SNT10" s="41"/>
      <c r="SNU10" s="41"/>
      <c r="SNV10" s="41"/>
      <c r="SNW10" s="41"/>
      <c r="SNX10" s="41"/>
      <c r="SNY10" s="41"/>
      <c r="SNZ10" s="41"/>
      <c r="SOA10" s="41"/>
      <c r="SOB10" s="41"/>
      <c r="SOC10" s="41"/>
      <c r="SOD10" s="41"/>
      <c r="SOE10" s="41"/>
      <c r="SOF10" s="41"/>
      <c r="SOG10" s="41"/>
      <c r="SOH10" s="41"/>
      <c r="SOI10" s="41"/>
      <c r="SOJ10" s="41"/>
      <c r="SOK10" s="41"/>
      <c r="SOL10" s="41"/>
      <c r="SOM10" s="41"/>
      <c r="SON10" s="41"/>
      <c r="SOO10" s="41"/>
      <c r="SOP10" s="41"/>
      <c r="SOQ10" s="41"/>
      <c r="SOR10" s="41"/>
      <c r="SOS10" s="41"/>
      <c r="SOT10" s="41"/>
      <c r="SOU10" s="41"/>
      <c r="SOV10" s="41"/>
      <c r="SOW10" s="41"/>
      <c r="SOX10" s="41"/>
      <c r="SOY10" s="41"/>
      <c r="SOZ10" s="41"/>
      <c r="SPA10" s="41"/>
      <c r="SPB10" s="41"/>
      <c r="SPC10" s="41"/>
      <c r="SPD10" s="41"/>
      <c r="SPE10" s="41"/>
      <c r="SPF10" s="41"/>
      <c r="SPG10" s="41"/>
      <c r="SPH10" s="41"/>
      <c r="SPI10" s="41"/>
      <c r="SPJ10" s="41"/>
      <c r="SPK10" s="41"/>
      <c r="SPL10" s="41"/>
      <c r="SPM10" s="41"/>
      <c r="SPN10" s="41"/>
      <c r="SPO10" s="41"/>
      <c r="SPP10" s="41"/>
      <c r="SPQ10" s="41"/>
      <c r="SPR10" s="41"/>
      <c r="SPS10" s="41"/>
      <c r="SPT10" s="41"/>
      <c r="SPU10" s="41"/>
      <c r="SPV10" s="41"/>
      <c r="SPW10" s="41"/>
      <c r="SPX10" s="41"/>
      <c r="SPY10" s="41"/>
      <c r="SPZ10" s="41"/>
      <c r="SQA10" s="41"/>
      <c r="SQB10" s="41"/>
      <c r="SQC10" s="41"/>
      <c r="SQD10" s="41"/>
      <c r="SQE10" s="41"/>
      <c r="SQF10" s="41"/>
      <c r="SQG10" s="41"/>
      <c r="SQH10" s="41"/>
      <c r="SQI10" s="41"/>
      <c r="SQJ10" s="41"/>
      <c r="SQK10" s="41"/>
      <c r="SQL10" s="41"/>
      <c r="SQM10" s="41"/>
      <c r="SQN10" s="41"/>
      <c r="SQO10" s="41"/>
      <c r="SQP10" s="41"/>
      <c r="SQQ10" s="41"/>
      <c r="SQR10" s="41"/>
      <c r="SQS10" s="41"/>
      <c r="SQT10" s="41"/>
      <c r="SQU10" s="41"/>
      <c r="SQV10" s="41"/>
      <c r="SQW10" s="41"/>
      <c r="SQX10" s="41"/>
      <c r="SQY10" s="41"/>
      <c r="SQZ10" s="41"/>
      <c r="SRA10" s="41"/>
      <c r="SRB10" s="41"/>
      <c r="SRC10" s="41"/>
      <c r="SRD10" s="41"/>
      <c r="SRE10" s="41"/>
      <c r="SRF10" s="41"/>
      <c r="SRG10" s="41"/>
      <c r="SRH10" s="41"/>
      <c r="SRI10" s="41"/>
      <c r="SRJ10" s="41"/>
      <c r="SRK10" s="41"/>
      <c r="SRL10" s="41"/>
      <c r="SRM10" s="41"/>
      <c r="SRN10" s="41"/>
      <c r="SRO10" s="41"/>
      <c r="SRP10" s="41"/>
      <c r="SRQ10" s="41"/>
      <c r="SRR10" s="41"/>
      <c r="SRS10" s="41"/>
      <c r="SRT10" s="41"/>
      <c r="SRU10" s="41"/>
      <c r="SRV10" s="41"/>
      <c r="SRW10" s="41"/>
      <c r="SRX10" s="41"/>
      <c r="SRY10" s="41"/>
      <c r="SRZ10" s="41"/>
      <c r="SSA10" s="41"/>
      <c r="SSB10" s="41"/>
      <c r="SSC10" s="41"/>
      <c r="SSD10" s="41"/>
      <c r="SSE10" s="41"/>
      <c r="SSF10" s="41"/>
      <c r="SSG10" s="41"/>
      <c r="SSH10" s="41"/>
      <c r="SSI10" s="41"/>
      <c r="SSJ10" s="41"/>
      <c r="SSK10" s="41"/>
      <c r="SSL10" s="41"/>
      <c r="SSM10" s="41"/>
      <c r="SSN10" s="41"/>
      <c r="SSO10" s="41"/>
      <c r="SSP10" s="41"/>
      <c r="SSQ10" s="41"/>
      <c r="SSR10" s="41"/>
      <c r="SSS10" s="41"/>
      <c r="SST10" s="41"/>
      <c r="SSU10" s="41"/>
      <c r="SSV10" s="41"/>
      <c r="SSW10" s="41"/>
      <c r="SSX10" s="41"/>
      <c r="SSY10" s="41"/>
      <c r="SSZ10" s="41"/>
      <c r="STA10" s="41"/>
      <c r="STB10" s="41"/>
      <c r="STC10" s="41"/>
      <c r="STD10" s="41"/>
      <c r="STE10" s="41"/>
      <c r="STF10" s="41"/>
      <c r="STG10" s="41"/>
      <c r="STH10" s="41"/>
      <c r="STI10" s="41"/>
      <c r="STJ10" s="41"/>
      <c r="STK10" s="41"/>
      <c r="STL10" s="41"/>
      <c r="STM10" s="41"/>
      <c r="STN10" s="41"/>
      <c r="STO10" s="41"/>
      <c r="STP10" s="41"/>
      <c r="STQ10" s="41"/>
      <c r="STR10" s="41"/>
      <c r="STS10" s="41"/>
      <c r="STT10" s="41"/>
      <c r="STU10" s="41"/>
      <c r="STV10" s="41"/>
      <c r="STW10" s="41"/>
      <c r="STX10" s="41"/>
      <c r="STY10" s="41"/>
      <c r="STZ10" s="41"/>
      <c r="SUA10" s="41"/>
      <c r="SUB10" s="41"/>
      <c r="SUC10" s="41"/>
      <c r="SUD10" s="41"/>
      <c r="SUE10" s="41"/>
      <c r="SUF10" s="41"/>
      <c r="SUG10" s="41"/>
      <c r="SUH10" s="41"/>
      <c r="SUI10" s="41"/>
      <c r="SUJ10" s="41"/>
      <c r="SUK10" s="41"/>
      <c r="SUL10" s="41"/>
      <c r="SUM10" s="41"/>
      <c r="SUN10" s="41"/>
      <c r="SUO10" s="41"/>
      <c r="SUP10" s="41"/>
      <c r="SUQ10" s="41"/>
      <c r="SUR10" s="41"/>
      <c r="SUS10" s="41"/>
      <c r="SUT10" s="41"/>
      <c r="SUU10" s="41"/>
      <c r="SUV10" s="41"/>
      <c r="SUW10" s="41"/>
      <c r="SUX10" s="41"/>
      <c r="SUY10" s="41"/>
      <c r="SUZ10" s="41"/>
      <c r="SVA10" s="41"/>
      <c r="SVB10" s="41"/>
      <c r="SVC10" s="41"/>
      <c r="SVD10" s="41"/>
      <c r="SVE10" s="41"/>
      <c r="SVF10" s="41"/>
      <c r="SVG10" s="41"/>
      <c r="SVH10" s="41"/>
      <c r="SVI10" s="41"/>
      <c r="SVJ10" s="41"/>
      <c r="SVK10" s="41"/>
      <c r="SVL10" s="41"/>
      <c r="SVM10" s="41"/>
      <c r="SVN10" s="41"/>
      <c r="SVO10" s="41"/>
      <c r="SVP10" s="41"/>
      <c r="SVQ10" s="41"/>
      <c r="SVR10" s="41"/>
      <c r="SVS10" s="41"/>
      <c r="SVT10" s="41"/>
      <c r="SVU10" s="41"/>
      <c r="SVV10" s="41"/>
      <c r="SVW10" s="41"/>
      <c r="SVX10" s="41"/>
      <c r="SVY10" s="41"/>
      <c r="SVZ10" s="41"/>
      <c r="SWA10" s="41"/>
      <c r="SWB10" s="41"/>
      <c r="SWC10" s="41"/>
      <c r="SWD10" s="41"/>
      <c r="SWE10" s="41"/>
      <c r="SWF10" s="41"/>
      <c r="SWG10" s="41"/>
      <c r="SWH10" s="41"/>
      <c r="SWI10" s="41"/>
      <c r="SWJ10" s="41"/>
      <c r="SWK10" s="41"/>
      <c r="SWL10" s="41"/>
      <c r="SWM10" s="41"/>
      <c r="SWN10" s="41"/>
      <c r="SWO10" s="41"/>
      <c r="SWP10" s="41"/>
      <c r="SWQ10" s="41"/>
      <c r="SWR10" s="41"/>
      <c r="SWS10" s="41"/>
      <c r="SWT10" s="41"/>
      <c r="SWU10" s="41"/>
      <c r="SWV10" s="41"/>
      <c r="SWW10" s="41"/>
      <c r="SWX10" s="41"/>
      <c r="SWY10" s="41"/>
      <c r="SWZ10" s="41"/>
      <c r="SXA10" s="41"/>
      <c r="SXB10" s="41"/>
      <c r="SXC10" s="41"/>
      <c r="SXD10" s="41"/>
      <c r="SXE10" s="41"/>
      <c r="SXF10" s="41"/>
      <c r="SXG10" s="41"/>
      <c r="SXH10" s="41"/>
      <c r="SXI10" s="41"/>
      <c r="SXJ10" s="41"/>
      <c r="SXK10" s="41"/>
      <c r="SXL10" s="41"/>
      <c r="SXM10" s="41"/>
      <c r="SXN10" s="41"/>
      <c r="SXO10" s="41"/>
      <c r="SXP10" s="41"/>
      <c r="SXQ10" s="41"/>
      <c r="SXR10" s="41"/>
      <c r="SXS10" s="41"/>
      <c r="SXT10" s="41"/>
      <c r="SXU10" s="41"/>
      <c r="SXV10" s="41"/>
      <c r="SXW10" s="41"/>
      <c r="SXX10" s="41"/>
      <c r="SXY10" s="41"/>
      <c r="SXZ10" s="41"/>
      <c r="SYA10" s="41"/>
      <c r="SYB10" s="41"/>
      <c r="SYC10" s="41"/>
      <c r="SYD10" s="41"/>
      <c r="SYE10" s="41"/>
      <c r="SYF10" s="41"/>
      <c r="SYG10" s="41"/>
      <c r="SYH10" s="41"/>
      <c r="SYI10" s="41"/>
      <c r="SYJ10" s="41"/>
      <c r="SYK10" s="41"/>
      <c r="SYL10" s="41"/>
      <c r="SYM10" s="41"/>
      <c r="SYN10" s="41"/>
      <c r="SYO10" s="41"/>
      <c r="SYP10" s="41"/>
      <c r="SYQ10" s="41"/>
      <c r="SYR10" s="41"/>
      <c r="SYS10" s="41"/>
      <c r="SYT10" s="41"/>
      <c r="SYU10" s="41"/>
      <c r="SYV10" s="41"/>
      <c r="SYW10" s="41"/>
      <c r="SYX10" s="41"/>
      <c r="SYY10" s="41"/>
      <c r="SYZ10" s="41"/>
      <c r="SZA10" s="41"/>
      <c r="SZB10" s="41"/>
      <c r="SZC10" s="41"/>
      <c r="SZD10" s="41"/>
      <c r="SZE10" s="41"/>
      <c r="SZF10" s="41"/>
      <c r="SZG10" s="41"/>
      <c r="SZH10" s="41"/>
      <c r="SZI10" s="41"/>
      <c r="SZJ10" s="41"/>
      <c r="SZK10" s="41"/>
      <c r="SZL10" s="41"/>
      <c r="SZM10" s="41"/>
      <c r="SZN10" s="41"/>
      <c r="SZO10" s="41"/>
      <c r="SZP10" s="41"/>
      <c r="SZQ10" s="41"/>
      <c r="SZR10" s="41"/>
      <c r="SZS10" s="41"/>
      <c r="SZT10" s="41"/>
      <c r="SZU10" s="41"/>
      <c r="SZV10" s="41"/>
      <c r="SZW10" s="41"/>
      <c r="SZX10" s="41"/>
      <c r="SZY10" s="41"/>
      <c r="SZZ10" s="41"/>
      <c r="TAA10" s="41"/>
      <c r="TAB10" s="41"/>
      <c r="TAC10" s="41"/>
      <c r="TAD10" s="41"/>
      <c r="TAE10" s="41"/>
      <c r="TAF10" s="41"/>
      <c r="TAG10" s="41"/>
      <c r="TAH10" s="41"/>
      <c r="TAI10" s="41"/>
      <c r="TAJ10" s="41"/>
      <c r="TAK10" s="41"/>
      <c r="TAL10" s="41"/>
      <c r="TAM10" s="41"/>
      <c r="TAN10" s="41"/>
      <c r="TAO10" s="41"/>
      <c r="TAP10" s="41"/>
      <c r="TAQ10" s="41"/>
      <c r="TAR10" s="41"/>
      <c r="TAS10" s="41"/>
      <c r="TAT10" s="41"/>
      <c r="TAU10" s="41"/>
      <c r="TAV10" s="41"/>
      <c r="TAW10" s="41"/>
      <c r="TAX10" s="41"/>
      <c r="TAY10" s="41"/>
      <c r="TAZ10" s="41"/>
      <c r="TBA10" s="41"/>
      <c r="TBB10" s="41"/>
      <c r="TBC10" s="41"/>
      <c r="TBD10" s="41"/>
      <c r="TBE10" s="41"/>
      <c r="TBF10" s="41"/>
      <c r="TBG10" s="41"/>
      <c r="TBH10" s="41"/>
      <c r="TBI10" s="41"/>
      <c r="TBJ10" s="41"/>
      <c r="TBK10" s="41"/>
      <c r="TBL10" s="41"/>
      <c r="TBM10" s="41"/>
      <c r="TBN10" s="41"/>
      <c r="TBO10" s="41"/>
      <c r="TBP10" s="41"/>
      <c r="TBQ10" s="41"/>
      <c r="TBR10" s="41"/>
      <c r="TBS10" s="41"/>
      <c r="TBT10" s="41"/>
      <c r="TBU10" s="41"/>
      <c r="TBV10" s="41"/>
      <c r="TBW10" s="41"/>
      <c r="TBX10" s="41"/>
      <c r="TBY10" s="41"/>
      <c r="TBZ10" s="41"/>
      <c r="TCA10" s="41"/>
      <c r="TCB10" s="41"/>
      <c r="TCC10" s="41"/>
      <c r="TCD10" s="41"/>
      <c r="TCE10" s="41"/>
      <c r="TCF10" s="41"/>
      <c r="TCG10" s="41"/>
      <c r="TCH10" s="41"/>
      <c r="TCI10" s="41"/>
      <c r="TCJ10" s="41"/>
      <c r="TCK10" s="41"/>
      <c r="TCL10" s="41"/>
      <c r="TCM10" s="41"/>
      <c r="TCN10" s="41"/>
      <c r="TCO10" s="41"/>
      <c r="TCP10" s="41"/>
      <c r="TCQ10" s="41"/>
      <c r="TCR10" s="41"/>
      <c r="TCS10" s="41"/>
      <c r="TCT10" s="41"/>
      <c r="TCU10" s="41"/>
      <c r="TCV10" s="41"/>
      <c r="TCW10" s="41"/>
      <c r="TCX10" s="41"/>
      <c r="TCY10" s="41"/>
      <c r="TCZ10" s="41"/>
      <c r="TDA10" s="41"/>
      <c r="TDB10" s="41"/>
      <c r="TDC10" s="41"/>
      <c r="TDD10" s="41"/>
      <c r="TDE10" s="41"/>
      <c r="TDF10" s="41"/>
      <c r="TDG10" s="41"/>
      <c r="TDH10" s="41"/>
      <c r="TDI10" s="41"/>
      <c r="TDJ10" s="41"/>
      <c r="TDK10" s="41"/>
      <c r="TDL10" s="41"/>
      <c r="TDM10" s="41"/>
      <c r="TDN10" s="41"/>
      <c r="TDO10" s="41"/>
      <c r="TDP10" s="41"/>
      <c r="TDQ10" s="41"/>
      <c r="TDR10" s="41"/>
      <c r="TDS10" s="41"/>
      <c r="TDT10" s="41"/>
      <c r="TDU10" s="41"/>
      <c r="TDV10" s="41"/>
      <c r="TDW10" s="41"/>
      <c r="TDX10" s="41"/>
      <c r="TDY10" s="41"/>
      <c r="TDZ10" s="41"/>
      <c r="TEA10" s="41"/>
      <c r="TEB10" s="41"/>
      <c r="TEC10" s="41"/>
      <c r="TED10" s="41"/>
      <c r="TEE10" s="41"/>
      <c r="TEF10" s="41"/>
      <c r="TEG10" s="41"/>
      <c r="TEH10" s="41"/>
      <c r="TEI10" s="41"/>
      <c r="TEJ10" s="41"/>
      <c r="TEK10" s="41"/>
      <c r="TEL10" s="41"/>
      <c r="TEM10" s="41"/>
      <c r="TEN10" s="41"/>
      <c r="TEO10" s="41"/>
      <c r="TEP10" s="41"/>
      <c r="TEQ10" s="41"/>
      <c r="TER10" s="41"/>
      <c r="TES10" s="41"/>
      <c r="TET10" s="41"/>
      <c r="TEU10" s="41"/>
      <c r="TEV10" s="41"/>
      <c r="TEW10" s="41"/>
      <c r="TEX10" s="41"/>
      <c r="TEY10" s="41"/>
      <c r="TEZ10" s="41"/>
      <c r="TFA10" s="41"/>
      <c r="TFB10" s="41"/>
      <c r="TFC10" s="41"/>
      <c r="TFD10" s="41"/>
      <c r="TFE10" s="41"/>
      <c r="TFF10" s="41"/>
      <c r="TFG10" s="41"/>
      <c r="TFH10" s="41"/>
      <c r="TFI10" s="41"/>
      <c r="TFJ10" s="41"/>
      <c r="TFK10" s="41"/>
      <c r="TFL10" s="41"/>
      <c r="TFM10" s="41"/>
      <c r="TFN10" s="41"/>
      <c r="TFO10" s="41"/>
      <c r="TFP10" s="41"/>
      <c r="TFQ10" s="41"/>
      <c r="TFR10" s="41"/>
      <c r="TFS10" s="41"/>
      <c r="TFT10" s="41"/>
      <c r="TFU10" s="41"/>
      <c r="TFV10" s="41"/>
      <c r="TFW10" s="41"/>
      <c r="TFX10" s="41"/>
      <c r="TFY10" s="41"/>
      <c r="TFZ10" s="41"/>
      <c r="TGA10" s="41"/>
      <c r="TGB10" s="41"/>
      <c r="TGC10" s="41"/>
      <c r="TGD10" s="41"/>
      <c r="TGE10" s="41"/>
      <c r="TGF10" s="41"/>
      <c r="TGG10" s="41"/>
      <c r="TGH10" s="41"/>
      <c r="TGI10" s="41"/>
      <c r="TGJ10" s="41"/>
      <c r="TGK10" s="41"/>
      <c r="TGL10" s="41"/>
      <c r="TGM10" s="41"/>
      <c r="TGN10" s="41"/>
      <c r="TGO10" s="41"/>
      <c r="TGP10" s="41"/>
      <c r="TGQ10" s="41"/>
      <c r="TGR10" s="41"/>
      <c r="TGS10" s="41"/>
      <c r="TGT10" s="41"/>
      <c r="TGU10" s="41"/>
      <c r="TGV10" s="41"/>
      <c r="TGW10" s="41"/>
      <c r="TGX10" s="41"/>
      <c r="TGY10" s="41"/>
      <c r="TGZ10" s="41"/>
      <c r="THA10" s="41"/>
      <c r="THB10" s="41"/>
      <c r="THC10" s="41"/>
      <c r="THD10" s="41"/>
      <c r="THE10" s="41"/>
      <c r="THF10" s="41"/>
      <c r="THG10" s="41"/>
      <c r="THH10" s="41"/>
      <c r="THI10" s="41"/>
      <c r="THJ10" s="41"/>
      <c r="THK10" s="41"/>
      <c r="THL10" s="41"/>
      <c r="THM10" s="41"/>
      <c r="THN10" s="41"/>
      <c r="THO10" s="41"/>
      <c r="THP10" s="41"/>
      <c r="THQ10" s="41"/>
      <c r="THR10" s="41"/>
      <c r="THS10" s="41"/>
      <c r="THT10" s="41"/>
      <c r="THU10" s="41"/>
      <c r="THV10" s="41"/>
      <c r="THW10" s="41"/>
      <c r="THX10" s="41"/>
      <c r="THY10" s="41"/>
      <c r="THZ10" s="41"/>
      <c r="TIA10" s="41"/>
      <c r="TIB10" s="41"/>
      <c r="TIC10" s="41"/>
      <c r="TID10" s="41"/>
      <c r="TIE10" s="41"/>
      <c r="TIF10" s="41"/>
      <c r="TIG10" s="41"/>
      <c r="TIH10" s="41"/>
      <c r="TII10" s="41"/>
      <c r="TIJ10" s="41"/>
      <c r="TIK10" s="41"/>
      <c r="TIL10" s="41"/>
      <c r="TIM10" s="41"/>
      <c r="TIN10" s="41"/>
      <c r="TIO10" s="41"/>
      <c r="TIP10" s="41"/>
      <c r="TIQ10" s="41"/>
      <c r="TIR10" s="41"/>
      <c r="TIS10" s="41"/>
      <c r="TIT10" s="41"/>
      <c r="TIU10" s="41"/>
      <c r="TIV10" s="41"/>
      <c r="TIW10" s="41"/>
      <c r="TIX10" s="41"/>
      <c r="TIY10" s="41"/>
      <c r="TIZ10" s="41"/>
      <c r="TJA10" s="41"/>
      <c r="TJB10" s="41"/>
      <c r="TJC10" s="41"/>
      <c r="TJD10" s="41"/>
      <c r="TJE10" s="41"/>
      <c r="TJF10" s="41"/>
      <c r="TJG10" s="41"/>
      <c r="TJH10" s="41"/>
      <c r="TJI10" s="41"/>
      <c r="TJJ10" s="41"/>
      <c r="TJK10" s="41"/>
      <c r="TJL10" s="41"/>
      <c r="TJM10" s="41"/>
      <c r="TJN10" s="41"/>
      <c r="TJO10" s="41"/>
      <c r="TJP10" s="41"/>
      <c r="TJQ10" s="41"/>
      <c r="TJR10" s="41"/>
      <c r="TJS10" s="41"/>
      <c r="TJT10" s="41"/>
      <c r="TJU10" s="41"/>
      <c r="TJV10" s="41"/>
      <c r="TJW10" s="41"/>
      <c r="TJX10" s="41"/>
      <c r="TJY10" s="41"/>
      <c r="TJZ10" s="41"/>
      <c r="TKA10" s="41"/>
      <c r="TKB10" s="41"/>
      <c r="TKC10" s="41"/>
      <c r="TKD10" s="41"/>
      <c r="TKE10" s="41"/>
      <c r="TKF10" s="41"/>
      <c r="TKG10" s="41"/>
      <c r="TKH10" s="41"/>
      <c r="TKI10" s="41"/>
      <c r="TKJ10" s="41"/>
      <c r="TKK10" s="41"/>
      <c r="TKL10" s="41"/>
      <c r="TKM10" s="41"/>
      <c r="TKN10" s="41"/>
      <c r="TKO10" s="41"/>
      <c r="TKP10" s="41"/>
      <c r="TKQ10" s="41"/>
      <c r="TKR10" s="41"/>
      <c r="TKS10" s="41"/>
      <c r="TKT10" s="41"/>
      <c r="TKU10" s="41"/>
      <c r="TKV10" s="41"/>
      <c r="TKW10" s="41"/>
      <c r="TKX10" s="41"/>
      <c r="TKY10" s="41"/>
      <c r="TKZ10" s="41"/>
      <c r="TLA10" s="41"/>
      <c r="TLB10" s="41"/>
      <c r="TLC10" s="41"/>
      <c r="TLD10" s="41"/>
      <c r="TLE10" s="41"/>
      <c r="TLF10" s="41"/>
      <c r="TLG10" s="41"/>
      <c r="TLH10" s="41"/>
      <c r="TLI10" s="41"/>
      <c r="TLJ10" s="41"/>
      <c r="TLK10" s="41"/>
      <c r="TLL10" s="41"/>
      <c r="TLM10" s="41"/>
      <c r="TLN10" s="41"/>
      <c r="TLO10" s="41"/>
      <c r="TLP10" s="41"/>
      <c r="TLQ10" s="41"/>
      <c r="TLR10" s="41"/>
      <c r="TLS10" s="41"/>
      <c r="TLT10" s="41"/>
      <c r="TLU10" s="41"/>
      <c r="TLV10" s="41"/>
      <c r="TLW10" s="41"/>
      <c r="TLX10" s="41"/>
      <c r="TLY10" s="41"/>
      <c r="TLZ10" s="41"/>
      <c r="TMA10" s="41"/>
      <c r="TMB10" s="41"/>
      <c r="TMC10" s="41"/>
      <c r="TMD10" s="41"/>
      <c r="TME10" s="41"/>
      <c r="TMF10" s="41"/>
      <c r="TMG10" s="41"/>
      <c r="TMH10" s="41"/>
      <c r="TMI10" s="41"/>
      <c r="TMJ10" s="41"/>
      <c r="TMK10" s="41"/>
      <c r="TML10" s="41"/>
      <c r="TMM10" s="41"/>
      <c r="TMN10" s="41"/>
      <c r="TMO10" s="41"/>
      <c r="TMP10" s="41"/>
      <c r="TMQ10" s="41"/>
      <c r="TMR10" s="41"/>
      <c r="TMS10" s="41"/>
      <c r="TMT10" s="41"/>
      <c r="TMU10" s="41"/>
      <c r="TMV10" s="41"/>
      <c r="TMW10" s="41"/>
      <c r="TMX10" s="41"/>
      <c r="TMY10" s="41"/>
      <c r="TMZ10" s="41"/>
      <c r="TNA10" s="41"/>
      <c r="TNB10" s="41"/>
      <c r="TNC10" s="41"/>
      <c r="TND10" s="41"/>
      <c r="TNE10" s="41"/>
      <c r="TNF10" s="41"/>
      <c r="TNG10" s="41"/>
      <c r="TNH10" s="41"/>
      <c r="TNI10" s="41"/>
      <c r="TNJ10" s="41"/>
      <c r="TNK10" s="41"/>
      <c r="TNL10" s="41"/>
      <c r="TNM10" s="41"/>
      <c r="TNN10" s="41"/>
      <c r="TNO10" s="41"/>
      <c r="TNP10" s="41"/>
      <c r="TNQ10" s="41"/>
      <c r="TNR10" s="41"/>
      <c r="TNS10" s="41"/>
      <c r="TNT10" s="41"/>
      <c r="TNU10" s="41"/>
      <c r="TNV10" s="41"/>
      <c r="TNW10" s="41"/>
      <c r="TNX10" s="41"/>
      <c r="TNY10" s="41"/>
      <c r="TNZ10" s="41"/>
      <c r="TOA10" s="41"/>
      <c r="TOB10" s="41"/>
      <c r="TOC10" s="41"/>
      <c r="TOD10" s="41"/>
      <c r="TOE10" s="41"/>
      <c r="TOF10" s="41"/>
      <c r="TOG10" s="41"/>
      <c r="TOH10" s="41"/>
      <c r="TOI10" s="41"/>
      <c r="TOJ10" s="41"/>
      <c r="TOK10" s="41"/>
      <c r="TOL10" s="41"/>
      <c r="TOM10" s="41"/>
      <c r="TON10" s="41"/>
      <c r="TOO10" s="41"/>
      <c r="TOP10" s="41"/>
      <c r="TOQ10" s="41"/>
      <c r="TOR10" s="41"/>
      <c r="TOS10" s="41"/>
      <c r="TOT10" s="41"/>
      <c r="TOU10" s="41"/>
      <c r="TOV10" s="41"/>
      <c r="TOW10" s="41"/>
      <c r="TOX10" s="41"/>
      <c r="TOY10" s="41"/>
      <c r="TOZ10" s="41"/>
      <c r="TPA10" s="41"/>
      <c r="TPB10" s="41"/>
      <c r="TPC10" s="41"/>
      <c r="TPD10" s="41"/>
      <c r="TPE10" s="41"/>
      <c r="TPF10" s="41"/>
      <c r="TPG10" s="41"/>
      <c r="TPH10" s="41"/>
      <c r="TPI10" s="41"/>
      <c r="TPJ10" s="41"/>
      <c r="TPK10" s="41"/>
      <c r="TPL10" s="41"/>
      <c r="TPM10" s="41"/>
      <c r="TPN10" s="41"/>
      <c r="TPO10" s="41"/>
      <c r="TPP10" s="41"/>
      <c r="TPQ10" s="41"/>
      <c r="TPR10" s="41"/>
      <c r="TPS10" s="41"/>
      <c r="TPT10" s="41"/>
      <c r="TPU10" s="41"/>
      <c r="TPV10" s="41"/>
      <c r="TPW10" s="41"/>
      <c r="TPX10" s="41"/>
      <c r="TPY10" s="41"/>
      <c r="TPZ10" s="41"/>
      <c r="TQA10" s="41"/>
      <c r="TQB10" s="41"/>
      <c r="TQC10" s="41"/>
      <c r="TQD10" s="41"/>
      <c r="TQE10" s="41"/>
      <c r="TQF10" s="41"/>
      <c r="TQG10" s="41"/>
      <c r="TQH10" s="41"/>
      <c r="TQI10" s="41"/>
      <c r="TQJ10" s="41"/>
      <c r="TQK10" s="41"/>
      <c r="TQL10" s="41"/>
      <c r="TQM10" s="41"/>
      <c r="TQN10" s="41"/>
      <c r="TQO10" s="41"/>
      <c r="TQP10" s="41"/>
      <c r="TQQ10" s="41"/>
      <c r="TQR10" s="41"/>
      <c r="TQS10" s="41"/>
      <c r="TQT10" s="41"/>
      <c r="TQU10" s="41"/>
      <c r="TQV10" s="41"/>
      <c r="TQW10" s="41"/>
      <c r="TQX10" s="41"/>
      <c r="TQY10" s="41"/>
      <c r="TQZ10" s="41"/>
      <c r="TRA10" s="41"/>
      <c r="TRB10" s="41"/>
      <c r="TRC10" s="41"/>
      <c r="TRD10" s="41"/>
      <c r="TRE10" s="41"/>
      <c r="TRF10" s="41"/>
      <c r="TRG10" s="41"/>
      <c r="TRH10" s="41"/>
      <c r="TRI10" s="41"/>
      <c r="TRJ10" s="41"/>
      <c r="TRK10" s="41"/>
      <c r="TRL10" s="41"/>
      <c r="TRM10" s="41"/>
      <c r="TRN10" s="41"/>
      <c r="TRO10" s="41"/>
      <c r="TRP10" s="41"/>
      <c r="TRQ10" s="41"/>
      <c r="TRR10" s="41"/>
      <c r="TRS10" s="41"/>
      <c r="TRT10" s="41"/>
      <c r="TRU10" s="41"/>
      <c r="TRV10" s="41"/>
      <c r="TRW10" s="41"/>
      <c r="TRX10" s="41"/>
      <c r="TRY10" s="41"/>
      <c r="TRZ10" s="41"/>
      <c r="TSA10" s="41"/>
      <c r="TSB10" s="41"/>
      <c r="TSC10" s="41"/>
      <c r="TSD10" s="41"/>
      <c r="TSE10" s="41"/>
      <c r="TSF10" s="41"/>
      <c r="TSG10" s="41"/>
      <c r="TSH10" s="41"/>
      <c r="TSI10" s="41"/>
      <c r="TSJ10" s="41"/>
      <c r="TSK10" s="41"/>
      <c r="TSL10" s="41"/>
      <c r="TSM10" s="41"/>
      <c r="TSN10" s="41"/>
      <c r="TSO10" s="41"/>
      <c r="TSP10" s="41"/>
      <c r="TSQ10" s="41"/>
      <c r="TSR10" s="41"/>
      <c r="TSS10" s="41"/>
      <c r="TST10" s="41"/>
      <c r="TSU10" s="41"/>
      <c r="TSV10" s="41"/>
      <c r="TSW10" s="41"/>
      <c r="TSX10" s="41"/>
      <c r="TSY10" s="41"/>
      <c r="TSZ10" s="41"/>
      <c r="TTA10" s="41"/>
      <c r="TTB10" s="41"/>
      <c r="TTC10" s="41"/>
      <c r="TTD10" s="41"/>
      <c r="TTE10" s="41"/>
      <c r="TTF10" s="41"/>
      <c r="TTG10" s="41"/>
      <c r="TTH10" s="41"/>
      <c r="TTI10" s="41"/>
      <c r="TTJ10" s="41"/>
      <c r="TTK10" s="41"/>
      <c r="TTL10" s="41"/>
      <c r="TTM10" s="41"/>
      <c r="TTN10" s="41"/>
      <c r="TTO10" s="41"/>
      <c r="TTP10" s="41"/>
      <c r="TTQ10" s="41"/>
      <c r="TTR10" s="41"/>
      <c r="TTS10" s="41"/>
      <c r="TTT10" s="41"/>
      <c r="TTU10" s="41"/>
      <c r="TTV10" s="41"/>
      <c r="TTW10" s="41"/>
      <c r="TTX10" s="41"/>
      <c r="TTY10" s="41"/>
      <c r="TTZ10" s="41"/>
      <c r="TUA10" s="41"/>
      <c r="TUB10" s="41"/>
      <c r="TUC10" s="41"/>
      <c r="TUD10" s="41"/>
      <c r="TUE10" s="41"/>
      <c r="TUF10" s="41"/>
      <c r="TUG10" s="41"/>
      <c r="TUH10" s="41"/>
      <c r="TUI10" s="41"/>
      <c r="TUJ10" s="41"/>
      <c r="TUK10" s="41"/>
      <c r="TUL10" s="41"/>
      <c r="TUM10" s="41"/>
      <c r="TUN10" s="41"/>
      <c r="TUO10" s="41"/>
      <c r="TUP10" s="41"/>
      <c r="TUQ10" s="41"/>
      <c r="TUR10" s="41"/>
      <c r="TUS10" s="41"/>
      <c r="TUT10" s="41"/>
      <c r="TUU10" s="41"/>
      <c r="TUV10" s="41"/>
      <c r="TUW10" s="41"/>
      <c r="TUX10" s="41"/>
      <c r="TUY10" s="41"/>
      <c r="TUZ10" s="41"/>
      <c r="TVA10" s="41"/>
      <c r="TVB10" s="41"/>
      <c r="TVC10" s="41"/>
      <c r="TVD10" s="41"/>
      <c r="TVE10" s="41"/>
      <c r="TVF10" s="41"/>
      <c r="TVG10" s="41"/>
      <c r="TVH10" s="41"/>
      <c r="TVI10" s="41"/>
      <c r="TVJ10" s="41"/>
      <c r="TVK10" s="41"/>
      <c r="TVL10" s="41"/>
      <c r="TVM10" s="41"/>
      <c r="TVN10" s="41"/>
      <c r="TVO10" s="41"/>
      <c r="TVP10" s="41"/>
      <c r="TVQ10" s="41"/>
      <c r="TVR10" s="41"/>
      <c r="TVS10" s="41"/>
      <c r="TVT10" s="41"/>
      <c r="TVU10" s="41"/>
      <c r="TVV10" s="41"/>
      <c r="TVW10" s="41"/>
      <c r="TVX10" s="41"/>
      <c r="TVY10" s="41"/>
      <c r="TVZ10" s="41"/>
      <c r="TWA10" s="41"/>
      <c r="TWB10" s="41"/>
      <c r="TWC10" s="41"/>
      <c r="TWD10" s="41"/>
      <c r="TWE10" s="41"/>
      <c r="TWF10" s="41"/>
      <c r="TWG10" s="41"/>
      <c r="TWH10" s="41"/>
      <c r="TWI10" s="41"/>
      <c r="TWJ10" s="41"/>
      <c r="TWK10" s="41"/>
      <c r="TWL10" s="41"/>
      <c r="TWM10" s="41"/>
      <c r="TWN10" s="41"/>
      <c r="TWO10" s="41"/>
      <c r="TWP10" s="41"/>
      <c r="TWQ10" s="41"/>
      <c r="TWR10" s="41"/>
      <c r="TWS10" s="41"/>
      <c r="TWT10" s="41"/>
      <c r="TWU10" s="41"/>
      <c r="TWV10" s="41"/>
      <c r="TWW10" s="41"/>
      <c r="TWX10" s="41"/>
      <c r="TWY10" s="41"/>
      <c r="TWZ10" s="41"/>
      <c r="TXA10" s="41"/>
      <c r="TXB10" s="41"/>
      <c r="TXC10" s="41"/>
      <c r="TXD10" s="41"/>
      <c r="TXE10" s="41"/>
      <c r="TXF10" s="41"/>
      <c r="TXG10" s="41"/>
      <c r="TXH10" s="41"/>
      <c r="TXI10" s="41"/>
      <c r="TXJ10" s="41"/>
      <c r="TXK10" s="41"/>
      <c r="TXL10" s="41"/>
      <c r="TXM10" s="41"/>
      <c r="TXN10" s="41"/>
      <c r="TXO10" s="41"/>
      <c r="TXP10" s="41"/>
      <c r="TXQ10" s="41"/>
      <c r="TXR10" s="41"/>
      <c r="TXS10" s="41"/>
      <c r="TXT10" s="41"/>
      <c r="TXU10" s="41"/>
      <c r="TXV10" s="41"/>
      <c r="TXW10" s="41"/>
      <c r="TXX10" s="41"/>
      <c r="TXY10" s="41"/>
      <c r="TXZ10" s="41"/>
      <c r="TYA10" s="41"/>
      <c r="TYB10" s="41"/>
      <c r="TYC10" s="41"/>
      <c r="TYD10" s="41"/>
      <c r="TYE10" s="41"/>
      <c r="TYF10" s="41"/>
      <c r="TYG10" s="41"/>
      <c r="TYH10" s="41"/>
      <c r="TYI10" s="41"/>
      <c r="TYJ10" s="41"/>
      <c r="TYK10" s="41"/>
      <c r="TYL10" s="41"/>
      <c r="TYM10" s="41"/>
      <c r="TYN10" s="41"/>
      <c r="TYO10" s="41"/>
      <c r="TYP10" s="41"/>
      <c r="TYQ10" s="41"/>
      <c r="TYR10" s="41"/>
      <c r="TYS10" s="41"/>
      <c r="TYT10" s="41"/>
      <c r="TYU10" s="41"/>
      <c r="TYV10" s="41"/>
      <c r="TYW10" s="41"/>
      <c r="TYX10" s="41"/>
      <c r="TYY10" s="41"/>
      <c r="TYZ10" s="41"/>
      <c r="TZA10" s="41"/>
      <c r="TZB10" s="41"/>
      <c r="TZC10" s="41"/>
      <c r="TZD10" s="41"/>
      <c r="TZE10" s="41"/>
      <c r="TZF10" s="41"/>
      <c r="TZG10" s="41"/>
      <c r="TZH10" s="41"/>
      <c r="TZI10" s="41"/>
      <c r="TZJ10" s="41"/>
      <c r="TZK10" s="41"/>
      <c r="TZL10" s="41"/>
      <c r="TZM10" s="41"/>
      <c r="TZN10" s="41"/>
      <c r="TZO10" s="41"/>
      <c r="TZP10" s="41"/>
      <c r="TZQ10" s="41"/>
      <c r="TZR10" s="41"/>
      <c r="TZS10" s="41"/>
      <c r="TZT10" s="41"/>
      <c r="TZU10" s="41"/>
      <c r="TZV10" s="41"/>
      <c r="TZW10" s="41"/>
      <c r="TZX10" s="41"/>
      <c r="TZY10" s="41"/>
      <c r="TZZ10" s="41"/>
      <c r="UAA10" s="41"/>
      <c r="UAB10" s="41"/>
      <c r="UAC10" s="41"/>
      <c r="UAD10" s="41"/>
      <c r="UAE10" s="41"/>
      <c r="UAF10" s="41"/>
      <c r="UAG10" s="41"/>
      <c r="UAH10" s="41"/>
      <c r="UAI10" s="41"/>
      <c r="UAJ10" s="41"/>
      <c r="UAK10" s="41"/>
      <c r="UAL10" s="41"/>
      <c r="UAM10" s="41"/>
      <c r="UAN10" s="41"/>
      <c r="UAO10" s="41"/>
      <c r="UAP10" s="41"/>
      <c r="UAQ10" s="41"/>
      <c r="UAR10" s="41"/>
      <c r="UAS10" s="41"/>
      <c r="UAT10" s="41"/>
      <c r="UAU10" s="41"/>
      <c r="UAV10" s="41"/>
      <c r="UAW10" s="41"/>
      <c r="UAX10" s="41"/>
      <c r="UAY10" s="41"/>
      <c r="UAZ10" s="41"/>
      <c r="UBA10" s="41"/>
      <c r="UBB10" s="41"/>
      <c r="UBC10" s="41"/>
      <c r="UBD10" s="41"/>
      <c r="UBE10" s="41"/>
      <c r="UBF10" s="41"/>
      <c r="UBG10" s="41"/>
      <c r="UBH10" s="41"/>
      <c r="UBI10" s="41"/>
      <c r="UBJ10" s="41"/>
      <c r="UBK10" s="41"/>
      <c r="UBL10" s="41"/>
      <c r="UBM10" s="41"/>
      <c r="UBN10" s="41"/>
      <c r="UBO10" s="41"/>
      <c r="UBP10" s="41"/>
      <c r="UBQ10" s="41"/>
      <c r="UBR10" s="41"/>
      <c r="UBS10" s="41"/>
      <c r="UBT10" s="41"/>
      <c r="UBU10" s="41"/>
      <c r="UBV10" s="41"/>
      <c r="UBW10" s="41"/>
      <c r="UBX10" s="41"/>
      <c r="UBY10" s="41"/>
      <c r="UBZ10" s="41"/>
      <c r="UCA10" s="41"/>
      <c r="UCB10" s="41"/>
      <c r="UCC10" s="41"/>
      <c r="UCD10" s="41"/>
      <c r="UCE10" s="41"/>
      <c r="UCF10" s="41"/>
      <c r="UCG10" s="41"/>
      <c r="UCH10" s="41"/>
      <c r="UCI10" s="41"/>
      <c r="UCJ10" s="41"/>
      <c r="UCK10" s="41"/>
      <c r="UCL10" s="41"/>
      <c r="UCM10" s="41"/>
      <c r="UCN10" s="41"/>
      <c r="UCO10" s="41"/>
      <c r="UCP10" s="41"/>
      <c r="UCQ10" s="41"/>
      <c r="UCR10" s="41"/>
      <c r="UCS10" s="41"/>
      <c r="UCT10" s="41"/>
      <c r="UCU10" s="41"/>
      <c r="UCV10" s="41"/>
      <c r="UCW10" s="41"/>
      <c r="UCX10" s="41"/>
      <c r="UCY10" s="41"/>
      <c r="UCZ10" s="41"/>
      <c r="UDA10" s="41"/>
      <c r="UDB10" s="41"/>
      <c r="UDC10" s="41"/>
      <c r="UDD10" s="41"/>
      <c r="UDE10" s="41"/>
      <c r="UDF10" s="41"/>
      <c r="UDG10" s="41"/>
      <c r="UDH10" s="41"/>
      <c r="UDI10" s="41"/>
      <c r="UDJ10" s="41"/>
      <c r="UDK10" s="41"/>
      <c r="UDL10" s="41"/>
      <c r="UDM10" s="41"/>
      <c r="UDN10" s="41"/>
      <c r="UDO10" s="41"/>
      <c r="UDP10" s="41"/>
      <c r="UDQ10" s="41"/>
      <c r="UDR10" s="41"/>
      <c r="UDS10" s="41"/>
      <c r="UDT10" s="41"/>
      <c r="UDU10" s="41"/>
      <c r="UDV10" s="41"/>
      <c r="UDW10" s="41"/>
      <c r="UDX10" s="41"/>
      <c r="UDY10" s="41"/>
      <c r="UDZ10" s="41"/>
      <c r="UEA10" s="41"/>
      <c r="UEB10" s="41"/>
      <c r="UEC10" s="41"/>
      <c r="UED10" s="41"/>
      <c r="UEE10" s="41"/>
      <c r="UEF10" s="41"/>
      <c r="UEG10" s="41"/>
      <c r="UEH10" s="41"/>
      <c r="UEI10" s="41"/>
      <c r="UEJ10" s="41"/>
      <c r="UEK10" s="41"/>
      <c r="UEL10" s="41"/>
      <c r="UEM10" s="41"/>
      <c r="UEN10" s="41"/>
      <c r="UEO10" s="41"/>
      <c r="UEP10" s="41"/>
      <c r="UEQ10" s="41"/>
      <c r="UER10" s="41"/>
      <c r="UES10" s="41"/>
      <c r="UET10" s="41"/>
      <c r="UEU10" s="41"/>
      <c r="UEV10" s="41"/>
      <c r="UEW10" s="41"/>
      <c r="UEX10" s="41"/>
      <c r="UEY10" s="41"/>
      <c r="UEZ10" s="41"/>
      <c r="UFA10" s="41"/>
      <c r="UFB10" s="41"/>
      <c r="UFC10" s="41"/>
      <c r="UFD10" s="41"/>
      <c r="UFE10" s="41"/>
      <c r="UFF10" s="41"/>
      <c r="UFG10" s="41"/>
      <c r="UFH10" s="41"/>
      <c r="UFI10" s="41"/>
      <c r="UFJ10" s="41"/>
      <c r="UFK10" s="41"/>
      <c r="UFL10" s="41"/>
      <c r="UFM10" s="41"/>
      <c r="UFN10" s="41"/>
      <c r="UFO10" s="41"/>
      <c r="UFP10" s="41"/>
      <c r="UFQ10" s="41"/>
      <c r="UFR10" s="41"/>
      <c r="UFS10" s="41"/>
      <c r="UFT10" s="41"/>
      <c r="UFU10" s="41"/>
      <c r="UFV10" s="41"/>
      <c r="UFW10" s="41"/>
      <c r="UFX10" s="41"/>
      <c r="UFY10" s="41"/>
      <c r="UFZ10" s="41"/>
      <c r="UGA10" s="41"/>
      <c r="UGB10" s="41"/>
      <c r="UGC10" s="41"/>
      <c r="UGD10" s="41"/>
      <c r="UGE10" s="41"/>
      <c r="UGF10" s="41"/>
      <c r="UGG10" s="41"/>
      <c r="UGH10" s="41"/>
      <c r="UGI10" s="41"/>
      <c r="UGJ10" s="41"/>
      <c r="UGK10" s="41"/>
      <c r="UGL10" s="41"/>
      <c r="UGM10" s="41"/>
      <c r="UGN10" s="41"/>
      <c r="UGO10" s="41"/>
      <c r="UGP10" s="41"/>
      <c r="UGQ10" s="41"/>
      <c r="UGR10" s="41"/>
      <c r="UGS10" s="41"/>
      <c r="UGT10" s="41"/>
      <c r="UGU10" s="41"/>
      <c r="UGV10" s="41"/>
      <c r="UGW10" s="41"/>
      <c r="UGX10" s="41"/>
      <c r="UGY10" s="41"/>
      <c r="UGZ10" s="41"/>
      <c r="UHA10" s="41"/>
      <c r="UHB10" s="41"/>
      <c r="UHC10" s="41"/>
      <c r="UHD10" s="41"/>
      <c r="UHE10" s="41"/>
      <c r="UHF10" s="41"/>
      <c r="UHG10" s="41"/>
      <c r="UHH10" s="41"/>
      <c r="UHI10" s="41"/>
      <c r="UHJ10" s="41"/>
      <c r="UHK10" s="41"/>
      <c r="UHL10" s="41"/>
      <c r="UHM10" s="41"/>
      <c r="UHN10" s="41"/>
      <c r="UHO10" s="41"/>
      <c r="UHP10" s="41"/>
      <c r="UHQ10" s="41"/>
      <c r="UHR10" s="41"/>
      <c r="UHS10" s="41"/>
      <c r="UHT10" s="41"/>
      <c r="UHU10" s="41"/>
      <c r="UHV10" s="41"/>
      <c r="UHW10" s="41"/>
      <c r="UHX10" s="41"/>
      <c r="UHY10" s="41"/>
      <c r="UHZ10" s="41"/>
      <c r="UIA10" s="41"/>
      <c r="UIB10" s="41"/>
      <c r="UIC10" s="41"/>
      <c r="UID10" s="41"/>
      <c r="UIE10" s="41"/>
      <c r="UIF10" s="41"/>
      <c r="UIG10" s="41"/>
      <c r="UIH10" s="41"/>
      <c r="UII10" s="41"/>
      <c r="UIJ10" s="41"/>
      <c r="UIK10" s="41"/>
      <c r="UIL10" s="41"/>
      <c r="UIM10" s="41"/>
      <c r="UIN10" s="41"/>
      <c r="UIO10" s="41"/>
      <c r="UIP10" s="41"/>
      <c r="UIQ10" s="41"/>
      <c r="UIR10" s="41"/>
      <c r="UIS10" s="41"/>
      <c r="UIT10" s="41"/>
      <c r="UIU10" s="41"/>
      <c r="UIV10" s="41"/>
      <c r="UIW10" s="41"/>
      <c r="UIX10" s="41"/>
      <c r="UIY10" s="41"/>
      <c r="UIZ10" s="41"/>
      <c r="UJA10" s="41"/>
      <c r="UJB10" s="41"/>
      <c r="UJC10" s="41"/>
      <c r="UJD10" s="41"/>
      <c r="UJE10" s="41"/>
      <c r="UJF10" s="41"/>
      <c r="UJG10" s="41"/>
      <c r="UJH10" s="41"/>
      <c r="UJI10" s="41"/>
      <c r="UJJ10" s="41"/>
      <c r="UJK10" s="41"/>
      <c r="UJL10" s="41"/>
      <c r="UJM10" s="41"/>
      <c r="UJN10" s="41"/>
      <c r="UJO10" s="41"/>
      <c r="UJP10" s="41"/>
      <c r="UJQ10" s="41"/>
      <c r="UJR10" s="41"/>
      <c r="UJS10" s="41"/>
      <c r="UJT10" s="41"/>
      <c r="UJU10" s="41"/>
      <c r="UJV10" s="41"/>
      <c r="UJW10" s="41"/>
      <c r="UJX10" s="41"/>
      <c r="UJY10" s="41"/>
      <c r="UJZ10" s="41"/>
      <c r="UKA10" s="41"/>
      <c r="UKB10" s="41"/>
      <c r="UKC10" s="41"/>
      <c r="UKD10" s="41"/>
      <c r="UKE10" s="41"/>
      <c r="UKF10" s="41"/>
      <c r="UKG10" s="41"/>
      <c r="UKH10" s="41"/>
      <c r="UKI10" s="41"/>
      <c r="UKJ10" s="41"/>
      <c r="UKK10" s="41"/>
      <c r="UKL10" s="41"/>
      <c r="UKM10" s="41"/>
      <c r="UKN10" s="41"/>
      <c r="UKO10" s="41"/>
      <c r="UKP10" s="41"/>
      <c r="UKQ10" s="41"/>
      <c r="UKR10" s="41"/>
      <c r="UKS10" s="41"/>
      <c r="UKT10" s="41"/>
      <c r="UKU10" s="41"/>
      <c r="UKV10" s="41"/>
      <c r="UKW10" s="41"/>
      <c r="UKX10" s="41"/>
      <c r="UKY10" s="41"/>
      <c r="UKZ10" s="41"/>
      <c r="ULA10" s="41"/>
      <c r="ULB10" s="41"/>
      <c r="ULC10" s="41"/>
      <c r="ULD10" s="41"/>
      <c r="ULE10" s="41"/>
      <c r="ULF10" s="41"/>
      <c r="ULG10" s="41"/>
      <c r="ULH10" s="41"/>
      <c r="ULI10" s="41"/>
      <c r="ULJ10" s="41"/>
      <c r="ULK10" s="41"/>
      <c r="ULL10" s="41"/>
      <c r="ULM10" s="41"/>
      <c r="ULN10" s="41"/>
      <c r="ULO10" s="41"/>
      <c r="ULP10" s="41"/>
      <c r="ULQ10" s="41"/>
      <c r="ULR10" s="41"/>
      <c r="ULS10" s="41"/>
      <c r="ULT10" s="41"/>
      <c r="ULU10" s="41"/>
      <c r="ULV10" s="41"/>
      <c r="ULW10" s="41"/>
      <c r="ULX10" s="41"/>
      <c r="ULY10" s="41"/>
      <c r="ULZ10" s="41"/>
      <c r="UMA10" s="41"/>
      <c r="UMB10" s="41"/>
      <c r="UMC10" s="41"/>
      <c r="UMD10" s="41"/>
      <c r="UME10" s="41"/>
      <c r="UMF10" s="41"/>
      <c r="UMG10" s="41"/>
      <c r="UMH10" s="41"/>
      <c r="UMI10" s="41"/>
      <c r="UMJ10" s="41"/>
      <c r="UMK10" s="41"/>
      <c r="UML10" s="41"/>
      <c r="UMM10" s="41"/>
      <c r="UMN10" s="41"/>
      <c r="UMO10" s="41"/>
      <c r="UMP10" s="41"/>
      <c r="UMQ10" s="41"/>
      <c r="UMR10" s="41"/>
      <c r="UMS10" s="41"/>
      <c r="UMT10" s="41"/>
      <c r="UMU10" s="41"/>
      <c r="UMV10" s="41"/>
      <c r="UMW10" s="41"/>
      <c r="UMX10" s="41"/>
      <c r="UMY10" s="41"/>
      <c r="UMZ10" s="41"/>
      <c r="UNA10" s="41"/>
      <c r="UNB10" s="41"/>
      <c r="UNC10" s="41"/>
      <c r="UND10" s="41"/>
      <c r="UNE10" s="41"/>
      <c r="UNF10" s="41"/>
      <c r="UNG10" s="41"/>
      <c r="UNH10" s="41"/>
      <c r="UNI10" s="41"/>
      <c r="UNJ10" s="41"/>
      <c r="UNK10" s="41"/>
      <c r="UNL10" s="41"/>
      <c r="UNM10" s="41"/>
      <c r="UNN10" s="41"/>
      <c r="UNO10" s="41"/>
      <c r="UNP10" s="41"/>
      <c r="UNQ10" s="41"/>
      <c r="UNR10" s="41"/>
      <c r="UNS10" s="41"/>
      <c r="UNT10" s="41"/>
      <c r="UNU10" s="41"/>
      <c r="UNV10" s="41"/>
      <c r="UNW10" s="41"/>
      <c r="UNX10" s="41"/>
      <c r="UNY10" s="41"/>
      <c r="UNZ10" s="41"/>
      <c r="UOA10" s="41"/>
      <c r="UOB10" s="41"/>
      <c r="UOC10" s="41"/>
      <c r="UOD10" s="41"/>
      <c r="UOE10" s="41"/>
      <c r="UOF10" s="41"/>
      <c r="UOG10" s="41"/>
      <c r="UOH10" s="41"/>
      <c r="UOI10" s="41"/>
      <c r="UOJ10" s="41"/>
      <c r="UOK10" s="41"/>
      <c r="UOL10" s="41"/>
      <c r="UOM10" s="41"/>
      <c r="UON10" s="41"/>
      <c r="UOO10" s="41"/>
      <c r="UOP10" s="41"/>
      <c r="UOQ10" s="41"/>
      <c r="UOR10" s="41"/>
      <c r="UOS10" s="41"/>
      <c r="UOT10" s="41"/>
      <c r="UOU10" s="41"/>
      <c r="UOV10" s="41"/>
      <c r="UOW10" s="41"/>
      <c r="UOX10" s="41"/>
      <c r="UOY10" s="41"/>
      <c r="UOZ10" s="41"/>
      <c r="UPA10" s="41"/>
      <c r="UPB10" s="41"/>
      <c r="UPC10" s="41"/>
      <c r="UPD10" s="41"/>
      <c r="UPE10" s="41"/>
      <c r="UPF10" s="41"/>
      <c r="UPG10" s="41"/>
      <c r="UPH10" s="41"/>
      <c r="UPI10" s="41"/>
      <c r="UPJ10" s="41"/>
      <c r="UPK10" s="41"/>
      <c r="UPL10" s="41"/>
      <c r="UPM10" s="41"/>
      <c r="UPN10" s="41"/>
      <c r="UPO10" s="41"/>
      <c r="UPP10" s="41"/>
      <c r="UPQ10" s="41"/>
      <c r="UPR10" s="41"/>
      <c r="UPS10" s="41"/>
      <c r="UPT10" s="41"/>
      <c r="UPU10" s="41"/>
      <c r="UPV10" s="41"/>
      <c r="UPW10" s="41"/>
      <c r="UPX10" s="41"/>
      <c r="UPY10" s="41"/>
      <c r="UPZ10" s="41"/>
      <c r="UQA10" s="41"/>
      <c r="UQB10" s="41"/>
      <c r="UQC10" s="41"/>
      <c r="UQD10" s="41"/>
      <c r="UQE10" s="41"/>
      <c r="UQF10" s="41"/>
      <c r="UQG10" s="41"/>
      <c r="UQH10" s="41"/>
      <c r="UQI10" s="41"/>
      <c r="UQJ10" s="41"/>
      <c r="UQK10" s="41"/>
      <c r="UQL10" s="41"/>
      <c r="UQM10" s="41"/>
      <c r="UQN10" s="41"/>
      <c r="UQO10" s="41"/>
      <c r="UQP10" s="41"/>
      <c r="UQQ10" s="41"/>
      <c r="UQR10" s="41"/>
      <c r="UQS10" s="41"/>
      <c r="UQT10" s="41"/>
      <c r="UQU10" s="41"/>
      <c r="UQV10" s="41"/>
      <c r="UQW10" s="41"/>
      <c r="UQX10" s="41"/>
      <c r="UQY10" s="41"/>
      <c r="UQZ10" s="41"/>
      <c r="URA10" s="41"/>
      <c r="URB10" s="41"/>
      <c r="URC10" s="41"/>
      <c r="URD10" s="41"/>
      <c r="URE10" s="41"/>
      <c r="URF10" s="41"/>
      <c r="URG10" s="41"/>
      <c r="URH10" s="41"/>
      <c r="URI10" s="41"/>
      <c r="URJ10" s="41"/>
      <c r="URK10" s="41"/>
      <c r="URL10" s="41"/>
      <c r="URM10" s="41"/>
      <c r="URN10" s="41"/>
      <c r="URO10" s="41"/>
      <c r="URP10" s="41"/>
      <c r="URQ10" s="41"/>
      <c r="URR10" s="41"/>
      <c r="URS10" s="41"/>
      <c r="URT10" s="41"/>
      <c r="URU10" s="41"/>
      <c r="URV10" s="41"/>
      <c r="URW10" s="41"/>
      <c r="URX10" s="41"/>
      <c r="URY10" s="41"/>
      <c r="URZ10" s="41"/>
      <c r="USA10" s="41"/>
      <c r="USB10" s="41"/>
      <c r="USC10" s="41"/>
      <c r="USD10" s="41"/>
      <c r="USE10" s="41"/>
      <c r="USF10" s="41"/>
      <c r="USG10" s="41"/>
      <c r="USH10" s="41"/>
      <c r="USI10" s="41"/>
      <c r="USJ10" s="41"/>
      <c r="USK10" s="41"/>
      <c r="USL10" s="41"/>
      <c r="USM10" s="41"/>
      <c r="USN10" s="41"/>
      <c r="USO10" s="41"/>
      <c r="USP10" s="41"/>
      <c r="USQ10" s="41"/>
      <c r="USR10" s="41"/>
      <c r="USS10" s="41"/>
      <c r="UST10" s="41"/>
      <c r="USU10" s="41"/>
      <c r="USV10" s="41"/>
      <c r="USW10" s="41"/>
      <c r="USX10" s="41"/>
      <c r="USY10" s="41"/>
      <c r="USZ10" s="41"/>
      <c r="UTA10" s="41"/>
      <c r="UTB10" s="41"/>
      <c r="UTC10" s="41"/>
      <c r="UTD10" s="41"/>
      <c r="UTE10" s="41"/>
      <c r="UTF10" s="41"/>
      <c r="UTG10" s="41"/>
      <c r="UTH10" s="41"/>
      <c r="UTI10" s="41"/>
      <c r="UTJ10" s="41"/>
      <c r="UTK10" s="41"/>
      <c r="UTL10" s="41"/>
      <c r="UTM10" s="41"/>
      <c r="UTN10" s="41"/>
      <c r="UTO10" s="41"/>
      <c r="UTP10" s="41"/>
      <c r="UTQ10" s="41"/>
      <c r="UTR10" s="41"/>
      <c r="UTS10" s="41"/>
      <c r="UTT10" s="41"/>
      <c r="UTU10" s="41"/>
      <c r="UTV10" s="41"/>
      <c r="UTW10" s="41"/>
      <c r="UTX10" s="41"/>
      <c r="UTY10" s="41"/>
      <c r="UTZ10" s="41"/>
      <c r="UUA10" s="41"/>
      <c r="UUB10" s="41"/>
      <c r="UUC10" s="41"/>
      <c r="UUD10" s="41"/>
      <c r="UUE10" s="41"/>
      <c r="UUF10" s="41"/>
      <c r="UUG10" s="41"/>
      <c r="UUH10" s="41"/>
      <c r="UUI10" s="41"/>
      <c r="UUJ10" s="41"/>
      <c r="UUK10" s="41"/>
      <c r="UUL10" s="41"/>
      <c r="UUM10" s="41"/>
      <c r="UUN10" s="41"/>
      <c r="UUO10" s="41"/>
      <c r="UUP10" s="41"/>
      <c r="UUQ10" s="41"/>
      <c r="UUR10" s="41"/>
      <c r="UUS10" s="41"/>
      <c r="UUT10" s="41"/>
      <c r="UUU10" s="41"/>
      <c r="UUV10" s="41"/>
      <c r="UUW10" s="41"/>
      <c r="UUX10" s="41"/>
      <c r="UUY10" s="41"/>
      <c r="UUZ10" s="41"/>
      <c r="UVA10" s="41"/>
      <c r="UVB10" s="41"/>
      <c r="UVC10" s="41"/>
      <c r="UVD10" s="41"/>
      <c r="UVE10" s="41"/>
      <c r="UVF10" s="41"/>
      <c r="UVG10" s="41"/>
      <c r="UVH10" s="41"/>
      <c r="UVI10" s="41"/>
      <c r="UVJ10" s="41"/>
      <c r="UVK10" s="41"/>
      <c r="UVL10" s="41"/>
      <c r="UVM10" s="41"/>
      <c r="UVN10" s="41"/>
      <c r="UVO10" s="41"/>
      <c r="UVP10" s="41"/>
      <c r="UVQ10" s="41"/>
      <c r="UVR10" s="41"/>
      <c r="UVS10" s="41"/>
      <c r="UVT10" s="41"/>
      <c r="UVU10" s="41"/>
      <c r="UVV10" s="41"/>
      <c r="UVW10" s="41"/>
      <c r="UVX10" s="41"/>
      <c r="UVY10" s="41"/>
      <c r="UVZ10" s="41"/>
      <c r="UWA10" s="41"/>
      <c r="UWB10" s="41"/>
      <c r="UWC10" s="41"/>
      <c r="UWD10" s="41"/>
      <c r="UWE10" s="41"/>
      <c r="UWF10" s="41"/>
      <c r="UWG10" s="41"/>
      <c r="UWH10" s="41"/>
      <c r="UWI10" s="41"/>
      <c r="UWJ10" s="41"/>
      <c r="UWK10" s="41"/>
      <c r="UWL10" s="41"/>
      <c r="UWM10" s="41"/>
      <c r="UWN10" s="41"/>
      <c r="UWO10" s="41"/>
      <c r="UWP10" s="41"/>
      <c r="UWQ10" s="41"/>
      <c r="UWR10" s="41"/>
      <c r="UWS10" s="41"/>
      <c r="UWT10" s="41"/>
      <c r="UWU10" s="41"/>
      <c r="UWV10" s="41"/>
      <c r="UWW10" s="41"/>
      <c r="UWX10" s="41"/>
      <c r="UWY10" s="41"/>
      <c r="UWZ10" s="41"/>
      <c r="UXA10" s="41"/>
      <c r="UXB10" s="41"/>
      <c r="UXC10" s="41"/>
      <c r="UXD10" s="41"/>
      <c r="UXE10" s="41"/>
      <c r="UXF10" s="41"/>
      <c r="UXG10" s="41"/>
      <c r="UXH10" s="41"/>
      <c r="UXI10" s="41"/>
      <c r="UXJ10" s="41"/>
      <c r="UXK10" s="41"/>
      <c r="UXL10" s="41"/>
      <c r="UXM10" s="41"/>
      <c r="UXN10" s="41"/>
      <c r="UXO10" s="41"/>
      <c r="UXP10" s="41"/>
      <c r="UXQ10" s="41"/>
      <c r="UXR10" s="41"/>
      <c r="UXS10" s="41"/>
      <c r="UXT10" s="41"/>
      <c r="UXU10" s="41"/>
      <c r="UXV10" s="41"/>
      <c r="UXW10" s="41"/>
      <c r="UXX10" s="41"/>
      <c r="UXY10" s="41"/>
      <c r="UXZ10" s="41"/>
      <c r="UYA10" s="41"/>
      <c r="UYB10" s="41"/>
      <c r="UYC10" s="41"/>
      <c r="UYD10" s="41"/>
      <c r="UYE10" s="41"/>
      <c r="UYF10" s="41"/>
      <c r="UYG10" s="41"/>
      <c r="UYH10" s="41"/>
      <c r="UYI10" s="41"/>
      <c r="UYJ10" s="41"/>
      <c r="UYK10" s="41"/>
      <c r="UYL10" s="41"/>
      <c r="UYM10" s="41"/>
      <c r="UYN10" s="41"/>
      <c r="UYO10" s="41"/>
      <c r="UYP10" s="41"/>
      <c r="UYQ10" s="41"/>
      <c r="UYR10" s="41"/>
      <c r="UYS10" s="41"/>
      <c r="UYT10" s="41"/>
      <c r="UYU10" s="41"/>
      <c r="UYV10" s="41"/>
      <c r="UYW10" s="41"/>
      <c r="UYX10" s="41"/>
      <c r="UYY10" s="41"/>
      <c r="UYZ10" s="41"/>
      <c r="UZA10" s="41"/>
      <c r="UZB10" s="41"/>
      <c r="UZC10" s="41"/>
      <c r="UZD10" s="41"/>
      <c r="UZE10" s="41"/>
      <c r="UZF10" s="41"/>
      <c r="UZG10" s="41"/>
      <c r="UZH10" s="41"/>
      <c r="UZI10" s="41"/>
      <c r="UZJ10" s="41"/>
      <c r="UZK10" s="41"/>
      <c r="UZL10" s="41"/>
      <c r="UZM10" s="41"/>
      <c r="UZN10" s="41"/>
      <c r="UZO10" s="41"/>
      <c r="UZP10" s="41"/>
      <c r="UZQ10" s="41"/>
      <c r="UZR10" s="41"/>
      <c r="UZS10" s="41"/>
      <c r="UZT10" s="41"/>
      <c r="UZU10" s="41"/>
      <c r="UZV10" s="41"/>
      <c r="UZW10" s="41"/>
      <c r="UZX10" s="41"/>
      <c r="UZY10" s="41"/>
      <c r="UZZ10" s="41"/>
      <c r="VAA10" s="41"/>
      <c r="VAB10" s="41"/>
      <c r="VAC10" s="41"/>
      <c r="VAD10" s="41"/>
      <c r="VAE10" s="41"/>
      <c r="VAF10" s="41"/>
      <c r="VAG10" s="41"/>
      <c r="VAH10" s="41"/>
      <c r="VAI10" s="41"/>
      <c r="VAJ10" s="41"/>
      <c r="VAK10" s="41"/>
      <c r="VAL10" s="41"/>
      <c r="VAM10" s="41"/>
      <c r="VAN10" s="41"/>
      <c r="VAO10" s="41"/>
      <c r="VAP10" s="41"/>
      <c r="VAQ10" s="41"/>
      <c r="VAR10" s="41"/>
      <c r="VAS10" s="41"/>
      <c r="VAT10" s="41"/>
      <c r="VAU10" s="41"/>
      <c r="VAV10" s="41"/>
      <c r="VAW10" s="41"/>
      <c r="VAX10" s="41"/>
      <c r="VAY10" s="41"/>
      <c r="VAZ10" s="41"/>
      <c r="VBA10" s="41"/>
      <c r="VBB10" s="41"/>
      <c r="VBC10" s="41"/>
      <c r="VBD10" s="41"/>
      <c r="VBE10" s="41"/>
      <c r="VBF10" s="41"/>
      <c r="VBG10" s="41"/>
      <c r="VBH10" s="41"/>
      <c r="VBI10" s="41"/>
      <c r="VBJ10" s="41"/>
      <c r="VBK10" s="41"/>
      <c r="VBL10" s="41"/>
      <c r="VBM10" s="41"/>
      <c r="VBN10" s="41"/>
      <c r="VBO10" s="41"/>
      <c r="VBP10" s="41"/>
      <c r="VBQ10" s="41"/>
      <c r="VBR10" s="41"/>
      <c r="VBS10" s="41"/>
      <c r="VBT10" s="41"/>
      <c r="VBU10" s="41"/>
      <c r="VBV10" s="41"/>
      <c r="VBW10" s="41"/>
      <c r="VBX10" s="41"/>
      <c r="VBY10" s="41"/>
      <c r="VBZ10" s="41"/>
      <c r="VCA10" s="41"/>
      <c r="VCB10" s="41"/>
      <c r="VCC10" s="41"/>
      <c r="VCD10" s="41"/>
      <c r="VCE10" s="41"/>
      <c r="VCF10" s="41"/>
      <c r="VCG10" s="41"/>
      <c r="VCH10" s="41"/>
      <c r="VCI10" s="41"/>
      <c r="VCJ10" s="41"/>
      <c r="VCK10" s="41"/>
      <c r="VCL10" s="41"/>
      <c r="VCM10" s="41"/>
      <c r="VCN10" s="41"/>
      <c r="VCO10" s="41"/>
      <c r="VCP10" s="41"/>
      <c r="VCQ10" s="41"/>
      <c r="VCR10" s="41"/>
      <c r="VCS10" s="41"/>
      <c r="VCT10" s="41"/>
      <c r="VCU10" s="41"/>
      <c r="VCV10" s="41"/>
      <c r="VCW10" s="41"/>
      <c r="VCX10" s="41"/>
      <c r="VCY10" s="41"/>
      <c r="VCZ10" s="41"/>
      <c r="VDA10" s="41"/>
      <c r="VDB10" s="41"/>
      <c r="VDC10" s="41"/>
      <c r="VDD10" s="41"/>
      <c r="VDE10" s="41"/>
      <c r="VDF10" s="41"/>
      <c r="VDG10" s="41"/>
      <c r="VDH10" s="41"/>
      <c r="VDI10" s="41"/>
      <c r="VDJ10" s="41"/>
      <c r="VDK10" s="41"/>
      <c r="VDL10" s="41"/>
      <c r="VDM10" s="41"/>
      <c r="VDN10" s="41"/>
      <c r="VDO10" s="41"/>
      <c r="VDP10" s="41"/>
      <c r="VDQ10" s="41"/>
      <c r="VDR10" s="41"/>
      <c r="VDS10" s="41"/>
      <c r="VDT10" s="41"/>
      <c r="VDU10" s="41"/>
      <c r="VDV10" s="41"/>
      <c r="VDW10" s="41"/>
      <c r="VDX10" s="41"/>
      <c r="VDY10" s="41"/>
      <c r="VDZ10" s="41"/>
      <c r="VEA10" s="41"/>
      <c r="VEB10" s="41"/>
      <c r="VEC10" s="41"/>
      <c r="VED10" s="41"/>
      <c r="VEE10" s="41"/>
      <c r="VEF10" s="41"/>
      <c r="VEG10" s="41"/>
      <c r="VEH10" s="41"/>
      <c r="VEI10" s="41"/>
      <c r="VEJ10" s="41"/>
      <c r="VEK10" s="41"/>
      <c r="VEL10" s="41"/>
      <c r="VEM10" s="41"/>
      <c r="VEN10" s="41"/>
      <c r="VEO10" s="41"/>
      <c r="VEP10" s="41"/>
      <c r="VEQ10" s="41"/>
      <c r="VER10" s="41"/>
      <c r="VES10" s="41"/>
      <c r="VET10" s="41"/>
      <c r="VEU10" s="41"/>
      <c r="VEV10" s="41"/>
      <c r="VEW10" s="41"/>
      <c r="VEX10" s="41"/>
      <c r="VEY10" s="41"/>
      <c r="VEZ10" s="41"/>
      <c r="VFA10" s="41"/>
      <c r="VFB10" s="41"/>
      <c r="VFC10" s="41"/>
      <c r="VFD10" s="41"/>
      <c r="VFE10" s="41"/>
      <c r="VFF10" s="41"/>
      <c r="VFG10" s="41"/>
      <c r="VFH10" s="41"/>
      <c r="VFI10" s="41"/>
      <c r="VFJ10" s="41"/>
      <c r="VFK10" s="41"/>
      <c r="VFL10" s="41"/>
      <c r="VFM10" s="41"/>
      <c r="VFN10" s="41"/>
      <c r="VFO10" s="41"/>
      <c r="VFP10" s="41"/>
      <c r="VFQ10" s="41"/>
      <c r="VFR10" s="41"/>
      <c r="VFS10" s="41"/>
      <c r="VFT10" s="41"/>
      <c r="VFU10" s="41"/>
      <c r="VFV10" s="41"/>
      <c r="VFW10" s="41"/>
      <c r="VFX10" s="41"/>
      <c r="VFY10" s="41"/>
      <c r="VFZ10" s="41"/>
      <c r="VGA10" s="41"/>
      <c r="VGB10" s="41"/>
      <c r="VGC10" s="41"/>
      <c r="VGD10" s="41"/>
      <c r="VGE10" s="41"/>
      <c r="VGF10" s="41"/>
      <c r="VGG10" s="41"/>
      <c r="VGH10" s="41"/>
      <c r="VGI10" s="41"/>
      <c r="VGJ10" s="41"/>
      <c r="VGK10" s="41"/>
      <c r="VGL10" s="41"/>
      <c r="VGM10" s="41"/>
      <c r="VGN10" s="41"/>
      <c r="VGO10" s="41"/>
      <c r="VGP10" s="41"/>
      <c r="VGQ10" s="41"/>
      <c r="VGR10" s="41"/>
      <c r="VGS10" s="41"/>
      <c r="VGT10" s="41"/>
      <c r="VGU10" s="41"/>
      <c r="VGV10" s="41"/>
      <c r="VGW10" s="41"/>
      <c r="VGX10" s="41"/>
      <c r="VGY10" s="41"/>
      <c r="VGZ10" s="41"/>
      <c r="VHA10" s="41"/>
      <c r="VHB10" s="41"/>
      <c r="VHC10" s="41"/>
      <c r="VHD10" s="41"/>
      <c r="VHE10" s="41"/>
      <c r="VHF10" s="41"/>
      <c r="VHG10" s="41"/>
      <c r="VHH10" s="41"/>
      <c r="VHI10" s="41"/>
      <c r="VHJ10" s="41"/>
      <c r="VHK10" s="41"/>
      <c r="VHL10" s="41"/>
      <c r="VHM10" s="41"/>
      <c r="VHN10" s="41"/>
      <c r="VHO10" s="41"/>
      <c r="VHP10" s="41"/>
      <c r="VHQ10" s="41"/>
      <c r="VHR10" s="41"/>
      <c r="VHS10" s="41"/>
      <c r="VHT10" s="41"/>
      <c r="VHU10" s="41"/>
      <c r="VHV10" s="41"/>
      <c r="VHW10" s="41"/>
      <c r="VHX10" s="41"/>
      <c r="VHY10" s="41"/>
      <c r="VHZ10" s="41"/>
      <c r="VIA10" s="41"/>
      <c r="VIB10" s="41"/>
      <c r="VIC10" s="41"/>
      <c r="VID10" s="41"/>
      <c r="VIE10" s="41"/>
      <c r="VIF10" s="41"/>
      <c r="VIG10" s="41"/>
      <c r="VIH10" s="41"/>
      <c r="VII10" s="41"/>
      <c r="VIJ10" s="41"/>
      <c r="VIK10" s="41"/>
      <c r="VIL10" s="41"/>
      <c r="VIM10" s="41"/>
      <c r="VIN10" s="41"/>
      <c r="VIO10" s="41"/>
      <c r="VIP10" s="41"/>
      <c r="VIQ10" s="41"/>
      <c r="VIR10" s="41"/>
      <c r="VIS10" s="41"/>
      <c r="VIT10" s="41"/>
      <c r="VIU10" s="41"/>
      <c r="VIV10" s="41"/>
      <c r="VIW10" s="41"/>
      <c r="VIX10" s="41"/>
      <c r="VIY10" s="41"/>
      <c r="VIZ10" s="41"/>
      <c r="VJA10" s="41"/>
      <c r="VJB10" s="41"/>
      <c r="VJC10" s="41"/>
      <c r="VJD10" s="41"/>
      <c r="VJE10" s="41"/>
      <c r="VJF10" s="41"/>
      <c r="VJG10" s="41"/>
      <c r="VJH10" s="41"/>
      <c r="VJI10" s="41"/>
      <c r="VJJ10" s="41"/>
      <c r="VJK10" s="41"/>
      <c r="VJL10" s="41"/>
      <c r="VJM10" s="41"/>
      <c r="VJN10" s="41"/>
      <c r="VJO10" s="41"/>
      <c r="VJP10" s="41"/>
      <c r="VJQ10" s="41"/>
      <c r="VJR10" s="41"/>
      <c r="VJS10" s="41"/>
      <c r="VJT10" s="41"/>
      <c r="VJU10" s="41"/>
      <c r="VJV10" s="41"/>
      <c r="VJW10" s="41"/>
      <c r="VJX10" s="41"/>
      <c r="VJY10" s="41"/>
      <c r="VJZ10" s="41"/>
      <c r="VKA10" s="41"/>
      <c r="VKB10" s="41"/>
      <c r="VKC10" s="41"/>
      <c r="VKD10" s="41"/>
      <c r="VKE10" s="41"/>
      <c r="VKF10" s="41"/>
      <c r="VKG10" s="41"/>
      <c r="VKH10" s="41"/>
      <c r="VKI10" s="41"/>
      <c r="VKJ10" s="41"/>
      <c r="VKK10" s="41"/>
      <c r="VKL10" s="41"/>
      <c r="VKM10" s="41"/>
      <c r="VKN10" s="41"/>
      <c r="VKO10" s="41"/>
      <c r="VKP10" s="41"/>
      <c r="VKQ10" s="41"/>
      <c r="VKR10" s="41"/>
      <c r="VKS10" s="41"/>
      <c r="VKT10" s="41"/>
      <c r="VKU10" s="41"/>
      <c r="VKV10" s="41"/>
      <c r="VKW10" s="41"/>
      <c r="VKX10" s="41"/>
      <c r="VKY10" s="41"/>
      <c r="VKZ10" s="41"/>
      <c r="VLA10" s="41"/>
      <c r="VLB10" s="41"/>
      <c r="VLC10" s="41"/>
      <c r="VLD10" s="41"/>
      <c r="VLE10" s="41"/>
      <c r="VLF10" s="41"/>
      <c r="VLG10" s="41"/>
      <c r="VLH10" s="41"/>
      <c r="VLI10" s="41"/>
      <c r="VLJ10" s="41"/>
      <c r="VLK10" s="41"/>
      <c r="VLL10" s="41"/>
      <c r="VLM10" s="41"/>
      <c r="VLN10" s="41"/>
      <c r="VLO10" s="41"/>
      <c r="VLP10" s="41"/>
      <c r="VLQ10" s="41"/>
      <c r="VLR10" s="41"/>
      <c r="VLS10" s="41"/>
      <c r="VLT10" s="41"/>
      <c r="VLU10" s="41"/>
      <c r="VLV10" s="41"/>
      <c r="VLW10" s="41"/>
      <c r="VLX10" s="41"/>
      <c r="VLY10" s="41"/>
      <c r="VLZ10" s="41"/>
      <c r="VMA10" s="41"/>
      <c r="VMB10" s="41"/>
      <c r="VMC10" s="41"/>
      <c r="VMD10" s="41"/>
      <c r="VME10" s="41"/>
      <c r="VMF10" s="41"/>
      <c r="VMG10" s="41"/>
      <c r="VMH10" s="41"/>
      <c r="VMI10" s="41"/>
      <c r="VMJ10" s="41"/>
      <c r="VMK10" s="41"/>
      <c r="VML10" s="41"/>
      <c r="VMM10" s="41"/>
      <c r="VMN10" s="41"/>
      <c r="VMO10" s="41"/>
      <c r="VMP10" s="41"/>
      <c r="VMQ10" s="41"/>
      <c r="VMR10" s="41"/>
      <c r="VMS10" s="41"/>
      <c r="VMT10" s="41"/>
      <c r="VMU10" s="41"/>
      <c r="VMV10" s="41"/>
      <c r="VMW10" s="41"/>
      <c r="VMX10" s="41"/>
      <c r="VMY10" s="41"/>
      <c r="VMZ10" s="41"/>
      <c r="VNA10" s="41"/>
      <c r="VNB10" s="41"/>
      <c r="VNC10" s="41"/>
      <c r="VND10" s="41"/>
      <c r="VNE10" s="41"/>
      <c r="VNF10" s="41"/>
      <c r="VNG10" s="41"/>
      <c r="VNH10" s="41"/>
      <c r="VNI10" s="41"/>
      <c r="VNJ10" s="41"/>
      <c r="VNK10" s="41"/>
      <c r="VNL10" s="41"/>
      <c r="VNM10" s="41"/>
      <c r="VNN10" s="41"/>
      <c r="VNO10" s="41"/>
      <c r="VNP10" s="41"/>
      <c r="VNQ10" s="41"/>
      <c r="VNR10" s="41"/>
      <c r="VNS10" s="41"/>
      <c r="VNT10" s="41"/>
      <c r="VNU10" s="41"/>
      <c r="VNV10" s="41"/>
      <c r="VNW10" s="41"/>
      <c r="VNX10" s="41"/>
      <c r="VNY10" s="41"/>
      <c r="VNZ10" s="41"/>
      <c r="VOA10" s="41"/>
      <c r="VOB10" s="41"/>
      <c r="VOC10" s="41"/>
      <c r="VOD10" s="41"/>
      <c r="VOE10" s="41"/>
      <c r="VOF10" s="41"/>
      <c r="VOG10" s="41"/>
      <c r="VOH10" s="41"/>
      <c r="VOI10" s="41"/>
      <c r="VOJ10" s="41"/>
      <c r="VOK10" s="41"/>
      <c r="VOL10" s="41"/>
      <c r="VOM10" s="41"/>
      <c r="VON10" s="41"/>
      <c r="VOO10" s="41"/>
      <c r="VOP10" s="41"/>
      <c r="VOQ10" s="41"/>
      <c r="VOR10" s="41"/>
      <c r="VOS10" s="41"/>
      <c r="VOT10" s="41"/>
      <c r="VOU10" s="41"/>
      <c r="VOV10" s="41"/>
      <c r="VOW10" s="41"/>
      <c r="VOX10" s="41"/>
      <c r="VOY10" s="41"/>
      <c r="VOZ10" s="41"/>
      <c r="VPA10" s="41"/>
      <c r="VPB10" s="41"/>
      <c r="VPC10" s="41"/>
      <c r="VPD10" s="41"/>
      <c r="VPE10" s="41"/>
      <c r="VPF10" s="41"/>
      <c r="VPG10" s="41"/>
      <c r="VPH10" s="41"/>
      <c r="VPI10" s="41"/>
      <c r="VPJ10" s="41"/>
      <c r="VPK10" s="41"/>
      <c r="VPL10" s="41"/>
      <c r="VPM10" s="41"/>
      <c r="VPN10" s="41"/>
      <c r="VPO10" s="41"/>
      <c r="VPP10" s="41"/>
      <c r="VPQ10" s="41"/>
      <c r="VPR10" s="41"/>
      <c r="VPS10" s="41"/>
      <c r="VPT10" s="41"/>
      <c r="VPU10" s="41"/>
      <c r="VPV10" s="41"/>
      <c r="VPW10" s="41"/>
      <c r="VPX10" s="41"/>
      <c r="VPY10" s="41"/>
      <c r="VPZ10" s="41"/>
      <c r="VQA10" s="41"/>
      <c r="VQB10" s="41"/>
      <c r="VQC10" s="41"/>
      <c r="VQD10" s="41"/>
      <c r="VQE10" s="41"/>
      <c r="VQF10" s="41"/>
      <c r="VQG10" s="41"/>
      <c r="VQH10" s="41"/>
      <c r="VQI10" s="41"/>
      <c r="VQJ10" s="41"/>
      <c r="VQK10" s="41"/>
      <c r="VQL10" s="41"/>
      <c r="VQM10" s="41"/>
      <c r="VQN10" s="41"/>
      <c r="VQO10" s="41"/>
      <c r="VQP10" s="41"/>
      <c r="VQQ10" s="41"/>
      <c r="VQR10" s="41"/>
      <c r="VQS10" s="41"/>
      <c r="VQT10" s="41"/>
      <c r="VQU10" s="41"/>
      <c r="VQV10" s="41"/>
      <c r="VQW10" s="41"/>
      <c r="VQX10" s="41"/>
      <c r="VQY10" s="41"/>
      <c r="VQZ10" s="41"/>
      <c r="VRA10" s="41"/>
      <c r="VRB10" s="41"/>
      <c r="VRC10" s="41"/>
      <c r="VRD10" s="41"/>
      <c r="VRE10" s="41"/>
      <c r="VRF10" s="41"/>
      <c r="VRG10" s="41"/>
      <c r="VRH10" s="41"/>
      <c r="VRI10" s="41"/>
      <c r="VRJ10" s="41"/>
      <c r="VRK10" s="41"/>
      <c r="VRL10" s="41"/>
      <c r="VRM10" s="41"/>
      <c r="VRN10" s="41"/>
      <c r="VRO10" s="41"/>
      <c r="VRP10" s="41"/>
      <c r="VRQ10" s="41"/>
      <c r="VRR10" s="41"/>
      <c r="VRS10" s="41"/>
      <c r="VRT10" s="41"/>
      <c r="VRU10" s="41"/>
      <c r="VRV10" s="41"/>
      <c r="VRW10" s="41"/>
      <c r="VRX10" s="41"/>
      <c r="VRY10" s="41"/>
      <c r="VRZ10" s="41"/>
      <c r="VSA10" s="41"/>
      <c r="VSB10" s="41"/>
      <c r="VSC10" s="41"/>
      <c r="VSD10" s="41"/>
      <c r="VSE10" s="41"/>
      <c r="VSF10" s="41"/>
      <c r="VSG10" s="41"/>
      <c r="VSH10" s="41"/>
      <c r="VSI10" s="41"/>
      <c r="VSJ10" s="41"/>
      <c r="VSK10" s="41"/>
      <c r="VSL10" s="41"/>
      <c r="VSM10" s="41"/>
      <c r="VSN10" s="41"/>
      <c r="VSO10" s="41"/>
      <c r="VSP10" s="41"/>
      <c r="VSQ10" s="41"/>
      <c r="VSR10" s="41"/>
      <c r="VSS10" s="41"/>
      <c r="VST10" s="41"/>
      <c r="VSU10" s="41"/>
      <c r="VSV10" s="41"/>
      <c r="VSW10" s="41"/>
      <c r="VSX10" s="41"/>
      <c r="VSY10" s="41"/>
      <c r="VSZ10" s="41"/>
      <c r="VTA10" s="41"/>
      <c r="VTB10" s="41"/>
      <c r="VTC10" s="41"/>
      <c r="VTD10" s="41"/>
      <c r="VTE10" s="41"/>
      <c r="VTF10" s="41"/>
      <c r="VTG10" s="41"/>
      <c r="VTH10" s="41"/>
      <c r="VTI10" s="41"/>
      <c r="VTJ10" s="41"/>
      <c r="VTK10" s="41"/>
      <c r="VTL10" s="41"/>
      <c r="VTM10" s="41"/>
      <c r="VTN10" s="41"/>
      <c r="VTO10" s="41"/>
      <c r="VTP10" s="41"/>
      <c r="VTQ10" s="41"/>
      <c r="VTR10" s="41"/>
      <c r="VTS10" s="41"/>
      <c r="VTT10" s="41"/>
      <c r="VTU10" s="41"/>
      <c r="VTV10" s="41"/>
      <c r="VTW10" s="41"/>
      <c r="VTX10" s="41"/>
      <c r="VTY10" s="41"/>
      <c r="VTZ10" s="41"/>
      <c r="VUA10" s="41"/>
      <c r="VUB10" s="41"/>
      <c r="VUC10" s="41"/>
      <c r="VUD10" s="41"/>
      <c r="VUE10" s="41"/>
      <c r="VUF10" s="41"/>
      <c r="VUG10" s="41"/>
      <c r="VUH10" s="41"/>
      <c r="VUI10" s="41"/>
      <c r="VUJ10" s="41"/>
      <c r="VUK10" s="41"/>
      <c r="VUL10" s="41"/>
      <c r="VUM10" s="41"/>
      <c r="VUN10" s="41"/>
      <c r="VUO10" s="41"/>
      <c r="VUP10" s="41"/>
      <c r="VUQ10" s="41"/>
      <c r="VUR10" s="41"/>
      <c r="VUS10" s="41"/>
      <c r="VUT10" s="41"/>
      <c r="VUU10" s="41"/>
      <c r="VUV10" s="41"/>
      <c r="VUW10" s="41"/>
      <c r="VUX10" s="41"/>
      <c r="VUY10" s="41"/>
      <c r="VUZ10" s="41"/>
      <c r="VVA10" s="41"/>
      <c r="VVB10" s="41"/>
      <c r="VVC10" s="41"/>
      <c r="VVD10" s="41"/>
      <c r="VVE10" s="41"/>
      <c r="VVF10" s="41"/>
      <c r="VVG10" s="41"/>
      <c r="VVH10" s="41"/>
      <c r="VVI10" s="41"/>
      <c r="VVJ10" s="41"/>
      <c r="VVK10" s="41"/>
      <c r="VVL10" s="41"/>
      <c r="VVM10" s="41"/>
      <c r="VVN10" s="41"/>
      <c r="VVO10" s="41"/>
      <c r="VVP10" s="41"/>
      <c r="VVQ10" s="41"/>
      <c r="VVR10" s="41"/>
      <c r="VVS10" s="41"/>
      <c r="VVT10" s="41"/>
      <c r="VVU10" s="41"/>
      <c r="VVV10" s="41"/>
      <c r="VVW10" s="41"/>
      <c r="VVX10" s="41"/>
      <c r="VVY10" s="41"/>
      <c r="VVZ10" s="41"/>
      <c r="VWA10" s="41"/>
      <c r="VWB10" s="41"/>
      <c r="VWC10" s="41"/>
      <c r="VWD10" s="41"/>
      <c r="VWE10" s="41"/>
      <c r="VWF10" s="41"/>
      <c r="VWG10" s="41"/>
      <c r="VWH10" s="41"/>
      <c r="VWI10" s="41"/>
      <c r="VWJ10" s="41"/>
      <c r="VWK10" s="41"/>
      <c r="VWL10" s="41"/>
      <c r="VWM10" s="41"/>
      <c r="VWN10" s="41"/>
      <c r="VWO10" s="41"/>
      <c r="VWP10" s="41"/>
      <c r="VWQ10" s="41"/>
      <c r="VWR10" s="41"/>
      <c r="VWS10" s="41"/>
      <c r="VWT10" s="41"/>
      <c r="VWU10" s="41"/>
      <c r="VWV10" s="41"/>
      <c r="VWW10" s="41"/>
      <c r="VWX10" s="41"/>
      <c r="VWY10" s="41"/>
      <c r="VWZ10" s="41"/>
      <c r="VXA10" s="41"/>
      <c r="VXB10" s="41"/>
      <c r="VXC10" s="41"/>
      <c r="VXD10" s="41"/>
      <c r="VXE10" s="41"/>
      <c r="VXF10" s="41"/>
      <c r="VXG10" s="41"/>
      <c r="VXH10" s="41"/>
      <c r="VXI10" s="41"/>
      <c r="VXJ10" s="41"/>
      <c r="VXK10" s="41"/>
      <c r="VXL10" s="41"/>
      <c r="VXM10" s="41"/>
      <c r="VXN10" s="41"/>
      <c r="VXO10" s="41"/>
      <c r="VXP10" s="41"/>
      <c r="VXQ10" s="41"/>
      <c r="VXR10" s="41"/>
      <c r="VXS10" s="41"/>
      <c r="VXT10" s="41"/>
      <c r="VXU10" s="41"/>
      <c r="VXV10" s="41"/>
      <c r="VXW10" s="41"/>
      <c r="VXX10" s="41"/>
      <c r="VXY10" s="41"/>
      <c r="VXZ10" s="41"/>
      <c r="VYA10" s="41"/>
      <c r="VYB10" s="41"/>
      <c r="VYC10" s="41"/>
      <c r="VYD10" s="41"/>
      <c r="VYE10" s="41"/>
      <c r="VYF10" s="41"/>
      <c r="VYG10" s="41"/>
      <c r="VYH10" s="41"/>
      <c r="VYI10" s="41"/>
      <c r="VYJ10" s="41"/>
      <c r="VYK10" s="41"/>
      <c r="VYL10" s="41"/>
      <c r="VYM10" s="41"/>
      <c r="VYN10" s="41"/>
      <c r="VYO10" s="41"/>
      <c r="VYP10" s="41"/>
      <c r="VYQ10" s="41"/>
      <c r="VYR10" s="41"/>
      <c r="VYS10" s="41"/>
      <c r="VYT10" s="41"/>
      <c r="VYU10" s="41"/>
      <c r="VYV10" s="41"/>
      <c r="VYW10" s="41"/>
      <c r="VYX10" s="41"/>
      <c r="VYY10" s="41"/>
      <c r="VYZ10" s="41"/>
      <c r="VZA10" s="41"/>
      <c r="VZB10" s="41"/>
      <c r="VZC10" s="41"/>
      <c r="VZD10" s="41"/>
      <c r="VZE10" s="41"/>
      <c r="VZF10" s="41"/>
      <c r="VZG10" s="41"/>
      <c r="VZH10" s="41"/>
      <c r="VZI10" s="41"/>
      <c r="VZJ10" s="41"/>
      <c r="VZK10" s="41"/>
      <c r="VZL10" s="41"/>
      <c r="VZM10" s="41"/>
      <c r="VZN10" s="41"/>
      <c r="VZO10" s="41"/>
      <c r="VZP10" s="41"/>
      <c r="VZQ10" s="41"/>
      <c r="VZR10" s="41"/>
      <c r="VZS10" s="41"/>
      <c r="VZT10" s="41"/>
      <c r="VZU10" s="41"/>
      <c r="VZV10" s="41"/>
      <c r="VZW10" s="41"/>
      <c r="VZX10" s="41"/>
      <c r="VZY10" s="41"/>
      <c r="VZZ10" s="41"/>
      <c r="WAA10" s="41"/>
      <c r="WAB10" s="41"/>
      <c r="WAC10" s="41"/>
      <c r="WAD10" s="41"/>
      <c r="WAE10" s="41"/>
      <c r="WAF10" s="41"/>
      <c r="WAG10" s="41"/>
      <c r="WAH10" s="41"/>
      <c r="WAI10" s="41"/>
      <c r="WAJ10" s="41"/>
      <c r="WAK10" s="41"/>
      <c r="WAL10" s="41"/>
      <c r="WAM10" s="41"/>
      <c r="WAN10" s="41"/>
      <c r="WAO10" s="41"/>
      <c r="WAP10" s="41"/>
      <c r="WAQ10" s="41"/>
      <c r="WAR10" s="41"/>
      <c r="WAS10" s="41"/>
      <c r="WAT10" s="41"/>
      <c r="WAU10" s="41"/>
      <c r="WAV10" s="41"/>
      <c r="WAW10" s="41"/>
      <c r="WAX10" s="41"/>
      <c r="WAY10" s="41"/>
      <c r="WAZ10" s="41"/>
      <c r="WBA10" s="41"/>
      <c r="WBB10" s="41"/>
      <c r="WBC10" s="41"/>
      <c r="WBD10" s="41"/>
      <c r="WBE10" s="41"/>
      <c r="WBF10" s="41"/>
      <c r="WBG10" s="41"/>
      <c r="WBH10" s="41"/>
      <c r="WBI10" s="41"/>
      <c r="WBJ10" s="41"/>
      <c r="WBK10" s="41"/>
      <c r="WBL10" s="41"/>
      <c r="WBM10" s="41"/>
      <c r="WBN10" s="41"/>
      <c r="WBO10" s="41"/>
      <c r="WBP10" s="41"/>
      <c r="WBQ10" s="41"/>
      <c r="WBR10" s="41"/>
      <c r="WBS10" s="41"/>
      <c r="WBT10" s="41"/>
      <c r="WBU10" s="41"/>
      <c r="WBV10" s="41"/>
      <c r="WBW10" s="41"/>
      <c r="WBX10" s="41"/>
      <c r="WBY10" s="41"/>
      <c r="WBZ10" s="41"/>
      <c r="WCA10" s="41"/>
      <c r="WCB10" s="41"/>
      <c r="WCC10" s="41"/>
      <c r="WCD10" s="41"/>
      <c r="WCE10" s="41"/>
      <c r="WCF10" s="41"/>
      <c r="WCG10" s="41"/>
      <c r="WCH10" s="41"/>
      <c r="WCI10" s="41"/>
      <c r="WCJ10" s="41"/>
      <c r="WCK10" s="41"/>
      <c r="WCL10" s="41"/>
      <c r="WCM10" s="41"/>
      <c r="WCN10" s="41"/>
      <c r="WCO10" s="41"/>
      <c r="WCP10" s="41"/>
      <c r="WCQ10" s="41"/>
      <c r="WCR10" s="41"/>
      <c r="WCS10" s="41"/>
      <c r="WCT10" s="41"/>
      <c r="WCU10" s="41"/>
      <c r="WCV10" s="41"/>
      <c r="WCW10" s="41"/>
      <c r="WCX10" s="41"/>
      <c r="WCY10" s="41"/>
      <c r="WCZ10" s="41"/>
      <c r="WDA10" s="41"/>
      <c r="WDB10" s="41"/>
      <c r="WDC10" s="41"/>
      <c r="WDD10" s="41"/>
      <c r="WDE10" s="41"/>
      <c r="WDF10" s="41"/>
      <c r="WDG10" s="41"/>
      <c r="WDH10" s="41"/>
      <c r="WDI10" s="41"/>
      <c r="WDJ10" s="41"/>
      <c r="WDK10" s="41"/>
      <c r="WDL10" s="41"/>
      <c r="WDM10" s="41"/>
      <c r="WDN10" s="41"/>
      <c r="WDO10" s="41"/>
      <c r="WDP10" s="41"/>
      <c r="WDQ10" s="41"/>
      <c r="WDR10" s="41"/>
      <c r="WDS10" s="41"/>
      <c r="WDT10" s="41"/>
      <c r="WDU10" s="41"/>
      <c r="WDV10" s="41"/>
      <c r="WDW10" s="41"/>
      <c r="WDX10" s="41"/>
      <c r="WDY10" s="41"/>
      <c r="WDZ10" s="41"/>
      <c r="WEA10" s="41"/>
      <c r="WEB10" s="41"/>
      <c r="WEC10" s="41"/>
      <c r="WED10" s="41"/>
      <c r="WEE10" s="41"/>
      <c r="WEF10" s="41"/>
      <c r="WEG10" s="41"/>
      <c r="WEH10" s="41"/>
      <c r="WEI10" s="41"/>
      <c r="WEJ10" s="41"/>
      <c r="WEK10" s="41"/>
      <c r="WEL10" s="41"/>
      <c r="WEM10" s="41"/>
      <c r="WEN10" s="41"/>
      <c r="WEO10" s="41"/>
      <c r="WEP10" s="41"/>
      <c r="WEQ10" s="41"/>
      <c r="WER10" s="41"/>
      <c r="WES10" s="41"/>
      <c r="WET10" s="41"/>
      <c r="WEU10" s="41"/>
      <c r="WEV10" s="41"/>
      <c r="WEW10" s="41"/>
      <c r="WEX10" s="41"/>
      <c r="WEY10" s="41"/>
      <c r="WEZ10" s="41"/>
      <c r="WFA10" s="41"/>
      <c r="WFB10" s="41"/>
      <c r="WFC10" s="41"/>
      <c r="WFD10" s="41"/>
      <c r="WFE10" s="41"/>
      <c r="WFF10" s="41"/>
      <c r="WFG10" s="41"/>
      <c r="WFH10" s="41"/>
      <c r="WFI10" s="41"/>
      <c r="WFJ10" s="41"/>
      <c r="WFK10" s="41"/>
      <c r="WFL10" s="41"/>
      <c r="WFM10" s="41"/>
      <c r="WFN10" s="41"/>
      <c r="WFO10" s="41"/>
      <c r="WFP10" s="41"/>
      <c r="WFQ10" s="41"/>
      <c r="WFR10" s="41"/>
      <c r="WFS10" s="41"/>
      <c r="WFT10" s="41"/>
      <c r="WFU10" s="41"/>
      <c r="WFV10" s="41"/>
      <c r="WFW10" s="41"/>
      <c r="WFX10" s="41"/>
      <c r="WFY10" s="41"/>
      <c r="WFZ10" s="41"/>
      <c r="WGA10" s="41"/>
      <c r="WGB10" s="41"/>
      <c r="WGC10" s="41"/>
      <c r="WGD10" s="41"/>
      <c r="WGE10" s="41"/>
      <c r="WGF10" s="41"/>
      <c r="WGG10" s="41"/>
      <c r="WGH10" s="41"/>
      <c r="WGI10" s="41"/>
      <c r="WGJ10" s="41"/>
      <c r="WGK10" s="41"/>
      <c r="WGL10" s="41"/>
      <c r="WGM10" s="41"/>
      <c r="WGN10" s="41"/>
      <c r="WGO10" s="41"/>
      <c r="WGP10" s="41"/>
      <c r="WGQ10" s="41"/>
      <c r="WGR10" s="41"/>
      <c r="WGS10" s="41"/>
      <c r="WGT10" s="41"/>
      <c r="WGU10" s="41"/>
      <c r="WGV10" s="41"/>
      <c r="WGW10" s="41"/>
      <c r="WGX10" s="41"/>
      <c r="WGY10" s="41"/>
      <c r="WGZ10" s="41"/>
      <c r="WHA10" s="41"/>
      <c r="WHB10" s="41"/>
      <c r="WHC10" s="41"/>
      <c r="WHD10" s="41"/>
      <c r="WHE10" s="41"/>
      <c r="WHF10" s="41"/>
      <c r="WHG10" s="41"/>
      <c r="WHH10" s="41"/>
      <c r="WHI10" s="41"/>
      <c r="WHJ10" s="41"/>
      <c r="WHK10" s="41"/>
      <c r="WHL10" s="41"/>
      <c r="WHM10" s="41"/>
      <c r="WHN10" s="41"/>
      <c r="WHO10" s="41"/>
      <c r="WHP10" s="41"/>
      <c r="WHQ10" s="41"/>
      <c r="WHR10" s="41"/>
      <c r="WHS10" s="41"/>
      <c r="WHT10" s="41"/>
      <c r="WHU10" s="41"/>
      <c r="WHV10" s="41"/>
      <c r="WHW10" s="41"/>
      <c r="WHX10" s="41"/>
      <c r="WHY10" s="41"/>
      <c r="WHZ10" s="41"/>
      <c r="WIA10" s="41"/>
      <c r="WIB10" s="41"/>
      <c r="WIC10" s="41"/>
      <c r="WID10" s="41"/>
      <c r="WIE10" s="41"/>
      <c r="WIF10" s="41"/>
      <c r="WIG10" s="41"/>
      <c r="WIH10" s="41"/>
      <c r="WII10" s="41"/>
      <c r="WIJ10" s="41"/>
      <c r="WIK10" s="41"/>
      <c r="WIL10" s="41"/>
      <c r="WIM10" s="41"/>
      <c r="WIN10" s="41"/>
      <c r="WIO10" s="41"/>
      <c r="WIP10" s="41"/>
      <c r="WIQ10" s="41"/>
      <c r="WIR10" s="41"/>
      <c r="WIS10" s="41"/>
      <c r="WIT10" s="41"/>
      <c r="WIU10" s="41"/>
      <c r="WIV10" s="41"/>
      <c r="WIW10" s="41"/>
      <c r="WIX10" s="41"/>
      <c r="WIY10" s="41"/>
      <c r="WIZ10" s="41"/>
      <c r="WJA10" s="41"/>
      <c r="WJB10" s="41"/>
      <c r="WJC10" s="41"/>
      <c r="WJD10" s="41"/>
      <c r="WJE10" s="41"/>
      <c r="WJF10" s="41"/>
      <c r="WJG10" s="41"/>
      <c r="WJH10" s="41"/>
      <c r="WJI10" s="41"/>
      <c r="WJJ10" s="41"/>
      <c r="WJK10" s="41"/>
      <c r="WJL10" s="41"/>
      <c r="WJM10" s="41"/>
      <c r="WJN10" s="41"/>
      <c r="WJO10" s="41"/>
      <c r="WJP10" s="41"/>
      <c r="WJQ10" s="41"/>
      <c r="WJR10" s="41"/>
      <c r="WJS10" s="41"/>
      <c r="WJT10" s="41"/>
      <c r="WJU10" s="41"/>
      <c r="WJV10" s="41"/>
      <c r="WJW10" s="41"/>
      <c r="WJX10" s="41"/>
      <c r="WJY10" s="41"/>
      <c r="WJZ10" s="41"/>
      <c r="WKA10" s="41"/>
      <c r="WKB10" s="41"/>
      <c r="WKC10" s="41"/>
      <c r="WKD10" s="41"/>
      <c r="WKE10" s="41"/>
      <c r="WKF10" s="41"/>
      <c r="WKG10" s="41"/>
      <c r="WKH10" s="41"/>
      <c r="WKI10" s="41"/>
      <c r="WKJ10" s="41"/>
      <c r="WKK10" s="41"/>
      <c r="WKL10" s="41"/>
      <c r="WKM10" s="41"/>
      <c r="WKN10" s="41"/>
      <c r="WKO10" s="41"/>
      <c r="WKP10" s="41"/>
      <c r="WKQ10" s="41"/>
      <c r="WKR10" s="41"/>
      <c r="WKS10" s="41"/>
      <c r="WKT10" s="41"/>
      <c r="WKU10" s="41"/>
      <c r="WKV10" s="41"/>
      <c r="WKW10" s="41"/>
      <c r="WKX10" s="41"/>
      <c r="WKY10" s="41"/>
      <c r="WKZ10" s="41"/>
      <c r="WLA10" s="41"/>
      <c r="WLB10" s="41"/>
      <c r="WLC10" s="41"/>
      <c r="WLD10" s="41"/>
      <c r="WLE10" s="41"/>
      <c r="WLF10" s="41"/>
      <c r="WLG10" s="41"/>
      <c r="WLH10" s="41"/>
      <c r="WLI10" s="41"/>
      <c r="WLJ10" s="41"/>
      <c r="WLK10" s="41"/>
      <c r="WLL10" s="41"/>
      <c r="WLM10" s="41"/>
      <c r="WLN10" s="41"/>
      <c r="WLO10" s="41"/>
      <c r="WLP10" s="41"/>
      <c r="WLQ10" s="41"/>
      <c r="WLR10" s="41"/>
      <c r="WLS10" s="41"/>
      <c r="WLT10" s="41"/>
      <c r="WLU10" s="41"/>
      <c r="WLV10" s="41"/>
      <c r="WLW10" s="41"/>
      <c r="WLX10" s="41"/>
      <c r="WLY10" s="41"/>
      <c r="WLZ10" s="41"/>
      <c r="WMA10" s="41"/>
      <c r="WMB10" s="41"/>
      <c r="WMC10" s="41"/>
      <c r="WMD10" s="41"/>
      <c r="WME10" s="41"/>
      <c r="WMF10" s="41"/>
      <c r="WMG10" s="41"/>
      <c r="WMH10" s="41"/>
      <c r="WMI10" s="41"/>
      <c r="WMJ10" s="41"/>
      <c r="WMK10" s="41"/>
      <c r="WML10" s="41"/>
      <c r="WMM10" s="41"/>
      <c r="WMN10" s="41"/>
      <c r="WMO10" s="41"/>
      <c r="WMP10" s="41"/>
      <c r="WMQ10" s="41"/>
      <c r="WMR10" s="41"/>
      <c r="WMS10" s="41"/>
      <c r="WMT10" s="41"/>
      <c r="WMU10" s="41"/>
      <c r="WMV10" s="41"/>
      <c r="WMW10" s="41"/>
      <c r="WMX10" s="41"/>
      <c r="WMY10" s="41"/>
      <c r="WMZ10" s="41"/>
      <c r="WNA10" s="41"/>
      <c r="WNB10" s="41"/>
      <c r="WNC10" s="41"/>
      <c r="WND10" s="41"/>
      <c r="WNE10" s="41"/>
      <c r="WNF10" s="41"/>
      <c r="WNG10" s="41"/>
      <c r="WNH10" s="41"/>
      <c r="WNI10" s="41"/>
      <c r="WNJ10" s="41"/>
      <c r="WNK10" s="41"/>
      <c r="WNL10" s="41"/>
      <c r="WNM10" s="41"/>
      <c r="WNN10" s="41"/>
      <c r="WNO10" s="41"/>
      <c r="WNP10" s="41"/>
      <c r="WNQ10" s="41"/>
      <c r="WNR10" s="41"/>
      <c r="WNS10" s="41"/>
      <c r="WNT10" s="41"/>
      <c r="WNU10" s="41"/>
      <c r="WNV10" s="41"/>
      <c r="WNW10" s="41"/>
      <c r="WNX10" s="41"/>
      <c r="WNY10" s="41"/>
      <c r="WNZ10" s="41"/>
      <c r="WOA10" s="41"/>
      <c r="WOB10" s="41"/>
      <c r="WOC10" s="41"/>
      <c r="WOD10" s="41"/>
      <c r="WOE10" s="41"/>
      <c r="WOF10" s="41"/>
      <c r="WOG10" s="41"/>
      <c r="WOH10" s="41"/>
      <c r="WOI10" s="41"/>
      <c r="WOJ10" s="41"/>
      <c r="WOK10" s="41"/>
      <c r="WOL10" s="41"/>
      <c r="WOM10" s="41"/>
      <c r="WON10" s="41"/>
      <c r="WOO10" s="41"/>
      <c r="WOP10" s="41"/>
      <c r="WOQ10" s="41"/>
      <c r="WOR10" s="41"/>
      <c r="WOS10" s="41"/>
      <c r="WOT10" s="41"/>
      <c r="WOU10" s="41"/>
      <c r="WOV10" s="41"/>
      <c r="WOW10" s="41"/>
      <c r="WOX10" s="41"/>
      <c r="WOY10" s="41"/>
      <c r="WOZ10" s="41"/>
      <c r="WPA10" s="41"/>
      <c r="WPB10" s="41"/>
      <c r="WPC10" s="41"/>
      <c r="WPD10" s="41"/>
      <c r="WPE10" s="41"/>
      <c r="WPF10" s="41"/>
      <c r="WPG10" s="41"/>
      <c r="WPH10" s="41"/>
      <c r="WPI10" s="41"/>
      <c r="WPJ10" s="41"/>
      <c r="WPK10" s="41"/>
      <c r="WPL10" s="41"/>
      <c r="WPM10" s="41"/>
      <c r="WPN10" s="41"/>
      <c r="WPO10" s="41"/>
      <c r="WPP10" s="41"/>
      <c r="WPQ10" s="41"/>
      <c r="WPR10" s="41"/>
      <c r="WPS10" s="41"/>
      <c r="WPT10" s="41"/>
      <c r="WPU10" s="41"/>
      <c r="WPV10" s="41"/>
      <c r="WPW10" s="41"/>
      <c r="WPX10" s="41"/>
      <c r="WPY10" s="41"/>
      <c r="WPZ10" s="41"/>
      <c r="WQA10" s="41"/>
      <c r="WQB10" s="41"/>
      <c r="WQC10" s="41"/>
      <c r="WQD10" s="41"/>
      <c r="WQE10" s="41"/>
      <c r="WQF10" s="41"/>
      <c r="WQG10" s="41"/>
      <c r="WQH10" s="41"/>
      <c r="WQI10" s="41"/>
      <c r="WQJ10" s="41"/>
      <c r="WQK10" s="41"/>
      <c r="WQL10" s="41"/>
      <c r="WQM10" s="41"/>
      <c r="WQN10" s="41"/>
      <c r="WQO10" s="41"/>
      <c r="WQP10" s="41"/>
      <c r="WQQ10" s="41"/>
      <c r="WQR10" s="41"/>
      <c r="WQS10" s="41"/>
      <c r="WQT10" s="41"/>
      <c r="WQU10" s="41"/>
      <c r="WQV10" s="41"/>
      <c r="WQW10" s="41"/>
      <c r="WQX10" s="41"/>
      <c r="WQY10" s="41"/>
      <c r="WQZ10" s="41"/>
      <c r="WRA10" s="41"/>
      <c r="WRB10" s="41"/>
      <c r="WRC10" s="41"/>
      <c r="WRD10" s="41"/>
      <c r="WRE10" s="41"/>
      <c r="WRF10" s="41"/>
      <c r="WRG10" s="41"/>
      <c r="WRH10" s="41"/>
      <c r="WRI10" s="41"/>
      <c r="WRJ10" s="41"/>
      <c r="WRK10" s="41"/>
      <c r="WRL10" s="41"/>
      <c r="WRM10" s="41"/>
      <c r="WRN10" s="41"/>
      <c r="WRO10" s="41"/>
      <c r="WRP10" s="41"/>
      <c r="WRQ10" s="41"/>
      <c r="WRR10" s="41"/>
      <c r="WRS10" s="41"/>
      <c r="WRT10" s="41"/>
      <c r="WRU10" s="41"/>
      <c r="WRV10" s="41"/>
      <c r="WRW10" s="41"/>
      <c r="WRX10" s="41"/>
      <c r="WRY10" s="41"/>
      <c r="WRZ10" s="41"/>
      <c r="WSA10" s="41"/>
      <c r="WSB10" s="41"/>
      <c r="WSC10" s="41"/>
      <c r="WSD10" s="41"/>
      <c r="WSE10" s="41"/>
      <c r="WSF10" s="41"/>
      <c r="WSG10" s="41"/>
      <c r="WSH10" s="41"/>
      <c r="WSI10" s="41"/>
      <c r="WSJ10" s="41"/>
      <c r="WSK10" s="41"/>
      <c r="WSL10" s="41"/>
      <c r="WSM10" s="41"/>
      <c r="WSN10" s="41"/>
      <c r="WSO10" s="41"/>
      <c r="WSP10" s="41"/>
      <c r="WSQ10" s="41"/>
      <c r="WSR10" s="41"/>
      <c r="WSS10" s="41"/>
      <c r="WST10" s="41"/>
      <c r="WSU10" s="41"/>
      <c r="WSV10" s="41"/>
      <c r="WSW10" s="41"/>
      <c r="WSX10" s="41"/>
      <c r="WSY10" s="41"/>
      <c r="WSZ10" s="41"/>
      <c r="WTA10" s="41"/>
      <c r="WTB10" s="41"/>
      <c r="WTC10" s="41"/>
      <c r="WTD10" s="41"/>
      <c r="WTE10" s="41"/>
      <c r="WTF10" s="41"/>
      <c r="WTG10" s="41"/>
      <c r="WTH10" s="41"/>
      <c r="WTI10" s="41"/>
      <c r="WTJ10" s="41"/>
      <c r="WTK10" s="41"/>
      <c r="WTL10" s="41"/>
      <c r="WTM10" s="41"/>
      <c r="WTN10" s="41"/>
      <c r="WTO10" s="41"/>
      <c r="WTP10" s="41"/>
      <c r="WTQ10" s="41"/>
      <c r="WTR10" s="41"/>
      <c r="WTS10" s="41"/>
      <c r="WTT10" s="41"/>
      <c r="WTU10" s="41"/>
      <c r="WTV10" s="41"/>
      <c r="WTW10" s="41"/>
      <c r="WTX10" s="41"/>
      <c r="WTY10" s="41"/>
      <c r="WTZ10" s="41"/>
      <c r="WUA10" s="41"/>
      <c r="WUB10" s="41"/>
      <c r="WUC10" s="41"/>
      <c r="WUD10" s="41"/>
      <c r="WUE10" s="41"/>
      <c r="WUF10" s="41"/>
      <c r="WUG10" s="41"/>
      <c r="WUH10" s="41"/>
      <c r="WUI10" s="41"/>
      <c r="WUJ10" s="41"/>
      <c r="WUK10" s="41"/>
      <c r="WUL10" s="41"/>
      <c r="WUM10" s="41"/>
      <c r="WUN10" s="41"/>
      <c r="WUO10" s="41"/>
      <c r="WUP10" s="41"/>
      <c r="WUQ10" s="41"/>
      <c r="WUR10" s="41"/>
      <c r="WUS10" s="41"/>
      <c r="WUT10" s="41"/>
      <c r="WUU10" s="41"/>
      <c r="WUV10" s="41"/>
      <c r="WUW10" s="41"/>
      <c r="WUX10" s="41"/>
      <c r="WUY10" s="41"/>
      <c r="WUZ10" s="41"/>
      <c r="WVA10" s="41"/>
      <c r="WVB10" s="41"/>
      <c r="WVC10" s="41"/>
      <c r="WVD10" s="41"/>
      <c r="WVE10" s="41"/>
      <c r="WVF10" s="41"/>
      <c r="WVG10" s="41"/>
      <c r="WVH10" s="41"/>
      <c r="WVI10" s="41"/>
      <c r="WVJ10" s="41"/>
      <c r="WVK10" s="41"/>
      <c r="WVL10" s="41"/>
      <c r="WVM10" s="41"/>
      <c r="WVN10" s="41"/>
      <c r="WVO10" s="41"/>
      <c r="WVP10" s="41"/>
      <c r="WVQ10" s="41"/>
      <c r="WVR10" s="41"/>
      <c r="WVS10" s="41"/>
      <c r="WVT10" s="41"/>
      <c r="WVU10" s="41"/>
      <c r="WVV10" s="41"/>
      <c r="WVW10" s="41"/>
      <c r="WVX10" s="41"/>
      <c r="WVY10" s="41"/>
      <c r="WVZ10" s="41"/>
      <c r="WWA10" s="41"/>
      <c r="WWB10" s="41"/>
      <c r="WWC10" s="41"/>
      <c r="WWD10" s="41"/>
      <c r="WWE10" s="41"/>
      <c r="WWF10" s="41"/>
      <c r="WWG10" s="41"/>
      <c r="WWH10" s="41"/>
      <c r="WWI10" s="41"/>
      <c r="WWJ10" s="41"/>
      <c r="WWK10" s="41"/>
      <c r="WWL10" s="41"/>
      <c r="WWM10" s="41"/>
      <c r="WWN10" s="41"/>
      <c r="WWO10" s="41"/>
      <c r="WWP10" s="41"/>
      <c r="WWQ10" s="41"/>
      <c r="WWR10" s="41"/>
      <c r="WWS10" s="41"/>
      <c r="WWT10" s="41"/>
      <c r="WWU10" s="41"/>
      <c r="WWV10" s="41"/>
      <c r="WWW10" s="41"/>
      <c r="WWX10" s="41"/>
      <c r="WWY10" s="41"/>
      <c r="WWZ10" s="41"/>
      <c r="WXA10" s="41"/>
      <c r="WXB10" s="41"/>
      <c r="WXC10" s="41"/>
      <c r="WXD10" s="41"/>
      <c r="WXE10" s="41"/>
      <c r="WXF10" s="41"/>
      <c r="WXG10" s="41"/>
      <c r="WXH10" s="41"/>
      <c r="WXI10" s="41"/>
      <c r="WXJ10" s="41"/>
      <c r="WXK10" s="41"/>
      <c r="WXL10" s="41"/>
      <c r="WXM10" s="41"/>
      <c r="WXN10" s="41"/>
      <c r="WXO10" s="41"/>
      <c r="WXP10" s="41"/>
      <c r="WXQ10" s="41"/>
      <c r="WXR10" s="41"/>
      <c r="WXS10" s="41"/>
      <c r="WXT10" s="41"/>
      <c r="WXU10" s="41"/>
      <c r="WXV10" s="41"/>
      <c r="WXW10" s="41"/>
      <c r="WXX10" s="41"/>
      <c r="WXY10" s="41"/>
      <c r="WXZ10" s="41"/>
      <c r="WYA10" s="41"/>
      <c r="WYB10" s="41"/>
      <c r="WYC10" s="41"/>
      <c r="WYD10" s="41"/>
      <c r="WYE10" s="41"/>
      <c r="WYF10" s="41"/>
      <c r="WYG10" s="41"/>
      <c r="WYH10" s="41"/>
      <c r="WYI10" s="41"/>
      <c r="WYJ10" s="41"/>
      <c r="WYK10" s="41"/>
      <c r="WYL10" s="41"/>
      <c r="WYM10" s="41"/>
      <c r="WYN10" s="41"/>
      <c r="WYO10" s="41"/>
      <c r="WYP10" s="41"/>
      <c r="WYQ10" s="41"/>
      <c r="WYR10" s="41"/>
      <c r="WYS10" s="41"/>
      <c r="WYT10" s="41"/>
      <c r="WYU10" s="41"/>
      <c r="WYV10" s="41"/>
      <c r="WYW10" s="41"/>
      <c r="WYX10" s="41"/>
      <c r="WYY10" s="41"/>
      <c r="WYZ10" s="41"/>
      <c r="WZA10" s="41"/>
      <c r="WZB10" s="41"/>
      <c r="WZC10" s="41"/>
      <c r="WZD10" s="41"/>
      <c r="WZE10" s="41"/>
      <c r="WZF10" s="41"/>
      <c r="WZG10" s="41"/>
      <c r="WZH10" s="41"/>
      <c r="WZI10" s="41"/>
      <c r="WZJ10" s="41"/>
      <c r="WZK10" s="41"/>
      <c r="WZL10" s="41"/>
      <c r="WZM10" s="41"/>
      <c r="WZN10" s="41"/>
      <c r="WZO10" s="41"/>
      <c r="WZP10" s="41"/>
      <c r="WZQ10" s="41"/>
      <c r="WZR10" s="41"/>
      <c r="WZS10" s="41"/>
      <c r="WZT10" s="41"/>
      <c r="WZU10" s="41"/>
      <c r="WZV10" s="41"/>
      <c r="WZW10" s="41"/>
      <c r="WZX10" s="41"/>
      <c r="WZY10" s="41"/>
      <c r="WZZ10" s="41"/>
      <c r="XAA10" s="41"/>
      <c r="XAB10" s="41"/>
      <c r="XAC10" s="41"/>
      <c r="XAD10" s="41"/>
      <c r="XAE10" s="41"/>
      <c r="XAF10" s="41"/>
      <c r="XAG10" s="41"/>
      <c r="XAH10" s="41"/>
      <c r="XAI10" s="41"/>
      <c r="XAJ10" s="41"/>
      <c r="XAK10" s="41"/>
      <c r="XAL10" s="41"/>
      <c r="XAM10" s="41"/>
      <c r="XAN10" s="41"/>
      <c r="XAO10" s="41"/>
      <c r="XAP10" s="41"/>
      <c r="XAQ10" s="41"/>
      <c r="XAR10" s="41"/>
      <c r="XAS10" s="41"/>
      <c r="XAT10" s="41"/>
      <c r="XAU10" s="41"/>
      <c r="XAV10" s="41"/>
      <c r="XAW10" s="41"/>
      <c r="XAX10" s="41"/>
      <c r="XAY10" s="41"/>
      <c r="XAZ10" s="41"/>
      <c r="XBA10" s="41"/>
      <c r="XBB10" s="41"/>
      <c r="XBC10" s="41"/>
      <c r="XBD10" s="41"/>
      <c r="XBE10" s="41"/>
      <c r="XBF10" s="41"/>
      <c r="XBG10" s="41"/>
      <c r="XBH10" s="41"/>
      <c r="XBI10" s="41"/>
      <c r="XBJ10" s="41"/>
      <c r="XBK10" s="41"/>
      <c r="XBL10" s="41"/>
      <c r="XBM10" s="41"/>
      <c r="XBN10" s="41"/>
      <c r="XBO10" s="41"/>
      <c r="XBP10" s="41"/>
      <c r="XBQ10" s="41"/>
      <c r="XBR10" s="41"/>
      <c r="XBS10" s="41"/>
      <c r="XBT10" s="41"/>
      <c r="XBU10" s="41"/>
      <c r="XBV10" s="41"/>
      <c r="XBW10" s="41"/>
      <c r="XBX10" s="41"/>
      <c r="XBY10" s="41"/>
      <c r="XBZ10" s="41"/>
      <c r="XCA10" s="41"/>
      <c r="XCB10" s="41"/>
      <c r="XCC10" s="41"/>
      <c r="XCD10" s="41"/>
      <c r="XCE10" s="41"/>
      <c r="XCF10" s="41"/>
      <c r="XCG10" s="41"/>
      <c r="XCH10" s="41"/>
      <c r="XCI10" s="41"/>
      <c r="XCJ10" s="41"/>
      <c r="XCK10" s="41"/>
      <c r="XCL10" s="41"/>
      <c r="XCM10" s="41"/>
      <c r="XCN10" s="41"/>
      <c r="XCO10" s="41"/>
      <c r="XCP10" s="41"/>
      <c r="XCQ10" s="41"/>
      <c r="XCR10" s="41"/>
      <c r="XCS10" s="41"/>
      <c r="XCT10" s="41"/>
      <c r="XCU10" s="41"/>
      <c r="XCV10" s="41"/>
      <c r="XCW10" s="41"/>
      <c r="XCX10" s="41"/>
      <c r="XCY10" s="41"/>
      <c r="XCZ10" s="41"/>
      <c r="XDA10" s="41"/>
      <c r="XDB10" s="41"/>
      <c r="XDC10" s="41"/>
      <c r="XDD10" s="41"/>
      <c r="XDE10" s="41"/>
      <c r="XDF10" s="41"/>
      <c r="XDG10" s="41"/>
      <c r="XDH10" s="41"/>
      <c r="XDI10" s="41"/>
      <c r="XDJ10" s="41"/>
      <c r="XDK10" s="41"/>
      <c r="XDL10" s="41"/>
      <c r="XDM10" s="41"/>
      <c r="XDN10" s="41"/>
      <c r="XDO10" s="41"/>
      <c r="XDP10" s="41"/>
      <c r="XDQ10" s="41"/>
      <c r="XDR10" s="41"/>
      <c r="XDS10" s="41"/>
      <c r="XDT10" s="41"/>
      <c r="XDU10" s="41"/>
      <c r="XDV10" s="41"/>
      <c r="XDW10" s="41"/>
      <c r="XDX10" s="41"/>
      <c r="XDY10" s="41"/>
      <c r="XDZ10" s="41"/>
      <c r="XEA10" s="41"/>
      <c r="XEB10" s="41"/>
      <c r="XEC10" s="41"/>
      <c r="XED10" s="41"/>
      <c r="XEE10" s="41"/>
      <c r="XEF10" s="41"/>
      <c r="XEG10" s="41"/>
      <c r="XEH10" s="41"/>
      <c r="XEI10" s="41"/>
      <c r="XEJ10" s="41"/>
      <c r="XEK10" s="41"/>
      <c r="XEL10" s="41"/>
      <c r="XEM10" s="41"/>
      <c r="XEN10" s="41"/>
      <c r="XEO10" s="41"/>
      <c r="XEP10" s="41"/>
    </row>
    <row r="11" spans="2:16370" ht="45" customHeight="1" thickBot="1">
      <c r="B11" s="244" t="s">
        <v>162</v>
      </c>
      <c r="C11" s="245" t="s">
        <v>322</v>
      </c>
      <c r="D11" s="245" t="s">
        <v>323</v>
      </c>
      <c r="E11" s="245" t="s">
        <v>323</v>
      </c>
      <c r="F11" s="245" t="s">
        <v>323</v>
      </c>
      <c r="G11" s="245" t="s">
        <v>323</v>
      </c>
      <c r="H11" s="245" t="s">
        <v>323</v>
      </c>
      <c r="I11" s="245" t="s">
        <v>323</v>
      </c>
      <c r="J11" s="245" t="s">
        <v>323</v>
      </c>
      <c r="K11" s="245" t="s">
        <v>323</v>
      </c>
      <c r="L11" s="245" t="s">
        <v>323</v>
      </c>
      <c r="M11" s="245" t="s">
        <v>323</v>
      </c>
      <c r="N11" s="245" t="s">
        <v>323</v>
      </c>
      <c r="O11" s="245" t="s">
        <v>323</v>
      </c>
      <c r="P11" s="245" t="s">
        <v>323</v>
      </c>
      <c r="Q11" s="245" t="s">
        <v>323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  <c r="NA11" s="41"/>
      <c r="NB11" s="41"/>
      <c r="NC11" s="41"/>
      <c r="ND11" s="41"/>
      <c r="NE11" s="41"/>
      <c r="NF11" s="41"/>
      <c r="NG11" s="41"/>
      <c r="NH11" s="41"/>
      <c r="NI11" s="41"/>
      <c r="NJ11" s="41"/>
      <c r="NK11" s="41"/>
      <c r="NL11" s="41"/>
      <c r="NM11" s="41"/>
      <c r="NN11" s="41"/>
      <c r="NO11" s="41"/>
      <c r="NP11" s="41"/>
      <c r="NQ11" s="41"/>
      <c r="NR11" s="41"/>
      <c r="NS11" s="41"/>
      <c r="NT11" s="41"/>
      <c r="NU11" s="41"/>
      <c r="NV11" s="41"/>
      <c r="NW11" s="41"/>
      <c r="NX11" s="41"/>
      <c r="NY11" s="41"/>
      <c r="NZ11" s="41"/>
      <c r="OA11" s="41"/>
      <c r="OB11" s="41"/>
      <c r="OC11" s="41"/>
      <c r="OD11" s="41"/>
      <c r="OE11" s="41"/>
      <c r="OF11" s="41"/>
      <c r="OG11" s="41"/>
      <c r="OH11" s="41"/>
      <c r="OI11" s="41"/>
      <c r="OJ11" s="41"/>
      <c r="OK11" s="41"/>
      <c r="OL11" s="41"/>
      <c r="OM11" s="41"/>
      <c r="ON11" s="41"/>
      <c r="OO11" s="41"/>
      <c r="OP11" s="41"/>
      <c r="OQ11" s="41"/>
      <c r="OR11" s="41"/>
      <c r="OS11" s="41"/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  <c r="QB11" s="41"/>
      <c r="QC11" s="41"/>
      <c r="QD11" s="41"/>
      <c r="QE11" s="41"/>
      <c r="QF11" s="41"/>
      <c r="QG11" s="41"/>
      <c r="QH11" s="41"/>
      <c r="QI11" s="41"/>
      <c r="QJ11" s="41"/>
      <c r="QK11" s="41"/>
      <c r="QL11" s="41"/>
      <c r="QM11" s="41"/>
      <c r="QN11" s="41"/>
      <c r="QO11" s="41"/>
      <c r="QP11" s="41"/>
      <c r="QQ11" s="41"/>
      <c r="QR11" s="41"/>
      <c r="QS11" s="41"/>
      <c r="QT11" s="41"/>
      <c r="QU11" s="41"/>
      <c r="QV11" s="41"/>
      <c r="QW11" s="41"/>
      <c r="QX11" s="41"/>
      <c r="QY11" s="41"/>
      <c r="QZ11" s="41"/>
      <c r="RA11" s="41"/>
      <c r="RB11" s="41"/>
      <c r="RC11" s="41"/>
      <c r="RD11" s="41"/>
      <c r="RE11" s="41"/>
      <c r="RF11" s="41"/>
      <c r="RG11" s="41"/>
      <c r="RH11" s="41"/>
      <c r="RI11" s="41"/>
      <c r="RJ11" s="41"/>
      <c r="RK11" s="41"/>
      <c r="RL11" s="41"/>
      <c r="RM11" s="41"/>
      <c r="RN11" s="41"/>
      <c r="RO11" s="41"/>
      <c r="RP11" s="41"/>
      <c r="RQ11" s="41"/>
      <c r="RR11" s="41"/>
      <c r="RS11" s="41"/>
      <c r="RT11" s="41"/>
      <c r="RU11" s="41"/>
      <c r="RV11" s="41"/>
      <c r="RW11" s="41"/>
      <c r="RX11" s="41"/>
      <c r="RY11" s="41"/>
      <c r="RZ11" s="41"/>
      <c r="SA11" s="41"/>
      <c r="SB11" s="41"/>
      <c r="SC11" s="41"/>
      <c r="SD11" s="41"/>
      <c r="SE11" s="41"/>
      <c r="SF11" s="41"/>
      <c r="SG11" s="41"/>
      <c r="SH11" s="41"/>
      <c r="SI11" s="41"/>
      <c r="SJ11" s="41"/>
      <c r="SK11" s="41"/>
      <c r="SL11" s="41"/>
      <c r="SM11" s="41"/>
      <c r="SN11" s="41"/>
      <c r="SO11" s="41"/>
      <c r="SP11" s="41"/>
      <c r="SQ11" s="41"/>
      <c r="SR11" s="41"/>
      <c r="SS11" s="41"/>
      <c r="ST11" s="41"/>
      <c r="SU11" s="41"/>
      <c r="SV11" s="41"/>
      <c r="SW11" s="41"/>
      <c r="SX11" s="41"/>
      <c r="SY11" s="41"/>
      <c r="SZ11" s="41"/>
      <c r="TA11" s="41"/>
      <c r="TB11" s="41"/>
      <c r="TC11" s="41"/>
      <c r="TD11" s="41"/>
      <c r="TE11" s="41"/>
      <c r="TF11" s="41"/>
      <c r="TG11" s="41"/>
      <c r="TH11" s="41"/>
      <c r="TI11" s="41"/>
      <c r="TJ11" s="41"/>
      <c r="TK11" s="41"/>
      <c r="TL11" s="41"/>
      <c r="TM11" s="41"/>
      <c r="TN11" s="41"/>
      <c r="TO11" s="41"/>
      <c r="TP11" s="41"/>
      <c r="TQ11" s="41"/>
      <c r="TR11" s="41"/>
      <c r="TS11" s="41"/>
      <c r="TT11" s="41"/>
      <c r="TU11" s="41"/>
      <c r="TV11" s="41"/>
      <c r="TW11" s="41"/>
      <c r="TX11" s="41"/>
      <c r="TY11" s="41"/>
      <c r="TZ11" s="41"/>
      <c r="UA11" s="41"/>
      <c r="UB11" s="41"/>
      <c r="UC11" s="41"/>
      <c r="UD11" s="41"/>
      <c r="UE11" s="41"/>
      <c r="UF11" s="41"/>
      <c r="UG11" s="41"/>
      <c r="UH11" s="41"/>
      <c r="UI11" s="41"/>
      <c r="UJ11" s="41"/>
      <c r="UK11" s="41"/>
      <c r="UL11" s="41"/>
      <c r="UM11" s="41"/>
      <c r="UN11" s="41"/>
      <c r="UO11" s="41"/>
      <c r="UP11" s="41"/>
      <c r="UQ11" s="41"/>
      <c r="UR11" s="41"/>
      <c r="US11" s="41"/>
      <c r="UT11" s="41"/>
      <c r="UU11" s="41"/>
      <c r="UV11" s="41"/>
      <c r="UW11" s="41"/>
      <c r="UX11" s="41"/>
      <c r="UY11" s="41"/>
      <c r="UZ11" s="41"/>
      <c r="VA11" s="41"/>
      <c r="VB11" s="41"/>
      <c r="VC11" s="41"/>
      <c r="VD11" s="41"/>
      <c r="VE11" s="41"/>
      <c r="VF11" s="41"/>
      <c r="VG11" s="41"/>
      <c r="VH11" s="41"/>
      <c r="VI11" s="41"/>
      <c r="VJ11" s="41"/>
      <c r="VK11" s="41"/>
      <c r="VL11" s="41"/>
      <c r="VM11" s="41"/>
      <c r="VN11" s="41"/>
      <c r="VO11" s="41"/>
      <c r="VP11" s="41"/>
      <c r="VQ11" s="41"/>
      <c r="VR11" s="41"/>
      <c r="VS11" s="41"/>
      <c r="VT11" s="41"/>
      <c r="VU11" s="41"/>
      <c r="VV11" s="41"/>
      <c r="VW11" s="41"/>
      <c r="VX11" s="41"/>
      <c r="VY11" s="41"/>
      <c r="VZ11" s="41"/>
      <c r="WA11" s="41"/>
      <c r="WB11" s="41"/>
      <c r="WC11" s="41"/>
      <c r="WD11" s="41"/>
      <c r="WE11" s="41"/>
      <c r="WF11" s="41"/>
      <c r="WG11" s="41"/>
      <c r="WH11" s="41"/>
      <c r="WI11" s="41"/>
      <c r="WJ11" s="41"/>
      <c r="WK11" s="41"/>
      <c r="WL11" s="41"/>
      <c r="WM11" s="41"/>
      <c r="WN11" s="41"/>
      <c r="WO11" s="41"/>
      <c r="WP11" s="41"/>
      <c r="WQ11" s="41"/>
      <c r="WR11" s="41"/>
      <c r="WS11" s="41"/>
      <c r="WT11" s="41"/>
      <c r="WU11" s="41"/>
      <c r="WV11" s="41"/>
      <c r="WW11" s="41"/>
      <c r="WX11" s="41"/>
      <c r="WY11" s="41"/>
      <c r="WZ11" s="41"/>
      <c r="XA11" s="41"/>
      <c r="XB11" s="41"/>
      <c r="XC11" s="41"/>
      <c r="XD11" s="41"/>
      <c r="XE11" s="41"/>
      <c r="XF11" s="41"/>
      <c r="XG11" s="41"/>
      <c r="XH11" s="41"/>
      <c r="XI11" s="41"/>
      <c r="XJ11" s="41"/>
      <c r="XK11" s="41"/>
      <c r="XL11" s="41"/>
      <c r="XM11" s="41"/>
      <c r="XN11" s="41"/>
      <c r="XO11" s="41"/>
      <c r="XP11" s="41"/>
      <c r="XQ11" s="41"/>
      <c r="XR11" s="41"/>
      <c r="XS11" s="41"/>
      <c r="XT11" s="41"/>
      <c r="XU11" s="41"/>
      <c r="XV11" s="41"/>
      <c r="XW11" s="41"/>
      <c r="XX11" s="41"/>
      <c r="XY11" s="41"/>
      <c r="XZ11" s="41"/>
      <c r="YA11" s="41"/>
      <c r="YB11" s="41"/>
      <c r="YC11" s="41"/>
      <c r="YD11" s="41"/>
      <c r="YE11" s="41"/>
      <c r="YF11" s="41"/>
      <c r="YG11" s="41"/>
      <c r="YH11" s="41"/>
      <c r="YI11" s="41"/>
      <c r="YJ11" s="41"/>
      <c r="YK11" s="41"/>
      <c r="YL11" s="41"/>
      <c r="YM11" s="41"/>
      <c r="YN11" s="41"/>
      <c r="YO11" s="41"/>
      <c r="YP11" s="41"/>
      <c r="YQ11" s="41"/>
      <c r="YR11" s="41"/>
      <c r="YS11" s="41"/>
      <c r="YT11" s="41"/>
      <c r="YU11" s="41"/>
      <c r="YV11" s="41"/>
      <c r="YW11" s="41"/>
      <c r="YX11" s="41"/>
      <c r="YY11" s="41"/>
      <c r="YZ11" s="41"/>
      <c r="ZA11" s="41"/>
      <c r="ZB11" s="41"/>
      <c r="ZC11" s="41"/>
      <c r="ZD11" s="41"/>
      <c r="ZE11" s="41"/>
      <c r="ZF11" s="41"/>
      <c r="ZG11" s="41"/>
      <c r="ZH11" s="41"/>
      <c r="ZI11" s="41"/>
      <c r="ZJ11" s="41"/>
      <c r="ZK11" s="41"/>
      <c r="ZL11" s="41"/>
      <c r="ZM11" s="41"/>
      <c r="ZN11" s="41"/>
      <c r="ZO11" s="41"/>
      <c r="ZP11" s="41"/>
      <c r="ZQ11" s="41"/>
      <c r="ZR11" s="41"/>
      <c r="ZS11" s="41"/>
      <c r="ZT11" s="41"/>
      <c r="ZU11" s="41"/>
      <c r="ZV11" s="41"/>
      <c r="ZW11" s="41"/>
      <c r="ZX11" s="41"/>
      <c r="ZY11" s="41"/>
      <c r="ZZ11" s="41"/>
      <c r="AAA11" s="41"/>
      <c r="AAB11" s="41"/>
      <c r="AAC11" s="41"/>
      <c r="AAD11" s="41"/>
      <c r="AAE11" s="41"/>
      <c r="AAF11" s="41"/>
      <c r="AAG11" s="41"/>
      <c r="AAH11" s="41"/>
      <c r="AAI11" s="41"/>
      <c r="AAJ11" s="41"/>
      <c r="AAK11" s="41"/>
      <c r="AAL11" s="41"/>
      <c r="AAM11" s="41"/>
      <c r="AAN11" s="41"/>
      <c r="AAO11" s="41"/>
      <c r="AAP11" s="41"/>
      <c r="AAQ11" s="41"/>
      <c r="AAR11" s="41"/>
      <c r="AAS11" s="41"/>
      <c r="AAT11" s="41"/>
      <c r="AAU11" s="41"/>
      <c r="AAV11" s="41"/>
      <c r="AAW11" s="41"/>
      <c r="AAX11" s="41"/>
      <c r="AAY11" s="41"/>
      <c r="AAZ11" s="41"/>
      <c r="ABA11" s="41"/>
      <c r="ABB11" s="41"/>
      <c r="ABC11" s="41"/>
      <c r="ABD11" s="41"/>
      <c r="ABE11" s="41"/>
      <c r="ABF11" s="41"/>
      <c r="ABG11" s="41"/>
      <c r="ABH11" s="41"/>
      <c r="ABI11" s="41"/>
      <c r="ABJ11" s="41"/>
      <c r="ABK11" s="41"/>
      <c r="ABL11" s="41"/>
      <c r="ABM11" s="41"/>
      <c r="ABN11" s="41"/>
      <c r="ABO11" s="41"/>
      <c r="ABP11" s="41"/>
      <c r="ABQ11" s="41"/>
      <c r="ABR11" s="41"/>
      <c r="ABS11" s="41"/>
      <c r="ABT11" s="41"/>
      <c r="ABU11" s="41"/>
      <c r="ABV11" s="41"/>
      <c r="ABW11" s="41"/>
      <c r="ABX11" s="41"/>
      <c r="ABY11" s="41"/>
      <c r="ABZ11" s="41"/>
      <c r="ACA11" s="41"/>
      <c r="ACB11" s="41"/>
      <c r="ACC11" s="41"/>
      <c r="ACD11" s="41"/>
      <c r="ACE11" s="41"/>
      <c r="ACF11" s="41"/>
      <c r="ACG11" s="41"/>
      <c r="ACH11" s="41"/>
      <c r="ACI11" s="41"/>
      <c r="ACJ11" s="41"/>
      <c r="ACK11" s="41"/>
      <c r="ACL11" s="41"/>
      <c r="ACM11" s="41"/>
      <c r="ACN11" s="41"/>
      <c r="ACO11" s="41"/>
      <c r="ACP11" s="41"/>
      <c r="ACQ11" s="41"/>
      <c r="ACR11" s="41"/>
      <c r="ACS11" s="41"/>
      <c r="ACT11" s="41"/>
      <c r="ACU11" s="41"/>
      <c r="ACV11" s="41"/>
      <c r="ACW11" s="41"/>
      <c r="ACX11" s="41"/>
      <c r="ACY11" s="41"/>
      <c r="ACZ11" s="41"/>
      <c r="ADA11" s="41"/>
      <c r="ADB11" s="41"/>
      <c r="ADC11" s="41"/>
      <c r="ADD11" s="41"/>
      <c r="ADE11" s="41"/>
      <c r="ADF11" s="41"/>
      <c r="ADG11" s="41"/>
      <c r="ADH11" s="41"/>
      <c r="ADI11" s="41"/>
      <c r="ADJ11" s="41"/>
      <c r="ADK11" s="41"/>
      <c r="ADL11" s="41"/>
      <c r="ADM11" s="41"/>
      <c r="ADN11" s="41"/>
      <c r="ADO11" s="41"/>
      <c r="ADP11" s="41"/>
      <c r="ADQ11" s="41"/>
      <c r="ADR11" s="41"/>
      <c r="ADS11" s="41"/>
      <c r="ADT11" s="41"/>
      <c r="ADU11" s="41"/>
      <c r="ADV11" s="41"/>
      <c r="ADW11" s="41"/>
      <c r="ADX11" s="41"/>
      <c r="ADY11" s="41"/>
      <c r="ADZ11" s="41"/>
      <c r="AEA11" s="41"/>
      <c r="AEB11" s="41"/>
      <c r="AEC11" s="41"/>
      <c r="AED11" s="41"/>
      <c r="AEE11" s="41"/>
      <c r="AEF11" s="41"/>
      <c r="AEG11" s="41"/>
      <c r="AEH11" s="41"/>
      <c r="AEI11" s="41"/>
      <c r="AEJ11" s="41"/>
      <c r="AEK11" s="41"/>
      <c r="AEL11" s="41"/>
      <c r="AEM11" s="41"/>
      <c r="AEN11" s="41"/>
      <c r="AEO11" s="41"/>
      <c r="AEP11" s="41"/>
      <c r="AEQ11" s="41"/>
      <c r="AER11" s="41"/>
      <c r="AES11" s="41"/>
      <c r="AET11" s="41"/>
      <c r="AEU11" s="41"/>
      <c r="AEV11" s="41"/>
      <c r="AEW11" s="41"/>
      <c r="AEX11" s="41"/>
      <c r="AEY11" s="41"/>
      <c r="AEZ11" s="41"/>
      <c r="AFA11" s="41"/>
      <c r="AFB11" s="41"/>
      <c r="AFC11" s="41"/>
      <c r="AFD11" s="41"/>
      <c r="AFE11" s="41"/>
      <c r="AFF11" s="41"/>
      <c r="AFG11" s="41"/>
      <c r="AFH11" s="41"/>
      <c r="AFI11" s="41"/>
      <c r="AFJ11" s="41"/>
      <c r="AFK11" s="41"/>
      <c r="AFL11" s="41"/>
      <c r="AFM11" s="41"/>
      <c r="AFN11" s="41"/>
      <c r="AFO11" s="41"/>
      <c r="AFP11" s="41"/>
      <c r="AFQ11" s="41"/>
      <c r="AFR11" s="41"/>
      <c r="AFS11" s="41"/>
      <c r="AFT11" s="41"/>
      <c r="AFU11" s="41"/>
      <c r="AFV11" s="41"/>
      <c r="AFW11" s="41"/>
      <c r="AFX11" s="41"/>
      <c r="AFY11" s="41"/>
      <c r="AFZ11" s="41"/>
      <c r="AGA11" s="41"/>
      <c r="AGB11" s="41"/>
      <c r="AGC11" s="41"/>
      <c r="AGD11" s="41"/>
      <c r="AGE11" s="41"/>
      <c r="AGF11" s="41"/>
      <c r="AGG11" s="41"/>
      <c r="AGH11" s="41"/>
      <c r="AGI11" s="41"/>
      <c r="AGJ11" s="41"/>
      <c r="AGK11" s="41"/>
      <c r="AGL11" s="41"/>
      <c r="AGM11" s="41"/>
      <c r="AGN11" s="41"/>
      <c r="AGO11" s="41"/>
      <c r="AGP11" s="41"/>
      <c r="AGQ11" s="41"/>
      <c r="AGR11" s="41"/>
      <c r="AGS11" s="41"/>
      <c r="AGT11" s="41"/>
      <c r="AGU11" s="41"/>
      <c r="AGV11" s="41"/>
      <c r="AGW11" s="41"/>
      <c r="AGX11" s="41"/>
      <c r="AGY11" s="41"/>
      <c r="AGZ11" s="41"/>
      <c r="AHA11" s="41"/>
      <c r="AHB11" s="41"/>
      <c r="AHC11" s="41"/>
      <c r="AHD11" s="41"/>
      <c r="AHE11" s="41"/>
      <c r="AHF11" s="41"/>
      <c r="AHG11" s="41"/>
      <c r="AHH11" s="41"/>
      <c r="AHI11" s="41"/>
      <c r="AHJ11" s="41"/>
      <c r="AHK11" s="41"/>
      <c r="AHL11" s="41"/>
      <c r="AHM11" s="41"/>
      <c r="AHN11" s="41"/>
      <c r="AHO11" s="41"/>
      <c r="AHP11" s="41"/>
      <c r="AHQ11" s="41"/>
      <c r="AHR11" s="41"/>
      <c r="AHS11" s="41"/>
      <c r="AHT11" s="41"/>
      <c r="AHU11" s="41"/>
      <c r="AHV11" s="41"/>
      <c r="AHW11" s="41"/>
      <c r="AHX11" s="41"/>
      <c r="AHY11" s="41"/>
      <c r="AHZ11" s="41"/>
      <c r="AIA11" s="41"/>
      <c r="AIB11" s="41"/>
      <c r="AIC11" s="41"/>
      <c r="AID11" s="41"/>
      <c r="AIE11" s="41"/>
      <c r="AIF11" s="41"/>
      <c r="AIG11" s="41"/>
      <c r="AIH11" s="41"/>
      <c r="AII11" s="41"/>
      <c r="AIJ11" s="41"/>
      <c r="AIK11" s="41"/>
      <c r="AIL11" s="41"/>
      <c r="AIM11" s="41"/>
      <c r="AIN11" s="41"/>
      <c r="AIO11" s="41"/>
      <c r="AIP11" s="41"/>
      <c r="AIQ11" s="41"/>
      <c r="AIR11" s="41"/>
      <c r="AIS11" s="41"/>
      <c r="AIT11" s="41"/>
      <c r="AIU11" s="41"/>
      <c r="AIV11" s="41"/>
      <c r="AIW11" s="41"/>
      <c r="AIX11" s="41"/>
      <c r="AIY11" s="41"/>
      <c r="AIZ11" s="41"/>
      <c r="AJA11" s="41"/>
      <c r="AJB11" s="41"/>
      <c r="AJC11" s="41"/>
      <c r="AJD11" s="41"/>
      <c r="AJE11" s="41"/>
      <c r="AJF11" s="41"/>
      <c r="AJG11" s="41"/>
      <c r="AJH11" s="41"/>
      <c r="AJI11" s="41"/>
      <c r="AJJ11" s="41"/>
      <c r="AJK11" s="41"/>
      <c r="AJL11" s="41"/>
      <c r="AJM11" s="41"/>
      <c r="AJN11" s="41"/>
      <c r="AJO11" s="41"/>
      <c r="AJP11" s="41"/>
      <c r="AJQ11" s="41"/>
      <c r="AJR11" s="41"/>
      <c r="AJS11" s="41"/>
      <c r="AJT11" s="41"/>
      <c r="AJU11" s="41"/>
      <c r="AJV11" s="41"/>
      <c r="AJW11" s="41"/>
      <c r="AJX11" s="41"/>
      <c r="AJY11" s="41"/>
      <c r="AJZ11" s="41"/>
      <c r="AKA11" s="41"/>
      <c r="AKB11" s="41"/>
      <c r="AKC11" s="41"/>
      <c r="AKD11" s="41"/>
      <c r="AKE11" s="41"/>
      <c r="AKF11" s="41"/>
      <c r="AKG11" s="41"/>
      <c r="AKH11" s="41"/>
      <c r="AKI11" s="41"/>
      <c r="AKJ11" s="41"/>
      <c r="AKK11" s="41"/>
      <c r="AKL11" s="41"/>
      <c r="AKM11" s="41"/>
      <c r="AKN11" s="41"/>
      <c r="AKO11" s="41"/>
      <c r="AKP11" s="41"/>
      <c r="AKQ11" s="41"/>
      <c r="AKR11" s="41"/>
      <c r="AKS11" s="41"/>
      <c r="AKT11" s="41"/>
      <c r="AKU11" s="41"/>
      <c r="AKV11" s="41"/>
      <c r="AKW11" s="41"/>
      <c r="AKX11" s="41"/>
      <c r="AKY11" s="41"/>
      <c r="AKZ11" s="41"/>
      <c r="ALA11" s="41"/>
      <c r="ALB11" s="41"/>
      <c r="ALC11" s="41"/>
      <c r="ALD11" s="41"/>
      <c r="ALE11" s="41"/>
      <c r="ALF11" s="41"/>
      <c r="ALG11" s="41"/>
      <c r="ALH11" s="41"/>
      <c r="ALI11" s="41"/>
      <c r="ALJ11" s="41"/>
      <c r="ALK11" s="41"/>
      <c r="ALL11" s="41"/>
      <c r="ALM11" s="41"/>
      <c r="ALN11" s="41"/>
      <c r="ALO11" s="41"/>
      <c r="ALP11" s="41"/>
      <c r="ALQ11" s="41"/>
      <c r="ALR11" s="41"/>
      <c r="ALS11" s="41"/>
      <c r="ALT11" s="41"/>
      <c r="ALU11" s="41"/>
      <c r="ALV11" s="41"/>
      <c r="ALW11" s="41"/>
      <c r="ALX11" s="41"/>
      <c r="ALY11" s="41"/>
      <c r="ALZ11" s="41"/>
      <c r="AMA11" s="41"/>
      <c r="AMB11" s="41"/>
      <c r="AMC11" s="41"/>
      <c r="AMD11" s="41"/>
      <c r="AME11" s="41"/>
      <c r="AMF11" s="41"/>
      <c r="AMG11" s="41"/>
      <c r="AMH11" s="41"/>
      <c r="AMI11" s="41"/>
      <c r="AMJ11" s="41"/>
      <c r="AMK11" s="41"/>
      <c r="AML11" s="41"/>
      <c r="AMM11" s="41"/>
      <c r="AMN11" s="41"/>
      <c r="AMO11" s="41"/>
      <c r="AMP11" s="41"/>
      <c r="AMQ11" s="41"/>
      <c r="AMR11" s="41"/>
      <c r="AMS11" s="41"/>
      <c r="AMT11" s="41"/>
      <c r="AMU11" s="41"/>
      <c r="AMV11" s="41"/>
      <c r="AMW11" s="41"/>
      <c r="AMX11" s="41"/>
      <c r="AMY11" s="41"/>
      <c r="AMZ11" s="41"/>
      <c r="ANA11" s="41"/>
      <c r="ANB11" s="41"/>
      <c r="ANC11" s="41"/>
      <c r="AND11" s="41"/>
      <c r="ANE11" s="41"/>
      <c r="ANF11" s="41"/>
      <c r="ANG11" s="41"/>
      <c r="ANH11" s="41"/>
      <c r="ANI11" s="41"/>
      <c r="ANJ11" s="41"/>
      <c r="ANK11" s="41"/>
      <c r="ANL11" s="41"/>
      <c r="ANM11" s="41"/>
      <c r="ANN11" s="41"/>
      <c r="ANO11" s="41"/>
      <c r="ANP11" s="41"/>
      <c r="ANQ11" s="41"/>
      <c r="ANR11" s="41"/>
      <c r="ANS11" s="41"/>
      <c r="ANT11" s="41"/>
      <c r="ANU11" s="41"/>
      <c r="ANV11" s="41"/>
      <c r="ANW11" s="41"/>
      <c r="ANX11" s="41"/>
      <c r="ANY11" s="41"/>
      <c r="ANZ11" s="41"/>
      <c r="AOA11" s="41"/>
      <c r="AOB11" s="41"/>
      <c r="AOC11" s="41"/>
      <c r="AOD11" s="41"/>
      <c r="AOE11" s="41"/>
      <c r="AOF11" s="41"/>
      <c r="AOG11" s="41"/>
      <c r="AOH11" s="41"/>
      <c r="AOI11" s="41"/>
      <c r="AOJ11" s="41"/>
      <c r="AOK11" s="41"/>
      <c r="AOL11" s="41"/>
      <c r="AOM11" s="41"/>
      <c r="AON11" s="41"/>
      <c r="AOO11" s="41"/>
      <c r="AOP11" s="41"/>
      <c r="AOQ11" s="41"/>
      <c r="AOR11" s="41"/>
      <c r="AOS11" s="41"/>
      <c r="AOT11" s="41"/>
      <c r="AOU11" s="41"/>
      <c r="AOV11" s="41"/>
      <c r="AOW11" s="41"/>
      <c r="AOX11" s="41"/>
      <c r="AOY11" s="41"/>
      <c r="AOZ11" s="41"/>
      <c r="APA11" s="41"/>
      <c r="APB11" s="41"/>
      <c r="APC11" s="41"/>
      <c r="APD11" s="41"/>
      <c r="APE11" s="41"/>
      <c r="APF11" s="41"/>
      <c r="APG11" s="41"/>
      <c r="APH11" s="41"/>
      <c r="API11" s="41"/>
      <c r="APJ11" s="41"/>
      <c r="APK11" s="41"/>
      <c r="APL11" s="41"/>
      <c r="APM11" s="41"/>
      <c r="APN11" s="41"/>
      <c r="APO11" s="41"/>
      <c r="APP11" s="41"/>
      <c r="APQ11" s="41"/>
      <c r="APR11" s="41"/>
      <c r="APS11" s="41"/>
      <c r="APT11" s="41"/>
      <c r="APU11" s="41"/>
      <c r="APV11" s="41"/>
      <c r="APW11" s="41"/>
      <c r="APX11" s="41"/>
      <c r="APY11" s="41"/>
      <c r="APZ11" s="41"/>
      <c r="AQA11" s="41"/>
      <c r="AQB11" s="41"/>
      <c r="AQC11" s="41"/>
      <c r="AQD11" s="41"/>
      <c r="AQE11" s="41"/>
      <c r="AQF11" s="41"/>
      <c r="AQG11" s="41"/>
      <c r="AQH11" s="41"/>
      <c r="AQI11" s="41"/>
      <c r="AQJ11" s="41"/>
      <c r="AQK11" s="41"/>
      <c r="AQL11" s="41"/>
      <c r="AQM11" s="41"/>
      <c r="AQN11" s="41"/>
      <c r="AQO11" s="41"/>
      <c r="AQP11" s="41"/>
      <c r="AQQ11" s="41"/>
      <c r="AQR11" s="41"/>
      <c r="AQS11" s="41"/>
      <c r="AQT11" s="41"/>
      <c r="AQU11" s="41"/>
      <c r="AQV11" s="41"/>
      <c r="AQW11" s="41"/>
      <c r="AQX11" s="41"/>
      <c r="AQY11" s="41"/>
      <c r="AQZ11" s="41"/>
      <c r="ARA11" s="41"/>
      <c r="ARB11" s="41"/>
      <c r="ARC11" s="41"/>
      <c r="ARD11" s="41"/>
      <c r="ARE11" s="41"/>
      <c r="ARF11" s="41"/>
      <c r="ARG11" s="41"/>
      <c r="ARH11" s="41"/>
      <c r="ARI11" s="41"/>
      <c r="ARJ11" s="41"/>
      <c r="ARK11" s="41"/>
      <c r="ARL11" s="41"/>
      <c r="ARM11" s="41"/>
      <c r="ARN11" s="41"/>
      <c r="ARO11" s="41"/>
      <c r="ARP11" s="41"/>
      <c r="ARQ11" s="41"/>
      <c r="ARR11" s="41"/>
      <c r="ARS11" s="41"/>
      <c r="ART11" s="41"/>
      <c r="ARU11" s="41"/>
      <c r="ARV11" s="41"/>
      <c r="ARW11" s="41"/>
      <c r="ARX11" s="41"/>
      <c r="ARY11" s="41"/>
      <c r="ARZ11" s="41"/>
      <c r="ASA11" s="41"/>
      <c r="ASB11" s="41"/>
      <c r="ASC11" s="41"/>
      <c r="ASD11" s="41"/>
      <c r="ASE11" s="41"/>
      <c r="ASF11" s="41"/>
      <c r="ASG11" s="41"/>
      <c r="ASH11" s="41"/>
      <c r="ASI11" s="41"/>
      <c r="ASJ11" s="41"/>
      <c r="ASK11" s="41"/>
      <c r="ASL11" s="41"/>
      <c r="ASM11" s="41"/>
      <c r="ASN11" s="41"/>
      <c r="ASO11" s="41"/>
      <c r="ASP11" s="41"/>
      <c r="ASQ11" s="41"/>
      <c r="ASR11" s="41"/>
      <c r="ASS11" s="41"/>
      <c r="AST11" s="41"/>
      <c r="ASU11" s="41"/>
      <c r="ASV11" s="41"/>
      <c r="ASW11" s="41"/>
      <c r="ASX11" s="41"/>
      <c r="ASY11" s="41"/>
      <c r="ASZ11" s="41"/>
      <c r="ATA11" s="41"/>
      <c r="ATB11" s="41"/>
      <c r="ATC11" s="41"/>
      <c r="ATD11" s="41"/>
      <c r="ATE11" s="41"/>
      <c r="ATF11" s="41"/>
      <c r="ATG11" s="41"/>
      <c r="ATH11" s="41"/>
      <c r="ATI11" s="41"/>
      <c r="ATJ11" s="41"/>
      <c r="ATK11" s="41"/>
      <c r="ATL11" s="41"/>
      <c r="ATM11" s="41"/>
      <c r="ATN11" s="41"/>
      <c r="ATO11" s="41"/>
      <c r="ATP11" s="41"/>
      <c r="ATQ11" s="41"/>
      <c r="ATR11" s="41"/>
      <c r="ATS11" s="41"/>
      <c r="ATT11" s="41"/>
      <c r="ATU11" s="41"/>
      <c r="ATV11" s="41"/>
      <c r="ATW11" s="41"/>
      <c r="ATX11" s="41"/>
      <c r="ATY11" s="41"/>
      <c r="ATZ11" s="41"/>
      <c r="AUA11" s="41"/>
      <c r="AUB11" s="41"/>
      <c r="AUC11" s="41"/>
      <c r="AUD11" s="41"/>
      <c r="AUE11" s="41"/>
      <c r="AUF11" s="41"/>
      <c r="AUG11" s="41"/>
      <c r="AUH11" s="41"/>
      <c r="AUI11" s="41"/>
      <c r="AUJ11" s="41"/>
      <c r="AUK11" s="41"/>
      <c r="AUL11" s="41"/>
      <c r="AUM11" s="41"/>
      <c r="AUN11" s="41"/>
      <c r="AUO11" s="41"/>
      <c r="AUP11" s="41"/>
      <c r="AUQ11" s="41"/>
      <c r="AUR11" s="41"/>
      <c r="AUS11" s="41"/>
      <c r="AUT11" s="41"/>
      <c r="AUU11" s="41"/>
      <c r="AUV11" s="41"/>
      <c r="AUW11" s="41"/>
      <c r="AUX11" s="41"/>
      <c r="AUY11" s="41"/>
      <c r="AUZ11" s="41"/>
      <c r="AVA11" s="41"/>
      <c r="AVB11" s="41"/>
      <c r="AVC11" s="41"/>
      <c r="AVD11" s="41"/>
      <c r="AVE11" s="41"/>
      <c r="AVF11" s="41"/>
      <c r="AVG11" s="41"/>
      <c r="AVH11" s="41"/>
      <c r="AVI11" s="41"/>
      <c r="AVJ11" s="41"/>
      <c r="AVK11" s="41"/>
      <c r="AVL11" s="41"/>
      <c r="AVM11" s="41"/>
      <c r="AVN11" s="41"/>
      <c r="AVO11" s="41"/>
      <c r="AVP11" s="41"/>
      <c r="AVQ11" s="41"/>
      <c r="AVR11" s="41"/>
      <c r="AVS11" s="41"/>
      <c r="AVT11" s="41"/>
      <c r="AVU11" s="41"/>
      <c r="AVV11" s="41"/>
      <c r="AVW11" s="41"/>
      <c r="AVX11" s="41"/>
      <c r="AVY11" s="41"/>
      <c r="AVZ11" s="41"/>
      <c r="AWA11" s="41"/>
      <c r="AWB11" s="41"/>
      <c r="AWC11" s="41"/>
      <c r="AWD11" s="41"/>
      <c r="AWE11" s="41"/>
      <c r="AWF11" s="41"/>
      <c r="AWG11" s="41"/>
      <c r="AWH11" s="41"/>
      <c r="AWI11" s="41"/>
      <c r="AWJ11" s="41"/>
      <c r="AWK11" s="41"/>
      <c r="AWL11" s="41"/>
      <c r="AWM11" s="41"/>
      <c r="AWN11" s="41"/>
      <c r="AWO11" s="41"/>
      <c r="AWP11" s="41"/>
      <c r="AWQ11" s="41"/>
      <c r="AWR11" s="41"/>
      <c r="AWS11" s="41"/>
      <c r="AWT11" s="41"/>
      <c r="AWU11" s="41"/>
      <c r="AWV11" s="41"/>
      <c r="AWW11" s="41"/>
      <c r="AWX11" s="41"/>
      <c r="AWY11" s="41"/>
      <c r="AWZ11" s="41"/>
      <c r="AXA11" s="41"/>
      <c r="AXB11" s="41"/>
      <c r="AXC11" s="41"/>
      <c r="AXD11" s="41"/>
      <c r="AXE11" s="41"/>
      <c r="AXF11" s="41"/>
      <c r="AXG11" s="41"/>
      <c r="AXH11" s="41"/>
      <c r="AXI11" s="41"/>
      <c r="AXJ11" s="41"/>
      <c r="AXK11" s="41"/>
      <c r="AXL11" s="41"/>
      <c r="AXM11" s="41"/>
      <c r="AXN11" s="41"/>
      <c r="AXO11" s="41"/>
      <c r="AXP11" s="41"/>
      <c r="AXQ11" s="41"/>
      <c r="AXR11" s="41"/>
      <c r="AXS11" s="41"/>
      <c r="AXT11" s="41"/>
      <c r="AXU11" s="41"/>
      <c r="AXV11" s="41"/>
      <c r="AXW11" s="41"/>
      <c r="AXX11" s="41"/>
      <c r="AXY11" s="41"/>
      <c r="AXZ11" s="41"/>
      <c r="AYA11" s="41"/>
      <c r="AYB11" s="41"/>
      <c r="AYC11" s="41"/>
      <c r="AYD11" s="41"/>
      <c r="AYE11" s="41"/>
      <c r="AYF11" s="41"/>
      <c r="AYG11" s="41"/>
      <c r="AYH11" s="41"/>
      <c r="AYI11" s="41"/>
      <c r="AYJ11" s="41"/>
      <c r="AYK11" s="41"/>
      <c r="AYL11" s="41"/>
      <c r="AYM11" s="41"/>
      <c r="AYN11" s="41"/>
      <c r="AYO11" s="41"/>
      <c r="AYP11" s="41"/>
      <c r="AYQ11" s="41"/>
      <c r="AYR11" s="41"/>
      <c r="AYS11" s="41"/>
      <c r="AYT11" s="41"/>
      <c r="AYU11" s="41"/>
      <c r="AYV11" s="41"/>
      <c r="AYW11" s="41"/>
      <c r="AYX11" s="41"/>
      <c r="AYY11" s="41"/>
      <c r="AYZ11" s="41"/>
      <c r="AZA11" s="41"/>
      <c r="AZB11" s="41"/>
      <c r="AZC11" s="41"/>
      <c r="AZD11" s="41"/>
      <c r="AZE11" s="41"/>
      <c r="AZF11" s="41"/>
      <c r="AZG11" s="41"/>
      <c r="AZH11" s="41"/>
      <c r="AZI11" s="41"/>
      <c r="AZJ11" s="41"/>
      <c r="AZK11" s="41"/>
      <c r="AZL11" s="41"/>
      <c r="AZM11" s="41"/>
      <c r="AZN11" s="41"/>
      <c r="AZO11" s="41"/>
      <c r="AZP11" s="41"/>
      <c r="AZQ11" s="41"/>
      <c r="AZR11" s="41"/>
      <c r="AZS11" s="41"/>
      <c r="AZT11" s="41"/>
      <c r="AZU11" s="41"/>
      <c r="AZV11" s="41"/>
      <c r="AZW11" s="41"/>
      <c r="AZX11" s="41"/>
      <c r="AZY11" s="41"/>
      <c r="AZZ11" s="41"/>
      <c r="BAA11" s="41"/>
      <c r="BAB11" s="41"/>
      <c r="BAC11" s="41"/>
      <c r="BAD11" s="41"/>
      <c r="BAE11" s="41"/>
      <c r="BAF11" s="41"/>
      <c r="BAG11" s="41"/>
      <c r="BAH11" s="41"/>
      <c r="BAI11" s="41"/>
      <c r="BAJ11" s="41"/>
      <c r="BAK11" s="41"/>
      <c r="BAL11" s="41"/>
      <c r="BAM11" s="41"/>
      <c r="BAN11" s="41"/>
      <c r="BAO11" s="41"/>
      <c r="BAP11" s="41"/>
      <c r="BAQ11" s="41"/>
      <c r="BAR11" s="41"/>
      <c r="BAS11" s="41"/>
      <c r="BAT11" s="41"/>
      <c r="BAU11" s="41"/>
      <c r="BAV11" s="41"/>
      <c r="BAW11" s="41"/>
      <c r="BAX11" s="41"/>
      <c r="BAY11" s="41"/>
      <c r="BAZ11" s="41"/>
      <c r="BBA11" s="41"/>
      <c r="BBB11" s="41"/>
      <c r="BBC11" s="41"/>
      <c r="BBD11" s="41"/>
      <c r="BBE11" s="41"/>
      <c r="BBF11" s="41"/>
      <c r="BBG11" s="41"/>
      <c r="BBH11" s="41"/>
      <c r="BBI11" s="41"/>
      <c r="BBJ11" s="41"/>
      <c r="BBK11" s="41"/>
      <c r="BBL11" s="41"/>
      <c r="BBM11" s="41"/>
      <c r="BBN11" s="41"/>
      <c r="BBO11" s="41"/>
      <c r="BBP11" s="41"/>
      <c r="BBQ11" s="41"/>
      <c r="BBR11" s="41"/>
      <c r="BBS11" s="41"/>
      <c r="BBT11" s="41"/>
      <c r="BBU11" s="41"/>
      <c r="BBV11" s="41"/>
      <c r="BBW11" s="41"/>
      <c r="BBX11" s="41"/>
      <c r="BBY11" s="41"/>
      <c r="BBZ11" s="41"/>
      <c r="BCA11" s="41"/>
      <c r="BCB11" s="41"/>
      <c r="BCC11" s="41"/>
      <c r="BCD11" s="41"/>
      <c r="BCE11" s="41"/>
      <c r="BCF11" s="41"/>
      <c r="BCG11" s="41"/>
      <c r="BCH11" s="41"/>
      <c r="BCI11" s="41"/>
      <c r="BCJ11" s="41"/>
      <c r="BCK11" s="41"/>
      <c r="BCL11" s="41"/>
      <c r="BCM11" s="41"/>
      <c r="BCN11" s="41"/>
      <c r="BCO11" s="41"/>
      <c r="BCP11" s="41"/>
      <c r="BCQ11" s="41"/>
      <c r="BCR11" s="41"/>
      <c r="BCS11" s="41"/>
      <c r="BCT11" s="41"/>
      <c r="BCU11" s="41"/>
      <c r="BCV11" s="41"/>
      <c r="BCW11" s="41"/>
      <c r="BCX11" s="41"/>
      <c r="BCY11" s="41"/>
      <c r="BCZ11" s="41"/>
      <c r="BDA11" s="41"/>
      <c r="BDB11" s="41"/>
      <c r="BDC11" s="41"/>
      <c r="BDD11" s="41"/>
      <c r="BDE11" s="41"/>
      <c r="BDF11" s="41"/>
      <c r="BDG11" s="41"/>
      <c r="BDH11" s="41"/>
      <c r="BDI11" s="41"/>
      <c r="BDJ11" s="41"/>
      <c r="BDK11" s="41"/>
      <c r="BDL11" s="41"/>
      <c r="BDM11" s="41"/>
      <c r="BDN11" s="41"/>
      <c r="BDO11" s="41"/>
      <c r="BDP11" s="41"/>
      <c r="BDQ11" s="41"/>
      <c r="BDR11" s="41"/>
      <c r="BDS11" s="41"/>
      <c r="BDT11" s="41"/>
      <c r="BDU11" s="41"/>
      <c r="BDV11" s="41"/>
      <c r="BDW11" s="41"/>
      <c r="BDX11" s="41"/>
      <c r="BDY11" s="41"/>
      <c r="BDZ11" s="41"/>
      <c r="BEA11" s="41"/>
      <c r="BEB11" s="41"/>
      <c r="BEC11" s="41"/>
      <c r="BED11" s="41"/>
      <c r="BEE11" s="41"/>
      <c r="BEF11" s="41"/>
      <c r="BEG11" s="41"/>
      <c r="BEH11" s="41"/>
      <c r="BEI11" s="41"/>
      <c r="BEJ11" s="41"/>
      <c r="BEK11" s="41"/>
      <c r="BEL11" s="41"/>
      <c r="BEM11" s="41"/>
      <c r="BEN11" s="41"/>
      <c r="BEO11" s="41"/>
      <c r="BEP11" s="41"/>
      <c r="BEQ11" s="41"/>
      <c r="BER11" s="41"/>
      <c r="BES11" s="41"/>
      <c r="BET11" s="41"/>
      <c r="BEU11" s="41"/>
      <c r="BEV11" s="41"/>
      <c r="BEW11" s="41"/>
      <c r="BEX11" s="41"/>
      <c r="BEY11" s="41"/>
      <c r="BEZ11" s="41"/>
      <c r="BFA11" s="41"/>
      <c r="BFB11" s="41"/>
      <c r="BFC11" s="41"/>
      <c r="BFD11" s="41"/>
      <c r="BFE11" s="41"/>
      <c r="BFF11" s="41"/>
      <c r="BFG11" s="41"/>
      <c r="BFH11" s="41"/>
      <c r="BFI11" s="41"/>
      <c r="BFJ11" s="41"/>
      <c r="BFK11" s="41"/>
      <c r="BFL11" s="41"/>
      <c r="BFM11" s="41"/>
      <c r="BFN11" s="41"/>
      <c r="BFO11" s="41"/>
      <c r="BFP11" s="41"/>
      <c r="BFQ11" s="41"/>
      <c r="BFR11" s="41"/>
      <c r="BFS11" s="41"/>
      <c r="BFT11" s="41"/>
      <c r="BFU11" s="41"/>
      <c r="BFV11" s="41"/>
      <c r="BFW11" s="41"/>
      <c r="BFX11" s="41"/>
      <c r="BFY11" s="41"/>
      <c r="BFZ11" s="41"/>
      <c r="BGA11" s="41"/>
      <c r="BGB11" s="41"/>
      <c r="BGC11" s="41"/>
      <c r="BGD11" s="41"/>
      <c r="BGE11" s="41"/>
      <c r="BGF11" s="41"/>
      <c r="BGG11" s="41"/>
      <c r="BGH11" s="41"/>
      <c r="BGI11" s="41"/>
      <c r="BGJ11" s="41"/>
      <c r="BGK11" s="41"/>
      <c r="BGL11" s="41"/>
      <c r="BGM11" s="41"/>
      <c r="BGN11" s="41"/>
      <c r="BGO11" s="41"/>
      <c r="BGP11" s="41"/>
      <c r="BGQ11" s="41"/>
      <c r="BGR11" s="41"/>
      <c r="BGS11" s="41"/>
      <c r="BGT11" s="41"/>
      <c r="BGU11" s="41"/>
      <c r="BGV11" s="41"/>
      <c r="BGW11" s="41"/>
      <c r="BGX11" s="41"/>
      <c r="BGY11" s="41"/>
      <c r="BGZ11" s="41"/>
      <c r="BHA11" s="41"/>
      <c r="BHB11" s="41"/>
      <c r="BHC11" s="41"/>
      <c r="BHD11" s="41"/>
      <c r="BHE11" s="41"/>
      <c r="BHF11" s="41"/>
      <c r="BHG11" s="41"/>
      <c r="BHH11" s="41"/>
      <c r="BHI11" s="41"/>
      <c r="BHJ11" s="41"/>
      <c r="BHK11" s="41"/>
      <c r="BHL11" s="41"/>
      <c r="BHM11" s="41"/>
      <c r="BHN11" s="41"/>
      <c r="BHO11" s="41"/>
      <c r="BHP11" s="41"/>
      <c r="BHQ11" s="41"/>
      <c r="BHR11" s="41"/>
      <c r="BHS11" s="41"/>
      <c r="BHT11" s="41"/>
      <c r="BHU11" s="41"/>
      <c r="BHV11" s="41"/>
      <c r="BHW11" s="41"/>
      <c r="BHX11" s="41"/>
      <c r="BHY11" s="41"/>
      <c r="BHZ11" s="41"/>
      <c r="BIA11" s="41"/>
      <c r="BIB11" s="41"/>
      <c r="BIC11" s="41"/>
      <c r="BID11" s="41"/>
      <c r="BIE11" s="41"/>
      <c r="BIF11" s="41"/>
      <c r="BIG11" s="41"/>
      <c r="BIH11" s="41"/>
      <c r="BII11" s="41"/>
      <c r="BIJ11" s="41"/>
      <c r="BIK11" s="41"/>
      <c r="BIL11" s="41"/>
      <c r="BIM11" s="41"/>
      <c r="BIN11" s="41"/>
      <c r="BIO11" s="41"/>
      <c r="BIP11" s="41"/>
      <c r="BIQ11" s="41"/>
      <c r="BIR11" s="41"/>
      <c r="BIS11" s="41"/>
      <c r="BIT11" s="41"/>
      <c r="BIU11" s="41"/>
      <c r="BIV11" s="41"/>
      <c r="BIW11" s="41"/>
      <c r="BIX11" s="41"/>
      <c r="BIY11" s="41"/>
      <c r="BIZ11" s="41"/>
      <c r="BJA11" s="41"/>
      <c r="BJB11" s="41"/>
      <c r="BJC11" s="41"/>
      <c r="BJD11" s="41"/>
      <c r="BJE11" s="41"/>
      <c r="BJF11" s="41"/>
      <c r="BJG11" s="41"/>
      <c r="BJH11" s="41"/>
      <c r="BJI11" s="41"/>
      <c r="BJJ11" s="41"/>
      <c r="BJK11" s="41"/>
      <c r="BJL11" s="41"/>
      <c r="BJM11" s="41"/>
      <c r="BJN11" s="41"/>
      <c r="BJO11" s="41"/>
      <c r="BJP11" s="41"/>
      <c r="BJQ11" s="41"/>
      <c r="BJR11" s="41"/>
      <c r="BJS11" s="41"/>
      <c r="BJT11" s="41"/>
      <c r="BJU11" s="41"/>
      <c r="BJV11" s="41"/>
      <c r="BJW11" s="41"/>
      <c r="BJX11" s="41"/>
      <c r="BJY11" s="41"/>
      <c r="BJZ11" s="41"/>
      <c r="BKA11" s="41"/>
      <c r="BKB11" s="41"/>
      <c r="BKC11" s="41"/>
      <c r="BKD11" s="41"/>
      <c r="BKE11" s="41"/>
      <c r="BKF11" s="41"/>
      <c r="BKG11" s="41"/>
      <c r="BKH11" s="41"/>
      <c r="BKI11" s="41"/>
      <c r="BKJ11" s="41"/>
      <c r="BKK11" s="41"/>
      <c r="BKL11" s="41"/>
      <c r="BKM11" s="41"/>
      <c r="BKN11" s="41"/>
      <c r="BKO11" s="41"/>
      <c r="BKP11" s="41"/>
      <c r="BKQ11" s="41"/>
      <c r="BKR11" s="41"/>
      <c r="BKS11" s="41"/>
      <c r="BKT11" s="41"/>
      <c r="BKU11" s="41"/>
      <c r="BKV11" s="41"/>
      <c r="BKW11" s="41"/>
      <c r="BKX11" s="41"/>
      <c r="BKY11" s="41"/>
      <c r="BKZ11" s="41"/>
      <c r="BLA11" s="41"/>
      <c r="BLB11" s="41"/>
      <c r="BLC11" s="41"/>
      <c r="BLD11" s="41"/>
      <c r="BLE11" s="41"/>
      <c r="BLF11" s="41"/>
      <c r="BLG11" s="41"/>
      <c r="BLH11" s="41"/>
      <c r="BLI11" s="41"/>
      <c r="BLJ11" s="41"/>
      <c r="BLK11" s="41"/>
      <c r="BLL11" s="41"/>
      <c r="BLM11" s="41"/>
      <c r="BLN11" s="41"/>
      <c r="BLO11" s="41"/>
      <c r="BLP11" s="41"/>
      <c r="BLQ11" s="41"/>
      <c r="BLR11" s="41"/>
      <c r="BLS11" s="41"/>
      <c r="BLT11" s="41"/>
      <c r="BLU11" s="41"/>
      <c r="BLV11" s="41"/>
      <c r="BLW11" s="41"/>
      <c r="BLX11" s="41"/>
      <c r="BLY11" s="41"/>
      <c r="BLZ11" s="41"/>
      <c r="BMA11" s="41"/>
      <c r="BMB11" s="41"/>
      <c r="BMC11" s="41"/>
      <c r="BMD11" s="41"/>
      <c r="BME11" s="41"/>
      <c r="BMF11" s="41"/>
      <c r="BMG11" s="41"/>
      <c r="BMH11" s="41"/>
      <c r="BMI11" s="41"/>
      <c r="BMJ11" s="41"/>
      <c r="BMK11" s="41"/>
      <c r="BML11" s="41"/>
      <c r="BMM11" s="41"/>
      <c r="BMN11" s="41"/>
      <c r="BMO11" s="41"/>
      <c r="BMP11" s="41"/>
      <c r="BMQ11" s="41"/>
      <c r="BMR11" s="41"/>
      <c r="BMS11" s="41"/>
      <c r="BMT11" s="41"/>
      <c r="BMU11" s="41"/>
      <c r="BMV11" s="41"/>
      <c r="BMW11" s="41"/>
      <c r="BMX11" s="41"/>
      <c r="BMY11" s="41"/>
      <c r="BMZ11" s="41"/>
      <c r="BNA11" s="41"/>
      <c r="BNB11" s="41"/>
      <c r="BNC11" s="41"/>
      <c r="BND11" s="41"/>
      <c r="BNE11" s="41"/>
      <c r="BNF11" s="41"/>
      <c r="BNG11" s="41"/>
      <c r="BNH11" s="41"/>
      <c r="BNI11" s="41"/>
      <c r="BNJ11" s="41"/>
      <c r="BNK11" s="41"/>
      <c r="BNL11" s="41"/>
      <c r="BNM11" s="41"/>
      <c r="BNN11" s="41"/>
      <c r="BNO11" s="41"/>
      <c r="BNP11" s="41"/>
      <c r="BNQ11" s="41"/>
      <c r="BNR11" s="41"/>
      <c r="BNS11" s="41"/>
      <c r="BNT11" s="41"/>
      <c r="BNU11" s="41"/>
      <c r="BNV11" s="41"/>
      <c r="BNW11" s="41"/>
      <c r="BNX11" s="41"/>
      <c r="BNY11" s="41"/>
      <c r="BNZ11" s="41"/>
      <c r="BOA11" s="41"/>
      <c r="BOB11" s="41"/>
      <c r="BOC11" s="41"/>
      <c r="BOD11" s="41"/>
      <c r="BOE11" s="41"/>
      <c r="BOF11" s="41"/>
      <c r="BOG11" s="41"/>
      <c r="BOH11" s="41"/>
      <c r="BOI11" s="41"/>
      <c r="BOJ11" s="41"/>
      <c r="BOK11" s="41"/>
      <c r="BOL11" s="41"/>
      <c r="BOM11" s="41"/>
      <c r="BON11" s="41"/>
      <c r="BOO11" s="41"/>
      <c r="BOP11" s="41"/>
      <c r="BOQ11" s="41"/>
      <c r="BOR11" s="41"/>
      <c r="BOS11" s="41"/>
      <c r="BOT11" s="41"/>
      <c r="BOU11" s="41"/>
      <c r="BOV11" s="41"/>
      <c r="BOW11" s="41"/>
      <c r="BOX11" s="41"/>
      <c r="BOY11" s="41"/>
      <c r="BOZ11" s="41"/>
      <c r="BPA11" s="41"/>
      <c r="BPB11" s="41"/>
      <c r="BPC11" s="41"/>
      <c r="BPD11" s="41"/>
      <c r="BPE11" s="41"/>
      <c r="BPF11" s="41"/>
      <c r="BPG11" s="41"/>
      <c r="BPH11" s="41"/>
      <c r="BPI11" s="41"/>
      <c r="BPJ11" s="41"/>
      <c r="BPK11" s="41"/>
      <c r="BPL11" s="41"/>
      <c r="BPM11" s="41"/>
      <c r="BPN11" s="41"/>
      <c r="BPO11" s="41"/>
      <c r="BPP11" s="41"/>
      <c r="BPQ11" s="41"/>
      <c r="BPR11" s="41"/>
      <c r="BPS11" s="41"/>
      <c r="BPT11" s="41"/>
      <c r="BPU11" s="41"/>
      <c r="BPV11" s="41"/>
      <c r="BPW11" s="41"/>
      <c r="BPX11" s="41"/>
      <c r="BPY11" s="41"/>
      <c r="BPZ11" s="41"/>
      <c r="BQA11" s="41"/>
      <c r="BQB11" s="41"/>
      <c r="BQC11" s="41"/>
      <c r="BQD11" s="41"/>
      <c r="BQE11" s="41"/>
      <c r="BQF11" s="41"/>
      <c r="BQG11" s="41"/>
      <c r="BQH11" s="41"/>
      <c r="BQI11" s="41"/>
      <c r="BQJ11" s="41"/>
      <c r="BQK11" s="41"/>
      <c r="BQL11" s="41"/>
      <c r="BQM11" s="41"/>
      <c r="BQN11" s="41"/>
      <c r="BQO11" s="41"/>
      <c r="BQP11" s="41"/>
      <c r="BQQ11" s="41"/>
      <c r="BQR11" s="41"/>
      <c r="BQS11" s="41"/>
      <c r="BQT11" s="41"/>
      <c r="BQU11" s="41"/>
      <c r="BQV11" s="41"/>
      <c r="BQW11" s="41"/>
      <c r="BQX11" s="41"/>
      <c r="BQY11" s="41"/>
      <c r="BQZ11" s="41"/>
      <c r="BRA11" s="41"/>
      <c r="BRB11" s="41"/>
      <c r="BRC11" s="41"/>
      <c r="BRD11" s="41"/>
      <c r="BRE11" s="41"/>
      <c r="BRF11" s="41"/>
      <c r="BRG11" s="41"/>
      <c r="BRH11" s="41"/>
      <c r="BRI11" s="41"/>
      <c r="BRJ11" s="41"/>
      <c r="BRK11" s="41"/>
      <c r="BRL11" s="41"/>
      <c r="BRM11" s="41"/>
      <c r="BRN11" s="41"/>
      <c r="BRO11" s="41"/>
      <c r="BRP11" s="41"/>
      <c r="BRQ11" s="41"/>
      <c r="BRR11" s="41"/>
      <c r="BRS11" s="41"/>
      <c r="BRT11" s="41"/>
      <c r="BRU11" s="41"/>
      <c r="BRV11" s="41"/>
      <c r="BRW11" s="41"/>
      <c r="BRX11" s="41"/>
      <c r="BRY11" s="41"/>
      <c r="BRZ11" s="41"/>
      <c r="BSA11" s="41"/>
      <c r="BSB11" s="41"/>
      <c r="BSC11" s="41"/>
      <c r="BSD11" s="41"/>
      <c r="BSE11" s="41"/>
      <c r="BSF11" s="41"/>
      <c r="BSG11" s="41"/>
      <c r="BSH11" s="41"/>
      <c r="BSI11" s="41"/>
      <c r="BSJ11" s="41"/>
      <c r="BSK11" s="41"/>
      <c r="BSL11" s="41"/>
      <c r="BSM11" s="41"/>
      <c r="BSN11" s="41"/>
      <c r="BSO11" s="41"/>
      <c r="BSP11" s="41"/>
      <c r="BSQ11" s="41"/>
      <c r="BSR11" s="41"/>
      <c r="BSS11" s="41"/>
      <c r="BST11" s="41"/>
      <c r="BSU11" s="41"/>
      <c r="BSV11" s="41"/>
      <c r="BSW11" s="41"/>
      <c r="BSX11" s="41"/>
      <c r="BSY11" s="41"/>
      <c r="BSZ11" s="41"/>
      <c r="BTA11" s="41"/>
      <c r="BTB11" s="41"/>
      <c r="BTC11" s="41"/>
      <c r="BTD11" s="41"/>
      <c r="BTE11" s="41"/>
      <c r="BTF11" s="41"/>
      <c r="BTG11" s="41"/>
      <c r="BTH11" s="41"/>
      <c r="BTI11" s="41"/>
      <c r="BTJ11" s="41"/>
      <c r="BTK11" s="41"/>
      <c r="BTL11" s="41"/>
      <c r="BTM11" s="41"/>
      <c r="BTN11" s="41"/>
      <c r="BTO11" s="41"/>
      <c r="BTP11" s="41"/>
      <c r="BTQ11" s="41"/>
      <c r="BTR11" s="41"/>
      <c r="BTS11" s="41"/>
      <c r="BTT11" s="41"/>
      <c r="BTU11" s="41"/>
      <c r="BTV11" s="41"/>
      <c r="BTW11" s="41"/>
      <c r="BTX11" s="41"/>
      <c r="BTY11" s="41"/>
      <c r="BTZ11" s="41"/>
      <c r="BUA11" s="41"/>
      <c r="BUB11" s="41"/>
      <c r="BUC11" s="41"/>
      <c r="BUD11" s="41"/>
      <c r="BUE11" s="41"/>
      <c r="BUF11" s="41"/>
      <c r="BUG11" s="41"/>
      <c r="BUH11" s="41"/>
      <c r="BUI11" s="41"/>
      <c r="BUJ11" s="41"/>
      <c r="BUK11" s="41"/>
      <c r="BUL11" s="41"/>
      <c r="BUM11" s="41"/>
      <c r="BUN11" s="41"/>
      <c r="BUO11" s="41"/>
      <c r="BUP11" s="41"/>
      <c r="BUQ11" s="41"/>
      <c r="BUR11" s="41"/>
      <c r="BUS11" s="41"/>
      <c r="BUT11" s="41"/>
      <c r="BUU11" s="41"/>
      <c r="BUV11" s="41"/>
      <c r="BUW11" s="41"/>
      <c r="BUX11" s="41"/>
      <c r="BUY11" s="41"/>
      <c r="BUZ11" s="41"/>
      <c r="BVA11" s="41"/>
      <c r="BVB11" s="41"/>
      <c r="BVC11" s="41"/>
      <c r="BVD11" s="41"/>
      <c r="BVE11" s="41"/>
      <c r="BVF11" s="41"/>
      <c r="BVG11" s="41"/>
      <c r="BVH11" s="41"/>
      <c r="BVI11" s="41"/>
      <c r="BVJ11" s="41"/>
      <c r="BVK11" s="41"/>
      <c r="BVL11" s="41"/>
      <c r="BVM11" s="41"/>
      <c r="BVN11" s="41"/>
      <c r="BVO11" s="41"/>
      <c r="BVP11" s="41"/>
      <c r="BVQ11" s="41"/>
      <c r="BVR11" s="41"/>
      <c r="BVS11" s="41"/>
      <c r="BVT11" s="41"/>
      <c r="BVU11" s="41"/>
      <c r="BVV11" s="41"/>
      <c r="BVW11" s="41"/>
      <c r="BVX11" s="41"/>
      <c r="BVY11" s="41"/>
      <c r="BVZ11" s="41"/>
      <c r="BWA11" s="41"/>
      <c r="BWB11" s="41"/>
      <c r="BWC11" s="41"/>
      <c r="BWD11" s="41"/>
      <c r="BWE11" s="41"/>
      <c r="BWF11" s="41"/>
      <c r="BWG11" s="41"/>
      <c r="BWH11" s="41"/>
      <c r="BWI11" s="41"/>
      <c r="BWJ11" s="41"/>
      <c r="BWK11" s="41"/>
      <c r="BWL11" s="41"/>
      <c r="BWM11" s="41"/>
      <c r="BWN11" s="41"/>
      <c r="BWO11" s="41"/>
      <c r="BWP11" s="41"/>
      <c r="BWQ11" s="41"/>
      <c r="BWR11" s="41"/>
      <c r="BWS11" s="41"/>
      <c r="BWT11" s="41"/>
      <c r="BWU11" s="41"/>
      <c r="BWV11" s="41"/>
      <c r="BWW11" s="41"/>
      <c r="BWX11" s="41"/>
      <c r="BWY11" s="41"/>
      <c r="BWZ11" s="41"/>
      <c r="BXA11" s="41"/>
      <c r="BXB11" s="41"/>
      <c r="BXC11" s="41"/>
      <c r="BXD11" s="41"/>
      <c r="BXE11" s="41"/>
      <c r="BXF11" s="41"/>
      <c r="BXG11" s="41"/>
      <c r="BXH11" s="41"/>
      <c r="BXI11" s="41"/>
      <c r="BXJ11" s="41"/>
      <c r="BXK11" s="41"/>
      <c r="BXL11" s="41"/>
      <c r="BXM11" s="41"/>
      <c r="BXN11" s="41"/>
      <c r="BXO11" s="41"/>
      <c r="BXP11" s="41"/>
      <c r="BXQ11" s="41"/>
      <c r="BXR11" s="41"/>
      <c r="BXS11" s="41"/>
      <c r="BXT11" s="41"/>
      <c r="BXU11" s="41"/>
      <c r="BXV11" s="41"/>
      <c r="BXW11" s="41"/>
      <c r="BXX11" s="41"/>
      <c r="BXY11" s="41"/>
      <c r="BXZ11" s="41"/>
      <c r="BYA11" s="41"/>
      <c r="BYB11" s="41"/>
      <c r="BYC11" s="41"/>
      <c r="BYD11" s="41"/>
      <c r="BYE11" s="41"/>
      <c r="BYF11" s="41"/>
      <c r="BYG11" s="41"/>
      <c r="BYH11" s="41"/>
      <c r="BYI11" s="41"/>
      <c r="BYJ11" s="41"/>
      <c r="BYK11" s="41"/>
      <c r="BYL11" s="41"/>
      <c r="BYM11" s="41"/>
      <c r="BYN11" s="41"/>
      <c r="BYO11" s="41"/>
      <c r="BYP11" s="41"/>
      <c r="BYQ11" s="41"/>
      <c r="BYR11" s="41"/>
      <c r="BYS11" s="41"/>
      <c r="BYT11" s="41"/>
      <c r="BYU11" s="41"/>
      <c r="BYV11" s="41"/>
      <c r="BYW11" s="41"/>
      <c r="BYX11" s="41"/>
      <c r="BYY11" s="41"/>
      <c r="BYZ11" s="41"/>
      <c r="BZA11" s="41"/>
      <c r="BZB11" s="41"/>
      <c r="BZC11" s="41"/>
      <c r="BZD11" s="41"/>
      <c r="BZE11" s="41"/>
      <c r="BZF11" s="41"/>
      <c r="BZG11" s="41"/>
      <c r="BZH11" s="41"/>
      <c r="BZI11" s="41"/>
      <c r="BZJ11" s="41"/>
      <c r="BZK11" s="41"/>
      <c r="BZL11" s="41"/>
      <c r="BZM11" s="41"/>
      <c r="BZN11" s="41"/>
      <c r="BZO11" s="41"/>
      <c r="BZP11" s="41"/>
      <c r="BZQ11" s="41"/>
      <c r="BZR11" s="41"/>
      <c r="BZS11" s="41"/>
      <c r="BZT11" s="41"/>
      <c r="BZU11" s="41"/>
      <c r="BZV11" s="41"/>
      <c r="BZW11" s="41"/>
      <c r="BZX11" s="41"/>
      <c r="BZY11" s="41"/>
      <c r="BZZ11" s="41"/>
      <c r="CAA11" s="41"/>
      <c r="CAB11" s="41"/>
      <c r="CAC11" s="41"/>
      <c r="CAD11" s="41"/>
      <c r="CAE11" s="41"/>
      <c r="CAF11" s="41"/>
      <c r="CAG11" s="41"/>
      <c r="CAH11" s="41"/>
      <c r="CAI11" s="41"/>
      <c r="CAJ11" s="41"/>
      <c r="CAK11" s="41"/>
      <c r="CAL11" s="41"/>
      <c r="CAM11" s="41"/>
      <c r="CAN11" s="41"/>
      <c r="CAO11" s="41"/>
      <c r="CAP11" s="41"/>
      <c r="CAQ11" s="41"/>
      <c r="CAR11" s="41"/>
      <c r="CAS11" s="41"/>
      <c r="CAT11" s="41"/>
      <c r="CAU11" s="41"/>
      <c r="CAV11" s="41"/>
      <c r="CAW11" s="41"/>
      <c r="CAX11" s="41"/>
      <c r="CAY11" s="41"/>
      <c r="CAZ11" s="41"/>
      <c r="CBA11" s="41"/>
      <c r="CBB11" s="41"/>
      <c r="CBC11" s="41"/>
      <c r="CBD11" s="41"/>
      <c r="CBE11" s="41"/>
      <c r="CBF11" s="41"/>
      <c r="CBG11" s="41"/>
      <c r="CBH11" s="41"/>
      <c r="CBI11" s="41"/>
      <c r="CBJ11" s="41"/>
      <c r="CBK11" s="41"/>
      <c r="CBL11" s="41"/>
      <c r="CBM11" s="41"/>
      <c r="CBN11" s="41"/>
      <c r="CBO11" s="41"/>
      <c r="CBP11" s="41"/>
      <c r="CBQ11" s="41"/>
      <c r="CBR11" s="41"/>
      <c r="CBS11" s="41"/>
      <c r="CBT11" s="41"/>
      <c r="CBU11" s="41"/>
      <c r="CBV11" s="41"/>
      <c r="CBW11" s="41"/>
      <c r="CBX11" s="41"/>
      <c r="CBY11" s="41"/>
      <c r="CBZ11" s="41"/>
      <c r="CCA11" s="41"/>
      <c r="CCB11" s="41"/>
      <c r="CCC11" s="41"/>
      <c r="CCD11" s="41"/>
      <c r="CCE11" s="41"/>
      <c r="CCF11" s="41"/>
      <c r="CCG11" s="41"/>
      <c r="CCH11" s="41"/>
      <c r="CCI11" s="41"/>
      <c r="CCJ11" s="41"/>
      <c r="CCK11" s="41"/>
      <c r="CCL11" s="41"/>
      <c r="CCM11" s="41"/>
      <c r="CCN11" s="41"/>
      <c r="CCO11" s="41"/>
      <c r="CCP11" s="41"/>
      <c r="CCQ11" s="41"/>
      <c r="CCR11" s="41"/>
      <c r="CCS11" s="41"/>
      <c r="CCT11" s="41"/>
      <c r="CCU11" s="41"/>
      <c r="CCV11" s="41"/>
      <c r="CCW11" s="41"/>
      <c r="CCX11" s="41"/>
      <c r="CCY11" s="41"/>
      <c r="CCZ11" s="41"/>
      <c r="CDA11" s="41"/>
      <c r="CDB11" s="41"/>
      <c r="CDC11" s="41"/>
      <c r="CDD11" s="41"/>
      <c r="CDE11" s="41"/>
      <c r="CDF11" s="41"/>
      <c r="CDG11" s="41"/>
      <c r="CDH11" s="41"/>
      <c r="CDI11" s="41"/>
      <c r="CDJ11" s="41"/>
      <c r="CDK11" s="41"/>
      <c r="CDL11" s="41"/>
      <c r="CDM11" s="41"/>
      <c r="CDN11" s="41"/>
      <c r="CDO11" s="41"/>
      <c r="CDP11" s="41"/>
      <c r="CDQ11" s="41"/>
      <c r="CDR11" s="41"/>
      <c r="CDS11" s="41"/>
      <c r="CDT11" s="41"/>
      <c r="CDU11" s="41"/>
      <c r="CDV11" s="41"/>
      <c r="CDW11" s="41"/>
      <c r="CDX11" s="41"/>
      <c r="CDY11" s="41"/>
      <c r="CDZ11" s="41"/>
      <c r="CEA11" s="41"/>
      <c r="CEB11" s="41"/>
      <c r="CEC11" s="41"/>
      <c r="CED11" s="41"/>
      <c r="CEE11" s="41"/>
      <c r="CEF11" s="41"/>
      <c r="CEG11" s="41"/>
      <c r="CEH11" s="41"/>
      <c r="CEI11" s="41"/>
      <c r="CEJ11" s="41"/>
      <c r="CEK11" s="41"/>
      <c r="CEL11" s="41"/>
      <c r="CEM11" s="41"/>
      <c r="CEN11" s="41"/>
      <c r="CEO11" s="41"/>
      <c r="CEP11" s="41"/>
      <c r="CEQ11" s="41"/>
      <c r="CER11" s="41"/>
      <c r="CES11" s="41"/>
      <c r="CET11" s="41"/>
      <c r="CEU11" s="41"/>
      <c r="CEV11" s="41"/>
      <c r="CEW11" s="41"/>
      <c r="CEX11" s="41"/>
      <c r="CEY11" s="41"/>
      <c r="CEZ11" s="41"/>
      <c r="CFA11" s="41"/>
      <c r="CFB11" s="41"/>
      <c r="CFC11" s="41"/>
      <c r="CFD11" s="41"/>
      <c r="CFE11" s="41"/>
      <c r="CFF11" s="41"/>
      <c r="CFG11" s="41"/>
      <c r="CFH11" s="41"/>
      <c r="CFI11" s="41"/>
      <c r="CFJ11" s="41"/>
      <c r="CFK11" s="41"/>
      <c r="CFL11" s="41"/>
      <c r="CFM11" s="41"/>
      <c r="CFN11" s="41"/>
      <c r="CFO11" s="41"/>
      <c r="CFP11" s="41"/>
      <c r="CFQ11" s="41"/>
      <c r="CFR11" s="41"/>
      <c r="CFS11" s="41"/>
      <c r="CFT11" s="41"/>
      <c r="CFU11" s="41"/>
      <c r="CFV11" s="41"/>
      <c r="CFW11" s="41"/>
      <c r="CFX11" s="41"/>
      <c r="CFY11" s="41"/>
      <c r="CFZ11" s="41"/>
      <c r="CGA11" s="41"/>
      <c r="CGB11" s="41"/>
      <c r="CGC11" s="41"/>
      <c r="CGD11" s="41"/>
      <c r="CGE11" s="41"/>
      <c r="CGF11" s="41"/>
      <c r="CGG11" s="41"/>
      <c r="CGH11" s="41"/>
      <c r="CGI11" s="41"/>
      <c r="CGJ11" s="41"/>
      <c r="CGK11" s="41"/>
      <c r="CGL11" s="41"/>
      <c r="CGM11" s="41"/>
      <c r="CGN11" s="41"/>
      <c r="CGO11" s="41"/>
      <c r="CGP11" s="41"/>
      <c r="CGQ11" s="41"/>
      <c r="CGR11" s="41"/>
      <c r="CGS11" s="41"/>
      <c r="CGT11" s="41"/>
      <c r="CGU11" s="41"/>
      <c r="CGV11" s="41"/>
      <c r="CGW11" s="41"/>
      <c r="CGX11" s="41"/>
      <c r="CGY11" s="41"/>
      <c r="CGZ11" s="41"/>
      <c r="CHA11" s="41"/>
      <c r="CHB11" s="41"/>
      <c r="CHC11" s="41"/>
      <c r="CHD11" s="41"/>
      <c r="CHE11" s="41"/>
      <c r="CHF11" s="41"/>
      <c r="CHG11" s="41"/>
      <c r="CHH11" s="41"/>
      <c r="CHI11" s="41"/>
      <c r="CHJ11" s="41"/>
      <c r="CHK11" s="41"/>
      <c r="CHL11" s="41"/>
      <c r="CHM11" s="41"/>
      <c r="CHN11" s="41"/>
      <c r="CHO11" s="41"/>
      <c r="CHP11" s="41"/>
      <c r="CHQ11" s="41"/>
      <c r="CHR11" s="41"/>
      <c r="CHS11" s="41"/>
      <c r="CHT11" s="41"/>
      <c r="CHU11" s="41"/>
      <c r="CHV11" s="41"/>
      <c r="CHW11" s="41"/>
      <c r="CHX11" s="41"/>
      <c r="CHY11" s="41"/>
      <c r="CHZ11" s="41"/>
      <c r="CIA11" s="41"/>
      <c r="CIB11" s="41"/>
      <c r="CIC11" s="41"/>
      <c r="CID11" s="41"/>
      <c r="CIE11" s="41"/>
      <c r="CIF11" s="41"/>
      <c r="CIG11" s="41"/>
      <c r="CIH11" s="41"/>
      <c r="CII11" s="41"/>
      <c r="CIJ11" s="41"/>
      <c r="CIK11" s="41"/>
      <c r="CIL11" s="41"/>
      <c r="CIM11" s="41"/>
      <c r="CIN11" s="41"/>
      <c r="CIO11" s="41"/>
      <c r="CIP11" s="41"/>
      <c r="CIQ11" s="41"/>
      <c r="CIR11" s="41"/>
      <c r="CIS11" s="41"/>
      <c r="CIT11" s="41"/>
      <c r="CIU11" s="41"/>
      <c r="CIV11" s="41"/>
      <c r="CIW11" s="41"/>
      <c r="CIX11" s="41"/>
      <c r="CIY11" s="41"/>
      <c r="CIZ11" s="41"/>
      <c r="CJA11" s="41"/>
      <c r="CJB11" s="41"/>
      <c r="CJC11" s="41"/>
      <c r="CJD11" s="41"/>
      <c r="CJE11" s="41"/>
      <c r="CJF11" s="41"/>
      <c r="CJG11" s="41"/>
      <c r="CJH11" s="41"/>
      <c r="CJI11" s="41"/>
      <c r="CJJ11" s="41"/>
      <c r="CJK11" s="41"/>
      <c r="CJL11" s="41"/>
      <c r="CJM11" s="41"/>
      <c r="CJN11" s="41"/>
      <c r="CJO11" s="41"/>
      <c r="CJP11" s="41"/>
      <c r="CJQ11" s="41"/>
      <c r="CJR11" s="41"/>
      <c r="CJS11" s="41"/>
      <c r="CJT11" s="41"/>
      <c r="CJU11" s="41"/>
      <c r="CJV11" s="41"/>
      <c r="CJW11" s="41"/>
      <c r="CJX11" s="41"/>
      <c r="CJY11" s="41"/>
      <c r="CJZ11" s="41"/>
      <c r="CKA11" s="41"/>
      <c r="CKB11" s="41"/>
      <c r="CKC11" s="41"/>
      <c r="CKD11" s="41"/>
      <c r="CKE11" s="41"/>
      <c r="CKF11" s="41"/>
      <c r="CKG11" s="41"/>
      <c r="CKH11" s="41"/>
      <c r="CKI11" s="41"/>
      <c r="CKJ11" s="41"/>
      <c r="CKK11" s="41"/>
      <c r="CKL11" s="41"/>
      <c r="CKM11" s="41"/>
      <c r="CKN11" s="41"/>
      <c r="CKO11" s="41"/>
      <c r="CKP11" s="41"/>
      <c r="CKQ11" s="41"/>
      <c r="CKR11" s="41"/>
      <c r="CKS11" s="41"/>
      <c r="CKT11" s="41"/>
      <c r="CKU11" s="41"/>
      <c r="CKV11" s="41"/>
      <c r="CKW11" s="41"/>
      <c r="CKX11" s="41"/>
      <c r="CKY11" s="41"/>
      <c r="CKZ11" s="41"/>
      <c r="CLA11" s="41"/>
      <c r="CLB11" s="41"/>
      <c r="CLC11" s="41"/>
      <c r="CLD11" s="41"/>
      <c r="CLE11" s="41"/>
      <c r="CLF11" s="41"/>
      <c r="CLG11" s="41"/>
      <c r="CLH11" s="41"/>
      <c r="CLI11" s="41"/>
      <c r="CLJ11" s="41"/>
      <c r="CLK11" s="41"/>
      <c r="CLL11" s="41"/>
      <c r="CLM11" s="41"/>
      <c r="CLN11" s="41"/>
      <c r="CLO11" s="41"/>
      <c r="CLP11" s="41"/>
      <c r="CLQ11" s="41"/>
      <c r="CLR11" s="41"/>
      <c r="CLS11" s="41"/>
      <c r="CLT11" s="41"/>
      <c r="CLU11" s="41"/>
      <c r="CLV11" s="41"/>
      <c r="CLW11" s="41"/>
      <c r="CLX11" s="41"/>
      <c r="CLY11" s="41"/>
      <c r="CLZ11" s="41"/>
      <c r="CMA11" s="41"/>
      <c r="CMB11" s="41"/>
      <c r="CMC11" s="41"/>
      <c r="CMD11" s="41"/>
      <c r="CME11" s="41"/>
      <c r="CMF11" s="41"/>
      <c r="CMG11" s="41"/>
      <c r="CMH11" s="41"/>
      <c r="CMI11" s="41"/>
      <c r="CMJ11" s="41"/>
      <c r="CMK11" s="41"/>
      <c r="CML11" s="41"/>
      <c r="CMM11" s="41"/>
      <c r="CMN11" s="41"/>
      <c r="CMO11" s="41"/>
      <c r="CMP11" s="41"/>
      <c r="CMQ11" s="41"/>
      <c r="CMR11" s="41"/>
      <c r="CMS11" s="41"/>
      <c r="CMT11" s="41"/>
      <c r="CMU11" s="41"/>
      <c r="CMV11" s="41"/>
      <c r="CMW11" s="41"/>
      <c r="CMX11" s="41"/>
      <c r="CMY11" s="41"/>
      <c r="CMZ11" s="41"/>
      <c r="CNA11" s="41"/>
      <c r="CNB11" s="41"/>
      <c r="CNC11" s="41"/>
      <c r="CND11" s="41"/>
      <c r="CNE11" s="41"/>
      <c r="CNF11" s="41"/>
      <c r="CNG11" s="41"/>
      <c r="CNH11" s="41"/>
      <c r="CNI11" s="41"/>
      <c r="CNJ11" s="41"/>
      <c r="CNK11" s="41"/>
      <c r="CNL11" s="41"/>
      <c r="CNM11" s="41"/>
      <c r="CNN11" s="41"/>
      <c r="CNO11" s="41"/>
      <c r="CNP11" s="41"/>
      <c r="CNQ11" s="41"/>
      <c r="CNR11" s="41"/>
      <c r="CNS11" s="41"/>
      <c r="CNT11" s="41"/>
      <c r="CNU11" s="41"/>
      <c r="CNV11" s="41"/>
      <c r="CNW11" s="41"/>
      <c r="CNX11" s="41"/>
      <c r="CNY11" s="41"/>
      <c r="CNZ11" s="41"/>
      <c r="COA11" s="41"/>
      <c r="COB11" s="41"/>
      <c r="COC11" s="41"/>
      <c r="COD11" s="41"/>
      <c r="COE11" s="41"/>
      <c r="COF11" s="41"/>
      <c r="COG11" s="41"/>
      <c r="COH11" s="41"/>
      <c r="COI11" s="41"/>
      <c r="COJ11" s="41"/>
      <c r="COK11" s="41"/>
      <c r="COL11" s="41"/>
      <c r="COM11" s="41"/>
      <c r="CON11" s="41"/>
      <c r="COO11" s="41"/>
      <c r="COP11" s="41"/>
      <c r="COQ11" s="41"/>
      <c r="COR11" s="41"/>
      <c r="COS11" s="41"/>
      <c r="COT11" s="41"/>
      <c r="COU11" s="41"/>
      <c r="COV11" s="41"/>
      <c r="COW11" s="41"/>
      <c r="COX11" s="41"/>
      <c r="COY11" s="41"/>
      <c r="COZ11" s="41"/>
      <c r="CPA11" s="41"/>
      <c r="CPB11" s="41"/>
      <c r="CPC11" s="41"/>
      <c r="CPD11" s="41"/>
      <c r="CPE11" s="41"/>
      <c r="CPF11" s="41"/>
      <c r="CPG11" s="41"/>
      <c r="CPH11" s="41"/>
      <c r="CPI11" s="41"/>
      <c r="CPJ11" s="41"/>
      <c r="CPK11" s="41"/>
      <c r="CPL11" s="41"/>
      <c r="CPM11" s="41"/>
      <c r="CPN11" s="41"/>
      <c r="CPO11" s="41"/>
      <c r="CPP11" s="41"/>
      <c r="CPQ11" s="41"/>
      <c r="CPR11" s="41"/>
      <c r="CPS11" s="41"/>
      <c r="CPT11" s="41"/>
      <c r="CPU11" s="41"/>
      <c r="CPV11" s="41"/>
      <c r="CPW11" s="41"/>
      <c r="CPX11" s="41"/>
      <c r="CPY11" s="41"/>
      <c r="CPZ11" s="41"/>
      <c r="CQA11" s="41"/>
      <c r="CQB11" s="41"/>
      <c r="CQC11" s="41"/>
      <c r="CQD11" s="41"/>
      <c r="CQE11" s="41"/>
      <c r="CQF11" s="41"/>
      <c r="CQG11" s="41"/>
      <c r="CQH11" s="41"/>
      <c r="CQI11" s="41"/>
      <c r="CQJ11" s="41"/>
      <c r="CQK11" s="41"/>
      <c r="CQL11" s="41"/>
      <c r="CQM11" s="41"/>
      <c r="CQN11" s="41"/>
      <c r="CQO11" s="41"/>
      <c r="CQP11" s="41"/>
      <c r="CQQ11" s="41"/>
      <c r="CQR11" s="41"/>
      <c r="CQS11" s="41"/>
      <c r="CQT11" s="41"/>
      <c r="CQU11" s="41"/>
      <c r="CQV11" s="41"/>
      <c r="CQW11" s="41"/>
      <c r="CQX11" s="41"/>
      <c r="CQY11" s="41"/>
      <c r="CQZ11" s="41"/>
      <c r="CRA11" s="41"/>
      <c r="CRB11" s="41"/>
      <c r="CRC11" s="41"/>
      <c r="CRD11" s="41"/>
      <c r="CRE11" s="41"/>
      <c r="CRF11" s="41"/>
      <c r="CRG11" s="41"/>
      <c r="CRH11" s="41"/>
      <c r="CRI11" s="41"/>
      <c r="CRJ11" s="41"/>
      <c r="CRK11" s="41"/>
      <c r="CRL11" s="41"/>
      <c r="CRM11" s="41"/>
      <c r="CRN11" s="41"/>
      <c r="CRO11" s="41"/>
      <c r="CRP11" s="41"/>
      <c r="CRQ11" s="41"/>
      <c r="CRR11" s="41"/>
      <c r="CRS11" s="41"/>
      <c r="CRT11" s="41"/>
      <c r="CRU11" s="41"/>
      <c r="CRV11" s="41"/>
      <c r="CRW11" s="41"/>
      <c r="CRX11" s="41"/>
      <c r="CRY11" s="41"/>
      <c r="CRZ11" s="41"/>
      <c r="CSA11" s="41"/>
      <c r="CSB11" s="41"/>
      <c r="CSC11" s="41"/>
      <c r="CSD11" s="41"/>
      <c r="CSE11" s="41"/>
      <c r="CSF11" s="41"/>
      <c r="CSG11" s="41"/>
      <c r="CSH11" s="41"/>
      <c r="CSI11" s="41"/>
      <c r="CSJ11" s="41"/>
      <c r="CSK11" s="41"/>
      <c r="CSL11" s="41"/>
      <c r="CSM11" s="41"/>
      <c r="CSN11" s="41"/>
      <c r="CSO11" s="41"/>
      <c r="CSP11" s="41"/>
      <c r="CSQ11" s="41"/>
      <c r="CSR11" s="41"/>
      <c r="CSS11" s="41"/>
      <c r="CST11" s="41"/>
      <c r="CSU11" s="41"/>
      <c r="CSV11" s="41"/>
      <c r="CSW11" s="41"/>
      <c r="CSX11" s="41"/>
      <c r="CSY11" s="41"/>
      <c r="CSZ11" s="41"/>
      <c r="CTA11" s="41"/>
      <c r="CTB11" s="41"/>
      <c r="CTC11" s="41"/>
      <c r="CTD11" s="41"/>
      <c r="CTE11" s="41"/>
      <c r="CTF11" s="41"/>
      <c r="CTG11" s="41"/>
      <c r="CTH11" s="41"/>
      <c r="CTI11" s="41"/>
      <c r="CTJ11" s="41"/>
      <c r="CTK11" s="41"/>
      <c r="CTL11" s="41"/>
      <c r="CTM11" s="41"/>
      <c r="CTN11" s="41"/>
      <c r="CTO11" s="41"/>
      <c r="CTP11" s="41"/>
      <c r="CTQ11" s="41"/>
      <c r="CTR11" s="41"/>
      <c r="CTS11" s="41"/>
      <c r="CTT11" s="41"/>
      <c r="CTU11" s="41"/>
      <c r="CTV11" s="41"/>
      <c r="CTW11" s="41"/>
      <c r="CTX11" s="41"/>
      <c r="CTY11" s="41"/>
      <c r="CTZ11" s="41"/>
      <c r="CUA11" s="41"/>
      <c r="CUB11" s="41"/>
      <c r="CUC11" s="41"/>
      <c r="CUD11" s="41"/>
      <c r="CUE11" s="41"/>
      <c r="CUF11" s="41"/>
      <c r="CUG11" s="41"/>
      <c r="CUH11" s="41"/>
      <c r="CUI11" s="41"/>
      <c r="CUJ11" s="41"/>
      <c r="CUK11" s="41"/>
      <c r="CUL11" s="41"/>
      <c r="CUM11" s="41"/>
      <c r="CUN11" s="41"/>
      <c r="CUO11" s="41"/>
      <c r="CUP11" s="41"/>
      <c r="CUQ11" s="41"/>
      <c r="CUR11" s="41"/>
      <c r="CUS11" s="41"/>
      <c r="CUT11" s="41"/>
      <c r="CUU11" s="41"/>
      <c r="CUV11" s="41"/>
      <c r="CUW11" s="41"/>
      <c r="CUX11" s="41"/>
      <c r="CUY11" s="41"/>
      <c r="CUZ11" s="41"/>
      <c r="CVA11" s="41"/>
      <c r="CVB11" s="41"/>
      <c r="CVC11" s="41"/>
      <c r="CVD11" s="41"/>
      <c r="CVE11" s="41"/>
      <c r="CVF11" s="41"/>
      <c r="CVG11" s="41"/>
      <c r="CVH11" s="41"/>
      <c r="CVI11" s="41"/>
      <c r="CVJ11" s="41"/>
      <c r="CVK11" s="41"/>
      <c r="CVL11" s="41"/>
      <c r="CVM11" s="41"/>
      <c r="CVN11" s="41"/>
      <c r="CVO11" s="41"/>
      <c r="CVP11" s="41"/>
      <c r="CVQ11" s="41"/>
      <c r="CVR11" s="41"/>
      <c r="CVS11" s="41"/>
      <c r="CVT11" s="41"/>
      <c r="CVU11" s="41"/>
      <c r="CVV11" s="41"/>
      <c r="CVW11" s="41"/>
      <c r="CVX11" s="41"/>
      <c r="CVY11" s="41"/>
      <c r="CVZ11" s="41"/>
      <c r="CWA11" s="41"/>
      <c r="CWB11" s="41"/>
      <c r="CWC11" s="41"/>
      <c r="CWD11" s="41"/>
      <c r="CWE11" s="41"/>
      <c r="CWF11" s="41"/>
      <c r="CWG11" s="41"/>
      <c r="CWH11" s="41"/>
      <c r="CWI11" s="41"/>
      <c r="CWJ11" s="41"/>
      <c r="CWK11" s="41"/>
      <c r="CWL11" s="41"/>
      <c r="CWM11" s="41"/>
      <c r="CWN11" s="41"/>
      <c r="CWO11" s="41"/>
      <c r="CWP11" s="41"/>
      <c r="CWQ11" s="41"/>
      <c r="CWR11" s="41"/>
      <c r="CWS11" s="41"/>
      <c r="CWT11" s="41"/>
      <c r="CWU11" s="41"/>
      <c r="CWV11" s="41"/>
      <c r="CWW11" s="41"/>
      <c r="CWX11" s="41"/>
      <c r="CWY11" s="41"/>
      <c r="CWZ11" s="41"/>
      <c r="CXA11" s="41"/>
      <c r="CXB11" s="41"/>
      <c r="CXC11" s="41"/>
      <c r="CXD11" s="41"/>
      <c r="CXE11" s="41"/>
      <c r="CXF11" s="41"/>
      <c r="CXG11" s="41"/>
      <c r="CXH11" s="41"/>
      <c r="CXI11" s="41"/>
      <c r="CXJ11" s="41"/>
      <c r="CXK11" s="41"/>
      <c r="CXL11" s="41"/>
      <c r="CXM11" s="41"/>
      <c r="CXN11" s="41"/>
      <c r="CXO11" s="41"/>
      <c r="CXP11" s="41"/>
      <c r="CXQ11" s="41"/>
      <c r="CXR11" s="41"/>
      <c r="CXS11" s="41"/>
      <c r="CXT11" s="41"/>
      <c r="CXU11" s="41"/>
      <c r="CXV11" s="41"/>
      <c r="CXW11" s="41"/>
      <c r="CXX11" s="41"/>
      <c r="CXY11" s="41"/>
      <c r="CXZ11" s="41"/>
      <c r="CYA11" s="41"/>
      <c r="CYB11" s="41"/>
      <c r="CYC11" s="41"/>
      <c r="CYD11" s="41"/>
      <c r="CYE11" s="41"/>
      <c r="CYF11" s="41"/>
      <c r="CYG11" s="41"/>
      <c r="CYH11" s="41"/>
      <c r="CYI11" s="41"/>
      <c r="CYJ11" s="41"/>
      <c r="CYK11" s="41"/>
      <c r="CYL11" s="41"/>
      <c r="CYM11" s="41"/>
      <c r="CYN11" s="41"/>
      <c r="CYO11" s="41"/>
      <c r="CYP11" s="41"/>
      <c r="CYQ11" s="41"/>
      <c r="CYR11" s="41"/>
      <c r="CYS11" s="41"/>
      <c r="CYT11" s="41"/>
      <c r="CYU11" s="41"/>
      <c r="CYV11" s="41"/>
      <c r="CYW11" s="41"/>
      <c r="CYX11" s="41"/>
      <c r="CYY11" s="41"/>
      <c r="CYZ11" s="41"/>
      <c r="CZA11" s="41"/>
      <c r="CZB11" s="41"/>
      <c r="CZC11" s="41"/>
      <c r="CZD11" s="41"/>
      <c r="CZE11" s="41"/>
      <c r="CZF11" s="41"/>
      <c r="CZG11" s="41"/>
      <c r="CZH11" s="41"/>
      <c r="CZI11" s="41"/>
      <c r="CZJ11" s="41"/>
      <c r="CZK11" s="41"/>
      <c r="CZL11" s="41"/>
      <c r="CZM11" s="41"/>
      <c r="CZN11" s="41"/>
      <c r="CZO11" s="41"/>
      <c r="CZP11" s="41"/>
      <c r="CZQ11" s="41"/>
      <c r="CZR11" s="41"/>
      <c r="CZS11" s="41"/>
      <c r="CZT11" s="41"/>
      <c r="CZU11" s="41"/>
      <c r="CZV11" s="41"/>
      <c r="CZW11" s="41"/>
      <c r="CZX11" s="41"/>
      <c r="CZY11" s="41"/>
      <c r="CZZ11" s="41"/>
      <c r="DAA11" s="41"/>
      <c r="DAB11" s="41"/>
      <c r="DAC11" s="41"/>
      <c r="DAD11" s="41"/>
      <c r="DAE11" s="41"/>
      <c r="DAF11" s="41"/>
      <c r="DAG11" s="41"/>
      <c r="DAH11" s="41"/>
      <c r="DAI11" s="41"/>
      <c r="DAJ11" s="41"/>
      <c r="DAK11" s="41"/>
      <c r="DAL11" s="41"/>
      <c r="DAM11" s="41"/>
      <c r="DAN11" s="41"/>
      <c r="DAO11" s="41"/>
      <c r="DAP11" s="41"/>
      <c r="DAQ11" s="41"/>
      <c r="DAR11" s="41"/>
      <c r="DAS11" s="41"/>
      <c r="DAT11" s="41"/>
      <c r="DAU11" s="41"/>
      <c r="DAV11" s="41"/>
      <c r="DAW11" s="41"/>
      <c r="DAX11" s="41"/>
      <c r="DAY11" s="41"/>
      <c r="DAZ11" s="41"/>
      <c r="DBA11" s="41"/>
      <c r="DBB11" s="41"/>
      <c r="DBC11" s="41"/>
      <c r="DBD11" s="41"/>
      <c r="DBE11" s="41"/>
      <c r="DBF11" s="41"/>
      <c r="DBG11" s="41"/>
      <c r="DBH11" s="41"/>
      <c r="DBI11" s="41"/>
      <c r="DBJ11" s="41"/>
      <c r="DBK11" s="41"/>
      <c r="DBL11" s="41"/>
      <c r="DBM11" s="41"/>
      <c r="DBN11" s="41"/>
      <c r="DBO11" s="41"/>
      <c r="DBP11" s="41"/>
      <c r="DBQ11" s="41"/>
      <c r="DBR11" s="41"/>
      <c r="DBS11" s="41"/>
      <c r="DBT11" s="41"/>
      <c r="DBU11" s="41"/>
      <c r="DBV11" s="41"/>
      <c r="DBW11" s="41"/>
      <c r="DBX11" s="41"/>
      <c r="DBY11" s="41"/>
      <c r="DBZ11" s="41"/>
      <c r="DCA11" s="41"/>
      <c r="DCB11" s="41"/>
      <c r="DCC11" s="41"/>
      <c r="DCD11" s="41"/>
      <c r="DCE11" s="41"/>
      <c r="DCF11" s="41"/>
      <c r="DCG11" s="41"/>
      <c r="DCH11" s="41"/>
      <c r="DCI11" s="41"/>
      <c r="DCJ11" s="41"/>
      <c r="DCK11" s="41"/>
      <c r="DCL11" s="41"/>
      <c r="DCM11" s="41"/>
      <c r="DCN11" s="41"/>
      <c r="DCO11" s="41"/>
      <c r="DCP11" s="41"/>
      <c r="DCQ11" s="41"/>
      <c r="DCR11" s="41"/>
      <c r="DCS11" s="41"/>
      <c r="DCT11" s="41"/>
      <c r="DCU11" s="41"/>
      <c r="DCV11" s="41"/>
      <c r="DCW11" s="41"/>
      <c r="DCX11" s="41"/>
      <c r="DCY11" s="41"/>
      <c r="DCZ11" s="41"/>
      <c r="DDA11" s="41"/>
      <c r="DDB11" s="41"/>
      <c r="DDC11" s="41"/>
      <c r="DDD11" s="41"/>
      <c r="DDE11" s="41"/>
      <c r="DDF11" s="41"/>
      <c r="DDG11" s="41"/>
      <c r="DDH11" s="41"/>
      <c r="DDI11" s="41"/>
      <c r="DDJ11" s="41"/>
      <c r="DDK11" s="41"/>
      <c r="DDL11" s="41"/>
      <c r="DDM11" s="41"/>
      <c r="DDN11" s="41"/>
      <c r="DDO11" s="41"/>
      <c r="DDP11" s="41"/>
      <c r="DDQ11" s="41"/>
      <c r="DDR11" s="41"/>
      <c r="DDS11" s="41"/>
      <c r="DDT11" s="41"/>
      <c r="DDU11" s="41"/>
      <c r="DDV11" s="41"/>
      <c r="DDW11" s="41"/>
      <c r="DDX11" s="41"/>
      <c r="DDY11" s="41"/>
      <c r="DDZ11" s="41"/>
      <c r="DEA11" s="41"/>
      <c r="DEB11" s="41"/>
      <c r="DEC11" s="41"/>
      <c r="DED11" s="41"/>
      <c r="DEE11" s="41"/>
      <c r="DEF11" s="41"/>
      <c r="DEG11" s="41"/>
      <c r="DEH11" s="41"/>
      <c r="DEI11" s="41"/>
      <c r="DEJ11" s="41"/>
      <c r="DEK11" s="41"/>
      <c r="DEL11" s="41"/>
      <c r="DEM11" s="41"/>
      <c r="DEN11" s="41"/>
      <c r="DEO11" s="41"/>
      <c r="DEP11" s="41"/>
      <c r="DEQ11" s="41"/>
      <c r="DER11" s="41"/>
      <c r="DES11" s="41"/>
      <c r="DET11" s="41"/>
      <c r="DEU11" s="41"/>
      <c r="DEV11" s="41"/>
      <c r="DEW11" s="41"/>
      <c r="DEX11" s="41"/>
      <c r="DEY11" s="41"/>
      <c r="DEZ11" s="41"/>
      <c r="DFA11" s="41"/>
      <c r="DFB11" s="41"/>
      <c r="DFC11" s="41"/>
      <c r="DFD11" s="41"/>
      <c r="DFE11" s="41"/>
      <c r="DFF11" s="41"/>
      <c r="DFG11" s="41"/>
      <c r="DFH11" s="41"/>
      <c r="DFI11" s="41"/>
      <c r="DFJ11" s="41"/>
      <c r="DFK11" s="41"/>
      <c r="DFL11" s="41"/>
      <c r="DFM11" s="41"/>
      <c r="DFN11" s="41"/>
      <c r="DFO11" s="41"/>
      <c r="DFP11" s="41"/>
      <c r="DFQ11" s="41"/>
      <c r="DFR11" s="41"/>
      <c r="DFS11" s="41"/>
      <c r="DFT11" s="41"/>
      <c r="DFU11" s="41"/>
      <c r="DFV11" s="41"/>
      <c r="DFW11" s="41"/>
      <c r="DFX11" s="41"/>
      <c r="DFY11" s="41"/>
      <c r="DFZ11" s="41"/>
      <c r="DGA11" s="41"/>
      <c r="DGB11" s="41"/>
      <c r="DGC11" s="41"/>
      <c r="DGD11" s="41"/>
      <c r="DGE11" s="41"/>
      <c r="DGF11" s="41"/>
      <c r="DGG11" s="41"/>
      <c r="DGH11" s="41"/>
      <c r="DGI11" s="41"/>
      <c r="DGJ11" s="41"/>
      <c r="DGK11" s="41"/>
      <c r="DGL11" s="41"/>
      <c r="DGM11" s="41"/>
      <c r="DGN11" s="41"/>
      <c r="DGO11" s="41"/>
      <c r="DGP11" s="41"/>
      <c r="DGQ11" s="41"/>
      <c r="DGR11" s="41"/>
      <c r="DGS11" s="41"/>
      <c r="DGT11" s="41"/>
      <c r="DGU11" s="41"/>
      <c r="DGV11" s="41"/>
      <c r="DGW11" s="41"/>
      <c r="DGX11" s="41"/>
      <c r="DGY11" s="41"/>
      <c r="DGZ11" s="41"/>
      <c r="DHA11" s="41"/>
      <c r="DHB11" s="41"/>
      <c r="DHC11" s="41"/>
      <c r="DHD11" s="41"/>
      <c r="DHE11" s="41"/>
      <c r="DHF11" s="41"/>
      <c r="DHG11" s="41"/>
      <c r="DHH11" s="41"/>
      <c r="DHI11" s="41"/>
      <c r="DHJ11" s="41"/>
      <c r="DHK11" s="41"/>
      <c r="DHL11" s="41"/>
      <c r="DHM11" s="41"/>
      <c r="DHN11" s="41"/>
      <c r="DHO11" s="41"/>
      <c r="DHP11" s="41"/>
      <c r="DHQ11" s="41"/>
      <c r="DHR11" s="41"/>
      <c r="DHS11" s="41"/>
      <c r="DHT11" s="41"/>
      <c r="DHU11" s="41"/>
      <c r="DHV11" s="41"/>
      <c r="DHW11" s="41"/>
      <c r="DHX11" s="41"/>
      <c r="DHY11" s="41"/>
      <c r="DHZ11" s="41"/>
      <c r="DIA11" s="41"/>
      <c r="DIB11" s="41"/>
      <c r="DIC11" s="41"/>
      <c r="DID11" s="41"/>
      <c r="DIE11" s="41"/>
      <c r="DIF11" s="41"/>
      <c r="DIG11" s="41"/>
      <c r="DIH11" s="41"/>
      <c r="DII11" s="41"/>
      <c r="DIJ11" s="41"/>
      <c r="DIK11" s="41"/>
      <c r="DIL11" s="41"/>
      <c r="DIM11" s="41"/>
      <c r="DIN11" s="41"/>
      <c r="DIO11" s="41"/>
      <c r="DIP11" s="41"/>
      <c r="DIQ11" s="41"/>
      <c r="DIR11" s="41"/>
      <c r="DIS11" s="41"/>
      <c r="DIT11" s="41"/>
      <c r="DIU11" s="41"/>
      <c r="DIV11" s="41"/>
      <c r="DIW11" s="41"/>
      <c r="DIX11" s="41"/>
      <c r="DIY11" s="41"/>
      <c r="DIZ11" s="41"/>
      <c r="DJA11" s="41"/>
      <c r="DJB11" s="41"/>
      <c r="DJC11" s="41"/>
      <c r="DJD11" s="41"/>
      <c r="DJE11" s="41"/>
      <c r="DJF11" s="41"/>
      <c r="DJG11" s="41"/>
      <c r="DJH11" s="41"/>
      <c r="DJI11" s="41"/>
      <c r="DJJ11" s="41"/>
      <c r="DJK11" s="41"/>
      <c r="DJL11" s="41"/>
      <c r="DJM11" s="41"/>
      <c r="DJN11" s="41"/>
      <c r="DJO11" s="41"/>
      <c r="DJP11" s="41"/>
      <c r="DJQ11" s="41"/>
      <c r="DJR11" s="41"/>
      <c r="DJS11" s="41"/>
      <c r="DJT11" s="41"/>
      <c r="DJU11" s="41"/>
      <c r="DJV11" s="41"/>
      <c r="DJW11" s="41"/>
      <c r="DJX11" s="41"/>
      <c r="DJY11" s="41"/>
      <c r="DJZ11" s="41"/>
      <c r="DKA11" s="41"/>
      <c r="DKB11" s="41"/>
      <c r="DKC11" s="41"/>
      <c r="DKD11" s="41"/>
      <c r="DKE11" s="41"/>
      <c r="DKF11" s="41"/>
      <c r="DKG11" s="41"/>
      <c r="DKH11" s="41"/>
      <c r="DKI11" s="41"/>
      <c r="DKJ11" s="41"/>
      <c r="DKK11" s="41"/>
      <c r="DKL11" s="41"/>
      <c r="DKM11" s="41"/>
      <c r="DKN11" s="41"/>
      <c r="DKO11" s="41"/>
      <c r="DKP11" s="41"/>
      <c r="DKQ11" s="41"/>
      <c r="DKR11" s="41"/>
      <c r="DKS11" s="41"/>
      <c r="DKT11" s="41"/>
      <c r="DKU11" s="41"/>
      <c r="DKV11" s="41"/>
      <c r="DKW11" s="41"/>
      <c r="DKX11" s="41"/>
      <c r="DKY11" s="41"/>
      <c r="DKZ11" s="41"/>
      <c r="DLA11" s="41"/>
      <c r="DLB11" s="41"/>
      <c r="DLC11" s="41"/>
      <c r="DLD11" s="41"/>
      <c r="DLE11" s="41"/>
      <c r="DLF11" s="41"/>
      <c r="DLG11" s="41"/>
      <c r="DLH11" s="41"/>
      <c r="DLI11" s="41"/>
      <c r="DLJ11" s="41"/>
      <c r="DLK11" s="41"/>
      <c r="DLL11" s="41"/>
      <c r="DLM11" s="41"/>
      <c r="DLN11" s="41"/>
      <c r="DLO11" s="41"/>
      <c r="DLP11" s="41"/>
      <c r="DLQ11" s="41"/>
      <c r="DLR11" s="41"/>
      <c r="DLS11" s="41"/>
      <c r="DLT11" s="41"/>
      <c r="DLU11" s="41"/>
      <c r="DLV11" s="41"/>
      <c r="DLW11" s="41"/>
      <c r="DLX11" s="41"/>
      <c r="DLY11" s="41"/>
      <c r="DLZ11" s="41"/>
      <c r="DMA11" s="41"/>
      <c r="DMB11" s="41"/>
      <c r="DMC11" s="41"/>
      <c r="DMD11" s="41"/>
      <c r="DME11" s="41"/>
      <c r="DMF11" s="41"/>
      <c r="DMG11" s="41"/>
      <c r="DMH11" s="41"/>
      <c r="DMI11" s="41"/>
      <c r="DMJ11" s="41"/>
      <c r="DMK11" s="41"/>
      <c r="DML11" s="41"/>
      <c r="DMM11" s="41"/>
      <c r="DMN11" s="41"/>
      <c r="DMO11" s="41"/>
      <c r="DMP11" s="41"/>
      <c r="DMQ11" s="41"/>
      <c r="DMR11" s="41"/>
      <c r="DMS11" s="41"/>
      <c r="DMT11" s="41"/>
      <c r="DMU11" s="41"/>
      <c r="DMV11" s="41"/>
      <c r="DMW11" s="41"/>
      <c r="DMX11" s="41"/>
      <c r="DMY11" s="41"/>
      <c r="DMZ11" s="41"/>
      <c r="DNA11" s="41"/>
      <c r="DNB11" s="41"/>
      <c r="DNC11" s="41"/>
      <c r="DND11" s="41"/>
      <c r="DNE11" s="41"/>
      <c r="DNF11" s="41"/>
      <c r="DNG11" s="41"/>
      <c r="DNH11" s="41"/>
      <c r="DNI11" s="41"/>
      <c r="DNJ11" s="41"/>
      <c r="DNK11" s="41"/>
      <c r="DNL11" s="41"/>
      <c r="DNM11" s="41"/>
      <c r="DNN11" s="41"/>
      <c r="DNO11" s="41"/>
      <c r="DNP11" s="41"/>
      <c r="DNQ11" s="41"/>
      <c r="DNR11" s="41"/>
      <c r="DNS11" s="41"/>
      <c r="DNT11" s="41"/>
      <c r="DNU11" s="41"/>
      <c r="DNV11" s="41"/>
      <c r="DNW11" s="41"/>
      <c r="DNX11" s="41"/>
      <c r="DNY11" s="41"/>
      <c r="DNZ11" s="41"/>
      <c r="DOA11" s="41"/>
      <c r="DOB11" s="41"/>
      <c r="DOC11" s="41"/>
      <c r="DOD11" s="41"/>
      <c r="DOE11" s="41"/>
      <c r="DOF11" s="41"/>
      <c r="DOG11" s="41"/>
      <c r="DOH11" s="41"/>
      <c r="DOI11" s="41"/>
      <c r="DOJ11" s="41"/>
      <c r="DOK11" s="41"/>
      <c r="DOL11" s="41"/>
      <c r="DOM11" s="41"/>
      <c r="DON11" s="41"/>
      <c r="DOO11" s="41"/>
      <c r="DOP11" s="41"/>
      <c r="DOQ11" s="41"/>
      <c r="DOR11" s="41"/>
      <c r="DOS11" s="41"/>
      <c r="DOT11" s="41"/>
      <c r="DOU11" s="41"/>
      <c r="DOV11" s="41"/>
      <c r="DOW11" s="41"/>
      <c r="DOX11" s="41"/>
      <c r="DOY11" s="41"/>
      <c r="DOZ11" s="41"/>
      <c r="DPA11" s="41"/>
      <c r="DPB11" s="41"/>
      <c r="DPC11" s="41"/>
      <c r="DPD11" s="41"/>
      <c r="DPE11" s="41"/>
      <c r="DPF11" s="41"/>
      <c r="DPG11" s="41"/>
      <c r="DPH11" s="41"/>
      <c r="DPI11" s="41"/>
      <c r="DPJ11" s="41"/>
      <c r="DPK11" s="41"/>
      <c r="DPL11" s="41"/>
      <c r="DPM11" s="41"/>
      <c r="DPN11" s="41"/>
      <c r="DPO11" s="41"/>
      <c r="DPP11" s="41"/>
      <c r="DPQ11" s="41"/>
      <c r="DPR11" s="41"/>
      <c r="DPS11" s="41"/>
      <c r="DPT11" s="41"/>
      <c r="DPU11" s="41"/>
      <c r="DPV11" s="41"/>
      <c r="DPW11" s="41"/>
      <c r="DPX11" s="41"/>
      <c r="DPY11" s="41"/>
      <c r="DPZ11" s="41"/>
      <c r="DQA11" s="41"/>
      <c r="DQB11" s="41"/>
      <c r="DQC11" s="41"/>
      <c r="DQD11" s="41"/>
      <c r="DQE11" s="41"/>
      <c r="DQF11" s="41"/>
      <c r="DQG11" s="41"/>
      <c r="DQH11" s="41"/>
      <c r="DQI11" s="41"/>
      <c r="DQJ11" s="41"/>
      <c r="DQK11" s="41"/>
      <c r="DQL11" s="41"/>
      <c r="DQM11" s="41"/>
      <c r="DQN11" s="41"/>
      <c r="DQO11" s="41"/>
      <c r="DQP11" s="41"/>
      <c r="DQQ11" s="41"/>
      <c r="DQR11" s="41"/>
      <c r="DQS11" s="41"/>
      <c r="DQT11" s="41"/>
      <c r="DQU11" s="41"/>
      <c r="DQV11" s="41"/>
      <c r="DQW11" s="41"/>
      <c r="DQX11" s="41"/>
      <c r="DQY11" s="41"/>
      <c r="DQZ11" s="41"/>
      <c r="DRA11" s="41"/>
      <c r="DRB11" s="41"/>
      <c r="DRC11" s="41"/>
      <c r="DRD11" s="41"/>
      <c r="DRE11" s="41"/>
      <c r="DRF11" s="41"/>
      <c r="DRG11" s="41"/>
      <c r="DRH11" s="41"/>
      <c r="DRI11" s="41"/>
      <c r="DRJ11" s="41"/>
      <c r="DRK11" s="41"/>
      <c r="DRL11" s="41"/>
      <c r="DRM11" s="41"/>
      <c r="DRN11" s="41"/>
      <c r="DRO11" s="41"/>
      <c r="DRP11" s="41"/>
      <c r="DRQ11" s="41"/>
      <c r="DRR11" s="41"/>
      <c r="DRS11" s="41"/>
      <c r="DRT11" s="41"/>
      <c r="DRU11" s="41"/>
      <c r="DRV11" s="41"/>
      <c r="DRW11" s="41"/>
      <c r="DRX11" s="41"/>
      <c r="DRY11" s="41"/>
      <c r="DRZ11" s="41"/>
      <c r="DSA11" s="41"/>
      <c r="DSB11" s="41"/>
      <c r="DSC11" s="41"/>
      <c r="DSD11" s="41"/>
      <c r="DSE11" s="41"/>
      <c r="DSF11" s="41"/>
      <c r="DSG11" s="41"/>
      <c r="DSH11" s="41"/>
      <c r="DSI11" s="41"/>
      <c r="DSJ11" s="41"/>
      <c r="DSK11" s="41"/>
      <c r="DSL11" s="41"/>
      <c r="DSM11" s="41"/>
      <c r="DSN11" s="41"/>
      <c r="DSO11" s="41"/>
      <c r="DSP11" s="41"/>
      <c r="DSQ11" s="41"/>
      <c r="DSR11" s="41"/>
      <c r="DSS11" s="41"/>
      <c r="DST11" s="41"/>
      <c r="DSU11" s="41"/>
      <c r="DSV11" s="41"/>
      <c r="DSW11" s="41"/>
      <c r="DSX11" s="41"/>
      <c r="DSY11" s="41"/>
      <c r="DSZ11" s="41"/>
      <c r="DTA11" s="41"/>
      <c r="DTB11" s="41"/>
      <c r="DTC11" s="41"/>
      <c r="DTD11" s="41"/>
      <c r="DTE11" s="41"/>
      <c r="DTF11" s="41"/>
      <c r="DTG11" s="41"/>
      <c r="DTH11" s="41"/>
      <c r="DTI11" s="41"/>
      <c r="DTJ11" s="41"/>
      <c r="DTK11" s="41"/>
      <c r="DTL11" s="41"/>
      <c r="DTM11" s="41"/>
      <c r="DTN11" s="41"/>
      <c r="DTO11" s="41"/>
      <c r="DTP11" s="41"/>
      <c r="DTQ11" s="41"/>
      <c r="DTR11" s="41"/>
      <c r="DTS11" s="41"/>
      <c r="DTT11" s="41"/>
      <c r="DTU11" s="41"/>
      <c r="DTV11" s="41"/>
      <c r="DTW11" s="41"/>
      <c r="DTX11" s="41"/>
      <c r="DTY11" s="41"/>
      <c r="DTZ11" s="41"/>
      <c r="DUA11" s="41"/>
      <c r="DUB11" s="41"/>
      <c r="DUC11" s="41"/>
      <c r="DUD11" s="41"/>
      <c r="DUE11" s="41"/>
      <c r="DUF11" s="41"/>
      <c r="DUG11" s="41"/>
      <c r="DUH11" s="41"/>
      <c r="DUI11" s="41"/>
      <c r="DUJ11" s="41"/>
      <c r="DUK11" s="41"/>
      <c r="DUL11" s="41"/>
      <c r="DUM11" s="41"/>
      <c r="DUN11" s="41"/>
      <c r="DUO11" s="41"/>
      <c r="DUP11" s="41"/>
      <c r="DUQ11" s="41"/>
      <c r="DUR11" s="41"/>
      <c r="DUS11" s="41"/>
      <c r="DUT11" s="41"/>
      <c r="DUU11" s="41"/>
      <c r="DUV11" s="41"/>
      <c r="DUW11" s="41"/>
      <c r="DUX11" s="41"/>
      <c r="DUY11" s="41"/>
      <c r="DUZ11" s="41"/>
      <c r="DVA11" s="41"/>
      <c r="DVB11" s="41"/>
      <c r="DVC11" s="41"/>
      <c r="DVD11" s="41"/>
      <c r="DVE11" s="41"/>
      <c r="DVF11" s="41"/>
      <c r="DVG11" s="41"/>
      <c r="DVH11" s="41"/>
      <c r="DVI11" s="41"/>
      <c r="DVJ11" s="41"/>
      <c r="DVK11" s="41"/>
      <c r="DVL11" s="41"/>
      <c r="DVM11" s="41"/>
      <c r="DVN11" s="41"/>
      <c r="DVO11" s="41"/>
      <c r="DVP11" s="41"/>
      <c r="DVQ11" s="41"/>
      <c r="DVR11" s="41"/>
      <c r="DVS11" s="41"/>
      <c r="DVT11" s="41"/>
      <c r="DVU11" s="41"/>
      <c r="DVV11" s="41"/>
      <c r="DVW11" s="41"/>
      <c r="DVX11" s="41"/>
      <c r="DVY11" s="41"/>
      <c r="DVZ11" s="41"/>
      <c r="DWA11" s="41"/>
      <c r="DWB11" s="41"/>
      <c r="DWC11" s="41"/>
      <c r="DWD11" s="41"/>
      <c r="DWE11" s="41"/>
      <c r="DWF11" s="41"/>
      <c r="DWG11" s="41"/>
      <c r="DWH11" s="41"/>
      <c r="DWI11" s="41"/>
      <c r="DWJ11" s="41"/>
      <c r="DWK11" s="41"/>
      <c r="DWL11" s="41"/>
      <c r="DWM11" s="41"/>
      <c r="DWN11" s="41"/>
      <c r="DWO11" s="41"/>
      <c r="DWP11" s="41"/>
      <c r="DWQ11" s="41"/>
      <c r="DWR11" s="41"/>
      <c r="DWS11" s="41"/>
      <c r="DWT11" s="41"/>
      <c r="DWU11" s="41"/>
      <c r="DWV11" s="41"/>
      <c r="DWW11" s="41"/>
      <c r="DWX11" s="41"/>
      <c r="DWY11" s="41"/>
      <c r="DWZ11" s="41"/>
      <c r="DXA11" s="41"/>
      <c r="DXB11" s="41"/>
      <c r="DXC11" s="41"/>
      <c r="DXD11" s="41"/>
      <c r="DXE11" s="41"/>
      <c r="DXF11" s="41"/>
      <c r="DXG11" s="41"/>
      <c r="DXH11" s="41"/>
      <c r="DXI11" s="41"/>
      <c r="DXJ11" s="41"/>
      <c r="DXK11" s="41"/>
      <c r="DXL11" s="41"/>
      <c r="DXM11" s="41"/>
      <c r="DXN11" s="41"/>
      <c r="DXO11" s="41"/>
      <c r="DXP11" s="41"/>
      <c r="DXQ11" s="41"/>
      <c r="DXR11" s="41"/>
      <c r="DXS11" s="41"/>
      <c r="DXT11" s="41"/>
      <c r="DXU11" s="41"/>
      <c r="DXV11" s="41"/>
      <c r="DXW11" s="41"/>
      <c r="DXX11" s="41"/>
      <c r="DXY11" s="41"/>
      <c r="DXZ11" s="41"/>
      <c r="DYA11" s="41"/>
      <c r="DYB11" s="41"/>
      <c r="DYC11" s="41"/>
      <c r="DYD11" s="41"/>
      <c r="DYE11" s="41"/>
      <c r="DYF11" s="41"/>
      <c r="DYG11" s="41"/>
      <c r="DYH11" s="41"/>
      <c r="DYI11" s="41"/>
      <c r="DYJ11" s="41"/>
      <c r="DYK11" s="41"/>
      <c r="DYL11" s="41"/>
      <c r="DYM11" s="41"/>
      <c r="DYN11" s="41"/>
      <c r="DYO11" s="41"/>
      <c r="DYP11" s="41"/>
      <c r="DYQ11" s="41"/>
      <c r="DYR11" s="41"/>
      <c r="DYS11" s="41"/>
      <c r="DYT11" s="41"/>
      <c r="DYU11" s="41"/>
      <c r="DYV11" s="41"/>
      <c r="DYW11" s="41"/>
      <c r="DYX11" s="41"/>
      <c r="DYY11" s="41"/>
      <c r="DYZ11" s="41"/>
      <c r="DZA11" s="41"/>
      <c r="DZB11" s="41"/>
      <c r="DZC11" s="41"/>
      <c r="DZD11" s="41"/>
      <c r="DZE11" s="41"/>
      <c r="DZF11" s="41"/>
      <c r="DZG11" s="41"/>
      <c r="DZH11" s="41"/>
      <c r="DZI11" s="41"/>
      <c r="DZJ11" s="41"/>
      <c r="DZK11" s="41"/>
      <c r="DZL11" s="41"/>
      <c r="DZM11" s="41"/>
      <c r="DZN11" s="41"/>
      <c r="DZO11" s="41"/>
      <c r="DZP11" s="41"/>
      <c r="DZQ11" s="41"/>
      <c r="DZR11" s="41"/>
      <c r="DZS11" s="41"/>
      <c r="DZT11" s="41"/>
      <c r="DZU11" s="41"/>
      <c r="DZV11" s="41"/>
      <c r="DZW11" s="41"/>
      <c r="DZX11" s="41"/>
      <c r="DZY11" s="41"/>
      <c r="DZZ11" s="41"/>
      <c r="EAA11" s="41"/>
      <c r="EAB11" s="41"/>
      <c r="EAC11" s="41"/>
      <c r="EAD11" s="41"/>
      <c r="EAE11" s="41"/>
      <c r="EAF11" s="41"/>
      <c r="EAG11" s="41"/>
      <c r="EAH11" s="41"/>
      <c r="EAI11" s="41"/>
      <c r="EAJ11" s="41"/>
      <c r="EAK11" s="41"/>
      <c r="EAL11" s="41"/>
      <c r="EAM11" s="41"/>
      <c r="EAN11" s="41"/>
      <c r="EAO11" s="41"/>
      <c r="EAP11" s="41"/>
      <c r="EAQ11" s="41"/>
      <c r="EAR11" s="41"/>
      <c r="EAS11" s="41"/>
      <c r="EAT11" s="41"/>
      <c r="EAU11" s="41"/>
      <c r="EAV11" s="41"/>
      <c r="EAW11" s="41"/>
      <c r="EAX11" s="41"/>
      <c r="EAY11" s="41"/>
      <c r="EAZ11" s="41"/>
      <c r="EBA11" s="41"/>
      <c r="EBB11" s="41"/>
      <c r="EBC11" s="41"/>
      <c r="EBD11" s="41"/>
      <c r="EBE11" s="41"/>
      <c r="EBF11" s="41"/>
      <c r="EBG11" s="41"/>
      <c r="EBH11" s="41"/>
      <c r="EBI11" s="41"/>
      <c r="EBJ11" s="41"/>
      <c r="EBK11" s="41"/>
      <c r="EBL11" s="41"/>
      <c r="EBM11" s="41"/>
      <c r="EBN11" s="41"/>
      <c r="EBO11" s="41"/>
      <c r="EBP11" s="41"/>
      <c r="EBQ11" s="41"/>
      <c r="EBR11" s="41"/>
      <c r="EBS11" s="41"/>
      <c r="EBT11" s="41"/>
      <c r="EBU11" s="41"/>
      <c r="EBV11" s="41"/>
      <c r="EBW11" s="41"/>
      <c r="EBX11" s="41"/>
      <c r="EBY11" s="41"/>
      <c r="EBZ11" s="41"/>
      <c r="ECA11" s="41"/>
      <c r="ECB11" s="41"/>
      <c r="ECC11" s="41"/>
      <c r="ECD11" s="41"/>
      <c r="ECE11" s="41"/>
      <c r="ECF11" s="41"/>
      <c r="ECG11" s="41"/>
      <c r="ECH11" s="41"/>
      <c r="ECI11" s="41"/>
      <c r="ECJ11" s="41"/>
      <c r="ECK11" s="41"/>
      <c r="ECL11" s="41"/>
      <c r="ECM11" s="41"/>
      <c r="ECN11" s="41"/>
      <c r="ECO11" s="41"/>
      <c r="ECP11" s="41"/>
      <c r="ECQ11" s="41"/>
      <c r="ECR11" s="41"/>
      <c r="ECS11" s="41"/>
      <c r="ECT11" s="41"/>
      <c r="ECU11" s="41"/>
      <c r="ECV11" s="41"/>
      <c r="ECW11" s="41"/>
      <c r="ECX11" s="41"/>
      <c r="ECY11" s="41"/>
      <c r="ECZ11" s="41"/>
      <c r="EDA11" s="41"/>
      <c r="EDB11" s="41"/>
      <c r="EDC11" s="41"/>
      <c r="EDD11" s="41"/>
      <c r="EDE11" s="41"/>
      <c r="EDF11" s="41"/>
      <c r="EDG11" s="41"/>
      <c r="EDH11" s="41"/>
      <c r="EDI11" s="41"/>
      <c r="EDJ11" s="41"/>
      <c r="EDK11" s="41"/>
      <c r="EDL11" s="41"/>
      <c r="EDM11" s="41"/>
      <c r="EDN11" s="41"/>
      <c r="EDO11" s="41"/>
      <c r="EDP11" s="41"/>
      <c r="EDQ11" s="41"/>
      <c r="EDR11" s="41"/>
      <c r="EDS11" s="41"/>
      <c r="EDT11" s="41"/>
      <c r="EDU11" s="41"/>
      <c r="EDV11" s="41"/>
      <c r="EDW11" s="41"/>
      <c r="EDX11" s="41"/>
      <c r="EDY11" s="41"/>
      <c r="EDZ11" s="41"/>
      <c r="EEA11" s="41"/>
      <c r="EEB11" s="41"/>
      <c r="EEC11" s="41"/>
      <c r="EED11" s="41"/>
      <c r="EEE11" s="41"/>
      <c r="EEF11" s="41"/>
      <c r="EEG11" s="41"/>
      <c r="EEH11" s="41"/>
      <c r="EEI11" s="41"/>
      <c r="EEJ11" s="41"/>
      <c r="EEK11" s="41"/>
      <c r="EEL11" s="41"/>
      <c r="EEM11" s="41"/>
      <c r="EEN11" s="41"/>
      <c r="EEO11" s="41"/>
      <c r="EEP11" s="41"/>
      <c r="EEQ11" s="41"/>
      <c r="EER11" s="41"/>
      <c r="EES11" s="41"/>
      <c r="EET11" s="41"/>
      <c r="EEU11" s="41"/>
      <c r="EEV11" s="41"/>
      <c r="EEW11" s="41"/>
      <c r="EEX11" s="41"/>
      <c r="EEY11" s="41"/>
      <c r="EEZ11" s="41"/>
      <c r="EFA11" s="41"/>
      <c r="EFB11" s="41"/>
      <c r="EFC11" s="41"/>
      <c r="EFD11" s="41"/>
      <c r="EFE11" s="41"/>
      <c r="EFF11" s="41"/>
      <c r="EFG11" s="41"/>
      <c r="EFH11" s="41"/>
      <c r="EFI11" s="41"/>
      <c r="EFJ11" s="41"/>
      <c r="EFK11" s="41"/>
      <c r="EFL11" s="41"/>
      <c r="EFM11" s="41"/>
      <c r="EFN11" s="41"/>
      <c r="EFO11" s="41"/>
      <c r="EFP11" s="41"/>
      <c r="EFQ11" s="41"/>
      <c r="EFR11" s="41"/>
      <c r="EFS11" s="41"/>
      <c r="EFT11" s="41"/>
      <c r="EFU11" s="41"/>
      <c r="EFV11" s="41"/>
      <c r="EFW11" s="41"/>
      <c r="EFX11" s="41"/>
      <c r="EFY11" s="41"/>
      <c r="EFZ11" s="41"/>
      <c r="EGA11" s="41"/>
      <c r="EGB11" s="41"/>
      <c r="EGC11" s="41"/>
      <c r="EGD11" s="41"/>
      <c r="EGE11" s="41"/>
      <c r="EGF11" s="41"/>
      <c r="EGG11" s="41"/>
      <c r="EGH11" s="41"/>
      <c r="EGI11" s="41"/>
      <c r="EGJ11" s="41"/>
      <c r="EGK11" s="41"/>
      <c r="EGL11" s="41"/>
      <c r="EGM11" s="41"/>
      <c r="EGN11" s="41"/>
      <c r="EGO11" s="41"/>
      <c r="EGP11" s="41"/>
      <c r="EGQ11" s="41"/>
      <c r="EGR11" s="41"/>
      <c r="EGS11" s="41"/>
      <c r="EGT11" s="41"/>
      <c r="EGU11" s="41"/>
      <c r="EGV11" s="41"/>
      <c r="EGW11" s="41"/>
      <c r="EGX11" s="41"/>
      <c r="EGY11" s="41"/>
      <c r="EGZ11" s="41"/>
      <c r="EHA11" s="41"/>
      <c r="EHB11" s="41"/>
      <c r="EHC11" s="41"/>
      <c r="EHD11" s="41"/>
      <c r="EHE11" s="41"/>
      <c r="EHF11" s="41"/>
      <c r="EHG11" s="41"/>
      <c r="EHH11" s="41"/>
      <c r="EHI11" s="41"/>
      <c r="EHJ11" s="41"/>
      <c r="EHK11" s="41"/>
      <c r="EHL11" s="41"/>
      <c r="EHM11" s="41"/>
      <c r="EHN11" s="41"/>
      <c r="EHO11" s="41"/>
      <c r="EHP11" s="41"/>
      <c r="EHQ11" s="41"/>
      <c r="EHR11" s="41"/>
      <c r="EHS11" s="41"/>
      <c r="EHT11" s="41"/>
      <c r="EHU11" s="41"/>
      <c r="EHV11" s="41"/>
      <c r="EHW11" s="41"/>
      <c r="EHX11" s="41"/>
      <c r="EHY11" s="41"/>
      <c r="EHZ11" s="41"/>
      <c r="EIA11" s="41"/>
      <c r="EIB11" s="41"/>
      <c r="EIC11" s="41"/>
      <c r="EID11" s="41"/>
      <c r="EIE11" s="41"/>
      <c r="EIF11" s="41"/>
      <c r="EIG11" s="41"/>
      <c r="EIH11" s="41"/>
      <c r="EII11" s="41"/>
      <c r="EIJ11" s="41"/>
      <c r="EIK11" s="41"/>
      <c r="EIL11" s="41"/>
      <c r="EIM11" s="41"/>
      <c r="EIN11" s="41"/>
      <c r="EIO11" s="41"/>
      <c r="EIP11" s="41"/>
      <c r="EIQ11" s="41"/>
      <c r="EIR11" s="41"/>
      <c r="EIS11" s="41"/>
      <c r="EIT11" s="41"/>
      <c r="EIU11" s="41"/>
      <c r="EIV11" s="41"/>
      <c r="EIW11" s="41"/>
      <c r="EIX11" s="41"/>
      <c r="EIY11" s="41"/>
      <c r="EIZ11" s="41"/>
      <c r="EJA11" s="41"/>
      <c r="EJB11" s="41"/>
      <c r="EJC11" s="41"/>
      <c r="EJD11" s="41"/>
      <c r="EJE11" s="41"/>
      <c r="EJF11" s="41"/>
      <c r="EJG11" s="41"/>
      <c r="EJH11" s="41"/>
      <c r="EJI11" s="41"/>
      <c r="EJJ11" s="41"/>
      <c r="EJK11" s="41"/>
      <c r="EJL11" s="41"/>
      <c r="EJM11" s="41"/>
      <c r="EJN11" s="41"/>
      <c r="EJO11" s="41"/>
      <c r="EJP11" s="41"/>
      <c r="EJQ11" s="41"/>
      <c r="EJR11" s="41"/>
      <c r="EJS11" s="41"/>
      <c r="EJT11" s="41"/>
      <c r="EJU11" s="41"/>
      <c r="EJV11" s="41"/>
      <c r="EJW11" s="41"/>
      <c r="EJX11" s="41"/>
      <c r="EJY11" s="41"/>
      <c r="EJZ11" s="41"/>
      <c r="EKA11" s="41"/>
      <c r="EKB11" s="41"/>
      <c r="EKC11" s="41"/>
      <c r="EKD11" s="41"/>
      <c r="EKE11" s="41"/>
      <c r="EKF11" s="41"/>
      <c r="EKG11" s="41"/>
      <c r="EKH11" s="41"/>
      <c r="EKI11" s="41"/>
      <c r="EKJ11" s="41"/>
      <c r="EKK11" s="41"/>
      <c r="EKL11" s="41"/>
      <c r="EKM11" s="41"/>
      <c r="EKN11" s="41"/>
      <c r="EKO11" s="41"/>
      <c r="EKP11" s="41"/>
      <c r="EKQ11" s="41"/>
      <c r="EKR11" s="41"/>
      <c r="EKS11" s="41"/>
      <c r="EKT11" s="41"/>
      <c r="EKU11" s="41"/>
      <c r="EKV11" s="41"/>
      <c r="EKW11" s="41"/>
      <c r="EKX11" s="41"/>
      <c r="EKY11" s="41"/>
      <c r="EKZ11" s="41"/>
      <c r="ELA11" s="41"/>
      <c r="ELB11" s="41"/>
      <c r="ELC11" s="41"/>
      <c r="ELD11" s="41"/>
      <c r="ELE11" s="41"/>
      <c r="ELF11" s="41"/>
      <c r="ELG11" s="41"/>
      <c r="ELH11" s="41"/>
      <c r="ELI11" s="41"/>
      <c r="ELJ11" s="41"/>
      <c r="ELK11" s="41"/>
      <c r="ELL11" s="41"/>
      <c r="ELM11" s="41"/>
      <c r="ELN11" s="41"/>
      <c r="ELO11" s="41"/>
      <c r="ELP11" s="41"/>
      <c r="ELQ11" s="41"/>
      <c r="ELR11" s="41"/>
      <c r="ELS11" s="41"/>
      <c r="ELT11" s="41"/>
      <c r="ELU11" s="41"/>
      <c r="ELV11" s="41"/>
      <c r="ELW11" s="41"/>
      <c r="ELX11" s="41"/>
      <c r="ELY11" s="41"/>
      <c r="ELZ11" s="41"/>
      <c r="EMA11" s="41"/>
      <c r="EMB11" s="41"/>
      <c r="EMC11" s="41"/>
      <c r="EMD11" s="41"/>
      <c r="EME11" s="41"/>
      <c r="EMF11" s="41"/>
      <c r="EMG11" s="41"/>
      <c r="EMH11" s="41"/>
      <c r="EMI11" s="41"/>
      <c r="EMJ11" s="41"/>
      <c r="EMK11" s="41"/>
      <c r="EML11" s="41"/>
      <c r="EMM11" s="41"/>
      <c r="EMN11" s="41"/>
      <c r="EMO11" s="41"/>
      <c r="EMP11" s="41"/>
      <c r="EMQ11" s="41"/>
      <c r="EMR11" s="41"/>
      <c r="EMS11" s="41"/>
      <c r="EMT11" s="41"/>
      <c r="EMU11" s="41"/>
      <c r="EMV11" s="41"/>
      <c r="EMW11" s="41"/>
      <c r="EMX11" s="41"/>
      <c r="EMY11" s="41"/>
      <c r="EMZ11" s="41"/>
      <c r="ENA11" s="41"/>
      <c r="ENB11" s="41"/>
      <c r="ENC11" s="41"/>
      <c r="END11" s="41"/>
      <c r="ENE11" s="41"/>
      <c r="ENF11" s="41"/>
      <c r="ENG11" s="41"/>
      <c r="ENH11" s="41"/>
      <c r="ENI11" s="41"/>
      <c r="ENJ11" s="41"/>
      <c r="ENK11" s="41"/>
      <c r="ENL11" s="41"/>
      <c r="ENM11" s="41"/>
      <c r="ENN11" s="41"/>
      <c r="ENO11" s="41"/>
      <c r="ENP11" s="41"/>
      <c r="ENQ11" s="41"/>
      <c r="ENR11" s="41"/>
      <c r="ENS11" s="41"/>
      <c r="ENT11" s="41"/>
      <c r="ENU11" s="41"/>
      <c r="ENV11" s="41"/>
      <c r="ENW11" s="41"/>
      <c r="ENX11" s="41"/>
      <c r="ENY11" s="41"/>
      <c r="ENZ11" s="41"/>
      <c r="EOA11" s="41"/>
      <c r="EOB11" s="41"/>
      <c r="EOC11" s="41"/>
      <c r="EOD11" s="41"/>
      <c r="EOE11" s="41"/>
      <c r="EOF11" s="41"/>
      <c r="EOG11" s="41"/>
      <c r="EOH11" s="41"/>
      <c r="EOI11" s="41"/>
      <c r="EOJ11" s="41"/>
      <c r="EOK11" s="41"/>
      <c r="EOL11" s="41"/>
      <c r="EOM11" s="41"/>
      <c r="EON11" s="41"/>
      <c r="EOO11" s="41"/>
      <c r="EOP11" s="41"/>
      <c r="EOQ11" s="41"/>
      <c r="EOR11" s="41"/>
      <c r="EOS11" s="41"/>
      <c r="EOT11" s="41"/>
      <c r="EOU11" s="41"/>
      <c r="EOV11" s="41"/>
      <c r="EOW11" s="41"/>
      <c r="EOX11" s="41"/>
      <c r="EOY11" s="41"/>
      <c r="EOZ11" s="41"/>
      <c r="EPA11" s="41"/>
      <c r="EPB11" s="41"/>
      <c r="EPC11" s="41"/>
      <c r="EPD11" s="41"/>
      <c r="EPE11" s="41"/>
      <c r="EPF11" s="41"/>
      <c r="EPG11" s="41"/>
      <c r="EPH11" s="41"/>
      <c r="EPI11" s="41"/>
      <c r="EPJ11" s="41"/>
      <c r="EPK11" s="41"/>
      <c r="EPL11" s="41"/>
      <c r="EPM11" s="41"/>
      <c r="EPN11" s="41"/>
      <c r="EPO11" s="41"/>
      <c r="EPP11" s="41"/>
      <c r="EPQ11" s="41"/>
      <c r="EPR11" s="41"/>
      <c r="EPS11" s="41"/>
      <c r="EPT11" s="41"/>
      <c r="EPU11" s="41"/>
      <c r="EPV11" s="41"/>
      <c r="EPW11" s="41"/>
      <c r="EPX11" s="41"/>
      <c r="EPY11" s="41"/>
      <c r="EPZ11" s="41"/>
      <c r="EQA11" s="41"/>
      <c r="EQB11" s="41"/>
      <c r="EQC11" s="41"/>
      <c r="EQD11" s="41"/>
      <c r="EQE11" s="41"/>
      <c r="EQF11" s="41"/>
      <c r="EQG11" s="41"/>
      <c r="EQH11" s="41"/>
      <c r="EQI11" s="41"/>
      <c r="EQJ11" s="41"/>
      <c r="EQK11" s="41"/>
      <c r="EQL11" s="41"/>
      <c r="EQM11" s="41"/>
      <c r="EQN11" s="41"/>
      <c r="EQO11" s="41"/>
      <c r="EQP11" s="41"/>
      <c r="EQQ11" s="41"/>
      <c r="EQR11" s="41"/>
      <c r="EQS11" s="41"/>
      <c r="EQT11" s="41"/>
      <c r="EQU11" s="41"/>
      <c r="EQV11" s="41"/>
      <c r="EQW11" s="41"/>
      <c r="EQX11" s="41"/>
      <c r="EQY11" s="41"/>
      <c r="EQZ11" s="41"/>
      <c r="ERA11" s="41"/>
      <c r="ERB11" s="41"/>
      <c r="ERC11" s="41"/>
      <c r="ERD11" s="41"/>
      <c r="ERE11" s="41"/>
      <c r="ERF11" s="41"/>
      <c r="ERG11" s="41"/>
      <c r="ERH11" s="41"/>
      <c r="ERI11" s="41"/>
      <c r="ERJ11" s="41"/>
      <c r="ERK11" s="41"/>
      <c r="ERL11" s="41"/>
      <c r="ERM11" s="41"/>
      <c r="ERN11" s="41"/>
      <c r="ERO11" s="41"/>
      <c r="ERP11" s="41"/>
      <c r="ERQ11" s="41"/>
      <c r="ERR11" s="41"/>
      <c r="ERS11" s="41"/>
      <c r="ERT11" s="41"/>
      <c r="ERU11" s="41"/>
      <c r="ERV11" s="41"/>
      <c r="ERW11" s="41"/>
      <c r="ERX11" s="41"/>
      <c r="ERY11" s="41"/>
      <c r="ERZ11" s="41"/>
      <c r="ESA11" s="41"/>
      <c r="ESB11" s="41"/>
      <c r="ESC11" s="41"/>
      <c r="ESD11" s="41"/>
      <c r="ESE11" s="41"/>
      <c r="ESF11" s="41"/>
      <c r="ESG11" s="41"/>
      <c r="ESH11" s="41"/>
      <c r="ESI11" s="41"/>
      <c r="ESJ11" s="41"/>
      <c r="ESK11" s="41"/>
      <c r="ESL11" s="41"/>
      <c r="ESM11" s="41"/>
      <c r="ESN11" s="41"/>
      <c r="ESO11" s="41"/>
      <c r="ESP11" s="41"/>
      <c r="ESQ11" s="41"/>
      <c r="ESR11" s="41"/>
      <c r="ESS11" s="41"/>
      <c r="EST11" s="41"/>
      <c r="ESU11" s="41"/>
      <c r="ESV11" s="41"/>
      <c r="ESW11" s="41"/>
      <c r="ESX11" s="41"/>
      <c r="ESY11" s="41"/>
      <c r="ESZ11" s="41"/>
      <c r="ETA11" s="41"/>
      <c r="ETB11" s="41"/>
      <c r="ETC11" s="41"/>
      <c r="ETD11" s="41"/>
      <c r="ETE11" s="41"/>
      <c r="ETF11" s="41"/>
      <c r="ETG11" s="41"/>
      <c r="ETH11" s="41"/>
      <c r="ETI11" s="41"/>
      <c r="ETJ11" s="41"/>
      <c r="ETK11" s="41"/>
      <c r="ETL11" s="41"/>
      <c r="ETM11" s="41"/>
      <c r="ETN11" s="41"/>
      <c r="ETO11" s="41"/>
      <c r="ETP11" s="41"/>
      <c r="ETQ11" s="41"/>
      <c r="ETR11" s="41"/>
      <c r="ETS11" s="41"/>
      <c r="ETT11" s="41"/>
      <c r="ETU11" s="41"/>
      <c r="ETV11" s="41"/>
      <c r="ETW11" s="41"/>
      <c r="ETX11" s="41"/>
      <c r="ETY11" s="41"/>
      <c r="ETZ11" s="41"/>
      <c r="EUA11" s="41"/>
      <c r="EUB11" s="41"/>
      <c r="EUC11" s="41"/>
      <c r="EUD11" s="41"/>
      <c r="EUE11" s="41"/>
      <c r="EUF11" s="41"/>
      <c r="EUG11" s="41"/>
      <c r="EUH11" s="41"/>
      <c r="EUI11" s="41"/>
      <c r="EUJ11" s="41"/>
      <c r="EUK11" s="41"/>
      <c r="EUL11" s="41"/>
      <c r="EUM11" s="41"/>
      <c r="EUN11" s="41"/>
      <c r="EUO11" s="41"/>
      <c r="EUP11" s="41"/>
      <c r="EUQ11" s="41"/>
      <c r="EUR11" s="41"/>
      <c r="EUS11" s="41"/>
      <c r="EUT11" s="41"/>
      <c r="EUU11" s="41"/>
      <c r="EUV11" s="41"/>
      <c r="EUW11" s="41"/>
      <c r="EUX11" s="41"/>
      <c r="EUY11" s="41"/>
      <c r="EUZ11" s="41"/>
      <c r="EVA11" s="41"/>
      <c r="EVB11" s="41"/>
      <c r="EVC11" s="41"/>
      <c r="EVD11" s="41"/>
      <c r="EVE11" s="41"/>
      <c r="EVF11" s="41"/>
      <c r="EVG11" s="41"/>
      <c r="EVH11" s="41"/>
      <c r="EVI11" s="41"/>
      <c r="EVJ11" s="41"/>
      <c r="EVK11" s="41"/>
      <c r="EVL11" s="41"/>
      <c r="EVM11" s="41"/>
      <c r="EVN11" s="41"/>
      <c r="EVO11" s="41"/>
      <c r="EVP11" s="41"/>
      <c r="EVQ11" s="41"/>
      <c r="EVR11" s="41"/>
      <c r="EVS11" s="41"/>
      <c r="EVT11" s="41"/>
      <c r="EVU11" s="41"/>
      <c r="EVV11" s="41"/>
      <c r="EVW11" s="41"/>
      <c r="EVX11" s="41"/>
      <c r="EVY11" s="41"/>
      <c r="EVZ11" s="41"/>
      <c r="EWA11" s="41"/>
      <c r="EWB11" s="41"/>
      <c r="EWC11" s="41"/>
      <c r="EWD11" s="41"/>
      <c r="EWE11" s="41"/>
      <c r="EWF11" s="41"/>
      <c r="EWG11" s="41"/>
      <c r="EWH11" s="41"/>
      <c r="EWI11" s="41"/>
      <c r="EWJ11" s="41"/>
      <c r="EWK11" s="41"/>
      <c r="EWL11" s="41"/>
      <c r="EWM11" s="41"/>
      <c r="EWN11" s="41"/>
      <c r="EWO11" s="41"/>
      <c r="EWP11" s="41"/>
      <c r="EWQ11" s="41"/>
      <c r="EWR11" s="41"/>
      <c r="EWS11" s="41"/>
      <c r="EWT11" s="41"/>
      <c r="EWU11" s="41"/>
      <c r="EWV11" s="41"/>
      <c r="EWW11" s="41"/>
      <c r="EWX11" s="41"/>
      <c r="EWY11" s="41"/>
      <c r="EWZ11" s="41"/>
      <c r="EXA11" s="41"/>
      <c r="EXB11" s="41"/>
      <c r="EXC11" s="41"/>
      <c r="EXD11" s="41"/>
      <c r="EXE11" s="41"/>
      <c r="EXF11" s="41"/>
      <c r="EXG11" s="41"/>
      <c r="EXH11" s="41"/>
      <c r="EXI11" s="41"/>
      <c r="EXJ11" s="41"/>
      <c r="EXK11" s="41"/>
      <c r="EXL11" s="41"/>
      <c r="EXM11" s="41"/>
      <c r="EXN11" s="41"/>
      <c r="EXO11" s="41"/>
      <c r="EXP11" s="41"/>
      <c r="EXQ11" s="41"/>
      <c r="EXR11" s="41"/>
      <c r="EXS11" s="41"/>
      <c r="EXT11" s="41"/>
      <c r="EXU11" s="41"/>
      <c r="EXV11" s="41"/>
      <c r="EXW11" s="41"/>
      <c r="EXX11" s="41"/>
      <c r="EXY11" s="41"/>
      <c r="EXZ11" s="41"/>
      <c r="EYA11" s="41"/>
      <c r="EYB11" s="41"/>
      <c r="EYC11" s="41"/>
      <c r="EYD11" s="41"/>
      <c r="EYE11" s="41"/>
      <c r="EYF11" s="41"/>
      <c r="EYG11" s="41"/>
      <c r="EYH11" s="41"/>
      <c r="EYI11" s="41"/>
      <c r="EYJ11" s="41"/>
      <c r="EYK11" s="41"/>
      <c r="EYL11" s="41"/>
      <c r="EYM11" s="41"/>
      <c r="EYN11" s="41"/>
      <c r="EYO11" s="41"/>
      <c r="EYP11" s="41"/>
      <c r="EYQ11" s="41"/>
      <c r="EYR11" s="41"/>
      <c r="EYS11" s="41"/>
      <c r="EYT11" s="41"/>
      <c r="EYU11" s="41"/>
      <c r="EYV11" s="41"/>
      <c r="EYW11" s="41"/>
      <c r="EYX11" s="41"/>
      <c r="EYY11" s="41"/>
      <c r="EYZ11" s="41"/>
      <c r="EZA11" s="41"/>
      <c r="EZB11" s="41"/>
      <c r="EZC11" s="41"/>
      <c r="EZD11" s="41"/>
      <c r="EZE11" s="41"/>
      <c r="EZF11" s="41"/>
      <c r="EZG11" s="41"/>
      <c r="EZH11" s="41"/>
      <c r="EZI11" s="41"/>
      <c r="EZJ11" s="41"/>
      <c r="EZK11" s="41"/>
      <c r="EZL11" s="41"/>
      <c r="EZM11" s="41"/>
      <c r="EZN11" s="41"/>
      <c r="EZO11" s="41"/>
      <c r="EZP11" s="41"/>
      <c r="EZQ11" s="41"/>
      <c r="EZR11" s="41"/>
      <c r="EZS11" s="41"/>
      <c r="EZT11" s="41"/>
      <c r="EZU11" s="41"/>
      <c r="EZV11" s="41"/>
      <c r="EZW11" s="41"/>
      <c r="EZX11" s="41"/>
      <c r="EZY11" s="41"/>
      <c r="EZZ11" s="41"/>
      <c r="FAA11" s="41"/>
      <c r="FAB11" s="41"/>
      <c r="FAC11" s="41"/>
      <c r="FAD11" s="41"/>
      <c r="FAE11" s="41"/>
      <c r="FAF11" s="41"/>
      <c r="FAG11" s="41"/>
      <c r="FAH11" s="41"/>
      <c r="FAI11" s="41"/>
      <c r="FAJ11" s="41"/>
      <c r="FAK11" s="41"/>
      <c r="FAL11" s="41"/>
      <c r="FAM11" s="41"/>
      <c r="FAN11" s="41"/>
      <c r="FAO11" s="41"/>
      <c r="FAP11" s="41"/>
      <c r="FAQ11" s="41"/>
      <c r="FAR11" s="41"/>
      <c r="FAS11" s="41"/>
      <c r="FAT11" s="41"/>
      <c r="FAU11" s="41"/>
      <c r="FAV11" s="41"/>
      <c r="FAW11" s="41"/>
      <c r="FAX11" s="41"/>
      <c r="FAY11" s="41"/>
      <c r="FAZ11" s="41"/>
      <c r="FBA11" s="41"/>
      <c r="FBB11" s="41"/>
      <c r="FBC11" s="41"/>
      <c r="FBD11" s="41"/>
      <c r="FBE11" s="41"/>
      <c r="FBF11" s="41"/>
      <c r="FBG11" s="41"/>
      <c r="FBH11" s="41"/>
      <c r="FBI11" s="41"/>
      <c r="FBJ11" s="41"/>
      <c r="FBK11" s="41"/>
      <c r="FBL11" s="41"/>
      <c r="FBM11" s="41"/>
      <c r="FBN11" s="41"/>
      <c r="FBO11" s="41"/>
      <c r="FBP11" s="41"/>
      <c r="FBQ11" s="41"/>
      <c r="FBR11" s="41"/>
      <c r="FBS11" s="41"/>
      <c r="FBT11" s="41"/>
      <c r="FBU11" s="41"/>
      <c r="FBV11" s="41"/>
      <c r="FBW11" s="41"/>
      <c r="FBX11" s="41"/>
      <c r="FBY11" s="41"/>
      <c r="FBZ11" s="41"/>
      <c r="FCA11" s="41"/>
      <c r="FCB11" s="41"/>
      <c r="FCC11" s="41"/>
      <c r="FCD11" s="41"/>
      <c r="FCE11" s="41"/>
      <c r="FCF11" s="41"/>
      <c r="FCG11" s="41"/>
      <c r="FCH11" s="41"/>
      <c r="FCI11" s="41"/>
      <c r="FCJ11" s="41"/>
      <c r="FCK11" s="41"/>
      <c r="FCL11" s="41"/>
      <c r="FCM11" s="41"/>
      <c r="FCN11" s="41"/>
      <c r="FCO11" s="41"/>
      <c r="FCP11" s="41"/>
      <c r="FCQ11" s="41"/>
      <c r="FCR11" s="41"/>
      <c r="FCS11" s="41"/>
      <c r="FCT11" s="41"/>
      <c r="FCU11" s="41"/>
      <c r="FCV11" s="41"/>
      <c r="FCW11" s="41"/>
      <c r="FCX11" s="41"/>
      <c r="FCY11" s="41"/>
      <c r="FCZ11" s="41"/>
      <c r="FDA11" s="41"/>
      <c r="FDB11" s="41"/>
      <c r="FDC11" s="41"/>
      <c r="FDD11" s="41"/>
      <c r="FDE11" s="41"/>
      <c r="FDF11" s="41"/>
      <c r="FDG11" s="41"/>
      <c r="FDH11" s="41"/>
      <c r="FDI11" s="41"/>
      <c r="FDJ11" s="41"/>
      <c r="FDK11" s="41"/>
      <c r="FDL11" s="41"/>
      <c r="FDM11" s="41"/>
      <c r="FDN11" s="41"/>
      <c r="FDO11" s="41"/>
      <c r="FDP11" s="41"/>
      <c r="FDQ11" s="41"/>
      <c r="FDR11" s="41"/>
      <c r="FDS11" s="41"/>
      <c r="FDT11" s="41"/>
      <c r="FDU11" s="41"/>
      <c r="FDV11" s="41"/>
      <c r="FDW11" s="41"/>
      <c r="FDX11" s="41"/>
      <c r="FDY11" s="41"/>
      <c r="FDZ11" s="41"/>
      <c r="FEA11" s="41"/>
      <c r="FEB11" s="41"/>
      <c r="FEC11" s="41"/>
      <c r="FED11" s="41"/>
      <c r="FEE11" s="41"/>
      <c r="FEF11" s="41"/>
      <c r="FEG11" s="41"/>
      <c r="FEH11" s="41"/>
      <c r="FEI11" s="41"/>
      <c r="FEJ11" s="41"/>
      <c r="FEK11" s="41"/>
      <c r="FEL11" s="41"/>
      <c r="FEM11" s="41"/>
      <c r="FEN11" s="41"/>
      <c r="FEO11" s="41"/>
      <c r="FEP11" s="41"/>
      <c r="FEQ11" s="41"/>
      <c r="FER11" s="41"/>
      <c r="FES11" s="41"/>
      <c r="FET11" s="41"/>
      <c r="FEU11" s="41"/>
      <c r="FEV11" s="41"/>
      <c r="FEW11" s="41"/>
      <c r="FEX11" s="41"/>
      <c r="FEY11" s="41"/>
      <c r="FEZ11" s="41"/>
      <c r="FFA11" s="41"/>
      <c r="FFB11" s="41"/>
      <c r="FFC11" s="41"/>
      <c r="FFD11" s="41"/>
      <c r="FFE11" s="41"/>
      <c r="FFF11" s="41"/>
      <c r="FFG11" s="41"/>
      <c r="FFH11" s="41"/>
      <c r="FFI11" s="41"/>
      <c r="FFJ11" s="41"/>
      <c r="FFK11" s="41"/>
      <c r="FFL11" s="41"/>
      <c r="FFM11" s="41"/>
      <c r="FFN11" s="41"/>
      <c r="FFO11" s="41"/>
      <c r="FFP11" s="41"/>
      <c r="FFQ11" s="41"/>
      <c r="FFR11" s="41"/>
      <c r="FFS11" s="41"/>
      <c r="FFT11" s="41"/>
      <c r="FFU11" s="41"/>
      <c r="FFV11" s="41"/>
      <c r="FFW11" s="41"/>
      <c r="FFX11" s="41"/>
      <c r="FFY11" s="41"/>
      <c r="FFZ11" s="41"/>
      <c r="FGA11" s="41"/>
      <c r="FGB11" s="41"/>
      <c r="FGC11" s="41"/>
      <c r="FGD11" s="41"/>
      <c r="FGE11" s="41"/>
      <c r="FGF11" s="41"/>
      <c r="FGG11" s="41"/>
      <c r="FGH11" s="41"/>
      <c r="FGI11" s="41"/>
      <c r="FGJ11" s="41"/>
      <c r="FGK11" s="41"/>
      <c r="FGL11" s="41"/>
      <c r="FGM11" s="41"/>
      <c r="FGN11" s="41"/>
      <c r="FGO11" s="41"/>
      <c r="FGP11" s="41"/>
      <c r="FGQ11" s="41"/>
      <c r="FGR11" s="41"/>
      <c r="FGS11" s="41"/>
      <c r="FGT11" s="41"/>
      <c r="FGU11" s="41"/>
      <c r="FGV11" s="41"/>
      <c r="FGW11" s="41"/>
      <c r="FGX11" s="41"/>
      <c r="FGY11" s="41"/>
      <c r="FGZ11" s="41"/>
      <c r="FHA11" s="41"/>
      <c r="FHB11" s="41"/>
      <c r="FHC11" s="41"/>
      <c r="FHD11" s="41"/>
      <c r="FHE11" s="41"/>
      <c r="FHF11" s="41"/>
      <c r="FHG11" s="41"/>
      <c r="FHH11" s="41"/>
      <c r="FHI11" s="41"/>
      <c r="FHJ11" s="41"/>
      <c r="FHK11" s="41"/>
      <c r="FHL11" s="41"/>
      <c r="FHM11" s="41"/>
      <c r="FHN11" s="41"/>
      <c r="FHO11" s="41"/>
      <c r="FHP11" s="41"/>
      <c r="FHQ11" s="41"/>
      <c r="FHR11" s="41"/>
      <c r="FHS11" s="41"/>
      <c r="FHT11" s="41"/>
      <c r="FHU11" s="41"/>
      <c r="FHV11" s="41"/>
      <c r="FHW11" s="41"/>
      <c r="FHX11" s="41"/>
      <c r="FHY11" s="41"/>
      <c r="FHZ11" s="41"/>
      <c r="FIA11" s="41"/>
      <c r="FIB11" s="41"/>
      <c r="FIC11" s="41"/>
      <c r="FID11" s="41"/>
      <c r="FIE11" s="41"/>
      <c r="FIF11" s="41"/>
      <c r="FIG11" s="41"/>
      <c r="FIH11" s="41"/>
      <c r="FII11" s="41"/>
      <c r="FIJ11" s="41"/>
      <c r="FIK11" s="41"/>
      <c r="FIL11" s="41"/>
      <c r="FIM11" s="41"/>
      <c r="FIN11" s="41"/>
      <c r="FIO11" s="41"/>
      <c r="FIP11" s="41"/>
      <c r="FIQ11" s="41"/>
      <c r="FIR11" s="41"/>
      <c r="FIS11" s="41"/>
      <c r="FIT11" s="41"/>
      <c r="FIU11" s="41"/>
      <c r="FIV11" s="41"/>
      <c r="FIW11" s="41"/>
      <c r="FIX11" s="41"/>
      <c r="FIY11" s="41"/>
      <c r="FIZ11" s="41"/>
      <c r="FJA11" s="41"/>
      <c r="FJB11" s="41"/>
      <c r="FJC11" s="41"/>
      <c r="FJD11" s="41"/>
      <c r="FJE11" s="41"/>
      <c r="FJF11" s="41"/>
      <c r="FJG11" s="41"/>
      <c r="FJH11" s="41"/>
      <c r="FJI11" s="41"/>
      <c r="FJJ11" s="41"/>
      <c r="FJK11" s="41"/>
      <c r="FJL11" s="41"/>
      <c r="FJM11" s="41"/>
      <c r="FJN11" s="41"/>
      <c r="FJO11" s="41"/>
      <c r="FJP11" s="41"/>
      <c r="FJQ11" s="41"/>
      <c r="FJR11" s="41"/>
      <c r="FJS11" s="41"/>
      <c r="FJT11" s="41"/>
      <c r="FJU11" s="41"/>
      <c r="FJV11" s="41"/>
      <c r="FJW11" s="41"/>
      <c r="FJX11" s="41"/>
      <c r="FJY11" s="41"/>
      <c r="FJZ11" s="41"/>
      <c r="FKA11" s="41"/>
      <c r="FKB11" s="41"/>
      <c r="FKC11" s="41"/>
      <c r="FKD11" s="41"/>
      <c r="FKE11" s="41"/>
      <c r="FKF11" s="41"/>
      <c r="FKG11" s="41"/>
      <c r="FKH11" s="41"/>
      <c r="FKI11" s="41"/>
      <c r="FKJ11" s="41"/>
      <c r="FKK11" s="41"/>
      <c r="FKL11" s="41"/>
      <c r="FKM11" s="41"/>
      <c r="FKN11" s="41"/>
      <c r="FKO11" s="41"/>
      <c r="FKP11" s="41"/>
      <c r="FKQ11" s="41"/>
      <c r="FKR11" s="41"/>
      <c r="FKS11" s="41"/>
      <c r="FKT11" s="41"/>
      <c r="FKU11" s="41"/>
      <c r="FKV11" s="41"/>
      <c r="FKW11" s="41"/>
      <c r="FKX11" s="41"/>
      <c r="FKY11" s="41"/>
      <c r="FKZ11" s="41"/>
      <c r="FLA11" s="41"/>
      <c r="FLB11" s="41"/>
      <c r="FLC11" s="41"/>
      <c r="FLD11" s="41"/>
      <c r="FLE11" s="41"/>
      <c r="FLF11" s="41"/>
      <c r="FLG11" s="41"/>
      <c r="FLH11" s="41"/>
      <c r="FLI11" s="41"/>
      <c r="FLJ11" s="41"/>
      <c r="FLK11" s="41"/>
      <c r="FLL11" s="41"/>
      <c r="FLM11" s="41"/>
      <c r="FLN11" s="41"/>
      <c r="FLO11" s="41"/>
      <c r="FLP11" s="41"/>
      <c r="FLQ11" s="41"/>
      <c r="FLR11" s="41"/>
      <c r="FLS11" s="41"/>
      <c r="FLT11" s="41"/>
      <c r="FLU11" s="41"/>
      <c r="FLV11" s="41"/>
      <c r="FLW11" s="41"/>
      <c r="FLX11" s="41"/>
      <c r="FLY11" s="41"/>
      <c r="FLZ11" s="41"/>
      <c r="FMA11" s="41"/>
      <c r="FMB11" s="41"/>
      <c r="FMC11" s="41"/>
      <c r="FMD11" s="41"/>
      <c r="FME11" s="41"/>
      <c r="FMF11" s="41"/>
      <c r="FMG11" s="41"/>
      <c r="FMH11" s="41"/>
      <c r="FMI11" s="41"/>
      <c r="FMJ11" s="41"/>
      <c r="FMK11" s="41"/>
      <c r="FML11" s="41"/>
      <c r="FMM11" s="41"/>
      <c r="FMN11" s="41"/>
      <c r="FMO11" s="41"/>
      <c r="FMP11" s="41"/>
      <c r="FMQ11" s="41"/>
      <c r="FMR11" s="41"/>
      <c r="FMS11" s="41"/>
      <c r="FMT11" s="41"/>
      <c r="FMU11" s="41"/>
      <c r="FMV11" s="41"/>
      <c r="FMW11" s="41"/>
      <c r="FMX11" s="41"/>
      <c r="FMY11" s="41"/>
      <c r="FMZ11" s="41"/>
      <c r="FNA11" s="41"/>
      <c r="FNB11" s="41"/>
      <c r="FNC11" s="41"/>
      <c r="FND11" s="41"/>
      <c r="FNE11" s="41"/>
      <c r="FNF11" s="41"/>
      <c r="FNG11" s="41"/>
      <c r="FNH11" s="41"/>
      <c r="FNI11" s="41"/>
      <c r="FNJ11" s="41"/>
      <c r="FNK11" s="41"/>
      <c r="FNL11" s="41"/>
      <c r="FNM11" s="41"/>
      <c r="FNN11" s="41"/>
      <c r="FNO11" s="41"/>
      <c r="FNP11" s="41"/>
      <c r="FNQ11" s="41"/>
      <c r="FNR11" s="41"/>
      <c r="FNS11" s="41"/>
      <c r="FNT11" s="41"/>
      <c r="FNU11" s="41"/>
      <c r="FNV11" s="41"/>
      <c r="FNW11" s="41"/>
      <c r="FNX11" s="41"/>
      <c r="FNY11" s="41"/>
      <c r="FNZ11" s="41"/>
      <c r="FOA11" s="41"/>
      <c r="FOB11" s="41"/>
      <c r="FOC11" s="41"/>
      <c r="FOD11" s="41"/>
      <c r="FOE11" s="41"/>
      <c r="FOF11" s="41"/>
      <c r="FOG11" s="41"/>
      <c r="FOH11" s="41"/>
      <c r="FOI11" s="41"/>
      <c r="FOJ11" s="41"/>
      <c r="FOK11" s="41"/>
      <c r="FOL11" s="41"/>
      <c r="FOM11" s="41"/>
      <c r="FON11" s="41"/>
      <c r="FOO11" s="41"/>
      <c r="FOP11" s="41"/>
      <c r="FOQ11" s="41"/>
      <c r="FOR11" s="41"/>
      <c r="FOS11" s="41"/>
      <c r="FOT11" s="41"/>
      <c r="FOU11" s="41"/>
      <c r="FOV11" s="41"/>
      <c r="FOW11" s="41"/>
      <c r="FOX11" s="41"/>
      <c r="FOY11" s="41"/>
      <c r="FOZ11" s="41"/>
      <c r="FPA11" s="41"/>
      <c r="FPB11" s="41"/>
      <c r="FPC11" s="41"/>
      <c r="FPD11" s="41"/>
      <c r="FPE11" s="41"/>
      <c r="FPF11" s="41"/>
      <c r="FPG11" s="41"/>
      <c r="FPH11" s="41"/>
      <c r="FPI11" s="41"/>
      <c r="FPJ11" s="41"/>
      <c r="FPK11" s="41"/>
      <c r="FPL11" s="41"/>
      <c r="FPM11" s="41"/>
      <c r="FPN11" s="41"/>
      <c r="FPO11" s="41"/>
      <c r="FPP11" s="41"/>
      <c r="FPQ11" s="41"/>
      <c r="FPR11" s="41"/>
      <c r="FPS11" s="41"/>
      <c r="FPT11" s="41"/>
      <c r="FPU11" s="41"/>
      <c r="FPV11" s="41"/>
      <c r="FPW11" s="41"/>
      <c r="FPX11" s="41"/>
      <c r="FPY11" s="41"/>
      <c r="FPZ11" s="41"/>
      <c r="FQA11" s="41"/>
      <c r="FQB11" s="41"/>
      <c r="FQC11" s="41"/>
      <c r="FQD11" s="41"/>
      <c r="FQE11" s="41"/>
      <c r="FQF11" s="41"/>
      <c r="FQG11" s="41"/>
      <c r="FQH11" s="41"/>
      <c r="FQI11" s="41"/>
      <c r="FQJ11" s="41"/>
      <c r="FQK11" s="41"/>
      <c r="FQL11" s="41"/>
      <c r="FQM11" s="41"/>
      <c r="FQN11" s="41"/>
      <c r="FQO11" s="41"/>
      <c r="FQP11" s="41"/>
      <c r="FQQ11" s="41"/>
      <c r="FQR11" s="41"/>
      <c r="FQS11" s="41"/>
      <c r="FQT11" s="41"/>
      <c r="FQU11" s="41"/>
      <c r="FQV11" s="41"/>
      <c r="FQW11" s="41"/>
      <c r="FQX11" s="41"/>
      <c r="FQY11" s="41"/>
      <c r="FQZ11" s="41"/>
      <c r="FRA11" s="41"/>
      <c r="FRB11" s="41"/>
      <c r="FRC11" s="41"/>
      <c r="FRD11" s="41"/>
      <c r="FRE11" s="41"/>
      <c r="FRF11" s="41"/>
      <c r="FRG11" s="41"/>
      <c r="FRH11" s="41"/>
      <c r="FRI11" s="41"/>
      <c r="FRJ11" s="41"/>
      <c r="FRK11" s="41"/>
      <c r="FRL11" s="41"/>
      <c r="FRM11" s="41"/>
      <c r="FRN11" s="41"/>
      <c r="FRO11" s="41"/>
      <c r="FRP11" s="41"/>
      <c r="FRQ11" s="41"/>
      <c r="FRR11" s="41"/>
      <c r="FRS11" s="41"/>
      <c r="FRT11" s="41"/>
      <c r="FRU11" s="41"/>
      <c r="FRV11" s="41"/>
      <c r="FRW11" s="41"/>
      <c r="FRX11" s="41"/>
      <c r="FRY11" s="41"/>
      <c r="FRZ11" s="41"/>
      <c r="FSA11" s="41"/>
      <c r="FSB11" s="41"/>
      <c r="FSC11" s="41"/>
      <c r="FSD11" s="41"/>
      <c r="FSE11" s="41"/>
      <c r="FSF11" s="41"/>
      <c r="FSG11" s="41"/>
      <c r="FSH11" s="41"/>
      <c r="FSI11" s="41"/>
      <c r="FSJ11" s="41"/>
      <c r="FSK11" s="41"/>
      <c r="FSL11" s="41"/>
      <c r="FSM11" s="41"/>
      <c r="FSN11" s="41"/>
      <c r="FSO11" s="41"/>
      <c r="FSP11" s="41"/>
      <c r="FSQ11" s="41"/>
      <c r="FSR11" s="41"/>
      <c r="FSS11" s="41"/>
      <c r="FST11" s="41"/>
      <c r="FSU11" s="41"/>
      <c r="FSV11" s="41"/>
      <c r="FSW11" s="41"/>
      <c r="FSX11" s="41"/>
      <c r="FSY11" s="41"/>
      <c r="FSZ11" s="41"/>
      <c r="FTA11" s="41"/>
      <c r="FTB11" s="41"/>
      <c r="FTC11" s="41"/>
      <c r="FTD11" s="41"/>
      <c r="FTE11" s="41"/>
      <c r="FTF11" s="41"/>
      <c r="FTG11" s="41"/>
      <c r="FTH11" s="41"/>
      <c r="FTI11" s="41"/>
      <c r="FTJ11" s="41"/>
      <c r="FTK11" s="41"/>
      <c r="FTL11" s="41"/>
      <c r="FTM11" s="41"/>
      <c r="FTN11" s="41"/>
      <c r="FTO11" s="41"/>
      <c r="FTP11" s="41"/>
      <c r="FTQ11" s="41"/>
      <c r="FTR11" s="41"/>
      <c r="FTS11" s="41"/>
      <c r="FTT11" s="41"/>
      <c r="FTU11" s="41"/>
      <c r="FTV11" s="41"/>
      <c r="FTW11" s="41"/>
      <c r="FTX11" s="41"/>
      <c r="FTY11" s="41"/>
      <c r="FTZ11" s="41"/>
      <c r="FUA11" s="41"/>
      <c r="FUB11" s="41"/>
      <c r="FUC11" s="41"/>
      <c r="FUD11" s="41"/>
      <c r="FUE11" s="41"/>
      <c r="FUF11" s="41"/>
      <c r="FUG11" s="41"/>
      <c r="FUH11" s="41"/>
      <c r="FUI11" s="41"/>
      <c r="FUJ11" s="41"/>
      <c r="FUK11" s="41"/>
      <c r="FUL11" s="41"/>
      <c r="FUM11" s="41"/>
      <c r="FUN11" s="41"/>
      <c r="FUO11" s="41"/>
      <c r="FUP11" s="41"/>
      <c r="FUQ11" s="41"/>
      <c r="FUR11" s="41"/>
      <c r="FUS11" s="41"/>
      <c r="FUT11" s="41"/>
      <c r="FUU11" s="41"/>
      <c r="FUV11" s="41"/>
      <c r="FUW11" s="41"/>
      <c r="FUX11" s="41"/>
      <c r="FUY11" s="41"/>
      <c r="FUZ11" s="41"/>
      <c r="FVA11" s="41"/>
      <c r="FVB11" s="41"/>
      <c r="FVC11" s="41"/>
      <c r="FVD11" s="41"/>
      <c r="FVE11" s="41"/>
      <c r="FVF11" s="41"/>
      <c r="FVG11" s="41"/>
      <c r="FVH11" s="41"/>
      <c r="FVI11" s="41"/>
      <c r="FVJ11" s="41"/>
      <c r="FVK11" s="41"/>
      <c r="FVL11" s="41"/>
      <c r="FVM11" s="41"/>
      <c r="FVN11" s="41"/>
      <c r="FVO11" s="41"/>
      <c r="FVP11" s="41"/>
      <c r="FVQ11" s="41"/>
      <c r="FVR11" s="41"/>
      <c r="FVS11" s="41"/>
      <c r="FVT11" s="41"/>
      <c r="FVU11" s="41"/>
      <c r="FVV11" s="41"/>
      <c r="FVW11" s="41"/>
      <c r="FVX11" s="41"/>
      <c r="FVY11" s="41"/>
      <c r="FVZ11" s="41"/>
      <c r="FWA11" s="41"/>
      <c r="FWB11" s="41"/>
      <c r="FWC11" s="41"/>
      <c r="FWD11" s="41"/>
      <c r="FWE11" s="41"/>
      <c r="FWF11" s="41"/>
      <c r="FWG11" s="41"/>
      <c r="FWH11" s="41"/>
      <c r="FWI11" s="41"/>
      <c r="FWJ11" s="41"/>
      <c r="FWK11" s="41"/>
      <c r="FWL11" s="41"/>
      <c r="FWM11" s="41"/>
      <c r="FWN11" s="41"/>
      <c r="FWO11" s="41"/>
      <c r="FWP11" s="41"/>
      <c r="FWQ11" s="41"/>
      <c r="FWR11" s="41"/>
      <c r="FWS11" s="41"/>
      <c r="FWT11" s="41"/>
      <c r="FWU11" s="41"/>
      <c r="FWV11" s="41"/>
      <c r="FWW11" s="41"/>
      <c r="FWX11" s="41"/>
      <c r="FWY11" s="41"/>
      <c r="FWZ11" s="41"/>
      <c r="FXA11" s="41"/>
      <c r="FXB11" s="41"/>
      <c r="FXC11" s="41"/>
      <c r="FXD11" s="41"/>
      <c r="FXE11" s="41"/>
      <c r="FXF11" s="41"/>
      <c r="FXG11" s="41"/>
      <c r="FXH11" s="41"/>
      <c r="FXI11" s="41"/>
      <c r="FXJ11" s="41"/>
      <c r="FXK11" s="41"/>
      <c r="FXL11" s="41"/>
      <c r="FXM11" s="41"/>
      <c r="FXN11" s="41"/>
      <c r="FXO11" s="41"/>
      <c r="FXP11" s="41"/>
      <c r="FXQ11" s="41"/>
      <c r="FXR11" s="41"/>
      <c r="FXS11" s="41"/>
      <c r="FXT11" s="41"/>
      <c r="FXU11" s="41"/>
      <c r="FXV11" s="41"/>
      <c r="FXW11" s="41"/>
      <c r="FXX11" s="41"/>
      <c r="FXY11" s="41"/>
      <c r="FXZ11" s="41"/>
      <c r="FYA11" s="41"/>
      <c r="FYB11" s="41"/>
      <c r="FYC11" s="41"/>
      <c r="FYD11" s="41"/>
      <c r="FYE11" s="41"/>
      <c r="FYF11" s="41"/>
      <c r="FYG11" s="41"/>
      <c r="FYH11" s="41"/>
      <c r="FYI11" s="41"/>
      <c r="FYJ11" s="41"/>
      <c r="FYK11" s="41"/>
      <c r="FYL11" s="41"/>
      <c r="FYM11" s="41"/>
      <c r="FYN11" s="41"/>
      <c r="FYO11" s="41"/>
      <c r="FYP11" s="41"/>
      <c r="FYQ11" s="41"/>
      <c r="FYR11" s="41"/>
      <c r="FYS11" s="41"/>
      <c r="FYT11" s="41"/>
      <c r="FYU11" s="41"/>
      <c r="FYV11" s="41"/>
      <c r="FYW11" s="41"/>
      <c r="FYX11" s="41"/>
      <c r="FYY11" s="41"/>
      <c r="FYZ11" s="41"/>
      <c r="FZA11" s="41"/>
      <c r="FZB11" s="41"/>
      <c r="FZC11" s="41"/>
      <c r="FZD11" s="41"/>
      <c r="FZE11" s="41"/>
      <c r="FZF11" s="41"/>
      <c r="FZG11" s="41"/>
      <c r="FZH11" s="41"/>
      <c r="FZI11" s="41"/>
      <c r="FZJ11" s="41"/>
      <c r="FZK11" s="41"/>
      <c r="FZL11" s="41"/>
      <c r="FZM11" s="41"/>
      <c r="FZN11" s="41"/>
      <c r="FZO11" s="41"/>
      <c r="FZP11" s="41"/>
      <c r="FZQ11" s="41"/>
      <c r="FZR11" s="41"/>
      <c r="FZS11" s="41"/>
      <c r="FZT11" s="41"/>
      <c r="FZU11" s="41"/>
      <c r="FZV11" s="41"/>
      <c r="FZW11" s="41"/>
      <c r="FZX11" s="41"/>
      <c r="FZY11" s="41"/>
      <c r="FZZ11" s="41"/>
      <c r="GAA11" s="41"/>
      <c r="GAB11" s="41"/>
      <c r="GAC11" s="41"/>
      <c r="GAD11" s="41"/>
      <c r="GAE11" s="41"/>
      <c r="GAF11" s="41"/>
      <c r="GAG11" s="41"/>
      <c r="GAH11" s="41"/>
      <c r="GAI11" s="41"/>
      <c r="GAJ11" s="41"/>
      <c r="GAK11" s="41"/>
      <c r="GAL11" s="41"/>
      <c r="GAM11" s="41"/>
      <c r="GAN11" s="41"/>
      <c r="GAO11" s="41"/>
      <c r="GAP11" s="41"/>
      <c r="GAQ11" s="41"/>
      <c r="GAR11" s="41"/>
      <c r="GAS11" s="41"/>
      <c r="GAT11" s="41"/>
      <c r="GAU11" s="41"/>
      <c r="GAV11" s="41"/>
      <c r="GAW11" s="41"/>
      <c r="GAX11" s="41"/>
      <c r="GAY11" s="41"/>
      <c r="GAZ11" s="41"/>
      <c r="GBA11" s="41"/>
      <c r="GBB11" s="41"/>
      <c r="GBC11" s="41"/>
      <c r="GBD11" s="41"/>
      <c r="GBE11" s="41"/>
      <c r="GBF11" s="41"/>
      <c r="GBG11" s="41"/>
      <c r="GBH11" s="41"/>
      <c r="GBI11" s="41"/>
      <c r="GBJ11" s="41"/>
      <c r="GBK11" s="41"/>
      <c r="GBL11" s="41"/>
      <c r="GBM11" s="41"/>
      <c r="GBN11" s="41"/>
      <c r="GBO11" s="41"/>
      <c r="GBP11" s="41"/>
      <c r="GBQ11" s="41"/>
      <c r="GBR11" s="41"/>
      <c r="GBS11" s="41"/>
      <c r="GBT11" s="41"/>
      <c r="GBU11" s="41"/>
      <c r="GBV11" s="41"/>
      <c r="GBW11" s="41"/>
      <c r="GBX11" s="41"/>
      <c r="GBY11" s="41"/>
      <c r="GBZ11" s="41"/>
      <c r="GCA11" s="41"/>
      <c r="GCB11" s="41"/>
      <c r="GCC11" s="41"/>
      <c r="GCD11" s="41"/>
      <c r="GCE11" s="41"/>
      <c r="GCF11" s="41"/>
      <c r="GCG11" s="41"/>
      <c r="GCH11" s="41"/>
      <c r="GCI11" s="41"/>
      <c r="GCJ11" s="41"/>
      <c r="GCK11" s="41"/>
      <c r="GCL11" s="41"/>
      <c r="GCM11" s="41"/>
      <c r="GCN11" s="41"/>
      <c r="GCO11" s="41"/>
      <c r="GCP11" s="41"/>
      <c r="GCQ11" s="41"/>
      <c r="GCR11" s="41"/>
      <c r="GCS11" s="41"/>
      <c r="GCT11" s="41"/>
      <c r="GCU11" s="41"/>
      <c r="GCV11" s="41"/>
      <c r="GCW11" s="41"/>
      <c r="GCX11" s="41"/>
      <c r="GCY11" s="41"/>
      <c r="GCZ11" s="41"/>
      <c r="GDA11" s="41"/>
      <c r="GDB11" s="41"/>
      <c r="GDC11" s="41"/>
      <c r="GDD11" s="41"/>
      <c r="GDE11" s="41"/>
      <c r="GDF11" s="41"/>
      <c r="GDG11" s="41"/>
      <c r="GDH11" s="41"/>
      <c r="GDI11" s="41"/>
      <c r="GDJ11" s="41"/>
      <c r="GDK11" s="41"/>
      <c r="GDL11" s="41"/>
      <c r="GDM11" s="41"/>
      <c r="GDN11" s="41"/>
      <c r="GDO11" s="41"/>
      <c r="GDP11" s="41"/>
      <c r="GDQ11" s="41"/>
      <c r="GDR11" s="41"/>
      <c r="GDS11" s="41"/>
      <c r="GDT11" s="41"/>
      <c r="GDU11" s="41"/>
      <c r="GDV11" s="41"/>
      <c r="GDW11" s="41"/>
      <c r="GDX11" s="41"/>
      <c r="GDY11" s="41"/>
      <c r="GDZ11" s="41"/>
      <c r="GEA11" s="41"/>
      <c r="GEB11" s="41"/>
      <c r="GEC11" s="41"/>
      <c r="GED11" s="41"/>
      <c r="GEE11" s="41"/>
      <c r="GEF11" s="41"/>
      <c r="GEG11" s="41"/>
      <c r="GEH11" s="41"/>
      <c r="GEI11" s="41"/>
      <c r="GEJ11" s="41"/>
      <c r="GEK11" s="41"/>
      <c r="GEL11" s="41"/>
      <c r="GEM11" s="41"/>
      <c r="GEN11" s="41"/>
      <c r="GEO11" s="41"/>
      <c r="GEP11" s="41"/>
      <c r="GEQ11" s="41"/>
      <c r="GER11" s="41"/>
      <c r="GES11" s="41"/>
      <c r="GET11" s="41"/>
      <c r="GEU11" s="41"/>
      <c r="GEV11" s="41"/>
      <c r="GEW11" s="41"/>
      <c r="GEX11" s="41"/>
      <c r="GEY11" s="41"/>
      <c r="GEZ11" s="41"/>
      <c r="GFA11" s="41"/>
      <c r="GFB11" s="41"/>
      <c r="GFC11" s="41"/>
      <c r="GFD11" s="41"/>
      <c r="GFE11" s="41"/>
      <c r="GFF11" s="41"/>
      <c r="GFG11" s="41"/>
      <c r="GFH11" s="41"/>
      <c r="GFI11" s="41"/>
      <c r="GFJ11" s="41"/>
      <c r="GFK11" s="41"/>
      <c r="GFL11" s="41"/>
      <c r="GFM11" s="41"/>
      <c r="GFN11" s="41"/>
      <c r="GFO11" s="41"/>
      <c r="GFP11" s="41"/>
      <c r="GFQ11" s="41"/>
      <c r="GFR11" s="41"/>
      <c r="GFS11" s="41"/>
      <c r="GFT11" s="41"/>
      <c r="GFU11" s="41"/>
      <c r="GFV11" s="41"/>
      <c r="GFW11" s="41"/>
      <c r="GFX11" s="41"/>
      <c r="GFY11" s="41"/>
      <c r="GFZ11" s="41"/>
      <c r="GGA11" s="41"/>
      <c r="GGB11" s="41"/>
      <c r="GGC11" s="41"/>
      <c r="GGD11" s="41"/>
      <c r="GGE11" s="41"/>
      <c r="GGF11" s="41"/>
      <c r="GGG11" s="41"/>
      <c r="GGH11" s="41"/>
      <c r="GGI11" s="41"/>
      <c r="GGJ11" s="41"/>
      <c r="GGK11" s="41"/>
      <c r="GGL11" s="41"/>
      <c r="GGM11" s="41"/>
      <c r="GGN11" s="41"/>
      <c r="GGO11" s="41"/>
      <c r="GGP11" s="41"/>
      <c r="GGQ11" s="41"/>
      <c r="GGR11" s="41"/>
      <c r="GGS11" s="41"/>
      <c r="GGT11" s="41"/>
      <c r="GGU11" s="41"/>
      <c r="GGV11" s="41"/>
      <c r="GGW11" s="41"/>
      <c r="GGX11" s="41"/>
      <c r="GGY11" s="41"/>
      <c r="GGZ11" s="41"/>
      <c r="GHA11" s="41"/>
      <c r="GHB11" s="41"/>
      <c r="GHC11" s="41"/>
      <c r="GHD11" s="41"/>
      <c r="GHE11" s="41"/>
      <c r="GHF11" s="41"/>
      <c r="GHG11" s="41"/>
      <c r="GHH11" s="41"/>
      <c r="GHI11" s="41"/>
      <c r="GHJ11" s="41"/>
      <c r="GHK11" s="41"/>
      <c r="GHL11" s="41"/>
      <c r="GHM11" s="41"/>
      <c r="GHN11" s="41"/>
      <c r="GHO11" s="41"/>
      <c r="GHP11" s="41"/>
      <c r="GHQ11" s="41"/>
      <c r="GHR11" s="41"/>
      <c r="GHS11" s="41"/>
      <c r="GHT11" s="41"/>
      <c r="GHU11" s="41"/>
      <c r="GHV11" s="41"/>
      <c r="GHW11" s="41"/>
      <c r="GHX11" s="41"/>
      <c r="GHY11" s="41"/>
      <c r="GHZ11" s="41"/>
      <c r="GIA11" s="41"/>
      <c r="GIB11" s="41"/>
      <c r="GIC11" s="41"/>
      <c r="GID11" s="41"/>
      <c r="GIE11" s="41"/>
      <c r="GIF11" s="41"/>
      <c r="GIG11" s="41"/>
      <c r="GIH11" s="41"/>
      <c r="GII11" s="41"/>
      <c r="GIJ11" s="41"/>
      <c r="GIK11" s="41"/>
      <c r="GIL11" s="41"/>
      <c r="GIM11" s="41"/>
      <c r="GIN11" s="41"/>
      <c r="GIO11" s="41"/>
      <c r="GIP11" s="41"/>
      <c r="GIQ11" s="41"/>
      <c r="GIR11" s="41"/>
      <c r="GIS11" s="41"/>
      <c r="GIT11" s="41"/>
      <c r="GIU11" s="41"/>
      <c r="GIV11" s="41"/>
      <c r="GIW11" s="41"/>
      <c r="GIX11" s="41"/>
      <c r="GIY11" s="41"/>
      <c r="GIZ11" s="41"/>
      <c r="GJA11" s="41"/>
      <c r="GJB11" s="41"/>
      <c r="GJC11" s="41"/>
      <c r="GJD11" s="41"/>
      <c r="GJE11" s="41"/>
      <c r="GJF11" s="41"/>
      <c r="GJG11" s="41"/>
      <c r="GJH11" s="41"/>
      <c r="GJI11" s="41"/>
      <c r="GJJ11" s="41"/>
      <c r="GJK11" s="41"/>
      <c r="GJL11" s="41"/>
      <c r="GJM11" s="41"/>
      <c r="GJN11" s="41"/>
      <c r="GJO11" s="41"/>
      <c r="GJP11" s="41"/>
      <c r="GJQ11" s="41"/>
      <c r="GJR11" s="41"/>
      <c r="GJS11" s="41"/>
      <c r="GJT11" s="41"/>
      <c r="GJU11" s="41"/>
      <c r="GJV11" s="41"/>
      <c r="GJW11" s="41"/>
      <c r="GJX11" s="41"/>
      <c r="GJY11" s="41"/>
      <c r="GJZ11" s="41"/>
      <c r="GKA11" s="41"/>
      <c r="GKB11" s="41"/>
      <c r="GKC11" s="41"/>
      <c r="GKD11" s="41"/>
      <c r="GKE11" s="41"/>
      <c r="GKF11" s="41"/>
      <c r="GKG11" s="41"/>
      <c r="GKH11" s="41"/>
      <c r="GKI11" s="41"/>
      <c r="GKJ11" s="41"/>
      <c r="GKK11" s="41"/>
      <c r="GKL11" s="41"/>
      <c r="GKM11" s="41"/>
      <c r="GKN11" s="41"/>
      <c r="GKO11" s="41"/>
      <c r="GKP11" s="41"/>
      <c r="GKQ11" s="41"/>
      <c r="GKR11" s="41"/>
      <c r="GKS11" s="41"/>
      <c r="GKT11" s="41"/>
      <c r="GKU11" s="41"/>
      <c r="GKV11" s="41"/>
      <c r="GKW11" s="41"/>
      <c r="GKX11" s="41"/>
      <c r="GKY11" s="41"/>
      <c r="GKZ11" s="41"/>
      <c r="GLA11" s="41"/>
      <c r="GLB11" s="41"/>
      <c r="GLC11" s="41"/>
      <c r="GLD11" s="41"/>
      <c r="GLE11" s="41"/>
      <c r="GLF11" s="41"/>
      <c r="GLG11" s="41"/>
      <c r="GLH11" s="41"/>
      <c r="GLI11" s="41"/>
      <c r="GLJ11" s="41"/>
      <c r="GLK11" s="41"/>
      <c r="GLL11" s="41"/>
      <c r="GLM11" s="41"/>
      <c r="GLN11" s="41"/>
      <c r="GLO11" s="41"/>
      <c r="GLP11" s="41"/>
      <c r="GLQ11" s="41"/>
      <c r="GLR11" s="41"/>
      <c r="GLS11" s="41"/>
      <c r="GLT11" s="41"/>
      <c r="GLU11" s="41"/>
      <c r="GLV11" s="41"/>
      <c r="GLW11" s="41"/>
      <c r="GLX11" s="41"/>
      <c r="GLY11" s="41"/>
      <c r="GLZ11" s="41"/>
      <c r="GMA11" s="41"/>
      <c r="GMB11" s="41"/>
      <c r="GMC11" s="41"/>
      <c r="GMD11" s="41"/>
      <c r="GME11" s="41"/>
      <c r="GMF11" s="41"/>
      <c r="GMG11" s="41"/>
      <c r="GMH11" s="41"/>
      <c r="GMI11" s="41"/>
      <c r="GMJ11" s="41"/>
      <c r="GMK11" s="41"/>
      <c r="GML11" s="41"/>
      <c r="GMM11" s="41"/>
      <c r="GMN11" s="41"/>
      <c r="GMO11" s="41"/>
      <c r="GMP11" s="41"/>
      <c r="GMQ11" s="41"/>
      <c r="GMR11" s="41"/>
      <c r="GMS11" s="41"/>
      <c r="GMT11" s="41"/>
      <c r="GMU11" s="41"/>
      <c r="GMV11" s="41"/>
      <c r="GMW11" s="41"/>
      <c r="GMX11" s="41"/>
      <c r="GMY11" s="41"/>
      <c r="GMZ11" s="41"/>
      <c r="GNA11" s="41"/>
      <c r="GNB11" s="41"/>
      <c r="GNC11" s="41"/>
      <c r="GND11" s="41"/>
      <c r="GNE11" s="41"/>
      <c r="GNF11" s="41"/>
      <c r="GNG11" s="41"/>
      <c r="GNH11" s="41"/>
      <c r="GNI11" s="41"/>
      <c r="GNJ11" s="41"/>
      <c r="GNK11" s="41"/>
      <c r="GNL11" s="41"/>
      <c r="GNM11" s="41"/>
      <c r="GNN11" s="41"/>
      <c r="GNO11" s="41"/>
      <c r="GNP11" s="41"/>
      <c r="GNQ11" s="41"/>
      <c r="GNR11" s="41"/>
      <c r="GNS11" s="41"/>
      <c r="GNT11" s="41"/>
      <c r="GNU11" s="41"/>
      <c r="GNV11" s="41"/>
      <c r="GNW11" s="41"/>
      <c r="GNX11" s="41"/>
      <c r="GNY11" s="41"/>
      <c r="GNZ11" s="41"/>
      <c r="GOA11" s="41"/>
      <c r="GOB11" s="41"/>
      <c r="GOC11" s="41"/>
      <c r="GOD11" s="41"/>
      <c r="GOE11" s="41"/>
      <c r="GOF11" s="41"/>
      <c r="GOG11" s="41"/>
      <c r="GOH11" s="41"/>
      <c r="GOI11" s="41"/>
      <c r="GOJ11" s="41"/>
      <c r="GOK11" s="41"/>
      <c r="GOL11" s="41"/>
      <c r="GOM11" s="41"/>
      <c r="GON11" s="41"/>
      <c r="GOO11" s="41"/>
      <c r="GOP11" s="41"/>
      <c r="GOQ11" s="41"/>
      <c r="GOR11" s="41"/>
      <c r="GOS11" s="41"/>
      <c r="GOT11" s="41"/>
      <c r="GOU11" s="41"/>
      <c r="GOV11" s="41"/>
      <c r="GOW11" s="41"/>
      <c r="GOX11" s="41"/>
      <c r="GOY11" s="41"/>
      <c r="GOZ11" s="41"/>
      <c r="GPA11" s="41"/>
      <c r="GPB11" s="41"/>
      <c r="GPC11" s="41"/>
      <c r="GPD11" s="41"/>
      <c r="GPE11" s="41"/>
      <c r="GPF11" s="41"/>
      <c r="GPG11" s="41"/>
      <c r="GPH11" s="41"/>
      <c r="GPI11" s="41"/>
      <c r="GPJ11" s="41"/>
      <c r="GPK11" s="41"/>
      <c r="GPL11" s="41"/>
      <c r="GPM11" s="41"/>
      <c r="GPN11" s="41"/>
      <c r="GPO11" s="41"/>
      <c r="GPP11" s="41"/>
      <c r="GPQ11" s="41"/>
      <c r="GPR11" s="41"/>
      <c r="GPS11" s="41"/>
      <c r="GPT11" s="41"/>
      <c r="GPU11" s="41"/>
      <c r="GPV11" s="41"/>
      <c r="GPW11" s="41"/>
      <c r="GPX11" s="41"/>
      <c r="GPY11" s="41"/>
      <c r="GPZ11" s="41"/>
      <c r="GQA11" s="41"/>
      <c r="GQB11" s="41"/>
      <c r="GQC11" s="41"/>
      <c r="GQD11" s="41"/>
      <c r="GQE11" s="41"/>
      <c r="GQF11" s="41"/>
      <c r="GQG11" s="41"/>
      <c r="GQH11" s="41"/>
      <c r="GQI11" s="41"/>
      <c r="GQJ11" s="41"/>
      <c r="GQK11" s="41"/>
      <c r="GQL11" s="41"/>
      <c r="GQM11" s="41"/>
      <c r="GQN11" s="41"/>
      <c r="GQO11" s="41"/>
      <c r="GQP11" s="41"/>
      <c r="GQQ11" s="41"/>
      <c r="GQR11" s="41"/>
      <c r="GQS11" s="41"/>
      <c r="GQT11" s="41"/>
      <c r="GQU11" s="41"/>
      <c r="GQV11" s="41"/>
      <c r="GQW11" s="41"/>
      <c r="GQX11" s="41"/>
      <c r="GQY11" s="41"/>
      <c r="GQZ11" s="41"/>
      <c r="GRA11" s="41"/>
      <c r="GRB11" s="41"/>
      <c r="GRC11" s="41"/>
      <c r="GRD11" s="41"/>
      <c r="GRE11" s="41"/>
      <c r="GRF11" s="41"/>
      <c r="GRG11" s="41"/>
      <c r="GRH11" s="41"/>
      <c r="GRI11" s="41"/>
      <c r="GRJ11" s="41"/>
      <c r="GRK11" s="41"/>
      <c r="GRL11" s="41"/>
      <c r="GRM11" s="41"/>
      <c r="GRN11" s="41"/>
      <c r="GRO11" s="41"/>
      <c r="GRP11" s="41"/>
      <c r="GRQ11" s="41"/>
      <c r="GRR11" s="41"/>
      <c r="GRS11" s="41"/>
      <c r="GRT11" s="41"/>
      <c r="GRU11" s="41"/>
      <c r="GRV11" s="41"/>
      <c r="GRW11" s="41"/>
      <c r="GRX11" s="41"/>
      <c r="GRY11" s="41"/>
      <c r="GRZ11" s="41"/>
      <c r="GSA11" s="41"/>
      <c r="GSB11" s="41"/>
      <c r="GSC11" s="41"/>
      <c r="GSD11" s="41"/>
      <c r="GSE11" s="41"/>
      <c r="GSF11" s="41"/>
      <c r="GSG11" s="41"/>
      <c r="GSH11" s="41"/>
      <c r="GSI11" s="41"/>
      <c r="GSJ11" s="41"/>
      <c r="GSK11" s="41"/>
      <c r="GSL11" s="41"/>
      <c r="GSM11" s="41"/>
      <c r="GSN11" s="41"/>
      <c r="GSO11" s="41"/>
      <c r="GSP11" s="41"/>
      <c r="GSQ11" s="41"/>
      <c r="GSR11" s="41"/>
      <c r="GSS11" s="41"/>
      <c r="GST11" s="41"/>
      <c r="GSU11" s="41"/>
      <c r="GSV11" s="41"/>
      <c r="GSW11" s="41"/>
      <c r="GSX11" s="41"/>
      <c r="GSY11" s="41"/>
      <c r="GSZ11" s="41"/>
      <c r="GTA11" s="41"/>
      <c r="GTB11" s="41"/>
      <c r="GTC11" s="41"/>
      <c r="GTD11" s="41"/>
      <c r="GTE11" s="41"/>
      <c r="GTF11" s="41"/>
      <c r="GTG11" s="41"/>
      <c r="GTH11" s="41"/>
      <c r="GTI11" s="41"/>
      <c r="GTJ11" s="41"/>
      <c r="GTK11" s="41"/>
      <c r="GTL11" s="41"/>
      <c r="GTM11" s="41"/>
      <c r="GTN11" s="41"/>
      <c r="GTO11" s="41"/>
      <c r="GTP11" s="41"/>
      <c r="GTQ11" s="41"/>
      <c r="GTR11" s="41"/>
      <c r="GTS11" s="41"/>
      <c r="GTT11" s="41"/>
      <c r="GTU11" s="41"/>
      <c r="GTV11" s="41"/>
      <c r="GTW11" s="41"/>
      <c r="GTX11" s="41"/>
      <c r="GTY11" s="41"/>
      <c r="GTZ11" s="41"/>
      <c r="GUA11" s="41"/>
      <c r="GUB11" s="41"/>
      <c r="GUC11" s="41"/>
      <c r="GUD11" s="41"/>
      <c r="GUE11" s="41"/>
      <c r="GUF11" s="41"/>
      <c r="GUG11" s="41"/>
      <c r="GUH11" s="41"/>
      <c r="GUI11" s="41"/>
      <c r="GUJ11" s="41"/>
      <c r="GUK11" s="41"/>
      <c r="GUL11" s="41"/>
      <c r="GUM11" s="41"/>
      <c r="GUN11" s="41"/>
      <c r="GUO11" s="41"/>
      <c r="GUP11" s="41"/>
      <c r="GUQ11" s="41"/>
      <c r="GUR11" s="41"/>
      <c r="GUS11" s="41"/>
      <c r="GUT11" s="41"/>
      <c r="GUU11" s="41"/>
      <c r="GUV11" s="41"/>
      <c r="GUW11" s="41"/>
      <c r="GUX11" s="41"/>
      <c r="GUY11" s="41"/>
      <c r="GUZ11" s="41"/>
      <c r="GVA11" s="41"/>
      <c r="GVB11" s="41"/>
      <c r="GVC11" s="41"/>
      <c r="GVD11" s="41"/>
      <c r="GVE11" s="41"/>
      <c r="GVF11" s="41"/>
      <c r="GVG11" s="41"/>
      <c r="GVH11" s="41"/>
      <c r="GVI11" s="41"/>
      <c r="GVJ11" s="41"/>
      <c r="GVK11" s="41"/>
      <c r="GVL11" s="41"/>
      <c r="GVM11" s="41"/>
      <c r="GVN11" s="41"/>
      <c r="GVO11" s="41"/>
      <c r="GVP11" s="41"/>
      <c r="GVQ11" s="41"/>
      <c r="GVR11" s="41"/>
      <c r="GVS11" s="41"/>
      <c r="GVT11" s="41"/>
      <c r="GVU11" s="41"/>
      <c r="GVV11" s="41"/>
      <c r="GVW11" s="41"/>
      <c r="GVX11" s="41"/>
      <c r="GVY11" s="41"/>
      <c r="GVZ11" s="41"/>
      <c r="GWA11" s="41"/>
      <c r="GWB11" s="41"/>
      <c r="GWC11" s="41"/>
      <c r="GWD11" s="41"/>
      <c r="GWE11" s="41"/>
      <c r="GWF11" s="41"/>
      <c r="GWG11" s="41"/>
      <c r="GWH11" s="41"/>
      <c r="GWI11" s="41"/>
      <c r="GWJ11" s="41"/>
      <c r="GWK11" s="41"/>
      <c r="GWL11" s="41"/>
      <c r="GWM11" s="41"/>
      <c r="GWN11" s="41"/>
      <c r="GWO11" s="41"/>
      <c r="GWP11" s="41"/>
      <c r="GWQ11" s="41"/>
      <c r="GWR11" s="41"/>
      <c r="GWS11" s="41"/>
      <c r="GWT11" s="41"/>
      <c r="GWU11" s="41"/>
      <c r="GWV11" s="41"/>
      <c r="GWW11" s="41"/>
      <c r="GWX11" s="41"/>
      <c r="GWY11" s="41"/>
      <c r="GWZ11" s="41"/>
      <c r="GXA11" s="41"/>
      <c r="GXB11" s="41"/>
      <c r="GXC11" s="41"/>
      <c r="GXD11" s="41"/>
      <c r="GXE11" s="41"/>
      <c r="GXF11" s="41"/>
      <c r="GXG11" s="41"/>
      <c r="GXH11" s="41"/>
      <c r="GXI11" s="41"/>
      <c r="GXJ11" s="41"/>
      <c r="GXK11" s="41"/>
      <c r="GXL11" s="41"/>
      <c r="GXM11" s="41"/>
      <c r="GXN11" s="41"/>
      <c r="GXO11" s="41"/>
      <c r="GXP11" s="41"/>
      <c r="GXQ11" s="41"/>
      <c r="GXR11" s="41"/>
      <c r="GXS11" s="41"/>
      <c r="GXT11" s="41"/>
      <c r="GXU11" s="41"/>
      <c r="GXV11" s="41"/>
      <c r="GXW11" s="41"/>
      <c r="GXX11" s="41"/>
      <c r="GXY11" s="41"/>
      <c r="GXZ11" s="41"/>
      <c r="GYA11" s="41"/>
      <c r="GYB11" s="41"/>
      <c r="GYC11" s="41"/>
      <c r="GYD11" s="41"/>
      <c r="GYE11" s="41"/>
      <c r="GYF11" s="41"/>
      <c r="GYG11" s="41"/>
      <c r="GYH11" s="41"/>
      <c r="GYI11" s="41"/>
      <c r="GYJ11" s="41"/>
      <c r="GYK11" s="41"/>
      <c r="GYL11" s="41"/>
      <c r="GYM11" s="41"/>
      <c r="GYN11" s="41"/>
      <c r="GYO11" s="41"/>
      <c r="GYP11" s="41"/>
      <c r="GYQ11" s="41"/>
      <c r="GYR11" s="41"/>
      <c r="GYS11" s="41"/>
      <c r="GYT11" s="41"/>
      <c r="GYU11" s="41"/>
      <c r="GYV11" s="41"/>
      <c r="GYW11" s="41"/>
      <c r="GYX11" s="41"/>
      <c r="GYY11" s="41"/>
      <c r="GYZ11" s="41"/>
      <c r="GZA11" s="41"/>
      <c r="GZB11" s="41"/>
      <c r="GZC11" s="41"/>
      <c r="GZD11" s="41"/>
      <c r="GZE11" s="41"/>
      <c r="GZF11" s="41"/>
      <c r="GZG11" s="41"/>
      <c r="GZH11" s="41"/>
      <c r="GZI11" s="41"/>
      <c r="GZJ11" s="41"/>
      <c r="GZK11" s="41"/>
      <c r="GZL11" s="41"/>
      <c r="GZM11" s="41"/>
      <c r="GZN11" s="41"/>
      <c r="GZO11" s="41"/>
      <c r="GZP11" s="41"/>
      <c r="GZQ11" s="41"/>
      <c r="GZR11" s="41"/>
      <c r="GZS11" s="41"/>
      <c r="GZT11" s="41"/>
      <c r="GZU11" s="41"/>
      <c r="GZV11" s="41"/>
      <c r="GZW11" s="41"/>
      <c r="GZX11" s="41"/>
      <c r="GZY11" s="41"/>
      <c r="GZZ11" s="41"/>
      <c r="HAA11" s="41"/>
      <c r="HAB11" s="41"/>
      <c r="HAC11" s="41"/>
      <c r="HAD11" s="41"/>
      <c r="HAE11" s="41"/>
      <c r="HAF11" s="41"/>
      <c r="HAG11" s="41"/>
      <c r="HAH11" s="41"/>
      <c r="HAI11" s="41"/>
      <c r="HAJ11" s="41"/>
      <c r="HAK11" s="41"/>
      <c r="HAL11" s="41"/>
      <c r="HAM11" s="41"/>
      <c r="HAN11" s="41"/>
      <c r="HAO11" s="41"/>
      <c r="HAP11" s="41"/>
      <c r="HAQ11" s="41"/>
      <c r="HAR11" s="41"/>
      <c r="HAS11" s="41"/>
      <c r="HAT11" s="41"/>
      <c r="HAU11" s="41"/>
      <c r="HAV11" s="41"/>
      <c r="HAW11" s="41"/>
      <c r="HAX11" s="41"/>
      <c r="HAY11" s="41"/>
      <c r="HAZ11" s="41"/>
      <c r="HBA11" s="41"/>
      <c r="HBB11" s="41"/>
      <c r="HBC11" s="41"/>
      <c r="HBD11" s="41"/>
      <c r="HBE11" s="41"/>
      <c r="HBF11" s="41"/>
      <c r="HBG11" s="41"/>
      <c r="HBH11" s="41"/>
      <c r="HBI11" s="41"/>
      <c r="HBJ11" s="41"/>
      <c r="HBK11" s="41"/>
      <c r="HBL11" s="41"/>
      <c r="HBM11" s="41"/>
      <c r="HBN11" s="41"/>
      <c r="HBO11" s="41"/>
      <c r="HBP11" s="41"/>
      <c r="HBQ11" s="41"/>
      <c r="HBR11" s="41"/>
      <c r="HBS11" s="41"/>
      <c r="HBT11" s="41"/>
      <c r="HBU11" s="41"/>
      <c r="HBV11" s="41"/>
      <c r="HBW11" s="41"/>
      <c r="HBX11" s="41"/>
      <c r="HBY11" s="41"/>
      <c r="HBZ11" s="41"/>
      <c r="HCA11" s="41"/>
      <c r="HCB11" s="41"/>
      <c r="HCC11" s="41"/>
      <c r="HCD11" s="41"/>
      <c r="HCE11" s="41"/>
      <c r="HCF11" s="41"/>
      <c r="HCG11" s="41"/>
      <c r="HCH11" s="41"/>
      <c r="HCI11" s="41"/>
      <c r="HCJ11" s="41"/>
      <c r="HCK11" s="41"/>
      <c r="HCL11" s="41"/>
      <c r="HCM11" s="41"/>
      <c r="HCN11" s="41"/>
      <c r="HCO11" s="41"/>
      <c r="HCP11" s="41"/>
      <c r="HCQ11" s="41"/>
      <c r="HCR11" s="41"/>
      <c r="HCS11" s="41"/>
      <c r="HCT11" s="41"/>
      <c r="HCU11" s="41"/>
      <c r="HCV11" s="41"/>
      <c r="HCW11" s="41"/>
      <c r="HCX11" s="41"/>
      <c r="HCY11" s="41"/>
      <c r="HCZ11" s="41"/>
      <c r="HDA11" s="41"/>
      <c r="HDB11" s="41"/>
      <c r="HDC11" s="41"/>
      <c r="HDD11" s="41"/>
      <c r="HDE11" s="41"/>
      <c r="HDF11" s="41"/>
      <c r="HDG11" s="41"/>
      <c r="HDH11" s="41"/>
      <c r="HDI11" s="41"/>
      <c r="HDJ11" s="41"/>
      <c r="HDK11" s="41"/>
      <c r="HDL11" s="41"/>
      <c r="HDM11" s="41"/>
      <c r="HDN11" s="41"/>
      <c r="HDO11" s="41"/>
      <c r="HDP11" s="41"/>
      <c r="HDQ11" s="41"/>
      <c r="HDR11" s="41"/>
      <c r="HDS11" s="41"/>
      <c r="HDT11" s="41"/>
      <c r="HDU11" s="41"/>
      <c r="HDV11" s="41"/>
      <c r="HDW11" s="41"/>
      <c r="HDX11" s="41"/>
      <c r="HDY11" s="41"/>
      <c r="HDZ11" s="41"/>
      <c r="HEA11" s="41"/>
      <c r="HEB11" s="41"/>
      <c r="HEC11" s="41"/>
      <c r="HED11" s="41"/>
      <c r="HEE11" s="41"/>
      <c r="HEF11" s="41"/>
      <c r="HEG11" s="41"/>
      <c r="HEH11" s="41"/>
      <c r="HEI11" s="41"/>
      <c r="HEJ11" s="41"/>
      <c r="HEK11" s="41"/>
      <c r="HEL11" s="41"/>
      <c r="HEM11" s="41"/>
      <c r="HEN11" s="41"/>
      <c r="HEO11" s="41"/>
      <c r="HEP11" s="41"/>
      <c r="HEQ11" s="41"/>
      <c r="HER11" s="41"/>
      <c r="HES11" s="41"/>
      <c r="HET11" s="41"/>
      <c r="HEU11" s="41"/>
      <c r="HEV11" s="41"/>
      <c r="HEW11" s="41"/>
      <c r="HEX11" s="41"/>
      <c r="HEY11" s="41"/>
      <c r="HEZ11" s="41"/>
      <c r="HFA11" s="41"/>
      <c r="HFB11" s="41"/>
      <c r="HFC11" s="41"/>
      <c r="HFD11" s="41"/>
      <c r="HFE11" s="41"/>
      <c r="HFF11" s="41"/>
      <c r="HFG11" s="41"/>
      <c r="HFH11" s="41"/>
      <c r="HFI11" s="41"/>
      <c r="HFJ11" s="41"/>
      <c r="HFK11" s="41"/>
      <c r="HFL11" s="41"/>
      <c r="HFM11" s="41"/>
      <c r="HFN11" s="41"/>
      <c r="HFO11" s="41"/>
      <c r="HFP11" s="41"/>
      <c r="HFQ11" s="41"/>
      <c r="HFR11" s="41"/>
      <c r="HFS11" s="41"/>
      <c r="HFT11" s="41"/>
      <c r="HFU11" s="41"/>
      <c r="HFV11" s="41"/>
      <c r="HFW11" s="41"/>
      <c r="HFX11" s="41"/>
      <c r="HFY11" s="41"/>
      <c r="HFZ11" s="41"/>
      <c r="HGA11" s="41"/>
      <c r="HGB11" s="41"/>
      <c r="HGC11" s="41"/>
      <c r="HGD11" s="41"/>
      <c r="HGE11" s="41"/>
      <c r="HGF11" s="41"/>
      <c r="HGG11" s="41"/>
      <c r="HGH11" s="41"/>
      <c r="HGI11" s="41"/>
      <c r="HGJ11" s="41"/>
      <c r="HGK11" s="41"/>
      <c r="HGL11" s="41"/>
      <c r="HGM11" s="41"/>
      <c r="HGN11" s="41"/>
      <c r="HGO11" s="41"/>
      <c r="HGP11" s="41"/>
      <c r="HGQ11" s="41"/>
      <c r="HGR11" s="41"/>
      <c r="HGS11" s="41"/>
      <c r="HGT11" s="41"/>
      <c r="HGU11" s="41"/>
      <c r="HGV11" s="41"/>
      <c r="HGW11" s="41"/>
      <c r="HGX11" s="41"/>
      <c r="HGY11" s="41"/>
      <c r="HGZ11" s="41"/>
      <c r="HHA11" s="41"/>
      <c r="HHB11" s="41"/>
      <c r="HHC11" s="41"/>
      <c r="HHD11" s="41"/>
      <c r="HHE11" s="41"/>
      <c r="HHF11" s="41"/>
      <c r="HHG11" s="41"/>
      <c r="HHH11" s="41"/>
      <c r="HHI11" s="41"/>
      <c r="HHJ11" s="41"/>
      <c r="HHK11" s="41"/>
      <c r="HHL11" s="41"/>
      <c r="HHM11" s="41"/>
      <c r="HHN11" s="41"/>
      <c r="HHO11" s="41"/>
      <c r="HHP11" s="41"/>
      <c r="HHQ11" s="41"/>
      <c r="HHR11" s="41"/>
      <c r="HHS11" s="41"/>
      <c r="HHT11" s="41"/>
      <c r="HHU11" s="41"/>
      <c r="HHV11" s="41"/>
      <c r="HHW11" s="41"/>
      <c r="HHX11" s="41"/>
      <c r="HHY11" s="41"/>
      <c r="HHZ11" s="41"/>
      <c r="HIA11" s="41"/>
      <c r="HIB11" s="41"/>
      <c r="HIC11" s="41"/>
      <c r="HID11" s="41"/>
      <c r="HIE11" s="41"/>
      <c r="HIF11" s="41"/>
      <c r="HIG11" s="41"/>
      <c r="HIH11" s="41"/>
      <c r="HII11" s="41"/>
      <c r="HIJ11" s="41"/>
      <c r="HIK11" s="41"/>
      <c r="HIL11" s="41"/>
      <c r="HIM11" s="41"/>
      <c r="HIN11" s="41"/>
      <c r="HIO11" s="41"/>
      <c r="HIP11" s="41"/>
      <c r="HIQ11" s="41"/>
      <c r="HIR11" s="41"/>
      <c r="HIS11" s="41"/>
      <c r="HIT11" s="41"/>
      <c r="HIU11" s="41"/>
      <c r="HIV11" s="41"/>
      <c r="HIW11" s="41"/>
      <c r="HIX11" s="41"/>
      <c r="HIY11" s="41"/>
      <c r="HIZ11" s="41"/>
      <c r="HJA11" s="41"/>
      <c r="HJB11" s="41"/>
      <c r="HJC11" s="41"/>
      <c r="HJD11" s="41"/>
      <c r="HJE11" s="41"/>
      <c r="HJF11" s="41"/>
      <c r="HJG11" s="41"/>
      <c r="HJH11" s="41"/>
      <c r="HJI11" s="41"/>
      <c r="HJJ11" s="41"/>
      <c r="HJK11" s="41"/>
      <c r="HJL11" s="41"/>
      <c r="HJM11" s="41"/>
      <c r="HJN11" s="41"/>
      <c r="HJO11" s="41"/>
      <c r="HJP11" s="41"/>
      <c r="HJQ11" s="41"/>
      <c r="HJR11" s="41"/>
      <c r="HJS11" s="41"/>
      <c r="HJT11" s="41"/>
      <c r="HJU11" s="41"/>
      <c r="HJV11" s="41"/>
      <c r="HJW11" s="41"/>
      <c r="HJX11" s="41"/>
      <c r="HJY11" s="41"/>
      <c r="HJZ11" s="41"/>
      <c r="HKA11" s="41"/>
      <c r="HKB11" s="41"/>
      <c r="HKC11" s="41"/>
      <c r="HKD11" s="41"/>
      <c r="HKE11" s="41"/>
      <c r="HKF11" s="41"/>
      <c r="HKG11" s="41"/>
      <c r="HKH11" s="41"/>
      <c r="HKI11" s="41"/>
      <c r="HKJ11" s="41"/>
      <c r="HKK11" s="41"/>
      <c r="HKL11" s="41"/>
      <c r="HKM11" s="41"/>
      <c r="HKN11" s="41"/>
      <c r="HKO11" s="41"/>
      <c r="HKP11" s="41"/>
      <c r="HKQ11" s="41"/>
      <c r="HKR11" s="41"/>
      <c r="HKS11" s="41"/>
      <c r="HKT11" s="41"/>
      <c r="HKU11" s="41"/>
      <c r="HKV11" s="41"/>
      <c r="HKW11" s="41"/>
      <c r="HKX11" s="41"/>
      <c r="HKY11" s="41"/>
      <c r="HKZ11" s="41"/>
      <c r="HLA11" s="41"/>
      <c r="HLB11" s="41"/>
      <c r="HLC11" s="41"/>
      <c r="HLD11" s="41"/>
      <c r="HLE11" s="41"/>
      <c r="HLF11" s="41"/>
      <c r="HLG11" s="41"/>
      <c r="HLH11" s="41"/>
      <c r="HLI11" s="41"/>
      <c r="HLJ11" s="41"/>
      <c r="HLK11" s="41"/>
      <c r="HLL11" s="41"/>
      <c r="HLM11" s="41"/>
      <c r="HLN11" s="41"/>
      <c r="HLO11" s="41"/>
      <c r="HLP11" s="41"/>
      <c r="HLQ11" s="41"/>
      <c r="HLR11" s="41"/>
      <c r="HLS11" s="41"/>
      <c r="HLT11" s="41"/>
      <c r="HLU11" s="41"/>
      <c r="HLV11" s="41"/>
      <c r="HLW11" s="41"/>
      <c r="HLX11" s="41"/>
      <c r="HLY11" s="41"/>
      <c r="HLZ11" s="41"/>
      <c r="HMA11" s="41"/>
      <c r="HMB11" s="41"/>
      <c r="HMC11" s="41"/>
      <c r="HMD11" s="41"/>
      <c r="HME11" s="41"/>
      <c r="HMF11" s="41"/>
      <c r="HMG11" s="41"/>
      <c r="HMH11" s="41"/>
      <c r="HMI11" s="41"/>
      <c r="HMJ11" s="41"/>
      <c r="HMK11" s="41"/>
      <c r="HML11" s="41"/>
      <c r="HMM11" s="41"/>
      <c r="HMN11" s="41"/>
      <c r="HMO11" s="41"/>
      <c r="HMP11" s="41"/>
      <c r="HMQ11" s="41"/>
      <c r="HMR11" s="41"/>
      <c r="HMS11" s="41"/>
      <c r="HMT11" s="41"/>
      <c r="HMU11" s="41"/>
      <c r="HMV11" s="41"/>
      <c r="HMW11" s="41"/>
      <c r="HMX11" s="41"/>
      <c r="HMY11" s="41"/>
      <c r="HMZ11" s="41"/>
      <c r="HNA11" s="41"/>
      <c r="HNB11" s="41"/>
      <c r="HNC11" s="41"/>
      <c r="HND11" s="41"/>
      <c r="HNE11" s="41"/>
      <c r="HNF11" s="41"/>
      <c r="HNG11" s="41"/>
      <c r="HNH11" s="41"/>
      <c r="HNI11" s="41"/>
      <c r="HNJ11" s="41"/>
      <c r="HNK11" s="41"/>
      <c r="HNL11" s="41"/>
      <c r="HNM11" s="41"/>
      <c r="HNN11" s="41"/>
      <c r="HNO11" s="41"/>
      <c r="HNP11" s="41"/>
      <c r="HNQ11" s="41"/>
      <c r="HNR11" s="41"/>
      <c r="HNS11" s="41"/>
      <c r="HNT11" s="41"/>
      <c r="HNU11" s="41"/>
      <c r="HNV11" s="41"/>
      <c r="HNW11" s="41"/>
      <c r="HNX11" s="41"/>
      <c r="HNY11" s="41"/>
      <c r="HNZ11" s="41"/>
      <c r="HOA11" s="41"/>
      <c r="HOB11" s="41"/>
      <c r="HOC11" s="41"/>
      <c r="HOD11" s="41"/>
      <c r="HOE11" s="41"/>
      <c r="HOF11" s="41"/>
      <c r="HOG11" s="41"/>
      <c r="HOH11" s="41"/>
      <c r="HOI11" s="41"/>
      <c r="HOJ11" s="41"/>
      <c r="HOK11" s="41"/>
      <c r="HOL11" s="41"/>
      <c r="HOM11" s="41"/>
      <c r="HON11" s="41"/>
      <c r="HOO11" s="41"/>
      <c r="HOP11" s="41"/>
      <c r="HOQ11" s="41"/>
      <c r="HOR11" s="41"/>
      <c r="HOS11" s="41"/>
      <c r="HOT11" s="41"/>
      <c r="HOU11" s="41"/>
      <c r="HOV11" s="41"/>
      <c r="HOW11" s="41"/>
      <c r="HOX11" s="41"/>
      <c r="HOY11" s="41"/>
      <c r="HOZ11" s="41"/>
      <c r="HPA11" s="41"/>
      <c r="HPB11" s="41"/>
      <c r="HPC11" s="41"/>
      <c r="HPD11" s="41"/>
      <c r="HPE11" s="41"/>
      <c r="HPF11" s="41"/>
      <c r="HPG11" s="41"/>
      <c r="HPH11" s="41"/>
      <c r="HPI11" s="41"/>
      <c r="HPJ11" s="41"/>
      <c r="HPK11" s="41"/>
      <c r="HPL11" s="41"/>
      <c r="HPM11" s="41"/>
      <c r="HPN11" s="41"/>
      <c r="HPO11" s="41"/>
      <c r="HPP11" s="41"/>
      <c r="HPQ11" s="41"/>
      <c r="HPR11" s="41"/>
      <c r="HPS11" s="41"/>
      <c r="HPT11" s="41"/>
      <c r="HPU11" s="41"/>
      <c r="HPV11" s="41"/>
      <c r="HPW11" s="41"/>
      <c r="HPX11" s="41"/>
      <c r="HPY11" s="41"/>
      <c r="HPZ11" s="41"/>
      <c r="HQA11" s="41"/>
      <c r="HQB11" s="41"/>
      <c r="HQC11" s="41"/>
      <c r="HQD11" s="41"/>
      <c r="HQE11" s="41"/>
      <c r="HQF11" s="41"/>
      <c r="HQG11" s="41"/>
      <c r="HQH11" s="41"/>
      <c r="HQI11" s="41"/>
      <c r="HQJ11" s="41"/>
      <c r="HQK11" s="41"/>
      <c r="HQL11" s="41"/>
      <c r="HQM11" s="41"/>
      <c r="HQN11" s="41"/>
      <c r="HQO11" s="41"/>
      <c r="HQP11" s="41"/>
      <c r="HQQ11" s="41"/>
      <c r="HQR11" s="41"/>
      <c r="HQS11" s="41"/>
      <c r="HQT11" s="41"/>
      <c r="HQU11" s="41"/>
      <c r="HQV11" s="41"/>
      <c r="HQW11" s="41"/>
      <c r="HQX11" s="41"/>
      <c r="HQY11" s="41"/>
      <c r="HQZ11" s="41"/>
      <c r="HRA11" s="41"/>
      <c r="HRB11" s="41"/>
      <c r="HRC11" s="41"/>
      <c r="HRD11" s="41"/>
      <c r="HRE11" s="41"/>
      <c r="HRF11" s="41"/>
      <c r="HRG11" s="41"/>
      <c r="HRH11" s="41"/>
      <c r="HRI11" s="41"/>
      <c r="HRJ11" s="41"/>
      <c r="HRK11" s="41"/>
      <c r="HRL11" s="41"/>
      <c r="HRM11" s="41"/>
      <c r="HRN11" s="41"/>
      <c r="HRO11" s="41"/>
      <c r="HRP11" s="41"/>
      <c r="HRQ11" s="41"/>
      <c r="HRR11" s="41"/>
      <c r="HRS11" s="41"/>
      <c r="HRT11" s="41"/>
      <c r="HRU11" s="41"/>
      <c r="HRV11" s="41"/>
      <c r="HRW11" s="41"/>
      <c r="HRX11" s="41"/>
      <c r="HRY11" s="41"/>
      <c r="HRZ11" s="41"/>
      <c r="HSA11" s="41"/>
      <c r="HSB11" s="41"/>
      <c r="HSC11" s="41"/>
      <c r="HSD11" s="41"/>
      <c r="HSE11" s="41"/>
      <c r="HSF11" s="41"/>
      <c r="HSG11" s="41"/>
      <c r="HSH11" s="41"/>
      <c r="HSI11" s="41"/>
      <c r="HSJ11" s="41"/>
      <c r="HSK11" s="41"/>
      <c r="HSL11" s="41"/>
      <c r="HSM11" s="41"/>
      <c r="HSN11" s="41"/>
      <c r="HSO11" s="41"/>
      <c r="HSP11" s="41"/>
      <c r="HSQ11" s="41"/>
      <c r="HSR11" s="41"/>
      <c r="HSS11" s="41"/>
      <c r="HST11" s="41"/>
      <c r="HSU11" s="41"/>
      <c r="HSV11" s="41"/>
      <c r="HSW11" s="41"/>
      <c r="HSX11" s="41"/>
      <c r="HSY11" s="41"/>
      <c r="HSZ11" s="41"/>
      <c r="HTA11" s="41"/>
      <c r="HTB11" s="41"/>
      <c r="HTC11" s="41"/>
      <c r="HTD11" s="41"/>
      <c r="HTE11" s="41"/>
      <c r="HTF11" s="41"/>
      <c r="HTG11" s="41"/>
      <c r="HTH11" s="41"/>
      <c r="HTI11" s="41"/>
      <c r="HTJ11" s="41"/>
      <c r="HTK11" s="41"/>
      <c r="HTL11" s="41"/>
      <c r="HTM11" s="41"/>
      <c r="HTN11" s="41"/>
      <c r="HTO11" s="41"/>
      <c r="HTP11" s="41"/>
      <c r="HTQ11" s="41"/>
      <c r="HTR11" s="41"/>
      <c r="HTS11" s="41"/>
      <c r="HTT11" s="41"/>
      <c r="HTU11" s="41"/>
      <c r="HTV11" s="41"/>
      <c r="HTW11" s="41"/>
      <c r="HTX11" s="41"/>
      <c r="HTY11" s="41"/>
      <c r="HTZ11" s="41"/>
      <c r="HUA11" s="41"/>
      <c r="HUB11" s="41"/>
      <c r="HUC11" s="41"/>
      <c r="HUD11" s="41"/>
      <c r="HUE11" s="41"/>
      <c r="HUF11" s="41"/>
      <c r="HUG11" s="41"/>
      <c r="HUH11" s="41"/>
      <c r="HUI11" s="41"/>
      <c r="HUJ11" s="41"/>
      <c r="HUK11" s="41"/>
      <c r="HUL11" s="41"/>
      <c r="HUM11" s="41"/>
      <c r="HUN11" s="41"/>
      <c r="HUO11" s="41"/>
      <c r="HUP11" s="41"/>
      <c r="HUQ11" s="41"/>
      <c r="HUR11" s="41"/>
      <c r="HUS11" s="41"/>
      <c r="HUT11" s="41"/>
      <c r="HUU11" s="41"/>
      <c r="HUV11" s="41"/>
      <c r="HUW11" s="41"/>
      <c r="HUX11" s="41"/>
      <c r="HUY11" s="41"/>
      <c r="HUZ11" s="41"/>
      <c r="HVA11" s="41"/>
      <c r="HVB11" s="41"/>
      <c r="HVC11" s="41"/>
      <c r="HVD11" s="41"/>
      <c r="HVE11" s="41"/>
      <c r="HVF11" s="41"/>
      <c r="HVG11" s="41"/>
      <c r="HVH11" s="41"/>
      <c r="HVI11" s="41"/>
      <c r="HVJ11" s="41"/>
      <c r="HVK11" s="41"/>
      <c r="HVL11" s="41"/>
      <c r="HVM11" s="41"/>
      <c r="HVN11" s="41"/>
      <c r="HVO11" s="41"/>
      <c r="HVP11" s="41"/>
      <c r="HVQ11" s="41"/>
      <c r="HVR11" s="41"/>
      <c r="HVS11" s="41"/>
      <c r="HVT11" s="41"/>
      <c r="HVU11" s="41"/>
      <c r="HVV11" s="41"/>
      <c r="HVW11" s="41"/>
      <c r="HVX11" s="41"/>
      <c r="HVY11" s="41"/>
      <c r="HVZ11" s="41"/>
      <c r="HWA11" s="41"/>
      <c r="HWB11" s="41"/>
      <c r="HWC11" s="41"/>
      <c r="HWD11" s="41"/>
      <c r="HWE11" s="41"/>
      <c r="HWF11" s="41"/>
      <c r="HWG11" s="41"/>
      <c r="HWH11" s="41"/>
      <c r="HWI11" s="41"/>
      <c r="HWJ11" s="41"/>
      <c r="HWK11" s="41"/>
      <c r="HWL11" s="41"/>
      <c r="HWM11" s="41"/>
      <c r="HWN11" s="41"/>
      <c r="HWO11" s="41"/>
      <c r="HWP11" s="41"/>
      <c r="HWQ11" s="41"/>
      <c r="HWR11" s="41"/>
      <c r="HWS11" s="41"/>
      <c r="HWT11" s="41"/>
      <c r="HWU11" s="41"/>
      <c r="HWV11" s="41"/>
      <c r="HWW11" s="41"/>
      <c r="HWX11" s="41"/>
      <c r="HWY11" s="41"/>
      <c r="HWZ11" s="41"/>
      <c r="HXA11" s="41"/>
      <c r="HXB11" s="41"/>
      <c r="HXC11" s="41"/>
      <c r="HXD11" s="41"/>
      <c r="HXE11" s="41"/>
      <c r="HXF11" s="41"/>
      <c r="HXG11" s="41"/>
      <c r="HXH11" s="41"/>
      <c r="HXI11" s="41"/>
      <c r="HXJ11" s="41"/>
      <c r="HXK11" s="41"/>
      <c r="HXL11" s="41"/>
      <c r="HXM11" s="41"/>
      <c r="HXN11" s="41"/>
      <c r="HXO11" s="41"/>
      <c r="HXP11" s="41"/>
      <c r="HXQ11" s="41"/>
      <c r="HXR11" s="41"/>
      <c r="HXS11" s="41"/>
      <c r="HXT11" s="41"/>
      <c r="HXU11" s="41"/>
      <c r="HXV11" s="41"/>
      <c r="HXW11" s="41"/>
      <c r="HXX11" s="41"/>
      <c r="HXY11" s="41"/>
      <c r="HXZ11" s="41"/>
      <c r="HYA11" s="41"/>
      <c r="HYB11" s="41"/>
      <c r="HYC11" s="41"/>
      <c r="HYD11" s="41"/>
      <c r="HYE11" s="41"/>
      <c r="HYF11" s="41"/>
      <c r="HYG11" s="41"/>
      <c r="HYH11" s="41"/>
      <c r="HYI11" s="41"/>
      <c r="HYJ11" s="41"/>
      <c r="HYK11" s="41"/>
      <c r="HYL11" s="41"/>
      <c r="HYM11" s="41"/>
      <c r="HYN11" s="41"/>
      <c r="HYO11" s="41"/>
      <c r="HYP11" s="41"/>
      <c r="HYQ11" s="41"/>
      <c r="HYR11" s="41"/>
      <c r="HYS11" s="41"/>
      <c r="HYT11" s="41"/>
      <c r="HYU11" s="41"/>
      <c r="HYV11" s="41"/>
      <c r="HYW11" s="41"/>
      <c r="HYX11" s="41"/>
      <c r="HYY11" s="41"/>
      <c r="HYZ11" s="41"/>
      <c r="HZA11" s="41"/>
      <c r="HZB11" s="41"/>
      <c r="HZC11" s="41"/>
      <c r="HZD11" s="41"/>
      <c r="HZE11" s="41"/>
      <c r="HZF11" s="41"/>
      <c r="HZG11" s="41"/>
      <c r="HZH11" s="41"/>
      <c r="HZI11" s="41"/>
      <c r="HZJ11" s="41"/>
      <c r="HZK11" s="41"/>
      <c r="HZL11" s="41"/>
      <c r="HZM11" s="41"/>
      <c r="HZN11" s="41"/>
      <c r="HZO11" s="41"/>
      <c r="HZP11" s="41"/>
      <c r="HZQ11" s="41"/>
      <c r="HZR11" s="41"/>
      <c r="HZS11" s="41"/>
      <c r="HZT11" s="41"/>
      <c r="HZU11" s="41"/>
      <c r="HZV11" s="41"/>
      <c r="HZW11" s="41"/>
      <c r="HZX11" s="41"/>
      <c r="HZY11" s="41"/>
      <c r="HZZ11" s="41"/>
      <c r="IAA11" s="41"/>
      <c r="IAB11" s="41"/>
      <c r="IAC11" s="41"/>
      <c r="IAD11" s="41"/>
      <c r="IAE11" s="41"/>
      <c r="IAF11" s="41"/>
      <c r="IAG11" s="41"/>
      <c r="IAH11" s="41"/>
      <c r="IAI11" s="41"/>
      <c r="IAJ11" s="41"/>
      <c r="IAK11" s="41"/>
      <c r="IAL11" s="41"/>
      <c r="IAM11" s="41"/>
      <c r="IAN11" s="41"/>
      <c r="IAO11" s="41"/>
      <c r="IAP11" s="41"/>
      <c r="IAQ11" s="41"/>
      <c r="IAR11" s="41"/>
      <c r="IAS11" s="41"/>
      <c r="IAT11" s="41"/>
      <c r="IAU11" s="41"/>
      <c r="IAV11" s="41"/>
      <c r="IAW11" s="41"/>
      <c r="IAX11" s="41"/>
      <c r="IAY11" s="41"/>
      <c r="IAZ11" s="41"/>
      <c r="IBA11" s="41"/>
      <c r="IBB11" s="41"/>
      <c r="IBC11" s="41"/>
      <c r="IBD11" s="41"/>
      <c r="IBE11" s="41"/>
      <c r="IBF11" s="41"/>
      <c r="IBG11" s="41"/>
      <c r="IBH11" s="41"/>
      <c r="IBI11" s="41"/>
      <c r="IBJ11" s="41"/>
      <c r="IBK11" s="41"/>
      <c r="IBL11" s="41"/>
      <c r="IBM11" s="41"/>
      <c r="IBN11" s="41"/>
      <c r="IBO11" s="41"/>
      <c r="IBP11" s="41"/>
      <c r="IBQ11" s="41"/>
      <c r="IBR11" s="41"/>
      <c r="IBS11" s="41"/>
      <c r="IBT11" s="41"/>
      <c r="IBU11" s="41"/>
      <c r="IBV11" s="41"/>
      <c r="IBW11" s="41"/>
      <c r="IBX11" s="41"/>
      <c r="IBY11" s="41"/>
      <c r="IBZ11" s="41"/>
      <c r="ICA11" s="41"/>
      <c r="ICB11" s="41"/>
      <c r="ICC11" s="41"/>
      <c r="ICD11" s="41"/>
      <c r="ICE11" s="41"/>
      <c r="ICF11" s="41"/>
      <c r="ICG11" s="41"/>
      <c r="ICH11" s="41"/>
      <c r="ICI11" s="41"/>
      <c r="ICJ11" s="41"/>
      <c r="ICK11" s="41"/>
      <c r="ICL11" s="41"/>
      <c r="ICM11" s="41"/>
      <c r="ICN11" s="41"/>
      <c r="ICO11" s="41"/>
      <c r="ICP11" s="41"/>
      <c r="ICQ11" s="41"/>
      <c r="ICR11" s="41"/>
      <c r="ICS11" s="41"/>
      <c r="ICT11" s="41"/>
      <c r="ICU11" s="41"/>
      <c r="ICV11" s="41"/>
      <c r="ICW11" s="41"/>
      <c r="ICX11" s="41"/>
      <c r="ICY11" s="41"/>
      <c r="ICZ11" s="41"/>
      <c r="IDA11" s="41"/>
      <c r="IDB11" s="41"/>
      <c r="IDC11" s="41"/>
      <c r="IDD11" s="41"/>
      <c r="IDE11" s="41"/>
      <c r="IDF11" s="41"/>
      <c r="IDG11" s="41"/>
      <c r="IDH11" s="41"/>
      <c r="IDI11" s="41"/>
      <c r="IDJ11" s="41"/>
      <c r="IDK11" s="41"/>
      <c r="IDL11" s="41"/>
      <c r="IDM11" s="41"/>
      <c r="IDN11" s="41"/>
      <c r="IDO11" s="41"/>
      <c r="IDP11" s="41"/>
      <c r="IDQ11" s="41"/>
      <c r="IDR11" s="41"/>
      <c r="IDS11" s="41"/>
      <c r="IDT11" s="41"/>
      <c r="IDU11" s="41"/>
      <c r="IDV11" s="41"/>
      <c r="IDW11" s="41"/>
      <c r="IDX11" s="41"/>
      <c r="IDY11" s="41"/>
      <c r="IDZ11" s="41"/>
      <c r="IEA11" s="41"/>
      <c r="IEB11" s="41"/>
      <c r="IEC11" s="41"/>
      <c r="IED11" s="41"/>
      <c r="IEE11" s="41"/>
      <c r="IEF11" s="41"/>
      <c r="IEG11" s="41"/>
      <c r="IEH11" s="41"/>
      <c r="IEI11" s="41"/>
      <c r="IEJ11" s="41"/>
      <c r="IEK11" s="41"/>
      <c r="IEL11" s="41"/>
      <c r="IEM11" s="41"/>
      <c r="IEN11" s="41"/>
      <c r="IEO11" s="41"/>
      <c r="IEP11" s="41"/>
      <c r="IEQ11" s="41"/>
      <c r="IER11" s="41"/>
      <c r="IES11" s="41"/>
      <c r="IET11" s="41"/>
      <c r="IEU11" s="41"/>
      <c r="IEV11" s="41"/>
      <c r="IEW11" s="41"/>
      <c r="IEX11" s="41"/>
      <c r="IEY11" s="41"/>
      <c r="IEZ11" s="41"/>
      <c r="IFA11" s="41"/>
      <c r="IFB11" s="41"/>
      <c r="IFC11" s="41"/>
      <c r="IFD11" s="41"/>
      <c r="IFE11" s="41"/>
      <c r="IFF11" s="41"/>
      <c r="IFG11" s="41"/>
      <c r="IFH11" s="41"/>
      <c r="IFI11" s="41"/>
      <c r="IFJ11" s="41"/>
      <c r="IFK11" s="41"/>
      <c r="IFL11" s="41"/>
      <c r="IFM11" s="41"/>
      <c r="IFN11" s="41"/>
      <c r="IFO11" s="41"/>
      <c r="IFP11" s="41"/>
      <c r="IFQ11" s="41"/>
      <c r="IFR11" s="41"/>
      <c r="IFS11" s="41"/>
      <c r="IFT11" s="41"/>
      <c r="IFU11" s="41"/>
      <c r="IFV11" s="41"/>
      <c r="IFW11" s="41"/>
      <c r="IFX11" s="41"/>
      <c r="IFY11" s="41"/>
      <c r="IFZ11" s="41"/>
      <c r="IGA11" s="41"/>
      <c r="IGB11" s="41"/>
      <c r="IGC11" s="41"/>
      <c r="IGD11" s="41"/>
      <c r="IGE11" s="41"/>
      <c r="IGF11" s="41"/>
      <c r="IGG11" s="41"/>
      <c r="IGH11" s="41"/>
      <c r="IGI11" s="41"/>
      <c r="IGJ11" s="41"/>
      <c r="IGK11" s="41"/>
      <c r="IGL11" s="41"/>
      <c r="IGM11" s="41"/>
      <c r="IGN11" s="41"/>
      <c r="IGO11" s="41"/>
      <c r="IGP11" s="41"/>
      <c r="IGQ11" s="41"/>
      <c r="IGR11" s="41"/>
      <c r="IGS11" s="41"/>
      <c r="IGT11" s="41"/>
      <c r="IGU11" s="41"/>
      <c r="IGV11" s="41"/>
      <c r="IGW11" s="41"/>
      <c r="IGX11" s="41"/>
      <c r="IGY11" s="41"/>
      <c r="IGZ11" s="41"/>
      <c r="IHA11" s="41"/>
      <c r="IHB11" s="41"/>
      <c r="IHC11" s="41"/>
      <c r="IHD11" s="41"/>
      <c r="IHE11" s="41"/>
      <c r="IHF11" s="41"/>
      <c r="IHG11" s="41"/>
      <c r="IHH11" s="41"/>
      <c r="IHI11" s="41"/>
      <c r="IHJ11" s="41"/>
      <c r="IHK11" s="41"/>
      <c r="IHL11" s="41"/>
      <c r="IHM11" s="41"/>
      <c r="IHN11" s="41"/>
      <c r="IHO11" s="41"/>
      <c r="IHP11" s="41"/>
      <c r="IHQ11" s="41"/>
      <c r="IHR11" s="41"/>
      <c r="IHS11" s="41"/>
      <c r="IHT11" s="41"/>
      <c r="IHU11" s="41"/>
      <c r="IHV11" s="41"/>
      <c r="IHW11" s="41"/>
      <c r="IHX11" s="41"/>
      <c r="IHY11" s="41"/>
      <c r="IHZ11" s="41"/>
      <c r="IIA11" s="41"/>
      <c r="IIB11" s="41"/>
      <c r="IIC11" s="41"/>
      <c r="IID11" s="41"/>
      <c r="IIE11" s="41"/>
      <c r="IIF11" s="41"/>
      <c r="IIG11" s="41"/>
      <c r="IIH11" s="41"/>
      <c r="III11" s="41"/>
      <c r="IIJ11" s="41"/>
      <c r="IIK11" s="41"/>
      <c r="IIL11" s="41"/>
      <c r="IIM11" s="41"/>
      <c r="IIN11" s="41"/>
      <c r="IIO11" s="41"/>
      <c r="IIP11" s="41"/>
      <c r="IIQ11" s="41"/>
      <c r="IIR11" s="41"/>
      <c r="IIS11" s="41"/>
      <c r="IIT11" s="41"/>
      <c r="IIU11" s="41"/>
      <c r="IIV11" s="41"/>
      <c r="IIW11" s="41"/>
      <c r="IIX11" s="41"/>
      <c r="IIY11" s="41"/>
      <c r="IIZ11" s="41"/>
      <c r="IJA11" s="41"/>
      <c r="IJB11" s="41"/>
      <c r="IJC11" s="41"/>
      <c r="IJD11" s="41"/>
      <c r="IJE11" s="41"/>
      <c r="IJF11" s="41"/>
      <c r="IJG11" s="41"/>
      <c r="IJH11" s="41"/>
      <c r="IJI11" s="41"/>
      <c r="IJJ11" s="41"/>
      <c r="IJK11" s="41"/>
      <c r="IJL11" s="41"/>
      <c r="IJM11" s="41"/>
      <c r="IJN11" s="41"/>
      <c r="IJO11" s="41"/>
      <c r="IJP11" s="41"/>
      <c r="IJQ11" s="41"/>
      <c r="IJR11" s="41"/>
      <c r="IJS11" s="41"/>
      <c r="IJT11" s="41"/>
      <c r="IJU11" s="41"/>
      <c r="IJV11" s="41"/>
      <c r="IJW11" s="41"/>
      <c r="IJX11" s="41"/>
      <c r="IJY11" s="41"/>
      <c r="IJZ11" s="41"/>
      <c r="IKA11" s="41"/>
      <c r="IKB11" s="41"/>
      <c r="IKC11" s="41"/>
      <c r="IKD11" s="41"/>
      <c r="IKE11" s="41"/>
      <c r="IKF11" s="41"/>
      <c r="IKG11" s="41"/>
      <c r="IKH11" s="41"/>
      <c r="IKI11" s="41"/>
      <c r="IKJ11" s="41"/>
      <c r="IKK11" s="41"/>
      <c r="IKL11" s="41"/>
      <c r="IKM11" s="41"/>
      <c r="IKN11" s="41"/>
      <c r="IKO11" s="41"/>
      <c r="IKP11" s="41"/>
      <c r="IKQ11" s="41"/>
      <c r="IKR11" s="41"/>
      <c r="IKS11" s="41"/>
      <c r="IKT11" s="41"/>
      <c r="IKU11" s="41"/>
      <c r="IKV11" s="41"/>
      <c r="IKW11" s="41"/>
      <c r="IKX11" s="41"/>
      <c r="IKY11" s="41"/>
      <c r="IKZ11" s="41"/>
      <c r="ILA11" s="41"/>
      <c r="ILB11" s="41"/>
      <c r="ILC11" s="41"/>
      <c r="ILD11" s="41"/>
      <c r="ILE11" s="41"/>
      <c r="ILF11" s="41"/>
      <c r="ILG11" s="41"/>
      <c r="ILH11" s="41"/>
      <c r="ILI11" s="41"/>
      <c r="ILJ11" s="41"/>
      <c r="ILK11" s="41"/>
      <c r="ILL11" s="41"/>
      <c r="ILM11" s="41"/>
      <c r="ILN11" s="41"/>
      <c r="ILO11" s="41"/>
      <c r="ILP11" s="41"/>
      <c r="ILQ11" s="41"/>
      <c r="ILR11" s="41"/>
      <c r="ILS11" s="41"/>
      <c r="ILT11" s="41"/>
      <c r="ILU11" s="41"/>
      <c r="ILV11" s="41"/>
      <c r="ILW11" s="41"/>
      <c r="ILX11" s="41"/>
      <c r="ILY11" s="41"/>
      <c r="ILZ11" s="41"/>
      <c r="IMA11" s="41"/>
      <c r="IMB11" s="41"/>
      <c r="IMC11" s="41"/>
      <c r="IMD11" s="41"/>
      <c r="IME11" s="41"/>
      <c r="IMF11" s="41"/>
      <c r="IMG11" s="41"/>
      <c r="IMH11" s="41"/>
      <c r="IMI11" s="41"/>
      <c r="IMJ11" s="41"/>
      <c r="IMK11" s="41"/>
      <c r="IML11" s="41"/>
      <c r="IMM11" s="41"/>
      <c r="IMN11" s="41"/>
      <c r="IMO11" s="41"/>
      <c r="IMP11" s="41"/>
      <c r="IMQ11" s="41"/>
      <c r="IMR11" s="41"/>
      <c r="IMS11" s="41"/>
      <c r="IMT11" s="41"/>
      <c r="IMU11" s="41"/>
      <c r="IMV11" s="41"/>
      <c r="IMW11" s="41"/>
      <c r="IMX11" s="41"/>
      <c r="IMY11" s="41"/>
      <c r="IMZ11" s="41"/>
      <c r="INA11" s="41"/>
      <c r="INB11" s="41"/>
      <c r="INC11" s="41"/>
      <c r="IND11" s="41"/>
      <c r="INE11" s="41"/>
      <c r="INF11" s="41"/>
      <c r="ING11" s="41"/>
      <c r="INH11" s="41"/>
      <c r="INI11" s="41"/>
      <c r="INJ11" s="41"/>
      <c r="INK11" s="41"/>
      <c r="INL11" s="41"/>
      <c r="INM11" s="41"/>
      <c r="INN11" s="41"/>
      <c r="INO11" s="41"/>
      <c r="INP11" s="41"/>
      <c r="INQ11" s="41"/>
      <c r="INR11" s="41"/>
      <c r="INS11" s="41"/>
      <c r="INT11" s="41"/>
      <c r="INU11" s="41"/>
      <c r="INV11" s="41"/>
      <c r="INW11" s="41"/>
      <c r="INX11" s="41"/>
      <c r="INY11" s="41"/>
      <c r="INZ11" s="41"/>
      <c r="IOA11" s="41"/>
      <c r="IOB11" s="41"/>
      <c r="IOC11" s="41"/>
      <c r="IOD11" s="41"/>
      <c r="IOE11" s="41"/>
      <c r="IOF11" s="41"/>
      <c r="IOG11" s="41"/>
      <c r="IOH11" s="41"/>
      <c r="IOI11" s="41"/>
      <c r="IOJ11" s="41"/>
      <c r="IOK11" s="41"/>
      <c r="IOL11" s="41"/>
      <c r="IOM11" s="41"/>
      <c r="ION11" s="41"/>
      <c r="IOO11" s="41"/>
      <c r="IOP11" s="41"/>
      <c r="IOQ11" s="41"/>
      <c r="IOR11" s="41"/>
      <c r="IOS11" s="41"/>
      <c r="IOT11" s="41"/>
      <c r="IOU11" s="41"/>
      <c r="IOV11" s="41"/>
      <c r="IOW11" s="41"/>
      <c r="IOX11" s="41"/>
      <c r="IOY11" s="41"/>
      <c r="IOZ11" s="41"/>
      <c r="IPA11" s="41"/>
      <c r="IPB11" s="41"/>
      <c r="IPC11" s="41"/>
      <c r="IPD11" s="41"/>
      <c r="IPE11" s="41"/>
      <c r="IPF11" s="41"/>
      <c r="IPG11" s="41"/>
      <c r="IPH11" s="41"/>
      <c r="IPI11" s="41"/>
      <c r="IPJ11" s="41"/>
      <c r="IPK11" s="41"/>
      <c r="IPL11" s="41"/>
      <c r="IPM11" s="41"/>
      <c r="IPN11" s="41"/>
      <c r="IPO11" s="41"/>
      <c r="IPP11" s="41"/>
      <c r="IPQ11" s="41"/>
      <c r="IPR11" s="41"/>
      <c r="IPS11" s="41"/>
      <c r="IPT11" s="41"/>
      <c r="IPU11" s="41"/>
      <c r="IPV11" s="41"/>
      <c r="IPW11" s="41"/>
      <c r="IPX11" s="41"/>
      <c r="IPY11" s="41"/>
      <c r="IPZ11" s="41"/>
      <c r="IQA11" s="41"/>
      <c r="IQB11" s="41"/>
      <c r="IQC11" s="41"/>
      <c r="IQD11" s="41"/>
      <c r="IQE11" s="41"/>
      <c r="IQF11" s="41"/>
      <c r="IQG11" s="41"/>
      <c r="IQH11" s="41"/>
      <c r="IQI11" s="41"/>
      <c r="IQJ11" s="41"/>
      <c r="IQK11" s="41"/>
      <c r="IQL11" s="41"/>
      <c r="IQM11" s="41"/>
      <c r="IQN11" s="41"/>
      <c r="IQO11" s="41"/>
      <c r="IQP11" s="41"/>
      <c r="IQQ11" s="41"/>
      <c r="IQR11" s="41"/>
      <c r="IQS11" s="41"/>
      <c r="IQT11" s="41"/>
      <c r="IQU11" s="41"/>
      <c r="IQV11" s="41"/>
      <c r="IQW11" s="41"/>
      <c r="IQX11" s="41"/>
      <c r="IQY11" s="41"/>
      <c r="IQZ11" s="41"/>
      <c r="IRA11" s="41"/>
      <c r="IRB11" s="41"/>
      <c r="IRC11" s="41"/>
      <c r="IRD11" s="41"/>
      <c r="IRE11" s="41"/>
      <c r="IRF11" s="41"/>
      <c r="IRG11" s="41"/>
      <c r="IRH11" s="41"/>
      <c r="IRI11" s="41"/>
      <c r="IRJ11" s="41"/>
      <c r="IRK11" s="41"/>
      <c r="IRL11" s="41"/>
      <c r="IRM11" s="41"/>
      <c r="IRN11" s="41"/>
      <c r="IRO11" s="41"/>
      <c r="IRP11" s="41"/>
      <c r="IRQ11" s="41"/>
      <c r="IRR11" s="41"/>
      <c r="IRS11" s="41"/>
      <c r="IRT11" s="41"/>
      <c r="IRU11" s="41"/>
      <c r="IRV11" s="41"/>
      <c r="IRW11" s="41"/>
      <c r="IRX11" s="41"/>
      <c r="IRY11" s="41"/>
      <c r="IRZ11" s="41"/>
      <c r="ISA11" s="41"/>
      <c r="ISB11" s="41"/>
      <c r="ISC11" s="41"/>
      <c r="ISD11" s="41"/>
      <c r="ISE11" s="41"/>
      <c r="ISF11" s="41"/>
      <c r="ISG11" s="41"/>
      <c r="ISH11" s="41"/>
      <c r="ISI11" s="41"/>
      <c r="ISJ11" s="41"/>
      <c r="ISK11" s="41"/>
      <c r="ISL11" s="41"/>
      <c r="ISM11" s="41"/>
      <c r="ISN11" s="41"/>
      <c r="ISO11" s="41"/>
      <c r="ISP11" s="41"/>
      <c r="ISQ11" s="41"/>
      <c r="ISR11" s="41"/>
      <c r="ISS11" s="41"/>
      <c r="IST11" s="41"/>
      <c r="ISU11" s="41"/>
      <c r="ISV11" s="41"/>
      <c r="ISW11" s="41"/>
      <c r="ISX11" s="41"/>
      <c r="ISY11" s="41"/>
      <c r="ISZ11" s="41"/>
      <c r="ITA11" s="41"/>
      <c r="ITB11" s="41"/>
      <c r="ITC11" s="41"/>
      <c r="ITD11" s="41"/>
      <c r="ITE11" s="41"/>
      <c r="ITF11" s="41"/>
      <c r="ITG11" s="41"/>
      <c r="ITH11" s="41"/>
      <c r="ITI11" s="41"/>
      <c r="ITJ11" s="41"/>
      <c r="ITK11" s="41"/>
      <c r="ITL11" s="41"/>
      <c r="ITM11" s="41"/>
      <c r="ITN11" s="41"/>
      <c r="ITO11" s="41"/>
      <c r="ITP11" s="41"/>
      <c r="ITQ11" s="41"/>
      <c r="ITR11" s="41"/>
      <c r="ITS11" s="41"/>
      <c r="ITT11" s="41"/>
      <c r="ITU11" s="41"/>
      <c r="ITV11" s="41"/>
      <c r="ITW11" s="41"/>
      <c r="ITX11" s="41"/>
      <c r="ITY11" s="41"/>
      <c r="ITZ11" s="41"/>
      <c r="IUA11" s="41"/>
      <c r="IUB11" s="41"/>
      <c r="IUC11" s="41"/>
      <c r="IUD11" s="41"/>
      <c r="IUE11" s="41"/>
      <c r="IUF11" s="41"/>
      <c r="IUG11" s="41"/>
      <c r="IUH11" s="41"/>
      <c r="IUI11" s="41"/>
      <c r="IUJ11" s="41"/>
      <c r="IUK11" s="41"/>
      <c r="IUL11" s="41"/>
      <c r="IUM11" s="41"/>
      <c r="IUN11" s="41"/>
      <c r="IUO11" s="41"/>
      <c r="IUP11" s="41"/>
      <c r="IUQ11" s="41"/>
      <c r="IUR11" s="41"/>
      <c r="IUS11" s="41"/>
      <c r="IUT11" s="41"/>
      <c r="IUU11" s="41"/>
      <c r="IUV11" s="41"/>
      <c r="IUW11" s="41"/>
      <c r="IUX11" s="41"/>
      <c r="IUY11" s="41"/>
      <c r="IUZ11" s="41"/>
      <c r="IVA11" s="41"/>
      <c r="IVB11" s="41"/>
      <c r="IVC11" s="41"/>
      <c r="IVD11" s="41"/>
      <c r="IVE11" s="41"/>
      <c r="IVF11" s="41"/>
      <c r="IVG11" s="41"/>
      <c r="IVH11" s="41"/>
      <c r="IVI11" s="41"/>
      <c r="IVJ11" s="41"/>
      <c r="IVK11" s="41"/>
      <c r="IVL11" s="41"/>
      <c r="IVM11" s="41"/>
      <c r="IVN11" s="41"/>
      <c r="IVO11" s="41"/>
      <c r="IVP11" s="41"/>
      <c r="IVQ11" s="41"/>
      <c r="IVR11" s="41"/>
      <c r="IVS11" s="41"/>
      <c r="IVT11" s="41"/>
      <c r="IVU11" s="41"/>
      <c r="IVV11" s="41"/>
      <c r="IVW11" s="41"/>
      <c r="IVX11" s="41"/>
      <c r="IVY11" s="41"/>
      <c r="IVZ11" s="41"/>
      <c r="IWA11" s="41"/>
      <c r="IWB11" s="41"/>
      <c r="IWC11" s="41"/>
      <c r="IWD11" s="41"/>
      <c r="IWE11" s="41"/>
      <c r="IWF11" s="41"/>
      <c r="IWG11" s="41"/>
      <c r="IWH11" s="41"/>
      <c r="IWI11" s="41"/>
      <c r="IWJ11" s="41"/>
      <c r="IWK11" s="41"/>
      <c r="IWL11" s="41"/>
      <c r="IWM11" s="41"/>
      <c r="IWN11" s="41"/>
      <c r="IWO11" s="41"/>
      <c r="IWP11" s="41"/>
      <c r="IWQ11" s="41"/>
      <c r="IWR11" s="41"/>
      <c r="IWS11" s="41"/>
      <c r="IWT11" s="41"/>
      <c r="IWU11" s="41"/>
      <c r="IWV11" s="41"/>
      <c r="IWW11" s="41"/>
      <c r="IWX11" s="41"/>
      <c r="IWY11" s="41"/>
      <c r="IWZ11" s="41"/>
      <c r="IXA11" s="41"/>
      <c r="IXB11" s="41"/>
      <c r="IXC11" s="41"/>
      <c r="IXD11" s="41"/>
      <c r="IXE11" s="41"/>
      <c r="IXF11" s="41"/>
      <c r="IXG11" s="41"/>
      <c r="IXH11" s="41"/>
      <c r="IXI11" s="41"/>
      <c r="IXJ11" s="41"/>
      <c r="IXK11" s="41"/>
      <c r="IXL11" s="41"/>
      <c r="IXM11" s="41"/>
      <c r="IXN11" s="41"/>
      <c r="IXO11" s="41"/>
      <c r="IXP11" s="41"/>
      <c r="IXQ11" s="41"/>
      <c r="IXR11" s="41"/>
      <c r="IXS11" s="41"/>
      <c r="IXT11" s="41"/>
      <c r="IXU11" s="41"/>
      <c r="IXV11" s="41"/>
      <c r="IXW11" s="41"/>
      <c r="IXX11" s="41"/>
      <c r="IXY11" s="41"/>
      <c r="IXZ11" s="41"/>
      <c r="IYA11" s="41"/>
      <c r="IYB11" s="41"/>
      <c r="IYC11" s="41"/>
      <c r="IYD11" s="41"/>
      <c r="IYE11" s="41"/>
      <c r="IYF11" s="41"/>
      <c r="IYG11" s="41"/>
      <c r="IYH11" s="41"/>
      <c r="IYI11" s="41"/>
      <c r="IYJ11" s="41"/>
      <c r="IYK11" s="41"/>
      <c r="IYL11" s="41"/>
      <c r="IYM11" s="41"/>
      <c r="IYN11" s="41"/>
      <c r="IYO11" s="41"/>
      <c r="IYP11" s="41"/>
      <c r="IYQ11" s="41"/>
      <c r="IYR11" s="41"/>
      <c r="IYS11" s="41"/>
      <c r="IYT11" s="41"/>
      <c r="IYU11" s="41"/>
      <c r="IYV11" s="41"/>
      <c r="IYW11" s="41"/>
      <c r="IYX11" s="41"/>
      <c r="IYY11" s="41"/>
      <c r="IYZ11" s="41"/>
      <c r="IZA11" s="41"/>
      <c r="IZB11" s="41"/>
      <c r="IZC11" s="41"/>
      <c r="IZD11" s="41"/>
      <c r="IZE11" s="41"/>
      <c r="IZF11" s="41"/>
      <c r="IZG11" s="41"/>
      <c r="IZH11" s="41"/>
      <c r="IZI11" s="41"/>
      <c r="IZJ11" s="41"/>
      <c r="IZK11" s="41"/>
      <c r="IZL11" s="41"/>
      <c r="IZM11" s="41"/>
      <c r="IZN11" s="41"/>
      <c r="IZO11" s="41"/>
      <c r="IZP11" s="41"/>
      <c r="IZQ11" s="41"/>
      <c r="IZR11" s="41"/>
      <c r="IZS11" s="41"/>
      <c r="IZT11" s="41"/>
      <c r="IZU11" s="41"/>
      <c r="IZV11" s="41"/>
      <c r="IZW11" s="41"/>
      <c r="IZX11" s="41"/>
      <c r="IZY11" s="41"/>
      <c r="IZZ11" s="41"/>
      <c r="JAA11" s="41"/>
      <c r="JAB11" s="41"/>
      <c r="JAC11" s="41"/>
      <c r="JAD11" s="41"/>
      <c r="JAE11" s="41"/>
      <c r="JAF11" s="41"/>
      <c r="JAG11" s="41"/>
      <c r="JAH11" s="41"/>
      <c r="JAI11" s="41"/>
      <c r="JAJ11" s="41"/>
      <c r="JAK11" s="41"/>
      <c r="JAL11" s="41"/>
      <c r="JAM11" s="41"/>
      <c r="JAN11" s="41"/>
      <c r="JAO11" s="41"/>
      <c r="JAP11" s="41"/>
      <c r="JAQ11" s="41"/>
      <c r="JAR11" s="41"/>
      <c r="JAS11" s="41"/>
      <c r="JAT11" s="41"/>
      <c r="JAU11" s="41"/>
      <c r="JAV11" s="41"/>
      <c r="JAW11" s="41"/>
      <c r="JAX11" s="41"/>
      <c r="JAY11" s="41"/>
      <c r="JAZ11" s="41"/>
      <c r="JBA11" s="41"/>
      <c r="JBB11" s="41"/>
      <c r="JBC11" s="41"/>
      <c r="JBD11" s="41"/>
      <c r="JBE11" s="41"/>
      <c r="JBF11" s="41"/>
      <c r="JBG11" s="41"/>
      <c r="JBH11" s="41"/>
      <c r="JBI11" s="41"/>
      <c r="JBJ11" s="41"/>
      <c r="JBK11" s="41"/>
      <c r="JBL11" s="41"/>
      <c r="JBM11" s="41"/>
      <c r="JBN11" s="41"/>
      <c r="JBO11" s="41"/>
      <c r="JBP11" s="41"/>
      <c r="JBQ11" s="41"/>
      <c r="JBR11" s="41"/>
      <c r="JBS11" s="41"/>
      <c r="JBT11" s="41"/>
      <c r="JBU11" s="41"/>
      <c r="JBV11" s="41"/>
      <c r="JBW11" s="41"/>
      <c r="JBX11" s="41"/>
      <c r="JBY11" s="41"/>
      <c r="JBZ11" s="41"/>
      <c r="JCA11" s="41"/>
      <c r="JCB11" s="41"/>
      <c r="JCC11" s="41"/>
      <c r="JCD11" s="41"/>
      <c r="JCE11" s="41"/>
      <c r="JCF11" s="41"/>
      <c r="JCG11" s="41"/>
      <c r="JCH11" s="41"/>
      <c r="JCI11" s="41"/>
      <c r="JCJ11" s="41"/>
      <c r="JCK11" s="41"/>
      <c r="JCL11" s="41"/>
      <c r="JCM11" s="41"/>
      <c r="JCN11" s="41"/>
      <c r="JCO11" s="41"/>
      <c r="JCP11" s="41"/>
      <c r="JCQ11" s="41"/>
      <c r="JCR11" s="41"/>
      <c r="JCS11" s="41"/>
      <c r="JCT11" s="41"/>
      <c r="JCU11" s="41"/>
      <c r="JCV11" s="41"/>
      <c r="JCW11" s="41"/>
      <c r="JCX11" s="41"/>
      <c r="JCY11" s="41"/>
      <c r="JCZ11" s="41"/>
      <c r="JDA11" s="41"/>
      <c r="JDB11" s="41"/>
      <c r="JDC11" s="41"/>
      <c r="JDD11" s="41"/>
      <c r="JDE11" s="41"/>
      <c r="JDF11" s="41"/>
      <c r="JDG11" s="41"/>
      <c r="JDH11" s="41"/>
      <c r="JDI11" s="41"/>
      <c r="JDJ11" s="41"/>
      <c r="JDK11" s="41"/>
      <c r="JDL11" s="41"/>
      <c r="JDM11" s="41"/>
      <c r="JDN11" s="41"/>
      <c r="JDO11" s="41"/>
      <c r="JDP11" s="41"/>
      <c r="JDQ11" s="41"/>
      <c r="JDR11" s="41"/>
      <c r="JDS11" s="41"/>
      <c r="JDT11" s="41"/>
      <c r="JDU11" s="41"/>
      <c r="JDV11" s="41"/>
      <c r="JDW11" s="41"/>
      <c r="JDX11" s="41"/>
      <c r="JDY11" s="41"/>
      <c r="JDZ11" s="41"/>
      <c r="JEA11" s="41"/>
      <c r="JEB11" s="41"/>
      <c r="JEC11" s="41"/>
      <c r="JED11" s="41"/>
      <c r="JEE11" s="41"/>
      <c r="JEF11" s="41"/>
      <c r="JEG11" s="41"/>
      <c r="JEH11" s="41"/>
      <c r="JEI11" s="41"/>
      <c r="JEJ11" s="41"/>
      <c r="JEK11" s="41"/>
      <c r="JEL11" s="41"/>
      <c r="JEM11" s="41"/>
      <c r="JEN11" s="41"/>
      <c r="JEO11" s="41"/>
      <c r="JEP11" s="41"/>
      <c r="JEQ11" s="41"/>
      <c r="JER11" s="41"/>
      <c r="JES11" s="41"/>
      <c r="JET11" s="41"/>
      <c r="JEU11" s="41"/>
      <c r="JEV11" s="41"/>
      <c r="JEW11" s="41"/>
      <c r="JEX11" s="41"/>
      <c r="JEY11" s="41"/>
      <c r="JEZ11" s="41"/>
      <c r="JFA11" s="41"/>
      <c r="JFB11" s="41"/>
      <c r="JFC11" s="41"/>
      <c r="JFD11" s="41"/>
      <c r="JFE11" s="41"/>
      <c r="JFF11" s="41"/>
      <c r="JFG11" s="41"/>
      <c r="JFH11" s="41"/>
      <c r="JFI11" s="41"/>
      <c r="JFJ11" s="41"/>
      <c r="JFK11" s="41"/>
      <c r="JFL11" s="41"/>
      <c r="JFM11" s="41"/>
      <c r="JFN11" s="41"/>
      <c r="JFO11" s="41"/>
      <c r="JFP11" s="41"/>
      <c r="JFQ11" s="41"/>
      <c r="JFR11" s="41"/>
      <c r="JFS11" s="41"/>
      <c r="JFT11" s="41"/>
      <c r="JFU11" s="41"/>
      <c r="JFV11" s="41"/>
      <c r="JFW11" s="41"/>
      <c r="JFX11" s="41"/>
      <c r="JFY11" s="41"/>
      <c r="JFZ11" s="41"/>
      <c r="JGA11" s="41"/>
      <c r="JGB11" s="41"/>
      <c r="JGC11" s="41"/>
      <c r="JGD11" s="41"/>
      <c r="JGE11" s="41"/>
      <c r="JGF11" s="41"/>
      <c r="JGG11" s="41"/>
      <c r="JGH11" s="41"/>
      <c r="JGI11" s="41"/>
      <c r="JGJ11" s="41"/>
      <c r="JGK11" s="41"/>
      <c r="JGL11" s="41"/>
      <c r="JGM11" s="41"/>
      <c r="JGN11" s="41"/>
      <c r="JGO11" s="41"/>
      <c r="JGP11" s="41"/>
      <c r="JGQ11" s="41"/>
      <c r="JGR11" s="41"/>
      <c r="JGS11" s="41"/>
      <c r="JGT11" s="41"/>
      <c r="JGU11" s="41"/>
      <c r="JGV11" s="41"/>
      <c r="JGW11" s="41"/>
      <c r="JGX11" s="41"/>
      <c r="JGY11" s="41"/>
      <c r="JGZ11" s="41"/>
      <c r="JHA11" s="41"/>
      <c r="JHB11" s="41"/>
      <c r="JHC11" s="41"/>
      <c r="JHD11" s="41"/>
      <c r="JHE11" s="41"/>
      <c r="JHF11" s="41"/>
      <c r="JHG11" s="41"/>
      <c r="JHH11" s="41"/>
      <c r="JHI11" s="41"/>
      <c r="JHJ11" s="41"/>
      <c r="JHK11" s="41"/>
      <c r="JHL11" s="41"/>
      <c r="JHM11" s="41"/>
      <c r="JHN11" s="41"/>
      <c r="JHO11" s="41"/>
      <c r="JHP11" s="41"/>
      <c r="JHQ11" s="41"/>
      <c r="JHR11" s="41"/>
      <c r="JHS11" s="41"/>
      <c r="JHT11" s="41"/>
      <c r="JHU11" s="41"/>
      <c r="JHV11" s="41"/>
      <c r="JHW11" s="41"/>
      <c r="JHX11" s="41"/>
      <c r="JHY11" s="41"/>
      <c r="JHZ11" s="41"/>
      <c r="JIA11" s="41"/>
      <c r="JIB11" s="41"/>
      <c r="JIC11" s="41"/>
      <c r="JID11" s="41"/>
      <c r="JIE11" s="41"/>
      <c r="JIF11" s="41"/>
      <c r="JIG11" s="41"/>
      <c r="JIH11" s="41"/>
      <c r="JII11" s="41"/>
      <c r="JIJ11" s="41"/>
      <c r="JIK11" s="41"/>
      <c r="JIL11" s="41"/>
      <c r="JIM11" s="41"/>
      <c r="JIN11" s="41"/>
      <c r="JIO11" s="41"/>
      <c r="JIP11" s="41"/>
      <c r="JIQ11" s="41"/>
      <c r="JIR11" s="41"/>
      <c r="JIS11" s="41"/>
      <c r="JIT11" s="41"/>
      <c r="JIU11" s="41"/>
      <c r="JIV11" s="41"/>
      <c r="JIW11" s="41"/>
      <c r="JIX11" s="41"/>
      <c r="JIY11" s="41"/>
      <c r="JIZ11" s="41"/>
      <c r="JJA11" s="41"/>
      <c r="JJB11" s="41"/>
      <c r="JJC11" s="41"/>
      <c r="JJD11" s="41"/>
      <c r="JJE11" s="41"/>
      <c r="JJF11" s="41"/>
      <c r="JJG11" s="41"/>
      <c r="JJH11" s="41"/>
      <c r="JJI11" s="41"/>
      <c r="JJJ11" s="41"/>
      <c r="JJK11" s="41"/>
      <c r="JJL11" s="41"/>
      <c r="JJM11" s="41"/>
      <c r="JJN11" s="41"/>
      <c r="JJO11" s="41"/>
      <c r="JJP11" s="41"/>
      <c r="JJQ11" s="41"/>
      <c r="JJR11" s="41"/>
      <c r="JJS11" s="41"/>
      <c r="JJT11" s="41"/>
      <c r="JJU11" s="41"/>
      <c r="JJV11" s="41"/>
      <c r="JJW11" s="41"/>
      <c r="JJX11" s="41"/>
      <c r="JJY11" s="41"/>
      <c r="JJZ11" s="41"/>
      <c r="JKA11" s="41"/>
      <c r="JKB11" s="41"/>
      <c r="JKC11" s="41"/>
      <c r="JKD11" s="41"/>
      <c r="JKE11" s="41"/>
      <c r="JKF11" s="41"/>
      <c r="JKG11" s="41"/>
      <c r="JKH11" s="41"/>
      <c r="JKI11" s="41"/>
      <c r="JKJ11" s="41"/>
      <c r="JKK11" s="41"/>
      <c r="JKL11" s="41"/>
      <c r="JKM11" s="41"/>
      <c r="JKN11" s="41"/>
      <c r="JKO11" s="41"/>
      <c r="JKP11" s="41"/>
      <c r="JKQ11" s="41"/>
      <c r="JKR11" s="41"/>
      <c r="JKS11" s="41"/>
      <c r="JKT11" s="41"/>
      <c r="JKU11" s="41"/>
      <c r="JKV11" s="41"/>
      <c r="JKW11" s="41"/>
      <c r="JKX11" s="41"/>
      <c r="JKY11" s="41"/>
      <c r="JKZ11" s="41"/>
      <c r="JLA11" s="41"/>
      <c r="JLB11" s="41"/>
      <c r="JLC11" s="41"/>
      <c r="JLD11" s="41"/>
      <c r="JLE11" s="41"/>
      <c r="JLF11" s="41"/>
      <c r="JLG11" s="41"/>
      <c r="JLH11" s="41"/>
      <c r="JLI11" s="41"/>
      <c r="JLJ11" s="41"/>
      <c r="JLK11" s="41"/>
      <c r="JLL11" s="41"/>
      <c r="JLM11" s="41"/>
      <c r="JLN11" s="41"/>
      <c r="JLO11" s="41"/>
      <c r="JLP11" s="41"/>
      <c r="JLQ11" s="41"/>
      <c r="JLR11" s="41"/>
      <c r="JLS11" s="41"/>
      <c r="JLT11" s="41"/>
      <c r="JLU11" s="41"/>
      <c r="JLV11" s="41"/>
      <c r="JLW11" s="41"/>
      <c r="JLX11" s="41"/>
      <c r="JLY11" s="41"/>
      <c r="JLZ11" s="41"/>
      <c r="JMA11" s="41"/>
      <c r="JMB11" s="41"/>
      <c r="JMC11" s="41"/>
      <c r="JMD11" s="41"/>
      <c r="JME11" s="41"/>
      <c r="JMF11" s="41"/>
      <c r="JMG11" s="41"/>
      <c r="JMH11" s="41"/>
      <c r="JMI11" s="41"/>
      <c r="JMJ11" s="41"/>
      <c r="JMK11" s="41"/>
      <c r="JML11" s="41"/>
      <c r="JMM11" s="41"/>
      <c r="JMN11" s="41"/>
      <c r="JMO11" s="41"/>
      <c r="JMP11" s="41"/>
      <c r="JMQ11" s="41"/>
      <c r="JMR11" s="41"/>
      <c r="JMS11" s="41"/>
      <c r="JMT11" s="41"/>
      <c r="JMU11" s="41"/>
      <c r="JMV11" s="41"/>
      <c r="JMW11" s="41"/>
      <c r="JMX11" s="41"/>
      <c r="JMY11" s="41"/>
      <c r="JMZ11" s="41"/>
      <c r="JNA11" s="41"/>
      <c r="JNB11" s="41"/>
      <c r="JNC11" s="41"/>
      <c r="JND11" s="41"/>
      <c r="JNE11" s="41"/>
      <c r="JNF11" s="41"/>
      <c r="JNG11" s="41"/>
      <c r="JNH11" s="41"/>
      <c r="JNI11" s="41"/>
      <c r="JNJ11" s="41"/>
      <c r="JNK11" s="41"/>
      <c r="JNL11" s="41"/>
      <c r="JNM11" s="41"/>
      <c r="JNN11" s="41"/>
      <c r="JNO11" s="41"/>
      <c r="JNP11" s="41"/>
      <c r="JNQ11" s="41"/>
      <c r="JNR11" s="41"/>
      <c r="JNS11" s="41"/>
      <c r="JNT11" s="41"/>
      <c r="JNU11" s="41"/>
      <c r="JNV11" s="41"/>
      <c r="JNW11" s="41"/>
      <c r="JNX11" s="41"/>
      <c r="JNY11" s="41"/>
      <c r="JNZ11" s="41"/>
      <c r="JOA11" s="41"/>
      <c r="JOB11" s="41"/>
      <c r="JOC11" s="41"/>
      <c r="JOD11" s="41"/>
      <c r="JOE11" s="41"/>
      <c r="JOF11" s="41"/>
      <c r="JOG11" s="41"/>
      <c r="JOH11" s="41"/>
      <c r="JOI11" s="41"/>
      <c r="JOJ11" s="41"/>
      <c r="JOK11" s="41"/>
      <c r="JOL11" s="41"/>
      <c r="JOM11" s="41"/>
      <c r="JON11" s="41"/>
      <c r="JOO11" s="41"/>
      <c r="JOP11" s="41"/>
      <c r="JOQ11" s="41"/>
      <c r="JOR11" s="41"/>
      <c r="JOS11" s="41"/>
      <c r="JOT11" s="41"/>
      <c r="JOU11" s="41"/>
      <c r="JOV11" s="41"/>
      <c r="JOW11" s="41"/>
      <c r="JOX11" s="41"/>
      <c r="JOY11" s="41"/>
      <c r="JOZ11" s="41"/>
      <c r="JPA11" s="41"/>
      <c r="JPB11" s="41"/>
      <c r="JPC11" s="41"/>
      <c r="JPD11" s="41"/>
      <c r="JPE11" s="41"/>
      <c r="JPF11" s="41"/>
      <c r="JPG11" s="41"/>
      <c r="JPH11" s="41"/>
      <c r="JPI11" s="41"/>
      <c r="JPJ11" s="41"/>
      <c r="JPK11" s="41"/>
      <c r="JPL11" s="41"/>
      <c r="JPM11" s="41"/>
      <c r="JPN11" s="41"/>
      <c r="JPO11" s="41"/>
      <c r="JPP11" s="41"/>
      <c r="JPQ11" s="41"/>
      <c r="JPR11" s="41"/>
      <c r="JPS11" s="41"/>
      <c r="JPT11" s="41"/>
      <c r="JPU11" s="41"/>
      <c r="JPV11" s="41"/>
      <c r="JPW11" s="41"/>
      <c r="JPX11" s="41"/>
      <c r="JPY11" s="41"/>
      <c r="JPZ11" s="41"/>
      <c r="JQA11" s="41"/>
      <c r="JQB11" s="41"/>
      <c r="JQC11" s="41"/>
      <c r="JQD11" s="41"/>
      <c r="JQE11" s="41"/>
      <c r="JQF11" s="41"/>
      <c r="JQG11" s="41"/>
      <c r="JQH11" s="41"/>
      <c r="JQI11" s="41"/>
      <c r="JQJ11" s="41"/>
      <c r="JQK11" s="41"/>
      <c r="JQL11" s="41"/>
      <c r="JQM11" s="41"/>
      <c r="JQN11" s="41"/>
      <c r="JQO11" s="41"/>
      <c r="JQP11" s="41"/>
      <c r="JQQ11" s="41"/>
      <c r="JQR11" s="41"/>
      <c r="JQS11" s="41"/>
      <c r="JQT11" s="41"/>
      <c r="JQU11" s="41"/>
      <c r="JQV11" s="41"/>
      <c r="JQW11" s="41"/>
      <c r="JQX11" s="41"/>
      <c r="JQY11" s="41"/>
      <c r="JQZ11" s="41"/>
      <c r="JRA11" s="41"/>
      <c r="JRB11" s="41"/>
      <c r="JRC11" s="41"/>
      <c r="JRD11" s="41"/>
      <c r="JRE11" s="41"/>
      <c r="JRF11" s="41"/>
      <c r="JRG11" s="41"/>
      <c r="JRH11" s="41"/>
      <c r="JRI11" s="41"/>
      <c r="JRJ11" s="41"/>
      <c r="JRK11" s="41"/>
      <c r="JRL11" s="41"/>
      <c r="JRM11" s="41"/>
      <c r="JRN11" s="41"/>
      <c r="JRO11" s="41"/>
      <c r="JRP11" s="41"/>
      <c r="JRQ11" s="41"/>
      <c r="JRR11" s="41"/>
      <c r="JRS11" s="41"/>
      <c r="JRT11" s="41"/>
      <c r="JRU11" s="41"/>
      <c r="JRV11" s="41"/>
      <c r="JRW11" s="41"/>
      <c r="JRX11" s="41"/>
      <c r="JRY11" s="41"/>
      <c r="JRZ11" s="41"/>
      <c r="JSA11" s="41"/>
      <c r="JSB11" s="41"/>
      <c r="JSC11" s="41"/>
      <c r="JSD11" s="41"/>
      <c r="JSE11" s="41"/>
      <c r="JSF11" s="41"/>
      <c r="JSG11" s="41"/>
      <c r="JSH11" s="41"/>
      <c r="JSI11" s="41"/>
      <c r="JSJ11" s="41"/>
      <c r="JSK11" s="41"/>
      <c r="JSL11" s="41"/>
      <c r="JSM11" s="41"/>
      <c r="JSN11" s="41"/>
      <c r="JSO11" s="41"/>
      <c r="JSP11" s="41"/>
      <c r="JSQ11" s="41"/>
      <c r="JSR11" s="41"/>
      <c r="JSS11" s="41"/>
      <c r="JST11" s="41"/>
      <c r="JSU11" s="41"/>
      <c r="JSV11" s="41"/>
      <c r="JSW11" s="41"/>
      <c r="JSX11" s="41"/>
      <c r="JSY11" s="41"/>
      <c r="JSZ11" s="41"/>
      <c r="JTA11" s="41"/>
      <c r="JTB11" s="41"/>
      <c r="JTC11" s="41"/>
      <c r="JTD11" s="41"/>
      <c r="JTE11" s="41"/>
      <c r="JTF11" s="41"/>
      <c r="JTG11" s="41"/>
      <c r="JTH11" s="41"/>
      <c r="JTI11" s="41"/>
      <c r="JTJ11" s="41"/>
      <c r="JTK11" s="41"/>
      <c r="JTL11" s="41"/>
      <c r="JTM11" s="41"/>
      <c r="JTN11" s="41"/>
      <c r="JTO11" s="41"/>
      <c r="JTP11" s="41"/>
      <c r="JTQ11" s="41"/>
      <c r="JTR11" s="41"/>
      <c r="JTS11" s="41"/>
      <c r="JTT11" s="41"/>
      <c r="JTU11" s="41"/>
      <c r="JTV11" s="41"/>
      <c r="JTW11" s="41"/>
      <c r="JTX11" s="41"/>
      <c r="JTY11" s="41"/>
      <c r="JTZ11" s="41"/>
      <c r="JUA11" s="41"/>
      <c r="JUB11" s="41"/>
      <c r="JUC11" s="41"/>
      <c r="JUD11" s="41"/>
      <c r="JUE11" s="41"/>
      <c r="JUF11" s="41"/>
      <c r="JUG11" s="41"/>
      <c r="JUH11" s="41"/>
      <c r="JUI11" s="41"/>
      <c r="JUJ11" s="41"/>
      <c r="JUK11" s="41"/>
      <c r="JUL11" s="41"/>
      <c r="JUM11" s="41"/>
      <c r="JUN11" s="41"/>
      <c r="JUO11" s="41"/>
      <c r="JUP11" s="41"/>
      <c r="JUQ11" s="41"/>
      <c r="JUR11" s="41"/>
      <c r="JUS11" s="41"/>
      <c r="JUT11" s="41"/>
      <c r="JUU11" s="41"/>
      <c r="JUV11" s="41"/>
      <c r="JUW11" s="41"/>
      <c r="JUX11" s="41"/>
      <c r="JUY11" s="41"/>
      <c r="JUZ11" s="41"/>
      <c r="JVA11" s="41"/>
      <c r="JVB11" s="41"/>
      <c r="JVC11" s="41"/>
      <c r="JVD11" s="41"/>
      <c r="JVE11" s="41"/>
      <c r="JVF11" s="41"/>
      <c r="JVG11" s="41"/>
      <c r="JVH11" s="41"/>
      <c r="JVI11" s="41"/>
      <c r="JVJ11" s="41"/>
      <c r="JVK11" s="41"/>
      <c r="JVL11" s="41"/>
      <c r="JVM11" s="41"/>
      <c r="JVN11" s="41"/>
      <c r="JVO11" s="41"/>
      <c r="JVP11" s="41"/>
      <c r="JVQ11" s="41"/>
      <c r="JVR11" s="41"/>
      <c r="JVS11" s="41"/>
      <c r="JVT11" s="41"/>
      <c r="JVU11" s="41"/>
      <c r="JVV11" s="41"/>
      <c r="JVW11" s="41"/>
      <c r="JVX11" s="41"/>
      <c r="JVY11" s="41"/>
      <c r="JVZ11" s="41"/>
      <c r="JWA11" s="41"/>
      <c r="JWB11" s="41"/>
      <c r="JWC11" s="41"/>
      <c r="JWD11" s="41"/>
      <c r="JWE11" s="41"/>
      <c r="JWF11" s="41"/>
      <c r="JWG11" s="41"/>
      <c r="JWH11" s="41"/>
      <c r="JWI11" s="41"/>
      <c r="JWJ11" s="41"/>
      <c r="JWK11" s="41"/>
      <c r="JWL11" s="41"/>
      <c r="JWM11" s="41"/>
      <c r="JWN11" s="41"/>
      <c r="JWO11" s="41"/>
      <c r="JWP11" s="41"/>
      <c r="JWQ11" s="41"/>
      <c r="JWR11" s="41"/>
      <c r="JWS11" s="41"/>
      <c r="JWT11" s="41"/>
      <c r="JWU11" s="41"/>
      <c r="JWV11" s="41"/>
      <c r="JWW11" s="41"/>
      <c r="JWX11" s="41"/>
      <c r="JWY11" s="41"/>
      <c r="JWZ11" s="41"/>
      <c r="JXA11" s="41"/>
      <c r="JXB11" s="41"/>
      <c r="JXC11" s="41"/>
      <c r="JXD11" s="41"/>
      <c r="JXE11" s="41"/>
      <c r="JXF11" s="41"/>
      <c r="JXG11" s="41"/>
      <c r="JXH11" s="41"/>
      <c r="JXI11" s="41"/>
      <c r="JXJ11" s="41"/>
      <c r="JXK11" s="41"/>
      <c r="JXL11" s="41"/>
      <c r="JXM11" s="41"/>
      <c r="JXN11" s="41"/>
      <c r="JXO11" s="41"/>
      <c r="JXP11" s="41"/>
      <c r="JXQ11" s="41"/>
      <c r="JXR11" s="41"/>
      <c r="JXS11" s="41"/>
      <c r="JXT11" s="41"/>
      <c r="JXU11" s="41"/>
      <c r="JXV11" s="41"/>
      <c r="JXW11" s="41"/>
      <c r="JXX11" s="41"/>
      <c r="JXY11" s="41"/>
      <c r="JXZ11" s="41"/>
      <c r="JYA11" s="41"/>
      <c r="JYB11" s="41"/>
      <c r="JYC11" s="41"/>
      <c r="JYD11" s="41"/>
      <c r="JYE11" s="41"/>
      <c r="JYF11" s="41"/>
      <c r="JYG11" s="41"/>
      <c r="JYH11" s="41"/>
      <c r="JYI11" s="41"/>
      <c r="JYJ11" s="41"/>
      <c r="JYK11" s="41"/>
      <c r="JYL11" s="41"/>
      <c r="JYM11" s="41"/>
      <c r="JYN11" s="41"/>
      <c r="JYO11" s="41"/>
      <c r="JYP11" s="41"/>
      <c r="JYQ11" s="41"/>
      <c r="JYR11" s="41"/>
      <c r="JYS11" s="41"/>
      <c r="JYT11" s="41"/>
      <c r="JYU11" s="41"/>
      <c r="JYV11" s="41"/>
      <c r="JYW11" s="41"/>
      <c r="JYX11" s="41"/>
      <c r="JYY11" s="41"/>
      <c r="JYZ11" s="41"/>
      <c r="JZA11" s="41"/>
      <c r="JZB11" s="41"/>
      <c r="JZC11" s="41"/>
      <c r="JZD11" s="41"/>
      <c r="JZE11" s="41"/>
      <c r="JZF11" s="41"/>
      <c r="JZG11" s="41"/>
      <c r="JZH11" s="41"/>
      <c r="JZI11" s="41"/>
      <c r="JZJ11" s="41"/>
      <c r="JZK11" s="41"/>
      <c r="JZL11" s="41"/>
      <c r="JZM11" s="41"/>
      <c r="JZN11" s="41"/>
      <c r="JZO11" s="41"/>
      <c r="JZP11" s="41"/>
      <c r="JZQ11" s="41"/>
      <c r="JZR11" s="41"/>
      <c r="JZS11" s="41"/>
      <c r="JZT11" s="41"/>
      <c r="JZU11" s="41"/>
      <c r="JZV11" s="41"/>
      <c r="JZW11" s="41"/>
      <c r="JZX11" s="41"/>
      <c r="JZY11" s="41"/>
      <c r="JZZ11" s="41"/>
      <c r="KAA11" s="41"/>
      <c r="KAB11" s="41"/>
      <c r="KAC11" s="41"/>
      <c r="KAD11" s="41"/>
      <c r="KAE11" s="41"/>
      <c r="KAF11" s="41"/>
      <c r="KAG11" s="41"/>
      <c r="KAH11" s="41"/>
      <c r="KAI11" s="41"/>
      <c r="KAJ11" s="41"/>
      <c r="KAK11" s="41"/>
      <c r="KAL11" s="41"/>
      <c r="KAM11" s="41"/>
      <c r="KAN11" s="41"/>
      <c r="KAO11" s="41"/>
      <c r="KAP11" s="41"/>
      <c r="KAQ11" s="41"/>
      <c r="KAR11" s="41"/>
      <c r="KAS11" s="41"/>
      <c r="KAT11" s="41"/>
      <c r="KAU11" s="41"/>
      <c r="KAV11" s="41"/>
      <c r="KAW11" s="41"/>
      <c r="KAX11" s="41"/>
      <c r="KAY11" s="41"/>
      <c r="KAZ11" s="41"/>
      <c r="KBA11" s="41"/>
      <c r="KBB11" s="41"/>
      <c r="KBC11" s="41"/>
      <c r="KBD11" s="41"/>
      <c r="KBE11" s="41"/>
      <c r="KBF11" s="41"/>
      <c r="KBG11" s="41"/>
      <c r="KBH11" s="41"/>
      <c r="KBI11" s="41"/>
      <c r="KBJ11" s="41"/>
      <c r="KBK11" s="41"/>
      <c r="KBL11" s="41"/>
      <c r="KBM11" s="41"/>
      <c r="KBN11" s="41"/>
      <c r="KBO11" s="41"/>
      <c r="KBP11" s="41"/>
      <c r="KBQ11" s="41"/>
      <c r="KBR11" s="41"/>
      <c r="KBS11" s="41"/>
      <c r="KBT11" s="41"/>
      <c r="KBU11" s="41"/>
      <c r="KBV11" s="41"/>
      <c r="KBW11" s="41"/>
      <c r="KBX11" s="41"/>
      <c r="KBY11" s="41"/>
      <c r="KBZ11" s="41"/>
      <c r="KCA11" s="41"/>
      <c r="KCB11" s="41"/>
      <c r="KCC11" s="41"/>
      <c r="KCD11" s="41"/>
      <c r="KCE11" s="41"/>
      <c r="KCF11" s="41"/>
      <c r="KCG11" s="41"/>
      <c r="KCH11" s="41"/>
      <c r="KCI11" s="41"/>
      <c r="KCJ11" s="41"/>
      <c r="KCK11" s="41"/>
      <c r="KCL11" s="41"/>
      <c r="KCM11" s="41"/>
      <c r="KCN11" s="41"/>
      <c r="KCO11" s="41"/>
      <c r="KCP11" s="41"/>
      <c r="KCQ11" s="41"/>
      <c r="KCR11" s="41"/>
      <c r="KCS11" s="41"/>
      <c r="KCT11" s="41"/>
      <c r="KCU11" s="41"/>
      <c r="KCV11" s="41"/>
      <c r="KCW11" s="41"/>
      <c r="KCX11" s="41"/>
      <c r="KCY11" s="41"/>
      <c r="KCZ11" s="41"/>
      <c r="KDA11" s="41"/>
      <c r="KDB11" s="41"/>
      <c r="KDC11" s="41"/>
      <c r="KDD11" s="41"/>
      <c r="KDE11" s="41"/>
      <c r="KDF11" s="41"/>
      <c r="KDG11" s="41"/>
      <c r="KDH11" s="41"/>
      <c r="KDI11" s="41"/>
      <c r="KDJ11" s="41"/>
      <c r="KDK11" s="41"/>
      <c r="KDL11" s="41"/>
      <c r="KDM11" s="41"/>
      <c r="KDN11" s="41"/>
      <c r="KDO11" s="41"/>
      <c r="KDP11" s="41"/>
      <c r="KDQ11" s="41"/>
      <c r="KDR11" s="41"/>
      <c r="KDS11" s="41"/>
      <c r="KDT11" s="41"/>
      <c r="KDU11" s="41"/>
      <c r="KDV11" s="41"/>
      <c r="KDW11" s="41"/>
      <c r="KDX11" s="41"/>
      <c r="KDY11" s="41"/>
      <c r="KDZ11" s="41"/>
      <c r="KEA11" s="41"/>
      <c r="KEB11" s="41"/>
      <c r="KEC11" s="41"/>
      <c r="KED11" s="41"/>
      <c r="KEE11" s="41"/>
      <c r="KEF11" s="41"/>
      <c r="KEG11" s="41"/>
      <c r="KEH11" s="41"/>
      <c r="KEI11" s="41"/>
      <c r="KEJ11" s="41"/>
      <c r="KEK11" s="41"/>
      <c r="KEL11" s="41"/>
      <c r="KEM11" s="41"/>
      <c r="KEN11" s="41"/>
      <c r="KEO11" s="41"/>
      <c r="KEP11" s="41"/>
      <c r="KEQ11" s="41"/>
      <c r="KER11" s="41"/>
      <c r="KES11" s="41"/>
      <c r="KET11" s="41"/>
      <c r="KEU11" s="41"/>
      <c r="KEV11" s="41"/>
      <c r="KEW11" s="41"/>
      <c r="KEX11" s="41"/>
      <c r="KEY11" s="41"/>
      <c r="KEZ11" s="41"/>
      <c r="KFA11" s="41"/>
      <c r="KFB11" s="41"/>
      <c r="KFC11" s="41"/>
      <c r="KFD11" s="41"/>
      <c r="KFE11" s="41"/>
      <c r="KFF11" s="41"/>
      <c r="KFG11" s="41"/>
      <c r="KFH11" s="41"/>
      <c r="KFI11" s="41"/>
      <c r="KFJ11" s="41"/>
      <c r="KFK11" s="41"/>
      <c r="KFL11" s="41"/>
      <c r="KFM11" s="41"/>
      <c r="KFN11" s="41"/>
      <c r="KFO11" s="41"/>
      <c r="KFP11" s="41"/>
      <c r="KFQ11" s="41"/>
      <c r="KFR11" s="41"/>
      <c r="KFS11" s="41"/>
      <c r="KFT11" s="41"/>
      <c r="KFU11" s="41"/>
      <c r="KFV11" s="41"/>
      <c r="KFW11" s="41"/>
      <c r="KFX11" s="41"/>
      <c r="KFY11" s="41"/>
      <c r="KFZ11" s="41"/>
      <c r="KGA11" s="41"/>
      <c r="KGB11" s="41"/>
      <c r="KGC11" s="41"/>
      <c r="KGD11" s="41"/>
      <c r="KGE11" s="41"/>
      <c r="KGF11" s="41"/>
      <c r="KGG11" s="41"/>
      <c r="KGH11" s="41"/>
      <c r="KGI11" s="41"/>
      <c r="KGJ11" s="41"/>
      <c r="KGK11" s="41"/>
      <c r="KGL11" s="41"/>
      <c r="KGM11" s="41"/>
      <c r="KGN11" s="41"/>
      <c r="KGO11" s="41"/>
      <c r="KGP11" s="41"/>
      <c r="KGQ11" s="41"/>
      <c r="KGR11" s="41"/>
      <c r="KGS11" s="41"/>
      <c r="KGT11" s="41"/>
      <c r="KGU11" s="41"/>
      <c r="KGV11" s="41"/>
      <c r="KGW11" s="41"/>
      <c r="KGX11" s="41"/>
      <c r="KGY11" s="41"/>
      <c r="KGZ11" s="41"/>
      <c r="KHA11" s="41"/>
      <c r="KHB11" s="41"/>
      <c r="KHC11" s="41"/>
      <c r="KHD11" s="41"/>
      <c r="KHE11" s="41"/>
      <c r="KHF11" s="41"/>
      <c r="KHG11" s="41"/>
      <c r="KHH11" s="41"/>
      <c r="KHI11" s="41"/>
      <c r="KHJ11" s="41"/>
      <c r="KHK11" s="41"/>
      <c r="KHL11" s="41"/>
      <c r="KHM11" s="41"/>
      <c r="KHN11" s="41"/>
      <c r="KHO11" s="41"/>
      <c r="KHP11" s="41"/>
      <c r="KHQ11" s="41"/>
      <c r="KHR11" s="41"/>
      <c r="KHS11" s="41"/>
      <c r="KHT11" s="41"/>
      <c r="KHU11" s="41"/>
      <c r="KHV11" s="41"/>
      <c r="KHW11" s="41"/>
      <c r="KHX11" s="41"/>
      <c r="KHY11" s="41"/>
      <c r="KHZ11" s="41"/>
      <c r="KIA11" s="41"/>
      <c r="KIB11" s="41"/>
      <c r="KIC11" s="41"/>
      <c r="KID11" s="41"/>
      <c r="KIE11" s="41"/>
      <c r="KIF11" s="41"/>
      <c r="KIG11" s="41"/>
      <c r="KIH11" s="41"/>
      <c r="KII11" s="41"/>
      <c r="KIJ11" s="41"/>
      <c r="KIK11" s="41"/>
      <c r="KIL11" s="41"/>
      <c r="KIM11" s="41"/>
      <c r="KIN11" s="41"/>
      <c r="KIO11" s="41"/>
      <c r="KIP11" s="41"/>
      <c r="KIQ11" s="41"/>
      <c r="KIR11" s="41"/>
      <c r="KIS11" s="41"/>
      <c r="KIT11" s="41"/>
      <c r="KIU11" s="41"/>
      <c r="KIV11" s="41"/>
      <c r="KIW11" s="41"/>
      <c r="KIX11" s="41"/>
      <c r="KIY11" s="41"/>
      <c r="KIZ11" s="41"/>
      <c r="KJA11" s="41"/>
      <c r="KJB11" s="41"/>
      <c r="KJC11" s="41"/>
      <c r="KJD11" s="41"/>
      <c r="KJE11" s="41"/>
      <c r="KJF11" s="41"/>
      <c r="KJG11" s="41"/>
      <c r="KJH11" s="41"/>
      <c r="KJI11" s="41"/>
      <c r="KJJ11" s="41"/>
      <c r="KJK11" s="41"/>
      <c r="KJL11" s="41"/>
      <c r="KJM11" s="41"/>
      <c r="KJN11" s="41"/>
      <c r="KJO11" s="41"/>
      <c r="KJP11" s="41"/>
      <c r="KJQ11" s="41"/>
      <c r="KJR11" s="41"/>
      <c r="KJS11" s="41"/>
      <c r="KJT11" s="41"/>
      <c r="KJU11" s="41"/>
      <c r="KJV11" s="41"/>
      <c r="KJW11" s="41"/>
      <c r="KJX11" s="41"/>
      <c r="KJY11" s="41"/>
      <c r="KJZ11" s="41"/>
      <c r="KKA11" s="41"/>
      <c r="KKB11" s="41"/>
      <c r="KKC11" s="41"/>
      <c r="KKD11" s="41"/>
      <c r="KKE11" s="41"/>
      <c r="KKF11" s="41"/>
      <c r="KKG11" s="41"/>
      <c r="KKH11" s="41"/>
      <c r="KKI11" s="41"/>
      <c r="KKJ11" s="41"/>
      <c r="KKK11" s="41"/>
      <c r="KKL11" s="41"/>
      <c r="KKM11" s="41"/>
      <c r="KKN11" s="41"/>
      <c r="KKO11" s="41"/>
      <c r="KKP11" s="41"/>
      <c r="KKQ11" s="41"/>
      <c r="KKR11" s="41"/>
      <c r="KKS11" s="41"/>
      <c r="KKT11" s="41"/>
      <c r="KKU11" s="41"/>
      <c r="KKV11" s="41"/>
      <c r="KKW11" s="41"/>
      <c r="KKX11" s="41"/>
      <c r="KKY11" s="41"/>
      <c r="KKZ11" s="41"/>
      <c r="KLA11" s="41"/>
      <c r="KLB11" s="41"/>
      <c r="KLC11" s="41"/>
      <c r="KLD11" s="41"/>
      <c r="KLE11" s="41"/>
      <c r="KLF11" s="41"/>
      <c r="KLG11" s="41"/>
      <c r="KLH11" s="41"/>
      <c r="KLI11" s="41"/>
      <c r="KLJ11" s="41"/>
      <c r="KLK11" s="41"/>
      <c r="KLL11" s="41"/>
      <c r="KLM11" s="41"/>
      <c r="KLN11" s="41"/>
      <c r="KLO11" s="41"/>
      <c r="KLP11" s="41"/>
      <c r="KLQ11" s="41"/>
      <c r="KLR11" s="41"/>
      <c r="KLS11" s="41"/>
      <c r="KLT11" s="41"/>
      <c r="KLU11" s="41"/>
      <c r="KLV11" s="41"/>
      <c r="KLW11" s="41"/>
      <c r="KLX11" s="41"/>
      <c r="KLY11" s="41"/>
      <c r="KLZ11" s="41"/>
      <c r="KMA11" s="41"/>
      <c r="KMB11" s="41"/>
      <c r="KMC11" s="41"/>
      <c r="KMD11" s="41"/>
      <c r="KME11" s="41"/>
      <c r="KMF11" s="41"/>
      <c r="KMG11" s="41"/>
      <c r="KMH11" s="41"/>
      <c r="KMI11" s="41"/>
      <c r="KMJ11" s="41"/>
      <c r="KMK11" s="41"/>
      <c r="KML11" s="41"/>
      <c r="KMM11" s="41"/>
      <c r="KMN11" s="41"/>
      <c r="KMO11" s="41"/>
      <c r="KMP11" s="41"/>
      <c r="KMQ11" s="41"/>
      <c r="KMR11" s="41"/>
      <c r="KMS11" s="41"/>
      <c r="KMT11" s="41"/>
      <c r="KMU11" s="41"/>
      <c r="KMV11" s="41"/>
      <c r="KMW11" s="41"/>
      <c r="KMX11" s="41"/>
      <c r="KMY11" s="41"/>
      <c r="KMZ11" s="41"/>
      <c r="KNA11" s="41"/>
      <c r="KNB11" s="41"/>
      <c r="KNC11" s="41"/>
      <c r="KND11" s="41"/>
      <c r="KNE11" s="41"/>
      <c r="KNF11" s="41"/>
      <c r="KNG11" s="41"/>
      <c r="KNH11" s="41"/>
      <c r="KNI11" s="41"/>
      <c r="KNJ11" s="41"/>
      <c r="KNK11" s="41"/>
      <c r="KNL11" s="41"/>
      <c r="KNM11" s="41"/>
      <c r="KNN11" s="41"/>
      <c r="KNO11" s="41"/>
      <c r="KNP11" s="41"/>
      <c r="KNQ11" s="41"/>
      <c r="KNR11" s="41"/>
      <c r="KNS11" s="41"/>
      <c r="KNT11" s="41"/>
      <c r="KNU11" s="41"/>
      <c r="KNV11" s="41"/>
      <c r="KNW11" s="41"/>
      <c r="KNX11" s="41"/>
      <c r="KNY11" s="41"/>
      <c r="KNZ11" s="41"/>
      <c r="KOA11" s="41"/>
      <c r="KOB11" s="41"/>
      <c r="KOC11" s="41"/>
      <c r="KOD11" s="41"/>
      <c r="KOE11" s="41"/>
      <c r="KOF11" s="41"/>
      <c r="KOG11" s="41"/>
      <c r="KOH11" s="41"/>
      <c r="KOI11" s="41"/>
      <c r="KOJ11" s="41"/>
      <c r="KOK11" s="41"/>
      <c r="KOL11" s="41"/>
      <c r="KOM11" s="41"/>
      <c r="KON11" s="41"/>
      <c r="KOO11" s="41"/>
      <c r="KOP11" s="41"/>
      <c r="KOQ11" s="41"/>
      <c r="KOR11" s="41"/>
      <c r="KOS11" s="41"/>
      <c r="KOT11" s="41"/>
      <c r="KOU11" s="41"/>
      <c r="KOV11" s="41"/>
      <c r="KOW11" s="41"/>
      <c r="KOX11" s="41"/>
      <c r="KOY11" s="41"/>
      <c r="KOZ11" s="41"/>
      <c r="KPA11" s="41"/>
      <c r="KPB11" s="41"/>
      <c r="KPC11" s="41"/>
      <c r="KPD11" s="41"/>
      <c r="KPE11" s="41"/>
      <c r="KPF11" s="41"/>
      <c r="KPG11" s="41"/>
      <c r="KPH11" s="41"/>
      <c r="KPI11" s="41"/>
      <c r="KPJ11" s="41"/>
      <c r="KPK11" s="41"/>
      <c r="KPL11" s="41"/>
      <c r="KPM11" s="41"/>
      <c r="KPN11" s="41"/>
      <c r="KPO11" s="41"/>
      <c r="KPP11" s="41"/>
      <c r="KPQ11" s="41"/>
      <c r="KPR11" s="41"/>
      <c r="KPS11" s="41"/>
      <c r="KPT11" s="41"/>
      <c r="KPU11" s="41"/>
      <c r="KPV11" s="41"/>
      <c r="KPW11" s="41"/>
      <c r="KPX11" s="41"/>
      <c r="KPY11" s="41"/>
      <c r="KPZ11" s="41"/>
      <c r="KQA11" s="41"/>
      <c r="KQB11" s="41"/>
      <c r="KQC11" s="41"/>
      <c r="KQD11" s="41"/>
      <c r="KQE11" s="41"/>
      <c r="KQF11" s="41"/>
      <c r="KQG11" s="41"/>
      <c r="KQH11" s="41"/>
      <c r="KQI11" s="41"/>
      <c r="KQJ11" s="41"/>
      <c r="KQK11" s="41"/>
      <c r="KQL11" s="41"/>
      <c r="KQM11" s="41"/>
      <c r="KQN11" s="41"/>
      <c r="KQO11" s="41"/>
      <c r="KQP11" s="41"/>
      <c r="KQQ11" s="41"/>
      <c r="KQR11" s="41"/>
      <c r="KQS11" s="41"/>
      <c r="KQT11" s="41"/>
      <c r="KQU11" s="41"/>
      <c r="KQV11" s="41"/>
      <c r="KQW11" s="41"/>
      <c r="KQX11" s="41"/>
      <c r="KQY11" s="41"/>
      <c r="KQZ11" s="41"/>
      <c r="KRA11" s="41"/>
      <c r="KRB11" s="41"/>
      <c r="KRC11" s="41"/>
      <c r="KRD11" s="41"/>
      <c r="KRE11" s="41"/>
      <c r="KRF11" s="41"/>
      <c r="KRG11" s="41"/>
      <c r="KRH11" s="41"/>
      <c r="KRI11" s="41"/>
      <c r="KRJ11" s="41"/>
      <c r="KRK11" s="41"/>
      <c r="KRL11" s="41"/>
      <c r="KRM11" s="41"/>
      <c r="KRN11" s="41"/>
      <c r="KRO11" s="41"/>
      <c r="KRP11" s="41"/>
      <c r="KRQ11" s="41"/>
      <c r="KRR11" s="41"/>
      <c r="KRS11" s="41"/>
      <c r="KRT11" s="41"/>
      <c r="KRU11" s="41"/>
      <c r="KRV11" s="41"/>
      <c r="KRW11" s="41"/>
      <c r="KRX11" s="41"/>
      <c r="KRY11" s="41"/>
      <c r="KRZ11" s="41"/>
      <c r="KSA11" s="41"/>
      <c r="KSB11" s="41"/>
      <c r="KSC11" s="41"/>
      <c r="KSD11" s="41"/>
      <c r="KSE11" s="41"/>
      <c r="KSF11" s="41"/>
      <c r="KSG11" s="41"/>
      <c r="KSH11" s="41"/>
      <c r="KSI11" s="41"/>
      <c r="KSJ11" s="41"/>
      <c r="KSK11" s="41"/>
      <c r="KSL11" s="41"/>
      <c r="KSM11" s="41"/>
      <c r="KSN11" s="41"/>
      <c r="KSO11" s="41"/>
      <c r="KSP11" s="41"/>
      <c r="KSQ11" s="41"/>
      <c r="KSR11" s="41"/>
      <c r="KSS11" s="41"/>
      <c r="KST11" s="41"/>
      <c r="KSU11" s="41"/>
      <c r="KSV11" s="41"/>
      <c r="KSW11" s="41"/>
      <c r="KSX11" s="41"/>
      <c r="KSY11" s="41"/>
      <c r="KSZ11" s="41"/>
      <c r="KTA11" s="41"/>
      <c r="KTB11" s="41"/>
      <c r="KTC11" s="41"/>
      <c r="KTD11" s="41"/>
      <c r="KTE11" s="41"/>
      <c r="KTF11" s="41"/>
      <c r="KTG11" s="41"/>
      <c r="KTH11" s="41"/>
      <c r="KTI11" s="41"/>
      <c r="KTJ11" s="41"/>
      <c r="KTK11" s="41"/>
      <c r="KTL11" s="41"/>
      <c r="KTM11" s="41"/>
      <c r="KTN11" s="41"/>
      <c r="KTO11" s="41"/>
      <c r="KTP11" s="41"/>
      <c r="KTQ11" s="41"/>
      <c r="KTR11" s="41"/>
      <c r="KTS11" s="41"/>
      <c r="KTT11" s="41"/>
      <c r="KTU11" s="41"/>
      <c r="KTV11" s="41"/>
      <c r="KTW11" s="41"/>
      <c r="KTX11" s="41"/>
      <c r="KTY11" s="41"/>
      <c r="KTZ11" s="41"/>
      <c r="KUA11" s="41"/>
      <c r="KUB11" s="41"/>
      <c r="KUC11" s="41"/>
      <c r="KUD11" s="41"/>
      <c r="KUE11" s="41"/>
      <c r="KUF11" s="41"/>
      <c r="KUG11" s="41"/>
      <c r="KUH11" s="41"/>
      <c r="KUI11" s="41"/>
      <c r="KUJ11" s="41"/>
      <c r="KUK11" s="41"/>
      <c r="KUL11" s="41"/>
      <c r="KUM11" s="41"/>
      <c r="KUN11" s="41"/>
      <c r="KUO11" s="41"/>
      <c r="KUP11" s="41"/>
      <c r="KUQ11" s="41"/>
      <c r="KUR11" s="41"/>
      <c r="KUS11" s="41"/>
      <c r="KUT11" s="41"/>
      <c r="KUU11" s="41"/>
      <c r="KUV11" s="41"/>
      <c r="KUW11" s="41"/>
      <c r="KUX11" s="41"/>
      <c r="KUY11" s="41"/>
      <c r="KUZ11" s="41"/>
      <c r="KVA11" s="41"/>
      <c r="KVB11" s="41"/>
      <c r="KVC11" s="41"/>
      <c r="KVD11" s="41"/>
      <c r="KVE11" s="41"/>
      <c r="KVF11" s="41"/>
      <c r="KVG11" s="41"/>
      <c r="KVH11" s="41"/>
      <c r="KVI11" s="41"/>
      <c r="KVJ11" s="41"/>
      <c r="KVK11" s="41"/>
      <c r="KVL11" s="41"/>
      <c r="KVM11" s="41"/>
      <c r="KVN11" s="41"/>
      <c r="KVO11" s="41"/>
      <c r="KVP11" s="41"/>
      <c r="KVQ11" s="41"/>
      <c r="KVR11" s="41"/>
      <c r="KVS11" s="41"/>
      <c r="KVT11" s="41"/>
      <c r="KVU11" s="41"/>
      <c r="KVV11" s="41"/>
      <c r="KVW11" s="41"/>
      <c r="KVX11" s="41"/>
      <c r="KVY11" s="41"/>
      <c r="KVZ11" s="41"/>
      <c r="KWA11" s="41"/>
      <c r="KWB11" s="41"/>
      <c r="KWC11" s="41"/>
      <c r="KWD11" s="41"/>
      <c r="KWE11" s="41"/>
      <c r="KWF11" s="41"/>
      <c r="KWG11" s="41"/>
      <c r="KWH11" s="41"/>
      <c r="KWI11" s="41"/>
      <c r="KWJ11" s="41"/>
      <c r="KWK11" s="41"/>
      <c r="KWL11" s="41"/>
      <c r="KWM11" s="41"/>
      <c r="KWN11" s="41"/>
      <c r="KWO11" s="41"/>
      <c r="KWP11" s="41"/>
      <c r="KWQ11" s="41"/>
      <c r="KWR11" s="41"/>
      <c r="KWS11" s="41"/>
      <c r="KWT11" s="41"/>
      <c r="KWU11" s="41"/>
      <c r="KWV11" s="41"/>
      <c r="KWW11" s="41"/>
      <c r="KWX11" s="41"/>
      <c r="KWY11" s="41"/>
      <c r="KWZ11" s="41"/>
      <c r="KXA11" s="41"/>
      <c r="KXB11" s="41"/>
      <c r="KXC11" s="41"/>
      <c r="KXD11" s="41"/>
      <c r="KXE11" s="41"/>
      <c r="KXF11" s="41"/>
      <c r="KXG11" s="41"/>
      <c r="KXH11" s="41"/>
      <c r="KXI11" s="41"/>
      <c r="KXJ11" s="41"/>
      <c r="KXK11" s="41"/>
      <c r="KXL11" s="41"/>
      <c r="KXM11" s="41"/>
      <c r="KXN11" s="41"/>
      <c r="KXO11" s="41"/>
      <c r="KXP11" s="41"/>
      <c r="KXQ11" s="41"/>
      <c r="KXR11" s="41"/>
      <c r="KXS11" s="41"/>
      <c r="KXT11" s="41"/>
      <c r="KXU11" s="41"/>
      <c r="KXV11" s="41"/>
      <c r="KXW11" s="41"/>
      <c r="KXX11" s="41"/>
      <c r="KXY11" s="41"/>
      <c r="KXZ11" s="41"/>
      <c r="KYA11" s="41"/>
      <c r="KYB11" s="41"/>
      <c r="KYC11" s="41"/>
      <c r="KYD11" s="41"/>
      <c r="KYE11" s="41"/>
      <c r="KYF11" s="41"/>
      <c r="KYG11" s="41"/>
      <c r="KYH11" s="41"/>
      <c r="KYI11" s="41"/>
      <c r="KYJ11" s="41"/>
      <c r="KYK11" s="41"/>
      <c r="KYL11" s="41"/>
      <c r="KYM11" s="41"/>
      <c r="KYN11" s="41"/>
      <c r="KYO11" s="41"/>
      <c r="KYP11" s="41"/>
      <c r="KYQ11" s="41"/>
      <c r="KYR11" s="41"/>
      <c r="KYS11" s="41"/>
      <c r="KYT11" s="41"/>
      <c r="KYU11" s="41"/>
      <c r="KYV11" s="41"/>
      <c r="KYW11" s="41"/>
      <c r="KYX11" s="41"/>
      <c r="KYY11" s="41"/>
      <c r="KYZ11" s="41"/>
      <c r="KZA11" s="41"/>
      <c r="KZB11" s="41"/>
      <c r="KZC11" s="41"/>
      <c r="KZD11" s="41"/>
      <c r="KZE11" s="41"/>
      <c r="KZF11" s="41"/>
      <c r="KZG11" s="41"/>
      <c r="KZH11" s="41"/>
      <c r="KZI11" s="41"/>
      <c r="KZJ11" s="41"/>
      <c r="KZK11" s="41"/>
      <c r="KZL11" s="41"/>
      <c r="KZM11" s="41"/>
      <c r="KZN11" s="41"/>
      <c r="KZO11" s="41"/>
      <c r="KZP11" s="41"/>
      <c r="KZQ11" s="41"/>
      <c r="KZR11" s="41"/>
      <c r="KZS11" s="41"/>
      <c r="KZT11" s="41"/>
      <c r="KZU11" s="41"/>
      <c r="KZV11" s="41"/>
      <c r="KZW11" s="41"/>
      <c r="KZX11" s="41"/>
      <c r="KZY11" s="41"/>
      <c r="KZZ11" s="41"/>
      <c r="LAA11" s="41"/>
      <c r="LAB11" s="41"/>
      <c r="LAC11" s="41"/>
      <c r="LAD11" s="41"/>
      <c r="LAE11" s="41"/>
      <c r="LAF11" s="41"/>
      <c r="LAG11" s="41"/>
      <c r="LAH11" s="41"/>
      <c r="LAI11" s="41"/>
      <c r="LAJ11" s="41"/>
      <c r="LAK11" s="41"/>
      <c r="LAL11" s="41"/>
      <c r="LAM11" s="41"/>
      <c r="LAN11" s="41"/>
      <c r="LAO11" s="41"/>
      <c r="LAP11" s="41"/>
      <c r="LAQ11" s="41"/>
      <c r="LAR11" s="41"/>
      <c r="LAS11" s="41"/>
      <c r="LAT11" s="41"/>
      <c r="LAU11" s="41"/>
      <c r="LAV11" s="41"/>
      <c r="LAW11" s="41"/>
      <c r="LAX11" s="41"/>
      <c r="LAY11" s="41"/>
      <c r="LAZ11" s="41"/>
      <c r="LBA11" s="41"/>
      <c r="LBB11" s="41"/>
      <c r="LBC11" s="41"/>
      <c r="LBD11" s="41"/>
      <c r="LBE11" s="41"/>
      <c r="LBF11" s="41"/>
      <c r="LBG11" s="41"/>
      <c r="LBH11" s="41"/>
      <c r="LBI11" s="41"/>
      <c r="LBJ11" s="41"/>
      <c r="LBK11" s="41"/>
      <c r="LBL11" s="41"/>
      <c r="LBM11" s="41"/>
      <c r="LBN11" s="41"/>
      <c r="LBO11" s="41"/>
      <c r="LBP11" s="41"/>
      <c r="LBQ11" s="41"/>
      <c r="LBR11" s="41"/>
      <c r="LBS11" s="41"/>
      <c r="LBT11" s="41"/>
      <c r="LBU11" s="41"/>
      <c r="LBV11" s="41"/>
      <c r="LBW11" s="41"/>
      <c r="LBX11" s="41"/>
      <c r="LBY11" s="41"/>
      <c r="LBZ11" s="41"/>
      <c r="LCA11" s="41"/>
      <c r="LCB11" s="41"/>
      <c r="LCC11" s="41"/>
      <c r="LCD11" s="41"/>
      <c r="LCE11" s="41"/>
      <c r="LCF11" s="41"/>
      <c r="LCG11" s="41"/>
      <c r="LCH11" s="41"/>
      <c r="LCI11" s="41"/>
      <c r="LCJ11" s="41"/>
      <c r="LCK11" s="41"/>
      <c r="LCL11" s="41"/>
      <c r="LCM11" s="41"/>
      <c r="LCN11" s="41"/>
      <c r="LCO11" s="41"/>
      <c r="LCP11" s="41"/>
      <c r="LCQ11" s="41"/>
      <c r="LCR11" s="41"/>
      <c r="LCS11" s="41"/>
      <c r="LCT11" s="41"/>
      <c r="LCU11" s="41"/>
      <c r="LCV11" s="41"/>
      <c r="LCW11" s="41"/>
      <c r="LCX11" s="41"/>
      <c r="LCY11" s="41"/>
      <c r="LCZ11" s="41"/>
      <c r="LDA11" s="41"/>
      <c r="LDB11" s="41"/>
      <c r="LDC11" s="41"/>
      <c r="LDD11" s="41"/>
      <c r="LDE11" s="41"/>
      <c r="LDF11" s="41"/>
      <c r="LDG11" s="41"/>
      <c r="LDH11" s="41"/>
      <c r="LDI11" s="41"/>
      <c r="LDJ11" s="41"/>
      <c r="LDK11" s="41"/>
      <c r="LDL11" s="41"/>
      <c r="LDM11" s="41"/>
      <c r="LDN11" s="41"/>
      <c r="LDO11" s="41"/>
      <c r="LDP11" s="41"/>
      <c r="LDQ11" s="41"/>
      <c r="LDR11" s="41"/>
      <c r="LDS11" s="41"/>
      <c r="LDT11" s="41"/>
      <c r="LDU11" s="41"/>
      <c r="LDV11" s="41"/>
      <c r="LDW11" s="41"/>
      <c r="LDX11" s="41"/>
      <c r="LDY11" s="41"/>
      <c r="LDZ11" s="41"/>
      <c r="LEA11" s="41"/>
      <c r="LEB11" s="41"/>
      <c r="LEC11" s="41"/>
      <c r="LED11" s="41"/>
      <c r="LEE11" s="41"/>
      <c r="LEF11" s="41"/>
      <c r="LEG11" s="41"/>
      <c r="LEH11" s="41"/>
      <c r="LEI11" s="41"/>
      <c r="LEJ11" s="41"/>
      <c r="LEK11" s="41"/>
      <c r="LEL11" s="41"/>
      <c r="LEM11" s="41"/>
      <c r="LEN11" s="41"/>
      <c r="LEO11" s="41"/>
      <c r="LEP11" s="41"/>
      <c r="LEQ11" s="41"/>
      <c r="LER11" s="41"/>
      <c r="LES11" s="41"/>
      <c r="LET11" s="41"/>
      <c r="LEU11" s="41"/>
      <c r="LEV11" s="41"/>
      <c r="LEW11" s="41"/>
      <c r="LEX11" s="41"/>
      <c r="LEY11" s="41"/>
      <c r="LEZ11" s="41"/>
      <c r="LFA11" s="41"/>
      <c r="LFB11" s="41"/>
      <c r="LFC11" s="41"/>
      <c r="LFD11" s="41"/>
      <c r="LFE11" s="41"/>
      <c r="LFF11" s="41"/>
      <c r="LFG11" s="41"/>
      <c r="LFH11" s="41"/>
      <c r="LFI11" s="41"/>
      <c r="LFJ11" s="41"/>
      <c r="LFK11" s="41"/>
      <c r="LFL11" s="41"/>
      <c r="LFM11" s="41"/>
      <c r="LFN11" s="41"/>
      <c r="LFO11" s="41"/>
      <c r="LFP11" s="41"/>
      <c r="LFQ11" s="41"/>
      <c r="LFR11" s="41"/>
      <c r="LFS11" s="41"/>
      <c r="LFT11" s="41"/>
      <c r="LFU11" s="41"/>
      <c r="LFV11" s="41"/>
      <c r="LFW11" s="41"/>
      <c r="LFX11" s="41"/>
      <c r="LFY11" s="41"/>
      <c r="LFZ11" s="41"/>
      <c r="LGA11" s="41"/>
      <c r="LGB11" s="41"/>
      <c r="LGC11" s="41"/>
      <c r="LGD11" s="41"/>
      <c r="LGE11" s="41"/>
      <c r="LGF11" s="41"/>
      <c r="LGG11" s="41"/>
      <c r="LGH11" s="41"/>
      <c r="LGI11" s="41"/>
      <c r="LGJ11" s="41"/>
      <c r="LGK11" s="41"/>
      <c r="LGL11" s="41"/>
      <c r="LGM11" s="41"/>
      <c r="LGN11" s="41"/>
      <c r="LGO11" s="41"/>
      <c r="LGP11" s="41"/>
      <c r="LGQ11" s="41"/>
      <c r="LGR11" s="41"/>
      <c r="LGS11" s="41"/>
      <c r="LGT11" s="41"/>
      <c r="LGU11" s="41"/>
      <c r="LGV11" s="41"/>
      <c r="LGW11" s="41"/>
      <c r="LGX11" s="41"/>
      <c r="LGY11" s="41"/>
      <c r="LGZ11" s="41"/>
      <c r="LHA11" s="41"/>
      <c r="LHB11" s="41"/>
      <c r="LHC11" s="41"/>
      <c r="LHD11" s="41"/>
      <c r="LHE11" s="41"/>
      <c r="LHF11" s="41"/>
      <c r="LHG11" s="41"/>
      <c r="LHH11" s="41"/>
      <c r="LHI11" s="41"/>
      <c r="LHJ11" s="41"/>
      <c r="LHK11" s="41"/>
      <c r="LHL11" s="41"/>
      <c r="LHM11" s="41"/>
      <c r="LHN11" s="41"/>
      <c r="LHO11" s="41"/>
      <c r="LHP11" s="41"/>
      <c r="LHQ11" s="41"/>
      <c r="LHR11" s="41"/>
      <c r="LHS11" s="41"/>
      <c r="LHT11" s="41"/>
      <c r="LHU11" s="41"/>
      <c r="LHV11" s="41"/>
      <c r="LHW11" s="41"/>
      <c r="LHX11" s="41"/>
      <c r="LHY11" s="41"/>
      <c r="LHZ11" s="41"/>
      <c r="LIA11" s="41"/>
      <c r="LIB11" s="41"/>
      <c r="LIC11" s="41"/>
      <c r="LID11" s="41"/>
      <c r="LIE11" s="41"/>
      <c r="LIF11" s="41"/>
      <c r="LIG11" s="41"/>
      <c r="LIH11" s="41"/>
      <c r="LII11" s="41"/>
      <c r="LIJ11" s="41"/>
      <c r="LIK11" s="41"/>
      <c r="LIL11" s="41"/>
      <c r="LIM11" s="41"/>
      <c r="LIN11" s="41"/>
      <c r="LIO11" s="41"/>
      <c r="LIP11" s="41"/>
      <c r="LIQ11" s="41"/>
      <c r="LIR11" s="41"/>
      <c r="LIS11" s="41"/>
      <c r="LIT11" s="41"/>
      <c r="LIU11" s="41"/>
      <c r="LIV11" s="41"/>
      <c r="LIW11" s="41"/>
      <c r="LIX11" s="41"/>
      <c r="LIY11" s="41"/>
      <c r="LIZ11" s="41"/>
      <c r="LJA11" s="41"/>
      <c r="LJB11" s="41"/>
      <c r="LJC11" s="41"/>
      <c r="LJD11" s="41"/>
      <c r="LJE11" s="41"/>
      <c r="LJF11" s="41"/>
      <c r="LJG11" s="41"/>
      <c r="LJH11" s="41"/>
      <c r="LJI11" s="41"/>
      <c r="LJJ11" s="41"/>
      <c r="LJK11" s="41"/>
      <c r="LJL11" s="41"/>
      <c r="LJM11" s="41"/>
      <c r="LJN11" s="41"/>
      <c r="LJO11" s="41"/>
      <c r="LJP11" s="41"/>
      <c r="LJQ11" s="41"/>
      <c r="LJR11" s="41"/>
      <c r="LJS11" s="41"/>
      <c r="LJT11" s="41"/>
      <c r="LJU11" s="41"/>
      <c r="LJV11" s="41"/>
      <c r="LJW11" s="41"/>
      <c r="LJX11" s="41"/>
      <c r="LJY11" s="41"/>
      <c r="LJZ11" s="41"/>
      <c r="LKA11" s="41"/>
      <c r="LKB11" s="41"/>
      <c r="LKC11" s="41"/>
      <c r="LKD11" s="41"/>
      <c r="LKE11" s="41"/>
      <c r="LKF11" s="41"/>
      <c r="LKG11" s="41"/>
      <c r="LKH11" s="41"/>
      <c r="LKI11" s="41"/>
      <c r="LKJ11" s="41"/>
      <c r="LKK11" s="41"/>
      <c r="LKL11" s="41"/>
      <c r="LKM11" s="41"/>
      <c r="LKN11" s="41"/>
      <c r="LKO11" s="41"/>
      <c r="LKP11" s="41"/>
      <c r="LKQ11" s="41"/>
      <c r="LKR11" s="41"/>
      <c r="LKS11" s="41"/>
      <c r="LKT11" s="41"/>
      <c r="LKU11" s="41"/>
      <c r="LKV11" s="41"/>
      <c r="LKW11" s="41"/>
      <c r="LKX11" s="41"/>
      <c r="LKY11" s="41"/>
      <c r="LKZ11" s="41"/>
      <c r="LLA11" s="41"/>
      <c r="LLB11" s="41"/>
      <c r="LLC11" s="41"/>
      <c r="LLD11" s="41"/>
      <c r="LLE11" s="41"/>
      <c r="LLF11" s="41"/>
      <c r="LLG11" s="41"/>
      <c r="LLH11" s="41"/>
      <c r="LLI11" s="41"/>
      <c r="LLJ11" s="41"/>
      <c r="LLK11" s="41"/>
      <c r="LLL11" s="41"/>
      <c r="LLM11" s="41"/>
      <c r="LLN11" s="41"/>
      <c r="LLO11" s="41"/>
      <c r="LLP11" s="41"/>
      <c r="LLQ11" s="41"/>
      <c r="LLR11" s="41"/>
      <c r="LLS11" s="41"/>
      <c r="LLT11" s="41"/>
      <c r="LLU11" s="41"/>
      <c r="LLV11" s="41"/>
      <c r="LLW11" s="41"/>
      <c r="LLX11" s="41"/>
      <c r="LLY11" s="41"/>
      <c r="LLZ11" s="41"/>
      <c r="LMA11" s="41"/>
      <c r="LMB11" s="41"/>
      <c r="LMC11" s="41"/>
      <c r="LMD11" s="41"/>
      <c r="LME11" s="41"/>
      <c r="LMF11" s="41"/>
      <c r="LMG11" s="41"/>
      <c r="LMH11" s="41"/>
      <c r="LMI11" s="41"/>
      <c r="LMJ11" s="41"/>
      <c r="LMK11" s="41"/>
      <c r="LML11" s="41"/>
      <c r="LMM11" s="41"/>
      <c r="LMN11" s="41"/>
      <c r="LMO11" s="41"/>
      <c r="LMP11" s="41"/>
      <c r="LMQ11" s="41"/>
      <c r="LMR11" s="41"/>
      <c r="LMS11" s="41"/>
      <c r="LMT11" s="41"/>
      <c r="LMU11" s="41"/>
      <c r="LMV11" s="41"/>
      <c r="LMW11" s="41"/>
      <c r="LMX11" s="41"/>
      <c r="LMY11" s="41"/>
      <c r="LMZ11" s="41"/>
      <c r="LNA11" s="41"/>
      <c r="LNB11" s="41"/>
      <c r="LNC11" s="41"/>
      <c r="LND11" s="41"/>
      <c r="LNE11" s="41"/>
      <c r="LNF11" s="41"/>
      <c r="LNG11" s="41"/>
      <c r="LNH11" s="41"/>
      <c r="LNI11" s="41"/>
      <c r="LNJ11" s="41"/>
      <c r="LNK11" s="41"/>
      <c r="LNL11" s="41"/>
      <c r="LNM11" s="41"/>
      <c r="LNN11" s="41"/>
      <c r="LNO11" s="41"/>
      <c r="LNP11" s="41"/>
      <c r="LNQ11" s="41"/>
      <c r="LNR11" s="41"/>
      <c r="LNS11" s="41"/>
      <c r="LNT11" s="41"/>
      <c r="LNU11" s="41"/>
      <c r="LNV11" s="41"/>
      <c r="LNW11" s="41"/>
      <c r="LNX11" s="41"/>
      <c r="LNY11" s="41"/>
      <c r="LNZ11" s="41"/>
      <c r="LOA11" s="41"/>
      <c r="LOB11" s="41"/>
      <c r="LOC11" s="41"/>
      <c r="LOD11" s="41"/>
      <c r="LOE11" s="41"/>
      <c r="LOF11" s="41"/>
      <c r="LOG11" s="41"/>
      <c r="LOH11" s="41"/>
      <c r="LOI11" s="41"/>
      <c r="LOJ11" s="41"/>
      <c r="LOK11" s="41"/>
      <c r="LOL11" s="41"/>
      <c r="LOM11" s="41"/>
      <c r="LON11" s="41"/>
      <c r="LOO11" s="41"/>
      <c r="LOP11" s="41"/>
      <c r="LOQ11" s="41"/>
      <c r="LOR11" s="41"/>
      <c r="LOS11" s="41"/>
      <c r="LOT11" s="41"/>
      <c r="LOU11" s="41"/>
      <c r="LOV11" s="41"/>
      <c r="LOW11" s="41"/>
      <c r="LOX11" s="41"/>
      <c r="LOY11" s="41"/>
      <c r="LOZ11" s="41"/>
      <c r="LPA11" s="41"/>
      <c r="LPB11" s="41"/>
      <c r="LPC11" s="41"/>
      <c r="LPD11" s="41"/>
      <c r="LPE11" s="41"/>
      <c r="LPF11" s="41"/>
      <c r="LPG11" s="41"/>
      <c r="LPH11" s="41"/>
      <c r="LPI11" s="41"/>
      <c r="LPJ11" s="41"/>
      <c r="LPK11" s="41"/>
      <c r="LPL11" s="41"/>
      <c r="LPM11" s="41"/>
      <c r="LPN11" s="41"/>
      <c r="LPO11" s="41"/>
      <c r="LPP11" s="41"/>
      <c r="LPQ11" s="41"/>
      <c r="LPR11" s="41"/>
      <c r="LPS11" s="41"/>
      <c r="LPT11" s="41"/>
      <c r="LPU11" s="41"/>
      <c r="LPV11" s="41"/>
      <c r="LPW11" s="41"/>
      <c r="LPX11" s="41"/>
      <c r="LPY11" s="41"/>
      <c r="LPZ11" s="41"/>
      <c r="LQA11" s="41"/>
      <c r="LQB11" s="41"/>
      <c r="LQC11" s="41"/>
      <c r="LQD11" s="41"/>
      <c r="LQE11" s="41"/>
      <c r="LQF11" s="41"/>
      <c r="LQG11" s="41"/>
      <c r="LQH11" s="41"/>
      <c r="LQI11" s="41"/>
      <c r="LQJ11" s="41"/>
      <c r="LQK11" s="41"/>
      <c r="LQL11" s="41"/>
      <c r="LQM11" s="41"/>
      <c r="LQN11" s="41"/>
      <c r="LQO11" s="41"/>
      <c r="LQP11" s="41"/>
      <c r="LQQ11" s="41"/>
      <c r="LQR11" s="41"/>
      <c r="LQS11" s="41"/>
      <c r="LQT11" s="41"/>
      <c r="LQU11" s="41"/>
      <c r="LQV11" s="41"/>
      <c r="LQW11" s="41"/>
      <c r="LQX11" s="41"/>
      <c r="LQY11" s="41"/>
      <c r="LQZ11" s="41"/>
      <c r="LRA11" s="41"/>
      <c r="LRB11" s="41"/>
      <c r="LRC11" s="41"/>
      <c r="LRD11" s="41"/>
      <c r="LRE11" s="41"/>
      <c r="LRF11" s="41"/>
      <c r="LRG11" s="41"/>
      <c r="LRH11" s="41"/>
      <c r="LRI11" s="41"/>
      <c r="LRJ11" s="41"/>
      <c r="LRK11" s="41"/>
      <c r="LRL11" s="41"/>
      <c r="LRM11" s="41"/>
      <c r="LRN11" s="41"/>
      <c r="LRO11" s="41"/>
      <c r="LRP11" s="41"/>
      <c r="LRQ11" s="41"/>
      <c r="LRR11" s="41"/>
      <c r="LRS11" s="41"/>
      <c r="LRT11" s="41"/>
      <c r="LRU11" s="41"/>
      <c r="LRV11" s="41"/>
      <c r="LRW11" s="41"/>
      <c r="LRX11" s="41"/>
      <c r="LRY11" s="41"/>
      <c r="LRZ11" s="41"/>
      <c r="LSA11" s="41"/>
      <c r="LSB11" s="41"/>
      <c r="LSC11" s="41"/>
      <c r="LSD11" s="41"/>
      <c r="LSE11" s="41"/>
      <c r="LSF11" s="41"/>
      <c r="LSG11" s="41"/>
      <c r="LSH11" s="41"/>
      <c r="LSI11" s="41"/>
      <c r="LSJ11" s="41"/>
      <c r="LSK11" s="41"/>
      <c r="LSL11" s="41"/>
      <c r="LSM11" s="41"/>
      <c r="LSN11" s="41"/>
      <c r="LSO11" s="41"/>
      <c r="LSP11" s="41"/>
      <c r="LSQ11" s="41"/>
      <c r="LSR11" s="41"/>
      <c r="LSS11" s="41"/>
      <c r="LST11" s="41"/>
      <c r="LSU11" s="41"/>
      <c r="LSV11" s="41"/>
      <c r="LSW11" s="41"/>
      <c r="LSX11" s="41"/>
      <c r="LSY11" s="41"/>
      <c r="LSZ11" s="41"/>
      <c r="LTA11" s="41"/>
      <c r="LTB11" s="41"/>
      <c r="LTC11" s="41"/>
      <c r="LTD11" s="41"/>
      <c r="LTE11" s="41"/>
      <c r="LTF11" s="41"/>
      <c r="LTG11" s="41"/>
      <c r="LTH11" s="41"/>
      <c r="LTI11" s="41"/>
      <c r="LTJ11" s="41"/>
      <c r="LTK11" s="41"/>
      <c r="LTL11" s="41"/>
      <c r="LTM11" s="41"/>
      <c r="LTN11" s="41"/>
      <c r="LTO11" s="41"/>
      <c r="LTP11" s="41"/>
      <c r="LTQ11" s="41"/>
      <c r="LTR11" s="41"/>
      <c r="LTS11" s="41"/>
      <c r="LTT11" s="41"/>
      <c r="LTU11" s="41"/>
      <c r="LTV11" s="41"/>
      <c r="LTW11" s="41"/>
      <c r="LTX11" s="41"/>
      <c r="LTY11" s="41"/>
      <c r="LTZ11" s="41"/>
      <c r="LUA11" s="41"/>
      <c r="LUB11" s="41"/>
      <c r="LUC11" s="41"/>
      <c r="LUD11" s="41"/>
      <c r="LUE11" s="41"/>
      <c r="LUF11" s="41"/>
      <c r="LUG11" s="41"/>
      <c r="LUH11" s="41"/>
      <c r="LUI11" s="41"/>
      <c r="LUJ11" s="41"/>
      <c r="LUK11" s="41"/>
      <c r="LUL11" s="41"/>
      <c r="LUM11" s="41"/>
      <c r="LUN11" s="41"/>
      <c r="LUO11" s="41"/>
      <c r="LUP11" s="41"/>
      <c r="LUQ11" s="41"/>
      <c r="LUR11" s="41"/>
      <c r="LUS11" s="41"/>
      <c r="LUT11" s="41"/>
      <c r="LUU11" s="41"/>
      <c r="LUV11" s="41"/>
      <c r="LUW11" s="41"/>
      <c r="LUX11" s="41"/>
      <c r="LUY11" s="41"/>
      <c r="LUZ11" s="41"/>
      <c r="LVA11" s="41"/>
      <c r="LVB11" s="41"/>
      <c r="LVC11" s="41"/>
      <c r="LVD11" s="41"/>
      <c r="LVE11" s="41"/>
      <c r="LVF11" s="41"/>
      <c r="LVG11" s="41"/>
      <c r="LVH11" s="41"/>
      <c r="LVI11" s="41"/>
      <c r="LVJ11" s="41"/>
      <c r="LVK11" s="41"/>
      <c r="LVL11" s="41"/>
      <c r="LVM11" s="41"/>
      <c r="LVN11" s="41"/>
      <c r="LVO11" s="41"/>
      <c r="LVP11" s="41"/>
      <c r="LVQ11" s="41"/>
      <c r="LVR11" s="41"/>
      <c r="LVS11" s="41"/>
      <c r="LVT11" s="41"/>
      <c r="LVU11" s="41"/>
      <c r="LVV11" s="41"/>
      <c r="LVW11" s="41"/>
      <c r="LVX11" s="41"/>
      <c r="LVY11" s="41"/>
      <c r="LVZ11" s="41"/>
      <c r="LWA11" s="41"/>
      <c r="LWB11" s="41"/>
      <c r="LWC11" s="41"/>
      <c r="LWD11" s="41"/>
      <c r="LWE11" s="41"/>
      <c r="LWF11" s="41"/>
      <c r="LWG11" s="41"/>
      <c r="LWH11" s="41"/>
      <c r="LWI11" s="41"/>
      <c r="LWJ11" s="41"/>
      <c r="LWK11" s="41"/>
      <c r="LWL11" s="41"/>
      <c r="LWM11" s="41"/>
      <c r="LWN11" s="41"/>
      <c r="LWO11" s="41"/>
      <c r="LWP11" s="41"/>
      <c r="LWQ11" s="41"/>
      <c r="LWR11" s="41"/>
      <c r="LWS11" s="41"/>
      <c r="LWT11" s="41"/>
      <c r="LWU11" s="41"/>
      <c r="LWV11" s="41"/>
      <c r="LWW11" s="41"/>
      <c r="LWX11" s="41"/>
      <c r="LWY11" s="41"/>
      <c r="LWZ11" s="41"/>
      <c r="LXA11" s="41"/>
      <c r="LXB11" s="41"/>
      <c r="LXC11" s="41"/>
      <c r="LXD11" s="41"/>
      <c r="LXE11" s="41"/>
      <c r="LXF11" s="41"/>
      <c r="LXG11" s="41"/>
      <c r="LXH11" s="41"/>
      <c r="LXI11" s="41"/>
      <c r="LXJ11" s="41"/>
      <c r="LXK11" s="41"/>
      <c r="LXL11" s="41"/>
      <c r="LXM11" s="41"/>
      <c r="LXN11" s="41"/>
      <c r="LXO11" s="41"/>
      <c r="LXP11" s="41"/>
      <c r="LXQ11" s="41"/>
      <c r="LXR11" s="41"/>
      <c r="LXS11" s="41"/>
      <c r="LXT11" s="41"/>
      <c r="LXU11" s="41"/>
      <c r="LXV11" s="41"/>
      <c r="LXW11" s="41"/>
      <c r="LXX11" s="41"/>
      <c r="LXY11" s="41"/>
      <c r="LXZ11" s="41"/>
      <c r="LYA11" s="41"/>
      <c r="LYB11" s="41"/>
      <c r="LYC11" s="41"/>
      <c r="LYD11" s="41"/>
      <c r="LYE11" s="41"/>
      <c r="LYF11" s="41"/>
      <c r="LYG11" s="41"/>
      <c r="LYH11" s="41"/>
      <c r="LYI11" s="41"/>
      <c r="LYJ11" s="41"/>
      <c r="LYK11" s="41"/>
      <c r="LYL11" s="41"/>
      <c r="LYM11" s="41"/>
      <c r="LYN11" s="41"/>
      <c r="LYO11" s="41"/>
      <c r="LYP11" s="41"/>
      <c r="LYQ11" s="41"/>
      <c r="LYR11" s="41"/>
      <c r="LYS11" s="41"/>
      <c r="LYT11" s="41"/>
      <c r="LYU11" s="41"/>
      <c r="LYV11" s="41"/>
      <c r="LYW11" s="41"/>
      <c r="LYX11" s="41"/>
      <c r="LYY11" s="41"/>
      <c r="LYZ11" s="41"/>
      <c r="LZA11" s="41"/>
      <c r="LZB11" s="41"/>
      <c r="LZC11" s="41"/>
      <c r="LZD11" s="41"/>
      <c r="LZE11" s="41"/>
      <c r="LZF11" s="41"/>
      <c r="LZG11" s="41"/>
      <c r="LZH11" s="41"/>
      <c r="LZI11" s="41"/>
      <c r="LZJ11" s="41"/>
      <c r="LZK11" s="41"/>
      <c r="LZL11" s="41"/>
      <c r="LZM11" s="41"/>
      <c r="LZN11" s="41"/>
      <c r="LZO11" s="41"/>
      <c r="LZP11" s="41"/>
      <c r="LZQ11" s="41"/>
      <c r="LZR11" s="41"/>
      <c r="LZS11" s="41"/>
      <c r="LZT11" s="41"/>
      <c r="LZU11" s="41"/>
      <c r="LZV11" s="41"/>
      <c r="LZW11" s="41"/>
      <c r="LZX11" s="41"/>
      <c r="LZY11" s="41"/>
      <c r="LZZ11" s="41"/>
      <c r="MAA11" s="41"/>
      <c r="MAB11" s="41"/>
      <c r="MAC11" s="41"/>
      <c r="MAD11" s="41"/>
      <c r="MAE11" s="41"/>
      <c r="MAF11" s="41"/>
      <c r="MAG11" s="41"/>
      <c r="MAH11" s="41"/>
      <c r="MAI11" s="41"/>
      <c r="MAJ11" s="41"/>
      <c r="MAK11" s="41"/>
      <c r="MAL11" s="41"/>
      <c r="MAM11" s="41"/>
      <c r="MAN11" s="41"/>
      <c r="MAO11" s="41"/>
      <c r="MAP11" s="41"/>
      <c r="MAQ11" s="41"/>
      <c r="MAR11" s="41"/>
      <c r="MAS11" s="41"/>
      <c r="MAT11" s="41"/>
      <c r="MAU11" s="41"/>
      <c r="MAV11" s="41"/>
      <c r="MAW11" s="41"/>
      <c r="MAX11" s="41"/>
      <c r="MAY11" s="41"/>
      <c r="MAZ11" s="41"/>
      <c r="MBA11" s="41"/>
      <c r="MBB11" s="41"/>
      <c r="MBC11" s="41"/>
      <c r="MBD11" s="41"/>
      <c r="MBE11" s="41"/>
      <c r="MBF11" s="41"/>
      <c r="MBG11" s="41"/>
      <c r="MBH11" s="41"/>
      <c r="MBI11" s="41"/>
      <c r="MBJ11" s="41"/>
      <c r="MBK11" s="41"/>
      <c r="MBL11" s="41"/>
      <c r="MBM11" s="41"/>
      <c r="MBN11" s="41"/>
      <c r="MBO11" s="41"/>
      <c r="MBP11" s="41"/>
      <c r="MBQ11" s="41"/>
      <c r="MBR11" s="41"/>
      <c r="MBS11" s="41"/>
      <c r="MBT11" s="41"/>
      <c r="MBU11" s="41"/>
      <c r="MBV11" s="41"/>
      <c r="MBW11" s="41"/>
      <c r="MBX11" s="41"/>
      <c r="MBY11" s="41"/>
      <c r="MBZ11" s="41"/>
      <c r="MCA11" s="41"/>
      <c r="MCB11" s="41"/>
      <c r="MCC11" s="41"/>
      <c r="MCD11" s="41"/>
      <c r="MCE11" s="41"/>
      <c r="MCF11" s="41"/>
      <c r="MCG11" s="41"/>
      <c r="MCH11" s="41"/>
      <c r="MCI11" s="41"/>
      <c r="MCJ11" s="41"/>
      <c r="MCK11" s="41"/>
      <c r="MCL11" s="41"/>
      <c r="MCM11" s="41"/>
      <c r="MCN11" s="41"/>
      <c r="MCO11" s="41"/>
      <c r="MCP11" s="41"/>
      <c r="MCQ11" s="41"/>
      <c r="MCR11" s="41"/>
      <c r="MCS11" s="41"/>
      <c r="MCT11" s="41"/>
      <c r="MCU11" s="41"/>
      <c r="MCV11" s="41"/>
      <c r="MCW11" s="41"/>
      <c r="MCX11" s="41"/>
      <c r="MCY11" s="41"/>
      <c r="MCZ11" s="41"/>
      <c r="MDA11" s="41"/>
      <c r="MDB11" s="41"/>
      <c r="MDC11" s="41"/>
      <c r="MDD11" s="41"/>
      <c r="MDE11" s="41"/>
      <c r="MDF11" s="41"/>
      <c r="MDG11" s="41"/>
      <c r="MDH11" s="41"/>
      <c r="MDI11" s="41"/>
      <c r="MDJ11" s="41"/>
      <c r="MDK11" s="41"/>
      <c r="MDL11" s="41"/>
      <c r="MDM11" s="41"/>
      <c r="MDN11" s="41"/>
      <c r="MDO11" s="41"/>
      <c r="MDP11" s="41"/>
      <c r="MDQ11" s="41"/>
      <c r="MDR11" s="41"/>
      <c r="MDS11" s="41"/>
      <c r="MDT11" s="41"/>
      <c r="MDU11" s="41"/>
      <c r="MDV11" s="41"/>
      <c r="MDW11" s="41"/>
      <c r="MDX11" s="41"/>
      <c r="MDY11" s="41"/>
      <c r="MDZ11" s="41"/>
      <c r="MEA11" s="41"/>
      <c r="MEB11" s="41"/>
      <c r="MEC11" s="41"/>
      <c r="MED11" s="41"/>
      <c r="MEE11" s="41"/>
      <c r="MEF11" s="41"/>
      <c r="MEG11" s="41"/>
      <c r="MEH11" s="41"/>
      <c r="MEI11" s="41"/>
      <c r="MEJ11" s="41"/>
      <c r="MEK11" s="41"/>
      <c r="MEL11" s="41"/>
      <c r="MEM11" s="41"/>
      <c r="MEN11" s="41"/>
      <c r="MEO11" s="41"/>
      <c r="MEP11" s="41"/>
      <c r="MEQ11" s="41"/>
      <c r="MER11" s="41"/>
      <c r="MES11" s="41"/>
      <c r="MET11" s="41"/>
      <c r="MEU11" s="41"/>
      <c r="MEV11" s="41"/>
      <c r="MEW11" s="41"/>
      <c r="MEX11" s="41"/>
      <c r="MEY11" s="41"/>
      <c r="MEZ11" s="41"/>
      <c r="MFA11" s="41"/>
      <c r="MFB11" s="41"/>
      <c r="MFC11" s="41"/>
      <c r="MFD11" s="41"/>
      <c r="MFE11" s="41"/>
      <c r="MFF11" s="41"/>
      <c r="MFG11" s="41"/>
      <c r="MFH11" s="41"/>
      <c r="MFI11" s="41"/>
      <c r="MFJ11" s="41"/>
      <c r="MFK11" s="41"/>
      <c r="MFL11" s="41"/>
      <c r="MFM11" s="41"/>
      <c r="MFN11" s="41"/>
      <c r="MFO11" s="41"/>
      <c r="MFP11" s="41"/>
      <c r="MFQ11" s="41"/>
      <c r="MFR11" s="41"/>
      <c r="MFS11" s="41"/>
      <c r="MFT11" s="41"/>
      <c r="MFU11" s="41"/>
      <c r="MFV11" s="41"/>
      <c r="MFW11" s="41"/>
      <c r="MFX11" s="41"/>
      <c r="MFY11" s="41"/>
      <c r="MFZ11" s="41"/>
      <c r="MGA11" s="41"/>
      <c r="MGB11" s="41"/>
      <c r="MGC11" s="41"/>
      <c r="MGD11" s="41"/>
      <c r="MGE11" s="41"/>
      <c r="MGF11" s="41"/>
      <c r="MGG11" s="41"/>
      <c r="MGH11" s="41"/>
      <c r="MGI11" s="41"/>
      <c r="MGJ11" s="41"/>
      <c r="MGK11" s="41"/>
      <c r="MGL11" s="41"/>
      <c r="MGM11" s="41"/>
      <c r="MGN11" s="41"/>
      <c r="MGO11" s="41"/>
      <c r="MGP11" s="41"/>
      <c r="MGQ11" s="41"/>
      <c r="MGR11" s="41"/>
      <c r="MGS11" s="41"/>
      <c r="MGT11" s="41"/>
      <c r="MGU11" s="41"/>
      <c r="MGV11" s="41"/>
      <c r="MGW11" s="41"/>
      <c r="MGX11" s="41"/>
      <c r="MGY11" s="41"/>
      <c r="MGZ11" s="41"/>
      <c r="MHA11" s="41"/>
      <c r="MHB11" s="41"/>
      <c r="MHC11" s="41"/>
      <c r="MHD11" s="41"/>
      <c r="MHE11" s="41"/>
      <c r="MHF11" s="41"/>
      <c r="MHG11" s="41"/>
      <c r="MHH11" s="41"/>
      <c r="MHI11" s="41"/>
      <c r="MHJ11" s="41"/>
      <c r="MHK11" s="41"/>
      <c r="MHL11" s="41"/>
      <c r="MHM11" s="41"/>
      <c r="MHN11" s="41"/>
      <c r="MHO11" s="41"/>
      <c r="MHP11" s="41"/>
      <c r="MHQ11" s="41"/>
      <c r="MHR11" s="41"/>
      <c r="MHS11" s="41"/>
      <c r="MHT11" s="41"/>
      <c r="MHU11" s="41"/>
      <c r="MHV11" s="41"/>
      <c r="MHW11" s="41"/>
      <c r="MHX11" s="41"/>
      <c r="MHY11" s="41"/>
      <c r="MHZ11" s="41"/>
      <c r="MIA11" s="41"/>
      <c r="MIB11" s="41"/>
      <c r="MIC11" s="41"/>
      <c r="MID11" s="41"/>
      <c r="MIE11" s="41"/>
      <c r="MIF11" s="41"/>
      <c r="MIG11" s="41"/>
      <c r="MIH11" s="41"/>
      <c r="MII11" s="41"/>
      <c r="MIJ11" s="41"/>
      <c r="MIK11" s="41"/>
      <c r="MIL11" s="41"/>
      <c r="MIM11" s="41"/>
      <c r="MIN11" s="41"/>
      <c r="MIO11" s="41"/>
      <c r="MIP11" s="41"/>
      <c r="MIQ11" s="41"/>
      <c r="MIR11" s="41"/>
      <c r="MIS11" s="41"/>
      <c r="MIT11" s="41"/>
      <c r="MIU11" s="41"/>
      <c r="MIV11" s="41"/>
      <c r="MIW11" s="41"/>
      <c r="MIX11" s="41"/>
      <c r="MIY11" s="41"/>
      <c r="MIZ11" s="41"/>
      <c r="MJA11" s="41"/>
      <c r="MJB11" s="41"/>
      <c r="MJC11" s="41"/>
      <c r="MJD11" s="41"/>
      <c r="MJE11" s="41"/>
      <c r="MJF11" s="41"/>
      <c r="MJG11" s="41"/>
      <c r="MJH11" s="41"/>
      <c r="MJI11" s="41"/>
      <c r="MJJ11" s="41"/>
      <c r="MJK11" s="41"/>
      <c r="MJL11" s="41"/>
      <c r="MJM11" s="41"/>
      <c r="MJN11" s="41"/>
      <c r="MJO11" s="41"/>
      <c r="MJP11" s="41"/>
      <c r="MJQ11" s="41"/>
      <c r="MJR11" s="41"/>
      <c r="MJS11" s="41"/>
      <c r="MJT11" s="41"/>
      <c r="MJU11" s="41"/>
      <c r="MJV11" s="41"/>
      <c r="MJW11" s="41"/>
      <c r="MJX11" s="41"/>
      <c r="MJY11" s="41"/>
      <c r="MJZ11" s="41"/>
      <c r="MKA11" s="41"/>
      <c r="MKB11" s="41"/>
      <c r="MKC11" s="41"/>
      <c r="MKD11" s="41"/>
      <c r="MKE11" s="41"/>
      <c r="MKF11" s="41"/>
      <c r="MKG11" s="41"/>
      <c r="MKH11" s="41"/>
      <c r="MKI11" s="41"/>
      <c r="MKJ11" s="41"/>
      <c r="MKK11" s="41"/>
      <c r="MKL11" s="41"/>
      <c r="MKM11" s="41"/>
      <c r="MKN11" s="41"/>
      <c r="MKO11" s="41"/>
      <c r="MKP11" s="41"/>
      <c r="MKQ11" s="41"/>
      <c r="MKR11" s="41"/>
      <c r="MKS11" s="41"/>
      <c r="MKT11" s="41"/>
      <c r="MKU11" s="41"/>
      <c r="MKV11" s="41"/>
      <c r="MKW11" s="41"/>
      <c r="MKX11" s="41"/>
      <c r="MKY11" s="41"/>
      <c r="MKZ11" s="41"/>
      <c r="MLA11" s="41"/>
      <c r="MLB11" s="41"/>
      <c r="MLC11" s="41"/>
      <c r="MLD11" s="41"/>
      <c r="MLE11" s="41"/>
      <c r="MLF11" s="41"/>
      <c r="MLG11" s="41"/>
      <c r="MLH11" s="41"/>
      <c r="MLI11" s="41"/>
      <c r="MLJ11" s="41"/>
      <c r="MLK11" s="41"/>
      <c r="MLL11" s="41"/>
      <c r="MLM11" s="41"/>
      <c r="MLN11" s="41"/>
      <c r="MLO11" s="41"/>
      <c r="MLP11" s="41"/>
      <c r="MLQ11" s="41"/>
      <c r="MLR11" s="41"/>
      <c r="MLS11" s="41"/>
      <c r="MLT11" s="41"/>
      <c r="MLU11" s="41"/>
      <c r="MLV11" s="41"/>
      <c r="MLW11" s="41"/>
      <c r="MLX11" s="41"/>
      <c r="MLY11" s="41"/>
      <c r="MLZ11" s="41"/>
      <c r="MMA11" s="41"/>
      <c r="MMB11" s="41"/>
      <c r="MMC11" s="41"/>
      <c r="MMD11" s="41"/>
      <c r="MME11" s="41"/>
      <c r="MMF11" s="41"/>
      <c r="MMG11" s="41"/>
      <c r="MMH11" s="41"/>
      <c r="MMI11" s="41"/>
      <c r="MMJ11" s="41"/>
      <c r="MMK11" s="41"/>
      <c r="MML11" s="41"/>
      <c r="MMM11" s="41"/>
      <c r="MMN11" s="41"/>
      <c r="MMO11" s="41"/>
      <c r="MMP11" s="41"/>
      <c r="MMQ11" s="41"/>
      <c r="MMR11" s="41"/>
      <c r="MMS11" s="41"/>
      <c r="MMT11" s="41"/>
      <c r="MMU11" s="41"/>
      <c r="MMV11" s="41"/>
      <c r="MMW11" s="41"/>
      <c r="MMX11" s="41"/>
      <c r="MMY11" s="41"/>
      <c r="MMZ11" s="41"/>
      <c r="MNA11" s="41"/>
      <c r="MNB11" s="41"/>
      <c r="MNC11" s="41"/>
      <c r="MND11" s="41"/>
      <c r="MNE11" s="41"/>
      <c r="MNF11" s="41"/>
      <c r="MNG11" s="41"/>
      <c r="MNH11" s="41"/>
      <c r="MNI11" s="41"/>
      <c r="MNJ11" s="41"/>
      <c r="MNK11" s="41"/>
      <c r="MNL11" s="41"/>
      <c r="MNM11" s="41"/>
      <c r="MNN11" s="41"/>
      <c r="MNO11" s="41"/>
      <c r="MNP11" s="41"/>
      <c r="MNQ11" s="41"/>
      <c r="MNR11" s="41"/>
      <c r="MNS11" s="41"/>
      <c r="MNT11" s="41"/>
      <c r="MNU11" s="41"/>
      <c r="MNV11" s="41"/>
      <c r="MNW11" s="41"/>
      <c r="MNX11" s="41"/>
      <c r="MNY11" s="41"/>
      <c r="MNZ11" s="41"/>
      <c r="MOA11" s="41"/>
      <c r="MOB11" s="41"/>
      <c r="MOC11" s="41"/>
      <c r="MOD11" s="41"/>
      <c r="MOE11" s="41"/>
      <c r="MOF11" s="41"/>
      <c r="MOG11" s="41"/>
      <c r="MOH11" s="41"/>
      <c r="MOI11" s="41"/>
      <c r="MOJ11" s="41"/>
      <c r="MOK11" s="41"/>
      <c r="MOL11" s="41"/>
      <c r="MOM11" s="41"/>
      <c r="MON11" s="41"/>
      <c r="MOO11" s="41"/>
      <c r="MOP11" s="41"/>
      <c r="MOQ11" s="41"/>
      <c r="MOR11" s="41"/>
      <c r="MOS11" s="41"/>
      <c r="MOT11" s="41"/>
      <c r="MOU11" s="41"/>
      <c r="MOV11" s="41"/>
      <c r="MOW11" s="41"/>
      <c r="MOX11" s="41"/>
      <c r="MOY11" s="41"/>
      <c r="MOZ11" s="41"/>
      <c r="MPA11" s="41"/>
      <c r="MPB11" s="41"/>
      <c r="MPC11" s="41"/>
      <c r="MPD11" s="41"/>
      <c r="MPE11" s="41"/>
      <c r="MPF11" s="41"/>
      <c r="MPG11" s="41"/>
      <c r="MPH11" s="41"/>
      <c r="MPI11" s="41"/>
      <c r="MPJ11" s="41"/>
      <c r="MPK11" s="41"/>
      <c r="MPL11" s="41"/>
      <c r="MPM11" s="41"/>
      <c r="MPN11" s="41"/>
      <c r="MPO11" s="41"/>
      <c r="MPP11" s="41"/>
      <c r="MPQ11" s="41"/>
      <c r="MPR11" s="41"/>
      <c r="MPS11" s="41"/>
      <c r="MPT11" s="41"/>
      <c r="MPU11" s="41"/>
      <c r="MPV11" s="41"/>
      <c r="MPW11" s="41"/>
      <c r="MPX11" s="41"/>
      <c r="MPY11" s="41"/>
      <c r="MPZ11" s="41"/>
      <c r="MQA11" s="41"/>
      <c r="MQB11" s="41"/>
      <c r="MQC11" s="41"/>
      <c r="MQD11" s="41"/>
      <c r="MQE11" s="41"/>
      <c r="MQF11" s="41"/>
      <c r="MQG11" s="41"/>
      <c r="MQH11" s="41"/>
      <c r="MQI11" s="41"/>
      <c r="MQJ11" s="41"/>
      <c r="MQK11" s="41"/>
      <c r="MQL11" s="41"/>
      <c r="MQM11" s="41"/>
      <c r="MQN11" s="41"/>
      <c r="MQO11" s="41"/>
      <c r="MQP11" s="41"/>
      <c r="MQQ11" s="41"/>
      <c r="MQR11" s="41"/>
      <c r="MQS11" s="41"/>
      <c r="MQT11" s="41"/>
      <c r="MQU11" s="41"/>
      <c r="MQV11" s="41"/>
      <c r="MQW11" s="41"/>
      <c r="MQX11" s="41"/>
      <c r="MQY11" s="41"/>
      <c r="MQZ11" s="41"/>
      <c r="MRA11" s="41"/>
      <c r="MRB11" s="41"/>
      <c r="MRC11" s="41"/>
      <c r="MRD11" s="41"/>
      <c r="MRE11" s="41"/>
      <c r="MRF11" s="41"/>
      <c r="MRG11" s="41"/>
      <c r="MRH11" s="41"/>
      <c r="MRI11" s="41"/>
      <c r="MRJ11" s="41"/>
      <c r="MRK11" s="41"/>
      <c r="MRL11" s="41"/>
      <c r="MRM11" s="41"/>
      <c r="MRN11" s="41"/>
      <c r="MRO11" s="41"/>
      <c r="MRP11" s="41"/>
      <c r="MRQ11" s="41"/>
      <c r="MRR11" s="41"/>
      <c r="MRS11" s="41"/>
      <c r="MRT11" s="41"/>
      <c r="MRU11" s="41"/>
      <c r="MRV11" s="41"/>
      <c r="MRW11" s="41"/>
      <c r="MRX11" s="41"/>
      <c r="MRY11" s="41"/>
      <c r="MRZ11" s="41"/>
      <c r="MSA11" s="41"/>
      <c r="MSB11" s="41"/>
      <c r="MSC11" s="41"/>
      <c r="MSD11" s="41"/>
      <c r="MSE11" s="41"/>
      <c r="MSF11" s="41"/>
      <c r="MSG11" s="41"/>
      <c r="MSH11" s="41"/>
      <c r="MSI11" s="41"/>
      <c r="MSJ11" s="41"/>
      <c r="MSK11" s="41"/>
      <c r="MSL11" s="41"/>
      <c r="MSM11" s="41"/>
      <c r="MSN11" s="41"/>
      <c r="MSO11" s="41"/>
      <c r="MSP11" s="41"/>
      <c r="MSQ11" s="41"/>
      <c r="MSR11" s="41"/>
      <c r="MSS11" s="41"/>
      <c r="MST11" s="41"/>
      <c r="MSU11" s="41"/>
      <c r="MSV11" s="41"/>
      <c r="MSW11" s="41"/>
      <c r="MSX11" s="41"/>
      <c r="MSY11" s="41"/>
      <c r="MSZ11" s="41"/>
      <c r="MTA11" s="41"/>
      <c r="MTB11" s="41"/>
      <c r="MTC11" s="41"/>
      <c r="MTD11" s="41"/>
      <c r="MTE11" s="41"/>
      <c r="MTF11" s="41"/>
      <c r="MTG11" s="41"/>
      <c r="MTH11" s="41"/>
      <c r="MTI11" s="41"/>
      <c r="MTJ11" s="41"/>
      <c r="MTK11" s="41"/>
      <c r="MTL11" s="41"/>
      <c r="MTM11" s="41"/>
      <c r="MTN11" s="41"/>
      <c r="MTO11" s="41"/>
      <c r="MTP11" s="41"/>
      <c r="MTQ11" s="41"/>
      <c r="MTR11" s="41"/>
      <c r="MTS11" s="41"/>
      <c r="MTT11" s="41"/>
      <c r="MTU11" s="41"/>
      <c r="MTV11" s="41"/>
      <c r="MTW11" s="41"/>
      <c r="MTX11" s="41"/>
      <c r="MTY11" s="41"/>
      <c r="MTZ11" s="41"/>
      <c r="MUA11" s="41"/>
      <c r="MUB11" s="41"/>
      <c r="MUC11" s="41"/>
      <c r="MUD11" s="41"/>
      <c r="MUE11" s="41"/>
      <c r="MUF11" s="41"/>
      <c r="MUG11" s="41"/>
      <c r="MUH11" s="41"/>
      <c r="MUI11" s="41"/>
      <c r="MUJ11" s="41"/>
      <c r="MUK11" s="41"/>
      <c r="MUL11" s="41"/>
      <c r="MUM11" s="41"/>
      <c r="MUN11" s="41"/>
      <c r="MUO11" s="41"/>
      <c r="MUP11" s="41"/>
      <c r="MUQ11" s="41"/>
      <c r="MUR11" s="41"/>
      <c r="MUS11" s="41"/>
      <c r="MUT11" s="41"/>
      <c r="MUU11" s="41"/>
      <c r="MUV11" s="41"/>
      <c r="MUW11" s="41"/>
      <c r="MUX11" s="41"/>
      <c r="MUY11" s="41"/>
      <c r="MUZ11" s="41"/>
      <c r="MVA11" s="41"/>
      <c r="MVB11" s="41"/>
      <c r="MVC11" s="41"/>
      <c r="MVD11" s="41"/>
      <c r="MVE11" s="41"/>
      <c r="MVF11" s="41"/>
      <c r="MVG11" s="41"/>
      <c r="MVH11" s="41"/>
      <c r="MVI11" s="41"/>
      <c r="MVJ11" s="41"/>
      <c r="MVK11" s="41"/>
      <c r="MVL11" s="41"/>
      <c r="MVM11" s="41"/>
      <c r="MVN11" s="41"/>
      <c r="MVO11" s="41"/>
      <c r="MVP11" s="41"/>
      <c r="MVQ11" s="41"/>
      <c r="MVR11" s="41"/>
      <c r="MVS11" s="41"/>
      <c r="MVT11" s="41"/>
      <c r="MVU11" s="41"/>
      <c r="MVV11" s="41"/>
      <c r="MVW11" s="41"/>
      <c r="MVX11" s="41"/>
      <c r="MVY11" s="41"/>
      <c r="MVZ11" s="41"/>
      <c r="MWA11" s="41"/>
      <c r="MWB11" s="41"/>
      <c r="MWC11" s="41"/>
      <c r="MWD11" s="41"/>
      <c r="MWE11" s="41"/>
      <c r="MWF11" s="41"/>
      <c r="MWG11" s="41"/>
      <c r="MWH11" s="41"/>
      <c r="MWI11" s="41"/>
      <c r="MWJ11" s="41"/>
      <c r="MWK11" s="41"/>
      <c r="MWL11" s="41"/>
      <c r="MWM11" s="41"/>
      <c r="MWN11" s="41"/>
      <c r="MWO11" s="41"/>
      <c r="MWP11" s="41"/>
      <c r="MWQ11" s="41"/>
      <c r="MWR11" s="41"/>
      <c r="MWS11" s="41"/>
      <c r="MWT11" s="41"/>
      <c r="MWU11" s="41"/>
      <c r="MWV11" s="41"/>
      <c r="MWW11" s="41"/>
      <c r="MWX11" s="41"/>
      <c r="MWY11" s="41"/>
      <c r="MWZ11" s="41"/>
      <c r="MXA11" s="41"/>
      <c r="MXB11" s="41"/>
      <c r="MXC11" s="41"/>
      <c r="MXD11" s="41"/>
      <c r="MXE11" s="41"/>
      <c r="MXF11" s="41"/>
      <c r="MXG11" s="41"/>
      <c r="MXH11" s="41"/>
      <c r="MXI11" s="41"/>
      <c r="MXJ11" s="41"/>
      <c r="MXK11" s="41"/>
      <c r="MXL11" s="41"/>
      <c r="MXM11" s="41"/>
      <c r="MXN11" s="41"/>
      <c r="MXO11" s="41"/>
      <c r="MXP11" s="41"/>
      <c r="MXQ11" s="41"/>
      <c r="MXR11" s="41"/>
      <c r="MXS11" s="41"/>
      <c r="MXT11" s="41"/>
      <c r="MXU11" s="41"/>
      <c r="MXV11" s="41"/>
      <c r="MXW11" s="41"/>
      <c r="MXX11" s="41"/>
      <c r="MXY11" s="41"/>
      <c r="MXZ11" s="41"/>
      <c r="MYA11" s="41"/>
      <c r="MYB11" s="41"/>
      <c r="MYC11" s="41"/>
      <c r="MYD11" s="41"/>
      <c r="MYE11" s="41"/>
      <c r="MYF11" s="41"/>
      <c r="MYG11" s="41"/>
      <c r="MYH11" s="41"/>
      <c r="MYI11" s="41"/>
      <c r="MYJ11" s="41"/>
      <c r="MYK11" s="41"/>
      <c r="MYL11" s="41"/>
      <c r="MYM11" s="41"/>
      <c r="MYN11" s="41"/>
      <c r="MYO11" s="41"/>
      <c r="MYP11" s="41"/>
      <c r="MYQ11" s="41"/>
      <c r="MYR11" s="41"/>
      <c r="MYS11" s="41"/>
      <c r="MYT11" s="41"/>
      <c r="MYU11" s="41"/>
      <c r="MYV11" s="41"/>
      <c r="MYW11" s="41"/>
      <c r="MYX11" s="41"/>
      <c r="MYY11" s="41"/>
      <c r="MYZ11" s="41"/>
      <c r="MZA11" s="41"/>
      <c r="MZB11" s="41"/>
      <c r="MZC11" s="41"/>
      <c r="MZD11" s="41"/>
      <c r="MZE11" s="41"/>
      <c r="MZF11" s="41"/>
      <c r="MZG11" s="41"/>
      <c r="MZH11" s="41"/>
      <c r="MZI11" s="41"/>
      <c r="MZJ11" s="41"/>
      <c r="MZK11" s="41"/>
      <c r="MZL11" s="41"/>
      <c r="MZM11" s="41"/>
      <c r="MZN11" s="41"/>
      <c r="MZO11" s="41"/>
      <c r="MZP11" s="41"/>
      <c r="MZQ11" s="41"/>
      <c r="MZR11" s="41"/>
      <c r="MZS11" s="41"/>
      <c r="MZT11" s="41"/>
      <c r="MZU11" s="41"/>
      <c r="MZV11" s="41"/>
      <c r="MZW11" s="41"/>
      <c r="MZX11" s="41"/>
      <c r="MZY11" s="41"/>
      <c r="MZZ11" s="41"/>
      <c r="NAA11" s="41"/>
      <c r="NAB11" s="41"/>
      <c r="NAC11" s="41"/>
      <c r="NAD11" s="41"/>
      <c r="NAE11" s="41"/>
      <c r="NAF11" s="41"/>
      <c r="NAG11" s="41"/>
      <c r="NAH11" s="41"/>
      <c r="NAI11" s="41"/>
      <c r="NAJ11" s="41"/>
      <c r="NAK11" s="41"/>
      <c r="NAL11" s="41"/>
      <c r="NAM11" s="41"/>
      <c r="NAN11" s="41"/>
      <c r="NAO11" s="41"/>
      <c r="NAP11" s="41"/>
      <c r="NAQ11" s="41"/>
      <c r="NAR11" s="41"/>
      <c r="NAS11" s="41"/>
      <c r="NAT11" s="41"/>
      <c r="NAU11" s="41"/>
      <c r="NAV11" s="41"/>
      <c r="NAW11" s="41"/>
      <c r="NAX11" s="41"/>
      <c r="NAY11" s="41"/>
      <c r="NAZ11" s="41"/>
      <c r="NBA11" s="41"/>
      <c r="NBB11" s="41"/>
      <c r="NBC11" s="41"/>
      <c r="NBD11" s="41"/>
      <c r="NBE11" s="41"/>
      <c r="NBF11" s="41"/>
      <c r="NBG11" s="41"/>
      <c r="NBH11" s="41"/>
      <c r="NBI11" s="41"/>
      <c r="NBJ11" s="41"/>
      <c r="NBK11" s="41"/>
      <c r="NBL11" s="41"/>
      <c r="NBM11" s="41"/>
      <c r="NBN11" s="41"/>
      <c r="NBO11" s="41"/>
      <c r="NBP11" s="41"/>
      <c r="NBQ11" s="41"/>
      <c r="NBR11" s="41"/>
      <c r="NBS11" s="41"/>
      <c r="NBT11" s="41"/>
      <c r="NBU11" s="41"/>
      <c r="NBV11" s="41"/>
      <c r="NBW11" s="41"/>
      <c r="NBX11" s="41"/>
      <c r="NBY11" s="41"/>
      <c r="NBZ11" s="41"/>
      <c r="NCA11" s="41"/>
      <c r="NCB11" s="41"/>
      <c r="NCC11" s="41"/>
      <c r="NCD11" s="41"/>
      <c r="NCE11" s="41"/>
      <c r="NCF11" s="41"/>
      <c r="NCG11" s="41"/>
      <c r="NCH11" s="41"/>
      <c r="NCI11" s="41"/>
      <c r="NCJ11" s="41"/>
      <c r="NCK11" s="41"/>
      <c r="NCL11" s="41"/>
      <c r="NCM11" s="41"/>
      <c r="NCN11" s="41"/>
      <c r="NCO11" s="41"/>
      <c r="NCP11" s="41"/>
      <c r="NCQ11" s="41"/>
      <c r="NCR11" s="41"/>
      <c r="NCS11" s="41"/>
      <c r="NCT11" s="41"/>
      <c r="NCU11" s="41"/>
      <c r="NCV11" s="41"/>
      <c r="NCW11" s="41"/>
      <c r="NCX11" s="41"/>
      <c r="NCY11" s="41"/>
      <c r="NCZ11" s="41"/>
      <c r="NDA11" s="41"/>
      <c r="NDB11" s="41"/>
      <c r="NDC11" s="41"/>
      <c r="NDD11" s="41"/>
      <c r="NDE11" s="41"/>
      <c r="NDF11" s="41"/>
      <c r="NDG11" s="41"/>
      <c r="NDH11" s="41"/>
      <c r="NDI11" s="41"/>
      <c r="NDJ11" s="41"/>
      <c r="NDK11" s="41"/>
      <c r="NDL11" s="41"/>
      <c r="NDM11" s="41"/>
      <c r="NDN11" s="41"/>
      <c r="NDO11" s="41"/>
      <c r="NDP11" s="41"/>
      <c r="NDQ11" s="41"/>
      <c r="NDR11" s="41"/>
      <c r="NDS11" s="41"/>
      <c r="NDT11" s="41"/>
      <c r="NDU11" s="41"/>
      <c r="NDV11" s="41"/>
      <c r="NDW11" s="41"/>
      <c r="NDX11" s="41"/>
      <c r="NDY11" s="41"/>
      <c r="NDZ11" s="41"/>
      <c r="NEA11" s="41"/>
      <c r="NEB11" s="41"/>
      <c r="NEC11" s="41"/>
      <c r="NED11" s="41"/>
      <c r="NEE11" s="41"/>
      <c r="NEF11" s="41"/>
      <c r="NEG11" s="41"/>
      <c r="NEH11" s="41"/>
      <c r="NEI11" s="41"/>
      <c r="NEJ11" s="41"/>
      <c r="NEK11" s="41"/>
      <c r="NEL11" s="41"/>
      <c r="NEM11" s="41"/>
      <c r="NEN11" s="41"/>
      <c r="NEO11" s="41"/>
      <c r="NEP11" s="41"/>
      <c r="NEQ11" s="41"/>
      <c r="NER11" s="41"/>
      <c r="NES11" s="41"/>
      <c r="NET11" s="41"/>
      <c r="NEU11" s="41"/>
      <c r="NEV11" s="41"/>
      <c r="NEW11" s="41"/>
      <c r="NEX11" s="41"/>
      <c r="NEY11" s="41"/>
      <c r="NEZ11" s="41"/>
      <c r="NFA11" s="41"/>
      <c r="NFB11" s="41"/>
      <c r="NFC11" s="41"/>
      <c r="NFD11" s="41"/>
      <c r="NFE11" s="41"/>
      <c r="NFF11" s="41"/>
      <c r="NFG11" s="41"/>
      <c r="NFH11" s="41"/>
      <c r="NFI11" s="41"/>
      <c r="NFJ11" s="41"/>
      <c r="NFK11" s="41"/>
      <c r="NFL11" s="41"/>
      <c r="NFM11" s="41"/>
      <c r="NFN11" s="41"/>
      <c r="NFO11" s="41"/>
      <c r="NFP11" s="41"/>
      <c r="NFQ11" s="41"/>
      <c r="NFR11" s="41"/>
      <c r="NFS11" s="41"/>
      <c r="NFT11" s="41"/>
      <c r="NFU11" s="41"/>
      <c r="NFV11" s="41"/>
      <c r="NFW11" s="41"/>
      <c r="NFX11" s="41"/>
      <c r="NFY11" s="41"/>
      <c r="NFZ11" s="41"/>
      <c r="NGA11" s="41"/>
      <c r="NGB11" s="41"/>
      <c r="NGC11" s="41"/>
      <c r="NGD11" s="41"/>
      <c r="NGE11" s="41"/>
      <c r="NGF11" s="41"/>
      <c r="NGG11" s="41"/>
      <c r="NGH11" s="41"/>
      <c r="NGI11" s="41"/>
      <c r="NGJ11" s="41"/>
      <c r="NGK11" s="41"/>
      <c r="NGL11" s="41"/>
      <c r="NGM11" s="41"/>
      <c r="NGN11" s="41"/>
      <c r="NGO11" s="41"/>
      <c r="NGP11" s="41"/>
      <c r="NGQ11" s="41"/>
      <c r="NGR11" s="41"/>
      <c r="NGS11" s="41"/>
      <c r="NGT11" s="41"/>
      <c r="NGU11" s="41"/>
      <c r="NGV11" s="41"/>
      <c r="NGW11" s="41"/>
      <c r="NGX11" s="41"/>
      <c r="NGY11" s="41"/>
      <c r="NGZ11" s="41"/>
      <c r="NHA11" s="41"/>
      <c r="NHB11" s="41"/>
      <c r="NHC11" s="41"/>
      <c r="NHD11" s="41"/>
      <c r="NHE11" s="41"/>
      <c r="NHF11" s="41"/>
      <c r="NHG11" s="41"/>
      <c r="NHH11" s="41"/>
      <c r="NHI11" s="41"/>
      <c r="NHJ11" s="41"/>
      <c r="NHK11" s="41"/>
      <c r="NHL11" s="41"/>
      <c r="NHM11" s="41"/>
      <c r="NHN11" s="41"/>
      <c r="NHO11" s="41"/>
      <c r="NHP11" s="41"/>
      <c r="NHQ11" s="41"/>
      <c r="NHR11" s="41"/>
      <c r="NHS11" s="41"/>
      <c r="NHT11" s="41"/>
      <c r="NHU11" s="41"/>
      <c r="NHV11" s="41"/>
      <c r="NHW11" s="41"/>
      <c r="NHX11" s="41"/>
      <c r="NHY11" s="41"/>
      <c r="NHZ11" s="41"/>
      <c r="NIA11" s="41"/>
      <c r="NIB11" s="41"/>
      <c r="NIC11" s="41"/>
      <c r="NID11" s="41"/>
      <c r="NIE11" s="41"/>
      <c r="NIF11" s="41"/>
      <c r="NIG11" s="41"/>
      <c r="NIH11" s="41"/>
      <c r="NII11" s="41"/>
      <c r="NIJ11" s="41"/>
      <c r="NIK11" s="41"/>
      <c r="NIL11" s="41"/>
      <c r="NIM11" s="41"/>
      <c r="NIN11" s="41"/>
      <c r="NIO11" s="41"/>
      <c r="NIP11" s="41"/>
      <c r="NIQ11" s="41"/>
      <c r="NIR11" s="41"/>
      <c r="NIS11" s="41"/>
      <c r="NIT11" s="41"/>
      <c r="NIU11" s="41"/>
      <c r="NIV11" s="41"/>
      <c r="NIW11" s="41"/>
      <c r="NIX11" s="41"/>
      <c r="NIY11" s="41"/>
      <c r="NIZ11" s="41"/>
      <c r="NJA11" s="41"/>
      <c r="NJB11" s="41"/>
      <c r="NJC11" s="41"/>
      <c r="NJD11" s="41"/>
      <c r="NJE11" s="41"/>
      <c r="NJF11" s="41"/>
      <c r="NJG11" s="41"/>
      <c r="NJH11" s="41"/>
      <c r="NJI11" s="41"/>
      <c r="NJJ11" s="41"/>
      <c r="NJK11" s="41"/>
      <c r="NJL11" s="41"/>
      <c r="NJM11" s="41"/>
      <c r="NJN11" s="41"/>
      <c r="NJO11" s="41"/>
      <c r="NJP11" s="41"/>
      <c r="NJQ11" s="41"/>
      <c r="NJR11" s="41"/>
      <c r="NJS11" s="41"/>
      <c r="NJT11" s="41"/>
      <c r="NJU11" s="41"/>
      <c r="NJV11" s="41"/>
      <c r="NJW11" s="41"/>
      <c r="NJX11" s="41"/>
      <c r="NJY11" s="41"/>
      <c r="NJZ11" s="41"/>
      <c r="NKA11" s="41"/>
      <c r="NKB11" s="41"/>
      <c r="NKC11" s="41"/>
      <c r="NKD11" s="41"/>
      <c r="NKE11" s="41"/>
      <c r="NKF11" s="41"/>
      <c r="NKG11" s="41"/>
      <c r="NKH11" s="41"/>
      <c r="NKI11" s="41"/>
      <c r="NKJ11" s="41"/>
      <c r="NKK11" s="41"/>
      <c r="NKL11" s="41"/>
      <c r="NKM11" s="41"/>
      <c r="NKN11" s="41"/>
      <c r="NKO11" s="41"/>
      <c r="NKP11" s="41"/>
      <c r="NKQ11" s="41"/>
      <c r="NKR11" s="41"/>
      <c r="NKS11" s="41"/>
      <c r="NKT11" s="41"/>
      <c r="NKU11" s="41"/>
      <c r="NKV11" s="41"/>
      <c r="NKW11" s="41"/>
      <c r="NKX11" s="41"/>
      <c r="NKY11" s="41"/>
      <c r="NKZ11" s="41"/>
      <c r="NLA11" s="41"/>
      <c r="NLB11" s="41"/>
      <c r="NLC11" s="41"/>
      <c r="NLD11" s="41"/>
      <c r="NLE11" s="41"/>
      <c r="NLF11" s="41"/>
      <c r="NLG11" s="41"/>
      <c r="NLH11" s="41"/>
      <c r="NLI11" s="41"/>
      <c r="NLJ11" s="41"/>
      <c r="NLK11" s="41"/>
      <c r="NLL11" s="41"/>
      <c r="NLM11" s="41"/>
      <c r="NLN11" s="41"/>
      <c r="NLO11" s="41"/>
      <c r="NLP11" s="41"/>
      <c r="NLQ11" s="41"/>
      <c r="NLR11" s="41"/>
      <c r="NLS11" s="41"/>
      <c r="NLT11" s="41"/>
      <c r="NLU11" s="41"/>
      <c r="NLV11" s="41"/>
      <c r="NLW11" s="41"/>
      <c r="NLX11" s="41"/>
      <c r="NLY11" s="41"/>
      <c r="NLZ11" s="41"/>
      <c r="NMA11" s="41"/>
      <c r="NMB11" s="41"/>
      <c r="NMC11" s="41"/>
      <c r="NMD11" s="41"/>
      <c r="NME11" s="41"/>
      <c r="NMF11" s="41"/>
      <c r="NMG11" s="41"/>
      <c r="NMH11" s="41"/>
      <c r="NMI11" s="41"/>
      <c r="NMJ11" s="41"/>
      <c r="NMK11" s="41"/>
      <c r="NML11" s="41"/>
      <c r="NMM11" s="41"/>
      <c r="NMN11" s="41"/>
      <c r="NMO11" s="41"/>
      <c r="NMP11" s="41"/>
      <c r="NMQ11" s="41"/>
      <c r="NMR11" s="41"/>
      <c r="NMS11" s="41"/>
      <c r="NMT11" s="41"/>
      <c r="NMU11" s="41"/>
      <c r="NMV11" s="41"/>
      <c r="NMW11" s="41"/>
      <c r="NMX11" s="41"/>
      <c r="NMY11" s="41"/>
      <c r="NMZ11" s="41"/>
      <c r="NNA11" s="41"/>
      <c r="NNB11" s="41"/>
      <c r="NNC11" s="41"/>
      <c r="NND11" s="41"/>
      <c r="NNE11" s="41"/>
      <c r="NNF11" s="41"/>
      <c r="NNG11" s="41"/>
      <c r="NNH11" s="41"/>
      <c r="NNI11" s="41"/>
      <c r="NNJ11" s="41"/>
      <c r="NNK11" s="41"/>
      <c r="NNL11" s="41"/>
      <c r="NNM11" s="41"/>
      <c r="NNN11" s="41"/>
      <c r="NNO11" s="41"/>
      <c r="NNP11" s="41"/>
      <c r="NNQ11" s="41"/>
      <c r="NNR11" s="41"/>
      <c r="NNS11" s="41"/>
      <c r="NNT11" s="41"/>
      <c r="NNU11" s="41"/>
      <c r="NNV11" s="41"/>
      <c r="NNW11" s="41"/>
      <c r="NNX11" s="41"/>
      <c r="NNY11" s="41"/>
      <c r="NNZ11" s="41"/>
      <c r="NOA11" s="41"/>
      <c r="NOB11" s="41"/>
      <c r="NOC11" s="41"/>
      <c r="NOD11" s="41"/>
      <c r="NOE11" s="41"/>
      <c r="NOF11" s="41"/>
      <c r="NOG11" s="41"/>
      <c r="NOH11" s="41"/>
      <c r="NOI11" s="41"/>
      <c r="NOJ11" s="41"/>
      <c r="NOK11" s="41"/>
      <c r="NOL11" s="41"/>
      <c r="NOM11" s="41"/>
      <c r="NON11" s="41"/>
      <c r="NOO11" s="41"/>
      <c r="NOP11" s="41"/>
      <c r="NOQ11" s="41"/>
      <c r="NOR11" s="41"/>
      <c r="NOS11" s="41"/>
      <c r="NOT11" s="41"/>
      <c r="NOU11" s="41"/>
      <c r="NOV11" s="41"/>
      <c r="NOW11" s="41"/>
      <c r="NOX11" s="41"/>
      <c r="NOY11" s="41"/>
      <c r="NOZ11" s="41"/>
      <c r="NPA11" s="41"/>
      <c r="NPB11" s="41"/>
      <c r="NPC11" s="41"/>
      <c r="NPD11" s="41"/>
      <c r="NPE11" s="41"/>
      <c r="NPF11" s="41"/>
      <c r="NPG11" s="41"/>
      <c r="NPH11" s="41"/>
      <c r="NPI11" s="41"/>
      <c r="NPJ11" s="41"/>
      <c r="NPK11" s="41"/>
      <c r="NPL11" s="41"/>
      <c r="NPM11" s="41"/>
      <c r="NPN11" s="41"/>
      <c r="NPO11" s="41"/>
      <c r="NPP11" s="41"/>
      <c r="NPQ11" s="41"/>
      <c r="NPR11" s="41"/>
      <c r="NPS11" s="41"/>
      <c r="NPT11" s="41"/>
      <c r="NPU11" s="41"/>
      <c r="NPV11" s="41"/>
      <c r="NPW11" s="41"/>
      <c r="NPX11" s="41"/>
      <c r="NPY11" s="41"/>
      <c r="NPZ11" s="41"/>
      <c r="NQA11" s="41"/>
      <c r="NQB11" s="41"/>
      <c r="NQC11" s="41"/>
      <c r="NQD11" s="41"/>
      <c r="NQE11" s="41"/>
      <c r="NQF11" s="41"/>
      <c r="NQG11" s="41"/>
      <c r="NQH11" s="41"/>
      <c r="NQI11" s="41"/>
      <c r="NQJ11" s="41"/>
      <c r="NQK11" s="41"/>
      <c r="NQL11" s="41"/>
      <c r="NQM11" s="41"/>
      <c r="NQN11" s="41"/>
      <c r="NQO11" s="41"/>
      <c r="NQP11" s="41"/>
      <c r="NQQ11" s="41"/>
      <c r="NQR11" s="41"/>
      <c r="NQS11" s="41"/>
      <c r="NQT11" s="41"/>
      <c r="NQU11" s="41"/>
      <c r="NQV11" s="41"/>
      <c r="NQW11" s="41"/>
      <c r="NQX11" s="41"/>
      <c r="NQY11" s="41"/>
      <c r="NQZ11" s="41"/>
      <c r="NRA11" s="41"/>
      <c r="NRB11" s="41"/>
      <c r="NRC11" s="41"/>
      <c r="NRD11" s="41"/>
      <c r="NRE11" s="41"/>
      <c r="NRF11" s="41"/>
      <c r="NRG11" s="41"/>
      <c r="NRH11" s="41"/>
      <c r="NRI11" s="41"/>
      <c r="NRJ11" s="41"/>
      <c r="NRK11" s="41"/>
      <c r="NRL11" s="41"/>
      <c r="NRM11" s="41"/>
      <c r="NRN11" s="41"/>
      <c r="NRO11" s="41"/>
      <c r="NRP11" s="41"/>
      <c r="NRQ11" s="41"/>
      <c r="NRR11" s="41"/>
      <c r="NRS11" s="41"/>
      <c r="NRT11" s="41"/>
      <c r="NRU11" s="41"/>
      <c r="NRV11" s="41"/>
      <c r="NRW11" s="41"/>
      <c r="NRX11" s="41"/>
      <c r="NRY11" s="41"/>
      <c r="NRZ11" s="41"/>
      <c r="NSA11" s="41"/>
      <c r="NSB11" s="41"/>
      <c r="NSC11" s="41"/>
      <c r="NSD11" s="41"/>
      <c r="NSE11" s="41"/>
      <c r="NSF11" s="41"/>
      <c r="NSG11" s="41"/>
      <c r="NSH11" s="41"/>
      <c r="NSI11" s="41"/>
      <c r="NSJ11" s="41"/>
      <c r="NSK11" s="41"/>
      <c r="NSL11" s="41"/>
      <c r="NSM11" s="41"/>
      <c r="NSN11" s="41"/>
      <c r="NSO11" s="41"/>
      <c r="NSP11" s="41"/>
      <c r="NSQ11" s="41"/>
      <c r="NSR11" s="41"/>
      <c r="NSS11" s="41"/>
      <c r="NST11" s="41"/>
      <c r="NSU11" s="41"/>
      <c r="NSV11" s="41"/>
      <c r="NSW11" s="41"/>
      <c r="NSX11" s="41"/>
      <c r="NSY11" s="41"/>
      <c r="NSZ11" s="41"/>
      <c r="NTA11" s="41"/>
      <c r="NTB11" s="41"/>
      <c r="NTC11" s="41"/>
      <c r="NTD11" s="41"/>
      <c r="NTE11" s="41"/>
      <c r="NTF11" s="41"/>
      <c r="NTG11" s="41"/>
      <c r="NTH11" s="41"/>
      <c r="NTI11" s="41"/>
      <c r="NTJ11" s="41"/>
      <c r="NTK11" s="41"/>
      <c r="NTL11" s="41"/>
      <c r="NTM11" s="41"/>
      <c r="NTN11" s="41"/>
      <c r="NTO11" s="41"/>
      <c r="NTP11" s="41"/>
      <c r="NTQ11" s="41"/>
      <c r="NTR11" s="41"/>
      <c r="NTS11" s="41"/>
      <c r="NTT11" s="41"/>
      <c r="NTU11" s="41"/>
      <c r="NTV11" s="41"/>
      <c r="NTW11" s="41"/>
      <c r="NTX11" s="41"/>
      <c r="NTY11" s="41"/>
      <c r="NTZ11" s="41"/>
      <c r="NUA11" s="41"/>
      <c r="NUB11" s="41"/>
      <c r="NUC11" s="41"/>
      <c r="NUD11" s="41"/>
      <c r="NUE11" s="41"/>
      <c r="NUF11" s="41"/>
      <c r="NUG11" s="41"/>
      <c r="NUH11" s="41"/>
      <c r="NUI11" s="41"/>
      <c r="NUJ11" s="41"/>
      <c r="NUK11" s="41"/>
      <c r="NUL11" s="41"/>
      <c r="NUM11" s="41"/>
      <c r="NUN11" s="41"/>
      <c r="NUO11" s="41"/>
      <c r="NUP11" s="41"/>
      <c r="NUQ11" s="41"/>
      <c r="NUR11" s="41"/>
      <c r="NUS11" s="41"/>
      <c r="NUT11" s="41"/>
      <c r="NUU11" s="41"/>
      <c r="NUV11" s="41"/>
      <c r="NUW11" s="41"/>
      <c r="NUX11" s="41"/>
      <c r="NUY11" s="41"/>
      <c r="NUZ11" s="41"/>
      <c r="NVA11" s="41"/>
      <c r="NVB11" s="41"/>
      <c r="NVC11" s="41"/>
      <c r="NVD11" s="41"/>
      <c r="NVE11" s="41"/>
      <c r="NVF11" s="41"/>
      <c r="NVG11" s="41"/>
      <c r="NVH11" s="41"/>
      <c r="NVI11" s="41"/>
      <c r="NVJ11" s="41"/>
      <c r="NVK11" s="41"/>
      <c r="NVL11" s="41"/>
      <c r="NVM11" s="41"/>
      <c r="NVN11" s="41"/>
      <c r="NVO11" s="41"/>
      <c r="NVP11" s="41"/>
      <c r="NVQ11" s="41"/>
      <c r="NVR11" s="41"/>
      <c r="NVS11" s="41"/>
      <c r="NVT11" s="41"/>
      <c r="NVU11" s="41"/>
      <c r="NVV11" s="41"/>
      <c r="NVW11" s="41"/>
      <c r="NVX11" s="41"/>
      <c r="NVY11" s="41"/>
      <c r="NVZ11" s="41"/>
      <c r="NWA11" s="41"/>
      <c r="NWB11" s="41"/>
      <c r="NWC11" s="41"/>
      <c r="NWD11" s="41"/>
      <c r="NWE11" s="41"/>
      <c r="NWF11" s="41"/>
      <c r="NWG11" s="41"/>
      <c r="NWH11" s="41"/>
      <c r="NWI11" s="41"/>
      <c r="NWJ11" s="41"/>
      <c r="NWK11" s="41"/>
      <c r="NWL11" s="41"/>
      <c r="NWM11" s="41"/>
      <c r="NWN11" s="41"/>
      <c r="NWO11" s="41"/>
      <c r="NWP11" s="41"/>
      <c r="NWQ11" s="41"/>
      <c r="NWR11" s="41"/>
      <c r="NWS11" s="41"/>
      <c r="NWT11" s="41"/>
      <c r="NWU11" s="41"/>
      <c r="NWV11" s="41"/>
      <c r="NWW11" s="41"/>
      <c r="NWX11" s="41"/>
      <c r="NWY11" s="41"/>
      <c r="NWZ11" s="41"/>
      <c r="NXA11" s="41"/>
      <c r="NXB11" s="41"/>
      <c r="NXC11" s="41"/>
      <c r="NXD11" s="41"/>
      <c r="NXE11" s="41"/>
      <c r="NXF11" s="41"/>
      <c r="NXG11" s="41"/>
      <c r="NXH11" s="41"/>
      <c r="NXI11" s="41"/>
      <c r="NXJ11" s="41"/>
      <c r="NXK11" s="41"/>
      <c r="NXL11" s="41"/>
      <c r="NXM11" s="41"/>
      <c r="NXN11" s="41"/>
      <c r="NXO11" s="41"/>
      <c r="NXP11" s="41"/>
      <c r="NXQ11" s="41"/>
      <c r="NXR11" s="41"/>
      <c r="NXS11" s="41"/>
      <c r="NXT11" s="41"/>
      <c r="NXU11" s="41"/>
      <c r="NXV11" s="41"/>
      <c r="NXW11" s="41"/>
      <c r="NXX11" s="41"/>
      <c r="NXY11" s="41"/>
      <c r="NXZ11" s="41"/>
      <c r="NYA11" s="41"/>
      <c r="NYB11" s="41"/>
      <c r="NYC11" s="41"/>
      <c r="NYD11" s="41"/>
      <c r="NYE11" s="41"/>
      <c r="NYF11" s="41"/>
      <c r="NYG11" s="41"/>
      <c r="NYH11" s="41"/>
      <c r="NYI11" s="41"/>
      <c r="NYJ11" s="41"/>
      <c r="NYK11" s="41"/>
      <c r="NYL11" s="41"/>
      <c r="NYM11" s="41"/>
      <c r="NYN11" s="41"/>
      <c r="NYO11" s="41"/>
      <c r="NYP11" s="41"/>
      <c r="NYQ11" s="41"/>
      <c r="NYR11" s="41"/>
      <c r="NYS11" s="41"/>
      <c r="NYT11" s="41"/>
      <c r="NYU11" s="41"/>
      <c r="NYV11" s="41"/>
      <c r="NYW11" s="41"/>
      <c r="NYX11" s="41"/>
      <c r="NYY11" s="41"/>
      <c r="NYZ11" s="41"/>
      <c r="NZA11" s="41"/>
      <c r="NZB11" s="41"/>
      <c r="NZC11" s="41"/>
      <c r="NZD11" s="41"/>
      <c r="NZE11" s="41"/>
      <c r="NZF11" s="41"/>
      <c r="NZG11" s="41"/>
      <c r="NZH11" s="41"/>
      <c r="NZI11" s="41"/>
      <c r="NZJ11" s="41"/>
      <c r="NZK11" s="41"/>
      <c r="NZL11" s="41"/>
      <c r="NZM11" s="41"/>
      <c r="NZN11" s="41"/>
      <c r="NZO11" s="41"/>
      <c r="NZP11" s="41"/>
      <c r="NZQ11" s="41"/>
      <c r="NZR11" s="41"/>
      <c r="NZS11" s="41"/>
      <c r="NZT11" s="41"/>
      <c r="NZU11" s="41"/>
      <c r="NZV11" s="41"/>
      <c r="NZW11" s="41"/>
      <c r="NZX11" s="41"/>
      <c r="NZY11" s="41"/>
      <c r="NZZ11" s="41"/>
      <c r="OAA11" s="41"/>
      <c r="OAB11" s="41"/>
      <c r="OAC11" s="41"/>
      <c r="OAD11" s="41"/>
      <c r="OAE11" s="41"/>
      <c r="OAF11" s="41"/>
      <c r="OAG11" s="41"/>
      <c r="OAH11" s="41"/>
      <c r="OAI11" s="41"/>
      <c r="OAJ11" s="41"/>
      <c r="OAK11" s="41"/>
      <c r="OAL11" s="41"/>
      <c r="OAM11" s="41"/>
      <c r="OAN11" s="41"/>
      <c r="OAO11" s="41"/>
      <c r="OAP11" s="41"/>
      <c r="OAQ11" s="41"/>
      <c r="OAR11" s="41"/>
      <c r="OAS11" s="41"/>
      <c r="OAT11" s="41"/>
      <c r="OAU11" s="41"/>
      <c r="OAV11" s="41"/>
      <c r="OAW11" s="41"/>
      <c r="OAX11" s="41"/>
      <c r="OAY11" s="41"/>
      <c r="OAZ11" s="41"/>
      <c r="OBA11" s="41"/>
      <c r="OBB11" s="41"/>
      <c r="OBC11" s="41"/>
      <c r="OBD11" s="41"/>
      <c r="OBE11" s="41"/>
      <c r="OBF11" s="41"/>
      <c r="OBG11" s="41"/>
      <c r="OBH11" s="41"/>
      <c r="OBI11" s="41"/>
      <c r="OBJ11" s="41"/>
      <c r="OBK11" s="41"/>
      <c r="OBL11" s="41"/>
      <c r="OBM11" s="41"/>
      <c r="OBN11" s="41"/>
      <c r="OBO11" s="41"/>
      <c r="OBP11" s="41"/>
      <c r="OBQ11" s="41"/>
      <c r="OBR11" s="41"/>
      <c r="OBS11" s="41"/>
      <c r="OBT11" s="41"/>
      <c r="OBU11" s="41"/>
      <c r="OBV11" s="41"/>
      <c r="OBW11" s="41"/>
      <c r="OBX11" s="41"/>
      <c r="OBY11" s="41"/>
      <c r="OBZ11" s="41"/>
      <c r="OCA11" s="41"/>
      <c r="OCB11" s="41"/>
      <c r="OCC11" s="41"/>
      <c r="OCD11" s="41"/>
      <c r="OCE11" s="41"/>
      <c r="OCF11" s="41"/>
      <c r="OCG11" s="41"/>
      <c r="OCH11" s="41"/>
      <c r="OCI11" s="41"/>
      <c r="OCJ11" s="41"/>
      <c r="OCK11" s="41"/>
      <c r="OCL11" s="41"/>
      <c r="OCM11" s="41"/>
      <c r="OCN11" s="41"/>
      <c r="OCO11" s="41"/>
      <c r="OCP11" s="41"/>
      <c r="OCQ11" s="41"/>
      <c r="OCR11" s="41"/>
      <c r="OCS11" s="41"/>
      <c r="OCT11" s="41"/>
      <c r="OCU11" s="41"/>
      <c r="OCV11" s="41"/>
      <c r="OCW11" s="41"/>
      <c r="OCX11" s="41"/>
      <c r="OCY11" s="41"/>
      <c r="OCZ11" s="41"/>
      <c r="ODA11" s="41"/>
      <c r="ODB11" s="41"/>
      <c r="ODC11" s="41"/>
      <c r="ODD11" s="41"/>
      <c r="ODE11" s="41"/>
      <c r="ODF11" s="41"/>
      <c r="ODG11" s="41"/>
      <c r="ODH11" s="41"/>
      <c r="ODI11" s="41"/>
      <c r="ODJ11" s="41"/>
      <c r="ODK11" s="41"/>
      <c r="ODL11" s="41"/>
      <c r="ODM11" s="41"/>
      <c r="ODN11" s="41"/>
      <c r="ODO11" s="41"/>
      <c r="ODP11" s="41"/>
      <c r="ODQ11" s="41"/>
      <c r="ODR11" s="41"/>
      <c r="ODS11" s="41"/>
      <c r="ODT11" s="41"/>
      <c r="ODU11" s="41"/>
      <c r="ODV11" s="41"/>
      <c r="ODW11" s="41"/>
      <c r="ODX11" s="41"/>
      <c r="ODY11" s="41"/>
      <c r="ODZ11" s="41"/>
      <c r="OEA11" s="41"/>
      <c r="OEB11" s="41"/>
      <c r="OEC11" s="41"/>
      <c r="OED11" s="41"/>
      <c r="OEE11" s="41"/>
      <c r="OEF11" s="41"/>
      <c r="OEG11" s="41"/>
      <c r="OEH11" s="41"/>
      <c r="OEI11" s="41"/>
      <c r="OEJ11" s="41"/>
      <c r="OEK11" s="41"/>
      <c r="OEL11" s="41"/>
      <c r="OEM11" s="41"/>
      <c r="OEN11" s="41"/>
      <c r="OEO11" s="41"/>
      <c r="OEP11" s="41"/>
      <c r="OEQ11" s="41"/>
      <c r="OER11" s="41"/>
      <c r="OES11" s="41"/>
      <c r="OET11" s="41"/>
      <c r="OEU11" s="41"/>
      <c r="OEV11" s="41"/>
      <c r="OEW11" s="41"/>
      <c r="OEX11" s="41"/>
      <c r="OEY11" s="41"/>
      <c r="OEZ11" s="41"/>
      <c r="OFA11" s="41"/>
      <c r="OFB11" s="41"/>
      <c r="OFC11" s="41"/>
      <c r="OFD11" s="41"/>
      <c r="OFE11" s="41"/>
      <c r="OFF11" s="41"/>
      <c r="OFG11" s="41"/>
      <c r="OFH11" s="41"/>
      <c r="OFI11" s="41"/>
      <c r="OFJ11" s="41"/>
      <c r="OFK11" s="41"/>
      <c r="OFL11" s="41"/>
      <c r="OFM11" s="41"/>
      <c r="OFN11" s="41"/>
      <c r="OFO11" s="41"/>
      <c r="OFP11" s="41"/>
      <c r="OFQ11" s="41"/>
      <c r="OFR11" s="41"/>
      <c r="OFS11" s="41"/>
      <c r="OFT11" s="41"/>
      <c r="OFU11" s="41"/>
      <c r="OFV11" s="41"/>
      <c r="OFW11" s="41"/>
      <c r="OFX11" s="41"/>
      <c r="OFY11" s="41"/>
      <c r="OFZ11" s="41"/>
      <c r="OGA11" s="41"/>
      <c r="OGB11" s="41"/>
      <c r="OGC11" s="41"/>
      <c r="OGD11" s="41"/>
      <c r="OGE11" s="41"/>
      <c r="OGF11" s="41"/>
      <c r="OGG11" s="41"/>
      <c r="OGH11" s="41"/>
      <c r="OGI11" s="41"/>
      <c r="OGJ11" s="41"/>
      <c r="OGK11" s="41"/>
      <c r="OGL11" s="41"/>
      <c r="OGM11" s="41"/>
      <c r="OGN11" s="41"/>
      <c r="OGO11" s="41"/>
      <c r="OGP11" s="41"/>
      <c r="OGQ11" s="41"/>
      <c r="OGR11" s="41"/>
      <c r="OGS11" s="41"/>
      <c r="OGT11" s="41"/>
      <c r="OGU11" s="41"/>
      <c r="OGV11" s="41"/>
      <c r="OGW11" s="41"/>
      <c r="OGX11" s="41"/>
      <c r="OGY11" s="41"/>
      <c r="OGZ11" s="41"/>
      <c r="OHA11" s="41"/>
      <c r="OHB11" s="41"/>
      <c r="OHC11" s="41"/>
      <c r="OHD11" s="41"/>
      <c r="OHE11" s="41"/>
      <c r="OHF11" s="41"/>
      <c r="OHG11" s="41"/>
      <c r="OHH11" s="41"/>
      <c r="OHI11" s="41"/>
      <c r="OHJ11" s="41"/>
      <c r="OHK11" s="41"/>
      <c r="OHL11" s="41"/>
      <c r="OHM11" s="41"/>
      <c r="OHN11" s="41"/>
      <c r="OHO11" s="41"/>
      <c r="OHP11" s="41"/>
      <c r="OHQ11" s="41"/>
      <c r="OHR11" s="41"/>
      <c r="OHS11" s="41"/>
      <c r="OHT11" s="41"/>
      <c r="OHU11" s="41"/>
      <c r="OHV11" s="41"/>
      <c r="OHW11" s="41"/>
      <c r="OHX11" s="41"/>
      <c r="OHY11" s="41"/>
      <c r="OHZ11" s="41"/>
      <c r="OIA11" s="41"/>
      <c r="OIB11" s="41"/>
      <c r="OIC11" s="41"/>
      <c r="OID11" s="41"/>
      <c r="OIE11" s="41"/>
      <c r="OIF11" s="41"/>
      <c r="OIG11" s="41"/>
      <c r="OIH11" s="41"/>
      <c r="OII11" s="41"/>
      <c r="OIJ11" s="41"/>
      <c r="OIK11" s="41"/>
      <c r="OIL11" s="41"/>
      <c r="OIM11" s="41"/>
      <c r="OIN11" s="41"/>
      <c r="OIO11" s="41"/>
      <c r="OIP11" s="41"/>
      <c r="OIQ11" s="41"/>
      <c r="OIR11" s="41"/>
      <c r="OIS11" s="41"/>
      <c r="OIT11" s="41"/>
      <c r="OIU11" s="41"/>
      <c r="OIV11" s="41"/>
      <c r="OIW11" s="41"/>
      <c r="OIX11" s="41"/>
      <c r="OIY11" s="41"/>
      <c r="OIZ11" s="41"/>
      <c r="OJA11" s="41"/>
      <c r="OJB11" s="41"/>
      <c r="OJC11" s="41"/>
      <c r="OJD11" s="41"/>
      <c r="OJE11" s="41"/>
      <c r="OJF11" s="41"/>
      <c r="OJG11" s="41"/>
      <c r="OJH11" s="41"/>
      <c r="OJI11" s="41"/>
      <c r="OJJ11" s="41"/>
      <c r="OJK11" s="41"/>
      <c r="OJL11" s="41"/>
      <c r="OJM11" s="41"/>
      <c r="OJN11" s="41"/>
      <c r="OJO11" s="41"/>
      <c r="OJP11" s="41"/>
      <c r="OJQ11" s="41"/>
      <c r="OJR11" s="41"/>
      <c r="OJS11" s="41"/>
      <c r="OJT11" s="41"/>
      <c r="OJU11" s="41"/>
      <c r="OJV11" s="41"/>
      <c r="OJW11" s="41"/>
      <c r="OJX11" s="41"/>
      <c r="OJY11" s="41"/>
      <c r="OJZ11" s="41"/>
      <c r="OKA11" s="41"/>
      <c r="OKB11" s="41"/>
      <c r="OKC11" s="41"/>
      <c r="OKD11" s="41"/>
      <c r="OKE11" s="41"/>
      <c r="OKF11" s="41"/>
      <c r="OKG11" s="41"/>
      <c r="OKH11" s="41"/>
      <c r="OKI11" s="41"/>
      <c r="OKJ11" s="41"/>
      <c r="OKK11" s="41"/>
      <c r="OKL11" s="41"/>
      <c r="OKM11" s="41"/>
      <c r="OKN11" s="41"/>
      <c r="OKO11" s="41"/>
      <c r="OKP11" s="41"/>
      <c r="OKQ11" s="41"/>
      <c r="OKR11" s="41"/>
      <c r="OKS11" s="41"/>
      <c r="OKT11" s="41"/>
      <c r="OKU11" s="41"/>
      <c r="OKV11" s="41"/>
      <c r="OKW11" s="41"/>
      <c r="OKX11" s="41"/>
      <c r="OKY11" s="41"/>
      <c r="OKZ11" s="41"/>
      <c r="OLA11" s="41"/>
      <c r="OLB11" s="41"/>
      <c r="OLC11" s="41"/>
      <c r="OLD11" s="41"/>
      <c r="OLE11" s="41"/>
      <c r="OLF11" s="41"/>
      <c r="OLG11" s="41"/>
      <c r="OLH11" s="41"/>
      <c r="OLI11" s="41"/>
      <c r="OLJ11" s="41"/>
      <c r="OLK11" s="41"/>
      <c r="OLL11" s="41"/>
      <c r="OLM11" s="41"/>
      <c r="OLN11" s="41"/>
      <c r="OLO11" s="41"/>
      <c r="OLP11" s="41"/>
      <c r="OLQ11" s="41"/>
      <c r="OLR11" s="41"/>
      <c r="OLS11" s="41"/>
      <c r="OLT11" s="41"/>
      <c r="OLU11" s="41"/>
      <c r="OLV11" s="41"/>
      <c r="OLW11" s="41"/>
      <c r="OLX11" s="41"/>
      <c r="OLY11" s="41"/>
      <c r="OLZ11" s="41"/>
      <c r="OMA11" s="41"/>
      <c r="OMB11" s="41"/>
      <c r="OMC11" s="41"/>
      <c r="OMD11" s="41"/>
      <c r="OME11" s="41"/>
      <c r="OMF11" s="41"/>
      <c r="OMG11" s="41"/>
      <c r="OMH11" s="41"/>
      <c r="OMI11" s="41"/>
      <c r="OMJ11" s="41"/>
      <c r="OMK11" s="41"/>
      <c r="OML11" s="41"/>
      <c r="OMM11" s="41"/>
      <c r="OMN11" s="41"/>
      <c r="OMO11" s="41"/>
      <c r="OMP11" s="41"/>
      <c r="OMQ11" s="41"/>
      <c r="OMR11" s="41"/>
      <c r="OMS11" s="41"/>
      <c r="OMT11" s="41"/>
      <c r="OMU11" s="41"/>
      <c r="OMV11" s="41"/>
      <c r="OMW11" s="41"/>
      <c r="OMX11" s="41"/>
      <c r="OMY11" s="41"/>
      <c r="OMZ11" s="41"/>
      <c r="ONA11" s="41"/>
      <c r="ONB11" s="41"/>
      <c r="ONC11" s="41"/>
      <c r="OND11" s="41"/>
      <c r="ONE11" s="41"/>
      <c r="ONF11" s="41"/>
      <c r="ONG11" s="41"/>
      <c r="ONH11" s="41"/>
      <c r="ONI11" s="41"/>
      <c r="ONJ11" s="41"/>
      <c r="ONK11" s="41"/>
      <c r="ONL11" s="41"/>
      <c r="ONM11" s="41"/>
      <c r="ONN11" s="41"/>
      <c r="ONO11" s="41"/>
      <c r="ONP11" s="41"/>
      <c r="ONQ11" s="41"/>
      <c r="ONR11" s="41"/>
      <c r="ONS11" s="41"/>
      <c r="ONT11" s="41"/>
      <c r="ONU11" s="41"/>
      <c r="ONV11" s="41"/>
      <c r="ONW11" s="41"/>
      <c r="ONX11" s="41"/>
      <c r="ONY11" s="41"/>
      <c r="ONZ11" s="41"/>
      <c r="OOA11" s="41"/>
      <c r="OOB11" s="41"/>
      <c r="OOC11" s="41"/>
      <c r="OOD11" s="41"/>
      <c r="OOE11" s="41"/>
      <c r="OOF11" s="41"/>
      <c r="OOG11" s="41"/>
      <c r="OOH11" s="41"/>
      <c r="OOI11" s="41"/>
      <c r="OOJ11" s="41"/>
      <c r="OOK11" s="41"/>
      <c r="OOL11" s="41"/>
      <c r="OOM11" s="41"/>
      <c r="OON11" s="41"/>
      <c r="OOO11" s="41"/>
      <c r="OOP11" s="41"/>
      <c r="OOQ11" s="41"/>
      <c r="OOR11" s="41"/>
      <c r="OOS11" s="41"/>
      <c r="OOT11" s="41"/>
      <c r="OOU11" s="41"/>
      <c r="OOV11" s="41"/>
      <c r="OOW11" s="41"/>
      <c r="OOX11" s="41"/>
      <c r="OOY11" s="41"/>
      <c r="OOZ11" s="41"/>
      <c r="OPA11" s="41"/>
      <c r="OPB11" s="41"/>
      <c r="OPC11" s="41"/>
      <c r="OPD11" s="41"/>
      <c r="OPE11" s="41"/>
      <c r="OPF11" s="41"/>
      <c r="OPG11" s="41"/>
      <c r="OPH11" s="41"/>
      <c r="OPI11" s="41"/>
      <c r="OPJ11" s="41"/>
      <c r="OPK11" s="41"/>
      <c r="OPL11" s="41"/>
      <c r="OPM11" s="41"/>
      <c r="OPN11" s="41"/>
      <c r="OPO11" s="41"/>
      <c r="OPP11" s="41"/>
      <c r="OPQ11" s="41"/>
      <c r="OPR11" s="41"/>
      <c r="OPS11" s="41"/>
      <c r="OPT11" s="41"/>
      <c r="OPU11" s="41"/>
      <c r="OPV11" s="41"/>
      <c r="OPW11" s="41"/>
      <c r="OPX11" s="41"/>
      <c r="OPY11" s="41"/>
      <c r="OPZ11" s="41"/>
      <c r="OQA11" s="41"/>
      <c r="OQB11" s="41"/>
      <c r="OQC11" s="41"/>
      <c r="OQD11" s="41"/>
      <c r="OQE11" s="41"/>
      <c r="OQF11" s="41"/>
      <c r="OQG11" s="41"/>
      <c r="OQH11" s="41"/>
      <c r="OQI11" s="41"/>
      <c r="OQJ11" s="41"/>
      <c r="OQK11" s="41"/>
      <c r="OQL11" s="41"/>
      <c r="OQM11" s="41"/>
      <c r="OQN11" s="41"/>
      <c r="OQO11" s="41"/>
      <c r="OQP11" s="41"/>
      <c r="OQQ11" s="41"/>
      <c r="OQR11" s="41"/>
      <c r="OQS11" s="41"/>
      <c r="OQT11" s="41"/>
      <c r="OQU11" s="41"/>
      <c r="OQV11" s="41"/>
      <c r="OQW11" s="41"/>
      <c r="OQX11" s="41"/>
      <c r="OQY11" s="41"/>
      <c r="OQZ11" s="41"/>
      <c r="ORA11" s="41"/>
      <c r="ORB11" s="41"/>
      <c r="ORC11" s="41"/>
      <c r="ORD11" s="41"/>
      <c r="ORE11" s="41"/>
      <c r="ORF11" s="41"/>
      <c r="ORG11" s="41"/>
      <c r="ORH11" s="41"/>
      <c r="ORI11" s="41"/>
      <c r="ORJ11" s="41"/>
      <c r="ORK11" s="41"/>
      <c r="ORL11" s="41"/>
      <c r="ORM11" s="41"/>
      <c r="ORN11" s="41"/>
      <c r="ORO11" s="41"/>
      <c r="ORP11" s="41"/>
      <c r="ORQ11" s="41"/>
      <c r="ORR11" s="41"/>
      <c r="ORS11" s="41"/>
      <c r="ORT11" s="41"/>
      <c r="ORU11" s="41"/>
      <c r="ORV11" s="41"/>
      <c r="ORW11" s="41"/>
      <c r="ORX11" s="41"/>
      <c r="ORY11" s="41"/>
      <c r="ORZ11" s="41"/>
      <c r="OSA11" s="41"/>
      <c r="OSB11" s="41"/>
      <c r="OSC11" s="41"/>
      <c r="OSD11" s="41"/>
      <c r="OSE11" s="41"/>
      <c r="OSF11" s="41"/>
      <c r="OSG11" s="41"/>
      <c r="OSH11" s="41"/>
      <c r="OSI11" s="41"/>
      <c r="OSJ11" s="41"/>
      <c r="OSK11" s="41"/>
      <c r="OSL11" s="41"/>
      <c r="OSM11" s="41"/>
      <c r="OSN11" s="41"/>
      <c r="OSO11" s="41"/>
      <c r="OSP11" s="41"/>
      <c r="OSQ11" s="41"/>
      <c r="OSR11" s="41"/>
      <c r="OSS11" s="41"/>
      <c r="OST11" s="41"/>
      <c r="OSU11" s="41"/>
      <c r="OSV11" s="41"/>
      <c r="OSW11" s="41"/>
      <c r="OSX11" s="41"/>
      <c r="OSY11" s="41"/>
      <c r="OSZ11" s="41"/>
      <c r="OTA11" s="41"/>
      <c r="OTB11" s="41"/>
      <c r="OTC11" s="41"/>
      <c r="OTD11" s="41"/>
      <c r="OTE11" s="41"/>
      <c r="OTF11" s="41"/>
      <c r="OTG11" s="41"/>
      <c r="OTH11" s="41"/>
      <c r="OTI11" s="41"/>
      <c r="OTJ11" s="41"/>
      <c r="OTK11" s="41"/>
      <c r="OTL11" s="41"/>
      <c r="OTM11" s="41"/>
      <c r="OTN11" s="41"/>
      <c r="OTO11" s="41"/>
      <c r="OTP11" s="41"/>
      <c r="OTQ11" s="41"/>
      <c r="OTR11" s="41"/>
      <c r="OTS11" s="41"/>
      <c r="OTT11" s="41"/>
      <c r="OTU11" s="41"/>
      <c r="OTV11" s="41"/>
      <c r="OTW11" s="41"/>
      <c r="OTX11" s="41"/>
      <c r="OTY11" s="41"/>
      <c r="OTZ11" s="41"/>
      <c r="OUA11" s="41"/>
      <c r="OUB11" s="41"/>
      <c r="OUC11" s="41"/>
      <c r="OUD11" s="41"/>
      <c r="OUE11" s="41"/>
      <c r="OUF11" s="41"/>
      <c r="OUG11" s="41"/>
      <c r="OUH11" s="41"/>
      <c r="OUI11" s="41"/>
      <c r="OUJ11" s="41"/>
      <c r="OUK11" s="41"/>
      <c r="OUL11" s="41"/>
      <c r="OUM11" s="41"/>
      <c r="OUN11" s="41"/>
      <c r="OUO11" s="41"/>
      <c r="OUP11" s="41"/>
      <c r="OUQ11" s="41"/>
      <c r="OUR11" s="41"/>
      <c r="OUS11" s="41"/>
      <c r="OUT11" s="41"/>
      <c r="OUU11" s="41"/>
      <c r="OUV11" s="41"/>
      <c r="OUW11" s="41"/>
      <c r="OUX11" s="41"/>
      <c r="OUY11" s="41"/>
      <c r="OUZ11" s="41"/>
      <c r="OVA11" s="41"/>
      <c r="OVB11" s="41"/>
      <c r="OVC11" s="41"/>
      <c r="OVD11" s="41"/>
      <c r="OVE11" s="41"/>
      <c r="OVF11" s="41"/>
      <c r="OVG11" s="41"/>
      <c r="OVH11" s="41"/>
      <c r="OVI11" s="41"/>
      <c r="OVJ11" s="41"/>
      <c r="OVK11" s="41"/>
      <c r="OVL11" s="41"/>
      <c r="OVM11" s="41"/>
      <c r="OVN11" s="41"/>
      <c r="OVO11" s="41"/>
      <c r="OVP11" s="41"/>
      <c r="OVQ11" s="41"/>
      <c r="OVR11" s="41"/>
      <c r="OVS11" s="41"/>
      <c r="OVT11" s="41"/>
      <c r="OVU11" s="41"/>
      <c r="OVV11" s="41"/>
      <c r="OVW11" s="41"/>
      <c r="OVX11" s="41"/>
      <c r="OVY11" s="41"/>
      <c r="OVZ11" s="41"/>
      <c r="OWA11" s="41"/>
      <c r="OWB11" s="41"/>
      <c r="OWC11" s="41"/>
      <c r="OWD11" s="41"/>
      <c r="OWE11" s="41"/>
      <c r="OWF11" s="41"/>
      <c r="OWG11" s="41"/>
      <c r="OWH11" s="41"/>
      <c r="OWI11" s="41"/>
      <c r="OWJ11" s="41"/>
      <c r="OWK11" s="41"/>
      <c r="OWL11" s="41"/>
      <c r="OWM11" s="41"/>
      <c r="OWN11" s="41"/>
      <c r="OWO11" s="41"/>
      <c r="OWP11" s="41"/>
      <c r="OWQ11" s="41"/>
      <c r="OWR11" s="41"/>
      <c r="OWS11" s="41"/>
      <c r="OWT11" s="41"/>
      <c r="OWU11" s="41"/>
      <c r="OWV11" s="41"/>
      <c r="OWW11" s="41"/>
      <c r="OWX11" s="41"/>
      <c r="OWY11" s="41"/>
      <c r="OWZ11" s="41"/>
      <c r="OXA11" s="41"/>
      <c r="OXB11" s="41"/>
      <c r="OXC11" s="41"/>
      <c r="OXD11" s="41"/>
      <c r="OXE11" s="41"/>
      <c r="OXF11" s="41"/>
      <c r="OXG11" s="41"/>
      <c r="OXH11" s="41"/>
      <c r="OXI11" s="41"/>
      <c r="OXJ11" s="41"/>
      <c r="OXK11" s="41"/>
      <c r="OXL11" s="41"/>
      <c r="OXM11" s="41"/>
      <c r="OXN11" s="41"/>
      <c r="OXO11" s="41"/>
      <c r="OXP11" s="41"/>
      <c r="OXQ11" s="41"/>
      <c r="OXR11" s="41"/>
      <c r="OXS11" s="41"/>
      <c r="OXT11" s="41"/>
      <c r="OXU11" s="41"/>
      <c r="OXV11" s="41"/>
      <c r="OXW11" s="41"/>
      <c r="OXX11" s="41"/>
      <c r="OXY11" s="41"/>
      <c r="OXZ11" s="41"/>
      <c r="OYA11" s="41"/>
      <c r="OYB11" s="41"/>
      <c r="OYC11" s="41"/>
      <c r="OYD11" s="41"/>
      <c r="OYE11" s="41"/>
      <c r="OYF11" s="41"/>
      <c r="OYG11" s="41"/>
      <c r="OYH11" s="41"/>
      <c r="OYI11" s="41"/>
      <c r="OYJ11" s="41"/>
      <c r="OYK11" s="41"/>
      <c r="OYL11" s="41"/>
      <c r="OYM11" s="41"/>
      <c r="OYN11" s="41"/>
      <c r="OYO11" s="41"/>
      <c r="OYP11" s="41"/>
      <c r="OYQ11" s="41"/>
      <c r="OYR11" s="41"/>
      <c r="OYS11" s="41"/>
      <c r="OYT11" s="41"/>
      <c r="OYU11" s="41"/>
      <c r="OYV11" s="41"/>
      <c r="OYW11" s="41"/>
      <c r="OYX11" s="41"/>
      <c r="OYY11" s="41"/>
      <c r="OYZ11" s="41"/>
      <c r="OZA11" s="41"/>
      <c r="OZB11" s="41"/>
      <c r="OZC11" s="41"/>
      <c r="OZD11" s="41"/>
      <c r="OZE11" s="41"/>
      <c r="OZF11" s="41"/>
      <c r="OZG11" s="41"/>
      <c r="OZH11" s="41"/>
      <c r="OZI11" s="41"/>
      <c r="OZJ11" s="41"/>
      <c r="OZK11" s="41"/>
      <c r="OZL11" s="41"/>
      <c r="OZM11" s="41"/>
      <c r="OZN11" s="41"/>
      <c r="OZO11" s="41"/>
      <c r="OZP11" s="41"/>
      <c r="OZQ11" s="41"/>
      <c r="OZR11" s="41"/>
      <c r="OZS11" s="41"/>
      <c r="OZT11" s="41"/>
      <c r="OZU11" s="41"/>
      <c r="OZV11" s="41"/>
      <c r="OZW11" s="41"/>
      <c r="OZX11" s="41"/>
      <c r="OZY11" s="41"/>
      <c r="OZZ11" s="41"/>
      <c r="PAA11" s="41"/>
      <c r="PAB11" s="41"/>
      <c r="PAC11" s="41"/>
      <c r="PAD11" s="41"/>
      <c r="PAE11" s="41"/>
      <c r="PAF11" s="41"/>
      <c r="PAG11" s="41"/>
      <c r="PAH11" s="41"/>
      <c r="PAI11" s="41"/>
      <c r="PAJ11" s="41"/>
      <c r="PAK11" s="41"/>
      <c r="PAL11" s="41"/>
      <c r="PAM11" s="41"/>
      <c r="PAN11" s="41"/>
      <c r="PAO11" s="41"/>
      <c r="PAP11" s="41"/>
      <c r="PAQ11" s="41"/>
      <c r="PAR11" s="41"/>
      <c r="PAS11" s="41"/>
      <c r="PAT11" s="41"/>
      <c r="PAU11" s="41"/>
      <c r="PAV11" s="41"/>
      <c r="PAW11" s="41"/>
      <c r="PAX11" s="41"/>
      <c r="PAY11" s="41"/>
      <c r="PAZ11" s="41"/>
      <c r="PBA11" s="41"/>
      <c r="PBB11" s="41"/>
      <c r="PBC11" s="41"/>
      <c r="PBD11" s="41"/>
      <c r="PBE11" s="41"/>
      <c r="PBF11" s="41"/>
      <c r="PBG11" s="41"/>
      <c r="PBH11" s="41"/>
      <c r="PBI11" s="41"/>
      <c r="PBJ11" s="41"/>
      <c r="PBK11" s="41"/>
      <c r="PBL11" s="41"/>
      <c r="PBM11" s="41"/>
      <c r="PBN11" s="41"/>
      <c r="PBO11" s="41"/>
      <c r="PBP11" s="41"/>
      <c r="PBQ11" s="41"/>
      <c r="PBR11" s="41"/>
      <c r="PBS11" s="41"/>
      <c r="PBT11" s="41"/>
      <c r="PBU11" s="41"/>
      <c r="PBV11" s="41"/>
      <c r="PBW11" s="41"/>
      <c r="PBX11" s="41"/>
      <c r="PBY11" s="41"/>
      <c r="PBZ11" s="41"/>
      <c r="PCA11" s="41"/>
      <c r="PCB11" s="41"/>
      <c r="PCC11" s="41"/>
      <c r="PCD11" s="41"/>
      <c r="PCE11" s="41"/>
      <c r="PCF11" s="41"/>
      <c r="PCG11" s="41"/>
      <c r="PCH11" s="41"/>
      <c r="PCI11" s="41"/>
      <c r="PCJ11" s="41"/>
      <c r="PCK11" s="41"/>
      <c r="PCL11" s="41"/>
      <c r="PCM11" s="41"/>
      <c r="PCN11" s="41"/>
      <c r="PCO11" s="41"/>
      <c r="PCP11" s="41"/>
      <c r="PCQ11" s="41"/>
      <c r="PCR11" s="41"/>
      <c r="PCS11" s="41"/>
      <c r="PCT11" s="41"/>
      <c r="PCU11" s="41"/>
      <c r="PCV11" s="41"/>
      <c r="PCW11" s="41"/>
      <c r="PCX11" s="41"/>
      <c r="PCY11" s="41"/>
      <c r="PCZ11" s="41"/>
      <c r="PDA11" s="41"/>
      <c r="PDB11" s="41"/>
      <c r="PDC11" s="41"/>
      <c r="PDD11" s="41"/>
      <c r="PDE11" s="41"/>
      <c r="PDF11" s="41"/>
      <c r="PDG11" s="41"/>
      <c r="PDH11" s="41"/>
      <c r="PDI11" s="41"/>
      <c r="PDJ11" s="41"/>
      <c r="PDK11" s="41"/>
      <c r="PDL11" s="41"/>
      <c r="PDM11" s="41"/>
      <c r="PDN11" s="41"/>
      <c r="PDO11" s="41"/>
      <c r="PDP11" s="41"/>
      <c r="PDQ11" s="41"/>
      <c r="PDR11" s="41"/>
      <c r="PDS11" s="41"/>
      <c r="PDT11" s="41"/>
      <c r="PDU11" s="41"/>
      <c r="PDV11" s="41"/>
      <c r="PDW11" s="41"/>
      <c r="PDX11" s="41"/>
      <c r="PDY11" s="41"/>
      <c r="PDZ11" s="41"/>
      <c r="PEA11" s="41"/>
      <c r="PEB11" s="41"/>
      <c r="PEC11" s="41"/>
      <c r="PED11" s="41"/>
      <c r="PEE11" s="41"/>
      <c r="PEF11" s="41"/>
      <c r="PEG11" s="41"/>
      <c r="PEH11" s="41"/>
      <c r="PEI11" s="41"/>
      <c r="PEJ11" s="41"/>
      <c r="PEK11" s="41"/>
      <c r="PEL11" s="41"/>
      <c r="PEM11" s="41"/>
      <c r="PEN11" s="41"/>
      <c r="PEO11" s="41"/>
      <c r="PEP11" s="41"/>
      <c r="PEQ11" s="41"/>
      <c r="PER11" s="41"/>
      <c r="PES11" s="41"/>
      <c r="PET11" s="41"/>
      <c r="PEU11" s="41"/>
      <c r="PEV11" s="41"/>
      <c r="PEW11" s="41"/>
      <c r="PEX11" s="41"/>
      <c r="PEY11" s="41"/>
      <c r="PEZ11" s="41"/>
      <c r="PFA11" s="41"/>
      <c r="PFB11" s="41"/>
      <c r="PFC11" s="41"/>
      <c r="PFD11" s="41"/>
      <c r="PFE11" s="41"/>
      <c r="PFF11" s="41"/>
      <c r="PFG11" s="41"/>
      <c r="PFH11" s="41"/>
      <c r="PFI11" s="41"/>
      <c r="PFJ11" s="41"/>
      <c r="PFK11" s="41"/>
      <c r="PFL11" s="41"/>
      <c r="PFM11" s="41"/>
      <c r="PFN11" s="41"/>
      <c r="PFO11" s="41"/>
      <c r="PFP11" s="41"/>
      <c r="PFQ11" s="41"/>
      <c r="PFR11" s="41"/>
      <c r="PFS11" s="41"/>
      <c r="PFT11" s="41"/>
      <c r="PFU11" s="41"/>
      <c r="PFV11" s="41"/>
      <c r="PFW11" s="41"/>
      <c r="PFX11" s="41"/>
      <c r="PFY11" s="41"/>
      <c r="PFZ11" s="41"/>
      <c r="PGA11" s="41"/>
      <c r="PGB11" s="41"/>
      <c r="PGC11" s="41"/>
      <c r="PGD11" s="41"/>
      <c r="PGE11" s="41"/>
      <c r="PGF11" s="41"/>
      <c r="PGG11" s="41"/>
      <c r="PGH11" s="41"/>
      <c r="PGI11" s="41"/>
      <c r="PGJ11" s="41"/>
      <c r="PGK11" s="41"/>
      <c r="PGL11" s="41"/>
      <c r="PGM11" s="41"/>
      <c r="PGN11" s="41"/>
      <c r="PGO11" s="41"/>
      <c r="PGP11" s="41"/>
      <c r="PGQ11" s="41"/>
      <c r="PGR11" s="41"/>
      <c r="PGS11" s="41"/>
      <c r="PGT11" s="41"/>
      <c r="PGU11" s="41"/>
      <c r="PGV11" s="41"/>
      <c r="PGW11" s="41"/>
      <c r="PGX11" s="41"/>
      <c r="PGY11" s="41"/>
      <c r="PGZ11" s="41"/>
      <c r="PHA11" s="41"/>
      <c r="PHB11" s="41"/>
      <c r="PHC11" s="41"/>
      <c r="PHD11" s="41"/>
      <c r="PHE11" s="41"/>
      <c r="PHF11" s="41"/>
      <c r="PHG11" s="41"/>
      <c r="PHH11" s="41"/>
      <c r="PHI11" s="41"/>
      <c r="PHJ11" s="41"/>
      <c r="PHK11" s="41"/>
      <c r="PHL11" s="41"/>
      <c r="PHM11" s="41"/>
      <c r="PHN11" s="41"/>
      <c r="PHO11" s="41"/>
      <c r="PHP11" s="41"/>
      <c r="PHQ11" s="41"/>
      <c r="PHR11" s="41"/>
      <c r="PHS11" s="41"/>
      <c r="PHT11" s="41"/>
      <c r="PHU11" s="41"/>
      <c r="PHV11" s="41"/>
      <c r="PHW11" s="41"/>
      <c r="PHX11" s="41"/>
      <c r="PHY11" s="41"/>
      <c r="PHZ11" s="41"/>
      <c r="PIA11" s="41"/>
      <c r="PIB11" s="41"/>
      <c r="PIC11" s="41"/>
      <c r="PID11" s="41"/>
      <c r="PIE11" s="41"/>
      <c r="PIF11" s="41"/>
      <c r="PIG11" s="41"/>
      <c r="PIH11" s="41"/>
      <c r="PII11" s="41"/>
      <c r="PIJ11" s="41"/>
      <c r="PIK11" s="41"/>
      <c r="PIL11" s="41"/>
      <c r="PIM11" s="41"/>
      <c r="PIN11" s="41"/>
      <c r="PIO11" s="41"/>
      <c r="PIP11" s="41"/>
      <c r="PIQ11" s="41"/>
      <c r="PIR11" s="41"/>
      <c r="PIS11" s="41"/>
      <c r="PIT11" s="41"/>
      <c r="PIU11" s="41"/>
      <c r="PIV11" s="41"/>
      <c r="PIW11" s="41"/>
      <c r="PIX11" s="41"/>
      <c r="PIY11" s="41"/>
      <c r="PIZ11" s="41"/>
      <c r="PJA11" s="41"/>
      <c r="PJB11" s="41"/>
      <c r="PJC11" s="41"/>
      <c r="PJD11" s="41"/>
      <c r="PJE11" s="41"/>
      <c r="PJF11" s="41"/>
      <c r="PJG11" s="41"/>
      <c r="PJH11" s="41"/>
      <c r="PJI11" s="41"/>
      <c r="PJJ11" s="41"/>
      <c r="PJK11" s="41"/>
      <c r="PJL11" s="41"/>
      <c r="PJM11" s="41"/>
      <c r="PJN11" s="41"/>
      <c r="PJO11" s="41"/>
      <c r="PJP11" s="41"/>
      <c r="PJQ11" s="41"/>
      <c r="PJR11" s="41"/>
      <c r="PJS11" s="41"/>
      <c r="PJT11" s="41"/>
      <c r="PJU11" s="41"/>
      <c r="PJV11" s="41"/>
      <c r="PJW11" s="41"/>
      <c r="PJX11" s="41"/>
      <c r="PJY11" s="41"/>
      <c r="PJZ11" s="41"/>
      <c r="PKA11" s="41"/>
      <c r="PKB11" s="41"/>
      <c r="PKC11" s="41"/>
      <c r="PKD11" s="41"/>
      <c r="PKE11" s="41"/>
      <c r="PKF11" s="41"/>
      <c r="PKG11" s="41"/>
      <c r="PKH11" s="41"/>
      <c r="PKI11" s="41"/>
      <c r="PKJ11" s="41"/>
      <c r="PKK11" s="41"/>
      <c r="PKL11" s="41"/>
      <c r="PKM11" s="41"/>
      <c r="PKN11" s="41"/>
      <c r="PKO11" s="41"/>
      <c r="PKP11" s="41"/>
      <c r="PKQ11" s="41"/>
      <c r="PKR11" s="41"/>
      <c r="PKS11" s="41"/>
      <c r="PKT11" s="41"/>
      <c r="PKU11" s="41"/>
      <c r="PKV11" s="41"/>
      <c r="PKW11" s="41"/>
      <c r="PKX11" s="41"/>
      <c r="PKY11" s="41"/>
      <c r="PKZ11" s="41"/>
      <c r="PLA11" s="41"/>
      <c r="PLB11" s="41"/>
      <c r="PLC11" s="41"/>
      <c r="PLD11" s="41"/>
      <c r="PLE11" s="41"/>
      <c r="PLF11" s="41"/>
      <c r="PLG11" s="41"/>
      <c r="PLH11" s="41"/>
      <c r="PLI11" s="41"/>
      <c r="PLJ11" s="41"/>
      <c r="PLK11" s="41"/>
      <c r="PLL11" s="41"/>
      <c r="PLM11" s="41"/>
      <c r="PLN11" s="41"/>
      <c r="PLO11" s="41"/>
      <c r="PLP11" s="41"/>
      <c r="PLQ11" s="41"/>
      <c r="PLR11" s="41"/>
      <c r="PLS11" s="41"/>
      <c r="PLT11" s="41"/>
      <c r="PLU11" s="41"/>
      <c r="PLV11" s="41"/>
      <c r="PLW11" s="41"/>
      <c r="PLX11" s="41"/>
      <c r="PLY11" s="41"/>
      <c r="PLZ11" s="41"/>
      <c r="PMA11" s="41"/>
      <c r="PMB11" s="41"/>
      <c r="PMC11" s="41"/>
      <c r="PMD11" s="41"/>
      <c r="PME11" s="41"/>
      <c r="PMF11" s="41"/>
      <c r="PMG11" s="41"/>
      <c r="PMH11" s="41"/>
      <c r="PMI11" s="41"/>
      <c r="PMJ11" s="41"/>
      <c r="PMK11" s="41"/>
      <c r="PML11" s="41"/>
      <c r="PMM11" s="41"/>
      <c r="PMN11" s="41"/>
      <c r="PMO11" s="41"/>
      <c r="PMP11" s="41"/>
      <c r="PMQ11" s="41"/>
      <c r="PMR11" s="41"/>
      <c r="PMS11" s="41"/>
      <c r="PMT11" s="41"/>
      <c r="PMU11" s="41"/>
      <c r="PMV11" s="41"/>
      <c r="PMW11" s="41"/>
      <c r="PMX11" s="41"/>
      <c r="PMY11" s="41"/>
      <c r="PMZ11" s="41"/>
      <c r="PNA11" s="41"/>
      <c r="PNB11" s="41"/>
      <c r="PNC11" s="41"/>
      <c r="PND11" s="41"/>
      <c r="PNE11" s="41"/>
      <c r="PNF11" s="41"/>
      <c r="PNG11" s="41"/>
      <c r="PNH11" s="41"/>
      <c r="PNI11" s="41"/>
      <c r="PNJ11" s="41"/>
      <c r="PNK11" s="41"/>
      <c r="PNL11" s="41"/>
      <c r="PNM11" s="41"/>
      <c r="PNN11" s="41"/>
      <c r="PNO11" s="41"/>
      <c r="PNP11" s="41"/>
      <c r="PNQ11" s="41"/>
      <c r="PNR11" s="41"/>
      <c r="PNS11" s="41"/>
      <c r="PNT11" s="41"/>
      <c r="PNU11" s="41"/>
      <c r="PNV11" s="41"/>
      <c r="PNW11" s="41"/>
      <c r="PNX11" s="41"/>
      <c r="PNY11" s="41"/>
      <c r="PNZ11" s="41"/>
      <c r="POA11" s="41"/>
      <c r="POB11" s="41"/>
      <c r="POC11" s="41"/>
      <c r="POD11" s="41"/>
      <c r="POE11" s="41"/>
      <c r="POF11" s="41"/>
      <c r="POG11" s="41"/>
      <c r="POH11" s="41"/>
      <c r="POI11" s="41"/>
      <c r="POJ11" s="41"/>
      <c r="POK11" s="41"/>
      <c r="POL11" s="41"/>
      <c r="POM11" s="41"/>
      <c r="PON11" s="41"/>
      <c r="POO11" s="41"/>
      <c r="POP11" s="41"/>
      <c r="POQ11" s="41"/>
      <c r="POR11" s="41"/>
      <c r="POS11" s="41"/>
      <c r="POT11" s="41"/>
      <c r="POU11" s="41"/>
      <c r="POV11" s="41"/>
      <c r="POW11" s="41"/>
      <c r="POX11" s="41"/>
      <c r="POY11" s="41"/>
      <c r="POZ11" s="41"/>
      <c r="PPA11" s="41"/>
      <c r="PPB11" s="41"/>
      <c r="PPC11" s="41"/>
      <c r="PPD11" s="41"/>
      <c r="PPE11" s="41"/>
      <c r="PPF11" s="41"/>
      <c r="PPG11" s="41"/>
      <c r="PPH11" s="41"/>
      <c r="PPI11" s="41"/>
      <c r="PPJ11" s="41"/>
      <c r="PPK11" s="41"/>
      <c r="PPL11" s="41"/>
      <c r="PPM11" s="41"/>
      <c r="PPN11" s="41"/>
      <c r="PPO11" s="41"/>
      <c r="PPP11" s="41"/>
      <c r="PPQ11" s="41"/>
      <c r="PPR11" s="41"/>
      <c r="PPS11" s="41"/>
      <c r="PPT11" s="41"/>
      <c r="PPU11" s="41"/>
      <c r="PPV11" s="41"/>
      <c r="PPW11" s="41"/>
      <c r="PPX11" s="41"/>
      <c r="PPY11" s="41"/>
      <c r="PPZ11" s="41"/>
      <c r="PQA11" s="41"/>
      <c r="PQB11" s="41"/>
      <c r="PQC11" s="41"/>
      <c r="PQD11" s="41"/>
      <c r="PQE11" s="41"/>
      <c r="PQF11" s="41"/>
      <c r="PQG11" s="41"/>
      <c r="PQH11" s="41"/>
      <c r="PQI11" s="41"/>
      <c r="PQJ11" s="41"/>
      <c r="PQK11" s="41"/>
      <c r="PQL11" s="41"/>
      <c r="PQM11" s="41"/>
      <c r="PQN11" s="41"/>
      <c r="PQO11" s="41"/>
      <c r="PQP11" s="41"/>
      <c r="PQQ11" s="41"/>
      <c r="PQR11" s="41"/>
      <c r="PQS11" s="41"/>
      <c r="PQT11" s="41"/>
      <c r="PQU11" s="41"/>
      <c r="PQV11" s="41"/>
      <c r="PQW11" s="41"/>
      <c r="PQX11" s="41"/>
      <c r="PQY11" s="41"/>
      <c r="PQZ11" s="41"/>
      <c r="PRA11" s="41"/>
      <c r="PRB11" s="41"/>
      <c r="PRC11" s="41"/>
      <c r="PRD11" s="41"/>
      <c r="PRE11" s="41"/>
      <c r="PRF11" s="41"/>
      <c r="PRG11" s="41"/>
      <c r="PRH11" s="41"/>
      <c r="PRI11" s="41"/>
      <c r="PRJ11" s="41"/>
      <c r="PRK11" s="41"/>
      <c r="PRL11" s="41"/>
      <c r="PRM11" s="41"/>
      <c r="PRN11" s="41"/>
      <c r="PRO11" s="41"/>
      <c r="PRP11" s="41"/>
      <c r="PRQ11" s="41"/>
      <c r="PRR11" s="41"/>
      <c r="PRS11" s="41"/>
      <c r="PRT11" s="41"/>
      <c r="PRU11" s="41"/>
      <c r="PRV11" s="41"/>
      <c r="PRW11" s="41"/>
      <c r="PRX11" s="41"/>
      <c r="PRY11" s="41"/>
      <c r="PRZ11" s="41"/>
      <c r="PSA11" s="41"/>
      <c r="PSB11" s="41"/>
      <c r="PSC11" s="41"/>
      <c r="PSD11" s="41"/>
      <c r="PSE11" s="41"/>
      <c r="PSF11" s="41"/>
      <c r="PSG11" s="41"/>
      <c r="PSH11" s="41"/>
      <c r="PSI11" s="41"/>
      <c r="PSJ11" s="41"/>
      <c r="PSK11" s="41"/>
      <c r="PSL11" s="41"/>
      <c r="PSM11" s="41"/>
      <c r="PSN11" s="41"/>
      <c r="PSO11" s="41"/>
      <c r="PSP11" s="41"/>
      <c r="PSQ11" s="41"/>
      <c r="PSR11" s="41"/>
      <c r="PSS11" s="41"/>
      <c r="PST11" s="41"/>
      <c r="PSU11" s="41"/>
      <c r="PSV11" s="41"/>
      <c r="PSW11" s="41"/>
      <c r="PSX11" s="41"/>
      <c r="PSY11" s="41"/>
      <c r="PSZ11" s="41"/>
      <c r="PTA11" s="41"/>
      <c r="PTB11" s="41"/>
      <c r="PTC11" s="41"/>
      <c r="PTD11" s="41"/>
      <c r="PTE11" s="41"/>
      <c r="PTF11" s="41"/>
      <c r="PTG11" s="41"/>
      <c r="PTH11" s="41"/>
      <c r="PTI11" s="41"/>
      <c r="PTJ11" s="41"/>
      <c r="PTK11" s="41"/>
      <c r="PTL11" s="41"/>
      <c r="PTM11" s="41"/>
      <c r="PTN11" s="41"/>
      <c r="PTO11" s="41"/>
      <c r="PTP11" s="41"/>
      <c r="PTQ11" s="41"/>
      <c r="PTR11" s="41"/>
      <c r="PTS11" s="41"/>
      <c r="PTT11" s="41"/>
      <c r="PTU11" s="41"/>
      <c r="PTV11" s="41"/>
      <c r="PTW11" s="41"/>
      <c r="PTX11" s="41"/>
      <c r="PTY11" s="41"/>
      <c r="PTZ11" s="41"/>
      <c r="PUA11" s="41"/>
      <c r="PUB11" s="41"/>
      <c r="PUC11" s="41"/>
      <c r="PUD11" s="41"/>
      <c r="PUE11" s="41"/>
      <c r="PUF11" s="41"/>
      <c r="PUG11" s="41"/>
      <c r="PUH11" s="41"/>
      <c r="PUI11" s="41"/>
      <c r="PUJ11" s="41"/>
      <c r="PUK11" s="41"/>
      <c r="PUL11" s="41"/>
      <c r="PUM11" s="41"/>
      <c r="PUN11" s="41"/>
      <c r="PUO11" s="41"/>
      <c r="PUP11" s="41"/>
      <c r="PUQ11" s="41"/>
      <c r="PUR11" s="41"/>
      <c r="PUS11" s="41"/>
      <c r="PUT11" s="41"/>
      <c r="PUU11" s="41"/>
      <c r="PUV11" s="41"/>
      <c r="PUW11" s="41"/>
      <c r="PUX11" s="41"/>
      <c r="PUY11" s="41"/>
      <c r="PUZ11" s="41"/>
      <c r="PVA11" s="41"/>
      <c r="PVB11" s="41"/>
      <c r="PVC11" s="41"/>
      <c r="PVD11" s="41"/>
      <c r="PVE11" s="41"/>
      <c r="PVF11" s="41"/>
      <c r="PVG11" s="41"/>
      <c r="PVH11" s="41"/>
      <c r="PVI11" s="41"/>
      <c r="PVJ11" s="41"/>
      <c r="PVK11" s="41"/>
      <c r="PVL11" s="41"/>
      <c r="PVM11" s="41"/>
      <c r="PVN11" s="41"/>
      <c r="PVO11" s="41"/>
      <c r="PVP11" s="41"/>
      <c r="PVQ11" s="41"/>
      <c r="PVR11" s="41"/>
      <c r="PVS11" s="41"/>
      <c r="PVT11" s="41"/>
      <c r="PVU11" s="41"/>
      <c r="PVV11" s="41"/>
      <c r="PVW11" s="41"/>
      <c r="PVX11" s="41"/>
      <c r="PVY11" s="41"/>
      <c r="PVZ11" s="41"/>
      <c r="PWA11" s="41"/>
      <c r="PWB11" s="41"/>
      <c r="PWC11" s="41"/>
      <c r="PWD11" s="41"/>
      <c r="PWE11" s="41"/>
      <c r="PWF11" s="41"/>
      <c r="PWG11" s="41"/>
      <c r="PWH11" s="41"/>
      <c r="PWI11" s="41"/>
      <c r="PWJ11" s="41"/>
      <c r="PWK11" s="41"/>
      <c r="PWL11" s="41"/>
      <c r="PWM11" s="41"/>
      <c r="PWN11" s="41"/>
      <c r="PWO11" s="41"/>
      <c r="PWP11" s="41"/>
      <c r="PWQ11" s="41"/>
      <c r="PWR11" s="41"/>
      <c r="PWS11" s="41"/>
      <c r="PWT11" s="41"/>
      <c r="PWU11" s="41"/>
      <c r="PWV11" s="41"/>
      <c r="PWW11" s="41"/>
      <c r="PWX11" s="41"/>
      <c r="PWY11" s="41"/>
      <c r="PWZ11" s="41"/>
      <c r="PXA11" s="41"/>
      <c r="PXB11" s="41"/>
      <c r="PXC11" s="41"/>
      <c r="PXD11" s="41"/>
      <c r="PXE11" s="41"/>
      <c r="PXF11" s="41"/>
      <c r="PXG11" s="41"/>
      <c r="PXH11" s="41"/>
      <c r="PXI11" s="41"/>
      <c r="PXJ11" s="41"/>
      <c r="PXK11" s="41"/>
      <c r="PXL11" s="41"/>
      <c r="PXM11" s="41"/>
      <c r="PXN11" s="41"/>
      <c r="PXO11" s="41"/>
      <c r="PXP11" s="41"/>
      <c r="PXQ11" s="41"/>
      <c r="PXR11" s="41"/>
      <c r="PXS11" s="41"/>
      <c r="PXT11" s="41"/>
      <c r="PXU11" s="41"/>
      <c r="PXV11" s="41"/>
      <c r="PXW11" s="41"/>
      <c r="PXX11" s="41"/>
      <c r="PXY11" s="41"/>
      <c r="PXZ11" s="41"/>
      <c r="PYA11" s="41"/>
      <c r="PYB11" s="41"/>
      <c r="PYC11" s="41"/>
      <c r="PYD11" s="41"/>
      <c r="PYE11" s="41"/>
      <c r="PYF11" s="41"/>
      <c r="PYG11" s="41"/>
      <c r="PYH11" s="41"/>
      <c r="PYI11" s="41"/>
      <c r="PYJ11" s="41"/>
      <c r="PYK11" s="41"/>
      <c r="PYL11" s="41"/>
      <c r="PYM11" s="41"/>
      <c r="PYN11" s="41"/>
      <c r="PYO11" s="41"/>
      <c r="PYP11" s="41"/>
      <c r="PYQ11" s="41"/>
      <c r="PYR11" s="41"/>
      <c r="PYS11" s="41"/>
      <c r="PYT11" s="41"/>
      <c r="PYU11" s="41"/>
      <c r="PYV11" s="41"/>
      <c r="PYW11" s="41"/>
      <c r="PYX11" s="41"/>
      <c r="PYY11" s="41"/>
      <c r="PYZ11" s="41"/>
      <c r="PZA11" s="41"/>
      <c r="PZB11" s="41"/>
      <c r="PZC11" s="41"/>
      <c r="PZD11" s="41"/>
      <c r="PZE11" s="41"/>
      <c r="PZF11" s="41"/>
      <c r="PZG11" s="41"/>
      <c r="PZH11" s="41"/>
      <c r="PZI11" s="41"/>
      <c r="PZJ11" s="41"/>
      <c r="PZK11" s="41"/>
      <c r="PZL11" s="41"/>
      <c r="PZM11" s="41"/>
      <c r="PZN11" s="41"/>
      <c r="PZO11" s="41"/>
      <c r="PZP11" s="41"/>
      <c r="PZQ11" s="41"/>
      <c r="PZR11" s="41"/>
      <c r="PZS11" s="41"/>
      <c r="PZT11" s="41"/>
      <c r="PZU11" s="41"/>
      <c r="PZV11" s="41"/>
      <c r="PZW11" s="41"/>
      <c r="PZX11" s="41"/>
      <c r="PZY11" s="41"/>
      <c r="PZZ11" s="41"/>
      <c r="QAA11" s="41"/>
      <c r="QAB11" s="41"/>
      <c r="QAC11" s="41"/>
      <c r="QAD11" s="41"/>
      <c r="QAE11" s="41"/>
      <c r="QAF11" s="41"/>
      <c r="QAG11" s="41"/>
      <c r="QAH11" s="41"/>
      <c r="QAI11" s="41"/>
      <c r="QAJ11" s="41"/>
      <c r="QAK11" s="41"/>
      <c r="QAL11" s="41"/>
      <c r="QAM11" s="41"/>
      <c r="QAN11" s="41"/>
      <c r="QAO11" s="41"/>
      <c r="QAP11" s="41"/>
      <c r="QAQ11" s="41"/>
      <c r="QAR11" s="41"/>
      <c r="QAS11" s="41"/>
      <c r="QAT11" s="41"/>
      <c r="QAU11" s="41"/>
      <c r="QAV11" s="41"/>
      <c r="QAW11" s="41"/>
      <c r="QAX11" s="41"/>
      <c r="QAY11" s="41"/>
      <c r="QAZ11" s="41"/>
      <c r="QBA11" s="41"/>
      <c r="QBB11" s="41"/>
      <c r="QBC11" s="41"/>
      <c r="QBD11" s="41"/>
      <c r="QBE11" s="41"/>
      <c r="QBF11" s="41"/>
      <c r="QBG11" s="41"/>
      <c r="QBH11" s="41"/>
      <c r="QBI11" s="41"/>
      <c r="QBJ11" s="41"/>
      <c r="QBK11" s="41"/>
      <c r="QBL11" s="41"/>
      <c r="QBM11" s="41"/>
      <c r="QBN11" s="41"/>
      <c r="QBO11" s="41"/>
      <c r="QBP11" s="41"/>
      <c r="QBQ11" s="41"/>
      <c r="QBR11" s="41"/>
      <c r="QBS11" s="41"/>
      <c r="QBT11" s="41"/>
      <c r="QBU11" s="41"/>
      <c r="QBV11" s="41"/>
      <c r="QBW11" s="41"/>
      <c r="QBX11" s="41"/>
      <c r="QBY11" s="41"/>
      <c r="QBZ11" s="41"/>
      <c r="QCA11" s="41"/>
      <c r="QCB11" s="41"/>
      <c r="QCC11" s="41"/>
      <c r="QCD11" s="41"/>
      <c r="QCE11" s="41"/>
      <c r="QCF11" s="41"/>
      <c r="QCG11" s="41"/>
      <c r="QCH11" s="41"/>
      <c r="QCI11" s="41"/>
      <c r="QCJ11" s="41"/>
      <c r="QCK11" s="41"/>
      <c r="QCL11" s="41"/>
      <c r="QCM11" s="41"/>
      <c r="QCN11" s="41"/>
      <c r="QCO11" s="41"/>
      <c r="QCP11" s="41"/>
      <c r="QCQ11" s="41"/>
      <c r="QCR11" s="41"/>
      <c r="QCS11" s="41"/>
      <c r="QCT11" s="41"/>
      <c r="QCU11" s="41"/>
      <c r="QCV11" s="41"/>
      <c r="QCW11" s="41"/>
      <c r="QCX11" s="41"/>
      <c r="QCY11" s="41"/>
      <c r="QCZ11" s="41"/>
      <c r="QDA11" s="41"/>
      <c r="QDB11" s="41"/>
      <c r="QDC11" s="41"/>
      <c r="QDD11" s="41"/>
      <c r="QDE11" s="41"/>
      <c r="QDF11" s="41"/>
      <c r="QDG11" s="41"/>
      <c r="QDH11" s="41"/>
      <c r="QDI11" s="41"/>
      <c r="QDJ11" s="41"/>
      <c r="QDK11" s="41"/>
      <c r="QDL11" s="41"/>
      <c r="QDM11" s="41"/>
      <c r="QDN11" s="41"/>
      <c r="QDO11" s="41"/>
      <c r="QDP11" s="41"/>
      <c r="QDQ11" s="41"/>
      <c r="QDR11" s="41"/>
      <c r="QDS11" s="41"/>
      <c r="QDT11" s="41"/>
      <c r="QDU11" s="41"/>
      <c r="QDV11" s="41"/>
      <c r="QDW11" s="41"/>
      <c r="QDX11" s="41"/>
      <c r="QDY11" s="41"/>
      <c r="QDZ11" s="41"/>
      <c r="QEA11" s="41"/>
      <c r="QEB11" s="41"/>
      <c r="QEC11" s="41"/>
      <c r="QED11" s="41"/>
      <c r="QEE11" s="41"/>
      <c r="QEF11" s="41"/>
      <c r="QEG11" s="41"/>
      <c r="QEH11" s="41"/>
      <c r="QEI11" s="41"/>
      <c r="QEJ11" s="41"/>
      <c r="QEK11" s="41"/>
      <c r="QEL11" s="41"/>
      <c r="QEM11" s="41"/>
      <c r="QEN11" s="41"/>
      <c r="QEO11" s="41"/>
      <c r="QEP11" s="41"/>
      <c r="QEQ11" s="41"/>
      <c r="QER11" s="41"/>
      <c r="QES11" s="41"/>
      <c r="QET11" s="41"/>
      <c r="QEU11" s="41"/>
      <c r="QEV11" s="41"/>
      <c r="QEW11" s="41"/>
      <c r="QEX11" s="41"/>
      <c r="QEY11" s="41"/>
      <c r="QEZ11" s="41"/>
      <c r="QFA11" s="41"/>
      <c r="QFB11" s="41"/>
      <c r="QFC11" s="41"/>
      <c r="QFD11" s="41"/>
      <c r="QFE11" s="41"/>
      <c r="QFF11" s="41"/>
      <c r="QFG11" s="41"/>
      <c r="QFH11" s="41"/>
      <c r="QFI11" s="41"/>
      <c r="QFJ11" s="41"/>
      <c r="QFK11" s="41"/>
      <c r="QFL11" s="41"/>
      <c r="QFM11" s="41"/>
      <c r="QFN11" s="41"/>
      <c r="QFO11" s="41"/>
      <c r="QFP11" s="41"/>
      <c r="QFQ11" s="41"/>
      <c r="QFR11" s="41"/>
      <c r="QFS11" s="41"/>
      <c r="QFT11" s="41"/>
      <c r="QFU11" s="41"/>
      <c r="QFV11" s="41"/>
      <c r="QFW11" s="41"/>
      <c r="QFX11" s="41"/>
      <c r="QFY11" s="41"/>
      <c r="QFZ11" s="41"/>
      <c r="QGA11" s="41"/>
      <c r="QGB11" s="41"/>
      <c r="QGC11" s="41"/>
      <c r="QGD11" s="41"/>
      <c r="QGE11" s="41"/>
      <c r="QGF11" s="41"/>
      <c r="QGG11" s="41"/>
      <c r="QGH11" s="41"/>
      <c r="QGI11" s="41"/>
      <c r="QGJ11" s="41"/>
      <c r="QGK11" s="41"/>
      <c r="QGL11" s="41"/>
      <c r="QGM11" s="41"/>
      <c r="QGN11" s="41"/>
      <c r="QGO11" s="41"/>
      <c r="QGP11" s="41"/>
      <c r="QGQ11" s="41"/>
      <c r="QGR11" s="41"/>
      <c r="QGS11" s="41"/>
      <c r="QGT11" s="41"/>
      <c r="QGU11" s="41"/>
      <c r="QGV11" s="41"/>
      <c r="QGW11" s="41"/>
      <c r="QGX11" s="41"/>
      <c r="QGY11" s="41"/>
      <c r="QGZ11" s="41"/>
      <c r="QHA11" s="41"/>
      <c r="QHB11" s="41"/>
      <c r="QHC11" s="41"/>
      <c r="QHD11" s="41"/>
      <c r="QHE11" s="41"/>
      <c r="QHF11" s="41"/>
      <c r="QHG11" s="41"/>
      <c r="QHH11" s="41"/>
      <c r="QHI11" s="41"/>
      <c r="QHJ11" s="41"/>
      <c r="QHK11" s="41"/>
      <c r="QHL11" s="41"/>
      <c r="QHM11" s="41"/>
      <c r="QHN11" s="41"/>
      <c r="QHO11" s="41"/>
      <c r="QHP11" s="41"/>
      <c r="QHQ11" s="41"/>
      <c r="QHR11" s="41"/>
      <c r="QHS11" s="41"/>
      <c r="QHT11" s="41"/>
      <c r="QHU11" s="41"/>
      <c r="QHV11" s="41"/>
      <c r="QHW11" s="41"/>
      <c r="QHX11" s="41"/>
      <c r="QHY11" s="41"/>
      <c r="QHZ11" s="41"/>
      <c r="QIA11" s="41"/>
      <c r="QIB11" s="41"/>
      <c r="QIC11" s="41"/>
      <c r="QID11" s="41"/>
      <c r="QIE11" s="41"/>
      <c r="QIF11" s="41"/>
      <c r="QIG11" s="41"/>
      <c r="QIH11" s="41"/>
      <c r="QII11" s="41"/>
      <c r="QIJ11" s="41"/>
      <c r="QIK11" s="41"/>
      <c r="QIL11" s="41"/>
      <c r="QIM11" s="41"/>
      <c r="QIN11" s="41"/>
      <c r="QIO11" s="41"/>
      <c r="QIP11" s="41"/>
      <c r="QIQ11" s="41"/>
      <c r="QIR11" s="41"/>
      <c r="QIS11" s="41"/>
      <c r="QIT11" s="41"/>
      <c r="QIU11" s="41"/>
      <c r="QIV11" s="41"/>
      <c r="QIW11" s="41"/>
      <c r="QIX11" s="41"/>
      <c r="QIY11" s="41"/>
      <c r="QIZ11" s="41"/>
      <c r="QJA11" s="41"/>
      <c r="QJB11" s="41"/>
      <c r="QJC11" s="41"/>
      <c r="QJD11" s="41"/>
      <c r="QJE11" s="41"/>
      <c r="QJF11" s="41"/>
      <c r="QJG11" s="41"/>
      <c r="QJH11" s="41"/>
      <c r="QJI11" s="41"/>
      <c r="QJJ11" s="41"/>
      <c r="QJK11" s="41"/>
      <c r="QJL11" s="41"/>
      <c r="QJM11" s="41"/>
      <c r="QJN11" s="41"/>
      <c r="QJO11" s="41"/>
      <c r="QJP11" s="41"/>
      <c r="QJQ11" s="41"/>
      <c r="QJR11" s="41"/>
      <c r="QJS11" s="41"/>
      <c r="QJT11" s="41"/>
      <c r="QJU11" s="41"/>
      <c r="QJV11" s="41"/>
      <c r="QJW11" s="41"/>
      <c r="QJX11" s="41"/>
      <c r="QJY11" s="41"/>
      <c r="QJZ11" s="41"/>
      <c r="QKA11" s="41"/>
      <c r="QKB11" s="41"/>
      <c r="QKC11" s="41"/>
      <c r="QKD11" s="41"/>
      <c r="QKE11" s="41"/>
      <c r="QKF11" s="41"/>
      <c r="QKG11" s="41"/>
      <c r="QKH11" s="41"/>
      <c r="QKI11" s="41"/>
      <c r="QKJ11" s="41"/>
      <c r="QKK11" s="41"/>
      <c r="QKL11" s="41"/>
      <c r="QKM11" s="41"/>
      <c r="QKN11" s="41"/>
      <c r="QKO11" s="41"/>
      <c r="QKP11" s="41"/>
      <c r="QKQ11" s="41"/>
      <c r="QKR11" s="41"/>
      <c r="QKS11" s="41"/>
      <c r="QKT11" s="41"/>
      <c r="QKU11" s="41"/>
      <c r="QKV11" s="41"/>
      <c r="QKW11" s="41"/>
      <c r="QKX11" s="41"/>
      <c r="QKY11" s="41"/>
      <c r="QKZ11" s="41"/>
      <c r="QLA11" s="41"/>
      <c r="QLB11" s="41"/>
      <c r="QLC11" s="41"/>
      <c r="QLD11" s="41"/>
      <c r="QLE11" s="41"/>
      <c r="QLF11" s="41"/>
      <c r="QLG11" s="41"/>
      <c r="QLH11" s="41"/>
      <c r="QLI11" s="41"/>
      <c r="QLJ11" s="41"/>
      <c r="QLK11" s="41"/>
      <c r="QLL11" s="41"/>
      <c r="QLM11" s="41"/>
      <c r="QLN11" s="41"/>
      <c r="QLO11" s="41"/>
      <c r="QLP11" s="41"/>
      <c r="QLQ11" s="41"/>
      <c r="QLR11" s="41"/>
      <c r="QLS11" s="41"/>
      <c r="QLT11" s="41"/>
      <c r="QLU11" s="41"/>
      <c r="QLV11" s="41"/>
      <c r="QLW11" s="41"/>
      <c r="QLX11" s="41"/>
      <c r="QLY11" s="41"/>
      <c r="QLZ11" s="41"/>
      <c r="QMA11" s="41"/>
      <c r="QMB11" s="41"/>
      <c r="QMC11" s="41"/>
      <c r="QMD11" s="41"/>
      <c r="QME11" s="41"/>
      <c r="QMF11" s="41"/>
      <c r="QMG11" s="41"/>
      <c r="QMH11" s="41"/>
      <c r="QMI11" s="41"/>
      <c r="QMJ11" s="41"/>
      <c r="QMK11" s="41"/>
      <c r="QML11" s="41"/>
      <c r="QMM11" s="41"/>
      <c r="QMN11" s="41"/>
      <c r="QMO11" s="41"/>
      <c r="QMP11" s="41"/>
      <c r="QMQ11" s="41"/>
      <c r="QMR11" s="41"/>
      <c r="QMS11" s="41"/>
      <c r="QMT11" s="41"/>
      <c r="QMU11" s="41"/>
      <c r="QMV11" s="41"/>
      <c r="QMW11" s="41"/>
      <c r="QMX11" s="41"/>
      <c r="QMY11" s="41"/>
      <c r="QMZ11" s="41"/>
      <c r="QNA11" s="41"/>
      <c r="QNB11" s="41"/>
      <c r="QNC11" s="41"/>
      <c r="QND11" s="41"/>
      <c r="QNE11" s="41"/>
      <c r="QNF11" s="41"/>
      <c r="QNG11" s="41"/>
      <c r="QNH11" s="41"/>
      <c r="QNI11" s="41"/>
      <c r="QNJ11" s="41"/>
      <c r="QNK11" s="41"/>
      <c r="QNL11" s="41"/>
      <c r="QNM11" s="41"/>
      <c r="QNN11" s="41"/>
      <c r="QNO11" s="41"/>
      <c r="QNP11" s="41"/>
      <c r="QNQ11" s="41"/>
      <c r="QNR11" s="41"/>
      <c r="QNS11" s="41"/>
      <c r="QNT11" s="41"/>
      <c r="QNU11" s="41"/>
      <c r="QNV11" s="41"/>
      <c r="QNW11" s="41"/>
      <c r="QNX11" s="41"/>
      <c r="QNY11" s="41"/>
      <c r="QNZ11" s="41"/>
      <c r="QOA11" s="41"/>
      <c r="QOB11" s="41"/>
      <c r="QOC11" s="41"/>
      <c r="QOD11" s="41"/>
      <c r="QOE11" s="41"/>
      <c r="QOF11" s="41"/>
      <c r="QOG11" s="41"/>
      <c r="QOH11" s="41"/>
      <c r="QOI11" s="41"/>
      <c r="QOJ11" s="41"/>
      <c r="QOK11" s="41"/>
      <c r="QOL11" s="41"/>
      <c r="QOM11" s="41"/>
      <c r="QON11" s="41"/>
      <c r="QOO11" s="41"/>
      <c r="QOP11" s="41"/>
      <c r="QOQ11" s="41"/>
      <c r="QOR11" s="41"/>
      <c r="QOS11" s="41"/>
      <c r="QOT11" s="41"/>
      <c r="QOU11" s="41"/>
      <c r="QOV11" s="41"/>
      <c r="QOW11" s="41"/>
      <c r="QOX11" s="41"/>
      <c r="QOY11" s="41"/>
      <c r="QOZ11" s="41"/>
      <c r="QPA11" s="41"/>
      <c r="QPB11" s="41"/>
      <c r="QPC11" s="41"/>
      <c r="QPD11" s="41"/>
      <c r="QPE11" s="41"/>
      <c r="QPF11" s="41"/>
      <c r="QPG11" s="41"/>
      <c r="QPH11" s="41"/>
      <c r="QPI11" s="41"/>
      <c r="QPJ11" s="41"/>
      <c r="QPK11" s="41"/>
      <c r="QPL11" s="41"/>
      <c r="QPM11" s="41"/>
      <c r="QPN11" s="41"/>
      <c r="QPO11" s="41"/>
      <c r="QPP11" s="41"/>
      <c r="QPQ11" s="41"/>
      <c r="QPR11" s="41"/>
      <c r="QPS11" s="41"/>
      <c r="QPT11" s="41"/>
      <c r="QPU11" s="41"/>
      <c r="QPV11" s="41"/>
      <c r="QPW11" s="41"/>
      <c r="QPX11" s="41"/>
      <c r="QPY11" s="41"/>
      <c r="QPZ11" s="41"/>
      <c r="QQA11" s="41"/>
      <c r="QQB11" s="41"/>
      <c r="QQC11" s="41"/>
      <c r="QQD11" s="41"/>
      <c r="QQE11" s="41"/>
      <c r="QQF11" s="41"/>
      <c r="QQG11" s="41"/>
      <c r="QQH11" s="41"/>
      <c r="QQI11" s="41"/>
      <c r="QQJ11" s="41"/>
      <c r="QQK11" s="41"/>
      <c r="QQL11" s="41"/>
      <c r="QQM11" s="41"/>
      <c r="QQN11" s="41"/>
      <c r="QQO11" s="41"/>
      <c r="QQP11" s="41"/>
      <c r="QQQ11" s="41"/>
      <c r="QQR11" s="41"/>
      <c r="QQS11" s="41"/>
      <c r="QQT11" s="41"/>
      <c r="QQU11" s="41"/>
      <c r="QQV11" s="41"/>
      <c r="QQW11" s="41"/>
      <c r="QQX11" s="41"/>
      <c r="QQY11" s="41"/>
      <c r="QQZ11" s="41"/>
      <c r="QRA11" s="41"/>
      <c r="QRB11" s="41"/>
      <c r="QRC11" s="41"/>
      <c r="QRD11" s="41"/>
      <c r="QRE11" s="41"/>
      <c r="QRF11" s="41"/>
      <c r="QRG11" s="41"/>
      <c r="QRH11" s="41"/>
      <c r="QRI11" s="41"/>
      <c r="QRJ11" s="41"/>
      <c r="QRK11" s="41"/>
      <c r="QRL11" s="41"/>
      <c r="QRM11" s="41"/>
      <c r="QRN11" s="41"/>
      <c r="QRO11" s="41"/>
      <c r="QRP11" s="41"/>
      <c r="QRQ11" s="41"/>
      <c r="QRR11" s="41"/>
      <c r="QRS11" s="41"/>
      <c r="QRT11" s="41"/>
      <c r="QRU11" s="41"/>
      <c r="QRV11" s="41"/>
      <c r="QRW11" s="41"/>
      <c r="QRX11" s="41"/>
      <c r="QRY11" s="41"/>
      <c r="QRZ11" s="41"/>
      <c r="QSA11" s="41"/>
      <c r="QSB11" s="41"/>
      <c r="QSC11" s="41"/>
      <c r="QSD11" s="41"/>
      <c r="QSE11" s="41"/>
      <c r="QSF11" s="41"/>
      <c r="QSG11" s="41"/>
      <c r="QSH11" s="41"/>
      <c r="QSI11" s="41"/>
      <c r="QSJ11" s="41"/>
      <c r="QSK11" s="41"/>
      <c r="QSL11" s="41"/>
      <c r="QSM11" s="41"/>
      <c r="QSN11" s="41"/>
      <c r="QSO11" s="41"/>
      <c r="QSP11" s="41"/>
      <c r="QSQ11" s="41"/>
      <c r="QSR11" s="41"/>
      <c r="QSS11" s="41"/>
      <c r="QST11" s="41"/>
      <c r="QSU11" s="41"/>
      <c r="QSV11" s="41"/>
      <c r="QSW11" s="41"/>
      <c r="QSX11" s="41"/>
      <c r="QSY11" s="41"/>
      <c r="QSZ11" s="41"/>
      <c r="QTA11" s="41"/>
      <c r="QTB11" s="41"/>
      <c r="QTC11" s="41"/>
      <c r="QTD11" s="41"/>
      <c r="QTE11" s="41"/>
      <c r="QTF11" s="41"/>
      <c r="QTG11" s="41"/>
      <c r="QTH11" s="41"/>
      <c r="QTI11" s="41"/>
      <c r="QTJ11" s="41"/>
      <c r="QTK11" s="41"/>
      <c r="QTL11" s="41"/>
      <c r="QTM11" s="41"/>
      <c r="QTN11" s="41"/>
      <c r="QTO11" s="41"/>
      <c r="QTP11" s="41"/>
      <c r="QTQ11" s="41"/>
      <c r="QTR11" s="41"/>
      <c r="QTS11" s="41"/>
      <c r="QTT11" s="41"/>
      <c r="QTU11" s="41"/>
      <c r="QTV11" s="41"/>
      <c r="QTW11" s="41"/>
      <c r="QTX11" s="41"/>
      <c r="QTY11" s="41"/>
      <c r="QTZ11" s="41"/>
      <c r="QUA11" s="41"/>
      <c r="QUB11" s="41"/>
      <c r="QUC11" s="41"/>
      <c r="QUD11" s="41"/>
      <c r="QUE11" s="41"/>
      <c r="QUF11" s="41"/>
      <c r="QUG11" s="41"/>
      <c r="QUH11" s="41"/>
      <c r="QUI11" s="41"/>
      <c r="QUJ11" s="41"/>
      <c r="QUK11" s="41"/>
      <c r="QUL11" s="41"/>
      <c r="QUM11" s="41"/>
      <c r="QUN11" s="41"/>
      <c r="QUO11" s="41"/>
      <c r="QUP11" s="41"/>
      <c r="QUQ11" s="41"/>
      <c r="QUR11" s="41"/>
      <c r="QUS11" s="41"/>
      <c r="QUT11" s="41"/>
      <c r="QUU11" s="41"/>
      <c r="QUV11" s="41"/>
      <c r="QUW11" s="41"/>
      <c r="QUX11" s="41"/>
      <c r="QUY11" s="41"/>
      <c r="QUZ11" s="41"/>
      <c r="QVA11" s="41"/>
      <c r="QVB11" s="41"/>
      <c r="QVC11" s="41"/>
      <c r="QVD11" s="41"/>
      <c r="QVE11" s="41"/>
      <c r="QVF11" s="41"/>
      <c r="QVG11" s="41"/>
      <c r="QVH11" s="41"/>
      <c r="QVI11" s="41"/>
      <c r="QVJ11" s="41"/>
      <c r="QVK11" s="41"/>
      <c r="QVL11" s="41"/>
      <c r="QVM11" s="41"/>
      <c r="QVN11" s="41"/>
      <c r="QVO11" s="41"/>
      <c r="QVP11" s="41"/>
      <c r="QVQ11" s="41"/>
      <c r="QVR11" s="41"/>
      <c r="QVS11" s="41"/>
      <c r="QVT11" s="41"/>
      <c r="QVU11" s="41"/>
      <c r="QVV11" s="41"/>
      <c r="QVW11" s="41"/>
      <c r="QVX11" s="41"/>
      <c r="QVY11" s="41"/>
      <c r="QVZ11" s="41"/>
      <c r="QWA11" s="41"/>
      <c r="QWB11" s="41"/>
      <c r="QWC11" s="41"/>
      <c r="QWD11" s="41"/>
      <c r="QWE11" s="41"/>
      <c r="QWF11" s="41"/>
      <c r="QWG11" s="41"/>
      <c r="QWH11" s="41"/>
      <c r="QWI11" s="41"/>
      <c r="QWJ11" s="41"/>
      <c r="QWK11" s="41"/>
      <c r="QWL11" s="41"/>
      <c r="QWM11" s="41"/>
      <c r="QWN11" s="41"/>
      <c r="QWO11" s="41"/>
      <c r="QWP11" s="41"/>
      <c r="QWQ11" s="41"/>
      <c r="QWR11" s="41"/>
      <c r="QWS11" s="41"/>
      <c r="QWT11" s="41"/>
      <c r="QWU11" s="41"/>
      <c r="QWV11" s="41"/>
      <c r="QWW11" s="41"/>
      <c r="QWX11" s="41"/>
      <c r="QWY11" s="41"/>
      <c r="QWZ11" s="41"/>
      <c r="QXA11" s="41"/>
      <c r="QXB11" s="41"/>
      <c r="QXC11" s="41"/>
      <c r="QXD11" s="41"/>
      <c r="QXE11" s="41"/>
      <c r="QXF11" s="41"/>
      <c r="QXG11" s="41"/>
      <c r="QXH11" s="41"/>
      <c r="QXI11" s="41"/>
      <c r="QXJ11" s="41"/>
      <c r="QXK11" s="41"/>
      <c r="QXL11" s="41"/>
      <c r="QXM11" s="41"/>
      <c r="QXN11" s="41"/>
      <c r="QXO11" s="41"/>
      <c r="QXP11" s="41"/>
      <c r="QXQ11" s="41"/>
      <c r="QXR11" s="41"/>
      <c r="QXS11" s="41"/>
      <c r="QXT11" s="41"/>
      <c r="QXU11" s="41"/>
      <c r="QXV11" s="41"/>
      <c r="QXW11" s="41"/>
      <c r="QXX11" s="41"/>
      <c r="QXY11" s="41"/>
      <c r="QXZ11" s="41"/>
      <c r="QYA11" s="41"/>
      <c r="QYB11" s="41"/>
      <c r="QYC11" s="41"/>
      <c r="QYD11" s="41"/>
      <c r="QYE11" s="41"/>
      <c r="QYF11" s="41"/>
      <c r="QYG11" s="41"/>
      <c r="QYH11" s="41"/>
      <c r="QYI11" s="41"/>
      <c r="QYJ11" s="41"/>
      <c r="QYK11" s="41"/>
      <c r="QYL11" s="41"/>
      <c r="QYM11" s="41"/>
      <c r="QYN11" s="41"/>
      <c r="QYO11" s="41"/>
      <c r="QYP11" s="41"/>
      <c r="QYQ11" s="41"/>
      <c r="QYR11" s="41"/>
      <c r="QYS11" s="41"/>
      <c r="QYT11" s="41"/>
      <c r="QYU11" s="41"/>
      <c r="QYV11" s="41"/>
      <c r="QYW11" s="41"/>
      <c r="QYX11" s="41"/>
      <c r="QYY11" s="41"/>
      <c r="QYZ11" s="41"/>
      <c r="QZA11" s="41"/>
      <c r="QZB11" s="41"/>
      <c r="QZC11" s="41"/>
      <c r="QZD11" s="41"/>
      <c r="QZE11" s="41"/>
      <c r="QZF11" s="41"/>
      <c r="QZG11" s="41"/>
      <c r="QZH11" s="41"/>
      <c r="QZI11" s="41"/>
      <c r="QZJ11" s="41"/>
      <c r="QZK11" s="41"/>
      <c r="QZL11" s="41"/>
      <c r="QZM11" s="41"/>
      <c r="QZN11" s="41"/>
      <c r="QZO11" s="41"/>
      <c r="QZP11" s="41"/>
      <c r="QZQ11" s="41"/>
      <c r="QZR11" s="41"/>
      <c r="QZS11" s="41"/>
      <c r="QZT11" s="41"/>
      <c r="QZU11" s="41"/>
      <c r="QZV11" s="41"/>
      <c r="QZW11" s="41"/>
      <c r="QZX11" s="41"/>
      <c r="QZY11" s="41"/>
      <c r="QZZ11" s="41"/>
      <c r="RAA11" s="41"/>
      <c r="RAB11" s="41"/>
      <c r="RAC11" s="41"/>
      <c r="RAD11" s="41"/>
      <c r="RAE11" s="41"/>
      <c r="RAF11" s="41"/>
      <c r="RAG11" s="41"/>
      <c r="RAH11" s="41"/>
      <c r="RAI11" s="41"/>
      <c r="RAJ11" s="41"/>
      <c r="RAK11" s="41"/>
      <c r="RAL11" s="41"/>
      <c r="RAM11" s="41"/>
      <c r="RAN11" s="41"/>
      <c r="RAO11" s="41"/>
      <c r="RAP11" s="41"/>
      <c r="RAQ11" s="41"/>
      <c r="RAR11" s="41"/>
      <c r="RAS11" s="41"/>
      <c r="RAT11" s="41"/>
      <c r="RAU11" s="41"/>
      <c r="RAV11" s="41"/>
      <c r="RAW11" s="41"/>
      <c r="RAX11" s="41"/>
      <c r="RAY11" s="41"/>
      <c r="RAZ11" s="41"/>
      <c r="RBA11" s="41"/>
      <c r="RBB11" s="41"/>
      <c r="RBC11" s="41"/>
      <c r="RBD11" s="41"/>
      <c r="RBE11" s="41"/>
      <c r="RBF11" s="41"/>
      <c r="RBG11" s="41"/>
      <c r="RBH11" s="41"/>
      <c r="RBI11" s="41"/>
      <c r="RBJ11" s="41"/>
      <c r="RBK11" s="41"/>
      <c r="RBL11" s="41"/>
      <c r="RBM11" s="41"/>
      <c r="RBN11" s="41"/>
      <c r="RBO11" s="41"/>
      <c r="RBP11" s="41"/>
      <c r="RBQ11" s="41"/>
      <c r="RBR11" s="41"/>
      <c r="RBS11" s="41"/>
      <c r="RBT11" s="41"/>
      <c r="RBU11" s="41"/>
      <c r="RBV11" s="41"/>
      <c r="RBW11" s="41"/>
      <c r="RBX11" s="41"/>
      <c r="RBY11" s="41"/>
      <c r="RBZ11" s="41"/>
      <c r="RCA11" s="41"/>
      <c r="RCB11" s="41"/>
      <c r="RCC11" s="41"/>
      <c r="RCD11" s="41"/>
      <c r="RCE11" s="41"/>
      <c r="RCF11" s="41"/>
      <c r="RCG11" s="41"/>
      <c r="RCH11" s="41"/>
      <c r="RCI11" s="41"/>
      <c r="RCJ11" s="41"/>
      <c r="RCK11" s="41"/>
      <c r="RCL11" s="41"/>
      <c r="RCM11" s="41"/>
      <c r="RCN11" s="41"/>
      <c r="RCO11" s="41"/>
      <c r="RCP11" s="41"/>
      <c r="RCQ11" s="41"/>
      <c r="RCR11" s="41"/>
      <c r="RCS11" s="41"/>
      <c r="RCT11" s="41"/>
      <c r="RCU11" s="41"/>
      <c r="RCV11" s="41"/>
      <c r="RCW11" s="41"/>
      <c r="RCX11" s="41"/>
      <c r="RCY11" s="41"/>
      <c r="RCZ11" s="41"/>
      <c r="RDA11" s="41"/>
      <c r="RDB11" s="41"/>
      <c r="RDC11" s="41"/>
      <c r="RDD11" s="41"/>
      <c r="RDE11" s="41"/>
      <c r="RDF11" s="41"/>
      <c r="RDG11" s="41"/>
      <c r="RDH11" s="41"/>
      <c r="RDI11" s="41"/>
      <c r="RDJ11" s="41"/>
      <c r="RDK11" s="41"/>
      <c r="RDL11" s="41"/>
      <c r="RDM11" s="41"/>
      <c r="RDN11" s="41"/>
      <c r="RDO11" s="41"/>
      <c r="RDP11" s="41"/>
      <c r="RDQ11" s="41"/>
      <c r="RDR11" s="41"/>
      <c r="RDS11" s="41"/>
      <c r="RDT11" s="41"/>
      <c r="RDU11" s="41"/>
      <c r="RDV11" s="41"/>
      <c r="RDW11" s="41"/>
      <c r="RDX11" s="41"/>
      <c r="RDY11" s="41"/>
      <c r="RDZ11" s="41"/>
      <c r="REA11" s="41"/>
      <c r="REB11" s="41"/>
      <c r="REC11" s="41"/>
      <c r="RED11" s="41"/>
      <c r="REE11" s="41"/>
      <c r="REF11" s="41"/>
      <c r="REG11" s="41"/>
      <c r="REH11" s="41"/>
      <c r="REI11" s="41"/>
      <c r="REJ11" s="41"/>
      <c r="REK11" s="41"/>
      <c r="REL11" s="41"/>
      <c r="REM11" s="41"/>
      <c r="REN11" s="41"/>
      <c r="REO11" s="41"/>
      <c r="REP11" s="41"/>
      <c r="REQ11" s="41"/>
      <c r="RER11" s="41"/>
      <c r="RES11" s="41"/>
      <c r="RET11" s="41"/>
      <c r="REU11" s="41"/>
      <c r="REV11" s="41"/>
      <c r="REW11" s="41"/>
      <c r="REX11" s="41"/>
      <c r="REY11" s="41"/>
      <c r="REZ11" s="41"/>
      <c r="RFA11" s="41"/>
      <c r="RFB11" s="41"/>
      <c r="RFC11" s="41"/>
      <c r="RFD11" s="41"/>
      <c r="RFE11" s="41"/>
      <c r="RFF11" s="41"/>
      <c r="RFG11" s="41"/>
      <c r="RFH11" s="41"/>
      <c r="RFI11" s="41"/>
      <c r="RFJ11" s="41"/>
      <c r="RFK11" s="41"/>
      <c r="RFL11" s="41"/>
      <c r="RFM11" s="41"/>
      <c r="RFN11" s="41"/>
      <c r="RFO11" s="41"/>
      <c r="RFP11" s="41"/>
      <c r="RFQ11" s="41"/>
      <c r="RFR11" s="41"/>
      <c r="RFS11" s="41"/>
      <c r="RFT11" s="41"/>
      <c r="RFU11" s="41"/>
      <c r="RFV11" s="41"/>
      <c r="RFW11" s="41"/>
      <c r="RFX11" s="41"/>
      <c r="RFY11" s="41"/>
      <c r="RFZ11" s="41"/>
      <c r="RGA11" s="41"/>
      <c r="RGB11" s="41"/>
      <c r="RGC11" s="41"/>
      <c r="RGD11" s="41"/>
      <c r="RGE11" s="41"/>
      <c r="RGF11" s="41"/>
      <c r="RGG11" s="41"/>
      <c r="RGH11" s="41"/>
      <c r="RGI11" s="41"/>
      <c r="RGJ11" s="41"/>
      <c r="RGK11" s="41"/>
      <c r="RGL11" s="41"/>
      <c r="RGM11" s="41"/>
      <c r="RGN11" s="41"/>
      <c r="RGO11" s="41"/>
      <c r="RGP11" s="41"/>
      <c r="RGQ11" s="41"/>
      <c r="RGR11" s="41"/>
      <c r="RGS11" s="41"/>
      <c r="RGT11" s="41"/>
      <c r="RGU11" s="41"/>
      <c r="RGV11" s="41"/>
      <c r="RGW11" s="41"/>
      <c r="RGX11" s="41"/>
      <c r="RGY11" s="41"/>
      <c r="RGZ11" s="41"/>
      <c r="RHA11" s="41"/>
      <c r="RHB11" s="41"/>
      <c r="RHC11" s="41"/>
      <c r="RHD11" s="41"/>
      <c r="RHE11" s="41"/>
      <c r="RHF11" s="41"/>
      <c r="RHG11" s="41"/>
      <c r="RHH11" s="41"/>
      <c r="RHI11" s="41"/>
      <c r="RHJ11" s="41"/>
      <c r="RHK11" s="41"/>
      <c r="RHL11" s="41"/>
      <c r="RHM11" s="41"/>
      <c r="RHN11" s="41"/>
      <c r="RHO11" s="41"/>
      <c r="RHP11" s="41"/>
      <c r="RHQ11" s="41"/>
      <c r="RHR11" s="41"/>
      <c r="RHS11" s="41"/>
      <c r="RHT11" s="41"/>
      <c r="RHU11" s="41"/>
      <c r="RHV11" s="41"/>
      <c r="RHW11" s="41"/>
      <c r="RHX11" s="41"/>
      <c r="RHY11" s="41"/>
      <c r="RHZ11" s="41"/>
      <c r="RIA11" s="41"/>
      <c r="RIB11" s="41"/>
      <c r="RIC11" s="41"/>
      <c r="RID11" s="41"/>
      <c r="RIE11" s="41"/>
      <c r="RIF11" s="41"/>
      <c r="RIG11" s="41"/>
      <c r="RIH11" s="41"/>
      <c r="RII11" s="41"/>
      <c r="RIJ11" s="41"/>
      <c r="RIK11" s="41"/>
      <c r="RIL11" s="41"/>
      <c r="RIM11" s="41"/>
      <c r="RIN11" s="41"/>
      <c r="RIO11" s="41"/>
      <c r="RIP11" s="41"/>
      <c r="RIQ11" s="41"/>
      <c r="RIR11" s="41"/>
      <c r="RIS11" s="41"/>
      <c r="RIT11" s="41"/>
      <c r="RIU11" s="41"/>
      <c r="RIV11" s="41"/>
      <c r="RIW11" s="41"/>
      <c r="RIX11" s="41"/>
      <c r="RIY11" s="41"/>
      <c r="RIZ11" s="41"/>
      <c r="RJA11" s="41"/>
      <c r="RJB11" s="41"/>
      <c r="RJC11" s="41"/>
      <c r="RJD11" s="41"/>
      <c r="RJE11" s="41"/>
      <c r="RJF11" s="41"/>
      <c r="RJG11" s="41"/>
      <c r="RJH11" s="41"/>
      <c r="RJI11" s="41"/>
      <c r="RJJ11" s="41"/>
      <c r="RJK11" s="41"/>
      <c r="RJL11" s="41"/>
      <c r="RJM11" s="41"/>
      <c r="RJN11" s="41"/>
      <c r="RJO11" s="41"/>
      <c r="RJP11" s="41"/>
      <c r="RJQ11" s="41"/>
      <c r="RJR11" s="41"/>
      <c r="RJS11" s="41"/>
      <c r="RJT11" s="41"/>
      <c r="RJU11" s="41"/>
      <c r="RJV11" s="41"/>
      <c r="RJW11" s="41"/>
      <c r="RJX11" s="41"/>
      <c r="RJY11" s="41"/>
      <c r="RJZ11" s="41"/>
      <c r="RKA11" s="41"/>
      <c r="RKB11" s="41"/>
      <c r="RKC11" s="41"/>
      <c r="RKD11" s="41"/>
      <c r="RKE11" s="41"/>
      <c r="RKF11" s="41"/>
      <c r="RKG11" s="41"/>
      <c r="RKH11" s="41"/>
      <c r="RKI11" s="41"/>
      <c r="RKJ11" s="41"/>
      <c r="RKK11" s="41"/>
      <c r="RKL11" s="41"/>
      <c r="RKM11" s="41"/>
      <c r="RKN11" s="41"/>
      <c r="RKO11" s="41"/>
      <c r="RKP11" s="41"/>
      <c r="RKQ11" s="41"/>
      <c r="RKR11" s="41"/>
      <c r="RKS11" s="41"/>
      <c r="RKT11" s="41"/>
      <c r="RKU11" s="41"/>
      <c r="RKV11" s="41"/>
      <c r="RKW11" s="41"/>
      <c r="RKX11" s="41"/>
      <c r="RKY11" s="41"/>
      <c r="RKZ11" s="41"/>
      <c r="RLA11" s="41"/>
      <c r="RLB11" s="41"/>
      <c r="RLC11" s="41"/>
      <c r="RLD11" s="41"/>
      <c r="RLE11" s="41"/>
      <c r="RLF11" s="41"/>
      <c r="RLG11" s="41"/>
      <c r="RLH11" s="41"/>
      <c r="RLI11" s="41"/>
      <c r="RLJ11" s="41"/>
      <c r="RLK11" s="41"/>
      <c r="RLL11" s="41"/>
      <c r="RLM11" s="41"/>
      <c r="RLN11" s="41"/>
      <c r="RLO11" s="41"/>
      <c r="RLP11" s="41"/>
      <c r="RLQ11" s="41"/>
      <c r="RLR11" s="41"/>
      <c r="RLS11" s="41"/>
      <c r="RLT11" s="41"/>
      <c r="RLU11" s="41"/>
      <c r="RLV11" s="41"/>
      <c r="RLW11" s="41"/>
      <c r="RLX11" s="41"/>
      <c r="RLY11" s="41"/>
      <c r="RLZ11" s="41"/>
      <c r="RMA11" s="41"/>
      <c r="RMB11" s="41"/>
      <c r="RMC11" s="41"/>
      <c r="RMD11" s="41"/>
      <c r="RME11" s="41"/>
      <c r="RMF11" s="41"/>
      <c r="RMG11" s="41"/>
      <c r="RMH11" s="41"/>
      <c r="RMI11" s="41"/>
      <c r="RMJ11" s="41"/>
      <c r="RMK11" s="41"/>
      <c r="RML11" s="41"/>
      <c r="RMM11" s="41"/>
      <c r="RMN11" s="41"/>
      <c r="RMO11" s="41"/>
      <c r="RMP11" s="41"/>
      <c r="RMQ11" s="41"/>
      <c r="RMR11" s="41"/>
      <c r="RMS11" s="41"/>
      <c r="RMT11" s="41"/>
      <c r="RMU11" s="41"/>
      <c r="RMV11" s="41"/>
      <c r="RMW11" s="41"/>
      <c r="RMX11" s="41"/>
      <c r="RMY11" s="41"/>
      <c r="RMZ11" s="41"/>
      <c r="RNA11" s="41"/>
      <c r="RNB11" s="41"/>
      <c r="RNC11" s="41"/>
      <c r="RND11" s="41"/>
      <c r="RNE11" s="41"/>
      <c r="RNF11" s="41"/>
      <c r="RNG11" s="41"/>
      <c r="RNH11" s="41"/>
      <c r="RNI11" s="41"/>
      <c r="RNJ11" s="41"/>
      <c r="RNK11" s="41"/>
      <c r="RNL11" s="41"/>
      <c r="RNM11" s="41"/>
      <c r="RNN11" s="41"/>
      <c r="RNO11" s="41"/>
      <c r="RNP11" s="41"/>
      <c r="RNQ11" s="41"/>
      <c r="RNR11" s="41"/>
      <c r="RNS11" s="41"/>
      <c r="RNT11" s="41"/>
      <c r="RNU11" s="41"/>
      <c r="RNV11" s="41"/>
      <c r="RNW11" s="41"/>
      <c r="RNX11" s="41"/>
      <c r="RNY11" s="41"/>
      <c r="RNZ11" s="41"/>
      <c r="ROA11" s="41"/>
      <c r="ROB11" s="41"/>
      <c r="ROC11" s="41"/>
      <c r="ROD11" s="41"/>
      <c r="ROE11" s="41"/>
      <c r="ROF11" s="41"/>
      <c r="ROG11" s="41"/>
      <c r="ROH11" s="41"/>
      <c r="ROI11" s="41"/>
      <c r="ROJ11" s="41"/>
      <c r="ROK11" s="41"/>
      <c r="ROL11" s="41"/>
      <c r="ROM11" s="41"/>
      <c r="RON11" s="41"/>
      <c r="ROO11" s="41"/>
      <c r="ROP11" s="41"/>
      <c r="ROQ11" s="41"/>
      <c r="ROR11" s="41"/>
      <c r="ROS11" s="41"/>
      <c r="ROT11" s="41"/>
      <c r="ROU11" s="41"/>
      <c r="ROV11" s="41"/>
      <c r="ROW11" s="41"/>
      <c r="ROX11" s="41"/>
      <c r="ROY11" s="41"/>
      <c r="ROZ11" s="41"/>
      <c r="RPA11" s="41"/>
      <c r="RPB11" s="41"/>
      <c r="RPC11" s="41"/>
      <c r="RPD11" s="41"/>
      <c r="RPE11" s="41"/>
      <c r="RPF11" s="41"/>
      <c r="RPG11" s="41"/>
      <c r="RPH11" s="41"/>
      <c r="RPI11" s="41"/>
      <c r="RPJ11" s="41"/>
      <c r="RPK11" s="41"/>
      <c r="RPL11" s="41"/>
      <c r="RPM11" s="41"/>
      <c r="RPN11" s="41"/>
      <c r="RPO11" s="41"/>
      <c r="RPP11" s="41"/>
      <c r="RPQ11" s="41"/>
      <c r="RPR11" s="41"/>
      <c r="RPS11" s="41"/>
      <c r="RPT11" s="41"/>
      <c r="RPU11" s="41"/>
      <c r="RPV11" s="41"/>
      <c r="RPW11" s="41"/>
      <c r="RPX11" s="41"/>
      <c r="RPY11" s="41"/>
      <c r="RPZ11" s="41"/>
      <c r="RQA11" s="41"/>
      <c r="RQB11" s="41"/>
      <c r="RQC11" s="41"/>
      <c r="RQD11" s="41"/>
      <c r="RQE11" s="41"/>
      <c r="RQF11" s="41"/>
      <c r="RQG11" s="41"/>
      <c r="RQH11" s="41"/>
      <c r="RQI11" s="41"/>
      <c r="RQJ11" s="41"/>
      <c r="RQK11" s="41"/>
      <c r="RQL11" s="41"/>
      <c r="RQM11" s="41"/>
      <c r="RQN11" s="41"/>
      <c r="RQO11" s="41"/>
      <c r="RQP11" s="41"/>
      <c r="RQQ11" s="41"/>
      <c r="RQR11" s="41"/>
      <c r="RQS11" s="41"/>
      <c r="RQT11" s="41"/>
      <c r="RQU11" s="41"/>
      <c r="RQV11" s="41"/>
      <c r="RQW11" s="41"/>
      <c r="RQX11" s="41"/>
      <c r="RQY11" s="41"/>
      <c r="RQZ11" s="41"/>
      <c r="RRA11" s="41"/>
      <c r="RRB11" s="41"/>
      <c r="RRC11" s="41"/>
      <c r="RRD11" s="41"/>
      <c r="RRE11" s="41"/>
      <c r="RRF11" s="41"/>
      <c r="RRG11" s="41"/>
      <c r="RRH11" s="41"/>
      <c r="RRI11" s="41"/>
      <c r="RRJ11" s="41"/>
      <c r="RRK11" s="41"/>
      <c r="RRL11" s="41"/>
      <c r="RRM11" s="41"/>
      <c r="RRN11" s="41"/>
      <c r="RRO11" s="41"/>
      <c r="RRP11" s="41"/>
      <c r="RRQ11" s="41"/>
      <c r="RRR11" s="41"/>
      <c r="RRS11" s="41"/>
      <c r="RRT11" s="41"/>
      <c r="RRU11" s="41"/>
      <c r="RRV11" s="41"/>
      <c r="RRW11" s="41"/>
      <c r="RRX11" s="41"/>
      <c r="RRY11" s="41"/>
      <c r="RRZ11" s="41"/>
      <c r="RSA11" s="41"/>
      <c r="RSB11" s="41"/>
      <c r="RSC11" s="41"/>
      <c r="RSD11" s="41"/>
      <c r="RSE11" s="41"/>
      <c r="RSF11" s="41"/>
      <c r="RSG11" s="41"/>
      <c r="RSH11" s="41"/>
      <c r="RSI11" s="41"/>
      <c r="RSJ11" s="41"/>
      <c r="RSK11" s="41"/>
      <c r="RSL11" s="41"/>
      <c r="RSM11" s="41"/>
      <c r="RSN11" s="41"/>
      <c r="RSO11" s="41"/>
      <c r="RSP11" s="41"/>
      <c r="RSQ11" s="41"/>
      <c r="RSR11" s="41"/>
      <c r="RSS11" s="41"/>
      <c r="RST11" s="41"/>
      <c r="RSU11" s="41"/>
      <c r="RSV11" s="41"/>
      <c r="RSW11" s="41"/>
      <c r="RSX11" s="41"/>
      <c r="RSY11" s="41"/>
      <c r="RSZ11" s="41"/>
      <c r="RTA11" s="41"/>
      <c r="RTB11" s="41"/>
      <c r="RTC11" s="41"/>
      <c r="RTD11" s="41"/>
      <c r="RTE11" s="41"/>
      <c r="RTF11" s="41"/>
      <c r="RTG11" s="41"/>
      <c r="RTH11" s="41"/>
      <c r="RTI11" s="41"/>
      <c r="RTJ11" s="41"/>
      <c r="RTK11" s="41"/>
      <c r="RTL11" s="41"/>
      <c r="RTM11" s="41"/>
      <c r="RTN11" s="41"/>
      <c r="RTO11" s="41"/>
      <c r="RTP11" s="41"/>
      <c r="RTQ11" s="41"/>
      <c r="RTR11" s="41"/>
      <c r="RTS11" s="41"/>
      <c r="RTT11" s="41"/>
      <c r="RTU11" s="41"/>
      <c r="RTV11" s="41"/>
      <c r="RTW11" s="41"/>
      <c r="RTX11" s="41"/>
      <c r="RTY11" s="41"/>
      <c r="RTZ11" s="41"/>
      <c r="RUA11" s="41"/>
      <c r="RUB11" s="41"/>
      <c r="RUC11" s="41"/>
      <c r="RUD11" s="41"/>
      <c r="RUE11" s="41"/>
      <c r="RUF11" s="41"/>
      <c r="RUG11" s="41"/>
      <c r="RUH11" s="41"/>
      <c r="RUI11" s="41"/>
      <c r="RUJ11" s="41"/>
      <c r="RUK11" s="41"/>
      <c r="RUL11" s="41"/>
      <c r="RUM11" s="41"/>
      <c r="RUN11" s="41"/>
      <c r="RUO11" s="41"/>
      <c r="RUP11" s="41"/>
      <c r="RUQ11" s="41"/>
      <c r="RUR11" s="41"/>
      <c r="RUS11" s="41"/>
      <c r="RUT11" s="41"/>
      <c r="RUU11" s="41"/>
      <c r="RUV11" s="41"/>
      <c r="RUW11" s="41"/>
      <c r="RUX11" s="41"/>
      <c r="RUY11" s="41"/>
      <c r="RUZ11" s="41"/>
      <c r="RVA11" s="41"/>
      <c r="RVB11" s="41"/>
      <c r="RVC11" s="41"/>
      <c r="RVD11" s="41"/>
      <c r="RVE11" s="41"/>
      <c r="RVF11" s="41"/>
      <c r="RVG11" s="41"/>
      <c r="RVH11" s="41"/>
      <c r="RVI11" s="41"/>
      <c r="RVJ11" s="41"/>
      <c r="RVK11" s="41"/>
      <c r="RVL11" s="41"/>
      <c r="RVM11" s="41"/>
      <c r="RVN11" s="41"/>
      <c r="RVO11" s="41"/>
      <c r="RVP11" s="41"/>
      <c r="RVQ11" s="41"/>
      <c r="RVR11" s="41"/>
      <c r="RVS11" s="41"/>
      <c r="RVT11" s="41"/>
      <c r="RVU11" s="41"/>
      <c r="RVV11" s="41"/>
      <c r="RVW11" s="41"/>
      <c r="RVX11" s="41"/>
      <c r="RVY11" s="41"/>
      <c r="RVZ11" s="41"/>
      <c r="RWA11" s="41"/>
      <c r="RWB11" s="41"/>
      <c r="RWC11" s="41"/>
      <c r="RWD11" s="41"/>
      <c r="RWE11" s="41"/>
      <c r="RWF11" s="41"/>
      <c r="RWG11" s="41"/>
      <c r="RWH11" s="41"/>
      <c r="RWI11" s="41"/>
      <c r="RWJ11" s="41"/>
      <c r="RWK11" s="41"/>
      <c r="RWL11" s="41"/>
      <c r="RWM11" s="41"/>
      <c r="RWN11" s="41"/>
      <c r="RWO11" s="41"/>
      <c r="RWP11" s="41"/>
      <c r="RWQ11" s="41"/>
      <c r="RWR11" s="41"/>
      <c r="RWS11" s="41"/>
      <c r="RWT11" s="41"/>
      <c r="RWU11" s="41"/>
      <c r="RWV11" s="41"/>
      <c r="RWW11" s="41"/>
      <c r="RWX11" s="41"/>
      <c r="RWY11" s="41"/>
      <c r="RWZ11" s="41"/>
      <c r="RXA11" s="41"/>
      <c r="RXB11" s="41"/>
      <c r="RXC11" s="41"/>
      <c r="RXD11" s="41"/>
      <c r="RXE11" s="41"/>
      <c r="RXF11" s="41"/>
      <c r="RXG11" s="41"/>
      <c r="RXH11" s="41"/>
      <c r="RXI11" s="41"/>
      <c r="RXJ11" s="41"/>
      <c r="RXK11" s="41"/>
      <c r="RXL11" s="41"/>
      <c r="RXM11" s="41"/>
      <c r="RXN11" s="41"/>
      <c r="RXO11" s="41"/>
      <c r="RXP11" s="41"/>
      <c r="RXQ11" s="41"/>
      <c r="RXR11" s="41"/>
      <c r="RXS11" s="41"/>
      <c r="RXT11" s="41"/>
      <c r="RXU11" s="41"/>
      <c r="RXV11" s="41"/>
      <c r="RXW11" s="41"/>
      <c r="RXX11" s="41"/>
      <c r="RXY11" s="41"/>
      <c r="RXZ11" s="41"/>
      <c r="RYA11" s="41"/>
      <c r="RYB11" s="41"/>
      <c r="RYC11" s="41"/>
      <c r="RYD11" s="41"/>
      <c r="RYE11" s="41"/>
      <c r="RYF11" s="41"/>
      <c r="RYG11" s="41"/>
      <c r="RYH11" s="41"/>
      <c r="RYI11" s="41"/>
      <c r="RYJ11" s="41"/>
      <c r="RYK11" s="41"/>
      <c r="RYL11" s="41"/>
      <c r="RYM11" s="41"/>
      <c r="RYN11" s="41"/>
      <c r="RYO11" s="41"/>
      <c r="RYP11" s="41"/>
      <c r="RYQ11" s="41"/>
      <c r="RYR11" s="41"/>
      <c r="RYS11" s="41"/>
      <c r="RYT11" s="41"/>
      <c r="RYU11" s="41"/>
      <c r="RYV11" s="41"/>
      <c r="RYW11" s="41"/>
      <c r="RYX11" s="41"/>
      <c r="RYY11" s="41"/>
      <c r="RYZ11" s="41"/>
      <c r="RZA11" s="41"/>
      <c r="RZB11" s="41"/>
      <c r="RZC11" s="41"/>
      <c r="RZD11" s="41"/>
      <c r="RZE11" s="41"/>
      <c r="RZF11" s="41"/>
      <c r="RZG11" s="41"/>
      <c r="RZH11" s="41"/>
      <c r="RZI11" s="41"/>
      <c r="RZJ11" s="41"/>
      <c r="RZK11" s="41"/>
      <c r="RZL11" s="41"/>
      <c r="RZM11" s="41"/>
      <c r="RZN11" s="41"/>
      <c r="RZO11" s="41"/>
      <c r="RZP11" s="41"/>
      <c r="RZQ11" s="41"/>
      <c r="RZR11" s="41"/>
      <c r="RZS11" s="41"/>
      <c r="RZT11" s="41"/>
      <c r="RZU11" s="41"/>
      <c r="RZV11" s="41"/>
      <c r="RZW11" s="41"/>
      <c r="RZX11" s="41"/>
      <c r="RZY11" s="41"/>
      <c r="RZZ11" s="41"/>
      <c r="SAA11" s="41"/>
      <c r="SAB11" s="41"/>
      <c r="SAC11" s="41"/>
      <c r="SAD11" s="41"/>
      <c r="SAE11" s="41"/>
      <c r="SAF11" s="41"/>
      <c r="SAG11" s="41"/>
      <c r="SAH11" s="41"/>
      <c r="SAI11" s="41"/>
      <c r="SAJ11" s="41"/>
      <c r="SAK11" s="41"/>
      <c r="SAL11" s="41"/>
      <c r="SAM11" s="41"/>
      <c r="SAN11" s="41"/>
      <c r="SAO11" s="41"/>
      <c r="SAP11" s="41"/>
      <c r="SAQ11" s="41"/>
      <c r="SAR11" s="41"/>
      <c r="SAS11" s="41"/>
      <c r="SAT11" s="41"/>
      <c r="SAU11" s="41"/>
      <c r="SAV11" s="41"/>
      <c r="SAW11" s="41"/>
      <c r="SAX11" s="41"/>
      <c r="SAY11" s="41"/>
      <c r="SAZ11" s="41"/>
      <c r="SBA11" s="41"/>
      <c r="SBB11" s="41"/>
      <c r="SBC11" s="41"/>
      <c r="SBD11" s="41"/>
      <c r="SBE11" s="41"/>
      <c r="SBF11" s="41"/>
      <c r="SBG11" s="41"/>
      <c r="SBH11" s="41"/>
      <c r="SBI11" s="41"/>
      <c r="SBJ11" s="41"/>
      <c r="SBK11" s="41"/>
      <c r="SBL11" s="41"/>
      <c r="SBM11" s="41"/>
      <c r="SBN11" s="41"/>
      <c r="SBO11" s="41"/>
      <c r="SBP11" s="41"/>
      <c r="SBQ11" s="41"/>
      <c r="SBR11" s="41"/>
      <c r="SBS11" s="41"/>
      <c r="SBT11" s="41"/>
      <c r="SBU11" s="41"/>
      <c r="SBV11" s="41"/>
      <c r="SBW11" s="41"/>
      <c r="SBX11" s="41"/>
      <c r="SBY11" s="41"/>
      <c r="SBZ11" s="41"/>
      <c r="SCA11" s="41"/>
      <c r="SCB11" s="41"/>
      <c r="SCC11" s="41"/>
      <c r="SCD11" s="41"/>
      <c r="SCE11" s="41"/>
      <c r="SCF11" s="41"/>
      <c r="SCG11" s="41"/>
      <c r="SCH11" s="41"/>
      <c r="SCI11" s="41"/>
      <c r="SCJ11" s="41"/>
      <c r="SCK11" s="41"/>
      <c r="SCL11" s="41"/>
      <c r="SCM11" s="41"/>
      <c r="SCN11" s="41"/>
      <c r="SCO11" s="41"/>
      <c r="SCP11" s="41"/>
      <c r="SCQ11" s="41"/>
      <c r="SCR11" s="41"/>
      <c r="SCS11" s="41"/>
      <c r="SCT11" s="41"/>
      <c r="SCU11" s="41"/>
      <c r="SCV11" s="41"/>
      <c r="SCW11" s="41"/>
      <c r="SCX11" s="41"/>
      <c r="SCY11" s="41"/>
      <c r="SCZ11" s="41"/>
      <c r="SDA11" s="41"/>
      <c r="SDB11" s="41"/>
      <c r="SDC11" s="41"/>
      <c r="SDD11" s="41"/>
      <c r="SDE11" s="41"/>
      <c r="SDF11" s="41"/>
      <c r="SDG11" s="41"/>
      <c r="SDH11" s="41"/>
      <c r="SDI11" s="41"/>
      <c r="SDJ11" s="41"/>
      <c r="SDK11" s="41"/>
      <c r="SDL11" s="41"/>
      <c r="SDM11" s="41"/>
      <c r="SDN11" s="41"/>
      <c r="SDO11" s="41"/>
      <c r="SDP11" s="41"/>
      <c r="SDQ11" s="41"/>
      <c r="SDR11" s="41"/>
      <c r="SDS11" s="41"/>
      <c r="SDT11" s="41"/>
      <c r="SDU11" s="41"/>
      <c r="SDV11" s="41"/>
      <c r="SDW11" s="41"/>
      <c r="SDX11" s="41"/>
      <c r="SDY11" s="41"/>
      <c r="SDZ11" s="41"/>
      <c r="SEA11" s="41"/>
      <c r="SEB11" s="41"/>
      <c r="SEC11" s="41"/>
      <c r="SED11" s="41"/>
      <c r="SEE11" s="41"/>
      <c r="SEF11" s="41"/>
      <c r="SEG11" s="41"/>
      <c r="SEH11" s="41"/>
      <c r="SEI11" s="41"/>
      <c r="SEJ11" s="41"/>
      <c r="SEK11" s="41"/>
      <c r="SEL11" s="41"/>
      <c r="SEM11" s="41"/>
      <c r="SEN11" s="41"/>
      <c r="SEO11" s="41"/>
      <c r="SEP11" s="41"/>
      <c r="SEQ11" s="41"/>
      <c r="SER11" s="41"/>
      <c r="SES11" s="41"/>
      <c r="SET11" s="41"/>
      <c r="SEU11" s="41"/>
      <c r="SEV11" s="41"/>
      <c r="SEW11" s="41"/>
      <c r="SEX11" s="41"/>
      <c r="SEY11" s="41"/>
      <c r="SEZ11" s="41"/>
      <c r="SFA11" s="41"/>
      <c r="SFB11" s="41"/>
      <c r="SFC11" s="41"/>
      <c r="SFD11" s="41"/>
      <c r="SFE11" s="41"/>
      <c r="SFF11" s="41"/>
      <c r="SFG11" s="41"/>
      <c r="SFH11" s="41"/>
      <c r="SFI11" s="41"/>
      <c r="SFJ11" s="41"/>
      <c r="SFK11" s="41"/>
      <c r="SFL11" s="41"/>
      <c r="SFM11" s="41"/>
      <c r="SFN11" s="41"/>
      <c r="SFO11" s="41"/>
      <c r="SFP11" s="41"/>
      <c r="SFQ11" s="41"/>
      <c r="SFR11" s="41"/>
      <c r="SFS11" s="41"/>
      <c r="SFT11" s="41"/>
      <c r="SFU11" s="41"/>
      <c r="SFV11" s="41"/>
      <c r="SFW11" s="41"/>
      <c r="SFX11" s="41"/>
      <c r="SFY11" s="41"/>
      <c r="SFZ11" s="41"/>
      <c r="SGA11" s="41"/>
      <c r="SGB11" s="41"/>
      <c r="SGC11" s="41"/>
      <c r="SGD11" s="41"/>
      <c r="SGE11" s="41"/>
      <c r="SGF11" s="41"/>
      <c r="SGG11" s="41"/>
      <c r="SGH11" s="41"/>
      <c r="SGI11" s="41"/>
      <c r="SGJ11" s="41"/>
      <c r="SGK11" s="41"/>
      <c r="SGL11" s="41"/>
      <c r="SGM11" s="41"/>
      <c r="SGN11" s="41"/>
      <c r="SGO11" s="41"/>
      <c r="SGP11" s="41"/>
      <c r="SGQ11" s="41"/>
      <c r="SGR11" s="41"/>
      <c r="SGS11" s="41"/>
      <c r="SGT11" s="41"/>
      <c r="SGU11" s="41"/>
      <c r="SGV11" s="41"/>
      <c r="SGW11" s="41"/>
      <c r="SGX11" s="41"/>
      <c r="SGY11" s="41"/>
      <c r="SGZ11" s="41"/>
      <c r="SHA11" s="41"/>
      <c r="SHB11" s="41"/>
      <c r="SHC11" s="41"/>
      <c r="SHD11" s="41"/>
      <c r="SHE11" s="41"/>
      <c r="SHF11" s="41"/>
      <c r="SHG11" s="41"/>
      <c r="SHH11" s="41"/>
      <c r="SHI11" s="41"/>
      <c r="SHJ11" s="41"/>
      <c r="SHK11" s="41"/>
      <c r="SHL11" s="41"/>
      <c r="SHM11" s="41"/>
      <c r="SHN11" s="41"/>
      <c r="SHO11" s="41"/>
      <c r="SHP11" s="41"/>
      <c r="SHQ11" s="41"/>
      <c r="SHR11" s="41"/>
      <c r="SHS11" s="41"/>
      <c r="SHT11" s="41"/>
      <c r="SHU11" s="41"/>
      <c r="SHV11" s="41"/>
      <c r="SHW11" s="41"/>
      <c r="SHX11" s="41"/>
      <c r="SHY11" s="41"/>
      <c r="SHZ11" s="41"/>
      <c r="SIA11" s="41"/>
      <c r="SIB11" s="41"/>
      <c r="SIC11" s="41"/>
      <c r="SID11" s="41"/>
      <c r="SIE11" s="41"/>
      <c r="SIF11" s="41"/>
      <c r="SIG11" s="41"/>
      <c r="SIH11" s="41"/>
      <c r="SII11" s="41"/>
      <c r="SIJ11" s="41"/>
      <c r="SIK11" s="41"/>
      <c r="SIL11" s="41"/>
      <c r="SIM11" s="41"/>
      <c r="SIN11" s="41"/>
      <c r="SIO11" s="41"/>
      <c r="SIP11" s="41"/>
      <c r="SIQ11" s="41"/>
      <c r="SIR11" s="41"/>
      <c r="SIS11" s="41"/>
      <c r="SIT11" s="41"/>
      <c r="SIU11" s="41"/>
      <c r="SIV11" s="41"/>
      <c r="SIW11" s="41"/>
      <c r="SIX11" s="41"/>
      <c r="SIY11" s="41"/>
      <c r="SIZ11" s="41"/>
      <c r="SJA11" s="41"/>
      <c r="SJB11" s="41"/>
      <c r="SJC11" s="41"/>
      <c r="SJD11" s="41"/>
      <c r="SJE11" s="41"/>
      <c r="SJF11" s="41"/>
      <c r="SJG11" s="41"/>
      <c r="SJH11" s="41"/>
      <c r="SJI11" s="41"/>
      <c r="SJJ11" s="41"/>
      <c r="SJK11" s="41"/>
      <c r="SJL11" s="41"/>
      <c r="SJM11" s="41"/>
      <c r="SJN11" s="41"/>
      <c r="SJO11" s="41"/>
      <c r="SJP11" s="41"/>
      <c r="SJQ11" s="41"/>
      <c r="SJR11" s="41"/>
      <c r="SJS11" s="41"/>
      <c r="SJT11" s="41"/>
      <c r="SJU11" s="41"/>
      <c r="SJV11" s="41"/>
      <c r="SJW11" s="41"/>
      <c r="SJX11" s="41"/>
      <c r="SJY11" s="41"/>
      <c r="SJZ11" s="41"/>
      <c r="SKA11" s="41"/>
      <c r="SKB11" s="41"/>
      <c r="SKC11" s="41"/>
      <c r="SKD11" s="41"/>
      <c r="SKE11" s="41"/>
      <c r="SKF11" s="41"/>
      <c r="SKG11" s="41"/>
      <c r="SKH11" s="41"/>
      <c r="SKI11" s="41"/>
      <c r="SKJ11" s="41"/>
      <c r="SKK11" s="41"/>
      <c r="SKL11" s="41"/>
      <c r="SKM11" s="41"/>
      <c r="SKN11" s="41"/>
      <c r="SKO11" s="41"/>
      <c r="SKP11" s="41"/>
      <c r="SKQ11" s="41"/>
      <c r="SKR11" s="41"/>
      <c r="SKS11" s="41"/>
      <c r="SKT11" s="41"/>
      <c r="SKU11" s="41"/>
      <c r="SKV11" s="41"/>
      <c r="SKW11" s="41"/>
      <c r="SKX11" s="41"/>
      <c r="SKY11" s="41"/>
      <c r="SKZ11" s="41"/>
      <c r="SLA11" s="41"/>
      <c r="SLB11" s="41"/>
      <c r="SLC11" s="41"/>
      <c r="SLD11" s="41"/>
      <c r="SLE11" s="41"/>
      <c r="SLF11" s="41"/>
      <c r="SLG11" s="41"/>
      <c r="SLH11" s="41"/>
      <c r="SLI11" s="41"/>
      <c r="SLJ11" s="41"/>
      <c r="SLK11" s="41"/>
      <c r="SLL11" s="41"/>
      <c r="SLM11" s="41"/>
      <c r="SLN11" s="41"/>
      <c r="SLO11" s="41"/>
      <c r="SLP11" s="41"/>
      <c r="SLQ11" s="41"/>
      <c r="SLR11" s="41"/>
      <c r="SLS11" s="41"/>
      <c r="SLT11" s="41"/>
      <c r="SLU11" s="41"/>
      <c r="SLV11" s="41"/>
      <c r="SLW11" s="41"/>
      <c r="SLX11" s="41"/>
      <c r="SLY11" s="41"/>
      <c r="SLZ11" s="41"/>
      <c r="SMA11" s="41"/>
      <c r="SMB11" s="41"/>
      <c r="SMC11" s="41"/>
      <c r="SMD11" s="41"/>
      <c r="SME11" s="41"/>
      <c r="SMF11" s="41"/>
      <c r="SMG11" s="41"/>
      <c r="SMH11" s="41"/>
      <c r="SMI11" s="41"/>
      <c r="SMJ11" s="41"/>
      <c r="SMK11" s="41"/>
      <c r="SML11" s="41"/>
      <c r="SMM11" s="41"/>
      <c r="SMN11" s="41"/>
      <c r="SMO11" s="41"/>
      <c r="SMP11" s="41"/>
      <c r="SMQ11" s="41"/>
      <c r="SMR11" s="41"/>
      <c r="SMS11" s="41"/>
      <c r="SMT11" s="41"/>
      <c r="SMU11" s="41"/>
      <c r="SMV11" s="41"/>
      <c r="SMW11" s="41"/>
      <c r="SMX11" s="41"/>
      <c r="SMY11" s="41"/>
      <c r="SMZ11" s="41"/>
      <c r="SNA11" s="41"/>
      <c r="SNB11" s="41"/>
      <c r="SNC11" s="41"/>
      <c r="SND11" s="41"/>
      <c r="SNE11" s="41"/>
      <c r="SNF11" s="41"/>
      <c r="SNG11" s="41"/>
      <c r="SNH11" s="41"/>
      <c r="SNI11" s="41"/>
      <c r="SNJ11" s="41"/>
      <c r="SNK11" s="41"/>
      <c r="SNL11" s="41"/>
      <c r="SNM11" s="41"/>
      <c r="SNN11" s="41"/>
      <c r="SNO11" s="41"/>
      <c r="SNP11" s="41"/>
      <c r="SNQ11" s="41"/>
      <c r="SNR11" s="41"/>
      <c r="SNS11" s="41"/>
      <c r="SNT11" s="41"/>
      <c r="SNU11" s="41"/>
      <c r="SNV11" s="41"/>
      <c r="SNW11" s="41"/>
      <c r="SNX11" s="41"/>
      <c r="SNY11" s="41"/>
      <c r="SNZ11" s="41"/>
      <c r="SOA11" s="41"/>
      <c r="SOB11" s="41"/>
      <c r="SOC11" s="41"/>
      <c r="SOD11" s="41"/>
      <c r="SOE11" s="41"/>
      <c r="SOF11" s="41"/>
      <c r="SOG11" s="41"/>
      <c r="SOH11" s="41"/>
      <c r="SOI11" s="41"/>
      <c r="SOJ11" s="41"/>
      <c r="SOK11" s="41"/>
      <c r="SOL11" s="41"/>
      <c r="SOM11" s="41"/>
      <c r="SON11" s="41"/>
      <c r="SOO11" s="41"/>
      <c r="SOP11" s="41"/>
      <c r="SOQ11" s="41"/>
      <c r="SOR11" s="41"/>
      <c r="SOS11" s="41"/>
      <c r="SOT11" s="41"/>
      <c r="SOU11" s="41"/>
      <c r="SOV11" s="41"/>
      <c r="SOW11" s="41"/>
      <c r="SOX11" s="41"/>
      <c r="SOY11" s="41"/>
      <c r="SOZ11" s="41"/>
      <c r="SPA11" s="41"/>
      <c r="SPB11" s="41"/>
      <c r="SPC11" s="41"/>
      <c r="SPD11" s="41"/>
      <c r="SPE11" s="41"/>
      <c r="SPF11" s="41"/>
      <c r="SPG11" s="41"/>
      <c r="SPH11" s="41"/>
      <c r="SPI11" s="41"/>
      <c r="SPJ11" s="41"/>
      <c r="SPK11" s="41"/>
      <c r="SPL11" s="41"/>
      <c r="SPM11" s="41"/>
      <c r="SPN11" s="41"/>
      <c r="SPO11" s="41"/>
      <c r="SPP11" s="41"/>
      <c r="SPQ11" s="41"/>
      <c r="SPR11" s="41"/>
      <c r="SPS11" s="41"/>
      <c r="SPT11" s="41"/>
      <c r="SPU11" s="41"/>
      <c r="SPV11" s="41"/>
      <c r="SPW11" s="41"/>
      <c r="SPX11" s="41"/>
      <c r="SPY11" s="41"/>
      <c r="SPZ11" s="41"/>
      <c r="SQA11" s="41"/>
      <c r="SQB11" s="41"/>
      <c r="SQC11" s="41"/>
      <c r="SQD11" s="41"/>
      <c r="SQE11" s="41"/>
      <c r="SQF11" s="41"/>
      <c r="SQG11" s="41"/>
      <c r="SQH11" s="41"/>
      <c r="SQI11" s="41"/>
      <c r="SQJ11" s="41"/>
      <c r="SQK11" s="41"/>
      <c r="SQL11" s="41"/>
      <c r="SQM11" s="41"/>
      <c r="SQN11" s="41"/>
      <c r="SQO11" s="41"/>
      <c r="SQP11" s="41"/>
      <c r="SQQ11" s="41"/>
      <c r="SQR11" s="41"/>
      <c r="SQS11" s="41"/>
      <c r="SQT11" s="41"/>
      <c r="SQU11" s="41"/>
      <c r="SQV11" s="41"/>
      <c r="SQW11" s="41"/>
      <c r="SQX11" s="41"/>
      <c r="SQY11" s="41"/>
      <c r="SQZ11" s="41"/>
      <c r="SRA11" s="41"/>
      <c r="SRB11" s="41"/>
      <c r="SRC11" s="41"/>
      <c r="SRD11" s="41"/>
      <c r="SRE11" s="41"/>
      <c r="SRF11" s="41"/>
      <c r="SRG11" s="41"/>
      <c r="SRH11" s="41"/>
      <c r="SRI11" s="41"/>
      <c r="SRJ11" s="41"/>
      <c r="SRK11" s="41"/>
      <c r="SRL11" s="41"/>
      <c r="SRM11" s="41"/>
      <c r="SRN11" s="41"/>
      <c r="SRO11" s="41"/>
      <c r="SRP11" s="41"/>
      <c r="SRQ11" s="41"/>
      <c r="SRR11" s="41"/>
      <c r="SRS11" s="41"/>
      <c r="SRT11" s="41"/>
      <c r="SRU11" s="41"/>
      <c r="SRV11" s="41"/>
      <c r="SRW11" s="41"/>
      <c r="SRX11" s="41"/>
      <c r="SRY11" s="41"/>
      <c r="SRZ11" s="41"/>
      <c r="SSA11" s="41"/>
      <c r="SSB11" s="41"/>
      <c r="SSC11" s="41"/>
      <c r="SSD11" s="41"/>
      <c r="SSE11" s="41"/>
      <c r="SSF11" s="41"/>
      <c r="SSG11" s="41"/>
      <c r="SSH11" s="41"/>
      <c r="SSI11" s="41"/>
      <c r="SSJ11" s="41"/>
      <c r="SSK11" s="41"/>
      <c r="SSL11" s="41"/>
      <c r="SSM11" s="41"/>
      <c r="SSN11" s="41"/>
      <c r="SSO11" s="41"/>
      <c r="SSP11" s="41"/>
      <c r="SSQ11" s="41"/>
      <c r="SSR11" s="41"/>
      <c r="SSS11" s="41"/>
      <c r="SST11" s="41"/>
      <c r="SSU11" s="41"/>
      <c r="SSV11" s="41"/>
      <c r="SSW11" s="41"/>
      <c r="SSX11" s="41"/>
      <c r="SSY11" s="41"/>
      <c r="SSZ11" s="41"/>
      <c r="STA11" s="41"/>
      <c r="STB11" s="41"/>
      <c r="STC11" s="41"/>
      <c r="STD11" s="41"/>
      <c r="STE11" s="41"/>
      <c r="STF11" s="41"/>
      <c r="STG11" s="41"/>
      <c r="STH11" s="41"/>
      <c r="STI11" s="41"/>
      <c r="STJ11" s="41"/>
      <c r="STK11" s="41"/>
      <c r="STL11" s="41"/>
      <c r="STM11" s="41"/>
      <c r="STN11" s="41"/>
      <c r="STO11" s="41"/>
      <c r="STP11" s="41"/>
      <c r="STQ11" s="41"/>
      <c r="STR11" s="41"/>
      <c r="STS11" s="41"/>
      <c r="STT11" s="41"/>
      <c r="STU11" s="41"/>
      <c r="STV11" s="41"/>
      <c r="STW11" s="41"/>
      <c r="STX11" s="41"/>
      <c r="STY11" s="41"/>
      <c r="STZ11" s="41"/>
      <c r="SUA11" s="41"/>
      <c r="SUB11" s="41"/>
      <c r="SUC11" s="41"/>
      <c r="SUD11" s="41"/>
      <c r="SUE11" s="41"/>
      <c r="SUF11" s="41"/>
      <c r="SUG11" s="41"/>
      <c r="SUH11" s="41"/>
      <c r="SUI11" s="41"/>
      <c r="SUJ11" s="41"/>
      <c r="SUK11" s="41"/>
      <c r="SUL11" s="41"/>
      <c r="SUM11" s="41"/>
      <c r="SUN11" s="41"/>
      <c r="SUO11" s="41"/>
      <c r="SUP11" s="41"/>
      <c r="SUQ11" s="41"/>
      <c r="SUR11" s="41"/>
      <c r="SUS11" s="41"/>
      <c r="SUT11" s="41"/>
      <c r="SUU11" s="41"/>
      <c r="SUV11" s="41"/>
      <c r="SUW11" s="41"/>
      <c r="SUX11" s="41"/>
      <c r="SUY11" s="41"/>
      <c r="SUZ11" s="41"/>
      <c r="SVA11" s="41"/>
      <c r="SVB11" s="41"/>
      <c r="SVC11" s="41"/>
      <c r="SVD11" s="41"/>
      <c r="SVE11" s="41"/>
      <c r="SVF11" s="41"/>
      <c r="SVG11" s="41"/>
      <c r="SVH11" s="41"/>
      <c r="SVI11" s="41"/>
      <c r="SVJ11" s="41"/>
      <c r="SVK11" s="41"/>
      <c r="SVL11" s="41"/>
      <c r="SVM11" s="41"/>
      <c r="SVN11" s="41"/>
      <c r="SVO11" s="41"/>
      <c r="SVP11" s="41"/>
      <c r="SVQ11" s="41"/>
      <c r="SVR11" s="41"/>
      <c r="SVS11" s="41"/>
      <c r="SVT11" s="41"/>
      <c r="SVU11" s="41"/>
      <c r="SVV11" s="41"/>
      <c r="SVW11" s="41"/>
      <c r="SVX11" s="41"/>
      <c r="SVY11" s="41"/>
      <c r="SVZ11" s="41"/>
      <c r="SWA11" s="41"/>
      <c r="SWB11" s="41"/>
      <c r="SWC11" s="41"/>
      <c r="SWD11" s="41"/>
      <c r="SWE11" s="41"/>
      <c r="SWF11" s="41"/>
      <c r="SWG11" s="41"/>
      <c r="SWH11" s="41"/>
      <c r="SWI11" s="41"/>
      <c r="SWJ11" s="41"/>
      <c r="SWK11" s="41"/>
      <c r="SWL11" s="41"/>
      <c r="SWM11" s="41"/>
      <c r="SWN11" s="41"/>
      <c r="SWO11" s="41"/>
      <c r="SWP11" s="41"/>
      <c r="SWQ11" s="41"/>
      <c r="SWR11" s="41"/>
      <c r="SWS11" s="41"/>
      <c r="SWT11" s="41"/>
      <c r="SWU11" s="41"/>
      <c r="SWV11" s="41"/>
      <c r="SWW11" s="41"/>
      <c r="SWX11" s="41"/>
      <c r="SWY11" s="41"/>
      <c r="SWZ11" s="41"/>
      <c r="SXA11" s="41"/>
      <c r="SXB11" s="41"/>
      <c r="SXC11" s="41"/>
      <c r="SXD11" s="41"/>
      <c r="SXE11" s="41"/>
      <c r="SXF11" s="41"/>
      <c r="SXG11" s="41"/>
      <c r="SXH11" s="41"/>
      <c r="SXI11" s="41"/>
      <c r="SXJ11" s="41"/>
      <c r="SXK11" s="41"/>
      <c r="SXL11" s="41"/>
      <c r="SXM11" s="41"/>
      <c r="SXN11" s="41"/>
      <c r="SXO11" s="41"/>
      <c r="SXP11" s="41"/>
      <c r="SXQ11" s="41"/>
      <c r="SXR11" s="41"/>
      <c r="SXS11" s="41"/>
      <c r="SXT11" s="41"/>
      <c r="SXU11" s="41"/>
      <c r="SXV11" s="41"/>
      <c r="SXW11" s="41"/>
      <c r="SXX11" s="41"/>
      <c r="SXY11" s="41"/>
      <c r="SXZ11" s="41"/>
      <c r="SYA11" s="41"/>
      <c r="SYB11" s="41"/>
      <c r="SYC11" s="41"/>
      <c r="SYD11" s="41"/>
      <c r="SYE11" s="41"/>
      <c r="SYF11" s="41"/>
      <c r="SYG11" s="41"/>
      <c r="SYH11" s="41"/>
      <c r="SYI11" s="41"/>
      <c r="SYJ11" s="41"/>
      <c r="SYK11" s="41"/>
      <c r="SYL11" s="41"/>
      <c r="SYM11" s="41"/>
      <c r="SYN11" s="41"/>
      <c r="SYO11" s="41"/>
      <c r="SYP11" s="41"/>
      <c r="SYQ11" s="41"/>
      <c r="SYR11" s="41"/>
      <c r="SYS11" s="41"/>
      <c r="SYT11" s="41"/>
      <c r="SYU11" s="41"/>
      <c r="SYV11" s="41"/>
      <c r="SYW11" s="41"/>
      <c r="SYX11" s="41"/>
      <c r="SYY11" s="41"/>
      <c r="SYZ11" s="41"/>
      <c r="SZA11" s="41"/>
      <c r="SZB11" s="41"/>
      <c r="SZC11" s="41"/>
      <c r="SZD11" s="41"/>
      <c r="SZE11" s="41"/>
      <c r="SZF11" s="41"/>
      <c r="SZG11" s="41"/>
      <c r="SZH11" s="41"/>
      <c r="SZI11" s="41"/>
      <c r="SZJ11" s="41"/>
      <c r="SZK11" s="41"/>
      <c r="SZL11" s="41"/>
      <c r="SZM11" s="41"/>
      <c r="SZN11" s="41"/>
      <c r="SZO11" s="41"/>
      <c r="SZP11" s="41"/>
      <c r="SZQ11" s="41"/>
      <c r="SZR11" s="41"/>
      <c r="SZS11" s="41"/>
      <c r="SZT11" s="41"/>
      <c r="SZU11" s="41"/>
      <c r="SZV11" s="41"/>
      <c r="SZW11" s="41"/>
      <c r="SZX11" s="41"/>
      <c r="SZY11" s="41"/>
      <c r="SZZ11" s="41"/>
      <c r="TAA11" s="41"/>
      <c r="TAB11" s="41"/>
      <c r="TAC11" s="41"/>
      <c r="TAD11" s="41"/>
      <c r="TAE11" s="41"/>
      <c r="TAF11" s="41"/>
      <c r="TAG11" s="41"/>
      <c r="TAH11" s="41"/>
      <c r="TAI11" s="41"/>
      <c r="TAJ11" s="41"/>
      <c r="TAK11" s="41"/>
      <c r="TAL11" s="41"/>
      <c r="TAM11" s="41"/>
      <c r="TAN11" s="41"/>
      <c r="TAO11" s="41"/>
      <c r="TAP11" s="41"/>
      <c r="TAQ11" s="41"/>
      <c r="TAR11" s="41"/>
      <c r="TAS11" s="41"/>
      <c r="TAT11" s="41"/>
      <c r="TAU11" s="41"/>
      <c r="TAV11" s="41"/>
      <c r="TAW11" s="41"/>
      <c r="TAX11" s="41"/>
      <c r="TAY11" s="41"/>
      <c r="TAZ11" s="41"/>
      <c r="TBA11" s="41"/>
      <c r="TBB11" s="41"/>
      <c r="TBC11" s="41"/>
      <c r="TBD11" s="41"/>
      <c r="TBE11" s="41"/>
      <c r="TBF11" s="41"/>
      <c r="TBG11" s="41"/>
      <c r="TBH11" s="41"/>
      <c r="TBI11" s="41"/>
      <c r="TBJ11" s="41"/>
      <c r="TBK11" s="41"/>
      <c r="TBL11" s="41"/>
      <c r="TBM11" s="41"/>
      <c r="TBN11" s="41"/>
      <c r="TBO11" s="41"/>
      <c r="TBP11" s="41"/>
      <c r="TBQ11" s="41"/>
      <c r="TBR11" s="41"/>
      <c r="TBS11" s="41"/>
      <c r="TBT11" s="41"/>
      <c r="TBU11" s="41"/>
      <c r="TBV11" s="41"/>
      <c r="TBW11" s="41"/>
      <c r="TBX11" s="41"/>
      <c r="TBY11" s="41"/>
      <c r="TBZ11" s="41"/>
      <c r="TCA11" s="41"/>
      <c r="TCB11" s="41"/>
      <c r="TCC11" s="41"/>
      <c r="TCD11" s="41"/>
      <c r="TCE11" s="41"/>
      <c r="TCF11" s="41"/>
      <c r="TCG11" s="41"/>
      <c r="TCH11" s="41"/>
      <c r="TCI11" s="41"/>
      <c r="TCJ11" s="41"/>
      <c r="TCK11" s="41"/>
      <c r="TCL11" s="41"/>
      <c r="TCM11" s="41"/>
      <c r="TCN11" s="41"/>
      <c r="TCO11" s="41"/>
      <c r="TCP11" s="41"/>
      <c r="TCQ11" s="41"/>
      <c r="TCR11" s="41"/>
      <c r="TCS11" s="41"/>
      <c r="TCT11" s="41"/>
      <c r="TCU11" s="41"/>
      <c r="TCV11" s="41"/>
      <c r="TCW11" s="41"/>
      <c r="TCX11" s="41"/>
      <c r="TCY11" s="41"/>
      <c r="TCZ11" s="41"/>
      <c r="TDA11" s="41"/>
      <c r="TDB11" s="41"/>
      <c r="TDC11" s="41"/>
      <c r="TDD11" s="41"/>
      <c r="TDE11" s="41"/>
      <c r="TDF11" s="41"/>
      <c r="TDG11" s="41"/>
      <c r="TDH11" s="41"/>
      <c r="TDI11" s="41"/>
      <c r="TDJ11" s="41"/>
      <c r="TDK11" s="41"/>
      <c r="TDL11" s="41"/>
      <c r="TDM11" s="41"/>
      <c r="TDN11" s="41"/>
      <c r="TDO11" s="41"/>
      <c r="TDP11" s="41"/>
      <c r="TDQ11" s="41"/>
      <c r="TDR11" s="41"/>
      <c r="TDS11" s="41"/>
      <c r="TDT11" s="41"/>
      <c r="TDU11" s="41"/>
      <c r="TDV11" s="41"/>
      <c r="TDW11" s="41"/>
      <c r="TDX11" s="41"/>
      <c r="TDY11" s="41"/>
      <c r="TDZ11" s="41"/>
      <c r="TEA11" s="41"/>
      <c r="TEB11" s="41"/>
      <c r="TEC11" s="41"/>
      <c r="TED11" s="41"/>
      <c r="TEE11" s="41"/>
      <c r="TEF11" s="41"/>
      <c r="TEG11" s="41"/>
      <c r="TEH11" s="41"/>
      <c r="TEI11" s="41"/>
      <c r="TEJ11" s="41"/>
      <c r="TEK11" s="41"/>
      <c r="TEL11" s="41"/>
      <c r="TEM11" s="41"/>
      <c r="TEN11" s="41"/>
      <c r="TEO11" s="41"/>
      <c r="TEP11" s="41"/>
      <c r="TEQ11" s="41"/>
      <c r="TER11" s="41"/>
      <c r="TES11" s="41"/>
      <c r="TET11" s="41"/>
      <c r="TEU11" s="41"/>
      <c r="TEV11" s="41"/>
      <c r="TEW11" s="41"/>
      <c r="TEX11" s="41"/>
      <c r="TEY11" s="41"/>
      <c r="TEZ11" s="41"/>
      <c r="TFA11" s="41"/>
      <c r="TFB11" s="41"/>
      <c r="TFC11" s="41"/>
      <c r="TFD11" s="41"/>
      <c r="TFE11" s="41"/>
      <c r="TFF11" s="41"/>
      <c r="TFG11" s="41"/>
      <c r="TFH11" s="41"/>
      <c r="TFI11" s="41"/>
      <c r="TFJ11" s="41"/>
      <c r="TFK11" s="41"/>
      <c r="TFL11" s="41"/>
      <c r="TFM11" s="41"/>
      <c r="TFN11" s="41"/>
      <c r="TFO11" s="41"/>
      <c r="TFP11" s="41"/>
      <c r="TFQ11" s="41"/>
      <c r="TFR11" s="41"/>
      <c r="TFS11" s="41"/>
      <c r="TFT11" s="41"/>
      <c r="TFU11" s="41"/>
      <c r="TFV11" s="41"/>
      <c r="TFW11" s="41"/>
      <c r="TFX11" s="41"/>
      <c r="TFY11" s="41"/>
      <c r="TFZ11" s="41"/>
      <c r="TGA11" s="41"/>
      <c r="TGB11" s="41"/>
      <c r="TGC11" s="41"/>
      <c r="TGD11" s="41"/>
      <c r="TGE11" s="41"/>
      <c r="TGF11" s="41"/>
      <c r="TGG11" s="41"/>
      <c r="TGH11" s="41"/>
      <c r="TGI11" s="41"/>
      <c r="TGJ11" s="41"/>
      <c r="TGK11" s="41"/>
      <c r="TGL11" s="41"/>
      <c r="TGM11" s="41"/>
      <c r="TGN11" s="41"/>
      <c r="TGO11" s="41"/>
      <c r="TGP11" s="41"/>
      <c r="TGQ11" s="41"/>
      <c r="TGR11" s="41"/>
      <c r="TGS11" s="41"/>
      <c r="TGT11" s="41"/>
      <c r="TGU11" s="41"/>
      <c r="TGV11" s="41"/>
      <c r="TGW11" s="41"/>
      <c r="TGX11" s="41"/>
      <c r="TGY11" s="41"/>
      <c r="TGZ11" s="41"/>
      <c r="THA11" s="41"/>
      <c r="THB11" s="41"/>
      <c r="THC11" s="41"/>
      <c r="THD11" s="41"/>
      <c r="THE11" s="41"/>
      <c r="THF11" s="41"/>
      <c r="THG11" s="41"/>
      <c r="THH11" s="41"/>
      <c r="THI11" s="41"/>
      <c r="THJ11" s="41"/>
      <c r="THK11" s="41"/>
      <c r="THL11" s="41"/>
      <c r="THM11" s="41"/>
      <c r="THN11" s="41"/>
      <c r="THO11" s="41"/>
      <c r="THP11" s="41"/>
      <c r="THQ11" s="41"/>
      <c r="THR11" s="41"/>
      <c r="THS11" s="41"/>
      <c r="THT11" s="41"/>
      <c r="THU11" s="41"/>
      <c r="THV11" s="41"/>
      <c r="THW11" s="41"/>
      <c r="THX11" s="41"/>
      <c r="THY11" s="41"/>
      <c r="THZ11" s="41"/>
      <c r="TIA11" s="41"/>
      <c r="TIB11" s="41"/>
      <c r="TIC11" s="41"/>
      <c r="TID11" s="41"/>
      <c r="TIE11" s="41"/>
      <c r="TIF11" s="41"/>
      <c r="TIG11" s="41"/>
      <c r="TIH11" s="41"/>
      <c r="TII11" s="41"/>
      <c r="TIJ11" s="41"/>
      <c r="TIK11" s="41"/>
      <c r="TIL11" s="41"/>
      <c r="TIM11" s="41"/>
      <c r="TIN11" s="41"/>
      <c r="TIO11" s="41"/>
      <c r="TIP11" s="41"/>
      <c r="TIQ11" s="41"/>
      <c r="TIR11" s="41"/>
      <c r="TIS11" s="41"/>
      <c r="TIT11" s="41"/>
      <c r="TIU11" s="41"/>
      <c r="TIV11" s="41"/>
      <c r="TIW11" s="41"/>
      <c r="TIX11" s="41"/>
      <c r="TIY11" s="41"/>
      <c r="TIZ11" s="41"/>
      <c r="TJA11" s="41"/>
      <c r="TJB11" s="41"/>
      <c r="TJC11" s="41"/>
      <c r="TJD11" s="41"/>
      <c r="TJE11" s="41"/>
      <c r="TJF11" s="41"/>
      <c r="TJG11" s="41"/>
      <c r="TJH11" s="41"/>
      <c r="TJI11" s="41"/>
      <c r="TJJ11" s="41"/>
      <c r="TJK11" s="41"/>
      <c r="TJL11" s="41"/>
      <c r="TJM11" s="41"/>
      <c r="TJN11" s="41"/>
      <c r="TJO11" s="41"/>
      <c r="TJP11" s="41"/>
      <c r="TJQ11" s="41"/>
      <c r="TJR11" s="41"/>
      <c r="TJS11" s="41"/>
      <c r="TJT11" s="41"/>
      <c r="TJU11" s="41"/>
      <c r="TJV11" s="41"/>
      <c r="TJW11" s="41"/>
      <c r="TJX11" s="41"/>
      <c r="TJY11" s="41"/>
      <c r="TJZ11" s="41"/>
      <c r="TKA11" s="41"/>
      <c r="TKB11" s="41"/>
      <c r="TKC11" s="41"/>
      <c r="TKD11" s="41"/>
      <c r="TKE11" s="41"/>
      <c r="TKF11" s="41"/>
      <c r="TKG11" s="41"/>
      <c r="TKH11" s="41"/>
      <c r="TKI11" s="41"/>
      <c r="TKJ11" s="41"/>
      <c r="TKK11" s="41"/>
      <c r="TKL11" s="41"/>
      <c r="TKM11" s="41"/>
      <c r="TKN11" s="41"/>
      <c r="TKO11" s="41"/>
      <c r="TKP11" s="41"/>
      <c r="TKQ11" s="41"/>
      <c r="TKR11" s="41"/>
      <c r="TKS11" s="41"/>
      <c r="TKT11" s="41"/>
      <c r="TKU11" s="41"/>
      <c r="TKV11" s="41"/>
      <c r="TKW11" s="41"/>
      <c r="TKX11" s="41"/>
      <c r="TKY11" s="41"/>
      <c r="TKZ11" s="41"/>
      <c r="TLA11" s="41"/>
      <c r="TLB11" s="41"/>
      <c r="TLC11" s="41"/>
      <c r="TLD11" s="41"/>
      <c r="TLE11" s="41"/>
      <c r="TLF11" s="41"/>
      <c r="TLG11" s="41"/>
      <c r="TLH11" s="41"/>
      <c r="TLI11" s="41"/>
      <c r="TLJ11" s="41"/>
      <c r="TLK11" s="41"/>
      <c r="TLL11" s="41"/>
      <c r="TLM11" s="41"/>
      <c r="TLN11" s="41"/>
      <c r="TLO11" s="41"/>
      <c r="TLP11" s="41"/>
      <c r="TLQ11" s="41"/>
      <c r="TLR11" s="41"/>
      <c r="TLS11" s="41"/>
      <c r="TLT11" s="41"/>
      <c r="TLU11" s="41"/>
      <c r="TLV11" s="41"/>
      <c r="TLW11" s="41"/>
      <c r="TLX11" s="41"/>
      <c r="TLY11" s="41"/>
      <c r="TLZ11" s="41"/>
      <c r="TMA11" s="41"/>
      <c r="TMB11" s="41"/>
      <c r="TMC11" s="41"/>
      <c r="TMD11" s="41"/>
      <c r="TME11" s="41"/>
      <c r="TMF11" s="41"/>
      <c r="TMG11" s="41"/>
      <c r="TMH11" s="41"/>
      <c r="TMI11" s="41"/>
      <c r="TMJ11" s="41"/>
      <c r="TMK11" s="41"/>
      <c r="TML11" s="41"/>
      <c r="TMM11" s="41"/>
      <c r="TMN11" s="41"/>
      <c r="TMO11" s="41"/>
      <c r="TMP11" s="41"/>
      <c r="TMQ11" s="41"/>
      <c r="TMR11" s="41"/>
      <c r="TMS11" s="41"/>
      <c r="TMT11" s="41"/>
      <c r="TMU11" s="41"/>
      <c r="TMV11" s="41"/>
      <c r="TMW11" s="41"/>
      <c r="TMX11" s="41"/>
      <c r="TMY11" s="41"/>
      <c r="TMZ11" s="41"/>
      <c r="TNA11" s="41"/>
      <c r="TNB11" s="41"/>
      <c r="TNC11" s="41"/>
      <c r="TND11" s="41"/>
      <c r="TNE11" s="41"/>
      <c r="TNF11" s="41"/>
      <c r="TNG11" s="41"/>
      <c r="TNH11" s="41"/>
      <c r="TNI11" s="41"/>
      <c r="TNJ11" s="41"/>
      <c r="TNK11" s="41"/>
      <c r="TNL11" s="41"/>
      <c r="TNM11" s="41"/>
      <c r="TNN11" s="41"/>
      <c r="TNO11" s="41"/>
      <c r="TNP11" s="41"/>
      <c r="TNQ11" s="41"/>
      <c r="TNR11" s="41"/>
      <c r="TNS11" s="41"/>
      <c r="TNT11" s="41"/>
      <c r="TNU11" s="41"/>
      <c r="TNV11" s="41"/>
      <c r="TNW11" s="41"/>
      <c r="TNX11" s="41"/>
      <c r="TNY11" s="41"/>
      <c r="TNZ11" s="41"/>
      <c r="TOA11" s="41"/>
      <c r="TOB11" s="41"/>
      <c r="TOC11" s="41"/>
      <c r="TOD11" s="41"/>
      <c r="TOE11" s="41"/>
      <c r="TOF11" s="41"/>
      <c r="TOG11" s="41"/>
      <c r="TOH11" s="41"/>
      <c r="TOI11" s="41"/>
      <c r="TOJ11" s="41"/>
      <c r="TOK11" s="41"/>
      <c r="TOL11" s="41"/>
      <c r="TOM11" s="41"/>
      <c r="TON11" s="41"/>
      <c r="TOO11" s="41"/>
      <c r="TOP11" s="41"/>
      <c r="TOQ11" s="41"/>
      <c r="TOR11" s="41"/>
      <c r="TOS11" s="41"/>
      <c r="TOT11" s="41"/>
      <c r="TOU11" s="41"/>
      <c r="TOV11" s="41"/>
      <c r="TOW11" s="41"/>
      <c r="TOX11" s="41"/>
      <c r="TOY11" s="41"/>
      <c r="TOZ11" s="41"/>
      <c r="TPA11" s="41"/>
      <c r="TPB11" s="41"/>
      <c r="TPC11" s="41"/>
      <c r="TPD11" s="41"/>
      <c r="TPE11" s="41"/>
      <c r="TPF11" s="41"/>
      <c r="TPG11" s="41"/>
      <c r="TPH11" s="41"/>
      <c r="TPI11" s="41"/>
      <c r="TPJ11" s="41"/>
      <c r="TPK11" s="41"/>
      <c r="TPL11" s="41"/>
      <c r="TPM11" s="41"/>
      <c r="TPN11" s="41"/>
      <c r="TPO11" s="41"/>
      <c r="TPP11" s="41"/>
      <c r="TPQ11" s="41"/>
      <c r="TPR11" s="41"/>
      <c r="TPS11" s="41"/>
      <c r="TPT11" s="41"/>
      <c r="TPU11" s="41"/>
      <c r="TPV11" s="41"/>
      <c r="TPW11" s="41"/>
      <c r="TPX11" s="41"/>
      <c r="TPY11" s="41"/>
      <c r="TPZ11" s="41"/>
      <c r="TQA11" s="41"/>
      <c r="TQB11" s="41"/>
      <c r="TQC11" s="41"/>
      <c r="TQD11" s="41"/>
      <c r="TQE11" s="41"/>
      <c r="TQF11" s="41"/>
      <c r="TQG11" s="41"/>
      <c r="TQH11" s="41"/>
      <c r="TQI11" s="41"/>
      <c r="TQJ11" s="41"/>
      <c r="TQK11" s="41"/>
      <c r="TQL11" s="41"/>
      <c r="TQM11" s="41"/>
      <c r="TQN11" s="41"/>
      <c r="TQO11" s="41"/>
      <c r="TQP11" s="41"/>
      <c r="TQQ11" s="41"/>
      <c r="TQR11" s="41"/>
      <c r="TQS11" s="41"/>
      <c r="TQT11" s="41"/>
      <c r="TQU11" s="41"/>
      <c r="TQV11" s="41"/>
      <c r="TQW11" s="41"/>
      <c r="TQX11" s="41"/>
      <c r="TQY11" s="41"/>
      <c r="TQZ11" s="41"/>
      <c r="TRA11" s="41"/>
      <c r="TRB11" s="41"/>
      <c r="TRC11" s="41"/>
      <c r="TRD11" s="41"/>
      <c r="TRE11" s="41"/>
      <c r="TRF11" s="41"/>
      <c r="TRG11" s="41"/>
      <c r="TRH11" s="41"/>
      <c r="TRI11" s="41"/>
      <c r="TRJ11" s="41"/>
      <c r="TRK11" s="41"/>
      <c r="TRL11" s="41"/>
      <c r="TRM11" s="41"/>
      <c r="TRN11" s="41"/>
      <c r="TRO11" s="41"/>
      <c r="TRP11" s="41"/>
      <c r="TRQ11" s="41"/>
      <c r="TRR11" s="41"/>
      <c r="TRS11" s="41"/>
      <c r="TRT11" s="41"/>
      <c r="TRU11" s="41"/>
      <c r="TRV11" s="41"/>
      <c r="TRW11" s="41"/>
      <c r="TRX11" s="41"/>
      <c r="TRY11" s="41"/>
      <c r="TRZ11" s="41"/>
      <c r="TSA11" s="41"/>
      <c r="TSB11" s="41"/>
      <c r="TSC11" s="41"/>
      <c r="TSD11" s="41"/>
      <c r="TSE11" s="41"/>
      <c r="TSF11" s="41"/>
      <c r="TSG11" s="41"/>
      <c r="TSH11" s="41"/>
      <c r="TSI11" s="41"/>
      <c r="TSJ11" s="41"/>
      <c r="TSK11" s="41"/>
      <c r="TSL11" s="41"/>
      <c r="TSM11" s="41"/>
      <c r="TSN11" s="41"/>
      <c r="TSO11" s="41"/>
      <c r="TSP11" s="41"/>
      <c r="TSQ11" s="41"/>
      <c r="TSR11" s="41"/>
      <c r="TSS11" s="41"/>
      <c r="TST11" s="41"/>
      <c r="TSU11" s="41"/>
      <c r="TSV11" s="41"/>
      <c r="TSW11" s="41"/>
      <c r="TSX11" s="41"/>
      <c r="TSY11" s="41"/>
      <c r="TSZ11" s="41"/>
      <c r="TTA11" s="41"/>
      <c r="TTB11" s="41"/>
      <c r="TTC11" s="41"/>
      <c r="TTD11" s="41"/>
      <c r="TTE11" s="41"/>
      <c r="TTF11" s="41"/>
      <c r="TTG11" s="41"/>
      <c r="TTH11" s="41"/>
      <c r="TTI11" s="41"/>
      <c r="TTJ11" s="41"/>
      <c r="TTK11" s="41"/>
      <c r="TTL11" s="41"/>
      <c r="TTM11" s="41"/>
      <c r="TTN11" s="41"/>
      <c r="TTO11" s="41"/>
      <c r="TTP11" s="41"/>
      <c r="TTQ11" s="41"/>
      <c r="TTR11" s="41"/>
      <c r="TTS11" s="41"/>
      <c r="TTT11" s="41"/>
      <c r="TTU11" s="41"/>
      <c r="TTV11" s="41"/>
      <c r="TTW11" s="41"/>
      <c r="TTX11" s="41"/>
      <c r="TTY11" s="41"/>
      <c r="TTZ11" s="41"/>
      <c r="TUA11" s="41"/>
      <c r="TUB11" s="41"/>
      <c r="TUC11" s="41"/>
      <c r="TUD11" s="41"/>
      <c r="TUE11" s="41"/>
      <c r="TUF11" s="41"/>
      <c r="TUG11" s="41"/>
      <c r="TUH11" s="41"/>
      <c r="TUI11" s="41"/>
      <c r="TUJ11" s="41"/>
      <c r="TUK11" s="41"/>
      <c r="TUL11" s="41"/>
      <c r="TUM11" s="41"/>
      <c r="TUN11" s="41"/>
      <c r="TUO11" s="41"/>
      <c r="TUP11" s="41"/>
      <c r="TUQ11" s="41"/>
      <c r="TUR11" s="41"/>
      <c r="TUS11" s="41"/>
      <c r="TUT11" s="41"/>
      <c r="TUU11" s="41"/>
      <c r="TUV11" s="41"/>
      <c r="TUW11" s="41"/>
      <c r="TUX11" s="41"/>
      <c r="TUY11" s="41"/>
      <c r="TUZ11" s="41"/>
      <c r="TVA11" s="41"/>
      <c r="TVB11" s="41"/>
      <c r="TVC11" s="41"/>
      <c r="TVD11" s="41"/>
      <c r="TVE11" s="41"/>
      <c r="TVF11" s="41"/>
      <c r="TVG11" s="41"/>
      <c r="TVH11" s="41"/>
      <c r="TVI11" s="41"/>
      <c r="TVJ11" s="41"/>
      <c r="TVK11" s="41"/>
      <c r="TVL11" s="41"/>
      <c r="TVM11" s="41"/>
      <c r="TVN11" s="41"/>
      <c r="TVO11" s="41"/>
      <c r="TVP11" s="41"/>
      <c r="TVQ11" s="41"/>
      <c r="TVR11" s="41"/>
      <c r="TVS11" s="41"/>
      <c r="TVT11" s="41"/>
      <c r="TVU11" s="41"/>
      <c r="TVV11" s="41"/>
      <c r="TVW11" s="41"/>
      <c r="TVX11" s="41"/>
      <c r="TVY11" s="41"/>
      <c r="TVZ11" s="41"/>
      <c r="TWA11" s="41"/>
      <c r="TWB11" s="41"/>
      <c r="TWC11" s="41"/>
      <c r="TWD11" s="41"/>
      <c r="TWE11" s="41"/>
      <c r="TWF11" s="41"/>
      <c r="TWG11" s="41"/>
      <c r="TWH11" s="41"/>
      <c r="TWI11" s="41"/>
      <c r="TWJ11" s="41"/>
      <c r="TWK11" s="41"/>
      <c r="TWL11" s="41"/>
      <c r="TWM11" s="41"/>
      <c r="TWN11" s="41"/>
      <c r="TWO11" s="41"/>
      <c r="TWP11" s="41"/>
      <c r="TWQ11" s="41"/>
      <c r="TWR11" s="41"/>
      <c r="TWS11" s="41"/>
      <c r="TWT11" s="41"/>
      <c r="TWU11" s="41"/>
      <c r="TWV11" s="41"/>
      <c r="TWW11" s="41"/>
      <c r="TWX11" s="41"/>
      <c r="TWY11" s="41"/>
      <c r="TWZ11" s="41"/>
      <c r="TXA11" s="41"/>
      <c r="TXB11" s="41"/>
      <c r="TXC11" s="41"/>
      <c r="TXD11" s="41"/>
      <c r="TXE11" s="41"/>
      <c r="TXF11" s="41"/>
      <c r="TXG11" s="41"/>
      <c r="TXH11" s="41"/>
      <c r="TXI11" s="41"/>
      <c r="TXJ11" s="41"/>
      <c r="TXK11" s="41"/>
      <c r="TXL11" s="41"/>
      <c r="TXM11" s="41"/>
      <c r="TXN11" s="41"/>
      <c r="TXO11" s="41"/>
      <c r="TXP11" s="41"/>
      <c r="TXQ11" s="41"/>
      <c r="TXR11" s="41"/>
      <c r="TXS11" s="41"/>
      <c r="TXT11" s="41"/>
      <c r="TXU11" s="41"/>
      <c r="TXV11" s="41"/>
      <c r="TXW11" s="41"/>
      <c r="TXX11" s="41"/>
      <c r="TXY11" s="41"/>
      <c r="TXZ11" s="41"/>
      <c r="TYA11" s="41"/>
      <c r="TYB11" s="41"/>
      <c r="TYC11" s="41"/>
      <c r="TYD11" s="41"/>
      <c r="TYE11" s="41"/>
      <c r="TYF11" s="41"/>
      <c r="TYG11" s="41"/>
      <c r="TYH11" s="41"/>
      <c r="TYI11" s="41"/>
      <c r="TYJ11" s="41"/>
      <c r="TYK11" s="41"/>
      <c r="TYL11" s="41"/>
      <c r="TYM11" s="41"/>
      <c r="TYN11" s="41"/>
      <c r="TYO11" s="41"/>
      <c r="TYP11" s="41"/>
      <c r="TYQ11" s="41"/>
      <c r="TYR11" s="41"/>
      <c r="TYS11" s="41"/>
      <c r="TYT11" s="41"/>
      <c r="TYU11" s="41"/>
      <c r="TYV11" s="41"/>
      <c r="TYW11" s="41"/>
      <c r="TYX11" s="41"/>
      <c r="TYY11" s="41"/>
      <c r="TYZ11" s="41"/>
      <c r="TZA11" s="41"/>
      <c r="TZB11" s="41"/>
      <c r="TZC11" s="41"/>
      <c r="TZD11" s="41"/>
      <c r="TZE11" s="41"/>
      <c r="TZF11" s="41"/>
      <c r="TZG11" s="41"/>
      <c r="TZH11" s="41"/>
      <c r="TZI11" s="41"/>
      <c r="TZJ11" s="41"/>
      <c r="TZK11" s="41"/>
      <c r="TZL11" s="41"/>
      <c r="TZM11" s="41"/>
      <c r="TZN11" s="41"/>
      <c r="TZO11" s="41"/>
      <c r="TZP11" s="41"/>
      <c r="TZQ11" s="41"/>
      <c r="TZR11" s="41"/>
      <c r="TZS11" s="41"/>
      <c r="TZT11" s="41"/>
      <c r="TZU11" s="41"/>
      <c r="TZV11" s="41"/>
      <c r="TZW11" s="41"/>
      <c r="TZX11" s="41"/>
      <c r="TZY11" s="41"/>
      <c r="TZZ11" s="41"/>
      <c r="UAA11" s="41"/>
      <c r="UAB11" s="41"/>
      <c r="UAC11" s="41"/>
      <c r="UAD11" s="41"/>
      <c r="UAE11" s="41"/>
      <c r="UAF11" s="41"/>
      <c r="UAG11" s="41"/>
      <c r="UAH11" s="41"/>
      <c r="UAI11" s="41"/>
      <c r="UAJ11" s="41"/>
      <c r="UAK11" s="41"/>
      <c r="UAL11" s="41"/>
      <c r="UAM11" s="41"/>
      <c r="UAN11" s="41"/>
      <c r="UAO11" s="41"/>
      <c r="UAP11" s="41"/>
      <c r="UAQ11" s="41"/>
      <c r="UAR11" s="41"/>
      <c r="UAS11" s="41"/>
      <c r="UAT11" s="41"/>
      <c r="UAU11" s="41"/>
      <c r="UAV11" s="41"/>
      <c r="UAW11" s="41"/>
      <c r="UAX11" s="41"/>
      <c r="UAY11" s="41"/>
      <c r="UAZ11" s="41"/>
      <c r="UBA11" s="41"/>
      <c r="UBB11" s="41"/>
      <c r="UBC11" s="41"/>
      <c r="UBD11" s="41"/>
      <c r="UBE11" s="41"/>
      <c r="UBF11" s="41"/>
      <c r="UBG11" s="41"/>
      <c r="UBH11" s="41"/>
      <c r="UBI11" s="41"/>
      <c r="UBJ11" s="41"/>
      <c r="UBK11" s="41"/>
      <c r="UBL11" s="41"/>
      <c r="UBM11" s="41"/>
      <c r="UBN11" s="41"/>
      <c r="UBO11" s="41"/>
      <c r="UBP11" s="41"/>
      <c r="UBQ11" s="41"/>
      <c r="UBR11" s="41"/>
      <c r="UBS11" s="41"/>
      <c r="UBT11" s="41"/>
      <c r="UBU11" s="41"/>
      <c r="UBV11" s="41"/>
      <c r="UBW11" s="41"/>
      <c r="UBX11" s="41"/>
      <c r="UBY11" s="41"/>
      <c r="UBZ11" s="41"/>
      <c r="UCA11" s="41"/>
      <c r="UCB11" s="41"/>
      <c r="UCC11" s="41"/>
      <c r="UCD11" s="41"/>
      <c r="UCE11" s="41"/>
      <c r="UCF11" s="41"/>
      <c r="UCG11" s="41"/>
      <c r="UCH11" s="41"/>
      <c r="UCI11" s="41"/>
      <c r="UCJ11" s="41"/>
      <c r="UCK11" s="41"/>
      <c r="UCL11" s="41"/>
      <c r="UCM11" s="41"/>
      <c r="UCN11" s="41"/>
      <c r="UCO11" s="41"/>
      <c r="UCP11" s="41"/>
      <c r="UCQ11" s="41"/>
      <c r="UCR11" s="41"/>
      <c r="UCS11" s="41"/>
      <c r="UCT11" s="41"/>
      <c r="UCU11" s="41"/>
      <c r="UCV11" s="41"/>
      <c r="UCW11" s="41"/>
      <c r="UCX11" s="41"/>
      <c r="UCY11" s="41"/>
      <c r="UCZ11" s="41"/>
      <c r="UDA11" s="41"/>
      <c r="UDB11" s="41"/>
      <c r="UDC11" s="41"/>
      <c r="UDD11" s="41"/>
      <c r="UDE11" s="41"/>
      <c r="UDF11" s="41"/>
      <c r="UDG11" s="41"/>
      <c r="UDH11" s="41"/>
      <c r="UDI11" s="41"/>
      <c r="UDJ11" s="41"/>
      <c r="UDK11" s="41"/>
      <c r="UDL11" s="41"/>
      <c r="UDM11" s="41"/>
      <c r="UDN11" s="41"/>
      <c r="UDO11" s="41"/>
      <c r="UDP11" s="41"/>
      <c r="UDQ11" s="41"/>
      <c r="UDR11" s="41"/>
      <c r="UDS11" s="41"/>
      <c r="UDT11" s="41"/>
      <c r="UDU11" s="41"/>
      <c r="UDV11" s="41"/>
      <c r="UDW11" s="41"/>
      <c r="UDX11" s="41"/>
      <c r="UDY11" s="41"/>
      <c r="UDZ11" s="41"/>
      <c r="UEA11" s="41"/>
      <c r="UEB11" s="41"/>
      <c r="UEC11" s="41"/>
      <c r="UED11" s="41"/>
      <c r="UEE11" s="41"/>
      <c r="UEF11" s="41"/>
      <c r="UEG11" s="41"/>
      <c r="UEH11" s="41"/>
      <c r="UEI11" s="41"/>
      <c r="UEJ11" s="41"/>
      <c r="UEK11" s="41"/>
      <c r="UEL11" s="41"/>
      <c r="UEM11" s="41"/>
      <c r="UEN11" s="41"/>
      <c r="UEO11" s="41"/>
      <c r="UEP11" s="41"/>
      <c r="UEQ11" s="41"/>
      <c r="UER11" s="41"/>
      <c r="UES11" s="41"/>
      <c r="UET11" s="41"/>
      <c r="UEU11" s="41"/>
      <c r="UEV11" s="41"/>
      <c r="UEW11" s="41"/>
      <c r="UEX11" s="41"/>
      <c r="UEY11" s="41"/>
      <c r="UEZ11" s="41"/>
      <c r="UFA11" s="41"/>
      <c r="UFB11" s="41"/>
      <c r="UFC11" s="41"/>
      <c r="UFD11" s="41"/>
      <c r="UFE11" s="41"/>
      <c r="UFF11" s="41"/>
      <c r="UFG11" s="41"/>
      <c r="UFH11" s="41"/>
      <c r="UFI11" s="41"/>
      <c r="UFJ11" s="41"/>
      <c r="UFK11" s="41"/>
      <c r="UFL11" s="41"/>
      <c r="UFM11" s="41"/>
      <c r="UFN11" s="41"/>
      <c r="UFO11" s="41"/>
      <c r="UFP11" s="41"/>
      <c r="UFQ11" s="41"/>
      <c r="UFR11" s="41"/>
      <c r="UFS11" s="41"/>
      <c r="UFT11" s="41"/>
      <c r="UFU11" s="41"/>
      <c r="UFV11" s="41"/>
      <c r="UFW11" s="41"/>
      <c r="UFX11" s="41"/>
      <c r="UFY11" s="41"/>
      <c r="UFZ11" s="41"/>
      <c r="UGA11" s="41"/>
      <c r="UGB11" s="41"/>
      <c r="UGC11" s="41"/>
      <c r="UGD11" s="41"/>
      <c r="UGE11" s="41"/>
      <c r="UGF11" s="41"/>
      <c r="UGG11" s="41"/>
      <c r="UGH11" s="41"/>
      <c r="UGI11" s="41"/>
      <c r="UGJ11" s="41"/>
      <c r="UGK11" s="41"/>
      <c r="UGL11" s="41"/>
      <c r="UGM11" s="41"/>
      <c r="UGN11" s="41"/>
      <c r="UGO11" s="41"/>
      <c r="UGP11" s="41"/>
      <c r="UGQ11" s="41"/>
      <c r="UGR11" s="41"/>
      <c r="UGS11" s="41"/>
      <c r="UGT11" s="41"/>
      <c r="UGU11" s="41"/>
      <c r="UGV11" s="41"/>
      <c r="UGW11" s="41"/>
      <c r="UGX11" s="41"/>
      <c r="UGY11" s="41"/>
      <c r="UGZ11" s="41"/>
      <c r="UHA11" s="41"/>
      <c r="UHB11" s="41"/>
      <c r="UHC11" s="41"/>
      <c r="UHD11" s="41"/>
      <c r="UHE11" s="41"/>
      <c r="UHF11" s="41"/>
      <c r="UHG11" s="41"/>
      <c r="UHH11" s="41"/>
      <c r="UHI11" s="41"/>
      <c r="UHJ11" s="41"/>
      <c r="UHK11" s="41"/>
      <c r="UHL11" s="41"/>
      <c r="UHM11" s="41"/>
      <c r="UHN11" s="41"/>
      <c r="UHO11" s="41"/>
      <c r="UHP11" s="41"/>
      <c r="UHQ11" s="41"/>
      <c r="UHR11" s="41"/>
      <c r="UHS11" s="41"/>
      <c r="UHT11" s="41"/>
      <c r="UHU11" s="41"/>
      <c r="UHV11" s="41"/>
      <c r="UHW11" s="41"/>
      <c r="UHX11" s="41"/>
      <c r="UHY11" s="41"/>
      <c r="UHZ11" s="41"/>
      <c r="UIA11" s="41"/>
      <c r="UIB11" s="41"/>
      <c r="UIC11" s="41"/>
      <c r="UID11" s="41"/>
      <c r="UIE11" s="41"/>
      <c r="UIF11" s="41"/>
      <c r="UIG11" s="41"/>
      <c r="UIH11" s="41"/>
      <c r="UII11" s="41"/>
      <c r="UIJ11" s="41"/>
      <c r="UIK11" s="41"/>
      <c r="UIL11" s="41"/>
      <c r="UIM11" s="41"/>
      <c r="UIN11" s="41"/>
      <c r="UIO11" s="41"/>
      <c r="UIP11" s="41"/>
      <c r="UIQ11" s="41"/>
      <c r="UIR11" s="41"/>
      <c r="UIS11" s="41"/>
      <c r="UIT11" s="41"/>
      <c r="UIU11" s="41"/>
      <c r="UIV11" s="41"/>
      <c r="UIW11" s="41"/>
      <c r="UIX11" s="41"/>
      <c r="UIY11" s="41"/>
      <c r="UIZ11" s="41"/>
      <c r="UJA11" s="41"/>
      <c r="UJB11" s="41"/>
      <c r="UJC11" s="41"/>
      <c r="UJD11" s="41"/>
      <c r="UJE11" s="41"/>
      <c r="UJF11" s="41"/>
      <c r="UJG11" s="41"/>
      <c r="UJH11" s="41"/>
      <c r="UJI11" s="41"/>
      <c r="UJJ11" s="41"/>
      <c r="UJK11" s="41"/>
      <c r="UJL11" s="41"/>
      <c r="UJM11" s="41"/>
      <c r="UJN11" s="41"/>
      <c r="UJO11" s="41"/>
      <c r="UJP11" s="41"/>
      <c r="UJQ11" s="41"/>
      <c r="UJR11" s="41"/>
      <c r="UJS11" s="41"/>
      <c r="UJT11" s="41"/>
      <c r="UJU11" s="41"/>
      <c r="UJV11" s="41"/>
      <c r="UJW11" s="41"/>
      <c r="UJX11" s="41"/>
      <c r="UJY11" s="41"/>
      <c r="UJZ11" s="41"/>
      <c r="UKA11" s="41"/>
      <c r="UKB11" s="41"/>
      <c r="UKC11" s="41"/>
      <c r="UKD11" s="41"/>
      <c r="UKE11" s="41"/>
      <c r="UKF11" s="41"/>
      <c r="UKG11" s="41"/>
      <c r="UKH11" s="41"/>
      <c r="UKI11" s="41"/>
      <c r="UKJ11" s="41"/>
      <c r="UKK11" s="41"/>
      <c r="UKL11" s="41"/>
      <c r="UKM11" s="41"/>
      <c r="UKN11" s="41"/>
      <c r="UKO11" s="41"/>
      <c r="UKP11" s="41"/>
      <c r="UKQ11" s="41"/>
      <c r="UKR11" s="41"/>
      <c r="UKS11" s="41"/>
      <c r="UKT11" s="41"/>
      <c r="UKU11" s="41"/>
      <c r="UKV11" s="41"/>
      <c r="UKW11" s="41"/>
      <c r="UKX11" s="41"/>
      <c r="UKY11" s="41"/>
      <c r="UKZ11" s="41"/>
      <c r="ULA11" s="41"/>
      <c r="ULB11" s="41"/>
      <c r="ULC11" s="41"/>
      <c r="ULD11" s="41"/>
      <c r="ULE11" s="41"/>
      <c r="ULF11" s="41"/>
      <c r="ULG11" s="41"/>
      <c r="ULH11" s="41"/>
      <c r="ULI11" s="41"/>
      <c r="ULJ11" s="41"/>
      <c r="ULK11" s="41"/>
      <c r="ULL11" s="41"/>
      <c r="ULM11" s="41"/>
      <c r="ULN11" s="41"/>
      <c r="ULO11" s="41"/>
      <c r="ULP11" s="41"/>
      <c r="ULQ11" s="41"/>
      <c r="ULR11" s="41"/>
      <c r="ULS11" s="41"/>
      <c r="ULT11" s="41"/>
      <c r="ULU11" s="41"/>
      <c r="ULV11" s="41"/>
      <c r="ULW11" s="41"/>
      <c r="ULX11" s="41"/>
      <c r="ULY11" s="41"/>
      <c r="ULZ11" s="41"/>
      <c r="UMA11" s="41"/>
      <c r="UMB11" s="41"/>
      <c r="UMC11" s="41"/>
      <c r="UMD11" s="41"/>
      <c r="UME11" s="41"/>
      <c r="UMF11" s="41"/>
      <c r="UMG11" s="41"/>
      <c r="UMH11" s="41"/>
      <c r="UMI11" s="41"/>
      <c r="UMJ11" s="41"/>
      <c r="UMK11" s="41"/>
      <c r="UML11" s="41"/>
      <c r="UMM11" s="41"/>
      <c r="UMN11" s="41"/>
      <c r="UMO11" s="41"/>
      <c r="UMP11" s="41"/>
      <c r="UMQ11" s="41"/>
      <c r="UMR11" s="41"/>
      <c r="UMS11" s="41"/>
      <c r="UMT11" s="41"/>
      <c r="UMU11" s="41"/>
      <c r="UMV11" s="41"/>
      <c r="UMW11" s="41"/>
      <c r="UMX11" s="41"/>
      <c r="UMY11" s="41"/>
      <c r="UMZ11" s="41"/>
      <c r="UNA11" s="41"/>
      <c r="UNB11" s="41"/>
      <c r="UNC11" s="41"/>
      <c r="UND11" s="41"/>
      <c r="UNE11" s="41"/>
      <c r="UNF11" s="41"/>
      <c r="UNG11" s="41"/>
      <c r="UNH11" s="41"/>
      <c r="UNI11" s="41"/>
      <c r="UNJ11" s="41"/>
      <c r="UNK11" s="41"/>
      <c r="UNL11" s="41"/>
      <c r="UNM11" s="41"/>
      <c r="UNN11" s="41"/>
      <c r="UNO11" s="41"/>
      <c r="UNP11" s="41"/>
      <c r="UNQ11" s="41"/>
      <c r="UNR11" s="41"/>
      <c r="UNS11" s="41"/>
      <c r="UNT11" s="41"/>
      <c r="UNU11" s="41"/>
      <c r="UNV11" s="41"/>
      <c r="UNW11" s="41"/>
      <c r="UNX11" s="41"/>
      <c r="UNY11" s="41"/>
      <c r="UNZ11" s="41"/>
      <c r="UOA11" s="41"/>
      <c r="UOB11" s="41"/>
      <c r="UOC11" s="41"/>
      <c r="UOD11" s="41"/>
      <c r="UOE11" s="41"/>
      <c r="UOF11" s="41"/>
      <c r="UOG11" s="41"/>
      <c r="UOH11" s="41"/>
      <c r="UOI11" s="41"/>
      <c r="UOJ11" s="41"/>
      <c r="UOK11" s="41"/>
      <c r="UOL11" s="41"/>
      <c r="UOM11" s="41"/>
      <c r="UON11" s="41"/>
      <c r="UOO11" s="41"/>
      <c r="UOP11" s="41"/>
      <c r="UOQ11" s="41"/>
      <c r="UOR11" s="41"/>
      <c r="UOS11" s="41"/>
      <c r="UOT11" s="41"/>
      <c r="UOU11" s="41"/>
      <c r="UOV11" s="41"/>
      <c r="UOW11" s="41"/>
      <c r="UOX11" s="41"/>
      <c r="UOY11" s="41"/>
      <c r="UOZ11" s="41"/>
      <c r="UPA11" s="41"/>
      <c r="UPB11" s="41"/>
      <c r="UPC11" s="41"/>
      <c r="UPD11" s="41"/>
      <c r="UPE11" s="41"/>
      <c r="UPF11" s="41"/>
      <c r="UPG11" s="41"/>
      <c r="UPH11" s="41"/>
      <c r="UPI11" s="41"/>
      <c r="UPJ11" s="41"/>
      <c r="UPK11" s="41"/>
      <c r="UPL11" s="41"/>
      <c r="UPM11" s="41"/>
      <c r="UPN11" s="41"/>
      <c r="UPO11" s="41"/>
      <c r="UPP11" s="41"/>
      <c r="UPQ11" s="41"/>
      <c r="UPR11" s="41"/>
      <c r="UPS11" s="41"/>
      <c r="UPT11" s="41"/>
      <c r="UPU11" s="41"/>
      <c r="UPV11" s="41"/>
      <c r="UPW11" s="41"/>
      <c r="UPX11" s="41"/>
      <c r="UPY11" s="41"/>
      <c r="UPZ11" s="41"/>
      <c r="UQA11" s="41"/>
      <c r="UQB11" s="41"/>
      <c r="UQC11" s="41"/>
      <c r="UQD11" s="41"/>
      <c r="UQE11" s="41"/>
      <c r="UQF11" s="41"/>
      <c r="UQG11" s="41"/>
      <c r="UQH11" s="41"/>
      <c r="UQI11" s="41"/>
      <c r="UQJ11" s="41"/>
      <c r="UQK11" s="41"/>
      <c r="UQL11" s="41"/>
      <c r="UQM11" s="41"/>
      <c r="UQN11" s="41"/>
      <c r="UQO11" s="41"/>
      <c r="UQP11" s="41"/>
      <c r="UQQ11" s="41"/>
      <c r="UQR11" s="41"/>
      <c r="UQS11" s="41"/>
      <c r="UQT11" s="41"/>
      <c r="UQU11" s="41"/>
      <c r="UQV11" s="41"/>
      <c r="UQW11" s="41"/>
      <c r="UQX11" s="41"/>
      <c r="UQY11" s="41"/>
      <c r="UQZ11" s="41"/>
      <c r="URA11" s="41"/>
      <c r="URB11" s="41"/>
      <c r="URC11" s="41"/>
      <c r="URD11" s="41"/>
      <c r="URE11" s="41"/>
      <c r="URF11" s="41"/>
      <c r="URG11" s="41"/>
      <c r="URH11" s="41"/>
      <c r="URI11" s="41"/>
      <c r="URJ11" s="41"/>
      <c r="URK11" s="41"/>
      <c r="URL11" s="41"/>
      <c r="URM11" s="41"/>
      <c r="URN11" s="41"/>
      <c r="URO11" s="41"/>
      <c r="URP11" s="41"/>
      <c r="URQ11" s="41"/>
      <c r="URR11" s="41"/>
      <c r="URS11" s="41"/>
      <c r="URT11" s="41"/>
      <c r="URU11" s="41"/>
      <c r="URV11" s="41"/>
      <c r="URW11" s="41"/>
      <c r="URX11" s="41"/>
      <c r="URY11" s="41"/>
      <c r="URZ11" s="41"/>
      <c r="USA11" s="41"/>
      <c r="USB11" s="41"/>
      <c r="USC11" s="41"/>
      <c r="USD11" s="41"/>
      <c r="USE11" s="41"/>
      <c r="USF11" s="41"/>
      <c r="USG11" s="41"/>
      <c r="USH11" s="41"/>
      <c r="USI11" s="41"/>
      <c r="USJ11" s="41"/>
      <c r="USK11" s="41"/>
      <c r="USL11" s="41"/>
      <c r="USM11" s="41"/>
      <c r="USN11" s="41"/>
      <c r="USO11" s="41"/>
      <c r="USP11" s="41"/>
      <c r="USQ11" s="41"/>
      <c r="USR11" s="41"/>
      <c r="USS11" s="41"/>
      <c r="UST11" s="41"/>
      <c r="USU11" s="41"/>
      <c r="USV11" s="41"/>
      <c r="USW11" s="41"/>
      <c r="USX11" s="41"/>
      <c r="USY11" s="41"/>
      <c r="USZ11" s="41"/>
      <c r="UTA11" s="41"/>
      <c r="UTB11" s="41"/>
      <c r="UTC11" s="41"/>
      <c r="UTD11" s="41"/>
      <c r="UTE11" s="41"/>
      <c r="UTF11" s="41"/>
      <c r="UTG11" s="41"/>
      <c r="UTH11" s="41"/>
      <c r="UTI11" s="41"/>
      <c r="UTJ11" s="41"/>
      <c r="UTK11" s="41"/>
      <c r="UTL11" s="41"/>
      <c r="UTM11" s="41"/>
      <c r="UTN11" s="41"/>
      <c r="UTO11" s="41"/>
      <c r="UTP11" s="41"/>
      <c r="UTQ11" s="41"/>
      <c r="UTR11" s="41"/>
      <c r="UTS11" s="41"/>
      <c r="UTT11" s="41"/>
      <c r="UTU11" s="41"/>
      <c r="UTV11" s="41"/>
      <c r="UTW11" s="41"/>
      <c r="UTX11" s="41"/>
      <c r="UTY11" s="41"/>
      <c r="UTZ11" s="41"/>
      <c r="UUA11" s="41"/>
      <c r="UUB11" s="41"/>
      <c r="UUC11" s="41"/>
      <c r="UUD11" s="41"/>
      <c r="UUE11" s="41"/>
      <c r="UUF11" s="41"/>
      <c r="UUG11" s="41"/>
      <c r="UUH11" s="41"/>
      <c r="UUI11" s="41"/>
      <c r="UUJ11" s="41"/>
      <c r="UUK11" s="41"/>
      <c r="UUL11" s="41"/>
      <c r="UUM11" s="41"/>
      <c r="UUN11" s="41"/>
      <c r="UUO11" s="41"/>
      <c r="UUP11" s="41"/>
      <c r="UUQ11" s="41"/>
      <c r="UUR11" s="41"/>
      <c r="UUS11" s="41"/>
      <c r="UUT11" s="41"/>
      <c r="UUU11" s="41"/>
      <c r="UUV11" s="41"/>
      <c r="UUW11" s="41"/>
      <c r="UUX11" s="41"/>
      <c r="UUY11" s="41"/>
      <c r="UUZ11" s="41"/>
      <c r="UVA11" s="41"/>
      <c r="UVB11" s="41"/>
      <c r="UVC11" s="41"/>
      <c r="UVD11" s="41"/>
      <c r="UVE11" s="41"/>
      <c r="UVF11" s="41"/>
      <c r="UVG11" s="41"/>
      <c r="UVH11" s="41"/>
      <c r="UVI11" s="41"/>
      <c r="UVJ11" s="41"/>
      <c r="UVK11" s="41"/>
      <c r="UVL11" s="41"/>
      <c r="UVM11" s="41"/>
      <c r="UVN11" s="41"/>
      <c r="UVO11" s="41"/>
      <c r="UVP11" s="41"/>
      <c r="UVQ11" s="41"/>
      <c r="UVR11" s="41"/>
      <c r="UVS11" s="41"/>
      <c r="UVT11" s="41"/>
      <c r="UVU11" s="41"/>
      <c r="UVV11" s="41"/>
      <c r="UVW11" s="41"/>
      <c r="UVX11" s="41"/>
      <c r="UVY11" s="41"/>
      <c r="UVZ11" s="41"/>
      <c r="UWA11" s="41"/>
      <c r="UWB11" s="41"/>
      <c r="UWC11" s="41"/>
      <c r="UWD11" s="41"/>
      <c r="UWE11" s="41"/>
      <c r="UWF11" s="41"/>
      <c r="UWG11" s="41"/>
      <c r="UWH11" s="41"/>
      <c r="UWI11" s="41"/>
      <c r="UWJ11" s="41"/>
      <c r="UWK11" s="41"/>
      <c r="UWL11" s="41"/>
      <c r="UWM11" s="41"/>
      <c r="UWN11" s="41"/>
      <c r="UWO11" s="41"/>
      <c r="UWP11" s="41"/>
      <c r="UWQ11" s="41"/>
      <c r="UWR11" s="41"/>
      <c r="UWS11" s="41"/>
      <c r="UWT11" s="41"/>
      <c r="UWU11" s="41"/>
      <c r="UWV11" s="41"/>
      <c r="UWW11" s="41"/>
      <c r="UWX11" s="41"/>
      <c r="UWY11" s="41"/>
      <c r="UWZ11" s="41"/>
      <c r="UXA11" s="41"/>
      <c r="UXB11" s="41"/>
      <c r="UXC11" s="41"/>
      <c r="UXD11" s="41"/>
      <c r="UXE11" s="41"/>
      <c r="UXF11" s="41"/>
      <c r="UXG11" s="41"/>
      <c r="UXH11" s="41"/>
      <c r="UXI11" s="41"/>
      <c r="UXJ11" s="41"/>
      <c r="UXK11" s="41"/>
      <c r="UXL11" s="41"/>
      <c r="UXM11" s="41"/>
      <c r="UXN11" s="41"/>
      <c r="UXO11" s="41"/>
      <c r="UXP11" s="41"/>
      <c r="UXQ11" s="41"/>
      <c r="UXR11" s="41"/>
      <c r="UXS11" s="41"/>
      <c r="UXT11" s="41"/>
      <c r="UXU11" s="41"/>
      <c r="UXV11" s="41"/>
      <c r="UXW11" s="41"/>
      <c r="UXX11" s="41"/>
      <c r="UXY11" s="41"/>
      <c r="UXZ11" s="41"/>
      <c r="UYA11" s="41"/>
      <c r="UYB11" s="41"/>
      <c r="UYC11" s="41"/>
      <c r="UYD11" s="41"/>
      <c r="UYE11" s="41"/>
      <c r="UYF11" s="41"/>
      <c r="UYG11" s="41"/>
      <c r="UYH11" s="41"/>
      <c r="UYI11" s="41"/>
      <c r="UYJ11" s="41"/>
      <c r="UYK11" s="41"/>
      <c r="UYL11" s="41"/>
      <c r="UYM11" s="41"/>
      <c r="UYN11" s="41"/>
      <c r="UYO11" s="41"/>
      <c r="UYP11" s="41"/>
      <c r="UYQ11" s="41"/>
      <c r="UYR11" s="41"/>
      <c r="UYS11" s="41"/>
      <c r="UYT11" s="41"/>
      <c r="UYU11" s="41"/>
      <c r="UYV11" s="41"/>
      <c r="UYW11" s="41"/>
      <c r="UYX11" s="41"/>
      <c r="UYY11" s="41"/>
      <c r="UYZ11" s="41"/>
      <c r="UZA11" s="41"/>
      <c r="UZB11" s="41"/>
      <c r="UZC11" s="41"/>
      <c r="UZD11" s="41"/>
      <c r="UZE11" s="41"/>
      <c r="UZF11" s="41"/>
      <c r="UZG11" s="41"/>
      <c r="UZH11" s="41"/>
      <c r="UZI11" s="41"/>
      <c r="UZJ11" s="41"/>
      <c r="UZK11" s="41"/>
      <c r="UZL11" s="41"/>
      <c r="UZM11" s="41"/>
      <c r="UZN11" s="41"/>
      <c r="UZO11" s="41"/>
      <c r="UZP11" s="41"/>
      <c r="UZQ11" s="41"/>
      <c r="UZR11" s="41"/>
      <c r="UZS11" s="41"/>
      <c r="UZT11" s="41"/>
      <c r="UZU11" s="41"/>
      <c r="UZV11" s="41"/>
      <c r="UZW11" s="41"/>
      <c r="UZX11" s="41"/>
      <c r="UZY11" s="41"/>
      <c r="UZZ11" s="41"/>
      <c r="VAA11" s="41"/>
      <c r="VAB11" s="41"/>
      <c r="VAC11" s="41"/>
      <c r="VAD11" s="41"/>
      <c r="VAE11" s="41"/>
      <c r="VAF11" s="41"/>
      <c r="VAG11" s="41"/>
      <c r="VAH11" s="41"/>
      <c r="VAI11" s="41"/>
      <c r="VAJ11" s="41"/>
      <c r="VAK11" s="41"/>
      <c r="VAL11" s="41"/>
      <c r="VAM11" s="41"/>
      <c r="VAN11" s="41"/>
      <c r="VAO11" s="41"/>
      <c r="VAP11" s="41"/>
      <c r="VAQ11" s="41"/>
      <c r="VAR11" s="41"/>
      <c r="VAS11" s="41"/>
      <c r="VAT11" s="41"/>
      <c r="VAU11" s="41"/>
      <c r="VAV11" s="41"/>
      <c r="VAW11" s="41"/>
      <c r="VAX11" s="41"/>
      <c r="VAY11" s="41"/>
      <c r="VAZ11" s="41"/>
      <c r="VBA11" s="41"/>
      <c r="VBB11" s="41"/>
      <c r="VBC11" s="41"/>
      <c r="VBD11" s="41"/>
      <c r="VBE11" s="41"/>
      <c r="VBF11" s="41"/>
      <c r="VBG11" s="41"/>
      <c r="VBH11" s="41"/>
      <c r="VBI11" s="41"/>
      <c r="VBJ11" s="41"/>
      <c r="VBK11" s="41"/>
      <c r="VBL11" s="41"/>
      <c r="VBM11" s="41"/>
      <c r="VBN11" s="41"/>
      <c r="VBO11" s="41"/>
      <c r="VBP11" s="41"/>
      <c r="VBQ11" s="41"/>
      <c r="VBR11" s="41"/>
      <c r="VBS11" s="41"/>
      <c r="VBT11" s="41"/>
      <c r="VBU11" s="41"/>
      <c r="VBV11" s="41"/>
      <c r="VBW11" s="41"/>
      <c r="VBX11" s="41"/>
      <c r="VBY11" s="41"/>
      <c r="VBZ11" s="41"/>
      <c r="VCA11" s="41"/>
      <c r="VCB11" s="41"/>
      <c r="VCC11" s="41"/>
      <c r="VCD11" s="41"/>
      <c r="VCE11" s="41"/>
      <c r="VCF11" s="41"/>
      <c r="VCG11" s="41"/>
      <c r="VCH11" s="41"/>
      <c r="VCI11" s="41"/>
      <c r="VCJ11" s="41"/>
      <c r="VCK11" s="41"/>
      <c r="VCL11" s="41"/>
      <c r="VCM11" s="41"/>
      <c r="VCN11" s="41"/>
      <c r="VCO11" s="41"/>
      <c r="VCP11" s="41"/>
      <c r="VCQ11" s="41"/>
      <c r="VCR11" s="41"/>
      <c r="VCS11" s="41"/>
      <c r="VCT11" s="41"/>
      <c r="VCU11" s="41"/>
      <c r="VCV11" s="41"/>
      <c r="VCW11" s="41"/>
      <c r="VCX11" s="41"/>
      <c r="VCY11" s="41"/>
      <c r="VCZ11" s="41"/>
      <c r="VDA11" s="41"/>
      <c r="VDB11" s="41"/>
      <c r="VDC11" s="41"/>
      <c r="VDD11" s="41"/>
      <c r="VDE11" s="41"/>
      <c r="VDF11" s="41"/>
      <c r="VDG11" s="41"/>
      <c r="VDH11" s="41"/>
      <c r="VDI11" s="41"/>
      <c r="VDJ11" s="41"/>
      <c r="VDK11" s="41"/>
      <c r="VDL11" s="41"/>
      <c r="VDM11" s="41"/>
      <c r="VDN11" s="41"/>
      <c r="VDO11" s="41"/>
      <c r="VDP11" s="41"/>
      <c r="VDQ11" s="41"/>
      <c r="VDR11" s="41"/>
      <c r="VDS11" s="41"/>
      <c r="VDT11" s="41"/>
      <c r="VDU11" s="41"/>
      <c r="VDV11" s="41"/>
      <c r="VDW11" s="41"/>
      <c r="VDX11" s="41"/>
      <c r="VDY11" s="41"/>
      <c r="VDZ11" s="41"/>
      <c r="VEA11" s="41"/>
      <c r="VEB11" s="41"/>
      <c r="VEC11" s="41"/>
      <c r="VED11" s="41"/>
      <c r="VEE11" s="41"/>
      <c r="VEF11" s="41"/>
      <c r="VEG11" s="41"/>
      <c r="VEH11" s="41"/>
      <c r="VEI11" s="41"/>
      <c r="VEJ11" s="41"/>
      <c r="VEK11" s="41"/>
      <c r="VEL11" s="41"/>
      <c r="VEM11" s="41"/>
      <c r="VEN11" s="41"/>
      <c r="VEO11" s="41"/>
      <c r="VEP11" s="41"/>
      <c r="VEQ11" s="41"/>
      <c r="VER11" s="41"/>
      <c r="VES11" s="41"/>
      <c r="VET11" s="41"/>
      <c r="VEU11" s="41"/>
      <c r="VEV11" s="41"/>
      <c r="VEW11" s="41"/>
      <c r="VEX11" s="41"/>
      <c r="VEY11" s="41"/>
      <c r="VEZ11" s="41"/>
      <c r="VFA11" s="41"/>
      <c r="VFB11" s="41"/>
      <c r="VFC11" s="41"/>
      <c r="VFD11" s="41"/>
      <c r="VFE11" s="41"/>
      <c r="VFF11" s="41"/>
      <c r="VFG11" s="41"/>
      <c r="VFH11" s="41"/>
      <c r="VFI11" s="41"/>
      <c r="VFJ11" s="41"/>
      <c r="VFK11" s="41"/>
      <c r="VFL11" s="41"/>
      <c r="VFM11" s="41"/>
      <c r="VFN11" s="41"/>
      <c r="VFO11" s="41"/>
      <c r="VFP11" s="41"/>
      <c r="VFQ11" s="41"/>
      <c r="VFR11" s="41"/>
      <c r="VFS11" s="41"/>
      <c r="VFT11" s="41"/>
      <c r="VFU11" s="41"/>
      <c r="VFV11" s="41"/>
      <c r="VFW11" s="41"/>
      <c r="VFX11" s="41"/>
      <c r="VFY11" s="41"/>
      <c r="VFZ11" s="41"/>
      <c r="VGA11" s="41"/>
      <c r="VGB11" s="41"/>
      <c r="VGC11" s="41"/>
      <c r="VGD11" s="41"/>
      <c r="VGE11" s="41"/>
      <c r="VGF11" s="41"/>
      <c r="VGG11" s="41"/>
      <c r="VGH11" s="41"/>
      <c r="VGI11" s="41"/>
      <c r="VGJ11" s="41"/>
      <c r="VGK11" s="41"/>
      <c r="VGL11" s="41"/>
      <c r="VGM11" s="41"/>
      <c r="VGN11" s="41"/>
      <c r="VGO11" s="41"/>
      <c r="VGP11" s="41"/>
      <c r="VGQ11" s="41"/>
      <c r="VGR11" s="41"/>
      <c r="VGS11" s="41"/>
      <c r="VGT11" s="41"/>
      <c r="VGU11" s="41"/>
      <c r="VGV11" s="41"/>
      <c r="VGW11" s="41"/>
      <c r="VGX11" s="41"/>
      <c r="VGY11" s="41"/>
      <c r="VGZ11" s="41"/>
      <c r="VHA11" s="41"/>
      <c r="VHB11" s="41"/>
      <c r="VHC11" s="41"/>
      <c r="VHD11" s="41"/>
      <c r="VHE11" s="41"/>
      <c r="VHF11" s="41"/>
      <c r="VHG11" s="41"/>
      <c r="VHH11" s="41"/>
      <c r="VHI11" s="41"/>
      <c r="VHJ11" s="41"/>
      <c r="VHK11" s="41"/>
      <c r="VHL11" s="41"/>
      <c r="VHM11" s="41"/>
      <c r="VHN11" s="41"/>
      <c r="VHO11" s="41"/>
      <c r="VHP11" s="41"/>
      <c r="VHQ11" s="41"/>
      <c r="VHR11" s="41"/>
      <c r="VHS11" s="41"/>
      <c r="VHT11" s="41"/>
      <c r="VHU11" s="41"/>
      <c r="VHV11" s="41"/>
      <c r="VHW11" s="41"/>
      <c r="VHX11" s="41"/>
      <c r="VHY11" s="41"/>
      <c r="VHZ11" s="41"/>
      <c r="VIA11" s="41"/>
      <c r="VIB11" s="41"/>
      <c r="VIC11" s="41"/>
      <c r="VID11" s="41"/>
      <c r="VIE11" s="41"/>
      <c r="VIF11" s="41"/>
      <c r="VIG11" s="41"/>
      <c r="VIH11" s="41"/>
      <c r="VII11" s="41"/>
      <c r="VIJ11" s="41"/>
      <c r="VIK11" s="41"/>
      <c r="VIL11" s="41"/>
      <c r="VIM11" s="41"/>
      <c r="VIN11" s="41"/>
      <c r="VIO11" s="41"/>
      <c r="VIP11" s="41"/>
      <c r="VIQ11" s="41"/>
      <c r="VIR11" s="41"/>
      <c r="VIS11" s="41"/>
      <c r="VIT11" s="41"/>
      <c r="VIU11" s="41"/>
      <c r="VIV11" s="41"/>
      <c r="VIW11" s="41"/>
      <c r="VIX11" s="41"/>
      <c r="VIY11" s="41"/>
      <c r="VIZ11" s="41"/>
      <c r="VJA11" s="41"/>
      <c r="VJB11" s="41"/>
      <c r="VJC11" s="41"/>
      <c r="VJD11" s="41"/>
      <c r="VJE11" s="41"/>
      <c r="VJF11" s="41"/>
      <c r="VJG11" s="41"/>
      <c r="VJH11" s="41"/>
      <c r="VJI11" s="41"/>
      <c r="VJJ11" s="41"/>
      <c r="VJK11" s="41"/>
      <c r="VJL11" s="41"/>
      <c r="VJM11" s="41"/>
      <c r="VJN11" s="41"/>
      <c r="VJO11" s="41"/>
      <c r="VJP11" s="41"/>
      <c r="VJQ11" s="41"/>
      <c r="VJR11" s="41"/>
      <c r="VJS11" s="41"/>
      <c r="VJT11" s="41"/>
      <c r="VJU11" s="41"/>
      <c r="VJV11" s="41"/>
      <c r="VJW11" s="41"/>
      <c r="VJX11" s="41"/>
      <c r="VJY11" s="41"/>
      <c r="VJZ11" s="41"/>
      <c r="VKA11" s="41"/>
      <c r="VKB11" s="41"/>
      <c r="VKC11" s="41"/>
      <c r="VKD11" s="41"/>
      <c r="VKE11" s="41"/>
      <c r="VKF11" s="41"/>
      <c r="VKG11" s="41"/>
      <c r="VKH11" s="41"/>
      <c r="VKI11" s="41"/>
      <c r="VKJ11" s="41"/>
      <c r="VKK11" s="41"/>
      <c r="VKL11" s="41"/>
      <c r="VKM11" s="41"/>
      <c r="VKN11" s="41"/>
      <c r="VKO11" s="41"/>
      <c r="VKP11" s="41"/>
      <c r="VKQ11" s="41"/>
      <c r="VKR11" s="41"/>
      <c r="VKS11" s="41"/>
      <c r="VKT11" s="41"/>
      <c r="VKU11" s="41"/>
      <c r="VKV11" s="41"/>
      <c r="VKW11" s="41"/>
      <c r="VKX11" s="41"/>
      <c r="VKY11" s="41"/>
      <c r="VKZ11" s="41"/>
      <c r="VLA11" s="41"/>
      <c r="VLB11" s="41"/>
      <c r="VLC11" s="41"/>
      <c r="VLD11" s="41"/>
      <c r="VLE11" s="41"/>
      <c r="VLF11" s="41"/>
      <c r="VLG11" s="41"/>
      <c r="VLH11" s="41"/>
      <c r="VLI11" s="41"/>
      <c r="VLJ11" s="41"/>
      <c r="VLK11" s="41"/>
      <c r="VLL11" s="41"/>
      <c r="VLM11" s="41"/>
      <c r="VLN11" s="41"/>
      <c r="VLO11" s="41"/>
      <c r="VLP11" s="41"/>
      <c r="VLQ11" s="41"/>
      <c r="VLR11" s="41"/>
      <c r="VLS11" s="41"/>
      <c r="VLT11" s="41"/>
      <c r="VLU11" s="41"/>
      <c r="VLV11" s="41"/>
      <c r="VLW11" s="41"/>
      <c r="VLX11" s="41"/>
      <c r="VLY11" s="41"/>
      <c r="VLZ11" s="41"/>
      <c r="VMA11" s="41"/>
      <c r="VMB11" s="41"/>
      <c r="VMC11" s="41"/>
      <c r="VMD11" s="41"/>
      <c r="VME11" s="41"/>
      <c r="VMF11" s="41"/>
      <c r="VMG11" s="41"/>
      <c r="VMH11" s="41"/>
      <c r="VMI11" s="41"/>
      <c r="VMJ11" s="41"/>
      <c r="VMK11" s="41"/>
      <c r="VML11" s="41"/>
      <c r="VMM11" s="41"/>
      <c r="VMN11" s="41"/>
      <c r="VMO11" s="41"/>
      <c r="VMP11" s="41"/>
      <c r="VMQ11" s="41"/>
      <c r="VMR11" s="41"/>
      <c r="VMS11" s="41"/>
      <c r="VMT11" s="41"/>
      <c r="VMU11" s="41"/>
      <c r="VMV11" s="41"/>
      <c r="VMW11" s="41"/>
      <c r="VMX11" s="41"/>
      <c r="VMY11" s="41"/>
      <c r="VMZ11" s="41"/>
      <c r="VNA11" s="41"/>
      <c r="VNB11" s="41"/>
      <c r="VNC11" s="41"/>
      <c r="VND11" s="41"/>
      <c r="VNE11" s="41"/>
      <c r="VNF11" s="41"/>
      <c r="VNG11" s="41"/>
      <c r="VNH11" s="41"/>
      <c r="VNI11" s="41"/>
      <c r="VNJ11" s="41"/>
      <c r="VNK11" s="41"/>
      <c r="VNL11" s="41"/>
      <c r="VNM11" s="41"/>
      <c r="VNN11" s="41"/>
      <c r="VNO11" s="41"/>
      <c r="VNP11" s="41"/>
      <c r="VNQ11" s="41"/>
      <c r="VNR11" s="41"/>
      <c r="VNS11" s="41"/>
      <c r="VNT11" s="41"/>
      <c r="VNU11" s="41"/>
      <c r="VNV11" s="41"/>
      <c r="VNW11" s="41"/>
      <c r="VNX11" s="41"/>
      <c r="VNY11" s="41"/>
      <c r="VNZ11" s="41"/>
      <c r="VOA11" s="41"/>
      <c r="VOB11" s="41"/>
      <c r="VOC11" s="41"/>
      <c r="VOD11" s="41"/>
      <c r="VOE11" s="41"/>
      <c r="VOF11" s="41"/>
      <c r="VOG11" s="41"/>
      <c r="VOH11" s="41"/>
      <c r="VOI11" s="41"/>
      <c r="VOJ11" s="41"/>
      <c r="VOK11" s="41"/>
      <c r="VOL11" s="41"/>
      <c r="VOM11" s="41"/>
      <c r="VON11" s="41"/>
      <c r="VOO11" s="41"/>
      <c r="VOP11" s="41"/>
      <c r="VOQ11" s="41"/>
      <c r="VOR11" s="41"/>
      <c r="VOS11" s="41"/>
      <c r="VOT11" s="41"/>
      <c r="VOU11" s="41"/>
      <c r="VOV11" s="41"/>
      <c r="VOW11" s="41"/>
      <c r="VOX11" s="41"/>
      <c r="VOY11" s="41"/>
      <c r="VOZ11" s="41"/>
      <c r="VPA11" s="41"/>
      <c r="VPB11" s="41"/>
      <c r="VPC11" s="41"/>
      <c r="VPD11" s="41"/>
      <c r="VPE11" s="41"/>
      <c r="VPF11" s="41"/>
      <c r="VPG11" s="41"/>
      <c r="VPH11" s="41"/>
      <c r="VPI11" s="41"/>
      <c r="VPJ11" s="41"/>
      <c r="VPK11" s="41"/>
      <c r="VPL11" s="41"/>
      <c r="VPM11" s="41"/>
      <c r="VPN11" s="41"/>
      <c r="VPO11" s="41"/>
      <c r="VPP11" s="41"/>
      <c r="VPQ11" s="41"/>
      <c r="VPR11" s="41"/>
      <c r="VPS11" s="41"/>
      <c r="VPT11" s="41"/>
      <c r="VPU11" s="41"/>
      <c r="VPV11" s="41"/>
      <c r="VPW11" s="41"/>
      <c r="VPX11" s="41"/>
      <c r="VPY11" s="41"/>
      <c r="VPZ11" s="41"/>
      <c r="VQA11" s="41"/>
      <c r="VQB11" s="41"/>
      <c r="VQC11" s="41"/>
      <c r="VQD11" s="41"/>
      <c r="VQE11" s="41"/>
      <c r="VQF11" s="41"/>
      <c r="VQG11" s="41"/>
      <c r="VQH11" s="41"/>
      <c r="VQI11" s="41"/>
      <c r="VQJ11" s="41"/>
      <c r="VQK11" s="41"/>
      <c r="VQL11" s="41"/>
      <c r="VQM11" s="41"/>
      <c r="VQN11" s="41"/>
      <c r="VQO11" s="41"/>
      <c r="VQP11" s="41"/>
      <c r="VQQ11" s="41"/>
      <c r="VQR11" s="41"/>
      <c r="VQS11" s="41"/>
      <c r="VQT11" s="41"/>
      <c r="VQU11" s="41"/>
      <c r="VQV11" s="41"/>
      <c r="VQW11" s="41"/>
      <c r="VQX11" s="41"/>
      <c r="VQY11" s="41"/>
      <c r="VQZ11" s="41"/>
      <c r="VRA11" s="41"/>
      <c r="VRB11" s="41"/>
      <c r="VRC11" s="41"/>
      <c r="VRD11" s="41"/>
      <c r="VRE11" s="41"/>
      <c r="VRF11" s="41"/>
      <c r="VRG11" s="41"/>
      <c r="VRH11" s="41"/>
      <c r="VRI11" s="41"/>
      <c r="VRJ11" s="41"/>
      <c r="VRK11" s="41"/>
      <c r="VRL11" s="41"/>
      <c r="VRM11" s="41"/>
      <c r="VRN11" s="41"/>
      <c r="VRO11" s="41"/>
      <c r="VRP11" s="41"/>
      <c r="VRQ11" s="41"/>
      <c r="VRR11" s="41"/>
      <c r="VRS11" s="41"/>
      <c r="VRT11" s="41"/>
      <c r="VRU11" s="41"/>
      <c r="VRV11" s="41"/>
      <c r="VRW11" s="41"/>
      <c r="VRX11" s="41"/>
      <c r="VRY11" s="41"/>
      <c r="VRZ11" s="41"/>
      <c r="VSA11" s="41"/>
      <c r="VSB11" s="41"/>
      <c r="VSC11" s="41"/>
      <c r="VSD11" s="41"/>
      <c r="VSE11" s="41"/>
      <c r="VSF11" s="41"/>
      <c r="VSG11" s="41"/>
      <c r="VSH11" s="41"/>
      <c r="VSI11" s="41"/>
      <c r="VSJ11" s="41"/>
      <c r="VSK11" s="41"/>
      <c r="VSL11" s="41"/>
      <c r="VSM11" s="41"/>
      <c r="VSN11" s="41"/>
      <c r="VSO11" s="41"/>
      <c r="VSP11" s="41"/>
      <c r="VSQ11" s="41"/>
      <c r="VSR11" s="41"/>
      <c r="VSS11" s="41"/>
      <c r="VST11" s="41"/>
      <c r="VSU11" s="41"/>
      <c r="VSV11" s="41"/>
      <c r="VSW11" s="41"/>
      <c r="VSX11" s="41"/>
      <c r="VSY11" s="41"/>
      <c r="VSZ11" s="41"/>
      <c r="VTA11" s="41"/>
      <c r="VTB11" s="41"/>
      <c r="VTC11" s="41"/>
      <c r="VTD11" s="41"/>
      <c r="VTE11" s="41"/>
      <c r="VTF11" s="41"/>
      <c r="VTG11" s="41"/>
      <c r="VTH11" s="41"/>
      <c r="VTI11" s="41"/>
      <c r="VTJ11" s="41"/>
      <c r="VTK11" s="41"/>
      <c r="VTL11" s="41"/>
      <c r="VTM11" s="41"/>
      <c r="VTN11" s="41"/>
      <c r="VTO11" s="41"/>
      <c r="VTP11" s="41"/>
      <c r="VTQ11" s="41"/>
      <c r="VTR11" s="41"/>
      <c r="VTS11" s="41"/>
      <c r="VTT11" s="41"/>
      <c r="VTU11" s="41"/>
      <c r="VTV11" s="41"/>
      <c r="VTW11" s="41"/>
      <c r="VTX11" s="41"/>
      <c r="VTY11" s="41"/>
      <c r="VTZ11" s="41"/>
      <c r="VUA11" s="41"/>
      <c r="VUB11" s="41"/>
      <c r="VUC11" s="41"/>
      <c r="VUD11" s="41"/>
      <c r="VUE11" s="41"/>
      <c r="VUF11" s="41"/>
      <c r="VUG11" s="41"/>
      <c r="VUH11" s="41"/>
      <c r="VUI11" s="41"/>
      <c r="VUJ11" s="41"/>
      <c r="VUK11" s="41"/>
      <c r="VUL11" s="41"/>
      <c r="VUM11" s="41"/>
      <c r="VUN11" s="41"/>
      <c r="VUO11" s="41"/>
      <c r="VUP11" s="41"/>
      <c r="VUQ11" s="41"/>
      <c r="VUR11" s="41"/>
      <c r="VUS11" s="41"/>
      <c r="VUT11" s="41"/>
      <c r="VUU11" s="41"/>
      <c r="VUV11" s="41"/>
      <c r="VUW11" s="41"/>
      <c r="VUX11" s="41"/>
      <c r="VUY11" s="41"/>
      <c r="VUZ11" s="41"/>
      <c r="VVA11" s="41"/>
      <c r="VVB11" s="41"/>
      <c r="VVC11" s="41"/>
      <c r="VVD11" s="41"/>
      <c r="VVE11" s="41"/>
      <c r="VVF11" s="41"/>
      <c r="VVG11" s="41"/>
      <c r="VVH11" s="41"/>
      <c r="VVI11" s="41"/>
      <c r="VVJ11" s="41"/>
      <c r="VVK11" s="41"/>
      <c r="VVL11" s="41"/>
      <c r="VVM11" s="41"/>
      <c r="VVN11" s="41"/>
      <c r="VVO11" s="41"/>
      <c r="VVP11" s="41"/>
      <c r="VVQ11" s="41"/>
      <c r="VVR11" s="41"/>
      <c r="VVS11" s="41"/>
      <c r="VVT11" s="41"/>
      <c r="VVU11" s="41"/>
      <c r="VVV11" s="41"/>
      <c r="VVW11" s="41"/>
      <c r="VVX11" s="41"/>
      <c r="VVY11" s="41"/>
      <c r="VVZ11" s="41"/>
      <c r="VWA11" s="41"/>
      <c r="VWB11" s="41"/>
      <c r="VWC11" s="41"/>
      <c r="VWD11" s="41"/>
      <c r="VWE11" s="41"/>
      <c r="VWF11" s="41"/>
      <c r="VWG11" s="41"/>
      <c r="VWH11" s="41"/>
      <c r="VWI11" s="41"/>
      <c r="VWJ11" s="41"/>
      <c r="VWK11" s="41"/>
      <c r="VWL11" s="41"/>
      <c r="VWM11" s="41"/>
      <c r="VWN11" s="41"/>
      <c r="VWO11" s="41"/>
      <c r="VWP11" s="41"/>
      <c r="VWQ11" s="41"/>
      <c r="VWR11" s="41"/>
      <c r="VWS11" s="41"/>
      <c r="VWT11" s="41"/>
      <c r="VWU11" s="41"/>
      <c r="VWV11" s="41"/>
      <c r="VWW11" s="41"/>
      <c r="VWX11" s="41"/>
      <c r="VWY11" s="41"/>
      <c r="VWZ11" s="41"/>
      <c r="VXA11" s="41"/>
      <c r="VXB11" s="41"/>
      <c r="VXC11" s="41"/>
      <c r="VXD11" s="41"/>
      <c r="VXE11" s="41"/>
      <c r="VXF11" s="41"/>
      <c r="VXG11" s="41"/>
      <c r="VXH11" s="41"/>
      <c r="VXI11" s="41"/>
      <c r="VXJ11" s="41"/>
      <c r="VXK11" s="41"/>
      <c r="VXL11" s="41"/>
      <c r="VXM11" s="41"/>
      <c r="VXN11" s="41"/>
      <c r="VXO11" s="41"/>
      <c r="VXP11" s="41"/>
      <c r="VXQ11" s="41"/>
      <c r="VXR11" s="41"/>
      <c r="VXS11" s="41"/>
      <c r="VXT11" s="41"/>
      <c r="VXU11" s="41"/>
      <c r="VXV11" s="41"/>
      <c r="VXW11" s="41"/>
      <c r="VXX11" s="41"/>
      <c r="VXY11" s="41"/>
      <c r="VXZ11" s="41"/>
      <c r="VYA11" s="41"/>
      <c r="VYB11" s="41"/>
      <c r="VYC11" s="41"/>
      <c r="VYD11" s="41"/>
      <c r="VYE11" s="41"/>
      <c r="VYF11" s="41"/>
      <c r="VYG11" s="41"/>
      <c r="VYH11" s="41"/>
      <c r="VYI11" s="41"/>
      <c r="VYJ11" s="41"/>
      <c r="VYK11" s="41"/>
      <c r="VYL11" s="41"/>
      <c r="VYM11" s="41"/>
      <c r="VYN11" s="41"/>
      <c r="VYO11" s="41"/>
      <c r="VYP11" s="41"/>
      <c r="VYQ11" s="41"/>
      <c r="VYR11" s="41"/>
      <c r="VYS11" s="41"/>
      <c r="VYT11" s="41"/>
      <c r="VYU11" s="41"/>
      <c r="VYV11" s="41"/>
      <c r="VYW11" s="41"/>
      <c r="VYX11" s="41"/>
      <c r="VYY11" s="41"/>
      <c r="VYZ11" s="41"/>
      <c r="VZA11" s="41"/>
      <c r="VZB11" s="41"/>
      <c r="VZC11" s="41"/>
      <c r="VZD11" s="41"/>
      <c r="VZE11" s="41"/>
      <c r="VZF11" s="41"/>
      <c r="VZG11" s="41"/>
      <c r="VZH11" s="41"/>
      <c r="VZI11" s="41"/>
      <c r="VZJ11" s="41"/>
      <c r="VZK11" s="41"/>
      <c r="VZL11" s="41"/>
      <c r="VZM11" s="41"/>
      <c r="VZN11" s="41"/>
      <c r="VZO11" s="41"/>
      <c r="VZP11" s="41"/>
      <c r="VZQ11" s="41"/>
      <c r="VZR11" s="41"/>
      <c r="VZS11" s="41"/>
      <c r="VZT11" s="41"/>
      <c r="VZU11" s="41"/>
      <c r="VZV11" s="41"/>
      <c r="VZW11" s="41"/>
      <c r="VZX11" s="41"/>
      <c r="VZY11" s="41"/>
      <c r="VZZ11" s="41"/>
      <c r="WAA11" s="41"/>
      <c r="WAB11" s="41"/>
      <c r="WAC11" s="41"/>
      <c r="WAD11" s="41"/>
      <c r="WAE11" s="41"/>
      <c r="WAF11" s="41"/>
      <c r="WAG11" s="41"/>
      <c r="WAH11" s="41"/>
      <c r="WAI11" s="41"/>
      <c r="WAJ11" s="41"/>
      <c r="WAK11" s="41"/>
      <c r="WAL11" s="41"/>
      <c r="WAM11" s="41"/>
      <c r="WAN11" s="41"/>
      <c r="WAO11" s="41"/>
      <c r="WAP11" s="41"/>
      <c r="WAQ11" s="41"/>
      <c r="WAR11" s="41"/>
      <c r="WAS11" s="41"/>
      <c r="WAT11" s="41"/>
      <c r="WAU11" s="41"/>
      <c r="WAV11" s="41"/>
      <c r="WAW11" s="41"/>
      <c r="WAX11" s="41"/>
      <c r="WAY11" s="41"/>
      <c r="WAZ11" s="41"/>
      <c r="WBA11" s="41"/>
      <c r="WBB11" s="41"/>
      <c r="WBC11" s="41"/>
      <c r="WBD11" s="41"/>
      <c r="WBE11" s="41"/>
      <c r="WBF11" s="41"/>
      <c r="WBG11" s="41"/>
      <c r="WBH11" s="41"/>
      <c r="WBI11" s="41"/>
      <c r="WBJ11" s="41"/>
      <c r="WBK11" s="41"/>
      <c r="WBL11" s="41"/>
      <c r="WBM11" s="41"/>
      <c r="WBN11" s="41"/>
      <c r="WBO11" s="41"/>
      <c r="WBP11" s="41"/>
      <c r="WBQ11" s="41"/>
      <c r="WBR11" s="41"/>
      <c r="WBS11" s="41"/>
      <c r="WBT11" s="41"/>
      <c r="WBU11" s="41"/>
      <c r="WBV11" s="41"/>
      <c r="WBW11" s="41"/>
      <c r="WBX11" s="41"/>
      <c r="WBY11" s="41"/>
      <c r="WBZ11" s="41"/>
      <c r="WCA11" s="41"/>
      <c r="WCB11" s="41"/>
      <c r="WCC11" s="41"/>
      <c r="WCD11" s="41"/>
      <c r="WCE11" s="41"/>
      <c r="WCF11" s="41"/>
      <c r="WCG11" s="41"/>
      <c r="WCH11" s="41"/>
      <c r="WCI11" s="41"/>
      <c r="WCJ11" s="41"/>
      <c r="WCK11" s="41"/>
      <c r="WCL11" s="41"/>
      <c r="WCM11" s="41"/>
      <c r="WCN11" s="41"/>
      <c r="WCO11" s="41"/>
      <c r="WCP11" s="41"/>
      <c r="WCQ11" s="41"/>
      <c r="WCR11" s="41"/>
      <c r="WCS11" s="41"/>
      <c r="WCT11" s="41"/>
      <c r="WCU11" s="41"/>
      <c r="WCV11" s="41"/>
      <c r="WCW11" s="41"/>
      <c r="WCX11" s="41"/>
      <c r="WCY11" s="41"/>
      <c r="WCZ11" s="41"/>
      <c r="WDA11" s="41"/>
      <c r="WDB11" s="41"/>
      <c r="WDC11" s="41"/>
      <c r="WDD11" s="41"/>
      <c r="WDE11" s="41"/>
      <c r="WDF11" s="41"/>
      <c r="WDG11" s="41"/>
      <c r="WDH11" s="41"/>
      <c r="WDI11" s="41"/>
      <c r="WDJ11" s="41"/>
      <c r="WDK11" s="41"/>
      <c r="WDL11" s="41"/>
      <c r="WDM11" s="41"/>
      <c r="WDN11" s="41"/>
      <c r="WDO11" s="41"/>
      <c r="WDP11" s="41"/>
      <c r="WDQ11" s="41"/>
      <c r="WDR11" s="41"/>
      <c r="WDS11" s="41"/>
      <c r="WDT11" s="41"/>
      <c r="WDU11" s="41"/>
      <c r="WDV11" s="41"/>
      <c r="WDW11" s="41"/>
      <c r="WDX11" s="41"/>
      <c r="WDY11" s="41"/>
      <c r="WDZ11" s="41"/>
      <c r="WEA11" s="41"/>
      <c r="WEB11" s="41"/>
      <c r="WEC11" s="41"/>
      <c r="WED11" s="41"/>
      <c r="WEE11" s="41"/>
      <c r="WEF11" s="41"/>
      <c r="WEG11" s="41"/>
      <c r="WEH11" s="41"/>
      <c r="WEI11" s="41"/>
      <c r="WEJ11" s="41"/>
      <c r="WEK11" s="41"/>
      <c r="WEL11" s="41"/>
      <c r="WEM11" s="41"/>
      <c r="WEN11" s="41"/>
      <c r="WEO11" s="41"/>
      <c r="WEP11" s="41"/>
      <c r="WEQ11" s="41"/>
      <c r="WER11" s="41"/>
      <c r="WES11" s="41"/>
      <c r="WET11" s="41"/>
      <c r="WEU11" s="41"/>
      <c r="WEV11" s="41"/>
      <c r="WEW11" s="41"/>
      <c r="WEX11" s="41"/>
      <c r="WEY11" s="41"/>
      <c r="WEZ11" s="41"/>
      <c r="WFA11" s="41"/>
      <c r="WFB11" s="41"/>
      <c r="WFC11" s="41"/>
      <c r="WFD11" s="41"/>
      <c r="WFE11" s="41"/>
      <c r="WFF11" s="41"/>
      <c r="WFG11" s="41"/>
      <c r="WFH11" s="41"/>
      <c r="WFI11" s="41"/>
      <c r="WFJ11" s="41"/>
      <c r="WFK11" s="41"/>
      <c r="WFL11" s="41"/>
      <c r="WFM11" s="41"/>
      <c r="WFN11" s="41"/>
      <c r="WFO11" s="41"/>
      <c r="WFP11" s="41"/>
      <c r="WFQ11" s="41"/>
      <c r="WFR11" s="41"/>
      <c r="WFS11" s="41"/>
      <c r="WFT11" s="41"/>
      <c r="WFU11" s="41"/>
      <c r="WFV11" s="41"/>
      <c r="WFW11" s="41"/>
      <c r="WFX11" s="41"/>
      <c r="WFY11" s="41"/>
      <c r="WFZ11" s="41"/>
      <c r="WGA11" s="41"/>
      <c r="WGB11" s="41"/>
      <c r="WGC11" s="41"/>
      <c r="WGD11" s="41"/>
      <c r="WGE11" s="41"/>
      <c r="WGF11" s="41"/>
      <c r="WGG11" s="41"/>
      <c r="WGH11" s="41"/>
      <c r="WGI11" s="41"/>
      <c r="WGJ11" s="41"/>
      <c r="WGK11" s="41"/>
      <c r="WGL11" s="41"/>
      <c r="WGM11" s="41"/>
      <c r="WGN11" s="41"/>
      <c r="WGO11" s="41"/>
      <c r="WGP11" s="41"/>
      <c r="WGQ11" s="41"/>
      <c r="WGR11" s="41"/>
      <c r="WGS11" s="41"/>
      <c r="WGT11" s="41"/>
      <c r="WGU11" s="41"/>
      <c r="WGV11" s="41"/>
      <c r="WGW11" s="41"/>
      <c r="WGX11" s="41"/>
      <c r="WGY11" s="41"/>
      <c r="WGZ11" s="41"/>
      <c r="WHA11" s="41"/>
      <c r="WHB11" s="41"/>
      <c r="WHC11" s="41"/>
      <c r="WHD11" s="41"/>
      <c r="WHE11" s="41"/>
      <c r="WHF11" s="41"/>
      <c r="WHG11" s="41"/>
      <c r="WHH11" s="41"/>
      <c r="WHI11" s="41"/>
      <c r="WHJ11" s="41"/>
      <c r="WHK11" s="41"/>
      <c r="WHL11" s="41"/>
      <c r="WHM11" s="41"/>
      <c r="WHN11" s="41"/>
      <c r="WHO11" s="41"/>
      <c r="WHP11" s="41"/>
      <c r="WHQ11" s="41"/>
      <c r="WHR11" s="41"/>
      <c r="WHS11" s="41"/>
      <c r="WHT11" s="41"/>
      <c r="WHU11" s="41"/>
      <c r="WHV11" s="41"/>
      <c r="WHW11" s="41"/>
      <c r="WHX11" s="41"/>
      <c r="WHY11" s="41"/>
      <c r="WHZ11" s="41"/>
      <c r="WIA11" s="41"/>
      <c r="WIB11" s="41"/>
      <c r="WIC11" s="41"/>
      <c r="WID11" s="41"/>
      <c r="WIE11" s="41"/>
      <c r="WIF11" s="41"/>
      <c r="WIG11" s="41"/>
      <c r="WIH11" s="41"/>
      <c r="WII11" s="41"/>
      <c r="WIJ11" s="41"/>
      <c r="WIK11" s="41"/>
      <c r="WIL11" s="41"/>
      <c r="WIM11" s="41"/>
      <c r="WIN11" s="41"/>
      <c r="WIO11" s="41"/>
      <c r="WIP11" s="41"/>
      <c r="WIQ11" s="41"/>
      <c r="WIR11" s="41"/>
      <c r="WIS11" s="41"/>
      <c r="WIT11" s="41"/>
      <c r="WIU11" s="41"/>
      <c r="WIV11" s="41"/>
      <c r="WIW11" s="41"/>
      <c r="WIX11" s="41"/>
      <c r="WIY11" s="41"/>
      <c r="WIZ11" s="41"/>
      <c r="WJA11" s="41"/>
      <c r="WJB11" s="41"/>
      <c r="WJC11" s="41"/>
      <c r="WJD11" s="41"/>
      <c r="WJE11" s="41"/>
      <c r="WJF11" s="41"/>
      <c r="WJG11" s="41"/>
      <c r="WJH11" s="41"/>
      <c r="WJI11" s="41"/>
      <c r="WJJ11" s="41"/>
      <c r="WJK11" s="41"/>
      <c r="WJL11" s="41"/>
      <c r="WJM11" s="41"/>
      <c r="WJN11" s="41"/>
      <c r="WJO11" s="41"/>
      <c r="WJP11" s="41"/>
      <c r="WJQ11" s="41"/>
      <c r="WJR11" s="41"/>
      <c r="WJS11" s="41"/>
      <c r="WJT11" s="41"/>
      <c r="WJU11" s="41"/>
      <c r="WJV11" s="41"/>
      <c r="WJW11" s="41"/>
      <c r="WJX11" s="41"/>
      <c r="WJY11" s="41"/>
      <c r="WJZ11" s="41"/>
      <c r="WKA11" s="41"/>
      <c r="WKB11" s="41"/>
      <c r="WKC11" s="41"/>
      <c r="WKD11" s="41"/>
      <c r="WKE11" s="41"/>
      <c r="WKF11" s="41"/>
      <c r="WKG11" s="41"/>
      <c r="WKH11" s="41"/>
      <c r="WKI11" s="41"/>
      <c r="WKJ11" s="41"/>
      <c r="WKK11" s="41"/>
      <c r="WKL11" s="41"/>
      <c r="WKM11" s="41"/>
      <c r="WKN11" s="41"/>
      <c r="WKO11" s="41"/>
      <c r="WKP11" s="41"/>
      <c r="WKQ11" s="41"/>
      <c r="WKR11" s="41"/>
      <c r="WKS11" s="41"/>
      <c r="WKT11" s="41"/>
      <c r="WKU11" s="41"/>
      <c r="WKV11" s="41"/>
      <c r="WKW11" s="41"/>
      <c r="WKX11" s="41"/>
      <c r="WKY11" s="41"/>
      <c r="WKZ11" s="41"/>
      <c r="WLA11" s="41"/>
      <c r="WLB11" s="41"/>
      <c r="WLC11" s="41"/>
      <c r="WLD11" s="41"/>
      <c r="WLE11" s="41"/>
      <c r="WLF11" s="41"/>
      <c r="WLG11" s="41"/>
      <c r="WLH11" s="41"/>
      <c r="WLI11" s="41"/>
      <c r="WLJ11" s="41"/>
      <c r="WLK11" s="41"/>
      <c r="WLL11" s="41"/>
      <c r="WLM11" s="41"/>
      <c r="WLN11" s="41"/>
      <c r="WLO11" s="41"/>
      <c r="WLP11" s="41"/>
      <c r="WLQ11" s="41"/>
      <c r="WLR11" s="41"/>
      <c r="WLS11" s="41"/>
      <c r="WLT11" s="41"/>
      <c r="WLU11" s="41"/>
      <c r="WLV11" s="41"/>
      <c r="WLW11" s="41"/>
      <c r="WLX11" s="41"/>
      <c r="WLY11" s="41"/>
      <c r="WLZ11" s="41"/>
      <c r="WMA11" s="41"/>
      <c r="WMB11" s="41"/>
      <c r="WMC11" s="41"/>
      <c r="WMD11" s="41"/>
      <c r="WME11" s="41"/>
      <c r="WMF11" s="41"/>
      <c r="WMG11" s="41"/>
      <c r="WMH11" s="41"/>
      <c r="WMI11" s="41"/>
      <c r="WMJ11" s="41"/>
      <c r="WMK11" s="41"/>
      <c r="WML11" s="41"/>
      <c r="WMM11" s="41"/>
      <c r="WMN11" s="41"/>
      <c r="WMO11" s="41"/>
      <c r="WMP11" s="41"/>
      <c r="WMQ11" s="41"/>
      <c r="WMR11" s="41"/>
      <c r="WMS11" s="41"/>
      <c r="WMT11" s="41"/>
      <c r="WMU11" s="41"/>
      <c r="WMV11" s="41"/>
      <c r="WMW11" s="41"/>
      <c r="WMX11" s="41"/>
      <c r="WMY11" s="41"/>
      <c r="WMZ11" s="41"/>
      <c r="WNA11" s="41"/>
      <c r="WNB11" s="41"/>
      <c r="WNC11" s="41"/>
      <c r="WND11" s="41"/>
      <c r="WNE11" s="41"/>
      <c r="WNF11" s="41"/>
      <c r="WNG11" s="41"/>
      <c r="WNH11" s="41"/>
      <c r="WNI11" s="41"/>
      <c r="WNJ11" s="41"/>
      <c r="WNK11" s="41"/>
      <c r="WNL11" s="41"/>
      <c r="WNM11" s="41"/>
      <c r="WNN11" s="41"/>
      <c r="WNO11" s="41"/>
      <c r="WNP11" s="41"/>
      <c r="WNQ11" s="41"/>
      <c r="WNR11" s="41"/>
      <c r="WNS11" s="41"/>
      <c r="WNT11" s="41"/>
      <c r="WNU11" s="41"/>
      <c r="WNV11" s="41"/>
      <c r="WNW11" s="41"/>
      <c r="WNX11" s="41"/>
      <c r="WNY11" s="41"/>
      <c r="WNZ11" s="41"/>
      <c r="WOA11" s="41"/>
      <c r="WOB11" s="41"/>
      <c r="WOC11" s="41"/>
      <c r="WOD11" s="41"/>
      <c r="WOE11" s="41"/>
      <c r="WOF11" s="41"/>
      <c r="WOG11" s="41"/>
      <c r="WOH11" s="41"/>
      <c r="WOI11" s="41"/>
      <c r="WOJ11" s="41"/>
      <c r="WOK11" s="41"/>
      <c r="WOL11" s="41"/>
      <c r="WOM11" s="41"/>
      <c r="WON11" s="41"/>
      <c r="WOO11" s="41"/>
      <c r="WOP11" s="41"/>
      <c r="WOQ11" s="41"/>
      <c r="WOR11" s="41"/>
      <c r="WOS11" s="41"/>
      <c r="WOT11" s="41"/>
      <c r="WOU11" s="41"/>
      <c r="WOV11" s="41"/>
      <c r="WOW11" s="41"/>
      <c r="WOX11" s="41"/>
      <c r="WOY11" s="41"/>
      <c r="WOZ11" s="41"/>
      <c r="WPA11" s="41"/>
      <c r="WPB11" s="41"/>
      <c r="WPC11" s="41"/>
      <c r="WPD11" s="41"/>
      <c r="WPE11" s="41"/>
      <c r="WPF11" s="41"/>
      <c r="WPG11" s="41"/>
      <c r="WPH11" s="41"/>
      <c r="WPI11" s="41"/>
      <c r="WPJ11" s="41"/>
      <c r="WPK11" s="41"/>
      <c r="WPL11" s="41"/>
      <c r="WPM11" s="41"/>
      <c r="WPN11" s="41"/>
      <c r="WPO11" s="41"/>
      <c r="WPP11" s="41"/>
      <c r="WPQ11" s="41"/>
      <c r="WPR11" s="41"/>
      <c r="WPS11" s="41"/>
      <c r="WPT11" s="41"/>
      <c r="WPU11" s="41"/>
      <c r="WPV11" s="41"/>
      <c r="WPW11" s="41"/>
      <c r="WPX11" s="41"/>
      <c r="WPY11" s="41"/>
      <c r="WPZ11" s="41"/>
      <c r="WQA11" s="41"/>
      <c r="WQB11" s="41"/>
      <c r="WQC11" s="41"/>
      <c r="WQD11" s="41"/>
      <c r="WQE11" s="41"/>
      <c r="WQF11" s="41"/>
      <c r="WQG11" s="41"/>
      <c r="WQH11" s="41"/>
      <c r="WQI11" s="41"/>
      <c r="WQJ11" s="41"/>
      <c r="WQK11" s="41"/>
      <c r="WQL11" s="41"/>
      <c r="WQM11" s="41"/>
      <c r="WQN11" s="41"/>
      <c r="WQO11" s="41"/>
      <c r="WQP11" s="41"/>
      <c r="WQQ11" s="41"/>
      <c r="WQR11" s="41"/>
      <c r="WQS11" s="41"/>
      <c r="WQT11" s="41"/>
      <c r="WQU11" s="41"/>
      <c r="WQV11" s="41"/>
      <c r="WQW11" s="41"/>
      <c r="WQX11" s="41"/>
      <c r="WQY11" s="41"/>
      <c r="WQZ11" s="41"/>
      <c r="WRA11" s="41"/>
      <c r="WRB11" s="41"/>
      <c r="WRC11" s="41"/>
      <c r="WRD11" s="41"/>
      <c r="WRE11" s="41"/>
      <c r="WRF11" s="41"/>
      <c r="WRG11" s="41"/>
      <c r="WRH11" s="41"/>
      <c r="WRI11" s="41"/>
      <c r="WRJ11" s="41"/>
      <c r="WRK11" s="41"/>
      <c r="WRL11" s="41"/>
      <c r="WRM11" s="41"/>
      <c r="WRN11" s="41"/>
      <c r="WRO11" s="41"/>
      <c r="WRP11" s="41"/>
      <c r="WRQ11" s="41"/>
      <c r="WRR11" s="41"/>
      <c r="WRS11" s="41"/>
      <c r="WRT11" s="41"/>
      <c r="WRU11" s="41"/>
      <c r="WRV11" s="41"/>
      <c r="WRW11" s="41"/>
      <c r="WRX11" s="41"/>
      <c r="WRY11" s="41"/>
      <c r="WRZ11" s="41"/>
      <c r="WSA11" s="41"/>
      <c r="WSB11" s="41"/>
      <c r="WSC11" s="41"/>
      <c r="WSD11" s="41"/>
      <c r="WSE11" s="41"/>
      <c r="WSF11" s="41"/>
      <c r="WSG11" s="41"/>
      <c r="WSH11" s="41"/>
      <c r="WSI11" s="41"/>
      <c r="WSJ11" s="41"/>
      <c r="WSK11" s="41"/>
      <c r="WSL11" s="41"/>
      <c r="WSM11" s="41"/>
      <c r="WSN11" s="41"/>
      <c r="WSO11" s="41"/>
      <c r="WSP11" s="41"/>
      <c r="WSQ11" s="41"/>
      <c r="WSR11" s="41"/>
      <c r="WSS11" s="41"/>
      <c r="WST11" s="41"/>
      <c r="WSU11" s="41"/>
      <c r="WSV11" s="41"/>
      <c r="WSW11" s="41"/>
      <c r="WSX11" s="41"/>
      <c r="WSY11" s="41"/>
      <c r="WSZ11" s="41"/>
      <c r="WTA11" s="41"/>
      <c r="WTB11" s="41"/>
      <c r="WTC11" s="41"/>
      <c r="WTD11" s="41"/>
      <c r="WTE11" s="41"/>
      <c r="WTF11" s="41"/>
      <c r="WTG11" s="41"/>
      <c r="WTH11" s="41"/>
      <c r="WTI11" s="41"/>
      <c r="WTJ11" s="41"/>
      <c r="WTK11" s="41"/>
      <c r="WTL11" s="41"/>
      <c r="WTM11" s="41"/>
      <c r="WTN11" s="41"/>
      <c r="WTO11" s="41"/>
      <c r="WTP11" s="41"/>
      <c r="WTQ11" s="41"/>
      <c r="WTR11" s="41"/>
      <c r="WTS11" s="41"/>
      <c r="WTT11" s="41"/>
      <c r="WTU11" s="41"/>
      <c r="WTV11" s="41"/>
      <c r="WTW11" s="41"/>
      <c r="WTX11" s="41"/>
      <c r="WTY11" s="41"/>
      <c r="WTZ11" s="41"/>
      <c r="WUA11" s="41"/>
      <c r="WUB11" s="41"/>
      <c r="WUC11" s="41"/>
      <c r="WUD11" s="41"/>
      <c r="WUE11" s="41"/>
      <c r="WUF11" s="41"/>
      <c r="WUG11" s="41"/>
      <c r="WUH11" s="41"/>
      <c r="WUI11" s="41"/>
      <c r="WUJ11" s="41"/>
      <c r="WUK11" s="41"/>
      <c r="WUL11" s="41"/>
      <c r="WUM11" s="41"/>
      <c r="WUN11" s="41"/>
      <c r="WUO11" s="41"/>
      <c r="WUP11" s="41"/>
      <c r="WUQ11" s="41"/>
      <c r="WUR11" s="41"/>
      <c r="WUS11" s="41"/>
      <c r="WUT11" s="41"/>
      <c r="WUU11" s="41"/>
      <c r="WUV11" s="41"/>
      <c r="WUW11" s="41"/>
      <c r="WUX11" s="41"/>
      <c r="WUY11" s="41"/>
      <c r="WUZ11" s="41"/>
      <c r="WVA11" s="41"/>
      <c r="WVB11" s="41"/>
      <c r="WVC11" s="41"/>
      <c r="WVD11" s="41"/>
      <c r="WVE11" s="41"/>
      <c r="WVF11" s="41"/>
      <c r="WVG11" s="41"/>
      <c r="WVH11" s="41"/>
      <c r="WVI11" s="41"/>
      <c r="WVJ11" s="41"/>
      <c r="WVK11" s="41"/>
      <c r="WVL11" s="41"/>
      <c r="WVM11" s="41"/>
      <c r="WVN11" s="41"/>
      <c r="WVO11" s="41"/>
      <c r="WVP11" s="41"/>
      <c r="WVQ11" s="41"/>
      <c r="WVR11" s="41"/>
      <c r="WVS11" s="41"/>
      <c r="WVT11" s="41"/>
      <c r="WVU11" s="41"/>
      <c r="WVV11" s="41"/>
      <c r="WVW11" s="41"/>
      <c r="WVX11" s="41"/>
      <c r="WVY11" s="41"/>
      <c r="WVZ11" s="41"/>
      <c r="WWA11" s="41"/>
      <c r="WWB11" s="41"/>
      <c r="WWC11" s="41"/>
      <c r="WWD11" s="41"/>
      <c r="WWE11" s="41"/>
      <c r="WWF11" s="41"/>
      <c r="WWG11" s="41"/>
      <c r="WWH11" s="41"/>
      <c r="WWI11" s="41"/>
      <c r="WWJ11" s="41"/>
      <c r="WWK11" s="41"/>
      <c r="WWL11" s="41"/>
      <c r="WWM11" s="41"/>
      <c r="WWN11" s="41"/>
      <c r="WWO11" s="41"/>
      <c r="WWP11" s="41"/>
      <c r="WWQ11" s="41"/>
      <c r="WWR11" s="41"/>
      <c r="WWS11" s="41"/>
      <c r="WWT11" s="41"/>
      <c r="WWU11" s="41"/>
      <c r="WWV11" s="41"/>
      <c r="WWW11" s="41"/>
      <c r="WWX11" s="41"/>
      <c r="WWY11" s="41"/>
      <c r="WWZ11" s="41"/>
      <c r="WXA11" s="41"/>
      <c r="WXB11" s="41"/>
      <c r="WXC11" s="41"/>
      <c r="WXD11" s="41"/>
      <c r="WXE11" s="41"/>
      <c r="WXF11" s="41"/>
      <c r="WXG11" s="41"/>
      <c r="WXH11" s="41"/>
      <c r="WXI11" s="41"/>
      <c r="WXJ11" s="41"/>
      <c r="WXK11" s="41"/>
      <c r="WXL11" s="41"/>
      <c r="WXM11" s="41"/>
      <c r="WXN11" s="41"/>
      <c r="WXO11" s="41"/>
      <c r="WXP11" s="41"/>
      <c r="WXQ11" s="41"/>
      <c r="WXR11" s="41"/>
      <c r="WXS11" s="41"/>
      <c r="WXT11" s="41"/>
      <c r="WXU11" s="41"/>
      <c r="WXV11" s="41"/>
      <c r="WXW11" s="41"/>
      <c r="WXX11" s="41"/>
      <c r="WXY11" s="41"/>
      <c r="WXZ11" s="41"/>
      <c r="WYA11" s="41"/>
      <c r="WYB11" s="41"/>
      <c r="WYC11" s="41"/>
      <c r="WYD11" s="41"/>
      <c r="WYE11" s="41"/>
      <c r="WYF11" s="41"/>
      <c r="WYG11" s="41"/>
      <c r="WYH11" s="41"/>
      <c r="WYI11" s="41"/>
      <c r="WYJ11" s="41"/>
      <c r="WYK11" s="41"/>
      <c r="WYL11" s="41"/>
      <c r="WYM11" s="41"/>
      <c r="WYN11" s="41"/>
      <c r="WYO11" s="41"/>
      <c r="WYP11" s="41"/>
      <c r="WYQ11" s="41"/>
      <c r="WYR11" s="41"/>
      <c r="WYS11" s="41"/>
      <c r="WYT11" s="41"/>
      <c r="WYU11" s="41"/>
      <c r="WYV11" s="41"/>
      <c r="WYW11" s="41"/>
      <c r="WYX11" s="41"/>
      <c r="WYY11" s="41"/>
      <c r="WYZ11" s="41"/>
      <c r="WZA11" s="41"/>
      <c r="WZB11" s="41"/>
      <c r="WZC11" s="41"/>
      <c r="WZD11" s="41"/>
      <c r="WZE11" s="41"/>
      <c r="WZF11" s="41"/>
      <c r="WZG11" s="41"/>
      <c r="WZH11" s="41"/>
      <c r="WZI11" s="41"/>
      <c r="WZJ11" s="41"/>
      <c r="WZK11" s="41"/>
      <c r="WZL11" s="41"/>
      <c r="WZM11" s="41"/>
      <c r="WZN11" s="41"/>
      <c r="WZO11" s="41"/>
      <c r="WZP11" s="41"/>
      <c r="WZQ11" s="41"/>
      <c r="WZR11" s="41"/>
      <c r="WZS11" s="41"/>
      <c r="WZT11" s="41"/>
      <c r="WZU11" s="41"/>
      <c r="WZV11" s="41"/>
      <c r="WZW11" s="41"/>
      <c r="WZX11" s="41"/>
      <c r="WZY11" s="41"/>
      <c r="WZZ11" s="41"/>
      <c r="XAA11" s="41"/>
      <c r="XAB11" s="41"/>
      <c r="XAC11" s="41"/>
      <c r="XAD11" s="41"/>
      <c r="XAE11" s="41"/>
      <c r="XAF11" s="41"/>
      <c r="XAG11" s="41"/>
      <c r="XAH11" s="41"/>
      <c r="XAI11" s="41"/>
      <c r="XAJ11" s="41"/>
      <c r="XAK11" s="41"/>
      <c r="XAL11" s="41"/>
      <c r="XAM11" s="41"/>
      <c r="XAN11" s="41"/>
      <c r="XAO11" s="41"/>
      <c r="XAP11" s="41"/>
      <c r="XAQ11" s="41"/>
      <c r="XAR11" s="41"/>
      <c r="XAS11" s="41"/>
      <c r="XAT11" s="41"/>
      <c r="XAU11" s="41"/>
      <c r="XAV11" s="41"/>
      <c r="XAW11" s="41"/>
      <c r="XAX11" s="41"/>
      <c r="XAY11" s="41"/>
      <c r="XAZ11" s="41"/>
      <c r="XBA11" s="41"/>
      <c r="XBB11" s="41"/>
      <c r="XBC11" s="41"/>
      <c r="XBD11" s="41"/>
      <c r="XBE11" s="41"/>
      <c r="XBF11" s="41"/>
      <c r="XBG11" s="41"/>
      <c r="XBH11" s="41"/>
      <c r="XBI11" s="41"/>
      <c r="XBJ11" s="41"/>
      <c r="XBK11" s="41"/>
      <c r="XBL11" s="41"/>
      <c r="XBM11" s="41"/>
      <c r="XBN11" s="41"/>
      <c r="XBO11" s="41"/>
      <c r="XBP11" s="41"/>
      <c r="XBQ11" s="41"/>
      <c r="XBR11" s="41"/>
      <c r="XBS11" s="41"/>
      <c r="XBT11" s="41"/>
      <c r="XBU11" s="41"/>
      <c r="XBV11" s="41"/>
      <c r="XBW11" s="41"/>
      <c r="XBX11" s="41"/>
      <c r="XBY11" s="41"/>
      <c r="XBZ11" s="41"/>
      <c r="XCA11" s="41"/>
      <c r="XCB11" s="41"/>
      <c r="XCC11" s="41"/>
      <c r="XCD11" s="41"/>
      <c r="XCE11" s="41"/>
      <c r="XCF11" s="41"/>
      <c r="XCG11" s="41"/>
      <c r="XCH11" s="41"/>
      <c r="XCI11" s="41"/>
      <c r="XCJ11" s="41"/>
      <c r="XCK11" s="41"/>
      <c r="XCL11" s="41"/>
      <c r="XCM11" s="41"/>
      <c r="XCN11" s="41"/>
      <c r="XCO11" s="41"/>
      <c r="XCP11" s="41"/>
      <c r="XCQ11" s="41"/>
      <c r="XCR11" s="41"/>
      <c r="XCS11" s="41"/>
      <c r="XCT11" s="41"/>
      <c r="XCU11" s="41"/>
      <c r="XCV11" s="41"/>
      <c r="XCW11" s="41"/>
      <c r="XCX11" s="41"/>
      <c r="XCY11" s="41"/>
      <c r="XCZ11" s="41"/>
      <c r="XDA11" s="41"/>
      <c r="XDB11" s="41"/>
      <c r="XDC11" s="41"/>
      <c r="XDD11" s="41"/>
      <c r="XDE11" s="41"/>
      <c r="XDF11" s="41"/>
      <c r="XDG11" s="41"/>
      <c r="XDH11" s="41"/>
      <c r="XDI11" s="41"/>
      <c r="XDJ11" s="41"/>
      <c r="XDK11" s="41"/>
      <c r="XDL11" s="41"/>
      <c r="XDM11" s="41"/>
      <c r="XDN11" s="41"/>
      <c r="XDO11" s="41"/>
      <c r="XDP11" s="41"/>
      <c r="XDQ11" s="41"/>
      <c r="XDR11" s="41"/>
      <c r="XDS11" s="41"/>
      <c r="XDT11" s="41"/>
      <c r="XDU11" s="41"/>
      <c r="XDV11" s="41"/>
      <c r="XDW11" s="41"/>
      <c r="XDX11" s="41"/>
      <c r="XDY11" s="41"/>
      <c r="XDZ11" s="41"/>
      <c r="XEA11" s="41"/>
      <c r="XEB11" s="41"/>
      <c r="XEC11" s="41"/>
      <c r="XED11" s="41"/>
      <c r="XEE11" s="41"/>
      <c r="XEF11" s="41"/>
      <c r="XEG11" s="41"/>
      <c r="XEH11" s="41"/>
      <c r="XEI11" s="41"/>
      <c r="XEJ11" s="41"/>
      <c r="XEK11" s="41"/>
      <c r="XEL11" s="41"/>
      <c r="XEM11" s="41"/>
      <c r="XEN11" s="41"/>
      <c r="XEO11" s="41"/>
      <c r="XEP11" s="41"/>
    </row>
    <row r="12" spans="2:16370" ht="45" customHeight="1" thickBot="1">
      <c r="B12" s="246" t="s">
        <v>103</v>
      </c>
      <c r="C12" s="246" t="s">
        <v>193</v>
      </c>
      <c r="D12" s="246" t="s">
        <v>193</v>
      </c>
      <c r="E12" s="246" t="s">
        <v>193</v>
      </c>
      <c r="F12" s="246" t="s">
        <v>193</v>
      </c>
      <c r="G12" s="246" t="s">
        <v>193</v>
      </c>
      <c r="H12" s="246" t="s">
        <v>193</v>
      </c>
      <c r="I12" s="246" t="s">
        <v>193</v>
      </c>
      <c r="J12" s="246" t="s">
        <v>193</v>
      </c>
      <c r="K12" s="246" t="s">
        <v>193</v>
      </c>
      <c r="L12" s="246" t="s">
        <v>193</v>
      </c>
      <c r="M12" s="246" t="s">
        <v>193</v>
      </c>
      <c r="N12" s="246" t="s">
        <v>193</v>
      </c>
      <c r="O12" s="246" t="s">
        <v>193</v>
      </c>
      <c r="P12" s="246" t="s">
        <v>193</v>
      </c>
      <c r="Q12" s="246" t="s">
        <v>193</v>
      </c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  <c r="MA12" s="41"/>
      <c r="MB12" s="41"/>
      <c r="MC12" s="41"/>
      <c r="MD12" s="41"/>
      <c r="ME12" s="41"/>
      <c r="MF12" s="41"/>
      <c r="MG12" s="41"/>
      <c r="MH12" s="41"/>
      <c r="MI12" s="41"/>
      <c r="MJ12" s="41"/>
      <c r="MK12" s="41"/>
      <c r="ML12" s="41"/>
      <c r="MM12" s="41"/>
      <c r="MN12" s="41"/>
      <c r="MO12" s="41"/>
      <c r="MP12" s="41"/>
      <c r="MQ12" s="41"/>
      <c r="MR12" s="41"/>
      <c r="MS12" s="41"/>
      <c r="MT12" s="41"/>
      <c r="MU12" s="41"/>
      <c r="MV12" s="41"/>
      <c r="MW12" s="41"/>
      <c r="MX12" s="41"/>
      <c r="MY12" s="41"/>
      <c r="MZ12" s="41"/>
      <c r="NA12" s="41"/>
      <c r="NB12" s="41"/>
      <c r="NC12" s="41"/>
      <c r="ND12" s="41"/>
      <c r="NE12" s="41"/>
      <c r="NF12" s="41"/>
      <c r="NG12" s="41"/>
      <c r="NH12" s="41"/>
      <c r="NI12" s="41"/>
      <c r="NJ12" s="41"/>
      <c r="NK12" s="41"/>
      <c r="NL12" s="41"/>
      <c r="NM12" s="41"/>
      <c r="NN12" s="41"/>
      <c r="NO12" s="41"/>
      <c r="NP12" s="41"/>
      <c r="NQ12" s="41"/>
      <c r="NR12" s="41"/>
      <c r="NS12" s="41"/>
      <c r="NT12" s="41"/>
      <c r="NU12" s="41"/>
      <c r="NV12" s="41"/>
      <c r="NW12" s="41"/>
      <c r="NX12" s="41"/>
      <c r="NY12" s="41"/>
      <c r="NZ12" s="41"/>
      <c r="OA12" s="41"/>
      <c r="OB12" s="41"/>
      <c r="OC12" s="41"/>
      <c r="OD12" s="41"/>
      <c r="OE12" s="41"/>
      <c r="OF12" s="41"/>
      <c r="OG12" s="41"/>
      <c r="OH12" s="41"/>
      <c r="OI12" s="41"/>
      <c r="OJ12" s="41"/>
      <c r="OK12" s="41"/>
      <c r="OL12" s="41"/>
      <c r="OM12" s="41"/>
      <c r="ON12" s="41"/>
      <c r="OO12" s="41"/>
      <c r="OP12" s="41"/>
      <c r="OQ12" s="41"/>
      <c r="OR12" s="41"/>
      <c r="OS12" s="41"/>
      <c r="OT12" s="41"/>
      <c r="OU12" s="41"/>
      <c r="OV12" s="41"/>
      <c r="OW12" s="41"/>
      <c r="OX12" s="41"/>
      <c r="OY12" s="41"/>
      <c r="OZ12" s="41"/>
      <c r="PA12" s="41"/>
      <c r="PB12" s="41"/>
      <c r="PC12" s="41"/>
      <c r="PD12" s="41"/>
      <c r="PE12" s="41"/>
      <c r="PF12" s="41"/>
      <c r="PG12" s="41"/>
      <c r="PH12" s="41"/>
      <c r="PI12" s="41"/>
      <c r="PJ12" s="41"/>
      <c r="PK12" s="41"/>
      <c r="PL12" s="41"/>
      <c r="PM12" s="41"/>
      <c r="PN12" s="41"/>
      <c r="PO12" s="41"/>
      <c r="PP12" s="41"/>
      <c r="PQ12" s="41"/>
      <c r="PR12" s="41"/>
      <c r="PS12" s="41"/>
      <c r="PT12" s="41"/>
      <c r="PU12" s="41"/>
      <c r="PV12" s="41"/>
      <c r="PW12" s="41"/>
      <c r="PX12" s="41"/>
      <c r="PY12" s="41"/>
      <c r="PZ12" s="41"/>
      <c r="QA12" s="41"/>
      <c r="QB12" s="41"/>
      <c r="QC12" s="41"/>
      <c r="QD12" s="41"/>
      <c r="QE12" s="41"/>
      <c r="QF12" s="41"/>
      <c r="QG12" s="41"/>
      <c r="QH12" s="41"/>
      <c r="QI12" s="41"/>
      <c r="QJ12" s="41"/>
      <c r="QK12" s="41"/>
      <c r="QL12" s="41"/>
      <c r="QM12" s="41"/>
      <c r="QN12" s="41"/>
      <c r="QO12" s="41"/>
      <c r="QP12" s="41"/>
      <c r="QQ12" s="41"/>
      <c r="QR12" s="41"/>
      <c r="QS12" s="41"/>
      <c r="QT12" s="41"/>
      <c r="QU12" s="41"/>
      <c r="QV12" s="41"/>
      <c r="QW12" s="41"/>
      <c r="QX12" s="41"/>
      <c r="QY12" s="41"/>
      <c r="QZ12" s="41"/>
      <c r="RA12" s="41"/>
      <c r="RB12" s="41"/>
      <c r="RC12" s="41"/>
      <c r="RD12" s="41"/>
      <c r="RE12" s="41"/>
      <c r="RF12" s="41"/>
      <c r="RG12" s="41"/>
      <c r="RH12" s="41"/>
      <c r="RI12" s="41"/>
      <c r="RJ12" s="41"/>
      <c r="RK12" s="41"/>
      <c r="RL12" s="41"/>
      <c r="RM12" s="41"/>
      <c r="RN12" s="41"/>
      <c r="RO12" s="41"/>
      <c r="RP12" s="41"/>
      <c r="RQ12" s="41"/>
      <c r="RR12" s="41"/>
      <c r="RS12" s="41"/>
      <c r="RT12" s="41"/>
      <c r="RU12" s="41"/>
      <c r="RV12" s="41"/>
      <c r="RW12" s="41"/>
      <c r="RX12" s="41"/>
      <c r="RY12" s="41"/>
      <c r="RZ12" s="41"/>
      <c r="SA12" s="41"/>
      <c r="SB12" s="41"/>
      <c r="SC12" s="41"/>
      <c r="SD12" s="41"/>
      <c r="SE12" s="41"/>
      <c r="SF12" s="41"/>
      <c r="SG12" s="41"/>
      <c r="SH12" s="41"/>
      <c r="SI12" s="41"/>
      <c r="SJ12" s="41"/>
      <c r="SK12" s="41"/>
      <c r="SL12" s="41"/>
      <c r="SM12" s="41"/>
      <c r="SN12" s="41"/>
      <c r="SO12" s="41"/>
      <c r="SP12" s="41"/>
      <c r="SQ12" s="41"/>
      <c r="SR12" s="41"/>
      <c r="SS12" s="41"/>
      <c r="ST12" s="41"/>
      <c r="SU12" s="41"/>
      <c r="SV12" s="41"/>
      <c r="SW12" s="41"/>
      <c r="SX12" s="41"/>
      <c r="SY12" s="41"/>
      <c r="SZ12" s="41"/>
      <c r="TA12" s="41"/>
      <c r="TB12" s="41"/>
      <c r="TC12" s="41"/>
      <c r="TD12" s="41"/>
      <c r="TE12" s="41"/>
      <c r="TF12" s="41"/>
      <c r="TG12" s="41"/>
      <c r="TH12" s="41"/>
      <c r="TI12" s="41"/>
      <c r="TJ12" s="41"/>
      <c r="TK12" s="41"/>
      <c r="TL12" s="41"/>
      <c r="TM12" s="41"/>
      <c r="TN12" s="41"/>
      <c r="TO12" s="41"/>
      <c r="TP12" s="41"/>
      <c r="TQ12" s="41"/>
      <c r="TR12" s="41"/>
      <c r="TS12" s="41"/>
      <c r="TT12" s="41"/>
      <c r="TU12" s="41"/>
      <c r="TV12" s="41"/>
      <c r="TW12" s="41"/>
      <c r="TX12" s="41"/>
      <c r="TY12" s="41"/>
      <c r="TZ12" s="41"/>
      <c r="UA12" s="41"/>
      <c r="UB12" s="41"/>
      <c r="UC12" s="41"/>
      <c r="UD12" s="41"/>
      <c r="UE12" s="41"/>
      <c r="UF12" s="41"/>
      <c r="UG12" s="41"/>
      <c r="UH12" s="41"/>
      <c r="UI12" s="41"/>
      <c r="UJ12" s="41"/>
      <c r="UK12" s="41"/>
      <c r="UL12" s="41"/>
      <c r="UM12" s="41"/>
      <c r="UN12" s="41"/>
      <c r="UO12" s="41"/>
      <c r="UP12" s="41"/>
      <c r="UQ12" s="41"/>
      <c r="UR12" s="41"/>
      <c r="US12" s="41"/>
      <c r="UT12" s="41"/>
      <c r="UU12" s="41"/>
      <c r="UV12" s="41"/>
      <c r="UW12" s="41"/>
      <c r="UX12" s="41"/>
      <c r="UY12" s="41"/>
      <c r="UZ12" s="41"/>
      <c r="VA12" s="41"/>
      <c r="VB12" s="41"/>
      <c r="VC12" s="41"/>
      <c r="VD12" s="41"/>
      <c r="VE12" s="41"/>
      <c r="VF12" s="41"/>
      <c r="VG12" s="41"/>
      <c r="VH12" s="41"/>
      <c r="VI12" s="41"/>
      <c r="VJ12" s="41"/>
      <c r="VK12" s="41"/>
      <c r="VL12" s="41"/>
      <c r="VM12" s="41"/>
      <c r="VN12" s="41"/>
      <c r="VO12" s="41"/>
      <c r="VP12" s="41"/>
      <c r="VQ12" s="41"/>
      <c r="VR12" s="41"/>
      <c r="VS12" s="41"/>
      <c r="VT12" s="41"/>
      <c r="VU12" s="41"/>
      <c r="VV12" s="41"/>
      <c r="VW12" s="41"/>
      <c r="VX12" s="41"/>
      <c r="VY12" s="41"/>
      <c r="VZ12" s="41"/>
      <c r="WA12" s="41"/>
      <c r="WB12" s="41"/>
      <c r="WC12" s="41"/>
      <c r="WD12" s="41"/>
      <c r="WE12" s="41"/>
      <c r="WF12" s="41"/>
      <c r="WG12" s="41"/>
      <c r="WH12" s="41"/>
      <c r="WI12" s="41"/>
      <c r="WJ12" s="41"/>
      <c r="WK12" s="41"/>
      <c r="WL12" s="41"/>
      <c r="WM12" s="41"/>
      <c r="WN12" s="41"/>
      <c r="WO12" s="41"/>
      <c r="WP12" s="41"/>
      <c r="WQ12" s="41"/>
      <c r="WR12" s="41"/>
      <c r="WS12" s="41"/>
      <c r="WT12" s="41"/>
      <c r="WU12" s="41"/>
      <c r="WV12" s="41"/>
      <c r="WW12" s="41"/>
      <c r="WX12" s="41"/>
      <c r="WY12" s="41"/>
      <c r="WZ12" s="41"/>
      <c r="XA12" s="41"/>
      <c r="XB12" s="41"/>
      <c r="XC12" s="41"/>
      <c r="XD12" s="41"/>
      <c r="XE12" s="41"/>
      <c r="XF12" s="41"/>
      <c r="XG12" s="41"/>
      <c r="XH12" s="41"/>
      <c r="XI12" s="41"/>
      <c r="XJ12" s="41"/>
      <c r="XK12" s="41"/>
      <c r="XL12" s="41"/>
      <c r="XM12" s="41"/>
      <c r="XN12" s="41"/>
      <c r="XO12" s="41"/>
      <c r="XP12" s="41"/>
      <c r="XQ12" s="41"/>
      <c r="XR12" s="41"/>
      <c r="XS12" s="41"/>
      <c r="XT12" s="41"/>
      <c r="XU12" s="41"/>
      <c r="XV12" s="41"/>
      <c r="XW12" s="41"/>
      <c r="XX12" s="41"/>
      <c r="XY12" s="41"/>
      <c r="XZ12" s="41"/>
      <c r="YA12" s="41"/>
      <c r="YB12" s="41"/>
      <c r="YC12" s="41"/>
      <c r="YD12" s="41"/>
      <c r="YE12" s="41"/>
      <c r="YF12" s="41"/>
      <c r="YG12" s="41"/>
      <c r="YH12" s="41"/>
      <c r="YI12" s="41"/>
      <c r="YJ12" s="41"/>
      <c r="YK12" s="41"/>
      <c r="YL12" s="41"/>
      <c r="YM12" s="41"/>
      <c r="YN12" s="41"/>
      <c r="YO12" s="41"/>
      <c r="YP12" s="41"/>
      <c r="YQ12" s="41"/>
      <c r="YR12" s="41"/>
      <c r="YS12" s="41"/>
      <c r="YT12" s="41"/>
      <c r="YU12" s="41"/>
      <c r="YV12" s="41"/>
      <c r="YW12" s="41"/>
      <c r="YX12" s="41"/>
      <c r="YY12" s="41"/>
      <c r="YZ12" s="41"/>
      <c r="ZA12" s="41"/>
      <c r="ZB12" s="41"/>
      <c r="ZC12" s="41"/>
      <c r="ZD12" s="41"/>
      <c r="ZE12" s="41"/>
      <c r="ZF12" s="41"/>
      <c r="ZG12" s="41"/>
      <c r="ZH12" s="41"/>
      <c r="ZI12" s="41"/>
      <c r="ZJ12" s="41"/>
      <c r="ZK12" s="41"/>
      <c r="ZL12" s="41"/>
      <c r="ZM12" s="41"/>
      <c r="ZN12" s="41"/>
      <c r="ZO12" s="41"/>
      <c r="ZP12" s="41"/>
      <c r="ZQ12" s="41"/>
      <c r="ZR12" s="41"/>
      <c r="ZS12" s="41"/>
      <c r="ZT12" s="41"/>
      <c r="ZU12" s="41"/>
      <c r="ZV12" s="41"/>
      <c r="ZW12" s="41"/>
      <c r="ZX12" s="41"/>
      <c r="ZY12" s="41"/>
      <c r="ZZ12" s="41"/>
      <c r="AAA12" s="41"/>
      <c r="AAB12" s="41"/>
      <c r="AAC12" s="41"/>
      <c r="AAD12" s="41"/>
      <c r="AAE12" s="41"/>
      <c r="AAF12" s="41"/>
      <c r="AAG12" s="41"/>
      <c r="AAH12" s="41"/>
      <c r="AAI12" s="41"/>
      <c r="AAJ12" s="41"/>
      <c r="AAK12" s="41"/>
      <c r="AAL12" s="41"/>
      <c r="AAM12" s="41"/>
      <c r="AAN12" s="41"/>
      <c r="AAO12" s="41"/>
      <c r="AAP12" s="41"/>
      <c r="AAQ12" s="41"/>
      <c r="AAR12" s="41"/>
      <c r="AAS12" s="41"/>
      <c r="AAT12" s="41"/>
      <c r="AAU12" s="41"/>
      <c r="AAV12" s="41"/>
      <c r="AAW12" s="41"/>
      <c r="AAX12" s="41"/>
      <c r="AAY12" s="41"/>
      <c r="AAZ12" s="41"/>
      <c r="ABA12" s="41"/>
      <c r="ABB12" s="41"/>
      <c r="ABC12" s="41"/>
      <c r="ABD12" s="41"/>
      <c r="ABE12" s="41"/>
      <c r="ABF12" s="41"/>
      <c r="ABG12" s="41"/>
      <c r="ABH12" s="41"/>
      <c r="ABI12" s="41"/>
      <c r="ABJ12" s="41"/>
      <c r="ABK12" s="41"/>
      <c r="ABL12" s="41"/>
      <c r="ABM12" s="41"/>
      <c r="ABN12" s="41"/>
      <c r="ABO12" s="41"/>
      <c r="ABP12" s="41"/>
      <c r="ABQ12" s="41"/>
      <c r="ABR12" s="41"/>
      <c r="ABS12" s="41"/>
      <c r="ABT12" s="41"/>
      <c r="ABU12" s="41"/>
      <c r="ABV12" s="41"/>
      <c r="ABW12" s="41"/>
      <c r="ABX12" s="41"/>
      <c r="ABY12" s="41"/>
      <c r="ABZ12" s="41"/>
      <c r="ACA12" s="41"/>
      <c r="ACB12" s="41"/>
      <c r="ACC12" s="41"/>
      <c r="ACD12" s="41"/>
      <c r="ACE12" s="41"/>
      <c r="ACF12" s="41"/>
      <c r="ACG12" s="41"/>
      <c r="ACH12" s="41"/>
      <c r="ACI12" s="41"/>
      <c r="ACJ12" s="41"/>
      <c r="ACK12" s="41"/>
      <c r="ACL12" s="41"/>
      <c r="ACM12" s="41"/>
      <c r="ACN12" s="41"/>
      <c r="ACO12" s="41"/>
      <c r="ACP12" s="41"/>
      <c r="ACQ12" s="41"/>
      <c r="ACR12" s="41"/>
      <c r="ACS12" s="41"/>
      <c r="ACT12" s="41"/>
      <c r="ACU12" s="41"/>
      <c r="ACV12" s="41"/>
      <c r="ACW12" s="41"/>
      <c r="ACX12" s="41"/>
      <c r="ACY12" s="41"/>
      <c r="ACZ12" s="41"/>
      <c r="ADA12" s="41"/>
      <c r="ADB12" s="41"/>
      <c r="ADC12" s="41"/>
      <c r="ADD12" s="41"/>
      <c r="ADE12" s="41"/>
      <c r="ADF12" s="41"/>
      <c r="ADG12" s="41"/>
      <c r="ADH12" s="41"/>
      <c r="ADI12" s="41"/>
      <c r="ADJ12" s="41"/>
      <c r="ADK12" s="41"/>
      <c r="ADL12" s="41"/>
      <c r="ADM12" s="41"/>
      <c r="ADN12" s="41"/>
      <c r="ADO12" s="41"/>
      <c r="ADP12" s="41"/>
      <c r="ADQ12" s="41"/>
      <c r="ADR12" s="41"/>
      <c r="ADS12" s="41"/>
      <c r="ADT12" s="41"/>
      <c r="ADU12" s="41"/>
      <c r="ADV12" s="41"/>
      <c r="ADW12" s="41"/>
      <c r="ADX12" s="41"/>
      <c r="ADY12" s="41"/>
      <c r="ADZ12" s="41"/>
      <c r="AEA12" s="41"/>
      <c r="AEB12" s="41"/>
      <c r="AEC12" s="41"/>
      <c r="AED12" s="41"/>
      <c r="AEE12" s="41"/>
      <c r="AEF12" s="41"/>
      <c r="AEG12" s="41"/>
      <c r="AEH12" s="41"/>
      <c r="AEI12" s="41"/>
      <c r="AEJ12" s="41"/>
      <c r="AEK12" s="41"/>
      <c r="AEL12" s="41"/>
      <c r="AEM12" s="41"/>
      <c r="AEN12" s="41"/>
      <c r="AEO12" s="41"/>
      <c r="AEP12" s="41"/>
      <c r="AEQ12" s="41"/>
      <c r="AER12" s="41"/>
      <c r="AES12" s="41"/>
      <c r="AET12" s="41"/>
      <c r="AEU12" s="41"/>
      <c r="AEV12" s="41"/>
      <c r="AEW12" s="41"/>
      <c r="AEX12" s="41"/>
      <c r="AEY12" s="41"/>
      <c r="AEZ12" s="41"/>
      <c r="AFA12" s="41"/>
      <c r="AFB12" s="41"/>
      <c r="AFC12" s="41"/>
      <c r="AFD12" s="41"/>
      <c r="AFE12" s="41"/>
      <c r="AFF12" s="41"/>
      <c r="AFG12" s="41"/>
      <c r="AFH12" s="41"/>
      <c r="AFI12" s="41"/>
      <c r="AFJ12" s="41"/>
      <c r="AFK12" s="41"/>
      <c r="AFL12" s="41"/>
      <c r="AFM12" s="41"/>
      <c r="AFN12" s="41"/>
      <c r="AFO12" s="41"/>
      <c r="AFP12" s="41"/>
      <c r="AFQ12" s="41"/>
      <c r="AFR12" s="41"/>
      <c r="AFS12" s="41"/>
      <c r="AFT12" s="41"/>
      <c r="AFU12" s="41"/>
      <c r="AFV12" s="41"/>
      <c r="AFW12" s="41"/>
      <c r="AFX12" s="41"/>
      <c r="AFY12" s="41"/>
      <c r="AFZ12" s="41"/>
      <c r="AGA12" s="41"/>
      <c r="AGB12" s="41"/>
      <c r="AGC12" s="41"/>
      <c r="AGD12" s="41"/>
      <c r="AGE12" s="41"/>
      <c r="AGF12" s="41"/>
      <c r="AGG12" s="41"/>
      <c r="AGH12" s="41"/>
      <c r="AGI12" s="41"/>
      <c r="AGJ12" s="41"/>
      <c r="AGK12" s="41"/>
      <c r="AGL12" s="41"/>
      <c r="AGM12" s="41"/>
      <c r="AGN12" s="41"/>
      <c r="AGO12" s="41"/>
      <c r="AGP12" s="41"/>
      <c r="AGQ12" s="41"/>
      <c r="AGR12" s="41"/>
      <c r="AGS12" s="41"/>
      <c r="AGT12" s="41"/>
      <c r="AGU12" s="41"/>
      <c r="AGV12" s="41"/>
      <c r="AGW12" s="41"/>
      <c r="AGX12" s="41"/>
      <c r="AGY12" s="41"/>
      <c r="AGZ12" s="41"/>
      <c r="AHA12" s="41"/>
      <c r="AHB12" s="41"/>
      <c r="AHC12" s="41"/>
      <c r="AHD12" s="41"/>
      <c r="AHE12" s="41"/>
      <c r="AHF12" s="41"/>
      <c r="AHG12" s="41"/>
      <c r="AHH12" s="41"/>
      <c r="AHI12" s="41"/>
      <c r="AHJ12" s="41"/>
      <c r="AHK12" s="41"/>
      <c r="AHL12" s="41"/>
      <c r="AHM12" s="41"/>
      <c r="AHN12" s="41"/>
      <c r="AHO12" s="41"/>
      <c r="AHP12" s="41"/>
      <c r="AHQ12" s="41"/>
      <c r="AHR12" s="41"/>
      <c r="AHS12" s="41"/>
      <c r="AHT12" s="41"/>
      <c r="AHU12" s="41"/>
      <c r="AHV12" s="41"/>
      <c r="AHW12" s="41"/>
      <c r="AHX12" s="41"/>
      <c r="AHY12" s="41"/>
      <c r="AHZ12" s="41"/>
      <c r="AIA12" s="41"/>
      <c r="AIB12" s="41"/>
      <c r="AIC12" s="41"/>
      <c r="AID12" s="41"/>
      <c r="AIE12" s="41"/>
      <c r="AIF12" s="41"/>
      <c r="AIG12" s="41"/>
      <c r="AIH12" s="41"/>
      <c r="AII12" s="41"/>
      <c r="AIJ12" s="41"/>
      <c r="AIK12" s="41"/>
      <c r="AIL12" s="41"/>
      <c r="AIM12" s="41"/>
      <c r="AIN12" s="41"/>
      <c r="AIO12" s="41"/>
      <c r="AIP12" s="41"/>
      <c r="AIQ12" s="41"/>
      <c r="AIR12" s="41"/>
      <c r="AIS12" s="41"/>
      <c r="AIT12" s="41"/>
      <c r="AIU12" s="41"/>
      <c r="AIV12" s="41"/>
      <c r="AIW12" s="41"/>
      <c r="AIX12" s="41"/>
      <c r="AIY12" s="41"/>
      <c r="AIZ12" s="41"/>
      <c r="AJA12" s="41"/>
      <c r="AJB12" s="41"/>
      <c r="AJC12" s="41"/>
      <c r="AJD12" s="41"/>
      <c r="AJE12" s="41"/>
      <c r="AJF12" s="41"/>
      <c r="AJG12" s="41"/>
      <c r="AJH12" s="41"/>
      <c r="AJI12" s="41"/>
      <c r="AJJ12" s="41"/>
      <c r="AJK12" s="41"/>
      <c r="AJL12" s="41"/>
      <c r="AJM12" s="41"/>
      <c r="AJN12" s="41"/>
      <c r="AJO12" s="41"/>
      <c r="AJP12" s="41"/>
      <c r="AJQ12" s="41"/>
      <c r="AJR12" s="41"/>
      <c r="AJS12" s="41"/>
      <c r="AJT12" s="41"/>
      <c r="AJU12" s="41"/>
      <c r="AJV12" s="41"/>
      <c r="AJW12" s="41"/>
      <c r="AJX12" s="41"/>
      <c r="AJY12" s="41"/>
      <c r="AJZ12" s="41"/>
      <c r="AKA12" s="41"/>
      <c r="AKB12" s="41"/>
      <c r="AKC12" s="41"/>
      <c r="AKD12" s="41"/>
      <c r="AKE12" s="41"/>
      <c r="AKF12" s="41"/>
      <c r="AKG12" s="41"/>
      <c r="AKH12" s="41"/>
      <c r="AKI12" s="41"/>
      <c r="AKJ12" s="41"/>
      <c r="AKK12" s="41"/>
      <c r="AKL12" s="41"/>
      <c r="AKM12" s="41"/>
      <c r="AKN12" s="41"/>
      <c r="AKO12" s="41"/>
      <c r="AKP12" s="41"/>
      <c r="AKQ12" s="41"/>
      <c r="AKR12" s="41"/>
      <c r="AKS12" s="41"/>
      <c r="AKT12" s="41"/>
      <c r="AKU12" s="41"/>
      <c r="AKV12" s="41"/>
      <c r="AKW12" s="41"/>
      <c r="AKX12" s="41"/>
      <c r="AKY12" s="41"/>
      <c r="AKZ12" s="41"/>
      <c r="ALA12" s="41"/>
      <c r="ALB12" s="41"/>
      <c r="ALC12" s="41"/>
      <c r="ALD12" s="41"/>
      <c r="ALE12" s="41"/>
      <c r="ALF12" s="41"/>
      <c r="ALG12" s="41"/>
      <c r="ALH12" s="41"/>
      <c r="ALI12" s="41"/>
      <c r="ALJ12" s="41"/>
      <c r="ALK12" s="41"/>
      <c r="ALL12" s="41"/>
      <c r="ALM12" s="41"/>
      <c r="ALN12" s="41"/>
      <c r="ALO12" s="41"/>
      <c r="ALP12" s="41"/>
      <c r="ALQ12" s="41"/>
      <c r="ALR12" s="41"/>
      <c r="ALS12" s="41"/>
      <c r="ALT12" s="41"/>
      <c r="ALU12" s="41"/>
      <c r="ALV12" s="41"/>
      <c r="ALW12" s="41"/>
      <c r="ALX12" s="41"/>
      <c r="ALY12" s="41"/>
      <c r="ALZ12" s="41"/>
      <c r="AMA12" s="41"/>
      <c r="AMB12" s="41"/>
      <c r="AMC12" s="41"/>
      <c r="AMD12" s="41"/>
      <c r="AME12" s="41"/>
      <c r="AMF12" s="41"/>
      <c r="AMG12" s="41"/>
      <c r="AMH12" s="41"/>
      <c r="AMI12" s="41"/>
      <c r="AMJ12" s="41"/>
      <c r="AMK12" s="41"/>
      <c r="AML12" s="41"/>
      <c r="AMM12" s="41"/>
      <c r="AMN12" s="41"/>
      <c r="AMO12" s="41"/>
      <c r="AMP12" s="41"/>
      <c r="AMQ12" s="41"/>
      <c r="AMR12" s="41"/>
      <c r="AMS12" s="41"/>
      <c r="AMT12" s="41"/>
      <c r="AMU12" s="41"/>
      <c r="AMV12" s="41"/>
      <c r="AMW12" s="41"/>
      <c r="AMX12" s="41"/>
      <c r="AMY12" s="41"/>
      <c r="AMZ12" s="41"/>
      <c r="ANA12" s="41"/>
      <c r="ANB12" s="41"/>
      <c r="ANC12" s="41"/>
      <c r="AND12" s="41"/>
      <c r="ANE12" s="41"/>
      <c r="ANF12" s="41"/>
      <c r="ANG12" s="41"/>
      <c r="ANH12" s="41"/>
      <c r="ANI12" s="41"/>
      <c r="ANJ12" s="41"/>
      <c r="ANK12" s="41"/>
      <c r="ANL12" s="41"/>
      <c r="ANM12" s="41"/>
      <c r="ANN12" s="41"/>
      <c r="ANO12" s="41"/>
      <c r="ANP12" s="41"/>
      <c r="ANQ12" s="41"/>
      <c r="ANR12" s="41"/>
      <c r="ANS12" s="41"/>
      <c r="ANT12" s="41"/>
      <c r="ANU12" s="41"/>
      <c r="ANV12" s="41"/>
      <c r="ANW12" s="41"/>
      <c r="ANX12" s="41"/>
      <c r="ANY12" s="41"/>
      <c r="ANZ12" s="41"/>
      <c r="AOA12" s="41"/>
      <c r="AOB12" s="41"/>
      <c r="AOC12" s="41"/>
      <c r="AOD12" s="41"/>
      <c r="AOE12" s="41"/>
      <c r="AOF12" s="41"/>
      <c r="AOG12" s="41"/>
      <c r="AOH12" s="41"/>
      <c r="AOI12" s="41"/>
      <c r="AOJ12" s="41"/>
      <c r="AOK12" s="41"/>
      <c r="AOL12" s="41"/>
      <c r="AOM12" s="41"/>
      <c r="AON12" s="41"/>
      <c r="AOO12" s="41"/>
      <c r="AOP12" s="41"/>
      <c r="AOQ12" s="41"/>
      <c r="AOR12" s="41"/>
      <c r="AOS12" s="41"/>
      <c r="AOT12" s="41"/>
      <c r="AOU12" s="41"/>
      <c r="AOV12" s="41"/>
      <c r="AOW12" s="41"/>
      <c r="AOX12" s="41"/>
      <c r="AOY12" s="41"/>
      <c r="AOZ12" s="41"/>
      <c r="APA12" s="41"/>
      <c r="APB12" s="41"/>
      <c r="APC12" s="41"/>
      <c r="APD12" s="41"/>
      <c r="APE12" s="41"/>
      <c r="APF12" s="41"/>
      <c r="APG12" s="41"/>
      <c r="APH12" s="41"/>
      <c r="API12" s="41"/>
      <c r="APJ12" s="41"/>
      <c r="APK12" s="41"/>
      <c r="APL12" s="41"/>
      <c r="APM12" s="41"/>
      <c r="APN12" s="41"/>
      <c r="APO12" s="41"/>
      <c r="APP12" s="41"/>
      <c r="APQ12" s="41"/>
      <c r="APR12" s="41"/>
      <c r="APS12" s="41"/>
      <c r="APT12" s="41"/>
      <c r="APU12" s="41"/>
      <c r="APV12" s="41"/>
      <c r="APW12" s="41"/>
      <c r="APX12" s="41"/>
      <c r="APY12" s="41"/>
      <c r="APZ12" s="41"/>
      <c r="AQA12" s="41"/>
      <c r="AQB12" s="41"/>
      <c r="AQC12" s="41"/>
      <c r="AQD12" s="41"/>
      <c r="AQE12" s="41"/>
      <c r="AQF12" s="41"/>
      <c r="AQG12" s="41"/>
      <c r="AQH12" s="41"/>
      <c r="AQI12" s="41"/>
      <c r="AQJ12" s="41"/>
      <c r="AQK12" s="41"/>
      <c r="AQL12" s="41"/>
      <c r="AQM12" s="41"/>
      <c r="AQN12" s="41"/>
      <c r="AQO12" s="41"/>
      <c r="AQP12" s="41"/>
      <c r="AQQ12" s="41"/>
      <c r="AQR12" s="41"/>
      <c r="AQS12" s="41"/>
      <c r="AQT12" s="41"/>
      <c r="AQU12" s="41"/>
      <c r="AQV12" s="41"/>
      <c r="AQW12" s="41"/>
      <c r="AQX12" s="41"/>
      <c r="AQY12" s="41"/>
      <c r="AQZ12" s="41"/>
      <c r="ARA12" s="41"/>
      <c r="ARB12" s="41"/>
      <c r="ARC12" s="41"/>
      <c r="ARD12" s="41"/>
      <c r="ARE12" s="41"/>
      <c r="ARF12" s="41"/>
      <c r="ARG12" s="41"/>
      <c r="ARH12" s="41"/>
      <c r="ARI12" s="41"/>
      <c r="ARJ12" s="41"/>
      <c r="ARK12" s="41"/>
      <c r="ARL12" s="41"/>
      <c r="ARM12" s="41"/>
      <c r="ARN12" s="41"/>
      <c r="ARO12" s="41"/>
      <c r="ARP12" s="41"/>
      <c r="ARQ12" s="41"/>
      <c r="ARR12" s="41"/>
      <c r="ARS12" s="41"/>
      <c r="ART12" s="41"/>
      <c r="ARU12" s="41"/>
      <c r="ARV12" s="41"/>
      <c r="ARW12" s="41"/>
      <c r="ARX12" s="41"/>
      <c r="ARY12" s="41"/>
      <c r="ARZ12" s="41"/>
      <c r="ASA12" s="41"/>
      <c r="ASB12" s="41"/>
      <c r="ASC12" s="41"/>
      <c r="ASD12" s="41"/>
      <c r="ASE12" s="41"/>
      <c r="ASF12" s="41"/>
      <c r="ASG12" s="41"/>
      <c r="ASH12" s="41"/>
      <c r="ASI12" s="41"/>
      <c r="ASJ12" s="41"/>
      <c r="ASK12" s="41"/>
      <c r="ASL12" s="41"/>
      <c r="ASM12" s="41"/>
      <c r="ASN12" s="41"/>
      <c r="ASO12" s="41"/>
      <c r="ASP12" s="41"/>
      <c r="ASQ12" s="41"/>
      <c r="ASR12" s="41"/>
      <c r="ASS12" s="41"/>
      <c r="AST12" s="41"/>
      <c r="ASU12" s="41"/>
      <c r="ASV12" s="41"/>
      <c r="ASW12" s="41"/>
      <c r="ASX12" s="41"/>
      <c r="ASY12" s="41"/>
      <c r="ASZ12" s="41"/>
      <c r="ATA12" s="41"/>
      <c r="ATB12" s="41"/>
      <c r="ATC12" s="41"/>
      <c r="ATD12" s="41"/>
      <c r="ATE12" s="41"/>
      <c r="ATF12" s="41"/>
      <c r="ATG12" s="41"/>
      <c r="ATH12" s="41"/>
      <c r="ATI12" s="41"/>
      <c r="ATJ12" s="41"/>
      <c r="ATK12" s="41"/>
      <c r="ATL12" s="41"/>
      <c r="ATM12" s="41"/>
      <c r="ATN12" s="41"/>
      <c r="ATO12" s="41"/>
      <c r="ATP12" s="41"/>
      <c r="ATQ12" s="41"/>
      <c r="ATR12" s="41"/>
      <c r="ATS12" s="41"/>
      <c r="ATT12" s="41"/>
      <c r="ATU12" s="41"/>
      <c r="ATV12" s="41"/>
      <c r="ATW12" s="41"/>
      <c r="ATX12" s="41"/>
      <c r="ATY12" s="41"/>
      <c r="ATZ12" s="41"/>
      <c r="AUA12" s="41"/>
      <c r="AUB12" s="41"/>
      <c r="AUC12" s="41"/>
      <c r="AUD12" s="41"/>
      <c r="AUE12" s="41"/>
      <c r="AUF12" s="41"/>
      <c r="AUG12" s="41"/>
      <c r="AUH12" s="41"/>
      <c r="AUI12" s="41"/>
      <c r="AUJ12" s="41"/>
      <c r="AUK12" s="41"/>
      <c r="AUL12" s="41"/>
      <c r="AUM12" s="41"/>
      <c r="AUN12" s="41"/>
      <c r="AUO12" s="41"/>
      <c r="AUP12" s="41"/>
      <c r="AUQ12" s="41"/>
      <c r="AUR12" s="41"/>
      <c r="AUS12" s="41"/>
      <c r="AUT12" s="41"/>
      <c r="AUU12" s="41"/>
      <c r="AUV12" s="41"/>
      <c r="AUW12" s="41"/>
      <c r="AUX12" s="41"/>
      <c r="AUY12" s="41"/>
      <c r="AUZ12" s="41"/>
      <c r="AVA12" s="41"/>
      <c r="AVB12" s="41"/>
      <c r="AVC12" s="41"/>
      <c r="AVD12" s="41"/>
      <c r="AVE12" s="41"/>
      <c r="AVF12" s="41"/>
      <c r="AVG12" s="41"/>
      <c r="AVH12" s="41"/>
      <c r="AVI12" s="41"/>
      <c r="AVJ12" s="41"/>
      <c r="AVK12" s="41"/>
      <c r="AVL12" s="41"/>
      <c r="AVM12" s="41"/>
      <c r="AVN12" s="41"/>
      <c r="AVO12" s="41"/>
      <c r="AVP12" s="41"/>
      <c r="AVQ12" s="41"/>
      <c r="AVR12" s="41"/>
      <c r="AVS12" s="41"/>
      <c r="AVT12" s="41"/>
      <c r="AVU12" s="41"/>
      <c r="AVV12" s="41"/>
      <c r="AVW12" s="41"/>
      <c r="AVX12" s="41"/>
      <c r="AVY12" s="41"/>
      <c r="AVZ12" s="41"/>
      <c r="AWA12" s="41"/>
      <c r="AWB12" s="41"/>
      <c r="AWC12" s="41"/>
      <c r="AWD12" s="41"/>
      <c r="AWE12" s="41"/>
      <c r="AWF12" s="41"/>
      <c r="AWG12" s="41"/>
      <c r="AWH12" s="41"/>
      <c r="AWI12" s="41"/>
      <c r="AWJ12" s="41"/>
      <c r="AWK12" s="41"/>
      <c r="AWL12" s="41"/>
      <c r="AWM12" s="41"/>
      <c r="AWN12" s="41"/>
      <c r="AWO12" s="41"/>
      <c r="AWP12" s="41"/>
      <c r="AWQ12" s="41"/>
      <c r="AWR12" s="41"/>
      <c r="AWS12" s="41"/>
      <c r="AWT12" s="41"/>
      <c r="AWU12" s="41"/>
      <c r="AWV12" s="41"/>
      <c r="AWW12" s="41"/>
      <c r="AWX12" s="41"/>
      <c r="AWY12" s="41"/>
      <c r="AWZ12" s="41"/>
      <c r="AXA12" s="41"/>
      <c r="AXB12" s="41"/>
      <c r="AXC12" s="41"/>
      <c r="AXD12" s="41"/>
      <c r="AXE12" s="41"/>
      <c r="AXF12" s="41"/>
      <c r="AXG12" s="41"/>
      <c r="AXH12" s="41"/>
      <c r="AXI12" s="41"/>
      <c r="AXJ12" s="41"/>
      <c r="AXK12" s="41"/>
      <c r="AXL12" s="41"/>
      <c r="AXM12" s="41"/>
      <c r="AXN12" s="41"/>
      <c r="AXO12" s="41"/>
      <c r="AXP12" s="41"/>
      <c r="AXQ12" s="41"/>
      <c r="AXR12" s="41"/>
      <c r="AXS12" s="41"/>
      <c r="AXT12" s="41"/>
      <c r="AXU12" s="41"/>
      <c r="AXV12" s="41"/>
      <c r="AXW12" s="41"/>
      <c r="AXX12" s="41"/>
      <c r="AXY12" s="41"/>
      <c r="AXZ12" s="41"/>
      <c r="AYA12" s="41"/>
      <c r="AYB12" s="41"/>
      <c r="AYC12" s="41"/>
      <c r="AYD12" s="41"/>
      <c r="AYE12" s="41"/>
      <c r="AYF12" s="41"/>
      <c r="AYG12" s="41"/>
      <c r="AYH12" s="41"/>
      <c r="AYI12" s="41"/>
      <c r="AYJ12" s="41"/>
      <c r="AYK12" s="41"/>
      <c r="AYL12" s="41"/>
      <c r="AYM12" s="41"/>
      <c r="AYN12" s="41"/>
      <c r="AYO12" s="41"/>
      <c r="AYP12" s="41"/>
      <c r="AYQ12" s="41"/>
      <c r="AYR12" s="41"/>
      <c r="AYS12" s="41"/>
      <c r="AYT12" s="41"/>
      <c r="AYU12" s="41"/>
      <c r="AYV12" s="41"/>
      <c r="AYW12" s="41"/>
      <c r="AYX12" s="41"/>
      <c r="AYY12" s="41"/>
      <c r="AYZ12" s="41"/>
      <c r="AZA12" s="41"/>
      <c r="AZB12" s="41"/>
      <c r="AZC12" s="41"/>
      <c r="AZD12" s="41"/>
      <c r="AZE12" s="41"/>
      <c r="AZF12" s="41"/>
      <c r="AZG12" s="41"/>
      <c r="AZH12" s="41"/>
      <c r="AZI12" s="41"/>
      <c r="AZJ12" s="41"/>
      <c r="AZK12" s="41"/>
      <c r="AZL12" s="41"/>
      <c r="AZM12" s="41"/>
      <c r="AZN12" s="41"/>
      <c r="AZO12" s="41"/>
      <c r="AZP12" s="41"/>
      <c r="AZQ12" s="41"/>
      <c r="AZR12" s="41"/>
      <c r="AZS12" s="41"/>
      <c r="AZT12" s="41"/>
      <c r="AZU12" s="41"/>
      <c r="AZV12" s="41"/>
      <c r="AZW12" s="41"/>
      <c r="AZX12" s="41"/>
      <c r="AZY12" s="41"/>
      <c r="AZZ12" s="41"/>
      <c r="BAA12" s="41"/>
      <c r="BAB12" s="41"/>
      <c r="BAC12" s="41"/>
      <c r="BAD12" s="41"/>
      <c r="BAE12" s="41"/>
      <c r="BAF12" s="41"/>
      <c r="BAG12" s="41"/>
      <c r="BAH12" s="41"/>
      <c r="BAI12" s="41"/>
      <c r="BAJ12" s="41"/>
      <c r="BAK12" s="41"/>
      <c r="BAL12" s="41"/>
      <c r="BAM12" s="41"/>
      <c r="BAN12" s="41"/>
      <c r="BAO12" s="41"/>
      <c r="BAP12" s="41"/>
      <c r="BAQ12" s="41"/>
      <c r="BAR12" s="41"/>
      <c r="BAS12" s="41"/>
      <c r="BAT12" s="41"/>
      <c r="BAU12" s="41"/>
      <c r="BAV12" s="41"/>
      <c r="BAW12" s="41"/>
      <c r="BAX12" s="41"/>
      <c r="BAY12" s="41"/>
      <c r="BAZ12" s="41"/>
      <c r="BBA12" s="41"/>
      <c r="BBB12" s="41"/>
      <c r="BBC12" s="41"/>
      <c r="BBD12" s="41"/>
      <c r="BBE12" s="41"/>
      <c r="BBF12" s="41"/>
      <c r="BBG12" s="41"/>
      <c r="BBH12" s="41"/>
      <c r="BBI12" s="41"/>
      <c r="BBJ12" s="41"/>
      <c r="BBK12" s="41"/>
      <c r="BBL12" s="41"/>
      <c r="BBM12" s="41"/>
      <c r="BBN12" s="41"/>
      <c r="BBO12" s="41"/>
      <c r="BBP12" s="41"/>
      <c r="BBQ12" s="41"/>
      <c r="BBR12" s="41"/>
      <c r="BBS12" s="41"/>
      <c r="BBT12" s="41"/>
      <c r="BBU12" s="41"/>
      <c r="BBV12" s="41"/>
      <c r="BBW12" s="41"/>
      <c r="BBX12" s="41"/>
      <c r="BBY12" s="41"/>
      <c r="BBZ12" s="41"/>
      <c r="BCA12" s="41"/>
      <c r="BCB12" s="41"/>
      <c r="BCC12" s="41"/>
      <c r="BCD12" s="41"/>
      <c r="BCE12" s="41"/>
      <c r="BCF12" s="41"/>
      <c r="BCG12" s="41"/>
      <c r="BCH12" s="41"/>
      <c r="BCI12" s="41"/>
      <c r="BCJ12" s="41"/>
      <c r="BCK12" s="41"/>
      <c r="BCL12" s="41"/>
      <c r="BCM12" s="41"/>
      <c r="BCN12" s="41"/>
      <c r="BCO12" s="41"/>
      <c r="BCP12" s="41"/>
      <c r="BCQ12" s="41"/>
      <c r="BCR12" s="41"/>
      <c r="BCS12" s="41"/>
      <c r="BCT12" s="41"/>
      <c r="BCU12" s="41"/>
      <c r="BCV12" s="41"/>
      <c r="BCW12" s="41"/>
      <c r="BCX12" s="41"/>
      <c r="BCY12" s="41"/>
      <c r="BCZ12" s="41"/>
      <c r="BDA12" s="41"/>
      <c r="BDB12" s="41"/>
      <c r="BDC12" s="41"/>
      <c r="BDD12" s="41"/>
      <c r="BDE12" s="41"/>
      <c r="BDF12" s="41"/>
      <c r="BDG12" s="41"/>
      <c r="BDH12" s="41"/>
      <c r="BDI12" s="41"/>
      <c r="BDJ12" s="41"/>
      <c r="BDK12" s="41"/>
      <c r="BDL12" s="41"/>
      <c r="BDM12" s="41"/>
      <c r="BDN12" s="41"/>
      <c r="BDO12" s="41"/>
      <c r="BDP12" s="41"/>
      <c r="BDQ12" s="41"/>
      <c r="BDR12" s="41"/>
      <c r="BDS12" s="41"/>
      <c r="BDT12" s="41"/>
      <c r="BDU12" s="41"/>
      <c r="BDV12" s="41"/>
      <c r="BDW12" s="41"/>
      <c r="BDX12" s="41"/>
      <c r="BDY12" s="41"/>
      <c r="BDZ12" s="41"/>
      <c r="BEA12" s="41"/>
      <c r="BEB12" s="41"/>
      <c r="BEC12" s="41"/>
      <c r="BED12" s="41"/>
      <c r="BEE12" s="41"/>
      <c r="BEF12" s="41"/>
      <c r="BEG12" s="41"/>
      <c r="BEH12" s="41"/>
      <c r="BEI12" s="41"/>
      <c r="BEJ12" s="41"/>
      <c r="BEK12" s="41"/>
      <c r="BEL12" s="41"/>
      <c r="BEM12" s="41"/>
      <c r="BEN12" s="41"/>
      <c r="BEO12" s="41"/>
      <c r="BEP12" s="41"/>
      <c r="BEQ12" s="41"/>
      <c r="BER12" s="41"/>
      <c r="BES12" s="41"/>
      <c r="BET12" s="41"/>
      <c r="BEU12" s="41"/>
      <c r="BEV12" s="41"/>
      <c r="BEW12" s="41"/>
      <c r="BEX12" s="41"/>
      <c r="BEY12" s="41"/>
      <c r="BEZ12" s="41"/>
      <c r="BFA12" s="41"/>
      <c r="BFB12" s="41"/>
      <c r="BFC12" s="41"/>
      <c r="BFD12" s="41"/>
      <c r="BFE12" s="41"/>
      <c r="BFF12" s="41"/>
      <c r="BFG12" s="41"/>
      <c r="BFH12" s="41"/>
      <c r="BFI12" s="41"/>
      <c r="BFJ12" s="41"/>
      <c r="BFK12" s="41"/>
      <c r="BFL12" s="41"/>
      <c r="BFM12" s="41"/>
      <c r="BFN12" s="41"/>
      <c r="BFO12" s="41"/>
      <c r="BFP12" s="41"/>
      <c r="BFQ12" s="41"/>
      <c r="BFR12" s="41"/>
      <c r="BFS12" s="41"/>
      <c r="BFT12" s="41"/>
      <c r="BFU12" s="41"/>
      <c r="BFV12" s="41"/>
      <c r="BFW12" s="41"/>
      <c r="BFX12" s="41"/>
      <c r="BFY12" s="41"/>
      <c r="BFZ12" s="41"/>
      <c r="BGA12" s="41"/>
      <c r="BGB12" s="41"/>
      <c r="BGC12" s="41"/>
      <c r="BGD12" s="41"/>
      <c r="BGE12" s="41"/>
      <c r="BGF12" s="41"/>
      <c r="BGG12" s="41"/>
      <c r="BGH12" s="41"/>
      <c r="BGI12" s="41"/>
      <c r="BGJ12" s="41"/>
      <c r="BGK12" s="41"/>
      <c r="BGL12" s="41"/>
      <c r="BGM12" s="41"/>
      <c r="BGN12" s="41"/>
      <c r="BGO12" s="41"/>
      <c r="BGP12" s="41"/>
      <c r="BGQ12" s="41"/>
      <c r="BGR12" s="41"/>
      <c r="BGS12" s="41"/>
      <c r="BGT12" s="41"/>
      <c r="BGU12" s="41"/>
      <c r="BGV12" s="41"/>
      <c r="BGW12" s="41"/>
      <c r="BGX12" s="41"/>
      <c r="BGY12" s="41"/>
      <c r="BGZ12" s="41"/>
      <c r="BHA12" s="41"/>
      <c r="BHB12" s="41"/>
      <c r="BHC12" s="41"/>
      <c r="BHD12" s="41"/>
      <c r="BHE12" s="41"/>
      <c r="BHF12" s="41"/>
      <c r="BHG12" s="41"/>
      <c r="BHH12" s="41"/>
      <c r="BHI12" s="41"/>
      <c r="BHJ12" s="41"/>
      <c r="BHK12" s="41"/>
      <c r="BHL12" s="41"/>
      <c r="BHM12" s="41"/>
      <c r="BHN12" s="41"/>
      <c r="BHO12" s="41"/>
      <c r="BHP12" s="41"/>
      <c r="BHQ12" s="41"/>
      <c r="BHR12" s="41"/>
      <c r="BHS12" s="41"/>
      <c r="BHT12" s="41"/>
      <c r="BHU12" s="41"/>
      <c r="BHV12" s="41"/>
      <c r="BHW12" s="41"/>
      <c r="BHX12" s="41"/>
      <c r="BHY12" s="41"/>
      <c r="BHZ12" s="41"/>
      <c r="BIA12" s="41"/>
      <c r="BIB12" s="41"/>
      <c r="BIC12" s="41"/>
      <c r="BID12" s="41"/>
      <c r="BIE12" s="41"/>
      <c r="BIF12" s="41"/>
      <c r="BIG12" s="41"/>
      <c r="BIH12" s="41"/>
      <c r="BII12" s="41"/>
      <c r="BIJ12" s="41"/>
      <c r="BIK12" s="41"/>
      <c r="BIL12" s="41"/>
      <c r="BIM12" s="41"/>
      <c r="BIN12" s="41"/>
      <c r="BIO12" s="41"/>
      <c r="BIP12" s="41"/>
      <c r="BIQ12" s="41"/>
      <c r="BIR12" s="41"/>
      <c r="BIS12" s="41"/>
      <c r="BIT12" s="41"/>
      <c r="BIU12" s="41"/>
      <c r="BIV12" s="41"/>
      <c r="BIW12" s="41"/>
      <c r="BIX12" s="41"/>
      <c r="BIY12" s="41"/>
      <c r="BIZ12" s="41"/>
      <c r="BJA12" s="41"/>
      <c r="BJB12" s="41"/>
      <c r="BJC12" s="41"/>
      <c r="BJD12" s="41"/>
      <c r="BJE12" s="41"/>
      <c r="BJF12" s="41"/>
      <c r="BJG12" s="41"/>
      <c r="BJH12" s="41"/>
      <c r="BJI12" s="41"/>
      <c r="BJJ12" s="41"/>
      <c r="BJK12" s="41"/>
      <c r="BJL12" s="41"/>
      <c r="BJM12" s="41"/>
      <c r="BJN12" s="41"/>
      <c r="BJO12" s="41"/>
      <c r="BJP12" s="41"/>
      <c r="BJQ12" s="41"/>
      <c r="BJR12" s="41"/>
      <c r="BJS12" s="41"/>
      <c r="BJT12" s="41"/>
      <c r="BJU12" s="41"/>
      <c r="BJV12" s="41"/>
      <c r="BJW12" s="41"/>
      <c r="BJX12" s="41"/>
      <c r="BJY12" s="41"/>
      <c r="BJZ12" s="41"/>
      <c r="BKA12" s="41"/>
      <c r="BKB12" s="41"/>
      <c r="BKC12" s="41"/>
      <c r="BKD12" s="41"/>
      <c r="BKE12" s="41"/>
      <c r="BKF12" s="41"/>
      <c r="BKG12" s="41"/>
      <c r="BKH12" s="41"/>
      <c r="BKI12" s="41"/>
      <c r="BKJ12" s="41"/>
      <c r="BKK12" s="41"/>
      <c r="BKL12" s="41"/>
      <c r="BKM12" s="41"/>
      <c r="BKN12" s="41"/>
      <c r="BKO12" s="41"/>
      <c r="BKP12" s="41"/>
      <c r="BKQ12" s="41"/>
      <c r="BKR12" s="41"/>
      <c r="BKS12" s="41"/>
      <c r="BKT12" s="41"/>
      <c r="BKU12" s="41"/>
      <c r="BKV12" s="41"/>
      <c r="BKW12" s="41"/>
      <c r="BKX12" s="41"/>
      <c r="BKY12" s="41"/>
      <c r="BKZ12" s="41"/>
      <c r="BLA12" s="41"/>
      <c r="BLB12" s="41"/>
      <c r="BLC12" s="41"/>
      <c r="BLD12" s="41"/>
      <c r="BLE12" s="41"/>
      <c r="BLF12" s="41"/>
      <c r="BLG12" s="41"/>
      <c r="BLH12" s="41"/>
      <c r="BLI12" s="41"/>
      <c r="BLJ12" s="41"/>
      <c r="BLK12" s="41"/>
      <c r="BLL12" s="41"/>
      <c r="BLM12" s="41"/>
      <c r="BLN12" s="41"/>
      <c r="BLO12" s="41"/>
      <c r="BLP12" s="41"/>
      <c r="BLQ12" s="41"/>
      <c r="BLR12" s="41"/>
      <c r="BLS12" s="41"/>
      <c r="BLT12" s="41"/>
      <c r="BLU12" s="41"/>
      <c r="BLV12" s="41"/>
      <c r="BLW12" s="41"/>
      <c r="BLX12" s="41"/>
      <c r="BLY12" s="41"/>
      <c r="BLZ12" s="41"/>
      <c r="BMA12" s="41"/>
      <c r="BMB12" s="41"/>
      <c r="BMC12" s="41"/>
      <c r="BMD12" s="41"/>
      <c r="BME12" s="41"/>
      <c r="BMF12" s="41"/>
      <c r="BMG12" s="41"/>
      <c r="BMH12" s="41"/>
      <c r="BMI12" s="41"/>
      <c r="BMJ12" s="41"/>
      <c r="BMK12" s="41"/>
      <c r="BML12" s="41"/>
      <c r="BMM12" s="41"/>
      <c r="BMN12" s="41"/>
      <c r="BMO12" s="41"/>
      <c r="BMP12" s="41"/>
      <c r="BMQ12" s="41"/>
      <c r="BMR12" s="41"/>
      <c r="BMS12" s="41"/>
      <c r="BMT12" s="41"/>
      <c r="BMU12" s="41"/>
      <c r="BMV12" s="41"/>
      <c r="BMW12" s="41"/>
      <c r="BMX12" s="41"/>
      <c r="BMY12" s="41"/>
      <c r="BMZ12" s="41"/>
      <c r="BNA12" s="41"/>
      <c r="BNB12" s="41"/>
      <c r="BNC12" s="41"/>
      <c r="BND12" s="41"/>
      <c r="BNE12" s="41"/>
      <c r="BNF12" s="41"/>
      <c r="BNG12" s="41"/>
      <c r="BNH12" s="41"/>
      <c r="BNI12" s="41"/>
      <c r="BNJ12" s="41"/>
      <c r="BNK12" s="41"/>
      <c r="BNL12" s="41"/>
      <c r="BNM12" s="41"/>
      <c r="BNN12" s="41"/>
      <c r="BNO12" s="41"/>
      <c r="BNP12" s="41"/>
      <c r="BNQ12" s="41"/>
      <c r="BNR12" s="41"/>
      <c r="BNS12" s="41"/>
      <c r="BNT12" s="41"/>
      <c r="BNU12" s="41"/>
      <c r="BNV12" s="41"/>
      <c r="BNW12" s="41"/>
      <c r="BNX12" s="41"/>
      <c r="BNY12" s="41"/>
      <c r="BNZ12" s="41"/>
      <c r="BOA12" s="41"/>
      <c r="BOB12" s="41"/>
      <c r="BOC12" s="41"/>
      <c r="BOD12" s="41"/>
      <c r="BOE12" s="41"/>
      <c r="BOF12" s="41"/>
      <c r="BOG12" s="41"/>
      <c r="BOH12" s="41"/>
      <c r="BOI12" s="41"/>
      <c r="BOJ12" s="41"/>
      <c r="BOK12" s="41"/>
      <c r="BOL12" s="41"/>
      <c r="BOM12" s="41"/>
      <c r="BON12" s="41"/>
      <c r="BOO12" s="41"/>
      <c r="BOP12" s="41"/>
      <c r="BOQ12" s="41"/>
      <c r="BOR12" s="41"/>
      <c r="BOS12" s="41"/>
      <c r="BOT12" s="41"/>
      <c r="BOU12" s="41"/>
      <c r="BOV12" s="41"/>
      <c r="BOW12" s="41"/>
      <c r="BOX12" s="41"/>
      <c r="BOY12" s="41"/>
      <c r="BOZ12" s="41"/>
      <c r="BPA12" s="41"/>
      <c r="BPB12" s="41"/>
      <c r="BPC12" s="41"/>
      <c r="BPD12" s="41"/>
      <c r="BPE12" s="41"/>
      <c r="BPF12" s="41"/>
      <c r="BPG12" s="41"/>
      <c r="BPH12" s="41"/>
      <c r="BPI12" s="41"/>
      <c r="BPJ12" s="41"/>
      <c r="BPK12" s="41"/>
      <c r="BPL12" s="41"/>
      <c r="BPM12" s="41"/>
      <c r="BPN12" s="41"/>
      <c r="BPO12" s="41"/>
      <c r="BPP12" s="41"/>
      <c r="BPQ12" s="41"/>
      <c r="BPR12" s="41"/>
      <c r="BPS12" s="41"/>
      <c r="BPT12" s="41"/>
      <c r="BPU12" s="41"/>
      <c r="BPV12" s="41"/>
      <c r="BPW12" s="41"/>
      <c r="BPX12" s="41"/>
      <c r="BPY12" s="41"/>
      <c r="BPZ12" s="41"/>
      <c r="BQA12" s="41"/>
      <c r="BQB12" s="41"/>
      <c r="BQC12" s="41"/>
      <c r="BQD12" s="41"/>
      <c r="BQE12" s="41"/>
      <c r="BQF12" s="41"/>
      <c r="BQG12" s="41"/>
      <c r="BQH12" s="41"/>
      <c r="BQI12" s="41"/>
      <c r="BQJ12" s="41"/>
      <c r="BQK12" s="41"/>
      <c r="BQL12" s="41"/>
      <c r="BQM12" s="41"/>
      <c r="BQN12" s="41"/>
      <c r="BQO12" s="41"/>
      <c r="BQP12" s="41"/>
      <c r="BQQ12" s="41"/>
      <c r="BQR12" s="41"/>
      <c r="BQS12" s="41"/>
      <c r="BQT12" s="41"/>
      <c r="BQU12" s="41"/>
      <c r="BQV12" s="41"/>
      <c r="BQW12" s="41"/>
      <c r="BQX12" s="41"/>
      <c r="BQY12" s="41"/>
      <c r="BQZ12" s="41"/>
      <c r="BRA12" s="41"/>
      <c r="BRB12" s="41"/>
      <c r="BRC12" s="41"/>
      <c r="BRD12" s="41"/>
      <c r="BRE12" s="41"/>
      <c r="BRF12" s="41"/>
      <c r="BRG12" s="41"/>
      <c r="BRH12" s="41"/>
      <c r="BRI12" s="41"/>
      <c r="BRJ12" s="41"/>
      <c r="BRK12" s="41"/>
      <c r="BRL12" s="41"/>
      <c r="BRM12" s="41"/>
      <c r="BRN12" s="41"/>
      <c r="BRO12" s="41"/>
      <c r="BRP12" s="41"/>
      <c r="BRQ12" s="41"/>
      <c r="BRR12" s="41"/>
      <c r="BRS12" s="41"/>
      <c r="BRT12" s="41"/>
      <c r="BRU12" s="41"/>
      <c r="BRV12" s="41"/>
      <c r="BRW12" s="41"/>
      <c r="BRX12" s="41"/>
      <c r="BRY12" s="41"/>
      <c r="BRZ12" s="41"/>
      <c r="BSA12" s="41"/>
      <c r="BSB12" s="41"/>
      <c r="BSC12" s="41"/>
      <c r="BSD12" s="41"/>
      <c r="BSE12" s="41"/>
      <c r="BSF12" s="41"/>
      <c r="BSG12" s="41"/>
      <c r="BSH12" s="41"/>
      <c r="BSI12" s="41"/>
      <c r="BSJ12" s="41"/>
      <c r="BSK12" s="41"/>
      <c r="BSL12" s="41"/>
      <c r="BSM12" s="41"/>
      <c r="BSN12" s="41"/>
      <c r="BSO12" s="41"/>
      <c r="BSP12" s="41"/>
      <c r="BSQ12" s="41"/>
      <c r="BSR12" s="41"/>
      <c r="BSS12" s="41"/>
      <c r="BST12" s="41"/>
      <c r="BSU12" s="41"/>
      <c r="BSV12" s="41"/>
      <c r="BSW12" s="41"/>
      <c r="BSX12" s="41"/>
      <c r="BSY12" s="41"/>
      <c r="BSZ12" s="41"/>
      <c r="BTA12" s="41"/>
      <c r="BTB12" s="41"/>
      <c r="BTC12" s="41"/>
      <c r="BTD12" s="41"/>
      <c r="BTE12" s="41"/>
      <c r="BTF12" s="41"/>
      <c r="BTG12" s="41"/>
      <c r="BTH12" s="41"/>
      <c r="BTI12" s="41"/>
      <c r="BTJ12" s="41"/>
      <c r="BTK12" s="41"/>
      <c r="BTL12" s="41"/>
      <c r="BTM12" s="41"/>
      <c r="BTN12" s="41"/>
      <c r="BTO12" s="41"/>
      <c r="BTP12" s="41"/>
      <c r="BTQ12" s="41"/>
      <c r="BTR12" s="41"/>
      <c r="BTS12" s="41"/>
      <c r="BTT12" s="41"/>
      <c r="BTU12" s="41"/>
      <c r="BTV12" s="41"/>
      <c r="BTW12" s="41"/>
      <c r="BTX12" s="41"/>
      <c r="BTY12" s="41"/>
      <c r="BTZ12" s="41"/>
      <c r="BUA12" s="41"/>
      <c r="BUB12" s="41"/>
      <c r="BUC12" s="41"/>
      <c r="BUD12" s="41"/>
      <c r="BUE12" s="41"/>
      <c r="BUF12" s="41"/>
      <c r="BUG12" s="41"/>
      <c r="BUH12" s="41"/>
      <c r="BUI12" s="41"/>
      <c r="BUJ12" s="41"/>
      <c r="BUK12" s="41"/>
      <c r="BUL12" s="41"/>
      <c r="BUM12" s="41"/>
      <c r="BUN12" s="41"/>
      <c r="BUO12" s="41"/>
      <c r="BUP12" s="41"/>
      <c r="BUQ12" s="41"/>
      <c r="BUR12" s="41"/>
      <c r="BUS12" s="41"/>
      <c r="BUT12" s="41"/>
      <c r="BUU12" s="41"/>
      <c r="BUV12" s="41"/>
      <c r="BUW12" s="41"/>
      <c r="BUX12" s="41"/>
      <c r="BUY12" s="41"/>
      <c r="BUZ12" s="41"/>
      <c r="BVA12" s="41"/>
      <c r="BVB12" s="41"/>
      <c r="BVC12" s="41"/>
      <c r="BVD12" s="41"/>
      <c r="BVE12" s="41"/>
      <c r="BVF12" s="41"/>
      <c r="BVG12" s="41"/>
      <c r="BVH12" s="41"/>
      <c r="BVI12" s="41"/>
      <c r="BVJ12" s="41"/>
      <c r="BVK12" s="41"/>
      <c r="BVL12" s="41"/>
      <c r="BVM12" s="41"/>
      <c r="BVN12" s="41"/>
      <c r="BVO12" s="41"/>
      <c r="BVP12" s="41"/>
      <c r="BVQ12" s="41"/>
      <c r="BVR12" s="41"/>
      <c r="BVS12" s="41"/>
      <c r="BVT12" s="41"/>
      <c r="BVU12" s="41"/>
      <c r="BVV12" s="41"/>
      <c r="BVW12" s="41"/>
      <c r="BVX12" s="41"/>
      <c r="BVY12" s="41"/>
      <c r="BVZ12" s="41"/>
      <c r="BWA12" s="41"/>
      <c r="BWB12" s="41"/>
      <c r="BWC12" s="41"/>
      <c r="BWD12" s="41"/>
      <c r="BWE12" s="41"/>
      <c r="BWF12" s="41"/>
      <c r="BWG12" s="41"/>
      <c r="BWH12" s="41"/>
      <c r="BWI12" s="41"/>
      <c r="BWJ12" s="41"/>
      <c r="BWK12" s="41"/>
      <c r="BWL12" s="41"/>
      <c r="BWM12" s="41"/>
      <c r="BWN12" s="41"/>
      <c r="BWO12" s="41"/>
      <c r="BWP12" s="41"/>
      <c r="BWQ12" s="41"/>
      <c r="BWR12" s="41"/>
      <c r="BWS12" s="41"/>
      <c r="BWT12" s="41"/>
      <c r="BWU12" s="41"/>
      <c r="BWV12" s="41"/>
      <c r="BWW12" s="41"/>
      <c r="BWX12" s="41"/>
      <c r="BWY12" s="41"/>
      <c r="BWZ12" s="41"/>
      <c r="BXA12" s="41"/>
      <c r="BXB12" s="41"/>
      <c r="BXC12" s="41"/>
      <c r="BXD12" s="41"/>
      <c r="BXE12" s="41"/>
      <c r="BXF12" s="41"/>
      <c r="BXG12" s="41"/>
      <c r="BXH12" s="41"/>
      <c r="BXI12" s="41"/>
      <c r="BXJ12" s="41"/>
      <c r="BXK12" s="41"/>
      <c r="BXL12" s="41"/>
      <c r="BXM12" s="41"/>
      <c r="BXN12" s="41"/>
      <c r="BXO12" s="41"/>
      <c r="BXP12" s="41"/>
      <c r="BXQ12" s="41"/>
      <c r="BXR12" s="41"/>
      <c r="BXS12" s="41"/>
      <c r="BXT12" s="41"/>
      <c r="BXU12" s="41"/>
      <c r="BXV12" s="41"/>
      <c r="BXW12" s="41"/>
      <c r="BXX12" s="41"/>
      <c r="BXY12" s="41"/>
      <c r="BXZ12" s="41"/>
      <c r="BYA12" s="41"/>
      <c r="BYB12" s="41"/>
      <c r="BYC12" s="41"/>
      <c r="BYD12" s="41"/>
      <c r="BYE12" s="41"/>
      <c r="BYF12" s="41"/>
      <c r="BYG12" s="41"/>
      <c r="BYH12" s="41"/>
      <c r="BYI12" s="41"/>
      <c r="BYJ12" s="41"/>
      <c r="BYK12" s="41"/>
      <c r="BYL12" s="41"/>
      <c r="BYM12" s="41"/>
      <c r="BYN12" s="41"/>
      <c r="BYO12" s="41"/>
      <c r="BYP12" s="41"/>
      <c r="BYQ12" s="41"/>
      <c r="BYR12" s="41"/>
      <c r="BYS12" s="41"/>
      <c r="BYT12" s="41"/>
      <c r="BYU12" s="41"/>
      <c r="BYV12" s="41"/>
      <c r="BYW12" s="41"/>
      <c r="BYX12" s="41"/>
      <c r="BYY12" s="41"/>
      <c r="BYZ12" s="41"/>
      <c r="BZA12" s="41"/>
      <c r="BZB12" s="41"/>
      <c r="BZC12" s="41"/>
      <c r="BZD12" s="41"/>
      <c r="BZE12" s="41"/>
      <c r="BZF12" s="41"/>
      <c r="BZG12" s="41"/>
      <c r="BZH12" s="41"/>
      <c r="BZI12" s="41"/>
      <c r="BZJ12" s="41"/>
      <c r="BZK12" s="41"/>
      <c r="BZL12" s="41"/>
      <c r="BZM12" s="41"/>
      <c r="BZN12" s="41"/>
      <c r="BZO12" s="41"/>
      <c r="BZP12" s="41"/>
      <c r="BZQ12" s="41"/>
      <c r="BZR12" s="41"/>
      <c r="BZS12" s="41"/>
      <c r="BZT12" s="41"/>
      <c r="BZU12" s="41"/>
      <c r="BZV12" s="41"/>
      <c r="BZW12" s="41"/>
      <c r="BZX12" s="41"/>
      <c r="BZY12" s="41"/>
      <c r="BZZ12" s="41"/>
      <c r="CAA12" s="41"/>
      <c r="CAB12" s="41"/>
      <c r="CAC12" s="41"/>
      <c r="CAD12" s="41"/>
      <c r="CAE12" s="41"/>
      <c r="CAF12" s="41"/>
      <c r="CAG12" s="41"/>
      <c r="CAH12" s="41"/>
      <c r="CAI12" s="41"/>
      <c r="CAJ12" s="41"/>
      <c r="CAK12" s="41"/>
      <c r="CAL12" s="41"/>
      <c r="CAM12" s="41"/>
      <c r="CAN12" s="41"/>
      <c r="CAO12" s="41"/>
      <c r="CAP12" s="41"/>
      <c r="CAQ12" s="41"/>
      <c r="CAR12" s="41"/>
      <c r="CAS12" s="41"/>
      <c r="CAT12" s="41"/>
      <c r="CAU12" s="41"/>
      <c r="CAV12" s="41"/>
      <c r="CAW12" s="41"/>
      <c r="CAX12" s="41"/>
      <c r="CAY12" s="41"/>
      <c r="CAZ12" s="41"/>
      <c r="CBA12" s="41"/>
      <c r="CBB12" s="41"/>
      <c r="CBC12" s="41"/>
      <c r="CBD12" s="41"/>
      <c r="CBE12" s="41"/>
      <c r="CBF12" s="41"/>
      <c r="CBG12" s="41"/>
      <c r="CBH12" s="41"/>
      <c r="CBI12" s="41"/>
      <c r="CBJ12" s="41"/>
      <c r="CBK12" s="41"/>
      <c r="CBL12" s="41"/>
      <c r="CBM12" s="41"/>
      <c r="CBN12" s="41"/>
      <c r="CBO12" s="41"/>
      <c r="CBP12" s="41"/>
      <c r="CBQ12" s="41"/>
      <c r="CBR12" s="41"/>
      <c r="CBS12" s="41"/>
      <c r="CBT12" s="41"/>
      <c r="CBU12" s="41"/>
      <c r="CBV12" s="41"/>
      <c r="CBW12" s="41"/>
      <c r="CBX12" s="41"/>
      <c r="CBY12" s="41"/>
      <c r="CBZ12" s="41"/>
      <c r="CCA12" s="41"/>
      <c r="CCB12" s="41"/>
      <c r="CCC12" s="41"/>
      <c r="CCD12" s="41"/>
      <c r="CCE12" s="41"/>
      <c r="CCF12" s="41"/>
      <c r="CCG12" s="41"/>
      <c r="CCH12" s="41"/>
      <c r="CCI12" s="41"/>
      <c r="CCJ12" s="41"/>
      <c r="CCK12" s="41"/>
      <c r="CCL12" s="41"/>
      <c r="CCM12" s="41"/>
      <c r="CCN12" s="41"/>
      <c r="CCO12" s="41"/>
      <c r="CCP12" s="41"/>
      <c r="CCQ12" s="41"/>
      <c r="CCR12" s="41"/>
      <c r="CCS12" s="41"/>
      <c r="CCT12" s="41"/>
      <c r="CCU12" s="41"/>
      <c r="CCV12" s="41"/>
      <c r="CCW12" s="41"/>
      <c r="CCX12" s="41"/>
      <c r="CCY12" s="41"/>
      <c r="CCZ12" s="41"/>
      <c r="CDA12" s="41"/>
      <c r="CDB12" s="41"/>
      <c r="CDC12" s="41"/>
      <c r="CDD12" s="41"/>
      <c r="CDE12" s="41"/>
      <c r="CDF12" s="41"/>
      <c r="CDG12" s="41"/>
      <c r="CDH12" s="41"/>
      <c r="CDI12" s="41"/>
      <c r="CDJ12" s="41"/>
      <c r="CDK12" s="41"/>
      <c r="CDL12" s="41"/>
      <c r="CDM12" s="41"/>
      <c r="CDN12" s="41"/>
      <c r="CDO12" s="41"/>
      <c r="CDP12" s="41"/>
      <c r="CDQ12" s="41"/>
      <c r="CDR12" s="41"/>
      <c r="CDS12" s="41"/>
      <c r="CDT12" s="41"/>
      <c r="CDU12" s="41"/>
      <c r="CDV12" s="41"/>
      <c r="CDW12" s="41"/>
      <c r="CDX12" s="41"/>
      <c r="CDY12" s="41"/>
      <c r="CDZ12" s="41"/>
      <c r="CEA12" s="41"/>
      <c r="CEB12" s="41"/>
      <c r="CEC12" s="41"/>
      <c r="CED12" s="41"/>
      <c r="CEE12" s="41"/>
      <c r="CEF12" s="41"/>
      <c r="CEG12" s="41"/>
      <c r="CEH12" s="41"/>
      <c r="CEI12" s="41"/>
      <c r="CEJ12" s="41"/>
      <c r="CEK12" s="41"/>
      <c r="CEL12" s="41"/>
      <c r="CEM12" s="41"/>
      <c r="CEN12" s="41"/>
      <c r="CEO12" s="41"/>
      <c r="CEP12" s="41"/>
      <c r="CEQ12" s="41"/>
      <c r="CER12" s="41"/>
      <c r="CES12" s="41"/>
      <c r="CET12" s="41"/>
      <c r="CEU12" s="41"/>
      <c r="CEV12" s="41"/>
      <c r="CEW12" s="41"/>
      <c r="CEX12" s="41"/>
      <c r="CEY12" s="41"/>
      <c r="CEZ12" s="41"/>
      <c r="CFA12" s="41"/>
      <c r="CFB12" s="41"/>
      <c r="CFC12" s="41"/>
      <c r="CFD12" s="41"/>
      <c r="CFE12" s="41"/>
      <c r="CFF12" s="41"/>
      <c r="CFG12" s="41"/>
      <c r="CFH12" s="41"/>
      <c r="CFI12" s="41"/>
      <c r="CFJ12" s="41"/>
      <c r="CFK12" s="41"/>
      <c r="CFL12" s="41"/>
      <c r="CFM12" s="41"/>
      <c r="CFN12" s="41"/>
      <c r="CFO12" s="41"/>
      <c r="CFP12" s="41"/>
      <c r="CFQ12" s="41"/>
      <c r="CFR12" s="41"/>
      <c r="CFS12" s="41"/>
      <c r="CFT12" s="41"/>
      <c r="CFU12" s="41"/>
      <c r="CFV12" s="41"/>
      <c r="CFW12" s="41"/>
      <c r="CFX12" s="41"/>
      <c r="CFY12" s="41"/>
      <c r="CFZ12" s="41"/>
      <c r="CGA12" s="41"/>
      <c r="CGB12" s="41"/>
      <c r="CGC12" s="41"/>
      <c r="CGD12" s="41"/>
      <c r="CGE12" s="41"/>
      <c r="CGF12" s="41"/>
      <c r="CGG12" s="41"/>
      <c r="CGH12" s="41"/>
      <c r="CGI12" s="41"/>
      <c r="CGJ12" s="41"/>
      <c r="CGK12" s="41"/>
      <c r="CGL12" s="41"/>
      <c r="CGM12" s="41"/>
      <c r="CGN12" s="41"/>
      <c r="CGO12" s="41"/>
      <c r="CGP12" s="41"/>
      <c r="CGQ12" s="41"/>
      <c r="CGR12" s="41"/>
      <c r="CGS12" s="41"/>
      <c r="CGT12" s="41"/>
      <c r="CGU12" s="41"/>
      <c r="CGV12" s="41"/>
      <c r="CGW12" s="41"/>
      <c r="CGX12" s="41"/>
      <c r="CGY12" s="41"/>
      <c r="CGZ12" s="41"/>
      <c r="CHA12" s="41"/>
      <c r="CHB12" s="41"/>
      <c r="CHC12" s="41"/>
      <c r="CHD12" s="41"/>
      <c r="CHE12" s="41"/>
      <c r="CHF12" s="41"/>
      <c r="CHG12" s="41"/>
      <c r="CHH12" s="41"/>
      <c r="CHI12" s="41"/>
      <c r="CHJ12" s="41"/>
      <c r="CHK12" s="41"/>
      <c r="CHL12" s="41"/>
      <c r="CHM12" s="41"/>
      <c r="CHN12" s="41"/>
      <c r="CHO12" s="41"/>
      <c r="CHP12" s="41"/>
      <c r="CHQ12" s="41"/>
      <c r="CHR12" s="41"/>
      <c r="CHS12" s="41"/>
      <c r="CHT12" s="41"/>
      <c r="CHU12" s="41"/>
      <c r="CHV12" s="41"/>
      <c r="CHW12" s="41"/>
      <c r="CHX12" s="41"/>
      <c r="CHY12" s="41"/>
      <c r="CHZ12" s="41"/>
      <c r="CIA12" s="41"/>
      <c r="CIB12" s="41"/>
      <c r="CIC12" s="41"/>
      <c r="CID12" s="41"/>
      <c r="CIE12" s="41"/>
      <c r="CIF12" s="41"/>
      <c r="CIG12" s="41"/>
      <c r="CIH12" s="41"/>
      <c r="CII12" s="41"/>
      <c r="CIJ12" s="41"/>
      <c r="CIK12" s="41"/>
      <c r="CIL12" s="41"/>
      <c r="CIM12" s="41"/>
      <c r="CIN12" s="41"/>
      <c r="CIO12" s="41"/>
      <c r="CIP12" s="41"/>
      <c r="CIQ12" s="41"/>
      <c r="CIR12" s="41"/>
      <c r="CIS12" s="41"/>
      <c r="CIT12" s="41"/>
      <c r="CIU12" s="41"/>
      <c r="CIV12" s="41"/>
      <c r="CIW12" s="41"/>
      <c r="CIX12" s="41"/>
      <c r="CIY12" s="41"/>
      <c r="CIZ12" s="41"/>
      <c r="CJA12" s="41"/>
      <c r="CJB12" s="41"/>
      <c r="CJC12" s="41"/>
      <c r="CJD12" s="41"/>
      <c r="CJE12" s="41"/>
      <c r="CJF12" s="41"/>
      <c r="CJG12" s="41"/>
      <c r="CJH12" s="41"/>
      <c r="CJI12" s="41"/>
      <c r="CJJ12" s="41"/>
      <c r="CJK12" s="41"/>
      <c r="CJL12" s="41"/>
      <c r="CJM12" s="41"/>
      <c r="CJN12" s="41"/>
      <c r="CJO12" s="41"/>
      <c r="CJP12" s="41"/>
      <c r="CJQ12" s="41"/>
      <c r="CJR12" s="41"/>
      <c r="CJS12" s="41"/>
      <c r="CJT12" s="41"/>
      <c r="CJU12" s="41"/>
      <c r="CJV12" s="41"/>
      <c r="CJW12" s="41"/>
      <c r="CJX12" s="41"/>
      <c r="CJY12" s="41"/>
      <c r="CJZ12" s="41"/>
      <c r="CKA12" s="41"/>
      <c r="CKB12" s="41"/>
      <c r="CKC12" s="41"/>
      <c r="CKD12" s="41"/>
      <c r="CKE12" s="41"/>
      <c r="CKF12" s="41"/>
      <c r="CKG12" s="41"/>
      <c r="CKH12" s="41"/>
      <c r="CKI12" s="41"/>
      <c r="CKJ12" s="41"/>
      <c r="CKK12" s="41"/>
      <c r="CKL12" s="41"/>
      <c r="CKM12" s="41"/>
      <c r="CKN12" s="41"/>
      <c r="CKO12" s="41"/>
      <c r="CKP12" s="41"/>
      <c r="CKQ12" s="41"/>
      <c r="CKR12" s="41"/>
      <c r="CKS12" s="41"/>
      <c r="CKT12" s="41"/>
      <c r="CKU12" s="41"/>
      <c r="CKV12" s="41"/>
      <c r="CKW12" s="41"/>
      <c r="CKX12" s="41"/>
      <c r="CKY12" s="41"/>
      <c r="CKZ12" s="41"/>
      <c r="CLA12" s="41"/>
      <c r="CLB12" s="41"/>
      <c r="CLC12" s="41"/>
      <c r="CLD12" s="41"/>
      <c r="CLE12" s="41"/>
      <c r="CLF12" s="41"/>
      <c r="CLG12" s="41"/>
      <c r="CLH12" s="41"/>
      <c r="CLI12" s="41"/>
      <c r="CLJ12" s="41"/>
      <c r="CLK12" s="41"/>
      <c r="CLL12" s="41"/>
      <c r="CLM12" s="41"/>
      <c r="CLN12" s="41"/>
      <c r="CLO12" s="41"/>
      <c r="CLP12" s="41"/>
      <c r="CLQ12" s="41"/>
      <c r="CLR12" s="41"/>
      <c r="CLS12" s="41"/>
      <c r="CLT12" s="41"/>
      <c r="CLU12" s="41"/>
      <c r="CLV12" s="41"/>
      <c r="CLW12" s="41"/>
      <c r="CLX12" s="41"/>
      <c r="CLY12" s="41"/>
      <c r="CLZ12" s="41"/>
      <c r="CMA12" s="41"/>
      <c r="CMB12" s="41"/>
      <c r="CMC12" s="41"/>
      <c r="CMD12" s="41"/>
      <c r="CME12" s="41"/>
      <c r="CMF12" s="41"/>
      <c r="CMG12" s="41"/>
      <c r="CMH12" s="41"/>
      <c r="CMI12" s="41"/>
      <c r="CMJ12" s="41"/>
      <c r="CMK12" s="41"/>
      <c r="CML12" s="41"/>
      <c r="CMM12" s="41"/>
      <c r="CMN12" s="41"/>
      <c r="CMO12" s="41"/>
      <c r="CMP12" s="41"/>
      <c r="CMQ12" s="41"/>
      <c r="CMR12" s="41"/>
      <c r="CMS12" s="41"/>
      <c r="CMT12" s="41"/>
      <c r="CMU12" s="41"/>
      <c r="CMV12" s="41"/>
      <c r="CMW12" s="41"/>
      <c r="CMX12" s="41"/>
      <c r="CMY12" s="41"/>
      <c r="CMZ12" s="41"/>
      <c r="CNA12" s="41"/>
      <c r="CNB12" s="41"/>
      <c r="CNC12" s="41"/>
      <c r="CND12" s="41"/>
      <c r="CNE12" s="41"/>
      <c r="CNF12" s="41"/>
      <c r="CNG12" s="41"/>
      <c r="CNH12" s="41"/>
      <c r="CNI12" s="41"/>
      <c r="CNJ12" s="41"/>
      <c r="CNK12" s="41"/>
      <c r="CNL12" s="41"/>
      <c r="CNM12" s="41"/>
      <c r="CNN12" s="41"/>
      <c r="CNO12" s="41"/>
      <c r="CNP12" s="41"/>
      <c r="CNQ12" s="41"/>
      <c r="CNR12" s="41"/>
      <c r="CNS12" s="41"/>
      <c r="CNT12" s="41"/>
      <c r="CNU12" s="41"/>
      <c r="CNV12" s="41"/>
      <c r="CNW12" s="41"/>
      <c r="CNX12" s="41"/>
      <c r="CNY12" s="41"/>
      <c r="CNZ12" s="41"/>
      <c r="COA12" s="41"/>
      <c r="COB12" s="41"/>
      <c r="COC12" s="41"/>
      <c r="COD12" s="41"/>
      <c r="COE12" s="41"/>
      <c r="COF12" s="41"/>
      <c r="COG12" s="41"/>
      <c r="COH12" s="41"/>
      <c r="COI12" s="41"/>
      <c r="COJ12" s="41"/>
      <c r="COK12" s="41"/>
      <c r="COL12" s="41"/>
      <c r="COM12" s="41"/>
      <c r="CON12" s="41"/>
      <c r="COO12" s="41"/>
      <c r="COP12" s="41"/>
      <c r="COQ12" s="41"/>
      <c r="COR12" s="41"/>
      <c r="COS12" s="41"/>
      <c r="COT12" s="41"/>
      <c r="COU12" s="41"/>
      <c r="COV12" s="41"/>
      <c r="COW12" s="41"/>
      <c r="COX12" s="41"/>
      <c r="COY12" s="41"/>
      <c r="COZ12" s="41"/>
      <c r="CPA12" s="41"/>
      <c r="CPB12" s="41"/>
      <c r="CPC12" s="41"/>
      <c r="CPD12" s="41"/>
      <c r="CPE12" s="41"/>
      <c r="CPF12" s="41"/>
      <c r="CPG12" s="41"/>
      <c r="CPH12" s="41"/>
      <c r="CPI12" s="41"/>
      <c r="CPJ12" s="41"/>
      <c r="CPK12" s="41"/>
      <c r="CPL12" s="41"/>
      <c r="CPM12" s="41"/>
      <c r="CPN12" s="41"/>
      <c r="CPO12" s="41"/>
      <c r="CPP12" s="41"/>
      <c r="CPQ12" s="41"/>
      <c r="CPR12" s="41"/>
      <c r="CPS12" s="41"/>
      <c r="CPT12" s="41"/>
      <c r="CPU12" s="41"/>
      <c r="CPV12" s="41"/>
      <c r="CPW12" s="41"/>
      <c r="CPX12" s="41"/>
      <c r="CPY12" s="41"/>
      <c r="CPZ12" s="41"/>
      <c r="CQA12" s="41"/>
      <c r="CQB12" s="41"/>
      <c r="CQC12" s="41"/>
      <c r="CQD12" s="41"/>
      <c r="CQE12" s="41"/>
      <c r="CQF12" s="41"/>
      <c r="CQG12" s="41"/>
      <c r="CQH12" s="41"/>
      <c r="CQI12" s="41"/>
      <c r="CQJ12" s="41"/>
      <c r="CQK12" s="41"/>
      <c r="CQL12" s="41"/>
      <c r="CQM12" s="41"/>
      <c r="CQN12" s="41"/>
      <c r="CQO12" s="41"/>
      <c r="CQP12" s="41"/>
      <c r="CQQ12" s="41"/>
      <c r="CQR12" s="41"/>
      <c r="CQS12" s="41"/>
      <c r="CQT12" s="41"/>
      <c r="CQU12" s="41"/>
      <c r="CQV12" s="41"/>
      <c r="CQW12" s="41"/>
      <c r="CQX12" s="41"/>
      <c r="CQY12" s="41"/>
      <c r="CQZ12" s="41"/>
      <c r="CRA12" s="41"/>
      <c r="CRB12" s="41"/>
      <c r="CRC12" s="41"/>
      <c r="CRD12" s="41"/>
      <c r="CRE12" s="41"/>
      <c r="CRF12" s="41"/>
      <c r="CRG12" s="41"/>
      <c r="CRH12" s="41"/>
      <c r="CRI12" s="41"/>
      <c r="CRJ12" s="41"/>
      <c r="CRK12" s="41"/>
      <c r="CRL12" s="41"/>
      <c r="CRM12" s="41"/>
      <c r="CRN12" s="41"/>
      <c r="CRO12" s="41"/>
      <c r="CRP12" s="41"/>
      <c r="CRQ12" s="41"/>
      <c r="CRR12" s="41"/>
      <c r="CRS12" s="41"/>
      <c r="CRT12" s="41"/>
      <c r="CRU12" s="41"/>
      <c r="CRV12" s="41"/>
      <c r="CRW12" s="41"/>
      <c r="CRX12" s="41"/>
      <c r="CRY12" s="41"/>
      <c r="CRZ12" s="41"/>
      <c r="CSA12" s="41"/>
      <c r="CSB12" s="41"/>
      <c r="CSC12" s="41"/>
      <c r="CSD12" s="41"/>
      <c r="CSE12" s="41"/>
      <c r="CSF12" s="41"/>
      <c r="CSG12" s="41"/>
      <c r="CSH12" s="41"/>
      <c r="CSI12" s="41"/>
      <c r="CSJ12" s="41"/>
      <c r="CSK12" s="41"/>
      <c r="CSL12" s="41"/>
      <c r="CSM12" s="41"/>
      <c r="CSN12" s="41"/>
      <c r="CSO12" s="41"/>
      <c r="CSP12" s="41"/>
      <c r="CSQ12" s="41"/>
      <c r="CSR12" s="41"/>
      <c r="CSS12" s="41"/>
      <c r="CST12" s="41"/>
      <c r="CSU12" s="41"/>
      <c r="CSV12" s="41"/>
      <c r="CSW12" s="41"/>
      <c r="CSX12" s="41"/>
      <c r="CSY12" s="41"/>
      <c r="CSZ12" s="41"/>
      <c r="CTA12" s="41"/>
      <c r="CTB12" s="41"/>
      <c r="CTC12" s="41"/>
      <c r="CTD12" s="41"/>
      <c r="CTE12" s="41"/>
      <c r="CTF12" s="41"/>
      <c r="CTG12" s="41"/>
      <c r="CTH12" s="41"/>
      <c r="CTI12" s="41"/>
      <c r="CTJ12" s="41"/>
      <c r="CTK12" s="41"/>
      <c r="CTL12" s="41"/>
      <c r="CTM12" s="41"/>
      <c r="CTN12" s="41"/>
      <c r="CTO12" s="41"/>
      <c r="CTP12" s="41"/>
      <c r="CTQ12" s="41"/>
      <c r="CTR12" s="41"/>
      <c r="CTS12" s="41"/>
      <c r="CTT12" s="41"/>
      <c r="CTU12" s="41"/>
      <c r="CTV12" s="41"/>
      <c r="CTW12" s="41"/>
      <c r="CTX12" s="41"/>
      <c r="CTY12" s="41"/>
      <c r="CTZ12" s="41"/>
      <c r="CUA12" s="41"/>
      <c r="CUB12" s="41"/>
      <c r="CUC12" s="41"/>
      <c r="CUD12" s="41"/>
      <c r="CUE12" s="41"/>
      <c r="CUF12" s="41"/>
      <c r="CUG12" s="41"/>
      <c r="CUH12" s="41"/>
      <c r="CUI12" s="41"/>
      <c r="CUJ12" s="41"/>
      <c r="CUK12" s="41"/>
      <c r="CUL12" s="41"/>
      <c r="CUM12" s="41"/>
      <c r="CUN12" s="41"/>
      <c r="CUO12" s="41"/>
      <c r="CUP12" s="41"/>
      <c r="CUQ12" s="41"/>
      <c r="CUR12" s="41"/>
      <c r="CUS12" s="41"/>
      <c r="CUT12" s="41"/>
      <c r="CUU12" s="41"/>
      <c r="CUV12" s="41"/>
      <c r="CUW12" s="41"/>
      <c r="CUX12" s="41"/>
      <c r="CUY12" s="41"/>
      <c r="CUZ12" s="41"/>
      <c r="CVA12" s="41"/>
      <c r="CVB12" s="41"/>
      <c r="CVC12" s="41"/>
      <c r="CVD12" s="41"/>
      <c r="CVE12" s="41"/>
      <c r="CVF12" s="41"/>
      <c r="CVG12" s="41"/>
      <c r="CVH12" s="41"/>
      <c r="CVI12" s="41"/>
      <c r="CVJ12" s="41"/>
      <c r="CVK12" s="41"/>
      <c r="CVL12" s="41"/>
      <c r="CVM12" s="41"/>
      <c r="CVN12" s="41"/>
      <c r="CVO12" s="41"/>
      <c r="CVP12" s="41"/>
      <c r="CVQ12" s="41"/>
      <c r="CVR12" s="41"/>
      <c r="CVS12" s="41"/>
      <c r="CVT12" s="41"/>
      <c r="CVU12" s="41"/>
      <c r="CVV12" s="41"/>
      <c r="CVW12" s="41"/>
      <c r="CVX12" s="41"/>
      <c r="CVY12" s="41"/>
      <c r="CVZ12" s="41"/>
      <c r="CWA12" s="41"/>
      <c r="CWB12" s="41"/>
      <c r="CWC12" s="41"/>
      <c r="CWD12" s="41"/>
      <c r="CWE12" s="41"/>
      <c r="CWF12" s="41"/>
      <c r="CWG12" s="41"/>
      <c r="CWH12" s="41"/>
      <c r="CWI12" s="41"/>
      <c r="CWJ12" s="41"/>
      <c r="CWK12" s="41"/>
      <c r="CWL12" s="41"/>
      <c r="CWM12" s="41"/>
      <c r="CWN12" s="41"/>
      <c r="CWO12" s="41"/>
      <c r="CWP12" s="41"/>
      <c r="CWQ12" s="41"/>
      <c r="CWR12" s="41"/>
      <c r="CWS12" s="41"/>
      <c r="CWT12" s="41"/>
      <c r="CWU12" s="41"/>
      <c r="CWV12" s="41"/>
      <c r="CWW12" s="41"/>
      <c r="CWX12" s="41"/>
      <c r="CWY12" s="41"/>
      <c r="CWZ12" s="41"/>
      <c r="CXA12" s="41"/>
      <c r="CXB12" s="41"/>
      <c r="CXC12" s="41"/>
      <c r="CXD12" s="41"/>
      <c r="CXE12" s="41"/>
      <c r="CXF12" s="41"/>
      <c r="CXG12" s="41"/>
      <c r="CXH12" s="41"/>
      <c r="CXI12" s="41"/>
      <c r="CXJ12" s="41"/>
      <c r="CXK12" s="41"/>
      <c r="CXL12" s="41"/>
      <c r="CXM12" s="41"/>
      <c r="CXN12" s="41"/>
      <c r="CXO12" s="41"/>
      <c r="CXP12" s="41"/>
      <c r="CXQ12" s="41"/>
      <c r="CXR12" s="41"/>
      <c r="CXS12" s="41"/>
      <c r="CXT12" s="41"/>
      <c r="CXU12" s="41"/>
      <c r="CXV12" s="41"/>
      <c r="CXW12" s="41"/>
      <c r="CXX12" s="41"/>
      <c r="CXY12" s="41"/>
      <c r="CXZ12" s="41"/>
      <c r="CYA12" s="41"/>
      <c r="CYB12" s="41"/>
      <c r="CYC12" s="41"/>
      <c r="CYD12" s="41"/>
      <c r="CYE12" s="41"/>
      <c r="CYF12" s="41"/>
      <c r="CYG12" s="41"/>
      <c r="CYH12" s="41"/>
      <c r="CYI12" s="41"/>
      <c r="CYJ12" s="41"/>
      <c r="CYK12" s="41"/>
      <c r="CYL12" s="41"/>
      <c r="CYM12" s="41"/>
      <c r="CYN12" s="41"/>
      <c r="CYO12" s="41"/>
      <c r="CYP12" s="41"/>
      <c r="CYQ12" s="41"/>
      <c r="CYR12" s="41"/>
      <c r="CYS12" s="41"/>
      <c r="CYT12" s="41"/>
      <c r="CYU12" s="41"/>
      <c r="CYV12" s="41"/>
      <c r="CYW12" s="41"/>
      <c r="CYX12" s="41"/>
      <c r="CYY12" s="41"/>
      <c r="CYZ12" s="41"/>
      <c r="CZA12" s="41"/>
      <c r="CZB12" s="41"/>
      <c r="CZC12" s="41"/>
      <c r="CZD12" s="41"/>
      <c r="CZE12" s="41"/>
      <c r="CZF12" s="41"/>
      <c r="CZG12" s="41"/>
      <c r="CZH12" s="41"/>
      <c r="CZI12" s="41"/>
      <c r="CZJ12" s="41"/>
      <c r="CZK12" s="41"/>
      <c r="CZL12" s="41"/>
      <c r="CZM12" s="41"/>
      <c r="CZN12" s="41"/>
      <c r="CZO12" s="41"/>
      <c r="CZP12" s="41"/>
      <c r="CZQ12" s="41"/>
      <c r="CZR12" s="41"/>
      <c r="CZS12" s="41"/>
      <c r="CZT12" s="41"/>
      <c r="CZU12" s="41"/>
      <c r="CZV12" s="41"/>
      <c r="CZW12" s="41"/>
      <c r="CZX12" s="41"/>
      <c r="CZY12" s="41"/>
      <c r="CZZ12" s="41"/>
      <c r="DAA12" s="41"/>
      <c r="DAB12" s="41"/>
      <c r="DAC12" s="41"/>
      <c r="DAD12" s="41"/>
      <c r="DAE12" s="41"/>
      <c r="DAF12" s="41"/>
      <c r="DAG12" s="41"/>
      <c r="DAH12" s="41"/>
      <c r="DAI12" s="41"/>
      <c r="DAJ12" s="41"/>
      <c r="DAK12" s="41"/>
      <c r="DAL12" s="41"/>
      <c r="DAM12" s="41"/>
      <c r="DAN12" s="41"/>
      <c r="DAO12" s="41"/>
      <c r="DAP12" s="41"/>
      <c r="DAQ12" s="41"/>
      <c r="DAR12" s="41"/>
      <c r="DAS12" s="41"/>
      <c r="DAT12" s="41"/>
      <c r="DAU12" s="41"/>
      <c r="DAV12" s="41"/>
      <c r="DAW12" s="41"/>
      <c r="DAX12" s="41"/>
      <c r="DAY12" s="41"/>
      <c r="DAZ12" s="41"/>
      <c r="DBA12" s="41"/>
      <c r="DBB12" s="41"/>
      <c r="DBC12" s="41"/>
      <c r="DBD12" s="41"/>
      <c r="DBE12" s="41"/>
      <c r="DBF12" s="41"/>
      <c r="DBG12" s="41"/>
      <c r="DBH12" s="41"/>
      <c r="DBI12" s="41"/>
      <c r="DBJ12" s="41"/>
      <c r="DBK12" s="41"/>
      <c r="DBL12" s="41"/>
      <c r="DBM12" s="41"/>
      <c r="DBN12" s="41"/>
      <c r="DBO12" s="41"/>
      <c r="DBP12" s="41"/>
      <c r="DBQ12" s="41"/>
      <c r="DBR12" s="41"/>
      <c r="DBS12" s="41"/>
      <c r="DBT12" s="41"/>
      <c r="DBU12" s="41"/>
      <c r="DBV12" s="41"/>
      <c r="DBW12" s="41"/>
      <c r="DBX12" s="41"/>
      <c r="DBY12" s="41"/>
      <c r="DBZ12" s="41"/>
      <c r="DCA12" s="41"/>
      <c r="DCB12" s="41"/>
      <c r="DCC12" s="41"/>
      <c r="DCD12" s="41"/>
      <c r="DCE12" s="41"/>
      <c r="DCF12" s="41"/>
      <c r="DCG12" s="41"/>
      <c r="DCH12" s="41"/>
      <c r="DCI12" s="41"/>
      <c r="DCJ12" s="41"/>
      <c r="DCK12" s="41"/>
      <c r="DCL12" s="41"/>
      <c r="DCM12" s="41"/>
      <c r="DCN12" s="41"/>
      <c r="DCO12" s="41"/>
      <c r="DCP12" s="41"/>
      <c r="DCQ12" s="41"/>
      <c r="DCR12" s="41"/>
      <c r="DCS12" s="41"/>
      <c r="DCT12" s="41"/>
      <c r="DCU12" s="41"/>
      <c r="DCV12" s="41"/>
      <c r="DCW12" s="41"/>
      <c r="DCX12" s="41"/>
      <c r="DCY12" s="41"/>
      <c r="DCZ12" s="41"/>
      <c r="DDA12" s="41"/>
      <c r="DDB12" s="41"/>
      <c r="DDC12" s="41"/>
      <c r="DDD12" s="41"/>
      <c r="DDE12" s="41"/>
      <c r="DDF12" s="41"/>
      <c r="DDG12" s="41"/>
      <c r="DDH12" s="41"/>
      <c r="DDI12" s="41"/>
      <c r="DDJ12" s="41"/>
      <c r="DDK12" s="41"/>
      <c r="DDL12" s="41"/>
      <c r="DDM12" s="41"/>
      <c r="DDN12" s="41"/>
      <c r="DDO12" s="41"/>
      <c r="DDP12" s="41"/>
      <c r="DDQ12" s="41"/>
      <c r="DDR12" s="41"/>
      <c r="DDS12" s="41"/>
      <c r="DDT12" s="41"/>
      <c r="DDU12" s="41"/>
      <c r="DDV12" s="41"/>
      <c r="DDW12" s="41"/>
      <c r="DDX12" s="41"/>
      <c r="DDY12" s="41"/>
      <c r="DDZ12" s="41"/>
      <c r="DEA12" s="41"/>
      <c r="DEB12" s="41"/>
      <c r="DEC12" s="41"/>
      <c r="DED12" s="41"/>
      <c r="DEE12" s="41"/>
      <c r="DEF12" s="41"/>
      <c r="DEG12" s="41"/>
      <c r="DEH12" s="41"/>
      <c r="DEI12" s="41"/>
      <c r="DEJ12" s="41"/>
      <c r="DEK12" s="41"/>
      <c r="DEL12" s="41"/>
      <c r="DEM12" s="41"/>
      <c r="DEN12" s="41"/>
      <c r="DEO12" s="41"/>
      <c r="DEP12" s="41"/>
      <c r="DEQ12" s="41"/>
      <c r="DER12" s="41"/>
      <c r="DES12" s="41"/>
      <c r="DET12" s="41"/>
      <c r="DEU12" s="41"/>
      <c r="DEV12" s="41"/>
      <c r="DEW12" s="41"/>
      <c r="DEX12" s="41"/>
      <c r="DEY12" s="41"/>
      <c r="DEZ12" s="41"/>
      <c r="DFA12" s="41"/>
      <c r="DFB12" s="41"/>
      <c r="DFC12" s="41"/>
      <c r="DFD12" s="41"/>
      <c r="DFE12" s="41"/>
      <c r="DFF12" s="41"/>
      <c r="DFG12" s="41"/>
      <c r="DFH12" s="41"/>
      <c r="DFI12" s="41"/>
      <c r="DFJ12" s="41"/>
      <c r="DFK12" s="41"/>
      <c r="DFL12" s="41"/>
      <c r="DFM12" s="41"/>
      <c r="DFN12" s="41"/>
      <c r="DFO12" s="41"/>
      <c r="DFP12" s="41"/>
      <c r="DFQ12" s="41"/>
      <c r="DFR12" s="41"/>
      <c r="DFS12" s="41"/>
      <c r="DFT12" s="41"/>
      <c r="DFU12" s="41"/>
      <c r="DFV12" s="41"/>
      <c r="DFW12" s="41"/>
      <c r="DFX12" s="41"/>
      <c r="DFY12" s="41"/>
      <c r="DFZ12" s="41"/>
      <c r="DGA12" s="41"/>
      <c r="DGB12" s="41"/>
      <c r="DGC12" s="41"/>
      <c r="DGD12" s="41"/>
      <c r="DGE12" s="41"/>
      <c r="DGF12" s="41"/>
      <c r="DGG12" s="41"/>
      <c r="DGH12" s="41"/>
      <c r="DGI12" s="41"/>
      <c r="DGJ12" s="41"/>
      <c r="DGK12" s="41"/>
      <c r="DGL12" s="41"/>
      <c r="DGM12" s="41"/>
      <c r="DGN12" s="41"/>
      <c r="DGO12" s="41"/>
      <c r="DGP12" s="41"/>
      <c r="DGQ12" s="41"/>
      <c r="DGR12" s="41"/>
      <c r="DGS12" s="41"/>
      <c r="DGT12" s="41"/>
      <c r="DGU12" s="41"/>
      <c r="DGV12" s="41"/>
      <c r="DGW12" s="41"/>
      <c r="DGX12" s="41"/>
      <c r="DGY12" s="41"/>
      <c r="DGZ12" s="41"/>
      <c r="DHA12" s="41"/>
      <c r="DHB12" s="41"/>
      <c r="DHC12" s="41"/>
      <c r="DHD12" s="41"/>
      <c r="DHE12" s="41"/>
      <c r="DHF12" s="41"/>
      <c r="DHG12" s="41"/>
      <c r="DHH12" s="41"/>
      <c r="DHI12" s="41"/>
      <c r="DHJ12" s="41"/>
      <c r="DHK12" s="41"/>
      <c r="DHL12" s="41"/>
      <c r="DHM12" s="41"/>
      <c r="DHN12" s="41"/>
      <c r="DHO12" s="41"/>
      <c r="DHP12" s="41"/>
      <c r="DHQ12" s="41"/>
      <c r="DHR12" s="41"/>
      <c r="DHS12" s="41"/>
      <c r="DHT12" s="41"/>
      <c r="DHU12" s="41"/>
      <c r="DHV12" s="41"/>
      <c r="DHW12" s="41"/>
      <c r="DHX12" s="41"/>
      <c r="DHY12" s="41"/>
      <c r="DHZ12" s="41"/>
      <c r="DIA12" s="41"/>
      <c r="DIB12" s="41"/>
      <c r="DIC12" s="41"/>
      <c r="DID12" s="41"/>
      <c r="DIE12" s="41"/>
      <c r="DIF12" s="41"/>
      <c r="DIG12" s="41"/>
      <c r="DIH12" s="41"/>
      <c r="DII12" s="41"/>
      <c r="DIJ12" s="41"/>
      <c r="DIK12" s="41"/>
      <c r="DIL12" s="41"/>
      <c r="DIM12" s="41"/>
      <c r="DIN12" s="41"/>
      <c r="DIO12" s="41"/>
      <c r="DIP12" s="41"/>
      <c r="DIQ12" s="41"/>
      <c r="DIR12" s="41"/>
      <c r="DIS12" s="41"/>
      <c r="DIT12" s="41"/>
      <c r="DIU12" s="41"/>
      <c r="DIV12" s="41"/>
      <c r="DIW12" s="41"/>
      <c r="DIX12" s="41"/>
      <c r="DIY12" s="41"/>
      <c r="DIZ12" s="41"/>
      <c r="DJA12" s="41"/>
      <c r="DJB12" s="41"/>
      <c r="DJC12" s="41"/>
      <c r="DJD12" s="41"/>
      <c r="DJE12" s="41"/>
      <c r="DJF12" s="41"/>
      <c r="DJG12" s="41"/>
      <c r="DJH12" s="41"/>
      <c r="DJI12" s="41"/>
      <c r="DJJ12" s="41"/>
      <c r="DJK12" s="41"/>
      <c r="DJL12" s="41"/>
      <c r="DJM12" s="41"/>
      <c r="DJN12" s="41"/>
      <c r="DJO12" s="41"/>
      <c r="DJP12" s="41"/>
      <c r="DJQ12" s="41"/>
      <c r="DJR12" s="41"/>
      <c r="DJS12" s="41"/>
      <c r="DJT12" s="41"/>
      <c r="DJU12" s="41"/>
      <c r="DJV12" s="41"/>
      <c r="DJW12" s="41"/>
      <c r="DJX12" s="41"/>
      <c r="DJY12" s="41"/>
      <c r="DJZ12" s="41"/>
      <c r="DKA12" s="41"/>
      <c r="DKB12" s="41"/>
      <c r="DKC12" s="41"/>
      <c r="DKD12" s="41"/>
      <c r="DKE12" s="41"/>
      <c r="DKF12" s="41"/>
      <c r="DKG12" s="41"/>
      <c r="DKH12" s="41"/>
      <c r="DKI12" s="41"/>
      <c r="DKJ12" s="41"/>
      <c r="DKK12" s="41"/>
      <c r="DKL12" s="41"/>
      <c r="DKM12" s="41"/>
      <c r="DKN12" s="41"/>
      <c r="DKO12" s="41"/>
      <c r="DKP12" s="41"/>
      <c r="DKQ12" s="41"/>
      <c r="DKR12" s="41"/>
      <c r="DKS12" s="41"/>
      <c r="DKT12" s="41"/>
      <c r="DKU12" s="41"/>
      <c r="DKV12" s="41"/>
      <c r="DKW12" s="41"/>
      <c r="DKX12" s="41"/>
      <c r="DKY12" s="41"/>
      <c r="DKZ12" s="41"/>
      <c r="DLA12" s="41"/>
      <c r="DLB12" s="41"/>
      <c r="DLC12" s="41"/>
      <c r="DLD12" s="41"/>
      <c r="DLE12" s="41"/>
      <c r="DLF12" s="41"/>
      <c r="DLG12" s="41"/>
      <c r="DLH12" s="41"/>
      <c r="DLI12" s="41"/>
      <c r="DLJ12" s="41"/>
      <c r="DLK12" s="41"/>
      <c r="DLL12" s="41"/>
      <c r="DLM12" s="41"/>
      <c r="DLN12" s="41"/>
      <c r="DLO12" s="41"/>
      <c r="DLP12" s="41"/>
      <c r="DLQ12" s="41"/>
      <c r="DLR12" s="41"/>
      <c r="DLS12" s="41"/>
      <c r="DLT12" s="41"/>
      <c r="DLU12" s="41"/>
      <c r="DLV12" s="41"/>
      <c r="DLW12" s="41"/>
      <c r="DLX12" s="41"/>
      <c r="DLY12" s="41"/>
      <c r="DLZ12" s="41"/>
      <c r="DMA12" s="41"/>
      <c r="DMB12" s="41"/>
      <c r="DMC12" s="41"/>
      <c r="DMD12" s="41"/>
      <c r="DME12" s="41"/>
      <c r="DMF12" s="41"/>
      <c r="DMG12" s="41"/>
      <c r="DMH12" s="41"/>
      <c r="DMI12" s="41"/>
      <c r="DMJ12" s="41"/>
      <c r="DMK12" s="41"/>
      <c r="DML12" s="41"/>
      <c r="DMM12" s="41"/>
      <c r="DMN12" s="41"/>
      <c r="DMO12" s="41"/>
      <c r="DMP12" s="41"/>
      <c r="DMQ12" s="41"/>
      <c r="DMR12" s="41"/>
      <c r="DMS12" s="41"/>
      <c r="DMT12" s="41"/>
      <c r="DMU12" s="41"/>
      <c r="DMV12" s="41"/>
      <c r="DMW12" s="41"/>
      <c r="DMX12" s="41"/>
      <c r="DMY12" s="41"/>
      <c r="DMZ12" s="41"/>
      <c r="DNA12" s="41"/>
      <c r="DNB12" s="41"/>
      <c r="DNC12" s="41"/>
      <c r="DND12" s="41"/>
      <c r="DNE12" s="41"/>
      <c r="DNF12" s="41"/>
      <c r="DNG12" s="41"/>
      <c r="DNH12" s="41"/>
      <c r="DNI12" s="41"/>
      <c r="DNJ12" s="41"/>
      <c r="DNK12" s="41"/>
      <c r="DNL12" s="41"/>
      <c r="DNM12" s="41"/>
      <c r="DNN12" s="41"/>
      <c r="DNO12" s="41"/>
      <c r="DNP12" s="41"/>
      <c r="DNQ12" s="41"/>
      <c r="DNR12" s="41"/>
      <c r="DNS12" s="41"/>
      <c r="DNT12" s="41"/>
      <c r="DNU12" s="41"/>
      <c r="DNV12" s="41"/>
      <c r="DNW12" s="41"/>
      <c r="DNX12" s="41"/>
      <c r="DNY12" s="41"/>
      <c r="DNZ12" s="41"/>
      <c r="DOA12" s="41"/>
      <c r="DOB12" s="41"/>
      <c r="DOC12" s="41"/>
      <c r="DOD12" s="41"/>
      <c r="DOE12" s="41"/>
      <c r="DOF12" s="41"/>
      <c r="DOG12" s="41"/>
      <c r="DOH12" s="41"/>
      <c r="DOI12" s="41"/>
      <c r="DOJ12" s="41"/>
      <c r="DOK12" s="41"/>
      <c r="DOL12" s="41"/>
      <c r="DOM12" s="41"/>
      <c r="DON12" s="41"/>
      <c r="DOO12" s="41"/>
      <c r="DOP12" s="41"/>
      <c r="DOQ12" s="41"/>
      <c r="DOR12" s="41"/>
      <c r="DOS12" s="41"/>
      <c r="DOT12" s="41"/>
      <c r="DOU12" s="41"/>
      <c r="DOV12" s="41"/>
      <c r="DOW12" s="41"/>
      <c r="DOX12" s="41"/>
      <c r="DOY12" s="41"/>
      <c r="DOZ12" s="41"/>
      <c r="DPA12" s="41"/>
      <c r="DPB12" s="41"/>
      <c r="DPC12" s="41"/>
      <c r="DPD12" s="41"/>
      <c r="DPE12" s="41"/>
      <c r="DPF12" s="41"/>
      <c r="DPG12" s="41"/>
      <c r="DPH12" s="41"/>
      <c r="DPI12" s="41"/>
      <c r="DPJ12" s="41"/>
      <c r="DPK12" s="41"/>
      <c r="DPL12" s="41"/>
      <c r="DPM12" s="41"/>
      <c r="DPN12" s="41"/>
      <c r="DPO12" s="41"/>
      <c r="DPP12" s="41"/>
      <c r="DPQ12" s="41"/>
      <c r="DPR12" s="41"/>
      <c r="DPS12" s="41"/>
      <c r="DPT12" s="41"/>
      <c r="DPU12" s="41"/>
      <c r="DPV12" s="41"/>
      <c r="DPW12" s="41"/>
      <c r="DPX12" s="41"/>
      <c r="DPY12" s="41"/>
      <c r="DPZ12" s="41"/>
      <c r="DQA12" s="41"/>
      <c r="DQB12" s="41"/>
      <c r="DQC12" s="41"/>
      <c r="DQD12" s="41"/>
      <c r="DQE12" s="41"/>
      <c r="DQF12" s="41"/>
      <c r="DQG12" s="41"/>
      <c r="DQH12" s="41"/>
      <c r="DQI12" s="41"/>
      <c r="DQJ12" s="41"/>
      <c r="DQK12" s="41"/>
      <c r="DQL12" s="41"/>
      <c r="DQM12" s="41"/>
      <c r="DQN12" s="41"/>
      <c r="DQO12" s="41"/>
      <c r="DQP12" s="41"/>
      <c r="DQQ12" s="41"/>
      <c r="DQR12" s="41"/>
      <c r="DQS12" s="41"/>
      <c r="DQT12" s="41"/>
      <c r="DQU12" s="41"/>
      <c r="DQV12" s="41"/>
      <c r="DQW12" s="41"/>
      <c r="DQX12" s="41"/>
      <c r="DQY12" s="41"/>
      <c r="DQZ12" s="41"/>
      <c r="DRA12" s="41"/>
      <c r="DRB12" s="41"/>
      <c r="DRC12" s="41"/>
      <c r="DRD12" s="41"/>
      <c r="DRE12" s="41"/>
      <c r="DRF12" s="41"/>
      <c r="DRG12" s="41"/>
      <c r="DRH12" s="41"/>
      <c r="DRI12" s="41"/>
      <c r="DRJ12" s="41"/>
      <c r="DRK12" s="41"/>
      <c r="DRL12" s="41"/>
      <c r="DRM12" s="41"/>
      <c r="DRN12" s="41"/>
      <c r="DRO12" s="41"/>
      <c r="DRP12" s="41"/>
      <c r="DRQ12" s="41"/>
      <c r="DRR12" s="41"/>
      <c r="DRS12" s="41"/>
      <c r="DRT12" s="41"/>
      <c r="DRU12" s="41"/>
      <c r="DRV12" s="41"/>
      <c r="DRW12" s="41"/>
      <c r="DRX12" s="41"/>
      <c r="DRY12" s="41"/>
      <c r="DRZ12" s="41"/>
      <c r="DSA12" s="41"/>
      <c r="DSB12" s="41"/>
      <c r="DSC12" s="41"/>
      <c r="DSD12" s="41"/>
      <c r="DSE12" s="41"/>
      <c r="DSF12" s="41"/>
      <c r="DSG12" s="41"/>
      <c r="DSH12" s="41"/>
      <c r="DSI12" s="41"/>
      <c r="DSJ12" s="41"/>
      <c r="DSK12" s="41"/>
      <c r="DSL12" s="41"/>
      <c r="DSM12" s="41"/>
      <c r="DSN12" s="41"/>
      <c r="DSO12" s="41"/>
      <c r="DSP12" s="41"/>
      <c r="DSQ12" s="41"/>
      <c r="DSR12" s="41"/>
      <c r="DSS12" s="41"/>
      <c r="DST12" s="41"/>
      <c r="DSU12" s="41"/>
      <c r="DSV12" s="41"/>
      <c r="DSW12" s="41"/>
      <c r="DSX12" s="41"/>
      <c r="DSY12" s="41"/>
      <c r="DSZ12" s="41"/>
      <c r="DTA12" s="41"/>
      <c r="DTB12" s="41"/>
      <c r="DTC12" s="41"/>
      <c r="DTD12" s="41"/>
      <c r="DTE12" s="41"/>
      <c r="DTF12" s="41"/>
      <c r="DTG12" s="41"/>
      <c r="DTH12" s="41"/>
      <c r="DTI12" s="41"/>
      <c r="DTJ12" s="41"/>
      <c r="DTK12" s="41"/>
      <c r="DTL12" s="41"/>
      <c r="DTM12" s="41"/>
      <c r="DTN12" s="41"/>
      <c r="DTO12" s="41"/>
      <c r="DTP12" s="41"/>
      <c r="DTQ12" s="41"/>
      <c r="DTR12" s="41"/>
      <c r="DTS12" s="41"/>
      <c r="DTT12" s="41"/>
      <c r="DTU12" s="41"/>
      <c r="DTV12" s="41"/>
      <c r="DTW12" s="41"/>
      <c r="DTX12" s="41"/>
      <c r="DTY12" s="41"/>
      <c r="DTZ12" s="41"/>
      <c r="DUA12" s="41"/>
      <c r="DUB12" s="41"/>
      <c r="DUC12" s="41"/>
      <c r="DUD12" s="41"/>
      <c r="DUE12" s="41"/>
      <c r="DUF12" s="41"/>
      <c r="DUG12" s="41"/>
      <c r="DUH12" s="41"/>
      <c r="DUI12" s="41"/>
      <c r="DUJ12" s="41"/>
      <c r="DUK12" s="41"/>
      <c r="DUL12" s="41"/>
      <c r="DUM12" s="41"/>
      <c r="DUN12" s="41"/>
      <c r="DUO12" s="41"/>
      <c r="DUP12" s="41"/>
      <c r="DUQ12" s="41"/>
      <c r="DUR12" s="41"/>
      <c r="DUS12" s="41"/>
      <c r="DUT12" s="41"/>
      <c r="DUU12" s="41"/>
      <c r="DUV12" s="41"/>
      <c r="DUW12" s="41"/>
      <c r="DUX12" s="41"/>
      <c r="DUY12" s="41"/>
      <c r="DUZ12" s="41"/>
      <c r="DVA12" s="41"/>
      <c r="DVB12" s="41"/>
      <c r="DVC12" s="41"/>
      <c r="DVD12" s="41"/>
      <c r="DVE12" s="41"/>
      <c r="DVF12" s="41"/>
      <c r="DVG12" s="41"/>
      <c r="DVH12" s="41"/>
      <c r="DVI12" s="41"/>
      <c r="DVJ12" s="41"/>
      <c r="DVK12" s="41"/>
      <c r="DVL12" s="41"/>
      <c r="DVM12" s="41"/>
      <c r="DVN12" s="41"/>
      <c r="DVO12" s="41"/>
      <c r="DVP12" s="41"/>
      <c r="DVQ12" s="41"/>
      <c r="DVR12" s="41"/>
      <c r="DVS12" s="41"/>
      <c r="DVT12" s="41"/>
      <c r="DVU12" s="41"/>
      <c r="DVV12" s="41"/>
      <c r="DVW12" s="41"/>
      <c r="DVX12" s="41"/>
      <c r="DVY12" s="41"/>
      <c r="DVZ12" s="41"/>
      <c r="DWA12" s="41"/>
      <c r="DWB12" s="41"/>
      <c r="DWC12" s="41"/>
      <c r="DWD12" s="41"/>
      <c r="DWE12" s="41"/>
      <c r="DWF12" s="41"/>
      <c r="DWG12" s="41"/>
      <c r="DWH12" s="41"/>
      <c r="DWI12" s="41"/>
      <c r="DWJ12" s="41"/>
      <c r="DWK12" s="41"/>
      <c r="DWL12" s="41"/>
      <c r="DWM12" s="41"/>
      <c r="DWN12" s="41"/>
      <c r="DWO12" s="41"/>
      <c r="DWP12" s="41"/>
      <c r="DWQ12" s="41"/>
      <c r="DWR12" s="41"/>
      <c r="DWS12" s="41"/>
      <c r="DWT12" s="41"/>
      <c r="DWU12" s="41"/>
      <c r="DWV12" s="41"/>
      <c r="DWW12" s="41"/>
      <c r="DWX12" s="41"/>
      <c r="DWY12" s="41"/>
      <c r="DWZ12" s="41"/>
      <c r="DXA12" s="41"/>
      <c r="DXB12" s="41"/>
      <c r="DXC12" s="41"/>
      <c r="DXD12" s="41"/>
      <c r="DXE12" s="41"/>
      <c r="DXF12" s="41"/>
      <c r="DXG12" s="41"/>
      <c r="DXH12" s="41"/>
      <c r="DXI12" s="41"/>
      <c r="DXJ12" s="41"/>
      <c r="DXK12" s="41"/>
      <c r="DXL12" s="41"/>
      <c r="DXM12" s="41"/>
      <c r="DXN12" s="41"/>
      <c r="DXO12" s="41"/>
      <c r="DXP12" s="41"/>
      <c r="DXQ12" s="41"/>
      <c r="DXR12" s="41"/>
      <c r="DXS12" s="41"/>
      <c r="DXT12" s="41"/>
      <c r="DXU12" s="41"/>
      <c r="DXV12" s="41"/>
      <c r="DXW12" s="41"/>
      <c r="DXX12" s="41"/>
      <c r="DXY12" s="41"/>
      <c r="DXZ12" s="41"/>
      <c r="DYA12" s="41"/>
      <c r="DYB12" s="41"/>
      <c r="DYC12" s="41"/>
      <c r="DYD12" s="41"/>
      <c r="DYE12" s="41"/>
      <c r="DYF12" s="41"/>
      <c r="DYG12" s="41"/>
      <c r="DYH12" s="41"/>
      <c r="DYI12" s="41"/>
      <c r="DYJ12" s="41"/>
      <c r="DYK12" s="41"/>
      <c r="DYL12" s="41"/>
      <c r="DYM12" s="41"/>
      <c r="DYN12" s="41"/>
      <c r="DYO12" s="41"/>
      <c r="DYP12" s="41"/>
      <c r="DYQ12" s="41"/>
      <c r="DYR12" s="41"/>
      <c r="DYS12" s="41"/>
      <c r="DYT12" s="41"/>
      <c r="DYU12" s="41"/>
      <c r="DYV12" s="41"/>
      <c r="DYW12" s="41"/>
      <c r="DYX12" s="41"/>
      <c r="DYY12" s="41"/>
      <c r="DYZ12" s="41"/>
      <c r="DZA12" s="41"/>
      <c r="DZB12" s="41"/>
      <c r="DZC12" s="41"/>
      <c r="DZD12" s="41"/>
      <c r="DZE12" s="41"/>
      <c r="DZF12" s="41"/>
      <c r="DZG12" s="41"/>
      <c r="DZH12" s="41"/>
      <c r="DZI12" s="41"/>
      <c r="DZJ12" s="41"/>
      <c r="DZK12" s="41"/>
      <c r="DZL12" s="41"/>
      <c r="DZM12" s="41"/>
      <c r="DZN12" s="41"/>
      <c r="DZO12" s="41"/>
      <c r="DZP12" s="41"/>
      <c r="DZQ12" s="41"/>
      <c r="DZR12" s="41"/>
      <c r="DZS12" s="41"/>
      <c r="DZT12" s="41"/>
      <c r="DZU12" s="41"/>
      <c r="DZV12" s="41"/>
      <c r="DZW12" s="41"/>
      <c r="DZX12" s="41"/>
      <c r="DZY12" s="41"/>
      <c r="DZZ12" s="41"/>
      <c r="EAA12" s="41"/>
      <c r="EAB12" s="41"/>
      <c r="EAC12" s="41"/>
      <c r="EAD12" s="41"/>
      <c r="EAE12" s="41"/>
      <c r="EAF12" s="41"/>
      <c r="EAG12" s="41"/>
      <c r="EAH12" s="41"/>
      <c r="EAI12" s="41"/>
      <c r="EAJ12" s="41"/>
      <c r="EAK12" s="41"/>
      <c r="EAL12" s="41"/>
      <c r="EAM12" s="41"/>
      <c r="EAN12" s="41"/>
      <c r="EAO12" s="41"/>
      <c r="EAP12" s="41"/>
      <c r="EAQ12" s="41"/>
      <c r="EAR12" s="41"/>
      <c r="EAS12" s="41"/>
      <c r="EAT12" s="41"/>
      <c r="EAU12" s="41"/>
      <c r="EAV12" s="41"/>
      <c r="EAW12" s="41"/>
      <c r="EAX12" s="41"/>
      <c r="EAY12" s="41"/>
      <c r="EAZ12" s="41"/>
      <c r="EBA12" s="41"/>
      <c r="EBB12" s="41"/>
      <c r="EBC12" s="41"/>
      <c r="EBD12" s="41"/>
      <c r="EBE12" s="41"/>
      <c r="EBF12" s="41"/>
      <c r="EBG12" s="41"/>
      <c r="EBH12" s="41"/>
      <c r="EBI12" s="41"/>
      <c r="EBJ12" s="41"/>
      <c r="EBK12" s="41"/>
      <c r="EBL12" s="41"/>
      <c r="EBM12" s="41"/>
      <c r="EBN12" s="41"/>
      <c r="EBO12" s="41"/>
      <c r="EBP12" s="41"/>
      <c r="EBQ12" s="41"/>
      <c r="EBR12" s="41"/>
      <c r="EBS12" s="41"/>
      <c r="EBT12" s="41"/>
      <c r="EBU12" s="41"/>
      <c r="EBV12" s="41"/>
      <c r="EBW12" s="41"/>
      <c r="EBX12" s="41"/>
      <c r="EBY12" s="41"/>
      <c r="EBZ12" s="41"/>
      <c r="ECA12" s="41"/>
      <c r="ECB12" s="41"/>
      <c r="ECC12" s="41"/>
      <c r="ECD12" s="41"/>
      <c r="ECE12" s="41"/>
      <c r="ECF12" s="41"/>
      <c r="ECG12" s="41"/>
      <c r="ECH12" s="41"/>
      <c r="ECI12" s="41"/>
      <c r="ECJ12" s="41"/>
      <c r="ECK12" s="41"/>
      <c r="ECL12" s="41"/>
      <c r="ECM12" s="41"/>
      <c r="ECN12" s="41"/>
      <c r="ECO12" s="41"/>
      <c r="ECP12" s="41"/>
      <c r="ECQ12" s="41"/>
      <c r="ECR12" s="41"/>
      <c r="ECS12" s="41"/>
      <c r="ECT12" s="41"/>
      <c r="ECU12" s="41"/>
      <c r="ECV12" s="41"/>
      <c r="ECW12" s="41"/>
      <c r="ECX12" s="41"/>
      <c r="ECY12" s="41"/>
      <c r="ECZ12" s="41"/>
      <c r="EDA12" s="41"/>
      <c r="EDB12" s="41"/>
      <c r="EDC12" s="41"/>
      <c r="EDD12" s="41"/>
      <c r="EDE12" s="41"/>
      <c r="EDF12" s="41"/>
      <c r="EDG12" s="41"/>
      <c r="EDH12" s="41"/>
      <c r="EDI12" s="41"/>
      <c r="EDJ12" s="41"/>
      <c r="EDK12" s="41"/>
      <c r="EDL12" s="41"/>
      <c r="EDM12" s="41"/>
      <c r="EDN12" s="41"/>
      <c r="EDO12" s="41"/>
      <c r="EDP12" s="41"/>
      <c r="EDQ12" s="41"/>
      <c r="EDR12" s="41"/>
      <c r="EDS12" s="41"/>
      <c r="EDT12" s="41"/>
      <c r="EDU12" s="41"/>
      <c r="EDV12" s="41"/>
      <c r="EDW12" s="41"/>
      <c r="EDX12" s="41"/>
      <c r="EDY12" s="41"/>
      <c r="EDZ12" s="41"/>
      <c r="EEA12" s="41"/>
      <c r="EEB12" s="41"/>
      <c r="EEC12" s="41"/>
      <c r="EED12" s="41"/>
      <c r="EEE12" s="41"/>
      <c r="EEF12" s="41"/>
      <c r="EEG12" s="41"/>
      <c r="EEH12" s="41"/>
      <c r="EEI12" s="41"/>
      <c r="EEJ12" s="41"/>
      <c r="EEK12" s="41"/>
      <c r="EEL12" s="41"/>
      <c r="EEM12" s="41"/>
      <c r="EEN12" s="41"/>
      <c r="EEO12" s="41"/>
      <c r="EEP12" s="41"/>
      <c r="EEQ12" s="41"/>
      <c r="EER12" s="41"/>
      <c r="EES12" s="41"/>
      <c r="EET12" s="41"/>
      <c r="EEU12" s="41"/>
      <c r="EEV12" s="41"/>
      <c r="EEW12" s="41"/>
      <c r="EEX12" s="41"/>
      <c r="EEY12" s="41"/>
      <c r="EEZ12" s="41"/>
      <c r="EFA12" s="41"/>
      <c r="EFB12" s="41"/>
      <c r="EFC12" s="41"/>
      <c r="EFD12" s="41"/>
      <c r="EFE12" s="41"/>
      <c r="EFF12" s="41"/>
      <c r="EFG12" s="41"/>
      <c r="EFH12" s="41"/>
      <c r="EFI12" s="41"/>
      <c r="EFJ12" s="41"/>
      <c r="EFK12" s="41"/>
      <c r="EFL12" s="41"/>
      <c r="EFM12" s="41"/>
      <c r="EFN12" s="41"/>
      <c r="EFO12" s="41"/>
      <c r="EFP12" s="41"/>
      <c r="EFQ12" s="41"/>
      <c r="EFR12" s="41"/>
      <c r="EFS12" s="41"/>
      <c r="EFT12" s="41"/>
      <c r="EFU12" s="41"/>
      <c r="EFV12" s="41"/>
      <c r="EFW12" s="41"/>
      <c r="EFX12" s="41"/>
      <c r="EFY12" s="41"/>
      <c r="EFZ12" s="41"/>
      <c r="EGA12" s="41"/>
      <c r="EGB12" s="41"/>
      <c r="EGC12" s="41"/>
      <c r="EGD12" s="41"/>
      <c r="EGE12" s="41"/>
      <c r="EGF12" s="41"/>
      <c r="EGG12" s="41"/>
      <c r="EGH12" s="41"/>
      <c r="EGI12" s="41"/>
      <c r="EGJ12" s="41"/>
      <c r="EGK12" s="41"/>
      <c r="EGL12" s="41"/>
      <c r="EGM12" s="41"/>
      <c r="EGN12" s="41"/>
      <c r="EGO12" s="41"/>
      <c r="EGP12" s="41"/>
      <c r="EGQ12" s="41"/>
      <c r="EGR12" s="41"/>
      <c r="EGS12" s="41"/>
      <c r="EGT12" s="41"/>
      <c r="EGU12" s="41"/>
      <c r="EGV12" s="41"/>
      <c r="EGW12" s="41"/>
      <c r="EGX12" s="41"/>
      <c r="EGY12" s="41"/>
      <c r="EGZ12" s="41"/>
      <c r="EHA12" s="41"/>
      <c r="EHB12" s="41"/>
      <c r="EHC12" s="41"/>
      <c r="EHD12" s="41"/>
      <c r="EHE12" s="41"/>
      <c r="EHF12" s="41"/>
      <c r="EHG12" s="41"/>
      <c r="EHH12" s="41"/>
      <c r="EHI12" s="41"/>
      <c r="EHJ12" s="41"/>
      <c r="EHK12" s="41"/>
      <c r="EHL12" s="41"/>
      <c r="EHM12" s="41"/>
      <c r="EHN12" s="41"/>
      <c r="EHO12" s="41"/>
      <c r="EHP12" s="41"/>
      <c r="EHQ12" s="41"/>
      <c r="EHR12" s="41"/>
      <c r="EHS12" s="41"/>
      <c r="EHT12" s="41"/>
      <c r="EHU12" s="41"/>
      <c r="EHV12" s="41"/>
      <c r="EHW12" s="41"/>
      <c r="EHX12" s="41"/>
      <c r="EHY12" s="41"/>
      <c r="EHZ12" s="41"/>
      <c r="EIA12" s="41"/>
      <c r="EIB12" s="41"/>
      <c r="EIC12" s="41"/>
      <c r="EID12" s="41"/>
      <c r="EIE12" s="41"/>
      <c r="EIF12" s="41"/>
      <c r="EIG12" s="41"/>
      <c r="EIH12" s="41"/>
      <c r="EII12" s="41"/>
      <c r="EIJ12" s="41"/>
      <c r="EIK12" s="41"/>
      <c r="EIL12" s="41"/>
      <c r="EIM12" s="41"/>
      <c r="EIN12" s="41"/>
      <c r="EIO12" s="41"/>
      <c r="EIP12" s="41"/>
      <c r="EIQ12" s="41"/>
      <c r="EIR12" s="41"/>
      <c r="EIS12" s="41"/>
      <c r="EIT12" s="41"/>
      <c r="EIU12" s="41"/>
      <c r="EIV12" s="41"/>
      <c r="EIW12" s="41"/>
      <c r="EIX12" s="41"/>
      <c r="EIY12" s="41"/>
      <c r="EIZ12" s="41"/>
      <c r="EJA12" s="41"/>
      <c r="EJB12" s="41"/>
      <c r="EJC12" s="41"/>
      <c r="EJD12" s="41"/>
      <c r="EJE12" s="41"/>
      <c r="EJF12" s="41"/>
      <c r="EJG12" s="41"/>
      <c r="EJH12" s="41"/>
      <c r="EJI12" s="41"/>
      <c r="EJJ12" s="41"/>
      <c r="EJK12" s="41"/>
      <c r="EJL12" s="41"/>
      <c r="EJM12" s="41"/>
      <c r="EJN12" s="41"/>
      <c r="EJO12" s="41"/>
      <c r="EJP12" s="41"/>
      <c r="EJQ12" s="41"/>
      <c r="EJR12" s="41"/>
      <c r="EJS12" s="41"/>
      <c r="EJT12" s="41"/>
      <c r="EJU12" s="41"/>
      <c r="EJV12" s="41"/>
      <c r="EJW12" s="41"/>
      <c r="EJX12" s="41"/>
      <c r="EJY12" s="41"/>
      <c r="EJZ12" s="41"/>
      <c r="EKA12" s="41"/>
      <c r="EKB12" s="41"/>
      <c r="EKC12" s="41"/>
      <c r="EKD12" s="41"/>
      <c r="EKE12" s="41"/>
      <c r="EKF12" s="41"/>
      <c r="EKG12" s="41"/>
      <c r="EKH12" s="41"/>
      <c r="EKI12" s="41"/>
      <c r="EKJ12" s="41"/>
      <c r="EKK12" s="41"/>
      <c r="EKL12" s="41"/>
      <c r="EKM12" s="41"/>
      <c r="EKN12" s="41"/>
      <c r="EKO12" s="41"/>
      <c r="EKP12" s="41"/>
      <c r="EKQ12" s="41"/>
      <c r="EKR12" s="41"/>
      <c r="EKS12" s="41"/>
      <c r="EKT12" s="41"/>
      <c r="EKU12" s="41"/>
      <c r="EKV12" s="41"/>
      <c r="EKW12" s="41"/>
      <c r="EKX12" s="41"/>
      <c r="EKY12" s="41"/>
      <c r="EKZ12" s="41"/>
      <c r="ELA12" s="41"/>
      <c r="ELB12" s="41"/>
      <c r="ELC12" s="41"/>
      <c r="ELD12" s="41"/>
      <c r="ELE12" s="41"/>
      <c r="ELF12" s="41"/>
      <c r="ELG12" s="41"/>
      <c r="ELH12" s="41"/>
      <c r="ELI12" s="41"/>
      <c r="ELJ12" s="41"/>
      <c r="ELK12" s="41"/>
      <c r="ELL12" s="41"/>
      <c r="ELM12" s="41"/>
      <c r="ELN12" s="41"/>
      <c r="ELO12" s="41"/>
      <c r="ELP12" s="41"/>
      <c r="ELQ12" s="41"/>
      <c r="ELR12" s="41"/>
      <c r="ELS12" s="41"/>
      <c r="ELT12" s="41"/>
      <c r="ELU12" s="41"/>
      <c r="ELV12" s="41"/>
      <c r="ELW12" s="41"/>
      <c r="ELX12" s="41"/>
      <c r="ELY12" s="41"/>
      <c r="ELZ12" s="41"/>
      <c r="EMA12" s="41"/>
      <c r="EMB12" s="41"/>
      <c r="EMC12" s="41"/>
      <c r="EMD12" s="41"/>
      <c r="EME12" s="41"/>
      <c r="EMF12" s="41"/>
      <c r="EMG12" s="41"/>
      <c r="EMH12" s="41"/>
      <c r="EMI12" s="41"/>
      <c r="EMJ12" s="41"/>
      <c r="EMK12" s="41"/>
      <c r="EML12" s="41"/>
      <c r="EMM12" s="41"/>
      <c r="EMN12" s="41"/>
      <c r="EMO12" s="41"/>
      <c r="EMP12" s="41"/>
      <c r="EMQ12" s="41"/>
      <c r="EMR12" s="41"/>
      <c r="EMS12" s="41"/>
      <c r="EMT12" s="41"/>
      <c r="EMU12" s="41"/>
      <c r="EMV12" s="41"/>
      <c r="EMW12" s="41"/>
      <c r="EMX12" s="41"/>
      <c r="EMY12" s="41"/>
      <c r="EMZ12" s="41"/>
      <c r="ENA12" s="41"/>
      <c r="ENB12" s="41"/>
      <c r="ENC12" s="41"/>
      <c r="END12" s="41"/>
      <c r="ENE12" s="41"/>
      <c r="ENF12" s="41"/>
      <c r="ENG12" s="41"/>
      <c r="ENH12" s="41"/>
      <c r="ENI12" s="41"/>
      <c r="ENJ12" s="41"/>
      <c r="ENK12" s="41"/>
      <c r="ENL12" s="41"/>
      <c r="ENM12" s="41"/>
      <c r="ENN12" s="41"/>
      <c r="ENO12" s="41"/>
      <c r="ENP12" s="41"/>
      <c r="ENQ12" s="41"/>
      <c r="ENR12" s="41"/>
      <c r="ENS12" s="41"/>
      <c r="ENT12" s="41"/>
      <c r="ENU12" s="41"/>
      <c r="ENV12" s="41"/>
      <c r="ENW12" s="41"/>
      <c r="ENX12" s="41"/>
      <c r="ENY12" s="41"/>
      <c r="ENZ12" s="41"/>
      <c r="EOA12" s="41"/>
      <c r="EOB12" s="41"/>
      <c r="EOC12" s="41"/>
      <c r="EOD12" s="41"/>
      <c r="EOE12" s="41"/>
      <c r="EOF12" s="41"/>
      <c r="EOG12" s="41"/>
      <c r="EOH12" s="41"/>
      <c r="EOI12" s="41"/>
      <c r="EOJ12" s="41"/>
      <c r="EOK12" s="41"/>
      <c r="EOL12" s="41"/>
      <c r="EOM12" s="41"/>
      <c r="EON12" s="41"/>
      <c r="EOO12" s="41"/>
      <c r="EOP12" s="41"/>
      <c r="EOQ12" s="41"/>
      <c r="EOR12" s="41"/>
      <c r="EOS12" s="41"/>
      <c r="EOT12" s="41"/>
      <c r="EOU12" s="41"/>
      <c r="EOV12" s="41"/>
      <c r="EOW12" s="41"/>
      <c r="EOX12" s="41"/>
      <c r="EOY12" s="41"/>
      <c r="EOZ12" s="41"/>
      <c r="EPA12" s="41"/>
      <c r="EPB12" s="41"/>
      <c r="EPC12" s="41"/>
      <c r="EPD12" s="41"/>
      <c r="EPE12" s="41"/>
      <c r="EPF12" s="41"/>
      <c r="EPG12" s="41"/>
      <c r="EPH12" s="41"/>
      <c r="EPI12" s="41"/>
      <c r="EPJ12" s="41"/>
      <c r="EPK12" s="41"/>
      <c r="EPL12" s="41"/>
      <c r="EPM12" s="41"/>
      <c r="EPN12" s="41"/>
      <c r="EPO12" s="41"/>
      <c r="EPP12" s="41"/>
      <c r="EPQ12" s="41"/>
      <c r="EPR12" s="41"/>
      <c r="EPS12" s="41"/>
      <c r="EPT12" s="41"/>
      <c r="EPU12" s="41"/>
      <c r="EPV12" s="41"/>
      <c r="EPW12" s="41"/>
      <c r="EPX12" s="41"/>
      <c r="EPY12" s="41"/>
      <c r="EPZ12" s="41"/>
      <c r="EQA12" s="41"/>
      <c r="EQB12" s="41"/>
      <c r="EQC12" s="41"/>
      <c r="EQD12" s="41"/>
      <c r="EQE12" s="41"/>
      <c r="EQF12" s="41"/>
      <c r="EQG12" s="41"/>
      <c r="EQH12" s="41"/>
      <c r="EQI12" s="41"/>
      <c r="EQJ12" s="41"/>
      <c r="EQK12" s="41"/>
      <c r="EQL12" s="41"/>
      <c r="EQM12" s="41"/>
      <c r="EQN12" s="41"/>
      <c r="EQO12" s="41"/>
      <c r="EQP12" s="41"/>
      <c r="EQQ12" s="41"/>
      <c r="EQR12" s="41"/>
      <c r="EQS12" s="41"/>
      <c r="EQT12" s="41"/>
      <c r="EQU12" s="41"/>
      <c r="EQV12" s="41"/>
      <c r="EQW12" s="41"/>
      <c r="EQX12" s="41"/>
      <c r="EQY12" s="41"/>
      <c r="EQZ12" s="41"/>
      <c r="ERA12" s="41"/>
      <c r="ERB12" s="41"/>
      <c r="ERC12" s="41"/>
      <c r="ERD12" s="41"/>
      <c r="ERE12" s="41"/>
      <c r="ERF12" s="41"/>
      <c r="ERG12" s="41"/>
      <c r="ERH12" s="41"/>
      <c r="ERI12" s="41"/>
      <c r="ERJ12" s="41"/>
      <c r="ERK12" s="41"/>
      <c r="ERL12" s="41"/>
      <c r="ERM12" s="41"/>
      <c r="ERN12" s="41"/>
      <c r="ERO12" s="41"/>
      <c r="ERP12" s="41"/>
      <c r="ERQ12" s="41"/>
      <c r="ERR12" s="41"/>
      <c r="ERS12" s="41"/>
      <c r="ERT12" s="41"/>
      <c r="ERU12" s="41"/>
      <c r="ERV12" s="41"/>
      <c r="ERW12" s="41"/>
      <c r="ERX12" s="41"/>
      <c r="ERY12" s="41"/>
      <c r="ERZ12" s="41"/>
      <c r="ESA12" s="41"/>
      <c r="ESB12" s="41"/>
      <c r="ESC12" s="41"/>
      <c r="ESD12" s="41"/>
      <c r="ESE12" s="41"/>
      <c r="ESF12" s="41"/>
      <c r="ESG12" s="41"/>
      <c r="ESH12" s="41"/>
      <c r="ESI12" s="41"/>
      <c r="ESJ12" s="41"/>
      <c r="ESK12" s="41"/>
      <c r="ESL12" s="41"/>
      <c r="ESM12" s="41"/>
      <c r="ESN12" s="41"/>
      <c r="ESO12" s="41"/>
      <c r="ESP12" s="41"/>
      <c r="ESQ12" s="41"/>
      <c r="ESR12" s="41"/>
      <c r="ESS12" s="41"/>
      <c r="EST12" s="41"/>
      <c r="ESU12" s="41"/>
      <c r="ESV12" s="41"/>
      <c r="ESW12" s="41"/>
      <c r="ESX12" s="41"/>
      <c r="ESY12" s="41"/>
      <c r="ESZ12" s="41"/>
      <c r="ETA12" s="41"/>
      <c r="ETB12" s="41"/>
      <c r="ETC12" s="41"/>
      <c r="ETD12" s="41"/>
      <c r="ETE12" s="41"/>
      <c r="ETF12" s="41"/>
      <c r="ETG12" s="41"/>
      <c r="ETH12" s="41"/>
      <c r="ETI12" s="41"/>
      <c r="ETJ12" s="41"/>
      <c r="ETK12" s="41"/>
      <c r="ETL12" s="41"/>
      <c r="ETM12" s="41"/>
      <c r="ETN12" s="41"/>
      <c r="ETO12" s="41"/>
      <c r="ETP12" s="41"/>
      <c r="ETQ12" s="41"/>
      <c r="ETR12" s="41"/>
      <c r="ETS12" s="41"/>
      <c r="ETT12" s="41"/>
      <c r="ETU12" s="41"/>
      <c r="ETV12" s="41"/>
      <c r="ETW12" s="41"/>
      <c r="ETX12" s="41"/>
      <c r="ETY12" s="41"/>
      <c r="ETZ12" s="41"/>
      <c r="EUA12" s="41"/>
      <c r="EUB12" s="41"/>
      <c r="EUC12" s="41"/>
      <c r="EUD12" s="41"/>
      <c r="EUE12" s="41"/>
      <c r="EUF12" s="41"/>
      <c r="EUG12" s="41"/>
      <c r="EUH12" s="41"/>
      <c r="EUI12" s="41"/>
      <c r="EUJ12" s="41"/>
      <c r="EUK12" s="41"/>
      <c r="EUL12" s="41"/>
      <c r="EUM12" s="41"/>
      <c r="EUN12" s="41"/>
      <c r="EUO12" s="41"/>
      <c r="EUP12" s="41"/>
      <c r="EUQ12" s="41"/>
      <c r="EUR12" s="41"/>
      <c r="EUS12" s="41"/>
      <c r="EUT12" s="41"/>
      <c r="EUU12" s="41"/>
      <c r="EUV12" s="41"/>
      <c r="EUW12" s="41"/>
      <c r="EUX12" s="41"/>
      <c r="EUY12" s="41"/>
      <c r="EUZ12" s="41"/>
      <c r="EVA12" s="41"/>
      <c r="EVB12" s="41"/>
      <c r="EVC12" s="41"/>
      <c r="EVD12" s="41"/>
      <c r="EVE12" s="41"/>
      <c r="EVF12" s="41"/>
      <c r="EVG12" s="41"/>
      <c r="EVH12" s="41"/>
      <c r="EVI12" s="41"/>
      <c r="EVJ12" s="41"/>
      <c r="EVK12" s="41"/>
      <c r="EVL12" s="41"/>
      <c r="EVM12" s="41"/>
      <c r="EVN12" s="41"/>
      <c r="EVO12" s="41"/>
      <c r="EVP12" s="41"/>
      <c r="EVQ12" s="41"/>
      <c r="EVR12" s="41"/>
      <c r="EVS12" s="41"/>
      <c r="EVT12" s="41"/>
      <c r="EVU12" s="41"/>
      <c r="EVV12" s="41"/>
      <c r="EVW12" s="41"/>
      <c r="EVX12" s="41"/>
      <c r="EVY12" s="41"/>
      <c r="EVZ12" s="41"/>
      <c r="EWA12" s="41"/>
      <c r="EWB12" s="41"/>
      <c r="EWC12" s="41"/>
      <c r="EWD12" s="41"/>
      <c r="EWE12" s="41"/>
      <c r="EWF12" s="41"/>
      <c r="EWG12" s="41"/>
      <c r="EWH12" s="41"/>
      <c r="EWI12" s="41"/>
      <c r="EWJ12" s="41"/>
      <c r="EWK12" s="41"/>
      <c r="EWL12" s="41"/>
      <c r="EWM12" s="41"/>
      <c r="EWN12" s="41"/>
      <c r="EWO12" s="41"/>
      <c r="EWP12" s="41"/>
      <c r="EWQ12" s="41"/>
      <c r="EWR12" s="41"/>
      <c r="EWS12" s="41"/>
      <c r="EWT12" s="41"/>
      <c r="EWU12" s="41"/>
      <c r="EWV12" s="41"/>
      <c r="EWW12" s="41"/>
      <c r="EWX12" s="41"/>
      <c r="EWY12" s="41"/>
      <c r="EWZ12" s="41"/>
      <c r="EXA12" s="41"/>
      <c r="EXB12" s="41"/>
      <c r="EXC12" s="41"/>
      <c r="EXD12" s="41"/>
      <c r="EXE12" s="41"/>
      <c r="EXF12" s="41"/>
      <c r="EXG12" s="41"/>
      <c r="EXH12" s="41"/>
      <c r="EXI12" s="41"/>
      <c r="EXJ12" s="41"/>
      <c r="EXK12" s="41"/>
      <c r="EXL12" s="41"/>
      <c r="EXM12" s="41"/>
      <c r="EXN12" s="41"/>
      <c r="EXO12" s="41"/>
      <c r="EXP12" s="41"/>
      <c r="EXQ12" s="41"/>
      <c r="EXR12" s="41"/>
      <c r="EXS12" s="41"/>
      <c r="EXT12" s="41"/>
      <c r="EXU12" s="41"/>
      <c r="EXV12" s="41"/>
      <c r="EXW12" s="41"/>
      <c r="EXX12" s="41"/>
      <c r="EXY12" s="41"/>
      <c r="EXZ12" s="41"/>
      <c r="EYA12" s="41"/>
      <c r="EYB12" s="41"/>
      <c r="EYC12" s="41"/>
      <c r="EYD12" s="41"/>
      <c r="EYE12" s="41"/>
      <c r="EYF12" s="41"/>
      <c r="EYG12" s="41"/>
      <c r="EYH12" s="41"/>
      <c r="EYI12" s="41"/>
      <c r="EYJ12" s="41"/>
      <c r="EYK12" s="41"/>
      <c r="EYL12" s="41"/>
      <c r="EYM12" s="41"/>
      <c r="EYN12" s="41"/>
      <c r="EYO12" s="41"/>
      <c r="EYP12" s="41"/>
      <c r="EYQ12" s="41"/>
      <c r="EYR12" s="41"/>
      <c r="EYS12" s="41"/>
      <c r="EYT12" s="41"/>
      <c r="EYU12" s="41"/>
      <c r="EYV12" s="41"/>
      <c r="EYW12" s="41"/>
      <c r="EYX12" s="41"/>
      <c r="EYY12" s="41"/>
      <c r="EYZ12" s="41"/>
      <c r="EZA12" s="41"/>
      <c r="EZB12" s="41"/>
      <c r="EZC12" s="41"/>
      <c r="EZD12" s="41"/>
      <c r="EZE12" s="41"/>
      <c r="EZF12" s="41"/>
      <c r="EZG12" s="41"/>
      <c r="EZH12" s="41"/>
      <c r="EZI12" s="41"/>
      <c r="EZJ12" s="41"/>
      <c r="EZK12" s="41"/>
      <c r="EZL12" s="41"/>
      <c r="EZM12" s="41"/>
      <c r="EZN12" s="41"/>
      <c r="EZO12" s="41"/>
      <c r="EZP12" s="41"/>
      <c r="EZQ12" s="41"/>
      <c r="EZR12" s="41"/>
      <c r="EZS12" s="41"/>
      <c r="EZT12" s="41"/>
      <c r="EZU12" s="41"/>
      <c r="EZV12" s="41"/>
      <c r="EZW12" s="41"/>
      <c r="EZX12" s="41"/>
      <c r="EZY12" s="41"/>
      <c r="EZZ12" s="41"/>
      <c r="FAA12" s="41"/>
      <c r="FAB12" s="41"/>
      <c r="FAC12" s="41"/>
      <c r="FAD12" s="41"/>
      <c r="FAE12" s="41"/>
      <c r="FAF12" s="41"/>
      <c r="FAG12" s="41"/>
      <c r="FAH12" s="41"/>
      <c r="FAI12" s="41"/>
      <c r="FAJ12" s="41"/>
      <c r="FAK12" s="41"/>
      <c r="FAL12" s="41"/>
      <c r="FAM12" s="41"/>
      <c r="FAN12" s="41"/>
      <c r="FAO12" s="41"/>
      <c r="FAP12" s="41"/>
      <c r="FAQ12" s="41"/>
      <c r="FAR12" s="41"/>
      <c r="FAS12" s="41"/>
      <c r="FAT12" s="41"/>
      <c r="FAU12" s="41"/>
      <c r="FAV12" s="41"/>
      <c r="FAW12" s="41"/>
      <c r="FAX12" s="41"/>
      <c r="FAY12" s="41"/>
      <c r="FAZ12" s="41"/>
      <c r="FBA12" s="41"/>
      <c r="FBB12" s="41"/>
      <c r="FBC12" s="41"/>
      <c r="FBD12" s="41"/>
      <c r="FBE12" s="41"/>
      <c r="FBF12" s="41"/>
      <c r="FBG12" s="41"/>
      <c r="FBH12" s="41"/>
      <c r="FBI12" s="41"/>
      <c r="FBJ12" s="41"/>
      <c r="FBK12" s="41"/>
      <c r="FBL12" s="41"/>
      <c r="FBM12" s="41"/>
      <c r="FBN12" s="41"/>
      <c r="FBO12" s="41"/>
      <c r="FBP12" s="41"/>
      <c r="FBQ12" s="41"/>
      <c r="FBR12" s="41"/>
      <c r="FBS12" s="41"/>
      <c r="FBT12" s="41"/>
      <c r="FBU12" s="41"/>
      <c r="FBV12" s="41"/>
      <c r="FBW12" s="41"/>
      <c r="FBX12" s="41"/>
      <c r="FBY12" s="41"/>
      <c r="FBZ12" s="41"/>
      <c r="FCA12" s="41"/>
      <c r="FCB12" s="41"/>
      <c r="FCC12" s="41"/>
      <c r="FCD12" s="41"/>
      <c r="FCE12" s="41"/>
      <c r="FCF12" s="41"/>
      <c r="FCG12" s="41"/>
      <c r="FCH12" s="41"/>
      <c r="FCI12" s="41"/>
      <c r="FCJ12" s="41"/>
      <c r="FCK12" s="41"/>
      <c r="FCL12" s="41"/>
      <c r="FCM12" s="41"/>
      <c r="FCN12" s="41"/>
      <c r="FCO12" s="41"/>
      <c r="FCP12" s="41"/>
      <c r="FCQ12" s="41"/>
      <c r="FCR12" s="41"/>
      <c r="FCS12" s="41"/>
      <c r="FCT12" s="41"/>
      <c r="FCU12" s="41"/>
      <c r="FCV12" s="41"/>
      <c r="FCW12" s="41"/>
      <c r="FCX12" s="41"/>
      <c r="FCY12" s="41"/>
      <c r="FCZ12" s="41"/>
      <c r="FDA12" s="41"/>
      <c r="FDB12" s="41"/>
      <c r="FDC12" s="41"/>
      <c r="FDD12" s="41"/>
      <c r="FDE12" s="41"/>
      <c r="FDF12" s="41"/>
      <c r="FDG12" s="41"/>
      <c r="FDH12" s="41"/>
      <c r="FDI12" s="41"/>
      <c r="FDJ12" s="41"/>
      <c r="FDK12" s="41"/>
      <c r="FDL12" s="41"/>
      <c r="FDM12" s="41"/>
      <c r="FDN12" s="41"/>
      <c r="FDO12" s="41"/>
      <c r="FDP12" s="41"/>
      <c r="FDQ12" s="41"/>
      <c r="FDR12" s="41"/>
      <c r="FDS12" s="41"/>
      <c r="FDT12" s="41"/>
      <c r="FDU12" s="41"/>
      <c r="FDV12" s="41"/>
      <c r="FDW12" s="41"/>
      <c r="FDX12" s="41"/>
      <c r="FDY12" s="41"/>
      <c r="FDZ12" s="41"/>
      <c r="FEA12" s="41"/>
      <c r="FEB12" s="41"/>
      <c r="FEC12" s="41"/>
      <c r="FED12" s="41"/>
      <c r="FEE12" s="41"/>
      <c r="FEF12" s="41"/>
      <c r="FEG12" s="41"/>
      <c r="FEH12" s="41"/>
      <c r="FEI12" s="41"/>
      <c r="FEJ12" s="41"/>
      <c r="FEK12" s="41"/>
      <c r="FEL12" s="41"/>
      <c r="FEM12" s="41"/>
      <c r="FEN12" s="41"/>
      <c r="FEO12" s="41"/>
      <c r="FEP12" s="41"/>
      <c r="FEQ12" s="41"/>
      <c r="FER12" s="41"/>
      <c r="FES12" s="41"/>
      <c r="FET12" s="41"/>
      <c r="FEU12" s="41"/>
      <c r="FEV12" s="41"/>
      <c r="FEW12" s="41"/>
      <c r="FEX12" s="41"/>
      <c r="FEY12" s="41"/>
      <c r="FEZ12" s="41"/>
      <c r="FFA12" s="41"/>
      <c r="FFB12" s="41"/>
      <c r="FFC12" s="41"/>
      <c r="FFD12" s="41"/>
      <c r="FFE12" s="41"/>
      <c r="FFF12" s="41"/>
      <c r="FFG12" s="41"/>
      <c r="FFH12" s="41"/>
      <c r="FFI12" s="41"/>
      <c r="FFJ12" s="41"/>
      <c r="FFK12" s="41"/>
      <c r="FFL12" s="41"/>
      <c r="FFM12" s="41"/>
      <c r="FFN12" s="41"/>
      <c r="FFO12" s="41"/>
      <c r="FFP12" s="41"/>
      <c r="FFQ12" s="41"/>
      <c r="FFR12" s="41"/>
      <c r="FFS12" s="41"/>
      <c r="FFT12" s="41"/>
      <c r="FFU12" s="41"/>
      <c r="FFV12" s="41"/>
      <c r="FFW12" s="41"/>
      <c r="FFX12" s="41"/>
      <c r="FFY12" s="41"/>
      <c r="FFZ12" s="41"/>
      <c r="FGA12" s="41"/>
      <c r="FGB12" s="41"/>
      <c r="FGC12" s="41"/>
      <c r="FGD12" s="41"/>
      <c r="FGE12" s="41"/>
      <c r="FGF12" s="41"/>
      <c r="FGG12" s="41"/>
      <c r="FGH12" s="41"/>
      <c r="FGI12" s="41"/>
      <c r="FGJ12" s="41"/>
      <c r="FGK12" s="41"/>
      <c r="FGL12" s="41"/>
      <c r="FGM12" s="41"/>
      <c r="FGN12" s="41"/>
      <c r="FGO12" s="41"/>
      <c r="FGP12" s="41"/>
      <c r="FGQ12" s="41"/>
      <c r="FGR12" s="41"/>
      <c r="FGS12" s="41"/>
      <c r="FGT12" s="41"/>
      <c r="FGU12" s="41"/>
      <c r="FGV12" s="41"/>
      <c r="FGW12" s="41"/>
      <c r="FGX12" s="41"/>
      <c r="FGY12" s="41"/>
      <c r="FGZ12" s="41"/>
      <c r="FHA12" s="41"/>
      <c r="FHB12" s="41"/>
      <c r="FHC12" s="41"/>
      <c r="FHD12" s="41"/>
      <c r="FHE12" s="41"/>
      <c r="FHF12" s="41"/>
      <c r="FHG12" s="41"/>
      <c r="FHH12" s="41"/>
      <c r="FHI12" s="41"/>
      <c r="FHJ12" s="41"/>
      <c r="FHK12" s="41"/>
      <c r="FHL12" s="41"/>
      <c r="FHM12" s="41"/>
      <c r="FHN12" s="41"/>
      <c r="FHO12" s="41"/>
      <c r="FHP12" s="41"/>
      <c r="FHQ12" s="41"/>
      <c r="FHR12" s="41"/>
      <c r="FHS12" s="41"/>
      <c r="FHT12" s="41"/>
      <c r="FHU12" s="41"/>
      <c r="FHV12" s="41"/>
      <c r="FHW12" s="41"/>
      <c r="FHX12" s="41"/>
      <c r="FHY12" s="41"/>
      <c r="FHZ12" s="41"/>
      <c r="FIA12" s="41"/>
      <c r="FIB12" s="41"/>
      <c r="FIC12" s="41"/>
      <c r="FID12" s="41"/>
      <c r="FIE12" s="41"/>
      <c r="FIF12" s="41"/>
      <c r="FIG12" s="41"/>
      <c r="FIH12" s="41"/>
      <c r="FII12" s="41"/>
      <c r="FIJ12" s="41"/>
      <c r="FIK12" s="41"/>
      <c r="FIL12" s="41"/>
      <c r="FIM12" s="41"/>
      <c r="FIN12" s="41"/>
      <c r="FIO12" s="41"/>
      <c r="FIP12" s="41"/>
      <c r="FIQ12" s="41"/>
      <c r="FIR12" s="41"/>
      <c r="FIS12" s="41"/>
      <c r="FIT12" s="41"/>
      <c r="FIU12" s="41"/>
      <c r="FIV12" s="41"/>
      <c r="FIW12" s="41"/>
      <c r="FIX12" s="41"/>
      <c r="FIY12" s="41"/>
      <c r="FIZ12" s="41"/>
      <c r="FJA12" s="41"/>
      <c r="FJB12" s="41"/>
      <c r="FJC12" s="41"/>
      <c r="FJD12" s="41"/>
      <c r="FJE12" s="41"/>
      <c r="FJF12" s="41"/>
      <c r="FJG12" s="41"/>
      <c r="FJH12" s="41"/>
      <c r="FJI12" s="41"/>
      <c r="FJJ12" s="41"/>
      <c r="FJK12" s="41"/>
      <c r="FJL12" s="41"/>
      <c r="FJM12" s="41"/>
      <c r="FJN12" s="41"/>
      <c r="FJO12" s="41"/>
      <c r="FJP12" s="41"/>
      <c r="FJQ12" s="41"/>
      <c r="FJR12" s="41"/>
      <c r="FJS12" s="41"/>
      <c r="FJT12" s="41"/>
      <c r="FJU12" s="41"/>
      <c r="FJV12" s="41"/>
      <c r="FJW12" s="41"/>
      <c r="FJX12" s="41"/>
      <c r="FJY12" s="41"/>
      <c r="FJZ12" s="41"/>
      <c r="FKA12" s="41"/>
      <c r="FKB12" s="41"/>
      <c r="FKC12" s="41"/>
      <c r="FKD12" s="41"/>
      <c r="FKE12" s="41"/>
      <c r="FKF12" s="41"/>
      <c r="FKG12" s="41"/>
      <c r="FKH12" s="41"/>
      <c r="FKI12" s="41"/>
      <c r="FKJ12" s="41"/>
      <c r="FKK12" s="41"/>
      <c r="FKL12" s="41"/>
      <c r="FKM12" s="41"/>
      <c r="FKN12" s="41"/>
      <c r="FKO12" s="41"/>
      <c r="FKP12" s="41"/>
      <c r="FKQ12" s="41"/>
      <c r="FKR12" s="41"/>
      <c r="FKS12" s="41"/>
      <c r="FKT12" s="41"/>
      <c r="FKU12" s="41"/>
      <c r="FKV12" s="41"/>
      <c r="FKW12" s="41"/>
      <c r="FKX12" s="41"/>
      <c r="FKY12" s="41"/>
      <c r="FKZ12" s="41"/>
      <c r="FLA12" s="41"/>
      <c r="FLB12" s="41"/>
      <c r="FLC12" s="41"/>
      <c r="FLD12" s="41"/>
      <c r="FLE12" s="41"/>
      <c r="FLF12" s="41"/>
      <c r="FLG12" s="41"/>
      <c r="FLH12" s="41"/>
      <c r="FLI12" s="41"/>
      <c r="FLJ12" s="41"/>
      <c r="FLK12" s="41"/>
      <c r="FLL12" s="41"/>
      <c r="FLM12" s="41"/>
      <c r="FLN12" s="41"/>
      <c r="FLO12" s="41"/>
      <c r="FLP12" s="41"/>
      <c r="FLQ12" s="41"/>
      <c r="FLR12" s="41"/>
      <c r="FLS12" s="41"/>
      <c r="FLT12" s="41"/>
      <c r="FLU12" s="41"/>
      <c r="FLV12" s="41"/>
      <c r="FLW12" s="41"/>
      <c r="FLX12" s="41"/>
      <c r="FLY12" s="41"/>
      <c r="FLZ12" s="41"/>
      <c r="FMA12" s="41"/>
      <c r="FMB12" s="41"/>
      <c r="FMC12" s="41"/>
      <c r="FMD12" s="41"/>
      <c r="FME12" s="41"/>
      <c r="FMF12" s="41"/>
      <c r="FMG12" s="41"/>
      <c r="FMH12" s="41"/>
      <c r="FMI12" s="41"/>
      <c r="FMJ12" s="41"/>
      <c r="FMK12" s="41"/>
      <c r="FML12" s="41"/>
      <c r="FMM12" s="41"/>
      <c r="FMN12" s="41"/>
      <c r="FMO12" s="41"/>
      <c r="FMP12" s="41"/>
      <c r="FMQ12" s="41"/>
      <c r="FMR12" s="41"/>
      <c r="FMS12" s="41"/>
      <c r="FMT12" s="41"/>
      <c r="FMU12" s="41"/>
      <c r="FMV12" s="41"/>
      <c r="FMW12" s="41"/>
      <c r="FMX12" s="41"/>
      <c r="FMY12" s="41"/>
      <c r="FMZ12" s="41"/>
      <c r="FNA12" s="41"/>
      <c r="FNB12" s="41"/>
      <c r="FNC12" s="41"/>
      <c r="FND12" s="41"/>
      <c r="FNE12" s="41"/>
      <c r="FNF12" s="41"/>
      <c r="FNG12" s="41"/>
      <c r="FNH12" s="41"/>
      <c r="FNI12" s="41"/>
      <c r="FNJ12" s="41"/>
      <c r="FNK12" s="41"/>
      <c r="FNL12" s="41"/>
      <c r="FNM12" s="41"/>
      <c r="FNN12" s="41"/>
      <c r="FNO12" s="41"/>
      <c r="FNP12" s="41"/>
      <c r="FNQ12" s="41"/>
      <c r="FNR12" s="41"/>
      <c r="FNS12" s="41"/>
      <c r="FNT12" s="41"/>
      <c r="FNU12" s="41"/>
      <c r="FNV12" s="41"/>
      <c r="FNW12" s="41"/>
      <c r="FNX12" s="41"/>
      <c r="FNY12" s="41"/>
      <c r="FNZ12" s="41"/>
      <c r="FOA12" s="41"/>
      <c r="FOB12" s="41"/>
      <c r="FOC12" s="41"/>
      <c r="FOD12" s="41"/>
      <c r="FOE12" s="41"/>
      <c r="FOF12" s="41"/>
      <c r="FOG12" s="41"/>
      <c r="FOH12" s="41"/>
      <c r="FOI12" s="41"/>
      <c r="FOJ12" s="41"/>
      <c r="FOK12" s="41"/>
      <c r="FOL12" s="41"/>
      <c r="FOM12" s="41"/>
      <c r="FON12" s="41"/>
      <c r="FOO12" s="41"/>
      <c r="FOP12" s="41"/>
      <c r="FOQ12" s="41"/>
      <c r="FOR12" s="41"/>
      <c r="FOS12" s="41"/>
      <c r="FOT12" s="41"/>
      <c r="FOU12" s="41"/>
      <c r="FOV12" s="41"/>
      <c r="FOW12" s="41"/>
      <c r="FOX12" s="41"/>
      <c r="FOY12" s="41"/>
      <c r="FOZ12" s="41"/>
      <c r="FPA12" s="41"/>
      <c r="FPB12" s="41"/>
      <c r="FPC12" s="41"/>
      <c r="FPD12" s="41"/>
      <c r="FPE12" s="41"/>
      <c r="FPF12" s="41"/>
      <c r="FPG12" s="41"/>
      <c r="FPH12" s="41"/>
      <c r="FPI12" s="41"/>
      <c r="FPJ12" s="41"/>
      <c r="FPK12" s="41"/>
      <c r="FPL12" s="41"/>
      <c r="FPM12" s="41"/>
      <c r="FPN12" s="41"/>
      <c r="FPO12" s="41"/>
      <c r="FPP12" s="41"/>
      <c r="FPQ12" s="41"/>
      <c r="FPR12" s="41"/>
      <c r="FPS12" s="41"/>
      <c r="FPT12" s="41"/>
      <c r="FPU12" s="41"/>
      <c r="FPV12" s="41"/>
      <c r="FPW12" s="41"/>
      <c r="FPX12" s="41"/>
      <c r="FPY12" s="41"/>
      <c r="FPZ12" s="41"/>
      <c r="FQA12" s="41"/>
      <c r="FQB12" s="41"/>
      <c r="FQC12" s="41"/>
      <c r="FQD12" s="41"/>
      <c r="FQE12" s="41"/>
      <c r="FQF12" s="41"/>
      <c r="FQG12" s="41"/>
      <c r="FQH12" s="41"/>
      <c r="FQI12" s="41"/>
      <c r="FQJ12" s="41"/>
      <c r="FQK12" s="41"/>
      <c r="FQL12" s="41"/>
      <c r="FQM12" s="41"/>
      <c r="FQN12" s="41"/>
      <c r="FQO12" s="41"/>
      <c r="FQP12" s="41"/>
      <c r="FQQ12" s="41"/>
      <c r="FQR12" s="41"/>
      <c r="FQS12" s="41"/>
      <c r="FQT12" s="41"/>
      <c r="FQU12" s="41"/>
      <c r="FQV12" s="41"/>
      <c r="FQW12" s="41"/>
      <c r="FQX12" s="41"/>
      <c r="FQY12" s="41"/>
      <c r="FQZ12" s="41"/>
      <c r="FRA12" s="41"/>
      <c r="FRB12" s="41"/>
      <c r="FRC12" s="41"/>
      <c r="FRD12" s="41"/>
      <c r="FRE12" s="41"/>
      <c r="FRF12" s="41"/>
      <c r="FRG12" s="41"/>
      <c r="FRH12" s="41"/>
      <c r="FRI12" s="41"/>
      <c r="FRJ12" s="41"/>
      <c r="FRK12" s="41"/>
      <c r="FRL12" s="41"/>
      <c r="FRM12" s="41"/>
      <c r="FRN12" s="41"/>
      <c r="FRO12" s="41"/>
      <c r="FRP12" s="41"/>
      <c r="FRQ12" s="41"/>
      <c r="FRR12" s="41"/>
      <c r="FRS12" s="41"/>
      <c r="FRT12" s="41"/>
      <c r="FRU12" s="41"/>
      <c r="FRV12" s="41"/>
      <c r="FRW12" s="41"/>
      <c r="FRX12" s="41"/>
      <c r="FRY12" s="41"/>
      <c r="FRZ12" s="41"/>
      <c r="FSA12" s="41"/>
      <c r="FSB12" s="41"/>
      <c r="FSC12" s="41"/>
      <c r="FSD12" s="41"/>
      <c r="FSE12" s="41"/>
      <c r="FSF12" s="41"/>
      <c r="FSG12" s="41"/>
      <c r="FSH12" s="41"/>
      <c r="FSI12" s="41"/>
      <c r="FSJ12" s="41"/>
      <c r="FSK12" s="41"/>
      <c r="FSL12" s="41"/>
      <c r="FSM12" s="41"/>
      <c r="FSN12" s="41"/>
      <c r="FSO12" s="41"/>
      <c r="FSP12" s="41"/>
      <c r="FSQ12" s="41"/>
      <c r="FSR12" s="41"/>
      <c r="FSS12" s="41"/>
      <c r="FST12" s="41"/>
      <c r="FSU12" s="41"/>
      <c r="FSV12" s="41"/>
      <c r="FSW12" s="41"/>
      <c r="FSX12" s="41"/>
      <c r="FSY12" s="41"/>
      <c r="FSZ12" s="41"/>
      <c r="FTA12" s="41"/>
      <c r="FTB12" s="41"/>
      <c r="FTC12" s="41"/>
      <c r="FTD12" s="41"/>
      <c r="FTE12" s="41"/>
      <c r="FTF12" s="41"/>
      <c r="FTG12" s="41"/>
      <c r="FTH12" s="41"/>
      <c r="FTI12" s="41"/>
      <c r="FTJ12" s="41"/>
      <c r="FTK12" s="41"/>
      <c r="FTL12" s="41"/>
      <c r="FTM12" s="41"/>
      <c r="FTN12" s="41"/>
      <c r="FTO12" s="41"/>
      <c r="FTP12" s="41"/>
      <c r="FTQ12" s="41"/>
      <c r="FTR12" s="41"/>
      <c r="FTS12" s="41"/>
      <c r="FTT12" s="41"/>
      <c r="FTU12" s="41"/>
      <c r="FTV12" s="41"/>
      <c r="FTW12" s="41"/>
      <c r="FTX12" s="41"/>
      <c r="FTY12" s="41"/>
      <c r="FTZ12" s="41"/>
      <c r="FUA12" s="41"/>
      <c r="FUB12" s="41"/>
      <c r="FUC12" s="41"/>
      <c r="FUD12" s="41"/>
      <c r="FUE12" s="41"/>
      <c r="FUF12" s="41"/>
      <c r="FUG12" s="41"/>
      <c r="FUH12" s="41"/>
      <c r="FUI12" s="41"/>
      <c r="FUJ12" s="41"/>
      <c r="FUK12" s="41"/>
      <c r="FUL12" s="41"/>
      <c r="FUM12" s="41"/>
      <c r="FUN12" s="41"/>
      <c r="FUO12" s="41"/>
      <c r="FUP12" s="41"/>
      <c r="FUQ12" s="41"/>
      <c r="FUR12" s="41"/>
      <c r="FUS12" s="41"/>
      <c r="FUT12" s="41"/>
      <c r="FUU12" s="41"/>
      <c r="FUV12" s="41"/>
      <c r="FUW12" s="41"/>
      <c r="FUX12" s="41"/>
      <c r="FUY12" s="41"/>
      <c r="FUZ12" s="41"/>
      <c r="FVA12" s="41"/>
      <c r="FVB12" s="41"/>
      <c r="FVC12" s="41"/>
      <c r="FVD12" s="41"/>
      <c r="FVE12" s="41"/>
      <c r="FVF12" s="41"/>
      <c r="FVG12" s="41"/>
      <c r="FVH12" s="41"/>
      <c r="FVI12" s="41"/>
      <c r="FVJ12" s="41"/>
      <c r="FVK12" s="41"/>
      <c r="FVL12" s="41"/>
      <c r="FVM12" s="41"/>
      <c r="FVN12" s="41"/>
      <c r="FVO12" s="41"/>
      <c r="FVP12" s="41"/>
      <c r="FVQ12" s="41"/>
      <c r="FVR12" s="41"/>
      <c r="FVS12" s="41"/>
      <c r="FVT12" s="41"/>
      <c r="FVU12" s="41"/>
      <c r="FVV12" s="41"/>
      <c r="FVW12" s="41"/>
      <c r="FVX12" s="41"/>
      <c r="FVY12" s="41"/>
      <c r="FVZ12" s="41"/>
      <c r="FWA12" s="41"/>
      <c r="FWB12" s="41"/>
      <c r="FWC12" s="41"/>
      <c r="FWD12" s="41"/>
      <c r="FWE12" s="41"/>
      <c r="FWF12" s="41"/>
      <c r="FWG12" s="41"/>
      <c r="FWH12" s="41"/>
      <c r="FWI12" s="41"/>
      <c r="FWJ12" s="41"/>
      <c r="FWK12" s="41"/>
      <c r="FWL12" s="41"/>
      <c r="FWM12" s="41"/>
      <c r="FWN12" s="41"/>
      <c r="FWO12" s="41"/>
      <c r="FWP12" s="41"/>
      <c r="FWQ12" s="41"/>
      <c r="FWR12" s="41"/>
      <c r="FWS12" s="41"/>
      <c r="FWT12" s="41"/>
      <c r="FWU12" s="41"/>
      <c r="FWV12" s="41"/>
      <c r="FWW12" s="41"/>
      <c r="FWX12" s="41"/>
      <c r="FWY12" s="41"/>
      <c r="FWZ12" s="41"/>
      <c r="FXA12" s="41"/>
      <c r="FXB12" s="41"/>
      <c r="FXC12" s="41"/>
      <c r="FXD12" s="41"/>
      <c r="FXE12" s="41"/>
      <c r="FXF12" s="41"/>
      <c r="FXG12" s="41"/>
      <c r="FXH12" s="41"/>
      <c r="FXI12" s="41"/>
      <c r="FXJ12" s="41"/>
      <c r="FXK12" s="41"/>
      <c r="FXL12" s="41"/>
      <c r="FXM12" s="41"/>
      <c r="FXN12" s="41"/>
      <c r="FXO12" s="41"/>
      <c r="FXP12" s="41"/>
      <c r="FXQ12" s="41"/>
      <c r="FXR12" s="41"/>
      <c r="FXS12" s="41"/>
      <c r="FXT12" s="41"/>
      <c r="FXU12" s="41"/>
      <c r="FXV12" s="41"/>
      <c r="FXW12" s="41"/>
      <c r="FXX12" s="41"/>
      <c r="FXY12" s="41"/>
      <c r="FXZ12" s="41"/>
      <c r="FYA12" s="41"/>
      <c r="FYB12" s="41"/>
      <c r="FYC12" s="41"/>
      <c r="FYD12" s="41"/>
      <c r="FYE12" s="41"/>
      <c r="FYF12" s="41"/>
      <c r="FYG12" s="41"/>
      <c r="FYH12" s="41"/>
      <c r="FYI12" s="41"/>
      <c r="FYJ12" s="41"/>
      <c r="FYK12" s="41"/>
      <c r="FYL12" s="41"/>
      <c r="FYM12" s="41"/>
      <c r="FYN12" s="41"/>
      <c r="FYO12" s="41"/>
      <c r="FYP12" s="41"/>
      <c r="FYQ12" s="41"/>
      <c r="FYR12" s="41"/>
      <c r="FYS12" s="41"/>
      <c r="FYT12" s="41"/>
      <c r="FYU12" s="41"/>
      <c r="FYV12" s="41"/>
      <c r="FYW12" s="41"/>
      <c r="FYX12" s="41"/>
      <c r="FYY12" s="41"/>
      <c r="FYZ12" s="41"/>
      <c r="FZA12" s="41"/>
      <c r="FZB12" s="41"/>
      <c r="FZC12" s="41"/>
      <c r="FZD12" s="41"/>
      <c r="FZE12" s="41"/>
      <c r="FZF12" s="41"/>
      <c r="FZG12" s="41"/>
      <c r="FZH12" s="41"/>
      <c r="FZI12" s="41"/>
      <c r="FZJ12" s="41"/>
      <c r="FZK12" s="41"/>
      <c r="FZL12" s="41"/>
      <c r="FZM12" s="41"/>
      <c r="FZN12" s="41"/>
      <c r="FZO12" s="41"/>
      <c r="FZP12" s="41"/>
      <c r="FZQ12" s="41"/>
      <c r="FZR12" s="41"/>
      <c r="FZS12" s="41"/>
      <c r="FZT12" s="41"/>
      <c r="FZU12" s="41"/>
      <c r="FZV12" s="41"/>
      <c r="FZW12" s="41"/>
      <c r="FZX12" s="41"/>
      <c r="FZY12" s="41"/>
      <c r="FZZ12" s="41"/>
      <c r="GAA12" s="41"/>
      <c r="GAB12" s="41"/>
      <c r="GAC12" s="41"/>
      <c r="GAD12" s="41"/>
      <c r="GAE12" s="41"/>
      <c r="GAF12" s="41"/>
      <c r="GAG12" s="41"/>
      <c r="GAH12" s="41"/>
      <c r="GAI12" s="41"/>
      <c r="GAJ12" s="41"/>
      <c r="GAK12" s="41"/>
      <c r="GAL12" s="41"/>
      <c r="GAM12" s="41"/>
      <c r="GAN12" s="41"/>
      <c r="GAO12" s="41"/>
      <c r="GAP12" s="41"/>
      <c r="GAQ12" s="41"/>
      <c r="GAR12" s="41"/>
      <c r="GAS12" s="41"/>
      <c r="GAT12" s="41"/>
      <c r="GAU12" s="41"/>
      <c r="GAV12" s="41"/>
      <c r="GAW12" s="41"/>
      <c r="GAX12" s="41"/>
      <c r="GAY12" s="41"/>
      <c r="GAZ12" s="41"/>
      <c r="GBA12" s="41"/>
      <c r="GBB12" s="41"/>
      <c r="GBC12" s="41"/>
      <c r="GBD12" s="41"/>
      <c r="GBE12" s="41"/>
      <c r="GBF12" s="41"/>
      <c r="GBG12" s="41"/>
      <c r="GBH12" s="41"/>
      <c r="GBI12" s="41"/>
      <c r="GBJ12" s="41"/>
      <c r="GBK12" s="41"/>
      <c r="GBL12" s="41"/>
      <c r="GBM12" s="41"/>
      <c r="GBN12" s="41"/>
      <c r="GBO12" s="41"/>
      <c r="GBP12" s="41"/>
      <c r="GBQ12" s="41"/>
      <c r="GBR12" s="41"/>
      <c r="GBS12" s="41"/>
      <c r="GBT12" s="41"/>
      <c r="GBU12" s="41"/>
      <c r="GBV12" s="41"/>
      <c r="GBW12" s="41"/>
      <c r="GBX12" s="41"/>
      <c r="GBY12" s="41"/>
      <c r="GBZ12" s="41"/>
      <c r="GCA12" s="41"/>
      <c r="GCB12" s="41"/>
      <c r="GCC12" s="41"/>
      <c r="GCD12" s="41"/>
      <c r="GCE12" s="41"/>
      <c r="GCF12" s="41"/>
      <c r="GCG12" s="41"/>
      <c r="GCH12" s="41"/>
      <c r="GCI12" s="41"/>
      <c r="GCJ12" s="41"/>
      <c r="GCK12" s="41"/>
      <c r="GCL12" s="41"/>
      <c r="GCM12" s="41"/>
      <c r="GCN12" s="41"/>
      <c r="GCO12" s="41"/>
      <c r="GCP12" s="41"/>
      <c r="GCQ12" s="41"/>
      <c r="GCR12" s="41"/>
      <c r="GCS12" s="41"/>
      <c r="GCT12" s="41"/>
      <c r="GCU12" s="41"/>
      <c r="GCV12" s="41"/>
      <c r="GCW12" s="41"/>
      <c r="GCX12" s="41"/>
      <c r="GCY12" s="41"/>
      <c r="GCZ12" s="41"/>
      <c r="GDA12" s="41"/>
      <c r="GDB12" s="41"/>
      <c r="GDC12" s="41"/>
      <c r="GDD12" s="41"/>
      <c r="GDE12" s="41"/>
      <c r="GDF12" s="41"/>
      <c r="GDG12" s="41"/>
      <c r="GDH12" s="41"/>
      <c r="GDI12" s="41"/>
      <c r="GDJ12" s="41"/>
      <c r="GDK12" s="41"/>
      <c r="GDL12" s="41"/>
      <c r="GDM12" s="41"/>
      <c r="GDN12" s="41"/>
      <c r="GDO12" s="41"/>
      <c r="GDP12" s="41"/>
      <c r="GDQ12" s="41"/>
      <c r="GDR12" s="41"/>
      <c r="GDS12" s="41"/>
      <c r="GDT12" s="41"/>
      <c r="GDU12" s="41"/>
      <c r="GDV12" s="41"/>
      <c r="GDW12" s="41"/>
      <c r="GDX12" s="41"/>
      <c r="GDY12" s="41"/>
      <c r="GDZ12" s="41"/>
      <c r="GEA12" s="41"/>
      <c r="GEB12" s="41"/>
      <c r="GEC12" s="41"/>
      <c r="GED12" s="41"/>
      <c r="GEE12" s="41"/>
      <c r="GEF12" s="41"/>
      <c r="GEG12" s="41"/>
      <c r="GEH12" s="41"/>
      <c r="GEI12" s="41"/>
      <c r="GEJ12" s="41"/>
      <c r="GEK12" s="41"/>
      <c r="GEL12" s="41"/>
      <c r="GEM12" s="41"/>
      <c r="GEN12" s="41"/>
      <c r="GEO12" s="41"/>
      <c r="GEP12" s="41"/>
      <c r="GEQ12" s="41"/>
      <c r="GER12" s="41"/>
      <c r="GES12" s="41"/>
      <c r="GET12" s="41"/>
      <c r="GEU12" s="41"/>
      <c r="GEV12" s="41"/>
      <c r="GEW12" s="41"/>
      <c r="GEX12" s="41"/>
      <c r="GEY12" s="41"/>
      <c r="GEZ12" s="41"/>
      <c r="GFA12" s="41"/>
      <c r="GFB12" s="41"/>
      <c r="GFC12" s="41"/>
      <c r="GFD12" s="41"/>
      <c r="GFE12" s="41"/>
      <c r="GFF12" s="41"/>
      <c r="GFG12" s="41"/>
      <c r="GFH12" s="41"/>
      <c r="GFI12" s="41"/>
      <c r="GFJ12" s="41"/>
      <c r="GFK12" s="41"/>
      <c r="GFL12" s="41"/>
      <c r="GFM12" s="41"/>
      <c r="GFN12" s="41"/>
      <c r="GFO12" s="41"/>
      <c r="GFP12" s="41"/>
      <c r="GFQ12" s="41"/>
      <c r="GFR12" s="41"/>
      <c r="GFS12" s="41"/>
      <c r="GFT12" s="41"/>
      <c r="GFU12" s="41"/>
      <c r="GFV12" s="41"/>
      <c r="GFW12" s="41"/>
      <c r="GFX12" s="41"/>
      <c r="GFY12" s="41"/>
      <c r="GFZ12" s="41"/>
      <c r="GGA12" s="41"/>
      <c r="GGB12" s="41"/>
      <c r="GGC12" s="41"/>
      <c r="GGD12" s="41"/>
      <c r="GGE12" s="41"/>
      <c r="GGF12" s="41"/>
      <c r="GGG12" s="41"/>
      <c r="GGH12" s="41"/>
      <c r="GGI12" s="41"/>
      <c r="GGJ12" s="41"/>
      <c r="GGK12" s="41"/>
      <c r="GGL12" s="41"/>
      <c r="GGM12" s="41"/>
      <c r="GGN12" s="41"/>
      <c r="GGO12" s="41"/>
      <c r="GGP12" s="41"/>
      <c r="GGQ12" s="41"/>
      <c r="GGR12" s="41"/>
      <c r="GGS12" s="41"/>
      <c r="GGT12" s="41"/>
      <c r="GGU12" s="41"/>
      <c r="GGV12" s="41"/>
      <c r="GGW12" s="41"/>
      <c r="GGX12" s="41"/>
      <c r="GGY12" s="41"/>
      <c r="GGZ12" s="41"/>
      <c r="GHA12" s="41"/>
      <c r="GHB12" s="41"/>
      <c r="GHC12" s="41"/>
      <c r="GHD12" s="41"/>
      <c r="GHE12" s="41"/>
      <c r="GHF12" s="41"/>
      <c r="GHG12" s="41"/>
      <c r="GHH12" s="41"/>
      <c r="GHI12" s="41"/>
      <c r="GHJ12" s="41"/>
      <c r="GHK12" s="41"/>
      <c r="GHL12" s="41"/>
      <c r="GHM12" s="41"/>
      <c r="GHN12" s="41"/>
      <c r="GHO12" s="41"/>
      <c r="GHP12" s="41"/>
      <c r="GHQ12" s="41"/>
      <c r="GHR12" s="41"/>
      <c r="GHS12" s="41"/>
      <c r="GHT12" s="41"/>
      <c r="GHU12" s="41"/>
      <c r="GHV12" s="41"/>
      <c r="GHW12" s="41"/>
      <c r="GHX12" s="41"/>
      <c r="GHY12" s="41"/>
      <c r="GHZ12" s="41"/>
      <c r="GIA12" s="41"/>
      <c r="GIB12" s="41"/>
      <c r="GIC12" s="41"/>
      <c r="GID12" s="41"/>
      <c r="GIE12" s="41"/>
      <c r="GIF12" s="41"/>
      <c r="GIG12" s="41"/>
      <c r="GIH12" s="41"/>
      <c r="GII12" s="41"/>
      <c r="GIJ12" s="41"/>
      <c r="GIK12" s="41"/>
      <c r="GIL12" s="41"/>
      <c r="GIM12" s="41"/>
      <c r="GIN12" s="41"/>
      <c r="GIO12" s="41"/>
      <c r="GIP12" s="41"/>
      <c r="GIQ12" s="41"/>
      <c r="GIR12" s="41"/>
      <c r="GIS12" s="41"/>
      <c r="GIT12" s="41"/>
      <c r="GIU12" s="41"/>
      <c r="GIV12" s="41"/>
      <c r="GIW12" s="41"/>
      <c r="GIX12" s="41"/>
      <c r="GIY12" s="41"/>
      <c r="GIZ12" s="41"/>
      <c r="GJA12" s="41"/>
      <c r="GJB12" s="41"/>
      <c r="GJC12" s="41"/>
      <c r="GJD12" s="41"/>
      <c r="GJE12" s="41"/>
      <c r="GJF12" s="41"/>
      <c r="GJG12" s="41"/>
      <c r="GJH12" s="41"/>
      <c r="GJI12" s="41"/>
      <c r="GJJ12" s="41"/>
      <c r="GJK12" s="41"/>
      <c r="GJL12" s="41"/>
      <c r="GJM12" s="41"/>
      <c r="GJN12" s="41"/>
      <c r="GJO12" s="41"/>
      <c r="GJP12" s="41"/>
      <c r="GJQ12" s="41"/>
      <c r="GJR12" s="41"/>
      <c r="GJS12" s="41"/>
      <c r="GJT12" s="41"/>
      <c r="GJU12" s="41"/>
      <c r="GJV12" s="41"/>
      <c r="GJW12" s="41"/>
      <c r="GJX12" s="41"/>
      <c r="GJY12" s="41"/>
      <c r="GJZ12" s="41"/>
      <c r="GKA12" s="41"/>
      <c r="GKB12" s="41"/>
      <c r="GKC12" s="41"/>
      <c r="GKD12" s="41"/>
      <c r="GKE12" s="41"/>
      <c r="GKF12" s="41"/>
      <c r="GKG12" s="41"/>
      <c r="GKH12" s="41"/>
      <c r="GKI12" s="41"/>
      <c r="GKJ12" s="41"/>
      <c r="GKK12" s="41"/>
      <c r="GKL12" s="41"/>
      <c r="GKM12" s="41"/>
      <c r="GKN12" s="41"/>
      <c r="GKO12" s="41"/>
      <c r="GKP12" s="41"/>
      <c r="GKQ12" s="41"/>
      <c r="GKR12" s="41"/>
      <c r="GKS12" s="41"/>
      <c r="GKT12" s="41"/>
      <c r="GKU12" s="41"/>
      <c r="GKV12" s="41"/>
      <c r="GKW12" s="41"/>
      <c r="GKX12" s="41"/>
      <c r="GKY12" s="41"/>
      <c r="GKZ12" s="41"/>
      <c r="GLA12" s="41"/>
      <c r="GLB12" s="41"/>
      <c r="GLC12" s="41"/>
      <c r="GLD12" s="41"/>
      <c r="GLE12" s="41"/>
      <c r="GLF12" s="41"/>
      <c r="GLG12" s="41"/>
      <c r="GLH12" s="41"/>
      <c r="GLI12" s="41"/>
      <c r="GLJ12" s="41"/>
      <c r="GLK12" s="41"/>
      <c r="GLL12" s="41"/>
      <c r="GLM12" s="41"/>
      <c r="GLN12" s="41"/>
      <c r="GLO12" s="41"/>
      <c r="GLP12" s="41"/>
      <c r="GLQ12" s="41"/>
      <c r="GLR12" s="41"/>
      <c r="GLS12" s="41"/>
      <c r="GLT12" s="41"/>
      <c r="GLU12" s="41"/>
      <c r="GLV12" s="41"/>
      <c r="GLW12" s="41"/>
      <c r="GLX12" s="41"/>
      <c r="GLY12" s="41"/>
      <c r="GLZ12" s="41"/>
      <c r="GMA12" s="41"/>
      <c r="GMB12" s="41"/>
      <c r="GMC12" s="41"/>
      <c r="GMD12" s="41"/>
      <c r="GME12" s="41"/>
      <c r="GMF12" s="41"/>
      <c r="GMG12" s="41"/>
      <c r="GMH12" s="41"/>
      <c r="GMI12" s="41"/>
      <c r="GMJ12" s="41"/>
      <c r="GMK12" s="41"/>
      <c r="GML12" s="41"/>
      <c r="GMM12" s="41"/>
      <c r="GMN12" s="41"/>
      <c r="GMO12" s="41"/>
      <c r="GMP12" s="41"/>
      <c r="GMQ12" s="41"/>
      <c r="GMR12" s="41"/>
      <c r="GMS12" s="41"/>
      <c r="GMT12" s="41"/>
      <c r="GMU12" s="41"/>
      <c r="GMV12" s="41"/>
      <c r="GMW12" s="41"/>
      <c r="GMX12" s="41"/>
      <c r="GMY12" s="41"/>
      <c r="GMZ12" s="41"/>
      <c r="GNA12" s="41"/>
      <c r="GNB12" s="41"/>
      <c r="GNC12" s="41"/>
      <c r="GND12" s="41"/>
      <c r="GNE12" s="41"/>
      <c r="GNF12" s="41"/>
      <c r="GNG12" s="41"/>
      <c r="GNH12" s="41"/>
      <c r="GNI12" s="41"/>
      <c r="GNJ12" s="41"/>
      <c r="GNK12" s="41"/>
      <c r="GNL12" s="41"/>
      <c r="GNM12" s="41"/>
      <c r="GNN12" s="41"/>
      <c r="GNO12" s="41"/>
      <c r="GNP12" s="41"/>
      <c r="GNQ12" s="41"/>
      <c r="GNR12" s="41"/>
      <c r="GNS12" s="41"/>
      <c r="GNT12" s="41"/>
      <c r="GNU12" s="41"/>
      <c r="GNV12" s="41"/>
      <c r="GNW12" s="41"/>
      <c r="GNX12" s="41"/>
      <c r="GNY12" s="41"/>
      <c r="GNZ12" s="41"/>
      <c r="GOA12" s="41"/>
      <c r="GOB12" s="41"/>
      <c r="GOC12" s="41"/>
      <c r="GOD12" s="41"/>
      <c r="GOE12" s="41"/>
      <c r="GOF12" s="41"/>
      <c r="GOG12" s="41"/>
      <c r="GOH12" s="41"/>
      <c r="GOI12" s="41"/>
      <c r="GOJ12" s="41"/>
      <c r="GOK12" s="41"/>
      <c r="GOL12" s="41"/>
      <c r="GOM12" s="41"/>
      <c r="GON12" s="41"/>
      <c r="GOO12" s="41"/>
      <c r="GOP12" s="41"/>
      <c r="GOQ12" s="41"/>
      <c r="GOR12" s="41"/>
      <c r="GOS12" s="41"/>
      <c r="GOT12" s="41"/>
      <c r="GOU12" s="41"/>
      <c r="GOV12" s="41"/>
      <c r="GOW12" s="41"/>
      <c r="GOX12" s="41"/>
      <c r="GOY12" s="41"/>
      <c r="GOZ12" s="41"/>
      <c r="GPA12" s="41"/>
      <c r="GPB12" s="41"/>
      <c r="GPC12" s="41"/>
      <c r="GPD12" s="41"/>
      <c r="GPE12" s="41"/>
      <c r="GPF12" s="41"/>
      <c r="GPG12" s="41"/>
      <c r="GPH12" s="41"/>
      <c r="GPI12" s="41"/>
      <c r="GPJ12" s="41"/>
      <c r="GPK12" s="41"/>
      <c r="GPL12" s="41"/>
      <c r="GPM12" s="41"/>
      <c r="GPN12" s="41"/>
      <c r="GPO12" s="41"/>
      <c r="GPP12" s="41"/>
      <c r="GPQ12" s="41"/>
      <c r="GPR12" s="41"/>
      <c r="GPS12" s="41"/>
      <c r="GPT12" s="41"/>
      <c r="GPU12" s="41"/>
      <c r="GPV12" s="41"/>
      <c r="GPW12" s="41"/>
      <c r="GPX12" s="41"/>
      <c r="GPY12" s="41"/>
      <c r="GPZ12" s="41"/>
      <c r="GQA12" s="41"/>
      <c r="GQB12" s="41"/>
      <c r="GQC12" s="41"/>
      <c r="GQD12" s="41"/>
      <c r="GQE12" s="41"/>
      <c r="GQF12" s="41"/>
      <c r="GQG12" s="41"/>
      <c r="GQH12" s="41"/>
      <c r="GQI12" s="41"/>
      <c r="GQJ12" s="41"/>
      <c r="GQK12" s="41"/>
      <c r="GQL12" s="41"/>
      <c r="GQM12" s="41"/>
      <c r="GQN12" s="41"/>
      <c r="GQO12" s="41"/>
      <c r="GQP12" s="41"/>
      <c r="GQQ12" s="41"/>
      <c r="GQR12" s="41"/>
      <c r="GQS12" s="41"/>
      <c r="GQT12" s="41"/>
      <c r="GQU12" s="41"/>
      <c r="GQV12" s="41"/>
      <c r="GQW12" s="41"/>
      <c r="GQX12" s="41"/>
      <c r="GQY12" s="41"/>
      <c r="GQZ12" s="41"/>
      <c r="GRA12" s="41"/>
      <c r="GRB12" s="41"/>
      <c r="GRC12" s="41"/>
      <c r="GRD12" s="41"/>
      <c r="GRE12" s="41"/>
      <c r="GRF12" s="41"/>
      <c r="GRG12" s="41"/>
      <c r="GRH12" s="41"/>
      <c r="GRI12" s="41"/>
      <c r="GRJ12" s="41"/>
      <c r="GRK12" s="41"/>
      <c r="GRL12" s="41"/>
      <c r="GRM12" s="41"/>
      <c r="GRN12" s="41"/>
      <c r="GRO12" s="41"/>
      <c r="GRP12" s="41"/>
      <c r="GRQ12" s="41"/>
      <c r="GRR12" s="41"/>
      <c r="GRS12" s="41"/>
      <c r="GRT12" s="41"/>
      <c r="GRU12" s="41"/>
      <c r="GRV12" s="41"/>
      <c r="GRW12" s="41"/>
      <c r="GRX12" s="41"/>
      <c r="GRY12" s="41"/>
      <c r="GRZ12" s="41"/>
      <c r="GSA12" s="41"/>
      <c r="GSB12" s="41"/>
      <c r="GSC12" s="41"/>
      <c r="GSD12" s="41"/>
      <c r="GSE12" s="41"/>
      <c r="GSF12" s="41"/>
      <c r="GSG12" s="41"/>
      <c r="GSH12" s="41"/>
      <c r="GSI12" s="41"/>
      <c r="GSJ12" s="41"/>
      <c r="GSK12" s="41"/>
      <c r="GSL12" s="41"/>
      <c r="GSM12" s="41"/>
      <c r="GSN12" s="41"/>
      <c r="GSO12" s="41"/>
      <c r="GSP12" s="41"/>
      <c r="GSQ12" s="41"/>
      <c r="GSR12" s="41"/>
      <c r="GSS12" s="41"/>
      <c r="GST12" s="41"/>
      <c r="GSU12" s="41"/>
      <c r="GSV12" s="41"/>
      <c r="GSW12" s="41"/>
      <c r="GSX12" s="41"/>
      <c r="GSY12" s="41"/>
      <c r="GSZ12" s="41"/>
      <c r="GTA12" s="41"/>
      <c r="GTB12" s="41"/>
      <c r="GTC12" s="41"/>
      <c r="GTD12" s="41"/>
      <c r="GTE12" s="41"/>
      <c r="GTF12" s="41"/>
      <c r="GTG12" s="41"/>
      <c r="GTH12" s="41"/>
      <c r="GTI12" s="41"/>
      <c r="GTJ12" s="41"/>
      <c r="GTK12" s="41"/>
      <c r="GTL12" s="41"/>
      <c r="GTM12" s="41"/>
      <c r="GTN12" s="41"/>
      <c r="GTO12" s="41"/>
      <c r="GTP12" s="41"/>
      <c r="GTQ12" s="41"/>
      <c r="GTR12" s="41"/>
      <c r="GTS12" s="41"/>
      <c r="GTT12" s="41"/>
      <c r="GTU12" s="41"/>
      <c r="GTV12" s="41"/>
      <c r="GTW12" s="41"/>
      <c r="GTX12" s="41"/>
      <c r="GTY12" s="41"/>
      <c r="GTZ12" s="41"/>
      <c r="GUA12" s="41"/>
      <c r="GUB12" s="41"/>
      <c r="GUC12" s="41"/>
      <c r="GUD12" s="41"/>
      <c r="GUE12" s="41"/>
      <c r="GUF12" s="41"/>
      <c r="GUG12" s="41"/>
      <c r="GUH12" s="41"/>
      <c r="GUI12" s="41"/>
      <c r="GUJ12" s="41"/>
      <c r="GUK12" s="41"/>
      <c r="GUL12" s="41"/>
      <c r="GUM12" s="41"/>
      <c r="GUN12" s="41"/>
      <c r="GUO12" s="41"/>
      <c r="GUP12" s="41"/>
      <c r="GUQ12" s="41"/>
      <c r="GUR12" s="41"/>
      <c r="GUS12" s="41"/>
      <c r="GUT12" s="41"/>
      <c r="GUU12" s="41"/>
      <c r="GUV12" s="41"/>
      <c r="GUW12" s="41"/>
      <c r="GUX12" s="41"/>
      <c r="GUY12" s="41"/>
      <c r="GUZ12" s="41"/>
      <c r="GVA12" s="41"/>
      <c r="GVB12" s="41"/>
      <c r="GVC12" s="41"/>
      <c r="GVD12" s="41"/>
      <c r="GVE12" s="41"/>
      <c r="GVF12" s="41"/>
      <c r="GVG12" s="41"/>
      <c r="GVH12" s="41"/>
      <c r="GVI12" s="41"/>
      <c r="GVJ12" s="41"/>
      <c r="GVK12" s="41"/>
      <c r="GVL12" s="41"/>
      <c r="GVM12" s="41"/>
      <c r="GVN12" s="41"/>
      <c r="GVO12" s="41"/>
      <c r="GVP12" s="41"/>
      <c r="GVQ12" s="41"/>
      <c r="GVR12" s="41"/>
      <c r="GVS12" s="41"/>
      <c r="GVT12" s="41"/>
      <c r="GVU12" s="41"/>
      <c r="GVV12" s="41"/>
      <c r="GVW12" s="41"/>
      <c r="GVX12" s="41"/>
      <c r="GVY12" s="41"/>
      <c r="GVZ12" s="41"/>
      <c r="GWA12" s="41"/>
      <c r="GWB12" s="41"/>
      <c r="GWC12" s="41"/>
      <c r="GWD12" s="41"/>
      <c r="GWE12" s="41"/>
      <c r="GWF12" s="41"/>
      <c r="GWG12" s="41"/>
      <c r="GWH12" s="41"/>
      <c r="GWI12" s="41"/>
      <c r="GWJ12" s="41"/>
      <c r="GWK12" s="41"/>
      <c r="GWL12" s="41"/>
      <c r="GWM12" s="41"/>
      <c r="GWN12" s="41"/>
      <c r="GWO12" s="41"/>
      <c r="GWP12" s="41"/>
      <c r="GWQ12" s="41"/>
      <c r="GWR12" s="41"/>
      <c r="GWS12" s="41"/>
      <c r="GWT12" s="41"/>
      <c r="GWU12" s="41"/>
      <c r="GWV12" s="41"/>
      <c r="GWW12" s="41"/>
      <c r="GWX12" s="41"/>
      <c r="GWY12" s="41"/>
      <c r="GWZ12" s="41"/>
      <c r="GXA12" s="41"/>
      <c r="GXB12" s="41"/>
      <c r="GXC12" s="41"/>
      <c r="GXD12" s="41"/>
      <c r="GXE12" s="41"/>
      <c r="GXF12" s="41"/>
      <c r="GXG12" s="41"/>
      <c r="GXH12" s="41"/>
      <c r="GXI12" s="41"/>
      <c r="GXJ12" s="41"/>
      <c r="GXK12" s="41"/>
      <c r="GXL12" s="41"/>
      <c r="GXM12" s="41"/>
      <c r="GXN12" s="41"/>
      <c r="GXO12" s="41"/>
      <c r="GXP12" s="41"/>
      <c r="GXQ12" s="41"/>
      <c r="GXR12" s="41"/>
      <c r="GXS12" s="41"/>
      <c r="GXT12" s="41"/>
      <c r="GXU12" s="41"/>
      <c r="GXV12" s="41"/>
      <c r="GXW12" s="41"/>
      <c r="GXX12" s="41"/>
      <c r="GXY12" s="41"/>
      <c r="GXZ12" s="41"/>
      <c r="GYA12" s="41"/>
      <c r="GYB12" s="41"/>
      <c r="GYC12" s="41"/>
      <c r="GYD12" s="41"/>
      <c r="GYE12" s="41"/>
      <c r="GYF12" s="41"/>
      <c r="GYG12" s="41"/>
      <c r="GYH12" s="41"/>
      <c r="GYI12" s="41"/>
      <c r="GYJ12" s="41"/>
      <c r="GYK12" s="41"/>
      <c r="GYL12" s="41"/>
      <c r="GYM12" s="41"/>
      <c r="GYN12" s="41"/>
      <c r="GYO12" s="41"/>
      <c r="GYP12" s="41"/>
      <c r="GYQ12" s="41"/>
      <c r="GYR12" s="41"/>
      <c r="GYS12" s="41"/>
      <c r="GYT12" s="41"/>
      <c r="GYU12" s="41"/>
      <c r="GYV12" s="41"/>
      <c r="GYW12" s="41"/>
      <c r="GYX12" s="41"/>
      <c r="GYY12" s="41"/>
      <c r="GYZ12" s="41"/>
      <c r="GZA12" s="41"/>
      <c r="GZB12" s="41"/>
      <c r="GZC12" s="41"/>
      <c r="GZD12" s="41"/>
      <c r="GZE12" s="41"/>
      <c r="GZF12" s="41"/>
      <c r="GZG12" s="41"/>
      <c r="GZH12" s="41"/>
      <c r="GZI12" s="41"/>
      <c r="GZJ12" s="41"/>
      <c r="GZK12" s="41"/>
      <c r="GZL12" s="41"/>
      <c r="GZM12" s="41"/>
      <c r="GZN12" s="41"/>
      <c r="GZO12" s="41"/>
      <c r="GZP12" s="41"/>
      <c r="GZQ12" s="41"/>
      <c r="GZR12" s="41"/>
      <c r="GZS12" s="41"/>
      <c r="GZT12" s="41"/>
      <c r="GZU12" s="41"/>
      <c r="GZV12" s="41"/>
      <c r="GZW12" s="41"/>
      <c r="GZX12" s="41"/>
      <c r="GZY12" s="41"/>
      <c r="GZZ12" s="41"/>
      <c r="HAA12" s="41"/>
      <c r="HAB12" s="41"/>
      <c r="HAC12" s="41"/>
      <c r="HAD12" s="41"/>
      <c r="HAE12" s="41"/>
      <c r="HAF12" s="41"/>
      <c r="HAG12" s="41"/>
      <c r="HAH12" s="41"/>
      <c r="HAI12" s="41"/>
      <c r="HAJ12" s="41"/>
      <c r="HAK12" s="41"/>
      <c r="HAL12" s="41"/>
      <c r="HAM12" s="41"/>
      <c r="HAN12" s="41"/>
      <c r="HAO12" s="41"/>
      <c r="HAP12" s="41"/>
      <c r="HAQ12" s="41"/>
      <c r="HAR12" s="41"/>
      <c r="HAS12" s="41"/>
      <c r="HAT12" s="41"/>
      <c r="HAU12" s="41"/>
      <c r="HAV12" s="41"/>
      <c r="HAW12" s="41"/>
      <c r="HAX12" s="41"/>
      <c r="HAY12" s="41"/>
      <c r="HAZ12" s="41"/>
      <c r="HBA12" s="41"/>
      <c r="HBB12" s="41"/>
      <c r="HBC12" s="41"/>
      <c r="HBD12" s="41"/>
      <c r="HBE12" s="41"/>
      <c r="HBF12" s="41"/>
      <c r="HBG12" s="41"/>
      <c r="HBH12" s="41"/>
      <c r="HBI12" s="41"/>
      <c r="HBJ12" s="41"/>
      <c r="HBK12" s="41"/>
      <c r="HBL12" s="41"/>
      <c r="HBM12" s="41"/>
      <c r="HBN12" s="41"/>
      <c r="HBO12" s="41"/>
      <c r="HBP12" s="41"/>
      <c r="HBQ12" s="41"/>
      <c r="HBR12" s="41"/>
      <c r="HBS12" s="41"/>
      <c r="HBT12" s="41"/>
      <c r="HBU12" s="41"/>
      <c r="HBV12" s="41"/>
      <c r="HBW12" s="41"/>
      <c r="HBX12" s="41"/>
      <c r="HBY12" s="41"/>
      <c r="HBZ12" s="41"/>
      <c r="HCA12" s="41"/>
      <c r="HCB12" s="41"/>
      <c r="HCC12" s="41"/>
      <c r="HCD12" s="41"/>
      <c r="HCE12" s="41"/>
      <c r="HCF12" s="41"/>
      <c r="HCG12" s="41"/>
      <c r="HCH12" s="41"/>
      <c r="HCI12" s="41"/>
      <c r="HCJ12" s="41"/>
      <c r="HCK12" s="41"/>
      <c r="HCL12" s="41"/>
      <c r="HCM12" s="41"/>
      <c r="HCN12" s="41"/>
      <c r="HCO12" s="41"/>
      <c r="HCP12" s="41"/>
      <c r="HCQ12" s="41"/>
      <c r="HCR12" s="41"/>
      <c r="HCS12" s="41"/>
      <c r="HCT12" s="41"/>
      <c r="HCU12" s="41"/>
      <c r="HCV12" s="41"/>
      <c r="HCW12" s="41"/>
      <c r="HCX12" s="41"/>
      <c r="HCY12" s="41"/>
      <c r="HCZ12" s="41"/>
      <c r="HDA12" s="41"/>
      <c r="HDB12" s="41"/>
      <c r="HDC12" s="41"/>
      <c r="HDD12" s="41"/>
      <c r="HDE12" s="41"/>
      <c r="HDF12" s="41"/>
      <c r="HDG12" s="41"/>
      <c r="HDH12" s="41"/>
      <c r="HDI12" s="41"/>
      <c r="HDJ12" s="41"/>
      <c r="HDK12" s="41"/>
      <c r="HDL12" s="41"/>
      <c r="HDM12" s="41"/>
      <c r="HDN12" s="41"/>
      <c r="HDO12" s="41"/>
      <c r="HDP12" s="41"/>
      <c r="HDQ12" s="41"/>
      <c r="HDR12" s="41"/>
      <c r="HDS12" s="41"/>
      <c r="HDT12" s="41"/>
      <c r="HDU12" s="41"/>
      <c r="HDV12" s="41"/>
      <c r="HDW12" s="41"/>
      <c r="HDX12" s="41"/>
      <c r="HDY12" s="41"/>
      <c r="HDZ12" s="41"/>
      <c r="HEA12" s="41"/>
      <c r="HEB12" s="41"/>
      <c r="HEC12" s="41"/>
      <c r="HED12" s="41"/>
      <c r="HEE12" s="41"/>
      <c r="HEF12" s="41"/>
      <c r="HEG12" s="41"/>
      <c r="HEH12" s="41"/>
      <c r="HEI12" s="41"/>
      <c r="HEJ12" s="41"/>
      <c r="HEK12" s="41"/>
      <c r="HEL12" s="41"/>
      <c r="HEM12" s="41"/>
      <c r="HEN12" s="41"/>
      <c r="HEO12" s="41"/>
      <c r="HEP12" s="41"/>
      <c r="HEQ12" s="41"/>
      <c r="HER12" s="41"/>
      <c r="HES12" s="41"/>
      <c r="HET12" s="41"/>
      <c r="HEU12" s="41"/>
      <c r="HEV12" s="41"/>
      <c r="HEW12" s="41"/>
      <c r="HEX12" s="41"/>
      <c r="HEY12" s="41"/>
      <c r="HEZ12" s="41"/>
      <c r="HFA12" s="41"/>
      <c r="HFB12" s="41"/>
      <c r="HFC12" s="41"/>
      <c r="HFD12" s="41"/>
      <c r="HFE12" s="41"/>
      <c r="HFF12" s="41"/>
      <c r="HFG12" s="41"/>
      <c r="HFH12" s="41"/>
      <c r="HFI12" s="41"/>
      <c r="HFJ12" s="41"/>
      <c r="HFK12" s="41"/>
      <c r="HFL12" s="41"/>
      <c r="HFM12" s="41"/>
      <c r="HFN12" s="41"/>
      <c r="HFO12" s="41"/>
      <c r="HFP12" s="41"/>
      <c r="HFQ12" s="41"/>
      <c r="HFR12" s="41"/>
      <c r="HFS12" s="41"/>
      <c r="HFT12" s="41"/>
      <c r="HFU12" s="41"/>
      <c r="HFV12" s="41"/>
      <c r="HFW12" s="41"/>
      <c r="HFX12" s="41"/>
      <c r="HFY12" s="41"/>
      <c r="HFZ12" s="41"/>
      <c r="HGA12" s="41"/>
      <c r="HGB12" s="41"/>
      <c r="HGC12" s="41"/>
      <c r="HGD12" s="41"/>
      <c r="HGE12" s="41"/>
      <c r="HGF12" s="41"/>
      <c r="HGG12" s="41"/>
      <c r="HGH12" s="41"/>
      <c r="HGI12" s="41"/>
      <c r="HGJ12" s="41"/>
      <c r="HGK12" s="41"/>
      <c r="HGL12" s="41"/>
      <c r="HGM12" s="41"/>
      <c r="HGN12" s="41"/>
      <c r="HGO12" s="41"/>
      <c r="HGP12" s="41"/>
      <c r="HGQ12" s="41"/>
      <c r="HGR12" s="41"/>
      <c r="HGS12" s="41"/>
      <c r="HGT12" s="41"/>
      <c r="HGU12" s="41"/>
      <c r="HGV12" s="41"/>
      <c r="HGW12" s="41"/>
      <c r="HGX12" s="41"/>
      <c r="HGY12" s="41"/>
      <c r="HGZ12" s="41"/>
      <c r="HHA12" s="41"/>
      <c r="HHB12" s="41"/>
      <c r="HHC12" s="41"/>
      <c r="HHD12" s="41"/>
      <c r="HHE12" s="41"/>
      <c r="HHF12" s="41"/>
      <c r="HHG12" s="41"/>
      <c r="HHH12" s="41"/>
      <c r="HHI12" s="41"/>
      <c r="HHJ12" s="41"/>
      <c r="HHK12" s="41"/>
      <c r="HHL12" s="41"/>
      <c r="HHM12" s="41"/>
      <c r="HHN12" s="41"/>
      <c r="HHO12" s="41"/>
      <c r="HHP12" s="41"/>
      <c r="HHQ12" s="41"/>
      <c r="HHR12" s="41"/>
      <c r="HHS12" s="41"/>
      <c r="HHT12" s="41"/>
      <c r="HHU12" s="41"/>
      <c r="HHV12" s="41"/>
      <c r="HHW12" s="41"/>
      <c r="HHX12" s="41"/>
      <c r="HHY12" s="41"/>
      <c r="HHZ12" s="41"/>
      <c r="HIA12" s="41"/>
      <c r="HIB12" s="41"/>
      <c r="HIC12" s="41"/>
      <c r="HID12" s="41"/>
      <c r="HIE12" s="41"/>
      <c r="HIF12" s="41"/>
      <c r="HIG12" s="41"/>
      <c r="HIH12" s="41"/>
      <c r="HII12" s="41"/>
      <c r="HIJ12" s="41"/>
      <c r="HIK12" s="41"/>
      <c r="HIL12" s="41"/>
      <c r="HIM12" s="41"/>
      <c r="HIN12" s="41"/>
      <c r="HIO12" s="41"/>
      <c r="HIP12" s="41"/>
      <c r="HIQ12" s="41"/>
      <c r="HIR12" s="41"/>
      <c r="HIS12" s="41"/>
      <c r="HIT12" s="41"/>
      <c r="HIU12" s="41"/>
      <c r="HIV12" s="41"/>
      <c r="HIW12" s="41"/>
      <c r="HIX12" s="41"/>
      <c r="HIY12" s="41"/>
      <c r="HIZ12" s="41"/>
      <c r="HJA12" s="41"/>
      <c r="HJB12" s="41"/>
      <c r="HJC12" s="41"/>
      <c r="HJD12" s="41"/>
      <c r="HJE12" s="41"/>
      <c r="HJF12" s="41"/>
      <c r="HJG12" s="41"/>
      <c r="HJH12" s="41"/>
      <c r="HJI12" s="41"/>
      <c r="HJJ12" s="41"/>
      <c r="HJK12" s="41"/>
      <c r="HJL12" s="41"/>
      <c r="HJM12" s="41"/>
      <c r="HJN12" s="41"/>
      <c r="HJO12" s="41"/>
      <c r="HJP12" s="41"/>
      <c r="HJQ12" s="41"/>
      <c r="HJR12" s="41"/>
      <c r="HJS12" s="41"/>
      <c r="HJT12" s="41"/>
      <c r="HJU12" s="41"/>
      <c r="HJV12" s="41"/>
      <c r="HJW12" s="41"/>
      <c r="HJX12" s="41"/>
      <c r="HJY12" s="41"/>
      <c r="HJZ12" s="41"/>
      <c r="HKA12" s="41"/>
      <c r="HKB12" s="41"/>
      <c r="HKC12" s="41"/>
      <c r="HKD12" s="41"/>
      <c r="HKE12" s="41"/>
      <c r="HKF12" s="41"/>
      <c r="HKG12" s="41"/>
      <c r="HKH12" s="41"/>
      <c r="HKI12" s="41"/>
      <c r="HKJ12" s="41"/>
      <c r="HKK12" s="41"/>
      <c r="HKL12" s="41"/>
      <c r="HKM12" s="41"/>
      <c r="HKN12" s="41"/>
      <c r="HKO12" s="41"/>
      <c r="HKP12" s="41"/>
      <c r="HKQ12" s="41"/>
      <c r="HKR12" s="41"/>
      <c r="HKS12" s="41"/>
      <c r="HKT12" s="41"/>
      <c r="HKU12" s="41"/>
      <c r="HKV12" s="41"/>
      <c r="HKW12" s="41"/>
      <c r="HKX12" s="41"/>
      <c r="HKY12" s="41"/>
      <c r="HKZ12" s="41"/>
      <c r="HLA12" s="41"/>
      <c r="HLB12" s="41"/>
      <c r="HLC12" s="41"/>
      <c r="HLD12" s="41"/>
      <c r="HLE12" s="41"/>
      <c r="HLF12" s="41"/>
      <c r="HLG12" s="41"/>
      <c r="HLH12" s="41"/>
      <c r="HLI12" s="41"/>
      <c r="HLJ12" s="41"/>
      <c r="HLK12" s="41"/>
      <c r="HLL12" s="41"/>
      <c r="HLM12" s="41"/>
      <c r="HLN12" s="41"/>
      <c r="HLO12" s="41"/>
      <c r="HLP12" s="41"/>
      <c r="HLQ12" s="41"/>
      <c r="HLR12" s="41"/>
      <c r="HLS12" s="41"/>
      <c r="HLT12" s="41"/>
      <c r="HLU12" s="41"/>
      <c r="HLV12" s="41"/>
      <c r="HLW12" s="41"/>
      <c r="HLX12" s="41"/>
      <c r="HLY12" s="41"/>
      <c r="HLZ12" s="41"/>
      <c r="HMA12" s="41"/>
      <c r="HMB12" s="41"/>
      <c r="HMC12" s="41"/>
      <c r="HMD12" s="41"/>
      <c r="HME12" s="41"/>
      <c r="HMF12" s="41"/>
      <c r="HMG12" s="41"/>
      <c r="HMH12" s="41"/>
      <c r="HMI12" s="41"/>
      <c r="HMJ12" s="41"/>
      <c r="HMK12" s="41"/>
      <c r="HML12" s="41"/>
      <c r="HMM12" s="41"/>
      <c r="HMN12" s="41"/>
      <c r="HMO12" s="41"/>
      <c r="HMP12" s="41"/>
      <c r="HMQ12" s="41"/>
      <c r="HMR12" s="41"/>
      <c r="HMS12" s="41"/>
      <c r="HMT12" s="41"/>
      <c r="HMU12" s="41"/>
      <c r="HMV12" s="41"/>
      <c r="HMW12" s="41"/>
      <c r="HMX12" s="41"/>
      <c r="HMY12" s="41"/>
      <c r="HMZ12" s="41"/>
      <c r="HNA12" s="41"/>
      <c r="HNB12" s="41"/>
      <c r="HNC12" s="41"/>
      <c r="HND12" s="41"/>
      <c r="HNE12" s="41"/>
      <c r="HNF12" s="41"/>
      <c r="HNG12" s="41"/>
      <c r="HNH12" s="41"/>
      <c r="HNI12" s="41"/>
      <c r="HNJ12" s="41"/>
      <c r="HNK12" s="41"/>
      <c r="HNL12" s="41"/>
      <c r="HNM12" s="41"/>
      <c r="HNN12" s="41"/>
      <c r="HNO12" s="41"/>
      <c r="HNP12" s="41"/>
      <c r="HNQ12" s="41"/>
      <c r="HNR12" s="41"/>
      <c r="HNS12" s="41"/>
      <c r="HNT12" s="41"/>
      <c r="HNU12" s="41"/>
      <c r="HNV12" s="41"/>
      <c r="HNW12" s="41"/>
      <c r="HNX12" s="41"/>
      <c r="HNY12" s="41"/>
      <c r="HNZ12" s="41"/>
      <c r="HOA12" s="41"/>
      <c r="HOB12" s="41"/>
      <c r="HOC12" s="41"/>
      <c r="HOD12" s="41"/>
      <c r="HOE12" s="41"/>
      <c r="HOF12" s="41"/>
      <c r="HOG12" s="41"/>
      <c r="HOH12" s="41"/>
      <c r="HOI12" s="41"/>
      <c r="HOJ12" s="41"/>
      <c r="HOK12" s="41"/>
      <c r="HOL12" s="41"/>
      <c r="HOM12" s="41"/>
      <c r="HON12" s="41"/>
      <c r="HOO12" s="41"/>
      <c r="HOP12" s="41"/>
      <c r="HOQ12" s="41"/>
      <c r="HOR12" s="41"/>
      <c r="HOS12" s="41"/>
      <c r="HOT12" s="41"/>
      <c r="HOU12" s="41"/>
      <c r="HOV12" s="41"/>
      <c r="HOW12" s="41"/>
      <c r="HOX12" s="41"/>
      <c r="HOY12" s="41"/>
      <c r="HOZ12" s="41"/>
      <c r="HPA12" s="41"/>
      <c r="HPB12" s="41"/>
      <c r="HPC12" s="41"/>
      <c r="HPD12" s="41"/>
      <c r="HPE12" s="41"/>
      <c r="HPF12" s="41"/>
      <c r="HPG12" s="41"/>
      <c r="HPH12" s="41"/>
      <c r="HPI12" s="41"/>
      <c r="HPJ12" s="41"/>
      <c r="HPK12" s="41"/>
      <c r="HPL12" s="41"/>
      <c r="HPM12" s="41"/>
      <c r="HPN12" s="41"/>
      <c r="HPO12" s="41"/>
      <c r="HPP12" s="41"/>
      <c r="HPQ12" s="41"/>
      <c r="HPR12" s="41"/>
      <c r="HPS12" s="41"/>
      <c r="HPT12" s="41"/>
      <c r="HPU12" s="41"/>
      <c r="HPV12" s="41"/>
      <c r="HPW12" s="41"/>
      <c r="HPX12" s="41"/>
      <c r="HPY12" s="41"/>
      <c r="HPZ12" s="41"/>
      <c r="HQA12" s="41"/>
      <c r="HQB12" s="41"/>
      <c r="HQC12" s="41"/>
      <c r="HQD12" s="41"/>
      <c r="HQE12" s="41"/>
      <c r="HQF12" s="41"/>
      <c r="HQG12" s="41"/>
      <c r="HQH12" s="41"/>
      <c r="HQI12" s="41"/>
      <c r="HQJ12" s="41"/>
      <c r="HQK12" s="41"/>
      <c r="HQL12" s="41"/>
      <c r="HQM12" s="41"/>
      <c r="HQN12" s="41"/>
      <c r="HQO12" s="41"/>
      <c r="HQP12" s="41"/>
      <c r="HQQ12" s="41"/>
      <c r="HQR12" s="41"/>
      <c r="HQS12" s="41"/>
      <c r="HQT12" s="41"/>
      <c r="HQU12" s="41"/>
      <c r="HQV12" s="41"/>
      <c r="HQW12" s="41"/>
      <c r="HQX12" s="41"/>
      <c r="HQY12" s="41"/>
      <c r="HQZ12" s="41"/>
      <c r="HRA12" s="41"/>
      <c r="HRB12" s="41"/>
      <c r="HRC12" s="41"/>
      <c r="HRD12" s="41"/>
      <c r="HRE12" s="41"/>
      <c r="HRF12" s="41"/>
      <c r="HRG12" s="41"/>
      <c r="HRH12" s="41"/>
      <c r="HRI12" s="41"/>
      <c r="HRJ12" s="41"/>
      <c r="HRK12" s="41"/>
      <c r="HRL12" s="41"/>
      <c r="HRM12" s="41"/>
      <c r="HRN12" s="41"/>
      <c r="HRO12" s="41"/>
      <c r="HRP12" s="41"/>
      <c r="HRQ12" s="41"/>
      <c r="HRR12" s="41"/>
      <c r="HRS12" s="41"/>
      <c r="HRT12" s="41"/>
      <c r="HRU12" s="41"/>
      <c r="HRV12" s="41"/>
      <c r="HRW12" s="41"/>
      <c r="HRX12" s="41"/>
      <c r="HRY12" s="41"/>
      <c r="HRZ12" s="41"/>
      <c r="HSA12" s="41"/>
      <c r="HSB12" s="41"/>
      <c r="HSC12" s="41"/>
      <c r="HSD12" s="41"/>
      <c r="HSE12" s="41"/>
      <c r="HSF12" s="41"/>
      <c r="HSG12" s="41"/>
      <c r="HSH12" s="41"/>
      <c r="HSI12" s="41"/>
      <c r="HSJ12" s="41"/>
      <c r="HSK12" s="41"/>
      <c r="HSL12" s="41"/>
      <c r="HSM12" s="41"/>
      <c r="HSN12" s="41"/>
      <c r="HSO12" s="41"/>
      <c r="HSP12" s="41"/>
      <c r="HSQ12" s="41"/>
      <c r="HSR12" s="41"/>
      <c r="HSS12" s="41"/>
      <c r="HST12" s="41"/>
      <c r="HSU12" s="41"/>
      <c r="HSV12" s="41"/>
      <c r="HSW12" s="41"/>
      <c r="HSX12" s="41"/>
      <c r="HSY12" s="41"/>
      <c r="HSZ12" s="41"/>
      <c r="HTA12" s="41"/>
      <c r="HTB12" s="41"/>
      <c r="HTC12" s="41"/>
      <c r="HTD12" s="41"/>
      <c r="HTE12" s="41"/>
      <c r="HTF12" s="41"/>
      <c r="HTG12" s="41"/>
      <c r="HTH12" s="41"/>
      <c r="HTI12" s="41"/>
      <c r="HTJ12" s="41"/>
      <c r="HTK12" s="41"/>
      <c r="HTL12" s="41"/>
      <c r="HTM12" s="41"/>
      <c r="HTN12" s="41"/>
      <c r="HTO12" s="41"/>
      <c r="HTP12" s="41"/>
      <c r="HTQ12" s="41"/>
      <c r="HTR12" s="41"/>
      <c r="HTS12" s="41"/>
      <c r="HTT12" s="41"/>
      <c r="HTU12" s="41"/>
      <c r="HTV12" s="41"/>
      <c r="HTW12" s="41"/>
      <c r="HTX12" s="41"/>
      <c r="HTY12" s="41"/>
      <c r="HTZ12" s="41"/>
      <c r="HUA12" s="41"/>
      <c r="HUB12" s="41"/>
      <c r="HUC12" s="41"/>
      <c r="HUD12" s="41"/>
      <c r="HUE12" s="41"/>
      <c r="HUF12" s="41"/>
      <c r="HUG12" s="41"/>
      <c r="HUH12" s="41"/>
      <c r="HUI12" s="41"/>
      <c r="HUJ12" s="41"/>
      <c r="HUK12" s="41"/>
      <c r="HUL12" s="41"/>
      <c r="HUM12" s="41"/>
      <c r="HUN12" s="41"/>
      <c r="HUO12" s="41"/>
      <c r="HUP12" s="41"/>
      <c r="HUQ12" s="41"/>
      <c r="HUR12" s="41"/>
      <c r="HUS12" s="41"/>
      <c r="HUT12" s="41"/>
      <c r="HUU12" s="41"/>
      <c r="HUV12" s="41"/>
      <c r="HUW12" s="41"/>
      <c r="HUX12" s="41"/>
      <c r="HUY12" s="41"/>
      <c r="HUZ12" s="41"/>
      <c r="HVA12" s="41"/>
      <c r="HVB12" s="41"/>
      <c r="HVC12" s="41"/>
      <c r="HVD12" s="41"/>
      <c r="HVE12" s="41"/>
      <c r="HVF12" s="41"/>
      <c r="HVG12" s="41"/>
      <c r="HVH12" s="41"/>
      <c r="HVI12" s="41"/>
      <c r="HVJ12" s="41"/>
      <c r="HVK12" s="41"/>
      <c r="HVL12" s="41"/>
      <c r="HVM12" s="41"/>
      <c r="HVN12" s="41"/>
      <c r="HVO12" s="41"/>
      <c r="HVP12" s="41"/>
      <c r="HVQ12" s="41"/>
      <c r="HVR12" s="41"/>
      <c r="HVS12" s="41"/>
      <c r="HVT12" s="41"/>
      <c r="HVU12" s="41"/>
      <c r="HVV12" s="41"/>
      <c r="HVW12" s="41"/>
      <c r="HVX12" s="41"/>
      <c r="HVY12" s="41"/>
      <c r="HVZ12" s="41"/>
      <c r="HWA12" s="41"/>
      <c r="HWB12" s="41"/>
      <c r="HWC12" s="41"/>
      <c r="HWD12" s="41"/>
      <c r="HWE12" s="41"/>
      <c r="HWF12" s="41"/>
      <c r="HWG12" s="41"/>
      <c r="HWH12" s="41"/>
      <c r="HWI12" s="41"/>
      <c r="HWJ12" s="41"/>
      <c r="HWK12" s="41"/>
      <c r="HWL12" s="41"/>
      <c r="HWM12" s="41"/>
      <c r="HWN12" s="41"/>
      <c r="HWO12" s="41"/>
      <c r="HWP12" s="41"/>
      <c r="HWQ12" s="41"/>
      <c r="HWR12" s="41"/>
      <c r="HWS12" s="41"/>
      <c r="HWT12" s="41"/>
      <c r="HWU12" s="41"/>
      <c r="HWV12" s="41"/>
      <c r="HWW12" s="41"/>
      <c r="HWX12" s="41"/>
      <c r="HWY12" s="41"/>
      <c r="HWZ12" s="41"/>
      <c r="HXA12" s="41"/>
      <c r="HXB12" s="41"/>
      <c r="HXC12" s="41"/>
      <c r="HXD12" s="41"/>
      <c r="HXE12" s="41"/>
      <c r="HXF12" s="41"/>
      <c r="HXG12" s="41"/>
      <c r="HXH12" s="41"/>
      <c r="HXI12" s="41"/>
      <c r="HXJ12" s="41"/>
      <c r="HXK12" s="41"/>
      <c r="HXL12" s="41"/>
      <c r="HXM12" s="41"/>
      <c r="HXN12" s="41"/>
      <c r="HXO12" s="41"/>
      <c r="HXP12" s="41"/>
      <c r="HXQ12" s="41"/>
      <c r="HXR12" s="41"/>
      <c r="HXS12" s="41"/>
      <c r="HXT12" s="41"/>
      <c r="HXU12" s="41"/>
      <c r="HXV12" s="41"/>
      <c r="HXW12" s="41"/>
      <c r="HXX12" s="41"/>
      <c r="HXY12" s="41"/>
      <c r="HXZ12" s="41"/>
      <c r="HYA12" s="41"/>
      <c r="HYB12" s="41"/>
      <c r="HYC12" s="41"/>
      <c r="HYD12" s="41"/>
      <c r="HYE12" s="41"/>
      <c r="HYF12" s="41"/>
      <c r="HYG12" s="41"/>
      <c r="HYH12" s="41"/>
      <c r="HYI12" s="41"/>
      <c r="HYJ12" s="41"/>
      <c r="HYK12" s="41"/>
      <c r="HYL12" s="41"/>
      <c r="HYM12" s="41"/>
      <c r="HYN12" s="41"/>
      <c r="HYO12" s="41"/>
      <c r="HYP12" s="41"/>
      <c r="HYQ12" s="41"/>
      <c r="HYR12" s="41"/>
      <c r="HYS12" s="41"/>
      <c r="HYT12" s="41"/>
      <c r="HYU12" s="41"/>
      <c r="HYV12" s="41"/>
      <c r="HYW12" s="41"/>
      <c r="HYX12" s="41"/>
      <c r="HYY12" s="41"/>
      <c r="HYZ12" s="41"/>
      <c r="HZA12" s="41"/>
      <c r="HZB12" s="41"/>
      <c r="HZC12" s="41"/>
      <c r="HZD12" s="41"/>
      <c r="HZE12" s="41"/>
      <c r="HZF12" s="41"/>
      <c r="HZG12" s="41"/>
      <c r="HZH12" s="41"/>
      <c r="HZI12" s="41"/>
      <c r="HZJ12" s="41"/>
      <c r="HZK12" s="41"/>
      <c r="HZL12" s="41"/>
      <c r="HZM12" s="41"/>
      <c r="HZN12" s="41"/>
      <c r="HZO12" s="41"/>
      <c r="HZP12" s="41"/>
      <c r="HZQ12" s="41"/>
      <c r="HZR12" s="41"/>
      <c r="HZS12" s="41"/>
      <c r="HZT12" s="41"/>
      <c r="HZU12" s="41"/>
      <c r="HZV12" s="41"/>
      <c r="HZW12" s="41"/>
      <c r="HZX12" s="41"/>
      <c r="HZY12" s="41"/>
      <c r="HZZ12" s="41"/>
      <c r="IAA12" s="41"/>
      <c r="IAB12" s="41"/>
      <c r="IAC12" s="41"/>
      <c r="IAD12" s="41"/>
      <c r="IAE12" s="41"/>
      <c r="IAF12" s="41"/>
      <c r="IAG12" s="41"/>
      <c r="IAH12" s="41"/>
      <c r="IAI12" s="41"/>
      <c r="IAJ12" s="41"/>
      <c r="IAK12" s="41"/>
      <c r="IAL12" s="41"/>
      <c r="IAM12" s="41"/>
      <c r="IAN12" s="41"/>
      <c r="IAO12" s="41"/>
      <c r="IAP12" s="41"/>
      <c r="IAQ12" s="41"/>
      <c r="IAR12" s="41"/>
      <c r="IAS12" s="41"/>
      <c r="IAT12" s="41"/>
      <c r="IAU12" s="41"/>
      <c r="IAV12" s="41"/>
      <c r="IAW12" s="41"/>
      <c r="IAX12" s="41"/>
      <c r="IAY12" s="41"/>
      <c r="IAZ12" s="41"/>
      <c r="IBA12" s="41"/>
      <c r="IBB12" s="41"/>
      <c r="IBC12" s="41"/>
      <c r="IBD12" s="41"/>
      <c r="IBE12" s="41"/>
      <c r="IBF12" s="41"/>
      <c r="IBG12" s="41"/>
      <c r="IBH12" s="41"/>
      <c r="IBI12" s="41"/>
      <c r="IBJ12" s="41"/>
      <c r="IBK12" s="41"/>
      <c r="IBL12" s="41"/>
      <c r="IBM12" s="41"/>
      <c r="IBN12" s="41"/>
      <c r="IBO12" s="41"/>
      <c r="IBP12" s="41"/>
      <c r="IBQ12" s="41"/>
      <c r="IBR12" s="41"/>
      <c r="IBS12" s="41"/>
      <c r="IBT12" s="41"/>
      <c r="IBU12" s="41"/>
      <c r="IBV12" s="41"/>
      <c r="IBW12" s="41"/>
      <c r="IBX12" s="41"/>
      <c r="IBY12" s="41"/>
      <c r="IBZ12" s="41"/>
      <c r="ICA12" s="41"/>
      <c r="ICB12" s="41"/>
      <c r="ICC12" s="41"/>
      <c r="ICD12" s="41"/>
      <c r="ICE12" s="41"/>
      <c r="ICF12" s="41"/>
      <c r="ICG12" s="41"/>
      <c r="ICH12" s="41"/>
      <c r="ICI12" s="41"/>
      <c r="ICJ12" s="41"/>
      <c r="ICK12" s="41"/>
      <c r="ICL12" s="41"/>
      <c r="ICM12" s="41"/>
      <c r="ICN12" s="41"/>
      <c r="ICO12" s="41"/>
      <c r="ICP12" s="41"/>
      <c r="ICQ12" s="41"/>
      <c r="ICR12" s="41"/>
      <c r="ICS12" s="41"/>
      <c r="ICT12" s="41"/>
      <c r="ICU12" s="41"/>
      <c r="ICV12" s="41"/>
      <c r="ICW12" s="41"/>
      <c r="ICX12" s="41"/>
      <c r="ICY12" s="41"/>
      <c r="ICZ12" s="41"/>
      <c r="IDA12" s="41"/>
      <c r="IDB12" s="41"/>
      <c r="IDC12" s="41"/>
      <c r="IDD12" s="41"/>
      <c r="IDE12" s="41"/>
      <c r="IDF12" s="41"/>
      <c r="IDG12" s="41"/>
      <c r="IDH12" s="41"/>
      <c r="IDI12" s="41"/>
      <c r="IDJ12" s="41"/>
      <c r="IDK12" s="41"/>
      <c r="IDL12" s="41"/>
      <c r="IDM12" s="41"/>
      <c r="IDN12" s="41"/>
      <c r="IDO12" s="41"/>
      <c r="IDP12" s="41"/>
      <c r="IDQ12" s="41"/>
      <c r="IDR12" s="41"/>
      <c r="IDS12" s="41"/>
      <c r="IDT12" s="41"/>
      <c r="IDU12" s="41"/>
      <c r="IDV12" s="41"/>
      <c r="IDW12" s="41"/>
      <c r="IDX12" s="41"/>
      <c r="IDY12" s="41"/>
      <c r="IDZ12" s="41"/>
      <c r="IEA12" s="41"/>
      <c r="IEB12" s="41"/>
      <c r="IEC12" s="41"/>
      <c r="IED12" s="41"/>
      <c r="IEE12" s="41"/>
      <c r="IEF12" s="41"/>
      <c r="IEG12" s="41"/>
      <c r="IEH12" s="41"/>
      <c r="IEI12" s="41"/>
      <c r="IEJ12" s="41"/>
      <c r="IEK12" s="41"/>
      <c r="IEL12" s="41"/>
      <c r="IEM12" s="41"/>
      <c r="IEN12" s="41"/>
      <c r="IEO12" s="41"/>
      <c r="IEP12" s="41"/>
      <c r="IEQ12" s="41"/>
      <c r="IER12" s="41"/>
      <c r="IES12" s="41"/>
      <c r="IET12" s="41"/>
      <c r="IEU12" s="41"/>
      <c r="IEV12" s="41"/>
      <c r="IEW12" s="41"/>
      <c r="IEX12" s="41"/>
      <c r="IEY12" s="41"/>
      <c r="IEZ12" s="41"/>
      <c r="IFA12" s="41"/>
      <c r="IFB12" s="41"/>
      <c r="IFC12" s="41"/>
      <c r="IFD12" s="41"/>
      <c r="IFE12" s="41"/>
      <c r="IFF12" s="41"/>
      <c r="IFG12" s="41"/>
      <c r="IFH12" s="41"/>
      <c r="IFI12" s="41"/>
      <c r="IFJ12" s="41"/>
      <c r="IFK12" s="41"/>
      <c r="IFL12" s="41"/>
      <c r="IFM12" s="41"/>
      <c r="IFN12" s="41"/>
      <c r="IFO12" s="41"/>
      <c r="IFP12" s="41"/>
      <c r="IFQ12" s="41"/>
      <c r="IFR12" s="41"/>
      <c r="IFS12" s="41"/>
      <c r="IFT12" s="41"/>
      <c r="IFU12" s="41"/>
      <c r="IFV12" s="41"/>
      <c r="IFW12" s="41"/>
      <c r="IFX12" s="41"/>
      <c r="IFY12" s="41"/>
      <c r="IFZ12" s="41"/>
      <c r="IGA12" s="41"/>
      <c r="IGB12" s="41"/>
      <c r="IGC12" s="41"/>
      <c r="IGD12" s="41"/>
      <c r="IGE12" s="41"/>
      <c r="IGF12" s="41"/>
      <c r="IGG12" s="41"/>
      <c r="IGH12" s="41"/>
      <c r="IGI12" s="41"/>
      <c r="IGJ12" s="41"/>
      <c r="IGK12" s="41"/>
      <c r="IGL12" s="41"/>
      <c r="IGM12" s="41"/>
      <c r="IGN12" s="41"/>
      <c r="IGO12" s="41"/>
      <c r="IGP12" s="41"/>
      <c r="IGQ12" s="41"/>
      <c r="IGR12" s="41"/>
      <c r="IGS12" s="41"/>
      <c r="IGT12" s="41"/>
      <c r="IGU12" s="41"/>
      <c r="IGV12" s="41"/>
      <c r="IGW12" s="41"/>
      <c r="IGX12" s="41"/>
      <c r="IGY12" s="41"/>
      <c r="IGZ12" s="41"/>
      <c r="IHA12" s="41"/>
      <c r="IHB12" s="41"/>
      <c r="IHC12" s="41"/>
      <c r="IHD12" s="41"/>
      <c r="IHE12" s="41"/>
      <c r="IHF12" s="41"/>
      <c r="IHG12" s="41"/>
      <c r="IHH12" s="41"/>
      <c r="IHI12" s="41"/>
      <c r="IHJ12" s="41"/>
      <c r="IHK12" s="41"/>
      <c r="IHL12" s="41"/>
      <c r="IHM12" s="41"/>
      <c r="IHN12" s="41"/>
      <c r="IHO12" s="41"/>
      <c r="IHP12" s="41"/>
      <c r="IHQ12" s="41"/>
      <c r="IHR12" s="41"/>
      <c r="IHS12" s="41"/>
      <c r="IHT12" s="41"/>
      <c r="IHU12" s="41"/>
      <c r="IHV12" s="41"/>
      <c r="IHW12" s="41"/>
      <c r="IHX12" s="41"/>
      <c r="IHY12" s="41"/>
      <c r="IHZ12" s="41"/>
      <c r="IIA12" s="41"/>
      <c r="IIB12" s="41"/>
      <c r="IIC12" s="41"/>
      <c r="IID12" s="41"/>
      <c r="IIE12" s="41"/>
      <c r="IIF12" s="41"/>
      <c r="IIG12" s="41"/>
      <c r="IIH12" s="41"/>
      <c r="III12" s="41"/>
      <c r="IIJ12" s="41"/>
      <c r="IIK12" s="41"/>
      <c r="IIL12" s="41"/>
      <c r="IIM12" s="41"/>
      <c r="IIN12" s="41"/>
      <c r="IIO12" s="41"/>
      <c r="IIP12" s="41"/>
      <c r="IIQ12" s="41"/>
      <c r="IIR12" s="41"/>
      <c r="IIS12" s="41"/>
      <c r="IIT12" s="41"/>
      <c r="IIU12" s="41"/>
      <c r="IIV12" s="41"/>
      <c r="IIW12" s="41"/>
      <c r="IIX12" s="41"/>
      <c r="IIY12" s="41"/>
      <c r="IIZ12" s="41"/>
      <c r="IJA12" s="41"/>
      <c r="IJB12" s="41"/>
      <c r="IJC12" s="41"/>
      <c r="IJD12" s="41"/>
      <c r="IJE12" s="41"/>
      <c r="IJF12" s="41"/>
      <c r="IJG12" s="41"/>
      <c r="IJH12" s="41"/>
      <c r="IJI12" s="41"/>
      <c r="IJJ12" s="41"/>
      <c r="IJK12" s="41"/>
      <c r="IJL12" s="41"/>
      <c r="IJM12" s="41"/>
      <c r="IJN12" s="41"/>
      <c r="IJO12" s="41"/>
      <c r="IJP12" s="41"/>
      <c r="IJQ12" s="41"/>
      <c r="IJR12" s="41"/>
      <c r="IJS12" s="41"/>
      <c r="IJT12" s="41"/>
      <c r="IJU12" s="41"/>
      <c r="IJV12" s="41"/>
      <c r="IJW12" s="41"/>
      <c r="IJX12" s="41"/>
      <c r="IJY12" s="41"/>
      <c r="IJZ12" s="41"/>
      <c r="IKA12" s="41"/>
      <c r="IKB12" s="41"/>
      <c r="IKC12" s="41"/>
      <c r="IKD12" s="41"/>
      <c r="IKE12" s="41"/>
      <c r="IKF12" s="41"/>
      <c r="IKG12" s="41"/>
      <c r="IKH12" s="41"/>
      <c r="IKI12" s="41"/>
      <c r="IKJ12" s="41"/>
      <c r="IKK12" s="41"/>
      <c r="IKL12" s="41"/>
      <c r="IKM12" s="41"/>
      <c r="IKN12" s="41"/>
      <c r="IKO12" s="41"/>
      <c r="IKP12" s="41"/>
      <c r="IKQ12" s="41"/>
      <c r="IKR12" s="41"/>
      <c r="IKS12" s="41"/>
      <c r="IKT12" s="41"/>
      <c r="IKU12" s="41"/>
      <c r="IKV12" s="41"/>
      <c r="IKW12" s="41"/>
      <c r="IKX12" s="41"/>
      <c r="IKY12" s="41"/>
      <c r="IKZ12" s="41"/>
      <c r="ILA12" s="41"/>
      <c r="ILB12" s="41"/>
      <c r="ILC12" s="41"/>
      <c r="ILD12" s="41"/>
      <c r="ILE12" s="41"/>
      <c r="ILF12" s="41"/>
      <c r="ILG12" s="41"/>
      <c r="ILH12" s="41"/>
      <c r="ILI12" s="41"/>
      <c r="ILJ12" s="41"/>
      <c r="ILK12" s="41"/>
      <c r="ILL12" s="41"/>
      <c r="ILM12" s="41"/>
      <c r="ILN12" s="41"/>
      <c r="ILO12" s="41"/>
      <c r="ILP12" s="41"/>
      <c r="ILQ12" s="41"/>
      <c r="ILR12" s="41"/>
      <c r="ILS12" s="41"/>
      <c r="ILT12" s="41"/>
      <c r="ILU12" s="41"/>
      <c r="ILV12" s="41"/>
      <c r="ILW12" s="41"/>
      <c r="ILX12" s="41"/>
      <c r="ILY12" s="41"/>
      <c r="ILZ12" s="41"/>
      <c r="IMA12" s="41"/>
      <c r="IMB12" s="41"/>
      <c r="IMC12" s="41"/>
      <c r="IMD12" s="41"/>
      <c r="IME12" s="41"/>
      <c r="IMF12" s="41"/>
      <c r="IMG12" s="41"/>
      <c r="IMH12" s="41"/>
      <c r="IMI12" s="41"/>
      <c r="IMJ12" s="41"/>
      <c r="IMK12" s="41"/>
      <c r="IML12" s="41"/>
      <c r="IMM12" s="41"/>
      <c r="IMN12" s="41"/>
      <c r="IMO12" s="41"/>
      <c r="IMP12" s="41"/>
      <c r="IMQ12" s="41"/>
      <c r="IMR12" s="41"/>
      <c r="IMS12" s="41"/>
      <c r="IMT12" s="41"/>
      <c r="IMU12" s="41"/>
      <c r="IMV12" s="41"/>
      <c r="IMW12" s="41"/>
      <c r="IMX12" s="41"/>
      <c r="IMY12" s="41"/>
      <c r="IMZ12" s="41"/>
      <c r="INA12" s="41"/>
      <c r="INB12" s="41"/>
      <c r="INC12" s="41"/>
      <c r="IND12" s="41"/>
      <c r="INE12" s="41"/>
      <c r="INF12" s="41"/>
      <c r="ING12" s="41"/>
      <c r="INH12" s="41"/>
      <c r="INI12" s="41"/>
      <c r="INJ12" s="41"/>
      <c r="INK12" s="41"/>
      <c r="INL12" s="41"/>
      <c r="INM12" s="41"/>
      <c r="INN12" s="41"/>
      <c r="INO12" s="41"/>
      <c r="INP12" s="41"/>
      <c r="INQ12" s="41"/>
      <c r="INR12" s="41"/>
      <c r="INS12" s="41"/>
      <c r="INT12" s="41"/>
      <c r="INU12" s="41"/>
      <c r="INV12" s="41"/>
      <c r="INW12" s="41"/>
      <c r="INX12" s="41"/>
      <c r="INY12" s="41"/>
      <c r="INZ12" s="41"/>
      <c r="IOA12" s="41"/>
      <c r="IOB12" s="41"/>
      <c r="IOC12" s="41"/>
      <c r="IOD12" s="41"/>
      <c r="IOE12" s="41"/>
      <c r="IOF12" s="41"/>
      <c r="IOG12" s="41"/>
      <c r="IOH12" s="41"/>
      <c r="IOI12" s="41"/>
      <c r="IOJ12" s="41"/>
      <c r="IOK12" s="41"/>
      <c r="IOL12" s="41"/>
      <c r="IOM12" s="41"/>
      <c r="ION12" s="41"/>
      <c r="IOO12" s="41"/>
      <c r="IOP12" s="41"/>
      <c r="IOQ12" s="41"/>
      <c r="IOR12" s="41"/>
      <c r="IOS12" s="41"/>
      <c r="IOT12" s="41"/>
      <c r="IOU12" s="41"/>
      <c r="IOV12" s="41"/>
      <c r="IOW12" s="41"/>
      <c r="IOX12" s="41"/>
      <c r="IOY12" s="41"/>
      <c r="IOZ12" s="41"/>
      <c r="IPA12" s="41"/>
      <c r="IPB12" s="41"/>
      <c r="IPC12" s="41"/>
      <c r="IPD12" s="41"/>
      <c r="IPE12" s="41"/>
      <c r="IPF12" s="41"/>
      <c r="IPG12" s="41"/>
      <c r="IPH12" s="41"/>
      <c r="IPI12" s="41"/>
      <c r="IPJ12" s="41"/>
      <c r="IPK12" s="41"/>
      <c r="IPL12" s="41"/>
      <c r="IPM12" s="41"/>
      <c r="IPN12" s="41"/>
      <c r="IPO12" s="41"/>
      <c r="IPP12" s="41"/>
      <c r="IPQ12" s="41"/>
      <c r="IPR12" s="41"/>
      <c r="IPS12" s="41"/>
      <c r="IPT12" s="41"/>
      <c r="IPU12" s="41"/>
      <c r="IPV12" s="41"/>
      <c r="IPW12" s="41"/>
      <c r="IPX12" s="41"/>
      <c r="IPY12" s="41"/>
      <c r="IPZ12" s="41"/>
      <c r="IQA12" s="41"/>
      <c r="IQB12" s="41"/>
      <c r="IQC12" s="41"/>
      <c r="IQD12" s="41"/>
      <c r="IQE12" s="41"/>
      <c r="IQF12" s="41"/>
      <c r="IQG12" s="41"/>
      <c r="IQH12" s="41"/>
      <c r="IQI12" s="41"/>
      <c r="IQJ12" s="41"/>
      <c r="IQK12" s="41"/>
      <c r="IQL12" s="41"/>
      <c r="IQM12" s="41"/>
      <c r="IQN12" s="41"/>
      <c r="IQO12" s="41"/>
      <c r="IQP12" s="41"/>
      <c r="IQQ12" s="41"/>
      <c r="IQR12" s="41"/>
      <c r="IQS12" s="41"/>
      <c r="IQT12" s="41"/>
      <c r="IQU12" s="41"/>
      <c r="IQV12" s="41"/>
      <c r="IQW12" s="41"/>
      <c r="IQX12" s="41"/>
      <c r="IQY12" s="41"/>
      <c r="IQZ12" s="41"/>
      <c r="IRA12" s="41"/>
      <c r="IRB12" s="41"/>
      <c r="IRC12" s="41"/>
      <c r="IRD12" s="41"/>
      <c r="IRE12" s="41"/>
      <c r="IRF12" s="41"/>
      <c r="IRG12" s="41"/>
      <c r="IRH12" s="41"/>
      <c r="IRI12" s="41"/>
      <c r="IRJ12" s="41"/>
      <c r="IRK12" s="41"/>
      <c r="IRL12" s="41"/>
      <c r="IRM12" s="41"/>
      <c r="IRN12" s="41"/>
      <c r="IRO12" s="41"/>
      <c r="IRP12" s="41"/>
      <c r="IRQ12" s="41"/>
      <c r="IRR12" s="41"/>
      <c r="IRS12" s="41"/>
      <c r="IRT12" s="41"/>
      <c r="IRU12" s="41"/>
      <c r="IRV12" s="41"/>
      <c r="IRW12" s="41"/>
      <c r="IRX12" s="41"/>
      <c r="IRY12" s="41"/>
      <c r="IRZ12" s="41"/>
      <c r="ISA12" s="41"/>
      <c r="ISB12" s="41"/>
      <c r="ISC12" s="41"/>
      <c r="ISD12" s="41"/>
      <c r="ISE12" s="41"/>
      <c r="ISF12" s="41"/>
      <c r="ISG12" s="41"/>
      <c r="ISH12" s="41"/>
      <c r="ISI12" s="41"/>
      <c r="ISJ12" s="41"/>
      <c r="ISK12" s="41"/>
      <c r="ISL12" s="41"/>
      <c r="ISM12" s="41"/>
      <c r="ISN12" s="41"/>
      <c r="ISO12" s="41"/>
      <c r="ISP12" s="41"/>
      <c r="ISQ12" s="41"/>
      <c r="ISR12" s="41"/>
      <c r="ISS12" s="41"/>
      <c r="IST12" s="41"/>
      <c r="ISU12" s="41"/>
      <c r="ISV12" s="41"/>
      <c r="ISW12" s="41"/>
      <c r="ISX12" s="41"/>
      <c r="ISY12" s="41"/>
      <c r="ISZ12" s="41"/>
      <c r="ITA12" s="41"/>
      <c r="ITB12" s="41"/>
      <c r="ITC12" s="41"/>
      <c r="ITD12" s="41"/>
      <c r="ITE12" s="41"/>
      <c r="ITF12" s="41"/>
      <c r="ITG12" s="41"/>
      <c r="ITH12" s="41"/>
      <c r="ITI12" s="41"/>
      <c r="ITJ12" s="41"/>
      <c r="ITK12" s="41"/>
      <c r="ITL12" s="41"/>
      <c r="ITM12" s="41"/>
      <c r="ITN12" s="41"/>
      <c r="ITO12" s="41"/>
      <c r="ITP12" s="41"/>
      <c r="ITQ12" s="41"/>
      <c r="ITR12" s="41"/>
      <c r="ITS12" s="41"/>
      <c r="ITT12" s="41"/>
      <c r="ITU12" s="41"/>
      <c r="ITV12" s="41"/>
      <c r="ITW12" s="41"/>
      <c r="ITX12" s="41"/>
      <c r="ITY12" s="41"/>
      <c r="ITZ12" s="41"/>
      <c r="IUA12" s="41"/>
      <c r="IUB12" s="41"/>
      <c r="IUC12" s="41"/>
      <c r="IUD12" s="41"/>
      <c r="IUE12" s="41"/>
      <c r="IUF12" s="41"/>
      <c r="IUG12" s="41"/>
      <c r="IUH12" s="41"/>
      <c r="IUI12" s="41"/>
      <c r="IUJ12" s="41"/>
      <c r="IUK12" s="41"/>
      <c r="IUL12" s="41"/>
      <c r="IUM12" s="41"/>
      <c r="IUN12" s="41"/>
      <c r="IUO12" s="41"/>
      <c r="IUP12" s="41"/>
      <c r="IUQ12" s="41"/>
      <c r="IUR12" s="41"/>
      <c r="IUS12" s="41"/>
      <c r="IUT12" s="41"/>
      <c r="IUU12" s="41"/>
      <c r="IUV12" s="41"/>
      <c r="IUW12" s="41"/>
      <c r="IUX12" s="41"/>
      <c r="IUY12" s="41"/>
      <c r="IUZ12" s="41"/>
      <c r="IVA12" s="41"/>
      <c r="IVB12" s="41"/>
      <c r="IVC12" s="41"/>
      <c r="IVD12" s="41"/>
      <c r="IVE12" s="41"/>
      <c r="IVF12" s="41"/>
      <c r="IVG12" s="41"/>
      <c r="IVH12" s="41"/>
      <c r="IVI12" s="41"/>
      <c r="IVJ12" s="41"/>
      <c r="IVK12" s="41"/>
      <c r="IVL12" s="41"/>
      <c r="IVM12" s="41"/>
      <c r="IVN12" s="41"/>
      <c r="IVO12" s="41"/>
      <c r="IVP12" s="41"/>
      <c r="IVQ12" s="41"/>
      <c r="IVR12" s="41"/>
      <c r="IVS12" s="41"/>
      <c r="IVT12" s="41"/>
      <c r="IVU12" s="41"/>
      <c r="IVV12" s="41"/>
      <c r="IVW12" s="41"/>
      <c r="IVX12" s="41"/>
      <c r="IVY12" s="41"/>
      <c r="IVZ12" s="41"/>
      <c r="IWA12" s="41"/>
      <c r="IWB12" s="41"/>
      <c r="IWC12" s="41"/>
      <c r="IWD12" s="41"/>
      <c r="IWE12" s="41"/>
      <c r="IWF12" s="41"/>
      <c r="IWG12" s="41"/>
      <c r="IWH12" s="41"/>
      <c r="IWI12" s="41"/>
      <c r="IWJ12" s="41"/>
      <c r="IWK12" s="41"/>
      <c r="IWL12" s="41"/>
      <c r="IWM12" s="41"/>
      <c r="IWN12" s="41"/>
      <c r="IWO12" s="41"/>
      <c r="IWP12" s="41"/>
      <c r="IWQ12" s="41"/>
      <c r="IWR12" s="41"/>
      <c r="IWS12" s="41"/>
      <c r="IWT12" s="41"/>
      <c r="IWU12" s="41"/>
      <c r="IWV12" s="41"/>
      <c r="IWW12" s="41"/>
      <c r="IWX12" s="41"/>
      <c r="IWY12" s="41"/>
      <c r="IWZ12" s="41"/>
      <c r="IXA12" s="41"/>
      <c r="IXB12" s="41"/>
      <c r="IXC12" s="41"/>
      <c r="IXD12" s="41"/>
      <c r="IXE12" s="41"/>
      <c r="IXF12" s="41"/>
      <c r="IXG12" s="41"/>
      <c r="IXH12" s="41"/>
      <c r="IXI12" s="41"/>
      <c r="IXJ12" s="41"/>
      <c r="IXK12" s="41"/>
      <c r="IXL12" s="41"/>
      <c r="IXM12" s="41"/>
      <c r="IXN12" s="41"/>
      <c r="IXO12" s="41"/>
      <c r="IXP12" s="41"/>
      <c r="IXQ12" s="41"/>
      <c r="IXR12" s="41"/>
      <c r="IXS12" s="41"/>
      <c r="IXT12" s="41"/>
      <c r="IXU12" s="41"/>
      <c r="IXV12" s="41"/>
      <c r="IXW12" s="41"/>
      <c r="IXX12" s="41"/>
      <c r="IXY12" s="41"/>
      <c r="IXZ12" s="41"/>
      <c r="IYA12" s="41"/>
      <c r="IYB12" s="41"/>
      <c r="IYC12" s="41"/>
      <c r="IYD12" s="41"/>
      <c r="IYE12" s="41"/>
      <c r="IYF12" s="41"/>
      <c r="IYG12" s="41"/>
      <c r="IYH12" s="41"/>
      <c r="IYI12" s="41"/>
      <c r="IYJ12" s="41"/>
      <c r="IYK12" s="41"/>
      <c r="IYL12" s="41"/>
      <c r="IYM12" s="41"/>
      <c r="IYN12" s="41"/>
      <c r="IYO12" s="41"/>
      <c r="IYP12" s="41"/>
      <c r="IYQ12" s="41"/>
      <c r="IYR12" s="41"/>
      <c r="IYS12" s="41"/>
      <c r="IYT12" s="41"/>
      <c r="IYU12" s="41"/>
      <c r="IYV12" s="41"/>
      <c r="IYW12" s="41"/>
      <c r="IYX12" s="41"/>
      <c r="IYY12" s="41"/>
      <c r="IYZ12" s="41"/>
      <c r="IZA12" s="41"/>
      <c r="IZB12" s="41"/>
      <c r="IZC12" s="41"/>
      <c r="IZD12" s="41"/>
      <c r="IZE12" s="41"/>
      <c r="IZF12" s="41"/>
      <c r="IZG12" s="41"/>
      <c r="IZH12" s="41"/>
      <c r="IZI12" s="41"/>
      <c r="IZJ12" s="41"/>
      <c r="IZK12" s="41"/>
      <c r="IZL12" s="41"/>
      <c r="IZM12" s="41"/>
      <c r="IZN12" s="41"/>
      <c r="IZO12" s="41"/>
      <c r="IZP12" s="41"/>
      <c r="IZQ12" s="41"/>
      <c r="IZR12" s="41"/>
      <c r="IZS12" s="41"/>
      <c r="IZT12" s="41"/>
      <c r="IZU12" s="41"/>
      <c r="IZV12" s="41"/>
      <c r="IZW12" s="41"/>
      <c r="IZX12" s="41"/>
      <c r="IZY12" s="41"/>
      <c r="IZZ12" s="41"/>
      <c r="JAA12" s="41"/>
      <c r="JAB12" s="41"/>
      <c r="JAC12" s="41"/>
      <c r="JAD12" s="41"/>
      <c r="JAE12" s="41"/>
      <c r="JAF12" s="41"/>
      <c r="JAG12" s="41"/>
      <c r="JAH12" s="41"/>
      <c r="JAI12" s="41"/>
      <c r="JAJ12" s="41"/>
      <c r="JAK12" s="41"/>
      <c r="JAL12" s="41"/>
      <c r="JAM12" s="41"/>
      <c r="JAN12" s="41"/>
      <c r="JAO12" s="41"/>
      <c r="JAP12" s="41"/>
      <c r="JAQ12" s="41"/>
      <c r="JAR12" s="41"/>
      <c r="JAS12" s="41"/>
      <c r="JAT12" s="41"/>
      <c r="JAU12" s="41"/>
      <c r="JAV12" s="41"/>
      <c r="JAW12" s="41"/>
      <c r="JAX12" s="41"/>
      <c r="JAY12" s="41"/>
      <c r="JAZ12" s="41"/>
      <c r="JBA12" s="41"/>
      <c r="JBB12" s="41"/>
      <c r="JBC12" s="41"/>
      <c r="JBD12" s="41"/>
      <c r="JBE12" s="41"/>
      <c r="JBF12" s="41"/>
      <c r="JBG12" s="41"/>
      <c r="JBH12" s="41"/>
      <c r="JBI12" s="41"/>
      <c r="JBJ12" s="41"/>
      <c r="JBK12" s="41"/>
      <c r="JBL12" s="41"/>
      <c r="JBM12" s="41"/>
      <c r="JBN12" s="41"/>
      <c r="JBO12" s="41"/>
      <c r="JBP12" s="41"/>
      <c r="JBQ12" s="41"/>
      <c r="JBR12" s="41"/>
      <c r="JBS12" s="41"/>
      <c r="JBT12" s="41"/>
      <c r="JBU12" s="41"/>
      <c r="JBV12" s="41"/>
      <c r="JBW12" s="41"/>
      <c r="JBX12" s="41"/>
      <c r="JBY12" s="41"/>
      <c r="JBZ12" s="41"/>
      <c r="JCA12" s="41"/>
      <c r="JCB12" s="41"/>
      <c r="JCC12" s="41"/>
      <c r="JCD12" s="41"/>
      <c r="JCE12" s="41"/>
      <c r="JCF12" s="41"/>
      <c r="JCG12" s="41"/>
      <c r="JCH12" s="41"/>
      <c r="JCI12" s="41"/>
      <c r="JCJ12" s="41"/>
      <c r="JCK12" s="41"/>
      <c r="JCL12" s="41"/>
      <c r="JCM12" s="41"/>
      <c r="JCN12" s="41"/>
      <c r="JCO12" s="41"/>
      <c r="JCP12" s="41"/>
      <c r="JCQ12" s="41"/>
      <c r="JCR12" s="41"/>
      <c r="JCS12" s="41"/>
      <c r="JCT12" s="41"/>
      <c r="JCU12" s="41"/>
      <c r="JCV12" s="41"/>
      <c r="JCW12" s="41"/>
      <c r="JCX12" s="41"/>
      <c r="JCY12" s="41"/>
      <c r="JCZ12" s="41"/>
      <c r="JDA12" s="41"/>
      <c r="JDB12" s="41"/>
      <c r="JDC12" s="41"/>
      <c r="JDD12" s="41"/>
      <c r="JDE12" s="41"/>
      <c r="JDF12" s="41"/>
      <c r="JDG12" s="41"/>
      <c r="JDH12" s="41"/>
      <c r="JDI12" s="41"/>
      <c r="JDJ12" s="41"/>
      <c r="JDK12" s="41"/>
      <c r="JDL12" s="41"/>
      <c r="JDM12" s="41"/>
      <c r="JDN12" s="41"/>
      <c r="JDO12" s="41"/>
      <c r="JDP12" s="41"/>
      <c r="JDQ12" s="41"/>
      <c r="JDR12" s="41"/>
      <c r="JDS12" s="41"/>
      <c r="JDT12" s="41"/>
      <c r="JDU12" s="41"/>
      <c r="JDV12" s="41"/>
      <c r="JDW12" s="41"/>
      <c r="JDX12" s="41"/>
      <c r="JDY12" s="41"/>
      <c r="JDZ12" s="41"/>
      <c r="JEA12" s="41"/>
      <c r="JEB12" s="41"/>
      <c r="JEC12" s="41"/>
      <c r="JED12" s="41"/>
      <c r="JEE12" s="41"/>
      <c r="JEF12" s="41"/>
      <c r="JEG12" s="41"/>
      <c r="JEH12" s="41"/>
      <c r="JEI12" s="41"/>
      <c r="JEJ12" s="41"/>
      <c r="JEK12" s="41"/>
      <c r="JEL12" s="41"/>
      <c r="JEM12" s="41"/>
      <c r="JEN12" s="41"/>
      <c r="JEO12" s="41"/>
      <c r="JEP12" s="41"/>
      <c r="JEQ12" s="41"/>
      <c r="JER12" s="41"/>
      <c r="JES12" s="41"/>
      <c r="JET12" s="41"/>
      <c r="JEU12" s="41"/>
      <c r="JEV12" s="41"/>
      <c r="JEW12" s="41"/>
      <c r="JEX12" s="41"/>
      <c r="JEY12" s="41"/>
      <c r="JEZ12" s="41"/>
      <c r="JFA12" s="41"/>
      <c r="JFB12" s="41"/>
      <c r="JFC12" s="41"/>
      <c r="JFD12" s="41"/>
      <c r="JFE12" s="41"/>
      <c r="JFF12" s="41"/>
      <c r="JFG12" s="41"/>
      <c r="JFH12" s="41"/>
      <c r="JFI12" s="41"/>
      <c r="JFJ12" s="41"/>
      <c r="JFK12" s="41"/>
      <c r="JFL12" s="41"/>
      <c r="JFM12" s="41"/>
      <c r="JFN12" s="41"/>
      <c r="JFO12" s="41"/>
      <c r="JFP12" s="41"/>
      <c r="JFQ12" s="41"/>
      <c r="JFR12" s="41"/>
      <c r="JFS12" s="41"/>
      <c r="JFT12" s="41"/>
      <c r="JFU12" s="41"/>
      <c r="JFV12" s="41"/>
      <c r="JFW12" s="41"/>
      <c r="JFX12" s="41"/>
      <c r="JFY12" s="41"/>
      <c r="JFZ12" s="41"/>
      <c r="JGA12" s="41"/>
      <c r="JGB12" s="41"/>
      <c r="JGC12" s="41"/>
      <c r="JGD12" s="41"/>
      <c r="JGE12" s="41"/>
      <c r="JGF12" s="41"/>
      <c r="JGG12" s="41"/>
      <c r="JGH12" s="41"/>
      <c r="JGI12" s="41"/>
      <c r="JGJ12" s="41"/>
      <c r="JGK12" s="41"/>
      <c r="JGL12" s="41"/>
      <c r="JGM12" s="41"/>
      <c r="JGN12" s="41"/>
      <c r="JGO12" s="41"/>
      <c r="JGP12" s="41"/>
      <c r="JGQ12" s="41"/>
      <c r="JGR12" s="41"/>
      <c r="JGS12" s="41"/>
      <c r="JGT12" s="41"/>
      <c r="JGU12" s="41"/>
      <c r="JGV12" s="41"/>
      <c r="JGW12" s="41"/>
      <c r="JGX12" s="41"/>
      <c r="JGY12" s="41"/>
      <c r="JGZ12" s="41"/>
      <c r="JHA12" s="41"/>
      <c r="JHB12" s="41"/>
      <c r="JHC12" s="41"/>
      <c r="JHD12" s="41"/>
      <c r="JHE12" s="41"/>
      <c r="JHF12" s="41"/>
      <c r="JHG12" s="41"/>
      <c r="JHH12" s="41"/>
      <c r="JHI12" s="41"/>
      <c r="JHJ12" s="41"/>
      <c r="JHK12" s="41"/>
      <c r="JHL12" s="41"/>
      <c r="JHM12" s="41"/>
      <c r="JHN12" s="41"/>
      <c r="JHO12" s="41"/>
      <c r="JHP12" s="41"/>
      <c r="JHQ12" s="41"/>
      <c r="JHR12" s="41"/>
      <c r="JHS12" s="41"/>
      <c r="JHT12" s="41"/>
      <c r="JHU12" s="41"/>
      <c r="JHV12" s="41"/>
      <c r="JHW12" s="41"/>
      <c r="JHX12" s="41"/>
      <c r="JHY12" s="41"/>
      <c r="JHZ12" s="41"/>
      <c r="JIA12" s="41"/>
      <c r="JIB12" s="41"/>
      <c r="JIC12" s="41"/>
      <c r="JID12" s="41"/>
      <c r="JIE12" s="41"/>
      <c r="JIF12" s="41"/>
      <c r="JIG12" s="41"/>
      <c r="JIH12" s="41"/>
      <c r="JII12" s="41"/>
      <c r="JIJ12" s="41"/>
      <c r="JIK12" s="41"/>
      <c r="JIL12" s="41"/>
      <c r="JIM12" s="41"/>
      <c r="JIN12" s="41"/>
      <c r="JIO12" s="41"/>
      <c r="JIP12" s="41"/>
      <c r="JIQ12" s="41"/>
      <c r="JIR12" s="41"/>
      <c r="JIS12" s="41"/>
      <c r="JIT12" s="41"/>
      <c r="JIU12" s="41"/>
      <c r="JIV12" s="41"/>
      <c r="JIW12" s="41"/>
      <c r="JIX12" s="41"/>
      <c r="JIY12" s="41"/>
      <c r="JIZ12" s="41"/>
      <c r="JJA12" s="41"/>
      <c r="JJB12" s="41"/>
      <c r="JJC12" s="41"/>
      <c r="JJD12" s="41"/>
      <c r="JJE12" s="41"/>
      <c r="JJF12" s="41"/>
      <c r="JJG12" s="41"/>
      <c r="JJH12" s="41"/>
      <c r="JJI12" s="41"/>
      <c r="JJJ12" s="41"/>
      <c r="JJK12" s="41"/>
      <c r="JJL12" s="41"/>
      <c r="JJM12" s="41"/>
      <c r="JJN12" s="41"/>
      <c r="JJO12" s="41"/>
      <c r="JJP12" s="41"/>
      <c r="JJQ12" s="41"/>
      <c r="JJR12" s="41"/>
      <c r="JJS12" s="41"/>
      <c r="JJT12" s="41"/>
      <c r="JJU12" s="41"/>
      <c r="JJV12" s="41"/>
      <c r="JJW12" s="41"/>
      <c r="JJX12" s="41"/>
      <c r="JJY12" s="41"/>
      <c r="JJZ12" s="41"/>
      <c r="JKA12" s="41"/>
      <c r="JKB12" s="41"/>
      <c r="JKC12" s="41"/>
      <c r="JKD12" s="41"/>
      <c r="JKE12" s="41"/>
      <c r="JKF12" s="41"/>
      <c r="JKG12" s="41"/>
      <c r="JKH12" s="41"/>
      <c r="JKI12" s="41"/>
      <c r="JKJ12" s="41"/>
      <c r="JKK12" s="41"/>
      <c r="JKL12" s="41"/>
      <c r="JKM12" s="41"/>
      <c r="JKN12" s="41"/>
      <c r="JKO12" s="41"/>
      <c r="JKP12" s="41"/>
      <c r="JKQ12" s="41"/>
      <c r="JKR12" s="41"/>
      <c r="JKS12" s="41"/>
      <c r="JKT12" s="41"/>
      <c r="JKU12" s="41"/>
      <c r="JKV12" s="41"/>
      <c r="JKW12" s="41"/>
      <c r="JKX12" s="41"/>
      <c r="JKY12" s="41"/>
      <c r="JKZ12" s="41"/>
      <c r="JLA12" s="41"/>
      <c r="JLB12" s="41"/>
      <c r="JLC12" s="41"/>
      <c r="JLD12" s="41"/>
      <c r="JLE12" s="41"/>
      <c r="JLF12" s="41"/>
      <c r="JLG12" s="41"/>
      <c r="JLH12" s="41"/>
      <c r="JLI12" s="41"/>
      <c r="JLJ12" s="41"/>
      <c r="JLK12" s="41"/>
      <c r="JLL12" s="41"/>
      <c r="JLM12" s="41"/>
      <c r="JLN12" s="41"/>
      <c r="JLO12" s="41"/>
      <c r="JLP12" s="41"/>
      <c r="JLQ12" s="41"/>
      <c r="JLR12" s="41"/>
      <c r="JLS12" s="41"/>
      <c r="JLT12" s="41"/>
      <c r="JLU12" s="41"/>
      <c r="JLV12" s="41"/>
      <c r="JLW12" s="41"/>
      <c r="JLX12" s="41"/>
      <c r="JLY12" s="41"/>
      <c r="JLZ12" s="41"/>
      <c r="JMA12" s="41"/>
      <c r="JMB12" s="41"/>
      <c r="JMC12" s="41"/>
      <c r="JMD12" s="41"/>
      <c r="JME12" s="41"/>
      <c r="JMF12" s="41"/>
      <c r="JMG12" s="41"/>
      <c r="JMH12" s="41"/>
      <c r="JMI12" s="41"/>
      <c r="JMJ12" s="41"/>
      <c r="JMK12" s="41"/>
      <c r="JML12" s="41"/>
      <c r="JMM12" s="41"/>
      <c r="JMN12" s="41"/>
      <c r="JMO12" s="41"/>
      <c r="JMP12" s="41"/>
      <c r="JMQ12" s="41"/>
      <c r="JMR12" s="41"/>
      <c r="JMS12" s="41"/>
      <c r="JMT12" s="41"/>
      <c r="JMU12" s="41"/>
      <c r="JMV12" s="41"/>
      <c r="JMW12" s="41"/>
      <c r="JMX12" s="41"/>
      <c r="JMY12" s="41"/>
      <c r="JMZ12" s="41"/>
      <c r="JNA12" s="41"/>
      <c r="JNB12" s="41"/>
      <c r="JNC12" s="41"/>
      <c r="JND12" s="41"/>
      <c r="JNE12" s="41"/>
      <c r="JNF12" s="41"/>
      <c r="JNG12" s="41"/>
      <c r="JNH12" s="41"/>
      <c r="JNI12" s="41"/>
      <c r="JNJ12" s="41"/>
      <c r="JNK12" s="41"/>
      <c r="JNL12" s="41"/>
      <c r="JNM12" s="41"/>
      <c r="JNN12" s="41"/>
      <c r="JNO12" s="41"/>
      <c r="JNP12" s="41"/>
      <c r="JNQ12" s="41"/>
      <c r="JNR12" s="41"/>
      <c r="JNS12" s="41"/>
      <c r="JNT12" s="41"/>
      <c r="JNU12" s="41"/>
      <c r="JNV12" s="41"/>
      <c r="JNW12" s="41"/>
      <c r="JNX12" s="41"/>
      <c r="JNY12" s="41"/>
      <c r="JNZ12" s="41"/>
      <c r="JOA12" s="41"/>
      <c r="JOB12" s="41"/>
      <c r="JOC12" s="41"/>
      <c r="JOD12" s="41"/>
      <c r="JOE12" s="41"/>
      <c r="JOF12" s="41"/>
      <c r="JOG12" s="41"/>
      <c r="JOH12" s="41"/>
      <c r="JOI12" s="41"/>
      <c r="JOJ12" s="41"/>
      <c r="JOK12" s="41"/>
      <c r="JOL12" s="41"/>
      <c r="JOM12" s="41"/>
      <c r="JON12" s="41"/>
      <c r="JOO12" s="41"/>
      <c r="JOP12" s="41"/>
      <c r="JOQ12" s="41"/>
      <c r="JOR12" s="41"/>
      <c r="JOS12" s="41"/>
      <c r="JOT12" s="41"/>
      <c r="JOU12" s="41"/>
      <c r="JOV12" s="41"/>
      <c r="JOW12" s="41"/>
      <c r="JOX12" s="41"/>
      <c r="JOY12" s="41"/>
      <c r="JOZ12" s="41"/>
      <c r="JPA12" s="41"/>
      <c r="JPB12" s="41"/>
      <c r="JPC12" s="41"/>
      <c r="JPD12" s="41"/>
      <c r="JPE12" s="41"/>
      <c r="JPF12" s="41"/>
      <c r="JPG12" s="41"/>
      <c r="JPH12" s="41"/>
      <c r="JPI12" s="41"/>
      <c r="JPJ12" s="41"/>
      <c r="JPK12" s="41"/>
      <c r="JPL12" s="41"/>
      <c r="JPM12" s="41"/>
      <c r="JPN12" s="41"/>
      <c r="JPO12" s="41"/>
      <c r="JPP12" s="41"/>
      <c r="JPQ12" s="41"/>
      <c r="JPR12" s="41"/>
      <c r="JPS12" s="41"/>
      <c r="JPT12" s="41"/>
      <c r="JPU12" s="41"/>
      <c r="JPV12" s="41"/>
      <c r="JPW12" s="41"/>
      <c r="JPX12" s="41"/>
      <c r="JPY12" s="41"/>
      <c r="JPZ12" s="41"/>
      <c r="JQA12" s="41"/>
      <c r="JQB12" s="41"/>
      <c r="JQC12" s="41"/>
      <c r="JQD12" s="41"/>
      <c r="JQE12" s="41"/>
      <c r="JQF12" s="41"/>
      <c r="JQG12" s="41"/>
      <c r="JQH12" s="41"/>
      <c r="JQI12" s="41"/>
      <c r="JQJ12" s="41"/>
      <c r="JQK12" s="41"/>
      <c r="JQL12" s="41"/>
      <c r="JQM12" s="41"/>
      <c r="JQN12" s="41"/>
      <c r="JQO12" s="41"/>
      <c r="JQP12" s="41"/>
      <c r="JQQ12" s="41"/>
      <c r="JQR12" s="41"/>
      <c r="JQS12" s="41"/>
      <c r="JQT12" s="41"/>
      <c r="JQU12" s="41"/>
      <c r="JQV12" s="41"/>
      <c r="JQW12" s="41"/>
      <c r="JQX12" s="41"/>
      <c r="JQY12" s="41"/>
      <c r="JQZ12" s="41"/>
      <c r="JRA12" s="41"/>
      <c r="JRB12" s="41"/>
      <c r="JRC12" s="41"/>
      <c r="JRD12" s="41"/>
      <c r="JRE12" s="41"/>
      <c r="JRF12" s="41"/>
      <c r="JRG12" s="41"/>
      <c r="JRH12" s="41"/>
      <c r="JRI12" s="41"/>
      <c r="JRJ12" s="41"/>
      <c r="JRK12" s="41"/>
      <c r="JRL12" s="41"/>
      <c r="JRM12" s="41"/>
      <c r="JRN12" s="41"/>
      <c r="JRO12" s="41"/>
      <c r="JRP12" s="41"/>
      <c r="JRQ12" s="41"/>
      <c r="JRR12" s="41"/>
      <c r="JRS12" s="41"/>
      <c r="JRT12" s="41"/>
      <c r="JRU12" s="41"/>
      <c r="JRV12" s="41"/>
      <c r="JRW12" s="41"/>
      <c r="JRX12" s="41"/>
      <c r="JRY12" s="41"/>
      <c r="JRZ12" s="41"/>
      <c r="JSA12" s="41"/>
      <c r="JSB12" s="41"/>
      <c r="JSC12" s="41"/>
      <c r="JSD12" s="41"/>
      <c r="JSE12" s="41"/>
      <c r="JSF12" s="41"/>
      <c r="JSG12" s="41"/>
      <c r="JSH12" s="41"/>
      <c r="JSI12" s="41"/>
      <c r="JSJ12" s="41"/>
      <c r="JSK12" s="41"/>
      <c r="JSL12" s="41"/>
      <c r="JSM12" s="41"/>
      <c r="JSN12" s="41"/>
      <c r="JSO12" s="41"/>
      <c r="JSP12" s="41"/>
      <c r="JSQ12" s="41"/>
      <c r="JSR12" s="41"/>
      <c r="JSS12" s="41"/>
      <c r="JST12" s="41"/>
      <c r="JSU12" s="41"/>
      <c r="JSV12" s="41"/>
      <c r="JSW12" s="41"/>
      <c r="JSX12" s="41"/>
      <c r="JSY12" s="41"/>
      <c r="JSZ12" s="41"/>
      <c r="JTA12" s="41"/>
      <c r="JTB12" s="41"/>
      <c r="JTC12" s="41"/>
      <c r="JTD12" s="41"/>
      <c r="JTE12" s="41"/>
      <c r="JTF12" s="41"/>
      <c r="JTG12" s="41"/>
      <c r="JTH12" s="41"/>
      <c r="JTI12" s="41"/>
      <c r="JTJ12" s="41"/>
      <c r="JTK12" s="41"/>
      <c r="JTL12" s="41"/>
      <c r="JTM12" s="41"/>
      <c r="JTN12" s="41"/>
      <c r="JTO12" s="41"/>
      <c r="JTP12" s="41"/>
      <c r="JTQ12" s="41"/>
      <c r="JTR12" s="41"/>
      <c r="JTS12" s="41"/>
      <c r="JTT12" s="41"/>
      <c r="JTU12" s="41"/>
      <c r="JTV12" s="41"/>
      <c r="JTW12" s="41"/>
      <c r="JTX12" s="41"/>
      <c r="JTY12" s="41"/>
      <c r="JTZ12" s="41"/>
      <c r="JUA12" s="41"/>
      <c r="JUB12" s="41"/>
      <c r="JUC12" s="41"/>
      <c r="JUD12" s="41"/>
      <c r="JUE12" s="41"/>
      <c r="JUF12" s="41"/>
      <c r="JUG12" s="41"/>
      <c r="JUH12" s="41"/>
      <c r="JUI12" s="41"/>
      <c r="JUJ12" s="41"/>
      <c r="JUK12" s="41"/>
      <c r="JUL12" s="41"/>
      <c r="JUM12" s="41"/>
      <c r="JUN12" s="41"/>
      <c r="JUO12" s="41"/>
      <c r="JUP12" s="41"/>
      <c r="JUQ12" s="41"/>
      <c r="JUR12" s="41"/>
      <c r="JUS12" s="41"/>
      <c r="JUT12" s="41"/>
      <c r="JUU12" s="41"/>
      <c r="JUV12" s="41"/>
      <c r="JUW12" s="41"/>
      <c r="JUX12" s="41"/>
      <c r="JUY12" s="41"/>
      <c r="JUZ12" s="41"/>
      <c r="JVA12" s="41"/>
      <c r="JVB12" s="41"/>
      <c r="JVC12" s="41"/>
      <c r="JVD12" s="41"/>
      <c r="JVE12" s="41"/>
      <c r="JVF12" s="41"/>
      <c r="JVG12" s="41"/>
      <c r="JVH12" s="41"/>
      <c r="JVI12" s="41"/>
      <c r="JVJ12" s="41"/>
      <c r="JVK12" s="41"/>
      <c r="JVL12" s="41"/>
      <c r="JVM12" s="41"/>
      <c r="JVN12" s="41"/>
      <c r="JVO12" s="41"/>
      <c r="JVP12" s="41"/>
      <c r="JVQ12" s="41"/>
      <c r="JVR12" s="41"/>
      <c r="JVS12" s="41"/>
      <c r="JVT12" s="41"/>
      <c r="JVU12" s="41"/>
      <c r="JVV12" s="41"/>
      <c r="JVW12" s="41"/>
      <c r="JVX12" s="41"/>
      <c r="JVY12" s="41"/>
      <c r="JVZ12" s="41"/>
      <c r="JWA12" s="41"/>
      <c r="JWB12" s="41"/>
      <c r="JWC12" s="41"/>
      <c r="JWD12" s="41"/>
      <c r="JWE12" s="41"/>
      <c r="JWF12" s="41"/>
      <c r="JWG12" s="41"/>
      <c r="JWH12" s="41"/>
      <c r="JWI12" s="41"/>
      <c r="JWJ12" s="41"/>
      <c r="JWK12" s="41"/>
      <c r="JWL12" s="41"/>
      <c r="JWM12" s="41"/>
      <c r="JWN12" s="41"/>
      <c r="JWO12" s="41"/>
      <c r="JWP12" s="41"/>
      <c r="JWQ12" s="41"/>
      <c r="JWR12" s="41"/>
      <c r="JWS12" s="41"/>
      <c r="JWT12" s="41"/>
      <c r="JWU12" s="41"/>
      <c r="JWV12" s="41"/>
      <c r="JWW12" s="41"/>
      <c r="JWX12" s="41"/>
      <c r="JWY12" s="41"/>
      <c r="JWZ12" s="41"/>
      <c r="JXA12" s="41"/>
      <c r="JXB12" s="41"/>
      <c r="JXC12" s="41"/>
      <c r="JXD12" s="41"/>
      <c r="JXE12" s="41"/>
      <c r="JXF12" s="41"/>
      <c r="JXG12" s="41"/>
      <c r="JXH12" s="41"/>
      <c r="JXI12" s="41"/>
      <c r="JXJ12" s="41"/>
      <c r="JXK12" s="41"/>
      <c r="JXL12" s="41"/>
      <c r="JXM12" s="41"/>
      <c r="JXN12" s="41"/>
      <c r="JXO12" s="41"/>
      <c r="JXP12" s="41"/>
      <c r="JXQ12" s="41"/>
      <c r="JXR12" s="41"/>
      <c r="JXS12" s="41"/>
      <c r="JXT12" s="41"/>
      <c r="JXU12" s="41"/>
      <c r="JXV12" s="41"/>
      <c r="JXW12" s="41"/>
      <c r="JXX12" s="41"/>
      <c r="JXY12" s="41"/>
      <c r="JXZ12" s="41"/>
      <c r="JYA12" s="41"/>
      <c r="JYB12" s="41"/>
      <c r="JYC12" s="41"/>
      <c r="JYD12" s="41"/>
      <c r="JYE12" s="41"/>
      <c r="JYF12" s="41"/>
      <c r="JYG12" s="41"/>
      <c r="JYH12" s="41"/>
      <c r="JYI12" s="41"/>
      <c r="JYJ12" s="41"/>
      <c r="JYK12" s="41"/>
      <c r="JYL12" s="41"/>
      <c r="JYM12" s="41"/>
      <c r="JYN12" s="41"/>
      <c r="JYO12" s="41"/>
      <c r="JYP12" s="41"/>
      <c r="JYQ12" s="41"/>
      <c r="JYR12" s="41"/>
      <c r="JYS12" s="41"/>
      <c r="JYT12" s="41"/>
      <c r="JYU12" s="41"/>
      <c r="JYV12" s="41"/>
      <c r="JYW12" s="41"/>
      <c r="JYX12" s="41"/>
      <c r="JYY12" s="41"/>
      <c r="JYZ12" s="41"/>
      <c r="JZA12" s="41"/>
      <c r="JZB12" s="41"/>
      <c r="JZC12" s="41"/>
      <c r="JZD12" s="41"/>
      <c r="JZE12" s="41"/>
      <c r="JZF12" s="41"/>
      <c r="JZG12" s="41"/>
      <c r="JZH12" s="41"/>
      <c r="JZI12" s="41"/>
      <c r="JZJ12" s="41"/>
      <c r="JZK12" s="41"/>
      <c r="JZL12" s="41"/>
      <c r="JZM12" s="41"/>
      <c r="JZN12" s="41"/>
      <c r="JZO12" s="41"/>
      <c r="JZP12" s="41"/>
      <c r="JZQ12" s="41"/>
      <c r="JZR12" s="41"/>
      <c r="JZS12" s="41"/>
      <c r="JZT12" s="41"/>
      <c r="JZU12" s="41"/>
      <c r="JZV12" s="41"/>
      <c r="JZW12" s="41"/>
      <c r="JZX12" s="41"/>
      <c r="JZY12" s="41"/>
      <c r="JZZ12" s="41"/>
      <c r="KAA12" s="41"/>
      <c r="KAB12" s="41"/>
      <c r="KAC12" s="41"/>
      <c r="KAD12" s="41"/>
      <c r="KAE12" s="41"/>
      <c r="KAF12" s="41"/>
      <c r="KAG12" s="41"/>
      <c r="KAH12" s="41"/>
      <c r="KAI12" s="41"/>
      <c r="KAJ12" s="41"/>
      <c r="KAK12" s="41"/>
      <c r="KAL12" s="41"/>
      <c r="KAM12" s="41"/>
      <c r="KAN12" s="41"/>
      <c r="KAO12" s="41"/>
      <c r="KAP12" s="41"/>
      <c r="KAQ12" s="41"/>
      <c r="KAR12" s="41"/>
      <c r="KAS12" s="41"/>
      <c r="KAT12" s="41"/>
      <c r="KAU12" s="41"/>
      <c r="KAV12" s="41"/>
      <c r="KAW12" s="41"/>
      <c r="KAX12" s="41"/>
      <c r="KAY12" s="41"/>
      <c r="KAZ12" s="41"/>
      <c r="KBA12" s="41"/>
      <c r="KBB12" s="41"/>
      <c r="KBC12" s="41"/>
      <c r="KBD12" s="41"/>
      <c r="KBE12" s="41"/>
      <c r="KBF12" s="41"/>
      <c r="KBG12" s="41"/>
      <c r="KBH12" s="41"/>
      <c r="KBI12" s="41"/>
      <c r="KBJ12" s="41"/>
      <c r="KBK12" s="41"/>
      <c r="KBL12" s="41"/>
      <c r="KBM12" s="41"/>
      <c r="KBN12" s="41"/>
      <c r="KBO12" s="41"/>
      <c r="KBP12" s="41"/>
      <c r="KBQ12" s="41"/>
      <c r="KBR12" s="41"/>
      <c r="KBS12" s="41"/>
      <c r="KBT12" s="41"/>
      <c r="KBU12" s="41"/>
      <c r="KBV12" s="41"/>
      <c r="KBW12" s="41"/>
      <c r="KBX12" s="41"/>
      <c r="KBY12" s="41"/>
      <c r="KBZ12" s="41"/>
      <c r="KCA12" s="41"/>
      <c r="KCB12" s="41"/>
      <c r="KCC12" s="41"/>
      <c r="KCD12" s="41"/>
      <c r="KCE12" s="41"/>
      <c r="KCF12" s="41"/>
      <c r="KCG12" s="41"/>
      <c r="KCH12" s="41"/>
      <c r="KCI12" s="41"/>
      <c r="KCJ12" s="41"/>
      <c r="KCK12" s="41"/>
      <c r="KCL12" s="41"/>
      <c r="KCM12" s="41"/>
      <c r="KCN12" s="41"/>
      <c r="KCO12" s="41"/>
      <c r="KCP12" s="41"/>
      <c r="KCQ12" s="41"/>
      <c r="KCR12" s="41"/>
      <c r="KCS12" s="41"/>
      <c r="KCT12" s="41"/>
      <c r="KCU12" s="41"/>
      <c r="KCV12" s="41"/>
      <c r="KCW12" s="41"/>
      <c r="KCX12" s="41"/>
      <c r="KCY12" s="41"/>
      <c r="KCZ12" s="41"/>
      <c r="KDA12" s="41"/>
      <c r="KDB12" s="41"/>
      <c r="KDC12" s="41"/>
      <c r="KDD12" s="41"/>
      <c r="KDE12" s="41"/>
      <c r="KDF12" s="41"/>
      <c r="KDG12" s="41"/>
      <c r="KDH12" s="41"/>
      <c r="KDI12" s="41"/>
      <c r="KDJ12" s="41"/>
      <c r="KDK12" s="41"/>
      <c r="KDL12" s="41"/>
      <c r="KDM12" s="41"/>
      <c r="KDN12" s="41"/>
      <c r="KDO12" s="41"/>
      <c r="KDP12" s="41"/>
      <c r="KDQ12" s="41"/>
      <c r="KDR12" s="41"/>
      <c r="KDS12" s="41"/>
      <c r="KDT12" s="41"/>
      <c r="KDU12" s="41"/>
      <c r="KDV12" s="41"/>
      <c r="KDW12" s="41"/>
      <c r="KDX12" s="41"/>
      <c r="KDY12" s="41"/>
      <c r="KDZ12" s="41"/>
      <c r="KEA12" s="41"/>
      <c r="KEB12" s="41"/>
      <c r="KEC12" s="41"/>
      <c r="KED12" s="41"/>
      <c r="KEE12" s="41"/>
      <c r="KEF12" s="41"/>
      <c r="KEG12" s="41"/>
      <c r="KEH12" s="41"/>
      <c r="KEI12" s="41"/>
      <c r="KEJ12" s="41"/>
      <c r="KEK12" s="41"/>
      <c r="KEL12" s="41"/>
      <c r="KEM12" s="41"/>
      <c r="KEN12" s="41"/>
      <c r="KEO12" s="41"/>
      <c r="KEP12" s="41"/>
      <c r="KEQ12" s="41"/>
      <c r="KER12" s="41"/>
      <c r="KES12" s="41"/>
      <c r="KET12" s="41"/>
      <c r="KEU12" s="41"/>
      <c r="KEV12" s="41"/>
      <c r="KEW12" s="41"/>
      <c r="KEX12" s="41"/>
      <c r="KEY12" s="41"/>
      <c r="KEZ12" s="41"/>
      <c r="KFA12" s="41"/>
      <c r="KFB12" s="41"/>
      <c r="KFC12" s="41"/>
      <c r="KFD12" s="41"/>
      <c r="KFE12" s="41"/>
      <c r="KFF12" s="41"/>
      <c r="KFG12" s="41"/>
      <c r="KFH12" s="41"/>
      <c r="KFI12" s="41"/>
      <c r="KFJ12" s="41"/>
      <c r="KFK12" s="41"/>
      <c r="KFL12" s="41"/>
      <c r="KFM12" s="41"/>
      <c r="KFN12" s="41"/>
      <c r="KFO12" s="41"/>
      <c r="KFP12" s="41"/>
      <c r="KFQ12" s="41"/>
      <c r="KFR12" s="41"/>
      <c r="KFS12" s="41"/>
      <c r="KFT12" s="41"/>
      <c r="KFU12" s="41"/>
      <c r="KFV12" s="41"/>
      <c r="KFW12" s="41"/>
      <c r="KFX12" s="41"/>
      <c r="KFY12" s="41"/>
      <c r="KFZ12" s="41"/>
      <c r="KGA12" s="41"/>
      <c r="KGB12" s="41"/>
      <c r="KGC12" s="41"/>
      <c r="KGD12" s="41"/>
      <c r="KGE12" s="41"/>
      <c r="KGF12" s="41"/>
      <c r="KGG12" s="41"/>
      <c r="KGH12" s="41"/>
      <c r="KGI12" s="41"/>
      <c r="KGJ12" s="41"/>
      <c r="KGK12" s="41"/>
      <c r="KGL12" s="41"/>
      <c r="KGM12" s="41"/>
      <c r="KGN12" s="41"/>
      <c r="KGO12" s="41"/>
      <c r="KGP12" s="41"/>
      <c r="KGQ12" s="41"/>
      <c r="KGR12" s="41"/>
      <c r="KGS12" s="41"/>
      <c r="KGT12" s="41"/>
      <c r="KGU12" s="41"/>
      <c r="KGV12" s="41"/>
      <c r="KGW12" s="41"/>
      <c r="KGX12" s="41"/>
      <c r="KGY12" s="41"/>
      <c r="KGZ12" s="41"/>
      <c r="KHA12" s="41"/>
      <c r="KHB12" s="41"/>
      <c r="KHC12" s="41"/>
      <c r="KHD12" s="41"/>
      <c r="KHE12" s="41"/>
      <c r="KHF12" s="41"/>
      <c r="KHG12" s="41"/>
      <c r="KHH12" s="41"/>
      <c r="KHI12" s="41"/>
      <c r="KHJ12" s="41"/>
      <c r="KHK12" s="41"/>
      <c r="KHL12" s="41"/>
      <c r="KHM12" s="41"/>
      <c r="KHN12" s="41"/>
      <c r="KHO12" s="41"/>
      <c r="KHP12" s="41"/>
      <c r="KHQ12" s="41"/>
      <c r="KHR12" s="41"/>
      <c r="KHS12" s="41"/>
      <c r="KHT12" s="41"/>
      <c r="KHU12" s="41"/>
      <c r="KHV12" s="41"/>
      <c r="KHW12" s="41"/>
      <c r="KHX12" s="41"/>
      <c r="KHY12" s="41"/>
      <c r="KHZ12" s="41"/>
      <c r="KIA12" s="41"/>
      <c r="KIB12" s="41"/>
      <c r="KIC12" s="41"/>
      <c r="KID12" s="41"/>
      <c r="KIE12" s="41"/>
      <c r="KIF12" s="41"/>
      <c r="KIG12" s="41"/>
      <c r="KIH12" s="41"/>
      <c r="KII12" s="41"/>
      <c r="KIJ12" s="41"/>
      <c r="KIK12" s="41"/>
      <c r="KIL12" s="41"/>
      <c r="KIM12" s="41"/>
      <c r="KIN12" s="41"/>
      <c r="KIO12" s="41"/>
      <c r="KIP12" s="41"/>
      <c r="KIQ12" s="41"/>
      <c r="KIR12" s="41"/>
      <c r="KIS12" s="41"/>
      <c r="KIT12" s="41"/>
      <c r="KIU12" s="41"/>
      <c r="KIV12" s="41"/>
      <c r="KIW12" s="41"/>
      <c r="KIX12" s="41"/>
      <c r="KIY12" s="41"/>
      <c r="KIZ12" s="41"/>
      <c r="KJA12" s="41"/>
      <c r="KJB12" s="41"/>
      <c r="KJC12" s="41"/>
      <c r="KJD12" s="41"/>
      <c r="KJE12" s="41"/>
      <c r="KJF12" s="41"/>
      <c r="KJG12" s="41"/>
      <c r="KJH12" s="41"/>
      <c r="KJI12" s="41"/>
      <c r="KJJ12" s="41"/>
      <c r="KJK12" s="41"/>
      <c r="KJL12" s="41"/>
      <c r="KJM12" s="41"/>
      <c r="KJN12" s="41"/>
      <c r="KJO12" s="41"/>
      <c r="KJP12" s="41"/>
      <c r="KJQ12" s="41"/>
      <c r="KJR12" s="41"/>
      <c r="KJS12" s="41"/>
      <c r="KJT12" s="41"/>
      <c r="KJU12" s="41"/>
      <c r="KJV12" s="41"/>
      <c r="KJW12" s="41"/>
      <c r="KJX12" s="41"/>
      <c r="KJY12" s="41"/>
      <c r="KJZ12" s="41"/>
      <c r="KKA12" s="41"/>
      <c r="KKB12" s="41"/>
      <c r="KKC12" s="41"/>
      <c r="KKD12" s="41"/>
      <c r="KKE12" s="41"/>
      <c r="KKF12" s="41"/>
      <c r="KKG12" s="41"/>
      <c r="KKH12" s="41"/>
      <c r="KKI12" s="41"/>
      <c r="KKJ12" s="41"/>
      <c r="KKK12" s="41"/>
      <c r="KKL12" s="41"/>
      <c r="KKM12" s="41"/>
      <c r="KKN12" s="41"/>
      <c r="KKO12" s="41"/>
      <c r="KKP12" s="41"/>
      <c r="KKQ12" s="41"/>
      <c r="KKR12" s="41"/>
      <c r="KKS12" s="41"/>
      <c r="KKT12" s="41"/>
      <c r="KKU12" s="41"/>
      <c r="KKV12" s="41"/>
      <c r="KKW12" s="41"/>
      <c r="KKX12" s="41"/>
      <c r="KKY12" s="41"/>
      <c r="KKZ12" s="41"/>
      <c r="KLA12" s="41"/>
      <c r="KLB12" s="41"/>
      <c r="KLC12" s="41"/>
      <c r="KLD12" s="41"/>
      <c r="KLE12" s="41"/>
      <c r="KLF12" s="41"/>
      <c r="KLG12" s="41"/>
      <c r="KLH12" s="41"/>
      <c r="KLI12" s="41"/>
      <c r="KLJ12" s="41"/>
      <c r="KLK12" s="41"/>
      <c r="KLL12" s="41"/>
      <c r="KLM12" s="41"/>
      <c r="KLN12" s="41"/>
      <c r="KLO12" s="41"/>
      <c r="KLP12" s="41"/>
      <c r="KLQ12" s="41"/>
      <c r="KLR12" s="41"/>
      <c r="KLS12" s="41"/>
      <c r="KLT12" s="41"/>
      <c r="KLU12" s="41"/>
      <c r="KLV12" s="41"/>
      <c r="KLW12" s="41"/>
      <c r="KLX12" s="41"/>
      <c r="KLY12" s="41"/>
      <c r="KLZ12" s="41"/>
      <c r="KMA12" s="41"/>
      <c r="KMB12" s="41"/>
      <c r="KMC12" s="41"/>
      <c r="KMD12" s="41"/>
      <c r="KME12" s="41"/>
      <c r="KMF12" s="41"/>
      <c r="KMG12" s="41"/>
      <c r="KMH12" s="41"/>
      <c r="KMI12" s="41"/>
      <c r="KMJ12" s="41"/>
      <c r="KMK12" s="41"/>
      <c r="KML12" s="41"/>
      <c r="KMM12" s="41"/>
      <c r="KMN12" s="41"/>
      <c r="KMO12" s="41"/>
      <c r="KMP12" s="41"/>
      <c r="KMQ12" s="41"/>
      <c r="KMR12" s="41"/>
      <c r="KMS12" s="41"/>
      <c r="KMT12" s="41"/>
      <c r="KMU12" s="41"/>
      <c r="KMV12" s="41"/>
      <c r="KMW12" s="41"/>
      <c r="KMX12" s="41"/>
      <c r="KMY12" s="41"/>
      <c r="KMZ12" s="41"/>
      <c r="KNA12" s="41"/>
      <c r="KNB12" s="41"/>
      <c r="KNC12" s="41"/>
      <c r="KND12" s="41"/>
      <c r="KNE12" s="41"/>
      <c r="KNF12" s="41"/>
      <c r="KNG12" s="41"/>
      <c r="KNH12" s="41"/>
      <c r="KNI12" s="41"/>
      <c r="KNJ12" s="41"/>
      <c r="KNK12" s="41"/>
      <c r="KNL12" s="41"/>
      <c r="KNM12" s="41"/>
      <c r="KNN12" s="41"/>
      <c r="KNO12" s="41"/>
      <c r="KNP12" s="41"/>
      <c r="KNQ12" s="41"/>
      <c r="KNR12" s="41"/>
      <c r="KNS12" s="41"/>
      <c r="KNT12" s="41"/>
      <c r="KNU12" s="41"/>
      <c r="KNV12" s="41"/>
      <c r="KNW12" s="41"/>
      <c r="KNX12" s="41"/>
      <c r="KNY12" s="41"/>
      <c r="KNZ12" s="41"/>
      <c r="KOA12" s="41"/>
      <c r="KOB12" s="41"/>
      <c r="KOC12" s="41"/>
      <c r="KOD12" s="41"/>
      <c r="KOE12" s="41"/>
      <c r="KOF12" s="41"/>
      <c r="KOG12" s="41"/>
      <c r="KOH12" s="41"/>
      <c r="KOI12" s="41"/>
      <c r="KOJ12" s="41"/>
      <c r="KOK12" s="41"/>
      <c r="KOL12" s="41"/>
      <c r="KOM12" s="41"/>
      <c r="KON12" s="41"/>
      <c r="KOO12" s="41"/>
      <c r="KOP12" s="41"/>
      <c r="KOQ12" s="41"/>
      <c r="KOR12" s="41"/>
      <c r="KOS12" s="41"/>
      <c r="KOT12" s="41"/>
      <c r="KOU12" s="41"/>
      <c r="KOV12" s="41"/>
      <c r="KOW12" s="41"/>
      <c r="KOX12" s="41"/>
      <c r="KOY12" s="41"/>
      <c r="KOZ12" s="41"/>
      <c r="KPA12" s="41"/>
      <c r="KPB12" s="41"/>
      <c r="KPC12" s="41"/>
      <c r="KPD12" s="41"/>
      <c r="KPE12" s="41"/>
      <c r="KPF12" s="41"/>
      <c r="KPG12" s="41"/>
      <c r="KPH12" s="41"/>
      <c r="KPI12" s="41"/>
      <c r="KPJ12" s="41"/>
      <c r="KPK12" s="41"/>
      <c r="KPL12" s="41"/>
      <c r="KPM12" s="41"/>
      <c r="KPN12" s="41"/>
      <c r="KPO12" s="41"/>
      <c r="KPP12" s="41"/>
      <c r="KPQ12" s="41"/>
      <c r="KPR12" s="41"/>
      <c r="KPS12" s="41"/>
      <c r="KPT12" s="41"/>
      <c r="KPU12" s="41"/>
      <c r="KPV12" s="41"/>
      <c r="KPW12" s="41"/>
      <c r="KPX12" s="41"/>
      <c r="KPY12" s="41"/>
      <c r="KPZ12" s="41"/>
      <c r="KQA12" s="41"/>
      <c r="KQB12" s="41"/>
      <c r="KQC12" s="41"/>
      <c r="KQD12" s="41"/>
      <c r="KQE12" s="41"/>
      <c r="KQF12" s="41"/>
      <c r="KQG12" s="41"/>
      <c r="KQH12" s="41"/>
      <c r="KQI12" s="41"/>
      <c r="KQJ12" s="41"/>
      <c r="KQK12" s="41"/>
      <c r="KQL12" s="41"/>
      <c r="KQM12" s="41"/>
      <c r="KQN12" s="41"/>
      <c r="KQO12" s="41"/>
      <c r="KQP12" s="41"/>
      <c r="KQQ12" s="41"/>
      <c r="KQR12" s="41"/>
      <c r="KQS12" s="41"/>
      <c r="KQT12" s="41"/>
      <c r="KQU12" s="41"/>
      <c r="KQV12" s="41"/>
      <c r="KQW12" s="41"/>
      <c r="KQX12" s="41"/>
      <c r="KQY12" s="41"/>
      <c r="KQZ12" s="41"/>
      <c r="KRA12" s="41"/>
      <c r="KRB12" s="41"/>
      <c r="KRC12" s="41"/>
      <c r="KRD12" s="41"/>
      <c r="KRE12" s="41"/>
      <c r="KRF12" s="41"/>
      <c r="KRG12" s="41"/>
      <c r="KRH12" s="41"/>
      <c r="KRI12" s="41"/>
      <c r="KRJ12" s="41"/>
      <c r="KRK12" s="41"/>
      <c r="KRL12" s="41"/>
      <c r="KRM12" s="41"/>
      <c r="KRN12" s="41"/>
      <c r="KRO12" s="41"/>
      <c r="KRP12" s="41"/>
      <c r="KRQ12" s="41"/>
      <c r="KRR12" s="41"/>
      <c r="KRS12" s="41"/>
      <c r="KRT12" s="41"/>
      <c r="KRU12" s="41"/>
      <c r="KRV12" s="41"/>
      <c r="KRW12" s="41"/>
      <c r="KRX12" s="41"/>
      <c r="KRY12" s="41"/>
      <c r="KRZ12" s="41"/>
      <c r="KSA12" s="41"/>
      <c r="KSB12" s="41"/>
      <c r="KSC12" s="41"/>
      <c r="KSD12" s="41"/>
      <c r="KSE12" s="41"/>
      <c r="KSF12" s="41"/>
      <c r="KSG12" s="41"/>
      <c r="KSH12" s="41"/>
      <c r="KSI12" s="41"/>
      <c r="KSJ12" s="41"/>
      <c r="KSK12" s="41"/>
      <c r="KSL12" s="41"/>
      <c r="KSM12" s="41"/>
      <c r="KSN12" s="41"/>
      <c r="KSO12" s="41"/>
      <c r="KSP12" s="41"/>
      <c r="KSQ12" s="41"/>
      <c r="KSR12" s="41"/>
      <c r="KSS12" s="41"/>
      <c r="KST12" s="41"/>
      <c r="KSU12" s="41"/>
      <c r="KSV12" s="41"/>
      <c r="KSW12" s="41"/>
      <c r="KSX12" s="41"/>
      <c r="KSY12" s="41"/>
      <c r="KSZ12" s="41"/>
      <c r="KTA12" s="41"/>
      <c r="KTB12" s="41"/>
      <c r="KTC12" s="41"/>
      <c r="KTD12" s="41"/>
      <c r="KTE12" s="41"/>
      <c r="KTF12" s="41"/>
      <c r="KTG12" s="41"/>
      <c r="KTH12" s="41"/>
      <c r="KTI12" s="41"/>
      <c r="KTJ12" s="41"/>
      <c r="KTK12" s="41"/>
      <c r="KTL12" s="41"/>
      <c r="KTM12" s="41"/>
      <c r="KTN12" s="41"/>
      <c r="KTO12" s="41"/>
      <c r="KTP12" s="41"/>
      <c r="KTQ12" s="41"/>
      <c r="KTR12" s="41"/>
      <c r="KTS12" s="41"/>
      <c r="KTT12" s="41"/>
      <c r="KTU12" s="41"/>
      <c r="KTV12" s="41"/>
      <c r="KTW12" s="41"/>
      <c r="KTX12" s="41"/>
      <c r="KTY12" s="41"/>
      <c r="KTZ12" s="41"/>
      <c r="KUA12" s="41"/>
      <c r="KUB12" s="41"/>
      <c r="KUC12" s="41"/>
      <c r="KUD12" s="41"/>
      <c r="KUE12" s="41"/>
      <c r="KUF12" s="41"/>
      <c r="KUG12" s="41"/>
      <c r="KUH12" s="41"/>
      <c r="KUI12" s="41"/>
      <c r="KUJ12" s="41"/>
      <c r="KUK12" s="41"/>
      <c r="KUL12" s="41"/>
      <c r="KUM12" s="41"/>
      <c r="KUN12" s="41"/>
      <c r="KUO12" s="41"/>
      <c r="KUP12" s="41"/>
      <c r="KUQ12" s="41"/>
      <c r="KUR12" s="41"/>
      <c r="KUS12" s="41"/>
      <c r="KUT12" s="41"/>
      <c r="KUU12" s="41"/>
      <c r="KUV12" s="41"/>
      <c r="KUW12" s="41"/>
      <c r="KUX12" s="41"/>
      <c r="KUY12" s="41"/>
      <c r="KUZ12" s="41"/>
      <c r="KVA12" s="41"/>
      <c r="KVB12" s="41"/>
      <c r="KVC12" s="41"/>
      <c r="KVD12" s="41"/>
      <c r="KVE12" s="41"/>
      <c r="KVF12" s="41"/>
      <c r="KVG12" s="41"/>
      <c r="KVH12" s="41"/>
      <c r="KVI12" s="41"/>
      <c r="KVJ12" s="41"/>
      <c r="KVK12" s="41"/>
      <c r="KVL12" s="41"/>
      <c r="KVM12" s="41"/>
      <c r="KVN12" s="41"/>
      <c r="KVO12" s="41"/>
      <c r="KVP12" s="41"/>
      <c r="KVQ12" s="41"/>
      <c r="KVR12" s="41"/>
      <c r="KVS12" s="41"/>
      <c r="KVT12" s="41"/>
      <c r="KVU12" s="41"/>
      <c r="KVV12" s="41"/>
      <c r="KVW12" s="41"/>
      <c r="KVX12" s="41"/>
      <c r="KVY12" s="41"/>
      <c r="KVZ12" s="41"/>
      <c r="KWA12" s="41"/>
      <c r="KWB12" s="41"/>
      <c r="KWC12" s="41"/>
      <c r="KWD12" s="41"/>
      <c r="KWE12" s="41"/>
      <c r="KWF12" s="41"/>
      <c r="KWG12" s="41"/>
      <c r="KWH12" s="41"/>
      <c r="KWI12" s="41"/>
      <c r="KWJ12" s="41"/>
      <c r="KWK12" s="41"/>
      <c r="KWL12" s="41"/>
      <c r="KWM12" s="41"/>
      <c r="KWN12" s="41"/>
      <c r="KWO12" s="41"/>
      <c r="KWP12" s="41"/>
      <c r="KWQ12" s="41"/>
      <c r="KWR12" s="41"/>
      <c r="KWS12" s="41"/>
      <c r="KWT12" s="41"/>
      <c r="KWU12" s="41"/>
      <c r="KWV12" s="41"/>
      <c r="KWW12" s="41"/>
      <c r="KWX12" s="41"/>
      <c r="KWY12" s="41"/>
      <c r="KWZ12" s="41"/>
      <c r="KXA12" s="41"/>
      <c r="KXB12" s="41"/>
      <c r="KXC12" s="41"/>
      <c r="KXD12" s="41"/>
      <c r="KXE12" s="41"/>
      <c r="KXF12" s="41"/>
      <c r="KXG12" s="41"/>
      <c r="KXH12" s="41"/>
      <c r="KXI12" s="41"/>
      <c r="KXJ12" s="41"/>
      <c r="KXK12" s="41"/>
      <c r="KXL12" s="41"/>
      <c r="KXM12" s="41"/>
      <c r="KXN12" s="41"/>
      <c r="KXO12" s="41"/>
      <c r="KXP12" s="41"/>
      <c r="KXQ12" s="41"/>
      <c r="KXR12" s="41"/>
      <c r="KXS12" s="41"/>
      <c r="KXT12" s="41"/>
      <c r="KXU12" s="41"/>
      <c r="KXV12" s="41"/>
      <c r="KXW12" s="41"/>
      <c r="KXX12" s="41"/>
      <c r="KXY12" s="41"/>
      <c r="KXZ12" s="41"/>
      <c r="KYA12" s="41"/>
      <c r="KYB12" s="41"/>
      <c r="KYC12" s="41"/>
      <c r="KYD12" s="41"/>
      <c r="KYE12" s="41"/>
      <c r="KYF12" s="41"/>
      <c r="KYG12" s="41"/>
      <c r="KYH12" s="41"/>
      <c r="KYI12" s="41"/>
      <c r="KYJ12" s="41"/>
      <c r="KYK12" s="41"/>
      <c r="KYL12" s="41"/>
      <c r="KYM12" s="41"/>
      <c r="KYN12" s="41"/>
      <c r="KYO12" s="41"/>
      <c r="KYP12" s="41"/>
      <c r="KYQ12" s="41"/>
      <c r="KYR12" s="41"/>
      <c r="KYS12" s="41"/>
      <c r="KYT12" s="41"/>
      <c r="KYU12" s="41"/>
      <c r="KYV12" s="41"/>
      <c r="KYW12" s="41"/>
      <c r="KYX12" s="41"/>
      <c r="KYY12" s="41"/>
      <c r="KYZ12" s="41"/>
      <c r="KZA12" s="41"/>
      <c r="KZB12" s="41"/>
      <c r="KZC12" s="41"/>
      <c r="KZD12" s="41"/>
      <c r="KZE12" s="41"/>
      <c r="KZF12" s="41"/>
      <c r="KZG12" s="41"/>
      <c r="KZH12" s="41"/>
      <c r="KZI12" s="41"/>
      <c r="KZJ12" s="41"/>
      <c r="KZK12" s="41"/>
      <c r="KZL12" s="41"/>
      <c r="KZM12" s="41"/>
      <c r="KZN12" s="41"/>
      <c r="KZO12" s="41"/>
      <c r="KZP12" s="41"/>
      <c r="KZQ12" s="41"/>
      <c r="KZR12" s="41"/>
      <c r="KZS12" s="41"/>
      <c r="KZT12" s="41"/>
      <c r="KZU12" s="41"/>
      <c r="KZV12" s="41"/>
      <c r="KZW12" s="41"/>
      <c r="KZX12" s="41"/>
      <c r="KZY12" s="41"/>
      <c r="KZZ12" s="41"/>
      <c r="LAA12" s="41"/>
      <c r="LAB12" s="41"/>
      <c r="LAC12" s="41"/>
      <c r="LAD12" s="41"/>
      <c r="LAE12" s="41"/>
      <c r="LAF12" s="41"/>
      <c r="LAG12" s="41"/>
      <c r="LAH12" s="41"/>
      <c r="LAI12" s="41"/>
      <c r="LAJ12" s="41"/>
      <c r="LAK12" s="41"/>
      <c r="LAL12" s="41"/>
      <c r="LAM12" s="41"/>
      <c r="LAN12" s="41"/>
      <c r="LAO12" s="41"/>
      <c r="LAP12" s="41"/>
      <c r="LAQ12" s="41"/>
      <c r="LAR12" s="41"/>
      <c r="LAS12" s="41"/>
      <c r="LAT12" s="41"/>
      <c r="LAU12" s="41"/>
      <c r="LAV12" s="41"/>
      <c r="LAW12" s="41"/>
      <c r="LAX12" s="41"/>
      <c r="LAY12" s="41"/>
      <c r="LAZ12" s="41"/>
      <c r="LBA12" s="41"/>
      <c r="LBB12" s="41"/>
      <c r="LBC12" s="41"/>
      <c r="LBD12" s="41"/>
      <c r="LBE12" s="41"/>
      <c r="LBF12" s="41"/>
      <c r="LBG12" s="41"/>
      <c r="LBH12" s="41"/>
      <c r="LBI12" s="41"/>
      <c r="LBJ12" s="41"/>
      <c r="LBK12" s="41"/>
      <c r="LBL12" s="41"/>
      <c r="LBM12" s="41"/>
      <c r="LBN12" s="41"/>
      <c r="LBO12" s="41"/>
      <c r="LBP12" s="41"/>
      <c r="LBQ12" s="41"/>
      <c r="LBR12" s="41"/>
      <c r="LBS12" s="41"/>
      <c r="LBT12" s="41"/>
      <c r="LBU12" s="41"/>
      <c r="LBV12" s="41"/>
      <c r="LBW12" s="41"/>
      <c r="LBX12" s="41"/>
      <c r="LBY12" s="41"/>
      <c r="LBZ12" s="41"/>
      <c r="LCA12" s="41"/>
      <c r="LCB12" s="41"/>
      <c r="LCC12" s="41"/>
      <c r="LCD12" s="41"/>
      <c r="LCE12" s="41"/>
      <c r="LCF12" s="41"/>
      <c r="LCG12" s="41"/>
      <c r="LCH12" s="41"/>
      <c r="LCI12" s="41"/>
      <c r="LCJ12" s="41"/>
      <c r="LCK12" s="41"/>
      <c r="LCL12" s="41"/>
      <c r="LCM12" s="41"/>
      <c r="LCN12" s="41"/>
      <c r="LCO12" s="41"/>
      <c r="LCP12" s="41"/>
      <c r="LCQ12" s="41"/>
      <c r="LCR12" s="41"/>
      <c r="LCS12" s="41"/>
      <c r="LCT12" s="41"/>
      <c r="LCU12" s="41"/>
      <c r="LCV12" s="41"/>
      <c r="LCW12" s="41"/>
      <c r="LCX12" s="41"/>
      <c r="LCY12" s="41"/>
      <c r="LCZ12" s="41"/>
      <c r="LDA12" s="41"/>
      <c r="LDB12" s="41"/>
      <c r="LDC12" s="41"/>
      <c r="LDD12" s="41"/>
      <c r="LDE12" s="41"/>
      <c r="LDF12" s="41"/>
      <c r="LDG12" s="41"/>
      <c r="LDH12" s="41"/>
      <c r="LDI12" s="41"/>
      <c r="LDJ12" s="41"/>
      <c r="LDK12" s="41"/>
      <c r="LDL12" s="41"/>
      <c r="LDM12" s="41"/>
      <c r="LDN12" s="41"/>
      <c r="LDO12" s="41"/>
      <c r="LDP12" s="41"/>
      <c r="LDQ12" s="41"/>
      <c r="LDR12" s="41"/>
      <c r="LDS12" s="41"/>
      <c r="LDT12" s="41"/>
      <c r="LDU12" s="41"/>
      <c r="LDV12" s="41"/>
      <c r="LDW12" s="41"/>
      <c r="LDX12" s="41"/>
      <c r="LDY12" s="41"/>
      <c r="LDZ12" s="41"/>
      <c r="LEA12" s="41"/>
      <c r="LEB12" s="41"/>
      <c r="LEC12" s="41"/>
      <c r="LED12" s="41"/>
      <c r="LEE12" s="41"/>
      <c r="LEF12" s="41"/>
      <c r="LEG12" s="41"/>
      <c r="LEH12" s="41"/>
      <c r="LEI12" s="41"/>
      <c r="LEJ12" s="41"/>
      <c r="LEK12" s="41"/>
      <c r="LEL12" s="41"/>
      <c r="LEM12" s="41"/>
      <c r="LEN12" s="41"/>
      <c r="LEO12" s="41"/>
      <c r="LEP12" s="41"/>
      <c r="LEQ12" s="41"/>
      <c r="LER12" s="41"/>
      <c r="LES12" s="41"/>
      <c r="LET12" s="41"/>
      <c r="LEU12" s="41"/>
      <c r="LEV12" s="41"/>
      <c r="LEW12" s="41"/>
      <c r="LEX12" s="41"/>
      <c r="LEY12" s="41"/>
      <c r="LEZ12" s="41"/>
      <c r="LFA12" s="41"/>
      <c r="LFB12" s="41"/>
      <c r="LFC12" s="41"/>
      <c r="LFD12" s="41"/>
      <c r="LFE12" s="41"/>
      <c r="LFF12" s="41"/>
      <c r="LFG12" s="41"/>
      <c r="LFH12" s="41"/>
      <c r="LFI12" s="41"/>
      <c r="LFJ12" s="41"/>
      <c r="LFK12" s="41"/>
      <c r="LFL12" s="41"/>
      <c r="LFM12" s="41"/>
      <c r="LFN12" s="41"/>
      <c r="LFO12" s="41"/>
      <c r="LFP12" s="41"/>
      <c r="LFQ12" s="41"/>
      <c r="LFR12" s="41"/>
      <c r="LFS12" s="41"/>
      <c r="LFT12" s="41"/>
      <c r="LFU12" s="41"/>
      <c r="LFV12" s="41"/>
      <c r="LFW12" s="41"/>
      <c r="LFX12" s="41"/>
      <c r="LFY12" s="41"/>
      <c r="LFZ12" s="41"/>
      <c r="LGA12" s="41"/>
      <c r="LGB12" s="41"/>
      <c r="LGC12" s="41"/>
      <c r="LGD12" s="41"/>
      <c r="LGE12" s="41"/>
      <c r="LGF12" s="41"/>
      <c r="LGG12" s="41"/>
      <c r="LGH12" s="41"/>
      <c r="LGI12" s="41"/>
      <c r="LGJ12" s="41"/>
      <c r="LGK12" s="41"/>
      <c r="LGL12" s="41"/>
      <c r="LGM12" s="41"/>
      <c r="LGN12" s="41"/>
      <c r="LGO12" s="41"/>
      <c r="LGP12" s="41"/>
      <c r="LGQ12" s="41"/>
      <c r="LGR12" s="41"/>
      <c r="LGS12" s="41"/>
      <c r="LGT12" s="41"/>
      <c r="LGU12" s="41"/>
      <c r="LGV12" s="41"/>
      <c r="LGW12" s="41"/>
      <c r="LGX12" s="41"/>
      <c r="LGY12" s="41"/>
      <c r="LGZ12" s="41"/>
      <c r="LHA12" s="41"/>
      <c r="LHB12" s="41"/>
      <c r="LHC12" s="41"/>
      <c r="LHD12" s="41"/>
      <c r="LHE12" s="41"/>
      <c r="LHF12" s="41"/>
      <c r="LHG12" s="41"/>
      <c r="LHH12" s="41"/>
      <c r="LHI12" s="41"/>
      <c r="LHJ12" s="41"/>
      <c r="LHK12" s="41"/>
      <c r="LHL12" s="41"/>
      <c r="LHM12" s="41"/>
      <c r="LHN12" s="41"/>
      <c r="LHO12" s="41"/>
      <c r="LHP12" s="41"/>
      <c r="LHQ12" s="41"/>
      <c r="LHR12" s="41"/>
      <c r="LHS12" s="41"/>
      <c r="LHT12" s="41"/>
      <c r="LHU12" s="41"/>
      <c r="LHV12" s="41"/>
      <c r="LHW12" s="41"/>
      <c r="LHX12" s="41"/>
      <c r="LHY12" s="41"/>
      <c r="LHZ12" s="41"/>
      <c r="LIA12" s="41"/>
      <c r="LIB12" s="41"/>
      <c r="LIC12" s="41"/>
      <c r="LID12" s="41"/>
      <c r="LIE12" s="41"/>
      <c r="LIF12" s="41"/>
      <c r="LIG12" s="41"/>
      <c r="LIH12" s="41"/>
      <c r="LII12" s="41"/>
      <c r="LIJ12" s="41"/>
      <c r="LIK12" s="41"/>
      <c r="LIL12" s="41"/>
      <c r="LIM12" s="41"/>
      <c r="LIN12" s="41"/>
      <c r="LIO12" s="41"/>
      <c r="LIP12" s="41"/>
      <c r="LIQ12" s="41"/>
      <c r="LIR12" s="41"/>
      <c r="LIS12" s="41"/>
      <c r="LIT12" s="41"/>
      <c r="LIU12" s="41"/>
      <c r="LIV12" s="41"/>
      <c r="LIW12" s="41"/>
      <c r="LIX12" s="41"/>
      <c r="LIY12" s="41"/>
      <c r="LIZ12" s="41"/>
      <c r="LJA12" s="41"/>
      <c r="LJB12" s="41"/>
      <c r="LJC12" s="41"/>
      <c r="LJD12" s="41"/>
      <c r="LJE12" s="41"/>
      <c r="LJF12" s="41"/>
      <c r="LJG12" s="41"/>
      <c r="LJH12" s="41"/>
      <c r="LJI12" s="41"/>
      <c r="LJJ12" s="41"/>
      <c r="LJK12" s="41"/>
      <c r="LJL12" s="41"/>
      <c r="LJM12" s="41"/>
      <c r="LJN12" s="41"/>
      <c r="LJO12" s="41"/>
      <c r="LJP12" s="41"/>
      <c r="LJQ12" s="41"/>
      <c r="LJR12" s="41"/>
      <c r="LJS12" s="41"/>
      <c r="LJT12" s="41"/>
      <c r="LJU12" s="41"/>
      <c r="LJV12" s="41"/>
      <c r="LJW12" s="41"/>
      <c r="LJX12" s="41"/>
      <c r="LJY12" s="41"/>
      <c r="LJZ12" s="41"/>
      <c r="LKA12" s="41"/>
      <c r="LKB12" s="41"/>
      <c r="LKC12" s="41"/>
      <c r="LKD12" s="41"/>
      <c r="LKE12" s="41"/>
      <c r="LKF12" s="41"/>
      <c r="LKG12" s="41"/>
      <c r="LKH12" s="41"/>
      <c r="LKI12" s="41"/>
      <c r="LKJ12" s="41"/>
      <c r="LKK12" s="41"/>
      <c r="LKL12" s="41"/>
      <c r="LKM12" s="41"/>
      <c r="LKN12" s="41"/>
      <c r="LKO12" s="41"/>
      <c r="LKP12" s="41"/>
      <c r="LKQ12" s="41"/>
      <c r="LKR12" s="41"/>
      <c r="LKS12" s="41"/>
      <c r="LKT12" s="41"/>
      <c r="LKU12" s="41"/>
      <c r="LKV12" s="41"/>
      <c r="LKW12" s="41"/>
      <c r="LKX12" s="41"/>
      <c r="LKY12" s="41"/>
      <c r="LKZ12" s="41"/>
      <c r="LLA12" s="41"/>
      <c r="LLB12" s="41"/>
      <c r="LLC12" s="41"/>
      <c r="LLD12" s="41"/>
      <c r="LLE12" s="41"/>
      <c r="LLF12" s="41"/>
      <c r="LLG12" s="41"/>
      <c r="LLH12" s="41"/>
      <c r="LLI12" s="41"/>
      <c r="LLJ12" s="41"/>
      <c r="LLK12" s="41"/>
      <c r="LLL12" s="41"/>
      <c r="LLM12" s="41"/>
      <c r="LLN12" s="41"/>
      <c r="LLO12" s="41"/>
      <c r="LLP12" s="41"/>
      <c r="LLQ12" s="41"/>
      <c r="LLR12" s="41"/>
      <c r="LLS12" s="41"/>
      <c r="LLT12" s="41"/>
      <c r="LLU12" s="41"/>
      <c r="LLV12" s="41"/>
      <c r="LLW12" s="41"/>
      <c r="LLX12" s="41"/>
      <c r="LLY12" s="41"/>
      <c r="LLZ12" s="41"/>
      <c r="LMA12" s="41"/>
      <c r="LMB12" s="41"/>
      <c r="LMC12" s="41"/>
      <c r="LMD12" s="41"/>
      <c r="LME12" s="41"/>
      <c r="LMF12" s="41"/>
      <c r="LMG12" s="41"/>
      <c r="LMH12" s="41"/>
      <c r="LMI12" s="41"/>
      <c r="LMJ12" s="41"/>
      <c r="LMK12" s="41"/>
      <c r="LML12" s="41"/>
      <c r="LMM12" s="41"/>
      <c r="LMN12" s="41"/>
      <c r="LMO12" s="41"/>
      <c r="LMP12" s="41"/>
      <c r="LMQ12" s="41"/>
      <c r="LMR12" s="41"/>
      <c r="LMS12" s="41"/>
      <c r="LMT12" s="41"/>
      <c r="LMU12" s="41"/>
      <c r="LMV12" s="41"/>
      <c r="LMW12" s="41"/>
      <c r="LMX12" s="41"/>
      <c r="LMY12" s="41"/>
      <c r="LMZ12" s="41"/>
      <c r="LNA12" s="41"/>
      <c r="LNB12" s="41"/>
      <c r="LNC12" s="41"/>
      <c r="LND12" s="41"/>
      <c r="LNE12" s="41"/>
      <c r="LNF12" s="41"/>
      <c r="LNG12" s="41"/>
      <c r="LNH12" s="41"/>
      <c r="LNI12" s="41"/>
      <c r="LNJ12" s="41"/>
      <c r="LNK12" s="41"/>
      <c r="LNL12" s="41"/>
      <c r="LNM12" s="41"/>
      <c r="LNN12" s="41"/>
      <c r="LNO12" s="41"/>
      <c r="LNP12" s="41"/>
      <c r="LNQ12" s="41"/>
      <c r="LNR12" s="41"/>
      <c r="LNS12" s="41"/>
      <c r="LNT12" s="41"/>
      <c r="LNU12" s="41"/>
      <c r="LNV12" s="41"/>
      <c r="LNW12" s="41"/>
      <c r="LNX12" s="41"/>
      <c r="LNY12" s="41"/>
      <c r="LNZ12" s="41"/>
      <c r="LOA12" s="41"/>
      <c r="LOB12" s="41"/>
      <c r="LOC12" s="41"/>
      <c r="LOD12" s="41"/>
      <c r="LOE12" s="41"/>
      <c r="LOF12" s="41"/>
      <c r="LOG12" s="41"/>
      <c r="LOH12" s="41"/>
      <c r="LOI12" s="41"/>
      <c r="LOJ12" s="41"/>
      <c r="LOK12" s="41"/>
      <c r="LOL12" s="41"/>
      <c r="LOM12" s="41"/>
      <c r="LON12" s="41"/>
      <c r="LOO12" s="41"/>
      <c r="LOP12" s="41"/>
      <c r="LOQ12" s="41"/>
      <c r="LOR12" s="41"/>
      <c r="LOS12" s="41"/>
      <c r="LOT12" s="41"/>
      <c r="LOU12" s="41"/>
      <c r="LOV12" s="41"/>
      <c r="LOW12" s="41"/>
      <c r="LOX12" s="41"/>
      <c r="LOY12" s="41"/>
      <c r="LOZ12" s="41"/>
      <c r="LPA12" s="41"/>
      <c r="LPB12" s="41"/>
      <c r="LPC12" s="41"/>
      <c r="LPD12" s="41"/>
      <c r="LPE12" s="41"/>
      <c r="LPF12" s="41"/>
      <c r="LPG12" s="41"/>
      <c r="LPH12" s="41"/>
      <c r="LPI12" s="41"/>
      <c r="LPJ12" s="41"/>
      <c r="LPK12" s="41"/>
      <c r="LPL12" s="41"/>
      <c r="LPM12" s="41"/>
      <c r="LPN12" s="41"/>
      <c r="LPO12" s="41"/>
      <c r="LPP12" s="41"/>
      <c r="LPQ12" s="41"/>
      <c r="LPR12" s="41"/>
      <c r="LPS12" s="41"/>
      <c r="LPT12" s="41"/>
      <c r="LPU12" s="41"/>
      <c r="LPV12" s="41"/>
      <c r="LPW12" s="41"/>
      <c r="LPX12" s="41"/>
      <c r="LPY12" s="41"/>
      <c r="LPZ12" s="41"/>
      <c r="LQA12" s="41"/>
      <c r="LQB12" s="41"/>
      <c r="LQC12" s="41"/>
      <c r="LQD12" s="41"/>
      <c r="LQE12" s="41"/>
      <c r="LQF12" s="41"/>
      <c r="LQG12" s="41"/>
      <c r="LQH12" s="41"/>
      <c r="LQI12" s="41"/>
      <c r="LQJ12" s="41"/>
      <c r="LQK12" s="41"/>
      <c r="LQL12" s="41"/>
      <c r="LQM12" s="41"/>
      <c r="LQN12" s="41"/>
      <c r="LQO12" s="41"/>
      <c r="LQP12" s="41"/>
      <c r="LQQ12" s="41"/>
      <c r="LQR12" s="41"/>
      <c r="LQS12" s="41"/>
      <c r="LQT12" s="41"/>
      <c r="LQU12" s="41"/>
      <c r="LQV12" s="41"/>
      <c r="LQW12" s="41"/>
      <c r="LQX12" s="41"/>
      <c r="LQY12" s="41"/>
      <c r="LQZ12" s="41"/>
      <c r="LRA12" s="41"/>
      <c r="LRB12" s="41"/>
      <c r="LRC12" s="41"/>
      <c r="LRD12" s="41"/>
      <c r="LRE12" s="41"/>
      <c r="LRF12" s="41"/>
      <c r="LRG12" s="41"/>
      <c r="LRH12" s="41"/>
      <c r="LRI12" s="41"/>
      <c r="LRJ12" s="41"/>
      <c r="LRK12" s="41"/>
      <c r="LRL12" s="41"/>
      <c r="LRM12" s="41"/>
      <c r="LRN12" s="41"/>
      <c r="LRO12" s="41"/>
      <c r="LRP12" s="41"/>
      <c r="LRQ12" s="41"/>
      <c r="LRR12" s="41"/>
      <c r="LRS12" s="41"/>
      <c r="LRT12" s="41"/>
      <c r="LRU12" s="41"/>
      <c r="LRV12" s="41"/>
      <c r="LRW12" s="41"/>
      <c r="LRX12" s="41"/>
      <c r="LRY12" s="41"/>
      <c r="LRZ12" s="41"/>
      <c r="LSA12" s="41"/>
      <c r="LSB12" s="41"/>
      <c r="LSC12" s="41"/>
      <c r="LSD12" s="41"/>
      <c r="LSE12" s="41"/>
      <c r="LSF12" s="41"/>
      <c r="LSG12" s="41"/>
      <c r="LSH12" s="41"/>
      <c r="LSI12" s="41"/>
      <c r="LSJ12" s="41"/>
      <c r="LSK12" s="41"/>
      <c r="LSL12" s="41"/>
      <c r="LSM12" s="41"/>
      <c r="LSN12" s="41"/>
      <c r="LSO12" s="41"/>
      <c r="LSP12" s="41"/>
      <c r="LSQ12" s="41"/>
      <c r="LSR12" s="41"/>
      <c r="LSS12" s="41"/>
      <c r="LST12" s="41"/>
      <c r="LSU12" s="41"/>
      <c r="LSV12" s="41"/>
      <c r="LSW12" s="41"/>
      <c r="LSX12" s="41"/>
      <c r="LSY12" s="41"/>
      <c r="LSZ12" s="41"/>
      <c r="LTA12" s="41"/>
      <c r="LTB12" s="41"/>
      <c r="LTC12" s="41"/>
      <c r="LTD12" s="41"/>
      <c r="LTE12" s="41"/>
      <c r="LTF12" s="41"/>
      <c r="LTG12" s="41"/>
      <c r="LTH12" s="41"/>
      <c r="LTI12" s="41"/>
      <c r="LTJ12" s="41"/>
      <c r="LTK12" s="41"/>
      <c r="LTL12" s="41"/>
      <c r="LTM12" s="41"/>
      <c r="LTN12" s="41"/>
      <c r="LTO12" s="41"/>
      <c r="LTP12" s="41"/>
      <c r="LTQ12" s="41"/>
      <c r="LTR12" s="41"/>
      <c r="LTS12" s="41"/>
      <c r="LTT12" s="41"/>
      <c r="LTU12" s="41"/>
      <c r="LTV12" s="41"/>
      <c r="LTW12" s="41"/>
      <c r="LTX12" s="41"/>
      <c r="LTY12" s="41"/>
      <c r="LTZ12" s="41"/>
      <c r="LUA12" s="41"/>
      <c r="LUB12" s="41"/>
      <c r="LUC12" s="41"/>
      <c r="LUD12" s="41"/>
      <c r="LUE12" s="41"/>
      <c r="LUF12" s="41"/>
      <c r="LUG12" s="41"/>
      <c r="LUH12" s="41"/>
      <c r="LUI12" s="41"/>
      <c r="LUJ12" s="41"/>
      <c r="LUK12" s="41"/>
      <c r="LUL12" s="41"/>
      <c r="LUM12" s="41"/>
      <c r="LUN12" s="41"/>
      <c r="LUO12" s="41"/>
      <c r="LUP12" s="41"/>
      <c r="LUQ12" s="41"/>
      <c r="LUR12" s="41"/>
      <c r="LUS12" s="41"/>
      <c r="LUT12" s="41"/>
      <c r="LUU12" s="41"/>
      <c r="LUV12" s="41"/>
      <c r="LUW12" s="41"/>
      <c r="LUX12" s="41"/>
      <c r="LUY12" s="41"/>
      <c r="LUZ12" s="41"/>
      <c r="LVA12" s="41"/>
      <c r="LVB12" s="41"/>
      <c r="LVC12" s="41"/>
      <c r="LVD12" s="41"/>
      <c r="LVE12" s="41"/>
      <c r="LVF12" s="41"/>
      <c r="LVG12" s="41"/>
      <c r="LVH12" s="41"/>
      <c r="LVI12" s="41"/>
      <c r="LVJ12" s="41"/>
      <c r="LVK12" s="41"/>
      <c r="LVL12" s="41"/>
      <c r="LVM12" s="41"/>
      <c r="LVN12" s="41"/>
      <c r="LVO12" s="41"/>
      <c r="LVP12" s="41"/>
      <c r="LVQ12" s="41"/>
      <c r="LVR12" s="41"/>
      <c r="LVS12" s="41"/>
      <c r="LVT12" s="41"/>
      <c r="LVU12" s="41"/>
      <c r="LVV12" s="41"/>
      <c r="LVW12" s="41"/>
      <c r="LVX12" s="41"/>
      <c r="LVY12" s="41"/>
      <c r="LVZ12" s="41"/>
      <c r="LWA12" s="41"/>
      <c r="LWB12" s="41"/>
      <c r="LWC12" s="41"/>
      <c r="LWD12" s="41"/>
      <c r="LWE12" s="41"/>
      <c r="LWF12" s="41"/>
      <c r="LWG12" s="41"/>
      <c r="LWH12" s="41"/>
      <c r="LWI12" s="41"/>
      <c r="LWJ12" s="41"/>
      <c r="LWK12" s="41"/>
      <c r="LWL12" s="41"/>
      <c r="LWM12" s="41"/>
      <c r="LWN12" s="41"/>
      <c r="LWO12" s="41"/>
      <c r="LWP12" s="41"/>
      <c r="LWQ12" s="41"/>
      <c r="LWR12" s="41"/>
      <c r="LWS12" s="41"/>
      <c r="LWT12" s="41"/>
      <c r="LWU12" s="41"/>
      <c r="LWV12" s="41"/>
      <c r="LWW12" s="41"/>
      <c r="LWX12" s="41"/>
      <c r="LWY12" s="41"/>
      <c r="LWZ12" s="41"/>
      <c r="LXA12" s="41"/>
      <c r="LXB12" s="41"/>
      <c r="LXC12" s="41"/>
      <c r="LXD12" s="41"/>
      <c r="LXE12" s="41"/>
      <c r="LXF12" s="41"/>
      <c r="LXG12" s="41"/>
      <c r="LXH12" s="41"/>
      <c r="LXI12" s="41"/>
      <c r="LXJ12" s="41"/>
      <c r="LXK12" s="41"/>
      <c r="LXL12" s="41"/>
      <c r="LXM12" s="41"/>
      <c r="LXN12" s="41"/>
      <c r="LXO12" s="41"/>
      <c r="LXP12" s="41"/>
      <c r="LXQ12" s="41"/>
      <c r="LXR12" s="41"/>
      <c r="LXS12" s="41"/>
      <c r="LXT12" s="41"/>
      <c r="LXU12" s="41"/>
      <c r="LXV12" s="41"/>
      <c r="LXW12" s="41"/>
      <c r="LXX12" s="41"/>
      <c r="LXY12" s="41"/>
      <c r="LXZ12" s="41"/>
      <c r="LYA12" s="41"/>
      <c r="LYB12" s="41"/>
      <c r="LYC12" s="41"/>
      <c r="LYD12" s="41"/>
      <c r="LYE12" s="41"/>
      <c r="LYF12" s="41"/>
      <c r="LYG12" s="41"/>
      <c r="LYH12" s="41"/>
      <c r="LYI12" s="41"/>
      <c r="LYJ12" s="41"/>
      <c r="LYK12" s="41"/>
      <c r="LYL12" s="41"/>
      <c r="LYM12" s="41"/>
      <c r="LYN12" s="41"/>
      <c r="LYO12" s="41"/>
      <c r="LYP12" s="41"/>
      <c r="LYQ12" s="41"/>
      <c r="LYR12" s="41"/>
      <c r="LYS12" s="41"/>
      <c r="LYT12" s="41"/>
      <c r="LYU12" s="41"/>
      <c r="LYV12" s="41"/>
      <c r="LYW12" s="41"/>
      <c r="LYX12" s="41"/>
      <c r="LYY12" s="41"/>
      <c r="LYZ12" s="41"/>
      <c r="LZA12" s="41"/>
      <c r="LZB12" s="41"/>
      <c r="LZC12" s="41"/>
      <c r="LZD12" s="41"/>
      <c r="LZE12" s="41"/>
      <c r="LZF12" s="41"/>
      <c r="LZG12" s="41"/>
      <c r="LZH12" s="41"/>
      <c r="LZI12" s="41"/>
      <c r="LZJ12" s="41"/>
      <c r="LZK12" s="41"/>
      <c r="LZL12" s="41"/>
      <c r="LZM12" s="41"/>
      <c r="LZN12" s="41"/>
      <c r="LZO12" s="41"/>
      <c r="LZP12" s="41"/>
      <c r="LZQ12" s="41"/>
      <c r="LZR12" s="41"/>
      <c r="LZS12" s="41"/>
      <c r="LZT12" s="41"/>
      <c r="LZU12" s="41"/>
      <c r="LZV12" s="41"/>
      <c r="LZW12" s="41"/>
      <c r="LZX12" s="41"/>
      <c r="LZY12" s="41"/>
      <c r="LZZ12" s="41"/>
      <c r="MAA12" s="41"/>
      <c r="MAB12" s="41"/>
      <c r="MAC12" s="41"/>
      <c r="MAD12" s="41"/>
      <c r="MAE12" s="41"/>
      <c r="MAF12" s="41"/>
      <c r="MAG12" s="41"/>
      <c r="MAH12" s="41"/>
      <c r="MAI12" s="41"/>
      <c r="MAJ12" s="41"/>
      <c r="MAK12" s="41"/>
      <c r="MAL12" s="41"/>
      <c r="MAM12" s="41"/>
      <c r="MAN12" s="41"/>
      <c r="MAO12" s="41"/>
      <c r="MAP12" s="41"/>
      <c r="MAQ12" s="41"/>
      <c r="MAR12" s="41"/>
      <c r="MAS12" s="41"/>
      <c r="MAT12" s="41"/>
      <c r="MAU12" s="41"/>
      <c r="MAV12" s="41"/>
      <c r="MAW12" s="41"/>
      <c r="MAX12" s="41"/>
      <c r="MAY12" s="41"/>
      <c r="MAZ12" s="41"/>
      <c r="MBA12" s="41"/>
      <c r="MBB12" s="41"/>
      <c r="MBC12" s="41"/>
      <c r="MBD12" s="41"/>
      <c r="MBE12" s="41"/>
      <c r="MBF12" s="41"/>
      <c r="MBG12" s="41"/>
      <c r="MBH12" s="41"/>
      <c r="MBI12" s="41"/>
      <c r="MBJ12" s="41"/>
      <c r="MBK12" s="41"/>
      <c r="MBL12" s="41"/>
      <c r="MBM12" s="41"/>
      <c r="MBN12" s="41"/>
      <c r="MBO12" s="41"/>
      <c r="MBP12" s="41"/>
      <c r="MBQ12" s="41"/>
      <c r="MBR12" s="41"/>
      <c r="MBS12" s="41"/>
      <c r="MBT12" s="41"/>
      <c r="MBU12" s="41"/>
      <c r="MBV12" s="41"/>
      <c r="MBW12" s="41"/>
      <c r="MBX12" s="41"/>
      <c r="MBY12" s="41"/>
      <c r="MBZ12" s="41"/>
      <c r="MCA12" s="41"/>
      <c r="MCB12" s="41"/>
      <c r="MCC12" s="41"/>
      <c r="MCD12" s="41"/>
      <c r="MCE12" s="41"/>
      <c r="MCF12" s="41"/>
      <c r="MCG12" s="41"/>
      <c r="MCH12" s="41"/>
      <c r="MCI12" s="41"/>
      <c r="MCJ12" s="41"/>
      <c r="MCK12" s="41"/>
      <c r="MCL12" s="41"/>
      <c r="MCM12" s="41"/>
      <c r="MCN12" s="41"/>
      <c r="MCO12" s="41"/>
      <c r="MCP12" s="41"/>
      <c r="MCQ12" s="41"/>
      <c r="MCR12" s="41"/>
      <c r="MCS12" s="41"/>
      <c r="MCT12" s="41"/>
      <c r="MCU12" s="41"/>
      <c r="MCV12" s="41"/>
      <c r="MCW12" s="41"/>
      <c r="MCX12" s="41"/>
      <c r="MCY12" s="41"/>
      <c r="MCZ12" s="41"/>
      <c r="MDA12" s="41"/>
      <c r="MDB12" s="41"/>
      <c r="MDC12" s="41"/>
      <c r="MDD12" s="41"/>
      <c r="MDE12" s="41"/>
      <c r="MDF12" s="41"/>
      <c r="MDG12" s="41"/>
      <c r="MDH12" s="41"/>
      <c r="MDI12" s="41"/>
      <c r="MDJ12" s="41"/>
      <c r="MDK12" s="41"/>
      <c r="MDL12" s="41"/>
      <c r="MDM12" s="41"/>
      <c r="MDN12" s="41"/>
      <c r="MDO12" s="41"/>
      <c r="MDP12" s="41"/>
      <c r="MDQ12" s="41"/>
      <c r="MDR12" s="41"/>
      <c r="MDS12" s="41"/>
      <c r="MDT12" s="41"/>
      <c r="MDU12" s="41"/>
      <c r="MDV12" s="41"/>
      <c r="MDW12" s="41"/>
      <c r="MDX12" s="41"/>
      <c r="MDY12" s="41"/>
      <c r="MDZ12" s="41"/>
      <c r="MEA12" s="41"/>
      <c r="MEB12" s="41"/>
      <c r="MEC12" s="41"/>
      <c r="MED12" s="41"/>
      <c r="MEE12" s="41"/>
      <c r="MEF12" s="41"/>
      <c r="MEG12" s="41"/>
      <c r="MEH12" s="41"/>
      <c r="MEI12" s="41"/>
      <c r="MEJ12" s="41"/>
      <c r="MEK12" s="41"/>
      <c r="MEL12" s="41"/>
      <c r="MEM12" s="41"/>
      <c r="MEN12" s="41"/>
      <c r="MEO12" s="41"/>
      <c r="MEP12" s="41"/>
      <c r="MEQ12" s="41"/>
      <c r="MER12" s="41"/>
      <c r="MES12" s="41"/>
      <c r="MET12" s="41"/>
      <c r="MEU12" s="41"/>
      <c r="MEV12" s="41"/>
      <c r="MEW12" s="41"/>
      <c r="MEX12" s="41"/>
      <c r="MEY12" s="41"/>
      <c r="MEZ12" s="41"/>
      <c r="MFA12" s="41"/>
      <c r="MFB12" s="41"/>
      <c r="MFC12" s="41"/>
      <c r="MFD12" s="41"/>
      <c r="MFE12" s="41"/>
      <c r="MFF12" s="41"/>
      <c r="MFG12" s="41"/>
      <c r="MFH12" s="41"/>
      <c r="MFI12" s="41"/>
      <c r="MFJ12" s="41"/>
      <c r="MFK12" s="41"/>
      <c r="MFL12" s="41"/>
      <c r="MFM12" s="41"/>
      <c r="MFN12" s="41"/>
      <c r="MFO12" s="41"/>
      <c r="MFP12" s="41"/>
      <c r="MFQ12" s="41"/>
      <c r="MFR12" s="41"/>
      <c r="MFS12" s="41"/>
      <c r="MFT12" s="41"/>
      <c r="MFU12" s="41"/>
      <c r="MFV12" s="41"/>
      <c r="MFW12" s="41"/>
      <c r="MFX12" s="41"/>
      <c r="MFY12" s="41"/>
      <c r="MFZ12" s="41"/>
      <c r="MGA12" s="41"/>
      <c r="MGB12" s="41"/>
      <c r="MGC12" s="41"/>
      <c r="MGD12" s="41"/>
      <c r="MGE12" s="41"/>
      <c r="MGF12" s="41"/>
      <c r="MGG12" s="41"/>
      <c r="MGH12" s="41"/>
      <c r="MGI12" s="41"/>
      <c r="MGJ12" s="41"/>
      <c r="MGK12" s="41"/>
      <c r="MGL12" s="41"/>
      <c r="MGM12" s="41"/>
      <c r="MGN12" s="41"/>
      <c r="MGO12" s="41"/>
      <c r="MGP12" s="41"/>
      <c r="MGQ12" s="41"/>
      <c r="MGR12" s="41"/>
      <c r="MGS12" s="41"/>
      <c r="MGT12" s="41"/>
      <c r="MGU12" s="41"/>
      <c r="MGV12" s="41"/>
      <c r="MGW12" s="41"/>
      <c r="MGX12" s="41"/>
      <c r="MGY12" s="41"/>
      <c r="MGZ12" s="41"/>
      <c r="MHA12" s="41"/>
      <c r="MHB12" s="41"/>
      <c r="MHC12" s="41"/>
      <c r="MHD12" s="41"/>
      <c r="MHE12" s="41"/>
      <c r="MHF12" s="41"/>
      <c r="MHG12" s="41"/>
      <c r="MHH12" s="41"/>
      <c r="MHI12" s="41"/>
      <c r="MHJ12" s="41"/>
      <c r="MHK12" s="41"/>
      <c r="MHL12" s="41"/>
      <c r="MHM12" s="41"/>
      <c r="MHN12" s="41"/>
      <c r="MHO12" s="41"/>
      <c r="MHP12" s="41"/>
      <c r="MHQ12" s="41"/>
      <c r="MHR12" s="41"/>
      <c r="MHS12" s="41"/>
      <c r="MHT12" s="41"/>
      <c r="MHU12" s="41"/>
      <c r="MHV12" s="41"/>
      <c r="MHW12" s="41"/>
      <c r="MHX12" s="41"/>
      <c r="MHY12" s="41"/>
      <c r="MHZ12" s="41"/>
      <c r="MIA12" s="41"/>
      <c r="MIB12" s="41"/>
      <c r="MIC12" s="41"/>
      <c r="MID12" s="41"/>
      <c r="MIE12" s="41"/>
      <c r="MIF12" s="41"/>
      <c r="MIG12" s="41"/>
      <c r="MIH12" s="41"/>
      <c r="MII12" s="41"/>
      <c r="MIJ12" s="41"/>
      <c r="MIK12" s="41"/>
      <c r="MIL12" s="41"/>
      <c r="MIM12" s="41"/>
      <c r="MIN12" s="41"/>
      <c r="MIO12" s="41"/>
      <c r="MIP12" s="41"/>
      <c r="MIQ12" s="41"/>
      <c r="MIR12" s="41"/>
      <c r="MIS12" s="41"/>
      <c r="MIT12" s="41"/>
      <c r="MIU12" s="41"/>
      <c r="MIV12" s="41"/>
      <c r="MIW12" s="41"/>
      <c r="MIX12" s="41"/>
      <c r="MIY12" s="41"/>
      <c r="MIZ12" s="41"/>
      <c r="MJA12" s="41"/>
      <c r="MJB12" s="41"/>
      <c r="MJC12" s="41"/>
      <c r="MJD12" s="41"/>
      <c r="MJE12" s="41"/>
      <c r="MJF12" s="41"/>
      <c r="MJG12" s="41"/>
      <c r="MJH12" s="41"/>
      <c r="MJI12" s="41"/>
      <c r="MJJ12" s="41"/>
      <c r="MJK12" s="41"/>
      <c r="MJL12" s="41"/>
      <c r="MJM12" s="41"/>
      <c r="MJN12" s="41"/>
      <c r="MJO12" s="41"/>
      <c r="MJP12" s="41"/>
      <c r="MJQ12" s="41"/>
      <c r="MJR12" s="41"/>
      <c r="MJS12" s="41"/>
      <c r="MJT12" s="41"/>
      <c r="MJU12" s="41"/>
      <c r="MJV12" s="41"/>
      <c r="MJW12" s="41"/>
      <c r="MJX12" s="41"/>
      <c r="MJY12" s="41"/>
      <c r="MJZ12" s="41"/>
      <c r="MKA12" s="41"/>
      <c r="MKB12" s="41"/>
      <c r="MKC12" s="41"/>
      <c r="MKD12" s="41"/>
      <c r="MKE12" s="41"/>
      <c r="MKF12" s="41"/>
      <c r="MKG12" s="41"/>
      <c r="MKH12" s="41"/>
      <c r="MKI12" s="41"/>
      <c r="MKJ12" s="41"/>
      <c r="MKK12" s="41"/>
      <c r="MKL12" s="41"/>
      <c r="MKM12" s="41"/>
      <c r="MKN12" s="41"/>
      <c r="MKO12" s="41"/>
      <c r="MKP12" s="41"/>
      <c r="MKQ12" s="41"/>
      <c r="MKR12" s="41"/>
      <c r="MKS12" s="41"/>
      <c r="MKT12" s="41"/>
      <c r="MKU12" s="41"/>
      <c r="MKV12" s="41"/>
      <c r="MKW12" s="41"/>
      <c r="MKX12" s="41"/>
      <c r="MKY12" s="41"/>
      <c r="MKZ12" s="41"/>
      <c r="MLA12" s="41"/>
      <c r="MLB12" s="41"/>
      <c r="MLC12" s="41"/>
      <c r="MLD12" s="41"/>
      <c r="MLE12" s="41"/>
      <c r="MLF12" s="41"/>
      <c r="MLG12" s="41"/>
      <c r="MLH12" s="41"/>
      <c r="MLI12" s="41"/>
      <c r="MLJ12" s="41"/>
      <c r="MLK12" s="41"/>
      <c r="MLL12" s="41"/>
      <c r="MLM12" s="41"/>
      <c r="MLN12" s="41"/>
      <c r="MLO12" s="41"/>
      <c r="MLP12" s="41"/>
      <c r="MLQ12" s="41"/>
      <c r="MLR12" s="41"/>
      <c r="MLS12" s="41"/>
      <c r="MLT12" s="41"/>
      <c r="MLU12" s="41"/>
      <c r="MLV12" s="41"/>
      <c r="MLW12" s="41"/>
      <c r="MLX12" s="41"/>
      <c r="MLY12" s="41"/>
      <c r="MLZ12" s="41"/>
      <c r="MMA12" s="41"/>
      <c r="MMB12" s="41"/>
      <c r="MMC12" s="41"/>
      <c r="MMD12" s="41"/>
      <c r="MME12" s="41"/>
      <c r="MMF12" s="41"/>
      <c r="MMG12" s="41"/>
      <c r="MMH12" s="41"/>
      <c r="MMI12" s="41"/>
      <c r="MMJ12" s="41"/>
      <c r="MMK12" s="41"/>
      <c r="MML12" s="41"/>
      <c r="MMM12" s="41"/>
      <c r="MMN12" s="41"/>
      <c r="MMO12" s="41"/>
      <c r="MMP12" s="41"/>
      <c r="MMQ12" s="41"/>
      <c r="MMR12" s="41"/>
      <c r="MMS12" s="41"/>
      <c r="MMT12" s="41"/>
      <c r="MMU12" s="41"/>
      <c r="MMV12" s="41"/>
      <c r="MMW12" s="41"/>
      <c r="MMX12" s="41"/>
      <c r="MMY12" s="41"/>
      <c r="MMZ12" s="41"/>
      <c r="MNA12" s="41"/>
      <c r="MNB12" s="41"/>
      <c r="MNC12" s="41"/>
      <c r="MND12" s="41"/>
      <c r="MNE12" s="41"/>
      <c r="MNF12" s="41"/>
      <c r="MNG12" s="41"/>
      <c r="MNH12" s="41"/>
      <c r="MNI12" s="41"/>
      <c r="MNJ12" s="41"/>
      <c r="MNK12" s="41"/>
      <c r="MNL12" s="41"/>
      <c r="MNM12" s="41"/>
      <c r="MNN12" s="41"/>
      <c r="MNO12" s="41"/>
      <c r="MNP12" s="41"/>
      <c r="MNQ12" s="41"/>
      <c r="MNR12" s="41"/>
      <c r="MNS12" s="41"/>
      <c r="MNT12" s="41"/>
      <c r="MNU12" s="41"/>
      <c r="MNV12" s="41"/>
      <c r="MNW12" s="41"/>
      <c r="MNX12" s="41"/>
      <c r="MNY12" s="41"/>
      <c r="MNZ12" s="41"/>
      <c r="MOA12" s="41"/>
      <c r="MOB12" s="41"/>
      <c r="MOC12" s="41"/>
      <c r="MOD12" s="41"/>
      <c r="MOE12" s="41"/>
      <c r="MOF12" s="41"/>
      <c r="MOG12" s="41"/>
      <c r="MOH12" s="41"/>
      <c r="MOI12" s="41"/>
      <c r="MOJ12" s="41"/>
      <c r="MOK12" s="41"/>
      <c r="MOL12" s="41"/>
      <c r="MOM12" s="41"/>
      <c r="MON12" s="41"/>
      <c r="MOO12" s="41"/>
      <c r="MOP12" s="41"/>
      <c r="MOQ12" s="41"/>
      <c r="MOR12" s="41"/>
      <c r="MOS12" s="41"/>
      <c r="MOT12" s="41"/>
      <c r="MOU12" s="41"/>
      <c r="MOV12" s="41"/>
      <c r="MOW12" s="41"/>
      <c r="MOX12" s="41"/>
      <c r="MOY12" s="41"/>
      <c r="MOZ12" s="41"/>
      <c r="MPA12" s="41"/>
      <c r="MPB12" s="41"/>
      <c r="MPC12" s="41"/>
      <c r="MPD12" s="41"/>
      <c r="MPE12" s="41"/>
      <c r="MPF12" s="41"/>
      <c r="MPG12" s="41"/>
      <c r="MPH12" s="41"/>
      <c r="MPI12" s="41"/>
      <c r="MPJ12" s="41"/>
      <c r="MPK12" s="41"/>
      <c r="MPL12" s="41"/>
      <c r="MPM12" s="41"/>
      <c r="MPN12" s="41"/>
      <c r="MPO12" s="41"/>
      <c r="MPP12" s="41"/>
      <c r="MPQ12" s="41"/>
      <c r="MPR12" s="41"/>
      <c r="MPS12" s="41"/>
      <c r="MPT12" s="41"/>
      <c r="MPU12" s="41"/>
      <c r="MPV12" s="41"/>
      <c r="MPW12" s="41"/>
      <c r="MPX12" s="41"/>
      <c r="MPY12" s="41"/>
      <c r="MPZ12" s="41"/>
      <c r="MQA12" s="41"/>
      <c r="MQB12" s="41"/>
      <c r="MQC12" s="41"/>
      <c r="MQD12" s="41"/>
      <c r="MQE12" s="41"/>
      <c r="MQF12" s="41"/>
      <c r="MQG12" s="41"/>
      <c r="MQH12" s="41"/>
      <c r="MQI12" s="41"/>
      <c r="MQJ12" s="41"/>
      <c r="MQK12" s="41"/>
      <c r="MQL12" s="41"/>
      <c r="MQM12" s="41"/>
      <c r="MQN12" s="41"/>
      <c r="MQO12" s="41"/>
      <c r="MQP12" s="41"/>
      <c r="MQQ12" s="41"/>
      <c r="MQR12" s="41"/>
      <c r="MQS12" s="41"/>
      <c r="MQT12" s="41"/>
      <c r="MQU12" s="41"/>
      <c r="MQV12" s="41"/>
      <c r="MQW12" s="41"/>
      <c r="MQX12" s="41"/>
      <c r="MQY12" s="41"/>
      <c r="MQZ12" s="41"/>
      <c r="MRA12" s="41"/>
      <c r="MRB12" s="41"/>
      <c r="MRC12" s="41"/>
      <c r="MRD12" s="41"/>
      <c r="MRE12" s="41"/>
      <c r="MRF12" s="41"/>
      <c r="MRG12" s="41"/>
      <c r="MRH12" s="41"/>
      <c r="MRI12" s="41"/>
      <c r="MRJ12" s="41"/>
      <c r="MRK12" s="41"/>
      <c r="MRL12" s="41"/>
      <c r="MRM12" s="41"/>
      <c r="MRN12" s="41"/>
      <c r="MRO12" s="41"/>
      <c r="MRP12" s="41"/>
      <c r="MRQ12" s="41"/>
      <c r="MRR12" s="41"/>
      <c r="MRS12" s="41"/>
      <c r="MRT12" s="41"/>
      <c r="MRU12" s="41"/>
      <c r="MRV12" s="41"/>
      <c r="MRW12" s="41"/>
      <c r="MRX12" s="41"/>
      <c r="MRY12" s="41"/>
      <c r="MRZ12" s="41"/>
      <c r="MSA12" s="41"/>
      <c r="MSB12" s="41"/>
      <c r="MSC12" s="41"/>
      <c r="MSD12" s="41"/>
      <c r="MSE12" s="41"/>
      <c r="MSF12" s="41"/>
      <c r="MSG12" s="41"/>
      <c r="MSH12" s="41"/>
      <c r="MSI12" s="41"/>
      <c r="MSJ12" s="41"/>
      <c r="MSK12" s="41"/>
      <c r="MSL12" s="41"/>
      <c r="MSM12" s="41"/>
      <c r="MSN12" s="41"/>
      <c r="MSO12" s="41"/>
      <c r="MSP12" s="41"/>
      <c r="MSQ12" s="41"/>
      <c r="MSR12" s="41"/>
      <c r="MSS12" s="41"/>
      <c r="MST12" s="41"/>
      <c r="MSU12" s="41"/>
      <c r="MSV12" s="41"/>
      <c r="MSW12" s="41"/>
      <c r="MSX12" s="41"/>
      <c r="MSY12" s="41"/>
      <c r="MSZ12" s="41"/>
      <c r="MTA12" s="41"/>
      <c r="MTB12" s="41"/>
      <c r="MTC12" s="41"/>
      <c r="MTD12" s="41"/>
      <c r="MTE12" s="41"/>
      <c r="MTF12" s="41"/>
      <c r="MTG12" s="41"/>
      <c r="MTH12" s="41"/>
      <c r="MTI12" s="41"/>
      <c r="MTJ12" s="41"/>
      <c r="MTK12" s="41"/>
      <c r="MTL12" s="41"/>
      <c r="MTM12" s="41"/>
      <c r="MTN12" s="41"/>
      <c r="MTO12" s="41"/>
      <c r="MTP12" s="41"/>
      <c r="MTQ12" s="41"/>
      <c r="MTR12" s="41"/>
      <c r="MTS12" s="41"/>
      <c r="MTT12" s="41"/>
      <c r="MTU12" s="41"/>
      <c r="MTV12" s="41"/>
      <c r="MTW12" s="41"/>
      <c r="MTX12" s="41"/>
      <c r="MTY12" s="41"/>
      <c r="MTZ12" s="41"/>
      <c r="MUA12" s="41"/>
      <c r="MUB12" s="41"/>
      <c r="MUC12" s="41"/>
      <c r="MUD12" s="41"/>
      <c r="MUE12" s="41"/>
      <c r="MUF12" s="41"/>
      <c r="MUG12" s="41"/>
      <c r="MUH12" s="41"/>
      <c r="MUI12" s="41"/>
      <c r="MUJ12" s="41"/>
      <c r="MUK12" s="41"/>
      <c r="MUL12" s="41"/>
      <c r="MUM12" s="41"/>
      <c r="MUN12" s="41"/>
      <c r="MUO12" s="41"/>
      <c r="MUP12" s="41"/>
      <c r="MUQ12" s="41"/>
      <c r="MUR12" s="41"/>
      <c r="MUS12" s="41"/>
      <c r="MUT12" s="41"/>
      <c r="MUU12" s="41"/>
      <c r="MUV12" s="41"/>
      <c r="MUW12" s="41"/>
      <c r="MUX12" s="41"/>
      <c r="MUY12" s="41"/>
      <c r="MUZ12" s="41"/>
      <c r="MVA12" s="41"/>
      <c r="MVB12" s="41"/>
      <c r="MVC12" s="41"/>
      <c r="MVD12" s="41"/>
      <c r="MVE12" s="41"/>
      <c r="MVF12" s="41"/>
      <c r="MVG12" s="41"/>
      <c r="MVH12" s="41"/>
      <c r="MVI12" s="41"/>
      <c r="MVJ12" s="41"/>
      <c r="MVK12" s="41"/>
      <c r="MVL12" s="41"/>
      <c r="MVM12" s="41"/>
      <c r="MVN12" s="41"/>
      <c r="MVO12" s="41"/>
      <c r="MVP12" s="41"/>
      <c r="MVQ12" s="41"/>
      <c r="MVR12" s="41"/>
      <c r="MVS12" s="41"/>
      <c r="MVT12" s="41"/>
      <c r="MVU12" s="41"/>
      <c r="MVV12" s="41"/>
      <c r="MVW12" s="41"/>
      <c r="MVX12" s="41"/>
      <c r="MVY12" s="41"/>
      <c r="MVZ12" s="41"/>
      <c r="MWA12" s="41"/>
      <c r="MWB12" s="41"/>
      <c r="MWC12" s="41"/>
      <c r="MWD12" s="41"/>
      <c r="MWE12" s="41"/>
      <c r="MWF12" s="41"/>
      <c r="MWG12" s="41"/>
      <c r="MWH12" s="41"/>
      <c r="MWI12" s="41"/>
      <c r="MWJ12" s="41"/>
      <c r="MWK12" s="41"/>
      <c r="MWL12" s="41"/>
      <c r="MWM12" s="41"/>
      <c r="MWN12" s="41"/>
      <c r="MWO12" s="41"/>
      <c r="MWP12" s="41"/>
      <c r="MWQ12" s="41"/>
      <c r="MWR12" s="41"/>
      <c r="MWS12" s="41"/>
      <c r="MWT12" s="41"/>
      <c r="MWU12" s="41"/>
      <c r="MWV12" s="41"/>
      <c r="MWW12" s="41"/>
      <c r="MWX12" s="41"/>
      <c r="MWY12" s="41"/>
      <c r="MWZ12" s="41"/>
      <c r="MXA12" s="41"/>
      <c r="MXB12" s="41"/>
      <c r="MXC12" s="41"/>
      <c r="MXD12" s="41"/>
      <c r="MXE12" s="41"/>
      <c r="MXF12" s="41"/>
      <c r="MXG12" s="41"/>
      <c r="MXH12" s="41"/>
      <c r="MXI12" s="41"/>
      <c r="MXJ12" s="41"/>
      <c r="MXK12" s="41"/>
      <c r="MXL12" s="41"/>
      <c r="MXM12" s="41"/>
      <c r="MXN12" s="41"/>
      <c r="MXO12" s="41"/>
      <c r="MXP12" s="41"/>
      <c r="MXQ12" s="41"/>
      <c r="MXR12" s="41"/>
      <c r="MXS12" s="41"/>
      <c r="MXT12" s="41"/>
      <c r="MXU12" s="41"/>
      <c r="MXV12" s="41"/>
      <c r="MXW12" s="41"/>
      <c r="MXX12" s="41"/>
      <c r="MXY12" s="41"/>
      <c r="MXZ12" s="41"/>
      <c r="MYA12" s="41"/>
      <c r="MYB12" s="41"/>
      <c r="MYC12" s="41"/>
      <c r="MYD12" s="41"/>
      <c r="MYE12" s="41"/>
      <c r="MYF12" s="41"/>
      <c r="MYG12" s="41"/>
      <c r="MYH12" s="41"/>
      <c r="MYI12" s="41"/>
      <c r="MYJ12" s="41"/>
      <c r="MYK12" s="41"/>
      <c r="MYL12" s="41"/>
      <c r="MYM12" s="41"/>
      <c r="MYN12" s="41"/>
      <c r="MYO12" s="41"/>
      <c r="MYP12" s="41"/>
      <c r="MYQ12" s="41"/>
      <c r="MYR12" s="41"/>
      <c r="MYS12" s="41"/>
      <c r="MYT12" s="41"/>
      <c r="MYU12" s="41"/>
      <c r="MYV12" s="41"/>
      <c r="MYW12" s="41"/>
      <c r="MYX12" s="41"/>
      <c r="MYY12" s="41"/>
      <c r="MYZ12" s="41"/>
      <c r="MZA12" s="41"/>
      <c r="MZB12" s="41"/>
      <c r="MZC12" s="41"/>
      <c r="MZD12" s="41"/>
      <c r="MZE12" s="41"/>
      <c r="MZF12" s="41"/>
      <c r="MZG12" s="41"/>
      <c r="MZH12" s="41"/>
      <c r="MZI12" s="41"/>
      <c r="MZJ12" s="41"/>
      <c r="MZK12" s="41"/>
      <c r="MZL12" s="41"/>
      <c r="MZM12" s="41"/>
      <c r="MZN12" s="41"/>
      <c r="MZO12" s="41"/>
      <c r="MZP12" s="41"/>
      <c r="MZQ12" s="41"/>
      <c r="MZR12" s="41"/>
      <c r="MZS12" s="41"/>
      <c r="MZT12" s="41"/>
      <c r="MZU12" s="41"/>
      <c r="MZV12" s="41"/>
      <c r="MZW12" s="41"/>
      <c r="MZX12" s="41"/>
      <c r="MZY12" s="41"/>
      <c r="MZZ12" s="41"/>
      <c r="NAA12" s="41"/>
      <c r="NAB12" s="41"/>
      <c r="NAC12" s="41"/>
      <c r="NAD12" s="41"/>
      <c r="NAE12" s="41"/>
      <c r="NAF12" s="41"/>
      <c r="NAG12" s="41"/>
      <c r="NAH12" s="41"/>
      <c r="NAI12" s="41"/>
      <c r="NAJ12" s="41"/>
      <c r="NAK12" s="41"/>
      <c r="NAL12" s="41"/>
      <c r="NAM12" s="41"/>
      <c r="NAN12" s="41"/>
      <c r="NAO12" s="41"/>
      <c r="NAP12" s="41"/>
      <c r="NAQ12" s="41"/>
      <c r="NAR12" s="41"/>
      <c r="NAS12" s="41"/>
      <c r="NAT12" s="41"/>
      <c r="NAU12" s="41"/>
      <c r="NAV12" s="41"/>
      <c r="NAW12" s="41"/>
      <c r="NAX12" s="41"/>
      <c r="NAY12" s="41"/>
      <c r="NAZ12" s="41"/>
      <c r="NBA12" s="41"/>
      <c r="NBB12" s="41"/>
      <c r="NBC12" s="41"/>
      <c r="NBD12" s="41"/>
      <c r="NBE12" s="41"/>
      <c r="NBF12" s="41"/>
      <c r="NBG12" s="41"/>
      <c r="NBH12" s="41"/>
      <c r="NBI12" s="41"/>
      <c r="NBJ12" s="41"/>
      <c r="NBK12" s="41"/>
      <c r="NBL12" s="41"/>
      <c r="NBM12" s="41"/>
      <c r="NBN12" s="41"/>
      <c r="NBO12" s="41"/>
      <c r="NBP12" s="41"/>
      <c r="NBQ12" s="41"/>
      <c r="NBR12" s="41"/>
      <c r="NBS12" s="41"/>
      <c r="NBT12" s="41"/>
      <c r="NBU12" s="41"/>
      <c r="NBV12" s="41"/>
      <c r="NBW12" s="41"/>
      <c r="NBX12" s="41"/>
      <c r="NBY12" s="41"/>
      <c r="NBZ12" s="41"/>
      <c r="NCA12" s="41"/>
      <c r="NCB12" s="41"/>
      <c r="NCC12" s="41"/>
      <c r="NCD12" s="41"/>
      <c r="NCE12" s="41"/>
      <c r="NCF12" s="41"/>
      <c r="NCG12" s="41"/>
      <c r="NCH12" s="41"/>
      <c r="NCI12" s="41"/>
      <c r="NCJ12" s="41"/>
      <c r="NCK12" s="41"/>
      <c r="NCL12" s="41"/>
      <c r="NCM12" s="41"/>
      <c r="NCN12" s="41"/>
      <c r="NCO12" s="41"/>
      <c r="NCP12" s="41"/>
      <c r="NCQ12" s="41"/>
      <c r="NCR12" s="41"/>
      <c r="NCS12" s="41"/>
      <c r="NCT12" s="41"/>
      <c r="NCU12" s="41"/>
      <c r="NCV12" s="41"/>
      <c r="NCW12" s="41"/>
      <c r="NCX12" s="41"/>
      <c r="NCY12" s="41"/>
      <c r="NCZ12" s="41"/>
      <c r="NDA12" s="41"/>
      <c r="NDB12" s="41"/>
      <c r="NDC12" s="41"/>
      <c r="NDD12" s="41"/>
      <c r="NDE12" s="41"/>
      <c r="NDF12" s="41"/>
      <c r="NDG12" s="41"/>
      <c r="NDH12" s="41"/>
      <c r="NDI12" s="41"/>
      <c r="NDJ12" s="41"/>
      <c r="NDK12" s="41"/>
      <c r="NDL12" s="41"/>
      <c r="NDM12" s="41"/>
      <c r="NDN12" s="41"/>
      <c r="NDO12" s="41"/>
      <c r="NDP12" s="41"/>
      <c r="NDQ12" s="41"/>
      <c r="NDR12" s="41"/>
      <c r="NDS12" s="41"/>
      <c r="NDT12" s="41"/>
      <c r="NDU12" s="41"/>
      <c r="NDV12" s="41"/>
      <c r="NDW12" s="41"/>
      <c r="NDX12" s="41"/>
      <c r="NDY12" s="41"/>
      <c r="NDZ12" s="41"/>
      <c r="NEA12" s="41"/>
      <c r="NEB12" s="41"/>
      <c r="NEC12" s="41"/>
      <c r="NED12" s="41"/>
      <c r="NEE12" s="41"/>
      <c r="NEF12" s="41"/>
      <c r="NEG12" s="41"/>
      <c r="NEH12" s="41"/>
      <c r="NEI12" s="41"/>
      <c r="NEJ12" s="41"/>
      <c r="NEK12" s="41"/>
      <c r="NEL12" s="41"/>
      <c r="NEM12" s="41"/>
      <c r="NEN12" s="41"/>
      <c r="NEO12" s="41"/>
      <c r="NEP12" s="41"/>
      <c r="NEQ12" s="41"/>
      <c r="NER12" s="41"/>
      <c r="NES12" s="41"/>
      <c r="NET12" s="41"/>
      <c r="NEU12" s="41"/>
      <c r="NEV12" s="41"/>
      <c r="NEW12" s="41"/>
      <c r="NEX12" s="41"/>
      <c r="NEY12" s="41"/>
      <c r="NEZ12" s="41"/>
      <c r="NFA12" s="41"/>
      <c r="NFB12" s="41"/>
      <c r="NFC12" s="41"/>
      <c r="NFD12" s="41"/>
      <c r="NFE12" s="41"/>
      <c r="NFF12" s="41"/>
      <c r="NFG12" s="41"/>
      <c r="NFH12" s="41"/>
      <c r="NFI12" s="41"/>
      <c r="NFJ12" s="41"/>
      <c r="NFK12" s="41"/>
      <c r="NFL12" s="41"/>
      <c r="NFM12" s="41"/>
      <c r="NFN12" s="41"/>
      <c r="NFO12" s="41"/>
      <c r="NFP12" s="41"/>
      <c r="NFQ12" s="41"/>
      <c r="NFR12" s="41"/>
      <c r="NFS12" s="41"/>
      <c r="NFT12" s="41"/>
      <c r="NFU12" s="41"/>
      <c r="NFV12" s="41"/>
      <c r="NFW12" s="41"/>
      <c r="NFX12" s="41"/>
      <c r="NFY12" s="41"/>
      <c r="NFZ12" s="41"/>
      <c r="NGA12" s="41"/>
      <c r="NGB12" s="41"/>
      <c r="NGC12" s="41"/>
      <c r="NGD12" s="41"/>
      <c r="NGE12" s="41"/>
      <c r="NGF12" s="41"/>
      <c r="NGG12" s="41"/>
      <c r="NGH12" s="41"/>
      <c r="NGI12" s="41"/>
      <c r="NGJ12" s="41"/>
      <c r="NGK12" s="41"/>
      <c r="NGL12" s="41"/>
      <c r="NGM12" s="41"/>
      <c r="NGN12" s="41"/>
      <c r="NGO12" s="41"/>
      <c r="NGP12" s="41"/>
      <c r="NGQ12" s="41"/>
      <c r="NGR12" s="41"/>
      <c r="NGS12" s="41"/>
      <c r="NGT12" s="41"/>
      <c r="NGU12" s="41"/>
      <c r="NGV12" s="41"/>
      <c r="NGW12" s="41"/>
      <c r="NGX12" s="41"/>
      <c r="NGY12" s="41"/>
      <c r="NGZ12" s="41"/>
      <c r="NHA12" s="41"/>
      <c r="NHB12" s="41"/>
      <c r="NHC12" s="41"/>
      <c r="NHD12" s="41"/>
      <c r="NHE12" s="41"/>
      <c r="NHF12" s="41"/>
      <c r="NHG12" s="41"/>
      <c r="NHH12" s="41"/>
      <c r="NHI12" s="41"/>
      <c r="NHJ12" s="41"/>
      <c r="NHK12" s="41"/>
      <c r="NHL12" s="41"/>
      <c r="NHM12" s="41"/>
      <c r="NHN12" s="41"/>
      <c r="NHO12" s="41"/>
      <c r="NHP12" s="41"/>
      <c r="NHQ12" s="41"/>
      <c r="NHR12" s="41"/>
      <c r="NHS12" s="41"/>
      <c r="NHT12" s="41"/>
      <c r="NHU12" s="41"/>
      <c r="NHV12" s="41"/>
      <c r="NHW12" s="41"/>
      <c r="NHX12" s="41"/>
      <c r="NHY12" s="41"/>
      <c r="NHZ12" s="41"/>
      <c r="NIA12" s="41"/>
      <c r="NIB12" s="41"/>
      <c r="NIC12" s="41"/>
      <c r="NID12" s="41"/>
      <c r="NIE12" s="41"/>
      <c r="NIF12" s="41"/>
      <c r="NIG12" s="41"/>
      <c r="NIH12" s="41"/>
      <c r="NII12" s="41"/>
      <c r="NIJ12" s="41"/>
      <c r="NIK12" s="41"/>
      <c r="NIL12" s="41"/>
      <c r="NIM12" s="41"/>
      <c r="NIN12" s="41"/>
      <c r="NIO12" s="41"/>
      <c r="NIP12" s="41"/>
      <c r="NIQ12" s="41"/>
      <c r="NIR12" s="41"/>
      <c r="NIS12" s="41"/>
      <c r="NIT12" s="41"/>
      <c r="NIU12" s="41"/>
      <c r="NIV12" s="41"/>
      <c r="NIW12" s="41"/>
      <c r="NIX12" s="41"/>
      <c r="NIY12" s="41"/>
      <c r="NIZ12" s="41"/>
      <c r="NJA12" s="41"/>
      <c r="NJB12" s="41"/>
      <c r="NJC12" s="41"/>
      <c r="NJD12" s="41"/>
      <c r="NJE12" s="41"/>
      <c r="NJF12" s="41"/>
      <c r="NJG12" s="41"/>
      <c r="NJH12" s="41"/>
      <c r="NJI12" s="41"/>
      <c r="NJJ12" s="41"/>
      <c r="NJK12" s="41"/>
      <c r="NJL12" s="41"/>
      <c r="NJM12" s="41"/>
      <c r="NJN12" s="41"/>
      <c r="NJO12" s="41"/>
      <c r="NJP12" s="41"/>
      <c r="NJQ12" s="41"/>
      <c r="NJR12" s="41"/>
      <c r="NJS12" s="41"/>
      <c r="NJT12" s="41"/>
      <c r="NJU12" s="41"/>
      <c r="NJV12" s="41"/>
      <c r="NJW12" s="41"/>
      <c r="NJX12" s="41"/>
      <c r="NJY12" s="41"/>
      <c r="NJZ12" s="41"/>
      <c r="NKA12" s="41"/>
      <c r="NKB12" s="41"/>
      <c r="NKC12" s="41"/>
      <c r="NKD12" s="41"/>
      <c r="NKE12" s="41"/>
      <c r="NKF12" s="41"/>
      <c r="NKG12" s="41"/>
      <c r="NKH12" s="41"/>
      <c r="NKI12" s="41"/>
      <c r="NKJ12" s="41"/>
      <c r="NKK12" s="41"/>
      <c r="NKL12" s="41"/>
      <c r="NKM12" s="41"/>
      <c r="NKN12" s="41"/>
      <c r="NKO12" s="41"/>
      <c r="NKP12" s="41"/>
      <c r="NKQ12" s="41"/>
      <c r="NKR12" s="41"/>
      <c r="NKS12" s="41"/>
      <c r="NKT12" s="41"/>
      <c r="NKU12" s="41"/>
      <c r="NKV12" s="41"/>
      <c r="NKW12" s="41"/>
      <c r="NKX12" s="41"/>
      <c r="NKY12" s="41"/>
      <c r="NKZ12" s="41"/>
      <c r="NLA12" s="41"/>
      <c r="NLB12" s="41"/>
      <c r="NLC12" s="41"/>
      <c r="NLD12" s="41"/>
      <c r="NLE12" s="41"/>
      <c r="NLF12" s="41"/>
      <c r="NLG12" s="41"/>
      <c r="NLH12" s="41"/>
      <c r="NLI12" s="41"/>
      <c r="NLJ12" s="41"/>
      <c r="NLK12" s="41"/>
      <c r="NLL12" s="41"/>
      <c r="NLM12" s="41"/>
      <c r="NLN12" s="41"/>
      <c r="NLO12" s="41"/>
      <c r="NLP12" s="41"/>
      <c r="NLQ12" s="41"/>
      <c r="NLR12" s="41"/>
      <c r="NLS12" s="41"/>
      <c r="NLT12" s="41"/>
      <c r="NLU12" s="41"/>
      <c r="NLV12" s="41"/>
      <c r="NLW12" s="41"/>
      <c r="NLX12" s="41"/>
      <c r="NLY12" s="41"/>
      <c r="NLZ12" s="41"/>
      <c r="NMA12" s="41"/>
      <c r="NMB12" s="41"/>
      <c r="NMC12" s="41"/>
      <c r="NMD12" s="41"/>
      <c r="NME12" s="41"/>
      <c r="NMF12" s="41"/>
      <c r="NMG12" s="41"/>
      <c r="NMH12" s="41"/>
      <c r="NMI12" s="41"/>
      <c r="NMJ12" s="41"/>
      <c r="NMK12" s="41"/>
      <c r="NML12" s="41"/>
      <c r="NMM12" s="41"/>
      <c r="NMN12" s="41"/>
      <c r="NMO12" s="41"/>
      <c r="NMP12" s="41"/>
      <c r="NMQ12" s="41"/>
      <c r="NMR12" s="41"/>
      <c r="NMS12" s="41"/>
      <c r="NMT12" s="41"/>
      <c r="NMU12" s="41"/>
      <c r="NMV12" s="41"/>
      <c r="NMW12" s="41"/>
      <c r="NMX12" s="41"/>
      <c r="NMY12" s="41"/>
      <c r="NMZ12" s="41"/>
      <c r="NNA12" s="41"/>
      <c r="NNB12" s="41"/>
      <c r="NNC12" s="41"/>
      <c r="NND12" s="41"/>
      <c r="NNE12" s="41"/>
      <c r="NNF12" s="41"/>
      <c r="NNG12" s="41"/>
      <c r="NNH12" s="41"/>
      <c r="NNI12" s="41"/>
      <c r="NNJ12" s="41"/>
      <c r="NNK12" s="41"/>
      <c r="NNL12" s="41"/>
      <c r="NNM12" s="41"/>
      <c r="NNN12" s="41"/>
      <c r="NNO12" s="41"/>
      <c r="NNP12" s="41"/>
      <c r="NNQ12" s="41"/>
      <c r="NNR12" s="41"/>
      <c r="NNS12" s="41"/>
      <c r="NNT12" s="41"/>
      <c r="NNU12" s="41"/>
      <c r="NNV12" s="41"/>
      <c r="NNW12" s="41"/>
      <c r="NNX12" s="41"/>
      <c r="NNY12" s="41"/>
      <c r="NNZ12" s="41"/>
      <c r="NOA12" s="41"/>
      <c r="NOB12" s="41"/>
      <c r="NOC12" s="41"/>
      <c r="NOD12" s="41"/>
      <c r="NOE12" s="41"/>
      <c r="NOF12" s="41"/>
      <c r="NOG12" s="41"/>
      <c r="NOH12" s="41"/>
      <c r="NOI12" s="41"/>
      <c r="NOJ12" s="41"/>
      <c r="NOK12" s="41"/>
      <c r="NOL12" s="41"/>
      <c r="NOM12" s="41"/>
      <c r="NON12" s="41"/>
      <c r="NOO12" s="41"/>
      <c r="NOP12" s="41"/>
      <c r="NOQ12" s="41"/>
      <c r="NOR12" s="41"/>
      <c r="NOS12" s="41"/>
      <c r="NOT12" s="41"/>
      <c r="NOU12" s="41"/>
      <c r="NOV12" s="41"/>
      <c r="NOW12" s="41"/>
      <c r="NOX12" s="41"/>
      <c r="NOY12" s="41"/>
      <c r="NOZ12" s="41"/>
      <c r="NPA12" s="41"/>
      <c r="NPB12" s="41"/>
      <c r="NPC12" s="41"/>
      <c r="NPD12" s="41"/>
      <c r="NPE12" s="41"/>
      <c r="NPF12" s="41"/>
      <c r="NPG12" s="41"/>
      <c r="NPH12" s="41"/>
      <c r="NPI12" s="41"/>
      <c r="NPJ12" s="41"/>
      <c r="NPK12" s="41"/>
      <c r="NPL12" s="41"/>
      <c r="NPM12" s="41"/>
      <c r="NPN12" s="41"/>
      <c r="NPO12" s="41"/>
      <c r="NPP12" s="41"/>
      <c r="NPQ12" s="41"/>
      <c r="NPR12" s="41"/>
      <c r="NPS12" s="41"/>
      <c r="NPT12" s="41"/>
      <c r="NPU12" s="41"/>
      <c r="NPV12" s="41"/>
      <c r="NPW12" s="41"/>
      <c r="NPX12" s="41"/>
      <c r="NPY12" s="41"/>
      <c r="NPZ12" s="41"/>
      <c r="NQA12" s="41"/>
      <c r="NQB12" s="41"/>
      <c r="NQC12" s="41"/>
      <c r="NQD12" s="41"/>
      <c r="NQE12" s="41"/>
      <c r="NQF12" s="41"/>
      <c r="NQG12" s="41"/>
      <c r="NQH12" s="41"/>
      <c r="NQI12" s="41"/>
      <c r="NQJ12" s="41"/>
      <c r="NQK12" s="41"/>
      <c r="NQL12" s="41"/>
      <c r="NQM12" s="41"/>
      <c r="NQN12" s="41"/>
      <c r="NQO12" s="41"/>
      <c r="NQP12" s="41"/>
      <c r="NQQ12" s="41"/>
      <c r="NQR12" s="41"/>
      <c r="NQS12" s="41"/>
      <c r="NQT12" s="41"/>
      <c r="NQU12" s="41"/>
      <c r="NQV12" s="41"/>
      <c r="NQW12" s="41"/>
      <c r="NQX12" s="41"/>
      <c r="NQY12" s="41"/>
      <c r="NQZ12" s="41"/>
      <c r="NRA12" s="41"/>
      <c r="NRB12" s="41"/>
      <c r="NRC12" s="41"/>
      <c r="NRD12" s="41"/>
      <c r="NRE12" s="41"/>
      <c r="NRF12" s="41"/>
      <c r="NRG12" s="41"/>
      <c r="NRH12" s="41"/>
      <c r="NRI12" s="41"/>
      <c r="NRJ12" s="41"/>
      <c r="NRK12" s="41"/>
      <c r="NRL12" s="41"/>
      <c r="NRM12" s="41"/>
      <c r="NRN12" s="41"/>
      <c r="NRO12" s="41"/>
      <c r="NRP12" s="41"/>
      <c r="NRQ12" s="41"/>
      <c r="NRR12" s="41"/>
      <c r="NRS12" s="41"/>
      <c r="NRT12" s="41"/>
      <c r="NRU12" s="41"/>
      <c r="NRV12" s="41"/>
      <c r="NRW12" s="41"/>
      <c r="NRX12" s="41"/>
      <c r="NRY12" s="41"/>
      <c r="NRZ12" s="41"/>
      <c r="NSA12" s="41"/>
      <c r="NSB12" s="41"/>
      <c r="NSC12" s="41"/>
      <c r="NSD12" s="41"/>
      <c r="NSE12" s="41"/>
      <c r="NSF12" s="41"/>
      <c r="NSG12" s="41"/>
      <c r="NSH12" s="41"/>
      <c r="NSI12" s="41"/>
      <c r="NSJ12" s="41"/>
      <c r="NSK12" s="41"/>
      <c r="NSL12" s="41"/>
      <c r="NSM12" s="41"/>
      <c r="NSN12" s="41"/>
      <c r="NSO12" s="41"/>
      <c r="NSP12" s="41"/>
      <c r="NSQ12" s="41"/>
      <c r="NSR12" s="41"/>
      <c r="NSS12" s="41"/>
      <c r="NST12" s="41"/>
      <c r="NSU12" s="41"/>
      <c r="NSV12" s="41"/>
      <c r="NSW12" s="41"/>
      <c r="NSX12" s="41"/>
      <c r="NSY12" s="41"/>
      <c r="NSZ12" s="41"/>
      <c r="NTA12" s="41"/>
      <c r="NTB12" s="41"/>
      <c r="NTC12" s="41"/>
      <c r="NTD12" s="41"/>
      <c r="NTE12" s="41"/>
      <c r="NTF12" s="41"/>
      <c r="NTG12" s="41"/>
      <c r="NTH12" s="41"/>
      <c r="NTI12" s="41"/>
      <c r="NTJ12" s="41"/>
      <c r="NTK12" s="41"/>
      <c r="NTL12" s="41"/>
      <c r="NTM12" s="41"/>
      <c r="NTN12" s="41"/>
      <c r="NTO12" s="41"/>
      <c r="NTP12" s="41"/>
      <c r="NTQ12" s="41"/>
      <c r="NTR12" s="41"/>
      <c r="NTS12" s="41"/>
      <c r="NTT12" s="41"/>
      <c r="NTU12" s="41"/>
      <c r="NTV12" s="41"/>
      <c r="NTW12" s="41"/>
      <c r="NTX12" s="41"/>
      <c r="NTY12" s="41"/>
      <c r="NTZ12" s="41"/>
      <c r="NUA12" s="41"/>
      <c r="NUB12" s="41"/>
      <c r="NUC12" s="41"/>
      <c r="NUD12" s="41"/>
      <c r="NUE12" s="41"/>
      <c r="NUF12" s="41"/>
      <c r="NUG12" s="41"/>
      <c r="NUH12" s="41"/>
      <c r="NUI12" s="41"/>
      <c r="NUJ12" s="41"/>
      <c r="NUK12" s="41"/>
      <c r="NUL12" s="41"/>
      <c r="NUM12" s="41"/>
      <c r="NUN12" s="41"/>
      <c r="NUO12" s="41"/>
      <c r="NUP12" s="41"/>
      <c r="NUQ12" s="41"/>
      <c r="NUR12" s="41"/>
      <c r="NUS12" s="41"/>
      <c r="NUT12" s="41"/>
      <c r="NUU12" s="41"/>
      <c r="NUV12" s="41"/>
      <c r="NUW12" s="41"/>
      <c r="NUX12" s="41"/>
      <c r="NUY12" s="41"/>
      <c r="NUZ12" s="41"/>
      <c r="NVA12" s="41"/>
      <c r="NVB12" s="41"/>
      <c r="NVC12" s="41"/>
      <c r="NVD12" s="41"/>
      <c r="NVE12" s="41"/>
      <c r="NVF12" s="41"/>
      <c r="NVG12" s="41"/>
      <c r="NVH12" s="41"/>
      <c r="NVI12" s="41"/>
      <c r="NVJ12" s="41"/>
      <c r="NVK12" s="41"/>
      <c r="NVL12" s="41"/>
      <c r="NVM12" s="41"/>
      <c r="NVN12" s="41"/>
      <c r="NVO12" s="41"/>
      <c r="NVP12" s="41"/>
      <c r="NVQ12" s="41"/>
      <c r="NVR12" s="41"/>
      <c r="NVS12" s="41"/>
      <c r="NVT12" s="41"/>
      <c r="NVU12" s="41"/>
      <c r="NVV12" s="41"/>
      <c r="NVW12" s="41"/>
      <c r="NVX12" s="41"/>
      <c r="NVY12" s="41"/>
      <c r="NVZ12" s="41"/>
      <c r="NWA12" s="41"/>
      <c r="NWB12" s="41"/>
      <c r="NWC12" s="41"/>
      <c r="NWD12" s="41"/>
      <c r="NWE12" s="41"/>
      <c r="NWF12" s="41"/>
      <c r="NWG12" s="41"/>
      <c r="NWH12" s="41"/>
      <c r="NWI12" s="41"/>
      <c r="NWJ12" s="41"/>
      <c r="NWK12" s="41"/>
      <c r="NWL12" s="41"/>
      <c r="NWM12" s="41"/>
      <c r="NWN12" s="41"/>
      <c r="NWO12" s="41"/>
      <c r="NWP12" s="41"/>
      <c r="NWQ12" s="41"/>
      <c r="NWR12" s="41"/>
      <c r="NWS12" s="41"/>
      <c r="NWT12" s="41"/>
      <c r="NWU12" s="41"/>
      <c r="NWV12" s="41"/>
      <c r="NWW12" s="41"/>
      <c r="NWX12" s="41"/>
      <c r="NWY12" s="41"/>
      <c r="NWZ12" s="41"/>
      <c r="NXA12" s="41"/>
      <c r="NXB12" s="41"/>
      <c r="NXC12" s="41"/>
      <c r="NXD12" s="41"/>
      <c r="NXE12" s="41"/>
      <c r="NXF12" s="41"/>
      <c r="NXG12" s="41"/>
      <c r="NXH12" s="41"/>
      <c r="NXI12" s="41"/>
      <c r="NXJ12" s="41"/>
      <c r="NXK12" s="41"/>
      <c r="NXL12" s="41"/>
      <c r="NXM12" s="41"/>
      <c r="NXN12" s="41"/>
      <c r="NXO12" s="41"/>
      <c r="NXP12" s="41"/>
      <c r="NXQ12" s="41"/>
      <c r="NXR12" s="41"/>
      <c r="NXS12" s="41"/>
      <c r="NXT12" s="41"/>
      <c r="NXU12" s="41"/>
      <c r="NXV12" s="41"/>
      <c r="NXW12" s="41"/>
      <c r="NXX12" s="41"/>
      <c r="NXY12" s="41"/>
      <c r="NXZ12" s="41"/>
      <c r="NYA12" s="41"/>
      <c r="NYB12" s="41"/>
      <c r="NYC12" s="41"/>
      <c r="NYD12" s="41"/>
      <c r="NYE12" s="41"/>
      <c r="NYF12" s="41"/>
      <c r="NYG12" s="41"/>
      <c r="NYH12" s="41"/>
      <c r="NYI12" s="41"/>
      <c r="NYJ12" s="41"/>
      <c r="NYK12" s="41"/>
      <c r="NYL12" s="41"/>
      <c r="NYM12" s="41"/>
      <c r="NYN12" s="41"/>
      <c r="NYO12" s="41"/>
      <c r="NYP12" s="41"/>
      <c r="NYQ12" s="41"/>
      <c r="NYR12" s="41"/>
      <c r="NYS12" s="41"/>
      <c r="NYT12" s="41"/>
      <c r="NYU12" s="41"/>
      <c r="NYV12" s="41"/>
      <c r="NYW12" s="41"/>
      <c r="NYX12" s="41"/>
      <c r="NYY12" s="41"/>
      <c r="NYZ12" s="41"/>
      <c r="NZA12" s="41"/>
      <c r="NZB12" s="41"/>
      <c r="NZC12" s="41"/>
      <c r="NZD12" s="41"/>
      <c r="NZE12" s="41"/>
      <c r="NZF12" s="41"/>
      <c r="NZG12" s="41"/>
      <c r="NZH12" s="41"/>
      <c r="NZI12" s="41"/>
      <c r="NZJ12" s="41"/>
      <c r="NZK12" s="41"/>
      <c r="NZL12" s="41"/>
      <c r="NZM12" s="41"/>
      <c r="NZN12" s="41"/>
      <c r="NZO12" s="41"/>
      <c r="NZP12" s="41"/>
      <c r="NZQ12" s="41"/>
      <c r="NZR12" s="41"/>
      <c r="NZS12" s="41"/>
      <c r="NZT12" s="41"/>
      <c r="NZU12" s="41"/>
      <c r="NZV12" s="41"/>
      <c r="NZW12" s="41"/>
      <c r="NZX12" s="41"/>
      <c r="NZY12" s="41"/>
      <c r="NZZ12" s="41"/>
      <c r="OAA12" s="41"/>
      <c r="OAB12" s="41"/>
      <c r="OAC12" s="41"/>
      <c r="OAD12" s="41"/>
      <c r="OAE12" s="41"/>
      <c r="OAF12" s="41"/>
      <c r="OAG12" s="41"/>
      <c r="OAH12" s="41"/>
      <c r="OAI12" s="41"/>
      <c r="OAJ12" s="41"/>
      <c r="OAK12" s="41"/>
      <c r="OAL12" s="41"/>
      <c r="OAM12" s="41"/>
      <c r="OAN12" s="41"/>
      <c r="OAO12" s="41"/>
      <c r="OAP12" s="41"/>
      <c r="OAQ12" s="41"/>
      <c r="OAR12" s="41"/>
      <c r="OAS12" s="41"/>
      <c r="OAT12" s="41"/>
      <c r="OAU12" s="41"/>
      <c r="OAV12" s="41"/>
      <c r="OAW12" s="41"/>
      <c r="OAX12" s="41"/>
      <c r="OAY12" s="41"/>
      <c r="OAZ12" s="41"/>
      <c r="OBA12" s="41"/>
      <c r="OBB12" s="41"/>
      <c r="OBC12" s="41"/>
      <c r="OBD12" s="41"/>
      <c r="OBE12" s="41"/>
      <c r="OBF12" s="41"/>
      <c r="OBG12" s="41"/>
      <c r="OBH12" s="41"/>
      <c r="OBI12" s="41"/>
      <c r="OBJ12" s="41"/>
      <c r="OBK12" s="41"/>
      <c r="OBL12" s="41"/>
      <c r="OBM12" s="41"/>
      <c r="OBN12" s="41"/>
      <c r="OBO12" s="41"/>
      <c r="OBP12" s="41"/>
      <c r="OBQ12" s="41"/>
      <c r="OBR12" s="41"/>
      <c r="OBS12" s="41"/>
      <c r="OBT12" s="41"/>
      <c r="OBU12" s="41"/>
      <c r="OBV12" s="41"/>
      <c r="OBW12" s="41"/>
      <c r="OBX12" s="41"/>
      <c r="OBY12" s="41"/>
      <c r="OBZ12" s="41"/>
      <c r="OCA12" s="41"/>
      <c r="OCB12" s="41"/>
      <c r="OCC12" s="41"/>
      <c r="OCD12" s="41"/>
      <c r="OCE12" s="41"/>
      <c r="OCF12" s="41"/>
      <c r="OCG12" s="41"/>
      <c r="OCH12" s="41"/>
      <c r="OCI12" s="41"/>
      <c r="OCJ12" s="41"/>
      <c r="OCK12" s="41"/>
      <c r="OCL12" s="41"/>
      <c r="OCM12" s="41"/>
      <c r="OCN12" s="41"/>
      <c r="OCO12" s="41"/>
      <c r="OCP12" s="41"/>
      <c r="OCQ12" s="41"/>
      <c r="OCR12" s="41"/>
      <c r="OCS12" s="41"/>
      <c r="OCT12" s="41"/>
      <c r="OCU12" s="41"/>
      <c r="OCV12" s="41"/>
      <c r="OCW12" s="41"/>
      <c r="OCX12" s="41"/>
      <c r="OCY12" s="41"/>
      <c r="OCZ12" s="41"/>
      <c r="ODA12" s="41"/>
      <c r="ODB12" s="41"/>
      <c r="ODC12" s="41"/>
      <c r="ODD12" s="41"/>
      <c r="ODE12" s="41"/>
      <c r="ODF12" s="41"/>
      <c r="ODG12" s="41"/>
      <c r="ODH12" s="41"/>
      <c r="ODI12" s="41"/>
      <c r="ODJ12" s="41"/>
      <c r="ODK12" s="41"/>
      <c r="ODL12" s="41"/>
      <c r="ODM12" s="41"/>
      <c r="ODN12" s="41"/>
      <c r="ODO12" s="41"/>
      <c r="ODP12" s="41"/>
      <c r="ODQ12" s="41"/>
      <c r="ODR12" s="41"/>
      <c r="ODS12" s="41"/>
      <c r="ODT12" s="41"/>
      <c r="ODU12" s="41"/>
      <c r="ODV12" s="41"/>
      <c r="ODW12" s="41"/>
      <c r="ODX12" s="41"/>
      <c r="ODY12" s="41"/>
      <c r="ODZ12" s="41"/>
      <c r="OEA12" s="41"/>
      <c r="OEB12" s="41"/>
      <c r="OEC12" s="41"/>
      <c r="OED12" s="41"/>
      <c r="OEE12" s="41"/>
      <c r="OEF12" s="41"/>
      <c r="OEG12" s="41"/>
      <c r="OEH12" s="41"/>
      <c r="OEI12" s="41"/>
      <c r="OEJ12" s="41"/>
      <c r="OEK12" s="41"/>
      <c r="OEL12" s="41"/>
      <c r="OEM12" s="41"/>
      <c r="OEN12" s="41"/>
      <c r="OEO12" s="41"/>
      <c r="OEP12" s="41"/>
      <c r="OEQ12" s="41"/>
      <c r="OER12" s="41"/>
      <c r="OES12" s="41"/>
      <c r="OET12" s="41"/>
      <c r="OEU12" s="41"/>
      <c r="OEV12" s="41"/>
      <c r="OEW12" s="41"/>
      <c r="OEX12" s="41"/>
      <c r="OEY12" s="41"/>
      <c r="OEZ12" s="41"/>
      <c r="OFA12" s="41"/>
      <c r="OFB12" s="41"/>
      <c r="OFC12" s="41"/>
      <c r="OFD12" s="41"/>
      <c r="OFE12" s="41"/>
      <c r="OFF12" s="41"/>
      <c r="OFG12" s="41"/>
      <c r="OFH12" s="41"/>
      <c r="OFI12" s="41"/>
      <c r="OFJ12" s="41"/>
      <c r="OFK12" s="41"/>
      <c r="OFL12" s="41"/>
      <c r="OFM12" s="41"/>
      <c r="OFN12" s="41"/>
      <c r="OFO12" s="41"/>
      <c r="OFP12" s="41"/>
      <c r="OFQ12" s="41"/>
      <c r="OFR12" s="41"/>
      <c r="OFS12" s="41"/>
      <c r="OFT12" s="41"/>
      <c r="OFU12" s="41"/>
      <c r="OFV12" s="41"/>
      <c r="OFW12" s="41"/>
      <c r="OFX12" s="41"/>
      <c r="OFY12" s="41"/>
      <c r="OFZ12" s="41"/>
      <c r="OGA12" s="41"/>
      <c r="OGB12" s="41"/>
      <c r="OGC12" s="41"/>
      <c r="OGD12" s="41"/>
      <c r="OGE12" s="41"/>
      <c r="OGF12" s="41"/>
      <c r="OGG12" s="41"/>
      <c r="OGH12" s="41"/>
      <c r="OGI12" s="41"/>
      <c r="OGJ12" s="41"/>
      <c r="OGK12" s="41"/>
      <c r="OGL12" s="41"/>
      <c r="OGM12" s="41"/>
      <c r="OGN12" s="41"/>
      <c r="OGO12" s="41"/>
      <c r="OGP12" s="41"/>
      <c r="OGQ12" s="41"/>
      <c r="OGR12" s="41"/>
      <c r="OGS12" s="41"/>
      <c r="OGT12" s="41"/>
      <c r="OGU12" s="41"/>
      <c r="OGV12" s="41"/>
      <c r="OGW12" s="41"/>
      <c r="OGX12" s="41"/>
      <c r="OGY12" s="41"/>
      <c r="OGZ12" s="41"/>
      <c r="OHA12" s="41"/>
      <c r="OHB12" s="41"/>
      <c r="OHC12" s="41"/>
      <c r="OHD12" s="41"/>
      <c r="OHE12" s="41"/>
      <c r="OHF12" s="41"/>
      <c r="OHG12" s="41"/>
      <c r="OHH12" s="41"/>
      <c r="OHI12" s="41"/>
      <c r="OHJ12" s="41"/>
      <c r="OHK12" s="41"/>
      <c r="OHL12" s="41"/>
      <c r="OHM12" s="41"/>
      <c r="OHN12" s="41"/>
      <c r="OHO12" s="41"/>
      <c r="OHP12" s="41"/>
      <c r="OHQ12" s="41"/>
      <c r="OHR12" s="41"/>
      <c r="OHS12" s="41"/>
      <c r="OHT12" s="41"/>
      <c r="OHU12" s="41"/>
      <c r="OHV12" s="41"/>
      <c r="OHW12" s="41"/>
      <c r="OHX12" s="41"/>
      <c r="OHY12" s="41"/>
      <c r="OHZ12" s="41"/>
      <c r="OIA12" s="41"/>
      <c r="OIB12" s="41"/>
      <c r="OIC12" s="41"/>
      <c r="OID12" s="41"/>
      <c r="OIE12" s="41"/>
      <c r="OIF12" s="41"/>
      <c r="OIG12" s="41"/>
      <c r="OIH12" s="41"/>
      <c r="OII12" s="41"/>
      <c r="OIJ12" s="41"/>
      <c r="OIK12" s="41"/>
      <c r="OIL12" s="41"/>
      <c r="OIM12" s="41"/>
      <c r="OIN12" s="41"/>
      <c r="OIO12" s="41"/>
      <c r="OIP12" s="41"/>
      <c r="OIQ12" s="41"/>
      <c r="OIR12" s="41"/>
      <c r="OIS12" s="41"/>
      <c r="OIT12" s="41"/>
      <c r="OIU12" s="41"/>
      <c r="OIV12" s="41"/>
      <c r="OIW12" s="41"/>
      <c r="OIX12" s="41"/>
      <c r="OIY12" s="41"/>
      <c r="OIZ12" s="41"/>
      <c r="OJA12" s="41"/>
      <c r="OJB12" s="41"/>
      <c r="OJC12" s="41"/>
      <c r="OJD12" s="41"/>
      <c r="OJE12" s="41"/>
      <c r="OJF12" s="41"/>
      <c r="OJG12" s="41"/>
      <c r="OJH12" s="41"/>
      <c r="OJI12" s="41"/>
      <c r="OJJ12" s="41"/>
      <c r="OJK12" s="41"/>
      <c r="OJL12" s="41"/>
      <c r="OJM12" s="41"/>
      <c r="OJN12" s="41"/>
      <c r="OJO12" s="41"/>
      <c r="OJP12" s="41"/>
      <c r="OJQ12" s="41"/>
      <c r="OJR12" s="41"/>
      <c r="OJS12" s="41"/>
      <c r="OJT12" s="41"/>
      <c r="OJU12" s="41"/>
      <c r="OJV12" s="41"/>
      <c r="OJW12" s="41"/>
      <c r="OJX12" s="41"/>
      <c r="OJY12" s="41"/>
      <c r="OJZ12" s="41"/>
      <c r="OKA12" s="41"/>
      <c r="OKB12" s="41"/>
      <c r="OKC12" s="41"/>
      <c r="OKD12" s="41"/>
      <c r="OKE12" s="41"/>
      <c r="OKF12" s="41"/>
      <c r="OKG12" s="41"/>
      <c r="OKH12" s="41"/>
      <c r="OKI12" s="41"/>
      <c r="OKJ12" s="41"/>
      <c r="OKK12" s="41"/>
      <c r="OKL12" s="41"/>
      <c r="OKM12" s="41"/>
      <c r="OKN12" s="41"/>
      <c r="OKO12" s="41"/>
      <c r="OKP12" s="41"/>
      <c r="OKQ12" s="41"/>
      <c r="OKR12" s="41"/>
      <c r="OKS12" s="41"/>
      <c r="OKT12" s="41"/>
      <c r="OKU12" s="41"/>
      <c r="OKV12" s="41"/>
      <c r="OKW12" s="41"/>
      <c r="OKX12" s="41"/>
      <c r="OKY12" s="41"/>
      <c r="OKZ12" s="41"/>
      <c r="OLA12" s="41"/>
      <c r="OLB12" s="41"/>
      <c r="OLC12" s="41"/>
      <c r="OLD12" s="41"/>
      <c r="OLE12" s="41"/>
      <c r="OLF12" s="41"/>
      <c r="OLG12" s="41"/>
      <c r="OLH12" s="41"/>
      <c r="OLI12" s="41"/>
      <c r="OLJ12" s="41"/>
      <c r="OLK12" s="41"/>
      <c r="OLL12" s="41"/>
      <c r="OLM12" s="41"/>
      <c r="OLN12" s="41"/>
      <c r="OLO12" s="41"/>
      <c r="OLP12" s="41"/>
      <c r="OLQ12" s="41"/>
      <c r="OLR12" s="41"/>
      <c r="OLS12" s="41"/>
      <c r="OLT12" s="41"/>
      <c r="OLU12" s="41"/>
      <c r="OLV12" s="41"/>
      <c r="OLW12" s="41"/>
      <c r="OLX12" s="41"/>
      <c r="OLY12" s="41"/>
      <c r="OLZ12" s="41"/>
      <c r="OMA12" s="41"/>
      <c r="OMB12" s="41"/>
      <c r="OMC12" s="41"/>
      <c r="OMD12" s="41"/>
      <c r="OME12" s="41"/>
      <c r="OMF12" s="41"/>
      <c r="OMG12" s="41"/>
      <c r="OMH12" s="41"/>
      <c r="OMI12" s="41"/>
      <c r="OMJ12" s="41"/>
      <c r="OMK12" s="41"/>
      <c r="OML12" s="41"/>
      <c r="OMM12" s="41"/>
      <c r="OMN12" s="41"/>
      <c r="OMO12" s="41"/>
      <c r="OMP12" s="41"/>
      <c r="OMQ12" s="41"/>
      <c r="OMR12" s="41"/>
      <c r="OMS12" s="41"/>
      <c r="OMT12" s="41"/>
      <c r="OMU12" s="41"/>
      <c r="OMV12" s="41"/>
      <c r="OMW12" s="41"/>
      <c r="OMX12" s="41"/>
      <c r="OMY12" s="41"/>
      <c r="OMZ12" s="41"/>
      <c r="ONA12" s="41"/>
      <c r="ONB12" s="41"/>
      <c r="ONC12" s="41"/>
      <c r="OND12" s="41"/>
      <c r="ONE12" s="41"/>
      <c r="ONF12" s="41"/>
      <c r="ONG12" s="41"/>
      <c r="ONH12" s="41"/>
      <c r="ONI12" s="41"/>
      <c r="ONJ12" s="41"/>
      <c r="ONK12" s="41"/>
      <c r="ONL12" s="41"/>
      <c r="ONM12" s="41"/>
      <c r="ONN12" s="41"/>
      <c r="ONO12" s="41"/>
      <c r="ONP12" s="41"/>
      <c r="ONQ12" s="41"/>
      <c r="ONR12" s="41"/>
      <c r="ONS12" s="41"/>
      <c r="ONT12" s="41"/>
      <c r="ONU12" s="41"/>
      <c r="ONV12" s="41"/>
      <c r="ONW12" s="41"/>
      <c r="ONX12" s="41"/>
      <c r="ONY12" s="41"/>
      <c r="ONZ12" s="41"/>
      <c r="OOA12" s="41"/>
      <c r="OOB12" s="41"/>
      <c r="OOC12" s="41"/>
      <c r="OOD12" s="41"/>
      <c r="OOE12" s="41"/>
      <c r="OOF12" s="41"/>
      <c r="OOG12" s="41"/>
      <c r="OOH12" s="41"/>
      <c r="OOI12" s="41"/>
      <c r="OOJ12" s="41"/>
      <c r="OOK12" s="41"/>
      <c r="OOL12" s="41"/>
      <c r="OOM12" s="41"/>
      <c r="OON12" s="41"/>
      <c r="OOO12" s="41"/>
      <c r="OOP12" s="41"/>
      <c r="OOQ12" s="41"/>
      <c r="OOR12" s="41"/>
      <c r="OOS12" s="41"/>
      <c r="OOT12" s="41"/>
      <c r="OOU12" s="41"/>
      <c r="OOV12" s="41"/>
      <c r="OOW12" s="41"/>
      <c r="OOX12" s="41"/>
      <c r="OOY12" s="41"/>
      <c r="OOZ12" s="41"/>
      <c r="OPA12" s="41"/>
      <c r="OPB12" s="41"/>
      <c r="OPC12" s="41"/>
      <c r="OPD12" s="41"/>
      <c r="OPE12" s="41"/>
      <c r="OPF12" s="41"/>
      <c r="OPG12" s="41"/>
      <c r="OPH12" s="41"/>
      <c r="OPI12" s="41"/>
      <c r="OPJ12" s="41"/>
      <c r="OPK12" s="41"/>
      <c r="OPL12" s="41"/>
      <c r="OPM12" s="41"/>
      <c r="OPN12" s="41"/>
      <c r="OPO12" s="41"/>
      <c r="OPP12" s="41"/>
      <c r="OPQ12" s="41"/>
      <c r="OPR12" s="41"/>
      <c r="OPS12" s="41"/>
      <c r="OPT12" s="41"/>
      <c r="OPU12" s="41"/>
      <c r="OPV12" s="41"/>
      <c r="OPW12" s="41"/>
      <c r="OPX12" s="41"/>
      <c r="OPY12" s="41"/>
      <c r="OPZ12" s="41"/>
      <c r="OQA12" s="41"/>
      <c r="OQB12" s="41"/>
      <c r="OQC12" s="41"/>
      <c r="OQD12" s="41"/>
      <c r="OQE12" s="41"/>
      <c r="OQF12" s="41"/>
      <c r="OQG12" s="41"/>
      <c r="OQH12" s="41"/>
      <c r="OQI12" s="41"/>
      <c r="OQJ12" s="41"/>
      <c r="OQK12" s="41"/>
      <c r="OQL12" s="41"/>
      <c r="OQM12" s="41"/>
      <c r="OQN12" s="41"/>
      <c r="OQO12" s="41"/>
      <c r="OQP12" s="41"/>
      <c r="OQQ12" s="41"/>
      <c r="OQR12" s="41"/>
      <c r="OQS12" s="41"/>
      <c r="OQT12" s="41"/>
      <c r="OQU12" s="41"/>
      <c r="OQV12" s="41"/>
      <c r="OQW12" s="41"/>
      <c r="OQX12" s="41"/>
      <c r="OQY12" s="41"/>
      <c r="OQZ12" s="41"/>
      <c r="ORA12" s="41"/>
      <c r="ORB12" s="41"/>
      <c r="ORC12" s="41"/>
      <c r="ORD12" s="41"/>
      <c r="ORE12" s="41"/>
      <c r="ORF12" s="41"/>
      <c r="ORG12" s="41"/>
      <c r="ORH12" s="41"/>
      <c r="ORI12" s="41"/>
      <c r="ORJ12" s="41"/>
      <c r="ORK12" s="41"/>
      <c r="ORL12" s="41"/>
      <c r="ORM12" s="41"/>
      <c r="ORN12" s="41"/>
      <c r="ORO12" s="41"/>
      <c r="ORP12" s="41"/>
      <c r="ORQ12" s="41"/>
      <c r="ORR12" s="41"/>
      <c r="ORS12" s="41"/>
      <c r="ORT12" s="41"/>
      <c r="ORU12" s="41"/>
      <c r="ORV12" s="41"/>
      <c r="ORW12" s="41"/>
      <c r="ORX12" s="41"/>
      <c r="ORY12" s="41"/>
      <c r="ORZ12" s="41"/>
      <c r="OSA12" s="41"/>
      <c r="OSB12" s="41"/>
      <c r="OSC12" s="41"/>
      <c r="OSD12" s="41"/>
      <c r="OSE12" s="41"/>
      <c r="OSF12" s="41"/>
      <c r="OSG12" s="41"/>
      <c r="OSH12" s="41"/>
      <c r="OSI12" s="41"/>
      <c r="OSJ12" s="41"/>
      <c r="OSK12" s="41"/>
      <c r="OSL12" s="41"/>
      <c r="OSM12" s="41"/>
      <c r="OSN12" s="41"/>
      <c r="OSO12" s="41"/>
      <c r="OSP12" s="41"/>
      <c r="OSQ12" s="41"/>
      <c r="OSR12" s="41"/>
      <c r="OSS12" s="41"/>
      <c r="OST12" s="41"/>
      <c r="OSU12" s="41"/>
      <c r="OSV12" s="41"/>
      <c r="OSW12" s="41"/>
      <c r="OSX12" s="41"/>
      <c r="OSY12" s="41"/>
      <c r="OSZ12" s="41"/>
      <c r="OTA12" s="41"/>
      <c r="OTB12" s="41"/>
      <c r="OTC12" s="41"/>
      <c r="OTD12" s="41"/>
      <c r="OTE12" s="41"/>
      <c r="OTF12" s="41"/>
      <c r="OTG12" s="41"/>
      <c r="OTH12" s="41"/>
      <c r="OTI12" s="41"/>
      <c r="OTJ12" s="41"/>
      <c r="OTK12" s="41"/>
      <c r="OTL12" s="41"/>
      <c r="OTM12" s="41"/>
      <c r="OTN12" s="41"/>
      <c r="OTO12" s="41"/>
      <c r="OTP12" s="41"/>
      <c r="OTQ12" s="41"/>
      <c r="OTR12" s="41"/>
      <c r="OTS12" s="41"/>
      <c r="OTT12" s="41"/>
      <c r="OTU12" s="41"/>
      <c r="OTV12" s="41"/>
      <c r="OTW12" s="41"/>
      <c r="OTX12" s="41"/>
      <c r="OTY12" s="41"/>
      <c r="OTZ12" s="41"/>
      <c r="OUA12" s="41"/>
      <c r="OUB12" s="41"/>
      <c r="OUC12" s="41"/>
      <c r="OUD12" s="41"/>
      <c r="OUE12" s="41"/>
      <c r="OUF12" s="41"/>
      <c r="OUG12" s="41"/>
      <c r="OUH12" s="41"/>
      <c r="OUI12" s="41"/>
      <c r="OUJ12" s="41"/>
      <c r="OUK12" s="41"/>
      <c r="OUL12" s="41"/>
      <c r="OUM12" s="41"/>
      <c r="OUN12" s="41"/>
      <c r="OUO12" s="41"/>
      <c r="OUP12" s="41"/>
      <c r="OUQ12" s="41"/>
      <c r="OUR12" s="41"/>
      <c r="OUS12" s="41"/>
      <c r="OUT12" s="41"/>
      <c r="OUU12" s="41"/>
      <c r="OUV12" s="41"/>
      <c r="OUW12" s="41"/>
      <c r="OUX12" s="41"/>
      <c r="OUY12" s="41"/>
      <c r="OUZ12" s="41"/>
      <c r="OVA12" s="41"/>
      <c r="OVB12" s="41"/>
      <c r="OVC12" s="41"/>
      <c r="OVD12" s="41"/>
      <c r="OVE12" s="41"/>
      <c r="OVF12" s="41"/>
      <c r="OVG12" s="41"/>
      <c r="OVH12" s="41"/>
      <c r="OVI12" s="41"/>
      <c r="OVJ12" s="41"/>
      <c r="OVK12" s="41"/>
      <c r="OVL12" s="41"/>
      <c r="OVM12" s="41"/>
      <c r="OVN12" s="41"/>
      <c r="OVO12" s="41"/>
      <c r="OVP12" s="41"/>
      <c r="OVQ12" s="41"/>
      <c r="OVR12" s="41"/>
      <c r="OVS12" s="41"/>
      <c r="OVT12" s="41"/>
      <c r="OVU12" s="41"/>
      <c r="OVV12" s="41"/>
      <c r="OVW12" s="41"/>
      <c r="OVX12" s="41"/>
      <c r="OVY12" s="41"/>
      <c r="OVZ12" s="41"/>
      <c r="OWA12" s="41"/>
      <c r="OWB12" s="41"/>
      <c r="OWC12" s="41"/>
      <c r="OWD12" s="41"/>
      <c r="OWE12" s="41"/>
      <c r="OWF12" s="41"/>
      <c r="OWG12" s="41"/>
      <c r="OWH12" s="41"/>
      <c r="OWI12" s="41"/>
      <c r="OWJ12" s="41"/>
      <c r="OWK12" s="41"/>
      <c r="OWL12" s="41"/>
      <c r="OWM12" s="41"/>
      <c r="OWN12" s="41"/>
      <c r="OWO12" s="41"/>
      <c r="OWP12" s="41"/>
      <c r="OWQ12" s="41"/>
      <c r="OWR12" s="41"/>
      <c r="OWS12" s="41"/>
      <c r="OWT12" s="41"/>
      <c r="OWU12" s="41"/>
      <c r="OWV12" s="41"/>
      <c r="OWW12" s="41"/>
      <c r="OWX12" s="41"/>
      <c r="OWY12" s="41"/>
      <c r="OWZ12" s="41"/>
      <c r="OXA12" s="41"/>
      <c r="OXB12" s="41"/>
      <c r="OXC12" s="41"/>
      <c r="OXD12" s="41"/>
      <c r="OXE12" s="41"/>
      <c r="OXF12" s="41"/>
      <c r="OXG12" s="41"/>
      <c r="OXH12" s="41"/>
      <c r="OXI12" s="41"/>
      <c r="OXJ12" s="41"/>
      <c r="OXK12" s="41"/>
      <c r="OXL12" s="41"/>
      <c r="OXM12" s="41"/>
      <c r="OXN12" s="41"/>
      <c r="OXO12" s="41"/>
      <c r="OXP12" s="41"/>
      <c r="OXQ12" s="41"/>
      <c r="OXR12" s="41"/>
      <c r="OXS12" s="41"/>
      <c r="OXT12" s="41"/>
      <c r="OXU12" s="41"/>
      <c r="OXV12" s="41"/>
      <c r="OXW12" s="41"/>
      <c r="OXX12" s="41"/>
      <c r="OXY12" s="41"/>
      <c r="OXZ12" s="41"/>
      <c r="OYA12" s="41"/>
      <c r="OYB12" s="41"/>
      <c r="OYC12" s="41"/>
      <c r="OYD12" s="41"/>
      <c r="OYE12" s="41"/>
      <c r="OYF12" s="41"/>
      <c r="OYG12" s="41"/>
      <c r="OYH12" s="41"/>
      <c r="OYI12" s="41"/>
      <c r="OYJ12" s="41"/>
      <c r="OYK12" s="41"/>
      <c r="OYL12" s="41"/>
      <c r="OYM12" s="41"/>
      <c r="OYN12" s="41"/>
      <c r="OYO12" s="41"/>
      <c r="OYP12" s="41"/>
      <c r="OYQ12" s="41"/>
      <c r="OYR12" s="41"/>
      <c r="OYS12" s="41"/>
      <c r="OYT12" s="41"/>
      <c r="OYU12" s="41"/>
      <c r="OYV12" s="41"/>
      <c r="OYW12" s="41"/>
      <c r="OYX12" s="41"/>
      <c r="OYY12" s="41"/>
      <c r="OYZ12" s="41"/>
      <c r="OZA12" s="41"/>
      <c r="OZB12" s="41"/>
      <c r="OZC12" s="41"/>
      <c r="OZD12" s="41"/>
      <c r="OZE12" s="41"/>
      <c r="OZF12" s="41"/>
      <c r="OZG12" s="41"/>
      <c r="OZH12" s="41"/>
      <c r="OZI12" s="41"/>
      <c r="OZJ12" s="41"/>
      <c r="OZK12" s="41"/>
      <c r="OZL12" s="41"/>
      <c r="OZM12" s="41"/>
      <c r="OZN12" s="41"/>
      <c r="OZO12" s="41"/>
      <c r="OZP12" s="41"/>
      <c r="OZQ12" s="41"/>
      <c r="OZR12" s="41"/>
      <c r="OZS12" s="41"/>
      <c r="OZT12" s="41"/>
      <c r="OZU12" s="41"/>
      <c r="OZV12" s="41"/>
      <c r="OZW12" s="41"/>
      <c r="OZX12" s="41"/>
      <c r="OZY12" s="41"/>
      <c r="OZZ12" s="41"/>
      <c r="PAA12" s="41"/>
      <c r="PAB12" s="41"/>
      <c r="PAC12" s="41"/>
      <c r="PAD12" s="41"/>
      <c r="PAE12" s="41"/>
      <c r="PAF12" s="41"/>
      <c r="PAG12" s="41"/>
      <c r="PAH12" s="41"/>
      <c r="PAI12" s="41"/>
      <c r="PAJ12" s="41"/>
      <c r="PAK12" s="41"/>
      <c r="PAL12" s="41"/>
      <c r="PAM12" s="41"/>
      <c r="PAN12" s="41"/>
      <c r="PAO12" s="41"/>
      <c r="PAP12" s="41"/>
      <c r="PAQ12" s="41"/>
      <c r="PAR12" s="41"/>
      <c r="PAS12" s="41"/>
      <c r="PAT12" s="41"/>
      <c r="PAU12" s="41"/>
      <c r="PAV12" s="41"/>
      <c r="PAW12" s="41"/>
      <c r="PAX12" s="41"/>
      <c r="PAY12" s="41"/>
      <c r="PAZ12" s="41"/>
      <c r="PBA12" s="41"/>
      <c r="PBB12" s="41"/>
      <c r="PBC12" s="41"/>
      <c r="PBD12" s="41"/>
      <c r="PBE12" s="41"/>
      <c r="PBF12" s="41"/>
      <c r="PBG12" s="41"/>
      <c r="PBH12" s="41"/>
      <c r="PBI12" s="41"/>
      <c r="PBJ12" s="41"/>
      <c r="PBK12" s="41"/>
      <c r="PBL12" s="41"/>
      <c r="PBM12" s="41"/>
      <c r="PBN12" s="41"/>
      <c r="PBO12" s="41"/>
      <c r="PBP12" s="41"/>
      <c r="PBQ12" s="41"/>
      <c r="PBR12" s="41"/>
      <c r="PBS12" s="41"/>
      <c r="PBT12" s="41"/>
      <c r="PBU12" s="41"/>
      <c r="PBV12" s="41"/>
      <c r="PBW12" s="41"/>
      <c r="PBX12" s="41"/>
      <c r="PBY12" s="41"/>
      <c r="PBZ12" s="41"/>
      <c r="PCA12" s="41"/>
      <c r="PCB12" s="41"/>
      <c r="PCC12" s="41"/>
      <c r="PCD12" s="41"/>
      <c r="PCE12" s="41"/>
      <c r="PCF12" s="41"/>
      <c r="PCG12" s="41"/>
      <c r="PCH12" s="41"/>
      <c r="PCI12" s="41"/>
      <c r="PCJ12" s="41"/>
      <c r="PCK12" s="41"/>
      <c r="PCL12" s="41"/>
      <c r="PCM12" s="41"/>
      <c r="PCN12" s="41"/>
      <c r="PCO12" s="41"/>
      <c r="PCP12" s="41"/>
      <c r="PCQ12" s="41"/>
      <c r="PCR12" s="41"/>
      <c r="PCS12" s="41"/>
      <c r="PCT12" s="41"/>
      <c r="PCU12" s="41"/>
      <c r="PCV12" s="41"/>
      <c r="PCW12" s="41"/>
      <c r="PCX12" s="41"/>
      <c r="PCY12" s="41"/>
      <c r="PCZ12" s="41"/>
      <c r="PDA12" s="41"/>
      <c r="PDB12" s="41"/>
      <c r="PDC12" s="41"/>
      <c r="PDD12" s="41"/>
      <c r="PDE12" s="41"/>
      <c r="PDF12" s="41"/>
      <c r="PDG12" s="41"/>
      <c r="PDH12" s="41"/>
      <c r="PDI12" s="41"/>
      <c r="PDJ12" s="41"/>
      <c r="PDK12" s="41"/>
      <c r="PDL12" s="41"/>
      <c r="PDM12" s="41"/>
      <c r="PDN12" s="41"/>
      <c r="PDO12" s="41"/>
      <c r="PDP12" s="41"/>
      <c r="PDQ12" s="41"/>
      <c r="PDR12" s="41"/>
      <c r="PDS12" s="41"/>
      <c r="PDT12" s="41"/>
      <c r="PDU12" s="41"/>
      <c r="PDV12" s="41"/>
      <c r="PDW12" s="41"/>
      <c r="PDX12" s="41"/>
      <c r="PDY12" s="41"/>
      <c r="PDZ12" s="41"/>
      <c r="PEA12" s="41"/>
      <c r="PEB12" s="41"/>
      <c r="PEC12" s="41"/>
      <c r="PED12" s="41"/>
      <c r="PEE12" s="41"/>
      <c r="PEF12" s="41"/>
      <c r="PEG12" s="41"/>
      <c r="PEH12" s="41"/>
      <c r="PEI12" s="41"/>
      <c r="PEJ12" s="41"/>
      <c r="PEK12" s="41"/>
      <c r="PEL12" s="41"/>
      <c r="PEM12" s="41"/>
      <c r="PEN12" s="41"/>
      <c r="PEO12" s="41"/>
      <c r="PEP12" s="41"/>
      <c r="PEQ12" s="41"/>
      <c r="PER12" s="41"/>
      <c r="PES12" s="41"/>
      <c r="PET12" s="41"/>
      <c r="PEU12" s="41"/>
      <c r="PEV12" s="41"/>
      <c r="PEW12" s="41"/>
      <c r="PEX12" s="41"/>
      <c r="PEY12" s="41"/>
      <c r="PEZ12" s="41"/>
      <c r="PFA12" s="41"/>
      <c r="PFB12" s="41"/>
      <c r="PFC12" s="41"/>
      <c r="PFD12" s="41"/>
      <c r="PFE12" s="41"/>
      <c r="PFF12" s="41"/>
      <c r="PFG12" s="41"/>
      <c r="PFH12" s="41"/>
      <c r="PFI12" s="41"/>
      <c r="PFJ12" s="41"/>
      <c r="PFK12" s="41"/>
      <c r="PFL12" s="41"/>
      <c r="PFM12" s="41"/>
      <c r="PFN12" s="41"/>
      <c r="PFO12" s="41"/>
      <c r="PFP12" s="41"/>
      <c r="PFQ12" s="41"/>
      <c r="PFR12" s="41"/>
      <c r="PFS12" s="41"/>
      <c r="PFT12" s="41"/>
      <c r="PFU12" s="41"/>
      <c r="PFV12" s="41"/>
      <c r="PFW12" s="41"/>
      <c r="PFX12" s="41"/>
      <c r="PFY12" s="41"/>
      <c r="PFZ12" s="41"/>
      <c r="PGA12" s="41"/>
      <c r="PGB12" s="41"/>
      <c r="PGC12" s="41"/>
      <c r="PGD12" s="41"/>
      <c r="PGE12" s="41"/>
      <c r="PGF12" s="41"/>
      <c r="PGG12" s="41"/>
      <c r="PGH12" s="41"/>
      <c r="PGI12" s="41"/>
      <c r="PGJ12" s="41"/>
      <c r="PGK12" s="41"/>
      <c r="PGL12" s="41"/>
      <c r="PGM12" s="41"/>
      <c r="PGN12" s="41"/>
      <c r="PGO12" s="41"/>
      <c r="PGP12" s="41"/>
      <c r="PGQ12" s="41"/>
      <c r="PGR12" s="41"/>
      <c r="PGS12" s="41"/>
      <c r="PGT12" s="41"/>
      <c r="PGU12" s="41"/>
      <c r="PGV12" s="41"/>
      <c r="PGW12" s="41"/>
      <c r="PGX12" s="41"/>
      <c r="PGY12" s="41"/>
      <c r="PGZ12" s="41"/>
      <c r="PHA12" s="41"/>
      <c r="PHB12" s="41"/>
      <c r="PHC12" s="41"/>
      <c r="PHD12" s="41"/>
      <c r="PHE12" s="41"/>
      <c r="PHF12" s="41"/>
      <c r="PHG12" s="41"/>
      <c r="PHH12" s="41"/>
      <c r="PHI12" s="41"/>
      <c r="PHJ12" s="41"/>
      <c r="PHK12" s="41"/>
      <c r="PHL12" s="41"/>
      <c r="PHM12" s="41"/>
      <c r="PHN12" s="41"/>
      <c r="PHO12" s="41"/>
      <c r="PHP12" s="41"/>
      <c r="PHQ12" s="41"/>
      <c r="PHR12" s="41"/>
      <c r="PHS12" s="41"/>
      <c r="PHT12" s="41"/>
      <c r="PHU12" s="41"/>
      <c r="PHV12" s="41"/>
      <c r="PHW12" s="41"/>
      <c r="PHX12" s="41"/>
      <c r="PHY12" s="41"/>
      <c r="PHZ12" s="41"/>
      <c r="PIA12" s="41"/>
      <c r="PIB12" s="41"/>
      <c r="PIC12" s="41"/>
      <c r="PID12" s="41"/>
      <c r="PIE12" s="41"/>
      <c r="PIF12" s="41"/>
      <c r="PIG12" s="41"/>
      <c r="PIH12" s="41"/>
      <c r="PII12" s="41"/>
      <c r="PIJ12" s="41"/>
      <c r="PIK12" s="41"/>
      <c r="PIL12" s="41"/>
      <c r="PIM12" s="41"/>
      <c r="PIN12" s="41"/>
      <c r="PIO12" s="41"/>
      <c r="PIP12" s="41"/>
      <c r="PIQ12" s="41"/>
      <c r="PIR12" s="41"/>
      <c r="PIS12" s="41"/>
      <c r="PIT12" s="41"/>
      <c r="PIU12" s="41"/>
      <c r="PIV12" s="41"/>
      <c r="PIW12" s="41"/>
      <c r="PIX12" s="41"/>
      <c r="PIY12" s="41"/>
      <c r="PIZ12" s="41"/>
      <c r="PJA12" s="41"/>
      <c r="PJB12" s="41"/>
      <c r="PJC12" s="41"/>
      <c r="PJD12" s="41"/>
      <c r="PJE12" s="41"/>
      <c r="PJF12" s="41"/>
      <c r="PJG12" s="41"/>
      <c r="PJH12" s="41"/>
      <c r="PJI12" s="41"/>
      <c r="PJJ12" s="41"/>
      <c r="PJK12" s="41"/>
      <c r="PJL12" s="41"/>
      <c r="PJM12" s="41"/>
      <c r="PJN12" s="41"/>
      <c r="PJO12" s="41"/>
      <c r="PJP12" s="41"/>
      <c r="PJQ12" s="41"/>
      <c r="PJR12" s="41"/>
      <c r="PJS12" s="41"/>
      <c r="PJT12" s="41"/>
      <c r="PJU12" s="41"/>
      <c r="PJV12" s="41"/>
      <c r="PJW12" s="41"/>
      <c r="PJX12" s="41"/>
      <c r="PJY12" s="41"/>
      <c r="PJZ12" s="41"/>
      <c r="PKA12" s="41"/>
      <c r="PKB12" s="41"/>
      <c r="PKC12" s="41"/>
      <c r="PKD12" s="41"/>
      <c r="PKE12" s="41"/>
      <c r="PKF12" s="41"/>
      <c r="PKG12" s="41"/>
      <c r="PKH12" s="41"/>
      <c r="PKI12" s="41"/>
      <c r="PKJ12" s="41"/>
      <c r="PKK12" s="41"/>
      <c r="PKL12" s="41"/>
      <c r="PKM12" s="41"/>
      <c r="PKN12" s="41"/>
      <c r="PKO12" s="41"/>
      <c r="PKP12" s="41"/>
      <c r="PKQ12" s="41"/>
      <c r="PKR12" s="41"/>
      <c r="PKS12" s="41"/>
      <c r="PKT12" s="41"/>
      <c r="PKU12" s="41"/>
      <c r="PKV12" s="41"/>
      <c r="PKW12" s="41"/>
      <c r="PKX12" s="41"/>
      <c r="PKY12" s="41"/>
      <c r="PKZ12" s="41"/>
      <c r="PLA12" s="41"/>
      <c r="PLB12" s="41"/>
      <c r="PLC12" s="41"/>
      <c r="PLD12" s="41"/>
      <c r="PLE12" s="41"/>
      <c r="PLF12" s="41"/>
      <c r="PLG12" s="41"/>
      <c r="PLH12" s="41"/>
      <c r="PLI12" s="41"/>
      <c r="PLJ12" s="41"/>
      <c r="PLK12" s="41"/>
      <c r="PLL12" s="41"/>
      <c r="PLM12" s="41"/>
      <c r="PLN12" s="41"/>
      <c r="PLO12" s="41"/>
      <c r="PLP12" s="41"/>
      <c r="PLQ12" s="41"/>
      <c r="PLR12" s="41"/>
      <c r="PLS12" s="41"/>
      <c r="PLT12" s="41"/>
      <c r="PLU12" s="41"/>
      <c r="PLV12" s="41"/>
      <c r="PLW12" s="41"/>
      <c r="PLX12" s="41"/>
      <c r="PLY12" s="41"/>
      <c r="PLZ12" s="41"/>
      <c r="PMA12" s="41"/>
      <c r="PMB12" s="41"/>
      <c r="PMC12" s="41"/>
      <c r="PMD12" s="41"/>
      <c r="PME12" s="41"/>
      <c r="PMF12" s="41"/>
      <c r="PMG12" s="41"/>
      <c r="PMH12" s="41"/>
      <c r="PMI12" s="41"/>
      <c r="PMJ12" s="41"/>
      <c r="PMK12" s="41"/>
      <c r="PML12" s="41"/>
      <c r="PMM12" s="41"/>
      <c r="PMN12" s="41"/>
      <c r="PMO12" s="41"/>
      <c r="PMP12" s="41"/>
      <c r="PMQ12" s="41"/>
      <c r="PMR12" s="41"/>
      <c r="PMS12" s="41"/>
      <c r="PMT12" s="41"/>
      <c r="PMU12" s="41"/>
      <c r="PMV12" s="41"/>
      <c r="PMW12" s="41"/>
      <c r="PMX12" s="41"/>
      <c r="PMY12" s="41"/>
      <c r="PMZ12" s="41"/>
      <c r="PNA12" s="41"/>
      <c r="PNB12" s="41"/>
      <c r="PNC12" s="41"/>
      <c r="PND12" s="41"/>
      <c r="PNE12" s="41"/>
      <c r="PNF12" s="41"/>
      <c r="PNG12" s="41"/>
      <c r="PNH12" s="41"/>
      <c r="PNI12" s="41"/>
      <c r="PNJ12" s="41"/>
      <c r="PNK12" s="41"/>
      <c r="PNL12" s="41"/>
      <c r="PNM12" s="41"/>
      <c r="PNN12" s="41"/>
      <c r="PNO12" s="41"/>
      <c r="PNP12" s="41"/>
      <c r="PNQ12" s="41"/>
      <c r="PNR12" s="41"/>
      <c r="PNS12" s="41"/>
      <c r="PNT12" s="41"/>
      <c r="PNU12" s="41"/>
      <c r="PNV12" s="41"/>
      <c r="PNW12" s="41"/>
      <c r="PNX12" s="41"/>
      <c r="PNY12" s="41"/>
      <c r="PNZ12" s="41"/>
      <c r="POA12" s="41"/>
      <c r="POB12" s="41"/>
      <c r="POC12" s="41"/>
      <c r="POD12" s="41"/>
      <c r="POE12" s="41"/>
      <c r="POF12" s="41"/>
      <c r="POG12" s="41"/>
      <c r="POH12" s="41"/>
      <c r="POI12" s="41"/>
      <c r="POJ12" s="41"/>
      <c r="POK12" s="41"/>
      <c r="POL12" s="41"/>
      <c r="POM12" s="41"/>
      <c r="PON12" s="41"/>
      <c r="POO12" s="41"/>
      <c r="POP12" s="41"/>
      <c r="POQ12" s="41"/>
      <c r="POR12" s="41"/>
      <c r="POS12" s="41"/>
      <c r="POT12" s="41"/>
      <c r="POU12" s="41"/>
      <c r="POV12" s="41"/>
      <c r="POW12" s="41"/>
      <c r="POX12" s="41"/>
      <c r="POY12" s="41"/>
      <c r="POZ12" s="41"/>
      <c r="PPA12" s="41"/>
      <c r="PPB12" s="41"/>
      <c r="PPC12" s="41"/>
      <c r="PPD12" s="41"/>
      <c r="PPE12" s="41"/>
      <c r="PPF12" s="41"/>
      <c r="PPG12" s="41"/>
      <c r="PPH12" s="41"/>
      <c r="PPI12" s="41"/>
      <c r="PPJ12" s="41"/>
      <c r="PPK12" s="41"/>
      <c r="PPL12" s="41"/>
      <c r="PPM12" s="41"/>
      <c r="PPN12" s="41"/>
      <c r="PPO12" s="41"/>
      <c r="PPP12" s="41"/>
      <c r="PPQ12" s="41"/>
      <c r="PPR12" s="41"/>
      <c r="PPS12" s="41"/>
      <c r="PPT12" s="41"/>
      <c r="PPU12" s="41"/>
      <c r="PPV12" s="41"/>
      <c r="PPW12" s="41"/>
      <c r="PPX12" s="41"/>
      <c r="PPY12" s="41"/>
      <c r="PPZ12" s="41"/>
      <c r="PQA12" s="41"/>
      <c r="PQB12" s="41"/>
      <c r="PQC12" s="41"/>
      <c r="PQD12" s="41"/>
      <c r="PQE12" s="41"/>
      <c r="PQF12" s="41"/>
      <c r="PQG12" s="41"/>
      <c r="PQH12" s="41"/>
      <c r="PQI12" s="41"/>
      <c r="PQJ12" s="41"/>
      <c r="PQK12" s="41"/>
      <c r="PQL12" s="41"/>
      <c r="PQM12" s="41"/>
      <c r="PQN12" s="41"/>
      <c r="PQO12" s="41"/>
      <c r="PQP12" s="41"/>
      <c r="PQQ12" s="41"/>
      <c r="PQR12" s="41"/>
      <c r="PQS12" s="41"/>
      <c r="PQT12" s="41"/>
      <c r="PQU12" s="41"/>
      <c r="PQV12" s="41"/>
      <c r="PQW12" s="41"/>
      <c r="PQX12" s="41"/>
      <c r="PQY12" s="41"/>
      <c r="PQZ12" s="41"/>
      <c r="PRA12" s="41"/>
      <c r="PRB12" s="41"/>
      <c r="PRC12" s="41"/>
      <c r="PRD12" s="41"/>
      <c r="PRE12" s="41"/>
      <c r="PRF12" s="41"/>
      <c r="PRG12" s="41"/>
      <c r="PRH12" s="41"/>
      <c r="PRI12" s="41"/>
      <c r="PRJ12" s="41"/>
      <c r="PRK12" s="41"/>
      <c r="PRL12" s="41"/>
      <c r="PRM12" s="41"/>
      <c r="PRN12" s="41"/>
      <c r="PRO12" s="41"/>
      <c r="PRP12" s="41"/>
      <c r="PRQ12" s="41"/>
      <c r="PRR12" s="41"/>
      <c r="PRS12" s="41"/>
      <c r="PRT12" s="41"/>
      <c r="PRU12" s="41"/>
      <c r="PRV12" s="41"/>
      <c r="PRW12" s="41"/>
      <c r="PRX12" s="41"/>
      <c r="PRY12" s="41"/>
      <c r="PRZ12" s="41"/>
      <c r="PSA12" s="41"/>
      <c r="PSB12" s="41"/>
      <c r="PSC12" s="41"/>
      <c r="PSD12" s="41"/>
      <c r="PSE12" s="41"/>
      <c r="PSF12" s="41"/>
      <c r="PSG12" s="41"/>
      <c r="PSH12" s="41"/>
      <c r="PSI12" s="41"/>
      <c r="PSJ12" s="41"/>
      <c r="PSK12" s="41"/>
      <c r="PSL12" s="41"/>
      <c r="PSM12" s="41"/>
      <c r="PSN12" s="41"/>
      <c r="PSO12" s="41"/>
      <c r="PSP12" s="41"/>
      <c r="PSQ12" s="41"/>
      <c r="PSR12" s="41"/>
      <c r="PSS12" s="41"/>
      <c r="PST12" s="41"/>
      <c r="PSU12" s="41"/>
      <c r="PSV12" s="41"/>
      <c r="PSW12" s="41"/>
      <c r="PSX12" s="41"/>
      <c r="PSY12" s="41"/>
      <c r="PSZ12" s="41"/>
      <c r="PTA12" s="41"/>
      <c r="PTB12" s="41"/>
      <c r="PTC12" s="41"/>
      <c r="PTD12" s="41"/>
      <c r="PTE12" s="41"/>
      <c r="PTF12" s="41"/>
      <c r="PTG12" s="41"/>
      <c r="PTH12" s="41"/>
      <c r="PTI12" s="41"/>
      <c r="PTJ12" s="41"/>
      <c r="PTK12" s="41"/>
      <c r="PTL12" s="41"/>
      <c r="PTM12" s="41"/>
      <c r="PTN12" s="41"/>
      <c r="PTO12" s="41"/>
      <c r="PTP12" s="41"/>
      <c r="PTQ12" s="41"/>
      <c r="PTR12" s="41"/>
      <c r="PTS12" s="41"/>
      <c r="PTT12" s="41"/>
      <c r="PTU12" s="41"/>
      <c r="PTV12" s="41"/>
      <c r="PTW12" s="41"/>
      <c r="PTX12" s="41"/>
      <c r="PTY12" s="41"/>
      <c r="PTZ12" s="41"/>
      <c r="PUA12" s="41"/>
      <c r="PUB12" s="41"/>
      <c r="PUC12" s="41"/>
      <c r="PUD12" s="41"/>
      <c r="PUE12" s="41"/>
      <c r="PUF12" s="41"/>
      <c r="PUG12" s="41"/>
      <c r="PUH12" s="41"/>
      <c r="PUI12" s="41"/>
      <c r="PUJ12" s="41"/>
      <c r="PUK12" s="41"/>
      <c r="PUL12" s="41"/>
      <c r="PUM12" s="41"/>
      <c r="PUN12" s="41"/>
      <c r="PUO12" s="41"/>
      <c r="PUP12" s="41"/>
      <c r="PUQ12" s="41"/>
      <c r="PUR12" s="41"/>
      <c r="PUS12" s="41"/>
      <c r="PUT12" s="41"/>
      <c r="PUU12" s="41"/>
      <c r="PUV12" s="41"/>
      <c r="PUW12" s="41"/>
      <c r="PUX12" s="41"/>
      <c r="PUY12" s="41"/>
      <c r="PUZ12" s="41"/>
      <c r="PVA12" s="41"/>
      <c r="PVB12" s="41"/>
      <c r="PVC12" s="41"/>
      <c r="PVD12" s="41"/>
      <c r="PVE12" s="41"/>
      <c r="PVF12" s="41"/>
      <c r="PVG12" s="41"/>
      <c r="PVH12" s="41"/>
      <c r="PVI12" s="41"/>
      <c r="PVJ12" s="41"/>
      <c r="PVK12" s="41"/>
      <c r="PVL12" s="41"/>
      <c r="PVM12" s="41"/>
      <c r="PVN12" s="41"/>
      <c r="PVO12" s="41"/>
      <c r="PVP12" s="41"/>
      <c r="PVQ12" s="41"/>
      <c r="PVR12" s="41"/>
      <c r="PVS12" s="41"/>
      <c r="PVT12" s="41"/>
      <c r="PVU12" s="41"/>
      <c r="PVV12" s="41"/>
      <c r="PVW12" s="41"/>
      <c r="PVX12" s="41"/>
      <c r="PVY12" s="41"/>
      <c r="PVZ12" s="41"/>
      <c r="PWA12" s="41"/>
      <c r="PWB12" s="41"/>
      <c r="PWC12" s="41"/>
      <c r="PWD12" s="41"/>
      <c r="PWE12" s="41"/>
      <c r="PWF12" s="41"/>
      <c r="PWG12" s="41"/>
      <c r="PWH12" s="41"/>
      <c r="PWI12" s="41"/>
      <c r="PWJ12" s="41"/>
      <c r="PWK12" s="41"/>
      <c r="PWL12" s="41"/>
      <c r="PWM12" s="41"/>
      <c r="PWN12" s="41"/>
      <c r="PWO12" s="41"/>
      <c r="PWP12" s="41"/>
      <c r="PWQ12" s="41"/>
      <c r="PWR12" s="41"/>
      <c r="PWS12" s="41"/>
      <c r="PWT12" s="41"/>
      <c r="PWU12" s="41"/>
      <c r="PWV12" s="41"/>
      <c r="PWW12" s="41"/>
      <c r="PWX12" s="41"/>
      <c r="PWY12" s="41"/>
      <c r="PWZ12" s="41"/>
      <c r="PXA12" s="41"/>
      <c r="PXB12" s="41"/>
      <c r="PXC12" s="41"/>
      <c r="PXD12" s="41"/>
      <c r="PXE12" s="41"/>
      <c r="PXF12" s="41"/>
      <c r="PXG12" s="41"/>
      <c r="PXH12" s="41"/>
      <c r="PXI12" s="41"/>
      <c r="PXJ12" s="41"/>
      <c r="PXK12" s="41"/>
      <c r="PXL12" s="41"/>
      <c r="PXM12" s="41"/>
      <c r="PXN12" s="41"/>
      <c r="PXO12" s="41"/>
      <c r="PXP12" s="41"/>
      <c r="PXQ12" s="41"/>
      <c r="PXR12" s="41"/>
      <c r="PXS12" s="41"/>
      <c r="PXT12" s="41"/>
      <c r="PXU12" s="41"/>
      <c r="PXV12" s="41"/>
      <c r="PXW12" s="41"/>
      <c r="PXX12" s="41"/>
      <c r="PXY12" s="41"/>
      <c r="PXZ12" s="41"/>
      <c r="PYA12" s="41"/>
      <c r="PYB12" s="41"/>
      <c r="PYC12" s="41"/>
      <c r="PYD12" s="41"/>
      <c r="PYE12" s="41"/>
      <c r="PYF12" s="41"/>
      <c r="PYG12" s="41"/>
      <c r="PYH12" s="41"/>
      <c r="PYI12" s="41"/>
      <c r="PYJ12" s="41"/>
      <c r="PYK12" s="41"/>
      <c r="PYL12" s="41"/>
      <c r="PYM12" s="41"/>
      <c r="PYN12" s="41"/>
      <c r="PYO12" s="41"/>
      <c r="PYP12" s="41"/>
      <c r="PYQ12" s="41"/>
      <c r="PYR12" s="41"/>
      <c r="PYS12" s="41"/>
      <c r="PYT12" s="41"/>
      <c r="PYU12" s="41"/>
      <c r="PYV12" s="41"/>
      <c r="PYW12" s="41"/>
      <c r="PYX12" s="41"/>
      <c r="PYY12" s="41"/>
      <c r="PYZ12" s="41"/>
      <c r="PZA12" s="41"/>
      <c r="PZB12" s="41"/>
      <c r="PZC12" s="41"/>
      <c r="PZD12" s="41"/>
      <c r="PZE12" s="41"/>
      <c r="PZF12" s="41"/>
      <c r="PZG12" s="41"/>
      <c r="PZH12" s="41"/>
      <c r="PZI12" s="41"/>
      <c r="PZJ12" s="41"/>
      <c r="PZK12" s="41"/>
      <c r="PZL12" s="41"/>
      <c r="PZM12" s="41"/>
      <c r="PZN12" s="41"/>
      <c r="PZO12" s="41"/>
      <c r="PZP12" s="41"/>
      <c r="PZQ12" s="41"/>
      <c r="PZR12" s="41"/>
      <c r="PZS12" s="41"/>
      <c r="PZT12" s="41"/>
      <c r="PZU12" s="41"/>
      <c r="PZV12" s="41"/>
      <c r="PZW12" s="41"/>
      <c r="PZX12" s="41"/>
      <c r="PZY12" s="41"/>
      <c r="PZZ12" s="41"/>
      <c r="QAA12" s="41"/>
      <c r="QAB12" s="41"/>
      <c r="QAC12" s="41"/>
      <c r="QAD12" s="41"/>
      <c r="QAE12" s="41"/>
      <c r="QAF12" s="41"/>
      <c r="QAG12" s="41"/>
      <c r="QAH12" s="41"/>
      <c r="QAI12" s="41"/>
      <c r="QAJ12" s="41"/>
      <c r="QAK12" s="41"/>
      <c r="QAL12" s="41"/>
      <c r="QAM12" s="41"/>
      <c r="QAN12" s="41"/>
      <c r="QAO12" s="41"/>
      <c r="QAP12" s="41"/>
      <c r="QAQ12" s="41"/>
      <c r="QAR12" s="41"/>
      <c r="QAS12" s="41"/>
      <c r="QAT12" s="41"/>
      <c r="QAU12" s="41"/>
      <c r="QAV12" s="41"/>
      <c r="QAW12" s="41"/>
      <c r="QAX12" s="41"/>
      <c r="QAY12" s="41"/>
      <c r="QAZ12" s="41"/>
      <c r="QBA12" s="41"/>
      <c r="QBB12" s="41"/>
      <c r="QBC12" s="41"/>
      <c r="QBD12" s="41"/>
      <c r="QBE12" s="41"/>
      <c r="QBF12" s="41"/>
      <c r="QBG12" s="41"/>
      <c r="QBH12" s="41"/>
      <c r="QBI12" s="41"/>
      <c r="QBJ12" s="41"/>
      <c r="QBK12" s="41"/>
      <c r="QBL12" s="41"/>
      <c r="QBM12" s="41"/>
      <c r="QBN12" s="41"/>
      <c r="QBO12" s="41"/>
      <c r="QBP12" s="41"/>
      <c r="QBQ12" s="41"/>
      <c r="QBR12" s="41"/>
      <c r="QBS12" s="41"/>
      <c r="QBT12" s="41"/>
      <c r="QBU12" s="41"/>
      <c r="QBV12" s="41"/>
      <c r="QBW12" s="41"/>
      <c r="QBX12" s="41"/>
      <c r="QBY12" s="41"/>
      <c r="QBZ12" s="41"/>
      <c r="QCA12" s="41"/>
      <c r="QCB12" s="41"/>
      <c r="QCC12" s="41"/>
      <c r="QCD12" s="41"/>
      <c r="QCE12" s="41"/>
      <c r="QCF12" s="41"/>
      <c r="QCG12" s="41"/>
      <c r="QCH12" s="41"/>
      <c r="QCI12" s="41"/>
      <c r="QCJ12" s="41"/>
      <c r="QCK12" s="41"/>
      <c r="QCL12" s="41"/>
      <c r="QCM12" s="41"/>
      <c r="QCN12" s="41"/>
      <c r="QCO12" s="41"/>
      <c r="QCP12" s="41"/>
      <c r="QCQ12" s="41"/>
      <c r="QCR12" s="41"/>
      <c r="QCS12" s="41"/>
      <c r="QCT12" s="41"/>
      <c r="QCU12" s="41"/>
      <c r="QCV12" s="41"/>
      <c r="QCW12" s="41"/>
      <c r="QCX12" s="41"/>
      <c r="QCY12" s="41"/>
      <c r="QCZ12" s="41"/>
      <c r="QDA12" s="41"/>
      <c r="QDB12" s="41"/>
      <c r="QDC12" s="41"/>
      <c r="QDD12" s="41"/>
      <c r="QDE12" s="41"/>
      <c r="QDF12" s="41"/>
      <c r="QDG12" s="41"/>
      <c r="QDH12" s="41"/>
      <c r="QDI12" s="41"/>
      <c r="QDJ12" s="41"/>
      <c r="QDK12" s="41"/>
      <c r="QDL12" s="41"/>
      <c r="QDM12" s="41"/>
      <c r="QDN12" s="41"/>
      <c r="QDO12" s="41"/>
      <c r="QDP12" s="41"/>
      <c r="QDQ12" s="41"/>
      <c r="QDR12" s="41"/>
      <c r="QDS12" s="41"/>
      <c r="QDT12" s="41"/>
      <c r="QDU12" s="41"/>
      <c r="QDV12" s="41"/>
      <c r="QDW12" s="41"/>
      <c r="QDX12" s="41"/>
      <c r="QDY12" s="41"/>
      <c r="QDZ12" s="41"/>
      <c r="QEA12" s="41"/>
      <c r="QEB12" s="41"/>
      <c r="QEC12" s="41"/>
      <c r="QED12" s="41"/>
      <c r="QEE12" s="41"/>
      <c r="QEF12" s="41"/>
      <c r="QEG12" s="41"/>
      <c r="QEH12" s="41"/>
      <c r="QEI12" s="41"/>
      <c r="QEJ12" s="41"/>
      <c r="QEK12" s="41"/>
      <c r="QEL12" s="41"/>
      <c r="QEM12" s="41"/>
      <c r="QEN12" s="41"/>
      <c r="QEO12" s="41"/>
      <c r="QEP12" s="41"/>
      <c r="QEQ12" s="41"/>
      <c r="QER12" s="41"/>
      <c r="QES12" s="41"/>
      <c r="QET12" s="41"/>
      <c r="QEU12" s="41"/>
      <c r="QEV12" s="41"/>
      <c r="QEW12" s="41"/>
      <c r="QEX12" s="41"/>
      <c r="QEY12" s="41"/>
      <c r="QEZ12" s="41"/>
      <c r="QFA12" s="41"/>
      <c r="QFB12" s="41"/>
      <c r="QFC12" s="41"/>
      <c r="QFD12" s="41"/>
      <c r="QFE12" s="41"/>
      <c r="QFF12" s="41"/>
      <c r="QFG12" s="41"/>
      <c r="QFH12" s="41"/>
      <c r="QFI12" s="41"/>
      <c r="QFJ12" s="41"/>
      <c r="QFK12" s="41"/>
      <c r="QFL12" s="41"/>
      <c r="QFM12" s="41"/>
      <c r="QFN12" s="41"/>
      <c r="QFO12" s="41"/>
      <c r="QFP12" s="41"/>
      <c r="QFQ12" s="41"/>
      <c r="QFR12" s="41"/>
      <c r="QFS12" s="41"/>
      <c r="QFT12" s="41"/>
      <c r="QFU12" s="41"/>
      <c r="QFV12" s="41"/>
      <c r="QFW12" s="41"/>
      <c r="QFX12" s="41"/>
      <c r="QFY12" s="41"/>
      <c r="QFZ12" s="41"/>
      <c r="QGA12" s="41"/>
      <c r="QGB12" s="41"/>
      <c r="QGC12" s="41"/>
      <c r="QGD12" s="41"/>
      <c r="QGE12" s="41"/>
      <c r="QGF12" s="41"/>
      <c r="QGG12" s="41"/>
      <c r="QGH12" s="41"/>
      <c r="QGI12" s="41"/>
      <c r="QGJ12" s="41"/>
      <c r="QGK12" s="41"/>
      <c r="QGL12" s="41"/>
      <c r="QGM12" s="41"/>
      <c r="QGN12" s="41"/>
      <c r="QGO12" s="41"/>
      <c r="QGP12" s="41"/>
      <c r="QGQ12" s="41"/>
      <c r="QGR12" s="41"/>
      <c r="QGS12" s="41"/>
      <c r="QGT12" s="41"/>
      <c r="QGU12" s="41"/>
      <c r="QGV12" s="41"/>
      <c r="QGW12" s="41"/>
      <c r="QGX12" s="41"/>
      <c r="QGY12" s="41"/>
      <c r="QGZ12" s="41"/>
      <c r="QHA12" s="41"/>
      <c r="QHB12" s="41"/>
      <c r="QHC12" s="41"/>
      <c r="QHD12" s="41"/>
      <c r="QHE12" s="41"/>
      <c r="QHF12" s="41"/>
      <c r="QHG12" s="41"/>
      <c r="QHH12" s="41"/>
      <c r="QHI12" s="41"/>
      <c r="QHJ12" s="41"/>
      <c r="QHK12" s="41"/>
      <c r="QHL12" s="41"/>
      <c r="QHM12" s="41"/>
      <c r="QHN12" s="41"/>
      <c r="QHO12" s="41"/>
      <c r="QHP12" s="41"/>
      <c r="QHQ12" s="41"/>
      <c r="QHR12" s="41"/>
      <c r="QHS12" s="41"/>
      <c r="QHT12" s="41"/>
      <c r="QHU12" s="41"/>
      <c r="QHV12" s="41"/>
      <c r="QHW12" s="41"/>
      <c r="QHX12" s="41"/>
      <c r="QHY12" s="41"/>
      <c r="QHZ12" s="41"/>
      <c r="QIA12" s="41"/>
      <c r="QIB12" s="41"/>
      <c r="QIC12" s="41"/>
      <c r="QID12" s="41"/>
      <c r="QIE12" s="41"/>
      <c r="QIF12" s="41"/>
      <c r="QIG12" s="41"/>
      <c r="QIH12" s="41"/>
      <c r="QII12" s="41"/>
      <c r="QIJ12" s="41"/>
      <c r="QIK12" s="41"/>
      <c r="QIL12" s="41"/>
      <c r="QIM12" s="41"/>
      <c r="QIN12" s="41"/>
      <c r="QIO12" s="41"/>
      <c r="QIP12" s="41"/>
      <c r="QIQ12" s="41"/>
      <c r="QIR12" s="41"/>
      <c r="QIS12" s="41"/>
      <c r="QIT12" s="41"/>
      <c r="QIU12" s="41"/>
      <c r="QIV12" s="41"/>
      <c r="QIW12" s="41"/>
      <c r="QIX12" s="41"/>
      <c r="QIY12" s="41"/>
      <c r="QIZ12" s="41"/>
      <c r="QJA12" s="41"/>
      <c r="QJB12" s="41"/>
      <c r="QJC12" s="41"/>
      <c r="QJD12" s="41"/>
      <c r="QJE12" s="41"/>
      <c r="QJF12" s="41"/>
      <c r="QJG12" s="41"/>
      <c r="QJH12" s="41"/>
      <c r="QJI12" s="41"/>
      <c r="QJJ12" s="41"/>
      <c r="QJK12" s="41"/>
      <c r="QJL12" s="41"/>
      <c r="QJM12" s="41"/>
      <c r="QJN12" s="41"/>
      <c r="QJO12" s="41"/>
      <c r="QJP12" s="41"/>
      <c r="QJQ12" s="41"/>
      <c r="QJR12" s="41"/>
      <c r="QJS12" s="41"/>
      <c r="QJT12" s="41"/>
      <c r="QJU12" s="41"/>
      <c r="QJV12" s="41"/>
      <c r="QJW12" s="41"/>
      <c r="QJX12" s="41"/>
      <c r="QJY12" s="41"/>
      <c r="QJZ12" s="41"/>
      <c r="QKA12" s="41"/>
      <c r="QKB12" s="41"/>
      <c r="QKC12" s="41"/>
      <c r="QKD12" s="41"/>
      <c r="QKE12" s="41"/>
      <c r="QKF12" s="41"/>
      <c r="QKG12" s="41"/>
      <c r="QKH12" s="41"/>
      <c r="QKI12" s="41"/>
      <c r="QKJ12" s="41"/>
      <c r="QKK12" s="41"/>
      <c r="QKL12" s="41"/>
      <c r="QKM12" s="41"/>
      <c r="QKN12" s="41"/>
      <c r="QKO12" s="41"/>
      <c r="QKP12" s="41"/>
      <c r="QKQ12" s="41"/>
      <c r="QKR12" s="41"/>
      <c r="QKS12" s="41"/>
      <c r="QKT12" s="41"/>
      <c r="QKU12" s="41"/>
      <c r="QKV12" s="41"/>
      <c r="QKW12" s="41"/>
      <c r="QKX12" s="41"/>
      <c r="QKY12" s="41"/>
      <c r="QKZ12" s="41"/>
      <c r="QLA12" s="41"/>
      <c r="QLB12" s="41"/>
      <c r="QLC12" s="41"/>
      <c r="QLD12" s="41"/>
      <c r="QLE12" s="41"/>
      <c r="QLF12" s="41"/>
      <c r="QLG12" s="41"/>
      <c r="QLH12" s="41"/>
      <c r="QLI12" s="41"/>
      <c r="QLJ12" s="41"/>
      <c r="QLK12" s="41"/>
      <c r="QLL12" s="41"/>
      <c r="QLM12" s="41"/>
      <c r="QLN12" s="41"/>
      <c r="QLO12" s="41"/>
      <c r="QLP12" s="41"/>
      <c r="QLQ12" s="41"/>
      <c r="QLR12" s="41"/>
      <c r="QLS12" s="41"/>
      <c r="QLT12" s="41"/>
      <c r="QLU12" s="41"/>
      <c r="QLV12" s="41"/>
      <c r="QLW12" s="41"/>
      <c r="QLX12" s="41"/>
      <c r="QLY12" s="41"/>
      <c r="QLZ12" s="41"/>
      <c r="QMA12" s="41"/>
      <c r="QMB12" s="41"/>
      <c r="QMC12" s="41"/>
      <c r="QMD12" s="41"/>
      <c r="QME12" s="41"/>
      <c r="QMF12" s="41"/>
      <c r="QMG12" s="41"/>
      <c r="QMH12" s="41"/>
      <c r="QMI12" s="41"/>
      <c r="QMJ12" s="41"/>
      <c r="QMK12" s="41"/>
      <c r="QML12" s="41"/>
      <c r="QMM12" s="41"/>
      <c r="QMN12" s="41"/>
      <c r="QMO12" s="41"/>
      <c r="QMP12" s="41"/>
      <c r="QMQ12" s="41"/>
      <c r="QMR12" s="41"/>
      <c r="QMS12" s="41"/>
      <c r="QMT12" s="41"/>
      <c r="QMU12" s="41"/>
      <c r="QMV12" s="41"/>
      <c r="QMW12" s="41"/>
      <c r="QMX12" s="41"/>
      <c r="QMY12" s="41"/>
      <c r="QMZ12" s="41"/>
      <c r="QNA12" s="41"/>
      <c r="QNB12" s="41"/>
      <c r="QNC12" s="41"/>
      <c r="QND12" s="41"/>
      <c r="QNE12" s="41"/>
      <c r="QNF12" s="41"/>
      <c r="QNG12" s="41"/>
      <c r="QNH12" s="41"/>
      <c r="QNI12" s="41"/>
      <c r="QNJ12" s="41"/>
      <c r="QNK12" s="41"/>
      <c r="QNL12" s="41"/>
      <c r="QNM12" s="41"/>
      <c r="QNN12" s="41"/>
      <c r="QNO12" s="41"/>
      <c r="QNP12" s="41"/>
      <c r="QNQ12" s="41"/>
      <c r="QNR12" s="41"/>
      <c r="QNS12" s="41"/>
      <c r="QNT12" s="41"/>
      <c r="QNU12" s="41"/>
      <c r="QNV12" s="41"/>
      <c r="QNW12" s="41"/>
      <c r="QNX12" s="41"/>
      <c r="QNY12" s="41"/>
      <c r="QNZ12" s="41"/>
      <c r="QOA12" s="41"/>
      <c r="QOB12" s="41"/>
      <c r="QOC12" s="41"/>
      <c r="QOD12" s="41"/>
      <c r="QOE12" s="41"/>
      <c r="QOF12" s="41"/>
      <c r="QOG12" s="41"/>
      <c r="QOH12" s="41"/>
      <c r="QOI12" s="41"/>
      <c r="QOJ12" s="41"/>
      <c r="QOK12" s="41"/>
      <c r="QOL12" s="41"/>
      <c r="QOM12" s="41"/>
      <c r="QON12" s="41"/>
      <c r="QOO12" s="41"/>
      <c r="QOP12" s="41"/>
      <c r="QOQ12" s="41"/>
      <c r="QOR12" s="41"/>
      <c r="QOS12" s="41"/>
      <c r="QOT12" s="41"/>
      <c r="QOU12" s="41"/>
      <c r="QOV12" s="41"/>
      <c r="QOW12" s="41"/>
      <c r="QOX12" s="41"/>
      <c r="QOY12" s="41"/>
      <c r="QOZ12" s="41"/>
      <c r="QPA12" s="41"/>
      <c r="QPB12" s="41"/>
      <c r="QPC12" s="41"/>
      <c r="QPD12" s="41"/>
      <c r="QPE12" s="41"/>
      <c r="QPF12" s="41"/>
      <c r="QPG12" s="41"/>
      <c r="QPH12" s="41"/>
      <c r="QPI12" s="41"/>
      <c r="QPJ12" s="41"/>
      <c r="QPK12" s="41"/>
      <c r="QPL12" s="41"/>
      <c r="QPM12" s="41"/>
      <c r="QPN12" s="41"/>
      <c r="QPO12" s="41"/>
      <c r="QPP12" s="41"/>
      <c r="QPQ12" s="41"/>
      <c r="QPR12" s="41"/>
      <c r="QPS12" s="41"/>
      <c r="QPT12" s="41"/>
      <c r="QPU12" s="41"/>
      <c r="QPV12" s="41"/>
      <c r="QPW12" s="41"/>
      <c r="QPX12" s="41"/>
      <c r="QPY12" s="41"/>
      <c r="QPZ12" s="41"/>
      <c r="QQA12" s="41"/>
      <c r="QQB12" s="41"/>
      <c r="QQC12" s="41"/>
      <c r="QQD12" s="41"/>
      <c r="QQE12" s="41"/>
      <c r="QQF12" s="41"/>
      <c r="QQG12" s="41"/>
      <c r="QQH12" s="41"/>
      <c r="QQI12" s="41"/>
      <c r="QQJ12" s="41"/>
      <c r="QQK12" s="41"/>
      <c r="QQL12" s="41"/>
      <c r="QQM12" s="41"/>
      <c r="QQN12" s="41"/>
      <c r="QQO12" s="41"/>
      <c r="QQP12" s="41"/>
      <c r="QQQ12" s="41"/>
      <c r="QQR12" s="41"/>
      <c r="QQS12" s="41"/>
      <c r="QQT12" s="41"/>
      <c r="QQU12" s="41"/>
      <c r="QQV12" s="41"/>
      <c r="QQW12" s="41"/>
      <c r="QQX12" s="41"/>
      <c r="QQY12" s="41"/>
      <c r="QQZ12" s="41"/>
      <c r="QRA12" s="41"/>
      <c r="QRB12" s="41"/>
      <c r="QRC12" s="41"/>
      <c r="QRD12" s="41"/>
      <c r="QRE12" s="41"/>
      <c r="QRF12" s="41"/>
      <c r="QRG12" s="41"/>
      <c r="QRH12" s="41"/>
      <c r="QRI12" s="41"/>
      <c r="QRJ12" s="41"/>
      <c r="QRK12" s="41"/>
      <c r="QRL12" s="41"/>
      <c r="QRM12" s="41"/>
      <c r="QRN12" s="41"/>
      <c r="QRO12" s="41"/>
      <c r="QRP12" s="41"/>
      <c r="QRQ12" s="41"/>
      <c r="QRR12" s="41"/>
      <c r="QRS12" s="41"/>
      <c r="QRT12" s="41"/>
      <c r="QRU12" s="41"/>
      <c r="QRV12" s="41"/>
      <c r="QRW12" s="41"/>
      <c r="QRX12" s="41"/>
      <c r="QRY12" s="41"/>
      <c r="QRZ12" s="41"/>
      <c r="QSA12" s="41"/>
      <c r="QSB12" s="41"/>
      <c r="QSC12" s="41"/>
      <c r="QSD12" s="41"/>
      <c r="QSE12" s="41"/>
      <c r="QSF12" s="41"/>
      <c r="QSG12" s="41"/>
      <c r="QSH12" s="41"/>
      <c r="QSI12" s="41"/>
      <c r="QSJ12" s="41"/>
      <c r="QSK12" s="41"/>
      <c r="QSL12" s="41"/>
      <c r="QSM12" s="41"/>
      <c r="QSN12" s="41"/>
      <c r="QSO12" s="41"/>
      <c r="QSP12" s="41"/>
      <c r="QSQ12" s="41"/>
      <c r="QSR12" s="41"/>
      <c r="QSS12" s="41"/>
      <c r="QST12" s="41"/>
      <c r="QSU12" s="41"/>
      <c r="QSV12" s="41"/>
      <c r="QSW12" s="41"/>
      <c r="QSX12" s="41"/>
      <c r="QSY12" s="41"/>
      <c r="QSZ12" s="41"/>
      <c r="QTA12" s="41"/>
      <c r="QTB12" s="41"/>
      <c r="QTC12" s="41"/>
      <c r="QTD12" s="41"/>
      <c r="QTE12" s="41"/>
      <c r="QTF12" s="41"/>
      <c r="QTG12" s="41"/>
      <c r="QTH12" s="41"/>
      <c r="QTI12" s="41"/>
      <c r="QTJ12" s="41"/>
      <c r="QTK12" s="41"/>
      <c r="QTL12" s="41"/>
      <c r="QTM12" s="41"/>
      <c r="QTN12" s="41"/>
      <c r="QTO12" s="41"/>
      <c r="QTP12" s="41"/>
      <c r="QTQ12" s="41"/>
      <c r="QTR12" s="41"/>
      <c r="QTS12" s="41"/>
      <c r="QTT12" s="41"/>
      <c r="QTU12" s="41"/>
      <c r="QTV12" s="41"/>
      <c r="QTW12" s="41"/>
      <c r="QTX12" s="41"/>
      <c r="QTY12" s="41"/>
      <c r="QTZ12" s="41"/>
      <c r="QUA12" s="41"/>
      <c r="QUB12" s="41"/>
      <c r="QUC12" s="41"/>
      <c r="QUD12" s="41"/>
      <c r="QUE12" s="41"/>
      <c r="QUF12" s="41"/>
      <c r="QUG12" s="41"/>
      <c r="QUH12" s="41"/>
      <c r="QUI12" s="41"/>
      <c r="QUJ12" s="41"/>
      <c r="QUK12" s="41"/>
      <c r="QUL12" s="41"/>
      <c r="QUM12" s="41"/>
      <c r="QUN12" s="41"/>
      <c r="QUO12" s="41"/>
      <c r="QUP12" s="41"/>
      <c r="QUQ12" s="41"/>
      <c r="QUR12" s="41"/>
      <c r="QUS12" s="41"/>
      <c r="QUT12" s="41"/>
      <c r="QUU12" s="41"/>
      <c r="QUV12" s="41"/>
      <c r="QUW12" s="41"/>
      <c r="QUX12" s="41"/>
      <c r="QUY12" s="41"/>
      <c r="QUZ12" s="41"/>
      <c r="QVA12" s="41"/>
      <c r="QVB12" s="41"/>
      <c r="QVC12" s="41"/>
      <c r="QVD12" s="41"/>
      <c r="QVE12" s="41"/>
      <c r="QVF12" s="41"/>
      <c r="QVG12" s="41"/>
      <c r="QVH12" s="41"/>
      <c r="QVI12" s="41"/>
      <c r="QVJ12" s="41"/>
      <c r="QVK12" s="41"/>
      <c r="QVL12" s="41"/>
      <c r="QVM12" s="41"/>
      <c r="QVN12" s="41"/>
      <c r="QVO12" s="41"/>
      <c r="QVP12" s="41"/>
      <c r="QVQ12" s="41"/>
      <c r="QVR12" s="41"/>
      <c r="QVS12" s="41"/>
      <c r="QVT12" s="41"/>
      <c r="QVU12" s="41"/>
      <c r="QVV12" s="41"/>
      <c r="QVW12" s="41"/>
      <c r="QVX12" s="41"/>
      <c r="QVY12" s="41"/>
      <c r="QVZ12" s="41"/>
      <c r="QWA12" s="41"/>
      <c r="QWB12" s="41"/>
      <c r="QWC12" s="41"/>
      <c r="QWD12" s="41"/>
      <c r="QWE12" s="41"/>
      <c r="QWF12" s="41"/>
      <c r="QWG12" s="41"/>
      <c r="QWH12" s="41"/>
      <c r="QWI12" s="41"/>
      <c r="QWJ12" s="41"/>
      <c r="QWK12" s="41"/>
      <c r="QWL12" s="41"/>
      <c r="QWM12" s="41"/>
      <c r="QWN12" s="41"/>
      <c r="QWO12" s="41"/>
      <c r="QWP12" s="41"/>
      <c r="QWQ12" s="41"/>
      <c r="QWR12" s="41"/>
      <c r="QWS12" s="41"/>
      <c r="QWT12" s="41"/>
      <c r="QWU12" s="41"/>
      <c r="QWV12" s="41"/>
      <c r="QWW12" s="41"/>
      <c r="QWX12" s="41"/>
      <c r="QWY12" s="41"/>
      <c r="QWZ12" s="41"/>
      <c r="QXA12" s="41"/>
      <c r="QXB12" s="41"/>
      <c r="QXC12" s="41"/>
      <c r="QXD12" s="41"/>
      <c r="QXE12" s="41"/>
      <c r="QXF12" s="41"/>
      <c r="QXG12" s="41"/>
      <c r="QXH12" s="41"/>
      <c r="QXI12" s="41"/>
      <c r="QXJ12" s="41"/>
      <c r="QXK12" s="41"/>
      <c r="QXL12" s="41"/>
      <c r="QXM12" s="41"/>
      <c r="QXN12" s="41"/>
      <c r="QXO12" s="41"/>
      <c r="QXP12" s="41"/>
      <c r="QXQ12" s="41"/>
      <c r="QXR12" s="41"/>
      <c r="QXS12" s="41"/>
      <c r="QXT12" s="41"/>
      <c r="QXU12" s="41"/>
      <c r="QXV12" s="41"/>
      <c r="QXW12" s="41"/>
      <c r="QXX12" s="41"/>
      <c r="QXY12" s="41"/>
      <c r="QXZ12" s="41"/>
      <c r="QYA12" s="41"/>
      <c r="QYB12" s="41"/>
      <c r="QYC12" s="41"/>
      <c r="QYD12" s="41"/>
      <c r="QYE12" s="41"/>
      <c r="QYF12" s="41"/>
      <c r="QYG12" s="41"/>
      <c r="QYH12" s="41"/>
      <c r="QYI12" s="41"/>
      <c r="QYJ12" s="41"/>
      <c r="QYK12" s="41"/>
      <c r="QYL12" s="41"/>
      <c r="QYM12" s="41"/>
      <c r="QYN12" s="41"/>
      <c r="QYO12" s="41"/>
      <c r="QYP12" s="41"/>
      <c r="QYQ12" s="41"/>
      <c r="QYR12" s="41"/>
      <c r="QYS12" s="41"/>
      <c r="QYT12" s="41"/>
      <c r="QYU12" s="41"/>
      <c r="QYV12" s="41"/>
      <c r="QYW12" s="41"/>
      <c r="QYX12" s="41"/>
      <c r="QYY12" s="41"/>
      <c r="QYZ12" s="41"/>
      <c r="QZA12" s="41"/>
      <c r="QZB12" s="41"/>
      <c r="QZC12" s="41"/>
      <c r="QZD12" s="41"/>
      <c r="QZE12" s="41"/>
      <c r="QZF12" s="41"/>
      <c r="QZG12" s="41"/>
      <c r="QZH12" s="41"/>
      <c r="QZI12" s="41"/>
      <c r="QZJ12" s="41"/>
      <c r="QZK12" s="41"/>
      <c r="QZL12" s="41"/>
      <c r="QZM12" s="41"/>
      <c r="QZN12" s="41"/>
      <c r="QZO12" s="41"/>
      <c r="QZP12" s="41"/>
      <c r="QZQ12" s="41"/>
      <c r="QZR12" s="41"/>
      <c r="QZS12" s="41"/>
      <c r="QZT12" s="41"/>
      <c r="QZU12" s="41"/>
      <c r="QZV12" s="41"/>
      <c r="QZW12" s="41"/>
      <c r="QZX12" s="41"/>
      <c r="QZY12" s="41"/>
      <c r="QZZ12" s="41"/>
      <c r="RAA12" s="41"/>
      <c r="RAB12" s="41"/>
      <c r="RAC12" s="41"/>
      <c r="RAD12" s="41"/>
      <c r="RAE12" s="41"/>
      <c r="RAF12" s="41"/>
      <c r="RAG12" s="41"/>
      <c r="RAH12" s="41"/>
      <c r="RAI12" s="41"/>
      <c r="RAJ12" s="41"/>
      <c r="RAK12" s="41"/>
      <c r="RAL12" s="41"/>
      <c r="RAM12" s="41"/>
      <c r="RAN12" s="41"/>
      <c r="RAO12" s="41"/>
      <c r="RAP12" s="41"/>
      <c r="RAQ12" s="41"/>
      <c r="RAR12" s="41"/>
      <c r="RAS12" s="41"/>
      <c r="RAT12" s="41"/>
      <c r="RAU12" s="41"/>
      <c r="RAV12" s="41"/>
      <c r="RAW12" s="41"/>
      <c r="RAX12" s="41"/>
      <c r="RAY12" s="41"/>
      <c r="RAZ12" s="41"/>
      <c r="RBA12" s="41"/>
      <c r="RBB12" s="41"/>
      <c r="RBC12" s="41"/>
      <c r="RBD12" s="41"/>
      <c r="RBE12" s="41"/>
      <c r="RBF12" s="41"/>
      <c r="RBG12" s="41"/>
      <c r="RBH12" s="41"/>
      <c r="RBI12" s="41"/>
      <c r="RBJ12" s="41"/>
      <c r="RBK12" s="41"/>
      <c r="RBL12" s="41"/>
      <c r="RBM12" s="41"/>
      <c r="RBN12" s="41"/>
      <c r="RBO12" s="41"/>
      <c r="RBP12" s="41"/>
      <c r="RBQ12" s="41"/>
      <c r="RBR12" s="41"/>
      <c r="RBS12" s="41"/>
      <c r="RBT12" s="41"/>
      <c r="RBU12" s="41"/>
      <c r="RBV12" s="41"/>
      <c r="RBW12" s="41"/>
      <c r="RBX12" s="41"/>
      <c r="RBY12" s="41"/>
      <c r="RBZ12" s="41"/>
      <c r="RCA12" s="41"/>
      <c r="RCB12" s="41"/>
      <c r="RCC12" s="41"/>
      <c r="RCD12" s="41"/>
      <c r="RCE12" s="41"/>
      <c r="RCF12" s="41"/>
      <c r="RCG12" s="41"/>
      <c r="RCH12" s="41"/>
      <c r="RCI12" s="41"/>
      <c r="RCJ12" s="41"/>
      <c r="RCK12" s="41"/>
      <c r="RCL12" s="41"/>
      <c r="RCM12" s="41"/>
      <c r="RCN12" s="41"/>
      <c r="RCO12" s="41"/>
      <c r="RCP12" s="41"/>
      <c r="RCQ12" s="41"/>
      <c r="RCR12" s="41"/>
      <c r="RCS12" s="41"/>
      <c r="RCT12" s="41"/>
      <c r="RCU12" s="41"/>
      <c r="RCV12" s="41"/>
      <c r="RCW12" s="41"/>
      <c r="RCX12" s="41"/>
      <c r="RCY12" s="41"/>
      <c r="RCZ12" s="41"/>
      <c r="RDA12" s="41"/>
      <c r="RDB12" s="41"/>
      <c r="RDC12" s="41"/>
      <c r="RDD12" s="41"/>
      <c r="RDE12" s="41"/>
      <c r="RDF12" s="41"/>
      <c r="RDG12" s="41"/>
      <c r="RDH12" s="41"/>
      <c r="RDI12" s="41"/>
      <c r="RDJ12" s="41"/>
      <c r="RDK12" s="41"/>
      <c r="RDL12" s="41"/>
      <c r="RDM12" s="41"/>
      <c r="RDN12" s="41"/>
      <c r="RDO12" s="41"/>
      <c r="RDP12" s="41"/>
      <c r="RDQ12" s="41"/>
      <c r="RDR12" s="41"/>
      <c r="RDS12" s="41"/>
      <c r="RDT12" s="41"/>
      <c r="RDU12" s="41"/>
      <c r="RDV12" s="41"/>
      <c r="RDW12" s="41"/>
      <c r="RDX12" s="41"/>
      <c r="RDY12" s="41"/>
      <c r="RDZ12" s="41"/>
      <c r="REA12" s="41"/>
      <c r="REB12" s="41"/>
      <c r="REC12" s="41"/>
      <c r="RED12" s="41"/>
      <c r="REE12" s="41"/>
      <c r="REF12" s="41"/>
      <c r="REG12" s="41"/>
      <c r="REH12" s="41"/>
      <c r="REI12" s="41"/>
      <c r="REJ12" s="41"/>
      <c r="REK12" s="41"/>
      <c r="REL12" s="41"/>
      <c r="REM12" s="41"/>
      <c r="REN12" s="41"/>
      <c r="REO12" s="41"/>
      <c r="REP12" s="41"/>
      <c r="REQ12" s="41"/>
      <c r="RER12" s="41"/>
      <c r="RES12" s="41"/>
      <c r="RET12" s="41"/>
      <c r="REU12" s="41"/>
      <c r="REV12" s="41"/>
      <c r="REW12" s="41"/>
      <c r="REX12" s="41"/>
      <c r="REY12" s="41"/>
      <c r="REZ12" s="41"/>
      <c r="RFA12" s="41"/>
      <c r="RFB12" s="41"/>
      <c r="RFC12" s="41"/>
      <c r="RFD12" s="41"/>
      <c r="RFE12" s="41"/>
      <c r="RFF12" s="41"/>
      <c r="RFG12" s="41"/>
      <c r="RFH12" s="41"/>
      <c r="RFI12" s="41"/>
      <c r="RFJ12" s="41"/>
      <c r="RFK12" s="41"/>
      <c r="RFL12" s="41"/>
      <c r="RFM12" s="41"/>
      <c r="RFN12" s="41"/>
      <c r="RFO12" s="41"/>
      <c r="RFP12" s="41"/>
      <c r="RFQ12" s="41"/>
      <c r="RFR12" s="41"/>
      <c r="RFS12" s="41"/>
      <c r="RFT12" s="41"/>
      <c r="RFU12" s="41"/>
      <c r="RFV12" s="41"/>
      <c r="RFW12" s="41"/>
      <c r="RFX12" s="41"/>
      <c r="RFY12" s="41"/>
      <c r="RFZ12" s="41"/>
      <c r="RGA12" s="41"/>
      <c r="RGB12" s="41"/>
      <c r="RGC12" s="41"/>
      <c r="RGD12" s="41"/>
      <c r="RGE12" s="41"/>
      <c r="RGF12" s="41"/>
      <c r="RGG12" s="41"/>
      <c r="RGH12" s="41"/>
      <c r="RGI12" s="41"/>
      <c r="RGJ12" s="41"/>
      <c r="RGK12" s="41"/>
      <c r="RGL12" s="41"/>
      <c r="RGM12" s="41"/>
      <c r="RGN12" s="41"/>
      <c r="RGO12" s="41"/>
      <c r="RGP12" s="41"/>
      <c r="RGQ12" s="41"/>
      <c r="RGR12" s="41"/>
      <c r="RGS12" s="41"/>
      <c r="RGT12" s="41"/>
      <c r="RGU12" s="41"/>
      <c r="RGV12" s="41"/>
      <c r="RGW12" s="41"/>
      <c r="RGX12" s="41"/>
      <c r="RGY12" s="41"/>
      <c r="RGZ12" s="41"/>
      <c r="RHA12" s="41"/>
      <c r="RHB12" s="41"/>
      <c r="RHC12" s="41"/>
      <c r="RHD12" s="41"/>
      <c r="RHE12" s="41"/>
      <c r="RHF12" s="41"/>
      <c r="RHG12" s="41"/>
      <c r="RHH12" s="41"/>
      <c r="RHI12" s="41"/>
      <c r="RHJ12" s="41"/>
      <c r="RHK12" s="41"/>
      <c r="RHL12" s="41"/>
      <c r="RHM12" s="41"/>
      <c r="RHN12" s="41"/>
      <c r="RHO12" s="41"/>
      <c r="RHP12" s="41"/>
      <c r="RHQ12" s="41"/>
      <c r="RHR12" s="41"/>
      <c r="RHS12" s="41"/>
      <c r="RHT12" s="41"/>
      <c r="RHU12" s="41"/>
      <c r="RHV12" s="41"/>
      <c r="RHW12" s="41"/>
      <c r="RHX12" s="41"/>
      <c r="RHY12" s="41"/>
      <c r="RHZ12" s="41"/>
      <c r="RIA12" s="41"/>
      <c r="RIB12" s="41"/>
      <c r="RIC12" s="41"/>
      <c r="RID12" s="41"/>
      <c r="RIE12" s="41"/>
      <c r="RIF12" s="41"/>
      <c r="RIG12" s="41"/>
      <c r="RIH12" s="41"/>
      <c r="RII12" s="41"/>
      <c r="RIJ12" s="41"/>
      <c r="RIK12" s="41"/>
      <c r="RIL12" s="41"/>
      <c r="RIM12" s="41"/>
      <c r="RIN12" s="41"/>
      <c r="RIO12" s="41"/>
      <c r="RIP12" s="41"/>
      <c r="RIQ12" s="41"/>
      <c r="RIR12" s="41"/>
      <c r="RIS12" s="41"/>
      <c r="RIT12" s="41"/>
      <c r="RIU12" s="41"/>
      <c r="RIV12" s="41"/>
      <c r="RIW12" s="41"/>
      <c r="RIX12" s="41"/>
      <c r="RIY12" s="41"/>
      <c r="RIZ12" s="41"/>
      <c r="RJA12" s="41"/>
      <c r="RJB12" s="41"/>
      <c r="RJC12" s="41"/>
      <c r="RJD12" s="41"/>
      <c r="RJE12" s="41"/>
      <c r="RJF12" s="41"/>
      <c r="RJG12" s="41"/>
      <c r="RJH12" s="41"/>
      <c r="RJI12" s="41"/>
      <c r="RJJ12" s="41"/>
      <c r="RJK12" s="41"/>
      <c r="RJL12" s="41"/>
      <c r="RJM12" s="41"/>
      <c r="RJN12" s="41"/>
      <c r="RJO12" s="41"/>
      <c r="RJP12" s="41"/>
      <c r="RJQ12" s="41"/>
      <c r="RJR12" s="41"/>
      <c r="RJS12" s="41"/>
      <c r="RJT12" s="41"/>
      <c r="RJU12" s="41"/>
      <c r="RJV12" s="41"/>
      <c r="RJW12" s="41"/>
      <c r="RJX12" s="41"/>
      <c r="RJY12" s="41"/>
      <c r="RJZ12" s="41"/>
      <c r="RKA12" s="41"/>
      <c r="RKB12" s="41"/>
      <c r="RKC12" s="41"/>
      <c r="RKD12" s="41"/>
      <c r="RKE12" s="41"/>
      <c r="RKF12" s="41"/>
      <c r="RKG12" s="41"/>
      <c r="RKH12" s="41"/>
      <c r="RKI12" s="41"/>
      <c r="RKJ12" s="41"/>
      <c r="RKK12" s="41"/>
      <c r="RKL12" s="41"/>
      <c r="RKM12" s="41"/>
      <c r="RKN12" s="41"/>
      <c r="RKO12" s="41"/>
      <c r="RKP12" s="41"/>
      <c r="RKQ12" s="41"/>
      <c r="RKR12" s="41"/>
      <c r="RKS12" s="41"/>
      <c r="RKT12" s="41"/>
      <c r="RKU12" s="41"/>
      <c r="RKV12" s="41"/>
      <c r="RKW12" s="41"/>
      <c r="RKX12" s="41"/>
      <c r="RKY12" s="41"/>
      <c r="RKZ12" s="41"/>
      <c r="RLA12" s="41"/>
      <c r="RLB12" s="41"/>
      <c r="RLC12" s="41"/>
      <c r="RLD12" s="41"/>
      <c r="RLE12" s="41"/>
      <c r="RLF12" s="41"/>
      <c r="RLG12" s="41"/>
      <c r="RLH12" s="41"/>
      <c r="RLI12" s="41"/>
      <c r="RLJ12" s="41"/>
      <c r="RLK12" s="41"/>
      <c r="RLL12" s="41"/>
      <c r="RLM12" s="41"/>
      <c r="RLN12" s="41"/>
      <c r="RLO12" s="41"/>
      <c r="RLP12" s="41"/>
      <c r="RLQ12" s="41"/>
      <c r="RLR12" s="41"/>
      <c r="RLS12" s="41"/>
      <c r="RLT12" s="41"/>
      <c r="RLU12" s="41"/>
      <c r="RLV12" s="41"/>
      <c r="RLW12" s="41"/>
      <c r="RLX12" s="41"/>
      <c r="RLY12" s="41"/>
      <c r="RLZ12" s="41"/>
      <c r="RMA12" s="41"/>
      <c r="RMB12" s="41"/>
      <c r="RMC12" s="41"/>
      <c r="RMD12" s="41"/>
      <c r="RME12" s="41"/>
      <c r="RMF12" s="41"/>
      <c r="RMG12" s="41"/>
      <c r="RMH12" s="41"/>
      <c r="RMI12" s="41"/>
      <c r="RMJ12" s="41"/>
      <c r="RMK12" s="41"/>
      <c r="RML12" s="41"/>
      <c r="RMM12" s="41"/>
      <c r="RMN12" s="41"/>
      <c r="RMO12" s="41"/>
      <c r="RMP12" s="41"/>
      <c r="RMQ12" s="41"/>
      <c r="RMR12" s="41"/>
      <c r="RMS12" s="41"/>
      <c r="RMT12" s="41"/>
      <c r="RMU12" s="41"/>
      <c r="RMV12" s="41"/>
      <c r="RMW12" s="41"/>
      <c r="RMX12" s="41"/>
      <c r="RMY12" s="41"/>
      <c r="RMZ12" s="41"/>
      <c r="RNA12" s="41"/>
      <c r="RNB12" s="41"/>
      <c r="RNC12" s="41"/>
      <c r="RND12" s="41"/>
      <c r="RNE12" s="41"/>
      <c r="RNF12" s="41"/>
      <c r="RNG12" s="41"/>
      <c r="RNH12" s="41"/>
      <c r="RNI12" s="41"/>
      <c r="RNJ12" s="41"/>
      <c r="RNK12" s="41"/>
      <c r="RNL12" s="41"/>
      <c r="RNM12" s="41"/>
      <c r="RNN12" s="41"/>
      <c r="RNO12" s="41"/>
      <c r="RNP12" s="41"/>
      <c r="RNQ12" s="41"/>
      <c r="RNR12" s="41"/>
      <c r="RNS12" s="41"/>
      <c r="RNT12" s="41"/>
      <c r="RNU12" s="41"/>
      <c r="RNV12" s="41"/>
      <c r="RNW12" s="41"/>
      <c r="RNX12" s="41"/>
      <c r="RNY12" s="41"/>
      <c r="RNZ12" s="41"/>
      <c r="ROA12" s="41"/>
      <c r="ROB12" s="41"/>
      <c r="ROC12" s="41"/>
      <c r="ROD12" s="41"/>
      <c r="ROE12" s="41"/>
      <c r="ROF12" s="41"/>
      <c r="ROG12" s="41"/>
      <c r="ROH12" s="41"/>
      <c r="ROI12" s="41"/>
      <c r="ROJ12" s="41"/>
      <c r="ROK12" s="41"/>
      <c r="ROL12" s="41"/>
      <c r="ROM12" s="41"/>
      <c r="RON12" s="41"/>
      <c r="ROO12" s="41"/>
      <c r="ROP12" s="41"/>
      <c r="ROQ12" s="41"/>
      <c r="ROR12" s="41"/>
      <c r="ROS12" s="41"/>
      <c r="ROT12" s="41"/>
      <c r="ROU12" s="41"/>
      <c r="ROV12" s="41"/>
      <c r="ROW12" s="41"/>
      <c r="ROX12" s="41"/>
      <c r="ROY12" s="41"/>
      <c r="ROZ12" s="41"/>
      <c r="RPA12" s="41"/>
      <c r="RPB12" s="41"/>
      <c r="RPC12" s="41"/>
      <c r="RPD12" s="41"/>
      <c r="RPE12" s="41"/>
      <c r="RPF12" s="41"/>
      <c r="RPG12" s="41"/>
      <c r="RPH12" s="41"/>
      <c r="RPI12" s="41"/>
      <c r="RPJ12" s="41"/>
      <c r="RPK12" s="41"/>
      <c r="RPL12" s="41"/>
      <c r="RPM12" s="41"/>
      <c r="RPN12" s="41"/>
      <c r="RPO12" s="41"/>
      <c r="RPP12" s="41"/>
      <c r="RPQ12" s="41"/>
      <c r="RPR12" s="41"/>
      <c r="RPS12" s="41"/>
      <c r="RPT12" s="41"/>
      <c r="RPU12" s="41"/>
      <c r="RPV12" s="41"/>
      <c r="RPW12" s="41"/>
      <c r="RPX12" s="41"/>
      <c r="RPY12" s="41"/>
      <c r="RPZ12" s="41"/>
      <c r="RQA12" s="41"/>
      <c r="RQB12" s="41"/>
      <c r="RQC12" s="41"/>
      <c r="RQD12" s="41"/>
      <c r="RQE12" s="41"/>
      <c r="RQF12" s="41"/>
      <c r="RQG12" s="41"/>
      <c r="RQH12" s="41"/>
      <c r="RQI12" s="41"/>
      <c r="RQJ12" s="41"/>
      <c r="RQK12" s="41"/>
      <c r="RQL12" s="41"/>
      <c r="RQM12" s="41"/>
      <c r="RQN12" s="41"/>
      <c r="RQO12" s="41"/>
      <c r="RQP12" s="41"/>
      <c r="RQQ12" s="41"/>
      <c r="RQR12" s="41"/>
      <c r="RQS12" s="41"/>
      <c r="RQT12" s="41"/>
      <c r="RQU12" s="41"/>
      <c r="RQV12" s="41"/>
      <c r="RQW12" s="41"/>
      <c r="RQX12" s="41"/>
      <c r="RQY12" s="41"/>
      <c r="RQZ12" s="41"/>
      <c r="RRA12" s="41"/>
      <c r="RRB12" s="41"/>
      <c r="RRC12" s="41"/>
      <c r="RRD12" s="41"/>
      <c r="RRE12" s="41"/>
      <c r="RRF12" s="41"/>
      <c r="RRG12" s="41"/>
      <c r="RRH12" s="41"/>
      <c r="RRI12" s="41"/>
      <c r="RRJ12" s="41"/>
      <c r="RRK12" s="41"/>
      <c r="RRL12" s="41"/>
      <c r="RRM12" s="41"/>
      <c r="RRN12" s="41"/>
      <c r="RRO12" s="41"/>
      <c r="RRP12" s="41"/>
      <c r="RRQ12" s="41"/>
      <c r="RRR12" s="41"/>
      <c r="RRS12" s="41"/>
      <c r="RRT12" s="41"/>
      <c r="RRU12" s="41"/>
      <c r="RRV12" s="41"/>
      <c r="RRW12" s="41"/>
      <c r="RRX12" s="41"/>
      <c r="RRY12" s="41"/>
      <c r="RRZ12" s="41"/>
      <c r="RSA12" s="41"/>
      <c r="RSB12" s="41"/>
      <c r="RSC12" s="41"/>
      <c r="RSD12" s="41"/>
      <c r="RSE12" s="41"/>
      <c r="RSF12" s="41"/>
      <c r="RSG12" s="41"/>
      <c r="RSH12" s="41"/>
      <c r="RSI12" s="41"/>
      <c r="RSJ12" s="41"/>
      <c r="RSK12" s="41"/>
      <c r="RSL12" s="41"/>
      <c r="RSM12" s="41"/>
      <c r="RSN12" s="41"/>
      <c r="RSO12" s="41"/>
      <c r="RSP12" s="41"/>
      <c r="RSQ12" s="41"/>
      <c r="RSR12" s="41"/>
      <c r="RSS12" s="41"/>
      <c r="RST12" s="41"/>
      <c r="RSU12" s="41"/>
      <c r="RSV12" s="41"/>
      <c r="RSW12" s="41"/>
      <c r="RSX12" s="41"/>
      <c r="RSY12" s="41"/>
      <c r="RSZ12" s="41"/>
      <c r="RTA12" s="41"/>
      <c r="RTB12" s="41"/>
      <c r="RTC12" s="41"/>
      <c r="RTD12" s="41"/>
      <c r="RTE12" s="41"/>
      <c r="RTF12" s="41"/>
      <c r="RTG12" s="41"/>
      <c r="RTH12" s="41"/>
      <c r="RTI12" s="41"/>
      <c r="RTJ12" s="41"/>
      <c r="RTK12" s="41"/>
      <c r="RTL12" s="41"/>
      <c r="RTM12" s="41"/>
      <c r="RTN12" s="41"/>
      <c r="RTO12" s="41"/>
      <c r="RTP12" s="41"/>
      <c r="RTQ12" s="41"/>
      <c r="RTR12" s="41"/>
      <c r="RTS12" s="41"/>
      <c r="RTT12" s="41"/>
      <c r="RTU12" s="41"/>
      <c r="RTV12" s="41"/>
      <c r="RTW12" s="41"/>
      <c r="RTX12" s="41"/>
      <c r="RTY12" s="41"/>
      <c r="RTZ12" s="41"/>
      <c r="RUA12" s="41"/>
      <c r="RUB12" s="41"/>
      <c r="RUC12" s="41"/>
      <c r="RUD12" s="41"/>
      <c r="RUE12" s="41"/>
      <c r="RUF12" s="41"/>
      <c r="RUG12" s="41"/>
      <c r="RUH12" s="41"/>
      <c r="RUI12" s="41"/>
      <c r="RUJ12" s="41"/>
      <c r="RUK12" s="41"/>
      <c r="RUL12" s="41"/>
      <c r="RUM12" s="41"/>
      <c r="RUN12" s="41"/>
      <c r="RUO12" s="41"/>
      <c r="RUP12" s="41"/>
      <c r="RUQ12" s="41"/>
      <c r="RUR12" s="41"/>
      <c r="RUS12" s="41"/>
      <c r="RUT12" s="41"/>
      <c r="RUU12" s="41"/>
      <c r="RUV12" s="41"/>
      <c r="RUW12" s="41"/>
      <c r="RUX12" s="41"/>
      <c r="RUY12" s="41"/>
      <c r="RUZ12" s="41"/>
      <c r="RVA12" s="41"/>
      <c r="RVB12" s="41"/>
      <c r="RVC12" s="41"/>
      <c r="RVD12" s="41"/>
      <c r="RVE12" s="41"/>
      <c r="RVF12" s="41"/>
      <c r="RVG12" s="41"/>
      <c r="RVH12" s="41"/>
      <c r="RVI12" s="41"/>
      <c r="RVJ12" s="41"/>
      <c r="RVK12" s="41"/>
      <c r="RVL12" s="41"/>
      <c r="RVM12" s="41"/>
      <c r="RVN12" s="41"/>
      <c r="RVO12" s="41"/>
      <c r="RVP12" s="41"/>
      <c r="RVQ12" s="41"/>
      <c r="RVR12" s="41"/>
      <c r="RVS12" s="41"/>
      <c r="RVT12" s="41"/>
      <c r="RVU12" s="41"/>
      <c r="RVV12" s="41"/>
      <c r="RVW12" s="41"/>
      <c r="RVX12" s="41"/>
      <c r="RVY12" s="41"/>
      <c r="RVZ12" s="41"/>
      <c r="RWA12" s="41"/>
      <c r="RWB12" s="41"/>
      <c r="RWC12" s="41"/>
      <c r="RWD12" s="41"/>
      <c r="RWE12" s="41"/>
      <c r="RWF12" s="41"/>
      <c r="RWG12" s="41"/>
      <c r="RWH12" s="41"/>
      <c r="RWI12" s="41"/>
      <c r="RWJ12" s="41"/>
      <c r="RWK12" s="41"/>
      <c r="RWL12" s="41"/>
      <c r="RWM12" s="41"/>
      <c r="RWN12" s="41"/>
      <c r="RWO12" s="41"/>
      <c r="RWP12" s="41"/>
      <c r="RWQ12" s="41"/>
      <c r="RWR12" s="41"/>
      <c r="RWS12" s="41"/>
      <c r="RWT12" s="41"/>
      <c r="RWU12" s="41"/>
      <c r="RWV12" s="41"/>
      <c r="RWW12" s="41"/>
      <c r="RWX12" s="41"/>
      <c r="RWY12" s="41"/>
      <c r="RWZ12" s="41"/>
      <c r="RXA12" s="41"/>
      <c r="RXB12" s="41"/>
      <c r="RXC12" s="41"/>
      <c r="RXD12" s="41"/>
      <c r="RXE12" s="41"/>
      <c r="RXF12" s="41"/>
      <c r="RXG12" s="41"/>
      <c r="RXH12" s="41"/>
      <c r="RXI12" s="41"/>
      <c r="RXJ12" s="41"/>
      <c r="RXK12" s="41"/>
      <c r="RXL12" s="41"/>
      <c r="RXM12" s="41"/>
      <c r="RXN12" s="41"/>
      <c r="RXO12" s="41"/>
      <c r="RXP12" s="41"/>
      <c r="RXQ12" s="41"/>
      <c r="RXR12" s="41"/>
      <c r="RXS12" s="41"/>
      <c r="RXT12" s="41"/>
      <c r="RXU12" s="41"/>
      <c r="RXV12" s="41"/>
      <c r="RXW12" s="41"/>
      <c r="RXX12" s="41"/>
      <c r="RXY12" s="41"/>
      <c r="RXZ12" s="41"/>
      <c r="RYA12" s="41"/>
      <c r="RYB12" s="41"/>
      <c r="RYC12" s="41"/>
      <c r="RYD12" s="41"/>
      <c r="RYE12" s="41"/>
      <c r="RYF12" s="41"/>
      <c r="RYG12" s="41"/>
      <c r="RYH12" s="41"/>
      <c r="RYI12" s="41"/>
      <c r="RYJ12" s="41"/>
      <c r="RYK12" s="41"/>
      <c r="RYL12" s="41"/>
      <c r="RYM12" s="41"/>
      <c r="RYN12" s="41"/>
      <c r="RYO12" s="41"/>
      <c r="RYP12" s="41"/>
      <c r="RYQ12" s="41"/>
      <c r="RYR12" s="41"/>
      <c r="RYS12" s="41"/>
      <c r="RYT12" s="41"/>
      <c r="RYU12" s="41"/>
      <c r="RYV12" s="41"/>
      <c r="RYW12" s="41"/>
      <c r="RYX12" s="41"/>
      <c r="RYY12" s="41"/>
      <c r="RYZ12" s="41"/>
      <c r="RZA12" s="41"/>
      <c r="RZB12" s="41"/>
      <c r="RZC12" s="41"/>
      <c r="RZD12" s="41"/>
      <c r="RZE12" s="41"/>
      <c r="RZF12" s="41"/>
      <c r="RZG12" s="41"/>
      <c r="RZH12" s="41"/>
      <c r="RZI12" s="41"/>
      <c r="RZJ12" s="41"/>
      <c r="RZK12" s="41"/>
      <c r="RZL12" s="41"/>
      <c r="RZM12" s="41"/>
      <c r="RZN12" s="41"/>
      <c r="RZO12" s="41"/>
      <c r="RZP12" s="41"/>
      <c r="RZQ12" s="41"/>
      <c r="RZR12" s="41"/>
      <c r="RZS12" s="41"/>
      <c r="RZT12" s="41"/>
      <c r="RZU12" s="41"/>
      <c r="RZV12" s="41"/>
      <c r="RZW12" s="41"/>
      <c r="RZX12" s="41"/>
      <c r="RZY12" s="41"/>
      <c r="RZZ12" s="41"/>
      <c r="SAA12" s="41"/>
      <c r="SAB12" s="41"/>
      <c r="SAC12" s="41"/>
      <c r="SAD12" s="41"/>
      <c r="SAE12" s="41"/>
      <c r="SAF12" s="41"/>
      <c r="SAG12" s="41"/>
      <c r="SAH12" s="41"/>
      <c r="SAI12" s="41"/>
      <c r="SAJ12" s="41"/>
      <c r="SAK12" s="41"/>
      <c r="SAL12" s="41"/>
      <c r="SAM12" s="41"/>
      <c r="SAN12" s="41"/>
      <c r="SAO12" s="41"/>
      <c r="SAP12" s="41"/>
      <c r="SAQ12" s="41"/>
      <c r="SAR12" s="41"/>
      <c r="SAS12" s="41"/>
      <c r="SAT12" s="41"/>
      <c r="SAU12" s="41"/>
      <c r="SAV12" s="41"/>
      <c r="SAW12" s="41"/>
      <c r="SAX12" s="41"/>
      <c r="SAY12" s="41"/>
      <c r="SAZ12" s="41"/>
      <c r="SBA12" s="41"/>
      <c r="SBB12" s="41"/>
      <c r="SBC12" s="41"/>
      <c r="SBD12" s="41"/>
      <c r="SBE12" s="41"/>
      <c r="SBF12" s="41"/>
      <c r="SBG12" s="41"/>
      <c r="SBH12" s="41"/>
      <c r="SBI12" s="41"/>
      <c r="SBJ12" s="41"/>
      <c r="SBK12" s="41"/>
      <c r="SBL12" s="41"/>
      <c r="SBM12" s="41"/>
      <c r="SBN12" s="41"/>
      <c r="SBO12" s="41"/>
      <c r="SBP12" s="41"/>
      <c r="SBQ12" s="41"/>
      <c r="SBR12" s="41"/>
      <c r="SBS12" s="41"/>
      <c r="SBT12" s="41"/>
      <c r="SBU12" s="41"/>
      <c r="SBV12" s="41"/>
      <c r="SBW12" s="41"/>
      <c r="SBX12" s="41"/>
      <c r="SBY12" s="41"/>
      <c r="SBZ12" s="41"/>
      <c r="SCA12" s="41"/>
      <c r="SCB12" s="41"/>
      <c r="SCC12" s="41"/>
      <c r="SCD12" s="41"/>
      <c r="SCE12" s="41"/>
      <c r="SCF12" s="41"/>
      <c r="SCG12" s="41"/>
      <c r="SCH12" s="41"/>
      <c r="SCI12" s="41"/>
      <c r="SCJ12" s="41"/>
      <c r="SCK12" s="41"/>
      <c r="SCL12" s="41"/>
      <c r="SCM12" s="41"/>
      <c r="SCN12" s="41"/>
      <c r="SCO12" s="41"/>
      <c r="SCP12" s="41"/>
      <c r="SCQ12" s="41"/>
      <c r="SCR12" s="41"/>
      <c r="SCS12" s="41"/>
      <c r="SCT12" s="41"/>
      <c r="SCU12" s="41"/>
      <c r="SCV12" s="41"/>
      <c r="SCW12" s="41"/>
      <c r="SCX12" s="41"/>
      <c r="SCY12" s="41"/>
      <c r="SCZ12" s="41"/>
      <c r="SDA12" s="41"/>
      <c r="SDB12" s="41"/>
      <c r="SDC12" s="41"/>
      <c r="SDD12" s="41"/>
      <c r="SDE12" s="41"/>
      <c r="SDF12" s="41"/>
      <c r="SDG12" s="41"/>
      <c r="SDH12" s="41"/>
      <c r="SDI12" s="41"/>
      <c r="SDJ12" s="41"/>
      <c r="SDK12" s="41"/>
      <c r="SDL12" s="41"/>
      <c r="SDM12" s="41"/>
      <c r="SDN12" s="41"/>
      <c r="SDO12" s="41"/>
      <c r="SDP12" s="41"/>
      <c r="SDQ12" s="41"/>
      <c r="SDR12" s="41"/>
      <c r="SDS12" s="41"/>
      <c r="SDT12" s="41"/>
      <c r="SDU12" s="41"/>
      <c r="SDV12" s="41"/>
      <c r="SDW12" s="41"/>
      <c r="SDX12" s="41"/>
      <c r="SDY12" s="41"/>
      <c r="SDZ12" s="41"/>
      <c r="SEA12" s="41"/>
      <c r="SEB12" s="41"/>
      <c r="SEC12" s="41"/>
      <c r="SED12" s="41"/>
      <c r="SEE12" s="41"/>
      <c r="SEF12" s="41"/>
      <c r="SEG12" s="41"/>
      <c r="SEH12" s="41"/>
      <c r="SEI12" s="41"/>
      <c r="SEJ12" s="41"/>
      <c r="SEK12" s="41"/>
      <c r="SEL12" s="41"/>
      <c r="SEM12" s="41"/>
      <c r="SEN12" s="41"/>
      <c r="SEO12" s="41"/>
      <c r="SEP12" s="41"/>
      <c r="SEQ12" s="41"/>
      <c r="SER12" s="41"/>
      <c r="SES12" s="41"/>
      <c r="SET12" s="41"/>
      <c r="SEU12" s="41"/>
      <c r="SEV12" s="41"/>
      <c r="SEW12" s="41"/>
      <c r="SEX12" s="41"/>
      <c r="SEY12" s="41"/>
      <c r="SEZ12" s="41"/>
      <c r="SFA12" s="41"/>
      <c r="SFB12" s="41"/>
      <c r="SFC12" s="41"/>
      <c r="SFD12" s="41"/>
      <c r="SFE12" s="41"/>
      <c r="SFF12" s="41"/>
      <c r="SFG12" s="41"/>
      <c r="SFH12" s="41"/>
      <c r="SFI12" s="41"/>
      <c r="SFJ12" s="41"/>
      <c r="SFK12" s="41"/>
      <c r="SFL12" s="41"/>
      <c r="SFM12" s="41"/>
      <c r="SFN12" s="41"/>
      <c r="SFO12" s="41"/>
      <c r="SFP12" s="41"/>
      <c r="SFQ12" s="41"/>
      <c r="SFR12" s="41"/>
      <c r="SFS12" s="41"/>
      <c r="SFT12" s="41"/>
      <c r="SFU12" s="41"/>
      <c r="SFV12" s="41"/>
      <c r="SFW12" s="41"/>
      <c r="SFX12" s="41"/>
      <c r="SFY12" s="41"/>
      <c r="SFZ12" s="41"/>
      <c r="SGA12" s="41"/>
      <c r="SGB12" s="41"/>
      <c r="SGC12" s="41"/>
      <c r="SGD12" s="41"/>
      <c r="SGE12" s="41"/>
      <c r="SGF12" s="41"/>
      <c r="SGG12" s="41"/>
      <c r="SGH12" s="41"/>
      <c r="SGI12" s="41"/>
      <c r="SGJ12" s="41"/>
      <c r="SGK12" s="41"/>
      <c r="SGL12" s="41"/>
      <c r="SGM12" s="41"/>
      <c r="SGN12" s="41"/>
      <c r="SGO12" s="41"/>
      <c r="SGP12" s="41"/>
      <c r="SGQ12" s="41"/>
      <c r="SGR12" s="41"/>
      <c r="SGS12" s="41"/>
      <c r="SGT12" s="41"/>
      <c r="SGU12" s="41"/>
      <c r="SGV12" s="41"/>
      <c r="SGW12" s="41"/>
      <c r="SGX12" s="41"/>
      <c r="SGY12" s="41"/>
      <c r="SGZ12" s="41"/>
      <c r="SHA12" s="41"/>
      <c r="SHB12" s="41"/>
      <c r="SHC12" s="41"/>
      <c r="SHD12" s="41"/>
      <c r="SHE12" s="41"/>
      <c r="SHF12" s="41"/>
      <c r="SHG12" s="41"/>
      <c r="SHH12" s="41"/>
      <c r="SHI12" s="41"/>
      <c r="SHJ12" s="41"/>
      <c r="SHK12" s="41"/>
      <c r="SHL12" s="41"/>
      <c r="SHM12" s="41"/>
      <c r="SHN12" s="41"/>
      <c r="SHO12" s="41"/>
      <c r="SHP12" s="41"/>
      <c r="SHQ12" s="41"/>
      <c r="SHR12" s="41"/>
      <c r="SHS12" s="41"/>
      <c r="SHT12" s="41"/>
      <c r="SHU12" s="41"/>
      <c r="SHV12" s="41"/>
      <c r="SHW12" s="41"/>
      <c r="SHX12" s="41"/>
      <c r="SHY12" s="41"/>
      <c r="SHZ12" s="41"/>
      <c r="SIA12" s="41"/>
      <c r="SIB12" s="41"/>
      <c r="SIC12" s="41"/>
      <c r="SID12" s="41"/>
      <c r="SIE12" s="41"/>
      <c r="SIF12" s="41"/>
      <c r="SIG12" s="41"/>
      <c r="SIH12" s="41"/>
      <c r="SII12" s="41"/>
      <c r="SIJ12" s="41"/>
      <c r="SIK12" s="41"/>
      <c r="SIL12" s="41"/>
      <c r="SIM12" s="41"/>
      <c r="SIN12" s="41"/>
      <c r="SIO12" s="41"/>
      <c r="SIP12" s="41"/>
      <c r="SIQ12" s="41"/>
      <c r="SIR12" s="41"/>
      <c r="SIS12" s="41"/>
      <c r="SIT12" s="41"/>
      <c r="SIU12" s="41"/>
      <c r="SIV12" s="41"/>
      <c r="SIW12" s="41"/>
      <c r="SIX12" s="41"/>
      <c r="SIY12" s="41"/>
      <c r="SIZ12" s="41"/>
      <c r="SJA12" s="41"/>
      <c r="SJB12" s="41"/>
      <c r="SJC12" s="41"/>
      <c r="SJD12" s="41"/>
      <c r="SJE12" s="41"/>
      <c r="SJF12" s="41"/>
      <c r="SJG12" s="41"/>
      <c r="SJH12" s="41"/>
      <c r="SJI12" s="41"/>
      <c r="SJJ12" s="41"/>
      <c r="SJK12" s="41"/>
      <c r="SJL12" s="41"/>
      <c r="SJM12" s="41"/>
      <c r="SJN12" s="41"/>
      <c r="SJO12" s="41"/>
      <c r="SJP12" s="41"/>
      <c r="SJQ12" s="41"/>
      <c r="SJR12" s="41"/>
      <c r="SJS12" s="41"/>
      <c r="SJT12" s="41"/>
      <c r="SJU12" s="41"/>
      <c r="SJV12" s="41"/>
      <c r="SJW12" s="41"/>
      <c r="SJX12" s="41"/>
      <c r="SJY12" s="41"/>
      <c r="SJZ12" s="41"/>
      <c r="SKA12" s="41"/>
      <c r="SKB12" s="41"/>
      <c r="SKC12" s="41"/>
      <c r="SKD12" s="41"/>
      <c r="SKE12" s="41"/>
      <c r="SKF12" s="41"/>
      <c r="SKG12" s="41"/>
      <c r="SKH12" s="41"/>
      <c r="SKI12" s="41"/>
      <c r="SKJ12" s="41"/>
      <c r="SKK12" s="41"/>
      <c r="SKL12" s="41"/>
      <c r="SKM12" s="41"/>
      <c r="SKN12" s="41"/>
      <c r="SKO12" s="41"/>
      <c r="SKP12" s="41"/>
      <c r="SKQ12" s="41"/>
      <c r="SKR12" s="41"/>
      <c r="SKS12" s="41"/>
      <c r="SKT12" s="41"/>
      <c r="SKU12" s="41"/>
      <c r="SKV12" s="41"/>
      <c r="SKW12" s="41"/>
      <c r="SKX12" s="41"/>
      <c r="SKY12" s="41"/>
      <c r="SKZ12" s="41"/>
      <c r="SLA12" s="41"/>
      <c r="SLB12" s="41"/>
      <c r="SLC12" s="41"/>
      <c r="SLD12" s="41"/>
      <c r="SLE12" s="41"/>
      <c r="SLF12" s="41"/>
      <c r="SLG12" s="41"/>
      <c r="SLH12" s="41"/>
      <c r="SLI12" s="41"/>
      <c r="SLJ12" s="41"/>
      <c r="SLK12" s="41"/>
      <c r="SLL12" s="41"/>
      <c r="SLM12" s="41"/>
      <c r="SLN12" s="41"/>
      <c r="SLO12" s="41"/>
      <c r="SLP12" s="41"/>
      <c r="SLQ12" s="41"/>
      <c r="SLR12" s="41"/>
      <c r="SLS12" s="41"/>
      <c r="SLT12" s="41"/>
      <c r="SLU12" s="41"/>
      <c r="SLV12" s="41"/>
      <c r="SLW12" s="41"/>
      <c r="SLX12" s="41"/>
      <c r="SLY12" s="41"/>
      <c r="SLZ12" s="41"/>
      <c r="SMA12" s="41"/>
      <c r="SMB12" s="41"/>
      <c r="SMC12" s="41"/>
      <c r="SMD12" s="41"/>
      <c r="SME12" s="41"/>
      <c r="SMF12" s="41"/>
      <c r="SMG12" s="41"/>
      <c r="SMH12" s="41"/>
      <c r="SMI12" s="41"/>
      <c r="SMJ12" s="41"/>
      <c r="SMK12" s="41"/>
      <c r="SML12" s="41"/>
      <c r="SMM12" s="41"/>
      <c r="SMN12" s="41"/>
      <c r="SMO12" s="41"/>
      <c r="SMP12" s="41"/>
      <c r="SMQ12" s="41"/>
      <c r="SMR12" s="41"/>
      <c r="SMS12" s="41"/>
      <c r="SMT12" s="41"/>
      <c r="SMU12" s="41"/>
      <c r="SMV12" s="41"/>
      <c r="SMW12" s="41"/>
      <c r="SMX12" s="41"/>
      <c r="SMY12" s="41"/>
      <c r="SMZ12" s="41"/>
      <c r="SNA12" s="41"/>
      <c r="SNB12" s="41"/>
      <c r="SNC12" s="41"/>
      <c r="SND12" s="41"/>
      <c r="SNE12" s="41"/>
      <c r="SNF12" s="41"/>
      <c r="SNG12" s="41"/>
      <c r="SNH12" s="41"/>
      <c r="SNI12" s="41"/>
      <c r="SNJ12" s="41"/>
      <c r="SNK12" s="41"/>
      <c r="SNL12" s="41"/>
      <c r="SNM12" s="41"/>
      <c r="SNN12" s="41"/>
      <c r="SNO12" s="41"/>
      <c r="SNP12" s="41"/>
      <c r="SNQ12" s="41"/>
      <c r="SNR12" s="41"/>
      <c r="SNS12" s="41"/>
      <c r="SNT12" s="41"/>
      <c r="SNU12" s="41"/>
      <c r="SNV12" s="41"/>
      <c r="SNW12" s="41"/>
      <c r="SNX12" s="41"/>
      <c r="SNY12" s="41"/>
      <c r="SNZ12" s="41"/>
      <c r="SOA12" s="41"/>
      <c r="SOB12" s="41"/>
      <c r="SOC12" s="41"/>
      <c r="SOD12" s="41"/>
      <c r="SOE12" s="41"/>
      <c r="SOF12" s="41"/>
      <c r="SOG12" s="41"/>
      <c r="SOH12" s="41"/>
      <c r="SOI12" s="41"/>
      <c r="SOJ12" s="41"/>
      <c r="SOK12" s="41"/>
      <c r="SOL12" s="41"/>
      <c r="SOM12" s="41"/>
      <c r="SON12" s="41"/>
      <c r="SOO12" s="41"/>
      <c r="SOP12" s="41"/>
      <c r="SOQ12" s="41"/>
      <c r="SOR12" s="41"/>
      <c r="SOS12" s="41"/>
      <c r="SOT12" s="41"/>
      <c r="SOU12" s="41"/>
      <c r="SOV12" s="41"/>
      <c r="SOW12" s="41"/>
      <c r="SOX12" s="41"/>
      <c r="SOY12" s="41"/>
      <c r="SOZ12" s="41"/>
      <c r="SPA12" s="41"/>
      <c r="SPB12" s="41"/>
      <c r="SPC12" s="41"/>
      <c r="SPD12" s="41"/>
      <c r="SPE12" s="41"/>
      <c r="SPF12" s="41"/>
      <c r="SPG12" s="41"/>
      <c r="SPH12" s="41"/>
      <c r="SPI12" s="41"/>
      <c r="SPJ12" s="41"/>
      <c r="SPK12" s="41"/>
      <c r="SPL12" s="41"/>
      <c r="SPM12" s="41"/>
      <c r="SPN12" s="41"/>
      <c r="SPO12" s="41"/>
      <c r="SPP12" s="41"/>
      <c r="SPQ12" s="41"/>
      <c r="SPR12" s="41"/>
      <c r="SPS12" s="41"/>
      <c r="SPT12" s="41"/>
      <c r="SPU12" s="41"/>
      <c r="SPV12" s="41"/>
      <c r="SPW12" s="41"/>
      <c r="SPX12" s="41"/>
      <c r="SPY12" s="41"/>
      <c r="SPZ12" s="41"/>
      <c r="SQA12" s="41"/>
      <c r="SQB12" s="41"/>
      <c r="SQC12" s="41"/>
      <c r="SQD12" s="41"/>
      <c r="SQE12" s="41"/>
      <c r="SQF12" s="41"/>
      <c r="SQG12" s="41"/>
      <c r="SQH12" s="41"/>
      <c r="SQI12" s="41"/>
      <c r="SQJ12" s="41"/>
      <c r="SQK12" s="41"/>
      <c r="SQL12" s="41"/>
      <c r="SQM12" s="41"/>
      <c r="SQN12" s="41"/>
      <c r="SQO12" s="41"/>
      <c r="SQP12" s="41"/>
      <c r="SQQ12" s="41"/>
      <c r="SQR12" s="41"/>
      <c r="SQS12" s="41"/>
      <c r="SQT12" s="41"/>
      <c r="SQU12" s="41"/>
      <c r="SQV12" s="41"/>
      <c r="SQW12" s="41"/>
      <c r="SQX12" s="41"/>
      <c r="SQY12" s="41"/>
      <c r="SQZ12" s="41"/>
      <c r="SRA12" s="41"/>
      <c r="SRB12" s="41"/>
      <c r="SRC12" s="41"/>
      <c r="SRD12" s="41"/>
      <c r="SRE12" s="41"/>
      <c r="SRF12" s="41"/>
      <c r="SRG12" s="41"/>
      <c r="SRH12" s="41"/>
      <c r="SRI12" s="41"/>
      <c r="SRJ12" s="41"/>
      <c r="SRK12" s="41"/>
      <c r="SRL12" s="41"/>
      <c r="SRM12" s="41"/>
      <c r="SRN12" s="41"/>
      <c r="SRO12" s="41"/>
      <c r="SRP12" s="41"/>
      <c r="SRQ12" s="41"/>
      <c r="SRR12" s="41"/>
      <c r="SRS12" s="41"/>
      <c r="SRT12" s="41"/>
      <c r="SRU12" s="41"/>
      <c r="SRV12" s="41"/>
      <c r="SRW12" s="41"/>
      <c r="SRX12" s="41"/>
      <c r="SRY12" s="41"/>
      <c r="SRZ12" s="41"/>
      <c r="SSA12" s="41"/>
      <c r="SSB12" s="41"/>
      <c r="SSC12" s="41"/>
      <c r="SSD12" s="41"/>
      <c r="SSE12" s="41"/>
      <c r="SSF12" s="41"/>
      <c r="SSG12" s="41"/>
      <c r="SSH12" s="41"/>
      <c r="SSI12" s="41"/>
      <c r="SSJ12" s="41"/>
      <c r="SSK12" s="41"/>
      <c r="SSL12" s="41"/>
      <c r="SSM12" s="41"/>
      <c r="SSN12" s="41"/>
      <c r="SSO12" s="41"/>
      <c r="SSP12" s="41"/>
      <c r="SSQ12" s="41"/>
      <c r="SSR12" s="41"/>
      <c r="SSS12" s="41"/>
      <c r="SST12" s="41"/>
      <c r="SSU12" s="41"/>
      <c r="SSV12" s="41"/>
      <c r="SSW12" s="41"/>
      <c r="SSX12" s="41"/>
      <c r="SSY12" s="41"/>
      <c r="SSZ12" s="41"/>
      <c r="STA12" s="41"/>
      <c r="STB12" s="41"/>
      <c r="STC12" s="41"/>
      <c r="STD12" s="41"/>
      <c r="STE12" s="41"/>
      <c r="STF12" s="41"/>
      <c r="STG12" s="41"/>
      <c r="STH12" s="41"/>
      <c r="STI12" s="41"/>
      <c r="STJ12" s="41"/>
      <c r="STK12" s="41"/>
      <c r="STL12" s="41"/>
      <c r="STM12" s="41"/>
      <c r="STN12" s="41"/>
      <c r="STO12" s="41"/>
      <c r="STP12" s="41"/>
      <c r="STQ12" s="41"/>
      <c r="STR12" s="41"/>
      <c r="STS12" s="41"/>
      <c r="STT12" s="41"/>
      <c r="STU12" s="41"/>
      <c r="STV12" s="41"/>
      <c r="STW12" s="41"/>
      <c r="STX12" s="41"/>
      <c r="STY12" s="41"/>
      <c r="STZ12" s="41"/>
      <c r="SUA12" s="41"/>
      <c r="SUB12" s="41"/>
      <c r="SUC12" s="41"/>
      <c r="SUD12" s="41"/>
      <c r="SUE12" s="41"/>
      <c r="SUF12" s="41"/>
      <c r="SUG12" s="41"/>
      <c r="SUH12" s="41"/>
      <c r="SUI12" s="41"/>
      <c r="SUJ12" s="41"/>
      <c r="SUK12" s="41"/>
      <c r="SUL12" s="41"/>
      <c r="SUM12" s="41"/>
      <c r="SUN12" s="41"/>
      <c r="SUO12" s="41"/>
      <c r="SUP12" s="41"/>
      <c r="SUQ12" s="41"/>
      <c r="SUR12" s="41"/>
      <c r="SUS12" s="41"/>
      <c r="SUT12" s="41"/>
      <c r="SUU12" s="41"/>
      <c r="SUV12" s="41"/>
      <c r="SUW12" s="41"/>
      <c r="SUX12" s="41"/>
      <c r="SUY12" s="41"/>
      <c r="SUZ12" s="41"/>
      <c r="SVA12" s="41"/>
      <c r="SVB12" s="41"/>
      <c r="SVC12" s="41"/>
      <c r="SVD12" s="41"/>
      <c r="SVE12" s="41"/>
      <c r="SVF12" s="41"/>
      <c r="SVG12" s="41"/>
      <c r="SVH12" s="41"/>
      <c r="SVI12" s="41"/>
      <c r="SVJ12" s="41"/>
      <c r="SVK12" s="41"/>
      <c r="SVL12" s="41"/>
      <c r="SVM12" s="41"/>
      <c r="SVN12" s="41"/>
      <c r="SVO12" s="41"/>
      <c r="SVP12" s="41"/>
      <c r="SVQ12" s="41"/>
      <c r="SVR12" s="41"/>
      <c r="SVS12" s="41"/>
      <c r="SVT12" s="41"/>
      <c r="SVU12" s="41"/>
      <c r="SVV12" s="41"/>
      <c r="SVW12" s="41"/>
      <c r="SVX12" s="41"/>
      <c r="SVY12" s="41"/>
      <c r="SVZ12" s="41"/>
      <c r="SWA12" s="41"/>
      <c r="SWB12" s="41"/>
      <c r="SWC12" s="41"/>
      <c r="SWD12" s="41"/>
      <c r="SWE12" s="41"/>
      <c r="SWF12" s="41"/>
      <c r="SWG12" s="41"/>
      <c r="SWH12" s="41"/>
      <c r="SWI12" s="41"/>
      <c r="SWJ12" s="41"/>
      <c r="SWK12" s="41"/>
      <c r="SWL12" s="41"/>
      <c r="SWM12" s="41"/>
      <c r="SWN12" s="41"/>
      <c r="SWO12" s="41"/>
      <c r="SWP12" s="41"/>
      <c r="SWQ12" s="41"/>
      <c r="SWR12" s="41"/>
      <c r="SWS12" s="41"/>
      <c r="SWT12" s="41"/>
      <c r="SWU12" s="41"/>
      <c r="SWV12" s="41"/>
      <c r="SWW12" s="41"/>
      <c r="SWX12" s="41"/>
      <c r="SWY12" s="41"/>
      <c r="SWZ12" s="41"/>
      <c r="SXA12" s="41"/>
      <c r="SXB12" s="41"/>
      <c r="SXC12" s="41"/>
      <c r="SXD12" s="41"/>
      <c r="SXE12" s="41"/>
      <c r="SXF12" s="41"/>
      <c r="SXG12" s="41"/>
      <c r="SXH12" s="41"/>
      <c r="SXI12" s="41"/>
      <c r="SXJ12" s="41"/>
      <c r="SXK12" s="41"/>
      <c r="SXL12" s="41"/>
      <c r="SXM12" s="41"/>
      <c r="SXN12" s="41"/>
      <c r="SXO12" s="41"/>
      <c r="SXP12" s="41"/>
      <c r="SXQ12" s="41"/>
      <c r="SXR12" s="41"/>
      <c r="SXS12" s="41"/>
      <c r="SXT12" s="41"/>
      <c r="SXU12" s="41"/>
      <c r="SXV12" s="41"/>
      <c r="SXW12" s="41"/>
      <c r="SXX12" s="41"/>
      <c r="SXY12" s="41"/>
      <c r="SXZ12" s="41"/>
      <c r="SYA12" s="41"/>
      <c r="SYB12" s="41"/>
      <c r="SYC12" s="41"/>
      <c r="SYD12" s="41"/>
      <c r="SYE12" s="41"/>
      <c r="SYF12" s="41"/>
      <c r="SYG12" s="41"/>
      <c r="SYH12" s="41"/>
      <c r="SYI12" s="41"/>
      <c r="SYJ12" s="41"/>
      <c r="SYK12" s="41"/>
      <c r="SYL12" s="41"/>
      <c r="SYM12" s="41"/>
      <c r="SYN12" s="41"/>
      <c r="SYO12" s="41"/>
      <c r="SYP12" s="41"/>
      <c r="SYQ12" s="41"/>
      <c r="SYR12" s="41"/>
      <c r="SYS12" s="41"/>
      <c r="SYT12" s="41"/>
      <c r="SYU12" s="41"/>
      <c r="SYV12" s="41"/>
      <c r="SYW12" s="41"/>
      <c r="SYX12" s="41"/>
      <c r="SYY12" s="41"/>
      <c r="SYZ12" s="41"/>
      <c r="SZA12" s="41"/>
      <c r="SZB12" s="41"/>
      <c r="SZC12" s="41"/>
      <c r="SZD12" s="41"/>
      <c r="SZE12" s="41"/>
      <c r="SZF12" s="41"/>
      <c r="SZG12" s="41"/>
      <c r="SZH12" s="41"/>
      <c r="SZI12" s="41"/>
      <c r="SZJ12" s="41"/>
      <c r="SZK12" s="41"/>
      <c r="SZL12" s="41"/>
      <c r="SZM12" s="41"/>
      <c r="SZN12" s="41"/>
      <c r="SZO12" s="41"/>
      <c r="SZP12" s="41"/>
      <c r="SZQ12" s="41"/>
      <c r="SZR12" s="41"/>
      <c r="SZS12" s="41"/>
      <c r="SZT12" s="41"/>
      <c r="SZU12" s="41"/>
      <c r="SZV12" s="41"/>
      <c r="SZW12" s="41"/>
      <c r="SZX12" s="41"/>
      <c r="SZY12" s="41"/>
      <c r="SZZ12" s="41"/>
      <c r="TAA12" s="41"/>
      <c r="TAB12" s="41"/>
      <c r="TAC12" s="41"/>
      <c r="TAD12" s="41"/>
      <c r="TAE12" s="41"/>
      <c r="TAF12" s="41"/>
      <c r="TAG12" s="41"/>
      <c r="TAH12" s="41"/>
      <c r="TAI12" s="41"/>
      <c r="TAJ12" s="41"/>
      <c r="TAK12" s="41"/>
      <c r="TAL12" s="41"/>
      <c r="TAM12" s="41"/>
      <c r="TAN12" s="41"/>
      <c r="TAO12" s="41"/>
      <c r="TAP12" s="41"/>
      <c r="TAQ12" s="41"/>
      <c r="TAR12" s="41"/>
      <c r="TAS12" s="41"/>
      <c r="TAT12" s="41"/>
      <c r="TAU12" s="41"/>
      <c r="TAV12" s="41"/>
      <c r="TAW12" s="41"/>
      <c r="TAX12" s="41"/>
      <c r="TAY12" s="41"/>
      <c r="TAZ12" s="41"/>
      <c r="TBA12" s="41"/>
      <c r="TBB12" s="41"/>
      <c r="TBC12" s="41"/>
      <c r="TBD12" s="41"/>
      <c r="TBE12" s="41"/>
      <c r="TBF12" s="41"/>
      <c r="TBG12" s="41"/>
      <c r="TBH12" s="41"/>
      <c r="TBI12" s="41"/>
      <c r="TBJ12" s="41"/>
      <c r="TBK12" s="41"/>
      <c r="TBL12" s="41"/>
      <c r="TBM12" s="41"/>
      <c r="TBN12" s="41"/>
      <c r="TBO12" s="41"/>
      <c r="TBP12" s="41"/>
      <c r="TBQ12" s="41"/>
      <c r="TBR12" s="41"/>
      <c r="TBS12" s="41"/>
      <c r="TBT12" s="41"/>
      <c r="TBU12" s="41"/>
      <c r="TBV12" s="41"/>
      <c r="TBW12" s="41"/>
      <c r="TBX12" s="41"/>
      <c r="TBY12" s="41"/>
      <c r="TBZ12" s="41"/>
      <c r="TCA12" s="41"/>
      <c r="TCB12" s="41"/>
      <c r="TCC12" s="41"/>
      <c r="TCD12" s="41"/>
      <c r="TCE12" s="41"/>
      <c r="TCF12" s="41"/>
      <c r="TCG12" s="41"/>
      <c r="TCH12" s="41"/>
      <c r="TCI12" s="41"/>
      <c r="TCJ12" s="41"/>
      <c r="TCK12" s="41"/>
      <c r="TCL12" s="41"/>
      <c r="TCM12" s="41"/>
      <c r="TCN12" s="41"/>
      <c r="TCO12" s="41"/>
      <c r="TCP12" s="41"/>
      <c r="TCQ12" s="41"/>
      <c r="TCR12" s="41"/>
      <c r="TCS12" s="41"/>
      <c r="TCT12" s="41"/>
      <c r="TCU12" s="41"/>
      <c r="TCV12" s="41"/>
      <c r="TCW12" s="41"/>
      <c r="TCX12" s="41"/>
      <c r="TCY12" s="41"/>
      <c r="TCZ12" s="41"/>
      <c r="TDA12" s="41"/>
      <c r="TDB12" s="41"/>
      <c r="TDC12" s="41"/>
      <c r="TDD12" s="41"/>
      <c r="TDE12" s="41"/>
      <c r="TDF12" s="41"/>
      <c r="TDG12" s="41"/>
      <c r="TDH12" s="41"/>
      <c r="TDI12" s="41"/>
      <c r="TDJ12" s="41"/>
      <c r="TDK12" s="41"/>
      <c r="TDL12" s="41"/>
      <c r="TDM12" s="41"/>
      <c r="TDN12" s="41"/>
      <c r="TDO12" s="41"/>
      <c r="TDP12" s="41"/>
      <c r="TDQ12" s="41"/>
      <c r="TDR12" s="41"/>
      <c r="TDS12" s="41"/>
      <c r="TDT12" s="41"/>
      <c r="TDU12" s="41"/>
      <c r="TDV12" s="41"/>
      <c r="TDW12" s="41"/>
      <c r="TDX12" s="41"/>
      <c r="TDY12" s="41"/>
      <c r="TDZ12" s="41"/>
      <c r="TEA12" s="41"/>
      <c r="TEB12" s="41"/>
      <c r="TEC12" s="41"/>
      <c r="TED12" s="41"/>
      <c r="TEE12" s="41"/>
      <c r="TEF12" s="41"/>
      <c r="TEG12" s="41"/>
      <c r="TEH12" s="41"/>
      <c r="TEI12" s="41"/>
      <c r="TEJ12" s="41"/>
      <c r="TEK12" s="41"/>
      <c r="TEL12" s="41"/>
      <c r="TEM12" s="41"/>
      <c r="TEN12" s="41"/>
      <c r="TEO12" s="41"/>
      <c r="TEP12" s="41"/>
      <c r="TEQ12" s="41"/>
      <c r="TER12" s="41"/>
      <c r="TES12" s="41"/>
      <c r="TET12" s="41"/>
      <c r="TEU12" s="41"/>
      <c r="TEV12" s="41"/>
      <c r="TEW12" s="41"/>
      <c r="TEX12" s="41"/>
      <c r="TEY12" s="41"/>
      <c r="TEZ12" s="41"/>
      <c r="TFA12" s="41"/>
      <c r="TFB12" s="41"/>
      <c r="TFC12" s="41"/>
      <c r="TFD12" s="41"/>
      <c r="TFE12" s="41"/>
      <c r="TFF12" s="41"/>
      <c r="TFG12" s="41"/>
      <c r="TFH12" s="41"/>
      <c r="TFI12" s="41"/>
      <c r="TFJ12" s="41"/>
      <c r="TFK12" s="41"/>
      <c r="TFL12" s="41"/>
      <c r="TFM12" s="41"/>
      <c r="TFN12" s="41"/>
      <c r="TFO12" s="41"/>
      <c r="TFP12" s="41"/>
      <c r="TFQ12" s="41"/>
      <c r="TFR12" s="41"/>
      <c r="TFS12" s="41"/>
      <c r="TFT12" s="41"/>
      <c r="TFU12" s="41"/>
      <c r="TFV12" s="41"/>
      <c r="TFW12" s="41"/>
      <c r="TFX12" s="41"/>
      <c r="TFY12" s="41"/>
      <c r="TFZ12" s="41"/>
      <c r="TGA12" s="41"/>
      <c r="TGB12" s="41"/>
      <c r="TGC12" s="41"/>
      <c r="TGD12" s="41"/>
      <c r="TGE12" s="41"/>
      <c r="TGF12" s="41"/>
      <c r="TGG12" s="41"/>
      <c r="TGH12" s="41"/>
      <c r="TGI12" s="41"/>
      <c r="TGJ12" s="41"/>
      <c r="TGK12" s="41"/>
      <c r="TGL12" s="41"/>
      <c r="TGM12" s="41"/>
      <c r="TGN12" s="41"/>
      <c r="TGO12" s="41"/>
      <c r="TGP12" s="41"/>
      <c r="TGQ12" s="41"/>
      <c r="TGR12" s="41"/>
      <c r="TGS12" s="41"/>
      <c r="TGT12" s="41"/>
      <c r="TGU12" s="41"/>
      <c r="TGV12" s="41"/>
      <c r="TGW12" s="41"/>
      <c r="TGX12" s="41"/>
      <c r="TGY12" s="41"/>
      <c r="TGZ12" s="41"/>
      <c r="THA12" s="41"/>
      <c r="THB12" s="41"/>
      <c r="THC12" s="41"/>
      <c r="THD12" s="41"/>
      <c r="THE12" s="41"/>
      <c r="THF12" s="41"/>
      <c r="THG12" s="41"/>
      <c r="THH12" s="41"/>
      <c r="THI12" s="41"/>
      <c r="THJ12" s="41"/>
      <c r="THK12" s="41"/>
      <c r="THL12" s="41"/>
      <c r="THM12" s="41"/>
      <c r="THN12" s="41"/>
      <c r="THO12" s="41"/>
      <c r="THP12" s="41"/>
      <c r="THQ12" s="41"/>
      <c r="THR12" s="41"/>
      <c r="THS12" s="41"/>
      <c r="THT12" s="41"/>
      <c r="THU12" s="41"/>
      <c r="THV12" s="41"/>
      <c r="THW12" s="41"/>
      <c r="THX12" s="41"/>
      <c r="THY12" s="41"/>
      <c r="THZ12" s="41"/>
      <c r="TIA12" s="41"/>
      <c r="TIB12" s="41"/>
      <c r="TIC12" s="41"/>
      <c r="TID12" s="41"/>
      <c r="TIE12" s="41"/>
      <c r="TIF12" s="41"/>
      <c r="TIG12" s="41"/>
      <c r="TIH12" s="41"/>
      <c r="TII12" s="41"/>
      <c r="TIJ12" s="41"/>
      <c r="TIK12" s="41"/>
      <c r="TIL12" s="41"/>
      <c r="TIM12" s="41"/>
      <c r="TIN12" s="41"/>
      <c r="TIO12" s="41"/>
      <c r="TIP12" s="41"/>
      <c r="TIQ12" s="41"/>
      <c r="TIR12" s="41"/>
      <c r="TIS12" s="41"/>
      <c r="TIT12" s="41"/>
      <c r="TIU12" s="41"/>
      <c r="TIV12" s="41"/>
      <c r="TIW12" s="41"/>
      <c r="TIX12" s="41"/>
      <c r="TIY12" s="41"/>
      <c r="TIZ12" s="41"/>
      <c r="TJA12" s="41"/>
      <c r="TJB12" s="41"/>
      <c r="TJC12" s="41"/>
      <c r="TJD12" s="41"/>
      <c r="TJE12" s="41"/>
      <c r="TJF12" s="41"/>
      <c r="TJG12" s="41"/>
      <c r="TJH12" s="41"/>
      <c r="TJI12" s="41"/>
      <c r="TJJ12" s="41"/>
      <c r="TJK12" s="41"/>
      <c r="TJL12" s="41"/>
      <c r="TJM12" s="41"/>
      <c r="TJN12" s="41"/>
      <c r="TJO12" s="41"/>
      <c r="TJP12" s="41"/>
      <c r="TJQ12" s="41"/>
      <c r="TJR12" s="41"/>
      <c r="TJS12" s="41"/>
      <c r="TJT12" s="41"/>
      <c r="TJU12" s="41"/>
      <c r="TJV12" s="41"/>
      <c r="TJW12" s="41"/>
      <c r="TJX12" s="41"/>
      <c r="TJY12" s="41"/>
      <c r="TJZ12" s="41"/>
      <c r="TKA12" s="41"/>
      <c r="TKB12" s="41"/>
      <c r="TKC12" s="41"/>
      <c r="TKD12" s="41"/>
      <c r="TKE12" s="41"/>
      <c r="TKF12" s="41"/>
      <c r="TKG12" s="41"/>
      <c r="TKH12" s="41"/>
      <c r="TKI12" s="41"/>
      <c r="TKJ12" s="41"/>
      <c r="TKK12" s="41"/>
      <c r="TKL12" s="41"/>
      <c r="TKM12" s="41"/>
      <c r="TKN12" s="41"/>
      <c r="TKO12" s="41"/>
      <c r="TKP12" s="41"/>
      <c r="TKQ12" s="41"/>
      <c r="TKR12" s="41"/>
      <c r="TKS12" s="41"/>
      <c r="TKT12" s="41"/>
      <c r="TKU12" s="41"/>
      <c r="TKV12" s="41"/>
      <c r="TKW12" s="41"/>
      <c r="TKX12" s="41"/>
      <c r="TKY12" s="41"/>
      <c r="TKZ12" s="41"/>
      <c r="TLA12" s="41"/>
      <c r="TLB12" s="41"/>
      <c r="TLC12" s="41"/>
      <c r="TLD12" s="41"/>
      <c r="TLE12" s="41"/>
      <c r="TLF12" s="41"/>
      <c r="TLG12" s="41"/>
      <c r="TLH12" s="41"/>
      <c r="TLI12" s="41"/>
      <c r="TLJ12" s="41"/>
      <c r="TLK12" s="41"/>
      <c r="TLL12" s="41"/>
      <c r="TLM12" s="41"/>
      <c r="TLN12" s="41"/>
      <c r="TLO12" s="41"/>
      <c r="TLP12" s="41"/>
      <c r="TLQ12" s="41"/>
      <c r="TLR12" s="41"/>
      <c r="TLS12" s="41"/>
      <c r="TLT12" s="41"/>
      <c r="TLU12" s="41"/>
      <c r="TLV12" s="41"/>
      <c r="TLW12" s="41"/>
      <c r="TLX12" s="41"/>
      <c r="TLY12" s="41"/>
      <c r="TLZ12" s="41"/>
      <c r="TMA12" s="41"/>
      <c r="TMB12" s="41"/>
      <c r="TMC12" s="41"/>
      <c r="TMD12" s="41"/>
      <c r="TME12" s="41"/>
      <c r="TMF12" s="41"/>
      <c r="TMG12" s="41"/>
      <c r="TMH12" s="41"/>
      <c r="TMI12" s="41"/>
      <c r="TMJ12" s="41"/>
      <c r="TMK12" s="41"/>
      <c r="TML12" s="41"/>
      <c r="TMM12" s="41"/>
      <c r="TMN12" s="41"/>
      <c r="TMO12" s="41"/>
      <c r="TMP12" s="41"/>
      <c r="TMQ12" s="41"/>
      <c r="TMR12" s="41"/>
      <c r="TMS12" s="41"/>
      <c r="TMT12" s="41"/>
      <c r="TMU12" s="41"/>
      <c r="TMV12" s="41"/>
      <c r="TMW12" s="41"/>
      <c r="TMX12" s="41"/>
      <c r="TMY12" s="41"/>
      <c r="TMZ12" s="41"/>
      <c r="TNA12" s="41"/>
      <c r="TNB12" s="41"/>
      <c r="TNC12" s="41"/>
      <c r="TND12" s="41"/>
      <c r="TNE12" s="41"/>
      <c r="TNF12" s="41"/>
      <c r="TNG12" s="41"/>
      <c r="TNH12" s="41"/>
      <c r="TNI12" s="41"/>
      <c r="TNJ12" s="41"/>
      <c r="TNK12" s="41"/>
      <c r="TNL12" s="41"/>
      <c r="TNM12" s="41"/>
      <c r="TNN12" s="41"/>
      <c r="TNO12" s="41"/>
      <c r="TNP12" s="41"/>
      <c r="TNQ12" s="41"/>
      <c r="TNR12" s="41"/>
      <c r="TNS12" s="41"/>
      <c r="TNT12" s="41"/>
      <c r="TNU12" s="41"/>
      <c r="TNV12" s="41"/>
      <c r="TNW12" s="41"/>
      <c r="TNX12" s="41"/>
      <c r="TNY12" s="41"/>
      <c r="TNZ12" s="41"/>
      <c r="TOA12" s="41"/>
      <c r="TOB12" s="41"/>
      <c r="TOC12" s="41"/>
      <c r="TOD12" s="41"/>
      <c r="TOE12" s="41"/>
      <c r="TOF12" s="41"/>
      <c r="TOG12" s="41"/>
      <c r="TOH12" s="41"/>
      <c r="TOI12" s="41"/>
      <c r="TOJ12" s="41"/>
      <c r="TOK12" s="41"/>
      <c r="TOL12" s="41"/>
      <c r="TOM12" s="41"/>
      <c r="TON12" s="41"/>
      <c r="TOO12" s="41"/>
      <c r="TOP12" s="41"/>
      <c r="TOQ12" s="41"/>
      <c r="TOR12" s="41"/>
      <c r="TOS12" s="41"/>
      <c r="TOT12" s="41"/>
      <c r="TOU12" s="41"/>
      <c r="TOV12" s="41"/>
      <c r="TOW12" s="41"/>
      <c r="TOX12" s="41"/>
      <c r="TOY12" s="41"/>
      <c r="TOZ12" s="41"/>
      <c r="TPA12" s="41"/>
      <c r="TPB12" s="41"/>
      <c r="TPC12" s="41"/>
      <c r="TPD12" s="41"/>
      <c r="TPE12" s="41"/>
      <c r="TPF12" s="41"/>
      <c r="TPG12" s="41"/>
      <c r="TPH12" s="41"/>
      <c r="TPI12" s="41"/>
      <c r="TPJ12" s="41"/>
      <c r="TPK12" s="41"/>
      <c r="TPL12" s="41"/>
      <c r="TPM12" s="41"/>
      <c r="TPN12" s="41"/>
      <c r="TPO12" s="41"/>
      <c r="TPP12" s="41"/>
      <c r="TPQ12" s="41"/>
      <c r="TPR12" s="41"/>
      <c r="TPS12" s="41"/>
      <c r="TPT12" s="41"/>
      <c r="TPU12" s="41"/>
      <c r="TPV12" s="41"/>
      <c r="TPW12" s="41"/>
      <c r="TPX12" s="41"/>
      <c r="TPY12" s="41"/>
      <c r="TPZ12" s="41"/>
      <c r="TQA12" s="41"/>
      <c r="TQB12" s="41"/>
      <c r="TQC12" s="41"/>
      <c r="TQD12" s="41"/>
      <c r="TQE12" s="41"/>
      <c r="TQF12" s="41"/>
      <c r="TQG12" s="41"/>
      <c r="TQH12" s="41"/>
      <c r="TQI12" s="41"/>
      <c r="TQJ12" s="41"/>
      <c r="TQK12" s="41"/>
      <c r="TQL12" s="41"/>
      <c r="TQM12" s="41"/>
      <c r="TQN12" s="41"/>
      <c r="TQO12" s="41"/>
      <c r="TQP12" s="41"/>
      <c r="TQQ12" s="41"/>
      <c r="TQR12" s="41"/>
      <c r="TQS12" s="41"/>
      <c r="TQT12" s="41"/>
      <c r="TQU12" s="41"/>
      <c r="TQV12" s="41"/>
      <c r="TQW12" s="41"/>
      <c r="TQX12" s="41"/>
      <c r="TQY12" s="41"/>
      <c r="TQZ12" s="41"/>
      <c r="TRA12" s="41"/>
      <c r="TRB12" s="41"/>
      <c r="TRC12" s="41"/>
      <c r="TRD12" s="41"/>
      <c r="TRE12" s="41"/>
      <c r="TRF12" s="41"/>
      <c r="TRG12" s="41"/>
      <c r="TRH12" s="41"/>
      <c r="TRI12" s="41"/>
      <c r="TRJ12" s="41"/>
      <c r="TRK12" s="41"/>
      <c r="TRL12" s="41"/>
      <c r="TRM12" s="41"/>
      <c r="TRN12" s="41"/>
      <c r="TRO12" s="41"/>
      <c r="TRP12" s="41"/>
      <c r="TRQ12" s="41"/>
      <c r="TRR12" s="41"/>
      <c r="TRS12" s="41"/>
      <c r="TRT12" s="41"/>
      <c r="TRU12" s="41"/>
      <c r="TRV12" s="41"/>
      <c r="TRW12" s="41"/>
      <c r="TRX12" s="41"/>
      <c r="TRY12" s="41"/>
      <c r="TRZ12" s="41"/>
      <c r="TSA12" s="41"/>
      <c r="TSB12" s="41"/>
      <c r="TSC12" s="41"/>
      <c r="TSD12" s="41"/>
      <c r="TSE12" s="41"/>
      <c r="TSF12" s="41"/>
      <c r="TSG12" s="41"/>
      <c r="TSH12" s="41"/>
      <c r="TSI12" s="41"/>
      <c r="TSJ12" s="41"/>
      <c r="TSK12" s="41"/>
      <c r="TSL12" s="41"/>
      <c r="TSM12" s="41"/>
      <c r="TSN12" s="41"/>
      <c r="TSO12" s="41"/>
      <c r="TSP12" s="41"/>
      <c r="TSQ12" s="41"/>
      <c r="TSR12" s="41"/>
      <c r="TSS12" s="41"/>
      <c r="TST12" s="41"/>
      <c r="TSU12" s="41"/>
      <c r="TSV12" s="41"/>
      <c r="TSW12" s="41"/>
      <c r="TSX12" s="41"/>
      <c r="TSY12" s="41"/>
      <c r="TSZ12" s="41"/>
      <c r="TTA12" s="41"/>
      <c r="TTB12" s="41"/>
      <c r="TTC12" s="41"/>
      <c r="TTD12" s="41"/>
      <c r="TTE12" s="41"/>
      <c r="TTF12" s="41"/>
      <c r="TTG12" s="41"/>
      <c r="TTH12" s="41"/>
      <c r="TTI12" s="41"/>
      <c r="TTJ12" s="41"/>
      <c r="TTK12" s="41"/>
      <c r="TTL12" s="41"/>
      <c r="TTM12" s="41"/>
      <c r="TTN12" s="41"/>
      <c r="TTO12" s="41"/>
      <c r="TTP12" s="41"/>
      <c r="TTQ12" s="41"/>
      <c r="TTR12" s="41"/>
      <c r="TTS12" s="41"/>
      <c r="TTT12" s="41"/>
      <c r="TTU12" s="41"/>
      <c r="TTV12" s="41"/>
      <c r="TTW12" s="41"/>
      <c r="TTX12" s="41"/>
      <c r="TTY12" s="41"/>
      <c r="TTZ12" s="41"/>
      <c r="TUA12" s="41"/>
      <c r="TUB12" s="41"/>
      <c r="TUC12" s="41"/>
      <c r="TUD12" s="41"/>
      <c r="TUE12" s="41"/>
      <c r="TUF12" s="41"/>
      <c r="TUG12" s="41"/>
      <c r="TUH12" s="41"/>
      <c r="TUI12" s="41"/>
      <c r="TUJ12" s="41"/>
      <c r="TUK12" s="41"/>
      <c r="TUL12" s="41"/>
      <c r="TUM12" s="41"/>
      <c r="TUN12" s="41"/>
      <c r="TUO12" s="41"/>
      <c r="TUP12" s="41"/>
      <c r="TUQ12" s="41"/>
      <c r="TUR12" s="41"/>
      <c r="TUS12" s="41"/>
      <c r="TUT12" s="41"/>
      <c r="TUU12" s="41"/>
      <c r="TUV12" s="41"/>
      <c r="TUW12" s="41"/>
      <c r="TUX12" s="41"/>
      <c r="TUY12" s="41"/>
      <c r="TUZ12" s="41"/>
      <c r="TVA12" s="41"/>
      <c r="TVB12" s="41"/>
      <c r="TVC12" s="41"/>
      <c r="TVD12" s="41"/>
      <c r="TVE12" s="41"/>
      <c r="TVF12" s="41"/>
      <c r="TVG12" s="41"/>
      <c r="TVH12" s="41"/>
      <c r="TVI12" s="41"/>
      <c r="TVJ12" s="41"/>
      <c r="TVK12" s="41"/>
      <c r="TVL12" s="41"/>
      <c r="TVM12" s="41"/>
      <c r="TVN12" s="41"/>
      <c r="TVO12" s="41"/>
      <c r="TVP12" s="41"/>
      <c r="TVQ12" s="41"/>
      <c r="TVR12" s="41"/>
      <c r="TVS12" s="41"/>
      <c r="TVT12" s="41"/>
      <c r="TVU12" s="41"/>
      <c r="TVV12" s="41"/>
      <c r="TVW12" s="41"/>
      <c r="TVX12" s="41"/>
      <c r="TVY12" s="41"/>
      <c r="TVZ12" s="41"/>
      <c r="TWA12" s="41"/>
      <c r="TWB12" s="41"/>
      <c r="TWC12" s="41"/>
      <c r="TWD12" s="41"/>
      <c r="TWE12" s="41"/>
      <c r="TWF12" s="41"/>
      <c r="TWG12" s="41"/>
      <c r="TWH12" s="41"/>
      <c r="TWI12" s="41"/>
      <c r="TWJ12" s="41"/>
      <c r="TWK12" s="41"/>
      <c r="TWL12" s="41"/>
      <c r="TWM12" s="41"/>
      <c r="TWN12" s="41"/>
      <c r="TWO12" s="41"/>
      <c r="TWP12" s="41"/>
      <c r="TWQ12" s="41"/>
      <c r="TWR12" s="41"/>
      <c r="TWS12" s="41"/>
      <c r="TWT12" s="41"/>
      <c r="TWU12" s="41"/>
      <c r="TWV12" s="41"/>
      <c r="TWW12" s="41"/>
      <c r="TWX12" s="41"/>
      <c r="TWY12" s="41"/>
      <c r="TWZ12" s="41"/>
      <c r="TXA12" s="41"/>
      <c r="TXB12" s="41"/>
      <c r="TXC12" s="41"/>
      <c r="TXD12" s="41"/>
      <c r="TXE12" s="41"/>
      <c r="TXF12" s="41"/>
      <c r="TXG12" s="41"/>
      <c r="TXH12" s="41"/>
      <c r="TXI12" s="41"/>
      <c r="TXJ12" s="41"/>
      <c r="TXK12" s="41"/>
      <c r="TXL12" s="41"/>
      <c r="TXM12" s="41"/>
      <c r="TXN12" s="41"/>
      <c r="TXO12" s="41"/>
      <c r="TXP12" s="41"/>
      <c r="TXQ12" s="41"/>
      <c r="TXR12" s="41"/>
      <c r="TXS12" s="41"/>
      <c r="TXT12" s="41"/>
      <c r="TXU12" s="41"/>
      <c r="TXV12" s="41"/>
      <c r="TXW12" s="41"/>
      <c r="TXX12" s="41"/>
      <c r="TXY12" s="41"/>
      <c r="TXZ12" s="41"/>
      <c r="TYA12" s="41"/>
      <c r="TYB12" s="41"/>
      <c r="TYC12" s="41"/>
      <c r="TYD12" s="41"/>
      <c r="TYE12" s="41"/>
      <c r="TYF12" s="41"/>
      <c r="TYG12" s="41"/>
      <c r="TYH12" s="41"/>
      <c r="TYI12" s="41"/>
      <c r="TYJ12" s="41"/>
      <c r="TYK12" s="41"/>
      <c r="TYL12" s="41"/>
      <c r="TYM12" s="41"/>
      <c r="TYN12" s="41"/>
      <c r="TYO12" s="41"/>
      <c r="TYP12" s="41"/>
      <c r="TYQ12" s="41"/>
      <c r="TYR12" s="41"/>
      <c r="TYS12" s="41"/>
      <c r="TYT12" s="41"/>
      <c r="TYU12" s="41"/>
      <c r="TYV12" s="41"/>
      <c r="TYW12" s="41"/>
      <c r="TYX12" s="41"/>
      <c r="TYY12" s="41"/>
      <c r="TYZ12" s="41"/>
      <c r="TZA12" s="41"/>
      <c r="TZB12" s="41"/>
      <c r="TZC12" s="41"/>
      <c r="TZD12" s="41"/>
      <c r="TZE12" s="41"/>
      <c r="TZF12" s="41"/>
      <c r="TZG12" s="41"/>
      <c r="TZH12" s="41"/>
      <c r="TZI12" s="41"/>
      <c r="TZJ12" s="41"/>
      <c r="TZK12" s="41"/>
      <c r="TZL12" s="41"/>
      <c r="TZM12" s="41"/>
      <c r="TZN12" s="41"/>
      <c r="TZO12" s="41"/>
      <c r="TZP12" s="41"/>
      <c r="TZQ12" s="41"/>
      <c r="TZR12" s="41"/>
      <c r="TZS12" s="41"/>
      <c r="TZT12" s="41"/>
      <c r="TZU12" s="41"/>
      <c r="TZV12" s="41"/>
      <c r="TZW12" s="41"/>
      <c r="TZX12" s="41"/>
      <c r="TZY12" s="41"/>
      <c r="TZZ12" s="41"/>
      <c r="UAA12" s="41"/>
      <c r="UAB12" s="41"/>
      <c r="UAC12" s="41"/>
      <c r="UAD12" s="41"/>
      <c r="UAE12" s="41"/>
      <c r="UAF12" s="41"/>
      <c r="UAG12" s="41"/>
      <c r="UAH12" s="41"/>
      <c r="UAI12" s="41"/>
      <c r="UAJ12" s="41"/>
      <c r="UAK12" s="41"/>
      <c r="UAL12" s="41"/>
      <c r="UAM12" s="41"/>
      <c r="UAN12" s="41"/>
      <c r="UAO12" s="41"/>
      <c r="UAP12" s="41"/>
      <c r="UAQ12" s="41"/>
      <c r="UAR12" s="41"/>
      <c r="UAS12" s="41"/>
      <c r="UAT12" s="41"/>
      <c r="UAU12" s="41"/>
      <c r="UAV12" s="41"/>
      <c r="UAW12" s="41"/>
      <c r="UAX12" s="41"/>
      <c r="UAY12" s="41"/>
      <c r="UAZ12" s="41"/>
      <c r="UBA12" s="41"/>
      <c r="UBB12" s="41"/>
      <c r="UBC12" s="41"/>
      <c r="UBD12" s="41"/>
      <c r="UBE12" s="41"/>
      <c r="UBF12" s="41"/>
      <c r="UBG12" s="41"/>
      <c r="UBH12" s="41"/>
      <c r="UBI12" s="41"/>
      <c r="UBJ12" s="41"/>
      <c r="UBK12" s="41"/>
      <c r="UBL12" s="41"/>
      <c r="UBM12" s="41"/>
      <c r="UBN12" s="41"/>
      <c r="UBO12" s="41"/>
      <c r="UBP12" s="41"/>
      <c r="UBQ12" s="41"/>
      <c r="UBR12" s="41"/>
      <c r="UBS12" s="41"/>
      <c r="UBT12" s="41"/>
      <c r="UBU12" s="41"/>
      <c r="UBV12" s="41"/>
      <c r="UBW12" s="41"/>
      <c r="UBX12" s="41"/>
      <c r="UBY12" s="41"/>
      <c r="UBZ12" s="41"/>
      <c r="UCA12" s="41"/>
      <c r="UCB12" s="41"/>
      <c r="UCC12" s="41"/>
      <c r="UCD12" s="41"/>
      <c r="UCE12" s="41"/>
      <c r="UCF12" s="41"/>
      <c r="UCG12" s="41"/>
      <c r="UCH12" s="41"/>
      <c r="UCI12" s="41"/>
      <c r="UCJ12" s="41"/>
      <c r="UCK12" s="41"/>
      <c r="UCL12" s="41"/>
      <c r="UCM12" s="41"/>
      <c r="UCN12" s="41"/>
      <c r="UCO12" s="41"/>
      <c r="UCP12" s="41"/>
      <c r="UCQ12" s="41"/>
      <c r="UCR12" s="41"/>
      <c r="UCS12" s="41"/>
      <c r="UCT12" s="41"/>
      <c r="UCU12" s="41"/>
      <c r="UCV12" s="41"/>
      <c r="UCW12" s="41"/>
      <c r="UCX12" s="41"/>
      <c r="UCY12" s="41"/>
      <c r="UCZ12" s="41"/>
      <c r="UDA12" s="41"/>
      <c r="UDB12" s="41"/>
      <c r="UDC12" s="41"/>
      <c r="UDD12" s="41"/>
      <c r="UDE12" s="41"/>
      <c r="UDF12" s="41"/>
      <c r="UDG12" s="41"/>
      <c r="UDH12" s="41"/>
      <c r="UDI12" s="41"/>
      <c r="UDJ12" s="41"/>
      <c r="UDK12" s="41"/>
      <c r="UDL12" s="41"/>
      <c r="UDM12" s="41"/>
      <c r="UDN12" s="41"/>
      <c r="UDO12" s="41"/>
      <c r="UDP12" s="41"/>
      <c r="UDQ12" s="41"/>
      <c r="UDR12" s="41"/>
      <c r="UDS12" s="41"/>
      <c r="UDT12" s="41"/>
      <c r="UDU12" s="41"/>
      <c r="UDV12" s="41"/>
      <c r="UDW12" s="41"/>
      <c r="UDX12" s="41"/>
      <c r="UDY12" s="41"/>
      <c r="UDZ12" s="41"/>
      <c r="UEA12" s="41"/>
      <c r="UEB12" s="41"/>
      <c r="UEC12" s="41"/>
      <c r="UED12" s="41"/>
      <c r="UEE12" s="41"/>
      <c r="UEF12" s="41"/>
      <c r="UEG12" s="41"/>
      <c r="UEH12" s="41"/>
      <c r="UEI12" s="41"/>
      <c r="UEJ12" s="41"/>
      <c r="UEK12" s="41"/>
      <c r="UEL12" s="41"/>
      <c r="UEM12" s="41"/>
      <c r="UEN12" s="41"/>
      <c r="UEO12" s="41"/>
      <c r="UEP12" s="41"/>
      <c r="UEQ12" s="41"/>
      <c r="UER12" s="41"/>
      <c r="UES12" s="41"/>
      <c r="UET12" s="41"/>
      <c r="UEU12" s="41"/>
      <c r="UEV12" s="41"/>
      <c r="UEW12" s="41"/>
      <c r="UEX12" s="41"/>
      <c r="UEY12" s="41"/>
      <c r="UEZ12" s="41"/>
      <c r="UFA12" s="41"/>
      <c r="UFB12" s="41"/>
      <c r="UFC12" s="41"/>
      <c r="UFD12" s="41"/>
      <c r="UFE12" s="41"/>
      <c r="UFF12" s="41"/>
      <c r="UFG12" s="41"/>
      <c r="UFH12" s="41"/>
      <c r="UFI12" s="41"/>
      <c r="UFJ12" s="41"/>
      <c r="UFK12" s="41"/>
      <c r="UFL12" s="41"/>
      <c r="UFM12" s="41"/>
      <c r="UFN12" s="41"/>
      <c r="UFO12" s="41"/>
      <c r="UFP12" s="41"/>
      <c r="UFQ12" s="41"/>
      <c r="UFR12" s="41"/>
      <c r="UFS12" s="41"/>
      <c r="UFT12" s="41"/>
      <c r="UFU12" s="41"/>
      <c r="UFV12" s="41"/>
      <c r="UFW12" s="41"/>
      <c r="UFX12" s="41"/>
      <c r="UFY12" s="41"/>
      <c r="UFZ12" s="41"/>
      <c r="UGA12" s="41"/>
      <c r="UGB12" s="41"/>
      <c r="UGC12" s="41"/>
      <c r="UGD12" s="41"/>
      <c r="UGE12" s="41"/>
      <c r="UGF12" s="41"/>
      <c r="UGG12" s="41"/>
      <c r="UGH12" s="41"/>
      <c r="UGI12" s="41"/>
      <c r="UGJ12" s="41"/>
      <c r="UGK12" s="41"/>
      <c r="UGL12" s="41"/>
      <c r="UGM12" s="41"/>
      <c r="UGN12" s="41"/>
      <c r="UGO12" s="41"/>
      <c r="UGP12" s="41"/>
      <c r="UGQ12" s="41"/>
      <c r="UGR12" s="41"/>
      <c r="UGS12" s="41"/>
      <c r="UGT12" s="41"/>
      <c r="UGU12" s="41"/>
      <c r="UGV12" s="41"/>
      <c r="UGW12" s="41"/>
      <c r="UGX12" s="41"/>
      <c r="UGY12" s="41"/>
      <c r="UGZ12" s="41"/>
      <c r="UHA12" s="41"/>
      <c r="UHB12" s="41"/>
      <c r="UHC12" s="41"/>
      <c r="UHD12" s="41"/>
      <c r="UHE12" s="41"/>
      <c r="UHF12" s="41"/>
      <c r="UHG12" s="41"/>
      <c r="UHH12" s="41"/>
      <c r="UHI12" s="41"/>
      <c r="UHJ12" s="41"/>
      <c r="UHK12" s="41"/>
      <c r="UHL12" s="41"/>
      <c r="UHM12" s="41"/>
      <c r="UHN12" s="41"/>
      <c r="UHO12" s="41"/>
      <c r="UHP12" s="41"/>
      <c r="UHQ12" s="41"/>
      <c r="UHR12" s="41"/>
      <c r="UHS12" s="41"/>
      <c r="UHT12" s="41"/>
      <c r="UHU12" s="41"/>
      <c r="UHV12" s="41"/>
      <c r="UHW12" s="41"/>
      <c r="UHX12" s="41"/>
      <c r="UHY12" s="41"/>
      <c r="UHZ12" s="41"/>
      <c r="UIA12" s="41"/>
      <c r="UIB12" s="41"/>
      <c r="UIC12" s="41"/>
      <c r="UID12" s="41"/>
      <c r="UIE12" s="41"/>
      <c r="UIF12" s="41"/>
      <c r="UIG12" s="41"/>
      <c r="UIH12" s="41"/>
      <c r="UII12" s="41"/>
      <c r="UIJ12" s="41"/>
      <c r="UIK12" s="41"/>
      <c r="UIL12" s="41"/>
      <c r="UIM12" s="41"/>
      <c r="UIN12" s="41"/>
      <c r="UIO12" s="41"/>
      <c r="UIP12" s="41"/>
      <c r="UIQ12" s="41"/>
      <c r="UIR12" s="41"/>
      <c r="UIS12" s="41"/>
      <c r="UIT12" s="41"/>
      <c r="UIU12" s="41"/>
      <c r="UIV12" s="41"/>
      <c r="UIW12" s="41"/>
      <c r="UIX12" s="41"/>
      <c r="UIY12" s="41"/>
      <c r="UIZ12" s="41"/>
      <c r="UJA12" s="41"/>
      <c r="UJB12" s="41"/>
      <c r="UJC12" s="41"/>
      <c r="UJD12" s="41"/>
      <c r="UJE12" s="41"/>
      <c r="UJF12" s="41"/>
      <c r="UJG12" s="41"/>
      <c r="UJH12" s="41"/>
      <c r="UJI12" s="41"/>
      <c r="UJJ12" s="41"/>
      <c r="UJK12" s="41"/>
      <c r="UJL12" s="41"/>
      <c r="UJM12" s="41"/>
      <c r="UJN12" s="41"/>
      <c r="UJO12" s="41"/>
      <c r="UJP12" s="41"/>
      <c r="UJQ12" s="41"/>
      <c r="UJR12" s="41"/>
      <c r="UJS12" s="41"/>
      <c r="UJT12" s="41"/>
      <c r="UJU12" s="41"/>
      <c r="UJV12" s="41"/>
      <c r="UJW12" s="41"/>
      <c r="UJX12" s="41"/>
      <c r="UJY12" s="41"/>
      <c r="UJZ12" s="41"/>
      <c r="UKA12" s="41"/>
      <c r="UKB12" s="41"/>
      <c r="UKC12" s="41"/>
      <c r="UKD12" s="41"/>
      <c r="UKE12" s="41"/>
      <c r="UKF12" s="41"/>
      <c r="UKG12" s="41"/>
      <c r="UKH12" s="41"/>
      <c r="UKI12" s="41"/>
      <c r="UKJ12" s="41"/>
      <c r="UKK12" s="41"/>
      <c r="UKL12" s="41"/>
      <c r="UKM12" s="41"/>
      <c r="UKN12" s="41"/>
      <c r="UKO12" s="41"/>
      <c r="UKP12" s="41"/>
      <c r="UKQ12" s="41"/>
      <c r="UKR12" s="41"/>
      <c r="UKS12" s="41"/>
      <c r="UKT12" s="41"/>
      <c r="UKU12" s="41"/>
      <c r="UKV12" s="41"/>
      <c r="UKW12" s="41"/>
      <c r="UKX12" s="41"/>
      <c r="UKY12" s="41"/>
      <c r="UKZ12" s="41"/>
      <c r="ULA12" s="41"/>
      <c r="ULB12" s="41"/>
      <c r="ULC12" s="41"/>
      <c r="ULD12" s="41"/>
      <c r="ULE12" s="41"/>
      <c r="ULF12" s="41"/>
      <c r="ULG12" s="41"/>
      <c r="ULH12" s="41"/>
      <c r="ULI12" s="41"/>
      <c r="ULJ12" s="41"/>
      <c r="ULK12" s="41"/>
      <c r="ULL12" s="41"/>
      <c r="ULM12" s="41"/>
      <c r="ULN12" s="41"/>
      <c r="ULO12" s="41"/>
      <c r="ULP12" s="41"/>
      <c r="ULQ12" s="41"/>
      <c r="ULR12" s="41"/>
      <c r="ULS12" s="41"/>
      <c r="ULT12" s="41"/>
      <c r="ULU12" s="41"/>
      <c r="ULV12" s="41"/>
      <c r="ULW12" s="41"/>
      <c r="ULX12" s="41"/>
      <c r="ULY12" s="41"/>
      <c r="ULZ12" s="41"/>
      <c r="UMA12" s="41"/>
      <c r="UMB12" s="41"/>
      <c r="UMC12" s="41"/>
      <c r="UMD12" s="41"/>
      <c r="UME12" s="41"/>
      <c r="UMF12" s="41"/>
      <c r="UMG12" s="41"/>
      <c r="UMH12" s="41"/>
      <c r="UMI12" s="41"/>
      <c r="UMJ12" s="41"/>
      <c r="UMK12" s="41"/>
      <c r="UML12" s="41"/>
      <c r="UMM12" s="41"/>
      <c r="UMN12" s="41"/>
      <c r="UMO12" s="41"/>
      <c r="UMP12" s="41"/>
      <c r="UMQ12" s="41"/>
      <c r="UMR12" s="41"/>
      <c r="UMS12" s="41"/>
      <c r="UMT12" s="41"/>
      <c r="UMU12" s="41"/>
      <c r="UMV12" s="41"/>
      <c r="UMW12" s="41"/>
      <c r="UMX12" s="41"/>
      <c r="UMY12" s="41"/>
      <c r="UMZ12" s="41"/>
      <c r="UNA12" s="41"/>
      <c r="UNB12" s="41"/>
      <c r="UNC12" s="41"/>
      <c r="UND12" s="41"/>
      <c r="UNE12" s="41"/>
      <c r="UNF12" s="41"/>
      <c r="UNG12" s="41"/>
      <c r="UNH12" s="41"/>
      <c r="UNI12" s="41"/>
      <c r="UNJ12" s="41"/>
      <c r="UNK12" s="41"/>
      <c r="UNL12" s="41"/>
      <c r="UNM12" s="41"/>
      <c r="UNN12" s="41"/>
      <c r="UNO12" s="41"/>
      <c r="UNP12" s="41"/>
      <c r="UNQ12" s="41"/>
      <c r="UNR12" s="41"/>
      <c r="UNS12" s="41"/>
      <c r="UNT12" s="41"/>
      <c r="UNU12" s="41"/>
      <c r="UNV12" s="41"/>
      <c r="UNW12" s="41"/>
      <c r="UNX12" s="41"/>
      <c r="UNY12" s="41"/>
      <c r="UNZ12" s="41"/>
      <c r="UOA12" s="41"/>
      <c r="UOB12" s="41"/>
      <c r="UOC12" s="41"/>
      <c r="UOD12" s="41"/>
      <c r="UOE12" s="41"/>
      <c r="UOF12" s="41"/>
      <c r="UOG12" s="41"/>
      <c r="UOH12" s="41"/>
      <c r="UOI12" s="41"/>
      <c r="UOJ12" s="41"/>
      <c r="UOK12" s="41"/>
      <c r="UOL12" s="41"/>
      <c r="UOM12" s="41"/>
      <c r="UON12" s="41"/>
      <c r="UOO12" s="41"/>
      <c r="UOP12" s="41"/>
      <c r="UOQ12" s="41"/>
      <c r="UOR12" s="41"/>
      <c r="UOS12" s="41"/>
      <c r="UOT12" s="41"/>
      <c r="UOU12" s="41"/>
      <c r="UOV12" s="41"/>
      <c r="UOW12" s="41"/>
      <c r="UOX12" s="41"/>
      <c r="UOY12" s="41"/>
      <c r="UOZ12" s="41"/>
      <c r="UPA12" s="41"/>
      <c r="UPB12" s="41"/>
      <c r="UPC12" s="41"/>
      <c r="UPD12" s="41"/>
      <c r="UPE12" s="41"/>
      <c r="UPF12" s="41"/>
      <c r="UPG12" s="41"/>
      <c r="UPH12" s="41"/>
      <c r="UPI12" s="41"/>
      <c r="UPJ12" s="41"/>
      <c r="UPK12" s="41"/>
      <c r="UPL12" s="41"/>
      <c r="UPM12" s="41"/>
      <c r="UPN12" s="41"/>
      <c r="UPO12" s="41"/>
      <c r="UPP12" s="41"/>
      <c r="UPQ12" s="41"/>
      <c r="UPR12" s="41"/>
      <c r="UPS12" s="41"/>
      <c r="UPT12" s="41"/>
      <c r="UPU12" s="41"/>
      <c r="UPV12" s="41"/>
      <c r="UPW12" s="41"/>
      <c r="UPX12" s="41"/>
      <c r="UPY12" s="41"/>
      <c r="UPZ12" s="41"/>
      <c r="UQA12" s="41"/>
      <c r="UQB12" s="41"/>
      <c r="UQC12" s="41"/>
      <c r="UQD12" s="41"/>
      <c r="UQE12" s="41"/>
      <c r="UQF12" s="41"/>
      <c r="UQG12" s="41"/>
      <c r="UQH12" s="41"/>
      <c r="UQI12" s="41"/>
      <c r="UQJ12" s="41"/>
      <c r="UQK12" s="41"/>
      <c r="UQL12" s="41"/>
      <c r="UQM12" s="41"/>
      <c r="UQN12" s="41"/>
      <c r="UQO12" s="41"/>
      <c r="UQP12" s="41"/>
      <c r="UQQ12" s="41"/>
      <c r="UQR12" s="41"/>
      <c r="UQS12" s="41"/>
      <c r="UQT12" s="41"/>
      <c r="UQU12" s="41"/>
      <c r="UQV12" s="41"/>
      <c r="UQW12" s="41"/>
      <c r="UQX12" s="41"/>
      <c r="UQY12" s="41"/>
      <c r="UQZ12" s="41"/>
      <c r="URA12" s="41"/>
      <c r="URB12" s="41"/>
      <c r="URC12" s="41"/>
      <c r="URD12" s="41"/>
      <c r="URE12" s="41"/>
      <c r="URF12" s="41"/>
      <c r="URG12" s="41"/>
      <c r="URH12" s="41"/>
      <c r="URI12" s="41"/>
      <c r="URJ12" s="41"/>
      <c r="URK12" s="41"/>
      <c r="URL12" s="41"/>
      <c r="URM12" s="41"/>
      <c r="URN12" s="41"/>
      <c r="URO12" s="41"/>
      <c r="URP12" s="41"/>
      <c r="URQ12" s="41"/>
      <c r="URR12" s="41"/>
      <c r="URS12" s="41"/>
      <c r="URT12" s="41"/>
      <c r="URU12" s="41"/>
      <c r="URV12" s="41"/>
      <c r="URW12" s="41"/>
      <c r="URX12" s="41"/>
      <c r="URY12" s="41"/>
      <c r="URZ12" s="41"/>
      <c r="USA12" s="41"/>
      <c r="USB12" s="41"/>
      <c r="USC12" s="41"/>
      <c r="USD12" s="41"/>
      <c r="USE12" s="41"/>
      <c r="USF12" s="41"/>
      <c r="USG12" s="41"/>
      <c r="USH12" s="41"/>
      <c r="USI12" s="41"/>
      <c r="USJ12" s="41"/>
      <c r="USK12" s="41"/>
      <c r="USL12" s="41"/>
      <c r="USM12" s="41"/>
      <c r="USN12" s="41"/>
      <c r="USO12" s="41"/>
      <c r="USP12" s="41"/>
      <c r="USQ12" s="41"/>
      <c r="USR12" s="41"/>
      <c r="USS12" s="41"/>
      <c r="UST12" s="41"/>
      <c r="USU12" s="41"/>
      <c r="USV12" s="41"/>
      <c r="USW12" s="41"/>
      <c r="USX12" s="41"/>
      <c r="USY12" s="41"/>
      <c r="USZ12" s="41"/>
      <c r="UTA12" s="41"/>
      <c r="UTB12" s="41"/>
      <c r="UTC12" s="41"/>
      <c r="UTD12" s="41"/>
      <c r="UTE12" s="41"/>
      <c r="UTF12" s="41"/>
      <c r="UTG12" s="41"/>
      <c r="UTH12" s="41"/>
      <c r="UTI12" s="41"/>
      <c r="UTJ12" s="41"/>
      <c r="UTK12" s="41"/>
      <c r="UTL12" s="41"/>
      <c r="UTM12" s="41"/>
      <c r="UTN12" s="41"/>
      <c r="UTO12" s="41"/>
      <c r="UTP12" s="41"/>
      <c r="UTQ12" s="41"/>
      <c r="UTR12" s="41"/>
      <c r="UTS12" s="41"/>
      <c r="UTT12" s="41"/>
      <c r="UTU12" s="41"/>
      <c r="UTV12" s="41"/>
      <c r="UTW12" s="41"/>
      <c r="UTX12" s="41"/>
      <c r="UTY12" s="41"/>
      <c r="UTZ12" s="41"/>
      <c r="UUA12" s="41"/>
      <c r="UUB12" s="41"/>
      <c r="UUC12" s="41"/>
      <c r="UUD12" s="41"/>
      <c r="UUE12" s="41"/>
      <c r="UUF12" s="41"/>
      <c r="UUG12" s="41"/>
      <c r="UUH12" s="41"/>
      <c r="UUI12" s="41"/>
      <c r="UUJ12" s="41"/>
      <c r="UUK12" s="41"/>
      <c r="UUL12" s="41"/>
      <c r="UUM12" s="41"/>
      <c r="UUN12" s="41"/>
      <c r="UUO12" s="41"/>
      <c r="UUP12" s="41"/>
      <c r="UUQ12" s="41"/>
      <c r="UUR12" s="41"/>
      <c r="UUS12" s="41"/>
      <c r="UUT12" s="41"/>
      <c r="UUU12" s="41"/>
      <c r="UUV12" s="41"/>
      <c r="UUW12" s="41"/>
      <c r="UUX12" s="41"/>
      <c r="UUY12" s="41"/>
      <c r="UUZ12" s="41"/>
      <c r="UVA12" s="41"/>
      <c r="UVB12" s="41"/>
      <c r="UVC12" s="41"/>
      <c r="UVD12" s="41"/>
      <c r="UVE12" s="41"/>
      <c r="UVF12" s="41"/>
      <c r="UVG12" s="41"/>
      <c r="UVH12" s="41"/>
      <c r="UVI12" s="41"/>
      <c r="UVJ12" s="41"/>
      <c r="UVK12" s="41"/>
      <c r="UVL12" s="41"/>
      <c r="UVM12" s="41"/>
      <c r="UVN12" s="41"/>
      <c r="UVO12" s="41"/>
      <c r="UVP12" s="41"/>
      <c r="UVQ12" s="41"/>
      <c r="UVR12" s="41"/>
      <c r="UVS12" s="41"/>
      <c r="UVT12" s="41"/>
      <c r="UVU12" s="41"/>
      <c r="UVV12" s="41"/>
      <c r="UVW12" s="41"/>
      <c r="UVX12" s="41"/>
      <c r="UVY12" s="41"/>
      <c r="UVZ12" s="41"/>
      <c r="UWA12" s="41"/>
      <c r="UWB12" s="41"/>
      <c r="UWC12" s="41"/>
      <c r="UWD12" s="41"/>
      <c r="UWE12" s="41"/>
      <c r="UWF12" s="41"/>
      <c r="UWG12" s="41"/>
      <c r="UWH12" s="41"/>
      <c r="UWI12" s="41"/>
      <c r="UWJ12" s="41"/>
      <c r="UWK12" s="41"/>
      <c r="UWL12" s="41"/>
      <c r="UWM12" s="41"/>
      <c r="UWN12" s="41"/>
      <c r="UWO12" s="41"/>
      <c r="UWP12" s="41"/>
      <c r="UWQ12" s="41"/>
      <c r="UWR12" s="41"/>
      <c r="UWS12" s="41"/>
      <c r="UWT12" s="41"/>
      <c r="UWU12" s="41"/>
      <c r="UWV12" s="41"/>
      <c r="UWW12" s="41"/>
      <c r="UWX12" s="41"/>
      <c r="UWY12" s="41"/>
      <c r="UWZ12" s="41"/>
      <c r="UXA12" s="41"/>
      <c r="UXB12" s="41"/>
      <c r="UXC12" s="41"/>
      <c r="UXD12" s="41"/>
      <c r="UXE12" s="41"/>
      <c r="UXF12" s="41"/>
      <c r="UXG12" s="41"/>
      <c r="UXH12" s="41"/>
      <c r="UXI12" s="41"/>
      <c r="UXJ12" s="41"/>
      <c r="UXK12" s="41"/>
      <c r="UXL12" s="41"/>
      <c r="UXM12" s="41"/>
      <c r="UXN12" s="41"/>
      <c r="UXO12" s="41"/>
      <c r="UXP12" s="41"/>
      <c r="UXQ12" s="41"/>
      <c r="UXR12" s="41"/>
      <c r="UXS12" s="41"/>
      <c r="UXT12" s="41"/>
      <c r="UXU12" s="41"/>
      <c r="UXV12" s="41"/>
      <c r="UXW12" s="41"/>
      <c r="UXX12" s="41"/>
      <c r="UXY12" s="41"/>
      <c r="UXZ12" s="41"/>
      <c r="UYA12" s="41"/>
      <c r="UYB12" s="41"/>
      <c r="UYC12" s="41"/>
      <c r="UYD12" s="41"/>
      <c r="UYE12" s="41"/>
      <c r="UYF12" s="41"/>
      <c r="UYG12" s="41"/>
      <c r="UYH12" s="41"/>
      <c r="UYI12" s="41"/>
      <c r="UYJ12" s="41"/>
      <c r="UYK12" s="41"/>
      <c r="UYL12" s="41"/>
      <c r="UYM12" s="41"/>
      <c r="UYN12" s="41"/>
      <c r="UYO12" s="41"/>
      <c r="UYP12" s="41"/>
      <c r="UYQ12" s="41"/>
      <c r="UYR12" s="41"/>
      <c r="UYS12" s="41"/>
      <c r="UYT12" s="41"/>
      <c r="UYU12" s="41"/>
      <c r="UYV12" s="41"/>
      <c r="UYW12" s="41"/>
      <c r="UYX12" s="41"/>
      <c r="UYY12" s="41"/>
      <c r="UYZ12" s="41"/>
      <c r="UZA12" s="41"/>
      <c r="UZB12" s="41"/>
      <c r="UZC12" s="41"/>
      <c r="UZD12" s="41"/>
      <c r="UZE12" s="41"/>
      <c r="UZF12" s="41"/>
      <c r="UZG12" s="41"/>
      <c r="UZH12" s="41"/>
      <c r="UZI12" s="41"/>
      <c r="UZJ12" s="41"/>
      <c r="UZK12" s="41"/>
      <c r="UZL12" s="41"/>
      <c r="UZM12" s="41"/>
      <c r="UZN12" s="41"/>
      <c r="UZO12" s="41"/>
      <c r="UZP12" s="41"/>
      <c r="UZQ12" s="41"/>
      <c r="UZR12" s="41"/>
      <c r="UZS12" s="41"/>
      <c r="UZT12" s="41"/>
      <c r="UZU12" s="41"/>
      <c r="UZV12" s="41"/>
      <c r="UZW12" s="41"/>
      <c r="UZX12" s="41"/>
      <c r="UZY12" s="41"/>
      <c r="UZZ12" s="41"/>
      <c r="VAA12" s="41"/>
      <c r="VAB12" s="41"/>
      <c r="VAC12" s="41"/>
      <c r="VAD12" s="41"/>
      <c r="VAE12" s="41"/>
      <c r="VAF12" s="41"/>
      <c r="VAG12" s="41"/>
      <c r="VAH12" s="41"/>
      <c r="VAI12" s="41"/>
      <c r="VAJ12" s="41"/>
      <c r="VAK12" s="41"/>
      <c r="VAL12" s="41"/>
      <c r="VAM12" s="41"/>
      <c r="VAN12" s="41"/>
      <c r="VAO12" s="41"/>
      <c r="VAP12" s="41"/>
      <c r="VAQ12" s="41"/>
      <c r="VAR12" s="41"/>
      <c r="VAS12" s="41"/>
      <c r="VAT12" s="41"/>
      <c r="VAU12" s="41"/>
      <c r="VAV12" s="41"/>
      <c r="VAW12" s="41"/>
      <c r="VAX12" s="41"/>
      <c r="VAY12" s="41"/>
      <c r="VAZ12" s="41"/>
      <c r="VBA12" s="41"/>
      <c r="VBB12" s="41"/>
      <c r="VBC12" s="41"/>
      <c r="VBD12" s="41"/>
      <c r="VBE12" s="41"/>
      <c r="VBF12" s="41"/>
      <c r="VBG12" s="41"/>
      <c r="VBH12" s="41"/>
      <c r="VBI12" s="41"/>
      <c r="VBJ12" s="41"/>
      <c r="VBK12" s="41"/>
      <c r="VBL12" s="41"/>
      <c r="VBM12" s="41"/>
      <c r="VBN12" s="41"/>
      <c r="VBO12" s="41"/>
      <c r="VBP12" s="41"/>
      <c r="VBQ12" s="41"/>
      <c r="VBR12" s="41"/>
      <c r="VBS12" s="41"/>
      <c r="VBT12" s="41"/>
      <c r="VBU12" s="41"/>
      <c r="VBV12" s="41"/>
      <c r="VBW12" s="41"/>
      <c r="VBX12" s="41"/>
      <c r="VBY12" s="41"/>
      <c r="VBZ12" s="41"/>
      <c r="VCA12" s="41"/>
      <c r="VCB12" s="41"/>
      <c r="VCC12" s="41"/>
      <c r="VCD12" s="41"/>
      <c r="VCE12" s="41"/>
      <c r="VCF12" s="41"/>
      <c r="VCG12" s="41"/>
      <c r="VCH12" s="41"/>
      <c r="VCI12" s="41"/>
      <c r="VCJ12" s="41"/>
      <c r="VCK12" s="41"/>
      <c r="VCL12" s="41"/>
      <c r="VCM12" s="41"/>
      <c r="VCN12" s="41"/>
      <c r="VCO12" s="41"/>
      <c r="VCP12" s="41"/>
      <c r="VCQ12" s="41"/>
      <c r="VCR12" s="41"/>
      <c r="VCS12" s="41"/>
      <c r="VCT12" s="41"/>
      <c r="VCU12" s="41"/>
      <c r="VCV12" s="41"/>
      <c r="VCW12" s="41"/>
      <c r="VCX12" s="41"/>
      <c r="VCY12" s="41"/>
      <c r="VCZ12" s="41"/>
      <c r="VDA12" s="41"/>
      <c r="VDB12" s="41"/>
      <c r="VDC12" s="41"/>
      <c r="VDD12" s="41"/>
      <c r="VDE12" s="41"/>
      <c r="VDF12" s="41"/>
      <c r="VDG12" s="41"/>
      <c r="VDH12" s="41"/>
      <c r="VDI12" s="41"/>
      <c r="VDJ12" s="41"/>
      <c r="VDK12" s="41"/>
      <c r="VDL12" s="41"/>
      <c r="VDM12" s="41"/>
      <c r="VDN12" s="41"/>
      <c r="VDO12" s="41"/>
      <c r="VDP12" s="41"/>
      <c r="VDQ12" s="41"/>
      <c r="VDR12" s="41"/>
      <c r="VDS12" s="41"/>
      <c r="VDT12" s="41"/>
      <c r="VDU12" s="41"/>
      <c r="VDV12" s="41"/>
      <c r="VDW12" s="41"/>
      <c r="VDX12" s="41"/>
      <c r="VDY12" s="41"/>
      <c r="VDZ12" s="41"/>
      <c r="VEA12" s="41"/>
      <c r="VEB12" s="41"/>
      <c r="VEC12" s="41"/>
      <c r="VED12" s="41"/>
      <c r="VEE12" s="41"/>
      <c r="VEF12" s="41"/>
      <c r="VEG12" s="41"/>
      <c r="VEH12" s="41"/>
      <c r="VEI12" s="41"/>
      <c r="VEJ12" s="41"/>
      <c r="VEK12" s="41"/>
      <c r="VEL12" s="41"/>
      <c r="VEM12" s="41"/>
      <c r="VEN12" s="41"/>
      <c r="VEO12" s="41"/>
      <c r="VEP12" s="41"/>
      <c r="VEQ12" s="41"/>
      <c r="VER12" s="41"/>
      <c r="VES12" s="41"/>
      <c r="VET12" s="41"/>
      <c r="VEU12" s="41"/>
      <c r="VEV12" s="41"/>
      <c r="VEW12" s="41"/>
      <c r="VEX12" s="41"/>
      <c r="VEY12" s="41"/>
      <c r="VEZ12" s="41"/>
      <c r="VFA12" s="41"/>
      <c r="VFB12" s="41"/>
      <c r="VFC12" s="41"/>
      <c r="VFD12" s="41"/>
      <c r="VFE12" s="41"/>
      <c r="VFF12" s="41"/>
      <c r="VFG12" s="41"/>
      <c r="VFH12" s="41"/>
      <c r="VFI12" s="41"/>
      <c r="VFJ12" s="41"/>
      <c r="VFK12" s="41"/>
      <c r="VFL12" s="41"/>
      <c r="VFM12" s="41"/>
      <c r="VFN12" s="41"/>
      <c r="VFO12" s="41"/>
      <c r="VFP12" s="41"/>
      <c r="VFQ12" s="41"/>
      <c r="VFR12" s="41"/>
      <c r="VFS12" s="41"/>
      <c r="VFT12" s="41"/>
      <c r="VFU12" s="41"/>
      <c r="VFV12" s="41"/>
      <c r="VFW12" s="41"/>
      <c r="VFX12" s="41"/>
      <c r="VFY12" s="41"/>
      <c r="VFZ12" s="41"/>
      <c r="VGA12" s="41"/>
      <c r="VGB12" s="41"/>
      <c r="VGC12" s="41"/>
      <c r="VGD12" s="41"/>
      <c r="VGE12" s="41"/>
      <c r="VGF12" s="41"/>
      <c r="VGG12" s="41"/>
      <c r="VGH12" s="41"/>
      <c r="VGI12" s="41"/>
      <c r="VGJ12" s="41"/>
      <c r="VGK12" s="41"/>
      <c r="VGL12" s="41"/>
      <c r="VGM12" s="41"/>
      <c r="VGN12" s="41"/>
      <c r="VGO12" s="41"/>
      <c r="VGP12" s="41"/>
      <c r="VGQ12" s="41"/>
      <c r="VGR12" s="41"/>
      <c r="VGS12" s="41"/>
      <c r="VGT12" s="41"/>
      <c r="VGU12" s="41"/>
      <c r="VGV12" s="41"/>
      <c r="VGW12" s="41"/>
      <c r="VGX12" s="41"/>
      <c r="VGY12" s="41"/>
      <c r="VGZ12" s="41"/>
      <c r="VHA12" s="41"/>
      <c r="VHB12" s="41"/>
      <c r="VHC12" s="41"/>
      <c r="VHD12" s="41"/>
      <c r="VHE12" s="41"/>
      <c r="VHF12" s="41"/>
      <c r="VHG12" s="41"/>
      <c r="VHH12" s="41"/>
      <c r="VHI12" s="41"/>
      <c r="VHJ12" s="41"/>
      <c r="VHK12" s="41"/>
      <c r="VHL12" s="41"/>
      <c r="VHM12" s="41"/>
      <c r="VHN12" s="41"/>
      <c r="VHO12" s="41"/>
      <c r="VHP12" s="41"/>
      <c r="VHQ12" s="41"/>
      <c r="VHR12" s="41"/>
      <c r="VHS12" s="41"/>
      <c r="VHT12" s="41"/>
      <c r="VHU12" s="41"/>
      <c r="VHV12" s="41"/>
      <c r="VHW12" s="41"/>
      <c r="VHX12" s="41"/>
      <c r="VHY12" s="41"/>
      <c r="VHZ12" s="41"/>
      <c r="VIA12" s="41"/>
      <c r="VIB12" s="41"/>
      <c r="VIC12" s="41"/>
      <c r="VID12" s="41"/>
      <c r="VIE12" s="41"/>
      <c r="VIF12" s="41"/>
      <c r="VIG12" s="41"/>
      <c r="VIH12" s="41"/>
      <c r="VII12" s="41"/>
      <c r="VIJ12" s="41"/>
      <c r="VIK12" s="41"/>
      <c r="VIL12" s="41"/>
      <c r="VIM12" s="41"/>
      <c r="VIN12" s="41"/>
      <c r="VIO12" s="41"/>
      <c r="VIP12" s="41"/>
      <c r="VIQ12" s="41"/>
      <c r="VIR12" s="41"/>
      <c r="VIS12" s="41"/>
      <c r="VIT12" s="41"/>
      <c r="VIU12" s="41"/>
      <c r="VIV12" s="41"/>
      <c r="VIW12" s="41"/>
      <c r="VIX12" s="41"/>
      <c r="VIY12" s="41"/>
      <c r="VIZ12" s="41"/>
      <c r="VJA12" s="41"/>
      <c r="VJB12" s="41"/>
      <c r="VJC12" s="41"/>
      <c r="VJD12" s="41"/>
      <c r="VJE12" s="41"/>
      <c r="VJF12" s="41"/>
      <c r="VJG12" s="41"/>
      <c r="VJH12" s="41"/>
      <c r="VJI12" s="41"/>
      <c r="VJJ12" s="41"/>
      <c r="VJK12" s="41"/>
      <c r="VJL12" s="41"/>
      <c r="VJM12" s="41"/>
      <c r="VJN12" s="41"/>
      <c r="VJO12" s="41"/>
      <c r="VJP12" s="41"/>
      <c r="VJQ12" s="41"/>
      <c r="VJR12" s="41"/>
      <c r="VJS12" s="41"/>
      <c r="VJT12" s="41"/>
      <c r="VJU12" s="41"/>
      <c r="VJV12" s="41"/>
      <c r="VJW12" s="41"/>
      <c r="VJX12" s="41"/>
      <c r="VJY12" s="41"/>
      <c r="VJZ12" s="41"/>
      <c r="VKA12" s="41"/>
      <c r="VKB12" s="41"/>
      <c r="VKC12" s="41"/>
      <c r="VKD12" s="41"/>
      <c r="VKE12" s="41"/>
      <c r="VKF12" s="41"/>
      <c r="VKG12" s="41"/>
      <c r="VKH12" s="41"/>
      <c r="VKI12" s="41"/>
      <c r="VKJ12" s="41"/>
      <c r="VKK12" s="41"/>
      <c r="VKL12" s="41"/>
      <c r="VKM12" s="41"/>
      <c r="VKN12" s="41"/>
      <c r="VKO12" s="41"/>
      <c r="VKP12" s="41"/>
      <c r="VKQ12" s="41"/>
      <c r="VKR12" s="41"/>
      <c r="VKS12" s="41"/>
      <c r="VKT12" s="41"/>
      <c r="VKU12" s="41"/>
      <c r="VKV12" s="41"/>
      <c r="VKW12" s="41"/>
      <c r="VKX12" s="41"/>
      <c r="VKY12" s="41"/>
      <c r="VKZ12" s="41"/>
      <c r="VLA12" s="41"/>
      <c r="VLB12" s="41"/>
      <c r="VLC12" s="41"/>
      <c r="VLD12" s="41"/>
      <c r="VLE12" s="41"/>
      <c r="VLF12" s="41"/>
      <c r="VLG12" s="41"/>
      <c r="VLH12" s="41"/>
      <c r="VLI12" s="41"/>
      <c r="VLJ12" s="41"/>
      <c r="VLK12" s="41"/>
      <c r="VLL12" s="41"/>
      <c r="VLM12" s="41"/>
      <c r="VLN12" s="41"/>
      <c r="VLO12" s="41"/>
      <c r="VLP12" s="41"/>
      <c r="VLQ12" s="41"/>
      <c r="VLR12" s="41"/>
      <c r="VLS12" s="41"/>
      <c r="VLT12" s="41"/>
      <c r="VLU12" s="41"/>
      <c r="VLV12" s="41"/>
      <c r="VLW12" s="41"/>
      <c r="VLX12" s="41"/>
      <c r="VLY12" s="41"/>
      <c r="VLZ12" s="41"/>
      <c r="VMA12" s="41"/>
      <c r="VMB12" s="41"/>
      <c r="VMC12" s="41"/>
      <c r="VMD12" s="41"/>
      <c r="VME12" s="41"/>
      <c r="VMF12" s="41"/>
      <c r="VMG12" s="41"/>
      <c r="VMH12" s="41"/>
      <c r="VMI12" s="41"/>
      <c r="VMJ12" s="41"/>
      <c r="VMK12" s="41"/>
      <c r="VML12" s="41"/>
      <c r="VMM12" s="41"/>
      <c r="VMN12" s="41"/>
      <c r="VMO12" s="41"/>
      <c r="VMP12" s="41"/>
      <c r="VMQ12" s="41"/>
      <c r="VMR12" s="41"/>
      <c r="VMS12" s="41"/>
      <c r="VMT12" s="41"/>
      <c r="VMU12" s="41"/>
      <c r="VMV12" s="41"/>
      <c r="VMW12" s="41"/>
      <c r="VMX12" s="41"/>
      <c r="VMY12" s="41"/>
      <c r="VMZ12" s="41"/>
      <c r="VNA12" s="41"/>
      <c r="VNB12" s="41"/>
      <c r="VNC12" s="41"/>
      <c r="VND12" s="41"/>
      <c r="VNE12" s="41"/>
      <c r="VNF12" s="41"/>
      <c r="VNG12" s="41"/>
      <c r="VNH12" s="41"/>
      <c r="VNI12" s="41"/>
      <c r="VNJ12" s="41"/>
      <c r="VNK12" s="41"/>
      <c r="VNL12" s="41"/>
      <c r="VNM12" s="41"/>
      <c r="VNN12" s="41"/>
      <c r="VNO12" s="41"/>
      <c r="VNP12" s="41"/>
      <c r="VNQ12" s="41"/>
      <c r="VNR12" s="41"/>
      <c r="VNS12" s="41"/>
      <c r="VNT12" s="41"/>
      <c r="VNU12" s="41"/>
      <c r="VNV12" s="41"/>
      <c r="VNW12" s="41"/>
      <c r="VNX12" s="41"/>
      <c r="VNY12" s="41"/>
      <c r="VNZ12" s="41"/>
      <c r="VOA12" s="41"/>
      <c r="VOB12" s="41"/>
      <c r="VOC12" s="41"/>
      <c r="VOD12" s="41"/>
      <c r="VOE12" s="41"/>
      <c r="VOF12" s="41"/>
      <c r="VOG12" s="41"/>
      <c r="VOH12" s="41"/>
      <c r="VOI12" s="41"/>
      <c r="VOJ12" s="41"/>
      <c r="VOK12" s="41"/>
      <c r="VOL12" s="41"/>
      <c r="VOM12" s="41"/>
      <c r="VON12" s="41"/>
      <c r="VOO12" s="41"/>
      <c r="VOP12" s="41"/>
      <c r="VOQ12" s="41"/>
      <c r="VOR12" s="41"/>
      <c r="VOS12" s="41"/>
      <c r="VOT12" s="41"/>
      <c r="VOU12" s="41"/>
      <c r="VOV12" s="41"/>
      <c r="VOW12" s="41"/>
      <c r="VOX12" s="41"/>
      <c r="VOY12" s="41"/>
      <c r="VOZ12" s="41"/>
      <c r="VPA12" s="41"/>
      <c r="VPB12" s="41"/>
      <c r="VPC12" s="41"/>
      <c r="VPD12" s="41"/>
      <c r="VPE12" s="41"/>
      <c r="VPF12" s="41"/>
      <c r="VPG12" s="41"/>
      <c r="VPH12" s="41"/>
      <c r="VPI12" s="41"/>
      <c r="VPJ12" s="41"/>
      <c r="VPK12" s="41"/>
      <c r="VPL12" s="41"/>
      <c r="VPM12" s="41"/>
      <c r="VPN12" s="41"/>
      <c r="VPO12" s="41"/>
      <c r="VPP12" s="41"/>
      <c r="VPQ12" s="41"/>
      <c r="VPR12" s="41"/>
      <c r="VPS12" s="41"/>
      <c r="VPT12" s="41"/>
      <c r="VPU12" s="41"/>
      <c r="VPV12" s="41"/>
      <c r="VPW12" s="41"/>
      <c r="VPX12" s="41"/>
      <c r="VPY12" s="41"/>
      <c r="VPZ12" s="41"/>
      <c r="VQA12" s="41"/>
      <c r="VQB12" s="41"/>
      <c r="VQC12" s="41"/>
      <c r="VQD12" s="41"/>
      <c r="VQE12" s="41"/>
      <c r="VQF12" s="41"/>
      <c r="VQG12" s="41"/>
      <c r="VQH12" s="41"/>
      <c r="VQI12" s="41"/>
      <c r="VQJ12" s="41"/>
      <c r="VQK12" s="41"/>
      <c r="VQL12" s="41"/>
      <c r="VQM12" s="41"/>
      <c r="VQN12" s="41"/>
      <c r="VQO12" s="41"/>
      <c r="VQP12" s="41"/>
      <c r="VQQ12" s="41"/>
      <c r="VQR12" s="41"/>
      <c r="VQS12" s="41"/>
      <c r="VQT12" s="41"/>
      <c r="VQU12" s="41"/>
      <c r="VQV12" s="41"/>
      <c r="VQW12" s="41"/>
      <c r="VQX12" s="41"/>
      <c r="VQY12" s="41"/>
      <c r="VQZ12" s="41"/>
      <c r="VRA12" s="41"/>
      <c r="VRB12" s="41"/>
      <c r="VRC12" s="41"/>
      <c r="VRD12" s="41"/>
      <c r="VRE12" s="41"/>
      <c r="VRF12" s="41"/>
      <c r="VRG12" s="41"/>
      <c r="VRH12" s="41"/>
      <c r="VRI12" s="41"/>
      <c r="VRJ12" s="41"/>
      <c r="VRK12" s="41"/>
      <c r="VRL12" s="41"/>
      <c r="VRM12" s="41"/>
      <c r="VRN12" s="41"/>
      <c r="VRO12" s="41"/>
      <c r="VRP12" s="41"/>
      <c r="VRQ12" s="41"/>
      <c r="VRR12" s="41"/>
      <c r="VRS12" s="41"/>
      <c r="VRT12" s="41"/>
      <c r="VRU12" s="41"/>
      <c r="VRV12" s="41"/>
      <c r="VRW12" s="41"/>
      <c r="VRX12" s="41"/>
      <c r="VRY12" s="41"/>
      <c r="VRZ12" s="41"/>
      <c r="VSA12" s="41"/>
      <c r="VSB12" s="41"/>
      <c r="VSC12" s="41"/>
      <c r="VSD12" s="41"/>
      <c r="VSE12" s="41"/>
      <c r="VSF12" s="41"/>
      <c r="VSG12" s="41"/>
      <c r="VSH12" s="41"/>
      <c r="VSI12" s="41"/>
      <c r="VSJ12" s="41"/>
      <c r="VSK12" s="41"/>
      <c r="VSL12" s="41"/>
      <c r="VSM12" s="41"/>
      <c r="VSN12" s="41"/>
      <c r="VSO12" s="41"/>
      <c r="VSP12" s="41"/>
      <c r="VSQ12" s="41"/>
      <c r="VSR12" s="41"/>
      <c r="VSS12" s="41"/>
      <c r="VST12" s="41"/>
      <c r="VSU12" s="41"/>
      <c r="VSV12" s="41"/>
      <c r="VSW12" s="41"/>
      <c r="VSX12" s="41"/>
      <c r="VSY12" s="41"/>
      <c r="VSZ12" s="41"/>
      <c r="VTA12" s="41"/>
      <c r="VTB12" s="41"/>
      <c r="VTC12" s="41"/>
      <c r="VTD12" s="41"/>
      <c r="VTE12" s="41"/>
      <c r="VTF12" s="41"/>
      <c r="VTG12" s="41"/>
      <c r="VTH12" s="41"/>
      <c r="VTI12" s="41"/>
      <c r="VTJ12" s="41"/>
      <c r="VTK12" s="41"/>
      <c r="VTL12" s="41"/>
      <c r="VTM12" s="41"/>
      <c r="VTN12" s="41"/>
      <c r="VTO12" s="41"/>
      <c r="VTP12" s="41"/>
      <c r="VTQ12" s="41"/>
      <c r="VTR12" s="41"/>
      <c r="VTS12" s="41"/>
      <c r="VTT12" s="41"/>
      <c r="VTU12" s="41"/>
      <c r="VTV12" s="41"/>
      <c r="VTW12" s="41"/>
      <c r="VTX12" s="41"/>
      <c r="VTY12" s="41"/>
      <c r="VTZ12" s="41"/>
      <c r="VUA12" s="41"/>
      <c r="VUB12" s="41"/>
      <c r="VUC12" s="41"/>
      <c r="VUD12" s="41"/>
      <c r="VUE12" s="41"/>
      <c r="VUF12" s="41"/>
      <c r="VUG12" s="41"/>
      <c r="VUH12" s="41"/>
      <c r="VUI12" s="41"/>
      <c r="VUJ12" s="41"/>
      <c r="VUK12" s="41"/>
      <c r="VUL12" s="41"/>
      <c r="VUM12" s="41"/>
      <c r="VUN12" s="41"/>
      <c r="VUO12" s="41"/>
      <c r="VUP12" s="41"/>
      <c r="VUQ12" s="41"/>
      <c r="VUR12" s="41"/>
      <c r="VUS12" s="41"/>
      <c r="VUT12" s="41"/>
      <c r="VUU12" s="41"/>
      <c r="VUV12" s="41"/>
      <c r="VUW12" s="41"/>
      <c r="VUX12" s="41"/>
      <c r="VUY12" s="41"/>
      <c r="VUZ12" s="41"/>
      <c r="VVA12" s="41"/>
      <c r="VVB12" s="41"/>
      <c r="VVC12" s="41"/>
      <c r="VVD12" s="41"/>
      <c r="VVE12" s="41"/>
      <c r="VVF12" s="41"/>
      <c r="VVG12" s="41"/>
      <c r="VVH12" s="41"/>
      <c r="VVI12" s="41"/>
      <c r="VVJ12" s="41"/>
      <c r="VVK12" s="41"/>
      <c r="VVL12" s="41"/>
      <c r="VVM12" s="41"/>
      <c r="VVN12" s="41"/>
      <c r="VVO12" s="41"/>
      <c r="VVP12" s="41"/>
      <c r="VVQ12" s="41"/>
      <c r="VVR12" s="41"/>
      <c r="VVS12" s="41"/>
      <c r="VVT12" s="41"/>
      <c r="VVU12" s="41"/>
      <c r="VVV12" s="41"/>
      <c r="VVW12" s="41"/>
      <c r="VVX12" s="41"/>
      <c r="VVY12" s="41"/>
      <c r="VVZ12" s="41"/>
      <c r="VWA12" s="41"/>
      <c r="VWB12" s="41"/>
      <c r="VWC12" s="41"/>
      <c r="VWD12" s="41"/>
      <c r="VWE12" s="41"/>
      <c r="VWF12" s="41"/>
      <c r="VWG12" s="41"/>
      <c r="VWH12" s="41"/>
      <c r="VWI12" s="41"/>
      <c r="VWJ12" s="41"/>
      <c r="VWK12" s="41"/>
      <c r="VWL12" s="41"/>
      <c r="VWM12" s="41"/>
      <c r="VWN12" s="41"/>
      <c r="VWO12" s="41"/>
      <c r="VWP12" s="41"/>
      <c r="VWQ12" s="41"/>
      <c r="VWR12" s="41"/>
      <c r="VWS12" s="41"/>
      <c r="VWT12" s="41"/>
      <c r="VWU12" s="41"/>
      <c r="VWV12" s="41"/>
      <c r="VWW12" s="41"/>
      <c r="VWX12" s="41"/>
      <c r="VWY12" s="41"/>
      <c r="VWZ12" s="41"/>
      <c r="VXA12" s="41"/>
      <c r="VXB12" s="41"/>
      <c r="VXC12" s="41"/>
      <c r="VXD12" s="41"/>
      <c r="VXE12" s="41"/>
      <c r="VXF12" s="41"/>
      <c r="VXG12" s="41"/>
      <c r="VXH12" s="41"/>
      <c r="VXI12" s="41"/>
      <c r="VXJ12" s="41"/>
      <c r="VXK12" s="41"/>
      <c r="VXL12" s="41"/>
      <c r="VXM12" s="41"/>
      <c r="VXN12" s="41"/>
      <c r="VXO12" s="41"/>
      <c r="VXP12" s="41"/>
      <c r="VXQ12" s="41"/>
      <c r="VXR12" s="41"/>
      <c r="VXS12" s="41"/>
      <c r="VXT12" s="41"/>
      <c r="VXU12" s="41"/>
      <c r="VXV12" s="41"/>
      <c r="VXW12" s="41"/>
      <c r="VXX12" s="41"/>
      <c r="VXY12" s="41"/>
      <c r="VXZ12" s="41"/>
      <c r="VYA12" s="41"/>
      <c r="VYB12" s="41"/>
      <c r="VYC12" s="41"/>
      <c r="VYD12" s="41"/>
      <c r="VYE12" s="41"/>
      <c r="VYF12" s="41"/>
      <c r="VYG12" s="41"/>
      <c r="VYH12" s="41"/>
      <c r="VYI12" s="41"/>
      <c r="VYJ12" s="41"/>
      <c r="VYK12" s="41"/>
      <c r="VYL12" s="41"/>
      <c r="VYM12" s="41"/>
      <c r="VYN12" s="41"/>
      <c r="VYO12" s="41"/>
      <c r="VYP12" s="41"/>
      <c r="VYQ12" s="41"/>
      <c r="VYR12" s="41"/>
      <c r="VYS12" s="41"/>
      <c r="VYT12" s="41"/>
      <c r="VYU12" s="41"/>
      <c r="VYV12" s="41"/>
      <c r="VYW12" s="41"/>
      <c r="VYX12" s="41"/>
      <c r="VYY12" s="41"/>
      <c r="VYZ12" s="41"/>
      <c r="VZA12" s="41"/>
      <c r="VZB12" s="41"/>
      <c r="VZC12" s="41"/>
      <c r="VZD12" s="41"/>
      <c r="VZE12" s="41"/>
      <c r="VZF12" s="41"/>
      <c r="VZG12" s="41"/>
      <c r="VZH12" s="41"/>
      <c r="VZI12" s="41"/>
      <c r="VZJ12" s="41"/>
      <c r="VZK12" s="41"/>
      <c r="VZL12" s="41"/>
      <c r="VZM12" s="41"/>
      <c r="VZN12" s="41"/>
      <c r="VZO12" s="41"/>
      <c r="VZP12" s="41"/>
      <c r="VZQ12" s="41"/>
      <c r="VZR12" s="41"/>
      <c r="VZS12" s="41"/>
      <c r="VZT12" s="41"/>
      <c r="VZU12" s="41"/>
      <c r="VZV12" s="41"/>
      <c r="VZW12" s="41"/>
      <c r="VZX12" s="41"/>
      <c r="VZY12" s="41"/>
      <c r="VZZ12" s="41"/>
      <c r="WAA12" s="41"/>
      <c r="WAB12" s="41"/>
      <c r="WAC12" s="41"/>
      <c r="WAD12" s="41"/>
      <c r="WAE12" s="41"/>
      <c r="WAF12" s="41"/>
      <c r="WAG12" s="41"/>
      <c r="WAH12" s="41"/>
      <c r="WAI12" s="41"/>
      <c r="WAJ12" s="41"/>
      <c r="WAK12" s="41"/>
      <c r="WAL12" s="41"/>
      <c r="WAM12" s="41"/>
      <c r="WAN12" s="41"/>
      <c r="WAO12" s="41"/>
      <c r="WAP12" s="41"/>
      <c r="WAQ12" s="41"/>
      <c r="WAR12" s="41"/>
      <c r="WAS12" s="41"/>
      <c r="WAT12" s="41"/>
      <c r="WAU12" s="41"/>
      <c r="WAV12" s="41"/>
      <c r="WAW12" s="41"/>
      <c r="WAX12" s="41"/>
      <c r="WAY12" s="41"/>
      <c r="WAZ12" s="41"/>
      <c r="WBA12" s="41"/>
      <c r="WBB12" s="41"/>
      <c r="WBC12" s="41"/>
      <c r="WBD12" s="41"/>
      <c r="WBE12" s="41"/>
      <c r="WBF12" s="41"/>
      <c r="WBG12" s="41"/>
      <c r="WBH12" s="41"/>
      <c r="WBI12" s="41"/>
      <c r="WBJ12" s="41"/>
      <c r="WBK12" s="41"/>
      <c r="WBL12" s="41"/>
      <c r="WBM12" s="41"/>
      <c r="WBN12" s="41"/>
      <c r="WBO12" s="41"/>
      <c r="WBP12" s="41"/>
      <c r="WBQ12" s="41"/>
      <c r="WBR12" s="41"/>
      <c r="WBS12" s="41"/>
      <c r="WBT12" s="41"/>
      <c r="WBU12" s="41"/>
      <c r="WBV12" s="41"/>
      <c r="WBW12" s="41"/>
      <c r="WBX12" s="41"/>
      <c r="WBY12" s="41"/>
      <c r="WBZ12" s="41"/>
      <c r="WCA12" s="41"/>
      <c r="WCB12" s="41"/>
      <c r="WCC12" s="41"/>
      <c r="WCD12" s="41"/>
      <c r="WCE12" s="41"/>
      <c r="WCF12" s="41"/>
      <c r="WCG12" s="41"/>
      <c r="WCH12" s="41"/>
      <c r="WCI12" s="41"/>
      <c r="WCJ12" s="41"/>
      <c r="WCK12" s="41"/>
      <c r="WCL12" s="41"/>
      <c r="WCM12" s="41"/>
      <c r="WCN12" s="41"/>
      <c r="WCO12" s="41"/>
      <c r="WCP12" s="41"/>
      <c r="WCQ12" s="41"/>
      <c r="WCR12" s="41"/>
      <c r="WCS12" s="41"/>
      <c r="WCT12" s="41"/>
      <c r="WCU12" s="41"/>
      <c r="WCV12" s="41"/>
      <c r="WCW12" s="41"/>
      <c r="WCX12" s="41"/>
      <c r="WCY12" s="41"/>
      <c r="WCZ12" s="41"/>
      <c r="WDA12" s="41"/>
      <c r="WDB12" s="41"/>
      <c r="WDC12" s="41"/>
      <c r="WDD12" s="41"/>
      <c r="WDE12" s="41"/>
      <c r="WDF12" s="41"/>
      <c r="WDG12" s="41"/>
      <c r="WDH12" s="41"/>
      <c r="WDI12" s="41"/>
      <c r="WDJ12" s="41"/>
      <c r="WDK12" s="41"/>
      <c r="WDL12" s="41"/>
      <c r="WDM12" s="41"/>
      <c r="WDN12" s="41"/>
      <c r="WDO12" s="41"/>
      <c r="WDP12" s="41"/>
      <c r="WDQ12" s="41"/>
      <c r="WDR12" s="41"/>
      <c r="WDS12" s="41"/>
      <c r="WDT12" s="41"/>
      <c r="WDU12" s="41"/>
      <c r="WDV12" s="41"/>
      <c r="WDW12" s="41"/>
      <c r="WDX12" s="41"/>
      <c r="WDY12" s="41"/>
      <c r="WDZ12" s="41"/>
      <c r="WEA12" s="41"/>
      <c r="WEB12" s="41"/>
      <c r="WEC12" s="41"/>
      <c r="WED12" s="41"/>
      <c r="WEE12" s="41"/>
      <c r="WEF12" s="41"/>
      <c r="WEG12" s="41"/>
      <c r="WEH12" s="41"/>
      <c r="WEI12" s="41"/>
      <c r="WEJ12" s="41"/>
      <c r="WEK12" s="41"/>
      <c r="WEL12" s="41"/>
      <c r="WEM12" s="41"/>
      <c r="WEN12" s="41"/>
      <c r="WEO12" s="41"/>
      <c r="WEP12" s="41"/>
      <c r="WEQ12" s="41"/>
      <c r="WER12" s="41"/>
      <c r="WES12" s="41"/>
      <c r="WET12" s="41"/>
      <c r="WEU12" s="41"/>
      <c r="WEV12" s="41"/>
      <c r="WEW12" s="41"/>
      <c r="WEX12" s="41"/>
      <c r="WEY12" s="41"/>
      <c r="WEZ12" s="41"/>
      <c r="WFA12" s="41"/>
      <c r="WFB12" s="41"/>
      <c r="WFC12" s="41"/>
      <c r="WFD12" s="41"/>
      <c r="WFE12" s="41"/>
      <c r="WFF12" s="41"/>
      <c r="WFG12" s="41"/>
      <c r="WFH12" s="41"/>
      <c r="WFI12" s="41"/>
      <c r="WFJ12" s="41"/>
      <c r="WFK12" s="41"/>
      <c r="WFL12" s="41"/>
      <c r="WFM12" s="41"/>
      <c r="WFN12" s="41"/>
      <c r="WFO12" s="41"/>
      <c r="WFP12" s="41"/>
      <c r="WFQ12" s="41"/>
      <c r="WFR12" s="41"/>
      <c r="WFS12" s="41"/>
      <c r="WFT12" s="41"/>
      <c r="WFU12" s="41"/>
      <c r="WFV12" s="41"/>
      <c r="WFW12" s="41"/>
      <c r="WFX12" s="41"/>
      <c r="WFY12" s="41"/>
      <c r="WFZ12" s="41"/>
      <c r="WGA12" s="41"/>
      <c r="WGB12" s="41"/>
      <c r="WGC12" s="41"/>
      <c r="WGD12" s="41"/>
      <c r="WGE12" s="41"/>
      <c r="WGF12" s="41"/>
      <c r="WGG12" s="41"/>
      <c r="WGH12" s="41"/>
      <c r="WGI12" s="41"/>
      <c r="WGJ12" s="41"/>
      <c r="WGK12" s="41"/>
      <c r="WGL12" s="41"/>
      <c r="WGM12" s="41"/>
      <c r="WGN12" s="41"/>
      <c r="WGO12" s="41"/>
      <c r="WGP12" s="41"/>
      <c r="WGQ12" s="41"/>
      <c r="WGR12" s="41"/>
      <c r="WGS12" s="41"/>
      <c r="WGT12" s="41"/>
      <c r="WGU12" s="41"/>
      <c r="WGV12" s="41"/>
      <c r="WGW12" s="41"/>
      <c r="WGX12" s="41"/>
      <c r="WGY12" s="41"/>
      <c r="WGZ12" s="41"/>
      <c r="WHA12" s="41"/>
      <c r="WHB12" s="41"/>
      <c r="WHC12" s="41"/>
      <c r="WHD12" s="41"/>
      <c r="WHE12" s="41"/>
      <c r="WHF12" s="41"/>
      <c r="WHG12" s="41"/>
      <c r="WHH12" s="41"/>
      <c r="WHI12" s="41"/>
      <c r="WHJ12" s="41"/>
      <c r="WHK12" s="41"/>
      <c r="WHL12" s="41"/>
      <c r="WHM12" s="41"/>
      <c r="WHN12" s="41"/>
      <c r="WHO12" s="41"/>
      <c r="WHP12" s="41"/>
      <c r="WHQ12" s="41"/>
      <c r="WHR12" s="41"/>
      <c r="WHS12" s="41"/>
      <c r="WHT12" s="41"/>
      <c r="WHU12" s="41"/>
      <c r="WHV12" s="41"/>
      <c r="WHW12" s="41"/>
      <c r="WHX12" s="41"/>
      <c r="WHY12" s="41"/>
      <c r="WHZ12" s="41"/>
      <c r="WIA12" s="41"/>
      <c r="WIB12" s="41"/>
      <c r="WIC12" s="41"/>
      <c r="WID12" s="41"/>
      <c r="WIE12" s="41"/>
      <c r="WIF12" s="41"/>
      <c r="WIG12" s="41"/>
      <c r="WIH12" s="41"/>
      <c r="WII12" s="41"/>
      <c r="WIJ12" s="41"/>
      <c r="WIK12" s="41"/>
      <c r="WIL12" s="41"/>
      <c r="WIM12" s="41"/>
      <c r="WIN12" s="41"/>
      <c r="WIO12" s="41"/>
      <c r="WIP12" s="41"/>
      <c r="WIQ12" s="41"/>
      <c r="WIR12" s="41"/>
      <c r="WIS12" s="41"/>
      <c r="WIT12" s="41"/>
      <c r="WIU12" s="41"/>
      <c r="WIV12" s="41"/>
      <c r="WIW12" s="41"/>
      <c r="WIX12" s="41"/>
      <c r="WIY12" s="41"/>
      <c r="WIZ12" s="41"/>
      <c r="WJA12" s="41"/>
      <c r="WJB12" s="41"/>
      <c r="WJC12" s="41"/>
      <c r="WJD12" s="41"/>
      <c r="WJE12" s="41"/>
      <c r="WJF12" s="41"/>
      <c r="WJG12" s="41"/>
      <c r="WJH12" s="41"/>
      <c r="WJI12" s="41"/>
      <c r="WJJ12" s="41"/>
      <c r="WJK12" s="41"/>
      <c r="WJL12" s="41"/>
      <c r="WJM12" s="41"/>
      <c r="WJN12" s="41"/>
      <c r="WJO12" s="41"/>
      <c r="WJP12" s="41"/>
      <c r="WJQ12" s="41"/>
      <c r="WJR12" s="41"/>
      <c r="WJS12" s="41"/>
      <c r="WJT12" s="41"/>
      <c r="WJU12" s="41"/>
      <c r="WJV12" s="41"/>
      <c r="WJW12" s="41"/>
      <c r="WJX12" s="41"/>
      <c r="WJY12" s="41"/>
      <c r="WJZ12" s="41"/>
      <c r="WKA12" s="41"/>
      <c r="WKB12" s="41"/>
      <c r="WKC12" s="41"/>
      <c r="WKD12" s="41"/>
      <c r="WKE12" s="41"/>
      <c r="WKF12" s="41"/>
      <c r="WKG12" s="41"/>
      <c r="WKH12" s="41"/>
      <c r="WKI12" s="41"/>
      <c r="WKJ12" s="41"/>
      <c r="WKK12" s="41"/>
      <c r="WKL12" s="41"/>
      <c r="WKM12" s="41"/>
      <c r="WKN12" s="41"/>
      <c r="WKO12" s="41"/>
      <c r="WKP12" s="41"/>
      <c r="WKQ12" s="41"/>
      <c r="WKR12" s="41"/>
      <c r="WKS12" s="41"/>
      <c r="WKT12" s="41"/>
      <c r="WKU12" s="41"/>
      <c r="WKV12" s="41"/>
      <c r="WKW12" s="41"/>
      <c r="WKX12" s="41"/>
      <c r="WKY12" s="41"/>
      <c r="WKZ12" s="41"/>
      <c r="WLA12" s="41"/>
      <c r="WLB12" s="41"/>
      <c r="WLC12" s="41"/>
      <c r="WLD12" s="41"/>
      <c r="WLE12" s="41"/>
      <c r="WLF12" s="41"/>
      <c r="WLG12" s="41"/>
      <c r="WLH12" s="41"/>
      <c r="WLI12" s="41"/>
      <c r="WLJ12" s="41"/>
      <c r="WLK12" s="41"/>
      <c r="WLL12" s="41"/>
      <c r="WLM12" s="41"/>
      <c r="WLN12" s="41"/>
      <c r="WLO12" s="41"/>
      <c r="WLP12" s="41"/>
      <c r="WLQ12" s="41"/>
      <c r="WLR12" s="41"/>
      <c r="WLS12" s="41"/>
      <c r="WLT12" s="41"/>
      <c r="WLU12" s="41"/>
      <c r="WLV12" s="41"/>
      <c r="WLW12" s="41"/>
      <c r="WLX12" s="41"/>
      <c r="WLY12" s="41"/>
      <c r="WLZ12" s="41"/>
      <c r="WMA12" s="41"/>
      <c r="WMB12" s="41"/>
      <c r="WMC12" s="41"/>
      <c r="WMD12" s="41"/>
      <c r="WME12" s="41"/>
      <c r="WMF12" s="41"/>
      <c r="WMG12" s="41"/>
      <c r="WMH12" s="41"/>
      <c r="WMI12" s="41"/>
      <c r="WMJ12" s="41"/>
      <c r="WMK12" s="41"/>
      <c r="WML12" s="41"/>
      <c r="WMM12" s="41"/>
      <c r="WMN12" s="41"/>
      <c r="WMO12" s="41"/>
      <c r="WMP12" s="41"/>
      <c r="WMQ12" s="41"/>
      <c r="WMR12" s="41"/>
      <c r="WMS12" s="41"/>
      <c r="WMT12" s="41"/>
      <c r="WMU12" s="41"/>
      <c r="WMV12" s="41"/>
      <c r="WMW12" s="41"/>
      <c r="WMX12" s="41"/>
      <c r="WMY12" s="41"/>
      <c r="WMZ12" s="41"/>
      <c r="WNA12" s="41"/>
      <c r="WNB12" s="41"/>
      <c r="WNC12" s="41"/>
      <c r="WND12" s="41"/>
      <c r="WNE12" s="41"/>
      <c r="WNF12" s="41"/>
      <c r="WNG12" s="41"/>
      <c r="WNH12" s="41"/>
      <c r="WNI12" s="41"/>
      <c r="WNJ12" s="41"/>
      <c r="WNK12" s="41"/>
      <c r="WNL12" s="41"/>
      <c r="WNM12" s="41"/>
      <c r="WNN12" s="41"/>
      <c r="WNO12" s="41"/>
      <c r="WNP12" s="41"/>
      <c r="WNQ12" s="41"/>
      <c r="WNR12" s="41"/>
      <c r="WNS12" s="41"/>
      <c r="WNT12" s="41"/>
      <c r="WNU12" s="41"/>
      <c r="WNV12" s="41"/>
      <c r="WNW12" s="41"/>
      <c r="WNX12" s="41"/>
      <c r="WNY12" s="41"/>
      <c r="WNZ12" s="41"/>
      <c r="WOA12" s="41"/>
      <c r="WOB12" s="41"/>
      <c r="WOC12" s="41"/>
      <c r="WOD12" s="41"/>
      <c r="WOE12" s="41"/>
      <c r="WOF12" s="41"/>
      <c r="WOG12" s="41"/>
      <c r="WOH12" s="41"/>
      <c r="WOI12" s="41"/>
      <c r="WOJ12" s="41"/>
      <c r="WOK12" s="41"/>
      <c r="WOL12" s="41"/>
      <c r="WOM12" s="41"/>
      <c r="WON12" s="41"/>
      <c r="WOO12" s="41"/>
      <c r="WOP12" s="41"/>
      <c r="WOQ12" s="41"/>
      <c r="WOR12" s="41"/>
      <c r="WOS12" s="41"/>
      <c r="WOT12" s="41"/>
      <c r="WOU12" s="41"/>
      <c r="WOV12" s="41"/>
      <c r="WOW12" s="41"/>
      <c r="WOX12" s="41"/>
      <c r="WOY12" s="41"/>
      <c r="WOZ12" s="41"/>
      <c r="WPA12" s="41"/>
      <c r="WPB12" s="41"/>
      <c r="WPC12" s="41"/>
      <c r="WPD12" s="41"/>
      <c r="WPE12" s="41"/>
      <c r="WPF12" s="41"/>
      <c r="WPG12" s="41"/>
      <c r="WPH12" s="41"/>
      <c r="WPI12" s="41"/>
      <c r="WPJ12" s="41"/>
      <c r="WPK12" s="41"/>
      <c r="WPL12" s="41"/>
      <c r="WPM12" s="41"/>
      <c r="WPN12" s="41"/>
      <c r="WPO12" s="41"/>
      <c r="WPP12" s="41"/>
      <c r="WPQ12" s="41"/>
      <c r="WPR12" s="41"/>
      <c r="WPS12" s="41"/>
      <c r="WPT12" s="41"/>
      <c r="WPU12" s="41"/>
      <c r="WPV12" s="41"/>
      <c r="WPW12" s="41"/>
      <c r="WPX12" s="41"/>
      <c r="WPY12" s="41"/>
      <c r="WPZ12" s="41"/>
      <c r="WQA12" s="41"/>
      <c r="WQB12" s="41"/>
      <c r="WQC12" s="41"/>
      <c r="WQD12" s="41"/>
      <c r="WQE12" s="41"/>
      <c r="WQF12" s="41"/>
      <c r="WQG12" s="41"/>
      <c r="WQH12" s="41"/>
      <c r="WQI12" s="41"/>
      <c r="WQJ12" s="41"/>
      <c r="WQK12" s="41"/>
      <c r="WQL12" s="41"/>
      <c r="WQM12" s="41"/>
      <c r="WQN12" s="41"/>
      <c r="WQO12" s="41"/>
      <c r="WQP12" s="41"/>
      <c r="WQQ12" s="41"/>
      <c r="WQR12" s="41"/>
      <c r="WQS12" s="41"/>
      <c r="WQT12" s="41"/>
      <c r="WQU12" s="41"/>
      <c r="WQV12" s="41"/>
      <c r="WQW12" s="41"/>
      <c r="WQX12" s="41"/>
      <c r="WQY12" s="41"/>
      <c r="WQZ12" s="41"/>
      <c r="WRA12" s="41"/>
      <c r="WRB12" s="41"/>
      <c r="WRC12" s="41"/>
      <c r="WRD12" s="41"/>
      <c r="WRE12" s="41"/>
      <c r="WRF12" s="41"/>
      <c r="WRG12" s="41"/>
      <c r="WRH12" s="41"/>
      <c r="WRI12" s="41"/>
      <c r="WRJ12" s="41"/>
      <c r="WRK12" s="41"/>
      <c r="WRL12" s="41"/>
      <c r="WRM12" s="41"/>
      <c r="WRN12" s="41"/>
      <c r="WRO12" s="41"/>
      <c r="WRP12" s="41"/>
      <c r="WRQ12" s="41"/>
      <c r="WRR12" s="41"/>
      <c r="WRS12" s="41"/>
      <c r="WRT12" s="41"/>
      <c r="WRU12" s="41"/>
      <c r="WRV12" s="41"/>
      <c r="WRW12" s="41"/>
      <c r="WRX12" s="41"/>
      <c r="WRY12" s="41"/>
      <c r="WRZ12" s="41"/>
      <c r="WSA12" s="41"/>
      <c r="WSB12" s="41"/>
      <c r="WSC12" s="41"/>
      <c r="WSD12" s="41"/>
      <c r="WSE12" s="41"/>
      <c r="WSF12" s="41"/>
      <c r="WSG12" s="41"/>
      <c r="WSH12" s="41"/>
      <c r="WSI12" s="41"/>
      <c r="WSJ12" s="41"/>
      <c r="WSK12" s="41"/>
      <c r="WSL12" s="41"/>
      <c r="WSM12" s="41"/>
      <c r="WSN12" s="41"/>
      <c r="WSO12" s="41"/>
      <c r="WSP12" s="41"/>
      <c r="WSQ12" s="41"/>
      <c r="WSR12" s="41"/>
      <c r="WSS12" s="41"/>
      <c r="WST12" s="41"/>
      <c r="WSU12" s="41"/>
      <c r="WSV12" s="41"/>
      <c r="WSW12" s="41"/>
      <c r="WSX12" s="41"/>
      <c r="WSY12" s="41"/>
      <c r="WSZ12" s="41"/>
      <c r="WTA12" s="41"/>
      <c r="WTB12" s="41"/>
      <c r="WTC12" s="41"/>
      <c r="WTD12" s="41"/>
      <c r="WTE12" s="41"/>
      <c r="WTF12" s="41"/>
      <c r="WTG12" s="41"/>
      <c r="WTH12" s="41"/>
      <c r="WTI12" s="41"/>
      <c r="WTJ12" s="41"/>
      <c r="WTK12" s="41"/>
      <c r="WTL12" s="41"/>
      <c r="WTM12" s="41"/>
      <c r="WTN12" s="41"/>
      <c r="WTO12" s="41"/>
      <c r="WTP12" s="41"/>
      <c r="WTQ12" s="41"/>
      <c r="WTR12" s="41"/>
      <c r="WTS12" s="41"/>
      <c r="WTT12" s="41"/>
      <c r="WTU12" s="41"/>
      <c r="WTV12" s="41"/>
      <c r="WTW12" s="41"/>
      <c r="WTX12" s="41"/>
      <c r="WTY12" s="41"/>
      <c r="WTZ12" s="41"/>
      <c r="WUA12" s="41"/>
      <c r="WUB12" s="41"/>
      <c r="WUC12" s="41"/>
      <c r="WUD12" s="41"/>
      <c r="WUE12" s="41"/>
      <c r="WUF12" s="41"/>
      <c r="WUG12" s="41"/>
      <c r="WUH12" s="41"/>
      <c r="WUI12" s="41"/>
      <c r="WUJ12" s="41"/>
      <c r="WUK12" s="41"/>
      <c r="WUL12" s="41"/>
      <c r="WUM12" s="41"/>
      <c r="WUN12" s="41"/>
      <c r="WUO12" s="41"/>
      <c r="WUP12" s="41"/>
      <c r="WUQ12" s="41"/>
      <c r="WUR12" s="41"/>
      <c r="WUS12" s="41"/>
      <c r="WUT12" s="41"/>
      <c r="WUU12" s="41"/>
      <c r="WUV12" s="41"/>
      <c r="WUW12" s="41"/>
      <c r="WUX12" s="41"/>
      <c r="WUY12" s="41"/>
      <c r="WUZ12" s="41"/>
      <c r="WVA12" s="41"/>
      <c r="WVB12" s="41"/>
      <c r="WVC12" s="41"/>
      <c r="WVD12" s="41"/>
      <c r="WVE12" s="41"/>
      <c r="WVF12" s="41"/>
      <c r="WVG12" s="41"/>
      <c r="WVH12" s="41"/>
      <c r="WVI12" s="41"/>
      <c r="WVJ12" s="41"/>
      <c r="WVK12" s="41"/>
      <c r="WVL12" s="41"/>
      <c r="WVM12" s="41"/>
      <c r="WVN12" s="41"/>
      <c r="WVO12" s="41"/>
      <c r="WVP12" s="41"/>
      <c r="WVQ12" s="41"/>
      <c r="WVR12" s="41"/>
      <c r="WVS12" s="41"/>
      <c r="WVT12" s="41"/>
      <c r="WVU12" s="41"/>
      <c r="WVV12" s="41"/>
      <c r="WVW12" s="41"/>
      <c r="WVX12" s="41"/>
      <c r="WVY12" s="41"/>
      <c r="WVZ12" s="41"/>
      <c r="WWA12" s="41"/>
      <c r="WWB12" s="41"/>
      <c r="WWC12" s="41"/>
      <c r="WWD12" s="41"/>
      <c r="WWE12" s="41"/>
      <c r="WWF12" s="41"/>
      <c r="WWG12" s="41"/>
      <c r="WWH12" s="41"/>
      <c r="WWI12" s="41"/>
      <c r="WWJ12" s="41"/>
      <c r="WWK12" s="41"/>
      <c r="WWL12" s="41"/>
      <c r="WWM12" s="41"/>
      <c r="WWN12" s="41"/>
      <c r="WWO12" s="41"/>
      <c r="WWP12" s="41"/>
      <c r="WWQ12" s="41"/>
      <c r="WWR12" s="41"/>
      <c r="WWS12" s="41"/>
      <c r="WWT12" s="41"/>
      <c r="WWU12" s="41"/>
      <c r="WWV12" s="41"/>
      <c r="WWW12" s="41"/>
      <c r="WWX12" s="41"/>
      <c r="WWY12" s="41"/>
      <c r="WWZ12" s="41"/>
      <c r="WXA12" s="41"/>
      <c r="WXB12" s="41"/>
      <c r="WXC12" s="41"/>
      <c r="WXD12" s="41"/>
      <c r="WXE12" s="41"/>
      <c r="WXF12" s="41"/>
      <c r="WXG12" s="41"/>
      <c r="WXH12" s="41"/>
      <c r="WXI12" s="41"/>
      <c r="WXJ12" s="41"/>
      <c r="WXK12" s="41"/>
      <c r="WXL12" s="41"/>
      <c r="WXM12" s="41"/>
      <c r="WXN12" s="41"/>
      <c r="WXO12" s="41"/>
      <c r="WXP12" s="41"/>
      <c r="WXQ12" s="41"/>
      <c r="WXR12" s="41"/>
      <c r="WXS12" s="41"/>
      <c r="WXT12" s="41"/>
      <c r="WXU12" s="41"/>
      <c r="WXV12" s="41"/>
      <c r="WXW12" s="41"/>
      <c r="WXX12" s="41"/>
      <c r="WXY12" s="41"/>
      <c r="WXZ12" s="41"/>
      <c r="WYA12" s="41"/>
      <c r="WYB12" s="41"/>
      <c r="WYC12" s="41"/>
      <c r="WYD12" s="41"/>
      <c r="WYE12" s="41"/>
      <c r="WYF12" s="41"/>
      <c r="WYG12" s="41"/>
      <c r="WYH12" s="41"/>
      <c r="WYI12" s="41"/>
      <c r="WYJ12" s="41"/>
      <c r="WYK12" s="41"/>
      <c r="WYL12" s="41"/>
      <c r="WYM12" s="41"/>
      <c r="WYN12" s="41"/>
      <c r="WYO12" s="41"/>
      <c r="WYP12" s="41"/>
      <c r="WYQ12" s="41"/>
      <c r="WYR12" s="41"/>
      <c r="WYS12" s="41"/>
      <c r="WYT12" s="41"/>
      <c r="WYU12" s="41"/>
      <c r="WYV12" s="41"/>
      <c r="WYW12" s="41"/>
      <c r="WYX12" s="41"/>
      <c r="WYY12" s="41"/>
      <c r="WYZ12" s="41"/>
      <c r="WZA12" s="41"/>
      <c r="WZB12" s="41"/>
      <c r="WZC12" s="41"/>
      <c r="WZD12" s="41"/>
      <c r="WZE12" s="41"/>
      <c r="WZF12" s="41"/>
      <c r="WZG12" s="41"/>
      <c r="WZH12" s="41"/>
      <c r="WZI12" s="41"/>
      <c r="WZJ12" s="41"/>
      <c r="WZK12" s="41"/>
      <c r="WZL12" s="41"/>
      <c r="WZM12" s="41"/>
      <c r="WZN12" s="41"/>
      <c r="WZO12" s="41"/>
      <c r="WZP12" s="41"/>
      <c r="WZQ12" s="41"/>
      <c r="WZR12" s="41"/>
      <c r="WZS12" s="41"/>
      <c r="WZT12" s="41"/>
      <c r="WZU12" s="41"/>
      <c r="WZV12" s="41"/>
      <c r="WZW12" s="41"/>
      <c r="WZX12" s="41"/>
      <c r="WZY12" s="41"/>
      <c r="WZZ12" s="41"/>
      <c r="XAA12" s="41"/>
      <c r="XAB12" s="41"/>
      <c r="XAC12" s="41"/>
      <c r="XAD12" s="41"/>
      <c r="XAE12" s="41"/>
      <c r="XAF12" s="41"/>
      <c r="XAG12" s="41"/>
      <c r="XAH12" s="41"/>
      <c r="XAI12" s="41"/>
      <c r="XAJ12" s="41"/>
      <c r="XAK12" s="41"/>
      <c r="XAL12" s="41"/>
      <c r="XAM12" s="41"/>
      <c r="XAN12" s="41"/>
      <c r="XAO12" s="41"/>
      <c r="XAP12" s="41"/>
      <c r="XAQ12" s="41"/>
      <c r="XAR12" s="41"/>
      <c r="XAS12" s="41"/>
      <c r="XAT12" s="41"/>
      <c r="XAU12" s="41"/>
      <c r="XAV12" s="41"/>
      <c r="XAW12" s="41"/>
      <c r="XAX12" s="41"/>
      <c r="XAY12" s="41"/>
      <c r="XAZ12" s="41"/>
      <c r="XBA12" s="41"/>
      <c r="XBB12" s="41"/>
      <c r="XBC12" s="41"/>
      <c r="XBD12" s="41"/>
      <c r="XBE12" s="41"/>
      <c r="XBF12" s="41"/>
      <c r="XBG12" s="41"/>
      <c r="XBH12" s="41"/>
      <c r="XBI12" s="41"/>
      <c r="XBJ12" s="41"/>
      <c r="XBK12" s="41"/>
      <c r="XBL12" s="41"/>
      <c r="XBM12" s="41"/>
      <c r="XBN12" s="41"/>
      <c r="XBO12" s="41"/>
      <c r="XBP12" s="41"/>
      <c r="XBQ12" s="41"/>
      <c r="XBR12" s="41"/>
      <c r="XBS12" s="41"/>
      <c r="XBT12" s="41"/>
      <c r="XBU12" s="41"/>
      <c r="XBV12" s="41"/>
      <c r="XBW12" s="41"/>
      <c r="XBX12" s="41"/>
      <c r="XBY12" s="41"/>
      <c r="XBZ12" s="41"/>
      <c r="XCA12" s="41"/>
      <c r="XCB12" s="41"/>
      <c r="XCC12" s="41"/>
      <c r="XCD12" s="41"/>
      <c r="XCE12" s="41"/>
      <c r="XCF12" s="41"/>
      <c r="XCG12" s="41"/>
      <c r="XCH12" s="41"/>
      <c r="XCI12" s="41"/>
      <c r="XCJ12" s="41"/>
      <c r="XCK12" s="41"/>
      <c r="XCL12" s="41"/>
      <c r="XCM12" s="41"/>
      <c r="XCN12" s="41"/>
      <c r="XCO12" s="41"/>
      <c r="XCP12" s="41"/>
      <c r="XCQ12" s="41"/>
      <c r="XCR12" s="41"/>
      <c r="XCS12" s="41"/>
      <c r="XCT12" s="41"/>
      <c r="XCU12" s="41"/>
      <c r="XCV12" s="41"/>
      <c r="XCW12" s="41"/>
      <c r="XCX12" s="41"/>
      <c r="XCY12" s="41"/>
      <c r="XCZ12" s="41"/>
      <c r="XDA12" s="41"/>
      <c r="XDB12" s="41"/>
      <c r="XDC12" s="41"/>
      <c r="XDD12" s="41"/>
      <c r="XDE12" s="41"/>
      <c r="XDF12" s="41"/>
      <c r="XDG12" s="41"/>
      <c r="XDH12" s="41"/>
      <c r="XDI12" s="41"/>
      <c r="XDJ12" s="41"/>
      <c r="XDK12" s="41"/>
      <c r="XDL12" s="41"/>
      <c r="XDM12" s="41"/>
      <c r="XDN12" s="41"/>
      <c r="XDO12" s="41"/>
      <c r="XDP12" s="41"/>
      <c r="XDQ12" s="41"/>
      <c r="XDR12" s="41"/>
      <c r="XDS12" s="41"/>
      <c r="XDT12" s="41"/>
      <c r="XDU12" s="41"/>
      <c r="XDV12" s="41"/>
      <c r="XDW12" s="41"/>
      <c r="XDX12" s="41"/>
      <c r="XDY12" s="41"/>
      <c r="XDZ12" s="41"/>
      <c r="XEA12" s="41"/>
      <c r="XEB12" s="41"/>
      <c r="XEC12" s="41"/>
      <c r="XED12" s="41"/>
      <c r="XEE12" s="41"/>
      <c r="XEF12" s="41"/>
      <c r="XEG12" s="41"/>
      <c r="XEH12" s="41"/>
      <c r="XEI12" s="41"/>
      <c r="XEJ12" s="41"/>
      <c r="XEK12" s="41"/>
      <c r="XEL12" s="41"/>
      <c r="XEM12" s="41"/>
      <c r="XEN12" s="41"/>
      <c r="XEO12" s="41"/>
      <c r="XEP12" s="41"/>
    </row>
    <row r="14" spans="2:16370">
      <c r="C14" s="41"/>
    </row>
    <row r="15" spans="2:16370">
      <c r="C15" s="41"/>
    </row>
  </sheetData>
  <conditionalFormatting sqref="C3:C12">
    <cfRule type="expression" dxfId="18" priority="10">
      <formula>C3="Planned Outage"</formula>
    </cfRule>
  </conditionalFormatting>
  <conditionalFormatting sqref="D3:D12 D11:Q11">
    <cfRule type="expression" dxfId="17" priority="4">
      <formula>D3="Planned Outage"</formula>
    </cfRule>
  </conditionalFormatting>
  <conditionalFormatting sqref="E3:E12">
    <cfRule type="expression" dxfId="16" priority="3">
      <formula>E3="Planned Outage"</formula>
    </cfRule>
  </conditionalFormatting>
  <conditionalFormatting sqref="F3:F12">
    <cfRule type="expression" dxfId="15" priority="2">
      <formula>F3="Planned Outage"</formula>
    </cfRule>
  </conditionalFormatting>
  <conditionalFormatting sqref="G3:Q12">
    <cfRule type="expression" dxfId="14" priority="1">
      <formula>G3="Planned Outage"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0"/>
  <sheetViews>
    <sheetView showGridLines="0" zoomScale="80" zoomScaleNormal="80" workbookViewId="0">
      <selection activeCell="A3" sqref="A3"/>
    </sheetView>
  </sheetViews>
  <sheetFormatPr defaultColWidth="9.140625" defaultRowHeight="15"/>
  <cols>
    <col min="1" max="1" width="13.140625" style="41" bestFit="1" customWidth="1"/>
    <col min="2" max="2" width="21.7109375" style="41" bestFit="1" customWidth="1"/>
    <col min="3" max="3" width="18.7109375" style="41" bestFit="1" customWidth="1"/>
    <col min="4" max="4" width="26.140625" style="41" bestFit="1" customWidth="1"/>
    <col min="5" max="5" width="22.28515625" style="41" bestFit="1" customWidth="1"/>
    <col min="6" max="6" width="20" style="41" bestFit="1" customWidth="1"/>
    <col min="7" max="7" width="18.7109375" style="41" bestFit="1" customWidth="1"/>
    <col min="8" max="8" width="20.42578125" style="29" bestFit="1" customWidth="1"/>
    <col min="9" max="9" width="22.28515625" style="41" bestFit="1" customWidth="1"/>
    <col min="10" max="10" width="67.28515625" style="41" bestFit="1" customWidth="1"/>
    <col min="11" max="11" width="18.7109375" style="675" bestFit="1" customWidth="1"/>
    <col min="12" max="12" width="20.42578125" style="675" bestFit="1" customWidth="1"/>
    <col min="13" max="13" width="22.28515625" style="41" bestFit="1" customWidth="1"/>
    <col min="14" max="14" width="16" style="41" bestFit="1" customWidth="1"/>
    <col min="15" max="15" width="18.7109375" style="41" bestFit="1" customWidth="1"/>
    <col min="16" max="16" width="20.42578125" style="41" bestFit="1" customWidth="1"/>
    <col min="17" max="17" width="22.28515625" style="41" bestFit="1" customWidth="1"/>
    <col min="18" max="18" width="21" style="41" bestFit="1" customWidth="1"/>
    <col min="19" max="19" width="23.7109375" style="41" bestFit="1" customWidth="1"/>
    <col min="20" max="20" width="25.5703125" style="41" bestFit="1" customWidth="1"/>
    <col min="21" max="21" width="27.28515625" style="41" bestFit="1" customWidth="1"/>
    <col min="22" max="16384" width="9.140625" style="41"/>
  </cols>
  <sheetData>
    <row r="1" spans="1:12">
      <c r="H1" s="41"/>
      <c r="L1" s="677">
        <f ca="1">+SUM(L5:L200)</f>
        <v>25.539999994216487</v>
      </c>
    </row>
    <row r="2" spans="1:12" ht="15.75" thickBot="1">
      <c r="H2" s="41"/>
    </row>
    <row r="3" spans="1:12">
      <c r="A3" s="224"/>
      <c r="B3" s="224" t="s">
        <v>163</v>
      </c>
      <c r="C3" s="224"/>
      <c r="D3" s="224"/>
      <c r="E3" s="224"/>
      <c r="F3" s="218"/>
      <c r="G3" s="219"/>
      <c r="H3" s="373"/>
      <c r="I3" s="374"/>
      <c r="J3" s="609"/>
    </row>
    <row r="4" spans="1:12">
      <c r="A4" s="225" t="s">
        <v>164</v>
      </c>
      <c r="B4" s="225" t="s">
        <v>165</v>
      </c>
      <c r="C4" s="225" t="s">
        <v>166</v>
      </c>
      <c r="D4" s="225" t="s">
        <v>167</v>
      </c>
      <c r="E4" s="225" t="s">
        <v>168</v>
      </c>
      <c r="F4" s="220" t="s">
        <v>169</v>
      </c>
      <c r="G4" s="221" t="s">
        <v>170</v>
      </c>
      <c r="H4" s="375" t="s">
        <v>240</v>
      </c>
      <c r="I4" s="376" t="s">
        <v>241</v>
      </c>
      <c r="J4" s="629" t="s">
        <v>291</v>
      </c>
    </row>
    <row r="5" spans="1:12">
      <c r="A5" s="226">
        <v>2013</v>
      </c>
      <c r="B5" s="227">
        <v>1273805.0999999996</v>
      </c>
      <c r="C5" s="228">
        <v>42048824.011299983</v>
      </c>
      <c r="D5" s="227">
        <v>-323591.68999999994</v>
      </c>
      <c r="E5" s="228">
        <v>-8172121.5110000009</v>
      </c>
      <c r="F5" s="222">
        <f>+IF(ISERROR(C5/B5),0,C5/B5)</f>
        <v>33.010406388936573</v>
      </c>
      <c r="G5" s="223">
        <f>+IF(ISERROR(E5/D5),0,E5/D5)</f>
        <v>25.254423285715411</v>
      </c>
      <c r="H5" s="377">
        <f>+D5+B5</f>
        <v>950213.40999999968</v>
      </c>
      <c r="I5" s="378">
        <f>+E5+C5</f>
        <v>33876702.500299983</v>
      </c>
      <c r="J5" s="610">
        <f ca="1">+INDIRECT("'Annual Interactions'!"&amp;K5&amp;26)</f>
        <v>950216.63000000082</v>
      </c>
      <c r="K5" s="675" t="s">
        <v>114</v>
      </c>
      <c r="L5" s="676">
        <f ca="1">+J5-H5</f>
        <v>3.2200000011362135</v>
      </c>
    </row>
    <row r="6" spans="1:12">
      <c r="A6" s="229">
        <v>1</v>
      </c>
      <c r="B6" s="230">
        <v>106592.43999999994</v>
      </c>
      <c r="C6" s="230">
        <v>3650456.5016999971</v>
      </c>
      <c r="D6" s="230">
        <v>-24449.720000000005</v>
      </c>
      <c r="E6" s="230">
        <v>-672254.73430000001</v>
      </c>
      <c r="F6" s="273">
        <f t="shared" ref="F6:F17" si="0">+IF(ISERROR(C6/B6),0,C6/B6)</f>
        <v>34.246861238001486</v>
      </c>
      <c r="G6" s="274">
        <f t="shared" ref="G6:G17" si="1">+IF(ISERROR(E6/D6),0,E6/D6)</f>
        <v>27.4953960331652</v>
      </c>
      <c r="H6" s="404">
        <f t="shared" ref="H6:I17" si="2">+D6+B6</f>
        <v>82142.719999999943</v>
      </c>
      <c r="I6" s="405">
        <f t="shared" si="2"/>
        <v>2978201.767399997</v>
      </c>
      <c r="J6" s="611"/>
      <c r="L6" s="676"/>
    </row>
    <row r="7" spans="1:12">
      <c r="A7" s="229">
        <v>2</v>
      </c>
      <c r="B7" s="230">
        <v>105211.89999999998</v>
      </c>
      <c r="C7" s="230">
        <v>3494285.8835999975</v>
      </c>
      <c r="D7" s="230">
        <v>-23505.429999999989</v>
      </c>
      <c r="E7" s="230">
        <v>-626148.58380000014</v>
      </c>
      <c r="F7" s="273">
        <f t="shared" si="0"/>
        <v>33.211888423267695</v>
      </c>
      <c r="G7" s="274">
        <f t="shared" si="1"/>
        <v>26.638465401398758</v>
      </c>
      <c r="H7" s="404">
        <f t="shared" si="2"/>
        <v>81706.469999999987</v>
      </c>
      <c r="I7" s="405">
        <f t="shared" si="2"/>
        <v>2868137.2997999974</v>
      </c>
      <c r="J7" s="611"/>
      <c r="L7" s="676"/>
    </row>
    <row r="8" spans="1:12">
      <c r="A8" s="229">
        <v>3</v>
      </c>
      <c r="B8" s="230">
        <v>125019.93999999992</v>
      </c>
      <c r="C8" s="230">
        <v>4031567.3306000023</v>
      </c>
      <c r="D8" s="230">
        <v>-22270.639999999992</v>
      </c>
      <c r="E8" s="230">
        <v>-521567.21689999994</v>
      </c>
      <c r="F8" s="273">
        <f t="shared" si="0"/>
        <v>32.247394540422953</v>
      </c>
      <c r="G8" s="274">
        <f t="shared" si="1"/>
        <v>23.41949835747873</v>
      </c>
      <c r="H8" s="404">
        <f t="shared" si="2"/>
        <v>102749.29999999993</v>
      </c>
      <c r="I8" s="405">
        <f t="shared" si="2"/>
        <v>3510000.1137000024</v>
      </c>
      <c r="J8" s="611"/>
      <c r="L8" s="676"/>
    </row>
    <row r="9" spans="1:12">
      <c r="A9" s="229">
        <v>4</v>
      </c>
      <c r="B9" s="230">
        <v>76372.079999999987</v>
      </c>
      <c r="C9" s="230">
        <v>2546053.3199999984</v>
      </c>
      <c r="D9" s="230">
        <v>-33437.539999999994</v>
      </c>
      <c r="E9" s="230">
        <v>-789176.50429999991</v>
      </c>
      <c r="F9" s="273">
        <f t="shared" si="0"/>
        <v>33.337488254870088</v>
      </c>
      <c r="G9" s="274">
        <f t="shared" si="1"/>
        <v>23.601512081929474</v>
      </c>
      <c r="H9" s="404">
        <f t="shared" si="2"/>
        <v>42934.539999999994</v>
      </c>
      <c r="I9" s="405">
        <f t="shared" si="2"/>
        <v>1756876.8156999985</v>
      </c>
      <c r="J9" s="611"/>
      <c r="L9" s="676"/>
    </row>
    <row r="10" spans="1:12">
      <c r="A10" s="229">
        <v>5</v>
      </c>
      <c r="B10" s="230">
        <v>65420.859999999993</v>
      </c>
      <c r="C10" s="230">
        <v>2048312.5808000008</v>
      </c>
      <c r="D10" s="230">
        <v>-45915.169999999969</v>
      </c>
      <c r="E10" s="230">
        <v>-1188995.3548999999</v>
      </c>
      <c r="F10" s="273">
        <f t="shared" si="0"/>
        <v>31.309777658074214</v>
      </c>
      <c r="G10" s="274">
        <f t="shared" si="1"/>
        <v>25.895479748849905</v>
      </c>
      <c r="H10" s="404">
        <f>+D10+B10</f>
        <v>19505.690000000024</v>
      </c>
      <c r="I10" s="405">
        <f t="shared" si="2"/>
        <v>859317.22590000089</v>
      </c>
      <c r="J10" s="611"/>
      <c r="L10" s="676"/>
    </row>
    <row r="11" spans="1:12">
      <c r="A11" s="229">
        <v>6</v>
      </c>
      <c r="B11" s="230">
        <v>58654.560000000019</v>
      </c>
      <c r="C11" s="230">
        <v>2023275.5884999966</v>
      </c>
      <c r="D11" s="230">
        <v>-35528.480000000003</v>
      </c>
      <c r="E11" s="230">
        <v>-809403.70070000039</v>
      </c>
      <c r="F11" s="273">
        <f t="shared" si="0"/>
        <v>34.494770542989258</v>
      </c>
      <c r="G11" s="274">
        <f t="shared" si="1"/>
        <v>22.781827443785954</v>
      </c>
      <c r="H11" s="404">
        <f t="shared" si="2"/>
        <v>23126.080000000016</v>
      </c>
      <c r="I11" s="405">
        <f t="shared" si="2"/>
        <v>1213871.8877999962</v>
      </c>
      <c r="J11" s="611"/>
      <c r="L11" s="676"/>
    </row>
    <row r="12" spans="1:12">
      <c r="A12" s="229">
        <v>7</v>
      </c>
      <c r="B12" s="230">
        <v>82833.779999999984</v>
      </c>
      <c r="C12" s="230">
        <v>3559522.4510000008</v>
      </c>
      <c r="D12" s="230">
        <v>-34250.399999999994</v>
      </c>
      <c r="E12" s="230">
        <v>-895287.65689999959</v>
      </c>
      <c r="F12" s="273">
        <f t="shared" si="0"/>
        <v>42.971870304602803</v>
      </c>
      <c r="G12" s="274">
        <f t="shared" si="1"/>
        <v>26.139480324317372</v>
      </c>
      <c r="H12" s="404">
        <f t="shared" si="2"/>
        <v>48583.37999999999</v>
      </c>
      <c r="I12" s="405">
        <f t="shared" si="2"/>
        <v>2664234.7941000015</v>
      </c>
      <c r="J12" s="611"/>
      <c r="L12" s="676"/>
    </row>
    <row r="13" spans="1:12">
      <c r="A13" s="229">
        <v>8</v>
      </c>
      <c r="B13" s="230">
        <v>196551.84999999998</v>
      </c>
      <c r="C13" s="230">
        <v>6856644.6165999966</v>
      </c>
      <c r="D13" s="230">
        <v>-25777.950000000008</v>
      </c>
      <c r="E13" s="230">
        <v>-667103.01260000002</v>
      </c>
      <c r="F13" s="273">
        <f t="shared" si="0"/>
        <v>34.884660798664562</v>
      </c>
      <c r="G13" s="274">
        <f t="shared" si="1"/>
        <v>25.878823281137553</v>
      </c>
      <c r="H13" s="404">
        <f t="shared" si="2"/>
        <v>170773.89999999997</v>
      </c>
      <c r="I13" s="405">
        <f t="shared" si="2"/>
        <v>6189541.6039999966</v>
      </c>
      <c r="J13" s="611"/>
      <c r="L13" s="676"/>
    </row>
    <row r="14" spans="1:12">
      <c r="A14" s="229">
        <v>9</v>
      </c>
      <c r="B14" s="230">
        <v>163676.32</v>
      </c>
      <c r="C14" s="230">
        <v>4824921.2291999999</v>
      </c>
      <c r="D14" s="230">
        <v>-4914.2299999999968</v>
      </c>
      <c r="E14" s="230">
        <v>-121904.8459</v>
      </c>
      <c r="F14" s="273">
        <f t="shared" si="0"/>
        <v>29.478431756041434</v>
      </c>
      <c r="G14" s="274">
        <f t="shared" si="1"/>
        <v>24.806499878923063</v>
      </c>
      <c r="H14" s="404">
        <f t="shared" si="2"/>
        <v>158762.09</v>
      </c>
      <c r="I14" s="405">
        <f t="shared" si="2"/>
        <v>4703016.3832999999</v>
      </c>
      <c r="J14" s="611"/>
      <c r="L14" s="676"/>
    </row>
    <row r="15" spans="1:12">
      <c r="A15" s="229">
        <v>10</v>
      </c>
      <c r="B15" s="230">
        <v>41205.010000000017</v>
      </c>
      <c r="C15" s="230">
        <v>1287891.3220999991</v>
      </c>
      <c r="D15" s="230">
        <v>-39951.479999999996</v>
      </c>
      <c r="E15" s="230">
        <v>-971429.62420000078</v>
      </c>
      <c r="F15" s="273">
        <f t="shared" si="0"/>
        <v>31.255697355734135</v>
      </c>
      <c r="G15" s="274">
        <f t="shared" si="1"/>
        <v>24.31523498503687</v>
      </c>
      <c r="H15" s="404">
        <f t="shared" si="2"/>
        <v>1253.5300000000207</v>
      </c>
      <c r="I15" s="405">
        <f t="shared" si="2"/>
        <v>316461.69789999828</v>
      </c>
      <c r="J15" s="611"/>
      <c r="L15" s="676"/>
    </row>
    <row r="16" spans="1:12">
      <c r="A16" s="229">
        <v>11</v>
      </c>
      <c r="B16" s="230">
        <v>95399.00999999998</v>
      </c>
      <c r="C16" s="230">
        <v>2805274.4176999996</v>
      </c>
      <c r="D16" s="230">
        <v>-27376.290000000008</v>
      </c>
      <c r="E16" s="230">
        <v>-725217.06959999993</v>
      </c>
      <c r="F16" s="273">
        <f t="shared" si="0"/>
        <v>29.405697372540871</v>
      </c>
      <c r="G16" s="274">
        <f t="shared" si="1"/>
        <v>26.490699419095858</v>
      </c>
      <c r="H16" s="404">
        <f t="shared" si="2"/>
        <v>68022.719999999972</v>
      </c>
      <c r="I16" s="405">
        <f t="shared" si="2"/>
        <v>2080057.3480999996</v>
      </c>
      <c r="J16" s="611"/>
      <c r="L16" s="676"/>
    </row>
    <row r="17" spans="1:12">
      <c r="A17" s="229">
        <v>12</v>
      </c>
      <c r="B17" s="230">
        <v>156867.34999999992</v>
      </c>
      <c r="C17" s="230">
        <v>4920618.7694999948</v>
      </c>
      <c r="D17" s="230">
        <v>-6214.3599999999988</v>
      </c>
      <c r="E17" s="230">
        <v>-183633.20689999999</v>
      </c>
      <c r="F17" s="273">
        <f t="shared" si="0"/>
        <v>31.368023808013568</v>
      </c>
      <c r="G17" s="274">
        <f t="shared" si="1"/>
        <v>29.549817986083848</v>
      </c>
      <c r="H17" s="404">
        <f t="shared" si="2"/>
        <v>150652.98999999993</v>
      </c>
      <c r="I17" s="405">
        <f t="shared" si="2"/>
        <v>4736985.5625999952</v>
      </c>
      <c r="J17" s="611"/>
      <c r="L17" s="676"/>
    </row>
    <row r="18" spans="1:12">
      <c r="A18" s="226">
        <v>2014</v>
      </c>
      <c r="B18" s="227">
        <v>1843030.99</v>
      </c>
      <c r="C18" s="228">
        <v>60210622.67589999</v>
      </c>
      <c r="D18" s="227">
        <v>-92814.979999999981</v>
      </c>
      <c r="E18" s="228">
        <v>-2652727.3109000009</v>
      </c>
      <c r="F18" s="222">
        <f>+IF(ISERROR(C18/B18),0,C18/B18)</f>
        <v>32.669349024836521</v>
      </c>
      <c r="G18" s="223">
        <f>+IF(ISERROR(E18/D18),0,E18/D18)</f>
        <v>28.580810025493744</v>
      </c>
      <c r="H18" s="377">
        <f>+D18+B18</f>
        <v>1750216.01</v>
      </c>
      <c r="I18" s="378">
        <f>+E18+C18</f>
        <v>57557895.364999987</v>
      </c>
      <c r="J18" s="610">
        <f ca="1">+INDIRECT("'Annual Interactions'!"&amp;K18&amp;26)</f>
        <v>1750219.12</v>
      </c>
      <c r="K18" s="675" t="s">
        <v>109</v>
      </c>
      <c r="L18" s="676">
        <f ca="1">+J18-H18</f>
        <v>3.1100000001024455</v>
      </c>
    </row>
    <row r="19" spans="1:12">
      <c r="A19" s="229">
        <v>1</v>
      </c>
      <c r="B19" s="230">
        <v>163584.00000000003</v>
      </c>
      <c r="C19" s="230">
        <v>5751992.9548000004</v>
      </c>
      <c r="D19" s="230">
        <v>-5182.0999999999976</v>
      </c>
      <c r="E19" s="230">
        <v>-171926.41040000002</v>
      </c>
      <c r="F19" s="273">
        <f t="shared" ref="F19:F30" si="3">+IF(ISERROR(C19/B19),0,C19/B19)</f>
        <v>35.162319999510949</v>
      </c>
      <c r="G19" s="274">
        <f t="shared" ref="G19:G30" si="4">+IF(ISERROR(E19/D19),0,E19/D19)</f>
        <v>33.176976592501127</v>
      </c>
      <c r="H19" s="404">
        <f t="shared" ref="H19:H22" si="5">+D19+B19</f>
        <v>158401.90000000002</v>
      </c>
      <c r="I19" s="405">
        <f t="shared" ref="I19:I30" si="6">+E19+C19</f>
        <v>5580066.5444</v>
      </c>
      <c r="J19" s="612"/>
      <c r="L19" s="676"/>
    </row>
    <row r="20" spans="1:12">
      <c r="A20" s="229">
        <v>2</v>
      </c>
      <c r="B20" s="230">
        <v>160753.47000000018</v>
      </c>
      <c r="C20" s="230">
        <v>5561986.0684000039</v>
      </c>
      <c r="D20" s="230">
        <v>-4856.380000000001</v>
      </c>
      <c r="E20" s="230">
        <v>-151450.03620000006</v>
      </c>
      <c r="F20" s="273">
        <f t="shared" si="3"/>
        <v>34.599477500547877</v>
      </c>
      <c r="G20" s="274">
        <f t="shared" si="4"/>
        <v>31.185787809026483</v>
      </c>
      <c r="H20" s="404">
        <f t="shared" si="5"/>
        <v>155897.09000000017</v>
      </c>
      <c r="I20" s="405">
        <f t="shared" si="6"/>
        <v>5410536.032200004</v>
      </c>
      <c r="J20" s="612"/>
      <c r="L20" s="676"/>
    </row>
    <row r="21" spans="1:12">
      <c r="A21" s="229">
        <v>3</v>
      </c>
      <c r="B21" s="230">
        <v>124756.42</v>
      </c>
      <c r="C21" s="230">
        <v>4079496.6918999976</v>
      </c>
      <c r="D21" s="230">
        <v>-12528.889999999994</v>
      </c>
      <c r="E21" s="230">
        <v>-343152.1289000003</v>
      </c>
      <c r="F21" s="273">
        <f t="shared" si="3"/>
        <v>32.699693465875328</v>
      </c>
      <c r="G21" s="274">
        <f t="shared" si="4"/>
        <v>27.388869157602986</v>
      </c>
      <c r="H21" s="404">
        <f t="shared" si="5"/>
        <v>112227.53</v>
      </c>
      <c r="I21" s="405">
        <f t="shared" si="6"/>
        <v>3736344.5629999973</v>
      </c>
      <c r="J21" s="612"/>
      <c r="L21" s="676"/>
    </row>
    <row r="22" spans="1:12">
      <c r="A22" s="229">
        <v>4</v>
      </c>
      <c r="B22" s="230">
        <v>185922.45</v>
      </c>
      <c r="C22" s="230">
        <v>6067434.6213999921</v>
      </c>
      <c r="D22" s="230">
        <v>-6685.63</v>
      </c>
      <c r="E22" s="230">
        <v>-162449.0111</v>
      </c>
      <c r="F22" s="273">
        <f t="shared" si="3"/>
        <v>32.63422260948041</v>
      </c>
      <c r="G22" s="274">
        <f t="shared" si="4"/>
        <v>24.298235334590757</v>
      </c>
      <c r="H22" s="404">
        <f t="shared" si="5"/>
        <v>179236.82</v>
      </c>
      <c r="I22" s="405">
        <f t="shared" si="6"/>
        <v>5904985.6102999924</v>
      </c>
      <c r="J22" s="612"/>
      <c r="L22" s="676"/>
    </row>
    <row r="23" spans="1:12">
      <c r="A23" s="229">
        <v>5</v>
      </c>
      <c r="B23" s="230">
        <v>173725.58999999997</v>
      </c>
      <c r="C23" s="230">
        <v>5379151.1220999975</v>
      </c>
      <c r="D23" s="230">
        <v>-3819.130000000001</v>
      </c>
      <c r="E23" s="230">
        <v>-98679.474699999977</v>
      </c>
      <c r="F23" s="273">
        <f t="shared" si="3"/>
        <v>30.963493185431108</v>
      </c>
      <c r="G23" s="274">
        <f t="shared" si="4"/>
        <v>25.838207837910716</v>
      </c>
      <c r="H23" s="404">
        <f>+D23+B23</f>
        <v>169906.45999999996</v>
      </c>
      <c r="I23" s="405">
        <f t="shared" si="6"/>
        <v>5280471.6473999973</v>
      </c>
      <c r="J23" s="612"/>
      <c r="L23" s="676"/>
    </row>
    <row r="24" spans="1:12">
      <c r="A24" s="229">
        <v>6</v>
      </c>
      <c r="B24" s="230">
        <v>123424.94000000005</v>
      </c>
      <c r="C24" s="230">
        <v>4084897.8908000011</v>
      </c>
      <c r="D24" s="230">
        <v>-6524.64</v>
      </c>
      <c r="E24" s="230">
        <v>-186263.93939999997</v>
      </c>
      <c r="F24" s="273">
        <f t="shared" si="3"/>
        <v>33.096211274641895</v>
      </c>
      <c r="G24" s="274">
        <f t="shared" si="4"/>
        <v>28.547772658721396</v>
      </c>
      <c r="H24" s="404">
        <f t="shared" ref="H24:H30" si="7">+D24+B24</f>
        <v>116900.30000000005</v>
      </c>
      <c r="I24" s="405">
        <f t="shared" si="6"/>
        <v>3898633.9514000011</v>
      </c>
      <c r="J24" s="612"/>
      <c r="L24" s="676"/>
    </row>
    <row r="25" spans="1:12">
      <c r="A25" s="229">
        <v>7</v>
      </c>
      <c r="B25" s="230">
        <v>112923.46000000008</v>
      </c>
      <c r="C25" s="230">
        <v>4172053.6198000037</v>
      </c>
      <c r="D25" s="230">
        <v>-9019.4300000000021</v>
      </c>
      <c r="E25" s="230">
        <v>-280075.89059999998</v>
      </c>
      <c r="F25" s="273">
        <f t="shared" si="3"/>
        <v>36.945853587908132</v>
      </c>
      <c r="G25" s="274">
        <f t="shared" si="4"/>
        <v>31.052504493077713</v>
      </c>
      <c r="H25" s="404">
        <f t="shared" si="7"/>
        <v>103904.03000000007</v>
      </c>
      <c r="I25" s="405">
        <f t="shared" si="6"/>
        <v>3891977.7292000037</v>
      </c>
      <c r="J25" s="612"/>
      <c r="L25" s="676"/>
    </row>
    <row r="26" spans="1:12">
      <c r="A26" s="229">
        <v>8</v>
      </c>
      <c r="B26" s="230">
        <v>119588.88999999998</v>
      </c>
      <c r="C26" s="230">
        <v>4205086.7391999988</v>
      </c>
      <c r="D26" s="230">
        <v>-8603.69</v>
      </c>
      <c r="E26" s="230">
        <v>-284977.97250000009</v>
      </c>
      <c r="F26" s="273">
        <f t="shared" si="3"/>
        <v>35.162854502621435</v>
      </c>
      <c r="G26" s="274">
        <f t="shared" si="4"/>
        <v>33.122761570907372</v>
      </c>
      <c r="H26" s="404">
        <f t="shared" si="7"/>
        <v>110985.19999999998</v>
      </c>
      <c r="I26" s="405">
        <f t="shared" si="6"/>
        <v>3920108.7666999986</v>
      </c>
      <c r="J26" s="612"/>
      <c r="L26" s="676"/>
    </row>
    <row r="27" spans="1:12">
      <c r="A27" s="229">
        <v>9</v>
      </c>
      <c r="B27" s="230">
        <v>152840.5399999998</v>
      </c>
      <c r="C27" s="230">
        <v>4632667.830799995</v>
      </c>
      <c r="D27" s="230">
        <v>-4328.2699999999986</v>
      </c>
      <c r="E27" s="230">
        <v>-119145.04019999999</v>
      </c>
      <c r="F27" s="273">
        <f t="shared" si="3"/>
        <v>30.310464951249198</v>
      </c>
      <c r="G27" s="274">
        <f t="shared" si="4"/>
        <v>27.527173720678245</v>
      </c>
      <c r="H27" s="404">
        <f t="shared" si="7"/>
        <v>148512.26999999981</v>
      </c>
      <c r="I27" s="405">
        <f t="shared" si="6"/>
        <v>4513522.7905999953</v>
      </c>
      <c r="J27" s="612"/>
      <c r="L27" s="676"/>
    </row>
    <row r="28" spans="1:12">
      <c r="A28" s="229">
        <v>10</v>
      </c>
      <c r="B28" s="230">
        <v>192760.57000000004</v>
      </c>
      <c r="C28" s="230">
        <v>5838638.7474999996</v>
      </c>
      <c r="D28" s="230">
        <v>-21479.009999999991</v>
      </c>
      <c r="E28" s="230">
        <v>-577873.99319999991</v>
      </c>
      <c r="F28" s="273">
        <f t="shared" si="3"/>
        <v>30.289590591582076</v>
      </c>
      <c r="G28" s="274">
        <f t="shared" si="4"/>
        <v>26.904126084023432</v>
      </c>
      <c r="H28" s="404">
        <f t="shared" si="7"/>
        <v>171281.56000000006</v>
      </c>
      <c r="I28" s="405">
        <f t="shared" si="6"/>
        <v>5260764.7543000001</v>
      </c>
      <c r="J28" s="612"/>
      <c r="L28" s="676"/>
    </row>
    <row r="29" spans="1:12">
      <c r="A29" s="229">
        <v>11</v>
      </c>
      <c r="B29" s="230">
        <v>190107.25</v>
      </c>
      <c r="C29" s="230">
        <v>5744156.3427999998</v>
      </c>
      <c r="D29" s="230">
        <v>-2042.1900000000003</v>
      </c>
      <c r="E29" s="230">
        <v>-53903.151199999993</v>
      </c>
      <c r="F29" s="273">
        <f t="shared" si="3"/>
        <v>30.215346036513598</v>
      </c>
      <c r="G29" s="274">
        <f t="shared" si="4"/>
        <v>26.39477776308766</v>
      </c>
      <c r="H29" s="404">
        <f t="shared" si="7"/>
        <v>188065.06</v>
      </c>
      <c r="I29" s="405">
        <f t="shared" si="6"/>
        <v>5690253.1915999996</v>
      </c>
      <c r="J29" s="612"/>
      <c r="L29" s="676"/>
    </row>
    <row r="30" spans="1:12">
      <c r="A30" s="229">
        <v>12</v>
      </c>
      <c r="B30" s="230">
        <v>142643.40999999997</v>
      </c>
      <c r="C30" s="230">
        <v>4693060.0464000022</v>
      </c>
      <c r="D30" s="230">
        <v>-7745.62</v>
      </c>
      <c r="E30" s="230">
        <v>-222830.26250000001</v>
      </c>
      <c r="F30" s="273">
        <f t="shared" si="3"/>
        <v>32.90064396525576</v>
      </c>
      <c r="G30" s="274">
        <f t="shared" si="4"/>
        <v>28.768550806778542</v>
      </c>
      <c r="H30" s="404">
        <f t="shared" si="7"/>
        <v>134897.78999999998</v>
      </c>
      <c r="I30" s="405">
        <f t="shared" si="6"/>
        <v>4470229.783900002</v>
      </c>
      <c r="J30" s="612"/>
      <c r="L30" s="676"/>
    </row>
    <row r="31" spans="1:12">
      <c r="A31" s="226">
        <v>2015</v>
      </c>
      <c r="B31" s="227">
        <v>1634306.5</v>
      </c>
      <c r="C31" s="228">
        <v>58382863.760200009</v>
      </c>
      <c r="D31" s="227">
        <v>-138862.76999999996</v>
      </c>
      <c r="E31" s="228">
        <v>-3774310.2832000004</v>
      </c>
      <c r="F31" s="222">
        <f>+IF(ISERROR(C31/B31),0,C31/B31)</f>
        <v>35.723325924604723</v>
      </c>
      <c r="G31" s="223">
        <f>+IF(ISERROR(E31/D31),0,E31/D31)</f>
        <v>27.180145428468705</v>
      </c>
      <c r="H31" s="377">
        <f>+D31+B31</f>
        <v>1495443.73</v>
      </c>
      <c r="I31" s="378">
        <f>+E31+C31</f>
        <v>54608553.477000006</v>
      </c>
      <c r="J31" s="610">
        <f ca="1">+INDIRECT("'Annual Interactions'!"&amp;K31&amp;26)</f>
        <v>1495444.2300000004</v>
      </c>
      <c r="K31" s="675" t="s">
        <v>115</v>
      </c>
      <c r="L31" s="676">
        <f ca="1">+J31-H31</f>
        <v>0.50000000046566129</v>
      </c>
    </row>
    <row r="32" spans="1:12">
      <c r="A32" s="229">
        <v>1</v>
      </c>
      <c r="B32" s="230">
        <v>136991.09000000017</v>
      </c>
      <c r="C32" s="230">
        <v>5010409.965400002</v>
      </c>
      <c r="D32" s="230">
        <v>-9270.0100000000057</v>
      </c>
      <c r="E32" s="230">
        <v>-258940.9789999999</v>
      </c>
      <c r="F32" s="273">
        <f t="shared" ref="F32:F43" si="8">+IF(ISERROR(C32/B32),0,C32/B32)</f>
        <v>36.5747142051355</v>
      </c>
      <c r="G32" s="274">
        <f t="shared" ref="G32:G43" si="9">+IF(ISERROR(E32/D32),0,E32/D32)</f>
        <v>27.933193060201635</v>
      </c>
      <c r="H32" s="404">
        <f t="shared" ref="H32:H35" si="10">+D32+B32</f>
        <v>127721.08000000016</v>
      </c>
      <c r="I32" s="405">
        <f t="shared" ref="I32:I43" si="11">+E32+C32</f>
        <v>4751468.9864000017</v>
      </c>
      <c r="J32" s="612"/>
      <c r="L32" s="676"/>
    </row>
    <row r="33" spans="1:12">
      <c r="A33" s="229">
        <v>2</v>
      </c>
      <c r="B33" s="230">
        <v>140218.76999999987</v>
      </c>
      <c r="C33" s="230">
        <v>5144863.9065999975</v>
      </c>
      <c r="D33" s="230">
        <v>-5889.0600000000013</v>
      </c>
      <c r="E33" s="230">
        <v>-179846.40720000002</v>
      </c>
      <c r="F33" s="273">
        <f t="shared" si="8"/>
        <v>36.691691894031038</v>
      </c>
      <c r="G33" s="274">
        <f t="shared" si="9"/>
        <v>30.539068578007353</v>
      </c>
      <c r="H33" s="404">
        <f t="shared" si="10"/>
        <v>134329.70999999988</v>
      </c>
      <c r="I33" s="405">
        <f t="shared" si="11"/>
        <v>4965017.4993999973</v>
      </c>
      <c r="J33" s="612"/>
      <c r="L33" s="676"/>
    </row>
    <row r="34" spans="1:12">
      <c r="A34" s="229">
        <v>3</v>
      </c>
      <c r="B34" s="230">
        <v>167177.36999999988</v>
      </c>
      <c r="C34" s="230">
        <v>5801412.6231000079</v>
      </c>
      <c r="D34" s="230">
        <v>-7179.7699999999977</v>
      </c>
      <c r="E34" s="230">
        <v>-213346.33260000005</v>
      </c>
      <c r="F34" s="273">
        <f t="shared" si="8"/>
        <v>34.702140744886776</v>
      </c>
      <c r="G34" s="274">
        <f t="shared" si="9"/>
        <v>29.714925770602697</v>
      </c>
      <c r="H34" s="404">
        <f t="shared" si="10"/>
        <v>159997.59999999989</v>
      </c>
      <c r="I34" s="405">
        <f t="shared" si="11"/>
        <v>5588066.2905000076</v>
      </c>
      <c r="J34" s="612"/>
      <c r="L34" s="676"/>
    </row>
    <row r="35" spans="1:12">
      <c r="A35" s="229">
        <v>4</v>
      </c>
      <c r="B35" s="230">
        <v>116146.01000000018</v>
      </c>
      <c r="C35" s="230">
        <v>4010689.620399999</v>
      </c>
      <c r="D35" s="230">
        <v>-13219.990000000002</v>
      </c>
      <c r="E35" s="230">
        <v>-366487.92920000007</v>
      </c>
      <c r="F35" s="273">
        <f t="shared" si="8"/>
        <v>34.53144555202536</v>
      </c>
      <c r="G35" s="274">
        <f t="shared" si="9"/>
        <v>27.722254646183547</v>
      </c>
      <c r="H35" s="404">
        <f t="shared" si="10"/>
        <v>102926.02000000018</v>
      </c>
      <c r="I35" s="405">
        <f t="shared" si="11"/>
        <v>3644201.6911999988</v>
      </c>
      <c r="J35" s="612"/>
      <c r="L35" s="676"/>
    </row>
    <row r="36" spans="1:12">
      <c r="A36" s="229">
        <v>5</v>
      </c>
      <c r="B36" s="230">
        <v>132109.53999999998</v>
      </c>
      <c r="C36" s="230">
        <v>4338016.3699000003</v>
      </c>
      <c r="D36" s="230">
        <v>-7866.6200000000017</v>
      </c>
      <c r="E36" s="230">
        <v>-209800.87799999991</v>
      </c>
      <c r="F36" s="273">
        <f t="shared" si="8"/>
        <v>32.836511049088514</v>
      </c>
      <c r="G36" s="274">
        <f t="shared" si="9"/>
        <v>26.669761346041867</v>
      </c>
      <c r="H36" s="404">
        <f>+D36+B36</f>
        <v>124242.91999999998</v>
      </c>
      <c r="I36" s="405">
        <f t="shared" si="11"/>
        <v>4128215.4919000003</v>
      </c>
      <c r="J36" s="612"/>
      <c r="L36" s="676"/>
    </row>
    <row r="37" spans="1:12">
      <c r="A37" s="229">
        <v>6</v>
      </c>
      <c r="B37" s="230">
        <v>137638.42000000001</v>
      </c>
      <c r="C37" s="230">
        <v>5090150.4910999965</v>
      </c>
      <c r="D37" s="230">
        <v>-8692.69</v>
      </c>
      <c r="E37" s="230">
        <v>-222897.59980000003</v>
      </c>
      <c r="F37" s="273">
        <f t="shared" si="8"/>
        <v>36.982046808587285</v>
      </c>
      <c r="G37" s="274">
        <f t="shared" si="9"/>
        <v>25.641958910302797</v>
      </c>
      <c r="H37" s="404">
        <f t="shared" ref="H37:H43" si="12">+D37+B37</f>
        <v>128945.73000000001</v>
      </c>
      <c r="I37" s="405">
        <f t="shared" si="11"/>
        <v>4867252.8912999965</v>
      </c>
      <c r="J37" s="612"/>
      <c r="L37" s="676"/>
    </row>
    <row r="38" spans="1:12">
      <c r="A38" s="229">
        <v>7</v>
      </c>
      <c r="B38" s="230">
        <v>143977.87000000002</v>
      </c>
      <c r="C38" s="230">
        <v>6051593.3805000018</v>
      </c>
      <c r="D38" s="230">
        <v>-8113.6100000000006</v>
      </c>
      <c r="E38" s="230">
        <v>-223062.53230000002</v>
      </c>
      <c r="F38" s="273">
        <f t="shared" si="8"/>
        <v>42.031413442218593</v>
      </c>
      <c r="G38" s="274">
        <f t="shared" si="9"/>
        <v>27.492390230735765</v>
      </c>
      <c r="H38" s="404">
        <f t="shared" si="12"/>
        <v>135864.26</v>
      </c>
      <c r="I38" s="405">
        <f t="shared" si="11"/>
        <v>5828530.8482000018</v>
      </c>
      <c r="J38" s="612"/>
      <c r="L38" s="676"/>
    </row>
    <row r="39" spans="1:12">
      <c r="A39" s="229">
        <v>8</v>
      </c>
      <c r="B39" s="230">
        <v>147160.52000000002</v>
      </c>
      <c r="C39" s="230">
        <v>5863852.1358999936</v>
      </c>
      <c r="D39" s="230">
        <v>-6762.2800000000034</v>
      </c>
      <c r="E39" s="230">
        <v>-159885.09550000002</v>
      </c>
      <c r="F39" s="273">
        <f t="shared" si="8"/>
        <v>39.846639138676551</v>
      </c>
      <c r="G39" s="274">
        <f t="shared" si="9"/>
        <v>23.643666854966067</v>
      </c>
      <c r="H39" s="404">
        <f t="shared" si="12"/>
        <v>140398.24000000002</v>
      </c>
      <c r="I39" s="405">
        <f t="shared" si="11"/>
        <v>5703967.0403999938</v>
      </c>
      <c r="J39" s="612"/>
      <c r="L39" s="676"/>
    </row>
    <row r="40" spans="1:12">
      <c r="A40" s="229">
        <v>9</v>
      </c>
      <c r="B40" s="230">
        <v>160195.73000000004</v>
      </c>
      <c r="C40" s="230">
        <v>5263969.5698000034</v>
      </c>
      <c r="D40" s="230">
        <v>-4786.8600000000006</v>
      </c>
      <c r="E40" s="230">
        <v>-140135.48500000004</v>
      </c>
      <c r="F40" s="273">
        <f t="shared" si="8"/>
        <v>32.859612236855511</v>
      </c>
      <c r="G40" s="274">
        <f t="shared" si="9"/>
        <v>29.275033111476006</v>
      </c>
      <c r="H40" s="404">
        <f t="shared" si="12"/>
        <v>155408.87000000005</v>
      </c>
      <c r="I40" s="405">
        <f t="shared" si="11"/>
        <v>5123834.0848000031</v>
      </c>
      <c r="J40" s="612"/>
      <c r="L40" s="676"/>
    </row>
    <row r="41" spans="1:12">
      <c r="A41" s="229">
        <v>10</v>
      </c>
      <c r="B41" s="230">
        <v>65125.149999999987</v>
      </c>
      <c r="C41" s="230">
        <v>2133291.3229000005</v>
      </c>
      <c r="D41" s="230">
        <v>-51495.769999999968</v>
      </c>
      <c r="E41" s="230">
        <v>-1391067.2866000007</v>
      </c>
      <c r="F41" s="273">
        <f t="shared" si="8"/>
        <v>32.756797073020195</v>
      </c>
      <c r="G41" s="274">
        <f t="shared" si="9"/>
        <v>27.013234030678667</v>
      </c>
      <c r="H41" s="404">
        <f t="shared" si="12"/>
        <v>13629.380000000019</v>
      </c>
      <c r="I41" s="405">
        <f t="shared" si="11"/>
        <v>742224.0362999998</v>
      </c>
      <c r="J41" s="612"/>
      <c r="L41" s="676"/>
    </row>
    <row r="42" spans="1:12">
      <c r="A42" s="229">
        <v>11</v>
      </c>
      <c r="B42" s="230">
        <v>169632.10000000003</v>
      </c>
      <c r="C42" s="230">
        <v>5556176.4813000048</v>
      </c>
      <c r="D42" s="230">
        <v>-3866.6599999999989</v>
      </c>
      <c r="E42" s="230">
        <v>-100488.7046</v>
      </c>
      <c r="F42" s="273">
        <f t="shared" si="8"/>
        <v>32.754275171385629</v>
      </c>
      <c r="G42" s="274">
        <f t="shared" si="9"/>
        <v>25.988502893970512</v>
      </c>
      <c r="H42" s="404">
        <f t="shared" si="12"/>
        <v>165765.44000000003</v>
      </c>
      <c r="I42" s="405">
        <f t="shared" si="11"/>
        <v>5455687.7767000049</v>
      </c>
      <c r="J42" s="612"/>
      <c r="L42" s="676"/>
    </row>
    <row r="43" spans="1:12">
      <c r="A43" s="229">
        <v>12</v>
      </c>
      <c r="B43" s="230">
        <v>117933.92999999993</v>
      </c>
      <c r="C43" s="230">
        <v>4118437.893300001</v>
      </c>
      <c r="D43" s="230">
        <v>-11719.449999999995</v>
      </c>
      <c r="E43" s="230">
        <v>-308351.05339999986</v>
      </c>
      <c r="F43" s="273">
        <f t="shared" si="8"/>
        <v>34.921569164192213</v>
      </c>
      <c r="G43" s="274">
        <f t="shared" si="9"/>
        <v>26.311051576652485</v>
      </c>
      <c r="H43" s="404">
        <f t="shared" si="12"/>
        <v>106214.47999999994</v>
      </c>
      <c r="I43" s="405">
        <f t="shared" si="11"/>
        <v>3810086.839900001</v>
      </c>
      <c r="J43" s="612"/>
      <c r="L43" s="676"/>
    </row>
    <row r="44" spans="1:12">
      <c r="A44" s="226">
        <v>2016</v>
      </c>
      <c r="B44" s="227">
        <v>1622766.6800000004</v>
      </c>
      <c r="C44" s="227">
        <v>59919992.702000014</v>
      </c>
      <c r="D44" s="227">
        <v>-147049.63</v>
      </c>
      <c r="E44" s="227">
        <v>-4233063.6544000003</v>
      </c>
      <c r="F44" s="222">
        <f>+IF(ISERROR(C44/B44),0,C44/B44)</f>
        <v>36.924589000064998</v>
      </c>
      <c r="G44" s="223">
        <f>+IF(ISERROR(E44/D44),0,E44/D44)</f>
        <v>28.786632475035812</v>
      </c>
      <c r="H44" s="377">
        <f>+D44+B44</f>
        <v>1475717.0500000003</v>
      </c>
      <c r="I44" s="378">
        <f>+E44+C44</f>
        <v>55686929.047600016</v>
      </c>
      <c r="J44" s="610">
        <f ca="1">+INDIRECT("'Annual Interactions'!"&amp;K44&amp;26)</f>
        <v>1475717.4800000004</v>
      </c>
      <c r="K44" s="675" t="s">
        <v>116</v>
      </c>
      <c r="L44" s="676">
        <f ca="1">+J44-H44</f>
        <v>0.43000000016763806</v>
      </c>
    </row>
    <row r="45" spans="1:12">
      <c r="A45" s="229">
        <v>1</v>
      </c>
      <c r="B45" s="230">
        <v>136464.07000000009</v>
      </c>
      <c r="C45" s="230">
        <v>5169180.1408000086</v>
      </c>
      <c r="D45" s="230">
        <v>-10154.210000000001</v>
      </c>
      <c r="E45" s="230">
        <v>-316360.38550000015</v>
      </c>
      <c r="F45" s="273">
        <f t="shared" ref="F45:F56" si="13">+IF(ISERROR(C45/B45),0,C45/B45)</f>
        <v>37.879422332926204</v>
      </c>
      <c r="G45" s="274">
        <f t="shared" ref="G45:G56" si="14">+IF(ISERROR(E45/D45),0,E45/D45)</f>
        <v>31.155588223997743</v>
      </c>
      <c r="H45" s="404">
        <f t="shared" ref="H45:H48" si="15">+D45+B45</f>
        <v>126309.86000000009</v>
      </c>
      <c r="I45" s="405">
        <f t="shared" ref="I45:I56" si="16">+E45+C45</f>
        <v>4852819.7553000087</v>
      </c>
      <c r="J45" s="612"/>
      <c r="L45" s="676"/>
    </row>
    <row r="46" spans="1:12">
      <c r="A46" s="229">
        <v>2</v>
      </c>
      <c r="B46" s="230">
        <v>153056.28999999989</v>
      </c>
      <c r="C46" s="230">
        <v>5834504.7888000067</v>
      </c>
      <c r="D46" s="230">
        <v>-4591.82</v>
      </c>
      <c r="E46" s="230">
        <v>-145823.45349999995</v>
      </c>
      <c r="F46" s="273">
        <f t="shared" si="13"/>
        <v>38.119993557925717</v>
      </c>
      <c r="G46" s="274">
        <f t="shared" si="14"/>
        <v>31.757223388547452</v>
      </c>
      <c r="H46" s="404">
        <f t="shared" si="15"/>
        <v>148464.46999999988</v>
      </c>
      <c r="I46" s="405">
        <f t="shared" si="16"/>
        <v>5688681.3353000069</v>
      </c>
      <c r="J46" s="612"/>
      <c r="L46" s="676"/>
    </row>
    <row r="47" spans="1:12">
      <c r="A47" s="229">
        <v>3</v>
      </c>
      <c r="B47" s="230">
        <v>60633.730000000018</v>
      </c>
      <c r="C47" s="230">
        <v>2312551.7532999977</v>
      </c>
      <c r="D47" s="230">
        <v>-24596.460000000006</v>
      </c>
      <c r="E47" s="230">
        <v>-704051.47369999997</v>
      </c>
      <c r="F47" s="273">
        <f t="shared" si="13"/>
        <v>38.13969144401964</v>
      </c>
      <c r="G47" s="274">
        <f t="shared" si="14"/>
        <v>28.624097683162528</v>
      </c>
      <c r="H47" s="404">
        <f t="shared" si="15"/>
        <v>36037.270000000011</v>
      </c>
      <c r="I47" s="405">
        <f t="shared" si="16"/>
        <v>1608500.2795999977</v>
      </c>
      <c r="J47" s="612"/>
      <c r="L47" s="676"/>
    </row>
    <row r="48" spans="1:12">
      <c r="A48" s="229">
        <v>4</v>
      </c>
      <c r="B48" s="230">
        <v>52986.930000000008</v>
      </c>
      <c r="C48" s="230">
        <v>1940028.4158000015</v>
      </c>
      <c r="D48" s="230">
        <v>-33341.760000000002</v>
      </c>
      <c r="E48" s="230">
        <v>-952220.12700000033</v>
      </c>
      <c r="F48" s="273">
        <f t="shared" si="13"/>
        <v>36.613338719567281</v>
      </c>
      <c r="G48" s="274">
        <f t="shared" si="14"/>
        <v>28.559383997725384</v>
      </c>
      <c r="H48" s="404">
        <f t="shared" si="15"/>
        <v>19645.170000000006</v>
      </c>
      <c r="I48" s="405">
        <f t="shared" si="16"/>
        <v>987808.28880000114</v>
      </c>
      <c r="J48" s="612"/>
      <c r="L48" s="676"/>
    </row>
    <row r="49" spans="1:12">
      <c r="A49" s="229">
        <v>5</v>
      </c>
      <c r="B49" s="230">
        <v>172516.17999999988</v>
      </c>
      <c r="C49" s="230">
        <v>5849924.9313000012</v>
      </c>
      <c r="D49" s="230">
        <v>-6658.5700000000033</v>
      </c>
      <c r="E49" s="230">
        <v>-197723.42839999998</v>
      </c>
      <c r="F49" s="273">
        <f t="shared" si="13"/>
        <v>33.909427691362083</v>
      </c>
      <c r="G49" s="274">
        <f t="shared" si="14"/>
        <v>29.694578325376149</v>
      </c>
      <c r="H49" s="404">
        <f>+D49+B49</f>
        <v>165857.60999999987</v>
      </c>
      <c r="I49" s="405">
        <f t="shared" si="16"/>
        <v>5652201.5029000016</v>
      </c>
      <c r="J49" s="612"/>
      <c r="L49" s="676"/>
    </row>
    <row r="50" spans="1:12">
      <c r="A50" s="229">
        <v>6</v>
      </c>
      <c r="B50" s="230">
        <v>139205.41999999993</v>
      </c>
      <c r="C50" s="230">
        <v>5349964.3907999909</v>
      </c>
      <c r="D50" s="230">
        <v>-7125.5000000000009</v>
      </c>
      <c r="E50" s="230">
        <v>-206349.38209999999</v>
      </c>
      <c r="F50" s="273">
        <f t="shared" si="13"/>
        <v>38.432155808301097</v>
      </c>
      <c r="G50" s="274">
        <f t="shared" si="14"/>
        <v>28.959284555469786</v>
      </c>
      <c r="H50" s="404">
        <f t="shared" ref="H50:H56" si="17">+D50+B50</f>
        <v>132079.91999999993</v>
      </c>
      <c r="I50" s="405">
        <f t="shared" si="16"/>
        <v>5143615.0086999908</v>
      </c>
      <c r="J50" s="612"/>
      <c r="L50" s="676"/>
    </row>
    <row r="51" spans="1:12">
      <c r="A51" s="229">
        <v>7</v>
      </c>
      <c r="B51" s="230">
        <v>143079.56000000006</v>
      </c>
      <c r="C51" s="230">
        <v>6176669.8830000004</v>
      </c>
      <c r="D51" s="230">
        <v>-10089.139999999996</v>
      </c>
      <c r="E51" s="230">
        <v>-251499.93800000005</v>
      </c>
      <c r="F51" s="273">
        <f t="shared" si="13"/>
        <v>43.169477757689485</v>
      </c>
      <c r="G51" s="274">
        <f t="shared" si="14"/>
        <v>24.927787502205359</v>
      </c>
      <c r="H51" s="404">
        <f t="shared" si="17"/>
        <v>132990.42000000007</v>
      </c>
      <c r="I51" s="405">
        <f t="shared" si="16"/>
        <v>5925169.9450000003</v>
      </c>
      <c r="J51" s="612"/>
      <c r="L51" s="676"/>
    </row>
    <row r="52" spans="1:12">
      <c r="A52" s="229">
        <v>8</v>
      </c>
      <c r="B52" s="230">
        <v>148716.39000000007</v>
      </c>
      <c r="C52" s="230">
        <v>6267497.7208999954</v>
      </c>
      <c r="D52" s="230">
        <v>-7023.6500000000015</v>
      </c>
      <c r="E52" s="230">
        <v>-224161.11110000007</v>
      </c>
      <c r="F52" s="273">
        <f t="shared" si="13"/>
        <v>42.143960870082928</v>
      </c>
      <c r="G52" s="274">
        <f t="shared" si="14"/>
        <v>31.915188128679535</v>
      </c>
      <c r="H52" s="404">
        <f t="shared" si="17"/>
        <v>141692.74000000008</v>
      </c>
      <c r="I52" s="405">
        <f t="shared" si="16"/>
        <v>6043336.6097999951</v>
      </c>
      <c r="J52" s="612"/>
      <c r="L52" s="676"/>
    </row>
    <row r="53" spans="1:12">
      <c r="A53" s="229">
        <v>9</v>
      </c>
      <c r="B53" s="230">
        <v>163874.57000000009</v>
      </c>
      <c r="C53" s="230">
        <v>5656063.2329000011</v>
      </c>
      <c r="D53" s="230">
        <v>-5599.71</v>
      </c>
      <c r="E53" s="230">
        <v>-151242.52869999997</v>
      </c>
      <c r="F53" s="273">
        <f t="shared" si="13"/>
        <v>34.514587790527827</v>
      </c>
      <c r="G53" s="274">
        <f t="shared" si="14"/>
        <v>27.00899309071362</v>
      </c>
      <c r="H53" s="404">
        <f t="shared" si="17"/>
        <v>158274.8600000001</v>
      </c>
      <c r="I53" s="405">
        <f t="shared" si="16"/>
        <v>5504820.7042000014</v>
      </c>
      <c r="J53" s="612"/>
      <c r="L53" s="676"/>
    </row>
    <row r="54" spans="1:12">
      <c r="A54" s="229">
        <v>10</v>
      </c>
      <c r="B54" s="230">
        <v>156600.10000000012</v>
      </c>
      <c r="C54" s="230">
        <v>5165112.2353000008</v>
      </c>
      <c r="D54" s="230">
        <v>-21006.149999999998</v>
      </c>
      <c r="E54" s="230">
        <v>-596496.06630000006</v>
      </c>
      <c r="F54" s="273">
        <f t="shared" si="13"/>
        <v>32.982815689772849</v>
      </c>
      <c r="G54" s="274">
        <f t="shared" si="14"/>
        <v>28.396258538570851</v>
      </c>
      <c r="H54" s="404">
        <f t="shared" si="17"/>
        <v>135593.95000000013</v>
      </c>
      <c r="I54" s="405">
        <f t="shared" si="16"/>
        <v>4568616.1690000007</v>
      </c>
      <c r="J54" s="612"/>
      <c r="L54" s="676"/>
    </row>
    <row r="55" spans="1:12">
      <c r="A55" s="229">
        <v>11</v>
      </c>
      <c r="B55" s="230">
        <v>176748.21000000017</v>
      </c>
      <c r="C55" s="230">
        <v>5938169.9926000061</v>
      </c>
      <c r="D55" s="230">
        <v>-4320.4999999999991</v>
      </c>
      <c r="E55" s="230">
        <v>-136283.61649999995</v>
      </c>
      <c r="F55" s="273">
        <f t="shared" si="13"/>
        <v>33.596775846273069</v>
      </c>
      <c r="G55" s="274">
        <f t="shared" si="14"/>
        <v>31.543482583034365</v>
      </c>
      <c r="H55" s="404">
        <f t="shared" si="17"/>
        <v>172427.71000000017</v>
      </c>
      <c r="I55" s="405">
        <f t="shared" si="16"/>
        <v>5801886.3761000065</v>
      </c>
      <c r="J55" s="612"/>
      <c r="L55" s="676"/>
    </row>
    <row r="56" spans="1:12">
      <c r="A56" s="229">
        <v>12</v>
      </c>
      <c r="B56" s="230">
        <v>118885.23000000007</v>
      </c>
      <c r="C56" s="230">
        <v>4260325.2165000048</v>
      </c>
      <c r="D56" s="230">
        <v>-12542.160000000002</v>
      </c>
      <c r="E56" s="230">
        <v>-350852.14360000007</v>
      </c>
      <c r="F56" s="273">
        <f t="shared" si="13"/>
        <v>35.835614032962738</v>
      </c>
      <c r="G56" s="274">
        <f t="shared" si="14"/>
        <v>27.973821383238615</v>
      </c>
      <c r="H56" s="404">
        <f t="shared" si="17"/>
        <v>106343.07000000007</v>
      </c>
      <c r="I56" s="405">
        <f t="shared" si="16"/>
        <v>3909473.0729000047</v>
      </c>
      <c r="J56" s="612"/>
      <c r="L56" s="676"/>
    </row>
    <row r="57" spans="1:12">
      <c r="A57" s="226">
        <v>2017</v>
      </c>
      <c r="B57" s="227">
        <v>1416840.08</v>
      </c>
      <c r="C57" s="227">
        <v>55024428.984700002</v>
      </c>
      <c r="D57" s="227">
        <v>-217383.29999999987</v>
      </c>
      <c r="E57" s="227">
        <v>-6564880.0926999999</v>
      </c>
      <c r="F57" s="222">
        <f>+IF(ISERROR(C57/B57),0,C57/B57)</f>
        <v>38.836019506661614</v>
      </c>
      <c r="G57" s="223">
        <f>+IF(ISERROR(E57/D57),0,E57/D57)</f>
        <v>30.199560374232998</v>
      </c>
      <c r="H57" s="377">
        <f>+D57+B57</f>
        <v>1199456.7800000003</v>
      </c>
      <c r="I57" s="378">
        <f>+E57+C57</f>
        <v>48459548.892000005</v>
      </c>
      <c r="J57" s="610">
        <f ca="1">+INDIRECT("'Annual Interactions'!"&amp;K57&amp;26)</f>
        <v>1199457.4500000011</v>
      </c>
      <c r="K57" s="675" t="s">
        <v>117</v>
      </c>
      <c r="L57" s="676">
        <f ca="1">+J57-H57</f>
        <v>0.67000000085681677</v>
      </c>
    </row>
    <row r="58" spans="1:12">
      <c r="A58" s="229">
        <v>1</v>
      </c>
      <c r="B58" s="230">
        <v>133401.57000000007</v>
      </c>
      <c r="C58" s="230">
        <v>5305225.1354000056</v>
      </c>
      <c r="D58" s="230">
        <v>-7182.3399999999974</v>
      </c>
      <c r="E58" s="230">
        <v>-265982.51799999998</v>
      </c>
      <c r="F58" s="273">
        <f t="shared" ref="F58:F121" si="18">+IF(ISERROR(C58/B58),0,C58/B58)</f>
        <v>39.768835819548471</v>
      </c>
      <c r="G58" s="274">
        <f t="shared" ref="G58:G121" si="19">+IF(ISERROR(E58/D58),0,E58/D58)</f>
        <v>37.032849739778413</v>
      </c>
      <c r="H58" s="404">
        <f t="shared" ref="H58:H121" si="20">+D58+B58</f>
        <v>126219.23000000007</v>
      </c>
      <c r="I58" s="405">
        <f t="shared" ref="I58:I121" si="21">+E58+C58</f>
        <v>5039242.6174000055</v>
      </c>
      <c r="J58" s="611"/>
      <c r="L58" s="676"/>
    </row>
    <row r="59" spans="1:12">
      <c r="A59" s="229">
        <v>2</v>
      </c>
      <c r="B59" s="230">
        <v>138108.73999999996</v>
      </c>
      <c r="C59" s="230">
        <v>5554089.5735999979</v>
      </c>
      <c r="D59" s="230">
        <v>-5561.5900000000011</v>
      </c>
      <c r="E59" s="230">
        <v>-185193.77720000004</v>
      </c>
      <c r="F59" s="273">
        <f t="shared" si="18"/>
        <v>40.215337375462262</v>
      </c>
      <c r="G59" s="274">
        <f t="shared" si="19"/>
        <v>33.298710836289622</v>
      </c>
      <c r="H59" s="404">
        <f t="shared" si="20"/>
        <v>132547.14999999997</v>
      </c>
      <c r="I59" s="405">
        <f t="shared" si="21"/>
        <v>5368895.7963999975</v>
      </c>
      <c r="J59" s="611"/>
      <c r="L59" s="676"/>
    </row>
    <row r="60" spans="1:12">
      <c r="A60" s="229">
        <v>3</v>
      </c>
      <c r="B60" s="230">
        <v>109371.80000000009</v>
      </c>
      <c r="C60" s="230">
        <v>4155910.6007000012</v>
      </c>
      <c r="D60" s="230">
        <v>-14237.250000000002</v>
      </c>
      <c r="E60" s="230">
        <v>-444887.89080000011</v>
      </c>
      <c r="F60" s="273">
        <f t="shared" si="18"/>
        <v>37.998008633852585</v>
      </c>
      <c r="G60" s="274">
        <f t="shared" si="19"/>
        <v>31.248161744718963</v>
      </c>
      <c r="H60" s="404">
        <f t="shared" si="20"/>
        <v>95134.55000000009</v>
      </c>
      <c r="I60" s="405">
        <f t="shared" si="21"/>
        <v>3711022.7099000011</v>
      </c>
      <c r="J60" s="611"/>
      <c r="L60" s="676"/>
    </row>
    <row r="61" spans="1:12">
      <c r="A61" s="229">
        <v>4</v>
      </c>
      <c r="B61" s="230">
        <v>100099.43</v>
      </c>
      <c r="C61" s="230">
        <v>3671362.1420999998</v>
      </c>
      <c r="D61" s="230">
        <v>-11120.839999999997</v>
      </c>
      <c r="E61" s="230">
        <v>-345030.12079999992</v>
      </c>
      <c r="F61" s="273">
        <f t="shared" si="18"/>
        <v>36.677153327446518</v>
      </c>
      <c r="G61" s="274">
        <f t="shared" si="19"/>
        <v>31.02554490488129</v>
      </c>
      <c r="H61" s="404">
        <f t="shared" si="20"/>
        <v>88978.59</v>
      </c>
      <c r="I61" s="405">
        <f t="shared" si="21"/>
        <v>3326332.0213000001</v>
      </c>
      <c r="J61" s="611"/>
      <c r="L61" s="676"/>
    </row>
    <row r="62" spans="1:12">
      <c r="A62" s="229">
        <v>5</v>
      </c>
      <c r="B62" s="230">
        <v>192728.63999999987</v>
      </c>
      <c r="C62" s="230">
        <v>6664537.8995999927</v>
      </c>
      <c r="D62" s="230">
        <v>-2979.3600000000006</v>
      </c>
      <c r="E62" s="230">
        <v>-95773.175000000017</v>
      </c>
      <c r="F62" s="273">
        <f t="shared" si="18"/>
        <v>34.579904157472377</v>
      </c>
      <c r="G62" s="274">
        <f t="shared" si="19"/>
        <v>32.145553071800656</v>
      </c>
      <c r="H62" s="404">
        <f t="shared" si="20"/>
        <v>189749.27999999985</v>
      </c>
      <c r="I62" s="405">
        <f t="shared" si="21"/>
        <v>6568764.7245999929</v>
      </c>
      <c r="J62" s="611"/>
      <c r="L62" s="676"/>
    </row>
    <row r="63" spans="1:12">
      <c r="A63" s="229">
        <v>6</v>
      </c>
      <c r="B63" s="230">
        <v>133485.81999999989</v>
      </c>
      <c r="C63" s="230">
        <v>5363420.752600004</v>
      </c>
      <c r="D63" s="230">
        <v>-8087.5900000000029</v>
      </c>
      <c r="E63" s="230">
        <v>-220968.04670000001</v>
      </c>
      <c r="F63" s="273">
        <f t="shared" si="18"/>
        <v>40.179704125876505</v>
      </c>
      <c r="G63" s="274">
        <f t="shared" si="19"/>
        <v>27.321865561928824</v>
      </c>
      <c r="H63" s="404">
        <f t="shared" si="20"/>
        <v>125398.22999999989</v>
      </c>
      <c r="I63" s="405">
        <f t="shared" si="21"/>
        <v>5142452.7059000041</v>
      </c>
      <c r="J63" s="611"/>
      <c r="L63" s="676"/>
    </row>
    <row r="64" spans="1:12">
      <c r="A64" s="229">
        <v>7</v>
      </c>
      <c r="B64" s="230">
        <v>134145.21000000005</v>
      </c>
      <c r="C64" s="230">
        <v>6034473.2108999975</v>
      </c>
      <c r="D64" s="230">
        <v>-9679.9599999999991</v>
      </c>
      <c r="E64" s="230">
        <v>-295499.97149999993</v>
      </c>
      <c r="F64" s="273">
        <f t="shared" si="18"/>
        <v>44.984634269833379</v>
      </c>
      <c r="G64" s="274">
        <f t="shared" si="19"/>
        <v>30.52698270447398</v>
      </c>
      <c r="H64" s="404">
        <f t="shared" si="20"/>
        <v>124465.25000000006</v>
      </c>
      <c r="I64" s="405">
        <f t="shared" si="21"/>
        <v>5738973.2393999975</v>
      </c>
      <c r="J64" s="611"/>
      <c r="L64" s="676"/>
    </row>
    <row r="65" spans="1:12">
      <c r="A65" s="229">
        <v>8</v>
      </c>
      <c r="B65" s="230">
        <v>144081.01999999993</v>
      </c>
      <c r="C65" s="230">
        <v>6307673.3353000032</v>
      </c>
      <c r="D65" s="230">
        <v>-7254.7400000000025</v>
      </c>
      <c r="E65" s="230">
        <v>-242112.24019999994</v>
      </c>
      <c r="F65" s="273">
        <f t="shared" si="18"/>
        <v>43.778655476620074</v>
      </c>
      <c r="G65" s="274">
        <f t="shared" si="19"/>
        <v>33.372972732310167</v>
      </c>
      <c r="H65" s="404">
        <f t="shared" si="20"/>
        <v>136826.27999999994</v>
      </c>
      <c r="I65" s="405">
        <f t="shared" si="21"/>
        <v>6065561.0951000033</v>
      </c>
      <c r="J65" s="611"/>
      <c r="L65" s="676"/>
    </row>
    <row r="66" spans="1:12">
      <c r="A66" s="229">
        <v>9</v>
      </c>
      <c r="B66" s="230">
        <v>146862.59000000011</v>
      </c>
      <c r="C66" s="230">
        <v>5185309.2673000004</v>
      </c>
      <c r="D66" s="230">
        <v>-8166.0699999999988</v>
      </c>
      <c r="E66" s="230">
        <v>-206898.77439999994</v>
      </c>
      <c r="F66" s="273">
        <f t="shared" si="18"/>
        <v>35.307216543709302</v>
      </c>
      <c r="G66" s="274">
        <f t="shared" si="19"/>
        <v>25.336394912118067</v>
      </c>
      <c r="H66" s="404">
        <f t="shared" si="20"/>
        <v>138696.52000000011</v>
      </c>
      <c r="I66" s="405">
        <f t="shared" si="21"/>
        <v>4978410.4929000009</v>
      </c>
      <c r="J66" s="611"/>
      <c r="L66" s="676"/>
    </row>
    <row r="67" spans="1:12">
      <c r="A67" s="229">
        <v>10</v>
      </c>
      <c r="B67" s="230">
        <v>1406.38</v>
      </c>
      <c r="C67" s="230">
        <v>57149.574499999981</v>
      </c>
      <c r="D67" s="230">
        <v>-79152.669999999911</v>
      </c>
      <c r="E67" s="230">
        <v>-2330301.3825000008</v>
      </c>
      <c r="F67" s="273">
        <f t="shared" si="18"/>
        <v>40.635940855245366</v>
      </c>
      <c r="G67" s="274">
        <f t="shared" si="19"/>
        <v>29.440590980695955</v>
      </c>
      <c r="H67" s="404">
        <f t="shared" si="20"/>
        <v>-77746.289999999906</v>
      </c>
      <c r="I67" s="405">
        <f t="shared" si="21"/>
        <v>-2273151.8080000007</v>
      </c>
      <c r="J67" s="611"/>
      <c r="L67" s="676"/>
    </row>
    <row r="68" spans="1:12">
      <c r="A68" s="229">
        <v>11</v>
      </c>
      <c r="B68" s="230">
        <v>65825.45</v>
      </c>
      <c r="C68" s="230">
        <v>2310704.4763000011</v>
      </c>
      <c r="D68" s="230">
        <v>-51407.179999999957</v>
      </c>
      <c r="E68" s="230">
        <v>-1570642.4694999987</v>
      </c>
      <c r="F68" s="273">
        <f t="shared" si="18"/>
        <v>35.103512035238666</v>
      </c>
      <c r="G68" s="274">
        <f t="shared" si="19"/>
        <v>30.552978581980184</v>
      </c>
      <c r="H68" s="404">
        <f t="shared" si="20"/>
        <v>14418.27000000004</v>
      </c>
      <c r="I68" s="405">
        <f t="shared" si="21"/>
        <v>740062.00680000242</v>
      </c>
      <c r="J68" s="611"/>
      <c r="L68" s="676"/>
    </row>
    <row r="69" spans="1:12">
      <c r="A69" s="229">
        <v>12</v>
      </c>
      <c r="B69" s="230">
        <v>117323.43000000015</v>
      </c>
      <c r="C69" s="230">
        <v>4414573.0163999973</v>
      </c>
      <c r="D69" s="230">
        <v>-12553.710000000001</v>
      </c>
      <c r="E69" s="230">
        <v>-361589.72610000015</v>
      </c>
      <c r="F69" s="273">
        <f t="shared" si="18"/>
        <v>37.627377723273106</v>
      </c>
      <c r="G69" s="274">
        <f t="shared" si="19"/>
        <v>28.803415571970366</v>
      </c>
      <c r="H69" s="404">
        <f t="shared" si="20"/>
        <v>104769.72000000015</v>
      </c>
      <c r="I69" s="405">
        <f t="shared" si="21"/>
        <v>4052983.2902999972</v>
      </c>
      <c r="J69" s="611"/>
      <c r="L69" s="676"/>
    </row>
    <row r="70" spans="1:12">
      <c r="A70" s="226">
        <v>2018</v>
      </c>
      <c r="B70" s="227">
        <v>1736158.15</v>
      </c>
      <c r="C70" s="227">
        <v>70765726.89229998</v>
      </c>
      <c r="D70" s="227">
        <v>-94399.35</v>
      </c>
      <c r="E70" s="227">
        <v>-3138682.7877999996</v>
      </c>
      <c r="F70" s="222">
        <f t="shared" si="18"/>
        <v>40.759954323458366</v>
      </c>
      <c r="G70" s="223">
        <f t="shared" si="19"/>
        <v>33.248987284340402</v>
      </c>
      <c r="H70" s="377">
        <f t="shared" si="20"/>
        <v>1641758.7999999998</v>
      </c>
      <c r="I70" s="378">
        <f t="shared" si="21"/>
        <v>67627044.104499981</v>
      </c>
      <c r="J70" s="610">
        <f ca="1">+INDIRECT("'Annual Interactions'!"&amp;K70&amp;26)</f>
        <v>1641760.0400000019</v>
      </c>
      <c r="K70" s="675" t="s">
        <v>118</v>
      </c>
      <c r="L70" s="676">
        <f ca="1">+J70-H70</f>
        <v>1.2400000020861626</v>
      </c>
    </row>
    <row r="71" spans="1:12">
      <c r="A71" s="229">
        <v>1</v>
      </c>
      <c r="B71" s="230">
        <v>137324.65999999997</v>
      </c>
      <c r="C71" s="230">
        <v>5715678.7856999999</v>
      </c>
      <c r="D71" s="230">
        <v>-8358.58</v>
      </c>
      <c r="E71" s="230">
        <v>-310016.49129999999</v>
      </c>
      <c r="F71" s="273">
        <f t="shared" si="18"/>
        <v>41.621648913603728</v>
      </c>
      <c r="G71" s="274">
        <f t="shared" si="19"/>
        <v>37.089612266676873</v>
      </c>
      <c r="H71" s="404">
        <f t="shared" si="20"/>
        <v>128966.07999999997</v>
      </c>
      <c r="I71" s="405">
        <f t="shared" si="21"/>
        <v>5405662.2944</v>
      </c>
      <c r="J71" s="612"/>
      <c r="L71" s="676"/>
    </row>
    <row r="72" spans="1:12">
      <c r="A72" s="229">
        <v>2</v>
      </c>
      <c r="B72" s="230">
        <v>139387.49999999997</v>
      </c>
      <c r="C72" s="230">
        <v>5786302.1677999934</v>
      </c>
      <c r="D72" s="230">
        <v>-4916.58</v>
      </c>
      <c r="E72" s="230">
        <v>-177901.30540000001</v>
      </c>
      <c r="F72" s="273">
        <f t="shared" si="18"/>
        <v>41.512346284996823</v>
      </c>
      <c r="G72" s="274">
        <f t="shared" si="19"/>
        <v>36.18395417139557</v>
      </c>
      <c r="H72" s="404">
        <f t="shared" si="20"/>
        <v>134470.91999999998</v>
      </c>
      <c r="I72" s="405">
        <f t="shared" si="21"/>
        <v>5608400.8623999935</v>
      </c>
      <c r="J72" s="612"/>
      <c r="L72" s="676"/>
    </row>
    <row r="73" spans="1:12">
      <c r="A73" s="229">
        <v>3</v>
      </c>
      <c r="B73" s="230">
        <v>105046.76999999996</v>
      </c>
      <c r="C73" s="230">
        <v>4155037.5303000011</v>
      </c>
      <c r="D73" s="230">
        <v>-13663.900000000003</v>
      </c>
      <c r="E73" s="230">
        <v>-473058.44539999991</v>
      </c>
      <c r="F73" s="273">
        <f t="shared" si="18"/>
        <v>39.5541674465574</v>
      </c>
      <c r="G73" s="274">
        <f t="shared" si="19"/>
        <v>34.621041240055902</v>
      </c>
      <c r="H73" s="404">
        <f t="shared" si="20"/>
        <v>91382.869999999952</v>
      </c>
      <c r="I73" s="405">
        <f t="shared" si="21"/>
        <v>3681979.0849000011</v>
      </c>
      <c r="J73" s="612"/>
      <c r="L73" s="676"/>
    </row>
    <row r="74" spans="1:12">
      <c r="A74" s="229">
        <v>4</v>
      </c>
      <c r="B74" s="230">
        <v>100464.41999999995</v>
      </c>
      <c r="C74" s="230">
        <v>3921794.7764000013</v>
      </c>
      <c r="D74" s="230">
        <v>-10304.200000000004</v>
      </c>
      <c r="E74" s="230">
        <v>-327663.03179999994</v>
      </c>
      <c r="F74" s="273">
        <f t="shared" si="18"/>
        <v>39.036653736715976</v>
      </c>
      <c r="G74" s="274">
        <f t="shared" si="19"/>
        <v>31.798978261291492</v>
      </c>
      <c r="H74" s="404">
        <f t="shared" si="20"/>
        <v>90160.219999999943</v>
      </c>
      <c r="I74" s="405">
        <f t="shared" si="21"/>
        <v>3594131.7446000013</v>
      </c>
      <c r="J74" s="612"/>
      <c r="L74" s="676"/>
    </row>
    <row r="75" spans="1:12">
      <c r="A75" s="229">
        <v>5</v>
      </c>
      <c r="B75" s="230">
        <v>130015.57999999997</v>
      </c>
      <c r="C75" s="230">
        <v>4845934.2505000075</v>
      </c>
      <c r="D75" s="230">
        <v>-7637.5599999999995</v>
      </c>
      <c r="E75" s="230">
        <v>-240533.68030000012</v>
      </c>
      <c r="F75" s="273">
        <f t="shared" si="18"/>
        <v>37.271950411635345</v>
      </c>
      <c r="G75" s="274">
        <f t="shared" si="19"/>
        <v>31.493524149073806</v>
      </c>
      <c r="H75" s="404">
        <f t="shared" si="20"/>
        <v>122378.01999999997</v>
      </c>
      <c r="I75" s="405">
        <f t="shared" si="21"/>
        <v>4605400.5702000074</v>
      </c>
      <c r="J75" s="612"/>
      <c r="L75" s="676"/>
    </row>
    <row r="76" spans="1:12">
      <c r="A76" s="229">
        <v>6</v>
      </c>
      <c r="B76" s="230">
        <v>138275.00000000006</v>
      </c>
      <c r="C76" s="230">
        <v>5839817.0929000005</v>
      </c>
      <c r="D76" s="230">
        <v>-6728.3899999999994</v>
      </c>
      <c r="E76" s="230">
        <v>-223257.78319999989</v>
      </c>
      <c r="F76" s="273">
        <f t="shared" si="18"/>
        <v>42.233354495751207</v>
      </c>
      <c r="G76" s="274">
        <f t="shared" si="19"/>
        <v>33.181456960729079</v>
      </c>
      <c r="H76" s="404">
        <f t="shared" si="20"/>
        <v>131546.61000000004</v>
      </c>
      <c r="I76" s="405">
        <f t="shared" si="21"/>
        <v>5616559.309700001</v>
      </c>
      <c r="J76" s="612"/>
      <c r="L76" s="676"/>
    </row>
    <row r="77" spans="1:12">
      <c r="A77" s="229">
        <v>7</v>
      </c>
      <c r="B77" s="230">
        <v>148443.82000000027</v>
      </c>
      <c r="C77" s="230">
        <v>7072129.4930999894</v>
      </c>
      <c r="D77" s="230">
        <v>-7943.2799999999979</v>
      </c>
      <c r="E77" s="230">
        <v>-234229.71600000001</v>
      </c>
      <c r="F77" s="273">
        <f t="shared" si="18"/>
        <v>47.641791305963267</v>
      </c>
      <c r="G77" s="274">
        <f t="shared" si="19"/>
        <v>29.48778288062363</v>
      </c>
      <c r="H77" s="404">
        <f t="shared" si="20"/>
        <v>140500.54000000027</v>
      </c>
      <c r="I77" s="405">
        <f t="shared" si="21"/>
        <v>6837899.7770999894</v>
      </c>
      <c r="J77" s="612"/>
      <c r="L77" s="676"/>
    </row>
    <row r="78" spans="1:12">
      <c r="A78" s="229">
        <v>8</v>
      </c>
      <c r="B78" s="230">
        <v>161534.54999999973</v>
      </c>
      <c r="C78" s="230">
        <v>7594871.3717</v>
      </c>
      <c r="D78" s="230">
        <v>-8539.98</v>
      </c>
      <c r="E78" s="230">
        <v>-304759.09710000001</v>
      </c>
      <c r="F78" s="273">
        <f t="shared" si="18"/>
        <v>47.017008879524617</v>
      </c>
      <c r="G78" s="274">
        <f t="shared" si="19"/>
        <v>35.68616051794033</v>
      </c>
      <c r="H78" s="404">
        <f t="shared" si="20"/>
        <v>152994.56999999972</v>
      </c>
      <c r="I78" s="405">
        <f t="shared" si="21"/>
        <v>7290112.2746000001</v>
      </c>
      <c r="J78" s="612"/>
      <c r="L78" s="676"/>
    </row>
    <row r="79" spans="1:12">
      <c r="A79" s="229">
        <v>9</v>
      </c>
      <c r="B79" s="230">
        <v>169660.35999999996</v>
      </c>
      <c r="C79" s="230">
        <v>6482188.4927999973</v>
      </c>
      <c r="D79" s="230">
        <v>-4811.1100000000015</v>
      </c>
      <c r="E79" s="230">
        <v>-154656.21639999995</v>
      </c>
      <c r="F79" s="273">
        <f t="shared" si="18"/>
        <v>38.206853343939613</v>
      </c>
      <c r="G79" s="274">
        <f t="shared" si="19"/>
        <v>32.145641317700054</v>
      </c>
      <c r="H79" s="404">
        <f t="shared" si="20"/>
        <v>164849.24999999994</v>
      </c>
      <c r="I79" s="405">
        <f t="shared" si="21"/>
        <v>6327532.2763999971</v>
      </c>
      <c r="J79" s="612"/>
      <c r="L79" s="676"/>
    </row>
    <row r="80" spans="1:12">
      <c r="A80" s="229">
        <v>10</v>
      </c>
      <c r="B80" s="230">
        <v>216137.5199999999</v>
      </c>
      <c r="C80" s="230">
        <v>8044293.037800001</v>
      </c>
      <c r="D80" s="230">
        <v>-2987.9900000000002</v>
      </c>
      <c r="E80" s="230">
        <v>-85732.5628</v>
      </c>
      <c r="F80" s="273">
        <f t="shared" si="18"/>
        <v>37.218401681485034</v>
      </c>
      <c r="G80" s="274">
        <f t="shared" si="19"/>
        <v>28.692386119096781</v>
      </c>
      <c r="H80" s="404">
        <f t="shared" si="20"/>
        <v>213149.52999999991</v>
      </c>
      <c r="I80" s="405">
        <f t="shared" si="21"/>
        <v>7958560.4750000006</v>
      </c>
      <c r="J80" s="612"/>
      <c r="L80" s="676"/>
    </row>
    <row r="81" spans="1:12">
      <c r="A81" s="229">
        <v>11</v>
      </c>
      <c r="B81" s="230">
        <v>144479.11000000002</v>
      </c>
      <c r="C81" s="230">
        <v>5444610.2703000018</v>
      </c>
      <c r="D81" s="230">
        <v>-12576.940000000002</v>
      </c>
      <c r="E81" s="230">
        <v>-409224.77170000004</v>
      </c>
      <c r="F81" s="273">
        <f t="shared" si="18"/>
        <v>37.684411748521995</v>
      </c>
      <c r="G81" s="274">
        <f t="shared" si="19"/>
        <v>32.537705650181998</v>
      </c>
      <c r="H81" s="404">
        <f t="shared" si="20"/>
        <v>131902.17000000001</v>
      </c>
      <c r="I81" s="405">
        <f t="shared" si="21"/>
        <v>5035385.4986000014</v>
      </c>
      <c r="J81" s="612"/>
      <c r="L81" s="676"/>
    </row>
    <row r="82" spans="1:12">
      <c r="A82" s="229">
        <v>12</v>
      </c>
      <c r="B82" s="230">
        <v>145388.8600000001</v>
      </c>
      <c r="C82" s="230">
        <v>5863069.6229999987</v>
      </c>
      <c r="D82" s="230">
        <v>-5930.84</v>
      </c>
      <c r="E82" s="230">
        <v>-197649.68639999995</v>
      </c>
      <c r="F82" s="273">
        <f t="shared" si="18"/>
        <v>40.326814743577977</v>
      </c>
      <c r="G82" s="274">
        <f t="shared" si="19"/>
        <v>33.325749202473837</v>
      </c>
      <c r="H82" s="404">
        <f t="shared" si="20"/>
        <v>139458.02000000011</v>
      </c>
      <c r="I82" s="405">
        <f t="shared" si="21"/>
        <v>5665419.9365999987</v>
      </c>
      <c r="J82" s="612"/>
      <c r="L82" s="676"/>
    </row>
    <row r="83" spans="1:12">
      <c r="A83" s="226">
        <v>2019</v>
      </c>
      <c r="B83" s="227">
        <v>1801470.2700000003</v>
      </c>
      <c r="C83" s="227">
        <v>87948693.946299985</v>
      </c>
      <c r="D83" s="227">
        <v>-108594.95000000001</v>
      </c>
      <c r="E83" s="227">
        <v>-4591166.9576000012</v>
      </c>
      <c r="F83" s="222">
        <f t="shared" si="18"/>
        <v>48.82050812101383</v>
      </c>
      <c r="G83" s="223">
        <f t="shared" si="19"/>
        <v>42.277904797598794</v>
      </c>
      <c r="H83" s="377">
        <f t="shared" si="20"/>
        <v>1692875.3200000003</v>
      </c>
      <c r="I83" s="378">
        <f t="shared" si="21"/>
        <v>83357526.988699988</v>
      </c>
      <c r="J83" s="610">
        <f ca="1">+INDIRECT("'Annual Interactions'!"&amp;K83&amp;26)</f>
        <v>1692875.9299999988</v>
      </c>
      <c r="K83" s="675" t="s">
        <v>119</v>
      </c>
      <c r="L83" s="676">
        <f ca="1">+J83-H83</f>
        <v>0.60999999847263098</v>
      </c>
    </row>
    <row r="84" spans="1:12">
      <c r="A84" s="229">
        <v>1</v>
      </c>
      <c r="B84" s="230">
        <v>156926.94000000015</v>
      </c>
      <c r="C84" s="230">
        <v>6894816.594499995</v>
      </c>
      <c r="D84" s="230">
        <v>-6374.0700000000024</v>
      </c>
      <c r="E84" s="230">
        <v>-264718.50309999997</v>
      </c>
      <c r="F84" s="273">
        <f t="shared" si="18"/>
        <v>43.936475117019349</v>
      </c>
      <c r="G84" s="274">
        <f t="shared" si="19"/>
        <v>41.530529645893417</v>
      </c>
      <c r="H84" s="404">
        <f t="shared" si="20"/>
        <v>150552.87000000014</v>
      </c>
      <c r="I84" s="405">
        <f t="shared" si="21"/>
        <v>6630098.0913999947</v>
      </c>
      <c r="J84" s="612"/>
      <c r="L84" s="676"/>
    </row>
    <row r="85" spans="1:12">
      <c r="A85" s="229">
        <v>2</v>
      </c>
      <c r="B85" s="230">
        <v>133822.65000000005</v>
      </c>
      <c r="C85" s="230">
        <v>6041179.2773999991</v>
      </c>
      <c r="D85" s="230">
        <v>-7421.1700000000019</v>
      </c>
      <c r="E85" s="230">
        <v>-306959.13860000006</v>
      </c>
      <c r="F85" s="273">
        <f t="shared" si="18"/>
        <v>45.143174771983645</v>
      </c>
      <c r="G85" s="274">
        <f t="shared" si="19"/>
        <v>41.362634005150127</v>
      </c>
      <c r="H85" s="404">
        <f t="shared" si="20"/>
        <v>126401.48000000005</v>
      </c>
      <c r="I85" s="405">
        <f t="shared" si="21"/>
        <v>5734220.1387999989</v>
      </c>
      <c r="J85" s="612"/>
      <c r="L85" s="676"/>
    </row>
    <row r="86" spans="1:12">
      <c r="A86" s="229">
        <v>3</v>
      </c>
      <c r="B86" s="230">
        <v>65461.499999999985</v>
      </c>
      <c r="C86" s="230">
        <v>2801261.4582999987</v>
      </c>
      <c r="D86" s="230">
        <v>-16051.799999999996</v>
      </c>
      <c r="E86" s="230">
        <v>-652832.58120000002</v>
      </c>
      <c r="F86" s="273">
        <f t="shared" si="18"/>
        <v>42.792503353879752</v>
      </c>
      <c r="G86" s="274">
        <f t="shared" si="19"/>
        <v>40.670366015026367</v>
      </c>
      <c r="H86" s="404">
        <f t="shared" si="20"/>
        <v>49409.69999999999</v>
      </c>
      <c r="I86" s="405">
        <f t="shared" si="21"/>
        <v>2148428.8770999988</v>
      </c>
      <c r="J86" s="612"/>
      <c r="L86" s="676"/>
    </row>
    <row r="87" spans="1:12">
      <c r="A87" s="229">
        <v>4</v>
      </c>
      <c r="B87" s="230">
        <v>121018.67999999989</v>
      </c>
      <c r="C87" s="230">
        <v>5257340.2335999971</v>
      </c>
      <c r="D87" s="230">
        <v>-8345.119999999999</v>
      </c>
      <c r="E87" s="230">
        <v>-347185.8849</v>
      </c>
      <c r="F87" s="273">
        <f t="shared" si="18"/>
        <v>43.442386196907798</v>
      </c>
      <c r="G87" s="274">
        <f t="shared" si="19"/>
        <v>41.603462250992202</v>
      </c>
      <c r="H87" s="404">
        <f t="shared" si="20"/>
        <v>112673.5599999999</v>
      </c>
      <c r="I87" s="405">
        <f t="shared" si="21"/>
        <v>4910154.3486999972</v>
      </c>
      <c r="J87" s="612"/>
      <c r="L87" s="676"/>
    </row>
    <row r="88" spans="1:12">
      <c r="A88" s="229">
        <v>5</v>
      </c>
      <c r="B88" s="230">
        <v>171566.92999999996</v>
      </c>
      <c r="C88" s="230">
        <v>7346248.0754000107</v>
      </c>
      <c r="D88" s="230">
        <v>-2848.8399999999997</v>
      </c>
      <c r="E88" s="230">
        <v>-105496.18950000002</v>
      </c>
      <c r="F88" s="273">
        <f t="shared" si="18"/>
        <v>42.818555274026366</v>
      </c>
      <c r="G88" s="274">
        <f t="shared" si="19"/>
        <v>37.031279222420366</v>
      </c>
      <c r="H88" s="404">
        <f t="shared" si="20"/>
        <v>168718.08999999997</v>
      </c>
      <c r="I88" s="405">
        <f t="shared" si="21"/>
        <v>7240751.8859000104</v>
      </c>
      <c r="J88" s="612"/>
      <c r="L88" s="676"/>
    </row>
    <row r="89" spans="1:12">
      <c r="A89" s="229">
        <v>6</v>
      </c>
      <c r="B89" s="230">
        <v>154793.80000000005</v>
      </c>
      <c r="C89" s="230">
        <v>7516294.8163999952</v>
      </c>
      <c r="D89" s="230">
        <v>-5813.9699999999993</v>
      </c>
      <c r="E89" s="230">
        <v>-226246.54610000001</v>
      </c>
      <c r="F89" s="273">
        <f t="shared" si="18"/>
        <v>48.556820857166066</v>
      </c>
      <c r="G89" s="274">
        <f t="shared" si="19"/>
        <v>38.914295412601035</v>
      </c>
      <c r="H89" s="404">
        <f t="shared" si="20"/>
        <v>148979.83000000005</v>
      </c>
      <c r="I89" s="405">
        <f t="shared" si="21"/>
        <v>7290048.2702999953</v>
      </c>
      <c r="J89" s="612"/>
      <c r="L89" s="676"/>
    </row>
    <row r="90" spans="1:12">
      <c r="A90" s="229">
        <v>7</v>
      </c>
      <c r="B90" s="230">
        <v>177490.3899999999</v>
      </c>
      <c r="C90" s="230">
        <v>10372393.729499999</v>
      </c>
      <c r="D90" s="230">
        <v>-3617.3500000000004</v>
      </c>
      <c r="E90" s="230">
        <v>-175553.27710000004</v>
      </c>
      <c r="F90" s="273">
        <f t="shared" si="18"/>
        <v>58.439184958126496</v>
      </c>
      <c r="G90" s="274">
        <f t="shared" si="19"/>
        <v>48.530907183435396</v>
      </c>
      <c r="H90" s="404">
        <f t="shared" si="20"/>
        <v>173873.03999999989</v>
      </c>
      <c r="I90" s="405">
        <f t="shared" si="21"/>
        <v>10196840.452399999</v>
      </c>
      <c r="J90" s="612"/>
      <c r="L90" s="676"/>
    </row>
    <row r="91" spans="1:12">
      <c r="A91" s="229">
        <v>8</v>
      </c>
      <c r="B91" s="230">
        <v>184105.50999999995</v>
      </c>
      <c r="C91" s="230">
        <v>10654383.503499992</v>
      </c>
      <c r="D91" s="230">
        <v>-2583.1999999999998</v>
      </c>
      <c r="E91" s="230">
        <v>-107625.07209999998</v>
      </c>
      <c r="F91" s="273">
        <f t="shared" si="18"/>
        <v>57.871073513769332</v>
      </c>
      <c r="G91" s="274">
        <f t="shared" si="19"/>
        <v>41.663468604831209</v>
      </c>
      <c r="H91" s="404">
        <f t="shared" si="20"/>
        <v>181522.30999999994</v>
      </c>
      <c r="I91" s="405">
        <f t="shared" si="21"/>
        <v>10546758.431399992</v>
      </c>
      <c r="J91" s="612"/>
      <c r="L91" s="676"/>
    </row>
    <row r="92" spans="1:12">
      <c r="A92" s="229">
        <v>9</v>
      </c>
      <c r="B92" s="230">
        <v>201228.68999999997</v>
      </c>
      <c r="C92" s="230">
        <v>9481631.3484000005</v>
      </c>
      <c r="D92" s="230">
        <v>-2579.4699999999998</v>
      </c>
      <c r="E92" s="230">
        <v>-134084.63119999997</v>
      </c>
      <c r="F92" s="273">
        <f t="shared" si="18"/>
        <v>47.118685453848563</v>
      </c>
      <c r="G92" s="274">
        <f t="shared" si="19"/>
        <v>51.981465649920324</v>
      </c>
      <c r="H92" s="404">
        <f t="shared" si="20"/>
        <v>198649.21999999997</v>
      </c>
      <c r="I92" s="405">
        <f t="shared" si="21"/>
        <v>9347546.7171999998</v>
      </c>
      <c r="J92" s="612"/>
      <c r="L92" s="676"/>
    </row>
    <row r="93" spans="1:12">
      <c r="A93" s="229">
        <v>10</v>
      </c>
      <c r="B93" s="230">
        <v>35468.009999999944</v>
      </c>
      <c r="C93" s="230">
        <v>1747990.5142000008</v>
      </c>
      <c r="D93" s="230">
        <v>-45422.460000000021</v>
      </c>
      <c r="E93" s="230">
        <v>-1927915.2767000014</v>
      </c>
      <c r="F93" s="273">
        <f t="shared" si="18"/>
        <v>49.283580167029491</v>
      </c>
      <c r="G93" s="274">
        <f t="shared" si="19"/>
        <v>42.444096526255969</v>
      </c>
      <c r="H93" s="404">
        <f t="shared" si="20"/>
        <v>-9954.4500000000771</v>
      </c>
      <c r="I93" s="405">
        <f t="shared" si="21"/>
        <v>-179924.76250000065</v>
      </c>
      <c r="J93" s="612"/>
      <c r="L93" s="676"/>
    </row>
    <row r="94" spans="1:12">
      <c r="A94" s="229">
        <v>11</v>
      </c>
      <c r="B94" s="230">
        <v>221350.85000000027</v>
      </c>
      <c r="C94" s="230">
        <v>10655458.755499998</v>
      </c>
      <c r="D94" s="230">
        <v>-2623.74</v>
      </c>
      <c r="E94" s="230">
        <v>-108710.72109999995</v>
      </c>
      <c r="F94" s="273">
        <f t="shared" si="18"/>
        <v>48.138323189181271</v>
      </c>
      <c r="G94" s="274">
        <f t="shared" si="19"/>
        <v>41.433496116231012</v>
      </c>
      <c r="H94" s="404">
        <f t="shared" si="20"/>
        <v>218727.11000000028</v>
      </c>
      <c r="I94" s="405">
        <f t="shared" si="21"/>
        <v>10546748.034399997</v>
      </c>
      <c r="J94" s="612"/>
      <c r="L94" s="676"/>
    </row>
    <row r="95" spans="1:12">
      <c r="A95" s="229">
        <v>12</v>
      </c>
      <c r="B95" s="230">
        <v>178236.32000000009</v>
      </c>
      <c r="C95" s="230">
        <v>9179695.6395999994</v>
      </c>
      <c r="D95" s="230">
        <v>-4913.7600000000011</v>
      </c>
      <c r="E95" s="230">
        <v>-233839.136</v>
      </c>
      <c r="F95" s="273">
        <f t="shared" si="18"/>
        <v>51.502946423041017</v>
      </c>
      <c r="G95" s="274">
        <f t="shared" si="19"/>
        <v>47.588635993617913</v>
      </c>
      <c r="H95" s="404">
        <f t="shared" si="20"/>
        <v>173322.56000000008</v>
      </c>
      <c r="I95" s="405">
        <f t="shared" si="21"/>
        <v>8945856.5035999995</v>
      </c>
      <c r="J95" s="612"/>
      <c r="L95" s="676"/>
    </row>
    <row r="96" spans="1:12">
      <c r="A96" s="226">
        <v>2020</v>
      </c>
      <c r="B96" s="227">
        <v>2294970.0500000007</v>
      </c>
      <c r="C96" s="227">
        <v>137884489.93109998</v>
      </c>
      <c r="D96" s="227">
        <v>-54369.840000000004</v>
      </c>
      <c r="E96" s="227">
        <v>-2807368.9941000002</v>
      </c>
      <c r="F96" s="222">
        <f t="shared" si="18"/>
        <v>60.081171835379699</v>
      </c>
      <c r="G96" s="223">
        <f t="shared" si="19"/>
        <v>51.634674556702763</v>
      </c>
      <c r="H96" s="377">
        <f t="shared" si="20"/>
        <v>2240600.2100000009</v>
      </c>
      <c r="I96" s="378">
        <f t="shared" si="21"/>
        <v>135077120.93699998</v>
      </c>
      <c r="J96" s="610">
        <f ca="1">+INDIRECT("'Annual Interactions'!"&amp;K96&amp;26)</f>
        <v>2240600.8499999996</v>
      </c>
      <c r="K96" s="675" t="s">
        <v>120</v>
      </c>
      <c r="L96" s="676">
        <f ca="1">+J96-H96</f>
        <v>0.6399999987334013</v>
      </c>
    </row>
    <row r="97" spans="1:12">
      <c r="A97" s="229">
        <v>1</v>
      </c>
      <c r="B97" s="230">
        <v>177853.48000000007</v>
      </c>
      <c r="C97" s="230">
        <v>9798573.2835000083</v>
      </c>
      <c r="D97" s="230">
        <v>-5875.34</v>
      </c>
      <c r="E97" s="230">
        <v>-309247.64780000009</v>
      </c>
      <c r="F97" s="273">
        <f t="shared" si="18"/>
        <v>55.093514523865402</v>
      </c>
      <c r="G97" s="274">
        <f t="shared" si="19"/>
        <v>52.634851395834126</v>
      </c>
      <c r="H97" s="404">
        <f t="shared" si="20"/>
        <v>171978.14000000007</v>
      </c>
      <c r="I97" s="405">
        <f t="shared" si="21"/>
        <v>9489325.6357000079</v>
      </c>
      <c r="J97" s="612"/>
      <c r="L97" s="676"/>
    </row>
    <row r="98" spans="1:12">
      <c r="A98" s="229">
        <v>2</v>
      </c>
      <c r="B98" s="230">
        <v>187948.48000000004</v>
      </c>
      <c r="C98" s="230">
        <v>10451716.675300002</v>
      </c>
      <c r="D98" s="230">
        <v>-2773.65</v>
      </c>
      <c r="E98" s="230">
        <v>-147971.77079999997</v>
      </c>
      <c r="F98" s="273">
        <f t="shared" si="18"/>
        <v>55.609476997632541</v>
      </c>
      <c r="G98" s="274">
        <f t="shared" si="19"/>
        <v>53.349114271807892</v>
      </c>
      <c r="H98" s="404">
        <f t="shared" si="20"/>
        <v>185174.83000000005</v>
      </c>
      <c r="I98" s="405">
        <f t="shared" si="21"/>
        <v>10303744.904500002</v>
      </c>
      <c r="J98" s="612"/>
      <c r="L98" s="676"/>
    </row>
    <row r="99" spans="1:12">
      <c r="A99" s="229">
        <v>3</v>
      </c>
      <c r="B99" s="230">
        <v>204268.70000000016</v>
      </c>
      <c r="C99" s="230">
        <v>10879278.58630001</v>
      </c>
      <c r="D99" s="230">
        <v>-2789.8399999999997</v>
      </c>
      <c r="E99" s="230">
        <v>-129496.9442</v>
      </c>
      <c r="F99" s="273">
        <f t="shared" si="18"/>
        <v>53.25964568384682</v>
      </c>
      <c r="G99" s="274">
        <f t="shared" si="19"/>
        <v>46.417337266653291</v>
      </c>
      <c r="H99" s="404">
        <f t="shared" si="20"/>
        <v>201478.86000000016</v>
      </c>
      <c r="I99" s="405">
        <f t="shared" si="21"/>
        <v>10749781.64210001</v>
      </c>
      <c r="J99" s="612"/>
      <c r="L99" s="676"/>
    </row>
    <row r="100" spans="1:12">
      <c r="A100" s="229">
        <v>4</v>
      </c>
      <c r="B100" s="230">
        <v>114329.48000000007</v>
      </c>
      <c r="C100" s="230">
        <v>6076767.0623000003</v>
      </c>
      <c r="D100" s="230">
        <v>-4941.1399999999994</v>
      </c>
      <c r="E100" s="230">
        <v>-273721.01819999999</v>
      </c>
      <c r="F100" s="273">
        <f t="shared" si="18"/>
        <v>53.151357482776945</v>
      </c>
      <c r="G100" s="274">
        <f t="shared" si="19"/>
        <v>55.396329227668112</v>
      </c>
      <c r="H100" s="404">
        <f t="shared" si="20"/>
        <v>109388.34000000007</v>
      </c>
      <c r="I100" s="405">
        <f t="shared" si="21"/>
        <v>5803046.0441000005</v>
      </c>
      <c r="J100" s="612"/>
      <c r="L100" s="676"/>
    </row>
    <row r="101" spans="1:12">
      <c r="A101" s="229">
        <v>5</v>
      </c>
      <c r="B101" s="230">
        <v>212373.19000000003</v>
      </c>
      <c r="C101" s="230">
        <v>11418499.852099996</v>
      </c>
      <c r="D101" s="230">
        <v>-2276.38</v>
      </c>
      <c r="E101" s="230">
        <v>-100176.2648</v>
      </c>
      <c r="F101" s="273">
        <f t="shared" si="18"/>
        <v>53.766202090292069</v>
      </c>
      <c r="G101" s="274">
        <f t="shared" si="19"/>
        <v>44.006828736854125</v>
      </c>
      <c r="H101" s="404">
        <f t="shared" si="20"/>
        <v>210096.81000000003</v>
      </c>
      <c r="I101" s="405">
        <f t="shared" si="21"/>
        <v>11318323.587299995</v>
      </c>
      <c r="J101" s="612"/>
      <c r="L101" s="676"/>
    </row>
    <row r="102" spans="1:12">
      <c r="A102" s="229">
        <v>6</v>
      </c>
      <c r="B102" s="230">
        <v>178310.11000000022</v>
      </c>
      <c r="C102" s="230">
        <v>11118916.008599993</v>
      </c>
      <c r="D102" s="230">
        <v>-3904.2499999999991</v>
      </c>
      <c r="E102" s="230">
        <v>-242393.7944000001</v>
      </c>
      <c r="F102" s="273">
        <f t="shared" si="18"/>
        <v>62.357182150804455</v>
      </c>
      <c r="G102" s="274">
        <f t="shared" si="19"/>
        <v>62.084598680924671</v>
      </c>
      <c r="H102" s="404">
        <f t="shared" si="20"/>
        <v>174405.86000000022</v>
      </c>
      <c r="I102" s="405">
        <f t="shared" si="21"/>
        <v>10876522.214199992</v>
      </c>
      <c r="J102" s="612"/>
      <c r="L102" s="676"/>
    </row>
    <row r="103" spans="1:12">
      <c r="A103" s="229">
        <v>7</v>
      </c>
      <c r="B103" s="230">
        <v>194949.64</v>
      </c>
      <c r="C103" s="230">
        <v>14620436.214000005</v>
      </c>
      <c r="D103" s="230">
        <v>-6289.4499999999971</v>
      </c>
      <c r="E103" s="230">
        <v>-252070.68649999989</v>
      </c>
      <c r="F103" s="273">
        <f t="shared" si="18"/>
        <v>74.995964157717879</v>
      </c>
      <c r="G103" s="274">
        <f t="shared" si="19"/>
        <v>40.078335387037022</v>
      </c>
      <c r="H103" s="404">
        <f t="shared" si="20"/>
        <v>188660.19</v>
      </c>
      <c r="I103" s="405">
        <f t="shared" si="21"/>
        <v>14368365.527500005</v>
      </c>
      <c r="J103" s="612"/>
      <c r="L103" s="676"/>
    </row>
    <row r="104" spans="1:12">
      <c r="A104" s="229">
        <v>8</v>
      </c>
      <c r="B104" s="230">
        <v>199913.18000000011</v>
      </c>
      <c r="C104" s="230">
        <v>14187915.266999977</v>
      </c>
      <c r="D104" s="230">
        <v>-5819.1600000000008</v>
      </c>
      <c r="E104" s="230">
        <v>-308788.88929999998</v>
      </c>
      <c r="F104" s="273">
        <f t="shared" si="18"/>
        <v>70.97038457894557</v>
      </c>
      <c r="G104" s="274">
        <f t="shared" si="19"/>
        <v>53.064168935035283</v>
      </c>
      <c r="H104" s="404">
        <f t="shared" si="20"/>
        <v>194094.02000000011</v>
      </c>
      <c r="I104" s="405">
        <f t="shared" si="21"/>
        <v>13879126.377699977</v>
      </c>
      <c r="J104" s="612"/>
      <c r="L104" s="676"/>
    </row>
    <row r="105" spans="1:12">
      <c r="A105" s="229">
        <v>9</v>
      </c>
      <c r="B105" s="230">
        <v>217713.46000000005</v>
      </c>
      <c r="C105" s="230">
        <v>13215311.776899995</v>
      </c>
      <c r="D105" s="230">
        <v>-3028.22</v>
      </c>
      <c r="E105" s="230">
        <v>-122093.58259999999</v>
      </c>
      <c r="F105" s="273">
        <f t="shared" si="18"/>
        <v>60.700481159501997</v>
      </c>
      <c r="G105" s="274">
        <f t="shared" si="19"/>
        <v>40.318597261757731</v>
      </c>
      <c r="H105" s="404">
        <f t="shared" si="20"/>
        <v>214685.24000000005</v>
      </c>
      <c r="I105" s="405">
        <f t="shared" si="21"/>
        <v>13093218.194299996</v>
      </c>
      <c r="J105" s="612"/>
      <c r="L105" s="676"/>
    </row>
    <row r="106" spans="1:12">
      <c r="A106" s="229">
        <v>10</v>
      </c>
      <c r="B106" s="230">
        <v>194298.69000000012</v>
      </c>
      <c r="C106" s="230">
        <v>11298938.347199989</v>
      </c>
      <c r="D106" s="230">
        <v>-12162.560000000005</v>
      </c>
      <c r="E106" s="230">
        <v>-663333.50310000032</v>
      </c>
      <c r="F106" s="273">
        <f t="shared" si="18"/>
        <v>58.15241650471232</v>
      </c>
      <c r="G106" s="274">
        <f t="shared" si="19"/>
        <v>54.538970669003895</v>
      </c>
      <c r="H106" s="404">
        <f t="shared" si="20"/>
        <v>182136.13000000012</v>
      </c>
      <c r="I106" s="405">
        <f t="shared" si="21"/>
        <v>10635604.844099989</v>
      </c>
      <c r="J106" s="612"/>
      <c r="L106" s="676"/>
    </row>
    <row r="107" spans="1:12">
      <c r="A107" s="229">
        <v>11</v>
      </c>
      <c r="B107" s="230">
        <v>228492.53999999998</v>
      </c>
      <c r="C107" s="230">
        <v>13253586.000899998</v>
      </c>
      <c r="D107" s="230">
        <v>-1120.6999999999998</v>
      </c>
      <c r="E107" s="230">
        <v>-57386.611699999972</v>
      </c>
      <c r="F107" s="273">
        <f t="shared" si="18"/>
        <v>58.004458267652851</v>
      </c>
      <c r="G107" s="274">
        <f t="shared" si="19"/>
        <v>51.206042384224126</v>
      </c>
      <c r="H107" s="404">
        <f t="shared" si="20"/>
        <v>227371.83999999997</v>
      </c>
      <c r="I107" s="405">
        <f t="shared" si="21"/>
        <v>13196199.389199998</v>
      </c>
      <c r="J107" s="612"/>
      <c r="L107" s="676"/>
    </row>
    <row r="108" spans="1:12">
      <c r="A108" s="229">
        <v>12</v>
      </c>
      <c r="B108" s="230">
        <v>184519.09999999995</v>
      </c>
      <c r="C108" s="230">
        <v>11564550.856999997</v>
      </c>
      <c r="D108" s="230">
        <v>-3389.1499999999992</v>
      </c>
      <c r="E108" s="230">
        <v>-200688.28070000003</v>
      </c>
      <c r="F108" s="273">
        <f t="shared" si="18"/>
        <v>62.674004246714837</v>
      </c>
      <c r="G108" s="274">
        <f t="shared" si="19"/>
        <v>59.214930203738426</v>
      </c>
      <c r="H108" s="404">
        <f t="shared" si="20"/>
        <v>181129.94999999995</v>
      </c>
      <c r="I108" s="405">
        <f t="shared" si="21"/>
        <v>11363862.576299997</v>
      </c>
      <c r="J108" s="612"/>
      <c r="L108" s="676"/>
    </row>
    <row r="109" spans="1:12">
      <c r="A109" s="226">
        <v>2021</v>
      </c>
      <c r="B109" s="227">
        <v>1969591.6000000006</v>
      </c>
      <c r="C109" s="227">
        <v>138610027.8355</v>
      </c>
      <c r="D109" s="227">
        <v>-104109.15000000004</v>
      </c>
      <c r="E109" s="227">
        <v>-5819362.5460000001</v>
      </c>
      <c r="F109" s="222">
        <f t="shared" si="18"/>
        <v>70.375009639307947</v>
      </c>
      <c r="G109" s="223">
        <f t="shared" si="19"/>
        <v>55.896744387981251</v>
      </c>
      <c r="H109" s="377">
        <f t="shared" si="20"/>
        <v>1865482.4500000004</v>
      </c>
      <c r="I109" s="378">
        <f t="shared" si="21"/>
        <v>132790665.2895</v>
      </c>
      <c r="J109" s="610">
        <f ca="1">+INDIRECT("'Annual Interactions'!"&amp;K109&amp;26)</f>
        <v>1865482.9999999981</v>
      </c>
      <c r="K109" s="675" t="s">
        <v>121</v>
      </c>
      <c r="L109" s="676">
        <f ca="1">+J109-H109</f>
        <v>0.54999999771825969</v>
      </c>
    </row>
    <row r="110" spans="1:12">
      <c r="A110" s="229">
        <v>1</v>
      </c>
      <c r="B110" s="230">
        <v>179340.72999999992</v>
      </c>
      <c r="C110" s="230">
        <v>11913032.470399989</v>
      </c>
      <c r="D110" s="230">
        <v>-5790.2800000000016</v>
      </c>
      <c r="E110" s="230">
        <v>-416407.00189999997</v>
      </c>
      <c r="F110" s="273">
        <f t="shared" si="18"/>
        <v>66.426809294241153</v>
      </c>
      <c r="G110" s="274">
        <f t="shared" si="19"/>
        <v>71.914830008220648</v>
      </c>
      <c r="H110" s="404">
        <f t="shared" si="20"/>
        <v>173550.44999999992</v>
      </c>
      <c r="I110" s="405">
        <f t="shared" si="21"/>
        <v>11496625.468499988</v>
      </c>
      <c r="J110" s="611"/>
      <c r="L110" s="676"/>
    </row>
    <row r="111" spans="1:12">
      <c r="A111" s="229">
        <v>2</v>
      </c>
      <c r="B111" s="230">
        <v>133308.26999999999</v>
      </c>
      <c r="C111" s="230">
        <v>9354264.7143000104</v>
      </c>
      <c r="D111" s="230">
        <v>-6706.7700000000023</v>
      </c>
      <c r="E111" s="230">
        <v>-393152.80109999992</v>
      </c>
      <c r="F111" s="273">
        <f t="shared" si="18"/>
        <v>70.170175596007738</v>
      </c>
      <c r="G111" s="274">
        <f t="shared" si="19"/>
        <v>58.62028981163806</v>
      </c>
      <c r="H111" s="404">
        <f t="shared" si="20"/>
        <v>126601.49999999999</v>
      </c>
      <c r="I111" s="405">
        <f t="shared" si="21"/>
        <v>8961111.9132000096</v>
      </c>
      <c r="J111" s="611"/>
      <c r="L111" s="676"/>
    </row>
    <row r="112" spans="1:12">
      <c r="A112" s="229">
        <v>3</v>
      </c>
      <c r="B112" s="230">
        <v>82002.760000000038</v>
      </c>
      <c r="C112" s="230">
        <v>5324100.8953999998</v>
      </c>
      <c r="D112" s="230">
        <v>-15431.670000000004</v>
      </c>
      <c r="E112" s="230">
        <v>-896736.99129999976</v>
      </c>
      <c r="F112" s="273">
        <f t="shared" si="18"/>
        <v>64.925874390081475</v>
      </c>
      <c r="G112" s="274">
        <f t="shared" si="19"/>
        <v>58.110171569246852</v>
      </c>
      <c r="H112" s="404">
        <f t="shared" si="20"/>
        <v>66571.09000000004</v>
      </c>
      <c r="I112" s="405">
        <f t="shared" si="21"/>
        <v>4427363.9040999999</v>
      </c>
      <c r="J112" s="611"/>
      <c r="L112" s="676"/>
    </row>
    <row r="113" spans="1:12">
      <c r="A113" s="229">
        <v>4</v>
      </c>
      <c r="B113" s="230">
        <v>109748.8700000001</v>
      </c>
      <c r="C113" s="230">
        <v>7259299.2233000053</v>
      </c>
      <c r="D113" s="230">
        <v>-10068.760000000002</v>
      </c>
      <c r="E113" s="230">
        <v>-578467.16220000014</v>
      </c>
      <c r="F113" s="273">
        <f t="shared" si="18"/>
        <v>66.144637510162966</v>
      </c>
      <c r="G113" s="274">
        <f t="shared" si="19"/>
        <v>57.451678478779911</v>
      </c>
      <c r="H113" s="404">
        <f t="shared" si="20"/>
        <v>99680.110000000102</v>
      </c>
      <c r="I113" s="405">
        <f t="shared" si="21"/>
        <v>6680832.0611000052</v>
      </c>
      <c r="J113" s="611"/>
      <c r="L113" s="676"/>
    </row>
    <row r="114" spans="1:12">
      <c r="A114" s="229">
        <v>5</v>
      </c>
      <c r="B114" s="230">
        <v>241365.48000000042</v>
      </c>
      <c r="C114" s="230">
        <v>15382881.568499994</v>
      </c>
      <c r="D114" s="230">
        <v>-2759.4100000000003</v>
      </c>
      <c r="E114" s="230">
        <v>-114420.31599999999</v>
      </c>
      <c r="F114" s="273">
        <f t="shared" si="18"/>
        <v>63.732732487263576</v>
      </c>
      <c r="G114" s="274">
        <f t="shared" si="19"/>
        <v>41.465500233745615</v>
      </c>
      <c r="H114" s="404">
        <f t="shared" si="20"/>
        <v>238606.07000000041</v>
      </c>
      <c r="I114" s="405">
        <f t="shared" si="21"/>
        <v>15268461.252499994</v>
      </c>
      <c r="J114" s="611"/>
      <c r="L114" s="676"/>
    </row>
    <row r="115" spans="1:12">
      <c r="A115" s="229">
        <v>6</v>
      </c>
      <c r="B115" s="230">
        <v>180190.72000000006</v>
      </c>
      <c r="C115" s="230">
        <v>13458076.204700012</v>
      </c>
      <c r="D115" s="230">
        <v>-3945.0700000000006</v>
      </c>
      <c r="E115" s="230">
        <v>-227332.28799999997</v>
      </c>
      <c r="F115" s="273">
        <f t="shared" si="18"/>
        <v>74.687953989528467</v>
      </c>
      <c r="G115" s="274">
        <f t="shared" si="19"/>
        <v>57.624399060092706</v>
      </c>
      <c r="H115" s="404">
        <f t="shared" si="20"/>
        <v>176245.65000000005</v>
      </c>
      <c r="I115" s="405">
        <f t="shared" si="21"/>
        <v>13230743.916700011</v>
      </c>
      <c r="J115" s="611"/>
      <c r="L115" s="676"/>
    </row>
    <row r="116" spans="1:12">
      <c r="A116" s="229">
        <v>7</v>
      </c>
      <c r="B116" s="230">
        <v>196650.35999999987</v>
      </c>
      <c r="C116" s="230">
        <v>17120976.964399982</v>
      </c>
      <c r="D116" s="230">
        <v>-5569.6900000000041</v>
      </c>
      <c r="E116" s="230">
        <v>-235893.37139999997</v>
      </c>
      <c r="F116" s="273">
        <f t="shared" si="18"/>
        <v>87.06303392681302</v>
      </c>
      <c r="G116" s="274">
        <f t="shared" si="19"/>
        <v>42.353052216550616</v>
      </c>
      <c r="H116" s="404">
        <f t="shared" si="20"/>
        <v>191080.66999999987</v>
      </c>
      <c r="I116" s="405">
        <f t="shared" si="21"/>
        <v>16885083.592999984</v>
      </c>
      <c r="J116" s="611"/>
      <c r="L116" s="676"/>
    </row>
    <row r="117" spans="1:12">
      <c r="A117" s="229">
        <v>8</v>
      </c>
      <c r="B117" s="230">
        <v>204240.32</v>
      </c>
      <c r="C117" s="230">
        <v>16559184.604200004</v>
      </c>
      <c r="D117" s="230">
        <v>-1714.6600000000003</v>
      </c>
      <c r="E117" s="230">
        <v>-120145.03120000008</v>
      </c>
      <c r="F117" s="273">
        <f t="shared" si="18"/>
        <v>81.076961709617393</v>
      </c>
      <c r="G117" s="274">
        <f t="shared" si="19"/>
        <v>70.06930306883001</v>
      </c>
      <c r="H117" s="404">
        <f t="shared" si="20"/>
        <v>202525.66</v>
      </c>
      <c r="I117" s="405">
        <f t="shared" si="21"/>
        <v>16439039.573000003</v>
      </c>
      <c r="J117" s="611"/>
      <c r="L117" s="676"/>
    </row>
    <row r="118" spans="1:12">
      <c r="A118" s="229">
        <v>9</v>
      </c>
      <c r="B118" s="230">
        <v>208354.09000000005</v>
      </c>
      <c r="C118" s="230">
        <v>13988085.3813</v>
      </c>
      <c r="D118" s="230">
        <v>-1339.7900000000004</v>
      </c>
      <c r="E118" s="230">
        <v>-84802.439300000013</v>
      </c>
      <c r="F118" s="273">
        <f t="shared" si="18"/>
        <v>67.136120924240061</v>
      </c>
      <c r="G118" s="274">
        <f t="shared" si="19"/>
        <v>63.295321878801893</v>
      </c>
      <c r="H118" s="404">
        <f t="shared" si="20"/>
        <v>207014.30000000005</v>
      </c>
      <c r="I118" s="405">
        <f t="shared" si="21"/>
        <v>13903282.942</v>
      </c>
      <c r="J118" s="611"/>
      <c r="L118" s="676"/>
    </row>
    <row r="119" spans="1:12">
      <c r="A119" s="229">
        <v>10</v>
      </c>
      <c r="B119" s="230">
        <v>28399.120000000003</v>
      </c>
      <c r="C119" s="230">
        <v>1651947.1874999995</v>
      </c>
      <c r="D119" s="230">
        <v>-42601.780000000006</v>
      </c>
      <c r="E119" s="230">
        <v>-2340795.3462999994</v>
      </c>
      <c r="F119" s="273">
        <f t="shared" si="18"/>
        <v>58.168956907819656</v>
      </c>
      <c r="G119" s="274">
        <f t="shared" si="19"/>
        <v>54.945951702018064</v>
      </c>
      <c r="H119" s="404">
        <f t="shared" si="20"/>
        <v>-14202.660000000003</v>
      </c>
      <c r="I119" s="405">
        <f t="shared" si="21"/>
        <v>-688848.15879999986</v>
      </c>
      <c r="J119" s="611"/>
      <c r="L119" s="676"/>
    </row>
    <row r="120" spans="1:12">
      <c r="A120" s="229">
        <v>11</v>
      </c>
      <c r="B120" s="230">
        <v>230579.67999999993</v>
      </c>
      <c r="C120" s="230">
        <v>14359148.270699997</v>
      </c>
      <c r="D120" s="230">
        <v>-2564.6700000000019</v>
      </c>
      <c r="E120" s="230">
        <v>-139501.111</v>
      </c>
      <c r="F120" s="273">
        <f t="shared" si="18"/>
        <v>62.274126977277447</v>
      </c>
      <c r="G120" s="274">
        <f t="shared" si="19"/>
        <v>54.393396031458202</v>
      </c>
      <c r="H120" s="404">
        <f t="shared" si="20"/>
        <v>228015.00999999992</v>
      </c>
      <c r="I120" s="405">
        <f t="shared" si="21"/>
        <v>14219647.159699997</v>
      </c>
      <c r="J120" s="611"/>
      <c r="L120" s="676"/>
    </row>
    <row r="121" spans="1:12">
      <c r="A121" s="229">
        <v>12</v>
      </c>
      <c r="B121" s="230">
        <v>175411.20000000001</v>
      </c>
      <c r="C121" s="230">
        <v>12239030.350800009</v>
      </c>
      <c r="D121" s="230">
        <v>-5616.6000000000013</v>
      </c>
      <c r="E121" s="230">
        <v>-271708.68629999994</v>
      </c>
      <c r="F121" s="273">
        <f t="shared" si="18"/>
        <v>69.77336880883324</v>
      </c>
      <c r="G121" s="274">
        <f t="shared" si="19"/>
        <v>48.376007958551419</v>
      </c>
      <c r="H121" s="404">
        <f t="shared" si="20"/>
        <v>169794.6</v>
      </c>
      <c r="I121" s="405">
        <f t="shared" si="21"/>
        <v>11967321.664500009</v>
      </c>
      <c r="J121" s="611"/>
      <c r="L121" s="676"/>
    </row>
    <row r="122" spans="1:12">
      <c r="A122" s="226">
        <v>2022</v>
      </c>
      <c r="B122" s="227">
        <v>2244511.9399999995</v>
      </c>
      <c r="C122" s="227">
        <v>158473018.51220003</v>
      </c>
      <c r="D122" s="227">
        <v>-67830.03</v>
      </c>
      <c r="E122" s="227">
        <v>-3816207.2499000002</v>
      </c>
      <c r="F122" s="222">
        <f t="shared" ref="F122:F185" si="22">+IF(ISERROR(C122/B122),0,C122/B122)</f>
        <v>70.604667183102649</v>
      </c>
      <c r="G122" s="223">
        <f t="shared" ref="G122:G185" si="23">+IF(ISERROR(E122/D122),0,E122/D122)</f>
        <v>56.261323338645141</v>
      </c>
      <c r="H122" s="377">
        <f t="shared" ref="H122:H185" si="24">+D122+B122</f>
        <v>2176681.9099999997</v>
      </c>
      <c r="I122" s="378">
        <f t="shared" ref="I122:I185" si="25">+E122+C122</f>
        <v>154656811.26230001</v>
      </c>
      <c r="J122" s="610">
        <f ca="1">+INDIRECT("'Annual Interactions'!"&amp;K122&amp;26)</f>
        <v>2176681.5099999998</v>
      </c>
      <c r="K122" s="675" t="s">
        <v>105</v>
      </c>
      <c r="L122" s="676">
        <f ca="1">+J122-H122</f>
        <v>-0.39999999990686774</v>
      </c>
    </row>
    <row r="123" spans="1:12">
      <c r="A123" s="229">
        <v>1</v>
      </c>
      <c r="B123" s="230">
        <v>172162.94000000012</v>
      </c>
      <c r="C123" s="230">
        <v>11854618.150400003</v>
      </c>
      <c r="D123" s="230">
        <v>-5550.4299999999994</v>
      </c>
      <c r="E123" s="230">
        <v>-379191.98739999987</v>
      </c>
      <c r="F123" s="273">
        <f t="shared" si="22"/>
        <v>68.85696858104302</v>
      </c>
      <c r="G123" s="274">
        <f t="shared" si="23"/>
        <v>68.317587538262785</v>
      </c>
      <c r="H123" s="404">
        <f t="shared" si="24"/>
        <v>166612.51000000013</v>
      </c>
      <c r="I123" s="405">
        <f t="shared" si="25"/>
        <v>11475426.163000004</v>
      </c>
      <c r="J123" s="612"/>
      <c r="L123" s="676"/>
    </row>
    <row r="124" spans="1:12">
      <c r="A124" s="229">
        <v>2</v>
      </c>
      <c r="B124" s="230">
        <v>170046.49000000002</v>
      </c>
      <c r="C124" s="230">
        <v>11882913.940699989</v>
      </c>
      <c r="D124" s="230">
        <v>-4182.3300000000008</v>
      </c>
      <c r="E124" s="230">
        <v>-250338.18360000002</v>
      </c>
      <c r="F124" s="273">
        <f t="shared" si="22"/>
        <v>69.880383539230877</v>
      </c>
      <c r="G124" s="274">
        <f t="shared" si="23"/>
        <v>59.856152814340327</v>
      </c>
      <c r="H124" s="404">
        <f t="shared" si="24"/>
        <v>165864.16000000003</v>
      </c>
      <c r="I124" s="405">
        <f t="shared" si="25"/>
        <v>11632575.75709999</v>
      </c>
      <c r="J124" s="612"/>
      <c r="L124" s="676"/>
    </row>
    <row r="125" spans="1:12">
      <c r="A125" s="229">
        <v>3</v>
      </c>
      <c r="B125" s="230">
        <v>223262.17999999996</v>
      </c>
      <c r="C125" s="230">
        <v>14708027.236700011</v>
      </c>
      <c r="D125" s="230">
        <v>-2251.4700000000003</v>
      </c>
      <c r="E125" s="230">
        <v>-122328.70130000002</v>
      </c>
      <c r="F125" s="273">
        <f t="shared" si="22"/>
        <v>65.877826852268541</v>
      </c>
      <c r="G125" s="274">
        <f t="shared" si="23"/>
        <v>54.332814250245399</v>
      </c>
      <c r="H125" s="404">
        <f t="shared" si="24"/>
        <v>221010.70999999996</v>
      </c>
      <c r="I125" s="405">
        <f t="shared" si="25"/>
        <v>14585698.535400011</v>
      </c>
      <c r="J125" s="612"/>
      <c r="L125" s="676"/>
    </row>
    <row r="126" spans="1:12">
      <c r="A126" s="229">
        <v>4</v>
      </c>
      <c r="B126" s="230">
        <v>141438.09999999998</v>
      </c>
      <c r="C126" s="230">
        <v>9036183.1644999906</v>
      </c>
      <c r="D126" s="230">
        <v>-9709.8899999999958</v>
      </c>
      <c r="E126" s="230">
        <v>-623627.64689999982</v>
      </c>
      <c r="F126" s="273">
        <f t="shared" si="22"/>
        <v>63.887899826849996</v>
      </c>
      <c r="G126" s="274">
        <f t="shared" si="23"/>
        <v>64.226025928203114</v>
      </c>
      <c r="H126" s="404">
        <f t="shared" si="24"/>
        <v>131728.21</v>
      </c>
      <c r="I126" s="405">
        <f t="shared" si="25"/>
        <v>8412555.5175999906</v>
      </c>
      <c r="J126" s="612"/>
      <c r="L126" s="676"/>
    </row>
    <row r="127" spans="1:12">
      <c r="A127" s="229">
        <v>5</v>
      </c>
      <c r="B127" s="230">
        <v>172036.41000000012</v>
      </c>
      <c r="C127" s="230">
        <v>11112022.294000013</v>
      </c>
      <c r="D127" s="230">
        <v>-3688.3300000000017</v>
      </c>
      <c r="E127" s="230">
        <v>-181545.35590000002</v>
      </c>
      <c r="F127" s="273">
        <f t="shared" si="22"/>
        <v>64.591107742831909</v>
      </c>
      <c r="G127" s="274">
        <f t="shared" si="23"/>
        <v>49.221559865847127</v>
      </c>
      <c r="H127" s="404">
        <f t="shared" si="24"/>
        <v>168348.08000000013</v>
      </c>
      <c r="I127" s="405">
        <f t="shared" si="25"/>
        <v>10930476.938100012</v>
      </c>
      <c r="J127" s="612"/>
      <c r="L127" s="676"/>
    </row>
    <row r="128" spans="1:12">
      <c r="A128" s="229">
        <v>6</v>
      </c>
      <c r="B128" s="230">
        <v>176303.19000000006</v>
      </c>
      <c r="C128" s="230">
        <v>13303949.238700014</v>
      </c>
      <c r="D128" s="230">
        <v>-4490.24</v>
      </c>
      <c r="E128" s="230">
        <v>-270876.43299999996</v>
      </c>
      <c r="F128" s="273">
        <f t="shared" si="22"/>
        <v>75.460626882020733</v>
      </c>
      <c r="G128" s="274">
        <f t="shared" si="23"/>
        <v>60.325602417688138</v>
      </c>
      <c r="H128" s="404">
        <f t="shared" si="24"/>
        <v>171812.95000000007</v>
      </c>
      <c r="I128" s="405">
        <f t="shared" si="25"/>
        <v>13033072.805700013</v>
      </c>
      <c r="J128" s="612"/>
      <c r="L128" s="676"/>
    </row>
    <row r="129" spans="1:12">
      <c r="A129" s="229">
        <v>7</v>
      </c>
      <c r="B129" s="230">
        <v>187575.2900000001</v>
      </c>
      <c r="C129" s="230">
        <v>15991388.990599994</v>
      </c>
      <c r="D129" s="230">
        <v>-4159.3199999999988</v>
      </c>
      <c r="E129" s="230">
        <v>-193588.83960000004</v>
      </c>
      <c r="F129" s="273">
        <f t="shared" si="22"/>
        <v>85.253174821694188</v>
      </c>
      <c r="G129" s="274">
        <f t="shared" si="23"/>
        <v>46.543386803612151</v>
      </c>
      <c r="H129" s="404">
        <f t="shared" si="24"/>
        <v>183415.97000000009</v>
      </c>
      <c r="I129" s="405">
        <f t="shared" si="25"/>
        <v>15797800.150999993</v>
      </c>
      <c r="J129" s="612"/>
      <c r="L129" s="676"/>
    </row>
    <row r="130" spans="1:12">
      <c r="A130" s="229">
        <v>8</v>
      </c>
      <c r="B130" s="230">
        <v>201060.41999999961</v>
      </c>
      <c r="C130" s="230">
        <v>16562573.828800017</v>
      </c>
      <c r="D130" s="230">
        <v>-4292.3299999999981</v>
      </c>
      <c r="E130" s="230">
        <v>-214446.10810000001</v>
      </c>
      <c r="F130" s="273">
        <f t="shared" si="22"/>
        <v>82.376102809295091</v>
      </c>
      <c r="G130" s="274">
        <f t="shared" si="23"/>
        <v>49.96030316867531</v>
      </c>
      <c r="H130" s="404">
        <f t="shared" si="24"/>
        <v>196768.08999999962</v>
      </c>
      <c r="I130" s="405">
        <f t="shared" si="25"/>
        <v>16348127.720700016</v>
      </c>
      <c r="J130" s="612"/>
      <c r="L130" s="676"/>
    </row>
    <row r="131" spans="1:12">
      <c r="A131" s="229">
        <v>9</v>
      </c>
      <c r="B131" s="230">
        <v>203244.90000000002</v>
      </c>
      <c r="C131" s="230">
        <v>14351283.681900004</v>
      </c>
      <c r="D131" s="230">
        <v>-2539.6</v>
      </c>
      <c r="E131" s="230">
        <v>-107768.48990000002</v>
      </c>
      <c r="F131" s="273">
        <f t="shared" si="22"/>
        <v>70.610793588916636</v>
      </c>
      <c r="G131" s="274">
        <f t="shared" si="23"/>
        <v>42.435222042841403</v>
      </c>
      <c r="H131" s="404">
        <f t="shared" si="24"/>
        <v>200705.30000000002</v>
      </c>
      <c r="I131" s="405">
        <f t="shared" si="25"/>
        <v>14243515.192000004</v>
      </c>
      <c r="J131" s="612"/>
      <c r="L131" s="676"/>
    </row>
    <row r="132" spans="1:12">
      <c r="A132" s="229">
        <v>10</v>
      </c>
      <c r="B132" s="230">
        <v>196677.25999999983</v>
      </c>
      <c r="C132" s="230">
        <v>12702608.786199993</v>
      </c>
      <c r="D132" s="230">
        <v>-16082.869999999999</v>
      </c>
      <c r="E132" s="230">
        <v>-926555.08890000021</v>
      </c>
      <c r="F132" s="273">
        <f t="shared" si="22"/>
        <v>64.586057311353656</v>
      </c>
      <c r="G132" s="274">
        <f t="shared" si="23"/>
        <v>57.611302516279757</v>
      </c>
      <c r="H132" s="404">
        <f t="shared" si="24"/>
        <v>180594.38999999984</v>
      </c>
      <c r="I132" s="405">
        <f t="shared" si="25"/>
        <v>11776053.697299993</v>
      </c>
      <c r="J132" s="612"/>
      <c r="L132" s="676"/>
    </row>
    <row r="133" spans="1:12">
      <c r="A133" s="229">
        <v>11</v>
      </c>
      <c r="B133" s="230">
        <v>229062.53000000012</v>
      </c>
      <c r="C133" s="230">
        <v>14931058.001100015</v>
      </c>
      <c r="D133" s="230">
        <v>-3768.1899999999996</v>
      </c>
      <c r="E133" s="230">
        <v>-154780.7844</v>
      </c>
      <c r="F133" s="273">
        <f t="shared" si="22"/>
        <v>65.1833278934796</v>
      </c>
      <c r="G133" s="274">
        <f t="shared" si="23"/>
        <v>41.075631642778106</v>
      </c>
      <c r="H133" s="404">
        <f t="shared" si="24"/>
        <v>225294.34000000011</v>
      </c>
      <c r="I133" s="405">
        <f t="shared" si="25"/>
        <v>14776277.216700016</v>
      </c>
      <c r="J133" s="612"/>
      <c r="L133" s="676"/>
    </row>
    <row r="134" spans="1:12">
      <c r="A134" s="229">
        <v>12</v>
      </c>
      <c r="B134" s="230">
        <v>171642.22999999975</v>
      </c>
      <c r="C134" s="230">
        <v>12036391.198599998</v>
      </c>
      <c r="D134" s="230">
        <v>-7115.0299999999988</v>
      </c>
      <c r="E134" s="230">
        <v>-391159.63090000016</v>
      </c>
      <c r="F134" s="273">
        <f t="shared" si="22"/>
        <v>70.124882428992066</v>
      </c>
      <c r="G134" s="274">
        <f t="shared" si="23"/>
        <v>54.976525875505828</v>
      </c>
      <c r="H134" s="404">
        <f t="shared" si="24"/>
        <v>164527.19999999975</v>
      </c>
      <c r="I134" s="405">
        <f t="shared" si="25"/>
        <v>11645231.567699999</v>
      </c>
      <c r="J134" s="612"/>
      <c r="L134" s="676"/>
    </row>
    <row r="135" spans="1:12">
      <c r="A135" s="226">
        <v>2023</v>
      </c>
      <c r="B135" s="227">
        <v>1935681.05</v>
      </c>
      <c r="C135" s="227">
        <v>140094852.98269996</v>
      </c>
      <c r="D135" s="227">
        <v>-122251.80000000002</v>
      </c>
      <c r="E135" s="227">
        <v>-7071359.4662000015</v>
      </c>
      <c r="F135" s="222">
        <f t="shared" si="22"/>
        <v>72.374967447607119</v>
      </c>
      <c r="G135" s="223">
        <f t="shared" si="23"/>
        <v>57.842579546477033</v>
      </c>
      <c r="H135" s="377">
        <f t="shared" si="24"/>
        <v>1813429.25</v>
      </c>
      <c r="I135" s="378">
        <f t="shared" si="25"/>
        <v>133023493.51649997</v>
      </c>
      <c r="J135" s="610">
        <f ca="1">+INDIRECT("'Annual Interactions'!"&amp;K135&amp;26)</f>
        <v>1813429.8899999987</v>
      </c>
      <c r="K135" s="675" t="s">
        <v>106</v>
      </c>
      <c r="L135" s="676">
        <f ca="1">+J135-H135</f>
        <v>0.6399999987334013</v>
      </c>
    </row>
    <row r="136" spans="1:12">
      <c r="A136" s="229">
        <v>1</v>
      </c>
      <c r="B136" s="230">
        <v>171121.93999999986</v>
      </c>
      <c r="C136" s="230">
        <v>12439681.291999988</v>
      </c>
      <c r="D136" s="230">
        <v>-9456.98</v>
      </c>
      <c r="E136" s="230">
        <v>-538163.90120000008</v>
      </c>
      <c r="F136" s="273">
        <f t="shared" si="22"/>
        <v>72.694835577483516</v>
      </c>
      <c r="G136" s="274">
        <f t="shared" si="23"/>
        <v>56.906528426622465</v>
      </c>
      <c r="H136" s="404">
        <f t="shared" si="24"/>
        <v>161664.95999999985</v>
      </c>
      <c r="I136" s="405">
        <f t="shared" si="25"/>
        <v>11901517.390799988</v>
      </c>
      <c r="J136" s="612"/>
      <c r="L136" s="676"/>
    </row>
    <row r="137" spans="1:12">
      <c r="A137" s="229">
        <v>2</v>
      </c>
      <c r="B137" s="230">
        <v>165231.57000000018</v>
      </c>
      <c r="C137" s="230">
        <v>11761998.609800003</v>
      </c>
      <c r="D137" s="230">
        <v>-4659.3200000000015</v>
      </c>
      <c r="E137" s="230">
        <v>-339273.25319999992</v>
      </c>
      <c r="F137" s="273">
        <f t="shared" si="22"/>
        <v>71.18493523846557</v>
      </c>
      <c r="G137" s="274">
        <f t="shared" si="23"/>
        <v>72.816044658877217</v>
      </c>
      <c r="H137" s="404">
        <f t="shared" si="24"/>
        <v>160572.25000000017</v>
      </c>
      <c r="I137" s="405">
        <f t="shared" si="25"/>
        <v>11422725.356600003</v>
      </c>
      <c r="J137" s="612"/>
      <c r="L137" s="676"/>
    </row>
    <row r="138" spans="1:12">
      <c r="A138" s="229">
        <v>3</v>
      </c>
      <c r="B138" s="230">
        <v>181797.00999999983</v>
      </c>
      <c r="C138" s="230">
        <v>12449981.416099992</v>
      </c>
      <c r="D138" s="230">
        <v>-2891.8100000000004</v>
      </c>
      <c r="E138" s="230">
        <v>-149540.82920000004</v>
      </c>
      <c r="F138" s="273">
        <f t="shared" si="22"/>
        <v>68.48287227661227</v>
      </c>
      <c r="G138" s="274">
        <f t="shared" si="23"/>
        <v>51.711844554102797</v>
      </c>
      <c r="H138" s="404">
        <f t="shared" si="24"/>
        <v>178905.19999999984</v>
      </c>
      <c r="I138" s="405">
        <f t="shared" si="25"/>
        <v>12300440.586899992</v>
      </c>
      <c r="J138" s="612"/>
      <c r="L138" s="676"/>
    </row>
    <row r="139" spans="1:12">
      <c r="A139" s="229">
        <v>4</v>
      </c>
      <c r="B139" s="230">
        <v>123201.87000000004</v>
      </c>
      <c r="C139" s="230">
        <v>8048770.8552999981</v>
      </c>
      <c r="D139" s="230">
        <v>-6923.6299999999992</v>
      </c>
      <c r="E139" s="230">
        <v>-416140.01770000008</v>
      </c>
      <c r="F139" s="273">
        <f t="shared" si="22"/>
        <v>65.329940651874807</v>
      </c>
      <c r="G139" s="274">
        <f t="shared" si="23"/>
        <v>60.104312001074597</v>
      </c>
      <c r="H139" s="404">
        <f t="shared" si="24"/>
        <v>116278.24000000003</v>
      </c>
      <c r="I139" s="405">
        <f t="shared" si="25"/>
        <v>7632630.8375999983</v>
      </c>
      <c r="J139" s="612"/>
      <c r="L139" s="676"/>
    </row>
    <row r="140" spans="1:12">
      <c r="A140" s="229">
        <v>5</v>
      </c>
      <c r="B140" s="230">
        <v>219142.56000000014</v>
      </c>
      <c r="C140" s="230">
        <v>14706043.903800003</v>
      </c>
      <c r="D140" s="230">
        <v>-5577.3399999999992</v>
      </c>
      <c r="E140" s="230">
        <v>-350203.39549999998</v>
      </c>
      <c r="F140" s="273">
        <f t="shared" si="22"/>
        <v>67.107201375214345</v>
      </c>
      <c r="G140" s="274">
        <f t="shared" si="23"/>
        <v>62.790397483388148</v>
      </c>
      <c r="H140" s="404">
        <f t="shared" si="24"/>
        <v>213565.22000000015</v>
      </c>
      <c r="I140" s="405">
        <f t="shared" si="25"/>
        <v>14355840.508300003</v>
      </c>
      <c r="J140" s="612"/>
      <c r="L140" s="676"/>
    </row>
    <row r="141" spans="1:12">
      <c r="A141" s="229">
        <v>6</v>
      </c>
      <c r="B141" s="230">
        <v>166941.74000000025</v>
      </c>
      <c r="C141" s="230">
        <v>13083133.246600004</v>
      </c>
      <c r="D141" s="230">
        <v>-5847.1999999999989</v>
      </c>
      <c r="E141" s="230">
        <v>-289821.78400000004</v>
      </c>
      <c r="F141" s="273">
        <f t="shared" si="22"/>
        <v>78.369455395636734</v>
      </c>
      <c r="G141" s="274">
        <f t="shared" si="23"/>
        <v>49.565909153098936</v>
      </c>
      <c r="H141" s="404">
        <f t="shared" si="24"/>
        <v>161094.54000000024</v>
      </c>
      <c r="I141" s="405">
        <f t="shared" si="25"/>
        <v>12793311.462600004</v>
      </c>
      <c r="J141" s="612"/>
      <c r="L141" s="676"/>
    </row>
    <row r="142" spans="1:12">
      <c r="A142" s="229">
        <v>7</v>
      </c>
      <c r="B142" s="230">
        <v>178483.06999999992</v>
      </c>
      <c r="C142" s="230">
        <v>15283764.695900006</v>
      </c>
      <c r="D142" s="230">
        <v>-5664.7900000000009</v>
      </c>
      <c r="E142" s="230">
        <v>-358550.39969999995</v>
      </c>
      <c r="F142" s="273">
        <f t="shared" si="22"/>
        <v>85.631453425246519</v>
      </c>
      <c r="G142" s="274">
        <f t="shared" si="23"/>
        <v>63.294561616582413</v>
      </c>
      <c r="H142" s="404">
        <f t="shared" si="24"/>
        <v>172818.27999999991</v>
      </c>
      <c r="I142" s="405">
        <f t="shared" si="25"/>
        <v>14925214.296200007</v>
      </c>
      <c r="J142" s="612"/>
      <c r="L142" s="676"/>
    </row>
    <row r="143" spans="1:12">
      <c r="A143" s="229">
        <v>8</v>
      </c>
      <c r="B143" s="230">
        <v>182533.46999999991</v>
      </c>
      <c r="C143" s="230">
        <v>15076439.942799991</v>
      </c>
      <c r="D143" s="230">
        <v>-4918.8799999999992</v>
      </c>
      <c r="E143" s="230">
        <v>-431892.37519999995</v>
      </c>
      <c r="F143" s="273">
        <f t="shared" si="22"/>
        <v>82.595482038444771</v>
      </c>
      <c r="G143" s="274">
        <f t="shared" si="23"/>
        <v>87.802990762124722</v>
      </c>
      <c r="H143" s="404">
        <f t="shared" si="24"/>
        <v>177614.58999999991</v>
      </c>
      <c r="I143" s="405">
        <f t="shared" si="25"/>
        <v>14644547.567599991</v>
      </c>
      <c r="J143" s="612"/>
      <c r="L143" s="676"/>
    </row>
    <row r="144" spans="1:12">
      <c r="A144" s="229">
        <v>9</v>
      </c>
      <c r="B144" s="230">
        <v>197007.87000000017</v>
      </c>
      <c r="C144" s="230">
        <v>13636924.833999993</v>
      </c>
      <c r="D144" s="230">
        <v>-2764.2699999999995</v>
      </c>
      <c r="E144" s="230">
        <v>-162031.23869999999</v>
      </c>
      <c r="F144" s="273">
        <f t="shared" si="22"/>
        <v>69.22020340608718</v>
      </c>
      <c r="G144" s="274">
        <f t="shared" si="23"/>
        <v>58.616285203688498</v>
      </c>
      <c r="H144" s="404">
        <f t="shared" si="24"/>
        <v>194243.60000000018</v>
      </c>
      <c r="I144" s="405">
        <f t="shared" si="25"/>
        <v>13474893.595299993</v>
      </c>
      <c r="J144" s="612"/>
      <c r="L144" s="676"/>
    </row>
    <row r="145" spans="1:12">
      <c r="A145" s="229">
        <v>10</v>
      </c>
      <c r="B145" s="230">
        <v>45652.760000000017</v>
      </c>
      <c r="C145" s="230">
        <v>3273092.4572999966</v>
      </c>
      <c r="D145" s="230">
        <v>-44313.470000000016</v>
      </c>
      <c r="E145" s="230">
        <v>-2411837.6080000014</v>
      </c>
      <c r="F145" s="273">
        <f t="shared" si="22"/>
        <v>71.695390537176621</v>
      </c>
      <c r="G145" s="274">
        <f t="shared" si="23"/>
        <v>54.426737693978843</v>
      </c>
      <c r="H145" s="404">
        <f t="shared" si="24"/>
        <v>1339.2900000000009</v>
      </c>
      <c r="I145" s="405">
        <f t="shared" si="25"/>
        <v>861254.84929999523</v>
      </c>
      <c r="J145" s="612"/>
      <c r="L145" s="676"/>
    </row>
    <row r="146" spans="1:12">
      <c r="A146" s="229">
        <v>11</v>
      </c>
      <c r="B146" s="230">
        <v>141978.33999999997</v>
      </c>
      <c r="C146" s="230">
        <v>9105395.9964999985</v>
      </c>
      <c r="D146" s="230">
        <v>-22777.390000000014</v>
      </c>
      <c r="E146" s="230">
        <v>-1292254.6624999999</v>
      </c>
      <c r="F146" s="273">
        <f t="shared" si="22"/>
        <v>64.132289449925963</v>
      </c>
      <c r="G146" s="274">
        <f t="shared" si="23"/>
        <v>56.734097387804269</v>
      </c>
      <c r="H146" s="404">
        <f t="shared" si="24"/>
        <v>119200.94999999995</v>
      </c>
      <c r="I146" s="405">
        <f t="shared" si="25"/>
        <v>7813141.3339999989</v>
      </c>
      <c r="J146" s="612"/>
      <c r="L146" s="676"/>
    </row>
    <row r="147" spans="1:12">
      <c r="A147" s="229">
        <v>12</v>
      </c>
      <c r="B147" s="230">
        <v>162588.84999999995</v>
      </c>
      <c r="C147" s="230">
        <v>11229625.73259999</v>
      </c>
      <c r="D147" s="230">
        <v>-6456.7199999999993</v>
      </c>
      <c r="E147" s="230">
        <v>-331650.0013</v>
      </c>
      <c r="F147" s="273">
        <f t="shared" si="22"/>
        <v>69.067625071460895</v>
      </c>
      <c r="G147" s="274">
        <f t="shared" si="23"/>
        <v>51.365089596575359</v>
      </c>
      <c r="H147" s="404">
        <f t="shared" si="24"/>
        <v>156132.12999999995</v>
      </c>
      <c r="I147" s="405">
        <f t="shared" si="25"/>
        <v>10897975.731299991</v>
      </c>
      <c r="J147" s="612"/>
      <c r="L147" s="676"/>
    </row>
    <row r="148" spans="1:12">
      <c r="A148" s="226">
        <v>2024</v>
      </c>
      <c r="B148" s="227">
        <v>1964418.1100000003</v>
      </c>
      <c r="C148" s="227">
        <v>143586178.15779999</v>
      </c>
      <c r="D148" s="227">
        <v>-96958.56</v>
      </c>
      <c r="E148" s="227">
        <v>-6014518.1456000013</v>
      </c>
      <c r="F148" s="222">
        <f t="shared" si="22"/>
        <v>73.09349136360791</v>
      </c>
      <c r="G148" s="223">
        <f t="shared" si="23"/>
        <v>62.031842733637973</v>
      </c>
      <c r="H148" s="377">
        <f t="shared" si="24"/>
        <v>1867459.5500000003</v>
      </c>
      <c r="I148" s="378">
        <f t="shared" si="25"/>
        <v>137571660.0122</v>
      </c>
      <c r="J148" s="610">
        <f ca="1">+INDIRECT("'Annual Interactions'!"&amp;K148&amp;26)</f>
        <v>1867460.3699999973</v>
      </c>
      <c r="K148" s="675" t="s">
        <v>122</v>
      </c>
      <c r="L148" s="676">
        <f ca="1">+J148-H148</f>
        <v>0.81999999703839421</v>
      </c>
    </row>
    <row r="149" spans="1:12">
      <c r="A149" s="229">
        <v>1</v>
      </c>
      <c r="B149" s="230">
        <v>162509.81000000011</v>
      </c>
      <c r="C149" s="230">
        <v>11620387.295100005</v>
      </c>
      <c r="D149" s="230">
        <v>-5894.0000000000009</v>
      </c>
      <c r="E149" s="230">
        <v>-366749.07700000011</v>
      </c>
      <c r="F149" s="273">
        <f t="shared" si="22"/>
        <v>71.505758914492588</v>
      </c>
      <c r="G149" s="274">
        <f t="shared" si="23"/>
        <v>62.224139294197499</v>
      </c>
      <c r="H149" s="404">
        <f t="shared" si="24"/>
        <v>156615.81000000011</v>
      </c>
      <c r="I149" s="405">
        <f t="shared" si="25"/>
        <v>11253638.218100006</v>
      </c>
      <c r="J149" s="612"/>
      <c r="L149" s="676"/>
    </row>
    <row r="150" spans="1:12">
      <c r="A150" s="229">
        <v>2</v>
      </c>
      <c r="B150" s="230">
        <v>178666.32000000012</v>
      </c>
      <c r="C150" s="230">
        <v>12988010.287099995</v>
      </c>
      <c r="D150" s="230">
        <v>-4133.1099999999997</v>
      </c>
      <c r="E150" s="230">
        <v>-245694.25079999998</v>
      </c>
      <c r="F150" s="273">
        <f t="shared" si="22"/>
        <v>72.694228476301447</v>
      </c>
      <c r="G150" s="274">
        <f t="shared" si="23"/>
        <v>59.445369419154098</v>
      </c>
      <c r="H150" s="404">
        <f t="shared" si="24"/>
        <v>174533.21000000014</v>
      </c>
      <c r="I150" s="405">
        <f t="shared" si="25"/>
        <v>12742316.036299994</v>
      </c>
      <c r="J150" s="612"/>
      <c r="L150" s="676"/>
    </row>
    <row r="151" spans="1:12">
      <c r="A151" s="229">
        <v>3</v>
      </c>
      <c r="B151" s="230">
        <v>68103.12000000001</v>
      </c>
      <c r="C151" s="230">
        <v>4598044.1472999966</v>
      </c>
      <c r="D151" s="230">
        <v>-14395.099999999999</v>
      </c>
      <c r="E151" s="230">
        <v>-944332.75349999999</v>
      </c>
      <c r="F151" s="273">
        <f t="shared" si="22"/>
        <v>67.515910391476865</v>
      </c>
      <c r="G151" s="274">
        <f t="shared" si="23"/>
        <v>65.600985995234495</v>
      </c>
      <c r="H151" s="404">
        <f t="shared" si="24"/>
        <v>53708.020000000011</v>
      </c>
      <c r="I151" s="405">
        <f t="shared" si="25"/>
        <v>3653711.3937999965</v>
      </c>
      <c r="J151" s="612"/>
      <c r="L151" s="676"/>
    </row>
    <row r="152" spans="1:12">
      <c r="A152" s="229">
        <v>4</v>
      </c>
      <c r="B152" s="230">
        <v>71199.26999999996</v>
      </c>
      <c r="C152" s="230">
        <v>4862042.8242000034</v>
      </c>
      <c r="D152" s="230">
        <v>-21841.270000000004</v>
      </c>
      <c r="E152" s="230">
        <v>-1398287.4687000001</v>
      </c>
      <c r="F152" s="273">
        <f t="shared" si="22"/>
        <v>68.287818459374733</v>
      </c>
      <c r="G152" s="274">
        <f t="shared" si="23"/>
        <v>64.020428697598618</v>
      </c>
      <c r="H152" s="404">
        <f t="shared" si="24"/>
        <v>49357.999999999956</v>
      </c>
      <c r="I152" s="405">
        <f t="shared" si="25"/>
        <v>3463755.3555000033</v>
      </c>
      <c r="J152" s="612"/>
      <c r="L152" s="676"/>
    </row>
    <row r="153" spans="1:12">
      <c r="A153" s="229">
        <v>5</v>
      </c>
      <c r="B153" s="230">
        <v>216543.49999999994</v>
      </c>
      <c r="C153" s="230">
        <v>14585398.243899988</v>
      </c>
      <c r="D153" s="230">
        <v>-5290.95</v>
      </c>
      <c r="E153" s="230">
        <v>-291717.55380000017</v>
      </c>
      <c r="F153" s="273">
        <f t="shared" si="22"/>
        <v>67.3555116819484</v>
      </c>
      <c r="G153" s="274">
        <f t="shared" si="23"/>
        <v>55.135193830975567</v>
      </c>
      <c r="H153" s="404">
        <f t="shared" si="24"/>
        <v>211252.54999999993</v>
      </c>
      <c r="I153" s="405">
        <f t="shared" si="25"/>
        <v>14293680.690099988</v>
      </c>
      <c r="J153" s="612"/>
      <c r="L153" s="676"/>
    </row>
    <row r="154" spans="1:12">
      <c r="A154" s="229">
        <v>6</v>
      </c>
      <c r="B154" s="230">
        <v>157965.85000000009</v>
      </c>
      <c r="C154" s="230">
        <v>11579921.628099993</v>
      </c>
      <c r="D154" s="230">
        <v>-3992.1699999999987</v>
      </c>
      <c r="E154" s="230">
        <v>-313487.18680000002</v>
      </c>
      <c r="F154" s="273">
        <f t="shared" si="22"/>
        <v>73.306487624382015</v>
      </c>
      <c r="G154" s="274">
        <f t="shared" si="23"/>
        <v>78.525510386581772</v>
      </c>
      <c r="H154" s="404">
        <f t="shared" si="24"/>
        <v>153973.68000000008</v>
      </c>
      <c r="I154" s="405">
        <f t="shared" si="25"/>
        <v>11266434.441299994</v>
      </c>
      <c r="J154" s="612"/>
      <c r="L154" s="676"/>
    </row>
    <row r="155" spans="1:12">
      <c r="A155" s="229">
        <v>7</v>
      </c>
      <c r="B155" s="230">
        <v>177300.16000000006</v>
      </c>
      <c r="C155" s="230">
        <v>15526769.434600012</v>
      </c>
      <c r="D155" s="230">
        <v>-7056.4300000000021</v>
      </c>
      <c r="E155" s="230">
        <v>-415535.73060000007</v>
      </c>
      <c r="F155" s="273">
        <f t="shared" si="22"/>
        <v>87.573352638824502</v>
      </c>
      <c r="G155" s="274">
        <f t="shared" si="23"/>
        <v>58.887529614833554</v>
      </c>
      <c r="H155" s="404">
        <f t="shared" si="24"/>
        <v>170243.73000000007</v>
      </c>
      <c r="I155" s="405">
        <f t="shared" si="25"/>
        <v>15111233.704000013</v>
      </c>
      <c r="J155" s="612"/>
      <c r="L155" s="676"/>
    </row>
    <row r="156" spans="1:12">
      <c r="A156" s="229">
        <v>8</v>
      </c>
      <c r="B156" s="230">
        <v>178382.61000000002</v>
      </c>
      <c r="C156" s="230">
        <v>15479528.022499986</v>
      </c>
      <c r="D156" s="230">
        <v>-5867.3400000000011</v>
      </c>
      <c r="E156" s="230">
        <v>-349330.34180000005</v>
      </c>
      <c r="F156" s="273">
        <f t="shared" si="22"/>
        <v>86.777113657547588</v>
      </c>
      <c r="G156" s="274">
        <f t="shared" si="23"/>
        <v>59.538111273592463</v>
      </c>
      <c r="H156" s="404">
        <f t="shared" si="24"/>
        <v>172515.27000000002</v>
      </c>
      <c r="I156" s="405">
        <f t="shared" si="25"/>
        <v>15130197.680699985</v>
      </c>
      <c r="J156" s="612"/>
      <c r="L156" s="676"/>
    </row>
    <row r="157" spans="1:12">
      <c r="A157" s="229">
        <v>9</v>
      </c>
      <c r="B157" s="230">
        <v>198686.93000000005</v>
      </c>
      <c r="C157" s="230">
        <v>14402370.424399998</v>
      </c>
      <c r="D157" s="230">
        <v>-3064.98</v>
      </c>
      <c r="E157" s="230">
        <v>-142031.74709999998</v>
      </c>
      <c r="F157" s="273">
        <f t="shared" si="22"/>
        <v>72.487759634717762</v>
      </c>
      <c r="G157" s="274">
        <f t="shared" si="23"/>
        <v>46.3401872442887</v>
      </c>
      <c r="H157" s="404">
        <f t="shared" si="24"/>
        <v>195621.95000000004</v>
      </c>
      <c r="I157" s="405">
        <f t="shared" si="25"/>
        <v>14260338.677299999</v>
      </c>
      <c r="J157" s="612"/>
      <c r="L157" s="676"/>
    </row>
    <row r="158" spans="1:12">
      <c r="A158" s="229">
        <v>10</v>
      </c>
      <c r="B158" s="230">
        <v>183275.53000000003</v>
      </c>
      <c r="C158" s="230">
        <v>12471892.974599997</v>
      </c>
      <c r="D158" s="230">
        <v>-16173.160000000005</v>
      </c>
      <c r="E158" s="230">
        <v>-1019588.0094000003</v>
      </c>
      <c r="F158" s="273">
        <f t="shared" si="22"/>
        <v>68.049962668775237</v>
      </c>
      <c r="G158" s="274">
        <f t="shared" si="23"/>
        <v>63.041978772237456</v>
      </c>
      <c r="H158" s="404">
        <f t="shared" si="24"/>
        <v>167102.37000000002</v>
      </c>
      <c r="I158" s="405">
        <f t="shared" si="25"/>
        <v>11452304.965199996</v>
      </c>
      <c r="J158" s="612"/>
      <c r="L158" s="676"/>
    </row>
    <row r="159" spans="1:12">
      <c r="A159" s="229">
        <v>11</v>
      </c>
      <c r="B159" s="230">
        <v>209539.78000000003</v>
      </c>
      <c r="C159" s="230">
        <v>13835075.449600009</v>
      </c>
      <c r="D159" s="230">
        <v>-1586.3799999999997</v>
      </c>
      <c r="E159" s="230">
        <v>-118386.06329999999</v>
      </c>
      <c r="F159" s="273">
        <f t="shared" si="22"/>
        <v>66.026009236050584</v>
      </c>
      <c r="G159" s="274">
        <f t="shared" si="23"/>
        <v>74.626548052799464</v>
      </c>
      <c r="H159" s="404">
        <f t="shared" si="24"/>
        <v>207953.40000000002</v>
      </c>
      <c r="I159" s="405">
        <f t="shared" si="25"/>
        <v>13716689.386300009</v>
      </c>
      <c r="J159" s="612"/>
      <c r="L159" s="676"/>
    </row>
    <row r="160" spans="1:12">
      <c r="A160" s="229">
        <v>12</v>
      </c>
      <c r="B160" s="230">
        <v>162245.22999999995</v>
      </c>
      <c r="C160" s="230">
        <v>11636737.426399995</v>
      </c>
      <c r="D160" s="230">
        <v>-7663.6700000000019</v>
      </c>
      <c r="E160" s="230">
        <v>-409377.96279999998</v>
      </c>
      <c r="F160" s="273">
        <f t="shared" si="22"/>
        <v>71.723140497874724</v>
      </c>
      <c r="G160" s="274">
        <f t="shared" si="23"/>
        <v>53.418005055019314</v>
      </c>
      <c r="H160" s="404">
        <f t="shared" si="24"/>
        <v>154581.55999999994</v>
      </c>
      <c r="I160" s="405">
        <f t="shared" si="25"/>
        <v>11227359.463599995</v>
      </c>
      <c r="J160" s="612"/>
      <c r="L160" s="676"/>
    </row>
    <row r="161" spans="1:12">
      <c r="A161" s="226">
        <v>2025</v>
      </c>
      <c r="B161" s="227">
        <v>1710500.4</v>
      </c>
      <c r="C161" s="227">
        <v>131223732.70290002</v>
      </c>
      <c r="D161" s="227">
        <v>-186800.76000000013</v>
      </c>
      <c r="E161" s="227">
        <v>-11327444.688799994</v>
      </c>
      <c r="F161" s="222">
        <f t="shared" si="22"/>
        <v>76.716575279900567</v>
      </c>
      <c r="G161" s="223">
        <f t="shared" si="23"/>
        <v>60.639178817045426</v>
      </c>
      <c r="H161" s="377">
        <f t="shared" si="24"/>
        <v>1523699.6399999997</v>
      </c>
      <c r="I161" s="378">
        <f t="shared" si="25"/>
        <v>119896288.01410003</v>
      </c>
      <c r="J161" s="610">
        <f ca="1">+INDIRECT("'Annual Interactions'!"&amp;K161&amp;26)</f>
        <v>1523700.129999999</v>
      </c>
      <c r="K161" s="675" t="s">
        <v>110</v>
      </c>
      <c r="L161" s="676">
        <f ca="1">+J161-H161</f>
        <v>0.48999999929219484</v>
      </c>
    </row>
    <row r="162" spans="1:12">
      <c r="A162" s="229">
        <v>1</v>
      </c>
      <c r="B162" s="230">
        <v>156953.62999999974</v>
      </c>
      <c r="C162" s="230">
        <v>11749363.500599995</v>
      </c>
      <c r="D162" s="230">
        <v>-9299.6799999999967</v>
      </c>
      <c r="E162" s="230">
        <v>-519332.87579999986</v>
      </c>
      <c r="F162" s="273">
        <f t="shared" si="22"/>
        <v>74.858819771164349</v>
      </c>
      <c r="G162" s="274">
        <f t="shared" si="23"/>
        <v>55.844166229375638</v>
      </c>
      <c r="H162" s="404">
        <f t="shared" si="24"/>
        <v>147653.94999999975</v>
      </c>
      <c r="I162" s="405">
        <f t="shared" si="25"/>
        <v>11230030.624799995</v>
      </c>
      <c r="J162" s="611"/>
      <c r="L162" s="676"/>
    </row>
    <row r="163" spans="1:12">
      <c r="A163" s="229">
        <v>2</v>
      </c>
      <c r="B163" s="230">
        <v>152476.25000000006</v>
      </c>
      <c r="C163" s="230">
        <v>11378321.622400006</v>
      </c>
      <c r="D163" s="230">
        <v>-4050.5300000000007</v>
      </c>
      <c r="E163" s="230">
        <v>-272326.73360000004</v>
      </c>
      <c r="F163" s="273">
        <f t="shared" si="22"/>
        <v>74.62356676793928</v>
      </c>
      <c r="G163" s="274">
        <f t="shared" si="23"/>
        <v>67.232370479912504</v>
      </c>
      <c r="H163" s="404">
        <f t="shared" si="24"/>
        <v>148425.72000000006</v>
      </c>
      <c r="I163" s="405">
        <f t="shared" si="25"/>
        <v>11105994.888800006</v>
      </c>
      <c r="J163" s="611"/>
      <c r="L163" s="676"/>
    </row>
    <row r="164" spans="1:12">
      <c r="A164" s="229">
        <v>3</v>
      </c>
      <c r="B164" s="230">
        <v>155338.34000000011</v>
      </c>
      <c r="C164" s="230">
        <v>11080901.786699999</v>
      </c>
      <c r="D164" s="230">
        <v>-4925.5</v>
      </c>
      <c r="E164" s="230">
        <v>-273024.54129999998</v>
      </c>
      <c r="F164" s="273">
        <f t="shared" si="22"/>
        <v>71.333978377134656</v>
      </c>
      <c r="G164" s="274">
        <f t="shared" si="23"/>
        <v>55.430827591107501</v>
      </c>
      <c r="H164" s="404">
        <f t="shared" si="24"/>
        <v>150412.84000000011</v>
      </c>
      <c r="I164" s="405">
        <f t="shared" si="25"/>
        <v>10807877.245399999</v>
      </c>
      <c r="J164" s="611"/>
      <c r="L164" s="676"/>
    </row>
    <row r="165" spans="1:12">
      <c r="A165" s="229">
        <v>4</v>
      </c>
      <c r="B165" s="230">
        <v>115643.88000000012</v>
      </c>
      <c r="C165" s="230">
        <v>8374053.2864999948</v>
      </c>
      <c r="D165" s="230">
        <v>-12021.5</v>
      </c>
      <c r="E165" s="230">
        <v>-639805.60289999982</v>
      </c>
      <c r="F165" s="273">
        <f t="shared" si="22"/>
        <v>72.412420670250654</v>
      </c>
      <c r="G165" s="274">
        <f t="shared" si="23"/>
        <v>53.22177788961443</v>
      </c>
      <c r="H165" s="404">
        <f t="shared" si="24"/>
        <v>103622.38000000012</v>
      </c>
      <c r="I165" s="405">
        <f t="shared" si="25"/>
        <v>7734247.6835999954</v>
      </c>
      <c r="J165" s="611"/>
      <c r="L165" s="676"/>
    </row>
    <row r="166" spans="1:12">
      <c r="A166" s="229">
        <v>5</v>
      </c>
      <c r="B166" s="230">
        <v>215859.40999999963</v>
      </c>
      <c r="C166" s="230">
        <v>15052751.096200008</v>
      </c>
      <c r="D166" s="230">
        <v>-4270.3500000000004</v>
      </c>
      <c r="E166" s="230">
        <v>-251890.52489999996</v>
      </c>
      <c r="F166" s="273">
        <f t="shared" si="22"/>
        <v>69.734050955666163</v>
      </c>
      <c r="G166" s="274">
        <f t="shared" si="23"/>
        <v>58.985920334398806</v>
      </c>
      <c r="H166" s="404">
        <f t="shared" si="24"/>
        <v>211589.05999999962</v>
      </c>
      <c r="I166" s="405">
        <f t="shared" si="25"/>
        <v>14800860.571300007</v>
      </c>
      <c r="J166" s="611"/>
      <c r="L166" s="676"/>
    </row>
    <row r="167" spans="1:12">
      <c r="A167" s="229">
        <v>6</v>
      </c>
      <c r="B167" s="230">
        <v>152607.37999999989</v>
      </c>
      <c r="C167" s="230">
        <v>12049768.1176</v>
      </c>
      <c r="D167" s="230">
        <v>-7398.2800000000034</v>
      </c>
      <c r="E167" s="230">
        <v>-296195.68059999985</v>
      </c>
      <c r="F167" s="273">
        <f t="shared" si="22"/>
        <v>78.959275217227429</v>
      </c>
      <c r="G167" s="274">
        <f t="shared" si="23"/>
        <v>40.035748930832533</v>
      </c>
      <c r="H167" s="404">
        <f t="shared" si="24"/>
        <v>145209.09999999989</v>
      </c>
      <c r="I167" s="405">
        <f t="shared" si="25"/>
        <v>11753572.436999999</v>
      </c>
      <c r="J167" s="611"/>
      <c r="L167" s="676"/>
    </row>
    <row r="168" spans="1:12">
      <c r="A168" s="229">
        <v>7</v>
      </c>
      <c r="B168" s="230">
        <v>166830.40000000014</v>
      </c>
      <c r="C168" s="230">
        <v>15387270.254600007</v>
      </c>
      <c r="D168" s="230">
        <v>-8628.0600000000049</v>
      </c>
      <c r="E168" s="230">
        <v>-486544.31570000004</v>
      </c>
      <c r="F168" s="273">
        <f t="shared" si="22"/>
        <v>92.233011816791148</v>
      </c>
      <c r="G168" s="274">
        <f t="shared" si="23"/>
        <v>56.390928632856024</v>
      </c>
      <c r="H168" s="404">
        <f t="shared" si="24"/>
        <v>158202.34000000014</v>
      </c>
      <c r="I168" s="405">
        <f t="shared" si="25"/>
        <v>14900725.938900007</v>
      </c>
      <c r="J168" s="611"/>
      <c r="L168" s="676"/>
    </row>
    <row r="169" spans="1:12">
      <c r="A169" s="229">
        <v>8</v>
      </c>
      <c r="B169" s="230">
        <v>171787.54000000004</v>
      </c>
      <c r="C169" s="230">
        <v>14703910.180299997</v>
      </c>
      <c r="D169" s="230">
        <v>-6019.37</v>
      </c>
      <c r="E169" s="230">
        <v>-453175.06200000015</v>
      </c>
      <c r="F169" s="273">
        <f t="shared" si="22"/>
        <v>85.59357785960492</v>
      </c>
      <c r="G169" s="274">
        <f t="shared" si="23"/>
        <v>75.286128282527926</v>
      </c>
      <c r="H169" s="404">
        <f t="shared" si="24"/>
        <v>165768.17000000004</v>
      </c>
      <c r="I169" s="405">
        <f t="shared" si="25"/>
        <v>14250735.118299996</v>
      </c>
      <c r="J169" s="611"/>
      <c r="L169" s="676"/>
    </row>
    <row r="170" spans="1:12">
      <c r="A170" s="229">
        <v>9</v>
      </c>
      <c r="B170" s="230">
        <v>188597.05000000013</v>
      </c>
      <c r="C170" s="230">
        <v>14409428.374200005</v>
      </c>
      <c r="D170" s="230">
        <v>-5468.98</v>
      </c>
      <c r="E170" s="230">
        <v>-244011.61790000007</v>
      </c>
      <c r="F170" s="273">
        <f t="shared" si="22"/>
        <v>76.403254314953472</v>
      </c>
      <c r="G170" s="274">
        <f t="shared" si="23"/>
        <v>44.617390793164375</v>
      </c>
      <c r="H170" s="404">
        <f t="shared" si="24"/>
        <v>183128.07000000012</v>
      </c>
      <c r="I170" s="405">
        <f t="shared" si="25"/>
        <v>14165416.756300004</v>
      </c>
      <c r="J170" s="611"/>
      <c r="L170" s="676"/>
    </row>
    <row r="171" spans="1:12">
      <c r="A171" s="229">
        <v>10</v>
      </c>
      <c r="B171" s="230">
        <v>22241.079999999987</v>
      </c>
      <c r="C171" s="230">
        <v>1673198.9271999989</v>
      </c>
      <c r="D171" s="230">
        <v>-60427.920000000064</v>
      </c>
      <c r="E171" s="230">
        <v>-3617842.5476999967</v>
      </c>
      <c r="F171" s="273">
        <f t="shared" si="22"/>
        <v>75.230111451422317</v>
      </c>
      <c r="G171" s="274">
        <f t="shared" si="23"/>
        <v>59.870380243106048</v>
      </c>
      <c r="H171" s="404">
        <f t="shared" si="24"/>
        <v>-38186.840000000077</v>
      </c>
      <c r="I171" s="405">
        <f t="shared" si="25"/>
        <v>-1944643.6204999979</v>
      </c>
      <c r="J171" s="611"/>
      <c r="L171" s="676"/>
    </row>
    <row r="172" spans="1:12">
      <c r="A172" s="229">
        <v>11</v>
      </c>
      <c r="B172" s="230">
        <v>57706.249999999985</v>
      </c>
      <c r="C172" s="230">
        <v>3737662.1007999987</v>
      </c>
      <c r="D172" s="230">
        <v>-53927.850000000049</v>
      </c>
      <c r="E172" s="230">
        <v>-3663900.084499998</v>
      </c>
      <c r="F172" s="273">
        <f t="shared" si="22"/>
        <v>64.770490212065411</v>
      </c>
      <c r="G172" s="274">
        <f t="shared" si="23"/>
        <v>67.940777993188945</v>
      </c>
      <c r="H172" s="404">
        <f t="shared" si="24"/>
        <v>3778.399999999936</v>
      </c>
      <c r="I172" s="405">
        <f t="shared" si="25"/>
        <v>73762.016300000716</v>
      </c>
      <c r="J172" s="611"/>
      <c r="L172" s="676"/>
    </row>
    <row r="173" spans="1:12">
      <c r="A173" s="229">
        <v>12</v>
      </c>
      <c r="B173" s="230">
        <v>154459.19000000006</v>
      </c>
      <c r="C173" s="230">
        <v>11627103.455800019</v>
      </c>
      <c r="D173" s="230">
        <v>-10362.739999999996</v>
      </c>
      <c r="E173" s="230">
        <v>-609395.10189999978</v>
      </c>
      <c r="F173" s="273">
        <f t="shared" si="22"/>
        <v>75.276216687398232</v>
      </c>
      <c r="G173" s="274">
        <f t="shared" si="23"/>
        <v>58.806367997267131</v>
      </c>
      <c r="H173" s="404">
        <f t="shared" si="24"/>
        <v>144096.45000000007</v>
      </c>
      <c r="I173" s="405">
        <f t="shared" si="25"/>
        <v>11017708.353900019</v>
      </c>
      <c r="J173" s="611"/>
      <c r="L173" s="676"/>
    </row>
    <row r="174" spans="1:12">
      <c r="A174" s="226">
        <v>2026</v>
      </c>
      <c r="B174" s="227">
        <v>1797413.5799999998</v>
      </c>
      <c r="C174" s="227">
        <v>146637423.43400002</v>
      </c>
      <c r="D174" s="227">
        <v>-110978.85</v>
      </c>
      <c r="E174" s="227">
        <v>-6663950.0693000006</v>
      </c>
      <c r="F174" s="222">
        <f t="shared" si="22"/>
        <v>81.582461079436172</v>
      </c>
      <c r="G174" s="223">
        <f t="shared" si="23"/>
        <v>60.047027603007244</v>
      </c>
      <c r="H174" s="377">
        <f t="shared" si="24"/>
        <v>1686434.7299999997</v>
      </c>
      <c r="I174" s="378">
        <f t="shared" si="25"/>
        <v>139973473.36470002</v>
      </c>
      <c r="J174" s="610">
        <f ca="1">+INDIRECT("'Annual Interactions'!"&amp;K174&amp;26)</f>
        <v>1686434.6899999995</v>
      </c>
      <c r="K174" s="675" t="s">
        <v>123</v>
      </c>
      <c r="L174" s="676">
        <f ca="1">+J174-H174</f>
        <v>-4.0000000270083547E-2</v>
      </c>
    </row>
    <row r="175" spans="1:12">
      <c r="A175" s="229">
        <v>1</v>
      </c>
      <c r="B175" s="230">
        <v>138441.19000000003</v>
      </c>
      <c r="C175" s="230">
        <v>11112638.887699999</v>
      </c>
      <c r="D175" s="230">
        <v>-8903.9800000000014</v>
      </c>
      <c r="E175" s="230">
        <v>-567938.17180000013</v>
      </c>
      <c r="F175" s="273">
        <f t="shared" si="22"/>
        <v>80.269744053052392</v>
      </c>
      <c r="G175" s="274">
        <f t="shared" si="23"/>
        <v>63.784753761800907</v>
      </c>
      <c r="H175" s="404">
        <f t="shared" si="24"/>
        <v>129537.21000000004</v>
      </c>
      <c r="I175" s="405">
        <f t="shared" si="25"/>
        <v>10544700.715899998</v>
      </c>
      <c r="J175" s="612"/>
      <c r="L175" s="676"/>
    </row>
    <row r="176" spans="1:12">
      <c r="A176" s="229">
        <v>2</v>
      </c>
      <c r="B176" s="230">
        <v>141378.77999999997</v>
      </c>
      <c r="C176" s="230">
        <v>11360962.325699994</v>
      </c>
      <c r="D176" s="230">
        <v>-7003.1500000000005</v>
      </c>
      <c r="E176" s="230">
        <v>-480699.87930000009</v>
      </c>
      <c r="F176" s="273">
        <f t="shared" si="22"/>
        <v>80.358327647897354</v>
      </c>
      <c r="G176" s="274">
        <f t="shared" si="23"/>
        <v>68.64052309317951</v>
      </c>
      <c r="H176" s="404">
        <f t="shared" si="24"/>
        <v>134375.62999999998</v>
      </c>
      <c r="I176" s="405">
        <f t="shared" si="25"/>
        <v>10880262.446399994</v>
      </c>
      <c r="J176" s="612"/>
      <c r="L176" s="676"/>
    </row>
    <row r="177" spans="1:12">
      <c r="A177" s="229">
        <v>3</v>
      </c>
      <c r="B177" s="230">
        <v>106383.58999999982</v>
      </c>
      <c r="C177" s="230">
        <v>8430986.4440000001</v>
      </c>
      <c r="D177" s="230">
        <v>-11301.819999999998</v>
      </c>
      <c r="E177" s="230">
        <v>-633053.14389999991</v>
      </c>
      <c r="F177" s="273">
        <f t="shared" si="22"/>
        <v>79.250817198404505</v>
      </c>
      <c r="G177" s="274">
        <f t="shared" si="23"/>
        <v>56.013380490929784</v>
      </c>
      <c r="H177" s="404">
        <f t="shared" si="24"/>
        <v>95081.769999999829</v>
      </c>
      <c r="I177" s="405">
        <f t="shared" si="25"/>
        <v>7797933.3001000006</v>
      </c>
      <c r="J177" s="612"/>
      <c r="L177" s="676"/>
    </row>
    <row r="178" spans="1:12">
      <c r="A178" s="229">
        <v>4</v>
      </c>
      <c r="B178" s="230">
        <v>118227.44000000002</v>
      </c>
      <c r="C178" s="230">
        <v>9173007.9430999979</v>
      </c>
      <c r="D178" s="230">
        <v>-11135.3</v>
      </c>
      <c r="E178" s="230">
        <v>-585477.93500000006</v>
      </c>
      <c r="F178" s="273">
        <f t="shared" si="22"/>
        <v>77.587808237241674</v>
      </c>
      <c r="G178" s="274">
        <f t="shared" si="23"/>
        <v>52.578550645245308</v>
      </c>
      <c r="H178" s="404">
        <f t="shared" si="24"/>
        <v>107092.14000000001</v>
      </c>
      <c r="I178" s="405">
        <f t="shared" si="25"/>
        <v>8587530.0080999974</v>
      </c>
      <c r="J178" s="612"/>
      <c r="L178" s="676"/>
    </row>
    <row r="179" spans="1:12">
      <c r="A179" s="229">
        <v>5</v>
      </c>
      <c r="B179" s="230">
        <v>141435.76999999996</v>
      </c>
      <c r="C179" s="230">
        <v>10448447.850700002</v>
      </c>
      <c r="D179" s="230">
        <v>-8200.81</v>
      </c>
      <c r="E179" s="230">
        <v>-412981.33900000009</v>
      </c>
      <c r="F179" s="273">
        <f t="shared" si="22"/>
        <v>73.874153976041598</v>
      </c>
      <c r="G179" s="274">
        <f t="shared" si="23"/>
        <v>50.358603479412416</v>
      </c>
      <c r="H179" s="404">
        <f t="shared" si="24"/>
        <v>133234.95999999996</v>
      </c>
      <c r="I179" s="405">
        <f t="shared" si="25"/>
        <v>10035466.511700002</v>
      </c>
      <c r="J179" s="612"/>
      <c r="L179" s="676"/>
    </row>
    <row r="180" spans="1:12">
      <c r="A180" s="229">
        <v>6</v>
      </c>
      <c r="B180" s="230">
        <v>144959.14999999994</v>
      </c>
      <c r="C180" s="230">
        <v>12412329.254700003</v>
      </c>
      <c r="D180" s="230">
        <v>-7905.2900000000027</v>
      </c>
      <c r="E180" s="230">
        <v>-458545.03459999996</v>
      </c>
      <c r="F180" s="273">
        <f t="shared" si="22"/>
        <v>85.626393744030707</v>
      </c>
      <c r="G180" s="274">
        <f t="shared" si="23"/>
        <v>58.004834054158643</v>
      </c>
      <c r="H180" s="404">
        <f t="shared" si="24"/>
        <v>137053.85999999993</v>
      </c>
      <c r="I180" s="405">
        <f t="shared" si="25"/>
        <v>11953784.220100002</v>
      </c>
      <c r="J180" s="612"/>
      <c r="L180" s="676"/>
    </row>
    <row r="181" spans="1:12">
      <c r="A181" s="229">
        <v>7</v>
      </c>
      <c r="B181" s="230">
        <v>155449.54999999999</v>
      </c>
      <c r="C181" s="230">
        <v>15511203.010100016</v>
      </c>
      <c r="D181" s="230">
        <v>-8750.970000000003</v>
      </c>
      <c r="E181" s="230">
        <v>-461783.64279999991</v>
      </c>
      <c r="F181" s="273">
        <f t="shared" si="22"/>
        <v>99.782874959110643</v>
      </c>
      <c r="G181" s="274">
        <f t="shared" si="23"/>
        <v>52.769423595327119</v>
      </c>
      <c r="H181" s="404">
        <f t="shared" si="24"/>
        <v>146698.57999999999</v>
      </c>
      <c r="I181" s="405">
        <f t="shared" si="25"/>
        <v>15049419.367300017</v>
      </c>
      <c r="J181" s="612"/>
      <c r="L181" s="676"/>
    </row>
    <row r="182" spans="1:12">
      <c r="A182" s="229">
        <v>8</v>
      </c>
      <c r="B182" s="230">
        <v>162449.0000000002</v>
      </c>
      <c r="C182" s="230">
        <v>14597232.305299992</v>
      </c>
      <c r="D182" s="230">
        <v>-6406.29</v>
      </c>
      <c r="E182" s="230">
        <v>-516690.76820000005</v>
      </c>
      <c r="F182" s="273">
        <f t="shared" si="22"/>
        <v>89.857323254067268</v>
      </c>
      <c r="G182" s="274">
        <f t="shared" si="23"/>
        <v>80.653665101017907</v>
      </c>
      <c r="H182" s="404">
        <f t="shared" si="24"/>
        <v>156042.7100000002</v>
      </c>
      <c r="I182" s="405">
        <f t="shared" si="25"/>
        <v>14080541.537099991</v>
      </c>
      <c r="J182" s="612"/>
      <c r="L182" s="676"/>
    </row>
    <row r="183" spans="1:12">
      <c r="A183" s="229">
        <v>9</v>
      </c>
      <c r="B183" s="230">
        <v>181095.92</v>
      </c>
      <c r="C183" s="230">
        <v>14889887.600100007</v>
      </c>
      <c r="D183" s="230">
        <v>-5905.7199999999993</v>
      </c>
      <c r="E183" s="230">
        <v>-292423.91360000003</v>
      </c>
      <c r="F183" s="273">
        <f t="shared" si="22"/>
        <v>82.220999788951659</v>
      </c>
      <c r="G183" s="274">
        <f t="shared" si="23"/>
        <v>49.515370454406927</v>
      </c>
      <c r="H183" s="404">
        <f t="shared" si="24"/>
        <v>175190.2</v>
      </c>
      <c r="I183" s="405">
        <f t="shared" si="25"/>
        <v>14597463.686500007</v>
      </c>
      <c r="J183" s="612"/>
      <c r="L183" s="676"/>
    </row>
    <row r="184" spans="1:12">
      <c r="A184" s="229">
        <v>10</v>
      </c>
      <c r="B184" s="230">
        <v>174063.24000000011</v>
      </c>
      <c r="C184" s="230">
        <v>13072902.529600009</v>
      </c>
      <c r="D184" s="230">
        <v>-22226.78000000001</v>
      </c>
      <c r="E184" s="230">
        <v>-1470112.3734000002</v>
      </c>
      <c r="F184" s="273">
        <f t="shared" si="22"/>
        <v>75.104327195104503</v>
      </c>
      <c r="G184" s="274">
        <f t="shared" si="23"/>
        <v>66.141491183158308</v>
      </c>
      <c r="H184" s="404">
        <f t="shared" si="24"/>
        <v>151836.46000000011</v>
      </c>
      <c r="I184" s="405">
        <f t="shared" si="25"/>
        <v>11602790.156200008</v>
      </c>
      <c r="J184" s="612"/>
      <c r="L184" s="676"/>
    </row>
    <row r="185" spans="1:12">
      <c r="A185" s="229">
        <v>11</v>
      </c>
      <c r="B185" s="230">
        <v>192857.94999999998</v>
      </c>
      <c r="C185" s="230">
        <v>14106779.949399984</v>
      </c>
      <c r="D185" s="230">
        <v>-3710.3400000000006</v>
      </c>
      <c r="E185" s="230">
        <v>-195428.95159999997</v>
      </c>
      <c r="F185" s="273">
        <f t="shared" si="22"/>
        <v>73.145960274906912</v>
      </c>
      <c r="G185" s="274">
        <f t="shared" si="23"/>
        <v>52.671440245368331</v>
      </c>
      <c r="H185" s="404">
        <f t="shared" si="24"/>
        <v>189147.61</v>
      </c>
      <c r="I185" s="405">
        <f t="shared" si="25"/>
        <v>13911350.997799983</v>
      </c>
      <c r="J185" s="612"/>
      <c r="L185" s="676"/>
    </row>
    <row r="186" spans="1:12">
      <c r="A186" s="229">
        <v>12</v>
      </c>
      <c r="B186" s="230">
        <v>140672.00000000003</v>
      </c>
      <c r="C186" s="230">
        <v>11521045.3336</v>
      </c>
      <c r="D186" s="230">
        <v>-9528.4</v>
      </c>
      <c r="E186" s="230">
        <v>-588814.9160999998</v>
      </c>
      <c r="F186" s="273">
        <f t="shared" ref="F186:F200" si="26">+IF(ISERROR(C186/B186),0,C186/B186)</f>
        <v>81.900060663102806</v>
      </c>
      <c r="G186" s="274">
        <f t="shared" ref="G186:G200" si="27">+IF(ISERROR(E186/D186),0,E186/D186)</f>
        <v>61.7957806242391</v>
      </c>
      <c r="H186" s="404">
        <f t="shared" ref="H186:H200" si="28">+D186+B186</f>
        <v>131143.60000000003</v>
      </c>
      <c r="I186" s="405">
        <f t="shared" ref="I186:I200" si="29">+E186+C186</f>
        <v>10932230.4175</v>
      </c>
      <c r="J186" s="612"/>
      <c r="L186" s="676"/>
    </row>
    <row r="187" spans="1:12">
      <c r="A187" s="226">
        <v>2027</v>
      </c>
      <c r="B187" s="227">
        <v>1525671.54</v>
      </c>
      <c r="C187" s="227">
        <v>132251761.37469999</v>
      </c>
      <c r="D187" s="227">
        <v>-186816.53000000014</v>
      </c>
      <c r="E187" s="227">
        <v>-12690200.698500002</v>
      </c>
      <c r="F187" s="222">
        <f t="shared" si="26"/>
        <v>86.684294690782522</v>
      </c>
      <c r="G187" s="223">
        <f t="shared" si="27"/>
        <v>67.928682212971154</v>
      </c>
      <c r="H187" s="377">
        <f t="shared" si="28"/>
        <v>1338855.0099999998</v>
      </c>
      <c r="I187" s="378">
        <f t="shared" si="29"/>
        <v>119561560.67619999</v>
      </c>
      <c r="J187" s="610">
        <f ca="1">+INDIRECT("'Annual Interactions'!"&amp;K187&amp;26)</f>
        <v>1338855.2999999998</v>
      </c>
      <c r="K187" s="675" t="s">
        <v>124</v>
      </c>
      <c r="L187" s="676">
        <f ca="1">+J187-H187</f>
        <v>0.2900000000372529</v>
      </c>
    </row>
    <row r="188" spans="1:12">
      <c r="A188" s="229">
        <v>1</v>
      </c>
      <c r="B188" s="230">
        <v>131068.74999999996</v>
      </c>
      <c r="C188" s="230">
        <v>11202247.515700003</v>
      </c>
      <c r="D188" s="230">
        <v>-10343.919999999996</v>
      </c>
      <c r="E188" s="230">
        <v>-642117.86280000047</v>
      </c>
      <c r="F188" s="273">
        <f t="shared" si="26"/>
        <v>85.46848517056894</v>
      </c>
      <c r="G188" s="274">
        <f t="shared" si="27"/>
        <v>62.076839612062031</v>
      </c>
      <c r="H188" s="404">
        <f t="shared" si="28"/>
        <v>120724.82999999996</v>
      </c>
      <c r="I188" s="405">
        <f t="shared" si="29"/>
        <v>10560129.652900003</v>
      </c>
      <c r="J188" s="612"/>
      <c r="L188" s="676"/>
    </row>
    <row r="189" spans="1:12">
      <c r="A189" s="229">
        <v>2</v>
      </c>
      <c r="B189" s="230">
        <v>136286.66000000006</v>
      </c>
      <c r="C189" s="230">
        <v>11585827.764299998</v>
      </c>
      <c r="D189" s="230">
        <v>-6921.5300000000007</v>
      </c>
      <c r="E189" s="230">
        <v>-499813.45420000015</v>
      </c>
      <c r="F189" s="273">
        <f t="shared" si="26"/>
        <v>85.010724925682325</v>
      </c>
      <c r="G189" s="274">
        <f t="shared" si="27"/>
        <v>72.211411956604991</v>
      </c>
      <c r="H189" s="404">
        <f t="shared" si="28"/>
        <v>129365.13000000006</v>
      </c>
      <c r="I189" s="405">
        <f t="shared" si="29"/>
        <v>11086014.310099998</v>
      </c>
      <c r="J189" s="612"/>
      <c r="L189" s="676"/>
    </row>
    <row r="190" spans="1:12">
      <c r="A190" s="229">
        <v>3</v>
      </c>
      <c r="B190" s="230">
        <v>26239.519999999997</v>
      </c>
      <c r="C190" s="230">
        <v>2368598.5951</v>
      </c>
      <c r="D190" s="230">
        <v>-90078.250000000131</v>
      </c>
      <c r="E190" s="230">
        <v>-6182111.7289000014</v>
      </c>
      <c r="F190" s="273">
        <f t="shared" si="26"/>
        <v>90.268366002884207</v>
      </c>
      <c r="G190" s="274">
        <f t="shared" si="27"/>
        <v>68.630459948988715</v>
      </c>
      <c r="H190" s="404">
        <f t="shared" si="28"/>
        <v>-63838.730000000134</v>
      </c>
      <c r="I190" s="405">
        <f t="shared" si="29"/>
        <v>-3813513.1338000013</v>
      </c>
      <c r="J190" s="612"/>
      <c r="L190" s="676"/>
    </row>
    <row r="191" spans="1:12">
      <c r="A191" s="229">
        <v>4</v>
      </c>
      <c r="B191" s="230">
        <v>190833.13000000003</v>
      </c>
      <c r="C191" s="230">
        <v>15257895.732099989</v>
      </c>
      <c r="D191" s="230">
        <v>-6117.9900000000043</v>
      </c>
      <c r="E191" s="230">
        <v>-420144.86500000011</v>
      </c>
      <c r="F191" s="273">
        <f t="shared" si="26"/>
        <v>79.954123962123276</v>
      </c>
      <c r="G191" s="274">
        <f t="shared" si="27"/>
        <v>68.673676321798467</v>
      </c>
      <c r="H191" s="404">
        <f t="shared" si="28"/>
        <v>184715.14000000004</v>
      </c>
      <c r="I191" s="405">
        <f t="shared" si="29"/>
        <v>14837750.867099989</v>
      </c>
      <c r="J191" s="612"/>
      <c r="L191" s="676"/>
    </row>
    <row r="192" spans="1:12">
      <c r="A192" s="229">
        <v>5</v>
      </c>
      <c r="B192" s="230">
        <v>135339.81000000003</v>
      </c>
      <c r="C192" s="230">
        <v>10693590.684799995</v>
      </c>
      <c r="D192" s="230">
        <v>-7227.94</v>
      </c>
      <c r="E192" s="230">
        <v>-422325.95729999995</v>
      </c>
      <c r="F192" s="273">
        <f t="shared" si="26"/>
        <v>79.012898605369642</v>
      </c>
      <c r="G192" s="274">
        <f t="shared" si="27"/>
        <v>58.429643480715107</v>
      </c>
      <c r="H192" s="404">
        <f t="shared" si="28"/>
        <v>128111.87000000002</v>
      </c>
      <c r="I192" s="405">
        <f t="shared" si="29"/>
        <v>10271264.727499995</v>
      </c>
      <c r="J192" s="612"/>
      <c r="L192" s="676"/>
    </row>
    <row r="193" spans="1:12">
      <c r="A193" s="229">
        <v>6</v>
      </c>
      <c r="B193" s="230">
        <v>135203.43000000005</v>
      </c>
      <c r="C193" s="230">
        <v>12462067.352700004</v>
      </c>
      <c r="D193" s="230">
        <v>-7975.2599999999984</v>
      </c>
      <c r="E193" s="230">
        <v>-492348.3777999999</v>
      </c>
      <c r="F193" s="273">
        <f t="shared" si="26"/>
        <v>92.172715978433388</v>
      </c>
      <c r="G193" s="274">
        <f t="shared" si="27"/>
        <v>61.734461045784087</v>
      </c>
      <c r="H193" s="404">
        <f t="shared" si="28"/>
        <v>127228.17000000006</v>
      </c>
      <c r="I193" s="405">
        <f t="shared" si="29"/>
        <v>11969718.974900004</v>
      </c>
      <c r="J193" s="612"/>
      <c r="L193" s="676"/>
    </row>
    <row r="194" spans="1:12">
      <c r="A194" s="229">
        <v>7</v>
      </c>
      <c r="B194" s="230">
        <v>147042.37999999995</v>
      </c>
      <c r="C194" s="230">
        <v>14804976.520899998</v>
      </c>
      <c r="D194" s="230">
        <v>-7251.7900000000027</v>
      </c>
      <c r="E194" s="230">
        <v>-393674.52449999988</v>
      </c>
      <c r="F194" s="273">
        <f t="shared" si="26"/>
        <v>100.68509854709916</v>
      </c>
      <c r="G194" s="274">
        <f t="shared" si="27"/>
        <v>54.286531256420794</v>
      </c>
      <c r="H194" s="404">
        <f t="shared" si="28"/>
        <v>139790.58999999994</v>
      </c>
      <c r="I194" s="405">
        <f t="shared" si="29"/>
        <v>14411301.996399999</v>
      </c>
      <c r="J194" s="612"/>
      <c r="L194" s="676"/>
    </row>
    <row r="195" spans="1:12">
      <c r="A195" s="229">
        <v>8</v>
      </c>
      <c r="B195" s="230">
        <v>153634.66000000003</v>
      </c>
      <c r="C195" s="230">
        <v>14766595.852199988</v>
      </c>
      <c r="D195" s="230">
        <v>-6883.2400000000007</v>
      </c>
      <c r="E195" s="230">
        <v>-529958.63510000007</v>
      </c>
      <c r="F195" s="273">
        <f t="shared" si="26"/>
        <v>96.115003295480236</v>
      </c>
      <c r="G195" s="274">
        <f t="shared" si="27"/>
        <v>76.992613231559559</v>
      </c>
      <c r="H195" s="404">
        <f t="shared" si="28"/>
        <v>146751.42000000004</v>
      </c>
      <c r="I195" s="405">
        <f t="shared" si="29"/>
        <v>14236637.217099989</v>
      </c>
      <c r="J195" s="612"/>
      <c r="L195" s="676"/>
    </row>
    <row r="196" spans="1:12">
      <c r="A196" s="229">
        <v>9</v>
      </c>
      <c r="B196" s="230">
        <v>142373.49000000002</v>
      </c>
      <c r="C196" s="230">
        <v>12113954.817899995</v>
      </c>
      <c r="D196" s="230">
        <v>-4659.42</v>
      </c>
      <c r="E196" s="230">
        <v>-313618.64399999997</v>
      </c>
      <c r="F196" s="273">
        <f t="shared" si="26"/>
        <v>85.08574747939376</v>
      </c>
      <c r="G196" s="274">
        <f t="shared" si="27"/>
        <v>67.308515652162711</v>
      </c>
      <c r="H196" s="404">
        <f t="shared" si="28"/>
        <v>137714.07</v>
      </c>
      <c r="I196" s="405">
        <f t="shared" si="29"/>
        <v>11800336.173899995</v>
      </c>
      <c r="J196" s="612"/>
      <c r="L196" s="676"/>
    </row>
    <row r="197" spans="1:12">
      <c r="A197" s="229">
        <v>10</v>
      </c>
      <c r="B197" s="230">
        <v>76507.88999999997</v>
      </c>
      <c r="C197" s="230">
        <v>6154066.0852000043</v>
      </c>
      <c r="D197" s="230">
        <v>-15163.5</v>
      </c>
      <c r="E197" s="230">
        <v>-1136395.7429000002</v>
      </c>
      <c r="F197" s="273">
        <f t="shared" si="26"/>
        <v>80.437012250632009</v>
      </c>
      <c r="G197" s="274">
        <f t="shared" si="27"/>
        <v>74.942839245556783</v>
      </c>
      <c r="H197" s="404">
        <f t="shared" si="28"/>
        <v>61344.38999999997</v>
      </c>
      <c r="I197" s="405">
        <f t="shared" si="29"/>
        <v>5017670.3423000043</v>
      </c>
      <c r="J197" s="612"/>
      <c r="L197" s="676"/>
    </row>
    <row r="198" spans="1:12">
      <c r="A198" s="229">
        <v>11</v>
      </c>
      <c r="B198" s="230">
        <v>113563.33999999994</v>
      </c>
      <c r="C198" s="230">
        <v>8919729.7773000039</v>
      </c>
      <c r="D198" s="230">
        <v>-13550.370000000006</v>
      </c>
      <c r="E198" s="230">
        <v>-954158.04270000034</v>
      </c>
      <c r="F198" s="273">
        <f t="shared" si="26"/>
        <v>78.544095104106731</v>
      </c>
      <c r="G198" s="274">
        <f t="shared" si="27"/>
        <v>70.415644938108699</v>
      </c>
      <c r="H198" s="404">
        <f t="shared" si="28"/>
        <v>100012.96999999993</v>
      </c>
      <c r="I198" s="405">
        <f t="shared" si="29"/>
        <v>7965571.7346000038</v>
      </c>
      <c r="J198" s="612"/>
      <c r="L198" s="676"/>
    </row>
    <row r="199" spans="1:12">
      <c r="A199" s="229">
        <v>12</v>
      </c>
      <c r="B199" s="230">
        <v>137578.47999999986</v>
      </c>
      <c r="C199" s="230">
        <v>11922210.676500006</v>
      </c>
      <c r="D199" s="230">
        <v>-10643.32</v>
      </c>
      <c r="E199" s="230">
        <v>-703532.86329999985</v>
      </c>
      <c r="F199" s="273">
        <f t="shared" si="26"/>
        <v>86.657525773653092</v>
      </c>
      <c r="G199" s="274">
        <f t="shared" si="27"/>
        <v>66.100884244765723</v>
      </c>
      <c r="H199" s="404">
        <f t="shared" si="28"/>
        <v>126935.15999999986</v>
      </c>
      <c r="I199" s="405">
        <f t="shared" si="29"/>
        <v>11218677.813200006</v>
      </c>
      <c r="J199" s="612"/>
      <c r="L199" s="676"/>
    </row>
    <row r="200" spans="1:12" ht="15.75" thickBot="1">
      <c r="A200" s="572" t="s">
        <v>288</v>
      </c>
      <c r="B200" s="573">
        <v>26771136.039999995</v>
      </c>
      <c r="C200" s="573">
        <v>1563062637.9036012</v>
      </c>
      <c r="D200" s="573">
        <v>-2052812.1899999997</v>
      </c>
      <c r="E200" s="573">
        <v>-89337364.45600003</v>
      </c>
      <c r="F200" s="669">
        <f t="shared" si="26"/>
        <v>58.386115388161222</v>
      </c>
      <c r="G200" s="670">
        <f t="shared" si="27"/>
        <v>43.519502120649449</v>
      </c>
      <c r="H200" s="671">
        <f t="shared" si="28"/>
        <v>24718323.849999994</v>
      </c>
      <c r="I200" s="672">
        <f t="shared" si="29"/>
        <v>1473725273.4476011</v>
      </c>
      <c r="J200" s="673">
        <f ca="1">+SUM(J5:J199)</f>
        <v>24718336.619999994</v>
      </c>
      <c r="L200" s="676">
        <f ca="1">+J200-H200</f>
        <v>12.769999999552965</v>
      </c>
    </row>
  </sheetData>
  <pageMargins left="0.7" right="0.7" top="0.75" bottom="0.75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Z52"/>
  <sheetViews>
    <sheetView showGridLines="0" zoomScale="80" zoomScaleNormal="80" workbookViewId="0"/>
  </sheetViews>
  <sheetFormatPr defaultColWidth="9.140625" defaultRowHeight="15"/>
  <cols>
    <col min="1" max="1" width="9.140625" style="5"/>
    <col min="2" max="2" width="46.5703125" style="5" bestFit="1" customWidth="1"/>
    <col min="3" max="3" width="11.42578125" style="5" bestFit="1" customWidth="1"/>
    <col min="4" max="8" width="10.5703125" style="5" bestFit="1" customWidth="1"/>
    <col min="9" max="9" width="11" style="5" customWidth="1"/>
    <col min="10" max="13" width="10.5703125" style="5" bestFit="1" customWidth="1"/>
    <col min="14" max="14" width="11" style="5" bestFit="1" customWidth="1"/>
    <col min="15" max="18" width="10.5703125" style="32" bestFit="1" customWidth="1"/>
    <col min="19" max="16384" width="9.140625" style="5"/>
  </cols>
  <sheetData>
    <row r="1" spans="1:182">
      <c r="B1" s="25"/>
    </row>
    <row r="2" spans="1:182">
      <c r="B2" s="576" t="s">
        <v>0</v>
      </c>
      <c r="C2" s="69">
        <v>41275</v>
      </c>
      <c r="D2" s="70">
        <v>41306</v>
      </c>
      <c r="E2" s="70">
        <v>41334</v>
      </c>
      <c r="F2" s="70">
        <v>41365</v>
      </c>
      <c r="G2" s="70">
        <v>41395</v>
      </c>
      <c r="H2" s="70">
        <v>41426</v>
      </c>
      <c r="I2" s="70">
        <v>41456</v>
      </c>
      <c r="J2" s="70">
        <v>41487</v>
      </c>
      <c r="K2" s="70">
        <v>41518</v>
      </c>
      <c r="L2" s="70">
        <v>41548</v>
      </c>
      <c r="M2" s="70">
        <v>41579</v>
      </c>
      <c r="N2" s="70">
        <v>41609</v>
      </c>
      <c r="O2" s="70">
        <v>41640</v>
      </c>
      <c r="P2" s="70">
        <v>41671</v>
      </c>
      <c r="Q2" s="70">
        <v>41699</v>
      </c>
      <c r="R2" s="70">
        <v>41730</v>
      </c>
      <c r="S2" s="70">
        <v>41760</v>
      </c>
      <c r="T2" s="70">
        <v>41791</v>
      </c>
      <c r="U2" s="70">
        <v>41821</v>
      </c>
      <c r="V2" s="70">
        <v>41852</v>
      </c>
      <c r="W2" s="70">
        <v>41883</v>
      </c>
      <c r="X2" s="70">
        <v>41913</v>
      </c>
      <c r="Y2" s="70">
        <v>41944</v>
      </c>
      <c r="Z2" s="70">
        <v>41974</v>
      </c>
      <c r="AA2" s="70">
        <v>42005</v>
      </c>
      <c r="AB2" s="70">
        <v>42036</v>
      </c>
      <c r="AC2" s="70">
        <v>42064</v>
      </c>
      <c r="AD2" s="70">
        <v>42095</v>
      </c>
      <c r="AE2" s="70">
        <v>42125</v>
      </c>
      <c r="AF2" s="70">
        <v>42156</v>
      </c>
      <c r="AG2" s="70">
        <v>42186</v>
      </c>
      <c r="AH2" s="70">
        <v>42217</v>
      </c>
      <c r="AI2" s="70">
        <v>42248</v>
      </c>
      <c r="AJ2" s="70">
        <v>42278</v>
      </c>
      <c r="AK2" s="70">
        <v>42309</v>
      </c>
      <c r="AL2" s="70">
        <v>42339</v>
      </c>
      <c r="AM2" s="70">
        <v>42370</v>
      </c>
      <c r="AN2" s="70">
        <v>42401</v>
      </c>
      <c r="AO2" s="70">
        <v>42430</v>
      </c>
      <c r="AP2" s="70">
        <v>42461</v>
      </c>
      <c r="AQ2" s="70">
        <v>42491</v>
      </c>
      <c r="AR2" s="70">
        <v>42522</v>
      </c>
      <c r="AS2" s="70">
        <v>42552</v>
      </c>
      <c r="AT2" s="70">
        <v>42583</v>
      </c>
      <c r="AU2" s="70">
        <v>42614</v>
      </c>
      <c r="AV2" s="70">
        <v>42644</v>
      </c>
      <c r="AW2" s="70">
        <v>42675</v>
      </c>
      <c r="AX2" s="70">
        <v>42705</v>
      </c>
      <c r="AY2" s="70">
        <v>42736</v>
      </c>
      <c r="AZ2" s="70">
        <v>42767</v>
      </c>
      <c r="BA2" s="70">
        <v>42795</v>
      </c>
      <c r="BB2" s="70">
        <v>42826</v>
      </c>
      <c r="BC2" s="70">
        <v>42856</v>
      </c>
      <c r="BD2" s="70">
        <v>42887</v>
      </c>
      <c r="BE2" s="70">
        <v>42917</v>
      </c>
      <c r="BF2" s="70">
        <v>42948</v>
      </c>
      <c r="BG2" s="70">
        <v>42979</v>
      </c>
      <c r="BH2" s="70">
        <v>43009</v>
      </c>
      <c r="BI2" s="70">
        <v>43040</v>
      </c>
      <c r="BJ2" s="70">
        <v>43070</v>
      </c>
      <c r="BK2" s="70">
        <v>43101</v>
      </c>
      <c r="BL2" s="70">
        <v>43132</v>
      </c>
      <c r="BM2" s="70">
        <v>43160</v>
      </c>
      <c r="BN2" s="70">
        <v>43191</v>
      </c>
      <c r="BO2" s="70">
        <v>43221</v>
      </c>
      <c r="BP2" s="70">
        <v>43252</v>
      </c>
      <c r="BQ2" s="70">
        <v>43282</v>
      </c>
      <c r="BR2" s="70">
        <v>43313</v>
      </c>
      <c r="BS2" s="70">
        <v>43344</v>
      </c>
      <c r="BT2" s="70">
        <v>43374</v>
      </c>
      <c r="BU2" s="70">
        <v>43405</v>
      </c>
      <c r="BV2" s="70">
        <v>43435</v>
      </c>
      <c r="BW2" s="70">
        <v>43466</v>
      </c>
      <c r="BX2" s="70">
        <v>43497</v>
      </c>
      <c r="BY2" s="70">
        <v>43525</v>
      </c>
      <c r="BZ2" s="70">
        <v>43556</v>
      </c>
      <c r="CA2" s="70">
        <v>43586</v>
      </c>
      <c r="CB2" s="70">
        <v>43617</v>
      </c>
      <c r="CC2" s="70">
        <v>43647</v>
      </c>
      <c r="CD2" s="70">
        <v>43678</v>
      </c>
      <c r="CE2" s="70">
        <v>43709</v>
      </c>
      <c r="CF2" s="70">
        <v>43739</v>
      </c>
      <c r="CG2" s="70">
        <v>43770</v>
      </c>
      <c r="CH2" s="70">
        <v>43800</v>
      </c>
      <c r="CI2" s="70">
        <v>43831</v>
      </c>
      <c r="CJ2" s="70">
        <v>43862</v>
      </c>
      <c r="CK2" s="70">
        <v>43891</v>
      </c>
      <c r="CL2" s="70">
        <v>43922</v>
      </c>
      <c r="CM2" s="70">
        <v>43952</v>
      </c>
      <c r="CN2" s="70">
        <v>43983</v>
      </c>
      <c r="CO2" s="70">
        <v>44013</v>
      </c>
      <c r="CP2" s="70">
        <v>44044</v>
      </c>
      <c r="CQ2" s="70">
        <v>44075</v>
      </c>
      <c r="CR2" s="70">
        <v>44105</v>
      </c>
      <c r="CS2" s="70">
        <v>44136</v>
      </c>
      <c r="CT2" s="70">
        <v>44166</v>
      </c>
      <c r="CU2" s="70">
        <v>44197</v>
      </c>
      <c r="CV2" s="70">
        <v>44228</v>
      </c>
      <c r="CW2" s="70">
        <v>44256</v>
      </c>
      <c r="CX2" s="70">
        <v>44287</v>
      </c>
      <c r="CY2" s="70">
        <v>44317</v>
      </c>
      <c r="CZ2" s="70">
        <v>44348</v>
      </c>
      <c r="DA2" s="70">
        <v>44378</v>
      </c>
      <c r="DB2" s="70">
        <v>44409</v>
      </c>
      <c r="DC2" s="70">
        <v>44440</v>
      </c>
      <c r="DD2" s="70">
        <v>44470</v>
      </c>
      <c r="DE2" s="70">
        <v>44501</v>
      </c>
      <c r="DF2" s="70">
        <v>44531</v>
      </c>
      <c r="DG2" s="70">
        <v>44562</v>
      </c>
      <c r="DH2" s="70">
        <v>44593</v>
      </c>
      <c r="DI2" s="70">
        <v>44621</v>
      </c>
      <c r="DJ2" s="70">
        <v>44652</v>
      </c>
      <c r="DK2" s="70">
        <v>44682</v>
      </c>
      <c r="DL2" s="70">
        <v>44713</v>
      </c>
      <c r="DM2" s="70">
        <v>44743</v>
      </c>
      <c r="DN2" s="70">
        <v>44774</v>
      </c>
      <c r="DO2" s="70">
        <v>44805</v>
      </c>
      <c r="DP2" s="70">
        <v>44835</v>
      </c>
      <c r="DQ2" s="70">
        <v>44866</v>
      </c>
      <c r="DR2" s="70">
        <v>44896</v>
      </c>
      <c r="DS2" s="70">
        <v>44927</v>
      </c>
      <c r="DT2" s="70">
        <v>44958</v>
      </c>
      <c r="DU2" s="70">
        <v>44986</v>
      </c>
      <c r="DV2" s="70">
        <v>45017</v>
      </c>
      <c r="DW2" s="70">
        <v>45047</v>
      </c>
      <c r="DX2" s="70">
        <v>45078</v>
      </c>
      <c r="DY2" s="70">
        <v>45108</v>
      </c>
      <c r="DZ2" s="70">
        <v>45139</v>
      </c>
      <c r="EA2" s="70">
        <v>45170</v>
      </c>
      <c r="EB2" s="70">
        <v>45200</v>
      </c>
      <c r="EC2" s="70">
        <v>45231</v>
      </c>
      <c r="ED2" s="70">
        <v>45261</v>
      </c>
      <c r="EE2" s="70">
        <v>45292</v>
      </c>
      <c r="EF2" s="70">
        <v>45323</v>
      </c>
      <c r="EG2" s="70">
        <v>45352</v>
      </c>
      <c r="EH2" s="70">
        <v>45383</v>
      </c>
      <c r="EI2" s="70">
        <v>45413</v>
      </c>
      <c r="EJ2" s="70">
        <v>45444</v>
      </c>
      <c r="EK2" s="70">
        <v>45474</v>
      </c>
      <c r="EL2" s="70">
        <v>45505</v>
      </c>
      <c r="EM2" s="70">
        <v>45536</v>
      </c>
      <c r="EN2" s="70">
        <v>45566</v>
      </c>
      <c r="EO2" s="70">
        <v>45597</v>
      </c>
      <c r="EP2" s="70">
        <v>45627</v>
      </c>
      <c r="EQ2" s="70">
        <v>45658</v>
      </c>
      <c r="ER2" s="70">
        <v>45689</v>
      </c>
      <c r="ES2" s="70">
        <v>45717</v>
      </c>
      <c r="ET2" s="70">
        <v>45748</v>
      </c>
      <c r="EU2" s="70">
        <v>45778</v>
      </c>
      <c r="EV2" s="70">
        <v>45809</v>
      </c>
      <c r="EW2" s="70">
        <v>45839</v>
      </c>
      <c r="EX2" s="70">
        <v>45870</v>
      </c>
      <c r="EY2" s="70">
        <v>45901</v>
      </c>
      <c r="EZ2" s="70">
        <v>45931</v>
      </c>
      <c r="FA2" s="70">
        <v>45962</v>
      </c>
      <c r="FB2" s="70">
        <v>45992</v>
      </c>
      <c r="FC2" s="70">
        <v>46023</v>
      </c>
      <c r="FD2" s="70">
        <v>46054</v>
      </c>
      <c r="FE2" s="70">
        <v>46082</v>
      </c>
      <c r="FF2" s="70">
        <v>46113</v>
      </c>
      <c r="FG2" s="70">
        <v>46143</v>
      </c>
      <c r="FH2" s="70">
        <v>46174</v>
      </c>
      <c r="FI2" s="70">
        <v>46204</v>
      </c>
      <c r="FJ2" s="70">
        <v>46235</v>
      </c>
      <c r="FK2" s="70">
        <v>46266</v>
      </c>
      <c r="FL2" s="70">
        <v>46296</v>
      </c>
      <c r="FM2" s="70">
        <v>46327</v>
      </c>
      <c r="FN2" s="70">
        <v>46357</v>
      </c>
      <c r="FO2" s="70">
        <v>46388</v>
      </c>
      <c r="FP2" s="70">
        <v>46419</v>
      </c>
      <c r="FQ2" s="70">
        <v>46447</v>
      </c>
      <c r="FR2" s="70">
        <v>46478</v>
      </c>
      <c r="FS2" s="70">
        <v>46508</v>
      </c>
      <c r="FT2" s="70">
        <v>46539</v>
      </c>
      <c r="FU2" s="70">
        <v>46569</v>
      </c>
      <c r="FV2" s="70">
        <v>46600</v>
      </c>
      <c r="FW2" s="70">
        <v>46631</v>
      </c>
      <c r="FX2" s="70">
        <v>46661</v>
      </c>
      <c r="FY2" s="70">
        <v>46692</v>
      </c>
      <c r="FZ2" s="70">
        <v>46722</v>
      </c>
    </row>
    <row r="3" spans="1:182">
      <c r="B3" s="577" t="s">
        <v>1</v>
      </c>
      <c r="C3" s="61">
        <v>292273.78000000003</v>
      </c>
      <c r="D3" s="61">
        <v>261434</v>
      </c>
      <c r="E3" s="61">
        <v>281121.81</v>
      </c>
      <c r="F3" s="61">
        <v>267770.96999999997</v>
      </c>
      <c r="G3" s="61">
        <v>276196.81</v>
      </c>
      <c r="H3" s="61">
        <v>259593</v>
      </c>
      <c r="I3" s="61">
        <v>272960.78000000003</v>
      </c>
      <c r="J3" s="61">
        <v>272197.81</v>
      </c>
      <c r="K3" s="61">
        <v>263986.96999999997</v>
      </c>
      <c r="L3" s="61">
        <v>35950.199999999997</v>
      </c>
      <c r="M3" s="61">
        <v>134971</v>
      </c>
      <c r="N3" s="61">
        <v>281725.78000000003</v>
      </c>
      <c r="O3" s="61">
        <v>289579.78000000003</v>
      </c>
      <c r="P3" s="61">
        <v>260953</v>
      </c>
      <c r="Q3" s="61">
        <v>271535.78000000003</v>
      </c>
      <c r="R3" s="61">
        <v>265473</v>
      </c>
      <c r="S3" s="61">
        <v>272803.78000000003</v>
      </c>
      <c r="T3" s="61">
        <v>261300.97</v>
      </c>
      <c r="U3" s="61">
        <v>271093.81</v>
      </c>
      <c r="V3" s="61">
        <v>271314.78000000003</v>
      </c>
      <c r="W3" s="61">
        <v>258254.97</v>
      </c>
      <c r="X3" s="61">
        <v>210318</v>
      </c>
      <c r="Y3" s="61">
        <v>262324</v>
      </c>
      <c r="Z3" s="61">
        <v>273328.78000000003</v>
      </c>
      <c r="AA3" s="61">
        <v>286736.78000000003</v>
      </c>
      <c r="AB3" s="61">
        <v>260268</v>
      </c>
      <c r="AC3" s="61">
        <v>271952.78000000003</v>
      </c>
      <c r="AD3" s="61">
        <v>261885</v>
      </c>
      <c r="AE3" s="61">
        <v>271504.81</v>
      </c>
      <c r="AF3" s="61">
        <v>261086.97</v>
      </c>
      <c r="AG3" s="61">
        <v>271840.81</v>
      </c>
      <c r="AH3" s="61">
        <v>270553.78000000003</v>
      </c>
      <c r="AI3" s="61">
        <v>256808</v>
      </c>
      <c r="AJ3" s="61">
        <v>87209</v>
      </c>
      <c r="AK3" s="61">
        <v>261934.97</v>
      </c>
      <c r="AL3" s="61">
        <v>269194.81</v>
      </c>
      <c r="AM3" s="61">
        <v>287402.78000000003</v>
      </c>
      <c r="AN3" s="61">
        <v>270071.19</v>
      </c>
      <c r="AO3" s="61">
        <v>274078.81</v>
      </c>
      <c r="AP3" s="61">
        <v>264642</v>
      </c>
      <c r="AQ3" s="61">
        <v>273594.78000000003</v>
      </c>
      <c r="AR3" s="61">
        <v>263784</v>
      </c>
      <c r="AS3" s="61">
        <v>273528.81</v>
      </c>
      <c r="AT3" s="61">
        <v>271658.78000000003</v>
      </c>
      <c r="AU3" s="61">
        <v>258186</v>
      </c>
      <c r="AV3" s="61">
        <v>209658</v>
      </c>
      <c r="AW3" s="61">
        <v>267757</v>
      </c>
      <c r="AX3" s="61">
        <v>271652.81</v>
      </c>
      <c r="AY3" s="61">
        <v>288811.81</v>
      </c>
      <c r="AZ3" s="61">
        <v>261078</v>
      </c>
      <c r="BA3" s="61">
        <v>273301.81</v>
      </c>
      <c r="BB3" s="61">
        <v>263977</v>
      </c>
      <c r="BC3" s="61">
        <v>269221.78000000003</v>
      </c>
      <c r="BD3" s="61">
        <v>261653</v>
      </c>
      <c r="BE3" s="61">
        <v>269853.78000000003</v>
      </c>
      <c r="BF3" s="61">
        <v>271399.81</v>
      </c>
      <c r="BG3" s="61">
        <v>246575.19</v>
      </c>
      <c r="BH3" s="61">
        <v>0</v>
      </c>
      <c r="BI3" s="61">
        <v>114108</v>
      </c>
      <c r="BJ3" s="61">
        <v>272141.81</v>
      </c>
      <c r="BK3" s="61">
        <v>291892.78000000003</v>
      </c>
      <c r="BL3" s="61">
        <v>263272</v>
      </c>
      <c r="BM3" s="61">
        <v>277663.81</v>
      </c>
      <c r="BN3" s="61">
        <v>269177.96999999997</v>
      </c>
      <c r="BO3" s="61">
        <v>277762.81</v>
      </c>
      <c r="BP3" s="61">
        <v>264951</v>
      </c>
      <c r="BQ3" s="61">
        <v>280133.78000000003</v>
      </c>
      <c r="BR3" s="61">
        <v>279741.81</v>
      </c>
      <c r="BS3" s="61">
        <v>264677</v>
      </c>
      <c r="BT3" s="61">
        <v>277415.78000000003</v>
      </c>
      <c r="BU3" s="61">
        <v>215745</v>
      </c>
      <c r="BV3" s="61">
        <v>288235.78000000003</v>
      </c>
      <c r="BW3" s="61">
        <v>295881.78000000003</v>
      </c>
      <c r="BX3" s="61">
        <v>268464</v>
      </c>
      <c r="BY3" s="61">
        <v>295357.78000000003</v>
      </c>
      <c r="BZ3" s="61">
        <v>280937.96999999997</v>
      </c>
      <c r="CA3" s="61">
        <v>284854.78000000003</v>
      </c>
      <c r="CB3" s="61">
        <v>274737</v>
      </c>
      <c r="CC3" s="61">
        <v>286141.78000000003</v>
      </c>
      <c r="CD3" s="61">
        <v>286069.81</v>
      </c>
      <c r="CE3" s="61">
        <v>277876.96999999997</v>
      </c>
      <c r="CF3" s="61">
        <v>38407.199999999997</v>
      </c>
      <c r="CG3" s="61">
        <v>276195.19</v>
      </c>
      <c r="CH3" s="61">
        <v>294940.78000000003</v>
      </c>
      <c r="CI3" s="61">
        <v>297697.78000000003</v>
      </c>
      <c r="CJ3" s="61">
        <v>278482.19</v>
      </c>
      <c r="CK3" s="61">
        <v>297814.78000000003</v>
      </c>
      <c r="CL3" s="61">
        <v>284279</v>
      </c>
      <c r="CM3" s="61">
        <v>288384</v>
      </c>
      <c r="CN3" s="61">
        <v>279782.96999999997</v>
      </c>
      <c r="CO3" s="61">
        <v>290677.81</v>
      </c>
      <c r="CP3" s="61">
        <v>290347.78000000003</v>
      </c>
      <c r="CQ3" s="61">
        <v>280362</v>
      </c>
      <c r="CR3" s="61">
        <v>225080</v>
      </c>
      <c r="CS3" s="61">
        <v>285919.96999999997</v>
      </c>
      <c r="CT3" s="61">
        <v>295348.81</v>
      </c>
      <c r="CU3" s="61">
        <v>296527.78000000003</v>
      </c>
      <c r="CV3" s="61">
        <v>267708</v>
      </c>
      <c r="CW3" s="61">
        <v>297277.78000000003</v>
      </c>
      <c r="CX3" s="61">
        <v>284325</v>
      </c>
      <c r="CY3" s="61">
        <v>288337.78000000003</v>
      </c>
      <c r="CZ3" s="61">
        <v>280017</v>
      </c>
      <c r="DA3" s="61">
        <v>287869.81</v>
      </c>
      <c r="DB3" s="61">
        <v>290671.78000000003</v>
      </c>
      <c r="DC3" s="61">
        <v>276792</v>
      </c>
      <c r="DD3" s="61">
        <v>27756</v>
      </c>
      <c r="DE3" s="61">
        <v>286969.96999999997</v>
      </c>
      <c r="DF3" s="61">
        <v>294800.81</v>
      </c>
      <c r="DG3" s="61">
        <v>296644.81</v>
      </c>
      <c r="DH3" s="61">
        <v>267902</v>
      </c>
      <c r="DI3" s="61">
        <v>297137.81</v>
      </c>
      <c r="DJ3" s="61">
        <v>284519</v>
      </c>
      <c r="DK3" s="61">
        <v>288454.78000000003</v>
      </c>
      <c r="DL3" s="61">
        <v>279081</v>
      </c>
      <c r="DM3" s="61">
        <v>288805.81</v>
      </c>
      <c r="DN3" s="61">
        <v>290280.78000000003</v>
      </c>
      <c r="DO3" s="61">
        <v>275950</v>
      </c>
      <c r="DP3" s="61">
        <v>224799</v>
      </c>
      <c r="DQ3" s="61">
        <v>286898</v>
      </c>
      <c r="DR3" s="61">
        <v>294813.81</v>
      </c>
      <c r="DS3" s="61">
        <v>296281.81</v>
      </c>
      <c r="DT3" s="61">
        <v>267012</v>
      </c>
      <c r="DU3" s="61">
        <v>296577.81</v>
      </c>
      <c r="DV3" s="61">
        <v>284163</v>
      </c>
      <c r="DW3" s="61">
        <v>288454.78000000003</v>
      </c>
      <c r="DX3" s="61">
        <v>278090</v>
      </c>
      <c r="DY3" s="61">
        <v>288535.78000000003</v>
      </c>
      <c r="DZ3" s="61">
        <v>288571.81</v>
      </c>
      <c r="EA3" s="61">
        <v>275894</v>
      </c>
      <c r="EB3" s="61">
        <v>55867.8</v>
      </c>
      <c r="EC3" s="61">
        <v>189420</v>
      </c>
      <c r="ED3" s="61">
        <v>293917.81</v>
      </c>
      <c r="EE3" s="61">
        <v>296178.78000000003</v>
      </c>
      <c r="EF3" s="61">
        <v>276610.19</v>
      </c>
      <c r="EG3" s="61">
        <v>296397.81</v>
      </c>
      <c r="EH3" s="61">
        <v>283671.96999999997</v>
      </c>
      <c r="EI3" s="61">
        <v>288130.81</v>
      </c>
      <c r="EJ3" s="61">
        <v>278026</v>
      </c>
      <c r="EK3" s="61">
        <v>289147.78000000003</v>
      </c>
      <c r="EL3" s="61">
        <v>288445.81</v>
      </c>
      <c r="EM3" s="61">
        <v>277487.96999999997</v>
      </c>
      <c r="EN3" s="61">
        <v>224751</v>
      </c>
      <c r="EO3" s="61">
        <v>284280</v>
      </c>
      <c r="EP3" s="61">
        <v>294838.78000000003</v>
      </c>
      <c r="EQ3" s="61">
        <v>294376.78000000003</v>
      </c>
      <c r="ER3" s="61">
        <v>266089</v>
      </c>
      <c r="ES3" s="61">
        <v>294364.78000000003</v>
      </c>
      <c r="ET3" s="61">
        <v>279251</v>
      </c>
      <c r="EU3" s="61">
        <v>287233.81</v>
      </c>
      <c r="EV3" s="61">
        <v>277325.96999999997</v>
      </c>
      <c r="EW3" s="61">
        <v>286874.81</v>
      </c>
      <c r="EX3" s="61">
        <v>289156.81</v>
      </c>
      <c r="EY3" s="61">
        <v>275258.96999999997</v>
      </c>
      <c r="EZ3" s="61">
        <v>27960</v>
      </c>
      <c r="FA3" s="61">
        <v>84535.2</v>
      </c>
      <c r="FB3" s="61">
        <v>292151.78000000003</v>
      </c>
      <c r="FC3" s="61">
        <v>291109.78000000003</v>
      </c>
      <c r="FD3" s="61">
        <v>264158</v>
      </c>
      <c r="FE3" s="61">
        <v>291683.78000000003</v>
      </c>
      <c r="FF3" s="61">
        <v>277462</v>
      </c>
      <c r="FG3" s="61">
        <v>283146.78000000003</v>
      </c>
      <c r="FH3" s="61">
        <v>274872.96999999997</v>
      </c>
      <c r="FI3" s="61">
        <v>286421.81</v>
      </c>
      <c r="FJ3" s="61">
        <v>288322.78000000003</v>
      </c>
      <c r="FK3" s="61">
        <v>272044</v>
      </c>
      <c r="FL3" s="61">
        <v>223656</v>
      </c>
      <c r="FM3" s="61">
        <v>280835.96999999997</v>
      </c>
      <c r="FN3" s="61">
        <v>288320.81</v>
      </c>
      <c r="FO3" s="61">
        <v>290328.78000000003</v>
      </c>
      <c r="FP3" s="61">
        <v>263379</v>
      </c>
      <c r="FQ3" s="61">
        <v>47347</v>
      </c>
      <c r="FR3" s="61">
        <v>255166</v>
      </c>
      <c r="FS3" s="61">
        <v>280879.78000000003</v>
      </c>
      <c r="FT3" s="61">
        <v>272385</v>
      </c>
      <c r="FU3" s="61">
        <v>285784.81</v>
      </c>
      <c r="FV3" s="61">
        <v>286897.78000000003</v>
      </c>
      <c r="FW3" s="61">
        <v>269029</v>
      </c>
      <c r="FX3" s="61">
        <v>286179.81</v>
      </c>
      <c r="FY3" s="61">
        <v>279776.96999999997</v>
      </c>
      <c r="FZ3" s="61">
        <v>288246.81</v>
      </c>
    </row>
    <row r="4" spans="1:182">
      <c r="B4" s="578" t="s">
        <v>2</v>
      </c>
      <c r="C4" s="61">
        <v>98376</v>
      </c>
      <c r="D4" s="61">
        <v>88234</v>
      </c>
      <c r="E4" s="61">
        <v>97045</v>
      </c>
      <c r="F4" s="61">
        <v>94088</v>
      </c>
      <c r="G4" s="61">
        <v>97056</v>
      </c>
      <c r="H4" s="61">
        <v>94453</v>
      </c>
      <c r="I4" s="61">
        <v>98759</v>
      </c>
      <c r="J4" s="61">
        <v>98728</v>
      </c>
      <c r="K4" s="61">
        <v>93840</v>
      </c>
      <c r="L4" s="61">
        <v>96709</v>
      </c>
      <c r="M4" s="61">
        <v>93184</v>
      </c>
      <c r="N4" s="61">
        <v>96696</v>
      </c>
      <c r="O4" s="61">
        <v>98868</v>
      </c>
      <c r="P4" s="61">
        <v>89738</v>
      </c>
      <c r="Q4" s="61">
        <v>97636</v>
      </c>
      <c r="R4" s="61">
        <v>78699</v>
      </c>
      <c r="S4" s="61">
        <v>46754</v>
      </c>
      <c r="T4" s="61">
        <v>94988</v>
      </c>
      <c r="U4" s="61">
        <v>99196</v>
      </c>
      <c r="V4" s="61">
        <v>99463</v>
      </c>
      <c r="W4" s="61">
        <v>93987</v>
      </c>
      <c r="X4" s="61">
        <v>98214</v>
      </c>
      <c r="Y4" s="61">
        <v>93365</v>
      </c>
      <c r="Z4" s="61">
        <v>97198</v>
      </c>
      <c r="AA4" s="61">
        <v>98032</v>
      </c>
      <c r="AB4" s="61">
        <v>88703</v>
      </c>
      <c r="AC4" s="61">
        <v>97042</v>
      </c>
      <c r="AD4" s="61">
        <v>94043</v>
      </c>
      <c r="AE4" s="61">
        <v>96982</v>
      </c>
      <c r="AF4" s="61">
        <v>94849</v>
      </c>
      <c r="AG4" s="61">
        <v>99134</v>
      </c>
      <c r="AH4" s="61">
        <v>98918</v>
      </c>
      <c r="AI4" s="61">
        <v>94210</v>
      </c>
      <c r="AJ4" s="61">
        <v>97813</v>
      </c>
      <c r="AK4" s="61">
        <v>93591</v>
      </c>
      <c r="AL4" s="61">
        <v>96665</v>
      </c>
      <c r="AM4" s="61">
        <v>98928</v>
      </c>
      <c r="AN4" s="61">
        <v>92751</v>
      </c>
      <c r="AO4" s="61">
        <v>97980</v>
      </c>
      <c r="AP4" s="61">
        <v>47285</v>
      </c>
      <c r="AQ4" s="61">
        <v>66437.600000000006</v>
      </c>
      <c r="AR4" s="61">
        <v>95272</v>
      </c>
      <c r="AS4" s="61">
        <v>99263</v>
      </c>
      <c r="AT4" s="61">
        <v>99624</v>
      </c>
      <c r="AU4" s="61">
        <v>94578</v>
      </c>
      <c r="AV4" s="61">
        <v>97582</v>
      </c>
      <c r="AW4" s="61">
        <v>94118</v>
      </c>
      <c r="AX4" s="61">
        <v>96791</v>
      </c>
      <c r="AY4" s="61">
        <v>98880</v>
      </c>
      <c r="AZ4" s="61">
        <v>89652</v>
      </c>
      <c r="BA4" s="61">
        <v>97862</v>
      </c>
      <c r="BB4" s="61">
        <v>94056</v>
      </c>
      <c r="BC4" s="61">
        <v>97805</v>
      </c>
      <c r="BD4" s="61">
        <v>95199</v>
      </c>
      <c r="BE4" s="61">
        <v>99160</v>
      </c>
      <c r="BF4" s="61">
        <v>99304</v>
      </c>
      <c r="BG4" s="61">
        <v>93864</v>
      </c>
      <c r="BH4" s="61">
        <v>97244</v>
      </c>
      <c r="BI4" s="61">
        <v>94094</v>
      </c>
      <c r="BJ4" s="61">
        <v>97108</v>
      </c>
      <c r="BK4" s="61">
        <v>99069</v>
      </c>
      <c r="BL4" s="61">
        <v>89946</v>
      </c>
      <c r="BM4" s="61">
        <v>98214</v>
      </c>
      <c r="BN4" s="61">
        <v>19045</v>
      </c>
      <c r="BO4" s="61">
        <v>19001</v>
      </c>
      <c r="BP4" s="61">
        <v>95960</v>
      </c>
      <c r="BQ4" s="61">
        <v>100190</v>
      </c>
      <c r="BR4" s="61">
        <v>101069</v>
      </c>
      <c r="BS4" s="61">
        <v>95466</v>
      </c>
      <c r="BT4" s="61">
        <v>99588</v>
      </c>
      <c r="BU4" s="61">
        <v>95765</v>
      </c>
      <c r="BV4" s="61">
        <v>99410</v>
      </c>
      <c r="BW4" s="61">
        <v>101064</v>
      </c>
      <c r="BX4" s="61">
        <v>92715</v>
      </c>
      <c r="BY4" s="61">
        <v>100158</v>
      </c>
      <c r="BZ4" s="61">
        <v>97827</v>
      </c>
      <c r="CA4" s="61">
        <v>100996</v>
      </c>
      <c r="CB4" s="61">
        <v>97850</v>
      </c>
      <c r="CC4" s="61">
        <v>102817</v>
      </c>
      <c r="CD4" s="61">
        <v>102953</v>
      </c>
      <c r="CE4" s="61">
        <v>98280</v>
      </c>
      <c r="CF4" s="61">
        <v>101611</v>
      </c>
      <c r="CG4" s="61">
        <v>100604</v>
      </c>
      <c r="CH4" s="61">
        <v>104681</v>
      </c>
      <c r="CI4" s="61">
        <v>104742</v>
      </c>
      <c r="CJ4" s="61">
        <v>97512.4</v>
      </c>
      <c r="CK4" s="61">
        <v>103595</v>
      </c>
      <c r="CL4" s="61">
        <v>52883.6</v>
      </c>
      <c r="CM4" s="61">
        <v>78823.399999999994</v>
      </c>
      <c r="CN4" s="61">
        <v>98786</v>
      </c>
      <c r="CO4" s="61">
        <v>103712</v>
      </c>
      <c r="CP4" s="61">
        <v>103560</v>
      </c>
      <c r="CQ4" s="61">
        <v>99046</v>
      </c>
      <c r="CR4" s="61">
        <v>102052</v>
      </c>
      <c r="CS4" s="61">
        <v>100765</v>
      </c>
      <c r="CT4" s="61">
        <v>104519</v>
      </c>
      <c r="CU4" s="61">
        <v>104340</v>
      </c>
      <c r="CV4" s="61">
        <v>94210</v>
      </c>
      <c r="CW4" s="61">
        <v>63542.400000000001</v>
      </c>
      <c r="CX4" s="61">
        <v>46060.4</v>
      </c>
      <c r="CY4" s="61">
        <v>101616</v>
      </c>
      <c r="CZ4" s="61">
        <v>99281</v>
      </c>
      <c r="DA4" s="61">
        <v>103557</v>
      </c>
      <c r="DB4" s="61">
        <v>103925</v>
      </c>
      <c r="DC4" s="61">
        <v>98620</v>
      </c>
      <c r="DD4" s="61">
        <v>102268</v>
      </c>
      <c r="DE4" s="61">
        <v>100750</v>
      </c>
      <c r="DF4" s="61">
        <v>103534</v>
      </c>
      <c r="DG4" s="61">
        <v>104251</v>
      </c>
      <c r="DH4" s="61">
        <v>94331</v>
      </c>
      <c r="DI4" s="61">
        <v>103166</v>
      </c>
      <c r="DJ4" s="61">
        <v>95280</v>
      </c>
      <c r="DK4" s="61">
        <v>35974.6</v>
      </c>
      <c r="DL4" s="61">
        <v>99143</v>
      </c>
      <c r="DM4" s="61">
        <v>103281</v>
      </c>
      <c r="DN4" s="61">
        <v>103785</v>
      </c>
      <c r="DO4" s="61">
        <v>98350</v>
      </c>
      <c r="DP4" s="61">
        <v>102211</v>
      </c>
      <c r="DQ4" s="61">
        <v>100527</v>
      </c>
      <c r="DR4" s="61">
        <v>103789</v>
      </c>
      <c r="DS4" s="61">
        <v>104339</v>
      </c>
      <c r="DT4" s="61">
        <v>93902</v>
      </c>
      <c r="DU4" s="61">
        <v>102566</v>
      </c>
      <c r="DV4" s="61">
        <v>98391</v>
      </c>
      <c r="DW4" s="61">
        <v>101430</v>
      </c>
      <c r="DX4" s="61">
        <v>98612</v>
      </c>
      <c r="DY4" s="61">
        <v>103471</v>
      </c>
      <c r="DZ4" s="61">
        <v>102908</v>
      </c>
      <c r="EA4" s="61">
        <v>98218</v>
      </c>
      <c r="EB4" s="61">
        <v>101146</v>
      </c>
      <c r="EC4" s="61">
        <v>99676</v>
      </c>
      <c r="ED4" s="61">
        <v>103419</v>
      </c>
      <c r="EE4" s="61">
        <v>104021</v>
      </c>
      <c r="EF4" s="61">
        <v>97136.4</v>
      </c>
      <c r="EG4" s="61">
        <v>102521</v>
      </c>
      <c r="EH4" s="61">
        <v>39473</v>
      </c>
      <c r="EI4" s="61">
        <v>91688.8</v>
      </c>
      <c r="EJ4" s="61">
        <v>98497</v>
      </c>
      <c r="EK4" s="61">
        <v>103543</v>
      </c>
      <c r="EL4" s="61">
        <v>103466</v>
      </c>
      <c r="EM4" s="61">
        <v>98389</v>
      </c>
      <c r="EN4" s="61">
        <v>101450</v>
      </c>
      <c r="EO4" s="61">
        <v>99530</v>
      </c>
      <c r="EP4" s="61">
        <v>103672</v>
      </c>
      <c r="EQ4" s="61">
        <v>103756</v>
      </c>
      <c r="ER4" s="61">
        <v>93463</v>
      </c>
      <c r="ES4" s="61">
        <v>101970</v>
      </c>
      <c r="ET4" s="61">
        <v>97933</v>
      </c>
      <c r="EU4" s="61">
        <v>101239</v>
      </c>
      <c r="EV4" s="61">
        <v>98359</v>
      </c>
      <c r="EW4" s="61">
        <v>103180</v>
      </c>
      <c r="EX4" s="61">
        <v>102694</v>
      </c>
      <c r="EY4" s="61">
        <v>97898</v>
      </c>
      <c r="EZ4" s="61">
        <v>101136</v>
      </c>
      <c r="FA4" s="61">
        <v>99016</v>
      </c>
      <c r="FB4" s="61">
        <v>103423</v>
      </c>
      <c r="FC4" s="61">
        <v>101593</v>
      </c>
      <c r="FD4" s="61">
        <v>92255</v>
      </c>
      <c r="FE4" s="61">
        <v>100839</v>
      </c>
      <c r="FF4" s="61">
        <v>9820</v>
      </c>
      <c r="FG4" s="61">
        <v>28854</v>
      </c>
      <c r="FH4" s="61">
        <v>97357</v>
      </c>
      <c r="FI4" s="61">
        <v>102129</v>
      </c>
      <c r="FJ4" s="61">
        <v>102082</v>
      </c>
      <c r="FK4" s="61">
        <v>97300</v>
      </c>
      <c r="FL4" s="61">
        <v>100654</v>
      </c>
      <c r="FM4" s="61">
        <v>97735</v>
      </c>
      <c r="FN4" s="61">
        <v>102095</v>
      </c>
      <c r="FO4" s="61">
        <v>101411</v>
      </c>
      <c r="FP4" s="61">
        <v>91945</v>
      </c>
      <c r="FQ4" s="61">
        <v>100938</v>
      </c>
      <c r="FR4" s="61">
        <v>97365</v>
      </c>
      <c r="FS4" s="61">
        <v>99920</v>
      </c>
      <c r="FT4" s="61">
        <v>97161</v>
      </c>
      <c r="FU4" s="61">
        <v>101875</v>
      </c>
      <c r="FV4" s="61">
        <v>101866</v>
      </c>
      <c r="FW4" s="61">
        <v>96827</v>
      </c>
      <c r="FX4" s="61">
        <v>100366</v>
      </c>
      <c r="FY4" s="61">
        <v>97506</v>
      </c>
      <c r="FZ4" s="61">
        <v>102169</v>
      </c>
    </row>
    <row r="5" spans="1:182">
      <c r="B5" s="578" t="s">
        <v>3</v>
      </c>
      <c r="C5" s="61">
        <v>96176.8</v>
      </c>
      <c r="D5" s="61">
        <v>86649.41</v>
      </c>
      <c r="E5" s="61">
        <v>89111.2</v>
      </c>
      <c r="F5" s="61">
        <v>0</v>
      </c>
      <c r="G5" s="61">
        <v>42571.199999999997</v>
      </c>
      <c r="H5" s="61">
        <v>92776</v>
      </c>
      <c r="I5" s="61">
        <v>96991.8</v>
      </c>
      <c r="J5" s="61">
        <v>96476.800000000003</v>
      </c>
      <c r="K5" s="61">
        <v>92275</v>
      </c>
      <c r="L5" s="61">
        <v>94911.8</v>
      </c>
      <c r="M5" s="61">
        <v>91299</v>
      </c>
      <c r="N5" s="61">
        <v>94946.8</v>
      </c>
      <c r="O5" s="61">
        <v>97105.8</v>
      </c>
      <c r="P5" s="61">
        <v>87510</v>
      </c>
      <c r="Q5" s="61">
        <v>95527.8</v>
      </c>
      <c r="R5" s="61">
        <v>92797</v>
      </c>
      <c r="S5" s="61">
        <v>95533.8</v>
      </c>
      <c r="T5" s="61">
        <v>93269</v>
      </c>
      <c r="U5" s="61">
        <v>97352.8</v>
      </c>
      <c r="V5" s="61">
        <v>97309.8</v>
      </c>
      <c r="W5" s="61">
        <v>92549</v>
      </c>
      <c r="X5" s="61">
        <v>96230.8</v>
      </c>
      <c r="Y5" s="61">
        <v>91489</v>
      </c>
      <c r="Z5" s="61">
        <v>95519.8</v>
      </c>
      <c r="AA5" s="61">
        <v>96423.8</v>
      </c>
      <c r="AB5" s="61">
        <v>87483</v>
      </c>
      <c r="AC5" s="61">
        <v>95241.8</v>
      </c>
      <c r="AD5" s="61">
        <v>92269</v>
      </c>
      <c r="AE5" s="61">
        <v>30450</v>
      </c>
      <c r="AF5" s="61">
        <v>93442</v>
      </c>
      <c r="AG5" s="61">
        <v>97116.800000000003</v>
      </c>
      <c r="AH5" s="61">
        <v>97142.8</v>
      </c>
      <c r="AI5" s="61">
        <v>92101</v>
      </c>
      <c r="AJ5" s="61">
        <v>95572.800000000003</v>
      </c>
      <c r="AK5" s="61">
        <v>91722</v>
      </c>
      <c r="AL5" s="61">
        <v>94746.8</v>
      </c>
      <c r="AM5" s="61">
        <v>96559.8</v>
      </c>
      <c r="AN5" s="61">
        <v>91254</v>
      </c>
      <c r="AO5" s="61">
        <v>96382.8</v>
      </c>
      <c r="AP5" s="61">
        <v>92563</v>
      </c>
      <c r="AQ5" s="61">
        <v>96378.8</v>
      </c>
      <c r="AR5" s="61">
        <v>93567</v>
      </c>
      <c r="AS5" s="61">
        <v>97512.8</v>
      </c>
      <c r="AT5" s="61">
        <v>97591.8</v>
      </c>
      <c r="AU5" s="61">
        <v>92933</v>
      </c>
      <c r="AV5" s="61">
        <v>95743.8</v>
      </c>
      <c r="AW5" s="61">
        <v>92319</v>
      </c>
      <c r="AX5" s="61">
        <v>94944.8</v>
      </c>
      <c r="AY5" s="61">
        <v>96687.8</v>
      </c>
      <c r="AZ5" s="61">
        <v>88017.41</v>
      </c>
      <c r="BA5" s="61">
        <v>95807.8</v>
      </c>
      <c r="BB5" s="61">
        <v>27459.200000000001</v>
      </c>
      <c r="BC5" s="61">
        <v>95350.8</v>
      </c>
      <c r="BD5" s="61">
        <v>93610</v>
      </c>
      <c r="BE5" s="61">
        <v>97402.8</v>
      </c>
      <c r="BF5" s="61">
        <v>97440.8</v>
      </c>
      <c r="BG5" s="61">
        <v>92358</v>
      </c>
      <c r="BH5" s="61">
        <v>95489.8</v>
      </c>
      <c r="BI5" s="61">
        <v>91738</v>
      </c>
      <c r="BJ5" s="61">
        <v>95163.8</v>
      </c>
      <c r="BK5" s="61">
        <v>97079.8</v>
      </c>
      <c r="BL5" s="61">
        <v>88023.41</v>
      </c>
      <c r="BM5" s="61">
        <v>96213.8</v>
      </c>
      <c r="BN5" s="61">
        <v>93025</v>
      </c>
      <c r="BO5" s="61">
        <v>96822.8</v>
      </c>
      <c r="BP5" s="61">
        <v>94126</v>
      </c>
      <c r="BQ5" s="61">
        <v>98068.800000000003</v>
      </c>
      <c r="BR5" s="61">
        <v>98833.8</v>
      </c>
      <c r="BS5" s="61">
        <v>93517</v>
      </c>
      <c r="BT5" s="61">
        <v>97376.8</v>
      </c>
      <c r="BU5" s="61">
        <v>93775</v>
      </c>
      <c r="BV5" s="61">
        <v>97695.8</v>
      </c>
      <c r="BW5" s="61">
        <v>98887.8</v>
      </c>
      <c r="BX5" s="61">
        <v>90337.41</v>
      </c>
      <c r="BY5" s="61">
        <v>98238.8</v>
      </c>
      <c r="BZ5" s="61">
        <v>60703.199999999997</v>
      </c>
      <c r="CA5" s="61">
        <v>44740.2</v>
      </c>
      <c r="CB5" s="61">
        <v>96128</v>
      </c>
      <c r="CC5" s="61">
        <v>100551.8</v>
      </c>
      <c r="CD5" s="61">
        <v>101137.8</v>
      </c>
      <c r="CE5" s="61">
        <v>96581</v>
      </c>
      <c r="CF5" s="61">
        <v>99417.8</v>
      </c>
      <c r="CG5" s="61">
        <v>98814</v>
      </c>
      <c r="CH5" s="61">
        <v>102434.8</v>
      </c>
      <c r="CI5" s="61">
        <v>102632.8</v>
      </c>
      <c r="CJ5" s="61">
        <v>95671.2</v>
      </c>
      <c r="CK5" s="61">
        <v>101299.8</v>
      </c>
      <c r="CL5" s="61">
        <v>97238</v>
      </c>
      <c r="CM5" s="61">
        <v>100030.8</v>
      </c>
      <c r="CN5" s="61">
        <v>97166</v>
      </c>
      <c r="CO5" s="61">
        <v>101793.8</v>
      </c>
      <c r="CP5" s="61">
        <v>101575.8</v>
      </c>
      <c r="CQ5" s="61">
        <v>97210</v>
      </c>
      <c r="CR5" s="61">
        <v>100451.8</v>
      </c>
      <c r="CS5" s="61">
        <v>98653</v>
      </c>
      <c r="CT5" s="61">
        <v>102572.8</v>
      </c>
      <c r="CU5" s="61">
        <v>102432.8</v>
      </c>
      <c r="CV5" s="61">
        <v>92648.41</v>
      </c>
      <c r="CW5" s="61">
        <v>39355</v>
      </c>
      <c r="CX5" s="61">
        <v>0</v>
      </c>
      <c r="CY5" s="61">
        <v>99979.8</v>
      </c>
      <c r="CZ5" s="61">
        <v>97374</v>
      </c>
      <c r="DA5" s="61">
        <v>101933.8</v>
      </c>
      <c r="DB5" s="61">
        <v>101963.8</v>
      </c>
      <c r="DC5" s="61">
        <v>96683</v>
      </c>
      <c r="DD5" s="61">
        <v>100213.8</v>
      </c>
      <c r="DE5" s="61">
        <v>98711.99</v>
      </c>
      <c r="DF5" s="61">
        <v>101812.8</v>
      </c>
      <c r="DG5" s="61">
        <v>102487.8</v>
      </c>
      <c r="DH5" s="61">
        <v>92497.41</v>
      </c>
      <c r="DI5" s="61">
        <v>101593.8</v>
      </c>
      <c r="DJ5" s="61">
        <v>96901</v>
      </c>
      <c r="DK5" s="61">
        <v>99719.8</v>
      </c>
      <c r="DL5" s="61">
        <v>97388</v>
      </c>
      <c r="DM5" s="61">
        <v>101703.8</v>
      </c>
      <c r="DN5" s="61">
        <v>101555.8</v>
      </c>
      <c r="DO5" s="61">
        <v>96644</v>
      </c>
      <c r="DP5" s="61">
        <v>100435.8</v>
      </c>
      <c r="DQ5" s="61">
        <v>98703</v>
      </c>
      <c r="DR5" s="61">
        <v>101710.8</v>
      </c>
      <c r="DS5" s="61">
        <v>102098.8</v>
      </c>
      <c r="DT5" s="61">
        <v>92437.41</v>
      </c>
      <c r="DU5" s="61">
        <v>100987.8</v>
      </c>
      <c r="DV5" s="61">
        <v>45107.199999999997</v>
      </c>
      <c r="DW5" s="61">
        <v>83565.8</v>
      </c>
      <c r="DX5" s="61">
        <v>96928</v>
      </c>
      <c r="DY5" s="61">
        <v>101628.8</v>
      </c>
      <c r="DZ5" s="61">
        <v>101052.8</v>
      </c>
      <c r="EA5" s="61">
        <v>96589</v>
      </c>
      <c r="EB5" s="61">
        <v>99655.8</v>
      </c>
      <c r="EC5" s="61">
        <v>97765</v>
      </c>
      <c r="ED5" s="61">
        <v>101646.8</v>
      </c>
      <c r="EE5" s="61">
        <v>101908.8</v>
      </c>
      <c r="EF5" s="61">
        <v>95602.2</v>
      </c>
      <c r="EG5" s="61">
        <v>100829.8</v>
      </c>
      <c r="EH5" s="61">
        <v>96672</v>
      </c>
      <c r="EI5" s="61">
        <v>99603.8</v>
      </c>
      <c r="EJ5" s="61">
        <v>96818</v>
      </c>
      <c r="EK5" s="61">
        <v>101904.8</v>
      </c>
      <c r="EL5" s="61">
        <v>101255.8</v>
      </c>
      <c r="EM5" s="61">
        <v>96679</v>
      </c>
      <c r="EN5" s="61">
        <v>99730.8</v>
      </c>
      <c r="EO5" s="61">
        <v>97664</v>
      </c>
      <c r="EP5" s="61">
        <v>101896.8</v>
      </c>
      <c r="EQ5" s="61">
        <v>101173.8</v>
      </c>
      <c r="ER5" s="61">
        <v>91459.41</v>
      </c>
      <c r="ES5" s="61">
        <v>99883.8</v>
      </c>
      <c r="ET5" s="61">
        <v>35325</v>
      </c>
      <c r="EU5" s="61">
        <v>92897.2</v>
      </c>
      <c r="EV5" s="61">
        <v>96642</v>
      </c>
      <c r="EW5" s="61">
        <v>100892.8</v>
      </c>
      <c r="EX5" s="61">
        <v>100721.8</v>
      </c>
      <c r="EY5" s="61">
        <v>96288</v>
      </c>
      <c r="EZ5" s="61">
        <v>99245.8</v>
      </c>
      <c r="FA5" s="61">
        <v>97089</v>
      </c>
      <c r="FB5" s="61">
        <v>101172.8</v>
      </c>
      <c r="FC5" s="61">
        <v>99614.8</v>
      </c>
      <c r="FD5" s="61">
        <v>90396.41</v>
      </c>
      <c r="FE5" s="61">
        <v>99314.8</v>
      </c>
      <c r="FF5" s="61">
        <v>95832</v>
      </c>
      <c r="FG5" s="61">
        <v>98686.8</v>
      </c>
      <c r="FH5" s="61">
        <v>95850</v>
      </c>
      <c r="FI5" s="61">
        <v>100143.8</v>
      </c>
      <c r="FJ5" s="61">
        <v>100088.8</v>
      </c>
      <c r="FK5" s="61">
        <v>95496</v>
      </c>
      <c r="FL5" s="61">
        <v>99055.8</v>
      </c>
      <c r="FM5" s="61">
        <v>96254</v>
      </c>
      <c r="FN5" s="61">
        <v>100075.8</v>
      </c>
      <c r="FO5" s="61">
        <v>99513.8</v>
      </c>
      <c r="FP5" s="61">
        <v>90266.41</v>
      </c>
      <c r="FQ5" s="61">
        <v>99193.8</v>
      </c>
      <c r="FR5" s="61">
        <v>95815</v>
      </c>
      <c r="FS5" s="61">
        <v>31504</v>
      </c>
      <c r="FT5" s="61">
        <v>95405</v>
      </c>
      <c r="FU5" s="61">
        <v>99875.8</v>
      </c>
      <c r="FV5" s="61">
        <v>99501.8</v>
      </c>
      <c r="FW5" s="61">
        <v>95238</v>
      </c>
      <c r="FX5" s="61">
        <v>97950.8</v>
      </c>
      <c r="FY5" s="61">
        <v>95667.99</v>
      </c>
      <c r="FZ5" s="61">
        <v>99969.8</v>
      </c>
    </row>
    <row r="6" spans="1:182">
      <c r="B6" s="578" t="s">
        <v>4</v>
      </c>
      <c r="C6" s="61">
        <v>93204</v>
      </c>
      <c r="D6" s="61">
        <v>82892</v>
      </c>
      <c r="E6" s="61">
        <v>87985</v>
      </c>
      <c r="F6" s="61">
        <v>75926.64</v>
      </c>
      <c r="G6" s="61">
        <v>20289.240000000002</v>
      </c>
      <c r="H6" s="61">
        <v>84336.6</v>
      </c>
      <c r="I6" s="61">
        <v>88548</v>
      </c>
      <c r="J6" s="61">
        <v>89383</v>
      </c>
      <c r="K6" s="61">
        <v>0</v>
      </c>
      <c r="L6" s="61">
        <v>0</v>
      </c>
      <c r="M6" s="61">
        <v>0</v>
      </c>
      <c r="N6" s="61">
        <v>0</v>
      </c>
      <c r="O6" s="61">
        <v>0</v>
      </c>
      <c r="P6" s="61">
        <v>0</v>
      </c>
      <c r="Q6" s="61">
        <v>0</v>
      </c>
      <c r="R6" s="61">
        <v>0</v>
      </c>
      <c r="S6" s="61">
        <v>0</v>
      </c>
      <c r="T6" s="61">
        <v>0</v>
      </c>
      <c r="U6" s="61">
        <v>0</v>
      </c>
      <c r="V6" s="61">
        <v>0</v>
      </c>
      <c r="W6" s="61">
        <v>0</v>
      </c>
      <c r="X6" s="61">
        <v>0</v>
      </c>
      <c r="Y6" s="61">
        <v>0</v>
      </c>
      <c r="Z6" s="61">
        <v>0</v>
      </c>
      <c r="AA6" s="61">
        <v>0</v>
      </c>
      <c r="AB6" s="61">
        <v>0</v>
      </c>
      <c r="AC6" s="61">
        <v>0</v>
      </c>
      <c r="AD6" s="61">
        <v>0</v>
      </c>
      <c r="AE6" s="61">
        <v>0</v>
      </c>
      <c r="AF6" s="61">
        <v>0</v>
      </c>
      <c r="AG6" s="61">
        <v>0</v>
      </c>
      <c r="AH6" s="61">
        <v>0</v>
      </c>
      <c r="AI6" s="61">
        <v>0</v>
      </c>
      <c r="AJ6" s="61">
        <v>0</v>
      </c>
      <c r="AK6" s="61">
        <v>0</v>
      </c>
      <c r="AL6" s="61">
        <v>0</v>
      </c>
      <c r="AM6" s="61">
        <v>0</v>
      </c>
      <c r="AN6" s="61">
        <v>0</v>
      </c>
      <c r="AO6" s="61">
        <v>0</v>
      </c>
      <c r="AP6" s="61">
        <v>0</v>
      </c>
      <c r="AQ6" s="61">
        <v>0</v>
      </c>
      <c r="AR6" s="61">
        <v>0</v>
      </c>
      <c r="AS6" s="61">
        <v>0</v>
      </c>
      <c r="AT6" s="61">
        <v>0</v>
      </c>
      <c r="AU6" s="61">
        <v>0</v>
      </c>
      <c r="AV6" s="61">
        <v>0</v>
      </c>
      <c r="AW6" s="61">
        <v>0</v>
      </c>
      <c r="AX6" s="61">
        <v>0</v>
      </c>
      <c r="AY6" s="61">
        <v>0</v>
      </c>
      <c r="AZ6" s="61">
        <v>0</v>
      </c>
      <c r="BA6" s="61">
        <v>0</v>
      </c>
      <c r="BB6" s="61">
        <v>0</v>
      </c>
      <c r="BC6" s="61">
        <v>0</v>
      </c>
      <c r="BD6" s="61">
        <v>0</v>
      </c>
      <c r="BE6" s="61">
        <v>0</v>
      </c>
      <c r="BF6" s="61">
        <v>0</v>
      </c>
      <c r="BG6" s="61">
        <v>0</v>
      </c>
      <c r="BH6" s="61">
        <v>0</v>
      </c>
      <c r="BI6" s="61">
        <v>0</v>
      </c>
      <c r="BJ6" s="61">
        <v>0</v>
      </c>
      <c r="BK6" s="61">
        <v>0</v>
      </c>
      <c r="BL6" s="61">
        <v>0</v>
      </c>
      <c r="BM6" s="61">
        <v>0</v>
      </c>
      <c r="BN6" s="61">
        <v>0</v>
      </c>
      <c r="BO6" s="61">
        <v>0</v>
      </c>
      <c r="BP6" s="61">
        <v>0</v>
      </c>
      <c r="BQ6" s="61">
        <v>0</v>
      </c>
      <c r="BR6" s="61">
        <v>0</v>
      </c>
      <c r="BS6" s="61">
        <v>0</v>
      </c>
      <c r="BT6" s="61">
        <v>0</v>
      </c>
      <c r="BU6" s="61">
        <v>0</v>
      </c>
      <c r="BV6" s="61">
        <v>0</v>
      </c>
      <c r="BW6" s="61">
        <v>0</v>
      </c>
      <c r="BX6" s="61">
        <v>0</v>
      </c>
      <c r="BY6" s="61">
        <v>0</v>
      </c>
      <c r="BZ6" s="61">
        <v>0</v>
      </c>
      <c r="CA6" s="61">
        <v>0</v>
      </c>
      <c r="CB6" s="61">
        <v>0</v>
      </c>
      <c r="CC6" s="61">
        <v>0</v>
      </c>
      <c r="CD6" s="61">
        <v>0</v>
      </c>
      <c r="CE6" s="61">
        <v>0</v>
      </c>
      <c r="CF6" s="61">
        <v>0</v>
      </c>
      <c r="CG6" s="61">
        <v>0</v>
      </c>
      <c r="CH6" s="61">
        <v>0</v>
      </c>
      <c r="CI6" s="61">
        <v>0</v>
      </c>
      <c r="CJ6" s="61">
        <v>0</v>
      </c>
      <c r="CK6" s="61">
        <v>0</v>
      </c>
      <c r="CL6" s="61">
        <v>0</v>
      </c>
      <c r="CM6" s="61">
        <v>0</v>
      </c>
      <c r="CN6" s="61">
        <v>0</v>
      </c>
      <c r="CO6" s="61">
        <v>0</v>
      </c>
      <c r="CP6" s="61">
        <v>0</v>
      </c>
      <c r="CQ6" s="61">
        <v>0</v>
      </c>
      <c r="CR6" s="61">
        <v>0</v>
      </c>
      <c r="CS6" s="61">
        <v>0</v>
      </c>
      <c r="CT6" s="61">
        <v>0</v>
      </c>
      <c r="CU6" s="61">
        <v>0</v>
      </c>
      <c r="CV6" s="61">
        <v>0</v>
      </c>
      <c r="CW6" s="61">
        <v>0</v>
      </c>
      <c r="CX6" s="61">
        <v>0</v>
      </c>
      <c r="CY6" s="61">
        <v>0</v>
      </c>
      <c r="CZ6" s="61">
        <v>0</v>
      </c>
      <c r="DA6" s="61">
        <v>0</v>
      </c>
      <c r="DB6" s="61">
        <v>0</v>
      </c>
      <c r="DC6" s="61">
        <v>0</v>
      </c>
      <c r="DD6" s="61">
        <v>0</v>
      </c>
      <c r="DE6" s="61">
        <v>0</v>
      </c>
      <c r="DF6" s="61">
        <v>0</v>
      </c>
      <c r="DG6" s="61">
        <v>0</v>
      </c>
      <c r="DH6" s="61">
        <v>0</v>
      </c>
      <c r="DI6" s="61">
        <v>0</v>
      </c>
      <c r="DJ6" s="61">
        <v>0</v>
      </c>
      <c r="DK6" s="61">
        <v>0</v>
      </c>
      <c r="DL6" s="61">
        <v>0</v>
      </c>
      <c r="DM6" s="61">
        <v>0</v>
      </c>
      <c r="DN6" s="61">
        <v>0</v>
      </c>
      <c r="DO6" s="61">
        <v>0</v>
      </c>
      <c r="DP6" s="61">
        <v>0</v>
      </c>
      <c r="DQ6" s="61">
        <v>0</v>
      </c>
      <c r="DR6" s="61">
        <v>0</v>
      </c>
      <c r="DS6" s="61">
        <v>0</v>
      </c>
      <c r="DT6" s="61">
        <v>0</v>
      </c>
      <c r="DU6" s="61">
        <v>0</v>
      </c>
      <c r="DV6" s="61">
        <v>0</v>
      </c>
      <c r="DW6" s="61">
        <v>0</v>
      </c>
      <c r="DX6" s="61">
        <v>0</v>
      </c>
      <c r="DY6" s="61">
        <v>0</v>
      </c>
      <c r="DZ6" s="61">
        <v>0</v>
      </c>
      <c r="EA6" s="61">
        <v>0</v>
      </c>
      <c r="EB6" s="61">
        <v>0</v>
      </c>
      <c r="EC6" s="61">
        <v>0</v>
      </c>
      <c r="ED6" s="61">
        <v>0</v>
      </c>
      <c r="EE6" s="61">
        <v>0</v>
      </c>
      <c r="EF6" s="61">
        <v>0</v>
      </c>
      <c r="EG6" s="61">
        <v>0</v>
      </c>
      <c r="EH6" s="61">
        <v>0</v>
      </c>
      <c r="EI6" s="61">
        <v>0</v>
      </c>
      <c r="EJ6" s="61">
        <v>0</v>
      </c>
      <c r="EK6" s="61">
        <v>0</v>
      </c>
      <c r="EL6" s="61">
        <v>0</v>
      </c>
      <c r="EM6" s="61">
        <v>0</v>
      </c>
      <c r="EN6" s="61">
        <v>0</v>
      </c>
      <c r="EO6" s="61">
        <v>0</v>
      </c>
      <c r="EP6" s="61">
        <v>0</v>
      </c>
      <c r="EQ6" s="61">
        <v>0</v>
      </c>
      <c r="ER6" s="61">
        <v>0</v>
      </c>
      <c r="ES6" s="61">
        <v>0</v>
      </c>
      <c r="ET6" s="61">
        <v>0</v>
      </c>
      <c r="EU6" s="61">
        <v>0</v>
      </c>
      <c r="EV6" s="61">
        <v>0</v>
      </c>
      <c r="EW6" s="61">
        <v>0</v>
      </c>
      <c r="EX6" s="61">
        <v>0</v>
      </c>
      <c r="EY6" s="61">
        <v>0</v>
      </c>
      <c r="EZ6" s="61">
        <v>0</v>
      </c>
      <c r="FA6" s="61">
        <v>0</v>
      </c>
      <c r="FB6" s="61">
        <v>0</v>
      </c>
      <c r="FC6" s="61">
        <v>0</v>
      </c>
      <c r="FD6" s="61">
        <v>0</v>
      </c>
      <c r="FE6" s="61">
        <v>0</v>
      </c>
      <c r="FF6" s="61">
        <v>0</v>
      </c>
      <c r="FG6" s="61">
        <v>0</v>
      </c>
      <c r="FH6" s="61">
        <v>0</v>
      </c>
      <c r="FI6" s="61">
        <v>0</v>
      </c>
      <c r="FJ6" s="61">
        <v>0</v>
      </c>
      <c r="FK6" s="61">
        <v>0</v>
      </c>
      <c r="FL6" s="61">
        <v>0</v>
      </c>
      <c r="FM6" s="61">
        <v>0</v>
      </c>
      <c r="FN6" s="61">
        <v>0</v>
      </c>
      <c r="FO6" s="61">
        <v>0</v>
      </c>
      <c r="FP6" s="61">
        <v>0</v>
      </c>
      <c r="FQ6" s="61">
        <v>0</v>
      </c>
      <c r="FR6" s="61">
        <v>0</v>
      </c>
      <c r="FS6" s="61">
        <v>0</v>
      </c>
      <c r="FT6" s="61">
        <v>0</v>
      </c>
      <c r="FU6" s="61">
        <v>0</v>
      </c>
      <c r="FV6" s="61">
        <v>0</v>
      </c>
      <c r="FW6" s="61">
        <v>0</v>
      </c>
      <c r="FX6" s="61">
        <v>0</v>
      </c>
      <c r="FY6" s="61">
        <v>0</v>
      </c>
      <c r="FZ6" s="61">
        <v>0</v>
      </c>
    </row>
    <row r="7" spans="1:182">
      <c r="B7" s="578" t="s">
        <v>5</v>
      </c>
      <c r="C7" s="61">
        <v>93524</v>
      </c>
      <c r="D7" s="61">
        <v>82605</v>
      </c>
      <c r="E7" s="61">
        <v>87840</v>
      </c>
      <c r="F7" s="61">
        <v>87282.6</v>
      </c>
      <c r="G7" s="61">
        <v>90837</v>
      </c>
      <c r="H7" s="61">
        <v>85023.6</v>
      </c>
      <c r="I7" s="61">
        <v>89021</v>
      </c>
      <c r="J7" s="61">
        <v>89581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0</v>
      </c>
      <c r="V7" s="61">
        <v>0</v>
      </c>
      <c r="W7" s="61">
        <v>0</v>
      </c>
      <c r="X7" s="61">
        <v>0</v>
      </c>
      <c r="Y7" s="61">
        <v>0</v>
      </c>
      <c r="Z7" s="61">
        <v>0</v>
      </c>
      <c r="AA7" s="61">
        <v>0</v>
      </c>
      <c r="AB7" s="61">
        <v>0</v>
      </c>
      <c r="AC7" s="61">
        <v>0</v>
      </c>
      <c r="AD7" s="61">
        <v>0</v>
      </c>
      <c r="AE7" s="61">
        <v>0</v>
      </c>
      <c r="AF7" s="61">
        <v>0</v>
      </c>
      <c r="AG7" s="61">
        <v>0</v>
      </c>
      <c r="AH7" s="61">
        <v>0</v>
      </c>
      <c r="AI7" s="61">
        <v>0</v>
      </c>
      <c r="AJ7" s="61">
        <v>0</v>
      </c>
      <c r="AK7" s="61">
        <v>0</v>
      </c>
      <c r="AL7" s="61">
        <v>0</v>
      </c>
      <c r="AM7" s="61">
        <v>0</v>
      </c>
      <c r="AN7" s="61">
        <v>0</v>
      </c>
      <c r="AO7" s="61">
        <v>0</v>
      </c>
      <c r="AP7" s="61">
        <v>0</v>
      </c>
      <c r="AQ7" s="61">
        <v>0</v>
      </c>
      <c r="AR7" s="61">
        <v>0</v>
      </c>
      <c r="AS7" s="61">
        <v>0</v>
      </c>
      <c r="AT7" s="61">
        <v>0</v>
      </c>
      <c r="AU7" s="61">
        <v>0</v>
      </c>
      <c r="AV7" s="61">
        <v>0</v>
      </c>
      <c r="AW7" s="61">
        <v>0</v>
      </c>
      <c r="AX7" s="61">
        <v>0</v>
      </c>
      <c r="AY7" s="61">
        <v>0</v>
      </c>
      <c r="AZ7" s="61">
        <v>0</v>
      </c>
      <c r="BA7" s="61">
        <v>0</v>
      </c>
      <c r="BB7" s="61">
        <v>0</v>
      </c>
      <c r="BC7" s="61">
        <v>0</v>
      </c>
      <c r="BD7" s="61">
        <v>0</v>
      </c>
      <c r="BE7" s="61">
        <v>0</v>
      </c>
      <c r="BF7" s="61">
        <v>0</v>
      </c>
      <c r="BG7" s="61">
        <v>0</v>
      </c>
      <c r="BH7" s="61">
        <v>0</v>
      </c>
      <c r="BI7" s="61">
        <v>0</v>
      </c>
      <c r="BJ7" s="61">
        <v>0</v>
      </c>
      <c r="BK7" s="61">
        <v>0</v>
      </c>
      <c r="BL7" s="61">
        <v>0</v>
      </c>
      <c r="BM7" s="61">
        <v>0</v>
      </c>
      <c r="BN7" s="61">
        <v>0</v>
      </c>
      <c r="BO7" s="61">
        <v>0</v>
      </c>
      <c r="BP7" s="61">
        <v>0</v>
      </c>
      <c r="BQ7" s="61">
        <v>0</v>
      </c>
      <c r="BR7" s="61">
        <v>0</v>
      </c>
      <c r="BS7" s="61">
        <v>0</v>
      </c>
      <c r="BT7" s="61">
        <v>0</v>
      </c>
      <c r="BU7" s="61">
        <v>0</v>
      </c>
      <c r="BV7" s="61">
        <v>0</v>
      </c>
      <c r="BW7" s="61">
        <v>0</v>
      </c>
      <c r="BX7" s="61">
        <v>0</v>
      </c>
      <c r="BY7" s="61">
        <v>0</v>
      </c>
      <c r="BZ7" s="61">
        <v>0</v>
      </c>
      <c r="CA7" s="61">
        <v>0</v>
      </c>
      <c r="CB7" s="61">
        <v>0</v>
      </c>
      <c r="CC7" s="61">
        <v>0</v>
      </c>
      <c r="CD7" s="61">
        <v>0</v>
      </c>
      <c r="CE7" s="61">
        <v>0</v>
      </c>
      <c r="CF7" s="61">
        <v>0</v>
      </c>
      <c r="CG7" s="61">
        <v>0</v>
      </c>
      <c r="CH7" s="61">
        <v>0</v>
      </c>
      <c r="CI7" s="61">
        <v>0</v>
      </c>
      <c r="CJ7" s="61">
        <v>0</v>
      </c>
      <c r="CK7" s="61">
        <v>0</v>
      </c>
      <c r="CL7" s="61">
        <v>0</v>
      </c>
      <c r="CM7" s="61">
        <v>0</v>
      </c>
      <c r="CN7" s="61">
        <v>0</v>
      </c>
      <c r="CO7" s="61">
        <v>0</v>
      </c>
      <c r="CP7" s="61">
        <v>0</v>
      </c>
      <c r="CQ7" s="61">
        <v>0</v>
      </c>
      <c r="CR7" s="61">
        <v>0</v>
      </c>
      <c r="CS7" s="61">
        <v>0</v>
      </c>
      <c r="CT7" s="61">
        <v>0</v>
      </c>
      <c r="CU7" s="61">
        <v>0</v>
      </c>
      <c r="CV7" s="61">
        <v>0</v>
      </c>
      <c r="CW7" s="61">
        <v>0</v>
      </c>
      <c r="CX7" s="61">
        <v>0</v>
      </c>
      <c r="CY7" s="61">
        <v>0</v>
      </c>
      <c r="CZ7" s="61">
        <v>0</v>
      </c>
      <c r="DA7" s="61">
        <v>0</v>
      </c>
      <c r="DB7" s="61">
        <v>0</v>
      </c>
      <c r="DC7" s="61">
        <v>0</v>
      </c>
      <c r="DD7" s="61">
        <v>0</v>
      </c>
      <c r="DE7" s="61">
        <v>0</v>
      </c>
      <c r="DF7" s="61">
        <v>0</v>
      </c>
      <c r="DG7" s="61">
        <v>0</v>
      </c>
      <c r="DH7" s="61">
        <v>0</v>
      </c>
      <c r="DI7" s="61">
        <v>0</v>
      </c>
      <c r="DJ7" s="61">
        <v>0</v>
      </c>
      <c r="DK7" s="61">
        <v>0</v>
      </c>
      <c r="DL7" s="61">
        <v>0</v>
      </c>
      <c r="DM7" s="61">
        <v>0</v>
      </c>
      <c r="DN7" s="61">
        <v>0</v>
      </c>
      <c r="DO7" s="61">
        <v>0</v>
      </c>
      <c r="DP7" s="61">
        <v>0</v>
      </c>
      <c r="DQ7" s="61">
        <v>0</v>
      </c>
      <c r="DR7" s="61">
        <v>0</v>
      </c>
      <c r="DS7" s="61">
        <v>0</v>
      </c>
      <c r="DT7" s="61">
        <v>0</v>
      </c>
      <c r="DU7" s="61">
        <v>0</v>
      </c>
      <c r="DV7" s="61">
        <v>0</v>
      </c>
      <c r="DW7" s="61">
        <v>0</v>
      </c>
      <c r="DX7" s="61">
        <v>0</v>
      </c>
      <c r="DY7" s="61">
        <v>0</v>
      </c>
      <c r="DZ7" s="61">
        <v>0</v>
      </c>
      <c r="EA7" s="61">
        <v>0</v>
      </c>
      <c r="EB7" s="61">
        <v>0</v>
      </c>
      <c r="EC7" s="61">
        <v>0</v>
      </c>
      <c r="ED7" s="61">
        <v>0</v>
      </c>
      <c r="EE7" s="61">
        <v>0</v>
      </c>
      <c r="EF7" s="61">
        <v>0</v>
      </c>
      <c r="EG7" s="61">
        <v>0</v>
      </c>
      <c r="EH7" s="61">
        <v>0</v>
      </c>
      <c r="EI7" s="61">
        <v>0</v>
      </c>
      <c r="EJ7" s="61">
        <v>0</v>
      </c>
      <c r="EK7" s="61">
        <v>0</v>
      </c>
      <c r="EL7" s="61">
        <v>0</v>
      </c>
      <c r="EM7" s="61">
        <v>0</v>
      </c>
      <c r="EN7" s="61">
        <v>0</v>
      </c>
      <c r="EO7" s="61">
        <v>0</v>
      </c>
      <c r="EP7" s="61">
        <v>0</v>
      </c>
      <c r="EQ7" s="61">
        <v>0</v>
      </c>
      <c r="ER7" s="61">
        <v>0</v>
      </c>
      <c r="ES7" s="61">
        <v>0</v>
      </c>
      <c r="ET7" s="61">
        <v>0</v>
      </c>
      <c r="EU7" s="61">
        <v>0</v>
      </c>
      <c r="EV7" s="61">
        <v>0</v>
      </c>
      <c r="EW7" s="61">
        <v>0</v>
      </c>
      <c r="EX7" s="61">
        <v>0</v>
      </c>
      <c r="EY7" s="61">
        <v>0</v>
      </c>
      <c r="EZ7" s="61">
        <v>0</v>
      </c>
      <c r="FA7" s="61">
        <v>0</v>
      </c>
      <c r="FB7" s="61">
        <v>0</v>
      </c>
      <c r="FC7" s="61">
        <v>0</v>
      </c>
      <c r="FD7" s="61">
        <v>0</v>
      </c>
      <c r="FE7" s="61">
        <v>0</v>
      </c>
      <c r="FF7" s="61">
        <v>0</v>
      </c>
      <c r="FG7" s="61">
        <v>0</v>
      </c>
      <c r="FH7" s="61">
        <v>0</v>
      </c>
      <c r="FI7" s="61">
        <v>0</v>
      </c>
      <c r="FJ7" s="61">
        <v>0</v>
      </c>
      <c r="FK7" s="61">
        <v>0</v>
      </c>
      <c r="FL7" s="61">
        <v>0</v>
      </c>
      <c r="FM7" s="61">
        <v>0</v>
      </c>
      <c r="FN7" s="61">
        <v>0</v>
      </c>
      <c r="FO7" s="61">
        <v>0</v>
      </c>
      <c r="FP7" s="61">
        <v>0</v>
      </c>
      <c r="FQ7" s="61">
        <v>0</v>
      </c>
      <c r="FR7" s="61">
        <v>0</v>
      </c>
      <c r="FS7" s="61">
        <v>0</v>
      </c>
      <c r="FT7" s="61">
        <v>0</v>
      </c>
      <c r="FU7" s="61">
        <v>0</v>
      </c>
      <c r="FV7" s="61">
        <v>0</v>
      </c>
      <c r="FW7" s="61">
        <v>0</v>
      </c>
      <c r="FX7" s="61">
        <v>0</v>
      </c>
      <c r="FY7" s="61">
        <v>0</v>
      </c>
      <c r="FZ7" s="61">
        <v>0</v>
      </c>
    </row>
    <row r="8" spans="1:182">
      <c r="B8" s="578" t="s">
        <v>6</v>
      </c>
      <c r="C8" s="61">
        <v>96813</v>
      </c>
      <c r="D8" s="61">
        <v>86385.2</v>
      </c>
      <c r="E8" s="61">
        <v>92380.41</v>
      </c>
      <c r="F8" s="61">
        <v>91586.99</v>
      </c>
      <c r="G8" s="61">
        <v>96088.4</v>
      </c>
      <c r="H8" s="61">
        <v>90345</v>
      </c>
      <c r="I8" s="61">
        <v>94305</v>
      </c>
      <c r="J8" s="61">
        <v>94281.8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61">
        <v>0</v>
      </c>
      <c r="W8" s="61">
        <v>0</v>
      </c>
      <c r="X8" s="61">
        <v>0</v>
      </c>
      <c r="Y8" s="61">
        <v>0</v>
      </c>
      <c r="Z8" s="61">
        <v>0</v>
      </c>
      <c r="AA8" s="61">
        <v>0</v>
      </c>
      <c r="AB8" s="61">
        <v>0</v>
      </c>
      <c r="AC8" s="61">
        <v>0</v>
      </c>
      <c r="AD8" s="61">
        <v>0</v>
      </c>
      <c r="AE8" s="61">
        <v>0</v>
      </c>
      <c r="AF8" s="61">
        <v>0</v>
      </c>
      <c r="AG8" s="61">
        <v>0</v>
      </c>
      <c r="AH8" s="61">
        <v>0</v>
      </c>
      <c r="AI8" s="61">
        <v>0</v>
      </c>
      <c r="AJ8" s="61">
        <v>0</v>
      </c>
      <c r="AK8" s="61">
        <v>0</v>
      </c>
      <c r="AL8" s="61">
        <v>0</v>
      </c>
      <c r="AM8" s="61">
        <v>0</v>
      </c>
      <c r="AN8" s="61">
        <v>0</v>
      </c>
      <c r="AO8" s="61">
        <v>0</v>
      </c>
      <c r="AP8" s="61">
        <v>0</v>
      </c>
      <c r="AQ8" s="61">
        <v>0</v>
      </c>
      <c r="AR8" s="61">
        <v>0</v>
      </c>
      <c r="AS8" s="61">
        <v>0</v>
      </c>
      <c r="AT8" s="61">
        <v>0</v>
      </c>
      <c r="AU8" s="61">
        <v>0</v>
      </c>
      <c r="AV8" s="61">
        <v>0</v>
      </c>
      <c r="AW8" s="61">
        <v>0</v>
      </c>
      <c r="AX8" s="61">
        <v>0</v>
      </c>
      <c r="AY8" s="61">
        <v>0</v>
      </c>
      <c r="AZ8" s="61">
        <v>0</v>
      </c>
      <c r="BA8" s="61">
        <v>0</v>
      </c>
      <c r="BB8" s="61">
        <v>0</v>
      </c>
      <c r="BC8" s="61">
        <v>0</v>
      </c>
      <c r="BD8" s="61">
        <v>0</v>
      </c>
      <c r="BE8" s="61">
        <v>0</v>
      </c>
      <c r="BF8" s="61">
        <v>0</v>
      </c>
      <c r="BG8" s="61">
        <v>0</v>
      </c>
      <c r="BH8" s="61">
        <v>0</v>
      </c>
      <c r="BI8" s="61">
        <v>0</v>
      </c>
      <c r="BJ8" s="61">
        <v>0</v>
      </c>
      <c r="BK8" s="61">
        <v>0</v>
      </c>
      <c r="BL8" s="61">
        <v>0</v>
      </c>
      <c r="BM8" s="61">
        <v>0</v>
      </c>
      <c r="BN8" s="61">
        <v>0</v>
      </c>
      <c r="BO8" s="61">
        <v>0</v>
      </c>
      <c r="BP8" s="61">
        <v>0</v>
      </c>
      <c r="BQ8" s="61">
        <v>0</v>
      </c>
      <c r="BR8" s="61">
        <v>0</v>
      </c>
      <c r="BS8" s="61">
        <v>0</v>
      </c>
      <c r="BT8" s="61">
        <v>0</v>
      </c>
      <c r="BU8" s="61">
        <v>0</v>
      </c>
      <c r="BV8" s="61">
        <v>0</v>
      </c>
      <c r="BW8" s="61">
        <v>0</v>
      </c>
      <c r="BX8" s="61">
        <v>0</v>
      </c>
      <c r="BY8" s="61">
        <v>0</v>
      </c>
      <c r="BZ8" s="61">
        <v>0</v>
      </c>
      <c r="CA8" s="61">
        <v>0</v>
      </c>
      <c r="CB8" s="61">
        <v>0</v>
      </c>
      <c r="CC8" s="61">
        <v>0</v>
      </c>
      <c r="CD8" s="61">
        <v>0</v>
      </c>
      <c r="CE8" s="61">
        <v>0</v>
      </c>
      <c r="CF8" s="61">
        <v>0</v>
      </c>
      <c r="CG8" s="61">
        <v>0</v>
      </c>
      <c r="CH8" s="61">
        <v>0</v>
      </c>
      <c r="CI8" s="61">
        <v>0</v>
      </c>
      <c r="CJ8" s="61">
        <v>0</v>
      </c>
      <c r="CK8" s="61">
        <v>0</v>
      </c>
      <c r="CL8" s="61">
        <v>0</v>
      </c>
      <c r="CM8" s="61">
        <v>0</v>
      </c>
      <c r="CN8" s="61">
        <v>0</v>
      </c>
      <c r="CO8" s="61">
        <v>0</v>
      </c>
      <c r="CP8" s="61">
        <v>0</v>
      </c>
      <c r="CQ8" s="61">
        <v>0</v>
      </c>
      <c r="CR8" s="61">
        <v>0</v>
      </c>
      <c r="CS8" s="61">
        <v>0</v>
      </c>
      <c r="CT8" s="61">
        <v>0</v>
      </c>
      <c r="CU8" s="61">
        <v>0</v>
      </c>
      <c r="CV8" s="61">
        <v>0</v>
      </c>
      <c r="CW8" s="61">
        <v>0</v>
      </c>
      <c r="CX8" s="61">
        <v>0</v>
      </c>
      <c r="CY8" s="61">
        <v>0</v>
      </c>
      <c r="CZ8" s="61">
        <v>0</v>
      </c>
      <c r="DA8" s="61">
        <v>0</v>
      </c>
      <c r="DB8" s="61">
        <v>0</v>
      </c>
      <c r="DC8" s="61">
        <v>0</v>
      </c>
      <c r="DD8" s="61">
        <v>0</v>
      </c>
      <c r="DE8" s="61">
        <v>0</v>
      </c>
      <c r="DF8" s="61">
        <v>0</v>
      </c>
      <c r="DG8" s="61">
        <v>0</v>
      </c>
      <c r="DH8" s="61">
        <v>0</v>
      </c>
      <c r="DI8" s="61">
        <v>0</v>
      </c>
      <c r="DJ8" s="61">
        <v>0</v>
      </c>
      <c r="DK8" s="61">
        <v>0</v>
      </c>
      <c r="DL8" s="61">
        <v>0</v>
      </c>
      <c r="DM8" s="61">
        <v>0</v>
      </c>
      <c r="DN8" s="61">
        <v>0</v>
      </c>
      <c r="DO8" s="61">
        <v>0</v>
      </c>
      <c r="DP8" s="61">
        <v>0</v>
      </c>
      <c r="DQ8" s="61">
        <v>0</v>
      </c>
      <c r="DR8" s="61">
        <v>0</v>
      </c>
      <c r="DS8" s="61">
        <v>0</v>
      </c>
      <c r="DT8" s="61">
        <v>0</v>
      </c>
      <c r="DU8" s="61">
        <v>0</v>
      </c>
      <c r="DV8" s="61">
        <v>0</v>
      </c>
      <c r="DW8" s="61">
        <v>0</v>
      </c>
      <c r="DX8" s="61">
        <v>0</v>
      </c>
      <c r="DY8" s="61">
        <v>0</v>
      </c>
      <c r="DZ8" s="61">
        <v>0</v>
      </c>
      <c r="EA8" s="61">
        <v>0</v>
      </c>
      <c r="EB8" s="61">
        <v>0</v>
      </c>
      <c r="EC8" s="61">
        <v>0</v>
      </c>
      <c r="ED8" s="61">
        <v>0</v>
      </c>
      <c r="EE8" s="61">
        <v>0</v>
      </c>
      <c r="EF8" s="61">
        <v>0</v>
      </c>
      <c r="EG8" s="61">
        <v>0</v>
      </c>
      <c r="EH8" s="61">
        <v>0</v>
      </c>
      <c r="EI8" s="61">
        <v>0</v>
      </c>
      <c r="EJ8" s="61">
        <v>0</v>
      </c>
      <c r="EK8" s="61">
        <v>0</v>
      </c>
      <c r="EL8" s="61">
        <v>0</v>
      </c>
      <c r="EM8" s="61">
        <v>0</v>
      </c>
      <c r="EN8" s="61">
        <v>0</v>
      </c>
      <c r="EO8" s="61">
        <v>0</v>
      </c>
      <c r="EP8" s="61">
        <v>0</v>
      </c>
      <c r="EQ8" s="61">
        <v>0</v>
      </c>
      <c r="ER8" s="61">
        <v>0</v>
      </c>
      <c r="ES8" s="61">
        <v>0</v>
      </c>
      <c r="ET8" s="61">
        <v>0</v>
      </c>
      <c r="EU8" s="61">
        <v>0</v>
      </c>
      <c r="EV8" s="61">
        <v>0</v>
      </c>
      <c r="EW8" s="61">
        <v>0</v>
      </c>
      <c r="EX8" s="61">
        <v>0</v>
      </c>
      <c r="EY8" s="61">
        <v>0</v>
      </c>
      <c r="EZ8" s="61">
        <v>0</v>
      </c>
      <c r="FA8" s="61">
        <v>0</v>
      </c>
      <c r="FB8" s="61">
        <v>0</v>
      </c>
      <c r="FC8" s="61">
        <v>0</v>
      </c>
      <c r="FD8" s="61">
        <v>0</v>
      </c>
      <c r="FE8" s="61">
        <v>0</v>
      </c>
      <c r="FF8" s="61">
        <v>0</v>
      </c>
      <c r="FG8" s="61">
        <v>0</v>
      </c>
      <c r="FH8" s="61">
        <v>0</v>
      </c>
      <c r="FI8" s="61">
        <v>0</v>
      </c>
      <c r="FJ8" s="61">
        <v>0</v>
      </c>
      <c r="FK8" s="61">
        <v>0</v>
      </c>
      <c r="FL8" s="61">
        <v>0</v>
      </c>
      <c r="FM8" s="61">
        <v>0</v>
      </c>
      <c r="FN8" s="61">
        <v>0</v>
      </c>
      <c r="FO8" s="61">
        <v>0</v>
      </c>
      <c r="FP8" s="61">
        <v>0</v>
      </c>
      <c r="FQ8" s="61">
        <v>0</v>
      </c>
      <c r="FR8" s="61">
        <v>0</v>
      </c>
      <c r="FS8" s="61">
        <v>0</v>
      </c>
      <c r="FT8" s="61">
        <v>0</v>
      </c>
      <c r="FU8" s="61">
        <v>0</v>
      </c>
      <c r="FV8" s="61">
        <v>0</v>
      </c>
      <c r="FW8" s="61">
        <v>0</v>
      </c>
      <c r="FX8" s="61">
        <v>0</v>
      </c>
      <c r="FY8" s="61">
        <v>0</v>
      </c>
      <c r="FZ8" s="61">
        <v>0</v>
      </c>
    </row>
    <row r="9" spans="1:182">
      <c r="B9" s="578" t="s">
        <v>7</v>
      </c>
      <c r="C9" s="61">
        <v>150718</v>
      </c>
      <c r="D9" s="61">
        <v>137228.59</v>
      </c>
      <c r="E9" s="61">
        <v>145403</v>
      </c>
      <c r="F9" s="61">
        <v>141452.98000000001</v>
      </c>
      <c r="G9" s="61">
        <v>147881</v>
      </c>
      <c r="H9" s="61">
        <v>140429</v>
      </c>
      <c r="I9" s="61">
        <v>148302</v>
      </c>
      <c r="J9" s="61">
        <v>148530</v>
      </c>
      <c r="K9" s="61">
        <v>139742.98000000001</v>
      </c>
      <c r="L9" s="61">
        <v>148225</v>
      </c>
      <c r="M9" s="61">
        <v>142997</v>
      </c>
      <c r="N9" s="61">
        <v>148272</v>
      </c>
      <c r="O9" s="61">
        <v>152277</v>
      </c>
      <c r="P9" s="61">
        <v>136667.59</v>
      </c>
      <c r="Q9" s="61">
        <v>65617.8</v>
      </c>
      <c r="R9" s="61">
        <v>108700</v>
      </c>
      <c r="S9" s="61">
        <v>147066.69</v>
      </c>
      <c r="T9" s="61">
        <v>141911.98000000001</v>
      </c>
      <c r="U9" s="61">
        <v>148401</v>
      </c>
      <c r="V9" s="61">
        <v>147820</v>
      </c>
      <c r="W9" s="61">
        <v>138953.98000000001</v>
      </c>
      <c r="X9" s="61">
        <v>145291</v>
      </c>
      <c r="Y9" s="61">
        <v>140935</v>
      </c>
      <c r="Z9" s="61">
        <v>145452</v>
      </c>
      <c r="AA9" s="61">
        <v>146361</v>
      </c>
      <c r="AB9" s="61">
        <v>133700.59</v>
      </c>
      <c r="AC9" s="61">
        <v>142539</v>
      </c>
      <c r="AD9" s="61">
        <v>138141</v>
      </c>
      <c r="AE9" s="61">
        <v>143521</v>
      </c>
      <c r="AF9" s="61">
        <v>140877.98000000001</v>
      </c>
      <c r="AG9" s="61">
        <v>147039</v>
      </c>
      <c r="AH9" s="61">
        <v>147096</v>
      </c>
      <c r="AI9" s="61">
        <v>137307</v>
      </c>
      <c r="AJ9" s="61">
        <v>142640</v>
      </c>
      <c r="AK9" s="61">
        <v>138248.98000000001</v>
      </c>
      <c r="AL9" s="61">
        <v>140751</v>
      </c>
      <c r="AM9" s="61">
        <v>147198</v>
      </c>
      <c r="AN9" s="61">
        <v>139256.28</v>
      </c>
      <c r="AO9" s="61">
        <v>18900</v>
      </c>
      <c r="AP9" s="61">
        <v>13697.1</v>
      </c>
      <c r="AQ9" s="61">
        <v>145227</v>
      </c>
      <c r="AR9" s="61">
        <v>141969</v>
      </c>
      <c r="AS9" s="61">
        <v>147144</v>
      </c>
      <c r="AT9" s="61">
        <v>149213</v>
      </c>
      <c r="AU9" s="61">
        <v>138680</v>
      </c>
      <c r="AV9" s="61">
        <v>143969</v>
      </c>
      <c r="AW9" s="61">
        <v>139422</v>
      </c>
      <c r="AX9" s="61">
        <v>141652</v>
      </c>
      <c r="AY9" s="61">
        <v>147992</v>
      </c>
      <c r="AZ9" s="61">
        <v>135574.59</v>
      </c>
      <c r="BA9" s="61">
        <v>144498</v>
      </c>
      <c r="BB9" s="61">
        <v>136818</v>
      </c>
      <c r="BC9" s="61">
        <v>144891</v>
      </c>
      <c r="BD9" s="61">
        <v>141339</v>
      </c>
      <c r="BE9" s="61">
        <v>146913</v>
      </c>
      <c r="BF9" s="61">
        <v>148755</v>
      </c>
      <c r="BG9" s="61">
        <v>137451</v>
      </c>
      <c r="BH9" s="61">
        <v>144041</v>
      </c>
      <c r="BI9" s="61">
        <v>139128</v>
      </c>
      <c r="BJ9" s="61">
        <v>142967</v>
      </c>
      <c r="BK9" s="61">
        <v>148650</v>
      </c>
      <c r="BL9" s="61">
        <v>136166.59</v>
      </c>
      <c r="BM9" s="61">
        <v>74702.2</v>
      </c>
      <c r="BN9" s="61">
        <v>111646</v>
      </c>
      <c r="BO9" s="61">
        <v>147045</v>
      </c>
      <c r="BP9" s="61">
        <v>143331</v>
      </c>
      <c r="BQ9" s="61">
        <v>150576</v>
      </c>
      <c r="BR9" s="61">
        <v>151854</v>
      </c>
      <c r="BS9" s="61">
        <v>141312</v>
      </c>
      <c r="BT9" s="61">
        <v>149885</v>
      </c>
      <c r="BU9" s="61">
        <v>147339</v>
      </c>
      <c r="BV9" s="61">
        <v>152094</v>
      </c>
      <c r="BW9" s="61">
        <v>157454</v>
      </c>
      <c r="BX9" s="61">
        <v>144140.59</v>
      </c>
      <c r="BY9" s="61">
        <v>154452</v>
      </c>
      <c r="BZ9" s="61">
        <v>149048.98000000001</v>
      </c>
      <c r="CA9" s="61">
        <v>154116</v>
      </c>
      <c r="CB9" s="61">
        <v>147030</v>
      </c>
      <c r="CC9" s="61">
        <v>157506</v>
      </c>
      <c r="CD9" s="61">
        <v>158388</v>
      </c>
      <c r="CE9" s="61">
        <v>151067.98000000001</v>
      </c>
      <c r="CF9" s="61">
        <v>157257</v>
      </c>
      <c r="CG9" s="61">
        <v>156195</v>
      </c>
      <c r="CH9" s="61">
        <v>161816</v>
      </c>
      <c r="CI9" s="61">
        <v>164270</v>
      </c>
      <c r="CJ9" s="61">
        <v>153300.29999999999</v>
      </c>
      <c r="CK9" s="61">
        <v>142268</v>
      </c>
      <c r="CL9" s="61">
        <v>66189</v>
      </c>
      <c r="CM9" s="61">
        <v>155835</v>
      </c>
      <c r="CN9" s="61">
        <v>153896.98000000001</v>
      </c>
      <c r="CO9" s="61">
        <v>159196</v>
      </c>
      <c r="CP9" s="61">
        <v>160320</v>
      </c>
      <c r="CQ9" s="61">
        <v>152256</v>
      </c>
      <c r="CR9" s="61">
        <v>158670</v>
      </c>
      <c r="CS9" s="61">
        <v>156125.98000000001</v>
      </c>
      <c r="CT9" s="61">
        <v>162252</v>
      </c>
      <c r="CU9" s="61">
        <v>162727</v>
      </c>
      <c r="CV9" s="61">
        <v>147731.59</v>
      </c>
      <c r="CW9" s="61">
        <v>162962</v>
      </c>
      <c r="CX9" s="61">
        <v>152529</v>
      </c>
      <c r="CY9" s="61">
        <v>156720</v>
      </c>
      <c r="CZ9" s="61">
        <v>153591</v>
      </c>
      <c r="DA9" s="61">
        <v>159453</v>
      </c>
      <c r="DB9" s="61">
        <v>161109</v>
      </c>
      <c r="DC9" s="61">
        <v>150772</v>
      </c>
      <c r="DD9" s="61">
        <v>158856</v>
      </c>
      <c r="DE9" s="61">
        <v>156389.98000000001</v>
      </c>
      <c r="DF9" s="61">
        <v>161025</v>
      </c>
      <c r="DG9" s="61">
        <v>162254</v>
      </c>
      <c r="DH9" s="61">
        <v>147095.59</v>
      </c>
      <c r="DI9" s="61">
        <v>161880</v>
      </c>
      <c r="DJ9" s="61">
        <v>45536</v>
      </c>
      <c r="DK9" s="61">
        <v>155190</v>
      </c>
      <c r="DL9" s="61">
        <v>152844</v>
      </c>
      <c r="DM9" s="61">
        <v>159903</v>
      </c>
      <c r="DN9" s="61">
        <v>160799</v>
      </c>
      <c r="DO9" s="61">
        <v>150243</v>
      </c>
      <c r="DP9" s="61">
        <v>159042</v>
      </c>
      <c r="DQ9" s="61">
        <v>156888</v>
      </c>
      <c r="DR9" s="61">
        <v>160440</v>
      </c>
      <c r="DS9" s="61">
        <v>162468</v>
      </c>
      <c r="DT9" s="61">
        <v>146740</v>
      </c>
      <c r="DU9" s="61">
        <v>160652</v>
      </c>
      <c r="DV9" s="61">
        <v>152130</v>
      </c>
      <c r="DW9" s="61">
        <v>154725</v>
      </c>
      <c r="DX9" s="61">
        <v>151203</v>
      </c>
      <c r="DY9" s="61">
        <v>159627</v>
      </c>
      <c r="DZ9" s="61">
        <v>159102</v>
      </c>
      <c r="EA9" s="61">
        <v>149931</v>
      </c>
      <c r="EB9" s="61">
        <v>156252</v>
      </c>
      <c r="EC9" s="61">
        <v>154935</v>
      </c>
      <c r="ED9" s="61">
        <v>160072</v>
      </c>
      <c r="EE9" s="61">
        <v>162159</v>
      </c>
      <c r="EF9" s="61">
        <v>151751.29999999999</v>
      </c>
      <c r="EG9" s="61">
        <v>5326</v>
      </c>
      <c r="EH9" s="61">
        <v>30084.2</v>
      </c>
      <c r="EI9" s="61">
        <v>154803</v>
      </c>
      <c r="EJ9" s="61">
        <v>151239</v>
      </c>
      <c r="EK9" s="61">
        <v>159981</v>
      </c>
      <c r="EL9" s="61">
        <v>159676</v>
      </c>
      <c r="EM9" s="61">
        <v>150716.98000000001</v>
      </c>
      <c r="EN9" s="61">
        <v>157416</v>
      </c>
      <c r="EO9" s="61">
        <v>154605</v>
      </c>
      <c r="EP9" s="61">
        <v>160611</v>
      </c>
      <c r="EQ9" s="61">
        <v>161856</v>
      </c>
      <c r="ER9" s="61">
        <v>145738.59</v>
      </c>
      <c r="ES9" s="61">
        <v>158451</v>
      </c>
      <c r="ET9" s="61">
        <v>149623</v>
      </c>
      <c r="EU9" s="61">
        <v>154230</v>
      </c>
      <c r="EV9" s="61">
        <v>150104.98000000001</v>
      </c>
      <c r="EW9" s="61">
        <v>158496</v>
      </c>
      <c r="EX9" s="61">
        <v>159610</v>
      </c>
      <c r="EY9" s="61">
        <v>148952.98000000001</v>
      </c>
      <c r="EZ9" s="61">
        <v>155215</v>
      </c>
      <c r="FA9" s="61">
        <v>154353</v>
      </c>
      <c r="FB9" s="61">
        <v>159447</v>
      </c>
      <c r="FC9" s="61">
        <v>157691</v>
      </c>
      <c r="FD9" s="61">
        <v>142931.59</v>
      </c>
      <c r="FE9" s="61">
        <v>65433</v>
      </c>
      <c r="FF9" s="61">
        <v>132411</v>
      </c>
      <c r="FG9" s="61">
        <v>151924</v>
      </c>
      <c r="FH9" s="61">
        <v>148724.98000000001</v>
      </c>
      <c r="FI9" s="61">
        <v>156828</v>
      </c>
      <c r="FJ9" s="61">
        <v>157641</v>
      </c>
      <c r="FK9" s="61">
        <v>147501</v>
      </c>
      <c r="FL9" s="61">
        <v>153298</v>
      </c>
      <c r="FM9" s="61">
        <v>151959.98000000001</v>
      </c>
      <c r="FN9" s="61">
        <v>157943</v>
      </c>
      <c r="FO9" s="61">
        <v>156849</v>
      </c>
      <c r="FP9" s="61">
        <v>142328.59</v>
      </c>
      <c r="FQ9" s="61">
        <v>153659</v>
      </c>
      <c r="FR9" s="61">
        <v>147531</v>
      </c>
      <c r="FS9" s="61">
        <v>151125</v>
      </c>
      <c r="FT9" s="61">
        <v>147622</v>
      </c>
      <c r="FU9" s="61">
        <v>156702</v>
      </c>
      <c r="FV9" s="61">
        <v>154985</v>
      </c>
      <c r="FW9" s="61">
        <v>146556</v>
      </c>
      <c r="FX9" s="61">
        <v>151143</v>
      </c>
      <c r="FY9" s="61">
        <v>149800.98000000001</v>
      </c>
      <c r="FZ9" s="61">
        <v>158259</v>
      </c>
    </row>
    <row r="10" spans="1:182">
      <c r="B10" s="578" t="s">
        <v>8</v>
      </c>
      <c r="C10" s="61">
        <v>145613</v>
      </c>
      <c r="D10" s="61">
        <v>131159</v>
      </c>
      <c r="E10" s="61">
        <v>140765</v>
      </c>
      <c r="F10" s="61">
        <v>136737.98000000001</v>
      </c>
      <c r="G10" s="61">
        <v>142532</v>
      </c>
      <c r="H10" s="61">
        <v>136528</v>
      </c>
      <c r="I10" s="61">
        <v>144138</v>
      </c>
      <c r="J10" s="61">
        <v>144061</v>
      </c>
      <c r="K10" s="61">
        <v>135967.98000000001</v>
      </c>
      <c r="L10" s="61">
        <v>143563</v>
      </c>
      <c r="M10" s="61">
        <v>137757</v>
      </c>
      <c r="N10" s="61">
        <v>143619</v>
      </c>
      <c r="O10" s="61">
        <v>145814</v>
      </c>
      <c r="P10" s="61">
        <v>131995</v>
      </c>
      <c r="Q10" s="61">
        <v>140488</v>
      </c>
      <c r="R10" s="61">
        <v>136630</v>
      </c>
      <c r="S10" s="61">
        <v>142377</v>
      </c>
      <c r="T10" s="61">
        <v>137979.98000000001</v>
      </c>
      <c r="U10" s="61">
        <v>143574</v>
      </c>
      <c r="V10" s="61">
        <v>143848</v>
      </c>
      <c r="W10" s="61">
        <v>134850.98000000001</v>
      </c>
      <c r="X10" s="61">
        <v>141369</v>
      </c>
      <c r="Y10" s="61">
        <v>135460</v>
      </c>
      <c r="Z10" s="61">
        <v>141347</v>
      </c>
      <c r="AA10" s="61">
        <v>141728</v>
      </c>
      <c r="AB10" s="61">
        <v>129485</v>
      </c>
      <c r="AC10" s="61">
        <v>139366</v>
      </c>
      <c r="AD10" s="61">
        <v>45086</v>
      </c>
      <c r="AE10" s="61">
        <v>134710</v>
      </c>
      <c r="AF10" s="61">
        <v>136494.98000000001</v>
      </c>
      <c r="AG10" s="61">
        <v>142948</v>
      </c>
      <c r="AH10" s="61">
        <v>143076</v>
      </c>
      <c r="AI10" s="61">
        <v>133102</v>
      </c>
      <c r="AJ10" s="61">
        <v>139262</v>
      </c>
      <c r="AK10" s="61">
        <v>134067.98000000001</v>
      </c>
      <c r="AL10" s="61">
        <v>137704</v>
      </c>
      <c r="AM10" s="61">
        <v>141862</v>
      </c>
      <c r="AN10" s="61">
        <v>134614.48000000001</v>
      </c>
      <c r="AO10" s="61">
        <v>139326</v>
      </c>
      <c r="AP10" s="61">
        <v>133697</v>
      </c>
      <c r="AQ10" s="61">
        <v>140726</v>
      </c>
      <c r="AR10" s="61">
        <v>137789</v>
      </c>
      <c r="AS10" s="61">
        <v>143343</v>
      </c>
      <c r="AT10" s="61">
        <v>144098</v>
      </c>
      <c r="AU10" s="61">
        <v>135130</v>
      </c>
      <c r="AV10" s="61">
        <v>140267</v>
      </c>
      <c r="AW10" s="61">
        <v>135050</v>
      </c>
      <c r="AX10" s="61">
        <v>138183</v>
      </c>
      <c r="AY10" s="61">
        <v>142741</v>
      </c>
      <c r="AZ10" s="61">
        <v>130415</v>
      </c>
      <c r="BA10" s="61">
        <v>76811.5</v>
      </c>
      <c r="BB10" s="61">
        <v>102045.5</v>
      </c>
      <c r="BC10" s="61">
        <v>140608</v>
      </c>
      <c r="BD10" s="61">
        <v>137081</v>
      </c>
      <c r="BE10" s="61">
        <v>142775</v>
      </c>
      <c r="BF10" s="61">
        <v>144523</v>
      </c>
      <c r="BG10" s="61">
        <v>133581</v>
      </c>
      <c r="BH10" s="61">
        <v>139216</v>
      </c>
      <c r="BI10" s="61">
        <v>134572</v>
      </c>
      <c r="BJ10" s="61">
        <v>138066</v>
      </c>
      <c r="BK10" s="61">
        <v>143969</v>
      </c>
      <c r="BL10" s="61">
        <v>131507</v>
      </c>
      <c r="BM10" s="61">
        <v>140137</v>
      </c>
      <c r="BN10" s="61">
        <v>135076.98000000001</v>
      </c>
      <c r="BO10" s="61">
        <v>143008</v>
      </c>
      <c r="BP10" s="61">
        <v>138894</v>
      </c>
      <c r="BQ10" s="61">
        <v>146161</v>
      </c>
      <c r="BR10" s="61">
        <v>147633</v>
      </c>
      <c r="BS10" s="61">
        <v>137200</v>
      </c>
      <c r="BT10" s="61">
        <v>144762</v>
      </c>
      <c r="BU10" s="61">
        <v>141393</v>
      </c>
      <c r="BV10" s="61">
        <v>146217</v>
      </c>
      <c r="BW10" s="61">
        <v>151474</v>
      </c>
      <c r="BX10" s="61">
        <v>108805</v>
      </c>
      <c r="BY10" s="61">
        <v>0</v>
      </c>
      <c r="BZ10" s="61">
        <v>62281</v>
      </c>
      <c r="CA10" s="61">
        <v>147902</v>
      </c>
      <c r="CB10" s="61">
        <v>142732</v>
      </c>
      <c r="CC10" s="61">
        <v>152600</v>
      </c>
      <c r="CD10" s="61">
        <v>152440</v>
      </c>
      <c r="CE10" s="61">
        <v>145363.98000000001</v>
      </c>
      <c r="CF10" s="61">
        <v>150887</v>
      </c>
      <c r="CG10" s="61">
        <v>151070</v>
      </c>
      <c r="CH10" s="61">
        <v>156418</v>
      </c>
      <c r="CI10" s="61">
        <v>158538</v>
      </c>
      <c r="CJ10" s="61">
        <v>147711.5</v>
      </c>
      <c r="CK10" s="61">
        <v>156921</v>
      </c>
      <c r="CL10" s="61">
        <v>149153</v>
      </c>
      <c r="CM10" s="61">
        <v>151618</v>
      </c>
      <c r="CN10" s="61">
        <v>147877.98000000001</v>
      </c>
      <c r="CO10" s="61">
        <v>154094</v>
      </c>
      <c r="CP10" s="61">
        <v>154904</v>
      </c>
      <c r="CQ10" s="61">
        <v>147254</v>
      </c>
      <c r="CR10" s="61">
        <v>153268</v>
      </c>
      <c r="CS10" s="61">
        <v>150956.98000000001</v>
      </c>
      <c r="CT10" s="61">
        <v>157586</v>
      </c>
      <c r="CU10" s="61">
        <v>156991</v>
      </c>
      <c r="CV10" s="61">
        <v>97119.5</v>
      </c>
      <c r="CW10" s="61">
        <v>96188.49</v>
      </c>
      <c r="CX10" s="61">
        <v>147116</v>
      </c>
      <c r="CY10" s="61">
        <v>151220</v>
      </c>
      <c r="CZ10" s="61">
        <v>148412</v>
      </c>
      <c r="DA10" s="61">
        <v>154293</v>
      </c>
      <c r="DB10" s="61">
        <v>155573</v>
      </c>
      <c r="DC10" s="61">
        <v>146122</v>
      </c>
      <c r="DD10" s="61">
        <v>153160</v>
      </c>
      <c r="DE10" s="61">
        <v>151360.98000000001</v>
      </c>
      <c r="DF10" s="61">
        <v>155760</v>
      </c>
      <c r="DG10" s="61">
        <v>156567</v>
      </c>
      <c r="DH10" s="61">
        <v>141777</v>
      </c>
      <c r="DI10" s="61">
        <v>155582</v>
      </c>
      <c r="DJ10" s="61">
        <v>146780</v>
      </c>
      <c r="DK10" s="61">
        <v>150527</v>
      </c>
      <c r="DL10" s="61">
        <v>147692</v>
      </c>
      <c r="DM10" s="61">
        <v>154436</v>
      </c>
      <c r="DN10" s="61">
        <v>155474</v>
      </c>
      <c r="DO10" s="61">
        <v>146135</v>
      </c>
      <c r="DP10" s="61">
        <v>153386</v>
      </c>
      <c r="DQ10" s="61">
        <v>151047</v>
      </c>
      <c r="DR10" s="61">
        <v>155377</v>
      </c>
      <c r="DS10" s="61">
        <v>156546</v>
      </c>
      <c r="DT10" s="61">
        <v>141265</v>
      </c>
      <c r="DU10" s="61">
        <v>119410</v>
      </c>
      <c r="DV10" s="61">
        <v>78253</v>
      </c>
      <c r="DW10" s="61">
        <v>149405</v>
      </c>
      <c r="DX10" s="61">
        <v>146328</v>
      </c>
      <c r="DY10" s="61">
        <v>154412</v>
      </c>
      <c r="DZ10" s="61">
        <v>153440</v>
      </c>
      <c r="EA10" s="61">
        <v>144871</v>
      </c>
      <c r="EB10" s="61">
        <v>150385</v>
      </c>
      <c r="EC10" s="61">
        <v>149096</v>
      </c>
      <c r="ED10" s="61">
        <v>154456</v>
      </c>
      <c r="EE10" s="61">
        <v>156964</v>
      </c>
      <c r="EF10" s="61">
        <v>146237.5</v>
      </c>
      <c r="EG10" s="61">
        <v>153711</v>
      </c>
      <c r="EH10" s="61">
        <v>146709.98000000001</v>
      </c>
      <c r="EI10" s="61">
        <v>149803</v>
      </c>
      <c r="EJ10" s="61">
        <v>145870</v>
      </c>
      <c r="EK10" s="61">
        <v>154611</v>
      </c>
      <c r="EL10" s="61">
        <v>154058</v>
      </c>
      <c r="EM10" s="61">
        <v>146268.98000000001</v>
      </c>
      <c r="EN10" s="61">
        <v>151437</v>
      </c>
      <c r="EO10" s="61">
        <v>148851</v>
      </c>
      <c r="EP10" s="61">
        <v>155538</v>
      </c>
      <c r="EQ10" s="61">
        <v>155182</v>
      </c>
      <c r="ER10" s="61">
        <v>140602</v>
      </c>
      <c r="ES10" s="61">
        <v>103796.49</v>
      </c>
      <c r="ET10" s="61">
        <v>91250.5</v>
      </c>
      <c r="EU10" s="61">
        <v>148880</v>
      </c>
      <c r="EV10" s="61">
        <v>144893.98000000001</v>
      </c>
      <c r="EW10" s="61">
        <v>152949</v>
      </c>
      <c r="EX10" s="61">
        <v>153498</v>
      </c>
      <c r="EY10" s="61">
        <v>143905.98000000001</v>
      </c>
      <c r="EZ10" s="61">
        <v>149704</v>
      </c>
      <c r="FA10" s="61">
        <v>148224</v>
      </c>
      <c r="FB10" s="61">
        <v>153944</v>
      </c>
      <c r="FC10" s="61">
        <v>152748</v>
      </c>
      <c r="FD10" s="61">
        <v>137729</v>
      </c>
      <c r="FE10" s="61">
        <v>149388</v>
      </c>
      <c r="FF10" s="61">
        <v>143173</v>
      </c>
      <c r="FG10" s="61">
        <v>146942</v>
      </c>
      <c r="FH10" s="61">
        <v>143347.98000000001</v>
      </c>
      <c r="FI10" s="61">
        <v>151913</v>
      </c>
      <c r="FJ10" s="61">
        <v>152255</v>
      </c>
      <c r="FK10" s="61">
        <v>143031</v>
      </c>
      <c r="FL10" s="61">
        <v>148256</v>
      </c>
      <c r="FM10" s="61">
        <v>145849.98000000001</v>
      </c>
      <c r="FN10" s="61">
        <v>152122</v>
      </c>
      <c r="FO10" s="61">
        <v>150880</v>
      </c>
      <c r="FP10" s="61">
        <v>137152</v>
      </c>
      <c r="FQ10" s="61">
        <v>148385</v>
      </c>
      <c r="FR10" s="61">
        <v>142611</v>
      </c>
      <c r="FS10" s="61">
        <v>145929</v>
      </c>
      <c r="FT10" s="61">
        <v>141671</v>
      </c>
      <c r="FU10" s="61">
        <v>151428</v>
      </c>
      <c r="FV10" s="61">
        <v>149683</v>
      </c>
      <c r="FW10" s="61">
        <v>113109</v>
      </c>
      <c r="FX10" s="61">
        <v>0</v>
      </c>
      <c r="FY10" s="61">
        <v>61962</v>
      </c>
      <c r="FZ10" s="61">
        <v>151869</v>
      </c>
    </row>
    <row r="11" spans="1:182">
      <c r="B11" s="578" t="s">
        <v>9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7714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1">
        <v>0</v>
      </c>
      <c r="Z11" s="61">
        <v>0</v>
      </c>
      <c r="AA11" s="61">
        <v>0</v>
      </c>
      <c r="AB11" s="61">
        <v>0</v>
      </c>
      <c r="AC11" s="61">
        <v>0</v>
      </c>
      <c r="AD11" s="61">
        <v>0</v>
      </c>
      <c r="AE11" s="61">
        <v>0</v>
      </c>
      <c r="AF11" s="61">
        <v>0</v>
      </c>
      <c r="AG11" s="61">
        <v>0</v>
      </c>
      <c r="AH11" s="61">
        <v>0</v>
      </c>
      <c r="AI11" s="61">
        <v>0</v>
      </c>
      <c r="AJ11" s="61">
        <v>0</v>
      </c>
      <c r="AK11" s="61">
        <v>0</v>
      </c>
      <c r="AL11" s="61">
        <v>0</v>
      </c>
      <c r="AM11" s="61">
        <v>0</v>
      </c>
      <c r="AN11" s="61">
        <v>0</v>
      </c>
      <c r="AO11" s="61">
        <v>0</v>
      </c>
      <c r="AP11" s="61"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>
        <v>0</v>
      </c>
      <c r="BJ11" s="61">
        <v>0</v>
      </c>
      <c r="BK11" s="61">
        <v>0</v>
      </c>
      <c r="BL11" s="61">
        <v>0</v>
      </c>
      <c r="BM11" s="61">
        <v>0</v>
      </c>
      <c r="BN11" s="61">
        <v>0</v>
      </c>
      <c r="BO11" s="61">
        <v>0</v>
      </c>
      <c r="BP11" s="61">
        <v>0</v>
      </c>
      <c r="BQ11" s="61">
        <v>0</v>
      </c>
      <c r="BR11" s="61">
        <v>0</v>
      </c>
      <c r="BS11" s="61">
        <v>0</v>
      </c>
      <c r="BT11" s="61">
        <v>0</v>
      </c>
      <c r="BU11" s="61">
        <v>0</v>
      </c>
      <c r="BV11" s="61">
        <v>0</v>
      </c>
      <c r="BW11" s="61">
        <v>0</v>
      </c>
      <c r="BX11" s="61">
        <v>0</v>
      </c>
      <c r="BY11" s="61">
        <v>0</v>
      </c>
      <c r="BZ11" s="61">
        <v>0</v>
      </c>
      <c r="CA11" s="61">
        <v>0</v>
      </c>
      <c r="CB11" s="61">
        <v>0</v>
      </c>
      <c r="CC11" s="61">
        <v>10672</v>
      </c>
      <c r="CD11" s="61">
        <v>9628</v>
      </c>
      <c r="CE11" s="61">
        <v>0</v>
      </c>
      <c r="CF11" s="61">
        <v>0</v>
      </c>
      <c r="CG11" s="61">
        <v>0</v>
      </c>
      <c r="CH11" s="61">
        <v>0</v>
      </c>
      <c r="CI11" s="61">
        <v>2600</v>
      </c>
      <c r="CJ11" s="61">
        <v>3330</v>
      </c>
      <c r="CK11" s="61">
        <v>0</v>
      </c>
      <c r="CL11" s="61">
        <v>0</v>
      </c>
      <c r="CM11" s="61">
        <v>0</v>
      </c>
      <c r="CN11" s="61">
        <v>9860</v>
      </c>
      <c r="CO11" s="61">
        <v>19488</v>
      </c>
      <c r="CP11" s="61">
        <v>15544</v>
      </c>
      <c r="CQ11" s="61">
        <v>9946</v>
      </c>
      <c r="CR11" s="61">
        <v>2200</v>
      </c>
      <c r="CS11" s="61">
        <v>2560</v>
      </c>
      <c r="CT11" s="61">
        <v>8897</v>
      </c>
      <c r="CU11" s="61">
        <v>13360</v>
      </c>
      <c r="CV11" s="61">
        <v>12065</v>
      </c>
      <c r="CW11" s="61">
        <v>10520</v>
      </c>
      <c r="CX11" s="61">
        <v>11845</v>
      </c>
      <c r="CY11" s="61">
        <v>9880</v>
      </c>
      <c r="CZ11" s="61">
        <v>13680</v>
      </c>
      <c r="DA11" s="61">
        <v>14558</v>
      </c>
      <c r="DB11" s="61">
        <v>14500</v>
      </c>
      <c r="DC11" s="61">
        <v>11922</v>
      </c>
      <c r="DD11" s="61">
        <v>6040</v>
      </c>
      <c r="DE11" s="61">
        <v>3200</v>
      </c>
      <c r="DF11" s="61">
        <v>6965</v>
      </c>
      <c r="DG11" s="61">
        <v>11175</v>
      </c>
      <c r="DH11" s="61">
        <v>10716</v>
      </c>
      <c r="DI11" s="61">
        <v>8640</v>
      </c>
      <c r="DJ11" s="61">
        <v>6985</v>
      </c>
      <c r="DK11" s="61">
        <v>9472</v>
      </c>
      <c r="DL11" s="61">
        <v>14170</v>
      </c>
      <c r="DM11" s="61">
        <v>14658</v>
      </c>
      <c r="DN11" s="61">
        <v>14310</v>
      </c>
      <c r="DO11" s="61">
        <v>10724</v>
      </c>
      <c r="DP11" s="61">
        <v>6120</v>
      </c>
      <c r="DQ11" s="61">
        <v>3710</v>
      </c>
      <c r="DR11" s="61">
        <v>6480</v>
      </c>
      <c r="DS11" s="61">
        <v>10990</v>
      </c>
      <c r="DT11" s="61">
        <v>9615</v>
      </c>
      <c r="DU11" s="61">
        <v>9100</v>
      </c>
      <c r="DV11" s="61">
        <v>6710</v>
      </c>
      <c r="DW11" s="61">
        <v>9650</v>
      </c>
      <c r="DX11" s="61">
        <v>12610</v>
      </c>
      <c r="DY11" s="61">
        <v>11642</v>
      </c>
      <c r="DZ11" s="61">
        <v>14616</v>
      </c>
      <c r="EA11" s="61">
        <v>8950</v>
      </c>
      <c r="EB11" s="61">
        <v>5930</v>
      </c>
      <c r="EC11" s="61">
        <v>3670</v>
      </c>
      <c r="ED11" s="61">
        <v>4250</v>
      </c>
      <c r="EE11" s="61">
        <v>10000</v>
      </c>
      <c r="EF11" s="61">
        <v>10480</v>
      </c>
      <c r="EG11" s="61">
        <v>7865</v>
      </c>
      <c r="EH11" s="61">
        <v>3520</v>
      </c>
      <c r="EI11" s="61">
        <v>5400</v>
      </c>
      <c r="EJ11" s="61">
        <v>10200</v>
      </c>
      <c r="EK11" s="61">
        <v>13978</v>
      </c>
      <c r="EL11" s="61">
        <v>13398</v>
      </c>
      <c r="EM11" s="61">
        <v>9674</v>
      </c>
      <c r="EN11" s="61">
        <v>1980</v>
      </c>
      <c r="EO11" s="61">
        <v>1610</v>
      </c>
      <c r="EP11" s="61">
        <v>4635</v>
      </c>
      <c r="EQ11" s="61">
        <v>10205</v>
      </c>
      <c r="ER11" s="61">
        <v>8415</v>
      </c>
      <c r="ES11" s="61">
        <v>8705</v>
      </c>
      <c r="ET11" s="61">
        <v>3245</v>
      </c>
      <c r="EU11" s="61">
        <v>4930</v>
      </c>
      <c r="EV11" s="61">
        <v>10030</v>
      </c>
      <c r="EW11" s="61">
        <v>12992</v>
      </c>
      <c r="EX11" s="61">
        <v>12354</v>
      </c>
      <c r="EY11" s="61">
        <v>8668</v>
      </c>
      <c r="EZ11" s="61">
        <v>1760</v>
      </c>
      <c r="FA11" s="61">
        <v>1610</v>
      </c>
      <c r="FB11" s="61">
        <v>4755</v>
      </c>
      <c r="FC11" s="61">
        <v>8795</v>
      </c>
      <c r="FD11" s="61">
        <v>8600</v>
      </c>
      <c r="FE11" s="61">
        <v>8030</v>
      </c>
      <c r="FF11" s="61">
        <v>2530</v>
      </c>
      <c r="FG11" s="61">
        <v>5490</v>
      </c>
      <c r="FH11" s="61">
        <v>11080</v>
      </c>
      <c r="FI11" s="61">
        <v>13862</v>
      </c>
      <c r="FJ11" s="61">
        <v>12570</v>
      </c>
      <c r="FK11" s="61">
        <v>9164</v>
      </c>
      <c r="FL11" s="61">
        <v>1760</v>
      </c>
      <c r="FM11" s="61">
        <v>1610</v>
      </c>
      <c r="FN11" s="61">
        <v>4875</v>
      </c>
      <c r="FO11" s="61">
        <v>8840</v>
      </c>
      <c r="FP11" s="61">
        <v>9375</v>
      </c>
      <c r="FQ11" s="61">
        <v>9100</v>
      </c>
      <c r="FR11" s="61">
        <v>3190</v>
      </c>
      <c r="FS11" s="61">
        <v>5130</v>
      </c>
      <c r="FT11" s="61">
        <v>11300</v>
      </c>
      <c r="FU11" s="61">
        <v>12338</v>
      </c>
      <c r="FV11" s="61">
        <v>13456</v>
      </c>
      <c r="FW11" s="61">
        <v>8726</v>
      </c>
      <c r="FX11" s="61">
        <v>3370</v>
      </c>
      <c r="FY11" s="61">
        <v>3260</v>
      </c>
      <c r="FZ11" s="61">
        <v>4635</v>
      </c>
    </row>
    <row r="12" spans="1:182">
      <c r="B12" s="579" t="s">
        <v>10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14753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>
        <v>0</v>
      </c>
      <c r="AE12" s="61">
        <v>0</v>
      </c>
      <c r="AF12" s="61">
        <v>0</v>
      </c>
      <c r="AG12" s="61">
        <v>0</v>
      </c>
      <c r="AH12" s="61">
        <v>0</v>
      </c>
      <c r="AI12" s="61">
        <v>0</v>
      </c>
      <c r="AJ12" s="61">
        <v>0</v>
      </c>
      <c r="AK12" s="61">
        <v>0</v>
      </c>
      <c r="AL12" s="61">
        <v>0</v>
      </c>
      <c r="AM12" s="61">
        <v>0</v>
      </c>
      <c r="AN12" s="61">
        <v>0</v>
      </c>
      <c r="AO12" s="61">
        <v>0</v>
      </c>
      <c r="AP12" s="61"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v>0</v>
      </c>
      <c r="AZ12" s="61">
        <v>0</v>
      </c>
      <c r="BA12" s="61">
        <v>0</v>
      </c>
      <c r="BB12" s="61">
        <v>0</v>
      </c>
      <c r="BC12" s="61">
        <v>0</v>
      </c>
      <c r="BD12" s="61">
        <v>0</v>
      </c>
      <c r="BE12" s="61">
        <v>0</v>
      </c>
      <c r="BF12" s="61">
        <v>0</v>
      </c>
      <c r="BG12" s="61">
        <v>0</v>
      </c>
      <c r="BH12" s="61">
        <v>0</v>
      </c>
      <c r="BI12" s="61">
        <v>0</v>
      </c>
      <c r="BJ12" s="61">
        <v>0</v>
      </c>
      <c r="BK12" s="61">
        <v>0</v>
      </c>
      <c r="BL12" s="61">
        <v>0</v>
      </c>
      <c r="BM12" s="61">
        <v>0</v>
      </c>
      <c r="BN12" s="61">
        <v>0</v>
      </c>
      <c r="BO12" s="61">
        <v>0</v>
      </c>
      <c r="BP12" s="61">
        <v>0</v>
      </c>
      <c r="BQ12" s="61">
        <v>0</v>
      </c>
      <c r="BR12" s="61">
        <v>0</v>
      </c>
      <c r="BS12" s="61">
        <v>0</v>
      </c>
      <c r="BT12" s="61">
        <v>0</v>
      </c>
      <c r="BU12" s="61">
        <v>0</v>
      </c>
      <c r="BV12" s="61">
        <v>0</v>
      </c>
      <c r="BW12" s="61">
        <v>0</v>
      </c>
      <c r="BX12" s="61">
        <v>0</v>
      </c>
      <c r="BY12" s="61">
        <v>0</v>
      </c>
      <c r="BZ12" s="61">
        <v>0</v>
      </c>
      <c r="CA12" s="61">
        <v>0</v>
      </c>
      <c r="CB12" s="61">
        <v>0</v>
      </c>
      <c r="CC12" s="61">
        <v>0</v>
      </c>
      <c r="CD12" s="61">
        <v>0</v>
      </c>
      <c r="CE12" s="61">
        <v>0</v>
      </c>
      <c r="CF12" s="61">
        <v>0</v>
      </c>
      <c r="CG12" s="61">
        <v>0</v>
      </c>
      <c r="CH12" s="61">
        <v>0</v>
      </c>
      <c r="CI12" s="61">
        <v>0</v>
      </c>
      <c r="CJ12" s="61">
        <v>0</v>
      </c>
      <c r="CK12" s="61">
        <v>0</v>
      </c>
      <c r="CL12" s="61">
        <v>0</v>
      </c>
      <c r="CM12" s="61">
        <v>0</v>
      </c>
      <c r="CN12" s="61">
        <v>0</v>
      </c>
      <c r="CO12" s="61">
        <v>0</v>
      </c>
      <c r="CP12" s="61">
        <v>1536</v>
      </c>
      <c r="CQ12" s="61">
        <v>0</v>
      </c>
      <c r="CR12" s="61">
        <v>0</v>
      </c>
      <c r="CS12" s="61">
        <v>0</v>
      </c>
      <c r="CT12" s="61">
        <v>0</v>
      </c>
      <c r="CU12" s="61">
        <v>0</v>
      </c>
      <c r="CV12" s="61">
        <v>0</v>
      </c>
      <c r="CW12" s="61">
        <v>0</v>
      </c>
      <c r="CX12" s="61">
        <v>0</v>
      </c>
      <c r="CY12" s="61">
        <v>0</v>
      </c>
      <c r="CZ12" s="61">
        <v>0</v>
      </c>
      <c r="DA12" s="61">
        <v>14610</v>
      </c>
      <c r="DB12" s="61">
        <v>12936</v>
      </c>
      <c r="DC12" s="61">
        <v>0</v>
      </c>
      <c r="DD12" s="61">
        <v>0</v>
      </c>
      <c r="DE12" s="61">
        <v>0</v>
      </c>
      <c r="DF12" s="61">
        <v>0</v>
      </c>
      <c r="DG12" s="61">
        <v>0</v>
      </c>
      <c r="DH12" s="61">
        <v>0</v>
      </c>
      <c r="DI12" s="61">
        <v>0</v>
      </c>
      <c r="DJ12" s="61">
        <v>0</v>
      </c>
      <c r="DK12" s="61">
        <v>0</v>
      </c>
      <c r="DL12" s="61">
        <v>0</v>
      </c>
      <c r="DM12" s="61">
        <v>9719</v>
      </c>
      <c r="DN12" s="61">
        <v>11348</v>
      </c>
      <c r="DO12" s="61">
        <v>0</v>
      </c>
      <c r="DP12" s="61">
        <v>0</v>
      </c>
      <c r="DQ12" s="61">
        <v>0</v>
      </c>
      <c r="DR12" s="61">
        <v>0</v>
      </c>
      <c r="DS12" s="61">
        <v>0</v>
      </c>
      <c r="DT12" s="61">
        <v>0</v>
      </c>
      <c r="DU12" s="61">
        <v>0</v>
      </c>
      <c r="DV12" s="61">
        <v>0</v>
      </c>
      <c r="DW12" s="61">
        <v>0</v>
      </c>
      <c r="DX12" s="61">
        <v>0</v>
      </c>
      <c r="DY12" s="61">
        <v>7415</v>
      </c>
      <c r="DZ12" s="61">
        <v>2787</v>
      </c>
      <c r="EA12" s="61">
        <v>0</v>
      </c>
      <c r="EB12" s="61">
        <v>0</v>
      </c>
      <c r="EC12" s="61">
        <v>0</v>
      </c>
      <c r="ED12" s="61">
        <v>0</v>
      </c>
      <c r="EE12" s="61">
        <v>0</v>
      </c>
      <c r="EF12" s="61">
        <v>0</v>
      </c>
      <c r="EG12" s="61">
        <v>0</v>
      </c>
      <c r="EH12" s="61">
        <v>0</v>
      </c>
      <c r="EI12" s="61">
        <v>0</v>
      </c>
      <c r="EJ12" s="61">
        <v>0</v>
      </c>
      <c r="EK12" s="61">
        <v>2749</v>
      </c>
      <c r="EL12" s="61">
        <v>450</v>
      </c>
      <c r="EM12" s="61">
        <v>0</v>
      </c>
      <c r="EN12" s="61">
        <v>0</v>
      </c>
      <c r="EO12" s="61">
        <v>0</v>
      </c>
      <c r="EP12" s="61">
        <v>0</v>
      </c>
      <c r="EQ12" s="61">
        <v>0</v>
      </c>
      <c r="ER12" s="61">
        <v>0</v>
      </c>
      <c r="ES12" s="61">
        <v>0</v>
      </c>
      <c r="ET12" s="61">
        <v>0</v>
      </c>
      <c r="EU12" s="61">
        <v>0</v>
      </c>
      <c r="EV12" s="61">
        <v>0</v>
      </c>
      <c r="EW12" s="61">
        <v>2029</v>
      </c>
      <c r="EX12" s="61">
        <v>0</v>
      </c>
      <c r="EY12" s="61">
        <v>0</v>
      </c>
      <c r="EZ12" s="61">
        <v>0</v>
      </c>
      <c r="FA12" s="61">
        <v>0</v>
      </c>
      <c r="FB12" s="61">
        <v>0</v>
      </c>
      <c r="FC12" s="61">
        <v>0</v>
      </c>
      <c r="FD12" s="61">
        <v>0</v>
      </c>
      <c r="FE12" s="61">
        <v>0</v>
      </c>
      <c r="FF12" s="61">
        <v>0</v>
      </c>
      <c r="FG12" s="61">
        <v>0</v>
      </c>
      <c r="FH12" s="61">
        <v>0</v>
      </c>
      <c r="FI12" s="61">
        <v>0</v>
      </c>
      <c r="FJ12" s="61">
        <v>0</v>
      </c>
      <c r="FK12" s="61">
        <v>0</v>
      </c>
      <c r="FL12" s="61">
        <v>0</v>
      </c>
      <c r="FM12" s="61">
        <v>0</v>
      </c>
      <c r="FN12" s="61">
        <v>0</v>
      </c>
      <c r="FO12" s="61">
        <v>0</v>
      </c>
      <c r="FP12" s="61">
        <v>0</v>
      </c>
      <c r="FQ12" s="61">
        <v>0</v>
      </c>
      <c r="FR12" s="61">
        <v>0</v>
      </c>
      <c r="FS12" s="61">
        <v>0</v>
      </c>
      <c r="FT12" s="61">
        <v>0</v>
      </c>
      <c r="FU12" s="61">
        <v>1329</v>
      </c>
      <c r="FV12" s="61">
        <v>1754</v>
      </c>
      <c r="FW12" s="61">
        <v>0</v>
      </c>
      <c r="FX12" s="61">
        <v>0</v>
      </c>
      <c r="FY12" s="61">
        <v>0</v>
      </c>
      <c r="FZ12" s="61">
        <v>0</v>
      </c>
    </row>
    <row r="13" spans="1:182">
      <c r="B13" s="580" t="s">
        <v>11</v>
      </c>
      <c r="C13" s="62">
        <v>1066698.58</v>
      </c>
      <c r="D13" s="63">
        <v>956587.2</v>
      </c>
      <c r="E13" s="63">
        <v>1021651.42</v>
      </c>
      <c r="F13" s="63">
        <v>894846.15999999992</v>
      </c>
      <c r="G13" s="63">
        <v>913451.65</v>
      </c>
      <c r="H13" s="63">
        <v>983484.2</v>
      </c>
      <c r="I13" s="63">
        <v>1055492.58</v>
      </c>
      <c r="J13" s="63">
        <v>1033239.41</v>
      </c>
      <c r="K13" s="63">
        <v>725812.92999999993</v>
      </c>
      <c r="L13" s="63">
        <v>519359</v>
      </c>
      <c r="M13" s="63">
        <v>600208</v>
      </c>
      <c r="N13" s="63">
        <v>765259.58000000007</v>
      </c>
      <c r="O13" s="63">
        <v>783644.58000000007</v>
      </c>
      <c r="P13" s="63">
        <v>706863.59</v>
      </c>
      <c r="Q13" s="63">
        <v>670805.38</v>
      </c>
      <c r="R13" s="63">
        <v>682299</v>
      </c>
      <c r="S13" s="63">
        <v>704535.27</v>
      </c>
      <c r="T13" s="63">
        <v>729449.92999999993</v>
      </c>
      <c r="U13" s="63">
        <v>759617.61</v>
      </c>
      <c r="V13" s="63">
        <v>759755.58000000007</v>
      </c>
      <c r="W13" s="63">
        <v>718595.92999999993</v>
      </c>
      <c r="X13" s="63">
        <v>691422.8</v>
      </c>
      <c r="Y13" s="63">
        <v>723573</v>
      </c>
      <c r="Z13" s="63">
        <v>752845.58000000007</v>
      </c>
      <c r="AA13" s="63">
        <v>769281.58000000007</v>
      </c>
      <c r="AB13" s="63">
        <v>699639.59</v>
      </c>
      <c r="AC13" s="63">
        <v>746141.58000000007</v>
      </c>
      <c r="AD13" s="63">
        <v>631424</v>
      </c>
      <c r="AE13" s="63">
        <v>677167.81</v>
      </c>
      <c r="AF13" s="63">
        <v>726750.92999999993</v>
      </c>
      <c r="AG13" s="63">
        <v>758078.61</v>
      </c>
      <c r="AH13" s="63">
        <v>756786.58000000007</v>
      </c>
      <c r="AI13" s="63">
        <v>713528</v>
      </c>
      <c r="AJ13" s="63">
        <v>562496.80000000005</v>
      </c>
      <c r="AK13" s="63">
        <v>719564.92999999993</v>
      </c>
      <c r="AL13" s="63">
        <v>739061.61</v>
      </c>
      <c r="AM13" s="63">
        <v>771950.58000000007</v>
      </c>
      <c r="AN13" s="63">
        <v>727946.95</v>
      </c>
      <c r="AO13" s="63">
        <v>626667.61</v>
      </c>
      <c r="AP13" s="63">
        <v>551884.1</v>
      </c>
      <c r="AQ13" s="63">
        <v>722364.17999999993</v>
      </c>
      <c r="AR13" s="63">
        <v>732381</v>
      </c>
      <c r="AS13" s="63">
        <v>760791.61</v>
      </c>
      <c r="AT13" s="63">
        <v>762185.58000000007</v>
      </c>
      <c r="AU13" s="63">
        <v>719507</v>
      </c>
      <c r="AV13" s="63">
        <v>687219.8</v>
      </c>
      <c r="AW13" s="63">
        <v>728666</v>
      </c>
      <c r="AX13" s="63">
        <v>743223.61</v>
      </c>
      <c r="AY13" s="63">
        <v>775112.61</v>
      </c>
      <c r="AZ13" s="63">
        <v>704737</v>
      </c>
      <c r="BA13" s="63">
        <v>688281.11</v>
      </c>
      <c r="BB13" s="63">
        <v>624355.69999999995</v>
      </c>
      <c r="BC13" s="63">
        <v>747876.58000000007</v>
      </c>
      <c r="BD13" s="63">
        <v>728882</v>
      </c>
      <c r="BE13" s="63">
        <v>756104.58000000007</v>
      </c>
      <c r="BF13" s="63">
        <v>761422.61</v>
      </c>
      <c r="BG13" s="63">
        <v>703829.19</v>
      </c>
      <c r="BH13" s="63">
        <v>475990.8</v>
      </c>
      <c r="BI13" s="63">
        <v>573640</v>
      </c>
      <c r="BJ13" s="63">
        <v>745446.61</v>
      </c>
      <c r="BK13" s="63">
        <v>780660.58000000007</v>
      </c>
      <c r="BL13" s="63">
        <v>708915</v>
      </c>
      <c r="BM13" s="63">
        <v>686930.80999999994</v>
      </c>
      <c r="BN13" s="63">
        <v>627970.94999999995</v>
      </c>
      <c r="BO13" s="63">
        <v>683639.61</v>
      </c>
      <c r="BP13" s="63">
        <v>737262</v>
      </c>
      <c r="BQ13" s="63">
        <v>775129.58000000007</v>
      </c>
      <c r="BR13" s="63">
        <v>779131.61</v>
      </c>
      <c r="BS13" s="63">
        <v>732172</v>
      </c>
      <c r="BT13" s="63">
        <v>769027.58000000007</v>
      </c>
      <c r="BU13" s="63">
        <v>694017</v>
      </c>
      <c r="BV13" s="63">
        <v>783652.58000000007</v>
      </c>
      <c r="BW13" s="63">
        <v>804761.58000000007</v>
      </c>
      <c r="BX13" s="63">
        <v>704462</v>
      </c>
      <c r="BY13" s="63">
        <v>648206.58000000007</v>
      </c>
      <c r="BZ13" s="63">
        <v>650798.15</v>
      </c>
      <c r="CA13" s="63">
        <v>732608.98</v>
      </c>
      <c r="CB13" s="63">
        <v>758477</v>
      </c>
      <c r="CC13" s="63">
        <v>810288.58000000007</v>
      </c>
      <c r="CD13" s="63">
        <v>810616.61</v>
      </c>
      <c r="CE13" s="63">
        <v>769169.92999999993</v>
      </c>
      <c r="CF13" s="63">
        <v>547580</v>
      </c>
      <c r="CG13" s="63">
        <v>782878.19</v>
      </c>
      <c r="CH13" s="63">
        <v>820290.58000000007</v>
      </c>
      <c r="CI13" s="63">
        <v>830480.58000000007</v>
      </c>
      <c r="CJ13" s="63">
        <v>776007.59</v>
      </c>
      <c r="CK13" s="63">
        <v>801898.58000000007</v>
      </c>
      <c r="CL13" s="63">
        <v>649742.6</v>
      </c>
      <c r="CM13" s="63">
        <v>774691.2</v>
      </c>
      <c r="CN13" s="63">
        <v>787369.92999999993</v>
      </c>
      <c r="CO13" s="63">
        <v>828961.61</v>
      </c>
      <c r="CP13" s="63">
        <v>827787.58000000007</v>
      </c>
      <c r="CQ13" s="63">
        <v>786074</v>
      </c>
      <c r="CR13" s="63">
        <v>741721.8</v>
      </c>
      <c r="CS13" s="63">
        <v>794980.92999999993</v>
      </c>
      <c r="CT13" s="63">
        <v>831175.61</v>
      </c>
      <c r="CU13" s="63">
        <v>836378.58000000007</v>
      </c>
      <c r="CV13" s="63">
        <v>711482.5</v>
      </c>
      <c r="CW13" s="63">
        <v>669845.67000000004</v>
      </c>
      <c r="CX13" s="63">
        <v>641875.4</v>
      </c>
      <c r="CY13" s="63">
        <v>807753.58000000007</v>
      </c>
      <c r="CZ13" s="63">
        <v>792355</v>
      </c>
      <c r="DA13" s="63">
        <v>836274.61</v>
      </c>
      <c r="DB13" s="63">
        <v>840678.58000000007</v>
      </c>
      <c r="DC13" s="63">
        <v>780911</v>
      </c>
      <c r="DD13" s="63">
        <v>548293.80000000005</v>
      </c>
      <c r="DE13" s="63">
        <v>797382.91999999993</v>
      </c>
      <c r="DF13" s="63">
        <v>823897.61</v>
      </c>
      <c r="DG13" s="63">
        <v>833379.61</v>
      </c>
      <c r="DH13" s="63">
        <v>754319</v>
      </c>
      <c r="DI13" s="63">
        <v>827999.61</v>
      </c>
      <c r="DJ13" s="63">
        <v>676001</v>
      </c>
      <c r="DK13" s="63">
        <v>739338.17999999993</v>
      </c>
      <c r="DL13" s="63">
        <v>790318</v>
      </c>
      <c r="DM13" s="63">
        <v>832506.61</v>
      </c>
      <c r="DN13" s="63">
        <v>837552.58000000007</v>
      </c>
      <c r="DO13" s="63">
        <v>778046</v>
      </c>
      <c r="DP13" s="63">
        <v>745993.8</v>
      </c>
      <c r="DQ13" s="63">
        <v>797773</v>
      </c>
      <c r="DR13" s="63">
        <v>822610.61</v>
      </c>
      <c r="DS13" s="63">
        <v>832723.61</v>
      </c>
      <c r="DT13" s="63">
        <v>750971.41</v>
      </c>
      <c r="DU13" s="63">
        <v>789293.61</v>
      </c>
      <c r="DV13" s="63">
        <v>664754.19999999995</v>
      </c>
      <c r="DW13" s="63">
        <v>787230.58000000007</v>
      </c>
      <c r="DX13" s="63">
        <v>783771</v>
      </c>
      <c r="DY13" s="63">
        <v>826731.58000000007</v>
      </c>
      <c r="DZ13" s="63">
        <v>822477.61</v>
      </c>
      <c r="EA13" s="63">
        <v>774453</v>
      </c>
      <c r="EB13" s="63">
        <v>569236.6</v>
      </c>
      <c r="EC13" s="63">
        <v>694562</v>
      </c>
      <c r="ED13" s="63">
        <v>817761.61</v>
      </c>
      <c r="EE13" s="63">
        <v>831231.58000000007</v>
      </c>
      <c r="EF13" s="63">
        <v>777817.59</v>
      </c>
      <c r="EG13" s="63">
        <v>666650.61</v>
      </c>
      <c r="EH13" s="63">
        <v>600131.15</v>
      </c>
      <c r="EI13" s="63">
        <v>789429.40999999992</v>
      </c>
      <c r="EJ13" s="63">
        <v>780650</v>
      </c>
      <c r="EK13" s="63">
        <v>825914.58000000007</v>
      </c>
      <c r="EL13" s="63">
        <v>820749.61</v>
      </c>
      <c r="EM13" s="63">
        <v>779215.92999999993</v>
      </c>
      <c r="EN13" s="63">
        <v>736764.8</v>
      </c>
      <c r="EO13" s="63">
        <v>786540</v>
      </c>
      <c r="EP13" s="63">
        <v>821191.58000000007</v>
      </c>
      <c r="EQ13" s="63">
        <v>826549.58000000007</v>
      </c>
      <c r="ER13" s="63">
        <v>745767</v>
      </c>
      <c r="ES13" s="63">
        <v>767171.07000000007</v>
      </c>
      <c r="ET13" s="63">
        <v>656627.5</v>
      </c>
      <c r="EU13" s="63">
        <v>789410.01</v>
      </c>
      <c r="EV13" s="63">
        <v>777355.92999999993</v>
      </c>
      <c r="EW13" s="63">
        <v>817413.61</v>
      </c>
      <c r="EX13" s="63">
        <v>818034.61</v>
      </c>
      <c r="EY13" s="63">
        <v>770971.92999999993</v>
      </c>
      <c r="EZ13" s="63">
        <v>535020.80000000005</v>
      </c>
      <c r="FA13" s="63">
        <v>584827.19999999995</v>
      </c>
      <c r="FB13" s="63">
        <v>814893.58000000007</v>
      </c>
      <c r="FC13" s="63">
        <v>811551.58000000007</v>
      </c>
      <c r="FD13" s="63">
        <v>736070</v>
      </c>
      <c r="FE13" s="63">
        <v>714688.58000000007</v>
      </c>
      <c r="FF13" s="63">
        <v>661228</v>
      </c>
      <c r="FG13" s="63">
        <v>715043.58000000007</v>
      </c>
      <c r="FH13" s="63">
        <v>771232.92999999993</v>
      </c>
      <c r="FI13" s="63">
        <v>811297.61</v>
      </c>
      <c r="FJ13" s="63">
        <v>812959.58000000007</v>
      </c>
      <c r="FK13" s="63">
        <v>764536</v>
      </c>
      <c r="FL13" s="63">
        <v>726679.8</v>
      </c>
      <c r="FM13" s="63">
        <v>774244.92999999993</v>
      </c>
      <c r="FN13" s="63">
        <v>805431.61</v>
      </c>
      <c r="FO13" s="63">
        <v>807822.58000000007</v>
      </c>
      <c r="FP13" s="63">
        <v>734446</v>
      </c>
      <c r="FQ13" s="63">
        <v>558622.80000000005</v>
      </c>
      <c r="FR13" s="63">
        <v>741678</v>
      </c>
      <c r="FS13" s="63">
        <v>714487.78</v>
      </c>
      <c r="FT13" s="63">
        <v>765544</v>
      </c>
      <c r="FU13" s="63">
        <v>809332.61</v>
      </c>
      <c r="FV13" s="63">
        <v>808143.58000000007</v>
      </c>
      <c r="FW13" s="63">
        <v>729485</v>
      </c>
      <c r="FX13" s="63">
        <v>639009.61</v>
      </c>
      <c r="FY13" s="63">
        <v>687973.94</v>
      </c>
      <c r="FZ13" s="63">
        <v>805148.61</v>
      </c>
    </row>
    <row r="14" spans="1:182">
      <c r="B14" s="578" t="s">
        <v>97</v>
      </c>
      <c r="C14" s="88">
        <v>34588.480000000003</v>
      </c>
      <c r="D14" s="89">
        <v>31252.55</v>
      </c>
      <c r="E14" s="89">
        <v>34546.629999999997</v>
      </c>
      <c r="F14" s="89">
        <v>33514.949999999997</v>
      </c>
      <c r="G14" s="89">
        <v>34234.839999999997</v>
      </c>
      <c r="H14" s="89">
        <v>7643.53</v>
      </c>
      <c r="I14" s="89">
        <v>7936</v>
      </c>
      <c r="J14" s="89">
        <v>7826.88</v>
      </c>
      <c r="K14" s="89">
        <v>7642.64</v>
      </c>
      <c r="L14" s="89">
        <v>34547.120000000003</v>
      </c>
      <c r="M14" s="89">
        <v>33405.019999999997</v>
      </c>
      <c r="N14" s="89">
        <v>34790.050000000003</v>
      </c>
      <c r="O14" s="89">
        <v>34588.480000000003</v>
      </c>
      <c r="P14" s="89">
        <v>31252.55</v>
      </c>
      <c r="Q14" s="89">
        <v>34546.629999999997</v>
      </c>
      <c r="R14" s="89">
        <v>33514.949999999997</v>
      </c>
      <c r="S14" s="89">
        <v>34234.839999999997</v>
      </c>
      <c r="T14" s="89">
        <v>7643.53</v>
      </c>
      <c r="U14" s="89">
        <v>7936</v>
      </c>
      <c r="V14" s="89">
        <v>7826.88</v>
      </c>
      <c r="W14" s="89">
        <v>7642.64</v>
      </c>
      <c r="X14" s="89">
        <v>34547.120000000003</v>
      </c>
      <c r="Y14" s="89">
        <v>33405.019999999997</v>
      </c>
      <c r="Z14" s="89">
        <v>34790.050000000003</v>
      </c>
      <c r="AA14" s="89">
        <v>24046.14</v>
      </c>
      <c r="AB14" s="89">
        <v>19695.150000000001</v>
      </c>
      <c r="AC14" s="89">
        <v>10593.13</v>
      </c>
      <c r="AD14" s="89">
        <v>11535.78</v>
      </c>
      <c r="AE14" s="89">
        <v>18689.8</v>
      </c>
      <c r="AF14" s="89">
        <v>25270</v>
      </c>
      <c r="AG14" s="89">
        <v>42149.36</v>
      </c>
      <c r="AH14" s="89">
        <v>41004.58</v>
      </c>
      <c r="AI14" s="89">
        <v>20687.21</v>
      </c>
      <c r="AJ14" s="89">
        <v>10524.19</v>
      </c>
      <c r="AK14" s="89">
        <v>18151.330000000002</v>
      </c>
      <c r="AL14" s="89">
        <v>24633.34</v>
      </c>
      <c r="AM14" s="89">
        <v>24000</v>
      </c>
      <c r="AN14" s="89">
        <v>19717.740000000002</v>
      </c>
      <c r="AO14" s="89">
        <v>10157.26</v>
      </c>
      <c r="AP14" s="89">
        <v>11882.16</v>
      </c>
      <c r="AQ14" s="89">
        <v>18109.52</v>
      </c>
      <c r="AR14" s="89">
        <v>26745.52</v>
      </c>
      <c r="AS14" s="89">
        <v>40667.81</v>
      </c>
      <c r="AT14" s="89">
        <v>40997.81</v>
      </c>
      <c r="AU14" s="89">
        <v>20596.919999999998</v>
      </c>
      <c r="AV14" s="89">
        <v>10765.34</v>
      </c>
      <c r="AW14" s="89">
        <v>18728.71</v>
      </c>
      <c r="AX14" s="89">
        <v>24611.23</v>
      </c>
      <c r="AY14" s="89">
        <v>23821.61</v>
      </c>
      <c r="AZ14" s="89">
        <v>20832.84</v>
      </c>
      <c r="BA14" s="89">
        <v>9687.2099999999991</v>
      </c>
      <c r="BB14" s="89">
        <v>10838.33</v>
      </c>
      <c r="BC14" s="89">
        <v>18465</v>
      </c>
      <c r="BD14" s="89">
        <v>26621.13</v>
      </c>
      <c r="BE14" s="89">
        <v>40854.81</v>
      </c>
      <c r="BF14" s="89">
        <v>41892.81</v>
      </c>
      <c r="BG14" s="89">
        <v>19817.54</v>
      </c>
      <c r="BH14" s="89">
        <v>10691.84</v>
      </c>
      <c r="BI14" s="89">
        <v>18709.45</v>
      </c>
      <c r="BJ14" s="89">
        <v>24747.42</v>
      </c>
      <c r="BK14" s="89">
        <v>24033.19</v>
      </c>
      <c r="BL14" s="89">
        <v>20546.97</v>
      </c>
      <c r="BM14" s="89">
        <v>10318.17</v>
      </c>
      <c r="BN14" s="89">
        <v>10417.33</v>
      </c>
      <c r="BO14" s="89">
        <v>17771.689999999999</v>
      </c>
      <c r="BP14" s="89">
        <v>26427.71</v>
      </c>
      <c r="BQ14" s="89">
        <v>41854.49</v>
      </c>
      <c r="BR14" s="89">
        <v>42322.13</v>
      </c>
      <c r="BS14" s="89">
        <v>19688.32</v>
      </c>
      <c r="BT14" s="89">
        <v>10421.19</v>
      </c>
      <c r="BU14" s="89">
        <v>18849.2</v>
      </c>
      <c r="BV14" s="89">
        <v>24329.61</v>
      </c>
      <c r="BW14" s="89">
        <v>24513.43</v>
      </c>
      <c r="BX14" s="89">
        <v>19942.439999999999</v>
      </c>
      <c r="BY14" s="89">
        <v>10124.129999999999</v>
      </c>
      <c r="BZ14" s="89">
        <v>11049.33</v>
      </c>
      <c r="CA14" s="89">
        <v>17346.259999999998</v>
      </c>
      <c r="CB14" s="89">
        <v>25584.41</v>
      </c>
      <c r="CC14" s="89">
        <v>43019.49</v>
      </c>
      <c r="CD14" s="89">
        <v>42383.519999999997</v>
      </c>
      <c r="CE14" s="89">
        <v>19560.47</v>
      </c>
      <c r="CF14" s="89">
        <v>10710.79</v>
      </c>
      <c r="CG14" s="89">
        <v>18541.740000000002</v>
      </c>
      <c r="CH14" s="89">
        <v>24204</v>
      </c>
      <c r="CI14" s="89">
        <v>24292.55</v>
      </c>
      <c r="CJ14" s="89">
        <v>19448.740000000002</v>
      </c>
      <c r="CK14" s="89">
        <v>10472.379999999999</v>
      </c>
      <c r="CL14" s="89">
        <v>11798.28</v>
      </c>
      <c r="CM14" s="89">
        <v>18548.05</v>
      </c>
      <c r="CN14" s="89">
        <v>25264.32</v>
      </c>
      <c r="CO14" s="89">
        <v>42257.81</v>
      </c>
      <c r="CP14" s="89">
        <v>40901.81</v>
      </c>
      <c r="CQ14" s="89">
        <v>20580.21</v>
      </c>
      <c r="CR14" s="89">
        <v>10638.2</v>
      </c>
      <c r="CS14" s="89">
        <v>18144.330000000002</v>
      </c>
      <c r="CT14" s="89">
        <v>24633.34</v>
      </c>
      <c r="CU14" s="89">
        <v>24000</v>
      </c>
      <c r="CV14" s="89">
        <v>19380</v>
      </c>
      <c r="CW14" s="89">
        <v>10644.13</v>
      </c>
      <c r="CX14" s="89">
        <v>12005.19</v>
      </c>
      <c r="CY14" s="89">
        <v>18018.52</v>
      </c>
      <c r="CZ14" s="89">
        <v>26128.16</v>
      </c>
      <c r="DA14" s="89">
        <v>41437.07</v>
      </c>
      <c r="DB14" s="89">
        <v>40552.81</v>
      </c>
      <c r="DC14" s="89">
        <v>21034.94</v>
      </c>
      <c r="DD14" s="89">
        <v>10779.19</v>
      </c>
      <c r="DE14" s="89">
        <v>18371.330000000002</v>
      </c>
      <c r="DF14" s="89">
        <v>24628.67</v>
      </c>
      <c r="DG14" s="89">
        <v>24001.81</v>
      </c>
      <c r="DH14" s="89">
        <v>19814.05</v>
      </c>
      <c r="DI14" s="89">
        <v>9975.14</v>
      </c>
      <c r="DJ14" s="89">
        <v>11979.16</v>
      </c>
      <c r="DK14" s="89">
        <v>18139.52</v>
      </c>
      <c r="DL14" s="89">
        <v>26761.32</v>
      </c>
      <c r="DM14" s="89">
        <v>40609</v>
      </c>
      <c r="DN14" s="89">
        <v>40915.910000000003</v>
      </c>
      <c r="DO14" s="89">
        <v>20676.82</v>
      </c>
      <c r="DP14" s="89">
        <v>10765.34</v>
      </c>
      <c r="DQ14" s="89">
        <v>18649.939999999999</v>
      </c>
      <c r="DR14" s="89">
        <v>24692</v>
      </c>
      <c r="DS14" s="89">
        <v>23838.61</v>
      </c>
      <c r="DT14" s="89">
        <v>20840.84</v>
      </c>
      <c r="DU14" s="89">
        <v>9614.2099999999991</v>
      </c>
      <c r="DV14" s="89">
        <v>10886.33</v>
      </c>
      <c r="DW14" s="89">
        <v>18469</v>
      </c>
      <c r="DX14" s="89">
        <v>26635.13</v>
      </c>
      <c r="DY14" s="89">
        <v>40821.26</v>
      </c>
      <c r="DZ14" s="89">
        <v>41844.36</v>
      </c>
      <c r="EA14" s="89">
        <v>19892.189999999999</v>
      </c>
      <c r="EB14" s="89">
        <v>10666.19</v>
      </c>
      <c r="EC14" s="89">
        <v>18649.54</v>
      </c>
      <c r="ED14" s="89">
        <v>24822.34</v>
      </c>
      <c r="EE14" s="89">
        <v>24334.1</v>
      </c>
      <c r="EF14" s="89">
        <v>20118.77</v>
      </c>
      <c r="EG14" s="89">
        <v>10127.129999999999</v>
      </c>
      <c r="EH14" s="89">
        <v>11166.33</v>
      </c>
      <c r="EI14" s="89">
        <v>17220.259999999998</v>
      </c>
      <c r="EJ14" s="89">
        <v>25593.41</v>
      </c>
      <c r="EK14" s="89">
        <v>42990.49</v>
      </c>
      <c r="EL14" s="89">
        <v>42443.519999999997</v>
      </c>
      <c r="EM14" s="89">
        <v>19619</v>
      </c>
      <c r="EN14" s="89">
        <v>10543.96</v>
      </c>
      <c r="EO14" s="89">
        <v>18582.23</v>
      </c>
      <c r="EP14" s="89">
        <v>24240.81</v>
      </c>
      <c r="EQ14" s="89">
        <v>24135.29</v>
      </c>
      <c r="ER14" s="89">
        <v>19967.29</v>
      </c>
      <c r="ES14" s="89">
        <v>10338.129999999999</v>
      </c>
      <c r="ET14" s="89">
        <v>11016.97</v>
      </c>
      <c r="EU14" s="89">
        <v>19359.310000000001</v>
      </c>
      <c r="EV14" s="89">
        <v>24331</v>
      </c>
      <c r="EW14" s="89">
        <v>43484.75</v>
      </c>
      <c r="EX14" s="89">
        <v>41367.26</v>
      </c>
      <c r="EY14" s="89">
        <v>19421.64</v>
      </c>
      <c r="EZ14" s="89">
        <v>10432.68</v>
      </c>
      <c r="FA14" s="89">
        <v>19125.68</v>
      </c>
      <c r="FB14" s="89">
        <v>24000</v>
      </c>
      <c r="FC14" s="89">
        <v>24030.14</v>
      </c>
      <c r="FD14" s="89">
        <v>19711.150000000001</v>
      </c>
      <c r="FE14" s="89">
        <v>10502.13</v>
      </c>
      <c r="FF14" s="89">
        <v>11793.53</v>
      </c>
      <c r="FG14" s="89">
        <v>18523.05</v>
      </c>
      <c r="FH14" s="89">
        <v>25284.32</v>
      </c>
      <c r="FI14" s="89">
        <v>42208.81</v>
      </c>
      <c r="FJ14" s="89">
        <v>40844.080000000002</v>
      </c>
      <c r="FK14" s="89">
        <v>20804.54</v>
      </c>
      <c r="FL14" s="89">
        <v>10457.59</v>
      </c>
      <c r="FM14" s="89">
        <v>18187.330000000002</v>
      </c>
      <c r="FN14" s="89">
        <v>24633.34</v>
      </c>
      <c r="FO14" s="89">
        <v>24000</v>
      </c>
      <c r="FP14" s="89">
        <v>19380</v>
      </c>
      <c r="FQ14" s="89">
        <v>10661.13</v>
      </c>
      <c r="FR14" s="89">
        <v>12031.19</v>
      </c>
      <c r="FS14" s="89">
        <v>17975.52</v>
      </c>
      <c r="FT14" s="89">
        <v>26181.42</v>
      </c>
      <c r="FU14" s="89">
        <v>41342.81</v>
      </c>
      <c r="FV14" s="89">
        <v>40414.81</v>
      </c>
      <c r="FW14" s="89">
        <v>21345.94</v>
      </c>
      <c r="FX14" s="89">
        <v>10647.19</v>
      </c>
      <c r="FY14" s="89">
        <v>18340.330000000002</v>
      </c>
      <c r="FZ14" s="89">
        <v>24659.67</v>
      </c>
    </row>
    <row r="15" spans="1:182">
      <c r="A15" s="32"/>
      <c r="B15" s="578" t="s">
        <v>289</v>
      </c>
      <c r="C15" s="64">
        <v>2331.81</v>
      </c>
      <c r="D15" s="65">
        <v>2106.91</v>
      </c>
      <c r="E15" s="65">
        <v>2328.98</v>
      </c>
      <c r="F15" s="65">
        <v>2259.44</v>
      </c>
      <c r="G15" s="65">
        <v>2307.9699999999998</v>
      </c>
      <c r="H15" s="65">
        <v>515.29</v>
      </c>
      <c r="I15" s="65">
        <v>535.01</v>
      </c>
      <c r="J15" s="65">
        <v>527.66</v>
      </c>
      <c r="K15" s="65">
        <v>515.23</v>
      </c>
      <c r="L15" s="65">
        <v>2329.0100000000002</v>
      </c>
      <c r="M15" s="65">
        <v>2252.02</v>
      </c>
      <c r="N15" s="65">
        <v>2345.4</v>
      </c>
      <c r="O15" s="65">
        <v>2331.81</v>
      </c>
      <c r="P15" s="65">
        <v>2106.91</v>
      </c>
      <c r="Q15" s="65">
        <v>2328.98</v>
      </c>
      <c r="R15" s="65">
        <v>2259.44</v>
      </c>
      <c r="S15" s="65">
        <v>2307.9699999999998</v>
      </c>
      <c r="T15" s="65">
        <v>515.29</v>
      </c>
      <c r="U15" s="65">
        <v>535.01</v>
      </c>
      <c r="V15" s="65">
        <v>527.66</v>
      </c>
      <c r="W15" s="65">
        <v>515.23</v>
      </c>
      <c r="X15" s="65">
        <v>2329.0100000000002</v>
      </c>
      <c r="Y15" s="65">
        <v>2252.02</v>
      </c>
      <c r="Z15" s="65">
        <v>2345.4</v>
      </c>
      <c r="AA15" s="65">
        <v>1608.66</v>
      </c>
      <c r="AB15" s="65">
        <v>1340.2</v>
      </c>
      <c r="AC15" s="65">
        <v>722.03</v>
      </c>
      <c r="AD15" s="65">
        <v>822.04</v>
      </c>
      <c r="AE15" s="65">
        <v>1207.78</v>
      </c>
      <c r="AF15" s="65">
        <v>1672.13</v>
      </c>
      <c r="AG15" s="65">
        <v>2845.67</v>
      </c>
      <c r="AH15" s="65">
        <v>2767.29</v>
      </c>
      <c r="AI15" s="65">
        <v>1470.61</v>
      </c>
      <c r="AJ15" s="65">
        <v>645.09</v>
      </c>
      <c r="AK15" s="65">
        <v>1236.51</v>
      </c>
      <c r="AL15" s="65">
        <v>1660.7</v>
      </c>
      <c r="AM15" s="65">
        <v>1618</v>
      </c>
      <c r="AN15" s="65">
        <v>1305.6500000000001</v>
      </c>
      <c r="AO15" s="65">
        <v>731.36</v>
      </c>
      <c r="AP15" s="65">
        <v>781.34</v>
      </c>
      <c r="AQ15" s="65">
        <v>1244.06</v>
      </c>
      <c r="AR15" s="65">
        <v>1740.36</v>
      </c>
      <c r="AS15" s="65">
        <v>2777.93</v>
      </c>
      <c r="AT15" s="65">
        <v>2719.29</v>
      </c>
      <c r="AU15" s="65">
        <v>1475.46</v>
      </c>
      <c r="AV15" s="65">
        <v>689.3</v>
      </c>
      <c r="AW15" s="65">
        <v>1255.0899999999999</v>
      </c>
      <c r="AX15" s="65">
        <v>1660.86</v>
      </c>
      <c r="AY15" s="65">
        <v>1581.61</v>
      </c>
      <c r="AZ15" s="65">
        <v>1400.68</v>
      </c>
      <c r="BA15" s="65">
        <v>701.95</v>
      </c>
      <c r="BB15" s="65">
        <v>709.96</v>
      </c>
      <c r="BC15" s="65">
        <v>1288.58</v>
      </c>
      <c r="BD15" s="65">
        <v>1716.73</v>
      </c>
      <c r="BE15" s="65">
        <v>2802.29</v>
      </c>
      <c r="BF15" s="65">
        <v>2768.29</v>
      </c>
      <c r="BG15" s="65">
        <v>1384.81</v>
      </c>
      <c r="BH15" s="65">
        <v>698.8</v>
      </c>
      <c r="BI15" s="65">
        <v>1311.58</v>
      </c>
      <c r="BJ15" s="65">
        <v>1633.42</v>
      </c>
      <c r="BK15" s="65">
        <v>1604.64</v>
      </c>
      <c r="BL15" s="65">
        <v>1381.29</v>
      </c>
      <c r="BM15" s="65">
        <v>712.49</v>
      </c>
      <c r="BN15" s="65">
        <v>714.96</v>
      </c>
      <c r="BO15" s="65">
        <v>1246.74</v>
      </c>
      <c r="BP15" s="65">
        <v>1701.48</v>
      </c>
      <c r="BQ15" s="65">
        <v>2863.61</v>
      </c>
      <c r="BR15" s="65">
        <v>2813.97</v>
      </c>
      <c r="BS15" s="65">
        <v>1346.02</v>
      </c>
      <c r="BT15" s="65">
        <v>685.45</v>
      </c>
      <c r="BU15" s="65">
        <v>1309.44</v>
      </c>
      <c r="BV15" s="65">
        <v>1618.61</v>
      </c>
      <c r="BW15" s="65">
        <v>1641.98</v>
      </c>
      <c r="BX15" s="65">
        <v>1350.59</v>
      </c>
      <c r="BY15" s="65">
        <v>687.03</v>
      </c>
      <c r="BZ15" s="65">
        <v>774.96</v>
      </c>
      <c r="CA15" s="65">
        <v>1065.4100000000001</v>
      </c>
      <c r="CB15" s="65">
        <v>1798.73</v>
      </c>
      <c r="CC15" s="65">
        <v>2931.61</v>
      </c>
      <c r="CD15" s="65">
        <v>2829.94</v>
      </c>
      <c r="CE15" s="65">
        <v>1304.4000000000001</v>
      </c>
      <c r="CF15" s="65">
        <v>742.94</v>
      </c>
      <c r="CG15" s="65">
        <v>1250.5</v>
      </c>
      <c r="CH15" s="65">
        <v>1620.61</v>
      </c>
      <c r="CI15" s="65">
        <v>1605.52</v>
      </c>
      <c r="CJ15" s="65">
        <v>1343.34</v>
      </c>
      <c r="CK15" s="65">
        <v>732.78</v>
      </c>
      <c r="CL15" s="65">
        <v>838</v>
      </c>
      <c r="CM15" s="65">
        <v>1181.06</v>
      </c>
      <c r="CN15" s="65">
        <v>1681.52</v>
      </c>
      <c r="CO15" s="65">
        <v>2852.29</v>
      </c>
      <c r="CP15" s="65">
        <v>2751.29</v>
      </c>
      <c r="CQ15" s="65">
        <v>1446.61</v>
      </c>
      <c r="CR15" s="65">
        <v>696.08</v>
      </c>
      <c r="CS15" s="65">
        <v>1209.51</v>
      </c>
      <c r="CT15" s="65">
        <v>1660.7</v>
      </c>
      <c r="CU15" s="65">
        <v>1618</v>
      </c>
      <c r="CV15" s="65">
        <v>1306.5</v>
      </c>
      <c r="CW15" s="65">
        <v>742.03</v>
      </c>
      <c r="CX15" s="65">
        <v>811.96</v>
      </c>
      <c r="CY15" s="65">
        <v>1204.06</v>
      </c>
      <c r="CZ15" s="65">
        <v>1714.02</v>
      </c>
      <c r="DA15" s="65">
        <v>2816.03</v>
      </c>
      <c r="DB15" s="65">
        <v>2680.29</v>
      </c>
      <c r="DC15" s="65">
        <v>1500.46</v>
      </c>
      <c r="DD15" s="65">
        <v>706.45</v>
      </c>
      <c r="DE15" s="65">
        <v>1255.51</v>
      </c>
      <c r="DF15" s="65">
        <v>1643.39</v>
      </c>
      <c r="DG15" s="65">
        <v>1613.81</v>
      </c>
      <c r="DH15" s="65">
        <v>1320.03</v>
      </c>
      <c r="DI15" s="65">
        <v>724.22</v>
      </c>
      <c r="DJ15" s="65">
        <v>778.29</v>
      </c>
      <c r="DK15" s="65">
        <v>1260.3399999999999</v>
      </c>
      <c r="DL15" s="65">
        <v>1718.92</v>
      </c>
      <c r="DM15" s="65">
        <v>2783.1</v>
      </c>
      <c r="DN15" s="65">
        <v>2719.29</v>
      </c>
      <c r="DO15" s="65">
        <v>1464.46</v>
      </c>
      <c r="DP15" s="65">
        <v>695.3</v>
      </c>
      <c r="DQ15" s="65">
        <v>1268.5</v>
      </c>
      <c r="DR15" s="65">
        <v>1652.45</v>
      </c>
      <c r="DS15" s="65">
        <v>1584.61</v>
      </c>
      <c r="DT15" s="65">
        <v>1392.83</v>
      </c>
      <c r="DU15" s="65">
        <v>715.25</v>
      </c>
      <c r="DV15" s="65">
        <v>701.51</v>
      </c>
      <c r="DW15" s="65">
        <v>1293.23</v>
      </c>
      <c r="DX15" s="65">
        <v>1717.07</v>
      </c>
      <c r="DY15" s="65">
        <v>2792.61</v>
      </c>
      <c r="DZ15" s="65">
        <v>2767.97</v>
      </c>
      <c r="EA15" s="65">
        <v>1395.16</v>
      </c>
      <c r="EB15" s="65">
        <v>693.45</v>
      </c>
      <c r="EC15" s="65">
        <v>1318.5</v>
      </c>
      <c r="ED15" s="65">
        <v>1626.51</v>
      </c>
      <c r="EE15" s="65">
        <v>1629.21</v>
      </c>
      <c r="EF15" s="65">
        <v>1363.37</v>
      </c>
      <c r="EG15" s="65">
        <v>687.03</v>
      </c>
      <c r="EH15" s="65">
        <v>781.96</v>
      </c>
      <c r="EI15" s="65">
        <v>1062.4100000000001</v>
      </c>
      <c r="EJ15" s="65">
        <v>1794.73</v>
      </c>
      <c r="EK15" s="65">
        <v>2925.61</v>
      </c>
      <c r="EL15" s="65">
        <v>2834.94</v>
      </c>
      <c r="EM15" s="65">
        <v>1321.4</v>
      </c>
      <c r="EN15" s="65">
        <v>692.24</v>
      </c>
      <c r="EO15" s="65">
        <v>1290</v>
      </c>
      <c r="EP15" s="65">
        <v>1615.81</v>
      </c>
      <c r="EQ15" s="65">
        <v>1597.78</v>
      </c>
      <c r="ER15" s="65">
        <v>1375.43</v>
      </c>
      <c r="ES15" s="65">
        <v>707.03</v>
      </c>
      <c r="ET15" s="65">
        <v>741.5</v>
      </c>
      <c r="EU15" s="65">
        <v>1297.8900000000001</v>
      </c>
      <c r="EV15" s="65">
        <v>1629.13</v>
      </c>
      <c r="EW15" s="65">
        <v>2930.32</v>
      </c>
      <c r="EX15" s="65">
        <v>2799.61</v>
      </c>
      <c r="EY15" s="65">
        <v>1317.76</v>
      </c>
      <c r="EZ15" s="65">
        <v>664.08</v>
      </c>
      <c r="FA15" s="65">
        <v>1320.16</v>
      </c>
      <c r="FB15" s="65">
        <v>1618</v>
      </c>
      <c r="FC15" s="65">
        <v>1608.66</v>
      </c>
      <c r="FD15" s="65">
        <v>1340.2</v>
      </c>
      <c r="FE15" s="65">
        <v>725.03</v>
      </c>
      <c r="FF15" s="65">
        <v>845.75</v>
      </c>
      <c r="FG15" s="65">
        <v>1181.06</v>
      </c>
      <c r="FH15" s="65">
        <v>1682.52</v>
      </c>
      <c r="FI15" s="65">
        <v>2862.29</v>
      </c>
      <c r="FJ15" s="65">
        <v>2740.29</v>
      </c>
      <c r="FK15" s="65">
        <v>1462.61</v>
      </c>
      <c r="FL15" s="65">
        <v>650.09</v>
      </c>
      <c r="FM15" s="65">
        <v>1239.51</v>
      </c>
      <c r="FN15" s="65">
        <v>1660.7</v>
      </c>
      <c r="FO15" s="65">
        <v>1618</v>
      </c>
      <c r="FP15" s="65">
        <v>1306.5</v>
      </c>
      <c r="FQ15" s="65">
        <v>742.03</v>
      </c>
      <c r="FR15" s="65">
        <v>811.96</v>
      </c>
      <c r="FS15" s="65">
        <v>1204.06</v>
      </c>
      <c r="FT15" s="65">
        <v>1699.09</v>
      </c>
      <c r="FU15" s="65">
        <v>2830.96</v>
      </c>
      <c r="FV15" s="65">
        <v>2680.29</v>
      </c>
      <c r="FW15" s="65">
        <v>1526.46</v>
      </c>
      <c r="FX15" s="65">
        <v>680.45</v>
      </c>
      <c r="FY15" s="65">
        <v>1255.51</v>
      </c>
      <c r="FZ15" s="65">
        <v>1643.39</v>
      </c>
    </row>
    <row r="16" spans="1:182">
      <c r="B16" s="581" t="s">
        <v>13</v>
      </c>
      <c r="C16" s="66">
        <v>1103618.8700000001</v>
      </c>
      <c r="D16" s="66">
        <v>989946.66</v>
      </c>
      <c r="E16" s="66">
        <v>1058527.03</v>
      </c>
      <c r="F16" s="66">
        <v>930620.54999999981</v>
      </c>
      <c r="G16" s="66">
        <v>949994.46</v>
      </c>
      <c r="H16" s="66">
        <v>991643.02</v>
      </c>
      <c r="I16" s="66">
        <v>1063963.5900000001</v>
      </c>
      <c r="J16" s="66">
        <v>1041593.9500000001</v>
      </c>
      <c r="K16" s="66">
        <v>733970.79999999993</v>
      </c>
      <c r="L16" s="66">
        <v>556235.13</v>
      </c>
      <c r="M16" s="66">
        <v>635865.04</v>
      </c>
      <c r="N16" s="66">
        <v>802395.03000000014</v>
      </c>
      <c r="O16" s="66">
        <v>820564.87000000011</v>
      </c>
      <c r="P16" s="66">
        <v>740223.05</v>
      </c>
      <c r="Q16" s="66">
        <v>707680.99</v>
      </c>
      <c r="R16" s="66">
        <v>718073.3899999999</v>
      </c>
      <c r="S16" s="66">
        <v>741078.08</v>
      </c>
      <c r="T16" s="66">
        <v>737608.75</v>
      </c>
      <c r="U16" s="66">
        <v>768088.62</v>
      </c>
      <c r="V16" s="66">
        <v>768110.12000000011</v>
      </c>
      <c r="W16" s="66">
        <v>726753.79999999993</v>
      </c>
      <c r="X16" s="66">
        <v>728298.93</v>
      </c>
      <c r="Y16" s="66">
        <v>759230.04</v>
      </c>
      <c r="Z16" s="66">
        <v>789981.03000000014</v>
      </c>
      <c r="AA16" s="66">
        <v>794936.38000000012</v>
      </c>
      <c r="AB16" s="66">
        <v>720674.94</v>
      </c>
      <c r="AC16" s="66">
        <v>757456.74000000011</v>
      </c>
      <c r="AD16" s="66">
        <v>643781.82000000007</v>
      </c>
      <c r="AE16" s="66">
        <v>697065.39000000013</v>
      </c>
      <c r="AF16" s="66">
        <v>753693.05999999994</v>
      </c>
      <c r="AG16" s="66">
        <v>803073.64</v>
      </c>
      <c r="AH16" s="66">
        <v>800558.45000000007</v>
      </c>
      <c r="AI16" s="66">
        <v>735685.82</v>
      </c>
      <c r="AJ16" s="66">
        <v>573666.07999999996</v>
      </c>
      <c r="AK16" s="66">
        <v>738952.7699999999</v>
      </c>
      <c r="AL16" s="66">
        <v>765355.64999999991</v>
      </c>
      <c r="AM16" s="66">
        <v>797568.58000000007</v>
      </c>
      <c r="AN16" s="66">
        <v>748970.34</v>
      </c>
      <c r="AO16" s="66">
        <v>637556.23</v>
      </c>
      <c r="AP16" s="66">
        <v>564547.6</v>
      </c>
      <c r="AQ16" s="66">
        <v>741717.76</v>
      </c>
      <c r="AR16" s="66">
        <v>760866.88</v>
      </c>
      <c r="AS16" s="66">
        <v>804237.35</v>
      </c>
      <c r="AT16" s="66">
        <v>805902.68000000017</v>
      </c>
      <c r="AU16" s="66">
        <v>741579.38</v>
      </c>
      <c r="AV16" s="66">
        <v>698674.44000000006</v>
      </c>
      <c r="AW16" s="66">
        <v>748649.79999999993</v>
      </c>
      <c r="AX16" s="66">
        <v>769495.7</v>
      </c>
      <c r="AY16" s="66">
        <v>800515.83</v>
      </c>
      <c r="AZ16" s="66">
        <v>726970.52</v>
      </c>
      <c r="BA16" s="66">
        <v>698670.2699999999</v>
      </c>
      <c r="BB16" s="66">
        <v>635903.98999999987</v>
      </c>
      <c r="BC16" s="66">
        <v>767630.16</v>
      </c>
      <c r="BD16" s="66">
        <v>757219.86</v>
      </c>
      <c r="BE16" s="66">
        <v>799761.68000000017</v>
      </c>
      <c r="BF16" s="66">
        <v>806083.71</v>
      </c>
      <c r="BG16" s="66">
        <v>725031.54</v>
      </c>
      <c r="BH16" s="66">
        <v>487381.44</v>
      </c>
      <c r="BI16" s="66">
        <v>593661.02999999991</v>
      </c>
      <c r="BJ16" s="66">
        <v>771827.45000000007</v>
      </c>
      <c r="BK16" s="66">
        <v>806298.41</v>
      </c>
      <c r="BL16" s="66">
        <v>730843.26</v>
      </c>
      <c r="BM16" s="66">
        <v>697961.47</v>
      </c>
      <c r="BN16" s="66">
        <v>639103.23999999987</v>
      </c>
      <c r="BO16" s="66">
        <v>702658.03999999992</v>
      </c>
      <c r="BP16" s="66">
        <v>765391.19</v>
      </c>
      <c r="BQ16" s="66">
        <v>819847.68000000005</v>
      </c>
      <c r="BR16" s="66">
        <v>824267.71</v>
      </c>
      <c r="BS16" s="66">
        <v>753206.34</v>
      </c>
      <c r="BT16" s="66">
        <v>780134.22</v>
      </c>
      <c r="BU16" s="66">
        <v>714175.6399999999</v>
      </c>
      <c r="BV16" s="66">
        <v>809600.8</v>
      </c>
      <c r="BW16" s="66">
        <v>830916.99000000011</v>
      </c>
      <c r="BX16" s="66">
        <v>725755.02999999991</v>
      </c>
      <c r="BY16" s="66">
        <v>659017.74000000011</v>
      </c>
      <c r="BZ16" s="66">
        <v>662622.43999999994</v>
      </c>
      <c r="CA16" s="66">
        <v>751020.65</v>
      </c>
      <c r="CB16" s="66">
        <v>785860.14</v>
      </c>
      <c r="CC16" s="66">
        <v>856239.68</v>
      </c>
      <c r="CD16" s="66">
        <v>855830.07</v>
      </c>
      <c r="CE16" s="66">
        <v>790034.79999999993</v>
      </c>
      <c r="CF16" s="66">
        <v>559033.73</v>
      </c>
      <c r="CG16" s="66">
        <v>802670.42999999993</v>
      </c>
      <c r="CH16" s="66">
        <v>846115.19000000006</v>
      </c>
      <c r="CI16" s="66">
        <v>856378.65000000014</v>
      </c>
      <c r="CJ16" s="66">
        <v>796799.66999999993</v>
      </c>
      <c r="CK16" s="66">
        <v>813103.74000000011</v>
      </c>
      <c r="CL16" s="66">
        <v>662378.88</v>
      </c>
      <c r="CM16" s="66">
        <v>794420.31</v>
      </c>
      <c r="CN16" s="66">
        <v>814315.7699999999</v>
      </c>
      <c r="CO16" s="66">
        <v>874071.71</v>
      </c>
      <c r="CP16" s="66">
        <v>871440.68000000017</v>
      </c>
      <c r="CQ16" s="66">
        <v>808100.82</v>
      </c>
      <c r="CR16" s="66">
        <v>753056.08</v>
      </c>
      <c r="CS16" s="66">
        <v>814334.7699999999</v>
      </c>
      <c r="CT16" s="66">
        <v>857469.64999999991</v>
      </c>
      <c r="CU16" s="66">
        <v>861996.58000000007</v>
      </c>
      <c r="CV16" s="66">
        <v>732169</v>
      </c>
      <c r="CW16" s="66">
        <v>681231.83000000007</v>
      </c>
      <c r="CX16" s="66">
        <v>654692.54999999993</v>
      </c>
      <c r="CY16" s="66">
        <v>826976.16000000015</v>
      </c>
      <c r="CZ16" s="66">
        <v>820197.18</v>
      </c>
      <c r="DA16" s="66">
        <v>880527.71</v>
      </c>
      <c r="DB16" s="66">
        <v>883911.68000000017</v>
      </c>
      <c r="DC16" s="66">
        <v>803446.39999999991</v>
      </c>
      <c r="DD16" s="66">
        <v>559779.43999999994</v>
      </c>
      <c r="DE16" s="66">
        <v>817009.75999999989</v>
      </c>
      <c r="DF16" s="66">
        <v>850169.67</v>
      </c>
      <c r="DG16" s="66">
        <v>858995.2300000001</v>
      </c>
      <c r="DH16" s="66">
        <v>775453.08000000007</v>
      </c>
      <c r="DI16" s="66">
        <v>838698.97</v>
      </c>
      <c r="DJ16" s="66">
        <v>688758.45000000007</v>
      </c>
      <c r="DK16" s="66">
        <v>758738.03999999992</v>
      </c>
      <c r="DL16" s="66">
        <v>818798.24</v>
      </c>
      <c r="DM16" s="66">
        <v>875898.71</v>
      </c>
      <c r="DN16" s="66">
        <v>881187.78000000014</v>
      </c>
      <c r="DO16" s="66">
        <v>800187.27999999991</v>
      </c>
      <c r="DP16" s="66">
        <v>757454.44000000006</v>
      </c>
      <c r="DQ16" s="66">
        <v>817691.44</v>
      </c>
      <c r="DR16" s="66">
        <v>848955.05999999994</v>
      </c>
      <c r="DS16" s="66">
        <v>858146.83</v>
      </c>
      <c r="DT16" s="66">
        <v>773205.08</v>
      </c>
      <c r="DU16" s="66">
        <v>799623.07</v>
      </c>
      <c r="DV16" s="66">
        <v>676342.03999999992</v>
      </c>
      <c r="DW16" s="66">
        <v>806992.81</v>
      </c>
      <c r="DX16" s="66">
        <v>812123.2</v>
      </c>
      <c r="DY16" s="66">
        <v>870345.45000000007</v>
      </c>
      <c r="DZ16" s="66">
        <v>867089.94</v>
      </c>
      <c r="EA16" s="66">
        <v>795740.35</v>
      </c>
      <c r="EB16" s="66">
        <v>580596.23999999987</v>
      </c>
      <c r="EC16" s="66">
        <v>714530.04</v>
      </c>
      <c r="ED16" s="66">
        <v>844210.46</v>
      </c>
      <c r="EE16" s="66">
        <v>857194.89</v>
      </c>
      <c r="EF16" s="66">
        <v>799299.73</v>
      </c>
      <c r="EG16" s="66">
        <v>677464.77</v>
      </c>
      <c r="EH16" s="66">
        <v>612079.43999999994</v>
      </c>
      <c r="EI16" s="66">
        <v>807712.08</v>
      </c>
      <c r="EJ16" s="66">
        <v>808038.14</v>
      </c>
      <c r="EK16" s="66">
        <v>871830.68</v>
      </c>
      <c r="EL16" s="66">
        <v>866028.07</v>
      </c>
      <c r="EM16" s="66">
        <v>800156.33</v>
      </c>
      <c r="EN16" s="66">
        <v>748001</v>
      </c>
      <c r="EO16" s="66">
        <v>806412.23</v>
      </c>
      <c r="EP16" s="66">
        <v>847048.20000000019</v>
      </c>
      <c r="EQ16" s="66">
        <v>852282.65000000014</v>
      </c>
      <c r="ER16" s="66">
        <v>767109.72000000009</v>
      </c>
      <c r="ES16" s="66">
        <v>778216.2300000001</v>
      </c>
      <c r="ET16" s="66">
        <v>668385.97</v>
      </c>
      <c r="EU16" s="66">
        <v>810067.21000000008</v>
      </c>
      <c r="EV16" s="66">
        <v>803316.05999999994</v>
      </c>
      <c r="EW16" s="66">
        <v>863828.67999999993</v>
      </c>
      <c r="EX16" s="66">
        <v>862201.48</v>
      </c>
      <c r="EY16" s="66">
        <v>791711.33</v>
      </c>
      <c r="EZ16" s="66">
        <v>546117.56000000006</v>
      </c>
      <c r="FA16" s="66">
        <v>605273.04</v>
      </c>
      <c r="FB16" s="66">
        <v>840511.58000000007</v>
      </c>
      <c r="FC16" s="66">
        <v>837190.38000000012</v>
      </c>
      <c r="FD16" s="66">
        <v>757121.35</v>
      </c>
      <c r="FE16" s="66">
        <v>725915.74000000011</v>
      </c>
      <c r="FF16" s="66">
        <v>673867.28</v>
      </c>
      <c r="FG16" s="66">
        <v>734747.69000000018</v>
      </c>
      <c r="FH16" s="66">
        <v>798199.7699999999</v>
      </c>
      <c r="FI16" s="66">
        <v>856368.71</v>
      </c>
      <c r="FJ16" s="66">
        <v>856543.95000000007</v>
      </c>
      <c r="FK16" s="66">
        <v>786803.15</v>
      </c>
      <c r="FL16" s="66">
        <v>737787.48</v>
      </c>
      <c r="FM16" s="66">
        <v>793671.7699999999</v>
      </c>
      <c r="FN16" s="66">
        <v>831725.64999999991</v>
      </c>
      <c r="FO16" s="66">
        <v>833440.58000000007</v>
      </c>
      <c r="FP16" s="66">
        <v>755132.5</v>
      </c>
      <c r="FQ16" s="66">
        <v>570025.96000000008</v>
      </c>
      <c r="FR16" s="66">
        <v>754521.14999999991</v>
      </c>
      <c r="FS16" s="66">
        <v>733667.3600000001</v>
      </c>
      <c r="FT16" s="66">
        <v>793424.51</v>
      </c>
      <c r="FU16" s="66">
        <v>853506.37999999989</v>
      </c>
      <c r="FV16" s="66">
        <v>851238.68000000017</v>
      </c>
      <c r="FW16" s="66">
        <v>752357.39999999991</v>
      </c>
      <c r="FX16" s="66">
        <v>650337.24999999988</v>
      </c>
      <c r="FY16" s="66">
        <v>707569.77999999991</v>
      </c>
      <c r="FZ16" s="66">
        <v>831451.67</v>
      </c>
    </row>
    <row r="17" spans="2:182" ht="15.75" thickBot="1">
      <c r="B17" s="582" t="s">
        <v>14</v>
      </c>
      <c r="C17" s="67">
        <v>1103618.8700000001</v>
      </c>
      <c r="D17" s="68">
        <v>989946.66</v>
      </c>
      <c r="E17" s="68">
        <v>1058527.03</v>
      </c>
      <c r="F17" s="68">
        <v>930620.54999999981</v>
      </c>
      <c r="G17" s="68">
        <v>949994.46</v>
      </c>
      <c r="H17" s="68">
        <v>991643.02</v>
      </c>
      <c r="I17" s="68">
        <v>1063963.5900000001</v>
      </c>
      <c r="J17" s="68">
        <v>1041593.9500000001</v>
      </c>
      <c r="K17" s="68">
        <v>733970.79999999993</v>
      </c>
      <c r="L17" s="68">
        <v>556235.13</v>
      </c>
      <c r="M17" s="68">
        <v>635865.04</v>
      </c>
      <c r="N17" s="68">
        <v>802395.03000000014</v>
      </c>
      <c r="O17" s="68">
        <v>820564.87000000011</v>
      </c>
      <c r="P17" s="68">
        <v>740223.05</v>
      </c>
      <c r="Q17" s="68">
        <v>707680.99</v>
      </c>
      <c r="R17" s="68">
        <v>718073.3899999999</v>
      </c>
      <c r="S17" s="68">
        <v>741078.08</v>
      </c>
      <c r="T17" s="68">
        <v>737608.75</v>
      </c>
      <c r="U17" s="68">
        <v>768088.62</v>
      </c>
      <c r="V17" s="68">
        <v>768110.12000000011</v>
      </c>
      <c r="W17" s="68">
        <v>726753.79999999993</v>
      </c>
      <c r="X17" s="68">
        <v>728298.93</v>
      </c>
      <c r="Y17" s="68">
        <v>759230.04</v>
      </c>
      <c r="Z17" s="68">
        <v>789981.03000000014</v>
      </c>
      <c r="AA17" s="68">
        <v>794936.38000000012</v>
      </c>
      <c r="AB17" s="68">
        <v>720674.94</v>
      </c>
      <c r="AC17" s="68">
        <v>757456.74000000011</v>
      </c>
      <c r="AD17" s="68">
        <v>643781.82000000007</v>
      </c>
      <c r="AE17" s="68">
        <v>697065.39000000013</v>
      </c>
      <c r="AF17" s="68">
        <v>753693.05999999994</v>
      </c>
      <c r="AG17" s="68">
        <v>803073.64</v>
      </c>
      <c r="AH17" s="68">
        <v>800558.45000000007</v>
      </c>
      <c r="AI17" s="68">
        <v>735685.82</v>
      </c>
      <c r="AJ17" s="68">
        <v>573666.07999999996</v>
      </c>
      <c r="AK17" s="68">
        <v>738952.7699999999</v>
      </c>
      <c r="AL17" s="68">
        <v>765355.64999999991</v>
      </c>
      <c r="AM17" s="68">
        <v>797568.58000000007</v>
      </c>
      <c r="AN17" s="68">
        <v>748970.34</v>
      </c>
      <c r="AO17" s="68">
        <v>637556.23</v>
      </c>
      <c r="AP17" s="68">
        <v>564547.6</v>
      </c>
      <c r="AQ17" s="68">
        <v>741717.76</v>
      </c>
      <c r="AR17" s="68">
        <v>760866.88</v>
      </c>
      <c r="AS17" s="68">
        <v>804237.35</v>
      </c>
      <c r="AT17" s="68">
        <v>805902.68000000017</v>
      </c>
      <c r="AU17" s="68">
        <v>741579.38</v>
      </c>
      <c r="AV17" s="68">
        <v>698674.44000000006</v>
      </c>
      <c r="AW17" s="68">
        <v>748649.79999999993</v>
      </c>
      <c r="AX17" s="68">
        <v>769495.7</v>
      </c>
      <c r="AY17" s="68">
        <v>800515.83</v>
      </c>
      <c r="AZ17" s="68">
        <v>726970.52</v>
      </c>
      <c r="BA17" s="68">
        <v>698670.2699999999</v>
      </c>
      <c r="BB17" s="68">
        <v>635903.98999999987</v>
      </c>
      <c r="BC17" s="68">
        <v>767630.16</v>
      </c>
      <c r="BD17" s="68">
        <v>757219.86</v>
      </c>
      <c r="BE17" s="68">
        <v>799761.68000000017</v>
      </c>
      <c r="BF17" s="68">
        <v>806083.71</v>
      </c>
      <c r="BG17" s="68">
        <v>725031.54</v>
      </c>
      <c r="BH17" s="68">
        <v>487381.44</v>
      </c>
      <c r="BI17" s="68">
        <v>593661.02999999991</v>
      </c>
      <c r="BJ17" s="68">
        <v>771827.45000000007</v>
      </c>
      <c r="BK17" s="68">
        <v>806298.41</v>
      </c>
      <c r="BL17" s="68">
        <v>730843.26</v>
      </c>
      <c r="BM17" s="68">
        <v>697961.47</v>
      </c>
      <c r="BN17" s="68">
        <v>639103.23999999987</v>
      </c>
      <c r="BO17" s="68">
        <v>702658.03999999992</v>
      </c>
      <c r="BP17" s="68">
        <v>765391.19</v>
      </c>
      <c r="BQ17" s="68">
        <v>819847.68000000005</v>
      </c>
      <c r="BR17" s="68">
        <v>824267.71</v>
      </c>
      <c r="BS17" s="68">
        <v>753206.34</v>
      </c>
      <c r="BT17" s="68">
        <v>780134.22</v>
      </c>
      <c r="BU17" s="68">
        <v>714175.6399999999</v>
      </c>
      <c r="BV17" s="68">
        <v>809600.8</v>
      </c>
      <c r="BW17" s="68">
        <v>830916.99000000011</v>
      </c>
      <c r="BX17" s="68">
        <v>725755.02999999991</v>
      </c>
      <c r="BY17" s="68">
        <v>659017.74000000011</v>
      </c>
      <c r="BZ17" s="68">
        <v>662622.43999999994</v>
      </c>
      <c r="CA17" s="68">
        <v>751020.65</v>
      </c>
      <c r="CB17" s="68">
        <v>785860.14</v>
      </c>
      <c r="CC17" s="68">
        <v>856239.68</v>
      </c>
      <c r="CD17" s="68">
        <v>855830.07</v>
      </c>
      <c r="CE17" s="68">
        <v>790034.79999999993</v>
      </c>
      <c r="CF17" s="68">
        <v>559033.73</v>
      </c>
      <c r="CG17" s="68">
        <v>802670.42999999993</v>
      </c>
      <c r="CH17" s="68">
        <v>846115.19000000006</v>
      </c>
      <c r="CI17" s="68">
        <v>856378.65000000014</v>
      </c>
      <c r="CJ17" s="68">
        <v>796799.66999999993</v>
      </c>
      <c r="CK17" s="68">
        <v>813103.74000000011</v>
      </c>
      <c r="CL17" s="68">
        <v>662378.88</v>
      </c>
      <c r="CM17" s="68">
        <v>794420.31</v>
      </c>
      <c r="CN17" s="68">
        <v>814315.7699999999</v>
      </c>
      <c r="CO17" s="68">
        <v>874071.71</v>
      </c>
      <c r="CP17" s="68">
        <v>871440.68000000017</v>
      </c>
      <c r="CQ17" s="68">
        <v>808100.82</v>
      </c>
      <c r="CR17" s="68">
        <v>753056.08</v>
      </c>
      <c r="CS17" s="68">
        <v>814334.7699999999</v>
      </c>
      <c r="CT17" s="68">
        <v>857469.64999999991</v>
      </c>
      <c r="CU17" s="68">
        <v>861996.58000000007</v>
      </c>
      <c r="CV17" s="68">
        <v>732169</v>
      </c>
      <c r="CW17" s="68">
        <v>681231.83000000007</v>
      </c>
      <c r="CX17" s="68">
        <v>654692.54999999993</v>
      </c>
      <c r="CY17" s="68">
        <v>826976.16000000015</v>
      </c>
      <c r="CZ17" s="68">
        <v>820197.18</v>
      </c>
      <c r="DA17" s="68">
        <v>880527.71</v>
      </c>
      <c r="DB17" s="68">
        <v>883911.68000000017</v>
      </c>
      <c r="DC17" s="68">
        <v>803446.39999999991</v>
      </c>
      <c r="DD17" s="68">
        <v>559779.43999999994</v>
      </c>
      <c r="DE17" s="68">
        <v>817009.75999999989</v>
      </c>
      <c r="DF17" s="68">
        <v>850169.67</v>
      </c>
      <c r="DG17" s="68">
        <v>858995.2300000001</v>
      </c>
      <c r="DH17" s="68">
        <v>775453.08000000007</v>
      </c>
      <c r="DI17" s="68">
        <v>838698.97</v>
      </c>
      <c r="DJ17" s="68">
        <v>688758.45000000007</v>
      </c>
      <c r="DK17" s="68">
        <v>758738.03999999992</v>
      </c>
      <c r="DL17" s="68">
        <v>818798.24</v>
      </c>
      <c r="DM17" s="68">
        <v>875898.71</v>
      </c>
      <c r="DN17" s="68">
        <v>881187.78000000014</v>
      </c>
      <c r="DO17" s="68">
        <v>800187.27999999991</v>
      </c>
      <c r="DP17" s="68">
        <v>757454.44000000006</v>
      </c>
      <c r="DQ17" s="68">
        <v>817691.44</v>
      </c>
      <c r="DR17" s="68">
        <v>848955.05999999994</v>
      </c>
      <c r="DS17" s="68">
        <v>858146.83</v>
      </c>
      <c r="DT17" s="68">
        <v>773205.08</v>
      </c>
      <c r="DU17" s="68">
        <v>799623.07</v>
      </c>
      <c r="DV17" s="68">
        <v>676342.03999999992</v>
      </c>
      <c r="DW17" s="68">
        <v>806992.81</v>
      </c>
      <c r="DX17" s="68">
        <v>812123.2</v>
      </c>
      <c r="DY17" s="68">
        <v>870345.45000000007</v>
      </c>
      <c r="DZ17" s="68">
        <v>867089.94</v>
      </c>
      <c r="EA17" s="68">
        <v>795740.35</v>
      </c>
      <c r="EB17" s="68">
        <v>580596.23999999987</v>
      </c>
      <c r="EC17" s="68">
        <v>714530.04</v>
      </c>
      <c r="ED17" s="68">
        <v>844210.46</v>
      </c>
      <c r="EE17" s="68">
        <v>857194.89</v>
      </c>
      <c r="EF17" s="68">
        <v>799299.73</v>
      </c>
      <c r="EG17" s="68">
        <v>677464.77</v>
      </c>
      <c r="EH17" s="68">
        <v>612079.43999999994</v>
      </c>
      <c r="EI17" s="68">
        <v>807712.08</v>
      </c>
      <c r="EJ17" s="68">
        <v>808038.14</v>
      </c>
      <c r="EK17" s="68">
        <v>871830.68</v>
      </c>
      <c r="EL17" s="68">
        <v>866028.07</v>
      </c>
      <c r="EM17" s="68">
        <v>800156.33</v>
      </c>
      <c r="EN17" s="68">
        <v>748001</v>
      </c>
      <c r="EO17" s="68">
        <v>806412.23</v>
      </c>
      <c r="EP17" s="68">
        <v>847048.20000000019</v>
      </c>
      <c r="EQ17" s="68">
        <v>852282.65000000014</v>
      </c>
      <c r="ER17" s="68">
        <v>767109.72000000009</v>
      </c>
      <c r="ES17" s="68">
        <v>778216.2300000001</v>
      </c>
      <c r="ET17" s="68">
        <v>668385.97</v>
      </c>
      <c r="EU17" s="68">
        <v>810067.21000000008</v>
      </c>
      <c r="EV17" s="68">
        <v>803316.05999999994</v>
      </c>
      <c r="EW17" s="68">
        <v>863828.67999999993</v>
      </c>
      <c r="EX17" s="68">
        <v>862201.48</v>
      </c>
      <c r="EY17" s="68">
        <v>791711.33</v>
      </c>
      <c r="EZ17" s="68">
        <v>546117.56000000006</v>
      </c>
      <c r="FA17" s="68">
        <v>605273.04</v>
      </c>
      <c r="FB17" s="68">
        <v>840511.58000000007</v>
      </c>
      <c r="FC17" s="68">
        <v>837190.38000000012</v>
      </c>
      <c r="FD17" s="68">
        <v>757121.35</v>
      </c>
      <c r="FE17" s="68">
        <v>725915.74000000011</v>
      </c>
      <c r="FF17" s="68">
        <v>673867.28</v>
      </c>
      <c r="FG17" s="68">
        <v>734747.69000000018</v>
      </c>
      <c r="FH17" s="68">
        <v>798199.7699999999</v>
      </c>
      <c r="FI17" s="68">
        <v>856368.71</v>
      </c>
      <c r="FJ17" s="68">
        <v>856543.95000000007</v>
      </c>
      <c r="FK17" s="68">
        <v>786803.15</v>
      </c>
      <c r="FL17" s="68">
        <v>737787.48</v>
      </c>
      <c r="FM17" s="68">
        <v>793671.7699999999</v>
      </c>
      <c r="FN17" s="68">
        <v>831725.64999999991</v>
      </c>
      <c r="FO17" s="68">
        <v>833440.58000000007</v>
      </c>
      <c r="FP17" s="68">
        <v>755132.5</v>
      </c>
      <c r="FQ17" s="68">
        <v>570025.96000000008</v>
      </c>
      <c r="FR17" s="68">
        <v>754521.14999999991</v>
      </c>
      <c r="FS17" s="68">
        <v>733667.3600000001</v>
      </c>
      <c r="FT17" s="68">
        <v>793424.51</v>
      </c>
      <c r="FU17" s="68">
        <v>853506.37999999989</v>
      </c>
      <c r="FV17" s="68">
        <v>851238.68000000017</v>
      </c>
      <c r="FW17" s="68">
        <v>752357.39999999991</v>
      </c>
      <c r="FX17" s="68">
        <v>650337.24999999988</v>
      </c>
      <c r="FY17" s="68">
        <v>707569.77999999991</v>
      </c>
      <c r="FZ17" s="68">
        <v>831451.67</v>
      </c>
    </row>
    <row r="18" spans="2:182" ht="15.75" thickTop="1">
      <c r="B18" s="461"/>
      <c r="C18" s="461"/>
      <c r="D18" s="461"/>
      <c r="E18" s="461"/>
      <c r="F18" s="461"/>
      <c r="G18" s="461"/>
      <c r="H18" s="461"/>
      <c r="I18" s="461"/>
      <c r="J18" s="461"/>
      <c r="K18" s="461"/>
      <c r="L18" s="461"/>
      <c r="M18" s="461"/>
      <c r="N18" s="461"/>
      <c r="O18" s="461"/>
      <c r="P18" s="461"/>
      <c r="Q18" s="461"/>
      <c r="R18" s="461"/>
      <c r="S18" s="461"/>
      <c r="T18" s="461"/>
      <c r="U18" s="461"/>
      <c r="V18" s="461"/>
      <c r="W18" s="461"/>
      <c r="X18" s="461"/>
      <c r="Y18" s="461"/>
      <c r="Z18" s="461"/>
      <c r="AA18" s="461"/>
      <c r="AB18" s="461"/>
      <c r="AC18" s="461"/>
      <c r="AD18" s="461"/>
      <c r="AE18" s="461"/>
      <c r="AF18" s="461"/>
      <c r="AG18" s="461"/>
      <c r="AH18" s="461"/>
      <c r="AI18" s="461"/>
      <c r="AJ18" s="461"/>
      <c r="AK18" s="461"/>
      <c r="AL18" s="461"/>
      <c r="AM18" s="461"/>
      <c r="AN18" s="461"/>
      <c r="AO18" s="461"/>
      <c r="AP18" s="461"/>
      <c r="AQ18" s="461"/>
      <c r="AR18" s="461"/>
      <c r="AS18" s="461"/>
      <c r="AT18" s="461"/>
      <c r="AU18" s="461"/>
      <c r="AV18" s="461"/>
      <c r="AW18" s="461"/>
      <c r="AX18" s="461"/>
      <c r="AY18" s="461"/>
      <c r="AZ18" s="461"/>
      <c r="BA18" s="461"/>
      <c r="BB18" s="461"/>
      <c r="BC18" s="461"/>
      <c r="BD18" s="461"/>
      <c r="BE18" s="461"/>
      <c r="BF18" s="461"/>
      <c r="BG18" s="461"/>
      <c r="BH18" s="461"/>
      <c r="BI18" s="461"/>
      <c r="BJ18" s="461"/>
      <c r="BK18" s="461"/>
      <c r="BL18" s="461"/>
      <c r="BM18" s="461"/>
      <c r="BN18" s="461"/>
      <c r="BO18" s="461"/>
      <c r="BP18" s="461"/>
      <c r="BQ18" s="461"/>
      <c r="BR18" s="461"/>
      <c r="BS18" s="461"/>
      <c r="BT18" s="461"/>
      <c r="BU18" s="461"/>
      <c r="BV18" s="461"/>
      <c r="BW18" s="461"/>
      <c r="BX18" s="461"/>
      <c r="BY18" s="461"/>
      <c r="BZ18" s="461"/>
      <c r="CA18" s="461"/>
      <c r="CB18" s="461"/>
      <c r="CC18" s="461"/>
      <c r="CD18" s="461"/>
      <c r="CE18" s="461"/>
      <c r="CF18" s="461"/>
      <c r="CG18" s="461"/>
      <c r="CH18" s="461"/>
      <c r="CI18" s="461"/>
      <c r="CJ18" s="461"/>
      <c r="CK18" s="461"/>
      <c r="CL18" s="461"/>
      <c r="CM18" s="461"/>
      <c r="CN18" s="461"/>
      <c r="CO18" s="461"/>
      <c r="CP18" s="461"/>
      <c r="CQ18" s="461"/>
      <c r="CR18" s="461"/>
      <c r="CS18" s="461"/>
      <c r="CT18" s="461"/>
      <c r="CU18" s="461"/>
      <c r="CV18" s="461"/>
      <c r="CW18" s="461"/>
      <c r="CX18" s="461"/>
      <c r="CY18" s="461"/>
      <c r="CZ18" s="461"/>
      <c r="DA18" s="461"/>
      <c r="DB18" s="461"/>
      <c r="DC18" s="461"/>
      <c r="DD18" s="461"/>
      <c r="DE18" s="461"/>
      <c r="DF18" s="461"/>
      <c r="DG18" s="461"/>
      <c r="DH18" s="461"/>
      <c r="DI18" s="461"/>
      <c r="DJ18" s="461"/>
      <c r="DK18" s="461"/>
      <c r="DL18" s="461"/>
      <c r="DM18" s="461"/>
      <c r="DN18" s="461"/>
      <c r="DO18" s="461"/>
      <c r="DP18" s="461"/>
      <c r="DQ18" s="461"/>
      <c r="DR18" s="461"/>
      <c r="DS18" s="461"/>
      <c r="DT18" s="461"/>
      <c r="DU18" s="461"/>
      <c r="DV18" s="461"/>
      <c r="DW18" s="461"/>
      <c r="DX18" s="461"/>
      <c r="DY18" s="461"/>
      <c r="DZ18" s="461"/>
      <c r="EA18" s="461"/>
      <c r="EB18" s="461"/>
      <c r="EC18" s="461"/>
      <c r="ED18" s="461"/>
      <c r="EE18" s="461"/>
      <c r="EF18" s="461"/>
      <c r="EG18" s="461"/>
      <c r="EH18" s="461"/>
      <c r="EI18" s="461"/>
      <c r="EJ18" s="461"/>
      <c r="EK18" s="461"/>
      <c r="EL18" s="461"/>
      <c r="EM18" s="461"/>
      <c r="EN18" s="461"/>
      <c r="EO18" s="461"/>
      <c r="EP18" s="461"/>
      <c r="EQ18" s="461"/>
      <c r="ER18" s="461"/>
      <c r="ES18" s="461"/>
      <c r="ET18" s="461"/>
      <c r="EU18" s="461"/>
      <c r="EV18" s="461"/>
      <c r="EW18" s="461"/>
      <c r="EX18" s="461"/>
      <c r="EY18" s="461"/>
      <c r="EZ18" s="461"/>
      <c r="FA18" s="461"/>
      <c r="FB18" s="461"/>
      <c r="FC18" s="461"/>
      <c r="FD18" s="461"/>
      <c r="FE18" s="461"/>
      <c r="FF18" s="461"/>
      <c r="FG18" s="461"/>
      <c r="FH18" s="461"/>
      <c r="FI18" s="461"/>
      <c r="FJ18" s="461"/>
      <c r="FK18" s="461"/>
      <c r="FL18" s="461"/>
      <c r="FM18" s="461"/>
      <c r="FN18" s="461"/>
      <c r="FO18" s="461"/>
      <c r="FP18" s="461"/>
      <c r="FQ18" s="461"/>
      <c r="FR18" s="461"/>
      <c r="FS18" s="461"/>
      <c r="FT18" s="461"/>
      <c r="FU18" s="461"/>
      <c r="FV18" s="461"/>
      <c r="FW18" s="461"/>
      <c r="FX18" s="461"/>
      <c r="FY18" s="461"/>
      <c r="FZ18" s="461"/>
    </row>
    <row r="19" spans="2:182">
      <c r="B19" s="461"/>
      <c r="C19" s="461"/>
      <c r="D19" s="461"/>
      <c r="E19" s="461"/>
      <c r="F19" s="461"/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1"/>
      <c r="AI19" s="461"/>
      <c r="AJ19" s="461"/>
      <c r="AK19" s="461"/>
      <c r="AL19" s="461"/>
      <c r="AM19" s="461"/>
      <c r="AN19" s="461"/>
      <c r="AO19" s="461"/>
      <c r="AP19" s="461"/>
      <c r="AQ19" s="461"/>
      <c r="AR19" s="461"/>
      <c r="AS19" s="461"/>
      <c r="AT19" s="461"/>
      <c r="AU19" s="461"/>
      <c r="AV19" s="461"/>
      <c r="AW19" s="461"/>
      <c r="AX19" s="461"/>
      <c r="AY19" s="461"/>
      <c r="AZ19" s="461"/>
      <c r="BA19" s="461"/>
      <c r="BB19" s="461"/>
      <c r="BC19" s="461"/>
      <c r="BD19" s="461"/>
      <c r="BE19" s="461"/>
      <c r="BF19" s="461"/>
      <c r="BG19" s="461"/>
      <c r="BH19" s="461"/>
      <c r="BI19" s="461"/>
      <c r="BJ19" s="461"/>
      <c r="BK19" s="461"/>
      <c r="BL19" s="461"/>
      <c r="BM19" s="461"/>
      <c r="BN19" s="461"/>
      <c r="BO19" s="461"/>
      <c r="BP19" s="461"/>
      <c r="BQ19" s="461"/>
      <c r="BR19" s="461"/>
      <c r="BS19" s="461"/>
      <c r="BT19" s="461"/>
      <c r="BU19" s="461"/>
      <c r="BV19" s="461"/>
      <c r="BW19" s="461"/>
      <c r="BX19" s="461"/>
      <c r="BY19" s="461"/>
      <c r="BZ19" s="461"/>
      <c r="CA19" s="461"/>
      <c r="CB19" s="461"/>
      <c r="CC19" s="461"/>
      <c r="CD19" s="461"/>
      <c r="CE19" s="461"/>
      <c r="CF19" s="461"/>
      <c r="CG19" s="461"/>
      <c r="CH19" s="461"/>
      <c r="CI19" s="461"/>
      <c r="CJ19" s="461"/>
      <c r="CK19" s="461"/>
      <c r="CL19" s="461"/>
      <c r="CM19" s="461"/>
      <c r="CN19" s="461"/>
      <c r="CO19" s="461"/>
      <c r="CP19" s="461"/>
      <c r="CQ19" s="461"/>
      <c r="CR19" s="461"/>
      <c r="CS19" s="461"/>
      <c r="CT19" s="461"/>
      <c r="CU19" s="461"/>
      <c r="CV19" s="461"/>
      <c r="CW19" s="461"/>
      <c r="CX19" s="461"/>
      <c r="CY19" s="461"/>
      <c r="CZ19" s="461"/>
      <c r="DA19" s="461"/>
      <c r="DB19" s="461"/>
      <c r="DC19" s="461"/>
      <c r="DD19" s="461"/>
      <c r="DE19" s="461"/>
      <c r="DF19" s="461"/>
      <c r="DG19" s="461"/>
      <c r="DH19" s="461"/>
      <c r="DI19" s="461"/>
      <c r="DJ19" s="461"/>
      <c r="DK19" s="461"/>
      <c r="DL19" s="461"/>
      <c r="DM19" s="461"/>
      <c r="DN19" s="461"/>
      <c r="DO19" s="461"/>
      <c r="DP19" s="461"/>
      <c r="DQ19" s="461"/>
      <c r="DR19" s="461"/>
      <c r="DS19" s="461"/>
      <c r="DT19" s="461"/>
      <c r="DU19" s="461"/>
      <c r="DV19" s="461"/>
      <c r="DW19" s="461"/>
      <c r="DX19" s="461"/>
      <c r="DY19" s="461"/>
      <c r="DZ19" s="461"/>
      <c r="EA19" s="461"/>
      <c r="EB19" s="461"/>
      <c r="EC19" s="461"/>
      <c r="ED19" s="461"/>
      <c r="EE19" s="461"/>
      <c r="EF19" s="461"/>
      <c r="EG19" s="461"/>
      <c r="EH19" s="461"/>
      <c r="EI19" s="461"/>
      <c r="EJ19" s="461"/>
      <c r="EK19" s="461"/>
      <c r="EL19" s="461"/>
      <c r="EM19" s="461"/>
      <c r="EN19" s="461"/>
      <c r="EO19" s="461"/>
      <c r="EP19" s="461"/>
      <c r="EQ19" s="461"/>
      <c r="ER19" s="461"/>
      <c r="ES19" s="461"/>
      <c r="ET19" s="461"/>
      <c r="EU19" s="461"/>
      <c r="EV19" s="461"/>
      <c r="EW19" s="461"/>
      <c r="EX19" s="461"/>
      <c r="EY19" s="461"/>
      <c r="EZ19" s="461"/>
      <c r="FA19" s="461"/>
      <c r="FB19" s="461"/>
      <c r="FC19" s="461"/>
      <c r="FD19" s="461"/>
      <c r="FE19" s="461"/>
      <c r="FF19" s="461"/>
      <c r="FG19" s="461"/>
      <c r="FH19" s="461"/>
      <c r="FI19" s="461"/>
      <c r="FJ19" s="461"/>
      <c r="FK19" s="461"/>
      <c r="FL19" s="461"/>
      <c r="FM19" s="461"/>
      <c r="FN19" s="461"/>
      <c r="FO19" s="461"/>
      <c r="FP19" s="461"/>
      <c r="FQ19" s="461"/>
      <c r="FR19" s="461"/>
      <c r="FS19" s="461"/>
      <c r="FT19" s="461"/>
      <c r="FU19" s="461"/>
      <c r="FV19" s="461"/>
      <c r="FW19" s="461"/>
      <c r="FX19" s="461"/>
      <c r="FY19" s="461"/>
      <c r="FZ19" s="461"/>
    </row>
    <row r="20" spans="2:182">
      <c r="B20" s="583" t="s">
        <v>15</v>
      </c>
      <c r="C20" s="148">
        <v>41275</v>
      </c>
      <c r="D20" s="149">
        <v>41306</v>
      </c>
      <c r="E20" s="149">
        <v>41334</v>
      </c>
      <c r="F20" s="149">
        <v>41365</v>
      </c>
      <c r="G20" s="149">
        <v>41395</v>
      </c>
      <c r="H20" s="149">
        <v>41426</v>
      </c>
      <c r="I20" s="149">
        <v>41456</v>
      </c>
      <c r="J20" s="149">
        <v>41487</v>
      </c>
      <c r="K20" s="149">
        <v>41518</v>
      </c>
      <c r="L20" s="149">
        <v>41548</v>
      </c>
      <c r="M20" s="149">
        <v>41579</v>
      </c>
      <c r="N20" s="149">
        <v>41609</v>
      </c>
      <c r="O20" s="149">
        <v>41640</v>
      </c>
      <c r="P20" s="149">
        <v>41671</v>
      </c>
      <c r="Q20" s="149">
        <v>41699</v>
      </c>
      <c r="R20" s="149">
        <v>41730</v>
      </c>
      <c r="S20" s="149">
        <v>41760</v>
      </c>
      <c r="T20" s="149">
        <v>41791</v>
      </c>
      <c r="U20" s="149">
        <v>41821</v>
      </c>
      <c r="V20" s="149">
        <v>41852</v>
      </c>
      <c r="W20" s="149">
        <v>41883</v>
      </c>
      <c r="X20" s="149">
        <v>41913</v>
      </c>
      <c r="Y20" s="149">
        <v>41944</v>
      </c>
      <c r="Z20" s="149">
        <v>41974</v>
      </c>
      <c r="AA20" s="149">
        <v>42005</v>
      </c>
      <c r="AB20" s="149">
        <v>42036</v>
      </c>
      <c r="AC20" s="149">
        <v>42064</v>
      </c>
      <c r="AD20" s="149">
        <v>42095</v>
      </c>
      <c r="AE20" s="149">
        <v>42125</v>
      </c>
      <c r="AF20" s="149">
        <v>42156</v>
      </c>
      <c r="AG20" s="149">
        <v>42186</v>
      </c>
      <c r="AH20" s="149">
        <v>42217</v>
      </c>
      <c r="AI20" s="149">
        <v>42248</v>
      </c>
      <c r="AJ20" s="149">
        <v>42278</v>
      </c>
      <c r="AK20" s="149">
        <v>42309</v>
      </c>
      <c r="AL20" s="149">
        <v>42339</v>
      </c>
      <c r="AM20" s="149">
        <v>42370</v>
      </c>
      <c r="AN20" s="149">
        <v>42401</v>
      </c>
      <c r="AO20" s="149">
        <v>42430</v>
      </c>
      <c r="AP20" s="149">
        <v>42461</v>
      </c>
      <c r="AQ20" s="149">
        <v>42491</v>
      </c>
      <c r="AR20" s="149">
        <v>42522</v>
      </c>
      <c r="AS20" s="149">
        <v>42552</v>
      </c>
      <c r="AT20" s="149">
        <v>42583</v>
      </c>
      <c r="AU20" s="149">
        <v>42614</v>
      </c>
      <c r="AV20" s="149">
        <v>42644</v>
      </c>
      <c r="AW20" s="149">
        <v>42675</v>
      </c>
      <c r="AX20" s="149">
        <v>42705</v>
      </c>
      <c r="AY20" s="149">
        <v>42736</v>
      </c>
      <c r="AZ20" s="149">
        <v>42767</v>
      </c>
      <c r="BA20" s="149">
        <v>42795</v>
      </c>
      <c r="BB20" s="149">
        <v>42826</v>
      </c>
      <c r="BC20" s="149">
        <v>42856</v>
      </c>
      <c r="BD20" s="149">
        <v>42887</v>
      </c>
      <c r="BE20" s="149">
        <v>42917</v>
      </c>
      <c r="BF20" s="149">
        <v>42948</v>
      </c>
      <c r="BG20" s="149">
        <v>42979</v>
      </c>
      <c r="BH20" s="149">
        <v>43009</v>
      </c>
      <c r="BI20" s="149">
        <v>43040</v>
      </c>
      <c r="BJ20" s="149">
        <v>43070</v>
      </c>
      <c r="BK20" s="149">
        <v>43101</v>
      </c>
      <c r="BL20" s="149">
        <v>43132</v>
      </c>
      <c r="BM20" s="149">
        <v>43160</v>
      </c>
      <c r="BN20" s="149">
        <v>43191</v>
      </c>
      <c r="BO20" s="149">
        <v>43221</v>
      </c>
      <c r="BP20" s="149">
        <v>43252</v>
      </c>
      <c r="BQ20" s="149">
        <v>43282</v>
      </c>
      <c r="BR20" s="149">
        <v>43313</v>
      </c>
      <c r="BS20" s="149">
        <v>43344</v>
      </c>
      <c r="BT20" s="149">
        <v>43374</v>
      </c>
      <c r="BU20" s="149">
        <v>43405</v>
      </c>
      <c r="BV20" s="149">
        <v>43435</v>
      </c>
      <c r="BW20" s="149">
        <v>43466</v>
      </c>
      <c r="BX20" s="149">
        <v>43497</v>
      </c>
      <c r="BY20" s="149">
        <v>43525</v>
      </c>
      <c r="BZ20" s="149">
        <v>43556</v>
      </c>
      <c r="CA20" s="149">
        <v>43586</v>
      </c>
      <c r="CB20" s="149">
        <v>43617</v>
      </c>
      <c r="CC20" s="149">
        <v>43647</v>
      </c>
      <c r="CD20" s="149">
        <v>43678</v>
      </c>
      <c r="CE20" s="149">
        <v>43709</v>
      </c>
      <c r="CF20" s="149">
        <v>43739</v>
      </c>
      <c r="CG20" s="149">
        <v>43770</v>
      </c>
      <c r="CH20" s="149">
        <v>43800</v>
      </c>
      <c r="CI20" s="149">
        <v>43831</v>
      </c>
      <c r="CJ20" s="149">
        <v>43862</v>
      </c>
      <c r="CK20" s="149">
        <v>43891</v>
      </c>
      <c r="CL20" s="149">
        <v>43922</v>
      </c>
      <c r="CM20" s="149">
        <v>43952</v>
      </c>
      <c r="CN20" s="149">
        <v>43983</v>
      </c>
      <c r="CO20" s="149">
        <v>44013</v>
      </c>
      <c r="CP20" s="149">
        <v>44044</v>
      </c>
      <c r="CQ20" s="149">
        <v>44075</v>
      </c>
      <c r="CR20" s="149">
        <v>44105</v>
      </c>
      <c r="CS20" s="149">
        <v>44136</v>
      </c>
      <c r="CT20" s="149">
        <v>44166</v>
      </c>
      <c r="CU20" s="149">
        <v>44197</v>
      </c>
      <c r="CV20" s="149">
        <v>44228</v>
      </c>
      <c r="CW20" s="149">
        <v>44256</v>
      </c>
      <c r="CX20" s="149">
        <v>44287</v>
      </c>
      <c r="CY20" s="149">
        <v>44317</v>
      </c>
      <c r="CZ20" s="149">
        <v>44348</v>
      </c>
      <c r="DA20" s="149">
        <v>44378</v>
      </c>
      <c r="DB20" s="149">
        <v>44409</v>
      </c>
      <c r="DC20" s="149">
        <v>44440</v>
      </c>
      <c r="DD20" s="149">
        <v>44470</v>
      </c>
      <c r="DE20" s="149">
        <v>44501</v>
      </c>
      <c r="DF20" s="149">
        <v>44531</v>
      </c>
      <c r="DG20" s="149">
        <v>44562</v>
      </c>
      <c r="DH20" s="149">
        <v>44593</v>
      </c>
      <c r="DI20" s="149">
        <v>44621</v>
      </c>
      <c r="DJ20" s="149">
        <v>44652</v>
      </c>
      <c r="DK20" s="149">
        <v>44682</v>
      </c>
      <c r="DL20" s="149">
        <v>44713</v>
      </c>
      <c r="DM20" s="149">
        <v>44743</v>
      </c>
      <c r="DN20" s="149">
        <v>44774</v>
      </c>
      <c r="DO20" s="149">
        <v>44805</v>
      </c>
      <c r="DP20" s="149">
        <v>44835</v>
      </c>
      <c r="DQ20" s="149">
        <v>44866</v>
      </c>
      <c r="DR20" s="149">
        <v>44896</v>
      </c>
      <c r="DS20" s="149">
        <v>44927</v>
      </c>
      <c r="DT20" s="149">
        <v>44958</v>
      </c>
      <c r="DU20" s="149">
        <v>44986</v>
      </c>
      <c r="DV20" s="149">
        <v>45017</v>
      </c>
      <c r="DW20" s="149">
        <v>45047</v>
      </c>
      <c r="DX20" s="149">
        <v>45078</v>
      </c>
      <c r="DY20" s="149">
        <v>45108</v>
      </c>
      <c r="DZ20" s="149">
        <v>45139</v>
      </c>
      <c r="EA20" s="149">
        <v>45170</v>
      </c>
      <c r="EB20" s="149">
        <v>45200</v>
      </c>
      <c r="EC20" s="149">
        <v>45231</v>
      </c>
      <c r="ED20" s="149">
        <v>45261</v>
      </c>
      <c r="EE20" s="149">
        <v>45292</v>
      </c>
      <c r="EF20" s="149">
        <v>45323</v>
      </c>
      <c r="EG20" s="149">
        <v>45352</v>
      </c>
      <c r="EH20" s="149">
        <v>45383</v>
      </c>
      <c r="EI20" s="149">
        <v>45413</v>
      </c>
      <c r="EJ20" s="149">
        <v>45444</v>
      </c>
      <c r="EK20" s="149">
        <v>45474</v>
      </c>
      <c r="EL20" s="149">
        <v>45505</v>
      </c>
      <c r="EM20" s="149">
        <v>45536</v>
      </c>
      <c r="EN20" s="149">
        <v>45566</v>
      </c>
      <c r="EO20" s="149">
        <v>45597</v>
      </c>
      <c r="EP20" s="149">
        <v>45627</v>
      </c>
      <c r="EQ20" s="149">
        <v>45658</v>
      </c>
      <c r="ER20" s="149">
        <v>45689</v>
      </c>
      <c r="ES20" s="149">
        <v>45717</v>
      </c>
      <c r="ET20" s="149">
        <v>45748</v>
      </c>
      <c r="EU20" s="149">
        <v>45778</v>
      </c>
      <c r="EV20" s="149">
        <v>45809</v>
      </c>
      <c r="EW20" s="149">
        <v>45839</v>
      </c>
      <c r="EX20" s="149">
        <v>45870</v>
      </c>
      <c r="EY20" s="149">
        <v>45901</v>
      </c>
      <c r="EZ20" s="149">
        <v>45931</v>
      </c>
      <c r="FA20" s="149">
        <v>45962</v>
      </c>
      <c r="FB20" s="149">
        <v>45992</v>
      </c>
      <c r="FC20" s="149">
        <v>46023</v>
      </c>
      <c r="FD20" s="149">
        <v>46054</v>
      </c>
      <c r="FE20" s="149">
        <v>46082</v>
      </c>
      <c r="FF20" s="149">
        <v>46113</v>
      </c>
      <c r="FG20" s="149">
        <v>46143</v>
      </c>
      <c r="FH20" s="149">
        <v>46174</v>
      </c>
      <c r="FI20" s="149">
        <v>46204</v>
      </c>
      <c r="FJ20" s="149">
        <v>46235</v>
      </c>
      <c r="FK20" s="149">
        <v>46266</v>
      </c>
      <c r="FL20" s="149">
        <v>46296</v>
      </c>
      <c r="FM20" s="149">
        <v>46327</v>
      </c>
      <c r="FN20" s="149">
        <v>46357</v>
      </c>
      <c r="FO20" s="149">
        <v>46388</v>
      </c>
      <c r="FP20" s="149">
        <v>46419</v>
      </c>
      <c r="FQ20" s="149">
        <v>46447</v>
      </c>
      <c r="FR20" s="149">
        <v>46478</v>
      </c>
      <c r="FS20" s="149">
        <v>46508</v>
      </c>
      <c r="FT20" s="149">
        <v>46539</v>
      </c>
      <c r="FU20" s="149">
        <v>46569</v>
      </c>
      <c r="FV20" s="149">
        <v>46600</v>
      </c>
      <c r="FW20" s="149">
        <v>46631</v>
      </c>
      <c r="FX20" s="149">
        <v>46661</v>
      </c>
      <c r="FY20" s="149">
        <v>46692</v>
      </c>
      <c r="FZ20" s="149">
        <v>46722</v>
      </c>
    </row>
    <row r="21" spans="2:182">
      <c r="B21" s="584" t="s">
        <v>101</v>
      </c>
      <c r="C21" s="61">
        <v>820077.94</v>
      </c>
      <c r="D21" s="61">
        <v>738064.31</v>
      </c>
      <c r="E21" s="61">
        <v>790321.88</v>
      </c>
      <c r="F21" s="61">
        <v>675824.19</v>
      </c>
      <c r="G21" s="61">
        <v>742779.88</v>
      </c>
      <c r="H21" s="61">
        <v>731937.88</v>
      </c>
      <c r="I21" s="61">
        <v>792089.62</v>
      </c>
      <c r="J21" s="61">
        <v>768348.25</v>
      </c>
      <c r="K21" s="61">
        <v>733970.88</v>
      </c>
      <c r="L21" s="61">
        <v>556235.5</v>
      </c>
      <c r="M21" s="61">
        <v>635865</v>
      </c>
      <c r="N21" s="61">
        <v>802394.94</v>
      </c>
      <c r="O21" s="61">
        <v>820564.88</v>
      </c>
      <c r="P21" s="61">
        <v>740222.88</v>
      </c>
      <c r="Q21" s="61">
        <v>707681.12</v>
      </c>
      <c r="R21" s="61">
        <v>718073.31</v>
      </c>
      <c r="S21" s="61">
        <v>741078.12</v>
      </c>
      <c r="T21" s="61">
        <v>737608.81</v>
      </c>
      <c r="U21" s="61">
        <v>768088.75</v>
      </c>
      <c r="V21" s="61">
        <v>768110.31</v>
      </c>
      <c r="W21" s="61">
        <v>726753.88</v>
      </c>
      <c r="X21" s="61">
        <v>728299.19</v>
      </c>
      <c r="Y21" s="61">
        <v>759229.94</v>
      </c>
      <c r="Z21" s="61">
        <v>789981</v>
      </c>
      <c r="AA21" s="61">
        <v>794936.31</v>
      </c>
      <c r="AB21" s="61">
        <v>720675</v>
      </c>
      <c r="AC21" s="61">
        <v>757456.62</v>
      </c>
      <c r="AD21" s="61">
        <v>643781.75</v>
      </c>
      <c r="AE21" s="61">
        <v>697065.31</v>
      </c>
      <c r="AF21" s="61">
        <v>753693.06</v>
      </c>
      <c r="AG21" s="61">
        <v>803073.62</v>
      </c>
      <c r="AH21" s="61">
        <v>800558.5</v>
      </c>
      <c r="AI21" s="61">
        <v>735685.75</v>
      </c>
      <c r="AJ21" s="61">
        <v>573666.06000000006</v>
      </c>
      <c r="AK21" s="61">
        <v>738952.81</v>
      </c>
      <c r="AL21" s="61">
        <v>765355.62</v>
      </c>
      <c r="AM21" s="61">
        <v>797568.62</v>
      </c>
      <c r="AN21" s="61">
        <v>748970.31</v>
      </c>
      <c r="AO21" s="61">
        <v>637556.18999999994</v>
      </c>
      <c r="AP21" s="61">
        <v>564547.56000000006</v>
      </c>
      <c r="AQ21" s="61">
        <v>741717.75</v>
      </c>
      <c r="AR21" s="61">
        <v>760866.88</v>
      </c>
      <c r="AS21" s="61">
        <v>804237.38</v>
      </c>
      <c r="AT21" s="61">
        <v>805902.62</v>
      </c>
      <c r="AU21" s="61">
        <v>741579.38</v>
      </c>
      <c r="AV21" s="61">
        <v>698674.44</v>
      </c>
      <c r="AW21" s="61">
        <v>748649.75</v>
      </c>
      <c r="AX21" s="61">
        <v>769495.62</v>
      </c>
      <c r="AY21" s="61">
        <v>800515.81</v>
      </c>
      <c r="AZ21" s="61">
        <v>726970.5</v>
      </c>
      <c r="BA21" s="61">
        <v>698670.25</v>
      </c>
      <c r="BB21" s="61">
        <v>635904</v>
      </c>
      <c r="BC21" s="61">
        <v>767630.12</v>
      </c>
      <c r="BD21" s="61">
        <v>757219.88</v>
      </c>
      <c r="BE21" s="61">
        <v>799761.62</v>
      </c>
      <c r="BF21" s="61">
        <v>806083.69</v>
      </c>
      <c r="BG21" s="61">
        <v>725031.5</v>
      </c>
      <c r="BH21" s="61">
        <v>487381.44</v>
      </c>
      <c r="BI21" s="61">
        <v>593661</v>
      </c>
      <c r="BJ21" s="61">
        <v>771827.38</v>
      </c>
      <c r="BK21" s="61">
        <v>806298.38</v>
      </c>
      <c r="BL21" s="61">
        <v>730843.25</v>
      </c>
      <c r="BM21" s="61">
        <v>697961.5</v>
      </c>
      <c r="BN21" s="61">
        <v>639103.25</v>
      </c>
      <c r="BO21" s="61">
        <v>702658</v>
      </c>
      <c r="BP21" s="61">
        <v>765391.19</v>
      </c>
      <c r="BQ21" s="61">
        <v>819847.62</v>
      </c>
      <c r="BR21" s="61">
        <v>824267.69</v>
      </c>
      <c r="BS21" s="61">
        <v>753206.38</v>
      </c>
      <c r="BT21" s="61">
        <v>780134.12</v>
      </c>
      <c r="BU21" s="61">
        <v>714175.69</v>
      </c>
      <c r="BV21" s="61">
        <v>809600.75</v>
      </c>
      <c r="BW21" s="61">
        <v>830916.94</v>
      </c>
      <c r="BX21" s="61">
        <v>725755</v>
      </c>
      <c r="BY21" s="61">
        <v>659017.75</v>
      </c>
      <c r="BZ21" s="61">
        <v>662622.5</v>
      </c>
      <c r="CA21" s="61">
        <v>751020.62</v>
      </c>
      <c r="CB21" s="61">
        <v>785860.12</v>
      </c>
      <c r="CC21" s="61">
        <v>856239.69</v>
      </c>
      <c r="CD21" s="61">
        <v>855830.06</v>
      </c>
      <c r="CE21" s="61">
        <v>790034.81</v>
      </c>
      <c r="CF21" s="61">
        <v>559033.75</v>
      </c>
      <c r="CG21" s="61">
        <v>802670.44</v>
      </c>
      <c r="CH21" s="61">
        <v>846115.12</v>
      </c>
      <c r="CI21" s="61">
        <v>856378.62</v>
      </c>
      <c r="CJ21" s="61">
        <v>796799.69</v>
      </c>
      <c r="CK21" s="61">
        <v>813103.75</v>
      </c>
      <c r="CL21" s="61">
        <v>662378.88</v>
      </c>
      <c r="CM21" s="61">
        <v>794420.31</v>
      </c>
      <c r="CN21" s="61">
        <v>814315.75</v>
      </c>
      <c r="CO21" s="61">
        <v>874071.75</v>
      </c>
      <c r="CP21" s="61">
        <v>871440.62</v>
      </c>
      <c r="CQ21" s="61">
        <v>808100.75</v>
      </c>
      <c r="CR21" s="61">
        <v>753056.06</v>
      </c>
      <c r="CS21" s="61">
        <v>814334.81</v>
      </c>
      <c r="CT21" s="61">
        <v>857469.62</v>
      </c>
      <c r="CU21" s="61">
        <v>861996.5</v>
      </c>
      <c r="CV21" s="61">
        <v>732169</v>
      </c>
      <c r="CW21" s="61">
        <v>681231.81</v>
      </c>
      <c r="CX21" s="61">
        <v>654692.56000000006</v>
      </c>
      <c r="CY21" s="61">
        <v>826976.19</v>
      </c>
      <c r="CZ21" s="61">
        <v>820197.19</v>
      </c>
      <c r="DA21" s="61">
        <v>880527.69</v>
      </c>
      <c r="DB21" s="61">
        <v>883911.62</v>
      </c>
      <c r="DC21" s="61">
        <v>803446.38</v>
      </c>
      <c r="DD21" s="61">
        <v>559779.43999999994</v>
      </c>
      <c r="DE21" s="61">
        <v>817009.81</v>
      </c>
      <c r="DF21" s="61">
        <v>850169.69</v>
      </c>
      <c r="DG21" s="61">
        <v>858995.19</v>
      </c>
      <c r="DH21" s="61">
        <v>775453.06</v>
      </c>
      <c r="DI21" s="61">
        <v>838698.94</v>
      </c>
      <c r="DJ21" s="61">
        <v>688758.38</v>
      </c>
      <c r="DK21" s="61">
        <v>758738</v>
      </c>
      <c r="DL21" s="61">
        <v>818798.25</v>
      </c>
      <c r="DM21" s="61">
        <v>875898.62</v>
      </c>
      <c r="DN21" s="61">
        <v>881187.75</v>
      </c>
      <c r="DO21" s="61">
        <v>800187.25</v>
      </c>
      <c r="DP21" s="61">
        <v>757454.38</v>
      </c>
      <c r="DQ21" s="61">
        <v>817691.5</v>
      </c>
      <c r="DR21" s="61">
        <v>848955</v>
      </c>
      <c r="DS21" s="61">
        <v>858146.81</v>
      </c>
      <c r="DT21" s="61">
        <v>773205</v>
      </c>
      <c r="DU21" s="61">
        <v>799623.06</v>
      </c>
      <c r="DV21" s="61">
        <v>676342</v>
      </c>
      <c r="DW21" s="61">
        <v>806992.75</v>
      </c>
      <c r="DX21" s="61">
        <v>812123.25</v>
      </c>
      <c r="DY21" s="61">
        <v>870345.44</v>
      </c>
      <c r="DZ21" s="61">
        <v>867089.88</v>
      </c>
      <c r="EA21" s="61">
        <v>795740.38</v>
      </c>
      <c r="EB21" s="61">
        <v>580596.25</v>
      </c>
      <c r="EC21" s="61">
        <v>714530</v>
      </c>
      <c r="ED21" s="61">
        <v>844210.44</v>
      </c>
      <c r="EE21" s="61">
        <v>857194.88</v>
      </c>
      <c r="EF21" s="61">
        <v>799299.75</v>
      </c>
      <c r="EG21" s="61">
        <v>677464.75</v>
      </c>
      <c r="EH21" s="61">
        <v>612079.43999999994</v>
      </c>
      <c r="EI21" s="61">
        <v>807712.06</v>
      </c>
      <c r="EJ21" s="61">
        <v>808038.12</v>
      </c>
      <c r="EK21" s="61">
        <v>871830.62</v>
      </c>
      <c r="EL21" s="61">
        <v>866028.06</v>
      </c>
      <c r="EM21" s="61">
        <v>800156.38</v>
      </c>
      <c r="EN21" s="61">
        <v>748001</v>
      </c>
      <c r="EO21" s="61">
        <v>806412.25</v>
      </c>
      <c r="EP21" s="61">
        <v>847048.19</v>
      </c>
      <c r="EQ21" s="61">
        <v>852282.62</v>
      </c>
      <c r="ER21" s="61">
        <v>767109.75</v>
      </c>
      <c r="ES21" s="61">
        <v>778216.25</v>
      </c>
      <c r="ET21" s="61">
        <v>668385.93999999994</v>
      </c>
      <c r="EU21" s="61">
        <v>810067.12</v>
      </c>
      <c r="EV21" s="61">
        <v>803316</v>
      </c>
      <c r="EW21" s="61">
        <v>863828.69</v>
      </c>
      <c r="EX21" s="61">
        <v>862201.5</v>
      </c>
      <c r="EY21" s="61">
        <v>791711.31</v>
      </c>
      <c r="EZ21" s="61">
        <v>546117.56000000006</v>
      </c>
      <c r="FA21" s="61">
        <v>605273</v>
      </c>
      <c r="FB21" s="61">
        <v>840511.5</v>
      </c>
      <c r="FC21" s="61">
        <v>837190.38</v>
      </c>
      <c r="FD21" s="61">
        <v>757121.38</v>
      </c>
      <c r="FE21" s="61">
        <v>725915.62</v>
      </c>
      <c r="FF21" s="61">
        <v>673867.25</v>
      </c>
      <c r="FG21" s="61">
        <v>734747.69</v>
      </c>
      <c r="FH21" s="61">
        <v>798199.75</v>
      </c>
      <c r="FI21" s="61">
        <v>856368.62</v>
      </c>
      <c r="FJ21" s="61">
        <v>856543.88</v>
      </c>
      <c r="FK21" s="61">
        <v>786803.12</v>
      </c>
      <c r="FL21" s="61">
        <v>737787.44</v>
      </c>
      <c r="FM21" s="61">
        <v>793671.75</v>
      </c>
      <c r="FN21" s="61">
        <v>831725.62</v>
      </c>
      <c r="FO21" s="61">
        <v>833440.56</v>
      </c>
      <c r="FP21" s="61">
        <v>755132.5</v>
      </c>
      <c r="FQ21" s="61">
        <v>570025.93999999994</v>
      </c>
      <c r="FR21" s="61">
        <v>754521.12</v>
      </c>
      <c r="FS21" s="61">
        <v>733667.38</v>
      </c>
      <c r="FT21" s="61">
        <v>793424.5</v>
      </c>
      <c r="FU21" s="61">
        <v>853506.38</v>
      </c>
      <c r="FV21" s="61">
        <v>851238.62</v>
      </c>
      <c r="FW21" s="61">
        <v>752357.38</v>
      </c>
      <c r="FX21" s="61">
        <v>650337.25</v>
      </c>
      <c r="FY21" s="61">
        <v>707569.81</v>
      </c>
      <c r="FZ21" s="61">
        <v>831451.62</v>
      </c>
    </row>
    <row r="22" spans="2:182">
      <c r="B22" s="585" t="s">
        <v>102</v>
      </c>
      <c r="C22" s="61">
        <v>283541</v>
      </c>
      <c r="D22" s="61">
        <v>251882.2</v>
      </c>
      <c r="E22" s="61">
        <v>268205.40999999997</v>
      </c>
      <c r="F22" s="61">
        <v>254796.23</v>
      </c>
      <c r="G22" s="61">
        <v>207214.64</v>
      </c>
      <c r="H22" s="61">
        <v>259705.2</v>
      </c>
      <c r="I22" s="61">
        <v>271874</v>
      </c>
      <c r="J22" s="61">
        <v>273245.81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61">
        <v>0</v>
      </c>
      <c r="AE22" s="61">
        <v>0</v>
      </c>
      <c r="AF22" s="61">
        <v>0</v>
      </c>
      <c r="AG22" s="61">
        <v>0</v>
      </c>
      <c r="AH22" s="61">
        <v>0</v>
      </c>
      <c r="AI22" s="61">
        <v>0</v>
      </c>
      <c r="AJ22" s="61">
        <v>0</v>
      </c>
      <c r="AK22" s="61">
        <v>0</v>
      </c>
      <c r="AL22" s="61">
        <v>0</v>
      </c>
      <c r="AM22" s="61">
        <v>0</v>
      </c>
      <c r="AN22" s="61">
        <v>0</v>
      </c>
      <c r="AO22" s="61">
        <v>0</v>
      </c>
      <c r="AP22" s="61">
        <v>0</v>
      </c>
      <c r="AQ22" s="61">
        <v>0</v>
      </c>
      <c r="AR22" s="61">
        <v>0</v>
      </c>
      <c r="AS22" s="61">
        <v>0</v>
      </c>
      <c r="AT22" s="61">
        <v>0</v>
      </c>
      <c r="AU22" s="61">
        <v>0</v>
      </c>
      <c r="AV22" s="61">
        <v>0</v>
      </c>
      <c r="AW22" s="61">
        <v>0</v>
      </c>
      <c r="AX22" s="61">
        <v>0</v>
      </c>
      <c r="AY22" s="61">
        <v>0</v>
      </c>
      <c r="AZ22" s="61">
        <v>0</v>
      </c>
      <c r="BA22" s="61">
        <v>0</v>
      </c>
      <c r="BB22" s="61">
        <v>0</v>
      </c>
      <c r="BC22" s="61">
        <v>0</v>
      </c>
      <c r="BD22" s="61">
        <v>0</v>
      </c>
      <c r="BE22" s="61">
        <v>0</v>
      </c>
      <c r="BF22" s="61">
        <v>0</v>
      </c>
      <c r="BG22" s="61">
        <v>0</v>
      </c>
      <c r="BH22" s="61">
        <v>0</v>
      </c>
      <c r="BI22" s="61">
        <v>0</v>
      </c>
      <c r="BJ22" s="61">
        <v>0</v>
      </c>
      <c r="BK22" s="61">
        <v>0</v>
      </c>
      <c r="BL22" s="61">
        <v>0</v>
      </c>
      <c r="BM22" s="61">
        <v>0</v>
      </c>
      <c r="BN22" s="61">
        <v>0</v>
      </c>
      <c r="BO22" s="61">
        <v>0</v>
      </c>
      <c r="BP22" s="61">
        <v>0</v>
      </c>
      <c r="BQ22" s="61">
        <v>0</v>
      </c>
      <c r="BR22" s="61">
        <v>0</v>
      </c>
      <c r="BS22" s="61">
        <v>0</v>
      </c>
      <c r="BT22" s="61">
        <v>0</v>
      </c>
      <c r="BU22" s="61">
        <v>0</v>
      </c>
      <c r="BV22" s="61">
        <v>0</v>
      </c>
      <c r="BW22" s="61">
        <v>0</v>
      </c>
      <c r="BX22" s="61">
        <v>0</v>
      </c>
      <c r="BY22" s="61">
        <v>0</v>
      </c>
      <c r="BZ22" s="61">
        <v>0</v>
      </c>
      <c r="CA22" s="61">
        <v>0</v>
      </c>
      <c r="CB22" s="61">
        <v>0</v>
      </c>
      <c r="CC22" s="61">
        <v>0</v>
      </c>
      <c r="CD22" s="61">
        <v>0</v>
      </c>
      <c r="CE22" s="61">
        <v>0</v>
      </c>
      <c r="CF22" s="61">
        <v>0</v>
      </c>
      <c r="CG22" s="61">
        <v>0</v>
      </c>
      <c r="CH22" s="61">
        <v>0</v>
      </c>
      <c r="CI22" s="61">
        <v>0</v>
      </c>
      <c r="CJ22" s="61">
        <v>0</v>
      </c>
      <c r="CK22" s="61">
        <v>0</v>
      </c>
      <c r="CL22" s="61">
        <v>0</v>
      </c>
      <c r="CM22" s="61">
        <v>0</v>
      </c>
      <c r="CN22" s="61">
        <v>0</v>
      </c>
      <c r="CO22" s="61">
        <v>0</v>
      </c>
      <c r="CP22" s="61">
        <v>0</v>
      </c>
      <c r="CQ22" s="61">
        <v>0</v>
      </c>
      <c r="CR22" s="61">
        <v>0</v>
      </c>
      <c r="CS22" s="61">
        <v>0</v>
      </c>
      <c r="CT22" s="61">
        <v>0</v>
      </c>
      <c r="CU22" s="61">
        <v>0</v>
      </c>
      <c r="CV22" s="61">
        <v>0</v>
      </c>
      <c r="CW22" s="61">
        <v>0</v>
      </c>
      <c r="CX22" s="61">
        <v>0</v>
      </c>
      <c r="CY22" s="61">
        <v>0</v>
      </c>
      <c r="CZ22" s="61">
        <v>0</v>
      </c>
      <c r="DA22" s="61">
        <v>0</v>
      </c>
      <c r="DB22" s="61">
        <v>0</v>
      </c>
      <c r="DC22" s="61">
        <v>0</v>
      </c>
      <c r="DD22" s="61">
        <v>0</v>
      </c>
      <c r="DE22" s="61">
        <v>0</v>
      </c>
      <c r="DF22" s="61">
        <v>0</v>
      </c>
      <c r="DG22" s="61">
        <v>0</v>
      </c>
      <c r="DH22" s="61">
        <v>0</v>
      </c>
      <c r="DI22" s="61">
        <v>0</v>
      </c>
      <c r="DJ22" s="61">
        <v>0</v>
      </c>
      <c r="DK22" s="61">
        <v>0</v>
      </c>
      <c r="DL22" s="61">
        <v>0</v>
      </c>
      <c r="DM22" s="61">
        <v>0</v>
      </c>
      <c r="DN22" s="61">
        <v>0</v>
      </c>
      <c r="DO22" s="61">
        <v>0</v>
      </c>
      <c r="DP22" s="61">
        <v>0</v>
      </c>
      <c r="DQ22" s="61">
        <v>0</v>
      </c>
      <c r="DR22" s="61">
        <v>0</v>
      </c>
      <c r="DS22" s="61">
        <v>0</v>
      </c>
      <c r="DT22" s="61">
        <v>0</v>
      </c>
      <c r="DU22" s="61">
        <v>0</v>
      </c>
      <c r="DV22" s="61">
        <v>0</v>
      </c>
      <c r="DW22" s="61">
        <v>0</v>
      </c>
      <c r="DX22" s="61">
        <v>0</v>
      </c>
      <c r="DY22" s="61">
        <v>0</v>
      </c>
      <c r="DZ22" s="61">
        <v>0</v>
      </c>
      <c r="EA22" s="61">
        <v>0</v>
      </c>
      <c r="EB22" s="61">
        <v>0</v>
      </c>
      <c r="EC22" s="61">
        <v>0</v>
      </c>
      <c r="ED22" s="61">
        <v>0</v>
      </c>
      <c r="EE22" s="61">
        <v>0</v>
      </c>
      <c r="EF22" s="61">
        <v>0</v>
      </c>
      <c r="EG22" s="61">
        <v>0</v>
      </c>
      <c r="EH22" s="61">
        <v>0</v>
      </c>
      <c r="EI22" s="61">
        <v>0</v>
      </c>
      <c r="EJ22" s="61">
        <v>0</v>
      </c>
      <c r="EK22" s="61">
        <v>0</v>
      </c>
      <c r="EL22" s="61">
        <v>0</v>
      </c>
      <c r="EM22" s="61">
        <v>0</v>
      </c>
      <c r="EN22" s="61">
        <v>0</v>
      </c>
      <c r="EO22" s="61">
        <v>0</v>
      </c>
      <c r="EP22" s="61">
        <v>0</v>
      </c>
      <c r="EQ22" s="61">
        <v>0</v>
      </c>
      <c r="ER22" s="61">
        <v>0</v>
      </c>
      <c r="ES22" s="61">
        <v>0</v>
      </c>
      <c r="ET22" s="61">
        <v>0</v>
      </c>
      <c r="EU22" s="61">
        <v>0</v>
      </c>
      <c r="EV22" s="61">
        <v>0</v>
      </c>
      <c r="EW22" s="61">
        <v>0</v>
      </c>
      <c r="EX22" s="61">
        <v>0</v>
      </c>
      <c r="EY22" s="61">
        <v>0</v>
      </c>
      <c r="EZ22" s="61">
        <v>0</v>
      </c>
      <c r="FA22" s="61">
        <v>0</v>
      </c>
      <c r="FB22" s="61">
        <v>0</v>
      </c>
      <c r="FC22" s="61">
        <v>0</v>
      </c>
      <c r="FD22" s="61">
        <v>0</v>
      </c>
      <c r="FE22" s="61">
        <v>0</v>
      </c>
      <c r="FF22" s="61">
        <v>0</v>
      </c>
      <c r="FG22" s="61">
        <v>0</v>
      </c>
      <c r="FH22" s="61">
        <v>0</v>
      </c>
      <c r="FI22" s="61">
        <v>0</v>
      </c>
      <c r="FJ22" s="61">
        <v>0</v>
      </c>
      <c r="FK22" s="61">
        <v>0</v>
      </c>
      <c r="FL22" s="61">
        <v>0</v>
      </c>
      <c r="FM22" s="61">
        <v>0</v>
      </c>
      <c r="FN22" s="61">
        <v>0</v>
      </c>
      <c r="FO22" s="61">
        <v>0</v>
      </c>
      <c r="FP22" s="61">
        <v>0</v>
      </c>
      <c r="FQ22" s="61">
        <v>0</v>
      </c>
      <c r="FR22" s="61">
        <v>0</v>
      </c>
      <c r="FS22" s="61">
        <v>0</v>
      </c>
      <c r="FT22" s="61">
        <v>0</v>
      </c>
      <c r="FU22" s="61">
        <v>0</v>
      </c>
      <c r="FV22" s="61">
        <v>0</v>
      </c>
      <c r="FW22" s="61">
        <v>0</v>
      </c>
      <c r="FX22" s="61">
        <v>0</v>
      </c>
      <c r="FY22" s="61">
        <v>0</v>
      </c>
      <c r="FZ22" s="61">
        <v>0</v>
      </c>
    </row>
    <row r="23" spans="2:182">
      <c r="B23" s="586" t="s">
        <v>16</v>
      </c>
      <c r="C23" s="66">
        <v>1103618.94</v>
      </c>
      <c r="D23" s="66">
        <v>989946.51</v>
      </c>
      <c r="E23" s="66">
        <v>1058527.29</v>
      </c>
      <c r="F23" s="66">
        <v>930620.41999999993</v>
      </c>
      <c r="G23" s="66">
        <v>949994.52</v>
      </c>
      <c r="H23" s="66">
        <v>991643.08000000007</v>
      </c>
      <c r="I23" s="66">
        <v>1063963.6200000001</v>
      </c>
      <c r="J23" s="66">
        <v>1041594.06</v>
      </c>
      <c r="K23" s="66">
        <v>733970.88</v>
      </c>
      <c r="L23" s="66">
        <v>556235.5</v>
      </c>
      <c r="M23" s="66">
        <v>635865</v>
      </c>
      <c r="N23" s="66">
        <v>802394.94</v>
      </c>
      <c r="O23" s="66">
        <v>820564.88</v>
      </c>
      <c r="P23" s="66">
        <v>740222.88</v>
      </c>
      <c r="Q23" s="66">
        <v>707681.12</v>
      </c>
      <c r="R23" s="66">
        <v>718073.31</v>
      </c>
      <c r="S23" s="66">
        <v>741078.12</v>
      </c>
      <c r="T23" s="66">
        <v>737608.81</v>
      </c>
      <c r="U23" s="66">
        <v>768088.75</v>
      </c>
      <c r="V23" s="66">
        <v>768110.31</v>
      </c>
      <c r="W23" s="66">
        <v>726753.88</v>
      </c>
      <c r="X23" s="66">
        <v>728299.19</v>
      </c>
      <c r="Y23" s="66">
        <v>759229.94</v>
      </c>
      <c r="Z23" s="66">
        <v>789981</v>
      </c>
      <c r="AA23" s="66">
        <v>794936.31</v>
      </c>
      <c r="AB23" s="66">
        <v>720675</v>
      </c>
      <c r="AC23" s="66">
        <v>757456.62</v>
      </c>
      <c r="AD23" s="66">
        <v>643781.75</v>
      </c>
      <c r="AE23" s="66">
        <v>697065.31</v>
      </c>
      <c r="AF23" s="66">
        <v>753693.06</v>
      </c>
      <c r="AG23" s="66">
        <v>803073.62</v>
      </c>
      <c r="AH23" s="66">
        <v>800558.5</v>
      </c>
      <c r="AI23" s="66">
        <v>735685.75</v>
      </c>
      <c r="AJ23" s="66">
        <v>573666.06000000006</v>
      </c>
      <c r="AK23" s="66">
        <v>738952.81</v>
      </c>
      <c r="AL23" s="66">
        <v>765355.62</v>
      </c>
      <c r="AM23" s="66">
        <v>797568.62</v>
      </c>
      <c r="AN23" s="66">
        <v>748970.31</v>
      </c>
      <c r="AO23" s="66">
        <v>637556.18999999994</v>
      </c>
      <c r="AP23" s="66">
        <v>564547.56000000006</v>
      </c>
      <c r="AQ23" s="66">
        <v>741717.75</v>
      </c>
      <c r="AR23" s="66">
        <v>760866.88</v>
      </c>
      <c r="AS23" s="66">
        <v>804237.38</v>
      </c>
      <c r="AT23" s="66">
        <v>805902.62</v>
      </c>
      <c r="AU23" s="66">
        <v>741579.38</v>
      </c>
      <c r="AV23" s="66">
        <v>698674.44</v>
      </c>
      <c r="AW23" s="66">
        <v>748649.75</v>
      </c>
      <c r="AX23" s="66">
        <v>769495.62</v>
      </c>
      <c r="AY23" s="66">
        <v>800515.81</v>
      </c>
      <c r="AZ23" s="66">
        <v>726970.5</v>
      </c>
      <c r="BA23" s="66">
        <v>698670.25</v>
      </c>
      <c r="BB23" s="66">
        <v>635904</v>
      </c>
      <c r="BC23" s="66">
        <v>767630.12</v>
      </c>
      <c r="BD23" s="66">
        <v>757219.88</v>
      </c>
      <c r="BE23" s="66">
        <v>799761.62</v>
      </c>
      <c r="BF23" s="66">
        <v>806083.69</v>
      </c>
      <c r="BG23" s="66">
        <v>725031.5</v>
      </c>
      <c r="BH23" s="66">
        <v>487381.44</v>
      </c>
      <c r="BI23" s="66">
        <v>593661</v>
      </c>
      <c r="BJ23" s="66">
        <v>771827.38</v>
      </c>
      <c r="BK23" s="66">
        <v>806298.38</v>
      </c>
      <c r="BL23" s="66">
        <v>730843.25</v>
      </c>
      <c r="BM23" s="66">
        <v>697961.5</v>
      </c>
      <c r="BN23" s="66">
        <v>639103.25</v>
      </c>
      <c r="BO23" s="66">
        <v>702658</v>
      </c>
      <c r="BP23" s="66">
        <v>765391.19</v>
      </c>
      <c r="BQ23" s="66">
        <v>819847.62</v>
      </c>
      <c r="BR23" s="66">
        <v>824267.69</v>
      </c>
      <c r="BS23" s="66">
        <v>753206.38</v>
      </c>
      <c r="BT23" s="66">
        <v>780134.12</v>
      </c>
      <c r="BU23" s="66">
        <v>714175.69</v>
      </c>
      <c r="BV23" s="66">
        <v>809600.75</v>
      </c>
      <c r="BW23" s="66">
        <v>830916.94</v>
      </c>
      <c r="BX23" s="66">
        <v>725755</v>
      </c>
      <c r="BY23" s="66">
        <v>659017.75</v>
      </c>
      <c r="BZ23" s="66">
        <v>662622.5</v>
      </c>
      <c r="CA23" s="66">
        <v>751020.62</v>
      </c>
      <c r="CB23" s="66">
        <v>785860.12</v>
      </c>
      <c r="CC23" s="66">
        <v>856239.69</v>
      </c>
      <c r="CD23" s="66">
        <v>855830.06</v>
      </c>
      <c r="CE23" s="66">
        <v>790034.81</v>
      </c>
      <c r="CF23" s="66">
        <v>559033.75</v>
      </c>
      <c r="CG23" s="66">
        <v>802670.44</v>
      </c>
      <c r="CH23" s="66">
        <v>846115.12</v>
      </c>
      <c r="CI23" s="66">
        <v>856378.62</v>
      </c>
      <c r="CJ23" s="66">
        <v>796799.69</v>
      </c>
      <c r="CK23" s="66">
        <v>813103.75</v>
      </c>
      <c r="CL23" s="66">
        <v>662378.88</v>
      </c>
      <c r="CM23" s="66">
        <v>794420.31</v>
      </c>
      <c r="CN23" s="66">
        <v>814315.75</v>
      </c>
      <c r="CO23" s="66">
        <v>874071.75</v>
      </c>
      <c r="CP23" s="66">
        <v>871440.62</v>
      </c>
      <c r="CQ23" s="66">
        <v>808100.75</v>
      </c>
      <c r="CR23" s="66">
        <v>753056.06</v>
      </c>
      <c r="CS23" s="66">
        <v>814334.81</v>
      </c>
      <c r="CT23" s="66">
        <v>857469.62</v>
      </c>
      <c r="CU23" s="66">
        <v>861996.5</v>
      </c>
      <c r="CV23" s="66">
        <v>732169</v>
      </c>
      <c r="CW23" s="66">
        <v>681231.81</v>
      </c>
      <c r="CX23" s="66">
        <v>654692.56000000006</v>
      </c>
      <c r="CY23" s="66">
        <v>826976.19</v>
      </c>
      <c r="CZ23" s="66">
        <v>820197.19</v>
      </c>
      <c r="DA23" s="66">
        <v>880527.69</v>
      </c>
      <c r="DB23" s="66">
        <v>883911.62</v>
      </c>
      <c r="DC23" s="66">
        <v>803446.38</v>
      </c>
      <c r="DD23" s="66">
        <v>559779.43999999994</v>
      </c>
      <c r="DE23" s="66">
        <v>817009.81</v>
      </c>
      <c r="DF23" s="66">
        <v>850169.69</v>
      </c>
      <c r="DG23" s="66">
        <v>858995.19</v>
      </c>
      <c r="DH23" s="66">
        <v>775453.06</v>
      </c>
      <c r="DI23" s="66">
        <v>838698.94</v>
      </c>
      <c r="DJ23" s="66">
        <v>688758.38</v>
      </c>
      <c r="DK23" s="66">
        <v>758738</v>
      </c>
      <c r="DL23" s="66">
        <v>818798.25</v>
      </c>
      <c r="DM23" s="66">
        <v>875898.62</v>
      </c>
      <c r="DN23" s="66">
        <v>881187.75</v>
      </c>
      <c r="DO23" s="66">
        <v>800187.25</v>
      </c>
      <c r="DP23" s="66">
        <v>757454.38</v>
      </c>
      <c r="DQ23" s="66">
        <v>817691.5</v>
      </c>
      <c r="DR23" s="66">
        <v>848955</v>
      </c>
      <c r="DS23" s="66">
        <v>858146.81</v>
      </c>
      <c r="DT23" s="66">
        <v>773205</v>
      </c>
      <c r="DU23" s="66">
        <v>799623.06</v>
      </c>
      <c r="DV23" s="66">
        <v>676342</v>
      </c>
      <c r="DW23" s="66">
        <v>806992.75</v>
      </c>
      <c r="DX23" s="66">
        <v>812123.25</v>
      </c>
      <c r="DY23" s="66">
        <v>870345.44</v>
      </c>
      <c r="DZ23" s="66">
        <v>867089.88</v>
      </c>
      <c r="EA23" s="66">
        <v>795740.38</v>
      </c>
      <c r="EB23" s="66">
        <v>580596.25</v>
      </c>
      <c r="EC23" s="66">
        <v>714530</v>
      </c>
      <c r="ED23" s="66">
        <v>844210.44</v>
      </c>
      <c r="EE23" s="66">
        <v>857194.88</v>
      </c>
      <c r="EF23" s="66">
        <v>799299.75</v>
      </c>
      <c r="EG23" s="66">
        <v>677464.75</v>
      </c>
      <c r="EH23" s="66">
        <v>612079.43999999994</v>
      </c>
      <c r="EI23" s="66">
        <v>807712.06</v>
      </c>
      <c r="EJ23" s="66">
        <v>808038.12</v>
      </c>
      <c r="EK23" s="66">
        <v>871830.62</v>
      </c>
      <c r="EL23" s="66">
        <v>866028.06</v>
      </c>
      <c r="EM23" s="66">
        <v>800156.38</v>
      </c>
      <c r="EN23" s="66">
        <v>748001</v>
      </c>
      <c r="EO23" s="66">
        <v>806412.25</v>
      </c>
      <c r="EP23" s="66">
        <v>847048.19</v>
      </c>
      <c r="EQ23" s="66">
        <v>852282.62</v>
      </c>
      <c r="ER23" s="66">
        <v>767109.75</v>
      </c>
      <c r="ES23" s="66">
        <v>778216.25</v>
      </c>
      <c r="ET23" s="66">
        <v>668385.93999999994</v>
      </c>
      <c r="EU23" s="66">
        <v>810067.12</v>
      </c>
      <c r="EV23" s="66">
        <v>803316</v>
      </c>
      <c r="EW23" s="66">
        <v>863828.69</v>
      </c>
      <c r="EX23" s="66">
        <v>862201.5</v>
      </c>
      <c r="EY23" s="66">
        <v>791711.31</v>
      </c>
      <c r="EZ23" s="66">
        <v>546117.56000000006</v>
      </c>
      <c r="FA23" s="66">
        <v>605273</v>
      </c>
      <c r="FB23" s="66">
        <v>840511.5</v>
      </c>
      <c r="FC23" s="66">
        <v>837190.38</v>
      </c>
      <c r="FD23" s="66">
        <v>757121.38</v>
      </c>
      <c r="FE23" s="66">
        <v>725915.62</v>
      </c>
      <c r="FF23" s="66">
        <v>673867.25</v>
      </c>
      <c r="FG23" s="66">
        <v>734747.69</v>
      </c>
      <c r="FH23" s="66">
        <v>798199.75</v>
      </c>
      <c r="FI23" s="66">
        <v>856368.62</v>
      </c>
      <c r="FJ23" s="66">
        <v>856543.88</v>
      </c>
      <c r="FK23" s="66">
        <v>786803.12</v>
      </c>
      <c r="FL23" s="66">
        <v>737787.44</v>
      </c>
      <c r="FM23" s="66">
        <v>793671.75</v>
      </c>
      <c r="FN23" s="66">
        <v>831725.62</v>
      </c>
      <c r="FO23" s="66">
        <v>833440.56</v>
      </c>
      <c r="FP23" s="66">
        <v>755132.5</v>
      </c>
      <c r="FQ23" s="66">
        <v>570025.93999999994</v>
      </c>
      <c r="FR23" s="66">
        <v>754521.12</v>
      </c>
      <c r="FS23" s="66">
        <v>733667.38</v>
      </c>
      <c r="FT23" s="66">
        <v>793424.5</v>
      </c>
      <c r="FU23" s="66">
        <v>853506.38</v>
      </c>
      <c r="FV23" s="66">
        <v>851238.62</v>
      </c>
      <c r="FW23" s="66">
        <v>752357.38</v>
      </c>
      <c r="FX23" s="66">
        <v>650337.25</v>
      </c>
      <c r="FY23" s="66">
        <v>707569.81</v>
      </c>
      <c r="FZ23" s="66">
        <v>831451.62</v>
      </c>
    </row>
    <row r="24" spans="2:182" ht="15.75" thickBot="1">
      <c r="B24" s="587" t="s">
        <v>17</v>
      </c>
      <c r="C24" s="588">
        <v>6.9999999832361937E-2</v>
      </c>
      <c r="D24" s="589">
        <v>-0.15000000002328306</v>
      </c>
      <c r="E24" s="589">
        <v>0.26000000000931323</v>
      </c>
      <c r="F24" s="589">
        <v>-0.12999999988824129</v>
      </c>
      <c r="G24" s="589">
        <v>6.0000000055879354E-2</v>
      </c>
      <c r="H24" s="589">
        <v>6.0000000055879354E-2</v>
      </c>
      <c r="I24" s="589">
        <v>3.0000000027939677E-2</v>
      </c>
      <c r="J24" s="589">
        <v>0.10999999998603016</v>
      </c>
      <c r="K24" s="589">
        <v>8.0000000074505806E-2</v>
      </c>
      <c r="L24" s="589">
        <v>0.36999999999534339</v>
      </c>
      <c r="M24" s="589">
        <v>-4.0000000037252903E-2</v>
      </c>
      <c r="N24" s="589">
        <v>-9.0000000200234354E-2</v>
      </c>
      <c r="O24" s="589">
        <v>9.9999998928979039E-3</v>
      </c>
      <c r="P24" s="589">
        <v>-0.17000000004190952</v>
      </c>
      <c r="Q24" s="589">
        <v>0.13000000000465661</v>
      </c>
      <c r="R24" s="589">
        <v>-7.9999999841675162E-2</v>
      </c>
      <c r="S24" s="589">
        <v>4.0000000037252903E-2</v>
      </c>
      <c r="T24" s="589">
        <v>6.0000000055879354E-2</v>
      </c>
      <c r="U24" s="589">
        <v>0.13000000000465661</v>
      </c>
      <c r="V24" s="589">
        <v>0.18999999994412065</v>
      </c>
      <c r="W24" s="589">
        <v>8.0000000074505806E-2</v>
      </c>
      <c r="X24" s="589">
        <v>0.2599999998928979</v>
      </c>
      <c r="Y24" s="589">
        <v>-0.10000000009313226</v>
      </c>
      <c r="Z24" s="589">
        <v>-3.0000000144354999E-2</v>
      </c>
      <c r="AA24" s="589">
        <v>-7.000000006519258E-2</v>
      </c>
      <c r="AB24" s="589">
        <v>6.0000000055879354E-2</v>
      </c>
      <c r="AC24" s="589">
        <v>-0.12000000011175871</v>
      </c>
      <c r="AD24" s="589">
        <v>-7.000000006519258E-2</v>
      </c>
      <c r="AE24" s="589">
        <v>-8.0000000074505806E-2</v>
      </c>
      <c r="AF24" s="589">
        <v>0</v>
      </c>
      <c r="AG24" s="589">
        <v>-2.0000000018626451E-2</v>
      </c>
      <c r="AH24" s="589">
        <v>4.9999999930150807E-2</v>
      </c>
      <c r="AI24" s="589">
        <v>-6.9999999948777258E-2</v>
      </c>
      <c r="AJ24" s="589">
        <v>-1.999999990221113E-2</v>
      </c>
      <c r="AK24" s="589">
        <v>4.0000000153668225E-2</v>
      </c>
      <c r="AL24" s="589">
        <v>-2.9999999911524355E-2</v>
      </c>
      <c r="AM24" s="589">
        <v>3.9999999920837581E-2</v>
      </c>
      <c r="AN24" s="589">
        <v>-2.9999999911524355E-2</v>
      </c>
      <c r="AO24" s="589">
        <v>-4.0000000037252903E-2</v>
      </c>
      <c r="AP24" s="589">
        <v>-3.9999999920837581E-2</v>
      </c>
      <c r="AQ24" s="589">
        <v>-1.0000000009313226E-2</v>
      </c>
      <c r="AR24" s="589">
        <v>0</v>
      </c>
      <c r="AS24" s="589">
        <v>3.0000000027939677E-2</v>
      </c>
      <c r="AT24" s="589">
        <v>-6.0000000172294676E-2</v>
      </c>
      <c r="AU24" s="589">
        <v>0</v>
      </c>
      <c r="AV24" s="589">
        <v>0</v>
      </c>
      <c r="AW24" s="589">
        <v>-4.9999999930150807E-2</v>
      </c>
      <c r="AX24" s="589">
        <v>-7.9999999958090484E-2</v>
      </c>
      <c r="AY24" s="589">
        <v>-1.999999990221113E-2</v>
      </c>
      <c r="AZ24" s="589">
        <v>-2.0000000018626451E-2</v>
      </c>
      <c r="BA24" s="589">
        <v>-1.999999990221113E-2</v>
      </c>
      <c r="BB24" s="589">
        <v>1.0000000125728548E-2</v>
      </c>
      <c r="BC24" s="589">
        <v>-4.0000000037252903E-2</v>
      </c>
      <c r="BD24" s="589">
        <v>2.0000000018626451E-2</v>
      </c>
      <c r="BE24" s="589">
        <v>-6.0000000172294676E-2</v>
      </c>
      <c r="BF24" s="589">
        <v>-2.0000000018626451E-2</v>
      </c>
      <c r="BG24" s="589">
        <v>-4.0000000037252903E-2</v>
      </c>
      <c r="BH24" s="589">
        <v>0</v>
      </c>
      <c r="BI24" s="589">
        <v>-2.9999999911524355E-2</v>
      </c>
      <c r="BJ24" s="589">
        <v>-7.000000006519258E-2</v>
      </c>
      <c r="BK24" s="589">
        <v>-3.0000000027939677E-2</v>
      </c>
      <c r="BL24" s="589">
        <v>-1.0000000009313226E-2</v>
      </c>
      <c r="BM24" s="589">
        <v>3.0000000027939677E-2</v>
      </c>
      <c r="BN24" s="589">
        <v>1.0000000125728548E-2</v>
      </c>
      <c r="BO24" s="589">
        <v>-3.9999999920837581E-2</v>
      </c>
      <c r="BP24" s="589">
        <v>0</v>
      </c>
      <c r="BQ24" s="589">
        <v>-6.0000000055879354E-2</v>
      </c>
      <c r="BR24" s="589">
        <v>-2.0000000018626451E-2</v>
      </c>
      <c r="BS24" s="589">
        <v>4.0000000037252903E-2</v>
      </c>
      <c r="BT24" s="589">
        <v>-9.9999999976716936E-2</v>
      </c>
      <c r="BU24" s="589">
        <v>5.0000000046566129E-2</v>
      </c>
      <c r="BV24" s="589">
        <v>-5.0000000046566129E-2</v>
      </c>
      <c r="BW24" s="589">
        <v>-5.0000000162981451E-2</v>
      </c>
      <c r="BX24" s="589">
        <v>-2.9999999911524355E-2</v>
      </c>
      <c r="BY24" s="589">
        <v>9.9999998928979039E-3</v>
      </c>
      <c r="BZ24" s="589">
        <v>6.0000000055879354E-2</v>
      </c>
      <c r="CA24" s="589">
        <v>-3.0000000027939677E-2</v>
      </c>
      <c r="CB24" s="589">
        <v>-2.0000000018626451E-2</v>
      </c>
      <c r="CC24" s="589">
        <v>9.9999998928979039E-3</v>
      </c>
      <c r="CD24" s="589">
        <v>-9.9999998928979039E-3</v>
      </c>
      <c r="CE24" s="589">
        <v>1.0000000125728548E-2</v>
      </c>
      <c r="CF24" s="589">
        <v>2.0000000018626451E-2</v>
      </c>
      <c r="CG24" s="589">
        <v>1.0000000009313226E-2</v>
      </c>
      <c r="CH24" s="589">
        <v>-7.000000006519258E-2</v>
      </c>
      <c r="CI24" s="589">
        <v>-3.0000000144354999E-2</v>
      </c>
      <c r="CJ24" s="589">
        <v>2.0000000018626451E-2</v>
      </c>
      <c r="CK24" s="589">
        <v>9.9999998928979039E-3</v>
      </c>
      <c r="CL24" s="589">
        <v>0</v>
      </c>
      <c r="CM24" s="589">
        <v>0</v>
      </c>
      <c r="CN24" s="589">
        <v>-1.999999990221113E-2</v>
      </c>
      <c r="CO24" s="589">
        <v>4.0000000037252903E-2</v>
      </c>
      <c r="CP24" s="589">
        <v>-6.0000000172294676E-2</v>
      </c>
      <c r="CQ24" s="589">
        <v>-6.9999999948777258E-2</v>
      </c>
      <c r="CR24" s="589">
        <v>-1.999999990221113E-2</v>
      </c>
      <c r="CS24" s="589">
        <v>4.0000000153668225E-2</v>
      </c>
      <c r="CT24" s="589">
        <v>-2.9999999911524355E-2</v>
      </c>
      <c r="CU24" s="589">
        <v>-8.0000000074505806E-2</v>
      </c>
      <c r="CV24" s="589">
        <v>0</v>
      </c>
      <c r="CW24" s="589">
        <v>-2.0000000018626451E-2</v>
      </c>
      <c r="CX24" s="589">
        <v>1.0000000125728548E-2</v>
      </c>
      <c r="CY24" s="589">
        <v>2.9999999795109034E-2</v>
      </c>
      <c r="CZ24" s="589">
        <v>9.9999998928979039E-3</v>
      </c>
      <c r="DA24" s="589">
        <v>-2.0000000018626451E-2</v>
      </c>
      <c r="DB24" s="589">
        <v>-6.0000000172294676E-2</v>
      </c>
      <c r="DC24" s="589">
        <v>-1.999999990221113E-2</v>
      </c>
      <c r="DD24" s="589">
        <v>0</v>
      </c>
      <c r="DE24" s="589">
        <v>5.0000000162981451E-2</v>
      </c>
      <c r="DF24" s="589">
        <v>1.999999990221113E-2</v>
      </c>
      <c r="DG24" s="589">
        <v>-4.0000000153668225E-2</v>
      </c>
      <c r="DH24" s="589">
        <v>-2.0000000018626451E-2</v>
      </c>
      <c r="DI24" s="589">
        <v>-3.0000000027939677E-2</v>
      </c>
      <c r="DJ24" s="589">
        <v>-7.000000006519258E-2</v>
      </c>
      <c r="DK24" s="589">
        <v>-3.9999999920837581E-2</v>
      </c>
      <c r="DL24" s="589">
        <v>1.0000000009313226E-2</v>
      </c>
      <c r="DM24" s="589">
        <v>-8.999999996740371E-2</v>
      </c>
      <c r="DN24" s="589">
        <v>-3.0000000144354999E-2</v>
      </c>
      <c r="DO24" s="589">
        <v>-2.9999999911524355E-2</v>
      </c>
      <c r="DP24" s="589">
        <v>-6.0000000055879354E-2</v>
      </c>
      <c r="DQ24" s="589">
        <v>6.0000000055879354E-2</v>
      </c>
      <c r="DR24" s="589">
        <v>-5.9999999939464033E-2</v>
      </c>
      <c r="DS24" s="589">
        <v>-1.999999990221113E-2</v>
      </c>
      <c r="DT24" s="589">
        <v>-7.9999999958090484E-2</v>
      </c>
      <c r="DU24" s="589">
        <v>-9.9999998928979039E-3</v>
      </c>
      <c r="DV24" s="589">
        <v>-3.9999999920837581E-2</v>
      </c>
      <c r="DW24" s="589">
        <v>-6.0000000055879354E-2</v>
      </c>
      <c r="DX24" s="589">
        <v>5.0000000046566129E-2</v>
      </c>
      <c r="DY24" s="589">
        <v>-1.0000000125728548E-2</v>
      </c>
      <c r="DZ24" s="589">
        <v>-5.9999999939464033E-2</v>
      </c>
      <c r="EA24" s="589">
        <v>3.0000000027939677E-2</v>
      </c>
      <c r="EB24" s="589">
        <v>1.0000000125728548E-2</v>
      </c>
      <c r="EC24" s="589">
        <v>-4.0000000037252903E-2</v>
      </c>
      <c r="ED24" s="589">
        <v>-2.0000000018626451E-2</v>
      </c>
      <c r="EE24" s="589">
        <v>-1.0000000009313226E-2</v>
      </c>
      <c r="EF24" s="589">
        <v>2.0000000018626451E-2</v>
      </c>
      <c r="EG24" s="589">
        <v>-2.0000000018626451E-2</v>
      </c>
      <c r="EH24" s="589">
        <v>0</v>
      </c>
      <c r="EI24" s="589">
        <v>-1.999999990221113E-2</v>
      </c>
      <c r="EJ24" s="589">
        <v>-2.0000000018626451E-2</v>
      </c>
      <c r="EK24" s="589">
        <v>-6.0000000055879354E-2</v>
      </c>
      <c r="EL24" s="589">
        <v>-9.9999998928979039E-3</v>
      </c>
      <c r="EM24" s="589">
        <v>5.0000000046566129E-2</v>
      </c>
      <c r="EN24" s="589">
        <v>0</v>
      </c>
      <c r="EO24" s="589">
        <v>2.0000000018626451E-2</v>
      </c>
      <c r="EP24" s="589">
        <v>-1.0000000242143869E-2</v>
      </c>
      <c r="EQ24" s="589">
        <v>-3.0000000144354999E-2</v>
      </c>
      <c r="ER24" s="589">
        <v>2.9999999911524355E-2</v>
      </c>
      <c r="ES24" s="589">
        <v>1.999999990221113E-2</v>
      </c>
      <c r="ET24" s="589">
        <v>-3.0000000027939677E-2</v>
      </c>
      <c r="EU24" s="589">
        <v>-9.0000000083819032E-2</v>
      </c>
      <c r="EV24" s="589">
        <v>-5.9999999939464033E-2</v>
      </c>
      <c r="EW24" s="589">
        <v>1.0000000009313226E-2</v>
      </c>
      <c r="EX24" s="589">
        <v>2.0000000018626451E-2</v>
      </c>
      <c r="EY24" s="589">
        <v>-1.999999990221113E-2</v>
      </c>
      <c r="EZ24" s="589">
        <v>0</v>
      </c>
      <c r="FA24" s="589">
        <v>-4.0000000037252903E-2</v>
      </c>
      <c r="FB24" s="589">
        <v>-8.0000000074505806E-2</v>
      </c>
      <c r="FC24" s="589">
        <v>0</v>
      </c>
      <c r="FD24" s="589">
        <v>3.0000000027939677E-2</v>
      </c>
      <c r="FE24" s="589">
        <v>-0.12000000011175871</v>
      </c>
      <c r="FF24" s="589">
        <v>-3.0000000027939677E-2</v>
      </c>
      <c r="FG24" s="589">
        <v>0</v>
      </c>
      <c r="FH24" s="589">
        <v>-1.999999990221113E-2</v>
      </c>
      <c r="FI24" s="589">
        <v>-8.999999996740371E-2</v>
      </c>
      <c r="FJ24" s="589">
        <v>-7.000000006519258E-2</v>
      </c>
      <c r="FK24" s="589">
        <v>-3.0000000027939677E-2</v>
      </c>
      <c r="FL24" s="589">
        <v>-4.0000000037252903E-2</v>
      </c>
      <c r="FM24" s="589">
        <v>-1.999999990221113E-2</v>
      </c>
      <c r="FN24" s="589">
        <v>-2.9999999911524355E-2</v>
      </c>
      <c r="FO24" s="589">
        <v>-2.0000000018626451E-2</v>
      </c>
      <c r="FP24" s="589">
        <v>0</v>
      </c>
      <c r="FQ24" s="589">
        <v>-2.0000000135041773E-2</v>
      </c>
      <c r="FR24" s="589">
        <v>-2.9999999911524355E-2</v>
      </c>
      <c r="FS24" s="589">
        <v>1.999999990221113E-2</v>
      </c>
      <c r="FT24" s="589">
        <v>-1.0000000009313226E-2</v>
      </c>
      <c r="FU24" s="589">
        <v>0</v>
      </c>
      <c r="FV24" s="589">
        <v>-6.0000000172294676E-2</v>
      </c>
      <c r="FW24" s="589">
        <v>-1.999999990221113E-2</v>
      </c>
      <c r="FX24" s="589">
        <v>0</v>
      </c>
      <c r="FY24" s="589">
        <v>3.0000000144354999E-2</v>
      </c>
      <c r="FZ24" s="589">
        <v>-5.0000000046566129E-2</v>
      </c>
    </row>
    <row r="25" spans="2:182" ht="15.75" thickTop="1">
      <c r="B25" s="461"/>
      <c r="C25" s="461"/>
      <c r="D25" s="461"/>
      <c r="E25" s="461"/>
      <c r="F25" s="461"/>
      <c r="G25" s="461"/>
      <c r="H25" s="461"/>
      <c r="I25" s="461"/>
      <c r="J25" s="461"/>
      <c r="K25" s="461"/>
      <c r="L25" s="461"/>
      <c r="M25" s="461"/>
      <c r="N25" s="461"/>
      <c r="O25" s="461"/>
      <c r="P25" s="461"/>
      <c r="Q25" s="461"/>
      <c r="R25" s="461"/>
      <c r="S25" s="461"/>
      <c r="T25" s="461"/>
      <c r="U25" s="461"/>
      <c r="V25" s="461"/>
      <c r="W25" s="461"/>
      <c r="X25" s="461"/>
      <c r="Y25" s="461"/>
      <c r="Z25" s="461"/>
      <c r="AA25" s="461"/>
      <c r="AB25" s="461"/>
      <c r="AC25" s="461"/>
      <c r="AD25" s="461"/>
      <c r="AE25" s="461"/>
      <c r="AF25" s="461"/>
      <c r="AG25" s="461"/>
      <c r="AH25" s="461"/>
      <c r="AI25" s="461"/>
      <c r="AJ25" s="461"/>
      <c r="AK25" s="461"/>
      <c r="AL25" s="461"/>
      <c r="AM25" s="461"/>
      <c r="AN25" s="461"/>
      <c r="AO25" s="461"/>
      <c r="AP25" s="461"/>
      <c r="AQ25" s="461"/>
      <c r="AR25" s="461"/>
      <c r="AS25" s="461"/>
      <c r="AT25" s="461"/>
      <c r="AU25" s="461"/>
      <c r="AV25" s="461"/>
      <c r="AW25" s="461"/>
      <c r="AX25" s="461"/>
      <c r="AY25" s="461"/>
      <c r="AZ25" s="461"/>
      <c r="BA25" s="461"/>
      <c r="BB25" s="461"/>
      <c r="BC25" s="461"/>
      <c r="BD25" s="461"/>
      <c r="BE25" s="461"/>
      <c r="BF25" s="461"/>
      <c r="BG25" s="461"/>
      <c r="BH25" s="461"/>
      <c r="BI25" s="461"/>
      <c r="BJ25" s="461"/>
      <c r="BK25" s="461"/>
      <c r="BL25" s="461"/>
      <c r="BM25" s="461"/>
      <c r="BN25" s="461"/>
      <c r="BO25" s="461"/>
      <c r="BP25" s="461"/>
      <c r="BQ25" s="461"/>
      <c r="BR25" s="461"/>
      <c r="BS25" s="461"/>
      <c r="BT25" s="461"/>
      <c r="BU25" s="461"/>
      <c r="BV25" s="461"/>
      <c r="BW25" s="461"/>
      <c r="BX25" s="461"/>
      <c r="BY25" s="461"/>
      <c r="BZ25" s="461"/>
      <c r="CA25" s="461"/>
      <c r="CB25" s="461"/>
      <c r="CC25" s="461"/>
      <c r="CD25" s="461"/>
      <c r="CE25" s="461"/>
      <c r="CF25" s="461"/>
      <c r="CG25" s="461"/>
      <c r="CH25" s="461"/>
      <c r="CI25" s="461"/>
      <c r="CJ25" s="461"/>
      <c r="CK25" s="461"/>
      <c r="CL25" s="461"/>
      <c r="CM25" s="461"/>
      <c r="CN25" s="461"/>
      <c r="CO25" s="461"/>
      <c r="CP25" s="461"/>
      <c r="CQ25" s="461"/>
      <c r="CR25" s="461"/>
      <c r="CS25" s="461"/>
      <c r="CT25" s="461"/>
      <c r="CU25" s="461"/>
      <c r="CV25" s="461"/>
      <c r="CW25" s="461"/>
      <c r="CX25" s="461"/>
      <c r="CY25" s="461"/>
      <c r="CZ25" s="461"/>
      <c r="DA25" s="461"/>
      <c r="DB25" s="461"/>
      <c r="DC25" s="461"/>
      <c r="DD25" s="461"/>
      <c r="DE25" s="461"/>
      <c r="DF25" s="461"/>
      <c r="DG25" s="461"/>
      <c r="DH25" s="461"/>
      <c r="DI25" s="461"/>
      <c r="DJ25" s="461"/>
      <c r="DK25" s="461"/>
      <c r="DL25" s="461"/>
      <c r="DM25" s="461"/>
      <c r="DN25" s="461"/>
      <c r="DO25" s="461"/>
      <c r="DP25" s="461"/>
      <c r="DQ25" s="461"/>
      <c r="DR25" s="461"/>
      <c r="DS25" s="461"/>
      <c r="DT25" s="461"/>
      <c r="DU25" s="461"/>
      <c r="DV25" s="461"/>
      <c r="DW25" s="461"/>
      <c r="DX25" s="461"/>
      <c r="DY25" s="461"/>
      <c r="DZ25" s="461"/>
      <c r="EA25" s="461"/>
      <c r="EB25" s="461"/>
      <c r="EC25" s="461"/>
      <c r="ED25" s="461"/>
      <c r="EE25" s="461"/>
      <c r="EF25" s="461"/>
      <c r="EG25" s="461"/>
      <c r="EH25" s="461"/>
      <c r="EI25" s="461"/>
      <c r="EJ25" s="461"/>
      <c r="EK25" s="461"/>
      <c r="EL25" s="461"/>
      <c r="EM25" s="461"/>
      <c r="EN25" s="461"/>
      <c r="EO25" s="461"/>
      <c r="EP25" s="461"/>
      <c r="EQ25" s="461"/>
      <c r="ER25" s="461"/>
      <c r="ES25" s="461"/>
      <c r="ET25" s="461"/>
      <c r="EU25" s="461"/>
      <c r="EV25" s="461"/>
      <c r="EW25" s="461"/>
      <c r="EX25" s="461"/>
      <c r="EY25" s="461"/>
      <c r="EZ25" s="461"/>
      <c r="FA25" s="461"/>
      <c r="FB25" s="461"/>
      <c r="FC25" s="461"/>
      <c r="FD25" s="461"/>
      <c r="FE25" s="461"/>
      <c r="FF25" s="461"/>
      <c r="FG25" s="461"/>
      <c r="FH25" s="461"/>
      <c r="FI25" s="461"/>
      <c r="FJ25" s="461"/>
      <c r="FK25" s="461"/>
      <c r="FL25" s="461"/>
      <c r="FM25" s="461"/>
      <c r="FN25" s="461"/>
      <c r="FO25" s="461"/>
      <c r="FP25" s="461"/>
      <c r="FQ25" s="461"/>
      <c r="FR25" s="461"/>
      <c r="FS25" s="461"/>
      <c r="FT25" s="461"/>
      <c r="FU25" s="461"/>
      <c r="FV25" s="461"/>
      <c r="FW25" s="461"/>
      <c r="FX25" s="461"/>
      <c r="FY25" s="461"/>
      <c r="FZ25" s="461"/>
    </row>
    <row r="26" spans="2:182">
      <c r="B26" s="461"/>
      <c r="C26" s="678"/>
      <c r="D26" s="461"/>
      <c r="E26" s="461"/>
      <c r="F26" s="461"/>
      <c r="G26" s="461"/>
      <c r="H26" s="461"/>
      <c r="I26" s="461"/>
      <c r="J26" s="461"/>
      <c r="K26" s="461"/>
      <c r="L26" s="461"/>
      <c r="M26" s="461"/>
      <c r="N26" s="461"/>
      <c r="O26" s="461"/>
      <c r="P26" s="461"/>
      <c r="Q26" s="461"/>
      <c r="R26" s="461"/>
      <c r="S26" s="461"/>
      <c r="T26" s="461"/>
      <c r="U26" s="461"/>
      <c r="V26" s="461"/>
      <c r="W26" s="461"/>
      <c r="X26" s="461"/>
      <c r="Y26" s="461"/>
      <c r="Z26" s="461"/>
      <c r="AA26" s="461"/>
      <c r="AB26" s="461"/>
      <c r="AC26" s="461"/>
      <c r="AD26" s="461"/>
      <c r="AE26" s="461"/>
      <c r="AF26" s="461"/>
      <c r="AG26" s="461"/>
      <c r="AH26" s="461"/>
      <c r="AI26" s="461"/>
      <c r="AJ26" s="461"/>
      <c r="AK26" s="461"/>
      <c r="AL26" s="461"/>
      <c r="AM26" s="461"/>
      <c r="AN26" s="461"/>
      <c r="AO26" s="461"/>
      <c r="AP26" s="461"/>
      <c r="AQ26" s="461"/>
      <c r="AR26" s="461"/>
      <c r="AS26" s="461"/>
      <c r="AT26" s="461"/>
      <c r="AU26" s="461"/>
      <c r="AV26" s="461"/>
      <c r="AW26" s="461"/>
      <c r="AX26" s="461"/>
      <c r="AY26" s="461"/>
      <c r="AZ26" s="461"/>
      <c r="BA26" s="461"/>
      <c r="BB26" s="461"/>
      <c r="BC26" s="461"/>
      <c r="BD26" s="461"/>
      <c r="BE26" s="461"/>
      <c r="BF26" s="461"/>
      <c r="BG26" s="461"/>
      <c r="BH26" s="461"/>
      <c r="BI26" s="461"/>
      <c r="BJ26" s="461"/>
      <c r="BK26" s="461"/>
      <c r="BL26" s="461"/>
      <c r="BM26" s="461"/>
      <c r="BN26" s="461"/>
      <c r="BO26" s="461"/>
      <c r="BP26" s="461"/>
      <c r="BQ26" s="461"/>
      <c r="BR26" s="461"/>
      <c r="BS26" s="461"/>
      <c r="BT26" s="461"/>
      <c r="BU26" s="461"/>
      <c r="BV26" s="461"/>
      <c r="BW26" s="461"/>
      <c r="BX26" s="461"/>
      <c r="BY26" s="461"/>
      <c r="BZ26" s="461"/>
      <c r="CA26" s="461"/>
      <c r="CB26" s="461"/>
      <c r="CC26" s="461"/>
      <c r="CD26" s="461"/>
      <c r="CE26" s="461"/>
      <c r="CF26" s="461"/>
      <c r="CG26" s="461"/>
      <c r="CH26" s="461"/>
      <c r="CI26" s="461"/>
      <c r="CJ26" s="461"/>
      <c r="CK26" s="461"/>
      <c r="CL26" s="461"/>
      <c r="CM26" s="461"/>
      <c r="CN26" s="461"/>
      <c r="CO26" s="461"/>
      <c r="CP26" s="461"/>
      <c r="CQ26" s="461"/>
      <c r="CR26" s="461"/>
      <c r="CS26" s="461"/>
      <c r="CT26" s="461"/>
      <c r="CU26" s="461"/>
      <c r="CV26" s="461"/>
      <c r="CW26" s="461"/>
      <c r="CX26" s="461"/>
      <c r="CY26" s="461"/>
      <c r="CZ26" s="461"/>
      <c r="DA26" s="461"/>
      <c r="DB26" s="461"/>
      <c r="DC26" s="461"/>
      <c r="DD26" s="461"/>
      <c r="DE26" s="461"/>
      <c r="DF26" s="461"/>
      <c r="DG26" s="461"/>
      <c r="DH26" s="461"/>
      <c r="DI26" s="461"/>
      <c r="DJ26" s="461"/>
      <c r="DK26" s="461"/>
      <c r="DL26" s="461"/>
      <c r="DM26" s="461"/>
      <c r="DN26" s="461"/>
      <c r="DO26" s="461"/>
      <c r="DP26" s="461"/>
      <c r="DQ26" s="461"/>
      <c r="DR26" s="461"/>
      <c r="DS26" s="461"/>
      <c r="DT26" s="461"/>
      <c r="DU26" s="461"/>
      <c r="DV26" s="461"/>
      <c r="DW26" s="461"/>
      <c r="DX26" s="461"/>
      <c r="DY26" s="461"/>
      <c r="DZ26" s="461"/>
      <c r="EA26" s="461"/>
      <c r="EB26" s="461"/>
      <c r="EC26" s="461"/>
      <c r="ED26" s="461"/>
      <c r="EE26" s="461"/>
      <c r="EF26" s="461"/>
      <c r="EG26" s="461"/>
      <c r="EH26" s="461"/>
      <c r="EI26" s="461"/>
      <c r="EJ26" s="461"/>
      <c r="EK26" s="461"/>
      <c r="EL26" s="461"/>
      <c r="EM26" s="461"/>
      <c r="EN26" s="461"/>
      <c r="EO26" s="461"/>
      <c r="EP26" s="461"/>
      <c r="EQ26" s="461"/>
      <c r="ER26" s="461"/>
      <c r="ES26" s="461"/>
      <c r="ET26" s="461"/>
      <c r="EU26" s="461"/>
      <c r="EV26" s="461"/>
      <c r="EW26" s="461"/>
      <c r="EX26" s="461"/>
      <c r="EY26" s="461"/>
      <c r="EZ26" s="461"/>
      <c r="FA26" s="461"/>
      <c r="FB26" s="461"/>
      <c r="FC26" s="461"/>
      <c r="FD26" s="461"/>
      <c r="FE26" s="461"/>
      <c r="FF26" s="461"/>
      <c r="FG26" s="461"/>
      <c r="FH26" s="461"/>
      <c r="FI26" s="461"/>
      <c r="FJ26" s="461"/>
      <c r="FK26" s="461"/>
      <c r="FL26" s="461"/>
      <c r="FM26" s="461"/>
      <c r="FN26" s="461"/>
      <c r="FO26" s="461"/>
      <c r="FP26" s="461"/>
      <c r="FQ26" s="461"/>
      <c r="FR26" s="461"/>
      <c r="FS26" s="461"/>
      <c r="FT26" s="461"/>
      <c r="FU26" s="461"/>
      <c r="FV26" s="461"/>
      <c r="FW26" s="461"/>
      <c r="FX26" s="461"/>
      <c r="FY26" s="461"/>
      <c r="FZ26" s="461"/>
    </row>
    <row r="27" spans="2:182">
      <c r="B27" s="590" t="s">
        <v>18</v>
      </c>
      <c r="C27" s="150">
        <v>41275</v>
      </c>
      <c r="D27" s="151">
        <v>41306</v>
      </c>
      <c r="E27" s="151">
        <v>41334</v>
      </c>
      <c r="F27" s="151">
        <v>41365</v>
      </c>
      <c r="G27" s="151">
        <v>41395</v>
      </c>
      <c r="H27" s="151">
        <v>41426</v>
      </c>
      <c r="I27" s="151">
        <v>41456</v>
      </c>
      <c r="J27" s="151">
        <v>41487</v>
      </c>
      <c r="K27" s="151">
        <v>41518</v>
      </c>
      <c r="L27" s="151">
        <v>41548</v>
      </c>
      <c r="M27" s="151">
        <v>41579</v>
      </c>
      <c r="N27" s="151">
        <v>41609</v>
      </c>
      <c r="O27" s="151">
        <v>41640</v>
      </c>
      <c r="P27" s="151">
        <v>41671</v>
      </c>
      <c r="Q27" s="151">
        <v>41699</v>
      </c>
      <c r="R27" s="151">
        <v>41730</v>
      </c>
      <c r="S27" s="151">
        <v>41760</v>
      </c>
      <c r="T27" s="151">
        <v>41791</v>
      </c>
      <c r="U27" s="151">
        <v>41821</v>
      </c>
      <c r="V27" s="151">
        <v>41852</v>
      </c>
      <c r="W27" s="151">
        <v>41883</v>
      </c>
      <c r="X27" s="151">
        <v>41913</v>
      </c>
      <c r="Y27" s="151">
        <v>41944</v>
      </c>
      <c r="Z27" s="151">
        <v>41974</v>
      </c>
      <c r="AA27" s="151">
        <v>42005</v>
      </c>
      <c r="AB27" s="151">
        <v>42036</v>
      </c>
      <c r="AC27" s="151">
        <v>42064</v>
      </c>
      <c r="AD27" s="151">
        <v>42095</v>
      </c>
      <c r="AE27" s="151">
        <v>42125</v>
      </c>
      <c r="AF27" s="151">
        <v>42156</v>
      </c>
      <c r="AG27" s="151">
        <v>42186</v>
      </c>
      <c r="AH27" s="151">
        <v>42217</v>
      </c>
      <c r="AI27" s="151">
        <v>42248</v>
      </c>
      <c r="AJ27" s="151">
        <v>42278</v>
      </c>
      <c r="AK27" s="151">
        <v>42309</v>
      </c>
      <c r="AL27" s="151">
        <v>42339</v>
      </c>
      <c r="AM27" s="151">
        <v>42370</v>
      </c>
      <c r="AN27" s="151">
        <v>42401</v>
      </c>
      <c r="AO27" s="151">
        <v>42430</v>
      </c>
      <c r="AP27" s="151">
        <v>42461</v>
      </c>
      <c r="AQ27" s="151">
        <v>42491</v>
      </c>
      <c r="AR27" s="151">
        <v>42522</v>
      </c>
      <c r="AS27" s="151">
        <v>42552</v>
      </c>
      <c r="AT27" s="151">
        <v>42583</v>
      </c>
      <c r="AU27" s="151">
        <v>42614</v>
      </c>
      <c r="AV27" s="151">
        <v>42644</v>
      </c>
      <c r="AW27" s="151">
        <v>42675</v>
      </c>
      <c r="AX27" s="151">
        <v>42705</v>
      </c>
      <c r="AY27" s="151">
        <v>42736</v>
      </c>
      <c r="AZ27" s="151">
        <v>42767</v>
      </c>
      <c r="BA27" s="151">
        <v>42795</v>
      </c>
      <c r="BB27" s="151">
        <v>42826</v>
      </c>
      <c r="BC27" s="151">
        <v>42856</v>
      </c>
      <c r="BD27" s="151">
        <v>42887</v>
      </c>
      <c r="BE27" s="151">
        <v>42917</v>
      </c>
      <c r="BF27" s="151">
        <v>42948</v>
      </c>
      <c r="BG27" s="151">
        <v>42979</v>
      </c>
      <c r="BH27" s="151">
        <v>43009</v>
      </c>
      <c r="BI27" s="151">
        <v>43040</v>
      </c>
      <c r="BJ27" s="151">
        <v>43070</v>
      </c>
      <c r="BK27" s="151">
        <v>43101</v>
      </c>
      <c r="BL27" s="151">
        <v>43132</v>
      </c>
      <c r="BM27" s="151">
        <v>43160</v>
      </c>
      <c r="BN27" s="151">
        <v>43191</v>
      </c>
      <c r="BO27" s="151">
        <v>43221</v>
      </c>
      <c r="BP27" s="151">
        <v>43252</v>
      </c>
      <c r="BQ27" s="151">
        <v>43282</v>
      </c>
      <c r="BR27" s="151">
        <v>43313</v>
      </c>
      <c r="BS27" s="151">
        <v>43344</v>
      </c>
      <c r="BT27" s="151">
        <v>43374</v>
      </c>
      <c r="BU27" s="151">
        <v>43405</v>
      </c>
      <c r="BV27" s="151">
        <v>43435</v>
      </c>
      <c r="BW27" s="151">
        <v>43466</v>
      </c>
      <c r="BX27" s="151">
        <v>43497</v>
      </c>
      <c r="BY27" s="151">
        <v>43525</v>
      </c>
      <c r="BZ27" s="151">
        <v>43556</v>
      </c>
      <c r="CA27" s="151">
        <v>43586</v>
      </c>
      <c r="CB27" s="151">
        <v>43617</v>
      </c>
      <c r="CC27" s="151">
        <v>43647</v>
      </c>
      <c r="CD27" s="151">
        <v>43678</v>
      </c>
      <c r="CE27" s="151">
        <v>43709</v>
      </c>
      <c r="CF27" s="151">
        <v>43739</v>
      </c>
      <c r="CG27" s="151">
        <v>43770</v>
      </c>
      <c r="CH27" s="151">
        <v>43800</v>
      </c>
      <c r="CI27" s="151">
        <v>43831</v>
      </c>
      <c r="CJ27" s="151">
        <v>43862</v>
      </c>
      <c r="CK27" s="151">
        <v>43891</v>
      </c>
      <c r="CL27" s="151">
        <v>43922</v>
      </c>
      <c r="CM27" s="151">
        <v>43952</v>
      </c>
      <c r="CN27" s="151">
        <v>43983</v>
      </c>
      <c r="CO27" s="151">
        <v>44013</v>
      </c>
      <c r="CP27" s="151">
        <v>44044</v>
      </c>
      <c r="CQ27" s="151">
        <v>44075</v>
      </c>
      <c r="CR27" s="151">
        <v>44105</v>
      </c>
      <c r="CS27" s="151">
        <v>44136</v>
      </c>
      <c r="CT27" s="151">
        <v>44166</v>
      </c>
      <c r="CU27" s="151">
        <v>44197</v>
      </c>
      <c r="CV27" s="151">
        <v>44228</v>
      </c>
      <c r="CW27" s="151">
        <v>44256</v>
      </c>
      <c r="CX27" s="151">
        <v>44287</v>
      </c>
      <c r="CY27" s="151">
        <v>44317</v>
      </c>
      <c r="CZ27" s="151">
        <v>44348</v>
      </c>
      <c r="DA27" s="151">
        <v>44378</v>
      </c>
      <c r="DB27" s="151">
        <v>44409</v>
      </c>
      <c r="DC27" s="151">
        <v>44440</v>
      </c>
      <c r="DD27" s="151">
        <v>44470</v>
      </c>
      <c r="DE27" s="151">
        <v>44501</v>
      </c>
      <c r="DF27" s="151">
        <v>44531</v>
      </c>
      <c r="DG27" s="151">
        <v>44562</v>
      </c>
      <c r="DH27" s="151">
        <v>44593</v>
      </c>
      <c r="DI27" s="151">
        <v>44621</v>
      </c>
      <c r="DJ27" s="151">
        <v>44652</v>
      </c>
      <c r="DK27" s="151">
        <v>44682</v>
      </c>
      <c r="DL27" s="151">
        <v>44713</v>
      </c>
      <c r="DM27" s="151">
        <v>44743</v>
      </c>
      <c r="DN27" s="151">
        <v>44774</v>
      </c>
      <c r="DO27" s="151">
        <v>44805</v>
      </c>
      <c r="DP27" s="151">
        <v>44835</v>
      </c>
      <c r="DQ27" s="151">
        <v>44866</v>
      </c>
      <c r="DR27" s="151">
        <v>44896</v>
      </c>
      <c r="DS27" s="151">
        <v>44927</v>
      </c>
      <c r="DT27" s="151">
        <v>44958</v>
      </c>
      <c r="DU27" s="151">
        <v>44986</v>
      </c>
      <c r="DV27" s="151">
        <v>45017</v>
      </c>
      <c r="DW27" s="151">
        <v>45047</v>
      </c>
      <c r="DX27" s="151">
        <v>45078</v>
      </c>
      <c r="DY27" s="151">
        <v>45108</v>
      </c>
      <c r="DZ27" s="151">
        <v>45139</v>
      </c>
      <c r="EA27" s="151">
        <v>45170</v>
      </c>
      <c r="EB27" s="151">
        <v>45200</v>
      </c>
      <c r="EC27" s="151">
        <v>45231</v>
      </c>
      <c r="ED27" s="151">
        <v>45261</v>
      </c>
      <c r="EE27" s="151">
        <v>45292</v>
      </c>
      <c r="EF27" s="151">
        <v>45323</v>
      </c>
      <c r="EG27" s="151">
        <v>45352</v>
      </c>
      <c r="EH27" s="151">
        <v>45383</v>
      </c>
      <c r="EI27" s="151">
        <v>45413</v>
      </c>
      <c r="EJ27" s="151">
        <v>45444</v>
      </c>
      <c r="EK27" s="151">
        <v>45474</v>
      </c>
      <c r="EL27" s="151">
        <v>45505</v>
      </c>
      <c r="EM27" s="151">
        <v>45536</v>
      </c>
      <c r="EN27" s="151">
        <v>45566</v>
      </c>
      <c r="EO27" s="151">
        <v>45597</v>
      </c>
      <c r="EP27" s="151">
        <v>45627</v>
      </c>
      <c r="EQ27" s="151">
        <v>45658</v>
      </c>
      <c r="ER27" s="151">
        <v>45689</v>
      </c>
      <c r="ES27" s="151">
        <v>45717</v>
      </c>
      <c r="ET27" s="151">
        <v>45748</v>
      </c>
      <c r="EU27" s="151">
        <v>45778</v>
      </c>
      <c r="EV27" s="151">
        <v>45809</v>
      </c>
      <c r="EW27" s="151">
        <v>45839</v>
      </c>
      <c r="EX27" s="151">
        <v>45870</v>
      </c>
      <c r="EY27" s="151">
        <v>45901</v>
      </c>
      <c r="EZ27" s="151">
        <v>45931</v>
      </c>
      <c r="FA27" s="151">
        <v>45962</v>
      </c>
      <c r="FB27" s="151">
        <v>45992</v>
      </c>
      <c r="FC27" s="151">
        <v>46023</v>
      </c>
      <c r="FD27" s="151">
        <v>46054</v>
      </c>
      <c r="FE27" s="151">
        <v>46082</v>
      </c>
      <c r="FF27" s="151">
        <v>46113</v>
      </c>
      <c r="FG27" s="151">
        <v>46143</v>
      </c>
      <c r="FH27" s="151">
        <v>46174</v>
      </c>
      <c r="FI27" s="151">
        <v>46204</v>
      </c>
      <c r="FJ27" s="151">
        <v>46235</v>
      </c>
      <c r="FK27" s="151">
        <v>46266</v>
      </c>
      <c r="FL27" s="151">
        <v>46296</v>
      </c>
      <c r="FM27" s="151">
        <v>46327</v>
      </c>
      <c r="FN27" s="151">
        <v>46357</v>
      </c>
      <c r="FO27" s="151">
        <v>46388</v>
      </c>
      <c r="FP27" s="151">
        <v>46419</v>
      </c>
      <c r="FQ27" s="151">
        <v>46447</v>
      </c>
      <c r="FR27" s="151">
        <v>46478</v>
      </c>
      <c r="FS27" s="151">
        <v>46508</v>
      </c>
      <c r="FT27" s="151">
        <v>46539</v>
      </c>
      <c r="FU27" s="151">
        <v>46569</v>
      </c>
      <c r="FV27" s="151">
        <v>46600</v>
      </c>
      <c r="FW27" s="151">
        <v>46631</v>
      </c>
      <c r="FX27" s="151">
        <v>46661</v>
      </c>
      <c r="FY27" s="151">
        <v>46692</v>
      </c>
      <c r="FZ27" s="151">
        <v>46722</v>
      </c>
    </row>
    <row r="28" spans="2:182">
      <c r="B28" s="591" t="s">
        <v>19</v>
      </c>
      <c r="C28" s="152">
        <v>276007</v>
      </c>
      <c r="D28" s="152">
        <v>249002</v>
      </c>
      <c r="E28" s="152">
        <v>276007</v>
      </c>
      <c r="F28" s="152">
        <v>267001</v>
      </c>
      <c r="G28" s="152">
        <v>276007</v>
      </c>
      <c r="H28" s="152">
        <v>267001</v>
      </c>
      <c r="I28" s="152">
        <v>268009</v>
      </c>
      <c r="J28" s="152">
        <v>268009</v>
      </c>
      <c r="K28" s="152">
        <v>260001</v>
      </c>
      <c r="L28" s="152">
        <v>268009</v>
      </c>
      <c r="M28" s="152">
        <v>260001</v>
      </c>
      <c r="N28" s="152">
        <v>268009</v>
      </c>
      <c r="O28" s="152">
        <v>268009</v>
      </c>
      <c r="P28" s="152">
        <v>242008</v>
      </c>
      <c r="Q28" s="152">
        <v>268009</v>
      </c>
      <c r="R28" s="152">
        <v>260001</v>
      </c>
      <c r="S28" s="152">
        <v>268009</v>
      </c>
      <c r="T28" s="152">
        <v>260001</v>
      </c>
      <c r="U28" s="152">
        <v>268009</v>
      </c>
      <c r="V28" s="152">
        <v>268009</v>
      </c>
      <c r="W28" s="152">
        <v>260001</v>
      </c>
      <c r="X28" s="152">
        <v>268009</v>
      </c>
      <c r="Y28" s="152">
        <v>260001</v>
      </c>
      <c r="Z28" s="152">
        <v>268009</v>
      </c>
      <c r="AA28" s="152">
        <v>268009</v>
      </c>
      <c r="AB28" s="152">
        <v>242008</v>
      </c>
      <c r="AC28" s="152">
        <v>268009</v>
      </c>
      <c r="AD28" s="152">
        <v>260001</v>
      </c>
      <c r="AE28" s="152">
        <v>268009</v>
      </c>
      <c r="AF28" s="152">
        <v>260001</v>
      </c>
      <c r="AG28" s="152">
        <v>268009</v>
      </c>
      <c r="AH28" s="152">
        <v>268009</v>
      </c>
      <c r="AI28" s="152">
        <v>260001</v>
      </c>
      <c r="AJ28" s="152">
        <v>268009</v>
      </c>
      <c r="AK28" s="152">
        <v>260001</v>
      </c>
      <c r="AL28" s="152">
        <v>268009</v>
      </c>
      <c r="AM28" s="152">
        <v>268009</v>
      </c>
      <c r="AN28" s="152">
        <v>251003</v>
      </c>
      <c r="AO28" s="152">
        <v>268009</v>
      </c>
      <c r="AP28" s="152">
        <v>260001</v>
      </c>
      <c r="AQ28" s="152">
        <v>268009</v>
      </c>
      <c r="AR28" s="152">
        <v>260001</v>
      </c>
      <c r="AS28" s="152">
        <v>268009</v>
      </c>
      <c r="AT28" s="152">
        <v>268009</v>
      </c>
      <c r="AU28" s="152">
        <v>260001</v>
      </c>
      <c r="AV28" s="152">
        <v>268009</v>
      </c>
      <c r="AW28" s="152">
        <v>260001</v>
      </c>
      <c r="AX28" s="152">
        <v>268009</v>
      </c>
      <c r="AY28" s="152">
        <v>268009</v>
      </c>
      <c r="AZ28" s="152">
        <v>242008</v>
      </c>
      <c r="BA28" s="152">
        <v>268009</v>
      </c>
      <c r="BB28" s="152">
        <v>260001</v>
      </c>
      <c r="BC28" s="152">
        <v>268009</v>
      </c>
      <c r="BD28" s="152">
        <v>260001</v>
      </c>
      <c r="BE28" s="152">
        <v>268009</v>
      </c>
      <c r="BF28" s="152">
        <v>268009</v>
      </c>
      <c r="BG28" s="152">
        <v>260001</v>
      </c>
      <c r="BH28" s="152">
        <v>268009</v>
      </c>
      <c r="BI28" s="152">
        <v>260001</v>
      </c>
      <c r="BJ28" s="152">
        <v>268009</v>
      </c>
      <c r="BK28" s="152">
        <v>268009</v>
      </c>
      <c r="BL28" s="152">
        <v>242008</v>
      </c>
      <c r="BM28" s="152">
        <v>268009</v>
      </c>
      <c r="BN28" s="152">
        <v>260001</v>
      </c>
      <c r="BO28" s="152">
        <v>268009</v>
      </c>
      <c r="BP28" s="152">
        <v>260001</v>
      </c>
      <c r="BQ28" s="152">
        <v>268009</v>
      </c>
      <c r="BR28" s="152">
        <v>268009</v>
      </c>
      <c r="BS28" s="152">
        <v>260001</v>
      </c>
      <c r="BT28" s="152">
        <v>268009</v>
      </c>
      <c r="BU28" s="152">
        <v>260001</v>
      </c>
      <c r="BV28" s="152">
        <v>268009</v>
      </c>
      <c r="BW28" s="152">
        <v>268009</v>
      </c>
      <c r="BX28" s="152">
        <v>242008</v>
      </c>
      <c r="BY28" s="152">
        <v>268009</v>
      </c>
      <c r="BZ28" s="152">
        <v>260001</v>
      </c>
      <c r="CA28" s="152">
        <v>268009</v>
      </c>
      <c r="CB28" s="152">
        <v>260001</v>
      </c>
      <c r="CC28" s="152">
        <v>268009</v>
      </c>
      <c r="CD28" s="152">
        <v>268009</v>
      </c>
      <c r="CE28" s="152">
        <v>260001</v>
      </c>
      <c r="CF28" s="152">
        <v>268009</v>
      </c>
      <c r="CG28" s="152">
        <v>260001</v>
      </c>
      <c r="CH28" s="152">
        <v>268009</v>
      </c>
      <c r="CI28" s="152">
        <v>268009</v>
      </c>
      <c r="CJ28" s="152">
        <v>251003</v>
      </c>
      <c r="CK28" s="152">
        <v>268009</v>
      </c>
      <c r="CL28" s="152">
        <v>260001</v>
      </c>
      <c r="CM28" s="152">
        <v>268009</v>
      </c>
      <c r="CN28" s="152">
        <v>260001</v>
      </c>
      <c r="CO28" s="152">
        <v>268009</v>
      </c>
      <c r="CP28" s="152">
        <v>268009</v>
      </c>
      <c r="CQ28" s="152">
        <v>260001</v>
      </c>
      <c r="CR28" s="152">
        <v>268009</v>
      </c>
      <c r="CS28" s="152">
        <v>260001</v>
      </c>
      <c r="CT28" s="152">
        <v>268009</v>
      </c>
      <c r="CU28" s="152">
        <v>268009</v>
      </c>
      <c r="CV28" s="152">
        <v>242008</v>
      </c>
      <c r="CW28" s="152">
        <v>268009</v>
      </c>
      <c r="CX28" s="152">
        <v>260001</v>
      </c>
      <c r="CY28" s="152">
        <v>268009</v>
      </c>
      <c r="CZ28" s="152">
        <v>260001</v>
      </c>
      <c r="DA28" s="152">
        <v>268009</v>
      </c>
      <c r="DB28" s="152">
        <v>268009</v>
      </c>
      <c r="DC28" s="152">
        <v>260001</v>
      </c>
      <c r="DD28" s="152">
        <v>268009</v>
      </c>
      <c r="DE28" s="152">
        <v>260001</v>
      </c>
      <c r="DF28" s="152">
        <v>268009</v>
      </c>
      <c r="DG28" s="152">
        <v>268009</v>
      </c>
      <c r="DH28" s="152">
        <v>242008</v>
      </c>
      <c r="DI28" s="152">
        <v>268009</v>
      </c>
      <c r="DJ28" s="152">
        <v>260001</v>
      </c>
      <c r="DK28" s="152">
        <v>268009</v>
      </c>
      <c r="DL28" s="152">
        <v>260001</v>
      </c>
      <c r="DM28" s="152">
        <v>268009</v>
      </c>
      <c r="DN28" s="152">
        <v>268009</v>
      </c>
      <c r="DO28" s="152">
        <v>260001</v>
      </c>
      <c r="DP28" s="152">
        <v>268009</v>
      </c>
      <c r="DQ28" s="152">
        <v>260001</v>
      </c>
      <c r="DR28" s="152">
        <v>268009</v>
      </c>
      <c r="DS28" s="152">
        <v>268009</v>
      </c>
      <c r="DT28" s="152">
        <v>242008</v>
      </c>
      <c r="DU28" s="152">
        <v>268009</v>
      </c>
      <c r="DV28" s="152">
        <v>260001</v>
      </c>
      <c r="DW28" s="152">
        <v>268009</v>
      </c>
      <c r="DX28" s="152">
        <v>260001</v>
      </c>
      <c r="DY28" s="152">
        <v>268009</v>
      </c>
      <c r="DZ28" s="152">
        <v>268009</v>
      </c>
      <c r="EA28" s="152">
        <v>260001</v>
      </c>
      <c r="EB28" s="152">
        <v>268009</v>
      </c>
      <c r="EC28" s="152">
        <v>260001</v>
      </c>
      <c r="ED28" s="152">
        <v>268009</v>
      </c>
      <c r="EE28" s="152">
        <v>268009</v>
      </c>
      <c r="EF28" s="152">
        <v>251003</v>
      </c>
      <c r="EG28" s="152">
        <v>268009</v>
      </c>
      <c r="EH28" s="152">
        <v>260001</v>
      </c>
      <c r="EI28" s="152">
        <v>268009</v>
      </c>
      <c r="EJ28" s="152">
        <v>260001</v>
      </c>
      <c r="EK28" s="152">
        <v>268009</v>
      </c>
      <c r="EL28" s="152">
        <v>268009</v>
      </c>
      <c r="EM28" s="152">
        <v>260001</v>
      </c>
      <c r="EN28" s="152">
        <v>268009</v>
      </c>
      <c r="EO28" s="152">
        <v>260001</v>
      </c>
      <c r="EP28" s="152">
        <v>268009</v>
      </c>
      <c r="EQ28" s="152">
        <v>268009</v>
      </c>
      <c r="ER28" s="152">
        <v>242008</v>
      </c>
      <c r="ES28" s="152">
        <v>268009</v>
      </c>
      <c r="ET28" s="152">
        <v>260001</v>
      </c>
      <c r="EU28" s="152">
        <v>268009</v>
      </c>
      <c r="EV28" s="152">
        <v>260001</v>
      </c>
      <c r="EW28" s="152">
        <v>268009</v>
      </c>
      <c r="EX28" s="152">
        <v>268009</v>
      </c>
      <c r="EY28" s="152">
        <v>260001</v>
      </c>
      <c r="EZ28" s="152">
        <v>268009</v>
      </c>
      <c r="FA28" s="152">
        <v>260001</v>
      </c>
      <c r="FB28" s="152">
        <v>268009</v>
      </c>
      <c r="FC28" s="152">
        <v>268009</v>
      </c>
      <c r="FD28" s="152">
        <v>242008</v>
      </c>
      <c r="FE28" s="152">
        <v>268009</v>
      </c>
      <c r="FF28" s="152">
        <v>260001</v>
      </c>
      <c r="FG28" s="152">
        <v>268009</v>
      </c>
      <c r="FH28" s="152">
        <v>260001</v>
      </c>
      <c r="FI28" s="152">
        <v>268009</v>
      </c>
      <c r="FJ28" s="152">
        <v>268009</v>
      </c>
      <c r="FK28" s="152">
        <v>260001</v>
      </c>
      <c r="FL28" s="152">
        <v>268009</v>
      </c>
      <c r="FM28" s="152">
        <v>260001</v>
      </c>
      <c r="FN28" s="152">
        <v>268009</v>
      </c>
      <c r="FO28" s="152">
        <v>268009</v>
      </c>
      <c r="FP28" s="152">
        <v>242008</v>
      </c>
      <c r="FQ28" s="152">
        <v>268009</v>
      </c>
      <c r="FR28" s="152">
        <v>260001</v>
      </c>
      <c r="FS28" s="152">
        <v>268009</v>
      </c>
      <c r="FT28" s="152">
        <v>260001</v>
      </c>
      <c r="FU28" s="152">
        <v>268009</v>
      </c>
      <c r="FV28" s="152">
        <v>268009</v>
      </c>
      <c r="FW28" s="152">
        <v>260001</v>
      </c>
      <c r="FX28" s="152">
        <v>268009</v>
      </c>
      <c r="FY28" s="152">
        <v>260001</v>
      </c>
      <c r="FZ28" s="152">
        <v>268009</v>
      </c>
    </row>
    <row r="29" spans="2:182">
      <c r="B29" s="585" t="s">
        <v>20</v>
      </c>
      <c r="C29" s="152">
        <v>351438.38</v>
      </c>
      <c r="D29" s="152">
        <v>317427.38</v>
      </c>
      <c r="E29" s="152">
        <v>351438.38</v>
      </c>
      <c r="F29" s="152">
        <v>340101.38</v>
      </c>
      <c r="G29" s="152">
        <v>351438.38</v>
      </c>
      <c r="H29" s="152">
        <v>340101.38</v>
      </c>
      <c r="I29" s="152">
        <v>351438.38</v>
      </c>
      <c r="J29" s="152">
        <v>215395.91</v>
      </c>
      <c r="K29" s="152">
        <v>0</v>
      </c>
      <c r="L29" s="152">
        <v>0</v>
      </c>
      <c r="M29" s="152">
        <v>0</v>
      </c>
      <c r="N29" s="152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52">
        <v>0</v>
      </c>
      <c r="V29" s="152">
        <v>0</v>
      </c>
      <c r="W29" s="152">
        <v>0</v>
      </c>
      <c r="X29" s="152">
        <v>0</v>
      </c>
      <c r="Y29" s="152">
        <v>0</v>
      </c>
      <c r="Z29" s="152">
        <v>0</v>
      </c>
      <c r="AA29" s="152">
        <v>0</v>
      </c>
      <c r="AB29" s="152">
        <v>0</v>
      </c>
      <c r="AC29" s="152">
        <v>0</v>
      </c>
      <c r="AD29" s="152">
        <v>0</v>
      </c>
      <c r="AE29" s="152">
        <v>0</v>
      </c>
      <c r="AF29" s="152">
        <v>0</v>
      </c>
      <c r="AG29" s="152">
        <v>0</v>
      </c>
      <c r="AH29" s="152">
        <v>0</v>
      </c>
      <c r="AI29" s="152">
        <v>0</v>
      </c>
      <c r="AJ29" s="152">
        <v>0</v>
      </c>
      <c r="AK29" s="152">
        <v>0</v>
      </c>
      <c r="AL29" s="152">
        <v>0</v>
      </c>
      <c r="AM29" s="152">
        <v>0</v>
      </c>
      <c r="AN29" s="152">
        <v>0</v>
      </c>
      <c r="AO29" s="152">
        <v>0</v>
      </c>
      <c r="AP29" s="152">
        <v>0</v>
      </c>
      <c r="AQ29" s="152">
        <v>0</v>
      </c>
      <c r="AR29" s="152">
        <v>0</v>
      </c>
      <c r="AS29" s="152">
        <v>0</v>
      </c>
      <c r="AT29" s="152">
        <v>0</v>
      </c>
      <c r="AU29" s="152">
        <v>0</v>
      </c>
      <c r="AV29" s="152">
        <v>0</v>
      </c>
      <c r="AW29" s="152">
        <v>0</v>
      </c>
      <c r="AX29" s="152">
        <v>0</v>
      </c>
      <c r="AY29" s="152">
        <v>0</v>
      </c>
      <c r="AZ29" s="152">
        <v>0</v>
      </c>
      <c r="BA29" s="152">
        <v>0</v>
      </c>
      <c r="BB29" s="152">
        <v>0</v>
      </c>
      <c r="BC29" s="152">
        <v>0</v>
      </c>
      <c r="BD29" s="152">
        <v>0</v>
      </c>
      <c r="BE29" s="152">
        <v>0</v>
      </c>
      <c r="BF29" s="152">
        <v>0</v>
      </c>
      <c r="BG29" s="152">
        <v>0</v>
      </c>
      <c r="BH29" s="152">
        <v>0</v>
      </c>
      <c r="BI29" s="152">
        <v>0</v>
      </c>
      <c r="BJ29" s="152">
        <v>0</v>
      </c>
      <c r="BK29" s="152">
        <v>0</v>
      </c>
      <c r="BL29" s="152">
        <v>0</v>
      </c>
      <c r="BM29" s="152">
        <v>0</v>
      </c>
      <c r="BN29" s="152">
        <v>0</v>
      </c>
      <c r="BO29" s="152">
        <v>0</v>
      </c>
      <c r="BP29" s="152">
        <v>0</v>
      </c>
      <c r="BQ29" s="152">
        <v>0</v>
      </c>
      <c r="BR29" s="152">
        <v>0</v>
      </c>
      <c r="BS29" s="152">
        <v>0</v>
      </c>
      <c r="BT29" s="152">
        <v>0</v>
      </c>
      <c r="BU29" s="152">
        <v>0</v>
      </c>
      <c r="BV29" s="152">
        <v>0</v>
      </c>
      <c r="BW29" s="152">
        <v>0</v>
      </c>
      <c r="BX29" s="152">
        <v>0</v>
      </c>
      <c r="BY29" s="152">
        <v>0</v>
      </c>
      <c r="BZ29" s="152">
        <v>0</v>
      </c>
      <c r="CA29" s="152">
        <v>0</v>
      </c>
      <c r="CB29" s="152">
        <v>0</v>
      </c>
      <c r="CC29" s="152">
        <v>0</v>
      </c>
      <c r="CD29" s="152">
        <v>0</v>
      </c>
      <c r="CE29" s="152">
        <v>0</v>
      </c>
      <c r="CF29" s="152">
        <v>0</v>
      </c>
      <c r="CG29" s="152">
        <v>0</v>
      </c>
      <c r="CH29" s="152">
        <v>0</v>
      </c>
      <c r="CI29" s="152">
        <v>0</v>
      </c>
      <c r="CJ29" s="152">
        <v>0</v>
      </c>
      <c r="CK29" s="152">
        <v>0</v>
      </c>
      <c r="CL29" s="152">
        <v>0</v>
      </c>
      <c r="CM29" s="152">
        <v>0</v>
      </c>
      <c r="CN29" s="152">
        <v>0</v>
      </c>
      <c r="CO29" s="152">
        <v>0</v>
      </c>
      <c r="CP29" s="152">
        <v>0</v>
      </c>
      <c r="CQ29" s="152">
        <v>0</v>
      </c>
      <c r="CR29" s="152">
        <v>0</v>
      </c>
      <c r="CS29" s="152">
        <v>0</v>
      </c>
      <c r="CT29" s="152">
        <v>0</v>
      </c>
      <c r="CU29" s="152">
        <v>0</v>
      </c>
      <c r="CV29" s="152">
        <v>0</v>
      </c>
      <c r="CW29" s="152">
        <v>0</v>
      </c>
      <c r="CX29" s="152">
        <v>0</v>
      </c>
      <c r="CY29" s="152">
        <v>0</v>
      </c>
      <c r="CZ29" s="152">
        <v>0</v>
      </c>
      <c r="DA29" s="152">
        <v>0</v>
      </c>
      <c r="DB29" s="152">
        <v>0</v>
      </c>
      <c r="DC29" s="152">
        <v>0</v>
      </c>
      <c r="DD29" s="152">
        <v>0</v>
      </c>
      <c r="DE29" s="152">
        <v>0</v>
      </c>
      <c r="DF29" s="152">
        <v>0</v>
      </c>
      <c r="DG29" s="152">
        <v>0</v>
      </c>
      <c r="DH29" s="152">
        <v>0</v>
      </c>
      <c r="DI29" s="152">
        <v>0</v>
      </c>
      <c r="DJ29" s="152">
        <v>0</v>
      </c>
      <c r="DK29" s="152">
        <v>0</v>
      </c>
      <c r="DL29" s="152">
        <v>0</v>
      </c>
      <c r="DM29" s="152">
        <v>0</v>
      </c>
      <c r="DN29" s="152">
        <v>0</v>
      </c>
      <c r="DO29" s="152">
        <v>0</v>
      </c>
      <c r="DP29" s="152">
        <v>0</v>
      </c>
      <c r="DQ29" s="152">
        <v>0</v>
      </c>
      <c r="DR29" s="152">
        <v>0</v>
      </c>
      <c r="DS29" s="152">
        <v>0</v>
      </c>
      <c r="DT29" s="152">
        <v>0</v>
      </c>
      <c r="DU29" s="152">
        <v>0</v>
      </c>
      <c r="DV29" s="152">
        <v>0</v>
      </c>
      <c r="DW29" s="152">
        <v>0</v>
      </c>
      <c r="DX29" s="152">
        <v>0</v>
      </c>
      <c r="DY29" s="152">
        <v>0</v>
      </c>
      <c r="DZ29" s="152">
        <v>0</v>
      </c>
      <c r="EA29" s="152">
        <v>0</v>
      </c>
      <c r="EB29" s="152">
        <v>0</v>
      </c>
      <c r="EC29" s="152">
        <v>0</v>
      </c>
      <c r="ED29" s="152">
        <v>0</v>
      </c>
      <c r="EE29" s="152">
        <v>0</v>
      </c>
      <c r="EF29" s="152">
        <v>0</v>
      </c>
      <c r="EG29" s="152">
        <v>0</v>
      </c>
      <c r="EH29" s="152">
        <v>0</v>
      </c>
      <c r="EI29" s="152">
        <v>0</v>
      </c>
      <c r="EJ29" s="152">
        <v>0</v>
      </c>
      <c r="EK29" s="152">
        <v>0</v>
      </c>
      <c r="EL29" s="152">
        <v>0</v>
      </c>
      <c r="EM29" s="152">
        <v>0</v>
      </c>
      <c r="EN29" s="152">
        <v>0</v>
      </c>
      <c r="EO29" s="152">
        <v>0</v>
      </c>
      <c r="EP29" s="152">
        <v>0</v>
      </c>
      <c r="EQ29" s="152">
        <v>0</v>
      </c>
      <c r="ER29" s="152">
        <v>0</v>
      </c>
      <c r="ES29" s="152">
        <v>0</v>
      </c>
      <c r="ET29" s="152">
        <v>0</v>
      </c>
      <c r="EU29" s="152">
        <v>0</v>
      </c>
      <c r="EV29" s="152">
        <v>0</v>
      </c>
      <c r="EW29" s="152">
        <v>0</v>
      </c>
      <c r="EX29" s="152">
        <v>0</v>
      </c>
      <c r="EY29" s="152">
        <v>0</v>
      </c>
      <c r="EZ29" s="152">
        <v>0</v>
      </c>
      <c r="FA29" s="152">
        <v>0</v>
      </c>
      <c r="FB29" s="152">
        <v>0</v>
      </c>
      <c r="FC29" s="152">
        <v>0</v>
      </c>
      <c r="FD29" s="152">
        <v>0</v>
      </c>
      <c r="FE29" s="152">
        <v>0</v>
      </c>
      <c r="FF29" s="152">
        <v>0</v>
      </c>
      <c r="FG29" s="152">
        <v>0</v>
      </c>
      <c r="FH29" s="152">
        <v>0</v>
      </c>
      <c r="FI29" s="152">
        <v>0</v>
      </c>
      <c r="FJ29" s="152">
        <v>0</v>
      </c>
      <c r="FK29" s="152">
        <v>0</v>
      </c>
      <c r="FL29" s="152">
        <v>0</v>
      </c>
      <c r="FM29" s="152">
        <v>0</v>
      </c>
      <c r="FN29" s="152">
        <v>0</v>
      </c>
      <c r="FO29" s="152">
        <v>0</v>
      </c>
      <c r="FP29" s="152">
        <v>0</v>
      </c>
      <c r="FQ29" s="152">
        <v>0</v>
      </c>
      <c r="FR29" s="152">
        <v>0</v>
      </c>
      <c r="FS29" s="152">
        <v>0</v>
      </c>
      <c r="FT29" s="152">
        <v>0</v>
      </c>
      <c r="FU29" s="152">
        <v>0</v>
      </c>
      <c r="FV29" s="152">
        <v>0</v>
      </c>
      <c r="FW29" s="152">
        <v>0</v>
      </c>
      <c r="FX29" s="152">
        <v>0</v>
      </c>
      <c r="FY29" s="152">
        <v>0</v>
      </c>
      <c r="FZ29" s="152">
        <v>0</v>
      </c>
    </row>
    <row r="30" spans="2:182">
      <c r="B30" s="585" t="s">
        <v>21</v>
      </c>
      <c r="C30" s="152">
        <v>55003</v>
      </c>
      <c r="D30" s="152">
        <v>50001</v>
      </c>
      <c r="E30" s="152">
        <v>50003</v>
      </c>
      <c r="F30" s="152">
        <v>46000</v>
      </c>
      <c r="G30" s="152">
        <v>49002</v>
      </c>
      <c r="H30" s="152">
        <v>57008</v>
      </c>
      <c r="I30" s="152">
        <v>59008</v>
      </c>
      <c r="J30" s="152">
        <v>62007</v>
      </c>
      <c r="K30" s="152">
        <v>53006</v>
      </c>
      <c r="L30" s="152">
        <v>48001</v>
      </c>
      <c r="M30" s="152">
        <v>46007</v>
      </c>
      <c r="N30" s="152">
        <v>51693</v>
      </c>
      <c r="O30" s="152">
        <v>55003</v>
      </c>
      <c r="P30" s="152">
        <v>50002</v>
      </c>
      <c r="Q30" s="152">
        <v>50003</v>
      </c>
      <c r="R30" s="152">
        <v>46002</v>
      </c>
      <c r="S30" s="152">
        <v>50002</v>
      </c>
      <c r="T30" s="152">
        <v>57009</v>
      </c>
      <c r="U30" s="152">
        <v>59008</v>
      </c>
      <c r="V30" s="152">
        <v>62008</v>
      </c>
      <c r="W30" s="152">
        <v>53006</v>
      </c>
      <c r="X30" s="152">
        <v>48013</v>
      </c>
      <c r="Y30" s="152">
        <v>46001</v>
      </c>
      <c r="Z30" s="152">
        <v>51995</v>
      </c>
      <c r="AA30" s="152">
        <v>56002</v>
      </c>
      <c r="AB30" s="152">
        <v>50002</v>
      </c>
      <c r="AC30" s="152">
        <v>50003</v>
      </c>
      <c r="AD30" s="152">
        <v>46002</v>
      </c>
      <c r="AE30" s="152">
        <v>49630</v>
      </c>
      <c r="AF30" s="152">
        <v>58006</v>
      </c>
      <c r="AG30" s="152">
        <v>59008</v>
      </c>
      <c r="AH30" s="152">
        <v>62008</v>
      </c>
      <c r="AI30" s="152">
        <v>53015</v>
      </c>
      <c r="AJ30" s="152">
        <v>49007</v>
      </c>
      <c r="AK30" s="152">
        <v>46002</v>
      </c>
      <c r="AL30" s="152">
        <v>52010</v>
      </c>
      <c r="AM30" s="152">
        <v>56003</v>
      </c>
      <c r="AN30" s="152">
        <v>51002</v>
      </c>
      <c r="AO30" s="152">
        <v>50003</v>
      </c>
      <c r="AP30" s="152">
        <v>47009</v>
      </c>
      <c r="AQ30" s="152">
        <v>49633</v>
      </c>
      <c r="AR30" s="152">
        <v>58006</v>
      </c>
      <c r="AS30" s="152">
        <v>59001</v>
      </c>
      <c r="AT30" s="152">
        <v>62008</v>
      </c>
      <c r="AU30" s="152">
        <v>53008</v>
      </c>
      <c r="AV30" s="152">
        <v>49001</v>
      </c>
      <c r="AW30" s="152">
        <v>46007</v>
      </c>
      <c r="AX30" s="152">
        <v>51985</v>
      </c>
      <c r="AY30" s="152">
        <v>56000</v>
      </c>
      <c r="AZ30" s="152">
        <v>50993</v>
      </c>
      <c r="BA30" s="152">
        <v>50004</v>
      </c>
      <c r="BB30" s="152">
        <v>47013</v>
      </c>
      <c r="BC30" s="152">
        <v>49630</v>
      </c>
      <c r="BD30" s="152">
        <v>58008</v>
      </c>
      <c r="BE30" s="152">
        <v>59008</v>
      </c>
      <c r="BF30" s="152">
        <v>63008</v>
      </c>
      <c r="BG30" s="152">
        <v>53009</v>
      </c>
      <c r="BH30" s="152">
        <v>49000</v>
      </c>
      <c r="BI30" s="152">
        <v>46000</v>
      </c>
      <c r="BJ30" s="152">
        <v>52845</v>
      </c>
      <c r="BK30" s="152">
        <v>56003</v>
      </c>
      <c r="BL30" s="152">
        <v>50918</v>
      </c>
      <c r="BM30" s="152">
        <v>50004</v>
      </c>
      <c r="BN30" s="152">
        <v>47009</v>
      </c>
      <c r="BO30" s="152">
        <v>50007</v>
      </c>
      <c r="BP30" s="152">
        <v>58007</v>
      </c>
      <c r="BQ30" s="152">
        <v>60009</v>
      </c>
      <c r="BR30" s="152">
        <v>63008</v>
      </c>
      <c r="BS30" s="152">
        <v>53008</v>
      </c>
      <c r="BT30" s="152">
        <v>49007</v>
      </c>
      <c r="BU30" s="152">
        <v>47003</v>
      </c>
      <c r="BV30" s="152">
        <v>52894</v>
      </c>
      <c r="BW30" s="152">
        <v>56002</v>
      </c>
      <c r="BX30" s="152">
        <v>50870</v>
      </c>
      <c r="BY30" s="152">
        <v>51004</v>
      </c>
      <c r="BZ30" s="152">
        <v>47004</v>
      </c>
      <c r="CA30" s="152">
        <v>50007</v>
      </c>
      <c r="CB30" s="152">
        <v>58008</v>
      </c>
      <c r="CC30" s="152">
        <v>60006</v>
      </c>
      <c r="CD30" s="152">
        <v>63009</v>
      </c>
      <c r="CE30" s="152">
        <v>54008</v>
      </c>
      <c r="CF30" s="152">
        <v>49007</v>
      </c>
      <c r="CG30" s="152">
        <v>46652</v>
      </c>
      <c r="CH30" s="152">
        <v>52520</v>
      </c>
      <c r="CI30" s="152">
        <v>56002</v>
      </c>
      <c r="CJ30" s="152">
        <v>51003</v>
      </c>
      <c r="CK30" s="152">
        <v>51003</v>
      </c>
      <c r="CL30" s="152">
        <v>47006</v>
      </c>
      <c r="CM30" s="152">
        <v>50007</v>
      </c>
      <c r="CN30" s="152">
        <v>58007</v>
      </c>
      <c r="CO30" s="152">
        <v>60008</v>
      </c>
      <c r="CP30" s="152">
        <v>63009</v>
      </c>
      <c r="CQ30" s="152">
        <v>54008</v>
      </c>
      <c r="CR30" s="152">
        <v>49007</v>
      </c>
      <c r="CS30" s="152">
        <v>46636</v>
      </c>
      <c r="CT30" s="152">
        <v>53026</v>
      </c>
      <c r="CU30" s="152">
        <v>57001</v>
      </c>
      <c r="CV30" s="152">
        <v>51015</v>
      </c>
      <c r="CW30" s="152">
        <v>51006</v>
      </c>
      <c r="CX30" s="152">
        <v>47008</v>
      </c>
      <c r="CY30" s="152">
        <v>51005</v>
      </c>
      <c r="CZ30" s="152">
        <v>59006</v>
      </c>
      <c r="DA30" s="152">
        <v>60008</v>
      </c>
      <c r="DB30" s="152">
        <v>63008</v>
      </c>
      <c r="DC30" s="152">
        <v>54007</v>
      </c>
      <c r="DD30" s="152">
        <v>50001</v>
      </c>
      <c r="DE30" s="152">
        <v>46640</v>
      </c>
      <c r="DF30" s="152">
        <v>53018</v>
      </c>
      <c r="DG30" s="152">
        <v>56894</v>
      </c>
      <c r="DH30" s="152">
        <v>51995</v>
      </c>
      <c r="DI30" s="152">
        <v>51003</v>
      </c>
      <c r="DJ30" s="152">
        <v>47008</v>
      </c>
      <c r="DK30" s="152">
        <v>51006</v>
      </c>
      <c r="DL30" s="152">
        <v>59007</v>
      </c>
      <c r="DM30" s="152">
        <v>60009</v>
      </c>
      <c r="DN30" s="152">
        <v>63009</v>
      </c>
      <c r="DO30" s="152">
        <v>54009</v>
      </c>
      <c r="DP30" s="152">
        <v>50001</v>
      </c>
      <c r="DQ30" s="152">
        <v>47005</v>
      </c>
      <c r="DR30" s="152">
        <v>53026</v>
      </c>
      <c r="DS30" s="152">
        <v>56949</v>
      </c>
      <c r="DT30" s="152">
        <v>52003</v>
      </c>
      <c r="DU30" s="152">
        <v>51004</v>
      </c>
      <c r="DV30" s="152">
        <v>48006</v>
      </c>
      <c r="DW30" s="152">
        <v>51007</v>
      </c>
      <c r="DX30" s="152">
        <v>59007</v>
      </c>
      <c r="DY30" s="152">
        <v>61000</v>
      </c>
      <c r="DZ30" s="152">
        <v>64008</v>
      </c>
      <c r="EA30" s="152">
        <v>54008</v>
      </c>
      <c r="EB30" s="152">
        <v>50003</v>
      </c>
      <c r="EC30" s="152">
        <v>47003</v>
      </c>
      <c r="ED30" s="152">
        <v>53637</v>
      </c>
      <c r="EE30" s="152">
        <v>57003</v>
      </c>
      <c r="EF30" s="152">
        <v>52004</v>
      </c>
      <c r="EG30" s="152">
        <v>51004</v>
      </c>
      <c r="EH30" s="152">
        <v>47636</v>
      </c>
      <c r="EI30" s="152">
        <v>51007</v>
      </c>
      <c r="EJ30" s="152">
        <v>59007</v>
      </c>
      <c r="EK30" s="152">
        <v>61007</v>
      </c>
      <c r="EL30" s="152">
        <v>64008</v>
      </c>
      <c r="EM30" s="152">
        <v>54008</v>
      </c>
      <c r="EN30" s="152">
        <v>49625</v>
      </c>
      <c r="EO30" s="152">
        <v>47004</v>
      </c>
      <c r="EP30" s="152">
        <v>53983</v>
      </c>
      <c r="EQ30" s="152">
        <v>57002</v>
      </c>
      <c r="ER30" s="152">
        <v>51986</v>
      </c>
      <c r="ES30" s="152">
        <v>52004</v>
      </c>
      <c r="ET30" s="152">
        <v>47658</v>
      </c>
      <c r="EU30" s="152">
        <v>51007</v>
      </c>
      <c r="EV30" s="152">
        <v>59007</v>
      </c>
      <c r="EW30" s="152">
        <v>61008</v>
      </c>
      <c r="EX30" s="152">
        <v>63890</v>
      </c>
      <c r="EY30" s="152">
        <v>55012</v>
      </c>
      <c r="EZ30" s="152">
        <v>50003</v>
      </c>
      <c r="FA30" s="152">
        <v>48002</v>
      </c>
      <c r="FB30" s="152">
        <v>53885</v>
      </c>
      <c r="FC30" s="152">
        <v>57003</v>
      </c>
      <c r="FD30" s="152">
        <v>52004</v>
      </c>
      <c r="FE30" s="152">
        <v>52005</v>
      </c>
      <c r="FF30" s="152">
        <v>47644</v>
      </c>
      <c r="FG30" s="152">
        <v>51007</v>
      </c>
      <c r="FH30" s="152">
        <v>59008</v>
      </c>
      <c r="FI30" s="152">
        <v>61008</v>
      </c>
      <c r="FJ30" s="152">
        <v>63915</v>
      </c>
      <c r="FK30" s="152">
        <v>55009</v>
      </c>
      <c r="FL30" s="152">
        <v>49624</v>
      </c>
      <c r="FM30" s="152">
        <v>48003</v>
      </c>
      <c r="FN30" s="152">
        <v>54004</v>
      </c>
      <c r="FO30" s="152">
        <v>58009</v>
      </c>
      <c r="FP30" s="152">
        <v>51995</v>
      </c>
      <c r="FQ30" s="152">
        <v>52004</v>
      </c>
      <c r="FR30" s="152">
        <v>47640</v>
      </c>
      <c r="FS30" s="152">
        <v>52007</v>
      </c>
      <c r="FT30" s="152">
        <v>60008</v>
      </c>
      <c r="FU30" s="152">
        <v>61009</v>
      </c>
      <c r="FV30" s="152">
        <v>63857</v>
      </c>
      <c r="FW30" s="152">
        <v>55007</v>
      </c>
      <c r="FX30" s="152">
        <v>49643</v>
      </c>
      <c r="FY30" s="152">
        <v>48004</v>
      </c>
      <c r="FZ30" s="152">
        <v>53895</v>
      </c>
    </row>
    <row r="31" spans="2:182">
      <c r="B31" s="585" t="s">
        <v>22</v>
      </c>
      <c r="C31" s="152">
        <v>328016</v>
      </c>
      <c r="D31" s="152">
        <v>282018</v>
      </c>
      <c r="E31" s="152">
        <v>268025</v>
      </c>
      <c r="F31" s="152">
        <v>225014</v>
      </c>
      <c r="G31" s="152">
        <v>244011</v>
      </c>
      <c r="H31" s="152">
        <v>293966</v>
      </c>
      <c r="I31" s="152">
        <v>325979</v>
      </c>
      <c r="J31" s="152">
        <v>316018</v>
      </c>
      <c r="K31" s="152">
        <v>256000</v>
      </c>
      <c r="L31" s="152">
        <v>232987</v>
      </c>
      <c r="M31" s="152">
        <v>255711</v>
      </c>
      <c r="N31" s="152">
        <v>325013</v>
      </c>
      <c r="O31" s="152">
        <v>332011</v>
      </c>
      <c r="P31" s="152">
        <v>286015</v>
      </c>
      <c r="Q31" s="152">
        <v>271020</v>
      </c>
      <c r="R31" s="152">
        <v>227023</v>
      </c>
      <c r="S31" s="152">
        <v>247002</v>
      </c>
      <c r="T31" s="152">
        <v>297006</v>
      </c>
      <c r="U31" s="152">
        <v>330006</v>
      </c>
      <c r="V31" s="152">
        <v>320022</v>
      </c>
      <c r="W31" s="152">
        <v>259000</v>
      </c>
      <c r="X31" s="152">
        <v>234989</v>
      </c>
      <c r="Y31" s="152">
        <v>259004</v>
      </c>
      <c r="Z31" s="152">
        <v>328016</v>
      </c>
      <c r="AA31" s="152">
        <v>336010</v>
      </c>
      <c r="AB31" s="152">
        <v>288013</v>
      </c>
      <c r="AC31" s="152">
        <v>273005</v>
      </c>
      <c r="AD31" s="152">
        <v>229021</v>
      </c>
      <c r="AE31" s="152">
        <v>249007</v>
      </c>
      <c r="AF31" s="152">
        <v>300004</v>
      </c>
      <c r="AG31" s="152">
        <v>332998</v>
      </c>
      <c r="AH31" s="152">
        <v>323025</v>
      </c>
      <c r="AI31" s="152">
        <v>261004</v>
      </c>
      <c r="AJ31" s="152">
        <v>236982</v>
      </c>
      <c r="AK31" s="152">
        <v>261004</v>
      </c>
      <c r="AL31" s="152">
        <v>332015</v>
      </c>
      <c r="AM31" s="152">
        <v>340009</v>
      </c>
      <c r="AN31" s="152">
        <v>292026</v>
      </c>
      <c r="AO31" s="152">
        <v>277021</v>
      </c>
      <c r="AP31" s="152">
        <v>232017</v>
      </c>
      <c r="AQ31" s="152">
        <v>252009</v>
      </c>
      <c r="AR31" s="152">
        <v>304000</v>
      </c>
      <c r="AS31" s="152">
        <v>336999</v>
      </c>
      <c r="AT31" s="152">
        <v>327031</v>
      </c>
      <c r="AU31" s="152">
        <v>264006</v>
      </c>
      <c r="AV31" s="152">
        <v>239999</v>
      </c>
      <c r="AW31" s="152">
        <v>264001</v>
      </c>
      <c r="AX31" s="152">
        <v>336008</v>
      </c>
      <c r="AY31" s="152">
        <v>343017</v>
      </c>
      <c r="AZ31" s="152">
        <v>295013</v>
      </c>
      <c r="BA31" s="152">
        <v>279015</v>
      </c>
      <c r="BB31" s="152">
        <v>234014</v>
      </c>
      <c r="BC31" s="152">
        <v>254011</v>
      </c>
      <c r="BD31" s="152">
        <v>307000</v>
      </c>
      <c r="BE31" s="152">
        <v>340998</v>
      </c>
      <c r="BF31" s="152">
        <v>331024</v>
      </c>
      <c r="BG31" s="152">
        <v>267003</v>
      </c>
      <c r="BH31" s="152">
        <v>242025</v>
      </c>
      <c r="BI31" s="152">
        <v>266996</v>
      </c>
      <c r="BJ31" s="152">
        <v>339011</v>
      </c>
      <c r="BK31" s="152">
        <v>346017</v>
      </c>
      <c r="BL31" s="152">
        <v>297016</v>
      </c>
      <c r="BM31" s="152">
        <v>282025</v>
      </c>
      <c r="BN31" s="152">
        <v>236014</v>
      </c>
      <c r="BO31" s="152">
        <v>256007</v>
      </c>
      <c r="BP31" s="152">
        <v>309002</v>
      </c>
      <c r="BQ31" s="152">
        <v>344004</v>
      </c>
      <c r="BR31" s="152">
        <v>333018</v>
      </c>
      <c r="BS31" s="152">
        <v>269004</v>
      </c>
      <c r="BT31" s="152">
        <v>243855</v>
      </c>
      <c r="BU31" s="152">
        <v>268991</v>
      </c>
      <c r="BV31" s="152">
        <v>342014</v>
      </c>
      <c r="BW31" s="152">
        <v>349017</v>
      </c>
      <c r="BX31" s="152">
        <v>300013</v>
      </c>
      <c r="BY31" s="152">
        <v>284022</v>
      </c>
      <c r="BZ31" s="152">
        <v>237014</v>
      </c>
      <c r="CA31" s="152">
        <v>258008</v>
      </c>
      <c r="CB31" s="152">
        <v>312004</v>
      </c>
      <c r="CC31" s="152">
        <v>346994</v>
      </c>
      <c r="CD31" s="152">
        <v>336019</v>
      </c>
      <c r="CE31" s="152">
        <v>271000</v>
      </c>
      <c r="CF31" s="152">
        <v>245837</v>
      </c>
      <c r="CG31" s="152">
        <v>270994</v>
      </c>
      <c r="CH31" s="152">
        <v>345009</v>
      </c>
      <c r="CI31" s="152">
        <v>353010</v>
      </c>
      <c r="CJ31" s="152">
        <v>303024</v>
      </c>
      <c r="CK31" s="152">
        <v>286018</v>
      </c>
      <c r="CL31" s="152">
        <v>240021</v>
      </c>
      <c r="CM31" s="152">
        <v>260007</v>
      </c>
      <c r="CN31" s="152">
        <v>315002</v>
      </c>
      <c r="CO31" s="152">
        <v>350004</v>
      </c>
      <c r="CP31" s="152">
        <v>339025</v>
      </c>
      <c r="CQ31" s="152">
        <v>273008</v>
      </c>
      <c r="CR31" s="152">
        <v>247748</v>
      </c>
      <c r="CS31" s="152">
        <v>273997</v>
      </c>
      <c r="CT31" s="152">
        <v>348012</v>
      </c>
      <c r="CU31" s="152">
        <v>356013</v>
      </c>
      <c r="CV31" s="152">
        <v>306015</v>
      </c>
      <c r="CW31" s="152">
        <v>289018</v>
      </c>
      <c r="CX31" s="152">
        <v>242019</v>
      </c>
      <c r="CY31" s="152">
        <v>263012</v>
      </c>
      <c r="CZ31" s="152">
        <v>318001</v>
      </c>
      <c r="DA31" s="152">
        <v>353996</v>
      </c>
      <c r="DB31" s="152">
        <v>343022</v>
      </c>
      <c r="DC31" s="152">
        <v>275993</v>
      </c>
      <c r="DD31" s="152">
        <v>249783</v>
      </c>
      <c r="DE31" s="152">
        <v>276003</v>
      </c>
      <c r="DF31" s="152">
        <v>352012</v>
      </c>
      <c r="DG31" s="152">
        <v>360014</v>
      </c>
      <c r="DH31" s="152">
        <v>309013</v>
      </c>
      <c r="DI31" s="152">
        <v>292016</v>
      </c>
      <c r="DJ31" s="152">
        <v>244015</v>
      </c>
      <c r="DK31" s="152">
        <v>265009</v>
      </c>
      <c r="DL31" s="152">
        <v>321001</v>
      </c>
      <c r="DM31" s="152">
        <v>356998</v>
      </c>
      <c r="DN31" s="152">
        <v>346022</v>
      </c>
      <c r="DO31" s="152">
        <v>279008</v>
      </c>
      <c r="DP31" s="152">
        <v>252630</v>
      </c>
      <c r="DQ31" s="152">
        <v>279004</v>
      </c>
      <c r="DR31" s="152">
        <v>356013</v>
      </c>
      <c r="DS31" s="152">
        <v>364014</v>
      </c>
      <c r="DT31" s="152">
        <v>312016</v>
      </c>
      <c r="DU31" s="152">
        <v>295012</v>
      </c>
      <c r="DV31" s="152">
        <v>246018</v>
      </c>
      <c r="DW31" s="152">
        <v>268013</v>
      </c>
      <c r="DX31" s="152">
        <v>325001</v>
      </c>
      <c r="DY31" s="152">
        <v>360997</v>
      </c>
      <c r="DZ31" s="152">
        <v>350024</v>
      </c>
      <c r="EA31" s="152">
        <v>281002</v>
      </c>
      <c r="EB31" s="152">
        <v>254999</v>
      </c>
      <c r="EC31" s="152">
        <v>281906</v>
      </c>
      <c r="ED31" s="152">
        <v>359013</v>
      </c>
      <c r="EE31" s="152">
        <v>368013</v>
      </c>
      <c r="EF31" s="152">
        <v>315023</v>
      </c>
      <c r="EG31" s="152">
        <v>298018</v>
      </c>
      <c r="EH31" s="152">
        <v>249017</v>
      </c>
      <c r="EI31" s="152">
        <v>271012</v>
      </c>
      <c r="EJ31" s="152">
        <v>328004</v>
      </c>
      <c r="EK31" s="152">
        <v>365006</v>
      </c>
      <c r="EL31" s="152">
        <v>354018</v>
      </c>
      <c r="EM31" s="152">
        <v>284007</v>
      </c>
      <c r="EN31" s="152">
        <v>257001</v>
      </c>
      <c r="EO31" s="152">
        <v>285001</v>
      </c>
      <c r="EP31" s="152">
        <v>363008</v>
      </c>
      <c r="EQ31" s="152">
        <v>372020</v>
      </c>
      <c r="ER31" s="152">
        <v>318019</v>
      </c>
      <c r="ES31" s="152">
        <v>301021</v>
      </c>
      <c r="ET31" s="152">
        <v>251015</v>
      </c>
      <c r="EU31" s="152">
        <v>273009</v>
      </c>
      <c r="EV31" s="152">
        <v>332003</v>
      </c>
      <c r="EW31" s="152">
        <v>369001</v>
      </c>
      <c r="EX31" s="152">
        <v>357025</v>
      </c>
      <c r="EY31" s="152">
        <v>287008</v>
      </c>
      <c r="EZ31" s="152">
        <v>259992</v>
      </c>
      <c r="FA31" s="152">
        <v>287006</v>
      </c>
      <c r="FB31" s="152">
        <v>367012</v>
      </c>
      <c r="FC31" s="152">
        <v>375011</v>
      </c>
      <c r="FD31" s="152">
        <v>322019</v>
      </c>
      <c r="FE31" s="152">
        <v>304018</v>
      </c>
      <c r="FF31" s="152">
        <v>253019</v>
      </c>
      <c r="FG31" s="152">
        <v>276011</v>
      </c>
      <c r="FH31" s="152">
        <v>335008</v>
      </c>
      <c r="FI31" s="152">
        <v>373001</v>
      </c>
      <c r="FJ31" s="152">
        <v>361024</v>
      </c>
      <c r="FK31" s="152">
        <v>290008</v>
      </c>
      <c r="FL31" s="152">
        <v>262000</v>
      </c>
      <c r="FM31" s="152">
        <v>290002</v>
      </c>
      <c r="FN31" s="152">
        <v>371015</v>
      </c>
      <c r="FO31" s="152">
        <v>379013</v>
      </c>
      <c r="FP31" s="152">
        <v>325017</v>
      </c>
      <c r="FQ31" s="152">
        <v>307017</v>
      </c>
      <c r="FR31" s="152">
        <v>256021</v>
      </c>
      <c r="FS31" s="152">
        <v>279010</v>
      </c>
      <c r="FT31" s="152">
        <v>339004</v>
      </c>
      <c r="FU31" s="152">
        <v>377002</v>
      </c>
      <c r="FV31" s="152">
        <v>365025</v>
      </c>
      <c r="FW31" s="152">
        <v>293008</v>
      </c>
      <c r="FX31" s="152">
        <v>264990</v>
      </c>
      <c r="FY31" s="152">
        <v>293001</v>
      </c>
      <c r="FZ31" s="152">
        <v>375016</v>
      </c>
    </row>
    <row r="32" spans="2:182">
      <c r="B32" s="592" t="s">
        <v>23</v>
      </c>
      <c r="C32" s="153">
        <v>1010464.38</v>
      </c>
      <c r="D32" s="153">
        <v>898448.38</v>
      </c>
      <c r="E32" s="153">
        <v>945473.38</v>
      </c>
      <c r="F32" s="153">
        <v>878116.38</v>
      </c>
      <c r="G32" s="153">
        <v>920458.38</v>
      </c>
      <c r="H32" s="153">
        <v>958076.38</v>
      </c>
      <c r="I32" s="153">
        <v>1004434.38</v>
      </c>
      <c r="J32" s="153">
        <v>861429.91</v>
      </c>
      <c r="K32" s="153">
        <v>569007</v>
      </c>
      <c r="L32" s="153">
        <v>548997</v>
      </c>
      <c r="M32" s="153">
        <v>561719</v>
      </c>
      <c r="N32" s="153">
        <v>644715</v>
      </c>
      <c r="O32" s="153">
        <v>655023</v>
      </c>
      <c r="P32" s="153">
        <v>578025</v>
      </c>
      <c r="Q32" s="153">
        <v>589032</v>
      </c>
      <c r="R32" s="153">
        <v>533026</v>
      </c>
      <c r="S32" s="153">
        <v>565013</v>
      </c>
      <c r="T32" s="153">
        <v>614016</v>
      </c>
      <c r="U32" s="153">
        <v>657023</v>
      </c>
      <c r="V32" s="153">
        <v>650039</v>
      </c>
      <c r="W32" s="153">
        <v>572007</v>
      </c>
      <c r="X32" s="153">
        <v>551011</v>
      </c>
      <c r="Y32" s="153">
        <v>565006</v>
      </c>
      <c r="Z32" s="153">
        <v>648020</v>
      </c>
      <c r="AA32" s="153">
        <v>660021</v>
      </c>
      <c r="AB32" s="153">
        <v>580023</v>
      </c>
      <c r="AC32" s="153">
        <v>591017</v>
      </c>
      <c r="AD32" s="153">
        <v>535024</v>
      </c>
      <c r="AE32" s="153">
        <v>566646</v>
      </c>
      <c r="AF32" s="153">
        <v>618011</v>
      </c>
      <c r="AG32" s="153">
        <v>660015</v>
      </c>
      <c r="AH32" s="153">
        <v>653042</v>
      </c>
      <c r="AI32" s="153">
        <v>574020</v>
      </c>
      <c r="AJ32" s="153">
        <v>553998</v>
      </c>
      <c r="AK32" s="153">
        <v>567007</v>
      </c>
      <c r="AL32" s="153">
        <v>652034</v>
      </c>
      <c r="AM32" s="153">
        <v>664021</v>
      </c>
      <c r="AN32" s="153">
        <v>594031</v>
      </c>
      <c r="AO32" s="153">
        <v>595033</v>
      </c>
      <c r="AP32" s="153">
        <v>539027</v>
      </c>
      <c r="AQ32" s="153">
        <v>569651</v>
      </c>
      <c r="AR32" s="153">
        <v>622007</v>
      </c>
      <c r="AS32" s="153">
        <v>664009</v>
      </c>
      <c r="AT32" s="153">
        <v>657048</v>
      </c>
      <c r="AU32" s="153">
        <v>577015</v>
      </c>
      <c r="AV32" s="153">
        <v>557009</v>
      </c>
      <c r="AW32" s="153">
        <v>570009</v>
      </c>
      <c r="AX32" s="153">
        <v>656002</v>
      </c>
      <c r="AY32" s="153">
        <v>667026</v>
      </c>
      <c r="AZ32" s="153">
        <v>588014</v>
      </c>
      <c r="BA32" s="153">
        <v>597028</v>
      </c>
      <c r="BB32" s="153">
        <v>541028</v>
      </c>
      <c r="BC32" s="153">
        <v>571650</v>
      </c>
      <c r="BD32" s="153">
        <v>625009</v>
      </c>
      <c r="BE32" s="153">
        <v>668015</v>
      </c>
      <c r="BF32" s="153">
        <v>662041</v>
      </c>
      <c r="BG32" s="153">
        <v>580013</v>
      </c>
      <c r="BH32" s="153">
        <v>559034</v>
      </c>
      <c r="BI32" s="153">
        <v>572997</v>
      </c>
      <c r="BJ32" s="153">
        <v>659865</v>
      </c>
      <c r="BK32" s="153">
        <v>670029</v>
      </c>
      <c r="BL32" s="153">
        <v>589942</v>
      </c>
      <c r="BM32" s="153">
        <v>600038</v>
      </c>
      <c r="BN32" s="153">
        <v>543024</v>
      </c>
      <c r="BO32" s="153">
        <v>574023</v>
      </c>
      <c r="BP32" s="153">
        <v>627010</v>
      </c>
      <c r="BQ32" s="153">
        <v>672022</v>
      </c>
      <c r="BR32" s="153">
        <v>664035</v>
      </c>
      <c r="BS32" s="153">
        <v>582013</v>
      </c>
      <c r="BT32" s="153">
        <v>560871</v>
      </c>
      <c r="BU32" s="153">
        <v>575995</v>
      </c>
      <c r="BV32" s="153">
        <v>662917</v>
      </c>
      <c r="BW32" s="153">
        <v>673028</v>
      </c>
      <c r="BX32" s="153">
        <v>592891</v>
      </c>
      <c r="BY32" s="153">
        <v>603035</v>
      </c>
      <c r="BZ32" s="153">
        <v>544019</v>
      </c>
      <c r="CA32" s="153">
        <v>576024</v>
      </c>
      <c r="CB32" s="153">
        <v>630013</v>
      </c>
      <c r="CC32" s="153">
        <v>675009</v>
      </c>
      <c r="CD32" s="153">
        <v>667037</v>
      </c>
      <c r="CE32" s="153">
        <v>585009</v>
      </c>
      <c r="CF32" s="153">
        <v>562853</v>
      </c>
      <c r="CG32" s="153">
        <v>577647</v>
      </c>
      <c r="CH32" s="153">
        <v>665538</v>
      </c>
      <c r="CI32" s="153">
        <v>677021</v>
      </c>
      <c r="CJ32" s="153">
        <v>605030</v>
      </c>
      <c r="CK32" s="153">
        <v>605030</v>
      </c>
      <c r="CL32" s="153">
        <v>547028</v>
      </c>
      <c r="CM32" s="153">
        <v>578023</v>
      </c>
      <c r="CN32" s="153">
        <v>633010</v>
      </c>
      <c r="CO32" s="153">
        <v>678021</v>
      </c>
      <c r="CP32" s="153">
        <v>670043</v>
      </c>
      <c r="CQ32" s="153">
        <v>587017</v>
      </c>
      <c r="CR32" s="153">
        <v>564764</v>
      </c>
      <c r="CS32" s="153">
        <v>580634</v>
      </c>
      <c r="CT32" s="153">
        <v>669047</v>
      </c>
      <c r="CU32" s="153">
        <v>681023</v>
      </c>
      <c r="CV32" s="153">
        <v>599038</v>
      </c>
      <c r="CW32" s="153">
        <v>608033</v>
      </c>
      <c r="CX32" s="153">
        <v>549028</v>
      </c>
      <c r="CY32" s="153">
        <v>582026</v>
      </c>
      <c r="CZ32" s="153">
        <v>637008</v>
      </c>
      <c r="DA32" s="153">
        <v>682013</v>
      </c>
      <c r="DB32" s="153">
        <v>674039</v>
      </c>
      <c r="DC32" s="153">
        <v>590001</v>
      </c>
      <c r="DD32" s="153">
        <v>567793</v>
      </c>
      <c r="DE32" s="153">
        <v>582644</v>
      </c>
      <c r="DF32" s="153">
        <v>673039</v>
      </c>
      <c r="DG32" s="153">
        <v>684917</v>
      </c>
      <c r="DH32" s="153">
        <v>603016</v>
      </c>
      <c r="DI32" s="153">
        <v>611028</v>
      </c>
      <c r="DJ32" s="153">
        <v>551024</v>
      </c>
      <c r="DK32" s="153">
        <v>584024</v>
      </c>
      <c r="DL32" s="153">
        <v>640009</v>
      </c>
      <c r="DM32" s="153">
        <v>685016</v>
      </c>
      <c r="DN32" s="153">
        <v>677040</v>
      </c>
      <c r="DO32" s="153">
        <v>593018</v>
      </c>
      <c r="DP32" s="153">
        <v>570640</v>
      </c>
      <c r="DQ32" s="153">
        <v>586010</v>
      </c>
      <c r="DR32" s="153">
        <v>677048</v>
      </c>
      <c r="DS32" s="153">
        <v>688972</v>
      </c>
      <c r="DT32" s="153">
        <v>606027</v>
      </c>
      <c r="DU32" s="153">
        <v>614025</v>
      </c>
      <c r="DV32" s="153">
        <v>554025</v>
      </c>
      <c r="DW32" s="153">
        <v>587029</v>
      </c>
      <c r="DX32" s="153">
        <v>644009</v>
      </c>
      <c r="DY32" s="153">
        <v>690006</v>
      </c>
      <c r="DZ32" s="153">
        <v>682041</v>
      </c>
      <c r="EA32" s="153">
        <v>595011</v>
      </c>
      <c r="EB32" s="153">
        <v>573011</v>
      </c>
      <c r="EC32" s="153">
        <v>588910</v>
      </c>
      <c r="ED32" s="153">
        <v>680659</v>
      </c>
      <c r="EE32" s="153">
        <v>693025</v>
      </c>
      <c r="EF32" s="153">
        <v>618030</v>
      </c>
      <c r="EG32" s="153">
        <v>617031</v>
      </c>
      <c r="EH32" s="153">
        <v>556654</v>
      </c>
      <c r="EI32" s="153">
        <v>590028</v>
      </c>
      <c r="EJ32" s="153">
        <v>647012</v>
      </c>
      <c r="EK32" s="153">
        <v>694022</v>
      </c>
      <c r="EL32" s="153">
        <v>686035</v>
      </c>
      <c r="EM32" s="153">
        <v>598016</v>
      </c>
      <c r="EN32" s="153">
        <v>574635</v>
      </c>
      <c r="EO32" s="153">
        <v>592006</v>
      </c>
      <c r="EP32" s="153">
        <v>685000</v>
      </c>
      <c r="EQ32" s="153">
        <v>697031</v>
      </c>
      <c r="ER32" s="153">
        <v>612013</v>
      </c>
      <c r="ES32" s="153">
        <v>621034</v>
      </c>
      <c r="ET32" s="153">
        <v>558674</v>
      </c>
      <c r="EU32" s="153">
        <v>592025</v>
      </c>
      <c r="EV32" s="153">
        <v>651011</v>
      </c>
      <c r="EW32" s="153">
        <v>698018</v>
      </c>
      <c r="EX32" s="153">
        <v>688924</v>
      </c>
      <c r="EY32" s="153">
        <v>602021</v>
      </c>
      <c r="EZ32" s="153">
        <v>578004</v>
      </c>
      <c r="FA32" s="153">
        <v>595009</v>
      </c>
      <c r="FB32" s="153">
        <v>688906</v>
      </c>
      <c r="FC32" s="153">
        <v>700023</v>
      </c>
      <c r="FD32" s="153">
        <v>616031</v>
      </c>
      <c r="FE32" s="153">
        <v>624032</v>
      </c>
      <c r="FF32" s="153">
        <v>560664</v>
      </c>
      <c r="FG32" s="153">
        <v>595027</v>
      </c>
      <c r="FH32" s="153">
        <v>654017</v>
      </c>
      <c r="FI32" s="153">
        <v>702018</v>
      </c>
      <c r="FJ32" s="153">
        <v>692948</v>
      </c>
      <c r="FK32" s="153">
        <v>605018</v>
      </c>
      <c r="FL32" s="153">
        <v>579633</v>
      </c>
      <c r="FM32" s="153">
        <v>598006</v>
      </c>
      <c r="FN32" s="153">
        <v>693028</v>
      </c>
      <c r="FO32" s="153">
        <v>705031</v>
      </c>
      <c r="FP32" s="153">
        <v>619020</v>
      </c>
      <c r="FQ32" s="153">
        <v>627030</v>
      </c>
      <c r="FR32" s="153">
        <v>563662</v>
      </c>
      <c r="FS32" s="153">
        <v>599026</v>
      </c>
      <c r="FT32" s="153">
        <v>659013</v>
      </c>
      <c r="FU32" s="153">
        <v>706020</v>
      </c>
      <c r="FV32" s="153">
        <v>696891</v>
      </c>
      <c r="FW32" s="153">
        <v>608016</v>
      </c>
      <c r="FX32" s="153">
        <v>582642</v>
      </c>
      <c r="FY32" s="153">
        <v>601006</v>
      </c>
      <c r="FZ32" s="153">
        <v>696920</v>
      </c>
    </row>
    <row r="33" spans="2:182">
      <c r="B33" s="585" t="s">
        <v>98</v>
      </c>
      <c r="C33" s="152">
        <v>0</v>
      </c>
      <c r="D33" s="152">
        <v>0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  <c r="AW33" s="152">
        <v>0</v>
      </c>
      <c r="AX33" s="152">
        <v>0</v>
      </c>
      <c r="AY33" s="152">
        <v>0</v>
      </c>
      <c r="AZ33" s="152">
        <v>0</v>
      </c>
      <c r="BA33" s="152">
        <v>0</v>
      </c>
      <c r="BB33" s="152">
        <v>0</v>
      </c>
      <c r="BC33" s="152">
        <v>0</v>
      </c>
      <c r="BD33" s="152">
        <v>0</v>
      </c>
      <c r="BE33" s="152">
        <v>0</v>
      </c>
      <c r="BF33" s="152">
        <v>0</v>
      </c>
      <c r="BG33" s="152">
        <v>0</v>
      </c>
      <c r="BH33" s="152">
        <v>0</v>
      </c>
      <c r="BI33" s="152">
        <v>0</v>
      </c>
      <c r="BJ33" s="152">
        <v>0</v>
      </c>
      <c r="BK33" s="152">
        <v>0</v>
      </c>
      <c r="BL33" s="152">
        <v>0</v>
      </c>
      <c r="BM33" s="152">
        <v>0</v>
      </c>
      <c r="BN33" s="152">
        <v>0</v>
      </c>
      <c r="BO33" s="152">
        <v>0</v>
      </c>
      <c r="BP33" s="152">
        <v>0</v>
      </c>
      <c r="BQ33" s="152">
        <v>0</v>
      </c>
      <c r="BR33" s="152">
        <v>0</v>
      </c>
      <c r="BS33" s="152">
        <v>0</v>
      </c>
      <c r="BT33" s="152">
        <v>0</v>
      </c>
      <c r="BU33" s="152">
        <v>0</v>
      </c>
      <c r="BV33" s="152">
        <v>0</v>
      </c>
      <c r="BW33" s="152">
        <v>0</v>
      </c>
      <c r="BX33" s="152">
        <v>0</v>
      </c>
      <c r="BY33" s="152">
        <v>0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0</v>
      </c>
      <c r="CF33" s="152">
        <v>0</v>
      </c>
      <c r="CG33" s="152">
        <v>0</v>
      </c>
      <c r="CH33" s="152">
        <v>0</v>
      </c>
      <c r="CI33" s="152">
        <v>0</v>
      </c>
      <c r="CJ33" s="152">
        <v>0</v>
      </c>
      <c r="CK33" s="152">
        <v>0</v>
      </c>
      <c r="CL33" s="152">
        <v>0</v>
      </c>
      <c r="CM33" s="152">
        <v>0</v>
      </c>
      <c r="CN33" s="152">
        <v>0</v>
      </c>
      <c r="CO33" s="152">
        <v>0</v>
      </c>
      <c r="CP33" s="152">
        <v>0</v>
      </c>
      <c r="CQ33" s="152">
        <v>0</v>
      </c>
      <c r="CR33" s="152">
        <v>0</v>
      </c>
      <c r="CS33" s="152">
        <v>0</v>
      </c>
      <c r="CT33" s="152">
        <v>0</v>
      </c>
      <c r="CU33" s="152">
        <v>0</v>
      </c>
      <c r="CV33" s="152">
        <v>0</v>
      </c>
      <c r="CW33" s="152">
        <v>0</v>
      </c>
      <c r="CX33" s="152">
        <v>0</v>
      </c>
      <c r="CY33" s="152">
        <v>0</v>
      </c>
      <c r="CZ33" s="152">
        <v>0</v>
      </c>
      <c r="DA33" s="152">
        <v>0</v>
      </c>
      <c r="DB33" s="152">
        <v>0</v>
      </c>
      <c r="DC33" s="152">
        <v>0</v>
      </c>
      <c r="DD33" s="152">
        <v>0</v>
      </c>
      <c r="DE33" s="152">
        <v>0</v>
      </c>
      <c r="DF33" s="152">
        <v>0</v>
      </c>
      <c r="DG33" s="152">
        <v>0</v>
      </c>
      <c r="DH33" s="152">
        <v>0</v>
      </c>
      <c r="DI33" s="152">
        <v>0</v>
      </c>
      <c r="DJ33" s="152">
        <v>0</v>
      </c>
      <c r="DK33" s="152">
        <v>0</v>
      </c>
      <c r="DL33" s="152">
        <v>0</v>
      </c>
      <c r="DM33" s="152">
        <v>0</v>
      </c>
      <c r="DN33" s="152">
        <v>0</v>
      </c>
      <c r="DO33" s="152">
        <v>0</v>
      </c>
      <c r="DP33" s="152">
        <v>0</v>
      </c>
      <c r="DQ33" s="152">
        <v>0</v>
      </c>
      <c r="DR33" s="152">
        <v>0</v>
      </c>
      <c r="DS33" s="152">
        <v>0</v>
      </c>
      <c r="DT33" s="152">
        <v>0</v>
      </c>
      <c r="DU33" s="152">
        <v>0</v>
      </c>
      <c r="DV33" s="152">
        <v>0</v>
      </c>
      <c r="DW33" s="152">
        <v>0</v>
      </c>
      <c r="DX33" s="152">
        <v>0</v>
      </c>
      <c r="DY33" s="152">
        <v>0</v>
      </c>
      <c r="DZ33" s="152">
        <v>0</v>
      </c>
      <c r="EA33" s="152">
        <v>0</v>
      </c>
      <c r="EB33" s="152">
        <v>0</v>
      </c>
      <c r="EC33" s="152">
        <v>0</v>
      </c>
      <c r="ED33" s="152">
        <v>0</v>
      </c>
      <c r="EE33" s="152">
        <v>0</v>
      </c>
      <c r="EF33" s="152">
        <v>0</v>
      </c>
      <c r="EG33" s="152">
        <v>0</v>
      </c>
      <c r="EH33" s="152">
        <v>0</v>
      </c>
      <c r="EI33" s="152">
        <v>0</v>
      </c>
      <c r="EJ33" s="152">
        <v>0</v>
      </c>
      <c r="EK33" s="152">
        <v>0</v>
      </c>
      <c r="EL33" s="152">
        <v>0</v>
      </c>
      <c r="EM33" s="152">
        <v>0</v>
      </c>
      <c r="EN33" s="152">
        <v>0</v>
      </c>
      <c r="EO33" s="152">
        <v>0</v>
      </c>
      <c r="EP33" s="152">
        <v>0</v>
      </c>
      <c r="EQ33" s="152">
        <v>0</v>
      </c>
      <c r="ER33" s="152">
        <v>0</v>
      </c>
      <c r="ES33" s="152">
        <v>0</v>
      </c>
      <c r="ET33" s="152">
        <v>0</v>
      </c>
      <c r="EU33" s="152">
        <v>0</v>
      </c>
      <c r="EV33" s="152">
        <v>0</v>
      </c>
      <c r="EW33" s="152">
        <v>0</v>
      </c>
      <c r="EX33" s="152">
        <v>0</v>
      </c>
      <c r="EY33" s="152">
        <v>0</v>
      </c>
      <c r="EZ33" s="152">
        <v>0</v>
      </c>
      <c r="FA33" s="152">
        <v>0</v>
      </c>
      <c r="FB33" s="152">
        <v>0</v>
      </c>
      <c r="FC33" s="152">
        <v>0</v>
      </c>
      <c r="FD33" s="152">
        <v>0</v>
      </c>
      <c r="FE33" s="152">
        <v>0</v>
      </c>
      <c r="FF33" s="152">
        <v>0</v>
      </c>
      <c r="FG33" s="152">
        <v>0</v>
      </c>
      <c r="FH33" s="152">
        <v>0</v>
      </c>
      <c r="FI33" s="152">
        <v>0</v>
      </c>
      <c r="FJ33" s="152">
        <v>0</v>
      </c>
      <c r="FK33" s="152">
        <v>0</v>
      </c>
      <c r="FL33" s="152">
        <v>0</v>
      </c>
      <c r="FM33" s="152">
        <v>0</v>
      </c>
      <c r="FN33" s="152">
        <v>0</v>
      </c>
      <c r="FO33" s="152">
        <v>0</v>
      </c>
      <c r="FP33" s="152">
        <v>0</v>
      </c>
      <c r="FQ33" s="152">
        <v>0</v>
      </c>
      <c r="FR33" s="152">
        <v>0</v>
      </c>
      <c r="FS33" s="152">
        <v>0</v>
      </c>
      <c r="FT33" s="152">
        <v>0</v>
      </c>
      <c r="FU33" s="152">
        <v>0</v>
      </c>
      <c r="FV33" s="152">
        <v>0</v>
      </c>
      <c r="FW33" s="152">
        <v>0</v>
      </c>
      <c r="FX33" s="152">
        <v>0</v>
      </c>
      <c r="FY33" s="152">
        <v>0</v>
      </c>
      <c r="FZ33" s="152">
        <v>0</v>
      </c>
    </row>
    <row r="34" spans="2:182">
      <c r="B34" s="585" t="s">
        <v>24</v>
      </c>
      <c r="C34" s="152">
        <v>11014.03</v>
      </c>
      <c r="D34" s="152">
        <v>9793.07</v>
      </c>
      <c r="E34" s="152">
        <v>10305.629999999999</v>
      </c>
      <c r="F34" s="152">
        <v>9571.44</v>
      </c>
      <c r="G34" s="152">
        <v>10032.969999999999</v>
      </c>
      <c r="H34" s="152">
        <v>10443.01</v>
      </c>
      <c r="I34" s="152">
        <v>10948.31</v>
      </c>
      <c r="J34" s="152">
        <v>9389.59</v>
      </c>
      <c r="K34" s="152">
        <v>6202.18</v>
      </c>
      <c r="L34" s="152">
        <v>5984.07</v>
      </c>
      <c r="M34" s="152">
        <v>6122.73</v>
      </c>
      <c r="N34" s="152">
        <v>7027.4</v>
      </c>
      <c r="O34" s="152">
        <v>7139.75</v>
      </c>
      <c r="P34" s="152">
        <v>6300.47</v>
      </c>
      <c r="Q34" s="152">
        <v>6420.44</v>
      </c>
      <c r="R34" s="152">
        <v>5809.98</v>
      </c>
      <c r="S34" s="152">
        <v>6158.64</v>
      </c>
      <c r="T34" s="152">
        <v>6692.77</v>
      </c>
      <c r="U34" s="152">
        <v>7161.55</v>
      </c>
      <c r="V34" s="152">
        <v>7085.42</v>
      </c>
      <c r="W34" s="152">
        <v>6234.87</v>
      </c>
      <c r="X34" s="152">
        <v>6006.02</v>
      </c>
      <c r="Y34" s="152">
        <v>6158.56</v>
      </c>
      <c r="Z34" s="152">
        <v>7063.41</v>
      </c>
      <c r="AA34" s="152">
        <v>7194.23</v>
      </c>
      <c r="AB34" s="152">
        <v>6322.25</v>
      </c>
      <c r="AC34" s="152">
        <v>6442.09</v>
      </c>
      <c r="AD34" s="152">
        <v>5831.76</v>
      </c>
      <c r="AE34" s="152">
        <v>6176.44</v>
      </c>
      <c r="AF34" s="152">
        <v>6736.32</v>
      </c>
      <c r="AG34" s="152">
        <v>7194.16</v>
      </c>
      <c r="AH34" s="152">
        <v>7118.16</v>
      </c>
      <c r="AI34" s="152">
        <v>6256.82</v>
      </c>
      <c r="AJ34" s="152">
        <v>6038.58</v>
      </c>
      <c r="AK34" s="152">
        <v>6180.38</v>
      </c>
      <c r="AL34" s="152">
        <v>7107.17</v>
      </c>
      <c r="AM34" s="152">
        <v>7237.83</v>
      </c>
      <c r="AN34" s="152">
        <v>6474.94</v>
      </c>
      <c r="AO34" s="152">
        <v>6485.86</v>
      </c>
      <c r="AP34" s="152">
        <v>5875.39</v>
      </c>
      <c r="AQ34" s="152">
        <v>6209.2</v>
      </c>
      <c r="AR34" s="152">
        <v>6779.87</v>
      </c>
      <c r="AS34" s="152">
        <v>7237.7</v>
      </c>
      <c r="AT34" s="152">
        <v>7161.82</v>
      </c>
      <c r="AU34" s="152">
        <v>6289.46</v>
      </c>
      <c r="AV34" s="152">
        <v>6071.4</v>
      </c>
      <c r="AW34" s="152">
        <v>6213.1</v>
      </c>
      <c r="AX34" s="152">
        <v>7150.42</v>
      </c>
      <c r="AY34" s="152">
        <v>7270.58</v>
      </c>
      <c r="AZ34" s="152">
        <v>6409.35</v>
      </c>
      <c r="BA34" s="152">
        <v>6507.6</v>
      </c>
      <c r="BB34" s="152">
        <v>5897.2</v>
      </c>
      <c r="BC34" s="152">
        <v>6230.99</v>
      </c>
      <c r="BD34" s="152">
        <v>6812.6</v>
      </c>
      <c r="BE34" s="152">
        <v>7281.36</v>
      </c>
      <c r="BF34" s="152">
        <v>7216.25</v>
      </c>
      <c r="BG34" s="152">
        <v>6322.14</v>
      </c>
      <c r="BH34" s="152">
        <v>6093.47</v>
      </c>
      <c r="BI34" s="152">
        <v>6245.66</v>
      </c>
      <c r="BJ34" s="152">
        <v>7192.53</v>
      </c>
      <c r="BK34" s="152">
        <v>7303.32</v>
      </c>
      <c r="BL34" s="152">
        <v>6430.37</v>
      </c>
      <c r="BM34" s="152">
        <v>6540.41</v>
      </c>
      <c r="BN34" s="152">
        <v>5918.96</v>
      </c>
      <c r="BO34" s="152">
        <v>6256.85</v>
      </c>
      <c r="BP34" s="152">
        <v>6834.41</v>
      </c>
      <c r="BQ34" s="152">
        <v>7325.04</v>
      </c>
      <c r="BR34" s="152">
        <v>7237.98</v>
      </c>
      <c r="BS34" s="152">
        <v>6343.94</v>
      </c>
      <c r="BT34" s="152">
        <v>6113.49</v>
      </c>
      <c r="BU34" s="152">
        <v>6278.34</v>
      </c>
      <c r="BV34" s="152">
        <v>7225.8</v>
      </c>
      <c r="BW34" s="152">
        <v>7336.01</v>
      </c>
      <c r="BX34" s="152">
        <v>6462.51</v>
      </c>
      <c r="BY34" s="152">
        <v>6573.08</v>
      </c>
      <c r="BZ34" s="152">
        <v>5929.81</v>
      </c>
      <c r="CA34" s="152">
        <v>6278.66</v>
      </c>
      <c r="CB34" s="152">
        <v>6867.14</v>
      </c>
      <c r="CC34" s="152">
        <v>7357.59</v>
      </c>
      <c r="CD34" s="152">
        <v>7270.71</v>
      </c>
      <c r="CE34" s="152">
        <v>6376.6</v>
      </c>
      <c r="CF34" s="152">
        <v>6135.1</v>
      </c>
      <c r="CG34" s="152">
        <v>6296.35</v>
      </c>
      <c r="CH34" s="152">
        <v>7254.36</v>
      </c>
      <c r="CI34" s="152">
        <v>7379.53</v>
      </c>
      <c r="CJ34" s="152">
        <v>6594.82</v>
      </c>
      <c r="CK34" s="152">
        <v>6594.83</v>
      </c>
      <c r="CL34" s="152">
        <v>5962.6</v>
      </c>
      <c r="CM34" s="152">
        <v>6300.45</v>
      </c>
      <c r="CN34" s="152">
        <v>6899.81</v>
      </c>
      <c r="CO34" s="152">
        <v>7390.43</v>
      </c>
      <c r="CP34" s="152">
        <v>7303.47</v>
      </c>
      <c r="CQ34" s="152">
        <v>6398.48</v>
      </c>
      <c r="CR34" s="152">
        <v>6155.93</v>
      </c>
      <c r="CS34" s="152">
        <v>6328.91</v>
      </c>
      <c r="CT34" s="152">
        <v>7292.61</v>
      </c>
      <c r="CU34" s="152">
        <v>7423.15</v>
      </c>
      <c r="CV34" s="152">
        <v>6529.52</v>
      </c>
      <c r="CW34" s="152">
        <v>6627.56</v>
      </c>
      <c r="CX34" s="152">
        <v>5984.4</v>
      </c>
      <c r="CY34" s="152">
        <v>6344.09</v>
      </c>
      <c r="CZ34" s="152">
        <v>6943.38</v>
      </c>
      <c r="DA34" s="152">
        <v>7433.94</v>
      </c>
      <c r="DB34" s="152">
        <v>7347.03</v>
      </c>
      <c r="DC34" s="152">
        <v>6431.01</v>
      </c>
      <c r="DD34" s="152">
        <v>6188.94</v>
      </c>
      <c r="DE34" s="152">
        <v>6350.82</v>
      </c>
      <c r="DF34" s="152">
        <v>7336.13</v>
      </c>
      <c r="DG34" s="152">
        <v>7465.59</v>
      </c>
      <c r="DH34" s="152">
        <v>6572.87</v>
      </c>
      <c r="DI34" s="152">
        <v>6660.2</v>
      </c>
      <c r="DJ34" s="152">
        <v>6006.16</v>
      </c>
      <c r="DK34" s="152">
        <v>6365.86</v>
      </c>
      <c r="DL34" s="152">
        <v>6976.1</v>
      </c>
      <c r="DM34" s="152">
        <v>7466.68</v>
      </c>
      <c r="DN34" s="152">
        <v>7379.74</v>
      </c>
      <c r="DO34" s="152">
        <v>6463.9</v>
      </c>
      <c r="DP34" s="152">
        <v>6219.97</v>
      </c>
      <c r="DQ34" s="152">
        <v>6387.51</v>
      </c>
      <c r="DR34" s="152">
        <v>7379.82</v>
      </c>
      <c r="DS34" s="152">
        <v>7509.8</v>
      </c>
      <c r="DT34" s="152">
        <v>6605.69</v>
      </c>
      <c r="DU34" s="152">
        <v>6692.87</v>
      </c>
      <c r="DV34" s="152">
        <v>6038.87</v>
      </c>
      <c r="DW34" s="152">
        <v>6398.62</v>
      </c>
      <c r="DX34" s="152">
        <v>7019.7</v>
      </c>
      <c r="DY34" s="152">
        <v>7521.07</v>
      </c>
      <c r="DZ34" s="152">
        <v>7434.24</v>
      </c>
      <c r="EA34" s="152">
        <v>6485.62</v>
      </c>
      <c r="EB34" s="152">
        <v>6245.82</v>
      </c>
      <c r="EC34" s="152">
        <v>6419.11</v>
      </c>
      <c r="ED34" s="152">
        <v>7419.19</v>
      </c>
      <c r="EE34" s="152">
        <v>7553.97</v>
      </c>
      <c r="EF34" s="152">
        <v>6736.52</v>
      </c>
      <c r="EG34" s="152">
        <v>6725.64</v>
      </c>
      <c r="EH34" s="152">
        <v>6067.52</v>
      </c>
      <c r="EI34" s="152">
        <v>6431.3</v>
      </c>
      <c r="EJ34" s="152">
        <v>7052.43</v>
      </c>
      <c r="EK34" s="152">
        <v>7564.84</v>
      </c>
      <c r="EL34" s="152">
        <v>7477.78</v>
      </c>
      <c r="EM34" s="152">
        <v>6518.37</v>
      </c>
      <c r="EN34" s="152">
        <v>6263.52</v>
      </c>
      <c r="EO34" s="152">
        <v>6452.87</v>
      </c>
      <c r="EP34" s="152">
        <v>7466.5</v>
      </c>
      <c r="EQ34" s="152">
        <v>7597.64</v>
      </c>
      <c r="ER34" s="152">
        <v>6670.94</v>
      </c>
      <c r="ES34" s="152">
        <v>6769.27</v>
      </c>
      <c r="ET34" s="152">
        <v>6089.55</v>
      </c>
      <c r="EU34" s="152">
        <v>6453.07</v>
      </c>
      <c r="EV34" s="152">
        <v>7096.02</v>
      </c>
      <c r="EW34" s="152">
        <v>7608.4</v>
      </c>
      <c r="EX34" s="152">
        <v>7509.27</v>
      </c>
      <c r="EY34" s="152">
        <v>6562.03</v>
      </c>
      <c r="EZ34" s="152">
        <v>6300.25</v>
      </c>
      <c r="FA34" s="152">
        <v>6485.6</v>
      </c>
      <c r="FB34" s="152">
        <v>7509.08</v>
      </c>
      <c r="FC34" s="152">
        <v>7630.24</v>
      </c>
      <c r="FD34" s="152">
        <v>6714.74</v>
      </c>
      <c r="FE34" s="152">
        <v>6801.95</v>
      </c>
      <c r="FF34" s="152">
        <v>6111.24</v>
      </c>
      <c r="FG34" s="152">
        <v>6485.79</v>
      </c>
      <c r="FH34" s="152">
        <v>7128.78</v>
      </c>
      <c r="FI34" s="152">
        <v>7651.99</v>
      </c>
      <c r="FJ34" s="152">
        <v>7553.13</v>
      </c>
      <c r="FK34" s="152">
        <v>6594.7</v>
      </c>
      <c r="FL34" s="152">
        <v>6318</v>
      </c>
      <c r="FM34" s="152">
        <v>6518.26</v>
      </c>
      <c r="FN34" s="152">
        <v>7554</v>
      </c>
      <c r="FO34" s="152">
        <v>7684.84</v>
      </c>
      <c r="FP34" s="152">
        <v>6747.32</v>
      </c>
      <c r="FQ34" s="152">
        <v>6834.63</v>
      </c>
      <c r="FR34" s="152">
        <v>6143.91</v>
      </c>
      <c r="FS34" s="152">
        <v>6529.38</v>
      </c>
      <c r="FT34" s="152">
        <v>7183.24</v>
      </c>
      <c r="FU34" s="152">
        <v>7695.62</v>
      </c>
      <c r="FV34" s="152">
        <v>7596.11</v>
      </c>
      <c r="FW34" s="152">
        <v>6627.37</v>
      </c>
      <c r="FX34" s="152">
        <v>6350.8</v>
      </c>
      <c r="FY34" s="152">
        <v>6550.96</v>
      </c>
      <c r="FZ34" s="152">
        <v>7596.43</v>
      </c>
    </row>
    <row r="35" spans="2:182" ht="15.75" thickBot="1">
      <c r="B35" s="593" t="s">
        <v>99</v>
      </c>
      <c r="C35" s="154">
        <v>1021478.41</v>
      </c>
      <c r="D35" s="155">
        <v>908241.45</v>
      </c>
      <c r="E35" s="155">
        <v>955779.01</v>
      </c>
      <c r="F35" s="155">
        <v>887687.82</v>
      </c>
      <c r="G35" s="155">
        <v>930491.35</v>
      </c>
      <c r="H35" s="155">
        <v>968519.39</v>
      </c>
      <c r="I35" s="155">
        <v>1015382.6900000001</v>
      </c>
      <c r="J35" s="155">
        <v>870819.5</v>
      </c>
      <c r="K35" s="155">
        <v>575209.18000000005</v>
      </c>
      <c r="L35" s="155">
        <v>554981.06999999995</v>
      </c>
      <c r="M35" s="155">
        <v>567841.73</v>
      </c>
      <c r="N35" s="155">
        <v>651742.4</v>
      </c>
      <c r="O35" s="155">
        <v>662162.75</v>
      </c>
      <c r="P35" s="155">
        <v>584325.47</v>
      </c>
      <c r="Q35" s="155">
        <v>595452.43999999994</v>
      </c>
      <c r="R35" s="155">
        <v>538835.98</v>
      </c>
      <c r="S35" s="155">
        <v>571171.64</v>
      </c>
      <c r="T35" s="155">
        <v>620708.77</v>
      </c>
      <c r="U35" s="155">
        <v>664184.55000000005</v>
      </c>
      <c r="V35" s="155">
        <v>657124.42000000004</v>
      </c>
      <c r="W35" s="155">
        <v>578241.87</v>
      </c>
      <c r="X35" s="155">
        <v>557017.02</v>
      </c>
      <c r="Y35" s="155">
        <v>571164.56000000006</v>
      </c>
      <c r="Z35" s="155">
        <v>655083.41</v>
      </c>
      <c r="AA35" s="155">
        <v>667215.23</v>
      </c>
      <c r="AB35" s="155">
        <v>586345.25</v>
      </c>
      <c r="AC35" s="155">
        <v>597459.09</v>
      </c>
      <c r="AD35" s="155">
        <v>540855.76</v>
      </c>
      <c r="AE35" s="155">
        <v>572822.43999999994</v>
      </c>
      <c r="AF35" s="155">
        <v>624747.31999999995</v>
      </c>
      <c r="AG35" s="155">
        <v>667209.16</v>
      </c>
      <c r="AH35" s="155">
        <v>660160.16</v>
      </c>
      <c r="AI35" s="155">
        <v>580276.81999999995</v>
      </c>
      <c r="AJ35" s="155">
        <v>560036.57999999996</v>
      </c>
      <c r="AK35" s="155">
        <v>573187.38</v>
      </c>
      <c r="AL35" s="155">
        <v>659141.17000000004</v>
      </c>
      <c r="AM35" s="155">
        <v>671258.83</v>
      </c>
      <c r="AN35" s="155">
        <v>600505.93999999994</v>
      </c>
      <c r="AO35" s="155">
        <v>601518.86</v>
      </c>
      <c r="AP35" s="155">
        <v>544902.39</v>
      </c>
      <c r="AQ35" s="155">
        <v>575860.19999999995</v>
      </c>
      <c r="AR35" s="155">
        <v>628786.87</v>
      </c>
      <c r="AS35" s="155">
        <v>671246.7</v>
      </c>
      <c r="AT35" s="155">
        <v>664209.81999999995</v>
      </c>
      <c r="AU35" s="155">
        <v>583304.46</v>
      </c>
      <c r="AV35" s="155">
        <v>563080.4</v>
      </c>
      <c r="AW35" s="155">
        <v>576222.1</v>
      </c>
      <c r="AX35" s="155">
        <v>663152.42000000004</v>
      </c>
      <c r="AY35" s="155">
        <v>674296.58</v>
      </c>
      <c r="AZ35" s="155">
        <v>594423.35</v>
      </c>
      <c r="BA35" s="155">
        <v>603535.6</v>
      </c>
      <c r="BB35" s="155">
        <v>546925.19999999995</v>
      </c>
      <c r="BC35" s="155">
        <v>577880.99</v>
      </c>
      <c r="BD35" s="155">
        <v>631821.6</v>
      </c>
      <c r="BE35" s="155">
        <v>675296.36</v>
      </c>
      <c r="BF35" s="155">
        <v>669257.25</v>
      </c>
      <c r="BG35" s="155">
        <v>586335.14</v>
      </c>
      <c r="BH35" s="155">
        <v>565127.47</v>
      </c>
      <c r="BI35" s="155">
        <v>579242.66</v>
      </c>
      <c r="BJ35" s="155">
        <v>667057.53</v>
      </c>
      <c r="BK35" s="155">
        <v>677332.32</v>
      </c>
      <c r="BL35" s="155">
        <v>596372.37</v>
      </c>
      <c r="BM35" s="155">
        <v>606578.41</v>
      </c>
      <c r="BN35" s="155">
        <v>548942.96</v>
      </c>
      <c r="BO35" s="155">
        <v>580279.85</v>
      </c>
      <c r="BP35" s="155">
        <v>633844.41</v>
      </c>
      <c r="BQ35" s="155">
        <v>679347.04</v>
      </c>
      <c r="BR35" s="155">
        <v>671272.98</v>
      </c>
      <c r="BS35" s="155">
        <v>588356.93999999994</v>
      </c>
      <c r="BT35" s="155">
        <v>566984.49</v>
      </c>
      <c r="BU35" s="155">
        <v>582273.34</v>
      </c>
      <c r="BV35" s="155">
        <v>670142.80000000005</v>
      </c>
      <c r="BW35" s="155">
        <v>680364.01</v>
      </c>
      <c r="BX35" s="155">
        <v>599353.51</v>
      </c>
      <c r="BY35" s="155">
        <v>609608.07999999996</v>
      </c>
      <c r="BZ35" s="155">
        <v>549948.81000000006</v>
      </c>
      <c r="CA35" s="155">
        <v>582302.66</v>
      </c>
      <c r="CB35" s="155">
        <v>636880.14</v>
      </c>
      <c r="CC35" s="155">
        <v>682366.59</v>
      </c>
      <c r="CD35" s="155">
        <v>674307.71</v>
      </c>
      <c r="CE35" s="155">
        <v>591385.59999999998</v>
      </c>
      <c r="CF35" s="155">
        <v>568988.1</v>
      </c>
      <c r="CG35" s="155">
        <v>583943.35</v>
      </c>
      <c r="CH35" s="155">
        <v>672792.36</v>
      </c>
      <c r="CI35" s="155">
        <v>684400.53</v>
      </c>
      <c r="CJ35" s="155">
        <v>611624.81999999995</v>
      </c>
      <c r="CK35" s="155">
        <v>611624.82999999996</v>
      </c>
      <c r="CL35" s="155">
        <v>552990.6</v>
      </c>
      <c r="CM35" s="155">
        <v>584323.44999999995</v>
      </c>
      <c r="CN35" s="155">
        <v>639909.81000000006</v>
      </c>
      <c r="CO35" s="155">
        <v>685411.43</v>
      </c>
      <c r="CP35" s="155">
        <v>677346.47</v>
      </c>
      <c r="CQ35" s="155">
        <v>593415.48</v>
      </c>
      <c r="CR35" s="155">
        <v>570919.93000000005</v>
      </c>
      <c r="CS35" s="155">
        <v>586962.91</v>
      </c>
      <c r="CT35" s="155">
        <v>676339.61</v>
      </c>
      <c r="CU35" s="155">
        <v>688446.15</v>
      </c>
      <c r="CV35" s="155">
        <v>605567.52</v>
      </c>
      <c r="CW35" s="155">
        <v>614660.56000000006</v>
      </c>
      <c r="CX35" s="155">
        <v>555012.4</v>
      </c>
      <c r="CY35" s="155">
        <v>588370.09</v>
      </c>
      <c r="CZ35" s="155">
        <v>643951.38</v>
      </c>
      <c r="DA35" s="155">
        <v>689446.94</v>
      </c>
      <c r="DB35" s="155">
        <v>681386.03</v>
      </c>
      <c r="DC35" s="155">
        <v>596432.01</v>
      </c>
      <c r="DD35" s="155">
        <v>573981.93999999994</v>
      </c>
      <c r="DE35" s="155">
        <v>588994.81999999995</v>
      </c>
      <c r="DF35" s="155">
        <v>680375.13</v>
      </c>
      <c r="DG35" s="155">
        <v>692382.59</v>
      </c>
      <c r="DH35" s="155">
        <v>609588.87</v>
      </c>
      <c r="DI35" s="155">
        <v>617688.19999999995</v>
      </c>
      <c r="DJ35" s="155">
        <v>557030.16</v>
      </c>
      <c r="DK35" s="155">
        <v>590389.86</v>
      </c>
      <c r="DL35" s="155">
        <v>646985.1</v>
      </c>
      <c r="DM35" s="155">
        <v>692482.68</v>
      </c>
      <c r="DN35" s="155">
        <v>684419.74</v>
      </c>
      <c r="DO35" s="155">
        <v>599481.9</v>
      </c>
      <c r="DP35" s="155">
        <v>576859.97</v>
      </c>
      <c r="DQ35" s="155">
        <v>592397.51</v>
      </c>
      <c r="DR35" s="155">
        <v>684427.82</v>
      </c>
      <c r="DS35" s="155">
        <v>696481.8</v>
      </c>
      <c r="DT35" s="155">
        <v>612632.68999999994</v>
      </c>
      <c r="DU35" s="155">
        <v>620717.87</v>
      </c>
      <c r="DV35" s="155">
        <v>560063.87</v>
      </c>
      <c r="DW35" s="155">
        <v>593427.62</v>
      </c>
      <c r="DX35" s="155">
        <v>651028.69999999995</v>
      </c>
      <c r="DY35" s="155">
        <v>697527.07</v>
      </c>
      <c r="DZ35" s="155">
        <v>689475.24</v>
      </c>
      <c r="EA35" s="155">
        <v>601496.62</v>
      </c>
      <c r="EB35" s="155">
        <v>579256.81999999995</v>
      </c>
      <c r="EC35" s="155">
        <v>595329.11</v>
      </c>
      <c r="ED35" s="155">
        <v>688078.19</v>
      </c>
      <c r="EE35" s="155">
        <v>700578.97</v>
      </c>
      <c r="EF35" s="155">
        <v>624766.52</v>
      </c>
      <c r="EG35" s="155">
        <v>623756.64</v>
      </c>
      <c r="EH35" s="155">
        <v>562721.52</v>
      </c>
      <c r="EI35" s="155">
        <v>596459.30000000005</v>
      </c>
      <c r="EJ35" s="155">
        <v>654064.43000000005</v>
      </c>
      <c r="EK35" s="155">
        <v>701586.84</v>
      </c>
      <c r="EL35" s="155">
        <v>693512.78</v>
      </c>
      <c r="EM35" s="155">
        <v>604534.37</v>
      </c>
      <c r="EN35" s="155">
        <v>580898.52</v>
      </c>
      <c r="EO35" s="155">
        <v>598458.87</v>
      </c>
      <c r="EP35" s="155">
        <v>692466.5</v>
      </c>
      <c r="EQ35" s="155">
        <v>704628.64</v>
      </c>
      <c r="ER35" s="155">
        <v>618683.93999999994</v>
      </c>
      <c r="ES35" s="155">
        <v>627803.27</v>
      </c>
      <c r="ET35" s="155">
        <v>564763.55000000005</v>
      </c>
      <c r="EU35" s="155">
        <v>598478.06999999995</v>
      </c>
      <c r="EV35" s="155">
        <v>658107.02</v>
      </c>
      <c r="EW35" s="155">
        <v>705626.4</v>
      </c>
      <c r="EX35" s="155">
        <v>696433.27</v>
      </c>
      <c r="EY35" s="155">
        <v>608583.03</v>
      </c>
      <c r="EZ35" s="155">
        <v>584304.25</v>
      </c>
      <c r="FA35" s="155">
        <v>601494.6</v>
      </c>
      <c r="FB35" s="155">
        <v>696415.08</v>
      </c>
      <c r="FC35" s="155">
        <v>707653.24</v>
      </c>
      <c r="FD35" s="155">
        <v>622745.74</v>
      </c>
      <c r="FE35" s="155">
        <v>630833.94999999995</v>
      </c>
      <c r="FF35" s="155">
        <v>566775.24</v>
      </c>
      <c r="FG35" s="155">
        <v>601512.79</v>
      </c>
      <c r="FH35" s="155">
        <v>661145.78</v>
      </c>
      <c r="FI35" s="155">
        <v>709669.99</v>
      </c>
      <c r="FJ35" s="155">
        <v>700501.13</v>
      </c>
      <c r="FK35" s="155">
        <v>611612.69999999995</v>
      </c>
      <c r="FL35" s="155">
        <v>585951</v>
      </c>
      <c r="FM35" s="155">
        <v>604524.26</v>
      </c>
      <c r="FN35" s="155">
        <v>700582</v>
      </c>
      <c r="FO35" s="155">
        <v>712715.84</v>
      </c>
      <c r="FP35" s="155">
        <v>625767.31999999995</v>
      </c>
      <c r="FQ35" s="155">
        <v>633864.63</v>
      </c>
      <c r="FR35" s="155">
        <v>569805.91</v>
      </c>
      <c r="FS35" s="155">
        <v>605555.38</v>
      </c>
      <c r="FT35" s="155">
        <v>666196.24</v>
      </c>
      <c r="FU35" s="155">
        <v>713715.62</v>
      </c>
      <c r="FV35" s="155">
        <v>704487.11</v>
      </c>
      <c r="FW35" s="155">
        <v>614643.37</v>
      </c>
      <c r="FX35" s="155">
        <v>588992.80000000005</v>
      </c>
      <c r="FY35" s="155">
        <v>607556.96</v>
      </c>
      <c r="FZ35" s="155">
        <v>704516.43</v>
      </c>
    </row>
    <row r="36" spans="2:182" ht="15.75" thickTop="1">
      <c r="B36" s="461"/>
      <c r="C36" s="594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8"/>
      <c r="BR36" s="238"/>
      <c r="BS36" s="238"/>
      <c r="BT36" s="238"/>
      <c r="BU36" s="238"/>
      <c r="BV36" s="238"/>
      <c r="BW36" s="238"/>
      <c r="BX36" s="238"/>
      <c r="BY36" s="238"/>
      <c r="BZ36" s="238"/>
      <c r="CA36" s="238"/>
      <c r="CB36" s="238"/>
      <c r="CC36" s="238"/>
      <c r="CD36" s="238"/>
      <c r="CE36" s="238"/>
      <c r="CF36" s="238"/>
      <c r="CG36" s="238"/>
      <c r="CH36" s="238"/>
      <c r="CI36" s="238"/>
      <c r="CJ36" s="238"/>
      <c r="CK36" s="238"/>
      <c r="CL36" s="238"/>
      <c r="CM36" s="238"/>
      <c r="CN36" s="238"/>
      <c r="CO36" s="238"/>
      <c r="CP36" s="238"/>
      <c r="CQ36" s="238"/>
      <c r="CR36" s="238"/>
      <c r="CS36" s="238"/>
      <c r="CT36" s="238"/>
      <c r="CU36" s="238"/>
      <c r="CV36" s="238"/>
      <c r="CW36" s="238"/>
      <c r="CX36" s="238"/>
      <c r="CY36" s="238"/>
      <c r="CZ36" s="238"/>
      <c r="DA36" s="238"/>
      <c r="DB36" s="238"/>
      <c r="DC36" s="238"/>
      <c r="DD36" s="238"/>
      <c r="DE36" s="238"/>
      <c r="DF36" s="238"/>
      <c r="DG36" s="238"/>
      <c r="DH36" s="238"/>
      <c r="DI36" s="238"/>
      <c r="DJ36" s="238"/>
      <c r="DK36" s="238"/>
      <c r="DL36" s="238"/>
      <c r="DM36" s="238"/>
      <c r="DN36" s="238"/>
      <c r="DO36" s="238"/>
      <c r="DP36" s="238"/>
      <c r="DQ36" s="238"/>
      <c r="DR36" s="238"/>
      <c r="DS36" s="238"/>
      <c r="DT36" s="238"/>
      <c r="DU36" s="238"/>
      <c r="DV36" s="238"/>
      <c r="DW36" s="238"/>
      <c r="DX36" s="238"/>
      <c r="DY36" s="238"/>
      <c r="DZ36" s="238"/>
      <c r="EA36" s="238"/>
      <c r="EB36" s="238"/>
      <c r="EC36" s="238"/>
      <c r="ED36" s="238"/>
      <c r="EE36" s="238"/>
      <c r="EF36" s="238"/>
      <c r="EG36" s="238"/>
      <c r="EH36" s="238"/>
      <c r="EI36" s="238"/>
      <c r="EJ36" s="238"/>
      <c r="EK36" s="238"/>
      <c r="EL36" s="238"/>
      <c r="EM36" s="238"/>
      <c r="EN36" s="238"/>
      <c r="EO36" s="238"/>
      <c r="EP36" s="238"/>
      <c r="EQ36" s="238"/>
      <c r="ER36" s="238"/>
      <c r="ES36" s="238"/>
      <c r="ET36" s="238"/>
      <c r="EU36" s="238"/>
      <c r="EV36" s="238"/>
      <c r="EW36" s="238"/>
      <c r="EX36" s="238"/>
      <c r="EY36" s="238"/>
      <c r="EZ36" s="238"/>
      <c r="FA36" s="238"/>
      <c r="FB36" s="238"/>
      <c r="FC36" s="238"/>
      <c r="FD36" s="238"/>
      <c r="FE36" s="238"/>
      <c r="FF36" s="238"/>
      <c r="FG36" s="238"/>
      <c r="FH36" s="238"/>
      <c r="FI36" s="238"/>
      <c r="FJ36" s="238"/>
      <c r="FK36" s="238"/>
      <c r="FL36" s="238"/>
      <c r="FM36" s="238"/>
      <c r="FN36" s="238"/>
      <c r="FO36" s="238"/>
      <c r="FP36" s="238"/>
      <c r="FQ36" s="238"/>
      <c r="FR36" s="238"/>
      <c r="FS36" s="238"/>
      <c r="FT36" s="238"/>
      <c r="FU36" s="238"/>
      <c r="FV36" s="238"/>
      <c r="FW36" s="238"/>
      <c r="FX36" s="238"/>
      <c r="FY36" s="238"/>
      <c r="FZ36" s="238"/>
    </row>
    <row r="37" spans="2:182">
      <c r="B37" s="461"/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  <c r="P37" s="461"/>
      <c r="Q37" s="461"/>
      <c r="R37" s="461"/>
      <c r="S37" s="461"/>
      <c r="T37" s="461"/>
      <c r="U37" s="461"/>
      <c r="V37" s="461"/>
      <c r="W37" s="461"/>
      <c r="X37" s="461"/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  <c r="AS37" s="461"/>
      <c r="AT37" s="461"/>
      <c r="AU37" s="461"/>
      <c r="AV37" s="461"/>
      <c r="AW37" s="461"/>
      <c r="AX37" s="461"/>
      <c r="AY37" s="461"/>
      <c r="AZ37" s="461"/>
      <c r="BA37" s="461"/>
      <c r="BB37" s="461"/>
      <c r="BC37" s="461"/>
      <c r="BD37" s="461"/>
      <c r="BE37" s="461"/>
      <c r="BF37" s="461"/>
      <c r="BG37" s="461"/>
      <c r="BH37" s="461"/>
      <c r="BI37" s="461"/>
      <c r="BJ37" s="461"/>
      <c r="BK37" s="461"/>
      <c r="BL37" s="461"/>
      <c r="BM37" s="461"/>
      <c r="BN37" s="461"/>
      <c r="BO37" s="461"/>
      <c r="BP37" s="461"/>
      <c r="BQ37" s="461"/>
      <c r="BR37" s="461"/>
      <c r="BS37" s="461"/>
      <c r="BT37" s="461"/>
      <c r="BU37" s="461"/>
      <c r="BV37" s="461"/>
      <c r="BW37" s="461"/>
      <c r="BX37" s="461"/>
      <c r="BY37" s="461"/>
      <c r="BZ37" s="461"/>
      <c r="CA37" s="461"/>
      <c r="CB37" s="461"/>
      <c r="CC37" s="461"/>
      <c r="CD37" s="461"/>
      <c r="CE37" s="461"/>
      <c r="CF37" s="461"/>
      <c r="CG37" s="461"/>
      <c r="CH37" s="461"/>
      <c r="CI37" s="461"/>
      <c r="CJ37" s="461"/>
      <c r="CK37" s="461"/>
      <c r="CL37" s="461"/>
      <c r="CM37" s="461"/>
      <c r="CN37" s="461"/>
      <c r="CO37" s="461"/>
      <c r="CP37" s="461"/>
      <c r="CQ37" s="461"/>
      <c r="CR37" s="461"/>
      <c r="CS37" s="461"/>
      <c r="CT37" s="461"/>
      <c r="CU37" s="461"/>
      <c r="CV37" s="461"/>
      <c r="CW37" s="461"/>
      <c r="CX37" s="461"/>
      <c r="CY37" s="461"/>
      <c r="CZ37" s="461"/>
      <c r="DA37" s="461"/>
      <c r="DB37" s="461"/>
      <c r="DC37" s="461"/>
      <c r="DD37" s="461"/>
      <c r="DE37" s="461"/>
      <c r="DF37" s="461"/>
      <c r="DG37" s="461"/>
      <c r="DH37" s="461"/>
      <c r="DI37" s="461"/>
      <c r="DJ37" s="461"/>
      <c r="DK37" s="461"/>
      <c r="DL37" s="461"/>
      <c r="DM37" s="461"/>
      <c r="DN37" s="461"/>
      <c r="DO37" s="461"/>
      <c r="DP37" s="461"/>
      <c r="DQ37" s="461"/>
      <c r="DR37" s="461"/>
      <c r="DS37" s="461"/>
      <c r="DT37" s="461"/>
      <c r="DU37" s="461"/>
      <c r="DV37" s="461"/>
      <c r="DW37" s="461"/>
      <c r="DX37" s="461"/>
      <c r="DY37" s="461"/>
      <c r="DZ37" s="461"/>
      <c r="EA37" s="461"/>
      <c r="EB37" s="461"/>
      <c r="EC37" s="461"/>
      <c r="ED37" s="461"/>
      <c r="EE37" s="461"/>
      <c r="EF37" s="461"/>
      <c r="EG37" s="461"/>
      <c r="EH37" s="461"/>
      <c r="EI37" s="461"/>
      <c r="EJ37" s="461"/>
      <c r="EK37" s="461"/>
      <c r="EL37" s="461"/>
      <c r="EM37" s="461"/>
      <c r="EN37" s="461"/>
      <c r="EO37" s="461"/>
      <c r="EP37" s="461"/>
      <c r="EQ37" s="461"/>
      <c r="ER37" s="461"/>
      <c r="ES37" s="461"/>
      <c r="ET37" s="461"/>
      <c r="EU37" s="461"/>
      <c r="EV37" s="461"/>
      <c r="EW37" s="461"/>
      <c r="EX37" s="461"/>
      <c r="EY37" s="461"/>
      <c r="EZ37" s="461"/>
      <c r="FA37" s="461"/>
      <c r="FB37" s="461"/>
      <c r="FC37" s="461"/>
      <c r="FD37" s="461"/>
      <c r="FE37" s="461"/>
      <c r="FF37" s="461"/>
      <c r="FG37" s="461"/>
      <c r="FH37" s="461"/>
      <c r="FI37" s="461"/>
      <c r="FJ37" s="461"/>
      <c r="FK37" s="461"/>
      <c r="FL37" s="461"/>
      <c r="FM37" s="461"/>
      <c r="FN37" s="461"/>
      <c r="FO37" s="461"/>
      <c r="FP37" s="461"/>
      <c r="FQ37" s="461"/>
      <c r="FR37" s="461"/>
      <c r="FS37" s="461"/>
      <c r="FT37" s="461"/>
      <c r="FU37" s="461"/>
      <c r="FV37" s="461"/>
      <c r="FW37" s="461"/>
      <c r="FX37" s="461"/>
      <c r="FY37" s="461"/>
      <c r="FZ37" s="461"/>
    </row>
    <row r="38" spans="2:182">
      <c r="B38" s="595" t="s">
        <v>25</v>
      </c>
      <c r="C38" s="150">
        <v>41275</v>
      </c>
      <c r="D38" s="151">
        <v>41306</v>
      </c>
      <c r="E38" s="151">
        <v>41334</v>
      </c>
      <c r="F38" s="151">
        <v>41365</v>
      </c>
      <c r="G38" s="151">
        <v>41395</v>
      </c>
      <c r="H38" s="151">
        <v>41426</v>
      </c>
      <c r="I38" s="151">
        <v>41456</v>
      </c>
      <c r="J38" s="151">
        <v>41487</v>
      </c>
      <c r="K38" s="151">
        <v>41518</v>
      </c>
      <c r="L38" s="151">
        <v>41548</v>
      </c>
      <c r="M38" s="151">
        <v>41579</v>
      </c>
      <c r="N38" s="151">
        <v>41609</v>
      </c>
      <c r="O38" s="151">
        <v>41640</v>
      </c>
      <c r="P38" s="151">
        <v>41671</v>
      </c>
      <c r="Q38" s="151">
        <v>41699</v>
      </c>
      <c r="R38" s="151">
        <v>41730</v>
      </c>
      <c r="S38" s="151">
        <v>41760</v>
      </c>
      <c r="T38" s="151">
        <v>41791</v>
      </c>
      <c r="U38" s="151">
        <v>41821</v>
      </c>
      <c r="V38" s="151">
        <v>41852</v>
      </c>
      <c r="W38" s="151">
        <v>41883</v>
      </c>
      <c r="X38" s="151">
        <v>41913</v>
      </c>
      <c r="Y38" s="151">
        <v>41944</v>
      </c>
      <c r="Z38" s="151">
        <v>41974</v>
      </c>
      <c r="AA38" s="151">
        <v>42005</v>
      </c>
      <c r="AB38" s="151">
        <v>42036</v>
      </c>
      <c r="AC38" s="151">
        <v>42064</v>
      </c>
      <c r="AD38" s="151">
        <v>42095</v>
      </c>
      <c r="AE38" s="151">
        <v>42125</v>
      </c>
      <c r="AF38" s="151">
        <v>42156</v>
      </c>
      <c r="AG38" s="151">
        <v>42186</v>
      </c>
      <c r="AH38" s="151">
        <v>42217</v>
      </c>
      <c r="AI38" s="151">
        <v>42248</v>
      </c>
      <c r="AJ38" s="151">
        <v>42278</v>
      </c>
      <c r="AK38" s="151">
        <v>42309</v>
      </c>
      <c r="AL38" s="151">
        <v>42339</v>
      </c>
      <c r="AM38" s="151">
        <v>42370</v>
      </c>
      <c r="AN38" s="151">
        <v>42401</v>
      </c>
      <c r="AO38" s="151">
        <v>42430</v>
      </c>
      <c r="AP38" s="151">
        <v>42461</v>
      </c>
      <c r="AQ38" s="151">
        <v>42491</v>
      </c>
      <c r="AR38" s="151">
        <v>42522</v>
      </c>
      <c r="AS38" s="151">
        <v>42552</v>
      </c>
      <c r="AT38" s="151">
        <v>42583</v>
      </c>
      <c r="AU38" s="151">
        <v>42614</v>
      </c>
      <c r="AV38" s="151">
        <v>42644</v>
      </c>
      <c r="AW38" s="151">
        <v>42675</v>
      </c>
      <c r="AX38" s="151">
        <v>42705</v>
      </c>
      <c r="AY38" s="151">
        <v>42736</v>
      </c>
      <c r="AZ38" s="151">
        <v>42767</v>
      </c>
      <c r="BA38" s="151">
        <v>42795</v>
      </c>
      <c r="BB38" s="151">
        <v>42826</v>
      </c>
      <c r="BC38" s="151">
        <v>42856</v>
      </c>
      <c r="BD38" s="151">
        <v>42887</v>
      </c>
      <c r="BE38" s="151">
        <v>42917</v>
      </c>
      <c r="BF38" s="151">
        <v>42948</v>
      </c>
      <c r="BG38" s="151">
        <v>42979</v>
      </c>
      <c r="BH38" s="151">
        <v>43009</v>
      </c>
      <c r="BI38" s="151">
        <v>43040</v>
      </c>
      <c r="BJ38" s="151">
        <v>43070</v>
      </c>
      <c r="BK38" s="151">
        <v>43101</v>
      </c>
      <c r="BL38" s="151">
        <v>43132</v>
      </c>
      <c r="BM38" s="151">
        <v>43160</v>
      </c>
      <c r="BN38" s="151">
        <v>43191</v>
      </c>
      <c r="BO38" s="151">
        <v>43221</v>
      </c>
      <c r="BP38" s="151">
        <v>43252</v>
      </c>
      <c r="BQ38" s="151">
        <v>43282</v>
      </c>
      <c r="BR38" s="151">
        <v>43313</v>
      </c>
      <c r="BS38" s="151">
        <v>43344</v>
      </c>
      <c r="BT38" s="151">
        <v>43374</v>
      </c>
      <c r="BU38" s="151">
        <v>43405</v>
      </c>
      <c r="BV38" s="151">
        <v>43435</v>
      </c>
      <c r="BW38" s="151">
        <v>43466</v>
      </c>
      <c r="BX38" s="151">
        <v>43497</v>
      </c>
      <c r="BY38" s="151">
        <v>43525</v>
      </c>
      <c r="BZ38" s="151">
        <v>43556</v>
      </c>
      <c r="CA38" s="151">
        <v>43586</v>
      </c>
      <c r="CB38" s="151">
        <v>43617</v>
      </c>
      <c r="CC38" s="151">
        <v>43647</v>
      </c>
      <c r="CD38" s="151">
        <v>43678</v>
      </c>
      <c r="CE38" s="151">
        <v>43709</v>
      </c>
      <c r="CF38" s="151">
        <v>43739</v>
      </c>
      <c r="CG38" s="151">
        <v>43770</v>
      </c>
      <c r="CH38" s="151">
        <v>43800</v>
      </c>
      <c r="CI38" s="151">
        <v>43831</v>
      </c>
      <c r="CJ38" s="151">
        <v>43862</v>
      </c>
      <c r="CK38" s="151">
        <v>43891</v>
      </c>
      <c r="CL38" s="151">
        <v>43922</v>
      </c>
      <c r="CM38" s="151">
        <v>43952</v>
      </c>
      <c r="CN38" s="151">
        <v>43983</v>
      </c>
      <c r="CO38" s="151">
        <v>44013</v>
      </c>
      <c r="CP38" s="151">
        <v>44044</v>
      </c>
      <c r="CQ38" s="151">
        <v>44075</v>
      </c>
      <c r="CR38" s="151">
        <v>44105</v>
      </c>
      <c r="CS38" s="151">
        <v>44136</v>
      </c>
      <c r="CT38" s="151">
        <v>44166</v>
      </c>
      <c r="CU38" s="151">
        <v>44197</v>
      </c>
      <c r="CV38" s="151">
        <v>44228</v>
      </c>
      <c r="CW38" s="151">
        <v>44256</v>
      </c>
      <c r="CX38" s="151">
        <v>44287</v>
      </c>
      <c r="CY38" s="151">
        <v>44317</v>
      </c>
      <c r="CZ38" s="151">
        <v>44348</v>
      </c>
      <c r="DA38" s="151">
        <v>44378</v>
      </c>
      <c r="DB38" s="151">
        <v>44409</v>
      </c>
      <c r="DC38" s="151">
        <v>44440</v>
      </c>
      <c r="DD38" s="151">
        <v>44470</v>
      </c>
      <c r="DE38" s="151">
        <v>44501</v>
      </c>
      <c r="DF38" s="151">
        <v>44531</v>
      </c>
      <c r="DG38" s="151">
        <v>44562</v>
      </c>
      <c r="DH38" s="151">
        <v>44593</v>
      </c>
      <c r="DI38" s="151">
        <v>44621</v>
      </c>
      <c r="DJ38" s="151">
        <v>44652</v>
      </c>
      <c r="DK38" s="151">
        <v>44682</v>
      </c>
      <c r="DL38" s="151">
        <v>44713</v>
      </c>
      <c r="DM38" s="151">
        <v>44743</v>
      </c>
      <c r="DN38" s="151">
        <v>44774</v>
      </c>
      <c r="DO38" s="151">
        <v>44805</v>
      </c>
      <c r="DP38" s="151">
        <v>44835</v>
      </c>
      <c r="DQ38" s="151">
        <v>44866</v>
      </c>
      <c r="DR38" s="151">
        <v>44896</v>
      </c>
      <c r="DS38" s="151">
        <v>44927</v>
      </c>
      <c r="DT38" s="151">
        <v>44958</v>
      </c>
      <c r="DU38" s="151">
        <v>44986</v>
      </c>
      <c r="DV38" s="151">
        <v>45017</v>
      </c>
      <c r="DW38" s="151">
        <v>45047</v>
      </c>
      <c r="DX38" s="151">
        <v>45078</v>
      </c>
      <c r="DY38" s="151">
        <v>45108</v>
      </c>
      <c r="DZ38" s="151">
        <v>45139</v>
      </c>
      <c r="EA38" s="151">
        <v>45170</v>
      </c>
      <c r="EB38" s="151">
        <v>45200</v>
      </c>
      <c r="EC38" s="151">
        <v>45231</v>
      </c>
      <c r="ED38" s="151">
        <v>45261</v>
      </c>
      <c r="EE38" s="151">
        <v>45292</v>
      </c>
      <c r="EF38" s="151">
        <v>45323</v>
      </c>
      <c r="EG38" s="151">
        <v>45352</v>
      </c>
      <c r="EH38" s="151">
        <v>45383</v>
      </c>
      <c r="EI38" s="151">
        <v>45413</v>
      </c>
      <c r="EJ38" s="151">
        <v>45444</v>
      </c>
      <c r="EK38" s="151">
        <v>45474</v>
      </c>
      <c r="EL38" s="151">
        <v>45505</v>
      </c>
      <c r="EM38" s="151">
        <v>45536</v>
      </c>
      <c r="EN38" s="151">
        <v>45566</v>
      </c>
      <c r="EO38" s="151">
        <v>45597</v>
      </c>
      <c r="EP38" s="151">
        <v>45627</v>
      </c>
      <c r="EQ38" s="151">
        <v>45658</v>
      </c>
      <c r="ER38" s="151">
        <v>45689</v>
      </c>
      <c r="ES38" s="151">
        <v>45717</v>
      </c>
      <c r="ET38" s="151">
        <v>45748</v>
      </c>
      <c r="EU38" s="151">
        <v>45778</v>
      </c>
      <c r="EV38" s="151">
        <v>45809</v>
      </c>
      <c r="EW38" s="151">
        <v>45839</v>
      </c>
      <c r="EX38" s="151">
        <v>45870</v>
      </c>
      <c r="EY38" s="151">
        <v>45901</v>
      </c>
      <c r="EZ38" s="151">
        <v>45931</v>
      </c>
      <c r="FA38" s="151">
        <v>45962</v>
      </c>
      <c r="FB38" s="151">
        <v>45992</v>
      </c>
      <c r="FC38" s="151">
        <v>46023</v>
      </c>
      <c r="FD38" s="151">
        <v>46054</v>
      </c>
      <c r="FE38" s="151">
        <v>46082</v>
      </c>
      <c r="FF38" s="151">
        <v>46113</v>
      </c>
      <c r="FG38" s="151">
        <v>46143</v>
      </c>
      <c r="FH38" s="151">
        <v>46174</v>
      </c>
      <c r="FI38" s="151">
        <v>46204</v>
      </c>
      <c r="FJ38" s="151">
        <v>46235</v>
      </c>
      <c r="FK38" s="151">
        <v>46266</v>
      </c>
      <c r="FL38" s="151">
        <v>46296</v>
      </c>
      <c r="FM38" s="151">
        <v>46327</v>
      </c>
      <c r="FN38" s="151">
        <v>46357</v>
      </c>
      <c r="FO38" s="151">
        <v>46388</v>
      </c>
      <c r="FP38" s="151">
        <v>46419</v>
      </c>
      <c r="FQ38" s="151">
        <v>46447</v>
      </c>
      <c r="FR38" s="151">
        <v>46478</v>
      </c>
      <c r="FS38" s="151">
        <v>46508</v>
      </c>
      <c r="FT38" s="151">
        <v>46539</v>
      </c>
      <c r="FU38" s="151">
        <v>46569</v>
      </c>
      <c r="FV38" s="151">
        <v>46600</v>
      </c>
      <c r="FW38" s="151">
        <v>46631</v>
      </c>
      <c r="FX38" s="151">
        <v>46661</v>
      </c>
      <c r="FY38" s="151">
        <v>46692</v>
      </c>
      <c r="FZ38" s="151">
        <v>46722</v>
      </c>
    </row>
    <row r="39" spans="2:182">
      <c r="B39" s="596" t="s">
        <v>26</v>
      </c>
      <c r="C39" s="156">
        <v>1021478.41</v>
      </c>
      <c r="D39" s="156">
        <v>908241.45</v>
      </c>
      <c r="E39" s="156">
        <v>955779.01</v>
      </c>
      <c r="F39" s="156">
        <v>887687.82</v>
      </c>
      <c r="G39" s="156">
        <v>930491.35</v>
      </c>
      <c r="H39" s="156">
        <v>968519.39</v>
      </c>
      <c r="I39" s="156">
        <v>1015382.6900000001</v>
      </c>
      <c r="J39" s="156">
        <v>870819.5</v>
      </c>
      <c r="K39" s="156">
        <v>575209.18000000005</v>
      </c>
      <c r="L39" s="156">
        <v>554981.06999999995</v>
      </c>
      <c r="M39" s="156">
        <v>567841.73</v>
      </c>
      <c r="N39" s="156">
        <v>651742.4</v>
      </c>
      <c r="O39" s="156">
        <v>662162.75</v>
      </c>
      <c r="P39" s="156">
        <v>584325.47</v>
      </c>
      <c r="Q39" s="156">
        <v>595452.43999999994</v>
      </c>
      <c r="R39" s="156">
        <v>538835.98</v>
      </c>
      <c r="S39" s="156">
        <v>571171.64</v>
      </c>
      <c r="T39" s="156">
        <v>620708.77</v>
      </c>
      <c r="U39" s="156">
        <v>664184.55000000005</v>
      </c>
      <c r="V39" s="156">
        <v>657124.42000000004</v>
      </c>
      <c r="W39" s="156">
        <v>578241.87</v>
      </c>
      <c r="X39" s="156">
        <v>557017.02</v>
      </c>
      <c r="Y39" s="156">
        <v>571164.56000000006</v>
      </c>
      <c r="Z39" s="156">
        <v>655083.41</v>
      </c>
      <c r="AA39" s="156">
        <v>667215.23</v>
      </c>
      <c r="AB39" s="156">
        <v>586345.25</v>
      </c>
      <c r="AC39" s="156">
        <v>597459.09</v>
      </c>
      <c r="AD39" s="156">
        <v>540855.76</v>
      </c>
      <c r="AE39" s="156">
        <v>572822.43999999994</v>
      </c>
      <c r="AF39" s="156">
        <v>624747.31999999995</v>
      </c>
      <c r="AG39" s="156">
        <v>667209.16</v>
      </c>
      <c r="AH39" s="156">
        <v>660160.16</v>
      </c>
      <c r="AI39" s="156">
        <v>580276.81999999995</v>
      </c>
      <c r="AJ39" s="156">
        <v>560036.57999999996</v>
      </c>
      <c r="AK39" s="156">
        <v>573187.38</v>
      </c>
      <c r="AL39" s="156">
        <v>659141.17000000004</v>
      </c>
      <c r="AM39" s="156">
        <v>671258.83</v>
      </c>
      <c r="AN39" s="156">
        <v>600505.93999999994</v>
      </c>
      <c r="AO39" s="156">
        <v>601518.86</v>
      </c>
      <c r="AP39" s="156">
        <v>544902.39</v>
      </c>
      <c r="AQ39" s="156">
        <v>575860.19999999995</v>
      </c>
      <c r="AR39" s="156">
        <v>628786.87</v>
      </c>
      <c r="AS39" s="156">
        <v>671246.7</v>
      </c>
      <c r="AT39" s="156">
        <v>664209.81999999995</v>
      </c>
      <c r="AU39" s="156">
        <v>583304.46</v>
      </c>
      <c r="AV39" s="156">
        <v>563080.4</v>
      </c>
      <c r="AW39" s="156">
        <v>576222.1</v>
      </c>
      <c r="AX39" s="156">
        <v>663152.42000000004</v>
      </c>
      <c r="AY39" s="156">
        <v>674296.58</v>
      </c>
      <c r="AZ39" s="156">
        <v>594423.35</v>
      </c>
      <c r="BA39" s="156">
        <v>603535.6</v>
      </c>
      <c r="BB39" s="156">
        <v>546925.19999999995</v>
      </c>
      <c r="BC39" s="156">
        <v>577880.99</v>
      </c>
      <c r="BD39" s="156">
        <v>631821.6</v>
      </c>
      <c r="BE39" s="156">
        <v>675296.36</v>
      </c>
      <c r="BF39" s="156">
        <v>669257.25</v>
      </c>
      <c r="BG39" s="156">
        <v>586335.14</v>
      </c>
      <c r="BH39" s="156">
        <v>565127.47</v>
      </c>
      <c r="BI39" s="156">
        <v>579242.66</v>
      </c>
      <c r="BJ39" s="156">
        <v>667057.53</v>
      </c>
      <c r="BK39" s="156">
        <v>677332.32</v>
      </c>
      <c r="BL39" s="156">
        <v>596372.37</v>
      </c>
      <c r="BM39" s="156">
        <v>606578.41</v>
      </c>
      <c r="BN39" s="156">
        <v>548942.96</v>
      </c>
      <c r="BO39" s="156">
        <v>580279.85</v>
      </c>
      <c r="BP39" s="156">
        <v>633844.41</v>
      </c>
      <c r="BQ39" s="156">
        <v>679347.04</v>
      </c>
      <c r="BR39" s="156">
        <v>671272.98</v>
      </c>
      <c r="BS39" s="156">
        <v>588356.93999999994</v>
      </c>
      <c r="BT39" s="156">
        <v>566984.49</v>
      </c>
      <c r="BU39" s="156">
        <v>582273.34</v>
      </c>
      <c r="BV39" s="156">
        <v>670142.80000000005</v>
      </c>
      <c r="BW39" s="156">
        <v>680364.01</v>
      </c>
      <c r="BX39" s="156">
        <v>599353.51</v>
      </c>
      <c r="BY39" s="156">
        <v>609608.07999999996</v>
      </c>
      <c r="BZ39" s="156">
        <v>549948.81000000006</v>
      </c>
      <c r="CA39" s="156">
        <v>582302.66</v>
      </c>
      <c r="CB39" s="156">
        <v>636880.14</v>
      </c>
      <c r="CC39" s="156">
        <v>682366.59</v>
      </c>
      <c r="CD39" s="156">
        <v>674307.71</v>
      </c>
      <c r="CE39" s="156">
        <v>591385.59999999998</v>
      </c>
      <c r="CF39" s="156">
        <v>568988.1</v>
      </c>
      <c r="CG39" s="156">
        <v>583943.35</v>
      </c>
      <c r="CH39" s="156">
        <v>672792.36</v>
      </c>
      <c r="CI39" s="156">
        <v>684400.53</v>
      </c>
      <c r="CJ39" s="156">
        <v>611624.81999999995</v>
      </c>
      <c r="CK39" s="156">
        <v>611624.82999999996</v>
      </c>
      <c r="CL39" s="156">
        <v>552990.6</v>
      </c>
      <c r="CM39" s="156">
        <v>584323.44999999995</v>
      </c>
      <c r="CN39" s="156">
        <v>639909.81000000006</v>
      </c>
      <c r="CO39" s="156">
        <v>685411.43</v>
      </c>
      <c r="CP39" s="156">
        <v>677346.47</v>
      </c>
      <c r="CQ39" s="156">
        <v>593415.48</v>
      </c>
      <c r="CR39" s="156">
        <v>570919.93000000005</v>
      </c>
      <c r="CS39" s="156">
        <v>586962.91</v>
      </c>
      <c r="CT39" s="156">
        <v>676339.61</v>
      </c>
      <c r="CU39" s="156">
        <v>688446.15</v>
      </c>
      <c r="CV39" s="156">
        <v>605567.52</v>
      </c>
      <c r="CW39" s="156">
        <v>614660.56000000006</v>
      </c>
      <c r="CX39" s="156">
        <v>555012.4</v>
      </c>
      <c r="CY39" s="156">
        <v>588370.09</v>
      </c>
      <c r="CZ39" s="156">
        <v>643951.38</v>
      </c>
      <c r="DA39" s="156">
        <v>689446.94</v>
      </c>
      <c r="DB39" s="156">
        <v>681386.03</v>
      </c>
      <c r="DC39" s="156">
        <v>596432.01</v>
      </c>
      <c r="DD39" s="156">
        <v>573981.93999999994</v>
      </c>
      <c r="DE39" s="156">
        <v>588994.81999999995</v>
      </c>
      <c r="DF39" s="156">
        <v>680375.13</v>
      </c>
      <c r="DG39" s="156">
        <v>692382.59</v>
      </c>
      <c r="DH39" s="156">
        <v>609588.87</v>
      </c>
      <c r="DI39" s="156">
        <v>617688.19999999995</v>
      </c>
      <c r="DJ39" s="156">
        <v>557030.16</v>
      </c>
      <c r="DK39" s="156">
        <v>590389.86</v>
      </c>
      <c r="DL39" s="156">
        <v>646985.1</v>
      </c>
      <c r="DM39" s="156">
        <v>692482.68</v>
      </c>
      <c r="DN39" s="156">
        <v>684419.74</v>
      </c>
      <c r="DO39" s="156">
        <v>599481.9</v>
      </c>
      <c r="DP39" s="156">
        <v>576859.97</v>
      </c>
      <c r="DQ39" s="156">
        <v>592397.51</v>
      </c>
      <c r="DR39" s="156">
        <v>684427.82</v>
      </c>
      <c r="DS39" s="156">
        <v>696481.8</v>
      </c>
      <c r="DT39" s="156">
        <v>612632.68999999994</v>
      </c>
      <c r="DU39" s="156">
        <v>620717.87</v>
      </c>
      <c r="DV39" s="156">
        <v>560063.87</v>
      </c>
      <c r="DW39" s="156">
        <v>593427.62</v>
      </c>
      <c r="DX39" s="156">
        <v>651028.69999999995</v>
      </c>
      <c r="DY39" s="156">
        <v>697527.07</v>
      </c>
      <c r="DZ39" s="156">
        <v>689475.24</v>
      </c>
      <c r="EA39" s="156">
        <v>601496.62</v>
      </c>
      <c r="EB39" s="156">
        <v>579256.81999999995</v>
      </c>
      <c r="EC39" s="156">
        <v>595329.11</v>
      </c>
      <c r="ED39" s="156">
        <v>688078.19</v>
      </c>
      <c r="EE39" s="156">
        <v>700578.97</v>
      </c>
      <c r="EF39" s="156">
        <v>624766.52</v>
      </c>
      <c r="EG39" s="156">
        <v>623756.64</v>
      </c>
      <c r="EH39" s="156">
        <v>562721.52</v>
      </c>
      <c r="EI39" s="156">
        <v>596459.30000000005</v>
      </c>
      <c r="EJ39" s="156">
        <v>654064.43000000005</v>
      </c>
      <c r="EK39" s="156">
        <v>701586.84</v>
      </c>
      <c r="EL39" s="156">
        <v>693512.78</v>
      </c>
      <c r="EM39" s="156">
        <v>604534.37</v>
      </c>
      <c r="EN39" s="156">
        <v>580898.52</v>
      </c>
      <c r="EO39" s="156">
        <v>598458.87</v>
      </c>
      <c r="EP39" s="156">
        <v>692466.5</v>
      </c>
      <c r="EQ39" s="156">
        <v>704628.64</v>
      </c>
      <c r="ER39" s="156">
        <v>618683.93999999994</v>
      </c>
      <c r="ES39" s="156">
        <v>627803.27</v>
      </c>
      <c r="ET39" s="156">
        <v>564763.55000000005</v>
      </c>
      <c r="EU39" s="156">
        <v>598478.06999999995</v>
      </c>
      <c r="EV39" s="156">
        <v>658107.02</v>
      </c>
      <c r="EW39" s="156">
        <v>705626.4</v>
      </c>
      <c r="EX39" s="156">
        <v>696433.27</v>
      </c>
      <c r="EY39" s="156">
        <v>608583.03</v>
      </c>
      <c r="EZ39" s="156">
        <v>584304.25</v>
      </c>
      <c r="FA39" s="156">
        <v>601494.6</v>
      </c>
      <c r="FB39" s="156">
        <v>696415.08</v>
      </c>
      <c r="FC39" s="156">
        <v>707653.24</v>
      </c>
      <c r="FD39" s="156">
        <v>622745.74</v>
      </c>
      <c r="FE39" s="156">
        <v>630833.94999999995</v>
      </c>
      <c r="FF39" s="156">
        <v>566775.24</v>
      </c>
      <c r="FG39" s="156">
        <v>601512.79</v>
      </c>
      <c r="FH39" s="156">
        <v>661145.78</v>
      </c>
      <c r="FI39" s="156">
        <v>709669.99</v>
      </c>
      <c r="FJ39" s="156">
        <v>700501.13</v>
      </c>
      <c r="FK39" s="156">
        <v>611612.69999999995</v>
      </c>
      <c r="FL39" s="156">
        <v>585951</v>
      </c>
      <c r="FM39" s="156">
        <v>604524.26</v>
      </c>
      <c r="FN39" s="156">
        <v>700582</v>
      </c>
      <c r="FO39" s="156">
        <v>712715.84</v>
      </c>
      <c r="FP39" s="156">
        <v>625767.31999999995</v>
      </c>
      <c r="FQ39" s="156">
        <v>633864.63</v>
      </c>
      <c r="FR39" s="156">
        <v>569805.91</v>
      </c>
      <c r="FS39" s="156">
        <v>605555.38</v>
      </c>
      <c r="FT39" s="156">
        <v>666196.24</v>
      </c>
      <c r="FU39" s="156">
        <v>713715.62</v>
      </c>
      <c r="FV39" s="156">
        <v>704487.11</v>
      </c>
      <c r="FW39" s="156">
        <v>614643.37</v>
      </c>
      <c r="FX39" s="156">
        <v>588992.80000000005</v>
      </c>
      <c r="FY39" s="156">
        <v>607556.96</v>
      </c>
      <c r="FZ39" s="156">
        <v>704516.43</v>
      </c>
    </row>
    <row r="40" spans="2:182">
      <c r="B40" s="597" t="s">
        <v>27</v>
      </c>
      <c r="C40" s="156">
        <v>1103618.94</v>
      </c>
      <c r="D40" s="156">
        <v>989946.51</v>
      </c>
      <c r="E40" s="156">
        <v>1058527.29</v>
      </c>
      <c r="F40" s="156">
        <v>930620.41999999993</v>
      </c>
      <c r="G40" s="156">
        <v>949994.52</v>
      </c>
      <c r="H40" s="156">
        <v>991643.08000000007</v>
      </c>
      <c r="I40" s="156">
        <v>1063963.6200000001</v>
      </c>
      <c r="J40" s="156">
        <v>1041594.06</v>
      </c>
      <c r="K40" s="156">
        <v>733970.88</v>
      </c>
      <c r="L40" s="156">
        <v>556235.5</v>
      </c>
      <c r="M40" s="156">
        <v>635865</v>
      </c>
      <c r="N40" s="156">
        <v>802394.94</v>
      </c>
      <c r="O40" s="156">
        <v>820564.88</v>
      </c>
      <c r="P40" s="156">
        <v>740222.88</v>
      </c>
      <c r="Q40" s="156">
        <v>707681.12</v>
      </c>
      <c r="R40" s="156">
        <v>718073.31</v>
      </c>
      <c r="S40" s="156">
        <v>741078.12</v>
      </c>
      <c r="T40" s="156">
        <v>737608.81</v>
      </c>
      <c r="U40" s="156">
        <v>768088.75</v>
      </c>
      <c r="V40" s="156">
        <v>768110.31</v>
      </c>
      <c r="W40" s="156">
        <v>726753.88</v>
      </c>
      <c r="X40" s="156">
        <v>728299.19</v>
      </c>
      <c r="Y40" s="156">
        <v>759229.94</v>
      </c>
      <c r="Z40" s="156">
        <v>789981</v>
      </c>
      <c r="AA40" s="156">
        <v>794936.31</v>
      </c>
      <c r="AB40" s="156">
        <v>720675</v>
      </c>
      <c r="AC40" s="156">
        <v>757456.62</v>
      </c>
      <c r="AD40" s="156">
        <v>643781.75</v>
      </c>
      <c r="AE40" s="156">
        <v>697065.31</v>
      </c>
      <c r="AF40" s="156">
        <v>753693.06</v>
      </c>
      <c r="AG40" s="156">
        <v>803073.62</v>
      </c>
      <c r="AH40" s="156">
        <v>800558.5</v>
      </c>
      <c r="AI40" s="156">
        <v>735685.75</v>
      </c>
      <c r="AJ40" s="156">
        <v>573666.06000000006</v>
      </c>
      <c r="AK40" s="156">
        <v>738952.81</v>
      </c>
      <c r="AL40" s="156">
        <v>765355.62</v>
      </c>
      <c r="AM40" s="156">
        <v>797568.62</v>
      </c>
      <c r="AN40" s="156">
        <v>748970.31</v>
      </c>
      <c r="AO40" s="156">
        <v>637556.18999999994</v>
      </c>
      <c r="AP40" s="156">
        <v>564547.56000000006</v>
      </c>
      <c r="AQ40" s="156">
        <v>741717.75</v>
      </c>
      <c r="AR40" s="156">
        <v>760866.88</v>
      </c>
      <c r="AS40" s="156">
        <v>804237.38</v>
      </c>
      <c r="AT40" s="156">
        <v>805902.62</v>
      </c>
      <c r="AU40" s="156">
        <v>741579.38</v>
      </c>
      <c r="AV40" s="156">
        <v>698674.44</v>
      </c>
      <c r="AW40" s="156">
        <v>748649.75</v>
      </c>
      <c r="AX40" s="156">
        <v>769495.62</v>
      </c>
      <c r="AY40" s="156">
        <v>800515.81</v>
      </c>
      <c r="AZ40" s="156">
        <v>726970.5</v>
      </c>
      <c r="BA40" s="156">
        <v>698670.25</v>
      </c>
      <c r="BB40" s="156">
        <v>635904</v>
      </c>
      <c r="BC40" s="156">
        <v>767630.12</v>
      </c>
      <c r="BD40" s="156">
        <v>757219.88</v>
      </c>
      <c r="BE40" s="156">
        <v>799761.62</v>
      </c>
      <c r="BF40" s="156">
        <v>806083.69</v>
      </c>
      <c r="BG40" s="156">
        <v>725031.5</v>
      </c>
      <c r="BH40" s="156">
        <v>487381.44</v>
      </c>
      <c r="BI40" s="156">
        <v>593661</v>
      </c>
      <c r="BJ40" s="156">
        <v>771827.38</v>
      </c>
      <c r="BK40" s="156">
        <v>806298.38</v>
      </c>
      <c r="BL40" s="156">
        <v>730843.25</v>
      </c>
      <c r="BM40" s="156">
        <v>697961.5</v>
      </c>
      <c r="BN40" s="156">
        <v>639103.25</v>
      </c>
      <c r="BO40" s="156">
        <v>702658</v>
      </c>
      <c r="BP40" s="156">
        <v>765391.19</v>
      </c>
      <c r="BQ40" s="156">
        <v>819847.62</v>
      </c>
      <c r="BR40" s="156">
        <v>824267.69</v>
      </c>
      <c r="BS40" s="156">
        <v>753206.38</v>
      </c>
      <c r="BT40" s="156">
        <v>780134.12</v>
      </c>
      <c r="BU40" s="156">
        <v>714175.69</v>
      </c>
      <c r="BV40" s="156">
        <v>809600.75</v>
      </c>
      <c r="BW40" s="156">
        <v>830916.94</v>
      </c>
      <c r="BX40" s="156">
        <v>725755</v>
      </c>
      <c r="BY40" s="156">
        <v>659017.75</v>
      </c>
      <c r="BZ40" s="156">
        <v>662622.5</v>
      </c>
      <c r="CA40" s="156">
        <v>751020.62</v>
      </c>
      <c r="CB40" s="156">
        <v>785860.12</v>
      </c>
      <c r="CC40" s="156">
        <v>856239.69</v>
      </c>
      <c r="CD40" s="156">
        <v>855830.06</v>
      </c>
      <c r="CE40" s="156">
        <v>790034.81</v>
      </c>
      <c r="CF40" s="156">
        <v>559033.75</v>
      </c>
      <c r="CG40" s="156">
        <v>802670.44</v>
      </c>
      <c r="CH40" s="156">
        <v>846115.12</v>
      </c>
      <c r="CI40" s="156">
        <v>856378.62</v>
      </c>
      <c r="CJ40" s="156">
        <v>796799.69</v>
      </c>
      <c r="CK40" s="156">
        <v>813103.75</v>
      </c>
      <c r="CL40" s="156">
        <v>662378.88</v>
      </c>
      <c r="CM40" s="156">
        <v>794420.31</v>
      </c>
      <c r="CN40" s="156">
        <v>814315.75</v>
      </c>
      <c r="CO40" s="156">
        <v>874071.75</v>
      </c>
      <c r="CP40" s="156">
        <v>871440.62</v>
      </c>
      <c r="CQ40" s="156">
        <v>808100.75</v>
      </c>
      <c r="CR40" s="156">
        <v>753056.06</v>
      </c>
      <c r="CS40" s="156">
        <v>814334.81</v>
      </c>
      <c r="CT40" s="156">
        <v>857469.62</v>
      </c>
      <c r="CU40" s="156">
        <v>861996.5</v>
      </c>
      <c r="CV40" s="156">
        <v>732169</v>
      </c>
      <c r="CW40" s="156">
        <v>681231.81</v>
      </c>
      <c r="CX40" s="156">
        <v>654692.56000000006</v>
      </c>
      <c r="CY40" s="156">
        <v>826976.19</v>
      </c>
      <c r="CZ40" s="156">
        <v>820197.19</v>
      </c>
      <c r="DA40" s="156">
        <v>880527.69</v>
      </c>
      <c r="DB40" s="156">
        <v>883911.62</v>
      </c>
      <c r="DC40" s="156">
        <v>803446.38</v>
      </c>
      <c r="DD40" s="156">
        <v>559779.43999999994</v>
      </c>
      <c r="DE40" s="156">
        <v>817009.81</v>
      </c>
      <c r="DF40" s="156">
        <v>850169.69</v>
      </c>
      <c r="DG40" s="156">
        <v>858995.19</v>
      </c>
      <c r="DH40" s="156">
        <v>775453.06</v>
      </c>
      <c r="DI40" s="156">
        <v>838698.94</v>
      </c>
      <c r="DJ40" s="156">
        <v>688758.38</v>
      </c>
      <c r="DK40" s="156">
        <v>758738</v>
      </c>
      <c r="DL40" s="156">
        <v>818798.25</v>
      </c>
      <c r="DM40" s="156">
        <v>875898.62</v>
      </c>
      <c r="DN40" s="156">
        <v>881187.75</v>
      </c>
      <c r="DO40" s="156">
        <v>800187.25</v>
      </c>
      <c r="DP40" s="156">
        <v>757454.38</v>
      </c>
      <c r="DQ40" s="156">
        <v>817691.5</v>
      </c>
      <c r="DR40" s="156">
        <v>848955</v>
      </c>
      <c r="DS40" s="156">
        <v>858146.81</v>
      </c>
      <c r="DT40" s="156">
        <v>773205</v>
      </c>
      <c r="DU40" s="156">
        <v>799623.06</v>
      </c>
      <c r="DV40" s="156">
        <v>676342</v>
      </c>
      <c r="DW40" s="156">
        <v>806992.75</v>
      </c>
      <c r="DX40" s="156">
        <v>812123.25</v>
      </c>
      <c r="DY40" s="156">
        <v>870345.44</v>
      </c>
      <c r="DZ40" s="156">
        <v>867089.88</v>
      </c>
      <c r="EA40" s="156">
        <v>795740.38</v>
      </c>
      <c r="EB40" s="156">
        <v>580596.25</v>
      </c>
      <c r="EC40" s="156">
        <v>714530</v>
      </c>
      <c r="ED40" s="156">
        <v>844210.44</v>
      </c>
      <c r="EE40" s="156">
        <v>857194.88</v>
      </c>
      <c r="EF40" s="156">
        <v>799299.75</v>
      </c>
      <c r="EG40" s="156">
        <v>677464.75</v>
      </c>
      <c r="EH40" s="156">
        <v>612079.43999999994</v>
      </c>
      <c r="EI40" s="156">
        <v>807712.06</v>
      </c>
      <c r="EJ40" s="156">
        <v>808038.12</v>
      </c>
      <c r="EK40" s="156">
        <v>871830.62</v>
      </c>
      <c r="EL40" s="156">
        <v>866028.06</v>
      </c>
      <c r="EM40" s="156">
        <v>800156.38</v>
      </c>
      <c r="EN40" s="156">
        <v>748001</v>
      </c>
      <c r="EO40" s="156">
        <v>806412.25</v>
      </c>
      <c r="EP40" s="156">
        <v>847048.19</v>
      </c>
      <c r="EQ40" s="156">
        <v>852282.62</v>
      </c>
      <c r="ER40" s="156">
        <v>767109.75</v>
      </c>
      <c r="ES40" s="156">
        <v>778216.25</v>
      </c>
      <c r="ET40" s="156">
        <v>668385.93999999994</v>
      </c>
      <c r="EU40" s="156">
        <v>810067.12</v>
      </c>
      <c r="EV40" s="156">
        <v>803316</v>
      </c>
      <c r="EW40" s="156">
        <v>863828.69</v>
      </c>
      <c r="EX40" s="156">
        <v>862201.5</v>
      </c>
      <c r="EY40" s="156">
        <v>791711.31</v>
      </c>
      <c r="EZ40" s="156">
        <v>546117.56000000006</v>
      </c>
      <c r="FA40" s="156">
        <v>605273</v>
      </c>
      <c r="FB40" s="156">
        <v>840511.5</v>
      </c>
      <c r="FC40" s="156">
        <v>837190.38</v>
      </c>
      <c r="FD40" s="156">
        <v>757121.38</v>
      </c>
      <c r="FE40" s="156">
        <v>725915.62</v>
      </c>
      <c r="FF40" s="156">
        <v>673867.25</v>
      </c>
      <c r="FG40" s="156">
        <v>734747.69</v>
      </c>
      <c r="FH40" s="156">
        <v>798199.75</v>
      </c>
      <c r="FI40" s="156">
        <v>856368.62</v>
      </c>
      <c r="FJ40" s="156">
        <v>856543.88</v>
      </c>
      <c r="FK40" s="156">
        <v>786803.12</v>
      </c>
      <c r="FL40" s="156">
        <v>737787.44</v>
      </c>
      <c r="FM40" s="156">
        <v>793671.75</v>
      </c>
      <c r="FN40" s="156">
        <v>831725.62</v>
      </c>
      <c r="FO40" s="156">
        <v>833440.56</v>
      </c>
      <c r="FP40" s="156">
        <v>755132.5</v>
      </c>
      <c r="FQ40" s="156">
        <v>570025.93999999994</v>
      </c>
      <c r="FR40" s="156">
        <v>754521.12</v>
      </c>
      <c r="FS40" s="156">
        <v>733667.38</v>
      </c>
      <c r="FT40" s="156">
        <v>793424.5</v>
      </c>
      <c r="FU40" s="156">
        <v>853506.38</v>
      </c>
      <c r="FV40" s="156">
        <v>851238.62</v>
      </c>
      <c r="FW40" s="156">
        <v>752357.38</v>
      </c>
      <c r="FX40" s="156">
        <v>650337.25</v>
      </c>
      <c r="FY40" s="156">
        <v>707569.81</v>
      </c>
      <c r="FZ40" s="156">
        <v>831451.62</v>
      </c>
    </row>
    <row r="41" spans="2:182" ht="15.75" thickBot="1">
      <c r="B41" s="598" t="s">
        <v>28</v>
      </c>
      <c r="C41" s="157">
        <v>82140.529999999912</v>
      </c>
      <c r="D41" s="158">
        <v>81705.060000000056</v>
      </c>
      <c r="E41" s="158">
        <v>102748.28000000003</v>
      </c>
      <c r="F41" s="158">
        <v>42932.599999999977</v>
      </c>
      <c r="G41" s="158">
        <v>19503.170000000042</v>
      </c>
      <c r="H41" s="158">
        <v>23123.690000000061</v>
      </c>
      <c r="I41" s="158">
        <v>48580.930000000051</v>
      </c>
      <c r="J41" s="158">
        <v>170774.56000000006</v>
      </c>
      <c r="K41" s="158">
        <v>158761.69999999995</v>
      </c>
      <c r="L41" s="158">
        <v>1254.4300000000512</v>
      </c>
      <c r="M41" s="158">
        <v>68023.270000000019</v>
      </c>
      <c r="N41" s="158">
        <v>150652.53999999992</v>
      </c>
      <c r="O41" s="158">
        <v>158402.13</v>
      </c>
      <c r="P41" s="158">
        <v>155897.41000000003</v>
      </c>
      <c r="Q41" s="158">
        <v>112228.68000000005</v>
      </c>
      <c r="R41" s="158">
        <v>179237.33000000007</v>
      </c>
      <c r="S41" s="158">
        <v>169906.47999999998</v>
      </c>
      <c r="T41" s="158">
        <v>116900.04000000004</v>
      </c>
      <c r="U41" s="158">
        <v>103904.19999999995</v>
      </c>
      <c r="V41" s="158">
        <v>110985.89000000001</v>
      </c>
      <c r="W41" s="158">
        <v>148512.01</v>
      </c>
      <c r="X41" s="158">
        <v>171282.16999999993</v>
      </c>
      <c r="Y41" s="158">
        <v>188065.37999999989</v>
      </c>
      <c r="Z41" s="158">
        <v>134897.58999999997</v>
      </c>
      <c r="AA41" s="158">
        <v>127721.08000000007</v>
      </c>
      <c r="AB41" s="158">
        <v>134329.75</v>
      </c>
      <c r="AC41" s="158">
        <v>159997.53000000003</v>
      </c>
      <c r="AD41" s="158">
        <v>102925.98999999999</v>
      </c>
      <c r="AE41" s="158">
        <v>124242.87000000011</v>
      </c>
      <c r="AF41" s="158">
        <v>128945.74000000011</v>
      </c>
      <c r="AG41" s="158">
        <v>135864.45999999996</v>
      </c>
      <c r="AH41" s="158">
        <v>140398.33999999997</v>
      </c>
      <c r="AI41" s="158">
        <v>155408.93000000005</v>
      </c>
      <c r="AJ41" s="158">
        <v>13629.480000000098</v>
      </c>
      <c r="AK41" s="158">
        <v>165765.43000000005</v>
      </c>
      <c r="AL41" s="158">
        <v>106214.44999999995</v>
      </c>
      <c r="AM41" s="158">
        <v>126309.79000000004</v>
      </c>
      <c r="AN41" s="158">
        <v>148464.37000000011</v>
      </c>
      <c r="AO41" s="158">
        <v>36037.329999999958</v>
      </c>
      <c r="AP41" s="158">
        <v>19645.170000000042</v>
      </c>
      <c r="AQ41" s="158">
        <v>165857.55000000005</v>
      </c>
      <c r="AR41" s="158">
        <v>132080.01</v>
      </c>
      <c r="AS41" s="158">
        <v>132990.68000000005</v>
      </c>
      <c r="AT41" s="158">
        <v>141692.80000000005</v>
      </c>
      <c r="AU41" s="158">
        <v>158274.92000000004</v>
      </c>
      <c r="AV41" s="158">
        <v>135594.03999999992</v>
      </c>
      <c r="AW41" s="158">
        <v>172427.65000000002</v>
      </c>
      <c r="AX41" s="158">
        <v>106343.19999999995</v>
      </c>
      <c r="AY41" s="158">
        <v>126219.2300000001</v>
      </c>
      <c r="AZ41" s="158">
        <v>132547.15000000002</v>
      </c>
      <c r="BA41" s="158">
        <v>95134.650000000023</v>
      </c>
      <c r="BB41" s="158">
        <v>88978.800000000047</v>
      </c>
      <c r="BC41" s="158">
        <v>189749.13</v>
      </c>
      <c r="BD41" s="158">
        <v>125398.28000000003</v>
      </c>
      <c r="BE41" s="158">
        <v>124465.26000000001</v>
      </c>
      <c r="BF41" s="158">
        <v>136826.43999999994</v>
      </c>
      <c r="BG41" s="158">
        <v>138696.35999999999</v>
      </c>
      <c r="BH41" s="158">
        <v>-77746.02999999997</v>
      </c>
      <c r="BI41" s="158">
        <v>14418.339999999967</v>
      </c>
      <c r="BJ41" s="158">
        <v>104769.84999999998</v>
      </c>
      <c r="BK41" s="158">
        <v>128966.06000000006</v>
      </c>
      <c r="BL41" s="158">
        <v>134470.88</v>
      </c>
      <c r="BM41" s="158">
        <v>91383.089999999967</v>
      </c>
      <c r="BN41" s="158">
        <v>90160.290000000037</v>
      </c>
      <c r="BO41" s="158">
        <v>122378.15000000002</v>
      </c>
      <c r="BP41" s="158">
        <v>131546.77999999991</v>
      </c>
      <c r="BQ41" s="158">
        <v>140500.57999999996</v>
      </c>
      <c r="BR41" s="158">
        <v>152994.70999999996</v>
      </c>
      <c r="BS41" s="158">
        <v>164849.44000000006</v>
      </c>
      <c r="BT41" s="158">
        <v>213149.63</v>
      </c>
      <c r="BU41" s="158">
        <v>131902.34999999998</v>
      </c>
      <c r="BV41" s="158">
        <v>139457.94999999995</v>
      </c>
      <c r="BW41" s="158">
        <v>150552.92999999993</v>
      </c>
      <c r="BX41" s="158">
        <v>126401.48999999999</v>
      </c>
      <c r="BY41" s="158">
        <v>49409.670000000042</v>
      </c>
      <c r="BZ41" s="158">
        <v>112673.68999999994</v>
      </c>
      <c r="CA41" s="158">
        <v>168717.95999999996</v>
      </c>
      <c r="CB41" s="158">
        <v>148979.97999999998</v>
      </c>
      <c r="CC41" s="158">
        <v>173873.09999999998</v>
      </c>
      <c r="CD41" s="158">
        <v>181522.35000000009</v>
      </c>
      <c r="CE41" s="158">
        <v>198649.21000000008</v>
      </c>
      <c r="CF41" s="158">
        <v>-9954.3499999999767</v>
      </c>
      <c r="CG41" s="158">
        <v>218727.08999999997</v>
      </c>
      <c r="CH41" s="158">
        <v>173322.76</v>
      </c>
      <c r="CI41" s="158">
        <v>171978.08999999997</v>
      </c>
      <c r="CJ41" s="158">
        <v>185174.87</v>
      </c>
      <c r="CK41" s="158">
        <v>201478.92000000004</v>
      </c>
      <c r="CL41" s="158">
        <v>109388.28000000003</v>
      </c>
      <c r="CM41" s="158">
        <v>210096.8600000001</v>
      </c>
      <c r="CN41" s="158">
        <v>174405.93999999994</v>
      </c>
      <c r="CO41" s="158">
        <v>188660.31999999995</v>
      </c>
      <c r="CP41" s="158">
        <v>194094.15000000002</v>
      </c>
      <c r="CQ41" s="158">
        <v>214685.27000000002</v>
      </c>
      <c r="CR41" s="158">
        <v>182136.13</v>
      </c>
      <c r="CS41" s="158">
        <v>227371.90000000002</v>
      </c>
      <c r="CT41" s="158">
        <v>181130.01</v>
      </c>
      <c r="CU41" s="158">
        <v>173550.34999999998</v>
      </c>
      <c r="CV41" s="158">
        <v>126601.47999999998</v>
      </c>
      <c r="CW41" s="158">
        <v>66571.25</v>
      </c>
      <c r="CX41" s="158">
        <v>99680.160000000033</v>
      </c>
      <c r="CY41" s="158">
        <v>238606.09999999998</v>
      </c>
      <c r="CZ41" s="158">
        <v>176245.80999999994</v>
      </c>
      <c r="DA41" s="158">
        <v>191080.75</v>
      </c>
      <c r="DB41" s="158">
        <v>202525.58999999997</v>
      </c>
      <c r="DC41" s="158">
        <v>207014.37</v>
      </c>
      <c r="DD41" s="158">
        <v>-14202.5</v>
      </c>
      <c r="DE41" s="158">
        <v>228014.99000000011</v>
      </c>
      <c r="DF41" s="158">
        <v>169794.55999999994</v>
      </c>
      <c r="DG41" s="158">
        <v>166612.59999999998</v>
      </c>
      <c r="DH41" s="158">
        <v>165864.19000000006</v>
      </c>
      <c r="DI41" s="158">
        <v>221010.74</v>
      </c>
      <c r="DJ41" s="158">
        <v>131728.21999999997</v>
      </c>
      <c r="DK41" s="158">
        <v>168348.14</v>
      </c>
      <c r="DL41" s="158">
        <v>171813.15000000002</v>
      </c>
      <c r="DM41" s="158">
        <v>183415.93999999994</v>
      </c>
      <c r="DN41" s="158">
        <v>196768.01</v>
      </c>
      <c r="DO41" s="158">
        <v>200705.34999999998</v>
      </c>
      <c r="DP41" s="158">
        <v>180594.41000000003</v>
      </c>
      <c r="DQ41" s="158">
        <v>225293.99</v>
      </c>
      <c r="DR41" s="158">
        <v>164527.18000000005</v>
      </c>
      <c r="DS41" s="158">
        <v>161665.01</v>
      </c>
      <c r="DT41" s="158">
        <v>160572.31000000006</v>
      </c>
      <c r="DU41" s="158">
        <v>178905.19000000006</v>
      </c>
      <c r="DV41" s="158">
        <v>116278.13</v>
      </c>
      <c r="DW41" s="158">
        <v>213565.13</v>
      </c>
      <c r="DX41" s="158">
        <v>161094.55000000005</v>
      </c>
      <c r="DY41" s="158">
        <v>172818.37</v>
      </c>
      <c r="DZ41" s="158">
        <v>177614.64</v>
      </c>
      <c r="EA41" s="158">
        <v>194243.76</v>
      </c>
      <c r="EB41" s="158">
        <v>1339.4300000000512</v>
      </c>
      <c r="EC41" s="158">
        <v>119200.89000000001</v>
      </c>
      <c r="ED41" s="158">
        <v>156132.25</v>
      </c>
      <c r="EE41" s="158">
        <v>156615.91000000003</v>
      </c>
      <c r="EF41" s="158">
        <v>174533.22999999998</v>
      </c>
      <c r="EG41" s="158">
        <v>53708.109999999986</v>
      </c>
      <c r="EH41" s="158">
        <v>49357.919999999925</v>
      </c>
      <c r="EI41" s="158">
        <v>211252.76</v>
      </c>
      <c r="EJ41" s="158">
        <v>153973.68999999994</v>
      </c>
      <c r="EK41" s="158">
        <v>170243.78000000003</v>
      </c>
      <c r="EL41" s="158">
        <v>172515.28000000003</v>
      </c>
      <c r="EM41" s="158">
        <v>195622.01</v>
      </c>
      <c r="EN41" s="158">
        <v>167102.47999999998</v>
      </c>
      <c r="EO41" s="158">
        <v>207953.38</v>
      </c>
      <c r="EP41" s="158">
        <v>154581.68999999994</v>
      </c>
      <c r="EQ41" s="158">
        <v>147653.97999999998</v>
      </c>
      <c r="ER41" s="158">
        <v>148425.81000000006</v>
      </c>
      <c r="ES41" s="158">
        <v>150412.97999999998</v>
      </c>
      <c r="ET41" s="158">
        <v>103622.3899999999</v>
      </c>
      <c r="EU41" s="158">
        <v>211589.05000000005</v>
      </c>
      <c r="EV41" s="158">
        <v>145208.97999999998</v>
      </c>
      <c r="EW41" s="158">
        <v>158202.28999999992</v>
      </c>
      <c r="EX41" s="158">
        <v>165768.22999999998</v>
      </c>
      <c r="EY41" s="158">
        <v>183128.28000000003</v>
      </c>
      <c r="EZ41" s="158">
        <v>-38186.689999999944</v>
      </c>
      <c r="FA41" s="158">
        <v>3778.4000000000233</v>
      </c>
      <c r="FB41" s="158">
        <v>144096.42000000004</v>
      </c>
      <c r="FC41" s="158">
        <v>129537.14000000001</v>
      </c>
      <c r="FD41" s="158">
        <v>134375.64000000001</v>
      </c>
      <c r="FE41" s="158">
        <v>95081.670000000042</v>
      </c>
      <c r="FF41" s="158">
        <v>107092.01000000001</v>
      </c>
      <c r="FG41" s="158">
        <v>133234.89999999991</v>
      </c>
      <c r="FH41" s="158">
        <v>137053.96999999997</v>
      </c>
      <c r="FI41" s="158">
        <v>146698.63</v>
      </c>
      <c r="FJ41" s="158">
        <v>156042.75</v>
      </c>
      <c r="FK41" s="158">
        <v>175190.42000000004</v>
      </c>
      <c r="FL41" s="158">
        <v>151836.43999999994</v>
      </c>
      <c r="FM41" s="158">
        <v>189147.49</v>
      </c>
      <c r="FN41" s="158">
        <v>131143.62</v>
      </c>
      <c r="FO41" s="158">
        <v>120724.72000000009</v>
      </c>
      <c r="FP41" s="158">
        <v>129365.18000000005</v>
      </c>
      <c r="FQ41" s="158">
        <v>-63838.690000000061</v>
      </c>
      <c r="FR41" s="158">
        <v>184715.20999999996</v>
      </c>
      <c r="FS41" s="158">
        <v>128112</v>
      </c>
      <c r="FT41" s="158">
        <v>127228.26000000001</v>
      </c>
      <c r="FU41" s="158">
        <v>139790.76</v>
      </c>
      <c r="FV41" s="158">
        <v>146751.51</v>
      </c>
      <c r="FW41" s="158">
        <v>137714.01</v>
      </c>
      <c r="FX41" s="158">
        <v>61344.449999999953</v>
      </c>
      <c r="FY41" s="158">
        <v>100012.85000000009</v>
      </c>
      <c r="FZ41" s="158">
        <v>126935.18999999994</v>
      </c>
    </row>
    <row r="42" spans="2:182" ht="15.75" thickTop="1">
      <c r="B42" s="46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</row>
    <row r="43" spans="2:182">
      <c r="B43" s="46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</row>
    <row r="44" spans="2:182">
      <c r="B44" s="599" t="s">
        <v>29</v>
      </c>
      <c r="C44" s="600">
        <v>0.27072953974448072</v>
      </c>
      <c r="D44" s="114">
        <v>0.27386296962073187</v>
      </c>
      <c r="E44" s="114">
        <v>0.25609686918834823</v>
      </c>
      <c r="F44" s="114">
        <v>0.46488989031544936</v>
      </c>
      <c r="G44" s="114">
        <v>0.33441929652675118</v>
      </c>
      <c r="H44" s="114">
        <v>0.30173055456152625</v>
      </c>
      <c r="I44" s="114">
        <v>0.29871137180537705</v>
      </c>
      <c r="J44" s="114">
        <v>0.31494789062564038</v>
      </c>
      <c r="K44" s="114">
        <v>0.28203406495983663</v>
      </c>
      <c r="L44" s="114">
        <v>0.23834568063592262</v>
      </c>
      <c r="M44" s="114">
        <v>0.23717621677878181</v>
      </c>
      <c r="N44" s="114">
        <v>0.25749780320471211</v>
      </c>
      <c r="O44" s="114">
        <v>0.26876648817341914</v>
      </c>
      <c r="P44" s="114">
        <v>0.27021512231449718</v>
      </c>
      <c r="Q44" s="114">
        <v>0.24680618211072675</v>
      </c>
      <c r="R44" s="114">
        <v>0.25506460792088442</v>
      </c>
      <c r="S44" s="114">
        <v>0.33519409253639454</v>
      </c>
      <c r="T44" s="114">
        <v>0.30008823045092614</v>
      </c>
      <c r="U44" s="114">
        <v>0.29749858559299269</v>
      </c>
      <c r="V44" s="114">
        <v>0.31244328484424677</v>
      </c>
      <c r="W44" s="114">
        <v>0.28139753184371918</v>
      </c>
      <c r="X44" s="114">
        <v>0.23494580467052861</v>
      </c>
      <c r="Y44" s="114">
        <v>0.23666774860159911</v>
      </c>
      <c r="Z44" s="114">
        <v>0.2576285117410016</v>
      </c>
      <c r="AA44" s="114">
        <v>0.27972084144571674</v>
      </c>
      <c r="AB44" s="114">
        <v>0.27619561145607485</v>
      </c>
      <c r="AC44" s="114">
        <v>0.25629288582813531</v>
      </c>
      <c r="AD44" s="114">
        <v>0.24249624286143673</v>
      </c>
      <c r="AE44" s="114">
        <v>0.37998477619436249</v>
      </c>
      <c r="AF44" s="114">
        <v>0.29918514427136722</v>
      </c>
      <c r="AG44" s="114">
        <v>0.28617631112841324</v>
      </c>
      <c r="AH44" s="114">
        <v>0.30215479075878504</v>
      </c>
      <c r="AI44" s="114">
        <v>0.27665779261557288</v>
      </c>
      <c r="AJ44" s="114">
        <v>0.2500799438221421</v>
      </c>
      <c r="AK44" s="114">
        <v>0.24156691651422188</v>
      </c>
      <c r="AL44" s="114">
        <v>0.2630417769437412</v>
      </c>
      <c r="AM44" s="114">
        <v>0.27820150413478489</v>
      </c>
      <c r="AN44" s="114">
        <v>0.27008151952392595</v>
      </c>
      <c r="AO44" s="114">
        <v>0.2535034481907032</v>
      </c>
      <c r="AP44" s="114">
        <v>0.33055646130084093</v>
      </c>
      <c r="AQ44" s="114">
        <v>0.29719942217123085</v>
      </c>
      <c r="AR44" s="114">
        <v>0.29795561298248774</v>
      </c>
      <c r="AS44" s="114">
        <v>0.2857214657493452</v>
      </c>
      <c r="AT44" s="114">
        <v>0.30062860075105546</v>
      </c>
      <c r="AU44" s="114">
        <v>0.27482409032003458</v>
      </c>
      <c r="AV44" s="114">
        <v>0.24989784084690198</v>
      </c>
      <c r="AW44" s="114">
        <v>0.24003770710749478</v>
      </c>
      <c r="AX44" s="114">
        <v>0.26246606006807283</v>
      </c>
      <c r="AY44" s="114">
        <v>0.27825843518206989</v>
      </c>
      <c r="AZ44" s="114">
        <v>0.27912694706421326</v>
      </c>
      <c r="BA44" s="114">
        <v>0.25456756809786557</v>
      </c>
      <c r="BB44" s="114">
        <v>0.38104730930780678</v>
      </c>
      <c r="BC44" s="114">
        <v>0.25027164599768686</v>
      </c>
      <c r="BD44" s="114">
        <v>0.29813870101531176</v>
      </c>
      <c r="BE44" s="114">
        <v>0.28594276231311316</v>
      </c>
      <c r="BF44" s="114">
        <v>0.30618196770638922</v>
      </c>
      <c r="BG44" s="114">
        <v>0.27721853486698672</v>
      </c>
      <c r="BH44" s="114">
        <v>0.25061094628964925</v>
      </c>
      <c r="BI44" s="114">
        <v>0.24047752808988762</v>
      </c>
      <c r="BJ44" s="114">
        <v>0.26634992755047804</v>
      </c>
      <c r="BK44" s="114">
        <v>0.27733210705342071</v>
      </c>
      <c r="BL44" s="114">
        <v>0.27834395809931606</v>
      </c>
      <c r="BM44" s="114">
        <v>0.25352089567438402</v>
      </c>
      <c r="BN44" s="114">
        <v>0.41308146694030518</v>
      </c>
      <c r="BO44" s="114">
        <v>0.42098653299235561</v>
      </c>
      <c r="BP44" s="114">
        <v>0.29621076775775174</v>
      </c>
      <c r="BQ44" s="114">
        <v>0.28823633553718675</v>
      </c>
      <c r="BR44" s="114">
        <v>0.30111649261541112</v>
      </c>
      <c r="BS44" s="114">
        <v>0.27336839821571252</v>
      </c>
      <c r="BT44" s="114">
        <v>0.24533089161108992</v>
      </c>
      <c r="BU44" s="114">
        <v>0.24107607892793076</v>
      </c>
      <c r="BV44" s="114">
        <v>0.26014145702460306</v>
      </c>
      <c r="BW44" s="114">
        <v>0.27186561961432704</v>
      </c>
      <c r="BX44" s="114">
        <v>0.27052039358564034</v>
      </c>
      <c r="BY44" s="114">
        <v>0.25361785069114018</v>
      </c>
      <c r="BZ44" s="114">
        <v>0.29161030516582959</v>
      </c>
      <c r="CA44" s="114">
        <v>0.33582315169463722</v>
      </c>
      <c r="CB44" s="114">
        <v>0.28977136582499047</v>
      </c>
      <c r="CC44" s="114">
        <v>0.28064476950249989</v>
      </c>
      <c r="CD44" s="114">
        <v>0.29486414870244027</v>
      </c>
      <c r="CE44" s="114">
        <v>0.27046766669574723</v>
      </c>
      <c r="CF44" s="114">
        <v>0.24008530121057281</v>
      </c>
      <c r="CG44" s="114">
        <v>0.22767001975749432</v>
      </c>
      <c r="CH44" s="114">
        <v>0.24575329356813919</v>
      </c>
      <c r="CI44" s="114">
        <v>0.26230998173355685</v>
      </c>
      <c r="CJ44" s="114">
        <v>0.25705939841684289</v>
      </c>
      <c r="CK44" s="114">
        <v>0.24534649000365066</v>
      </c>
      <c r="CL44" s="114">
        <v>0.3075373563830921</v>
      </c>
      <c r="CM44" s="114">
        <v>0.27299297416554935</v>
      </c>
      <c r="CN44" s="114">
        <v>0.28744529272474895</v>
      </c>
      <c r="CO44" s="114">
        <v>0.27812212599352426</v>
      </c>
      <c r="CP44" s="114">
        <v>0.29374546032433152</v>
      </c>
      <c r="CQ44" s="114">
        <v>0.26782055070927768</v>
      </c>
      <c r="CR44" s="114">
        <v>0.23856796761344726</v>
      </c>
      <c r="CS44" s="114">
        <v>0.22779533442317143</v>
      </c>
      <c r="CT44" s="114">
        <v>0.24803154929359833</v>
      </c>
      <c r="CU44" s="114">
        <v>0.26784470684732231</v>
      </c>
      <c r="CV44" s="114">
        <v>0.26602227857980809</v>
      </c>
      <c r="CW44" s="114">
        <v>0.48848629800169879</v>
      </c>
      <c r="CX44" s="114">
        <v>1.0029448289637084</v>
      </c>
      <c r="CY44" s="114">
        <v>0.24703361875594634</v>
      </c>
      <c r="CZ44" s="114">
        <v>0.29133243497495614</v>
      </c>
      <c r="DA44" s="114">
        <v>0.2783188833758008</v>
      </c>
      <c r="DB44" s="114">
        <v>0.29301113028003467</v>
      </c>
      <c r="DC44" s="114">
        <v>0.26884656149675118</v>
      </c>
      <c r="DD44" s="114">
        <v>0.24345175714558051</v>
      </c>
      <c r="DE44" s="114">
        <v>0.22753452926043705</v>
      </c>
      <c r="DF44" s="114">
        <v>0.25018461451554153</v>
      </c>
      <c r="DG44" s="114">
        <v>0.26739146207678482</v>
      </c>
      <c r="DH44" s="114">
        <v>0.27123803066139673</v>
      </c>
      <c r="DI44" s="114">
        <v>0.24555005425869728</v>
      </c>
      <c r="DJ44" s="114">
        <v>0.24055296829551309</v>
      </c>
      <c r="DK44" s="114">
        <v>0.36660068506880172</v>
      </c>
      <c r="DL44" s="114">
        <v>0.29149640514727959</v>
      </c>
      <c r="DM44" s="114">
        <v>0.2791714312475852</v>
      </c>
      <c r="DN44" s="114">
        <v>0.29360804087643566</v>
      </c>
      <c r="DO44" s="114">
        <v>0.26946747079397315</v>
      </c>
      <c r="DP44" s="114">
        <v>0.24330855458857481</v>
      </c>
      <c r="DQ44" s="114">
        <v>0.22956633037193194</v>
      </c>
      <c r="DR44" s="114">
        <v>0.24999318734130158</v>
      </c>
      <c r="DS44" s="114">
        <v>0.26818920759667075</v>
      </c>
      <c r="DT44" s="114">
        <v>0.27160207279823412</v>
      </c>
      <c r="DU44" s="114">
        <v>0.24705385013691714</v>
      </c>
      <c r="DV44" s="114">
        <v>0.32965214894681599</v>
      </c>
      <c r="DW44" s="114">
        <v>0.26872918195980666</v>
      </c>
      <c r="DX44" s="114">
        <v>0.29298317479799529</v>
      </c>
      <c r="DY44" s="114">
        <v>0.28380032550007361</v>
      </c>
      <c r="DZ44" s="114">
        <v>0.30025392134174805</v>
      </c>
      <c r="EA44" s="114">
        <v>0.27007674262218501</v>
      </c>
      <c r="EB44" s="114">
        <v>0.24556328678328584</v>
      </c>
      <c r="EC44" s="114">
        <v>0.23138304607452354</v>
      </c>
      <c r="ED44" s="114">
        <v>0.25362829881920829</v>
      </c>
      <c r="EE44" s="114">
        <v>0.26889643946626474</v>
      </c>
      <c r="EF44" s="114">
        <v>0.26274254352786625</v>
      </c>
      <c r="EG44" s="114">
        <v>0.2474392527592712</v>
      </c>
      <c r="EH44" s="114">
        <v>0.34414807741745934</v>
      </c>
      <c r="EI44" s="114">
        <v>0.2610900264829899</v>
      </c>
      <c r="EJ44" s="114">
        <v>0.2929230729846658</v>
      </c>
      <c r="EK44" s="114">
        <v>0.28270631274708224</v>
      </c>
      <c r="EL44" s="114">
        <v>0.29881067868688144</v>
      </c>
      <c r="EM44" s="114">
        <v>0.2700935058543687</v>
      </c>
      <c r="EN44" s="114">
        <v>0.24322778316817512</v>
      </c>
      <c r="EO44" s="114">
        <v>0.23182246924348612</v>
      </c>
      <c r="EP44" s="114">
        <v>0.25474288899871966</v>
      </c>
      <c r="EQ44" s="114">
        <v>0.27035706861569181</v>
      </c>
      <c r="ER44" s="114">
        <v>0.27368543379896465</v>
      </c>
      <c r="ES44" s="114">
        <v>0.25412932528394316</v>
      </c>
      <c r="ET44" s="114">
        <v>0.35207267105914841</v>
      </c>
      <c r="EU44" s="114">
        <v>0.25605276089673124</v>
      </c>
      <c r="EV44" s="114">
        <v>0.29424397823600906</v>
      </c>
      <c r="EW44" s="114">
        <v>0.28459294918284067</v>
      </c>
      <c r="EX44" s="114">
        <v>0.30032273795840836</v>
      </c>
      <c r="EY44" s="114">
        <v>0.27650932611001822</v>
      </c>
      <c r="EZ44" s="114">
        <v>0.24622455732007598</v>
      </c>
      <c r="FA44" s="114">
        <v>0.23804512888503607</v>
      </c>
      <c r="FB44" s="114">
        <v>0.25546467718301158</v>
      </c>
      <c r="FC44" s="114">
        <v>0.27530910829500643</v>
      </c>
      <c r="FD44" s="114">
        <v>0.27737973662508275</v>
      </c>
      <c r="FE44" s="114">
        <v>0.2562028300237118</v>
      </c>
      <c r="FF44" s="114">
        <v>0.44294712830803012</v>
      </c>
      <c r="FG44" s="114">
        <v>0.39066667293916929</v>
      </c>
      <c r="FH44" s="114">
        <v>0.29670498480903901</v>
      </c>
      <c r="FI44" s="114">
        <v>0.2874618337215879</v>
      </c>
      <c r="FJ44" s="114">
        <v>0.30258924632043799</v>
      </c>
      <c r="FK44" s="114">
        <v>0.27773600074690347</v>
      </c>
      <c r="FL44" s="114">
        <v>0.2452253720147935</v>
      </c>
      <c r="FM44" s="114">
        <v>0.2410625860229188</v>
      </c>
      <c r="FN44" s="114">
        <v>0.2589063306867263</v>
      </c>
      <c r="FO44" s="114">
        <v>0.28065724091799521</v>
      </c>
      <c r="FP44" s="114">
        <v>0.27818510377588318</v>
      </c>
      <c r="FQ44" s="114">
        <v>0.25614105304604268</v>
      </c>
      <c r="FR44" s="114">
        <v>0.24240625323532458</v>
      </c>
      <c r="FS44" s="114">
        <v>0.38655755417579746</v>
      </c>
      <c r="FT44" s="114">
        <v>0.30279961156175028</v>
      </c>
      <c r="FU44" s="114">
        <v>0.2883658453894607</v>
      </c>
      <c r="FV44" s="114">
        <v>0.30380582198345518</v>
      </c>
      <c r="FW44" s="114">
        <v>0.27845021216775573</v>
      </c>
      <c r="FX44" s="114">
        <v>0.24689058113079682</v>
      </c>
      <c r="FY44" s="114">
        <v>0.24200199001946379</v>
      </c>
      <c r="FZ44" s="114">
        <v>0.25849371817780653</v>
      </c>
    </row>
    <row r="45" spans="2:182">
      <c r="B45" s="601" t="s">
        <v>30</v>
      </c>
      <c r="C45" s="602">
        <v>28225.19</v>
      </c>
      <c r="D45" s="115">
        <v>25172.09</v>
      </c>
      <c r="E45" s="115">
        <v>33228.019999999997</v>
      </c>
      <c r="F45" s="115">
        <v>34540.559999999998</v>
      </c>
      <c r="G45" s="115">
        <v>34250.03</v>
      </c>
      <c r="H45" s="115">
        <v>28876.71</v>
      </c>
      <c r="I45" s="115">
        <v>29736.99</v>
      </c>
      <c r="J45" s="115">
        <v>26745.34</v>
      </c>
      <c r="K45" s="115">
        <v>32878.769999999997</v>
      </c>
      <c r="L45" s="115">
        <v>38949.99</v>
      </c>
      <c r="M45" s="115">
        <v>38140.980000000003</v>
      </c>
      <c r="N45" s="115">
        <v>35241.599999999999</v>
      </c>
      <c r="O45" s="115">
        <v>31945.19</v>
      </c>
      <c r="P45" s="115">
        <v>28531.09</v>
      </c>
      <c r="Q45" s="115">
        <v>36948.019999999997</v>
      </c>
      <c r="R45" s="115">
        <v>38138.559999999998</v>
      </c>
      <c r="S45" s="115">
        <v>36970.03</v>
      </c>
      <c r="T45" s="115">
        <v>32475.71</v>
      </c>
      <c r="U45" s="115">
        <v>33456.99</v>
      </c>
      <c r="V45" s="115">
        <v>30464.34</v>
      </c>
      <c r="W45" s="115">
        <v>36478.769999999997</v>
      </c>
      <c r="X45" s="115">
        <v>42657.99</v>
      </c>
      <c r="Y45" s="115">
        <v>41746.980000000003</v>
      </c>
      <c r="Z45" s="115">
        <v>38659.599999999999</v>
      </c>
      <c r="AA45" s="115">
        <v>35389.339999999997</v>
      </c>
      <c r="AB45" s="115">
        <v>32657.8</v>
      </c>
      <c r="AC45" s="115">
        <v>42274.97</v>
      </c>
      <c r="AD45" s="115">
        <v>43175.96</v>
      </c>
      <c r="AE45" s="115">
        <v>42162.22</v>
      </c>
      <c r="AF45" s="115">
        <v>30321.87</v>
      </c>
      <c r="AG45" s="115">
        <v>31146.33</v>
      </c>
      <c r="AH45" s="115">
        <v>28224.71</v>
      </c>
      <c r="AI45" s="115">
        <v>35514.39</v>
      </c>
      <c r="AJ45" s="115">
        <v>43347.91</v>
      </c>
      <c r="AK45" s="115">
        <v>42761.49</v>
      </c>
      <c r="AL45" s="115">
        <v>39329.300000000003</v>
      </c>
      <c r="AM45" s="115">
        <v>35379</v>
      </c>
      <c r="AN45" s="115">
        <v>34692.35</v>
      </c>
      <c r="AO45" s="115">
        <v>42265.64</v>
      </c>
      <c r="AP45" s="115">
        <v>42209.66</v>
      </c>
      <c r="AQ45" s="115">
        <v>42122.94</v>
      </c>
      <c r="AR45" s="115">
        <v>30253.64</v>
      </c>
      <c r="AS45" s="115">
        <v>31221.07</v>
      </c>
      <c r="AT45" s="115">
        <v>28272.71</v>
      </c>
      <c r="AU45" s="115">
        <v>35516.54</v>
      </c>
      <c r="AV45" s="115">
        <v>43309.7</v>
      </c>
      <c r="AW45" s="115">
        <v>42737.91</v>
      </c>
      <c r="AX45" s="115">
        <v>39354.14</v>
      </c>
      <c r="AY45" s="115">
        <v>38581.61</v>
      </c>
      <c r="AZ45" s="115">
        <v>34407.68</v>
      </c>
      <c r="BA45" s="115">
        <v>43697.95</v>
      </c>
      <c r="BB45" s="115">
        <v>43696.959999999999</v>
      </c>
      <c r="BC45" s="115">
        <v>44658.58</v>
      </c>
      <c r="BD45" s="115">
        <v>33708.730000000003</v>
      </c>
      <c r="BE45" s="115">
        <v>36794.29</v>
      </c>
      <c r="BF45" s="115">
        <v>32760.29</v>
      </c>
      <c r="BG45" s="115">
        <v>38375.81</v>
      </c>
      <c r="BH45" s="115">
        <v>44698.8</v>
      </c>
      <c r="BI45" s="115">
        <v>45311.58</v>
      </c>
      <c r="BJ45" s="115">
        <v>41788.42</v>
      </c>
      <c r="BK45" s="115">
        <v>38601.64</v>
      </c>
      <c r="BL45" s="115">
        <v>34463.29</v>
      </c>
      <c r="BM45" s="115">
        <v>43708.49</v>
      </c>
      <c r="BN45" s="115">
        <v>43705.96</v>
      </c>
      <c r="BO45" s="115">
        <v>44239.74</v>
      </c>
      <c r="BP45" s="115">
        <v>33694.480000000003</v>
      </c>
      <c r="BQ45" s="115">
        <v>35854.61</v>
      </c>
      <c r="BR45" s="115">
        <v>32805.97</v>
      </c>
      <c r="BS45" s="115">
        <v>38338.019999999997</v>
      </c>
      <c r="BT45" s="115">
        <v>44678.45</v>
      </c>
      <c r="BU45" s="115">
        <v>44306.44</v>
      </c>
      <c r="BV45" s="115">
        <v>41724.61</v>
      </c>
      <c r="BW45" s="115">
        <v>38639.980000000003</v>
      </c>
      <c r="BX45" s="115">
        <v>34480.589999999997</v>
      </c>
      <c r="BY45" s="115">
        <v>42683.03</v>
      </c>
      <c r="BZ45" s="115">
        <v>43770.96</v>
      </c>
      <c r="CA45" s="115">
        <v>44058.41</v>
      </c>
      <c r="CB45" s="115">
        <v>33790.730000000003</v>
      </c>
      <c r="CC45" s="115">
        <v>35925.61</v>
      </c>
      <c r="CD45" s="115">
        <v>32820.94</v>
      </c>
      <c r="CE45" s="115">
        <v>37296.400000000001</v>
      </c>
      <c r="CF45" s="115">
        <v>44735.94</v>
      </c>
      <c r="CG45" s="115">
        <v>44598.5</v>
      </c>
      <c r="CH45" s="115">
        <v>42100.61</v>
      </c>
      <c r="CI45" s="115">
        <v>38603.519999999997</v>
      </c>
      <c r="CJ45" s="115">
        <v>37340.339999999997</v>
      </c>
      <c r="CK45" s="115">
        <v>42729.78</v>
      </c>
      <c r="CL45" s="115">
        <v>43832</v>
      </c>
      <c r="CM45" s="115">
        <v>44174.06</v>
      </c>
      <c r="CN45" s="115">
        <v>33674.519999999997</v>
      </c>
      <c r="CO45" s="115">
        <v>35844.29</v>
      </c>
      <c r="CP45" s="115">
        <v>32742.29</v>
      </c>
      <c r="CQ45" s="115">
        <v>37438.61</v>
      </c>
      <c r="CR45" s="115">
        <v>44689.08</v>
      </c>
      <c r="CS45" s="115">
        <v>44573.51</v>
      </c>
      <c r="CT45" s="115">
        <v>41634.699999999997</v>
      </c>
      <c r="CU45" s="115">
        <v>37617</v>
      </c>
      <c r="CV45" s="115">
        <v>34291.5</v>
      </c>
      <c r="CW45" s="115">
        <v>42736.03</v>
      </c>
      <c r="CX45" s="115">
        <v>43803.96</v>
      </c>
      <c r="CY45" s="115">
        <v>43199.06</v>
      </c>
      <c r="CZ45" s="115">
        <v>32708.019999999997</v>
      </c>
      <c r="DA45" s="115">
        <v>35808.03</v>
      </c>
      <c r="DB45" s="115">
        <v>32672.29</v>
      </c>
      <c r="DC45" s="115">
        <v>37493.46</v>
      </c>
      <c r="DD45" s="115">
        <v>43705.45</v>
      </c>
      <c r="DE45" s="115">
        <v>44615.51</v>
      </c>
      <c r="DF45" s="115">
        <v>41625.39</v>
      </c>
      <c r="DG45" s="115">
        <v>37719.81</v>
      </c>
      <c r="DH45" s="115">
        <v>33325.03</v>
      </c>
      <c r="DI45" s="115">
        <v>42721.22</v>
      </c>
      <c r="DJ45" s="115">
        <v>43770.29</v>
      </c>
      <c r="DK45" s="115">
        <v>43254.34</v>
      </c>
      <c r="DL45" s="115">
        <v>32711.919999999998</v>
      </c>
      <c r="DM45" s="115">
        <v>35774.1</v>
      </c>
      <c r="DN45" s="115">
        <v>32710.29</v>
      </c>
      <c r="DO45" s="115">
        <v>37455.46</v>
      </c>
      <c r="DP45" s="115">
        <v>43694.3</v>
      </c>
      <c r="DQ45" s="115">
        <v>44263.5</v>
      </c>
      <c r="DR45" s="115">
        <v>41626.449999999997</v>
      </c>
      <c r="DS45" s="115">
        <v>37635.61</v>
      </c>
      <c r="DT45" s="115">
        <v>33389.83</v>
      </c>
      <c r="DU45" s="115">
        <v>42711.25</v>
      </c>
      <c r="DV45" s="115">
        <v>42695.51</v>
      </c>
      <c r="DW45" s="115">
        <v>43286.23</v>
      </c>
      <c r="DX45" s="115">
        <v>32710.07</v>
      </c>
      <c r="DY45" s="115">
        <v>34792.61</v>
      </c>
      <c r="DZ45" s="115">
        <v>31759.97</v>
      </c>
      <c r="EA45" s="115">
        <v>37387.160000000003</v>
      </c>
      <c r="EB45" s="115">
        <v>43690.45</v>
      </c>
      <c r="EC45" s="115">
        <v>44315.5</v>
      </c>
      <c r="ED45" s="115">
        <v>40989.51</v>
      </c>
      <c r="EE45" s="115">
        <v>37626.21</v>
      </c>
      <c r="EF45" s="115">
        <v>36359.370000000003</v>
      </c>
      <c r="EG45" s="115">
        <v>42683.03</v>
      </c>
      <c r="EH45" s="115">
        <v>43145.96</v>
      </c>
      <c r="EI45" s="115">
        <v>43055.41</v>
      </c>
      <c r="EJ45" s="115">
        <v>32787.730000000003</v>
      </c>
      <c r="EK45" s="115">
        <v>34918.61</v>
      </c>
      <c r="EL45" s="115">
        <v>31826.940000000002</v>
      </c>
      <c r="EM45" s="115">
        <v>37313.4</v>
      </c>
      <c r="EN45" s="115">
        <v>44067.24</v>
      </c>
      <c r="EO45" s="115">
        <v>44286</v>
      </c>
      <c r="EP45" s="115">
        <v>40632.81</v>
      </c>
      <c r="EQ45" s="115">
        <v>37595.78</v>
      </c>
      <c r="ER45" s="115">
        <v>33389.43</v>
      </c>
      <c r="ES45" s="115">
        <v>41703.03</v>
      </c>
      <c r="ET45" s="115">
        <v>43083.5</v>
      </c>
      <c r="EU45" s="115">
        <v>43290.89</v>
      </c>
      <c r="EV45" s="115">
        <v>32622.129999999997</v>
      </c>
      <c r="EW45" s="115">
        <v>34922.32</v>
      </c>
      <c r="EX45" s="115">
        <v>31909.61</v>
      </c>
      <c r="EY45" s="115">
        <v>36305.760000000002</v>
      </c>
      <c r="EZ45" s="115">
        <v>43661.08</v>
      </c>
      <c r="FA45" s="115">
        <v>43318.16</v>
      </c>
      <c r="FB45" s="115">
        <v>40733</v>
      </c>
      <c r="FC45" s="115">
        <v>37605.660000000003</v>
      </c>
      <c r="FD45" s="115">
        <v>33336.199999999997</v>
      </c>
      <c r="FE45" s="115">
        <v>41720.03</v>
      </c>
      <c r="FF45" s="115">
        <v>43201.75</v>
      </c>
      <c r="FG45" s="115">
        <v>43174.06</v>
      </c>
      <c r="FH45" s="115">
        <v>32674.519999999997</v>
      </c>
      <c r="FI45" s="115">
        <v>34854.29</v>
      </c>
      <c r="FJ45" s="115">
        <v>31825.29</v>
      </c>
      <c r="FK45" s="115">
        <v>36453.61</v>
      </c>
      <c r="FL45" s="115">
        <v>44026.09</v>
      </c>
      <c r="FM45" s="115">
        <v>43236.51</v>
      </c>
      <c r="FN45" s="115">
        <v>40656.699999999997</v>
      </c>
      <c r="FO45" s="115">
        <v>36609</v>
      </c>
      <c r="FP45" s="115">
        <v>33311.5</v>
      </c>
      <c r="FQ45" s="115">
        <v>41738.03</v>
      </c>
      <c r="FR45" s="115">
        <v>43171.96</v>
      </c>
      <c r="FS45" s="115">
        <v>42197.06</v>
      </c>
      <c r="FT45" s="115">
        <v>31691.089999999997</v>
      </c>
      <c r="FU45" s="115">
        <v>34821.96</v>
      </c>
      <c r="FV45" s="115">
        <v>31823.29</v>
      </c>
      <c r="FW45" s="115">
        <v>36519.46</v>
      </c>
      <c r="FX45" s="115">
        <v>44037.45</v>
      </c>
      <c r="FY45" s="115">
        <v>43251.51</v>
      </c>
      <c r="FZ45" s="115">
        <v>40748.39</v>
      </c>
    </row>
    <row r="46" spans="2:182">
      <c r="B46" s="603"/>
      <c r="C46" s="116"/>
      <c r="D46" s="604"/>
      <c r="E46" s="604"/>
      <c r="F46" s="604"/>
      <c r="G46" s="604"/>
      <c r="H46" s="604"/>
      <c r="I46" s="604"/>
      <c r="J46" s="604"/>
      <c r="K46" s="604"/>
      <c r="L46" s="604"/>
      <c r="M46" s="604"/>
      <c r="N46" s="604"/>
      <c r="O46" s="604"/>
      <c r="P46" s="604"/>
      <c r="Q46" s="604"/>
      <c r="R46" s="604"/>
      <c r="S46" s="604"/>
      <c r="T46" s="604"/>
      <c r="U46" s="604"/>
      <c r="V46" s="604"/>
      <c r="W46" s="604"/>
      <c r="X46" s="604"/>
      <c r="Y46" s="604"/>
      <c r="Z46" s="604"/>
      <c r="AA46" s="604"/>
      <c r="AB46" s="604"/>
      <c r="AC46" s="604"/>
      <c r="AD46" s="604"/>
      <c r="AE46" s="604"/>
      <c r="AF46" s="604"/>
      <c r="AG46" s="604"/>
      <c r="AH46" s="604"/>
      <c r="AI46" s="604"/>
      <c r="AJ46" s="604"/>
      <c r="AK46" s="604"/>
      <c r="AL46" s="604"/>
      <c r="AM46" s="604"/>
      <c r="AN46" s="604"/>
      <c r="AO46" s="604"/>
      <c r="AP46" s="604"/>
      <c r="AQ46" s="604"/>
      <c r="AR46" s="604"/>
      <c r="AS46" s="604"/>
      <c r="AT46" s="604"/>
      <c r="AU46" s="604"/>
      <c r="AV46" s="604"/>
      <c r="AW46" s="604"/>
      <c r="AX46" s="604"/>
      <c r="AY46" s="604"/>
      <c r="AZ46" s="604"/>
      <c r="BA46" s="604"/>
      <c r="BB46" s="604"/>
      <c r="BC46" s="604"/>
      <c r="BD46" s="604"/>
      <c r="BE46" s="604"/>
      <c r="BF46" s="604"/>
      <c r="BG46" s="604"/>
      <c r="BH46" s="604"/>
      <c r="BI46" s="604"/>
      <c r="BJ46" s="604"/>
      <c r="BK46" s="604"/>
      <c r="BL46" s="604"/>
      <c r="BM46" s="604"/>
      <c r="BN46" s="604"/>
      <c r="BO46" s="604"/>
      <c r="BP46" s="604"/>
      <c r="BQ46" s="604"/>
      <c r="BR46" s="604"/>
      <c r="BS46" s="604"/>
      <c r="BT46" s="604"/>
      <c r="BU46" s="604"/>
      <c r="BV46" s="604"/>
      <c r="BW46" s="604"/>
      <c r="BX46" s="604"/>
      <c r="BY46" s="604"/>
      <c r="BZ46" s="604"/>
      <c r="CA46" s="604"/>
      <c r="CB46" s="604"/>
      <c r="CC46" s="604"/>
      <c r="CD46" s="604"/>
      <c r="CE46" s="604"/>
      <c r="CF46" s="604"/>
      <c r="CG46" s="604"/>
      <c r="CH46" s="604"/>
      <c r="CI46" s="604"/>
      <c r="CJ46" s="604"/>
      <c r="CK46" s="604"/>
      <c r="CL46" s="604"/>
      <c r="CM46" s="604"/>
      <c r="CN46" s="604"/>
      <c r="CO46" s="604"/>
      <c r="CP46" s="604"/>
      <c r="CQ46" s="604"/>
      <c r="CR46" s="604"/>
      <c r="CS46" s="604"/>
      <c r="CT46" s="604"/>
      <c r="CU46" s="604"/>
      <c r="CV46" s="604"/>
      <c r="CW46" s="604"/>
      <c r="CX46" s="604"/>
      <c r="CY46" s="604"/>
      <c r="CZ46" s="604"/>
      <c r="DA46" s="604"/>
      <c r="DB46" s="604"/>
      <c r="DC46" s="604"/>
      <c r="DD46" s="604"/>
      <c r="DE46" s="604"/>
      <c r="DF46" s="604"/>
      <c r="DG46" s="604"/>
      <c r="DH46" s="604"/>
      <c r="DI46" s="604"/>
      <c r="DJ46" s="604"/>
      <c r="DK46" s="604"/>
      <c r="DL46" s="604"/>
      <c r="DM46" s="604"/>
      <c r="DN46" s="604"/>
      <c r="DO46" s="604"/>
      <c r="DP46" s="604"/>
      <c r="DQ46" s="604"/>
      <c r="DR46" s="604"/>
      <c r="DS46" s="604"/>
      <c r="DT46" s="604"/>
      <c r="DU46" s="604"/>
      <c r="DV46" s="604"/>
      <c r="DW46" s="604"/>
      <c r="DX46" s="604"/>
      <c r="DY46" s="604"/>
      <c r="DZ46" s="604"/>
      <c r="EA46" s="604"/>
      <c r="EB46" s="604"/>
      <c r="EC46" s="604"/>
      <c r="ED46" s="604"/>
      <c r="EE46" s="604"/>
      <c r="EF46" s="604"/>
      <c r="EG46" s="604"/>
      <c r="EH46" s="604"/>
      <c r="EI46" s="604"/>
      <c r="EJ46" s="604"/>
      <c r="EK46" s="604"/>
      <c r="EL46" s="604"/>
      <c r="EM46" s="604"/>
      <c r="EN46" s="604"/>
      <c r="EO46" s="604"/>
      <c r="EP46" s="604"/>
      <c r="EQ46" s="604"/>
      <c r="ER46" s="604"/>
      <c r="ES46" s="604"/>
      <c r="ET46" s="604"/>
      <c r="EU46" s="604"/>
      <c r="EV46" s="604"/>
      <c r="EW46" s="604"/>
      <c r="EX46" s="604"/>
      <c r="EY46" s="604"/>
      <c r="EZ46" s="604"/>
      <c r="FA46" s="604"/>
      <c r="FB46" s="604"/>
      <c r="FC46" s="604"/>
      <c r="FD46" s="604"/>
      <c r="FE46" s="604"/>
      <c r="FF46" s="604"/>
      <c r="FG46" s="604"/>
      <c r="FH46" s="604"/>
      <c r="FI46" s="604"/>
      <c r="FJ46" s="604"/>
      <c r="FK46" s="604"/>
      <c r="FL46" s="604"/>
      <c r="FM46" s="604"/>
      <c r="FN46" s="604"/>
      <c r="FO46" s="604"/>
      <c r="FP46" s="604"/>
      <c r="FQ46" s="604"/>
      <c r="FR46" s="604"/>
      <c r="FS46" s="604"/>
      <c r="FT46" s="604"/>
      <c r="FU46" s="604"/>
      <c r="FV46" s="604"/>
      <c r="FW46" s="604"/>
      <c r="FX46" s="604"/>
      <c r="FY46" s="604"/>
      <c r="FZ46" s="604"/>
    </row>
    <row r="47" spans="2:182">
      <c r="B47" s="605" t="s">
        <v>31</v>
      </c>
      <c r="C47" s="606">
        <v>24019.42933686254</v>
      </c>
      <c r="D47" s="607">
        <v>21846.435689871232</v>
      </c>
      <c r="E47" s="607">
        <v>21744.598914366263</v>
      </c>
      <c r="F47" s="607">
        <v>19760.524835343505</v>
      </c>
      <c r="G47" s="607">
        <v>21227.757279449666</v>
      </c>
      <c r="H47" s="607">
        <v>25772.012832991815</v>
      </c>
      <c r="I47" s="607">
        <v>26658.443479965452</v>
      </c>
      <c r="J47" s="607">
        <v>28032.333970705597</v>
      </c>
      <c r="K47" s="607">
        <v>23951.269972084345</v>
      </c>
      <c r="L47" s="607">
        <v>20837.987551112077</v>
      </c>
      <c r="M47" s="607">
        <v>19971.804989919488</v>
      </c>
      <c r="N47" s="607">
        <v>22519.243030166021</v>
      </c>
      <c r="O47" s="607">
        <v>23903.147975784374</v>
      </c>
      <c r="P47" s="607">
        <v>21733.732963510942</v>
      </c>
      <c r="Q47" s="607">
        <v>21649.413376776083</v>
      </c>
      <c r="R47" s="607">
        <v>19873.748749898146</v>
      </c>
      <c r="S47" s="607">
        <v>21700.597812808526</v>
      </c>
      <c r="T47" s="607">
        <v>25648.527052523237</v>
      </c>
      <c r="U47" s="607">
        <v>26534.084785655014</v>
      </c>
      <c r="V47" s="607">
        <v>27896.632126638142</v>
      </c>
      <c r="W47" s="607">
        <v>23839.820796612024</v>
      </c>
      <c r="X47" s="607">
        <v>20739.400383907156</v>
      </c>
      <c r="Y47" s="607">
        <v>19876.801595275014</v>
      </c>
      <c r="Z47" s="607">
        <v>22549.00988036393</v>
      </c>
      <c r="AA47" s="607">
        <v>24750.121030983395</v>
      </c>
      <c r="AB47" s="607">
        <v>22138.362107471647</v>
      </c>
      <c r="AC47" s="607">
        <v>22433.651399484901</v>
      </c>
      <c r="AD47" s="607">
        <v>20566.922963176283</v>
      </c>
      <c r="AE47" s="607">
        <v>21957.655249644515</v>
      </c>
      <c r="AF47" s="607">
        <v>25634.314054671362</v>
      </c>
      <c r="AG47" s="607">
        <v>25544.626719017491</v>
      </c>
      <c r="AH47" s="607">
        <v>26945.807067726208</v>
      </c>
      <c r="AI47" s="607">
        <v>23465.297598616515</v>
      </c>
      <c r="AJ47" s="607">
        <v>22009.396540418024</v>
      </c>
      <c r="AK47" s="607">
        <v>20382.877922551983</v>
      </c>
      <c r="AL47" s="607">
        <v>22925.337569069023</v>
      </c>
      <c r="AM47" s="607">
        <v>24794.669875967538</v>
      </c>
      <c r="AN47" s="607">
        <v>22652.209685130838</v>
      </c>
      <c r="AO47" s="607">
        <v>22471.175498066248</v>
      </c>
      <c r="AP47" s="607">
        <v>21156.975691338099</v>
      </c>
      <c r="AQ47" s="607">
        <v>22109.551907926856</v>
      </c>
      <c r="AR47" s="607">
        <v>25656.884958945007</v>
      </c>
      <c r="AS47" s="607">
        <v>25628.804753109249</v>
      </c>
      <c r="AT47" s="607">
        <v>27020.504898600713</v>
      </c>
      <c r="AU47" s="607">
        <v>23506.336425970258</v>
      </c>
      <c r="AV47" s="607">
        <v>22035.007633131481</v>
      </c>
      <c r="AW47" s="607">
        <v>20416.051522158607</v>
      </c>
      <c r="AX47" s="607">
        <v>22963.551919106398</v>
      </c>
      <c r="AY47" s="607">
        <v>24809.832338988577</v>
      </c>
      <c r="AZ47" s="607">
        <v>22604.102813881131</v>
      </c>
      <c r="BA47" s="607">
        <v>22487.854591608695</v>
      </c>
      <c r="BB47" s="607">
        <v>21014.809597094023</v>
      </c>
      <c r="BC47" s="607">
        <v>22049.866568434307</v>
      </c>
      <c r="BD47" s="607">
        <v>25669.108612678683</v>
      </c>
      <c r="BE47" s="607">
        <v>25622.069446725003</v>
      </c>
      <c r="BF47" s="607">
        <v>27458.484977587403</v>
      </c>
      <c r="BG47" s="607">
        <v>23554.788213677206</v>
      </c>
      <c r="BH47" s="607">
        <v>22032.683238163205</v>
      </c>
      <c r="BI47" s="607">
        <v>20390.806029377341</v>
      </c>
      <c r="BJ47" s="607">
        <v>23364.196112399914</v>
      </c>
      <c r="BK47" s="607">
        <v>24798.264180578561</v>
      </c>
      <c r="BL47" s="607">
        <v>22576.287775824228</v>
      </c>
      <c r="BM47" s="607">
        <v>22480.461128611023</v>
      </c>
      <c r="BN47" s="607">
        <v>21251.122366430205</v>
      </c>
      <c r="BO47" s="607">
        <v>22380.532901691404</v>
      </c>
      <c r="BP47" s="607">
        <v>25666.976886201854</v>
      </c>
      <c r="BQ47" s="607">
        <v>26039.423798081178</v>
      </c>
      <c r="BR47" s="607">
        <v>27419.264697854851</v>
      </c>
      <c r="BS47" s="607">
        <v>23557.67616938402</v>
      </c>
      <c r="BT47" s="607">
        <v>22021.060500533389</v>
      </c>
      <c r="BU47" s="607">
        <v>20830.285979071348</v>
      </c>
      <c r="BV47" s="607">
        <v>23368.910845739854</v>
      </c>
      <c r="BW47" s="607">
        <v>24642.597890098303</v>
      </c>
      <c r="BX47" s="607">
        <v>22434.419003160627</v>
      </c>
      <c r="BY47" s="607">
        <v>22817.76554365208</v>
      </c>
      <c r="BZ47" s="607">
        <v>20889.948430252403</v>
      </c>
      <c r="CA47" s="607">
        <v>22067.983987709009</v>
      </c>
      <c r="CB47" s="607">
        <v>25484.230969249715</v>
      </c>
      <c r="CC47" s="607">
        <v>25857.780224407743</v>
      </c>
      <c r="CD47" s="607">
        <v>27260.004660266859</v>
      </c>
      <c r="CE47" s="607">
        <v>23888.243792868598</v>
      </c>
      <c r="CF47" s="607">
        <v>21876.508923667032</v>
      </c>
      <c r="CG47" s="607">
        <v>20558.315825014335</v>
      </c>
      <c r="CH47" s="607">
        <v>23044.124959888301</v>
      </c>
      <c r="CI47" s="607">
        <v>24681.341843560549</v>
      </c>
      <c r="CJ47" s="607">
        <v>22537.6827561967</v>
      </c>
      <c r="CK47" s="607">
        <v>22817.384681201282</v>
      </c>
      <c r="CL47" s="607">
        <v>21047.356922654701</v>
      </c>
      <c r="CM47" s="607">
        <v>22215.260990941595</v>
      </c>
      <c r="CN47" s="607">
        <v>25583.587646483069</v>
      </c>
      <c r="CO47" s="607">
        <v>25945.562691975989</v>
      </c>
      <c r="CP47" s="607">
        <v>27355.197394009381</v>
      </c>
      <c r="CQ47" s="607">
        <v>23871.844432188271</v>
      </c>
      <c r="CR47" s="607">
        <v>21941.219042718705</v>
      </c>
      <c r="CS47" s="607">
        <v>20617.106691767585</v>
      </c>
      <c r="CT47" s="607">
        <v>23309.654968088431</v>
      </c>
      <c r="CU47" s="607">
        <v>25191.508931542259</v>
      </c>
      <c r="CV47" s="607">
        <v>22610.284355340897</v>
      </c>
      <c r="CW47" s="607">
        <v>22818.355745224977</v>
      </c>
      <c r="CX47" s="607">
        <v>20831.277764656836</v>
      </c>
      <c r="CY47" s="607">
        <v>22675.55172839915</v>
      </c>
      <c r="CZ47" s="607">
        <v>26078.308763307483</v>
      </c>
      <c r="DA47" s="607">
        <v>26021.937151661721</v>
      </c>
      <c r="DB47" s="607">
        <v>27446.349399043604</v>
      </c>
      <c r="DC47" s="607">
        <v>23908.283872194737</v>
      </c>
      <c r="DD47" s="607">
        <v>22438.862233610835</v>
      </c>
      <c r="DE47" s="607">
        <v>20646.497406000137</v>
      </c>
      <c r="DF47" s="607">
        <v>23375.804000529533</v>
      </c>
      <c r="DG47" s="607">
        <v>25030.949276133702</v>
      </c>
      <c r="DH47" s="607">
        <v>22945.020231188384</v>
      </c>
      <c r="DI47" s="607">
        <v>22771.583055228006</v>
      </c>
      <c r="DJ47" s="607">
        <v>20954.684333186116</v>
      </c>
      <c r="DK47" s="607">
        <v>22607.463225696127</v>
      </c>
      <c r="DL47" s="607">
        <v>25959.69369382998</v>
      </c>
      <c r="DM47" s="607">
        <v>25921.803124381051</v>
      </c>
      <c r="DN47" s="607">
        <v>27305.283309598366</v>
      </c>
      <c r="DO47" s="607">
        <v>23818.938442927476</v>
      </c>
      <c r="DP47" s="607">
        <v>22341.891662411523</v>
      </c>
      <c r="DQ47" s="607">
        <v>20712.819393546404</v>
      </c>
      <c r="DR47" s="607">
        <v>23268.274761629433</v>
      </c>
      <c r="DS47" s="607">
        <v>25127.037968993161</v>
      </c>
      <c r="DT47" s="607">
        <v>22970.296823987945</v>
      </c>
      <c r="DU47" s="607">
        <v>22834.847669111314</v>
      </c>
      <c r="DV47" s="607">
        <v>21434.249330697436</v>
      </c>
      <c r="DW47" s="607">
        <v>22573.657849481966</v>
      </c>
      <c r="DX47" s="607">
        <v>26026.316541636494</v>
      </c>
      <c r="DY47" s="607">
        <v>26425.968333575835</v>
      </c>
      <c r="DZ47" s="607">
        <v>27807.191226782306</v>
      </c>
      <c r="EA47" s="607">
        <v>23904.465706879284</v>
      </c>
      <c r="EB47" s="607">
        <v>22403.61736053371</v>
      </c>
      <c r="EC47" s="607">
        <v>20742.874312449669</v>
      </c>
      <c r="ED47" s="607">
        <v>23612.9517639351</v>
      </c>
      <c r="EE47" s="607">
        <v>25190.382251947387</v>
      </c>
      <c r="EF47" s="607">
        <v>23038.315763508646</v>
      </c>
      <c r="EG47" s="607">
        <v>22900.450055829962</v>
      </c>
      <c r="EH47" s="607">
        <v>21424.305900741612</v>
      </c>
      <c r="EI47" s="607">
        <v>22755.530473410734</v>
      </c>
      <c r="EJ47" s="607">
        <v>26050.584159488109</v>
      </c>
      <c r="EK47" s="607">
        <v>26426.939910800294</v>
      </c>
      <c r="EL47" s="607">
        <v>27835.299402446639</v>
      </c>
      <c r="EM47" s="607">
        <v>23991.338467922724</v>
      </c>
      <c r="EN47" s="607">
        <v>22281.886824004083</v>
      </c>
      <c r="EO47" s="607">
        <v>20804.658776065706</v>
      </c>
      <c r="EP47" s="607">
        <v>23826.516365244872</v>
      </c>
      <c r="EQ47" s="607">
        <v>25206.958253931592</v>
      </c>
      <c r="ER47" s="607">
        <v>23028.086944574083</v>
      </c>
      <c r="ES47" s="607">
        <v>23355.141494351363</v>
      </c>
      <c r="ET47" s="607">
        <v>21271.566981711854</v>
      </c>
      <c r="EU47" s="607">
        <v>22632.386924967217</v>
      </c>
      <c r="EV47" s="607">
        <v>26128.523576537878</v>
      </c>
      <c r="EW47" s="607">
        <v>26429.97086156232</v>
      </c>
      <c r="EX47" s="607">
        <v>27805.950055736619</v>
      </c>
      <c r="EY47" s="607">
        <v>24454.482036076748</v>
      </c>
      <c r="EZ47" s="607">
        <v>22471.330276015586</v>
      </c>
      <c r="FA47" s="607">
        <v>21250.728741499199</v>
      </c>
      <c r="FB47" s="607">
        <v>23783.279788378273</v>
      </c>
      <c r="FC47" s="607">
        <v>25223.275619378324</v>
      </c>
      <c r="FD47" s="607">
        <v>23065.195555009221</v>
      </c>
      <c r="FE47" s="607">
        <v>23356.010428652244</v>
      </c>
      <c r="FF47" s="607">
        <v>21488.644757739439</v>
      </c>
      <c r="FG47" s="607">
        <v>22824.191685907241</v>
      </c>
      <c r="FH47" s="607">
        <v>26112.175928102675</v>
      </c>
      <c r="FI47" s="607">
        <v>26472.460639511304</v>
      </c>
      <c r="FJ47" s="607">
        <v>27852.000535987081</v>
      </c>
      <c r="FK47" s="607">
        <v>24393.346032279976</v>
      </c>
      <c r="FL47" s="607">
        <v>22308.919749777408</v>
      </c>
      <c r="FM47" s="607">
        <v>21297.011850700681</v>
      </c>
      <c r="FN47" s="607">
        <v>23828.623437386857</v>
      </c>
      <c r="FO47" s="607">
        <v>25559.732547189298</v>
      </c>
      <c r="FP47" s="607">
        <v>22972.104998932515</v>
      </c>
      <c r="FQ47" s="607">
        <v>23240.684910833115</v>
      </c>
      <c r="FR47" s="607">
        <v>21234.136316608863</v>
      </c>
      <c r="FS47" s="607">
        <v>22873.071611530933</v>
      </c>
      <c r="FT47" s="607">
        <v>26442.388517934094</v>
      </c>
      <c r="FU47" s="607">
        <v>26366.645524651209</v>
      </c>
      <c r="FV47" s="607">
        <v>27727.055184725476</v>
      </c>
      <c r="FW47" s="607">
        <v>24255.66815452178</v>
      </c>
      <c r="FX47" s="607">
        <v>22205.929141134919</v>
      </c>
      <c r="FY47" s="607">
        <v>21195.816190612604</v>
      </c>
      <c r="FZ47" s="607">
        <v>23676.752257465061</v>
      </c>
    </row>
    <row r="48" spans="2:182">
      <c r="B48" s="41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343"/>
      <c r="P48" s="159"/>
      <c r="Q48" s="159"/>
      <c r="R48" s="159"/>
    </row>
    <row r="49" spans="2:182" ht="15.75" thickBot="1">
      <c r="B49" s="41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343"/>
      <c r="P49" s="159"/>
      <c r="Q49" s="159"/>
      <c r="R49" s="159"/>
    </row>
    <row r="50" spans="2:182" ht="15.75" thickBot="1">
      <c r="B50" s="450" t="s">
        <v>253</v>
      </c>
      <c r="C50" s="451">
        <f>+(C45+C30+C15)/((EDATE(C2,1)-C2)*24)</f>
        <v>115</v>
      </c>
      <c r="D50" s="451">
        <f t="shared" ref="D50:AX50" si="0">+(D45+D30+D15)/((EDATE(D2,1)-D2)*24)</f>
        <v>115</v>
      </c>
      <c r="E50" s="451">
        <f t="shared" si="0"/>
        <v>114.99999999999999</v>
      </c>
      <c r="F50" s="451">
        <f t="shared" si="0"/>
        <v>115</v>
      </c>
      <c r="G50" s="451">
        <f t="shared" si="0"/>
        <v>115</v>
      </c>
      <c r="H50" s="451">
        <f t="shared" si="0"/>
        <v>119.99999999999999</v>
      </c>
      <c r="I50" s="451">
        <f t="shared" si="0"/>
        <v>120</v>
      </c>
      <c r="J50" s="451">
        <f t="shared" si="0"/>
        <v>120</v>
      </c>
      <c r="K50" s="451">
        <f t="shared" si="0"/>
        <v>119.99999999999999</v>
      </c>
      <c r="L50" s="451">
        <f t="shared" si="0"/>
        <v>119.99999999999999</v>
      </c>
      <c r="M50" s="451">
        <f t="shared" si="0"/>
        <v>120.00000000000001</v>
      </c>
      <c r="N50" s="451">
        <f t="shared" si="0"/>
        <v>120</v>
      </c>
      <c r="O50" s="451">
        <f t="shared" si="0"/>
        <v>120</v>
      </c>
      <c r="P50" s="451">
        <f t="shared" si="0"/>
        <v>120</v>
      </c>
      <c r="Q50" s="451">
        <f t="shared" si="0"/>
        <v>119.99999999999999</v>
      </c>
      <c r="R50" s="451">
        <f t="shared" si="0"/>
        <v>120</v>
      </c>
      <c r="S50" s="451">
        <f t="shared" si="0"/>
        <v>120</v>
      </c>
      <c r="T50" s="451">
        <f t="shared" si="0"/>
        <v>124.99999999999999</v>
      </c>
      <c r="U50" s="451">
        <f t="shared" si="0"/>
        <v>124.99999999999999</v>
      </c>
      <c r="V50" s="451">
        <f t="shared" si="0"/>
        <v>125</v>
      </c>
      <c r="W50" s="451">
        <f t="shared" si="0"/>
        <v>124.99999999999999</v>
      </c>
      <c r="X50" s="451">
        <f t="shared" si="0"/>
        <v>124.99999999999999</v>
      </c>
      <c r="Y50" s="451">
        <f t="shared" si="0"/>
        <v>125.00000000000001</v>
      </c>
      <c r="Z50" s="451">
        <f t="shared" si="0"/>
        <v>125</v>
      </c>
      <c r="AA50" s="451">
        <f t="shared" si="0"/>
        <v>125</v>
      </c>
      <c r="AB50" s="451">
        <f t="shared" si="0"/>
        <v>125</v>
      </c>
      <c r="AC50" s="451">
        <f t="shared" si="0"/>
        <v>125</v>
      </c>
      <c r="AD50" s="451">
        <f t="shared" si="0"/>
        <v>124.99999999999999</v>
      </c>
      <c r="AE50" s="451">
        <f t="shared" si="0"/>
        <v>125</v>
      </c>
      <c r="AF50" s="451">
        <f t="shared" si="0"/>
        <v>125</v>
      </c>
      <c r="AG50" s="451">
        <f t="shared" si="0"/>
        <v>125</v>
      </c>
      <c r="AH50" s="451">
        <f t="shared" si="0"/>
        <v>124.99999999999999</v>
      </c>
      <c r="AI50" s="451">
        <f t="shared" si="0"/>
        <v>125</v>
      </c>
      <c r="AJ50" s="451">
        <f t="shared" si="0"/>
        <v>125</v>
      </c>
      <c r="AK50" s="451">
        <f t="shared" si="0"/>
        <v>124.99999999999999</v>
      </c>
      <c r="AL50" s="451">
        <f t="shared" si="0"/>
        <v>125</v>
      </c>
      <c r="AM50" s="451">
        <f t="shared" si="0"/>
        <v>125</v>
      </c>
      <c r="AN50" s="451">
        <f t="shared" si="0"/>
        <v>125</v>
      </c>
      <c r="AO50" s="451">
        <f t="shared" si="0"/>
        <v>125</v>
      </c>
      <c r="AP50" s="451">
        <f t="shared" si="0"/>
        <v>125</v>
      </c>
      <c r="AQ50" s="451">
        <f t="shared" si="0"/>
        <v>125</v>
      </c>
      <c r="AR50" s="451">
        <f t="shared" si="0"/>
        <v>125</v>
      </c>
      <c r="AS50" s="451">
        <f t="shared" si="0"/>
        <v>125</v>
      </c>
      <c r="AT50" s="451">
        <f t="shared" si="0"/>
        <v>124.99999999999999</v>
      </c>
      <c r="AU50" s="451">
        <f t="shared" si="0"/>
        <v>125.00000000000001</v>
      </c>
      <c r="AV50" s="451">
        <f t="shared" si="0"/>
        <v>125</v>
      </c>
      <c r="AW50" s="451">
        <f t="shared" si="0"/>
        <v>125</v>
      </c>
      <c r="AX50" s="451">
        <f t="shared" si="0"/>
        <v>125</v>
      </c>
      <c r="AY50" s="451">
        <f>+(AY45+(AY30-AY15))/((EDATE(AY2,1)-AY2)*24)</f>
        <v>125</v>
      </c>
      <c r="AZ50" s="451">
        <f t="shared" ref="AZ50:DK50" si="1">+(AZ45+(AZ30-AZ15))/((EDATE(AZ2,1)-AZ2)*24)</f>
        <v>125</v>
      </c>
      <c r="BA50" s="451">
        <f t="shared" si="1"/>
        <v>125</v>
      </c>
      <c r="BB50" s="451">
        <f t="shared" si="1"/>
        <v>125</v>
      </c>
      <c r="BC50" s="451">
        <f t="shared" si="1"/>
        <v>125</v>
      </c>
      <c r="BD50" s="451">
        <f t="shared" si="1"/>
        <v>125</v>
      </c>
      <c r="BE50" s="451">
        <f t="shared" si="1"/>
        <v>125</v>
      </c>
      <c r="BF50" s="451">
        <f t="shared" si="1"/>
        <v>125</v>
      </c>
      <c r="BG50" s="451">
        <f t="shared" si="1"/>
        <v>125</v>
      </c>
      <c r="BH50" s="451">
        <f t="shared" si="1"/>
        <v>125</v>
      </c>
      <c r="BI50" s="451">
        <f t="shared" si="1"/>
        <v>125</v>
      </c>
      <c r="BJ50" s="451">
        <f t="shared" si="1"/>
        <v>125</v>
      </c>
      <c r="BK50" s="451">
        <f t="shared" si="1"/>
        <v>125</v>
      </c>
      <c r="BL50" s="451">
        <f t="shared" si="1"/>
        <v>125</v>
      </c>
      <c r="BM50" s="451">
        <f t="shared" si="1"/>
        <v>125</v>
      </c>
      <c r="BN50" s="451">
        <f t="shared" si="1"/>
        <v>125</v>
      </c>
      <c r="BO50" s="451">
        <f t="shared" si="1"/>
        <v>125</v>
      </c>
      <c r="BP50" s="451">
        <f t="shared" si="1"/>
        <v>125</v>
      </c>
      <c r="BQ50" s="451">
        <f t="shared" si="1"/>
        <v>125</v>
      </c>
      <c r="BR50" s="451">
        <f t="shared" si="1"/>
        <v>125</v>
      </c>
      <c r="BS50" s="451">
        <f t="shared" si="1"/>
        <v>125</v>
      </c>
      <c r="BT50" s="451">
        <f t="shared" si="1"/>
        <v>125</v>
      </c>
      <c r="BU50" s="451">
        <f t="shared" si="1"/>
        <v>125</v>
      </c>
      <c r="BV50" s="451">
        <f t="shared" si="1"/>
        <v>125</v>
      </c>
      <c r="BW50" s="451">
        <f t="shared" si="1"/>
        <v>125</v>
      </c>
      <c r="BX50" s="451">
        <f t="shared" si="1"/>
        <v>125</v>
      </c>
      <c r="BY50" s="451">
        <f t="shared" si="1"/>
        <v>125</v>
      </c>
      <c r="BZ50" s="451">
        <f t="shared" si="1"/>
        <v>125</v>
      </c>
      <c r="CA50" s="451">
        <f t="shared" si="1"/>
        <v>125</v>
      </c>
      <c r="CB50" s="451">
        <f t="shared" si="1"/>
        <v>125</v>
      </c>
      <c r="CC50" s="451">
        <f t="shared" si="1"/>
        <v>125</v>
      </c>
      <c r="CD50" s="451">
        <f t="shared" si="1"/>
        <v>125</v>
      </c>
      <c r="CE50" s="451">
        <f t="shared" si="1"/>
        <v>125</v>
      </c>
      <c r="CF50" s="451">
        <f t="shared" si="1"/>
        <v>125</v>
      </c>
      <c r="CG50" s="451">
        <f t="shared" si="1"/>
        <v>125</v>
      </c>
      <c r="CH50" s="451">
        <f t="shared" si="1"/>
        <v>125</v>
      </c>
      <c r="CI50" s="451">
        <f t="shared" si="1"/>
        <v>125</v>
      </c>
      <c r="CJ50" s="451">
        <f t="shared" si="1"/>
        <v>125</v>
      </c>
      <c r="CK50" s="451">
        <f t="shared" si="1"/>
        <v>125</v>
      </c>
      <c r="CL50" s="451">
        <f t="shared" si="1"/>
        <v>125</v>
      </c>
      <c r="CM50" s="451">
        <f t="shared" si="1"/>
        <v>125</v>
      </c>
      <c r="CN50" s="451">
        <f t="shared" si="1"/>
        <v>125</v>
      </c>
      <c r="CO50" s="451">
        <f t="shared" si="1"/>
        <v>125</v>
      </c>
      <c r="CP50" s="451">
        <f t="shared" si="1"/>
        <v>125</v>
      </c>
      <c r="CQ50" s="451">
        <f t="shared" si="1"/>
        <v>125</v>
      </c>
      <c r="CR50" s="451">
        <f t="shared" si="1"/>
        <v>125</v>
      </c>
      <c r="CS50" s="451">
        <f t="shared" si="1"/>
        <v>125</v>
      </c>
      <c r="CT50" s="451">
        <f t="shared" si="1"/>
        <v>125</v>
      </c>
      <c r="CU50" s="451">
        <f t="shared" si="1"/>
        <v>125</v>
      </c>
      <c r="CV50" s="451">
        <f t="shared" si="1"/>
        <v>125</v>
      </c>
      <c r="CW50" s="451">
        <f t="shared" si="1"/>
        <v>125</v>
      </c>
      <c r="CX50" s="451">
        <f t="shared" si="1"/>
        <v>125</v>
      </c>
      <c r="CY50" s="451">
        <f t="shared" si="1"/>
        <v>125</v>
      </c>
      <c r="CZ50" s="451">
        <f t="shared" si="1"/>
        <v>125</v>
      </c>
      <c r="DA50" s="451">
        <f t="shared" si="1"/>
        <v>125</v>
      </c>
      <c r="DB50" s="451">
        <f t="shared" si="1"/>
        <v>125</v>
      </c>
      <c r="DC50" s="451">
        <f t="shared" si="1"/>
        <v>125</v>
      </c>
      <c r="DD50" s="451">
        <f t="shared" si="1"/>
        <v>125</v>
      </c>
      <c r="DE50" s="451">
        <f t="shared" si="1"/>
        <v>125</v>
      </c>
      <c r="DF50" s="451">
        <f t="shared" si="1"/>
        <v>125</v>
      </c>
      <c r="DG50" s="451">
        <f t="shared" si="1"/>
        <v>125</v>
      </c>
      <c r="DH50" s="451">
        <f t="shared" si="1"/>
        <v>125</v>
      </c>
      <c r="DI50" s="451">
        <f t="shared" si="1"/>
        <v>125</v>
      </c>
      <c r="DJ50" s="451">
        <f t="shared" si="1"/>
        <v>125</v>
      </c>
      <c r="DK50" s="451">
        <f t="shared" si="1"/>
        <v>125</v>
      </c>
      <c r="DL50" s="451">
        <f t="shared" ref="DL50:FW50" si="2">+(DL45+(DL30-DL15))/((EDATE(DL2,1)-DL2)*24)</f>
        <v>125</v>
      </c>
      <c r="DM50" s="451">
        <f t="shared" si="2"/>
        <v>125</v>
      </c>
      <c r="DN50" s="451">
        <f t="shared" si="2"/>
        <v>125</v>
      </c>
      <c r="DO50" s="451">
        <f t="shared" si="2"/>
        <v>125</v>
      </c>
      <c r="DP50" s="451">
        <f t="shared" si="2"/>
        <v>125</v>
      </c>
      <c r="DQ50" s="451">
        <f t="shared" si="2"/>
        <v>125</v>
      </c>
      <c r="DR50" s="451">
        <f t="shared" si="2"/>
        <v>125</v>
      </c>
      <c r="DS50" s="451">
        <f t="shared" si="2"/>
        <v>125</v>
      </c>
      <c r="DT50" s="451">
        <f t="shared" si="2"/>
        <v>125</v>
      </c>
      <c r="DU50" s="451">
        <f t="shared" si="2"/>
        <v>125</v>
      </c>
      <c r="DV50" s="451">
        <f t="shared" si="2"/>
        <v>125</v>
      </c>
      <c r="DW50" s="451">
        <f t="shared" si="2"/>
        <v>125</v>
      </c>
      <c r="DX50" s="451">
        <f t="shared" si="2"/>
        <v>125</v>
      </c>
      <c r="DY50" s="451">
        <f t="shared" si="2"/>
        <v>125</v>
      </c>
      <c r="DZ50" s="451">
        <f t="shared" si="2"/>
        <v>125</v>
      </c>
      <c r="EA50" s="451">
        <f t="shared" si="2"/>
        <v>125</v>
      </c>
      <c r="EB50" s="451">
        <f t="shared" si="2"/>
        <v>125</v>
      </c>
      <c r="EC50" s="451">
        <f t="shared" si="2"/>
        <v>125</v>
      </c>
      <c r="ED50" s="451">
        <f t="shared" si="2"/>
        <v>125</v>
      </c>
      <c r="EE50" s="451">
        <f t="shared" si="2"/>
        <v>125</v>
      </c>
      <c r="EF50" s="451">
        <f t="shared" si="2"/>
        <v>125</v>
      </c>
      <c r="EG50" s="451">
        <f t="shared" si="2"/>
        <v>125</v>
      </c>
      <c r="EH50" s="451">
        <f t="shared" si="2"/>
        <v>125</v>
      </c>
      <c r="EI50" s="451">
        <f t="shared" si="2"/>
        <v>125</v>
      </c>
      <c r="EJ50" s="451">
        <f t="shared" si="2"/>
        <v>125</v>
      </c>
      <c r="EK50" s="451">
        <f t="shared" si="2"/>
        <v>125</v>
      </c>
      <c r="EL50" s="451">
        <f t="shared" si="2"/>
        <v>125</v>
      </c>
      <c r="EM50" s="451">
        <f t="shared" si="2"/>
        <v>125</v>
      </c>
      <c r="EN50" s="451">
        <f t="shared" si="2"/>
        <v>125</v>
      </c>
      <c r="EO50" s="451">
        <f t="shared" si="2"/>
        <v>125</v>
      </c>
      <c r="EP50" s="451">
        <f t="shared" si="2"/>
        <v>125</v>
      </c>
      <c r="EQ50" s="451">
        <f t="shared" si="2"/>
        <v>125</v>
      </c>
      <c r="ER50" s="451">
        <f t="shared" si="2"/>
        <v>125</v>
      </c>
      <c r="ES50" s="451">
        <f t="shared" si="2"/>
        <v>125</v>
      </c>
      <c r="ET50" s="451">
        <f t="shared" si="2"/>
        <v>125</v>
      </c>
      <c r="EU50" s="451">
        <f t="shared" si="2"/>
        <v>125</v>
      </c>
      <c r="EV50" s="451">
        <f t="shared" si="2"/>
        <v>125</v>
      </c>
      <c r="EW50" s="451">
        <f t="shared" si="2"/>
        <v>125</v>
      </c>
      <c r="EX50" s="451">
        <f t="shared" si="2"/>
        <v>125</v>
      </c>
      <c r="EY50" s="451">
        <f t="shared" si="2"/>
        <v>125</v>
      </c>
      <c r="EZ50" s="451">
        <f t="shared" si="2"/>
        <v>125</v>
      </c>
      <c r="FA50" s="451">
        <f t="shared" si="2"/>
        <v>125</v>
      </c>
      <c r="FB50" s="451">
        <f t="shared" si="2"/>
        <v>125</v>
      </c>
      <c r="FC50" s="451">
        <f t="shared" si="2"/>
        <v>125</v>
      </c>
      <c r="FD50" s="451">
        <f t="shared" si="2"/>
        <v>125</v>
      </c>
      <c r="FE50" s="451">
        <f t="shared" si="2"/>
        <v>125</v>
      </c>
      <c r="FF50" s="451">
        <f t="shared" si="2"/>
        <v>125</v>
      </c>
      <c r="FG50" s="451">
        <f t="shared" si="2"/>
        <v>125</v>
      </c>
      <c r="FH50" s="451">
        <f t="shared" si="2"/>
        <v>125</v>
      </c>
      <c r="FI50" s="451">
        <f t="shared" si="2"/>
        <v>125</v>
      </c>
      <c r="FJ50" s="451">
        <f t="shared" si="2"/>
        <v>125</v>
      </c>
      <c r="FK50" s="451">
        <f t="shared" si="2"/>
        <v>125</v>
      </c>
      <c r="FL50" s="451">
        <f t="shared" si="2"/>
        <v>125</v>
      </c>
      <c r="FM50" s="451">
        <f t="shared" si="2"/>
        <v>125</v>
      </c>
      <c r="FN50" s="451">
        <f t="shared" si="2"/>
        <v>125</v>
      </c>
      <c r="FO50" s="451">
        <f t="shared" si="2"/>
        <v>125</v>
      </c>
      <c r="FP50" s="451">
        <f t="shared" si="2"/>
        <v>125</v>
      </c>
      <c r="FQ50" s="451">
        <f t="shared" si="2"/>
        <v>125</v>
      </c>
      <c r="FR50" s="451">
        <f t="shared" si="2"/>
        <v>125</v>
      </c>
      <c r="FS50" s="451">
        <f t="shared" si="2"/>
        <v>125</v>
      </c>
      <c r="FT50" s="451">
        <f t="shared" si="2"/>
        <v>125</v>
      </c>
      <c r="FU50" s="451">
        <f t="shared" si="2"/>
        <v>125</v>
      </c>
      <c r="FV50" s="451">
        <f t="shared" si="2"/>
        <v>125</v>
      </c>
      <c r="FW50" s="451">
        <f t="shared" si="2"/>
        <v>125</v>
      </c>
      <c r="FX50" s="451">
        <f t="shared" ref="FX50:FZ50" si="3">+(FX45+(FX30-FX15))/((EDATE(FX2,1)-FX2)*24)</f>
        <v>125</v>
      </c>
      <c r="FY50" s="451">
        <f t="shared" si="3"/>
        <v>125</v>
      </c>
      <c r="FZ50" s="451">
        <f t="shared" si="3"/>
        <v>125</v>
      </c>
    </row>
    <row r="51" spans="2:182">
      <c r="B51" s="5" t="str">
        <f>+"="&amp;" (HMPL Excess + (HMPL Load - HMPL SEPA)) / Hours in month"</f>
        <v>= (HMPL Excess + (HMPL Load - HMPL SEPA)) / Hours in month</v>
      </c>
    </row>
    <row r="52" spans="2:182">
      <c r="C52" s="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0.59999389629810485"/>
  </sheetPr>
  <dimension ref="A1:XFD411"/>
  <sheetViews>
    <sheetView topLeftCell="B1" zoomScale="80" zoomScaleNormal="80" workbookViewId="0">
      <selection activeCell="G50" sqref="G50:Q50"/>
    </sheetView>
  </sheetViews>
  <sheetFormatPr defaultRowHeight="15"/>
  <cols>
    <col min="1" max="1" width="9.140625" style="45"/>
    <col min="2" max="2" width="40.85546875" style="416" customWidth="1"/>
    <col min="3" max="5" width="12.28515625" style="45" bestFit="1" customWidth="1"/>
    <col min="6" max="6" width="11.5703125" style="45" bestFit="1" customWidth="1"/>
    <col min="7" max="17" width="11.5703125" style="462" bestFit="1" customWidth="1"/>
    <col min="20" max="20" width="9.42578125" style="8" bestFit="1" customWidth="1"/>
    <col min="21" max="23" width="12.28515625" style="8" bestFit="1" customWidth="1"/>
    <col min="24" max="24" width="11.5703125" style="8" bestFit="1" customWidth="1"/>
    <col min="38" max="39" width="9.7109375" bestFit="1" customWidth="1"/>
    <col min="41" max="41" width="10.5703125" bestFit="1" customWidth="1"/>
  </cols>
  <sheetData>
    <row r="1" spans="1:46">
      <c r="C1" s="271">
        <f>+AL2</f>
        <v>41275</v>
      </c>
      <c r="D1" s="271">
        <f>+DATE(YEAR(C1)+1,1,1)</f>
        <v>41640</v>
      </c>
      <c r="E1" s="271">
        <f t="shared" ref="E1:F1" si="0">+DATE(YEAR(D1)+1,1,1)</f>
        <v>42005</v>
      </c>
      <c r="F1" s="271">
        <f t="shared" si="0"/>
        <v>42370</v>
      </c>
      <c r="G1" s="271">
        <f t="shared" ref="G1" si="1">+DATE(YEAR(F1)+1,1,1)</f>
        <v>42736</v>
      </c>
      <c r="H1" s="271">
        <f t="shared" ref="H1" si="2">+DATE(YEAR(G1)+1,1,1)</f>
        <v>43101</v>
      </c>
      <c r="I1" s="271">
        <f t="shared" ref="I1" si="3">+DATE(YEAR(H1)+1,1,1)</f>
        <v>43466</v>
      </c>
      <c r="J1" s="271">
        <f t="shared" ref="J1" si="4">+DATE(YEAR(I1)+1,1,1)</f>
        <v>43831</v>
      </c>
      <c r="K1" s="271">
        <f t="shared" ref="K1" si="5">+DATE(YEAR(J1)+1,1,1)</f>
        <v>44197</v>
      </c>
      <c r="L1" s="271">
        <f t="shared" ref="L1" si="6">+DATE(YEAR(K1)+1,1,1)</f>
        <v>44562</v>
      </c>
      <c r="M1" s="271">
        <f t="shared" ref="M1" si="7">+DATE(YEAR(L1)+1,1,1)</f>
        <v>44927</v>
      </c>
      <c r="N1" s="271">
        <f t="shared" ref="N1" si="8">+DATE(YEAR(M1)+1,1,1)</f>
        <v>45292</v>
      </c>
      <c r="O1" s="271">
        <f t="shared" ref="O1" si="9">+DATE(YEAR(N1)+1,1,1)</f>
        <v>45658</v>
      </c>
      <c r="P1" s="271">
        <f t="shared" ref="P1:Q1" si="10">+DATE(YEAR(O1)+1,1,1)</f>
        <v>46023</v>
      </c>
      <c r="Q1" s="271">
        <f t="shared" si="10"/>
        <v>46388</v>
      </c>
      <c r="U1" s="321"/>
      <c r="V1" s="321"/>
      <c r="W1" s="321"/>
      <c r="X1" s="321"/>
      <c r="AK1" t="s">
        <v>130</v>
      </c>
      <c r="AO1" s="27">
        <f>+'Monthly Sources and Uses'!C2</f>
        <v>41275</v>
      </c>
      <c r="AP1" t="str">
        <f t="shared" ref="AP1:AP32" si="11">+VLOOKUP(AQ1,$AS$1:$AT$198,2,FALSE)</f>
        <v>c</v>
      </c>
      <c r="AQ1">
        <f>+COLUMN('Monthly Sources and Uses'!C2)</f>
        <v>3</v>
      </c>
      <c r="AS1">
        <v>1</v>
      </c>
      <c r="AT1" s="41" t="s">
        <v>111</v>
      </c>
    </row>
    <row r="2" spans="1:46">
      <c r="B2" s="418" t="s">
        <v>0</v>
      </c>
      <c r="C2" s="102">
        <f>+YEAR(C1)</f>
        <v>2013</v>
      </c>
      <c r="D2" s="237">
        <f t="shared" ref="D2:F2" si="12">+YEAR(D1)</f>
        <v>2014</v>
      </c>
      <c r="E2" s="237">
        <f t="shared" si="12"/>
        <v>2015</v>
      </c>
      <c r="F2" s="237">
        <f t="shared" si="12"/>
        <v>2016</v>
      </c>
      <c r="G2" s="237">
        <f t="shared" ref="G2:P2" si="13">+YEAR(G1)</f>
        <v>2017</v>
      </c>
      <c r="H2" s="237">
        <f t="shared" si="13"/>
        <v>2018</v>
      </c>
      <c r="I2" s="237">
        <f t="shared" si="13"/>
        <v>2019</v>
      </c>
      <c r="J2" s="237">
        <f t="shared" si="13"/>
        <v>2020</v>
      </c>
      <c r="K2" s="237">
        <f t="shared" si="13"/>
        <v>2021</v>
      </c>
      <c r="L2" s="237">
        <f t="shared" si="13"/>
        <v>2022</v>
      </c>
      <c r="M2" s="237">
        <f t="shared" si="13"/>
        <v>2023</v>
      </c>
      <c r="N2" s="237">
        <f t="shared" si="13"/>
        <v>2024</v>
      </c>
      <c r="O2" s="237">
        <f t="shared" si="13"/>
        <v>2025</v>
      </c>
      <c r="P2" s="237">
        <f t="shared" si="13"/>
        <v>2026</v>
      </c>
      <c r="Q2" s="237">
        <f t="shared" ref="Q2" si="14">+YEAR(Q1)</f>
        <v>2027</v>
      </c>
      <c r="T2" s="322"/>
      <c r="AK2" s="41">
        <f>+YEAR(AL2)</f>
        <v>2013</v>
      </c>
      <c r="AL2" s="49">
        <f>+'Monthly Sources and Uses'!$C$2</f>
        <v>41275</v>
      </c>
      <c r="AM2" s="27">
        <f>+DATE(YEAR(AL2),12,1)</f>
        <v>41609</v>
      </c>
      <c r="AO2" s="27">
        <f>+EDATE(AO1,1)</f>
        <v>41306</v>
      </c>
      <c r="AP2" s="41" t="str">
        <f t="shared" si="11"/>
        <v>d</v>
      </c>
      <c r="AQ2" s="41">
        <f>+AQ1+1</f>
        <v>4</v>
      </c>
      <c r="AS2">
        <f>+AS1+1</f>
        <v>2</v>
      </c>
      <c r="AT2" s="41" t="s">
        <v>112</v>
      </c>
    </row>
    <row r="3" spans="1:46">
      <c r="A3" s="247">
        <f>+ROW(A3)</f>
        <v>3</v>
      </c>
      <c r="B3" s="419" t="s">
        <v>1</v>
      </c>
      <c r="C3" s="89">
        <f t="shared" ref="C3:Q17" ca="1" si="15">+SUM(INDIRECT($AK$1&amp;VLOOKUP(C$1,$AO$1:$AP$198,2,FALSE)&amp;$A3&amp;":"&amp;(VLOOKUP(DATE(YEAR(C$1),12,1),$AO$1:$AP$198,2,FALSE)&amp;$A3)))</f>
        <v>2900182.91</v>
      </c>
      <c r="D3" s="89">
        <f t="shared" ca="1" si="15"/>
        <v>3168280.6500000004</v>
      </c>
      <c r="E3" s="89">
        <f t="shared" ca="1" si="15"/>
        <v>3030975.7100000004</v>
      </c>
      <c r="F3" s="89">
        <f t="shared" ca="1" si="15"/>
        <v>3186014.9600000004</v>
      </c>
      <c r="G3" s="89">
        <f t="shared" ca="1" si="15"/>
        <v>2792121.99</v>
      </c>
      <c r="H3" s="89">
        <f t="shared" ca="1" si="15"/>
        <v>3250669.5200000005</v>
      </c>
      <c r="I3" s="89">
        <f t="shared" ca="1" si="15"/>
        <v>3159865.04</v>
      </c>
      <c r="J3" s="89">
        <f t="shared" ca="1" si="15"/>
        <v>3394177.0900000003</v>
      </c>
      <c r="K3" s="89">
        <f t="shared" ca="1" si="15"/>
        <v>3179053.7100000004</v>
      </c>
      <c r="L3" s="89">
        <f t="shared" ca="1" si="15"/>
        <v>3375286.8000000003</v>
      </c>
      <c r="M3" s="89">
        <f t="shared" ca="1" si="15"/>
        <v>3102786.6</v>
      </c>
      <c r="N3" s="89">
        <f t="shared" ca="1" si="15"/>
        <v>3377966.9000000004</v>
      </c>
      <c r="O3" s="89">
        <f t="shared" ca="1" si="15"/>
        <v>2954578.91</v>
      </c>
      <c r="P3" s="89">
        <f t="shared" ca="1" si="15"/>
        <v>3322034.68</v>
      </c>
      <c r="Q3" s="89">
        <f t="shared" ca="1" si="15"/>
        <v>3105400.7400000007</v>
      </c>
      <c r="T3" s="323"/>
      <c r="U3" s="132"/>
      <c r="V3" s="132"/>
      <c r="W3" s="132"/>
      <c r="X3" s="132"/>
      <c r="AK3" s="41">
        <f>+AK2+1</f>
        <v>2014</v>
      </c>
      <c r="AL3" s="27">
        <f>+DATE(YEAR(AM2)+1,1,1)</f>
        <v>41640</v>
      </c>
      <c r="AM3" s="27">
        <f>+DATE(YEAR(AL3),12,1)</f>
        <v>41974</v>
      </c>
      <c r="AO3" s="27">
        <f t="shared" ref="AO3:AO66" si="16">+EDATE(AO2,1)</f>
        <v>41334</v>
      </c>
      <c r="AP3" s="41" t="str">
        <f t="shared" si="11"/>
        <v>e</v>
      </c>
      <c r="AQ3" s="41">
        <f t="shared" ref="AQ3:AQ66" si="17">+AQ2+1</f>
        <v>5</v>
      </c>
      <c r="AS3" s="41">
        <f t="shared" ref="AS3:AS66" si="18">+AS2+1</f>
        <v>3</v>
      </c>
      <c r="AT3" s="41" t="s">
        <v>104</v>
      </c>
    </row>
    <row r="4" spans="1:46">
      <c r="A4" s="247">
        <f t="shared" ref="A4:A17" si="19">+ROW(A4)</f>
        <v>4</v>
      </c>
      <c r="B4" s="420" t="s">
        <v>2</v>
      </c>
      <c r="C4" s="89">
        <f t="shared" ca="1" si="15"/>
        <v>1147168</v>
      </c>
      <c r="D4" s="89">
        <f t="shared" ca="1" si="15"/>
        <v>1088106</v>
      </c>
      <c r="E4" s="89">
        <f t="shared" ca="1" si="15"/>
        <v>1149982</v>
      </c>
      <c r="F4" s="89">
        <f t="shared" ca="1" si="15"/>
        <v>1080609.6000000001</v>
      </c>
      <c r="G4" s="89">
        <f t="shared" ca="1" si="15"/>
        <v>1154228</v>
      </c>
      <c r="H4" s="89">
        <f t="shared" ca="1" si="15"/>
        <v>1012723</v>
      </c>
      <c r="I4" s="89">
        <f t="shared" ca="1" si="15"/>
        <v>1201556</v>
      </c>
      <c r="J4" s="89">
        <f t="shared" ca="1" si="15"/>
        <v>1149996.3999999999</v>
      </c>
      <c r="K4" s="89">
        <f t="shared" ca="1" si="15"/>
        <v>1121703.8</v>
      </c>
      <c r="L4" s="89">
        <f t="shared" ca="1" si="15"/>
        <v>1144088.6000000001</v>
      </c>
      <c r="M4" s="89">
        <f t="shared" ca="1" si="15"/>
        <v>1208078</v>
      </c>
      <c r="N4" s="89">
        <f t="shared" ca="1" si="15"/>
        <v>1143387.2</v>
      </c>
      <c r="O4" s="89">
        <f t="shared" ca="1" si="15"/>
        <v>1204067</v>
      </c>
      <c r="P4" s="89">
        <f t="shared" ca="1" si="15"/>
        <v>1032713</v>
      </c>
      <c r="Q4" s="89">
        <f t="shared" ca="1" si="15"/>
        <v>1189349</v>
      </c>
      <c r="T4" s="323"/>
      <c r="U4" s="132"/>
      <c r="V4" s="132"/>
      <c r="W4" s="132"/>
      <c r="X4" s="132"/>
      <c r="AK4" s="41">
        <f t="shared" ref="AK4:AK16" si="20">+AK3+1</f>
        <v>2015</v>
      </c>
      <c r="AL4" s="27">
        <f t="shared" ref="AL4:AL7" si="21">+DATE(YEAR(AM3)+1,1,1)</f>
        <v>42005</v>
      </c>
      <c r="AM4" s="27">
        <f t="shared" ref="AM4:AM7" si="22">+DATE(YEAR(AL4),12,1)</f>
        <v>42339</v>
      </c>
      <c r="AO4" s="27">
        <f t="shared" si="16"/>
        <v>41365</v>
      </c>
      <c r="AP4" s="41" t="str">
        <f t="shared" si="11"/>
        <v>f</v>
      </c>
      <c r="AQ4" s="41">
        <f t="shared" si="17"/>
        <v>6</v>
      </c>
      <c r="AS4" s="41">
        <f t="shared" si="18"/>
        <v>4</v>
      </c>
      <c r="AT4" s="41" t="s">
        <v>113</v>
      </c>
    </row>
    <row r="5" spans="1:46">
      <c r="A5" s="247">
        <f t="shared" si="19"/>
        <v>5</v>
      </c>
      <c r="B5" s="420" t="s">
        <v>3</v>
      </c>
      <c r="C5" s="89">
        <f t="shared" ca="1" si="15"/>
        <v>974185.81000000017</v>
      </c>
      <c r="D5" s="89">
        <f t="shared" ca="1" si="15"/>
        <v>1132194.6000000001</v>
      </c>
      <c r="E5" s="89">
        <f t="shared" ca="1" si="15"/>
        <v>1063711.8</v>
      </c>
      <c r="F5" s="89">
        <f t="shared" ca="1" si="15"/>
        <v>1137750.6000000001</v>
      </c>
      <c r="G5" s="89">
        <f t="shared" ca="1" si="15"/>
        <v>1066526.2100000002</v>
      </c>
      <c r="H5" s="89">
        <f t="shared" ca="1" si="15"/>
        <v>1144558.0100000002</v>
      </c>
      <c r="I5" s="89">
        <f t="shared" ca="1" si="15"/>
        <v>1087972.6100000001</v>
      </c>
      <c r="J5" s="89">
        <f t="shared" ca="1" si="15"/>
        <v>1196295.8</v>
      </c>
      <c r="K5" s="89">
        <f t="shared" ca="1" si="15"/>
        <v>1033109.2000000002</v>
      </c>
      <c r="L5" s="89">
        <f t="shared" ca="1" si="15"/>
        <v>1191341.0100000002</v>
      </c>
      <c r="M5" s="89">
        <f t="shared" ca="1" si="15"/>
        <v>1119463.2100000002</v>
      </c>
      <c r="N5" s="89">
        <f t="shared" ca="1" si="15"/>
        <v>1190565.8</v>
      </c>
      <c r="O5" s="89">
        <f t="shared" ca="1" si="15"/>
        <v>1112791.4100000001</v>
      </c>
      <c r="P5" s="89">
        <f t="shared" ca="1" si="15"/>
        <v>1170809.0100000002</v>
      </c>
      <c r="Q5" s="89">
        <f t="shared" ca="1" si="15"/>
        <v>1099902.2000000002</v>
      </c>
      <c r="T5" s="323"/>
      <c r="U5" s="132"/>
      <c r="V5" s="132"/>
      <c r="W5" s="132"/>
      <c r="X5" s="132"/>
      <c r="AK5" s="41">
        <f t="shared" si="20"/>
        <v>2016</v>
      </c>
      <c r="AL5" s="27">
        <f t="shared" si="21"/>
        <v>42370</v>
      </c>
      <c r="AM5" s="27">
        <f t="shared" si="22"/>
        <v>42705</v>
      </c>
      <c r="AO5" s="27">
        <f t="shared" si="16"/>
        <v>41395</v>
      </c>
      <c r="AP5" s="41" t="str">
        <f t="shared" si="11"/>
        <v>g</v>
      </c>
      <c r="AQ5" s="41">
        <f t="shared" si="17"/>
        <v>7</v>
      </c>
      <c r="AS5" s="41">
        <f t="shared" si="18"/>
        <v>5</v>
      </c>
      <c r="AT5" s="41" t="s">
        <v>114</v>
      </c>
    </row>
    <row r="6" spans="1:46">
      <c r="A6" s="247">
        <f t="shared" si="19"/>
        <v>6</v>
      </c>
      <c r="B6" s="420" t="s">
        <v>4</v>
      </c>
      <c r="C6" s="89">
        <f t="shared" ca="1" si="15"/>
        <v>622564.48</v>
      </c>
      <c r="D6" s="89">
        <f t="shared" ca="1" si="15"/>
        <v>0</v>
      </c>
      <c r="E6" s="89">
        <f t="shared" ca="1" si="15"/>
        <v>0</v>
      </c>
      <c r="F6" s="89">
        <f t="shared" ca="1" si="15"/>
        <v>0</v>
      </c>
      <c r="G6" s="89">
        <f t="shared" ca="1" si="15"/>
        <v>0</v>
      </c>
      <c r="H6" s="89">
        <f t="shared" ca="1" si="15"/>
        <v>0</v>
      </c>
      <c r="I6" s="89">
        <f t="shared" ca="1" si="15"/>
        <v>0</v>
      </c>
      <c r="J6" s="89">
        <f t="shared" ca="1" si="15"/>
        <v>0</v>
      </c>
      <c r="K6" s="89">
        <f t="shared" ca="1" si="15"/>
        <v>0</v>
      </c>
      <c r="L6" s="89">
        <f t="shared" ca="1" si="15"/>
        <v>0</v>
      </c>
      <c r="M6" s="89">
        <f t="shared" ca="1" si="15"/>
        <v>0</v>
      </c>
      <c r="N6" s="89">
        <f t="shared" ca="1" si="15"/>
        <v>0</v>
      </c>
      <c r="O6" s="89">
        <f t="shared" ca="1" si="15"/>
        <v>0</v>
      </c>
      <c r="P6" s="89">
        <f t="shared" ca="1" si="15"/>
        <v>0</v>
      </c>
      <c r="Q6" s="89">
        <f t="shared" ca="1" si="15"/>
        <v>0</v>
      </c>
      <c r="T6" s="323"/>
      <c r="U6" s="132"/>
      <c r="V6" s="132"/>
      <c r="W6" s="132"/>
      <c r="X6" s="132"/>
      <c r="AK6" s="41">
        <f t="shared" si="20"/>
        <v>2017</v>
      </c>
      <c r="AL6" s="27">
        <f t="shared" si="21"/>
        <v>42736</v>
      </c>
      <c r="AM6" s="27">
        <f t="shared" si="22"/>
        <v>43070</v>
      </c>
      <c r="AO6" s="27">
        <f t="shared" si="16"/>
        <v>41426</v>
      </c>
      <c r="AP6" s="41" t="str">
        <f t="shared" si="11"/>
        <v>h</v>
      </c>
      <c r="AQ6" s="41">
        <f t="shared" si="17"/>
        <v>8</v>
      </c>
      <c r="AS6" s="41">
        <f t="shared" si="18"/>
        <v>6</v>
      </c>
      <c r="AT6" s="41" t="s">
        <v>109</v>
      </c>
    </row>
    <row r="7" spans="1:46">
      <c r="A7" s="247">
        <f t="shared" si="19"/>
        <v>7</v>
      </c>
      <c r="B7" s="420" t="s">
        <v>5</v>
      </c>
      <c r="C7" s="89">
        <f t="shared" ca="1" si="15"/>
        <v>705714.2</v>
      </c>
      <c r="D7" s="89">
        <f t="shared" ca="1" si="15"/>
        <v>0</v>
      </c>
      <c r="E7" s="89">
        <f t="shared" ca="1" si="15"/>
        <v>0</v>
      </c>
      <c r="F7" s="89">
        <f t="shared" ca="1" si="15"/>
        <v>0</v>
      </c>
      <c r="G7" s="89">
        <f t="shared" ca="1" si="15"/>
        <v>0</v>
      </c>
      <c r="H7" s="89">
        <f t="shared" ca="1" si="15"/>
        <v>0</v>
      </c>
      <c r="I7" s="89">
        <f t="shared" ca="1" si="15"/>
        <v>0</v>
      </c>
      <c r="J7" s="89">
        <f t="shared" ca="1" si="15"/>
        <v>0</v>
      </c>
      <c r="K7" s="89">
        <f t="shared" ca="1" si="15"/>
        <v>0</v>
      </c>
      <c r="L7" s="89">
        <f t="shared" ca="1" si="15"/>
        <v>0</v>
      </c>
      <c r="M7" s="89">
        <f t="shared" ca="1" si="15"/>
        <v>0</v>
      </c>
      <c r="N7" s="89">
        <f t="shared" ca="1" si="15"/>
        <v>0</v>
      </c>
      <c r="O7" s="89">
        <f t="shared" ca="1" si="15"/>
        <v>0</v>
      </c>
      <c r="P7" s="89">
        <f t="shared" ca="1" si="15"/>
        <v>0</v>
      </c>
      <c r="Q7" s="89">
        <f t="shared" ca="1" si="15"/>
        <v>0</v>
      </c>
      <c r="T7" s="323"/>
      <c r="U7" s="132"/>
      <c r="V7" s="132"/>
      <c r="W7" s="132"/>
      <c r="X7" s="132"/>
      <c r="AK7" s="41">
        <f t="shared" si="20"/>
        <v>2018</v>
      </c>
      <c r="AL7" s="27">
        <f t="shared" si="21"/>
        <v>43101</v>
      </c>
      <c r="AM7" s="27">
        <f t="shared" si="22"/>
        <v>43435</v>
      </c>
      <c r="AO7" s="27">
        <f t="shared" si="16"/>
        <v>41456</v>
      </c>
      <c r="AP7" s="41" t="str">
        <f t="shared" si="11"/>
        <v>i</v>
      </c>
      <c r="AQ7" s="41">
        <f t="shared" si="17"/>
        <v>9</v>
      </c>
      <c r="AS7" s="41">
        <f t="shared" si="18"/>
        <v>7</v>
      </c>
      <c r="AT7" s="41" t="s">
        <v>115</v>
      </c>
    </row>
    <row r="8" spans="1:46">
      <c r="A8" s="247">
        <f t="shared" si="19"/>
        <v>8</v>
      </c>
      <c r="B8" s="420" t="s">
        <v>6</v>
      </c>
      <c r="C8" s="89">
        <f t="shared" ca="1" si="15"/>
        <v>742185.8</v>
      </c>
      <c r="D8" s="89">
        <f t="shared" ca="1" si="15"/>
        <v>0</v>
      </c>
      <c r="E8" s="89">
        <f t="shared" ca="1" si="15"/>
        <v>0</v>
      </c>
      <c r="F8" s="89">
        <f t="shared" ca="1" si="15"/>
        <v>0</v>
      </c>
      <c r="G8" s="89">
        <f t="shared" ca="1" si="15"/>
        <v>0</v>
      </c>
      <c r="H8" s="89">
        <f t="shared" ca="1" si="15"/>
        <v>0</v>
      </c>
      <c r="I8" s="89">
        <f t="shared" ca="1" si="15"/>
        <v>0</v>
      </c>
      <c r="J8" s="89">
        <f t="shared" ca="1" si="15"/>
        <v>0</v>
      </c>
      <c r="K8" s="89">
        <f t="shared" ca="1" si="15"/>
        <v>0</v>
      </c>
      <c r="L8" s="89">
        <f t="shared" ca="1" si="15"/>
        <v>0</v>
      </c>
      <c r="M8" s="89">
        <f t="shared" ca="1" si="15"/>
        <v>0</v>
      </c>
      <c r="N8" s="89">
        <f t="shared" ca="1" si="15"/>
        <v>0</v>
      </c>
      <c r="O8" s="89">
        <f t="shared" ca="1" si="15"/>
        <v>0</v>
      </c>
      <c r="P8" s="89">
        <f t="shared" ca="1" si="15"/>
        <v>0</v>
      </c>
      <c r="Q8" s="89">
        <f t="shared" ca="1" si="15"/>
        <v>0</v>
      </c>
      <c r="T8" s="323"/>
      <c r="U8" s="132"/>
      <c r="V8" s="132"/>
      <c r="W8" s="132"/>
      <c r="X8" s="132"/>
      <c r="AK8" s="461">
        <f t="shared" si="20"/>
        <v>2019</v>
      </c>
      <c r="AL8" s="27">
        <f t="shared" ref="AL8:AL14" si="23">+DATE(YEAR(AM7)+1,1,1)</f>
        <v>43466</v>
      </c>
      <c r="AM8" s="27">
        <f t="shared" ref="AM8:AM14" si="24">+DATE(YEAR(AL8),12,1)</f>
        <v>43800</v>
      </c>
      <c r="AO8" s="27">
        <f t="shared" si="16"/>
        <v>41487</v>
      </c>
      <c r="AP8" s="41" t="str">
        <f t="shared" si="11"/>
        <v>j</v>
      </c>
      <c r="AQ8" s="41">
        <f t="shared" si="17"/>
        <v>10</v>
      </c>
      <c r="AS8" s="41">
        <f t="shared" si="18"/>
        <v>8</v>
      </c>
      <c r="AT8" s="41" t="s">
        <v>116</v>
      </c>
    </row>
    <row r="9" spans="1:46">
      <c r="A9" s="247">
        <f t="shared" si="19"/>
        <v>9</v>
      </c>
      <c r="B9" s="420" t="s">
        <v>7</v>
      </c>
      <c r="C9" s="89">
        <f t="shared" ca="1" si="15"/>
        <v>1739181.5499999998</v>
      </c>
      <c r="D9" s="89">
        <f t="shared" ca="1" si="15"/>
        <v>1619094.04</v>
      </c>
      <c r="E9" s="89">
        <f t="shared" ca="1" si="15"/>
        <v>1698222.5499999998</v>
      </c>
      <c r="F9" s="89">
        <f t="shared" ca="1" si="15"/>
        <v>1466327.38</v>
      </c>
      <c r="G9" s="89">
        <f t="shared" ca="1" si="15"/>
        <v>1710367.5899999999</v>
      </c>
      <c r="H9" s="89">
        <f t="shared" ca="1" si="15"/>
        <v>1654600.79</v>
      </c>
      <c r="I9" s="89">
        <f t="shared" ca="1" si="15"/>
        <v>1848471.5499999998</v>
      </c>
      <c r="J9" s="89">
        <f t="shared" ca="1" si="15"/>
        <v>1784579.26</v>
      </c>
      <c r="K9" s="89">
        <f t="shared" ca="1" si="15"/>
        <v>1883865.5699999998</v>
      </c>
      <c r="L9" s="89">
        <f t="shared" ca="1" si="15"/>
        <v>1772114.5899999999</v>
      </c>
      <c r="M9" s="89">
        <f t="shared" ca="1" si="15"/>
        <v>1867837</v>
      </c>
      <c r="N9" s="89">
        <f t="shared" ca="1" si="15"/>
        <v>1598368.48</v>
      </c>
      <c r="O9" s="89">
        <f t="shared" ca="1" si="15"/>
        <v>1856077.5499999998</v>
      </c>
      <c r="P9" s="89">
        <f t="shared" ca="1" si="15"/>
        <v>1724286.5499999998</v>
      </c>
      <c r="Q9" s="89">
        <f t="shared" ca="1" si="15"/>
        <v>1816560.5699999998</v>
      </c>
      <c r="T9" s="323"/>
      <c r="U9" s="132"/>
      <c r="V9" s="132"/>
      <c r="W9" s="132"/>
      <c r="X9" s="132"/>
      <c r="AK9" s="461">
        <f t="shared" si="20"/>
        <v>2020</v>
      </c>
      <c r="AL9" s="27">
        <f t="shared" si="23"/>
        <v>43831</v>
      </c>
      <c r="AM9" s="27">
        <f t="shared" si="24"/>
        <v>44166</v>
      </c>
      <c r="AO9" s="27">
        <f t="shared" si="16"/>
        <v>41518</v>
      </c>
      <c r="AP9" s="41" t="str">
        <f t="shared" si="11"/>
        <v>k</v>
      </c>
      <c r="AQ9" s="41">
        <f t="shared" si="17"/>
        <v>11</v>
      </c>
      <c r="AS9" s="41">
        <f t="shared" si="18"/>
        <v>9</v>
      </c>
      <c r="AT9" s="41" t="s">
        <v>117</v>
      </c>
    </row>
    <row r="10" spans="1:46">
      <c r="A10" s="247">
        <f t="shared" si="19"/>
        <v>10</v>
      </c>
      <c r="B10" s="420" t="s">
        <v>8</v>
      </c>
      <c r="C10" s="89">
        <f t="shared" ca="1" si="15"/>
        <v>1682440.96</v>
      </c>
      <c r="D10" s="89">
        <f t="shared" ca="1" si="15"/>
        <v>1675732.96</v>
      </c>
      <c r="E10" s="89">
        <f t="shared" ca="1" si="15"/>
        <v>1557029.96</v>
      </c>
      <c r="F10" s="89">
        <f t="shared" ca="1" si="15"/>
        <v>1664085.48</v>
      </c>
      <c r="G10" s="89">
        <f t="shared" ca="1" si="15"/>
        <v>1562435</v>
      </c>
      <c r="H10" s="89">
        <f t="shared" ca="1" si="15"/>
        <v>1695957.98</v>
      </c>
      <c r="I10" s="89">
        <f t="shared" ca="1" si="15"/>
        <v>1521972.98</v>
      </c>
      <c r="J10" s="89">
        <f t="shared" ca="1" si="15"/>
        <v>1829882.46</v>
      </c>
      <c r="K10" s="89">
        <f t="shared" ca="1" si="15"/>
        <v>1713315.97</v>
      </c>
      <c r="L10" s="89">
        <f t="shared" ca="1" si="15"/>
        <v>1814780</v>
      </c>
      <c r="M10" s="89">
        <f t="shared" ca="1" si="15"/>
        <v>1697867</v>
      </c>
      <c r="N10" s="89">
        <f t="shared" ca="1" si="15"/>
        <v>1810059.46</v>
      </c>
      <c r="O10" s="89">
        <f t="shared" ca="1" si="15"/>
        <v>1686829.95</v>
      </c>
      <c r="P10" s="89">
        <f t="shared" ca="1" si="15"/>
        <v>1766754.96</v>
      </c>
      <c r="Q10" s="89">
        <f t="shared" ca="1" si="15"/>
        <v>1494679</v>
      </c>
      <c r="T10" s="323"/>
      <c r="U10" s="132"/>
      <c r="V10" s="132"/>
      <c r="W10" s="132"/>
      <c r="X10" s="132"/>
      <c r="AK10" s="461">
        <f t="shared" si="20"/>
        <v>2021</v>
      </c>
      <c r="AL10" s="27">
        <f t="shared" si="23"/>
        <v>44197</v>
      </c>
      <c r="AM10" s="27">
        <f t="shared" si="24"/>
        <v>44531</v>
      </c>
      <c r="AO10" s="27">
        <f t="shared" si="16"/>
        <v>41548</v>
      </c>
      <c r="AP10" s="41" t="str">
        <f t="shared" si="11"/>
        <v>l</v>
      </c>
      <c r="AQ10" s="41">
        <f t="shared" si="17"/>
        <v>12</v>
      </c>
      <c r="AS10" s="41">
        <f t="shared" si="18"/>
        <v>10</v>
      </c>
      <c r="AT10" s="41" t="s">
        <v>118</v>
      </c>
    </row>
    <row r="11" spans="1:46">
      <c r="A11" s="247">
        <f t="shared" si="19"/>
        <v>11</v>
      </c>
      <c r="B11" s="420" t="s">
        <v>9</v>
      </c>
      <c r="C11" s="89">
        <f t="shared" ca="1" si="15"/>
        <v>7714</v>
      </c>
      <c r="D11" s="89">
        <f t="shared" ca="1" si="15"/>
        <v>0</v>
      </c>
      <c r="E11" s="89">
        <f t="shared" ca="1" si="15"/>
        <v>0</v>
      </c>
      <c r="F11" s="89">
        <f t="shared" ca="1" si="15"/>
        <v>0</v>
      </c>
      <c r="G11" s="89">
        <f t="shared" ca="1" si="15"/>
        <v>0</v>
      </c>
      <c r="H11" s="89">
        <f t="shared" ca="1" si="15"/>
        <v>0</v>
      </c>
      <c r="I11" s="89">
        <f t="shared" ca="1" si="15"/>
        <v>20300</v>
      </c>
      <c r="J11" s="89">
        <f t="shared" ca="1" si="15"/>
        <v>74425</v>
      </c>
      <c r="K11" s="89">
        <f t="shared" ca="1" si="15"/>
        <v>128535</v>
      </c>
      <c r="L11" s="89">
        <f t="shared" ca="1" si="15"/>
        <v>117160</v>
      </c>
      <c r="M11" s="89">
        <f t="shared" ca="1" si="15"/>
        <v>107733</v>
      </c>
      <c r="N11" s="89">
        <f t="shared" ca="1" si="15"/>
        <v>92740</v>
      </c>
      <c r="O11" s="89">
        <f t="shared" ca="1" si="15"/>
        <v>87669</v>
      </c>
      <c r="P11" s="89">
        <f t="shared" ca="1" si="15"/>
        <v>88366</v>
      </c>
      <c r="Q11" s="89">
        <f t="shared" ca="1" si="15"/>
        <v>92720</v>
      </c>
      <c r="T11" s="323"/>
      <c r="U11" s="132"/>
      <c r="V11" s="132"/>
      <c r="W11" s="132"/>
      <c r="X11" s="132"/>
      <c r="AK11" s="461">
        <f t="shared" si="20"/>
        <v>2022</v>
      </c>
      <c r="AL11" s="27">
        <f t="shared" si="23"/>
        <v>44562</v>
      </c>
      <c r="AM11" s="27">
        <f t="shared" si="24"/>
        <v>44896</v>
      </c>
      <c r="AO11" s="27">
        <f t="shared" si="16"/>
        <v>41579</v>
      </c>
      <c r="AP11" s="41" t="str">
        <f t="shared" si="11"/>
        <v>m</v>
      </c>
      <c r="AQ11" s="41">
        <f t="shared" si="17"/>
        <v>13</v>
      </c>
      <c r="AS11" s="41">
        <f t="shared" si="18"/>
        <v>11</v>
      </c>
      <c r="AT11" s="41" t="s">
        <v>119</v>
      </c>
    </row>
    <row r="12" spans="1:46">
      <c r="A12" s="247">
        <f t="shared" si="19"/>
        <v>12</v>
      </c>
      <c r="B12" s="421" t="s">
        <v>10</v>
      </c>
      <c r="C12" s="89">
        <f t="shared" ca="1" si="15"/>
        <v>14753</v>
      </c>
      <c r="D12" s="89">
        <f t="shared" ca="1" si="15"/>
        <v>0</v>
      </c>
      <c r="E12" s="89">
        <f t="shared" ca="1" si="15"/>
        <v>0</v>
      </c>
      <c r="F12" s="89">
        <f t="shared" ca="1" si="15"/>
        <v>0</v>
      </c>
      <c r="G12" s="89">
        <f t="shared" ca="1" si="15"/>
        <v>0</v>
      </c>
      <c r="H12" s="89">
        <f t="shared" ca="1" si="15"/>
        <v>0</v>
      </c>
      <c r="I12" s="89">
        <f t="shared" ca="1" si="15"/>
        <v>0</v>
      </c>
      <c r="J12" s="89">
        <f t="shared" ca="1" si="15"/>
        <v>1536</v>
      </c>
      <c r="K12" s="89">
        <f t="shared" ca="1" si="15"/>
        <v>27546</v>
      </c>
      <c r="L12" s="89">
        <f t="shared" ca="1" si="15"/>
        <v>21067</v>
      </c>
      <c r="M12" s="89">
        <f t="shared" ca="1" si="15"/>
        <v>10202</v>
      </c>
      <c r="N12" s="89">
        <f t="shared" ca="1" si="15"/>
        <v>3199</v>
      </c>
      <c r="O12" s="89">
        <f t="shared" ca="1" si="15"/>
        <v>2029</v>
      </c>
      <c r="P12" s="89">
        <f t="shared" ca="1" si="15"/>
        <v>0</v>
      </c>
      <c r="Q12" s="89">
        <f t="shared" ca="1" si="15"/>
        <v>3083</v>
      </c>
      <c r="T12" s="323"/>
      <c r="U12" s="132"/>
      <c r="V12" s="132"/>
      <c r="W12" s="132"/>
      <c r="X12" s="132"/>
      <c r="AK12" s="461">
        <f t="shared" si="20"/>
        <v>2023</v>
      </c>
      <c r="AL12" s="27">
        <f t="shared" si="23"/>
        <v>44927</v>
      </c>
      <c r="AM12" s="27">
        <f t="shared" si="24"/>
        <v>45261</v>
      </c>
      <c r="AO12" s="27">
        <f t="shared" si="16"/>
        <v>41609</v>
      </c>
      <c r="AP12" s="41" t="str">
        <f t="shared" si="11"/>
        <v>n</v>
      </c>
      <c r="AQ12" s="41">
        <f t="shared" si="17"/>
        <v>14</v>
      </c>
      <c r="AS12" s="41">
        <f t="shared" si="18"/>
        <v>12</v>
      </c>
      <c r="AT12" s="41" t="s">
        <v>120</v>
      </c>
    </row>
    <row r="13" spans="1:46">
      <c r="A13" s="247">
        <f t="shared" si="19"/>
        <v>13</v>
      </c>
      <c r="B13" s="422" t="s">
        <v>11</v>
      </c>
      <c r="C13" s="110">
        <f t="shared" ca="1" si="15"/>
        <v>10536090.710000001</v>
      </c>
      <c r="D13" s="111">
        <f t="shared" ca="1" si="15"/>
        <v>8683408.25</v>
      </c>
      <c r="E13" s="111">
        <f t="shared" ca="1" si="15"/>
        <v>8499922.0199999996</v>
      </c>
      <c r="F13" s="111">
        <f t="shared" ca="1" si="15"/>
        <v>8534788.0199999996</v>
      </c>
      <c r="G13" s="111">
        <f t="shared" ca="1" si="15"/>
        <v>8285678.790000001</v>
      </c>
      <c r="H13" s="111">
        <f t="shared" ca="1" si="15"/>
        <v>8758509.3000000007</v>
      </c>
      <c r="I13" s="111">
        <f t="shared" ca="1" si="15"/>
        <v>8840138.1799999997</v>
      </c>
      <c r="J13" s="111">
        <f t="shared" ca="1" si="15"/>
        <v>9430892.0099999998</v>
      </c>
      <c r="K13" s="111">
        <f t="shared" ca="1" si="15"/>
        <v>9087129.25</v>
      </c>
      <c r="L13" s="111">
        <f t="shared" ca="1" si="15"/>
        <v>9435838</v>
      </c>
      <c r="M13" s="111">
        <f t="shared" ca="1" si="15"/>
        <v>9113966.8100000005</v>
      </c>
      <c r="N13" s="111">
        <f t="shared" ca="1" si="15"/>
        <v>9216286.8399999999</v>
      </c>
      <c r="O13" s="111">
        <f t="shared" ca="1" si="15"/>
        <v>8904042.8200000003</v>
      </c>
      <c r="P13" s="111">
        <f t="shared" ca="1" si="15"/>
        <v>9104964.1999999993</v>
      </c>
      <c r="Q13" s="111">
        <f t="shared" ca="1" si="15"/>
        <v>8801694.5099999998</v>
      </c>
      <c r="T13" s="324"/>
      <c r="U13" s="325"/>
      <c r="V13" s="325"/>
      <c r="W13" s="325"/>
      <c r="X13" s="325"/>
      <c r="AK13" s="461">
        <f t="shared" si="20"/>
        <v>2024</v>
      </c>
      <c r="AL13" s="27">
        <f t="shared" si="23"/>
        <v>45292</v>
      </c>
      <c r="AM13" s="27">
        <f t="shared" si="24"/>
        <v>45627</v>
      </c>
      <c r="AO13" s="27">
        <f t="shared" si="16"/>
        <v>41640</v>
      </c>
      <c r="AP13" s="41" t="str">
        <f t="shared" si="11"/>
        <v>o</v>
      </c>
      <c r="AQ13" s="41">
        <f t="shared" si="17"/>
        <v>15</v>
      </c>
      <c r="AS13" s="41">
        <f t="shared" si="18"/>
        <v>13</v>
      </c>
      <c r="AT13" s="41" t="s">
        <v>121</v>
      </c>
    </row>
    <row r="14" spans="1:46">
      <c r="A14" s="247">
        <f t="shared" si="19"/>
        <v>14</v>
      </c>
      <c r="B14" s="420" t="s">
        <v>97</v>
      </c>
      <c r="C14" s="88">
        <f t="shared" ca="1" si="15"/>
        <v>301928.69</v>
      </c>
      <c r="D14" s="89">
        <f t="shared" ca="1" si="15"/>
        <v>301928.69</v>
      </c>
      <c r="E14" s="89">
        <f t="shared" ca="1" si="15"/>
        <v>266980.01</v>
      </c>
      <c r="F14" s="89">
        <f t="shared" ca="1" si="15"/>
        <v>266980.01999999996</v>
      </c>
      <c r="G14" s="89">
        <f t="shared" ca="1" si="15"/>
        <v>266979.99</v>
      </c>
      <c r="H14" s="89">
        <f t="shared" ca="1" si="15"/>
        <v>266980</v>
      </c>
      <c r="I14" s="89">
        <f t="shared" ca="1" si="15"/>
        <v>266980.01</v>
      </c>
      <c r="J14" s="89">
        <f t="shared" ca="1" si="15"/>
        <v>266980.02</v>
      </c>
      <c r="K14" s="89">
        <f t="shared" ca="1" si="15"/>
        <v>266980.01</v>
      </c>
      <c r="L14" s="89">
        <f t="shared" ca="1" si="15"/>
        <v>266980.01</v>
      </c>
      <c r="M14" s="89">
        <f t="shared" ca="1" si="15"/>
        <v>266980</v>
      </c>
      <c r="N14" s="89">
        <f t="shared" ca="1" si="15"/>
        <v>266980.01</v>
      </c>
      <c r="O14" s="89">
        <f t="shared" ca="1" si="15"/>
        <v>266980</v>
      </c>
      <c r="P14" s="89">
        <f t="shared" ca="1" si="15"/>
        <v>266980.01000000007</v>
      </c>
      <c r="Q14" s="89">
        <f t="shared" ca="1" si="15"/>
        <v>266980.01</v>
      </c>
      <c r="T14" s="323"/>
      <c r="U14" s="132"/>
      <c r="V14" s="132"/>
      <c r="W14" s="132"/>
      <c r="X14" s="132"/>
      <c r="AK14" s="461">
        <f t="shared" si="20"/>
        <v>2025</v>
      </c>
      <c r="AL14" s="27">
        <f t="shared" si="23"/>
        <v>45658</v>
      </c>
      <c r="AM14" s="27">
        <f t="shared" si="24"/>
        <v>45992</v>
      </c>
      <c r="AO14" s="27">
        <f t="shared" si="16"/>
        <v>41671</v>
      </c>
      <c r="AP14" s="41" t="str">
        <f t="shared" si="11"/>
        <v>p</v>
      </c>
      <c r="AQ14" s="41">
        <f t="shared" si="17"/>
        <v>16</v>
      </c>
      <c r="AS14" s="41">
        <f t="shared" si="18"/>
        <v>14</v>
      </c>
      <c r="AT14" s="41" t="s">
        <v>105</v>
      </c>
    </row>
    <row r="15" spans="1:46">
      <c r="A15" s="488">
        <f t="shared" si="19"/>
        <v>15</v>
      </c>
      <c r="B15" s="420" t="s">
        <v>289</v>
      </c>
      <c r="C15" s="64">
        <f t="shared" ca="1" si="15"/>
        <v>20354.73</v>
      </c>
      <c r="D15" s="65">
        <f t="shared" ca="1" si="15"/>
        <v>20354.73</v>
      </c>
      <c r="E15" s="65">
        <f t="shared" ca="1" si="15"/>
        <v>17998.71</v>
      </c>
      <c r="F15" s="65">
        <f t="shared" ca="1" si="15"/>
        <v>17998.699999999997</v>
      </c>
      <c r="G15" s="65">
        <f t="shared" ca="1" si="15"/>
        <v>17998.699999999997</v>
      </c>
      <c r="H15" s="65">
        <f t="shared" ca="1" si="15"/>
        <v>17998.7</v>
      </c>
      <c r="I15" s="65">
        <f t="shared" ca="1" si="15"/>
        <v>17998.7</v>
      </c>
      <c r="J15" s="65">
        <f t="shared" ca="1" si="15"/>
        <v>17998.7</v>
      </c>
      <c r="K15" s="65">
        <f t="shared" ca="1" si="15"/>
        <v>17998.7</v>
      </c>
      <c r="L15" s="65">
        <f t="shared" ca="1" si="15"/>
        <v>17998.71</v>
      </c>
      <c r="M15" s="65">
        <f t="shared" ca="1" si="15"/>
        <v>17998.7</v>
      </c>
      <c r="N15" s="65">
        <f t="shared" ca="1" si="15"/>
        <v>17998.71</v>
      </c>
      <c r="O15" s="65">
        <f t="shared" ca="1" si="15"/>
        <v>17998.690000000002</v>
      </c>
      <c r="P15" s="65">
        <f t="shared" ca="1" si="15"/>
        <v>17998.710000000003</v>
      </c>
      <c r="Q15" s="65">
        <f t="shared" ca="1" si="15"/>
        <v>17998.7</v>
      </c>
      <c r="T15" s="324"/>
      <c r="U15" s="325"/>
      <c r="V15" s="325"/>
      <c r="W15" s="325"/>
      <c r="X15" s="325"/>
      <c r="AK15" s="461">
        <f t="shared" si="20"/>
        <v>2026</v>
      </c>
      <c r="AL15" s="27">
        <f t="shared" ref="AL15:AL16" si="25">+DATE(YEAR(AM14)+1,1,1)</f>
        <v>46023</v>
      </c>
      <c r="AM15" s="27">
        <f t="shared" ref="AM15:AM16" si="26">+DATE(YEAR(AL15),12,1)</f>
        <v>46357</v>
      </c>
      <c r="AO15" s="27">
        <f t="shared" si="16"/>
        <v>41699</v>
      </c>
      <c r="AP15" s="41" t="str">
        <f t="shared" si="11"/>
        <v>q</v>
      </c>
      <c r="AQ15" s="41">
        <f t="shared" si="17"/>
        <v>17</v>
      </c>
      <c r="AS15" s="41">
        <f t="shared" si="18"/>
        <v>15</v>
      </c>
      <c r="AT15" s="41" t="s">
        <v>106</v>
      </c>
    </row>
    <row r="16" spans="1:46">
      <c r="A16" s="247">
        <f t="shared" si="19"/>
        <v>16</v>
      </c>
      <c r="B16" s="423" t="s">
        <v>13</v>
      </c>
      <c r="C16" s="112">
        <f t="shared" ca="1" si="15"/>
        <v>10858374.130000001</v>
      </c>
      <c r="D16" s="112">
        <f t="shared" ca="1" si="15"/>
        <v>9005691.6699999999</v>
      </c>
      <c r="E16" s="112">
        <f t="shared" ca="1" si="15"/>
        <v>8784900.7400000002</v>
      </c>
      <c r="F16" s="112">
        <f t="shared" ca="1" si="15"/>
        <v>8819766.7400000002</v>
      </c>
      <c r="G16" s="112">
        <f t="shared" ca="1" si="15"/>
        <v>8570657.4800000004</v>
      </c>
      <c r="H16" s="112">
        <f t="shared" ca="1" si="15"/>
        <v>9043487.9999999981</v>
      </c>
      <c r="I16" s="112">
        <f t="shared" ca="1" si="15"/>
        <v>9125116.8899999987</v>
      </c>
      <c r="J16" s="112">
        <f t="shared" ca="1" si="15"/>
        <v>9715870.7300000004</v>
      </c>
      <c r="K16" s="112">
        <f t="shared" ca="1" si="15"/>
        <v>9372107.959999999</v>
      </c>
      <c r="L16" s="112">
        <f t="shared" ca="1" si="15"/>
        <v>9720816.7200000025</v>
      </c>
      <c r="M16" s="112">
        <f t="shared" ca="1" si="15"/>
        <v>9398945.5100000016</v>
      </c>
      <c r="N16" s="112">
        <f t="shared" ca="1" si="15"/>
        <v>9501265.5599999987</v>
      </c>
      <c r="O16" s="112">
        <f t="shared" ca="1" si="15"/>
        <v>9189021.5100000016</v>
      </c>
      <c r="P16" s="112">
        <f t="shared" ca="1" si="15"/>
        <v>9389942.9199999999</v>
      </c>
      <c r="Q16" s="112">
        <f t="shared" ca="1" si="15"/>
        <v>9086673.2200000007</v>
      </c>
      <c r="T16" s="323"/>
      <c r="U16" s="132"/>
      <c r="V16" s="132"/>
      <c r="W16" s="132"/>
      <c r="X16" s="132"/>
      <c r="AK16" s="461">
        <f t="shared" si="20"/>
        <v>2027</v>
      </c>
      <c r="AL16" s="27">
        <f t="shared" si="25"/>
        <v>46388</v>
      </c>
      <c r="AM16" s="27">
        <f t="shared" si="26"/>
        <v>46722</v>
      </c>
      <c r="AO16" s="27">
        <f t="shared" si="16"/>
        <v>41730</v>
      </c>
      <c r="AP16" s="41" t="str">
        <f t="shared" si="11"/>
        <v>r</v>
      </c>
      <c r="AQ16" s="41">
        <f t="shared" si="17"/>
        <v>18</v>
      </c>
      <c r="AS16" s="41">
        <f t="shared" si="18"/>
        <v>16</v>
      </c>
      <c r="AT16" s="41" t="s">
        <v>122</v>
      </c>
    </row>
    <row r="17" spans="1:46" ht="15.75" thickBot="1">
      <c r="A17" s="247">
        <f t="shared" si="19"/>
        <v>17</v>
      </c>
      <c r="B17" s="424" t="s">
        <v>14</v>
      </c>
      <c r="C17" s="113">
        <f t="shared" ca="1" si="15"/>
        <v>10858374.130000001</v>
      </c>
      <c r="D17" s="107">
        <f t="shared" ca="1" si="15"/>
        <v>9005691.6699999999</v>
      </c>
      <c r="E17" s="107">
        <f t="shared" ca="1" si="15"/>
        <v>8784900.7400000002</v>
      </c>
      <c r="F17" s="107">
        <f t="shared" ca="1" si="15"/>
        <v>8819766.7400000002</v>
      </c>
      <c r="G17" s="107">
        <f t="shared" ca="1" si="15"/>
        <v>8570657.4800000004</v>
      </c>
      <c r="H17" s="107">
        <f t="shared" ca="1" si="15"/>
        <v>9043487.9999999981</v>
      </c>
      <c r="I17" s="107">
        <f t="shared" ca="1" si="15"/>
        <v>9125116.8899999987</v>
      </c>
      <c r="J17" s="107">
        <f t="shared" ca="1" si="15"/>
        <v>9715870.7300000004</v>
      </c>
      <c r="K17" s="107">
        <f t="shared" ca="1" si="15"/>
        <v>9372107.959999999</v>
      </c>
      <c r="L17" s="107">
        <f t="shared" ca="1" si="15"/>
        <v>9720816.7200000025</v>
      </c>
      <c r="M17" s="107">
        <f t="shared" ca="1" si="15"/>
        <v>9398945.5100000016</v>
      </c>
      <c r="N17" s="107">
        <f t="shared" ca="1" si="15"/>
        <v>9501265.5599999987</v>
      </c>
      <c r="O17" s="107">
        <f t="shared" ca="1" si="15"/>
        <v>9189021.5100000016</v>
      </c>
      <c r="P17" s="107">
        <f t="shared" ca="1" si="15"/>
        <v>9389942.9199999999</v>
      </c>
      <c r="Q17" s="107">
        <f t="shared" ca="1" si="15"/>
        <v>9086673.2200000007</v>
      </c>
      <c r="AO17" s="27">
        <f t="shared" si="16"/>
        <v>41760</v>
      </c>
      <c r="AP17" s="41" t="str">
        <f t="shared" si="11"/>
        <v>s</v>
      </c>
      <c r="AQ17" s="41">
        <f t="shared" si="17"/>
        <v>19</v>
      </c>
      <c r="AS17" s="41">
        <f t="shared" si="18"/>
        <v>17</v>
      </c>
      <c r="AT17" s="41" t="s">
        <v>110</v>
      </c>
    </row>
    <row r="18" spans="1:46" ht="15.75" thickTop="1">
      <c r="A18" s="247"/>
      <c r="AO18" s="27">
        <f t="shared" si="16"/>
        <v>41791</v>
      </c>
      <c r="AP18" s="41" t="str">
        <f t="shared" si="11"/>
        <v>t</v>
      </c>
      <c r="AQ18" s="41">
        <f t="shared" si="17"/>
        <v>20</v>
      </c>
      <c r="AS18" s="41">
        <f t="shared" si="18"/>
        <v>18</v>
      </c>
      <c r="AT18" s="41" t="s">
        <v>123</v>
      </c>
    </row>
    <row r="19" spans="1:46">
      <c r="A19" s="247"/>
      <c r="T19" s="326"/>
      <c r="U19" s="327"/>
      <c r="V19" s="327"/>
      <c r="W19" s="327"/>
      <c r="X19" s="327"/>
      <c r="AO19" s="27">
        <f t="shared" si="16"/>
        <v>41821</v>
      </c>
      <c r="AP19" s="41" t="str">
        <f t="shared" si="11"/>
        <v>u</v>
      </c>
      <c r="AQ19" s="41">
        <f t="shared" si="17"/>
        <v>21</v>
      </c>
      <c r="AS19" s="41">
        <f t="shared" si="18"/>
        <v>19</v>
      </c>
      <c r="AT19" s="41" t="s">
        <v>124</v>
      </c>
    </row>
    <row r="20" spans="1:46">
      <c r="A20" s="247"/>
      <c r="B20" s="425" t="s">
        <v>15</v>
      </c>
      <c r="C20" s="103">
        <f>+C$2</f>
        <v>2013</v>
      </c>
      <c r="D20" s="74">
        <f t="shared" ref="D20:Q20" si="27">+D$2</f>
        <v>2014</v>
      </c>
      <c r="E20" s="74">
        <f t="shared" si="27"/>
        <v>2015</v>
      </c>
      <c r="F20" s="74">
        <f t="shared" si="27"/>
        <v>2016</v>
      </c>
      <c r="G20" s="74">
        <f t="shared" si="27"/>
        <v>2017</v>
      </c>
      <c r="H20" s="74">
        <f t="shared" si="27"/>
        <v>2018</v>
      </c>
      <c r="I20" s="74">
        <f t="shared" si="27"/>
        <v>2019</v>
      </c>
      <c r="J20" s="74">
        <f t="shared" si="27"/>
        <v>2020</v>
      </c>
      <c r="K20" s="74">
        <f t="shared" si="27"/>
        <v>2021</v>
      </c>
      <c r="L20" s="74">
        <f t="shared" si="27"/>
        <v>2022</v>
      </c>
      <c r="M20" s="74">
        <f t="shared" si="27"/>
        <v>2023</v>
      </c>
      <c r="N20" s="74">
        <f t="shared" si="27"/>
        <v>2024</v>
      </c>
      <c r="O20" s="74">
        <f t="shared" si="27"/>
        <v>2025</v>
      </c>
      <c r="P20" s="74">
        <f t="shared" si="27"/>
        <v>2026</v>
      </c>
      <c r="Q20" s="74">
        <f t="shared" si="27"/>
        <v>2027</v>
      </c>
      <c r="T20" s="328"/>
      <c r="U20" s="132"/>
      <c r="V20" s="132"/>
      <c r="W20" s="132"/>
      <c r="X20" s="132"/>
      <c r="AO20" s="27">
        <f t="shared" si="16"/>
        <v>41852</v>
      </c>
      <c r="AP20" s="41" t="str">
        <f t="shared" si="11"/>
        <v>v</v>
      </c>
      <c r="AQ20" s="41">
        <f t="shared" si="17"/>
        <v>22</v>
      </c>
      <c r="AS20" s="41">
        <f t="shared" si="18"/>
        <v>20</v>
      </c>
      <c r="AT20" s="41" t="s">
        <v>125</v>
      </c>
    </row>
    <row r="21" spans="1:46">
      <c r="A21" s="247">
        <f t="shared" ref="A21:A24" si="28">+ROW(A21)</f>
        <v>21</v>
      </c>
      <c r="B21" s="426" t="s">
        <v>101</v>
      </c>
      <c r="C21" s="61">
        <f t="shared" ref="C21:Q24" ca="1" si="29">+SUM(INDIRECT($AK$1&amp;VLOOKUP(C$1,$AO$1:$AP$198,2,FALSE)&amp;$A21&amp;":"&amp;(VLOOKUP(DATE(YEAR(C$1),12,1),$AO$1:$AP$198,2,FALSE)&amp;$A21)))</f>
        <v>8787910.2699999996</v>
      </c>
      <c r="D21" s="61">
        <f t="shared" ca="1" si="29"/>
        <v>9005692.1899999995</v>
      </c>
      <c r="E21" s="61">
        <f t="shared" ca="1" si="29"/>
        <v>8784900.4100000001</v>
      </c>
      <c r="F21" s="61">
        <f t="shared" ca="1" si="29"/>
        <v>8819766.5</v>
      </c>
      <c r="G21" s="61">
        <f t="shared" ca="1" si="29"/>
        <v>8570657.1900000013</v>
      </c>
      <c r="H21" s="61">
        <f t="shared" ca="1" si="29"/>
        <v>9043487.8200000003</v>
      </c>
      <c r="I21" s="61">
        <f t="shared" ca="1" si="29"/>
        <v>9125116.7999999989</v>
      </c>
      <c r="J21" s="61">
        <f t="shared" ca="1" si="29"/>
        <v>9715870.6099999994</v>
      </c>
      <c r="K21" s="61">
        <f t="shared" ca="1" si="29"/>
        <v>9372107.879999999</v>
      </c>
      <c r="L21" s="61">
        <f t="shared" ca="1" si="29"/>
        <v>9720816.3200000003</v>
      </c>
      <c r="M21" s="61">
        <f t="shared" ca="1" si="29"/>
        <v>9398945.2599999998</v>
      </c>
      <c r="N21" s="61">
        <f t="shared" ca="1" si="29"/>
        <v>9501265.4999999981</v>
      </c>
      <c r="O21" s="61">
        <f t="shared" ca="1" si="29"/>
        <v>9189021.2400000002</v>
      </c>
      <c r="P21" s="61">
        <f t="shared" ca="1" si="29"/>
        <v>9389942.5</v>
      </c>
      <c r="Q21" s="61">
        <f t="shared" ca="1" si="29"/>
        <v>9086673.0599999987</v>
      </c>
      <c r="T21" s="329"/>
      <c r="U21" s="132"/>
      <c r="V21" s="132"/>
      <c r="W21" s="132"/>
      <c r="X21" s="132"/>
      <c r="AO21" s="27">
        <f t="shared" si="16"/>
        <v>41883</v>
      </c>
      <c r="AP21" s="41" t="str">
        <f t="shared" si="11"/>
        <v>w</v>
      </c>
      <c r="AQ21" s="41">
        <f t="shared" si="17"/>
        <v>23</v>
      </c>
      <c r="AS21" s="41">
        <f t="shared" si="18"/>
        <v>21</v>
      </c>
      <c r="AT21" s="41" t="s">
        <v>126</v>
      </c>
    </row>
    <row r="22" spans="1:46">
      <c r="A22" s="247">
        <f t="shared" si="28"/>
        <v>22</v>
      </c>
      <c r="B22" s="426" t="s">
        <v>102</v>
      </c>
      <c r="C22" s="61">
        <f t="shared" ca="1" si="29"/>
        <v>2070464.49</v>
      </c>
      <c r="D22" s="61">
        <f t="shared" ca="1" si="29"/>
        <v>0</v>
      </c>
      <c r="E22" s="61">
        <f t="shared" ca="1" si="29"/>
        <v>0</v>
      </c>
      <c r="F22" s="61">
        <f t="shared" ca="1" si="29"/>
        <v>0</v>
      </c>
      <c r="G22" s="61">
        <f t="shared" ca="1" si="29"/>
        <v>0</v>
      </c>
      <c r="H22" s="61">
        <f t="shared" ca="1" si="29"/>
        <v>0</v>
      </c>
      <c r="I22" s="61">
        <f t="shared" ca="1" si="29"/>
        <v>0</v>
      </c>
      <c r="J22" s="61">
        <f t="shared" ca="1" si="29"/>
        <v>0</v>
      </c>
      <c r="K22" s="61">
        <f t="shared" ca="1" si="29"/>
        <v>0</v>
      </c>
      <c r="L22" s="61">
        <f t="shared" ca="1" si="29"/>
        <v>0</v>
      </c>
      <c r="M22" s="61">
        <f t="shared" ca="1" si="29"/>
        <v>0</v>
      </c>
      <c r="N22" s="61">
        <f t="shared" ca="1" si="29"/>
        <v>0</v>
      </c>
      <c r="O22" s="61">
        <f t="shared" ca="1" si="29"/>
        <v>0</v>
      </c>
      <c r="P22" s="61">
        <f t="shared" ca="1" si="29"/>
        <v>0</v>
      </c>
      <c r="Q22" s="61">
        <f t="shared" ca="1" si="29"/>
        <v>0</v>
      </c>
      <c r="T22" s="330"/>
      <c r="U22" s="325"/>
      <c r="V22" s="325"/>
      <c r="W22" s="325"/>
      <c r="X22" s="325"/>
      <c r="AO22" s="27">
        <f t="shared" si="16"/>
        <v>41913</v>
      </c>
      <c r="AP22" s="41" t="str">
        <f t="shared" si="11"/>
        <v>x</v>
      </c>
      <c r="AQ22" s="41">
        <f t="shared" si="17"/>
        <v>24</v>
      </c>
      <c r="AS22" s="41">
        <f t="shared" si="18"/>
        <v>22</v>
      </c>
      <c r="AT22" s="41" t="s">
        <v>127</v>
      </c>
    </row>
    <row r="23" spans="1:46">
      <c r="A23" s="247">
        <f t="shared" si="28"/>
        <v>23</v>
      </c>
      <c r="B23" s="427" t="s">
        <v>16</v>
      </c>
      <c r="C23" s="108">
        <f t="shared" ca="1" si="29"/>
        <v>10858374.76</v>
      </c>
      <c r="D23" s="108">
        <f t="shared" ca="1" si="29"/>
        <v>9005692.1899999995</v>
      </c>
      <c r="E23" s="108">
        <f t="shared" ca="1" si="29"/>
        <v>8784900.4100000001</v>
      </c>
      <c r="F23" s="108">
        <f t="shared" ca="1" si="29"/>
        <v>8819766.5</v>
      </c>
      <c r="G23" s="108">
        <f t="shared" ca="1" si="29"/>
        <v>8570657.1900000013</v>
      </c>
      <c r="H23" s="108">
        <f t="shared" ca="1" si="29"/>
        <v>9043487.8200000003</v>
      </c>
      <c r="I23" s="108">
        <f t="shared" ca="1" si="29"/>
        <v>9125116.7999999989</v>
      </c>
      <c r="J23" s="108">
        <f t="shared" ca="1" si="29"/>
        <v>9715870.6099999994</v>
      </c>
      <c r="K23" s="108">
        <f t="shared" ca="1" si="29"/>
        <v>9372107.879999999</v>
      </c>
      <c r="L23" s="108">
        <f t="shared" ca="1" si="29"/>
        <v>9720816.3200000003</v>
      </c>
      <c r="M23" s="108">
        <f t="shared" ca="1" si="29"/>
        <v>9398945.2599999998</v>
      </c>
      <c r="N23" s="108">
        <f t="shared" ca="1" si="29"/>
        <v>9501265.4999999981</v>
      </c>
      <c r="O23" s="108">
        <f t="shared" ca="1" si="29"/>
        <v>9189021.2400000002</v>
      </c>
      <c r="P23" s="108">
        <f t="shared" ca="1" si="29"/>
        <v>9389942.5</v>
      </c>
      <c r="Q23" s="108">
        <f t="shared" ca="1" si="29"/>
        <v>9086673.0599999987</v>
      </c>
      <c r="T23" s="331"/>
      <c r="U23" s="332"/>
      <c r="V23" s="332"/>
      <c r="W23" s="332"/>
      <c r="X23" s="332"/>
      <c r="AO23" s="27">
        <f t="shared" si="16"/>
        <v>41944</v>
      </c>
      <c r="AP23" s="41" t="str">
        <f t="shared" si="11"/>
        <v>y</v>
      </c>
      <c r="AQ23" s="41">
        <f t="shared" si="17"/>
        <v>25</v>
      </c>
      <c r="AS23" s="41">
        <f t="shared" si="18"/>
        <v>23</v>
      </c>
      <c r="AT23" s="41" t="s">
        <v>128</v>
      </c>
    </row>
    <row r="24" spans="1:46" s="6" customFormat="1" ht="15.75" thickBot="1">
      <c r="A24" s="247">
        <f t="shared" si="28"/>
        <v>24</v>
      </c>
      <c r="B24" s="428" t="s">
        <v>17</v>
      </c>
      <c r="C24" s="109">
        <f t="shared" ca="1" si="29"/>
        <v>0.62999999988824129</v>
      </c>
      <c r="D24" s="109">
        <f t="shared" ca="1" si="29"/>
        <v>0.51999999978579581</v>
      </c>
      <c r="E24" s="109">
        <f t="shared" ca="1" si="29"/>
        <v>-0.32999999995809048</v>
      </c>
      <c r="F24" s="109">
        <f t="shared" ca="1" si="29"/>
        <v>-0.23999999999068677</v>
      </c>
      <c r="G24" s="109">
        <f t="shared" ca="1" si="29"/>
        <v>-0.28999999992083758</v>
      </c>
      <c r="H24" s="109">
        <f t="shared" ca="1" si="29"/>
        <v>-0.1799999998183921</v>
      </c>
      <c r="I24" s="109">
        <f t="shared" ca="1" si="29"/>
        <v>-9.0000000083819032E-2</v>
      </c>
      <c r="J24" s="109">
        <f t="shared" ca="1" si="29"/>
        <v>-0.11999999987892807</v>
      </c>
      <c r="K24" s="109">
        <f t="shared" ca="1" si="29"/>
        <v>-8.000000030733645E-2</v>
      </c>
      <c r="L24" s="109">
        <f t="shared" ca="1" si="29"/>
        <v>-0.40000000013969839</v>
      </c>
      <c r="M24" s="109">
        <f t="shared" ca="1" si="29"/>
        <v>-0.24999999965075403</v>
      </c>
      <c r="N24" s="109">
        <f t="shared" ca="1" si="29"/>
        <v>-6.0000000055879354E-2</v>
      </c>
      <c r="O24" s="109">
        <f t="shared" ca="1" si="29"/>
        <v>-0.27000000036787242</v>
      </c>
      <c r="P24" s="109">
        <f t="shared" ca="1" si="29"/>
        <v>-0.41999999992549419</v>
      </c>
      <c r="Q24" s="109">
        <f t="shared" ca="1" si="29"/>
        <v>-0.16000000014901161</v>
      </c>
      <c r="T24" s="8"/>
      <c r="U24" s="104"/>
      <c r="V24" s="104"/>
      <c r="W24" s="104"/>
      <c r="X24" s="104"/>
      <c r="AO24" s="27">
        <f t="shared" si="16"/>
        <v>41974</v>
      </c>
      <c r="AP24" s="41" t="str">
        <f t="shared" si="11"/>
        <v>z</v>
      </c>
      <c r="AQ24" s="41">
        <f t="shared" si="17"/>
        <v>26</v>
      </c>
      <c r="AS24" s="41">
        <f t="shared" si="18"/>
        <v>24</v>
      </c>
      <c r="AT24" s="32" t="s">
        <v>129</v>
      </c>
    </row>
    <row r="25" spans="1:46" s="6" customFormat="1" ht="15.75" thickTop="1">
      <c r="A25" s="239"/>
      <c r="B25" s="416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T25" s="8"/>
      <c r="U25" s="104"/>
      <c r="V25" s="104"/>
      <c r="W25" s="104"/>
      <c r="X25" s="104"/>
      <c r="AO25" s="27">
        <f t="shared" si="16"/>
        <v>42005</v>
      </c>
      <c r="AP25" s="41" t="str">
        <f t="shared" si="11"/>
        <v>aa</v>
      </c>
      <c r="AQ25" s="41">
        <f t="shared" si="17"/>
        <v>27</v>
      </c>
      <c r="AS25" s="41">
        <f t="shared" si="18"/>
        <v>25</v>
      </c>
      <c r="AT25" s="32" t="s">
        <v>108</v>
      </c>
    </row>
    <row r="26" spans="1:46">
      <c r="A26" s="239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T26" s="333"/>
      <c r="U26" s="327"/>
      <c r="V26" s="327"/>
      <c r="W26" s="327"/>
      <c r="X26" s="327"/>
      <c r="AO26" s="27">
        <f t="shared" si="16"/>
        <v>42036</v>
      </c>
      <c r="AP26" s="41" t="str">
        <f t="shared" si="11"/>
        <v>ab</v>
      </c>
      <c r="AQ26" s="41">
        <f t="shared" si="17"/>
        <v>28</v>
      </c>
      <c r="AS26" s="41">
        <f t="shared" si="18"/>
        <v>26</v>
      </c>
      <c r="AT26" s="32" t="s">
        <v>107</v>
      </c>
    </row>
    <row r="27" spans="1:46">
      <c r="A27" s="247"/>
      <c r="B27" s="429" t="s">
        <v>18</v>
      </c>
      <c r="C27" s="103">
        <f>+C$2</f>
        <v>2013</v>
      </c>
      <c r="D27" s="74">
        <f t="shared" ref="D27:Q27" si="30">+D$2</f>
        <v>2014</v>
      </c>
      <c r="E27" s="74">
        <f t="shared" si="30"/>
        <v>2015</v>
      </c>
      <c r="F27" s="74">
        <f t="shared" si="30"/>
        <v>2016</v>
      </c>
      <c r="G27" s="74">
        <f t="shared" si="30"/>
        <v>2017</v>
      </c>
      <c r="H27" s="74">
        <f t="shared" si="30"/>
        <v>2018</v>
      </c>
      <c r="I27" s="74">
        <f t="shared" si="30"/>
        <v>2019</v>
      </c>
      <c r="J27" s="74">
        <f t="shared" si="30"/>
        <v>2020</v>
      </c>
      <c r="K27" s="74">
        <f t="shared" si="30"/>
        <v>2021</v>
      </c>
      <c r="L27" s="74">
        <f t="shared" si="30"/>
        <v>2022</v>
      </c>
      <c r="M27" s="74">
        <f t="shared" si="30"/>
        <v>2023</v>
      </c>
      <c r="N27" s="74">
        <f t="shared" si="30"/>
        <v>2024</v>
      </c>
      <c r="O27" s="74">
        <f t="shared" si="30"/>
        <v>2025</v>
      </c>
      <c r="P27" s="74">
        <f t="shared" si="30"/>
        <v>2026</v>
      </c>
      <c r="Q27" s="74">
        <f t="shared" si="30"/>
        <v>2027</v>
      </c>
      <c r="T27" s="329"/>
      <c r="U27" s="132"/>
      <c r="V27" s="132"/>
      <c r="W27" s="132"/>
      <c r="X27" s="132"/>
      <c r="AO27" s="27">
        <f t="shared" si="16"/>
        <v>42064</v>
      </c>
      <c r="AP27" s="41" t="str">
        <f t="shared" si="11"/>
        <v>ac</v>
      </c>
      <c r="AQ27" s="41">
        <f t="shared" si="17"/>
        <v>29</v>
      </c>
      <c r="AS27" s="41">
        <f t="shared" si="18"/>
        <v>27</v>
      </c>
      <c r="AT27" t="str">
        <f>+"a"&amp;AT1</f>
        <v>aa</v>
      </c>
    </row>
    <row r="28" spans="1:46">
      <c r="A28" s="247">
        <f t="shared" ref="A28:A35" si="31">+ROW(A28)</f>
        <v>28</v>
      </c>
      <c r="B28" s="430" t="s">
        <v>19</v>
      </c>
      <c r="C28" s="61">
        <f t="shared" ref="C28:Q35" ca="1" si="32">+SUM(INDIRECT($AK$1&amp;VLOOKUP(C$1,$AO$1:$AP$198,2,FALSE)&amp;$A28&amp;":"&amp;(VLOOKUP(DATE(YEAR(C$1),12,1),$AO$1:$AP$198,2,FALSE)&amp;$A28)))</f>
        <v>3203063</v>
      </c>
      <c r="D28" s="61">
        <f t="shared" ca="1" si="32"/>
        <v>3158075</v>
      </c>
      <c r="E28" s="61">
        <f t="shared" ca="1" si="32"/>
        <v>3158075</v>
      </c>
      <c r="F28" s="61">
        <f t="shared" ca="1" si="32"/>
        <v>3167070</v>
      </c>
      <c r="G28" s="61">
        <f t="shared" ca="1" si="32"/>
        <v>3158075</v>
      </c>
      <c r="H28" s="61">
        <f t="shared" ca="1" si="32"/>
        <v>3158075</v>
      </c>
      <c r="I28" s="61">
        <f t="shared" ca="1" si="32"/>
        <v>3158075</v>
      </c>
      <c r="J28" s="61">
        <f t="shared" ca="1" si="32"/>
        <v>3167070</v>
      </c>
      <c r="K28" s="61">
        <f t="shared" ca="1" si="32"/>
        <v>3158075</v>
      </c>
      <c r="L28" s="61">
        <f t="shared" ca="1" si="32"/>
        <v>3158075</v>
      </c>
      <c r="M28" s="61">
        <f t="shared" ca="1" si="32"/>
        <v>3158075</v>
      </c>
      <c r="N28" s="61">
        <f t="shared" ca="1" si="32"/>
        <v>3167070</v>
      </c>
      <c r="O28" s="61">
        <f t="shared" ca="1" si="32"/>
        <v>3158075</v>
      </c>
      <c r="P28" s="61">
        <f t="shared" ca="1" si="32"/>
        <v>3158075</v>
      </c>
      <c r="Q28" s="61">
        <f t="shared" ca="1" si="32"/>
        <v>3158075</v>
      </c>
      <c r="T28" s="329"/>
      <c r="U28" s="132"/>
      <c r="V28" s="132"/>
      <c r="W28" s="132"/>
      <c r="X28" s="132"/>
      <c r="AO28" s="27">
        <f t="shared" si="16"/>
        <v>42095</v>
      </c>
      <c r="AP28" s="41" t="str">
        <f t="shared" si="11"/>
        <v>ad</v>
      </c>
      <c r="AQ28" s="41">
        <f t="shared" si="17"/>
        <v>30</v>
      </c>
      <c r="AS28" s="41">
        <f t="shared" si="18"/>
        <v>28</v>
      </c>
      <c r="AT28" s="41" t="str">
        <f t="shared" ref="AT28:AT51" si="33">+"a"&amp;AT2</f>
        <v>ab</v>
      </c>
    </row>
    <row r="29" spans="1:46">
      <c r="A29" s="247">
        <f t="shared" si="31"/>
        <v>29</v>
      </c>
      <c r="B29" s="426" t="s">
        <v>20</v>
      </c>
      <c r="C29" s="61">
        <f t="shared" ca="1" si="32"/>
        <v>2618779.5699999998</v>
      </c>
      <c r="D29" s="61">
        <f t="shared" ca="1" si="32"/>
        <v>0</v>
      </c>
      <c r="E29" s="61">
        <f t="shared" ca="1" si="32"/>
        <v>0</v>
      </c>
      <c r="F29" s="61">
        <f t="shared" ca="1" si="32"/>
        <v>0</v>
      </c>
      <c r="G29" s="61">
        <f t="shared" ca="1" si="32"/>
        <v>0</v>
      </c>
      <c r="H29" s="61">
        <f t="shared" ca="1" si="32"/>
        <v>0</v>
      </c>
      <c r="I29" s="61">
        <f t="shared" ca="1" si="32"/>
        <v>0</v>
      </c>
      <c r="J29" s="61">
        <f t="shared" ca="1" si="32"/>
        <v>0</v>
      </c>
      <c r="K29" s="61">
        <f t="shared" ca="1" si="32"/>
        <v>0</v>
      </c>
      <c r="L29" s="61">
        <f t="shared" ca="1" si="32"/>
        <v>0</v>
      </c>
      <c r="M29" s="61">
        <f t="shared" ca="1" si="32"/>
        <v>0</v>
      </c>
      <c r="N29" s="61">
        <f t="shared" ca="1" si="32"/>
        <v>0</v>
      </c>
      <c r="O29" s="61">
        <f t="shared" ca="1" si="32"/>
        <v>0</v>
      </c>
      <c r="P29" s="61">
        <f t="shared" ca="1" si="32"/>
        <v>0</v>
      </c>
      <c r="Q29" s="61">
        <f t="shared" ca="1" si="32"/>
        <v>0</v>
      </c>
      <c r="T29" s="329"/>
      <c r="U29" s="132"/>
      <c r="V29" s="132"/>
      <c r="W29" s="132"/>
      <c r="X29" s="132"/>
      <c r="AO29" s="27">
        <f t="shared" si="16"/>
        <v>42125</v>
      </c>
      <c r="AP29" s="41" t="str">
        <f t="shared" si="11"/>
        <v>ae</v>
      </c>
      <c r="AQ29" s="41">
        <f t="shared" si="17"/>
        <v>31</v>
      </c>
      <c r="AS29" s="41">
        <f t="shared" si="18"/>
        <v>29</v>
      </c>
      <c r="AT29" s="41" t="str">
        <f t="shared" si="33"/>
        <v>ac</v>
      </c>
    </row>
    <row r="30" spans="1:46">
      <c r="A30" s="247">
        <f t="shared" si="31"/>
        <v>30</v>
      </c>
      <c r="B30" s="426" t="s">
        <v>21</v>
      </c>
      <c r="C30" s="61">
        <f t="shared" ca="1" si="32"/>
        <v>626739</v>
      </c>
      <c r="D30" s="61">
        <f t="shared" ca="1" si="32"/>
        <v>628052</v>
      </c>
      <c r="E30" s="61">
        <f t="shared" ca="1" si="32"/>
        <v>630695</v>
      </c>
      <c r="F30" s="61">
        <f t="shared" ca="1" si="32"/>
        <v>632666</v>
      </c>
      <c r="G30" s="61">
        <f t="shared" ca="1" si="32"/>
        <v>634518</v>
      </c>
      <c r="H30" s="61">
        <f t="shared" ca="1" si="32"/>
        <v>636877</v>
      </c>
      <c r="I30" s="61">
        <f t="shared" ca="1" si="32"/>
        <v>638097</v>
      </c>
      <c r="J30" s="61">
        <f t="shared" ca="1" si="32"/>
        <v>638722</v>
      </c>
      <c r="K30" s="61">
        <f t="shared" ca="1" si="32"/>
        <v>642723</v>
      </c>
      <c r="L30" s="61">
        <f t="shared" ca="1" si="32"/>
        <v>643972</v>
      </c>
      <c r="M30" s="61">
        <f t="shared" ca="1" si="32"/>
        <v>647635</v>
      </c>
      <c r="N30" s="61">
        <f t="shared" ca="1" si="32"/>
        <v>647296</v>
      </c>
      <c r="O30" s="61">
        <f t="shared" ca="1" si="32"/>
        <v>650464</v>
      </c>
      <c r="P30" s="61">
        <f t="shared" ca="1" si="32"/>
        <v>650234</v>
      </c>
      <c r="Q30" s="61">
        <f t="shared" ca="1" si="32"/>
        <v>653078</v>
      </c>
      <c r="T30" s="329"/>
      <c r="U30" s="132"/>
      <c r="V30" s="132"/>
      <c r="W30" s="132"/>
      <c r="X30" s="132"/>
      <c r="AO30" s="27">
        <f t="shared" si="16"/>
        <v>42156</v>
      </c>
      <c r="AP30" s="41" t="str">
        <f t="shared" si="11"/>
        <v>af</v>
      </c>
      <c r="AQ30" s="41">
        <f t="shared" si="17"/>
        <v>32</v>
      </c>
      <c r="AS30" s="41">
        <f t="shared" si="18"/>
        <v>30</v>
      </c>
      <c r="AT30" s="41" t="str">
        <f t="shared" si="33"/>
        <v>ad</v>
      </c>
    </row>
    <row r="31" spans="1:46">
      <c r="A31" s="247">
        <f t="shared" si="31"/>
        <v>31</v>
      </c>
      <c r="B31" s="426" t="s">
        <v>22</v>
      </c>
      <c r="C31" s="61">
        <f t="shared" ca="1" si="32"/>
        <v>3352758</v>
      </c>
      <c r="D31" s="61">
        <f t="shared" ca="1" si="32"/>
        <v>3391114</v>
      </c>
      <c r="E31" s="61">
        <f t="shared" ca="1" si="32"/>
        <v>3422088</v>
      </c>
      <c r="F31" s="61">
        <f t="shared" ca="1" si="32"/>
        <v>3465126</v>
      </c>
      <c r="G31" s="61">
        <f t="shared" ca="1" si="32"/>
        <v>3499127</v>
      </c>
      <c r="H31" s="61">
        <f t="shared" ca="1" si="32"/>
        <v>3526967</v>
      </c>
      <c r="I31" s="61">
        <f t="shared" ca="1" si="32"/>
        <v>3555931</v>
      </c>
      <c r="J31" s="61">
        <f t="shared" ca="1" si="32"/>
        <v>3588876</v>
      </c>
      <c r="K31" s="61">
        <f t="shared" ca="1" si="32"/>
        <v>3624887</v>
      </c>
      <c r="L31" s="61">
        <f t="shared" ca="1" si="32"/>
        <v>3660743</v>
      </c>
      <c r="M31" s="61">
        <f t="shared" ca="1" si="32"/>
        <v>3698015</v>
      </c>
      <c r="N31" s="61">
        <f t="shared" ca="1" si="32"/>
        <v>3737128</v>
      </c>
      <c r="O31" s="61">
        <f t="shared" ca="1" si="32"/>
        <v>3774131</v>
      </c>
      <c r="P31" s="61">
        <f t="shared" ca="1" si="32"/>
        <v>3812136</v>
      </c>
      <c r="Q31" s="61">
        <f t="shared" ca="1" si="32"/>
        <v>3853124</v>
      </c>
      <c r="T31" s="334"/>
      <c r="U31" s="132"/>
      <c r="V31" s="132"/>
      <c r="W31" s="132"/>
      <c r="X31" s="132"/>
      <c r="AO31" s="27">
        <f t="shared" si="16"/>
        <v>42186</v>
      </c>
      <c r="AP31" s="41" t="str">
        <f t="shared" si="11"/>
        <v>ag</v>
      </c>
      <c r="AQ31" s="41">
        <f t="shared" si="17"/>
        <v>33</v>
      </c>
      <c r="AS31" s="41">
        <f t="shared" si="18"/>
        <v>31</v>
      </c>
      <c r="AT31" s="41" t="str">
        <f t="shared" si="33"/>
        <v>ae</v>
      </c>
    </row>
    <row r="32" spans="1:46">
      <c r="A32" s="247">
        <f t="shared" si="31"/>
        <v>32</v>
      </c>
      <c r="B32" s="431" t="s">
        <v>23</v>
      </c>
      <c r="C32" s="61">
        <f t="shared" ca="1" si="32"/>
        <v>9801339.5700000003</v>
      </c>
      <c r="D32" s="61">
        <f t="shared" ca="1" si="32"/>
        <v>7177241</v>
      </c>
      <c r="E32" s="61">
        <f t="shared" ca="1" si="32"/>
        <v>7210858</v>
      </c>
      <c r="F32" s="61">
        <f t="shared" ca="1" si="32"/>
        <v>7264862</v>
      </c>
      <c r="G32" s="61">
        <f t="shared" ca="1" si="32"/>
        <v>7291720</v>
      </c>
      <c r="H32" s="61">
        <f t="shared" ca="1" si="32"/>
        <v>7321919</v>
      </c>
      <c r="I32" s="61">
        <f t="shared" ca="1" si="32"/>
        <v>7352103</v>
      </c>
      <c r="J32" s="61">
        <f t="shared" ca="1" si="32"/>
        <v>7394668</v>
      </c>
      <c r="K32" s="61">
        <f t="shared" ca="1" si="32"/>
        <v>7425685</v>
      </c>
      <c r="L32" s="61">
        <f t="shared" ca="1" si="32"/>
        <v>7462790</v>
      </c>
      <c r="M32" s="61">
        <f t="shared" ca="1" si="32"/>
        <v>7503725</v>
      </c>
      <c r="N32" s="61">
        <f t="shared" ca="1" si="32"/>
        <v>7551494</v>
      </c>
      <c r="O32" s="61">
        <f t="shared" ca="1" si="32"/>
        <v>7582670</v>
      </c>
      <c r="P32" s="61">
        <f t="shared" ca="1" si="32"/>
        <v>7620445</v>
      </c>
      <c r="Q32" s="61">
        <f t="shared" ca="1" si="32"/>
        <v>7664277</v>
      </c>
      <c r="T32" s="329"/>
      <c r="U32" s="132"/>
      <c r="V32" s="132"/>
      <c r="W32" s="132"/>
      <c r="X32" s="132"/>
      <c r="AO32" s="27">
        <f t="shared" si="16"/>
        <v>42217</v>
      </c>
      <c r="AP32" s="41" t="str">
        <f t="shared" si="11"/>
        <v>ah</v>
      </c>
      <c r="AQ32" s="41">
        <f t="shared" si="17"/>
        <v>34</v>
      </c>
      <c r="AS32" s="41">
        <f t="shared" si="18"/>
        <v>32</v>
      </c>
      <c r="AT32" s="41" t="str">
        <f t="shared" si="33"/>
        <v>af</v>
      </c>
    </row>
    <row r="33" spans="1:46">
      <c r="A33" s="247">
        <f t="shared" si="31"/>
        <v>33</v>
      </c>
      <c r="B33" s="426" t="s">
        <v>98</v>
      </c>
      <c r="C33" s="61">
        <f t="shared" ca="1" si="32"/>
        <v>0</v>
      </c>
      <c r="D33" s="61">
        <f t="shared" ca="1" si="32"/>
        <v>0</v>
      </c>
      <c r="E33" s="61">
        <f t="shared" ca="1" si="32"/>
        <v>0</v>
      </c>
      <c r="F33" s="61">
        <f t="shared" ca="1" si="32"/>
        <v>0</v>
      </c>
      <c r="G33" s="61">
        <f t="shared" ca="1" si="32"/>
        <v>0</v>
      </c>
      <c r="H33" s="61">
        <f t="shared" ca="1" si="32"/>
        <v>0</v>
      </c>
      <c r="I33" s="61">
        <f t="shared" ca="1" si="32"/>
        <v>0</v>
      </c>
      <c r="J33" s="61">
        <f t="shared" ca="1" si="32"/>
        <v>0</v>
      </c>
      <c r="K33" s="61">
        <f t="shared" ca="1" si="32"/>
        <v>0</v>
      </c>
      <c r="L33" s="61">
        <f t="shared" ca="1" si="32"/>
        <v>0</v>
      </c>
      <c r="M33" s="61">
        <f t="shared" ca="1" si="32"/>
        <v>0</v>
      </c>
      <c r="N33" s="61">
        <f t="shared" ca="1" si="32"/>
        <v>0</v>
      </c>
      <c r="O33" s="61">
        <f t="shared" ca="1" si="32"/>
        <v>0</v>
      </c>
      <c r="P33" s="61">
        <f t="shared" ca="1" si="32"/>
        <v>0</v>
      </c>
      <c r="Q33" s="61">
        <f t="shared" ca="1" si="32"/>
        <v>0</v>
      </c>
      <c r="T33" s="329"/>
      <c r="U33" s="132"/>
      <c r="V33" s="132"/>
      <c r="W33" s="132"/>
      <c r="X33" s="132"/>
      <c r="AO33" s="27">
        <f t="shared" si="16"/>
        <v>42248</v>
      </c>
      <c r="AP33" s="41" t="str">
        <f t="shared" ref="AP33:AP64" si="34">+VLOOKUP(AQ33,$AS$1:$AT$198,2,FALSE)</f>
        <v>ai</v>
      </c>
      <c r="AQ33" s="41">
        <f t="shared" si="17"/>
        <v>35</v>
      </c>
      <c r="AS33" s="41">
        <f t="shared" si="18"/>
        <v>33</v>
      </c>
      <c r="AT33" s="41" t="str">
        <f t="shared" si="33"/>
        <v>ag</v>
      </c>
    </row>
    <row r="34" spans="1:46">
      <c r="A34" s="247">
        <f t="shared" si="31"/>
        <v>34</v>
      </c>
      <c r="B34" s="426" t="s">
        <v>24</v>
      </c>
      <c r="C34" s="61">
        <f t="shared" ca="1" si="32"/>
        <v>106834.43000000001</v>
      </c>
      <c r="D34" s="61">
        <f t="shared" ca="1" si="32"/>
        <v>78231.88</v>
      </c>
      <c r="E34" s="61">
        <f t="shared" ca="1" si="32"/>
        <v>78598.36</v>
      </c>
      <c r="F34" s="61">
        <f t="shared" ca="1" si="32"/>
        <v>79186.990000000005</v>
      </c>
      <c r="G34" s="61">
        <f t="shared" ca="1" si="32"/>
        <v>79479.73</v>
      </c>
      <c r="H34" s="61">
        <f t="shared" ca="1" si="32"/>
        <v>79808.91</v>
      </c>
      <c r="I34" s="61">
        <f t="shared" ca="1" si="32"/>
        <v>80137.920000000013</v>
      </c>
      <c r="J34" s="61">
        <f t="shared" ca="1" si="32"/>
        <v>80601.87000000001</v>
      </c>
      <c r="K34" s="61">
        <f t="shared" ca="1" si="32"/>
        <v>80939.97</v>
      </c>
      <c r="L34" s="61">
        <f t="shared" ca="1" si="32"/>
        <v>81344.399999999994</v>
      </c>
      <c r="M34" s="61">
        <f t="shared" ca="1" si="32"/>
        <v>81790.599999999991</v>
      </c>
      <c r="N34" s="61">
        <f t="shared" ca="1" si="32"/>
        <v>82311.259999999995</v>
      </c>
      <c r="O34" s="61">
        <f t="shared" ca="1" si="32"/>
        <v>82651.12000000001</v>
      </c>
      <c r="P34" s="61">
        <f t="shared" ca="1" si="32"/>
        <v>83062.819999999992</v>
      </c>
      <c r="Q34" s="61">
        <f t="shared" ca="1" si="32"/>
        <v>83540.610000000015</v>
      </c>
      <c r="T34" s="329"/>
      <c r="U34" s="132"/>
      <c r="V34" s="132"/>
      <c r="W34" s="132"/>
      <c r="X34" s="132"/>
      <c r="AO34" s="27">
        <f t="shared" si="16"/>
        <v>42278</v>
      </c>
      <c r="AP34" s="41" t="str">
        <f t="shared" si="34"/>
        <v>aj</v>
      </c>
      <c r="AQ34" s="41">
        <f t="shared" si="17"/>
        <v>36</v>
      </c>
      <c r="AS34" s="41">
        <f t="shared" si="18"/>
        <v>34</v>
      </c>
      <c r="AT34" s="41" t="str">
        <f t="shared" si="33"/>
        <v>ah</v>
      </c>
    </row>
    <row r="35" spans="1:46" ht="15.75" thickBot="1">
      <c r="A35" s="247">
        <f t="shared" si="31"/>
        <v>35</v>
      </c>
      <c r="B35" s="432" t="s">
        <v>99</v>
      </c>
      <c r="C35" s="107">
        <f t="shared" ca="1" si="32"/>
        <v>9908174</v>
      </c>
      <c r="D35" s="107">
        <f t="shared" ca="1" si="32"/>
        <v>7255472.8800000008</v>
      </c>
      <c r="E35" s="107">
        <f t="shared" ca="1" si="32"/>
        <v>7289456.3600000003</v>
      </c>
      <c r="F35" s="107">
        <f t="shared" ca="1" si="32"/>
        <v>7344048.9900000002</v>
      </c>
      <c r="G35" s="107">
        <f t="shared" ca="1" si="32"/>
        <v>7371199.7299999995</v>
      </c>
      <c r="H35" s="107">
        <f t="shared" ca="1" si="32"/>
        <v>7401727.9099999992</v>
      </c>
      <c r="I35" s="107">
        <f t="shared" ca="1" si="32"/>
        <v>7432240.9199999999</v>
      </c>
      <c r="J35" s="107">
        <f t="shared" ca="1" si="32"/>
        <v>7475269.8700000001</v>
      </c>
      <c r="K35" s="107">
        <f t="shared" ca="1" si="32"/>
        <v>7506624.9699999997</v>
      </c>
      <c r="L35" s="107">
        <f t="shared" ca="1" si="32"/>
        <v>7544134.4000000004</v>
      </c>
      <c r="M35" s="107">
        <f t="shared" ca="1" si="32"/>
        <v>7585515.6000000015</v>
      </c>
      <c r="N35" s="107">
        <f t="shared" ca="1" si="32"/>
        <v>7633805.2600000007</v>
      </c>
      <c r="O35" s="107">
        <f t="shared" ca="1" si="32"/>
        <v>7665321.1200000001</v>
      </c>
      <c r="P35" s="107">
        <f t="shared" ca="1" si="32"/>
        <v>7703507.8200000003</v>
      </c>
      <c r="Q35" s="107">
        <f t="shared" ca="1" si="32"/>
        <v>7747817.6100000003</v>
      </c>
      <c r="AO35" s="27">
        <f t="shared" si="16"/>
        <v>42309</v>
      </c>
      <c r="AP35" s="41" t="str">
        <f t="shared" si="34"/>
        <v>ak</v>
      </c>
      <c r="AQ35" s="41">
        <f t="shared" si="17"/>
        <v>37</v>
      </c>
      <c r="AS35" s="41">
        <f t="shared" si="18"/>
        <v>35</v>
      </c>
      <c r="AT35" s="41" t="str">
        <f t="shared" si="33"/>
        <v>ai</v>
      </c>
    </row>
    <row r="36" spans="1:46" ht="15.75" thickTop="1">
      <c r="A36" s="247"/>
      <c r="C36" s="462"/>
      <c r="D36" s="462"/>
      <c r="E36" s="462"/>
      <c r="U36" s="335"/>
      <c r="V36" s="335"/>
      <c r="AO36" s="27">
        <f t="shared" si="16"/>
        <v>42339</v>
      </c>
      <c r="AP36" s="41" t="str">
        <f t="shared" si="34"/>
        <v>al</v>
      </c>
      <c r="AQ36" s="41">
        <f t="shared" si="17"/>
        <v>38</v>
      </c>
      <c r="AS36" s="41">
        <f t="shared" si="18"/>
        <v>36</v>
      </c>
      <c r="AT36" s="41" t="str">
        <f t="shared" si="33"/>
        <v>aj</v>
      </c>
    </row>
    <row r="37" spans="1:46">
      <c r="A37" s="247"/>
      <c r="C37" s="105"/>
      <c r="D37" s="105"/>
      <c r="T37" s="336"/>
      <c r="U37" s="327"/>
      <c r="V37" s="327"/>
      <c r="W37" s="327"/>
      <c r="X37" s="327"/>
      <c r="AO37" s="27">
        <f t="shared" si="16"/>
        <v>42370</v>
      </c>
      <c r="AP37" s="41" t="str">
        <f t="shared" si="34"/>
        <v>am</v>
      </c>
      <c r="AQ37" s="41">
        <f t="shared" si="17"/>
        <v>39</v>
      </c>
      <c r="AS37" s="41">
        <f t="shared" si="18"/>
        <v>37</v>
      </c>
      <c r="AT37" s="41" t="str">
        <f t="shared" si="33"/>
        <v>ak</v>
      </c>
    </row>
    <row r="38" spans="1:46">
      <c r="A38" s="247"/>
      <c r="B38" s="433" t="s">
        <v>25</v>
      </c>
      <c r="C38" s="103">
        <f>+C$2</f>
        <v>2013</v>
      </c>
      <c r="D38" s="74">
        <f t="shared" ref="D38:Q38" si="35">+D$2</f>
        <v>2014</v>
      </c>
      <c r="E38" s="74">
        <f t="shared" si="35"/>
        <v>2015</v>
      </c>
      <c r="F38" s="74">
        <f t="shared" si="35"/>
        <v>2016</v>
      </c>
      <c r="G38" s="74">
        <f t="shared" si="35"/>
        <v>2017</v>
      </c>
      <c r="H38" s="74">
        <f t="shared" si="35"/>
        <v>2018</v>
      </c>
      <c r="I38" s="74">
        <f t="shared" si="35"/>
        <v>2019</v>
      </c>
      <c r="J38" s="74">
        <f t="shared" si="35"/>
        <v>2020</v>
      </c>
      <c r="K38" s="74">
        <f t="shared" si="35"/>
        <v>2021</v>
      </c>
      <c r="L38" s="74">
        <f t="shared" si="35"/>
        <v>2022</v>
      </c>
      <c r="M38" s="74">
        <f t="shared" si="35"/>
        <v>2023</v>
      </c>
      <c r="N38" s="74">
        <f t="shared" si="35"/>
        <v>2024</v>
      </c>
      <c r="O38" s="74">
        <f t="shared" si="35"/>
        <v>2025</v>
      </c>
      <c r="P38" s="74">
        <f t="shared" si="35"/>
        <v>2026</v>
      </c>
      <c r="Q38" s="74">
        <f t="shared" si="35"/>
        <v>2027</v>
      </c>
      <c r="T38" s="328"/>
      <c r="U38" s="132"/>
      <c r="V38" s="132"/>
      <c r="W38" s="132"/>
      <c r="X38" s="132"/>
      <c r="AO38" s="27">
        <f t="shared" si="16"/>
        <v>42401</v>
      </c>
      <c r="AP38" s="41" t="str">
        <f t="shared" si="34"/>
        <v>an</v>
      </c>
      <c r="AQ38" s="41">
        <f t="shared" si="17"/>
        <v>40</v>
      </c>
      <c r="AS38" s="41">
        <f t="shared" si="18"/>
        <v>38</v>
      </c>
      <c r="AT38" s="41" t="str">
        <f t="shared" si="33"/>
        <v>al</v>
      </c>
    </row>
    <row r="39" spans="1:46">
      <c r="A39" s="247">
        <f t="shared" ref="A39:A41" si="36">+ROW(A39)</f>
        <v>39</v>
      </c>
      <c r="B39" s="430" t="s">
        <v>26</v>
      </c>
      <c r="C39" s="61">
        <f t="shared" ref="C39:Q41" ca="1" si="37">+SUM(INDIRECT($AK$1&amp;VLOOKUP(C$1,$AO$1:$AP$198,2,FALSE)&amp;$A39&amp;":"&amp;(VLOOKUP(DATE(YEAR(C$1),12,1),$AO$1:$AP$198,2,FALSE)&amp;$A39)))</f>
        <v>9908174</v>
      </c>
      <c r="D39" s="61">
        <f t="shared" ca="1" si="37"/>
        <v>7255472.8800000008</v>
      </c>
      <c r="E39" s="61">
        <f t="shared" ca="1" si="37"/>
        <v>7289456.3600000003</v>
      </c>
      <c r="F39" s="61">
        <f t="shared" ca="1" si="37"/>
        <v>7344048.9900000002</v>
      </c>
      <c r="G39" s="61">
        <f t="shared" ca="1" si="37"/>
        <v>7371199.7299999995</v>
      </c>
      <c r="H39" s="61">
        <f t="shared" ca="1" si="37"/>
        <v>7401727.9099999992</v>
      </c>
      <c r="I39" s="61">
        <f t="shared" ca="1" si="37"/>
        <v>7432240.9199999999</v>
      </c>
      <c r="J39" s="61">
        <f t="shared" ca="1" si="37"/>
        <v>7475269.8700000001</v>
      </c>
      <c r="K39" s="61">
        <f t="shared" ca="1" si="37"/>
        <v>7506624.9699999997</v>
      </c>
      <c r="L39" s="61">
        <f t="shared" ca="1" si="37"/>
        <v>7544134.4000000004</v>
      </c>
      <c r="M39" s="61">
        <f t="shared" ca="1" si="37"/>
        <v>7585515.6000000015</v>
      </c>
      <c r="N39" s="61">
        <f t="shared" ca="1" si="37"/>
        <v>7633805.2600000007</v>
      </c>
      <c r="O39" s="61">
        <f t="shared" ca="1" si="37"/>
        <v>7665321.1200000001</v>
      </c>
      <c r="P39" s="61">
        <f t="shared" ca="1" si="37"/>
        <v>7703507.8200000003</v>
      </c>
      <c r="Q39" s="61">
        <f t="shared" ca="1" si="37"/>
        <v>7747817.6100000003</v>
      </c>
      <c r="T39" s="329"/>
      <c r="U39" s="132"/>
      <c r="V39" s="132"/>
      <c r="W39" s="132"/>
      <c r="X39" s="132"/>
      <c r="AO39" s="27">
        <f t="shared" si="16"/>
        <v>42430</v>
      </c>
      <c r="AP39" s="41" t="str">
        <f t="shared" si="34"/>
        <v>ao</v>
      </c>
      <c r="AQ39" s="41">
        <f t="shared" si="17"/>
        <v>41</v>
      </c>
      <c r="AS39" s="41">
        <f t="shared" si="18"/>
        <v>39</v>
      </c>
      <c r="AT39" s="41" t="str">
        <f t="shared" si="33"/>
        <v>am</v>
      </c>
    </row>
    <row r="40" spans="1:46">
      <c r="A40" s="247">
        <f t="shared" si="36"/>
        <v>40</v>
      </c>
      <c r="B40" s="434" t="s">
        <v>27</v>
      </c>
      <c r="C40" s="59">
        <f t="shared" ca="1" si="37"/>
        <v>10858374.76</v>
      </c>
      <c r="D40" s="59">
        <f t="shared" ca="1" si="37"/>
        <v>9005692.1899999995</v>
      </c>
      <c r="E40" s="59">
        <f t="shared" ca="1" si="37"/>
        <v>8784900.4100000001</v>
      </c>
      <c r="F40" s="59">
        <f t="shared" ca="1" si="37"/>
        <v>8819766.5</v>
      </c>
      <c r="G40" s="59">
        <f t="shared" ca="1" si="37"/>
        <v>8570657.1900000013</v>
      </c>
      <c r="H40" s="59">
        <f t="shared" ca="1" si="37"/>
        <v>9043487.8200000003</v>
      </c>
      <c r="I40" s="59">
        <f t="shared" ca="1" si="37"/>
        <v>9125116.7999999989</v>
      </c>
      <c r="J40" s="59">
        <f t="shared" ca="1" si="37"/>
        <v>9715870.6099999994</v>
      </c>
      <c r="K40" s="59">
        <f t="shared" ca="1" si="37"/>
        <v>9372107.879999999</v>
      </c>
      <c r="L40" s="59">
        <f t="shared" ca="1" si="37"/>
        <v>9720816.3200000003</v>
      </c>
      <c r="M40" s="59">
        <f t="shared" ca="1" si="37"/>
        <v>9398945.2599999998</v>
      </c>
      <c r="N40" s="59">
        <f t="shared" ca="1" si="37"/>
        <v>9501265.4999999981</v>
      </c>
      <c r="O40" s="59">
        <f t="shared" ca="1" si="37"/>
        <v>9189021.2400000002</v>
      </c>
      <c r="P40" s="59">
        <f t="shared" ca="1" si="37"/>
        <v>9389942.5</v>
      </c>
      <c r="Q40" s="59">
        <f t="shared" ca="1" si="37"/>
        <v>9086673.0599999987</v>
      </c>
      <c r="T40" s="331"/>
      <c r="U40" s="132"/>
      <c r="V40" s="132"/>
      <c r="W40" s="132"/>
      <c r="X40" s="132"/>
      <c r="AO40" s="27">
        <f t="shared" si="16"/>
        <v>42461</v>
      </c>
      <c r="AP40" s="41" t="str">
        <f t="shared" si="34"/>
        <v>ap</v>
      </c>
      <c r="AQ40" s="41">
        <f t="shared" si="17"/>
        <v>42</v>
      </c>
      <c r="AS40" s="41">
        <f t="shared" si="18"/>
        <v>40</v>
      </c>
      <c r="AT40" s="41" t="str">
        <f t="shared" si="33"/>
        <v>an</v>
      </c>
    </row>
    <row r="41" spans="1:46" ht="15.75" thickBot="1">
      <c r="A41" s="247">
        <f t="shared" si="36"/>
        <v>41</v>
      </c>
      <c r="B41" s="435" t="s">
        <v>28</v>
      </c>
      <c r="C41" s="107">
        <f t="shared" ca="1" si="37"/>
        <v>950200.76000000013</v>
      </c>
      <c r="D41" s="107">
        <f t="shared" ca="1" si="37"/>
        <v>1750219.31</v>
      </c>
      <c r="E41" s="107">
        <f t="shared" ca="1" si="37"/>
        <v>1495444.0500000005</v>
      </c>
      <c r="F41" s="107">
        <f t="shared" ca="1" si="37"/>
        <v>1475717.51</v>
      </c>
      <c r="G41" s="107">
        <f t="shared" ca="1" si="37"/>
        <v>1199457.4600000004</v>
      </c>
      <c r="H41" s="107">
        <f t="shared" ca="1" si="37"/>
        <v>1641759.91</v>
      </c>
      <c r="I41" s="107">
        <f t="shared" ca="1" si="37"/>
        <v>1692875.8799999997</v>
      </c>
      <c r="J41" s="107">
        <f t="shared" ca="1" si="37"/>
        <v>2240600.7399999993</v>
      </c>
      <c r="K41" s="107">
        <f t="shared" ca="1" si="37"/>
        <v>1865482.9100000001</v>
      </c>
      <c r="L41" s="107">
        <f t="shared" ca="1" si="37"/>
        <v>2176681.92</v>
      </c>
      <c r="M41" s="107">
        <f t="shared" ca="1" si="37"/>
        <v>1813429.6600000001</v>
      </c>
      <c r="N41" s="107">
        <f t="shared" ca="1" si="37"/>
        <v>1867460.2399999998</v>
      </c>
      <c r="O41" s="107">
        <f t="shared" ca="1" si="37"/>
        <v>1523700.12</v>
      </c>
      <c r="P41" s="107">
        <f t="shared" ca="1" si="37"/>
        <v>1686434.6799999997</v>
      </c>
      <c r="Q41" s="107">
        <f t="shared" ca="1" si="37"/>
        <v>1338855.45</v>
      </c>
      <c r="AO41" s="27">
        <f t="shared" si="16"/>
        <v>42491</v>
      </c>
      <c r="AP41" s="41" t="str">
        <f t="shared" si="34"/>
        <v>aq</v>
      </c>
      <c r="AQ41" s="41">
        <f t="shared" si="17"/>
        <v>43</v>
      </c>
      <c r="AS41" s="41">
        <f t="shared" si="18"/>
        <v>41</v>
      </c>
      <c r="AT41" s="41" t="str">
        <f t="shared" si="33"/>
        <v>ao</v>
      </c>
    </row>
    <row r="42" spans="1:46" ht="15.75" thickTop="1">
      <c r="A42" s="247"/>
      <c r="AO42" s="27">
        <f t="shared" si="16"/>
        <v>42522</v>
      </c>
      <c r="AP42" s="41" t="str">
        <f t="shared" si="34"/>
        <v>ar</v>
      </c>
      <c r="AQ42" s="41">
        <f t="shared" si="17"/>
        <v>44</v>
      </c>
      <c r="AS42" s="41">
        <f t="shared" si="18"/>
        <v>42</v>
      </c>
      <c r="AT42" s="41" t="str">
        <f t="shared" si="33"/>
        <v>ap</v>
      </c>
    </row>
    <row r="43" spans="1:46">
      <c r="A43" s="247"/>
      <c r="T43" s="106"/>
      <c r="U43" s="337"/>
      <c r="V43" s="337"/>
      <c r="W43" s="337"/>
      <c r="X43" s="337"/>
      <c r="AO43" s="27">
        <f t="shared" si="16"/>
        <v>42552</v>
      </c>
      <c r="AP43" s="41" t="str">
        <f t="shared" si="34"/>
        <v>as</v>
      </c>
      <c r="AQ43" s="41">
        <f t="shared" si="17"/>
        <v>45</v>
      </c>
      <c r="AS43" s="41">
        <f t="shared" si="18"/>
        <v>43</v>
      </c>
      <c r="AT43" s="41" t="str">
        <f t="shared" si="33"/>
        <v>aq</v>
      </c>
    </row>
    <row r="44" spans="1:46">
      <c r="A44" s="247">
        <f t="shared" ref="A44:A45" si="38">+ROW(A44)</f>
        <v>44</v>
      </c>
      <c r="B44" s="436" t="s">
        <v>29</v>
      </c>
      <c r="C44" s="408">
        <f ca="1">+(C30-C15)/(C4+C5)</f>
        <v>0.28584777661393507</v>
      </c>
      <c r="D44" s="409">
        <f t="shared" ref="D44:F44" ca="1" si="39">+(D30-D15)/(D4+D5)</f>
        <v>0.27370044848882175</v>
      </c>
      <c r="E44" s="409">
        <f t="shared" ca="1" si="39"/>
        <v>0.27677553688771234</v>
      </c>
      <c r="F44" s="409">
        <f t="shared" ca="1" si="39"/>
        <v>0.2770818282801864</v>
      </c>
      <c r="G44" s="409">
        <f t="shared" ref="G44:P44" ca="1" si="40">+(G30-G15)/(G4+G5)</f>
        <v>0.27761708037018651</v>
      </c>
      <c r="H44" s="409">
        <f t="shared" ca="1" si="40"/>
        <v>0.28687885218996112</v>
      </c>
      <c r="I44" s="409">
        <f t="shared" ca="1" si="40"/>
        <v>0.27084103570123108</v>
      </c>
      <c r="J44" s="409">
        <f t="shared" ca="1" si="40"/>
        <v>0.26455498594761556</v>
      </c>
      <c r="K44" s="409">
        <f t="shared" ca="1" si="40"/>
        <v>0.28992042464937795</v>
      </c>
      <c r="L44" s="409">
        <f t="shared" ca="1" si="40"/>
        <v>0.26803346472942935</v>
      </c>
      <c r="M44" s="409">
        <f t="shared" ca="1" si="40"/>
        <v>0.27051563997872247</v>
      </c>
      <c r="N44" s="409">
        <f t="shared" ca="1" si="40"/>
        <v>0.26962723328190413</v>
      </c>
      <c r="O44" s="409">
        <f t="shared" ca="1" si="40"/>
        <v>0.27298401459068877</v>
      </c>
      <c r="P44" s="409">
        <f t="shared" ca="1" si="40"/>
        <v>0.28692034258373483</v>
      </c>
      <c r="Q44" s="409">
        <f t="shared" ref="Q44" ca="1" si="41">+(Q30-Q15)/(Q4+Q5)</f>
        <v>0.2774179172648244</v>
      </c>
      <c r="T44" s="106"/>
      <c r="U44" s="338"/>
      <c r="V44" s="338"/>
      <c r="W44" s="338"/>
      <c r="X44" s="338"/>
      <c r="AO44" s="27">
        <f t="shared" si="16"/>
        <v>42583</v>
      </c>
      <c r="AP44" s="41" t="str">
        <f t="shared" si="34"/>
        <v>at</v>
      </c>
      <c r="AQ44" s="41">
        <f t="shared" si="17"/>
        <v>46</v>
      </c>
      <c r="AS44" s="41">
        <f t="shared" si="18"/>
        <v>44</v>
      </c>
      <c r="AT44" s="41" t="str">
        <f t="shared" si="33"/>
        <v>ar</v>
      </c>
    </row>
    <row r="45" spans="1:46">
      <c r="A45" s="247">
        <f t="shared" si="38"/>
        <v>45</v>
      </c>
      <c r="B45" s="437" t="s">
        <v>30</v>
      </c>
      <c r="C45" s="410">
        <f ca="1">+(DATE(C$2,12,31)-DATE(C$2,MONTH(C$1),1))*24*HLOOKUP(C$2,$C$204:$BQ$205,2,FALSE)-C30-C15</f>
        <v>383026.27</v>
      </c>
      <c r="D45" s="411">
        <f t="shared" ref="D45:F45" ca="1" si="42">+(DATE(D$2,12,31)-DATE(D$2,MONTH(D$1),1))*24*HLOOKUP(D$2,$C$204:$BQ$205,2,FALSE)-D30-D15</f>
        <v>425393.27</v>
      </c>
      <c r="E45" s="411">
        <f t="shared" ca="1" si="42"/>
        <v>443306.29</v>
      </c>
      <c r="F45" s="411">
        <f t="shared" ca="1" si="42"/>
        <v>444335.3</v>
      </c>
      <c r="G45" s="411">
        <f ca="1">+(DATE(G$2,12,31)-DATE(G$2,MONTH(G$1),1))*24*HLOOKUP(G$2,$C$204:$BQ$205,2,FALSE)-(G30-G15)</f>
        <v>475480.69999999995</v>
      </c>
      <c r="H45" s="411">
        <f t="shared" ref="H45:Q45" ca="1" si="43">+(DATE(H$2,12,31)-DATE(H$2,MONTH(H$1),1))*24*HLOOKUP(H$2,$C$204:$BQ$205,2,FALSE)-(H30-H15)</f>
        <v>473121.69999999995</v>
      </c>
      <c r="I45" s="411">
        <f t="shared" ca="1" si="43"/>
        <v>471901.69999999995</v>
      </c>
      <c r="J45" s="411">
        <f t="shared" ca="1" si="43"/>
        <v>474276.69999999995</v>
      </c>
      <c r="K45" s="411">
        <f t="shared" ca="1" si="43"/>
        <v>467275.69999999995</v>
      </c>
      <c r="L45" s="411">
        <f t="shared" ca="1" si="43"/>
        <v>466026.70999999996</v>
      </c>
      <c r="M45" s="411">
        <f t="shared" ca="1" si="43"/>
        <v>462363.69999999995</v>
      </c>
      <c r="N45" s="411">
        <f t="shared" ca="1" si="43"/>
        <v>465702.70999999996</v>
      </c>
      <c r="O45" s="411">
        <f t="shared" ca="1" si="43"/>
        <v>459534.68999999994</v>
      </c>
      <c r="P45" s="411">
        <f t="shared" ca="1" si="43"/>
        <v>459764.70999999996</v>
      </c>
      <c r="Q45" s="411">
        <f t="shared" ca="1" si="43"/>
        <v>456920.69999999995</v>
      </c>
      <c r="T45" s="106"/>
      <c r="U45" s="339"/>
      <c r="V45" s="339"/>
      <c r="W45" s="338"/>
      <c r="X45" s="338"/>
      <c r="AO45" s="27">
        <f t="shared" si="16"/>
        <v>42614</v>
      </c>
      <c r="AP45" s="41" t="str">
        <f t="shared" si="34"/>
        <v>au</v>
      </c>
      <c r="AQ45" s="41">
        <f t="shared" si="17"/>
        <v>47</v>
      </c>
      <c r="AS45" s="41">
        <f t="shared" si="18"/>
        <v>45</v>
      </c>
      <c r="AT45" s="41" t="str">
        <f t="shared" si="33"/>
        <v>as</v>
      </c>
    </row>
    <row r="46" spans="1:46">
      <c r="A46" s="247"/>
      <c r="B46" s="438"/>
      <c r="C46" s="412"/>
      <c r="D46" s="412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T46" s="340"/>
      <c r="U46" s="341"/>
      <c r="V46" s="341"/>
      <c r="W46" s="341"/>
      <c r="X46" s="341"/>
      <c r="AO46" s="27">
        <f t="shared" si="16"/>
        <v>42644</v>
      </c>
      <c r="AP46" s="41" t="str">
        <f t="shared" si="34"/>
        <v>av</v>
      </c>
      <c r="AQ46" s="41">
        <f t="shared" si="17"/>
        <v>48</v>
      </c>
      <c r="AS46" s="41">
        <f t="shared" si="18"/>
        <v>46</v>
      </c>
      <c r="AT46" s="41" t="str">
        <f>+"a"&amp;AT20</f>
        <v>at</v>
      </c>
    </row>
    <row r="47" spans="1:46">
      <c r="A47" s="247">
        <f t="shared" ref="A47" si="44">+ROW(A47)</f>
        <v>47</v>
      </c>
      <c r="B47" s="439" t="s">
        <v>31</v>
      </c>
      <c r="C47" s="414">
        <f ca="1">+C44*'Annual Resource Report'!D57</f>
        <v>276431.73753836873</v>
      </c>
      <c r="D47" s="415">
        <f ca="1">+D44*'Annual Resource Report'!E57</f>
        <v>275942.82220745209</v>
      </c>
      <c r="E47" s="415">
        <f ca="1">+E44*'Annual Resource Report'!F57</f>
        <v>278781.20569245424</v>
      </c>
      <c r="F47" s="415">
        <f ca="1">+F44*'Annual Resource Report'!G57</f>
        <v>280400.69444634469</v>
      </c>
      <c r="G47" s="415">
        <f ca="1">+G44*'Annual Resource Report'!H57</f>
        <v>281091.38340575522</v>
      </c>
      <c r="H47" s="415">
        <f ca="1">+H44*'Annual Resource Report'!I57</f>
        <v>282297.53187308082</v>
      </c>
      <c r="I47" s="415">
        <f ca="1">+I44*'Annual Resource Report'!J57</f>
        <v>280844.30830633425</v>
      </c>
      <c r="J47" s="415">
        <f ca="1">+J44*'Annual Resource Report'!K57</f>
        <v>281907.19707997952</v>
      </c>
      <c r="K47" s="415">
        <f ca="1">+K44*'Annual Resource Report'!L57</f>
        <v>284201.52743685135</v>
      </c>
      <c r="L47" s="415">
        <f ca="1">+L44*'Annual Resource Report'!M57</f>
        <v>283619.20161737013</v>
      </c>
      <c r="M47" s="415">
        <f ca="1">+M44*'Annual Resource Report'!N57</f>
        <v>285871.78828232817</v>
      </c>
      <c r="N47" s="415">
        <f ca="1">+N44*'Annual Resource Report'!O57</f>
        <v>286505.73866824963</v>
      </c>
      <c r="O47" s="415">
        <f ca="1">+O44*'Annual Resource Report'!P57</f>
        <v>287838.54529846011</v>
      </c>
      <c r="P47" s="415">
        <f ca="1">+P44*'Annual Resource Report'!Q57</f>
        <v>288124.90830298985</v>
      </c>
      <c r="Q47" s="415">
        <f ca="1">+Q44*'Annual Resource Report'!R57</f>
        <v>287796.39688698435</v>
      </c>
      <c r="AO47" s="27">
        <f t="shared" si="16"/>
        <v>42675</v>
      </c>
      <c r="AP47" s="41" t="str">
        <f t="shared" si="34"/>
        <v>aw</v>
      </c>
      <c r="AQ47" s="41">
        <f t="shared" si="17"/>
        <v>49</v>
      </c>
      <c r="AS47" s="41">
        <f t="shared" si="18"/>
        <v>47</v>
      </c>
      <c r="AT47" s="41" t="str">
        <f t="shared" si="33"/>
        <v>au</v>
      </c>
    </row>
    <row r="48" spans="1:46">
      <c r="U48" s="321"/>
      <c r="V48" s="321"/>
      <c r="W48" s="321"/>
      <c r="X48" s="321"/>
      <c r="AO48" s="27">
        <f t="shared" si="16"/>
        <v>42705</v>
      </c>
      <c r="AP48" s="41" t="str">
        <f t="shared" si="34"/>
        <v>ax</v>
      </c>
      <c r="AQ48" s="41">
        <f t="shared" si="17"/>
        <v>50</v>
      </c>
      <c r="AS48" s="41">
        <f t="shared" si="18"/>
        <v>48</v>
      </c>
      <c r="AT48" s="41" t="str">
        <f t="shared" si="33"/>
        <v>av</v>
      </c>
    </row>
    <row r="49" spans="2:46" ht="15.75" thickBo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AO49" s="27">
        <f t="shared" si="16"/>
        <v>42736</v>
      </c>
      <c r="AP49" s="41" t="str">
        <f t="shared" si="34"/>
        <v>ay</v>
      </c>
      <c r="AQ49" s="41">
        <f t="shared" si="17"/>
        <v>51</v>
      </c>
      <c r="AS49" s="41">
        <f t="shared" si="18"/>
        <v>49</v>
      </c>
      <c r="AT49" s="41" t="str">
        <f t="shared" si="33"/>
        <v>aw</v>
      </c>
    </row>
    <row r="50" spans="2:46" ht="15.75" thickBot="1">
      <c r="B50" s="450" t="s">
        <v>253</v>
      </c>
      <c r="C50" s="616">
        <f ca="1">+(C45+C30+C15)/((EDATE(C2,12)-C2)*24)</f>
        <v>117.59360730593608</v>
      </c>
      <c r="D50" s="616">
        <f t="shared" ref="D50:F50" ca="1" si="45">+(D45+D30+D15)/((EDATE(D2,12)-D2)*24)</f>
        <v>122.57990867579909</v>
      </c>
      <c r="E50" s="616">
        <f t="shared" ca="1" si="45"/>
        <v>124.65753424657534</v>
      </c>
      <c r="F50" s="616">
        <f t="shared" ca="1" si="45"/>
        <v>125</v>
      </c>
      <c r="G50" s="616">
        <f ca="1">+(G45+(G30-G15))/((EDATE(G2,12)-G2)*24)</f>
        <v>124.65753424657534</v>
      </c>
      <c r="H50" s="616">
        <f t="shared" ref="H50:Q50" ca="1" si="46">+(H45+(H30-H15))/((EDATE(H2,12)-H2)*24)</f>
        <v>124.65753424657534</v>
      </c>
      <c r="I50" s="616">
        <f t="shared" ca="1" si="46"/>
        <v>124.65753424657534</v>
      </c>
      <c r="J50" s="616">
        <f t="shared" ca="1" si="46"/>
        <v>125</v>
      </c>
      <c r="K50" s="616">
        <f t="shared" ca="1" si="46"/>
        <v>124.65753424657534</v>
      </c>
      <c r="L50" s="616">
        <f t="shared" ca="1" si="46"/>
        <v>124.65753424657534</v>
      </c>
      <c r="M50" s="616">
        <f t="shared" ca="1" si="46"/>
        <v>124.65753424657534</v>
      </c>
      <c r="N50" s="616">
        <f t="shared" ca="1" si="46"/>
        <v>125</v>
      </c>
      <c r="O50" s="616">
        <f t="shared" ca="1" si="46"/>
        <v>124.65753424657534</v>
      </c>
      <c r="P50" s="616">
        <f t="shared" ca="1" si="46"/>
        <v>124.65753424657534</v>
      </c>
      <c r="Q50" s="616">
        <f t="shared" ca="1" si="46"/>
        <v>124.65753424657534</v>
      </c>
      <c r="AO50" s="27">
        <f t="shared" si="16"/>
        <v>42767</v>
      </c>
      <c r="AP50" s="41" t="str">
        <f t="shared" si="34"/>
        <v>az</v>
      </c>
      <c r="AQ50" s="41">
        <f t="shared" si="17"/>
        <v>52</v>
      </c>
      <c r="AS50" s="41">
        <f t="shared" si="18"/>
        <v>50</v>
      </c>
      <c r="AT50" s="41" t="str">
        <f t="shared" si="33"/>
        <v>ax</v>
      </c>
    </row>
    <row r="51" spans="2:46">
      <c r="AO51" s="27">
        <f t="shared" si="16"/>
        <v>42795</v>
      </c>
      <c r="AP51" s="41" t="str">
        <f t="shared" si="34"/>
        <v>ba</v>
      </c>
      <c r="AQ51" s="41">
        <f t="shared" si="17"/>
        <v>53</v>
      </c>
      <c r="AS51" s="41">
        <f t="shared" si="18"/>
        <v>51</v>
      </c>
      <c r="AT51" s="41" t="str">
        <f t="shared" si="33"/>
        <v>ay</v>
      </c>
    </row>
    <row r="52" spans="2:46">
      <c r="AO52" s="27">
        <f t="shared" si="16"/>
        <v>42826</v>
      </c>
      <c r="AP52" s="41" t="str">
        <f t="shared" si="34"/>
        <v>bb</v>
      </c>
      <c r="AQ52" s="41">
        <f t="shared" si="17"/>
        <v>54</v>
      </c>
      <c r="AS52" s="41">
        <f t="shared" si="18"/>
        <v>52</v>
      </c>
      <c r="AT52" s="41" t="str">
        <f>+"a"&amp;AT26</f>
        <v>az</v>
      </c>
    </row>
    <row r="53" spans="2:46">
      <c r="AO53" s="27">
        <f t="shared" si="16"/>
        <v>42856</v>
      </c>
      <c r="AP53" s="41" t="str">
        <f t="shared" si="34"/>
        <v>bc</v>
      </c>
      <c r="AQ53" s="41">
        <f t="shared" si="17"/>
        <v>55</v>
      </c>
      <c r="AS53" s="41">
        <f t="shared" si="18"/>
        <v>53</v>
      </c>
      <c r="AT53" t="str">
        <f>+"b"&amp;AT1</f>
        <v>ba</v>
      </c>
    </row>
    <row r="54" spans="2:46">
      <c r="AO54" s="27">
        <f t="shared" si="16"/>
        <v>42887</v>
      </c>
      <c r="AP54" s="41" t="str">
        <f t="shared" si="34"/>
        <v>bd</v>
      </c>
      <c r="AQ54" s="41">
        <f t="shared" si="17"/>
        <v>56</v>
      </c>
      <c r="AS54" s="41">
        <f t="shared" si="18"/>
        <v>54</v>
      </c>
      <c r="AT54" s="41" t="str">
        <f t="shared" ref="AT54:AT78" si="47">+"b"&amp;AT2</f>
        <v>bb</v>
      </c>
    </row>
    <row r="55" spans="2:46">
      <c r="AO55" s="27">
        <f t="shared" si="16"/>
        <v>42917</v>
      </c>
      <c r="AP55" s="41" t="str">
        <f t="shared" si="34"/>
        <v>be</v>
      </c>
      <c r="AQ55" s="41">
        <f t="shared" si="17"/>
        <v>57</v>
      </c>
      <c r="AS55" s="41">
        <f t="shared" si="18"/>
        <v>55</v>
      </c>
      <c r="AT55" s="41" t="str">
        <f t="shared" si="47"/>
        <v>bc</v>
      </c>
    </row>
    <row r="56" spans="2:46">
      <c r="AO56" s="27">
        <f t="shared" si="16"/>
        <v>42948</v>
      </c>
      <c r="AP56" s="41" t="str">
        <f t="shared" si="34"/>
        <v>bf</v>
      </c>
      <c r="AQ56" s="41">
        <f t="shared" si="17"/>
        <v>58</v>
      </c>
      <c r="AS56" s="41">
        <f t="shared" si="18"/>
        <v>56</v>
      </c>
      <c r="AT56" s="41" t="str">
        <f t="shared" si="47"/>
        <v>bd</v>
      </c>
    </row>
    <row r="57" spans="2:46">
      <c r="AO57" s="27">
        <f t="shared" si="16"/>
        <v>42979</v>
      </c>
      <c r="AP57" s="41" t="str">
        <f t="shared" si="34"/>
        <v>bg</v>
      </c>
      <c r="AQ57" s="41">
        <f t="shared" si="17"/>
        <v>59</v>
      </c>
      <c r="AS57" s="41">
        <f t="shared" si="18"/>
        <v>57</v>
      </c>
      <c r="AT57" s="41" t="str">
        <f t="shared" si="47"/>
        <v>be</v>
      </c>
    </row>
    <row r="58" spans="2:46">
      <c r="AO58" s="27">
        <f t="shared" si="16"/>
        <v>43009</v>
      </c>
      <c r="AP58" s="41" t="str">
        <f t="shared" si="34"/>
        <v>bh</v>
      </c>
      <c r="AQ58" s="41">
        <f t="shared" si="17"/>
        <v>60</v>
      </c>
      <c r="AS58" s="41">
        <f t="shared" si="18"/>
        <v>58</v>
      </c>
      <c r="AT58" s="41" t="str">
        <f t="shared" si="47"/>
        <v>bf</v>
      </c>
    </row>
    <row r="59" spans="2:46">
      <c r="AO59" s="27">
        <f t="shared" si="16"/>
        <v>43040</v>
      </c>
      <c r="AP59" s="41" t="str">
        <f t="shared" si="34"/>
        <v>bi</v>
      </c>
      <c r="AQ59" s="41">
        <f t="shared" si="17"/>
        <v>61</v>
      </c>
      <c r="AS59" s="41">
        <f t="shared" si="18"/>
        <v>59</v>
      </c>
      <c r="AT59" s="41" t="str">
        <f t="shared" si="47"/>
        <v>bg</v>
      </c>
    </row>
    <row r="60" spans="2:46">
      <c r="AO60" s="27">
        <f t="shared" si="16"/>
        <v>43070</v>
      </c>
      <c r="AP60" s="41" t="str">
        <f t="shared" si="34"/>
        <v>bj</v>
      </c>
      <c r="AQ60" s="41">
        <f t="shared" si="17"/>
        <v>62</v>
      </c>
      <c r="AS60" s="41">
        <f t="shared" si="18"/>
        <v>60</v>
      </c>
      <c r="AT60" s="41" t="str">
        <f t="shared" si="47"/>
        <v>bh</v>
      </c>
    </row>
    <row r="61" spans="2:46">
      <c r="AO61" s="27">
        <f t="shared" si="16"/>
        <v>43101</v>
      </c>
      <c r="AP61" s="41" t="str">
        <f t="shared" si="34"/>
        <v>bk</v>
      </c>
      <c r="AQ61" s="41">
        <f t="shared" si="17"/>
        <v>63</v>
      </c>
      <c r="AS61" s="41">
        <f t="shared" si="18"/>
        <v>61</v>
      </c>
      <c r="AT61" s="41" t="str">
        <f t="shared" si="47"/>
        <v>bi</v>
      </c>
    </row>
    <row r="62" spans="2:46">
      <c r="AO62" s="27">
        <f t="shared" si="16"/>
        <v>43132</v>
      </c>
      <c r="AP62" s="41" t="str">
        <f t="shared" si="34"/>
        <v>bl</v>
      </c>
      <c r="AQ62" s="41">
        <f t="shared" si="17"/>
        <v>64</v>
      </c>
      <c r="AS62" s="41">
        <f t="shared" si="18"/>
        <v>62</v>
      </c>
      <c r="AT62" s="41" t="str">
        <f t="shared" si="47"/>
        <v>bj</v>
      </c>
    </row>
    <row r="63" spans="2:46">
      <c r="AO63" s="27">
        <f t="shared" si="16"/>
        <v>43160</v>
      </c>
      <c r="AP63" s="41" t="str">
        <f t="shared" si="34"/>
        <v>bm</v>
      </c>
      <c r="AQ63" s="41">
        <f t="shared" si="17"/>
        <v>65</v>
      </c>
      <c r="AS63" s="41">
        <f t="shared" si="18"/>
        <v>63</v>
      </c>
      <c r="AT63" s="41" t="str">
        <f t="shared" si="47"/>
        <v>bk</v>
      </c>
    </row>
    <row r="64" spans="2:46">
      <c r="AO64" s="27">
        <f t="shared" si="16"/>
        <v>43191</v>
      </c>
      <c r="AP64" s="41" t="str">
        <f t="shared" si="34"/>
        <v>bn</v>
      </c>
      <c r="AQ64" s="41">
        <f t="shared" si="17"/>
        <v>66</v>
      </c>
      <c r="AS64" s="41">
        <f t="shared" si="18"/>
        <v>64</v>
      </c>
      <c r="AT64" s="41" t="str">
        <f t="shared" si="47"/>
        <v>bl</v>
      </c>
    </row>
    <row r="65" spans="41:46">
      <c r="AO65" s="27">
        <f t="shared" si="16"/>
        <v>43221</v>
      </c>
      <c r="AP65" s="41" t="str">
        <f t="shared" ref="AP65:AP96" si="48">+VLOOKUP(AQ65,$AS$1:$AT$198,2,FALSE)</f>
        <v>bo</v>
      </c>
      <c r="AQ65" s="41">
        <f t="shared" si="17"/>
        <v>67</v>
      </c>
      <c r="AS65" s="41">
        <f t="shared" si="18"/>
        <v>65</v>
      </c>
      <c r="AT65" s="41" t="str">
        <f t="shared" si="47"/>
        <v>bm</v>
      </c>
    </row>
    <row r="66" spans="41:46">
      <c r="AO66" s="27">
        <f t="shared" si="16"/>
        <v>43252</v>
      </c>
      <c r="AP66" s="41" t="str">
        <f t="shared" si="48"/>
        <v>bp</v>
      </c>
      <c r="AQ66" s="41">
        <f t="shared" si="17"/>
        <v>68</v>
      </c>
      <c r="AS66" s="41">
        <f t="shared" si="18"/>
        <v>66</v>
      </c>
      <c r="AT66" s="41" t="str">
        <f t="shared" si="47"/>
        <v>bn</v>
      </c>
    </row>
    <row r="67" spans="41:46">
      <c r="AO67" s="27">
        <f t="shared" ref="AO67:AO130" si="49">+EDATE(AO66,1)</f>
        <v>43282</v>
      </c>
      <c r="AP67" s="41" t="str">
        <f t="shared" si="48"/>
        <v>bq</v>
      </c>
      <c r="AQ67" s="41">
        <f t="shared" ref="AQ67:AQ130" si="50">+AQ66+1</f>
        <v>69</v>
      </c>
      <c r="AS67" s="41">
        <f t="shared" ref="AS67:AS130" si="51">+AS66+1</f>
        <v>67</v>
      </c>
      <c r="AT67" s="41" t="str">
        <f t="shared" si="47"/>
        <v>bo</v>
      </c>
    </row>
    <row r="68" spans="41:46">
      <c r="AO68" s="27">
        <f t="shared" si="49"/>
        <v>43313</v>
      </c>
      <c r="AP68" s="41" t="str">
        <f t="shared" si="48"/>
        <v>br</v>
      </c>
      <c r="AQ68" s="41">
        <f t="shared" si="50"/>
        <v>70</v>
      </c>
      <c r="AS68" s="41">
        <f t="shared" si="51"/>
        <v>68</v>
      </c>
      <c r="AT68" s="41" t="str">
        <f t="shared" si="47"/>
        <v>bp</v>
      </c>
    </row>
    <row r="69" spans="41:46">
      <c r="AO69" s="27">
        <f t="shared" si="49"/>
        <v>43344</v>
      </c>
      <c r="AP69" s="41" t="str">
        <f t="shared" si="48"/>
        <v>bs</v>
      </c>
      <c r="AQ69" s="41">
        <f t="shared" si="50"/>
        <v>71</v>
      </c>
      <c r="AS69" s="41">
        <f t="shared" si="51"/>
        <v>69</v>
      </c>
      <c r="AT69" s="41" t="str">
        <f t="shared" si="47"/>
        <v>bq</v>
      </c>
    </row>
    <row r="70" spans="41:46">
      <c r="AO70" s="27">
        <f t="shared" si="49"/>
        <v>43374</v>
      </c>
      <c r="AP70" s="41" t="str">
        <f t="shared" si="48"/>
        <v>bt</v>
      </c>
      <c r="AQ70" s="41">
        <f t="shared" si="50"/>
        <v>72</v>
      </c>
      <c r="AS70" s="41">
        <f t="shared" si="51"/>
        <v>70</v>
      </c>
      <c r="AT70" s="41" t="str">
        <f t="shared" si="47"/>
        <v>br</v>
      </c>
    </row>
    <row r="71" spans="41:46">
      <c r="AO71" s="27">
        <f t="shared" si="49"/>
        <v>43405</v>
      </c>
      <c r="AP71" s="41" t="str">
        <f t="shared" si="48"/>
        <v>bu</v>
      </c>
      <c r="AQ71" s="41">
        <f t="shared" si="50"/>
        <v>73</v>
      </c>
      <c r="AS71" s="41">
        <f t="shared" si="51"/>
        <v>71</v>
      </c>
      <c r="AT71" s="41" t="str">
        <f t="shared" si="47"/>
        <v>bs</v>
      </c>
    </row>
    <row r="72" spans="41:46">
      <c r="AO72" s="27">
        <f t="shared" si="49"/>
        <v>43435</v>
      </c>
      <c r="AP72" s="41" t="str">
        <f t="shared" si="48"/>
        <v>bv</v>
      </c>
      <c r="AQ72" s="41">
        <f t="shared" si="50"/>
        <v>74</v>
      </c>
      <c r="AS72" s="41">
        <f t="shared" si="51"/>
        <v>72</v>
      </c>
      <c r="AT72" s="41" t="str">
        <f t="shared" si="47"/>
        <v>bt</v>
      </c>
    </row>
    <row r="73" spans="41:46">
      <c r="AO73" s="27">
        <f t="shared" si="49"/>
        <v>43466</v>
      </c>
      <c r="AP73" s="41" t="str">
        <f t="shared" si="48"/>
        <v>bw</v>
      </c>
      <c r="AQ73" s="41">
        <f t="shared" si="50"/>
        <v>75</v>
      </c>
      <c r="AS73" s="41">
        <f t="shared" si="51"/>
        <v>73</v>
      </c>
      <c r="AT73" s="41" t="str">
        <f t="shared" si="47"/>
        <v>bu</v>
      </c>
    </row>
    <row r="74" spans="41:46">
      <c r="AO74" s="27">
        <f t="shared" si="49"/>
        <v>43497</v>
      </c>
      <c r="AP74" s="41" t="str">
        <f t="shared" si="48"/>
        <v>bx</v>
      </c>
      <c r="AQ74" s="41">
        <f t="shared" si="50"/>
        <v>76</v>
      </c>
      <c r="AS74" s="41">
        <f t="shared" si="51"/>
        <v>74</v>
      </c>
      <c r="AT74" s="41" t="str">
        <f t="shared" si="47"/>
        <v>bv</v>
      </c>
    </row>
    <row r="75" spans="41:46">
      <c r="AO75" s="27">
        <f t="shared" si="49"/>
        <v>43525</v>
      </c>
      <c r="AP75" s="41" t="str">
        <f t="shared" si="48"/>
        <v>by</v>
      </c>
      <c r="AQ75" s="41">
        <f t="shared" si="50"/>
        <v>77</v>
      </c>
      <c r="AS75" s="41">
        <f t="shared" si="51"/>
        <v>75</v>
      </c>
      <c r="AT75" s="41" t="str">
        <f t="shared" si="47"/>
        <v>bw</v>
      </c>
    </row>
    <row r="76" spans="41:46">
      <c r="AO76" s="27">
        <f t="shared" si="49"/>
        <v>43556</v>
      </c>
      <c r="AP76" s="41" t="str">
        <f t="shared" si="48"/>
        <v>bz</v>
      </c>
      <c r="AQ76" s="41">
        <f t="shared" si="50"/>
        <v>78</v>
      </c>
      <c r="AS76" s="41">
        <f t="shared" si="51"/>
        <v>76</v>
      </c>
      <c r="AT76" s="41" t="str">
        <f t="shared" si="47"/>
        <v>bx</v>
      </c>
    </row>
    <row r="77" spans="41:46">
      <c r="AO77" s="27">
        <f t="shared" si="49"/>
        <v>43586</v>
      </c>
      <c r="AP77" s="41" t="str">
        <f t="shared" si="48"/>
        <v>ca</v>
      </c>
      <c r="AQ77" s="41">
        <f t="shared" si="50"/>
        <v>79</v>
      </c>
      <c r="AS77" s="41">
        <f t="shared" si="51"/>
        <v>77</v>
      </c>
      <c r="AT77" s="41" t="str">
        <f t="shared" si="47"/>
        <v>by</v>
      </c>
    </row>
    <row r="78" spans="41:46">
      <c r="AO78" s="27">
        <f t="shared" si="49"/>
        <v>43617</v>
      </c>
      <c r="AP78" s="41" t="str">
        <f t="shared" si="48"/>
        <v>cb</v>
      </c>
      <c r="AQ78" s="41">
        <f t="shared" si="50"/>
        <v>80</v>
      </c>
      <c r="AS78" s="41">
        <f t="shared" si="51"/>
        <v>78</v>
      </c>
      <c r="AT78" s="41" t="str">
        <f t="shared" si="47"/>
        <v>bz</v>
      </c>
    </row>
    <row r="79" spans="41:46">
      <c r="AO79" s="27">
        <f t="shared" si="49"/>
        <v>43647</v>
      </c>
      <c r="AP79" s="41" t="str">
        <f t="shared" si="48"/>
        <v>cc</v>
      </c>
      <c r="AQ79" s="41">
        <f t="shared" si="50"/>
        <v>81</v>
      </c>
      <c r="AS79" s="41">
        <f t="shared" si="51"/>
        <v>79</v>
      </c>
      <c r="AT79" t="str">
        <f>+"c"&amp;AT1</f>
        <v>ca</v>
      </c>
    </row>
    <row r="80" spans="41:46">
      <c r="AO80" s="27">
        <f t="shared" si="49"/>
        <v>43678</v>
      </c>
      <c r="AP80" s="41" t="str">
        <f t="shared" si="48"/>
        <v>cd</v>
      </c>
      <c r="AQ80" s="41">
        <f t="shared" si="50"/>
        <v>82</v>
      </c>
      <c r="AS80" s="41">
        <f t="shared" si="51"/>
        <v>80</v>
      </c>
      <c r="AT80" s="41" t="str">
        <f t="shared" ref="AT80:AT104" si="52">+"c"&amp;AT2</f>
        <v>cb</v>
      </c>
    </row>
    <row r="81" spans="41:46">
      <c r="AO81" s="27">
        <f t="shared" si="49"/>
        <v>43709</v>
      </c>
      <c r="AP81" s="41" t="str">
        <f t="shared" si="48"/>
        <v>ce</v>
      </c>
      <c r="AQ81" s="41">
        <f t="shared" si="50"/>
        <v>83</v>
      </c>
      <c r="AS81" s="41">
        <f t="shared" si="51"/>
        <v>81</v>
      </c>
      <c r="AT81" s="41" t="str">
        <f t="shared" si="52"/>
        <v>cc</v>
      </c>
    </row>
    <row r="82" spans="41:46">
      <c r="AO82" s="27">
        <f t="shared" si="49"/>
        <v>43739</v>
      </c>
      <c r="AP82" s="41" t="str">
        <f t="shared" si="48"/>
        <v>cf</v>
      </c>
      <c r="AQ82" s="41">
        <f t="shared" si="50"/>
        <v>84</v>
      </c>
      <c r="AS82" s="41">
        <f t="shared" si="51"/>
        <v>82</v>
      </c>
      <c r="AT82" s="41" t="str">
        <f t="shared" si="52"/>
        <v>cd</v>
      </c>
    </row>
    <row r="83" spans="41:46">
      <c r="AO83" s="27">
        <f t="shared" si="49"/>
        <v>43770</v>
      </c>
      <c r="AP83" s="41" t="str">
        <f t="shared" si="48"/>
        <v>cg</v>
      </c>
      <c r="AQ83" s="41">
        <f t="shared" si="50"/>
        <v>85</v>
      </c>
      <c r="AS83" s="41">
        <f t="shared" si="51"/>
        <v>83</v>
      </c>
      <c r="AT83" s="41" t="str">
        <f t="shared" si="52"/>
        <v>ce</v>
      </c>
    </row>
    <row r="84" spans="41:46">
      <c r="AO84" s="27">
        <f t="shared" si="49"/>
        <v>43800</v>
      </c>
      <c r="AP84" s="41" t="str">
        <f t="shared" si="48"/>
        <v>ch</v>
      </c>
      <c r="AQ84" s="41">
        <f t="shared" si="50"/>
        <v>86</v>
      </c>
      <c r="AS84" s="41">
        <f t="shared" si="51"/>
        <v>84</v>
      </c>
      <c r="AT84" s="41" t="str">
        <f t="shared" si="52"/>
        <v>cf</v>
      </c>
    </row>
    <row r="85" spans="41:46">
      <c r="AO85" s="27">
        <f t="shared" si="49"/>
        <v>43831</v>
      </c>
      <c r="AP85" s="41" t="str">
        <f t="shared" si="48"/>
        <v>ci</v>
      </c>
      <c r="AQ85" s="41">
        <f t="shared" si="50"/>
        <v>87</v>
      </c>
      <c r="AS85" s="41">
        <f t="shared" si="51"/>
        <v>85</v>
      </c>
      <c r="AT85" s="41" t="str">
        <f t="shared" si="52"/>
        <v>cg</v>
      </c>
    </row>
    <row r="86" spans="41:46">
      <c r="AO86" s="27">
        <f t="shared" si="49"/>
        <v>43862</v>
      </c>
      <c r="AP86" s="41" t="str">
        <f t="shared" si="48"/>
        <v>cj</v>
      </c>
      <c r="AQ86" s="41">
        <f t="shared" si="50"/>
        <v>88</v>
      </c>
      <c r="AS86" s="41">
        <f t="shared" si="51"/>
        <v>86</v>
      </c>
      <c r="AT86" s="41" t="str">
        <f t="shared" si="52"/>
        <v>ch</v>
      </c>
    </row>
    <row r="87" spans="41:46">
      <c r="AO87" s="27">
        <f t="shared" si="49"/>
        <v>43891</v>
      </c>
      <c r="AP87" s="41" t="str">
        <f t="shared" si="48"/>
        <v>ck</v>
      </c>
      <c r="AQ87" s="41">
        <f t="shared" si="50"/>
        <v>89</v>
      </c>
      <c r="AS87" s="41">
        <f t="shared" si="51"/>
        <v>87</v>
      </c>
      <c r="AT87" s="41" t="str">
        <f t="shared" si="52"/>
        <v>ci</v>
      </c>
    </row>
    <row r="88" spans="41:46">
      <c r="AO88" s="27">
        <f t="shared" si="49"/>
        <v>43922</v>
      </c>
      <c r="AP88" s="41" t="str">
        <f t="shared" si="48"/>
        <v>cl</v>
      </c>
      <c r="AQ88" s="41">
        <f t="shared" si="50"/>
        <v>90</v>
      </c>
      <c r="AS88" s="41">
        <f t="shared" si="51"/>
        <v>88</v>
      </c>
      <c r="AT88" s="41" t="str">
        <f t="shared" si="52"/>
        <v>cj</v>
      </c>
    </row>
    <row r="89" spans="41:46">
      <c r="AO89" s="27">
        <f t="shared" si="49"/>
        <v>43952</v>
      </c>
      <c r="AP89" s="41" t="str">
        <f t="shared" si="48"/>
        <v>cm</v>
      </c>
      <c r="AQ89" s="41">
        <f t="shared" si="50"/>
        <v>91</v>
      </c>
      <c r="AS89" s="41">
        <f t="shared" si="51"/>
        <v>89</v>
      </c>
      <c r="AT89" s="41" t="str">
        <f t="shared" si="52"/>
        <v>ck</v>
      </c>
    </row>
    <row r="90" spans="41:46">
      <c r="AO90" s="27">
        <f t="shared" si="49"/>
        <v>43983</v>
      </c>
      <c r="AP90" s="41" t="str">
        <f t="shared" si="48"/>
        <v>cn</v>
      </c>
      <c r="AQ90" s="41">
        <f t="shared" si="50"/>
        <v>92</v>
      </c>
      <c r="AS90" s="41">
        <f t="shared" si="51"/>
        <v>90</v>
      </c>
      <c r="AT90" s="41" t="str">
        <f t="shared" si="52"/>
        <v>cl</v>
      </c>
    </row>
    <row r="91" spans="41:46">
      <c r="AO91" s="27">
        <f t="shared" si="49"/>
        <v>44013</v>
      </c>
      <c r="AP91" s="41" t="str">
        <f t="shared" si="48"/>
        <v>co</v>
      </c>
      <c r="AQ91" s="41">
        <f t="shared" si="50"/>
        <v>93</v>
      </c>
      <c r="AS91" s="41">
        <f t="shared" si="51"/>
        <v>91</v>
      </c>
      <c r="AT91" s="41" t="str">
        <f t="shared" si="52"/>
        <v>cm</v>
      </c>
    </row>
    <row r="92" spans="41:46">
      <c r="AO92" s="27">
        <f t="shared" si="49"/>
        <v>44044</v>
      </c>
      <c r="AP92" s="41" t="str">
        <f t="shared" si="48"/>
        <v>cp</v>
      </c>
      <c r="AQ92" s="41">
        <f t="shared" si="50"/>
        <v>94</v>
      </c>
      <c r="AS92" s="41">
        <f t="shared" si="51"/>
        <v>92</v>
      </c>
      <c r="AT92" s="41" t="str">
        <f t="shared" si="52"/>
        <v>cn</v>
      </c>
    </row>
    <row r="93" spans="41:46">
      <c r="AO93" s="27">
        <f t="shared" si="49"/>
        <v>44075</v>
      </c>
      <c r="AP93" s="41" t="str">
        <f t="shared" si="48"/>
        <v>cq</v>
      </c>
      <c r="AQ93" s="41">
        <f t="shared" si="50"/>
        <v>95</v>
      </c>
      <c r="AS93" s="41">
        <f t="shared" si="51"/>
        <v>93</v>
      </c>
      <c r="AT93" s="41" t="str">
        <f t="shared" si="52"/>
        <v>co</v>
      </c>
    </row>
    <row r="94" spans="41:46">
      <c r="AO94" s="27">
        <f t="shared" si="49"/>
        <v>44105</v>
      </c>
      <c r="AP94" s="41" t="str">
        <f t="shared" si="48"/>
        <v>cr</v>
      </c>
      <c r="AQ94" s="41">
        <f t="shared" si="50"/>
        <v>96</v>
      </c>
      <c r="AS94" s="41">
        <f t="shared" si="51"/>
        <v>94</v>
      </c>
      <c r="AT94" s="41" t="str">
        <f t="shared" si="52"/>
        <v>cp</v>
      </c>
    </row>
    <row r="95" spans="41:46">
      <c r="AO95" s="27">
        <f t="shared" si="49"/>
        <v>44136</v>
      </c>
      <c r="AP95" s="41" t="str">
        <f t="shared" si="48"/>
        <v>cs</v>
      </c>
      <c r="AQ95" s="41">
        <f t="shared" si="50"/>
        <v>97</v>
      </c>
      <c r="AS95" s="41">
        <f t="shared" si="51"/>
        <v>95</v>
      </c>
      <c r="AT95" s="41" t="str">
        <f t="shared" si="52"/>
        <v>cq</v>
      </c>
    </row>
    <row r="96" spans="41:46">
      <c r="AO96" s="27">
        <f t="shared" si="49"/>
        <v>44166</v>
      </c>
      <c r="AP96" s="41" t="str">
        <f t="shared" si="48"/>
        <v>ct</v>
      </c>
      <c r="AQ96" s="41">
        <f t="shared" si="50"/>
        <v>98</v>
      </c>
      <c r="AS96" s="41">
        <f t="shared" si="51"/>
        <v>96</v>
      </c>
      <c r="AT96" s="41" t="str">
        <f t="shared" si="52"/>
        <v>cr</v>
      </c>
    </row>
    <row r="97" spans="41:46">
      <c r="AO97" s="27">
        <f t="shared" si="49"/>
        <v>44197</v>
      </c>
      <c r="AP97" s="41" t="str">
        <f t="shared" ref="AP97:AP128" si="53">+VLOOKUP(AQ97,$AS$1:$AT$198,2,FALSE)</f>
        <v>cu</v>
      </c>
      <c r="AQ97" s="41">
        <f t="shared" si="50"/>
        <v>99</v>
      </c>
      <c r="AS97" s="41">
        <f t="shared" si="51"/>
        <v>97</v>
      </c>
      <c r="AT97" s="41" t="str">
        <f t="shared" si="52"/>
        <v>cs</v>
      </c>
    </row>
    <row r="98" spans="41:46">
      <c r="AO98" s="27">
        <f t="shared" si="49"/>
        <v>44228</v>
      </c>
      <c r="AP98" s="41" t="str">
        <f t="shared" si="53"/>
        <v>cv</v>
      </c>
      <c r="AQ98" s="41">
        <f t="shared" si="50"/>
        <v>100</v>
      </c>
      <c r="AS98" s="41">
        <f t="shared" si="51"/>
        <v>98</v>
      </c>
      <c r="AT98" s="41" t="str">
        <f t="shared" si="52"/>
        <v>ct</v>
      </c>
    </row>
    <row r="99" spans="41:46">
      <c r="AO99" s="27">
        <f t="shared" si="49"/>
        <v>44256</v>
      </c>
      <c r="AP99" s="41" t="str">
        <f t="shared" si="53"/>
        <v>cw</v>
      </c>
      <c r="AQ99" s="41">
        <f t="shared" si="50"/>
        <v>101</v>
      </c>
      <c r="AS99" s="41">
        <f t="shared" si="51"/>
        <v>99</v>
      </c>
      <c r="AT99" s="41" t="str">
        <f t="shared" si="52"/>
        <v>cu</v>
      </c>
    </row>
    <row r="100" spans="41:46">
      <c r="AO100" s="27">
        <f t="shared" si="49"/>
        <v>44287</v>
      </c>
      <c r="AP100" s="41" t="str">
        <f t="shared" si="53"/>
        <v>cx</v>
      </c>
      <c r="AQ100" s="41">
        <f t="shared" si="50"/>
        <v>102</v>
      </c>
      <c r="AS100" s="41">
        <f t="shared" si="51"/>
        <v>100</v>
      </c>
      <c r="AT100" s="41" t="str">
        <f t="shared" si="52"/>
        <v>cv</v>
      </c>
    </row>
    <row r="101" spans="41:46">
      <c r="AO101" s="27">
        <f t="shared" si="49"/>
        <v>44317</v>
      </c>
      <c r="AP101" s="41" t="str">
        <f t="shared" si="53"/>
        <v>cy</v>
      </c>
      <c r="AQ101" s="41">
        <f t="shared" si="50"/>
        <v>103</v>
      </c>
      <c r="AS101" s="41">
        <f t="shared" si="51"/>
        <v>101</v>
      </c>
      <c r="AT101" s="41" t="str">
        <f t="shared" si="52"/>
        <v>cw</v>
      </c>
    </row>
    <row r="102" spans="41:46">
      <c r="AO102" s="27">
        <f t="shared" si="49"/>
        <v>44348</v>
      </c>
      <c r="AP102" s="41" t="str">
        <f t="shared" si="53"/>
        <v>cz</v>
      </c>
      <c r="AQ102" s="41">
        <f t="shared" si="50"/>
        <v>104</v>
      </c>
      <c r="AS102" s="41">
        <f t="shared" si="51"/>
        <v>102</v>
      </c>
      <c r="AT102" s="41" t="str">
        <f t="shared" si="52"/>
        <v>cx</v>
      </c>
    </row>
    <row r="103" spans="41:46">
      <c r="AO103" s="27">
        <f t="shared" si="49"/>
        <v>44378</v>
      </c>
      <c r="AP103" s="41" t="str">
        <f t="shared" si="53"/>
        <v>da</v>
      </c>
      <c r="AQ103" s="41">
        <f t="shared" si="50"/>
        <v>105</v>
      </c>
      <c r="AS103" s="41">
        <f t="shared" si="51"/>
        <v>103</v>
      </c>
      <c r="AT103" s="41" t="str">
        <f>+"c"&amp;AT25</f>
        <v>cy</v>
      </c>
    </row>
    <row r="104" spans="41:46">
      <c r="AO104" s="27">
        <f t="shared" si="49"/>
        <v>44409</v>
      </c>
      <c r="AP104" s="41" t="str">
        <f t="shared" si="53"/>
        <v>db</v>
      </c>
      <c r="AQ104" s="41">
        <f t="shared" si="50"/>
        <v>106</v>
      </c>
      <c r="AS104" s="41">
        <f t="shared" si="51"/>
        <v>104</v>
      </c>
      <c r="AT104" s="41" t="str">
        <f t="shared" si="52"/>
        <v>cz</v>
      </c>
    </row>
    <row r="105" spans="41:46">
      <c r="AO105" s="27">
        <f t="shared" si="49"/>
        <v>44440</v>
      </c>
      <c r="AP105" s="41" t="str">
        <f t="shared" si="53"/>
        <v>dc</v>
      </c>
      <c r="AQ105" s="41">
        <f t="shared" si="50"/>
        <v>107</v>
      </c>
      <c r="AS105" s="41">
        <f t="shared" si="51"/>
        <v>105</v>
      </c>
      <c r="AT105" s="41" t="str">
        <f>+"d"&amp;AT1</f>
        <v>da</v>
      </c>
    </row>
    <row r="106" spans="41:46">
      <c r="AO106" s="27">
        <f t="shared" si="49"/>
        <v>44470</v>
      </c>
      <c r="AP106" s="41" t="str">
        <f t="shared" si="53"/>
        <v>dd</v>
      </c>
      <c r="AQ106" s="41">
        <f t="shared" si="50"/>
        <v>108</v>
      </c>
      <c r="AS106" s="41">
        <f t="shared" si="51"/>
        <v>106</v>
      </c>
      <c r="AT106" s="41" t="str">
        <f t="shared" ref="AT106:AT130" si="54">+"d"&amp;AT2</f>
        <v>db</v>
      </c>
    </row>
    <row r="107" spans="41:46">
      <c r="AO107" s="27">
        <f t="shared" si="49"/>
        <v>44501</v>
      </c>
      <c r="AP107" s="41" t="str">
        <f t="shared" si="53"/>
        <v>de</v>
      </c>
      <c r="AQ107" s="41">
        <f t="shared" si="50"/>
        <v>109</v>
      </c>
      <c r="AS107" s="41">
        <f t="shared" si="51"/>
        <v>107</v>
      </c>
      <c r="AT107" s="41" t="str">
        <f t="shared" si="54"/>
        <v>dc</v>
      </c>
    </row>
    <row r="108" spans="41:46">
      <c r="AO108" s="27">
        <f t="shared" si="49"/>
        <v>44531</v>
      </c>
      <c r="AP108" s="41" t="str">
        <f t="shared" si="53"/>
        <v>df</v>
      </c>
      <c r="AQ108" s="41">
        <f t="shared" si="50"/>
        <v>110</v>
      </c>
      <c r="AS108" s="41">
        <f t="shared" si="51"/>
        <v>108</v>
      </c>
      <c r="AT108" s="41" t="str">
        <f t="shared" si="54"/>
        <v>dd</v>
      </c>
    </row>
    <row r="109" spans="41:46">
      <c r="AO109" s="27">
        <f t="shared" si="49"/>
        <v>44562</v>
      </c>
      <c r="AP109" s="41" t="str">
        <f t="shared" si="53"/>
        <v>dg</v>
      </c>
      <c r="AQ109" s="41">
        <f t="shared" si="50"/>
        <v>111</v>
      </c>
      <c r="AS109" s="41">
        <f t="shared" si="51"/>
        <v>109</v>
      </c>
      <c r="AT109" s="41" t="str">
        <f t="shared" si="54"/>
        <v>de</v>
      </c>
    </row>
    <row r="110" spans="41:46">
      <c r="AO110" s="27">
        <f t="shared" si="49"/>
        <v>44593</v>
      </c>
      <c r="AP110" s="41" t="str">
        <f t="shared" si="53"/>
        <v>dh</v>
      </c>
      <c r="AQ110" s="41">
        <f t="shared" si="50"/>
        <v>112</v>
      </c>
      <c r="AS110" s="41">
        <f t="shared" si="51"/>
        <v>110</v>
      </c>
      <c r="AT110" s="41" t="str">
        <f t="shared" si="54"/>
        <v>df</v>
      </c>
    </row>
    <row r="111" spans="41:46">
      <c r="AO111" s="27">
        <f t="shared" si="49"/>
        <v>44621</v>
      </c>
      <c r="AP111" s="41" t="str">
        <f t="shared" si="53"/>
        <v>di</v>
      </c>
      <c r="AQ111" s="41">
        <f t="shared" si="50"/>
        <v>113</v>
      </c>
      <c r="AS111" s="41">
        <f t="shared" si="51"/>
        <v>111</v>
      </c>
      <c r="AT111" s="41" t="str">
        <f t="shared" si="54"/>
        <v>dg</v>
      </c>
    </row>
    <row r="112" spans="41:46">
      <c r="AO112" s="27">
        <f t="shared" si="49"/>
        <v>44652</v>
      </c>
      <c r="AP112" s="41" t="str">
        <f t="shared" si="53"/>
        <v>dj</v>
      </c>
      <c r="AQ112" s="41">
        <f t="shared" si="50"/>
        <v>114</v>
      </c>
      <c r="AS112" s="41">
        <f t="shared" si="51"/>
        <v>112</v>
      </c>
      <c r="AT112" s="41" t="str">
        <f t="shared" si="54"/>
        <v>dh</v>
      </c>
    </row>
    <row r="113" spans="41:46">
      <c r="AO113" s="27">
        <f t="shared" si="49"/>
        <v>44682</v>
      </c>
      <c r="AP113" s="41" t="str">
        <f t="shared" si="53"/>
        <v>dk</v>
      </c>
      <c r="AQ113" s="41">
        <f t="shared" si="50"/>
        <v>115</v>
      </c>
      <c r="AS113" s="41">
        <f t="shared" si="51"/>
        <v>113</v>
      </c>
      <c r="AT113" s="41" t="str">
        <f t="shared" si="54"/>
        <v>di</v>
      </c>
    </row>
    <row r="114" spans="41:46">
      <c r="AO114" s="27">
        <f t="shared" si="49"/>
        <v>44713</v>
      </c>
      <c r="AP114" s="41" t="str">
        <f t="shared" si="53"/>
        <v>dl</v>
      </c>
      <c r="AQ114" s="41">
        <f t="shared" si="50"/>
        <v>116</v>
      </c>
      <c r="AS114" s="41">
        <f t="shared" si="51"/>
        <v>114</v>
      </c>
      <c r="AT114" s="41" t="str">
        <f t="shared" si="54"/>
        <v>dj</v>
      </c>
    </row>
    <row r="115" spans="41:46">
      <c r="AO115" s="27">
        <f t="shared" si="49"/>
        <v>44743</v>
      </c>
      <c r="AP115" s="41" t="str">
        <f t="shared" si="53"/>
        <v>dm</v>
      </c>
      <c r="AQ115" s="41">
        <f t="shared" si="50"/>
        <v>117</v>
      </c>
      <c r="AS115" s="41">
        <f t="shared" si="51"/>
        <v>115</v>
      </c>
      <c r="AT115" s="41" t="str">
        <f t="shared" si="54"/>
        <v>dk</v>
      </c>
    </row>
    <row r="116" spans="41:46">
      <c r="AO116" s="27">
        <f t="shared" si="49"/>
        <v>44774</v>
      </c>
      <c r="AP116" s="41" t="str">
        <f t="shared" si="53"/>
        <v>dn</v>
      </c>
      <c r="AQ116" s="41">
        <f t="shared" si="50"/>
        <v>118</v>
      </c>
      <c r="AS116" s="41">
        <f t="shared" si="51"/>
        <v>116</v>
      </c>
      <c r="AT116" s="41" t="str">
        <f t="shared" si="54"/>
        <v>dl</v>
      </c>
    </row>
    <row r="117" spans="41:46">
      <c r="AO117" s="27">
        <f t="shared" si="49"/>
        <v>44805</v>
      </c>
      <c r="AP117" s="41" t="str">
        <f t="shared" si="53"/>
        <v>do</v>
      </c>
      <c r="AQ117" s="41">
        <f t="shared" si="50"/>
        <v>119</v>
      </c>
      <c r="AS117" s="41">
        <f t="shared" si="51"/>
        <v>117</v>
      </c>
      <c r="AT117" s="41" t="str">
        <f t="shared" si="54"/>
        <v>dm</v>
      </c>
    </row>
    <row r="118" spans="41:46">
      <c r="AO118" s="27">
        <f t="shared" si="49"/>
        <v>44835</v>
      </c>
      <c r="AP118" s="41" t="str">
        <f t="shared" si="53"/>
        <v>dp</v>
      </c>
      <c r="AQ118" s="41">
        <f t="shared" si="50"/>
        <v>120</v>
      </c>
      <c r="AS118" s="41">
        <f t="shared" si="51"/>
        <v>118</v>
      </c>
      <c r="AT118" s="41" t="str">
        <f t="shared" si="54"/>
        <v>dn</v>
      </c>
    </row>
    <row r="119" spans="41:46">
      <c r="AO119" s="27">
        <f t="shared" si="49"/>
        <v>44866</v>
      </c>
      <c r="AP119" s="41" t="str">
        <f t="shared" si="53"/>
        <v>dq</v>
      </c>
      <c r="AQ119" s="41">
        <f t="shared" si="50"/>
        <v>121</v>
      </c>
      <c r="AS119" s="41">
        <f t="shared" si="51"/>
        <v>119</v>
      </c>
      <c r="AT119" s="41" t="str">
        <f t="shared" si="54"/>
        <v>do</v>
      </c>
    </row>
    <row r="120" spans="41:46">
      <c r="AO120" s="27">
        <f t="shared" si="49"/>
        <v>44896</v>
      </c>
      <c r="AP120" s="41" t="str">
        <f t="shared" si="53"/>
        <v>dr</v>
      </c>
      <c r="AQ120" s="41">
        <f t="shared" si="50"/>
        <v>122</v>
      </c>
      <c r="AS120" s="41">
        <f t="shared" si="51"/>
        <v>120</v>
      </c>
      <c r="AT120" s="41" t="str">
        <f t="shared" si="54"/>
        <v>dp</v>
      </c>
    </row>
    <row r="121" spans="41:46">
      <c r="AO121" s="27">
        <f t="shared" si="49"/>
        <v>44927</v>
      </c>
      <c r="AP121" s="41" t="str">
        <f t="shared" si="53"/>
        <v>ds</v>
      </c>
      <c r="AQ121" s="41">
        <f t="shared" si="50"/>
        <v>123</v>
      </c>
      <c r="AS121" s="41">
        <f t="shared" si="51"/>
        <v>121</v>
      </c>
      <c r="AT121" s="41" t="str">
        <f t="shared" si="54"/>
        <v>dq</v>
      </c>
    </row>
    <row r="122" spans="41:46">
      <c r="AO122" s="27">
        <f t="shared" si="49"/>
        <v>44958</v>
      </c>
      <c r="AP122" s="41" t="str">
        <f t="shared" si="53"/>
        <v>dt</v>
      </c>
      <c r="AQ122" s="41">
        <f t="shared" si="50"/>
        <v>124</v>
      </c>
      <c r="AS122" s="41">
        <f t="shared" si="51"/>
        <v>122</v>
      </c>
      <c r="AT122" s="41" t="str">
        <f t="shared" si="54"/>
        <v>dr</v>
      </c>
    </row>
    <row r="123" spans="41:46">
      <c r="AO123" s="27">
        <f t="shared" si="49"/>
        <v>44986</v>
      </c>
      <c r="AP123" s="41" t="str">
        <f t="shared" si="53"/>
        <v>du</v>
      </c>
      <c r="AQ123" s="41">
        <f t="shared" si="50"/>
        <v>125</v>
      </c>
      <c r="AS123" s="41">
        <f t="shared" si="51"/>
        <v>123</v>
      </c>
      <c r="AT123" s="41" t="str">
        <f t="shared" si="54"/>
        <v>ds</v>
      </c>
    </row>
    <row r="124" spans="41:46">
      <c r="AO124" s="27">
        <f t="shared" si="49"/>
        <v>45017</v>
      </c>
      <c r="AP124" s="41" t="str">
        <f t="shared" si="53"/>
        <v>dv</v>
      </c>
      <c r="AQ124" s="41">
        <f t="shared" si="50"/>
        <v>126</v>
      </c>
      <c r="AS124" s="41">
        <f t="shared" si="51"/>
        <v>124</v>
      </c>
      <c r="AT124" s="41" t="str">
        <f t="shared" si="54"/>
        <v>dt</v>
      </c>
    </row>
    <row r="125" spans="41:46">
      <c r="AO125" s="27">
        <f t="shared" si="49"/>
        <v>45047</v>
      </c>
      <c r="AP125" s="41" t="str">
        <f t="shared" si="53"/>
        <v>dw</v>
      </c>
      <c r="AQ125" s="41">
        <f t="shared" si="50"/>
        <v>127</v>
      </c>
      <c r="AS125" s="41">
        <f t="shared" si="51"/>
        <v>125</v>
      </c>
      <c r="AT125" s="41" t="str">
        <f t="shared" si="54"/>
        <v>du</v>
      </c>
    </row>
    <row r="126" spans="41:46">
      <c r="AO126" s="27">
        <f t="shared" si="49"/>
        <v>45078</v>
      </c>
      <c r="AP126" s="41" t="str">
        <f t="shared" si="53"/>
        <v>dx</v>
      </c>
      <c r="AQ126" s="41">
        <f t="shared" si="50"/>
        <v>128</v>
      </c>
      <c r="AS126" s="41">
        <f t="shared" si="51"/>
        <v>126</v>
      </c>
      <c r="AT126" s="41" t="str">
        <f t="shared" si="54"/>
        <v>dv</v>
      </c>
    </row>
    <row r="127" spans="41:46">
      <c r="AO127" s="27">
        <f t="shared" si="49"/>
        <v>45108</v>
      </c>
      <c r="AP127" s="41" t="str">
        <f t="shared" si="53"/>
        <v>dy</v>
      </c>
      <c r="AQ127" s="41">
        <f t="shared" si="50"/>
        <v>129</v>
      </c>
      <c r="AS127" s="41">
        <f t="shared" si="51"/>
        <v>127</v>
      </c>
      <c r="AT127" s="41" t="str">
        <f t="shared" si="54"/>
        <v>dw</v>
      </c>
    </row>
    <row r="128" spans="41:46">
      <c r="AO128" s="27">
        <f t="shared" si="49"/>
        <v>45139</v>
      </c>
      <c r="AP128" s="41" t="str">
        <f t="shared" si="53"/>
        <v>dz</v>
      </c>
      <c r="AQ128" s="41">
        <f t="shared" si="50"/>
        <v>130</v>
      </c>
      <c r="AS128" s="41">
        <f t="shared" si="51"/>
        <v>128</v>
      </c>
      <c r="AT128" s="41" t="str">
        <f>+"d"&amp;AT24</f>
        <v>dx</v>
      </c>
    </row>
    <row r="129" spans="41:46">
      <c r="AO129" s="27">
        <f t="shared" si="49"/>
        <v>45170</v>
      </c>
      <c r="AP129" s="41" t="str">
        <f t="shared" ref="AP129:AP160" si="55">+VLOOKUP(AQ129,$AS$1:$AT$198,2,FALSE)</f>
        <v>ea</v>
      </c>
      <c r="AQ129" s="41">
        <f t="shared" si="50"/>
        <v>131</v>
      </c>
      <c r="AS129" s="41">
        <f t="shared" si="51"/>
        <v>129</v>
      </c>
      <c r="AT129" s="41" t="str">
        <f t="shared" si="54"/>
        <v>dy</v>
      </c>
    </row>
    <row r="130" spans="41:46">
      <c r="AO130" s="27">
        <f t="shared" si="49"/>
        <v>45200</v>
      </c>
      <c r="AP130" s="41" t="str">
        <f t="shared" si="55"/>
        <v>eb</v>
      </c>
      <c r="AQ130" s="41">
        <f t="shared" si="50"/>
        <v>132</v>
      </c>
      <c r="AS130" s="41">
        <f t="shared" si="51"/>
        <v>130</v>
      </c>
      <c r="AT130" s="41" t="str">
        <f t="shared" si="54"/>
        <v>dz</v>
      </c>
    </row>
    <row r="131" spans="41:46">
      <c r="AO131" s="27">
        <f t="shared" ref="AO131:AO180" si="56">+EDATE(AO130,1)</f>
        <v>45231</v>
      </c>
      <c r="AP131" s="41" t="str">
        <f t="shared" si="55"/>
        <v>ec</v>
      </c>
      <c r="AQ131" s="41">
        <f t="shared" ref="AQ131:AQ180" si="57">+AQ130+1</f>
        <v>133</v>
      </c>
      <c r="AS131" s="41">
        <f t="shared" ref="AS131:AS182" si="58">+AS130+1</f>
        <v>131</v>
      </c>
      <c r="AT131" s="41" t="str">
        <f>+"e"&amp;AT1</f>
        <v>ea</v>
      </c>
    </row>
    <row r="132" spans="41:46">
      <c r="AO132" s="27">
        <f t="shared" si="56"/>
        <v>45261</v>
      </c>
      <c r="AP132" s="41" t="str">
        <f t="shared" si="55"/>
        <v>ed</v>
      </c>
      <c r="AQ132" s="41">
        <f t="shared" si="57"/>
        <v>134</v>
      </c>
      <c r="AS132" s="41">
        <f t="shared" si="58"/>
        <v>132</v>
      </c>
      <c r="AT132" s="41" t="str">
        <f t="shared" ref="AT132:AT153" si="59">+"e"&amp;AT2</f>
        <v>eb</v>
      </c>
    </row>
    <row r="133" spans="41:46">
      <c r="AO133" s="27">
        <f t="shared" si="56"/>
        <v>45292</v>
      </c>
      <c r="AP133" s="41" t="str">
        <f t="shared" si="55"/>
        <v>ee</v>
      </c>
      <c r="AQ133" s="41">
        <f t="shared" si="57"/>
        <v>135</v>
      </c>
      <c r="AS133" s="41">
        <f t="shared" si="58"/>
        <v>133</v>
      </c>
      <c r="AT133" s="41" t="str">
        <f t="shared" si="59"/>
        <v>ec</v>
      </c>
    </row>
    <row r="134" spans="41:46">
      <c r="AO134" s="27">
        <f t="shared" si="56"/>
        <v>45323</v>
      </c>
      <c r="AP134" s="41" t="str">
        <f t="shared" si="55"/>
        <v>ef</v>
      </c>
      <c r="AQ134" s="41">
        <f t="shared" si="57"/>
        <v>136</v>
      </c>
      <c r="AS134" s="41">
        <f t="shared" si="58"/>
        <v>134</v>
      </c>
      <c r="AT134" s="41" t="str">
        <f t="shared" si="59"/>
        <v>ed</v>
      </c>
    </row>
    <row r="135" spans="41:46">
      <c r="AO135" s="27">
        <f t="shared" si="56"/>
        <v>45352</v>
      </c>
      <c r="AP135" s="41" t="str">
        <f t="shared" si="55"/>
        <v>eg</v>
      </c>
      <c r="AQ135" s="41">
        <f t="shared" si="57"/>
        <v>137</v>
      </c>
      <c r="AS135" s="41">
        <f t="shared" si="58"/>
        <v>135</v>
      </c>
      <c r="AT135" s="41" t="str">
        <f t="shared" si="59"/>
        <v>ee</v>
      </c>
    </row>
    <row r="136" spans="41:46">
      <c r="AO136" s="27">
        <f t="shared" si="56"/>
        <v>45383</v>
      </c>
      <c r="AP136" s="41" t="str">
        <f t="shared" si="55"/>
        <v>eh</v>
      </c>
      <c r="AQ136" s="41">
        <f t="shared" si="57"/>
        <v>138</v>
      </c>
      <c r="AS136" s="41">
        <f t="shared" si="58"/>
        <v>136</v>
      </c>
      <c r="AT136" s="41" t="str">
        <f t="shared" si="59"/>
        <v>ef</v>
      </c>
    </row>
    <row r="137" spans="41:46">
      <c r="AO137" s="27">
        <f t="shared" si="56"/>
        <v>45413</v>
      </c>
      <c r="AP137" s="41" t="str">
        <f t="shared" si="55"/>
        <v>ei</v>
      </c>
      <c r="AQ137" s="41">
        <f t="shared" si="57"/>
        <v>139</v>
      </c>
      <c r="AS137" s="41">
        <f t="shared" si="58"/>
        <v>137</v>
      </c>
      <c r="AT137" s="41" t="str">
        <f t="shared" si="59"/>
        <v>eg</v>
      </c>
    </row>
    <row r="138" spans="41:46">
      <c r="AO138" s="27">
        <f t="shared" si="56"/>
        <v>45444</v>
      </c>
      <c r="AP138" s="41" t="str">
        <f t="shared" si="55"/>
        <v>ej</v>
      </c>
      <c r="AQ138" s="41">
        <f t="shared" si="57"/>
        <v>140</v>
      </c>
      <c r="AS138" s="41">
        <f t="shared" si="58"/>
        <v>138</v>
      </c>
      <c r="AT138" s="41" t="str">
        <f t="shared" si="59"/>
        <v>eh</v>
      </c>
    </row>
    <row r="139" spans="41:46">
      <c r="AO139" s="27">
        <f t="shared" si="56"/>
        <v>45474</v>
      </c>
      <c r="AP139" s="41" t="str">
        <f t="shared" si="55"/>
        <v>ek</v>
      </c>
      <c r="AQ139" s="41">
        <f t="shared" si="57"/>
        <v>141</v>
      </c>
      <c r="AS139" s="41">
        <f t="shared" si="58"/>
        <v>139</v>
      </c>
      <c r="AT139" s="41" t="str">
        <f t="shared" si="59"/>
        <v>ei</v>
      </c>
    </row>
    <row r="140" spans="41:46">
      <c r="AO140" s="27">
        <f t="shared" si="56"/>
        <v>45505</v>
      </c>
      <c r="AP140" s="41" t="str">
        <f t="shared" si="55"/>
        <v>el</v>
      </c>
      <c r="AQ140" s="41">
        <f t="shared" si="57"/>
        <v>142</v>
      </c>
      <c r="AS140" s="41">
        <f t="shared" si="58"/>
        <v>140</v>
      </c>
      <c r="AT140" s="41" t="str">
        <f t="shared" si="59"/>
        <v>ej</v>
      </c>
    </row>
    <row r="141" spans="41:46">
      <c r="AO141" s="27">
        <f t="shared" si="56"/>
        <v>45536</v>
      </c>
      <c r="AP141" s="41" t="str">
        <f t="shared" si="55"/>
        <v>em</v>
      </c>
      <c r="AQ141" s="41">
        <f t="shared" si="57"/>
        <v>143</v>
      </c>
      <c r="AS141" s="41">
        <f t="shared" si="58"/>
        <v>141</v>
      </c>
      <c r="AT141" s="41" t="str">
        <f t="shared" si="59"/>
        <v>ek</v>
      </c>
    </row>
    <row r="142" spans="41:46">
      <c r="AO142" s="27">
        <f t="shared" si="56"/>
        <v>45566</v>
      </c>
      <c r="AP142" s="41" t="str">
        <f t="shared" si="55"/>
        <v>en</v>
      </c>
      <c r="AQ142" s="41">
        <f t="shared" si="57"/>
        <v>144</v>
      </c>
      <c r="AS142" s="41">
        <f t="shared" si="58"/>
        <v>142</v>
      </c>
      <c r="AT142" s="41" t="str">
        <f t="shared" si="59"/>
        <v>el</v>
      </c>
    </row>
    <row r="143" spans="41:46">
      <c r="AO143" s="27">
        <f t="shared" si="56"/>
        <v>45597</v>
      </c>
      <c r="AP143" s="41" t="str">
        <f t="shared" si="55"/>
        <v>eo</v>
      </c>
      <c r="AQ143" s="41">
        <f t="shared" si="57"/>
        <v>145</v>
      </c>
      <c r="AS143" s="41">
        <f t="shared" si="58"/>
        <v>143</v>
      </c>
      <c r="AT143" s="41" t="str">
        <f t="shared" si="59"/>
        <v>em</v>
      </c>
    </row>
    <row r="144" spans="41:46">
      <c r="AO144" s="27">
        <f t="shared" si="56"/>
        <v>45627</v>
      </c>
      <c r="AP144" s="41" t="str">
        <f t="shared" si="55"/>
        <v>ep</v>
      </c>
      <c r="AQ144" s="41">
        <f t="shared" si="57"/>
        <v>146</v>
      </c>
      <c r="AS144" s="41">
        <f t="shared" si="58"/>
        <v>144</v>
      </c>
      <c r="AT144" s="41" t="str">
        <f t="shared" si="59"/>
        <v>en</v>
      </c>
    </row>
    <row r="145" spans="41:46">
      <c r="AO145" s="27">
        <f t="shared" si="56"/>
        <v>45658</v>
      </c>
      <c r="AP145" s="41" t="str">
        <f t="shared" si="55"/>
        <v>eq</v>
      </c>
      <c r="AQ145" s="41">
        <f t="shared" si="57"/>
        <v>147</v>
      </c>
      <c r="AS145" s="41">
        <f t="shared" si="58"/>
        <v>145</v>
      </c>
      <c r="AT145" s="41" t="str">
        <f t="shared" si="59"/>
        <v>eo</v>
      </c>
    </row>
    <row r="146" spans="41:46">
      <c r="AO146" s="27">
        <f t="shared" si="56"/>
        <v>45689</v>
      </c>
      <c r="AP146" s="41" t="str">
        <f t="shared" si="55"/>
        <v>er</v>
      </c>
      <c r="AQ146" s="41">
        <f t="shared" si="57"/>
        <v>148</v>
      </c>
      <c r="AS146" s="41">
        <f t="shared" si="58"/>
        <v>146</v>
      </c>
      <c r="AT146" s="41" t="str">
        <f t="shared" si="59"/>
        <v>ep</v>
      </c>
    </row>
    <row r="147" spans="41:46">
      <c r="AO147" s="27">
        <f t="shared" si="56"/>
        <v>45717</v>
      </c>
      <c r="AP147" s="41" t="str">
        <f t="shared" si="55"/>
        <v>es</v>
      </c>
      <c r="AQ147" s="41">
        <f t="shared" si="57"/>
        <v>149</v>
      </c>
      <c r="AS147" s="41">
        <f t="shared" si="58"/>
        <v>147</v>
      </c>
      <c r="AT147" s="41" t="str">
        <f t="shared" si="59"/>
        <v>eq</v>
      </c>
    </row>
    <row r="148" spans="41:46">
      <c r="AO148" s="27">
        <f t="shared" si="56"/>
        <v>45748</v>
      </c>
      <c r="AP148" s="41" t="str">
        <f t="shared" si="55"/>
        <v>et</v>
      </c>
      <c r="AQ148" s="41">
        <f t="shared" si="57"/>
        <v>150</v>
      </c>
      <c r="AS148" s="41">
        <f t="shared" si="58"/>
        <v>148</v>
      </c>
      <c r="AT148" s="41" t="str">
        <f t="shared" si="59"/>
        <v>er</v>
      </c>
    </row>
    <row r="149" spans="41:46">
      <c r="AO149" s="27">
        <f t="shared" si="56"/>
        <v>45778</v>
      </c>
      <c r="AP149" s="41" t="str">
        <f t="shared" si="55"/>
        <v>eu</v>
      </c>
      <c r="AQ149" s="41">
        <f t="shared" si="57"/>
        <v>151</v>
      </c>
      <c r="AS149" s="41">
        <f t="shared" si="58"/>
        <v>149</v>
      </c>
      <c r="AT149" s="41" t="str">
        <f t="shared" si="59"/>
        <v>es</v>
      </c>
    </row>
    <row r="150" spans="41:46">
      <c r="AO150" s="27">
        <f t="shared" si="56"/>
        <v>45809</v>
      </c>
      <c r="AP150" s="41" t="str">
        <f t="shared" si="55"/>
        <v>ev</v>
      </c>
      <c r="AQ150" s="41">
        <f t="shared" si="57"/>
        <v>152</v>
      </c>
      <c r="AS150" s="41">
        <f t="shared" si="58"/>
        <v>150</v>
      </c>
      <c r="AT150" s="41" t="str">
        <f t="shared" si="59"/>
        <v>et</v>
      </c>
    </row>
    <row r="151" spans="41:46">
      <c r="AO151" s="27">
        <f t="shared" si="56"/>
        <v>45839</v>
      </c>
      <c r="AP151" s="41" t="str">
        <f t="shared" si="55"/>
        <v>ew</v>
      </c>
      <c r="AQ151" s="41">
        <f t="shared" si="57"/>
        <v>153</v>
      </c>
      <c r="AS151" s="41">
        <f t="shared" si="58"/>
        <v>151</v>
      </c>
      <c r="AT151" s="41" t="str">
        <f t="shared" si="59"/>
        <v>eu</v>
      </c>
    </row>
    <row r="152" spans="41:46">
      <c r="AO152" s="27">
        <f t="shared" si="56"/>
        <v>45870</v>
      </c>
      <c r="AP152" s="41" t="str">
        <f t="shared" si="55"/>
        <v>ex</v>
      </c>
      <c r="AQ152" s="41">
        <f t="shared" si="57"/>
        <v>154</v>
      </c>
      <c r="AS152" s="41">
        <f t="shared" si="58"/>
        <v>152</v>
      </c>
      <c r="AT152" s="41" t="str">
        <f t="shared" si="59"/>
        <v>ev</v>
      </c>
    </row>
    <row r="153" spans="41:46">
      <c r="AO153" s="27">
        <f t="shared" si="56"/>
        <v>45901</v>
      </c>
      <c r="AP153" s="41" t="str">
        <f t="shared" si="55"/>
        <v>ey</v>
      </c>
      <c r="AQ153" s="41">
        <f t="shared" si="57"/>
        <v>155</v>
      </c>
      <c r="AS153" s="41">
        <f t="shared" si="58"/>
        <v>153</v>
      </c>
      <c r="AT153" s="41" t="str">
        <f t="shared" si="59"/>
        <v>ew</v>
      </c>
    </row>
    <row r="154" spans="41:46">
      <c r="AO154" s="27">
        <f t="shared" si="56"/>
        <v>45931</v>
      </c>
      <c r="AP154" s="41" t="str">
        <f t="shared" si="55"/>
        <v>ez</v>
      </c>
      <c r="AQ154" s="41">
        <f t="shared" si="57"/>
        <v>156</v>
      </c>
      <c r="AS154" s="41">
        <f t="shared" si="58"/>
        <v>154</v>
      </c>
      <c r="AT154" s="41" t="str">
        <f>+"e"&amp;AT24</f>
        <v>ex</v>
      </c>
    </row>
    <row r="155" spans="41:46">
      <c r="AO155" s="27">
        <f t="shared" si="56"/>
        <v>45962</v>
      </c>
      <c r="AP155" s="41" t="str">
        <f t="shared" si="55"/>
        <v>fa</v>
      </c>
      <c r="AQ155" s="41">
        <f t="shared" si="57"/>
        <v>157</v>
      </c>
      <c r="AS155" s="41">
        <f t="shared" si="58"/>
        <v>155</v>
      </c>
      <c r="AT155" s="41" t="str">
        <f>+"e"&amp;AT25</f>
        <v>ey</v>
      </c>
    </row>
    <row r="156" spans="41:46">
      <c r="AO156" s="27">
        <f t="shared" si="56"/>
        <v>45992</v>
      </c>
      <c r="AP156" s="41" t="str">
        <f t="shared" si="55"/>
        <v>fb</v>
      </c>
      <c r="AQ156" s="41">
        <f t="shared" si="57"/>
        <v>158</v>
      </c>
      <c r="AS156" s="41">
        <f t="shared" si="58"/>
        <v>156</v>
      </c>
      <c r="AT156" s="41" t="str">
        <f t="shared" ref="AT156" si="60">+"e"&amp;AT26</f>
        <v>ez</v>
      </c>
    </row>
    <row r="157" spans="41:46">
      <c r="AO157" s="27">
        <f t="shared" si="56"/>
        <v>46023</v>
      </c>
      <c r="AP157" s="41" t="str">
        <f t="shared" si="55"/>
        <v>fc</v>
      </c>
      <c r="AQ157" s="41">
        <f t="shared" si="57"/>
        <v>159</v>
      </c>
      <c r="AS157" s="41">
        <f t="shared" si="58"/>
        <v>157</v>
      </c>
      <c r="AT157" s="41" t="str">
        <f>+"f"&amp;AT1</f>
        <v>fa</v>
      </c>
    </row>
    <row r="158" spans="41:46">
      <c r="AO158" s="27">
        <f t="shared" si="56"/>
        <v>46054</v>
      </c>
      <c r="AP158" s="41" t="str">
        <f t="shared" si="55"/>
        <v>fd</v>
      </c>
      <c r="AQ158" s="41">
        <f t="shared" si="57"/>
        <v>160</v>
      </c>
      <c r="AS158" s="41">
        <f t="shared" si="58"/>
        <v>158</v>
      </c>
      <c r="AT158" s="41" t="str">
        <f t="shared" ref="AT158:AT182" si="61">+"f"&amp;AT2</f>
        <v>fb</v>
      </c>
    </row>
    <row r="159" spans="41:46">
      <c r="AO159" s="27">
        <f t="shared" si="56"/>
        <v>46082</v>
      </c>
      <c r="AP159" s="41" t="str">
        <f t="shared" si="55"/>
        <v>fe</v>
      </c>
      <c r="AQ159" s="41">
        <f t="shared" si="57"/>
        <v>161</v>
      </c>
      <c r="AS159" s="41">
        <f t="shared" si="58"/>
        <v>159</v>
      </c>
      <c r="AT159" s="41" t="str">
        <f t="shared" si="61"/>
        <v>fc</v>
      </c>
    </row>
    <row r="160" spans="41:46">
      <c r="AO160" s="27">
        <f t="shared" si="56"/>
        <v>46113</v>
      </c>
      <c r="AP160" s="41" t="str">
        <f t="shared" si="55"/>
        <v>ff</v>
      </c>
      <c r="AQ160" s="41">
        <f t="shared" si="57"/>
        <v>162</v>
      </c>
      <c r="AS160" s="41">
        <f t="shared" si="58"/>
        <v>160</v>
      </c>
      <c r="AT160" s="41" t="str">
        <f t="shared" si="61"/>
        <v>fd</v>
      </c>
    </row>
    <row r="161" spans="41:46">
      <c r="AO161" s="27">
        <f t="shared" si="56"/>
        <v>46143</v>
      </c>
      <c r="AP161" s="41" t="str">
        <f t="shared" ref="AP161:AP173" si="62">+VLOOKUP(AQ161,$AS$1:$AT$198,2,FALSE)</f>
        <v>fg</v>
      </c>
      <c r="AQ161" s="41">
        <f t="shared" si="57"/>
        <v>163</v>
      </c>
      <c r="AS161" s="41">
        <f t="shared" si="58"/>
        <v>161</v>
      </c>
      <c r="AT161" s="41" t="str">
        <f t="shared" si="61"/>
        <v>fe</v>
      </c>
    </row>
    <row r="162" spans="41:46">
      <c r="AO162" s="27">
        <f t="shared" si="56"/>
        <v>46174</v>
      </c>
      <c r="AP162" s="41" t="str">
        <f t="shared" si="62"/>
        <v>fh</v>
      </c>
      <c r="AQ162" s="41">
        <f t="shared" si="57"/>
        <v>164</v>
      </c>
      <c r="AS162" s="41">
        <f t="shared" si="58"/>
        <v>162</v>
      </c>
      <c r="AT162" s="41" t="str">
        <f t="shared" si="61"/>
        <v>ff</v>
      </c>
    </row>
    <row r="163" spans="41:46">
      <c r="AO163" s="27">
        <f t="shared" si="56"/>
        <v>46204</v>
      </c>
      <c r="AP163" s="41" t="str">
        <f t="shared" si="62"/>
        <v>fi</v>
      </c>
      <c r="AQ163" s="41">
        <f t="shared" si="57"/>
        <v>165</v>
      </c>
      <c r="AS163" s="41">
        <f t="shared" si="58"/>
        <v>163</v>
      </c>
      <c r="AT163" s="41" t="str">
        <f t="shared" si="61"/>
        <v>fg</v>
      </c>
    </row>
    <row r="164" spans="41:46">
      <c r="AO164" s="27">
        <f t="shared" si="56"/>
        <v>46235</v>
      </c>
      <c r="AP164" s="41" t="str">
        <f t="shared" si="62"/>
        <v>fj</v>
      </c>
      <c r="AQ164" s="41">
        <f t="shared" si="57"/>
        <v>166</v>
      </c>
      <c r="AS164" s="41">
        <f t="shared" si="58"/>
        <v>164</v>
      </c>
      <c r="AT164" s="41" t="str">
        <f t="shared" si="61"/>
        <v>fh</v>
      </c>
    </row>
    <row r="165" spans="41:46">
      <c r="AO165" s="27">
        <f t="shared" si="56"/>
        <v>46266</v>
      </c>
      <c r="AP165" s="41" t="str">
        <f t="shared" si="62"/>
        <v>fk</v>
      </c>
      <c r="AQ165" s="41">
        <f t="shared" si="57"/>
        <v>167</v>
      </c>
      <c r="AS165" s="41">
        <f t="shared" si="58"/>
        <v>165</v>
      </c>
      <c r="AT165" s="41" t="str">
        <f t="shared" si="61"/>
        <v>fi</v>
      </c>
    </row>
    <row r="166" spans="41:46">
      <c r="AO166" s="27">
        <f t="shared" si="56"/>
        <v>46296</v>
      </c>
      <c r="AP166" s="41" t="str">
        <f t="shared" si="62"/>
        <v>fl</v>
      </c>
      <c r="AQ166" s="41">
        <f t="shared" si="57"/>
        <v>168</v>
      </c>
      <c r="AS166" s="41">
        <f t="shared" si="58"/>
        <v>166</v>
      </c>
      <c r="AT166" s="41" t="str">
        <f t="shared" si="61"/>
        <v>fj</v>
      </c>
    </row>
    <row r="167" spans="41:46">
      <c r="AO167" s="27">
        <f t="shared" si="56"/>
        <v>46327</v>
      </c>
      <c r="AP167" s="41" t="str">
        <f t="shared" si="62"/>
        <v>fm</v>
      </c>
      <c r="AQ167" s="41">
        <f t="shared" si="57"/>
        <v>169</v>
      </c>
      <c r="AS167" s="41">
        <f t="shared" si="58"/>
        <v>167</v>
      </c>
      <c r="AT167" s="41" t="str">
        <f t="shared" si="61"/>
        <v>fk</v>
      </c>
    </row>
    <row r="168" spans="41:46">
      <c r="AO168" s="27">
        <f t="shared" si="56"/>
        <v>46357</v>
      </c>
      <c r="AP168" s="41" t="str">
        <f t="shared" si="62"/>
        <v>fn</v>
      </c>
      <c r="AQ168" s="41">
        <f t="shared" si="57"/>
        <v>170</v>
      </c>
      <c r="AS168" s="41">
        <f t="shared" si="58"/>
        <v>168</v>
      </c>
      <c r="AT168" s="41" t="str">
        <f t="shared" si="61"/>
        <v>fl</v>
      </c>
    </row>
    <row r="169" spans="41:46">
      <c r="AO169" s="27">
        <f t="shared" si="56"/>
        <v>46388</v>
      </c>
      <c r="AP169" s="41" t="str">
        <f t="shared" si="62"/>
        <v>fo</v>
      </c>
      <c r="AQ169" s="41">
        <f t="shared" si="57"/>
        <v>171</v>
      </c>
      <c r="AS169" s="41">
        <f t="shared" si="58"/>
        <v>169</v>
      </c>
      <c r="AT169" s="41" t="str">
        <f t="shared" si="61"/>
        <v>fm</v>
      </c>
    </row>
    <row r="170" spans="41:46">
      <c r="AO170" s="27">
        <f t="shared" si="56"/>
        <v>46419</v>
      </c>
      <c r="AP170" s="41" t="str">
        <f t="shared" si="62"/>
        <v>fp</v>
      </c>
      <c r="AQ170" s="41">
        <f t="shared" si="57"/>
        <v>172</v>
      </c>
      <c r="AS170" s="41">
        <f t="shared" si="58"/>
        <v>170</v>
      </c>
      <c r="AT170" s="41" t="str">
        <f t="shared" si="61"/>
        <v>fn</v>
      </c>
    </row>
    <row r="171" spans="41:46">
      <c r="AO171" s="27">
        <f t="shared" si="56"/>
        <v>46447</v>
      </c>
      <c r="AP171" s="41" t="str">
        <f t="shared" si="62"/>
        <v>fq</v>
      </c>
      <c r="AQ171" s="41">
        <f t="shared" si="57"/>
        <v>173</v>
      </c>
      <c r="AS171" s="41">
        <f t="shared" si="58"/>
        <v>171</v>
      </c>
      <c r="AT171" s="41" t="str">
        <f t="shared" si="61"/>
        <v>fo</v>
      </c>
    </row>
    <row r="172" spans="41:46">
      <c r="AO172" s="27">
        <f t="shared" si="56"/>
        <v>46478</v>
      </c>
      <c r="AP172" s="41" t="str">
        <f t="shared" si="62"/>
        <v>fr</v>
      </c>
      <c r="AQ172" s="41">
        <f t="shared" si="57"/>
        <v>174</v>
      </c>
      <c r="AS172" s="41">
        <f t="shared" si="58"/>
        <v>172</v>
      </c>
      <c r="AT172" s="41" t="str">
        <f t="shared" si="61"/>
        <v>fp</v>
      </c>
    </row>
    <row r="173" spans="41:46">
      <c r="AO173" s="27">
        <f t="shared" si="56"/>
        <v>46508</v>
      </c>
      <c r="AP173" s="41" t="str">
        <f t="shared" si="62"/>
        <v>fs</v>
      </c>
      <c r="AQ173" s="41">
        <f t="shared" si="57"/>
        <v>175</v>
      </c>
      <c r="AS173" s="41">
        <f t="shared" si="58"/>
        <v>173</v>
      </c>
      <c r="AT173" s="41" t="str">
        <f t="shared" si="61"/>
        <v>fq</v>
      </c>
    </row>
    <row r="174" spans="41:46">
      <c r="AO174" s="27">
        <f t="shared" si="56"/>
        <v>46539</v>
      </c>
      <c r="AP174" s="461" t="str">
        <f t="shared" ref="AP174:AP180" si="63">+VLOOKUP(AQ174,$AS$1:$AT$198,2,FALSE)</f>
        <v>ft</v>
      </c>
      <c r="AQ174" s="461">
        <f t="shared" si="57"/>
        <v>176</v>
      </c>
      <c r="AR174" s="461"/>
      <c r="AS174" s="461">
        <f t="shared" si="58"/>
        <v>174</v>
      </c>
      <c r="AT174" s="461" t="str">
        <f t="shared" si="61"/>
        <v>fr</v>
      </c>
    </row>
    <row r="175" spans="41:46">
      <c r="AO175" s="27">
        <f t="shared" si="56"/>
        <v>46569</v>
      </c>
      <c r="AP175" s="461" t="str">
        <f t="shared" si="63"/>
        <v>fu</v>
      </c>
      <c r="AQ175" s="461">
        <f t="shared" si="57"/>
        <v>177</v>
      </c>
      <c r="AR175" s="461"/>
      <c r="AS175" s="461">
        <f t="shared" si="58"/>
        <v>175</v>
      </c>
      <c r="AT175" s="461" t="str">
        <f t="shared" si="61"/>
        <v>fs</v>
      </c>
    </row>
    <row r="176" spans="41:46">
      <c r="AO176" s="27">
        <f t="shared" si="56"/>
        <v>46600</v>
      </c>
      <c r="AP176" s="461" t="str">
        <f t="shared" si="63"/>
        <v>fv</v>
      </c>
      <c r="AQ176" s="461">
        <f t="shared" si="57"/>
        <v>178</v>
      </c>
      <c r="AR176" s="461"/>
      <c r="AS176" s="461">
        <f t="shared" si="58"/>
        <v>176</v>
      </c>
      <c r="AT176" s="461" t="str">
        <f t="shared" si="61"/>
        <v>ft</v>
      </c>
    </row>
    <row r="177" spans="41:46">
      <c r="AO177" s="27">
        <f t="shared" si="56"/>
        <v>46631</v>
      </c>
      <c r="AP177" s="461" t="str">
        <f t="shared" si="63"/>
        <v>fw</v>
      </c>
      <c r="AQ177" s="461">
        <f t="shared" si="57"/>
        <v>179</v>
      </c>
      <c r="AR177" s="461"/>
      <c r="AS177" s="461">
        <f t="shared" si="58"/>
        <v>177</v>
      </c>
      <c r="AT177" s="461" t="str">
        <f t="shared" si="61"/>
        <v>fu</v>
      </c>
    </row>
    <row r="178" spans="41:46">
      <c r="AO178" s="27">
        <f t="shared" si="56"/>
        <v>46661</v>
      </c>
      <c r="AP178" s="461" t="str">
        <f t="shared" si="63"/>
        <v>fx</v>
      </c>
      <c r="AQ178" s="461">
        <f t="shared" si="57"/>
        <v>180</v>
      </c>
      <c r="AR178" s="461"/>
      <c r="AS178" s="461">
        <f t="shared" si="58"/>
        <v>178</v>
      </c>
      <c r="AT178" s="461" t="str">
        <f t="shared" si="61"/>
        <v>fv</v>
      </c>
    </row>
    <row r="179" spans="41:46">
      <c r="AO179" s="27">
        <f t="shared" si="56"/>
        <v>46692</v>
      </c>
      <c r="AP179" s="461" t="str">
        <f t="shared" si="63"/>
        <v>fy</v>
      </c>
      <c r="AQ179" s="461">
        <f t="shared" si="57"/>
        <v>181</v>
      </c>
      <c r="AR179" s="461"/>
      <c r="AS179" s="461">
        <f t="shared" si="58"/>
        <v>179</v>
      </c>
      <c r="AT179" s="461" t="str">
        <f t="shared" si="61"/>
        <v>fw</v>
      </c>
    </row>
    <row r="180" spans="41:46">
      <c r="AO180" s="27">
        <f t="shared" si="56"/>
        <v>46722</v>
      </c>
      <c r="AP180" s="461" t="str">
        <f t="shared" si="63"/>
        <v>fz</v>
      </c>
      <c r="AQ180" s="461">
        <f t="shared" si="57"/>
        <v>182</v>
      </c>
      <c r="AR180" s="461"/>
      <c r="AS180" s="461">
        <f t="shared" si="58"/>
        <v>180</v>
      </c>
      <c r="AT180" s="461" t="str">
        <f t="shared" si="61"/>
        <v>fx</v>
      </c>
    </row>
    <row r="181" spans="41:46">
      <c r="AO181" s="27"/>
      <c r="AP181" s="41"/>
      <c r="AQ181" s="41"/>
      <c r="AS181" s="461">
        <f t="shared" si="58"/>
        <v>181</v>
      </c>
      <c r="AT181" s="461" t="str">
        <f t="shared" si="61"/>
        <v>fy</v>
      </c>
    </row>
    <row r="182" spans="41:46">
      <c r="AO182" s="27"/>
      <c r="AP182" s="41"/>
      <c r="AQ182" s="41"/>
      <c r="AS182" s="461">
        <f t="shared" si="58"/>
        <v>182</v>
      </c>
      <c r="AT182" s="461" t="str">
        <f t="shared" si="61"/>
        <v>fz</v>
      </c>
    </row>
    <row r="183" spans="41:46">
      <c r="AO183" s="27"/>
      <c r="AP183" s="41"/>
      <c r="AQ183" s="41"/>
      <c r="AS183" s="41"/>
      <c r="AT183" s="41"/>
    </row>
    <row r="184" spans="41:46">
      <c r="AO184" s="27"/>
      <c r="AP184" s="41"/>
      <c r="AQ184" s="41"/>
      <c r="AS184" s="41"/>
      <c r="AT184" s="41"/>
    </row>
    <row r="185" spans="41:46">
      <c r="AO185" s="27"/>
      <c r="AP185" s="41"/>
      <c r="AQ185" s="41"/>
      <c r="AS185" s="41"/>
      <c r="AT185" s="41"/>
    </row>
    <row r="186" spans="41:46">
      <c r="AO186" s="27"/>
      <c r="AP186" s="41"/>
      <c r="AQ186" s="41"/>
      <c r="AS186" s="41"/>
      <c r="AT186" s="41"/>
    </row>
    <row r="187" spans="41:46">
      <c r="AO187" s="27"/>
      <c r="AP187" s="41"/>
      <c r="AQ187" s="41"/>
      <c r="AS187" s="41"/>
      <c r="AT187" s="41"/>
    </row>
    <row r="188" spans="41:46">
      <c r="AO188" s="27"/>
      <c r="AP188" s="41"/>
      <c r="AQ188" s="41"/>
      <c r="AS188" s="41"/>
      <c r="AT188" s="41"/>
    </row>
    <row r="189" spans="41:46">
      <c r="AO189" s="27"/>
      <c r="AP189" s="41"/>
      <c r="AQ189" s="41"/>
      <c r="AS189" s="41"/>
      <c r="AT189" s="41"/>
    </row>
    <row r="190" spans="41:46">
      <c r="AO190" s="27"/>
      <c r="AP190" s="41"/>
      <c r="AQ190" s="41"/>
      <c r="AS190" s="41"/>
      <c r="AT190" s="41"/>
    </row>
    <row r="191" spans="41:46">
      <c r="AO191" s="27"/>
      <c r="AP191" s="41"/>
      <c r="AQ191" s="41"/>
      <c r="AS191" s="41"/>
      <c r="AT191" s="41"/>
    </row>
    <row r="192" spans="41:46">
      <c r="AO192" s="27"/>
      <c r="AP192" s="41"/>
      <c r="AQ192" s="41"/>
      <c r="AS192" s="41"/>
      <c r="AT192" s="41"/>
    </row>
    <row r="193" spans="2:16384">
      <c r="AO193" s="27"/>
      <c r="AP193" s="41"/>
      <c r="AQ193" s="41"/>
      <c r="AS193" s="41"/>
      <c r="AT193" s="41"/>
    </row>
    <row r="194" spans="2:16384">
      <c r="AO194" s="27"/>
      <c r="AP194" s="41"/>
      <c r="AQ194" s="41"/>
      <c r="AS194" s="41"/>
      <c r="AT194" s="41"/>
    </row>
    <row r="195" spans="2:16384">
      <c r="AO195" s="27"/>
      <c r="AP195" s="41"/>
      <c r="AQ195" s="41"/>
      <c r="AS195" s="41"/>
      <c r="AT195" s="41"/>
    </row>
    <row r="196" spans="2:16384">
      <c r="AO196" s="27"/>
      <c r="AP196" s="41"/>
      <c r="AQ196" s="41"/>
      <c r="AS196" s="41"/>
      <c r="AT196" s="41"/>
    </row>
    <row r="197" spans="2:16384">
      <c r="R197" s="461"/>
      <c r="S197" s="461"/>
      <c r="Y197" s="461"/>
      <c r="Z197" s="461"/>
      <c r="AA197" s="461"/>
      <c r="AB197" s="461"/>
      <c r="AC197" s="461"/>
      <c r="AD197" s="461"/>
      <c r="AE197" s="461"/>
      <c r="AF197" s="461"/>
      <c r="AG197" s="461"/>
      <c r="AH197" s="461"/>
      <c r="AI197" s="461"/>
      <c r="AJ197" s="461"/>
      <c r="AK197" s="461"/>
      <c r="AL197" s="461"/>
      <c r="AM197" s="461"/>
      <c r="AN197" s="461"/>
      <c r="AO197" s="27"/>
      <c r="AP197" s="461"/>
      <c r="AQ197" s="461"/>
      <c r="AR197" s="461"/>
      <c r="AS197" s="461"/>
      <c r="AT197" s="461"/>
      <c r="AU197" s="461"/>
      <c r="AV197" s="461"/>
      <c r="AW197" s="461"/>
      <c r="AX197" s="461"/>
      <c r="AY197" s="461"/>
      <c r="AZ197" s="461"/>
      <c r="BA197" s="461"/>
      <c r="BB197" s="461"/>
      <c r="BC197" s="461"/>
      <c r="BD197" s="461"/>
      <c r="BE197" s="461"/>
      <c r="BF197" s="461"/>
      <c r="BG197" s="461"/>
      <c r="BH197" s="461"/>
      <c r="BI197" s="461"/>
      <c r="BJ197" s="461"/>
      <c r="BK197" s="461"/>
      <c r="BL197" s="461"/>
      <c r="BM197" s="461"/>
      <c r="BN197" s="461"/>
      <c r="BO197" s="461"/>
      <c r="BP197" s="461"/>
      <c r="BQ197" s="461"/>
      <c r="BR197" s="461"/>
      <c r="BS197" s="461"/>
      <c r="BT197" s="461"/>
      <c r="BU197" s="461"/>
      <c r="BV197" s="461"/>
      <c r="BW197" s="461"/>
      <c r="BX197" s="461"/>
      <c r="BY197" s="461"/>
      <c r="BZ197" s="461"/>
      <c r="CA197" s="461"/>
      <c r="CB197" s="461"/>
      <c r="CC197" s="461"/>
      <c r="CD197" s="461"/>
      <c r="CE197" s="461"/>
      <c r="CF197" s="461"/>
      <c r="CG197" s="461"/>
      <c r="CH197" s="461"/>
      <c r="CI197" s="461"/>
      <c r="CJ197" s="461"/>
      <c r="CK197" s="461"/>
      <c r="CL197" s="461"/>
      <c r="CM197" s="461"/>
      <c r="CN197" s="461"/>
      <c r="CO197" s="461"/>
      <c r="CP197" s="461"/>
      <c r="CQ197" s="461"/>
      <c r="CR197" s="461"/>
      <c r="CS197" s="461"/>
      <c r="CT197" s="461"/>
      <c r="CU197" s="461"/>
      <c r="CV197" s="461"/>
      <c r="CW197" s="461"/>
      <c r="CX197" s="461"/>
      <c r="CY197" s="461"/>
      <c r="CZ197" s="461"/>
      <c r="DA197" s="461"/>
      <c r="DB197" s="461"/>
      <c r="DC197" s="461"/>
      <c r="DD197" s="461"/>
      <c r="DE197" s="461"/>
      <c r="DF197" s="461"/>
      <c r="DG197" s="461"/>
      <c r="DH197" s="461"/>
      <c r="DI197" s="461"/>
      <c r="DJ197" s="461"/>
      <c r="DK197" s="461"/>
      <c r="DL197" s="461"/>
      <c r="DM197" s="461"/>
      <c r="DN197" s="461"/>
      <c r="DO197" s="461"/>
      <c r="DP197" s="461"/>
      <c r="DQ197" s="461"/>
      <c r="DR197" s="461"/>
      <c r="DS197" s="461"/>
      <c r="DT197" s="461"/>
      <c r="DU197" s="461"/>
      <c r="DV197" s="461"/>
      <c r="DW197" s="461"/>
      <c r="DX197" s="461"/>
      <c r="DY197" s="461"/>
      <c r="DZ197" s="461"/>
      <c r="EA197" s="461"/>
      <c r="EB197" s="461"/>
      <c r="EC197" s="461"/>
      <c r="ED197" s="461"/>
      <c r="EE197" s="461"/>
      <c r="EF197" s="461"/>
      <c r="EG197" s="461"/>
      <c r="EH197" s="461"/>
      <c r="EI197" s="461"/>
      <c r="EJ197" s="461"/>
      <c r="EK197" s="461"/>
      <c r="EL197" s="461"/>
      <c r="EM197" s="461"/>
      <c r="EN197" s="461"/>
      <c r="EO197" s="461"/>
      <c r="EP197" s="461"/>
      <c r="EQ197" s="461"/>
      <c r="ER197" s="461"/>
      <c r="ES197" s="461"/>
      <c r="ET197" s="461"/>
      <c r="EU197" s="461"/>
      <c r="EV197" s="461"/>
      <c r="EW197" s="461"/>
      <c r="EX197" s="461"/>
      <c r="EY197" s="461"/>
      <c r="EZ197" s="461"/>
      <c r="FA197" s="461"/>
      <c r="FB197" s="461"/>
      <c r="FC197" s="461"/>
      <c r="FD197" s="461"/>
      <c r="FE197" s="461"/>
      <c r="FF197" s="461"/>
      <c r="FG197" s="461"/>
      <c r="FH197" s="461"/>
      <c r="FI197" s="461"/>
      <c r="FJ197" s="461"/>
      <c r="FK197" s="461"/>
      <c r="FL197" s="461"/>
      <c r="FM197" s="461"/>
      <c r="FN197" s="461"/>
      <c r="FO197" s="461"/>
      <c r="FP197" s="461"/>
      <c r="FQ197" s="461"/>
      <c r="FR197" s="461"/>
      <c r="FS197" s="461"/>
      <c r="FT197" s="461"/>
      <c r="FU197" s="461"/>
      <c r="FV197" s="461"/>
      <c r="FW197" s="461"/>
      <c r="FX197" s="461"/>
      <c r="FY197" s="461"/>
      <c r="FZ197" s="461"/>
      <c r="GA197" s="461"/>
      <c r="GB197" s="461"/>
      <c r="GC197" s="461"/>
      <c r="GD197" s="461"/>
      <c r="GE197" s="461"/>
      <c r="GF197" s="461"/>
      <c r="GG197" s="461"/>
      <c r="GH197" s="461"/>
      <c r="GI197" s="461"/>
      <c r="GJ197" s="461"/>
      <c r="GK197" s="461"/>
      <c r="GL197" s="461"/>
      <c r="GM197" s="461"/>
      <c r="GN197" s="461"/>
      <c r="GO197" s="461"/>
      <c r="GP197" s="461"/>
      <c r="GQ197" s="461"/>
      <c r="GR197" s="461"/>
      <c r="GS197" s="461"/>
      <c r="GT197" s="461"/>
      <c r="GU197" s="461"/>
      <c r="GV197" s="461"/>
      <c r="GW197" s="461"/>
      <c r="GX197" s="461"/>
      <c r="GY197" s="461"/>
      <c r="GZ197" s="461"/>
      <c r="HA197" s="461"/>
      <c r="HB197" s="461"/>
      <c r="HC197" s="461"/>
      <c r="HD197" s="461"/>
      <c r="HE197" s="461"/>
      <c r="HF197" s="461"/>
      <c r="HG197" s="461"/>
      <c r="HH197" s="461"/>
      <c r="HI197" s="461"/>
      <c r="HJ197" s="461"/>
      <c r="HK197" s="461"/>
      <c r="HL197" s="461"/>
      <c r="HM197" s="461"/>
      <c r="HN197" s="461"/>
      <c r="HO197" s="461"/>
      <c r="HP197" s="461"/>
      <c r="HQ197" s="461"/>
      <c r="HR197" s="461"/>
      <c r="HS197" s="461"/>
      <c r="HT197" s="461"/>
      <c r="HU197" s="461"/>
      <c r="HV197" s="461"/>
      <c r="HW197" s="461"/>
      <c r="HX197" s="461"/>
      <c r="HY197" s="461"/>
      <c r="HZ197" s="461"/>
      <c r="IA197" s="461"/>
      <c r="IB197" s="461"/>
      <c r="IC197" s="461"/>
      <c r="ID197" s="461"/>
      <c r="IE197" s="461"/>
      <c r="IF197" s="461"/>
      <c r="IG197" s="461"/>
      <c r="IH197" s="461"/>
      <c r="II197" s="461"/>
      <c r="IJ197" s="461"/>
      <c r="IK197" s="461"/>
      <c r="IL197" s="461"/>
      <c r="IM197" s="461"/>
      <c r="IN197" s="461"/>
      <c r="IO197" s="461"/>
      <c r="IP197" s="461"/>
      <c r="IQ197" s="461"/>
      <c r="IR197" s="461"/>
      <c r="IS197" s="461"/>
      <c r="IT197" s="461"/>
      <c r="IU197" s="461"/>
      <c r="IV197" s="461"/>
      <c r="IW197" s="461"/>
      <c r="IX197" s="461"/>
      <c r="IY197" s="461"/>
      <c r="IZ197" s="461"/>
      <c r="JA197" s="461"/>
      <c r="JB197" s="461"/>
      <c r="JC197" s="461"/>
      <c r="JD197" s="461"/>
      <c r="JE197" s="461"/>
      <c r="JF197" s="461"/>
      <c r="JG197" s="461"/>
      <c r="JH197" s="461"/>
      <c r="JI197" s="461"/>
      <c r="JJ197" s="461"/>
      <c r="JK197" s="461"/>
      <c r="JL197" s="461"/>
      <c r="JM197" s="461"/>
      <c r="JN197" s="461"/>
      <c r="JO197" s="461"/>
      <c r="JP197" s="461"/>
      <c r="JQ197" s="461"/>
      <c r="JR197" s="461"/>
      <c r="JS197" s="461"/>
      <c r="JT197" s="461"/>
      <c r="JU197" s="461"/>
      <c r="JV197" s="461"/>
      <c r="JW197" s="461"/>
      <c r="JX197" s="461"/>
      <c r="JY197" s="461"/>
      <c r="JZ197" s="461"/>
      <c r="KA197" s="461"/>
      <c r="KB197" s="461"/>
      <c r="KC197" s="461"/>
      <c r="KD197" s="461"/>
      <c r="KE197" s="461"/>
      <c r="KF197" s="461"/>
      <c r="KG197" s="461"/>
      <c r="KH197" s="461"/>
      <c r="KI197" s="461"/>
      <c r="KJ197" s="461"/>
      <c r="KK197" s="461"/>
      <c r="KL197" s="461"/>
      <c r="KM197" s="461"/>
      <c r="KN197" s="461"/>
      <c r="KO197" s="461"/>
      <c r="KP197" s="461"/>
      <c r="KQ197" s="461"/>
      <c r="KR197" s="461"/>
      <c r="KS197" s="461"/>
      <c r="KT197" s="461"/>
      <c r="KU197" s="461"/>
      <c r="KV197" s="461"/>
      <c r="KW197" s="461"/>
      <c r="KX197" s="461"/>
      <c r="KY197" s="461"/>
      <c r="KZ197" s="461"/>
      <c r="LA197" s="461"/>
      <c r="LB197" s="461"/>
      <c r="LC197" s="461"/>
      <c r="LD197" s="461"/>
      <c r="LE197" s="461"/>
      <c r="LF197" s="461"/>
      <c r="LG197" s="461"/>
      <c r="LH197" s="461"/>
      <c r="LI197" s="461"/>
      <c r="LJ197" s="461"/>
      <c r="LK197" s="461"/>
      <c r="LL197" s="461"/>
      <c r="LM197" s="461"/>
      <c r="LN197" s="461"/>
      <c r="LO197" s="461"/>
      <c r="LP197" s="461"/>
      <c r="LQ197" s="461"/>
      <c r="LR197" s="461"/>
      <c r="LS197" s="461"/>
      <c r="LT197" s="461"/>
      <c r="LU197" s="461"/>
      <c r="LV197" s="461"/>
      <c r="LW197" s="461"/>
      <c r="LX197" s="461"/>
      <c r="LY197" s="461"/>
      <c r="LZ197" s="461"/>
      <c r="MA197" s="461"/>
      <c r="MB197" s="461"/>
      <c r="MC197" s="461"/>
      <c r="MD197" s="461"/>
      <c r="ME197" s="461"/>
      <c r="MF197" s="461"/>
      <c r="MG197" s="461"/>
      <c r="MH197" s="461"/>
      <c r="MI197" s="461"/>
      <c r="MJ197" s="461"/>
      <c r="MK197" s="461"/>
      <c r="ML197" s="461"/>
      <c r="MM197" s="461"/>
      <c r="MN197" s="461"/>
      <c r="MO197" s="461"/>
      <c r="MP197" s="461"/>
      <c r="MQ197" s="461"/>
      <c r="MR197" s="461"/>
      <c r="MS197" s="461"/>
      <c r="MT197" s="461"/>
      <c r="MU197" s="461"/>
      <c r="MV197" s="461"/>
      <c r="MW197" s="461"/>
      <c r="MX197" s="461"/>
      <c r="MY197" s="461"/>
      <c r="MZ197" s="461"/>
      <c r="NA197" s="461"/>
      <c r="NB197" s="461"/>
      <c r="NC197" s="461"/>
      <c r="ND197" s="461"/>
      <c r="NE197" s="461"/>
      <c r="NF197" s="461"/>
      <c r="NG197" s="461"/>
      <c r="NH197" s="461"/>
      <c r="NI197" s="461"/>
      <c r="NJ197" s="461"/>
      <c r="NK197" s="461"/>
      <c r="NL197" s="461"/>
      <c r="NM197" s="461"/>
      <c r="NN197" s="461"/>
      <c r="NO197" s="461"/>
      <c r="NP197" s="461"/>
      <c r="NQ197" s="461"/>
      <c r="NR197" s="461"/>
      <c r="NS197" s="461"/>
      <c r="NT197" s="461"/>
      <c r="NU197" s="461"/>
      <c r="NV197" s="461"/>
      <c r="NW197" s="461"/>
      <c r="NX197" s="461"/>
      <c r="NY197" s="461"/>
      <c r="NZ197" s="461"/>
      <c r="OA197" s="461"/>
      <c r="OB197" s="461"/>
      <c r="OC197" s="461"/>
      <c r="OD197" s="461"/>
      <c r="OE197" s="461"/>
      <c r="OF197" s="461"/>
      <c r="OG197" s="461"/>
      <c r="OH197" s="461"/>
      <c r="OI197" s="461"/>
      <c r="OJ197" s="461"/>
      <c r="OK197" s="461"/>
      <c r="OL197" s="461"/>
      <c r="OM197" s="461"/>
      <c r="ON197" s="461"/>
      <c r="OO197" s="461"/>
      <c r="OP197" s="461"/>
      <c r="OQ197" s="461"/>
      <c r="OR197" s="461"/>
      <c r="OS197" s="461"/>
      <c r="OT197" s="461"/>
      <c r="OU197" s="461"/>
      <c r="OV197" s="461"/>
      <c r="OW197" s="461"/>
      <c r="OX197" s="461"/>
      <c r="OY197" s="461"/>
      <c r="OZ197" s="461"/>
      <c r="PA197" s="461"/>
      <c r="PB197" s="461"/>
      <c r="PC197" s="461"/>
      <c r="PD197" s="461"/>
      <c r="PE197" s="461"/>
      <c r="PF197" s="461"/>
      <c r="PG197" s="461"/>
      <c r="PH197" s="461"/>
      <c r="PI197" s="461"/>
      <c r="PJ197" s="461"/>
      <c r="PK197" s="461"/>
      <c r="PL197" s="461"/>
      <c r="PM197" s="461"/>
      <c r="PN197" s="461"/>
      <c r="PO197" s="461"/>
      <c r="PP197" s="461"/>
      <c r="PQ197" s="461"/>
      <c r="PR197" s="461"/>
      <c r="PS197" s="461"/>
      <c r="PT197" s="461"/>
      <c r="PU197" s="461"/>
      <c r="PV197" s="461"/>
      <c r="PW197" s="461"/>
      <c r="PX197" s="461"/>
      <c r="PY197" s="461"/>
      <c r="PZ197" s="461"/>
      <c r="QA197" s="461"/>
      <c r="QB197" s="461"/>
      <c r="QC197" s="461"/>
      <c r="QD197" s="461"/>
      <c r="QE197" s="461"/>
      <c r="QF197" s="461"/>
      <c r="QG197" s="461"/>
      <c r="QH197" s="461"/>
      <c r="QI197" s="461"/>
      <c r="QJ197" s="461"/>
      <c r="QK197" s="461"/>
      <c r="QL197" s="461"/>
      <c r="QM197" s="461"/>
      <c r="QN197" s="461"/>
      <c r="QO197" s="461"/>
      <c r="QP197" s="461"/>
      <c r="QQ197" s="461"/>
      <c r="QR197" s="461"/>
      <c r="QS197" s="461"/>
      <c r="QT197" s="461"/>
      <c r="QU197" s="461"/>
      <c r="QV197" s="461"/>
      <c r="QW197" s="461"/>
      <c r="QX197" s="461"/>
      <c r="QY197" s="461"/>
      <c r="QZ197" s="461"/>
      <c r="RA197" s="461"/>
      <c r="RB197" s="461"/>
      <c r="RC197" s="461"/>
      <c r="RD197" s="461"/>
      <c r="RE197" s="461"/>
      <c r="RF197" s="461"/>
      <c r="RG197" s="461"/>
      <c r="RH197" s="461"/>
      <c r="RI197" s="461"/>
      <c r="RJ197" s="461"/>
      <c r="RK197" s="461"/>
      <c r="RL197" s="461"/>
      <c r="RM197" s="461"/>
      <c r="RN197" s="461"/>
      <c r="RO197" s="461"/>
      <c r="RP197" s="461"/>
      <c r="RQ197" s="461"/>
      <c r="RR197" s="461"/>
      <c r="RS197" s="461"/>
      <c r="RT197" s="461"/>
      <c r="RU197" s="461"/>
      <c r="RV197" s="461"/>
      <c r="RW197" s="461"/>
      <c r="RX197" s="461"/>
      <c r="RY197" s="461"/>
      <c r="RZ197" s="461"/>
      <c r="SA197" s="461"/>
      <c r="SB197" s="461"/>
      <c r="SC197" s="461"/>
      <c r="SD197" s="461"/>
      <c r="SE197" s="461"/>
      <c r="SF197" s="461"/>
      <c r="SG197" s="461"/>
      <c r="SH197" s="461"/>
      <c r="SI197" s="461"/>
      <c r="SJ197" s="461"/>
      <c r="SK197" s="461"/>
      <c r="SL197" s="461"/>
      <c r="SM197" s="461"/>
      <c r="SN197" s="461"/>
      <c r="SO197" s="461"/>
      <c r="SP197" s="461"/>
      <c r="SQ197" s="461"/>
      <c r="SR197" s="461"/>
      <c r="SS197" s="461"/>
      <c r="ST197" s="461"/>
      <c r="SU197" s="461"/>
      <c r="SV197" s="461"/>
      <c r="SW197" s="461"/>
      <c r="SX197" s="461"/>
      <c r="SY197" s="461"/>
      <c r="SZ197" s="461"/>
      <c r="TA197" s="461"/>
      <c r="TB197" s="461"/>
      <c r="TC197" s="461"/>
      <c r="TD197" s="461"/>
      <c r="TE197" s="461"/>
      <c r="TF197" s="461"/>
      <c r="TG197" s="461"/>
      <c r="TH197" s="461"/>
      <c r="TI197" s="461"/>
      <c r="TJ197" s="461"/>
      <c r="TK197" s="461"/>
      <c r="TL197" s="461"/>
      <c r="TM197" s="461"/>
      <c r="TN197" s="461"/>
      <c r="TO197" s="461"/>
      <c r="TP197" s="461"/>
      <c r="TQ197" s="461"/>
      <c r="TR197" s="461"/>
      <c r="TS197" s="461"/>
      <c r="TT197" s="461"/>
      <c r="TU197" s="461"/>
      <c r="TV197" s="461"/>
      <c r="TW197" s="461"/>
      <c r="TX197" s="461"/>
      <c r="TY197" s="461"/>
      <c r="TZ197" s="461"/>
      <c r="UA197" s="461"/>
      <c r="UB197" s="461"/>
      <c r="UC197" s="461"/>
      <c r="UD197" s="461"/>
      <c r="UE197" s="461"/>
      <c r="UF197" s="461"/>
      <c r="UG197" s="461"/>
      <c r="UH197" s="461"/>
      <c r="UI197" s="461"/>
      <c r="UJ197" s="461"/>
      <c r="UK197" s="461"/>
      <c r="UL197" s="461"/>
      <c r="UM197" s="461"/>
      <c r="UN197" s="461"/>
      <c r="UO197" s="461"/>
      <c r="UP197" s="461"/>
      <c r="UQ197" s="461"/>
      <c r="UR197" s="461"/>
      <c r="US197" s="461"/>
      <c r="UT197" s="461"/>
      <c r="UU197" s="461"/>
      <c r="UV197" s="461"/>
      <c r="UW197" s="461"/>
      <c r="UX197" s="461"/>
      <c r="UY197" s="461"/>
      <c r="UZ197" s="461"/>
      <c r="VA197" s="461"/>
      <c r="VB197" s="461"/>
      <c r="VC197" s="461"/>
      <c r="VD197" s="461"/>
      <c r="VE197" s="461"/>
      <c r="VF197" s="461"/>
      <c r="VG197" s="461"/>
      <c r="VH197" s="461"/>
      <c r="VI197" s="461"/>
      <c r="VJ197" s="461"/>
      <c r="VK197" s="461"/>
      <c r="VL197" s="461"/>
      <c r="VM197" s="461"/>
      <c r="VN197" s="461"/>
      <c r="VO197" s="461"/>
      <c r="VP197" s="461"/>
      <c r="VQ197" s="461"/>
      <c r="VR197" s="461"/>
      <c r="VS197" s="461"/>
      <c r="VT197" s="461"/>
      <c r="VU197" s="461"/>
      <c r="VV197" s="461"/>
      <c r="VW197" s="461"/>
      <c r="VX197" s="461"/>
      <c r="VY197" s="461"/>
      <c r="VZ197" s="461"/>
      <c r="WA197" s="461"/>
      <c r="WB197" s="461"/>
      <c r="WC197" s="461"/>
      <c r="WD197" s="461"/>
      <c r="WE197" s="461"/>
      <c r="WF197" s="461"/>
      <c r="WG197" s="461"/>
      <c r="WH197" s="461"/>
      <c r="WI197" s="461"/>
      <c r="WJ197" s="461"/>
      <c r="WK197" s="461"/>
      <c r="WL197" s="461"/>
      <c r="WM197" s="461"/>
      <c r="WN197" s="461"/>
      <c r="WO197" s="461"/>
      <c r="WP197" s="461"/>
      <c r="WQ197" s="461"/>
      <c r="WR197" s="461"/>
      <c r="WS197" s="461"/>
      <c r="WT197" s="461"/>
      <c r="WU197" s="461"/>
      <c r="WV197" s="461"/>
      <c r="WW197" s="461"/>
      <c r="WX197" s="461"/>
      <c r="WY197" s="461"/>
      <c r="WZ197" s="461"/>
      <c r="XA197" s="461"/>
      <c r="XB197" s="461"/>
      <c r="XC197" s="461"/>
      <c r="XD197" s="461"/>
      <c r="XE197" s="461"/>
      <c r="XF197" s="461"/>
      <c r="XG197" s="461"/>
      <c r="XH197" s="461"/>
      <c r="XI197" s="461"/>
      <c r="XJ197" s="461"/>
      <c r="XK197" s="461"/>
      <c r="XL197" s="461"/>
      <c r="XM197" s="461"/>
      <c r="XN197" s="461"/>
      <c r="XO197" s="461"/>
      <c r="XP197" s="461"/>
      <c r="XQ197" s="461"/>
      <c r="XR197" s="461"/>
      <c r="XS197" s="461"/>
      <c r="XT197" s="461"/>
      <c r="XU197" s="461"/>
      <c r="XV197" s="461"/>
      <c r="XW197" s="461"/>
      <c r="XX197" s="461"/>
      <c r="XY197" s="461"/>
      <c r="XZ197" s="461"/>
      <c r="YA197" s="461"/>
      <c r="YB197" s="461"/>
      <c r="YC197" s="461"/>
      <c r="YD197" s="461"/>
      <c r="YE197" s="461"/>
      <c r="YF197" s="461"/>
      <c r="YG197" s="461"/>
      <c r="YH197" s="461"/>
      <c r="YI197" s="461"/>
      <c r="YJ197" s="461"/>
      <c r="YK197" s="461"/>
      <c r="YL197" s="461"/>
      <c r="YM197" s="461"/>
      <c r="YN197" s="461"/>
      <c r="YO197" s="461"/>
      <c r="YP197" s="461"/>
      <c r="YQ197" s="461"/>
      <c r="YR197" s="461"/>
      <c r="YS197" s="461"/>
      <c r="YT197" s="461"/>
      <c r="YU197" s="461"/>
      <c r="YV197" s="461"/>
      <c r="YW197" s="461"/>
      <c r="YX197" s="461"/>
      <c r="YY197" s="461"/>
      <c r="YZ197" s="461"/>
      <c r="ZA197" s="461"/>
      <c r="ZB197" s="461"/>
      <c r="ZC197" s="461"/>
      <c r="ZD197" s="461"/>
      <c r="ZE197" s="461"/>
      <c r="ZF197" s="461"/>
      <c r="ZG197" s="461"/>
      <c r="ZH197" s="461"/>
      <c r="ZI197" s="461"/>
      <c r="ZJ197" s="461"/>
      <c r="ZK197" s="461"/>
      <c r="ZL197" s="461"/>
      <c r="ZM197" s="461"/>
      <c r="ZN197" s="461"/>
      <c r="ZO197" s="461"/>
      <c r="ZP197" s="461"/>
      <c r="ZQ197" s="461"/>
      <c r="ZR197" s="461"/>
      <c r="ZS197" s="461"/>
      <c r="ZT197" s="461"/>
      <c r="ZU197" s="461"/>
      <c r="ZV197" s="461"/>
      <c r="ZW197" s="461"/>
      <c r="ZX197" s="461"/>
      <c r="ZY197" s="461"/>
      <c r="ZZ197" s="461"/>
      <c r="AAA197" s="461"/>
      <c r="AAB197" s="461"/>
      <c r="AAC197" s="461"/>
      <c r="AAD197" s="461"/>
      <c r="AAE197" s="461"/>
      <c r="AAF197" s="461"/>
      <c r="AAG197" s="461"/>
      <c r="AAH197" s="461"/>
      <c r="AAI197" s="461"/>
      <c r="AAJ197" s="461"/>
      <c r="AAK197" s="461"/>
      <c r="AAL197" s="461"/>
      <c r="AAM197" s="461"/>
      <c r="AAN197" s="461"/>
      <c r="AAO197" s="461"/>
      <c r="AAP197" s="461"/>
      <c r="AAQ197" s="461"/>
      <c r="AAR197" s="461"/>
      <c r="AAS197" s="461"/>
      <c r="AAT197" s="461"/>
      <c r="AAU197" s="461"/>
      <c r="AAV197" s="461"/>
      <c r="AAW197" s="461"/>
      <c r="AAX197" s="461"/>
      <c r="AAY197" s="461"/>
      <c r="AAZ197" s="461"/>
      <c r="ABA197" s="461"/>
      <c r="ABB197" s="461"/>
      <c r="ABC197" s="461"/>
      <c r="ABD197" s="461"/>
      <c r="ABE197" s="461"/>
      <c r="ABF197" s="461"/>
      <c r="ABG197" s="461"/>
      <c r="ABH197" s="461"/>
      <c r="ABI197" s="461"/>
      <c r="ABJ197" s="461"/>
      <c r="ABK197" s="461"/>
      <c r="ABL197" s="461"/>
      <c r="ABM197" s="461"/>
      <c r="ABN197" s="461"/>
      <c r="ABO197" s="461"/>
      <c r="ABP197" s="461"/>
      <c r="ABQ197" s="461"/>
      <c r="ABR197" s="461"/>
      <c r="ABS197" s="461"/>
      <c r="ABT197" s="461"/>
      <c r="ABU197" s="461"/>
      <c r="ABV197" s="461"/>
      <c r="ABW197" s="461"/>
      <c r="ABX197" s="461"/>
      <c r="ABY197" s="461"/>
      <c r="ABZ197" s="461"/>
      <c r="ACA197" s="461"/>
      <c r="ACB197" s="461"/>
      <c r="ACC197" s="461"/>
      <c r="ACD197" s="461"/>
      <c r="ACE197" s="461"/>
      <c r="ACF197" s="461"/>
      <c r="ACG197" s="461"/>
      <c r="ACH197" s="461"/>
      <c r="ACI197" s="461"/>
      <c r="ACJ197" s="461"/>
      <c r="ACK197" s="461"/>
      <c r="ACL197" s="461"/>
      <c r="ACM197" s="461"/>
      <c r="ACN197" s="461"/>
      <c r="ACO197" s="461"/>
      <c r="ACP197" s="461"/>
      <c r="ACQ197" s="461"/>
      <c r="ACR197" s="461"/>
      <c r="ACS197" s="461"/>
      <c r="ACT197" s="461"/>
      <c r="ACU197" s="461"/>
      <c r="ACV197" s="461"/>
      <c r="ACW197" s="461"/>
      <c r="ACX197" s="461"/>
      <c r="ACY197" s="461"/>
      <c r="ACZ197" s="461"/>
      <c r="ADA197" s="461"/>
      <c r="ADB197" s="461"/>
      <c r="ADC197" s="461"/>
      <c r="ADD197" s="461"/>
      <c r="ADE197" s="461"/>
      <c r="ADF197" s="461"/>
      <c r="ADG197" s="461"/>
      <c r="ADH197" s="461"/>
      <c r="ADI197" s="461"/>
      <c r="ADJ197" s="461"/>
      <c r="ADK197" s="461"/>
      <c r="ADL197" s="461"/>
      <c r="ADM197" s="461"/>
      <c r="ADN197" s="461"/>
      <c r="ADO197" s="461"/>
      <c r="ADP197" s="461"/>
      <c r="ADQ197" s="461"/>
      <c r="ADR197" s="461"/>
      <c r="ADS197" s="461"/>
      <c r="ADT197" s="461"/>
      <c r="ADU197" s="461"/>
      <c r="ADV197" s="461"/>
      <c r="ADW197" s="461"/>
      <c r="ADX197" s="461"/>
      <c r="ADY197" s="461"/>
      <c r="ADZ197" s="461"/>
      <c r="AEA197" s="461"/>
      <c r="AEB197" s="461"/>
      <c r="AEC197" s="461"/>
      <c r="AED197" s="461"/>
      <c r="AEE197" s="461"/>
      <c r="AEF197" s="461"/>
      <c r="AEG197" s="461"/>
      <c r="AEH197" s="461"/>
      <c r="AEI197" s="461"/>
      <c r="AEJ197" s="461"/>
      <c r="AEK197" s="461"/>
      <c r="AEL197" s="461"/>
      <c r="AEM197" s="461"/>
      <c r="AEN197" s="461"/>
      <c r="AEO197" s="461"/>
      <c r="AEP197" s="461"/>
      <c r="AEQ197" s="461"/>
      <c r="AER197" s="461"/>
      <c r="AES197" s="461"/>
      <c r="AET197" s="461"/>
      <c r="AEU197" s="461"/>
      <c r="AEV197" s="461"/>
      <c r="AEW197" s="461"/>
      <c r="AEX197" s="461"/>
      <c r="AEY197" s="461"/>
      <c r="AEZ197" s="461"/>
      <c r="AFA197" s="461"/>
      <c r="AFB197" s="461"/>
      <c r="AFC197" s="461"/>
      <c r="AFD197" s="461"/>
      <c r="AFE197" s="461"/>
      <c r="AFF197" s="461"/>
      <c r="AFG197" s="461"/>
      <c r="AFH197" s="461"/>
      <c r="AFI197" s="461"/>
      <c r="AFJ197" s="461"/>
      <c r="AFK197" s="461"/>
      <c r="AFL197" s="461"/>
      <c r="AFM197" s="461"/>
      <c r="AFN197" s="461"/>
      <c r="AFO197" s="461"/>
      <c r="AFP197" s="461"/>
      <c r="AFQ197" s="461"/>
      <c r="AFR197" s="461"/>
      <c r="AFS197" s="461"/>
      <c r="AFT197" s="461"/>
      <c r="AFU197" s="461"/>
      <c r="AFV197" s="461"/>
      <c r="AFW197" s="461"/>
      <c r="AFX197" s="461"/>
      <c r="AFY197" s="461"/>
      <c r="AFZ197" s="461"/>
      <c r="AGA197" s="461"/>
      <c r="AGB197" s="461"/>
      <c r="AGC197" s="461"/>
      <c r="AGD197" s="461"/>
      <c r="AGE197" s="461"/>
      <c r="AGF197" s="461"/>
      <c r="AGG197" s="461"/>
      <c r="AGH197" s="461"/>
      <c r="AGI197" s="461"/>
      <c r="AGJ197" s="461"/>
      <c r="AGK197" s="461"/>
      <c r="AGL197" s="461"/>
      <c r="AGM197" s="461"/>
      <c r="AGN197" s="461"/>
      <c r="AGO197" s="461"/>
      <c r="AGP197" s="461"/>
      <c r="AGQ197" s="461"/>
      <c r="AGR197" s="461"/>
      <c r="AGS197" s="461"/>
      <c r="AGT197" s="461"/>
      <c r="AGU197" s="461"/>
      <c r="AGV197" s="461"/>
      <c r="AGW197" s="461"/>
      <c r="AGX197" s="461"/>
      <c r="AGY197" s="461"/>
      <c r="AGZ197" s="461"/>
      <c r="AHA197" s="461"/>
      <c r="AHB197" s="461"/>
      <c r="AHC197" s="461"/>
      <c r="AHD197" s="461"/>
      <c r="AHE197" s="461"/>
      <c r="AHF197" s="461"/>
      <c r="AHG197" s="461"/>
      <c r="AHH197" s="461"/>
      <c r="AHI197" s="461"/>
      <c r="AHJ197" s="461"/>
      <c r="AHK197" s="461"/>
      <c r="AHL197" s="461"/>
      <c r="AHM197" s="461"/>
      <c r="AHN197" s="461"/>
      <c r="AHO197" s="461"/>
      <c r="AHP197" s="461"/>
      <c r="AHQ197" s="461"/>
      <c r="AHR197" s="461"/>
      <c r="AHS197" s="461"/>
      <c r="AHT197" s="461"/>
      <c r="AHU197" s="461"/>
      <c r="AHV197" s="461"/>
      <c r="AHW197" s="461"/>
      <c r="AHX197" s="461"/>
      <c r="AHY197" s="461"/>
      <c r="AHZ197" s="461"/>
      <c r="AIA197" s="461"/>
      <c r="AIB197" s="461"/>
      <c r="AIC197" s="461"/>
      <c r="AID197" s="461"/>
      <c r="AIE197" s="461"/>
      <c r="AIF197" s="461"/>
      <c r="AIG197" s="461"/>
      <c r="AIH197" s="461"/>
      <c r="AII197" s="461"/>
      <c r="AIJ197" s="461"/>
      <c r="AIK197" s="461"/>
      <c r="AIL197" s="461"/>
      <c r="AIM197" s="461"/>
      <c r="AIN197" s="461"/>
      <c r="AIO197" s="461"/>
      <c r="AIP197" s="461"/>
      <c r="AIQ197" s="461"/>
      <c r="AIR197" s="461"/>
      <c r="AIS197" s="461"/>
      <c r="AIT197" s="461"/>
      <c r="AIU197" s="461"/>
      <c r="AIV197" s="461"/>
      <c r="AIW197" s="461"/>
      <c r="AIX197" s="461"/>
      <c r="AIY197" s="461"/>
      <c r="AIZ197" s="461"/>
      <c r="AJA197" s="461"/>
      <c r="AJB197" s="461"/>
      <c r="AJC197" s="461"/>
      <c r="AJD197" s="461"/>
      <c r="AJE197" s="461"/>
      <c r="AJF197" s="461"/>
      <c r="AJG197" s="461"/>
      <c r="AJH197" s="461"/>
      <c r="AJI197" s="461"/>
      <c r="AJJ197" s="461"/>
      <c r="AJK197" s="461"/>
      <c r="AJL197" s="461"/>
      <c r="AJM197" s="461"/>
      <c r="AJN197" s="461"/>
      <c r="AJO197" s="461"/>
      <c r="AJP197" s="461"/>
      <c r="AJQ197" s="461"/>
      <c r="AJR197" s="461"/>
      <c r="AJS197" s="461"/>
      <c r="AJT197" s="461"/>
      <c r="AJU197" s="461"/>
      <c r="AJV197" s="461"/>
      <c r="AJW197" s="461"/>
      <c r="AJX197" s="461"/>
      <c r="AJY197" s="461"/>
      <c r="AJZ197" s="461"/>
      <c r="AKA197" s="461"/>
      <c r="AKB197" s="461"/>
      <c r="AKC197" s="461"/>
      <c r="AKD197" s="461"/>
      <c r="AKE197" s="461"/>
      <c r="AKF197" s="461"/>
      <c r="AKG197" s="461"/>
      <c r="AKH197" s="461"/>
      <c r="AKI197" s="461"/>
      <c r="AKJ197" s="461"/>
      <c r="AKK197" s="461"/>
      <c r="AKL197" s="461"/>
      <c r="AKM197" s="461"/>
      <c r="AKN197" s="461"/>
      <c r="AKO197" s="461"/>
      <c r="AKP197" s="461"/>
      <c r="AKQ197" s="461"/>
      <c r="AKR197" s="461"/>
      <c r="AKS197" s="461"/>
      <c r="AKT197" s="461"/>
      <c r="AKU197" s="461"/>
      <c r="AKV197" s="461"/>
      <c r="AKW197" s="461"/>
      <c r="AKX197" s="461"/>
      <c r="AKY197" s="461"/>
      <c r="AKZ197" s="461"/>
      <c r="ALA197" s="461"/>
      <c r="ALB197" s="461"/>
      <c r="ALC197" s="461"/>
      <c r="ALD197" s="461"/>
      <c r="ALE197" s="461"/>
      <c r="ALF197" s="461"/>
      <c r="ALG197" s="461"/>
      <c r="ALH197" s="461"/>
      <c r="ALI197" s="461"/>
      <c r="ALJ197" s="461"/>
      <c r="ALK197" s="461"/>
      <c r="ALL197" s="461"/>
      <c r="ALM197" s="461"/>
      <c r="ALN197" s="461"/>
      <c r="ALO197" s="461"/>
      <c r="ALP197" s="461"/>
      <c r="ALQ197" s="461"/>
      <c r="ALR197" s="461"/>
      <c r="ALS197" s="461"/>
      <c r="ALT197" s="461"/>
      <c r="ALU197" s="461"/>
      <c r="ALV197" s="461"/>
      <c r="ALW197" s="461"/>
      <c r="ALX197" s="461"/>
      <c r="ALY197" s="461"/>
      <c r="ALZ197" s="461"/>
      <c r="AMA197" s="461"/>
      <c r="AMB197" s="461"/>
      <c r="AMC197" s="461"/>
      <c r="AMD197" s="461"/>
      <c r="AME197" s="461"/>
      <c r="AMF197" s="461"/>
      <c r="AMG197" s="461"/>
      <c r="AMH197" s="461"/>
      <c r="AMI197" s="461"/>
      <c r="AMJ197" s="461"/>
      <c r="AMK197" s="461"/>
      <c r="AML197" s="461"/>
      <c r="AMM197" s="461"/>
      <c r="AMN197" s="461"/>
      <c r="AMO197" s="461"/>
      <c r="AMP197" s="461"/>
      <c r="AMQ197" s="461"/>
      <c r="AMR197" s="461"/>
      <c r="AMS197" s="461"/>
      <c r="AMT197" s="461"/>
      <c r="AMU197" s="461"/>
      <c r="AMV197" s="461"/>
      <c r="AMW197" s="461"/>
      <c r="AMX197" s="461"/>
      <c r="AMY197" s="461"/>
      <c r="AMZ197" s="461"/>
      <c r="ANA197" s="461"/>
      <c r="ANB197" s="461"/>
      <c r="ANC197" s="461"/>
      <c r="AND197" s="461"/>
      <c r="ANE197" s="461"/>
      <c r="ANF197" s="461"/>
      <c r="ANG197" s="461"/>
      <c r="ANH197" s="461"/>
      <c r="ANI197" s="461"/>
      <c r="ANJ197" s="461"/>
      <c r="ANK197" s="461"/>
      <c r="ANL197" s="461"/>
      <c r="ANM197" s="461"/>
      <c r="ANN197" s="461"/>
      <c r="ANO197" s="461"/>
      <c r="ANP197" s="461"/>
      <c r="ANQ197" s="461"/>
      <c r="ANR197" s="461"/>
      <c r="ANS197" s="461"/>
      <c r="ANT197" s="461"/>
      <c r="ANU197" s="461"/>
      <c r="ANV197" s="461"/>
      <c r="ANW197" s="461"/>
      <c r="ANX197" s="461"/>
      <c r="ANY197" s="461"/>
      <c r="ANZ197" s="461"/>
      <c r="AOA197" s="461"/>
      <c r="AOB197" s="461"/>
      <c r="AOC197" s="461"/>
      <c r="AOD197" s="461"/>
      <c r="AOE197" s="461"/>
      <c r="AOF197" s="461"/>
      <c r="AOG197" s="461"/>
      <c r="AOH197" s="461"/>
      <c r="AOI197" s="461"/>
      <c r="AOJ197" s="461"/>
      <c r="AOK197" s="461"/>
      <c r="AOL197" s="461"/>
      <c r="AOM197" s="461"/>
      <c r="AON197" s="461"/>
      <c r="AOO197" s="461"/>
      <c r="AOP197" s="461"/>
      <c r="AOQ197" s="461"/>
      <c r="AOR197" s="461"/>
      <c r="AOS197" s="461"/>
      <c r="AOT197" s="461"/>
      <c r="AOU197" s="461"/>
      <c r="AOV197" s="461"/>
      <c r="AOW197" s="461"/>
      <c r="AOX197" s="461"/>
      <c r="AOY197" s="461"/>
      <c r="AOZ197" s="461"/>
      <c r="APA197" s="461"/>
      <c r="APB197" s="461"/>
      <c r="APC197" s="461"/>
      <c r="APD197" s="461"/>
      <c r="APE197" s="461"/>
      <c r="APF197" s="461"/>
      <c r="APG197" s="461"/>
      <c r="APH197" s="461"/>
      <c r="API197" s="461"/>
      <c r="APJ197" s="461"/>
      <c r="APK197" s="461"/>
      <c r="APL197" s="461"/>
      <c r="APM197" s="461"/>
      <c r="APN197" s="461"/>
      <c r="APO197" s="461"/>
      <c r="APP197" s="461"/>
      <c r="APQ197" s="461"/>
      <c r="APR197" s="461"/>
      <c r="APS197" s="461"/>
      <c r="APT197" s="461"/>
      <c r="APU197" s="461"/>
      <c r="APV197" s="461"/>
      <c r="APW197" s="461"/>
      <c r="APX197" s="461"/>
      <c r="APY197" s="461"/>
      <c r="APZ197" s="461"/>
      <c r="AQA197" s="461"/>
      <c r="AQB197" s="461"/>
      <c r="AQC197" s="461"/>
      <c r="AQD197" s="461"/>
      <c r="AQE197" s="461"/>
      <c r="AQF197" s="461"/>
      <c r="AQG197" s="461"/>
      <c r="AQH197" s="461"/>
      <c r="AQI197" s="461"/>
      <c r="AQJ197" s="461"/>
      <c r="AQK197" s="461"/>
      <c r="AQL197" s="461"/>
      <c r="AQM197" s="461"/>
      <c r="AQN197" s="461"/>
      <c r="AQO197" s="461"/>
      <c r="AQP197" s="461"/>
      <c r="AQQ197" s="461"/>
      <c r="AQR197" s="461"/>
      <c r="AQS197" s="461"/>
      <c r="AQT197" s="461"/>
      <c r="AQU197" s="461"/>
      <c r="AQV197" s="461"/>
      <c r="AQW197" s="461"/>
      <c r="AQX197" s="461"/>
      <c r="AQY197" s="461"/>
      <c r="AQZ197" s="461"/>
      <c r="ARA197" s="461"/>
      <c r="ARB197" s="461"/>
      <c r="ARC197" s="461"/>
      <c r="ARD197" s="461"/>
      <c r="ARE197" s="461"/>
      <c r="ARF197" s="461"/>
      <c r="ARG197" s="461"/>
      <c r="ARH197" s="461"/>
      <c r="ARI197" s="461"/>
      <c r="ARJ197" s="461"/>
      <c r="ARK197" s="461"/>
      <c r="ARL197" s="461"/>
      <c r="ARM197" s="461"/>
      <c r="ARN197" s="461"/>
      <c r="ARO197" s="461"/>
      <c r="ARP197" s="461"/>
      <c r="ARQ197" s="461"/>
      <c r="ARR197" s="461"/>
      <c r="ARS197" s="461"/>
      <c r="ART197" s="461"/>
      <c r="ARU197" s="461"/>
      <c r="ARV197" s="461"/>
      <c r="ARW197" s="461"/>
      <c r="ARX197" s="461"/>
      <c r="ARY197" s="461"/>
      <c r="ARZ197" s="461"/>
      <c r="ASA197" s="461"/>
      <c r="ASB197" s="461"/>
      <c r="ASC197" s="461"/>
      <c r="ASD197" s="461"/>
      <c r="ASE197" s="461"/>
      <c r="ASF197" s="461"/>
      <c r="ASG197" s="461"/>
      <c r="ASH197" s="461"/>
      <c r="ASI197" s="461"/>
      <c r="ASJ197" s="461"/>
      <c r="ASK197" s="461"/>
      <c r="ASL197" s="461"/>
      <c r="ASM197" s="461"/>
      <c r="ASN197" s="461"/>
      <c r="ASO197" s="461"/>
      <c r="ASP197" s="461"/>
      <c r="ASQ197" s="461"/>
      <c r="ASR197" s="461"/>
      <c r="ASS197" s="461"/>
      <c r="AST197" s="461"/>
      <c r="ASU197" s="461"/>
      <c r="ASV197" s="461"/>
      <c r="ASW197" s="461"/>
      <c r="ASX197" s="461"/>
      <c r="ASY197" s="461"/>
      <c r="ASZ197" s="461"/>
      <c r="ATA197" s="461"/>
      <c r="ATB197" s="461"/>
      <c r="ATC197" s="461"/>
      <c r="ATD197" s="461"/>
      <c r="ATE197" s="461"/>
      <c r="ATF197" s="461"/>
      <c r="ATG197" s="461"/>
      <c r="ATH197" s="461"/>
      <c r="ATI197" s="461"/>
      <c r="ATJ197" s="461"/>
      <c r="ATK197" s="461"/>
      <c r="ATL197" s="461"/>
      <c r="ATM197" s="461"/>
      <c r="ATN197" s="461"/>
      <c r="ATO197" s="461"/>
      <c r="ATP197" s="461"/>
      <c r="ATQ197" s="461"/>
      <c r="ATR197" s="461"/>
      <c r="ATS197" s="461"/>
      <c r="ATT197" s="461"/>
      <c r="ATU197" s="461"/>
      <c r="ATV197" s="461"/>
      <c r="ATW197" s="461"/>
      <c r="ATX197" s="461"/>
      <c r="ATY197" s="461"/>
      <c r="ATZ197" s="461"/>
      <c r="AUA197" s="461"/>
      <c r="AUB197" s="461"/>
      <c r="AUC197" s="461"/>
      <c r="AUD197" s="461"/>
      <c r="AUE197" s="461"/>
      <c r="AUF197" s="461"/>
      <c r="AUG197" s="461"/>
      <c r="AUH197" s="461"/>
      <c r="AUI197" s="461"/>
      <c r="AUJ197" s="461"/>
      <c r="AUK197" s="461"/>
      <c r="AUL197" s="461"/>
      <c r="AUM197" s="461"/>
      <c r="AUN197" s="461"/>
      <c r="AUO197" s="461"/>
      <c r="AUP197" s="461"/>
      <c r="AUQ197" s="461"/>
      <c r="AUR197" s="461"/>
      <c r="AUS197" s="461"/>
      <c r="AUT197" s="461"/>
      <c r="AUU197" s="461"/>
      <c r="AUV197" s="461"/>
      <c r="AUW197" s="461"/>
      <c r="AUX197" s="461"/>
      <c r="AUY197" s="461"/>
      <c r="AUZ197" s="461"/>
      <c r="AVA197" s="461"/>
      <c r="AVB197" s="461"/>
      <c r="AVC197" s="461"/>
      <c r="AVD197" s="461"/>
      <c r="AVE197" s="461"/>
      <c r="AVF197" s="461"/>
      <c r="AVG197" s="461"/>
      <c r="AVH197" s="461"/>
      <c r="AVI197" s="461"/>
      <c r="AVJ197" s="461"/>
      <c r="AVK197" s="461"/>
      <c r="AVL197" s="461"/>
      <c r="AVM197" s="461"/>
      <c r="AVN197" s="461"/>
      <c r="AVO197" s="461"/>
      <c r="AVP197" s="461"/>
      <c r="AVQ197" s="461"/>
      <c r="AVR197" s="461"/>
      <c r="AVS197" s="461"/>
      <c r="AVT197" s="461"/>
      <c r="AVU197" s="461"/>
      <c r="AVV197" s="461"/>
      <c r="AVW197" s="461"/>
      <c r="AVX197" s="461"/>
      <c r="AVY197" s="461"/>
      <c r="AVZ197" s="461"/>
      <c r="AWA197" s="461"/>
      <c r="AWB197" s="461"/>
      <c r="AWC197" s="461"/>
      <c r="AWD197" s="461"/>
      <c r="AWE197" s="461"/>
      <c r="AWF197" s="461"/>
      <c r="AWG197" s="461"/>
      <c r="AWH197" s="461"/>
      <c r="AWI197" s="461"/>
      <c r="AWJ197" s="461"/>
      <c r="AWK197" s="461"/>
      <c r="AWL197" s="461"/>
      <c r="AWM197" s="461"/>
      <c r="AWN197" s="461"/>
      <c r="AWO197" s="461"/>
      <c r="AWP197" s="461"/>
      <c r="AWQ197" s="461"/>
      <c r="AWR197" s="461"/>
      <c r="AWS197" s="461"/>
      <c r="AWT197" s="461"/>
      <c r="AWU197" s="461"/>
      <c r="AWV197" s="461"/>
      <c r="AWW197" s="461"/>
      <c r="AWX197" s="461"/>
      <c r="AWY197" s="461"/>
      <c r="AWZ197" s="461"/>
      <c r="AXA197" s="461"/>
      <c r="AXB197" s="461"/>
      <c r="AXC197" s="461"/>
      <c r="AXD197" s="461"/>
      <c r="AXE197" s="461"/>
      <c r="AXF197" s="461"/>
      <c r="AXG197" s="461"/>
      <c r="AXH197" s="461"/>
      <c r="AXI197" s="461"/>
      <c r="AXJ197" s="461"/>
      <c r="AXK197" s="461"/>
      <c r="AXL197" s="461"/>
      <c r="AXM197" s="461"/>
      <c r="AXN197" s="461"/>
      <c r="AXO197" s="461"/>
      <c r="AXP197" s="461"/>
      <c r="AXQ197" s="461"/>
      <c r="AXR197" s="461"/>
      <c r="AXS197" s="461"/>
      <c r="AXT197" s="461"/>
      <c r="AXU197" s="461"/>
      <c r="AXV197" s="461"/>
      <c r="AXW197" s="461"/>
      <c r="AXX197" s="461"/>
      <c r="AXY197" s="461"/>
      <c r="AXZ197" s="461"/>
      <c r="AYA197" s="461"/>
      <c r="AYB197" s="461"/>
      <c r="AYC197" s="461"/>
      <c r="AYD197" s="461"/>
      <c r="AYE197" s="461"/>
      <c r="AYF197" s="461"/>
      <c r="AYG197" s="461"/>
      <c r="AYH197" s="461"/>
      <c r="AYI197" s="461"/>
      <c r="AYJ197" s="461"/>
      <c r="AYK197" s="461"/>
      <c r="AYL197" s="461"/>
      <c r="AYM197" s="461"/>
      <c r="AYN197" s="461"/>
      <c r="AYO197" s="461"/>
      <c r="AYP197" s="461"/>
      <c r="AYQ197" s="461"/>
      <c r="AYR197" s="461"/>
      <c r="AYS197" s="461"/>
      <c r="AYT197" s="461"/>
      <c r="AYU197" s="461"/>
      <c r="AYV197" s="461"/>
      <c r="AYW197" s="461"/>
      <c r="AYX197" s="461"/>
      <c r="AYY197" s="461"/>
      <c r="AYZ197" s="461"/>
      <c r="AZA197" s="461"/>
      <c r="AZB197" s="461"/>
      <c r="AZC197" s="461"/>
      <c r="AZD197" s="461"/>
      <c r="AZE197" s="461"/>
      <c r="AZF197" s="461"/>
      <c r="AZG197" s="461"/>
      <c r="AZH197" s="461"/>
      <c r="AZI197" s="461"/>
      <c r="AZJ197" s="461"/>
      <c r="AZK197" s="461"/>
      <c r="AZL197" s="461"/>
      <c r="AZM197" s="461"/>
      <c r="AZN197" s="461"/>
      <c r="AZO197" s="461"/>
      <c r="AZP197" s="461"/>
      <c r="AZQ197" s="461"/>
      <c r="AZR197" s="461"/>
      <c r="AZS197" s="461"/>
      <c r="AZT197" s="461"/>
      <c r="AZU197" s="461"/>
      <c r="AZV197" s="461"/>
      <c r="AZW197" s="461"/>
      <c r="AZX197" s="461"/>
      <c r="AZY197" s="461"/>
      <c r="AZZ197" s="461"/>
      <c r="BAA197" s="461"/>
      <c r="BAB197" s="461"/>
      <c r="BAC197" s="461"/>
      <c r="BAD197" s="461"/>
      <c r="BAE197" s="461"/>
      <c r="BAF197" s="461"/>
      <c r="BAG197" s="461"/>
      <c r="BAH197" s="461"/>
      <c r="BAI197" s="461"/>
      <c r="BAJ197" s="461"/>
      <c r="BAK197" s="461"/>
      <c r="BAL197" s="461"/>
      <c r="BAM197" s="461"/>
      <c r="BAN197" s="461"/>
      <c r="BAO197" s="461"/>
      <c r="BAP197" s="461"/>
      <c r="BAQ197" s="461"/>
      <c r="BAR197" s="461"/>
      <c r="BAS197" s="461"/>
      <c r="BAT197" s="461"/>
      <c r="BAU197" s="461"/>
      <c r="BAV197" s="461"/>
      <c r="BAW197" s="461"/>
      <c r="BAX197" s="461"/>
      <c r="BAY197" s="461"/>
      <c r="BAZ197" s="461"/>
      <c r="BBA197" s="461"/>
      <c r="BBB197" s="461"/>
      <c r="BBC197" s="461"/>
      <c r="BBD197" s="461"/>
      <c r="BBE197" s="461"/>
      <c r="BBF197" s="461"/>
      <c r="BBG197" s="461"/>
      <c r="BBH197" s="461"/>
      <c r="BBI197" s="461"/>
      <c r="BBJ197" s="461"/>
      <c r="BBK197" s="461"/>
      <c r="BBL197" s="461"/>
      <c r="BBM197" s="461"/>
      <c r="BBN197" s="461"/>
      <c r="BBO197" s="461"/>
      <c r="BBP197" s="461"/>
      <c r="BBQ197" s="461"/>
      <c r="BBR197" s="461"/>
      <c r="BBS197" s="461"/>
      <c r="BBT197" s="461"/>
      <c r="BBU197" s="461"/>
      <c r="BBV197" s="461"/>
      <c r="BBW197" s="461"/>
      <c r="BBX197" s="461"/>
      <c r="BBY197" s="461"/>
      <c r="BBZ197" s="461"/>
      <c r="BCA197" s="461"/>
      <c r="BCB197" s="461"/>
      <c r="BCC197" s="461"/>
      <c r="BCD197" s="461"/>
      <c r="BCE197" s="461"/>
      <c r="BCF197" s="461"/>
      <c r="BCG197" s="461"/>
      <c r="BCH197" s="461"/>
      <c r="BCI197" s="461"/>
      <c r="BCJ197" s="461"/>
      <c r="BCK197" s="461"/>
      <c r="BCL197" s="461"/>
      <c r="BCM197" s="461"/>
      <c r="BCN197" s="461"/>
      <c r="BCO197" s="461"/>
      <c r="BCP197" s="461"/>
      <c r="BCQ197" s="461"/>
      <c r="BCR197" s="461"/>
      <c r="BCS197" s="461"/>
      <c r="BCT197" s="461"/>
      <c r="BCU197" s="461"/>
      <c r="BCV197" s="461"/>
      <c r="BCW197" s="461"/>
      <c r="BCX197" s="461"/>
      <c r="BCY197" s="461"/>
      <c r="BCZ197" s="461"/>
      <c r="BDA197" s="461"/>
      <c r="BDB197" s="461"/>
      <c r="BDC197" s="461"/>
      <c r="BDD197" s="461"/>
      <c r="BDE197" s="461"/>
      <c r="BDF197" s="461"/>
      <c r="BDG197" s="461"/>
      <c r="BDH197" s="461"/>
      <c r="BDI197" s="461"/>
      <c r="BDJ197" s="461"/>
      <c r="BDK197" s="461"/>
      <c r="BDL197" s="461"/>
      <c r="BDM197" s="461"/>
      <c r="BDN197" s="461"/>
      <c r="BDO197" s="461"/>
      <c r="BDP197" s="461"/>
      <c r="BDQ197" s="461"/>
      <c r="BDR197" s="461"/>
      <c r="BDS197" s="461"/>
      <c r="BDT197" s="461"/>
      <c r="BDU197" s="461"/>
      <c r="BDV197" s="461"/>
      <c r="BDW197" s="461"/>
      <c r="BDX197" s="461"/>
      <c r="BDY197" s="461"/>
      <c r="BDZ197" s="461"/>
      <c r="BEA197" s="461"/>
      <c r="BEB197" s="461"/>
      <c r="BEC197" s="461"/>
      <c r="BED197" s="461"/>
      <c r="BEE197" s="461"/>
      <c r="BEF197" s="461"/>
      <c r="BEG197" s="461"/>
      <c r="BEH197" s="461"/>
      <c r="BEI197" s="461"/>
      <c r="BEJ197" s="461"/>
      <c r="BEK197" s="461"/>
      <c r="BEL197" s="461"/>
      <c r="BEM197" s="461"/>
      <c r="BEN197" s="461"/>
      <c r="BEO197" s="461"/>
      <c r="BEP197" s="461"/>
      <c r="BEQ197" s="461"/>
      <c r="BER197" s="461"/>
      <c r="BES197" s="461"/>
      <c r="BET197" s="461"/>
      <c r="BEU197" s="461"/>
      <c r="BEV197" s="461"/>
      <c r="BEW197" s="461"/>
      <c r="BEX197" s="461"/>
      <c r="BEY197" s="461"/>
      <c r="BEZ197" s="461"/>
      <c r="BFA197" s="461"/>
      <c r="BFB197" s="461"/>
      <c r="BFC197" s="461"/>
      <c r="BFD197" s="461"/>
      <c r="BFE197" s="461"/>
      <c r="BFF197" s="461"/>
      <c r="BFG197" s="461"/>
      <c r="BFH197" s="461"/>
      <c r="BFI197" s="461"/>
      <c r="BFJ197" s="461"/>
      <c r="BFK197" s="461"/>
      <c r="BFL197" s="461"/>
      <c r="BFM197" s="461"/>
      <c r="BFN197" s="461"/>
      <c r="BFO197" s="461"/>
      <c r="BFP197" s="461"/>
      <c r="BFQ197" s="461"/>
      <c r="BFR197" s="461"/>
      <c r="BFS197" s="461"/>
      <c r="BFT197" s="461"/>
      <c r="BFU197" s="461"/>
      <c r="BFV197" s="461"/>
      <c r="BFW197" s="461"/>
      <c r="BFX197" s="461"/>
      <c r="BFY197" s="461"/>
      <c r="BFZ197" s="461"/>
      <c r="BGA197" s="461"/>
      <c r="BGB197" s="461"/>
      <c r="BGC197" s="461"/>
      <c r="BGD197" s="461"/>
      <c r="BGE197" s="461"/>
      <c r="BGF197" s="461"/>
      <c r="BGG197" s="461"/>
      <c r="BGH197" s="461"/>
      <c r="BGI197" s="461"/>
      <c r="BGJ197" s="461"/>
      <c r="BGK197" s="461"/>
      <c r="BGL197" s="461"/>
      <c r="BGM197" s="461"/>
      <c r="BGN197" s="461"/>
      <c r="BGO197" s="461"/>
      <c r="BGP197" s="461"/>
      <c r="BGQ197" s="461"/>
      <c r="BGR197" s="461"/>
      <c r="BGS197" s="461"/>
      <c r="BGT197" s="461"/>
      <c r="BGU197" s="461"/>
      <c r="BGV197" s="461"/>
      <c r="BGW197" s="461"/>
      <c r="BGX197" s="461"/>
      <c r="BGY197" s="461"/>
      <c r="BGZ197" s="461"/>
      <c r="BHA197" s="461"/>
      <c r="BHB197" s="461"/>
      <c r="BHC197" s="461"/>
      <c r="BHD197" s="461"/>
      <c r="BHE197" s="461"/>
      <c r="BHF197" s="461"/>
      <c r="BHG197" s="461"/>
      <c r="BHH197" s="461"/>
      <c r="BHI197" s="461"/>
      <c r="BHJ197" s="461"/>
      <c r="BHK197" s="461"/>
      <c r="BHL197" s="461"/>
      <c r="BHM197" s="461"/>
      <c r="BHN197" s="461"/>
      <c r="BHO197" s="461"/>
      <c r="BHP197" s="461"/>
      <c r="BHQ197" s="461"/>
      <c r="BHR197" s="461"/>
      <c r="BHS197" s="461"/>
      <c r="BHT197" s="461"/>
      <c r="BHU197" s="461"/>
      <c r="BHV197" s="461"/>
      <c r="BHW197" s="461"/>
      <c r="BHX197" s="461"/>
      <c r="BHY197" s="461"/>
      <c r="BHZ197" s="461"/>
      <c r="BIA197" s="461"/>
      <c r="BIB197" s="461"/>
      <c r="BIC197" s="461"/>
      <c r="BID197" s="461"/>
      <c r="BIE197" s="461"/>
      <c r="BIF197" s="461"/>
      <c r="BIG197" s="461"/>
      <c r="BIH197" s="461"/>
      <c r="BII197" s="461"/>
      <c r="BIJ197" s="461"/>
      <c r="BIK197" s="461"/>
      <c r="BIL197" s="461"/>
      <c r="BIM197" s="461"/>
      <c r="BIN197" s="461"/>
      <c r="BIO197" s="461"/>
      <c r="BIP197" s="461"/>
      <c r="BIQ197" s="461"/>
      <c r="BIR197" s="461"/>
      <c r="BIS197" s="461"/>
      <c r="BIT197" s="461"/>
      <c r="BIU197" s="461"/>
      <c r="BIV197" s="461"/>
      <c r="BIW197" s="461"/>
      <c r="BIX197" s="461"/>
      <c r="BIY197" s="461"/>
      <c r="BIZ197" s="461"/>
      <c r="BJA197" s="461"/>
      <c r="BJB197" s="461"/>
      <c r="BJC197" s="461"/>
      <c r="BJD197" s="461"/>
      <c r="BJE197" s="461"/>
      <c r="BJF197" s="461"/>
      <c r="BJG197" s="461"/>
      <c r="BJH197" s="461"/>
      <c r="BJI197" s="461"/>
      <c r="BJJ197" s="461"/>
      <c r="BJK197" s="461"/>
      <c r="BJL197" s="461"/>
      <c r="BJM197" s="461"/>
      <c r="BJN197" s="461"/>
      <c r="BJO197" s="461"/>
      <c r="BJP197" s="461"/>
      <c r="BJQ197" s="461"/>
      <c r="BJR197" s="461"/>
      <c r="BJS197" s="461"/>
      <c r="BJT197" s="461"/>
      <c r="BJU197" s="461"/>
      <c r="BJV197" s="461"/>
      <c r="BJW197" s="461"/>
      <c r="BJX197" s="461"/>
      <c r="BJY197" s="461"/>
      <c r="BJZ197" s="461"/>
      <c r="BKA197" s="461"/>
      <c r="BKB197" s="461"/>
      <c r="BKC197" s="461"/>
      <c r="BKD197" s="461"/>
      <c r="BKE197" s="461"/>
      <c r="BKF197" s="461"/>
      <c r="BKG197" s="461"/>
      <c r="BKH197" s="461"/>
      <c r="BKI197" s="461"/>
      <c r="BKJ197" s="461"/>
      <c r="BKK197" s="461"/>
      <c r="BKL197" s="461"/>
      <c r="BKM197" s="461"/>
      <c r="BKN197" s="461"/>
      <c r="BKO197" s="461"/>
      <c r="BKP197" s="461"/>
      <c r="BKQ197" s="461"/>
      <c r="BKR197" s="461"/>
      <c r="BKS197" s="461"/>
      <c r="BKT197" s="461"/>
      <c r="BKU197" s="461"/>
      <c r="BKV197" s="461"/>
      <c r="BKW197" s="461"/>
      <c r="BKX197" s="461"/>
      <c r="BKY197" s="461"/>
      <c r="BKZ197" s="461"/>
      <c r="BLA197" s="461"/>
      <c r="BLB197" s="461"/>
      <c r="BLC197" s="461"/>
      <c r="BLD197" s="461"/>
      <c r="BLE197" s="461"/>
      <c r="BLF197" s="461"/>
      <c r="BLG197" s="461"/>
      <c r="BLH197" s="461"/>
      <c r="BLI197" s="461"/>
      <c r="BLJ197" s="461"/>
      <c r="BLK197" s="461"/>
      <c r="BLL197" s="461"/>
      <c r="BLM197" s="461"/>
      <c r="BLN197" s="461"/>
      <c r="BLO197" s="461"/>
      <c r="BLP197" s="461"/>
      <c r="BLQ197" s="461"/>
      <c r="BLR197" s="461"/>
      <c r="BLS197" s="461"/>
      <c r="BLT197" s="461"/>
      <c r="BLU197" s="461"/>
      <c r="BLV197" s="461"/>
      <c r="BLW197" s="461"/>
      <c r="BLX197" s="461"/>
      <c r="BLY197" s="461"/>
      <c r="BLZ197" s="461"/>
      <c r="BMA197" s="461"/>
      <c r="BMB197" s="461"/>
      <c r="BMC197" s="461"/>
      <c r="BMD197" s="461"/>
      <c r="BME197" s="461"/>
      <c r="BMF197" s="461"/>
      <c r="BMG197" s="461"/>
      <c r="BMH197" s="461"/>
      <c r="BMI197" s="461"/>
      <c r="BMJ197" s="461"/>
      <c r="BMK197" s="461"/>
      <c r="BML197" s="461"/>
      <c r="BMM197" s="461"/>
      <c r="BMN197" s="461"/>
      <c r="BMO197" s="461"/>
      <c r="BMP197" s="461"/>
      <c r="BMQ197" s="461"/>
      <c r="BMR197" s="461"/>
      <c r="BMS197" s="461"/>
      <c r="BMT197" s="461"/>
      <c r="BMU197" s="461"/>
      <c r="BMV197" s="461"/>
      <c r="BMW197" s="461"/>
      <c r="BMX197" s="461"/>
      <c r="BMY197" s="461"/>
      <c r="BMZ197" s="461"/>
      <c r="BNA197" s="461"/>
      <c r="BNB197" s="461"/>
      <c r="BNC197" s="461"/>
      <c r="BND197" s="461"/>
      <c r="BNE197" s="461"/>
      <c r="BNF197" s="461"/>
      <c r="BNG197" s="461"/>
      <c r="BNH197" s="461"/>
      <c r="BNI197" s="461"/>
      <c r="BNJ197" s="461"/>
      <c r="BNK197" s="461"/>
      <c r="BNL197" s="461"/>
      <c r="BNM197" s="461"/>
      <c r="BNN197" s="461"/>
      <c r="BNO197" s="461"/>
      <c r="BNP197" s="461"/>
      <c r="BNQ197" s="461"/>
      <c r="BNR197" s="461"/>
      <c r="BNS197" s="461"/>
      <c r="BNT197" s="461"/>
      <c r="BNU197" s="461"/>
      <c r="BNV197" s="461"/>
      <c r="BNW197" s="461"/>
      <c r="BNX197" s="461"/>
      <c r="BNY197" s="461"/>
      <c r="BNZ197" s="461"/>
      <c r="BOA197" s="461"/>
      <c r="BOB197" s="461"/>
      <c r="BOC197" s="461"/>
      <c r="BOD197" s="461"/>
      <c r="BOE197" s="461"/>
      <c r="BOF197" s="461"/>
      <c r="BOG197" s="461"/>
      <c r="BOH197" s="461"/>
      <c r="BOI197" s="461"/>
      <c r="BOJ197" s="461"/>
      <c r="BOK197" s="461"/>
      <c r="BOL197" s="461"/>
      <c r="BOM197" s="461"/>
      <c r="BON197" s="461"/>
      <c r="BOO197" s="461"/>
      <c r="BOP197" s="461"/>
      <c r="BOQ197" s="461"/>
      <c r="BOR197" s="461"/>
      <c r="BOS197" s="461"/>
      <c r="BOT197" s="461"/>
      <c r="BOU197" s="461"/>
      <c r="BOV197" s="461"/>
      <c r="BOW197" s="461"/>
      <c r="BOX197" s="461"/>
      <c r="BOY197" s="461"/>
      <c r="BOZ197" s="461"/>
      <c r="BPA197" s="461"/>
      <c r="BPB197" s="461"/>
      <c r="BPC197" s="461"/>
      <c r="BPD197" s="461"/>
      <c r="BPE197" s="461"/>
      <c r="BPF197" s="461"/>
      <c r="BPG197" s="461"/>
      <c r="BPH197" s="461"/>
      <c r="BPI197" s="461"/>
      <c r="BPJ197" s="461"/>
      <c r="BPK197" s="461"/>
      <c r="BPL197" s="461"/>
      <c r="BPM197" s="461"/>
      <c r="BPN197" s="461"/>
      <c r="BPO197" s="461"/>
      <c r="BPP197" s="461"/>
      <c r="BPQ197" s="461"/>
      <c r="BPR197" s="461"/>
      <c r="BPS197" s="461"/>
      <c r="BPT197" s="461"/>
      <c r="BPU197" s="461"/>
      <c r="BPV197" s="461"/>
      <c r="BPW197" s="461"/>
      <c r="BPX197" s="461"/>
      <c r="BPY197" s="461"/>
      <c r="BPZ197" s="461"/>
      <c r="BQA197" s="461"/>
      <c r="BQB197" s="461"/>
      <c r="BQC197" s="461"/>
      <c r="BQD197" s="461"/>
      <c r="BQE197" s="461"/>
      <c r="BQF197" s="461"/>
      <c r="BQG197" s="461"/>
      <c r="BQH197" s="461"/>
      <c r="BQI197" s="461"/>
      <c r="BQJ197" s="461"/>
      <c r="BQK197" s="461"/>
      <c r="BQL197" s="461"/>
      <c r="BQM197" s="461"/>
      <c r="BQN197" s="461"/>
      <c r="BQO197" s="461"/>
      <c r="BQP197" s="461"/>
      <c r="BQQ197" s="461"/>
      <c r="BQR197" s="461"/>
      <c r="BQS197" s="461"/>
      <c r="BQT197" s="461"/>
      <c r="BQU197" s="461"/>
      <c r="BQV197" s="461"/>
      <c r="BQW197" s="461"/>
      <c r="BQX197" s="461"/>
      <c r="BQY197" s="461"/>
      <c r="BQZ197" s="461"/>
      <c r="BRA197" s="461"/>
      <c r="BRB197" s="461"/>
      <c r="BRC197" s="461"/>
      <c r="BRD197" s="461"/>
      <c r="BRE197" s="461"/>
      <c r="BRF197" s="461"/>
      <c r="BRG197" s="461"/>
      <c r="BRH197" s="461"/>
      <c r="BRI197" s="461"/>
      <c r="BRJ197" s="461"/>
      <c r="BRK197" s="461"/>
      <c r="BRL197" s="461"/>
      <c r="BRM197" s="461"/>
      <c r="BRN197" s="461"/>
      <c r="BRO197" s="461"/>
      <c r="BRP197" s="461"/>
      <c r="BRQ197" s="461"/>
      <c r="BRR197" s="461"/>
      <c r="BRS197" s="461"/>
      <c r="BRT197" s="461"/>
      <c r="BRU197" s="461"/>
      <c r="BRV197" s="461"/>
      <c r="BRW197" s="461"/>
      <c r="BRX197" s="461"/>
      <c r="BRY197" s="461"/>
      <c r="BRZ197" s="461"/>
      <c r="BSA197" s="461"/>
      <c r="BSB197" s="461"/>
      <c r="BSC197" s="461"/>
      <c r="BSD197" s="461"/>
      <c r="BSE197" s="461"/>
      <c r="BSF197" s="461"/>
      <c r="BSG197" s="461"/>
      <c r="BSH197" s="461"/>
      <c r="BSI197" s="461"/>
      <c r="BSJ197" s="461"/>
      <c r="BSK197" s="461"/>
      <c r="BSL197" s="461"/>
      <c r="BSM197" s="461"/>
      <c r="BSN197" s="461"/>
      <c r="BSO197" s="461"/>
      <c r="BSP197" s="461"/>
      <c r="BSQ197" s="461"/>
      <c r="BSR197" s="461"/>
      <c r="BSS197" s="461"/>
      <c r="BST197" s="461"/>
      <c r="BSU197" s="461"/>
      <c r="BSV197" s="461"/>
      <c r="BSW197" s="461"/>
      <c r="BSX197" s="461"/>
      <c r="BSY197" s="461"/>
      <c r="BSZ197" s="461"/>
      <c r="BTA197" s="461"/>
      <c r="BTB197" s="461"/>
      <c r="BTC197" s="461"/>
      <c r="BTD197" s="461"/>
      <c r="BTE197" s="461"/>
      <c r="BTF197" s="461"/>
      <c r="BTG197" s="461"/>
      <c r="BTH197" s="461"/>
      <c r="BTI197" s="461"/>
      <c r="BTJ197" s="461"/>
      <c r="BTK197" s="461"/>
      <c r="BTL197" s="461"/>
      <c r="BTM197" s="461"/>
      <c r="BTN197" s="461"/>
      <c r="BTO197" s="461"/>
      <c r="BTP197" s="461"/>
      <c r="BTQ197" s="461"/>
      <c r="BTR197" s="461"/>
      <c r="BTS197" s="461"/>
      <c r="BTT197" s="461"/>
      <c r="BTU197" s="461"/>
      <c r="BTV197" s="461"/>
      <c r="BTW197" s="461"/>
      <c r="BTX197" s="461"/>
      <c r="BTY197" s="461"/>
      <c r="BTZ197" s="461"/>
      <c r="BUA197" s="461"/>
      <c r="BUB197" s="461"/>
      <c r="BUC197" s="461"/>
      <c r="BUD197" s="461"/>
      <c r="BUE197" s="461"/>
      <c r="BUF197" s="461"/>
      <c r="BUG197" s="461"/>
      <c r="BUH197" s="461"/>
      <c r="BUI197" s="461"/>
      <c r="BUJ197" s="461"/>
      <c r="BUK197" s="461"/>
      <c r="BUL197" s="461"/>
      <c r="BUM197" s="461"/>
      <c r="BUN197" s="461"/>
      <c r="BUO197" s="461"/>
      <c r="BUP197" s="461"/>
      <c r="BUQ197" s="461"/>
      <c r="BUR197" s="461"/>
      <c r="BUS197" s="461"/>
      <c r="BUT197" s="461"/>
      <c r="BUU197" s="461"/>
      <c r="BUV197" s="461"/>
      <c r="BUW197" s="461"/>
      <c r="BUX197" s="461"/>
      <c r="BUY197" s="461"/>
      <c r="BUZ197" s="461"/>
      <c r="BVA197" s="461"/>
      <c r="BVB197" s="461"/>
      <c r="BVC197" s="461"/>
      <c r="BVD197" s="461"/>
      <c r="BVE197" s="461"/>
      <c r="BVF197" s="461"/>
      <c r="BVG197" s="461"/>
      <c r="BVH197" s="461"/>
      <c r="BVI197" s="461"/>
      <c r="BVJ197" s="461"/>
      <c r="BVK197" s="461"/>
      <c r="BVL197" s="461"/>
      <c r="BVM197" s="461"/>
      <c r="BVN197" s="461"/>
      <c r="BVO197" s="461"/>
      <c r="BVP197" s="461"/>
      <c r="BVQ197" s="461"/>
      <c r="BVR197" s="461"/>
      <c r="BVS197" s="461"/>
      <c r="BVT197" s="461"/>
      <c r="BVU197" s="461"/>
      <c r="BVV197" s="461"/>
      <c r="BVW197" s="461"/>
      <c r="BVX197" s="461"/>
      <c r="BVY197" s="461"/>
      <c r="BVZ197" s="461"/>
      <c r="BWA197" s="461"/>
      <c r="BWB197" s="461"/>
      <c r="BWC197" s="461"/>
      <c r="BWD197" s="461"/>
      <c r="BWE197" s="461"/>
      <c r="BWF197" s="461"/>
      <c r="BWG197" s="461"/>
      <c r="BWH197" s="461"/>
      <c r="BWI197" s="461"/>
      <c r="BWJ197" s="461"/>
      <c r="BWK197" s="461"/>
      <c r="BWL197" s="461"/>
      <c r="BWM197" s="461"/>
      <c r="BWN197" s="461"/>
      <c r="BWO197" s="461"/>
      <c r="BWP197" s="461"/>
      <c r="BWQ197" s="461"/>
      <c r="BWR197" s="461"/>
      <c r="BWS197" s="461"/>
      <c r="BWT197" s="461"/>
      <c r="BWU197" s="461"/>
      <c r="BWV197" s="461"/>
      <c r="BWW197" s="461"/>
      <c r="BWX197" s="461"/>
      <c r="BWY197" s="461"/>
      <c r="BWZ197" s="461"/>
      <c r="BXA197" s="461"/>
      <c r="BXB197" s="461"/>
      <c r="BXC197" s="461"/>
      <c r="BXD197" s="461"/>
      <c r="BXE197" s="461"/>
      <c r="BXF197" s="461"/>
      <c r="BXG197" s="461"/>
      <c r="BXH197" s="461"/>
      <c r="BXI197" s="461"/>
      <c r="BXJ197" s="461"/>
      <c r="BXK197" s="461"/>
      <c r="BXL197" s="461"/>
      <c r="BXM197" s="461"/>
      <c r="BXN197" s="461"/>
      <c r="BXO197" s="461"/>
      <c r="BXP197" s="461"/>
      <c r="BXQ197" s="461"/>
      <c r="BXR197" s="461"/>
      <c r="BXS197" s="461"/>
      <c r="BXT197" s="461"/>
      <c r="BXU197" s="461"/>
      <c r="BXV197" s="461"/>
      <c r="BXW197" s="461"/>
      <c r="BXX197" s="461"/>
      <c r="BXY197" s="461"/>
      <c r="BXZ197" s="461"/>
      <c r="BYA197" s="461"/>
      <c r="BYB197" s="461"/>
      <c r="BYC197" s="461"/>
      <c r="BYD197" s="461"/>
      <c r="BYE197" s="461"/>
      <c r="BYF197" s="461"/>
      <c r="BYG197" s="461"/>
      <c r="BYH197" s="461"/>
      <c r="BYI197" s="461"/>
      <c r="BYJ197" s="461"/>
      <c r="BYK197" s="461"/>
      <c r="BYL197" s="461"/>
      <c r="BYM197" s="461"/>
      <c r="BYN197" s="461"/>
      <c r="BYO197" s="461"/>
      <c r="BYP197" s="461"/>
      <c r="BYQ197" s="461"/>
      <c r="BYR197" s="461"/>
      <c r="BYS197" s="461"/>
      <c r="BYT197" s="461"/>
      <c r="BYU197" s="461"/>
      <c r="BYV197" s="461"/>
      <c r="BYW197" s="461"/>
      <c r="BYX197" s="461"/>
      <c r="BYY197" s="461"/>
      <c r="BYZ197" s="461"/>
      <c r="BZA197" s="461"/>
      <c r="BZB197" s="461"/>
      <c r="BZC197" s="461"/>
      <c r="BZD197" s="461"/>
      <c r="BZE197" s="461"/>
      <c r="BZF197" s="461"/>
      <c r="BZG197" s="461"/>
      <c r="BZH197" s="461"/>
      <c r="BZI197" s="461"/>
      <c r="BZJ197" s="461"/>
      <c r="BZK197" s="461"/>
      <c r="BZL197" s="461"/>
      <c r="BZM197" s="461"/>
      <c r="BZN197" s="461"/>
      <c r="BZO197" s="461"/>
      <c r="BZP197" s="461"/>
      <c r="BZQ197" s="461"/>
      <c r="BZR197" s="461"/>
      <c r="BZS197" s="461"/>
      <c r="BZT197" s="461"/>
      <c r="BZU197" s="461"/>
      <c r="BZV197" s="461"/>
      <c r="BZW197" s="461"/>
      <c r="BZX197" s="461"/>
      <c r="BZY197" s="461"/>
      <c r="BZZ197" s="461"/>
      <c r="CAA197" s="461"/>
      <c r="CAB197" s="461"/>
      <c r="CAC197" s="461"/>
      <c r="CAD197" s="461"/>
      <c r="CAE197" s="461"/>
      <c r="CAF197" s="461"/>
      <c r="CAG197" s="461"/>
      <c r="CAH197" s="461"/>
      <c r="CAI197" s="461"/>
      <c r="CAJ197" s="461"/>
      <c r="CAK197" s="461"/>
      <c r="CAL197" s="461"/>
      <c r="CAM197" s="461"/>
      <c r="CAN197" s="461"/>
      <c r="CAO197" s="461"/>
      <c r="CAP197" s="461"/>
      <c r="CAQ197" s="461"/>
      <c r="CAR197" s="461"/>
      <c r="CAS197" s="461"/>
      <c r="CAT197" s="461"/>
      <c r="CAU197" s="461"/>
      <c r="CAV197" s="461"/>
      <c r="CAW197" s="461"/>
      <c r="CAX197" s="461"/>
      <c r="CAY197" s="461"/>
      <c r="CAZ197" s="461"/>
      <c r="CBA197" s="461"/>
      <c r="CBB197" s="461"/>
      <c r="CBC197" s="461"/>
      <c r="CBD197" s="461"/>
      <c r="CBE197" s="461"/>
      <c r="CBF197" s="461"/>
      <c r="CBG197" s="461"/>
      <c r="CBH197" s="461"/>
      <c r="CBI197" s="461"/>
      <c r="CBJ197" s="461"/>
      <c r="CBK197" s="461"/>
      <c r="CBL197" s="461"/>
      <c r="CBM197" s="461"/>
      <c r="CBN197" s="461"/>
      <c r="CBO197" s="461"/>
      <c r="CBP197" s="461"/>
      <c r="CBQ197" s="461"/>
      <c r="CBR197" s="461"/>
      <c r="CBS197" s="461"/>
      <c r="CBT197" s="461"/>
      <c r="CBU197" s="461"/>
      <c r="CBV197" s="461"/>
      <c r="CBW197" s="461"/>
      <c r="CBX197" s="461"/>
      <c r="CBY197" s="461"/>
      <c r="CBZ197" s="461"/>
      <c r="CCA197" s="461"/>
      <c r="CCB197" s="461"/>
      <c r="CCC197" s="461"/>
      <c r="CCD197" s="461"/>
      <c r="CCE197" s="461"/>
      <c r="CCF197" s="461"/>
      <c r="CCG197" s="461"/>
      <c r="CCH197" s="461"/>
      <c r="CCI197" s="461"/>
      <c r="CCJ197" s="461"/>
      <c r="CCK197" s="461"/>
      <c r="CCL197" s="461"/>
      <c r="CCM197" s="461"/>
      <c r="CCN197" s="461"/>
      <c r="CCO197" s="461"/>
      <c r="CCP197" s="461"/>
      <c r="CCQ197" s="461"/>
      <c r="CCR197" s="461"/>
      <c r="CCS197" s="461"/>
      <c r="CCT197" s="461"/>
      <c r="CCU197" s="461"/>
      <c r="CCV197" s="461"/>
      <c r="CCW197" s="461"/>
      <c r="CCX197" s="461"/>
      <c r="CCY197" s="461"/>
      <c r="CCZ197" s="461"/>
      <c r="CDA197" s="461"/>
      <c r="CDB197" s="461"/>
      <c r="CDC197" s="461"/>
      <c r="CDD197" s="461"/>
      <c r="CDE197" s="461"/>
      <c r="CDF197" s="461"/>
      <c r="CDG197" s="461"/>
      <c r="CDH197" s="461"/>
      <c r="CDI197" s="461"/>
      <c r="CDJ197" s="461"/>
      <c r="CDK197" s="461"/>
      <c r="CDL197" s="461"/>
      <c r="CDM197" s="461"/>
      <c r="CDN197" s="461"/>
      <c r="CDO197" s="461"/>
      <c r="CDP197" s="461"/>
      <c r="CDQ197" s="461"/>
      <c r="CDR197" s="461"/>
      <c r="CDS197" s="461"/>
      <c r="CDT197" s="461"/>
      <c r="CDU197" s="461"/>
      <c r="CDV197" s="461"/>
      <c r="CDW197" s="461"/>
      <c r="CDX197" s="461"/>
      <c r="CDY197" s="461"/>
      <c r="CDZ197" s="461"/>
      <c r="CEA197" s="461"/>
      <c r="CEB197" s="461"/>
      <c r="CEC197" s="461"/>
      <c r="CED197" s="461"/>
      <c r="CEE197" s="461"/>
      <c r="CEF197" s="461"/>
      <c r="CEG197" s="461"/>
      <c r="CEH197" s="461"/>
      <c r="CEI197" s="461"/>
      <c r="CEJ197" s="461"/>
      <c r="CEK197" s="461"/>
      <c r="CEL197" s="461"/>
      <c r="CEM197" s="461"/>
      <c r="CEN197" s="461"/>
      <c r="CEO197" s="461"/>
      <c r="CEP197" s="461"/>
      <c r="CEQ197" s="461"/>
      <c r="CER197" s="461"/>
      <c r="CES197" s="461"/>
      <c r="CET197" s="461"/>
      <c r="CEU197" s="461"/>
      <c r="CEV197" s="461"/>
      <c r="CEW197" s="461"/>
      <c r="CEX197" s="461"/>
      <c r="CEY197" s="461"/>
      <c r="CEZ197" s="461"/>
      <c r="CFA197" s="461"/>
      <c r="CFB197" s="461"/>
      <c r="CFC197" s="461"/>
      <c r="CFD197" s="461"/>
      <c r="CFE197" s="461"/>
      <c r="CFF197" s="461"/>
      <c r="CFG197" s="461"/>
      <c r="CFH197" s="461"/>
      <c r="CFI197" s="461"/>
      <c r="CFJ197" s="461"/>
      <c r="CFK197" s="461"/>
      <c r="CFL197" s="461"/>
      <c r="CFM197" s="461"/>
      <c r="CFN197" s="461"/>
      <c r="CFO197" s="461"/>
      <c r="CFP197" s="461"/>
      <c r="CFQ197" s="461"/>
      <c r="CFR197" s="461"/>
      <c r="CFS197" s="461"/>
      <c r="CFT197" s="461"/>
      <c r="CFU197" s="461"/>
      <c r="CFV197" s="461"/>
      <c r="CFW197" s="461"/>
      <c r="CFX197" s="461"/>
      <c r="CFY197" s="461"/>
      <c r="CFZ197" s="461"/>
      <c r="CGA197" s="461"/>
      <c r="CGB197" s="461"/>
      <c r="CGC197" s="461"/>
      <c r="CGD197" s="461"/>
      <c r="CGE197" s="461"/>
      <c r="CGF197" s="461"/>
      <c r="CGG197" s="461"/>
      <c r="CGH197" s="461"/>
      <c r="CGI197" s="461"/>
      <c r="CGJ197" s="461"/>
      <c r="CGK197" s="461"/>
      <c r="CGL197" s="461"/>
      <c r="CGM197" s="461"/>
      <c r="CGN197" s="461"/>
      <c r="CGO197" s="461"/>
      <c r="CGP197" s="461"/>
      <c r="CGQ197" s="461"/>
      <c r="CGR197" s="461"/>
      <c r="CGS197" s="461"/>
      <c r="CGT197" s="461"/>
      <c r="CGU197" s="461"/>
      <c r="CGV197" s="461"/>
      <c r="CGW197" s="461"/>
      <c r="CGX197" s="461"/>
      <c r="CGY197" s="461"/>
      <c r="CGZ197" s="461"/>
      <c r="CHA197" s="461"/>
      <c r="CHB197" s="461"/>
      <c r="CHC197" s="461"/>
      <c r="CHD197" s="461"/>
      <c r="CHE197" s="461"/>
      <c r="CHF197" s="461"/>
      <c r="CHG197" s="461"/>
      <c r="CHH197" s="461"/>
      <c r="CHI197" s="461"/>
      <c r="CHJ197" s="461"/>
      <c r="CHK197" s="461"/>
      <c r="CHL197" s="461"/>
      <c r="CHM197" s="461"/>
      <c r="CHN197" s="461"/>
      <c r="CHO197" s="461"/>
      <c r="CHP197" s="461"/>
      <c r="CHQ197" s="461"/>
      <c r="CHR197" s="461"/>
      <c r="CHS197" s="461"/>
      <c r="CHT197" s="461"/>
      <c r="CHU197" s="461"/>
      <c r="CHV197" s="461"/>
      <c r="CHW197" s="461"/>
      <c r="CHX197" s="461"/>
      <c r="CHY197" s="461"/>
      <c r="CHZ197" s="461"/>
      <c r="CIA197" s="461"/>
      <c r="CIB197" s="461"/>
      <c r="CIC197" s="461"/>
      <c r="CID197" s="461"/>
      <c r="CIE197" s="461"/>
      <c r="CIF197" s="461"/>
      <c r="CIG197" s="461"/>
      <c r="CIH197" s="461"/>
      <c r="CII197" s="461"/>
      <c r="CIJ197" s="461"/>
      <c r="CIK197" s="461"/>
      <c r="CIL197" s="461"/>
      <c r="CIM197" s="461"/>
      <c r="CIN197" s="461"/>
      <c r="CIO197" s="461"/>
      <c r="CIP197" s="461"/>
      <c r="CIQ197" s="461"/>
      <c r="CIR197" s="461"/>
      <c r="CIS197" s="461"/>
      <c r="CIT197" s="461"/>
      <c r="CIU197" s="461"/>
      <c r="CIV197" s="461"/>
      <c r="CIW197" s="461"/>
      <c r="CIX197" s="461"/>
      <c r="CIY197" s="461"/>
      <c r="CIZ197" s="461"/>
      <c r="CJA197" s="461"/>
      <c r="CJB197" s="461"/>
      <c r="CJC197" s="461"/>
      <c r="CJD197" s="461"/>
      <c r="CJE197" s="461"/>
      <c r="CJF197" s="461"/>
      <c r="CJG197" s="461"/>
      <c r="CJH197" s="461"/>
      <c r="CJI197" s="461"/>
      <c r="CJJ197" s="461"/>
      <c r="CJK197" s="461"/>
      <c r="CJL197" s="461"/>
      <c r="CJM197" s="461"/>
      <c r="CJN197" s="461"/>
      <c r="CJO197" s="461"/>
      <c r="CJP197" s="461"/>
      <c r="CJQ197" s="461"/>
      <c r="CJR197" s="461"/>
      <c r="CJS197" s="461"/>
      <c r="CJT197" s="461"/>
      <c r="CJU197" s="461"/>
      <c r="CJV197" s="461"/>
      <c r="CJW197" s="461"/>
      <c r="CJX197" s="461"/>
      <c r="CJY197" s="461"/>
      <c r="CJZ197" s="461"/>
      <c r="CKA197" s="461"/>
      <c r="CKB197" s="461"/>
      <c r="CKC197" s="461"/>
      <c r="CKD197" s="461"/>
      <c r="CKE197" s="461"/>
      <c r="CKF197" s="461"/>
      <c r="CKG197" s="461"/>
      <c r="CKH197" s="461"/>
      <c r="CKI197" s="461"/>
      <c r="CKJ197" s="461"/>
      <c r="CKK197" s="461"/>
      <c r="CKL197" s="461"/>
      <c r="CKM197" s="461"/>
      <c r="CKN197" s="461"/>
      <c r="CKO197" s="461"/>
      <c r="CKP197" s="461"/>
      <c r="CKQ197" s="461"/>
      <c r="CKR197" s="461"/>
      <c r="CKS197" s="461"/>
      <c r="CKT197" s="461"/>
      <c r="CKU197" s="461"/>
      <c r="CKV197" s="461"/>
      <c r="CKW197" s="461"/>
      <c r="CKX197" s="461"/>
      <c r="CKY197" s="461"/>
      <c r="CKZ197" s="461"/>
      <c r="CLA197" s="461"/>
      <c r="CLB197" s="461"/>
      <c r="CLC197" s="461"/>
      <c r="CLD197" s="461"/>
      <c r="CLE197" s="461"/>
      <c r="CLF197" s="461"/>
      <c r="CLG197" s="461"/>
      <c r="CLH197" s="461"/>
      <c r="CLI197" s="461"/>
      <c r="CLJ197" s="461"/>
      <c r="CLK197" s="461"/>
      <c r="CLL197" s="461"/>
      <c r="CLM197" s="461"/>
      <c r="CLN197" s="461"/>
      <c r="CLO197" s="461"/>
      <c r="CLP197" s="461"/>
      <c r="CLQ197" s="461"/>
      <c r="CLR197" s="461"/>
      <c r="CLS197" s="461"/>
      <c r="CLT197" s="461"/>
      <c r="CLU197" s="461"/>
      <c r="CLV197" s="461"/>
      <c r="CLW197" s="461"/>
      <c r="CLX197" s="461"/>
      <c r="CLY197" s="461"/>
      <c r="CLZ197" s="461"/>
      <c r="CMA197" s="461"/>
      <c r="CMB197" s="461"/>
      <c r="CMC197" s="461"/>
      <c r="CMD197" s="461"/>
      <c r="CME197" s="461"/>
      <c r="CMF197" s="461"/>
      <c r="CMG197" s="461"/>
      <c r="CMH197" s="461"/>
      <c r="CMI197" s="461"/>
      <c r="CMJ197" s="461"/>
      <c r="CMK197" s="461"/>
      <c r="CML197" s="461"/>
      <c r="CMM197" s="461"/>
      <c r="CMN197" s="461"/>
      <c r="CMO197" s="461"/>
      <c r="CMP197" s="461"/>
      <c r="CMQ197" s="461"/>
      <c r="CMR197" s="461"/>
      <c r="CMS197" s="461"/>
      <c r="CMT197" s="461"/>
      <c r="CMU197" s="461"/>
      <c r="CMV197" s="461"/>
      <c r="CMW197" s="461"/>
      <c r="CMX197" s="461"/>
      <c r="CMY197" s="461"/>
      <c r="CMZ197" s="461"/>
      <c r="CNA197" s="461"/>
      <c r="CNB197" s="461"/>
      <c r="CNC197" s="461"/>
      <c r="CND197" s="461"/>
      <c r="CNE197" s="461"/>
      <c r="CNF197" s="461"/>
      <c r="CNG197" s="461"/>
      <c r="CNH197" s="461"/>
      <c r="CNI197" s="461"/>
      <c r="CNJ197" s="461"/>
      <c r="CNK197" s="461"/>
      <c r="CNL197" s="461"/>
      <c r="CNM197" s="461"/>
      <c r="CNN197" s="461"/>
      <c r="CNO197" s="461"/>
      <c r="CNP197" s="461"/>
      <c r="CNQ197" s="461"/>
      <c r="CNR197" s="461"/>
      <c r="CNS197" s="461"/>
      <c r="CNT197" s="461"/>
      <c r="CNU197" s="461"/>
      <c r="CNV197" s="461"/>
      <c r="CNW197" s="461"/>
      <c r="CNX197" s="461"/>
      <c r="CNY197" s="461"/>
      <c r="CNZ197" s="461"/>
      <c r="COA197" s="461"/>
      <c r="COB197" s="461"/>
      <c r="COC197" s="461"/>
      <c r="COD197" s="461"/>
      <c r="COE197" s="461"/>
      <c r="COF197" s="461"/>
      <c r="COG197" s="461"/>
      <c r="COH197" s="461"/>
      <c r="COI197" s="461"/>
      <c r="COJ197" s="461"/>
      <c r="COK197" s="461"/>
      <c r="COL197" s="461"/>
      <c r="COM197" s="461"/>
      <c r="CON197" s="461"/>
      <c r="COO197" s="461"/>
      <c r="COP197" s="461"/>
      <c r="COQ197" s="461"/>
      <c r="COR197" s="461"/>
      <c r="COS197" s="461"/>
      <c r="COT197" s="461"/>
      <c r="COU197" s="461"/>
      <c r="COV197" s="461"/>
      <c r="COW197" s="461"/>
      <c r="COX197" s="461"/>
      <c r="COY197" s="461"/>
      <c r="COZ197" s="461"/>
      <c r="CPA197" s="461"/>
      <c r="CPB197" s="461"/>
      <c r="CPC197" s="461"/>
      <c r="CPD197" s="461"/>
      <c r="CPE197" s="461"/>
      <c r="CPF197" s="461"/>
      <c r="CPG197" s="461"/>
      <c r="CPH197" s="461"/>
      <c r="CPI197" s="461"/>
      <c r="CPJ197" s="461"/>
      <c r="CPK197" s="461"/>
      <c r="CPL197" s="461"/>
      <c r="CPM197" s="461"/>
      <c r="CPN197" s="461"/>
      <c r="CPO197" s="461"/>
      <c r="CPP197" s="461"/>
      <c r="CPQ197" s="461"/>
      <c r="CPR197" s="461"/>
      <c r="CPS197" s="461"/>
      <c r="CPT197" s="461"/>
      <c r="CPU197" s="461"/>
      <c r="CPV197" s="461"/>
      <c r="CPW197" s="461"/>
      <c r="CPX197" s="461"/>
      <c r="CPY197" s="461"/>
      <c r="CPZ197" s="461"/>
      <c r="CQA197" s="461"/>
      <c r="CQB197" s="461"/>
      <c r="CQC197" s="461"/>
      <c r="CQD197" s="461"/>
      <c r="CQE197" s="461"/>
      <c r="CQF197" s="461"/>
      <c r="CQG197" s="461"/>
      <c r="CQH197" s="461"/>
      <c r="CQI197" s="461"/>
      <c r="CQJ197" s="461"/>
      <c r="CQK197" s="461"/>
      <c r="CQL197" s="461"/>
      <c r="CQM197" s="461"/>
      <c r="CQN197" s="461"/>
      <c r="CQO197" s="461"/>
      <c r="CQP197" s="461"/>
      <c r="CQQ197" s="461"/>
      <c r="CQR197" s="461"/>
      <c r="CQS197" s="461"/>
      <c r="CQT197" s="461"/>
      <c r="CQU197" s="461"/>
      <c r="CQV197" s="461"/>
      <c r="CQW197" s="461"/>
      <c r="CQX197" s="461"/>
      <c r="CQY197" s="461"/>
      <c r="CQZ197" s="461"/>
      <c r="CRA197" s="461"/>
      <c r="CRB197" s="461"/>
      <c r="CRC197" s="461"/>
      <c r="CRD197" s="461"/>
      <c r="CRE197" s="461"/>
      <c r="CRF197" s="461"/>
      <c r="CRG197" s="461"/>
      <c r="CRH197" s="461"/>
      <c r="CRI197" s="461"/>
      <c r="CRJ197" s="461"/>
      <c r="CRK197" s="461"/>
      <c r="CRL197" s="461"/>
      <c r="CRM197" s="461"/>
      <c r="CRN197" s="461"/>
      <c r="CRO197" s="461"/>
      <c r="CRP197" s="461"/>
      <c r="CRQ197" s="461"/>
      <c r="CRR197" s="461"/>
      <c r="CRS197" s="461"/>
      <c r="CRT197" s="461"/>
      <c r="CRU197" s="461"/>
      <c r="CRV197" s="461"/>
      <c r="CRW197" s="461"/>
      <c r="CRX197" s="461"/>
      <c r="CRY197" s="461"/>
      <c r="CRZ197" s="461"/>
      <c r="CSA197" s="461"/>
      <c r="CSB197" s="461"/>
      <c r="CSC197" s="461"/>
      <c r="CSD197" s="461"/>
      <c r="CSE197" s="461"/>
      <c r="CSF197" s="461"/>
      <c r="CSG197" s="461"/>
      <c r="CSH197" s="461"/>
      <c r="CSI197" s="461"/>
      <c r="CSJ197" s="461"/>
      <c r="CSK197" s="461"/>
      <c r="CSL197" s="461"/>
      <c r="CSM197" s="461"/>
      <c r="CSN197" s="461"/>
      <c r="CSO197" s="461"/>
      <c r="CSP197" s="461"/>
      <c r="CSQ197" s="461"/>
      <c r="CSR197" s="461"/>
      <c r="CSS197" s="461"/>
      <c r="CST197" s="461"/>
      <c r="CSU197" s="461"/>
      <c r="CSV197" s="461"/>
      <c r="CSW197" s="461"/>
      <c r="CSX197" s="461"/>
      <c r="CSY197" s="461"/>
      <c r="CSZ197" s="461"/>
      <c r="CTA197" s="461"/>
      <c r="CTB197" s="461"/>
      <c r="CTC197" s="461"/>
      <c r="CTD197" s="461"/>
      <c r="CTE197" s="461"/>
      <c r="CTF197" s="461"/>
      <c r="CTG197" s="461"/>
      <c r="CTH197" s="461"/>
      <c r="CTI197" s="461"/>
      <c r="CTJ197" s="461"/>
      <c r="CTK197" s="461"/>
      <c r="CTL197" s="461"/>
      <c r="CTM197" s="461"/>
      <c r="CTN197" s="461"/>
      <c r="CTO197" s="461"/>
      <c r="CTP197" s="461"/>
      <c r="CTQ197" s="461"/>
      <c r="CTR197" s="461"/>
      <c r="CTS197" s="461"/>
      <c r="CTT197" s="461"/>
      <c r="CTU197" s="461"/>
      <c r="CTV197" s="461"/>
      <c r="CTW197" s="461"/>
      <c r="CTX197" s="461"/>
      <c r="CTY197" s="461"/>
      <c r="CTZ197" s="461"/>
      <c r="CUA197" s="461"/>
      <c r="CUB197" s="461"/>
      <c r="CUC197" s="461"/>
      <c r="CUD197" s="461"/>
      <c r="CUE197" s="461"/>
      <c r="CUF197" s="461"/>
      <c r="CUG197" s="461"/>
      <c r="CUH197" s="461"/>
      <c r="CUI197" s="461"/>
      <c r="CUJ197" s="461"/>
      <c r="CUK197" s="461"/>
      <c r="CUL197" s="461"/>
      <c r="CUM197" s="461"/>
      <c r="CUN197" s="461"/>
      <c r="CUO197" s="461"/>
      <c r="CUP197" s="461"/>
      <c r="CUQ197" s="461"/>
      <c r="CUR197" s="461"/>
      <c r="CUS197" s="461"/>
      <c r="CUT197" s="461"/>
      <c r="CUU197" s="461"/>
      <c r="CUV197" s="461"/>
      <c r="CUW197" s="461"/>
      <c r="CUX197" s="461"/>
      <c r="CUY197" s="461"/>
      <c r="CUZ197" s="461"/>
      <c r="CVA197" s="461"/>
      <c r="CVB197" s="461"/>
      <c r="CVC197" s="461"/>
      <c r="CVD197" s="461"/>
      <c r="CVE197" s="461"/>
      <c r="CVF197" s="461"/>
      <c r="CVG197" s="461"/>
      <c r="CVH197" s="461"/>
      <c r="CVI197" s="461"/>
      <c r="CVJ197" s="461"/>
      <c r="CVK197" s="461"/>
      <c r="CVL197" s="461"/>
      <c r="CVM197" s="461"/>
      <c r="CVN197" s="461"/>
      <c r="CVO197" s="461"/>
      <c r="CVP197" s="461"/>
      <c r="CVQ197" s="461"/>
      <c r="CVR197" s="461"/>
      <c r="CVS197" s="461"/>
      <c r="CVT197" s="461"/>
      <c r="CVU197" s="461"/>
      <c r="CVV197" s="461"/>
      <c r="CVW197" s="461"/>
      <c r="CVX197" s="461"/>
      <c r="CVY197" s="461"/>
      <c r="CVZ197" s="461"/>
      <c r="CWA197" s="461"/>
      <c r="CWB197" s="461"/>
      <c r="CWC197" s="461"/>
      <c r="CWD197" s="461"/>
      <c r="CWE197" s="461"/>
      <c r="CWF197" s="461"/>
      <c r="CWG197" s="461"/>
      <c r="CWH197" s="461"/>
      <c r="CWI197" s="461"/>
      <c r="CWJ197" s="461"/>
      <c r="CWK197" s="461"/>
      <c r="CWL197" s="461"/>
      <c r="CWM197" s="461"/>
      <c r="CWN197" s="461"/>
      <c r="CWO197" s="461"/>
      <c r="CWP197" s="461"/>
      <c r="CWQ197" s="461"/>
      <c r="CWR197" s="461"/>
      <c r="CWS197" s="461"/>
      <c r="CWT197" s="461"/>
      <c r="CWU197" s="461"/>
      <c r="CWV197" s="461"/>
      <c r="CWW197" s="461"/>
      <c r="CWX197" s="461"/>
      <c r="CWY197" s="461"/>
      <c r="CWZ197" s="461"/>
      <c r="CXA197" s="461"/>
      <c r="CXB197" s="461"/>
      <c r="CXC197" s="461"/>
      <c r="CXD197" s="461"/>
      <c r="CXE197" s="461"/>
      <c r="CXF197" s="461"/>
      <c r="CXG197" s="461"/>
      <c r="CXH197" s="461"/>
      <c r="CXI197" s="461"/>
      <c r="CXJ197" s="461"/>
      <c r="CXK197" s="461"/>
      <c r="CXL197" s="461"/>
      <c r="CXM197" s="461"/>
      <c r="CXN197" s="461"/>
      <c r="CXO197" s="461"/>
      <c r="CXP197" s="461"/>
      <c r="CXQ197" s="461"/>
      <c r="CXR197" s="461"/>
      <c r="CXS197" s="461"/>
      <c r="CXT197" s="461"/>
      <c r="CXU197" s="461"/>
      <c r="CXV197" s="461"/>
      <c r="CXW197" s="461"/>
      <c r="CXX197" s="461"/>
      <c r="CXY197" s="461"/>
      <c r="CXZ197" s="461"/>
      <c r="CYA197" s="461"/>
      <c r="CYB197" s="461"/>
      <c r="CYC197" s="461"/>
      <c r="CYD197" s="461"/>
      <c r="CYE197" s="461"/>
      <c r="CYF197" s="461"/>
      <c r="CYG197" s="461"/>
      <c r="CYH197" s="461"/>
      <c r="CYI197" s="461"/>
      <c r="CYJ197" s="461"/>
      <c r="CYK197" s="461"/>
      <c r="CYL197" s="461"/>
      <c r="CYM197" s="461"/>
      <c r="CYN197" s="461"/>
      <c r="CYO197" s="461"/>
      <c r="CYP197" s="461"/>
      <c r="CYQ197" s="461"/>
      <c r="CYR197" s="461"/>
      <c r="CYS197" s="461"/>
      <c r="CYT197" s="461"/>
      <c r="CYU197" s="461"/>
      <c r="CYV197" s="461"/>
      <c r="CYW197" s="461"/>
      <c r="CYX197" s="461"/>
      <c r="CYY197" s="461"/>
      <c r="CYZ197" s="461"/>
      <c r="CZA197" s="461"/>
      <c r="CZB197" s="461"/>
      <c r="CZC197" s="461"/>
      <c r="CZD197" s="461"/>
      <c r="CZE197" s="461"/>
      <c r="CZF197" s="461"/>
      <c r="CZG197" s="461"/>
      <c r="CZH197" s="461"/>
      <c r="CZI197" s="461"/>
      <c r="CZJ197" s="461"/>
      <c r="CZK197" s="461"/>
      <c r="CZL197" s="461"/>
      <c r="CZM197" s="461"/>
      <c r="CZN197" s="461"/>
      <c r="CZO197" s="461"/>
      <c r="CZP197" s="461"/>
      <c r="CZQ197" s="461"/>
      <c r="CZR197" s="461"/>
      <c r="CZS197" s="461"/>
      <c r="CZT197" s="461"/>
      <c r="CZU197" s="461"/>
      <c r="CZV197" s="461"/>
      <c r="CZW197" s="461"/>
      <c r="CZX197" s="461"/>
      <c r="CZY197" s="461"/>
      <c r="CZZ197" s="461"/>
      <c r="DAA197" s="461"/>
      <c r="DAB197" s="461"/>
      <c r="DAC197" s="461"/>
      <c r="DAD197" s="461"/>
      <c r="DAE197" s="461"/>
      <c r="DAF197" s="461"/>
      <c r="DAG197" s="461"/>
      <c r="DAH197" s="461"/>
      <c r="DAI197" s="461"/>
      <c r="DAJ197" s="461"/>
      <c r="DAK197" s="461"/>
      <c r="DAL197" s="461"/>
      <c r="DAM197" s="461"/>
      <c r="DAN197" s="461"/>
      <c r="DAO197" s="461"/>
      <c r="DAP197" s="461"/>
      <c r="DAQ197" s="461"/>
      <c r="DAR197" s="461"/>
      <c r="DAS197" s="461"/>
      <c r="DAT197" s="461"/>
      <c r="DAU197" s="461"/>
      <c r="DAV197" s="461"/>
      <c r="DAW197" s="461"/>
      <c r="DAX197" s="461"/>
      <c r="DAY197" s="461"/>
      <c r="DAZ197" s="461"/>
      <c r="DBA197" s="461"/>
      <c r="DBB197" s="461"/>
      <c r="DBC197" s="461"/>
      <c r="DBD197" s="461"/>
      <c r="DBE197" s="461"/>
      <c r="DBF197" s="461"/>
      <c r="DBG197" s="461"/>
      <c r="DBH197" s="461"/>
      <c r="DBI197" s="461"/>
      <c r="DBJ197" s="461"/>
      <c r="DBK197" s="461"/>
      <c r="DBL197" s="461"/>
      <c r="DBM197" s="461"/>
      <c r="DBN197" s="461"/>
      <c r="DBO197" s="461"/>
      <c r="DBP197" s="461"/>
      <c r="DBQ197" s="461"/>
      <c r="DBR197" s="461"/>
      <c r="DBS197" s="461"/>
      <c r="DBT197" s="461"/>
      <c r="DBU197" s="461"/>
      <c r="DBV197" s="461"/>
      <c r="DBW197" s="461"/>
      <c r="DBX197" s="461"/>
      <c r="DBY197" s="461"/>
      <c r="DBZ197" s="461"/>
      <c r="DCA197" s="461"/>
      <c r="DCB197" s="461"/>
      <c r="DCC197" s="461"/>
      <c r="DCD197" s="461"/>
      <c r="DCE197" s="461"/>
      <c r="DCF197" s="461"/>
      <c r="DCG197" s="461"/>
      <c r="DCH197" s="461"/>
      <c r="DCI197" s="461"/>
      <c r="DCJ197" s="461"/>
      <c r="DCK197" s="461"/>
      <c r="DCL197" s="461"/>
      <c r="DCM197" s="461"/>
      <c r="DCN197" s="461"/>
      <c r="DCO197" s="461"/>
      <c r="DCP197" s="461"/>
      <c r="DCQ197" s="461"/>
      <c r="DCR197" s="461"/>
      <c r="DCS197" s="461"/>
      <c r="DCT197" s="461"/>
      <c r="DCU197" s="461"/>
      <c r="DCV197" s="461"/>
      <c r="DCW197" s="461"/>
      <c r="DCX197" s="461"/>
      <c r="DCY197" s="461"/>
      <c r="DCZ197" s="461"/>
      <c r="DDA197" s="461"/>
      <c r="DDB197" s="461"/>
      <c r="DDC197" s="461"/>
      <c r="DDD197" s="461"/>
      <c r="DDE197" s="461"/>
      <c r="DDF197" s="461"/>
      <c r="DDG197" s="461"/>
      <c r="DDH197" s="461"/>
      <c r="DDI197" s="461"/>
      <c r="DDJ197" s="461"/>
      <c r="DDK197" s="461"/>
      <c r="DDL197" s="461"/>
      <c r="DDM197" s="461"/>
      <c r="DDN197" s="461"/>
      <c r="DDO197" s="461"/>
      <c r="DDP197" s="461"/>
      <c r="DDQ197" s="461"/>
      <c r="DDR197" s="461"/>
      <c r="DDS197" s="461"/>
      <c r="DDT197" s="461"/>
      <c r="DDU197" s="461"/>
      <c r="DDV197" s="461"/>
      <c r="DDW197" s="461"/>
      <c r="DDX197" s="461"/>
      <c r="DDY197" s="461"/>
      <c r="DDZ197" s="461"/>
      <c r="DEA197" s="461"/>
      <c r="DEB197" s="461"/>
      <c r="DEC197" s="461"/>
      <c r="DED197" s="461"/>
      <c r="DEE197" s="461"/>
      <c r="DEF197" s="461"/>
      <c r="DEG197" s="461"/>
      <c r="DEH197" s="461"/>
      <c r="DEI197" s="461"/>
      <c r="DEJ197" s="461"/>
      <c r="DEK197" s="461"/>
      <c r="DEL197" s="461"/>
      <c r="DEM197" s="461"/>
      <c r="DEN197" s="461"/>
      <c r="DEO197" s="461"/>
      <c r="DEP197" s="461"/>
      <c r="DEQ197" s="461"/>
      <c r="DER197" s="461"/>
      <c r="DES197" s="461"/>
      <c r="DET197" s="461"/>
      <c r="DEU197" s="461"/>
      <c r="DEV197" s="461"/>
      <c r="DEW197" s="461"/>
      <c r="DEX197" s="461"/>
      <c r="DEY197" s="461"/>
      <c r="DEZ197" s="461"/>
      <c r="DFA197" s="461"/>
      <c r="DFB197" s="461"/>
      <c r="DFC197" s="461"/>
      <c r="DFD197" s="461"/>
      <c r="DFE197" s="461"/>
      <c r="DFF197" s="461"/>
      <c r="DFG197" s="461"/>
      <c r="DFH197" s="461"/>
      <c r="DFI197" s="461"/>
      <c r="DFJ197" s="461"/>
      <c r="DFK197" s="461"/>
      <c r="DFL197" s="461"/>
      <c r="DFM197" s="461"/>
      <c r="DFN197" s="461"/>
      <c r="DFO197" s="461"/>
      <c r="DFP197" s="461"/>
      <c r="DFQ197" s="461"/>
      <c r="DFR197" s="461"/>
      <c r="DFS197" s="461"/>
      <c r="DFT197" s="461"/>
      <c r="DFU197" s="461"/>
      <c r="DFV197" s="461"/>
      <c r="DFW197" s="461"/>
      <c r="DFX197" s="461"/>
      <c r="DFY197" s="461"/>
      <c r="DFZ197" s="461"/>
      <c r="DGA197" s="461"/>
      <c r="DGB197" s="461"/>
      <c r="DGC197" s="461"/>
      <c r="DGD197" s="461"/>
      <c r="DGE197" s="461"/>
      <c r="DGF197" s="461"/>
      <c r="DGG197" s="461"/>
      <c r="DGH197" s="461"/>
      <c r="DGI197" s="461"/>
      <c r="DGJ197" s="461"/>
      <c r="DGK197" s="461"/>
      <c r="DGL197" s="461"/>
      <c r="DGM197" s="461"/>
      <c r="DGN197" s="461"/>
      <c r="DGO197" s="461"/>
      <c r="DGP197" s="461"/>
      <c r="DGQ197" s="461"/>
      <c r="DGR197" s="461"/>
      <c r="DGS197" s="461"/>
      <c r="DGT197" s="461"/>
      <c r="DGU197" s="461"/>
      <c r="DGV197" s="461"/>
      <c r="DGW197" s="461"/>
      <c r="DGX197" s="461"/>
      <c r="DGY197" s="461"/>
      <c r="DGZ197" s="461"/>
      <c r="DHA197" s="461"/>
      <c r="DHB197" s="461"/>
      <c r="DHC197" s="461"/>
      <c r="DHD197" s="461"/>
      <c r="DHE197" s="461"/>
      <c r="DHF197" s="461"/>
      <c r="DHG197" s="461"/>
      <c r="DHH197" s="461"/>
      <c r="DHI197" s="461"/>
      <c r="DHJ197" s="461"/>
      <c r="DHK197" s="461"/>
      <c r="DHL197" s="461"/>
      <c r="DHM197" s="461"/>
      <c r="DHN197" s="461"/>
      <c r="DHO197" s="461"/>
      <c r="DHP197" s="461"/>
      <c r="DHQ197" s="461"/>
      <c r="DHR197" s="461"/>
      <c r="DHS197" s="461"/>
      <c r="DHT197" s="461"/>
      <c r="DHU197" s="461"/>
      <c r="DHV197" s="461"/>
      <c r="DHW197" s="461"/>
      <c r="DHX197" s="461"/>
      <c r="DHY197" s="461"/>
      <c r="DHZ197" s="461"/>
      <c r="DIA197" s="461"/>
      <c r="DIB197" s="461"/>
      <c r="DIC197" s="461"/>
      <c r="DID197" s="461"/>
      <c r="DIE197" s="461"/>
      <c r="DIF197" s="461"/>
      <c r="DIG197" s="461"/>
      <c r="DIH197" s="461"/>
      <c r="DII197" s="461"/>
      <c r="DIJ197" s="461"/>
      <c r="DIK197" s="461"/>
      <c r="DIL197" s="461"/>
      <c r="DIM197" s="461"/>
      <c r="DIN197" s="461"/>
      <c r="DIO197" s="461"/>
      <c r="DIP197" s="461"/>
      <c r="DIQ197" s="461"/>
      <c r="DIR197" s="461"/>
      <c r="DIS197" s="461"/>
      <c r="DIT197" s="461"/>
      <c r="DIU197" s="461"/>
      <c r="DIV197" s="461"/>
      <c r="DIW197" s="461"/>
      <c r="DIX197" s="461"/>
      <c r="DIY197" s="461"/>
      <c r="DIZ197" s="461"/>
      <c r="DJA197" s="461"/>
      <c r="DJB197" s="461"/>
      <c r="DJC197" s="461"/>
      <c r="DJD197" s="461"/>
      <c r="DJE197" s="461"/>
      <c r="DJF197" s="461"/>
      <c r="DJG197" s="461"/>
      <c r="DJH197" s="461"/>
      <c r="DJI197" s="461"/>
      <c r="DJJ197" s="461"/>
      <c r="DJK197" s="461"/>
      <c r="DJL197" s="461"/>
      <c r="DJM197" s="461"/>
      <c r="DJN197" s="461"/>
      <c r="DJO197" s="461"/>
      <c r="DJP197" s="461"/>
      <c r="DJQ197" s="461"/>
      <c r="DJR197" s="461"/>
      <c r="DJS197" s="461"/>
      <c r="DJT197" s="461"/>
      <c r="DJU197" s="461"/>
      <c r="DJV197" s="461"/>
      <c r="DJW197" s="461"/>
      <c r="DJX197" s="461"/>
      <c r="DJY197" s="461"/>
      <c r="DJZ197" s="461"/>
      <c r="DKA197" s="461"/>
      <c r="DKB197" s="461"/>
      <c r="DKC197" s="461"/>
      <c r="DKD197" s="461"/>
      <c r="DKE197" s="461"/>
      <c r="DKF197" s="461"/>
      <c r="DKG197" s="461"/>
      <c r="DKH197" s="461"/>
      <c r="DKI197" s="461"/>
      <c r="DKJ197" s="461"/>
      <c r="DKK197" s="461"/>
      <c r="DKL197" s="461"/>
      <c r="DKM197" s="461"/>
      <c r="DKN197" s="461"/>
      <c r="DKO197" s="461"/>
      <c r="DKP197" s="461"/>
      <c r="DKQ197" s="461"/>
      <c r="DKR197" s="461"/>
      <c r="DKS197" s="461"/>
      <c r="DKT197" s="461"/>
      <c r="DKU197" s="461"/>
      <c r="DKV197" s="461"/>
      <c r="DKW197" s="461"/>
      <c r="DKX197" s="461"/>
      <c r="DKY197" s="461"/>
      <c r="DKZ197" s="461"/>
      <c r="DLA197" s="461"/>
      <c r="DLB197" s="461"/>
      <c r="DLC197" s="461"/>
      <c r="DLD197" s="461"/>
      <c r="DLE197" s="461"/>
      <c r="DLF197" s="461"/>
      <c r="DLG197" s="461"/>
      <c r="DLH197" s="461"/>
      <c r="DLI197" s="461"/>
      <c r="DLJ197" s="461"/>
      <c r="DLK197" s="461"/>
      <c r="DLL197" s="461"/>
      <c r="DLM197" s="461"/>
      <c r="DLN197" s="461"/>
      <c r="DLO197" s="461"/>
      <c r="DLP197" s="461"/>
      <c r="DLQ197" s="461"/>
      <c r="DLR197" s="461"/>
      <c r="DLS197" s="461"/>
      <c r="DLT197" s="461"/>
      <c r="DLU197" s="461"/>
      <c r="DLV197" s="461"/>
      <c r="DLW197" s="461"/>
      <c r="DLX197" s="461"/>
      <c r="DLY197" s="461"/>
      <c r="DLZ197" s="461"/>
      <c r="DMA197" s="461"/>
      <c r="DMB197" s="461"/>
      <c r="DMC197" s="461"/>
      <c r="DMD197" s="461"/>
      <c r="DME197" s="461"/>
      <c r="DMF197" s="461"/>
      <c r="DMG197" s="461"/>
      <c r="DMH197" s="461"/>
      <c r="DMI197" s="461"/>
      <c r="DMJ197" s="461"/>
      <c r="DMK197" s="461"/>
      <c r="DML197" s="461"/>
      <c r="DMM197" s="461"/>
      <c r="DMN197" s="461"/>
      <c r="DMO197" s="461"/>
      <c r="DMP197" s="461"/>
      <c r="DMQ197" s="461"/>
      <c r="DMR197" s="461"/>
      <c r="DMS197" s="461"/>
      <c r="DMT197" s="461"/>
      <c r="DMU197" s="461"/>
      <c r="DMV197" s="461"/>
      <c r="DMW197" s="461"/>
      <c r="DMX197" s="461"/>
      <c r="DMY197" s="461"/>
      <c r="DMZ197" s="461"/>
      <c r="DNA197" s="461"/>
      <c r="DNB197" s="461"/>
      <c r="DNC197" s="461"/>
      <c r="DND197" s="461"/>
      <c r="DNE197" s="461"/>
      <c r="DNF197" s="461"/>
      <c r="DNG197" s="461"/>
      <c r="DNH197" s="461"/>
      <c r="DNI197" s="461"/>
      <c r="DNJ197" s="461"/>
      <c r="DNK197" s="461"/>
      <c r="DNL197" s="461"/>
      <c r="DNM197" s="461"/>
      <c r="DNN197" s="461"/>
      <c r="DNO197" s="461"/>
      <c r="DNP197" s="461"/>
      <c r="DNQ197" s="461"/>
      <c r="DNR197" s="461"/>
      <c r="DNS197" s="461"/>
      <c r="DNT197" s="461"/>
      <c r="DNU197" s="461"/>
      <c r="DNV197" s="461"/>
      <c r="DNW197" s="461"/>
      <c r="DNX197" s="461"/>
      <c r="DNY197" s="461"/>
      <c r="DNZ197" s="461"/>
      <c r="DOA197" s="461"/>
      <c r="DOB197" s="461"/>
      <c r="DOC197" s="461"/>
      <c r="DOD197" s="461"/>
      <c r="DOE197" s="461"/>
      <c r="DOF197" s="461"/>
      <c r="DOG197" s="461"/>
      <c r="DOH197" s="461"/>
      <c r="DOI197" s="461"/>
      <c r="DOJ197" s="461"/>
      <c r="DOK197" s="461"/>
      <c r="DOL197" s="461"/>
      <c r="DOM197" s="461"/>
      <c r="DON197" s="461"/>
      <c r="DOO197" s="461"/>
      <c r="DOP197" s="461"/>
      <c r="DOQ197" s="461"/>
      <c r="DOR197" s="461"/>
      <c r="DOS197" s="461"/>
      <c r="DOT197" s="461"/>
      <c r="DOU197" s="461"/>
      <c r="DOV197" s="461"/>
      <c r="DOW197" s="461"/>
      <c r="DOX197" s="461"/>
      <c r="DOY197" s="461"/>
      <c r="DOZ197" s="461"/>
      <c r="DPA197" s="461"/>
      <c r="DPB197" s="461"/>
      <c r="DPC197" s="461"/>
      <c r="DPD197" s="461"/>
      <c r="DPE197" s="461"/>
      <c r="DPF197" s="461"/>
      <c r="DPG197" s="461"/>
      <c r="DPH197" s="461"/>
      <c r="DPI197" s="461"/>
      <c r="DPJ197" s="461"/>
      <c r="DPK197" s="461"/>
      <c r="DPL197" s="461"/>
      <c r="DPM197" s="461"/>
      <c r="DPN197" s="461"/>
      <c r="DPO197" s="461"/>
      <c r="DPP197" s="461"/>
      <c r="DPQ197" s="461"/>
      <c r="DPR197" s="461"/>
      <c r="DPS197" s="461"/>
      <c r="DPT197" s="461"/>
      <c r="DPU197" s="461"/>
      <c r="DPV197" s="461"/>
      <c r="DPW197" s="461"/>
      <c r="DPX197" s="461"/>
      <c r="DPY197" s="461"/>
      <c r="DPZ197" s="461"/>
      <c r="DQA197" s="461"/>
      <c r="DQB197" s="461"/>
      <c r="DQC197" s="461"/>
      <c r="DQD197" s="461"/>
      <c r="DQE197" s="461"/>
      <c r="DQF197" s="461"/>
      <c r="DQG197" s="461"/>
      <c r="DQH197" s="461"/>
      <c r="DQI197" s="461"/>
      <c r="DQJ197" s="461"/>
      <c r="DQK197" s="461"/>
      <c r="DQL197" s="461"/>
      <c r="DQM197" s="461"/>
      <c r="DQN197" s="461"/>
      <c r="DQO197" s="461"/>
      <c r="DQP197" s="461"/>
      <c r="DQQ197" s="461"/>
      <c r="DQR197" s="461"/>
      <c r="DQS197" s="461"/>
      <c r="DQT197" s="461"/>
      <c r="DQU197" s="461"/>
      <c r="DQV197" s="461"/>
      <c r="DQW197" s="461"/>
      <c r="DQX197" s="461"/>
      <c r="DQY197" s="461"/>
      <c r="DQZ197" s="461"/>
      <c r="DRA197" s="461"/>
      <c r="DRB197" s="461"/>
      <c r="DRC197" s="461"/>
      <c r="DRD197" s="461"/>
      <c r="DRE197" s="461"/>
      <c r="DRF197" s="461"/>
      <c r="DRG197" s="461"/>
      <c r="DRH197" s="461"/>
      <c r="DRI197" s="461"/>
      <c r="DRJ197" s="461"/>
      <c r="DRK197" s="461"/>
      <c r="DRL197" s="461"/>
      <c r="DRM197" s="461"/>
      <c r="DRN197" s="461"/>
      <c r="DRO197" s="461"/>
      <c r="DRP197" s="461"/>
      <c r="DRQ197" s="461"/>
      <c r="DRR197" s="461"/>
      <c r="DRS197" s="461"/>
      <c r="DRT197" s="461"/>
      <c r="DRU197" s="461"/>
      <c r="DRV197" s="461"/>
      <c r="DRW197" s="461"/>
      <c r="DRX197" s="461"/>
      <c r="DRY197" s="461"/>
      <c r="DRZ197" s="461"/>
      <c r="DSA197" s="461"/>
      <c r="DSB197" s="461"/>
      <c r="DSC197" s="461"/>
      <c r="DSD197" s="461"/>
      <c r="DSE197" s="461"/>
      <c r="DSF197" s="461"/>
      <c r="DSG197" s="461"/>
      <c r="DSH197" s="461"/>
      <c r="DSI197" s="461"/>
      <c r="DSJ197" s="461"/>
      <c r="DSK197" s="461"/>
      <c r="DSL197" s="461"/>
      <c r="DSM197" s="461"/>
      <c r="DSN197" s="461"/>
      <c r="DSO197" s="461"/>
      <c r="DSP197" s="461"/>
      <c r="DSQ197" s="461"/>
      <c r="DSR197" s="461"/>
      <c r="DSS197" s="461"/>
      <c r="DST197" s="461"/>
      <c r="DSU197" s="461"/>
      <c r="DSV197" s="461"/>
      <c r="DSW197" s="461"/>
      <c r="DSX197" s="461"/>
      <c r="DSY197" s="461"/>
      <c r="DSZ197" s="461"/>
      <c r="DTA197" s="461"/>
      <c r="DTB197" s="461"/>
      <c r="DTC197" s="461"/>
      <c r="DTD197" s="461"/>
      <c r="DTE197" s="461"/>
      <c r="DTF197" s="461"/>
      <c r="DTG197" s="461"/>
      <c r="DTH197" s="461"/>
      <c r="DTI197" s="461"/>
      <c r="DTJ197" s="461"/>
      <c r="DTK197" s="461"/>
      <c r="DTL197" s="461"/>
      <c r="DTM197" s="461"/>
      <c r="DTN197" s="461"/>
      <c r="DTO197" s="461"/>
      <c r="DTP197" s="461"/>
      <c r="DTQ197" s="461"/>
      <c r="DTR197" s="461"/>
      <c r="DTS197" s="461"/>
      <c r="DTT197" s="461"/>
      <c r="DTU197" s="461"/>
      <c r="DTV197" s="461"/>
      <c r="DTW197" s="461"/>
      <c r="DTX197" s="461"/>
      <c r="DTY197" s="461"/>
      <c r="DTZ197" s="461"/>
      <c r="DUA197" s="461"/>
      <c r="DUB197" s="461"/>
      <c r="DUC197" s="461"/>
      <c r="DUD197" s="461"/>
      <c r="DUE197" s="461"/>
      <c r="DUF197" s="461"/>
      <c r="DUG197" s="461"/>
      <c r="DUH197" s="461"/>
      <c r="DUI197" s="461"/>
      <c r="DUJ197" s="461"/>
      <c r="DUK197" s="461"/>
      <c r="DUL197" s="461"/>
      <c r="DUM197" s="461"/>
      <c r="DUN197" s="461"/>
      <c r="DUO197" s="461"/>
      <c r="DUP197" s="461"/>
      <c r="DUQ197" s="461"/>
      <c r="DUR197" s="461"/>
      <c r="DUS197" s="461"/>
      <c r="DUT197" s="461"/>
      <c r="DUU197" s="461"/>
      <c r="DUV197" s="461"/>
      <c r="DUW197" s="461"/>
      <c r="DUX197" s="461"/>
      <c r="DUY197" s="461"/>
      <c r="DUZ197" s="461"/>
      <c r="DVA197" s="461"/>
      <c r="DVB197" s="461"/>
      <c r="DVC197" s="461"/>
      <c r="DVD197" s="461"/>
      <c r="DVE197" s="461"/>
      <c r="DVF197" s="461"/>
      <c r="DVG197" s="461"/>
      <c r="DVH197" s="461"/>
      <c r="DVI197" s="461"/>
      <c r="DVJ197" s="461"/>
      <c r="DVK197" s="461"/>
      <c r="DVL197" s="461"/>
      <c r="DVM197" s="461"/>
      <c r="DVN197" s="461"/>
      <c r="DVO197" s="461"/>
      <c r="DVP197" s="461"/>
      <c r="DVQ197" s="461"/>
      <c r="DVR197" s="461"/>
      <c r="DVS197" s="461"/>
      <c r="DVT197" s="461"/>
      <c r="DVU197" s="461"/>
      <c r="DVV197" s="461"/>
      <c r="DVW197" s="461"/>
      <c r="DVX197" s="461"/>
      <c r="DVY197" s="461"/>
      <c r="DVZ197" s="461"/>
      <c r="DWA197" s="461"/>
      <c r="DWB197" s="461"/>
      <c r="DWC197" s="461"/>
      <c r="DWD197" s="461"/>
      <c r="DWE197" s="461"/>
      <c r="DWF197" s="461"/>
      <c r="DWG197" s="461"/>
      <c r="DWH197" s="461"/>
      <c r="DWI197" s="461"/>
      <c r="DWJ197" s="461"/>
      <c r="DWK197" s="461"/>
      <c r="DWL197" s="461"/>
      <c r="DWM197" s="461"/>
      <c r="DWN197" s="461"/>
      <c r="DWO197" s="461"/>
      <c r="DWP197" s="461"/>
      <c r="DWQ197" s="461"/>
      <c r="DWR197" s="461"/>
      <c r="DWS197" s="461"/>
      <c r="DWT197" s="461"/>
      <c r="DWU197" s="461"/>
      <c r="DWV197" s="461"/>
      <c r="DWW197" s="461"/>
      <c r="DWX197" s="461"/>
      <c r="DWY197" s="461"/>
      <c r="DWZ197" s="461"/>
      <c r="DXA197" s="461"/>
      <c r="DXB197" s="461"/>
      <c r="DXC197" s="461"/>
      <c r="DXD197" s="461"/>
      <c r="DXE197" s="461"/>
      <c r="DXF197" s="461"/>
      <c r="DXG197" s="461"/>
      <c r="DXH197" s="461"/>
      <c r="DXI197" s="461"/>
      <c r="DXJ197" s="461"/>
      <c r="DXK197" s="461"/>
      <c r="DXL197" s="461"/>
      <c r="DXM197" s="461"/>
      <c r="DXN197" s="461"/>
      <c r="DXO197" s="461"/>
      <c r="DXP197" s="461"/>
      <c r="DXQ197" s="461"/>
      <c r="DXR197" s="461"/>
      <c r="DXS197" s="461"/>
      <c r="DXT197" s="461"/>
      <c r="DXU197" s="461"/>
      <c r="DXV197" s="461"/>
      <c r="DXW197" s="461"/>
      <c r="DXX197" s="461"/>
      <c r="DXY197" s="461"/>
      <c r="DXZ197" s="461"/>
      <c r="DYA197" s="461"/>
      <c r="DYB197" s="461"/>
      <c r="DYC197" s="461"/>
      <c r="DYD197" s="461"/>
      <c r="DYE197" s="461"/>
      <c r="DYF197" s="461"/>
      <c r="DYG197" s="461"/>
      <c r="DYH197" s="461"/>
      <c r="DYI197" s="461"/>
      <c r="DYJ197" s="461"/>
      <c r="DYK197" s="461"/>
      <c r="DYL197" s="461"/>
      <c r="DYM197" s="461"/>
      <c r="DYN197" s="461"/>
      <c r="DYO197" s="461"/>
      <c r="DYP197" s="461"/>
      <c r="DYQ197" s="461"/>
      <c r="DYR197" s="461"/>
      <c r="DYS197" s="461"/>
      <c r="DYT197" s="461"/>
      <c r="DYU197" s="461"/>
      <c r="DYV197" s="461"/>
      <c r="DYW197" s="461"/>
      <c r="DYX197" s="461"/>
      <c r="DYY197" s="461"/>
      <c r="DYZ197" s="461"/>
      <c r="DZA197" s="461"/>
      <c r="DZB197" s="461"/>
      <c r="DZC197" s="461"/>
      <c r="DZD197" s="461"/>
      <c r="DZE197" s="461"/>
      <c r="DZF197" s="461"/>
      <c r="DZG197" s="461"/>
      <c r="DZH197" s="461"/>
      <c r="DZI197" s="461"/>
      <c r="DZJ197" s="461"/>
      <c r="DZK197" s="461"/>
      <c r="DZL197" s="461"/>
      <c r="DZM197" s="461"/>
      <c r="DZN197" s="461"/>
      <c r="DZO197" s="461"/>
      <c r="DZP197" s="461"/>
      <c r="DZQ197" s="461"/>
      <c r="DZR197" s="461"/>
      <c r="DZS197" s="461"/>
      <c r="DZT197" s="461"/>
      <c r="DZU197" s="461"/>
      <c r="DZV197" s="461"/>
      <c r="DZW197" s="461"/>
      <c r="DZX197" s="461"/>
      <c r="DZY197" s="461"/>
      <c r="DZZ197" s="461"/>
      <c r="EAA197" s="461"/>
      <c r="EAB197" s="461"/>
      <c r="EAC197" s="461"/>
      <c r="EAD197" s="461"/>
      <c r="EAE197" s="461"/>
      <c r="EAF197" s="461"/>
      <c r="EAG197" s="461"/>
      <c r="EAH197" s="461"/>
      <c r="EAI197" s="461"/>
      <c r="EAJ197" s="461"/>
      <c r="EAK197" s="461"/>
      <c r="EAL197" s="461"/>
      <c r="EAM197" s="461"/>
      <c r="EAN197" s="461"/>
      <c r="EAO197" s="461"/>
      <c r="EAP197" s="461"/>
      <c r="EAQ197" s="461"/>
      <c r="EAR197" s="461"/>
      <c r="EAS197" s="461"/>
      <c r="EAT197" s="461"/>
      <c r="EAU197" s="461"/>
      <c r="EAV197" s="461"/>
      <c r="EAW197" s="461"/>
      <c r="EAX197" s="461"/>
      <c r="EAY197" s="461"/>
      <c r="EAZ197" s="461"/>
      <c r="EBA197" s="461"/>
      <c r="EBB197" s="461"/>
      <c r="EBC197" s="461"/>
      <c r="EBD197" s="461"/>
      <c r="EBE197" s="461"/>
      <c r="EBF197" s="461"/>
      <c r="EBG197" s="461"/>
      <c r="EBH197" s="461"/>
      <c r="EBI197" s="461"/>
      <c r="EBJ197" s="461"/>
      <c r="EBK197" s="461"/>
      <c r="EBL197" s="461"/>
      <c r="EBM197" s="461"/>
      <c r="EBN197" s="461"/>
      <c r="EBO197" s="461"/>
      <c r="EBP197" s="461"/>
      <c r="EBQ197" s="461"/>
      <c r="EBR197" s="461"/>
      <c r="EBS197" s="461"/>
      <c r="EBT197" s="461"/>
      <c r="EBU197" s="461"/>
      <c r="EBV197" s="461"/>
      <c r="EBW197" s="461"/>
      <c r="EBX197" s="461"/>
      <c r="EBY197" s="461"/>
      <c r="EBZ197" s="461"/>
      <c r="ECA197" s="461"/>
      <c r="ECB197" s="461"/>
      <c r="ECC197" s="461"/>
      <c r="ECD197" s="461"/>
      <c r="ECE197" s="461"/>
      <c r="ECF197" s="461"/>
      <c r="ECG197" s="461"/>
      <c r="ECH197" s="461"/>
      <c r="ECI197" s="461"/>
      <c r="ECJ197" s="461"/>
      <c r="ECK197" s="461"/>
      <c r="ECL197" s="461"/>
      <c r="ECM197" s="461"/>
      <c r="ECN197" s="461"/>
      <c r="ECO197" s="461"/>
      <c r="ECP197" s="461"/>
      <c r="ECQ197" s="461"/>
      <c r="ECR197" s="461"/>
      <c r="ECS197" s="461"/>
      <c r="ECT197" s="461"/>
      <c r="ECU197" s="461"/>
      <c r="ECV197" s="461"/>
      <c r="ECW197" s="461"/>
      <c r="ECX197" s="461"/>
      <c r="ECY197" s="461"/>
      <c r="ECZ197" s="461"/>
      <c r="EDA197" s="461"/>
      <c r="EDB197" s="461"/>
      <c r="EDC197" s="461"/>
      <c r="EDD197" s="461"/>
      <c r="EDE197" s="461"/>
      <c r="EDF197" s="461"/>
      <c r="EDG197" s="461"/>
      <c r="EDH197" s="461"/>
      <c r="EDI197" s="461"/>
      <c r="EDJ197" s="461"/>
      <c r="EDK197" s="461"/>
      <c r="EDL197" s="461"/>
      <c r="EDM197" s="461"/>
      <c r="EDN197" s="461"/>
      <c r="EDO197" s="461"/>
      <c r="EDP197" s="461"/>
      <c r="EDQ197" s="461"/>
      <c r="EDR197" s="461"/>
      <c r="EDS197" s="461"/>
      <c r="EDT197" s="461"/>
      <c r="EDU197" s="461"/>
      <c r="EDV197" s="461"/>
      <c r="EDW197" s="461"/>
      <c r="EDX197" s="461"/>
      <c r="EDY197" s="461"/>
      <c r="EDZ197" s="461"/>
      <c r="EEA197" s="461"/>
      <c r="EEB197" s="461"/>
      <c r="EEC197" s="461"/>
      <c r="EED197" s="461"/>
      <c r="EEE197" s="461"/>
      <c r="EEF197" s="461"/>
      <c r="EEG197" s="461"/>
      <c r="EEH197" s="461"/>
      <c r="EEI197" s="461"/>
      <c r="EEJ197" s="461"/>
      <c r="EEK197" s="461"/>
      <c r="EEL197" s="461"/>
      <c r="EEM197" s="461"/>
      <c r="EEN197" s="461"/>
      <c r="EEO197" s="461"/>
      <c r="EEP197" s="461"/>
      <c r="EEQ197" s="461"/>
      <c r="EER197" s="461"/>
      <c r="EES197" s="461"/>
      <c r="EET197" s="461"/>
      <c r="EEU197" s="461"/>
      <c r="EEV197" s="461"/>
      <c r="EEW197" s="461"/>
      <c r="EEX197" s="461"/>
      <c r="EEY197" s="461"/>
      <c r="EEZ197" s="461"/>
      <c r="EFA197" s="461"/>
      <c r="EFB197" s="461"/>
      <c r="EFC197" s="461"/>
      <c r="EFD197" s="461"/>
      <c r="EFE197" s="461"/>
      <c r="EFF197" s="461"/>
      <c r="EFG197" s="461"/>
      <c r="EFH197" s="461"/>
      <c r="EFI197" s="461"/>
      <c r="EFJ197" s="461"/>
      <c r="EFK197" s="461"/>
      <c r="EFL197" s="461"/>
      <c r="EFM197" s="461"/>
      <c r="EFN197" s="461"/>
      <c r="EFO197" s="461"/>
      <c r="EFP197" s="461"/>
      <c r="EFQ197" s="461"/>
      <c r="EFR197" s="461"/>
      <c r="EFS197" s="461"/>
      <c r="EFT197" s="461"/>
      <c r="EFU197" s="461"/>
      <c r="EFV197" s="461"/>
      <c r="EFW197" s="461"/>
      <c r="EFX197" s="461"/>
      <c r="EFY197" s="461"/>
      <c r="EFZ197" s="461"/>
      <c r="EGA197" s="461"/>
      <c r="EGB197" s="461"/>
      <c r="EGC197" s="461"/>
      <c r="EGD197" s="461"/>
      <c r="EGE197" s="461"/>
      <c r="EGF197" s="461"/>
      <c r="EGG197" s="461"/>
      <c r="EGH197" s="461"/>
      <c r="EGI197" s="461"/>
      <c r="EGJ197" s="461"/>
      <c r="EGK197" s="461"/>
      <c r="EGL197" s="461"/>
      <c r="EGM197" s="461"/>
      <c r="EGN197" s="461"/>
      <c r="EGO197" s="461"/>
      <c r="EGP197" s="461"/>
      <c r="EGQ197" s="461"/>
      <c r="EGR197" s="461"/>
      <c r="EGS197" s="461"/>
      <c r="EGT197" s="461"/>
      <c r="EGU197" s="461"/>
      <c r="EGV197" s="461"/>
      <c r="EGW197" s="461"/>
      <c r="EGX197" s="461"/>
      <c r="EGY197" s="461"/>
      <c r="EGZ197" s="461"/>
      <c r="EHA197" s="461"/>
      <c r="EHB197" s="461"/>
      <c r="EHC197" s="461"/>
      <c r="EHD197" s="461"/>
      <c r="EHE197" s="461"/>
      <c r="EHF197" s="461"/>
      <c r="EHG197" s="461"/>
      <c r="EHH197" s="461"/>
      <c r="EHI197" s="461"/>
      <c r="EHJ197" s="461"/>
      <c r="EHK197" s="461"/>
      <c r="EHL197" s="461"/>
      <c r="EHM197" s="461"/>
      <c r="EHN197" s="461"/>
      <c r="EHO197" s="461"/>
      <c r="EHP197" s="461"/>
      <c r="EHQ197" s="461"/>
      <c r="EHR197" s="461"/>
      <c r="EHS197" s="461"/>
      <c r="EHT197" s="461"/>
      <c r="EHU197" s="461"/>
      <c r="EHV197" s="461"/>
      <c r="EHW197" s="461"/>
      <c r="EHX197" s="461"/>
      <c r="EHY197" s="461"/>
      <c r="EHZ197" s="461"/>
      <c r="EIA197" s="461"/>
      <c r="EIB197" s="461"/>
      <c r="EIC197" s="461"/>
      <c r="EID197" s="461"/>
      <c r="EIE197" s="461"/>
      <c r="EIF197" s="461"/>
      <c r="EIG197" s="461"/>
      <c r="EIH197" s="461"/>
      <c r="EII197" s="461"/>
      <c r="EIJ197" s="461"/>
      <c r="EIK197" s="461"/>
      <c r="EIL197" s="461"/>
      <c r="EIM197" s="461"/>
      <c r="EIN197" s="461"/>
      <c r="EIO197" s="461"/>
      <c r="EIP197" s="461"/>
      <c r="EIQ197" s="461"/>
      <c r="EIR197" s="461"/>
      <c r="EIS197" s="461"/>
      <c r="EIT197" s="461"/>
      <c r="EIU197" s="461"/>
      <c r="EIV197" s="461"/>
      <c r="EIW197" s="461"/>
      <c r="EIX197" s="461"/>
      <c r="EIY197" s="461"/>
      <c r="EIZ197" s="461"/>
      <c r="EJA197" s="461"/>
      <c r="EJB197" s="461"/>
      <c r="EJC197" s="461"/>
      <c r="EJD197" s="461"/>
      <c r="EJE197" s="461"/>
      <c r="EJF197" s="461"/>
      <c r="EJG197" s="461"/>
      <c r="EJH197" s="461"/>
      <c r="EJI197" s="461"/>
      <c r="EJJ197" s="461"/>
      <c r="EJK197" s="461"/>
      <c r="EJL197" s="461"/>
      <c r="EJM197" s="461"/>
      <c r="EJN197" s="461"/>
      <c r="EJO197" s="461"/>
      <c r="EJP197" s="461"/>
      <c r="EJQ197" s="461"/>
      <c r="EJR197" s="461"/>
      <c r="EJS197" s="461"/>
      <c r="EJT197" s="461"/>
      <c r="EJU197" s="461"/>
      <c r="EJV197" s="461"/>
      <c r="EJW197" s="461"/>
      <c r="EJX197" s="461"/>
      <c r="EJY197" s="461"/>
      <c r="EJZ197" s="461"/>
      <c r="EKA197" s="461"/>
      <c r="EKB197" s="461"/>
      <c r="EKC197" s="461"/>
      <c r="EKD197" s="461"/>
      <c r="EKE197" s="461"/>
      <c r="EKF197" s="461"/>
      <c r="EKG197" s="461"/>
      <c r="EKH197" s="461"/>
      <c r="EKI197" s="461"/>
      <c r="EKJ197" s="461"/>
      <c r="EKK197" s="461"/>
      <c r="EKL197" s="461"/>
      <c r="EKM197" s="461"/>
      <c r="EKN197" s="461"/>
      <c r="EKO197" s="461"/>
      <c r="EKP197" s="461"/>
      <c r="EKQ197" s="461"/>
      <c r="EKR197" s="461"/>
      <c r="EKS197" s="461"/>
      <c r="EKT197" s="461"/>
      <c r="EKU197" s="461"/>
      <c r="EKV197" s="461"/>
      <c r="EKW197" s="461"/>
      <c r="EKX197" s="461"/>
      <c r="EKY197" s="461"/>
      <c r="EKZ197" s="461"/>
      <c r="ELA197" s="461"/>
      <c r="ELB197" s="461"/>
      <c r="ELC197" s="461"/>
      <c r="ELD197" s="461"/>
      <c r="ELE197" s="461"/>
      <c r="ELF197" s="461"/>
      <c r="ELG197" s="461"/>
      <c r="ELH197" s="461"/>
      <c r="ELI197" s="461"/>
      <c r="ELJ197" s="461"/>
      <c r="ELK197" s="461"/>
      <c r="ELL197" s="461"/>
      <c r="ELM197" s="461"/>
      <c r="ELN197" s="461"/>
      <c r="ELO197" s="461"/>
      <c r="ELP197" s="461"/>
      <c r="ELQ197" s="461"/>
      <c r="ELR197" s="461"/>
      <c r="ELS197" s="461"/>
      <c r="ELT197" s="461"/>
      <c r="ELU197" s="461"/>
      <c r="ELV197" s="461"/>
      <c r="ELW197" s="461"/>
      <c r="ELX197" s="461"/>
      <c r="ELY197" s="461"/>
      <c r="ELZ197" s="461"/>
      <c r="EMA197" s="461"/>
      <c r="EMB197" s="461"/>
      <c r="EMC197" s="461"/>
      <c r="EMD197" s="461"/>
      <c r="EME197" s="461"/>
      <c r="EMF197" s="461"/>
      <c r="EMG197" s="461"/>
      <c r="EMH197" s="461"/>
      <c r="EMI197" s="461"/>
      <c r="EMJ197" s="461"/>
      <c r="EMK197" s="461"/>
      <c r="EML197" s="461"/>
      <c r="EMM197" s="461"/>
      <c r="EMN197" s="461"/>
      <c r="EMO197" s="461"/>
      <c r="EMP197" s="461"/>
      <c r="EMQ197" s="461"/>
      <c r="EMR197" s="461"/>
      <c r="EMS197" s="461"/>
      <c r="EMT197" s="461"/>
      <c r="EMU197" s="461"/>
      <c r="EMV197" s="461"/>
      <c r="EMW197" s="461"/>
      <c r="EMX197" s="461"/>
      <c r="EMY197" s="461"/>
      <c r="EMZ197" s="461"/>
      <c r="ENA197" s="461"/>
      <c r="ENB197" s="461"/>
      <c r="ENC197" s="461"/>
      <c r="END197" s="461"/>
      <c r="ENE197" s="461"/>
      <c r="ENF197" s="461"/>
      <c r="ENG197" s="461"/>
      <c r="ENH197" s="461"/>
      <c r="ENI197" s="461"/>
      <c r="ENJ197" s="461"/>
      <c r="ENK197" s="461"/>
      <c r="ENL197" s="461"/>
      <c r="ENM197" s="461"/>
      <c r="ENN197" s="461"/>
      <c r="ENO197" s="461"/>
      <c r="ENP197" s="461"/>
      <c r="ENQ197" s="461"/>
      <c r="ENR197" s="461"/>
      <c r="ENS197" s="461"/>
      <c r="ENT197" s="461"/>
      <c r="ENU197" s="461"/>
      <c r="ENV197" s="461"/>
      <c r="ENW197" s="461"/>
      <c r="ENX197" s="461"/>
      <c r="ENY197" s="461"/>
      <c r="ENZ197" s="461"/>
      <c r="EOA197" s="461"/>
      <c r="EOB197" s="461"/>
      <c r="EOC197" s="461"/>
      <c r="EOD197" s="461"/>
      <c r="EOE197" s="461"/>
      <c r="EOF197" s="461"/>
      <c r="EOG197" s="461"/>
      <c r="EOH197" s="461"/>
      <c r="EOI197" s="461"/>
      <c r="EOJ197" s="461"/>
      <c r="EOK197" s="461"/>
      <c r="EOL197" s="461"/>
      <c r="EOM197" s="461"/>
      <c r="EON197" s="461"/>
      <c r="EOO197" s="461"/>
      <c r="EOP197" s="461"/>
      <c r="EOQ197" s="461"/>
      <c r="EOR197" s="461"/>
      <c r="EOS197" s="461"/>
      <c r="EOT197" s="461"/>
      <c r="EOU197" s="461"/>
      <c r="EOV197" s="461"/>
      <c r="EOW197" s="461"/>
      <c r="EOX197" s="461"/>
      <c r="EOY197" s="461"/>
      <c r="EOZ197" s="461"/>
      <c r="EPA197" s="461"/>
      <c r="EPB197" s="461"/>
      <c r="EPC197" s="461"/>
      <c r="EPD197" s="461"/>
      <c r="EPE197" s="461"/>
      <c r="EPF197" s="461"/>
      <c r="EPG197" s="461"/>
      <c r="EPH197" s="461"/>
      <c r="EPI197" s="461"/>
      <c r="EPJ197" s="461"/>
      <c r="EPK197" s="461"/>
      <c r="EPL197" s="461"/>
      <c r="EPM197" s="461"/>
      <c r="EPN197" s="461"/>
      <c r="EPO197" s="461"/>
      <c r="EPP197" s="461"/>
      <c r="EPQ197" s="461"/>
      <c r="EPR197" s="461"/>
      <c r="EPS197" s="461"/>
      <c r="EPT197" s="461"/>
      <c r="EPU197" s="461"/>
      <c r="EPV197" s="461"/>
      <c r="EPW197" s="461"/>
      <c r="EPX197" s="461"/>
      <c r="EPY197" s="461"/>
      <c r="EPZ197" s="461"/>
      <c r="EQA197" s="461"/>
      <c r="EQB197" s="461"/>
      <c r="EQC197" s="461"/>
      <c r="EQD197" s="461"/>
      <c r="EQE197" s="461"/>
      <c r="EQF197" s="461"/>
      <c r="EQG197" s="461"/>
      <c r="EQH197" s="461"/>
      <c r="EQI197" s="461"/>
      <c r="EQJ197" s="461"/>
      <c r="EQK197" s="461"/>
      <c r="EQL197" s="461"/>
      <c r="EQM197" s="461"/>
      <c r="EQN197" s="461"/>
      <c r="EQO197" s="461"/>
      <c r="EQP197" s="461"/>
      <c r="EQQ197" s="461"/>
      <c r="EQR197" s="461"/>
      <c r="EQS197" s="461"/>
      <c r="EQT197" s="461"/>
      <c r="EQU197" s="461"/>
      <c r="EQV197" s="461"/>
      <c r="EQW197" s="461"/>
      <c r="EQX197" s="461"/>
      <c r="EQY197" s="461"/>
      <c r="EQZ197" s="461"/>
      <c r="ERA197" s="461"/>
      <c r="ERB197" s="461"/>
      <c r="ERC197" s="461"/>
      <c r="ERD197" s="461"/>
      <c r="ERE197" s="461"/>
      <c r="ERF197" s="461"/>
      <c r="ERG197" s="461"/>
      <c r="ERH197" s="461"/>
      <c r="ERI197" s="461"/>
      <c r="ERJ197" s="461"/>
      <c r="ERK197" s="461"/>
      <c r="ERL197" s="461"/>
      <c r="ERM197" s="461"/>
      <c r="ERN197" s="461"/>
      <c r="ERO197" s="461"/>
      <c r="ERP197" s="461"/>
      <c r="ERQ197" s="461"/>
      <c r="ERR197" s="461"/>
      <c r="ERS197" s="461"/>
      <c r="ERT197" s="461"/>
      <c r="ERU197" s="461"/>
      <c r="ERV197" s="461"/>
      <c r="ERW197" s="461"/>
      <c r="ERX197" s="461"/>
      <c r="ERY197" s="461"/>
      <c r="ERZ197" s="461"/>
      <c r="ESA197" s="461"/>
      <c r="ESB197" s="461"/>
      <c r="ESC197" s="461"/>
      <c r="ESD197" s="461"/>
      <c r="ESE197" s="461"/>
      <c r="ESF197" s="461"/>
      <c r="ESG197" s="461"/>
      <c r="ESH197" s="461"/>
      <c r="ESI197" s="461"/>
      <c r="ESJ197" s="461"/>
      <c r="ESK197" s="461"/>
      <c r="ESL197" s="461"/>
      <c r="ESM197" s="461"/>
      <c r="ESN197" s="461"/>
      <c r="ESO197" s="461"/>
      <c r="ESP197" s="461"/>
      <c r="ESQ197" s="461"/>
      <c r="ESR197" s="461"/>
      <c r="ESS197" s="461"/>
      <c r="EST197" s="461"/>
      <c r="ESU197" s="461"/>
      <c r="ESV197" s="461"/>
      <c r="ESW197" s="461"/>
      <c r="ESX197" s="461"/>
      <c r="ESY197" s="461"/>
      <c r="ESZ197" s="461"/>
      <c r="ETA197" s="461"/>
      <c r="ETB197" s="461"/>
      <c r="ETC197" s="461"/>
      <c r="ETD197" s="461"/>
      <c r="ETE197" s="461"/>
      <c r="ETF197" s="461"/>
      <c r="ETG197" s="461"/>
      <c r="ETH197" s="461"/>
      <c r="ETI197" s="461"/>
      <c r="ETJ197" s="461"/>
      <c r="ETK197" s="461"/>
      <c r="ETL197" s="461"/>
      <c r="ETM197" s="461"/>
      <c r="ETN197" s="461"/>
      <c r="ETO197" s="461"/>
      <c r="ETP197" s="461"/>
      <c r="ETQ197" s="461"/>
      <c r="ETR197" s="461"/>
      <c r="ETS197" s="461"/>
      <c r="ETT197" s="461"/>
      <c r="ETU197" s="461"/>
      <c r="ETV197" s="461"/>
      <c r="ETW197" s="461"/>
      <c r="ETX197" s="461"/>
      <c r="ETY197" s="461"/>
      <c r="ETZ197" s="461"/>
      <c r="EUA197" s="461"/>
      <c r="EUB197" s="461"/>
      <c r="EUC197" s="461"/>
      <c r="EUD197" s="461"/>
      <c r="EUE197" s="461"/>
      <c r="EUF197" s="461"/>
      <c r="EUG197" s="461"/>
      <c r="EUH197" s="461"/>
      <c r="EUI197" s="461"/>
      <c r="EUJ197" s="461"/>
      <c r="EUK197" s="461"/>
      <c r="EUL197" s="461"/>
      <c r="EUM197" s="461"/>
      <c r="EUN197" s="461"/>
      <c r="EUO197" s="461"/>
      <c r="EUP197" s="461"/>
      <c r="EUQ197" s="461"/>
      <c r="EUR197" s="461"/>
      <c r="EUS197" s="461"/>
      <c r="EUT197" s="461"/>
      <c r="EUU197" s="461"/>
      <c r="EUV197" s="461"/>
      <c r="EUW197" s="461"/>
      <c r="EUX197" s="461"/>
      <c r="EUY197" s="461"/>
      <c r="EUZ197" s="461"/>
      <c r="EVA197" s="461"/>
      <c r="EVB197" s="461"/>
      <c r="EVC197" s="461"/>
      <c r="EVD197" s="461"/>
      <c r="EVE197" s="461"/>
      <c r="EVF197" s="461"/>
      <c r="EVG197" s="461"/>
      <c r="EVH197" s="461"/>
      <c r="EVI197" s="461"/>
      <c r="EVJ197" s="461"/>
      <c r="EVK197" s="461"/>
      <c r="EVL197" s="461"/>
      <c r="EVM197" s="461"/>
      <c r="EVN197" s="461"/>
      <c r="EVO197" s="461"/>
      <c r="EVP197" s="461"/>
      <c r="EVQ197" s="461"/>
      <c r="EVR197" s="461"/>
      <c r="EVS197" s="461"/>
      <c r="EVT197" s="461"/>
      <c r="EVU197" s="461"/>
      <c r="EVV197" s="461"/>
      <c r="EVW197" s="461"/>
      <c r="EVX197" s="461"/>
      <c r="EVY197" s="461"/>
      <c r="EVZ197" s="461"/>
      <c r="EWA197" s="461"/>
      <c r="EWB197" s="461"/>
      <c r="EWC197" s="461"/>
      <c r="EWD197" s="461"/>
      <c r="EWE197" s="461"/>
      <c r="EWF197" s="461"/>
      <c r="EWG197" s="461"/>
      <c r="EWH197" s="461"/>
      <c r="EWI197" s="461"/>
      <c r="EWJ197" s="461"/>
      <c r="EWK197" s="461"/>
      <c r="EWL197" s="461"/>
      <c r="EWM197" s="461"/>
      <c r="EWN197" s="461"/>
      <c r="EWO197" s="461"/>
      <c r="EWP197" s="461"/>
      <c r="EWQ197" s="461"/>
      <c r="EWR197" s="461"/>
      <c r="EWS197" s="461"/>
      <c r="EWT197" s="461"/>
      <c r="EWU197" s="461"/>
      <c r="EWV197" s="461"/>
      <c r="EWW197" s="461"/>
      <c r="EWX197" s="461"/>
      <c r="EWY197" s="461"/>
      <c r="EWZ197" s="461"/>
      <c r="EXA197" s="461"/>
      <c r="EXB197" s="461"/>
      <c r="EXC197" s="461"/>
      <c r="EXD197" s="461"/>
      <c r="EXE197" s="461"/>
      <c r="EXF197" s="461"/>
      <c r="EXG197" s="461"/>
      <c r="EXH197" s="461"/>
      <c r="EXI197" s="461"/>
      <c r="EXJ197" s="461"/>
      <c r="EXK197" s="461"/>
      <c r="EXL197" s="461"/>
      <c r="EXM197" s="461"/>
      <c r="EXN197" s="461"/>
      <c r="EXO197" s="461"/>
      <c r="EXP197" s="461"/>
      <c r="EXQ197" s="461"/>
      <c r="EXR197" s="461"/>
      <c r="EXS197" s="461"/>
      <c r="EXT197" s="461"/>
      <c r="EXU197" s="461"/>
      <c r="EXV197" s="461"/>
      <c r="EXW197" s="461"/>
      <c r="EXX197" s="461"/>
      <c r="EXY197" s="461"/>
      <c r="EXZ197" s="461"/>
      <c r="EYA197" s="461"/>
      <c r="EYB197" s="461"/>
      <c r="EYC197" s="461"/>
      <c r="EYD197" s="461"/>
      <c r="EYE197" s="461"/>
      <c r="EYF197" s="461"/>
      <c r="EYG197" s="461"/>
      <c r="EYH197" s="461"/>
      <c r="EYI197" s="461"/>
      <c r="EYJ197" s="461"/>
      <c r="EYK197" s="461"/>
      <c r="EYL197" s="461"/>
      <c r="EYM197" s="461"/>
      <c r="EYN197" s="461"/>
      <c r="EYO197" s="461"/>
      <c r="EYP197" s="461"/>
      <c r="EYQ197" s="461"/>
      <c r="EYR197" s="461"/>
      <c r="EYS197" s="461"/>
      <c r="EYT197" s="461"/>
      <c r="EYU197" s="461"/>
      <c r="EYV197" s="461"/>
      <c r="EYW197" s="461"/>
      <c r="EYX197" s="461"/>
      <c r="EYY197" s="461"/>
      <c r="EYZ197" s="461"/>
      <c r="EZA197" s="461"/>
      <c r="EZB197" s="461"/>
      <c r="EZC197" s="461"/>
      <c r="EZD197" s="461"/>
      <c r="EZE197" s="461"/>
      <c r="EZF197" s="461"/>
      <c r="EZG197" s="461"/>
      <c r="EZH197" s="461"/>
      <c r="EZI197" s="461"/>
      <c r="EZJ197" s="461"/>
      <c r="EZK197" s="461"/>
      <c r="EZL197" s="461"/>
      <c r="EZM197" s="461"/>
      <c r="EZN197" s="461"/>
      <c r="EZO197" s="461"/>
      <c r="EZP197" s="461"/>
      <c r="EZQ197" s="461"/>
      <c r="EZR197" s="461"/>
      <c r="EZS197" s="461"/>
      <c r="EZT197" s="461"/>
      <c r="EZU197" s="461"/>
      <c r="EZV197" s="461"/>
      <c r="EZW197" s="461"/>
      <c r="EZX197" s="461"/>
      <c r="EZY197" s="461"/>
      <c r="EZZ197" s="461"/>
      <c r="FAA197" s="461"/>
      <c r="FAB197" s="461"/>
      <c r="FAC197" s="461"/>
      <c r="FAD197" s="461"/>
      <c r="FAE197" s="461"/>
      <c r="FAF197" s="461"/>
      <c r="FAG197" s="461"/>
      <c r="FAH197" s="461"/>
      <c r="FAI197" s="461"/>
      <c r="FAJ197" s="461"/>
      <c r="FAK197" s="461"/>
      <c r="FAL197" s="461"/>
      <c r="FAM197" s="461"/>
      <c r="FAN197" s="461"/>
      <c r="FAO197" s="461"/>
      <c r="FAP197" s="461"/>
      <c r="FAQ197" s="461"/>
      <c r="FAR197" s="461"/>
      <c r="FAS197" s="461"/>
      <c r="FAT197" s="461"/>
      <c r="FAU197" s="461"/>
      <c r="FAV197" s="461"/>
      <c r="FAW197" s="461"/>
      <c r="FAX197" s="461"/>
      <c r="FAY197" s="461"/>
      <c r="FAZ197" s="461"/>
      <c r="FBA197" s="461"/>
      <c r="FBB197" s="461"/>
      <c r="FBC197" s="461"/>
      <c r="FBD197" s="461"/>
      <c r="FBE197" s="461"/>
      <c r="FBF197" s="461"/>
      <c r="FBG197" s="461"/>
      <c r="FBH197" s="461"/>
      <c r="FBI197" s="461"/>
      <c r="FBJ197" s="461"/>
      <c r="FBK197" s="461"/>
      <c r="FBL197" s="461"/>
      <c r="FBM197" s="461"/>
      <c r="FBN197" s="461"/>
      <c r="FBO197" s="461"/>
      <c r="FBP197" s="461"/>
      <c r="FBQ197" s="461"/>
      <c r="FBR197" s="461"/>
      <c r="FBS197" s="461"/>
      <c r="FBT197" s="461"/>
      <c r="FBU197" s="461"/>
      <c r="FBV197" s="461"/>
      <c r="FBW197" s="461"/>
      <c r="FBX197" s="461"/>
      <c r="FBY197" s="461"/>
      <c r="FBZ197" s="461"/>
      <c r="FCA197" s="461"/>
      <c r="FCB197" s="461"/>
      <c r="FCC197" s="461"/>
      <c r="FCD197" s="461"/>
      <c r="FCE197" s="461"/>
      <c r="FCF197" s="461"/>
      <c r="FCG197" s="461"/>
      <c r="FCH197" s="461"/>
      <c r="FCI197" s="461"/>
      <c r="FCJ197" s="461"/>
      <c r="FCK197" s="461"/>
      <c r="FCL197" s="461"/>
      <c r="FCM197" s="461"/>
      <c r="FCN197" s="461"/>
      <c r="FCO197" s="461"/>
      <c r="FCP197" s="461"/>
      <c r="FCQ197" s="461"/>
      <c r="FCR197" s="461"/>
      <c r="FCS197" s="461"/>
      <c r="FCT197" s="461"/>
      <c r="FCU197" s="461"/>
      <c r="FCV197" s="461"/>
      <c r="FCW197" s="461"/>
      <c r="FCX197" s="461"/>
      <c r="FCY197" s="461"/>
      <c r="FCZ197" s="461"/>
      <c r="FDA197" s="461"/>
      <c r="FDB197" s="461"/>
      <c r="FDC197" s="461"/>
      <c r="FDD197" s="461"/>
      <c r="FDE197" s="461"/>
      <c r="FDF197" s="461"/>
      <c r="FDG197" s="461"/>
      <c r="FDH197" s="461"/>
      <c r="FDI197" s="461"/>
      <c r="FDJ197" s="461"/>
      <c r="FDK197" s="461"/>
      <c r="FDL197" s="461"/>
      <c r="FDM197" s="461"/>
      <c r="FDN197" s="461"/>
      <c r="FDO197" s="461"/>
      <c r="FDP197" s="461"/>
      <c r="FDQ197" s="461"/>
      <c r="FDR197" s="461"/>
      <c r="FDS197" s="461"/>
      <c r="FDT197" s="461"/>
      <c r="FDU197" s="461"/>
      <c r="FDV197" s="461"/>
      <c r="FDW197" s="461"/>
      <c r="FDX197" s="461"/>
      <c r="FDY197" s="461"/>
      <c r="FDZ197" s="461"/>
      <c r="FEA197" s="461"/>
      <c r="FEB197" s="461"/>
      <c r="FEC197" s="461"/>
      <c r="FED197" s="461"/>
      <c r="FEE197" s="461"/>
      <c r="FEF197" s="461"/>
      <c r="FEG197" s="461"/>
      <c r="FEH197" s="461"/>
      <c r="FEI197" s="461"/>
      <c r="FEJ197" s="461"/>
      <c r="FEK197" s="461"/>
      <c r="FEL197" s="461"/>
      <c r="FEM197" s="461"/>
      <c r="FEN197" s="461"/>
      <c r="FEO197" s="461"/>
      <c r="FEP197" s="461"/>
      <c r="FEQ197" s="461"/>
      <c r="FER197" s="461"/>
      <c r="FES197" s="461"/>
      <c r="FET197" s="461"/>
      <c r="FEU197" s="461"/>
      <c r="FEV197" s="461"/>
      <c r="FEW197" s="461"/>
      <c r="FEX197" s="461"/>
      <c r="FEY197" s="461"/>
      <c r="FEZ197" s="461"/>
      <c r="FFA197" s="461"/>
      <c r="FFB197" s="461"/>
      <c r="FFC197" s="461"/>
      <c r="FFD197" s="461"/>
      <c r="FFE197" s="461"/>
      <c r="FFF197" s="461"/>
      <c r="FFG197" s="461"/>
      <c r="FFH197" s="461"/>
      <c r="FFI197" s="461"/>
      <c r="FFJ197" s="461"/>
      <c r="FFK197" s="461"/>
      <c r="FFL197" s="461"/>
      <c r="FFM197" s="461"/>
      <c r="FFN197" s="461"/>
      <c r="FFO197" s="461"/>
      <c r="FFP197" s="461"/>
      <c r="FFQ197" s="461"/>
      <c r="FFR197" s="461"/>
      <c r="FFS197" s="461"/>
      <c r="FFT197" s="461"/>
      <c r="FFU197" s="461"/>
      <c r="FFV197" s="461"/>
      <c r="FFW197" s="461"/>
      <c r="FFX197" s="461"/>
      <c r="FFY197" s="461"/>
      <c r="FFZ197" s="461"/>
      <c r="FGA197" s="461"/>
      <c r="FGB197" s="461"/>
      <c r="FGC197" s="461"/>
      <c r="FGD197" s="461"/>
      <c r="FGE197" s="461"/>
      <c r="FGF197" s="461"/>
      <c r="FGG197" s="461"/>
      <c r="FGH197" s="461"/>
      <c r="FGI197" s="461"/>
      <c r="FGJ197" s="461"/>
      <c r="FGK197" s="461"/>
      <c r="FGL197" s="461"/>
      <c r="FGM197" s="461"/>
      <c r="FGN197" s="461"/>
      <c r="FGO197" s="461"/>
      <c r="FGP197" s="461"/>
      <c r="FGQ197" s="461"/>
      <c r="FGR197" s="461"/>
      <c r="FGS197" s="461"/>
      <c r="FGT197" s="461"/>
      <c r="FGU197" s="461"/>
      <c r="FGV197" s="461"/>
      <c r="FGW197" s="461"/>
      <c r="FGX197" s="461"/>
      <c r="FGY197" s="461"/>
      <c r="FGZ197" s="461"/>
      <c r="FHA197" s="461"/>
      <c r="FHB197" s="461"/>
      <c r="FHC197" s="461"/>
      <c r="FHD197" s="461"/>
      <c r="FHE197" s="461"/>
      <c r="FHF197" s="461"/>
      <c r="FHG197" s="461"/>
      <c r="FHH197" s="461"/>
      <c r="FHI197" s="461"/>
      <c r="FHJ197" s="461"/>
      <c r="FHK197" s="461"/>
      <c r="FHL197" s="461"/>
      <c r="FHM197" s="461"/>
      <c r="FHN197" s="461"/>
      <c r="FHO197" s="461"/>
      <c r="FHP197" s="461"/>
      <c r="FHQ197" s="461"/>
      <c r="FHR197" s="461"/>
      <c r="FHS197" s="461"/>
      <c r="FHT197" s="461"/>
      <c r="FHU197" s="461"/>
      <c r="FHV197" s="461"/>
      <c r="FHW197" s="461"/>
      <c r="FHX197" s="461"/>
      <c r="FHY197" s="461"/>
      <c r="FHZ197" s="461"/>
      <c r="FIA197" s="461"/>
      <c r="FIB197" s="461"/>
      <c r="FIC197" s="461"/>
      <c r="FID197" s="461"/>
      <c r="FIE197" s="461"/>
      <c r="FIF197" s="461"/>
      <c r="FIG197" s="461"/>
      <c r="FIH197" s="461"/>
      <c r="FII197" s="461"/>
      <c r="FIJ197" s="461"/>
      <c r="FIK197" s="461"/>
      <c r="FIL197" s="461"/>
      <c r="FIM197" s="461"/>
      <c r="FIN197" s="461"/>
      <c r="FIO197" s="461"/>
      <c r="FIP197" s="461"/>
      <c r="FIQ197" s="461"/>
      <c r="FIR197" s="461"/>
      <c r="FIS197" s="461"/>
      <c r="FIT197" s="461"/>
      <c r="FIU197" s="461"/>
      <c r="FIV197" s="461"/>
      <c r="FIW197" s="461"/>
      <c r="FIX197" s="461"/>
      <c r="FIY197" s="461"/>
      <c r="FIZ197" s="461"/>
      <c r="FJA197" s="461"/>
      <c r="FJB197" s="461"/>
      <c r="FJC197" s="461"/>
      <c r="FJD197" s="461"/>
      <c r="FJE197" s="461"/>
      <c r="FJF197" s="461"/>
      <c r="FJG197" s="461"/>
      <c r="FJH197" s="461"/>
      <c r="FJI197" s="461"/>
      <c r="FJJ197" s="461"/>
      <c r="FJK197" s="461"/>
      <c r="FJL197" s="461"/>
      <c r="FJM197" s="461"/>
      <c r="FJN197" s="461"/>
      <c r="FJO197" s="461"/>
      <c r="FJP197" s="461"/>
      <c r="FJQ197" s="461"/>
      <c r="FJR197" s="461"/>
      <c r="FJS197" s="461"/>
      <c r="FJT197" s="461"/>
      <c r="FJU197" s="461"/>
      <c r="FJV197" s="461"/>
      <c r="FJW197" s="461"/>
      <c r="FJX197" s="461"/>
      <c r="FJY197" s="461"/>
      <c r="FJZ197" s="461"/>
      <c r="FKA197" s="461"/>
      <c r="FKB197" s="461"/>
      <c r="FKC197" s="461"/>
      <c r="FKD197" s="461"/>
      <c r="FKE197" s="461"/>
      <c r="FKF197" s="461"/>
      <c r="FKG197" s="461"/>
      <c r="FKH197" s="461"/>
      <c r="FKI197" s="461"/>
      <c r="FKJ197" s="461"/>
      <c r="FKK197" s="461"/>
      <c r="FKL197" s="461"/>
      <c r="FKM197" s="461"/>
      <c r="FKN197" s="461"/>
      <c r="FKO197" s="461"/>
      <c r="FKP197" s="461"/>
      <c r="FKQ197" s="461"/>
      <c r="FKR197" s="461"/>
      <c r="FKS197" s="461"/>
      <c r="FKT197" s="461"/>
      <c r="FKU197" s="461"/>
      <c r="FKV197" s="461"/>
      <c r="FKW197" s="461"/>
      <c r="FKX197" s="461"/>
      <c r="FKY197" s="461"/>
      <c r="FKZ197" s="461"/>
      <c r="FLA197" s="461"/>
      <c r="FLB197" s="461"/>
      <c r="FLC197" s="461"/>
      <c r="FLD197" s="461"/>
      <c r="FLE197" s="461"/>
      <c r="FLF197" s="461"/>
      <c r="FLG197" s="461"/>
      <c r="FLH197" s="461"/>
      <c r="FLI197" s="461"/>
      <c r="FLJ197" s="461"/>
      <c r="FLK197" s="461"/>
      <c r="FLL197" s="461"/>
      <c r="FLM197" s="461"/>
      <c r="FLN197" s="461"/>
      <c r="FLO197" s="461"/>
      <c r="FLP197" s="461"/>
      <c r="FLQ197" s="461"/>
      <c r="FLR197" s="461"/>
      <c r="FLS197" s="461"/>
      <c r="FLT197" s="461"/>
      <c r="FLU197" s="461"/>
      <c r="FLV197" s="461"/>
      <c r="FLW197" s="461"/>
      <c r="FLX197" s="461"/>
      <c r="FLY197" s="461"/>
      <c r="FLZ197" s="461"/>
      <c r="FMA197" s="461"/>
      <c r="FMB197" s="461"/>
      <c r="FMC197" s="461"/>
      <c r="FMD197" s="461"/>
      <c r="FME197" s="461"/>
      <c r="FMF197" s="461"/>
      <c r="FMG197" s="461"/>
      <c r="FMH197" s="461"/>
      <c r="FMI197" s="461"/>
      <c r="FMJ197" s="461"/>
      <c r="FMK197" s="461"/>
      <c r="FML197" s="461"/>
      <c r="FMM197" s="461"/>
      <c r="FMN197" s="461"/>
      <c r="FMO197" s="461"/>
      <c r="FMP197" s="461"/>
      <c r="FMQ197" s="461"/>
      <c r="FMR197" s="461"/>
      <c r="FMS197" s="461"/>
      <c r="FMT197" s="461"/>
      <c r="FMU197" s="461"/>
      <c r="FMV197" s="461"/>
      <c r="FMW197" s="461"/>
      <c r="FMX197" s="461"/>
      <c r="FMY197" s="461"/>
      <c r="FMZ197" s="461"/>
      <c r="FNA197" s="461"/>
      <c r="FNB197" s="461"/>
      <c r="FNC197" s="461"/>
      <c r="FND197" s="461"/>
      <c r="FNE197" s="461"/>
      <c r="FNF197" s="461"/>
      <c r="FNG197" s="461"/>
      <c r="FNH197" s="461"/>
      <c r="FNI197" s="461"/>
      <c r="FNJ197" s="461"/>
      <c r="FNK197" s="461"/>
      <c r="FNL197" s="461"/>
      <c r="FNM197" s="461"/>
      <c r="FNN197" s="461"/>
      <c r="FNO197" s="461"/>
      <c r="FNP197" s="461"/>
      <c r="FNQ197" s="461"/>
      <c r="FNR197" s="461"/>
      <c r="FNS197" s="461"/>
      <c r="FNT197" s="461"/>
      <c r="FNU197" s="461"/>
      <c r="FNV197" s="461"/>
      <c r="FNW197" s="461"/>
      <c r="FNX197" s="461"/>
      <c r="FNY197" s="461"/>
      <c r="FNZ197" s="461"/>
      <c r="FOA197" s="461"/>
      <c r="FOB197" s="461"/>
      <c r="FOC197" s="461"/>
      <c r="FOD197" s="461"/>
      <c r="FOE197" s="461"/>
      <c r="FOF197" s="461"/>
      <c r="FOG197" s="461"/>
      <c r="FOH197" s="461"/>
      <c r="FOI197" s="461"/>
      <c r="FOJ197" s="461"/>
      <c r="FOK197" s="461"/>
      <c r="FOL197" s="461"/>
      <c r="FOM197" s="461"/>
      <c r="FON197" s="461"/>
      <c r="FOO197" s="461"/>
      <c r="FOP197" s="461"/>
      <c r="FOQ197" s="461"/>
      <c r="FOR197" s="461"/>
      <c r="FOS197" s="461"/>
      <c r="FOT197" s="461"/>
      <c r="FOU197" s="461"/>
      <c r="FOV197" s="461"/>
      <c r="FOW197" s="461"/>
      <c r="FOX197" s="461"/>
      <c r="FOY197" s="461"/>
      <c r="FOZ197" s="461"/>
      <c r="FPA197" s="461"/>
      <c r="FPB197" s="461"/>
      <c r="FPC197" s="461"/>
      <c r="FPD197" s="461"/>
      <c r="FPE197" s="461"/>
      <c r="FPF197" s="461"/>
      <c r="FPG197" s="461"/>
      <c r="FPH197" s="461"/>
      <c r="FPI197" s="461"/>
      <c r="FPJ197" s="461"/>
      <c r="FPK197" s="461"/>
      <c r="FPL197" s="461"/>
      <c r="FPM197" s="461"/>
      <c r="FPN197" s="461"/>
      <c r="FPO197" s="461"/>
      <c r="FPP197" s="461"/>
      <c r="FPQ197" s="461"/>
      <c r="FPR197" s="461"/>
      <c r="FPS197" s="461"/>
      <c r="FPT197" s="461"/>
      <c r="FPU197" s="461"/>
      <c r="FPV197" s="461"/>
      <c r="FPW197" s="461"/>
      <c r="FPX197" s="461"/>
      <c r="FPY197" s="461"/>
      <c r="FPZ197" s="461"/>
      <c r="FQA197" s="461"/>
      <c r="FQB197" s="461"/>
      <c r="FQC197" s="461"/>
      <c r="FQD197" s="461"/>
      <c r="FQE197" s="461"/>
      <c r="FQF197" s="461"/>
      <c r="FQG197" s="461"/>
      <c r="FQH197" s="461"/>
      <c r="FQI197" s="461"/>
      <c r="FQJ197" s="461"/>
      <c r="FQK197" s="461"/>
      <c r="FQL197" s="461"/>
      <c r="FQM197" s="461"/>
      <c r="FQN197" s="461"/>
      <c r="FQO197" s="461"/>
      <c r="FQP197" s="461"/>
      <c r="FQQ197" s="461"/>
      <c r="FQR197" s="461"/>
      <c r="FQS197" s="461"/>
      <c r="FQT197" s="461"/>
      <c r="FQU197" s="461"/>
      <c r="FQV197" s="461"/>
      <c r="FQW197" s="461"/>
      <c r="FQX197" s="461"/>
      <c r="FQY197" s="461"/>
      <c r="FQZ197" s="461"/>
      <c r="FRA197" s="461"/>
      <c r="FRB197" s="461"/>
      <c r="FRC197" s="461"/>
      <c r="FRD197" s="461"/>
      <c r="FRE197" s="461"/>
      <c r="FRF197" s="461"/>
      <c r="FRG197" s="461"/>
      <c r="FRH197" s="461"/>
      <c r="FRI197" s="461"/>
      <c r="FRJ197" s="461"/>
      <c r="FRK197" s="461"/>
      <c r="FRL197" s="461"/>
      <c r="FRM197" s="461"/>
      <c r="FRN197" s="461"/>
      <c r="FRO197" s="461"/>
      <c r="FRP197" s="461"/>
      <c r="FRQ197" s="461"/>
      <c r="FRR197" s="461"/>
      <c r="FRS197" s="461"/>
      <c r="FRT197" s="461"/>
      <c r="FRU197" s="461"/>
      <c r="FRV197" s="461"/>
      <c r="FRW197" s="461"/>
      <c r="FRX197" s="461"/>
      <c r="FRY197" s="461"/>
      <c r="FRZ197" s="461"/>
      <c r="FSA197" s="461"/>
      <c r="FSB197" s="461"/>
      <c r="FSC197" s="461"/>
      <c r="FSD197" s="461"/>
      <c r="FSE197" s="461"/>
      <c r="FSF197" s="461"/>
      <c r="FSG197" s="461"/>
      <c r="FSH197" s="461"/>
      <c r="FSI197" s="461"/>
      <c r="FSJ197" s="461"/>
      <c r="FSK197" s="461"/>
      <c r="FSL197" s="461"/>
      <c r="FSM197" s="461"/>
      <c r="FSN197" s="461"/>
      <c r="FSO197" s="461"/>
      <c r="FSP197" s="461"/>
      <c r="FSQ197" s="461"/>
      <c r="FSR197" s="461"/>
      <c r="FSS197" s="461"/>
      <c r="FST197" s="461"/>
      <c r="FSU197" s="461"/>
      <c r="FSV197" s="461"/>
      <c r="FSW197" s="461"/>
      <c r="FSX197" s="461"/>
      <c r="FSY197" s="461"/>
      <c r="FSZ197" s="461"/>
      <c r="FTA197" s="461"/>
      <c r="FTB197" s="461"/>
      <c r="FTC197" s="461"/>
      <c r="FTD197" s="461"/>
      <c r="FTE197" s="461"/>
      <c r="FTF197" s="461"/>
      <c r="FTG197" s="461"/>
      <c r="FTH197" s="461"/>
      <c r="FTI197" s="461"/>
      <c r="FTJ197" s="461"/>
      <c r="FTK197" s="461"/>
      <c r="FTL197" s="461"/>
      <c r="FTM197" s="461"/>
      <c r="FTN197" s="461"/>
      <c r="FTO197" s="461"/>
      <c r="FTP197" s="461"/>
      <c r="FTQ197" s="461"/>
      <c r="FTR197" s="461"/>
      <c r="FTS197" s="461"/>
      <c r="FTT197" s="461"/>
      <c r="FTU197" s="461"/>
      <c r="FTV197" s="461"/>
      <c r="FTW197" s="461"/>
      <c r="FTX197" s="461"/>
      <c r="FTY197" s="461"/>
      <c r="FTZ197" s="461"/>
      <c r="FUA197" s="461"/>
      <c r="FUB197" s="461"/>
      <c r="FUC197" s="461"/>
      <c r="FUD197" s="461"/>
      <c r="FUE197" s="461"/>
      <c r="FUF197" s="461"/>
      <c r="FUG197" s="461"/>
      <c r="FUH197" s="461"/>
      <c r="FUI197" s="461"/>
      <c r="FUJ197" s="461"/>
      <c r="FUK197" s="461"/>
      <c r="FUL197" s="461"/>
      <c r="FUM197" s="461"/>
      <c r="FUN197" s="461"/>
      <c r="FUO197" s="461"/>
      <c r="FUP197" s="461"/>
      <c r="FUQ197" s="461"/>
      <c r="FUR197" s="461"/>
      <c r="FUS197" s="461"/>
      <c r="FUT197" s="461"/>
      <c r="FUU197" s="461"/>
      <c r="FUV197" s="461"/>
      <c r="FUW197" s="461"/>
      <c r="FUX197" s="461"/>
      <c r="FUY197" s="461"/>
      <c r="FUZ197" s="461"/>
      <c r="FVA197" s="461"/>
      <c r="FVB197" s="461"/>
      <c r="FVC197" s="461"/>
      <c r="FVD197" s="461"/>
      <c r="FVE197" s="461"/>
      <c r="FVF197" s="461"/>
      <c r="FVG197" s="461"/>
      <c r="FVH197" s="461"/>
      <c r="FVI197" s="461"/>
      <c r="FVJ197" s="461"/>
      <c r="FVK197" s="461"/>
      <c r="FVL197" s="461"/>
      <c r="FVM197" s="461"/>
      <c r="FVN197" s="461"/>
      <c r="FVO197" s="461"/>
      <c r="FVP197" s="461"/>
      <c r="FVQ197" s="461"/>
      <c r="FVR197" s="461"/>
      <c r="FVS197" s="461"/>
      <c r="FVT197" s="461"/>
      <c r="FVU197" s="461"/>
      <c r="FVV197" s="461"/>
      <c r="FVW197" s="461"/>
      <c r="FVX197" s="461"/>
      <c r="FVY197" s="461"/>
      <c r="FVZ197" s="461"/>
      <c r="FWA197" s="461"/>
      <c r="FWB197" s="461"/>
      <c r="FWC197" s="461"/>
      <c r="FWD197" s="461"/>
      <c r="FWE197" s="461"/>
      <c r="FWF197" s="461"/>
      <c r="FWG197" s="461"/>
      <c r="FWH197" s="461"/>
      <c r="FWI197" s="461"/>
      <c r="FWJ197" s="461"/>
      <c r="FWK197" s="461"/>
      <c r="FWL197" s="461"/>
      <c r="FWM197" s="461"/>
      <c r="FWN197" s="461"/>
      <c r="FWO197" s="461"/>
      <c r="FWP197" s="461"/>
      <c r="FWQ197" s="461"/>
      <c r="FWR197" s="461"/>
      <c r="FWS197" s="461"/>
      <c r="FWT197" s="461"/>
      <c r="FWU197" s="461"/>
      <c r="FWV197" s="461"/>
      <c r="FWW197" s="461"/>
      <c r="FWX197" s="461"/>
      <c r="FWY197" s="461"/>
      <c r="FWZ197" s="461"/>
      <c r="FXA197" s="461"/>
      <c r="FXB197" s="461"/>
      <c r="FXC197" s="461"/>
      <c r="FXD197" s="461"/>
      <c r="FXE197" s="461"/>
      <c r="FXF197" s="461"/>
      <c r="FXG197" s="461"/>
      <c r="FXH197" s="461"/>
      <c r="FXI197" s="461"/>
      <c r="FXJ197" s="461"/>
      <c r="FXK197" s="461"/>
      <c r="FXL197" s="461"/>
      <c r="FXM197" s="461"/>
      <c r="FXN197" s="461"/>
      <c r="FXO197" s="461"/>
      <c r="FXP197" s="461"/>
      <c r="FXQ197" s="461"/>
      <c r="FXR197" s="461"/>
      <c r="FXS197" s="461"/>
      <c r="FXT197" s="461"/>
      <c r="FXU197" s="461"/>
      <c r="FXV197" s="461"/>
      <c r="FXW197" s="461"/>
      <c r="FXX197" s="461"/>
      <c r="FXY197" s="461"/>
      <c r="FXZ197" s="461"/>
      <c r="FYA197" s="461"/>
      <c r="FYB197" s="461"/>
      <c r="FYC197" s="461"/>
      <c r="FYD197" s="461"/>
      <c r="FYE197" s="461"/>
      <c r="FYF197" s="461"/>
      <c r="FYG197" s="461"/>
      <c r="FYH197" s="461"/>
      <c r="FYI197" s="461"/>
      <c r="FYJ197" s="461"/>
      <c r="FYK197" s="461"/>
      <c r="FYL197" s="461"/>
      <c r="FYM197" s="461"/>
      <c r="FYN197" s="461"/>
      <c r="FYO197" s="461"/>
      <c r="FYP197" s="461"/>
      <c r="FYQ197" s="461"/>
      <c r="FYR197" s="461"/>
      <c r="FYS197" s="461"/>
      <c r="FYT197" s="461"/>
      <c r="FYU197" s="461"/>
      <c r="FYV197" s="461"/>
      <c r="FYW197" s="461"/>
      <c r="FYX197" s="461"/>
      <c r="FYY197" s="461"/>
      <c r="FYZ197" s="461"/>
      <c r="FZA197" s="461"/>
      <c r="FZB197" s="461"/>
      <c r="FZC197" s="461"/>
      <c r="FZD197" s="461"/>
      <c r="FZE197" s="461"/>
      <c r="FZF197" s="461"/>
      <c r="FZG197" s="461"/>
      <c r="FZH197" s="461"/>
      <c r="FZI197" s="461"/>
      <c r="FZJ197" s="461"/>
      <c r="FZK197" s="461"/>
      <c r="FZL197" s="461"/>
      <c r="FZM197" s="461"/>
      <c r="FZN197" s="461"/>
      <c r="FZO197" s="461"/>
      <c r="FZP197" s="461"/>
      <c r="FZQ197" s="461"/>
      <c r="FZR197" s="461"/>
      <c r="FZS197" s="461"/>
      <c r="FZT197" s="461"/>
      <c r="FZU197" s="461"/>
      <c r="FZV197" s="461"/>
      <c r="FZW197" s="461"/>
      <c r="FZX197" s="461"/>
      <c r="FZY197" s="461"/>
      <c r="FZZ197" s="461"/>
      <c r="GAA197" s="461"/>
      <c r="GAB197" s="461"/>
      <c r="GAC197" s="461"/>
      <c r="GAD197" s="461"/>
      <c r="GAE197" s="461"/>
      <c r="GAF197" s="461"/>
      <c r="GAG197" s="461"/>
      <c r="GAH197" s="461"/>
      <c r="GAI197" s="461"/>
      <c r="GAJ197" s="461"/>
      <c r="GAK197" s="461"/>
      <c r="GAL197" s="461"/>
      <c r="GAM197" s="461"/>
      <c r="GAN197" s="461"/>
      <c r="GAO197" s="461"/>
      <c r="GAP197" s="461"/>
      <c r="GAQ197" s="461"/>
      <c r="GAR197" s="461"/>
      <c r="GAS197" s="461"/>
      <c r="GAT197" s="461"/>
      <c r="GAU197" s="461"/>
      <c r="GAV197" s="461"/>
      <c r="GAW197" s="461"/>
      <c r="GAX197" s="461"/>
      <c r="GAY197" s="461"/>
      <c r="GAZ197" s="461"/>
      <c r="GBA197" s="461"/>
      <c r="GBB197" s="461"/>
      <c r="GBC197" s="461"/>
      <c r="GBD197" s="461"/>
      <c r="GBE197" s="461"/>
      <c r="GBF197" s="461"/>
      <c r="GBG197" s="461"/>
      <c r="GBH197" s="461"/>
      <c r="GBI197" s="461"/>
      <c r="GBJ197" s="461"/>
      <c r="GBK197" s="461"/>
      <c r="GBL197" s="461"/>
      <c r="GBM197" s="461"/>
      <c r="GBN197" s="461"/>
      <c r="GBO197" s="461"/>
      <c r="GBP197" s="461"/>
      <c r="GBQ197" s="461"/>
      <c r="GBR197" s="461"/>
      <c r="GBS197" s="461"/>
      <c r="GBT197" s="461"/>
      <c r="GBU197" s="461"/>
      <c r="GBV197" s="461"/>
      <c r="GBW197" s="461"/>
      <c r="GBX197" s="461"/>
      <c r="GBY197" s="461"/>
      <c r="GBZ197" s="461"/>
      <c r="GCA197" s="461"/>
      <c r="GCB197" s="461"/>
      <c r="GCC197" s="461"/>
      <c r="GCD197" s="461"/>
      <c r="GCE197" s="461"/>
      <c r="GCF197" s="461"/>
      <c r="GCG197" s="461"/>
      <c r="GCH197" s="461"/>
      <c r="GCI197" s="461"/>
      <c r="GCJ197" s="461"/>
      <c r="GCK197" s="461"/>
      <c r="GCL197" s="461"/>
      <c r="GCM197" s="461"/>
      <c r="GCN197" s="461"/>
      <c r="GCO197" s="461"/>
      <c r="GCP197" s="461"/>
      <c r="GCQ197" s="461"/>
      <c r="GCR197" s="461"/>
      <c r="GCS197" s="461"/>
      <c r="GCT197" s="461"/>
      <c r="GCU197" s="461"/>
      <c r="GCV197" s="461"/>
      <c r="GCW197" s="461"/>
      <c r="GCX197" s="461"/>
      <c r="GCY197" s="461"/>
      <c r="GCZ197" s="461"/>
      <c r="GDA197" s="461"/>
      <c r="GDB197" s="461"/>
      <c r="GDC197" s="461"/>
      <c r="GDD197" s="461"/>
      <c r="GDE197" s="461"/>
      <c r="GDF197" s="461"/>
      <c r="GDG197" s="461"/>
      <c r="GDH197" s="461"/>
      <c r="GDI197" s="461"/>
      <c r="GDJ197" s="461"/>
      <c r="GDK197" s="461"/>
      <c r="GDL197" s="461"/>
      <c r="GDM197" s="461"/>
      <c r="GDN197" s="461"/>
      <c r="GDO197" s="461"/>
      <c r="GDP197" s="461"/>
      <c r="GDQ197" s="461"/>
      <c r="GDR197" s="461"/>
      <c r="GDS197" s="461"/>
      <c r="GDT197" s="461"/>
      <c r="GDU197" s="461"/>
      <c r="GDV197" s="461"/>
      <c r="GDW197" s="461"/>
      <c r="GDX197" s="461"/>
      <c r="GDY197" s="461"/>
      <c r="GDZ197" s="461"/>
      <c r="GEA197" s="461"/>
      <c r="GEB197" s="461"/>
      <c r="GEC197" s="461"/>
      <c r="GED197" s="461"/>
      <c r="GEE197" s="461"/>
      <c r="GEF197" s="461"/>
      <c r="GEG197" s="461"/>
      <c r="GEH197" s="461"/>
      <c r="GEI197" s="461"/>
      <c r="GEJ197" s="461"/>
      <c r="GEK197" s="461"/>
      <c r="GEL197" s="461"/>
      <c r="GEM197" s="461"/>
      <c r="GEN197" s="461"/>
      <c r="GEO197" s="461"/>
      <c r="GEP197" s="461"/>
      <c r="GEQ197" s="461"/>
      <c r="GER197" s="461"/>
      <c r="GES197" s="461"/>
      <c r="GET197" s="461"/>
      <c r="GEU197" s="461"/>
      <c r="GEV197" s="461"/>
      <c r="GEW197" s="461"/>
      <c r="GEX197" s="461"/>
      <c r="GEY197" s="461"/>
      <c r="GEZ197" s="461"/>
      <c r="GFA197" s="461"/>
      <c r="GFB197" s="461"/>
      <c r="GFC197" s="461"/>
      <c r="GFD197" s="461"/>
      <c r="GFE197" s="461"/>
      <c r="GFF197" s="461"/>
      <c r="GFG197" s="461"/>
      <c r="GFH197" s="461"/>
      <c r="GFI197" s="461"/>
      <c r="GFJ197" s="461"/>
      <c r="GFK197" s="461"/>
      <c r="GFL197" s="461"/>
      <c r="GFM197" s="461"/>
      <c r="GFN197" s="461"/>
      <c r="GFO197" s="461"/>
      <c r="GFP197" s="461"/>
      <c r="GFQ197" s="461"/>
      <c r="GFR197" s="461"/>
      <c r="GFS197" s="461"/>
      <c r="GFT197" s="461"/>
      <c r="GFU197" s="461"/>
      <c r="GFV197" s="461"/>
      <c r="GFW197" s="461"/>
      <c r="GFX197" s="461"/>
      <c r="GFY197" s="461"/>
      <c r="GFZ197" s="461"/>
      <c r="GGA197" s="461"/>
      <c r="GGB197" s="461"/>
      <c r="GGC197" s="461"/>
      <c r="GGD197" s="461"/>
      <c r="GGE197" s="461"/>
      <c r="GGF197" s="461"/>
      <c r="GGG197" s="461"/>
      <c r="GGH197" s="461"/>
      <c r="GGI197" s="461"/>
      <c r="GGJ197" s="461"/>
      <c r="GGK197" s="461"/>
      <c r="GGL197" s="461"/>
      <c r="GGM197" s="461"/>
      <c r="GGN197" s="461"/>
      <c r="GGO197" s="461"/>
      <c r="GGP197" s="461"/>
      <c r="GGQ197" s="461"/>
      <c r="GGR197" s="461"/>
      <c r="GGS197" s="461"/>
      <c r="GGT197" s="461"/>
      <c r="GGU197" s="461"/>
      <c r="GGV197" s="461"/>
      <c r="GGW197" s="461"/>
      <c r="GGX197" s="461"/>
      <c r="GGY197" s="461"/>
      <c r="GGZ197" s="461"/>
      <c r="GHA197" s="461"/>
      <c r="GHB197" s="461"/>
      <c r="GHC197" s="461"/>
      <c r="GHD197" s="461"/>
      <c r="GHE197" s="461"/>
      <c r="GHF197" s="461"/>
      <c r="GHG197" s="461"/>
      <c r="GHH197" s="461"/>
      <c r="GHI197" s="461"/>
      <c r="GHJ197" s="461"/>
      <c r="GHK197" s="461"/>
      <c r="GHL197" s="461"/>
      <c r="GHM197" s="461"/>
      <c r="GHN197" s="461"/>
      <c r="GHO197" s="461"/>
      <c r="GHP197" s="461"/>
      <c r="GHQ197" s="461"/>
      <c r="GHR197" s="461"/>
      <c r="GHS197" s="461"/>
      <c r="GHT197" s="461"/>
      <c r="GHU197" s="461"/>
      <c r="GHV197" s="461"/>
      <c r="GHW197" s="461"/>
      <c r="GHX197" s="461"/>
      <c r="GHY197" s="461"/>
      <c r="GHZ197" s="461"/>
      <c r="GIA197" s="461"/>
      <c r="GIB197" s="461"/>
      <c r="GIC197" s="461"/>
      <c r="GID197" s="461"/>
      <c r="GIE197" s="461"/>
      <c r="GIF197" s="461"/>
      <c r="GIG197" s="461"/>
      <c r="GIH197" s="461"/>
      <c r="GII197" s="461"/>
      <c r="GIJ197" s="461"/>
      <c r="GIK197" s="461"/>
      <c r="GIL197" s="461"/>
      <c r="GIM197" s="461"/>
      <c r="GIN197" s="461"/>
      <c r="GIO197" s="461"/>
      <c r="GIP197" s="461"/>
      <c r="GIQ197" s="461"/>
      <c r="GIR197" s="461"/>
      <c r="GIS197" s="461"/>
      <c r="GIT197" s="461"/>
      <c r="GIU197" s="461"/>
      <c r="GIV197" s="461"/>
      <c r="GIW197" s="461"/>
      <c r="GIX197" s="461"/>
      <c r="GIY197" s="461"/>
      <c r="GIZ197" s="461"/>
      <c r="GJA197" s="461"/>
      <c r="GJB197" s="461"/>
      <c r="GJC197" s="461"/>
      <c r="GJD197" s="461"/>
      <c r="GJE197" s="461"/>
      <c r="GJF197" s="461"/>
      <c r="GJG197" s="461"/>
      <c r="GJH197" s="461"/>
      <c r="GJI197" s="461"/>
      <c r="GJJ197" s="461"/>
      <c r="GJK197" s="461"/>
      <c r="GJL197" s="461"/>
      <c r="GJM197" s="461"/>
      <c r="GJN197" s="461"/>
      <c r="GJO197" s="461"/>
      <c r="GJP197" s="461"/>
      <c r="GJQ197" s="461"/>
      <c r="GJR197" s="461"/>
      <c r="GJS197" s="461"/>
      <c r="GJT197" s="461"/>
      <c r="GJU197" s="461"/>
      <c r="GJV197" s="461"/>
      <c r="GJW197" s="461"/>
      <c r="GJX197" s="461"/>
      <c r="GJY197" s="461"/>
      <c r="GJZ197" s="461"/>
      <c r="GKA197" s="461"/>
      <c r="GKB197" s="461"/>
      <c r="GKC197" s="461"/>
      <c r="GKD197" s="461"/>
      <c r="GKE197" s="461"/>
      <c r="GKF197" s="461"/>
      <c r="GKG197" s="461"/>
      <c r="GKH197" s="461"/>
      <c r="GKI197" s="461"/>
      <c r="GKJ197" s="461"/>
      <c r="GKK197" s="461"/>
      <c r="GKL197" s="461"/>
      <c r="GKM197" s="461"/>
      <c r="GKN197" s="461"/>
      <c r="GKO197" s="461"/>
      <c r="GKP197" s="461"/>
      <c r="GKQ197" s="461"/>
      <c r="GKR197" s="461"/>
      <c r="GKS197" s="461"/>
      <c r="GKT197" s="461"/>
      <c r="GKU197" s="461"/>
      <c r="GKV197" s="461"/>
      <c r="GKW197" s="461"/>
      <c r="GKX197" s="461"/>
      <c r="GKY197" s="461"/>
      <c r="GKZ197" s="461"/>
      <c r="GLA197" s="461"/>
      <c r="GLB197" s="461"/>
      <c r="GLC197" s="461"/>
      <c r="GLD197" s="461"/>
      <c r="GLE197" s="461"/>
      <c r="GLF197" s="461"/>
      <c r="GLG197" s="461"/>
      <c r="GLH197" s="461"/>
      <c r="GLI197" s="461"/>
      <c r="GLJ197" s="461"/>
      <c r="GLK197" s="461"/>
      <c r="GLL197" s="461"/>
      <c r="GLM197" s="461"/>
      <c r="GLN197" s="461"/>
      <c r="GLO197" s="461"/>
      <c r="GLP197" s="461"/>
      <c r="GLQ197" s="461"/>
      <c r="GLR197" s="461"/>
      <c r="GLS197" s="461"/>
      <c r="GLT197" s="461"/>
      <c r="GLU197" s="461"/>
      <c r="GLV197" s="461"/>
      <c r="GLW197" s="461"/>
      <c r="GLX197" s="461"/>
      <c r="GLY197" s="461"/>
      <c r="GLZ197" s="461"/>
      <c r="GMA197" s="461"/>
      <c r="GMB197" s="461"/>
      <c r="GMC197" s="461"/>
      <c r="GMD197" s="461"/>
      <c r="GME197" s="461"/>
      <c r="GMF197" s="461"/>
      <c r="GMG197" s="461"/>
      <c r="GMH197" s="461"/>
      <c r="GMI197" s="461"/>
      <c r="GMJ197" s="461"/>
      <c r="GMK197" s="461"/>
      <c r="GML197" s="461"/>
      <c r="GMM197" s="461"/>
      <c r="GMN197" s="461"/>
      <c r="GMO197" s="461"/>
      <c r="GMP197" s="461"/>
      <c r="GMQ197" s="461"/>
      <c r="GMR197" s="461"/>
      <c r="GMS197" s="461"/>
      <c r="GMT197" s="461"/>
      <c r="GMU197" s="461"/>
      <c r="GMV197" s="461"/>
      <c r="GMW197" s="461"/>
      <c r="GMX197" s="461"/>
      <c r="GMY197" s="461"/>
      <c r="GMZ197" s="461"/>
      <c r="GNA197" s="461"/>
      <c r="GNB197" s="461"/>
      <c r="GNC197" s="461"/>
      <c r="GND197" s="461"/>
      <c r="GNE197" s="461"/>
      <c r="GNF197" s="461"/>
      <c r="GNG197" s="461"/>
      <c r="GNH197" s="461"/>
      <c r="GNI197" s="461"/>
      <c r="GNJ197" s="461"/>
      <c r="GNK197" s="461"/>
      <c r="GNL197" s="461"/>
      <c r="GNM197" s="461"/>
      <c r="GNN197" s="461"/>
      <c r="GNO197" s="461"/>
      <c r="GNP197" s="461"/>
      <c r="GNQ197" s="461"/>
      <c r="GNR197" s="461"/>
      <c r="GNS197" s="461"/>
      <c r="GNT197" s="461"/>
      <c r="GNU197" s="461"/>
      <c r="GNV197" s="461"/>
      <c r="GNW197" s="461"/>
      <c r="GNX197" s="461"/>
      <c r="GNY197" s="461"/>
      <c r="GNZ197" s="461"/>
      <c r="GOA197" s="461"/>
      <c r="GOB197" s="461"/>
      <c r="GOC197" s="461"/>
      <c r="GOD197" s="461"/>
      <c r="GOE197" s="461"/>
      <c r="GOF197" s="461"/>
      <c r="GOG197" s="461"/>
      <c r="GOH197" s="461"/>
      <c r="GOI197" s="461"/>
      <c r="GOJ197" s="461"/>
      <c r="GOK197" s="461"/>
      <c r="GOL197" s="461"/>
      <c r="GOM197" s="461"/>
      <c r="GON197" s="461"/>
      <c r="GOO197" s="461"/>
      <c r="GOP197" s="461"/>
      <c r="GOQ197" s="461"/>
      <c r="GOR197" s="461"/>
      <c r="GOS197" s="461"/>
      <c r="GOT197" s="461"/>
      <c r="GOU197" s="461"/>
      <c r="GOV197" s="461"/>
      <c r="GOW197" s="461"/>
      <c r="GOX197" s="461"/>
      <c r="GOY197" s="461"/>
      <c r="GOZ197" s="461"/>
      <c r="GPA197" s="461"/>
      <c r="GPB197" s="461"/>
      <c r="GPC197" s="461"/>
      <c r="GPD197" s="461"/>
      <c r="GPE197" s="461"/>
      <c r="GPF197" s="461"/>
      <c r="GPG197" s="461"/>
      <c r="GPH197" s="461"/>
      <c r="GPI197" s="461"/>
      <c r="GPJ197" s="461"/>
      <c r="GPK197" s="461"/>
      <c r="GPL197" s="461"/>
      <c r="GPM197" s="461"/>
      <c r="GPN197" s="461"/>
      <c r="GPO197" s="461"/>
      <c r="GPP197" s="461"/>
      <c r="GPQ197" s="461"/>
      <c r="GPR197" s="461"/>
      <c r="GPS197" s="461"/>
      <c r="GPT197" s="461"/>
      <c r="GPU197" s="461"/>
      <c r="GPV197" s="461"/>
      <c r="GPW197" s="461"/>
      <c r="GPX197" s="461"/>
      <c r="GPY197" s="461"/>
      <c r="GPZ197" s="461"/>
      <c r="GQA197" s="461"/>
      <c r="GQB197" s="461"/>
      <c r="GQC197" s="461"/>
      <c r="GQD197" s="461"/>
      <c r="GQE197" s="461"/>
      <c r="GQF197" s="461"/>
      <c r="GQG197" s="461"/>
      <c r="GQH197" s="461"/>
      <c r="GQI197" s="461"/>
      <c r="GQJ197" s="461"/>
      <c r="GQK197" s="461"/>
      <c r="GQL197" s="461"/>
      <c r="GQM197" s="461"/>
      <c r="GQN197" s="461"/>
      <c r="GQO197" s="461"/>
      <c r="GQP197" s="461"/>
      <c r="GQQ197" s="461"/>
      <c r="GQR197" s="461"/>
      <c r="GQS197" s="461"/>
      <c r="GQT197" s="461"/>
      <c r="GQU197" s="461"/>
      <c r="GQV197" s="461"/>
      <c r="GQW197" s="461"/>
      <c r="GQX197" s="461"/>
      <c r="GQY197" s="461"/>
      <c r="GQZ197" s="461"/>
      <c r="GRA197" s="461"/>
      <c r="GRB197" s="461"/>
      <c r="GRC197" s="461"/>
      <c r="GRD197" s="461"/>
      <c r="GRE197" s="461"/>
      <c r="GRF197" s="461"/>
      <c r="GRG197" s="461"/>
      <c r="GRH197" s="461"/>
      <c r="GRI197" s="461"/>
      <c r="GRJ197" s="461"/>
      <c r="GRK197" s="461"/>
      <c r="GRL197" s="461"/>
      <c r="GRM197" s="461"/>
      <c r="GRN197" s="461"/>
      <c r="GRO197" s="461"/>
      <c r="GRP197" s="461"/>
      <c r="GRQ197" s="461"/>
      <c r="GRR197" s="461"/>
      <c r="GRS197" s="461"/>
      <c r="GRT197" s="461"/>
      <c r="GRU197" s="461"/>
      <c r="GRV197" s="461"/>
      <c r="GRW197" s="461"/>
      <c r="GRX197" s="461"/>
      <c r="GRY197" s="461"/>
      <c r="GRZ197" s="461"/>
      <c r="GSA197" s="461"/>
      <c r="GSB197" s="461"/>
      <c r="GSC197" s="461"/>
      <c r="GSD197" s="461"/>
      <c r="GSE197" s="461"/>
      <c r="GSF197" s="461"/>
      <c r="GSG197" s="461"/>
      <c r="GSH197" s="461"/>
      <c r="GSI197" s="461"/>
      <c r="GSJ197" s="461"/>
      <c r="GSK197" s="461"/>
      <c r="GSL197" s="461"/>
      <c r="GSM197" s="461"/>
      <c r="GSN197" s="461"/>
      <c r="GSO197" s="461"/>
      <c r="GSP197" s="461"/>
      <c r="GSQ197" s="461"/>
      <c r="GSR197" s="461"/>
      <c r="GSS197" s="461"/>
      <c r="GST197" s="461"/>
      <c r="GSU197" s="461"/>
      <c r="GSV197" s="461"/>
      <c r="GSW197" s="461"/>
      <c r="GSX197" s="461"/>
      <c r="GSY197" s="461"/>
      <c r="GSZ197" s="461"/>
      <c r="GTA197" s="461"/>
      <c r="GTB197" s="461"/>
      <c r="GTC197" s="461"/>
      <c r="GTD197" s="461"/>
      <c r="GTE197" s="461"/>
      <c r="GTF197" s="461"/>
      <c r="GTG197" s="461"/>
      <c r="GTH197" s="461"/>
      <c r="GTI197" s="461"/>
      <c r="GTJ197" s="461"/>
      <c r="GTK197" s="461"/>
      <c r="GTL197" s="461"/>
      <c r="GTM197" s="461"/>
      <c r="GTN197" s="461"/>
      <c r="GTO197" s="461"/>
      <c r="GTP197" s="461"/>
      <c r="GTQ197" s="461"/>
      <c r="GTR197" s="461"/>
      <c r="GTS197" s="461"/>
      <c r="GTT197" s="461"/>
      <c r="GTU197" s="461"/>
      <c r="GTV197" s="461"/>
      <c r="GTW197" s="461"/>
      <c r="GTX197" s="461"/>
      <c r="GTY197" s="461"/>
      <c r="GTZ197" s="461"/>
      <c r="GUA197" s="461"/>
      <c r="GUB197" s="461"/>
      <c r="GUC197" s="461"/>
      <c r="GUD197" s="461"/>
      <c r="GUE197" s="461"/>
      <c r="GUF197" s="461"/>
      <c r="GUG197" s="461"/>
      <c r="GUH197" s="461"/>
      <c r="GUI197" s="461"/>
      <c r="GUJ197" s="461"/>
      <c r="GUK197" s="461"/>
      <c r="GUL197" s="461"/>
      <c r="GUM197" s="461"/>
      <c r="GUN197" s="461"/>
      <c r="GUO197" s="461"/>
      <c r="GUP197" s="461"/>
      <c r="GUQ197" s="461"/>
      <c r="GUR197" s="461"/>
      <c r="GUS197" s="461"/>
      <c r="GUT197" s="461"/>
      <c r="GUU197" s="461"/>
      <c r="GUV197" s="461"/>
      <c r="GUW197" s="461"/>
      <c r="GUX197" s="461"/>
      <c r="GUY197" s="461"/>
      <c r="GUZ197" s="461"/>
      <c r="GVA197" s="461"/>
      <c r="GVB197" s="461"/>
      <c r="GVC197" s="461"/>
      <c r="GVD197" s="461"/>
      <c r="GVE197" s="461"/>
      <c r="GVF197" s="461"/>
      <c r="GVG197" s="461"/>
      <c r="GVH197" s="461"/>
      <c r="GVI197" s="461"/>
      <c r="GVJ197" s="461"/>
      <c r="GVK197" s="461"/>
      <c r="GVL197" s="461"/>
      <c r="GVM197" s="461"/>
      <c r="GVN197" s="461"/>
      <c r="GVO197" s="461"/>
      <c r="GVP197" s="461"/>
      <c r="GVQ197" s="461"/>
      <c r="GVR197" s="461"/>
      <c r="GVS197" s="461"/>
      <c r="GVT197" s="461"/>
      <c r="GVU197" s="461"/>
      <c r="GVV197" s="461"/>
      <c r="GVW197" s="461"/>
      <c r="GVX197" s="461"/>
      <c r="GVY197" s="461"/>
      <c r="GVZ197" s="461"/>
      <c r="GWA197" s="461"/>
      <c r="GWB197" s="461"/>
      <c r="GWC197" s="461"/>
      <c r="GWD197" s="461"/>
      <c r="GWE197" s="461"/>
      <c r="GWF197" s="461"/>
      <c r="GWG197" s="461"/>
      <c r="GWH197" s="461"/>
      <c r="GWI197" s="461"/>
      <c r="GWJ197" s="461"/>
      <c r="GWK197" s="461"/>
      <c r="GWL197" s="461"/>
      <c r="GWM197" s="461"/>
      <c r="GWN197" s="461"/>
      <c r="GWO197" s="461"/>
      <c r="GWP197" s="461"/>
      <c r="GWQ197" s="461"/>
      <c r="GWR197" s="461"/>
      <c r="GWS197" s="461"/>
      <c r="GWT197" s="461"/>
      <c r="GWU197" s="461"/>
      <c r="GWV197" s="461"/>
      <c r="GWW197" s="461"/>
      <c r="GWX197" s="461"/>
      <c r="GWY197" s="461"/>
      <c r="GWZ197" s="461"/>
      <c r="GXA197" s="461"/>
      <c r="GXB197" s="461"/>
      <c r="GXC197" s="461"/>
      <c r="GXD197" s="461"/>
      <c r="GXE197" s="461"/>
      <c r="GXF197" s="461"/>
      <c r="GXG197" s="461"/>
      <c r="GXH197" s="461"/>
      <c r="GXI197" s="461"/>
      <c r="GXJ197" s="461"/>
      <c r="GXK197" s="461"/>
      <c r="GXL197" s="461"/>
      <c r="GXM197" s="461"/>
      <c r="GXN197" s="461"/>
      <c r="GXO197" s="461"/>
      <c r="GXP197" s="461"/>
      <c r="GXQ197" s="461"/>
      <c r="GXR197" s="461"/>
      <c r="GXS197" s="461"/>
      <c r="GXT197" s="461"/>
      <c r="GXU197" s="461"/>
      <c r="GXV197" s="461"/>
      <c r="GXW197" s="461"/>
      <c r="GXX197" s="461"/>
      <c r="GXY197" s="461"/>
      <c r="GXZ197" s="461"/>
      <c r="GYA197" s="461"/>
      <c r="GYB197" s="461"/>
      <c r="GYC197" s="461"/>
      <c r="GYD197" s="461"/>
      <c r="GYE197" s="461"/>
      <c r="GYF197" s="461"/>
      <c r="GYG197" s="461"/>
      <c r="GYH197" s="461"/>
      <c r="GYI197" s="461"/>
      <c r="GYJ197" s="461"/>
      <c r="GYK197" s="461"/>
      <c r="GYL197" s="461"/>
      <c r="GYM197" s="461"/>
      <c r="GYN197" s="461"/>
      <c r="GYO197" s="461"/>
      <c r="GYP197" s="461"/>
      <c r="GYQ197" s="461"/>
      <c r="GYR197" s="461"/>
      <c r="GYS197" s="461"/>
      <c r="GYT197" s="461"/>
      <c r="GYU197" s="461"/>
      <c r="GYV197" s="461"/>
      <c r="GYW197" s="461"/>
      <c r="GYX197" s="461"/>
      <c r="GYY197" s="461"/>
      <c r="GYZ197" s="461"/>
      <c r="GZA197" s="461"/>
      <c r="GZB197" s="461"/>
      <c r="GZC197" s="461"/>
      <c r="GZD197" s="461"/>
      <c r="GZE197" s="461"/>
      <c r="GZF197" s="461"/>
      <c r="GZG197" s="461"/>
      <c r="GZH197" s="461"/>
      <c r="GZI197" s="461"/>
      <c r="GZJ197" s="461"/>
      <c r="GZK197" s="461"/>
      <c r="GZL197" s="461"/>
      <c r="GZM197" s="461"/>
      <c r="GZN197" s="461"/>
      <c r="GZO197" s="461"/>
      <c r="GZP197" s="461"/>
      <c r="GZQ197" s="461"/>
      <c r="GZR197" s="461"/>
      <c r="GZS197" s="461"/>
      <c r="GZT197" s="461"/>
      <c r="GZU197" s="461"/>
      <c r="GZV197" s="461"/>
      <c r="GZW197" s="461"/>
      <c r="GZX197" s="461"/>
      <c r="GZY197" s="461"/>
      <c r="GZZ197" s="461"/>
      <c r="HAA197" s="461"/>
      <c r="HAB197" s="461"/>
      <c r="HAC197" s="461"/>
      <c r="HAD197" s="461"/>
      <c r="HAE197" s="461"/>
      <c r="HAF197" s="461"/>
      <c r="HAG197" s="461"/>
      <c r="HAH197" s="461"/>
      <c r="HAI197" s="461"/>
      <c r="HAJ197" s="461"/>
      <c r="HAK197" s="461"/>
      <c r="HAL197" s="461"/>
      <c r="HAM197" s="461"/>
      <c r="HAN197" s="461"/>
      <c r="HAO197" s="461"/>
      <c r="HAP197" s="461"/>
      <c r="HAQ197" s="461"/>
      <c r="HAR197" s="461"/>
      <c r="HAS197" s="461"/>
      <c r="HAT197" s="461"/>
      <c r="HAU197" s="461"/>
      <c r="HAV197" s="461"/>
      <c r="HAW197" s="461"/>
      <c r="HAX197" s="461"/>
      <c r="HAY197" s="461"/>
      <c r="HAZ197" s="461"/>
      <c r="HBA197" s="461"/>
      <c r="HBB197" s="461"/>
      <c r="HBC197" s="461"/>
      <c r="HBD197" s="461"/>
      <c r="HBE197" s="461"/>
      <c r="HBF197" s="461"/>
      <c r="HBG197" s="461"/>
      <c r="HBH197" s="461"/>
      <c r="HBI197" s="461"/>
      <c r="HBJ197" s="461"/>
      <c r="HBK197" s="461"/>
      <c r="HBL197" s="461"/>
      <c r="HBM197" s="461"/>
      <c r="HBN197" s="461"/>
      <c r="HBO197" s="461"/>
      <c r="HBP197" s="461"/>
      <c r="HBQ197" s="461"/>
      <c r="HBR197" s="461"/>
      <c r="HBS197" s="461"/>
      <c r="HBT197" s="461"/>
      <c r="HBU197" s="461"/>
      <c r="HBV197" s="461"/>
      <c r="HBW197" s="461"/>
      <c r="HBX197" s="461"/>
      <c r="HBY197" s="461"/>
      <c r="HBZ197" s="461"/>
      <c r="HCA197" s="461"/>
      <c r="HCB197" s="461"/>
      <c r="HCC197" s="461"/>
      <c r="HCD197" s="461"/>
      <c r="HCE197" s="461"/>
      <c r="HCF197" s="461"/>
      <c r="HCG197" s="461"/>
      <c r="HCH197" s="461"/>
      <c r="HCI197" s="461"/>
      <c r="HCJ197" s="461"/>
      <c r="HCK197" s="461"/>
      <c r="HCL197" s="461"/>
      <c r="HCM197" s="461"/>
      <c r="HCN197" s="461"/>
      <c r="HCO197" s="461"/>
      <c r="HCP197" s="461"/>
      <c r="HCQ197" s="461"/>
      <c r="HCR197" s="461"/>
      <c r="HCS197" s="461"/>
      <c r="HCT197" s="461"/>
      <c r="HCU197" s="461"/>
      <c r="HCV197" s="461"/>
      <c r="HCW197" s="461"/>
      <c r="HCX197" s="461"/>
      <c r="HCY197" s="461"/>
      <c r="HCZ197" s="461"/>
      <c r="HDA197" s="461"/>
      <c r="HDB197" s="461"/>
      <c r="HDC197" s="461"/>
      <c r="HDD197" s="461"/>
      <c r="HDE197" s="461"/>
      <c r="HDF197" s="461"/>
      <c r="HDG197" s="461"/>
      <c r="HDH197" s="461"/>
      <c r="HDI197" s="461"/>
      <c r="HDJ197" s="461"/>
      <c r="HDK197" s="461"/>
      <c r="HDL197" s="461"/>
      <c r="HDM197" s="461"/>
      <c r="HDN197" s="461"/>
      <c r="HDO197" s="461"/>
      <c r="HDP197" s="461"/>
      <c r="HDQ197" s="461"/>
      <c r="HDR197" s="461"/>
      <c r="HDS197" s="461"/>
      <c r="HDT197" s="461"/>
      <c r="HDU197" s="461"/>
      <c r="HDV197" s="461"/>
      <c r="HDW197" s="461"/>
      <c r="HDX197" s="461"/>
      <c r="HDY197" s="461"/>
      <c r="HDZ197" s="461"/>
      <c r="HEA197" s="461"/>
      <c r="HEB197" s="461"/>
      <c r="HEC197" s="461"/>
      <c r="HED197" s="461"/>
      <c r="HEE197" s="461"/>
      <c r="HEF197" s="461"/>
      <c r="HEG197" s="461"/>
      <c r="HEH197" s="461"/>
      <c r="HEI197" s="461"/>
      <c r="HEJ197" s="461"/>
      <c r="HEK197" s="461"/>
      <c r="HEL197" s="461"/>
      <c r="HEM197" s="461"/>
      <c r="HEN197" s="461"/>
      <c r="HEO197" s="461"/>
      <c r="HEP197" s="461"/>
      <c r="HEQ197" s="461"/>
      <c r="HER197" s="461"/>
      <c r="HES197" s="461"/>
      <c r="HET197" s="461"/>
      <c r="HEU197" s="461"/>
      <c r="HEV197" s="461"/>
      <c r="HEW197" s="461"/>
      <c r="HEX197" s="461"/>
      <c r="HEY197" s="461"/>
      <c r="HEZ197" s="461"/>
      <c r="HFA197" s="461"/>
      <c r="HFB197" s="461"/>
      <c r="HFC197" s="461"/>
      <c r="HFD197" s="461"/>
      <c r="HFE197" s="461"/>
      <c r="HFF197" s="461"/>
      <c r="HFG197" s="461"/>
      <c r="HFH197" s="461"/>
      <c r="HFI197" s="461"/>
      <c r="HFJ197" s="461"/>
      <c r="HFK197" s="461"/>
      <c r="HFL197" s="461"/>
      <c r="HFM197" s="461"/>
      <c r="HFN197" s="461"/>
      <c r="HFO197" s="461"/>
      <c r="HFP197" s="461"/>
      <c r="HFQ197" s="461"/>
      <c r="HFR197" s="461"/>
      <c r="HFS197" s="461"/>
      <c r="HFT197" s="461"/>
      <c r="HFU197" s="461"/>
      <c r="HFV197" s="461"/>
      <c r="HFW197" s="461"/>
      <c r="HFX197" s="461"/>
      <c r="HFY197" s="461"/>
      <c r="HFZ197" s="461"/>
      <c r="HGA197" s="461"/>
      <c r="HGB197" s="461"/>
      <c r="HGC197" s="461"/>
      <c r="HGD197" s="461"/>
      <c r="HGE197" s="461"/>
      <c r="HGF197" s="461"/>
      <c r="HGG197" s="461"/>
      <c r="HGH197" s="461"/>
      <c r="HGI197" s="461"/>
      <c r="HGJ197" s="461"/>
      <c r="HGK197" s="461"/>
      <c r="HGL197" s="461"/>
      <c r="HGM197" s="461"/>
      <c r="HGN197" s="461"/>
      <c r="HGO197" s="461"/>
      <c r="HGP197" s="461"/>
      <c r="HGQ197" s="461"/>
      <c r="HGR197" s="461"/>
      <c r="HGS197" s="461"/>
      <c r="HGT197" s="461"/>
      <c r="HGU197" s="461"/>
      <c r="HGV197" s="461"/>
      <c r="HGW197" s="461"/>
      <c r="HGX197" s="461"/>
      <c r="HGY197" s="461"/>
      <c r="HGZ197" s="461"/>
      <c r="HHA197" s="461"/>
      <c r="HHB197" s="461"/>
      <c r="HHC197" s="461"/>
      <c r="HHD197" s="461"/>
      <c r="HHE197" s="461"/>
      <c r="HHF197" s="461"/>
      <c r="HHG197" s="461"/>
      <c r="HHH197" s="461"/>
      <c r="HHI197" s="461"/>
      <c r="HHJ197" s="461"/>
      <c r="HHK197" s="461"/>
      <c r="HHL197" s="461"/>
      <c r="HHM197" s="461"/>
      <c r="HHN197" s="461"/>
      <c r="HHO197" s="461"/>
      <c r="HHP197" s="461"/>
      <c r="HHQ197" s="461"/>
      <c r="HHR197" s="461"/>
      <c r="HHS197" s="461"/>
      <c r="HHT197" s="461"/>
      <c r="HHU197" s="461"/>
      <c r="HHV197" s="461"/>
      <c r="HHW197" s="461"/>
      <c r="HHX197" s="461"/>
      <c r="HHY197" s="461"/>
      <c r="HHZ197" s="461"/>
      <c r="HIA197" s="461"/>
      <c r="HIB197" s="461"/>
      <c r="HIC197" s="461"/>
      <c r="HID197" s="461"/>
      <c r="HIE197" s="461"/>
      <c r="HIF197" s="461"/>
      <c r="HIG197" s="461"/>
      <c r="HIH197" s="461"/>
      <c r="HII197" s="461"/>
      <c r="HIJ197" s="461"/>
      <c r="HIK197" s="461"/>
      <c r="HIL197" s="461"/>
      <c r="HIM197" s="461"/>
      <c r="HIN197" s="461"/>
      <c r="HIO197" s="461"/>
      <c r="HIP197" s="461"/>
      <c r="HIQ197" s="461"/>
      <c r="HIR197" s="461"/>
      <c r="HIS197" s="461"/>
      <c r="HIT197" s="461"/>
      <c r="HIU197" s="461"/>
      <c r="HIV197" s="461"/>
      <c r="HIW197" s="461"/>
      <c r="HIX197" s="461"/>
      <c r="HIY197" s="461"/>
      <c r="HIZ197" s="461"/>
      <c r="HJA197" s="461"/>
      <c r="HJB197" s="461"/>
      <c r="HJC197" s="461"/>
      <c r="HJD197" s="461"/>
      <c r="HJE197" s="461"/>
      <c r="HJF197" s="461"/>
      <c r="HJG197" s="461"/>
      <c r="HJH197" s="461"/>
      <c r="HJI197" s="461"/>
      <c r="HJJ197" s="461"/>
      <c r="HJK197" s="461"/>
      <c r="HJL197" s="461"/>
      <c r="HJM197" s="461"/>
      <c r="HJN197" s="461"/>
      <c r="HJO197" s="461"/>
      <c r="HJP197" s="461"/>
      <c r="HJQ197" s="461"/>
      <c r="HJR197" s="461"/>
      <c r="HJS197" s="461"/>
      <c r="HJT197" s="461"/>
      <c r="HJU197" s="461"/>
      <c r="HJV197" s="461"/>
      <c r="HJW197" s="461"/>
      <c r="HJX197" s="461"/>
      <c r="HJY197" s="461"/>
      <c r="HJZ197" s="461"/>
      <c r="HKA197" s="461"/>
      <c r="HKB197" s="461"/>
      <c r="HKC197" s="461"/>
      <c r="HKD197" s="461"/>
      <c r="HKE197" s="461"/>
      <c r="HKF197" s="461"/>
      <c r="HKG197" s="461"/>
      <c r="HKH197" s="461"/>
      <c r="HKI197" s="461"/>
      <c r="HKJ197" s="461"/>
      <c r="HKK197" s="461"/>
      <c r="HKL197" s="461"/>
      <c r="HKM197" s="461"/>
      <c r="HKN197" s="461"/>
      <c r="HKO197" s="461"/>
      <c r="HKP197" s="461"/>
      <c r="HKQ197" s="461"/>
      <c r="HKR197" s="461"/>
      <c r="HKS197" s="461"/>
      <c r="HKT197" s="461"/>
      <c r="HKU197" s="461"/>
      <c r="HKV197" s="461"/>
      <c r="HKW197" s="461"/>
      <c r="HKX197" s="461"/>
      <c r="HKY197" s="461"/>
      <c r="HKZ197" s="461"/>
      <c r="HLA197" s="461"/>
      <c r="HLB197" s="461"/>
      <c r="HLC197" s="461"/>
      <c r="HLD197" s="461"/>
      <c r="HLE197" s="461"/>
      <c r="HLF197" s="461"/>
      <c r="HLG197" s="461"/>
      <c r="HLH197" s="461"/>
      <c r="HLI197" s="461"/>
      <c r="HLJ197" s="461"/>
      <c r="HLK197" s="461"/>
      <c r="HLL197" s="461"/>
      <c r="HLM197" s="461"/>
      <c r="HLN197" s="461"/>
      <c r="HLO197" s="461"/>
      <c r="HLP197" s="461"/>
      <c r="HLQ197" s="461"/>
      <c r="HLR197" s="461"/>
      <c r="HLS197" s="461"/>
      <c r="HLT197" s="461"/>
      <c r="HLU197" s="461"/>
      <c r="HLV197" s="461"/>
      <c r="HLW197" s="461"/>
      <c r="HLX197" s="461"/>
      <c r="HLY197" s="461"/>
      <c r="HLZ197" s="461"/>
      <c r="HMA197" s="461"/>
      <c r="HMB197" s="461"/>
      <c r="HMC197" s="461"/>
      <c r="HMD197" s="461"/>
      <c r="HME197" s="461"/>
      <c r="HMF197" s="461"/>
      <c r="HMG197" s="461"/>
      <c r="HMH197" s="461"/>
      <c r="HMI197" s="461"/>
      <c r="HMJ197" s="461"/>
      <c r="HMK197" s="461"/>
      <c r="HML197" s="461"/>
      <c r="HMM197" s="461"/>
      <c r="HMN197" s="461"/>
      <c r="HMO197" s="461"/>
      <c r="HMP197" s="461"/>
      <c r="HMQ197" s="461"/>
      <c r="HMR197" s="461"/>
      <c r="HMS197" s="461"/>
      <c r="HMT197" s="461"/>
      <c r="HMU197" s="461"/>
      <c r="HMV197" s="461"/>
      <c r="HMW197" s="461"/>
      <c r="HMX197" s="461"/>
      <c r="HMY197" s="461"/>
      <c r="HMZ197" s="461"/>
      <c r="HNA197" s="461"/>
      <c r="HNB197" s="461"/>
      <c r="HNC197" s="461"/>
      <c r="HND197" s="461"/>
      <c r="HNE197" s="461"/>
      <c r="HNF197" s="461"/>
      <c r="HNG197" s="461"/>
      <c r="HNH197" s="461"/>
      <c r="HNI197" s="461"/>
      <c r="HNJ197" s="461"/>
      <c r="HNK197" s="461"/>
      <c r="HNL197" s="461"/>
      <c r="HNM197" s="461"/>
      <c r="HNN197" s="461"/>
      <c r="HNO197" s="461"/>
      <c r="HNP197" s="461"/>
      <c r="HNQ197" s="461"/>
      <c r="HNR197" s="461"/>
      <c r="HNS197" s="461"/>
      <c r="HNT197" s="461"/>
      <c r="HNU197" s="461"/>
      <c r="HNV197" s="461"/>
      <c r="HNW197" s="461"/>
      <c r="HNX197" s="461"/>
      <c r="HNY197" s="461"/>
      <c r="HNZ197" s="461"/>
      <c r="HOA197" s="461"/>
      <c r="HOB197" s="461"/>
      <c r="HOC197" s="461"/>
      <c r="HOD197" s="461"/>
      <c r="HOE197" s="461"/>
      <c r="HOF197" s="461"/>
      <c r="HOG197" s="461"/>
      <c r="HOH197" s="461"/>
      <c r="HOI197" s="461"/>
      <c r="HOJ197" s="461"/>
      <c r="HOK197" s="461"/>
      <c r="HOL197" s="461"/>
      <c r="HOM197" s="461"/>
      <c r="HON197" s="461"/>
      <c r="HOO197" s="461"/>
      <c r="HOP197" s="461"/>
      <c r="HOQ197" s="461"/>
      <c r="HOR197" s="461"/>
      <c r="HOS197" s="461"/>
      <c r="HOT197" s="461"/>
      <c r="HOU197" s="461"/>
      <c r="HOV197" s="461"/>
      <c r="HOW197" s="461"/>
      <c r="HOX197" s="461"/>
      <c r="HOY197" s="461"/>
      <c r="HOZ197" s="461"/>
      <c r="HPA197" s="461"/>
      <c r="HPB197" s="461"/>
      <c r="HPC197" s="461"/>
      <c r="HPD197" s="461"/>
      <c r="HPE197" s="461"/>
      <c r="HPF197" s="461"/>
      <c r="HPG197" s="461"/>
      <c r="HPH197" s="461"/>
      <c r="HPI197" s="461"/>
      <c r="HPJ197" s="461"/>
      <c r="HPK197" s="461"/>
      <c r="HPL197" s="461"/>
      <c r="HPM197" s="461"/>
      <c r="HPN197" s="461"/>
      <c r="HPO197" s="461"/>
      <c r="HPP197" s="461"/>
      <c r="HPQ197" s="461"/>
      <c r="HPR197" s="461"/>
      <c r="HPS197" s="461"/>
      <c r="HPT197" s="461"/>
      <c r="HPU197" s="461"/>
      <c r="HPV197" s="461"/>
      <c r="HPW197" s="461"/>
      <c r="HPX197" s="461"/>
      <c r="HPY197" s="461"/>
      <c r="HPZ197" s="461"/>
      <c r="HQA197" s="461"/>
      <c r="HQB197" s="461"/>
      <c r="HQC197" s="461"/>
      <c r="HQD197" s="461"/>
      <c r="HQE197" s="461"/>
      <c r="HQF197" s="461"/>
      <c r="HQG197" s="461"/>
      <c r="HQH197" s="461"/>
      <c r="HQI197" s="461"/>
      <c r="HQJ197" s="461"/>
      <c r="HQK197" s="461"/>
      <c r="HQL197" s="461"/>
      <c r="HQM197" s="461"/>
      <c r="HQN197" s="461"/>
      <c r="HQO197" s="461"/>
      <c r="HQP197" s="461"/>
      <c r="HQQ197" s="461"/>
      <c r="HQR197" s="461"/>
      <c r="HQS197" s="461"/>
      <c r="HQT197" s="461"/>
      <c r="HQU197" s="461"/>
      <c r="HQV197" s="461"/>
      <c r="HQW197" s="461"/>
      <c r="HQX197" s="461"/>
      <c r="HQY197" s="461"/>
      <c r="HQZ197" s="461"/>
      <c r="HRA197" s="461"/>
      <c r="HRB197" s="461"/>
      <c r="HRC197" s="461"/>
      <c r="HRD197" s="461"/>
      <c r="HRE197" s="461"/>
      <c r="HRF197" s="461"/>
      <c r="HRG197" s="461"/>
      <c r="HRH197" s="461"/>
      <c r="HRI197" s="461"/>
      <c r="HRJ197" s="461"/>
      <c r="HRK197" s="461"/>
      <c r="HRL197" s="461"/>
      <c r="HRM197" s="461"/>
      <c r="HRN197" s="461"/>
      <c r="HRO197" s="461"/>
      <c r="HRP197" s="461"/>
      <c r="HRQ197" s="461"/>
      <c r="HRR197" s="461"/>
      <c r="HRS197" s="461"/>
      <c r="HRT197" s="461"/>
      <c r="HRU197" s="461"/>
      <c r="HRV197" s="461"/>
      <c r="HRW197" s="461"/>
      <c r="HRX197" s="461"/>
      <c r="HRY197" s="461"/>
      <c r="HRZ197" s="461"/>
      <c r="HSA197" s="461"/>
      <c r="HSB197" s="461"/>
      <c r="HSC197" s="461"/>
      <c r="HSD197" s="461"/>
      <c r="HSE197" s="461"/>
      <c r="HSF197" s="461"/>
      <c r="HSG197" s="461"/>
      <c r="HSH197" s="461"/>
      <c r="HSI197" s="461"/>
      <c r="HSJ197" s="461"/>
      <c r="HSK197" s="461"/>
      <c r="HSL197" s="461"/>
      <c r="HSM197" s="461"/>
      <c r="HSN197" s="461"/>
      <c r="HSO197" s="461"/>
      <c r="HSP197" s="461"/>
      <c r="HSQ197" s="461"/>
      <c r="HSR197" s="461"/>
      <c r="HSS197" s="461"/>
      <c r="HST197" s="461"/>
      <c r="HSU197" s="461"/>
      <c r="HSV197" s="461"/>
      <c r="HSW197" s="461"/>
      <c r="HSX197" s="461"/>
      <c r="HSY197" s="461"/>
      <c r="HSZ197" s="461"/>
      <c r="HTA197" s="461"/>
      <c r="HTB197" s="461"/>
      <c r="HTC197" s="461"/>
      <c r="HTD197" s="461"/>
      <c r="HTE197" s="461"/>
      <c r="HTF197" s="461"/>
      <c r="HTG197" s="461"/>
      <c r="HTH197" s="461"/>
      <c r="HTI197" s="461"/>
      <c r="HTJ197" s="461"/>
      <c r="HTK197" s="461"/>
      <c r="HTL197" s="461"/>
      <c r="HTM197" s="461"/>
      <c r="HTN197" s="461"/>
      <c r="HTO197" s="461"/>
      <c r="HTP197" s="461"/>
      <c r="HTQ197" s="461"/>
      <c r="HTR197" s="461"/>
      <c r="HTS197" s="461"/>
      <c r="HTT197" s="461"/>
      <c r="HTU197" s="461"/>
      <c r="HTV197" s="461"/>
      <c r="HTW197" s="461"/>
      <c r="HTX197" s="461"/>
      <c r="HTY197" s="461"/>
      <c r="HTZ197" s="461"/>
      <c r="HUA197" s="461"/>
      <c r="HUB197" s="461"/>
      <c r="HUC197" s="461"/>
      <c r="HUD197" s="461"/>
      <c r="HUE197" s="461"/>
      <c r="HUF197" s="461"/>
      <c r="HUG197" s="461"/>
      <c r="HUH197" s="461"/>
      <c r="HUI197" s="461"/>
      <c r="HUJ197" s="461"/>
      <c r="HUK197" s="461"/>
      <c r="HUL197" s="461"/>
      <c r="HUM197" s="461"/>
      <c r="HUN197" s="461"/>
      <c r="HUO197" s="461"/>
      <c r="HUP197" s="461"/>
      <c r="HUQ197" s="461"/>
      <c r="HUR197" s="461"/>
      <c r="HUS197" s="461"/>
      <c r="HUT197" s="461"/>
      <c r="HUU197" s="461"/>
      <c r="HUV197" s="461"/>
      <c r="HUW197" s="461"/>
      <c r="HUX197" s="461"/>
      <c r="HUY197" s="461"/>
      <c r="HUZ197" s="461"/>
      <c r="HVA197" s="461"/>
      <c r="HVB197" s="461"/>
      <c r="HVC197" s="461"/>
      <c r="HVD197" s="461"/>
      <c r="HVE197" s="461"/>
      <c r="HVF197" s="461"/>
      <c r="HVG197" s="461"/>
      <c r="HVH197" s="461"/>
      <c r="HVI197" s="461"/>
      <c r="HVJ197" s="461"/>
      <c r="HVK197" s="461"/>
      <c r="HVL197" s="461"/>
      <c r="HVM197" s="461"/>
      <c r="HVN197" s="461"/>
      <c r="HVO197" s="461"/>
      <c r="HVP197" s="461"/>
      <c r="HVQ197" s="461"/>
      <c r="HVR197" s="461"/>
      <c r="HVS197" s="461"/>
      <c r="HVT197" s="461"/>
      <c r="HVU197" s="461"/>
      <c r="HVV197" s="461"/>
      <c r="HVW197" s="461"/>
      <c r="HVX197" s="461"/>
      <c r="HVY197" s="461"/>
      <c r="HVZ197" s="461"/>
      <c r="HWA197" s="461"/>
      <c r="HWB197" s="461"/>
      <c r="HWC197" s="461"/>
      <c r="HWD197" s="461"/>
      <c r="HWE197" s="461"/>
      <c r="HWF197" s="461"/>
      <c r="HWG197" s="461"/>
      <c r="HWH197" s="461"/>
      <c r="HWI197" s="461"/>
      <c r="HWJ197" s="461"/>
      <c r="HWK197" s="461"/>
      <c r="HWL197" s="461"/>
      <c r="HWM197" s="461"/>
      <c r="HWN197" s="461"/>
      <c r="HWO197" s="461"/>
      <c r="HWP197" s="461"/>
      <c r="HWQ197" s="461"/>
      <c r="HWR197" s="461"/>
      <c r="HWS197" s="461"/>
      <c r="HWT197" s="461"/>
      <c r="HWU197" s="461"/>
      <c r="HWV197" s="461"/>
      <c r="HWW197" s="461"/>
      <c r="HWX197" s="461"/>
      <c r="HWY197" s="461"/>
      <c r="HWZ197" s="461"/>
      <c r="HXA197" s="461"/>
      <c r="HXB197" s="461"/>
      <c r="HXC197" s="461"/>
      <c r="HXD197" s="461"/>
      <c r="HXE197" s="461"/>
      <c r="HXF197" s="461"/>
      <c r="HXG197" s="461"/>
      <c r="HXH197" s="461"/>
      <c r="HXI197" s="461"/>
      <c r="HXJ197" s="461"/>
      <c r="HXK197" s="461"/>
      <c r="HXL197" s="461"/>
      <c r="HXM197" s="461"/>
      <c r="HXN197" s="461"/>
      <c r="HXO197" s="461"/>
      <c r="HXP197" s="461"/>
      <c r="HXQ197" s="461"/>
      <c r="HXR197" s="461"/>
      <c r="HXS197" s="461"/>
      <c r="HXT197" s="461"/>
      <c r="HXU197" s="461"/>
      <c r="HXV197" s="461"/>
      <c r="HXW197" s="461"/>
      <c r="HXX197" s="461"/>
      <c r="HXY197" s="461"/>
      <c r="HXZ197" s="461"/>
      <c r="HYA197" s="461"/>
      <c r="HYB197" s="461"/>
      <c r="HYC197" s="461"/>
      <c r="HYD197" s="461"/>
      <c r="HYE197" s="461"/>
      <c r="HYF197" s="461"/>
      <c r="HYG197" s="461"/>
      <c r="HYH197" s="461"/>
      <c r="HYI197" s="461"/>
      <c r="HYJ197" s="461"/>
      <c r="HYK197" s="461"/>
      <c r="HYL197" s="461"/>
      <c r="HYM197" s="461"/>
      <c r="HYN197" s="461"/>
      <c r="HYO197" s="461"/>
      <c r="HYP197" s="461"/>
      <c r="HYQ197" s="461"/>
      <c r="HYR197" s="461"/>
      <c r="HYS197" s="461"/>
      <c r="HYT197" s="461"/>
      <c r="HYU197" s="461"/>
      <c r="HYV197" s="461"/>
      <c r="HYW197" s="461"/>
      <c r="HYX197" s="461"/>
      <c r="HYY197" s="461"/>
      <c r="HYZ197" s="461"/>
      <c r="HZA197" s="461"/>
      <c r="HZB197" s="461"/>
      <c r="HZC197" s="461"/>
      <c r="HZD197" s="461"/>
      <c r="HZE197" s="461"/>
      <c r="HZF197" s="461"/>
      <c r="HZG197" s="461"/>
      <c r="HZH197" s="461"/>
      <c r="HZI197" s="461"/>
      <c r="HZJ197" s="461"/>
      <c r="HZK197" s="461"/>
      <c r="HZL197" s="461"/>
      <c r="HZM197" s="461"/>
      <c r="HZN197" s="461"/>
      <c r="HZO197" s="461"/>
      <c r="HZP197" s="461"/>
      <c r="HZQ197" s="461"/>
      <c r="HZR197" s="461"/>
      <c r="HZS197" s="461"/>
      <c r="HZT197" s="461"/>
      <c r="HZU197" s="461"/>
      <c r="HZV197" s="461"/>
      <c r="HZW197" s="461"/>
      <c r="HZX197" s="461"/>
      <c r="HZY197" s="461"/>
      <c r="HZZ197" s="461"/>
      <c r="IAA197" s="461"/>
      <c r="IAB197" s="461"/>
      <c r="IAC197" s="461"/>
      <c r="IAD197" s="461"/>
      <c r="IAE197" s="461"/>
      <c r="IAF197" s="461"/>
      <c r="IAG197" s="461"/>
      <c r="IAH197" s="461"/>
      <c r="IAI197" s="461"/>
      <c r="IAJ197" s="461"/>
      <c r="IAK197" s="461"/>
      <c r="IAL197" s="461"/>
      <c r="IAM197" s="461"/>
      <c r="IAN197" s="461"/>
      <c r="IAO197" s="461"/>
      <c r="IAP197" s="461"/>
      <c r="IAQ197" s="461"/>
      <c r="IAR197" s="461"/>
      <c r="IAS197" s="461"/>
      <c r="IAT197" s="461"/>
      <c r="IAU197" s="461"/>
      <c r="IAV197" s="461"/>
      <c r="IAW197" s="461"/>
      <c r="IAX197" s="461"/>
      <c r="IAY197" s="461"/>
      <c r="IAZ197" s="461"/>
      <c r="IBA197" s="461"/>
      <c r="IBB197" s="461"/>
      <c r="IBC197" s="461"/>
      <c r="IBD197" s="461"/>
      <c r="IBE197" s="461"/>
      <c r="IBF197" s="461"/>
      <c r="IBG197" s="461"/>
      <c r="IBH197" s="461"/>
      <c r="IBI197" s="461"/>
      <c r="IBJ197" s="461"/>
      <c r="IBK197" s="461"/>
      <c r="IBL197" s="461"/>
      <c r="IBM197" s="461"/>
      <c r="IBN197" s="461"/>
      <c r="IBO197" s="461"/>
      <c r="IBP197" s="461"/>
      <c r="IBQ197" s="461"/>
      <c r="IBR197" s="461"/>
      <c r="IBS197" s="461"/>
      <c r="IBT197" s="461"/>
      <c r="IBU197" s="461"/>
      <c r="IBV197" s="461"/>
      <c r="IBW197" s="461"/>
      <c r="IBX197" s="461"/>
      <c r="IBY197" s="461"/>
      <c r="IBZ197" s="461"/>
      <c r="ICA197" s="461"/>
      <c r="ICB197" s="461"/>
      <c r="ICC197" s="461"/>
      <c r="ICD197" s="461"/>
      <c r="ICE197" s="461"/>
      <c r="ICF197" s="461"/>
      <c r="ICG197" s="461"/>
      <c r="ICH197" s="461"/>
      <c r="ICI197" s="461"/>
      <c r="ICJ197" s="461"/>
      <c r="ICK197" s="461"/>
      <c r="ICL197" s="461"/>
      <c r="ICM197" s="461"/>
      <c r="ICN197" s="461"/>
      <c r="ICO197" s="461"/>
      <c r="ICP197" s="461"/>
      <c r="ICQ197" s="461"/>
      <c r="ICR197" s="461"/>
      <c r="ICS197" s="461"/>
      <c r="ICT197" s="461"/>
      <c r="ICU197" s="461"/>
      <c r="ICV197" s="461"/>
      <c r="ICW197" s="461"/>
      <c r="ICX197" s="461"/>
      <c r="ICY197" s="461"/>
      <c r="ICZ197" s="461"/>
      <c r="IDA197" s="461"/>
      <c r="IDB197" s="461"/>
      <c r="IDC197" s="461"/>
      <c r="IDD197" s="461"/>
      <c r="IDE197" s="461"/>
      <c r="IDF197" s="461"/>
      <c r="IDG197" s="461"/>
      <c r="IDH197" s="461"/>
      <c r="IDI197" s="461"/>
      <c r="IDJ197" s="461"/>
      <c r="IDK197" s="461"/>
      <c r="IDL197" s="461"/>
      <c r="IDM197" s="461"/>
      <c r="IDN197" s="461"/>
      <c r="IDO197" s="461"/>
      <c r="IDP197" s="461"/>
      <c r="IDQ197" s="461"/>
      <c r="IDR197" s="461"/>
      <c r="IDS197" s="461"/>
      <c r="IDT197" s="461"/>
      <c r="IDU197" s="461"/>
      <c r="IDV197" s="461"/>
      <c r="IDW197" s="461"/>
      <c r="IDX197" s="461"/>
      <c r="IDY197" s="461"/>
      <c r="IDZ197" s="461"/>
      <c r="IEA197" s="461"/>
      <c r="IEB197" s="461"/>
      <c r="IEC197" s="461"/>
      <c r="IED197" s="461"/>
      <c r="IEE197" s="461"/>
      <c r="IEF197" s="461"/>
      <c r="IEG197" s="461"/>
      <c r="IEH197" s="461"/>
      <c r="IEI197" s="461"/>
      <c r="IEJ197" s="461"/>
      <c r="IEK197" s="461"/>
      <c r="IEL197" s="461"/>
      <c r="IEM197" s="461"/>
      <c r="IEN197" s="461"/>
      <c r="IEO197" s="461"/>
      <c r="IEP197" s="461"/>
      <c r="IEQ197" s="461"/>
      <c r="IER197" s="461"/>
      <c r="IES197" s="461"/>
      <c r="IET197" s="461"/>
      <c r="IEU197" s="461"/>
      <c r="IEV197" s="461"/>
      <c r="IEW197" s="461"/>
      <c r="IEX197" s="461"/>
      <c r="IEY197" s="461"/>
      <c r="IEZ197" s="461"/>
      <c r="IFA197" s="461"/>
      <c r="IFB197" s="461"/>
      <c r="IFC197" s="461"/>
      <c r="IFD197" s="461"/>
      <c r="IFE197" s="461"/>
      <c r="IFF197" s="461"/>
      <c r="IFG197" s="461"/>
      <c r="IFH197" s="461"/>
      <c r="IFI197" s="461"/>
      <c r="IFJ197" s="461"/>
      <c r="IFK197" s="461"/>
      <c r="IFL197" s="461"/>
      <c r="IFM197" s="461"/>
      <c r="IFN197" s="461"/>
      <c r="IFO197" s="461"/>
      <c r="IFP197" s="461"/>
      <c r="IFQ197" s="461"/>
      <c r="IFR197" s="461"/>
      <c r="IFS197" s="461"/>
      <c r="IFT197" s="461"/>
      <c r="IFU197" s="461"/>
      <c r="IFV197" s="461"/>
      <c r="IFW197" s="461"/>
      <c r="IFX197" s="461"/>
      <c r="IFY197" s="461"/>
      <c r="IFZ197" s="461"/>
      <c r="IGA197" s="461"/>
      <c r="IGB197" s="461"/>
      <c r="IGC197" s="461"/>
      <c r="IGD197" s="461"/>
      <c r="IGE197" s="461"/>
      <c r="IGF197" s="461"/>
      <c r="IGG197" s="461"/>
      <c r="IGH197" s="461"/>
      <c r="IGI197" s="461"/>
      <c r="IGJ197" s="461"/>
      <c r="IGK197" s="461"/>
      <c r="IGL197" s="461"/>
      <c r="IGM197" s="461"/>
      <c r="IGN197" s="461"/>
      <c r="IGO197" s="461"/>
      <c r="IGP197" s="461"/>
      <c r="IGQ197" s="461"/>
      <c r="IGR197" s="461"/>
      <c r="IGS197" s="461"/>
      <c r="IGT197" s="461"/>
      <c r="IGU197" s="461"/>
      <c r="IGV197" s="461"/>
      <c r="IGW197" s="461"/>
      <c r="IGX197" s="461"/>
      <c r="IGY197" s="461"/>
      <c r="IGZ197" s="461"/>
      <c r="IHA197" s="461"/>
      <c r="IHB197" s="461"/>
      <c r="IHC197" s="461"/>
      <c r="IHD197" s="461"/>
      <c r="IHE197" s="461"/>
      <c r="IHF197" s="461"/>
      <c r="IHG197" s="461"/>
      <c r="IHH197" s="461"/>
      <c r="IHI197" s="461"/>
      <c r="IHJ197" s="461"/>
      <c r="IHK197" s="461"/>
      <c r="IHL197" s="461"/>
      <c r="IHM197" s="461"/>
      <c r="IHN197" s="461"/>
      <c r="IHO197" s="461"/>
      <c r="IHP197" s="461"/>
      <c r="IHQ197" s="461"/>
      <c r="IHR197" s="461"/>
      <c r="IHS197" s="461"/>
      <c r="IHT197" s="461"/>
      <c r="IHU197" s="461"/>
      <c r="IHV197" s="461"/>
      <c r="IHW197" s="461"/>
      <c r="IHX197" s="461"/>
      <c r="IHY197" s="461"/>
      <c r="IHZ197" s="461"/>
      <c r="IIA197" s="461"/>
      <c r="IIB197" s="461"/>
      <c r="IIC197" s="461"/>
      <c r="IID197" s="461"/>
      <c r="IIE197" s="461"/>
      <c r="IIF197" s="461"/>
      <c r="IIG197" s="461"/>
      <c r="IIH197" s="461"/>
      <c r="III197" s="461"/>
      <c r="IIJ197" s="461"/>
      <c r="IIK197" s="461"/>
      <c r="IIL197" s="461"/>
      <c r="IIM197" s="461"/>
      <c r="IIN197" s="461"/>
      <c r="IIO197" s="461"/>
      <c r="IIP197" s="461"/>
      <c r="IIQ197" s="461"/>
      <c r="IIR197" s="461"/>
      <c r="IIS197" s="461"/>
      <c r="IIT197" s="461"/>
      <c r="IIU197" s="461"/>
      <c r="IIV197" s="461"/>
      <c r="IIW197" s="461"/>
      <c r="IIX197" s="461"/>
      <c r="IIY197" s="461"/>
      <c r="IIZ197" s="461"/>
      <c r="IJA197" s="461"/>
      <c r="IJB197" s="461"/>
      <c r="IJC197" s="461"/>
      <c r="IJD197" s="461"/>
      <c r="IJE197" s="461"/>
      <c r="IJF197" s="461"/>
      <c r="IJG197" s="461"/>
      <c r="IJH197" s="461"/>
      <c r="IJI197" s="461"/>
      <c r="IJJ197" s="461"/>
      <c r="IJK197" s="461"/>
      <c r="IJL197" s="461"/>
      <c r="IJM197" s="461"/>
      <c r="IJN197" s="461"/>
      <c r="IJO197" s="461"/>
      <c r="IJP197" s="461"/>
      <c r="IJQ197" s="461"/>
      <c r="IJR197" s="461"/>
      <c r="IJS197" s="461"/>
      <c r="IJT197" s="461"/>
      <c r="IJU197" s="461"/>
      <c r="IJV197" s="461"/>
      <c r="IJW197" s="461"/>
      <c r="IJX197" s="461"/>
      <c r="IJY197" s="461"/>
      <c r="IJZ197" s="461"/>
      <c r="IKA197" s="461"/>
      <c r="IKB197" s="461"/>
      <c r="IKC197" s="461"/>
      <c r="IKD197" s="461"/>
      <c r="IKE197" s="461"/>
      <c r="IKF197" s="461"/>
      <c r="IKG197" s="461"/>
      <c r="IKH197" s="461"/>
      <c r="IKI197" s="461"/>
      <c r="IKJ197" s="461"/>
      <c r="IKK197" s="461"/>
      <c r="IKL197" s="461"/>
      <c r="IKM197" s="461"/>
      <c r="IKN197" s="461"/>
      <c r="IKO197" s="461"/>
      <c r="IKP197" s="461"/>
      <c r="IKQ197" s="461"/>
      <c r="IKR197" s="461"/>
      <c r="IKS197" s="461"/>
      <c r="IKT197" s="461"/>
      <c r="IKU197" s="461"/>
      <c r="IKV197" s="461"/>
      <c r="IKW197" s="461"/>
      <c r="IKX197" s="461"/>
      <c r="IKY197" s="461"/>
      <c r="IKZ197" s="461"/>
      <c r="ILA197" s="461"/>
      <c r="ILB197" s="461"/>
      <c r="ILC197" s="461"/>
      <c r="ILD197" s="461"/>
      <c r="ILE197" s="461"/>
      <c r="ILF197" s="461"/>
      <c r="ILG197" s="461"/>
      <c r="ILH197" s="461"/>
      <c r="ILI197" s="461"/>
      <c r="ILJ197" s="461"/>
      <c r="ILK197" s="461"/>
      <c r="ILL197" s="461"/>
      <c r="ILM197" s="461"/>
      <c r="ILN197" s="461"/>
      <c r="ILO197" s="461"/>
      <c r="ILP197" s="461"/>
      <c r="ILQ197" s="461"/>
      <c r="ILR197" s="461"/>
      <c r="ILS197" s="461"/>
      <c r="ILT197" s="461"/>
      <c r="ILU197" s="461"/>
      <c r="ILV197" s="461"/>
      <c r="ILW197" s="461"/>
      <c r="ILX197" s="461"/>
      <c r="ILY197" s="461"/>
      <c r="ILZ197" s="461"/>
      <c r="IMA197" s="461"/>
      <c r="IMB197" s="461"/>
      <c r="IMC197" s="461"/>
      <c r="IMD197" s="461"/>
      <c r="IME197" s="461"/>
      <c r="IMF197" s="461"/>
      <c r="IMG197" s="461"/>
      <c r="IMH197" s="461"/>
      <c r="IMI197" s="461"/>
      <c r="IMJ197" s="461"/>
      <c r="IMK197" s="461"/>
      <c r="IML197" s="461"/>
      <c r="IMM197" s="461"/>
      <c r="IMN197" s="461"/>
      <c r="IMO197" s="461"/>
      <c r="IMP197" s="461"/>
      <c r="IMQ197" s="461"/>
      <c r="IMR197" s="461"/>
      <c r="IMS197" s="461"/>
      <c r="IMT197" s="461"/>
      <c r="IMU197" s="461"/>
      <c r="IMV197" s="461"/>
      <c r="IMW197" s="461"/>
      <c r="IMX197" s="461"/>
      <c r="IMY197" s="461"/>
      <c r="IMZ197" s="461"/>
      <c r="INA197" s="461"/>
      <c r="INB197" s="461"/>
      <c r="INC197" s="461"/>
      <c r="IND197" s="461"/>
      <c r="INE197" s="461"/>
      <c r="INF197" s="461"/>
      <c r="ING197" s="461"/>
      <c r="INH197" s="461"/>
      <c r="INI197" s="461"/>
      <c r="INJ197" s="461"/>
      <c r="INK197" s="461"/>
      <c r="INL197" s="461"/>
      <c r="INM197" s="461"/>
      <c r="INN197" s="461"/>
      <c r="INO197" s="461"/>
      <c r="INP197" s="461"/>
      <c r="INQ197" s="461"/>
      <c r="INR197" s="461"/>
      <c r="INS197" s="461"/>
      <c r="INT197" s="461"/>
      <c r="INU197" s="461"/>
      <c r="INV197" s="461"/>
      <c r="INW197" s="461"/>
      <c r="INX197" s="461"/>
      <c r="INY197" s="461"/>
      <c r="INZ197" s="461"/>
      <c r="IOA197" s="461"/>
      <c r="IOB197" s="461"/>
      <c r="IOC197" s="461"/>
      <c r="IOD197" s="461"/>
      <c r="IOE197" s="461"/>
      <c r="IOF197" s="461"/>
      <c r="IOG197" s="461"/>
      <c r="IOH197" s="461"/>
      <c r="IOI197" s="461"/>
      <c r="IOJ197" s="461"/>
      <c r="IOK197" s="461"/>
      <c r="IOL197" s="461"/>
      <c r="IOM197" s="461"/>
      <c r="ION197" s="461"/>
      <c r="IOO197" s="461"/>
      <c r="IOP197" s="461"/>
      <c r="IOQ197" s="461"/>
      <c r="IOR197" s="461"/>
      <c r="IOS197" s="461"/>
      <c r="IOT197" s="461"/>
      <c r="IOU197" s="461"/>
      <c r="IOV197" s="461"/>
      <c r="IOW197" s="461"/>
      <c r="IOX197" s="461"/>
      <c r="IOY197" s="461"/>
      <c r="IOZ197" s="461"/>
      <c r="IPA197" s="461"/>
      <c r="IPB197" s="461"/>
      <c r="IPC197" s="461"/>
      <c r="IPD197" s="461"/>
      <c r="IPE197" s="461"/>
      <c r="IPF197" s="461"/>
      <c r="IPG197" s="461"/>
      <c r="IPH197" s="461"/>
      <c r="IPI197" s="461"/>
      <c r="IPJ197" s="461"/>
      <c r="IPK197" s="461"/>
      <c r="IPL197" s="461"/>
      <c r="IPM197" s="461"/>
      <c r="IPN197" s="461"/>
      <c r="IPO197" s="461"/>
      <c r="IPP197" s="461"/>
      <c r="IPQ197" s="461"/>
      <c r="IPR197" s="461"/>
      <c r="IPS197" s="461"/>
      <c r="IPT197" s="461"/>
      <c r="IPU197" s="461"/>
      <c r="IPV197" s="461"/>
      <c r="IPW197" s="461"/>
      <c r="IPX197" s="461"/>
      <c r="IPY197" s="461"/>
      <c r="IPZ197" s="461"/>
      <c r="IQA197" s="461"/>
      <c r="IQB197" s="461"/>
      <c r="IQC197" s="461"/>
      <c r="IQD197" s="461"/>
      <c r="IQE197" s="461"/>
      <c r="IQF197" s="461"/>
      <c r="IQG197" s="461"/>
      <c r="IQH197" s="461"/>
      <c r="IQI197" s="461"/>
      <c r="IQJ197" s="461"/>
      <c r="IQK197" s="461"/>
      <c r="IQL197" s="461"/>
      <c r="IQM197" s="461"/>
      <c r="IQN197" s="461"/>
      <c r="IQO197" s="461"/>
      <c r="IQP197" s="461"/>
      <c r="IQQ197" s="461"/>
      <c r="IQR197" s="461"/>
      <c r="IQS197" s="461"/>
      <c r="IQT197" s="461"/>
      <c r="IQU197" s="461"/>
      <c r="IQV197" s="461"/>
      <c r="IQW197" s="461"/>
      <c r="IQX197" s="461"/>
      <c r="IQY197" s="461"/>
      <c r="IQZ197" s="461"/>
      <c r="IRA197" s="461"/>
      <c r="IRB197" s="461"/>
      <c r="IRC197" s="461"/>
      <c r="IRD197" s="461"/>
      <c r="IRE197" s="461"/>
      <c r="IRF197" s="461"/>
      <c r="IRG197" s="461"/>
      <c r="IRH197" s="461"/>
      <c r="IRI197" s="461"/>
      <c r="IRJ197" s="461"/>
      <c r="IRK197" s="461"/>
      <c r="IRL197" s="461"/>
      <c r="IRM197" s="461"/>
      <c r="IRN197" s="461"/>
      <c r="IRO197" s="461"/>
      <c r="IRP197" s="461"/>
      <c r="IRQ197" s="461"/>
      <c r="IRR197" s="461"/>
      <c r="IRS197" s="461"/>
      <c r="IRT197" s="461"/>
      <c r="IRU197" s="461"/>
      <c r="IRV197" s="461"/>
      <c r="IRW197" s="461"/>
      <c r="IRX197" s="461"/>
      <c r="IRY197" s="461"/>
      <c r="IRZ197" s="461"/>
      <c r="ISA197" s="461"/>
      <c r="ISB197" s="461"/>
      <c r="ISC197" s="461"/>
      <c r="ISD197" s="461"/>
      <c r="ISE197" s="461"/>
      <c r="ISF197" s="461"/>
      <c r="ISG197" s="461"/>
      <c r="ISH197" s="461"/>
      <c r="ISI197" s="461"/>
      <c r="ISJ197" s="461"/>
      <c r="ISK197" s="461"/>
      <c r="ISL197" s="461"/>
      <c r="ISM197" s="461"/>
      <c r="ISN197" s="461"/>
      <c r="ISO197" s="461"/>
      <c r="ISP197" s="461"/>
      <c r="ISQ197" s="461"/>
      <c r="ISR197" s="461"/>
      <c r="ISS197" s="461"/>
      <c r="IST197" s="461"/>
      <c r="ISU197" s="461"/>
      <c r="ISV197" s="461"/>
      <c r="ISW197" s="461"/>
      <c r="ISX197" s="461"/>
      <c r="ISY197" s="461"/>
      <c r="ISZ197" s="461"/>
      <c r="ITA197" s="461"/>
      <c r="ITB197" s="461"/>
      <c r="ITC197" s="461"/>
      <c r="ITD197" s="461"/>
      <c r="ITE197" s="461"/>
      <c r="ITF197" s="461"/>
      <c r="ITG197" s="461"/>
      <c r="ITH197" s="461"/>
      <c r="ITI197" s="461"/>
      <c r="ITJ197" s="461"/>
      <c r="ITK197" s="461"/>
      <c r="ITL197" s="461"/>
      <c r="ITM197" s="461"/>
      <c r="ITN197" s="461"/>
      <c r="ITO197" s="461"/>
      <c r="ITP197" s="461"/>
      <c r="ITQ197" s="461"/>
      <c r="ITR197" s="461"/>
      <c r="ITS197" s="461"/>
      <c r="ITT197" s="461"/>
      <c r="ITU197" s="461"/>
      <c r="ITV197" s="461"/>
      <c r="ITW197" s="461"/>
      <c r="ITX197" s="461"/>
      <c r="ITY197" s="461"/>
      <c r="ITZ197" s="461"/>
      <c r="IUA197" s="461"/>
      <c r="IUB197" s="461"/>
      <c r="IUC197" s="461"/>
      <c r="IUD197" s="461"/>
      <c r="IUE197" s="461"/>
      <c r="IUF197" s="461"/>
      <c r="IUG197" s="461"/>
      <c r="IUH197" s="461"/>
      <c r="IUI197" s="461"/>
      <c r="IUJ197" s="461"/>
      <c r="IUK197" s="461"/>
      <c r="IUL197" s="461"/>
      <c r="IUM197" s="461"/>
      <c r="IUN197" s="461"/>
      <c r="IUO197" s="461"/>
      <c r="IUP197" s="461"/>
      <c r="IUQ197" s="461"/>
      <c r="IUR197" s="461"/>
      <c r="IUS197" s="461"/>
      <c r="IUT197" s="461"/>
      <c r="IUU197" s="461"/>
      <c r="IUV197" s="461"/>
      <c r="IUW197" s="461"/>
      <c r="IUX197" s="461"/>
      <c r="IUY197" s="461"/>
      <c r="IUZ197" s="461"/>
      <c r="IVA197" s="461"/>
      <c r="IVB197" s="461"/>
      <c r="IVC197" s="461"/>
      <c r="IVD197" s="461"/>
      <c r="IVE197" s="461"/>
      <c r="IVF197" s="461"/>
      <c r="IVG197" s="461"/>
      <c r="IVH197" s="461"/>
      <c r="IVI197" s="461"/>
      <c r="IVJ197" s="461"/>
      <c r="IVK197" s="461"/>
      <c r="IVL197" s="461"/>
      <c r="IVM197" s="461"/>
      <c r="IVN197" s="461"/>
      <c r="IVO197" s="461"/>
      <c r="IVP197" s="461"/>
      <c r="IVQ197" s="461"/>
      <c r="IVR197" s="461"/>
      <c r="IVS197" s="461"/>
      <c r="IVT197" s="461"/>
      <c r="IVU197" s="461"/>
      <c r="IVV197" s="461"/>
      <c r="IVW197" s="461"/>
      <c r="IVX197" s="461"/>
      <c r="IVY197" s="461"/>
      <c r="IVZ197" s="461"/>
      <c r="IWA197" s="461"/>
      <c r="IWB197" s="461"/>
      <c r="IWC197" s="461"/>
      <c r="IWD197" s="461"/>
      <c r="IWE197" s="461"/>
      <c r="IWF197" s="461"/>
      <c r="IWG197" s="461"/>
      <c r="IWH197" s="461"/>
      <c r="IWI197" s="461"/>
      <c r="IWJ197" s="461"/>
      <c r="IWK197" s="461"/>
      <c r="IWL197" s="461"/>
      <c r="IWM197" s="461"/>
      <c r="IWN197" s="461"/>
      <c r="IWO197" s="461"/>
      <c r="IWP197" s="461"/>
      <c r="IWQ197" s="461"/>
      <c r="IWR197" s="461"/>
      <c r="IWS197" s="461"/>
      <c r="IWT197" s="461"/>
      <c r="IWU197" s="461"/>
      <c r="IWV197" s="461"/>
      <c r="IWW197" s="461"/>
      <c r="IWX197" s="461"/>
      <c r="IWY197" s="461"/>
      <c r="IWZ197" s="461"/>
      <c r="IXA197" s="461"/>
      <c r="IXB197" s="461"/>
      <c r="IXC197" s="461"/>
      <c r="IXD197" s="461"/>
      <c r="IXE197" s="461"/>
      <c r="IXF197" s="461"/>
      <c r="IXG197" s="461"/>
      <c r="IXH197" s="461"/>
      <c r="IXI197" s="461"/>
      <c r="IXJ197" s="461"/>
      <c r="IXK197" s="461"/>
      <c r="IXL197" s="461"/>
      <c r="IXM197" s="461"/>
      <c r="IXN197" s="461"/>
      <c r="IXO197" s="461"/>
      <c r="IXP197" s="461"/>
      <c r="IXQ197" s="461"/>
      <c r="IXR197" s="461"/>
      <c r="IXS197" s="461"/>
      <c r="IXT197" s="461"/>
      <c r="IXU197" s="461"/>
      <c r="IXV197" s="461"/>
      <c r="IXW197" s="461"/>
      <c r="IXX197" s="461"/>
      <c r="IXY197" s="461"/>
      <c r="IXZ197" s="461"/>
      <c r="IYA197" s="461"/>
      <c r="IYB197" s="461"/>
      <c r="IYC197" s="461"/>
      <c r="IYD197" s="461"/>
      <c r="IYE197" s="461"/>
      <c r="IYF197" s="461"/>
      <c r="IYG197" s="461"/>
      <c r="IYH197" s="461"/>
      <c r="IYI197" s="461"/>
      <c r="IYJ197" s="461"/>
      <c r="IYK197" s="461"/>
      <c r="IYL197" s="461"/>
      <c r="IYM197" s="461"/>
      <c r="IYN197" s="461"/>
      <c r="IYO197" s="461"/>
      <c r="IYP197" s="461"/>
      <c r="IYQ197" s="461"/>
      <c r="IYR197" s="461"/>
      <c r="IYS197" s="461"/>
      <c r="IYT197" s="461"/>
      <c r="IYU197" s="461"/>
      <c r="IYV197" s="461"/>
      <c r="IYW197" s="461"/>
      <c r="IYX197" s="461"/>
      <c r="IYY197" s="461"/>
      <c r="IYZ197" s="461"/>
      <c r="IZA197" s="461"/>
      <c r="IZB197" s="461"/>
      <c r="IZC197" s="461"/>
      <c r="IZD197" s="461"/>
      <c r="IZE197" s="461"/>
      <c r="IZF197" s="461"/>
      <c r="IZG197" s="461"/>
      <c r="IZH197" s="461"/>
      <c r="IZI197" s="461"/>
      <c r="IZJ197" s="461"/>
      <c r="IZK197" s="461"/>
      <c r="IZL197" s="461"/>
      <c r="IZM197" s="461"/>
      <c r="IZN197" s="461"/>
      <c r="IZO197" s="461"/>
      <c r="IZP197" s="461"/>
      <c r="IZQ197" s="461"/>
      <c r="IZR197" s="461"/>
      <c r="IZS197" s="461"/>
      <c r="IZT197" s="461"/>
      <c r="IZU197" s="461"/>
      <c r="IZV197" s="461"/>
      <c r="IZW197" s="461"/>
      <c r="IZX197" s="461"/>
      <c r="IZY197" s="461"/>
      <c r="IZZ197" s="461"/>
      <c r="JAA197" s="461"/>
      <c r="JAB197" s="461"/>
      <c r="JAC197" s="461"/>
      <c r="JAD197" s="461"/>
      <c r="JAE197" s="461"/>
      <c r="JAF197" s="461"/>
      <c r="JAG197" s="461"/>
      <c r="JAH197" s="461"/>
      <c r="JAI197" s="461"/>
      <c r="JAJ197" s="461"/>
      <c r="JAK197" s="461"/>
      <c r="JAL197" s="461"/>
      <c r="JAM197" s="461"/>
      <c r="JAN197" s="461"/>
      <c r="JAO197" s="461"/>
      <c r="JAP197" s="461"/>
      <c r="JAQ197" s="461"/>
      <c r="JAR197" s="461"/>
      <c r="JAS197" s="461"/>
      <c r="JAT197" s="461"/>
      <c r="JAU197" s="461"/>
      <c r="JAV197" s="461"/>
      <c r="JAW197" s="461"/>
      <c r="JAX197" s="461"/>
      <c r="JAY197" s="461"/>
      <c r="JAZ197" s="461"/>
      <c r="JBA197" s="461"/>
      <c r="JBB197" s="461"/>
      <c r="JBC197" s="461"/>
      <c r="JBD197" s="461"/>
      <c r="JBE197" s="461"/>
      <c r="JBF197" s="461"/>
      <c r="JBG197" s="461"/>
      <c r="JBH197" s="461"/>
      <c r="JBI197" s="461"/>
      <c r="JBJ197" s="461"/>
      <c r="JBK197" s="461"/>
      <c r="JBL197" s="461"/>
      <c r="JBM197" s="461"/>
      <c r="JBN197" s="461"/>
      <c r="JBO197" s="461"/>
      <c r="JBP197" s="461"/>
      <c r="JBQ197" s="461"/>
      <c r="JBR197" s="461"/>
      <c r="JBS197" s="461"/>
      <c r="JBT197" s="461"/>
      <c r="JBU197" s="461"/>
      <c r="JBV197" s="461"/>
      <c r="JBW197" s="461"/>
      <c r="JBX197" s="461"/>
      <c r="JBY197" s="461"/>
      <c r="JBZ197" s="461"/>
      <c r="JCA197" s="461"/>
      <c r="JCB197" s="461"/>
      <c r="JCC197" s="461"/>
      <c r="JCD197" s="461"/>
      <c r="JCE197" s="461"/>
      <c r="JCF197" s="461"/>
      <c r="JCG197" s="461"/>
      <c r="JCH197" s="461"/>
      <c r="JCI197" s="461"/>
      <c r="JCJ197" s="461"/>
      <c r="JCK197" s="461"/>
      <c r="JCL197" s="461"/>
      <c r="JCM197" s="461"/>
      <c r="JCN197" s="461"/>
      <c r="JCO197" s="461"/>
      <c r="JCP197" s="461"/>
      <c r="JCQ197" s="461"/>
      <c r="JCR197" s="461"/>
      <c r="JCS197" s="461"/>
      <c r="JCT197" s="461"/>
      <c r="JCU197" s="461"/>
      <c r="JCV197" s="461"/>
      <c r="JCW197" s="461"/>
      <c r="JCX197" s="461"/>
      <c r="JCY197" s="461"/>
      <c r="JCZ197" s="461"/>
      <c r="JDA197" s="461"/>
      <c r="JDB197" s="461"/>
      <c r="JDC197" s="461"/>
      <c r="JDD197" s="461"/>
      <c r="JDE197" s="461"/>
      <c r="JDF197" s="461"/>
      <c r="JDG197" s="461"/>
      <c r="JDH197" s="461"/>
      <c r="JDI197" s="461"/>
      <c r="JDJ197" s="461"/>
      <c r="JDK197" s="461"/>
      <c r="JDL197" s="461"/>
      <c r="JDM197" s="461"/>
      <c r="JDN197" s="461"/>
      <c r="JDO197" s="461"/>
      <c r="JDP197" s="461"/>
      <c r="JDQ197" s="461"/>
      <c r="JDR197" s="461"/>
      <c r="JDS197" s="461"/>
      <c r="JDT197" s="461"/>
      <c r="JDU197" s="461"/>
      <c r="JDV197" s="461"/>
      <c r="JDW197" s="461"/>
      <c r="JDX197" s="461"/>
      <c r="JDY197" s="461"/>
      <c r="JDZ197" s="461"/>
      <c r="JEA197" s="461"/>
      <c r="JEB197" s="461"/>
      <c r="JEC197" s="461"/>
      <c r="JED197" s="461"/>
      <c r="JEE197" s="461"/>
      <c r="JEF197" s="461"/>
      <c r="JEG197" s="461"/>
      <c r="JEH197" s="461"/>
      <c r="JEI197" s="461"/>
      <c r="JEJ197" s="461"/>
      <c r="JEK197" s="461"/>
      <c r="JEL197" s="461"/>
      <c r="JEM197" s="461"/>
      <c r="JEN197" s="461"/>
      <c r="JEO197" s="461"/>
      <c r="JEP197" s="461"/>
      <c r="JEQ197" s="461"/>
      <c r="JER197" s="461"/>
      <c r="JES197" s="461"/>
      <c r="JET197" s="461"/>
      <c r="JEU197" s="461"/>
      <c r="JEV197" s="461"/>
      <c r="JEW197" s="461"/>
      <c r="JEX197" s="461"/>
      <c r="JEY197" s="461"/>
      <c r="JEZ197" s="461"/>
      <c r="JFA197" s="461"/>
      <c r="JFB197" s="461"/>
      <c r="JFC197" s="461"/>
      <c r="JFD197" s="461"/>
      <c r="JFE197" s="461"/>
      <c r="JFF197" s="461"/>
      <c r="JFG197" s="461"/>
      <c r="JFH197" s="461"/>
      <c r="JFI197" s="461"/>
      <c r="JFJ197" s="461"/>
      <c r="JFK197" s="461"/>
      <c r="JFL197" s="461"/>
      <c r="JFM197" s="461"/>
      <c r="JFN197" s="461"/>
      <c r="JFO197" s="461"/>
      <c r="JFP197" s="461"/>
      <c r="JFQ197" s="461"/>
      <c r="JFR197" s="461"/>
      <c r="JFS197" s="461"/>
      <c r="JFT197" s="461"/>
      <c r="JFU197" s="461"/>
      <c r="JFV197" s="461"/>
      <c r="JFW197" s="461"/>
      <c r="JFX197" s="461"/>
      <c r="JFY197" s="461"/>
      <c r="JFZ197" s="461"/>
      <c r="JGA197" s="461"/>
      <c r="JGB197" s="461"/>
      <c r="JGC197" s="461"/>
      <c r="JGD197" s="461"/>
      <c r="JGE197" s="461"/>
      <c r="JGF197" s="461"/>
      <c r="JGG197" s="461"/>
      <c r="JGH197" s="461"/>
      <c r="JGI197" s="461"/>
      <c r="JGJ197" s="461"/>
      <c r="JGK197" s="461"/>
      <c r="JGL197" s="461"/>
      <c r="JGM197" s="461"/>
      <c r="JGN197" s="461"/>
      <c r="JGO197" s="461"/>
      <c r="JGP197" s="461"/>
      <c r="JGQ197" s="461"/>
      <c r="JGR197" s="461"/>
      <c r="JGS197" s="461"/>
      <c r="JGT197" s="461"/>
      <c r="JGU197" s="461"/>
      <c r="JGV197" s="461"/>
      <c r="JGW197" s="461"/>
      <c r="JGX197" s="461"/>
      <c r="JGY197" s="461"/>
      <c r="JGZ197" s="461"/>
      <c r="JHA197" s="461"/>
      <c r="JHB197" s="461"/>
      <c r="JHC197" s="461"/>
      <c r="JHD197" s="461"/>
      <c r="JHE197" s="461"/>
      <c r="JHF197" s="461"/>
      <c r="JHG197" s="461"/>
      <c r="JHH197" s="461"/>
      <c r="JHI197" s="461"/>
      <c r="JHJ197" s="461"/>
      <c r="JHK197" s="461"/>
      <c r="JHL197" s="461"/>
      <c r="JHM197" s="461"/>
      <c r="JHN197" s="461"/>
      <c r="JHO197" s="461"/>
      <c r="JHP197" s="461"/>
      <c r="JHQ197" s="461"/>
      <c r="JHR197" s="461"/>
      <c r="JHS197" s="461"/>
      <c r="JHT197" s="461"/>
      <c r="JHU197" s="461"/>
      <c r="JHV197" s="461"/>
      <c r="JHW197" s="461"/>
      <c r="JHX197" s="461"/>
      <c r="JHY197" s="461"/>
      <c r="JHZ197" s="461"/>
      <c r="JIA197" s="461"/>
      <c r="JIB197" s="461"/>
      <c r="JIC197" s="461"/>
      <c r="JID197" s="461"/>
      <c r="JIE197" s="461"/>
      <c r="JIF197" s="461"/>
      <c r="JIG197" s="461"/>
      <c r="JIH197" s="461"/>
      <c r="JII197" s="461"/>
      <c r="JIJ197" s="461"/>
      <c r="JIK197" s="461"/>
      <c r="JIL197" s="461"/>
      <c r="JIM197" s="461"/>
      <c r="JIN197" s="461"/>
      <c r="JIO197" s="461"/>
      <c r="JIP197" s="461"/>
      <c r="JIQ197" s="461"/>
      <c r="JIR197" s="461"/>
      <c r="JIS197" s="461"/>
      <c r="JIT197" s="461"/>
      <c r="JIU197" s="461"/>
      <c r="JIV197" s="461"/>
      <c r="JIW197" s="461"/>
      <c r="JIX197" s="461"/>
      <c r="JIY197" s="461"/>
      <c r="JIZ197" s="461"/>
      <c r="JJA197" s="461"/>
      <c r="JJB197" s="461"/>
      <c r="JJC197" s="461"/>
      <c r="JJD197" s="461"/>
      <c r="JJE197" s="461"/>
      <c r="JJF197" s="461"/>
      <c r="JJG197" s="461"/>
      <c r="JJH197" s="461"/>
      <c r="JJI197" s="461"/>
      <c r="JJJ197" s="461"/>
      <c r="JJK197" s="461"/>
      <c r="JJL197" s="461"/>
      <c r="JJM197" s="461"/>
      <c r="JJN197" s="461"/>
      <c r="JJO197" s="461"/>
      <c r="JJP197" s="461"/>
      <c r="JJQ197" s="461"/>
      <c r="JJR197" s="461"/>
      <c r="JJS197" s="461"/>
      <c r="JJT197" s="461"/>
      <c r="JJU197" s="461"/>
      <c r="JJV197" s="461"/>
      <c r="JJW197" s="461"/>
      <c r="JJX197" s="461"/>
      <c r="JJY197" s="461"/>
      <c r="JJZ197" s="461"/>
      <c r="JKA197" s="461"/>
      <c r="JKB197" s="461"/>
      <c r="JKC197" s="461"/>
      <c r="JKD197" s="461"/>
      <c r="JKE197" s="461"/>
      <c r="JKF197" s="461"/>
      <c r="JKG197" s="461"/>
      <c r="JKH197" s="461"/>
      <c r="JKI197" s="461"/>
      <c r="JKJ197" s="461"/>
      <c r="JKK197" s="461"/>
      <c r="JKL197" s="461"/>
      <c r="JKM197" s="461"/>
      <c r="JKN197" s="461"/>
      <c r="JKO197" s="461"/>
      <c r="JKP197" s="461"/>
      <c r="JKQ197" s="461"/>
      <c r="JKR197" s="461"/>
      <c r="JKS197" s="461"/>
      <c r="JKT197" s="461"/>
      <c r="JKU197" s="461"/>
      <c r="JKV197" s="461"/>
      <c r="JKW197" s="461"/>
      <c r="JKX197" s="461"/>
      <c r="JKY197" s="461"/>
      <c r="JKZ197" s="461"/>
      <c r="JLA197" s="461"/>
      <c r="JLB197" s="461"/>
      <c r="JLC197" s="461"/>
      <c r="JLD197" s="461"/>
      <c r="JLE197" s="461"/>
      <c r="JLF197" s="461"/>
      <c r="JLG197" s="461"/>
      <c r="JLH197" s="461"/>
      <c r="JLI197" s="461"/>
      <c r="JLJ197" s="461"/>
      <c r="JLK197" s="461"/>
      <c r="JLL197" s="461"/>
      <c r="JLM197" s="461"/>
      <c r="JLN197" s="461"/>
      <c r="JLO197" s="461"/>
      <c r="JLP197" s="461"/>
      <c r="JLQ197" s="461"/>
      <c r="JLR197" s="461"/>
      <c r="JLS197" s="461"/>
      <c r="JLT197" s="461"/>
      <c r="JLU197" s="461"/>
      <c r="JLV197" s="461"/>
      <c r="JLW197" s="461"/>
      <c r="JLX197" s="461"/>
      <c r="JLY197" s="461"/>
      <c r="JLZ197" s="461"/>
      <c r="JMA197" s="461"/>
      <c r="JMB197" s="461"/>
      <c r="JMC197" s="461"/>
      <c r="JMD197" s="461"/>
      <c r="JME197" s="461"/>
      <c r="JMF197" s="461"/>
      <c r="JMG197" s="461"/>
      <c r="JMH197" s="461"/>
      <c r="JMI197" s="461"/>
      <c r="JMJ197" s="461"/>
      <c r="JMK197" s="461"/>
      <c r="JML197" s="461"/>
      <c r="JMM197" s="461"/>
      <c r="JMN197" s="461"/>
      <c r="JMO197" s="461"/>
      <c r="JMP197" s="461"/>
      <c r="JMQ197" s="461"/>
      <c r="JMR197" s="461"/>
      <c r="JMS197" s="461"/>
      <c r="JMT197" s="461"/>
      <c r="JMU197" s="461"/>
      <c r="JMV197" s="461"/>
      <c r="JMW197" s="461"/>
      <c r="JMX197" s="461"/>
      <c r="JMY197" s="461"/>
      <c r="JMZ197" s="461"/>
      <c r="JNA197" s="461"/>
      <c r="JNB197" s="461"/>
      <c r="JNC197" s="461"/>
      <c r="JND197" s="461"/>
      <c r="JNE197" s="461"/>
      <c r="JNF197" s="461"/>
      <c r="JNG197" s="461"/>
      <c r="JNH197" s="461"/>
      <c r="JNI197" s="461"/>
      <c r="JNJ197" s="461"/>
      <c r="JNK197" s="461"/>
      <c r="JNL197" s="461"/>
      <c r="JNM197" s="461"/>
      <c r="JNN197" s="461"/>
      <c r="JNO197" s="461"/>
      <c r="JNP197" s="461"/>
      <c r="JNQ197" s="461"/>
      <c r="JNR197" s="461"/>
      <c r="JNS197" s="461"/>
      <c r="JNT197" s="461"/>
      <c r="JNU197" s="461"/>
      <c r="JNV197" s="461"/>
      <c r="JNW197" s="461"/>
      <c r="JNX197" s="461"/>
      <c r="JNY197" s="461"/>
      <c r="JNZ197" s="461"/>
      <c r="JOA197" s="461"/>
      <c r="JOB197" s="461"/>
      <c r="JOC197" s="461"/>
      <c r="JOD197" s="461"/>
      <c r="JOE197" s="461"/>
      <c r="JOF197" s="461"/>
      <c r="JOG197" s="461"/>
      <c r="JOH197" s="461"/>
      <c r="JOI197" s="461"/>
      <c r="JOJ197" s="461"/>
      <c r="JOK197" s="461"/>
      <c r="JOL197" s="461"/>
      <c r="JOM197" s="461"/>
      <c r="JON197" s="461"/>
      <c r="JOO197" s="461"/>
      <c r="JOP197" s="461"/>
      <c r="JOQ197" s="461"/>
      <c r="JOR197" s="461"/>
      <c r="JOS197" s="461"/>
      <c r="JOT197" s="461"/>
      <c r="JOU197" s="461"/>
      <c r="JOV197" s="461"/>
      <c r="JOW197" s="461"/>
      <c r="JOX197" s="461"/>
      <c r="JOY197" s="461"/>
      <c r="JOZ197" s="461"/>
      <c r="JPA197" s="461"/>
      <c r="JPB197" s="461"/>
      <c r="JPC197" s="461"/>
      <c r="JPD197" s="461"/>
      <c r="JPE197" s="461"/>
      <c r="JPF197" s="461"/>
      <c r="JPG197" s="461"/>
      <c r="JPH197" s="461"/>
      <c r="JPI197" s="461"/>
      <c r="JPJ197" s="461"/>
      <c r="JPK197" s="461"/>
      <c r="JPL197" s="461"/>
      <c r="JPM197" s="461"/>
      <c r="JPN197" s="461"/>
      <c r="JPO197" s="461"/>
      <c r="JPP197" s="461"/>
      <c r="JPQ197" s="461"/>
      <c r="JPR197" s="461"/>
      <c r="JPS197" s="461"/>
      <c r="JPT197" s="461"/>
      <c r="JPU197" s="461"/>
      <c r="JPV197" s="461"/>
      <c r="JPW197" s="461"/>
      <c r="JPX197" s="461"/>
      <c r="JPY197" s="461"/>
      <c r="JPZ197" s="461"/>
      <c r="JQA197" s="461"/>
      <c r="JQB197" s="461"/>
      <c r="JQC197" s="461"/>
      <c r="JQD197" s="461"/>
      <c r="JQE197" s="461"/>
      <c r="JQF197" s="461"/>
      <c r="JQG197" s="461"/>
      <c r="JQH197" s="461"/>
      <c r="JQI197" s="461"/>
      <c r="JQJ197" s="461"/>
      <c r="JQK197" s="461"/>
      <c r="JQL197" s="461"/>
      <c r="JQM197" s="461"/>
      <c r="JQN197" s="461"/>
      <c r="JQO197" s="461"/>
      <c r="JQP197" s="461"/>
      <c r="JQQ197" s="461"/>
      <c r="JQR197" s="461"/>
      <c r="JQS197" s="461"/>
      <c r="JQT197" s="461"/>
      <c r="JQU197" s="461"/>
      <c r="JQV197" s="461"/>
      <c r="JQW197" s="461"/>
      <c r="JQX197" s="461"/>
      <c r="JQY197" s="461"/>
      <c r="JQZ197" s="461"/>
      <c r="JRA197" s="461"/>
      <c r="JRB197" s="461"/>
      <c r="JRC197" s="461"/>
      <c r="JRD197" s="461"/>
      <c r="JRE197" s="461"/>
      <c r="JRF197" s="461"/>
      <c r="JRG197" s="461"/>
      <c r="JRH197" s="461"/>
      <c r="JRI197" s="461"/>
      <c r="JRJ197" s="461"/>
      <c r="JRK197" s="461"/>
      <c r="JRL197" s="461"/>
      <c r="JRM197" s="461"/>
      <c r="JRN197" s="461"/>
      <c r="JRO197" s="461"/>
      <c r="JRP197" s="461"/>
      <c r="JRQ197" s="461"/>
      <c r="JRR197" s="461"/>
      <c r="JRS197" s="461"/>
      <c r="JRT197" s="461"/>
      <c r="JRU197" s="461"/>
      <c r="JRV197" s="461"/>
      <c r="JRW197" s="461"/>
      <c r="JRX197" s="461"/>
      <c r="JRY197" s="461"/>
      <c r="JRZ197" s="461"/>
      <c r="JSA197" s="461"/>
      <c r="JSB197" s="461"/>
      <c r="JSC197" s="461"/>
      <c r="JSD197" s="461"/>
      <c r="JSE197" s="461"/>
      <c r="JSF197" s="461"/>
      <c r="JSG197" s="461"/>
      <c r="JSH197" s="461"/>
      <c r="JSI197" s="461"/>
      <c r="JSJ197" s="461"/>
      <c r="JSK197" s="461"/>
      <c r="JSL197" s="461"/>
      <c r="JSM197" s="461"/>
      <c r="JSN197" s="461"/>
      <c r="JSO197" s="461"/>
      <c r="JSP197" s="461"/>
      <c r="JSQ197" s="461"/>
      <c r="JSR197" s="461"/>
      <c r="JSS197" s="461"/>
      <c r="JST197" s="461"/>
      <c r="JSU197" s="461"/>
      <c r="JSV197" s="461"/>
      <c r="JSW197" s="461"/>
      <c r="JSX197" s="461"/>
      <c r="JSY197" s="461"/>
      <c r="JSZ197" s="461"/>
      <c r="JTA197" s="461"/>
      <c r="JTB197" s="461"/>
      <c r="JTC197" s="461"/>
      <c r="JTD197" s="461"/>
      <c r="JTE197" s="461"/>
      <c r="JTF197" s="461"/>
      <c r="JTG197" s="461"/>
      <c r="JTH197" s="461"/>
      <c r="JTI197" s="461"/>
      <c r="JTJ197" s="461"/>
      <c r="JTK197" s="461"/>
      <c r="JTL197" s="461"/>
      <c r="JTM197" s="461"/>
      <c r="JTN197" s="461"/>
      <c r="JTO197" s="461"/>
      <c r="JTP197" s="461"/>
      <c r="JTQ197" s="461"/>
      <c r="JTR197" s="461"/>
      <c r="JTS197" s="461"/>
      <c r="JTT197" s="461"/>
      <c r="JTU197" s="461"/>
      <c r="JTV197" s="461"/>
      <c r="JTW197" s="461"/>
      <c r="JTX197" s="461"/>
      <c r="JTY197" s="461"/>
      <c r="JTZ197" s="461"/>
      <c r="JUA197" s="461"/>
      <c r="JUB197" s="461"/>
      <c r="JUC197" s="461"/>
      <c r="JUD197" s="461"/>
      <c r="JUE197" s="461"/>
      <c r="JUF197" s="461"/>
      <c r="JUG197" s="461"/>
      <c r="JUH197" s="461"/>
      <c r="JUI197" s="461"/>
      <c r="JUJ197" s="461"/>
      <c r="JUK197" s="461"/>
      <c r="JUL197" s="461"/>
      <c r="JUM197" s="461"/>
      <c r="JUN197" s="461"/>
      <c r="JUO197" s="461"/>
      <c r="JUP197" s="461"/>
      <c r="JUQ197" s="461"/>
      <c r="JUR197" s="461"/>
      <c r="JUS197" s="461"/>
      <c r="JUT197" s="461"/>
      <c r="JUU197" s="461"/>
      <c r="JUV197" s="461"/>
      <c r="JUW197" s="461"/>
      <c r="JUX197" s="461"/>
      <c r="JUY197" s="461"/>
      <c r="JUZ197" s="461"/>
      <c r="JVA197" s="461"/>
      <c r="JVB197" s="461"/>
      <c r="JVC197" s="461"/>
      <c r="JVD197" s="461"/>
      <c r="JVE197" s="461"/>
      <c r="JVF197" s="461"/>
      <c r="JVG197" s="461"/>
      <c r="JVH197" s="461"/>
      <c r="JVI197" s="461"/>
      <c r="JVJ197" s="461"/>
      <c r="JVK197" s="461"/>
      <c r="JVL197" s="461"/>
      <c r="JVM197" s="461"/>
      <c r="JVN197" s="461"/>
      <c r="JVO197" s="461"/>
      <c r="JVP197" s="461"/>
      <c r="JVQ197" s="461"/>
      <c r="JVR197" s="461"/>
      <c r="JVS197" s="461"/>
      <c r="JVT197" s="461"/>
      <c r="JVU197" s="461"/>
      <c r="JVV197" s="461"/>
      <c r="JVW197" s="461"/>
      <c r="JVX197" s="461"/>
      <c r="JVY197" s="461"/>
      <c r="JVZ197" s="461"/>
      <c r="JWA197" s="461"/>
      <c r="JWB197" s="461"/>
      <c r="JWC197" s="461"/>
      <c r="JWD197" s="461"/>
      <c r="JWE197" s="461"/>
      <c r="JWF197" s="461"/>
      <c r="JWG197" s="461"/>
      <c r="JWH197" s="461"/>
      <c r="JWI197" s="461"/>
      <c r="JWJ197" s="461"/>
      <c r="JWK197" s="461"/>
      <c r="JWL197" s="461"/>
      <c r="JWM197" s="461"/>
      <c r="JWN197" s="461"/>
      <c r="JWO197" s="461"/>
      <c r="JWP197" s="461"/>
      <c r="JWQ197" s="461"/>
      <c r="JWR197" s="461"/>
      <c r="JWS197" s="461"/>
      <c r="JWT197" s="461"/>
      <c r="JWU197" s="461"/>
      <c r="JWV197" s="461"/>
      <c r="JWW197" s="461"/>
      <c r="JWX197" s="461"/>
      <c r="JWY197" s="461"/>
      <c r="JWZ197" s="461"/>
      <c r="JXA197" s="461"/>
      <c r="JXB197" s="461"/>
      <c r="JXC197" s="461"/>
      <c r="JXD197" s="461"/>
      <c r="JXE197" s="461"/>
      <c r="JXF197" s="461"/>
      <c r="JXG197" s="461"/>
      <c r="JXH197" s="461"/>
      <c r="JXI197" s="461"/>
      <c r="JXJ197" s="461"/>
      <c r="JXK197" s="461"/>
      <c r="JXL197" s="461"/>
      <c r="JXM197" s="461"/>
      <c r="JXN197" s="461"/>
      <c r="JXO197" s="461"/>
      <c r="JXP197" s="461"/>
      <c r="JXQ197" s="461"/>
      <c r="JXR197" s="461"/>
      <c r="JXS197" s="461"/>
      <c r="JXT197" s="461"/>
      <c r="JXU197" s="461"/>
      <c r="JXV197" s="461"/>
      <c r="JXW197" s="461"/>
      <c r="JXX197" s="461"/>
      <c r="JXY197" s="461"/>
      <c r="JXZ197" s="461"/>
      <c r="JYA197" s="461"/>
      <c r="JYB197" s="461"/>
      <c r="JYC197" s="461"/>
      <c r="JYD197" s="461"/>
      <c r="JYE197" s="461"/>
      <c r="JYF197" s="461"/>
      <c r="JYG197" s="461"/>
      <c r="JYH197" s="461"/>
      <c r="JYI197" s="461"/>
      <c r="JYJ197" s="461"/>
      <c r="JYK197" s="461"/>
      <c r="JYL197" s="461"/>
      <c r="JYM197" s="461"/>
      <c r="JYN197" s="461"/>
      <c r="JYO197" s="461"/>
      <c r="JYP197" s="461"/>
      <c r="JYQ197" s="461"/>
      <c r="JYR197" s="461"/>
      <c r="JYS197" s="461"/>
      <c r="JYT197" s="461"/>
      <c r="JYU197" s="461"/>
      <c r="JYV197" s="461"/>
      <c r="JYW197" s="461"/>
      <c r="JYX197" s="461"/>
      <c r="JYY197" s="461"/>
      <c r="JYZ197" s="461"/>
      <c r="JZA197" s="461"/>
      <c r="JZB197" s="461"/>
      <c r="JZC197" s="461"/>
      <c r="JZD197" s="461"/>
      <c r="JZE197" s="461"/>
      <c r="JZF197" s="461"/>
      <c r="JZG197" s="461"/>
      <c r="JZH197" s="461"/>
      <c r="JZI197" s="461"/>
      <c r="JZJ197" s="461"/>
      <c r="JZK197" s="461"/>
      <c r="JZL197" s="461"/>
      <c r="JZM197" s="461"/>
      <c r="JZN197" s="461"/>
      <c r="JZO197" s="461"/>
      <c r="JZP197" s="461"/>
      <c r="JZQ197" s="461"/>
      <c r="JZR197" s="461"/>
      <c r="JZS197" s="461"/>
      <c r="JZT197" s="461"/>
      <c r="JZU197" s="461"/>
      <c r="JZV197" s="461"/>
      <c r="JZW197" s="461"/>
      <c r="JZX197" s="461"/>
      <c r="JZY197" s="461"/>
      <c r="JZZ197" s="461"/>
      <c r="KAA197" s="461"/>
      <c r="KAB197" s="461"/>
      <c r="KAC197" s="461"/>
      <c r="KAD197" s="461"/>
      <c r="KAE197" s="461"/>
      <c r="KAF197" s="461"/>
      <c r="KAG197" s="461"/>
      <c r="KAH197" s="461"/>
      <c r="KAI197" s="461"/>
      <c r="KAJ197" s="461"/>
      <c r="KAK197" s="461"/>
      <c r="KAL197" s="461"/>
      <c r="KAM197" s="461"/>
      <c r="KAN197" s="461"/>
      <c r="KAO197" s="461"/>
      <c r="KAP197" s="461"/>
      <c r="KAQ197" s="461"/>
      <c r="KAR197" s="461"/>
      <c r="KAS197" s="461"/>
      <c r="KAT197" s="461"/>
      <c r="KAU197" s="461"/>
      <c r="KAV197" s="461"/>
      <c r="KAW197" s="461"/>
      <c r="KAX197" s="461"/>
      <c r="KAY197" s="461"/>
      <c r="KAZ197" s="461"/>
      <c r="KBA197" s="461"/>
      <c r="KBB197" s="461"/>
      <c r="KBC197" s="461"/>
      <c r="KBD197" s="461"/>
      <c r="KBE197" s="461"/>
      <c r="KBF197" s="461"/>
      <c r="KBG197" s="461"/>
      <c r="KBH197" s="461"/>
      <c r="KBI197" s="461"/>
      <c r="KBJ197" s="461"/>
      <c r="KBK197" s="461"/>
      <c r="KBL197" s="461"/>
      <c r="KBM197" s="461"/>
      <c r="KBN197" s="461"/>
      <c r="KBO197" s="461"/>
      <c r="KBP197" s="461"/>
      <c r="KBQ197" s="461"/>
      <c r="KBR197" s="461"/>
      <c r="KBS197" s="461"/>
      <c r="KBT197" s="461"/>
      <c r="KBU197" s="461"/>
      <c r="KBV197" s="461"/>
      <c r="KBW197" s="461"/>
      <c r="KBX197" s="461"/>
      <c r="KBY197" s="461"/>
      <c r="KBZ197" s="461"/>
      <c r="KCA197" s="461"/>
      <c r="KCB197" s="461"/>
      <c r="KCC197" s="461"/>
      <c r="KCD197" s="461"/>
      <c r="KCE197" s="461"/>
      <c r="KCF197" s="461"/>
      <c r="KCG197" s="461"/>
      <c r="KCH197" s="461"/>
      <c r="KCI197" s="461"/>
      <c r="KCJ197" s="461"/>
      <c r="KCK197" s="461"/>
      <c r="KCL197" s="461"/>
      <c r="KCM197" s="461"/>
      <c r="KCN197" s="461"/>
      <c r="KCO197" s="461"/>
      <c r="KCP197" s="461"/>
      <c r="KCQ197" s="461"/>
      <c r="KCR197" s="461"/>
      <c r="KCS197" s="461"/>
      <c r="KCT197" s="461"/>
      <c r="KCU197" s="461"/>
      <c r="KCV197" s="461"/>
      <c r="KCW197" s="461"/>
      <c r="KCX197" s="461"/>
      <c r="KCY197" s="461"/>
      <c r="KCZ197" s="461"/>
      <c r="KDA197" s="461"/>
      <c r="KDB197" s="461"/>
      <c r="KDC197" s="461"/>
      <c r="KDD197" s="461"/>
      <c r="KDE197" s="461"/>
      <c r="KDF197" s="461"/>
      <c r="KDG197" s="461"/>
      <c r="KDH197" s="461"/>
      <c r="KDI197" s="461"/>
      <c r="KDJ197" s="461"/>
      <c r="KDK197" s="461"/>
      <c r="KDL197" s="461"/>
      <c r="KDM197" s="461"/>
      <c r="KDN197" s="461"/>
      <c r="KDO197" s="461"/>
      <c r="KDP197" s="461"/>
      <c r="KDQ197" s="461"/>
      <c r="KDR197" s="461"/>
      <c r="KDS197" s="461"/>
      <c r="KDT197" s="461"/>
      <c r="KDU197" s="461"/>
      <c r="KDV197" s="461"/>
      <c r="KDW197" s="461"/>
      <c r="KDX197" s="461"/>
      <c r="KDY197" s="461"/>
      <c r="KDZ197" s="461"/>
      <c r="KEA197" s="461"/>
      <c r="KEB197" s="461"/>
      <c r="KEC197" s="461"/>
      <c r="KED197" s="461"/>
      <c r="KEE197" s="461"/>
      <c r="KEF197" s="461"/>
      <c r="KEG197" s="461"/>
      <c r="KEH197" s="461"/>
      <c r="KEI197" s="461"/>
      <c r="KEJ197" s="461"/>
      <c r="KEK197" s="461"/>
      <c r="KEL197" s="461"/>
      <c r="KEM197" s="461"/>
      <c r="KEN197" s="461"/>
      <c r="KEO197" s="461"/>
      <c r="KEP197" s="461"/>
      <c r="KEQ197" s="461"/>
      <c r="KER197" s="461"/>
      <c r="KES197" s="461"/>
      <c r="KET197" s="461"/>
      <c r="KEU197" s="461"/>
      <c r="KEV197" s="461"/>
      <c r="KEW197" s="461"/>
      <c r="KEX197" s="461"/>
      <c r="KEY197" s="461"/>
      <c r="KEZ197" s="461"/>
      <c r="KFA197" s="461"/>
      <c r="KFB197" s="461"/>
      <c r="KFC197" s="461"/>
      <c r="KFD197" s="461"/>
      <c r="KFE197" s="461"/>
      <c r="KFF197" s="461"/>
      <c r="KFG197" s="461"/>
      <c r="KFH197" s="461"/>
      <c r="KFI197" s="461"/>
      <c r="KFJ197" s="461"/>
      <c r="KFK197" s="461"/>
      <c r="KFL197" s="461"/>
      <c r="KFM197" s="461"/>
      <c r="KFN197" s="461"/>
      <c r="KFO197" s="461"/>
      <c r="KFP197" s="461"/>
      <c r="KFQ197" s="461"/>
      <c r="KFR197" s="461"/>
      <c r="KFS197" s="461"/>
      <c r="KFT197" s="461"/>
      <c r="KFU197" s="461"/>
      <c r="KFV197" s="461"/>
      <c r="KFW197" s="461"/>
      <c r="KFX197" s="461"/>
      <c r="KFY197" s="461"/>
      <c r="KFZ197" s="461"/>
      <c r="KGA197" s="461"/>
      <c r="KGB197" s="461"/>
      <c r="KGC197" s="461"/>
      <c r="KGD197" s="461"/>
      <c r="KGE197" s="461"/>
      <c r="KGF197" s="461"/>
      <c r="KGG197" s="461"/>
      <c r="KGH197" s="461"/>
      <c r="KGI197" s="461"/>
      <c r="KGJ197" s="461"/>
      <c r="KGK197" s="461"/>
      <c r="KGL197" s="461"/>
      <c r="KGM197" s="461"/>
      <c r="KGN197" s="461"/>
      <c r="KGO197" s="461"/>
      <c r="KGP197" s="461"/>
      <c r="KGQ197" s="461"/>
      <c r="KGR197" s="461"/>
      <c r="KGS197" s="461"/>
      <c r="KGT197" s="461"/>
      <c r="KGU197" s="461"/>
      <c r="KGV197" s="461"/>
      <c r="KGW197" s="461"/>
      <c r="KGX197" s="461"/>
      <c r="KGY197" s="461"/>
      <c r="KGZ197" s="461"/>
      <c r="KHA197" s="461"/>
      <c r="KHB197" s="461"/>
      <c r="KHC197" s="461"/>
      <c r="KHD197" s="461"/>
      <c r="KHE197" s="461"/>
      <c r="KHF197" s="461"/>
      <c r="KHG197" s="461"/>
      <c r="KHH197" s="461"/>
      <c r="KHI197" s="461"/>
      <c r="KHJ197" s="461"/>
      <c r="KHK197" s="461"/>
      <c r="KHL197" s="461"/>
      <c r="KHM197" s="461"/>
      <c r="KHN197" s="461"/>
      <c r="KHO197" s="461"/>
      <c r="KHP197" s="461"/>
      <c r="KHQ197" s="461"/>
      <c r="KHR197" s="461"/>
      <c r="KHS197" s="461"/>
      <c r="KHT197" s="461"/>
      <c r="KHU197" s="461"/>
      <c r="KHV197" s="461"/>
      <c r="KHW197" s="461"/>
      <c r="KHX197" s="461"/>
      <c r="KHY197" s="461"/>
      <c r="KHZ197" s="461"/>
      <c r="KIA197" s="461"/>
      <c r="KIB197" s="461"/>
      <c r="KIC197" s="461"/>
      <c r="KID197" s="461"/>
      <c r="KIE197" s="461"/>
      <c r="KIF197" s="461"/>
      <c r="KIG197" s="461"/>
      <c r="KIH197" s="461"/>
      <c r="KII197" s="461"/>
      <c r="KIJ197" s="461"/>
      <c r="KIK197" s="461"/>
      <c r="KIL197" s="461"/>
      <c r="KIM197" s="461"/>
      <c r="KIN197" s="461"/>
      <c r="KIO197" s="461"/>
      <c r="KIP197" s="461"/>
      <c r="KIQ197" s="461"/>
      <c r="KIR197" s="461"/>
      <c r="KIS197" s="461"/>
      <c r="KIT197" s="461"/>
      <c r="KIU197" s="461"/>
      <c r="KIV197" s="461"/>
      <c r="KIW197" s="461"/>
      <c r="KIX197" s="461"/>
      <c r="KIY197" s="461"/>
      <c r="KIZ197" s="461"/>
      <c r="KJA197" s="461"/>
      <c r="KJB197" s="461"/>
      <c r="KJC197" s="461"/>
      <c r="KJD197" s="461"/>
      <c r="KJE197" s="461"/>
      <c r="KJF197" s="461"/>
      <c r="KJG197" s="461"/>
      <c r="KJH197" s="461"/>
      <c r="KJI197" s="461"/>
      <c r="KJJ197" s="461"/>
      <c r="KJK197" s="461"/>
      <c r="KJL197" s="461"/>
      <c r="KJM197" s="461"/>
      <c r="KJN197" s="461"/>
      <c r="KJO197" s="461"/>
      <c r="KJP197" s="461"/>
      <c r="KJQ197" s="461"/>
      <c r="KJR197" s="461"/>
      <c r="KJS197" s="461"/>
      <c r="KJT197" s="461"/>
      <c r="KJU197" s="461"/>
      <c r="KJV197" s="461"/>
      <c r="KJW197" s="461"/>
      <c r="KJX197" s="461"/>
      <c r="KJY197" s="461"/>
      <c r="KJZ197" s="461"/>
      <c r="KKA197" s="461"/>
      <c r="KKB197" s="461"/>
      <c r="KKC197" s="461"/>
      <c r="KKD197" s="461"/>
      <c r="KKE197" s="461"/>
      <c r="KKF197" s="461"/>
      <c r="KKG197" s="461"/>
      <c r="KKH197" s="461"/>
      <c r="KKI197" s="461"/>
      <c r="KKJ197" s="461"/>
      <c r="KKK197" s="461"/>
      <c r="KKL197" s="461"/>
      <c r="KKM197" s="461"/>
      <c r="KKN197" s="461"/>
      <c r="KKO197" s="461"/>
      <c r="KKP197" s="461"/>
      <c r="KKQ197" s="461"/>
      <c r="KKR197" s="461"/>
      <c r="KKS197" s="461"/>
      <c r="KKT197" s="461"/>
      <c r="KKU197" s="461"/>
      <c r="KKV197" s="461"/>
      <c r="KKW197" s="461"/>
      <c r="KKX197" s="461"/>
      <c r="KKY197" s="461"/>
      <c r="KKZ197" s="461"/>
      <c r="KLA197" s="461"/>
      <c r="KLB197" s="461"/>
      <c r="KLC197" s="461"/>
      <c r="KLD197" s="461"/>
      <c r="KLE197" s="461"/>
      <c r="KLF197" s="461"/>
      <c r="KLG197" s="461"/>
      <c r="KLH197" s="461"/>
      <c r="KLI197" s="461"/>
      <c r="KLJ197" s="461"/>
      <c r="KLK197" s="461"/>
      <c r="KLL197" s="461"/>
      <c r="KLM197" s="461"/>
      <c r="KLN197" s="461"/>
      <c r="KLO197" s="461"/>
      <c r="KLP197" s="461"/>
      <c r="KLQ197" s="461"/>
      <c r="KLR197" s="461"/>
      <c r="KLS197" s="461"/>
      <c r="KLT197" s="461"/>
      <c r="KLU197" s="461"/>
      <c r="KLV197" s="461"/>
      <c r="KLW197" s="461"/>
      <c r="KLX197" s="461"/>
      <c r="KLY197" s="461"/>
      <c r="KLZ197" s="461"/>
      <c r="KMA197" s="461"/>
      <c r="KMB197" s="461"/>
      <c r="KMC197" s="461"/>
      <c r="KMD197" s="461"/>
      <c r="KME197" s="461"/>
      <c r="KMF197" s="461"/>
      <c r="KMG197" s="461"/>
      <c r="KMH197" s="461"/>
      <c r="KMI197" s="461"/>
      <c r="KMJ197" s="461"/>
      <c r="KMK197" s="461"/>
      <c r="KML197" s="461"/>
      <c r="KMM197" s="461"/>
      <c r="KMN197" s="461"/>
      <c r="KMO197" s="461"/>
      <c r="KMP197" s="461"/>
      <c r="KMQ197" s="461"/>
      <c r="KMR197" s="461"/>
      <c r="KMS197" s="461"/>
      <c r="KMT197" s="461"/>
      <c r="KMU197" s="461"/>
      <c r="KMV197" s="461"/>
      <c r="KMW197" s="461"/>
      <c r="KMX197" s="461"/>
      <c r="KMY197" s="461"/>
      <c r="KMZ197" s="461"/>
      <c r="KNA197" s="461"/>
      <c r="KNB197" s="461"/>
      <c r="KNC197" s="461"/>
      <c r="KND197" s="461"/>
      <c r="KNE197" s="461"/>
      <c r="KNF197" s="461"/>
      <c r="KNG197" s="461"/>
      <c r="KNH197" s="461"/>
      <c r="KNI197" s="461"/>
      <c r="KNJ197" s="461"/>
      <c r="KNK197" s="461"/>
      <c r="KNL197" s="461"/>
      <c r="KNM197" s="461"/>
      <c r="KNN197" s="461"/>
      <c r="KNO197" s="461"/>
      <c r="KNP197" s="461"/>
      <c r="KNQ197" s="461"/>
      <c r="KNR197" s="461"/>
      <c r="KNS197" s="461"/>
      <c r="KNT197" s="461"/>
      <c r="KNU197" s="461"/>
      <c r="KNV197" s="461"/>
      <c r="KNW197" s="461"/>
      <c r="KNX197" s="461"/>
      <c r="KNY197" s="461"/>
      <c r="KNZ197" s="461"/>
      <c r="KOA197" s="461"/>
      <c r="KOB197" s="461"/>
      <c r="KOC197" s="461"/>
      <c r="KOD197" s="461"/>
      <c r="KOE197" s="461"/>
      <c r="KOF197" s="461"/>
      <c r="KOG197" s="461"/>
      <c r="KOH197" s="461"/>
      <c r="KOI197" s="461"/>
      <c r="KOJ197" s="461"/>
      <c r="KOK197" s="461"/>
      <c r="KOL197" s="461"/>
      <c r="KOM197" s="461"/>
      <c r="KON197" s="461"/>
      <c r="KOO197" s="461"/>
      <c r="KOP197" s="461"/>
      <c r="KOQ197" s="461"/>
      <c r="KOR197" s="461"/>
      <c r="KOS197" s="461"/>
      <c r="KOT197" s="461"/>
      <c r="KOU197" s="461"/>
      <c r="KOV197" s="461"/>
      <c r="KOW197" s="461"/>
      <c r="KOX197" s="461"/>
      <c r="KOY197" s="461"/>
      <c r="KOZ197" s="461"/>
      <c r="KPA197" s="461"/>
      <c r="KPB197" s="461"/>
      <c r="KPC197" s="461"/>
      <c r="KPD197" s="461"/>
      <c r="KPE197" s="461"/>
      <c r="KPF197" s="461"/>
      <c r="KPG197" s="461"/>
      <c r="KPH197" s="461"/>
      <c r="KPI197" s="461"/>
      <c r="KPJ197" s="461"/>
      <c r="KPK197" s="461"/>
      <c r="KPL197" s="461"/>
      <c r="KPM197" s="461"/>
      <c r="KPN197" s="461"/>
      <c r="KPO197" s="461"/>
      <c r="KPP197" s="461"/>
      <c r="KPQ197" s="461"/>
      <c r="KPR197" s="461"/>
      <c r="KPS197" s="461"/>
      <c r="KPT197" s="461"/>
      <c r="KPU197" s="461"/>
      <c r="KPV197" s="461"/>
      <c r="KPW197" s="461"/>
      <c r="KPX197" s="461"/>
      <c r="KPY197" s="461"/>
      <c r="KPZ197" s="461"/>
      <c r="KQA197" s="461"/>
      <c r="KQB197" s="461"/>
      <c r="KQC197" s="461"/>
      <c r="KQD197" s="461"/>
      <c r="KQE197" s="461"/>
      <c r="KQF197" s="461"/>
      <c r="KQG197" s="461"/>
      <c r="KQH197" s="461"/>
      <c r="KQI197" s="461"/>
      <c r="KQJ197" s="461"/>
      <c r="KQK197" s="461"/>
      <c r="KQL197" s="461"/>
      <c r="KQM197" s="461"/>
      <c r="KQN197" s="461"/>
      <c r="KQO197" s="461"/>
      <c r="KQP197" s="461"/>
      <c r="KQQ197" s="461"/>
      <c r="KQR197" s="461"/>
      <c r="KQS197" s="461"/>
      <c r="KQT197" s="461"/>
      <c r="KQU197" s="461"/>
      <c r="KQV197" s="461"/>
      <c r="KQW197" s="461"/>
      <c r="KQX197" s="461"/>
      <c r="KQY197" s="461"/>
      <c r="KQZ197" s="461"/>
      <c r="KRA197" s="461"/>
      <c r="KRB197" s="461"/>
      <c r="KRC197" s="461"/>
      <c r="KRD197" s="461"/>
      <c r="KRE197" s="461"/>
      <c r="KRF197" s="461"/>
      <c r="KRG197" s="461"/>
      <c r="KRH197" s="461"/>
      <c r="KRI197" s="461"/>
      <c r="KRJ197" s="461"/>
      <c r="KRK197" s="461"/>
      <c r="KRL197" s="461"/>
      <c r="KRM197" s="461"/>
      <c r="KRN197" s="461"/>
      <c r="KRO197" s="461"/>
      <c r="KRP197" s="461"/>
      <c r="KRQ197" s="461"/>
      <c r="KRR197" s="461"/>
      <c r="KRS197" s="461"/>
      <c r="KRT197" s="461"/>
      <c r="KRU197" s="461"/>
      <c r="KRV197" s="461"/>
      <c r="KRW197" s="461"/>
      <c r="KRX197" s="461"/>
      <c r="KRY197" s="461"/>
      <c r="KRZ197" s="461"/>
      <c r="KSA197" s="461"/>
      <c r="KSB197" s="461"/>
      <c r="KSC197" s="461"/>
      <c r="KSD197" s="461"/>
      <c r="KSE197" s="461"/>
      <c r="KSF197" s="461"/>
      <c r="KSG197" s="461"/>
      <c r="KSH197" s="461"/>
      <c r="KSI197" s="461"/>
      <c r="KSJ197" s="461"/>
      <c r="KSK197" s="461"/>
      <c r="KSL197" s="461"/>
      <c r="KSM197" s="461"/>
      <c r="KSN197" s="461"/>
      <c r="KSO197" s="461"/>
      <c r="KSP197" s="461"/>
      <c r="KSQ197" s="461"/>
      <c r="KSR197" s="461"/>
      <c r="KSS197" s="461"/>
      <c r="KST197" s="461"/>
      <c r="KSU197" s="461"/>
      <c r="KSV197" s="461"/>
      <c r="KSW197" s="461"/>
      <c r="KSX197" s="461"/>
      <c r="KSY197" s="461"/>
      <c r="KSZ197" s="461"/>
      <c r="KTA197" s="461"/>
      <c r="KTB197" s="461"/>
      <c r="KTC197" s="461"/>
      <c r="KTD197" s="461"/>
      <c r="KTE197" s="461"/>
      <c r="KTF197" s="461"/>
      <c r="KTG197" s="461"/>
      <c r="KTH197" s="461"/>
      <c r="KTI197" s="461"/>
      <c r="KTJ197" s="461"/>
      <c r="KTK197" s="461"/>
      <c r="KTL197" s="461"/>
      <c r="KTM197" s="461"/>
      <c r="KTN197" s="461"/>
      <c r="KTO197" s="461"/>
      <c r="KTP197" s="461"/>
      <c r="KTQ197" s="461"/>
      <c r="KTR197" s="461"/>
      <c r="KTS197" s="461"/>
      <c r="KTT197" s="461"/>
      <c r="KTU197" s="461"/>
      <c r="KTV197" s="461"/>
      <c r="KTW197" s="461"/>
      <c r="KTX197" s="461"/>
      <c r="KTY197" s="461"/>
      <c r="KTZ197" s="461"/>
      <c r="KUA197" s="461"/>
      <c r="KUB197" s="461"/>
      <c r="KUC197" s="461"/>
      <c r="KUD197" s="461"/>
      <c r="KUE197" s="461"/>
      <c r="KUF197" s="461"/>
      <c r="KUG197" s="461"/>
      <c r="KUH197" s="461"/>
      <c r="KUI197" s="461"/>
      <c r="KUJ197" s="461"/>
      <c r="KUK197" s="461"/>
      <c r="KUL197" s="461"/>
      <c r="KUM197" s="461"/>
      <c r="KUN197" s="461"/>
      <c r="KUO197" s="461"/>
      <c r="KUP197" s="461"/>
      <c r="KUQ197" s="461"/>
      <c r="KUR197" s="461"/>
      <c r="KUS197" s="461"/>
      <c r="KUT197" s="461"/>
      <c r="KUU197" s="461"/>
      <c r="KUV197" s="461"/>
      <c r="KUW197" s="461"/>
      <c r="KUX197" s="461"/>
      <c r="KUY197" s="461"/>
      <c r="KUZ197" s="461"/>
      <c r="KVA197" s="461"/>
      <c r="KVB197" s="461"/>
      <c r="KVC197" s="461"/>
      <c r="KVD197" s="461"/>
      <c r="KVE197" s="461"/>
      <c r="KVF197" s="461"/>
      <c r="KVG197" s="461"/>
      <c r="KVH197" s="461"/>
      <c r="KVI197" s="461"/>
      <c r="KVJ197" s="461"/>
      <c r="KVK197" s="461"/>
      <c r="KVL197" s="461"/>
      <c r="KVM197" s="461"/>
      <c r="KVN197" s="461"/>
      <c r="KVO197" s="461"/>
      <c r="KVP197" s="461"/>
      <c r="KVQ197" s="461"/>
      <c r="KVR197" s="461"/>
      <c r="KVS197" s="461"/>
      <c r="KVT197" s="461"/>
      <c r="KVU197" s="461"/>
      <c r="KVV197" s="461"/>
      <c r="KVW197" s="461"/>
      <c r="KVX197" s="461"/>
      <c r="KVY197" s="461"/>
      <c r="KVZ197" s="461"/>
      <c r="KWA197" s="461"/>
      <c r="KWB197" s="461"/>
      <c r="KWC197" s="461"/>
      <c r="KWD197" s="461"/>
      <c r="KWE197" s="461"/>
      <c r="KWF197" s="461"/>
      <c r="KWG197" s="461"/>
      <c r="KWH197" s="461"/>
      <c r="KWI197" s="461"/>
      <c r="KWJ197" s="461"/>
      <c r="KWK197" s="461"/>
      <c r="KWL197" s="461"/>
      <c r="KWM197" s="461"/>
      <c r="KWN197" s="461"/>
      <c r="KWO197" s="461"/>
      <c r="KWP197" s="461"/>
      <c r="KWQ197" s="461"/>
      <c r="KWR197" s="461"/>
      <c r="KWS197" s="461"/>
      <c r="KWT197" s="461"/>
      <c r="KWU197" s="461"/>
      <c r="KWV197" s="461"/>
      <c r="KWW197" s="461"/>
      <c r="KWX197" s="461"/>
      <c r="KWY197" s="461"/>
      <c r="KWZ197" s="461"/>
      <c r="KXA197" s="461"/>
      <c r="KXB197" s="461"/>
      <c r="KXC197" s="461"/>
      <c r="KXD197" s="461"/>
      <c r="KXE197" s="461"/>
      <c r="KXF197" s="461"/>
      <c r="KXG197" s="461"/>
      <c r="KXH197" s="461"/>
      <c r="KXI197" s="461"/>
      <c r="KXJ197" s="461"/>
      <c r="KXK197" s="461"/>
      <c r="KXL197" s="461"/>
      <c r="KXM197" s="461"/>
      <c r="KXN197" s="461"/>
      <c r="KXO197" s="461"/>
      <c r="KXP197" s="461"/>
      <c r="KXQ197" s="461"/>
      <c r="KXR197" s="461"/>
      <c r="KXS197" s="461"/>
      <c r="KXT197" s="461"/>
      <c r="KXU197" s="461"/>
      <c r="KXV197" s="461"/>
      <c r="KXW197" s="461"/>
      <c r="KXX197" s="461"/>
      <c r="KXY197" s="461"/>
      <c r="KXZ197" s="461"/>
      <c r="KYA197" s="461"/>
      <c r="KYB197" s="461"/>
      <c r="KYC197" s="461"/>
      <c r="KYD197" s="461"/>
      <c r="KYE197" s="461"/>
      <c r="KYF197" s="461"/>
      <c r="KYG197" s="461"/>
      <c r="KYH197" s="461"/>
      <c r="KYI197" s="461"/>
      <c r="KYJ197" s="461"/>
      <c r="KYK197" s="461"/>
      <c r="KYL197" s="461"/>
      <c r="KYM197" s="461"/>
      <c r="KYN197" s="461"/>
      <c r="KYO197" s="461"/>
      <c r="KYP197" s="461"/>
      <c r="KYQ197" s="461"/>
      <c r="KYR197" s="461"/>
      <c r="KYS197" s="461"/>
      <c r="KYT197" s="461"/>
      <c r="KYU197" s="461"/>
      <c r="KYV197" s="461"/>
      <c r="KYW197" s="461"/>
      <c r="KYX197" s="461"/>
      <c r="KYY197" s="461"/>
      <c r="KYZ197" s="461"/>
      <c r="KZA197" s="461"/>
      <c r="KZB197" s="461"/>
      <c r="KZC197" s="461"/>
      <c r="KZD197" s="461"/>
      <c r="KZE197" s="461"/>
      <c r="KZF197" s="461"/>
      <c r="KZG197" s="461"/>
      <c r="KZH197" s="461"/>
      <c r="KZI197" s="461"/>
      <c r="KZJ197" s="461"/>
      <c r="KZK197" s="461"/>
      <c r="KZL197" s="461"/>
      <c r="KZM197" s="461"/>
      <c r="KZN197" s="461"/>
      <c r="KZO197" s="461"/>
      <c r="KZP197" s="461"/>
      <c r="KZQ197" s="461"/>
      <c r="KZR197" s="461"/>
      <c r="KZS197" s="461"/>
      <c r="KZT197" s="461"/>
      <c r="KZU197" s="461"/>
      <c r="KZV197" s="461"/>
      <c r="KZW197" s="461"/>
      <c r="KZX197" s="461"/>
      <c r="KZY197" s="461"/>
      <c r="KZZ197" s="461"/>
      <c r="LAA197" s="461"/>
      <c r="LAB197" s="461"/>
      <c r="LAC197" s="461"/>
      <c r="LAD197" s="461"/>
      <c r="LAE197" s="461"/>
      <c r="LAF197" s="461"/>
      <c r="LAG197" s="461"/>
      <c r="LAH197" s="461"/>
      <c r="LAI197" s="461"/>
      <c r="LAJ197" s="461"/>
      <c r="LAK197" s="461"/>
      <c r="LAL197" s="461"/>
      <c r="LAM197" s="461"/>
      <c r="LAN197" s="461"/>
      <c r="LAO197" s="461"/>
      <c r="LAP197" s="461"/>
      <c r="LAQ197" s="461"/>
      <c r="LAR197" s="461"/>
      <c r="LAS197" s="461"/>
      <c r="LAT197" s="461"/>
      <c r="LAU197" s="461"/>
      <c r="LAV197" s="461"/>
      <c r="LAW197" s="461"/>
      <c r="LAX197" s="461"/>
      <c r="LAY197" s="461"/>
      <c r="LAZ197" s="461"/>
      <c r="LBA197" s="461"/>
      <c r="LBB197" s="461"/>
      <c r="LBC197" s="461"/>
      <c r="LBD197" s="461"/>
      <c r="LBE197" s="461"/>
      <c r="LBF197" s="461"/>
      <c r="LBG197" s="461"/>
      <c r="LBH197" s="461"/>
      <c r="LBI197" s="461"/>
      <c r="LBJ197" s="461"/>
      <c r="LBK197" s="461"/>
      <c r="LBL197" s="461"/>
      <c r="LBM197" s="461"/>
      <c r="LBN197" s="461"/>
      <c r="LBO197" s="461"/>
      <c r="LBP197" s="461"/>
      <c r="LBQ197" s="461"/>
      <c r="LBR197" s="461"/>
      <c r="LBS197" s="461"/>
      <c r="LBT197" s="461"/>
      <c r="LBU197" s="461"/>
      <c r="LBV197" s="461"/>
      <c r="LBW197" s="461"/>
      <c r="LBX197" s="461"/>
      <c r="LBY197" s="461"/>
      <c r="LBZ197" s="461"/>
      <c r="LCA197" s="461"/>
      <c r="LCB197" s="461"/>
      <c r="LCC197" s="461"/>
      <c r="LCD197" s="461"/>
      <c r="LCE197" s="461"/>
      <c r="LCF197" s="461"/>
      <c r="LCG197" s="461"/>
      <c r="LCH197" s="461"/>
      <c r="LCI197" s="461"/>
      <c r="LCJ197" s="461"/>
      <c r="LCK197" s="461"/>
      <c r="LCL197" s="461"/>
      <c r="LCM197" s="461"/>
      <c r="LCN197" s="461"/>
      <c r="LCO197" s="461"/>
      <c r="LCP197" s="461"/>
      <c r="LCQ197" s="461"/>
      <c r="LCR197" s="461"/>
      <c r="LCS197" s="461"/>
      <c r="LCT197" s="461"/>
      <c r="LCU197" s="461"/>
      <c r="LCV197" s="461"/>
      <c r="LCW197" s="461"/>
      <c r="LCX197" s="461"/>
      <c r="LCY197" s="461"/>
      <c r="LCZ197" s="461"/>
      <c r="LDA197" s="461"/>
      <c r="LDB197" s="461"/>
      <c r="LDC197" s="461"/>
      <c r="LDD197" s="461"/>
      <c r="LDE197" s="461"/>
      <c r="LDF197" s="461"/>
      <c r="LDG197" s="461"/>
      <c r="LDH197" s="461"/>
      <c r="LDI197" s="461"/>
      <c r="LDJ197" s="461"/>
      <c r="LDK197" s="461"/>
      <c r="LDL197" s="461"/>
      <c r="LDM197" s="461"/>
      <c r="LDN197" s="461"/>
      <c r="LDO197" s="461"/>
      <c r="LDP197" s="461"/>
      <c r="LDQ197" s="461"/>
      <c r="LDR197" s="461"/>
      <c r="LDS197" s="461"/>
      <c r="LDT197" s="461"/>
      <c r="LDU197" s="461"/>
      <c r="LDV197" s="461"/>
      <c r="LDW197" s="461"/>
      <c r="LDX197" s="461"/>
      <c r="LDY197" s="461"/>
      <c r="LDZ197" s="461"/>
      <c r="LEA197" s="461"/>
      <c r="LEB197" s="461"/>
      <c r="LEC197" s="461"/>
      <c r="LED197" s="461"/>
      <c r="LEE197" s="461"/>
      <c r="LEF197" s="461"/>
      <c r="LEG197" s="461"/>
      <c r="LEH197" s="461"/>
      <c r="LEI197" s="461"/>
      <c r="LEJ197" s="461"/>
      <c r="LEK197" s="461"/>
      <c r="LEL197" s="461"/>
      <c r="LEM197" s="461"/>
      <c r="LEN197" s="461"/>
      <c r="LEO197" s="461"/>
      <c r="LEP197" s="461"/>
      <c r="LEQ197" s="461"/>
      <c r="LER197" s="461"/>
      <c r="LES197" s="461"/>
      <c r="LET197" s="461"/>
      <c r="LEU197" s="461"/>
      <c r="LEV197" s="461"/>
      <c r="LEW197" s="461"/>
      <c r="LEX197" s="461"/>
      <c r="LEY197" s="461"/>
      <c r="LEZ197" s="461"/>
      <c r="LFA197" s="461"/>
      <c r="LFB197" s="461"/>
      <c r="LFC197" s="461"/>
      <c r="LFD197" s="461"/>
      <c r="LFE197" s="461"/>
      <c r="LFF197" s="461"/>
      <c r="LFG197" s="461"/>
      <c r="LFH197" s="461"/>
      <c r="LFI197" s="461"/>
      <c r="LFJ197" s="461"/>
      <c r="LFK197" s="461"/>
      <c r="LFL197" s="461"/>
      <c r="LFM197" s="461"/>
      <c r="LFN197" s="461"/>
      <c r="LFO197" s="461"/>
      <c r="LFP197" s="461"/>
      <c r="LFQ197" s="461"/>
      <c r="LFR197" s="461"/>
      <c r="LFS197" s="461"/>
      <c r="LFT197" s="461"/>
      <c r="LFU197" s="461"/>
      <c r="LFV197" s="461"/>
      <c r="LFW197" s="461"/>
      <c r="LFX197" s="461"/>
      <c r="LFY197" s="461"/>
      <c r="LFZ197" s="461"/>
      <c r="LGA197" s="461"/>
      <c r="LGB197" s="461"/>
      <c r="LGC197" s="461"/>
      <c r="LGD197" s="461"/>
      <c r="LGE197" s="461"/>
      <c r="LGF197" s="461"/>
      <c r="LGG197" s="461"/>
      <c r="LGH197" s="461"/>
      <c r="LGI197" s="461"/>
      <c r="LGJ197" s="461"/>
      <c r="LGK197" s="461"/>
      <c r="LGL197" s="461"/>
      <c r="LGM197" s="461"/>
      <c r="LGN197" s="461"/>
      <c r="LGO197" s="461"/>
      <c r="LGP197" s="461"/>
      <c r="LGQ197" s="461"/>
      <c r="LGR197" s="461"/>
      <c r="LGS197" s="461"/>
      <c r="LGT197" s="461"/>
      <c r="LGU197" s="461"/>
      <c r="LGV197" s="461"/>
      <c r="LGW197" s="461"/>
      <c r="LGX197" s="461"/>
      <c r="LGY197" s="461"/>
      <c r="LGZ197" s="461"/>
      <c r="LHA197" s="461"/>
      <c r="LHB197" s="461"/>
      <c r="LHC197" s="461"/>
      <c r="LHD197" s="461"/>
      <c r="LHE197" s="461"/>
      <c r="LHF197" s="461"/>
      <c r="LHG197" s="461"/>
      <c r="LHH197" s="461"/>
      <c r="LHI197" s="461"/>
      <c r="LHJ197" s="461"/>
      <c r="LHK197" s="461"/>
      <c r="LHL197" s="461"/>
      <c r="LHM197" s="461"/>
      <c r="LHN197" s="461"/>
      <c r="LHO197" s="461"/>
      <c r="LHP197" s="461"/>
      <c r="LHQ197" s="461"/>
      <c r="LHR197" s="461"/>
      <c r="LHS197" s="461"/>
      <c r="LHT197" s="461"/>
      <c r="LHU197" s="461"/>
      <c r="LHV197" s="461"/>
      <c r="LHW197" s="461"/>
      <c r="LHX197" s="461"/>
      <c r="LHY197" s="461"/>
      <c r="LHZ197" s="461"/>
      <c r="LIA197" s="461"/>
      <c r="LIB197" s="461"/>
      <c r="LIC197" s="461"/>
      <c r="LID197" s="461"/>
      <c r="LIE197" s="461"/>
      <c r="LIF197" s="461"/>
      <c r="LIG197" s="461"/>
      <c r="LIH197" s="461"/>
      <c r="LII197" s="461"/>
      <c r="LIJ197" s="461"/>
      <c r="LIK197" s="461"/>
      <c r="LIL197" s="461"/>
      <c r="LIM197" s="461"/>
      <c r="LIN197" s="461"/>
      <c r="LIO197" s="461"/>
      <c r="LIP197" s="461"/>
      <c r="LIQ197" s="461"/>
      <c r="LIR197" s="461"/>
      <c r="LIS197" s="461"/>
      <c r="LIT197" s="461"/>
      <c r="LIU197" s="461"/>
      <c r="LIV197" s="461"/>
      <c r="LIW197" s="461"/>
      <c r="LIX197" s="461"/>
      <c r="LIY197" s="461"/>
      <c r="LIZ197" s="461"/>
      <c r="LJA197" s="461"/>
      <c r="LJB197" s="461"/>
      <c r="LJC197" s="461"/>
      <c r="LJD197" s="461"/>
      <c r="LJE197" s="461"/>
      <c r="LJF197" s="461"/>
      <c r="LJG197" s="461"/>
      <c r="LJH197" s="461"/>
      <c r="LJI197" s="461"/>
      <c r="LJJ197" s="461"/>
      <c r="LJK197" s="461"/>
      <c r="LJL197" s="461"/>
      <c r="LJM197" s="461"/>
      <c r="LJN197" s="461"/>
      <c r="LJO197" s="461"/>
      <c r="LJP197" s="461"/>
      <c r="LJQ197" s="461"/>
      <c r="LJR197" s="461"/>
      <c r="LJS197" s="461"/>
      <c r="LJT197" s="461"/>
      <c r="LJU197" s="461"/>
      <c r="LJV197" s="461"/>
      <c r="LJW197" s="461"/>
      <c r="LJX197" s="461"/>
      <c r="LJY197" s="461"/>
      <c r="LJZ197" s="461"/>
      <c r="LKA197" s="461"/>
      <c r="LKB197" s="461"/>
      <c r="LKC197" s="461"/>
      <c r="LKD197" s="461"/>
      <c r="LKE197" s="461"/>
      <c r="LKF197" s="461"/>
      <c r="LKG197" s="461"/>
      <c r="LKH197" s="461"/>
      <c r="LKI197" s="461"/>
      <c r="LKJ197" s="461"/>
      <c r="LKK197" s="461"/>
      <c r="LKL197" s="461"/>
      <c r="LKM197" s="461"/>
      <c r="LKN197" s="461"/>
      <c r="LKO197" s="461"/>
      <c r="LKP197" s="461"/>
      <c r="LKQ197" s="461"/>
      <c r="LKR197" s="461"/>
      <c r="LKS197" s="461"/>
      <c r="LKT197" s="461"/>
      <c r="LKU197" s="461"/>
      <c r="LKV197" s="461"/>
      <c r="LKW197" s="461"/>
      <c r="LKX197" s="461"/>
      <c r="LKY197" s="461"/>
      <c r="LKZ197" s="461"/>
      <c r="LLA197" s="461"/>
      <c r="LLB197" s="461"/>
      <c r="LLC197" s="461"/>
      <c r="LLD197" s="461"/>
      <c r="LLE197" s="461"/>
      <c r="LLF197" s="461"/>
      <c r="LLG197" s="461"/>
      <c r="LLH197" s="461"/>
      <c r="LLI197" s="461"/>
      <c r="LLJ197" s="461"/>
      <c r="LLK197" s="461"/>
      <c r="LLL197" s="461"/>
      <c r="LLM197" s="461"/>
      <c r="LLN197" s="461"/>
      <c r="LLO197" s="461"/>
      <c r="LLP197" s="461"/>
      <c r="LLQ197" s="461"/>
      <c r="LLR197" s="461"/>
      <c r="LLS197" s="461"/>
      <c r="LLT197" s="461"/>
      <c r="LLU197" s="461"/>
      <c r="LLV197" s="461"/>
      <c r="LLW197" s="461"/>
      <c r="LLX197" s="461"/>
      <c r="LLY197" s="461"/>
      <c r="LLZ197" s="461"/>
      <c r="LMA197" s="461"/>
      <c r="LMB197" s="461"/>
      <c r="LMC197" s="461"/>
      <c r="LMD197" s="461"/>
      <c r="LME197" s="461"/>
      <c r="LMF197" s="461"/>
      <c r="LMG197" s="461"/>
      <c r="LMH197" s="461"/>
      <c r="LMI197" s="461"/>
      <c r="LMJ197" s="461"/>
      <c r="LMK197" s="461"/>
      <c r="LML197" s="461"/>
      <c r="LMM197" s="461"/>
      <c r="LMN197" s="461"/>
      <c r="LMO197" s="461"/>
      <c r="LMP197" s="461"/>
      <c r="LMQ197" s="461"/>
      <c r="LMR197" s="461"/>
      <c r="LMS197" s="461"/>
      <c r="LMT197" s="461"/>
      <c r="LMU197" s="461"/>
      <c r="LMV197" s="461"/>
      <c r="LMW197" s="461"/>
      <c r="LMX197" s="461"/>
      <c r="LMY197" s="461"/>
      <c r="LMZ197" s="461"/>
      <c r="LNA197" s="461"/>
      <c r="LNB197" s="461"/>
      <c r="LNC197" s="461"/>
      <c r="LND197" s="461"/>
      <c r="LNE197" s="461"/>
      <c r="LNF197" s="461"/>
      <c r="LNG197" s="461"/>
      <c r="LNH197" s="461"/>
      <c r="LNI197" s="461"/>
      <c r="LNJ197" s="461"/>
      <c r="LNK197" s="461"/>
      <c r="LNL197" s="461"/>
      <c r="LNM197" s="461"/>
      <c r="LNN197" s="461"/>
      <c r="LNO197" s="461"/>
      <c r="LNP197" s="461"/>
      <c r="LNQ197" s="461"/>
      <c r="LNR197" s="461"/>
      <c r="LNS197" s="461"/>
      <c r="LNT197" s="461"/>
      <c r="LNU197" s="461"/>
      <c r="LNV197" s="461"/>
      <c r="LNW197" s="461"/>
      <c r="LNX197" s="461"/>
      <c r="LNY197" s="461"/>
      <c r="LNZ197" s="461"/>
      <c r="LOA197" s="461"/>
      <c r="LOB197" s="461"/>
      <c r="LOC197" s="461"/>
      <c r="LOD197" s="461"/>
      <c r="LOE197" s="461"/>
      <c r="LOF197" s="461"/>
      <c r="LOG197" s="461"/>
      <c r="LOH197" s="461"/>
      <c r="LOI197" s="461"/>
      <c r="LOJ197" s="461"/>
      <c r="LOK197" s="461"/>
      <c r="LOL197" s="461"/>
      <c r="LOM197" s="461"/>
      <c r="LON197" s="461"/>
      <c r="LOO197" s="461"/>
      <c r="LOP197" s="461"/>
      <c r="LOQ197" s="461"/>
      <c r="LOR197" s="461"/>
      <c r="LOS197" s="461"/>
      <c r="LOT197" s="461"/>
      <c r="LOU197" s="461"/>
      <c r="LOV197" s="461"/>
      <c r="LOW197" s="461"/>
      <c r="LOX197" s="461"/>
      <c r="LOY197" s="461"/>
      <c r="LOZ197" s="461"/>
      <c r="LPA197" s="461"/>
      <c r="LPB197" s="461"/>
      <c r="LPC197" s="461"/>
      <c r="LPD197" s="461"/>
      <c r="LPE197" s="461"/>
      <c r="LPF197" s="461"/>
      <c r="LPG197" s="461"/>
      <c r="LPH197" s="461"/>
      <c r="LPI197" s="461"/>
      <c r="LPJ197" s="461"/>
      <c r="LPK197" s="461"/>
      <c r="LPL197" s="461"/>
      <c r="LPM197" s="461"/>
      <c r="LPN197" s="461"/>
      <c r="LPO197" s="461"/>
      <c r="LPP197" s="461"/>
      <c r="LPQ197" s="461"/>
      <c r="LPR197" s="461"/>
      <c r="LPS197" s="461"/>
      <c r="LPT197" s="461"/>
      <c r="LPU197" s="461"/>
      <c r="LPV197" s="461"/>
      <c r="LPW197" s="461"/>
      <c r="LPX197" s="461"/>
      <c r="LPY197" s="461"/>
      <c r="LPZ197" s="461"/>
      <c r="LQA197" s="461"/>
      <c r="LQB197" s="461"/>
      <c r="LQC197" s="461"/>
      <c r="LQD197" s="461"/>
      <c r="LQE197" s="461"/>
      <c r="LQF197" s="461"/>
      <c r="LQG197" s="461"/>
      <c r="LQH197" s="461"/>
      <c r="LQI197" s="461"/>
      <c r="LQJ197" s="461"/>
      <c r="LQK197" s="461"/>
      <c r="LQL197" s="461"/>
      <c r="LQM197" s="461"/>
      <c r="LQN197" s="461"/>
      <c r="LQO197" s="461"/>
      <c r="LQP197" s="461"/>
      <c r="LQQ197" s="461"/>
      <c r="LQR197" s="461"/>
      <c r="LQS197" s="461"/>
      <c r="LQT197" s="461"/>
      <c r="LQU197" s="461"/>
      <c r="LQV197" s="461"/>
      <c r="LQW197" s="461"/>
      <c r="LQX197" s="461"/>
      <c r="LQY197" s="461"/>
      <c r="LQZ197" s="461"/>
      <c r="LRA197" s="461"/>
      <c r="LRB197" s="461"/>
      <c r="LRC197" s="461"/>
      <c r="LRD197" s="461"/>
      <c r="LRE197" s="461"/>
      <c r="LRF197" s="461"/>
      <c r="LRG197" s="461"/>
      <c r="LRH197" s="461"/>
      <c r="LRI197" s="461"/>
      <c r="LRJ197" s="461"/>
      <c r="LRK197" s="461"/>
      <c r="LRL197" s="461"/>
      <c r="LRM197" s="461"/>
      <c r="LRN197" s="461"/>
      <c r="LRO197" s="461"/>
      <c r="LRP197" s="461"/>
      <c r="LRQ197" s="461"/>
      <c r="LRR197" s="461"/>
      <c r="LRS197" s="461"/>
      <c r="LRT197" s="461"/>
      <c r="LRU197" s="461"/>
      <c r="LRV197" s="461"/>
      <c r="LRW197" s="461"/>
      <c r="LRX197" s="461"/>
      <c r="LRY197" s="461"/>
      <c r="LRZ197" s="461"/>
      <c r="LSA197" s="461"/>
      <c r="LSB197" s="461"/>
      <c r="LSC197" s="461"/>
      <c r="LSD197" s="461"/>
      <c r="LSE197" s="461"/>
      <c r="LSF197" s="461"/>
      <c r="LSG197" s="461"/>
      <c r="LSH197" s="461"/>
      <c r="LSI197" s="461"/>
      <c r="LSJ197" s="461"/>
      <c r="LSK197" s="461"/>
      <c r="LSL197" s="461"/>
      <c r="LSM197" s="461"/>
      <c r="LSN197" s="461"/>
      <c r="LSO197" s="461"/>
      <c r="LSP197" s="461"/>
      <c r="LSQ197" s="461"/>
      <c r="LSR197" s="461"/>
      <c r="LSS197" s="461"/>
      <c r="LST197" s="461"/>
      <c r="LSU197" s="461"/>
      <c r="LSV197" s="461"/>
      <c r="LSW197" s="461"/>
      <c r="LSX197" s="461"/>
      <c r="LSY197" s="461"/>
      <c r="LSZ197" s="461"/>
      <c r="LTA197" s="461"/>
      <c r="LTB197" s="461"/>
      <c r="LTC197" s="461"/>
      <c r="LTD197" s="461"/>
      <c r="LTE197" s="461"/>
      <c r="LTF197" s="461"/>
      <c r="LTG197" s="461"/>
      <c r="LTH197" s="461"/>
      <c r="LTI197" s="461"/>
      <c r="LTJ197" s="461"/>
      <c r="LTK197" s="461"/>
      <c r="LTL197" s="461"/>
      <c r="LTM197" s="461"/>
      <c r="LTN197" s="461"/>
      <c r="LTO197" s="461"/>
      <c r="LTP197" s="461"/>
      <c r="LTQ197" s="461"/>
      <c r="LTR197" s="461"/>
      <c r="LTS197" s="461"/>
      <c r="LTT197" s="461"/>
      <c r="LTU197" s="461"/>
      <c r="LTV197" s="461"/>
      <c r="LTW197" s="461"/>
      <c r="LTX197" s="461"/>
      <c r="LTY197" s="461"/>
      <c r="LTZ197" s="461"/>
      <c r="LUA197" s="461"/>
      <c r="LUB197" s="461"/>
      <c r="LUC197" s="461"/>
      <c r="LUD197" s="461"/>
      <c r="LUE197" s="461"/>
      <c r="LUF197" s="461"/>
      <c r="LUG197" s="461"/>
      <c r="LUH197" s="461"/>
      <c r="LUI197" s="461"/>
      <c r="LUJ197" s="461"/>
      <c r="LUK197" s="461"/>
      <c r="LUL197" s="461"/>
      <c r="LUM197" s="461"/>
      <c r="LUN197" s="461"/>
      <c r="LUO197" s="461"/>
      <c r="LUP197" s="461"/>
      <c r="LUQ197" s="461"/>
      <c r="LUR197" s="461"/>
      <c r="LUS197" s="461"/>
      <c r="LUT197" s="461"/>
      <c r="LUU197" s="461"/>
      <c r="LUV197" s="461"/>
      <c r="LUW197" s="461"/>
      <c r="LUX197" s="461"/>
      <c r="LUY197" s="461"/>
      <c r="LUZ197" s="461"/>
      <c r="LVA197" s="461"/>
      <c r="LVB197" s="461"/>
      <c r="LVC197" s="461"/>
      <c r="LVD197" s="461"/>
      <c r="LVE197" s="461"/>
      <c r="LVF197" s="461"/>
      <c r="LVG197" s="461"/>
      <c r="LVH197" s="461"/>
      <c r="LVI197" s="461"/>
      <c r="LVJ197" s="461"/>
      <c r="LVK197" s="461"/>
      <c r="LVL197" s="461"/>
      <c r="LVM197" s="461"/>
      <c r="LVN197" s="461"/>
      <c r="LVO197" s="461"/>
      <c r="LVP197" s="461"/>
      <c r="LVQ197" s="461"/>
      <c r="LVR197" s="461"/>
      <c r="LVS197" s="461"/>
      <c r="LVT197" s="461"/>
      <c r="LVU197" s="461"/>
      <c r="LVV197" s="461"/>
      <c r="LVW197" s="461"/>
      <c r="LVX197" s="461"/>
      <c r="LVY197" s="461"/>
      <c r="LVZ197" s="461"/>
      <c r="LWA197" s="461"/>
      <c r="LWB197" s="461"/>
      <c r="LWC197" s="461"/>
      <c r="LWD197" s="461"/>
      <c r="LWE197" s="461"/>
      <c r="LWF197" s="461"/>
      <c r="LWG197" s="461"/>
      <c r="LWH197" s="461"/>
      <c r="LWI197" s="461"/>
      <c r="LWJ197" s="461"/>
      <c r="LWK197" s="461"/>
      <c r="LWL197" s="461"/>
      <c r="LWM197" s="461"/>
      <c r="LWN197" s="461"/>
      <c r="LWO197" s="461"/>
      <c r="LWP197" s="461"/>
      <c r="LWQ197" s="461"/>
      <c r="LWR197" s="461"/>
      <c r="LWS197" s="461"/>
      <c r="LWT197" s="461"/>
      <c r="LWU197" s="461"/>
      <c r="LWV197" s="461"/>
      <c r="LWW197" s="461"/>
      <c r="LWX197" s="461"/>
      <c r="LWY197" s="461"/>
      <c r="LWZ197" s="461"/>
      <c r="LXA197" s="461"/>
      <c r="LXB197" s="461"/>
      <c r="LXC197" s="461"/>
      <c r="LXD197" s="461"/>
      <c r="LXE197" s="461"/>
      <c r="LXF197" s="461"/>
      <c r="LXG197" s="461"/>
      <c r="LXH197" s="461"/>
      <c r="LXI197" s="461"/>
      <c r="LXJ197" s="461"/>
      <c r="LXK197" s="461"/>
      <c r="LXL197" s="461"/>
      <c r="LXM197" s="461"/>
      <c r="LXN197" s="461"/>
      <c r="LXO197" s="461"/>
      <c r="LXP197" s="461"/>
      <c r="LXQ197" s="461"/>
      <c r="LXR197" s="461"/>
      <c r="LXS197" s="461"/>
      <c r="LXT197" s="461"/>
      <c r="LXU197" s="461"/>
      <c r="LXV197" s="461"/>
      <c r="LXW197" s="461"/>
      <c r="LXX197" s="461"/>
      <c r="LXY197" s="461"/>
      <c r="LXZ197" s="461"/>
      <c r="LYA197" s="461"/>
      <c r="LYB197" s="461"/>
      <c r="LYC197" s="461"/>
      <c r="LYD197" s="461"/>
      <c r="LYE197" s="461"/>
      <c r="LYF197" s="461"/>
      <c r="LYG197" s="461"/>
      <c r="LYH197" s="461"/>
      <c r="LYI197" s="461"/>
      <c r="LYJ197" s="461"/>
      <c r="LYK197" s="461"/>
      <c r="LYL197" s="461"/>
      <c r="LYM197" s="461"/>
      <c r="LYN197" s="461"/>
      <c r="LYO197" s="461"/>
      <c r="LYP197" s="461"/>
      <c r="LYQ197" s="461"/>
      <c r="LYR197" s="461"/>
      <c r="LYS197" s="461"/>
      <c r="LYT197" s="461"/>
      <c r="LYU197" s="461"/>
      <c r="LYV197" s="461"/>
      <c r="LYW197" s="461"/>
      <c r="LYX197" s="461"/>
      <c r="LYY197" s="461"/>
      <c r="LYZ197" s="461"/>
      <c r="LZA197" s="461"/>
      <c r="LZB197" s="461"/>
      <c r="LZC197" s="461"/>
      <c r="LZD197" s="461"/>
      <c r="LZE197" s="461"/>
      <c r="LZF197" s="461"/>
      <c r="LZG197" s="461"/>
      <c r="LZH197" s="461"/>
      <c r="LZI197" s="461"/>
      <c r="LZJ197" s="461"/>
      <c r="LZK197" s="461"/>
      <c r="LZL197" s="461"/>
      <c r="LZM197" s="461"/>
      <c r="LZN197" s="461"/>
      <c r="LZO197" s="461"/>
      <c r="LZP197" s="461"/>
      <c r="LZQ197" s="461"/>
      <c r="LZR197" s="461"/>
      <c r="LZS197" s="461"/>
      <c r="LZT197" s="461"/>
      <c r="LZU197" s="461"/>
      <c r="LZV197" s="461"/>
      <c r="LZW197" s="461"/>
      <c r="LZX197" s="461"/>
      <c r="LZY197" s="461"/>
      <c r="LZZ197" s="461"/>
      <c r="MAA197" s="461"/>
      <c r="MAB197" s="461"/>
      <c r="MAC197" s="461"/>
      <c r="MAD197" s="461"/>
      <c r="MAE197" s="461"/>
      <c r="MAF197" s="461"/>
      <c r="MAG197" s="461"/>
      <c r="MAH197" s="461"/>
      <c r="MAI197" s="461"/>
      <c r="MAJ197" s="461"/>
      <c r="MAK197" s="461"/>
      <c r="MAL197" s="461"/>
      <c r="MAM197" s="461"/>
      <c r="MAN197" s="461"/>
      <c r="MAO197" s="461"/>
      <c r="MAP197" s="461"/>
      <c r="MAQ197" s="461"/>
      <c r="MAR197" s="461"/>
      <c r="MAS197" s="461"/>
      <c r="MAT197" s="461"/>
      <c r="MAU197" s="461"/>
      <c r="MAV197" s="461"/>
      <c r="MAW197" s="461"/>
      <c r="MAX197" s="461"/>
      <c r="MAY197" s="461"/>
      <c r="MAZ197" s="461"/>
      <c r="MBA197" s="461"/>
      <c r="MBB197" s="461"/>
      <c r="MBC197" s="461"/>
      <c r="MBD197" s="461"/>
      <c r="MBE197" s="461"/>
      <c r="MBF197" s="461"/>
      <c r="MBG197" s="461"/>
      <c r="MBH197" s="461"/>
      <c r="MBI197" s="461"/>
      <c r="MBJ197" s="461"/>
      <c r="MBK197" s="461"/>
      <c r="MBL197" s="461"/>
      <c r="MBM197" s="461"/>
      <c r="MBN197" s="461"/>
      <c r="MBO197" s="461"/>
      <c r="MBP197" s="461"/>
      <c r="MBQ197" s="461"/>
      <c r="MBR197" s="461"/>
      <c r="MBS197" s="461"/>
      <c r="MBT197" s="461"/>
      <c r="MBU197" s="461"/>
      <c r="MBV197" s="461"/>
      <c r="MBW197" s="461"/>
      <c r="MBX197" s="461"/>
      <c r="MBY197" s="461"/>
      <c r="MBZ197" s="461"/>
      <c r="MCA197" s="461"/>
      <c r="MCB197" s="461"/>
      <c r="MCC197" s="461"/>
      <c r="MCD197" s="461"/>
      <c r="MCE197" s="461"/>
      <c r="MCF197" s="461"/>
      <c r="MCG197" s="461"/>
      <c r="MCH197" s="461"/>
      <c r="MCI197" s="461"/>
      <c r="MCJ197" s="461"/>
      <c r="MCK197" s="461"/>
      <c r="MCL197" s="461"/>
      <c r="MCM197" s="461"/>
      <c r="MCN197" s="461"/>
      <c r="MCO197" s="461"/>
      <c r="MCP197" s="461"/>
      <c r="MCQ197" s="461"/>
      <c r="MCR197" s="461"/>
      <c r="MCS197" s="461"/>
      <c r="MCT197" s="461"/>
      <c r="MCU197" s="461"/>
      <c r="MCV197" s="461"/>
      <c r="MCW197" s="461"/>
      <c r="MCX197" s="461"/>
      <c r="MCY197" s="461"/>
      <c r="MCZ197" s="461"/>
      <c r="MDA197" s="461"/>
      <c r="MDB197" s="461"/>
      <c r="MDC197" s="461"/>
      <c r="MDD197" s="461"/>
      <c r="MDE197" s="461"/>
      <c r="MDF197" s="461"/>
      <c r="MDG197" s="461"/>
      <c r="MDH197" s="461"/>
      <c r="MDI197" s="461"/>
      <c r="MDJ197" s="461"/>
      <c r="MDK197" s="461"/>
      <c r="MDL197" s="461"/>
      <c r="MDM197" s="461"/>
      <c r="MDN197" s="461"/>
      <c r="MDO197" s="461"/>
      <c r="MDP197" s="461"/>
      <c r="MDQ197" s="461"/>
      <c r="MDR197" s="461"/>
      <c r="MDS197" s="461"/>
      <c r="MDT197" s="461"/>
      <c r="MDU197" s="461"/>
      <c r="MDV197" s="461"/>
      <c r="MDW197" s="461"/>
      <c r="MDX197" s="461"/>
      <c r="MDY197" s="461"/>
      <c r="MDZ197" s="461"/>
      <c r="MEA197" s="461"/>
      <c r="MEB197" s="461"/>
      <c r="MEC197" s="461"/>
      <c r="MED197" s="461"/>
      <c r="MEE197" s="461"/>
      <c r="MEF197" s="461"/>
      <c r="MEG197" s="461"/>
      <c r="MEH197" s="461"/>
      <c r="MEI197" s="461"/>
      <c r="MEJ197" s="461"/>
      <c r="MEK197" s="461"/>
      <c r="MEL197" s="461"/>
      <c r="MEM197" s="461"/>
      <c r="MEN197" s="461"/>
      <c r="MEO197" s="461"/>
      <c r="MEP197" s="461"/>
      <c r="MEQ197" s="461"/>
      <c r="MER197" s="461"/>
      <c r="MES197" s="461"/>
      <c r="MET197" s="461"/>
      <c r="MEU197" s="461"/>
      <c r="MEV197" s="461"/>
      <c r="MEW197" s="461"/>
      <c r="MEX197" s="461"/>
      <c r="MEY197" s="461"/>
      <c r="MEZ197" s="461"/>
      <c r="MFA197" s="461"/>
      <c r="MFB197" s="461"/>
      <c r="MFC197" s="461"/>
      <c r="MFD197" s="461"/>
      <c r="MFE197" s="461"/>
      <c r="MFF197" s="461"/>
      <c r="MFG197" s="461"/>
      <c r="MFH197" s="461"/>
      <c r="MFI197" s="461"/>
      <c r="MFJ197" s="461"/>
      <c r="MFK197" s="461"/>
      <c r="MFL197" s="461"/>
      <c r="MFM197" s="461"/>
      <c r="MFN197" s="461"/>
      <c r="MFO197" s="461"/>
      <c r="MFP197" s="461"/>
      <c r="MFQ197" s="461"/>
      <c r="MFR197" s="461"/>
      <c r="MFS197" s="461"/>
      <c r="MFT197" s="461"/>
      <c r="MFU197" s="461"/>
      <c r="MFV197" s="461"/>
      <c r="MFW197" s="461"/>
      <c r="MFX197" s="461"/>
      <c r="MFY197" s="461"/>
      <c r="MFZ197" s="461"/>
      <c r="MGA197" s="461"/>
      <c r="MGB197" s="461"/>
      <c r="MGC197" s="461"/>
      <c r="MGD197" s="461"/>
      <c r="MGE197" s="461"/>
      <c r="MGF197" s="461"/>
      <c r="MGG197" s="461"/>
      <c r="MGH197" s="461"/>
      <c r="MGI197" s="461"/>
      <c r="MGJ197" s="461"/>
      <c r="MGK197" s="461"/>
      <c r="MGL197" s="461"/>
      <c r="MGM197" s="461"/>
      <c r="MGN197" s="461"/>
      <c r="MGO197" s="461"/>
      <c r="MGP197" s="461"/>
      <c r="MGQ197" s="461"/>
      <c r="MGR197" s="461"/>
      <c r="MGS197" s="461"/>
      <c r="MGT197" s="461"/>
      <c r="MGU197" s="461"/>
      <c r="MGV197" s="461"/>
      <c r="MGW197" s="461"/>
      <c r="MGX197" s="461"/>
      <c r="MGY197" s="461"/>
      <c r="MGZ197" s="461"/>
      <c r="MHA197" s="461"/>
      <c r="MHB197" s="461"/>
      <c r="MHC197" s="461"/>
      <c r="MHD197" s="461"/>
      <c r="MHE197" s="461"/>
      <c r="MHF197" s="461"/>
      <c r="MHG197" s="461"/>
      <c r="MHH197" s="461"/>
      <c r="MHI197" s="461"/>
      <c r="MHJ197" s="461"/>
      <c r="MHK197" s="461"/>
      <c r="MHL197" s="461"/>
      <c r="MHM197" s="461"/>
      <c r="MHN197" s="461"/>
      <c r="MHO197" s="461"/>
      <c r="MHP197" s="461"/>
      <c r="MHQ197" s="461"/>
      <c r="MHR197" s="461"/>
      <c r="MHS197" s="461"/>
      <c r="MHT197" s="461"/>
      <c r="MHU197" s="461"/>
      <c r="MHV197" s="461"/>
      <c r="MHW197" s="461"/>
      <c r="MHX197" s="461"/>
      <c r="MHY197" s="461"/>
      <c r="MHZ197" s="461"/>
      <c r="MIA197" s="461"/>
      <c r="MIB197" s="461"/>
      <c r="MIC197" s="461"/>
      <c r="MID197" s="461"/>
      <c r="MIE197" s="461"/>
      <c r="MIF197" s="461"/>
      <c r="MIG197" s="461"/>
      <c r="MIH197" s="461"/>
      <c r="MII197" s="461"/>
      <c r="MIJ197" s="461"/>
      <c r="MIK197" s="461"/>
      <c r="MIL197" s="461"/>
      <c r="MIM197" s="461"/>
      <c r="MIN197" s="461"/>
      <c r="MIO197" s="461"/>
      <c r="MIP197" s="461"/>
      <c r="MIQ197" s="461"/>
      <c r="MIR197" s="461"/>
      <c r="MIS197" s="461"/>
      <c r="MIT197" s="461"/>
      <c r="MIU197" s="461"/>
      <c r="MIV197" s="461"/>
      <c r="MIW197" s="461"/>
      <c r="MIX197" s="461"/>
      <c r="MIY197" s="461"/>
      <c r="MIZ197" s="461"/>
      <c r="MJA197" s="461"/>
      <c r="MJB197" s="461"/>
      <c r="MJC197" s="461"/>
      <c r="MJD197" s="461"/>
      <c r="MJE197" s="461"/>
      <c r="MJF197" s="461"/>
      <c r="MJG197" s="461"/>
      <c r="MJH197" s="461"/>
      <c r="MJI197" s="461"/>
      <c r="MJJ197" s="461"/>
      <c r="MJK197" s="461"/>
      <c r="MJL197" s="461"/>
      <c r="MJM197" s="461"/>
      <c r="MJN197" s="461"/>
      <c r="MJO197" s="461"/>
      <c r="MJP197" s="461"/>
      <c r="MJQ197" s="461"/>
      <c r="MJR197" s="461"/>
      <c r="MJS197" s="461"/>
      <c r="MJT197" s="461"/>
      <c r="MJU197" s="461"/>
      <c r="MJV197" s="461"/>
      <c r="MJW197" s="461"/>
      <c r="MJX197" s="461"/>
      <c r="MJY197" s="461"/>
      <c r="MJZ197" s="461"/>
      <c r="MKA197" s="461"/>
      <c r="MKB197" s="461"/>
      <c r="MKC197" s="461"/>
      <c r="MKD197" s="461"/>
      <c r="MKE197" s="461"/>
      <c r="MKF197" s="461"/>
      <c r="MKG197" s="461"/>
      <c r="MKH197" s="461"/>
      <c r="MKI197" s="461"/>
      <c r="MKJ197" s="461"/>
      <c r="MKK197" s="461"/>
      <c r="MKL197" s="461"/>
      <c r="MKM197" s="461"/>
      <c r="MKN197" s="461"/>
      <c r="MKO197" s="461"/>
      <c r="MKP197" s="461"/>
      <c r="MKQ197" s="461"/>
      <c r="MKR197" s="461"/>
      <c r="MKS197" s="461"/>
      <c r="MKT197" s="461"/>
      <c r="MKU197" s="461"/>
      <c r="MKV197" s="461"/>
      <c r="MKW197" s="461"/>
      <c r="MKX197" s="461"/>
      <c r="MKY197" s="461"/>
      <c r="MKZ197" s="461"/>
      <c r="MLA197" s="461"/>
      <c r="MLB197" s="461"/>
      <c r="MLC197" s="461"/>
      <c r="MLD197" s="461"/>
      <c r="MLE197" s="461"/>
      <c r="MLF197" s="461"/>
      <c r="MLG197" s="461"/>
      <c r="MLH197" s="461"/>
      <c r="MLI197" s="461"/>
      <c r="MLJ197" s="461"/>
      <c r="MLK197" s="461"/>
      <c r="MLL197" s="461"/>
      <c r="MLM197" s="461"/>
      <c r="MLN197" s="461"/>
      <c r="MLO197" s="461"/>
      <c r="MLP197" s="461"/>
      <c r="MLQ197" s="461"/>
      <c r="MLR197" s="461"/>
      <c r="MLS197" s="461"/>
      <c r="MLT197" s="461"/>
      <c r="MLU197" s="461"/>
      <c r="MLV197" s="461"/>
      <c r="MLW197" s="461"/>
      <c r="MLX197" s="461"/>
      <c r="MLY197" s="461"/>
      <c r="MLZ197" s="461"/>
      <c r="MMA197" s="461"/>
      <c r="MMB197" s="461"/>
      <c r="MMC197" s="461"/>
      <c r="MMD197" s="461"/>
      <c r="MME197" s="461"/>
      <c r="MMF197" s="461"/>
      <c r="MMG197" s="461"/>
      <c r="MMH197" s="461"/>
      <c r="MMI197" s="461"/>
      <c r="MMJ197" s="461"/>
      <c r="MMK197" s="461"/>
      <c r="MML197" s="461"/>
      <c r="MMM197" s="461"/>
      <c r="MMN197" s="461"/>
      <c r="MMO197" s="461"/>
      <c r="MMP197" s="461"/>
      <c r="MMQ197" s="461"/>
      <c r="MMR197" s="461"/>
      <c r="MMS197" s="461"/>
      <c r="MMT197" s="461"/>
      <c r="MMU197" s="461"/>
      <c r="MMV197" s="461"/>
      <c r="MMW197" s="461"/>
      <c r="MMX197" s="461"/>
      <c r="MMY197" s="461"/>
      <c r="MMZ197" s="461"/>
      <c r="MNA197" s="461"/>
      <c r="MNB197" s="461"/>
      <c r="MNC197" s="461"/>
      <c r="MND197" s="461"/>
      <c r="MNE197" s="461"/>
      <c r="MNF197" s="461"/>
      <c r="MNG197" s="461"/>
      <c r="MNH197" s="461"/>
      <c r="MNI197" s="461"/>
      <c r="MNJ197" s="461"/>
      <c r="MNK197" s="461"/>
      <c r="MNL197" s="461"/>
      <c r="MNM197" s="461"/>
      <c r="MNN197" s="461"/>
      <c r="MNO197" s="461"/>
      <c r="MNP197" s="461"/>
      <c r="MNQ197" s="461"/>
      <c r="MNR197" s="461"/>
      <c r="MNS197" s="461"/>
      <c r="MNT197" s="461"/>
      <c r="MNU197" s="461"/>
      <c r="MNV197" s="461"/>
      <c r="MNW197" s="461"/>
      <c r="MNX197" s="461"/>
      <c r="MNY197" s="461"/>
      <c r="MNZ197" s="461"/>
      <c r="MOA197" s="461"/>
      <c r="MOB197" s="461"/>
      <c r="MOC197" s="461"/>
      <c r="MOD197" s="461"/>
      <c r="MOE197" s="461"/>
      <c r="MOF197" s="461"/>
      <c r="MOG197" s="461"/>
      <c r="MOH197" s="461"/>
      <c r="MOI197" s="461"/>
      <c r="MOJ197" s="461"/>
      <c r="MOK197" s="461"/>
      <c r="MOL197" s="461"/>
      <c r="MOM197" s="461"/>
      <c r="MON197" s="461"/>
      <c r="MOO197" s="461"/>
      <c r="MOP197" s="461"/>
      <c r="MOQ197" s="461"/>
      <c r="MOR197" s="461"/>
      <c r="MOS197" s="461"/>
      <c r="MOT197" s="461"/>
      <c r="MOU197" s="461"/>
      <c r="MOV197" s="461"/>
      <c r="MOW197" s="461"/>
      <c r="MOX197" s="461"/>
      <c r="MOY197" s="461"/>
      <c r="MOZ197" s="461"/>
      <c r="MPA197" s="461"/>
      <c r="MPB197" s="461"/>
      <c r="MPC197" s="461"/>
      <c r="MPD197" s="461"/>
      <c r="MPE197" s="461"/>
      <c r="MPF197" s="461"/>
      <c r="MPG197" s="461"/>
      <c r="MPH197" s="461"/>
      <c r="MPI197" s="461"/>
      <c r="MPJ197" s="461"/>
      <c r="MPK197" s="461"/>
      <c r="MPL197" s="461"/>
      <c r="MPM197" s="461"/>
      <c r="MPN197" s="461"/>
      <c r="MPO197" s="461"/>
      <c r="MPP197" s="461"/>
      <c r="MPQ197" s="461"/>
      <c r="MPR197" s="461"/>
      <c r="MPS197" s="461"/>
      <c r="MPT197" s="461"/>
      <c r="MPU197" s="461"/>
      <c r="MPV197" s="461"/>
      <c r="MPW197" s="461"/>
      <c r="MPX197" s="461"/>
      <c r="MPY197" s="461"/>
      <c r="MPZ197" s="461"/>
      <c r="MQA197" s="461"/>
      <c r="MQB197" s="461"/>
      <c r="MQC197" s="461"/>
      <c r="MQD197" s="461"/>
      <c r="MQE197" s="461"/>
      <c r="MQF197" s="461"/>
      <c r="MQG197" s="461"/>
      <c r="MQH197" s="461"/>
      <c r="MQI197" s="461"/>
      <c r="MQJ197" s="461"/>
      <c r="MQK197" s="461"/>
      <c r="MQL197" s="461"/>
      <c r="MQM197" s="461"/>
      <c r="MQN197" s="461"/>
      <c r="MQO197" s="461"/>
      <c r="MQP197" s="461"/>
      <c r="MQQ197" s="461"/>
      <c r="MQR197" s="461"/>
      <c r="MQS197" s="461"/>
      <c r="MQT197" s="461"/>
      <c r="MQU197" s="461"/>
      <c r="MQV197" s="461"/>
      <c r="MQW197" s="461"/>
      <c r="MQX197" s="461"/>
      <c r="MQY197" s="461"/>
      <c r="MQZ197" s="461"/>
      <c r="MRA197" s="461"/>
      <c r="MRB197" s="461"/>
      <c r="MRC197" s="461"/>
      <c r="MRD197" s="461"/>
      <c r="MRE197" s="461"/>
      <c r="MRF197" s="461"/>
      <c r="MRG197" s="461"/>
      <c r="MRH197" s="461"/>
      <c r="MRI197" s="461"/>
      <c r="MRJ197" s="461"/>
      <c r="MRK197" s="461"/>
      <c r="MRL197" s="461"/>
      <c r="MRM197" s="461"/>
      <c r="MRN197" s="461"/>
      <c r="MRO197" s="461"/>
      <c r="MRP197" s="461"/>
      <c r="MRQ197" s="461"/>
      <c r="MRR197" s="461"/>
      <c r="MRS197" s="461"/>
      <c r="MRT197" s="461"/>
      <c r="MRU197" s="461"/>
      <c r="MRV197" s="461"/>
      <c r="MRW197" s="461"/>
      <c r="MRX197" s="461"/>
      <c r="MRY197" s="461"/>
      <c r="MRZ197" s="461"/>
      <c r="MSA197" s="461"/>
      <c r="MSB197" s="461"/>
      <c r="MSC197" s="461"/>
      <c r="MSD197" s="461"/>
      <c r="MSE197" s="461"/>
      <c r="MSF197" s="461"/>
      <c r="MSG197" s="461"/>
      <c r="MSH197" s="461"/>
      <c r="MSI197" s="461"/>
      <c r="MSJ197" s="461"/>
      <c r="MSK197" s="461"/>
      <c r="MSL197" s="461"/>
      <c r="MSM197" s="461"/>
      <c r="MSN197" s="461"/>
      <c r="MSO197" s="461"/>
      <c r="MSP197" s="461"/>
      <c r="MSQ197" s="461"/>
      <c r="MSR197" s="461"/>
      <c r="MSS197" s="461"/>
      <c r="MST197" s="461"/>
      <c r="MSU197" s="461"/>
      <c r="MSV197" s="461"/>
      <c r="MSW197" s="461"/>
      <c r="MSX197" s="461"/>
      <c r="MSY197" s="461"/>
      <c r="MSZ197" s="461"/>
      <c r="MTA197" s="461"/>
      <c r="MTB197" s="461"/>
      <c r="MTC197" s="461"/>
      <c r="MTD197" s="461"/>
      <c r="MTE197" s="461"/>
      <c r="MTF197" s="461"/>
      <c r="MTG197" s="461"/>
      <c r="MTH197" s="461"/>
      <c r="MTI197" s="461"/>
      <c r="MTJ197" s="461"/>
      <c r="MTK197" s="461"/>
      <c r="MTL197" s="461"/>
      <c r="MTM197" s="461"/>
      <c r="MTN197" s="461"/>
      <c r="MTO197" s="461"/>
      <c r="MTP197" s="461"/>
      <c r="MTQ197" s="461"/>
      <c r="MTR197" s="461"/>
      <c r="MTS197" s="461"/>
      <c r="MTT197" s="461"/>
      <c r="MTU197" s="461"/>
      <c r="MTV197" s="461"/>
      <c r="MTW197" s="461"/>
      <c r="MTX197" s="461"/>
      <c r="MTY197" s="461"/>
      <c r="MTZ197" s="461"/>
      <c r="MUA197" s="461"/>
      <c r="MUB197" s="461"/>
      <c r="MUC197" s="461"/>
      <c r="MUD197" s="461"/>
      <c r="MUE197" s="461"/>
      <c r="MUF197" s="461"/>
      <c r="MUG197" s="461"/>
      <c r="MUH197" s="461"/>
      <c r="MUI197" s="461"/>
      <c r="MUJ197" s="461"/>
      <c r="MUK197" s="461"/>
      <c r="MUL197" s="461"/>
      <c r="MUM197" s="461"/>
      <c r="MUN197" s="461"/>
      <c r="MUO197" s="461"/>
      <c r="MUP197" s="461"/>
      <c r="MUQ197" s="461"/>
      <c r="MUR197" s="461"/>
      <c r="MUS197" s="461"/>
      <c r="MUT197" s="461"/>
      <c r="MUU197" s="461"/>
      <c r="MUV197" s="461"/>
      <c r="MUW197" s="461"/>
      <c r="MUX197" s="461"/>
      <c r="MUY197" s="461"/>
      <c r="MUZ197" s="461"/>
      <c r="MVA197" s="461"/>
      <c r="MVB197" s="461"/>
      <c r="MVC197" s="461"/>
      <c r="MVD197" s="461"/>
      <c r="MVE197" s="461"/>
      <c r="MVF197" s="461"/>
      <c r="MVG197" s="461"/>
      <c r="MVH197" s="461"/>
      <c r="MVI197" s="461"/>
      <c r="MVJ197" s="461"/>
      <c r="MVK197" s="461"/>
      <c r="MVL197" s="461"/>
      <c r="MVM197" s="461"/>
      <c r="MVN197" s="461"/>
      <c r="MVO197" s="461"/>
      <c r="MVP197" s="461"/>
      <c r="MVQ197" s="461"/>
      <c r="MVR197" s="461"/>
      <c r="MVS197" s="461"/>
      <c r="MVT197" s="461"/>
      <c r="MVU197" s="461"/>
      <c r="MVV197" s="461"/>
      <c r="MVW197" s="461"/>
      <c r="MVX197" s="461"/>
      <c r="MVY197" s="461"/>
      <c r="MVZ197" s="461"/>
      <c r="MWA197" s="461"/>
      <c r="MWB197" s="461"/>
      <c r="MWC197" s="461"/>
      <c r="MWD197" s="461"/>
      <c r="MWE197" s="461"/>
      <c r="MWF197" s="461"/>
      <c r="MWG197" s="461"/>
      <c r="MWH197" s="461"/>
      <c r="MWI197" s="461"/>
      <c r="MWJ197" s="461"/>
      <c r="MWK197" s="461"/>
      <c r="MWL197" s="461"/>
      <c r="MWM197" s="461"/>
      <c r="MWN197" s="461"/>
      <c r="MWO197" s="461"/>
      <c r="MWP197" s="461"/>
      <c r="MWQ197" s="461"/>
      <c r="MWR197" s="461"/>
      <c r="MWS197" s="461"/>
      <c r="MWT197" s="461"/>
      <c r="MWU197" s="461"/>
      <c r="MWV197" s="461"/>
      <c r="MWW197" s="461"/>
      <c r="MWX197" s="461"/>
      <c r="MWY197" s="461"/>
      <c r="MWZ197" s="461"/>
      <c r="MXA197" s="461"/>
      <c r="MXB197" s="461"/>
      <c r="MXC197" s="461"/>
      <c r="MXD197" s="461"/>
      <c r="MXE197" s="461"/>
      <c r="MXF197" s="461"/>
      <c r="MXG197" s="461"/>
      <c r="MXH197" s="461"/>
      <c r="MXI197" s="461"/>
      <c r="MXJ197" s="461"/>
      <c r="MXK197" s="461"/>
      <c r="MXL197" s="461"/>
      <c r="MXM197" s="461"/>
      <c r="MXN197" s="461"/>
      <c r="MXO197" s="461"/>
      <c r="MXP197" s="461"/>
      <c r="MXQ197" s="461"/>
      <c r="MXR197" s="461"/>
      <c r="MXS197" s="461"/>
      <c r="MXT197" s="461"/>
      <c r="MXU197" s="461"/>
      <c r="MXV197" s="461"/>
      <c r="MXW197" s="461"/>
      <c r="MXX197" s="461"/>
      <c r="MXY197" s="461"/>
      <c r="MXZ197" s="461"/>
      <c r="MYA197" s="461"/>
      <c r="MYB197" s="461"/>
      <c r="MYC197" s="461"/>
      <c r="MYD197" s="461"/>
      <c r="MYE197" s="461"/>
      <c r="MYF197" s="461"/>
      <c r="MYG197" s="461"/>
      <c r="MYH197" s="461"/>
      <c r="MYI197" s="461"/>
      <c r="MYJ197" s="461"/>
      <c r="MYK197" s="461"/>
      <c r="MYL197" s="461"/>
      <c r="MYM197" s="461"/>
      <c r="MYN197" s="461"/>
      <c r="MYO197" s="461"/>
      <c r="MYP197" s="461"/>
      <c r="MYQ197" s="461"/>
      <c r="MYR197" s="461"/>
      <c r="MYS197" s="461"/>
      <c r="MYT197" s="461"/>
      <c r="MYU197" s="461"/>
      <c r="MYV197" s="461"/>
      <c r="MYW197" s="461"/>
      <c r="MYX197" s="461"/>
      <c r="MYY197" s="461"/>
      <c r="MYZ197" s="461"/>
      <c r="MZA197" s="461"/>
      <c r="MZB197" s="461"/>
      <c r="MZC197" s="461"/>
      <c r="MZD197" s="461"/>
      <c r="MZE197" s="461"/>
      <c r="MZF197" s="461"/>
      <c r="MZG197" s="461"/>
      <c r="MZH197" s="461"/>
      <c r="MZI197" s="461"/>
      <c r="MZJ197" s="461"/>
      <c r="MZK197" s="461"/>
      <c r="MZL197" s="461"/>
      <c r="MZM197" s="461"/>
      <c r="MZN197" s="461"/>
      <c r="MZO197" s="461"/>
      <c r="MZP197" s="461"/>
      <c r="MZQ197" s="461"/>
      <c r="MZR197" s="461"/>
      <c r="MZS197" s="461"/>
      <c r="MZT197" s="461"/>
      <c r="MZU197" s="461"/>
      <c r="MZV197" s="461"/>
      <c r="MZW197" s="461"/>
      <c r="MZX197" s="461"/>
      <c r="MZY197" s="461"/>
      <c r="MZZ197" s="461"/>
      <c r="NAA197" s="461"/>
      <c r="NAB197" s="461"/>
      <c r="NAC197" s="461"/>
      <c r="NAD197" s="461"/>
      <c r="NAE197" s="461"/>
      <c r="NAF197" s="461"/>
      <c r="NAG197" s="461"/>
      <c r="NAH197" s="461"/>
      <c r="NAI197" s="461"/>
      <c r="NAJ197" s="461"/>
      <c r="NAK197" s="461"/>
      <c r="NAL197" s="461"/>
      <c r="NAM197" s="461"/>
      <c r="NAN197" s="461"/>
      <c r="NAO197" s="461"/>
      <c r="NAP197" s="461"/>
      <c r="NAQ197" s="461"/>
      <c r="NAR197" s="461"/>
      <c r="NAS197" s="461"/>
      <c r="NAT197" s="461"/>
      <c r="NAU197" s="461"/>
      <c r="NAV197" s="461"/>
      <c r="NAW197" s="461"/>
      <c r="NAX197" s="461"/>
      <c r="NAY197" s="461"/>
      <c r="NAZ197" s="461"/>
      <c r="NBA197" s="461"/>
      <c r="NBB197" s="461"/>
      <c r="NBC197" s="461"/>
      <c r="NBD197" s="461"/>
      <c r="NBE197" s="461"/>
      <c r="NBF197" s="461"/>
      <c r="NBG197" s="461"/>
      <c r="NBH197" s="461"/>
      <c r="NBI197" s="461"/>
      <c r="NBJ197" s="461"/>
      <c r="NBK197" s="461"/>
      <c r="NBL197" s="461"/>
      <c r="NBM197" s="461"/>
      <c r="NBN197" s="461"/>
      <c r="NBO197" s="461"/>
      <c r="NBP197" s="461"/>
      <c r="NBQ197" s="461"/>
      <c r="NBR197" s="461"/>
      <c r="NBS197" s="461"/>
      <c r="NBT197" s="461"/>
      <c r="NBU197" s="461"/>
      <c r="NBV197" s="461"/>
      <c r="NBW197" s="461"/>
      <c r="NBX197" s="461"/>
      <c r="NBY197" s="461"/>
      <c r="NBZ197" s="461"/>
      <c r="NCA197" s="461"/>
      <c r="NCB197" s="461"/>
      <c r="NCC197" s="461"/>
      <c r="NCD197" s="461"/>
      <c r="NCE197" s="461"/>
      <c r="NCF197" s="461"/>
      <c r="NCG197" s="461"/>
      <c r="NCH197" s="461"/>
      <c r="NCI197" s="461"/>
      <c r="NCJ197" s="461"/>
      <c r="NCK197" s="461"/>
      <c r="NCL197" s="461"/>
      <c r="NCM197" s="461"/>
      <c r="NCN197" s="461"/>
      <c r="NCO197" s="461"/>
      <c r="NCP197" s="461"/>
      <c r="NCQ197" s="461"/>
      <c r="NCR197" s="461"/>
      <c r="NCS197" s="461"/>
      <c r="NCT197" s="461"/>
      <c r="NCU197" s="461"/>
      <c r="NCV197" s="461"/>
      <c r="NCW197" s="461"/>
      <c r="NCX197" s="461"/>
      <c r="NCY197" s="461"/>
      <c r="NCZ197" s="461"/>
      <c r="NDA197" s="461"/>
      <c r="NDB197" s="461"/>
      <c r="NDC197" s="461"/>
      <c r="NDD197" s="461"/>
      <c r="NDE197" s="461"/>
      <c r="NDF197" s="461"/>
      <c r="NDG197" s="461"/>
      <c r="NDH197" s="461"/>
      <c r="NDI197" s="461"/>
      <c r="NDJ197" s="461"/>
      <c r="NDK197" s="461"/>
      <c r="NDL197" s="461"/>
      <c r="NDM197" s="461"/>
      <c r="NDN197" s="461"/>
      <c r="NDO197" s="461"/>
      <c r="NDP197" s="461"/>
      <c r="NDQ197" s="461"/>
      <c r="NDR197" s="461"/>
      <c r="NDS197" s="461"/>
      <c r="NDT197" s="461"/>
      <c r="NDU197" s="461"/>
      <c r="NDV197" s="461"/>
      <c r="NDW197" s="461"/>
      <c r="NDX197" s="461"/>
      <c r="NDY197" s="461"/>
      <c r="NDZ197" s="461"/>
      <c r="NEA197" s="461"/>
      <c r="NEB197" s="461"/>
      <c r="NEC197" s="461"/>
      <c r="NED197" s="461"/>
      <c r="NEE197" s="461"/>
      <c r="NEF197" s="461"/>
      <c r="NEG197" s="461"/>
      <c r="NEH197" s="461"/>
      <c r="NEI197" s="461"/>
      <c r="NEJ197" s="461"/>
      <c r="NEK197" s="461"/>
      <c r="NEL197" s="461"/>
      <c r="NEM197" s="461"/>
      <c r="NEN197" s="461"/>
      <c r="NEO197" s="461"/>
      <c r="NEP197" s="461"/>
      <c r="NEQ197" s="461"/>
      <c r="NER197" s="461"/>
      <c r="NES197" s="461"/>
      <c r="NET197" s="461"/>
      <c r="NEU197" s="461"/>
      <c r="NEV197" s="461"/>
      <c r="NEW197" s="461"/>
      <c r="NEX197" s="461"/>
      <c r="NEY197" s="461"/>
      <c r="NEZ197" s="461"/>
      <c r="NFA197" s="461"/>
      <c r="NFB197" s="461"/>
      <c r="NFC197" s="461"/>
      <c r="NFD197" s="461"/>
      <c r="NFE197" s="461"/>
      <c r="NFF197" s="461"/>
      <c r="NFG197" s="461"/>
      <c r="NFH197" s="461"/>
      <c r="NFI197" s="461"/>
      <c r="NFJ197" s="461"/>
      <c r="NFK197" s="461"/>
      <c r="NFL197" s="461"/>
      <c r="NFM197" s="461"/>
      <c r="NFN197" s="461"/>
      <c r="NFO197" s="461"/>
      <c r="NFP197" s="461"/>
      <c r="NFQ197" s="461"/>
      <c r="NFR197" s="461"/>
      <c r="NFS197" s="461"/>
      <c r="NFT197" s="461"/>
      <c r="NFU197" s="461"/>
      <c r="NFV197" s="461"/>
      <c r="NFW197" s="461"/>
      <c r="NFX197" s="461"/>
      <c r="NFY197" s="461"/>
      <c r="NFZ197" s="461"/>
      <c r="NGA197" s="461"/>
      <c r="NGB197" s="461"/>
      <c r="NGC197" s="461"/>
      <c r="NGD197" s="461"/>
      <c r="NGE197" s="461"/>
      <c r="NGF197" s="461"/>
      <c r="NGG197" s="461"/>
      <c r="NGH197" s="461"/>
      <c r="NGI197" s="461"/>
      <c r="NGJ197" s="461"/>
      <c r="NGK197" s="461"/>
      <c r="NGL197" s="461"/>
      <c r="NGM197" s="461"/>
      <c r="NGN197" s="461"/>
      <c r="NGO197" s="461"/>
      <c r="NGP197" s="461"/>
      <c r="NGQ197" s="461"/>
      <c r="NGR197" s="461"/>
      <c r="NGS197" s="461"/>
      <c r="NGT197" s="461"/>
      <c r="NGU197" s="461"/>
      <c r="NGV197" s="461"/>
      <c r="NGW197" s="461"/>
      <c r="NGX197" s="461"/>
      <c r="NGY197" s="461"/>
      <c r="NGZ197" s="461"/>
      <c r="NHA197" s="461"/>
      <c r="NHB197" s="461"/>
      <c r="NHC197" s="461"/>
      <c r="NHD197" s="461"/>
      <c r="NHE197" s="461"/>
      <c r="NHF197" s="461"/>
      <c r="NHG197" s="461"/>
      <c r="NHH197" s="461"/>
      <c r="NHI197" s="461"/>
      <c r="NHJ197" s="461"/>
      <c r="NHK197" s="461"/>
      <c r="NHL197" s="461"/>
      <c r="NHM197" s="461"/>
      <c r="NHN197" s="461"/>
      <c r="NHO197" s="461"/>
      <c r="NHP197" s="461"/>
      <c r="NHQ197" s="461"/>
      <c r="NHR197" s="461"/>
      <c r="NHS197" s="461"/>
      <c r="NHT197" s="461"/>
      <c r="NHU197" s="461"/>
      <c r="NHV197" s="461"/>
      <c r="NHW197" s="461"/>
      <c r="NHX197" s="461"/>
      <c r="NHY197" s="461"/>
      <c r="NHZ197" s="461"/>
      <c r="NIA197" s="461"/>
      <c r="NIB197" s="461"/>
      <c r="NIC197" s="461"/>
      <c r="NID197" s="461"/>
      <c r="NIE197" s="461"/>
      <c r="NIF197" s="461"/>
      <c r="NIG197" s="461"/>
      <c r="NIH197" s="461"/>
      <c r="NII197" s="461"/>
      <c r="NIJ197" s="461"/>
      <c r="NIK197" s="461"/>
      <c r="NIL197" s="461"/>
      <c r="NIM197" s="461"/>
      <c r="NIN197" s="461"/>
      <c r="NIO197" s="461"/>
      <c r="NIP197" s="461"/>
      <c r="NIQ197" s="461"/>
      <c r="NIR197" s="461"/>
      <c r="NIS197" s="461"/>
      <c r="NIT197" s="461"/>
      <c r="NIU197" s="461"/>
      <c r="NIV197" s="461"/>
      <c r="NIW197" s="461"/>
      <c r="NIX197" s="461"/>
      <c r="NIY197" s="461"/>
      <c r="NIZ197" s="461"/>
      <c r="NJA197" s="461"/>
      <c r="NJB197" s="461"/>
      <c r="NJC197" s="461"/>
      <c r="NJD197" s="461"/>
      <c r="NJE197" s="461"/>
      <c r="NJF197" s="461"/>
      <c r="NJG197" s="461"/>
      <c r="NJH197" s="461"/>
      <c r="NJI197" s="461"/>
      <c r="NJJ197" s="461"/>
      <c r="NJK197" s="461"/>
      <c r="NJL197" s="461"/>
      <c r="NJM197" s="461"/>
      <c r="NJN197" s="461"/>
      <c r="NJO197" s="461"/>
      <c r="NJP197" s="461"/>
      <c r="NJQ197" s="461"/>
      <c r="NJR197" s="461"/>
      <c r="NJS197" s="461"/>
      <c r="NJT197" s="461"/>
      <c r="NJU197" s="461"/>
      <c r="NJV197" s="461"/>
      <c r="NJW197" s="461"/>
      <c r="NJX197" s="461"/>
      <c r="NJY197" s="461"/>
      <c r="NJZ197" s="461"/>
      <c r="NKA197" s="461"/>
      <c r="NKB197" s="461"/>
      <c r="NKC197" s="461"/>
      <c r="NKD197" s="461"/>
      <c r="NKE197" s="461"/>
      <c r="NKF197" s="461"/>
      <c r="NKG197" s="461"/>
      <c r="NKH197" s="461"/>
      <c r="NKI197" s="461"/>
      <c r="NKJ197" s="461"/>
      <c r="NKK197" s="461"/>
      <c r="NKL197" s="461"/>
      <c r="NKM197" s="461"/>
      <c r="NKN197" s="461"/>
      <c r="NKO197" s="461"/>
      <c r="NKP197" s="461"/>
      <c r="NKQ197" s="461"/>
      <c r="NKR197" s="461"/>
      <c r="NKS197" s="461"/>
      <c r="NKT197" s="461"/>
      <c r="NKU197" s="461"/>
      <c r="NKV197" s="461"/>
      <c r="NKW197" s="461"/>
      <c r="NKX197" s="461"/>
      <c r="NKY197" s="461"/>
      <c r="NKZ197" s="461"/>
      <c r="NLA197" s="461"/>
      <c r="NLB197" s="461"/>
      <c r="NLC197" s="461"/>
      <c r="NLD197" s="461"/>
      <c r="NLE197" s="461"/>
      <c r="NLF197" s="461"/>
      <c r="NLG197" s="461"/>
      <c r="NLH197" s="461"/>
      <c r="NLI197" s="461"/>
      <c r="NLJ197" s="461"/>
      <c r="NLK197" s="461"/>
      <c r="NLL197" s="461"/>
      <c r="NLM197" s="461"/>
      <c r="NLN197" s="461"/>
      <c r="NLO197" s="461"/>
      <c r="NLP197" s="461"/>
      <c r="NLQ197" s="461"/>
      <c r="NLR197" s="461"/>
      <c r="NLS197" s="461"/>
      <c r="NLT197" s="461"/>
      <c r="NLU197" s="461"/>
      <c r="NLV197" s="461"/>
      <c r="NLW197" s="461"/>
      <c r="NLX197" s="461"/>
      <c r="NLY197" s="461"/>
      <c r="NLZ197" s="461"/>
      <c r="NMA197" s="461"/>
      <c r="NMB197" s="461"/>
      <c r="NMC197" s="461"/>
      <c r="NMD197" s="461"/>
      <c r="NME197" s="461"/>
      <c r="NMF197" s="461"/>
      <c r="NMG197" s="461"/>
      <c r="NMH197" s="461"/>
      <c r="NMI197" s="461"/>
      <c r="NMJ197" s="461"/>
      <c r="NMK197" s="461"/>
      <c r="NML197" s="461"/>
      <c r="NMM197" s="461"/>
      <c r="NMN197" s="461"/>
      <c r="NMO197" s="461"/>
      <c r="NMP197" s="461"/>
      <c r="NMQ197" s="461"/>
      <c r="NMR197" s="461"/>
      <c r="NMS197" s="461"/>
      <c r="NMT197" s="461"/>
      <c r="NMU197" s="461"/>
      <c r="NMV197" s="461"/>
      <c r="NMW197" s="461"/>
      <c r="NMX197" s="461"/>
      <c r="NMY197" s="461"/>
      <c r="NMZ197" s="461"/>
      <c r="NNA197" s="461"/>
      <c r="NNB197" s="461"/>
      <c r="NNC197" s="461"/>
      <c r="NND197" s="461"/>
      <c r="NNE197" s="461"/>
      <c r="NNF197" s="461"/>
      <c r="NNG197" s="461"/>
      <c r="NNH197" s="461"/>
      <c r="NNI197" s="461"/>
      <c r="NNJ197" s="461"/>
      <c r="NNK197" s="461"/>
      <c r="NNL197" s="461"/>
      <c r="NNM197" s="461"/>
      <c r="NNN197" s="461"/>
      <c r="NNO197" s="461"/>
      <c r="NNP197" s="461"/>
      <c r="NNQ197" s="461"/>
      <c r="NNR197" s="461"/>
      <c r="NNS197" s="461"/>
      <c r="NNT197" s="461"/>
      <c r="NNU197" s="461"/>
      <c r="NNV197" s="461"/>
      <c r="NNW197" s="461"/>
      <c r="NNX197" s="461"/>
      <c r="NNY197" s="461"/>
      <c r="NNZ197" s="461"/>
      <c r="NOA197" s="461"/>
      <c r="NOB197" s="461"/>
      <c r="NOC197" s="461"/>
      <c r="NOD197" s="461"/>
      <c r="NOE197" s="461"/>
      <c r="NOF197" s="461"/>
      <c r="NOG197" s="461"/>
      <c r="NOH197" s="461"/>
      <c r="NOI197" s="461"/>
      <c r="NOJ197" s="461"/>
      <c r="NOK197" s="461"/>
      <c r="NOL197" s="461"/>
      <c r="NOM197" s="461"/>
      <c r="NON197" s="461"/>
      <c r="NOO197" s="461"/>
      <c r="NOP197" s="461"/>
      <c r="NOQ197" s="461"/>
      <c r="NOR197" s="461"/>
      <c r="NOS197" s="461"/>
      <c r="NOT197" s="461"/>
      <c r="NOU197" s="461"/>
      <c r="NOV197" s="461"/>
      <c r="NOW197" s="461"/>
      <c r="NOX197" s="461"/>
      <c r="NOY197" s="461"/>
      <c r="NOZ197" s="461"/>
      <c r="NPA197" s="461"/>
      <c r="NPB197" s="461"/>
      <c r="NPC197" s="461"/>
      <c r="NPD197" s="461"/>
      <c r="NPE197" s="461"/>
      <c r="NPF197" s="461"/>
      <c r="NPG197" s="461"/>
      <c r="NPH197" s="461"/>
      <c r="NPI197" s="461"/>
      <c r="NPJ197" s="461"/>
      <c r="NPK197" s="461"/>
      <c r="NPL197" s="461"/>
      <c r="NPM197" s="461"/>
      <c r="NPN197" s="461"/>
      <c r="NPO197" s="461"/>
      <c r="NPP197" s="461"/>
      <c r="NPQ197" s="461"/>
      <c r="NPR197" s="461"/>
      <c r="NPS197" s="461"/>
      <c r="NPT197" s="461"/>
      <c r="NPU197" s="461"/>
      <c r="NPV197" s="461"/>
      <c r="NPW197" s="461"/>
      <c r="NPX197" s="461"/>
      <c r="NPY197" s="461"/>
      <c r="NPZ197" s="461"/>
      <c r="NQA197" s="461"/>
      <c r="NQB197" s="461"/>
      <c r="NQC197" s="461"/>
      <c r="NQD197" s="461"/>
      <c r="NQE197" s="461"/>
      <c r="NQF197" s="461"/>
      <c r="NQG197" s="461"/>
      <c r="NQH197" s="461"/>
      <c r="NQI197" s="461"/>
      <c r="NQJ197" s="461"/>
      <c r="NQK197" s="461"/>
      <c r="NQL197" s="461"/>
      <c r="NQM197" s="461"/>
      <c r="NQN197" s="461"/>
      <c r="NQO197" s="461"/>
      <c r="NQP197" s="461"/>
      <c r="NQQ197" s="461"/>
      <c r="NQR197" s="461"/>
      <c r="NQS197" s="461"/>
      <c r="NQT197" s="461"/>
      <c r="NQU197" s="461"/>
      <c r="NQV197" s="461"/>
      <c r="NQW197" s="461"/>
      <c r="NQX197" s="461"/>
      <c r="NQY197" s="461"/>
      <c r="NQZ197" s="461"/>
      <c r="NRA197" s="461"/>
      <c r="NRB197" s="461"/>
      <c r="NRC197" s="461"/>
      <c r="NRD197" s="461"/>
      <c r="NRE197" s="461"/>
      <c r="NRF197" s="461"/>
      <c r="NRG197" s="461"/>
      <c r="NRH197" s="461"/>
      <c r="NRI197" s="461"/>
      <c r="NRJ197" s="461"/>
      <c r="NRK197" s="461"/>
      <c r="NRL197" s="461"/>
      <c r="NRM197" s="461"/>
      <c r="NRN197" s="461"/>
      <c r="NRO197" s="461"/>
      <c r="NRP197" s="461"/>
      <c r="NRQ197" s="461"/>
      <c r="NRR197" s="461"/>
      <c r="NRS197" s="461"/>
      <c r="NRT197" s="461"/>
      <c r="NRU197" s="461"/>
      <c r="NRV197" s="461"/>
      <c r="NRW197" s="461"/>
      <c r="NRX197" s="461"/>
      <c r="NRY197" s="461"/>
      <c r="NRZ197" s="461"/>
      <c r="NSA197" s="461"/>
      <c r="NSB197" s="461"/>
      <c r="NSC197" s="461"/>
      <c r="NSD197" s="461"/>
      <c r="NSE197" s="461"/>
      <c r="NSF197" s="461"/>
      <c r="NSG197" s="461"/>
      <c r="NSH197" s="461"/>
      <c r="NSI197" s="461"/>
      <c r="NSJ197" s="461"/>
      <c r="NSK197" s="461"/>
      <c r="NSL197" s="461"/>
      <c r="NSM197" s="461"/>
      <c r="NSN197" s="461"/>
      <c r="NSO197" s="461"/>
      <c r="NSP197" s="461"/>
      <c r="NSQ197" s="461"/>
      <c r="NSR197" s="461"/>
      <c r="NSS197" s="461"/>
      <c r="NST197" s="461"/>
      <c r="NSU197" s="461"/>
      <c r="NSV197" s="461"/>
      <c r="NSW197" s="461"/>
      <c r="NSX197" s="461"/>
      <c r="NSY197" s="461"/>
      <c r="NSZ197" s="461"/>
      <c r="NTA197" s="461"/>
      <c r="NTB197" s="461"/>
      <c r="NTC197" s="461"/>
      <c r="NTD197" s="461"/>
      <c r="NTE197" s="461"/>
      <c r="NTF197" s="461"/>
      <c r="NTG197" s="461"/>
      <c r="NTH197" s="461"/>
      <c r="NTI197" s="461"/>
      <c r="NTJ197" s="461"/>
      <c r="NTK197" s="461"/>
      <c r="NTL197" s="461"/>
      <c r="NTM197" s="461"/>
      <c r="NTN197" s="461"/>
      <c r="NTO197" s="461"/>
      <c r="NTP197" s="461"/>
      <c r="NTQ197" s="461"/>
      <c r="NTR197" s="461"/>
      <c r="NTS197" s="461"/>
      <c r="NTT197" s="461"/>
      <c r="NTU197" s="461"/>
      <c r="NTV197" s="461"/>
      <c r="NTW197" s="461"/>
      <c r="NTX197" s="461"/>
      <c r="NTY197" s="461"/>
      <c r="NTZ197" s="461"/>
      <c r="NUA197" s="461"/>
      <c r="NUB197" s="461"/>
      <c r="NUC197" s="461"/>
      <c r="NUD197" s="461"/>
      <c r="NUE197" s="461"/>
      <c r="NUF197" s="461"/>
      <c r="NUG197" s="461"/>
      <c r="NUH197" s="461"/>
      <c r="NUI197" s="461"/>
      <c r="NUJ197" s="461"/>
      <c r="NUK197" s="461"/>
      <c r="NUL197" s="461"/>
      <c r="NUM197" s="461"/>
      <c r="NUN197" s="461"/>
      <c r="NUO197" s="461"/>
      <c r="NUP197" s="461"/>
      <c r="NUQ197" s="461"/>
      <c r="NUR197" s="461"/>
      <c r="NUS197" s="461"/>
      <c r="NUT197" s="461"/>
      <c r="NUU197" s="461"/>
      <c r="NUV197" s="461"/>
      <c r="NUW197" s="461"/>
      <c r="NUX197" s="461"/>
      <c r="NUY197" s="461"/>
      <c r="NUZ197" s="461"/>
      <c r="NVA197" s="461"/>
      <c r="NVB197" s="461"/>
      <c r="NVC197" s="461"/>
      <c r="NVD197" s="461"/>
      <c r="NVE197" s="461"/>
      <c r="NVF197" s="461"/>
      <c r="NVG197" s="461"/>
      <c r="NVH197" s="461"/>
      <c r="NVI197" s="461"/>
      <c r="NVJ197" s="461"/>
      <c r="NVK197" s="461"/>
      <c r="NVL197" s="461"/>
      <c r="NVM197" s="461"/>
      <c r="NVN197" s="461"/>
      <c r="NVO197" s="461"/>
      <c r="NVP197" s="461"/>
      <c r="NVQ197" s="461"/>
      <c r="NVR197" s="461"/>
      <c r="NVS197" s="461"/>
      <c r="NVT197" s="461"/>
      <c r="NVU197" s="461"/>
      <c r="NVV197" s="461"/>
      <c r="NVW197" s="461"/>
      <c r="NVX197" s="461"/>
      <c r="NVY197" s="461"/>
      <c r="NVZ197" s="461"/>
      <c r="NWA197" s="461"/>
      <c r="NWB197" s="461"/>
      <c r="NWC197" s="461"/>
      <c r="NWD197" s="461"/>
      <c r="NWE197" s="461"/>
      <c r="NWF197" s="461"/>
      <c r="NWG197" s="461"/>
      <c r="NWH197" s="461"/>
      <c r="NWI197" s="461"/>
      <c r="NWJ197" s="461"/>
      <c r="NWK197" s="461"/>
      <c r="NWL197" s="461"/>
      <c r="NWM197" s="461"/>
      <c r="NWN197" s="461"/>
      <c r="NWO197" s="461"/>
      <c r="NWP197" s="461"/>
      <c r="NWQ197" s="461"/>
      <c r="NWR197" s="461"/>
      <c r="NWS197" s="461"/>
      <c r="NWT197" s="461"/>
      <c r="NWU197" s="461"/>
      <c r="NWV197" s="461"/>
      <c r="NWW197" s="461"/>
      <c r="NWX197" s="461"/>
      <c r="NWY197" s="461"/>
      <c r="NWZ197" s="461"/>
      <c r="NXA197" s="461"/>
      <c r="NXB197" s="461"/>
      <c r="NXC197" s="461"/>
      <c r="NXD197" s="461"/>
      <c r="NXE197" s="461"/>
      <c r="NXF197" s="461"/>
      <c r="NXG197" s="461"/>
      <c r="NXH197" s="461"/>
      <c r="NXI197" s="461"/>
      <c r="NXJ197" s="461"/>
      <c r="NXK197" s="461"/>
      <c r="NXL197" s="461"/>
      <c r="NXM197" s="461"/>
      <c r="NXN197" s="461"/>
      <c r="NXO197" s="461"/>
      <c r="NXP197" s="461"/>
      <c r="NXQ197" s="461"/>
      <c r="NXR197" s="461"/>
      <c r="NXS197" s="461"/>
      <c r="NXT197" s="461"/>
      <c r="NXU197" s="461"/>
      <c r="NXV197" s="461"/>
      <c r="NXW197" s="461"/>
      <c r="NXX197" s="461"/>
      <c r="NXY197" s="461"/>
      <c r="NXZ197" s="461"/>
      <c r="NYA197" s="461"/>
      <c r="NYB197" s="461"/>
      <c r="NYC197" s="461"/>
      <c r="NYD197" s="461"/>
      <c r="NYE197" s="461"/>
      <c r="NYF197" s="461"/>
      <c r="NYG197" s="461"/>
      <c r="NYH197" s="461"/>
      <c r="NYI197" s="461"/>
      <c r="NYJ197" s="461"/>
      <c r="NYK197" s="461"/>
      <c r="NYL197" s="461"/>
      <c r="NYM197" s="461"/>
      <c r="NYN197" s="461"/>
      <c r="NYO197" s="461"/>
      <c r="NYP197" s="461"/>
      <c r="NYQ197" s="461"/>
      <c r="NYR197" s="461"/>
      <c r="NYS197" s="461"/>
      <c r="NYT197" s="461"/>
      <c r="NYU197" s="461"/>
      <c r="NYV197" s="461"/>
      <c r="NYW197" s="461"/>
      <c r="NYX197" s="461"/>
      <c r="NYY197" s="461"/>
      <c r="NYZ197" s="461"/>
      <c r="NZA197" s="461"/>
      <c r="NZB197" s="461"/>
      <c r="NZC197" s="461"/>
      <c r="NZD197" s="461"/>
      <c r="NZE197" s="461"/>
      <c r="NZF197" s="461"/>
      <c r="NZG197" s="461"/>
      <c r="NZH197" s="461"/>
      <c r="NZI197" s="461"/>
      <c r="NZJ197" s="461"/>
      <c r="NZK197" s="461"/>
      <c r="NZL197" s="461"/>
      <c r="NZM197" s="461"/>
      <c r="NZN197" s="461"/>
      <c r="NZO197" s="461"/>
      <c r="NZP197" s="461"/>
      <c r="NZQ197" s="461"/>
      <c r="NZR197" s="461"/>
      <c r="NZS197" s="461"/>
      <c r="NZT197" s="461"/>
      <c r="NZU197" s="461"/>
      <c r="NZV197" s="461"/>
      <c r="NZW197" s="461"/>
      <c r="NZX197" s="461"/>
      <c r="NZY197" s="461"/>
      <c r="NZZ197" s="461"/>
      <c r="OAA197" s="461"/>
      <c r="OAB197" s="461"/>
      <c r="OAC197" s="461"/>
      <c r="OAD197" s="461"/>
      <c r="OAE197" s="461"/>
      <c r="OAF197" s="461"/>
      <c r="OAG197" s="461"/>
      <c r="OAH197" s="461"/>
      <c r="OAI197" s="461"/>
      <c r="OAJ197" s="461"/>
      <c r="OAK197" s="461"/>
      <c r="OAL197" s="461"/>
      <c r="OAM197" s="461"/>
      <c r="OAN197" s="461"/>
      <c r="OAO197" s="461"/>
      <c r="OAP197" s="461"/>
      <c r="OAQ197" s="461"/>
      <c r="OAR197" s="461"/>
      <c r="OAS197" s="461"/>
      <c r="OAT197" s="461"/>
      <c r="OAU197" s="461"/>
      <c r="OAV197" s="461"/>
      <c r="OAW197" s="461"/>
      <c r="OAX197" s="461"/>
      <c r="OAY197" s="461"/>
      <c r="OAZ197" s="461"/>
      <c r="OBA197" s="461"/>
      <c r="OBB197" s="461"/>
      <c r="OBC197" s="461"/>
      <c r="OBD197" s="461"/>
      <c r="OBE197" s="461"/>
      <c r="OBF197" s="461"/>
      <c r="OBG197" s="461"/>
      <c r="OBH197" s="461"/>
      <c r="OBI197" s="461"/>
      <c r="OBJ197" s="461"/>
      <c r="OBK197" s="461"/>
      <c r="OBL197" s="461"/>
      <c r="OBM197" s="461"/>
      <c r="OBN197" s="461"/>
      <c r="OBO197" s="461"/>
      <c r="OBP197" s="461"/>
      <c r="OBQ197" s="461"/>
      <c r="OBR197" s="461"/>
      <c r="OBS197" s="461"/>
      <c r="OBT197" s="461"/>
      <c r="OBU197" s="461"/>
      <c r="OBV197" s="461"/>
      <c r="OBW197" s="461"/>
      <c r="OBX197" s="461"/>
      <c r="OBY197" s="461"/>
      <c r="OBZ197" s="461"/>
      <c r="OCA197" s="461"/>
      <c r="OCB197" s="461"/>
      <c r="OCC197" s="461"/>
      <c r="OCD197" s="461"/>
      <c r="OCE197" s="461"/>
      <c r="OCF197" s="461"/>
      <c r="OCG197" s="461"/>
      <c r="OCH197" s="461"/>
      <c r="OCI197" s="461"/>
      <c r="OCJ197" s="461"/>
      <c r="OCK197" s="461"/>
      <c r="OCL197" s="461"/>
      <c r="OCM197" s="461"/>
      <c r="OCN197" s="461"/>
      <c r="OCO197" s="461"/>
      <c r="OCP197" s="461"/>
      <c r="OCQ197" s="461"/>
      <c r="OCR197" s="461"/>
      <c r="OCS197" s="461"/>
      <c r="OCT197" s="461"/>
      <c r="OCU197" s="461"/>
      <c r="OCV197" s="461"/>
      <c r="OCW197" s="461"/>
      <c r="OCX197" s="461"/>
      <c r="OCY197" s="461"/>
      <c r="OCZ197" s="461"/>
      <c r="ODA197" s="461"/>
      <c r="ODB197" s="461"/>
      <c r="ODC197" s="461"/>
      <c r="ODD197" s="461"/>
      <c r="ODE197" s="461"/>
      <c r="ODF197" s="461"/>
      <c r="ODG197" s="461"/>
      <c r="ODH197" s="461"/>
      <c r="ODI197" s="461"/>
      <c r="ODJ197" s="461"/>
      <c r="ODK197" s="461"/>
      <c r="ODL197" s="461"/>
      <c r="ODM197" s="461"/>
      <c r="ODN197" s="461"/>
      <c r="ODO197" s="461"/>
      <c r="ODP197" s="461"/>
      <c r="ODQ197" s="461"/>
      <c r="ODR197" s="461"/>
      <c r="ODS197" s="461"/>
      <c r="ODT197" s="461"/>
      <c r="ODU197" s="461"/>
      <c r="ODV197" s="461"/>
      <c r="ODW197" s="461"/>
      <c r="ODX197" s="461"/>
      <c r="ODY197" s="461"/>
      <c r="ODZ197" s="461"/>
      <c r="OEA197" s="461"/>
      <c r="OEB197" s="461"/>
      <c r="OEC197" s="461"/>
      <c r="OED197" s="461"/>
      <c r="OEE197" s="461"/>
      <c r="OEF197" s="461"/>
      <c r="OEG197" s="461"/>
      <c r="OEH197" s="461"/>
      <c r="OEI197" s="461"/>
      <c r="OEJ197" s="461"/>
      <c r="OEK197" s="461"/>
      <c r="OEL197" s="461"/>
      <c r="OEM197" s="461"/>
      <c r="OEN197" s="461"/>
      <c r="OEO197" s="461"/>
      <c r="OEP197" s="461"/>
      <c r="OEQ197" s="461"/>
      <c r="OER197" s="461"/>
      <c r="OES197" s="461"/>
      <c r="OET197" s="461"/>
      <c r="OEU197" s="461"/>
      <c r="OEV197" s="461"/>
      <c r="OEW197" s="461"/>
      <c r="OEX197" s="461"/>
      <c r="OEY197" s="461"/>
      <c r="OEZ197" s="461"/>
      <c r="OFA197" s="461"/>
      <c r="OFB197" s="461"/>
      <c r="OFC197" s="461"/>
      <c r="OFD197" s="461"/>
      <c r="OFE197" s="461"/>
      <c r="OFF197" s="461"/>
      <c r="OFG197" s="461"/>
      <c r="OFH197" s="461"/>
      <c r="OFI197" s="461"/>
      <c r="OFJ197" s="461"/>
      <c r="OFK197" s="461"/>
      <c r="OFL197" s="461"/>
      <c r="OFM197" s="461"/>
      <c r="OFN197" s="461"/>
      <c r="OFO197" s="461"/>
      <c r="OFP197" s="461"/>
      <c r="OFQ197" s="461"/>
      <c r="OFR197" s="461"/>
      <c r="OFS197" s="461"/>
      <c r="OFT197" s="461"/>
      <c r="OFU197" s="461"/>
      <c r="OFV197" s="461"/>
      <c r="OFW197" s="461"/>
      <c r="OFX197" s="461"/>
      <c r="OFY197" s="461"/>
      <c r="OFZ197" s="461"/>
      <c r="OGA197" s="461"/>
      <c r="OGB197" s="461"/>
      <c r="OGC197" s="461"/>
      <c r="OGD197" s="461"/>
      <c r="OGE197" s="461"/>
      <c r="OGF197" s="461"/>
      <c r="OGG197" s="461"/>
      <c r="OGH197" s="461"/>
      <c r="OGI197" s="461"/>
      <c r="OGJ197" s="461"/>
      <c r="OGK197" s="461"/>
      <c r="OGL197" s="461"/>
      <c r="OGM197" s="461"/>
      <c r="OGN197" s="461"/>
      <c r="OGO197" s="461"/>
      <c r="OGP197" s="461"/>
      <c r="OGQ197" s="461"/>
      <c r="OGR197" s="461"/>
      <c r="OGS197" s="461"/>
      <c r="OGT197" s="461"/>
      <c r="OGU197" s="461"/>
      <c r="OGV197" s="461"/>
      <c r="OGW197" s="461"/>
      <c r="OGX197" s="461"/>
      <c r="OGY197" s="461"/>
      <c r="OGZ197" s="461"/>
      <c r="OHA197" s="461"/>
      <c r="OHB197" s="461"/>
      <c r="OHC197" s="461"/>
      <c r="OHD197" s="461"/>
      <c r="OHE197" s="461"/>
      <c r="OHF197" s="461"/>
      <c r="OHG197" s="461"/>
      <c r="OHH197" s="461"/>
      <c r="OHI197" s="461"/>
      <c r="OHJ197" s="461"/>
      <c r="OHK197" s="461"/>
      <c r="OHL197" s="461"/>
      <c r="OHM197" s="461"/>
      <c r="OHN197" s="461"/>
      <c r="OHO197" s="461"/>
      <c r="OHP197" s="461"/>
      <c r="OHQ197" s="461"/>
      <c r="OHR197" s="461"/>
      <c r="OHS197" s="461"/>
      <c r="OHT197" s="461"/>
      <c r="OHU197" s="461"/>
      <c r="OHV197" s="461"/>
      <c r="OHW197" s="461"/>
      <c r="OHX197" s="461"/>
      <c r="OHY197" s="461"/>
      <c r="OHZ197" s="461"/>
      <c r="OIA197" s="461"/>
      <c r="OIB197" s="461"/>
      <c r="OIC197" s="461"/>
      <c r="OID197" s="461"/>
      <c r="OIE197" s="461"/>
      <c r="OIF197" s="461"/>
      <c r="OIG197" s="461"/>
      <c r="OIH197" s="461"/>
      <c r="OII197" s="461"/>
      <c r="OIJ197" s="461"/>
      <c r="OIK197" s="461"/>
      <c r="OIL197" s="461"/>
      <c r="OIM197" s="461"/>
      <c r="OIN197" s="461"/>
      <c r="OIO197" s="461"/>
      <c r="OIP197" s="461"/>
      <c r="OIQ197" s="461"/>
      <c r="OIR197" s="461"/>
      <c r="OIS197" s="461"/>
      <c r="OIT197" s="461"/>
      <c r="OIU197" s="461"/>
      <c r="OIV197" s="461"/>
      <c r="OIW197" s="461"/>
      <c r="OIX197" s="461"/>
      <c r="OIY197" s="461"/>
      <c r="OIZ197" s="461"/>
      <c r="OJA197" s="461"/>
      <c r="OJB197" s="461"/>
      <c r="OJC197" s="461"/>
      <c r="OJD197" s="461"/>
      <c r="OJE197" s="461"/>
      <c r="OJF197" s="461"/>
      <c r="OJG197" s="461"/>
      <c r="OJH197" s="461"/>
      <c r="OJI197" s="461"/>
      <c r="OJJ197" s="461"/>
      <c r="OJK197" s="461"/>
      <c r="OJL197" s="461"/>
      <c r="OJM197" s="461"/>
      <c r="OJN197" s="461"/>
      <c r="OJO197" s="461"/>
      <c r="OJP197" s="461"/>
      <c r="OJQ197" s="461"/>
      <c r="OJR197" s="461"/>
      <c r="OJS197" s="461"/>
      <c r="OJT197" s="461"/>
      <c r="OJU197" s="461"/>
      <c r="OJV197" s="461"/>
      <c r="OJW197" s="461"/>
      <c r="OJX197" s="461"/>
      <c r="OJY197" s="461"/>
      <c r="OJZ197" s="461"/>
      <c r="OKA197" s="461"/>
      <c r="OKB197" s="461"/>
      <c r="OKC197" s="461"/>
      <c r="OKD197" s="461"/>
      <c r="OKE197" s="461"/>
      <c r="OKF197" s="461"/>
      <c r="OKG197" s="461"/>
      <c r="OKH197" s="461"/>
      <c r="OKI197" s="461"/>
      <c r="OKJ197" s="461"/>
      <c r="OKK197" s="461"/>
      <c r="OKL197" s="461"/>
      <c r="OKM197" s="461"/>
      <c r="OKN197" s="461"/>
      <c r="OKO197" s="461"/>
      <c r="OKP197" s="461"/>
      <c r="OKQ197" s="461"/>
      <c r="OKR197" s="461"/>
      <c r="OKS197" s="461"/>
      <c r="OKT197" s="461"/>
      <c r="OKU197" s="461"/>
      <c r="OKV197" s="461"/>
      <c r="OKW197" s="461"/>
      <c r="OKX197" s="461"/>
      <c r="OKY197" s="461"/>
      <c r="OKZ197" s="461"/>
      <c r="OLA197" s="461"/>
      <c r="OLB197" s="461"/>
      <c r="OLC197" s="461"/>
      <c r="OLD197" s="461"/>
      <c r="OLE197" s="461"/>
      <c r="OLF197" s="461"/>
      <c r="OLG197" s="461"/>
      <c r="OLH197" s="461"/>
      <c r="OLI197" s="461"/>
      <c r="OLJ197" s="461"/>
      <c r="OLK197" s="461"/>
      <c r="OLL197" s="461"/>
      <c r="OLM197" s="461"/>
      <c r="OLN197" s="461"/>
      <c r="OLO197" s="461"/>
      <c r="OLP197" s="461"/>
      <c r="OLQ197" s="461"/>
      <c r="OLR197" s="461"/>
      <c r="OLS197" s="461"/>
      <c r="OLT197" s="461"/>
      <c r="OLU197" s="461"/>
      <c r="OLV197" s="461"/>
      <c r="OLW197" s="461"/>
      <c r="OLX197" s="461"/>
      <c r="OLY197" s="461"/>
      <c r="OLZ197" s="461"/>
      <c r="OMA197" s="461"/>
      <c r="OMB197" s="461"/>
      <c r="OMC197" s="461"/>
      <c r="OMD197" s="461"/>
      <c r="OME197" s="461"/>
      <c r="OMF197" s="461"/>
      <c r="OMG197" s="461"/>
      <c r="OMH197" s="461"/>
      <c r="OMI197" s="461"/>
      <c r="OMJ197" s="461"/>
      <c r="OMK197" s="461"/>
      <c r="OML197" s="461"/>
      <c r="OMM197" s="461"/>
      <c r="OMN197" s="461"/>
      <c r="OMO197" s="461"/>
      <c r="OMP197" s="461"/>
      <c r="OMQ197" s="461"/>
      <c r="OMR197" s="461"/>
      <c r="OMS197" s="461"/>
      <c r="OMT197" s="461"/>
      <c r="OMU197" s="461"/>
      <c r="OMV197" s="461"/>
      <c r="OMW197" s="461"/>
      <c r="OMX197" s="461"/>
      <c r="OMY197" s="461"/>
      <c r="OMZ197" s="461"/>
      <c r="ONA197" s="461"/>
      <c r="ONB197" s="461"/>
      <c r="ONC197" s="461"/>
      <c r="OND197" s="461"/>
      <c r="ONE197" s="461"/>
      <c r="ONF197" s="461"/>
      <c r="ONG197" s="461"/>
      <c r="ONH197" s="461"/>
      <c r="ONI197" s="461"/>
      <c r="ONJ197" s="461"/>
      <c r="ONK197" s="461"/>
      <c r="ONL197" s="461"/>
      <c r="ONM197" s="461"/>
      <c r="ONN197" s="461"/>
      <c r="ONO197" s="461"/>
      <c r="ONP197" s="461"/>
      <c r="ONQ197" s="461"/>
      <c r="ONR197" s="461"/>
      <c r="ONS197" s="461"/>
      <c r="ONT197" s="461"/>
      <c r="ONU197" s="461"/>
      <c r="ONV197" s="461"/>
      <c r="ONW197" s="461"/>
      <c r="ONX197" s="461"/>
      <c r="ONY197" s="461"/>
      <c r="ONZ197" s="461"/>
      <c r="OOA197" s="461"/>
      <c r="OOB197" s="461"/>
      <c r="OOC197" s="461"/>
      <c r="OOD197" s="461"/>
      <c r="OOE197" s="461"/>
      <c r="OOF197" s="461"/>
      <c r="OOG197" s="461"/>
      <c r="OOH197" s="461"/>
      <c r="OOI197" s="461"/>
      <c r="OOJ197" s="461"/>
      <c r="OOK197" s="461"/>
      <c r="OOL197" s="461"/>
      <c r="OOM197" s="461"/>
      <c r="OON197" s="461"/>
      <c r="OOO197" s="461"/>
      <c r="OOP197" s="461"/>
      <c r="OOQ197" s="461"/>
      <c r="OOR197" s="461"/>
      <c r="OOS197" s="461"/>
      <c r="OOT197" s="461"/>
      <c r="OOU197" s="461"/>
      <c r="OOV197" s="461"/>
      <c r="OOW197" s="461"/>
      <c r="OOX197" s="461"/>
      <c r="OOY197" s="461"/>
      <c r="OOZ197" s="461"/>
      <c r="OPA197" s="461"/>
      <c r="OPB197" s="461"/>
      <c r="OPC197" s="461"/>
      <c r="OPD197" s="461"/>
      <c r="OPE197" s="461"/>
      <c r="OPF197" s="461"/>
      <c r="OPG197" s="461"/>
      <c r="OPH197" s="461"/>
      <c r="OPI197" s="461"/>
      <c r="OPJ197" s="461"/>
      <c r="OPK197" s="461"/>
      <c r="OPL197" s="461"/>
      <c r="OPM197" s="461"/>
      <c r="OPN197" s="461"/>
      <c r="OPO197" s="461"/>
      <c r="OPP197" s="461"/>
      <c r="OPQ197" s="461"/>
      <c r="OPR197" s="461"/>
      <c r="OPS197" s="461"/>
      <c r="OPT197" s="461"/>
      <c r="OPU197" s="461"/>
      <c r="OPV197" s="461"/>
      <c r="OPW197" s="461"/>
      <c r="OPX197" s="461"/>
      <c r="OPY197" s="461"/>
      <c r="OPZ197" s="461"/>
      <c r="OQA197" s="461"/>
      <c r="OQB197" s="461"/>
      <c r="OQC197" s="461"/>
      <c r="OQD197" s="461"/>
      <c r="OQE197" s="461"/>
      <c r="OQF197" s="461"/>
      <c r="OQG197" s="461"/>
      <c r="OQH197" s="461"/>
      <c r="OQI197" s="461"/>
      <c r="OQJ197" s="461"/>
      <c r="OQK197" s="461"/>
      <c r="OQL197" s="461"/>
      <c r="OQM197" s="461"/>
      <c r="OQN197" s="461"/>
      <c r="OQO197" s="461"/>
      <c r="OQP197" s="461"/>
      <c r="OQQ197" s="461"/>
      <c r="OQR197" s="461"/>
      <c r="OQS197" s="461"/>
      <c r="OQT197" s="461"/>
      <c r="OQU197" s="461"/>
      <c r="OQV197" s="461"/>
      <c r="OQW197" s="461"/>
      <c r="OQX197" s="461"/>
      <c r="OQY197" s="461"/>
      <c r="OQZ197" s="461"/>
      <c r="ORA197" s="461"/>
      <c r="ORB197" s="461"/>
      <c r="ORC197" s="461"/>
      <c r="ORD197" s="461"/>
      <c r="ORE197" s="461"/>
      <c r="ORF197" s="461"/>
      <c r="ORG197" s="461"/>
      <c r="ORH197" s="461"/>
      <c r="ORI197" s="461"/>
      <c r="ORJ197" s="461"/>
      <c r="ORK197" s="461"/>
      <c r="ORL197" s="461"/>
      <c r="ORM197" s="461"/>
      <c r="ORN197" s="461"/>
      <c r="ORO197" s="461"/>
      <c r="ORP197" s="461"/>
      <c r="ORQ197" s="461"/>
      <c r="ORR197" s="461"/>
      <c r="ORS197" s="461"/>
      <c r="ORT197" s="461"/>
      <c r="ORU197" s="461"/>
      <c r="ORV197" s="461"/>
      <c r="ORW197" s="461"/>
      <c r="ORX197" s="461"/>
      <c r="ORY197" s="461"/>
      <c r="ORZ197" s="461"/>
      <c r="OSA197" s="461"/>
      <c r="OSB197" s="461"/>
      <c r="OSC197" s="461"/>
      <c r="OSD197" s="461"/>
      <c r="OSE197" s="461"/>
      <c r="OSF197" s="461"/>
      <c r="OSG197" s="461"/>
      <c r="OSH197" s="461"/>
      <c r="OSI197" s="461"/>
      <c r="OSJ197" s="461"/>
      <c r="OSK197" s="461"/>
      <c r="OSL197" s="461"/>
      <c r="OSM197" s="461"/>
      <c r="OSN197" s="461"/>
      <c r="OSO197" s="461"/>
      <c r="OSP197" s="461"/>
      <c r="OSQ197" s="461"/>
      <c r="OSR197" s="461"/>
      <c r="OSS197" s="461"/>
      <c r="OST197" s="461"/>
      <c r="OSU197" s="461"/>
      <c r="OSV197" s="461"/>
      <c r="OSW197" s="461"/>
      <c r="OSX197" s="461"/>
      <c r="OSY197" s="461"/>
      <c r="OSZ197" s="461"/>
      <c r="OTA197" s="461"/>
      <c r="OTB197" s="461"/>
      <c r="OTC197" s="461"/>
      <c r="OTD197" s="461"/>
      <c r="OTE197" s="461"/>
      <c r="OTF197" s="461"/>
      <c r="OTG197" s="461"/>
      <c r="OTH197" s="461"/>
      <c r="OTI197" s="461"/>
      <c r="OTJ197" s="461"/>
      <c r="OTK197" s="461"/>
      <c r="OTL197" s="461"/>
      <c r="OTM197" s="461"/>
      <c r="OTN197" s="461"/>
      <c r="OTO197" s="461"/>
      <c r="OTP197" s="461"/>
      <c r="OTQ197" s="461"/>
      <c r="OTR197" s="461"/>
      <c r="OTS197" s="461"/>
      <c r="OTT197" s="461"/>
      <c r="OTU197" s="461"/>
      <c r="OTV197" s="461"/>
      <c r="OTW197" s="461"/>
      <c r="OTX197" s="461"/>
      <c r="OTY197" s="461"/>
      <c r="OTZ197" s="461"/>
      <c r="OUA197" s="461"/>
      <c r="OUB197" s="461"/>
      <c r="OUC197" s="461"/>
      <c r="OUD197" s="461"/>
      <c r="OUE197" s="461"/>
      <c r="OUF197" s="461"/>
      <c r="OUG197" s="461"/>
      <c r="OUH197" s="461"/>
      <c r="OUI197" s="461"/>
      <c r="OUJ197" s="461"/>
      <c r="OUK197" s="461"/>
      <c r="OUL197" s="461"/>
      <c r="OUM197" s="461"/>
      <c r="OUN197" s="461"/>
      <c r="OUO197" s="461"/>
      <c r="OUP197" s="461"/>
      <c r="OUQ197" s="461"/>
      <c r="OUR197" s="461"/>
      <c r="OUS197" s="461"/>
      <c r="OUT197" s="461"/>
      <c r="OUU197" s="461"/>
      <c r="OUV197" s="461"/>
      <c r="OUW197" s="461"/>
      <c r="OUX197" s="461"/>
      <c r="OUY197" s="461"/>
      <c r="OUZ197" s="461"/>
      <c r="OVA197" s="461"/>
      <c r="OVB197" s="461"/>
      <c r="OVC197" s="461"/>
      <c r="OVD197" s="461"/>
      <c r="OVE197" s="461"/>
      <c r="OVF197" s="461"/>
      <c r="OVG197" s="461"/>
      <c r="OVH197" s="461"/>
      <c r="OVI197" s="461"/>
      <c r="OVJ197" s="461"/>
      <c r="OVK197" s="461"/>
      <c r="OVL197" s="461"/>
      <c r="OVM197" s="461"/>
      <c r="OVN197" s="461"/>
      <c r="OVO197" s="461"/>
      <c r="OVP197" s="461"/>
      <c r="OVQ197" s="461"/>
      <c r="OVR197" s="461"/>
      <c r="OVS197" s="461"/>
      <c r="OVT197" s="461"/>
      <c r="OVU197" s="461"/>
      <c r="OVV197" s="461"/>
      <c r="OVW197" s="461"/>
      <c r="OVX197" s="461"/>
      <c r="OVY197" s="461"/>
      <c r="OVZ197" s="461"/>
      <c r="OWA197" s="461"/>
      <c r="OWB197" s="461"/>
      <c r="OWC197" s="461"/>
      <c r="OWD197" s="461"/>
      <c r="OWE197" s="461"/>
      <c r="OWF197" s="461"/>
      <c r="OWG197" s="461"/>
      <c r="OWH197" s="461"/>
      <c r="OWI197" s="461"/>
      <c r="OWJ197" s="461"/>
      <c r="OWK197" s="461"/>
      <c r="OWL197" s="461"/>
      <c r="OWM197" s="461"/>
      <c r="OWN197" s="461"/>
      <c r="OWO197" s="461"/>
      <c r="OWP197" s="461"/>
      <c r="OWQ197" s="461"/>
      <c r="OWR197" s="461"/>
      <c r="OWS197" s="461"/>
      <c r="OWT197" s="461"/>
      <c r="OWU197" s="461"/>
      <c r="OWV197" s="461"/>
      <c r="OWW197" s="461"/>
      <c r="OWX197" s="461"/>
      <c r="OWY197" s="461"/>
      <c r="OWZ197" s="461"/>
      <c r="OXA197" s="461"/>
      <c r="OXB197" s="461"/>
      <c r="OXC197" s="461"/>
      <c r="OXD197" s="461"/>
      <c r="OXE197" s="461"/>
      <c r="OXF197" s="461"/>
      <c r="OXG197" s="461"/>
      <c r="OXH197" s="461"/>
      <c r="OXI197" s="461"/>
      <c r="OXJ197" s="461"/>
      <c r="OXK197" s="461"/>
      <c r="OXL197" s="461"/>
      <c r="OXM197" s="461"/>
      <c r="OXN197" s="461"/>
      <c r="OXO197" s="461"/>
      <c r="OXP197" s="461"/>
      <c r="OXQ197" s="461"/>
      <c r="OXR197" s="461"/>
      <c r="OXS197" s="461"/>
      <c r="OXT197" s="461"/>
      <c r="OXU197" s="461"/>
      <c r="OXV197" s="461"/>
      <c r="OXW197" s="461"/>
      <c r="OXX197" s="461"/>
      <c r="OXY197" s="461"/>
      <c r="OXZ197" s="461"/>
      <c r="OYA197" s="461"/>
      <c r="OYB197" s="461"/>
      <c r="OYC197" s="461"/>
      <c r="OYD197" s="461"/>
      <c r="OYE197" s="461"/>
      <c r="OYF197" s="461"/>
      <c r="OYG197" s="461"/>
      <c r="OYH197" s="461"/>
      <c r="OYI197" s="461"/>
      <c r="OYJ197" s="461"/>
      <c r="OYK197" s="461"/>
      <c r="OYL197" s="461"/>
      <c r="OYM197" s="461"/>
      <c r="OYN197" s="461"/>
      <c r="OYO197" s="461"/>
      <c r="OYP197" s="461"/>
      <c r="OYQ197" s="461"/>
      <c r="OYR197" s="461"/>
      <c r="OYS197" s="461"/>
      <c r="OYT197" s="461"/>
      <c r="OYU197" s="461"/>
      <c r="OYV197" s="461"/>
      <c r="OYW197" s="461"/>
      <c r="OYX197" s="461"/>
      <c r="OYY197" s="461"/>
      <c r="OYZ197" s="461"/>
      <c r="OZA197" s="461"/>
      <c r="OZB197" s="461"/>
      <c r="OZC197" s="461"/>
      <c r="OZD197" s="461"/>
      <c r="OZE197" s="461"/>
      <c r="OZF197" s="461"/>
      <c r="OZG197" s="461"/>
      <c r="OZH197" s="461"/>
      <c r="OZI197" s="461"/>
      <c r="OZJ197" s="461"/>
      <c r="OZK197" s="461"/>
      <c r="OZL197" s="461"/>
      <c r="OZM197" s="461"/>
      <c r="OZN197" s="461"/>
      <c r="OZO197" s="461"/>
      <c r="OZP197" s="461"/>
      <c r="OZQ197" s="461"/>
      <c r="OZR197" s="461"/>
      <c r="OZS197" s="461"/>
      <c r="OZT197" s="461"/>
      <c r="OZU197" s="461"/>
      <c r="OZV197" s="461"/>
      <c r="OZW197" s="461"/>
      <c r="OZX197" s="461"/>
      <c r="OZY197" s="461"/>
      <c r="OZZ197" s="461"/>
      <c r="PAA197" s="461"/>
      <c r="PAB197" s="461"/>
      <c r="PAC197" s="461"/>
      <c r="PAD197" s="461"/>
      <c r="PAE197" s="461"/>
      <c r="PAF197" s="461"/>
      <c r="PAG197" s="461"/>
      <c r="PAH197" s="461"/>
      <c r="PAI197" s="461"/>
      <c r="PAJ197" s="461"/>
      <c r="PAK197" s="461"/>
      <c r="PAL197" s="461"/>
      <c r="PAM197" s="461"/>
      <c r="PAN197" s="461"/>
      <c r="PAO197" s="461"/>
      <c r="PAP197" s="461"/>
      <c r="PAQ197" s="461"/>
      <c r="PAR197" s="461"/>
      <c r="PAS197" s="461"/>
      <c r="PAT197" s="461"/>
      <c r="PAU197" s="461"/>
      <c r="PAV197" s="461"/>
      <c r="PAW197" s="461"/>
      <c r="PAX197" s="461"/>
      <c r="PAY197" s="461"/>
      <c r="PAZ197" s="461"/>
      <c r="PBA197" s="461"/>
      <c r="PBB197" s="461"/>
      <c r="PBC197" s="461"/>
      <c r="PBD197" s="461"/>
      <c r="PBE197" s="461"/>
      <c r="PBF197" s="461"/>
      <c r="PBG197" s="461"/>
      <c r="PBH197" s="461"/>
      <c r="PBI197" s="461"/>
      <c r="PBJ197" s="461"/>
      <c r="PBK197" s="461"/>
      <c r="PBL197" s="461"/>
      <c r="PBM197" s="461"/>
      <c r="PBN197" s="461"/>
      <c r="PBO197" s="461"/>
      <c r="PBP197" s="461"/>
      <c r="PBQ197" s="461"/>
      <c r="PBR197" s="461"/>
      <c r="PBS197" s="461"/>
      <c r="PBT197" s="461"/>
      <c r="PBU197" s="461"/>
      <c r="PBV197" s="461"/>
      <c r="PBW197" s="461"/>
      <c r="PBX197" s="461"/>
      <c r="PBY197" s="461"/>
      <c r="PBZ197" s="461"/>
      <c r="PCA197" s="461"/>
      <c r="PCB197" s="461"/>
      <c r="PCC197" s="461"/>
      <c r="PCD197" s="461"/>
      <c r="PCE197" s="461"/>
      <c r="PCF197" s="461"/>
      <c r="PCG197" s="461"/>
      <c r="PCH197" s="461"/>
      <c r="PCI197" s="461"/>
      <c r="PCJ197" s="461"/>
      <c r="PCK197" s="461"/>
      <c r="PCL197" s="461"/>
      <c r="PCM197" s="461"/>
      <c r="PCN197" s="461"/>
      <c r="PCO197" s="461"/>
      <c r="PCP197" s="461"/>
      <c r="PCQ197" s="461"/>
      <c r="PCR197" s="461"/>
      <c r="PCS197" s="461"/>
      <c r="PCT197" s="461"/>
      <c r="PCU197" s="461"/>
      <c r="PCV197" s="461"/>
      <c r="PCW197" s="461"/>
      <c r="PCX197" s="461"/>
      <c r="PCY197" s="461"/>
      <c r="PCZ197" s="461"/>
      <c r="PDA197" s="461"/>
      <c r="PDB197" s="461"/>
      <c r="PDC197" s="461"/>
      <c r="PDD197" s="461"/>
      <c r="PDE197" s="461"/>
      <c r="PDF197" s="461"/>
      <c r="PDG197" s="461"/>
      <c r="PDH197" s="461"/>
      <c r="PDI197" s="461"/>
      <c r="PDJ197" s="461"/>
      <c r="PDK197" s="461"/>
      <c r="PDL197" s="461"/>
      <c r="PDM197" s="461"/>
      <c r="PDN197" s="461"/>
      <c r="PDO197" s="461"/>
      <c r="PDP197" s="461"/>
      <c r="PDQ197" s="461"/>
      <c r="PDR197" s="461"/>
      <c r="PDS197" s="461"/>
      <c r="PDT197" s="461"/>
      <c r="PDU197" s="461"/>
      <c r="PDV197" s="461"/>
      <c r="PDW197" s="461"/>
      <c r="PDX197" s="461"/>
      <c r="PDY197" s="461"/>
      <c r="PDZ197" s="461"/>
      <c r="PEA197" s="461"/>
      <c r="PEB197" s="461"/>
      <c r="PEC197" s="461"/>
      <c r="PED197" s="461"/>
      <c r="PEE197" s="461"/>
      <c r="PEF197" s="461"/>
      <c r="PEG197" s="461"/>
      <c r="PEH197" s="461"/>
      <c r="PEI197" s="461"/>
      <c r="PEJ197" s="461"/>
      <c r="PEK197" s="461"/>
      <c r="PEL197" s="461"/>
      <c r="PEM197" s="461"/>
      <c r="PEN197" s="461"/>
      <c r="PEO197" s="461"/>
      <c r="PEP197" s="461"/>
      <c r="PEQ197" s="461"/>
      <c r="PER197" s="461"/>
      <c r="PES197" s="461"/>
      <c r="PET197" s="461"/>
      <c r="PEU197" s="461"/>
      <c r="PEV197" s="461"/>
      <c r="PEW197" s="461"/>
      <c r="PEX197" s="461"/>
      <c r="PEY197" s="461"/>
      <c r="PEZ197" s="461"/>
      <c r="PFA197" s="461"/>
      <c r="PFB197" s="461"/>
      <c r="PFC197" s="461"/>
      <c r="PFD197" s="461"/>
      <c r="PFE197" s="461"/>
      <c r="PFF197" s="461"/>
      <c r="PFG197" s="461"/>
      <c r="PFH197" s="461"/>
      <c r="PFI197" s="461"/>
      <c r="PFJ197" s="461"/>
      <c r="PFK197" s="461"/>
      <c r="PFL197" s="461"/>
      <c r="PFM197" s="461"/>
      <c r="PFN197" s="461"/>
      <c r="PFO197" s="461"/>
      <c r="PFP197" s="461"/>
      <c r="PFQ197" s="461"/>
      <c r="PFR197" s="461"/>
      <c r="PFS197" s="461"/>
      <c r="PFT197" s="461"/>
      <c r="PFU197" s="461"/>
      <c r="PFV197" s="461"/>
      <c r="PFW197" s="461"/>
      <c r="PFX197" s="461"/>
      <c r="PFY197" s="461"/>
      <c r="PFZ197" s="461"/>
      <c r="PGA197" s="461"/>
      <c r="PGB197" s="461"/>
      <c r="PGC197" s="461"/>
      <c r="PGD197" s="461"/>
      <c r="PGE197" s="461"/>
      <c r="PGF197" s="461"/>
      <c r="PGG197" s="461"/>
      <c r="PGH197" s="461"/>
      <c r="PGI197" s="461"/>
      <c r="PGJ197" s="461"/>
      <c r="PGK197" s="461"/>
      <c r="PGL197" s="461"/>
      <c r="PGM197" s="461"/>
      <c r="PGN197" s="461"/>
      <c r="PGO197" s="461"/>
      <c r="PGP197" s="461"/>
      <c r="PGQ197" s="461"/>
      <c r="PGR197" s="461"/>
      <c r="PGS197" s="461"/>
      <c r="PGT197" s="461"/>
      <c r="PGU197" s="461"/>
      <c r="PGV197" s="461"/>
      <c r="PGW197" s="461"/>
      <c r="PGX197" s="461"/>
      <c r="PGY197" s="461"/>
      <c r="PGZ197" s="461"/>
      <c r="PHA197" s="461"/>
      <c r="PHB197" s="461"/>
      <c r="PHC197" s="461"/>
      <c r="PHD197" s="461"/>
      <c r="PHE197" s="461"/>
      <c r="PHF197" s="461"/>
      <c r="PHG197" s="461"/>
      <c r="PHH197" s="461"/>
      <c r="PHI197" s="461"/>
      <c r="PHJ197" s="461"/>
      <c r="PHK197" s="461"/>
      <c r="PHL197" s="461"/>
      <c r="PHM197" s="461"/>
      <c r="PHN197" s="461"/>
      <c r="PHO197" s="461"/>
      <c r="PHP197" s="461"/>
      <c r="PHQ197" s="461"/>
      <c r="PHR197" s="461"/>
      <c r="PHS197" s="461"/>
      <c r="PHT197" s="461"/>
      <c r="PHU197" s="461"/>
      <c r="PHV197" s="461"/>
      <c r="PHW197" s="461"/>
      <c r="PHX197" s="461"/>
      <c r="PHY197" s="461"/>
      <c r="PHZ197" s="461"/>
      <c r="PIA197" s="461"/>
      <c r="PIB197" s="461"/>
      <c r="PIC197" s="461"/>
      <c r="PID197" s="461"/>
      <c r="PIE197" s="461"/>
      <c r="PIF197" s="461"/>
      <c r="PIG197" s="461"/>
      <c r="PIH197" s="461"/>
      <c r="PII197" s="461"/>
      <c r="PIJ197" s="461"/>
      <c r="PIK197" s="461"/>
      <c r="PIL197" s="461"/>
      <c r="PIM197" s="461"/>
      <c r="PIN197" s="461"/>
      <c r="PIO197" s="461"/>
      <c r="PIP197" s="461"/>
      <c r="PIQ197" s="461"/>
      <c r="PIR197" s="461"/>
      <c r="PIS197" s="461"/>
      <c r="PIT197" s="461"/>
      <c r="PIU197" s="461"/>
      <c r="PIV197" s="461"/>
      <c r="PIW197" s="461"/>
      <c r="PIX197" s="461"/>
      <c r="PIY197" s="461"/>
      <c r="PIZ197" s="461"/>
      <c r="PJA197" s="461"/>
      <c r="PJB197" s="461"/>
      <c r="PJC197" s="461"/>
      <c r="PJD197" s="461"/>
      <c r="PJE197" s="461"/>
      <c r="PJF197" s="461"/>
      <c r="PJG197" s="461"/>
      <c r="PJH197" s="461"/>
      <c r="PJI197" s="461"/>
      <c r="PJJ197" s="461"/>
      <c r="PJK197" s="461"/>
      <c r="PJL197" s="461"/>
      <c r="PJM197" s="461"/>
      <c r="PJN197" s="461"/>
      <c r="PJO197" s="461"/>
      <c r="PJP197" s="461"/>
      <c r="PJQ197" s="461"/>
      <c r="PJR197" s="461"/>
      <c r="PJS197" s="461"/>
      <c r="PJT197" s="461"/>
      <c r="PJU197" s="461"/>
      <c r="PJV197" s="461"/>
      <c r="PJW197" s="461"/>
      <c r="PJX197" s="461"/>
      <c r="PJY197" s="461"/>
      <c r="PJZ197" s="461"/>
      <c r="PKA197" s="461"/>
      <c r="PKB197" s="461"/>
      <c r="PKC197" s="461"/>
      <c r="PKD197" s="461"/>
      <c r="PKE197" s="461"/>
      <c r="PKF197" s="461"/>
      <c r="PKG197" s="461"/>
      <c r="PKH197" s="461"/>
      <c r="PKI197" s="461"/>
      <c r="PKJ197" s="461"/>
      <c r="PKK197" s="461"/>
      <c r="PKL197" s="461"/>
      <c r="PKM197" s="461"/>
      <c r="PKN197" s="461"/>
      <c r="PKO197" s="461"/>
      <c r="PKP197" s="461"/>
      <c r="PKQ197" s="461"/>
      <c r="PKR197" s="461"/>
      <c r="PKS197" s="461"/>
      <c r="PKT197" s="461"/>
      <c r="PKU197" s="461"/>
      <c r="PKV197" s="461"/>
      <c r="PKW197" s="461"/>
      <c r="PKX197" s="461"/>
      <c r="PKY197" s="461"/>
      <c r="PKZ197" s="461"/>
      <c r="PLA197" s="461"/>
      <c r="PLB197" s="461"/>
      <c r="PLC197" s="461"/>
      <c r="PLD197" s="461"/>
      <c r="PLE197" s="461"/>
      <c r="PLF197" s="461"/>
      <c r="PLG197" s="461"/>
      <c r="PLH197" s="461"/>
      <c r="PLI197" s="461"/>
      <c r="PLJ197" s="461"/>
      <c r="PLK197" s="461"/>
      <c r="PLL197" s="461"/>
      <c r="PLM197" s="461"/>
      <c r="PLN197" s="461"/>
      <c r="PLO197" s="461"/>
      <c r="PLP197" s="461"/>
      <c r="PLQ197" s="461"/>
      <c r="PLR197" s="461"/>
      <c r="PLS197" s="461"/>
      <c r="PLT197" s="461"/>
      <c r="PLU197" s="461"/>
      <c r="PLV197" s="461"/>
      <c r="PLW197" s="461"/>
      <c r="PLX197" s="461"/>
      <c r="PLY197" s="461"/>
      <c r="PLZ197" s="461"/>
      <c r="PMA197" s="461"/>
      <c r="PMB197" s="461"/>
      <c r="PMC197" s="461"/>
      <c r="PMD197" s="461"/>
      <c r="PME197" s="461"/>
      <c r="PMF197" s="461"/>
      <c r="PMG197" s="461"/>
      <c r="PMH197" s="461"/>
      <c r="PMI197" s="461"/>
      <c r="PMJ197" s="461"/>
      <c r="PMK197" s="461"/>
      <c r="PML197" s="461"/>
      <c r="PMM197" s="461"/>
      <c r="PMN197" s="461"/>
      <c r="PMO197" s="461"/>
      <c r="PMP197" s="461"/>
      <c r="PMQ197" s="461"/>
      <c r="PMR197" s="461"/>
      <c r="PMS197" s="461"/>
      <c r="PMT197" s="461"/>
      <c r="PMU197" s="461"/>
      <c r="PMV197" s="461"/>
      <c r="PMW197" s="461"/>
      <c r="PMX197" s="461"/>
      <c r="PMY197" s="461"/>
      <c r="PMZ197" s="461"/>
      <c r="PNA197" s="461"/>
      <c r="PNB197" s="461"/>
      <c r="PNC197" s="461"/>
      <c r="PND197" s="461"/>
      <c r="PNE197" s="461"/>
      <c r="PNF197" s="461"/>
      <c r="PNG197" s="461"/>
      <c r="PNH197" s="461"/>
      <c r="PNI197" s="461"/>
      <c r="PNJ197" s="461"/>
      <c r="PNK197" s="461"/>
      <c r="PNL197" s="461"/>
      <c r="PNM197" s="461"/>
      <c r="PNN197" s="461"/>
      <c r="PNO197" s="461"/>
      <c r="PNP197" s="461"/>
      <c r="PNQ197" s="461"/>
      <c r="PNR197" s="461"/>
      <c r="PNS197" s="461"/>
      <c r="PNT197" s="461"/>
      <c r="PNU197" s="461"/>
      <c r="PNV197" s="461"/>
      <c r="PNW197" s="461"/>
      <c r="PNX197" s="461"/>
      <c r="PNY197" s="461"/>
      <c r="PNZ197" s="461"/>
      <c r="POA197" s="461"/>
      <c r="POB197" s="461"/>
      <c r="POC197" s="461"/>
      <c r="POD197" s="461"/>
      <c r="POE197" s="461"/>
      <c r="POF197" s="461"/>
      <c r="POG197" s="461"/>
      <c r="POH197" s="461"/>
      <c r="POI197" s="461"/>
      <c r="POJ197" s="461"/>
      <c r="POK197" s="461"/>
      <c r="POL197" s="461"/>
      <c r="POM197" s="461"/>
      <c r="PON197" s="461"/>
      <c r="POO197" s="461"/>
      <c r="POP197" s="461"/>
      <c r="POQ197" s="461"/>
      <c r="POR197" s="461"/>
      <c r="POS197" s="461"/>
      <c r="POT197" s="461"/>
      <c r="POU197" s="461"/>
      <c r="POV197" s="461"/>
      <c r="POW197" s="461"/>
      <c r="POX197" s="461"/>
      <c r="POY197" s="461"/>
      <c r="POZ197" s="461"/>
      <c r="PPA197" s="461"/>
      <c r="PPB197" s="461"/>
      <c r="PPC197" s="461"/>
      <c r="PPD197" s="461"/>
      <c r="PPE197" s="461"/>
      <c r="PPF197" s="461"/>
      <c r="PPG197" s="461"/>
      <c r="PPH197" s="461"/>
      <c r="PPI197" s="461"/>
      <c r="PPJ197" s="461"/>
      <c r="PPK197" s="461"/>
      <c r="PPL197" s="461"/>
      <c r="PPM197" s="461"/>
      <c r="PPN197" s="461"/>
      <c r="PPO197" s="461"/>
      <c r="PPP197" s="461"/>
      <c r="PPQ197" s="461"/>
      <c r="PPR197" s="461"/>
      <c r="PPS197" s="461"/>
      <c r="PPT197" s="461"/>
      <c r="PPU197" s="461"/>
      <c r="PPV197" s="461"/>
      <c r="PPW197" s="461"/>
      <c r="PPX197" s="461"/>
      <c r="PPY197" s="461"/>
      <c r="PPZ197" s="461"/>
      <c r="PQA197" s="461"/>
      <c r="PQB197" s="461"/>
      <c r="PQC197" s="461"/>
      <c r="PQD197" s="461"/>
      <c r="PQE197" s="461"/>
      <c r="PQF197" s="461"/>
      <c r="PQG197" s="461"/>
      <c r="PQH197" s="461"/>
      <c r="PQI197" s="461"/>
      <c r="PQJ197" s="461"/>
      <c r="PQK197" s="461"/>
      <c r="PQL197" s="461"/>
      <c r="PQM197" s="461"/>
      <c r="PQN197" s="461"/>
      <c r="PQO197" s="461"/>
      <c r="PQP197" s="461"/>
      <c r="PQQ197" s="461"/>
      <c r="PQR197" s="461"/>
      <c r="PQS197" s="461"/>
      <c r="PQT197" s="461"/>
      <c r="PQU197" s="461"/>
      <c r="PQV197" s="461"/>
      <c r="PQW197" s="461"/>
      <c r="PQX197" s="461"/>
      <c r="PQY197" s="461"/>
      <c r="PQZ197" s="461"/>
      <c r="PRA197" s="461"/>
      <c r="PRB197" s="461"/>
      <c r="PRC197" s="461"/>
      <c r="PRD197" s="461"/>
      <c r="PRE197" s="461"/>
      <c r="PRF197" s="461"/>
      <c r="PRG197" s="461"/>
      <c r="PRH197" s="461"/>
      <c r="PRI197" s="461"/>
      <c r="PRJ197" s="461"/>
      <c r="PRK197" s="461"/>
      <c r="PRL197" s="461"/>
      <c r="PRM197" s="461"/>
      <c r="PRN197" s="461"/>
      <c r="PRO197" s="461"/>
      <c r="PRP197" s="461"/>
      <c r="PRQ197" s="461"/>
      <c r="PRR197" s="461"/>
      <c r="PRS197" s="461"/>
      <c r="PRT197" s="461"/>
      <c r="PRU197" s="461"/>
      <c r="PRV197" s="461"/>
      <c r="PRW197" s="461"/>
      <c r="PRX197" s="461"/>
      <c r="PRY197" s="461"/>
      <c r="PRZ197" s="461"/>
      <c r="PSA197" s="461"/>
      <c r="PSB197" s="461"/>
      <c r="PSC197" s="461"/>
      <c r="PSD197" s="461"/>
      <c r="PSE197" s="461"/>
      <c r="PSF197" s="461"/>
      <c r="PSG197" s="461"/>
      <c r="PSH197" s="461"/>
      <c r="PSI197" s="461"/>
      <c r="PSJ197" s="461"/>
      <c r="PSK197" s="461"/>
      <c r="PSL197" s="461"/>
      <c r="PSM197" s="461"/>
      <c r="PSN197" s="461"/>
      <c r="PSO197" s="461"/>
      <c r="PSP197" s="461"/>
      <c r="PSQ197" s="461"/>
      <c r="PSR197" s="461"/>
      <c r="PSS197" s="461"/>
      <c r="PST197" s="461"/>
      <c r="PSU197" s="461"/>
      <c r="PSV197" s="461"/>
      <c r="PSW197" s="461"/>
      <c r="PSX197" s="461"/>
      <c r="PSY197" s="461"/>
      <c r="PSZ197" s="461"/>
      <c r="PTA197" s="461"/>
      <c r="PTB197" s="461"/>
      <c r="PTC197" s="461"/>
      <c r="PTD197" s="461"/>
      <c r="PTE197" s="461"/>
      <c r="PTF197" s="461"/>
      <c r="PTG197" s="461"/>
      <c r="PTH197" s="461"/>
      <c r="PTI197" s="461"/>
      <c r="PTJ197" s="461"/>
      <c r="PTK197" s="461"/>
      <c r="PTL197" s="461"/>
      <c r="PTM197" s="461"/>
      <c r="PTN197" s="461"/>
      <c r="PTO197" s="461"/>
      <c r="PTP197" s="461"/>
      <c r="PTQ197" s="461"/>
      <c r="PTR197" s="461"/>
      <c r="PTS197" s="461"/>
      <c r="PTT197" s="461"/>
      <c r="PTU197" s="461"/>
      <c r="PTV197" s="461"/>
      <c r="PTW197" s="461"/>
      <c r="PTX197" s="461"/>
      <c r="PTY197" s="461"/>
      <c r="PTZ197" s="461"/>
      <c r="PUA197" s="461"/>
      <c r="PUB197" s="461"/>
      <c r="PUC197" s="461"/>
      <c r="PUD197" s="461"/>
      <c r="PUE197" s="461"/>
      <c r="PUF197" s="461"/>
      <c r="PUG197" s="461"/>
      <c r="PUH197" s="461"/>
      <c r="PUI197" s="461"/>
      <c r="PUJ197" s="461"/>
      <c r="PUK197" s="461"/>
      <c r="PUL197" s="461"/>
      <c r="PUM197" s="461"/>
      <c r="PUN197" s="461"/>
      <c r="PUO197" s="461"/>
      <c r="PUP197" s="461"/>
      <c r="PUQ197" s="461"/>
      <c r="PUR197" s="461"/>
      <c r="PUS197" s="461"/>
      <c r="PUT197" s="461"/>
      <c r="PUU197" s="461"/>
      <c r="PUV197" s="461"/>
      <c r="PUW197" s="461"/>
      <c r="PUX197" s="461"/>
      <c r="PUY197" s="461"/>
      <c r="PUZ197" s="461"/>
      <c r="PVA197" s="461"/>
      <c r="PVB197" s="461"/>
      <c r="PVC197" s="461"/>
      <c r="PVD197" s="461"/>
      <c r="PVE197" s="461"/>
      <c r="PVF197" s="461"/>
      <c r="PVG197" s="461"/>
      <c r="PVH197" s="461"/>
      <c r="PVI197" s="461"/>
      <c r="PVJ197" s="461"/>
      <c r="PVK197" s="461"/>
      <c r="PVL197" s="461"/>
      <c r="PVM197" s="461"/>
      <c r="PVN197" s="461"/>
      <c r="PVO197" s="461"/>
      <c r="PVP197" s="461"/>
      <c r="PVQ197" s="461"/>
      <c r="PVR197" s="461"/>
      <c r="PVS197" s="461"/>
      <c r="PVT197" s="461"/>
      <c r="PVU197" s="461"/>
      <c r="PVV197" s="461"/>
      <c r="PVW197" s="461"/>
      <c r="PVX197" s="461"/>
      <c r="PVY197" s="461"/>
      <c r="PVZ197" s="461"/>
      <c r="PWA197" s="461"/>
      <c r="PWB197" s="461"/>
      <c r="PWC197" s="461"/>
      <c r="PWD197" s="461"/>
      <c r="PWE197" s="461"/>
      <c r="PWF197" s="461"/>
      <c r="PWG197" s="461"/>
      <c r="PWH197" s="461"/>
      <c r="PWI197" s="461"/>
      <c r="PWJ197" s="461"/>
      <c r="PWK197" s="461"/>
      <c r="PWL197" s="461"/>
      <c r="PWM197" s="461"/>
      <c r="PWN197" s="461"/>
      <c r="PWO197" s="461"/>
      <c r="PWP197" s="461"/>
      <c r="PWQ197" s="461"/>
      <c r="PWR197" s="461"/>
      <c r="PWS197" s="461"/>
      <c r="PWT197" s="461"/>
      <c r="PWU197" s="461"/>
      <c r="PWV197" s="461"/>
      <c r="PWW197" s="461"/>
      <c r="PWX197" s="461"/>
      <c r="PWY197" s="461"/>
      <c r="PWZ197" s="461"/>
      <c r="PXA197" s="461"/>
      <c r="PXB197" s="461"/>
      <c r="PXC197" s="461"/>
      <c r="PXD197" s="461"/>
      <c r="PXE197" s="461"/>
      <c r="PXF197" s="461"/>
      <c r="PXG197" s="461"/>
      <c r="PXH197" s="461"/>
      <c r="PXI197" s="461"/>
      <c r="PXJ197" s="461"/>
      <c r="PXK197" s="461"/>
      <c r="PXL197" s="461"/>
      <c r="PXM197" s="461"/>
      <c r="PXN197" s="461"/>
      <c r="PXO197" s="461"/>
      <c r="PXP197" s="461"/>
      <c r="PXQ197" s="461"/>
      <c r="PXR197" s="461"/>
      <c r="PXS197" s="461"/>
      <c r="PXT197" s="461"/>
      <c r="PXU197" s="461"/>
      <c r="PXV197" s="461"/>
      <c r="PXW197" s="461"/>
      <c r="PXX197" s="461"/>
      <c r="PXY197" s="461"/>
      <c r="PXZ197" s="461"/>
      <c r="PYA197" s="461"/>
      <c r="PYB197" s="461"/>
      <c r="PYC197" s="461"/>
      <c r="PYD197" s="461"/>
      <c r="PYE197" s="461"/>
      <c r="PYF197" s="461"/>
      <c r="PYG197" s="461"/>
      <c r="PYH197" s="461"/>
      <c r="PYI197" s="461"/>
      <c r="PYJ197" s="461"/>
      <c r="PYK197" s="461"/>
      <c r="PYL197" s="461"/>
      <c r="PYM197" s="461"/>
      <c r="PYN197" s="461"/>
      <c r="PYO197" s="461"/>
      <c r="PYP197" s="461"/>
      <c r="PYQ197" s="461"/>
      <c r="PYR197" s="461"/>
      <c r="PYS197" s="461"/>
      <c r="PYT197" s="461"/>
      <c r="PYU197" s="461"/>
      <c r="PYV197" s="461"/>
      <c r="PYW197" s="461"/>
      <c r="PYX197" s="461"/>
      <c r="PYY197" s="461"/>
      <c r="PYZ197" s="461"/>
      <c r="PZA197" s="461"/>
      <c r="PZB197" s="461"/>
      <c r="PZC197" s="461"/>
      <c r="PZD197" s="461"/>
      <c r="PZE197" s="461"/>
      <c r="PZF197" s="461"/>
      <c r="PZG197" s="461"/>
      <c r="PZH197" s="461"/>
      <c r="PZI197" s="461"/>
      <c r="PZJ197" s="461"/>
      <c r="PZK197" s="461"/>
      <c r="PZL197" s="461"/>
      <c r="PZM197" s="461"/>
      <c r="PZN197" s="461"/>
      <c r="PZO197" s="461"/>
      <c r="PZP197" s="461"/>
      <c r="PZQ197" s="461"/>
      <c r="PZR197" s="461"/>
      <c r="PZS197" s="461"/>
      <c r="PZT197" s="461"/>
      <c r="PZU197" s="461"/>
      <c r="PZV197" s="461"/>
      <c r="PZW197" s="461"/>
      <c r="PZX197" s="461"/>
      <c r="PZY197" s="461"/>
      <c r="PZZ197" s="461"/>
      <c r="QAA197" s="461"/>
      <c r="QAB197" s="461"/>
      <c r="QAC197" s="461"/>
      <c r="QAD197" s="461"/>
      <c r="QAE197" s="461"/>
      <c r="QAF197" s="461"/>
      <c r="QAG197" s="461"/>
      <c r="QAH197" s="461"/>
      <c r="QAI197" s="461"/>
      <c r="QAJ197" s="461"/>
      <c r="QAK197" s="461"/>
      <c r="QAL197" s="461"/>
      <c r="QAM197" s="461"/>
      <c r="QAN197" s="461"/>
      <c r="QAO197" s="461"/>
      <c r="QAP197" s="461"/>
      <c r="QAQ197" s="461"/>
      <c r="QAR197" s="461"/>
      <c r="QAS197" s="461"/>
      <c r="QAT197" s="461"/>
      <c r="QAU197" s="461"/>
      <c r="QAV197" s="461"/>
      <c r="QAW197" s="461"/>
      <c r="QAX197" s="461"/>
      <c r="QAY197" s="461"/>
      <c r="QAZ197" s="461"/>
      <c r="QBA197" s="461"/>
      <c r="QBB197" s="461"/>
      <c r="QBC197" s="461"/>
      <c r="QBD197" s="461"/>
      <c r="QBE197" s="461"/>
      <c r="QBF197" s="461"/>
      <c r="QBG197" s="461"/>
      <c r="QBH197" s="461"/>
      <c r="QBI197" s="461"/>
      <c r="QBJ197" s="461"/>
      <c r="QBK197" s="461"/>
      <c r="QBL197" s="461"/>
      <c r="QBM197" s="461"/>
      <c r="QBN197" s="461"/>
      <c r="QBO197" s="461"/>
      <c r="QBP197" s="461"/>
      <c r="QBQ197" s="461"/>
      <c r="QBR197" s="461"/>
      <c r="QBS197" s="461"/>
      <c r="QBT197" s="461"/>
      <c r="QBU197" s="461"/>
      <c r="QBV197" s="461"/>
      <c r="QBW197" s="461"/>
      <c r="QBX197" s="461"/>
      <c r="QBY197" s="461"/>
      <c r="QBZ197" s="461"/>
      <c r="QCA197" s="461"/>
      <c r="QCB197" s="461"/>
      <c r="QCC197" s="461"/>
      <c r="QCD197" s="461"/>
      <c r="QCE197" s="461"/>
      <c r="QCF197" s="461"/>
      <c r="QCG197" s="461"/>
      <c r="QCH197" s="461"/>
      <c r="QCI197" s="461"/>
      <c r="QCJ197" s="461"/>
      <c r="QCK197" s="461"/>
      <c r="QCL197" s="461"/>
      <c r="QCM197" s="461"/>
      <c r="QCN197" s="461"/>
      <c r="QCO197" s="461"/>
      <c r="QCP197" s="461"/>
      <c r="QCQ197" s="461"/>
      <c r="QCR197" s="461"/>
      <c r="QCS197" s="461"/>
      <c r="QCT197" s="461"/>
      <c r="QCU197" s="461"/>
      <c r="QCV197" s="461"/>
      <c r="QCW197" s="461"/>
      <c r="QCX197" s="461"/>
      <c r="QCY197" s="461"/>
      <c r="QCZ197" s="461"/>
      <c r="QDA197" s="461"/>
      <c r="QDB197" s="461"/>
      <c r="QDC197" s="461"/>
      <c r="QDD197" s="461"/>
      <c r="QDE197" s="461"/>
      <c r="QDF197" s="461"/>
      <c r="QDG197" s="461"/>
      <c r="QDH197" s="461"/>
      <c r="QDI197" s="461"/>
      <c r="QDJ197" s="461"/>
      <c r="QDK197" s="461"/>
      <c r="QDL197" s="461"/>
      <c r="QDM197" s="461"/>
      <c r="QDN197" s="461"/>
      <c r="QDO197" s="461"/>
      <c r="QDP197" s="461"/>
      <c r="QDQ197" s="461"/>
      <c r="QDR197" s="461"/>
      <c r="QDS197" s="461"/>
      <c r="QDT197" s="461"/>
      <c r="QDU197" s="461"/>
      <c r="QDV197" s="461"/>
      <c r="QDW197" s="461"/>
      <c r="QDX197" s="461"/>
      <c r="QDY197" s="461"/>
      <c r="QDZ197" s="461"/>
      <c r="QEA197" s="461"/>
      <c r="QEB197" s="461"/>
      <c r="QEC197" s="461"/>
      <c r="QED197" s="461"/>
      <c r="QEE197" s="461"/>
      <c r="QEF197" s="461"/>
      <c r="QEG197" s="461"/>
      <c r="QEH197" s="461"/>
      <c r="QEI197" s="461"/>
      <c r="QEJ197" s="461"/>
      <c r="QEK197" s="461"/>
      <c r="QEL197" s="461"/>
      <c r="QEM197" s="461"/>
      <c r="QEN197" s="461"/>
      <c r="QEO197" s="461"/>
      <c r="QEP197" s="461"/>
      <c r="QEQ197" s="461"/>
      <c r="QER197" s="461"/>
      <c r="QES197" s="461"/>
      <c r="QET197" s="461"/>
      <c r="QEU197" s="461"/>
      <c r="QEV197" s="461"/>
      <c r="QEW197" s="461"/>
      <c r="QEX197" s="461"/>
      <c r="QEY197" s="461"/>
      <c r="QEZ197" s="461"/>
      <c r="QFA197" s="461"/>
      <c r="QFB197" s="461"/>
      <c r="QFC197" s="461"/>
      <c r="QFD197" s="461"/>
      <c r="QFE197" s="461"/>
      <c r="QFF197" s="461"/>
      <c r="QFG197" s="461"/>
      <c r="QFH197" s="461"/>
      <c r="QFI197" s="461"/>
      <c r="QFJ197" s="461"/>
      <c r="QFK197" s="461"/>
      <c r="QFL197" s="461"/>
      <c r="QFM197" s="461"/>
      <c r="QFN197" s="461"/>
      <c r="QFO197" s="461"/>
      <c r="QFP197" s="461"/>
      <c r="QFQ197" s="461"/>
      <c r="QFR197" s="461"/>
      <c r="QFS197" s="461"/>
      <c r="QFT197" s="461"/>
      <c r="QFU197" s="461"/>
      <c r="QFV197" s="461"/>
      <c r="QFW197" s="461"/>
      <c r="QFX197" s="461"/>
      <c r="QFY197" s="461"/>
      <c r="QFZ197" s="461"/>
      <c r="QGA197" s="461"/>
      <c r="QGB197" s="461"/>
      <c r="QGC197" s="461"/>
      <c r="QGD197" s="461"/>
      <c r="QGE197" s="461"/>
      <c r="QGF197" s="461"/>
      <c r="QGG197" s="461"/>
      <c r="QGH197" s="461"/>
      <c r="QGI197" s="461"/>
      <c r="QGJ197" s="461"/>
      <c r="QGK197" s="461"/>
      <c r="QGL197" s="461"/>
      <c r="QGM197" s="461"/>
      <c r="QGN197" s="461"/>
      <c r="QGO197" s="461"/>
      <c r="QGP197" s="461"/>
      <c r="QGQ197" s="461"/>
      <c r="QGR197" s="461"/>
      <c r="QGS197" s="461"/>
      <c r="QGT197" s="461"/>
      <c r="QGU197" s="461"/>
      <c r="QGV197" s="461"/>
      <c r="QGW197" s="461"/>
      <c r="QGX197" s="461"/>
      <c r="QGY197" s="461"/>
      <c r="QGZ197" s="461"/>
      <c r="QHA197" s="461"/>
      <c r="QHB197" s="461"/>
      <c r="QHC197" s="461"/>
      <c r="QHD197" s="461"/>
      <c r="QHE197" s="461"/>
      <c r="QHF197" s="461"/>
      <c r="QHG197" s="461"/>
      <c r="QHH197" s="461"/>
      <c r="QHI197" s="461"/>
      <c r="QHJ197" s="461"/>
      <c r="QHK197" s="461"/>
      <c r="QHL197" s="461"/>
      <c r="QHM197" s="461"/>
      <c r="QHN197" s="461"/>
      <c r="QHO197" s="461"/>
      <c r="QHP197" s="461"/>
      <c r="QHQ197" s="461"/>
      <c r="QHR197" s="461"/>
      <c r="QHS197" s="461"/>
      <c r="QHT197" s="461"/>
      <c r="QHU197" s="461"/>
      <c r="QHV197" s="461"/>
      <c r="QHW197" s="461"/>
      <c r="QHX197" s="461"/>
      <c r="QHY197" s="461"/>
      <c r="QHZ197" s="461"/>
      <c r="QIA197" s="461"/>
      <c r="QIB197" s="461"/>
      <c r="QIC197" s="461"/>
      <c r="QID197" s="461"/>
      <c r="QIE197" s="461"/>
      <c r="QIF197" s="461"/>
      <c r="QIG197" s="461"/>
      <c r="QIH197" s="461"/>
      <c r="QII197" s="461"/>
      <c r="QIJ197" s="461"/>
      <c r="QIK197" s="461"/>
      <c r="QIL197" s="461"/>
      <c r="QIM197" s="461"/>
      <c r="QIN197" s="461"/>
      <c r="QIO197" s="461"/>
      <c r="QIP197" s="461"/>
      <c r="QIQ197" s="461"/>
      <c r="QIR197" s="461"/>
      <c r="QIS197" s="461"/>
      <c r="QIT197" s="461"/>
      <c r="QIU197" s="461"/>
      <c r="QIV197" s="461"/>
      <c r="QIW197" s="461"/>
      <c r="QIX197" s="461"/>
      <c r="QIY197" s="461"/>
      <c r="QIZ197" s="461"/>
      <c r="QJA197" s="461"/>
      <c r="QJB197" s="461"/>
      <c r="QJC197" s="461"/>
      <c r="QJD197" s="461"/>
      <c r="QJE197" s="461"/>
      <c r="QJF197" s="461"/>
      <c r="QJG197" s="461"/>
      <c r="QJH197" s="461"/>
      <c r="QJI197" s="461"/>
      <c r="QJJ197" s="461"/>
      <c r="QJK197" s="461"/>
      <c r="QJL197" s="461"/>
      <c r="QJM197" s="461"/>
      <c r="QJN197" s="461"/>
      <c r="QJO197" s="461"/>
      <c r="QJP197" s="461"/>
      <c r="QJQ197" s="461"/>
      <c r="QJR197" s="461"/>
      <c r="QJS197" s="461"/>
      <c r="QJT197" s="461"/>
      <c r="QJU197" s="461"/>
      <c r="QJV197" s="461"/>
      <c r="QJW197" s="461"/>
      <c r="QJX197" s="461"/>
      <c r="QJY197" s="461"/>
      <c r="QJZ197" s="461"/>
      <c r="QKA197" s="461"/>
      <c r="QKB197" s="461"/>
      <c r="QKC197" s="461"/>
      <c r="QKD197" s="461"/>
      <c r="QKE197" s="461"/>
      <c r="QKF197" s="461"/>
      <c r="QKG197" s="461"/>
      <c r="QKH197" s="461"/>
      <c r="QKI197" s="461"/>
      <c r="QKJ197" s="461"/>
      <c r="QKK197" s="461"/>
      <c r="QKL197" s="461"/>
      <c r="QKM197" s="461"/>
      <c r="QKN197" s="461"/>
      <c r="QKO197" s="461"/>
      <c r="QKP197" s="461"/>
      <c r="QKQ197" s="461"/>
      <c r="QKR197" s="461"/>
      <c r="QKS197" s="461"/>
      <c r="QKT197" s="461"/>
      <c r="QKU197" s="461"/>
      <c r="QKV197" s="461"/>
      <c r="QKW197" s="461"/>
      <c r="QKX197" s="461"/>
      <c r="QKY197" s="461"/>
      <c r="QKZ197" s="461"/>
      <c r="QLA197" s="461"/>
      <c r="QLB197" s="461"/>
      <c r="QLC197" s="461"/>
      <c r="QLD197" s="461"/>
      <c r="QLE197" s="461"/>
      <c r="QLF197" s="461"/>
      <c r="QLG197" s="461"/>
      <c r="QLH197" s="461"/>
      <c r="QLI197" s="461"/>
      <c r="QLJ197" s="461"/>
      <c r="QLK197" s="461"/>
      <c r="QLL197" s="461"/>
      <c r="QLM197" s="461"/>
      <c r="QLN197" s="461"/>
      <c r="QLO197" s="461"/>
      <c r="QLP197" s="461"/>
      <c r="QLQ197" s="461"/>
      <c r="QLR197" s="461"/>
      <c r="QLS197" s="461"/>
      <c r="QLT197" s="461"/>
      <c r="QLU197" s="461"/>
      <c r="QLV197" s="461"/>
      <c r="QLW197" s="461"/>
      <c r="QLX197" s="461"/>
      <c r="QLY197" s="461"/>
      <c r="QLZ197" s="461"/>
      <c r="QMA197" s="461"/>
      <c r="QMB197" s="461"/>
      <c r="QMC197" s="461"/>
      <c r="QMD197" s="461"/>
      <c r="QME197" s="461"/>
      <c r="QMF197" s="461"/>
      <c r="QMG197" s="461"/>
      <c r="QMH197" s="461"/>
      <c r="QMI197" s="461"/>
      <c r="QMJ197" s="461"/>
      <c r="QMK197" s="461"/>
      <c r="QML197" s="461"/>
      <c r="QMM197" s="461"/>
      <c r="QMN197" s="461"/>
      <c r="QMO197" s="461"/>
      <c r="QMP197" s="461"/>
      <c r="QMQ197" s="461"/>
      <c r="QMR197" s="461"/>
      <c r="QMS197" s="461"/>
      <c r="QMT197" s="461"/>
      <c r="QMU197" s="461"/>
      <c r="QMV197" s="461"/>
      <c r="QMW197" s="461"/>
      <c r="QMX197" s="461"/>
      <c r="QMY197" s="461"/>
      <c r="QMZ197" s="461"/>
      <c r="QNA197" s="461"/>
      <c r="QNB197" s="461"/>
      <c r="QNC197" s="461"/>
      <c r="QND197" s="461"/>
      <c r="QNE197" s="461"/>
      <c r="QNF197" s="461"/>
      <c r="QNG197" s="461"/>
      <c r="QNH197" s="461"/>
      <c r="QNI197" s="461"/>
      <c r="QNJ197" s="461"/>
      <c r="QNK197" s="461"/>
      <c r="QNL197" s="461"/>
      <c r="QNM197" s="461"/>
      <c r="QNN197" s="461"/>
      <c r="QNO197" s="461"/>
      <c r="QNP197" s="461"/>
      <c r="QNQ197" s="461"/>
      <c r="QNR197" s="461"/>
      <c r="QNS197" s="461"/>
      <c r="QNT197" s="461"/>
      <c r="QNU197" s="461"/>
      <c r="QNV197" s="461"/>
      <c r="QNW197" s="461"/>
      <c r="QNX197" s="461"/>
      <c r="QNY197" s="461"/>
      <c r="QNZ197" s="461"/>
      <c r="QOA197" s="461"/>
      <c r="QOB197" s="461"/>
      <c r="QOC197" s="461"/>
      <c r="QOD197" s="461"/>
      <c r="QOE197" s="461"/>
      <c r="QOF197" s="461"/>
      <c r="QOG197" s="461"/>
      <c r="QOH197" s="461"/>
      <c r="QOI197" s="461"/>
      <c r="QOJ197" s="461"/>
      <c r="QOK197" s="461"/>
      <c r="QOL197" s="461"/>
      <c r="QOM197" s="461"/>
      <c r="QON197" s="461"/>
      <c r="QOO197" s="461"/>
      <c r="QOP197" s="461"/>
      <c r="QOQ197" s="461"/>
      <c r="QOR197" s="461"/>
      <c r="QOS197" s="461"/>
      <c r="QOT197" s="461"/>
      <c r="QOU197" s="461"/>
      <c r="QOV197" s="461"/>
      <c r="QOW197" s="461"/>
      <c r="QOX197" s="461"/>
      <c r="QOY197" s="461"/>
      <c r="QOZ197" s="461"/>
      <c r="QPA197" s="461"/>
      <c r="QPB197" s="461"/>
      <c r="QPC197" s="461"/>
      <c r="QPD197" s="461"/>
      <c r="QPE197" s="461"/>
      <c r="QPF197" s="461"/>
      <c r="QPG197" s="461"/>
      <c r="QPH197" s="461"/>
      <c r="QPI197" s="461"/>
      <c r="QPJ197" s="461"/>
      <c r="QPK197" s="461"/>
      <c r="QPL197" s="461"/>
      <c r="QPM197" s="461"/>
      <c r="QPN197" s="461"/>
      <c r="QPO197" s="461"/>
      <c r="QPP197" s="461"/>
      <c r="QPQ197" s="461"/>
      <c r="QPR197" s="461"/>
      <c r="QPS197" s="461"/>
      <c r="QPT197" s="461"/>
      <c r="QPU197" s="461"/>
      <c r="QPV197" s="461"/>
      <c r="QPW197" s="461"/>
      <c r="QPX197" s="461"/>
      <c r="QPY197" s="461"/>
      <c r="QPZ197" s="461"/>
      <c r="QQA197" s="461"/>
      <c r="QQB197" s="461"/>
      <c r="QQC197" s="461"/>
      <c r="QQD197" s="461"/>
      <c r="QQE197" s="461"/>
      <c r="QQF197" s="461"/>
      <c r="QQG197" s="461"/>
      <c r="QQH197" s="461"/>
      <c r="QQI197" s="461"/>
      <c r="QQJ197" s="461"/>
      <c r="QQK197" s="461"/>
      <c r="QQL197" s="461"/>
      <c r="QQM197" s="461"/>
      <c r="QQN197" s="461"/>
      <c r="QQO197" s="461"/>
      <c r="QQP197" s="461"/>
      <c r="QQQ197" s="461"/>
      <c r="QQR197" s="461"/>
      <c r="QQS197" s="461"/>
      <c r="QQT197" s="461"/>
      <c r="QQU197" s="461"/>
      <c r="QQV197" s="461"/>
      <c r="QQW197" s="461"/>
      <c r="QQX197" s="461"/>
      <c r="QQY197" s="461"/>
      <c r="QQZ197" s="461"/>
      <c r="QRA197" s="461"/>
      <c r="QRB197" s="461"/>
      <c r="QRC197" s="461"/>
      <c r="QRD197" s="461"/>
      <c r="QRE197" s="461"/>
      <c r="QRF197" s="461"/>
      <c r="QRG197" s="461"/>
      <c r="QRH197" s="461"/>
      <c r="QRI197" s="461"/>
      <c r="QRJ197" s="461"/>
      <c r="QRK197" s="461"/>
      <c r="QRL197" s="461"/>
      <c r="QRM197" s="461"/>
      <c r="QRN197" s="461"/>
      <c r="QRO197" s="461"/>
      <c r="QRP197" s="461"/>
      <c r="QRQ197" s="461"/>
      <c r="QRR197" s="461"/>
      <c r="QRS197" s="461"/>
      <c r="QRT197" s="461"/>
      <c r="QRU197" s="461"/>
      <c r="QRV197" s="461"/>
      <c r="QRW197" s="461"/>
      <c r="QRX197" s="461"/>
      <c r="QRY197" s="461"/>
      <c r="QRZ197" s="461"/>
      <c r="QSA197" s="461"/>
      <c r="QSB197" s="461"/>
      <c r="QSC197" s="461"/>
      <c r="QSD197" s="461"/>
      <c r="QSE197" s="461"/>
      <c r="QSF197" s="461"/>
      <c r="QSG197" s="461"/>
      <c r="QSH197" s="461"/>
      <c r="QSI197" s="461"/>
      <c r="QSJ197" s="461"/>
      <c r="QSK197" s="461"/>
      <c r="QSL197" s="461"/>
      <c r="QSM197" s="461"/>
      <c r="QSN197" s="461"/>
      <c r="QSO197" s="461"/>
      <c r="QSP197" s="461"/>
      <c r="QSQ197" s="461"/>
      <c r="QSR197" s="461"/>
      <c r="QSS197" s="461"/>
      <c r="QST197" s="461"/>
      <c r="QSU197" s="461"/>
      <c r="QSV197" s="461"/>
      <c r="QSW197" s="461"/>
      <c r="QSX197" s="461"/>
      <c r="QSY197" s="461"/>
      <c r="QSZ197" s="461"/>
      <c r="QTA197" s="461"/>
      <c r="QTB197" s="461"/>
      <c r="QTC197" s="461"/>
      <c r="QTD197" s="461"/>
      <c r="QTE197" s="461"/>
      <c r="QTF197" s="461"/>
      <c r="QTG197" s="461"/>
      <c r="QTH197" s="461"/>
      <c r="QTI197" s="461"/>
      <c r="QTJ197" s="461"/>
      <c r="QTK197" s="461"/>
      <c r="QTL197" s="461"/>
      <c r="QTM197" s="461"/>
      <c r="QTN197" s="461"/>
      <c r="QTO197" s="461"/>
      <c r="QTP197" s="461"/>
      <c r="QTQ197" s="461"/>
      <c r="QTR197" s="461"/>
      <c r="QTS197" s="461"/>
      <c r="QTT197" s="461"/>
      <c r="QTU197" s="461"/>
      <c r="QTV197" s="461"/>
      <c r="QTW197" s="461"/>
      <c r="QTX197" s="461"/>
      <c r="QTY197" s="461"/>
      <c r="QTZ197" s="461"/>
      <c r="QUA197" s="461"/>
      <c r="QUB197" s="461"/>
      <c r="QUC197" s="461"/>
      <c r="QUD197" s="461"/>
      <c r="QUE197" s="461"/>
      <c r="QUF197" s="461"/>
      <c r="QUG197" s="461"/>
      <c r="QUH197" s="461"/>
      <c r="QUI197" s="461"/>
      <c r="QUJ197" s="461"/>
      <c r="QUK197" s="461"/>
      <c r="QUL197" s="461"/>
      <c r="QUM197" s="461"/>
      <c r="QUN197" s="461"/>
      <c r="QUO197" s="461"/>
      <c r="QUP197" s="461"/>
      <c r="QUQ197" s="461"/>
      <c r="QUR197" s="461"/>
      <c r="QUS197" s="461"/>
      <c r="QUT197" s="461"/>
      <c r="QUU197" s="461"/>
      <c r="QUV197" s="461"/>
      <c r="QUW197" s="461"/>
      <c r="QUX197" s="461"/>
      <c r="QUY197" s="461"/>
      <c r="QUZ197" s="461"/>
      <c r="QVA197" s="461"/>
      <c r="QVB197" s="461"/>
      <c r="QVC197" s="461"/>
      <c r="QVD197" s="461"/>
      <c r="QVE197" s="461"/>
      <c r="QVF197" s="461"/>
      <c r="QVG197" s="461"/>
      <c r="QVH197" s="461"/>
      <c r="QVI197" s="461"/>
      <c r="QVJ197" s="461"/>
      <c r="QVK197" s="461"/>
      <c r="QVL197" s="461"/>
      <c r="QVM197" s="461"/>
      <c r="QVN197" s="461"/>
      <c r="QVO197" s="461"/>
      <c r="QVP197" s="461"/>
      <c r="QVQ197" s="461"/>
      <c r="QVR197" s="461"/>
      <c r="QVS197" s="461"/>
      <c r="QVT197" s="461"/>
      <c r="QVU197" s="461"/>
      <c r="QVV197" s="461"/>
      <c r="QVW197" s="461"/>
      <c r="QVX197" s="461"/>
      <c r="QVY197" s="461"/>
      <c r="QVZ197" s="461"/>
      <c r="QWA197" s="461"/>
      <c r="QWB197" s="461"/>
      <c r="QWC197" s="461"/>
      <c r="QWD197" s="461"/>
      <c r="QWE197" s="461"/>
      <c r="QWF197" s="461"/>
      <c r="QWG197" s="461"/>
      <c r="QWH197" s="461"/>
      <c r="QWI197" s="461"/>
      <c r="QWJ197" s="461"/>
      <c r="QWK197" s="461"/>
      <c r="QWL197" s="461"/>
      <c r="QWM197" s="461"/>
      <c r="QWN197" s="461"/>
      <c r="QWO197" s="461"/>
      <c r="QWP197" s="461"/>
      <c r="QWQ197" s="461"/>
      <c r="QWR197" s="461"/>
      <c r="QWS197" s="461"/>
      <c r="QWT197" s="461"/>
      <c r="QWU197" s="461"/>
      <c r="QWV197" s="461"/>
      <c r="QWW197" s="461"/>
      <c r="QWX197" s="461"/>
      <c r="QWY197" s="461"/>
      <c r="QWZ197" s="461"/>
      <c r="QXA197" s="461"/>
      <c r="QXB197" s="461"/>
      <c r="QXC197" s="461"/>
      <c r="QXD197" s="461"/>
      <c r="QXE197" s="461"/>
      <c r="QXF197" s="461"/>
      <c r="QXG197" s="461"/>
      <c r="QXH197" s="461"/>
      <c r="QXI197" s="461"/>
      <c r="QXJ197" s="461"/>
      <c r="QXK197" s="461"/>
      <c r="QXL197" s="461"/>
      <c r="QXM197" s="461"/>
      <c r="QXN197" s="461"/>
      <c r="QXO197" s="461"/>
      <c r="QXP197" s="461"/>
      <c r="QXQ197" s="461"/>
      <c r="QXR197" s="461"/>
      <c r="QXS197" s="461"/>
      <c r="QXT197" s="461"/>
      <c r="QXU197" s="461"/>
      <c r="QXV197" s="461"/>
      <c r="QXW197" s="461"/>
      <c r="QXX197" s="461"/>
      <c r="QXY197" s="461"/>
      <c r="QXZ197" s="461"/>
      <c r="QYA197" s="461"/>
      <c r="QYB197" s="461"/>
      <c r="QYC197" s="461"/>
      <c r="QYD197" s="461"/>
      <c r="QYE197" s="461"/>
      <c r="QYF197" s="461"/>
      <c r="QYG197" s="461"/>
      <c r="QYH197" s="461"/>
      <c r="QYI197" s="461"/>
      <c r="QYJ197" s="461"/>
      <c r="QYK197" s="461"/>
      <c r="QYL197" s="461"/>
      <c r="QYM197" s="461"/>
      <c r="QYN197" s="461"/>
      <c r="QYO197" s="461"/>
      <c r="QYP197" s="461"/>
      <c r="QYQ197" s="461"/>
      <c r="QYR197" s="461"/>
      <c r="QYS197" s="461"/>
      <c r="QYT197" s="461"/>
      <c r="QYU197" s="461"/>
      <c r="QYV197" s="461"/>
      <c r="QYW197" s="461"/>
      <c r="QYX197" s="461"/>
      <c r="QYY197" s="461"/>
      <c r="QYZ197" s="461"/>
      <c r="QZA197" s="461"/>
      <c r="QZB197" s="461"/>
      <c r="QZC197" s="461"/>
      <c r="QZD197" s="461"/>
      <c r="QZE197" s="461"/>
      <c r="QZF197" s="461"/>
      <c r="QZG197" s="461"/>
      <c r="QZH197" s="461"/>
      <c r="QZI197" s="461"/>
      <c r="QZJ197" s="461"/>
      <c r="QZK197" s="461"/>
      <c r="QZL197" s="461"/>
      <c r="QZM197" s="461"/>
      <c r="QZN197" s="461"/>
      <c r="QZO197" s="461"/>
      <c r="QZP197" s="461"/>
      <c r="QZQ197" s="461"/>
      <c r="QZR197" s="461"/>
      <c r="QZS197" s="461"/>
      <c r="QZT197" s="461"/>
      <c r="QZU197" s="461"/>
      <c r="QZV197" s="461"/>
      <c r="QZW197" s="461"/>
      <c r="QZX197" s="461"/>
      <c r="QZY197" s="461"/>
      <c r="QZZ197" s="461"/>
      <c r="RAA197" s="461"/>
      <c r="RAB197" s="461"/>
      <c r="RAC197" s="461"/>
      <c r="RAD197" s="461"/>
      <c r="RAE197" s="461"/>
      <c r="RAF197" s="461"/>
      <c r="RAG197" s="461"/>
      <c r="RAH197" s="461"/>
      <c r="RAI197" s="461"/>
      <c r="RAJ197" s="461"/>
      <c r="RAK197" s="461"/>
      <c r="RAL197" s="461"/>
      <c r="RAM197" s="461"/>
      <c r="RAN197" s="461"/>
      <c r="RAO197" s="461"/>
      <c r="RAP197" s="461"/>
      <c r="RAQ197" s="461"/>
      <c r="RAR197" s="461"/>
      <c r="RAS197" s="461"/>
      <c r="RAT197" s="461"/>
      <c r="RAU197" s="461"/>
      <c r="RAV197" s="461"/>
      <c r="RAW197" s="461"/>
      <c r="RAX197" s="461"/>
      <c r="RAY197" s="461"/>
      <c r="RAZ197" s="461"/>
      <c r="RBA197" s="461"/>
      <c r="RBB197" s="461"/>
      <c r="RBC197" s="461"/>
      <c r="RBD197" s="461"/>
      <c r="RBE197" s="461"/>
      <c r="RBF197" s="461"/>
      <c r="RBG197" s="461"/>
      <c r="RBH197" s="461"/>
      <c r="RBI197" s="461"/>
      <c r="RBJ197" s="461"/>
      <c r="RBK197" s="461"/>
      <c r="RBL197" s="461"/>
      <c r="RBM197" s="461"/>
      <c r="RBN197" s="461"/>
      <c r="RBO197" s="461"/>
      <c r="RBP197" s="461"/>
      <c r="RBQ197" s="461"/>
      <c r="RBR197" s="461"/>
      <c r="RBS197" s="461"/>
      <c r="RBT197" s="461"/>
      <c r="RBU197" s="461"/>
      <c r="RBV197" s="461"/>
      <c r="RBW197" s="461"/>
      <c r="RBX197" s="461"/>
      <c r="RBY197" s="461"/>
      <c r="RBZ197" s="461"/>
      <c r="RCA197" s="461"/>
      <c r="RCB197" s="461"/>
      <c r="RCC197" s="461"/>
      <c r="RCD197" s="461"/>
      <c r="RCE197" s="461"/>
      <c r="RCF197" s="461"/>
      <c r="RCG197" s="461"/>
      <c r="RCH197" s="461"/>
      <c r="RCI197" s="461"/>
      <c r="RCJ197" s="461"/>
      <c r="RCK197" s="461"/>
      <c r="RCL197" s="461"/>
      <c r="RCM197" s="461"/>
      <c r="RCN197" s="461"/>
      <c r="RCO197" s="461"/>
      <c r="RCP197" s="461"/>
      <c r="RCQ197" s="461"/>
      <c r="RCR197" s="461"/>
      <c r="RCS197" s="461"/>
      <c r="RCT197" s="461"/>
      <c r="RCU197" s="461"/>
      <c r="RCV197" s="461"/>
      <c r="RCW197" s="461"/>
      <c r="RCX197" s="461"/>
      <c r="RCY197" s="461"/>
      <c r="RCZ197" s="461"/>
      <c r="RDA197" s="461"/>
      <c r="RDB197" s="461"/>
      <c r="RDC197" s="461"/>
      <c r="RDD197" s="461"/>
      <c r="RDE197" s="461"/>
      <c r="RDF197" s="461"/>
      <c r="RDG197" s="461"/>
      <c r="RDH197" s="461"/>
      <c r="RDI197" s="461"/>
      <c r="RDJ197" s="461"/>
      <c r="RDK197" s="461"/>
      <c r="RDL197" s="461"/>
      <c r="RDM197" s="461"/>
      <c r="RDN197" s="461"/>
      <c r="RDO197" s="461"/>
      <c r="RDP197" s="461"/>
      <c r="RDQ197" s="461"/>
      <c r="RDR197" s="461"/>
      <c r="RDS197" s="461"/>
      <c r="RDT197" s="461"/>
      <c r="RDU197" s="461"/>
      <c r="RDV197" s="461"/>
      <c r="RDW197" s="461"/>
      <c r="RDX197" s="461"/>
      <c r="RDY197" s="461"/>
      <c r="RDZ197" s="461"/>
      <c r="REA197" s="461"/>
      <c r="REB197" s="461"/>
      <c r="REC197" s="461"/>
      <c r="RED197" s="461"/>
      <c r="REE197" s="461"/>
      <c r="REF197" s="461"/>
      <c r="REG197" s="461"/>
      <c r="REH197" s="461"/>
      <c r="REI197" s="461"/>
      <c r="REJ197" s="461"/>
      <c r="REK197" s="461"/>
      <c r="REL197" s="461"/>
      <c r="REM197" s="461"/>
      <c r="REN197" s="461"/>
      <c r="REO197" s="461"/>
      <c r="REP197" s="461"/>
      <c r="REQ197" s="461"/>
      <c r="RER197" s="461"/>
      <c r="RES197" s="461"/>
      <c r="RET197" s="461"/>
      <c r="REU197" s="461"/>
      <c r="REV197" s="461"/>
      <c r="REW197" s="461"/>
      <c r="REX197" s="461"/>
      <c r="REY197" s="461"/>
      <c r="REZ197" s="461"/>
      <c r="RFA197" s="461"/>
      <c r="RFB197" s="461"/>
      <c r="RFC197" s="461"/>
      <c r="RFD197" s="461"/>
      <c r="RFE197" s="461"/>
      <c r="RFF197" s="461"/>
      <c r="RFG197" s="461"/>
      <c r="RFH197" s="461"/>
      <c r="RFI197" s="461"/>
      <c r="RFJ197" s="461"/>
      <c r="RFK197" s="461"/>
      <c r="RFL197" s="461"/>
      <c r="RFM197" s="461"/>
      <c r="RFN197" s="461"/>
      <c r="RFO197" s="461"/>
      <c r="RFP197" s="461"/>
      <c r="RFQ197" s="461"/>
      <c r="RFR197" s="461"/>
      <c r="RFS197" s="461"/>
      <c r="RFT197" s="461"/>
      <c r="RFU197" s="461"/>
      <c r="RFV197" s="461"/>
      <c r="RFW197" s="461"/>
      <c r="RFX197" s="461"/>
      <c r="RFY197" s="461"/>
      <c r="RFZ197" s="461"/>
      <c r="RGA197" s="461"/>
      <c r="RGB197" s="461"/>
      <c r="RGC197" s="461"/>
      <c r="RGD197" s="461"/>
      <c r="RGE197" s="461"/>
      <c r="RGF197" s="461"/>
      <c r="RGG197" s="461"/>
      <c r="RGH197" s="461"/>
      <c r="RGI197" s="461"/>
      <c r="RGJ197" s="461"/>
      <c r="RGK197" s="461"/>
      <c r="RGL197" s="461"/>
      <c r="RGM197" s="461"/>
      <c r="RGN197" s="461"/>
      <c r="RGO197" s="461"/>
      <c r="RGP197" s="461"/>
      <c r="RGQ197" s="461"/>
      <c r="RGR197" s="461"/>
      <c r="RGS197" s="461"/>
      <c r="RGT197" s="461"/>
      <c r="RGU197" s="461"/>
      <c r="RGV197" s="461"/>
      <c r="RGW197" s="461"/>
      <c r="RGX197" s="461"/>
      <c r="RGY197" s="461"/>
      <c r="RGZ197" s="461"/>
      <c r="RHA197" s="461"/>
      <c r="RHB197" s="461"/>
      <c r="RHC197" s="461"/>
      <c r="RHD197" s="461"/>
      <c r="RHE197" s="461"/>
      <c r="RHF197" s="461"/>
      <c r="RHG197" s="461"/>
      <c r="RHH197" s="461"/>
      <c r="RHI197" s="461"/>
      <c r="RHJ197" s="461"/>
      <c r="RHK197" s="461"/>
      <c r="RHL197" s="461"/>
      <c r="RHM197" s="461"/>
      <c r="RHN197" s="461"/>
      <c r="RHO197" s="461"/>
      <c r="RHP197" s="461"/>
      <c r="RHQ197" s="461"/>
      <c r="RHR197" s="461"/>
      <c r="RHS197" s="461"/>
      <c r="RHT197" s="461"/>
      <c r="RHU197" s="461"/>
      <c r="RHV197" s="461"/>
      <c r="RHW197" s="461"/>
      <c r="RHX197" s="461"/>
      <c r="RHY197" s="461"/>
      <c r="RHZ197" s="461"/>
      <c r="RIA197" s="461"/>
      <c r="RIB197" s="461"/>
      <c r="RIC197" s="461"/>
      <c r="RID197" s="461"/>
      <c r="RIE197" s="461"/>
      <c r="RIF197" s="461"/>
      <c r="RIG197" s="461"/>
      <c r="RIH197" s="461"/>
      <c r="RII197" s="461"/>
      <c r="RIJ197" s="461"/>
      <c r="RIK197" s="461"/>
      <c r="RIL197" s="461"/>
      <c r="RIM197" s="461"/>
      <c r="RIN197" s="461"/>
      <c r="RIO197" s="461"/>
      <c r="RIP197" s="461"/>
      <c r="RIQ197" s="461"/>
      <c r="RIR197" s="461"/>
      <c r="RIS197" s="461"/>
      <c r="RIT197" s="461"/>
      <c r="RIU197" s="461"/>
      <c r="RIV197" s="461"/>
      <c r="RIW197" s="461"/>
      <c r="RIX197" s="461"/>
      <c r="RIY197" s="461"/>
      <c r="RIZ197" s="461"/>
      <c r="RJA197" s="461"/>
      <c r="RJB197" s="461"/>
      <c r="RJC197" s="461"/>
      <c r="RJD197" s="461"/>
      <c r="RJE197" s="461"/>
      <c r="RJF197" s="461"/>
      <c r="RJG197" s="461"/>
      <c r="RJH197" s="461"/>
      <c r="RJI197" s="461"/>
      <c r="RJJ197" s="461"/>
      <c r="RJK197" s="461"/>
      <c r="RJL197" s="461"/>
      <c r="RJM197" s="461"/>
      <c r="RJN197" s="461"/>
      <c r="RJO197" s="461"/>
      <c r="RJP197" s="461"/>
      <c r="RJQ197" s="461"/>
      <c r="RJR197" s="461"/>
      <c r="RJS197" s="461"/>
      <c r="RJT197" s="461"/>
      <c r="RJU197" s="461"/>
      <c r="RJV197" s="461"/>
      <c r="RJW197" s="461"/>
      <c r="RJX197" s="461"/>
      <c r="RJY197" s="461"/>
      <c r="RJZ197" s="461"/>
      <c r="RKA197" s="461"/>
      <c r="RKB197" s="461"/>
      <c r="RKC197" s="461"/>
      <c r="RKD197" s="461"/>
      <c r="RKE197" s="461"/>
      <c r="RKF197" s="461"/>
      <c r="RKG197" s="461"/>
      <c r="RKH197" s="461"/>
      <c r="RKI197" s="461"/>
      <c r="RKJ197" s="461"/>
      <c r="RKK197" s="461"/>
      <c r="RKL197" s="461"/>
      <c r="RKM197" s="461"/>
      <c r="RKN197" s="461"/>
      <c r="RKO197" s="461"/>
      <c r="RKP197" s="461"/>
      <c r="RKQ197" s="461"/>
      <c r="RKR197" s="461"/>
      <c r="RKS197" s="461"/>
      <c r="RKT197" s="461"/>
      <c r="RKU197" s="461"/>
      <c r="RKV197" s="461"/>
      <c r="RKW197" s="461"/>
      <c r="RKX197" s="461"/>
      <c r="RKY197" s="461"/>
      <c r="RKZ197" s="461"/>
      <c r="RLA197" s="461"/>
      <c r="RLB197" s="461"/>
      <c r="RLC197" s="461"/>
      <c r="RLD197" s="461"/>
      <c r="RLE197" s="461"/>
      <c r="RLF197" s="461"/>
      <c r="RLG197" s="461"/>
      <c r="RLH197" s="461"/>
      <c r="RLI197" s="461"/>
      <c r="RLJ197" s="461"/>
      <c r="RLK197" s="461"/>
      <c r="RLL197" s="461"/>
      <c r="RLM197" s="461"/>
      <c r="RLN197" s="461"/>
      <c r="RLO197" s="461"/>
      <c r="RLP197" s="461"/>
      <c r="RLQ197" s="461"/>
      <c r="RLR197" s="461"/>
      <c r="RLS197" s="461"/>
      <c r="RLT197" s="461"/>
      <c r="RLU197" s="461"/>
      <c r="RLV197" s="461"/>
      <c r="RLW197" s="461"/>
      <c r="RLX197" s="461"/>
      <c r="RLY197" s="461"/>
      <c r="RLZ197" s="461"/>
      <c r="RMA197" s="461"/>
      <c r="RMB197" s="461"/>
      <c r="RMC197" s="461"/>
      <c r="RMD197" s="461"/>
      <c r="RME197" s="461"/>
      <c r="RMF197" s="461"/>
      <c r="RMG197" s="461"/>
      <c r="RMH197" s="461"/>
      <c r="RMI197" s="461"/>
      <c r="RMJ197" s="461"/>
      <c r="RMK197" s="461"/>
      <c r="RML197" s="461"/>
      <c r="RMM197" s="461"/>
      <c r="RMN197" s="461"/>
      <c r="RMO197" s="461"/>
      <c r="RMP197" s="461"/>
      <c r="RMQ197" s="461"/>
      <c r="RMR197" s="461"/>
      <c r="RMS197" s="461"/>
      <c r="RMT197" s="461"/>
      <c r="RMU197" s="461"/>
      <c r="RMV197" s="461"/>
      <c r="RMW197" s="461"/>
      <c r="RMX197" s="461"/>
      <c r="RMY197" s="461"/>
      <c r="RMZ197" s="461"/>
      <c r="RNA197" s="461"/>
      <c r="RNB197" s="461"/>
      <c r="RNC197" s="461"/>
      <c r="RND197" s="461"/>
      <c r="RNE197" s="461"/>
      <c r="RNF197" s="461"/>
      <c r="RNG197" s="461"/>
      <c r="RNH197" s="461"/>
      <c r="RNI197" s="461"/>
      <c r="RNJ197" s="461"/>
      <c r="RNK197" s="461"/>
      <c r="RNL197" s="461"/>
      <c r="RNM197" s="461"/>
      <c r="RNN197" s="461"/>
      <c r="RNO197" s="461"/>
      <c r="RNP197" s="461"/>
      <c r="RNQ197" s="461"/>
      <c r="RNR197" s="461"/>
      <c r="RNS197" s="461"/>
      <c r="RNT197" s="461"/>
      <c r="RNU197" s="461"/>
      <c r="RNV197" s="461"/>
      <c r="RNW197" s="461"/>
      <c r="RNX197" s="461"/>
      <c r="RNY197" s="461"/>
      <c r="RNZ197" s="461"/>
      <c r="ROA197" s="461"/>
      <c r="ROB197" s="461"/>
      <c r="ROC197" s="461"/>
      <c r="ROD197" s="461"/>
      <c r="ROE197" s="461"/>
      <c r="ROF197" s="461"/>
      <c r="ROG197" s="461"/>
      <c r="ROH197" s="461"/>
      <c r="ROI197" s="461"/>
      <c r="ROJ197" s="461"/>
      <c r="ROK197" s="461"/>
      <c r="ROL197" s="461"/>
      <c r="ROM197" s="461"/>
      <c r="RON197" s="461"/>
      <c r="ROO197" s="461"/>
      <c r="ROP197" s="461"/>
      <c r="ROQ197" s="461"/>
      <c r="ROR197" s="461"/>
      <c r="ROS197" s="461"/>
      <c r="ROT197" s="461"/>
      <c r="ROU197" s="461"/>
      <c r="ROV197" s="461"/>
      <c r="ROW197" s="461"/>
      <c r="ROX197" s="461"/>
      <c r="ROY197" s="461"/>
      <c r="ROZ197" s="461"/>
      <c r="RPA197" s="461"/>
      <c r="RPB197" s="461"/>
      <c r="RPC197" s="461"/>
      <c r="RPD197" s="461"/>
      <c r="RPE197" s="461"/>
      <c r="RPF197" s="461"/>
      <c r="RPG197" s="461"/>
      <c r="RPH197" s="461"/>
      <c r="RPI197" s="461"/>
      <c r="RPJ197" s="461"/>
      <c r="RPK197" s="461"/>
      <c r="RPL197" s="461"/>
      <c r="RPM197" s="461"/>
      <c r="RPN197" s="461"/>
      <c r="RPO197" s="461"/>
      <c r="RPP197" s="461"/>
      <c r="RPQ197" s="461"/>
      <c r="RPR197" s="461"/>
      <c r="RPS197" s="461"/>
      <c r="RPT197" s="461"/>
      <c r="RPU197" s="461"/>
      <c r="RPV197" s="461"/>
      <c r="RPW197" s="461"/>
      <c r="RPX197" s="461"/>
      <c r="RPY197" s="461"/>
      <c r="RPZ197" s="461"/>
      <c r="RQA197" s="461"/>
      <c r="RQB197" s="461"/>
      <c r="RQC197" s="461"/>
      <c r="RQD197" s="461"/>
      <c r="RQE197" s="461"/>
      <c r="RQF197" s="461"/>
      <c r="RQG197" s="461"/>
      <c r="RQH197" s="461"/>
      <c r="RQI197" s="461"/>
      <c r="RQJ197" s="461"/>
      <c r="RQK197" s="461"/>
      <c r="RQL197" s="461"/>
      <c r="RQM197" s="461"/>
      <c r="RQN197" s="461"/>
      <c r="RQO197" s="461"/>
      <c r="RQP197" s="461"/>
      <c r="RQQ197" s="461"/>
      <c r="RQR197" s="461"/>
      <c r="RQS197" s="461"/>
      <c r="RQT197" s="461"/>
      <c r="RQU197" s="461"/>
      <c r="RQV197" s="461"/>
      <c r="RQW197" s="461"/>
      <c r="RQX197" s="461"/>
      <c r="RQY197" s="461"/>
      <c r="RQZ197" s="461"/>
      <c r="RRA197" s="461"/>
      <c r="RRB197" s="461"/>
      <c r="RRC197" s="461"/>
      <c r="RRD197" s="461"/>
      <c r="RRE197" s="461"/>
      <c r="RRF197" s="461"/>
      <c r="RRG197" s="461"/>
      <c r="RRH197" s="461"/>
      <c r="RRI197" s="461"/>
      <c r="RRJ197" s="461"/>
      <c r="RRK197" s="461"/>
      <c r="RRL197" s="461"/>
      <c r="RRM197" s="461"/>
      <c r="RRN197" s="461"/>
      <c r="RRO197" s="461"/>
      <c r="RRP197" s="461"/>
      <c r="RRQ197" s="461"/>
      <c r="RRR197" s="461"/>
      <c r="RRS197" s="461"/>
      <c r="RRT197" s="461"/>
      <c r="RRU197" s="461"/>
      <c r="RRV197" s="461"/>
      <c r="RRW197" s="461"/>
      <c r="RRX197" s="461"/>
      <c r="RRY197" s="461"/>
      <c r="RRZ197" s="461"/>
      <c r="RSA197" s="461"/>
      <c r="RSB197" s="461"/>
      <c r="RSC197" s="461"/>
      <c r="RSD197" s="461"/>
      <c r="RSE197" s="461"/>
      <c r="RSF197" s="461"/>
      <c r="RSG197" s="461"/>
      <c r="RSH197" s="461"/>
      <c r="RSI197" s="461"/>
      <c r="RSJ197" s="461"/>
      <c r="RSK197" s="461"/>
      <c r="RSL197" s="461"/>
      <c r="RSM197" s="461"/>
      <c r="RSN197" s="461"/>
      <c r="RSO197" s="461"/>
      <c r="RSP197" s="461"/>
      <c r="RSQ197" s="461"/>
      <c r="RSR197" s="461"/>
      <c r="RSS197" s="461"/>
      <c r="RST197" s="461"/>
      <c r="RSU197" s="461"/>
      <c r="RSV197" s="461"/>
      <c r="RSW197" s="461"/>
      <c r="RSX197" s="461"/>
      <c r="RSY197" s="461"/>
      <c r="RSZ197" s="461"/>
      <c r="RTA197" s="461"/>
      <c r="RTB197" s="461"/>
      <c r="RTC197" s="461"/>
      <c r="RTD197" s="461"/>
      <c r="RTE197" s="461"/>
      <c r="RTF197" s="461"/>
      <c r="RTG197" s="461"/>
      <c r="RTH197" s="461"/>
      <c r="RTI197" s="461"/>
      <c r="RTJ197" s="461"/>
      <c r="RTK197" s="461"/>
      <c r="RTL197" s="461"/>
      <c r="RTM197" s="461"/>
      <c r="RTN197" s="461"/>
      <c r="RTO197" s="461"/>
      <c r="RTP197" s="461"/>
      <c r="RTQ197" s="461"/>
      <c r="RTR197" s="461"/>
      <c r="RTS197" s="461"/>
      <c r="RTT197" s="461"/>
      <c r="RTU197" s="461"/>
      <c r="RTV197" s="461"/>
      <c r="RTW197" s="461"/>
      <c r="RTX197" s="461"/>
      <c r="RTY197" s="461"/>
      <c r="RTZ197" s="461"/>
      <c r="RUA197" s="461"/>
      <c r="RUB197" s="461"/>
      <c r="RUC197" s="461"/>
      <c r="RUD197" s="461"/>
      <c r="RUE197" s="461"/>
      <c r="RUF197" s="461"/>
      <c r="RUG197" s="461"/>
      <c r="RUH197" s="461"/>
      <c r="RUI197" s="461"/>
      <c r="RUJ197" s="461"/>
      <c r="RUK197" s="461"/>
      <c r="RUL197" s="461"/>
      <c r="RUM197" s="461"/>
      <c r="RUN197" s="461"/>
      <c r="RUO197" s="461"/>
      <c r="RUP197" s="461"/>
      <c r="RUQ197" s="461"/>
      <c r="RUR197" s="461"/>
      <c r="RUS197" s="461"/>
      <c r="RUT197" s="461"/>
      <c r="RUU197" s="461"/>
      <c r="RUV197" s="461"/>
      <c r="RUW197" s="461"/>
      <c r="RUX197" s="461"/>
      <c r="RUY197" s="461"/>
      <c r="RUZ197" s="461"/>
      <c r="RVA197" s="461"/>
      <c r="RVB197" s="461"/>
      <c r="RVC197" s="461"/>
      <c r="RVD197" s="461"/>
      <c r="RVE197" s="461"/>
      <c r="RVF197" s="461"/>
      <c r="RVG197" s="461"/>
      <c r="RVH197" s="461"/>
      <c r="RVI197" s="461"/>
      <c r="RVJ197" s="461"/>
      <c r="RVK197" s="461"/>
      <c r="RVL197" s="461"/>
      <c r="RVM197" s="461"/>
      <c r="RVN197" s="461"/>
      <c r="RVO197" s="461"/>
      <c r="RVP197" s="461"/>
      <c r="RVQ197" s="461"/>
      <c r="RVR197" s="461"/>
      <c r="RVS197" s="461"/>
      <c r="RVT197" s="461"/>
      <c r="RVU197" s="461"/>
      <c r="RVV197" s="461"/>
      <c r="RVW197" s="461"/>
      <c r="RVX197" s="461"/>
      <c r="RVY197" s="461"/>
      <c r="RVZ197" s="461"/>
      <c r="RWA197" s="461"/>
      <c r="RWB197" s="461"/>
      <c r="RWC197" s="461"/>
      <c r="RWD197" s="461"/>
      <c r="RWE197" s="461"/>
      <c r="RWF197" s="461"/>
      <c r="RWG197" s="461"/>
      <c r="RWH197" s="461"/>
      <c r="RWI197" s="461"/>
      <c r="RWJ197" s="461"/>
      <c r="RWK197" s="461"/>
      <c r="RWL197" s="461"/>
      <c r="RWM197" s="461"/>
      <c r="RWN197" s="461"/>
      <c r="RWO197" s="461"/>
      <c r="RWP197" s="461"/>
      <c r="RWQ197" s="461"/>
      <c r="RWR197" s="461"/>
      <c r="RWS197" s="461"/>
      <c r="RWT197" s="461"/>
      <c r="RWU197" s="461"/>
      <c r="RWV197" s="461"/>
      <c r="RWW197" s="461"/>
      <c r="RWX197" s="461"/>
      <c r="RWY197" s="461"/>
      <c r="RWZ197" s="461"/>
      <c r="RXA197" s="461"/>
      <c r="RXB197" s="461"/>
      <c r="RXC197" s="461"/>
      <c r="RXD197" s="461"/>
      <c r="RXE197" s="461"/>
      <c r="RXF197" s="461"/>
      <c r="RXG197" s="461"/>
      <c r="RXH197" s="461"/>
      <c r="RXI197" s="461"/>
      <c r="RXJ197" s="461"/>
      <c r="RXK197" s="461"/>
      <c r="RXL197" s="461"/>
      <c r="RXM197" s="461"/>
      <c r="RXN197" s="461"/>
      <c r="RXO197" s="461"/>
      <c r="RXP197" s="461"/>
      <c r="RXQ197" s="461"/>
      <c r="RXR197" s="461"/>
      <c r="RXS197" s="461"/>
      <c r="RXT197" s="461"/>
      <c r="RXU197" s="461"/>
      <c r="RXV197" s="461"/>
      <c r="RXW197" s="461"/>
      <c r="RXX197" s="461"/>
      <c r="RXY197" s="461"/>
      <c r="RXZ197" s="461"/>
      <c r="RYA197" s="461"/>
      <c r="RYB197" s="461"/>
      <c r="RYC197" s="461"/>
      <c r="RYD197" s="461"/>
      <c r="RYE197" s="461"/>
      <c r="RYF197" s="461"/>
      <c r="RYG197" s="461"/>
      <c r="RYH197" s="461"/>
      <c r="RYI197" s="461"/>
      <c r="RYJ197" s="461"/>
      <c r="RYK197" s="461"/>
      <c r="RYL197" s="461"/>
      <c r="RYM197" s="461"/>
      <c r="RYN197" s="461"/>
      <c r="RYO197" s="461"/>
      <c r="RYP197" s="461"/>
      <c r="RYQ197" s="461"/>
      <c r="RYR197" s="461"/>
      <c r="RYS197" s="461"/>
      <c r="RYT197" s="461"/>
      <c r="RYU197" s="461"/>
      <c r="RYV197" s="461"/>
      <c r="RYW197" s="461"/>
      <c r="RYX197" s="461"/>
      <c r="RYY197" s="461"/>
      <c r="RYZ197" s="461"/>
      <c r="RZA197" s="461"/>
      <c r="RZB197" s="461"/>
      <c r="RZC197" s="461"/>
      <c r="RZD197" s="461"/>
      <c r="RZE197" s="461"/>
      <c r="RZF197" s="461"/>
      <c r="RZG197" s="461"/>
      <c r="RZH197" s="461"/>
      <c r="RZI197" s="461"/>
      <c r="RZJ197" s="461"/>
      <c r="RZK197" s="461"/>
      <c r="RZL197" s="461"/>
      <c r="RZM197" s="461"/>
      <c r="RZN197" s="461"/>
      <c r="RZO197" s="461"/>
      <c r="RZP197" s="461"/>
      <c r="RZQ197" s="461"/>
      <c r="RZR197" s="461"/>
      <c r="RZS197" s="461"/>
      <c r="RZT197" s="461"/>
      <c r="RZU197" s="461"/>
      <c r="RZV197" s="461"/>
      <c r="RZW197" s="461"/>
      <c r="RZX197" s="461"/>
      <c r="RZY197" s="461"/>
      <c r="RZZ197" s="461"/>
      <c r="SAA197" s="461"/>
      <c r="SAB197" s="461"/>
      <c r="SAC197" s="461"/>
      <c r="SAD197" s="461"/>
      <c r="SAE197" s="461"/>
      <c r="SAF197" s="461"/>
      <c r="SAG197" s="461"/>
      <c r="SAH197" s="461"/>
      <c r="SAI197" s="461"/>
      <c r="SAJ197" s="461"/>
      <c r="SAK197" s="461"/>
      <c r="SAL197" s="461"/>
      <c r="SAM197" s="461"/>
      <c r="SAN197" s="461"/>
      <c r="SAO197" s="461"/>
      <c r="SAP197" s="461"/>
      <c r="SAQ197" s="461"/>
      <c r="SAR197" s="461"/>
      <c r="SAS197" s="461"/>
      <c r="SAT197" s="461"/>
      <c r="SAU197" s="461"/>
      <c r="SAV197" s="461"/>
      <c r="SAW197" s="461"/>
      <c r="SAX197" s="461"/>
      <c r="SAY197" s="461"/>
      <c r="SAZ197" s="461"/>
      <c r="SBA197" s="461"/>
      <c r="SBB197" s="461"/>
      <c r="SBC197" s="461"/>
      <c r="SBD197" s="461"/>
      <c r="SBE197" s="461"/>
      <c r="SBF197" s="461"/>
      <c r="SBG197" s="461"/>
      <c r="SBH197" s="461"/>
      <c r="SBI197" s="461"/>
      <c r="SBJ197" s="461"/>
      <c r="SBK197" s="461"/>
      <c r="SBL197" s="461"/>
      <c r="SBM197" s="461"/>
      <c r="SBN197" s="461"/>
      <c r="SBO197" s="461"/>
      <c r="SBP197" s="461"/>
      <c r="SBQ197" s="461"/>
      <c r="SBR197" s="461"/>
      <c r="SBS197" s="461"/>
      <c r="SBT197" s="461"/>
      <c r="SBU197" s="461"/>
      <c r="SBV197" s="461"/>
      <c r="SBW197" s="461"/>
      <c r="SBX197" s="461"/>
      <c r="SBY197" s="461"/>
      <c r="SBZ197" s="461"/>
      <c r="SCA197" s="461"/>
      <c r="SCB197" s="461"/>
      <c r="SCC197" s="461"/>
      <c r="SCD197" s="461"/>
      <c r="SCE197" s="461"/>
      <c r="SCF197" s="461"/>
      <c r="SCG197" s="461"/>
      <c r="SCH197" s="461"/>
      <c r="SCI197" s="461"/>
      <c r="SCJ197" s="461"/>
      <c r="SCK197" s="461"/>
      <c r="SCL197" s="461"/>
      <c r="SCM197" s="461"/>
      <c r="SCN197" s="461"/>
      <c r="SCO197" s="461"/>
      <c r="SCP197" s="461"/>
      <c r="SCQ197" s="461"/>
      <c r="SCR197" s="461"/>
      <c r="SCS197" s="461"/>
      <c r="SCT197" s="461"/>
      <c r="SCU197" s="461"/>
      <c r="SCV197" s="461"/>
      <c r="SCW197" s="461"/>
      <c r="SCX197" s="461"/>
      <c r="SCY197" s="461"/>
      <c r="SCZ197" s="461"/>
      <c r="SDA197" s="461"/>
      <c r="SDB197" s="461"/>
      <c r="SDC197" s="461"/>
      <c r="SDD197" s="461"/>
      <c r="SDE197" s="461"/>
      <c r="SDF197" s="461"/>
      <c r="SDG197" s="461"/>
      <c r="SDH197" s="461"/>
      <c r="SDI197" s="461"/>
      <c r="SDJ197" s="461"/>
      <c r="SDK197" s="461"/>
      <c r="SDL197" s="461"/>
      <c r="SDM197" s="461"/>
      <c r="SDN197" s="461"/>
      <c r="SDO197" s="461"/>
      <c r="SDP197" s="461"/>
      <c r="SDQ197" s="461"/>
      <c r="SDR197" s="461"/>
      <c r="SDS197" s="461"/>
      <c r="SDT197" s="461"/>
      <c r="SDU197" s="461"/>
      <c r="SDV197" s="461"/>
      <c r="SDW197" s="461"/>
      <c r="SDX197" s="461"/>
      <c r="SDY197" s="461"/>
      <c r="SDZ197" s="461"/>
      <c r="SEA197" s="461"/>
      <c r="SEB197" s="461"/>
      <c r="SEC197" s="461"/>
      <c r="SED197" s="461"/>
      <c r="SEE197" s="461"/>
      <c r="SEF197" s="461"/>
      <c r="SEG197" s="461"/>
      <c r="SEH197" s="461"/>
      <c r="SEI197" s="461"/>
      <c r="SEJ197" s="461"/>
      <c r="SEK197" s="461"/>
      <c r="SEL197" s="461"/>
      <c r="SEM197" s="461"/>
      <c r="SEN197" s="461"/>
      <c r="SEO197" s="461"/>
      <c r="SEP197" s="461"/>
      <c r="SEQ197" s="461"/>
      <c r="SER197" s="461"/>
      <c r="SES197" s="461"/>
      <c r="SET197" s="461"/>
      <c r="SEU197" s="461"/>
      <c r="SEV197" s="461"/>
      <c r="SEW197" s="461"/>
      <c r="SEX197" s="461"/>
      <c r="SEY197" s="461"/>
      <c r="SEZ197" s="461"/>
      <c r="SFA197" s="461"/>
      <c r="SFB197" s="461"/>
      <c r="SFC197" s="461"/>
      <c r="SFD197" s="461"/>
      <c r="SFE197" s="461"/>
      <c r="SFF197" s="461"/>
      <c r="SFG197" s="461"/>
      <c r="SFH197" s="461"/>
      <c r="SFI197" s="461"/>
      <c r="SFJ197" s="461"/>
      <c r="SFK197" s="461"/>
      <c r="SFL197" s="461"/>
      <c r="SFM197" s="461"/>
      <c r="SFN197" s="461"/>
      <c r="SFO197" s="461"/>
      <c r="SFP197" s="461"/>
      <c r="SFQ197" s="461"/>
      <c r="SFR197" s="461"/>
      <c r="SFS197" s="461"/>
      <c r="SFT197" s="461"/>
      <c r="SFU197" s="461"/>
      <c r="SFV197" s="461"/>
      <c r="SFW197" s="461"/>
      <c r="SFX197" s="461"/>
      <c r="SFY197" s="461"/>
      <c r="SFZ197" s="461"/>
      <c r="SGA197" s="461"/>
      <c r="SGB197" s="461"/>
      <c r="SGC197" s="461"/>
      <c r="SGD197" s="461"/>
      <c r="SGE197" s="461"/>
      <c r="SGF197" s="461"/>
      <c r="SGG197" s="461"/>
      <c r="SGH197" s="461"/>
      <c r="SGI197" s="461"/>
      <c r="SGJ197" s="461"/>
      <c r="SGK197" s="461"/>
      <c r="SGL197" s="461"/>
      <c r="SGM197" s="461"/>
      <c r="SGN197" s="461"/>
      <c r="SGO197" s="461"/>
      <c r="SGP197" s="461"/>
      <c r="SGQ197" s="461"/>
      <c r="SGR197" s="461"/>
      <c r="SGS197" s="461"/>
      <c r="SGT197" s="461"/>
      <c r="SGU197" s="461"/>
      <c r="SGV197" s="461"/>
      <c r="SGW197" s="461"/>
      <c r="SGX197" s="461"/>
      <c r="SGY197" s="461"/>
      <c r="SGZ197" s="461"/>
      <c r="SHA197" s="461"/>
      <c r="SHB197" s="461"/>
      <c r="SHC197" s="461"/>
      <c r="SHD197" s="461"/>
      <c r="SHE197" s="461"/>
      <c r="SHF197" s="461"/>
      <c r="SHG197" s="461"/>
      <c r="SHH197" s="461"/>
      <c r="SHI197" s="461"/>
      <c r="SHJ197" s="461"/>
      <c r="SHK197" s="461"/>
      <c r="SHL197" s="461"/>
      <c r="SHM197" s="461"/>
      <c r="SHN197" s="461"/>
      <c r="SHO197" s="461"/>
      <c r="SHP197" s="461"/>
      <c r="SHQ197" s="461"/>
      <c r="SHR197" s="461"/>
      <c r="SHS197" s="461"/>
      <c r="SHT197" s="461"/>
      <c r="SHU197" s="461"/>
      <c r="SHV197" s="461"/>
      <c r="SHW197" s="461"/>
      <c r="SHX197" s="461"/>
      <c r="SHY197" s="461"/>
      <c r="SHZ197" s="461"/>
      <c r="SIA197" s="461"/>
      <c r="SIB197" s="461"/>
      <c r="SIC197" s="461"/>
      <c r="SID197" s="461"/>
      <c r="SIE197" s="461"/>
      <c r="SIF197" s="461"/>
      <c r="SIG197" s="461"/>
      <c r="SIH197" s="461"/>
      <c r="SII197" s="461"/>
      <c r="SIJ197" s="461"/>
      <c r="SIK197" s="461"/>
      <c r="SIL197" s="461"/>
      <c r="SIM197" s="461"/>
      <c r="SIN197" s="461"/>
      <c r="SIO197" s="461"/>
      <c r="SIP197" s="461"/>
      <c r="SIQ197" s="461"/>
      <c r="SIR197" s="461"/>
      <c r="SIS197" s="461"/>
      <c r="SIT197" s="461"/>
      <c r="SIU197" s="461"/>
      <c r="SIV197" s="461"/>
      <c r="SIW197" s="461"/>
      <c r="SIX197" s="461"/>
      <c r="SIY197" s="461"/>
      <c r="SIZ197" s="461"/>
      <c r="SJA197" s="461"/>
      <c r="SJB197" s="461"/>
      <c r="SJC197" s="461"/>
      <c r="SJD197" s="461"/>
      <c r="SJE197" s="461"/>
      <c r="SJF197" s="461"/>
      <c r="SJG197" s="461"/>
      <c r="SJH197" s="461"/>
      <c r="SJI197" s="461"/>
      <c r="SJJ197" s="461"/>
      <c r="SJK197" s="461"/>
      <c r="SJL197" s="461"/>
      <c r="SJM197" s="461"/>
      <c r="SJN197" s="461"/>
      <c r="SJO197" s="461"/>
      <c r="SJP197" s="461"/>
      <c r="SJQ197" s="461"/>
      <c r="SJR197" s="461"/>
      <c r="SJS197" s="461"/>
      <c r="SJT197" s="461"/>
      <c r="SJU197" s="461"/>
      <c r="SJV197" s="461"/>
      <c r="SJW197" s="461"/>
      <c r="SJX197" s="461"/>
      <c r="SJY197" s="461"/>
      <c r="SJZ197" s="461"/>
      <c r="SKA197" s="461"/>
      <c r="SKB197" s="461"/>
      <c r="SKC197" s="461"/>
      <c r="SKD197" s="461"/>
      <c r="SKE197" s="461"/>
      <c r="SKF197" s="461"/>
      <c r="SKG197" s="461"/>
      <c r="SKH197" s="461"/>
      <c r="SKI197" s="461"/>
      <c r="SKJ197" s="461"/>
      <c r="SKK197" s="461"/>
      <c r="SKL197" s="461"/>
      <c r="SKM197" s="461"/>
      <c r="SKN197" s="461"/>
      <c r="SKO197" s="461"/>
      <c r="SKP197" s="461"/>
      <c r="SKQ197" s="461"/>
      <c r="SKR197" s="461"/>
      <c r="SKS197" s="461"/>
      <c r="SKT197" s="461"/>
      <c r="SKU197" s="461"/>
      <c r="SKV197" s="461"/>
      <c r="SKW197" s="461"/>
      <c r="SKX197" s="461"/>
      <c r="SKY197" s="461"/>
      <c r="SKZ197" s="461"/>
      <c r="SLA197" s="461"/>
      <c r="SLB197" s="461"/>
      <c r="SLC197" s="461"/>
      <c r="SLD197" s="461"/>
      <c r="SLE197" s="461"/>
      <c r="SLF197" s="461"/>
      <c r="SLG197" s="461"/>
      <c r="SLH197" s="461"/>
      <c r="SLI197" s="461"/>
      <c r="SLJ197" s="461"/>
      <c r="SLK197" s="461"/>
      <c r="SLL197" s="461"/>
      <c r="SLM197" s="461"/>
      <c r="SLN197" s="461"/>
      <c r="SLO197" s="461"/>
      <c r="SLP197" s="461"/>
      <c r="SLQ197" s="461"/>
      <c r="SLR197" s="461"/>
      <c r="SLS197" s="461"/>
      <c r="SLT197" s="461"/>
      <c r="SLU197" s="461"/>
      <c r="SLV197" s="461"/>
      <c r="SLW197" s="461"/>
      <c r="SLX197" s="461"/>
      <c r="SLY197" s="461"/>
      <c r="SLZ197" s="461"/>
      <c r="SMA197" s="461"/>
      <c r="SMB197" s="461"/>
      <c r="SMC197" s="461"/>
      <c r="SMD197" s="461"/>
      <c r="SME197" s="461"/>
      <c r="SMF197" s="461"/>
      <c r="SMG197" s="461"/>
      <c r="SMH197" s="461"/>
      <c r="SMI197" s="461"/>
      <c r="SMJ197" s="461"/>
      <c r="SMK197" s="461"/>
      <c r="SML197" s="461"/>
      <c r="SMM197" s="461"/>
      <c r="SMN197" s="461"/>
      <c r="SMO197" s="461"/>
      <c r="SMP197" s="461"/>
      <c r="SMQ197" s="461"/>
      <c r="SMR197" s="461"/>
      <c r="SMS197" s="461"/>
      <c r="SMT197" s="461"/>
      <c r="SMU197" s="461"/>
      <c r="SMV197" s="461"/>
      <c r="SMW197" s="461"/>
      <c r="SMX197" s="461"/>
      <c r="SMY197" s="461"/>
      <c r="SMZ197" s="461"/>
      <c r="SNA197" s="461"/>
      <c r="SNB197" s="461"/>
      <c r="SNC197" s="461"/>
      <c r="SND197" s="461"/>
      <c r="SNE197" s="461"/>
      <c r="SNF197" s="461"/>
      <c r="SNG197" s="461"/>
      <c r="SNH197" s="461"/>
      <c r="SNI197" s="461"/>
      <c r="SNJ197" s="461"/>
      <c r="SNK197" s="461"/>
      <c r="SNL197" s="461"/>
      <c r="SNM197" s="461"/>
      <c r="SNN197" s="461"/>
      <c r="SNO197" s="461"/>
      <c r="SNP197" s="461"/>
      <c r="SNQ197" s="461"/>
      <c r="SNR197" s="461"/>
      <c r="SNS197" s="461"/>
      <c r="SNT197" s="461"/>
      <c r="SNU197" s="461"/>
      <c r="SNV197" s="461"/>
      <c r="SNW197" s="461"/>
      <c r="SNX197" s="461"/>
      <c r="SNY197" s="461"/>
      <c r="SNZ197" s="461"/>
      <c r="SOA197" s="461"/>
      <c r="SOB197" s="461"/>
      <c r="SOC197" s="461"/>
      <c r="SOD197" s="461"/>
      <c r="SOE197" s="461"/>
      <c r="SOF197" s="461"/>
      <c r="SOG197" s="461"/>
      <c r="SOH197" s="461"/>
      <c r="SOI197" s="461"/>
      <c r="SOJ197" s="461"/>
      <c r="SOK197" s="461"/>
      <c r="SOL197" s="461"/>
      <c r="SOM197" s="461"/>
      <c r="SON197" s="461"/>
      <c r="SOO197" s="461"/>
      <c r="SOP197" s="461"/>
      <c r="SOQ197" s="461"/>
      <c r="SOR197" s="461"/>
      <c r="SOS197" s="461"/>
      <c r="SOT197" s="461"/>
      <c r="SOU197" s="461"/>
      <c r="SOV197" s="461"/>
      <c r="SOW197" s="461"/>
      <c r="SOX197" s="461"/>
      <c r="SOY197" s="461"/>
      <c r="SOZ197" s="461"/>
      <c r="SPA197" s="461"/>
      <c r="SPB197" s="461"/>
      <c r="SPC197" s="461"/>
      <c r="SPD197" s="461"/>
      <c r="SPE197" s="461"/>
      <c r="SPF197" s="461"/>
      <c r="SPG197" s="461"/>
      <c r="SPH197" s="461"/>
      <c r="SPI197" s="461"/>
      <c r="SPJ197" s="461"/>
      <c r="SPK197" s="461"/>
      <c r="SPL197" s="461"/>
      <c r="SPM197" s="461"/>
      <c r="SPN197" s="461"/>
      <c r="SPO197" s="461"/>
      <c r="SPP197" s="461"/>
      <c r="SPQ197" s="461"/>
      <c r="SPR197" s="461"/>
      <c r="SPS197" s="461"/>
      <c r="SPT197" s="461"/>
      <c r="SPU197" s="461"/>
      <c r="SPV197" s="461"/>
      <c r="SPW197" s="461"/>
      <c r="SPX197" s="461"/>
      <c r="SPY197" s="461"/>
      <c r="SPZ197" s="461"/>
      <c r="SQA197" s="461"/>
      <c r="SQB197" s="461"/>
      <c r="SQC197" s="461"/>
      <c r="SQD197" s="461"/>
      <c r="SQE197" s="461"/>
      <c r="SQF197" s="461"/>
      <c r="SQG197" s="461"/>
      <c r="SQH197" s="461"/>
      <c r="SQI197" s="461"/>
      <c r="SQJ197" s="461"/>
      <c r="SQK197" s="461"/>
      <c r="SQL197" s="461"/>
      <c r="SQM197" s="461"/>
      <c r="SQN197" s="461"/>
      <c r="SQO197" s="461"/>
      <c r="SQP197" s="461"/>
      <c r="SQQ197" s="461"/>
      <c r="SQR197" s="461"/>
      <c r="SQS197" s="461"/>
      <c r="SQT197" s="461"/>
      <c r="SQU197" s="461"/>
      <c r="SQV197" s="461"/>
      <c r="SQW197" s="461"/>
      <c r="SQX197" s="461"/>
      <c r="SQY197" s="461"/>
      <c r="SQZ197" s="461"/>
      <c r="SRA197" s="461"/>
      <c r="SRB197" s="461"/>
      <c r="SRC197" s="461"/>
      <c r="SRD197" s="461"/>
      <c r="SRE197" s="461"/>
      <c r="SRF197" s="461"/>
      <c r="SRG197" s="461"/>
      <c r="SRH197" s="461"/>
      <c r="SRI197" s="461"/>
      <c r="SRJ197" s="461"/>
      <c r="SRK197" s="461"/>
      <c r="SRL197" s="461"/>
      <c r="SRM197" s="461"/>
      <c r="SRN197" s="461"/>
      <c r="SRO197" s="461"/>
      <c r="SRP197" s="461"/>
      <c r="SRQ197" s="461"/>
      <c r="SRR197" s="461"/>
      <c r="SRS197" s="461"/>
      <c r="SRT197" s="461"/>
      <c r="SRU197" s="461"/>
      <c r="SRV197" s="461"/>
      <c r="SRW197" s="461"/>
      <c r="SRX197" s="461"/>
      <c r="SRY197" s="461"/>
      <c r="SRZ197" s="461"/>
      <c r="SSA197" s="461"/>
      <c r="SSB197" s="461"/>
      <c r="SSC197" s="461"/>
      <c r="SSD197" s="461"/>
      <c r="SSE197" s="461"/>
      <c r="SSF197" s="461"/>
      <c r="SSG197" s="461"/>
      <c r="SSH197" s="461"/>
      <c r="SSI197" s="461"/>
      <c r="SSJ197" s="461"/>
      <c r="SSK197" s="461"/>
      <c r="SSL197" s="461"/>
      <c r="SSM197" s="461"/>
      <c r="SSN197" s="461"/>
      <c r="SSO197" s="461"/>
      <c r="SSP197" s="461"/>
      <c r="SSQ197" s="461"/>
      <c r="SSR197" s="461"/>
      <c r="SSS197" s="461"/>
      <c r="SST197" s="461"/>
      <c r="SSU197" s="461"/>
      <c r="SSV197" s="461"/>
      <c r="SSW197" s="461"/>
      <c r="SSX197" s="461"/>
      <c r="SSY197" s="461"/>
      <c r="SSZ197" s="461"/>
      <c r="STA197" s="461"/>
      <c r="STB197" s="461"/>
      <c r="STC197" s="461"/>
      <c r="STD197" s="461"/>
      <c r="STE197" s="461"/>
      <c r="STF197" s="461"/>
      <c r="STG197" s="461"/>
      <c r="STH197" s="461"/>
      <c r="STI197" s="461"/>
      <c r="STJ197" s="461"/>
      <c r="STK197" s="461"/>
      <c r="STL197" s="461"/>
      <c r="STM197" s="461"/>
      <c r="STN197" s="461"/>
      <c r="STO197" s="461"/>
      <c r="STP197" s="461"/>
      <c r="STQ197" s="461"/>
      <c r="STR197" s="461"/>
      <c r="STS197" s="461"/>
      <c r="STT197" s="461"/>
      <c r="STU197" s="461"/>
      <c r="STV197" s="461"/>
      <c r="STW197" s="461"/>
      <c r="STX197" s="461"/>
      <c r="STY197" s="461"/>
      <c r="STZ197" s="461"/>
      <c r="SUA197" s="461"/>
      <c r="SUB197" s="461"/>
      <c r="SUC197" s="461"/>
      <c r="SUD197" s="461"/>
      <c r="SUE197" s="461"/>
      <c r="SUF197" s="461"/>
      <c r="SUG197" s="461"/>
      <c r="SUH197" s="461"/>
      <c r="SUI197" s="461"/>
      <c r="SUJ197" s="461"/>
      <c r="SUK197" s="461"/>
      <c r="SUL197" s="461"/>
      <c r="SUM197" s="461"/>
      <c r="SUN197" s="461"/>
      <c r="SUO197" s="461"/>
      <c r="SUP197" s="461"/>
      <c r="SUQ197" s="461"/>
      <c r="SUR197" s="461"/>
      <c r="SUS197" s="461"/>
      <c r="SUT197" s="461"/>
      <c r="SUU197" s="461"/>
      <c r="SUV197" s="461"/>
      <c r="SUW197" s="461"/>
      <c r="SUX197" s="461"/>
      <c r="SUY197" s="461"/>
      <c r="SUZ197" s="461"/>
      <c r="SVA197" s="461"/>
      <c r="SVB197" s="461"/>
      <c r="SVC197" s="461"/>
      <c r="SVD197" s="461"/>
      <c r="SVE197" s="461"/>
      <c r="SVF197" s="461"/>
      <c r="SVG197" s="461"/>
      <c r="SVH197" s="461"/>
      <c r="SVI197" s="461"/>
      <c r="SVJ197" s="461"/>
      <c r="SVK197" s="461"/>
      <c r="SVL197" s="461"/>
      <c r="SVM197" s="461"/>
      <c r="SVN197" s="461"/>
      <c r="SVO197" s="461"/>
      <c r="SVP197" s="461"/>
      <c r="SVQ197" s="461"/>
      <c r="SVR197" s="461"/>
      <c r="SVS197" s="461"/>
      <c r="SVT197" s="461"/>
      <c r="SVU197" s="461"/>
      <c r="SVV197" s="461"/>
      <c r="SVW197" s="461"/>
      <c r="SVX197" s="461"/>
      <c r="SVY197" s="461"/>
      <c r="SVZ197" s="461"/>
      <c r="SWA197" s="461"/>
      <c r="SWB197" s="461"/>
      <c r="SWC197" s="461"/>
      <c r="SWD197" s="461"/>
      <c r="SWE197" s="461"/>
      <c r="SWF197" s="461"/>
      <c r="SWG197" s="461"/>
      <c r="SWH197" s="461"/>
      <c r="SWI197" s="461"/>
      <c r="SWJ197" s="461"/>
      <c r="SWK197" s="461"/>
      <c r="SWL197" s="461"/>
      <c r="SWM197" s="461"/>
      <c r="SWN197" s="461"/>
      <c r="SWO197" s="461"/>
      <c r="SWP197" s="461"/>
      <c r="SWQ197" s="461"/>
      <c r="SWR197" s="461"/>
      <c r="SWS197" s="461"/>
      <c r="SWT197" s="461"/>
      <c r="SWU197" s="461"/>
      <c r="SWV197" s="461"/>
      <c r="SWW197" s="461"/>
      <c r="SWX197" s="461"/>
      <c r="SWY197" s="461"/>
      <c r="SWZ197" s="461"/>
      <c r="SXA197" s="461"/>
      <c r="SXB197" s="461"/>
      <c r="SXC197" s="461"/>
      <c r="SXD197" s="461"/>
      <c r="SXE197" s="461"/>
      <c r="SXF197" s="461"/>
      <c r="SXG197" s="461"/>
      <c r="SXH197" s="461"/>
      <c r="SXI197" s="461"/>
      <c r="SXJ197" s="461"/>
      <c r="SXK197" s="461"/>
      <c r="SXL197" s="461"/>
      <c r="SXM197" s="461"/>
      <c r="SXN197" s="461"/>
      <c r="SXO197" s="461"/>
      <c r="SXP197" s="461"/>
      <c r="SXQ197" s="461"/>
      <c r="SXR197" s="461"/>
      <c r="SXS197" s="461"/>
      <c r="SXT197" s="461"/>
      <c r="SXU197" s="461"/>
      <c r="SXV197" s="461"/>
      <c r="SXW197" s="461"/>
      <c r="SXX197" s="461"/>
      <c r="SXY197" s="461"/>
      <c r="SXZ197" s="461"/>
      <c r="SYA197" s="461"/>
      <c r="SYB197" s="461"/>
      <c r="SYC197" s="461"/>
      <c r="SYD197" s="461"/>
      <c r="SYE197" s="461"/>
      <c r="SYF197" s="461"/>
      <c r="SYG197" s="461"/>
      <c r="SYH197" s="461"/>
      <c r="SYI197" s="461"/>
      <c r="SYJ197" s="461"/>
      <c r="SYK197" s="461"/>
      <c r="SYL197" s="461"/>
      <c r="SYM197" s="461"/>
      <c r="SYN197" s="461"/>
      <c r="SYO197" s="461"/>
      <c r="SYP197" s="461"/>
      <c r="SYQ197" s="461"/>
      <c r="SYR197" s="461"/>
      <c r="SYS197" s="461"/>
      <c r="SYT197" s="461"/>
      <c r="SYU197" s="461"/>
      <c r="SYV197" s="461"/>
      <c r="SYW197" s="461"/>
      <c r="SYX197" s="461"/>
      <c r="SYY197" s="461"/>
      <c r="SYZ197" s="461"/>
      <c r="SZA197" s="461"/>
      <c r="SZB197" s="461"/>
      <c r="SZC197" s="461"/>
      <c r="SZD197" s="461"/>
      <c r="SZE197" s="461"/>
      <c r="SZF197" s="461"/>
      <c r="SZG197" s="461"/>
      <c r="SZH197" s="461"/>
      <c r="SZI197" s="461"/>
      <c r="SZJ197" s="461"/>
      <c r="SZK197" s="461"/>
      <c r="SZL197" s="461"/>
      <c r="SZM197" s="461"/>
      <c r="SZN197" s="461"/>
      <c r="SZO197" s="461"/>
      <c r="SZP197" s="461"/>
      <c r="SZQ197" s="461"/>
      <c r="SZR197" s="461"/>
      <c r="SZS197" s="461"/>
      <c r="SZT197" s="461"/>
      <c r="SZU197" s="461"/>
      <c r="SZV197" s="461"/>
      <c r="SZW197" s="461"/>
      <c r="SZX197" s="461"/>
      <c r="SZY197" s="461"/>
      <c r="SZZ197" s="461"/>
      <c r="TAA197" s="461"/>
      <c r="TAB197" s="461"/>
      <c r="TAC197" s="461"/>
      <c r="TAD197" s="461"/>
      <c r="TAE197" s="461"/>
      <c r="TAF197" s="461"/>
      <c r="TAG197" s="461"/>
      <c r="TAH197" s="461"/>
      <c r="TAI197" s="461"/>
      <c r="TAJ197" s="461"/>
      <c r="TAK197" s="461"/>
      <c r="TAL197" s="461"/>
      <c r="TAM197" s="461"/>
      <c r="TAN197" s="461"/>
      <c r="TAO197" s="461"/>
      <c r="TAP197" s="461"/>
      <c r="TAQ197" s="461"/>
      <c r="TAR197" s="461"/>
      <c r="TAS197" s="461"/>
      <c r="TAT197" s="461"/>
      <c r="TAU197" s="461"/>
      <c r="TAV197" s="461"/>
      <c r="TAW197" s="461"/>
      <c r="TAX197" s="461"/>
      <c r="TAY197" s="461"/>
      <c r="TAZ197" s="461"/>
      <c r="TBA197" s="461"/>
      <c r="TBB197" s="461"/>
      <c r="TBC197" s="461"/>
      <c r="TBD197" s="461"/>
      <c r="TBE197" s="461"/>
      <c r="TBF197" s="461"/>
      <c r="TBG197" s="461"/>
      <c r="TBH197" s="461"/>
      <c r="TBI197" s="461"/>
      <c r="TBJ197" s="461"/>
      <c r="TBK197" s="461"/>
      <c r="TBL197" s="461"/>
      <c r="TBM197" s="461"/>
      <c r="TBN197" s="461"/>
      <c r="TBO197" s="461"/>
      <c r="TBP197" s="461"/>
      <c r="TBQ197" s="461"/>
      <c r="TBR197" s="461"/>
      <c r="TBS197" s="461"/>
      <c r="TBT197" s="461"/>
      <c r="TBU197" s="461"/>
      <c r="TBV197" s="461"/>
      <c r="TBW197" s="461"/>
      <c r="TBX197" s="461"/>
      <c r="TBY197" s="461"/>
      <c r="TBZ197" s="461"/>
      <c r="TCA197" s="461"/>
      <c r="TCB197" s="461"/>
      <c r="TCC197" s="461"/>
      <c r="TCD197" s="461"/>
      <c r="TCE197" s="461"/>
      <c r="TCF197" s="461"/>
      <c r="TCG197" s="461"/>
      <c r="TCH197" s="461"/>
      <c r="TCI197" s="461"/>
      <c r="TCJ197" s="461"/>
      <c r="TCK197" s="461"/>
      <c r="TCL197" s="461"/>
      <c r="TCM197" s="461"/>
      <c r="TCN197" s="461"/>
      <c r="TCO197" s="461"/>
      <c r="TCP197" s="461"/>
      <c r="TCQ197" s="461"/>
      <c r="TCR197" s="461"/>
      <c r="TCS197" s="461"/>
      <c r="TCT197" s="461"/>
      <c r="TCU197" s="461"/>
      <c r="TCV197" s="461"/>
      <c r="TCW197" s="461"/>
      <c r="TCX197" s="461"/>
      <c r="TCY197" s="461"/>
      <c r="TCZ197" s="461"/>
      <c r="TDA197" s="461"/>
      <c r="TDB197" s="461"/>
      <c r="TDC197" s="461"/>
      <c r="TDD197" s="461"/>
      <c r="TDE197" s="461"/>
      <c r="TDF197" s="461"/>
      <c r="TDG197" s="461"/>
      <c r="TDH197" s="461"/>
      <c r="TDI197" s="461"/>
      <c r="TDJ197" s="461"/>
      <c r="TDK197" s="461"/>
      <c r="TDL197" s="461"/>
      <c r="TDM197" s="461"/>
      <c r="TDN197" s="461"/>
      <c r="TDO197" s="461"/>
      <c r="TDP197" s="461"/>
      <c r="TDQ197" s="461"/>
      <c r="TDR197" s="461"/>
      <c r="TDS197" s="461"/>
      <c r="TDT197" s="461"/>
      <c r="TDU197" s="461"/>
      <c r="TDV197" s="461"/>
      <c r="TDW197" s="461"/>
      <c r="TDX197" s="461"/>
      <c r="TDY197" s="461"/>
      <c r="TDZ197" s="461"/>
      <c r="TEA197" s="461"/>
      <c r="TEB197" s="461"/>
      <c r="TEC197" s="461"/>
      <c r="TED197" s="461"/>
      <c r="TEE197" s="461"/>
      <c r="TEF197" s="461"/>
      <c r="TEG197" s="461"/>
      <c r="TEH197" s="461"/>
      <c r="TEI197" s="461"/>
      <c r="TEJ197" s="461"/>
      <c r="TEK197" s="461"/>
      <c r="TEL197" s="461"/>
      <c r="TEM197" s="461"/>
      <c r="TEN197" s="461"/>
      <c r="TEO197" s="461"/>
      <c r="TEP197" s="461"/>
      <c r="TEQ197" s="461"/>
      <c r="TER197" s="461"/>
      <c r="TES197" s="461"/>
      <c r="TET197" s="461"/>
      <c r="TEU197" s="461"/>
      <c r="TEV197" s="461"/>
      <c r="TEW197" s="461"/>
      <c r="TEX197" s="461"/>
      <c r="TEY197" s="461"/>
      <c r="TEZ197" s="461"/>
      <c r="TFA197" s="461"/>
      <c r="TFB197" s="461"/>
      <c r="TFC197" s="461"/>
      <c r="TFD197" s="461"/>
      <c r="TFE197" s="461"/>
      <c r="TFF197" s="461"/>
      <c r="TFG197" s="461"/>
      <c r="TFH197" s="461"/>
      <c r="TFI197" s="461"/>
      <c r="TFJ197" s="461"/>
      <c r="TFK197" s="461"/>
      <c r="TFL197" s="461"/>
      <c r="TFM197" s="461"/>
      <c r="TFN197" s="461"/>
      <c r="TFO197" s="461"/>
      <c r="TFP197" s="461"/>
      <c r="TFQ197" s="461"/>
      <c r="TFR197" s="461"/>
      <c r="TFS197" s="461"/>
      <c r="TFT197" s="461"/>
      <c r="TFU197" s="461"/>
      <c r="TFV197" s="461"/>
      <c r="TFW197" s="461"/>
      <c r="TFX197" s="461"/>
      <c r="TFY197" s="461"/>
      <c r="TFZ197" s="461"/>
      <c r="TGA197" s="461"/>
      <c r="TGB197" s="461"/>
      <c r="TGC197" s="461"/>
      <c r="TGD197" s="461"/>
      <c r="TGE197" s="461"/>
      <c r="TGF197" s="461"/>
      <c r="TGG197" s="461"/>
      <c r="TGH197" s="461"/>
      <c r="TGI197" s="461"/>
      <c r="TGJ197" s="461"/>
      <c r="TGK197" s="461"/>
      <c r="TGL197" s="461"/>
      <c r="TGM197" s="461"/>
      <c r="TGN197" s="461"/>
      <c r="TGO197" s="461"/>
      <c r="TGP197" s="461"/>
      <c r="TGQ197" s="461"/>
      <c r="TGR197" s="461"/>
      <c r="TGS197" s="461"/>
      <c r="TGT197" s="461"/>
      <c r="TGU197" s="461"/>
      <c r="TGV197" s="461"/>
      <c r="TGW197" s="461"/>
      <c r="TGX197" s="461"/>
      <c r="TGY197" s="461"/>
      <c r="TGZ197" s="461"/>
      <c r="THA197" s="461"/>
      <c r="THB197" s="461"/>
      <c r="THC197" s="461"/>
      <c r="THD197" s="461"/>
      <c r="THE197" s="461"/>
      <c r="THF197" s="461"/>
      <c r="THG197" s="461"/>
      <c r="THH197" s="461"/>
      <c r="THI197" s="461"/>
      <c r="THJ197" s="461"/>
      <c r="THK197" s="461"/>
      <c r="THL197" s="461"/>
      <c r="THM197" s="461"/>
      <c r="THN197" s="461"/>
      <c r="THO197" s="461"/>
      <c r="THP197" s="461"/>
      <c r="THQ197" s="461"/>
      <c r="THR197" s="461"/>
      <c r="THS197" s="461"/>
      <c r="THT197" s="461"/>
      <c r="THU197" s="461"/>
      <c r="THV197" s="461"/>
      <c r="THW197" s="461"/>
      <c r="THX197" s="461"/>
      <c r="THY197" s="461"/>
      <c r="THZ197" s="461"/>
      <c r="TIA197" s="461"/>
      <c r="TIB197" s="461"/>
      <c r="TIC197" s="461"/>
      <c r="TID197" s="461"/>
      <c r="TIE197" s="461"/>
      <c r="TIF197" s="461"/>
      <c r="TIG197" s="461"/>
      <c r="TIH197" s="461"/>
      <c r="TII197" s="461"/>
      <c r="TIJ197" s="461"/>
      <c r="TIK197" s="461"/>
      <c r="TIL197" s="461"/>
      <c r="TIM197" s="461"/>
      <c r="TIN197" s="461"/>
      <c r="TIO197" s="461"/>
      <c r="TIP197" s="461"/>
      <c r="TIQ197" s="461"/>
      <c r="TIR197" s="461"/>
      <c r="TIS197" s="461"/>
      <c r="TIT197" s="461"/>
      <c r="TIU197" s="461"/>
      <c r="TIV197" s="461"/>
      <c r="TIW197" s="461"/>
      <c r="TIX197" s="461"/>
      <c r="TIY197" s="461"/>
      <c r="TIZ197" s="461"/>
      <c r="TJA197" s="461"/>
      <c r="TJB197" s="461"/>
      <c r="TJC197" s="461"/>
      <c r="TJD197" s="461"/>
      <c r="TJE197" s="461"/>
      <c r="TJF197" s="461"/>
      <c r="TJG197" s="461"/>
      <c r="TJH197" s="461"/>
      <c r="TJI197" s="461"/>
      <c r="TJJ197" s="461"/>
      <c r="TJK197" s="461"/>
      <c r="TJL197" s="461"/>
      <c r="TJM197" s="461"/>
      <c r="TJN197" s="461"/>
      <c r="TJO197" s="461"/>
      <c r="TJP197" s="461"/>
      <c r="TJQ197" s="461"/>
      <c r="TJR197" s="461"/>
      <c r="TJS197" s="461"/>
      <c r="TJT197" s="461"/>
      <c r="TJU197" s="461"/>
      <c r="TJV197" s="461"/>
      <c r="TJW197" s="461"/>
      <c r="TJX197" s="461"/>
      <c r="TJY197" s="461"/>
      <c r="TJZ197" s="461"/>
      <c r="TKA197" s="461"/>
      <c r="TKB197" s="461"/>
      <c r="TKC197" s="461"/>
      <c r="TKD197" s="461"/>
      <c r="TKE197" s="461"/>
      <c r="TKF197" s="461"/>
      <c r="TKG197" s="461"/>
      <c r="TKH197" s="461"/>
      <c r="TKI197" s="461"/>
      <c r="TKJ197" s="461"/>
      <c r="TKK197" s="461"/>
      <c r="TKL197" s="461"/>
      <c r="TKM197" s="461"/>
      <c r="TKN197" s="461"/>
      <c r="TKO197" s="461"/>
      <c r="TKP197" s="461"/>
      <c r="TKQ197" s="461"/>
      <c r="TKR197" s="461"/>
      <c r="TKS197" s="461"/>
      <c r="TKT197" s="461"/>
      <c r="TKU197" s="461"/>
      <c r="TKV197" s="461"/>
      <c r="TKW197" s="461"/>
      <c r="TKX197" s="461"/>
      <c r="TKY197" s="461"/>
      <c r="TKZ197" s="461"/>
      <c r="TLA197" s="461"/>
      <c r="TLB197" s="461"/>
      <c r="TLC197" s="461"/>
      <c r="TLD197" s="461"/>
      <c r="TLE197" s="461"/>
      <c r="TLF197" s="461"/>
      <c r="TLG197" s="461"/>
      <c r="TLH197" s="461"/>
      <c r="TLI197" s="461"/>
      <c r="TLJ197" s="461"/>
      <c r="TLK197" s="461"/>
      <c r="TLL197" s="461"/>
      <c r="TLM197" s="461"/>
      <c r="TLN197" s="461"/>
      <c r="TLO197" s="461"/>
      <c r="TLP197" s="461"/>
      <c r="TLQ197" s="461"/>
      <c r="TLR197" s="461"/>
      <c r="TLS197" s="461"/>
      <c r="TLT197" s="461"/>
      <c r="TLU197" s="461"/>
      <c r="TLV197" s="461"/>
      <c r="TLW197" s="461"/>
      <c r="TLX197" s="461"/>
      <c r="TLY197" s="461"/>
      <c r="TLZ197" s="461"/>
      <c r="TMA197" s="461"/>
      <c r="TMB197" s="461"/>
      <c r="TMC197" s="461"/>
      <c r="TMD197" s="461"/>
      <c r="TME197" s="461"/>
      <c r="TMF197" s="461"/>
      <c r="TMG197" s="461"/>
      <c r="TMH197" s="461"/>
      <c r="TMI197" s="461"/>
      <c r="TMJ197" s="461"/>
      <c r="TMK197" s="461"/>
      <c r="TML197" s="461"/>
      <c r="TMM197" s="461"/>
      <c r="TMN197" s="461"/>
      <c r="TMO197" s="461"/>
      <c r="TMP197" s="461"/>
      <c r="TMQ197" s="461"/>
      <c r="TMR197" s="461"/>
      <c r="TMS197" s="461"/>
      <c r="TMT197" s="461"/>
      <c r="TMU197" s="461"/>
      <c r="TMV197" s="461"/>
      <c r="TMW197" s="461"/>
      <c r="TMX197" s="461"/>
      <c r="TMY197" s="461"/>
      <c r="TMZ197" s="461"/>
      <c r="TNA197" s="461"/>
      <c r="TNB197" s="461"/>
      <c r="TNC197" s="461"/>
      <c r="TND197" s="461"/>
      <c r="TNE197" s="461"/>
      <c r="TNF197" s="461"/>
      <c r="TNG197" s="461"/>
      <c r="TNH197" s="461"/>
      <c r="TNI197" s="461"/>
      <c r="TNJ197" s="461"/>
      <c r="TNK197" s="461"/>
      <c r="TNL197" s="461"/>
      <c r="TNM197" s="461"/>
      <c r="TNN197" s="461"/>
      <c r="TNO197" s="461"/>
      <c r="TNP197" s="461"/>
      <c r="TNQ197" s="461"/>
      <c r="TNR197" s="461"/>
      <c r="TNS197" s="461"/>
      <c r="TNT197" s="461"/>
      <c r="TNU197" s="461"/>
      <c r="TNV197" s="461"/>
      <c r="TNW197" s="461"/>
      <c r="TNX197" s="461"/>
      <c r="TNY197" s="461"/>
      <c r="TNZ197" s="461"/>
      <c r="TOA197" s="461"/>
      <c r="TOB197" s="461"/>
      <c r="TOC197" s="461"/>
      <c r="TOD197" s="461"/>
      <c r="TOE197" s="461"/>
      <c r="TOF197" s="461"/>
      <c r="TOG197" s="461"/>
      <c r="TOH197" s="461"/>
      <c r="TOI197" s="461"/>
      <c r="TOJ197" s="461"/>
      <c r="TOK197" s="461"/>
      <c r="TOL197" s="461"/>
      <c r="TOM197" s="461"/>
      <c r="TON197" s="461"/>
      <c r="TOO197" s="461"/>
      <c r="TOP197" s="461"/>
      <c r="TOQ197" s="461"/>
      <c r="TOR197" s="461"/>
      <c r="TOS197" s="461"/>
      <c r="TOT197" s="461"/>
      <c r="TOU197" s="461"/>
      <c r="TOV197" s="461"/>
      <c r="TOW197" s="461"/>
      <c r="TOX197" s="461"/>
      <c r="TOY197" s="461"/>
      <c r="TOZ197" s="461"/>
      <c r="TPA197" s="461"/>
      <c r="TPB197" s="461"/>
      <c r="TPC197" s="461"/>
      <c r="TPD197" s="461"/>
      <c r="TPE197" s="461"/>
      <c r="TPF197" s="461"/>
      <c r="TPG197" s="461"/>
      <c r="TPH197" s="461"/>
      <c r="TPI197" s="461"/>
      <c r="TPJ197" s="461"/>
      <c r="TPK197" s="461"/>
      <c r="TPL197" s="461"/>
      <c r="TPM197" s="461"/>
      <c r="TPN197" s="461"/>
      <c r="TPO197" s="461"/>
      <c r="TPP197" s="461"/>
      <c r="TPQ197" s="461"/>
      <c r="TPR197" s="461"/>
      <c r="TPS197" s="461"/>
      <c r="TPT197" s="461"/>
      <c r="TPU197" s="461"/>
      <c r="TPV197" s="461"/>
      <c r="TPW197" s="461"/>
      <c r="TPX197" s="461"/>
      <c r="TPY197" s="461"/>
      <c r="TPZ197" s="461"/>
      <c r="TQA197" s="461"/>
      <c r="TQB197" s="461"/>
      <c r="TQC197" s="461"/>
      <c r="TQD197" s="461"/>
      <c r="TQE197" s="461"/>
      <c r="TQF197" s="461"/>
      <c r="TQG197" s="461"/>
      <c r="TQH197" s="461"/>
      <c r="TQI197" s="461"/>
      <c r="TQJ197" s="461"/>
      <c r="TQK197" s="461"/>
      <c r="TQL197" s="461"/>
      <c r="TQM197" s="461"/>
      <c r="TQN197" s="461"/>
      <c r="TQO197" s="461"/>
      <c r="TQP197" s="461"/>
      <c r="TQQ197" s="461"/>
      <c r="TQR197" s="461"/>
      <c r="TQS197" s="461"/>
      <c r="TQT197" s="461"/>
      <c r="TQU197" s="461"/>
      <c r="TQV197" s="461"/>
      <c r="TQW197" s="461"/>
      <c r="TQX197" s="461"/>
      <c r="TQY197" s="461"/>
      <c r="TQZ197" s="461"/>
      <c r="TRA197" s="461"/>
      <c r="TRB197" s="461"/>
      <c r="TRC197" s="461"/>
      <c r="TRD197" s="461"/>
      <c r="TRE197" s="461"/>
      <c r="TRF197" s="461"/>
      <c r="TRG197" s="461"/>
      <c r="TRH197" s="461"/>
      <c r="TRI197" s="461"/>
      <c r="TRJ197" s="461"/>
      <c r="TRK197" s="461"/>
      <c r="TRL197" s="461"/>
      <c r="TRM197" s="461"/>
      <c r="TRN197" s="461"/>
      <c r="TRO197" s="461"/>
      <c r="TRP197" s="461"/>
      <c r="TRQ197" s="461"/>
      <c r="TRR197" s="461"/>
      <c r="TRS197" s="461"/>
      <c r="TRT197" s="461"/>
      <c r="TRU197" s="461"/>
      <c r="TRV197" s="461"/>
      <c r="TRW197" s="461"/>
      <c r="TRX197" s="461"/>
      <c r="TRY197" s="461"/>
      <c r="TRZ197" s="461"/>
      <c r="TSA197" s="461"/>
      <c r="TSB197" s="461"/>
      <c r="TSC197" s="461"/>
      <c r="TSD197" s="461"/>
      <c r="TSE197" s="461"/>
      <c r="TSF197" s="461"/>
      <c r="TSG197" s="461"/>
      <c r="TSH197" s="461"/>
      <c r="TSI197" s="461"/>
      <c r="TSJ197" s="461"/>
      <c r="TSK197" s="461"/>
      <c r="TSL197" s="461"/>
      <c r="TSM197" s="461"/>
      <c r="TSN197" s="461"/>
      <c r="TSO197" s="461"/>
      <c r="TSP197" s="461"/>
      <c r="TSQ197" s="461"/>
      <c r="TSR197" s="461"/>
      <c r="TSS197" s="461"/>
      <c r="TST197" s="461"/>
      <c r="TSU197" s="461"/>
      <c r="TSV197" s="461"/>
      <c r="TSW197" s="461"/>
      <c r="TSX197" s="461"/>
      <c r="TSY197" s="461"/>
      <c r="TSZ197" s="461"/>
      <c r="TTA197" s="461"/>
      <c r="TTB197" s="461"/>
      <c r="TTC197" s="461"/>
      <c r="TTD197" s="461"/>
      <c r="TTE197" s="461"/>
      <c r="TTF197" s="461"/>
      <c r="TTG197" s="461"/>
      <c r="TTH197" s="461"/>
      <c r="TTI197" s="461"/>
      <c r="TTJ197" s="461"/>
      <c r="TTK197" s="461"/>
      <c r="TTL197" s="461"/>
      <c r="TTM197" s="461"/>
      <c r="TTN197" s="461"/>
      <c r="TTO197" s="461"/>
      <c r="TTP197" s="461"/>
      <c r="TTQ197" s="461"/>
      <c r="TTR197" s="461"/>
      <c r="TTS197" s="461"/>
      <c r="TTT197" s="461"/>
      <c r="TTU197" s="461"/>
      <c r="TTV197" s="461"/>
      <c r="TTW197" s="461"/>
      <c r="TTX197" s="461"/>
      <c r="TTY197" s="461"/>
      <c r="TTZ197" s="461"/>
      <c r="TUA197" s="461"/>
      <c r="TUB197" s="461"/>
      <c r="TUC197" s="461"/>
      <c r="TUD197" s="461"/>
      <c r="TUE197" s="461"/>
      <c r="TUF197" s="461"/>
      <c r="TUG197" s="461"/>
      <c r="TUH197" s="461"/>
      <c r="TUI197" s="461"/>
      <c r="TUJ197" s="461"/>
      <c r="TUK197" s="461"/>
      <c r="TUL197" s="461"/>
      <c r="TUM197" s="461"/>
      <c r="TUN197" s="461"/>
      <c r="TUO197" s="461"/>
      <c r="TUP197" s="461"/>
      <c r="TUQ197" s="461"/>
      <c r="TUR197" s="461"/>
      <c r="TUS197" s="461"/>
      <c r="TUT197" s="461"/>
      <c r="TUU197" s="461"/>
      <c r="TUV197" s="461"/>
      <c r="TUW197" s="461"/>
      <c r="TUX197" s="461"/>
      <c r="TUY197" s="461"/>
      <c r="TUZ197" s="461"/>
      <c r="TVA197" s="461"/>
      <c r="TVB197" s="461"/>
      <c r="TVC197" s="461"/>
      <c r="TVD197" s="461"/>
      <c r="TVE197" s="461"/>
      <c r="TVF197" s="461"/>
      <c r="TVG197" s="461"/>
      <c r="TVH197" s="461"/>
      <c r="TVI197" s="461"/>
      <c r="TVJ197" s="461"/>
      <c r="TVK197" s="461"/>
      <c r="TVL197" s="461"/>
      <c r="TVM197" s="461"/>
      <c r="TVN197" s="461"/>
      <c r="TVO197" s="461"/>
      <c r="TVP197" s="461"/>
      <c r="TVQ197" s="461"/>
      <c r="TVR197" s="461"/>
      <c r="TVS197" s="461"/>
      <c r="TVT197" s="461"/>
      <c r="TVU197" s="461"/>
      <c r="TVV197" s="461"/>
      <c r="TVW197" s="461"/>
      <c r="TVX197" s="461"/>
      <c r="TVY197" s="461"/>
      <c r="TVZ197" s="461"/>
      <c r="TWA197" s="461"/>
      <c r="TWB197" s="461"/>
      <c r="TWC197" s="461"/>
      <c r="TWD197" s="461"/>
      <c r="TWE197" s="461"/>
      <c r="TWF197" s="461"/>
      <c r="TWG197" s="461"/>
      <c r="TWH197" s="461"/>
      <c r="TWI197" s="461"/>
      <c r="TWJ197" s="461"/>
      <c r="TWK197" s="461"/>
      <c r="TWL197" s="461"/>
      <c r="TWM197" s="461"/>
      <c r="TWN197" s="461"/>
      <c r="TWO197" s="461"/>
      <c r="TWP197" s="461"/>
      <c r="TWQ197" s="461"/>
      <c r="TWR197" s="461"/>
      <c r="TWS197" s="461"/>
      <c r="TWT197" s="461"/>
      <c r="TWU197" s="461"/>
      <c r="TWV197" s="461"/>
      <c r="TWW197" s="461"/>
      <c r="TWX197" s="461"/>
      <c r="TWY197" s="461"/>
      <c r="TWZ197" s="461"/>
      <c r="TXA197" s="461"/>
      <c r="TXB197" s="461"/>
      <c r="TXC197" s="461"/>
      <c r="TXD197" s="461"/>
      <c r="TXE197" s="461"/>
      <c r="TXF197" s="461"/>
      <c r="TXG197" s="461"/>
      <c r="TXH197" s="461"/>
      <c r="TXI197" s="461"/>
      <c r="TXJ197" s="461"/>
      <c r="TXK197" s="461"/>
      <c r="TXL197" s="461"/>
      <c r="TXM197" s="461"/>
      <c r="TXN197" s="461"/>
      <c r="TXO197" s="461"/>
      <c r="TXP197" s="461"/>
      <c r="TXQ197" s="461"/>
      <c r="TXR197" s="461"/>
      <c r="TXS197" s="461"/>
      <c r="TXT197" s="461"/>
      <c r="TXU197" s="461"/>
      <c r="TXV197" s="461"/>
      <c r="TXW197" s="461"/>
      <c r="TXX197" s="461"/>
      <c r="TXY197" s="461"/>
      <c r="TXZ197" s="461"/>
      <c r="TYA197" s="461"/>
      <c r="TYB197" s="461"/>
      <c r="TYC197" s="461"/>
      <c r="TYD197" s="461"/>
      <c r="TYE197" s="461"/>
      <c r="TYF197" s="461"/>
      <c r="TYG197" s="461"/>
      <c r="TYH197" s="461"/>
      <c r="TYI197" s="461"/>
      <c r="TYJ197" s="461"/>
      <c r="TYK197" s="461"/>
      <c r="TYL197" s="461"/>
      <c r="TYM197" s="461"/>
      <c r="TYN197" s="461"/>
      <c r="TYO197" s="461"/>
      <c r="TYP197" s="461"/>
      <c r="TYQ197" s="461"/>
      <c r="TYR197" s="461"/>
      <c r="TYS197" s="461"/>
      <c r="TYT197" s="461"/>
      <c r="TYU197" s="461"/>
      <c r="TYV197" s="461"/>
      <c r="TYW197" s="461"/>
      <c r="TYX197" s="461"/>
      <c r="TYY197" s="461"/>
      <c r="TYZ197" s="461"/>
      <c r="TZA197" s="461"/>
      <c r="TZB197" s="461"/>
      <c r="TZC197" s="461"/>
      <c r="TZD197" s="461"/>
      <c r="TZE197" s="461"/>
      <c r="TZF197" s="461"/>
      <c r="TZG197" s="461"/>
      <c r="TZH197" s="461"/>
      <c r="TZI197" s="461"/>
      <c r="TZJ197" s="461"/>
      <c r="TZK197" s="461"/>
      <c r="TZL197" s="461"/>
      <c r="TZM197" s="461"/>
      <c r="TZN197" s="461"/>
      <c r="TZO197" s="461"/>
      <c r="TZP197" s="461"/>
      <c r="TZQ197" s="461"/>
      <c r="TZR197" s="461"/>
      <c r="TZS197" s="461"/>
      <c r="TZT197" s="461"/>
      <c r="TZU197" s="461"/>
      <c r="TZV197" s="461"/>
      <c r="TZW197" s="461"/>
      <c r="TZX197" s="461"/>
      <c r="TZY197" s="461"/>
      <c r="TZZ197" s="461"/>
      <c r="UAA197" s="461"/>
      <c r="UAB197" s="461"/>
      <c r="UAC197" s="461"/>
      <c r="UAD197" s="461"/>
      <c r="UAE197" s="461"/>
      <c r="UAF197" s="461"/>
      <c r="UAG197" s="461"/>
      <c r="UAH197" s="461"/>
      <c r="UAI197" s="461"/>
      <c r="UAJ197" s="461"/>
      <c r="UAK197" s="461"/>
      <c r="UAL197" s="461"/>
      <c r="UAM197" s="461"/>
      <c r="UAN197" s="461"/>
      <c r="UAO197" s="461"/>
      <c r="UAP197" s="461"/>
      <c r="UAQ197" s="461"/>
      <c r="UAR197" s="461"/>
      <c r="UAS197" s="461"/>
      <c r="UAT197" s="461"/>
      <c r="UAU197" s="461"/>
      <c r="UAV197" s="461"/>
      <c r="UAW197" s="461"/>
      <c r="UAX197" s="461"/>
      <c r="UAY197" s="461"/>
      <c r="UAZ197" s="461"/>
      <c r="UBA197" s="461"/>
      <c r="UBB197" s="461"/>
      <c r="UBC197" s="461"/>
      <c r="UBD197" s="461"/>
      <c r="UBE197" s="461"/>
      <c r="UBF197" s="461"/>
      <c r="UBG197" s="461"/>
      <c r="UBH197" s="461"/>
      <c r="UBI197" s="461"/>
      <c r="UBJ197" s="461"/>
      <c r="UBK197" s="461"/>
      <c r="UBL197" s="461"/>
      <c r="UBM197" s="461"/>
      <c r="UBN197" s="461"/>
      <c r="UBO197" s="461"/>
      <c r="UBP197" s="461"/>
      <c r="UBQ197" s="461"/>
      <c r="UBR197" s="461"/>
      <c r="UBS197" s="461"/>
      <c r="UBT197" s="461"/>
      <c r="UBU197" s="461"/>
      <c r="UBV197" s="461"/>
      <c r="UBW197" s="461"/>
      <c r="UBX197" s="461"/>
      <c r="UBY197" s="461"/>
      <c r="UBZ197" s="461"/>
      <c r="UCA197" s="461"/>
      <c r="UCB197" s="461"/>
      <c r="UCC197" s="461"/>
      <c r="UCD197" s="461"/>
      <c r="UCE197" s="461"/>
      <c r="UCF197" s="461"/>
      <c r="UCG197" s="461"/>
      <c r="UCH197" s="461"/>
      <c r="UCI197" s="461"/>
      <c r="UCJ197" s="461"/>
      <c r="UCK197" s="461"/>
      <c r="UCL197" s="461"/>
      <c r="UCM197" s="461"/>
      <c r="UCN197" s="461"/>
      <c r="UCO197" s="461"/>
      <c r="UCP197" s="461"/>
      <c r="UCQ197" s="461"/>
      <c r="UCR197" s="461"/>
      <c r="UCS197" s="461"/>
      <c r="UCT197" s="461"/>
      <c r="UCU197" s="461"/>
      <c r="UCV197" s="461"/>
      <c r="UCW197" s="461"/>
      <c r="UCX197" s="461"/>
      <c r="UCY197" s="461"/>
      <c r="UCZ197" s="461"/>
      <c r="UDA197" s="461"/>
      <c r="UDB197" s="461"/>
      <c r="UDC197" s="461"/>
      <c r="UDD197" s="461"/>
      <c r="UDE197" s="461"/>
      <c r="UDF197" s="461"/>
      <c r="UDG197" s="461"/>
      <c r="UDH197" s="461"/>
      <c r="UDI197" s="461"/>
      <c r="UDJ197" s="461"/>
      <c r="UDK197" s="461"/>
      <c r="UDL197" s="461"/>
      <c r="UDM197" s="461"/>
      <c r="UDN197" s="461"/>
      <c r="UDO197" s="461"/>
      <c r="UDP197" s="461"/>
      <c r="UDQ197" s="461"/>
      <c r="UDR197" s="461"/>
      <c r="UDS197" s="461"/>
      <c r="UDT197" s="461"/>
      <c r="UDU197" s="461"/>
      <c r="UDV197" s="461"/>
      <c r="UDW197" s="461"/>
      <c r="UDX197" s="461"/>
      <c r="UDY197" s="461"/>
      <c r="UDZ197" s="461"/>
      <c r="UEA197" s="461"/>
      <c r="UEB197" s="461"/>
      <c r="UEC197" s="461"/>
      <c r="UED197" s="461"/>
      <c r="UEE197" s="461"/>
      <c r="UEF197" s="461"/>
      <c r="UEG197" s="461"/>
      <c r="UEH197" s="461"/>
      <c r="UEI197" s="461"/>
      <c r="UEJ197" s="461"/>
      <c r="UEK197" s="461"/>
      <c r="UEL197" s="461"/>
      <c r="UEM197" s="461"/>
      <c r="UEN197" s="461"/>
      <c r="UEO197" s="461"/>
      <c r="UEP197" s="461"/>
      <c r="UEQ197" s="461"/>
      <c r="UER197" s="461"/>
      <c r="UES197" s="461"/>
      <c r="UET197" s="461"/>
      <c r="UEU197" s="461"/>
      <c r="UEV197" s="461"/>
      <c r="UEW197" s="461"/>
      <c r="UEX197" s="461"/>
      <c r="UEY197" s="461"/>
      <c r="UEZ197" s="461"/>
      <c r="UFA197" s="461"/>
      <c r="UFB197" s="461"/>
      <c r="UFC197" s="461"/>
      <c r="UFD197" s="461"/>
      <c r="UFE197" s="461"/>
      <c r="UFF197" s="461"/>
      <c r="UFG197" s="461"/>
      <c r="UFH197" s="461"/>
      <c r="UFI197" s="461"/>
      <c r="UFJ197" s="461"/>
      <c r="UFK197" s="461"/>
      <c r="UFL197" s="461"/>
      <c r="UFM197" s="461"/>
      <c r="UFN197" s="461"/>
      <c r="UFO197" s="461"/>
      <c r="UFP197" s="461"/>
      <c r="UFQ197" s="461"/>
      <c r="UFR197" s="461"/>
      <c r="UFS197" s="461"/>
      <c r="UFT197" s="461"/>
      <c r="UFU197" s="461"/>
      <c r="UFV197" s="461"/>
      <c r="UFW197" s="461"/>
      <c r="UFX197" s="461"/>
      <c r="UFY197" s="461"/>
      <c r="UFZ197" s="461"/>
      <c r="UGA197" s="461"/>
      <c r="UGB197" s="461"/>
      <c r="UGC197" s="461"/>
      <c r="UGD197" s="461"/>
      <c r="UGE197" s="461"/>
      <c r="UGF197" s="461"/>
      <c r="UGG197" s="461"/>
      <c r="UGH197" s="461"/>
      <c r="UGI197" s="461"/>
      <c r="UGJ197" s="461"/>
      <c r="UGK197" s="461"/>
      <c r="UGL197" s="461"/>
      <c r="UGM197" s="461"/>
      <c r="UGN197" s="461"/>
      <c r="UGO197" s="461"/>
      <c r="UGP197" s="461"/>
      <c r="UGQ197" s="461"/>
      <c r="UGR197" s="461"/>
      <c r="UGS197" s="461"/>
      <c r="UGT197" s="461"/>
      <c r="UGU197" s="461"/>
      <c r="UGV197" s="461"/>
      <c r="UGW197" s="461"/>
      <c r="UGX197" s="461"/>
      <c r="UGY197" s="461"/>
      <c r="UGZ197" s="461"/>
      <c r="UHA197" s="461"/>
      <c r="UHB197" s="461"/>
      <c r="UHC197" s="461"/>
      <c r="UHD197" s="461"/>
      <c r="UHE197" s="461"/>
      <c r="UHF197" s="461"/>
      <c r="UHG197" s="461"/>
      <c r="UHH197" s="461"/>
      <c r="UHI197" s="461"/>
      <c r="UHJ197" s="461"/>
      <c r="UHK197" s="461"/>
      <c r="UHL197" s="461"/>
      <c r="UHM197" s="461"/>
      <c r="UHN197" s="461"/>
      <c r="UHO197" s="461"/>
      <c r="UHP197" s="461"/>
      <c r="UHQ197" s="461"/>
      <c r="UHR197" s="461"/>
      <c r="UHS197" s="461"/>
      <c r="UHT197" s="461"/>
      <c r="UHU197" s="461"/>
      <c r="UHV197" s="461"/>
      <c r="UHW197" s="461"/>
      <c r="UHX197" s="461"/>
      <c r="UHY197" s="461"/>
      <c r="UHZ197" s="461"/>
      <c r="UIA197" s="461"/>
      <c r="UIB197" s="461"/>
      <c r="UIC197" s="461"/>
      <c r="UID197" s="461"/>
      <c r="UIE197" s="461"/>
      <c r="UIF197" s="461"/>
      <c r="UIG197" s="461"/>
      <c r="UIH197" s="461"/>
      <c r="UII197" s="461"/>
      <c r="UIJ197" s="461"/>
      <c r="UIK197" s="461"/>
      <c r="UIL197" s="461"/>
      <c r="UIM197" s="461"/>
      <c r="UIN197" s="461"/>
      <c r="UIO197" s="461"/>
      <c r="UIP197" s="461"/>
      <c r="UIQ197" s="461"/>
      <c r="UIR197" s="461"/>
      <c r="UIS197" s="461"/>
      <c r="UIT197" s="461"/>
      <c r="UIU197" s="461"/>
      <c r="UIV197" s="461"/>
      <c r="UIW197" s="461"/>
      <c r="UIX197" s="461"/>
      <c r="UIY197" s="461"/>
      <c r="UIZ197" s="461"/>
      <c r="UJA197" s="461"/>
      <c r="UJB197" s="461"/>
      <c r="UJC197" s="461"/>
      <c r="UJD197" s="461"/>
      <c r="UJE197" s="461"/>
      <c r="UJF197" s="461"/>
      <c r="UJG197" s="461"/>
      <c r="UJH197" s="461"/>
      <c r="UJI197" s="461"/>
      <c r="UJJ197" s="461"/>
      <c r="UJK197" s="461"/>
      <c r="UJL197" s="461"/>
      <c r="UJM197" s="461"/>
      <c r="UJN197" s="461"/>
      <c r="UJO197" s="461"/>
      <c r="UJP197" s="461"/>
      <c r="UJQ197" s="461"/>
      <c r="UJR197" s="461"/>
      <c r="UJS197" s="461"/>
      <c r="UJT197" s="461"/>
      <c r="UJU197" s="461"/>
      <c r="UJV197" s="461"/>
      <c r="UJW197" s="461"/>
      <c r="UJX197" s="461"/>
      <c r="UJY197" s="461"/>
      <c r="UJZ197" s="461"/>
      <c r="UKA197" s="461"/>
      <c r="UKB197" s="461"/>
      <c r="UKC197" s="461"/>
      <c r="UKD197" s="461"/>
      <c r="UKE197" s="461"/>
      <c r="UKF197" s="461"/>
      <c r="UKG197" s="461"/>
      <c r="UKH197" s="461"/>
      <c r="UKI197" s="461"/>
      <c r="UKJ197" s="461"/>
      <c r="UKK197" s="461"/>
      <c r="UKL197" s="461"/>
      <c r="UKM197" s="461"/>
      <c r="UKN197" s="461"/>
      <c r="UKO197" s="461"/>
      <c r="UKP197" s="461"/>
      <c r="UKQ197" s="461"/>
      <c r="UKR197" s="461"/>
      <c r="UKS197" s="461"/>
      <c r="UKT197" s="461"/>
      <c r="UKU197" s="461"/>
      <c r="UKV197" s="461"/>
      <c r="UKW197" s="461"/>
      <c r="UKX197" s="461"/>
      <c r="UKY197" s="461"/>
      <c r="UKZ197" s="461"/>
      <c r="ULA197" s="461"/>
      <c r="ULB197" s="461"/>
      <c r="ULC197" s="461"/>
      <c r="ULD197" s="461"/>
      <c r="ULE197" s="461"/>
      <c r="ULF197" s="461"/>
      <c r="ULG197" s="461"/>
      <c r="ULH197" s="461"/>
      <c r="ULI197" s="461"/>
      <c r="ULJ197" s="461"/>
      <c r="ULK197" s="461"/>
      <c r="ULL197" s="461"/>
      <c r="ULM197" s="461"/>
      <c r="ULN197" s="461"/>
      <c r="ULO197" s="461"/>
      <c r="ULP197" s="461"/>
      <c r="ULQ197" s="461"/>
      <c r="ULR197" s="461"/>
      <c r="ULS197" s="461"/>
      <c r="ULT197" s="461"/>
      <c r="ULU197" s="461"/>
      <c r="ULV197" s="461"/>
      <c r="ULW197" s="461"/>
      <c r="ULX197" s="461"/>
      <c r="ULY197" s="461"/>
      <c r="ULZ197" s="461"/>
      <c r="UMA197" s="461"/>
      <c r="UMB197" s="461"/>
      <c r="UMC197" s="461"/>
      <c r="UMD197" s="461"/>
      <c r="UME197" s="461"/>
      <c r="UMF197" s="461"/>
      <c r="UMG197" s="461"/>
      <c r="UMH197" s="461"/>
      <c r="UMI197" s="461"/>
      <c r="UMJ197" s="461"/>
      <c r="UMK197" s="461"/>
      <c r="UML197" s="461"/>
      <c r="UMM197" s="461"/>
      <c r="UMN197" s="461"/>
      <c r="UMO197" s="461"/>
      <c r="UMP197" s="461"/>
      <c r="UMQ197" s="461"/>
      <c r="UMR197" s="461"/>
      <c r="UMS197" s="461"/>
      <c r="UMT197" s="461"/>
      <c r="UMU197" s="461"/>
      <c r="UMV197" s="461"/>
      <c r="UMW197" s="461"/>
      <c r="UMX197" s="461"/>
      <c r="UMY197" s="461"/>
      <c r="UMZ197" s="461"/>
      <c r="UNA197" s="461"/>
      <c r="UNB197" s="461"/>
      <c r="UNC197" s="461"/>
      <c r="UND197" s="461"/>
      <c r="UNE197" s="461"/>
      <c r="UNF197" s="461"/>
      <c r="UNG197" s="461"/>
      <c r="UNH197" s="461"/>
      <c r="UNI197" s="461"/>
      <c r="UNJ197" s="461"/>
      <c r="UNK197" s="461"/>
      <c r="UNL197" s="461"/>
      <c r="UNM197" s="461"/>
      <c r="UNN197" s="461"/>
      <c r="UNO197" s="461"/>
      <c r="UNP197" s="461"/>
      <c r="UNQ197" s="461"/>
      <c r="UNR197" s="461"/>
      <c r="UNS197" s="461"/>
      <c r="UNT197" s="461"/>
      <c r="UNU197" s="461"/>
      <c r="UNV197" s="461"/>
      <c r="UNW197" s="461"/>
      <c r="UNX197" s="461"/>
      <c r="UNY197" s="461"/>
      <c r="UNZ197" s="461"/>
      <c r="UOA197" s="461"/>
      <c r="UOB197" s="461"/>
      <c r="UOC197" s="461"/>
      <c r="UOD197" s="461"/>
      <c r="UOE197" s="461"/>
      <c r="UOF197" s="461"/>
      <c r="UOG197" s="461"/>
      <c r="UOH197" s="461"/>
      <c r="UOI197" s="461"/>
      <c r="UOJ197" s="461"/>
      <c r="UOK197" s="461"/>
      <c r="UOL197" s="461"/>
      <c r="UOM197" s="461"/>
      <c r="UON197" s="461"/>
      <c r="UOO197" s="461"/>
      <c r="UOP197" s="461"/>
      <c r="UOQ197" s="461"/>
      <c r="UOR197" s="461"/>
      <c r="UOS197" s="461"/>
      <c r="UOT197" s="461"/>
      <c r="UOU197" s="461"/>
      <c r="UOV197" s="461"/>
      <c r="UOW197" s="461"/>
      <c r="UOX197" s="461"/>
      <c r="UOY197" s="461"/>
      <c r="UOZ197" s="461"/>
      <c r="UPA197" s="461"/>
      <c r="UPB197" s="461"/>
      <c r="UPC197" s="461"/>
      <c r="UPD197" s="461"/>
      <c r="UPE197" s="461"/>
      <c r="UPF197" s="461"/>
      <c r="UPG197" s="461"/>
      <c r="UPH197" s="461"/>
      <c r="UPI197" s="461"/>
      <c r="UPJ197" s="461"/>
      <c r="UPK197" s="461"/>
      <c r="UPL197" s="461"/>
      <c r="UPM197" s="461"/>
      <c r="UPN197" s="461"/>
      <c r="UPO197" s="461"/>
      <c r="UPP197" s="461"/>
      <c r="UPQ197" s="461"/>
      <c r="UPR197" s="461"/>
      <c r="UPS197" s="461"/>
      <c r="UPT197" s="461"/>
      <c r="UPU197" s="461"/>
      <c r="UPV197" s="461"/>
      <c r="UPW197" s="461"/>
      <c r="UPX197" s="461"/>
      <c r="UPY197" s="461"/>
      <c r="UPZ197" s="461"/>
      <c r="UQA197" s="461"/>
      <c r="UQB197" s="461"/>
      <c r="UQC197" s="461"/>
      <c r="UQD197" s="461"/>
      <c r="UQE197" s="461"/>
      <c r="UQF197" s="461"/>
      <c r="UQG197" s="461"/>
      <c r="UQH197" s="461"/>
      <c r="UQI197" s="461"/>
      <c r="UQJ197" s="461"/>
      <c r="UQK197" s="461"/>
      <c r="UQL197" s="461"/>
      <c r="UQM197" s="461"/>
      <c r="UQN197" s="461"/>
      <c r="UQO197" s="461"/>
      <c r="UQP197" s="461"/>
      <c r="UQQ197" s="461"/>
      <c r="UQR197" s="461"/>
      <c r="UQS197" s="461"/>
      <c r="UQT197" s="461"/>
      <c r="UQU197" s="461"/>
      <c r="UQV197" s="461"/>
      <c r="UQW197" s="461"/>
      <c r="UQX197" s="461"/>
      <c r="UQY197" s="461"/>
      <c r="UQZ197" s="461"/>
      <c r="URA197" s="461"/>
      <c r="URB197" s="461"/>
      <c r="URC197" s="461"/>
      <c r="URD197" s="461"/>
      <c r="URE197" s="461"/>
      <c r="URF197" s="461"/>
      <c r="URG197" s="461"/>
      <c r="URH197" s="461"/>
      <c r="URI197" s="461"/>
      <c r="URJ197" s="461"/>
      <c r="URK197" s="461"/>
      <c r="URL197" s="461"/>
      <c r="URM197" s="461"/>
      <c r="URN197" s="461"/>
      <c r="URO197" s="461"/>
      <c r="URP197" s="461"/>
      <c r="URQ197" s="461"/>
      <c r="URR197" s="461"/>
      <c r="URS197" s="461"/>
      <c r="URT197" s="461"/>
      <c r="URU197" s="461"/>
      <c r="URV197" s="461"/>
      <c r="URW197" s="461"/>
      <c r="URX197" s="461"/>
      <c r="URY197" s="461"/>
      <c r="URZ197" s="461"/>
      <c r="USA197" s="461"/>
      <c r="USB197" s="461"/>
      <c r="USC197" s="461"/>
      <c r="USD197" s="461"/>
      <c r="USE197" s="461"/>
      <c r="USF197" s="461"/>
      <c r="USG197" s="461"/>
      <c r="USH197" s="461"/>
      <c r="USI197" s="461"/>
      <c r="USJ197" s="461"/>
      <c r="USK197" s="461"/>
      <c r="USL197" s="461"/>
      <c r="USM197" s="461"/>
      <c r="USN197" s="461"/>
      <c r="USO197" s="461"/>
      <c r="USP197" s="461"/>
      <c r="USQ197" s="461"/>
      <c r="USR197" s="461"/>
      <c r="USS197" s="461"/>
      <c r="UST197" s="461"/>
      <c r="USU197" s="461"/>
      <c r="USV197" s="461"/>
      <c r="USW197" s="461"/>
      <c r="USX197" s="461"/>
      <c r="USY197" s="461"/>
      <c r="USZ197" s="461"/>
      <c r="UTA197" s="461"/>
      <c r="UTB197" s="461"/>
      <c r="UTC197" s="461"/>
      <c r="UTD197" s="461"/>
      <c r="UTE197" s="461"/>
      <c r="UTF197" s="461"/>
      <c r="UTG197" s="461"/>
      <c r="UTH197" s="461"/>
      <c r="UTI197" s="461"/>
      <c r="UTJ197" s="461"/>
      <c r="UTK197" s="461"/>
      <c r="UTL197" s="461"/>
      <c r="UTM197" s="461"/>
      <c r="UTN197" s="461"/>
      <c r="UTO197" s="461"/>
      <c r="UTP197" s="461"/>
      <c r="UTQ197" s="461"/>
      <c r="UTR197" s="461"/>
      <c r="UTS197" s="461"/>
      <c r="UTT197" s="461"/>
      <c r="UTU197" s="461"/>
      <c r="UTV197" s="461"/>
      <c r="UTW197" s="461"/>
      <c r="UTX197" s="461"/>
      <c r="UTY197" s="461"/>
      <c r="UTZ197" s="461"/>
      <c r="UUA197" s="461"/>
      <c r="UUB197" s="461"/>
      <c r="UUC197" s="461"/>
      <c r="UUD197" s="461"/>
      <c r="UUE197" s="461"/>
      <c r="UUF197" s="461"/>
      <c r="UUG197" s="461"/>
      <c r="UUH197" s="461"/>
      <c r="UUI197" s="461"/>
      <c r="UUJ197" s="461"/>
      <c r="UUK197" s="461"/>
      <c r="UUL197" s="461"/>
      <c r="UUM197" s="461"/>
      <c r="UUN197" s="461"/>
      <c r="UUO197" s="461"/>
      <c r="UUP197" s="461"/>
      <c r="UUQ197" s="461"/>
      <c r="UUR197" s="461"/>
      <c r="UUS197" s="461"/>
      <c r="UUT197" s="461"/>
      <c r="UUU197" s="461"/>
      <c r="UUV197" s="461"/>
      <c r="UUW197" s="461"/>
      <c r="UUX197" s="461"/>
      <c r="UUY197" s="461"/>
      <c r="UUZ197" s="461"/>
      <c r="UVA197" s="461"/>
      <c r="UVB197" s="461"/>
      <c r="UVC197" s="461"/>
      <c r="UVD197" s="461"/>
      <c r="UVE197" s="461"/>
      <c r="UVF197" s="461"/>
      <c r="UVG197" s="461"/>
      <c r="UVH197" s="461"/>
      <c r="UVI197" s="461"/>
      <c r="UVJ197" s="461"/>
      <c r="UVK197" s="461"/>
      <c r="UVL197" s="461"/>
      <c r="UVM197" s="461"/>
      <c r="UVN197" s="461"/>
      <c r="UVO197" s="461"/>
      <c r="UVP197" s="461"/>
      <c r="UVQ197" s="461"/>
      <c r="UVR197" s="461"/>
      <c r="UVS197" s="461"/>
      <c r="UVT197" s="461"/>
      <c r="UVU197" s="461"/>
      <c r="UVV197" s="461"/>
      <c r="UVW197" s="461"/>
      <c r="UVX197" s="461"/>
      <c r="UVY197" s="461"/>
      <c r="UVZ197" s="461"/>
      <c r="UWA197" s="461"/>
      <c r="UWB197" s="461"/>
      <c r="UWC197" s="461"/>
      <c r="UWD197" s="461"/>
      <c r="UWE197" s="461"/>
      <c r="UWF197" s="461"/>
      <c r="UWG197" s="461"/>
      <c r="UWH197" s="461"/>
      <c r="UWI197" s="461"/>
      <c r="UWJ197" s="461"/>
      <c r="UWK197" s="461"/>
      <c r="UWL197" s="461"/>
      <c r="UWM197" s="461"/>
      <c r="UWN197" s="461"/>
      <c r="UWO197" s="461"/>
      <c r="UWP197" s="461"/>
      <c r="UWQ197" s="461"/>
      <c r="UWR197" s="461"/>
      <c r="UWS197" s="461"/>
      <c r="UWT197" s="461"/>
      <c r="UWU197" s="461"/>
      <c r="UWV197" s="461"/>
      <c r="UWW197" s="461"/>
      <c r="UWX197" s="461"/>
      <c r="UWY197" s="461"/>
      <c r="UWZ197" s="461"/>
      <c r="UXA197" s="461"/>
      <c r="UXB197" s="461"/>
      <c r="UXC197" s="461"/>
      <c r="UXD197" s="461"/>
      <c r="UXE197" s="461"/>
      <c r="UXF197" s="461"/>
      <c r="UXG197" s="461"/>
      <c r="UXH197" s="461"/>
      <c r="UXI197" s="461"/>
      <c r="UXJ197" s="461"/>
      <c r="UXK197" s="461"/>
      <c r="UXL197" s="461"/>
      <c r="UXM197" s="461"/>
      <c r="UXN197" s="461"/>
      <c r="UXO197" s="461"/>
      <c r="UXP197" s="461"/>
      <c r="UXQ197" s="461"/>
      <c r="UXR197" s="461"/>
      <c r="UXS197" s="461"/>
      <c r="UXT197" s="461"/>
      <c r="UXU197" s="461"/>
      <c r="UXV197" s="461"/>
      <c r="UXW197" s="461"/>
      <c r="UXX197" s="461"/>
      <c r="UXY197" s="461"/>
      <c r="UXZ197" s="461"/>
      <c r="UYA197" s="461"/>
      <c r="UYB197" s="461"/>
      <c r="UYC197" s="461"/>
      <c r="UYD197" s="461"/>
      <c r="UYE197" s="461"/>
      <c r="UYF197" s="461"/>
      <c r="UYG197" s="461"/>
      <c r="UYH197" s="461"/>
      <c r="UYI197" s="461"/>
      <c r="UYJ197" s="461"/>
      <c r="UYK197" s="461"/>
      <c r="UYL197" s="461"/>
      <c r="UYM197" s="461"/>
      <c r="UYN197" s="461"/>
      <c r="UYO197" s="461"/>
      <c r="UYP197" s="461"/>
      <c r="UYQ197" s="461"/>
      <c r="UYR197" s="461"/>
      <c r="UYS197" s="461"/>
      <c r="UYT197" s="461"/>
      <c r="UYU197" s="461"/>
      <c r="UYV197" s="461"/>
      <c r="UYW197" s="461"/>
      <c r="UYX197" s="461"/>
      <c r="UYY197" s="461"/>
      <c r="UYZ197" s="461"/>
      <c r="UZA197" s="461"/>
      <c r="UZB197" s="461"/>
      <c r="UZC197" s="461"/>
      <c r="UZD197" s="461"/>
      <c r="UZE197" s="461"/>
      <c r="UZF197" s="461"/>
      <c r="UZG197" s="461"/>
      <c r="UZH197" s="461"/>
      <c r="UZI197" s="461"/>
      <c r="UZJ197" s="461"/>
      <c r="UZK197" s="461"/>
      <c r="UZL197" s="461"/>
      <c r="UZM197" s="461"/>
      <c r="UZN197" s="461"/>
      <c r="UZO197" s="461"/>
      <c r="UZP197" s="461"/>
      <c r="UZQ197" s="461"/>
      <c r="UZR197" s="461"/>
      <c r="UZS197" s="461"/>
      <c r="UZT197" s="461"/>
      <c r="UZU197" s="461"/>
      <c r="UZV197" s="461"/>
      <c r="UZW197" s="461"/>
      <c r="UZX197" s="461"/>
      <c r="UZY197" s="461"/>
      <c r="UZZ197" s="461"/>
      <c r="VAA197" s="461"/>
      <c r="VAB197" s="461"/>
      <c r="VAC197" s="461"/>
      <c r="VAD197" s="461"/>
      <c r="VAE197" s="461"/>
      <c r="VAF197" s="461"/>
      <c r="VAG197" s="461"/>
      <c r="VAH197" s="461"/>
      <c r="VAI197" s="461"/>
      <c r="VAJ197" s="461"/>
      <c r="VAK197" s="461"/>
      <c r="VAL197" s="461"/>
      <c r="VAM197" s="461"/>
      <c r="VAN197" s="461"/>
      <c r="VAO197" s="461"/>
      <c r="VAP197" s="461"/>
      <c r="VAQ197" s="461"/>
      <c r="VAR197" s="461"/>
      <c r="VAS197" s="461"/>
      <c r="VAT197" s="461"/>
      <c r="VAU197" s="461"/>
      <c r="VAV197" s="461"/>
      <c r="VAW197" s="461"/>
      <c r="VAX197" s="461"/>
      <c r="VAY197" s="461"/>
      <c r="VAZ197" s="461"/>
      <c r="VBA197" s="461"/>
      <c r="VBB197" s="461"/>
      <c r="VBC197" s="461"/>
      <c r="VBD197" s="461"/>
      <c r="VBE197" s="461"/>
      <c r="VBF197" s="461"/>
      <c r="VBG197" s="461"/>
      <c r="VBH197" s="461"/>
      <c r="VBI197" s="461"/>
      <c r="VBJ197" s="461"/>
      <c r="VBK197" s="461"/>
      <c r="VBL197" s="461"/>
      <c r="VBM197" s="461"/>
      <c r="VBN197" s="461"/>
      <c r="VBO197" s="461"/>
      <c r="VBP197" s="461"/>
      <c r="VBQ197" s="461"/>
      <c r="VBR197" s="461"/>
      <c r="VBS197" s="461"/>
      <c r="VBT197" s="461"/>
      <c r="VBU197" s="461"/>
      <c r="VBV197" s="461"/>
      <c r="VBW197" s="461"/>
      <c r="VBX197" s="461"/>
      <c r="VBY197" s="461"/>
      <c r="VBZ197" s="461"/>
      <c r="VCA197" s="461"/>
      <c r="VCB197" s="461"/>
      <c r="VCC197" s="461"/>
      <c r="VCD197" s="461"/>
      <c r="VCE197" s="461"/>
      <c r="VCF197" s="461"/>
      <c r="VCG197" s="461"/>
      <c r="VCH197" s="461"/>
      <c r="VCI197" s="461"/>
      <c r="VCJ197" s="461"/>
      <c r="VCK197" s="461"/>
      <c r="VCL197" s="461"/>
      <c r="VCM197" s="461"/>
      <c r="VCN197" s="461"/>
      <c r="VCO197" s="461"/>
      <c r="VCP197" s="461"/>
      <c r="VCQ197" s="461"/>
      <c r="VCR197" s="461"/>
      <c r="VCS197" s="461"/>
      <c r="VCT197" s="461"/>
      <c r="VCU197" s="461"/>
      <c r="VCV197" s="461"/>
      <c r="VCW197" s="461"/>
      <c r="VCX197" s="461"/>
      <c r="VCY197" s="461"/>
      <c r="VCZ197" s="461"/>
      <c r="VDA197" s="461"/>
      <c r="VDB197" s="461"/>
      <c r="VDC197" s="461"/>
      <c r="VDD197" s="461"/>
      <c r="VDE197" s="461"/>
      <c r="VDF197" s="461"/>
      <c r="VDG197" s="461"/>
      <c r="VDH197" s="461"/>
      <c r="VDI197" s="461"/>
      <c r="VDJ197" s="461"/>
      <c r="VDK197" s="461"/>
      <c r="VDL197" s="461"/>
      <c r="VDM197" s="461"/>
      <c r="VDN197" s="461"/>
      <c r="VDO197" s="461"/>
      <c r="VDP197" s="461"/>
      <c r="VDQ197" s="461"/>
      <c r="VDR197" s="461"/>
      <c r="VDS197" s="461"/>
      <c r="VDT197" s="461"/>
      <c r="VDU197" s="461"/>
      <c r="VDV197" s="461"/>
      <c r="VDW197" s="461"/>
      <c r="VDX197" s="461"/>
      <c r="VDY197" s="461"/>
      <c r="VDZ197" s="461"/>
      <c r="VEA197" s="461"/>
      <c r="VEB197" s="461"/>
      <c r="VEC197" s="461"/>
      <c r="VED197" s="461"/>
      <c r="VEE197" s="461"/>
      <c r="VEF197" s="461"/>
      <c r="VEG197" s="461"/>
      <c r="VEH197" s="461"/>
      <c r="VEI197" s="461"/>
      <c r="VEJ197" s="461"/>
      <c r="VEK197" s="461"/>
      <c r="VEL197" s="461"/>
      <c r="VEM197" s="461"/>
      <c r="VEN197" s="461"/>
      <c r="VEO197" s="461"/>
      <c r="VEP197" s="461"/>
      <c r="VEQ197" s="461"/>
      <c r="VER197" s="461"/>
      <c r="VES197" s="461"/>
      <c r="VET197" s="461"/>
      <c r="VEU197" s="461"/>
      <c r="VEV197" s="461"/>
      <c r="VEW197" s="461"/>
      <c r="VEX197" s="461"/>
      <c r="VEY197" s="461"/>
      <c r="VEZ197" s="461"/>
      <c r="VFA197" s="461"/>
      <c r="VFB197" s="461"/>
      <c r="VFC197" s="461"/>
      <c r="VFD197" s="461"/>
      <c r="VFE197" s="461"/>
      <c r="VFF197" s="461"/>
      <c r="VFG197" s="461"/>
      <c r="VFH197" s="461"/>
      <c r="VFI197" s="461"/>
      <c r="VFJ197" s="461"/>
      <c r="VFK197" s="461"/>
      <c r="VFL197" s="461"/>
      <c r="VFM197" s="461"/>
      <c r="VFN197" s="461"/>
      <c r="VFO197" s="461"/>
      <c r="VFP197" s="461"/>
      <c r="VFQ197" s="461"/>
      <c r="VFR197" s="461"/>
      <c r="VFS197" s="461"/>
      <c r="VFT197" s="461"/>
      <c r="VFU197" s="461"/>
      <c r="VFV197" s="461"/>
      <c r="VFW197" s="461"/>
      <c r="VFX197" s="461"/>
      <c r="VFY197" s="461"/>
      <c r="VFZ197" s="461"/>
      <c r="VGA197" s="461"/>
      <c r="VGB197" s="461"/>
      <c r="VGC197" s="461"/>
      <c r="VGD197" s="461"/>
      <c r="VGE197" s="461"/>
      <c r="VGF197" s="461"/>
      <c r="VGG197" s="461"/>
      <c r="VGH197" s="461"/>
      <c r="VGI197" s="461"/>
      <c r="VGJ197" s="461"/>
      <c r="VGK197" s="461"/>
      <c r="VGL197" s="461"/>
      <c r="VGM197" s="461"/>
      <c r="VGN197" s="461"/>
      <c r="VGO197" s="461"/>
      <c r="VGP197" s="461"/>
      <c r="VGQ197" s="461"/>
      <c r="VGR197" s="461"/>
      <c r="VGS197" s="461"/>
      <c r="VGT197" s="461"/>
      <c r="VGU197" s="461"/>
      <c r="VGV197" s="461"/>
      <c r="VGW197" s="461"/>
      <c r="VGX197" s="461"/>
      <c r="VGY197" s="461"/>
      <c r="VGZ197" s="461"/>
      <c r="VHA197" s="461"/>
      <c r="VHB197" s="461"/>
      <c r="VHC197" s="461"/>
      <c r="VHD197" s="461"/>
      <c r="VHE197" s="461"/>
      <c r="VHF197" s="461"/>
      <c r="VHG197" s="461"/>
      <c r="VHH197" s="461"/>
      <c r="VHI197" s="461"/>
      <c r="VHJ197" s="461"/>
      <c r="VHK197" s="461"/>
      <c r="VHL197" s="461"/>
      <c r="VHM197" s="461"/>
      <c r="VHN197" s="461"/>
      <c r="VHO197" s="461"/>
      <c r="VHP197" s="461"/>
      <c r="VHQ197" s="461"/>
      <c r="VHR197" s="461"/>
      <c r="VHS197" s="461"/>
      <c r="VHT197" s="461"/>
      <c r="VHU197" s="461"/>
      <c r="VHV197" s="461"/>
      <c r="VHW197" s="461"/>
      <c r="VHX197" s="461"/>
      <c r="VHY197" s="461"/>
      <c r="VHZ197" s="461"/>
      <c r="VIA197" s="461"/>
      <c r="VIB197" s="461"/>
      <c r="VIC197" s="461"/>
      <c r="VID197" s="461"/>
      <c r="VIE197" s="461"/>
      <c r="VIF197" s="461"/>
      <c r="VIG197" s="461"/>
      <c r="VIH197" s="461"/>
      <c r="VII197" s="461"/>
      <c r="VIJ197" s="461"/>
      <c r="VIK197" s="461"/>
      <c r="VIL197" s="461"/>
      <c r="VIM197" s="461"/>
      <c r="VIN197" s="461"/>
      <c r="VIO197" s="461"/>
      <c r="VIP197" s="461"/>
      <c r="VIQ197" s="461"/>
      <c r="VIR197" s="461"/>
      <c r="VIS197" s="461"/>
      <c r="VIT197" s="461"/>
      <c r="VIU197" s="461"/>
      <c r="VIV197" s="461"/>
      <c r="VIW197" s="461"/>
      <c r="VIX197" s="461"/>
      <c r="VIY197" s="461"/>
      <c r="VIZ197" s="461"/>
      <c r="VJA197" s="461"/>
      <c r="VJB197" s="461"/>
      <c r="VJC197" s="461"/>
      <c r="VJD197" s="461"/>
      <c r="VJE197" s="461"/>
      <c r="VJF197" s="461"/>
      <c r="VJG197" s="461"/>
      <c r="VJH197" s="461"/>
      <c r="VJI197" s="461"/>
      <c r="VJJ197" s="461"/>
      <c r="VJK197" s="461"/>
      <c r="VJL197" s="461"/>
      <c r="VJM197" s="461"/>
      <c r="VJN197" s="461"/>
      <c r="VJO197" s="461"/>
      <c r="VJP197" s="461"/>
      <c r="VJQ197" s="461"/>
      <c r="VJR197" s="461"/>
      <c r="VJS197" s="461"/>
      <c r="VJT197" s="461"/>
      <c r="VJU197" s="461"/>
      <c r="VJV197" s="461"/>
      <c r="VJW197" s="461"/>
      <c r="VJX197" s="461"/>
      <c r="VJY197" s="461"/>
      <c r="VJZ197" s="461"/>
      <c r="VKA197" s="461"/>
      <c r="VKB197" s="461"/>
      <c r="VKC197" s="461"/>
      <c r="VKD197" s="461"/>
      <c r="VKE197" s="461"/>
      <c r="VKF197" s="461"/>
      <c r="VKG197" s="461"/>
      <c r="VKH197" s="461"/>
      <c r="VKI197" s="461"/>
      <c r="VKJ197" s="461"/>
      <c r="VKK197" s="461"/>
      <c r="VKL197" s="461"/>
      <c r="VKM197" s="461"/>
      <c r="VKN197" s="461"/>
      <c r="VKO197" s="461"/>
      <c r="VKP197" s="461"/>
      <c r="VKQ197" s="461"/>
      <c r="VKR197" s="461"/>
      <c r="VKS197" s="461"/>
      <c r="VKT197" s="461"/>
      <c r="VKU197" s="461"/>
      <c r="VKV197" s="461"/>
      <c r="VKW197" s="461"/>
      <c r="VKX197" s="461"/>
      <c r="VKY197" s="461"/>
      <c r="VKZ197" s="461"/>
      <c r="VLA197" s="461"/>
      <c r="VLB197" s="461"/>
      <c r="VLC197" s="461"/>
      <c r="VLD197" s="461"/>
      <c r="VLE197" s="461"/>
      <c r="VLF197" s="461"/>
      <c r="VLG197" s="461"/>
      <c r="VLH197" s="461"/>
      <c r="VLI197" s="461"/>
      <c r="VLJ197" s="461"/>
      <c r="VLK197" s="461"/>
      <c r="VLL197" s="461"/>
      <c r="VLM197" s="461"/>
      <c r="VLN197" s="461"/>
      <c r="VLO197" s="461"/>
      <c r="VLP197" s="461"/>
      <c r="VLQ197" s="461"/>
      <c r="VLR197" s="461"/>
      <c r="VLS197" s="461"/>
      <c r="VLT197" s="461"/>
      <c r="VLU197" s="461"/>
      <c r="VLV197" s="461"/>
      <c r="VLW197" s="461"/>
      <c r="VLX197" s="461"/>
      <c r="VLY197" s="461"/>
      <c r="VLZ197" s="461"/>
      <c r="VMA197" s="461"/>
      <c r="VMB197" s="461"/>
      <c r="VMC197" s="461"/>
      <c r="VMD197" s="461"/>
      <c r="VME197" s="461"/>
      <c r="VMF197" s="461"/>
      <c r="VMG197" s="461"/>
      <c r="VMH197" s="461"/>
      <c r="VMI197" s="461"/>
      <c r="VMJ197" s="461"/>
      <c r="VMK197" s="461"/>
      <c r="VML197" s="461"/>
      <c r="VMM197" s="461"/>
      <c r="VMN197" s="461"/>
      <c r="VMO197" s="461"/>
      <c r="VMP197" s="461"/>
      <c r="VMQ197" s="461"/>
      <c r="VMR197" s="461"/>
      <c r="VMS197" s="461"/>
      <c r="VMT197" s="461"/>
      <c r="VMU197" s="461"/>
      <c r="VMV197" s="461"/>
      <c r="VMW197" s="461"/>
      <c r="VMX197" s="461"/>
      <c r="VMY197" s="461"/>
      <c r="VMZ197" s="461"/>
      <c r="VNA197" s="461"/>
      <c r="VNB197" s="461"/>
      <c r="VNC197" s="461"/>
      <c r="VND197" s="461"/>
      <c r="VNE197" s="461"/>
      <c r="VNF197" s="461"/>
      <c r="VNG197" s="461"/>
      <c r="VNH197" s="461"/>
      <c r="VNI197" s="461"/>
      <c r="VNJ197" s="461"/>
      <c r="VNK197" s="461"/>
      <c r="VNL197" s="461"/>
      <c r="VNM197" s="461"/>
      <c r="VNN197" s="461"/>
      <c r="VNO197" s="461"/>
      <c r="VNP197" s="461"/>
      <c r="VNQ197" s="461"/>
      <c r="VNR197" s="461"/>
      <c r="VNS197" s="461"/>
      <c r="VNT197" s="461"/>
      <c r="VNU197" s="461"/>
      <c r="VNV197" s="461"/>
      <c r="VNW197" s="461"/>
      <c r="VNX197" s="461"/>
      <c r="VNY197" s="461"/>
      <c r="VNZ197" s="461"/>
      <c r="VOA197" s="461"/>
      <c r="VOB197" s="461"/>
      <c r="VOC197" s="461"/>
      <c r="VOD197" s="461"/>
      <c r="VOE197" s="461"/>
      <c r="VOF197" s="461"/>
      <c r="VOG197" s="461"/>
      <c r="VOH197" s="461"/>
      <c r="VOI197" s="461"/>
      <c r="VOJ197" s="461"/>
      <c r="VOK197" s="461"/>
      <c r="VOL197" s="461"/>
      <c r="VOM197" s="461"/>
      <c r="VON197" s="461"/>
      <c r="VOO197" s="461"/>
      <c r="VOP197" s="461"/>
      <c r="VOQ197" s="461"/>
      <c r="VOR197" s="461"/>
      <c r="VOS197" s="461"/>
      <c r="VOT197" s="461"/>
      <c r="VOU197" s="461"/>
      <c r="VOV197" s="461"/>
      <c r="VOW197" s="461"/>
      <c r="VOX197" s="461"/>
      <c r="VOY197" s="461"/>
      <c r="VOZ197" s="461"/>
      <c r="VPA197" s="461"/>
      <c r="VPB197" s="461"/>
      <c r="VPC197" s="461"/>
      <c r="VPD197" s="461"/>
      <c r="VPE197" s="461"/>
      <c r="VPF197" s="461"/>
      <c r="VPG197" s="461"/>
      <c r="VPH197" s="461"/>
      <c r="VPI197" s="461"/>
      <c r="VPJ197" s="461"/>
      <c r="VPK197" s="461"/>
      <c r="VPL197" s="461"/>
      <c r="VPM197" s="461"/>
      <c r="VPN197" s="461"/>
      <c r="VPO197" s="461"/>
      <c r="VPP197" s="461"/>
      <c r="VPQ197" s="461"/>
      <c r="VPR197" s="461"/>
      <c r="VPS197" s="461"/>
      <c r="VPT197" s="461"/>
      <c r="VPU197" s="461"/>
      <c r="VPV197" s="461"/>
      <c r="VPW197" s="461"/>
      <c r="VPX197" s="461"/>
      <c r="VPY197" s="461"/>
      <c r="VPZ197" s="461"/>
      <c r="VQA197" s="461"/>
      <c r="VQB197" s="461"/>
      <c r="VQC197" s="461"/>
      <c r="VQD197" s="461"/>
      <c r="VQE197" s="461"/>
      <c r="VQF197" s="461"/>
      <c r="VQG197" s="461"/>
      <c r="VQH197" s="461"/>
      <c r="VQI197" s="461"/>
      <c r="VQJ197" s="461"/>
      <c r="VQK197" s="461"/>
      <c r="VQL197" s="461"/>
      <c r="VQM197" s="461"/>
      <c r="VQN197" s="461"/>
      <c r="VQO197" s="461"/>
      <c r="VQP197" s="461"/>
      <c r="VQQ197" s="461"/>
      <c r="VQR197" s="461"/>
      <c r="VQS197" s="461"/>
      <c r="VQT197" s="461"/>
      <c r="VQU197" s="461"/>
      <c r="VQV197" s="461"/>
      <c r="VQW197" s="461"/>
      <c r="VQX197" s="461"/>
      <c r="VQY197" s="461"/>
      <c r="VQZ197" s="461"/>
      <c r="VRA197" s="461"/>
      <c r="VRB197" s="461"/>
      <c r="VRC197" s="461"/>
      <c r="VRD197" s="461"/>
      <c r="VRE197" s="461"/>
      <c r="VRF197" s="461"/>
      <c r="VRG197" s="461"/>
      <c r="VRH197" s="461"/>
      <c r="VRI197" s="461"/>
      <c r="VRJ197" s="461"/>
      <c r="VRK197" s="461"/>
      <c r="VRL197" s="461"/>
      <c r="VRM197" s="461"/>
      <c r="VRN197" s="461"/>
      <c r="VRO197" s="461"/>
      <c r="VRP197" s="461"/>
      <c r="VRQ197" s="461"/>
      <c r="VRR197" s="461"/>
      <c r="VRS197" s="461"/>
      <c r="VRT197" s="461"/>
      <c r="VRU197" s="461"/>
      <c r="VRV197" s="461"/>
      <c r="VRW197" s="461"/>
      <c r="VRX197" s="461"/>
      <c r="VRY197" s="461"/>
      <c r="VRZ197" s="461"/>
      <c r="VSA197" s="461"/>
      <c r="VSB197" s="461"/>
      <c r="VSC197" s="461"/>
      <c r="VSD197" s="461"/>
      <c r="VSE197" s="461"/>
      <c r="VSF197" s="461"/>
      <c r="VSG197" s="461"/>
      <c r="VSH197" s="461"/>
      <c r="VSI197" s="461"/>
      <c r="VSJ197" s="461"/>
      <c r="VSK197" s="461"/>
      <c r="VSL197" s="461"/>
      <c r="VSM197" s="461"/>
      <c r="VSN197" s="461"/>
      <c r="VSO197" s="461"/>
      <c r="VSP197" s="461"/>
      <c r="VSQ197" s="461"/>
      <c r="VSR197" s="461"/>
      <c r="VSS197" s="461"/>
      <c r="VST197" s="461"/>
      <c r="VSU197" s="461"/>
      <c r="VSV197" s="461"/>
      <c r="VSW197" s="461"/>
      <c r="VSX197" s="461"/>
      <c r="VSY197" s="461"/>
      <c r="VSZ197" s="461"/>
      <c r="VTA197" s="461"/>
      <c r="VTB197" s="461"/>
      <c r="VTC197" s="461"/>
      <c r="VTD197" s="461"/>
      <c r="VTE197" s="461"/>
      <c r="VTF197" s="461"/>
      <c r="VTG197" s="461"/>
      <c r="VTH197" s="461"/>
      <c r="VTI197" s="461"/>
      <c r="VTJ197" s="461"/>
      <c r="VTK197" s="461"/>
      <c r="VTL197" s="461"/>
      <c r="VTM197" s="461"/>
      <c r="VTN197" s="461"/>
      <c r="VTO197" s="461"/>
      <c r="VTP197" s="461"/>
      <c r="VTQ197" s="461"/>
      <c r="VTR197" s="461"/>
      <c r="VTS197" s="461"/>
      <c r="VTT197" s="461"/>
      <c r="VTU197" s="461"/>
      <c r="VTV197" s="461"/>
      <c r="VTW197" s="461"/>
      <c r="VTX197" s="461"/>
      <c r="VTY197" s="461"/>
      <c r="VTZ197" s="461"/>
      <c r="VUA197" s="461"/>
      <c r="VUB197" s="461"/>
      <c r="VUC197" s="461"/>
      <c r="VUD197" s="461"/>
      <c r="VUE197" s="461"/>
      <c r="VUF197" s="461"/>
      <c r="VUG197" s="461"/>
      <c r="VUH197" s="461"/>
      <c r="VUI197" s="461"/>
      <c r="VUJ197" s="461"/>
      <c r="VUK197" s="461"/>
      <c r="VUL197" s="461"/>
      <c r="VUM197" s="461"/>
      <c r="VUN197" s="461"/>
      <c r="VUO197" s="461"/>
      <c r="VUP197" s="461"/>
      <c r="VUQ197" s="461"/>
      <c r="VUR197" s="461"/>
      <c r="VUS197" s="461"/>
      <c r="VUT197" s="461"/>
      <c r="VUU197" s="461"/>
      <c r="VUV197" s="461"/>
      <c r="VUW197" s="461"/>
      <c r="VUX197" s="461"/>
      <c r="VUY197" s="461"/>
      <c r="VUZ197" s="461"/>
      <c r="VVA197" s="461"/>
      <c r="VVB197" s="461"/>
      <c r="VVC197" s="461"/>
      <c r="VVD197" s="461"/>
      <c r="VVE197" s="461"/>
      <c r="VVF197" s="461"/>
      <c r="VVG197" s="461"/>
      <c r="VVH197" s="461"/>
      <c r="VVI197" s="461"/>
      <c r="VVJ197" s="461"/>
      <c r="VVK197" s="461"/>
      <c r="VVL197" s="461"/>
      <c r="VVM197" s="461"/>
      <c r="VVN197" s="461"/>
      <c r="VVO197" s="461"/>
      <c r="VVP197" s="461"/>
      <c r="VVQ197" s="461"/>
      <c r="VVR197" s="461"/>
      <c r="VVS197" s="461"/>
      <c r="VVT197" s="461"/>
      <c r="VVU197" s="461"/>
      <c r="VVV197" s="461"/>
      <c r="VVW197" s="461"/>
      <c r="VVX197" s="461"/>
      <c r="VVY197" s="461"/>
      <c r="VVZ197" s="461"/>
      <c r="VWA197" s="461"/>
      <c r="VWB197" s="461"/>
      <c r="VWC197" s="461"/>
      <c r="VWD197" s="461"/>
      <c r="VWE197" s="461"/>
      <c r="VWF197" s="461"/>
      <c r="VWG197" s="461"/>
      <c r="VWH197" s="461"/>
      <c r="VWI197" s="461"/>
      <c r="VWJ197" s="461"/>
      <c r="VWK197" s="461"/>
      <c r="VWL197" s="461"/>
      <c r="VWM197" s="461"/>
      <c r="VWN197" s="461"/>
      <c r="VWO197" s="461"/>
      <c r="VWP197" s="461"/>
      <c r="VWQ197" s="461"/>
      <c r="VWR197" s="461"/>
      <c r="VWS197" s="461"/>
      <c r="VWT197" s="461"/>
      <c r="VWU197" s="461"/>
      <c r="VWV197" s="461"/>
      <c r="VWW197" s="461"/>
      <c r="VWX197" s="461"/>
      <c r="VWY197" s="461"/>
      <c r="VWZ197" s="461"/>
      <c r="VXA197" s="461"/>
      <c r="VXB197" s="461"/>
      <c r="VXC197" s="461"/>
      <c r="VXD197" s="461"/>
      <c r="VXE197" s="461"/>
      <c r="VXF197" s="461"/>
      <c r="VXG197" s="461"/>
      <c r="VXH197" s="461"/>
      <c r="VXI197" s="461"/>
      <c r="VXJ197" s="461"/>
      <c r="VXK197" s="461"/>
      <c r="VXL197" s="461"/>
      <c r="VXM197" s="461"/>
      <c r="VXN197" s="461"/>
      <c r="VXO197" s="461"/>
      <c r="VXP197" s="461"/>
      <c r="VXQ197" s="461"/>
      <c r="VXR197" s="461"/>
      <c r="VXS197" s="461"/>
      <c r="VXT197" s="461"/>
      <c r="VXU197" s="461"/>
      <c r="VXV197" s="461"/>
      <c r="VXW197" s="461"/>
      <c r="VXX197" s="461"/>
      <c r="VXY197" s="461"/>
      <c r="VXZ197" s="461"/>
      <c r="VYA197" s="461"/>
      <c r="VYB197" s="461"/>
      <c r="VYC197" s="461"/>
      <c r="VYD197" s="461"/>
      <c r="VYE197" s="461"/>
      <c r="VYF197" s="461"/>
      <c r="VYG197" s="461"/>
      <c r="VYH197" s="461"/>
      <c r="VYI197" s="461"/>
      <c r="VYJ197" s="461"/>
      <c r="VYK197" s="461"/>
      <c r="VYL197" s="461"/>
      <c r="VYM197" s="461"/>
      <c r="VYN197" s="461"/>
      <c r="VYO197" s="461"/>
      <c r="VYP197" s="461"/>
      <c r="VYQ197" s="461"/>
      <c r="VYR197" s="461"/>
      <c r="VYS197" s="461"/>
      <c r="VYT197" s="461"/>
      <c r="VYU197" s="461"/>
      <c r="VYV197" s="461"/>
      <c r="VYW197" s="461"/>
      <c r="VYX197" s="461"/>
      <c r="VYY197" s="461"/>
      <c r="VYZ197" s="461"/>
      <c r="VZA197" s="461"/>
      <c r="VZB197" s="461"/>
      <c r="VZC197" s="461"/>
      <c r="VZD197" s="461"/>
      <c r="VZE197" s="461"/>
      <c r="VZF197" s="461"/>
      <c r="VZG197" s="461"/>
      <c r="VZH197" s="461"/>
      <c r="VZI197" s="461"/>
      <c r="VZJ197" s="461"/>
      <c r="VZK197" s="461"/>
      <c r="VZL197" s="461"/>
      <c r="VZM197" s="461"/>
      <c r="VZN197" s="461"/>
      <c r="VZO197" s="461"/>
      <c r="VZP197" s="461"/>
      <c r="VZQ197" s="461"/>
      <c r="VZR197" s="461"/>
      <c r="VZS197" s="461"/>
      <c r="VZT197" s="461"/>
      <c r="VZU197" s="461"/>
      <c r="VZV197" s="461"/>
      <c r="VZW197" s="461"/>
      <c r="VZX197" s="461"/>
      <c r="VZY197" s="461"/>
      <c r="VZZ197" s="461"/>
      <c r="WAA197" s="461"/>
      <c r="WAB197" s="461"/>
      <c r="WAC197" s="461"/>
      <c r="WAD197" s="461"/>
      <c r="WAE197" s="461"/>
      <c r="WAF197" s="461"/>
      <c r="WAG197" s="461"/>
      <c r="WAH197" s="461"/>
      <c r="WAI197" s="461"/>
      <c r="WAJ197" s="461"/>
      <c r="WAK197" s="461"/>
      <c r="WAL197" s="461"/>
      <c r="WAM197" s="461"/>
      <c r="WAN197" s="461"/>
      <c r="WAO197" s="461"/>
      <c r="WAP197" s="461"/>
      <c r="WAQ197" s="461"/>
      <c r="WAR197" s="461"/>
      <c r="WAS197" s="461"/>
      <c r="WAT197" s="461"/>
      <c r="WAU197" s="461"/>
      <c r="WAV197" s="461"/>
      <c r="WAW197" s="461"/>
      <c r="WAX197" s="461"/>
      <c r="WAY197" s="461"/>
      <c r="WAZ197" s="461"/>
      <c r="WBA197" s="461"/>
      <c r="WBB197" s="461"/>
      <c r="WBC197" s="461"/>
      <c r="WBD197" s="461"/>
      <c r="WBE197" s="461"/>
      <c r="WBF197" s="461"/>
      <c r="WBG197" s="461"/>
      <c r="WBH197" s="461"/>
      <c r="WBI197" s="461"/>
      <c r="WBJ197" s="461"/>
      <c r="WBK197" s="461"/>
      <c r="WBL197" s="461"/>
      <c r="WBM197" s="461"/>
      <c r="WBN197" s="461"/>
      <c r="WBO197" s="461"/>
      <c r="WBP197" s="461"/>
      <c r="WBQ197" s="461"/>
      <c r="WBR197" s="461"/>
      <c r="WBS197" s="461"/>
      <c r="WBT197" s="461"/>
      <c r="WBU197" s="461"/>
      <c r="WBV197" s="461"/>
      <c r="WBW197" s="461"/>
      <c r="WBX197" s="461"/>
      <c r="WBY197" s="461"/>
      <c r="WBZ197" s="461"/>
      <c r="WCA197" s="461"/>
      <c r="WCB197" s="461"/>
      <c r="WCC197" s="461"/>
      <c r="WCD197" s="461"/>
      <c r="WCE197" s="461"/>
      <c r="WCF197" s="461"/>
      <c r="WCG197" s="461"/>
      <c r="WCH197" s="461"/>
      <c r="WCI197" s="461"/>
      <c r="WCJ197" s="461"/>
      <c r="WCK197" s="461"/>
      <c r="WCL197" s="461"/>
      <c r="WCM197" s="461"/>
      <c r="WCN197" s="461"/>
      <c r="WCO197" s="461"/>
      <c r="WCP197" s="461"/>
      <c r="WCQ197" s="461"/>
      <c r="WCR197" s="461"/>
      <c r="WCS197" s="461"/>
      <c r="WCT197" s="461"/>
      <c r="WCU197" s="461"/>
      <c r="WCV197" s="461"/>
      <c r="WCW197" s="461"/>
      <c r="WCX197" s="461"/>
      <c r="WCY197" s="461"/>
      <c r="WCZ197" s="461"/>
      <c r="WDA197" s="461"/>
      <c r="WDB197" s="461"/>
      <c r="WDC197" s="461"/>
      <c r="WDD197" s="461"/>
      <c r="WDE197" s="461"/>
      <c r="WDF197" s="461"/>
      <c r="WDG197" s="461"/>
      <c r="WDH197" s="461"/>
      <c r="WDI197" s="461"/>
      <c r="WDJ197" s="461"/>
      <c r="WDK197" s="461"/>
      <c r="WDL197" s="461"/>
      <c r="WDM197" s="461"/>
      <c r="WDN197" s="461"/>
      <c r="WDO197" s="461"/>
      <c r="WDP197" s="461"/>
      <c r="WDQ197" s="461"/>
      <c r="WDR197" s="461"/>
      <c r="WDS197" s="461"/>
      <c r="WDT197" s="461"/>
      <c r="WDU197" s="461"/>
      <c r="WDV197" s="461"/>
      <c r="WDW197" s="461"/>
      <c r="WDX197" s="461"/>
      <c r="WDY197" s="461"/>
      <c r="WDZ197" s="461"/>
      <c r="WEA197" s="461"/>
      <c r="WEB197" s="461"/>
      <c r="WEC197" s="461"/>
      <c r="WED197" s="461"/>
      <c r="WEE197" s="461"/>
      <c r="WEF197" s="461"/>
      <c r="WEG197" s="461"/>
      <c r="WEH197" s="461"/>
      <c r="WEI197" s="461"/>
      <c r="WEJ197" s="461"/>
      <c r="WEK197" s="461"/>
      <c r="WEL197" s="461"/>
      <c r="WEM197" s="461"/>
      <c r="WEN197" s="461"/>
      <c r="WEO197" s="461"/>
      <c r="WEP197" s="461"/>
      <c r="WEQ197" s="461"/>
      <c r="WER197" s="461"/>
      <c r="WES197" s="461"/>
      <c r="WET197" s="461"/>
      <c r="WEU197" s="461"/>
      <c r="WEV197" s="461"/>
      <c r="WEW197" s="461"/>
      <c r="WEX197" s="461"/>
      <c r="WEY197" s="461"/>
      <c r="WEZ197" s="461"/>
      <c r="WFA197" s="461"/>
      <c r="WFB197" s="461"/>
      <c r="WFC197" s="461"/>
      <c r="WFD197" s="461"/>
      <c r="WFE197" s="461"/>
      <c r="WFF197" s="461"/>
      <c r="WFG197" s="461"/>
      <c r="WFH197" s="461"/>
      <c r="WFI197" s="461"/>
      <c r="WFJ197" s="461"/>
      <c r="WFK197" s="461"/>
      <c r="WFL197" s="461"/>
      <c r="WFM197" s="461"/>
      <c r="WFN197" s="461"/>
      <c r="WFO197" s="461"/>
      <c r="WFP197" s="461"/>
      <c r="WFQ197" s="461"/>
      <c r="WFR197" s="461"/>
      <c r="WFS197" s="461"/>
      <c r="WFT197" s="461"/>
      <c r="WFU197" s="461"/>
      <c r="WFV197" s="461"/>
      <c r="WFW197" s="461"/>
      <c r="WFX197" s="461"/>
      <c r="WFY197" s="461"/>
      <c r="WFZ197" s="461"/>
      <c r="WGA197" s="461"/>
      <c r="WGB197" s="461"/>
      <c r="WGC197" s="461"/>
      <c r="WGD197" s="461"/>
      <c r="WGE197" s="461"/>
      <c r="WGF197" s="461"/>
      <c r="WGG197" s="461"/>
      <c r="WGH197" s="461"/>
      <c r="WGI197" s="461"/>
      <c r="WGJ197" s="461"/>
      <c r="WGK197" s="461"/>
      <c r="WGL197" s="461"/>
      <c r="WGM197" s="461"/>
      <c r="WGN197" s="461"/>
      <c r="WGO197" s="461"/>
      <c r="WGP197" s="461"/>
      <c r="WGQ197" s="461"/>
      <c r="WGR197" s="461"/>
      <c r="WGS197" s="461"/>
      <c r="WGT197" s="461"/>
      <c r="WGU197" s="461"/>
      <c r="WGV197" s="461"/>
      <c r="WGW197" s="461"/>
      <c r="WGX197" s="461"/>
      <c r="WGY197" s="461"/>
      <c r="WGZ197" s="461"/>
      <c r="WHA197" s="461"/>
      <c r="WHB197" s="461"/>
      <c r="WHC197" s="461"/>
      <c r="WHD197" s="461"/>
      <c r="WHE197" s="461"/>
      <c r="WHF197" s="461"/>
      <c r="WHG197" s="461"/>
      <c r="WHH197" s="461"/>
      <c r="WHI197" s="461"/>
      <c r="WHJ197" s="461"/>
      <c r="WHK197" s="461"/>
      <c r="WHL197" s="461"/>
      <c r="WHM197" s="461"/>
      <c r="WHN197" s="461"/>
      <c r="WHO197" s="461"/>
      <c r="WHP197" s="461"/>
      <c r="WHQ197" s="461"/>
      <c r="WHR197" s="461"/>
      <c r="WHS197" s="461"/>
      <c r="WHT197" s="461"/>
      <c r="WHU197" s="461"/>
      <c r="WHV197" s="461"/>
      <c r="WHW197" s="461"/>
      <c r="WHX197" s="461"/>
      <c r="WHY197" s="461"/>
      <c r="WHZ197" s="461"/>
      <c r="WIA197" s="461"/>
      <c r="WIB197" s="461"/>
      <c r="WIC197" s="461"/>
      <c r="WID197" s="461"/>
      <c r="WIE197" s="461"/>
      <c r="WIF197" s="461"/>
      <c r="WIG197" s="461"/>
      <c r="WIH197" s="461"/>
      <c r="WII197" s="461"/>
      <c r="WIJ197" s="461"/>
      <c r="WIK197" s="461"/>
      <c r="WIL197" s="461"/>
      <c r="WIM197" s="461"/>
      <c r="WIN197" s="461"/>
      <c r="WIO197" s="461"/>
      <c r="WIP197" s="461"/>
      <c r="WIQ197" s="461"/>
      <c r="WIR197" s="461"/>
      <c r="WIS197" s="461"/>
      <c r="WIT197" s="461"/>
      <c r="WIU197" s="461"/>
      <c r="WIV197" s="461"/>
      <c r="WIW197" s="461"/>
      <c r="WIX197" s="461"/>
      <c r="WIY197" s="461"/>
      <c r="WIZ197" s="461"/>
      <c r="WJA197" s="461"/>
      <c r="WJB197" s="461"/>
      <c r="WJC197" s="461"/>
      <c r="WJD197" s="461"/>
      <c r="WJE197" s="461"/>
      <c r="WJF197" s="461"/>
      <c r="WJG197" s="461"/>
      <c r="WJH197" s="461"/>
      <c r="WJI197" s="461"/>
      <c r="WJJ197" s="461"/>
      <c r="WJK197" s="461"/>
      <c r="WJL197" s="461"/>
      <c r="WJM197" s="461"/>
      <c r="WJN197" s="461"/>
      <c r="WJO197" s="461"/>
      <c r="WJP197" s="461"/>
      <c r="WJQ197" s="461"/>
      <c r="WJR197" s="461"/>
      <c r="WJS197" s="461"/>
      <c r="WJT197" s="461"/>
      <c r="WJU197" s="461"/>
      <c r="WJV197" s="461"/>
      <c r="WJW197" s="461"/>
      <c r="WJX197" s="461"/>
      <c r="WJY197" s="461"/>
      <c r="WJZ197" s="461"/>
      <c r="WKA197" s="461"/>
      <c r="WKB197" s="461"/>
      <c r="WKC197" s="461"/>
      <c r="WKD197" s="461"/>
      <c r="WKE197" s="461"/>
      <c r="WKF197" s="461"/>
      <c r="WKG197" s="461"/>
      <c r="WKH197" s="461"/>
      <c r="WKI197" s="461"/>
      <c r="WKJ197" s="461"/>
      <c r="WKK197" s="461"/>
      <c r="WKL197" s="461"/>
      <c r="WKM197" s="461"/>
      <c r="WKN197" s="461"/>
      <c r="WKO197" s="461"/>
      <c r="WKP197" s="461"/>
      <c r="WKQ197" s="461"/>
      <c r="WKR197" s="461"/>
      <c r="WKS197" s="461"/>
      <c r="WKT197" s="461"/>
      <c r="WKU197" s="461"/>
      <c r="WKV197" s="461"/>
      <c r="WKW197" s="461"/>
      <c r="WKX197" s="461"/>
      <c r="WKY197" s="461"/>
      <c r="WKZ197" s="461"/>
      <c r="WLA197" s="461"/>
      <c r="WLB197" s="461"/>
      <c r="WLC197" s="461"/>
      <c r="WLD197" s="461"/>
      <c r="WLE197" s="461"/>
      <c r="WLF197" s="461"/>
      <c r="WLG197" s="461"/>
      <c r="WLH197" s="461"/>
      <c r="WLI197" s="461"/>
      <c r="WLJ197" s="461"/>
      <c r="WLK197" s="461"/>
      <c r="WLL197" s="461"/>
      <c r="WLM197" s="461"/>
      <c r="WLN197" s="461"/>
      <c r="WLO197" s="461"/>
      <c r="WLP197" s="461"/>
      <c r="WLQ197" s="461"/>
      <c r="WLR197" s="461"/>
      <c r="WLS197" s="461"/>
      <c r="WLT197" s="461"/>
      <c r="WLU197" s="461"/>
      <c r="WLV197" s="461"/>
      <c r="WLW197" s="461"/>
      <c r="WLX197" s="461"/>
      <c r="WLY197" s="461"/>
      <c r="WLZ197" s="461"/>
      <c r="WMA197" s="461"/>
      <c r="WMB197" s="461"/>
      <c r="WMC197" s="461"/>
      <c r="WMD197" s="461"/>
      <c r="WME197" s="461"/>
      <c r="WMF197" s="461"/>
      <c r="WMG197" s="461"/>
      <c r="WMH197" s="461"/>
      <c r="WMI197" s="461"/>
      <c r="WMJ197" s="461"/>
      <c r="WMK197" s="461"/>
      <c r="WML197" s="461"/>
      <c r="WMM197" s="461"/>
      <c r="WMN197" s="461"/>
      <c r="WMO197" s="461"/>
      <c r="WMP197" s="461"/>
      <c r="WMQ197" s="461"/>
      <c r="WMR197" s="461"/>
      <c r="WMS197" s="461"/>
      <c r="WMT197" s="461"/>
      <c r="WMU197" s="461"/>
      <c r="WMV197" s="461"/>
      <c r="WMW197" s="461"/>
      <c r="WMX197" s="461"/>
      <c r="WMY197" s="461"/>
      <c r="WMZ197" s="461"/>
      <c r="WNA197" s="461"/>
      <c r="WNB197" s="461"/>
      <c r="WNC197" s="461"/>
      <c r="WND197" s="461"/>
      <c r="WNE197" s="461"/>
      <c r="WNF197" s="461"/>
      <c r="WNG197" s="461"/>
      <c r="WNH197" s="461"/>
      <c r="WNI197" s="461"/>
      <c r="WNJ197" s="461"/>
      <c r="WNK197" s="461"/>
      <c r="WNL197" s="461"/>
      <c r="WNM197" s="461"/>
      <c r="WNN197" s="461"/>
      <c r="WNO197" s="461"/>
      <c r="WNP197" s="461"/>
      <c r="WNQ197" s="461"/>
      <c r="WNR197" s="461"/>
      <c r="WNS197" s="461"/>
      <c r="WNT197" s="461"/>
      <c r="WNU197" s="461"/>
      <c r="WNV197" s="461"/>
      <c r="WNW197" s="461"/>
      <c r="WNX197" s="461"/>
      <c r="WNY197" s="461"/>
      <c r="WNZ197" s="461"/>
      <c r="WOA197" s="461"/>
      <c r="WOB197" s="461"/>
      <c r="WOC197" s="461"/>
      <c r="WOD197" s="461"/>
      <c r="WOE197" s="461"/>
      <c r="WOF197" s="461"/>
      <c r="WOG197" s="461"/>
      <c r="WOH197" s="461"/>
      <c r="WOI197" s="461"/>
      <c r="WOJ197" s="461"/>
      <c r="WOK197" s="461"/>
      <c r="WOL197" s="461"/>
      <c r="WOM197" s="461"/>
      <c r="WON197" s="461"/>
      <c r="WOO197" s="461"/>
      <c r="WOP197" s="461"/>
      <c r="WOQ197" s="461"/>
      <c r="WOR197" s="461"/>
      <c r="WOS197" s="461"/>
      <c r="WOT197" s="461"/>
      <c r="WOU197" s="461"/>
      <c r="WOV197" s="461"/>
      <c r="WOW197" s="461"/>
      <c r="WOX197" s="461"/>
      <c r="WOY197" s="461"/>
      <c r="WOZ197" s="461"/>
      <c r="WPA197" s="461"/>
      <c r="WPB197" s="461"/>
      <c r="WPC197" s="461"/>
      <c r="WPD197" s="461"/>
      <c r="WPE197" s="461"/>
      <c r="WPF197" s="461"/>
      <c r="WPG197" s="461"/>
      <c r="WPH197" s="461"/>
      <c r="WPI197" s="461"/>
      <c r="WPJ197" s="461"/>
      <c r="WPK197" s="461"/>
      <c r="WPL197" s="461"/>
      <c r="WPM197" s="461"/>
      <c r="WPN197" s="461"/>
      <c r="WPO197" s="461"/>
      <c r="WPP197" s="461"/>
      <c r="WPQ197" s="461"/>
      <c r="WPR197" s="461"/>
      <c r="WPS197" s="461"/>
      <c r="WPT197" s="461"/>
      <c r="WPU197" s="461"/>
      <c r="WPV197" s="461"/>
      <c r="WPW197" s="461"/>
      <c r="WPX197" s="461"/>
      <c r="WPY197" s="461"/>
      <c r="WPZ197" s="461"/>
      <c r="WQA197" s="461"/>
      <c r="WQB197" s="461"/>
      <c r="WQC197" s="461"/>
      <c r="WQD197" s="461"/>
      <c r="WQE197" s="461"/>
      <c r="WQF197" s="461"/>
      <c r="WQG197" s="461"/>
      <c r="WQH197" s="461"/>
      <c r="WQI197" s="461"/>
      <c r="WQJ197" s="461"/>
      <c r="WQK197" s="461"/>
      <c r="WQL197" s="461"/>
      <c r="WQM197" s="461"/>
      <c r="WQN197" s="461"/>
      <c r="WQO197" s="461"/>
      <c r="WQP197" s="461"/>
      <c r="WQQ197" s="461"/>
      <c r="WQR197" s="461"/>
      <c r="WQS197" s="461"/>
      <c r="WQT197" s="461"/>
      <c r="WQU197" s="461"/>
      <c r="WQV197" s="461"/>
      <c r="WQW197" s="461"/>
      <c r="WQX197" s="461"/>
      <c r="WQY197" s="461"/>
      <c r="WQZ197" s="461"/>
      <c r="WRA197" s="461"/>
      <c r="WRB197" s="461"/>
      <c r="WRC197" s="461"/>
      <c r="WRD197" s="461"/>
      <c r="WRE197" s="461"/>
      <c r="WRF197" s="461"/>
      <c r="WRG197" s="461"/>
      <c r="WRH197" s="461"/>
      <c r="WRI197" s="461"/>
      <c r="WRJ197" s="461"/>
      <c r="WRK197" s="461"/>
      <c r="WRL197" s="461"/>
      <c r="WRM197" s="461"/>
      <c r="WRN197" s="461"/>
      <c r="WRO197" s="461"/>
      <c r="WRP197" s="461"/>
      <c r="WRQ197" s="461"/>
      <c r="WRR197" s="461"/>
      <c r="WRS197" s="461"/>
      <c r="WRT197" s="461"/>
      <c r="WRU197" s="461"/>
      <c r="WRV197" s="461"/>
      <c r="WRW197" s="461"/>
      <c r="WRX197" s="461"/>
      <c r="WRY197" s="461"/>
      <c r="WRZ197" s="461"/>
      <c r="WSA197" s="461"/>
      <c r="WSB197" s="461"/>
      <c r="WSC197" s="461"/>
      <c r="WSD197" s="461"/>
      <c r="WSE197" s="461"/>
      <c r="WSF197" s="461"/>
      <c r="WSG197" s="461"/>
      <c r="WSH197" s="461"/>
      <c r="WSI197" s="461"/>
      <c r="WSJ197" s="461"/>
      <c r="WSK197" s="461"/>
      <c r="WSL197" s="461"/>
      <c r="WSM197" s="461"/>
      <c r="WSN197" s="461"/>
      <c r="WSO197" s="461"/>
      <c r="WSP197" s="461"/>
      <c r="WSQ197" s="461"/>
      <c r="WSR197" s="461"/>
      <c r="WSS197" s="461"/>
      <c r="WST197" s="461"/>
      <c r="WSU197" s="461"/>
      <c r="WSV197" s="461"/>
      <c r="WSW197" s="461"/>
      <c r="WSX197" s="461"/>
      <c r="WSY197" s="461"/>
      <c r="WSZ197" s="461"/>
      <c r="WTA197" s="461"/>
      <c r="WTB197" s="461"/>
      <c r="WTC197" s="461"/>
      <c r="WTD197" s="461"/>
      <c r="WTE197" s="461"/>
      <c r="WTF197" s="461"/>
      <c r="WTG197" s="461"/>
      <c r="WTH197" s="461"/>
      <c r="WTI197" s="461"/>
      <c r="WTJ197" s="461"/>
      <c r="WTK197" s="461"/>
      <c r="WTL197" s="461"/>
      <c r="WTM197" s="461"/>
      <c r="WTN197" s="461"/>
      <c r="WTO197" s="461"/>
      <c r="WTP197" s="461"/>
      <c r="WTQ197" s="461"/>
      <c r="WTR197" s="461"/>
      <c r="WTS197" s="461"/>
      <c r="WTT197" s="461"/>
      <c r="WTU197" s="461"/>
      <c r="WTV197" s="461"/>
      <c r="WTW197" s="461"/>
      <c r="WTX197" s="461"/>
      <c r="WTY197" s="461"/>
      <c r="WTZ197" s="461"/>
      <c r="WUA197" s="461"/>
      <c r="WUB197" s="461"/>
      <c r="WUC197" s="461"/>
      <c r="WUD197" s="461"/>
      <c r="WUE197" s="461"/>
      <c r="WUF197" s="461"/>
      <c r="WUG197" s="461"/>
      <c r="WUH197" s="461"/>
      <c r="WUI197" s="461"/>
      <c r="WUJ197" s="461"/>
      <c r="WUK197" s="461"/>
      <c r="WUL197" s="461"/>
      <c r="WUM197" s="461"/>
      <c r="WUN197" s="461"/>
      <c r="WUO197" s="461"/>
      <c r="WUP197" s="461"/>
      <c r="WUQ197" s="461"/>
      <c r="WUR197" s="461"/>
      <c r="WUS197" s="461"/>
      <c r="WUT197" s="461"/>
      <c r="WUU197" s="461"/>
      <c r="WUV197" s="461"/>
      <c r="WUW197" s="461"/>
      <c r="WUX197" s="461"/>
      <c r="WUY197" s="461"/>
      <c r="WUZ197" s="461"/>
      <c r="WVA197" s="461"/>
      <c r="WVB197" s="461"/>
      <c r="WVC197" s="461"/>
      <c r="WVD197" s="461"/>
      <c r="WVE197" s="461"/>
      <c r="WVF197" s="461"/>
      <c r="WVG197" s="461"/>
      <c r="WVH197" s="461"/>
      <c r="WVI197" s="461"/>
      <c r="WVJ197" s="461"/>
      <c r="WVK197" s="461"/>
      <c r="WVL197" s="461"/>
      <c r="WVM197" s="461"/>
      <c r="WVN197" s="461"/>
      <c r="WVO197" s="461"/>
      <c r="WVP197" s="461"/>
      <c r="WVQ197" s="461"/>
      <c r="WVR197" s="461"/>
      <c r="WVS197" s="461"/>
      <c r="WVT197" s="461"/>
      <c r="WVU197" s="461"/>
      <c r="WVV197" s="461"/>
      <c r="WVW197" s="461"/>
      <c r="WVX197" s="461"/>
      <c r="WVY197" s="461"/>
      <c r="WVZ197" s="461"/>
      <c r="WWA197" s="461"/>
      <c r="WWB197" s="461"/>
      <c r="WWC197" s="461"/>
      <c r="WWD197" s="461"/>
      <c r="WWE197" s="461"/>
      <c r="WWF197" s="461"/>
      <c r="WWG197" s="461"/>
      <c r="WWH197" s="461"/>
      <c r="WWI197" s="461"/>
      <c r="WWJ197" s="461"/>
      <c r="WWK197" s="461"/>
      <c r="WWL197" s="461"/>
      <c r="WWM197" s="461"/>
      <c r="WWN197" s="461"/>
      <c r="WWO197" s="461"/>
      <c r="WWP197" s="461"/>
      <c r="WWQ197" s="461"/>
      <c r="WWR197" s="461"/>
      <c r="WWS197" s="461"/>
      <c r="WWT197" s="461"/>
      <c r="WWU197" s="461"/>
      <c r="WWV197" s="461"/>
      <c r="WWW197" s="461"/>
      <c r="WWX197" s="461"/>
      <c r="WWY197" s="461"/>
      <c r="WWZ197" s="461"/>
      <c r="WXA197" s="461"/>
      <c r="WXB197" s="461"/>
      <c r="WXC197" s="461"/>
      <c r="WXD197" s="461"/>
      <c r="WXE197" s="461"/>
      <c r="WXF197" s="461"/>
      <c r="WXG197" s="461"/>
      <c r="WXH197" s="461"/>
      <c r="WXI197" s="461"/>
      <c r="WXJ197" s="461"/>
      <c r="WXK197" s="461"/>
      <c r="WXL197" s="461"/>
      <c r="WXM197" s="461"/>
      <c r="WXN197" s="461"/>
      <c r="WXO197" s="461"/>
      <c r="WXP197" s="461"/>
      <c r="WXQ197" s="461"/>
      <c r="WXR197" s="461"/>
      <c r="WXS197" s="461"/>
      <c r="WXT197" s="461"/>
      <c r="WXU197" s="461"/>
      <c r="WXV197" s="461"/>
      <c r="WXW197" s="461"/>
      <c r="WXX197" s="461"/>
      <c r="WXY197" s="461"/>
      <c r="WXZ197" s="461"/>
      <c r="WYA197" s="461"/>
      <c r="WYB197" s="461"/>
      <c r="WYC197" s="461"/>
      <c r="WYD197" s="461"/>
      <c r="WYE197" s="461"/>
      <c r="WYF197" s="461"/>
      <c r="WYG197" s="461"/>
      <c r="WYH197" s="461"/>
      <c r="WYI197" s="461"/>
      <c r="WYJ197" s="461"/>
      <c r="WYK197" s="461"/>
      <c r="WYL197" s="461"/>
      <c r="WYM197" s="461"/>
      <c r="WYN197" s="461"/>
      <c r="WYO197" s="461"/>
      <c r="WYP197" s="461"/>
      <c r="WYQ197" s="461"/>
      <c r="WYR197" s="461"/>
      <c r="WYS197" s="461"/>
      <c r="WYT197" s="461"/>
      <c r="WYU197" s="461"/>
      <c r="WYV197" s="461"/>
      <c r="WYW197" s="461"/>
      <c r="WYX197" s="461"/>
      <c r="WYY197" s="461"/>
      <c r="WYZ197" s="461"/>
      <c r="WZA197" s="461"/>
      <c r="WZB197" s="461"/>
      <c r="WZC197" s="461"/>
      <c r="WZD197" s="461"/>
      <c r="WZE197" s="461"/>
      <c r="WZF197" s="461"/>
      <c r="WZG197" s="461"/>
      <c r="WZH197" s="461"/>
      <c r="WZI197" s="461"/>
      <c r="WZJ197" s="461"/>
      <c r="WZK197" s="461"/>
      <c r="WZL197" s="461"/>
      <c r="WZM197" s="461"/>
      <c r="WZN197" s="461"/>
      <c r="WZO197" s="461"/>
      <c r="WZP197" s="461"/>
      <c r="WZQ197" s="461"/>
      <c r="WZR197" s="461"/>
      <c r="WZS197" s="461"/>
      <c r="WZT197" s="461"/>
      <c r="WZU197" s="461"/>
      <c r="WZV197" s="461"/>
      <c r="WZW197" s="461"/>
      <c r="WZX197" s="461"/>
      <c r="WZY197" s="461"/>
      <c r="WZZ197" s="461"/>
      <c r="XAA197" s="461"/>
      <c r="XAB197" s="461"/>
      <c r="XAC197" s="461"/>
      <c r="XAD197" s="461"/>
      <c r="XAE197" s="461"/>
      <c r="XAF197" s="461"/>
      <c r="XAG197" s="461"/>
      <c r="XAH197" s="461"/>
      <c r="XAI197" s="461"/>
      <c r="XAJ197" s="461"/>
      <c r="XAK197" s="461"/>
      <c r="XAL197" s="461"/>
      <c r="XAM197" s="461"/>
      <c r="XAN197" s="461"/>
      <c r="XAO197" s="461"/>
      <c r="XAP197" s="461"/>
      <c r="XAQ197" s="461"/>
      <c r="XAR197" s="461"/>
      <c r="XAS197" s="461"/>
      <c r="XAT197" s="461"/>
      <c r="XAU197" s="461"/>
      <c r="XAV197" s="461"/>
      <c r="XAW197" s="461"/>
      <c r="XAX197" s="461"/>
      <c r="XAY197" s="461"/>
      <c r="XAZ197" s="461"/>
      <c r="XBA197" s="461"/>
      <c r="XBB197" s="461"/>
      <c r="XBC197" s="461"/>
      <c r="XBD197" s="461"/>
      <c r="XBE197" s="461"/>
      <c r="XBF197" s="461"/>
      <c r="XBG197" s="461"/>
      <c r="XBH197" s="461"/>
      <c r="XBI197" s="461"/>
      <c r="XBJ197" s="461"/>
      <c r="XBK197" s="461"/>
      <c r="XBL197" s="461"/>
      <c r="XBM197" s="461"/>
      <c r="XBN197" s="461"/>
      <c r="XBO197" s="461"/>
      <c r="XBP197" s="461"/>
      <c r="XBQ197" s="461"/>
      <c r="XBR197" s="461"/>
      <c r="XBS197" s="461"/>
      <c r="XBT197" s="461"/>
      <c r="XBU197" s="461"/>
      <c r="XBV197" s="461"/>
      <c r="XBW197" s="461"/>
      <c r="XBX197" s="461"/>
      <c r="XBY197" s="461"/>
      <c r="XBZ197" s="461"/>
      <c r="XCA197" s="461"/>
      <c r="XCB197" s="461"/>
      <c r="XCC197" s="461"/>
      <c r="XCD197" s="461"/>
      <c r="XCE197" s="461"/>
      <c r="XCF197" s="461"/>
      <c r="XCG197" s="461"/>
      <c r="XCH197" s="461"/>
      <c r="XCI197" s="461"/>
      <c r="XCJ197" s="461"/>
      <c r="XCK197" s="461"/>
      <c r="XCL197" s="461"/>
      <c r="XCM197" s="461"/>
      <c r="XCN197" s="461"/>
      <c r="XCO197" s="461"/>
      <c r="XCP197" s="461"/>
      <c r="XCQ197" s="461"/>
      <c r="XCR197" s="461"/>
      <c r="XCS197" s="461"/>
      <c r="XCT197" s="461"/>
      <c r="XCU197" s="461"/>
      <c r="XCV197" s="461"/>
      <c r="XCW197" s="461"/>
      <c r="XCX197" s="461"/>
      <c r="XCY197" s="461"/>
      <c r="XCZ197" s="461"/>
      <c r="XDA197" s="461"/>
      <c r="XDB197" s="461"/>
      <c r="XDC197" s="461"/>
      <c r="XDD197" s="461"/>
      <c r="XDE197" s="461"/>
      <c r="XDF197" s="461"/>
      <c r="XDG197" s="461"/>
      <c r="XDH197" s="461"/>
      <c r="XDI197" s="461"/>
      <c r="XDJ197" s="461"/>
      <c r="XDK197" s="461"/>
      <c r="XDL197" s="461"/>
      <c r="XDM197" s="461"/>
      <c r="XDN197" s="461"/>
      <c r="XDO197" s="461"/>
      <c r="XDP197" s="461"/>
      <c r="XDQ197" s="461"/>
      <c r="XDR197" s="461"/>
      <c r="XDS197" s="461"/>
      <c r="XDT197" s="461"/>
      <c r="XDU197" s="461"/>
      <c r="XDV197" s="461"/>
      <c r="XDW197" s="461"/>
      <c r="XDX197" s="461"/>
      <c r="XDY197" s="461"/>
      <c r="XDZ197" s="461"/>
      <c r="XEA197" s="461"/>
      <c r="XEB197" s="461"/>
      <c r="XEC197" s="461"/>
      <c r="XED197" s="461"/>
      <c r="XEE197" s="461"/>
      <c r="XEF197" s="461"/>
      <c r="XEG197" s="461"/>
      <c r="XEH197" s="461"/>
      <c r="XEI197" s="461"/>
      <c r="XEJ197" s="461"/>
      <c r="XEK197" s="461"/>
      <c r="XEL197" s="461"/>
      <c r="XEM197" s="461"/>
      <c r="XEN197" s="461"/>
      <c r="XEO197" s="461"/>
      <c r="XEP197" s="461"/>
      <c r="XEQ197" s="461"/>
      <c r="XER197" s="461"/>
      <c r="XES197" s="461"/>
      <c r="XET197" s="461"/>
      <c r="XEU197" s="461"/>
      <c r="XEV197" s="461"/>
      <c r="XEW197" s="461"/>
      <c r="XEX197" s="461"/>
      <c r="XEY197" s="461"/>
      <c r="XEZ197" s="461"/>
      <c r="XFA197" s="461"/>
      <c r="XFB197" s="461"/>
      <c r="XFC197" s="461"/>
      <c r="XFD197" s="461"/>
    </row>
    <row r="198" spans="2:16384">
      <c r="AO198" s="27"/>
      <c r="AP198" s="41"/>
      <c r="AQ198" s="41"/>
      <c r="AS198" s="41"/>
      <c r="AT198" s="41"/>
    </row>
    <row r="199" spans="2:16384">
      <c r="C199" s="45">
        <f>+YEAR(C200)</f>
        <v>2013</v>
      </c>
      <c r="D199" s="462">
        <f t="shared" ref="D199:BO199" si="64">+YEAR(D200)</f>
        <v>2013</v>
      </c>
      <c r="E199" s="462">
        <f t="shared" si="64"/>
        <v>2013</v>
      </c>
      <c r="F199" s="462">
        <f t="shared" si="64"/>
        <v>2013</v>
      </c>
      <c r="G199" s="462">
        <f t="shared" si="64"/>
        <v>2013</v>
      </c>
      <c r="H199" s="462">
        <f t="shared" si="64"/>
        <v>2013</v>
      </c>
      <c r="I199" s="462">
        <f t="shared" si="64"/>
        <v>2013</v>
      </c>
      <c r="J199" s="462">
        <f t="shared" si="64"/>
        <v>2013</v>
      </c>
      <c r="K199" s="462">
        <f t="shared" si="64"/>
        <v>2013</v>
      </c>
      <c r="L199" s="462">
        <f t="shared" si="64"/>
        <v>2013</v>
      </c>
      <c r="M199" s="462">
        <f t="shared" si="64"/>
        <v>2013</v>
      </c>
      <c r="N199" s="462">
        <f t="shared" si="64"/>
        <v>2013</v>
      </c>
      <c r="O199" s="462">
        <f t="shared" si="64"/>
        <v>2014</v>
      </c>
      <c r="P199" s="462">
        <f t="shared" si="64"/>
        <v>2014</v>
      </c>
      <c r="Q199" s="462">
        <f t="shared" si="64"/>
        <v>2014</v>
      </c>
      <c r="R199" s="462">
        <f t="shared" si="64"/>
        <v>2014</v>
      </c>
      <c r="S199" s="462">
        <f t="shared" si="64"/>
        <v>2014</v>
      </c>
      <c r="T199" s="462">
        <f t="shared" si="64"/>
        <v>2014</v>
      </c>
      <c r="U199" s="462">
        <f t="shared" si="64"/>
        <v>2014</v>
      </c>
      <c r="V199" s="462">
        <f t="shared" si="64"/>
        <v>2014</v>
      </c>
      <c r="W199" s="462">
        <f t="shared" si="64"/>
        <v>2014</v>
      </c>
      <c r="X199" s="462">
        <f t="shared" si="64"/>
        <v>2014</v>
      </c>
      <c r="Y199" s="462">
        <f t="shared" si="64"/>
        <v>2014</v>
      </c>
      <c r="Z199" s="462">
        <f t="shared" si="64"/>
        <v>2014</v>
      </c>
      <c r="AA199" s="462">
        <f t="shared" si="64"/>
        <v>2015</v>
      </c>
      <c r="AB199" s="462">
        <f t="shared" si="64"/>
        <v>2015</v>
      </c>
      <c r="AC199" s="462">
        <f t="shared" si="64"/>
        <v>2015</v>
      </c>
      <c r="AD199" s="462">
        <f t="shared" si="64"/>
        <v>2015</v>
      </c>
      <c r="AE199" s="462">
        <f t="shared" si="64"/>
        <v>2015</v>
      </c>
      <c r="AF199" s="462">
        <f t="shared" si="64"/>
        <v>2015</v>
      </c>
      <c r="AG199" s="462">
        <f t="shared" si="64"/>
        <v>2015</v>
      </c>
      <c r="AH199" s="462">
        <f t="shared" si="64"/>
        <v>2015</v>
      </c>
      <c r="AI199" s="462">
        <f t="shared" si="64"/>
        <v>2015</v>
      </c>
      <c r="AJ199" s="462">
        <f t="shared" si="64"/>
        <v>2015</v>
      </c>
      <c r="AK199" s="462">
        <f t="shared" si="64"/>
        <v>2015</v>
      </c>
      <c r="AL199" s="462">
        <f t="shared" si="64"/>
        <v>2015</v>
      </c>
      <c r="AM199" s="462">
        <f t="shared" si="64"/>
        <v>2016</v>
      </c>
      <c r="AN199" s="462">
        <f t="shared" si="64"/>
        <v>2016</v>
      </c>
      <c r="AO199" s="462">
        <f t="shared" si="64"/>
        <v>2016</v>
      </c>
      <c r="AP199" s="462">
        <f t="shared" si="64"/>
        <v>2016</v>
      </c>
      <c r="AQ199" s="462">
        <f t="shared" si="64"/>
        <v>2016</v>
      </c>
      <c r="AR199" s="462">
        <f t="shared" si="64"/>
        <v>2016</v>
      </c>
      <c r="AS199" s="462">
        <f t="shared" si="64"/>
        <v>2016</v>
      </c>
      <c r="AT199" s="462">
        <f t="shared" si="64"/>
        <v>2016</v>
      </c>
      <c r="AU199" s="462">
        <f t="shared" si="64"/>
        <v>2016</v>
      </c>
      <c r="AV199" s="462">
        <f t="shared" si="64"/>
        <v>2016</v>
      </c>
      <c r="AW199" s="462">
        <f t="shared" si="64"/>
        <v>2016</v>
      </c>
      <c r="AX199" s="462">
        <f t="shared" si="64"/>
        <v>2016</v>
      </c>
      <c r="AY199" s="462">
        <f t="shared" si="64"/>
        <v>2017</v>
      </c>
      <c r="AZ199" s="462">
        <f t="shared" si="64"/>
        <v>2017</v>
      </c>
      <c r="BA199" s="462">
        <f t="shared" si="64"/>
        <v>2017</v>
      </c>
      <c r="BB199" s="462">
        <f t="shared" si="64"/>
        <v>2017</v>
      </c>
      <c r="BC199" s="462">
        <f t="shared" si="64"/>
        <v>2017</v>
      </c>
      <c r="BD199" s="462">
        <f t="shared" si="64"/>
        <v>2017</v>
      </c>
      <c r="BE199" s="462">
        <f t="shared" si="64"/>
        <v>2017</v>
      </c>
      <c r="BF199" s="462">
        <f t="shared" si="64"/>
        <v>2017</v>
      </c>
      <c r="BG199" s="462">
        <f t="shared" si="64"/>
        <v>2017</v>
      </c>
      <c r="BH199" s="462">
        <f t="shared" si="64"/>
        <v>2017</v>
      </c>
      <c r="BI199" s="462">
        <f t="shared" si="64"/>
        <v>2017</v>
      </c>
      <c r="BJ199" s="462">
        <f t="shared" si="64"/>
        <v>2017</v>
      </c>
      <c r="BK199" s="462">
        <f t="shared" si="64"/>
        <v>2018</v>
      </c>
      <c r="BL199" s="462">
        <f t="shared" si="64"/>
        <v>2018</v>
      </c>
      <c r="BM199" s="462">
        <f t="shared" si="64"/>
        <v>2018</v>
      </c>
      <c r="BN199" s="462">
        <f t="shared" si="64"/>
        <v>2018</v>
      </c>
      <c r="BO199" s="462">
        <f t="shared" si="64"/>
        <v>2018</v>
      </c>
      <c r="BP199" s="462">
        <f t="shared" ref="BP199:EA199" si="65">+YEAR(BP200)</f>
        <v>2018</v>
      </c>
      <c r="BQ199" s="462">
        <f t="shared" si="65"/>
        <v>2018</v>
      </c>
      <c r="BR199" s="462">
        <f t="shared" si="65"/>
        <v>2018</v>
      </c>
      <c r="BS199" s="462">
        <f t="shared" si="65"/>
        <v>2018</v>
      </c>
      <c r="BT199" s="462">
        <f t="shared" si="65"/>
        <v>2018</v>
      </c>
      <c r="BU199" s="462">
        <f t="shared" si="65"/>
        <v>2018</v>
      </c>
      <c r="BV199" s="462">
        <f t="shared" si="65"/>
        <v>2018</v>
      </c>
      <c r="BW199" s="462">
        <f t="shared" si="65"/>
        <v>2019</v>
      </c>
      <c r="BX199" s="462">
        <f t="shared" si="65"/>
        <v>2019</v>
      </c>
      <c r="BY199" s="462">
        <f t="shared" si="65"/>
        <v>2019</v>
      </c>
      <c r="BZ199" s="462">
        <f t="shared" si="65"/>
        <v>2019</v>
      </c>
      <c r="CA199" s="462">
        <f t="shared" si="65"/>
        <v>2019</v>
      </c>
      <c r="CB199" s="462">
        <f t="shared" si="65"/>
        <v>2019</v>
      </c>
      <c r="CC199" s="462">
        <f t="shared" si="65"/>
        <v>2019</v>
      </c>
      <c r="CD199" s="462">
        <f t="shared" si="65"/>
        <v>2019</v>
      </c>
      <c r="CE199" s="462">
        <f t="shared" si="65"/>
        <v>2019</v>
      </c>
      <c r="CF199" s="462">
        <f t="shared" si="65"/>
        <v>2019</v>
      </c>
      <c r="CG199" s="462">
        <f t="shared" si="65"/>
        <v>2019</v>
      </c>
      <c r="CH199" s="462">
        <f t="shared" si="65"/>
        <v>2019</v>
      </c>
      <c r="CI199" s="462">
        <f t="shared" si="65"/>
        <v>2020</v>
      </c>
      <c r="CJ199" s="462">
        <f t="shared" si="65"/>
        <v>2020</v>
      </c>
      <c r="CK199" s="462">
        <f t="shared" si="65"/>
        <v>2020</v>
      </c>
      <c r="CL199" s="462">
        <f t="shared" si="65"/>
        <v>2020</v>
      </c>
      <c r="CM199" s="462">
        <f t="shared" si="65"/>
        <v>2020</v>
      </c>
      <c r="CN199" s="462">
        <f t="shared" si="65"/>
        <v>2020</v>
      </c>
      <c r="CO199" s="462">
        <f t="shared" si="65"/>
        <v>2020</v>
      </c>
      <c r="CP199" s="462">
        <f t="shared" si="65"/>
        <v>2020</v>
      </c>
      <c r="CQ199" s="462">
        <f t="shared" si="65"/>
        <v>2020</v>
      </c>
      <c r="CR199" s="462">
        <f t="shared" si="65"/>
        <v>2020</v>
      </c>
      <c r="CS199" s="462">
        <f t="shared" si="65"/>
        <v>2020</v>
      </c>
      <c r="CT199" s="462">
        <f t="shared" si="65"/>
        <v>2020</v>
      </c>
      <c r="CU199" s="462">
        <f t="shared" si="65"/>
        <v>2021</v>
      </c>
      <c r="CV199" s="462">
        <f t="shared" si="65"/>
        <v>2021</v>
      </c>
      <c r="CW199" s="462">
        <f t="shared" si="65"/>
        <v>2021</v>
      </c>
      <c r="CX199" s="462">
        <f t="shared" si="65"/>
        <v>2021</v>
      </c>
      <c r="CY199" s="462">
        <f t="shared" si="65"/>
        <v>2021</v>
      </c>
      <c r="CZ199" s="462">
        <f t="shared" si="65"/>
        <v>2021</v>
      </c>
      <c r="DA199" s="462">
        <f t="shared" si="65"/>
        <v>2021</v>
      </c>
      <c r="DB199" s="462">
        <f t="shared" si="65"/>
        <v>2021</v>
      </c>
      <c r="DC199" s="462">
        <f t="shared" si="65"/>
        <v>2021</v>
      </c>
      <c r="DD199" s="462">
        <f t="shared" si="65"/>
        <v>2021</v>
      </c>
      <c r="DE199" s="462">
        <f t="shared" si="65"/>
        <v>2021</v>
      </c>
      <c r="DF199" s="462">
        <f t="shared" si="65"/>
        <v>2021</v>
      </c>
      <c r="DG199" s="462">
        <f t="shared" si="65"/>
        <v>2022</v>
      </c>
      <c r="DH199" s="462">
        <f t="shared" si="65"/>
        <v>2022</v>
      </c>
      <c r="DI199" s="462">
        <f t="shared" si="65"/>
        <v>2022</v>
      </c>
      <c r="DJ199" s="462">
        <f t="shared" si="65"/>
        <v>2022</v>
      </c>
      <c r="DK199" s="462">
        <f t="shared" si="65"/>
        <v>2022</v>
      </c>
      <c r="DL199" s="462">
        <f t="shared" si="65"/>
        <v>2022</v>
      </c>
      <c r="DM199" s="462">
        <f t="shared" si="65"/>
        <v>2022</v>
      </c>
      <c r="DN199" s="462">
        <f t="shared" si="65"/>
        <v>2022</v>
      </c>
      <c r="DO199" s="462">
        <f t="shared" si="65"/>
        <v>2022</v>
      </c>
      <c r="DP199" s="462">
        <f t="shared" si="65"/>
        <v>2022</v>
      </c>
      <c r="DQ199" s="462">
        <f t="shared" si="65"/>
        <v>2022</v>
      </c>
      <c r="DR199" s="462">
        <f t="shared" si="65"/>
        <v>2022</v>
      </c>
      <c r="DS199" s="462">
        <f t="shared" si="65"/>
        <v>2023</v>
      </c>
      <c r="DT199" s="462">
        <f t="shared" si="65"/>
        <v>2023</v>
      </c>
      <c r="DU199" s="462">
        <f t="shared" si="65"/>
        <v>2023</v>
      </c>
      <c r="DV199" s="462">
        <f t="shared" si="65"/>
        <v>2023</v>
      </c>
      <c r="DW199" s="462">
        <f t="shared" si="65"/>
        <v>2023</v>
      </c>
      <c r="DX199" s="462">
        <f t="shared" si="65"/>
        <v>2023</v>
      </c>
      <c r="DY199" s="462">
        <f t="shared" si="65"/>
        <v>2023</v>
      </c>
      <c r="DZ199" s="462">
        <f t="shared" si="65"/>
        <v>2023</v>
      </c>
      <c r="EA199" s="462">
        <f t="shared" si="65"/>
        <v>2023</v>
      </c>
      <c r="EB199" s="462">
        <f t="shared" ref="EB199:GM199" si="66">+YEAR(EB200)</f>
        <v>2023</v>
      </c>
      <c r="EC199" s="462">
        <f t="shared" si="66"/>
        <v>2023</v>
      </c>
      <c r="ED199" s="462">
        <f t="shared" si="66"/>
        <v>2023</v>
      </c>
      <c r="EE199" s="462">
        <f t="shared" si="66"/>
        <v>2024</v>
      </c>
      <c r="EF199" s="462">
        <f t="shared" si="66"/>
        <v>2024</v>
      </c>
      <c r="EG199" s="462">
        <f t="shared" si="66"/>
        <v>2024</v>
      </c>
      <c r="EH199" s="462">
        <f t="shared" si="66"/>
        <v>2024</v>
      </c>
      <c r="EI199" s="462">
        <f t="shared" si="66"/>
        <v>2024</v>
      </c>
      <c r="EJ199" s="462">
        <f t="shared" si="66"/>
        <v>2024</v>
      </c>
      <c r="EK199" s="462">
        <f t="shared" si="66"/>
        <v>2024</v>
      </c>
      <c r="EL199" s="462">
        <f t="shared" si="66"/>
        <v>2024</v>
      </c>
      <c r="EM199" s="462">
        <f t="shared" si="66"/>
        <v>2024</v>
      </c>
      <c r="EN199" s="462">
        <f t="shared" si="66"/>
        <v>2024</v>
      </c>
      <c r="EO199" s="462">
        <f t="shared" si="66"/>
        <v>2024</v>
      </c>
      <c r="EP199" s="462">
        <f t="shared" si="66"/>
        <v>2024</v>
      </c>
      <c r="EQ199" s="462">
        <f t="shared" si="66"/>
        <v>2025</v>
      </c>
      <c r="ER199" s="462">
        <f t="shared" si="66"/>
        <v>2025</v>
      </c>
      <c r="ES199" s="462">
        <f t="shared" si="66"/>
        <v>2025</v>
      </c>
      <c r="ET199" s="462">
        <f t="shared" si="66"/>
        <v>2025</v>
      </c>
      <c r="EU199" s="462">
        <f t="shared" si="66"/>
        <v>2025</v>
      </c>
      <c r="EV199" s="462">
        <f t="shared" si="66"/>
        <v>2025</v>
      </c>
      <c r="EW199" s="462">
        <f t="shared" si="66"/>
        <v>2025</v>
      </c>
      <c r="EX199" s="462">
        <f t="shared" si="66"/>
        <v>2025</v>
      </c>
      <c r="EY199" s="462">
        <f t="shared" si="66"/>
        <v>2025</v>
      </c>
      <c r="EZ199" s="462">
        <f t="shared" si="66"/>
        <v>2025</v>
      </c>
      <c r="FA199" s="462">
        <f t="shared" si="66"/>
        <v>2025</v>
      </c>
      <c r="FB199" s="462">
        <f t="shared" si="66"/>
        <v>2025</v>
      </c>
      <c r="FC199" s="462">
        <f t="shared" si="66"/>
        <v>2026</v>
      </c>
      <c r="FD199" s="462">
        <f t="shared" si="66"/>
        <v>2026</v>
      </c>
      <c r="FE199" s="462">
        <f t="shared" si="66"/>
        <v>2026</v>
      </c>
      <c r="FF199" s="462">
        <f t="shared" si="66"/>
        <v>2026</v>
      </c>
      <c r="FG199" s="462">
        <f t="shared" si="66"/>
        <v>2026</v>
      </c>
      <c r="FH199" s="462">
        <f t="shared" si="66"/>
        <v>2026</v>
      </c>
      <c r="FI199" s="462">
        <f t="shared" si="66"/>
        <v>2026</v>
      </c>
      <c r="FJ199" s="462">
        <f t="shared" si="66"/>
        <v>2026</v>
      </c>
      <c r="FK199" s="462">
        <f t="shared" si="66"/>
        <v>2026</v>
      </c>
      <c r="FL199" s="462">
        <f t="shared" si="66"/>
        <v>2026</v>
      </c>
      <c r="FM199" s="462">
        <f t="shared" si="66"/>
        <v>2026</v>
      </c>
      <c r="FN199" s="462">
        <f t="shared" si="66"/>
        <v>2026</v>
      </c>
      <c r="FO199" s="462">
        <f t="shared" si="66"/>
        <v>2027</v>
      </c>
      <c r="FP199" s="462">
        <f t="shared" si="66"/>
        <v>2027</v>
      </c>
      <c r="FQ199" s="462">
        <f t="shared" si="66"/>
        <v>2027</v>
      </c>
      <c r="FR199" s="462">
        <f t="shared" si="66"/>
        <v>2027</v>
      </c>
      <c r="FS199" s="462">
        <f t="shared" si="66"/>
        <v>2027</v>
      </c>
      <c r="FT199" s="462">
        <f t="shared" si="66"/>
        <v>2027</v>
      </c>
      <c r="FU199" s="462">
        <f t="shared" si="66"/>
        <v>2027</v>
      </c>
      <c r="FV199" s="462">
        <f t="shared" si="66"/>
        <v>2027</v>
      </c>
      <c r="FW199" s="462">
        <f t="shared" si="66"/>
        <v>2027</v>
      </c>
      <c r="FX199" s="462">
        <f t="shared" si="66"/>
        <v>2027</v>
      </c>
      <c r="FY199" s="462">
        <f t="shared" si="66"/>
        <v>2027</v>
      </c>
      <c r="FZ199" s="462">
        <f t="shared" si="66"/>
        <v>2027</v>
      </c>
      <c r="GA199" s="462">
        <f t="shared" si="66"/>
        <v>1900</v>
      </c>
      <c r="GB199" s="462">
        <f t="shared" si="66"/>
        <v>1900</v>
      </c>
      <c r="GC199" s="462">
        <f t="shared" si="66"/>
        <v>1900</v>
      </c>
      <c r="GD199" s="462">
        <f t="shared" si="66"/>
        <v>1900</v>
      </c>
      <c r="GE199" s="462">
        <f t="shared" si="66"/>
        <v>1900</v>
      </c>
      <c r="GF199" s="462">
        <f t="shared" si="66"/>
        <v>1900</v>
      </c>
      <c r="GG199" s="462">
        <f t="shared" si="66"/>
        <v>1900</v>
      </c>
      <c r="GH199" s="462">
        <f t="shared" si="66"/>
        <v>1900</v>
      </c>
      <c r="GI199" s="462">
        <f t="shared" si="66"/>
        <v>1900</v>
      </c>
      <c r="GJ199" s="462">
        <f t="shared" si="66"/>
        <v>1900</v>
      </c>
      <c r="GK199" s="462">
        <f t="shared" si="66"/>
        <v>1900</v>
      </c>
      <c r="GL199" s="462">
        <f t="shared" si="66"/>
        <v>1900</v>
      </c>
      <c r="GM199" s="462">
        <f t="shared" si="66"/>
        <v>1900</v>
      </c>
      <c r="GN199" s="462">
        <f t="shared" ref="GN199" si="67">+YEAR(GN200)</f>
        <v>1900</v>
      </c>
    </row>
    <row r="200" spans="2:16384">
      <c r="B200" s="417" t="s">
        <v>171</v>
      </c>
      <c r="C200" s="235">
        <f>+'Monthly Sources and Uses'!C2</f>
        <v>41275</v>
      </c>
      <c r="D200" s="235">
        <f>+'Monthly Sources and Uses'!D2</f>
        <v>41306</v>
      </c>
      <c r="E200" s="235">
        <f>+'Monthly Sources and Uses'!E2</f>
        <v>41334</v>
      </c>
      <c r="F200" s="235">
        <f>+'Monthly Sources and Uses'!F2</f>
        <v>41365</v>
      </c>
      <c r="G200" s="235">
        <f>+'Monthly Sources and Uses'!G2</f>
        <v>41395</v>
      </c>
      <c r="H200" s="235">
        <f>+'Monthly Sources and Uses'!H2</f>
        <v>41426</v>
      </c>
      <c r="I200" s="235">
        <f>+'Monthly Sources and Uses'!I2</f>
        <v>41456</v>
      </c>
      <c r="J200" s="235">
        <f>+'Monthly Sources and Uses'!J2</f>
        <v>41487</v>
      </c>
      <c r="K200" s="235">
        <f>+'Monthly Sources and Uses'!K2</f>
        <v>41518</v>
      </c>
      <c r="L200" s="235">
        <f>+'Monthly Sources and Uses'!L2</f>
        <v>41548</v>
      </c>
      <c r="M200" s="235">
        <f>+'Monthly Sources and Uses'!M2</f>
        <v>41579</v>
      </c>
      <c r="N200" s="235">
        <f>+'Monthly Sources and Uses'!N2</f>
        <v>41609</v>
      </c>
      <c r="O200" s="235">
        <f>+'Monthly Sources and Uses'!O2</f>
        <v>41640</v>
      </c>
      <c r="P200" s="235">
        <f>+'Monthly Sources and Uses'!P2</f>
        <v>41671</v>
      </c>
      <c r="Q200" s="235">
        <f>+'Monthly Sources and Uses'!Q2</f>
        <v>41699</v>
      </c>
      <c r="R200" s="235">
        <f>+'Monthly Sources and Uses'!R2</f>
        <v>41730</v>
      </c>
      <c r="S200" s="235">
        <f>+'Monthly Sources and Uses'!S2</f>
        <v>41760</v>
      </c>
      <c r="T200" s="235">
        <f>+'Monthly Sources and Uses'!T2</f>
        <v>41791</v>
      </c>
      <c r="U200" s="235">
        <f>+'Monthly Sources and Uses'!U2</f>
        <v>41821</v>
      </c>
      <c r="V200" s="235">
        <f>+'Monthly Sources and Uses'!V2</f>
        <v>41852</v>
      </c>
      <c r="W200" s="235">
        <f>+'Monthly Sources and Uses'!W2</f>
        <v>41883</v>
      </c>
      <c r="X200" s="235">
        <f>+'Monthly Sources and Uses'!X2</f>
        <v>41913</v>
      </c>
      <c r="Y200" s="235">
        <f>+'Monthly Sources and Uses'!Y2</f>
        <v>41944</v>
      </c>
      <c r="Z200" s="235">
        <f>+'Monthly Sources and Uses'!Z2</f>
        <v>41974</v>
      </c>
      <c r="AA200" s="235">
        <f>+'Monthly Sources and Uses'!AA2</f>
        <v>42005</v>
      </c>
      <c r="AB200" s="235">
        <f>+'Monthly Sources and Uses'!AB2</f>
        <v>42036</v>
      </c>
      <c r="AC200" s="235">
        <f>+'Monthly Sources and Uses'!AC2</f>
        <v>42064</v>
      </c>
      <c r="AD200" s="235">
        <f>+'Monthly Sources and Uses'!AD2</f>
        <v>42095</v>
      </c>
      <c r="AE200" s="235">
        <f>+'Monthly Sources and Uses'!AE2</f>
        <v>42125</v>
      </c>
      <c r="AF200" s="235">
        <f>+'Monthly Sources and Uses'!AF2</f>
        <v>42156</v>
      </c>
      <c r="AG200" s="235">
        <f>+'Monthly Sources and Uses'!AG2</f>
        <v>42186</v>
      </c>
      <c r="AH200" s="235">
        <f>+'Monthly Sources and Uses'!AH2</f>
        <v>42217</v>
      </c>
      <c r="AI200" s="235">
        <f>+'Monthly Sources and Uses'!AI2</f>
        <v>42248</v>
      </c>
      <c r="AJ200" s="235">
        <f>+'Monthly Sources and Uses'!AJ2</f>
        <v>42278</v>
      </c>
      <c r="AK200" s="235">
        <f>+'Monthly Sources and Uses'!AK2</f>
        <v>42309</v>
      </c>
      <c r="AL200" s="235">
        <f>+'Monthly Sources and Uses'!AL2</f>
        <v>42339</v>
      </c>
      <c r="AM200" s="235">
        <f>+'Monthly Sources and Uses'!AM2</f>
        <v>42370</v>
      </c>
      <c r="AN200" s="235">
        <f>+'Monthly Sources and Uses'!AN2</f>
        <v>42401</v>
      </c>
      <c r="AO200" s="235">
        <f>+'Monthly Sources and Uses'!AO2</f>
        <v>42430</v>
      </c>
      <c r="AP200" s="235">
        <f>+'Monthly Sources and Uses'!AP2</f>
        <v>42461</v>
      </c>
      <c r="AQ200" s="235">
        <f>+'Monthly Sources and Uses'!AQ2</f>
        <v>42491</v>
      </c>
      <c r="AR200" s="235">
        <f>+'Monthly Sources and Uses'!AR2</f>
        <v>42522</v>
      </c>
      <c r="AS200" s="235">
        <f>+'Monthly Sources and Uses'!AS2</f>
        <v>42552</v>
      </c>
      <c r="AT200" s="235">
        <f>+'Monthly Sources and Uses'!AT2</f>
        <v>42583</v>
      </c>
      <c r="AU200" s="235">
        <f>+'Monthly Sources and Uses'!AU2</f>
        <v>42614</v>
      </c>
      <c r="AV200" s="235">
        <f>+'Monthly Sources and Uses'!AV2</f>
        <v>42644</v>
      </c>
      <c r="AW200" s="235">
        <f>+'Monthly Sources and Uses'!AW2</f>
        <v>42675</v>
      </c>
      <c r="AX200" s="235">
        <f>+'Monthly Sources and Uses'!AX2</f>
        <v>42705</v>
      </c>
      <c r="AY200" s="235">
        <f>+'Monthly Sources and Uses'!AY2</f>
        <v>42736</v>
      </c>
      <c r="AZ200" s="235">
        <f>+'Monthly Sources and Uses'!AZ2</f>
        <v>42767</v>
      </c>
      <c r="BA200" s="235">
        <f>+'Monthly Sources and Uses'!BA2</f>
        <v>42795</v>
      </c>
      <c r="BB200" s="235">
        <f>+'Monthly Sources and Uses'!BB2</f>
        <v>42826</v>
      </c>
      <c r="BC200" s="235">
        <f>+'Monthly Sources and Uses'!BC2</f>
        <v>42856</v>
      </c>
      <c r="BD200" s="235">
        <f>+'Monthly Sources and Uses'!BD2</f>
        <v>42887</v>
      </c>
      <c r="BE200" s="235">
        <f>+'Monthly Sources and Uses'!BE2</f>
        <v>42917</v>
      </c>
      <c r="BF200" s="235">
        <f>+'Monthly Sources and Uses'!BF2</f>
        <v>42948</v>
      </c>
      <c r="BG200" s="235">
        <f>+'Monthly Sources and Uses'!BG2</f>
        <v>42979</v>
      </c>
      <c r="BH200" s="235">
        <f>+'Monthly Sources and Uses'!BH2</f>
        <v>43009</v>
      </c>
      <c r="BI200" s="235">
        <f>+'Monthly Sources and Uses'!BI2</f>
        <v>43040</v>
      </c>
      <c r="BJ200" s="235">
        <f>+'Monthly Sources and Uses'!BJ2</f>
        <v>43070</v>
      </c>
      <c r="BK200" s="235">
        <f>+'Monthly Sources and Uses'!BK2</f>
        <v>43101</v>
      </c>
      <c r="BL200" s="235">
        <f>+'Monthly Sources and Uses'!BL2</f>
        <v>43132</v>
      </c>
      <c r="BM200" s="235">
        <f>+'Monthly Sources and Uses'!BM2</f>
        <v>43160</v>
      </c>
      <c r="BN200" s="235">
        <f>+'Monthly Sources and Uses'!BN2</f>
        <v>43191</v>
      </c>
      <c r="BO200" s="235">
        <f>+'Monthly Sources and Uses'!BO2</f>
        <v>43221</v>
      </c>
      <c r="BP200" s="235">
        <f>+'Monthly Sources and Uses'!BP2</f>
        <v>43252</v>
      </c>
      <c r="BQ200" s="235">
        <f>+'Monthly Sources and Uses'!BQ2</f>
        <v>43282</v>
      </c>
      <c r="BR200" s="235">
        <f>+'Monthly Sources and Uses'!BR2</f>
        <v>43313</v>
      </c>
      <c r="BS200" s="235">
        <f>+'Monthly Sources and Uses'!BS2</f>
        <v>43344</v>
      </c>
      <c r="BT200" s="235">
        <f>+'Monthly Sources and Uses'!BT2</f>
        <v>43374</v>
      </c>
      <c r="BU200" s="235">
        <f>+'Monthly Sources and Uses'!BU2</f>
        <v>43405</v>
      </c>
      <c r="BV200" s="235">
        <f>+'Monthly Sources and Uses'!BV2</f>
        <v>43435</v>
      </c>
      <c r="BW200" s="235">
        <f>+'Monthly Sources and Uses'!BW2</f>
        <v>43466</v>
      </c>
      <c r="BX200" s="235">
        <f>+'Monthly Sources and Uses'!BX2</f>
        <v>43497</v>
      </c>
      <c r="BY200" s="235">
        <f>+'Monthly Sources and Uses'!BY2</f>
        <v>43525</v>
      </c>
      <c r="BZ200" s="235">
        <f>+'Monthly Sources and Uses'!BZ2</f>
        <v>43556</v>
      </c>
      <c r="CA200" s="235">
        <f>+'Monthly Sources and Uses'!CA2</f>
        <v>43586</v>
      </c>
      <c r="CB200" s="235">
        <f>+'Monthly Sources and Uses'!CB2</f>
        <v>43617</v>
      </c>
      <c r="CC200" s="235">
        <f>+'Monthly Sources and Uses'!CC2</f>
        <v>43647</v>
      </c>
      <c r="CD200" s="235">
        <f>+'Monthly Sources and Uses'!CD2</f>
        <v>43678</v>
      </c>
      <c r="CE200" s="235">
        <f>+'Monthly Sources and Uses'!CE2</f>
        <v>43709</v>
      </c>
      <c r="CF200" s="235">
        <f>+'Monthly Sources and Uses'!CF2</f>
        <v>43739</v>
      </c>
      <c r="CG200" s="235">
        <f>+'Monthly Sources and Uses'!CG2</f>
        <v>43770</v>
      </c>
      <c r="CH200" s="235">
        <f>+'Monthly Sources and Uses'!CH2</f>
        <v>43800</v>
      </c>
      <c r="CI200" s="235">
        <f>+'Monthly Sources and Uses'!CI2</f>
        <v>43831</v>
      </c>
      <c r="CJ200" s="235">
        <f>+'Monthly Sources and Uses'!CJ2</f>
        <v>43862</v>
      </c>
      <c r="CK200" s="235">
        <f>+'Monthly Sources and Uses'!CK2</f>
        <v>43891</v>
      </c>
      <c r="CL200" s="235">
        <f>+'Monthly Sources and Uses'!CL2</f>
        <v>43922</v>
      </c>
      <c r="CM200" s="235">
        <f>+'Monthly Sources and Uses'!CM2</f>
        <v>43952</v>
      </c>
      <c r="CN200" s="235">
        <f>+'Monthly Sources and Uses'!CN2</f>
        <v>43983</v>
      </c>
      <c r="CO200" s="235">
        <f>+'Monthly Sources and Uses'!CO2</f>
        <v>44013</v>
      </c>
      <c r="CP200" s="235">
        <f>+'Monthly Sources and Uses'!CP2</f>
        <v>44044</v>
      </c>
      <c r="CQ200" s="235">
        <f>+'Monthly Sources and Uses'!CQ2</f>
        <v>44075</v>
      </c>
      <c r="CR200" s="235">
        <f>+'Monthly Sources and Uses'!CR2</f>
        <v>44105</v>
      </c>
      <c r="CS200" s="235">
        <f>+'Monthly Sources and Uses'!CS2</f>
        <v>44136</v>
      </c>
      <c r="CT200" s="235">
        <f>+'Monthly Sources and Uses'!CT2</f>
        <v>44166</v>
      </c>
      <c r="CU200" s="235">
        <f>+'Monthly Sources and Uses'!CU2</f>
        <v>44197</v>
      </c>
      <c r="CV200" s="235">
        <f>+'Monthly Sources and Uses'!CV2</f>
        <v>44228</v>
      </c>
      <c r="CW200" s="235">
        <f>+'Monthly Sources and Uses'!CW2</f>
        <v>44256</v>
      </c>
      <c r="CX200" s="235">
        <f>+'Monthly Sources and Uses'!CX2</f>
        <v>44287</v>
      </c>
      <c r="CY200" s="235">
        <f>+'Monthly Sources and Uses'!CY2</f>
        <v>44317</v>
      </c>
      <c r="CZ200" s="235">
        <f>+'Monthly Sources and Uses'!CZ2</f>
        <v>44348</v>
      </c>
      <c r="DA200" s="235">
        <f>+'Monthly Sources and Uses'!DA2</f>
        <v>44378</v>
      </c>
      <c r="DB200" s="235">
        <f>+'Monthly Sources and Uses'!DB2</f>
        <v>44409</v>
      </c>
      <c r="DC200" s="235">
        <f>+'Monthly Sources and Uses'!DC2</f>
        <v>44440</v>
      </c>
      <c r="DD200" s="235">
        <f>+'Monthly Sources and Uses'!DD2</f>
        <v>44470</v>
      </c>
      <c r="DE200" s="235">
        <f>+'Monthly Sources and Uses'!DE2</f>
        <v>44501</v>
      </c>
      <c r="DF200" s="235">
        <f>+'Monthly Sources and Uses'!DF2</f>
        <v>44531</v>
      </c>
      <c r="DG200" s="235">
        <f>+'Monthly Sources and Uses'!DG2</f>
        <v>44562</v>
      </c>
      <c r="DH200" s="235">
        <f>+'Monthly Sources and Uses'!DH2</f>
        <v>44593</v>
      </c>
      <c r="DI200" s="235">
        <f>+'Monthly Sources and Uses'!DI2</f>
        <v>44621</v>
      </c>
      <c r="DJ200" s="235">
        <f>+'Monthly Sources and Uses'!DJ2</f>
        <v>44652</v>
      </c>
      <c r="DK200" s="235">
        <f>+'Monthly Sources and Uses'!DK2</f>
        <v>44682</v>
      </c>
      <c r="DL200" s="235">
        <f>+'Monthly Sources and Uses'!DL2</f>
        <v>44713</v>
      </c>
      <c r="DM200" s="235">
        <f>+'Monthly Sources and Uses'!DM2</f>
        <v>44743</v>
      </c>
      <c r="DN200" s="235">
        <f>+'Monthly Sources and Uses'!DN2</f>
        <v>44774</v>
      </c>
      <c r="DO200" s="235">
        <f>+'Monthly Sources and Uses'!DO2</f>
        <v>44805</v>
      </c>
      <c r="DP200" s="235">
        <f>+'Monthly Sources and Uses'!DP2</f>
        <v>44835</v>
      </c>
      <c r="DQ200" s="235">
        <f>+'Monthly Sources and Uses'!DQ2</f>
        <v>44866</v>
      </c>
      <c r="DR200" s="235">
        <f>+'Monthly Sources and Uses'!DR2</f>
        <v>44896</v>
      </c>
      <c r="DS200" s="235">
        <f>+'Monthly Sources and Uses'!DS2</f>
        <v>44927</v>
      </c>
      <c r="DT200" s="235">
        <f>+'Monthly Sources and Uses'!DT2</f>
        <v>44958</v>
      </c>
      <c r="DU200" s="235">
        <f>+'Monthly Sources and Uses'!DU2</f>
        <v>44986</v>
      </c>
      <c r="DV200" s="235">
        <f>+'Monthly Sources and Uses'!DV2</f>
        <v>45017</v>
      </c>
      <c r="DW200" s="235">
        <f>+'Monthly Sources and Uses'!DW2</f>
        <v>45047</v>
      </c>
      <c r="DX200" s="235">
        <f>+'Monthly Sources and Uses'!DX2</f>
        <v>45078</v>
      </c>
      <c r="DY200" s="235">
        <f>+'Monthly Sources and Uses'!DY2</f>
        <v>45108</v>
      </c>
      <c r="DZ200" s="235">
        <f>+'Monthly Sources and Uses'!DZ2</f>
        <v>45139</v>
      </c>
      <c r="EA200" s="235">
        <f>+'Monthly Sources and Uses'!EA2</f>
        <v>45170</v>
      </c>
      <c r="EB200" s="235">
        <f>+'Monthly Sources and Uses'!EB2</f>
        <v>45200</v>
      </c>
      <c r="EC200" s="235">
        <f>+'Monthly Sources and Uses'!EC2</f>
        <v>45231</v>
      </c>
      <c r="ED200" s="235">
        <f>+'Monthly Sources and Uses'!ED2</f>
        <v>45261</v>
      </c>
      <c r="EE200" s="235">
        <f>+'Monthly Sources and Uses'!EE2</f>
        <v>45292</v>
      </c>
      <c r="EF200" s="235">
        <f>+'Monthly Sources and Uses'!EF2</f>
        <v>45323</v>
      </c>
      <c r="EG200" s="235">
        <f>+'Monthly Sources and Uses'!EG2</f>
        <v>45352</v>
      </c>
      <c r="EH200" s="235">
        <f>+'Monthly Sources and Uses'!EH2</f>
        <v>45383</v>
      </c>
      <c r="EI200" s="235">
        <f>+'Monthly Sources and Uses'!EI2</f>
        <v>45413</v>
      </c>
      <c r="EJ200" s="235">
        <f>+'Monthly Sources and Uses'!EJ2</f>
        <v>45444</v>
      </c>
      <c r="EK200" s="235">
        <f>+'Monthly Sources and Uses'!EK2</f>
        <v>45474</v>
      </c>
      <c r="EL200" s="235">
        <f>+'Monthly Sources and Uses'!EL2</f>
        <v>45505</v>
      </c>
      <c r="EM200" s="235">
        <f>+'Monthly Sources and Uses'!EM2</f>
        <v>45536</v>
      </c>
      <c r="EN200" s="235">
        <f>+'Monthly Sources and Uses'!EN2</f>
        <v>45566</v>
      </c>
      <c r="EO200" s="235">
        <f>+'Monthly Sources and Uses'!EO2</f>
        <v>45597</v>
      </c>
      <c r="EP200" s="235">
        <f>+'Monthly Sources and Uses'!EP2</f>
        <v>45627</v>
      </c>
      <c r="EQ200" s="235">
        <f>+'Monthly Sources and Uses'!EQ2</f>
        <v>45658</v>
      </c>
      <c r="ER200" s="235">
        <f>+'Monthly Sources and Uses'!ER2</f>
        <v>45689</v>
      </c>
      <c r="ES200" s="235">
        <f>+'Monthly Sources and Uses'!ES2</f>
        <v>45717</v>
      </c>
      <c r="ET200" s="235">
        <f>+'Monthly Sources and Uses'!ET2</f>
        <v>45748</v>
      </c>
      <c r="EU200" s="235">
        <f>+'Monthly Sources and Uses'!EU2</f>
        <v>45778</v>
      </c>
      <c r="EV200" s="235">
        <f>+'Monthly Sources and Uses'!EV2</f>
        <v>45809</v>
      </c>
      <c r="EW200" s="235">
        <f>+'Monthly Sources and Uses'!EW2</f>
        <v>45839</v>
      </c>
      <c r="EX200" s="235">
        <f>+'Monthly Sources and Uses'!EX2</f>
        <v>45870</v>
      </c>
      <c r="EY200" s="235">
        <f>+'Monthly Sources and Uses'!EY2</f>
        <v>45901</v>
      </c>
      <c r="EZ200" s="235">
        <f>+'Monthly Sources and Uses'!EZ2</f>
        <v>45931</v>
      </c>
      <c r="FA200" s="235">
        <f>+'Monthly Sources and Uses'!FA2</f>
        <v>45962</v>
      </c>
      <c r="FB200" s="235">
        <f>+'Monthly Sources and Uses'!FB2</f>
        <v>45992</v>
      </c>
      <c r="FC200" s="235">
        <f>+'Monthly Sources and Uses'!FC2</f>
        <v>46023</v>
      </c>
      <c r="FD200" s="235">
        <f>+'Monthly Sources and Uses'!FD2</f>
        <v>46054</v>
      </c>
      <c r="FE200" s="235">
        <f>+'Monthly Sources and Uses'!FE2</f>
        <v>46082</v>
      </c>
      <c r="FF200" s="235">
        <f>+'Monthly Sources and Uses'!FF2</f>
        <v>46113</v>
      </c>
      <c r="FG200" s="235">
        <f>+'Monthly Sources and Uses'!FG2</f>
        <v>46143</v>
      </c>
      <c r="FH200" s="235">
        <f>+'Monthly Sources and Uses'!FH2</f>
        <v>46174</v>
      </c>
      <c r="FI200" s="235">
        <f>+'Monthly Sources and Uses'!FI2</f>
        <v>46204</v>
      </c>
      <c r="FJ200" s="235">
        <f>+'Monthly Sources and Uses'!FJ2</f>
        <v>46235</v>
      </c>
      <c r="FK200" s="235">
        <f>+'Monthly Sources and Uses'!FK2</f>
        <v>46266</v>
      </c>
      <c r="FL200" s="235">
        <f>+'Monthly Sources and Uses'!FL2</f>
        <v>46296</v>
      </c>
      <c r="FM200" s="235">
        <f>+'Monthly Sources and Uses'!FM2</f>
        <v>46327</v>
      </c>
      <c r="FN200" s="235">
        <f>+'Monthly Sources and Uses'!FN2</f>
        <v>46357</v>
      </c>
      <c r="FO200" s="235">
        <f>+'Monthly Sources and Uses'!FO2</f>
        <v>46388</v>
      </c>
      <c r="FP200" s="235">
        <f>+'Monthly Sources and Uses'!FP2</f>
        <v>46419</v>
      </c>
      <c r="FQ200" s="235">
        <f>+'Monthly Sources and Uses'!FQ2</f>
        <v>46447</v>
      </c>
      <c r="FR200" s="235">
        <f>+'Monthly Sources and Uses'!FR2</f>
        <v>46478</v>
      </c>
      <c r="FS200" s="235">
        <f>+'Monthly Sources and Uses'!FS2</f>
        <v>46508</v>
      </c>
      <c r="FT200" s="235">
        <f>+'Monthly Sources and Uses'!FT2</f>
        <v>46539</v>
      </c>
      <c r="FU200" s="235">
        <f>+'Monthly Sources and Uses'!FU2</f>
        <v>46569</v>
      </c>
      <c r="FV200" s="235">
        <f>+'Monthly Sources and Uses'!FV2</f>
        <v>46600</v>
      </c>
      <c r="FW200" s="235">
        <f>+'Monthly Sources and Uses'!FW2</f>
        <v>46631</v>
      </c>
      <c r="FX200" s="235">
        <f>+'Monthly Sources and Uses'!FX2</f>
        <v>46661</v>
      </c>
      <c r="FY200" s="235">
        <f>+'Monthly Sources and Uses'!FY2</f>
        <v>46692</v>
      </c>
      <c r="FZ200" s="235">
        <f>+'Monthly Sources and Uses'!FZ2</f>
        <v>46722</v>
      </c>
      <c r="GA200" s="235">
        <f>+'Monthly Sources and Uses'!GA2</f>
        <v>0</v>
      </c>
      <c r="GB200" s="235">
        <f>+'Monthly Sources and Uses'!GB2</f>
        <v>0</v>
      </c>
      <c r="GC200" s="235">
        <f>+'Monthly Sources and Uses'!GC2</f>
        <v>0</v>
      </c>
      <c r="GD200" s="235">
        <f>+'Monthly Sources and Uses'!GD2</f>
        <v>0</v>
      </c>
      <c r="GE200" s="235">
        <f>+'Monthly Sources and Uses'!GE2</f>
        <v>0</v>
      </c>
      <c r="GF200" s="235">
        <f>+'Monthly Sources and Uses'!GF2</f>
        <v>0</v>
      </c>
      <c r="GG200" s="235">
        <f>+'Monthly Sources and Uses'!GG2</f>
        <v>0</v>
      </c>
      <c r="GH200" s="235">
        <f>+'Monthly Sources and Uses'!GH2</f>
        <v>0</v>
      </c>
      <c r="GI200" s="235">
        <f>+'Monthly Sources and Uses'!GI2</f>
        <v>0</v>
      </c>
      <c r="GJ200" s="235">
        <f>+'Monthly Sources and Uses'!GJ2</f>
        <v>0</v>
      </c>
      <c r="GK200" s="235">
        <f>+'Monthly Sources and Uses'!GK2</f>
        <v>0</v>
      </c>
      <c r="GL200" s="235">
        <f>+'Monthly Sources and Uses'!GL2</f>
        <v>0</v>
      </c>
      <c r="GM200" s="235">
        <f>+'Monthly Sources and Uses'!GM2</f>
        <v>0</v>
      </c>
      <c r="GN200" s="235">
        <f>+'Monthly Sources and Uses'!GN2</f>
        <v>0</v>
      </c>
    </row>
    <row r="201" spans="2:16384">
      <c r="B201" s="417" t="s">
        <v>171</v>
      </c>
      <c r="C201" s="232">
        <f>+VLOOKUP(C200,$B$208:$C$1000,2,FALSE)</f>
        <v>115</v>
      </c>
      <c r="D201" s="232">
        <f t="shared" ref="D201:BO201" si="68">+VLOOKUP(D200,$B$208:$C$1000,2,FALSE)</f>
        <v>115</v>
      </c>
      <c r="E201" s="232">
        <f t="shared" si="68"/>
        <v>115</v>
      </c>
      <c r="F201" s="232">
        <f t="shared" si="68"/>
        <v>115</v>
      </c>
      <c r="G201" s="232">
        <f t="shared" si="68"/>
        <v>115</v>
      </c>
      <c r="H201" s="232">
        <f t="shared" si="68"/>
        <v>120</v>
      </c>
      <c r="I201" s="232">
        <f t="shared" si="68"/>
        <v>120</v>
      </c>
      <c r="J201" s="232">
        <f t="shared" si="68"/>
        <v>120</v>
      </c>
      <c r="K201" s="232">
        <f t="shared" si="68"/>
        <v>120</v>
      </c>
      <c r="L201" s="232">
        <f t="shared" si="68"/>
        <v>120</v>
      </c>
      <c r="M201" s="232">
        <f t="shared" si="68"/>
        <v>120</v>
      </c>
      <c r="N201" s="232">
        <f t="shared" si="68"/>
        <v>120</v>
      </c>
      <c r="O201" s="232">
        <f t="shared" si="68"/>
        <v>120</v>
      </c>
      <c r="P201" s="232">
        <f t="shared" si="68"/>
        <v>120</v>
      </c>
      <c r="Q201" s="232">
        <f t="shared" si="68"/>
        <v>120</v>
      </c>
      <c r="R201" s="232">
        <f t="shared" si="68"/>
        <v>120</v>
      </c>
      <c r="S201" s="232">
        <f t="shared" si="68"/>
        <v>120</v>
      </c>
      <c r="T201" s="232">
        <f t="shared" si="68"/>
        <v>125</v>
      </c>
      <c r="U201" s="232">
        <f t="shared" si="68"/>
        <v>125</v>
      </c>
      <c r="V201" s="232">
        <f t="shared" si="68"/>
        <v>125</v>
      </c>
      <c r="W201" s="232">
        <f t="shared" si="68"/>
        <v>125</v>
      </c>
      <c r="X201" s="232">
        <f t="shared" si="68"/>
        <v>125</v>
      </c>
      <c r="Y201" s="232">
        <f t="shared" si="68"/>
        <v>125</v>
      </c>
      <c r="Z201" s="232">
        <f t="shared" si="68"/>
        <v>125</v>
      </c>
      <c r="AA201" s="232">
        <f t="shared" si="68"/>
        <v>125</v>
      </c>
      <c r="AB201" s="232">
        <f t="shared" si="68"/>
        <v>125</v>
      </c>
      <c r="AC201" s="232">
        <f t="shared" si="68"/>
        <v>125</v>
      </c>
      <c r="AD201" s="232">
        <f t="shared" si="68"/>
        <v>125</v>
      </c>
      <c r="AE201" s="232">
        <f t="shared" si="68"/>
        <v>125</v>
      </c>
      <c r="AF201" s="232">
        <f t="shared" si="68"/>
        <v>125</v>
      </c>
      <c r="AG201" s="232">
        <f t="shared" si="68"/>
        <v>125</v>
      </c>
      <c r="AH201" s="232">
        <f t="shared" si="68"/>
        <v>125</v>
      </c>
      <c r="AI201" s="232">
        <f t="shared" si="68"/>
        <v>125</v>
      </c>
      <c r="AJ201" s="232">
        <f t="shared" si="68"/>
        <v>125</v>
      </c>
      <c r="AK201" s="232">
        <f t="shared" si="68"/>
        <v>125</v>
      </c>
      <c r="AL201" s="232">
        <f t="shared" si="68"/>
        <v>125</v>
      </c>
      <c r="AM201" s="232">
        <f t="shared" si="68"/>
        <v>125</v>
      </c>
      <c r="AN201" s="232">
        <f t="shared" si="68"/>
        <v>125</v>
      </c>
      <c r="AO201" s="232">
        <f t="shared" si="68"/>
        <v>125</v>
      </c>
      <c r="AP201" s="232">
        <f t="shared" si="68"/>
        <v>125</v>
      </c>
      <c r="AQ201" s="232">
        <f t="shared" si="68"/>
        <v>125</v>
      </c>
      <c r="AR201" s="232">
        <f t="shared" si="68"/>
        <v>125</v>
      </c>
      <c r="AS201" s="232">
        <f t="shared" si="68"/>
        <v>125</v>
      </c>
      <c r="AT201" s="232">
        <f t="shared" si="68"/>
        <v>125</v>
      </c>
      <c r="AU201" s="232">
        <f t="shared" si="68"/>
        <v>125</v>
      </c>
      <c r="AV201" s="232">
        <f t="shared" si="68"/>
        <v>125</v>
      </c>
      <c r="AW201" s="232">
        <f t="shared" si="68"/>
        <v>125</v>
      </c>
      <c r="AX201" s="232">
        <f t="shared" si="68"/>
        <v>125</v>
      </c>
      <c r="AY201" s="232">
        <f t="shared" si="68"/>
        <v>125</v>
      </c>
      <c r="AZ201" s="232">
        <f t="shared" si="68"/>
        <v>125</v>
      </c>
      <c r="BA201" s="232">
        <f t="shared" si="68"/>
        <v>125</v>
      </c>
      <c r="BB201" s="232">
        <f t="shared" si="68"/>
        <v>125</v>
      </c>
      <c r="BC201" s="232">
        <f t="shared" si="68"/>
        <v>125</v>
      </c>
      <c r="BD201" s="232">
        <f t="shared" si="68"/>
        <v>125</v>
      </c>
      <c r="BE201" s="232">
        <f t="shared" si="68"/>
        <v>125</v>
      </c>
      <c r="BF201" s="232">
        <f t="shared" si="68"/>
        <v>125</v>
      </c>
      <c r="BG201" s="232">
        <f t="shared" si="68"/>
        <v>125</v>
      </c>
      <c r="BH201" s="232">
        <f t="shared" si="68"/>
        <v>125</v>
      </c>
      <c r="BI201" s="232">
        <f t="shared" si="68"/>
        <v>125</v>
      </c>
      <c r="BJ201" s="232">
        <f t="shared" si="68"/>
        <v>125</v>
      </c>
      <c r="BK201" s="232">
        <f t="shared" si="68"/>
        <v>125</v>
      </c>
      <c r="BL201" s="232">
        <f t="shared" si="68"/>
        <v>125</v>
      </c>
      <c r="BM201" s="232">
        <f t="shared" si="68"/>
        <v>125</v>
      </c>
      <c r="BN201" s="232">
        <f t="shared" si="68"/>
        <v>125</v>
      </c>
      <c r="BO201" s="232">
        <f t="shared" si="68"/>
        <v>125</v>
      </c>
      <c r="BP201" s="232">
        <f t="shared" ref="BP201:EA201" si="69">+VLOOKUP(BP200,$B$208:$C$1000,2,FALSE)</f>
        <v>125</v>
      </c>
      <c r="BQ201" s="232">
        <f t="shared" si="69"/>
        <v>125</v>
      </c>
      <c r="BR201" s="232">
        <f t="shared" si="69"/>
        <v>125</v>
      </c>
      <c r="BS201" s="232">
        <f t="shared" si="69"/>
        <v>125</v>
      </c>
      <c r="BT201" s="232">
        <f t="shared" si="69"/>
        <v>125</v>
      </c>
      <c r="BU201" s="232">
        <f t="shared" si="69"/>
        <v>125</v>
      </c>
      <c r="BV201" s="232">
        <f t="shared" si="69"/>
        <v>125</v>
      </c>
      <c r="BW201" s="232">
        <f t="shared" si="69"/>
        <v>125</v>
      </c>
      <c r="BX201" s="232">
        <f t="shared" si="69"/>
        <v>125</v>
      </c>
      <c r="BY201" s="232">
        <f t="shared" si="69"/>
        <v>125</v>
      </c>
      <c r="BZ201" s="232">
        <f t="shared" si="69"/>
        <v>125</v>
      </c>
      <c r="CA201" s="232">
        <f t="shared" si="69"/>
        <v>125</v>
      </c>
      <c r="CB201" s="232">
        <f t="shared" si="69"/>
        <v>125</v>
      </c>
      <c r="CC201" s="232">
        <f t="shared" si="69"/>
        <v>125</v>
      </c>
      <c r="CD201" s="232">
        <f t="shared" si="69"/>
        <v>125</v>
      </c>
      <c r="CE201" s="232">
        <f t="shared" si="69"/>
        <v>125</v>
      </c>
      <c r="CF201" s="232">
        <f t="shared" si="69"/>
        <v>125</v>
      </c>
      <c r="CG201" s="232">
        <f t="shared" si="69"/>
        <v>125</v>
      </c>
      <c r="CH201" s="232">
        <f t="shared" si="69"/>
        <v>125</v>
      </c>
      <c r="CI201" s="232">
        <f t="shared" si="69"/>
        <v>125</v>
      </c>
      <c r="CJ201" s="232">
        <f t="shared" si="69"/>
        <v>125</v>
      </c>
      <c r="CK201" s="232">
        <f t="shared" si="69"/>
        <v>125</v>
      </c>
      <c r="CL201" s="232">
        <f t="shared" si="69"/>
        <v>125</v>
      </c>
      <c r="CM201" s="232">
        <f t="shared" si="69"/>
        <v>125</v>
      </c>
      <c r="CN201" s="232">
        <f t="shared" si="69"/>
        <v>125</v>
      </c>
      <c r="CO201" s="232">
        <f t="shared" si="69"/>
        <v>125</v>
      </c>
      <c r="CP201" s="232">
        <f t="shared" si="69"/>
        <v>125</v>
      </c>
      <c r="CQ201" s="232">
        <f t="shared" si="69"/>
        <v>125</v>
      </c>
      <c r="CR201" s="232">
        <f t="shared" si="69"/>
        <v>125</v>
      </c>
      <c r="CS201" s="232">
        <f t="shared" si="69"/>
        <v>125</v>
      </c>
      <c r="CT201" s="232">
        <f t="shared" si="69"/>
        <v>125</v>
      </c>
      <c r="CU201" s="232">
        <f t="shared" si="69"/>
        <v>125</v>
      </c>
      <c r="CV201" s="232">
        <f t="shared" si="69"/>
        <v>125</v>
      </c>
      <c r="CW201" s="232">
        <f t="shared" si="69"/>
        <v>125</v>
      </c>
      <c r="CX201" s="232">
        <f t="shared" si="69"/>
        <v>125</v>
      </c>
      <c r="CY201" s="232">
        <f t="shared" si="69"/>
        <v>125</v>
      </c>
      <c r="CZ201" s="232">
        <f t="shared" si="69"/>
        <v>125</v>
      </c>
      <c r="DA201" s="232">
        <f t="shared" si="69"/>
        <v>125</v>
      </c>
      <c r="DB201" s="232">
        <f t="shared" si="69"/>
        <v>125</v>
      </c>
      <c r="DC201" s="232">
        <f t="shared" si="69"/>
        <v>125</v>
      </c>
      <c r="DD201" s="232">
        <f t="shared" si="69"/>
        <v>125</v>
      </c>
      <c r="DE201" s="232">
        <f t="shared" si="69"/>
        <v>125</v>
      </c>
      <c r="DF201" s="232">
        <f t="shared" si="69"/>
        <v>125</v>
      </c>
      <c r="DG201" s="232">
        <f t="shared" si="69"/>
        <v>125</v>
      </c>
      <c r="DH201" s="232">
        <f t="shared" si="69"/>
        <v>125</v>
      </c>
      <c r="DI201" s="232">
        <f t="shared" si="69"/>
        <v>125</v>
      </c>
      <c r="DJ201" s="232">
        <f t="shared" si="69"/>
        <v>125</v>
      </c>
      <c r="DK201" s="232">
        <f t="shared" si="69"/>
        <v>125</v>
      </c>
      <c r="DL201" s="232">
        <f t="shared" si="69"/>
        <v>125</v>
      </c>
      <c r="DM201" s="232">
        <f t="shared" si="69"/>
        <v>125</v>
      </c>
      <c r="DN201" s="232">
        <f t="shared" si="69"/>
        <v>125</v>
      </c>
      <c r="DO201" s="232">
        <f t="shared" si="69"/>
        <v>125</v>
      </c>
      <c r="DP201" s="232">
        <f t="shared" si="69"/>
        <v>125</v>
      </c>
      <c r="DQ201" s="232">
        <f t="shared" si="69"/>
        <v>125</v>
      </c>
      <c r="DR201" s="232">
        <f t="shared" si="69"/>
        <v>125</v>
      </c>
      <c r="DS201" s="232">
        <f t="shared" si="69"/>
        <v>125</v>
      </c>
      <c r="DT201" s="232">
        <f t="shared" si="69"/>
        <v>125</v>
      </c>
      <c r="DU201" s="232">
        <f t="shared" si="69"/>
        <v>125</v>
      </c>
      <c r="DV201" s="232">
        <f t="shared" si="69"/>
        <v>125</v>
      </c>
      <c r="DW201" s="232">
        <f t="shared" si="69"/>
        <v>125</v>
      </c>
      <c r="DX201" s="232">
        <f t="shared" si="69"/>
        <v>125</v>
      </c>
      <c r="DY201" s="232">
        <f t="shared" si="69"/>
        <v>125</v>
      </c>
      <c r="DZ201" s="232">
        <f t="shared" si="69"/>
        <v>125</v>
      </c>
      <c r="EA201" s="232">
        <f t="shared" si="69"/>
        <v>125</v>
      </c>
      <c r="EB201" s="232">
        <f t="shared" ref="EB201:GM201" si="70">+VLOOKUP(EB200,$B$208:$C$1000,2,FALSE)</f>
        <v>125</v>
      </c>
      <c r="EC201" s="232">
        <f t="shared" si="70"/>
        <v>125</v>
      </c>
      <c r="ED201" s="232">
        <f t="shared" si="70"/>
        <v>125</v>
      </c>
      <c r="EE201" s="232">
        <f t="shared" si="70"/>
        <v>125</v>
      </c>
      <c r="EF201" s="232">
        <f t="shared" si="70"/>
        <v>125</v>
      </c>
      <c r="EG201" s="232">
        <f t="shared" si="70"/>
        <v>125</v>
      </c>
      <c r="EH201" s="232">
        <f t="shared" si="70"/>
        <v>125</v>
      </c>
      <c r="EI201" s="232">
        <f t="shared" si="70"/>
        <v>125</v>
      </c>
      <c r="EJ201" s="232">
        <f t="shared" si="70"/>
        <v>125</v>
      </c>
      <c r="EK201" s="232">
        <f t="shared" si="70"/>
        <v>125</v>
      </c>
      <c r="EL201" s="232">
        <f t="shared" si="70"/>
        <v>125</v>
      </c>
      <c r="EM201" s="232">
        <f t="shared" si="70"/>
        <v>125</v>
      </c>
      <c r="EN201" s="232">
        <f t="shared" si="70"/>
        <v>125</v>
      </c>
      <c r="EO201" s="232">
        <f t="shared" si="70"/>
        <v>125</v>
      </c>
      <c r="EP201" s="232">
        <f t="shared" si="70"/>
        <v>125</v>
      </c>
      <c r="EQ201" s="232">
        <f t="shared" si="70"/>
        <v>125</v>
      </c>
      <c r="ER201" s="232">
        <f t="shared" si="70"/>
        <v>125</v>
      </c>
      <c r="ES201" s="232">
        <f t="shared" si="70"/>
        <v>125</v>
      </c>
      <c r="ET201" s="232">
        <f t="shared" si="70"/>
        <v>125</v>
      </c>
      <c r="EU201" s="232">
        <f t="shared" si="70"/>
        <v>125</v>
      </c>
      <c r="EV201" s="232">
        <f t="shared" si="70"/>
        <v>125</v>
      </c>
      <c r="EW201" s="232">
        <f t="shared" si="70"/>
        <v>125</v>
      </c>
      <c r="EX201" s="232">
        <f t="shared" si="70"/>
        <v>125</v>
      </c>
      <c r="EY201" s="232">
        <f t="shared" si="70"/>
        <v>125</v>
      </c>
      <c r="EZ201" s="232">
        <f t="shared" si="70"/>
        <v>125</v>
      </c>
      <c r="FA201" s="232">
        <f t="shared" si="70"/>
        <v>125</v>
      </c>
      <c r="FB201" s="232">
        <f t="shared" si="70"/>
        <v>125</v>
      </c>
      <c r="FC201" s="232">
        <f t="shared" si="70"/>
        <v>125</v>
      </c>
      <c r="FD201" s="232">
        <f t="shared" si="70"/>
        <v>125</v>
      </c>
      <c r="FE201" s="232">
        <f t="shared" si="70"/>
        <v>125</v>
      </c>
      <c r="FF201" s="232">
        <f t="shared" si="70"/>
        <v>125</v>
      </c>
      <c r="FG201" s="232">
        <f t="shared" si="70"/>
        <v>125</v>
      </c>
      <c r="FH201" s="232">
        <f t="shared" si="70"/>
        <v>125</v>
      </c>
      <c r="FI201" s="232">
        <f t="shared" si="70"/>
        <v>125</v>
      </c>
      <c r="FJ201" s="232">
        <f t="shared" si="70"/>
        <v>125</v>
      </c>
      <c r="FK201" s="232">
        <f t="shared" si="70"/>
        <v>125</v>
      </c>
      <c r="FL201" s="232">
        <f t="shared" si="70"/>
        <v>125</v>
      </c>
      <c r="FM201" s="232">
        <f t="shared" si="70"/>
        <v>125</v>
      </c>
      <c r="FN201" s="232">
        <f t="shared" si="70"/>
        <v>125</v>
      </c>
      <c r="FO201" s="232">
        <f t="shared" si="70"/>
        <v>125</v>
      </c>
      <c r="FP201" s="232">
        <f t="shared" si="70"/>
        <v>125</v>
      </c>
      <c r="FQ201" s="232">
        <f t="shared" si="70"/>
        <v>125</v>
      </c>
      <c r="FR201" s="232">
        <f t="shared" si="70"/>
        <v>125</v>
      </c>
      <c r="FS201" s="232">
        <f t="shared" si="70"/>
        <v>125</v>
      </c>
      <c r="FT201" s="232">
        <f t="shared" si="70"/>
        <v>125</v>
      </c>
      <c r="FU201" s="232">
        <f t="shared" si="70"/>
        <v>125</v>
      </c>
      <c r="FV201" s="232">
        <f t="shared" si="70"/>
        <v>125</v>
      </c>
      <c r="FW201" s="232">
        <f t="shared" si="70"/>
        <v>125</v>
      </c>
      <c r="FX201" s="232">
        <f t="shared" si="70"/>
        <v>125</v>
      </c>
      <c r="FY201" s="232">
        <f t="shared" si="70"/>
        <v>125</v>
      </c>
      <c r="FZ201" s="232">
        <f t="shared" si="70"/>
        <v>125</v>
      </c>
      <c r="GA201" s="232" t="e">
        <f t="shared" si="70"/>
        <v>#N/A</v>
      </c>
      <c r="GB201" s="232" t="e">
        <f t="shared" si="70"/>
        <v>#N/A</v>
      </c>
      <c r="GC201" s="232" t="e">
        <f t="shared" si="70"/>
        <v>#N/A</v>
      </c>
      <c r="GD201" s="232" t="e">
        <f t="shared" si="70"/>
        <v>#N/A</v>
      </c>
      <c r="GE201" s="232" t="e">
        <f t="shared" si="70"/>
        <v>#N/A</v>
      </c>
      <c r="GF201" s="232" t="e">
        <f t="shared" si="70"/>
        <v>#N/A</v>
      </c>
      <c r="GG201" s="232" t="e">
        <f t="shared" si="70"/>
        <v>#N/A</v>
      </c>
      <c r="GH201" s="232" t="e">
        <f t="shared" si="70"/>
        <v>#N/A</v>
      </c>
      <c r="GI201" s="232" t="e">
        <f t="shared" si="70"/>
        <v>#N/A</v>
      </c>
      <c r="GJ201" s="232" t="e">
        <f t="shared" si="70"/>
        <v>#N/A</v>
      </c>
      <c r="GK201" s="232" t="e">
        <f t="shared" si="70"/>
        <v>#N/A</v>
      </c>
      <c r="GL201" s="232" t="e">
        <f t="shared" si="70"/>
        <v>#N/A</v>
      </c>
      <c r="GM201" s="232" t="e">
        <f t="shared" si="70"/>
        <v>#N/A</v>
      </c>
      <c r="GN201" s="232" t="e">
        <f t="shared" ref="GN201" si="71">+VLOOKUP(GN200,$B$208:$C$1000,2,FALSE)</f>
        <v>#N/A</v>
      </c>
    </row>
    <row r="202" spans="2:16384"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</row>
    <row r="203" spans="2:16384"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</row>
    <row r="204" spans="2:16384">
      <c r="B204" s="417" t="s">
        <v>171</v>
      </c>
      <c r="C204" s="236">
        <f>+C199</f>
        <v>2013</v>
      </c>
      <c r="D204" s="236">
        <f>+C204+1</f>
        <v>2014</v>
      </c>
      <c r="E204" s="236">
        <f t="shared" ref="E204:F204" si="72">+D204+1</f>
        <v>2015</v>
      </c>
      <c r="F204" s="236">
        <f t="shared" si="72"/>
        <v>2016</v>
      </c>
      <c r="G204" s="236">
        <f t="shared" ref="G204" si="73">+F204+1</f>
        <v>2017</v>
      </c>
      <c r="H204" s="236">
        <f t="shared" ref="H204" si="74">+G204+1</f>
        <v>2018</v>
      </c>
      <c r="I204" s="236">
        <f t="shared" ref="I204" si="75">+H204+1</f>
        <v>2019</v>
      </c>
      <c r="J204" s="236">
        <f t="shared" ref="J204" si="76">+I204+1</f>
        <v>2020</v>
      </c>
      <c r="K204" s="236">
        <f t="shared" ref="K204" si="77">+J204+1</f>
        <v>2021</v>
      </c>
      <c r="L204" s="236">
        <f t="shared" ref="L204" si="78">+K204+1</f>
        <v>2022</v>
      </c>
      <c r="M204" s="236">
        <f t="shared" ref="M204" si="79">+L204+1</f>
        <v>2023</v>
      </c>
      <c r="N204" s="236">
        <f t="shared" ref="N204" si="80">+M204+1</f>
        <v>2024</v>
      </c>
      <c r="O204" s="236">
        <f t="shared" ref="O204" si="81">+N204+1</f>
        <v>2025</v>
      </c>
      <c r="P204" s="236">
        <f t="shared" ref="P204:Q204" si="82">+O204+1</f>
        <v>2026</v>
      </c>
      <c r="Q204" s="236">
        <f t="shared" si="82"/>
        <v>2027</v>
      </c>
      <c r="R204" s="236">
        <f t="shared" ref="R204" si="83">+Q204+1</f>
        <v>2028</v>
      </c>
      <c r="S204" s="236">
        <f t="shared" ref="S204" si="84">+R204+1</f>
        <v>2029</v>
      </c>
      <c r="T204" s="236">
        <f t="shared" ref="T204" si="85">+S204+1</f>
        <v>2030</v>
      </c>
      <c r="U204" s="236">
        <f t="shared" ref="U204" si="86">+T204+1</f>
        <v>2031</v>
      </c>
      <c r="V204" s="236">
        <f t="shared" ref="V204" si="87">+U204+1</f>
        <v>2032</v>
      </c>
      <c r="W204" s="236">
        <f t="shared" ref="W204" si="88">+V204+1</f>
        <v>2033</v>
      </c>
      <c r="X204" s="236">
        <f t="shared" ref="X204" si="89">+W204+1</f>
        <v>2034</v>
      </c>
      <c r="Y204" s="236">
        <f t="shared" ref="Y204" si="90">+X204+1</f>
        <v>2035</v>
      </c>
      <c r="Z204" s="236">
        <f t="shared" ref="Z204" si="91">+Y204+1</f>
        <v>2036</v>
      </c>
      <c r="AA204" s="236">
        <f t="shared" ref="AA204" si="92">+Z204+1</f>
        <v>2037</v>
      </c>
      <c r="AB204" s="236">
        <f t="shared" ref="AB204" si="93">+AA204+1</f>
        <v>2038</v>
      </c>
      <c r="AC204" s="236">
        <f t="shared" ref="AC204" si="94">+AB204+1</f>
        <v>2039</v>
      </c>
      <c r="AD204" s="236">
        <f t="shared" ref="AD204" si="95">+AC204+1</f>
        <v>2040</v>
      </c>
      <c r="AE204" s="236">
        <f t="shared" ref="AE204" si="96">+AD204+1</f>
        <v>2041</v>
      </c>
      <c r="AF204" s="236">
        <f t="shared" ref="AF204" si="97">+AE204+1</f>
        <v>2042</v>
      </c>
      <c r="AG204" s="236">
        <f t="shared" ref="AG204" si="98">+AF204+1</f>
        <v>2043</v>
      </c>
      <c r="AH204" s="236">
        <f t="shared" ref="AH204" si="99">+AG204+1</f>
        <v>2044</v>
      </c>
      <c r="AI204" s="236">
        <f t="shared" ref="AI204" si="100">+AH204+1</f>
        <v>2045</v>
      </c>
      <c r="AJ204" s="236">
        <f t="shared" ref="AJ204" si="101">+AI204+1</f>
        <v>2046</v>
      </c>
      <c r="AK204" s="236">
        <f t="shared" ref="AK204" si="102">+AJ204+1</f>
        <v>2047</v>
      </c>
      <c r="AL204" s="236">
        <f t="shared" ref="AL204" si="103">+AK204+1</f>
        <v>2048</v>
      </c>
      <c r="AM204" s="236">
        <f t="shared" ref="AM204" si="104">+AL204+1</f>
        <v>2049</v>
      </c>
      <c r="AN204" s="236">
        <f t="shared" ref="AN204" si="105">+AM204+1</f>
        <v>2050</v>
      </c>
      <c r="AO204" s="236">
        <f t="shared" ref="AO204" si="106">+AN204+1</f>
        <v>2051</v>
      </c>
      <c r="AP204" s="236">
        <f t="shared" ref="AP204" si="107">+AO204+1</f>
        <v>2052</v>
      </c>
      <c r="AQ204" s="236">
        <f t="shared" ref="AQ204" si="108">+AP204+1</f>
        <v>2053</v>
      </c>
      <c r="AR204" s="236">
        <f t="shared" ref="AR204" si="109">+AQ204+1</f>
        <v>2054</v>
      </c>
      <c r="AS204" s="236">
        <f t="shared" ref="AS204" si="110">+AR204+1</f>
        <v>2055</v>
      </c>
      <c r="AT204" s="236">
        <f t="shared" ref="AT204" si="111">+AS204+1</f>
        <v>2056</v>
      </c>
      <c r="AU204" s="236">
        <f t="shared" ref="AU204" si="112">+AT204+1</f>
        <v>2057</v>
      </c>
      <c r="AV204" s="236">
        <f t="shared" ref="AV204" si="113">+AU204+1</f>
        <v>2058</v>
      </c>
      <c r="AW204" s="236">
        <f t="shared" ref="AW204" si="114">+AV204+1</f>
        <v>2059</v>
      </c>
      <c r="AX204" s="236">
        <f t="shared" ref="AX204" si="115">+AW204+1</f>
        <v>2060</v>
      </c>
      <c r="AY204" s="236">
        <f t="shared" ref="AY204" si="116">+AX204+1</f>
        <v>2061</v>
      </c>
      <c r="AZ204" s="236">
        <f t="shared" ref="AZ204" si="117">+AY204+1</f>
        <v>2062</v>
      </c>
      <c r="BA204" s="236">
        <f t="shared" ref="BA204" si="118">+AZ204+1</f>
        <v>2063</v>
      </c>
      <c r="BB204" s="236">
        <f t="shared" ref="BB204" si="119">+BA204+1</f>
        <v>2064</v>
      </c>
      <c r="BC204" s="236">
        <f t="shared" ref="BC204" si="120">+BB204+1</f>
        <v>2065</v>
      </c>
      <c r="BD204" s="236">
        <f t="shared" ref="BD204" si="121">+BC204+1</f>
        <v>2066</v>
      </c>
      <c r="BE204" s="236">
        <f t="shared" ref="BE204" si="122">+BD204+1</f>
        <v>2067</v>
      </c>
      <c r="BF204" s="236">
        <f t="shared" ref="BF204" si="123">+BE204+1</f>
        <v>2068</v>
      </c>
      <c r="BG204" s="236">
        <f t="shared" ref="BG204" si="124">+BF204+1</f>
        <v>2069</v>
      </c>
      <c r="BH204" s="236">
        <f t="shared" ref="BH204" si="125">+BG204+1</f>
        <v>2070</v>
      </c>
      <c r="BI204" s="236">
        <f t="shared" ref="BI204" si="126">+BH204+1</f>
        <v>2071</v>
      </c>
      <c r="BJ204" s="236">
        <f t="shared" ref="BJ204" si="127">+BI204+1</f>
        <v>2072</v>
      </c>
      <c r="BK204" s="236">
        <f t="shared" ref="BK204" si="128">+BJ204+1</f>
        <v>2073</v>
      </c>
      <c r="BL204" s="236">
        <f t="shared" ref="BL204" si="129">+BK204+1</f>
        <v>2074</v>
      </c>
      <c r="BM204" s="236">
        <f t="shared" ref="BM204" si="130">+BL204+1</f>
        <v>2075</v>
      </c>
      <c r="BN204" s="236">
        <f t="shared" ref="BN204" si="131">+BM204+1</f>
        <v>2076</v>
      </c>
      <c r="BO204" s="236">
        <f t="shared" ref="BO204" si="132">+BN204+1</f>
        <v>2077</v>
      </c>
      <c r="BP204" s="236">
        <f t="shared" ref="BP204" si="133">+BO204+1</f>
        <v>2078</v>
      </c>
      <c r="BQ204" s="236">
        <f t="shared" ref="BQ204" si="134">+BP204+1</f>
        <v>2079</v>
      </c>
    </row>
    <row r="205" spans="2:16384">
      <c r="B205" s="417" t="s">
        <v>171</v>
      </c>
      <c r="C205" s="236">
        <f>+AVERAGEIF($C$199:$AAA$199,"="&amp;C$204,$C$201:$AAA$201)</f>
        <v>117.91666666666667</v>
      </c>
      <c r="D205" s="236">
        <f t="shared" ref="D205:BO205" si="135">+AVERAGEIF($C$199:$AAA$199,"="&amp;D$204,$C$201:$AAA$201)</f>
        <v>122.91666666666667</v>
      </c>
      <c r="E205" s="236">
        <f t="shared" si="135"/>
        <v>125</v>
      </c>
      <c r="F205" s="236">
        <f t="shared" si="135"/>
        <v>125</v>
      </c>
      <c r="G205" s="236">
        <f t="shared" si="135"/>
        <v>125</v>
      </c>
      <c r="H205" s="236">
        <f t="shared" si="135"/>
        <v>125</v>
      </c>
      <c r="I205" s="236">
        <f t="shared" si="135"/>
        <v>125</v>
      </c>
      <c r="J205" s="236">
        <f t="shared" si="135"/>
        <v>125</v>
      </c>
      <c r="K205" s="236">
        <f t="shared" si="135"/>
        <v>125</v>
      </c>
      <c r="L205" s="236">
        <f t="shared" si="135"/>
        <v>125</v>
      </c>
      <c r="M205" s="236">
        <f t="shared" si="135"/>
        <v>125</v>
      </c>
      <c r="N205" s="236">
        <f t="shared" si="135"/>
        <v>125</v>
      </c>
      <c r="O205" s="236">
        <f>+AVERAGEIF($C$199:$AAA$199,"="&amp;O$204,$C$201:$AAA$201)</f>
        <v>125</v>
      </c>
      <c r="P205" s="236">
        <f t="shared" si="135"/>
        <v>125</v>
      </c>
      <c r="Q205" s="236">
        <f t="shared" si="135"/>
        <v>125</v>
      </c>
      <c r="R205" s="236" t="e">
        <f t="shared" si="135"/>
        <v>#DIV/0!</v>
      </c>
      <c r="S205" s="236" t="e">
        <f t="shared" si="135"/>
        <v>#DIV/0!</v>
      </c>
      <c r="T205" s="236" t="e">
        <f t="shared" si="135"/>
        <v>#DIV/0!</v>
      </c>
      <c r="U205" s="236" t="e">
        <f t="shared" si="135"/>
        <v>#DIV/0!</v>
      </c>
      <c r="V205" s="236" t="e">
        <f t="shared" si="135"/>
        <v>#DIV/0!</v>
      </c>
      <c r="W205" s="236" t="e">
        <f t="shared" si="135"/>
        <v>#DIV/0!</v>
      </c>
      <c r="X205" s="236" t="e">
        <f t="shared" si="135"/>
        <v>#DIV/0!</v>
      </c>
      <c r="Y205" s="236" t="e">
        <f t="shared" si="135"/>
        <v>#DIV/0!</v>
      </c>
      <c r="Z205" s="236" t="e">
        <f t="shared" si="135"/>
        <v>#DIV/0!</v>
      </c>
      <c r="AA205" s="236" t="e">
        <f t="shared" si="135"/>
        <v>#DIV/0!</v>
      </c>
      <c r="AB205" s="236" t="e">
        <f t="shared" si="135"/>
        <v>#DIV/0!</v>
      </c>
      <c r="AC205" s="236" t="e">
        <f t="shared" si="135"/>
        <v>#DIV/0!</v>
      </c>
      <c r="AD205" s="236" t="e">
        <f t="shared" si="135"/>
        <v>#DIV/0!</v>
      </c>
      <c r="AE205" s="236" t="e">
        <f t="shared" si="135"/>
        <v>#DIV/0!</v>
      </c>
      <c r="AF205" s="236" t="e">
        <f t="shared" si="135"/>
        <v>#DIV/0!</v>
      </c>
      <c r="AG205" s="236" t="e">
        <f t="shared" si="135"/>
        <v>#DIV/0!</v>
      </c>
      <c r="AH205" s="236" t="e">
        <f t="shared" si="135"/>
        <v>#DIV/0!</v>
      </c>
      <c r="AI205" s="236" t="e">
        <f t="shared" si="135"/>
        <v>#DIV/0!</v>
      </c>
      <c r="AJ205" s="236" t="e">
        <f t="shared" si="135"/>
        <v>#DIV/0!</v>
      </c>
      <c r="AK205" s="236" t="e">
        <f t="shared" si="135"/>
        <v>#DIV/0!</v>
      </c>
      <c r="AL205" s="236" t="e">
        <f t="shared" si="135"/>
        <v>#DIV/0!</v>
      </c>
      <c r="AM205" s="236" t="e">
        <f t="shared" si="135"/>
        <v>#DIV/0!</v>
      </c>
      <c r="AN205" s="236" t="e">
        <f t="shared" si="135"/>
        <v>#DIV/0!</v>
      </c>
      <c r="AO205" s="236" t="e">
        <f t="shared" si="135"/>
        <v>#DIV/0!</v>
      </c>
      <c r="AP205" s="236" t="e">
        <f t="shared" si="135"/>
        <v>#DIV/0!</v>
      </c>
      <c r="AQ205" s="236" t="e">
        <f t="shared" si="135"/>
        <v>#DIV/0!</v>
      </c>
      <c r="AR205" s="236" t="e">
        <f t="shared" si="135"/>
        <v>#DIV/0!</v>
      </c>
      <c r="AS205" s="236" t="e">
        <f t="shared" si="135"/>
        <v>#DIV/0!</v>
      </c>
      <c r="AT205" s="236" t="e">
        <f t="shared" si="135"/>
        <v>#DIV/0!</v>
      </c>
      <c r="AU205" s="236" t="e">
        <f t="shared" si="135"/>
        <v>#DIV/0!</v>
      </c>
      <c r="AV205" s="236" t="e">
        <f t="shared" si="135"/>
        <v>#DIV/0!</v>
      </c>
      <c r="AW205" s="236" t="e">
        <f t="shared" si="135"/>
        <v>#DIV/0!</v>
      </c>
      <c r="AX205" s="236" t="e">
        <f t="shared" si="135"/>
        <v>#DIV/0!</v>
      </c>
      <c r="AY205" s="236" t="e">
        <f t="shared" si="135"/>
        <v>#DIV/0!</v>
      </c>
      <c r="AZ205" s="236" t="e">
        <f t="shared" si="135"/>
        <v>#DIV/0!</v>
      </c>
      <c r="BA205" s="236" t="e">
        <f t="shared" si="135"/>
        <v>#DIV/0!</v>
      </c>
      <c r="BB205" s="236" t="e">
        <f t="shared" si="135"/>
        <v>#DIV/0!</v>
      </c>
      <c r="BC205" s="236" t="e">
        <f t="shared" si="135"/>
        <v>#DIV/0!</v>
      </c>
      <c r="BD205" s="236" t="e">
        <f t="shared" si="135"/>
        <v>#DIV/0!</v>
      </c>
      <c r="BE205" s="236" t="e">
        <f t="shared" si="135"/>
        <v>#DIV/0!</v>
      </c>
      <c r="BF205" s="236" t="e">
        <f t="shared" si="135"/>
        <v>#DIV/0!</v>
      </c>
      <c r="BG205" s="236" t="e">
        <f t="shared" si="135"/>
        <v>#DIV/0!</v>
      </c>
      <c r="BH205" s="236" t="e">
        <f t="shared" si="135"/>
        <v>#DIV/0!</v>
      </c>
      <c r="BI205" s="236" t="e">
        <f t="shared" si="135"/>
        <v>#DIV/0!</v>
      </c>
      <c r="BJ205" s="236" t="e">
        <f t="shared" si="135"/>
        <v>#DIV/0!</v>
      </c>
      <c r="BK205" s="236" t="e">
        <f t="shared" si="135"/>
        <v>#DIV/0!</v>
      </c>
      <c r="BL205" s="236" t="e">
        <f t="shared" si="135"/>
        <v>#DIV/0!</v>
      </c>
      <c r="BM205" s="236" t="e">
        <f t="shared" si="135"/>
        <v>#DIV/0!</v>
      </c>
      <c r="BN205" s="236" t="e">
        <f t="shared" si="135"/>
        <v>#DIV/0!</v>
      </c>
      <c r="BO205" s="236" t="e">
        <f t="shared" si="135"/>
        <v>#DIV/0!</v>
      </c>
      <c r="BP205" s="236" t="e">
        <f t="shared" ref="BP205:BQ205" si="136">+AVERAGEIF($C$199:$AAA$199,"="&amp;BP$204,$C$201:$AAA$201)</f>
        <v>#DIV/0!</v>
      </c>
      <c r="BQ205" s="236" t="e">
        <f t="shared" si="136"/>
        <v>#DIV/0!</v>
      </c>
    </row>
    <row r="208" spans="2:16384">
      <c r="B208" s="613">
        <v>40909</v>
      </c>
      <c r="C208" s="614">
        <v>115</v>
      </c>
    </row>
    <row r="209" spans="2:3">
      <c r="B209" s="613">
        <f>+EDATE(B208,1)</f>
        <v>40940</v>
      </c>
      <c r="C209" s="614">
        <f>+C208</f>
        <v>115</v>
      </c>
    </row>
    <row r="210" spans="2:3">
      <c r="B210" s="613">
        <f t="shared" ref="B210:B273" si="137">+EDATE(B209,1)</f>
        <v>40969</v>
      </c>
      <c r="C210" s="614">
        <f t="shared" ref="C210:C224" si="138">+C209</f>
        <v>115</v>
      </c>
    </row>
    <row r="211" spans="2:3">
      <c r="B211" s="613">
        <f t="shared" si="137"/>
        <v>41000</v>
      </c>
      <c r="C211" s="614">
        <f t="shared" si="138"/>
        <v>115</v>
      </c>
    </row>
    <row r="212" spans="2:3">
      <c r="B212" s="613">
        <f t="shared" si="137"/>
        <v>41030</v>
      </c>
      <c r="C212" s="614">
        <f t="shared" si="138"/>
        <v>115</v>
      </c>
    </row>
    <row r="213" spans="2:3">
      <c r="B213" s="613">
        <f t="shared" si="137"/>
        <v>41061</v>
      </c>
      <c r="C213" s="614">
        <f t="shared" si="138"/>
        <v>115</v>
      </c>
    </row>
    <row r="214" spans="2:3">
      <c r="B214" s="613">
        <f t="shared" si="137"/>
        <v>41091</v>
      </c>
      <c r="C214" s="614">
        <f t="shared" si="138"/>
        <v>115</v>
      </c>
    </row>
    <row r="215" spans="2:3">
      <c r="B215" s="613">
        <f t="shared" si="137"/>
        <v>41122</v>
      </c>
      <c r="C215" s="614">
        <f t="shared" si="138"/>
        <v>115</v>
      </c>
    </row>
    <row r="216" spans="2:3">
      <c r="B216" s="613">
        <f t="shared" si="137"/>
        <v>41153</v>
      </c>
      <c r="C216" s="614">
        <f t="shared" si="138"/>
        <v>115</v>
      </c>
    </row>
    <row r="217" spans="2:3">
      <c r="B217" s="613">
        <f t="shared" si="137"/>
        <v>41183</v>
      </c>
      <c r="C217" s="614">
        <f t="shared" si="138"/>
        <v>115</v>
      </c>
    </row>
    <row r="218" spans="2:3">
      <c r="B218" s="613">
        <f t="shared" si="137"/>
        <v>41214</v>
      </c>
      <c r="C218" s="614">
        <f t="shared" si="138"/>
        <v>115</v>
      </c>
    </row>
    <row r="219" spans="2:3">
      <c r="B219" s="613">
        <f t="shared" si="137"/>
        <v>41244</v>
      </c>
      <c r="C219" s="614">
        <f t="shared" si="138"/>
        <v>115</v>
      </c>
    </row>
    <row r="220" spans="2:3">
      <c r="B220" s="613">
        <f t="shared" si="137"/>
        <v>41275</v>
      </c>
      <c r="C220" s="614">
        <f t="shared" si="138"/>
        <v>115</v>
      </c>
    </row>
    <row r="221" spans="2:3">
      <c r="B221" s="613">
        <f t="shared" si="137"/>
        <v>41306</v>
      </c>
      <c r="C221" s="614">
        <f t="shared" si="138"/>
        <v>115</v>
      </c>
    </row>
    <row r="222" spans="2:3">
      <c r="B222" s="613">
        <f t="shared" si="137"/>
        <v>41334</v>
      </c>
      <c r="C222" s="614">
        <f t="shared" si="138"/>
        <v>115</v>
      </c>
    </row>
    <row r="223" spans="2:3">
      <c r="B223" s="613">
        <f t="shared" si="137"/>
        <v>41365</v>
      </c>
      <c r="C223" s="614">
        <f t="shared" si="138"/>
        <v>115</v>
      </c>
    </row>
    <row r="224" spans="2:3">
      <c r="B224" s="613">
        <f t="shared" si="137"/>
        <v>41395</v>
      </c>
      <c r="C224" s="614">
        <f t="shared" si="138"/>
        <v>115</v>
      </c>
    </row>
    <row r="225" spans="2:3">
      <c r="B225" s="613">
        <f t="shared" si="137"/>
        <v>41426</v>
      </c>
      <c r="C225" s="614">
        <f>+C213+5</f>
        <v>120</v>
      </c>
    </row>
    <row r="226" spans="2:3">
      <c r="B226" s="613">
        <f t="shared" si="137"/>
        <v>41456</v>
      </c>
      <c r="C226" s="614">
        <f t="shared" ref="C226:C248" si="139">+C214+5</f>
        <v>120</v>
      </c>
    </row>
    <row r="227" spans="2:3">
      <c r="B227" s="613">
        <f t="shared" si="137"/>
        <v>41487</v>
      </c>
      <c r="C227" s="614">
        <f t="shared" si="139"/>
        <v>120</v>
      </c>
    </row>
    <row r="228" spans="2:3">
      <c r="B228" s="613">
        <f t="shared" si="137"/>
        <v>41518</v>
      </c>
      <c r="C228" s="614">
        <f t="shared" si="139"/>
        <v>120</v>
      </c>
    </row>
    <row r="229" spans="2:3">
      <c r="B229" s="613">
        <f t="shared" si="137"/>
        <v>41548</v>
      </c>
      <c r="C229" s="614">
        <f t="shared" si="139"/>
        <v>120</v>
      </c>
    </row>
    <row r="230" spans="2:3">
      <c r="B230" s="613">
        <f t="shared" si="137"/>
        <v>41579</v>
      </c>
      <c r="C230" s="614">
        <f t="shared" si="139"/>
        <v>120</v>
      </c>
    </row>
    <row r="231" spans="2:3">
      <c r="B231" s="613">
        <f t="shared" si="137"/>
        <v>41609</v>
      </c>
      <c r="C231" s="614">
        <f t="shared" si="139"/>
        <v>120</v>
      </c>
    </row>
    <row r="232" spans="2:3">
      <c r="B232" s="613">
        <f t="shared" si="137"/>
        <v>41640</v>
      </c>
      <c r="C232" s="614">
        <f t="shared" si="139"/>
        <v>120</v>
      </c>
    </row>
    <row r="233" spans="2:3">
      <c r="B233" s="613">
        <f t="shared" si="137"/>
        <v>41671</v>
      </c>
      <c r="C233" s="614">
        <f t="shared" si="139"/>
        <v>120</v>
      </c>
    </row>
    <row r="234" spans="2:3">
      <c r="B234" s="613">
        <f t="shared" si="137"/>
        <v>41699</v>
      </c>
      <c r="C234" s="614">
        <f t="shared" si="139"/>
        <v>120</v>
      </c>
    </row>
    <row r="235" spans="2:3">
      <c r="B235" s="613">
        <f t="shared" si="137"/>
        <v>41730</v>
      </c>
      <c r="C235" s="614">
        <f t="shared" si="139"/>
        <v>120</v>
      </c>
    </row>
    <row r="236" spans="2:3">
      <c r="B236" s="613">
        <f t="shared" si="137"/>
        <v>41760</v>
      </c>
      <c r="C236" s="614">
        <f t="shared" si="139"/>
        <v>120</v>
      </c>
    </row>
    <row r="237" spans="2:3">
      <c r="B237" s="613">
        <f t="shared" si="137"/>
        <v>41791</v>
      </c>
      <c r="C237" s="614">
        <f t="shared" si="139"/>
        <v>125</v>
      </c>
    </row>
    <row r="238" spans="2:3">
      <c r="B238" s="613">
        <f t="shared" si="137"/>
        <v>41821</v>
      </c>
      <c r="C238" s="614">
        <f t="shared" si="139"/>
        <v>125</v>
      </c>
    </row>
    <row r="239" spans="2:3">
      <c r="B239" s="613">
        <f t="shared" si="137"/>
        <v>41852</v>
      </c>
      <c r="C239" s="614">
        <f t="shared" si="139"/>
        <v>125</v>
      </c>
    </row>
    <row r="240" spans="2:3">
      <c r="B240" s="613">
        <f t="shared" si="137"/>
        <v>41883</v>
      </c>
      <c r="C240" s="614">
        <f t="shared" si="139"/>
        <v>125</v>
      </c>
    </row>
    <row r="241" spans="2:3">
      <c r="B241" s="613">
        <f t="shared" si="137"/>
        <v>41913</v>
      </c>
      <c r="C241" s="614">
        <f t="shared" si="139"/>
        <v>125</v>
      </c>
    </row>
    <row r="242" spans="2:3">
      <c r="B242" s="613">
        <f t="shared" si="137"/>
        <v>41944</v>
      </c>
      <c r="C242" s="614">
        <f t="shared" si="139"/>
        <v>125</v>
      </c>
    </row>
    <row r="243" spans="2:3">
      <c r="B243" s="613">
        <f t="shared" si="137"/>
        <v>41974</v>
      </c>
      <c r="C243" s="614">
        <f t="shared" si="139"/>
        <v>125</v>
      </c>
    </row>
    <row r="244" spans="2:3">
      <c r="B244" s="613">
        <f t="shared" si="137"/>
        <v>42005</v>
      </c>
      <c r="C244" s="614">
        <f t="shared" si="139"/>
        <v>125</v>
      </c>
    </row>
    <row r="245" spans="2:3">
      <c r="B245" s="613">
        <f t="shared" si="137"/>
        <v>42036</v>
      </c>
      <c r="C245" s="614">
        <f t="shared" si="139"/>
        <v>125</v>
      </c>
    </row>
    <row r="246" spans="2:3">
      <c r="B246" s="613">
        <f t="shared" si="137"/>
        <v>42064</v>
      </c>
      <c r="C246" s="614">
        <f t="shared" si="139"/>
        <v>125</v>
      </c>
    </row>
    <row r="247" spans="2:3">
      <c r="B247" s="613">
        <f t="shared" si="137"/>
        <v>42095</v>
      </c>
      <c r="C247" s="614">
        <f t="shared" si="139"/>
        <v>125</v>
      </c>
    </row>
    <row r="248" spans="2:3">
      <c r="B248" s="613">
        <f t="shared" si="137"/>
        <v>42125</v>
      </c>
      <c r="C248" s="614">
        <f t="shared" si="139"/>
        <v>125</v>
      </c>
    </row>
    <row r="249" spans="2:3">
      <c r="B249" s="613">
        <f t="shared" si="137"/>
        <v>42156</v>
      </c>
      <c r="C249" s="614">
        <f>+C237</f>
        <v>125</v>
      </c>
    </row>
    <row r="250" spans="2:3">
      <c r="B250" s="613">
        <f t="shared" si="137"/>
        <v>42186</v>
      </c>
      <c r="C250" s="614">
        <f t="shared" ref="C250:C313" si="140">+C238</f>
        <v>125</v>
      </c>
    </row>
    <row r="251" spans="2:3">
      <c r="B251" s="613">
        <f t="shared" si="137"/>
        <v>42217</v>
      </c>
      <c r="C251" s="614">
        <f t="shared" si="140"/>
        <v>125</v>
      </c>
    </row>
    <row r="252" spans="2:3">
      <c r="B252" s="613">
        <f t="shared" si="137"/>
        <v>42248</v>
      </c>
      <c r="C252" s="614">
        <f t="shared" si="140"/>
        <v>125</v>
      </c>
    </row>
    <row r="253" spans="2:3">
      <c r="B253" s="613">
        <f t="shared" si="137"/>
        <v>42278</v>
      </c>
      <c r="C253" s="614">
        <f t="shared" si="140"/>
        <v>125</v>
      </c>
    </row>
    <row r="254" spans="2:3">
      <c r="B254" s="613">
        <f t="shared" si="137"/>
        <v>42309</v>
      </c>
      <c r="C254" s="614">
        <f t="shared" si="140"/>
        <v>125</v>
      </c>
    </row>
    <row r="255" spans="2:3">
      <c r="B255" s="613">
        <f t="shared" si="137"/>
        <v>42339</v>
      </c>
      <c r="C255" s="614">
        <f t="shared" si="140"/>
        <v>125</v>
      </c>
    </row>
    <row r="256" spans="2:3">
      <c r="B256" s="613">
        <f t="shared" si="137"/>
        <v>42370</v>
      </c>
      <c r="C256" s="614">
        <f t="shared" si="140"/>
        <v>125</v>
      </c>
    </row>
    <row r="257" spans="2:3">
      <c r="B257" s="613">
        <f t="shared" si="137"/>
        <v>42401</v>
      </c>
      <c r="C257" s="614">
        <f t="shared" si="140"/>
        <v>125</v>
      </c>
    </row>
    <row r="258" spans="2:3">
      <c r="B258" s="613">
        <f t="shared" si="137"/>
        <v>42430</v>
      </c>
      <c r="C258" s="614">
        <f t="shared" si="140"/>
        <v>125</v>
      </c>
    </row>
    <row r="259" spans="2:3">
      <c r="B259" s="613">
        <f t="shared" si="137"/>
        <v>42461</v>
      </c>
      <c r="C259" s="614">
        <f t="shared" si="140"/>
        <v>125</v>
      </c>
    </row>
    <row r="260" spans="2:3">
      <c r="B260" s="613">
        <f t="shared" si="137"/>
        <v>42491</v>
      </c>
      <c r="C260" s="614">
        <f t="shared" si="140"/>
        <v>125</v>
      </c>
    </row>
    <row r="261" spans="2:3">
      <c r="B261" s="613">
        <f t="shared" si="137"/>
        <v>42522</v>
      </c>
      <c r="C261" s="614">
        <f t="shared" si="140"/>
        <v>125</v>
      </c>
    </row>
    <row r="262" spans="2:3">
      <c r="B262" s="613">
        <f t="shared" si="137"/>
        <v>42552</v>
      </c>
      <c r="C262" s="614">
        <f t="shared" si="140"/>
        <v>125</v>
      </c>
    </row>
    <row r="263" spans="2:3">
      <c r="B263" s="613">
        <f t="shared" si="137"/>
        <v>42583</v>
      </c>
      <c r="C263" s="614">
        <f t="shared" si="140"/>
        <v>125</v>
      </c>
    </row>
    <row r="264" spans="2:3">
      <c r="B264" s="613">
        <f t="shared" si="137"/>
        <v>42614</v>
      </c>
      <c r="C264" s="614">
        <f t="shared" si="140"/>
        <v>125</v>
      </c>
    </row>
    <row r="265" spans="2:3">
      <c r="B265" s="613">
        <f t="shared" si="137"/>
        <v>42644</v>
      </c>
      <c r="C265" s="614">
        <f t="shared" si="140"/>
        <v>125</v>
      </c>
    </row>
    <row r="266" spans="2:3">
      <c r="B266" s="613">
        <f t="shared" si="137"/>
        <v>42675</v>
      </c>
      <c r="C266" s="614">
        <f t="shared" si="140"/>
        <v>125</v>
      </c>
    </row>
    <row r="267" spans="2:3">
      <c r="B267" s="613">
        <f t="shared" si="137"/>
        <v>42705</v>
      </c>
      <c r="C267" s="614">
        <f t="shared" si="140"/>
        <v>125</v>
      </c>
    </row>
    <row r="268" spans="2:3">
      <c r="B268" s="613">
        <f t="shared" si="137"/>
        <v>42736</v>
      </c>
      <c r="C268" s="614">
        <f t="shared" si="140"/>
        <v>125</v>
      </c>
    </row>
    <row r="269" spans="2:3">
      <c r="B269" s="613">
        <f t="shared" si="137"/>
        <v>42767</v>
      </c>
      <c r="C269" s="614">
        <f t="shared" si="140"/>
        <v>125</v>
      </c>
    </row>
    <row r="270" spans="2:3">
      <c r="B270" s="613">
        <f t="shared" si="137"/>
        <v>42795</v>
      </c>
      <c r="C270" s="614">
        <f t="shared" si="140"/>
        <v>125</v>
      </c>
    </row>
    <row r="271" spans="2:3">
      <c r="B271" s="613">
        <f t="shared" si="137"/>
        <v>42826</v>
      </c>
      <c r="C271" s="614">
        <f t="shared" si="140"/>
        <v>125</v>
      </c>
    </row>
    <row r="272" spans="2:3">
      <c r="B272" s="613">
        <f t="shared" si="137"/>
        <v>42856</v>
      </c>
      <c r="C272" s="614">
        <f t="shared" si="140"/>
        <v>125</v>
      </c>
    </row>
    <row r="273" spans="2:3">
      <c r="B273" s="613">
        <f t="shared" si="137"/>
        <v>42887</v>
      </c>
      <c r="C273" s="614">
        <f t="shared" si="140"/>
        <v>125</v>
      </c>
    </row>
    <row r="274" spans="2:3">
      <c r="B274" s="613">
        <f t="shared" ref="B274:B337" si="141">+EDATE(B273,1)</f>
        <v>42917</v>
      </c>
      <c r="C274" s="614">
        <f t="shared" si="140"/>
        <v>125</v>
      </c>
    </row>
    <row r="275" spans="2:3">
      <c r="B275" s="613">
        <f t="shared" si="141"/>
        <v>42948</v>
      </c>
      <c r="C275" s="614">
        <f t="shared" si="140"/>
        <v>125</v>
      </c>
    </row>
    <row r="276" spans="2:3">
      <c r="B276" s="613">
        <f t="shared" si="141"/>
        <v>42979</v>
      </c>
      <c r="C276" s="614">
        <f t="shared" si="140"/>
        <v>125</v>
      </c>
    </row>
    <row r="277" spans="2:3">
      <c r="B277" s="613">
        <f t="shared" si="141"/>
        <v>43009</v>
      </c>
      <c r="C277" s="614">
        <f t="shared" si="140"/>
        <v>125</v>
      </c>
    </row>
    <row r="278" spans="2:3">
      <c r="B278" s="613">
        <f t="shared" si="141"/>
        <v>43040</v>
      </c>
      <c r="C278" s="614">
        <f t="shared" si="140"/>
        <v>125</v>
      </c>
    </row>
    <row r="279" spans="2:3">
      <c r="B279" s="613">
        <f t="shared" si="141"/>
        <v>43070</v>
      </c>
      <c r="C279" s="614">
        <f t="shared" si="140"/>
        <v>125</v>
      </c>
    </row>
    <row r="280" spans="2:3">
      <c r="B280" s="613">
        <f t="shared" si="141"/>
        <v>43101</v>
      </c>
      <c r="C280" s="614">
        <f t="shared" si="140"/>
        <v>125</v>
      </c>
    </row>
    <row r="281" spans="2:3">
      <c r="B281" s="613">
        <f t="shared" si="141"/>
        <v>43132</v>
      </c>
      <c r="C281" s="614">
        <f t="shared" si="140"/>
        <v>125</v>
      </c>
    </row>
    <row r="282" spans="2:3">
      <c r="B282" s="613">
        <f t="shared" si="141"/>
        <v>43160</v>
      </c>
      <c r="C282" s="614">
        <f t="shared" si="140"/>
        <v>125</v>
      </c>
    </row>
    <row r="283" spans="2:3">
      <c r="B283" s="613">
        <f t="shared" si="141"/>
        <v>43191</v>
      </c>
      <c r="C283" s="614">
        <f t="shared" si="140"/>
        <v>125</v>
      </c>
    </row>
    <row r="284" spans="2:3">
      <c r="B284" s="613">
        <f t="shared" si="141"/>
        <v>43221</v>
      </c>
      <c r="C284" s="614">
        <f t="shared" si="140"/>
        <v>125</v>
      </c>
    </row>
    <row r="285" spans="2:3">
      <c r="B285" s="613">
        <f t="shared" si="141"/>
        <v>43252</v>
      </c>
      <c r="C285" s="614">
        <f t="shared" si="140"/>
        <v>125</v>
      </c>
    </row>
    <row r="286" spans="2:3">
      <c r="B286" s="613">
        <f t="shared" si="141"/>
        <v>43282</v>
      </c>
      <c r="C286" s="614">
        <f t="shared" si="140"/>
        <v>125</v>
      </c>
    </row>
    <row r="287" spans="2:3">
      <c r="B287" s="613">
        <f t="shared" si="141"/>
        <v>43313</v>
      </c>
      <c r="C287" s="614">
        <f t="shared" si="140"/>
        <v>125</v>
      </c>
    </row>
    <row r="288" spans="2:3">
      <c r="B288" s="613">
        <f t="shared" si="141"/>
        <v>43344</v>
      </c>
      <c r="C288" s="614">
        <f t="shared" si="140"/>
        <v>125</v>
      </c>
    </row>
    <row r="289" spans="2:3">
      <c r="B289" s="613">
        <f t="shared" si="141"/>
        <v>43374</v>
      </c>
      <c r="C289" s="614">
        <f t="shared" si="140"/>
        <v>125</v>
      </c>
    </row>
    <row r="290" spans="2:3">
      <c r="B290" s="613">
        <f t="shared" si="141"/>
        <v>43405</v>
      </c>
      <c r="C290" s="614">
        <f t="shared" si="140"/>
        <v>125</v>
      </c>
    </row>
    <row r="291" spans="2:3">
      <c r="B291" s="613">
        <f t="shared" si="141"/>
        <v>43435</v>
      </c>
      <c r="C291" s="614">
        <f t="shared" si="140"/>
        <v>125</v>
      </c>
    </row>
    <row r="292" spans="2:3">
      <c r="B292" s="613">
        <f t="shared" si="141"/>
        <v>43466</v>
      </c>
      <c r="C292" s="614">
        <f t="shared" si="140"/>
        <v>125</v>
      </c>
    </row>
    <row r="293" spans="2:3">
      <c r="B293" s="613">
        <f t="shared" si="141"/>
        <v>43497</v>
      </c>
      <c r="C293" s="614">
        <f t="shared" si="140"/>
        <v>125</v>
      </c>
    </row>
    <row r="294" spans="2:3">
      <c r="B294" s="613">
        <f t="shared" si="141"/>
        <v>43525</v>
      </c>
      <c r="C294" s="614">
        <f t="shared" si="140"/>
        <v>125</v>
      </c>
    </row>
    <row r="295" spans="2:3">
      <c r="B295" s="613">
        <f t="shared" si="141"/>
        <v>43556</v>
      </c>
      <c r="C295" s="614">
        <f t="shared" si="140"/>
        <v>125</v>
      </c>
    </row>
    <row r="296" spans="2:3">
      <c r="B296" s="613">
        <f t="shared" si="141"/>
        <v>43586</v>
      </c>
      <c r="C296" s="614">
        <f t="shared" si="140"/>
        <v>125</v>
      </c>
    </row>
    <row r="297" spans="2:3">
      <c r="B297" s="613">
        <f t="shared" si="141"/>
        <v>43617</v>
      </c>
      <c r="C297" s="614">
        <f t="shared" si="140"/>
        <v>125</v>
      </c>
    </row>
    <row r="298" spans="2:3">
      <c r="B298" s="613">
        <f t="shared" si="141"/>
        <v>43647</v>
      </c>
      <c r="C298" s="614">
        <f t="shared" si="140"/>
        <v>125</v>
      </c>
    </row>
    <row r="299" spans="2:3">
      <c r="B299" s="613">
        <f t="shared" si="141"/>
        <v>43678</v>
      </c>
      <c r="C299" s="614">
        <f t="shared" si="140"/>
        <v>125</v>
      </c>
    </row>
    <row r="300" spans="2:3">
      <c r="B300" s="613">
        <f t="shared" si="141"/>
        <v>43709</v>
      </c>
      <c r="C300" s="614">
        <f t="shared" si="140"/>
        <v>125</v>
      </c>
    </row>
    <row r="301" spans="2:3">
      <c r="B301" s="613">
        <f t="shared" si="141"/>
        <v>43739</v>
      </c>
      <c r="C301" s="614">
        <f t="shared" si="140"/>
        <v>125</v>
      </c>
    </row>
    <row r="302" spans="2:3">
      <c r="B302" s="613">
        <f t="shared" si="141"/>
        <v>43770</v>
      </c>
      <c r="C302" s="614">
        <f t="shared" si="140"/>
        <v>125</v>
      </c>
    </row>
    <row r="303" spans="2:3">
      <c r="B303" s="613">
        <f t="shared" si="141"/>
        <v>43800</v>
      </c>
      <c r="C303" s="614">
        <f t="shared" si="140"/>
        <v>125</v>
      </c>
    </row>
    <row r="304" spans="2:3">
      <c r="B304" s="613">
        <f t="shared" si="141"/>
        <v>43831</v>
      </c>
      <c r="C304" s="614">
        <f t="shared" si="140"/>
        <v>125</v>
      </c>
    </row>
    <row r="305" spans="2:3">
      <c r="B305" s="613">
        <f t="shared" si="141"/>
        <v>43862</v>
      </c>
      <c r="C305" s="614">
        <f t="shared" si="140"/>
        <v>125</v>
      </c>
    </row>
    <row r="306" spans="2:3">
      <c r="B306" s="613">
        <f t="shared" si="141"/>
        <v>43891</v>
      </c>
      <c r="C306" s="614">
        <f t="shared" si="140"/>
        <v>125</v>
      </c>
    </row>
    <row r="307" spans="2:3">
      <c r="B307" s="613">
        <f t="shared" si="141"/>
        <v>43922</v>
      </c>
      <c r="C307" s="614">
        <f t="shared" si="140"/>
        <v>125</v>
      </c>
    </row>
    <row r="308" spans="2:3">
      <c r="B308" s="613">
        <f t="shared" si="141"/>
        <v>43952</v>
      </c>
      <c r="C308" s="614">
        <f t="shared" si="140"/>
        <v>125</v>
      </c>
    </row>
    <row r="309" spans="2:3">
      <c r="B309" s="613">
        <f t="shared" si="141"/>
        <v>43983</v>
      </c>
      <c r="C309" s="614">
        <f t="shared" si="140"/>
        <v>125</v>
      </c>
    </row>
    <row r="310" spans="2:3">
      <c r="B310" s="613">
        <f t="shared" si="141"/>
        <v>44013</v>
      </c>
      <c r="C310" s="614">
        <f t="shared" si="140"/>
        <v>125</v>
      </c>
    </row>
    <row r="311" spans="2:3">
      <c r="B311" s="613">
        <f t="shared" si="141"/>
        <v>44044</v>
      </c>
      <c r="C311" s="614">
        <f t="shared" si="140"/>
        <v>125</v>
      </c>
    </row>
    <row r="312" spans="2:3">
      <c r="B312" s="613">
        <f t="shared" si="141"/>
        <v>44075</v>
      </c>
      <c r="C312" s="614">
        <f t="shared" si="140"/>
        <v>125</v>
      </c>
    </row>
    <row r="313" spans="2:3">
      <c r="B313" s="613">
        <f t="shared" si="141"/>
        <v>44105</v>
      </c>
      <c r="C313" s="614">
        <f t="shared" si="140"/>
        <v>125</v>
      </c>
    </row>
    <row r="314" spans="2:3">
      <c r="B314" s="613">
        <f t="shared" si="141"/>
        <v>44136</v>
      </c>
      <c r="C314" s="614">
        <f t="shared" ref="C314:C377" si="142">+C302</f>
        <v>125</v>
      </c>
    </row>
    <row r="315" spans="2:3">
      <c r="B315" s="613">
        <f t="shared" si="141"/>
        <v>44166</v>
      </c>
      <c r="C315" s="614">
        <f t="shared" si="142"/>
        <v>125</v>
      </c>
    </row>
    <row r="316" spans="2:3">
      <c r="B316" s="613">
        <f t="shared" si="141"/>
        <v>44197</v>
      </c>
      <c r="C316" s="614">
        <f t="shared" si="142"/>
        <v>125</v>
      </c>
    </row>
    <row r="317" spans="2:3">
      <c r="B317" s="613">
        <f t="shared" si="141"/>
        <v>44228</v>
      </c>
      <c r="C317" s="614">
        <f t="shared" si="142"/>
        <v>125</v>
      </c>
    </row>
    <row r="318" spans="2:3">
      <c r="B318" s="613">
        <f t="shared" si="141"/>
        <v>44256</v>
      </c>
      <c r="C318" s="614">
        <f t="shared" si="142"/>
        <v>125</v>
      </c>
    </row>
    <row r="319" spans="2:3">
      <c r="B319" s="613">
        <f t="shared" si="141"/>
        <v>44287</v>
      </c>
      <c r="C319" s="614">
        <f t="shared" si="142"/>
        <v>125</v>
      </c>
    </row>
    <row r="320" spans="2:3">
      <c r="B320" s="613">
        <f t="shared" si="141"/>
        <v>44317</v>
      </c>
      <c r="C320" s="614">
        <f t="shared" si="142"/>
        <v>125</v>
      </c>
    </row>
    <row r="321" spans="2:3">
      <c r="B321" s="613">
        <f t="shared" si="141"/>
        <v>44348</v>
      </c>
      <c r="C321" s="614">
        <f t="shared" si="142"/>
        <v>125</v>
      </c>
    </row>
    <row r="322" spans="2:3">
      <c r="B322" s="613">
        <f t="shared" si="141"/>
        <v>44378</v>
      </c>
      <c r="C322" s="614">
        <f t="shared" si="142"/>
        <v>125</v>
      </c>
    </row>
    <row r="323" spans="2:3">
      <c r="B323" s="613">
        <f t="shared" si="141"/>
        <v>44409</v>
      </c>
      <c r="C323" s="614">
        <f t="shared" si="142"/>
        <v>125</v>
      </c>
    </row>
    <row r="324" spans="2:3">
      <c r="B324" s="613">
        <f t="shared" si="141"/>
        <v>44440</v>
      </c>
      <c r="C324" s="614">
        <f t="shared" si="142"/>
        <v>125</v>
      </c>
    </row>
    <row r="325" spans="2:3">
      <c r="B325" s="613">
        <f t="shared" si="141"/>
        <v>44470</v>
      </c>
      <c r="C325" s="614">
        <f t="shared" si="142"/>
        <v>125</v>
      </c>
    </row>
    <row r="326" spans="2:3">
      <c r="B326" s="613">
        <f t="shared" si="141"/>
        <v>44501</v>
      </c>
      <c r="C326" s="614">
        <f t="shared" si="142"/>
        <v>125</v>
      </c>
    </row>
    <row r="327" spans="2:3">
      <c r="B327" s="613">
        <f t="shared" si="141"/>
        <v>44531</v>
      </c>
      <c r="C327" s="614">
        <f t="shared" si="142"/>
        <v>125</v>
      </c>
    </row>
    <row r="328" spans="2:3">
      <c r="B328" s="613">
        <f t="shared" si="141"/>
        <v>44562</v>
      </c>
      <c r="C328" s="614">
        <f t="shared" si="142"/>
        <v>125</v>
      </c>
    </row>
    <row r="329" spans="2:3">
      <c r="B329" s="613">
        <f t="shared" si="141"/>
        <v>44593</v>
      </c>
      <c r="C329" s="614">
        <f t="shared" si="142"/>
        <v>125</v>
      </c>
    </row>
    <row r="330" spans="2:3">
      <c r="B330" s="613">
        <f t="shared" si="141"/>
        <v>44621</v>
      </c>
      <c r="C330" s="614">
        <f t="shared" si="142"/>
        <v>125</v>
      </c>
    </row>
    <row r="331" spans="2:3">
      <c r="B331" s="613">
        <f t="shared" si="141"/>
        <v>44652</v>
      </c>
      <c r="C331" s="614">
        <f t="shared" si="142"/>
        <v>125</v>
      </c>
    </row>
    <row r="332" spans="2:3">
      <c r="B332" s="613">
        <f t="shared" si="141"/>
        <v>44682</v>
      </c>
      <c r="C332" s="614">
        <f t="shared" si="142"/>
        <v>125</v>
      </c>
    </row>
    <row r="333" spans="2:3">
      <c r="B333" s="613">
        <f t="shared" si="141"/>
        <v>44713</v>
      </c>
      <c r="C333" s="614">
        <f t="shared" si="142"/>
        <v>125</v>
      </c>
    </row>
    <row r="334" spans="2:3">
      <c r="B334" s="613">
        <f t="shared" si="141"/>
        <v>44743</v>
      </c>
      <c r="C334" s="614">
        <f t="shared" si="142"/>
        <v>125</v>
      </c>
    </row>
    <row r="335" spans="2:3">
      <c r="B335" s="613">
        <f t="shared" si="141"/>
        <v>44774</v>
      </c>
      <c r="C335" s="614">
        <f t="shared" si="142"/>
        <v>125</v>
      </c>
    </row>
    <row r="336" spans="2:3">
      <c r="B336" s="613">
        <f t="shared" si="141"/>
        <v>44805</v>
      </c>
      <c r="C336" s="614">
        <f t="shared" si="142"/>
        <v>125</v>
      </c>
    </row>
    <row r="337" spans="2:3">
      <c r="B337" s="613">
        <f t="shared" si="141"/>
        <v>44835</v>
      </c>
      <c r="C337" s="614">
        <f t="shared" si="142"/>
        <v>125</v>
      </c>
    </row>
    <row r="338" spans="2:3">
      <c r="B338" s="613">
        <f t="shared" ref="B338:B401" si="143">+EDATE(B337,1)</f>
        <v>44866</v>
      </c>
      <c r="C338" s="614">
        <f t="shared" si="142"/>
        <v>125</v>
      </c>
    </row>
    <row r="339" spans="2:3">
      <c r="B339" s="613">
        <f t="shared" si="143"/>
        <v>44896</v>
      </c>
      <c r="C339" s="614">
        <f t="shared" si="142"/>
        <v>125</v>
      </c>
    </row>
    <row r="340" spans="2:3">
      <c r="B340" s="613">
        <f t="shared" si="143"/>
        <v>44927</v>
      </c>
      <c r="C340" s="614">
        <f t="shared" si="142"/>
        <v>125</v>
      </c>
    </row>
    <row r="341" spans="2:3">
      <c r="B341" s="613">
        <f t="shared" si="143"/>
        <v>44958</v>
      </c>
      <c r="C341" s="614">
        <f t="shared" si="142"/>
        <v>125</v>
      </c>
    </row>
    <row r="342" spans="2:3">
      <c r="B342" s="613">
        <f t="shared" si="143"/>
        <v>44986</v>
      </c>
      <c r="C342" s="614">
        <f t="shared" si="142"/>
        <v>125</v>
      </c>
    </row>
    <row r="343" spans="2:3">
      <c r="B343" s="613">
        <f t="shared" si="143"/>
        <v>45017</v>
      </c>
      <c r="C343" s="614">
        <f t="shared" si="142"/>
        <v>125</v>
      </c>
    </row>
    <row r="344" spans="2:3">
      <c r="B344" s="613">
        <f t="shared" si="143"/>
        <v>45047</v>
      </c>
      <c r="C344" s="614">
        <f t="shared" si="142"/>
        <v>125</v>
      </c>
    </row>
    <row r="345" spans="2:3">
      <c r="B345" s="613">
        <f t="shared" si="143"/>
        <v>45078</v>
      </c>
      <c r="C345" s="614">
        <f t="shared" si="142"/>
        <v>125</v>
      </c>
    </row>
    <row r="346" spans="2:3">
      <c r="B346" s="613">
        <f t="shared" si="143"/>
        <v>45108</v>
      </c>
      <c r="C346" s="614">
        <f t="shared" si="142"/>
        <v>125</v>
      </c>
    </row>
    <row r="347" spans="2:3">
      <c r="B347" s="613">
        <f t="shared" si="143"/>
        <v>45139</v>
      </c>
      <c r="C347" s="614">
        <f t="shared" si="142"/>
        <v>125</v>
      </c>
    </row>
    <row r="348" spans="2:3">
      <c r="B348" s="613">
        <f t="shared" si="143"/>
        <v>45170</v>
      </c>
      <c r="C348" s="614">
        <f t="shared" si="142"/>
        <v>125</v>
      </c>
    </row>
    <row r="349" spans="2:3">
      <c r="B349" s="613">
        <f t="shared" si="143"/>
        <v>45200</v>
      </c>
      <c r="C349" s="614">
        <f t="shared" si="142"/>
        <v>125</v>
      </c>
    </row>
    <row r="350" spans="2:3">
      <c r="B350" s="613">
        <f t="shared" si="143"/>
        <v>45231</v>
      </c>
      <c r="C350" s="614">
        <f t="shared" si="142"/>
        <v>125</v>
      </c>
    </row>
    <row r="351" spans="2:3">
      <c r="B351" s="613">
        <f t="shared" si="143"/>
        <v>45261</v>
      </c>
      <c r="C351" s="614">
        <f t="shared" si="142"/>
        <v>125</v>
      </c>
    </row>
    <row r="352" spans="2:3">
      <c r="B352" s="613">
        <f t="shared" si="143"/>
        <v>45292</v>
      </c>
      <c r="C352" s="614">
        <f t="shared" si="142"/>
        <v>125</v>
      </c>
    </row>
    <row r="353" spans="2:3">
      <c r="B353" s="613">
        <f t="shared" si="143"/>
        <v>45323</v>
      </c>
      <c r="C353" s="614">
        <f t="shared" si="142"/>
        <v>125</v>
      </c>
    </row>
    <row r="354" spans="2:3">
      <c r="B354" s="613">
        <f t="shared" si="143"/>
        <v>45352</v>
      </c>
      <c r="C354" s="614">
        <f t="shared" si="142"/>
        <v>125</v>
      </c>
    </row>
    <row r="355" spans="2:3">
      <c r="B355" s="613">
        <f t="shared" si="143"/>
        <v>45383</v>
      </c>
      <c r="C355" s="614">
        <f t="shared" si="142"/>
        <v>125</v>
      </c>
    </row>
    <row r="356" spans="2:3">
      <c r="B356" s="613">
        <f t="shared" si="143"/>
        <v>45413</v>
      </c>
      <c r="C356" s="614">
        <f t="shared" si="142"/>
        <v>125</v>
      </c>
    </row>
    <row r="357" spans="2:3">
      <c r="B357" s="613">
        <f t="shared" si="143"/>
        <v>45444</v>
      </c>
      <c r="C357" s="614">
        <f t="shared" si="142"/>
        <v>125</v>
      </c>
    </row>
    <row r="358" spans="2:3">
      <c r="B358" s="613">
        <f t="shared" si="143"/>
        <v>45474</v>
      </c>
      <c r="C358" s="614">
        <f t="shared" si="142"/>
        <v>125</v>
      </c>
    </row>
    <row r="359" spans="2:3">
      <c r="B359" s="613">
        <f t="shared" si="143"/>
        <v>45505</v>
      </c>
      <c r="C359" s="614">
        <f t="shared" si="142"/>
        <v>125</v>
      </c>
    </row>
    <row r="360" spans="2:3">
      <c r="B360" s="613">
        <f t="shared" si="143"/>
        <v>45536</v>
      </c>
      <c r="C360" s="614">
        <f t="shared" si="142"/>
        <v>125</v>
      </c>
    </row>
    <row r="361" spans="2:3">
      <c r="B361" s="613">
        <f t="shared" si="143"/>
        <v>45566</v>
      </c>
      <c r="C361" s="614">
        <f t="shared" si="142"/>
        <v>125</v>
      </c>
    </row>
    <row r="362" spans="2:3">
      <c r="B362" s="613">
        <f t="shared" si="143"/>
        <v>45597</v>
      </c>
      <c r="C362" s="614">
        <f t="shared" si="142"/>
        <v>125</v>
      </c>
    </row>
    <row r="363" spans="2:3">
      <c r="B363" s="613">
        <f t="shared" si="143"/>
        <v>45627</v>
      </c>
      <c r="C363" s="614">
        <f t="shared" si="142"/>
        <v>125</v>
      </c>
    </row>
    <row r="364" spans="2:3">
      <c r="B364" s="613">
        <f t="shared" si="143"/>
        <v>45658</v>
      </c>
      <c r="C364" s="614">
        <f t="shared" si="142"/>
        <v>125</v>
      </c>
    </row>
    <row r="365" spans="2:3">
      <c r="B365" s="613">
        <f t="shared" si="143"/>
        <v>45689</v>
      </c>
      <c r="C365" s="614">
        <f t="shared" si="142"/>
        <v>125</v>
      </c>
    </row>
    <row r="366" spans="2:3">
      <c r="B366" s="613">
        <f t="shared" si="143"/>
        <v>45717</v>
      </c>
      <c r="C366" s="614">
        <f t="shared" si="142"/>
        <v>125</v>
      </c>
    </row>
    <row r="367" spans="2:3">
      <c r="B367" s="613">
        <f t="shared" si="143"/>
        <v>45748</v>
      </c>
      <c r="C367" s="614">
        <f t="shared" si="142"/>
        <v>125</v>
      </c>
    </row>
    <row r="368" spans="2:3">
      <c r="B368" s="613">
        <f t="shared" si="143"/>
        <v>45778</v>
      </c>
      <c r="C368" s="614">
        <f t="shared" si="142"/>
        <v>125</v>
      </c>
    </row>
    <row r="369" spans="2:3">
      <c r="B369" s="613">
        <f t="shared" si="143"/>
        <v>45809</v>
      </c>
      <c r="C369" s="614">
        <f t="shared" si="142"/>
        <v>125</v>
      </c>
    </row>
    <row r="370" spans="2:3">
      <c r="B370" s="613">
        <f t="shared" si="143"/>
        <v>45839</v>
      </c>
      <c r="C370" s="614">
        <f t="shared" si="142"/>
        <v>125</v>
      </c>
    </row>
    <row r="371" spans="2:3">
      <c r="B371" s="613">
        <f t="shared" si="143"/>
        <v>45870</v>
      </c>
      <c r="C371" s="614">
        <f t="shared" si="142"/>
        <v>125</v>
      </c>
    </row>
    <row r="372" spans="2:3">
      <c r="B372" s="613">
        <f t="shared" si="143"/>
        <v>45901</v>
      </c>
      <c r="C372" s="614">
        <f t="shared" si="142"/>
        <v>125</v>
      </c>
    </row>
    <row r="373" spans="2:3">
      <c r="B373" s="613">
        <f t="shared" si="143"/>
        <v>45931</v>
      </c>
      <c r="C373" s="614">
        <f t="shared" si="142"/>
        <v>125</v>
      </c>
    </row>
    <row r="374" spans="2:3">
      <c r="B374" s="613">
        <f t="shared" si="143"/>
        <v>45962</v>
      </c>
      <c r="C374" s="614">
        <f t="shared" si="142"/>
        <v>125</v>
      </c>
    </row>
    <row r="375" spans="2:3">
      <c r="B375" s="613">
        <f t="shared" si="143"/>
        <v>45992</v>
      </c>
      <c r="C375" s="614">
        <f t="shared" si="142"/>
        <v>125</v>
      </c>
    </row>
    <row r="376" spans="2:3">
      <c r="B376" s="613">
        <f t="shared" si="143"/>
        <v>46023</v>
      </c>
      <c r="C376" s="614">
        <f t="shared" si="142"/>
        <v>125</v>
      </c>
    </row>
    <row r="377" spans="2:3">
      <c r="B377" s="613">
        <f t="shared" si="143"/>
        <v>46054</v>
      </c>
      <c r="C377" s="614">
        <f t="shared" si="142"/>
        <v>125</v>
      </c>
    </row>
    <row r="378" spans="2:3">
      <c r="B378" s="613">
        <f t="shared" si="143"/>
        <v>46082</v>
      </c>
      <c r="C378" s="614">
        <f t="shared" ref="C378:C411" si="144">+C366</f>
        <v>125</v>
      </c>
    </row>
    <row r="379" spans="2:3">
      <c r="B379" s="613">
        <f t="shared" si="143"/>
        <v>46113</v>
      </c>
      <c r="C379" s="614">
        <f t="shared" si="144"/>
        <v>125</v>
      </c>
    </row>
    <row r="380" spans="2:3">
      <c r="B380" s="613">
        <f t="shared" si="143"/>
        <v>46143</v>
      </c>
      <c r="C380" s="614">
        <f t="shared" si="144"/>
        <v>125</v>
      </c>
    </row>
    <row r="381" spans="2:3">
      <c r="B381" s="613">
        <f t="shared" si="143"/>
        <v>46174</v>
      </c>
      <c r="C381" s="614">
        <f t="shared" si="144"/>
        <v>125</v>
      </c>
    </row>
    <row r="382" spans="2:3">
      <c r="B382" s="613">
        <f t="shared" si="143"/>
        <v>46204</v>
      </c>
      <c r="C382" s="614">
        <f t="shared" si="144"/>
        <v>125</v>
      </c>
    </row>
    <row r="383" spans="2:3">
      <c r="B383" s="613">
        <f t="shared" si="143"/>
        <v>46235</v>
      </c>
      <c r="C383" s="614">
        <f t="shared" si="144"/>
        <v>125</v>
      </c>
    </row>
    <row r="384" spans="2:3">
      <c r="B384" s="613">
        <f t="shared" si="143"/>
        <v>46266</v>
      </c>
      <c r="C384" s="614">
        <f t="shared" si="144"/>
        <v>125</v>
      </c>
    </row>
    <row r="385" spans="2:3">
      <c r="B385" s="613">
        <f t="shared" si="143"/>
        <v>46296</v>
      </c>
      <c r="C385" s="614">
        <f t="shared" si="144"/>
        <v>125</v>
      </c>
    </row>
    <row r="386" spans="2:3">
      <c r="B386" s="613">
        <f t="shared" si="143"/>
        <v>46327</v>
      </c>
      <c r="C386" s="614">
        <f t="shared" si="144"/>
        <v>125</v>
      </c>
    </row>
    <row r="387" spans="2:3">
      <c r="B387" s="613">
        <f t="shared" si="143"/>
        <v>46357</v>
      </c>
      <c r="C387" s="614">
        <f t="shared" si="144"/>
        <v>125</v>
      </c>
    </row>
    <row r="388" spans="2:3">
      <c r="B388" s="613">
        <f t="shared" si="143"/>
        <v>46388</v>
      </c>
      <c r="C388" s="614">
        <f t="shared" si="144"/>
        <v>125</v>
      </c>
    </row>
    <row r="389" spans="2:3">
      <c r="B389" s="613">
        <f t="shared" si="143"/>
        <v>46419</v>
      </c>
      <c r="C389" s="614">
        <f t="shared" si="144"/>
        <v>125</v>
      </c>
    </row>
    <row r="390" spans="2:3">
      <c r="B390" s="613">
        <f t="shared" si="143"/>
        <v>46447</v>
      </c>
      <c r="C390" s="614">
        <f t="shared" si="144"/>
        <v>125</v>
      </c>
    </row>
    <row r="391" spans="2:3">
      <c r="B391" s="613">
        <f t="shared" si="143"/>
        <v>46478</v>
      </c>
      <c r="C391" s="614">
        <f t="shared" si="144"/>
        <v>125</v>
      </c>
    </row>
    <row r="392" spans="2:3">
      <c r="B392" s="613">
        <f t="shared" si="143"/>
        <v>46508</v>
      </c>
      <c r="C392" s="614">
        <f t="shared" si="144"/>
        <v>125</v>
      </c>
    </row>
    <row r="393" spans="2:3">
      <c r="B393" s="613">
        <f t="shared" si="143"/>
        <v>46539</v>
      </c>
      <c r="C393" s="614">
        <f t="shared" si="144"/>
        <v>125</v>
      </c>
    </row>
    <row r="394" spans="2:3">
      <c r="B394" s="613">
        <f t="shared" si="143"/>
        <v>46569</v>
      </c>
      <c r="C394" s="614">
        <f t="shared" si="144"/>
        <v>125</v>
      </c>
    </row>
    <row r="395" spans="2:3">
      <c r="B395" s="613">
        <f t="shared" si="143"/>
        <v>46600</v>
      </c>
      <c r="C395" s="614">
        <f t="shared" si="144"/>
        <v>125</v>
      </c>
    </row>
    <row r="396" spans="2:3">
      <c r="B396" s="613">
        <f t="shared" si="143"/>
        <v>46631</v>
      </c>
      <c r="C396" s="614">
        <f t="shared" si="144"/>
        <v>125</v>
      </c>
    </row>
    <row r="397" spans="2:3">
      <c r="B397" s="613">
        <f t="shared" si="143"/>
        <v>46661</v>
      </c>
      <c r="C397" s="614">
        <f t="shared" si="144"/>
        <v>125</v>
      </c>
    </row>
    <row r="398" spans="2:3">
      <c r="B398" s="613">
        <f t="shared" si="143"/>
        <v>46692</v>
      </c>
      <c r="C398" s="614">
        <f t="shared" si="144"/>
        <v>125</v>
      </c>
    </row>
    <row r="399" spans="2:3">
      <c r="B399" s="613">
        <f t="shared" si="143"/>
        <v>46722</v>
      </c>
      <c r="C399" s="614">
        <f t="shared" si="144"/>
        <v>125</v>
      </c>
    </row>
    <row r="400" spans="2:3">
      <c r="B400" s="613">
        <f t="shared" si="143"/>
        <v>46753</v>
      </c>
      <c r="C400" s="614">
        <f t="shared" si="144"/>
        <v>125</v>
      </c>
    </row>
    <row r="401" spans="2:3">
      <c r="B401" s="613">
        <f t="shared" si="143"/>
        <v>46784</v>
      </c>
      <c r="C401" s="614">
        <f t="shared" si="144"/>
        <v>125</v>
      </c>
    </row>
    <row r="402" spans="2:3">
      <c r="B402" s="613">
        <f t="shared" ref="B402:B411" si="145">+EDATE(B401,1)</f>
        <v>46813</v>
      </c>
      <c r="C402" s="614">
        <f t="shared" si="144"/>
        <v>125</v>
      </c>
    </row>
    <row r="403" spans="2:3">
      <c r="B403" s="613">
        <f t="shared" si="145"/>
        <v>46844</v>
      </c>
      <c r="C403" s="614">
        <f t="shared" si="144"/>
        <v>125</v>
      </c>
    </row>
    <row r="404" spans="2:3">
      <c r="B404" s="613">
        <f t="shared" si="145"/>
        <v>46874</v>
      </c>
      <c r="C404" s="614">
        <f t="shared" si="144"/>
        <v>125</v>
      </c>
    </row>
    <row r="405" spans="2:3">
      <c r="B405" s="613">
        <f t="shared" si="145"/>
        <v>46905</v>
      </c>
      <c r="C405" s="614">
        <f t="shared" si="144"/>
        <v>125</v>
      </c>
    </row>
    <row r="406" spans="2:3">
      <c r="B406" s="613">
        <f t="shared" si="145"/>
        <v>46935</v>
      </c>
      <c r="C406" s="614">
        <f t="shared" si="144"/>
        <v>125</v>
      </c>
    </row>
    <row r="407" spans="2:3">
      <c r="B407" s="613">
        <f t="shared" si="145"/>
        <v>46966</v>
      </c>
      <c r="C407" s="614">
        <f t="shared" si="144"/>
        <v>125</v>
      </c>
    </row>
    <row r="408" spans="2:3">
      <c r="B408" s="613">
        <f t="shared" si="145"/>
        <v>46997</v>
      </c>
      <c r="C408" s="614">
        <f t="shared" si="144"/>
        <v>125</v>
      </c>
    </row>
    <row r="409" spans="2:3">
      <c r="B409" s="613">
        <f t="shared" si="145"/>
        <v>47027</v>
      </c>
      <c r="C409" s="614">
        <f t="shared" si="144"/>
        <v>125</v>
      </c>
    </row>
    <row r="410" spans="2:3">
      <c r="B410" s="613">
        <f t="shared" si="145"/>
        <v>47058</v>
      </c>
      <c r="C410" s="614">
        <f t="shared" si="144"/>
        <v>125</v>
      </c>
    </row>
    <row r="411" spans="2:3">
      <c r="B411" s="613">
        <f t="shared" si="145"/>
        <v>47088</v>
      </c>
      <c r="C411" s="614">
        <f t="shared" si="144"/>
        <v>125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GA416"/>
  <sheetViews>
    <sheetView showGridLines="0" zoomScale="75" zoomScaleNormal="75" workbookViewId="0">
      <selection activeCell="B2" sqref="B2:GA416"/>
    </sheetView>
  </sheetViews>
  <sheetFormatPr defaultRowHeight="15"/>
  <cols>
    <col min="1" max="1" width="9.28515625" bestFit="1" customWidth="1"/>
    <col min="2" max="2" width="22.85546875" bestFit="1" customWidth="1"/>
    <col min="3" max="3" width="35.28515625" customWidth="1"/>
    <col min="4" max="4" width="15.140625" bestFit="1" customWidth="1"/>
    <col min="5" max="9" width="13.28515625" bestFit="1" customWidth="1"/>
    <col min="10" max="10" width="15.140625" bestFit="1" customWidth="1"/>
    <col min="11" max="15" width="13.28515625" bestFit="1" customWidth="1"/>
    <col min="16" max="51" width="13.28515625" style="461" bestFit="1" customWidth="1"/>
  </cols>
  <sheetData>
    <row r="1" spans="2:183">
      <c r="C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2:183">
      <c r="B2" s="160" t="s">
        <v>32</v>
      </c>
      <c r="C2" s="161" t="s">
        <v>33</v>
      </c>
      <c r="D2" s="162">
        <v>41275</v>
      </c>
      <c r="E2" s="162">
        <v>41306</v>
      </c>
      <c r="F2" s="162">
        <v>41334</v>
      </c>
      <c r="G2" s="162">
        <v>41365</v>
      </c>
      <c r="H2" s="162">
        <v>41395</v>
      </c>
      <c r="I2" s="162">
        <v>41426</v>
      </c>
      <c r="J2" s="162">
        <v>41456</v>
      </c>
      <c r="K2" s="162">
        <v>41487</v>
      </c>
      <c r="L2" s="162">
        <v>41518</v>
      </c>
      <c r="M2" s="162">
        <v>41548</v>
      </c>
      <c r="N2" s="162">
        <v>41579</v>
      </c>
      <c r="O2" s="162">
        <v>41609</v>
      </c>
      <c r="P2" s="162">
        <v>41640</v>
      </c>
      <c r="Q2" s="162">
        <v>41671</v>
      </c>
      <c r="R2" s="162">
        <v>41699</v>
      </c>
      <c r="S2" s="162">
        <v>41730</v>
      </c>
      <c r="T2" s="162">
        <v>41760</v>
      </c>
      <c r="U2" s="162">
        <v>41791</v>
      </c>
      <c r="V2" s="162">
        <v>41821</v>
      </c>
      <c r="W2" s="162">
        <v>41852</v>
      </c>
      <c r="X2" s="162">
        <v>41883</v>
      </c>
      <c r="Y2" s="162">
        <v>41913</v>
      </c>
      <c r="Z2" s="162">
        <v>41944</v>
      </c>
      <c r="AA2" s="162">
        <v>41974</v>
      </c>
      <c r="AB2" s="162">
        <v>42005</v>
      </c>
      <c r="AC2" s="162">
        <v>42036</v>
      </c>
      <c r="AD2" s="162">
        <v>42064</v>
      </c>
      <c r="AE2" s="162">
        <v>42095</v>
      </c>
      <c r="AF2" s="162">
        <v>42125</v>
      </c>
      <c r="AG2" s="162">
        <v>42156</v>
      </c>
      <c r="AH2" s="162">
        <v>42186</v>
      </c>
      <c r="AI2" s="162">
        <v>42217</v>
      </c>
      <c r="AJ2" s="162">
        <v>42248</v>
      </c>
      <c r="AK2" s="162">
        <v>42278</v>
      </c>
      <c r="AL2" s="162">
        <v>42309</v>
      </c>
      <c r="AM2" s="162">
        <v>42339</v>
      </c>
      <c r="AN2" s="162">
        <v>42370</v>
      </c>
      <c r="AO2" s="162">
        <v>42401</v>
      </c>
      <c r="AP2" s="162">
        <v>42430</v>
      </c>
      <c r="AQ2" s="162">
        <v>42461</v>
      </c>
      <c r="AR2" s="162">
        <v>42491</v>
      </c>
      <c r="AS2" s="162">
        <v>42522</v>
      </c>
      <c r="AT2" s="162">
        <v>42552</v>
      </c>
      <c r="AU2" s="162">
        <v>42583</v>
      </c>
      <c r="AV2" s="162">
        <v>42614</v>
      </c>
      <c r="AW2" s="162">
        <v>42644</v>
      </c>
      <c r="AX2" s="162">
        <v>42675</v>
      </c>
      <c r="AY2" s="162">
        <v>42705</v>
      </c>
      <c r="AZ2" s="162">
        <v>42736</v>
      </c>
      <c r="BA2" s="162">
        <v>42767</v>
      </c>
      <c r="BB2" s="162">
        <v>42795</v>
      </c>
      <c r="BC2" s="162">
        <v>42826</v>
      </c>
      <c r="BD2" s="162">
        <v>42856</v>
      </c>
      <c r="BE2" s="162">
        <v>42887</v>
      </c>
      <c r="BF2" s="162">
        <v>42917</v>
      </c>
      <c r="BG2" s="162">
        <v>42948</v>
      </c>
      <c r="BH2" s="162">
        <v>42979</v>
      </c>
      <c r="BI2" s="162">
        <v>43009</v>
      </c>
      <c r="BJ2" s="162">
        <v>43040</v>
      </c>
      <c r="BK2" s="162">
        <v>43070</v>
      </c>
      <c r="BL2" s="162">
        <v>43101</v>
      </c>
      <c r="BM2" s="162">
        <v>43132</v>
      </c>
      <c r="BN2" s="162">
        <v>43160</v>
      </c>
      <c r="BO2" s="162">
        <v>43191</v>
      </c>
      <c r="BP2" s="162">
        <v>43221</v>
      </c>
      <c r="BQ2" s="162">
        <v>43252</v>
      </c>
      <c r="BR2" s="162">
        <v>43282</v>
      </c>
      <c r="BS2" s="162">
        <v>43313</v>
      </c>
      <c r="BT2" s="162">
        <v>43344</v>
      </c>
      <c r="BU2" s="162">
        <v>43374</v>
      </c>
      <c r="BV2" s="162">
        <v>43405</v>
      </c>
      <c r="BW2" s="162">
        <v>43435</v>
      </c>
      <c r="BX2" s="162">
        <v>43466</v>
      </c>
      <c r="BY2" s="162">
        <v>43497</v>
      </c>
      <c r="BZ2" s="162">
        <v>43525</v>
      </c>
      <c r="CA2" s="162">
        <v>43556</v>
      </c>
      <c r="CB2" s="162">
        <v>43586</v>
      </c>
      <c r="CC2" s="162">
        <v>43617</v>
      </c>
      <c r="CD2" s="162">
        <v>43647</v>
      </c>
      <c r="CE2" s="162">
        <v>43678</v>
      </c>
      <c r="CF2" s="162">
        <v>43709</v>
      </c>
      <c r="CG2" s="162">
        <v>43739</v>
      </c>
      <c r="CH2" s="162">
        <v>43770</v>
      </c>
      <c r="CI2" s="162">
        <v>43800</v>
      </c>
      <c r="CJ2" s="162">
        <v>43831</v>
      </c>
      <c r="CK2" s="162">
        <v>43862</v>
      </c>
      <c r="CL2" s="162">
        <v>43891</v>
      </c>
      <c r="CM2" s="162">
        <v>43922</v>
      </c>
      <c r="CN2" s="162">
        <v>43952</v>
      </c>
      <c r="CO2" s="162">
        <v>43983</v>
      </c>
      <c r="CP2" s="162">
        <v>44013</v>
      </c>
      <c r="CQ2" s="162">
        <v>44044</v>
      </c>
      <c r="CR2" s="162">
        <v>44075</v>
      </c>
      <c r="CS2" s="162">
        <v>44105</v>
      </c>
      <c r="CT2" s="162">
        <v>44136</v>
      </c>
      <c r="CU2" s="162">
        <v>44166</v>
      </c>
      <c r="CV2" s="162">
        <v>44197</v>
      </c>
      <c r="CW2" s="162">
        <v>44228</v>
      </c>
      <c r="CX2" s="162">
        <v>44256</v>
      </c>
      <c r="CY2" s="162">
        <v>44287</v>
      </c>
      <c r="CZ2" s="162">
        <v>44317</v>
      </c>
      <c r="DA2" s="162">
        <v>44348</v>
      </c>
      <c r="DB2" s="162">
        <v>44378</v>
      </c>
      <c r="DC2" s="162">
        <v>44409</v>
      </c>
      <c r="DD2" s="162">
        <v>44440</v>
      </c>
      <c r="DE2" s="162">
        <v>44470</v>
      </c>
      <c r="DF2" s="162">
        <v>44501</v>
      </c>
      <c r="DG2" s="162">
        <v>44531</v>
      </c>
      <c r="DH2" s="162">
        <v>44562</v>
      </c>
      <c r="DI2" s="162">
        <v>44593</v>
      </c>
      <c r="DJ2" s="162">
        <v>44621</v>
      </c>
      <c r="DK2" s="162">
        <v>44652</v>
      </c>
      <c r="DL2" s="162">
        <v>44682</v>
      </c>
      <c r="DM2" s="162">
        <v>44713</v>
      </c>
      <c r="DN2" s="162">
        <v>44743</v>
      </c>
      <c r="DO2" s="162">
        <v>44774</v>
      </c>
      <c r="DP2" s="162">
        <v>44805</v>
      </c>
      <c r="DQ2" s="162">
        <v>44835</v>
      </c>
      <c r="DR2" s="162">
        <v>44866</v>
      </c>
      <c r="DS2" s="162">
        <v>44896</v>
      </c>
      <c r="DT2" s="162">
        <v>44927</v>
      </c>
      <c r="DU2" s="162">
        <v>44958</v>
      </c>
      <c r="DV2" s="162">
        <v>44986</v>
      </c>
      <c r="DW2" s="162">
        <v>45017</v>
      </c>
      <c r="DX2" s="162">
        <v>45047</v>
      </c>
      <c r="DY2" s="162">
        <v>45078</v>
      </c>
      <c r="DZ2" s="162">
        <v>45108</v>
      </c>
      <c r="EA2" s="162">
        <v>45139</v>
      </c>
      <c r="EB2" s="162">
        <v>45170</v>
      </c>
      <c r="EC2" s="162">
        <v>45200</v>
      </c>
      <c r="ED2" s="162">
        <v>45231</v>
      </c>
      <c r="EE2" s="162">
        <v>45261</v>
      </c>
      <c r="EF2" s="162">
        <v>45292</v>
      </c>
      <c r="EG2" s="162">
        <v>45323</v>
      </c>
      <c r="EH2" s="162">
        <v>45352</v>
      </c>
      <c r="EI2" s="162">
        <v>45383</v>
      </c>
      <c r="EJ2" s="162">
        <v>45413</v>
      </c>
      <c r="EK2" s="162">
        <v>45444</v>
      </c>
      <c r="EL2" s="162">
        <v>45474</v>
      </c>
      <c r="EM2" s="162">
        <v>45505</v>
      </c>
      <c r="EN2" s="162">
        <v>45536</v>
      </c>
      <c r="EO2" s="162">
        <v>45566</v>
      </c>
      <c r="EP2" s="162">
        <v>45597</v>
      </c>
      <c r="EQ2" s="162">
        <v>45627</v>
      </c>
      <c r="ER2" s="162">
        <v>45658</v>
      </c>
      <c r="ES2" s="162">
        <v>45689</v>
      </c>
      <c r="ET2" s="162">
        <v>45717</v>
      </c>
      <c r="EU2" s="162">
        <v>45748</v>
      </c>
      <c r="EV2" s="162">
        <v>45778</v>
      </c>
      <c r="EW2" s="162">
        <v>45809</v>
      </c>
      <c r="EX2" s="162">
        <v>45839</v>
      </c>
      <c r="EY2" s="162">
        <v>45870</v>
      </c>
      <c r="EZ2" s="162">
        <v>45901</v>
      </c>
      <c r="FA2" s="162">
        <v>45931</v>
      </c>
      <c r="FB2" s="162">
        <v>45962</v>
      </c>
      <c r="FC2" s="162">
        <v>45992</v>
      </c>
      <c r="FD2" s="162">
        <v>46023</v>
      </c>
      <c r="FE2" s="162">
        <v>46054</v>
      </c>
      <c r="FF2" s="162">
        <v>46082</v>
      </c>
      <c r="FG2" s="162">
        <v>46113</v>
      </c>
      <c r="FH2" s="162">
        <v>46143</v>
      </c>
      <c r="FI2" s="162">
        <v>46174</v>
      </c>
      <c r="FJ2" s="162">
        <v>46204</v>
      </c>
      <c r="FK2" s="162">
        <v>46235</v>
      </c>
      <c r="FL2" s="162">
        <v>46266</v>
      </c>
      <c r="FM2" s="162">
        <v>46296</v>
      </c>
      <c r="FN2" s="162">
        <v>46327</v>
      </c>
      <c r="FO2" s="162">
        <v>46357</v>
      </c>
      <c r="FP2" s="162">
        <v>46388</v>
      </c>
      <c r="FQ2" s="162">
        <v>46419</v>
      </c>
      <c r="FR2" s="162">
        <v>46447</v>
      </c>
      <c r="FS2" s="162">
        <v>46478</v>
      </c>
      <c r="FT2" s="162">
        <v>46508</v>
      </c>
      <c r="FU2" s="162">
        <v>46539</v>
      </c>
      <c r="FV2" s="162">
        <v>46569</v>
      </c>
      <c r="FW2" s="162">
        <v>46600</v>
      </c>
      <c r="FX2" s="162">
        <v>46631</v>
      </c>
      <c r="FY2" s="162">
        <v>46661</v>
      </c>
      <c r="FZ2" s="162">
        <v>46692</v>
      </c>
      <c r="GA2" s="162">
        <v>46722</v>
      </c>
    </row>
    <row r="3" spans="2:183">
      <c r="B3" s="75" t="s">
        <v>1</v>
      </c>
      <c r="C3" s="163" t="s">
        <v>34</v>
      </c>
      <c r="D3" s="164">
        <v>417</v>
      </c>
      <c r="E3" s="165">
        <v>417</v>
      </c>
      <c r="F3" s="165">
        <v>417</v>
      </c>
      <c r="G3" s="165">
        <v>417</v>
      </c>
      <c r="H3" s="165">
        <v>417</v>
      </c>
      <c r="I3" s="165">
        <v>417</v>
      </c>
      <c r="J3" s="165">
        <v>417</v>
      </c>
      <c r="K3" s="165">
        <v>417</v>
      </c>
      <c r="L3" s="165">
        <v>417</v>
      </c>
      <c r="M3" s="165">
        <v>417</v>
      </c>
      <c r="N3" s="165">
        <v>417</v>
      </c>
      <c r="O3" s="165">
        <v>417</v>
      </c>
      <c r="P3" s="165">
        <v>417</v>
      </c>
      <c r="Q3" s="165">
        <v>417</v>
      </c>
      <c r="R3" s="165">
        <v>417</v>
      </c>
      <c r="S3" s="165">
        <v>417</v>
      </c>
      <c r="T3" s="165">
        <v>417</v>
      </c>
      <c r="U3" s="165">
        <v>417</v>
      </c>
      <c r="V3" s="165">
        <v>417</v>
      </c>
      <c r="W3" s="165">
        <v>417</v>
      </c>
      <c r="X3" s="165">
        <v>417</v>
      </c>
      <c r="Y3" s="165">
        <v>417</v>
      </c>
      <c r="Z3" s="165">
        <v>417</v>
      </c>
      <c r="AA3" s="165">
        <v>417</v>
      </c>
      <c r="AB3" s="165">
        <v>417</v>
      </c>
      <c r="AC3" s="165">
        <v>417</v>
      </c>
      <c r="AD3" s="165">
        <v>417</v>
      </c>
      <c r="AE3" s="165">
        <v>417</v>
      </c>
      <c r="AF3" s="165">
        <v>417</v>
      </c>
      <c r="AG3" s="165">
        <v>417</v>
      </c>
      <c r="AH3" s="165">
        <v>417</v>
      </c>
      <c r="AI3" s="165">
        <v>417</v>
      </c>
      <c r="AJ3" s="165">
        <v>417</v>
      </c>
      <c r="AK3" s="165">
        <v>417</v>
      </c>
      <c r="AL3" s="165">
        <v>417</v>
      </c>
      <c r="AM3" s="165">
        <v>417</v>
      </c>
      <c r="AN3" s="165">
        <v>417</v>
      </c>
      <c r="AO3" s="165">
        <v>417</v>
      </c>
      <c r="AP3" s="165">
        <v>417</v>
      </c>
      <c r="AQ3" s="165">
        <v>417</v>
      </c>
      <c r="AR3" s="165">
        <v>417</v>
      </c>
      <c r="AS3" s="165">
        <v>417</v>
      </c>
      <c r="AT3" s="165">
        <v>417</v>
      </c>
      <c r="AU3" s="165">
        <v>417</v>
      </c>
      <c r="AV3" s="165">
        <v>417</v>
      </c>
      <c r="AW3" s="165">
        <v>417</v>
      </c>
      <c r="AX3" s="165">
        <v>417</v>
      </c>
      <c r="AY3" s="165">
        <v>417</v>
      </c>
      <c r="AZ3" s="165">
        <v>417</v>
      </c>
      <c r="BA3" s="165">
        <v>417</v>
      </c>
      <c r="BB3" s="165">
        <v>417</v>
      </c>
      <c r="BC3" s="165">
        <v>417</v>
      </c>
      <c r="BD3" s="165">
        <v>417</v>
      </c>
      <c r="BE3" s="165">
        <v>417</v>
      </c>
      <c r="BF3" s="165">
        <v>417</v>
      </c>
      <c r="BG3" s="165">
        <v>417</v>
      </c>
      <c r="BH3" s="165">
        <v>417</v>
      </c>
      <c r="BI3" s="165">
        <v>417</v>
      </c>
      <c r="BJ3" s="165">
        <v>417</v>
      </c>
      <c r="BK3" s="165">
        <v>417</v>
      </c>
      <c r="BL3" s="165">
        <v>417</v>
      </c>
      <c r="BM3" s="165">
        <v>417</v>
      </c>
      <c r="BN3" s="165">
        <v>417</v>
      </c>
      <c r="BO3" s="165">
        <v>417</v>
      </c>
      <c r="BP3" s="165">
        <v>417</v>
      </c>
      <c r="BQ3" s="165">
        <v>417</v>
      </c>
      <c r="BR3" s="165">
        <v>417</v>
      </c>
      <c r="BS3" s="165">
        <v>417</v>
      </c>
      <c r="BT3" s="165">
        <v>417</v>
      </c>
      <c r="BU3" s="165">
        <v>417</v>
      </c>
      <c r="BV3" s="165">
        <v>417</v>
      </c>
      <c r="BW3" s="165">
        <v>417</v>
      </c>
      <c r="BX3" s="165">
        <v>417</v>
      </c>
      <c r="BY3" s="165">
        <v>417</v>
      </c>
      <c r="BZ3" s="165">
        <v>417</v>
      </c>
      <c r="CA3" s="165">
        <v>417</v>
      </c>
      <c r="CB3" s="165">
        <v>417</v>
      </c>
      <c r="CC3" s="165">
        <v>417</v>
      </c>
      <c r="CD3" s="165">
        <v>417</v>
      </c>
      <c r="CE3" s="165">
        <v>417</v>
      </c>
      <c r="CF3" s="165">
        <v>417</v>
      </c>
      <c r="CG3" s="165">
        <v>417</v>
      </c>
      <c r="CH3" s="165">
        <v>417</v>
      </c>
      <c r="CI3" s="165">
        <v>417</v>
      </c>
      <c r="CJ3" s="165">
        <v>417</v>
      </c>
      <c r="CK3" s="165">
        <v>417</v>
      </c>
      <c r="CL3" s="165">
        <v>417</v>
      </c>
      <c r="CM3" s="165">
        <v>417</v>
      </c>
      <c r="CN3" s="165">
        <v>417</v>
      </c>
      <c r="CO3" s="165">
        <v>417</v>
      </c>
      <c r="CP3" s="165">
        <v>417</v>
      </c>
      <c r="CQ3" s="165">
        <v>417</v>
      </c>
      <c r="CR3" s="165">
        <v>417</v>
      </c>
      <c r="CS3" s="165">
        <v>417</v>
      </c>
      <c r="CT3" s="165">
        <v>417</v>
      </c>
      <c r="CU3" s="165">
        <v>417</v>
      </c>
      <c r="CV3" s="165">
        <v>417</v>
      </c>
      <c r="CW3" s="165">
        <v>417</v>
      </c>
      <c r="CX3" s="165">
        <v>417</v>
      </c>
      <c r="CY3" s="165">
        <v>417</v>
      </c>
      <c r="CZ3" s="165">
        <v>417</v>
      </c>
      <c r="DA3" s="165">
        <v>417</v>
      </c>
      <c r="DB3" s="165">
        <v>417</v>
      </c>
      <c r="DC3" s="165">
        <v>417</v>
      </c>
      <c r="DD3" s="165">
        <v>417</v>
      </c>
      <c r="DE3" s="165">
        <v>417</v>
      </c>
      <c r="DF3" s="165">
        <v>417</v>
      </c>
      <c r="DG3" s="165">
        <v>417</v>
      </c>
      <c r="DH3" s="165">
        <v>417</v>
      </c>
      <c r="DI3" s="165">
        <v>417</v>
      </c>
      <c r="DJ3" s="165">
        <v>417</v>
      </c>
      <c r="DK3" s="165">
        <v>417</v>
      </c>
      <c r="DL3" s="165">
        <v>417</v>
      </c>
      <c r="DM3" s="165">
        <v>417</v>
      </c>
      <c r="DN3" s="165">
        <v>417</v>
      </c>
      <c r="DO3" s="165">
        <v>417</v>
      </c>
      <c r="DP3" s="165">
        <v>417</v>
      </c>
      <c r="DQ3" s="165">
        <v>417</v>
      </c>
      <c r="DR3" s="165">
        <v>417</v>
      </c>
      <c r="DS3" s="165">
        <v>417</v>
      </c>
      <c r="DT3" s="165">
        <v>417</v>
      </c>
      <c r="DU3" s="165">
        <v>417</v>
      </c>
      <c r="DV3" s="165">
        <v>417</v>
      </c>
      <c r="DW3" s="165">
        <v>417</v>
      </c>
      <c r="DX3" s="165">
        <v>417</v>
      </c>
      <c r="DY3" s="165">
        <v>417</v>
      </c>
      <c r="DZ3" s="165">
        <v>417</v>
      </c>
      <c r="EA3" s="165">
        <v>417</v>
      </c>
      <c r="EB3" s="165">
        <v>417</v>
      </c>
      <c r="EC3" s="165">
        <v>417</v>
      </c>
      <c r="ED3" s="165">
        <v>417</v>
      </c>
      <c r="EE3" s="165">
        <v>417</v>
      </c>
      <c r="EF3" s="165">
        <v>417</v>
      </c>
      <c r="EG3" s="165">
        <v>417</v>
      </c>
      <c r="EH3" s="165">
        <v>417</v>
      </c>
      <c r="EI3" s="165">
        <v>417</v>
      </c>
      <c r="EJ3" s="165">
        <v>417</v>
      </c>
      <c r="EK3" s="165">
        <v>417</v>
      </c>
      <c r="EL3" s="165">
        <v>417</v>
      </c>
      <c r="EM3" s="165">
        <v>417</v>
      </c>
      <c r="EN3" s="165">
        <v>417</v>
      </c>
      <c r="EO3" s="165">
        <v>417</v>
      </c>
      <c r="EP3" s="165">
        <v>417</v>
      </c>
      <c r="EQ3" s="165">
        <v>417</v>
      </c>
      <c r="ER3" s="165">
        <v>417</v>
      </c>
      <c r="ES3" s="165">
        <v>417</v>
      </c>
      <c r="ET3" s="165">
        <v>417</v>
      </c>
      <c r="EU3" s="165">
        <v>417</v>
      </c>
      <c r="EV3" s="165">
        <v>417</v>
      </c>
      <c r="EW3" s="165">
        <v>417</v>
      </c>
      <c r="EX3" s="165">
        <v>417</v>
      </c>
      <c r="EY3" s="165">
        <v>417</v>
      </c>
      <c r="EZ3" s="165">
        <v>417</v>
      </c>
      <c r="FA3" s="165">
        <v>417</v>
      </c>
      <c r="FB3" s="165">
        <v>417</v>
      </c>
      <c r="FC3" s="165">
        <v>417</v>
      </c>
      <c r="FD3" s="165">
        <v>417</v>
      </c>
      <c r="FE3" s="165">
        <v>417</v>
      </c>
      <c r="FF3" s="165">
        <v>417</v>
      </c>
      <c r="FG3" s="165">
        <v>417</v>
      </c>
      <c r="FH3" s="165">
        <v>417</v>
      </c>
      <c r="FI3" s="165">
        <v>417</v>
      </c>
      <c r="FJ3" s="165">
        <v>417</v>
      </c>
      <c r="FK3" s="165">
        <v>417</v>
      </c>
      <c r="FL3" s="165">
        <v>417</v>
      </c>
      <c r="FM3" s="165">
        <v>417</v>
      </c>
      <c r="FN3" s="165">
        <v>417</v>
      </c>
      <c r="FO3" s="165">
        <v>417</v>
      </c>
      <c r="FP3" s="165">
        <v>417</v>
      </c>
      <c r="FQ3" s="165">
        <v>417</v>
      </c>
      <c r="FR3" s="165">
        <v>417</v>
      </c>
      <c r="FS3" s="165">
        <v>417</v>
      </c>
      <c r="FT3" s="165">
        <v>417</v>
      </c>
      <c r="FU3" s="165">
        <v>417</v>
      </c>
      <c r="FV3" s="165">
        <v>417</v>
      </c>
      <c r="FW3" s="165">
        <v>417</v>
      </c>
      <c r="FX3" s="165">
        <v>417</v>
      </c>
      <c r="FY3" s="165">
        <v>417</v>
      </c>
      <c r="FZ3" s="165">
        <v>417</v>
      </c>
      <c r="GA3" s="165">
        <v>417</v>
      </c>
    </row>
    <row r="4" spans="2:183">
      <c r="B4" s="96" t="s">
        <v>1</v>
      </c>
      <c r="C4" s="166" t="s">
        <v>35</v>
      </c>
      <c r="D4" s="167">
        <v>135394.53333333335</v>
      </c>
      <c r="E4" s="168">
        <v>121230.76666666668</v>
      </c>
      <c r="F4" s="168">
        <v>130772.6</v>
      </c>
      <c r="G4" s="168">
        <v>124793.8</v>
      </c>
      <c r="H4" s="168">
        <v>128744.32222222222</v>
      </c>
      <c r="I4" s="168">
        <v>121424.46666666667</v>
      </c>
      <c r="J4" s="168">
        <v>127410.26666666668</v>
      </c>
      <c r="K4" s="168">
        <v>127099.14444444445</v>
      </c>
      <c r="L4" s="168">
        <v>123230.5111111111</v>
      </c>
      <c r="M4" s="168">
        <v>16758.213777777779</v>
      </c>
      <c r="N4" s="168">
        <v>62844.928</v>
      </c>
      <c r="O4" s="168">
        <v>131025.47777777778</v>
      </c>
      <c r="P4" s="168">
        <v>134277.70000000001</v>
      </c>
      <c r="Q4" s="168">
        <v>121041.11111111111</v>
      </c>
      <c r="R4" s="168">
        <v>126820.13333333333</v>
      </c>
      <c r="S4" s="168">
        <v>123842.5888888889</v>
      </c>
      <c r="T4" s="168">
        <v>127357.23333333332</v>
      </c>
      <c r="U4" s="168">
        <v>122126.74444444444</v>
      </c>
      <c r="V4" s="168">
        <v>126647.46666666667</v>
      </c>
      <c r="W4" s="168">
        <v>126734.77777777778</v>
      </c>
      <c r="X4" s="168">
        <v>120875.1</v>
      </c>
      <c r="Y4" s="168">
        <v>98216.2</v>
      </c>
      <c r="Z4" s="168">
        <v>122544.86666666667</v>
      </c>
      <c r="AA4" s="168">
        <v>127564.2111111111</v>
      </c>
      <c r="AB4" s="168">
        <v>133720.92222222223</v>
      </c>
      <c r="AC4" s="168">
        <v>121328.03333333333</v>
      </c>
      <c r="AD4" s="168">
        <v>127603.46666666667</v>
      </c>
      <c r="AE4" s="168">
        <v>122934.52222222222</v>
      </c>
      <c r="AF4" s="168">
        <v>127416.93333333333</v>
      </c>
      <c r="AG4" s="168">
        <v>122622.7</v>
      </c>
      <c r="AH4" s="168">
        <v>127563</v>
      </c>
      <c r="AI4" s="168">
        <v>127028.44444444445</v>
      </c>
      <c r="AJ4" s="168">
        <v>120834.4</v>
      </c>
      <c r="AK4" s="168">
        <v>40951.555555555555</v>
      </c>
      <c r="AL4" s="168">
        <v>122966.81111111111</v>
      </c>
      <c r="AM4" s="168">
        <v>126454.17777777778</v>
      </c>
      <c r="AN4" s="168">
        <v>134001.35555555555</v>
      </c>
      <c r="AO4" s="168">
        <v>125874.94444444445</v>
      </c>
      <c r="AP4" s="168">
        <v>128479.66666666667</v>
      </c>
      <c r="AQ4" s="168">
        <v>124086.02222222222</v>
      </c>
      <c r="AR4" s="168">
        <v>128270.86666666667</v>
      </c>
      <c r="AS4" s="168">
        <v>123730.43333333333</v>
      </c>
      <c r="AT4" s="168">
        <v>128250.22222222222</v>
      </c>
      <c r="AU4" s="168">
        <v>127484.9888888889</v>
      </c>
      <c r="AV4" s="168">
        <v>121397.52222222222</v>
      </c>
      <c r="AW4" s="168">
        <v>98415.122222222228</v>
      </c>
      <c r="AX4" s="168">
        <v>125375.73333333332</v>
      </c>
      <c r="AY4" s="168">
        <v>127469.3</v>
      </c>
      <c r="AZ4" s="168">
        <v>134589.33333333334</v>
      </c>
      <c r="BA4" s="168">
        <v>121666.81111111111</v>
      </c>
      <c r="BB4" s="168">
        <v>128144.34444444445</v>
      </c>
      <c r="BC4" s="168">
        <v>123805.82222222222</v>
      </c>
      <c r="BD4" s="168">
        <v>126468.03333333333</v>
      </c>
      <c r="BE4" s="168">
        <v>122850.4111111111</v>
      </c>
      <c r="BF4" s="168">
        <v>126734.31111111111</v>
      </c>
      <c r="BG4" s="168">
        <v>127380.16666666667</v>
      </c>
      <c r="BH4" s="168">
        <v>116119.9111111111</v>
      </c>
      <c r="BI4" s="168">
        <v>0</v>
      </c>
      <c r="BJ4" s="168">
        <v>53537.750222222225</v>
      </c>
      <c r="BK4" s="168">
        <v>127677.2111111111</v>
      </c>
      <c r="BL4" s="168">
        <v>134587.7888888889</v>
      </c>
      <c r="BM4" s="168">
        <v>121411.5111111111</v>
      </c>
      <c r="BN4" s="168">
        <v>128730.8</v>
      </c>
      <c r="BO4" s="168">
        <v>124782.97777777778</v>
      </c>
      <c r="BP4" s="168">
        <v>128780.9</v>
      </c>
      <c r="BQ4" s="168">
        <v>123052.66666666667</v>
      </c>
      <c r="BR4" s="168">
        <v>129745.31111111111</v>
      </c>
      <c r="BS4" s="168">
        <v>129585.61111111111</v>
      </c>
      <c r="BT4" s="168">
        <v>122924.5</v>
      </c>
      <c r="BU4" s="168">
        <v>128627.84444444445</v>
      </c>
      <c r="BV4" s="168">
        <v>99512.877777777772</v>
      </c>
      <c r="BW4" s="168">
        <v>133084.79999999999</v>
      </c>
      <c r="BX4" s="168">
        <v>136885.24444444446</v>
      </c>
      <c r="BY4" s="168">
        <v>124144.9888888889</v>
      </c>
      <c r="BZ4" s="168">
        <v>136674.4222222222</v>
      </c>
      <c r="CA4" s="168">
        <v>130239.06666666667</v>
      </c>
      <c r="CB4" s="168">
        <v>132321.06666666668</v>
      </c>
      <c r="CC4" s="168">
        <v>127677.2888888889</v>
      </c>
      <c r="CD4" s="168">
        <v>132867.36666666667</v>
      </c>
      <c r="CE4" s="168">
        <v>132834.2888888889</v>
      </c>
      <c r="CF4" s="168">
        <v>128974.86666666667</v>
      </c>
      <c r="CG4" s="168">
        <v>17773.245777777774</v>
      </c>
      <c r="CH4" s="168">
        <v>127808.36666666667</v>
      </c>
      <c r="CI4" s="168">
        <v>136498.7111111111</v>
      </c>
      <c r="CJ4" s="168">
        <v>138302.35555555555</v>
      </c>
      <c r="CK4" s="168">
        <v>129378.47777777778</v>
      </c>
      <c r="CL4" s="168">
        <v>138350.9</v>
      </c>
      <c r="CM4" s="168">
        <v>132252.16666666669</v>
      </c>
      <c r="CN4" s="168">
        <v>134434.12222222221</v>
      </c>
      <c r="CO4" s="168">
        <v>130390.18888888889</v>
      </c>
      <c r="CP4" s="168">
        <v>135386.70000000001</v>
      </c>
      <c r="CQ4" s="168">
        <v>135247.15555555554</v>
      </c>
      <c r="CR4" s="168">
        <v>130627.97777777778</v>
      </c>
      <c r="CS4" s="168">
        <v>104818.07777777777</v>
      </c>
      <c r="CT4" s="168">
        <v>132932.33333333331</v>
      </c>
      <c r="CU4" s="168">
        <v>137323.4</v>
      </c>
      <c r="CV4" s="168">
        <v>137816.36666666667</v>
      </c>
      <c r="CW4" s="168">
        <v>124429.33333333333</v>
      </c>
      <c r="CX4" s="168">
        <v>138123.11111111109</v>
      </c>
      <c r="CY4" s="168">
        <v>132268.5</v>
      </c>
      <c r="CZ4" s="168">
        <v>134414.76666666666</v>
      </c>
      <c r="DA4" s="168">
        <v>130487.4111111111</v>
      </c>
      <c r="DB4" s="168">
        <v>134220.43333333335</v>
      </c>
      <c r="DC4" s="168">
        <v>135381.43333333335</v>
      </c>
      <c r="DD4" s="168">
        <v>129144.54444444444</v>
      </c>
      <c r="DE4" s="168">
        <v>12963.251555555556</v>
      </c>
      <c r="DF4" s="168">
        <v>133366.83333333331</v>
      </c>
      <c r="DG4" s="168">
        <v>137095.08888888889</v>
      </c>
      <c r="DH4" s="168">
        <v>137864.96666666665</v>
      </c>
      <c r="DI4" s="168">
        <v>124510.06666666667</v>
      </c>
      <c r="DJ4" s="168">
        <v>138064.08888888889</v>
      </c>
      <c r="DK4" s="168">
        <v>132348.62222222221</v>
      </c>
      <c r="DL4" s="168">
        <v>134463.36666666667</v>
      </c>
      <c r="DM4" s="168">
        <v>130098.64444444445</v>
      </c>
      <c r="DN4" s="168">
        <v>134609.15555555554</v>
      </c>
      <c r="DO4" s="168">
        <v>135219.16666666666</v>
      </c>
      <c r="DP4" s="168">
        <v>128794.17777777778</v>
      </c>
      <c r="DQ4" s="168">
        <v>104701.7</v>
      </c>
      <c r="DR4" s="168">
        <v>133340.35555555555</v>
      </c>
      <c r="DS4" s="168">
        <v>137101.04444444444</v>
      </c>
      <c r="DT4" s="168">
        <v>137708.76666666666</v>
      </c>
      <c r="DU4" s="168">
        <v>124143.02222222222</v>
      </c>
      <c r="DV4" s="168">
        <v>137831.76666666666</v>
      </c>
      <c r="DW4" s="168">
        <v>132201.05555555556</v>
      </c>
      <c r="DX4" s="168">
        <v>134463.36666666667</v>
      </c>
      <c r="DY4" s="168">
        <v>129681.18888888889</v>
      </c>
      <c r="DZ4" s="168">
        <v>134493.9222222222</v>
      </c>
      <c r="EA4" s="168">
        <v>134512</v>
      </c>
      <c r="EB4" s="168">
        <v>128771.27777777778</v>
      </c>
      <c r="EC4" s="168">
        <v>26053.533333333333</v>
      </c>
      <c r="ED4" s="168">
        <v>88119.444444444453</v>
      </c>
      <c r="EE4" s="168">
        <v>136729.26666666666</v>
      </c>
      <c r="EF4" s="168">
        <v>137666.6777777778</v>
      </c>
      <c r="EG4" s="168">
        <v>128600.9888888889</v>
      </c>
      <c r="EH4" s="168">
        <v>137755.48888888888</v>
      </c>
      <c r="EI4" s="168">
        <v>131997.67777777778</v>
      </c>
      <c r="EJ4" s="168">
        <v>134329.14444444445</v>
      </c>
      <c r="EK4" s="168">
        <v>129650.97777777778</v>
      </c>
      <c r="EL4" s="168">
        <v>134747.87777777779</v>
      </c>
      <c r="EM4" s="168">
        <v>134456.3222222222</v>
      </c>
      <c r="EN4" s="168">
        <v>129433.85555555555</v>
      </c>
      <c r="EO4" s="168">
        <v>104683.82222222222</v>
      </c>
      <c r="EP4" s="168">
        <v>132254.58888888889</v>
      </c>
      <c r="EQ4" s="168">
        <v>137109.1</v>
      </c>
      <c r="ER4" s="168">
        <v>136916.64444444445</v>
      </c>
      <c r="ES4" s="168">
        <v>123751.5</v>
      </c>
      <c r="ET4" s="168">
        <v>136909.47777777779</v>
      </c>
      <c r="EU4" s="168">
        <v>130157.5888888889</v>
      </c>
      <c r="EV4" s="168">
        <v>133946.36666666667</v>
      </c>
      <c r="EW4" s="168">
        <v>129369.72222222222</v>
      </c>
      <c r="EX4" s="168">
        <v>133804.53333333333</v>
      </c>
      <c r="EY4" s="168">
        <v>134754.94444444444</v>
      </c>
      <c r="EZ4" s="168">
        <v>128502.35555555555</v>
      </c>
      <c r="FA4" s="168">
        <v>13047.637333333334</v>
      </c>
      <c r="FB4" s="168">
        <v>39371.194666666663</v>
      </c>
      <c r="FC4" s="168">
        <v>135991.7888888889</v>
      </c>
      <c r="FD4" s="168">
        <v>134269.12222222221</v>
      </c>
      <c r="FE4" s="168">
        <v>121780.93333333333</v>
      </c>
      <c r="FF4" s="168">
        <v>134499.18888888889</v>
      </c>
      <c r="FG4" s="168">
        <v>128185.61111111111</v>
      </c>
      <c r="FH4" s="168">
        <v>130989.72222222222</v>
      </c>
      <c r="FI4" s="168">
        <v>127122.4111111111</v>
      </c>
      <c r="FJ4" s="168">
        <v>132341.22222222222</v>
      </c>
      <c r="FK4" s="168">
        <v>133123.5</v>
      </c>
      <c r="FL4" s="168">
        <v>125958.2888888889</v>
      </c>
      <c r="FM4" s="168">
        <v>103229.12222222223</v>
      </c>
      <c r="FN4" s="168">
        <v>129579.32222222222</v>
      </c>
      <c r="FO4" s="168">
        <v>133119.1</v>
      </c>
      <c r="FP4" s="168">
        <v>134589.72222222222</v>
      </c>
      <c r="FQ4" s="168">
        <v>122046.36666666667</v>
      </c>
      <c r="FR4" s="168">
        <v>21936.448444444442</v>
      </c>
      <c r="FS4" s="168">
        <v>118639.64444444445</v>
      </c>
      <c r="FT4" s="168">
        <v>130678.42222222223</v>
      </c>
      <c r="FU4" s="168">
        <v>126701.74444444444</v>
      </c>
      <c r="FV4" s="168">
        <v>132717.2111111111</v>
      </c>
      <c r="FW4" s="168">
        <v>133176.36666666667</v>
      </c>
      <c r="FX4" s="168">
        <v>125318.92222222223</v>
      </c>
      <c r="FY4" s="168">
        <v>132860.38888888891</v>
      </c>
      <c r="FZ4" s="168">
        <v>129763.55555555555</v>
      </c>
      <c r="GA4" s="168">
        <v>133731.13333333333</v>
      </c>
    </row>
    <row r="5" spans="2:183">
      <c r="B5" s="96" t="s">
        <v>1</v>
      </c>
      <c r="C5" s="166" t="s">
        <v>36</v>
      </c>
      <c r="D5" s="169">
        <v>292273.78000000003</v>
      </c>
      <c r="E5" s="170">
        <v>261434</v>
      </c>
      <c r="F5" s="170">
        <v>281121.81</v>
      </c>
      <c r="G5" s="170">
        <v>267770.96999999997</v>
      </c>
      <c r="H5" s="170">
        <v>276196.81</v>
      </c>
      <c r="I5" s="170">
        <v>259593</v>
      </c>
      <c r="J5" s="170">
        <v>272960.78000000003</v>
      </c>
      <c r="K5" s="170">
        <v>272197.81</v>
      </c>
      <c r="L5" s="170">
        <v>263986.96999999997</v>
      </c>
      <c r="M5" s="170">
        <v>35950.199999999997</v>
      </c>
      <c r="N5" s="170">
        <v>134971</v>
      </c>
      <c r="O5" s="170">
        <v>281725.78000000003</v>
      </c>
      <c r="P5" s="170">
        <v>289579.78000000003</v>
      </c>
      <c r="Q5" s="170">
        <v>260953</v>
      </c>
      <c r="R5" s="170">
        <v>271535.78000000003</v>
      </c>
      <c r="S5" s="170">
        <v>265473</v>
      </c>
      <c r="T5" s="170">
        <v>272803.78000000003</v>
      </c>
      <c r="U5" s="170">
        <v>261300.97</v>
      </c>
      <c r="V5" s="170">
        <v>271093.81</v>
      </c>
      <c r="W5" s="170">
        <v>271314.78000000003</v>
      </c>
      <c r="X5" s="170">
        <v>258254.97</v>
      </c>
      <c r="Y5" s="170">
        <v>210318</v>
      </c>
      <c r="Z5" s="170">
        <v>262324</v>
      </c>
      <c r="AA5" s="170">
        <v>273328.78000000003</v>
      </c>
      <c r="AB5" s="170">
        <v>286736.78000000003</v>
      </c>
      <c r="AC5" s="170">
        <v>260268</v>
      </c>
      <c r="AD5" s="170">
        <v>271952.78000000003</v>
      </c>
      <c r="AE5" s="170">
        <v>261885</v>
      </c>
      <c r="AF5" s="170">
        <v>271504.81</v>
      </c>
      <c r="AG5" s="170">
        <v>261086.97</v>
      </c>
      <c r="AH5" s="170">
        <v>271840.81</v>
      </c>
      <c r="AI5" s="170">
        <v>270553.78000000003</v>
      </c>
      <c r="AJ5" s="170">
        <v>256808</v>
      </c>
      <c r="AK5" s="170">
        <v>87209</v>
      </c>
      <c r="AL5" s="170">
        <v>261934.97</v>
      </c>
      <c r="AM5" s="170">
        <v>269194.81</v>
      </c>
      <c r="AN5" s="170">
        <v>287402.78000000003</v>
      </c>
      <c r="AO5" s="170">
        <v>270071.19</v>
      </c>
      <c r="AP5" s="170">
        <v>274078.81</v>
      </c>
      <c r="AQ5" s="170">
        <v>264642</v>
      </c>
      <c r="AR5" s="170">
        <v>273594.78000000003</v>
      </c>
      <c r="AS5" s="170">
        <v>263784</v>
      </c>
      <c r="AT5" s="170">
        <v>273528.81</v>
      </c>
      <c r="AU5" s="170">
        <v>271658.78000000003</v>
      </c>
      <c r="AV5" s="170">
        <v>258186</v>
      </c>
      <c r="AW5" s="170">
        <v>209658</v>
      </c>
      <c r="AX5" s="170">
        <v>267757</v>
      </c>
      <c r="AY5" s="170">
        <v>271652.81</v>
      </c>
      <c r="AZ5" s="170">
        <v>288811.81</v>
      </c>
      <c r="BA5" s="170">
        <v>261078</v>
      </c>
      <c r="BB5" s="170">
        <v>273301.81</v>
      </c>
      <c r="BC5" s="170">
        <v>263977</v>
      </c>
      <c r="BD5" s="170">
        <v>269221.78000000003</v>
      </c>
      <c r="BE5" s="170">
        <v>261653</v>
      </c>
      <c r="BF5" s="170">
        <v>269853.78000000003</v>
      </c>
      <c r="BG5" s="170">
        <v>271399.81</v>
      </c>
      <c r="BH5" s="170">
        <v>246575.19</v>
      </c>
      <c r="BI5" s="170">
        <v>0</v>
      </c>
      <c r="BJ5" s="170">
        <v>114108</v>
      </c>
      <c r="BK5" s="170">
        <v>272141.81</v>
      </c>
      <c r="BL5" s="170">
        <v>291892.78000000003</v>
      </c>
      <c r="BM5" s="170">
        <v>263272</v>
      </c>
      <c r="BN5" s="170">
        <v>277663.81</v>
      </c>
      <c r="BO5" s="170">
        <v>269177.96999999997</v>
      </c>
      <c r="BP5" s="170">
        <v>277762.81</v>
      </c>
      <c r="BQ5" s="170">
        <v>264951</v>
      </c>
      <c r="BR5" s="170">
        <v>280133.78000000003</v>
      </c>
      <c r="BS5" s="170">
        <v>279741.81</v>
      </c>
      <c r="BT5" s="170">
        <v>264677</v>
      </c>
      <c r="BU5" s="170">
        <v>277415.78000000003</v>
      </c>
      <c r="BV5" s="170">
        <v>215745</v>
      </c>
      <c r="BW5" s="170">
        <v>288235.78000000003</v>
      </c>
      <c r="BX5" s="170">
        <v>295881.78000000003</v>
      </c>
      <c r="BY5" s="170">
        <v>268464</v>
      </c>
      <c r="BZ5" s="170">
        <v>295357.78000000003</v>
      </c>
      <c r="CA5" s="170">
        <v>280937.96999999997</v>
      </c>
      <c r="CB5" s="170">
        <v>284854.78000000003</v>
      </c>
      <c r="CC5" s="170">
        <v>274737</v>
      </c>
      <c r="CD5" s="170">
        <v>286141.78000000003</v>
      </c>
      <c r="CE5" s="170">
        <v>286069.81</v>
      </c>
      <c r="CF5" s="170">
        <v>277876.96999999997</v>
      </c>
      <c r="CG5" s="170">
        <v>38407.199999999997</v>
      </c>
      <c r="CH5" s="170">
        <v>276195.19</v>
      </c>
      <c r="CI5" s="170">
        <v>294940.78000000003</v>
      </c>
      <c r="CJ5" s="170">
        <v>297697.78000000003</v>
      </c>
      <c r="CK5" s="170">
        <v>278482.19</v>
      </c>
      <c r="CL5" s="170">
        <v>297814.78000000003</v>
      </c>
      <c r="CM5" s="170">
        <v>284279</v>
      </c>
      <c r="CN5" s="170">
        <v>288384</v>
      </c>
      <c r="CO5" s="170">
        <v>279782.96999999997</v>
      </c>
      <c r="CP5" s="170">
        <v>290677.81</v>
      </c>
      <c r="CQ5" s="170">
        <v>290347.78000000003</v>
      </c>
      <c r="CR5" s="170">
        <v>280362</v>
      </c>
      <c r="CS5" s="170">
        <v>225080</v>
      </c>
      <c r="CT5" s="170">
        <v>285919.96999999997</v>
      </c>
      <c r="CU5" s="170">
        <v>295348.81</v>
      </c>
      <c r="CV5" s="170">
        <v>296527.78000000003</v>
      </c>
      <c r="CW5" s="170">
        <v>267708</v>
      </c>
      <c r="CX5" s="170">
        <v>297277.78000000003</v>
      </c>
      <c r="CY5" s="170">
        <v>284325</v>
      </c>
      <c r="CZ5" s="170">
        <v>288337.78000000003</v>
      </c>
      <c r="DA5" s="170">
        <v>280017</v>
      </c>
      <c r="DB5" s="170">
        <v>287869.81</v>
      </c>
      <c r="DC5" s="170">
        <v>290671.78000000003</v>
      </c>
      <c r="DD5" s="170">
        <v>276792</v>
      </c>
      <c r="DE5" s="170">
        <v>27756</v>
      </c>
      <c r="DF5" s="170">
        <v>286969.96999999997</v>
      </c>
      <c r="DG5" s="170">
        <v>294800.81</v>
      </c>
      <c r="DH5" s="170">
        <v>296644.81</v>
      </c>
      <c r="DI5" s="170">
        <v>267902</v>
      </c>
      <c r="DJ5" s="170">
        <v>297137.81</v>
      </c>
      <c r="DK5" s="170">
        <v>284519</v>
      </c>
      <c r="DL5" s="170">
        <v>288454.78000000003</v>
      </c>
      <c r="DM5" s="170">
        <v>279081</v>
      </c>
      <c r="DN5" s="170">
        <v>288805.81</v>
      </c>
      <c r="DO5" s="170">
        <v>290280.78000000003</v>
      </c>
      <c r="DP5" s="170">
        <v>275950</v>
      </c>
      <c r="DQ5" s="170">
        <v>224799</v>
      </c>
      <c r="DR5" s="170">
        <v>286898</v>
      </c>
      <c r="DS5" s="170">
        <v>294813.81</v>
      </c>
      <c r="DT5" s="170">
        <v>296281.81</v>
      </c>
      <c r="DU5" s="170">
        <v>267012</v>
      </c>
      <c r="DV5" s="170">
        <v>296577.81</v>
      </c>
      <c r="DW5" s="170">
        <v>284163</v>
      </c>
      <c r="DX5" s="170">
        <v>288454.78000000003</v>
      </c>
      <c r="DY5" s="170">
        <v>278090</v>
      </c>
      <c r="DZ5" s="170">
        <v>288535.78000000003</v>
      </c>
      <c r="EA5" s="170">
        <v>288571.81</v>
      </c>
      <c r="EB5" s="170">
        <v>275894</v>
      </c>
      <c r="EC5" s="170">
        <v>55867.8</v>
      </c>
      <c r="ED5" s="170">
        <v>189420</v>
      </c>
      <c r="EE5" s="170">
        <v>293917.81</v>
      </c>
      <c r="EF5" s="170">
        <v>296178.78000000003</v>
      </c>
      <c r="EG5" s="170">
        <v>276610.19</v>
      </c>
      <c r="EH5" s="170">
        <v>296397.81</v>
      </c>
      <c r="EI5" s="170">
        <v>283671.96999999997</v>
      </c>
      <c r="EJ5" s="170">
        <v>288130.81</v>
      </c>
      <c r="EK5" s="170">
        <v>278026</v>
      </c>
      <c r="EL5" s="170">
        <v>289147.78000000003</v>
      </c>
      <c r="EM5" s="170">
        <v>288445.81</v>
      </c>
      <c r="EN5" s="170">
        <v>277487.96999999997</v>
      </c>
      <c r="EO5" s="170">
        <v>224751</v>
      </c>
      <c r="EP5" s="170">
        <v>284280</v>
      </c>
      <c r="EQ5" s="170">
        <v>294838.78000000003</v>
      </c>
      <c r="ER5" s="170">
        <v>294376.78000000003</v>
      </c>
      <c r="ES5" s="170">
        <v>266089</v>
      </c>
      <c r="ET5" s="170">
        <v>294364.78000000003</v>
      </c>
      <c r="EU5" s="170">
        <v>279251</v>
      </c>
      <c r="EV5" s="170">
        <v>287233.81</v>
      </c>
      <c r="EW5" s="170">
        <v>277325.96999999997</v>
      </c>
      <c r="EX5" s="170">
        <v>286874.81</v>
      </c>
      <c r="EY5" s="170">
        <v>289156.81</v>
      </c>
      <c r="EZ5" s="170">
        <v>275258.96999999997</v>
      </c>
      <c r="FA5" s="170">
        <v>27960</v>
      </c>
      <c r="FB5" s="170">
        <v>84535.2</v>
      </c>
      <c r="FC5" s="170">
        <v>292151.78000000003</v>
      </c>
      <c r="FD5" s="170">
        <v>291109.78000000003</v>
      </c>
      <c r="FE5" s="170">
        <v>264158</v>
      </c>
      <c r="FF5" s="170">
        <v>291683.78000000003</v>
      </c>
      <c r="FG5" s="170">
        <v>277462</v>
      </c>
      <c r="FH5" s="170">
        <v>283146.78000000003</v>
      </c>
      <c r="FI5" s="170">
        <v>274872.96999999997</v>
      </c>
      <c r="FJ5" s="170">
        <v>286421.81</v>
      </c>
      <c r="FK5" s="170">
        <v>288322.78000000003</v>
      </c>
      <c r="FL5" s="170">
        <v>272044</v>
      </c>
      <c r="FM5" s="170">
        <v>223656</v>
      </c>
      <c r="FN5" s="170">
        <v>280835.96999999997</v>
      </c>
      <c r="FO5" s="170">
        <v>288320.81</v>
      </c>
      <c r="FP5" s="170">
        <v>290328.78000000003</v>
      </c>
      <c r="FQ5" s="170">
        <v>263379</v>
      </c>
      <c r="FR5" s="170">
        <v>47347</v>
      </c>
      <c r="FS5" s="170">
        <v>255166</v>
      </c>
      <c r="FT5" s="170">
        <v>280879.78000000003</v>
      </c>
      <c r="FU5" s="170">
        <v>272385</v>
      </c>
      <c r="FV5" s="170">
        <v>285784.81</v>
      </c>
      <c r="FW5" s="170">
        <v>286897.78000000003</v>
      </c>
      <c r="FX5" s="170">
        <v>269029</v>
      </c>
      <c r="FY5" s="170">
        <v>286179.81</v>
      </c>
      <c r="FZ5" s="170">
        <v>279776.96999999997</v>
      </c>
      <c r="GA5" s="170">
        <v>288246.81</v>
      </c>
    </row>
    <row r="6" spans="2:183">
      <c r="B6" s="171" t="s">
        <v>1</v>
      </c>
      <c r="C6" s="172" t="s">
        <v>95</v>
      </c>
      <c r="D6" s="83">
        <v>0.94206499316675696</v>
      </c>
      <c r="E6" s="84">
        <v>0.9329464999429028</v>
      </c>
      <c r="F6" s="84">
        <v>0.90611965266496475</v>
      </c>
      <c r="G6" s="84">
        <v>0.89185641486810541</v>
      </c>
      <c r="H6" s="84">
        <v>0.89024525540857635</v>
      </c>
      <c r="I6" s="84">
        <v>0.86461830535571538</v>
      </c>
      <c r="J6" s="84">
        <v>0.87981479332662915</v>
      </c>
      <c r="K6" s="84">
        <v>0.87735556715917584</v>
      </c>
      <c r="L6" s="84">
        <v>0.87925316413535826</v>
      </c>
      <c r="M6" s="84">
        <v>0.11587568654753616</v>
      </c>
      <c r="N6" s="84">
        <v>0.44954369837463365</v>
      </c>
      <c r="O6" s="84">
        <v>0.90806638560119657</v>
      </c>
      <c r="P6" s="84">
        <v>0.93338161728681579</v>
      </c>
      <c r="Q6" s="84">
        <v>0.93123001598721022</v>
      </c>
      <c r="R6" s="84">
        <v>0.87522169361285174</v>
      </c>
      <c r="S6" s="84">
        <v>0.88420263788968823</v>
      </c>
      <c r="T6" s="84">
        <v>0.87930874655114633</v>
      </c>
      <c r="U6" s="84">
        <v>0.87030698774313886</v>
      </c>
      <c r="V6" s="84">
        <v>0.87379712359144945</v>
      </c>
      <c r="W6" s="84">
        <v>0.8745093602537326</v>
      </c>
      <c r="X6" s="84">
        <v>0.86016177058353316</v>
      </c>
      <c r="Y6" s="84">
        <v>0.67790283901910731</v>
      </c>
      <c r="Z6" s="84">
        <v>0.8737143618438582</v>
      </c>
      <c r="AA6" s="84">
        <v>0.88100094118253791</v>
      </c>
      <c r="AB6" s="84">
        <v>0.92421798045434633</v>
      </c>
      <c r="AC6" s="84">
        <v>0.92878554299417604</v>
      </c>
      <c r="AD6" s="84">
        <v>0.87656577963435711</v>
      </c>
      <c r="AE6" s="84">
        <v>0.87225219824140687</v>
      </c>
      <c r="AF6" s="84">
        <v>0.87512187024573884</v>
      </c>
      <c r="AG6" s="84">
        <v>0.86959422462030378</v>
      </c>
      <c r="AH6" s="84">
        <v>0.87620487480982956</v>
      </c>
      <c r="AI6" s="84">
        <v>0.87205648384518197</v>
      </c>
      <c r="AJ6" s="84">
        <v>0.85534239275246471</v>
      </c>
      <c r="AK6" s="84">
        <v>0.28109447925530545</v>
      </c>
      <c r="AL6" s="84">
        <v>0.87241863176125767</v>
      </c>
      <c r="AM6" s="84">
        <v>0.86767621386761562</v>
      </c>
      <c r="AN6" s="84">
        <v>0.92636465021531167</v>
      </c>
      <c r="AO6" s="84">
        <v>0.93053553708757131</v>
      </c>
      <c r="AP6" s="84">
        <v>0.88341845878136205</v>
      </c>
      <c r="AQ6" s="84">
        <v>0.8814348521183053</v>
      </c>
      <c r="AR6" s="84">
        <v>0.88185831979577634</v>
      </c>
      <c r="AS6" s="84">
        <v>0.87857713828936845</v>
      </c>
      <c r="AT6" s="84">
        <v>0.88164568345323735</v>
      </c>
      <c r="AU6" s="84">
        <v>0.87561815064077775</v>
      </c>
      <c r="AV6" s="84">
        <v>0.85993205435651476</v>
      </c>
      <c r="AW6" s="84">
        <v>0.67577550862535773</v>
      </c>
      <c r="AX6" s="84">
        <v>0.89180988542499329</v>
      </c>
      <c r="AY6" s="84">
        <v>0.87559890797039786</v>
      </c>
      <c r="AZ6" s="84">
        <v>0.93090627498001599</v>
      </c>
      <c r="BA6" s="84">
        <v>0.93167608770126753</v>
      </c>
      <c r="BB6" s="84">
        <v>0.88091401072690234</v>
      </c>
      <c r="BC6" s="84">
        <v>0.87921995736743941</v>
      </c>
      <c r="BD6" s="84">
        <v>0.86776314432325119</v>
      </c>
      <c r="BE6" s="84">
        <v>0.87147948308020251</v>
      </c>
      <c r="BF6" s="84">
        <v>0.86980022433665982</v>
      </c>
      <c r="BG6" s="84">
        <v>0.87478343131946057</v>
      </c>
      <c r="BH6" s="84">
        <v>0.82126029176658677</v>
      </c>
      <c r="BI6" s="84">
        <v>0</v>
      </c>
      <c r="BJ6" s="84">
        <v>0.38005595523581137</v>
      </c>
      <c r="BK6" s="84">
        <v>0.87717506639849407</v>
      </c>
      <c r="BL6" s="84">
        <v>0.94083694334854706</v>
      </c>
      <c r="BM6" s="84">
        <v>0.93950553842640172</v>
      </c>
      <c r="BN6" s="84">
        <v>0.89497373069286501</v>
      </c>
      <c r="BO6" s="84">
        <v>0.89654266586730602</v>
      </c>
      <c r="BP6" s="84">
        <v>0.89529283025192752</v>
      </c>
      <c r="BQ6" s="84">
        <v>0.88246402877697838</v>
      </c>
      <c r="BR6" s="84">
        <v>0.90293500683324313</v>
      </c>
      <c r="BS6" s="84">
        <v>0.90167159820530673</v>
      </c>
      <c r="BT6" s="84">
        <v>0.88155142552624566</v>
      </c>
      <c r="BU6" s="84">
        <v>0.89417427348443834</v>
      </c>
      <c r="BV6" s="84">
        <v>0.71857513988808952</v>
      </c>
      <c r="BW6" s="84">
        <v>0.92904959903045314</v>
      </c>
      <c r="BX6" s="84">
        <v>0.95369439931925437</v>
      </c>
      <c r="BY6" s="84">
        <v>0.95803357314148685</v>
      </c>
      <c r="BZ6" s="84">
        <v>0.95200542791573206</v>
      </c>
      <c r="CA6" s="84">
        <v>0.93571133093525172</v>
      </c>
      <c r="CB6" s="84">
        <v>0.91815186560429085</v>
      </c>
      <c r="CC6" s="84">
        <v>0.9150579536370903</v>
      </c>
      <c r="CD6" s="84">
        <v>0.92230015987210245</v>
      </c>
      <c r="CE6" s="84">
        <v>0.92206818416234748</v>
      </c>
      <c r="CF6" s="84">
        <v>0.92551615374367169</v>
      </c>
      <c r="CG6" s="84">
        <v>0.12379515742244913</v>
      </c>
      <c r="CH6" s="84">
        <v>0.91991470157207567</v>
      </c>
      <c r="CI6" s="84">
        <v>0.95066134189422669</v>
      </c>
      <c r="CJ6" s="84">
        <v>0.95954778112993488</v>
      </c>
      <c r="CK6" s="84">
        <v>0.95951580115218171</v>
      </c>
      <c r="CL6" s="84">
        <v>0.95992489879064502</v>
      </c>
      <c r="CM6" s="84">
        <v>0.94683919531041838</v>
      </c>
      <c r="CN6" s="84">
        <v>0.92952734586524333</v>
      </c>
      <c r="CO6" s="84">
        <v>0.93186440847322138</v>
      </c>
      <c r="CP6" s="84">
        <v>0.93692081818416229</v>
      </c>
      <c r="CQ6" s="84">
        <v>0.93585705629045157</v>
      </c>
      <c r="CR6" s="84">
        <v>0.93379296562749803</v>
      </c>
      <c r="CS6" s="84">
        <v>0.72548412882597146</v>
      </c>
      <c r="CT6" s="84">
        <v>0.95230472288835588</v>
      </c>
      <c r="CU6" s="84">
        <v>0.95197651556174412</v>
      </c>
      <c r="CV6" s="84">
        <v>0.95577660452283342</v>
      </c>
      <c r="CW6" s="84">
        <v>0.95533573141486805</v>
      </c>
      <c r="CX6" s="84">
        <v>0.95819402542482157</v>
      </c>
      <c r="CY6" s="84">
        <v>0.9469924060751399</v>
      </c>
      <c r="CZ6" s="84">
        <v>0.92937836827312348</v>
      </c>
      <c r="DA6" s="84">
        <v>0.93264388489208638</v>
      </c>
      <c r="DB6" s="84">
        <v>0.92786999432711892</v>
      </c>
      <c r="DC6" s="84">
        <v>0.93690138212011043</v>
      </c>
      <c r="DD6" s="84">
        <v>0.92190247801758596</v>
      </c>
      <c r="DE6" s="84">
        <v>8.9463912740775128E-2</v>
      </c>
      <c r="DF6" s="84">
        <v>0.95580192512656537</v>
      </c>
      <c r="DG6" s="84">
        <v>0.95021018668935819</v>
      </c>
      <c r="DH6" s="84">
        <v>0.95615381888037954</v>
      </c>
      <c r="DI6" s="84">
        <v>0.95602803471508513</v>
      </c>
      <c r="DJ6" s="84">
        <v>0.95774287021995308</v>
      </c>
      <c r="DK6" s="84">
        <v>0.94763855582200907</v>
      </c>
      <c r="DL6" s="84">
        <v>0.92975548593383361</v>
      </c>
      <c r="DM6" s="84">
        <v>0.9295263788968825</v>
      </c>
      <c r="DN6" s="84">
        <v>0.93088693561280011</v>
      </c>
      <c r="DO6" s="84">
        <v>0.93564110002320733</v>
      </c>
      <c r="DP6" s="84">
        <v>0.91909805488942176</v>
      </c>
      <c r="DQ6" s="84">
        <v>0.72457840179469324</v>
      </c>
      <c r="DR6" s="84">
        <v>0.95556221689315213</v>
      </c>
      <c r="DS6" s="84">
        <v>0.95025208865165933</v>
      </c>
      <c r="DT6" s="84">
        <v>0.95498378716381738</v>
      </c>
      <c r="DU6" s="84">
        <v>0.95285200411099691</v>
      </c>
      <c r="DV6" s="84">
        <v>0.95593786261313529</v>
      </c>
      <c r="DW6" s="84">
        <v>0.94645283772981614</v>
      </c>
      <c r="DX6" s="84">
        <v>0.92975548593383361</v>
      </c>
      <c r="DY6" s="84">
        <v>0.92622568611777245</v>
      </c>
      <c r="DZ6" s="84">
        <v>0.93001656739124838</v>
      </c>
      <c r="EA6" s="84">
        <v>0.93013270029137984</v>
      </c>
      <c r="EB6" s="84">
        <v>0.91891153743671727</v>
      </c>
      <c r="EC6" s="84">
        <v>0.1800746499574534</v>
      </c>
      <c r="ED6" s="84">
        <v>0.63089528377298165</v>
      </c>
      <c r="EE6" s="84">
        <v>0.94736407648075083</v>
      </c>
      <c r="EF6" s="84">
        <v>0.95465169799644167</v>
      </c>
      <c r="EG6" s="84">
        <v>0.95306578874831172</v>
      </c>
      <c r="EH6" s="84">
        <v>0.95535768159665813</v>
      </c>
      <c r="EI6" s="84">
        <v>0.94481737942978938</v>
      </c>
      <c r="EJ6" s="84">
        <v>0.92871125680101074</v>
      </c>
      <c r="EK6" s="84">
        <v>0.92601252331468153</v>
      </c>
      <c r="EL6" s="84">
        <v>0.93198918284727061</v>
      </c>
      <c r="EM6" s="84">
        <v>0.92972657357984578</v>
      </c>
      <c r="EN6" s="84">
        <v>0.92422052358113504</v>
      </c>
      <c r="EO6" s="84">
        <v>0.72442368685696601</v>
      </c>
      <c r="EP6" s="84">
        <v>0.94684252597921659</v>
      </c>
      <c r="EQ6" s="84">
        <v>0.95033257265155624</v>
      </c>
      <c r="ER6" s="84">
        <v>0.94884344137593157</v>
      </c>
      <c r="ES6" s="84">
        <v>0.9495582105743976</v>
      </c>
      <c r="ET6" s="84">
        <v>0.94880476264149982</v>
      </c>
      <c r="EU6" s="84">
        <v>0.93009259259259258</v>
      </c>
      <c r="EV6" s="84">
        <v>0.92582002140223307</v>
      </c>
      <c r="EW6" s="84">
        <v>0.92368095523581129</v>
      </c>
      <c r="EX6" s="84">
        <v>0.92466288259714813</v>
      </c>
      <c r="EY6" s="84">
        <v>0.93201828859493052</v>
      </c>
      <c r="EZ6" s="84">
        <v>0.91679646282973615</v>
      </c>
      <c r="FA6" s="84">
        <v>9.0121451226115881E-2</v>
      </c>
      <c r="FB6" s="84">
        <v>0.28155875299760191</v>
      </c>
      <c r="FC6" s="84">
        <v>0.94167175936670022</v>
      </c>
      <c r="FD6" s="84">
        <v>0.93831315592687148</v>
      </c>
      <c r="FE6" s="84">
        <v>0.94266729473564004</v>
      </c>
      <c r="FF6" s="84">
        <v>0.94016328872385968</v>
      </c>
      <c r="FG6" s="84">
        <v>0.92413402611244333</v>
      </c>
      <c r="FH6" s="84">
        <v>0.91264659240349666</v>
      </c>
      <c r="FI6" s="84">
        <v>0.91551082467359435</v>
      </c>
      <c r="FJ6" s="84">
        <v>0.92320276037234728</v>
      </c>
      <c r="FK6" s="84">
        <v>0.92933001985508379</v>
      </c>
      <c r="FL6" s="84">
        <v>0.90608846256328268</v>
      </c>
      <c r="FM6" s="84">
        <v>0.72089425234006344</v>
      </c>
      <c r="FN6" s="84">
        <v>0.9353716027178256</v>
      </c>
      <c r="FO6" s="84">
        <v>0.92932367009618111</v>
      </c>
      <c r="FP6" s="84">
        <v>0.93579581496093456</v>
      </c>
      <c r="FQ6" s="84">
        <v>0.9398873758136348</v>
      </c>
      <c r="FR6" s="84">
        <v>0.15261016992857326</v>
      </c>
      <c r="FS6" s="84">
        <v>0.84987343458566478</v>
      </c>
      <c r="FT6" s="84">
        <v>0.90533953482375396</v>
      </c>
      <c r="FU6" s="84">
        <v>0.90722422062350117</v>
      </c>
      <c r="FV6" s="84">
        <v>0.92114956421959204</v>
      </c>
      <c r="FW6" s="84">
        <v>0.92473692014130637</v>
      </c>
      <c r="FX6" s="84">
        <v>0.89604649613642418</v>
      </c>
      <c r="FY6" s="84">
        <v>0.92242273922797247</v>
      </c>
      <c r="FZ6" s="84">
        <v>0.93184442446043159</v>
      </c>
      <c r="GA6" s="84">
        <v>0.9290851512338516</v>
      </c>
    </row>
    <row r="7" spans="2:183">
      <c r="B7" s="96" t="s">
        <v>1</v>
      </c>
      <c r="C7" s="166" t="s">
        <v>268</v>
      </c>
      <c r="D7" s="169">
        <v>3046377</v>
      </c>
      <c r="E7" s="170">
        <v>2727692.25</v>
      </c>
      <c r="F7" s="170">
        <v>2942383.5</v>
      </c>
      <c r="G7" s="170">
        <v>2807860.5</v>
      </c>
      <c r="H7" s="170">
        <v>2896747.25</v>
      </c>
      <c r="I7" s="170">
        <v>2732050.5</v>
      </c>
      <c r="J7" s="170">
        <v>2866731</v>
      </c>
      <c r="K7" s="170">
        <v>2859730.75</v>
      </c>
      <c r="L7" s="170">
        <v>2772686.5</v>
      </c>
      <c r="M7" s="170">
        <v>377059.81</v>
      </c>
      <c r="N7" s="170">
        <v>1414010.8799999999</v>
      </c>
      <c r="O7" s="170">
        <v>2948073.25</v>
      </c>
      <c r="P7" s="170">
        <v>3021248.25</v>
      </c>
      <c r="Q7" s="170">
        <v>2723425</v>
      </c>
      <c r="R7" s="170">
        <v>2853453</v>
      </c>
      <c r="S7" s="170">
        <v>2786458.25</v>
      </c>
      <c r="T7" s="170">
        <v>2865537.75</v>
      </c>
      <c r="U7" s="170">
        <v>2747851.75</v>
      </c>
      <c r="V7" s="170">
        <v>2849568</v>
      </c>
      <c r="W7" s="170">
        <v>2851532.5</v>
      </c>
      <c r="X7" s="170">
        <v>2719689.75</v>
      </c>
      <c r="Y7" s="170">
        <v>2209864.5</v>
      </c>
      <c r="Z7" s="170">
        <v>2757259.5</v>
      </c>
      <c r="AA7" s="170">
        <v>2870194.75</v>
      </c>
      <c r="AB7" s="170">
        <v>3008720.75</v>
      </c>
      <c r="AC7" s="170">
        <v>2729880.75</v>
      </c>
      <c r="AD7" s="170">
        <v>2871078</v>
      </c>
      <c r="AE7" s="170">
        <v>2766026.75</v>
      </c>
      <c r="AF7" s="170">
        <v>2866881</v>
      </c>
      <c r="AG7" s="170">
        <v>2759010.75</v>
      </c>
      <c r="AH7" s="170">
        <v>2870167.5</v>
      </c>
      <c r="AI7" s="170">
        <v>2858140</v>
      </c>
      <c r="AJ7" s="170">
        <v>2718774</v>
      </c>
      <c r="AK7" s="170">
        <v>921410</v>
      </c>
      <c r="AL7" s="170">
        <v>2766753.25</v>
      </c>
      <c r="AM7" s="170">
        <v>2845219</v>
      </c>
      <c r="AN7" s="170">
        <v>3015030.5</v>
      </c>
      <c r="AO7" s="170">
        <v>2832186.25</v>
      </c>
      <c r="AP7" s="170">
        <v>2890792.5</v>
      </c>
      <c r="AQ7" s="170">
        <v>2791935.5</v>
      </c>
      <c r="AR7" s="170">
        <v>2886094.5</v>
      </c>
      <c r="AS7" s="170">
        <v>2783934.75</v>
      </c>
      <c r="AT7" s="170">
        <v>2885630</v>
      </c>
      <c r="AU7" s="170">
        <v>2868412.25</v>
      </c>
      <c r="AV7" s="170">
        <v>2731444.25</v>
      </c>
      <c r="AW7" s="170">
        <v>2214340.25</v>
      </c>
      <c r="AX7" s="170">
        <v>2820954</v>
      </c>
      <c r="AY7" s="170">
        <v>2868059.25</v>
      </c>
      <c r="AZ7" s="170">
        <v>3028260</v>
      </c>
      <c r="BA7" s="170">
        <v>2737503.25</v>
      </c>
      <c r="BB7" s="170">
        <v>2883247.75</v>
      </c>
      <c r="BC7" s="170">
        <v>2785631</v>
      </c>
      <c r="BD7" s="170">
        <v>2845530.75</v>
      </c>
      <c r="BE7" s="170">
        <v>2764134.25</v>
      </c>
      <c r="BF7" s="170">
        <v>2851522</v>
      </c>
      <c r="BG7" s="170">
        <v>2866053.75</v>
      </c>
      <c r="BH7" s="170">
        <v>2612698</v>
      </c>
      <c r="BI7" s="170">
        <v>0</v>
      </c>
      <c r="BJ7" s="170">
        <v>1204599.3799999999</v>
      </c>
      <c r="BK7" s="170">
        <v>2872737.25</v>
      </c>
      <c r="BL7" s="170">
        <v>3028225.25</v>
      </c>
      <c r="BM7" s="170">
        <v>2731759</v>
      </c>
      <c r="BN7" s="170">
        <v>2896443</v>
      </c>
      <c r="BO7" s="170">
        <v>2807617</v>
      </c>
      <c r="BP7" s="170">
        <v>2897570.25</v>
      </c>
      <c r="BQ7" s="170">
        <v>2768685</v>
      </c>
      <c r="BR7" s="170">
        <v>2919269.5</v>
      </c>
      <c r="BS7" s="170">
        <v>2915676.25</v>
      </c>
      <c r="BT7" s="170">
        <v>2765801.25</v>
      </c>
      <c r="BU7" s="170">
        <v>2894126.5</v>
      </c>
      <c r="BV7" s="170">
        <v>2239039.75</v>
      </c>
      <c r="BW7" s="170">
        <v>2994408</v>
      </c>
      <c r="BX7" s="170">
        <v>3079918</v>
      </c>
      <c r="BY7" s="170">
        <v>2793262.25</v>
      </c>
      <c r="BZ7" s="170">
        <v>3075174.5</v>
      </c>
      <c r="CA7" s="170">
        <v>2930379</v>
      </c>
      <c r="CB7" s="170">
        <v>2977224</v>
      </c>
      <c r="CC7" s="170">
        <v>2872739</v>
      </c>
      <c r="CD7" s="170">
        <v>2989515.75</v>
      </c>
      <c r="CE7" s="170">
        <v>2988771.5</v>
      </c>
      <c r="CF7" s="170">
        <v>2901934.5</v>
      </c>
      <c r="CG7" s="170">
        <v>399898.03</v>
      </c>
      <c r="CH7" s="170">
        <v>2875688.25</v>
      </c>
      <c r="CI7" s="170">
        <v>3071221</v>
      </c>
      <c r="CJ7" s="170">
        <v>3111803</v>
      </c>
      <c r="CK7" s="170">
        <v>2911015.75</v>
      </c>
      <c r="CL7" s="170">
        <v>3112895.25</v>
      </c>
      <c r="CM7" s="170">
        <v>2975673.75</v>
      </c>
      <c r="CN7" s="170">
        <v>3024767.75</v>
      </c>
      <c r="CO7" s="170">
        <v>2933779.25</v>
      </c>
      <c r="CP7" s="170">
        <v>3046200.75</v>
      </c>
      <c r="CQ7" s="170">
        <v>3043061</v>
      </c>
      <c r="CR7" s="170">
        <v>2939129.5</v>
      </c>
      <c r="CS7" s="170">
        <v>2358406.75</v>
      </c>
      <c r="CT7" s="170">
        <v>2990977.5</v>
      </c>
      <c r="CU7" s="170">
        <v>3089776.5</v>
      </c>
      <c r="CV7" s="170">
        <v>3100868.25</v>
      </c>
      <c r="CW7" s="170">
        <v>2799660</v>
      </c>
      <c r="CX7" s="170">
        <v>3107770</v>
      </c>
      <c r="CY7" s="170">
        <v>2976041.25</v>
      </c>
      <c r="CZ7" s="170">
        <v>3024332.25</v>
      </c>
      <c r="DA7" s="170">
        <v>2935966.75</v>
      </c>
      <c r="DB7" s="170">
        <v>3019959.75</v>
      </c>
      <c r="DC7" s="170">
        <v>3046082.25</v>
      </c>
      <c r="DD7" s="170">
        <v>2905752.25</v>
      </c>
      <c r="DE7" s="170">
        <v>291673.15999999997</v>
      </c>
      <c r="DF7" s="170">
        <v>3000753.75</v>
      </c>
      <c r="DG7" s="170">
        <v>3084639.5</v>
      </c>
      <c r="DH7" s="170">
        <v>3101961.75</v>
      </c>
      <c r="DI7" s="170">
        <v>2801476.5</v>
      </c>
      <c r="DJ7" s="170">
        <v>3106442</v>
      </c>
      <c r="DK7" s="170">
        <v>2977844</v>
      </c>
      <c r="DL7" s="170">
        <v>3025425.75</v>
      </c>
      <c r="DM7" s="170">
        <v>2927219.5</v>
      </c>
      <c r="DN7" s="170">
        <v>3028706</v>
      </c>
      <c r="DO7" s="170">
        <v>3042431.25</v>
      </c>
      <c r="DP7" s="170">
        <v>2897869</v>
      </c>
      <c r="DQ7" s="170">
        <v>2355788.25</v>
      </c>
      <c r="DR7" s="170">
        <v>3000158</v>
      </c>
      <c r="DS7" s="170">
        <v>3084773.5</v>
      </c>
      <c r="DT7" s="170">
        <v>3098447.25</v>
      </c>
      <c r="DU7" s="170">
        <v>2793218</v>
      </c>
      <c r="DV7" s="170">
        <v>3101214.75</v>
      </c>
      <c r="DW7" s="170">
        <v>2974523.75</v>
      </c>
      <c r="DX7" s="170">
        <v>3025425.75</v>
      </c>
      <c r="DY7" s="170">
        <v>2917826.75</v>
      </c>
      <c r="DZ7" s="170">
        <v>3026113.25</v>
      </c>
      <c r="EA7" s="170">
        <v>3026520</v>
      </c>
      <c r="EB7" s="170">
        <v>2897353.75</v>
      </c>
      <c r="EC7" s="170">
        <v>586204.5</v>
      </c>
      <c r="ED7" s="170">
        <v>1982687.5</v>
      </c>
      <c r="EE7" s="170">
        <v>3076408.5</v>
      </c>
      <c r="EF7" s="170">
        <v>3097500.25</v>
      </c>
      <c r="EG7" s="170">
        <v>2893522.25</v>
      </c>
      <c r="EH7" s="170">
        <v>3099498.5</v>
      </c>
      <c r="EI7" s="170">
        <v>2969947.75</v>
      </c>
      <c r="EJ7" s="170">
        <v>3022405.75</v>
      </c>
      <c r="EK7" s="170">
        <v>2917147</v>
      </c>
      <c r="EL7" s="170">
        <v>3031827.25</v>
      </c>
      <c r="EM7" s="170">
        <v>3025267.25</v>
      </c>
      <c r="EN7" s="170">
        <v>2912261.75</v>
      </c>
      <c r="EO7" s="170">
        <v>2355386</v>
      </c>
      <c r="EP7" s="170">
        <v>2975728.25</v>
      </c>
      <c r="EQ7" s="170">
        <v>3084954.75</v>
      </c>
      <c r="ER7" s="170">
        <v>3080624.5</v>
      </c>
      <c r="ES7" s="170">
        <v>2784408.75</v>
      </c>
      <c r="ET7" s="170">
        <v>3080463.25</v>
      </c>
      <c r="EU7" s="170">
        <v>2928545.75</v>
      </c>
      <c r="EV7" s="170">
        <v>3013793.25</v>
      </c>
      <c r="EW7" s="170">
        <v>2910818.75</v>
      </c>
      <c r="EX7" s="170">
        <v>3010602</v>
      </c>
      <c r="EY7" s="170">
        <v>3031986.25</v>
      </c>
      <c r="EZ7" s="170">
        <v>2891303</v>
      </c>
      <c r="FA7" s="170">
        <v>293571.84000000003</v>
      </c>
      <c r="FB7" s="170">
        <v>885851.88</v>
      </c>
      <c r="FC7" s="170">
        <v>3059815.25</v>
      </c>
      <c r="FD7" s="170">
        <v>3021055.25</v>
      </c>
      <c r="FE7" s="170">
        <v>2740071</v>
      </c>
      <c r="FF7" s="170">
        <v>3026231.75</v>
      </c>
      <c r="FG7" s="170">
        <v>2884176.25</v>
      </c>
      <c r="FH7" s="170">
        <v>2947268.75</v>
      </c>
      <c r="FI7" s="170">
        <v>2860254.25</v>
      </c>
      <c r="FJ7" s="170">
        <v>2977677.5</v>
      </c>
      <c r="FK7" s="170">
        <v>2995278.75</v>
      </c>
      <c r="FL7" s="170">
        <v>2834061.5</v>
      </c>
      <c r="FM7" s="170">
        <v>2322655.25</v>
      </c>
      <c r="FN7" s="170">
        <v>2915534.75</v>
      </c>
      <c r="FO7" s="170">
        <v>2995179.75</v>
      </c>
      <c r="FP7" s="170">
        <v>3028268.75</v>
      </c>
      <c r="FQ7" s="170">
        <v>2746043.25</v>
      </c>
      <c r="FR7" s="170">
        <v>493570.09</v>
      </c>
      <c r="FS7" s="170">
        <v>2669392</v>
      </c>
      <c r="FT7" s="170">
        <v>2940264.5</v>
      </c>
      <c r="FU7" s="170">
        <v>2850789.25</v>
      </c>
      <c r="FV7" s="170">
        <v>2986137.25</v>
      </c>
      <c r="FW7" s="170">
        <v>2996468.25</v>
      </c>
      <c r="FX7" s="170">
        <v>2819675.75</v>
      </c>
      <c r="FY7" s="170">
        <v>2989358.75</v>
      </c>
      <c r="FZ7" s="170">
        <v>2919680</v>
      </c>
      <c r="GA7" s="170">
        <v>3008950.5</v>
      </c>
    </row>
    <row r="8" spans="2:183">
      <c r="B8" s="171" t="s">
        <v>1</v>
      </c>
      <c r="C8" s="172" t="s">
        <v>269</v>
      </c>
      <c r="D8" s="455">
        <v>10.423025288139085</v>
      </c>
      <c r="E8" s="456">
        <v>10.433578838253633</v>
      </c>
      <c r="F8" s="456">
        <v>10.466578526938198</v>
      </c>
      <c r="G8" s="456">
        <v>10.48605268898268</v>
      </c>
      <c r="H8" s="456">
        <v>10.487982283358015</v>
      </c>
      <c r="I8" s="456">
        <v>10.524361211588911</v>
      </c>
      <c r="J8" s="456">
        <v>10.502354953704337</v>
      </c>
      <c r="K8" s="456">
        <v>10.506075526470989</v>
      </c>
      <c r="L8" s="456">
        <v>10.503118771354512</v>
      </c>
      <c r="M8" s="456">
        <v>10.488392554144346</v>
      </c>
      <c r="N8" s="456">
        <v>10.476405153699682</v>
      </c>
      <c r="O8" s="456">
        <v>10.464336100160942</v>
      </c>
      <c r="P8" s="456">
        <v>10.433215502822744</v>
      </c>
      <c r="Q8" s="456">
        <v>10.436457906212997</v>
      </c>
      <c r="R8" s="456">
        <v>10.508570914669145</v>
      </c>
      <c r="S8" s="456">
        <v>10.496202061979938</v>
      </c>
      <c r="T8" s="456">
        <v>10.504025090854679</v>
      </c>
      <c r="U8" s="456">
        <v>10.516041138308825</v>
      </c>
      <c r="V8" s="456">
        <v>10.51137242860691</v>
      </c>
      <c r="W8" s="456">
        <v>10.510052198409536</v>
      </c>
      <c r="X8" s="456">
        <v>10.531025792068977</v>
      </c>
      <c r="Y8" s="456">
        <v>10.50725330214247</v>
      </c>
      <c r="Z8" s="456">
        <v>10.510893017794787</v>
      </c>
      <c r="AA8" s="456">
        <v>10.500887429417421</v>
      </c>
      <c r="AB8" s="456">
        <v>10.492971114483463</v>
      </c>
      <c r="AC8" s="456">
        <v>10.488729886117387</v>
      </c>
      <c r="AD8" s="456">
        <v>10.557266596061272</v>
      </c>
      <c r="AE8" s="456">
        <v>10.56198999560876</v>
      </c>
      <c r="AF8" s="456">
        <v>10.559227293247586</v>
      </c>
      <c r="AG8" s="456">
        <v>10.56740116138312</v>
      </c>
      <c r="AH8" s="456">
        <v>10.558265699693877</v>
      </c>
      <c r="AI8" s="456">
        <v>10.564036473635666</v>
      </c>
      <c r="AJ8" s="456">
        <v>10.586796361484065</v>
      </c>
      <c r="AK8" s="456">
        <v>10.565537960531596</v>
      </c>
      <c r="AL8" s="456">
        <v>10.562748647116496</v>
      </c>
      <c r="AM8" s="456">
        <v>10.56936796069731</v>
      </c>
      <c r="AN8" s="456">
        <v>10.49061007691018</v>
      </c>
      <c r="AO8" s="456">
        <v>10.486813680496613</v>
      </c>
      <c r="AP8" s="456">
        <v>10.547303894087982</v>
      </c>
      <c r="AQ8" s="456">
        <v>10.549857921267222</v>
      </c>
      <c r="AR8" s="456">
        <v>10.548792268624423</v>
      </c>
      <c r="AS8" s="456">
        <v>10.553842348284961</v>
      </c>
      <c r="AT8" s="456">
        <v>10.549638262967619</v>
      </c>
      <c r="AU8" s="456">
        <v>10.558879230776196</v>
      </c>
      <c r="AV8" s="456">
        <v>10.579366232096241</v>
      </c>
      <c r="AW8" s="456">
        <v>10.56167782770035</v>
      </c>
      <c r="AX8" s="456">
        <v>10.535500472443298</v>
      </c>
      <c r="AY8" s="456">
        <v>10.557811826058416</v>
      </c>
      <c r="AZ8" s="456">
        <v>10.485236043498359</v>
      </c>
      <c r="BA8" s="456">
        <v>10.485384636009162</v>
      </c>
      <c r="BB8" s="456">
        <v>10.549684065392761</v>
      </c>
      <c r="BC8" s="456">
        <v>10.552551926872416</v>
      </c>
      <c r="BD8" s="456">
        <v>10.569467113693401</v>
      </c>
      <c r="BE8" s="456">
        <v>10.564122138863304</v>
      </c>
      <c r="BF8" s="456">
        <v>10.56691516420485</v>
      </c>
      <c r="BG8" s="456">
        <v>10.560264393700201</v>
      </c>
      <c r="BH8" s="456">
        <v>10.595948440717008</v>
      </c>
      <c r="BI8" s="456" t="e">
        <v>#DIV/0!</v>
      </c>
      <c r="BJ8" s="456">
        <v>10.556660181582359</v>
      </c>
      <c r="BK8" s="456">
        <v>10.556030512180396</v>
      </c>
      <c r="BL8" s="456">
        <v>10.374443828312574</v>
      </c>
      <c r="BM8" s="456">
        <v>10.376185086146647</v>
      </c>
      <c r="BN8" s="456">
        <v>10.431474667152338</v>
      </c>
      <c r="BO8" s="456">
        <v>10.430337222618926</v>
      </c>
      <c r="BP8" s="456">
        <v>10.431815007919887</v>
      </c>
      <c r="BQ8" s="456">
        <v>10.449800151726167</v>
      </c>
      <c r="BR8" s="456">
        <v>10.420983502953481</v>
      </c>
      <c r="BS8" s="456">
        <v>10.422740347608389</v>
      </c>
      <c r="BT8" s="456">
        <v>10.449722680852512</v>
      </c>
      <c r="BU8" s="456">
        <v>10.432450886535726</v>
      </c>
      <c r="BV8" s="456">
        <v>10.378176782775963</v>
      </c>
      <c r="BW8" s="456">
        <v>10.388744936523841</v>
      </c>
      <c r="BX8" s="456">
        <v>10.40928576271239</v>
      </c>
      <c r="BY8" s="456">
        <v>10.404606390428512</v>
      </c>
      <c r="BZ8" s="456">
        <v>10.411692896662482</v>
      </c>
      <c r="CA8" s="456">
        <v>10.430697566441447</v>
      </c>
      <c r="CB8" s="456">
        <v>10.451725612608641</v>
      </c>
      <c r="CC8" s="456">
        <v>10.456323684105163</v>
      </c>
      <c r="CD8" s="456">
        <v>10.447673003222388</v>
      </c>
      <c r="CE8" s="456">
        <v>10.447699811455113</v>
      </c>
      <c r="CF8" s="456">
        <v>10.443235004325837</v>
      </c>
      <c r="CG8" s="456">
        <v>10.412058936866005</v>
      </c>
      <c r="CH8" s="456">
        <v>10.411796997623311</v>
      </c>
      <c r="CI8" s="456">
        <v>10.413009011503936</v>
      </c>
      <c r="CJ8" s="456">
        <v>10.452892863359612</v>
      </c>
      <c r="CK8" s="456">
        <v>10.453148727392584</v>
      </c>
      <c r="CL8" s="456">
        <v>10.452453870825348</v>
      </c>
      <c r="CM8" s="456">
        <v>10.467441316453202</v>
      </c>
      <c r="CN8" s="456">
        <v>10.488680890756768</v>
      </c>
      <c r="CO8" s="456">
        <v>10.485910740028245</v>
      </c>
      <c r="CP8" s="456">
        <v>10.479646691985192</v>
      </c>
      <c r="CQ8" s="456">
        <v>10.480744850193101</v>
      </c>
      <c r="CR8" s="456">
        <v>10.483337613513957</v>
      </c>
      <c r="CS8" s="456">
        <v>10.478082237426692</v>
      </c>
      <c r="CT8" s="456">
        <v>10.460890507228299</v>
      </c>
      <c r="CU8" s="456">
        <v>10.461448955897266</v>
      </c>
      <c r="CV8" s="456">
        <v>10.457260530531068</v>
      </c>
      <c r="CW8" s="456">
        <v>10.45788695145457</v>
      </c>
      <c r="CX8" s="456">
        <v>10.454094483617308</v>
      </c>
      <c r="CY8" s="456">
        <v>10.467040358744395</v>
      </c>
      <c r="CZ8" s="456">
        <v>10.488851825105955</v>
      </c>
      <c r="DA8" s="456">
        <v>10.484958948920958</v>
      </c>
      <c r="DB8" s="456">
        <v>10.490713666709267</v>
      </c>
      <c r="DC8" s="456">
        <v>10.479456416443314</v>
      </c>
      <c r="DD8" s="456">
        <v>10.497963272059886</v>
      </c>
      <c r="DE8" s="456">
        <v>10.508472402363452</v>
      </c>
      <c r="DF8" s="456">
        <v>10.456682105099709</v>
      </c>
      <c r="DG8" s="456">
        <v>10.4634702326632</v>
      </c>
      <c r="DH8" s="456">
        <v>10.456821240189573</v>
      </c>
      <c r="DI8" s="456">
        <v>10.457094385260282</v>
      </c>
      <c r="DJ8" s="456">
        <v>10.454549691942605</v>
      </c>
      <c r="DK8" s="456">
        <v>10.466239513002646</v>
      </c>
      <c r="DL8" s="456">
        <v>10.488388335946452</v>
      </c>
      <c r="DM8" s="456">
        <v>10.488781034896679</v>
      </c>
      <c r="DN8" s="456">
        <v>10.486998166692008</v>
      </c>
      <c r="DO8" s="456">
        <v>10.480994470250492</v>
      </c>
      <c r="DP8" s="456">
        <v>10.501427794890379</v>
      </c>
      <c r="DQ8" s="456">
        <v>10.479531714998732</v>
      </c>
      <c r="DR8" s="456">
        <v>10.457228701489727</v>
      </c>
      <c r="DS8" s="456">
        <v>10.463463363537821</v>
      </c>
      <c r="DT8" s="456">
        <v>10.457770762234778</v>
      </c>
      <c r="DU8" s="456">
        <v>10.461020478480368</v>
      </c>
      <c r="DV8" s="456">
        <v>10.456664812515811</v>
      </c>
      <c r="DW8" s="456">
        <v>10.467667324739674</v>
      </c>
      <c r="DX8" s="456">
        <v>10.488388335946452</v>
      </c>
      <c r="DY8" s="456">
        <v>10.49238286166349</v>
      </c>
      <c r="DZ8" s="456">
        <v>10.487826674390259</v>
      </c>
      <c r="EA8" s="456">
        <v>10.487926731304766</v>
      </c>
      <c r="EB8" s="456">
        <v>10.501691772927284</v>
      </c>
      <c r="EC8" s="456">
        <v>10.492707785164262</v>
      </c>
      <c r="ED8" s="456">
        <v>10.467149720198501</v>
      </c>
      <c r="EE8" s="456">
        <v>10.466900593740815</v>
      </c>
      <c r="EF8" s="456">
        <v>10.458211253351775</v>
      </c>
      <c r="EG8" s="456">
        <v>10.460649515478805</v>
      </c>
      <c r="EH8" s="456">
        <v>10.457224700816784</v>
      </c>
      <c r="EI8" s="456">
        <v>10.469655320545066</v>
      </c>
      <c r="EJ8" s="456">
        <v>10.489699973425266</v>
      </c>
      <c r="EK8" s="456">
        <v>10.492353233150856</v>
      </c>
      <c r="EL8" s="456">
        <v>10.485390031353516</v>
      </c>
      <c r="EM8" s="456">
        <v>10.488165004026232</v>
      </c>
      <c r="EN8" s="456">
        <v>10.495091913353939</v>
      </c>
      <c r="EO8" s="456">
        <v>10.479980066829514</v>
      </c>
      <c r="EP8" s="456">
        <v>10.467596207963979</v>
      </c>
      <c r="EQ8" s="456">
        <v>10.463191951886383</v>
      </c>
      <c r="ER8" s="456">
        <v>10.464903176126866</v>
      </c>
      <c r="ES8" s="456">
        <v>10.464200887672922</v>
      </c>
      <c r="ET8" s="456">
        <v>10.464781995998298</v>
      </c>
      <c r="EU8" s="456">
        <v>10.487145077367673</v>
      </c>
      <c r="EV8" s="456">
        <v>10.492473883906634</v>
      </c>
      <c r="EW8" s="456">
        <v>10.496019359456312</v>
      </c>
      <c r="EX8" s="456">
        <v>10.494480153206899</v>
      </c>
      <c r="EY8" s="456">
        <v>10.485612460588426</v>
      </c>
      <c r="EZ8" s="456">
        <v>10.503937437533827</v>
      </c>
      <c r="FA8" s="456">
        <v>10.499708154506438</v>
      </c>
      <c r="FB8" s="456">
        <v>10.479088947562673</v>
      </c>
      <c r="FC8" s="456">
        <v>10.473375346198472</v>
      </c>
      <c r="FD8" s="456">
        <v>10.377718158421196</v>
      </c>
      <c r="FE8" s="456">
        <v>10.372848825324239</v>
      </c>
      <c r="FF8" s="456">
        <v>10.375042966050426</v>
      </c>
      <c r="FG8" s="456">
        <v>10.394851367034045</v>
      </c>
      <c r="FH8" s="456">
        <v>10.40897851637232</v>
      </c>
      <c r="FI8" s="456">
        <v>10.405731236505359</v>
      </c>
      <c r="FJ8" s="456">
        <v>10.396126956952056</v>
      </c>
      <c r="FK8" s="456">
        <v>10.38863023587661</v>
      </c>
      <c r="FL8" s="456">
        <v>10.417658540530208</v>
      </c>
      <c r="FM8" s="456">
        <v>10.384944960117323</v>
      </c>
      <c r="FN8" s="456">
        <v>10.381628642513281</v>
      </c>
      <c r="FO8" s="456">
        <v>10.388357850409758</v>
      </c>
      <c r="FP8" s="456">
        <v>10.43048074669001</v>
      </c>
      <c r="FQ8" s="456">
        <v>10.426204253186473</v>
      </c>
      <c r="FR8" s="456">
        <v>10.42452721397343</v>
      </c>
      <c r="FS8" s="456">
        <v>10.461393759356653</v>
      </c>
      <c r="FT8" s="456">
        <v>10.468053271759183</v>
      </c>
      <c r="FU8" s="456">
        <v>10.466028782789067</v>
      </c>
      <c r="FV8" s="456">
        <v>10.448901220467246</v>
      </c>
      <c r="FW8" s="456">
        <v>10.444375867948507</v>
      </c>
      <c r="FX8" s="456">
        <v>10.480936070089099</v>
      </c>
      <c r="FY8" s="456">
        <v>10.445736021699085</v>
      </c>
      <c r="FZ8" s="456">
        <v>10.435741011849547</v>
      </c>
      <c r="GA8" s="456">
        <v>10.438798958434267</v>
      </c>
    </row>
    <row r="9" spans="2:183">
      <c r="B9" s="96" t="s">
        <v>1</v>
      </c>
      <c r="C9" s="166" t="s">
        <v>37</v>
      </c>
      <c r="D9" s="99">
        <v>6494862</v>
      </c>
      <c r="E9" s="87">
        <v>5815429.5</v>
      </c>
      <c r="F9" s="87">
        <v>6273151</v>
      </c>
      <c r="G9" s="87">
        <v>5986348</v>
      </c>
      <c r="H9" s="87">
        <v>6175853</v>
      </c>
      <c r="I9" s="87">
        <v>5824722.5</v>
      </c>
      <c r="J9" s="87">
        <v>6111861</v>
      </c>
      <c r="K9" s="87">
        <v>6096934</v>
      </c>
      <c r="L9" s="87">
        <v>5911358</v>
      </c>
      <c r="M9" s="87">
        <v>803891.19</v>
      </c>
      <c r="N9" s="87">
        <v>3014666.5</v>
      </c>
      <c r="O9" s="87">
        <v>6285279</v>
      </c>
      <c r="P9" s="87">
        <v>6991152.5</v>
      </c>
      <c r="Q9" s="87">
        <v>6301992.5</v>
      </c>
      <c r="R9" s="87">
        <v>6602882.5</v>
      </c>
      <c r="S9" s="87">
        <v>6447856.5</v>
      </c>
      <c r="T9" s="87">
        <v>6630844</v>
      </c>
      <c r="U9" s="87">
        <v>6358520</v>
      </c>
      <c r="V9" s="87">
        <v>6593891</v>
      </c>
      <c r="W9" s="87">
        <v>6598437</v>
      </c>
      <c r="X9" s="87">
        <v>6293356</v>
      </c>
      <c r="Y9" s="87">
        <v>5113621</v>
      </c>
      <c r="Z9" s="87">
        <v>6380290.5</v>
      </c>
      <c r="AA9" s="87">
        <v>6641624</v>
      </c>
      <c r="AB9" s="87">
        <v>7356330.5</v>
      </c>
      <c r="AC9" s="87">
        <v>6674567</v>
      </c>
      <c r="AD9" s="87">
        <v>7019795.5</v>
      </c>
      <c r="AE9" s="87">
        <v>6762942.5</v>
      </c>
      <c r="AF9" s="87">
        <v>7009534.5</v>
      </c>
      <c r="AG9" s="87">
        <v>6745790</v>
      </c>
      <c r="AH9" s="87">
        <v>7017568</v>
      </c>
      <c r="AI9" s="87">
        <v>6988160.5</v>
      </c>
      <c r="AJ9" s="87">
        <v>6647409.5</v>
      </c>
      <c r="AK9" s="87">
        <v>2252848.5</v>
      </c>
      <c r="AL9" s="87">
        <v>6764717.5</v>
      </c>
      <c r="AM9" s="87">
        <v>6956568</v>
      </c>
      <c r="AN9" s="87">
        <v>7576767.5</v>
      </c>
      <c r="AO9" s="87">
        <v>7117280</v>
      </c>
      <c r="AP9" s="87">
        <v>7264558</v>
      </c>
      <c r="AQ9" s="87">
        <v>7016133</v>
      </c>
      <c r="AR9" s="87">
        <v>7252753.5</v>
      </c>
      <c r="AS9" s="87">
        <v>6996026</v>
      </c>
      <c r="AT9" s="87">
        <v>7251586.5</v>
      </c>
      <c r="AU9" s="87">
        <v>7208318</v>
      </c>
      <c r="AV9" s="87">
        <v>6864117.5</v>
      </c>
      <c r="AW9" s="87">
        <v>5564636.5</v>
      </c>
      <c r="AX9" s="87">
        <v>7089056</v>
      </c>
      <c r="AY9" s="87">
        <v>7207431.5</v>
      </c>
      <c r="AZ9" s="87">
        <v>7991569</v>
      </c>
      <c r="BA9" s="87">
        <v>7224263</v>
      </c>
      <c r="BB9" s="87">
        <v>7608883</v>
      </c>
      <c r="BC9" s="87">
        <v>7351273</v>
      </c>
      <c r="BD9" s="87">
        <v>7509351.5</v>
      </c>
      <c r="BE9" s="87">
        <v>7294543.5</v>
      </c>
      <c r="BF9" s="87">
        <v>7525160</v>
      </c>
      <c r="BG9" s="87">
        <v>7563509</v>
      </c>
      <c r="BH9" s="87">
        <v>6894906</v>
      </c>
      <c r="BI9" s="87">
        <v>0</v>
      </c>
      <c r="BJ9" s="87">
        <v>3178935</v>
      </c>
      <c r="BK9" s="87">
        <v>7581145</v>
      </c>
      <c r="BL9" s="87">
        <v>8230731.5</v>
      </c>
      <c r="BM9" s="87">
        <v>7424930.5</v>
      </c>
      <c r="BN9" s="87">
        <v>7872540</v>
      </c>
      <c r="BO9" s="87">
        <v>7631114.5</v>
      </c>
      <c r="BP9" s="87">
        <v>7875604.5</v>
      </c>
      <c r="BQ9" s="87">
        <v>7525293.5</v>
      </c>
      <c r="BR9" s="87">
        <v>7934586.5</v>
      </c>
      <c r="BS9" s="87">
        <v>7924815.5</v>
      </c>
      <c r="BT9" s="87">
        <v>7517457.5</v>
      </c>
      <c r="BU9" s="87">
        <v>7866246.5</v>
      </c>
      <c r="BV9" s="87">
        <v>6085717</v>
      </c>
      <c r="BW9" s="87">
        <v>8138815.5</v>
      </c>
      <c r="BX9" s="87">
        <v>8623754</v>
      </c>
      <c r="BY9" s="87">
        <v>7821120.5</v>
      </c>
      <c r="BZ9" s="87">
        <v>8610476</v>
      </c>
      <c r="CA9" s="87">
        <v>8205050</v>
      </c>
      <c r="CB9" s="87">
        <v>8336215.5</v>
      </c>
      <c r="CC9" s="87">
        <v>8043660</v>
      </c>
      <c r="CD9" s="87">
        <v>8370634</v>
      </c>
      <c r="CE9" s="87">
        <v>8368548</v>
      </c>
      <c r="CF9" s="87">
        <v>8125405</v>
      </c>
      <c r="CG9" s="87">
        <v>1119712.5</v>
      </c>
      <c r="CH9" s="87">
        <v>8051913</v>
      </c>
      <c r="CI9" s="87">
        <v>8599407</v>
      </c>
      <c r="CJ9" s="87">
        <v>9148708</v>
      </c>
      <c r="CK9" s="87">
        <v>8558395</v>
      </c>
      <c r="CL9" s="87">
        <v>9151922</v>
      </c>
      <c r="CM9" s="87">
        <v>8748488</v>
      </c>
      <c r="CN9" s="87">
        <v>8892825</v>
      </c>
      <c r="CO9" s="87">
        <v>8625318</v>
      </c>
      <c r="CP9" s="87">
        <v>8955835</v>
      </c>
      <c r="CQ9" s="87">
        <v>8946608</v>
      </c>
      <c r="CR9" s="87">
        <v>8641046</v>
      </c>
      <c r="CS9" s="87">
        <v>6933721</v>
      </c>
      <c r="CT9" s="87">
        <v>8793482</v>
      </c>
      <c r="CU9" s="87">
        <v>9083950</v>
      </c>
      <c r="CV9" s="87">
        <v>9389441</v>
      </c>
      <c r="CW9" s="87">
        <v>8477380</v>
      </c>
      <c r="CX9" s="87">
        <v>9410338</v>
      </c>
      <c r="CY9" s="87">
        <v>9011460</v>
      </c>
      <c r="CZ9" s="87">
        <v>9157690</v>
      </c>
      <c r="DA9" s="87">
        <v>8890118</v>
      </c>
      <c r="DB9" s="87">
        <v>9144447</v>
      </c>
      <c r="DC9" s="87">
        <v>9223549</v>
      </c>
      <c r="DD9" s="87">
        <v>8798628</v>
      </c>
      <c r="DE9" s="87">
        <v>883186.5</v>
      </c>
      <c r="DF9" s="87">
        <v>9086294</v>
      </c>
      <c r="DG9" s="87">
        <v>9340296</v>
      </c>
      <c r="DH9" s="87">
        <v>9768098</v>
      </c>
      <c r="DI9" s="87">
        <v>8821866</v>
      </c>
      <c r="DJ9" s="87">
        <v>9782204</v>
      </c>
      <c r="DK9" s="87">
        <v>9377248</v>
      </c>
      <c r="DL9" s="87">
        <v>9527084</v>
      </c>
      <c r="DM9" s="87">
        <v>9217834</v>
      </c>
      <c r="DN9" s="87">
        <v>9537415</v>
      </c>
      <c r="DO9" s="87">
        <v>9580637</v>
      </c>
      <c r="DP9" s="87">
        <v>9125407</v>
      </c>
      <c r="DQ9" s="87">
        <v>7418392</v>
      </c>
      <c r="DR9" s="87">
        <v>9447518</v>
      </c>
      <c r="DS9" s="87">
        <v>9713970</v>
      </c>
      <c r="DT9" s="87">
        <v>10243457</v>
      </c>
      <c r="DU9" s="87">
        <v>9234368</v>
      </c>
      <c r="DV9" s="87">
        <v>10252606</v>
      </c>
      <c r="DW9" s="87">
        <v>9833768</v>
      </c>
      <c r="DX9" s="87">
        <v>10002048</v>
      </c>
      <c r="DY9" s="87">
        <v>9646324</v>
      </c>
      <c r="DZ9" s="87">
        <v>10004323</v>
      </c>
      <c r="EA9" s="87">
        <v>10005663</v>
      </c>
      <c r="EB9" s="87">
        <v>9578641</v>
      </c>
      <c r="EC9" s="87">
        <v>1937989.62</v>
      </c>
      <c r="ED9" s="87">
        <v>6554761</v>
      </c>
      <c r="EE9" s="87">
        <v>10170599</v>
      </c>
      <c r="EF9" s="87">
        <v>10444782</v>
      </c>
      <c r="EG9" s="87">
        <v>9756965</v>
      </c>
      <c r="EH9" s="87">
        <v>10451520</v>
      </c>
      <c r="EI9" s="87">
        <v>10014674</v>
      </c>
      <c r="EJ9" s="87">
        <v>10191558</v>
      </c>
      <c r="EK9" s="87">
        <v>9836630</v>
      </c>
      <c r="EL9" s="87">
        <v>10223330</v>
      </c>
      <c r="EM9" s="87">
        <v>10201209</v>
      </c>
      <c r="EN9" s="87">
        <v>9820153</v>
      </c>
      <c r="EO9" s="87">
        <v>7942366</v>
      </c>
      <c r="EP9" s="87">
        <v>10034164</v>
      </c>
      <c r="EQ9" s="87">
        <v>10402478</v>
      </c>
      <c r="ER9" s="87">
        <v>11324361</v>
      </c>
      <c r="ES9" s="87">
        <v>10235476</v>
      </c>
      <c r="ET9" s="87">
        <v>11323773</v>
      </c>
      <c r="EU9" s="87">
        <v>10765321</v>
      </c>
      <c r="EV9" s="87">
        <v>11078692</v>
      </c>
      <c r="EW9" s="87">
        <v>10700157</v>
      </c>
      <c r="EX9" s="87">
        <v>11066959</v>
      </c>
      <c r="EY9" s="87">
        <v>11145568</v>
      </c>
      <c r="EZ9" s="87">
        <v>10628418</v>
      </c>
      <c r="FA9" s="87">
        <v>1079170.8799999999</v>
      </c>
      <c r="FB9" s="87">
        <v>3256389</v>
      </c>
      <c r="FC9" s="87">
        <v>11247869</v>
      </c>
      <c r="FD9" s="87">
        <v>12770012</v>
      </c>
      <c r="FE9" s="87">
        <v>11582291</v>
      </c>
      <c r="FF9" s="87">
        <v>12791896</v>
      </c>
      <c r="FG9" s="87">
        <v>12191419</v>
      </c>
      <c r="FH9" s="87">
        <v>12458116</v>
      </c>
      <c r="FI9" s="87">
        <v>12090306</v>
      </c>
      <c r="FJ9" s="87">
        <v>12586651</v>
      </c>
      <c r="FK9" s="87">
        <v>12661055</v>
      </c>
      <c r="FL9" s="87">
        <v>11979586</v>
      </c>
      <c r="FM9" s="87">
        <v>9817869</v>
      </c>
      <c r="FN9" s="87">
        <v>12323975</v>
      </c>
      <c r="FO9" s="87">
        <v>12660635</v>
      </c>
      <c r="FP9" s="87">
        <v>13827067</v>
      </c>
      <c r="FQ9" s="87">
        <v>12538425</v>
      </c>
      <c r="FR9" s="87">
        <v>2253639.5</v>
      </c>
      <c r="FS9" s="87">
        <v>12188437</v>
      </c>
      <c r="FT9" s="87">
        <v>13425240</v>
      </c>
      <c r="FU9" s="87">
        <v>13016696</v>
      </c>
      <c r="FV9" s="87">
        <v>13634694</v>
      </c>
      <c r="FW9" s="87">
        <v>13681864</v>
      </c>
      <c r="FX9" s="87">
        <v>12874631</v>
      </c>
      <c r="FY9" s="87">
        <v>13649404</v>
      </c>
      <c r="FZ9" s="87">
        <v>13331252</v>
      </c>
      <c r="GA9" s="87">
        <v>13738857</v>
      </c>
    </row>
    <row r="10" spans="2:183">
      <c r="B10" s="171" t="s">
        <v>1</v>
      </c>
      <c r="C10" s="172" t="s">
        <v>270</v>
      </c>
      <c r="D10" s="81">
        <v>2.1319954818461406</v>
      </c>
      <c r="E10" s="82">
        <v>2.1319961956851987</v>
      </c>
      <c r="F10" s="82">
        <v>2.1319963900015071</v>
      </c>
      <c r="G10" s="82">
        <v>2.131996229869682</v>
      </c>
      <c r="H10" s="82">
        <v>2.1319958101280667</v>
      </c>
      <c r="I10" s="82">
        <v>2.131996645010771</v>
      </c>
      <c r="J10" s="82">
        <v>2.1319966889115163</v>
      </c>
      <c r="K10" s="82">
        <v>2.1319958181377738</v>
      </c>
      <c r="L10" s="82">
        <v>2.1319965311621059</v>
      </c>
      <c r="M10" s="82">
        <v>2.1319991382799452</v>
      </c>
      <c r="N10" s="82">
        <v>2.131996678837436</v>
      </c>
      <c r="O10" s="82">
        <v>2.1319955330146563</v>
      </c>
      <c r="P10" s="82">
        <v>2.3139947205596232</v>
      </c>
      <c r="Q10" s="82">
        <v>2.3139952449580949</v>
      </c>
      <c r="R10" s="82">
        <v>2.3139972867960328</v>
      </c>
      <c r="S10" s="82">
        <v>2.3139971682690743</v>
      </c>
      <c r="T10" s="82">
        <v>2.3139963868910818</v>
      </c>
      <c r="U10" s="82">
        <v>2.3139967430921264</v>
      </c>
      <c r="V10" s="82">
        <v>2.3139967180990242</v>
      </c>
      <c r="W10" s="82">
        <v>2.3139967719112442</v>
      </c>
      <c r="X10" s="82">
        <v>2.3139977638993567</v>
      </c>
      <c r="Y10" s="82">
        <v>2.3139975324278934</v>
      </c>
      <c r="Z10" s="82">
        <v>2.3139971047338852</v>
      </c>
      <c r="AA10" s="82">
        <v>2.3139976825614359</v>
      </c>
      <c r="AB10" s="82">
        <v>2.4450027474301161</v>
      </c>
      <c r="AC10" s="82">
        <v>2.445003137957583</v>
      </c>
      <c r="AD10" s="82">
        <v>2.4450034098690456</v>
      </c>
      <c r="AE10" s="82">
        <v>2.4450025655030272</v>
      </c>
      <c r="AF10" s="82">
        <v>2.4450036468203598</v>
      </c>
      <c r="AG10" s="82">
        <v>2.445003159193925</v>
      </c>
      <c r="AH10" s="82">
        <v>2.445002948434194</v>
      </c>
      <c r="AI10" s="82">
        <v>2.4450028689987193</v>
      </c>
      <c r="AJ10" s="82">
        <v>2.4450026004368146</v>
      </c>
      <c r="AK10" s="82">
        <v>2.4450011395578515</v>
      </c>
      <c r="AL10" s="82">
        <v>2.4450020976753168</v>
      </c>
      <c r="AM10" s="82">
        <v>2.4450026518169605</v>
      </c>
      <c r="AN10" s="82">
        <v>2.5129986247236968</v>
      </c>
      <c r="AO10" s="82">
        <v>2.5129985713333647</v>
      </c>
      <c r="AP10" s="82">
        <v>2.5129987710982369</v>
      </c>
      <c r="AQ10" s="82">
        <v>2.5129996735239764</v>
      </c>
      <c r="AR10" s="82">
        <v>2.5129993144715117</v>
      </c>
      <c r="AS10" s="82">
        <v>2.5129992719836554</v>
      </c>
      <c r="AT10" s="82">
        <v>2.5129994143393297</v>
      </c>
      <c r="AU10" s="82">
        <v>2.5129993082409965</v>
      </c>
      <c r="AV10" s="82">
        <v>2.5129993043057715</v>
      </c>
      <c r="AW10" s="82">
        <v>2.5129997524093239</v>
      </c>
      <c r="AX10" s="82">
        <v>2.5129995030050116</v>
      </c>
      <c r="AY10" s="82">
        <v>2.512999513521208</v>
      </c>
      <c r="AZ10" s="82">
        <v>2.6389969817651062</v>
      </c>
      <c r="BA10" s="82">
        <v>2.6389970495925437</v>
      </c>
      <c r="BB10" s="82">
        <v>2.6389972904687085</v>
      </c>
      <c r="BC10" s="82">
        <v>2.6389974120764741</v>
      </c>
      <c r="BD10" s="82">
        <v>2.6389985418361759</v>
      </c>
      <c r="BE10" s="82">
        <v>2.638997545072205</v>
      </c>
      <c r="BF10" s="82">
        <v>2.6389977001755556</v>
      </c>
      <c r="BG10" s="82">
        <v>2.6389976112625244</v>
      </c>
      <c r="BH10" s="82">
        <v>2.6389984605951398</v>
      </c>
      <c r="BI10" s="82" t="e">
        <v>#DIV/0!</v>
      </c>
      <c r="BJ10" s="82">
        <v>2.6389977056106408</v>
      </c>
      <c r="BK10" s="82">
        <v>2.6389970053822362</v>
      </c>
      <c r="BL10" s="82">
        <v>2.718005042722631</v>
      </c>
      <c r="BM10" s="82">
        <v>2.7180034915232274</v>
      </c>
      <c r="BN10" s="82">
        <v>2.7180027364598578</v>
      </c>
      <c r="BO10" s="82">
        <v>2.7180040938632297</v>
      </c>
      <c r="BP10" s="82">
        <v>2.7180029543718569</v>
      </c>
      <c r="BQ10" s="82">
        <v>2.7180027702681957</v>
      </c>
      <c r="BR10" s="82">
        <v>2.718004110274848</v>
      </c>
      <c r="BS10" s="82">
        <v>2.7180025560108052</v>
      </c>
      <c r="BT10" s="82">
        <v>2.7180035080250251</v>
      </c>
      <c r="BU10" s="82">
        <v>2.7180036878139227</v>
      </c>
      <c r="BV10" s="82">
        <v>2.7180031082520979</v>
      </c>
      <c r="BW10" s="82">
        <v>2.7180048610610177</v>
      </c>
      <c r="BX10" s="82">
        <v>2.7999946751829108</v>
      </c>
      <c r="BY10" s="82">
        <v>2.7999950595401488</v>
      </c>
      <c r="BZ10" s="82">
        <v>2.7999959026715393</v>
      </c>
      <c r="CA10" s="82">
        <v>2.7999961779687883</v>
      </c>
      <c r="CB10" s="82">
        <v>2.7999960701646902</v>
      </c>
      <c r="CC10" s="82">
        <v>2.7999967974814282</v>
      </c>
      <c r="CD10" s="82">
        <v>2.7999966215264127</v>
      </c>
      <c r="CE10" s="82">
        <v>2.7999959180552945</v>
      </c>
      <c r="CF10" s="82">
        <v>2.799996002666497</v>
      </c>
      <c r="CG10" s="82">
        <v>2.7999950387352492</v>
      </c>
      <c r="CH10" s="82">
        <v>2.7999950968259513</v>
      </c>
      <c r="CI10" s="82">
        <v>2.7999961578798791</v>
      </c>
      <c r="CJ10" s="82">
        <v>2.940002307344006</v>
      </c>
      <c r="CK10" s="82">
        <v>2.940002986929906</v>
      </c>
      <c r="CL10" s="82">
        <v>2.9400032011999118</v>
      </c>
      <c r="CM10" s="82">
        <v>2.9400024112186358</v>
      </c>
      <c r="CN10" s="82">
        <v>2.9400025836694406</v>
      </c>
      <c r="CO10" s="82">
        <v>2.9400023877052099</v>
      </c>
      <c r="CP10" s="82">
        <v>2.9400015740919243</v>
      </c>
      <c r="CQ10" s="82">
        <v>2.9400028458187331</v>
      </c>
      <c r="CR10" s="82">
        <v>2.9400017930479074</v>
      </c>
      <c r="CS10" s="82">
        <v>2.9400021857976788</v>
      </c>
      <c r="CT10" s="82">
        <v>2.9400027248616882</v>
      </c>
      <c r="CU10" s="82">
        <v>2.9400022946643554</v>
      </c>
      <c r="CV10" s="82">
        <v>3.0280038502119528</v>
      </c>
      <c r="CW10" s="82">
        <v>3.0280034004129073</v>
      </c>
      <c r="CX10" s="82">
        <v>3.0280033593219575</v>
      </c>
      <c r="CY10" s="82">
        <v>3.0280023840395356</v>
      </c>
      <c r="CZ10" s="82">
        <v>3.0280039502934906</v>
      </c>
      <c r="DA10" s="82">
        <v>3.0280036379839794</v>
      </c>
      <c r="DB10" s="82">
        <v>3.0280029394431498</v>
      </c>
      <c r="DC10" s="82">
        <v>3.0280039220871333</v>
      </c>
      <c r="DD10" s="82">
        <v>3.0280035058047363</v>
      </c>
      <c r="DE10" s="82">
        <v>3.0280005880554799</v>
      </c>
      <c r="DF10" s="82">
        <v>3.0280038806916427</v>
      </c>
      <c r="DG10" s="82">
        <v>3.0280024618760151</v>
      </c>
      <c r="DH10" s="82">
        <v>3.1490065923604633</v>
      </c>
      <c r="DI10" s="82">
        <v>3.1490058902867828</v>
      </c>
      <c r="DJ10" s="82">
        <v>3.1490058401219145</v>
      </c>
      <c r="DK10" s="82">
        <v>3.1490057907667426</v>
      </c>
      <c r="DL10" s="82">
        <v>3.1490060531150039</v>
      </c>
      <c r="DM10" s="82">
        <v>3.1490067622192321</v>
      </c>
      <c r="DN10" s="82">
        <v>3.1490065394264084</v>
      </c>
      <c r="DO10" s="82">
        <v>3.1490069003202619</v>
      </c>
      <c r="DP10" s="82">
        <v>3.1490060454768658</v>
      </c>
      <c r="DQ10" s="82">
        <v>3.1490062827166234</v>
      </c>
      <c r="DR10" s="82">
        <v>3.1490068189742009</v>
      </c>
      <c r="DS10" s="82">
        <v>3.1490059156693353</v>
      </c>
      <c r="DT10" s="82">
        <v>3.3059968989305855</v>
      </c>
      <c r="DU10" s="82">
        <v>3.3059961664288289</v>
      </c>
      <c r="DV10" s="82">
        <v>3.3059967872266829</v>
      </c>
      <c r="DW10" s="82">
        <v>3.3059974727046639</v>
      </c>
      <c r="DX10" s="82">
        <v>3.3059968501953816</v>
      </c>
      <c r="DY10" s="82">
        <v>3.3059961493601357</v>
      </c>
      <c r="DZ10" s="82">
        <v>3.3059975531318928</v>
      </c>
      <c r="EA10" s="82">
        <v>3.3059959954006581</v>
      </c>
      <c r="EB10" s="82">
        <v>3.3059963768663043</v>
      </c>
      <c r="EC10" s="82">
        <v>3.3059958086299237</v>
      </c>
      <c r="ED10" s="82">
        <v>3.3059980455820699</v>
      </c>
      <c r="EE10" s="82">
        <v>3.3059975617672359</v>
      </c>
      <c r="EF10" s="82">
        <v>3.3720036019367554</v>
      </c>
      <c r="EG10" s="82">
        <v>3.3720027554652465</v>
      </c>
      <c r="EH10" s="82">
        <v>3.3720035676739317</v>
      </c>
      <c r="EI10" s="82">
        <v>3.3720034300266732</v>
      </c>
      <c r="EJ10" s="82">
        <v>3.3720019226405986</v>
      </c>
      <c r="EK10" s="82">
        <v>3.3720035363319023</v>
      </c>
      <c r="EL10" s="82">
        <v>3.3720028078776587</v>
      </c>
      <c r="EM10" s="82">
        <v>3.3720025891927401</v>
      </c>
      <c r="EN10" s="82">
        <v>3.372002190393772</v>
      </c>
      <c r="EO10" s="82">
        <v>3.3720018714554643</v>
      </c>
      <c r="EP10" s="82">
        <v>3.37200280301133</v>
      </c>
      <c r="EQ10" s="82">
        <v>3.3720034305203344</v>
      </c>
      <c r="ER10" s="82">
        <v>3.6759952405754093</v>
      </c>
      <c r="ES10" s="82">
        <v>3.6759962056576643</v>
      </c>
      <c r="ET10" s="82">
        <v>3.675996783925275</v>
      </c>
      <c r="EU10" s="82">
        <v>3.6759955004971325</v>
      </c>
      <c r="EV10" s="82">
        <v>3.6759960226203305</v>
      </c>
      <c r="EW10" s="82">
        <v>3.6759956283777546</v>
      </c>
      <c r="EX10" s="82">
        <v>3.6759953657109108</v>
      </c>
      <c r="EY10" s="82">
        <v>3.6759955623149678</v>
      </c>
      <c r="EZ10" s="82">
        <v>3.6759959091108749</v>
      </c>
      <c r="FA10" s="82">
        <v>3.676002711976734</v>
      </c>
      <c r="FB10" s="82">
        <v>3.675997165575807</v>
      </c>
      <c r="FC10" s="82">
        <v>3.6759961242758039</v>
      </c>
      <c r="FD10" s="82">
        <v>4.2270037927972357</v>
      </c>
      <c r="FE10" s="82">
        <v>4.2270039717948915</v>
      </c>
      <c r="FF10" s="82">
        <v>4.2270047559972896</v>
      </c>
      <c r="FG10" s="82">
        <v>4.227002077282898</v>
      </c>
      <c r="FH10" s="82">
        <v>4.2270037301484633</v>
      </c>
      <c r="FI10" s="82">
        <v>4.2270039455408552</v>
      </c>
      <c r="FJ10" s="82">
        <v>4.227002756342821</v>
      </c>
      <c r="FK10" s="82">
        <v>4.2270039140764446</v>
      </c>
      <c r="FL10" s="82">
        <v>4.227002836741546</v>
      </c>
      <c r="FM10" s="82">
        <v>4.2270022638960301</v>
      </c>
      <c r="FN10" s="82">
        <v>4.2270032967365596</v>
      </c>
      <c r="FO10" s="82">
        <v>4.2270034043866653</v>
      </c>
      <c r="FP10" s="82">
        <v>4.5659973210766056</v>
      </c>
      <c r="FQ10" s="82">
        <v>4.5659969121025314</v>
      </c>
      <c r="FR10" s="82">
        <v>4.5659968982318189</v>
      </c>
      <c r="FS10" s="82">
        <v>4.5659974256310054</v>
      </c>
      <c r="FT10" s="82">
        <v>4.5659973788072463</v>
      </c>
      <c r="FU10" s="82">
        <v>4.5659972935565127</v>
      </c>
      <c r="FV10" s="82">
        <v>4.5659970920626636</v>
      </c>
      <c r="FW10" s="82">
        <v>4.5659966528929514</v>
      </c>
      <c r="FX10" s="82">
        <v>4.5659969945125782</v>
      </c>
      <c r="FY10" s="82">
        <v>4.5659973062784784</v>
      </c>
      <c r="FZ10" s="82">
        <v>4.5659976435773784</v>
      </c>
      <c r="GA10" s="82">
        <v>4.5659963498901028</v>
      </c>
    </row>
    <row r="11" spans="2:183">
      <c r="B11" s="96" t="s">
        <v>1</v>
      </c>
      <c r="C11" s="166" t="s">
        <v>38</v>
      </c>
      <c r="D11" s="173">
        <v>783877</v>
      </c>
      <c r="E11" s="174">
        <v>701165</v>
      </c>
      <c r="F11" s="174">
        <v>753967.5</v>
      </c>
      <c r="G11" s="174">
        <v>718160.75</v>
      </c>
      <c r="H11" s="174">
        <v>740759</v>
      </c>
      <c r="I11" s="174">
        <v>696227.56</v>
      </c>
      <c r="J11" s="174">
        <v>732079.88</v>
      </c>
      <c r="K11" s="174">
        <v>730033.62</v>
      </c>
      <c r="L11" s="174">
        <v>708012</v>
      </c>
      <c r="M11" s="174">
        <v>96418.38</v>
      </c>
      <c r="N11" s="174">
        <v>361991.81</v>
      </c>
      <c r="O11" s="174">
        <v>755587.31</v>
      </c>
      <c r="P11" s="174">
        <v>777811.5</v>
      </c>
      <c r="Q11" s="174">
        <v>700919.88</v>
      </c>
      <c r="R11" s="174">
        <v>729344.94</v>
      </c>
      <c r="S11" s="174">
        <v>713060.38</v>
      </c>
      <c r="T11" s="174">
        <v>732750.94</v>
      </c>
      <c r="U11" s="174">
        <v>701854.19</v>
      </c>
      <c r="V11" s="174">
        <v>728157.81</v>
      </c>
      <c r="W11" s="174">
        <v>728751.44</v>
      </c>
      <c r="X11" s="174">
        <v>693672.62</v>
      </c>
      <c r="Y11" s="174">
        <v>564914.12</v>
      </c>
      <c r="Z11" s="174">
        <v>704602.12</v>
      </c>
      <c r="AA11" s="174">
        <v>734160.94</v>
      </c>
      <c r="AB11" s="174">
        <v>755264.12</v>
      </c>
      <c r="AC11" s="174">
        <v>685545.44</v>
      </c>
      <c r="AD11" s="174">
        <v>716323.44</v>
      </c>
      <c r="AE11" s="174">
        <v>792201.38</v>
      </c>
      <c r="AF11" s="174">
        <v>821301.19</v>
      </c>
      <c r="AG11" s="174">
        <v>789787.31</v>
      </c>
      <c r="AH11" s="174">
        <v>822317.62</v>
      </c>
      <c r="AI11" s="174">
        <v>818424.5</v>
      </c>
      <c r="AJ11" s="174">
        <v>776843.5</v>
      </c>
      <c r="AK11" s="174">
        <v>263807.06</v>
      </c>
      <c r="AL11" s="174">
        <v>792352.56</v>
      </c>
      <c r="AM11" s="174">
        <v>814313.5</v>
      </c>
      <c r="AN11" s="174">
        <v>901582.38</v>
      </c>
      <c r="AO11" s="174">
        <v>847212.88</v>
      </c>
      <c r="AP11" s="174">
        <v>859784.88</v>
      </c>
      <c r="AQ11" s="174">
        <v>830181.88</v>
      </c>
      <c r="AR11" s="174">
        <v>858266.38</v>
      </c>
      <c r="AS11" s="174">
        <v>827490.44</v>
      </c>
      <c r="AT11" s="174">
        <v>858059.38</v>
      </c>
      <c r="AU11" s="174">
        <v>852193.31</v>
      </c>
      <c r="AV11" s="174">
        <v>809929.38</v>
      </c>
      <c r="AW11" s="174">
        <v>657696.93999999994</v>
      </c>
      <c r="AX11" s="174">
        <v>839953.56</v>
      </c>
      <c r="AY11" s="174">
        <v>852174.75</v>
      </c>
      <c r="AZ11" s="174">
        <v>927663.94</v>
      </c>
      <c r="BA11" s="174">
        <v>838582.81</v>
      </c>
      <c r="BB11" s="174">
        <v>877845.5</v>
      </c>
      <c r="BC11" s="174">
        <v>847894.31</v>
      </c>
      <c r="BD11" s="174">
        <v>864740.44</v>
      </c>
      <c r="BE11" s="174">
        <v>840429.75</v>
      </c>
      <c r="BF11" s="174">
        <v>866770.5</v>
      </c>
      <c r="BG11" s="174">
        <v>871736.38</v>
      </c>
      <c r="BH11" s="174">
        <v>791999.62</v>
      </c>
      <c r="BI11" s="174">
        <v>0</v>
      </c>
      <c r="BJ11" s="174">
        <v>366515</v>
      </c>
      <c r="BK11" s="174">
        <v>874119.56</v>
      </c>
      <c r="BL11" s="174">
        <v>961204.12</v>
      </c>
      <c r="BM11" s="174">
        <v>866955.38</v>
      </c>
      <c r="BN11" s="174">
        <v>914347.69</v>
      </c>
      <c r="BO11" s="174">
        <v>886404.25</v>
      </c>
      <c r="BP11" s="174">
        <v>914673.75</v>
      </c>
      <c r="BQ11" s="174">
        <v>872484.5</v>
      </c>
      <c r="BR11" s="174">
        <v>922481.69</v>
      </c>
      <c r="BS11" s="174">
        <v>921190.69</v>
      </c>
      <c r="BT11" s="174">
        <v>871582.5</v>
      </c>
      <c r="BU11" s="174">
        <v>913531.31</v>
      </c>
      <c r="BV11" s="174">
        <v>710448.94</v>
      </c>
      <c r="BW11" s="174">
        <v>949161.69</v>
      </c>
      <c r="BX11" s="174">
        <v>999786.38</v>
      </c>
      <c r="BY11" s="174">
        <v>907141.31</v>
      </c>
      <c r="BZ11" s="174">
        <v>998015.81</v>
      </c>
      <c r="CA11" s="174">
        <v>949291.06</v>
      </c>
      <c r="CB11" s="174">
        <v>962526</v>
      </c>
      <c r="CC11" s="174">
        <v>928337.94</v>
      </c>
      <c r="CD11" s="174">
        <v>966874.88</v>
      </c>
      <c r="CE11" s="174">
        <v>966631.5</v>
      </c>
      <c r="CF11" s="174">
        <v>938948</v>
      </c>
      <c r="CG11" s="174">
        <v>129778.09</v>
      </c>
      <c r="CH11" s="174">
        <v>933265.12</v>
      </c>
      <c r="CI11" s="174">
        <v>996606.5</v>
      </c>
      <c r="CJ11" s="174">
        <v>1032416.06</v>
      </c>
      <c r="CK11" s="174">
        <v>965776.31</v>
      </c>
      <c r="CL11" s="174">
        <v>1032821.75</v>
      </c>
      <c r="CM11" s="174">
        <v>985879.69</v>
      </c>
      <c r="CN11" s="174">
        <v>1000116.19</v>
      </c>
      <c r="CO11" s="174">
        <v>970287.88</v>
      </c>
      <c r="CP11" s="174">
        <v>1008070.94</v>
      </c>
      <c r="CQ11" s="174">
        <v>1006926.38</v>
      </c>
      <c r="CR11" s="174">
        <v>972295.81</v>
      </c>
      <c r="CS11" s="174">
        <v>780577.62</v>
      </c>
      <c r="CT11" s="174">
        <v>991570.56</v>
      </c>
      <c r="CU11" s="174">
        <v>1024269.81</v>
      </c>
      <c r="CV11" s="174">
        <v>1055935.6200000001</v>
      </c>
      <c r="CW11" s="174">
        <v>953308.44</v>
      </c>
      <c r="CX11" s="174">
        <v>1058606.5</v>
      </c>
      <c r="CY11" s="174">
        <v>1012481.56</v>
      </c>
      <c r="CZ11" s="174">
        <v>1026770.88</v>
      </c>
      <c r="DA11" s="174">
        <v>997140.56</v>
      </c>
      <c r="DB11" s="174">
        <v>1025104.38</v>
      </c>
      <c r="DC11" s="174">
        <v>1035082.31</v>
      </c>
      <c r="DD11" s="174">
        <v>985656.31</v>
      </c>
      <c r="DE11" s="174">
        <v>98839.14</v>
      </c>
      <c r="DF11" s="174">
        <v>1021900.38</v>
      </c>
      <c r="DG11" s="174">
        <v>1049785.8799999999</v>
      </c>
      <c r="DH11" s="174">
        <v>1085127.5</v>
      </c>
      <c r="DI11" s="174">
        <v>979986.31</v>
      </c>
      <c r="DJ11" s="174">
        <v>1086930.6200000001</v>
      </c>
      <c r="DK11" s="174">
        <v>1040771.12</v>
      </c>
      <c r="DL11" s="174">
        <v>1055168.5</v>
      </c>
      <c r="DM11" s="174">
        <v>1020878.94</v>
      </c>
      <c r="DN11" s="174">
        <v>1056452.5</v>
      </c>
      <c r="DO11" s="174">
        <v>1061847.8799999999</v>
      </c>
      <c r="DP11" s="174">
        <v>1009425.69</v>
      </c>
      <c r="DQ11" s="174">
        <v>822315.5</v>
      </c>
      <c r="DR11" s="174">
        <v>1049473.5</v>
      </c>
      <c r="DS11" s="174">
        <v>1078429.5</v>
      </c>
      <c r="DT11" s="174">
        <v>1113131.75</v>
      </c>
      <c r="DU11" s="174">
        <v>1003165.06</v>
      </c>
      <c r="DV11" s="174">
        <v>1114243.8799999999</v>
      </c>
      <c r="DW11" s="174">
        <v>1067601.3799999999</v>
      </c>
      <c r="DX11" s="174">
        <v>1083725.3799999999</v>
      </c>
      <c r="DY11" s="174">
        <v>1044784.94</v>
      </c>
      <c r="DZ11" s="174">
        <v>1084029.6200000001</v>
      </c>
      <c r="EA11" s="174">
        <v>1084165.1200000001</v>
      </c>
      <c r="EB11" s="174">
        <v>1036534.44</v>
      </c>
      <c r="EC11" s="174">
        <v>209895.38</v>
      </c>
      <c r="ED11" s="174">
        <v>711651.56</v>
      </c>
      <c r="EE11" s="174">
        <v>1104250.25</v>
      </c>
      <c r="EF11" s="174">
        <v>1143251</v>
      </c>
      <c r="EG11" s="174">
        <v>1067716</v>
      </c>
      <c r="EH11" s="174">
        <v>1144096.5</v>
      </c>
      <c r="EI11" s="174">
        <v>1094974.8799999999</v>
      </c>
      <c r="EJ11" s="174">
        <v>1112185.6200000001</v>
      </c>
      <c r="EK11" s="174">
        <v>1073181.25</v>
      </c>
      <c r="EL11" s="174">
        <v>1116111.25</v>
      </c>
      <c r="EM11" s="174">
        <v>1113401.5</v>
      </c>
      <c r="EN11" s="174">
        <v>1071104.5</v>
      </c>
      <c r="EO11" s="174">
        <v>867539.25</v>
      </c>
      <c r="EP11" s="174">
        <v>1097321.6200000001</v>
      </c>
      <c r="EQ11" s="174">
        <v>1138078.75</v>
      </c>
      <c r="ER11" s="174">
        <v>1167499.5</v>
      </c>
      <c r="ES11" s="174">
        <v>1055310.1200000001</v>
      </c>
      <c r="ET11" s="174">
        <v>1167452.1200000001</v>
      </c>
      <c r="EU11" s="174">
        <v>1107510.6200000001</v>
      </c>
      <c r="EV11" s="174">
        <v>1139170.3799999999</v>
      </c>
      <c r="EW11" s="174">
        <v>1099876</v>
      </c>
      <c r="EX11" s="174">
        <v>1137746.5</v>
      </c>
      <c r="EY11" s="174">
        <v>1146797</v>
      </c>
      <c r="EZ11" s="174">
        <v>1091678.1200000001</v>
      </c>
      <c r="FA11" s="174">
        <v>110889.28</v>
      </c>
      <c r="FB11" s="174">
        <v>335266.94</v>
      </c>
      <c r="FC11" s="174">
        <v>1158675.25</v>
      </c>
      <c r="FD11" s="174">
        <v>1186562.6200000001</v>
      </c>
      <c r="FE11" s="174">
        <v>1076707.1200000001</v>
      </c>
      <c r="FF11" s="174">
        <v>1188902.25</v>
      </c>
      <c r="FG11" s="174">
        <v>1130934.3799999999</v>
      </c>
      <c r="FH11" s="174">
        <v>1154105.25</v>
      </c>
      <c r="FI11" s="174">
        <v>1120381.25</v>
      </c>
      <c r="FJ11" s="174">
        <v>1167454.25</v>
      </c>
      <c r="FK11" s="174">
        <v>1175202.5</v>
      </c>
      <c r="FL11" s="174">
        <v>1108850.3799999999</v>
      </c>
      <c r="FM11" s="174">
        <v>911621.12</v>
      </c>
      <c r="FN11" s="174">
        <v>1144686.3799999999</v>
      </c>
      <c r="FO11" s="174">
        <v>1175194.75</v>
      </c>
      <c r="FP11" s="174">
        <v>1216478</v>
      </c>
      <c r="FQ11" s="174">
        <v>1103558.5</v>
      </c>
      <c r="FR11" s="174">
        <v>198383.98</v>
      </c>
      <c r="FS11" s="174">
        <v>1069146</v>
      </c>
      <c r="FT11" s="174">
        <v>1176887</v>
      </c>
      <c r="FU11" s="174">
        <v>1141293.5</v>
      </c>
      <c r="FV11" s="174">
        <v>1197438.75</v>
      </c>
      <c r="FW11" s="174">
        <v>1202102.1200000001</v>
      </c>
      <c r="FX11" s="174">
        <v>1127232</v>
      </c>
      <c r="FY11" s="174">
        <v>1199094</v>
      </c>
      <c r="FZ11" s="174">
        <v>1172266.1200000001</v>
      </c>
      <c r="GA11" s="174">
        <v>1207754.3799999999</v>
      </c>
    </row>
    <row r="12" spans="2:183">
      <c r="B12" s="171" t="s">
        <v>1</v>
      </c>
      <c r="C12" s="172" t="s">
        <v>39</v>
      </c>
      <c r="D12" s="81">
        <v>2.6819956275243024</v>
      </c>
      <c r="E12" s="82">
        <v>2.6819962208435015</v>
      </c>
      <c r="F12" s="82">
        <v>2.6819957512368036</v>
      </c>
      <c r="G12" s="82">
        <v>2.6819962970593867</v>
      </c>
      <c r="H12" s="82">
        <v>2.6819969426873542</v>
      </c>
      <c r="I12" s="82">
        <v>2.6819966640086599</v>
      </c>
      <c r="J12" s="82">
        <v>2.6819965857366026</v>
      </c>
      <c r="K12" s="82">
        <v>2.6819966699952511</v>
      </c>
      <c r="L12" s="82">
        <v>2.6819960091212081</v>
      </c>
      <c r="M12" s="82">
        <v>2.6819984311631093</v>
      </c>
      <c r="N12" s="82">
        <v>2.6819969474924243</v>
      </c>
      <c r="O12" s="82">
        <v>2.6819956270952554</v>
      </c>
      <c r="P12" s="82">
        <v>2.6860007283657716</v>
      </c>
      <c r="Q12" s="82">
        <v>2.6860004675171392</v>
      </c>
      <c r="R12" s="82">
        <v>2.6859993920506531</v>
      </c>
      <c r="S12" s="82">
        <v>2.6859996308475815</v>
      </c>
      <c r="T12" s="82">
        <v>2.6859999520534497</v>
      </c>
      <c r="U12" s="82">
        <v>2.6859991755866806</v>
      </c>
      <c r="V12" s="82">
        <v>2.6859993962975404</v>
      </c>
      <c r="W12" s="82">
        <v>2.6859997822455521</v>
      </c>
      <c r="X12" s="82">
        <v>2.6859991116531079</v>
      </c>
      <c r="Y12" s="82">
        <v>2.6859998668682663</v>
      </c>
      <c r="Z12" s="82">
        <v>2.6859994510605207</v>
      </c>
      <c r="AA12" s="82">
        <v>2.6859994033559138</v>
      </c>
      <c r="AB12" s="82">
        <v>2.6339980521508259</v>
      </c>
      <c r="AC12" s="82">
        <v>2.6339981864847002</v>
      </c>
      <c r="AD12" s="82">
        <v>2.6339993288540748</v>
      </c>
      <c r="AE12" s="82">
        <v>3.0249971552398955</v>
      </c>
      <c r="AF12" s="82">
        <v>3.0249968315478459</v>
      </c>
      <c r="AG12" s="82">
        <v>3.024997034513059</v>
      </c>
      <c r="AH12" s="82">
        <v>3.0249969458228145</v>
      </c>
      <c r="AI12" s="82">
        <v>3.0249974700039299</v>
      </c>
      <c r="AJ12" s="82">
        <v>3.0249972742282174</v>
      </c>
      <c r="AK12" s="82">
        <v>3.0249981079934409</v>
      </c>
      <c r="AL12" s="82">
        <v>3.0249972350007335</v>
      </c>
      <c r="AM12" s="82">
        <v>3.0249970272458078</v>
      </c>
      <c r="AN12" s="82">
        <v>3.1369995098864387</v>
      </c>
      <c r="AO12" s="82">
        <v>3.1369983595806721</v>
      </c>
      <c r="AP12" s="82">
        <v>3.1369987340502536</v>
      </c>
      <c r="AQ12" s="82">
        <v>3.136999720376962</v>
      </c>
      <c r="AR12" s="82">
        <v>3.1369983740186851</v>
      </c>
      <c r="AS12" s="82">
        <v>3.1370001213113756</v>
      </c>
      <c r="AT12" s="82">
        <v>3.1369981831164329</v>
      </c>
      <c r="AU12" s="82">
        <v>3.1369989587673182</v>
      </c>
      <c r="AV12" s="82">
        <v>3.1369996049359763</v>
      </c>
      <c r="AW12" s="82">
        <v>3.136999017447462</v>
      </c>
      <c r="AX12" s="82">
        <v>3.1369994435252861</v>
      </c>
      <c r="AY12" s="82">
        <v>3.1369995767759589</v>
      </c>
      <c r="AZ12" s="82">
        <v>3.2120014067291778</v>
      </c>
      <c r="BA12" s="82">
        <v>3.2120010494947873</v>
      </c>
      <c r="BB12" s="82">
        <v>3.2120003156949455</v>
      </c>
      <c r="BC12" s="82">
        <v>3.2120007046068411</v>
      </c>
      <c r="BD12" s="82">
        <v>3.2120003069588199</v>
      </c>
      <c r="BE12" s="82">
        <v>3.2120012000626783</v>
      </c>
      <c r="BF12" s="82">
        <v>3.2120005878739217</v>
      </c>
      <c r="BG12" s="82">
        <v>3.2120007011058704</v>
      </c>
      <c r="BH12" s="82">
        <v>3.2120004449758306</v>
      </c>
      <c r="BI12" s="82" t="e">
        <v>#DIV/0!</v>
      </c>
      <c r="BJ12" s="82">
        <v>3.2120009114172539</v>
      </c>
      <c r="BK12" s="82">
        <v>3.2120002435494936</v>
      </c>
      <c r="BL12" s="82">
        <v>3.293004095544946</v>
      </c>
      <c r="BM12" s="82">
        <v>3.2930025980734752</v>
      </c>
      <c r="BN12" s="82">
        <v>3.2930027503404204</v>
      </c>
      <c r="BO12" s="82">
        <v>3.2930044386619013</v>
      </c>
      <c r="BP12" s="82">
        <v>3.2930029401704282</v>
      </c>
      <c r="BQ12" s="82">
        <v>3.2930032345603526</v>
      </c>
      <c r="BR12" s="82">
        <v>3.293004113962978</v>
      </c>
      <c r="BS12" s="82">
        <v>3.2930032518199548</v>
      </c>
      <c r="BT12" s="82">
        <v>3.2930043033584333</v>
      </c>
      <c r="BU12" s="82">
        <v>3.2930041326416255</v>
      </c>
      <c r="BV12" s="82">
        <v>3.2930030359915641</v>
      </c>
      <c r="BW12" s="82">
        <v>3.2930043938334093</v>
      </c>
      <c r="BX12" s="82">
        <v>3.379006236882852</v>
      </c>
      <c r="BY12" s="82">
        <v>3.3790054159961858</v>
      </c>
      <c r="BZ12" s="82">
        <v>3.3790063359766584</v>
      </c>
      <c r="CA12" s="82">
        <v>3.379005906535169</v>
      </c>
      <c r="CB12" s="82">
        <v>3.3790059622661057</v>
      </c>
      <c r="CC12" s="82">
        <v>3.3790058856288012</v>
      </c>
      <c r="CD12" s="82">
        <v>3.3790063093897014</v>
      </c>
      <c r="CE12" s="82">
        <v>3.3790056350231437</v>
      </c>
      <c r="CF12" s="82">
        <v>3.3790061839237708</v>
      </c>
      <c r="CG12" s="82">
        <v>3.3790041971297051</v>
      </c>
      <c r="CH12" s="82">
        <v>3.3790056952114189</v>
      </c>
      <c r="CI12" s="82">
        <v>3.3790054396682612</v>
      </c>
      <c r="CJ12" s="82">
        <v>3.4680005339643447</v>
      </c>
      <c r="CK12" s="82">
        <v>3.4680002696043148</v>
      </c>
      <c r="CL12" s="82">
        <v>3.4680003121403171</v>
      </c>
      <c r="CM12" s="82">
        <v>3.4680004150851804</v>
      </c>
      <c r="CN12" s="82">
        <v>3.4680016575122057</v>
      </c>
      <c r="CO12" s="82">
        <v>3.4680019302104061</v>
      </c>
      <c r="CP12" s="82">
        <v>3.4680010145941309</v>
      </c>
      <c r="CQ12" s="82">
        <v>3.4680009607788285</v>
      </c>
      <c r="CR12" s="82">
        <v>3.4680014053259716</v>
      </c>
      <c r="CS12" s="82">
        <v>3.4680007997156568</v>
      </c>
      <c r="CT12" s="82">
        <v>3.4680003638780463</v>
      </c>
      <c r="CU12" s="82">
        <v>3.4680004635874444</v>
      </c>
      <c r="CV12" s="82">
        <v>3.5610006590276297</v>
      </c>
      <c r="CW12" s="82">
        <v>3.5610009413241293</v>
      </c>
      <c r="CX12" s="82">
        <v>3.561001094666409</v>
      </c>
      <c r="CY12" s="82">
        <v>3.5610008265189488</v>
      </c>
      <c r="CZ12" s="82">
        <v>3.5610001575235821</v>
      </c>
      <c r="DA12" s="82">
        <v>3.5610000821378702</v>
      </c>
      <c r="DB12" s="82">
        <v>3.560999953416442</v>
      </c>
      <c r="DC12" s="82">
        <v>3.5610003489158801</v>
      </c>
      <c r="DD12" s="82">
        <v>3.5609999927743576</v>
      </c>
      <c r="DE12" s="82">
        <v>3.5610008646779074</v>
      </c>
      <c r="DF12" s="82">
        <v>3.5610011040528042</v>
      </c>
      <c r="DG12" s="82">
        <v>3.5610006634649336</v>
      </c>
      <c r="DH12" s="82">
        <v>3.6580026463297974</v>
      </c>
      <c r="DI12" s="82">
        <v>3.658002963770334</v>
      </c>
      <c r="DJ12" s="82">
        <v>3.6580017198080585</v>
      </c>
      <c r="DK12" s="82">
        <v>3.6580021720869258</v>
      </c>
      <c r="DL12" s="82">
        <v>3.6580031712422998</v>
      </c>
      <c r="DM12" s="82">
        <v>3.6580023004074085</v>
      </c>
      <c r="DN12" s="82">
        <v>3.6580029328357351</v>
      </c>
      <c r="DO12" s="82">
        <v>3.6580027103413455</v>
      </c>
      <c r="DP12" s="82">
        <v>3.6580021380684906</v>
      </c>
      <c r="DQ12" s="82">
        <v>3.6580033719011205</v>
      </c>
      <c r="DR12" s="82">
        <v>3.6580021471045461</v>
      </c>
      <c r="DS12" s="82">
        <v>3.6580019775871424</v>
      </c>
      <c r="DT12" s="82">
        <v>3.7570033408395878</v>
      </c>
      <c r="DU12" s="82">
        <v>3.7570036552664301</v>
      </c>
      <c r="DV12" s="82">
        <v>3.7570035330694496</v>
      </c>
      <c r="DW12" s="82">
        <v>3.757003480396814</v>
      </c>
      <c r="DX12" s="82">
        <v>3.7570026747346663</v>
      </c>
      <c r="DY12" s="82">
        <v>3.7570029127260955</v>
      </c>
      <c r="DZ12" s="82">
        <v>3.757002407119145</v>
      </c>
      <c r="EA12" s="82">
        <v>3.7570028756447145</v>
      </c>
      <c r="EB12" s="82">
        <v>3.7570024719638702</v>
      </c>
      <c r="EC12" s="82">
        <v>3.7570009916266613</v>
      </c>
      <c r="ED12" s="82">
        <v>3.757003273149615</v>
      </c>
      <c r="EE12" s="82">
        <v>3.7570035310211383</v>
      </c>
      <c r="EF12" s="82">
        <v>3.8600030697675232</v>
      </c>
      <c r="EG12" s="82">
        <v>3.8600024098895274</v>
      </c>
      <c r="EH12" s="82">
        <v>3.8600032166229568</v>
      </c>
      <c r="EI12" s="82">
        <v>3.8600037924085342</v>
      </c>
      <c r="EJ12" s="82">
        <v>3.8600024065458327</v>
      </c>
      <c r="EK12" s="82">
        <v>3.8600032011394618</v>
      </c>
      <c r="EL12" s="82">
        <v>3.8600028331533442</v>
      </c>
      <c r="EM12" s="82">
        <v>3.8600023345806274</v>
      </c>
      <c r="EN12" s="82">
        <v>3.8600033723984506</v>
      </c>
      <c r="EO12" s="82">
        <v>3.8600017352536806</v>
      </c>
      <c r="EP12" s="82">
        <v>3.8600028844800907</v>
      </c>
      <c r="EQ12" s="82">
        <v>3.8600035924717906</v>
      </c>
      <c r="ER12" s="82">
        <v>3.966004044204845</v>
      </c>
      <c r="ES12" s="82">
        <v>3.96600430682967</v>
      </c>
      <c r="ET12" s="82">
        <v>3.9660047645645653</v>
      </c>
      <c r="EU12" s="82">
        <v>3.9660041324829636</v>
      </c>
      <c r="EV12" s="82">
        <v>3.9660037932164043</v>
      </c>
      <c r="EW12" s="82">
        <v>3.9660043377834397</v>
      </c>
      <c r="EX12" s="82">
        <v>3.966003498180966</v>
      </c>
      <c r="EY12" s="82">
        <v>3.9660037749067714</v>
      </c>
      <c r="EZ12" s="82">
        <v>3.9660037963522141</v>
      </c>
      <c r="FA12" s="82">
        <v>3.9659971387696711</v>
      </c>
      <c r="FB12" s="82">
        <v>3.9660039841391517</v>
      </c>
      <c r="FC12" s="82">
        <v>3.9660044172929561</v>
      </c>
      <c r="FD12" s="82">
        <v>4.0759971032233953</v>
      </c>
      <c r="FE12" s="82">
        <v>4.0759966383755177</v>
      </c>
      <c r="FF12" s="82">
        <v>4.0759971294941391</v>
      </c>
      <c r="FG12" s="82">
        <v>4.0759973618008951</v>
      </c>
      <c r="FH12" s="82">
        <v>4.0759963789805411</v>
      </c>
      <c r="FI12" s="82">
        <v>4.0759964502875645</v>
      </c>
      <c r="FJ12" s="82">
        <v>4.0759963425969552</v>
      </c>
      <c r="FK12" s="82">
        <v>4.0759960069752372</v>
      </c>
      <c r="FL12" s="82">
        <v>4.0759964564555728</v>
      </c>
      <c r="FM12" s="82">
        <v>4.0759967092320348</v>
      </c>
      <c r="FN12" s="82">
        <v>4.0759963191324813</v>
      </c>
      <c r="FO12" s="82">
        <v>4.0759969771172608</v>
      </c>
      <c r="FP12" s="82">
        <v>4.1900014183919341</v>
      </c>
      <c r="FQ12" s="82">
        <v>4.190001860436861</v>
      </c>
      <c r="FR12" s="82">
        <v>4.1900010560331173</v>
      </c>
      <c r="FS12" s="82">
        <v>4.1900018027480153</v>
      </c>
      <c r="FT12" s="82">
        <v>4.1900025697827017</v>
      </c>
      <c r="FU12" s="82">
        <v>4.1900012849459403</v>
      </c>
      <c r="FV12" s="82">
        <v>4.1900013860078849</v>
      </c>
      <c r="FW12" s="82">
        <v>4.1900014702100519</v>
      </c>
      <c r="FX12" s="82">
        <v>4.1900018213649828</v>
      </c>
      <c r="FY12" s="82">
        <v>4.1900020829561671</v>
      </c>
      <c r="FZ12" s="82">
        <v>4.1900022006814934</v>
      </c>
      <c r="GA12" s="82">
        <v>4.1900008537822151</v>
      </c>
    </row>
    <row r="13" spans="2:183">
      <c r="B13" s="96" t="s">
        <v>1</v>
      </c>
      <c r="C13" s="166" t="s">
        <v>40</v>
      </c>
      <c r="D13" s="175">
        <v>1.08</v>
      </c>
      <c r="E13" s="176">
        <v>1.08</v>
      </c>
      <c r="F13" s="176">
        <v>1.62</v>
      </c>
      <c r="G13" s="176">
        <v>1.62</v>
      </c>
      <c r="H13" s="176">
        <v>1.08</v>
      </c>
      <c r="I13" s="176">
        <v>1.62</v>
      </c>
      <c r="J13" s="176">
        <v>1.62</v>
      </c>
      <c r="K13" s="176">
        <v>1.08</v>
      </c>
      <c r="L13" s="176">
        <v>1.08</v>
      </c>
      <c r="M13" s="176">
        <v>0.54</v>
      </c>
      <c r="N13" s="176">
        <v>2.08</v>
      </c>
      <c r="O13" s="176">
        <v>1.08</v>
      </c>
      <c r="P13" s="176">
        <v>1.08</v>
      </c>
      <c r="Q13" s="176">
        <v>0.54</v>
      </c>
      <c r="R13" s="176">
        <v>1.08</v>
      </c>
      <c r="S13" s="176">
        <v>0.54</v>
      </c>
      <c r="T13" s="176">
        <v>1.08</v>
      </c>
      <c r="U13" s="176">
        <v>1.62</v>
      </c>
      <c r="V13" s="176">
        <v>0.54</v>
      </c>
      <c r="W13" s="176">
        <v>1.08</v>
      </c>
      <c r="X13" s="176">
        <v>1.08</v>
      </c>
      <c r="Y13" s="176">
        <v>1.54</v>
      </c>
      <c r="Z13" s="176">
        <v>1.08</v>
      </c>
      <c r="AA13" s="176">
        <v>1.08</v>
      </c>
      <c r="AB13" s="176">
        <v>1.08</v>
      </c>
      <c r="AC13" s="176">
        <v>0.54</v>
      </c>
      <c r="AD13" s="176">
        <v>0.54</v>
      </c>
      <c r="AE13" s="176">
        <v>0.54</v>
      </c>
      <c r="AF13" s="176">
        <v>1.08</v>
      </c>
      <c r="AG13" s="176">
        <v>0.54</v>
      </c>
      <c r="AH13" s="176">
        <v>1.08</v>
      </c>
      <c r="AI13" s="176">
        <v>1.08</v>
      </c>
      <c r="AJ13" s="176">
        <v>0.54</v>
      </c>
      <c r="AK13" s="176">
        <v>1.54</v>
      </c>
      <c r="AL13" s="176">
        <v>1.08</v>
      </c>
      <c r="AM13" s="176">
        <v>1.08</v>
      </c>
      <c r="AN13" s="176">
        <v>1.08</v>
      </c>
      <c r="AO13" s="176">
        <v>0.54</v>
      </c>
      <c r="AP13" s="176">
        <v>1.08</v>
      </c>
      <c r="AQ13" s="176">
        <v>0.54</v>
      </c>
      <c r="AR13" s="176">
        <v>1.08</v>
      </c>
      <c r="AS13" s="176">
        <v>1.08</v>
      </c>
      <c r="AT13" s="176">
        <v>1.08</v>
      </c>
      <c r="AU13" s="176">
        <v>1.62</v>
      </c>
      <c r="AV13" s="176">
        <v>1.08</v>
      </c>
      <c r="AW13" s="176">
        <v>1.54</v>
      </c>
      <c r="AX13" s="176">
        <v>0.54</v>
      </c>
      <c r="AY13" s="176">
        <v>1.54</v>
      </c>
      <c r="AZ13" s="176">
        <v>0.54</v>
      </c>
      <c r="BA13" s="176">
        <v>0.54</v>
      </c>
      <c r="BB13" s="176">
        <v>1.08</v>
      </c>
      <c r="BC13" s="176">
        <v>0.54</v>
      </c>
      <c r="BD13" s="176">
        <v>1.62</v>
      </c>
      <c r="BE13" s="176">
        <v>1.08</v>
      </c>
      <c r="BF13" s="176">
        <v>0.54</v>
      </c>
      <c r="BG13" s="176">
        <v>0.54</v>
      </c>
      <c r="BH13" s="176">
        <v>1.08</v>
      </c>
      <c r="BI13" s="176">
        <v>0</v>
      </c>
      <c r="BJ13" s="176">
        <v>1.54</v>
      </c>
      <c r="BK13" s="176">
        <v>1.08</v>
      </c>
      <c r="BL13" s="176">
        <v>1.08</v>
      </c>
      <c r="BM13" s="176">
        <v>1.08</v>
      </c>
      <c r="BN13" s="176">
        <v>0.54</v>
      </c>
      <c r="BO13" s="176">
        <v>0.54</v>
      </c>
      <c r="BP13" s="176">
        <v>1.08</v>
      </c>
      <c r="BQ13" s="176">
        <v>1.08</v>
      </c>
      <c r="BR13" s="176">
        <v>1.08</v>
      </c>
      <c r="BS13" s="176">
        <v>1.08</v>
      </c>
      <c r="BT13" s="176">
        <v>1.08</v>
      </c>
      <c r="BU13" s="176">
        <v>1.08</v>
      </c>
      <c r="BV13" s="176">
        <v>2.08</v>
      </c>
      <c r="BW13" s="176">
        <v>1.62</v>
      </c>
      <c r="BX13" s="176">
        <v>1.08</v>
      </c>
      <c r="BY13" s="176">
        <v>1.08</v>
      </c>
      <c r="BZ13" s="176">
        <v>1.08</v>
      </c>
      <c r="CA13" s="176">
        <v>1.08</v>
      </c>
      <c r="CB13" s="176">
        <v>1.08</v>
      </c>
      <c r="CC13" s="176">
        <v>0.54</v>
      </c>
      <c r="CD13" s="176">
        <v>1.08</v>
      </c>
      <c r="CE13" s="176">
        <v>1.62</v>
      </c>
      <c r="CF13" s="176">
        <v>1.62</v>
      </c>
      <c r="CG13" s="176">
        <v>0.54</v>
      </c>
      <c r="CH13" s="176">
        <v>2.08</v>
      </c>
      <c r="CI13" s="176">
        <v>1.62</v>
      </c>
      <c r="CJ13" s="176">
        <v>1.08</v>
      </c>
      <c r="CK13" s="176">
        <v>1.08</v>
      </c>
      <c r="CL13" s="176">
        <v>0.54</v>
      </c>
      <c r="CM13" s="176">
        <v>0.54</v>
      </c>
      <c r="CN13" s="176">
        <v>0.54</v>
      </c>
      <c r="CO13" s="176">
        <v>0.54</v>
      </c>
      <c r="CP13" s="176">
        <v>1.08</v>
      </c>
      <c r="CQ13" s="176">
        <v>0.54</v>
      </c>
      <c r="CR13" s="176">
        <v>1.54</v>
      </c>
      <c r="CS13" s="176">
        <v>1.54</v>
      </c>
      <c r="CT13" s="176">
        <v>1.08</v>
      </c>
      <c r="CU13" s="176">
        <v>0.54</v>
      </c>
      <c r="CV13" s="176">
        <v>1.08</v>
      </c>
      <c r="CW13" s="176">
        <v>1.08</v>
      </c>
      <c r="CX13" s="176">
        <v>1.08</v>
      </c>
      <c r="CY13" s="176">
        <v>0.54</v>
      </c>
      <c r="CZ13" s="176">
        <v>1.08</v>
      </c>
      <c r="DA13" s="176">
        <v>1.08</v>
      </c>
      <c r="DB13" s="176">
        <v>1.54</v>
      </c>
      <c r="DC13" s="176">
        <v>1.08</v>
      </c>
      <c r="DD13" s="176">
        <v>1.08</v>
      </c>
      <c r="DE13" s="176">
        <v>1.54</v>
      </c>
      <c r="DF13" s="176">
        <v>1.08</v>
      </c>
      <c r="DG13" s="176">
        <v>0.54</v>
      </c>
      <c r="DH13" s="176">
        <v>1.08</v>
      </c>
      <c r="DI13" s="176">
        <v>0.54</v>
      </c>
      <c r="DJ13" s="176">
        <v>1.08</v>
      </c>
      <c r="DK13" s="176">
        <v>0.54</v>
      </c>
      <c r="DL13" s="176">
        <v>1.08</v>
      </c>
      <c r="DM13" s="176">
        <v>0.54</v>
      </c>
      <c r="DN13" s="176">
        <v>1.62</v>
      </c>
      <c r="DO13" s="176">
        <v>0.54</v>
      </c>
      <c r="DP13" s="176">
        <v>1.62</v>
      </c>
      <c r="DQ13" s="176">
        <v>2.08</v>
      </c>
      <c r="DR13" s="176">
        <v>0.54</v>
      </c>
      <c r="DS13" s="176">
        <v>1.08</v>
      </c>
      <c r="DT13" s="176">
        <v>1.08</v>
      </c>
      <c r="DU13" s="176">
        <v>1.08</v>
      </c>
      <c r="DV13" s="176">
        <v>1.08</v>
      </c>
      <c r="DW13" s="176">
        <v>1.08</v>
      </c>
      <c r="DX13" s="176">
        <v>1.08</v>
      </c>
      <c r="DY13" s="176">
        <v>1.08</v>
      </c>
      <c r="DZ13" s="176">
        <v>1.08</v>
      </c>
      <c r="EA13" s="176">
        <v>0.54</v>
      </c>
      <c r="EB13" s="176">
        <v>1.08</v>
      </c>
      <c r="EC13" s="176">
        <v>0.54</v>
      </c>
      <c r="ED13" s="176">
        <v>2.08</v>
      </c>
      <c r="EE13" s="176">
        <v>1.08</v>
      </c>
      <c r="EF13" s="176">
        <v>1.08</v>
      </c>
      <c r="EG13" s="176">
        <v>1.08</v>
      </c>
      <c r="EH13" s="176">
        <v>1.08</v>
      </c>
      <c r="EI13" s="176">
        <v>1.08</v>
      </c>
      <c r="EJ13" s="176">
        <v>1.08</v>
      </c>
      <c r="EK13" s="176">
        <v>1.62</v>
      </c>
      <c r="EL13" s="176">
        <v>1.08</v>
      </c>
      <c r="EM13" s="176">
        <v>1.08</v>
      </c>
      <c r="EN13" s="176">
        <v>1.08</v>
      </c>
      <c r="EO13" s="176">
        <v>1.54</v>
      </c>
      <c r="EP13" s="176">
        <v>1.08</v>
      </c>
      <c r="EQ13" s="176">
        <v>1.08</v>
      </c>
      <c r="ER13" s="176">
        <v>1.08</v>
      </c>
      <c r="ES13" s="176">
        <v>0.54</v>
      </c>
      <c r="ET13" s="176">
        <v>1.62</v>
      </c>
      <c r="EU13" s="176">
        <v>1.08</v>
      </c>
      <c r="EV13" s="176">
        <v>1.08</v>
      </c>
      <c r="EW13" s="176">
        <v>0.54</v>
      </c>
      <c r="EX13" s="176">
        <v>0.54</v>
      </c>
      <c r="EY13" s="176">
        <v>1.08</v>
      </c>
      <c r="EZ13" s="176">
        <v>0.54</v>
      </c>
      <c r="FA13" s="176">
        <v>0.54</v>
      </c>
      <c r="FB13" s="176">
        <v>1.54</v>
      </c>
      <c r="FC13" s="176">
        <v>1.08</v>
      </c>
      <c r="FD13" s="176">
        <v>1.08</v>
      </c>
      <c r="FE13" s="176">
        <v>1.08</v>
      </c>
      <c r="FF13" s="176">
        <v>1.08</v>
      </c>
      <c r="FG13" s="176">
        <v>1.08</v>
      </c>
      <c r="FH13" s="176">
        <v>1.08</v>
      </c>
      <c r="FI13" s="176">
        <v>1.08</v>
      </c>
      <c r="FJ13" s="176">
        <v>1.08</v>
      </c>
      <c r="FK13" s="176">
        <v>2.17</v>
      </c>
      <c r="FL13" s="176">
        <v>0.54</v>
      </c>
      <c r="FM13" s="176">
        <v>1.54</v>
      </c>
      <c r="FN13" s="176">
        <v>1.08</v>
      </c>
      <c r="FO13" s="176">
        <v>1.08</v>
      </c>
      <c r="FP13" s="176">
        <v>1.08</v>
      </c>
      <c r="FQ13" s="176">
        <v>1.08</v>
      </c>
      <c r="FR13" s="176">
        <v>0.54</v>
      </c>
      <c r="FS13" s="176">
        <v>1.54</v>
      </c>
      <c r="FT13" s="176">
        <v>1.08</v>
      </c>
      <c r="FU13" s="176">
        <v>1.08</v>
      </c>
      <c r="FV13" s="176">
        <v>1.08</v>
      </c>
      <c r="FW13" s="176">
        <v>1.08</v>
      </c>
      <c r="FX13" s="176">
        <v>1.08</v>
      </c>
      <c r="FY13" s="176">
        <v>1.08</v>
      </c>
      <c r="FZ13" s="176">
        <v>1.08</v>
      </c>
      <c r="GA13" s="176">
        <v>0.54</v>
      </c>
    </row>
    <row r="14" spans="2:183">
      <c r="B14" s="96" t="s">
        <v>1</v>
      </c>
      <c r="C14" s="166" t="s">
        <v>41</v>
      </c>
      <c r="D14" s="175">
        <v>715</v>
      </c>
      <c r="E14" s="176">
        <v>646</v>
      </c>
      <c r="F14" s="176">
        <v>715</v>
      </c>
      <c r="G14" s="176">
        <v>692</v>
      </c>
      <c r="H14" s="176">
        <v>715</v>
      </c>
      <c r="I14" s="176">
        <v>692</v>
      </c>
      <c r="J14" s="176">
        <v>715</v>
      </c>
      <c r="K14" s="176">
        <v>715</v>
      </c>
      <c r="L14" s="176">
        <v>692</v>
      </c>
      <c r="M14" s="176">
        <v>93</v>
      </c>
      <c r="N14" s="176">
        <v>346</v>
      </c>
      <c r="O14" s="176">
        <v>715</v>
      </c>
      <c r="P14" s="176">
        <v>715</v>
      </c>
      <c r="Q14" s="176">
        <v>646</v>
      </c>
      <c r="R14" s="176">
        <v>715</v>
      </c>
      <c r="S14" s="176">
        <v>692</v>
      </c>
      <c r="T14" s="176">
        <v>715</v>
      </c>
      <c r="U14" s="176">
        <v>692</v>
      </c>
      <c r="V14" s="176">
        <v>715</v>
      </c>
      <c r="W14" s="176">
        <v>715</v>
      </c>
      <c r="X14" s="176">
        <v>692</v>
      </c>
      <c r="Y14" s="176">
        <v>553</v>
      </c>
      <c r="Z14" s="176">
        <v>692</v>
      </c>
      <c r="AA14" s="176">
        <v>715</v>
      </c>
      <c r="AB14" s="176">
        <v>715</v>
      </c>
      <c r="AC14" s="176">
        <v>646</v>
      </c>
      <c r="AD14" s="176">
        <v>715</v>
      </c>
      <c r="AE14" s="176">
        <v>692</v>
      </c>
      <c r="AF14" s="176">
        <v>715</v>
      </c>
      <c r="AG14" s="176">
        <v>692</v>
      </c>
      <c r="AH14" s="176">
        <v>715</v>
      </c>
      <c r="AI14" s="176">
        <v>715</v>
      </c>
      <c r="AJ14" s="176">
        <v>692</v>
      </c>
      <c r="AK14" s="176">
        <v>231</v>
      </c>
      <c r="AL14" s="176">
        <v>692</v>
      </c>
      <c r="AM14" s="176">
        <v>715</v>
      </c>
      <c r="AN14" s="176">
        <v>715</v>
      </c>
      <c r="AO14" s="176">
        <v>669</v>
      </c>
      <c r="AP14" s="176">
        <v>715</v>
      </c>
      <c r="AQ14" s="176">
        <v>692</v>
      </c>
      <c r="AR14" s="176">
        <v>715</v>
      </c>
      <c r="AS14" s="176">
        <v>692</v>
      </c>
      <c r="AT14" s="176">
        <v>715</v>
      </c>
      <c r="AU14" s="176">
        <v>715</v>
      </c>
      <c r="AV14" s="176">
        <v>692</v>
      </c>
      <c r="AW14" s="176">
        <v>553</v>
      </c>
      <c r="AX14" s="176">
        <v>692</v>
      </c>
      <c r="AY14" s="176">
        <v>715</v>
      </c>
      <c r="AZ14" s="176">
        <v>715</v>
      </c>
      <c r="BA14" s="176">
        <v>646</v>
      </c>
      <c r="BB14" s="176">
        <v>715</v>
      </c>
      <c r="BC14" s="176">
        <v>692</v>
      </c>
      <c r="BD14" s="176">
        <v>715</v>
      </c>
      <c r="BE14" s="176">
        <v>692</v>
      </c>
      <c r="BF14" s="176">
        <v>715</v>
      </c>
      <c r="BG14" s="176">
        <v>715</v>
      </c>
      <c r="BH14" s="176">
        <v>669</v>
      </c>
      <c r="BI14" s="176">
        <v>0</v>
      </c>
      <c r="BJ14" s="176">
        <v>300</v>
      </c>
      <c r="BK14" s="176">
        <v>715</v>
      </c>
      <c r="BL14" s="176">
        <v>715</v>
      </c>
      <c r="BM14" s="176">
        <v>646</v>
      </c>
      <c r="BN14" s="176">
        <v>715</v>
      </c>
      <c r="BO14" s="176">
        <v>692</v>
      </c>
      <c r="BP14" s="176">
        <v>715</v>
      </c>
      <c r="BQ14" s="176">
        <v>692</v>
      </c>
      <c r="BR14" s="176">
        <v>715</v>
      </c>
      <c r="BS14" s="176">
        <v>715</v>
      </c>
      <c r="BT14" s="176">
        <v>692</v>
      </c>
      <c r="BU14" s="176">
        <v>715</v>
      </c>
      <c r="BV14" s="176">
        <v>530</v>
      </c>
      <c r="BW14" s="176">
        <v>715</v>
      </c>
      <c r="BX14" s="176">
        <v>715</v>
      </c>
      <c r="BY14" s="176">
        <v>646</v>
      </c>
      <c r="BZ14" s="176">
        <v>715</v>
      </c>
      <c r="CA14" s="176">
        <v>692</v>
      </c>
      <c r="CB14" s="176">
        <v>715</v>
      </c>
      <c r="CC14" s="176">
        <v>692</v>
      </c>
      <c r="CD14" s="176">
        <v>715</v>
      </c>
      <c r="CE14" s="176">
        <v>715</v>
      </c>
      <c r="CF14" s="176">
        <v>692</v>
      </c>
      <c r="CG14" s="176">
        <v>93</v>
      </c>
      <c r="CH14" s="176">
        <v>669</v>
      </c>
      <c r="CI14" s="176">
        <v>715</v>
      </c>
      <c r="CJ14" s="176">
        <v>715</v>
      </c>
      <c r="CK14" s="176">
        <v>669</v>
      </c>
      <c r="CL14" s="176">
        <v>715</v>
      </c>
      <c r="CM14" s="176">
        <v>692</v>
      </c>
      <c r="CN14" s="176">
        <v>715</v>
      </c>
      <c r="CO14" s="176">
        <v>692</v>
      </c>
      <c r="CP14" s="176">
        <v>715</v>
      </c>
      <c r="CQ14" s="176">
        <v>715</v>
      </c>
      <c r="CR14" s="176">
        <v>692</v>
      </c>
      <c r="CS14" s="176">
        <v>553</v>
      </c>
      <c r="CT14" s="176">
        <v>692</v>
      </c>
      <c r="CU14" s="176">
        <v>715</v>
      </c>
      <c r="CV14" s="176">
        <v>715</v>
      </c>
      <c r="CW14" s="176">
        <v>646</v>
      </c>
      <c r="CX14" s="176">
        <v>715</v>
      </c>
      <c r="CY14" s="176">
        <v>692</v>
      </c>
      <c r="CZ14" s="176">
        <v>715</v>
      </c>
      <c r="DA14" s="176">
        <v>692</v>
      </c>
      <c r="DB14" s="176">
        <v>715</v>
      </c>
      <c r="DC14" s="176">
        <v>715</v>
      </c>
      <c r="DD14" s="176">
        <v>692</v>
      </c>
      <c r="DE14" s="176">
        <v>70</v>
      </c>
      <c r="DF14" s="176">
        <v>692</v>
      </c>
      <c r="DG14" s="176">
        <v>715</v>
      </c>
      <c r="DH14" s="176">
        <v>715</v>
      </c>
      <c r="DI14" s="176">
        <v>646</v>
      </c>
      <c r="DJ14" s="176">
        <v>715</v>
      </c>
      <c r="DK14" s="176">
        <v>692</v>
      </c>
      <c r="DL14" s="176">
        <v>715</v>
      </c>
      <c r="DM14" s="176">
        <v>692</v>
      </c>
      <c r="DN14" s="176">
        <v>715</v>
      </c>
      <c r="DO14" s="176">
        <v>715</v>
      </c>
      <c r="DP14" s="176">
        <v>692</v>
      </c>
      <c r="DQ14" s="176">
        <v>553</v>
      </c>
      <c r="DR14" s="176">
        <v>692</v>
      </c>
      <c r="DS14" s="176">
        <v>715</v>
      </c>
      <c r="DT14" s="176">
        <v>715</v>
      </c>
      <c r="DU14" s="176">
        <v>646</v>
      </c>
      <c r="DV14" s="176">
        <v>715</v>
      </c>
      <c r="DW14" s="176">
        <v>692</v>
      </c>
      <c r="DX14" s="176">
        <v>715</v>
      </c>
      <c r="DY14" s="176">
        <v>692</v>
      </c>
      <c r="DZ14" s="176">
        <v>715</v>
      </c>
      <c r="EA14" s="176">
        <v>715</v>
      </c>
      <c r="EB14" s="176">
        <v>692</v>
      </c>
      <c r="EC14" s="176">
        <v>139</v>
      </c>
      <c r="ED14" s="176">
        <v>461</v>
      </c>
      <c r="EE14" s="176">
        <v>715</v>
      </c>
      <c r="EF14" s="176">
        <v>715</v>
      </c>
      <c r="EG14" s="176">
        <v>669</v>
      </c>
      <c r="EH14" s="176">
        <v>715</v>
      </c>
      <c r="EI14" s="176">
        <v>692</v>
      </c>
      <c r="EJ14" s="176">
        <v>715</v>
      </c>
      <c r="EK14" s="176">
        <v>692</v>
      </c>
      <c r="EL14" s="176">
        <v>715</v>
      </c>
      <c r="EM14" s="176">
        <v>715</v>
      </c>
      <c r="EN14" s="176">
        <v>692</v>
      </c>
      <c r="EO14" s="176">
        <v>553</v>
      </c>
      <c r="EP14" s="176">
        <v>692</v>
      </c>
      <c r="EQ14" s="176">
        <v>715</v>
      </c>
      <c r="ER14" s="176">
        <v>715</v>
      </c>
      <c r="ES14" s="176">
        <v>646</v>
      </c>
      <c r="ET14" s="176">
        <v>715</v>
      </c>
      <c r="EU14" s="176">
        <v>692</v>
      </c>
      <c r="EV14" s="176">
        <v>715</v>
      </c>
      <c r="EW14" s="176">
        <v>692</v>
      </c>
      <c r="EX14" s="176">
        <v>715</v>
      </c>
      <c r="EY14" s="176">
        <v>715</v>
      </c>
      <c r="EZ14" s="176">
        <v>692</v>
      </c>
      <c r="FA14" s="176">
        <v>70</v>
      </c>
      <c r="FB14" s="176">
        <v>208</v>
      </c>
      <c r="FC14" s="176">
        <v>715</v>
      </c>
      <c r="FD14" s="176">
        <v>715</v>
      </c>
      <c r="FE14" s="176">
        <v>646</v>
      </c>
      <c r="FF14" s="176">
        <v>715</v>
      </c>
      <c r="FG14" s="176">
        <v>692</v>
      </c>
      <c r="FH14" s="176">
        <v>715</v>
      </c>
      <c r="FI14" s="176">
        <v>692</v>
      </c>
      <c r="FJ14" s="176">
        <v>715</v>
      </c>
      <c r="FK14" s="176">
        <v>715</v>
      </c>
      <c r="FL14" s="176">
        <v>692</v>
      </c>
      <c r="FM14" s="176">
        <v>553</v>
      </c>
      <c r="FN14" s="176">
        <v>692</v>
      </c>
      <c r="FO14" s="176">
        <v>715</v>
      </c>
      <c r="FP14" s="176">
        <v>715</v>
      </c>
      <c r="FQ14" s="176">
        <v>646</v>
      </c>
      <c r="FR14" s="176">
        <v>116</v>
      </c>
      <c r="FS14" s="176">
        <v>646</v>
      </c>
      <c r="FT14" s="176">
        <v>715</v>
      </c>
      <c r="FU14" s="176">
        <v>692</v>
      </c>
      <c r="FV14" s="176">
        <v>715</v>
      </c>
      <c r="FW14" s="176">
        <v>715</v>
      </c>
      <c r="FX14" s="176">
        <v>692</v>
      </c>
      <c r="FY14" s="176">
        <v>715</v>
      </c>
      <c r="FZ14" s="176">
        <v>692</v>
      </c>
      <c r="GA14" s="176">
        <v>715</v>
      </c>
    </row>
    <row r="15" spans="2:183">
      <c r="B15" s="96" t="s">
        <v>1</v>
      </c>
      <c r="C15" s="166" t="s">
        <v>271</v>
      </c>
      <c r="D15" s="88">
        <v>4333.33</v>
      </c>
      <c r="E15" s="89">
        <v>4333.33</v>
      </c>
      <c r="F15" s="89">
        <v>6500</v>
      </c>
      <c r="G15" s="89">
        <v>6500</v>
      </c>
      <c r="H15" s="89">
        <v>4333.33</v>
      </c>
      <c r="I15" s="89">
        <v>6500</v>
      </c>
      <c r="J15" s="89">
        <v>6500</v>
      </c>
      <c r="K15" s="89">
        <v>4333.33</v>
      </c>
      <c r="L15" s="89">
        <v>4333.33</v>
      </c>
      <c r="M15" s="89">
        <v>2166.67</v>
      </c>
      <c r="N15" s="89">
        <v>8333.33</v>
      </c>
      <c r="O15" s="89">
        <v>4333.33</v>
      </c>
      <c r="P15" s="89">
        <v>4333.33</v>
      </c>
      <c r="Q15" s="89">
        <v>2166.67</v>
      </c>
      <c r="R15" s="89">
        <v>4333.33</v>
      </c>
      <c r="S15" s="89">
        <v>2166.67</v>
      </c>
      <c r="T15" s="89">
        <v>4333.33</v>
      </c>
      <c r="U15" s="89">
        <v>6500</v>
      </c>
      <c r="V15" s="89">
        <v>2166.67</v>
      </c>
      <c r="W15" s="89">
        <v>4333.33</v>
      </c>
      <c r="X15" s="89">
        <v>4333.33</v>
      </c>
      <c r="Y15" s="89">
        <v>6166.67</v>
      </c>
      <c r="Z15" s="89">
        <v>4333.33</v>
      </c>
      <c r="AA15" s="89">
        <v>4333.33</v>
      </c>
      <c r="AB15" s="89">
        <v>4333.33</v>
      </c>
      <c r="AC15" s="89">
        <v>2166.67</v>
      </c>
      <c r="AD15" s="89">
        <v>2166.67</v>
      </c>
      <c r="AE15" s="89">
        <v>2166.67</v>
      </c>
      <c r="AF15" s="89">
        <v>4333.33</v>
      </c>
      <c r="AG15" s="89">
        <v>2166.67</v>
      </c>
      <c r="AH15" s="89">
        <v>4333.33</v>
      </c>
      <c r="AI15" s="89">
        <v>4333.33</v>
      </c>
      <c r="AJ15" s="89">
        <v>2166.67</v>
      </c>
      <c r="AK15" s="89">
        <v>6166.67</v>
      </c>
      <c r="AL15" s="89">
        <v>4333.33</v>
      </c>
      <c r="AM15" s="89">
        <v>4333.33</v>
      </c>
      <c r="AN15" s="89">
        <v>4333.33</v>
      </c>
      <c r="AO15" s="89">
        <v>2166.67</v>
      </c>
      <c r="AP15" s="89">
        <v>4333.33</v>
      </c>
      <c r="AQ15" s="89">
        <v>2166.67</v>
      </c>
      <c r="AR15" s="89">
        <v>4333.33</v>
      </c>
      <c r="AS15" s="89">
        <v>4333.33</v>
      </c>
      <c r="AT15" s="89">
        <v>4333.33</v>
      </c>
      <c r="AU15" s="89">
        <v>6500</v>
      </c>
      <c r="AV15" s="89">
        <v>4333.33</v>
      </c>
      <c r="AW15" s="89">
        <v>6166.67</v>
      </c>
      <c r="AX15" s="89">
        <v>2166.67</v>
      </c>
      <c r="AY15" s="89">
        <v>6166.67</v>
      </c>
      <c r="AZ15" s="89">
        <v>2166.67</v>
      </c>
      <c r="BA15" s="89">
        <v>2166.67</v>
      </c>
      <c r="BB15" s="89">
        <v>4333.33</v>
      </c>
      <c r="BC15" s="89">
        <v>2166.67</v>
      </c>
      <c r="BD15" s="89">
        <v>6500</v>
      </c>
      <c r="BE15" s="89">
        <v>4333.33</v>
      </c>
      <c r="BF15" s="89">
        <v>2166.67</v>
      </c>
      <c r="BG15" s="89">
        <v>2166.67</v>
      </c>
      <c r="BH15" s="89">
        <v>4333.33</v>
      </c>
      <c r="BI15" s="89">
        <v>0</v>
      </c>
      <c r="BJ15" s="89">
        <v>6166.67</v>
      </c>
      <c r="BK15" s="89">
        <v>4333.33</v>
      </c>
      <c r="BL15" s="89">
        <v>4333.33</v>
      </c>
      <c r="BM15" s="89">
        <v>4333.33</v>
      </c>
      <c r="BN15" s="89">
        <v>2166.67</v>
      </c>
      <c r="BO15" s="89">
        <v>2166.67</v>
      </c>
      <c r="BP15" s="89">
        <v>4333.33</v>
      </c>
      <c r="BQ15" s="89">
        <v>4333.33</v>
      </c>
      <c r="BR15" s="89">
        <v>4333.33</v>
      </c>
      <c r="BS15" s="89">
        <v>4333.33</v>
      </c>
      <c r="BT15" s="89">
        <v>4333.33</v>
      </c>
      <c r="BU15" s="89">
        <v>4333.33</v>
      </c>
      <c r="BV15" s="89">
        <v>8333.33</v>
      </c>
      <c r="BW15" s="89">
        <v>6500</v>
      </c>
      <c r="BX15" s="89">
        <v>4333.33</v>
      </c>
      <c r="BY15" s="89">
        <v>4333.33</v>
      </c>
      <c r="BZ15" s="89">
        <v>4333.33</v>
      </c>
      <c r="CA15" s="89">
        <v>4333.33</v>
      </c>
      <c r="CB15" s="89">
        <v>4333.33</v>
      </c>
      <c r="CC15" s="89">
        <v>2166.67</v>
      </c>
      <c r="CD15" s="89">
        <v>4333.33</v>
      </c>
      <c r="CE15" s="89">
        <v>6500</v>
      </c>
      <c r="CF15" s="89">
        <v>6500</v>
      </c>
      <c r="CG15" s="89">
        <v>2166.67</v>
      </c>
      <c r="CH15" s="89">
        <v>8333.33</v>
      </c>
      <c r="CI15" s="89">
        <v>6500</v>
      </c>
      <c r="CJ15" s="89">
        <v>4333.33</v>
      </c>
      <c r="CK15" s="89">
        <v>4333.33</v>
      </c>
      <c r="CL15" s="89">
        <v>2166.67</v>
      </c>
      <c r="CM15" s="89">
        <v>2166.67</v>
      </c>
      <c r="CN15" s="89">
        <v>2166.67</v>
      </c>
      <c r="CO15" s="89">
        <v>2166.67</v>
      </c>
      <c r="CP15" s="89">
        <v>4333.33</v>
      </c>
      <c r="CQ15" s="89">
        <v>2166.67</v>
      </c>
      <c r="CR15" s="89">
        <v>6166.67</v>
      </c>
      <c r="CS15" s="89">
        <v>6166.67</v>
      </c>
      <c r="CT15" s="89">
        <v>4333.33</v>
      </c>
      <c r="CU15" s="89">
        <v>2166.67</v>
      </c>
      <c r="CV15" s="89">
        <v>4333.33</v>
      </c>
      <c r="CW15" s="89">
        <v>4333.33</v>
      </c>
      <c r="CX15" s="89">
        <v>4333.33</v>
      </c>
      <c r="CY15" s="89">
        <v>2166.67</v>
      </c>
      <c r="CZ15" s="89">
        <v>4333.33</v>
      </c>
      <c r="DA15" s="89">
        <v>4333.33</v>
      </c>
      <c r="DB15" s="89">
        <v>6166.67</v>
      </c>
      <c r="DC15" s="89">
        <v>4333.33</v>
      </c>
      <c r="DD15" s="89">
        <v>4333.33</v>
      </c>
      <c r="DE15" s="89">
        <v>6166.67</v>
      </c>
      <c r="DF15" s="89">
        <v>4333.33</v>
      </c>
      <c r="DG15" s="89">
        <v>2166.67</v>
      </c>
      <c r="DH15" s="89">
        <v>4333.33</v>
      </c>
      <c r="DI15" s="89">
        <v>2166.67</v>
      </c>
      <c r="DJ15" s="89">
        <v>4333.33</v>
      </c>
      <c r="DK15" s="89">
        <v>2166.67</v>
      </c>
      <c r="DL15" s="89">
        <v>4333.33</v>
      </c>
      <c r="DM15" s="89">
        <v>2166.67</v>
      </c>
      <c r="DN15" s="89">
        <v>6500</v>
      </c>
      <c r="DO15" s="89">
        <v>2166.67</v>
      </c>
      <c r="DP15" s="89">
        <v>6500</v>
      </c>
      <c r="DQ15" s="89">
        <v>8333.33</v>
      </c>
      <c r="DR15" s="89">
        <v>2166.67</v>
      </c>
      <c r="DS15" s="89">
        <v>4333.33</v>
      </c>
      <c r="DT15" s="89">
        <v>4333.33</v>
      </c>
      <c r="DU15" s="89">
        <v>4333.33</v>
      </c>
      <c r="DV15" s="89">
        <v>4333.33</v>
      </c>
      <c r="DW15" s="89">
        <v>4333.33</v>
      </c>
      <c r="DX15" s="89">
        <v>4333.33</v>
      </c>
      <c r="DY15" s="89">
        <v>4333.33</v>
      </c>
      <c r="DZ15" s="89">
        <v>4333.33</v>
      </c>
      <c r="EA15" s="89">
        <v>2166.67</v>
      </c>
      <c r="EB15" s="89">
        <v>4333.33</v>
      </c>
      <c r="EC15" s="89">
        <v>2166.67</v>
      </c>
      <c r="ED15" s="89">
        <v>8333.33</v>
      </c>
      <c r="EE15" s="89">
        <v>4333.33</v>
      </c>
      <c r="EF15" s="89">
        <v>4333.33</v>
      </c>
      <c r="EG15" s="89">
        <v>4333.33</v>
      </c>
      <c r="EH15" s="89">
        <v>4333.33</v>
      </c>
      <c r="EI15" s="89">
        <v>4333.33</v>
      </c>
      <c r="EJ15" s="89">
        <v>4333.33</v>
      </c>
      <c r="EK15" s="89">
        <v>6500</v>
      </c>
      <c r="EL15" s="89">
        <v>4333.33</v>
      </c>
      <c r="EM15" s="89">
        <v>4333.33</v>
      </c>
      <c r="EN15" s="89">
        <v>4333.33</v>
      </c>
      <c r="EO15" s="89">
        <v>6166.67</v>
      </c>
      <c r="EP15" s="89">
        <v>4333.33</v>
      </c>
      <c r="EQ15" s="89">
        <v>4333.33</v>
      </c>
      <c r="ER15" s="89">
        <v>4333.33</v>
      </c>
      <c r="ES15" s="89">
        <v>2166.67</v>
      </c>
      <c r="ET15" s="89">
        <v>6500</v>
      </c>
      <c r="EU15" s="89">
        <v>4333.33</v>
      </c>
      <c r="EV15" s="89">
        <v>4333.33</v>
      </c>
      <c r="EW15" s="89">
        <v>2166.67</v>
      </c>
      <c r="EX15" s="89">
        <v>2166.67</v>
      </c>
      <c r="EY15" s="89">
        <v>4333.33</v>
      </c>
      <c r="EZ15" s="89">
        <v>2166.67</v>
      </c>
      <c r="FA15" s="89">
        <v>2166.67</v>
      </c>
      <c r="FB15" s="89">
        <v>6166.67</v>
      </c>
      <c r="FC15" s="89">
        <v>4333.33</v>
      </c>
      <c r="FD15" s="89">
        <v>4333.33</v>
      </c>
      <c r="FE15" s="89">
        <v>4333.33</v>
      </c>
      <c r="FF15" s="89">
        <v>4333.33</v>
      </c>
      <c r="FG15" s="89">
        <v>4333.33</v>
      </c>
      <c r="FH15" s="89">
        <v>4333.33</v>
      </c>
      <c r="FI15" s="89">
        <v>4333.33</v>
      </c>
      <c r="FJ15" s="89">
        <v>4333.33</v>
      </c>
      <c r="FK15" s="89">
        <v>8666.67</v>
      </c>
      <c r="FL15" s="89">
        <v>2166.67</v>
      </c>
      <c r="FM15" s="89">
        <v>6166.67</v>
      </c>
      <c r="FN15" s="89">
        <v>4333.33</v>
      </c>
      <c r="FO15" s="89">
        <v>4333.33</v>
      </c>
      <c r="FP15" s="89">
        <v>4333.33</v>
      </c>
      <c r="FQ15" s="89">
        <v>4333.33</v>
      </c>
      <c r="FR15" s="89">
        <v>2166.67</v>
      </c>
      <c r="FS15" s="89">
        <v>6166.67</v>
      </c>
      <c r="FT15" s="89">
        <v>4333.33</v>
      </c>
      <c r="FU15" s="89">
        <v>4333.33</v>
      </c>
      <c r="FV15" s="89">
        <v>4333.33</v>
      </c>
      <c r="FW15" s="89">
        <v>4333.33</v>
      </c>
      <c r="FX15" s="89">
        <v>4333.33</v>
      </c>
      <c r="FY15" s="89">
        <v>4333.33</v>
      </c>
      <c r="FZ15" s="89">
        <v>4333.33</v>
      </c>
      <c r="GA15" s="89">
        <v>2166.67</v>
      </c>
    </row>
    <row r="16" spans="2:183">
      <c r="B16" s="171" t="s">
        <v>1</v>
      </c>
      <c r="C16" s="177" t="s">
        <v>96</v>
      </c>
      <c r="D16" s="83">
        <v>0.98027462226023387</v>
      </c>
      <c r="E16" s="84">
        <v>0.97049543028116203</v>
      </c>
      <c r="F16" s="84">
        <v>0.94287135885697038</v>
      </c>
      <c r="G16" s="84">
        <v>0.92794309061421376</v>
      </c>
      <c r="H16" s="84">
        <v>0.92635310492864453</v>
      </c>
      <c r="I16" s="84">
        <v>0.8996028610637502</v>
      </c>
      <c r="J16" s="84">
        <v>0.91549958913987706</v>
      </c>
      <c r="K16" s="84">
        <v>0.91294061813486271</v>
      </c>
      <c r="L16" s="84">
        <v>0.91482988175933233</v>
      </c>
      <c r="M16" s="84">
        <v>0.92700549238028929</v>
      </c>
      <c r="N16" s="84">
        <v>0.93546665557727227</v>
      </c>
      <c r="O16" s="84">
        <v>0.94489705019201431</v>
      </c>
      <c r="P16" s="84">
        <v>0.97123905351243489</v>
      </c>
      <c r="Q16" s="84">
        <v>0.96870986183189667</v>
      </c>
      <c r="R16" s="84">
        <v>0.91072019587127506</v>
      </c>
      <c r="S16" s="84">
        <v>0.91997962323782589</v>
      </c>
      <c r="T16" s="84">
        <v>0.91497301739028369</v>
      </c>
      <c r="U16" s="84">
        <v>0.90552172135124276</v>
      </c>
      <c r="V16" s="84">
        <v>0.90923784608676694</v>
      </c>
      <c r="W16" s="84">
        <v>0.90997897066961819</v>
      </c>
      <c r="X16" s="84">
        <v>0.89496600407535243</v>
      </c>
      <c r="Y16" s="84">
        <v>0.91204287925897976</v>
      </c>
      <c r="Z16" s="84">
        <v>0.9090669660803149</v>
      </c>
      <c r="AA16" s="84">
        <v>0.91673384648924228</v>
      </c>
      <c r="AB16" s="84">
        <v>0.96170374469655051</v>
      </c>
      <c r="AC16" s="84">
        <v>0.96616700447691384</v>
      </c>
      <c r="AD16" s="84">
        <v>0.91211879726987655</v>
      </c>
      <c r="AE16" s="84">
        <v>0.90754563978874703</v>
      </c>
      <c r="AF16" s="84">
        <v>0.9106163237242374</v>
      </c>
      <c r="AG16" s="84">
        <v>0.90478011810205017</v>
      </c>
      <c r="AH16" s="84">
        <v>0.91174325434757086</v>
      </c>
      <c r="AI16" s="84">
        <v>0.90742660696617539</v>
      </c>
      <c r="AJ16" s="84">
        <v>0.88995162251701532</v>
      </c>
      <c r="AK16" s="84">
        <v>0.90534325786124348</v>
      </c>
      <c r="AL16" s="84">
        <v>0.90771880761286927</v>
      </c>
      <c r="AM16" s="84">
        <v>0.90286867568881957</v>
      </c>
      <c r="AN16" s="84">
        <v>0.96393748218208664</v>
      </c>
      <c r="AO16" s="84">
        <v>0.96809078297899798</v>
      </c>
      <c r="AP16" s="84">
        <v>0.91924941724941722</v>
      </c>
      <c r="AQ16" s="84">
        <v>0.91709984613465301</v>
      </c>
      <c r="AR16" s="84">
        <v>0.91762599989938132</v>
      </c>
      <c r="AS16" s="84">
        <v>0.91412650226639502</v>
      </c>
      <c r="AT16" s="84">
        <v>0.91740473914574638</v>
      </c>
      <c r="AU16" s="84">
        <v>0.91113273297445974</v>
      </c>
      <c r="AV16" s="84">
        <v>0.89472699297209635</v>
      </c>
      <c r="AW16" s="84">
        <v>0.90918079279794972</v>
      </c>
      <c r="AX16" s="84">
        <v>0.92789467847687168</v>
      </c>
      <c r="AY16" s="84">
        <v>0.91111270983213433</v>
      </c>
      <c r="AZ16" s="84">
        <v>0.96866331270647821</v>
      </c>
      <c r="BA16" s="84">
        <v>0.96917388689667461</v>
      </c>
      <c r="BB16" s="84">
        <v>0.91664339018295848</v>
      </c>
      <c r="BC16" s="84">
        <v>0.91479533136496582</v>
      </c>
      <c r="BD16" s="84">
        <v>0.90295913199510336</v>
      </c>
      <c r="BE16" s="84">
        <v>0.90674165869616441</v>
      </c>
      <c r="BF16" s="84">
        <v>0.90507883483423057</v>
      </c>
      <c r="BG16" s="84">
        <v>0.9102641579044457</v>
      </c>
      <c r="BH16" s="84">
        <v>0.88386757858287357</v>
      </c>
      <c r="BI16" s="84" t="e">
        <v>#DIV/0!</v>
      </c>
      <c r="BJ16" s="84">
        <v>0.91213429256594725</v>
      </c>
      <c r="BK16" s="84">
        <v>0.91275279636430717</v>
      </c>
      <c r="BL16" s="84">
        <v>0.97899676342841824</v>
      </c>
      <c r="BM16" s="84">
        <v>0.97731845483365631</v>
      </c>
      <c r="BN16" s="84">
        <v>0.93127336452516307</v>
      </c>
      <c r="BO16" s="84">
        <v>0.93281895870586762</v>
      </c>
      <c r="BP16" s="84">
        <v>0.93160540658382385</v>
      </c>
      <c r="BQ16" s="84">
        <v>0.91817066577951512</v>
      </c>
      <c r="BR16" s="84">
        <v>0.93955754557193416</v>
      </c>
      <c r="BS16" s="84">
        <v>0.93824289379685066</v>
      </c>
      <c r="BT16" s="84">
        <v>0.91722113638568914</v>
      </c>
      <c r="BU16" s="84">
        <v>0.93044148177961139</v>
      </c>
      <c r="BV16" s="84">
        <v>0.97617754852721594</v>
      </c>
      <c r="BW16" s="84">
        <v>0.96673133101910091</v>
      </c>
      <c r="BX16" s="84">
        <v>0.99237571062031504</v>
      </c>
      <c r="BY16" s="84">
        <v>0.99659219992427106</v>
      </c>
      <c r="BZ16" s="84">
        <v>0.99061823548154493</v>
      </c>
      <c r="CA16" s="84">
        <v>0.97357248305401911</v>
      </c>
      <c r="CB16" s="84">
        <v>0.95539159162180753</v>
      </c>
      <c r="CC16" s="84">
        <v>0.95208341996922696</v>
      </c>
      <c r="CD16" s="84">
        <v>0.9597081383843975</v>
      </c>
      <c r="CE16" s="84">
        <v>0.95946675386963154</v>
      </c>
      <c r="CF16" s="84">
        <v>0.96296478424197052</v>
      </c>
      <c r="CG16" s="84">
        <v>0.99036125937959307</v>
      </c>
      <c r="CH16" s="84">
        <v>0.99004272814931915</v>
      </c>
      <c r="CI16" s="84">
        <v>0.98921963408294356</v>
      </c>
      <c r="CJ16" s="84">
        <v>0.99846650232261758</v>
      </c>
      <c r="CK16" s="84">
        <v>0.99824065411348051</v>
      </c>
      <c r="CL16" s="84">
        <v>0.99885891566467111</v>
      </c>
      <c r="CM16" s="84">
        <v>0.98515060783742947</v>
      </c>
      <c r="CN16" s="84">
        <v>0.96722845499823917</v>
      </c>
      <c r="CO16" s="84">
        <v>0.96956990476982563</v>
      </c>
      <c r="CP16" s="84">
        <v>0.97492180241820525</v>
      </c>
      <c r="CQ16" s="84">
        <v>0.9738148949371972</v>
      </c>
      <c r="CR16" s="84">
        <v>0.97157649602861063</v>
      </c>
      <c r="CS16" s="84">
        <v>0.97605821310401952</v>
      </c>
      <c r="CT16" s="84">
        <v>0.9908372839300813</v>
      </c>
      <c r="CU16" s="84">
        <v>0.990588150458654</v>
      </c>
      <c r="CV16" s="84">
        <v>0.99454236890208125</v>
      </c>
      <c r="CW16" s="84">
        <v>0.99378577633249443</v>
      </c>
      <c r="CX16" s="84">
        <v>0.99705783904345069</v>
      </c>
      <c r="CY16" s="84">
        <v>0.9853100178816484</v>
      </c>
      <c r="CZ16" s="84">
        <v>0.96707343495832709</v>
      </c>
      <c r="DA16" s="84">
        <v>0.97038092069696846</v>
      </c>
      <c r="DB16" s="84">
        <v>0.96550388220891814</v>
      </c>
      <c r="DC16" s="84">
        <v>0.97490157803826882</v>
      </c>
      <c r="DD16" s="84">
        <v>0.95920489042292179</v>
      </c>
      <c r="DE16" s="84">
        <v>0.95087358684480983</v>
      </c>
      <c r="DF16" s="84">
        <v>0.99447599146116628</v>
      </c>
      <c r="DG16" s="84">
        <v>0.9887501802753601</v>
      </c>
      <c r="DH16" s="84">
        <v>0.99493488286294041</v>
      </c>
      <c r="DI16" s="84">
        <v>0.99450594323302965</v>
      </c>
      <c r="DJ16" s="84">
        <v>0.99658838523586724</v>
      </c>
      <c r="DK16" s="84">
        <v>0.98598231241596324</v>
      </c>
      <c r="DL16" s="84">
        <v>0.96746584830038074</v>
      </c>
      <c r="DM16" s="84">
        <v>0.96713727284068696</v>
      </c>
      <c r="DN16" s="84">
        <v>0.96864318894534718</v>
      </c>
      <c r="DO16" s="84">
        <v>0.97359017960456817</v>
      </c>
      <c r="DP16" s="84">
        <v>0.95628699352656599</v>
      </c>
      <c r="DQ16" s="84">
        <v>0.97483965811076279</v>
      </c>
      <c r="DR16" s="84">
        <v>0.99422658405067854</v>
      </c>
      <c r="DS16" s="84">
        <v>0.98879378175781052</v>
      </c>
      <c r="DT16" s="84">
        <v>0.99371739531451764</v>
      </c>
      <c r="DU16" s="84">
        <v>0.99120208477181104</v>
      </c>
      <c r="DV16" s="84">
        <v>0.99471016753031138</v>
      </c>
      <c r="DW16" s="84">
        <v>0.98474861729113816</v>
      </c>
      <c r="DX16" s="84">
        <v>0.96746584830038074</v>
      </c>
      <c r="DY16" s="84">
        <v>0.96370302601849156</v>
      </c>
      <c r="DZ16" s="84">
        <v>0.96773751907564864</v>
      </c>
      <c r="EA16" s="84">
        <v>0.96785836226124</v>
      </c>
      <c r="EB16" s="84">
        <v>0.95609292912490818</v>
      </c>
      <c r="EC16" s="84">
        <v>0.96385280264996642</v>
      </c>
      <c r="ED16" s="84">
        <v>0.98534621326799732</v>
      </c>
      <c r="EE16" s="84">
        <v>0.9857886334289212</v>
      </c>
      <c r="EF16" s="84">
        <v>0.99337183679629737</v>
      </c>
      <c r="EG16" s="84">
        <v>0.99153032730766055</v>
      </c>
      <c r="EH16" s="84">
        <v>0.9941064546963827</v>
      </c>
      <c r="EI16" s="84">
        <v>0.98304698437781557</v>
      </c>
      <c r="EJ16" s="84">
        <v>0.96637926581811473</v>
      </c>
      <c r="EK16" s="84">
        <v>0.9634812381308826</v>
      </c>
      <c r="EL16" s="84">
        <v>0.96979014271100616</v>
      </c>
      <c r="EM16" s="84">
        <v>0.96743576327748992</v>
      </c>
      <c r="EN16" s="84">
        <v>0.96161672973759715</v>
      </c>
      <c r="EO16" s="84">
        <v>0.97463150636814233</v>
      </c>
      <c r="EP16" s="84">
        <v>0.98515407327317339</v>
      </c>
      <c r="EQ16" s="84">
        <v>0.98887753014371726</v>
      </c>
      <c r="ER16" s="84">
        <v>0.98732800053663372</v>
      </c>
      <c r="ES16" s="84">
        <v>0.98777572369349098</v>
      </c>
      <c r="ET16" s="84">
        <v>0.98728775301437177</v>
      </c>
      <c r="EU16" s="84">
        <v>0.96772639691714835</v>
      </c>
      <c r="EV16" s="84">
        <v>0.96337076352903694</v>
      </c>
      <c r="EW16" s="84">
        <v>0.96105532914708691</v>
      </c>
      <c r="EX16" s="84">
        <v>0.96216669182136805</v>
      </c>
      <c r="EY16" s="84">
        <v>0.96982042897150811</v>
      </c>
      <c r="EZ16" s="84">
        <v>0.95389227346446537</v>
      </c>
      <c r="FA16" s="84">
        <v>0.95786228160328879</v>
      </c>
      <c r="FB16" s="84">
        <v>0.97462645268400661</v>
      </c>
      <c r="FC16" s="84">
        <v>0.97986543911723778</v>
      </c>
      <c r="FD16" s="84">
        <v>0.97637061260082847</v>
      </c>
      <c r="FE16" s="84">
        <v>0.98060746449280201</v>
      </c>
      <c r="FF16" s="84">
        <v>0.97829578574902321</v>
      </c>
      <c r="FG16" s="84">
        <v>0.96152673237132835</v>
      </c>
      <c r="FH16" s="84">
        <v>0.94966302761986221</v>
      </c>
      <c r="FI16" s="84">
        <v>0.95255461526732366</v>
      </c>
      <c r="FJ16" s="84">
        <v>0.96064734785598094</v>
      </c>
      <c r="FK16" s="84">
        <v>0.96702312555549974</v>
      </c>
      <c r="FL16" s="84">
        <v>0.94275100151092994</v>
      </c>
      <c r="FM16" s="84">
        <v>0.96988304473961517</v>
      </c>
      <c r="FN16" s="84">
        <v>0.97321900860814226</v>
      </c>
      <c r="FO16" s="84">
        <v>0.96701651825392831</v>
      </c>
      <c r="FP16" s="84">
        <v>0.97375116969361586</v>
      </c>
      <c r="FQ16" s="84">
        <v>0.97771566028910617</v>
      </c>
      <c r="FR16" s="84">
        <v>0.97881005540395272</v>
      </c>
      <c r="FS16" s="84">
        <v>0.94722735743293907</v>
      </c>
      <c r="FT16" s="84">
        <v>0.94205959987254961</v>
      </c>
      <c r="FU16" s="84">
        <v>0.94393271509959664</v>
      </c>
      <c r="FV16" s="84">
        <v>0.95851087521591116</v>
      </c>
      <c r="FW16" s="84">
        <v>0.96224373228689786</v>
      </c>
      <c r="FX16" s="84">
        <v>0.93230271274310028</v>
      </c>
      <c r="FY16" s="84">
        <v>0.9598356894903658</v>
      </c>
      <c r="FZ16" s="84">
        <v>0.96954911215536232</v>
      </c>
      <c r="GA16" s="84">
        <v>0.96676832519997991</v>
      </c>
    </row>
    <row r="17" spans="2:183">
      <c r="B17" s="96" t="s">
        <v>1</v>
      </c>
      <c r="C17" s="166" t="s">
        <v>42</v>
      </c>
      <c r="D17" s="178">
        <v>101616.68</v>
      </c>
      <c r="E17" s="179">
        <v>101010</v>
      </c>
      <c r="F17" s="179">
        <v>150215</v>
      </c>
      <c r="G17" s="179">
        <v>148720.01999999999</v>
      </c>
      <c r="H17" s="179">
        <v>99493.35</v>
      </c>
      <c r="I17" s="179">
        <v>148135</v>
      </c>
      <c r="J17" s="179">
        <v>147550.01999999999</v>
      </c>
      <c r="K17" s="179">
        <v>98150</v>
      </c>
      <c r="L17" s="179">
        <v>97976.66</v>
      </c>
      <c r="M17" s="179">
        <v>48966.67</v>
      </c>
      <c r="N17" s="179">
        <v>188250</v>
      </c>
      <c r="O17" s="179">
        <v>97890</v>
      </c>
      <c r="P17" s="179">
        <v>97846.66</v>
      </c>
      <c r="Q17" s="179">
        <v>48815</v>
      </c>
      <c r="R17" s="179">
        <v>97023.35</v>
      </c>
      <c r="S17" s="179">
        <v>48100</v>
      </c>
      <c r="T17" s="179">
        <v>95506.66</v>
      </c>
      <c r="U17" s="179">
        <v>142610</v>
      </c>
      <c r="V17" s="179">
        <v>47515</v>
      </c>
      <c r="W17" s="179">
        <v>94986.66</v>
      </c>
      <c r="X17" s="179">
        <v>94943.35</v>
      </c>
      <c r="Y17" s="179">
        <v>135050.01999999999</v>
      </c>
      <c r="Z17" s="179">
        <v>94900.01</v>
      </c>
      <c r="AA17" s="179">
        <v>94856.66</v>
      </c>
      <c r="AB17" s="179">
        <v>94900.01</v>
      </c>
      <c r="AC17" s="179">
        <v>47363.33</v>
      </c>
      <c r="AD17" s="179">
        <v>47146.68</v>
      </c>
      <c r="AE17" s="179">
        <v>46843.33</v>
      </c>
      <c r="AF17" s="179">
        <v>93383.33</v>
      </c>
      <c r="AG17" s="179">
        <v>46756.68</v>
      </c>
      <c r="AH17" s="179">
        <v>93556.68</v>
      </c>
      <c r="AI17" s="179">
        <v>93643.34</v>
      </c>
      <c r="AJ17" s="179">
        <v>46865</v>
      </c>
      <c r="AK17" s="179">
        <v>133570</v>
      </c>
      <c r="AL17" s="179">
        <v>93989.98</v>
      </c>
      <c r="AM17" s="179">
        <v>94076.66</v>
      </c>
      <c r="AN17" s="179">
        <v>94120.01</v>
      </c>
      <c r="AO17" s="179">
        <v>48468.33</v>
      </c>
      <c r="AP17" s="179">
        <v>96503.34</v>
      </c>
      <c r="AQ17" s="179">
        <v>47970</v>
      </c>
      <c r="AR17" s="179">
        <v>95636.66</v>
      </c>
      <c r="AS17" s="179">
        <v>95766.66</v>
      </c>
      <c r="AT17" s="179">
        <v>95853.34</v>
      </c>
      <c r="AU17" s="179">
        <v>143975</v>
      </c>
      <c r="AV17" s="179">
        <v>96113.34</v>
      </c>
      <c r="AW17" s="179">
        <v>136900</v>
      </c>
      <c r="AX17" s="179">
        <v>48186.67</v>
      </c>
      <c r="AY17" s="179">
        <v>137270</v>
      </c>
      <c r="AZ17" s="179">
        <v>48251.67</v>
      </c>
      <c r="BA17" s="179">
        <v>49703.33</v>
      </c>
      <c r="BB17" s="179">
        <v>98973.34</v>
      </c>
      <c r="BC17" s="179">
        <v>49204.99</v>
      </c>
      <c r="BD17" s="179">
        <v>147160</v>
      </c>
      <c r="BE17" s="179">
        <v>98280</v>
      </c>
      <c r="BF17" s="179">
        <v>49183.34</v>
      </c>
      <c r="BG17" s="179">
        <v>49226.68</v>
      </c>
      <c r="BH17" s="179">
        <v>98583.34</v>
      </c>
      <c r="BI17" s="179">
        <v>0</v>
      </c>
      <c r="BJ17" s="179">
        <v>140723.31</v>
      </c>
      <c r="BK17" s="179">
        <v>99016.66</v>
      </c>
      <c r="BL17" s="179">
        <v>99103.33</v>
      </c>
      <c r="BM17" s="179">
        <v>102093.34</v>
      </c>
      <c r="BN17" s="179">
        <v>50830</v>
      </c>
      <c r="BO17" s="179">
        <v>50526.68</v>
      </c>
      <c r="BP17" s="179">
        <v>100750.01</v>
      </c>
      <c r="BQ17" s="179">
        <v>100966.66</v>
      </c>
      <c r="BR17" s="179">
        <v>101053.35</v>
      </c>
      <c r="BS17" s="179">
        <v>101183.33</v>
      </c>
      <c r="BT17" s="179">
        <v>101313.35</v>
      </c>
      <c r="BU17" s="179">
        <v>101486.68</v>
      </c>
      <c r="BV17" s="179">
        <v>195500.02</v>
      </c>
      <c r="BW17" s="179">
        <v>152685</v>
      </c>
      <c r="BX17" s="179">
        <v>101833.35</v>
      </c>
      <c r="BY17" s="179">
        <v>104953.33</v>
      </c>
      <c r="BZ17" s="179">
        <v>104476.68</v>
      </c>
      <c r="CA17" s="179">
        <v>103913.33</v>
      </c>
      <c r="CB17" s="179">
        <v>103609.98</v>
      </c>
      <c r="CC17" s="179">
        <v>51891.66</v>
      </c>
      <c r="CD17" s="179">
        <v>103913.33</v>
      </c>
      <c r="CE17" s="179">
        <v>156000.01999999999</v>
      </c>
      <c r="CF17" s="179">
        <v>156260</v>
      </c>
      <c r="CG17" s="179">
        <v>52173.33</v>
      </c>
      <c r="CH17" s="179">
        <v>200999.97</v>
      </c>
      <c r="CI17" s="179">
        <v>156974.97</v>
      </c>
      <c r="CJ17" s="179">
        <v>104736.68</v>
      </c>
      <c r="CK17" s="179">
        <v>107900</v>
      </c>
      <c r="CL17" s="179">
        <v>53733.33</v>
      </c>
      <c r="CM17" s="179">
        <v>53430</v>
      </c>
      <c r="CN17" s="179">
        <v>53278.33</v>
      </c>
      <c r="CO17" s="179">
        <v>53386.66</v>
      </c>
      <c r="CP17" s="179">
        <v>106860</v>
      </c>
      <c r="CQ17" s="179">
        <v>53495</v>
      </c>
      <c r="CR17" s="179">
        <v>152501.67000000001</v>
      </c>
      <c r="CS17" s="179">
        <v>152748.32999999999</v>
      </c>
      <c r="CT17" s="179">
        <v>107509.98</v>
      </c>
      <c r="CU17" s="179">
        <v>53820.02</v>
      </c>
      <c r="CV17" s="179">
        <v>107683.33</v>
      </c>
      <c r="CW17" s="179">
        <v>110976.66</v>
      </c>
      <c r="CX17" s="179">
        <v>110500</v>
      </c>
      <c r="CY17" s="179">
        <v>54925</v>
      </c>
      <c r="CZ17" s="179">
        <v>109503.34</v>
      </c>
      <c r="DA17" s="179">
        <v>109719.98</v>
      </c>
      <c r="DB17" s="179">
        <v>156263.32999999999</v>
      </c>
      <c r="DC17" s="179">
        <v>109936.68</v>
      </c>
      <c r="DD17" s="179">
        <v>110109.98</v>
      </c>
      <c r="DE17" s="179">
        <v>156880.01999999999</v>
      </c>
      <c r="DF17" s="179">
        <v>110456.66</v>
      </c>
      <c r="DG17" s="179">
        <v>55314.99</v>
      </c>
      <c r="DH17" s="179">
        <v>110716.66</v>
      </c>
      <c r="DI17" s="179">
        <v>57048.33</v>
      </c>
      <c r="DJ17" s="179">
        <v>113620</v>
      </c>
      <c r="DK17" s="179">
        <v>56485.02</v>
      </c>
      <c r="DL17" s="179">
        <v>112666.69</v>
      </c>
      <c r="DM17" s="179">
        <v>56441.68</v>
      </c>
      <c r="DN17" s="179">
        <v>169520.03</v>
      </c>
      <c r="DO17" s="179">
        <v>56571.67</v>
      </c>
      <c r="DP17" s="179">
        <v>170039.97</v>
      </c>
      <c r="DQ17" s="179">
        <v>218250</v>
      </c>
      <c r="DR17" s="179">
        <v>56853.33</v>
      </c>
      <c r="DS17" s="179">
        <v>113879.98</v>
      </c>
      <c r="DT17" s="179">
        <v>113966.66</v>
      </c>
      <c r="DU17" s="179">
        <v>117433.34</v>
      </c>
      <c r="DV17" s="179">
        <v>116956.69</v>
      </c>
      <c r="DW17" s="179">
        <v>116263.34</v>
      </c>
      <c r="DX17" s="179">
        <v>115960</v>
      </c>
      <c r="DY17" s="179">
        <v>116176.69</v>
      </c>
      <c r="DZ17" s="179">
        <v>116306.69</v>
      </c>
      <c r="EA17" s="179">
        <v>58218.33</v>
      </c>
      <c r="EB17" s="179">
        <v>116610.03</v>
      </c>
      <c r="EC17" s="179">
        <v>58391.67</v>
      </c>
      <c r="ED17" s="179">
        <v>225000</v>
      </c>
      <c r="EE17" s="179">
        <v>117173.33</v>
      </c>
      <c r="EF17" s="179">
        <v>117303.33</v>
      </c>
      <c r="EG17" s="179">
        <v>120856.69</v>
      </c>
      <c r="EH17" s="179">
        <v>120380</v>
      </c>
      <c r="EI17" s="179">
        <v>119686.68</v>
      </c>
      <c r="EJ17" s="179">
        <v>119340</v>
      </c>
      <c r="EK17" s="179">
        <v>179399.97</v>
      </c>
      <c r="EL17" s="179">
        <v>119730.02</v>
      </c>
      <c r="EM17" s="179">
        <v>119860.02</v>
      </c>
      <c r="EN17" s="179">
        <v>120076.66</v>
      </c>
      <c r="EO17" s="179">
        <v>171124.97</v>
      </c>
      <c r="EP17" s="179">
        <v>120423.34</v>
      </c>
      <c r="EQ17" s="179">
        <v>120596.66</v>
      </c>
      <c r="ER17" s="179">
        <v>120683.34</v>
      </c>
      <c r="ES17" s="179">
        <v>62161.66</v>
      </c>
      <c r="ET17" s="179">
        <v>185705.03</v>
      </c>
      <c r="EU17" s="179">
        <v>123066.66</v>
      </c>
      <c r="EV17" s="179">
        <v>122720.02</v>
      </c>
      <c r="EW17" s="179">
        <v>61468.34</v>
      </c>
      <c r="EX17" s="179">
        <v>61511.66</v>
      </c>
      <c r="EY17" s="179">
        <v>123153.34</v>
      </c>
      <c r="EZ17" s="179">
        <v>61663.33</v>
      </c>
      <c r="FA17" s="179">
        <v>61750</v>
      </c>
      <c r="FB17" s="179">
        <v>176058.36</v>
      </c>
      <c r="FC17" s="179">
        <v>123890</v>
      </c>
      <c r="FD17" s="179">
        <v>123976.68</v>
      </c>
      <c r="FE17" s="179">
        <v>127746.66</v>
      </c>
      <c r="FF17" s="179">
        <v>127183.34</v>
      </c>
      <c r="FG17" s="179">
        <v>126446.66</v>
      </c>
      <c r="FH17" s="179">
        <v>126056.66</v>
      </c>
      <c r="FI17" s="179">
        <v>126273.34</v>
      </c>
      <c r="FJ17" s="179">
        <v>126403.34</v>
      </c>
      <c r="FK17" s="179">
        <v>253066.66</v>
      </c>
      <c r="FL17" s="179">
        <v>63353.34</v>
      </c>
      <c r="FM17" s="179">
        <v>180560</v>
      </c>
      <c r="FN17" s="179">
        <v>127140.02</v>
      </c>
      <c r="FO17" s="179">
        <v>127270</v>
      </c>
      <c r="FP17" s="179">
        <v>127356.65</v>
      </c>
      <c r="FQ17" s="179">
        <v>131256.66</v>
      </c>
      <c r="FR17" s="179">
        <v>65346.66</v>
      </c>
      <c r="FS17" s="179">
        <v>184876.66</v>
      </c>
      <c r="FT17" s="179">
        <v>129523.34</v>
      </c>
      <c r="FU17" s="179">
        <v>129783.34</v>
      </c>
      <c r="FV17" s="179">
        <v>129913.33</v>
      </c>
      <c r="FW17" s="179">
        <v>130043.34</v>
      </c>
      <c r="FX17" s="179">
        <v>130216.66</v>
      </c>
      <c r="FY17" s="179">
        <v>130390</v>
      </c>
      <c r="FZ17" s="179">
        <v>130606.69</v>
      </c>
      <c r="GA17" s="179">
        <v>65390.01</v>
      </c>
    </row>
    <row r="18" spans="2:183">
      <c r="B18" s="96" t="s">
        <v>1</v>
      </c>
      <c r="C18" s="166" t="s">
        <v>318</v>
      </c>
      <c r="D18" s="178">
        <v>0</v>
      </c>
      <c r="E18" s="179">
        <v>0</v>
      </c>
      <c r="F18" s="179">
        <v>0</v>
      </c>
      <c r="G18" s="179">
        <v>0</v>
      </c>
      <c r="H18" s="179">
        <v>0</v>
      </c>
      <c r="I18" s="179">
        <v>0</v>
      </c>
      <c r="J18" s="179">
        <v>0</v>
      </c>
      <c r="K18" s="179">
        <v>0</v>
      </c>
      <c r="L18" s="179">
        <v>0</v>
      </c>
      <c r="M18" s="179">
        <v>0</v>
      </c>
      <c r="N18" s="179">
        <v>0</v>
      </c>
      <c r="O18" s="179">
        <v>0</v>
      </c>
      <c r="P18" s="179">
        <v>0</v>
      </c>
      <c r="Q18" s="179">
        <v>0</v>
      </c>
      <c r="R18" s="179">
        <v>0</v>
      </c>
      <c r="S18" s="179">
        <v>0</v>
      </c>
      <c r="T18" s="179">
        <v>0</v>
      </c>
      <c r="U18" s="179">
        <v>0</v>
      </c>
      <c r="V18" s="179">
        <v>0</v>
      </c>
      <c r="W18" s="179">
        <v>0</v>
      </c>
      <c r="X18" s="179">
        <v>0</v>
      </c>
      <c r="Y18" s="179">
        <v>0</v>
      </c>
      <c r="Z18" s="179">
        <v>0</v>
      </c>
      <c r="AA18" s="179">
        <v>0</v>
      </c>
      <c r="AB18" s="179">
        <v>0</v>
      </c>
      <c r="AC18" s="179">
        <v>0</v>
      </c>
      <c r="AD18" s="179">
        <v>0</v>
      </c>
      <c r="AE18" s="179">
        <v>0</v>
      </c>
      <c r="AF18" s="179">
        <v>0</v>
      </c>
      <c r="AG18" s="179">
        <v>0</v>
      </c>
      <c r="AH18" s="179">
        <v>0</v>
      </c>
      <c r="AI18" s="179">
        <v>0</v>
      </c>
      <c r="AJ18" s="179">
        <v>0</v>
      </c>
      <c r="AK18" s="179">
        <v>0</v>
      </c>
      <c r="AL18" s="179">
        <v>0</v>
      </c>
      <c r="AM18" s="179">
        <v>0</v>
      </c>
      <c r="AN18" s="179">
        <v>0</v>
      </c>
      <c r="AO18" s="179">
        <v>0</v>
      </c>
      <c r="AP18" s="179">
        <v>0</v>
      </c>
      <c r="AQ18" s="179">
        <v>0</v>
      </c>
      <c r="AR18" s="179">
        <v>0</v>
      </c>
      <c r="AS18" s="179">
        <v>0</v>
      </c>
      <c r="AT18" s="179">
        <v>0</v>
      </c>
      <c r="AU18" s="179">
        <v>0</v>
      </c>
      <c r="AV18" s="179">
        <v>0</v>
      </c>
      <c r="AW18" s="179">
        <v>0</v>
      </c>
      <c r="AX18" s="179">
        <v>0</v>
      </c>
      <c r="AY18" s="179">
        <v>0</v>
      </c>
      <c r="AZ18" s="179">
        <v>0</v>
      </c>
      <c r="BA18" s="179">
        <v>0</v>
      </c>
      <c r="BB18" s="179">
        <v>0</v>
      </c>
      <c r="BC18" s="179">
        <v>0</v>
      </c>
      <c r="BD18" s="179">
        <v>0</v>
      </c>
      <c r="BE18" s="179">
        <v>0</v>
      </c>
      <c r="BF18" s="179">
        <v>0</v>
      </c>
      <c r="BG18" s="179">
        <v>0</v>
      </c>
      <c r="BH18" s="179">
        <v>0</v>
      </c>
      <c r="BI18" s="179">
        <v>0</v>
      </c>
      <c r="BJ18" s="179">
        <v>0</v>
      </c>
      <c r="BK18" s="179">
        <v>0</v>
      </c>
      <c r="BL18" s="179">
        <v>0</v>
      </c>
      <c r="BM18" s="179">
        <v>0</v>
      </c>
      <c r="BN18" s="179">
        <v>0</v>
      </c>
      <c r="BO18" s="179">
        <v>0</v>
      </c>
      <c r="BP18" s="179">
        <v>0</v>
      </c>
      <c r="BQ18" s="179">
        <v>0</v>
      </c>
      <c r="BR18" s="179">
        <v>0</v>
      </c>
      <c r="BS18" s="179">
        <v>0</v>
      </c>
      <c r="BT18" s="179">
        <v>0</v>
      </c>
      <c r="BU18" s="179">
        <v>0</v>
      </c>
      <c r="BV18" s="179">
        <v>0</v>
      </c>
      <c r="BW18" s="179">
        <v>0</v>
      </c>
      <c r="BX18" s="179">
        <v>0</v>
      </c>
      <c r="BY18" s="179">
        <v>0</v>
      </c>
      <c r="BZ18" s="179">
        <v>0</v>
      </c>
      <c r="CA18" s="179">
        <v>0</v>
      </c>
      <c r="CB18" s="179">
        <v>0</v>
      </c>
      <c r="CC18" s="179">
        <v>0</v>
      </c>
      <c r="CD18" s="179">
        <v>0</v>
      </c>
      <c r="CE18" s="179">
        <v>0</v>
      </c>
      <c r="CF18" s="179">
        <v>0</v>
      </c>
      <c r="CG18" s="179">
        <v>0</v>
      </c>
      <c r="CH18" s="179">
        <v>0</v>
      </c>
      <c r="CI18" s="179">
        <v>0</v>
      </c>
      <c r="CJ18" s="179">
        <v>0</v>
      </c>
      <c r="CK18" s="179">
        <v>0</v>
      </c>
      <c r="CL18" s="179">
        <v>0</v>
      </c>
      <c r="CM18" s="179">
        <v>0</v>
      </c>
      <c r="CN18" s="179">
        <v>0</v>
      </c>
      <c r="CO18" s="179">
        <v>0</v>
      </c>
      <c r="CP18" s="179">
        <v>0</v>
      </c>
      <c r="CQ18" s="179">
        <v>0</v>
      </c>
      <c r="CR18" s="179">
        <v>0</v>
      </c>
      <c r="CS18" s="179">
        <v>0</v>
      </c>
      <c r="CT18" s="179">
        <v>0</v>
      </c>
      <c r="CU18" s="179">
        <v>0</v>
      </c>
      <c r="CV18" s="179">
        <v>0</v>
      </c>
      <c r="CW18" s="179">
        <v>0</v>
      </c>
      <c r="CX18" s="179">
        <v>0</v>
      </c>
      <c r="CY18" s="179">
        <v>0</v>
      </c>
      <c r="CZ18" s="179">
        <v>0</v>
      </c>
      <c r="DA18" s="179">
        <v>0</v>
      </c>
      <c r="DB18" s="179">
        <v>0</v>
      </c>
      <c r="DC18" s="179">
        <v>0</v>
      </c>
      <c r="DD18" s="179">
        <v>0</v>
      </c>
      <c r="DE18" s="179">
        <v>0</v>
      </c>
      <c r="DF18" s="179">
        <v>0</v>
      </c>
      <c r="DG18" s="179">
        <v>0</v>
      </c>
      <c r="DH18" s="179">
        <v>0</v>
      </c>
      <c r="DI18" s="179">
        <v>0</v>
      </c>
      <c r="DJ18" s="179">
        <v>0</v>
      </c>
      <c r="DK18" s="179">
        <v>0</v>
      </c>
      <c r="DL18" s="179">
        <v>0</v>
      </c>
      <c r="DM18" s="179">
        <v>0</v>
      </c>
      <c r="DN18" s="179">
        <v>0</v>
      </c>
      <c r="DO18" s="179">
        <v>0</v>
      </c>
      <c r="DP18" s="179">
        <v>0</v>
      </c>
      <c r="DQ18" s="179">
        <v>0</v>
      </c>
      <c r="DR18" s="179">
        <v>0</v>
      </c>
      <c r="DS18" s="179">
        <v>0</v>
      </c>
      <c r="DT18" s="179">
        <v>0</v>
      </c>
      <c r="DU18" s="179">
        <v>0</v>
      </c>
      <c r="DV18" s="179">
        <v>0</v>
      </c>
      <c r="DW18" s="179">
        <v>0</v>
      </c>
      <c r="DX18" s="179">
        <v>0</v>
      </c>
      <c r="DY18" s="179">
        <v>0</v>
      </c>
      <c r="DZ18" s="179">
        <v>0</v>
      </c>
      <c r="EA18" s="179">
        <v>0</v>
      </c>
      <c r="EB18" s="179">
        <v>0</v>
      </c>
      <c r="EC18" s="179">
        <v>0</v>
      </c>
      <c r="ED18" s="179">
        <v>0</v>
      </c>
      <c r="EE18" s="179">
        <v>0</v>
      </c>
      <c r="EF18" s="179">
        <v>0</v>
      </c>
      <c r="EG18" s="179">
        <v>0</v>
      </c>
      <c r="EH18" s="179">
        <v>0</v>
      </c>
      <c r="EI18" s="179">
        <v>0</v>
      </c>
      <c r="EJ18" s="179">
        <v>0</v>
      </c>
      <c r="EK18" s="179">
        <v>0</v>
      </c>
      <c r="EL18" s="179">
        <v>0</v>
      </c>
      <c r="EM18" s="179">
        <v>0</v>
      </c>
      <c r="EN18" s="179">
        <v>0</v>
      </c>
      <c r="EO18" s="179">
        <v>0</v>
      </c>
      <c r="EP18" s="179">
        <v>0</v>
      </c>
      <c r="EQ18" s="179">
        <v>0</v>
      </c>
      <c r="ER18" s="179">
        <v>0</v>
      </c>
      <c r="ES18" s="179">
        <v>0</v>
      </c>
      <c r="ET18" s="179">
        <v>0</v>
      </c>
      <c r="EU18" s="179">
        <v>0</v>
      </c>
      <c r="EV18" s="179">
        <v>0</v>
      </c>
      <c r="EW18" s="179">
        <v>0</v>
      </c>
      <c r="EX18" s="179">
        <v>0</v>
      </c>
      <c r="EY18" s="179">
        <v>0</v>
      </c>
      <c r="EZ18" s="179">
        <v>0</v>
      </c>
      <c r="FA18" s="179">
        <v>0</v>
      </c>
      <c r="FB18" s="179">
        <v>0</v>
      </c>
      <c r="FC18" s="179">
        <v>0</v>
      </c>
      <c r="FD18" s="179">
        <v>0</v>
      </c>
      <c r="FE18" s="179">
        <v>0</v>
      </c>
      <c r="FF18" s="179">
        <v>0</v>
      </c>
      <c r="FG18" s="179">
        <v>0</v>
      </c>
      <c r="FH18" s="179">
        <v>0</v>
      </c>
      <c r="FI18" s="179">
        <v>0</v>
      </c>
      <c r="FJ18" s="179">
        <v>0</v>
      </c>
      <c r="FK18" s="179">
        <v>0</v>
      </c>
      <c r="FL18" s="179">
        <v>0</v>
      </c>
      <c r="FM18" s="179">
        <v>0</v>
      </c>
      <c r="FN18" s="179">
        <v>0</v>
      </c>
      <c r="FO18" s="179">
        <v>0</v>
      </c>
      <c r="FP18" s="179">
        <v>0</v>
      </c>
      <c r="FQ18" s="179">
        <v>0</v>
      </c>
      <c r="FR18" s="179">
        <v>0</v>
      </c>
      <c r="FS18" s="179">
        <v>0</v>
      </c>
      <c r="FT18" s="179">
        <v>0</v>
      </c>
      <c r="FU18" s="179">
        <v>0</v>
      </c>
      <c r="FV18" s="179">
        <v>0</v>
      </c>
      <c r="FW18" s="179">
        <v>0</v>
      </c>
      <c r="FX18" s="179">
        <v>0</v>
      </c>
      <c r="FY18" s="179">
        <v>0</v>
      </c>
      <c r="FZ18" s="179">
        <v>0</v>
      </c>
      <c r="GA18" s="179">
        <v>0</v>
      </c>
    </row>
    <row r="19" spans="2:183">
      <c r="B19" s="96" t="s">
        <v>1</v>
      </c>
      <c r="C19" s="166" t="s">
        <v>43</v>
      </c>
      <c r="D19" s="175">
        <v>808.44</v>
      </c>
      <c r="E19" s="176">
        <v>723.99</v>
      </c>
      <c r="F19" s="176">
        <v>781.45</v>
      </c>
      <c r="G19" s="176">
        <v>745.8</v>
      </c>
      <c r="H19" s="176">
        <v>768.79</v>
      </c>
      <c r="I19" s="176">
        <v>725.72</v>
      </c>
      <c r="J19" s="176">
        <v>761.41</v>
      </c>
      <c r="K19" s="176">
        <v>758.98</v>
      </c>
      <c r="L19" s="176">
        <v>735.91</v>
      </c>
      <c r="M19" s="176">
        <v>100.5</v>
      </c>
      <c r="N19" s="176">
        <v>376.92</v>
      </c>
      <c r="O19" s="176">
        <v>782.39</v>
      </c>
      <c r="P19" s="176">
        <v>801.78</v>
      </c>
      <c r="Q19" s="176">
        <v>722.28</v>
      </c>
      <c r="R19" s="176">
        <v>757.31</v>
      </c>
      <c r="S19" s="176">
        <v>738.98</v>
      </c>
      <c r="T19" s="176">
        <v>760.52</v>
      </c>
      <c r="U19" s="176">
        <v>729.9</v>
      </c>
      <c r="V19" s="176">
        <v>755.71</v>
      </c>
      <c r="W19" s="176">
        <v>756.8</v>
      </c>
      <c r="X19" s="176">
        <v>721.87</v>
      </c>
      <c r="Y19" s="176">
        <v>587.25</v>
      </c>
      <c r="Z19" s="176">
        <v>731.82</v>
      </c>
      <c r="AA19" s="176">
        <v>761.75</v>
      </c>
      <c r="AB19" s="176">
        <v>798.46</v>
      </c>
      <c r="AC19" s="176">
        <v>723.99</v>
      </c>
      <c r="AD19" s="176">
        <v>761.41</v>
      </c>
      <c r="AE19" s="176">
        <v>733.57</v>
      </c>
      <c r="AF19" s="176">
        <v>760.87</v>
      </c>
      <c r="AG19" s="176">
        <v>731.71</v>
      </c>
      <c r="AH19" s="176">
        <v>761.74</v>
      </c>
      <c r="AI19" s="176">
        <v>758.55</v>
      </c>
      <c r="AJ19" s="176">
        <v>721.05</v>
      </c>
      <c r="AK19" s="176">
        <v>245.81</v>
      </c>
      <c r="AL19" s="176">
        <v>734.34</v>
      </c>
      <c r="AM19" s="176">
        <v>755.13</v>
      </c>
      <c r="AN19" s="176">
        <v>800.13</v>
      </c>
      <c r="AO19" s="176">
        <v>751.1</v>
      </c>
      <c r="AP19" s="176">
        <v>767.21</v>
      </c>
      <c r="AQ19" s="176">
        <v>740.44</v>
      </c>
      <c r="AR19" s="176">
        <v>765.96</v>
      </c>
      <c r="AS19" s="176">
        <v>738.89</v>
      </c>
      <c r="AT19" s="176">
        <v>765.84</v>
      </c>
      <c r="AU19" s="176">
        <v>761.85</v>
      </c>
      <c r="AV19" s="176">
        <v>724.98</v>
      </c>
      <c r="AW19" s="176">
        <v>588.42999999999995</v>
      </c>
      <c r="AX19" s="176">
        <v>748.13</v>
      </c>
      <c r="AY19" s="176">
        <v>761.67</v>
      </c>
      <c r="AZ19" s="176">
        <v>803.06</v>
      </c>
      <c r="BA19" s="176">
        <v>726.01</v>
      </c>
      <c r="BB19" s="176">
        <v>765.21</v>
      </c>
      <c r="BC19" s="176">
        <v>738.77</v>
      </c>
      <c r="BD19" s="176">
        <v>755.79</v>
      </c>
      <c r="BE19" s="176">
        <v>733.64</v>
      </c>
      <c r="BF19" s="176">
        <v>756.23</v>
      </c>
      <c r="BG19" s="176">
        <v>760.08</v>
      </c>
      <c r="BH19" s="176">
        <v>693.51</v>
      </c>
      <c r="BI19" s="176">
        <v>0</v>
      </c>
      <c r="BJ19" s="176">
        <v>320.85000000000002</v>
      </c>
      <c r="BK19" s="176">
        <v>762.42</v>
      </c>
      <c r="BL19" s="176">
        <v>803.63</v>
      </c>
      <c r="BM19" s="176">
        <v>725.07</v>
      </c>
      <c r="BN19" s="176">
        <v>768.13</v>
      </c>
      <c r="BO19" s="176">
        <v>744.59</v>
      </c>
      <c r="BP19" s="176">
        <v>769.01</v>
      </c>
      <c r="BQ19" s="176">
        <v>734.85</v>
      </c>
      <c r="BR19" s="176">
        <v>774.76</v>
      </c>
      <c r="BS19" s="176">
        <v>773.8</v>
      </c>
      <c r="BT19" s="176">
        <v>734.09</v>
      </c>
      <c r="BU19" s="176">
        <v>768.09</v>
      </c>
      <c r="BV19" s="176">
        <v>595.54999999999995</v>
      </c>
      <c r="BW19" s="176">
        <v>795.24</v>
      </c>
      <c r="BX19" s="176">
        <v>817.32</v>
      </c>
      <c r="BY19" s="176">
        <v>741.36</v>
      </c>
      <c r="BZ19" s="176">
        <v>816.07</v>
      </c>
      <c r="CA19" s="176">
        <v>777.7</v>
      </c>
      <c r="CB19" s="176">
        <v>790.11</v>
      </c>
      <c r="CC19" s="176">
        <v>761.85</v>
      </c>
      <c r="CD19" s="176">
        <v>793.37</v>
      </c>
      <c r="CE19" s="176">
        <v>793.75</v>
      </c>
      <c r="CF19" s="176">
        <v>770.73</v>
      </c>
      <c r="CG19" s="176">
        <v>106.55</v>
      </c>
      <c r="CH19" s="176">
        <v>764.26</v>
      </c>
      <c r="CI19" s="176">
        <v>815.59</v>
      </c>
      <c r="CJ19" s="176">
        <v>825.78</v>
      </c>
      <c r="CK19" s="176">
        <v>772.57</v>
      </c>
      <c r="CL19" s="176">
        <v>825.49</v>
      </c>
      <c r="CM19" s="176">
        <v>789.13</v>
      </c>
      <c r="CN19" s="176">
        <v>802.14</v>
      </c>
      <c r="CO19" s="176">
        <v>778.02</v>
      </c>
      <c r="CP19" s="176">
        <v>808.39</v>
      </c>
      <c r="CQ19" s="176">
        <v>806.98</v>
      </c>
      <c r="CR19" s="176">
        <v>780.5</v>
      </c>
      <c r="CS19" s="176">
        <v>626.61</v>
      </c>
      <c r="CT19" s="176">
        <v>793.76</v>
      </c>
      <c r="CU19" s="176">
        <v>819.36</v>
      </c>
      <c r="CV19" s="176">
        <v>822.88</v>
      </c>
      <c r="CW19" s="176">
        <v>743.06</v>
      </c>
      <c r="CX19" s="176">
        <v>824.71</v>
      </c>
      <c r="CY19" s="176">
        <v>789.22</v>
      </c>
      <c r="CZ19" s="176">
        <v>802.6</v>
      </c>
      <c r="DA19" s="176">
        <v>779.18</v>
      </c>
      <c r="DB19" s="176">
        <v>801.92</v>
      </c>
      <c r="DC19" s="176">
        <v>808.36</v>
      </c>
      <c r="DD19" s="176">
        <v>771.17</v>
      </c>
      <c r="DE19" s="176">
        <v>78.930000000000007</v>
      </c>
      <c r="DF19" s="176">
        <v>796.35</v>
      </c>
      <c r="DG19" s="176">
        <v>818</v>
      </c>
      <c r="DH19" s="176">
        <v>823.17</v>
      </c>
      <c r="DI19" s="176">
        <v>742.96</v>
      </c>
      <c r="DJ19" s="176">
        <v>824.35</v>
      </c>
      <c r="DK19" s="176">
        <v>789.7</v>
      </c>
      <c r="DL19" s="176">
        <v>802.89</v>
      </c>
      <c r="DM19" s="176">
        <v>776.29</v>
      </c>
      <c r="DN19" s="176">
        <v>804.33</v>
      </c>
      <c r="DO19" s="176">
        <v>806.82</v>
      </c>
      <c r="DP19" s="176">
        <v>769.66</v>
      </c>
      <c r="DQ19" s="176">
        <v>626.49</v>
      </c>
      <c r="DR19" s="176">
        <v>795.62</v>
      </c>
      <c r="DS19" s="176">
        <v>818.61</v>
      </c>
      <c r="DT19" s="176">
        <v>822.24</v>
      </c>
      <c r="DU19" s="176">
        <v>741.35</v>
      </c>
      <c r="DV19" s="176">
        <v>822.97</v>
      </c>
      <c r="DW19" s="176">
        <v>789.4</v>
      </c>
      <c r="DX19" s="176">
        <v>802.89</v>
      </c>
      <c r="DY19" s="176">
        <v>774.37</v>
      </c>
      <c r="DZ19" s="176">
        <v>803.07</v>
      </c>
      <c r="EA19" s="176">
        <v>802.6</v>
      </c>
      <c r="EB19" s="176">
        <v>768.95</v>
      </c>
      <c r="EC19" s="176">
        <v>155.91999999999999</v>
      </c>
      <c r="ED19" s="176">
        <v>527.62</v>
      </c>
      <c r="EE19" s="176">
        <v>816.4</v>
      </c>
      <c r="EF19" s="176">
        <v>821.99</v>
      </c>
      <c r="EG19" s="176">
        <v>767.93</v>
      </c>
      <c r="EH19" s="176">
        <v>822.52</v>
      </c>
      <c r="EI19" s="176">
        <v>788.18</v>
      </c>
      <c r="EJ19" s="176">
        <v>802.09</v>
      </c>
      <c r="EK19" s="176">
        <v>774.77</v>
      </c>
      <c r="EL19" s="176">
        <v>804.58</v>
      </c>
      <c r="EM19" s="176">
        <v>802.84</v>
      </c>
      <c r="EN19" s="176">
        <v>772.9</v>
      </c>
      <c r="EO19" s="176">
        <v>625.80999999999995</v>
      </c>
      <c r="EP19" s="176">
        <v>789.72</v>
      </c>
      <c r="EQ19" s="176">
        <v>818.66</v>
      </c>
      <c r="ER19" s="176">
        <v>817.51</v>
      </c>
      <c r="ES19" s="176">
        <v>738.44</v>
      </c>
      <c r="ET19" s="176">
        <v>818.04</v>
      </c>
      <c r="EU19" s="176">
        <v>777.21</v>
      </c>
      <c r="EV19" s="176">
        <v>799.8</v>
      </c>
      <c r="EW19" s="176">
        <v>771.94</v>
      </c>
      <c r="EX19" s="176">
        <v>798.38</v>
      </c>
      <c r="EY19" s="176">
        <v>804.62</v>
      </c>
      <c r="EZ19" s="176">
        <v>766.77</v>
      </c>
      <c r="FA19" s="176">
        <v>78.37</v>
      </c>
      <c r="FB19" s="176">
        <v>236.38</v>
      </c>
      <c r="FC19" s="176">
        <v>812</v>
      </c>
      <c r="FD19" s="176">
        <v>801.73</v>
      </c>
      <c r="FE19" s="176">
        <v>727.27</v>
      </c>
      <c r="FF19" s="176">
        <v>803.1</v>
      </c>
      <c r="FG19" s="176">
        <v>765.46</v>
      </c>
      <c r="FH19" s="176">
        <v>782.18</v>
      </c>
      <c r="FI19" s="176">
        <v>759.12</v>
      </c>
      <c r="FJ19" s="176">
        <v>790.23</v>
      </c>
      <c r="FK19" s="176">
        <v>796.05</v>
      </c>
      <c r="FL19" s="176">
        <v>751.6</v>
      </c>
      <c r="FM19" s="176">
        <v>617.14</v>
      </c>
      <c r="FN19" s="176">
        <v>773.77</v>
      </c>
      <c r="FO19" s="176">
        <v>794.87</v>
      </c>
      <c r="FP19" s="176">
        <v>803.64</v>
      </c>
      <c r="FQ19" s="176">
        <v>728.85</v>
      </c>
      <c r="FR19" s="176">
        <v>131.37</v>
      </c>
      <c r="FS19" s="176">
        <v>709.02</v>
      </c>
      <c r="FT19" s="176">
        <v>780.32</v>
      </c>
      <c r="FU19" s="176">
        <v>756.61</v>
      </c>
      <c r="FV19" s="176">
        <v>792.47</v>
      </c>
      <c r="FW19" s="176">
        <v>795.21</v>
      </c>
      <c r="FX19" s="176">
        <v>748.36</v>
      </c>
      <c r="FY19" s="176">
        <v>793.33</v>
      </c>
      <c r="FZ19" s="176">
        <v>774.86</v>
      </c>
      <c r="GA19" s="176">
        <v>797.94</v>
      </c>
    </row>
    <row r="20" spans="2:183">
      <c r="B20" s="96" t="s">
        <v>1</v>
      </c>
      <c r="C20" s="166" t="s">
        <v>44</v>
      </c>
      <c r="D20" s="178">
        <v>1112.01</v>
      </c>
      <c r="E20" s="179">
        <v>995.84</v>
      </c>
      <c r="F20" s="179">
        <v>1074.8900000000001</v>
      </c>
      <c r="G20" s="179">
        <v>1025.8499999999999</v>
      </c>
      <c r="H20" s="179">
        <v>1057.46</v>
      </c>
      <c r="I20" s="179">
        <v>998.22</v>
      </c>
      <c r="J20" s="179">
        <v>1047.31</v>
      </c>
      <c r="K20" s="179">
        <v>1043.97</v>
      </c>
      <c r="L20" s="179">
        <v>1012.24</v>
      </c>
      <c r="M20" s="179">
        <v>138.22999999999999</v>
      </c>
      <c r="N20" s="179">
        <v>518.45000000000005</v>
      </c>
      <c r="O20" s="179">
        <v>1076.17</v>
      </c>
      <c r="P20" s="179">
        <v>1102.8499999999999</v>
      </c>
      <c r="Q20" s="179">
        <v>993.5</v>
      </c>
      <c r="R20" s="179">
        <v>1041.68</v>
      </c>
      <c r="S20" s="179">
        <v>1016.47</v>
      </c>
      <c r="T20" s="179">
        <v>1046.0899999999999</v>
      </c>
      <c r="U20" s="179">
        <v>1003.98</v>
      </c>
      <c r="V20" s="179">
        <v>1039.48</v>
      </c>
      <c r="W20" s="179">
        <v>1040.98</v>
      </c>
      <c r="X20" s="179">
        <v>992.93</v>
      </c>
      <c r="Y20" s="179">
        <v>807.76</v>
      </c>
      <c r="Z20" s="179">
        <v>1006.62</v>
      </c>
      <c r="AA20" s="179">
        <v>1047.79</v>
      </c>
      <c r="AB20" s="179">
        <v>1570.57</v>
      </c>
      <c r="AC20" s="179">
        <v>1424.09</v>
      </c>
      <c r="AD20" s="179">
        <v>1497.69</v>
      </c>
      <c r="AE20" s="179">
        <v>1442.93</v>
      </c>
      <c r="AF20" s="179">
        <v>1496.63</v>
      </c>
      <c r="AG20" s="179">
        <v>1439.28</v>
      </c>
      <c r="AH20" s="179">
        <v>1498.35</v>
      </c>
      <c r="AI20" s="179">
        <v>1492.08</v>
      </c>
      <c r="AJ20" s="179">
        <v>1418.3</v>
      </c>
      <c r="AK20" s="179">
        <v>483.5</v>
      </c>
      <c r="AL20" s="179">
        <v>1444.44</v>
      </c>
      <c r="AM20" s="179">
        <v>1485.34</v>
      </c>
      <c r="AN20" s="179">
        <v>1573.86</v>
      </c>
      <c r="AO20" s="179">
        <v>1477.42</v>
      </c>
      <c r="AP20" s="179">
        <v>1509.1</v>
      </c>
      <c r="AQ20" s="179">
        <v>1456.44</v>
      </c>
      <c r="AR20" s="179">
        <v>1506.65</v>
      </c>
      <c r="AS20" s="179">
        <v>1453.4</v>
      </c>
      <c r="AT20" s="179">
        <v>1506.41</v>
      </c>
      <c r="AU20" s="179">
        <v>1498.56</v>
      </c>
      <c r="AV20" s="179">
        <v>1426.04</v>
      </c>
      <c r="AW20" s="179">
        <v>1157.45</v>
      </c>
      <c r="AX20" s="179">
        <v>1471.56</v>
      </c>
      <c r="AY20" s="179">
        <v>1498.2</v>
      </c>
      <c r="AZ20" s="179">
        <v>1614.16</v>
      </c>
      <c r="BA20" s="179">
        <v>1459.29</v>
      </c>
      <c r="BB20" s="179">
        <v>1538.07</v>
      </c>
      <c r="BC20" s="179">
        <v>1484.92</v>
      </c>
      <c r="BD20" s="179">
        <v>1519.14</v>
      </c>
      <c r="BE20" s="179">
        <v>1474.62</v>
      </c>
      <c r="BF20" s="179">
        <v>1520.02</v>
      </c>
      <c r="BG20" s="179">
        <v>1527.76</v>
      </c>
      <c r="BH20" s="179">
        <v>1393.96</v>
      </c>
      <c r="BI20" s="179">
        <v>0</v>
      </c>
      <c r="BJ20" s="179">
        <v>644.91</v>
      </c>
      <c r="BK20" s="179">
        <v>1532.47</v>
      </c>
      <c r="BL20" s="179">
        <v>1655.48</v>
      </c>
      <c r="BM20" s="179">
        <v>1493.64</v>
      </c>
      <c r="BN20" s="179">
        <v>1582.35</v>
      </c>
      <c r="BO20" s="179">
        <v>1533.86</v>
      </c>
      <c r="BP20" s="179">
        <v>1584.15</v>
      </c>
      <c r="BQ20" s="179">
        <v>1513.79</v>
      </c>
      <c r="BR20" s="179">
        <v>1596</v>
      </c>
      <c r="BS20" s="179">
        <v>1594.04</v>
      </c>
      <c r="BT20" s="179">
        <v>1512.22</v>
      </c>
      <c r="BU20" s="179">
        <v>1582.27</v>
      </c>
      <c r="BV20" s="179">
        <v>1226.8399999999999</v>
      </c>
      <c r="BW20" s="179">
        <v>1638.2</v>
      </c>
      <c r="BX20" s="179">
        <v>1732.73</v>
      </c>
      <c r="BY20" s="179">
        <v>1571.69</v>
      </c>
      <c r="BZ20" s="179">
        <v>1730.07</v>
      </c>
      <c r="CA20" s="179">
        <v>1648.72</v>
      </c>
      <c r="CB20" s="179">
        <v>1675.04</v>
      </c>
      <c r="CC20" s="179">
        <v>1615.12</v>
      </c>
      <c r="CD20" s="179">
        <v>1681.94</v>
      </c>
      <c r="CE20" s="179">
        <v>1682.74</v>
      </c>
      <c r="CF20" s="179">
        <v>1633.96</v>
      </c>
      <c r="CG20" s="179">
        <v>225.88</v>
      </c>
      <c r="CH20" s="179">
        <v>1620.24</v>
      </c>
      <c r="CI20" s="179">
        <v>1729.06</v>
      </c>
      <c r="CJ20" s="179">
        <v>1791.94</v>
      </c>
      <c r="CK20" s="179">
        <v>1676.47</v>
      </c>
      <c r="CL20" s="179">
        <v>1791.32</v>
      </c>
      <c r="CM20" s="179">
        <v>1712.41</v>
      </c>
      <c r="CN20" s="179">
        <v>1740.64</v>
      </c>
      <c r="CO20" s="179">
        <v>1688.32</v>
      </c>
      <c r="CP20" s="179">
        <v>1754.21</v>
      </c>
      <c r="CQ20" s="179">
        <v>1751.16</v>
      </c>
      <c r="CR20" s="179">
        <v>1693.69</v>
      </c>
      <c r="CS20" s="179">
        <v>1359.75</v>
      </c>
      <c r="CT20" s="179">
        <v>1722.46</v>
      </c>
      <c r="CU20" s="179">
        <v>1778.02</v>
      </c>
      <c r="CV20" s="179">
        <v>1835.02</v>
      </c>
      <c r="CW20" s="179">
        <v>1657.02</v>
      </c>
      <c r="CX20" s="179">
        <v>1839.1</v>
      </c>
      <c r="CY20" s="179">
        <v>1759.97</v>
      </c>
      <c r="CZ20" s="179">
        <v>1789.79</v>
      </c>
      <c r="DA20" s="179">
        <v>1737.57</v>
      </c>
      <c r="DB20" s="179">
        <v>1788.29</v>
      </c>
      <c r="DC20" s="179">
        <v>1802.64</v>
      </c>
      <c r="DD20" s="179">
        <v>1719.71</v>
      </c>
      <c r="DE20" s="179">
        <v>176.01</v>
      </c>
      <c r="DF20" s="179">
        <v>1775.85</v>
      </c>
      <c r="DG20" s="179">
        <v>1824.15</v>
      </c>
      <c r="DH20" s="179">
        <v>1885.06</v>
      </c>
      <c r="DI20" s="179">
        <v>1701.39</v>
      </c>
      <c r="DJ20" s="179">
        <v>1887.78</v>
      </c>
      <c r="DK20" s="179">
        <v>1808.42</v>
      </c>
      <c r="DL20" s="179">
        <v>1838.61</v>
      </c>
      <c r="DM20" s="179">
        <v>1777.7</v>
      </c>
      <c r="DN20" s="179">
        <v>1841.92</v>
      </c>
      <c r="DO20" s="179">
        <v>1847.62</v>
      </c>
      <c r="DP20" s="179">
        <v>1762.52</v>
      </c>
      <c r="DQ20" s="179">
        <v>1434.67</v>
      </c>
      <c r="DR20" s="179">
        <v>1821.96</v>
      </c>
      <c r="DS20" s="179">
        <v>1874.63</v>
      </c>
      <c r="DT20" s="179">
        <v>1940.48</v>
      </c>
      <c r="DU20" s="179">
        <v>1749.59</v>
      </c>
      <c r="DV20" s="179">
        <v>1942.21</v>
      </c>
      <c r="DW20" s="179">
        <v>1862.98</v>
      </c>
      <c r="DX20" s="179">
        <v>1894.81</v>
      </c>
      <c r="DY20" s="179">
        <v>1827.52</v>
      </c>
      <c r="DZ20" s="179">
        <v>1895.24</v>
      </c>
      <c r="EA20" s="179">
        <v>1894.14</v>
      </c>
      <c r="EB20" s="179">
        <v>1814.72</v>
      </c>
      <c r="EC20" s="179">
        <v>367.97</v>
      </c>
      <c r="ED20" s="179">
        <v>1245.19</v>
      </c>
      <c r="EE20" s="179">
        <v>1926.7</v>
      </c>
      <c r="EF20" s="179">
        <v>1989.21</v>
      </c>
      <c r="EG20" s="179">
        <v>1858.4</v>
      </c>
      <c r="EH20" s="179">
        <v>1990.49</v>
      </c>
      <c r="EI20" s="179">
        <v>1907.41</v>
      </c>
      <c r="EJ20" s="179">
        <v>1941.05</v>
      </c>
      <c r="EK20" s="179">
        <v>1874.94</v>
      </c>
      <c r="EL20" s="179">
        <v>1947.09</v>
      </c>
      <c r="EM20" s="179">
        <v>1942.88</v>
      </c>
      <c r="EN20" s="179">
        <v>1870.41</v>
      </c>
      <c r="EO20" s="179">
        <v>1514.46</v>
      </c>
      <c r="EP20" s="179">
        <v>1911.12</v>
      </c>
      <c r="EQ20" s="179">
        <v>1981.16</v>
      </c>
      <c r="ER20" s="179">
        <v>2035.61</v>
      </c>
      <c r="ES20" s="179">
        <v>1838.72</v>
      </c>
      <c r="ET20" s="179">
        <v>2036.94</v>
      </c>
      <c r="EU20" s="179">
        <v>1935.26</v>
      </c>
      <c r="EV20" s="179">
        <v>1991.51</v>
      </c>
      <c r="EW20" s="179">
        <v>1922.14</v>
      </c>
      <c r="EX20" s="179">
        <v>1987.98</v>
      </c>
      <c r="EY20" s="179">
        <v>2003.52</v>
      </c>
      <c r="EZ20" s="179">
        <v>1909.26</v>
      </c>
      <c r="FA20" s="179">
        <v>195.14</v>
      </c>
      <c r="FB20" s="179">
        <v>588.6</v>
      </c>
      <c r="FC20" s="179">
        <v>2021.88</v>
      </c>
      <c r="FD20" s="179">
        <v>2052.4299999999998</v>
      </c>
      <c r="FE20" s="179">
        <v>1861.81</v>
      </c>
      <c r="FF20" s="179">
        <v>2055.94</v>
      </c>
      <c r="FG20" s="179">
        <v>1959.57</v>
      </c>
      <c r="FH20" s="179">
        <v>2002.37</v>
      </c>
      <c r="FI20" s="179">
        <v>1943.34</v>
      </c>
      <c r="FJ20" s="179">
        <v>2023</v>
      </c>
      <c r="FK20" s="179">
        <v>2037.88</v>
      </c>
      <c r="FL20" s="179">
        <v>1924.1</v>
      </c>
      <c r="FM20" s="179">
        <v>1579.88</v>
      </c>
      <c r="FN20" s="179">
        <v>1980.84</v>
      </c>
      <c r="FO20" s="179">
        <v>2034.87</v>
      </c>
      <c r="FP20" s="179">
        <v>2113.5700000000002</v>
      </c>
      <c r="FQ20" s="179">
        <v>1916.87</v>
      </c>
      <c r="FR20" s="179">
        <v>345.5</v>
      </c>
      <c r="FS20" s="179">
        <v>1864.73</v>
      </c>
      <c r="FT20" s="179">
        <v>2052.2399999999998</v>
      </c>
      <c r="FU20" s="179">
        <v>1989.88</v>
      </c>
      <c r="FV20" s="179">
        <v>2084.21</v>
      </c>
      <c r="FW20" s="179">
        <v>2091.41</v>
      </c>
      <c r="FX20" s="179">
        <v>1968.19</v>
      </c>
      <c r="FY20" s="179">
        <v>2086.4499999999998</v>
      </c>
      <c r="FZ20" s="179">
        <v>2037.89</v>
      </c>
      <c r="GA20" s="179">
        <v>2098.6</v>
      </c>
    </row>
    <row r="21" spans="2:183">
      <c r="B21" s="171" t="s">
        <v>1</v>
      </c>
      <c r="C21" s="172" t="s">
        <v>45</v>
      </c>
      <c r="D21" s="92">
        <v>0.53075505756510111</v>
      </c>
      <c r="E21" s="93">
        <v>0.53084434286895821</v>
      </c>
      <c r="F21" s="93">
        <v>0.53116801395875146</v>
      </c>
      <c r="G21" s="93">
        <v>0.53122297208141211</v>
      </c>
      <c r="H21" s="93">
        <v>0.53079536020962825</v>
      </c>
      <c r="I21" s="93">
        <v>0.53126397187753305</v>
      </c>
      <c r="J21" s="93">
        <v>0.53120435785568998</v>
      </c>
      <c r="K21" s="93">
        <v>0.53080521654005364</v>
      </c>
      <c r="L21" s="93">
        <v>0.53082813365304737</v>
      </c>
      <c r="M21" s="93">
        <v>0.53307192829699879</v>
      </c>
      <c r="N21" s="93">
        <v>0.53312178192009385</v>
      </c>
      <c r="O21" s="93">
        <v>0.53078056998753342</v>
      </c>
      <c r="P21" s="93">
        <v>0.53076075426771041</v>
      </c>
      <c r="Q21" s="93">
        <v>0.53042033468885685</v>
      </c>
      <c r="R21" s="93">
        <v>0.53080250489494663</v>
      </c>
      <c r="S21" s="93">
        <v>0.53040809062902705</v>
      </c>
      <c r="T21" s="93">
        <v>0.53080438392409945</v>
      </c>
      <c r="U21" s="93">
        <v>0.53125136754557445</v>
      </c>
      <c r="V21" s="93">
        <v>0.53040320497703508</v>
      </c>
      <c r="W21" s="93">
        <v>0.53080229665977852</v>
      </c>
      <c r="X21" s="93">
        <v>0.53084731447768996</v>
      </c>
      <c r="Y21" s="93">
        <v>0.53148055005182449</v>
      </c>
      <c r="Z21" s="93">
        <v>0.53083142881545975</v>
      </c>
      <c r="AA21" s="93">
        <v>0.53080021834755287</v>
      </c>
      <c r="AB21" s="93">
        <v>0.53076378058681584</v>
      </c>
      <c r="AC21" s="93">
        <v>0.53041877378709679</v>
      </c>
      <c r="AD21" s="93">
        <v>0.53040007969132152</v>
      </c>
      <c r="AE21" s="93">
        <v>0.53041424852453067</v>
      </c>
      <c r="AF21" s="93">
        <v>0.53079984833692084</v>
      </c>
      <c r="AG21" s="93">
        <v>0.53041475101175306</v>
      </c>
      <c r="AH21" s="93">
        <v>0.5307982896468586</v>
      </c>
      <c r="AI21" s="93">
        <v>0.53079975088694042</v>
      </c>
      <c r="AJ21" s="93">
        <v>0.53042290385298663</v>
      </c>
      <c r="AK21" s="93">
        <v>0.5335518390293138</v>
      </c>
      <c r="AL21" s="93">
        <v>0.53083158030084543</v>
      </c>
      <c r="AM21" s="93">
        <v>0.53080624022263312</v>
      </c>
      <c r="AN21" s="93">
        <v>0.53076079993220637</v>
      </c>
      <c r="AO21" s="93">
        <v>0.53040297049673202</v>
      </c>
      <c r="AP21" s="93">
        <v>0.53079562092402</v>
      </c>
      <c r="AQ21" s="93">
        <v>0.53041339959322131</v>
      </c>
      <c r="AR21" s="93">
        <v>0.5307934303606483</v>
      </c>
      <c r="AS21" s="93">
        <v>0.53082422280191732</v>
      </c>
      <c r="AT21" s="93">
        <v>0.53079570145860699</v>
      </c>
      <c r="AU21" s="93">
        <v>0.53119979528744521</v>
      </c>
      <c r="AV21" s="93">
        <v>0.53084004917911098</v>
      </c>
      <c r="AW21" s="93">
        <v>0.53147207164752575</v>
      </c>
      <c r="AX21" s="93">
        <v>0.53040921617296843</v>
      </c>
      <c r="AY21" s="93">
        <v>0.5311396548031565</v>
      </c>
      <c r="AZ21" s="93">
        <v>0.53037718029495484</v>
      </c>
      <c r="BA21" s="93">
        <v>0.53041763512061579</v>
      </c>
      <c r="BB21" s="93">
        <v>0.53079725805734179</v>
      </c>
      <c r="BC21" s="93">
        <v>0.53041483240242515</v>
      </c>
      <c r="BD21" s="93">
        <v>0.53121197161548861</v>
      </c>
      <c r="BE21" s="93">
        <v>0.53082805221924367</v>
      </c>
      <c r="BF21" s="93">
        <v>0.53040446470341107</v>
      </c>
      <c r="BG21" s="93">
        <v>0.53040177631002206</v>
      </c>
      <c r="BH21" s="93">
        <v>0.53087651156008075</v>
      </c>
      <c r="BI21" s="93" t="e">
        <v>#DIV/0!</v>
      </c>
      <c r="BJ21" s="93">
        <v>0.53270822702897291</v>
      </c>
      <c r="BK21" s="93">
        <v>0.53079689066586233</v>
      </c>
      <c r="BL21" s="93">
        <v>0.53075972469353128</v>
      </c>
      <c r="BM21" s="93">
        <v>0.53084477803495844</v>
      </c>
      <c r="BN21" s="93">
        <v>0.53039538496010452</v>
      </c>
      <c r="BO21" s="93">
        <v>0.53040710324805695</v>
      </c>
      <c r="BP21" s="93">
        <v>0.53079644919739222</v>
      </c>
      <c r="BQ21" s="93">
        <v>0.53082961767048253</v>
      </c>
      <c r="BR21" s="93">
        <v>0.53079032271600823</v>
      </c>
      <c r="BS21" s="93">
        <v>0.53078595403039008</v>
      </c>
      <c r="BT21" s="93">
        <v>0.53083351524264444</v>
      </c>
      <c r="BU21" s="93">
        <v>0.53079227877565127</v>
      </c>
      <c r="BV21" s="93">
        <v>0.53196911756479537</v>
      </c>
      <c r="BW21" s="93">
        <v>0.53115006371877183</v>
      </c>
      <c r="BX21" s="93">
        <v>0.53074140285553062</v>
      </c>
      <c r="BY21" s="93">
        <v>0.53082019062119923</v>
      </c>
      <c r="BZ21" s="93">
        <v>0.53074711695222498</v>
      </c>
      <c r="CA21" s="93">
        <v>0.5307845845196133</v>
      </c>
      <c r="CB21" s="93">
        <v>0.53076960282464469</v>
      </c>
      <c r="CC21" s="93">
        <v>0.53039973349475888</v>
      </c>
      <c r="CD21" s="93">
        <v>0.53076823562478304</v>
      </c>
      <c r="CE21" s="93">
        <v>0.53115469014610184</v>
      </c>
      <c r="CF21" s="93">
        <v>0.53118359494330425</v>
      </c>
      <c r="CG21" s="93">
        <v>0.53288584592427224</v>
      </c>
      <c r="CH21" s="93">
        <v>0.53153188632321324</v>
      </c>
      <c r="CI21" s="93">
        <v>0.53111775414403584</v>
      </c>
      <c r="CJ21" s="93">
        <v>0.53074053852380754</v>
      </c>
      <c r="CK21" s="93">
        <v>0.53079066988902412</v>
      </c>
      <c r="CL21" s="93">
        <v>0.53036799102057808</v>
      </c>
      <c r="CM21" s="93">
        <v>0.53038744586835163</v>
      </c>
      <c r="CN21" s="93">
        <v>0.53038121687193995</v>
      </c>
      <c r="CO21" s="93">
        <v>0.5303875538692967</v>
      </c>
      <c r="CP21" s="93">
        <v>0.53075293872211149</v>
      </c>
      <c r="CQ21" s="93">
        <v>0.53037385711295304</v>
      </c>
      <c r="CR21" s="93">
        <v>0.53110963637362696</v>
      </c>
      <c r="CS21" s="93">
        <v>0.53138416433043201</v>
      </c>
      <c r="CT21" s="93">
        <v>0.53076962297442898</v>
      </c>
      <c r="CU21" s="93">
        <v>0.53036845868948779</v>
      </c>
      <c r="CV21" s="93">
        <v>0.53074167211070644</v>
      </c>
      <c r="CW21" s="93">
        <v>0.53082159976568588</v>
      </c>
      <c r="CX21" s="93">
        <v>0.53074069187874262</v>
      </c>
      <c r="CY21" s="93">
        <v>0.53038243337520941</v>
      </c>
      <c r="CZ21" s="93">
        <v>0.53076179047457506</v>
      </c>
      <c r="DA21" s="93">
        <v>0.53078257783403027</v>
      </c>
      <c r="DB21" s="93">
        <v>0.53107992581689212</v>
      </c>
      <c r="DC21" s="93">
        <v>0.53075388886823394</v>
      </c>
      <c r="DD21" s="93">
        <v>0.53078854193436487</v>
      </c>
      <c r="DE21" s="93">
        <v>0.5412222365609507</v>
      </c>
      <c r="DF21" s="93">
        <v>0.53076664488047376</v>
      </c>
      <c r="DG21" s="93">
        <v>0.53036991842969006</v>
      </c>
      <c r="DH21" s="93">
        <v>0.53074155411490809</v>
      </c>
      <c r="DI21" s="93">
        <v>0.53040601982561697</v>
      </c>
      <c r="DJ21" s="93">
        <v>0.53073580643063667</v>
      </c>
      <c r="DK21" s="93">
        <v>0.5303837272872588</v>
      </c>
      <c r="DL21" s="93">
        <v>0.53076166222225085</v>
      </c>
      <c r="DM21" s="93">
        <v>0.53039411632779843</v>
      </c>
      <c r="DN21" s="93">
        <v>0.53113772020130046</v>
      </c>
      <c r="DO21" s="93">
        <v>0.53037845966116737</v>
      </c>
      <c r="DP21" s="93">
        <v>0.53119033331044296</v>
      </c>
      <c r="DQ21" s="93">
        <v>0.53187293042997397</v>
      </c>
      <c r="DR21" s="93">
        <v>0.53038539970228238</v>
      </c>
      <c r="DS21" s="93">
        <v>0.53074237055005824</v>
      </c>
      <c r="DT21" s="93">
        <v>0.53074326180637732</v>
      </c>
      <c r="DU21" s="93">
        <v>0.53082143964416673</v>
      </c>
      <c r="DV21" s="93">
        <v>0.53074041389748972</v>
      </c>
      <c r="DW21" s="93">
        <v>0.53077404408016582</v>
      </c>
      <c r="DX21" s="93">
        <v>0.53076166222225085</v>
      </c>
      <c r="DY21" s="93">
        <v>0.5307854553050485</v>
      </c>
      <c r="DZ21" s="93">
        <v>0.53076004343195016</v>
      </c>
      <c r="EA21" s="93">
        <v>0.53037812405006413</v>
      </c>
      <c r="EB21" s="93">
        <v>0.53079469498676157</v>
      </c>
      <c r="EC21" s="93">
        <v>0.53196452773733394</v>
      </c>
      <c r="ED21" s="93">
        <v>0.53222709075434227</v>
      </c>
      <c r="EE21" s="93">
        <v>0.53074876109593383</v>
      </c>
      <c r="EF21" s="93">
        <v>0.53074410567037078</v>
      </c>
      <c r="EG21" s="93">
        <v>0.53079253148995142</v>
      </c>
      <c r="EH21" s="93">
        <v>0.53074392518660685</v>
      </c>
      <c r="EI21" s="93">
        <v>0.53077028038624585</v>
      </c>
      <c r="EJ21" s="93">
        <v>0.53076262179556799</v>
      </c>
      <c r="EK21" s="93">
        <v>0.53118337882869804</v>
      </c>
      <c r="EL21" s="93">
        <v>0.53075583379626923</v>
      </c>
      <c r="EM21" s="93">
        <v>0.53075641499110537</v>
      </c>
      <c r="EN21" s="93">
        <v>0.53079020112117326</v>
      </c>
      <c r="EO21" s="93">
        <v>0.53138636299952535</v>
      </c>
      <c r="EP21" s="93">
        <v>0.53077427349086737</v>
      </c>
      <c r="EQ21" s="93">
        <v>0.530743603289481</v>
      </c>
      <c r="ER21" s="93">
        <v>0.53074303603051909</v>
      </c>
      <c r="ES21" s="93">
        <v>0.5304106302639654</v>
      </c>
      <c r="ET21" s="93">
        <v>0.53111492240655689</v>
      </c>
      <c r="EU21" s="93">
        <v>0.53078221502942202</v>
      </c>
      <c r="EV21" s="93">
        <v>0.5307596995912045</v>
      </c>
      <c r="EW21" s="93">
        <v>0.53039372513317773</v>
      </c>
      <c r="EX21" s="93">
        <v>0.53037897403907919</v>
      </c>
      <c r="EY21" s="93">
        <v>0.53075438584195422</v>
      </c>
      <c r="EZ21" s="93">
        <v>0.53039754048607146</v>
      </c>
      <c r="FA21" s="93">
        <v>0.53390679433013732</v>
      </c>
      <c r="FB21" s="93">
        <v>0.53367838424635961</v>
      </c>
      <c r="FC21" s="93">
        <v>0.53075099877353704</v>
      </c>
      <c r="FD21" s="93">
        <v>0.5307615608817482</v>
      </c>
      <c r="FE21" s="93">
        <v>0.53084025924875666</v>
      </c>
      <c r="FF21" s="93">
        <v>0.53075908677516193</v>
      </c>
      <c r="FG21" s="93">
        <v>0.53079973874689523</v>
      </c>
      <c r="FH21" s="93">
        <v>0.53078294946804561</v>
      </c>
      <c r="FI21" s="93">
        <v>0.53080595894578253</v>
      </c>
      <c r="FJ21" s="93">
        <v>0.53076936639377503</v>
      </c>
      <c r="FK21" s="93">
        <v>0.53153650557564969</v>
      </c>
      <c r="FL21" s="93">
        <v>0.53040486242094609</v>
      </c>
      <c r="FM21" s="93">
        <v>0.53140904144082513</v>
      </c>
      <c r="FN21" s="93">
        <v>0.53079113531402777</v>
      </c>
      <c r="FO21" s="93">
        <v>0.53076614183172144</v>
      </c>
      <c r="FP21" s="93">
        <v>0.53075870495311883</v>
      </c>
      <c r="FQ21" s="93">
        <v>0.53083650448695596</v>
      </c>
      <c r="FR21" s="93">
        <v>0.53232561154586977</v>
      </c>
      <c r="FS21" s="93">
        <v>0.53122209102297457</v>
      </c>
      <c r="FT21" s="93">
        <v>0.53078217963043806</v>
      </c>
      <c r="FU21" s="93">
        <v>0.5308073895676434</v>
      </c>
      <c r="FV21" s="93">
        <v>0.53076595859751585</v>
      </c>
      <c r="FW21" s="93">
        <v>0.53076484291131731</v>
      </c>
      <c r="FX21" s="93">
        <v>0.53081280711088852</v>
      </c>
      <c r="FY21" s="93">
        <v>0.53076934978111945</v>
      </c>
      <c r="FZ21" s="93">
        <v>0.53078419552827705</v>
      </c>
      <c r="GA21" s="93">
        <v>0.53037761837557651</v>
      </c>
    </row>
    <row r="22" spans="2:183">
      <c r="B22" s="96" t="s">
        <v>1</v>
      </c>
      <c r="C22" s="166" t="s">
        <v>46</v>
      </c>
      <c r="D22" s="96">
        <v>91.19</v>
      </c>
      <c r="E22" s="17">
        <v>81.569999999999993</v>
      </c>
      <c r="F22" s="17">
        <v>87.71</v>
      </c>
      <c r="G22" s="17">
        <v>83.54</v>
      </c>
      <c r="H22" s="17">
        <v>86.17</v>
      </c>
      <c r="I22" s="17">
        <v>80.989999999999995</v>
      </c>
      <c r="J22" s="17">
        <v>85.16</v>
      </c>
      <c r="K22" s="17">
        <v>84.93</v>
      </c>
      <c r="L22" s="17">
        <v>82.36</v>
      </c>
      <c r="M22" s="17">
        <v>11.22</v>
      </c>
      <c r="N22" s="17">
        <v>42.11</v>
      </c>
      <c r="O22" s="17">
        <v>87.9</v>
      </c>
      <c r="P22" s="17">
        <v>90.35</v>
      </c>
      <c r="Q22" s="17">
        <v>81.42</v>
      </c>
      <c r="R22" s="17">
        <v>84.72</v>
      </c>
      <c r="S22" s="17">
        <v>82.83</v>
      </c>
      <c r="T22" s="17">
        <v>85.11</v>
      </c>
      <c r="U22" s="17">
        <v>81.53</v>
      </c>
      <c r="V22" s="17">
        <v>84.58</v>
      </c>
      <c r="W22" s="17">
        <v>84.65</v>
      </c>
      <c r="X22" s="17">
        <v>80.58</v>
      </c>
      <c r="Y22" s="17">
        <v>65.62</v>
      </c>
      <c r="Z22" s="17">
        <v>81.849999999999994</v>
      </c>
      <c r="AA22" s="17">
        <v>85.28</v>
      </c>
      <c r="AB22" s="17">
        <v>89.89</v>
      </c>
      <c r="AC22" s="17">
        <v>81.59</v>
      </c>
      <c r="AD22" s="17">
        <v>85.26</v>
      </c>
      <c r="AE22" s="17">
        <v>82.1</v>
      </c>
      <c r="AF22" s="17">
        <v>85.12</v>
      </c>
      <c r="AG22" s="17">
        <v>81.849999999999994</v>
      </c>
      <c r="AH22" s="17">
        <v>85.22</v>
      </c>
      <c r="AI22" s="17">
        <v>84.82</v>
      </c>
      <c r="AJ22" s="17">
        <v>80.510000000000005</v>
      </c>
      <c r="AK22" s="17">
        <v>27.34</v>
      </c>
      <c r="AL22" s="17">
        <v>82.12</v>
      </c>
      <c r="AM22" s="17">
        <v>84.39</v>
      </c>
      <c r="AN22" s="17">
        <v>90.1</v>
      </c>
      <c r="AO22" s="17">
        <v>84.67</v>
      </c>
      <c r="AP22" s="17">
        <v>85.92</v>
      </c>
      <c r="AQ22" s="17">
        <v>82.97</v>
      </c>
      <c r="AR22" s="17">
        <v>85.77</v>
      </c>
      <c r="AS22" s="17">
        <v>82.7</v>
      </c>
      <c r="AT22" s="17">
        <v>85.75</v>
      </c>
      <c r="AU22" s="17">
        <v>85.17</v>
      </c>
      <c r="AV22" s="17">
        <v>80.94</v>
      </c>
      <c r="AW22" s="17">
        <v>65.73</v>
      </c>
      <c r="AX22" s="17">
        <v>83.94</v>
      </c>
      <c r="AY22" s="17">
        <v>85.16</v>
      </c>
      <c r="AZ22" s="17">
        <v>90.54</v>
      </c>
      <c r="BA22" s="17">
        <v>81.849999999999994</v>
      </c>
      <c r="BB22" s="17">
        <v>85.68</v>
      </c>
      <c r="BC22" s="17">
        <v>82.76</v>
      </c>
      <c r="BD22" s="17">
        <v>84.4</v>
      </c>
      <c r="BE22" s="17">
        <v>82.03</v>
      </c>
      <c r="BF22" s="17">
        <v>84.6</v>
      </c>
      <c r="BG22" s="17">
        <v>85.08</v>
      </c>
      <c r="BH22" s="17">
        <v>77.3</v>
      </c>
      <c r="BI22" s="17">
        <v>0</v>
      </c>
      <c r="BJ22" s="17">
        <v>35.770000000000003</v>
      </c>
      <c r="BK22" s="17">
        <v>85.32</v>
      </c>
      <c r="BL22" s="17">
        <v>90.63</v>
      </c>
      <c r="BM22" s="17">
        <v>81.75</v>
      </c>
      <c r="BN22" s="17">
        <v>86.21</v>
      </c>
      <c r="BO22" s="17">
        <v>83.58</v>
      </c>
      <c r="BP22" s="17">
        <v>86.25</v>
      </c>
      <c r="BQ22" s="17">
        <v>82.27</v>
      </c>
      <c r="BR22" s="17">
        <v>86.98</v>
      </c>
      <c r="BS22" s="17">
        <v>86.86</v>
      </c>
      <c r="BT22" s="17">
        <v>82.18</v>
      </c>
      <c r="BU22" s="17">
        <v>86.14</v>
      </c>
      <c r="BV22" s="17">
        <v>66.989999999999995</v>
      </c>
      <c r="BW22" s="17">
        <v>89.5</v>
      </c>
      <c r="BX22" s="17">
        <v>92.32</v>
      </c>
      <c r="BY22" s="17">
        <v>83.76</v>
      </c>
      <c r="BZ22" s="17">
        <v>92.15</v>
      </c>
      <c r="CA22" s="17">
        <v>87.65</v>
      </c>
      <c r="CB22" s="17">
        <v>88.87</v>
      </c>
      <c r="CC22" s="17">
        <v>85.72</v>
      </c>
      <c r="CD22" s="17">
        <v>89.28</v>
      </c>
      <c r="CE22" s="17">
        <v>89.25</v>
      </c>
      <c r="CF22" s="17">
        <v>86.7</v>
      </c>
      <c r="CG22" s="17">
        <v>11.98</v>
      </c>
      <c r="CH22" s="17">
        <v>86.17</v>
      </c>
      <c r="CI22" s="17">
        <v>92.02</v>
      </c>
      <c r="CJ22" s="17">
        <v>93.33</v>
      </c>
      <c r="CK22" s="17">
        <v>87.3</v>
      </c>
      <c r="CL22" s="17">
        <v>93.36</v>
      </c>
      <c r="CM22" s="17">
        <v>89.12</v>
      </c>
      <c r="CN22" s="17">
        <v>90.41</v>
      </c>
      <c r="CO22" s="17">
        <v>87.71</v>
      </c>
      <c r="CP22" s="17">
        <v>91.13</v>
      </c>
      <c r="CQ22" s="17">
        <v>91.02</v>
      </c>
      <c r="CR22" s="17">
        <v>87.89</v>
      </c>
      <c r="CS22" s="17">
        <v>70.56</v>
      </c>
      <c r="CT22" s="17">
        <v>89.64</v>
      </c>
      <c r="CU22" s="17">
        <v>92.59</v>
      </c>
      <c r="CV22" s="17">
        <v>92.96</v>
      </c>
      <c r="CW22" s="17">
        <v>83.93</v>
      </c>
      <c r="CX22" s="17">
        <v>93.2</v>
      </c>
      <c r="CY22" s="17">
        <v>89.14</v>
      </c>
      <c r="CZ22" s="17">
        <v>90.39</v>
      </c>
      <c r="DA22" s="17">
        <v>87.79</v>
      </c>
      <c r="DB22" s="17">
        <v>90.25</v>
      </c>
      <c r="DC22" s="17">
        <v>91.13</v>
      </c>
      <c r="DD22" s="17">
        <v>86.77</v>
      </c>
      <c r="DE22" s="17">
        <v>8.6999999999999993</v>
      </c>
      <c r="DF22" s="17">
        <v>89.97</v>
      </c>
      <c r="DG22" s="17">
        <v>92.42</v>
      </c>
      <c r="DH22" s="17">
        <v>93</v>
      </c>
      <c r="DI22" s="17">
        <v>83.99</v>
      </c>
      <c r="DJ22" s="17">
        <v>93.15</v>
      </c>
      <c r="DK22" s="17">
        <v>89.2</v>
      </c>
      <c r="DL22" s="17">
        <v>90.43</v>
      </c>
      <c r="DM22" s="17">
        <v>87.49</v>
      </c>
      <c r="DN22" s="17">
        <v>90.54</v>
      </c>
      <c r="DO22" s="17">
        <v>91</v>
      </c>
      <c r="DP22" s="17">
        <v>86.51</v>
      </c>
      <c r="DQ22" s="17">
        <v>70.47</v>
      </c>
      <c r="DR22" s="17">
        <v>89.94</v>
      </c>
      <c r="DS22" s="17">
        <v>92.42</v>
      </c>
      <c r="DT22" s="17">
        <v>92.88</v>
      </c>
      <c r="DU22" s="17">
        <v>83.71</v>
      </c>
      <c r="DV22" s="17">
        <v>92.98</v>
      </c>
      <c r="DW22" s="17">
        <v>89.09</v>
      </c>
      <c r="DX22" s="17">
        <v>90.43</v>
      </c>
      <c r="DY22" s="17">
        <v>87.18</v>
      </c>
      <c r="DZ22" s="17">
        <v>90.46</v>
      </c>
      <c r="EA22" s="17">
        <v>90.47</v>
      </c>
      <c r="EB22" s="17">
        <v>86.49</v>
      </c>
      <c r="EC22" s="17">
        <v>17.510000000000002</v>
      </c>
      <c r="ED22" s="17">
        <v>59.38</v>
      </c>
      <c r="EE22" s="17">
        <v>92.14</v>
      </c>
      <c r="EF22" s="17">
        <v>92.85</v>
      </c>
      <c r="EG22" s="17">
        <v>86.72</v>
      </c>
      <c r="EH22" s="17">
        <v>92.92</v>
      </c>
      <c r="EI22" s="17">
        <v>88.93</v>
      </c>
      <c r="EJ22" s="17">
        <v>90.33</v>
      </c>
      <c r="EK22" s="17">
        <v>87.16</v>
      </c>
      <c r="EL22" s="17">
        <v>90.65</v>
      </c>
      <c r="EM22" s="17">
        <v>90.43</v>
      </c>
      <c r="EN22" s="17">
        <v>86.99</v>
      </c>
      <c r="EO22" s="17">
        <v>70.459999999999994</v>
      </c>
      <c r="EP22" s="17">
        <v>89.12</v>
      </c>
      <c r="EQ22" s="17">
        <v>92.43</v>
      </c>
      <c r="ER22" s="17">
        <v>92.29</v>
      </c>
      <c r="ES22" s="17">
        <v>83.42</v>
      </c>
      <c r="ET22" s="17">
        <v>92.28</v>
      </c>
      <c r="EU22" s="17">
        <v>87.55</v>
      </c>
      <c r="EV22" s="17">
        <v>90.05</v>
      </c>
      <c r="EW22" s="17">
        <v>86.94</v>
      </c>
      <c r="EX22" s="17">
        <v>89.94</v>
      </c>
      <c r="EY22" s="17">
        <v>90.65</v>
      </c>
      <c r="EZ22" s="17">
        <v>86.29</v>
      </c>
      <c r="FA22" s="17">
        <v>8.77</v>
      </c>
      <c r="FB22" s="17">
        <v>26.5</v>
      </c>
      <c r="FC22" s="17">
        <v>91.59</v>
      </c>
      <c r="FD22" s="17">
        <v>90.39</v>
      </c>
      <c r="FE22" s="17">
        <v>82.02</v>
      </c>
      <c r="FF22" s="17">
        <v>90.57</v>
      </c>
      <c r="FG22" s="17">
        <v>86.15</v>
      </c>
      <c r="FH22" s="17">
        <v>87.92</v>
      </c>
      <c r="FI22" s="17">
        <v>85.35</v>
      </c>
      <c r="FJ22" s="17">
        <v>88.93</v>
      </c>
      <c r="FK22" s="17">
        <v>89.52</v>
      </c>
      <c r="FL22" s="17">
        <v>84.47</v>
      </c>
      <c r="FM22" s="17">
        <v>69.45</v>
      </c>
      <c r="FN22" s="17">
        <v>87.2</v>
      </c>
      <c r="FO22" s="17">
        <v>89.52</v>
      </c>
      <c r="FP22" s="17">
        <v>90.58</v>
      </c>
      <c r="FQ22" s="17">
        <v>82.17</v>
      </c>
      <c r="FR22" s="17">
        <v>14.77</v>
      </c>
      <c r="FS22" s="17">
        <v>79.61</v>
      </c>
      <c r="FT22" s="17">
        <v>87.63</v>
      </c>
      <c r="FU22" s="17">
        <v>84.98</v>
      </c>
      <c r="FV22" s="17">
        <v>89.16</v>
      </c>
      <c r="FW22" s="17">
        <v>89.51</v>
      </c>
      <c r="FX22" s="17">
        <v>83.94</v>
      </c>
      <c r="FY22" s="17">
        <v>89.29</v>
      </c>
      <c r="FZ22" s="17">
        <v>87.29</v>
      </c>
      <c r="GA22" s="17">
        <v>89.93</v>
      </c>
    </row>
    <row r="23" spans="2:183">
      <c r="B23" s="96" t="s">
        <v>1</v>
      </c>
      <c r="C23" s="166" t="s">
        <v>47</v>
      </c>
      <c r="D23" s="178">
        <v>3393.16</v>
      </c>
      <c r="E23" s="179">
        <v>3035.12</v>
      </c>
      <c r="F23" s="179">
        <v>3263.69</v>
      </c>
      <c r="G23" s="179">
        <v>3108.69</v>
      </c>
      <c r="H23" s="179">
        <v>4318.1499999999996</v>
      </c>
      <c r="I23" s="179">
        <v>4058.56</v>
      </c>
      <c r="J23" s="179">
        <v>4267.5600000000004</v>
      </c>
      <c r="K23" s="179">
        <v>4255.63</v>
      </c>
      <c r="L23" s="179">
        <v>4127.26</v>
      </c>
      <c r="M23" s="179">
        <v>417.36</v>
      </c>
      <c r="N23" s="179">
        <v>1566.95</v>
      </c>
      <c r="O23" s="179">
        <v>3270.7</v>
      </c>
      <c r="P23" s="179">
        <v>3361.88</v>
      </c>
      <c r="Q23" s="179">
        <v>3029.54</v>
      </c>
      <c r="R23" s="179">
        <v>3152.4</v>
      </c>
      <c r="S23" s="179">
        <v>3082.01</v>
      </c>
      <c r="T23" s="179">
        <v>4265.1099999999997</v>
      </c>
      <c r="U23" s="179">
        <v>4085.27</v>
      </c>
      <c r="V23" s="179">
        <v>4238.37</v>
      </c>
      <c r="W23" s="179">
        <v>4241.83</v>
      </c>
      <c r="X23" s="179">
        <v>4037.64</v>
      </c>
      <c r="Y23" s="179">
        <v>2441.69</v>
      </c>
      <c r="Z23" s="179">
        <v>3045.45</v>
      </c>
      <c r="AA23" s="179">
        <v>3173.21</v>
      </c>
      <c r="AB23" s="179">
        <v>3344.88</v>
      </c>
      <c r="AC23" s="179">
        <v>3036.11</v>
      </c>
      <c r="AD23" s="179">
        <v>3172.42</v>
      </c>
      <c r="AE23" s="179">
        <v>3054.97</v>
      </c>
      <c r="AF23" s="179">
        <v>4265.1899999999996</v>
      </c>
      <c r="AG23" s="179">
        <v>4101.54</v>
      </c>
      <c r="AH23" s="179">
        <v>4270.47</v>
      </c>
      <c r="AI23" s="179">
        <v>4250.25</v>
      </c>
      <c r="AJ23" s="179">
        <v>4034.32</v>
      </c>
      <c r="AK23" s="179">
        <v>1017.32</v>
      </c>
      <c r="AL23" s="179">
        <v>3055.56</v>
      </c>
      <c r="AM23" s="179">
        <v>3140.24</v>
      </c>
      <c r="AN23" s="179">
        <v>3352.65</v>
      </c>
      <c r="AO23" s="179">
        <v>3150.47</v>
      </c>
      <c r="AP23" s="179">
        <v>3197.22</v>
      </c>
      <c r="AQ23" s="179">
        <v>3087.13</v>
      </c>
      <c r="AR23" s="179">
        <v>4298.03</v>
      </c>
      <c r="AS23" s="179">
        <v>4143.8999999999996</v>
      </c>
      <c r="AT23" s="179">
        <v>4296.99</v>
      </c>
      <c r="AU23" s="179">
        <v>4267.6099999999997</v>
      </c>
      <c r="AV23" s="179">
        <v>4055.96</v>
      </c>
      <c r="AW23" s="179">
        <v>2445.73</v>
      </c>
      <c r="AX23" s="179">
        <v>3123.47</v>
      </c>
      <c r="AY23" s="179">
        <v>3168.92</v>
      </c>
      <c r="AZ23" s="179">
        <v>3449.67</v>
      </c>
      <c r="BA23" s="179">
        <v>3118.41</v>
      </c>
      <c r="BB23" s="179">
        <v>3264.41</v>
      </c>
      <c r="BC23" s="179">
        <v>3153.03</v>
      </c>
      <c r="BD23" s="179">
        <v>4330.6099999999997</v>
      </c>
      <c r="BE23" s="179">
        <v>4208.8599999999997</v>
      </c>
      <c r="BF23" s="179">
        <v>4340.78</v>
      </c>
      <c r="BG23" s="179">
        <v>4365.6499999999996</v>
      </c>
      <c r="BH23" s="179">
        <v>3966.33</v>
      </c>
      <c r="BI23" s="179">
        <v>0</v>
      </c>
      <c r="BJ23" s="179">
        <v>1362.95</v>
      </c>
      <c r="BK23" s="179">
        <v>3250.56</v>
      </c>
      <c r="BL23" s="179">
        <v>3540.12</v>
      </c>
      <c r="BM23" s="179">
        <v>3193</v>
      </c>
      <c r="BN23" s="179">
        <v>3367.54</v>
      </c>
      <c r="BO23" s="179">
        <v>3264.63</v>
      </c>
      <c r="BP23" s="179">
        <v>4536.5</v>
      </c>
      <c r="BQ23" s="179">
        <v>4327.26</v>
      </c>
      <c r="BR23" s="179">
        <v>4575.2299999999996</v>
      </c>
      <c r="BS23" s="179">
        <v>4568.82</v>
      </c>
      <c r="BT23" s="179">
        <v>4322.78</v>
      </c>
      <c r="BU23" s="179">
        <v>3364.54</v>
      </c>
      <c r="BV23" s="179">
        <v>2616.58</v>
      </c>
      <c r="BW23" s="179">
        <v>3495.76</v>
      </c>
      <c r="BX23" s="179">
        <v>3700</v>
      </c>
      <c r="BY23" s="179">
        <v>3357.14</v>
      </c>
      <c r="BZ23" s="179">
        <v>3693.44</v>
      </c>
      <c r="CA23" s="179">
        <v>3513.12</v>
      </c>
      <c r="CB23" s="179">
        <v>4796.57</v>
      </c>
      <c r="CC23" s="179">
        <v>4626.2</v>
      </c>
      <c r="CD23" s="179">
        <v>4818.24</v>
      </c>
      <c r="CE23" s="179">
        <v>4817.03</v>
      </c>
      <c r="CF23" s="179">
        <v>4679.07</v>
      </c>
      <c r="CG23" s="179">
        <v>480.28</v>
      </c>
      <c r="CH23" s="179">
        <v>3453.82</v>
      </c>
      <c r="CI23" s="179">
        <v>3688.23</v>
      </c>
      <c r="CJ23" s="179">
        <v>3839.53</v>
      </c>
      <c r="CK23" s="179">
        <v>3591.7</v>
      </c>
      <c r="CL23" s="179">
        <v>3841.04</v>
      </c>
      <c r="CM23" s="179">
        <v>3666.46</v>
      </c>
      <c r="CN23" s="179">
        <v>5008.63</v>
      </c>
      <c r="CO23" s="179">
        <v>4859.25</v>
      </c>
      <c r="CP23" s="179">
        <v>5048.47</v>
      </c>
      <c r="CQ23" s="179">
        <v>5042.7299999999996</v>
      </c>
      <c r="CR23" s="179">
        <v>4869.3</v>
      </c>
      <c r="CS23" s="179">
        <v>2902.95</v>
      </c>
      <c r="CT23" s="179">
        <v>3687.63</v>
      </c>
      <c r="CU23" s="179">
        <v>3809.23</v>
      </c>
      <c r="CV23" s="179">
        <v>3926.7</v>
      </c>
      <c r="CW23" s="179">
        <v>3545.06</v>
      </c>
      <c r="CX23" s="179">
        <v>3936.63</v>
      </c>
      <c r="CY23" s="179">
        <v>3765.1</v>
      </c>
      <c r="CZ23" s="179">
        <v>5142.51</v>
      </c>
      <c r="DA23" s="179">
        <v>4994.1099999999997</v>
      </c>
      <c r="DB23" s="179">
        <v>5134.16</v>
      </c>
      <c r="DC23" s="179">
        <v>5184.1400000000003</v>
      </c>
      <c r="DD23" s="179">
        <v>4936.59</v>
      </c>
      <c r="DE23" s="179">
        <v>367.55</v>
      </c>
      <c r="DF23" s="179">
        <v>3800.13</v>
      </c>
      <c r="DG23" s="179">
        <v>3903.82</v>
      </c>
      <c r="DH23" s="179">
        <v>4035.19</v>
      </c>
      <c r="DI23" s="179">
        <v>3644.21</v>
      </c>
      <c r="DJ23" s="179">
        <v>4041.9</v>
      </c>
      <c r="DK23" s="179">
        <v>3870.25</v>
      </c>
      <c r="DL23" s="179">
        <v>5283.87</v>
      </c>
      <c r="DM23" s="179">
        <v>5112.16</v>
      </c>
      <c r="DN23" s="179">
        <v>5290.3</v>
      </c>
      <c r="DO23" s="179">
        <v>5317.31</v>
      </c>
      <c r="DP23" s="179">
        <v>5054.8100000000004</v>
      </c>
      <c r="DQ23" s="179">
        <v>3057.89</v>
      </c>
      <c r="DR23" s="179">
        <v>3902.61</v>
      </c>
      <c r="DS23" s="179">
        <v>4010.29</v>
      </c>
      <c r="DT23" s="179">
        <v>4139.8500000000004</v>
      </c>
      <c r="DU23" s="179">
        <v>3730.87</v>
      </c>
      <c r="DV23" s="179">
        <v>4143.9799999999996</v>
      </c>
      <c r="DW23" s="179">
        <v>3970.52</v>
      </c>
      <c r="DX23" s="179">
        <v>5427.65</v>
      </c>
      <c r="DY23" s="179">
        <v>5232.62</v>
      </c>
      <c r="DZ23" s="179">
        <v>5429.17</v>
      </c>
      <c r="EA23" s="179">
        <v>5429.85</v>
      </c>
      <c r="EB23" s="179">
        <v>5191.3</v>
      </c>
      <c r="EC23" s="179">
        <v>780.62</v>
      </c>
      <c r="ED23" s="179">
        <v>2646.7</v>
      </c>
      <c r="EE23" s="179">
        <v>4106.82</v>
      </c>
      <c r="EF23" s="179">
        <v>4251.6899999999996</v>
      </c>
      <c r="EG23" s="179">
        <v>3970.78</v>
      </c>
      <c r="EH23" s="179">
        <v>4254.84</v>
      </c>
      <c r="EI23" s="179">
        <v>4072.15</v>
      </c>
      <c r="EJ23" s="179">
        <v>5570.59</v>
      </c>
      <c r="EK23" s="179">
        <v>5375.23</v>
      </c>
      <c r="EL23" s="179">
        <v>5590.25</v>
      </c>
      <c r="EM23" s="179">
        <v>5576.68</v>
      </c>
      <c r="EN23" s="179">
        <v>5364.82</v>
      </c>
      <c r="EO23" s="179">
        <v>3226.34</v>
      </c>
      <c r="EP23" s="179">
        <v>4080.88</v>
      </c>
      <c r="EQ23" s="179">
        <v>4232.45</v>
      </c>
      <c r="ER23" s="179">
        <v>4343.96</v>
      </c>
      <c r="ES23" s="179">
        <v>3926.53</v>
      </c>
      <c r="ET23" s="179">
        <v>4343.78</v>
      </c>
      <c r="EU23" s="179">
        <v>4120.75</v>
      </c>
      <c r="EV23" s="179">
        <v>5707.23</v>
      </c>
      <c r="EW23" s="179">
        <v>5510.37</v>
      </c>
      <c r="EX23" s="179">
        <v>5700.1</v>
      </c>
      <c r="EY23" s="179">
        <v>5745.44</v>
      </c>
      <c r="EZ23" s="179">
        <v>5469.3</v>
      </c>
      <c r="FA23" s="179">
        <v>412.59</v>
      </c>
      <c r="FB23" s="179">
        <v>1247.44</v>
      </c>
      <c r="FC23" s="179">
        <v>4311.12</v>
      </c>
      <c r="FD23" s="179">
        <v>4373.95</v>
      </c>
      <c r="FE23" s="179">
        <v>3968.99</v>
      </c>
      <c r="FF23" s="179">
        <v>4382.57</v>
      </c>
      <c r="FG23" s="179">
        <v>4168.8900000000003</v>
      </c>
      <c r="FH23" s="179">
        <v>5729.55</v>
      </c>
      <c r="FI23" s="179">
        <v>5562.13</v>
      </c>
      <c r="FJ23" s="179">
        <v>5795.82</v>
      </c>
      <c r="FK23" s="179">
        <v>5834.29</v>
      </c>
      <c r="FL23" s="179">
        <v>5504.89</v>
      </c>
      <c r="FM23" s="179">
        <v>3360.45</v>
      </c>
      <c r="FN23" s="179">
        <v>4219.58</v>
      </c>
      <c r="FO23" s="179">
        <v>4332.04</v>
      </c>
      <c r="FP23" s="179">
        <v>4507.3900000000003</v>
      </c>
      <c r="FQ23" s="179">
        <v>4089</v>
      </c>
      <c r="FR23" s="179">
        <v>735.07</v>
      </c>
      <c r="FS23" s="179">
        <v>3961.49</v>
      </c>
      <c r="FT23" s="179">
        <v>5873.26</v>
      </c>
      <c r="FU23" s="179">
        <v>5695.63</v>
      </c>
      <c r="FV23" s="179">
        <v>5975.83</v>
      </c>
      <c r="FW23" s="179">
        <v>5999.1</v>
      </c>
      <c r="FX23" s="179">
        <v>5625.46</v>
      </c>
      <c r="FY23" s="179">
        <v>4442.9799999999996</v>
      </c>
      <c r="FZ23" s="179">
        <v>4343.58</v>
      </c>
      <c r="GA23" s="179">
        <v>4475.07</v>
      </c>
    </row>
    <row r="24" spans="2:183">
      <c r="B24" s="180" t="s">
        <v>1</v>
      </c>
      <c r="C24" s="181" t="s">
        <v>48</v>
      </c>
      <c r="D24" s="94">
        <v>5.9867836449658068E-2</v>
      </c>
      <c r="E24" s="95">
        <v>5.9808799911353634E-2</v>
      </c>
      <c r="F24" s="95">
        <v>5.9618333232224825E-2</v>
      </c>
      <c r="G24" s="95">
        <v>5.9504380648540051E-2</v>
      </c>
      <c r="H24" s="95">
        <v>5.949431728984985E-2</v>
      </c>
      <c r="I24" s="95">
        <v>5.928880157961941E-2</v>
      </c>
      <c r="J24" s="95">
        <v>5.9412620158640628E-2</v>
      </c>
      <c r="K24" s="95">
        <v>5.9397200243414522E-2</v>
      </c>
      <c r="L24" s="95">
        <v>5.9408086705799591E-2</v>
      </c>
      <c r="M24" s="95">
        <v>5.9513104830769423E-2</v>
      </c>
      <c r="N24" s="95">
        <v>5.9561069289650735E-2</v>
      </c>
      <c r="O24" s="95">
        <v>5.9632168230555331E-2</v>
      </c>
      <c r="P24" s="95">
        <v>5.9809716066860773E-2</v>
      </c>
      <c r="Q24" s="95">
        <v>5.9792357050405281E-2</v>
      </c>
      <c r="R24" s="95">
        <v>5.9380687188469547E-2</v>
      </c>
      <c r="S24" s="95">
        <v>5.9451814862110354E-2</v>
      </c>
      <c r="T24" s="95">
        <v>5.9402462940856389E-2</v>
      </c>
      <c r="U24" s="95">
        <v>5.9340901487862294E-2</v>
      </c>
      <c r="V24" s="95">
        <v>5.9363384204202181E-2</v>
      </c>
      <c r="W24" s="95">
        <v>5.9371583525700655E-2</v>
      </c>
      <c r="X24" s="95">
        <v>5.9256758974070477E-2</v>
      </c>
      <c r="Y24" s="95">
        <v>5.9388256610303482E-2</v>
      </c>
      <c r="Z24" s="95">
        <v>5.9370545282371866E-2</v>
      </c>
      <c r="AA24" s="95">
        <v>5.9424539049135951E-2</v>
      </c>
      <c r="AB24" s="95">
        <v>5.9752969762979828E-2</v>
      </c>
      <c r="AC24" s="95">
        <v>5.977550484577028E-2</v>
      </c>
      <c r="AD24" s="95">
        <v>5.9392325809330154E-2</v>
      </c>
      <c r="AE24" s="95">
        <v>5.9363127995779509E-2</v>
      </c>
      <c r="AF24" s="95">
        <v>5.9381606700801323E-2</v>
      </c>
      <c r="AG24" s="95">
        <v>5.9332860518937811E-2</v>
      </c>
      <c r="AH24" s="95">
        <v>5.9383293832154398E-2</v>
      </c>
      <c r="AI24" s="95">
        <v>5.935328570328955E-2</v>
      </c>
      <c r="AJ24" s="95">
        <v>5.9225224310663557E-2</v>
      </c>
      <c r="AK24" s="95">
        <v>5.9343831736143521E-2</v>
      </c>
      <c r="AL24" s="95">
        <v>5.9361997677241367E-2</v>
      </c>
      <c r="AM24" s="95">
        <v>5.9320565481954114E-2</v>
      </c>
      <c r="AN24" s="95">
        <v>5.9767222918640457E-2</v>
      </c>
      <c r="AO24" s="95">
        <v>5.9791265493221009E-2</v>
      </c>
      <c r="AP24" s="95">
        <v>5.9443906817940061E-2</v>
      </c>
      <c r="AQ24" s="95">
        <v>5.9435470482752911E-2</v>
      </c>
      <c r="AR24" s="95">
        <v>5.9436723225798738E-2</v>
      </c>
      <c r="AS24" s="95">
        <v>5.9412312016292768E-2</v>
      </c>
      <c r="AT24" s="95">
        <v>5.9432428966984682E-2</v>
      </c>
      <c r="AU24" s="95">
        <v>5.9384769396379475E-2</v>
      </c>
      <c r="AV24" s="95">
        <v>5.9265350189739364E-2</v>
      </c>
      <c r="AW24" s="95">
        <v>5.9367570092265634E-2</v>
      </c>
      <c r="AX24" s="95">
        <v>5.9511782184324874E-2</v>
      </c>
      <c r="AY24" s="95">
        <v>5.9385105101995364E-2</v>
      </c>
      <c r="AZ24" s="95">
        <v>5.9796714945216066E-2</v>
      </c>
      <c r="BA24" s="95">
        <v>5.979901576372558E-2</v>
      </c>
      <c r="BB24" s="95">
        <v>5.9432977967294E-2</v>
      </c>
      <c r="BC24" s="95">
        <v>5.9419212379529088E-2</v>
      </c>
      <c r="BD24" s="95">
        <v>5.9321095018916949E-2</v>
      </c>
      <c r="BE24" s="95">
        <v>5.9353122953416611E-2</v>
      </c>
      <c r="BF24" s="95">
        <v>5.9336733155136101E-2</v>
      </c>
      <c r="BG24" s="95">
        <v>5.9370833502337489E-2</v>
      </c>
      <c r="BH24" s="95">
        <v>5.9172548836490098E-2</v>
      </c>
      <c r="BI24" s="95" t="e">
        <v>#DIV/0!</v>
      </c>
      <c r="BJ24" s="95">
        <v>5.9389039366764415E-2</v>
      </c>
      <c r="BK24" s="95">
        <v>5.9399793698501319E-2</v>
      </c>
      <c r="BL24" s="95">
        <v>5.9856841891137394E-2</v>
      </c>
      <c r="BM24" s="95">
        <v>5.9851546201549991E-2</v>
      </c>
      <c r="BN24" s="95">
        <v>5.9528186813964573E-2</v>
      </c>
      <c r="BO24" s="95">
        <v>5.9538035280453136E-2</v>
      </c>
      <c r="BP24" s="95">
        <v>5.9532637733287055E-2</v>
      </c>
      <c r="BQ24" s="95">
        <v>5.9428934674764372E-2</v>
      </c>
      <c r="BR24" s="95">
        <v>5.9590250232121424E-2</v>
      </c>
      <c r="BS24" s="95">
        <v>5.9581374989764381E-2</v>
      </c>
      <c r="BT24" s="95">
        <v>5.9425817382937403E-2</v>
      </c>
      <c r="BU24" s="95">
        <v>5.95274601853098E-2</v>
      </c>
      <c r="BV24" s="95">
        <v>5.9838151600479624E-2</v>
      </c>
      <c r="BW24" s="95">
        <v>5.9778093032078462E-2</v>
      </c>
      <c r="BX24" s="95">
        <v>5.9949648010109359E-2</v>
      </c>
      <c r="BY24" s="95">
        <v>5.9972886541534008E-2</v>
      </c>
      <c r="BZ24" s="95">
        <v>5.9931558355468935E-2</v>
      </c>
      <c r="CA24" s="95">
        <v>5.9821613518251396E-2</v>
      </c>
      <c r="CB24" s="95">
        <v>5.9699908371019447E-2</v>
      </c>
      <c r="CC24" s="95">
        <v>5.9678237389473948E-2</v>
      </c>
      <c r="CD24" s="95">
        <v>5.9728737003643485E-2</v>
      </c>
      <c r="CE24" s="95">
        <v>5.9723535238475074E-2</v>
      </c>
      <c r="CF24" s="95">
        <v>5.9753243913672066E-2</v>
      </c>
      <c r="CG24" s="95">
        <v>5.9915273901199259E-2</v>
      </c>
      <c r="CH24" s="95">
        <v>5.9930001104952876E-2</v>
      </c>
      <c r="CI24" s="95">
        <v>5.9924049750897115E-2</v>
      </c>
      <c r="CJ24" s="95">
        <v>5.9984517014733903E-2</v>
      </c>
      <c r="CK24" s="95">
        <v>5.997906400884296E-2</v>
      </c>
      <c r="CL24" s="95">
        <v>5.9982744359933088E-2</v>
      </c>
      <c r="CM24" s="95">
        <v>5.9899039671267723E-2</v>
      </c>
      <c r="CN24" s="95">
        <v>5.9779796316593234E-2</v>
      </c>
      <c r="CO24" s="95">
        <v>5.979318314423282E-2</v>
      </c>
      <c r="CP24" s="95">
        <v>5.9831907007441974E-2</v>
      </c>
      <c r="CQ24" s="95">
        <v>5.9821344363455084E-2</v>
      </c>
      <c r="CR24" s="95">
        <v>5.9806823755128857E-2</v>
      </c>
      <c r="CS24" s="95">
        <v>5.9837006487536551E-2</v>
      </c>
      <c r="CT24" s="95">
        <v>5.9940270363117075E-2</v>
      </c>
      <c r="CU24" s="95">
        <v>5.9933137558655133E-2</v>
      </c>
      <c r="CV24" s="95">
        <v>5.9957400640933391E-2</v>
      </c>
      <c r="CW24" s="95">
        <v>5.9957280526921126E-2</v>
      </c>
      <c r="CX24" s="95">
        <v>5.9978698552338172E-2</v>
      </c>
      <c r="CY24" s="95">
        <v>5.9905083640893753E-2</v>
      </c>
      <c r="CZ24" s="95">
        <v>5.9775178471214593E-2</v>
      </c>
      <c r="DA24" s="95">
        <v>5.9803129582445033E-2</v>
      </c>
      <c r="DB24" s="95">
        <v>5.976900851079224E-2</v>
      </c>
      <c r="DC24" s="95">
        <v>5.9834234613986542E-2</v>
      </c>
      <c r="DD24" s="95">
        <v>5.9722916845371107E-2</v>
      </c>
      <c r="DE24" s="95">
        <v>5.9655814748261378E-2</v>
      </c>
      <c r="DF24" s="95">
        <v>5.9964933810380143E-2</v>
      </c>
      <c r="DG24" s="95">
        <v>5.9922723546787231E-2</v>
      </c>
      <c r="DH24" s="95">
        <v>5.9962054657830645E-2</v>
      </c>
      <c r="DI24" s="95">
        <v>5.9961238297019444E-2</v>
      </c>
      <c r="DJ24" s="95">
        <v>5.9972148200417068E-2</v>
      </c>
      <c r="DK24" s="95">
        <v>5.9909115453999608E-2</v>
      </c>
      <c r="DL24" s="95">
        <v>5.9780016085339394E-2</v>
      </c>
      <c r="DM24" s="95">
        <v>5.9776863333959068E-2</v>
      </c>
      <c r="DN24" s="95">
        <v>5.9787909424024649E-2</v>
      </c>
      <c r="DO24" s="95">
        <v>5.9820579347520178E-2</v>
      </c>
      <c r="DP24" s="95">
        <v>5.9705942539155496E-2</v>
      </c>
      <c r="DQ24" s="95">
        <v>5.9827108824403043E-2</v>
      </c>
      <c r="DR24" s="95">
        <v>5.9956842272973626E-2</v>
      </c>
      <c r="DS24" s="95">
        <v>5.992012055342151E-2</v>
      </c>
      <c r="DT24" s="95">
        <v>5.9952610133995339E-2</v>
      </c>
      <c r="DU24" s="95">
        <v>5.9938035627724005E-2</v>
      </c>
      <c r="DV24" s="95">
        <v>5.9963599747486045E-2</v>
      </c>
      <c r="DW24" s="95">
        <v>5.9902026332786885E-2</v>
      </c>
      <c r="DX24" s="95">
        <v>5.9780016085339394E-2</v>
      </c>
      <c r="DY24" s="95">
        <v>5.9756803586779102E-2</v>
      </c>
      <c r="DZ24" s="95">
        <v>5.9786262130143347E-2</v>
      </c>
      <c r="EA24" s="95">
        <v>5.9784835388499005E-2</v>
      </c>
      <c r="EB24" s="95">
        <v>5.9702754625664885E-2</v>
      </c>
      <c r="EC24" s="95">
        <v>5.9740244232174951E-2</v>
      </c>
      <c r="ED24" s="95">
        <v>5.989849635910853E-2</v>
      </c>
      <c r="EE24" s="95">
        <v>5.9901017696447012E-2</v>
      </c>
      <c r="EF24" s="95">
        <v>5.9951569011172802E-2</v>
      </c>
      <c r="EG24" s="95">
        <v>5.9940786700361473E-2</v>
      </c>
      <c r="EH24" s="95">
        <v>5.9958086767907773E-2</v>
      </c>
      <c r="EI24" s="95">
        <v>5.9886575445645469E-2</v>
      </c>
      <c r="EJ24" s="95">
        <v>5.9773576066019594E-2</v>
      </c>
      <c r="EK24" s="95">
        <v>5.9757016015990969E-2</v>
      </c>
      <c r="EL24" s="95">
        <v>5.9798921590931677E-2</v>
      </c>
      <c r="EM24" s="95">
        <v>5.9783148083859365E-2</v>
      </c>
      <c r="EN24" s="95">
        <v>5.9740509245091035E-2</v>
      </c>
      <c r="EO24" s="95">
        <v>5.9828834849149991E-2</v>
      </c>
      <c r="EP24" s="95">
        <v>5.9897942629673927E-2</v>
      </c>
      <c r="EQ24" s="95">
        <v>5.9923083150571335E-2</v>
      </c>
      <c r="ER24" s="95">
        <v>5.9916422790249182E-2</v>
      </c>
      <c r="ES24" s="95">
        <v>5.9919363491441405E-2</v>
      </c>
      <c r="ET24" s="95">
        <v>5.9913066646712955E-2</v>
      </c>
      <c r="EU24" s="95">
        <v>5.9790768165394033E-2</v>
      </c>
      <c r="EV24" s="95">
        <v>5.9758578329817416E-2</v>
      </c>
      <c r="EW24" s="95">
        <v>5.9735770219289677E-2</v>
      </c>
      <c r="EX24" s="95">
        <v>5.9748847572678156E-2</v>
      </c>
      <c r="EY24" s="95">
        <v>5.9795785683394838E-2</v>
      </c>
      <c r="EZ24" s="95">
        <v>5.9689351133381731E-2</v>
      </c>
      <c r="FA24" s="95">
        <v>5.9746874904623E-2</v>
      </c>
      <c r="FB24" s="95">
        <v>5.9829415274255553E-2</v>
      </c>
      <c r="FC24" s="95">
        <v>5.986635957840919E-2</v>
      </c>
      <c r="FD24" s="95">
        <v>5.9840017821587342E-2</v>
      </c>
      <c r="FE24" s="95">
        <v>5.9867061838908553E-2</v>
      </c>
      <c r="FF24" s="95">
        <v>5.9856618714016201E-2</v>
      </c>
      <c r="FG24" s="95">
        <v>5.9739761049623787E-2</v>
      </c>
      <c r="FH24" s="95">
        <v>5.9662017588317996E-2</v>
      </c>
      <c r="FI24" s="95">
        <v>5.9680009215963933E-2</v>
      </c>
      <c r="FJ24" s="95">
        <v>5.9731115945229125E-2</v>
      </c>
      <c r="FK24" s="95">
        <v>5.9774069441784004E-2</v>
      </c>
      <c r="FL24" s="95">
        <v>5.9610562438394507E-2</v>
      </c>
      <c r="FM24" s="95">
        <v>5.980224572716937E-2</v>
      </c>
      <c r="FN24" s="95">
        <v>5.9817500031512226E-2</v>
      </c>
      <c r="FO24" s="95">
        <v>5.977604516056173E-2</v>
      </c>
      <c r="FP24" s="95">
        <v>5.9822959900768385E-2</v>
      </c>
      <c r="FQ24" s="95">
        <v>5.9846107667823514E-2</v>
      </c>
      <c r="FR24" s="95">
        <v>5.9849655800658423E-2</v>
      </c>
      <c r="FS24" s="95">
        <v>5.9646541234857978E-2</v>
      </c>
      <c r="FT24" s="95">
        <v>5.9606882305996624E-2</v>
      </c>
      <c r="FU24" s="95">
        <v>5.9618577557074767E-2</v>
      </c>
      <c r="FV24" s="95">
        <v>5.9715942393471701E-2</v>
      </c>
      <c r="FW24" s="95">
        <v>5.9743666564796738E-2</v>
      </c>
      <c r="FX24" s="95">
        <v>5.9538760795456711E-2</v>
      </c>
      <c r="FY24" s="95">
        <v>5.9738564332567981E-2</v>
      </c>
      <c r="FZ24" s="95">
        <v>5.9794224024550632E-2</v>
      </c>
      <c r="GA24" s="95">
        <v>5.977499463683434E-2</v>
      </c>
    </row>
    <row r="25" spans="2:183">
      <c r="B25" s="44" t="s">
        <v>1</v>
      </c>
      <c r="C25" s="651" t="s">
        <v>94</v>
      </c>
      <c r="D25" s="182">
        <v>135394.53333333335</v>
      </c>
      <c r="E25" s="182">
        <v>121230.76666666668</v>
      </c>
      <c r="F25" s="182">
        <v>130772.6</v>
      </c>
      <c r="G25" s="182">
        <v>124793.8</v>
      </c>
      <c r="H25" s="182">
        <v>128744.32222222222</v>
      </c>
      <c r="I25" s="182">
        <v>121424.46666666667</v>
      </c>
      <c r="J25" s="182">
        <v>127410.26666666668</v>
      </c>
      <c r="K25" s="182">
        <v>127099.14444444445</v>
      </c>
      <c r="L25" s="182">
        <v>123230.5111111111</v>
      </c>
      <c r="M25" s="182">
        <v>16758.213777777779</v>
      </c>
      <c r="N25" s="182">
        <v>62844.928</v>
      </c>
      <c r="O25" s="182">
        <v>131025.47777777778</v>
      </c>
      <c r="P25" s="182">
        <v>134277.70000000001</v>
      </c>
      <c r="Q25" s="182">
        <v>121041.11111111111</v>
      </c>
      <c r="R25" s="182">
        <v>126820.13333333333</v>
      </c>
      <c r="S25" s="182">
        <v>123842.5888888889</v>
      </c>
      <c r="T25" s="182">
        <v>127357.23333333332</v>
      </c>
      <c r="U25" s="182">
        <v>122126.74444444444</v>
      </c>
      <c r="V25" s="182">
        <v>126647.46666666667</v>
      </c>
      <c r="W25" s="182">
        <v>126734.77777777778</v>
      </c>
      <c r="X25" s="182">
        <v>120875.1</v>
      </c>
      <c r="Y25" s="182">
        <v>98216.2</v>
      </c>
      <c r="Z25" s="182">
        <v>122544.86666666667</v>
      </c>
      <c r="AA25" s="182">
        <v>127564.2111111111</v>
      </c>
      <c r="AB25" s="182">
        <v>133720.92222222223</v>
      </c>
      <c r="AC25" s="182">
        <v>121328.03333333333</v>
      </c>
      <c r="AD25" s="182">
        <v>127603.46666666667</v>
      </c>
      <c r="AE25" s="182">
        <v>122934.52222222222</v>
      </c>
      <c r="AF25" s="182">
        <v>127416.93333333333</v>
      </c>
      <c r="AG25" s="182">
        <v>122622.7</v>
      </c>
      <c r="AH25" s="182">
        <v>127563</v>
      </c>
      <c r="AI25" s="182">
        <v>127028.44444444445</v>
      </c>
      <c r="AJ25" s="182">
        <v>120834.4</v>
      </c>
      <c r="AK25" s="182">
        <v>40951.555555555555</v>
      </c>
      <c r="AL25" s="182">
        <v>122966.81111111111</v>
      </c>
      <c r="AM25" s="182">
        <v>126454.17777777778</v>
      </c>
      <c r="AN25" s="182">
        <v>134001.35555555555</v>
      </c>
      <c r="AO25" s="182">
        <v>125874.94444444445</v>
      </c>
      <c r="AP25" s="182">
        <v>128479.66666666667</v>
      </c>
      <c r="AQ25" s="182">
        <v>124086.02222222222</v>
      </c>
      <c r="AR25" s="182">
        <v>128270.86666666667</v>
      </c>
      <c r="AS25" s="182">
        <v>123730.43333333333</v>
      </c>
      <c r="AT25" s="182">
        <v>128250.22222222222</v>
      </c>
      <c r="AU25" s="182">
        <v>127484.9888888889</v>
      </c>
      <c r="AV25" s="182">
        <v>121397.52222222222</v>
      </c>
      <c r="AW25" s="182">
        <v>98415.122222222228</v>
      </c>
      <c r="AX25" s="182">
        <v>125375.73333333332</v>
      </c>
      <c r="AY25" s="182">
        <v>127469.3</v>
      </c>
      <c r="AZ25" s="182">
        <v>134589.33333333334</v>
      </c>
      <c r="BA25" s="182">
        <v>121666.81111111111</v>
      </c>
      <c r="BB25" s="182">
        <v>128144.34444444445</v>
      </c>
      <c r="BC25" s="182">
        <v>123805.82222222222</v>
      </c>
      <c r="BD25" s="182">
        <v>126468.03333333333</v>
      </c>
      <c r="BE25" s="182">
        <v>122850.4111111111</v>
      </c>
      <c r="BF25" s="182">
        <v>126734.31111111111</v>
      </c>
      <c r="BG25" s="182">
        <v>127380.16666666667</v>
      </c>
      <c r="BH25" s="182">
        <v>116119.9111111111</v>
      </c>
      <c r="BI25" s="182">
        <v>0</v>
      </c>
      <c r="BJ25" s="182">
        <v>53537.750222222225</v>
      </c>
      <c r="BK25" s="182">
        <v>127677.2111111111</v>
      </c>
      <c r="BL25" s="182">
        <v>134587.7888888889</v>
      </c>
      <c r="BM25" s="182">
        <v>121411.5111111111</v>
      </c>
      <c r="BN25" s="182">
        <v>128730.8</v>
      </c>
      <c r="BO25" s="182">
        <v>124782.97777777778</v>
      </c>
      <c r="BP25" s="182">
        <v>128780.9</v>
      </c>
      <c r="BQ25" s="182">
        <v>123052.66666666667</v>
      </c>
      <c r="BR25" s="182">
        <v>129745.31111111111</v>
      </c>
      <c r="BS25" s="182">
        <v>129585.61111111111</v>
      </c>
      <c r="BT25" s="182">
        <v>122924.5</v>
      </c>
      <c r="BU25" s="182">
        <v>128627.84444444445</v>
      </c>
      <c r="BV25" s="182">
        <v>99512.877777777772</v>
      </c>
      <c r="BW25" s="182">
        <v>133084.79999999999</v>
      </c>
      <c r="BX25" s="182">
        <v>136885.24444444446</v>
      </c>
      <c r="BY25" s="182">
        <v>124144.9888888889</v>
      </c>
      <c r="BZ25" s="182">
        <v>136674.4222222222</v>
      </c>
      <c r="CA25" s="182">
        <v>130239.06666666667</v>
      </c>
      <c r="CB25" s="182">
        <v>132321.06666666668</v>
      </c>
      <c r="CC25" s="182">
        <v>127677.2888888889</v>
      </c>
      <c r="CD25" s="182">
        <v>132867.36666666667</v>
      </c>
      <c r="CE25" s="182">
        <v>132834.2888888889</v>
      </c>
      <c r="CF25" s="182">
        <v>128974.86666666667</v>
      </c>
      <c r="CG25" s="182">
        <v>17773.245777777774</v>
      </c>
      <c r="CH25" s="182">
        <v>127808.36666666667</v>
      </c>
      <c r="CI25" s="182">
        <v>136498.7111111111</v>
      </c>
      <c r="CJ25" s="182">
        <v>138302.35555555555</v>
      </c>
      <c r="CK25" s="182">
        <v>129378.47777777778</v>
      </c>
      <c r="CL25" s="182">
        <v>138350.9</v>
      </c>
      <c r="CM25" s="182">
        <v>132252.16666666669</v>
      </c>
      <c r="CN25" s="182">
        <v>134434.12222222221</v>
      </c>
      <c r="CO25" s="182">
        <v>130390.18888888889</v>
      </c>
      <c r="CP25" s="182">
        <v>135386.70000000001</v>
      </c>
      <c r="CQ25" s="182">
        <v>135247.15555555554</v>
      </c>
      <c r="CR25" s="182">
        <v>130627.97777777778</v>
      </c>
      <c r="CS25" s="182">
        <v>104818.07777777777</v>
      </c>
      <c r="CT25" s="182">
        <v>132932.33333333331</v>
      </c>
      <c r="CU25" s="182">
        <v>137323.4</v>
      </c>
      <c r="CV25" s="182">
        <v>137816.36666666667</v>
      </c>
      <c r="CW25" s="182">
        <v>124429.33333333333</v>
      </c>
      <c r="CX25" s="182">
        <v>138123.11111111109</v>
      </c>
      <c r="CY25" s="182">
        <v>132268.5</v>
      </c>
      <c r="CZ25" s="182">
        <v>134414.76666666666</v>
      </c>
      <c r="DA25" s="182">
        <v>130487.4111111111</v>
      </c>
      <c r="DB25" s="182">
        <v>134220.43333333335</v>
      </c>
      <c r="DC25" s="182">
        <v>135381.43333333335</v>
      </c>
      <c r="DD25" s="182">
        <v>129144.54444444444</v>
      </c>
      <c r="DE25" s="182">
        <v>12963.251555555556</v>
      </c>
      <c r="DF25" s="182">
        <v>133366.83333333331</v>
      </c>
      <c r="DG25" s="182">
        <v>137095.08888888889</v>
      </c>
      <c r="DH25" s="182">
        <v>137864.96666666665</v>
      </c>
      <c r="DI25" s="182">
        <v>124510.06666666667</v>
      </c>
      <c r="DJ25" s="182">
        <v>138064.08888888889</v>
      </c>
      <c r="DK25" s="182">
        <v>132348.62222222221</v>
      </c>
      <c r="DL25" s="182">
        <v>134463.36666666667</v>
      </c>
      <c r="DM25" s="182">
        <v>130098.64444444445</v>
      </c>
      <c r="DN25" s="182">
        <v>134609.15555555554</v>
      </c>
      <c r="DO25" s="182">
        <v>135219.16666666666</v>
      </c>
      <c r="DP25" s="182">
        <v>128794.17777777778</v>
      </c>
      <c r="DQ25" s="182">
        <v>104701.7</v>
      </c>
      <c r="DR25" s="182">
        <v>133340.35555555555</v>
      </c>
      <c r="DS25" s="182">
        <v>137101.04444444444</v>
      </c>
      <c r="DT25" s="182">
        <v>137708.76666666666</v>
      </c>
      <c r="DU25" s="182">
        <v>124143.02222222222</v>
      </c>
      <c r="DV25" s="182">
        <v>137831.76666666666</v>
      </c>
      <c r="DW25" s="182">
        <v>132201.05555555556</v>
      </c>
      <c r="DX25" s="182">
        <v>134463.36666666667</v>
      </c>
      <c r="DY25" s="182">
        <v>129681.18888888889</v>
      </c>
      <c r="DZ25" s="182">
        <v>134493.9222222222</v>
      </c>
      <c r="EA25" s="182">
        <v>134512</v>
      </c>
      <c r="EB25" s="182">
        <v>128771.27777777778</v>
      </c>
      <c r="EC25" s="182">
        <v>26053.533333333333</v>
      </c>
      <c r="ED25" s="182">
        <v>88119.444444444453</v>
      </c>
      <c r="EE25" s="182">
        <v>136729.26666666666</v>
      </c>
      <c r="EF25" s="182">
        <v>137666.6777777778</v>
      </c>
      <c r="EG25" s="182">
        <v>128600.9888888889</v>
      </c>
      <c r="EH25" s="182">
        <v>137755.48888888888</v>
      </c>
      <c r="EI25" s="182">
        <v>131997.67777777778</v>
      </c>
      <c r="EJ25" s="182">
        <v>134329.14444444445</v>
      </c>
      <c r="EK25" s="182">
        <v>129650.97777777778</v>
      </c>
      <c r="EL25" s="182">
        <v>134747.87777777779</v>
      </c>
      <c r="EM25" s="182">
        <v>134456.3222222222</v>
      </c>
      <c r="EN25" s="182">
        <v>129433.85555555555</v>
      </c>
      <c r="EO25" s="182">
        <v>104683.82222222222</v>
      </c>
      <c r="EP25" s="182">
        <v>132254.58888888889</v>
      </c>
      <c r="EQ25" s="182">
        <v>137109.1</v>
      </c>
      <c r="ER25" s="182">
        <v>136916.64444444445</v>
      </c>
      <c r="ES25" s="182">
        <v>123751.5</v>
      </c>
      <c r="ET25" s="182">
        <v>136909.47777777779</v>
      </c>
      <c r="EU25" s="182">
        <v>130157.5888888889</v>
      </c>
      <c r="EV25" s="182">
        <v>133946.36666666667</v>
      </c>
      <c r="EW25" s="182">
        <v>129369.72222222222</v>
      </c>
      <c r="EX25" s="182">
        <v>133804.53333333333</v>
      </c>
      <c r="EY25" s="182">
        <v>134754.94444444444</v>
      </c>
      <c r="EZ25" s="182">
        <v>128502.35555555555</v>
      </c>
      <c r="FA25" s="182">
        <v>13047.637333333334</v>
      </c>
      <c r="FB25" s="182">
        <v>39371.194666666663</v>
      </c>
      <c r="FC25" s="182">
        <v>135991.7888888889</v>
      </c>
      <c r="FD25" s="182">
        <v>134269.12222222221</v>
      </c>
      <c r="FE25" s="182">
        <v>121780.93333333333</v>
      </c>
      <c r="FF25" s="182">
        <v>134499.18888888889</v>
      </c>
      <c r="FG25" s="182">
        <v>128185.61111111111</v>
      </c>
      <c r="FH25" s="182">
        <v>130989.72222222222</v>
      </c>
      <c r="FI25" s="182">
        <v>127122.4111111111</v>
      </c>
      <c r="FJ25" s="182">
        <v>132341.22222222222</v>
      </c>
      <c r="FK25" s="182">
        <v>133123.5</v>
      </c>
      <c r="FL25" s="182">
        <v>125958.2888888889</v>
      </c>
      <c r="FM25" s="182">
        <v>103229.12222222223</v>
      </c>
      <c r="FN25" s="182">
        <v>129579.32222222222</v>
      </c>
      <c r="FO25" s="182">
        <v>133119.1</v>
      </c>
      <c r="FP25" s="182">
        <v>134589.72222222222</v>
      </c>
      <c r="FQ25" s="182">
        <v>122046.36666666667</v>
      </c>
      <c r="FR25" s="182">
        <v>21936.448444444442</v>
      </c>
      <c r="FS25" s="182">
        <v>118639.64444444445</v>
      </c>
      <c r="FT25" s="182">
        <v>130678.42222222223</v>
      </c>
      <c r="FU25" s="182">
        <v>126701.74444444444</v>
      </c>
      <c r="FV25" s="182">
        <v>132717.2111111111</v>
      </c>
      <c r="FW25" s="182">
        <v>133176.36666666667</v>
      </c>
      <c r="FX25" s="182">
        <v>125318.92222222223</v>
      </c>
      <c r="FY25" s="182">
        <v>132860.38888888891</v>
      </c>
      <c r="FZ25" s="182">
        <v>129763.55555555555</v>
      </c>
      <c r="GA25" s="182">
        <v>133731.13333333333</v>
      </c>
    </row>
    <row r="26" spans="2:183">
      <c r="B26" s="43" t="s">
        <v>1</v>
      </c>
      <c r="C26" s="652" t="s">
        <v>49</v>
      </c>
      <c r="D26" s="17">
        <v>744</v>
      </c>
      <c r="E26" s="17">
        <v>672</v>
      </c>
      <c r="F26" s="17">
        <v>744</v>
      </c>
      <c r="G26" s="17">
        <v>720</v>
      </c>
      <c r="H26" s="17">
        <v>744</v>
      </c>
      <c r="I26" s="17">
        <v>720</v>
      </c>
      <c r="J26" s="17">
        <v>744</v>
      </c>
      <c r="K26" s="17">
        <v>744</v>
      </c>
      <c r="L26" s="17">
        <v>720</v>
      </c>
      <c r="M26" s="17">
        <v>744</v>
      </c>
      <c r="N26" s="17">
        <v>720</v>
      </c>
      <c r="O26" s="17">
        <v>744</v>
      </c>
      <c r="P26" s="17">
        <v>744</v>
      </c>
      <c r="Q26" s="17">
        <v>672</v>
      </c>
      <c r="R26" s="17">
        <v>744</v>
      </c>
      <c r="S26" s="17">
        <v>720</v>
      </c>
      <c r="T26" s="17">
        <v>744</v>
      </c>
      <c r="U26" s="17">
        <v>720</v>
      </c>
      <c r="V26" s="17">
        <v>744</v>
      </c>
      <c r="W26" s="17">
        <v>744</v>
      </c>
      <c r="X26" s="17">
        <v>720</v>
      </c>
      <c r="Y26" s="17">
        <v>744</v>
      </c>
      <c r="Z26" s="17">
        <v>720</v>
      </c>
      <c r="AA26" s="17">
        <v>744</v>
      </c>
      <c r="AB26" s="17">
        <v>744</v>
      </c>
      <c r="AC26" s="17">
        <v>672</v>
      </c>
      <c r="AD26" s="17">
        <v>744</v>
      </c>
      <c r="AE26" s="17">
        <v>720</v>
      </c>
      <c r="AF26" s="17">
        <v>744</v>
      </c>
      <c r="AG26" s="17">
        <v>720</v>
      </c>
      <c r="AH26" s="17">
        <v>744</v>
      </c>
      <c r="AI26" s="17">
        <v>744</v>
      </c>
      <c r="AJ26" s="17">
        <v>720</v>
      </c>
      <c r="AK26" s="17">
        <v>744</v>
      </c>
      <c r="AL26" s="17">
        <v>720</v>
      </c>
      <c r="AM26" s="17">
        <v>744</v>
      </c>
      <c r="AN26" s="17">
        <v>744</v>
      </c>
      <c r="AO26" s="17">
        <v>696</v>
      </c>
      <c r="AP26" s="17">
        <v>744</v>
      </c>
      <c r="AQ26" s="17">
        <v>720</v>
      </c>
      <c r="AR26" s="17">
        <v>744</v>
      </c>
      <c r="AS26" s="17">
        <v>720</v>
      </c>
      <c r="AT26" s="17">
        <v>744</v>
      </c>
      <c r="AU26" s="17">
        <v>744</v>
      </c>
      <c r="AV26" s="17">
        <v>720</v>
      </c>
      <c r="AW26" s="17">
        <v>744</v>
      </c>
      <c r="AX26" s="17">
        <v>720</v>
      </c>
      <c r="AY26" s="17">
        <v>744</v>
      </c>
      <c r="AZ26" s="17">
        <v>744</v>
      </c>
      <c r="BA26" s="17">
        <v>672</v>
      </c>
      <c r="BB26" s="17">
        <v>744</v>
      </c>
      <c r="BC26" s="17">
        <v>720</v>
      </c>
      <c r="BD26" s="17">
        <v>744</v>
      </c>
      <c r="BE26" s="17">
        <v>720</v>
      </c>
      <c r="BF26" s="17">
        <v>744</v>
      </c>
      <c r="BG26" s="17">
        <v>744</v>
      </c>
      <c r="BH26" s="17">
        <v>720</v>
      </c>
      <c r="BI26" s="17">
        <v>744</v>
      </c>
      <c r="BJ26" s="17">
        <v>720</v>
      </c>
      <c r="BK26" s="17">
        <v>744</v>
      </c>
      <c r="BL26" s="17">
        <v>744</v>
      </c>
      <c r="BM26" s="17">
        <v>672</v>
      </c>
      <c r="BN26" s="17">
        <v>744</v>
      </c>
      <c r="BO26" s="17">
        <v>720</v>
      </c>
      <c r="BP26" s="17">
        <v>744</v>
      </c>
      <c r="BQ26" s="17">
        <v>720</v>
      </c>
      <c r="BR26" s="17">
        <v>744</v>
      </c>
      <c r="BS26" s="17">
        <v>744</v>
      </c>
      <c r="BT26" s="17">
        <v>720</v>
      </c>
      <c r="BU26" s="17">
        <v>744</v>
      </c>
      <c r="BV26" s="17">
        <v>720</v>
      </c>
      <c r="BW26" s="17">
        <v>744</v>
      </c>
      <c r="BX26" s="17">
        <v>744</v>
      </c>
      <c r="BY26" s="17">
        <v>672</v>
      </c>
      <c r="BZ26" s="17">
        <v>744</v>
      </c>
      <c r="CA26" s="17">
        <v>720</v>
      </c>
      <c r="CB26" s="17">
        <v>744</v>
      </c>
      <c r="CC26" s="17">
        <v>720</v>
      </c>
      <c r="CD26" s="17">
        <v>744</v>
      </c>
      <c r="CE26" s="17">
        <v>744</v>
      </c>
      <c r="CF26" s="17">
        <v>720</v>
      </c>
      <c r="CG26" s="17">
        <v>744</v>
      </c>
      <c r="CH26" s="17">
        <v>720</v>
      </c>
      <c r="CI26" s="17">
        <v>744</v>
      </c>
      <c r="CJ26" s="17">
        <v>744</v>
      </c>
      <c r="CK26" s="17">
        <v>696</v>
      </c>
      <c r="CL26" s="17">
        <v>744</v>
      </c>
      <c r="CM26" s="17">
        <v>720</v>
      </c>
      <c r="CN26" s="17">
        <v>744</v>
      </c>
      <c r="CO26" s="17">
        <v>720</v>
      </c>
      <c r="CP26" s="17">
        <v>744</v>
      </c>
      <c r="CQ26" s="17">
        <v>744</v>
      </c>
      <c r="CR26" s="17">
        <v>720</v>
      </c>
      <c r="CS26" s="17">
        <v>744</v>
      </c>
      <c r="CT26" s="17">
        <v>720</v>
      </c>
      <c r="CU26" s="17">
        <v>744</v>
      </c>
      <c r="CV26" s="17">
        <v>744</v>
      </c>
      <c r="CW26" s="17">
        <v>672</v>
      </c>
      <c r="CX26" s="17">
        <v>744</v>
      </c>
      <c r="CY26" s="17">
        <v>720</v>
      </c>
      <c r="CZ26" s="17">
        <v>744</v>
      </c>
      <c r="DA26" s="17">
        <v>720</v>
      </c>
      <c r="DB26" s="17">
        <v>744</v>
      </c>
      <c r="DC26" s="17">
        <v>744</v>
      </c>
      <c r="DD26" s="17">
        <v>720</v>
      </c>
      <c r="DE26" s="17">
        <v>744</v>
      </c>
      <c r="DF26" s="17">
        <v>720</v>
      </c>
      <c r="DG26" s="17">
        <v>744</v>
      </c>
      <c r="DH26" s="17">
        <v>744</v>
      </c>
      <c r="DI26" s="17">
        <v>672</v>
      </c>
      <c r="DJ26" s="17">
        <v>744</v>
      </c>
      <c r="DK26" s="17">
        <v>720</v>
      </c>
      <c r="DL26" s="17">
        <v>744</v>
      </c>
      <c r="DM26" s="17">
        <v>720</v>
      </c>
      <c r="DN26" s="17">
        <v>744</v>
      </c>
      <c r="DO26" s="17">
        <v>744</v>
      </c>
      <c r="DP26" s="17">
        <v>720</v>
      </c>
      <c r="DQ26" s="17">
        <v>744</v>
      </c>
      <c r="DR26" s="17">
        <v>720</v>
      </c>
      <c r="DS26" s="17">
        <v>744</v>
      </c>
      <c r="DT26" s="17">
        <v>744</v>
      </c>
      <c r="DU26" s="17">
        <v>672</v>
      </c>
      <c r="DV26" s="17">
        <v>744</v>
      </c>
      <c r="DW26" s="17">
        <v>720</v>
      </c>
      <c r="DX26" s="17">
        <v>744</v>
      </c>
      <c r="DY26" s="17">
        <v>720</v>
      </c>
      <c r="DZ26" s="17">
        <v>744</v>
      </c>
      <c r="EA26" s="17">
        <v>744</v>
      </c>
      <c r="EB26" s="17">
        <v>720</v>
      </c>
      <c r="EC26" s="17">
        <v>744</v>
      </c>
      <c r="ED26" s="17">
        <v>720</v>
      </c>
      <c r="EE26" s="17">
        <v>744</v>
      </c>
      <c r="EF26" s="17">
        <v>744</v>
      </c>
      <c r="EG26" s="17">
        <v>696</v>
      </c>
      <c r="EH26" s="17">
        <v>744</v>
      </c>
      <c r="EI26" s="17">
        <v>720</v>
      </c>
      <c r="EJ26" s="17">
        <v>744</v>
      </c>
      <c r="EK26" s="17">
        <v>720</v>
      </c>
      <c r="EL26" s="17">
        <v>744</v>
      </c>
      <c r="EM26" s="17">
        <v>744</v>
      </c>
      <c r="EN26" s="17">
        <v>720</v>
      </c>
      <c r="EO26" s="17">
        <v>744</v>
      </c>
      <c r="EP26" s="17">
        <v>720</v>
      </c>
      <c r="EQ26" s="17">
        <v>744</v>
      </c>
      <c r="ER26" s="17">
        <v>744</v>
      </c>
      <c r="ES26" s="17">
        <v>672</v>
      </c>
      <c r="ET26" s="17">
        <v>744</v>
      </c>
      <c r="EU26" s="17">
        <v>720</v>
      </c>
      <c r="EV26" s="17">
        <v>744</v>
      </c>
      <c r="EW26" s="17">
        <v>720</v>
      </c>
      <c r="EX26" s="17">
        <v>744</v>
      </c>
      <c r="EY26" s="17">
        <v>744</v>
      </c>
      <c r="EZ26" s="17">
        <v>720</v>
      </c>
      <c r="FA26" s="17">
        <v>744</v>
      </c>
      <c r="FB26" s="17">
        <v>720</v>
      </c>
      <c r="FC26" s="17">
        <v>744</v>
      </c>
      <c r="FD26" s="17">
        <v>744</v>
      </c>
      <c r="FE26" s="17">
        <v>672</v>
      </c>
      <c r="FF26" s="17">
        <v>744</v>
      </c>
      <c r="FG26" s="17">
        <v>720</v>
      </c>
      <c r="FH26" s="17">
        <v>744</v>
      </c>
      <c r="FI26" s="17">
        <v>720</v>
      </c>
      <c r="FJ26" s="17">
        <v>744</v>
      </c>
      <c r="FK26" s="17">
        <v>744</v>
      </c>
      <c r="FL26" s="17">
        <v>720</v>
      </c>
      <c r="FM26" s="17">
        <v>744</v>
      </c>
      <c r="FN26" s="17">
        <v>720</v>
      </c>
      <c r="FO26" s="17">
        <v>744</v>
      </c>
      <c r="FP26" s="17">
        <v>744</v>
      </c>
      <c r="FQ26" s="17">
        <v>672</v>
      </c>
      <c r="FR26" s="17">
        <v>744</v>
      </c>
      <c r="FS26" s="17">
        <v>720</v>
      </c>
      <c r="FT26" s="17">
        <v>744</v>
      </c>
      <c r="FU26" s="17">
        <v>720</v>
      </c>
      <c r="FV26" s="17">
        <v>744</v>
      </c>
      <c r="FW26" s="17">
        <v>744</v>
      </c>
      <c r="FX26" s="17">
        <v>720</v>
      </c>
      <c r="FY26" s="17">
        <v>744</v>
      </c>
      <c r="FZ26" s="17">
        <v>720</v>
      </c>
      <c r="GA26" s="17">
        <v>744</v>
      </c>
    </row>
    <row r="27" spans="2:183">
      <c r="B27" s="43" t="s">
        <v>1</v>
      </c>
      <c r="C27" s="653" t="s">
        <v>50</v>
      </c>
      <c r="D27" s="85">
        <v>7380355.6799999997</v>
      </c>
      <c r="E27" s="85">
        <v>6617604.5</v>
      </c>
      <c r="F27" s="85">
        <v>7177333.5</v>
      </c>
      <c r="G27" s="85">
        <v>6853228.7699999996</v>
      </c>
      <c r="H27" s="85">
        <v>7016105.3499999996</v>
      </c>
      <c r="I27" s="85">
        <v>6669085.0600000005</v>
      </c>
      <c r="J27" s="85">
        <v>6991490.8999999994</v>
      </c>
      <c r="K27" s="85">
        <v>6925117.6200000001</v>
      </c>
      <c r="L27" s="85">
        <v>6717346.6600000001</v>
      </c>
      <c r="M27" s="85">
        <v>949276.24</v>
      </c>
      <c r="N27" s="85">
        <v>3564908.31</v>
      </c>
      <c r="O27" s="85">
        <v>7138756.3100000005</v>
      </c>
      <c r="P27" s="85">
        <v>7866810.6600000001</v>
      </c>
      <c r="Q27" s="85">
        <v>7051727.3799999999</v>
      </c>
      <c r="R27" s="85">
        <v>7429250.7899999991</v>
      </c>
      <c r="S27" s="85">
        <v>7209016.8799999999</v>
      </c>
      <c r="T27" s="85">
        <v>7459101.5999999996</v>
      </c>
      <c r="U27" s="85">
        <v>7202984.1899999995</v>
      </c>
      <c r="V27" s="85">
        <v>7369563.8100000005</v>
      </c>
      <c r="W27" s="85">
        <v>7422175.0999999996</v>
      </c>
      <c r="X27" s="85">
        <v>7081971.9699999997</v>
      </c>
      <c r="Y27" s="85">
        <v>5813585.1399999997</v>
      </c>
      <c r="Z27" s="85">
        <v>7179792.6299999999</v>
      </c>
      <c r="AA27" s="85">
        <v>7470641.5999999996</v>
      </c>
      <c r="AB27" s="85">
        <v>8206494.6299999999</v>
      </c>
      <c r="AC27" s="85">
        <v>7407475.7699999996</v>
      </c>
      <c r="AD27" s="85">
        <v>7783265.6199999992</v>
      </c>
      <c r="AE27" s="85">
        <v>7601987.21</v>
      </c>
      <c r="AF27" s="85">
        <v>7924219.0199999996</v>
      </c>
      <c r="AG27" s="85">
        <v>7582333.9900000002</v>
      </c>
      <c r="AH27" s="85">
        <v>7933442.2999999998</v>
      </c>
      <c r="AI27" s="85">
        <v>7900228.3399999999</v>
      </c>
      <c r="AJ27" s="85">
        <v>7471118</v>
      </c>
      <c r="AK27" s="85">
        <v>2650225.56</v>
      </c>
      <c r="AL27" s="85">
        <v>7651060.040000001</v>
      </c>
      <c r="AM27" s="85">
        <v>7864958.1600000001</v>
      </c>
      <c r="AN27" s="85">
        <v>8572469.8900000006</v>
      </c>
      <c r="AO27" s="85">
        <v>8012961.21</v>
      </c>
      <c r="AP27" s="85">
        <v>8220846.2199999997</v>
      </c>
      <c r="AQ27" s="85">
        <v>7894284.8799999999</v>
      </c>
      <c r="AR27" s="85">
        <v>8206656.54</v>
      </c>
      <c r="AS27" s="85">
        <v>7919283.0999999996</v>
      </c>
      <c r="AT27" s="85">
        <v>8205499.2199999997</v>
      </c>
      <c r="AU27" s="85">
        <v>8204486.3100000005</v>
      </c>
      <c r="AV27" s="85">
        <v>7770160.2199999997</v>
      </c>
      <c r="AW27" s="85">
        <v>6359233.4399999995</v>
      </c>
      <c r="AX27" s="85">
        <v>7977196.2300000004</v>
      </c>
      <c r="AY27" s="85">
        <v>8196876.25</v>
      </c>
      <c r="AZ27" s="85">
        <v>8967484.6099999994</v>
      </c>
      <c r="BA27" s="85">
        <v>8112549.1400000006</v>
      </c>
      <c r="BB27" s="85">
        <v>8585701.8399999999</v>
      </c>
      <c r="BC27" s="85">
        <v>8248372.3000000007</v>
      </c>
      <c r="BD27" s="85">
        <v>8521251.9399999995</v>
      </c>
      <c r="BE27" s="85">
        <v>8233253.25</v>
      </c>
      <c r="BF27" s="85">
        <v>8441113.8399999999</v>
      </c>
      <c r="BG27" s="85">
        <v>8484472.0600000005</v>
      </c>
      <c r="BH27" s="85">
        <v>7785488.96</v>
      </c>
      <c r="BI27" s="85">
        <v>0</v>
      </c>
      <c r="BJ27" s="85">
        <v>3686173.31</v>
      </c>
      <c r="BK27" s="85">
        <v>8554281.2200000007</v>
      </c>
      <c r="BL27" s="85">
        <v>9291038.9499999993</v>
      </c>
      <c r="BM27" s="85">
        <v>8393979.2200000007</v>
      </c>
      <c r="BN27" s="85">
        <v>8837717.6899999995</v>
      </c>
      <c r="BO27" s="85">
        <v>8568045.4299999997</v>
      </c>
      <c r="BP27" s="85">
        <v>8891028.2599999998</v>
      </c>
      <c r="BQ27" s="85">
        <v>8498744.6600000001</v>
      </c>
      <c r="BR27" s="85">
        <v>8958121.5399999991</v>
      </c>
      <c r="BS27" s="85">
        <v>8947189.5199999996</v>
      </c>
      <c r="BT27" s="85">
        <v>8490353.3499999996</v>
      </c>
      <c r="BU27" s="85">
        <v>8881264.4900000002</v>
      </c>
      <c r="BV27" s="85">
        <v>6991665.959999999</v>
      </c>
      <c r="BW27" s="85">
        <v>9240662.1899999995</v>
      </c>
      <c r="BX27" s="85">
        <v>9725373.7300000004</v>
      </c>
      <c r="BY27" s="85">
        <v>8833215.1400000006</v>
      </c>
      <c r="BZ27" s="85">
        <v>9712968.4900000002</v>
      </c>
      <c r="CA27" s="85">
        <v>9258254.3900000006</v>
      </c>
      <c r="CB27" s="85">
        <v>9402351.4800000004</v>
      </c>
      <c r="CC27" s="85">
        <v>9023889.5999999996</v>
      </c>
      <c r="CD27" s="85">
        <v>9441422.2100000009</v>
      </c>
      <c r="CE27" s="85">
        <v>9491179.5199999996</v>
      </c>
      <c r="CF27" s="85">
        <v>9220613</v>
      </c>
      <c r="CG27" s="85">
        <v>1301663.9200000002</v>
      </c>
      <c r="CH27" s="85">
        <v>9186178.0899999999</v>
      </c>
      <c r="CI27" s="85">
        <v>9752988.4700000007</v>
      </c>
      <c r="CJ27" s="85">
        <v>10285860.74</v>
      </c>
      <c r="CK27" s="85">
        <v>9632071.3100000005</v>
      </c>
      <c r="CL27" s="85">
        <v>10238477.08</v>
      </c>
      <c r="CM27" s="85">
        <v>9787797.6899999995</v>
      </c>
      <c r="CN27" s="85">
        <v>9946219.5199999996</v>
      </c>
      <c r="CO27" s="85">
        <v>9648992.540000001</v>
      </c>
      <c r="CP27" s="85">
        <v>10070765.939999999</v>
      </c>
      <c r="CQ27" s="85">
        <v>10007029.380000001</v>
      </c>
      <c r="CR27" s="85">
        <v>9765843.4800000004</v>
      </c>
      <c r="CS27" s="85">
        <v>7867046.9500000002</v>
      </c>
      <c r="CT27" s="85">
        <v>9892562.540000001</v>
      </c>
      <c r="CU27" s="85">
        <v>10162039.83</v>
      </c>
      <c r="CV27" s="85">
        <v>10553059.950000001</v>
      </c>
      <c r="CW27" s="85">
        <v>9541665.0999999996</v>
      </c>
      <c r="CX27" s="85">
        <v>10579444.5</v>
      </c>
      <c r="CY27" s="85">
        <v>10078866.560000001</v>
      </c>
      <c r="CZ27" s="85">
        <v>10293964.220000001</v>
      </c>
      <c r="DA27" s="85">
        <v>9996978.540000001</v>
      </c>
      <c r="DB27" s="85">
        <v>10325814.710000001</v>
      </c>
      <c r="DC27" s="85">
        <v>10368567.99</v>
      </c>
      <c r="DD27" s="85">
        <v>9894394.290000001</v>
      </c>
      <c r="DE27" s="85">
        <v>1138905.6599999999</v>
      </c>
      <c r="DF27" s="85">
        <v>10218651.040000001</v>
      </c>
      <c r="DG27" s="85">
        <v>10445396.869999999</v>
      </c>
      <c r="DH27" s="85">
        <v>10963942.16</v>
      </c>
      <c r="DI27" s="85">
        <v>9858900.6400000006</v>
      </c>
      <c r="DJ27" s="85">
        <v>10982754.620000001</v>
      </c>
      <c r="DK27" s="85">
        <v>10474504.139999999</v>
      </c>
      <c r="DL27" s="85">
        <v>10694919.189999999</v>
      </c>
      <c r="DM27" s="85">
        <v>10295154.619999999</v>
      </c>
      <c r="DN27" s="85">
        <v>10763387.529999999</v>
      </c>
      <c r="DO27" s="85">
        <v>10699056.549999999</v>
      </c>
      <c r="DP27" s="85">
        <v>10304872.66</v>
      </c>
      <c r="DQ27" s="85">
        <v>8458957.5</v>
      </c>
      <c r="DR27" s="85">
        <v>10553844.83</v>
      </c>
      <c r="DS27" s="85">
        <v>10906279.48</v>
      </c>
      <c r="DT27" s="85">
        <v>11470555.41</v>
      </c>
      <c r="DU27" s="85">
        <v>10354966.4</v>
      </c>
      <c r="DV27" s="85">
        <v>11483806.569999998</v>
      </c>
      <c r="DW27" s="85">
        <v>11017632.719999999</v>
      </c>
      <c r="DX27" s="85">
        <v>11201733.379999999</v>
      </c>
      <c r="DY27" s="85">
        <v>10807285.629999999</v>
      </c>
      <c r="DZ27" s="85">
        <v>11204659.310000001</v>
      </c>
      <c r="EA27" s="85">
        <v>11148046.450000001</v>
      </c>
      <c r="EB27" s="85">
        <v>10731785.469999999</v>
      </c>
      <c r="EC27" s="85">
        <v>2206276.67</v>
      </c>
      <c r="ED27" s="85">
        <v>7491412.5600000005</v>
      </c>
      <c r="EE27" s="85">
        <v>11392022.58</v>
      </c>
      <c r="EF27" s="85">
        <v>11705336.33</v>
      </c>
      <c r="EG27" s="85">
        <v>10945537.689999999</v>
      </c>
      <c r="EH27" s="85">
        <v>11715996.5</v>
      </c>
      <c r="EI27" s="85">
        <v>11229335.559999999</v>
      </c>
      <c r="EJ27" s="85">
        <v>11423083.620000001</v>
      </c>
      <c r="EK27" s="85">
        <v>11089211.220000001</v>
      </c>
      <c r="EL27" s="85">
        <v>11459171.27</v>
      </c>
      <c r="EM27" s="85">
        <v>11434470.52</v>
      </c>
      <c r="EN27" s="85">
        <v>11011334.16</v>
      </c>
      <c r="EO27" s="85">
        <v>8981030.2200000007</v>
      </c>
      <c r="EP27" s="85">
        <v>11251908.960000001</v>
      </c>
      <c r="EQ27" s="85">
        <v>11661153.41</v>
      </c>
      <c r="ER27" s="85">
        <v>12612543.84</v>
      </c>
      <c r="ES27" s="85">
        <v>11352947.780000001</v>
      </c>
      <c r="ET27" s="85">
        <v>12676930.15</v>
      </c>
      <c r="EU27" s="85">
        <v>11995898.280000001</v>
      </c>
      <c r="EV27" s="85">
        <v>12340582.399999999</v>
      </c>
      <c r="EW27" s="85">
        <v>11861501.34</v>
      </c>
      <c r="EX27" s="85">
        <v>12266217.16</v>
      </c>
      <c r="EY27" s="85">
        <v>12415518.34</v>
      </c>
      <c r="EZ27" s="85">
        <v>11781759.450000001</v>
      </c>
      <c r="FA27" s="85">
        <v>1251810.1599999999</v>
      </c>
      <c r="FB27" s="85">
        <v>3767714.3</v>
      </c>
      <c r="FC27" s="85">
        <v>12530434.25</v>
      </c>
      <c r="FD27" s="85">
        <v>14080551.300000001</v>
      </c>
      <c r="FE27" s="85">
        <v>12786744.780000001</v>
      </c>
      <c r="FF27" s="85">
        <v>14107981.59</v>
      </c>
      <c r="FG27" s="85">
        <v>13448800.039999999</v>
      </c>
      <c r="FH27" s="85">
        <v>13738277.91</v>
      </c>
      <c r="FI27" s="85">
        <v>13336960.59</v>
      </c>
      <c r="FJ27" s="85">
        <v>13880508.59</v>
      </c>
      <c r="FK27" s="85">
        <v>14089324.16</v>
      </c>
      <c r="FL27" s="85">
        <v>13151789.719999999</v>
      </c>
      <c r="FM27" s="85">
        <v>10910050.119999999</v>
      </c>
      <c r="FN27" s="85">
        <v>13595801.399999999</v>
      </c>
      <c r="FO27" s="85">
        <v>13963099.75</v>
      </c>
      <c r="FP27" s="85">
        <v>15170901.65</v>
      </c>
      <c r="FQ27" s="85">
        <v>13773240.16</v>
      </c>
      <c r="FR27" s="85">
        <v>2517370.14</v>
      </c>
      <c r="FS27" s="85">
        <v>13442459.66</v>
      </c>
      <c r="FT27" s="85">
        <v>14731650.34</v>
      </c>
      <c r="FU27" s="85">
        <v>14287772.84</v>
      </c>
      <c r="FV27" s="85">
        <v>14962046.08</v>
      </c>
      <c r="FW27" s="85">
        <v>15014009.460000001</v>
      </c>
      <c r="FX27" s="85">
        <v>14132079.66</v>
      </c>
      <c r="FY27" s="85">
        <v>14978888</v>
      </c>
      <c r="FZ27" s="85">
        <v>14634124.810000001</v>
      </c>
      <c r="GA27" s="85">
        <v>15012001.389999999</v>
      </c>
    </row>
    <row r="28" spans="2:183">
      <c r="B28" s="43" t="s">
        <v>1</v>
      </c>
      <c r="C28" s="653" t="s">
        <v>51</v>
      </c>
      <c r="D28" s="86">
        <v>25.251514795477032</v>
      </c>
      <c r="E28" s="86">
        <v>25.312715637598782</v>
      </c>
      <c r="F28" s="86">
        <v>25.531044709764782</v>
      </c>
      <c r="G28" s="86">
        <v>25.593621183058044</v>
      </c>
      <c r="H28" s="86">
        <v>25.402557509625112</v>
      </c>
      <c r="I28" s="86">
        <v>25.690542734203159</v>
      </c>
      <c r="J28" s="86">
        <v>25.613536494143954</v>
      </c>
      <c r="K28" s="86">
        <v>25.441489114111537</v>
      </c>
      <c r="L28" s="86">
        <v>25.445750826262376</v>
      </c>
      <c r="M28" s="86">
        <v>26.405311792423966</v>
      </c>
      <c r="N28" s="86">
        <v>26.412401997466123</v>
      </c>
      <c r="O28" s="86">
        <v>25.339378987609866</v>
      </c>
      <c r="P28" s="86">
        <v>27.166298213224692</v>
      </c>
      <c r="Q28" s="86">
        <v>27.022978773955462</v>
      </c>
      <c r="R28" s="86">
        <v>27.360117292829692</v>
      </c>
      <c r="S28" s="86">
        <v>27.155367513833799</v>
      </c>
      <c r="T28" s="86">
        <v>27.342368936383501</v>
      </c>
      <c r="U28" s="86">
        <v>27.565853238126131</v>
      </c>
      <c r="V28" s="86">
        <v>27.184552129759069</v>
      </c>
      <c r="W28" s="86">
        <v>27.356324266595426</v>
      </c>
      <c r="X28" s="86">
        <v>27.422403410087323</v>
      </c>
      <c r="Y28" s="86">
        <v>27.641881056305213</v>
      </c>
      <c r="Z28" s="86">
        <v>27.369941865784298</v>
      </c>
      <c r="AA28" s="86">
        <v>27.332070922059501</v>
      </c>
      <c r="AB28" s="86">
        <v>28.620306854251481</v>
      </c>
      <c r="AC28" s="86">
        <v>28.460954746645765</v>
      </c>
      <c r="AD28" s="86">
        <v>28.619915633883199</v>
      </c>
      <c r="AE28" s="86">
        <v>29.027959638772742</v>
      </c>
      <c r="AF28" s="86">
        <v>29.186293310973017</v>
      </c>
      <c r="AG28" s="86">
        <v>29.041410952067046</v>
      </c>
      <c r="AH28" s="86">
        <v>29.18414751633502</v>
      </c>
      <c r="AI28" s="86">
        <v>29.200214242063073</v>
      </c>
      <c r="AJ28" s="86">
        <v>29.09223232921093</v>
      </c>
      <c r="AK28" s="86">
        <v>30.389358437775918</v>
      </c>
      <c r="AL28" s="86">
        <v>29.209769279756731</v>
      </c>
      <c r="AM28" s="86">
        <v>29.216603990247808</v>
      </c>
      <c r="AN28" s="86">
        <v>29.827372894583689</v>
      </c>
      <c r="AO28" s="86">
        <v>29.669811170899049</v>
      </c>
      <c r="AP28" s="86">
        <v>29.994461155169201</v>
      </c>
      <c r="AQ28" s="86">
        <v>29.830052977229617</v>
      </c>
      <c r="AR28" s="86">
        <v>29.995661978638626</v>
      </c>
      <c r="AS28" s="86">
        <v>30.021847799714916</v>
      </c>
      <c r="AT28" s="86">
        <v>29.998665295988381</v>
      </c>
      <c r="AU28" s="86">
        <v>30.201439872475316</v>
      </c>
      <c r="AV28" s="86">
        <v>30.095203535435694</v>
      </c>
      <c r="AW28" s="86">
        <v>30.331460950691124</v>
      </c>
      <c r="AX28" s="86">
        <v>29.792671078627265</v>
      </c>
      <c r="AY28" s="86">
        <v>30.174089677187585</v>
      </c>
      <c r="AZ28" s="86">
        <v>31.049577266248217</v>
      </c>
      <c r="BA28" s="86">
        <v>31.073277487953796</v>
      </c>
      <c r="BB28" s="86">
        <v>31.414727330199533</v>
      </c>
      <c r="BC28" s="86">
        <v>31.246556707591953</v>
      </c>
      <c r="BD28" s="86">
        <v>31.651421144307115</v>
      </c>
      <c r="BE28" s="86">
        <v>31.466305565004031</v>
      </c>
      <c r="BF28" s="86">
        <v>31.280324626173474</v>
      </c>
      <c r="BG28" s="86">
        <v>31.261893882681793</v>
      </c>
      <c r="BH28" s="86">
        <v>31.574502528011841</v>
      </c>
      <c r="BI28" s="86" t="e">
        <v>#DIV/0!</v>
      </c>
      <c r="BJ28" s="86">
        <v>32.304249570582257</v>
      </c>
      <c r="BK28" s="86">
        <v>31.433175299304434</v>
      </c>
      <c r="BL28" s="86">
        <v>31.830314370913861</v>
      </c>
      <c r="BM28" s="86">
        <v>31.883296438664196</v>
      </c>
      <c r="BN28" s="86">
        <v>31.828842548836306</v>
      </c>
      <c r="BO28" s="86">
        <v>31.830411047382519</v>
      </c>
      <c r="BP28" s="86">
        <v>32.009426531939248</v>
      </c>
      <c r="BQ28" s="86">
        <v>32.076665723095971</v>
      </c>
      <c r="BR28" s="86">
        <v>31.978012576705311</v>
      </c>
      <c r="BS28" s="86">
        <v>31.983740721488861</v>
      </c>
      <c r="BT28" s="86">
        <v>32.078168295696265</v>
      </c>
      <c r="BU28" s="86">
        <v>32.014272908339962</v>
      </c>
      <c r="BV28" s="86">
        <v>32.407082249878322</v>
      </c>
      <c r="BW28" s="86">
        <v>32.059386208055081</v>
      </c>
      <c r="BX28" s="86">
        <v>32.869119991099147</v>
      </c>
      <c r="BY28" s="86">
        <v>32.902791957208414</v>
      </c>
      <c r="BZ28" s="86">
        <v>32.885433016188024</v>
      </c>
      <c r="CA28" s="86">
        <v>32.954799203539494</v>
      </c>
      <c r="CB28" s="86">
        <v>33.007525729426057</v>
      </c>
      <c r="CC28" s="86">
        <v>32.845556295657303</v>
      </c>
      <c r="CD28" s="86">
        <v>32.995608715371802</v>
      </c>
      <c r="CE28" s="86">
        <v>33.17784396752667</v>
      </c>
      <c r="CF28" s="86">
        <v>33.18235764554364</v>
      </c>
      <c r="CG28" s="86">
        <v>33.891143327292809</v>
      </c>
      <c r="CH28" s="86">
        <v>33.259732329154609</v>
      </c>
      <c r="CI28" s="86">
        <v>33.067616048211441</v>
      </c>
      <c r="CJ28" s="86">
        <v>34.551351844142069</v>
      </c>
      <c r="CK28" s="86">
        <v>34.587746203805708</v>
      </c>
      <c r="CL28" s="86">
        <v>34.3786734828943</v>
      </c>
      <c r="CM28" s="86">
        <v>34.430252287365576</v>
      </c>
      <c r="CN28" s="86">
        <v>34.489498446515753</v>
      </c>
      <c r="CO28" s="86">
        <v>34.487419087730757</v>
      </c>
      <c r="CP28" s="86">
        <v>34.645802305996455</v>
      </c>
      <c r="CQ28" s="86">
        <v>34.46566521018346</v>
      </c>
      <c r="CR28" s="86">
        <v>34.832978363686948</v>
      </c>
      <c r="CS28" s="86">
        <v>34.952225653101124</v>
      </c>
      <c r="CT28" s="86">
        <v>34.599061198838271</v>
      </c>
      <c r="CU28" s="86">
        <v>34.406909680794044</v>
      </c>
      <c r="CV28" s="86">
        <v>35.588773335166103</v>
      </c>
      <c r="CW28" s="86">
        <v>35.642061873384435</v>
      </c>
      <c r="CX28" s="86">
        <v>35.58774053008603</v>
      </c>
      <c r="CY28" s="86">
        <v>35.448400808933442</v>
      </c>
      <c r="CZ28" s="86">
        <v>35.701059431060337</v>
      </c>
      <c r="DA28" s="86">
        <v>35.701327205133978</v>
      </c>
      <c r="DB28" s="86">
        <v>35.869738163929036</v>
      </c>
      <c r="DC28" s="86">
        <v>35.671051348706776</v>
      </c>
      <c r="DD28" s="86">
        <v>35.746677252232729</v>
      </c>
      <c r="DE28" s="86">
        <v>41.032773454388234</v>
      </c>
      <c r="DF28" s="86">
        <v>35.608781782985872</v>
      </c>
      <c r="DG28" s="86">
        <v>35.43204942347343</v>
      </c>
      <c r="DH28" s="86">
        <v>36.959831388926034</v>
      </c>
      <c r="DI28" s="86">
        <v>36.800399549088851</v>
      </c>
      <c r="DJ28" s="86">
        <v>36.961821250550379</v>
      </c>
      <c r="DK28" s="86">
        <v>36.814779118441997</v>
      </c>
      <c r="DL28" s="86">
        <v>37.076588538418392</v>
      </c>
      <c r="DM28" s="86">
        <v>36.889485919858387</v>
      </c>
      <c r="DN28" s="86">
        <v>37.268597643516934</v>
      </c>
      <c r="DO28" s="86">
        <v>36.857612653514288</v>
      </c>
      <c r="DP28" s="86">
        <v>37.343260228302228</v>
      </c>
      <c r="DQ28" s="86">
        <v>37.628981890488838</v>
      </c>
      <c r="DR28" s="86">
        <v>36.786052290361035</v>
      </c>
      <c r="DS28" s="86">
        <v>36.993787638374201</v>
      </c>
      <c r="DT28" s="86">
        <v>38.715017334341248</v>
      </c>
      <c r="DU28" s="86">
        <v>38.780902730963405</v>
      </c>
      <c r="DV28" s="86">
        <v>38.721057957775059</v>
      </c>
      <c r="DW28" s="86">
        <v>38.772228333738028</v>
      </c>
      <c r="DX28" s="86">
        <v>38.833585562353996</v>
      </c>
      <c r="DY28" s="86">
        <v>38.862546765435646</v>
      </c>
      <c r="DZ28" s="86">
        <v>38.832824511400283</v>
      </c>
      <c r="EA28" s="86">
        <v>38.631793070847777</v>
      </c>
      <c r="EB28" s="86">
        <v>38.898219859801223</v>
      </c>
      <c r="EC28" s="86">
        <v>39.491024704749421</v>
      </c>
      <c r="ED28" s="86">
        <v>39.549216344630985</v>
      </c>
      <c r="EE28" s="86">
        <v>38.759211563259811</v>
      </c>
      <c r="EF28" s="86">
        <v>39.521184907304971</v>
      </c>
      <c r="EG28" s="86">
        <v>39.570261999386211</v>
      </c>
      <c r="EH28" s="86">
        <v>39.527945567479058</v>
      </c>
      <c r="EI28" s="86">
        <v>39.585636747966319</v>
      </c>
      <c r="EJ28" s="86">
        <v>39.645477760604642</v>
      </c>
      <c r="EK28" s="86">
        <v>39.88551869249639</v>
      </c>
      <c r="EL28" s="86">
        <v>39.630846448138037</v>
      </c>
      <c r="EM28" s="86">
        <v>39.641659277352652</v>
      </c>
      <c r="EN28" s="86">
        <v>39.682203736616046</v>
      </c>
      <c r="EO28" s="86">
        <v>39.95991216946755</v>
      </c>
      <c r="EP28" s="86">
        <v>39.580374841705364</v>
      </c>
      <c r="EQ28" s="86">
        <v>39.550948521765008</v>
      </c>
      <c r="ER28" s="86">
        <v>42.844900470750439</v>
      </c>
      <c r="ES28" s="86">
        <v>42.665979352772951</v>
      </c>
      <c r="ET28" s="86">
        <v>43.065376741062565</v>
      </c>
      <c r="EU28" s="86">
        <v>42.957404915291264</v>
      </c>
      <c r="EV28" s="86">
        <v>42.963543880854409</v>
      </c>
      <c r="EW28" s="86">
        <v>42.770972152373616</v>
      </c>
      <c r="EX28" s="86">
        <v>42.758083778774441</v>
      </c>
      <c r="EY28" s="86">
        <v>42.936973678745453</v>
      </c>
      <c r="EZ28" s="86">
        <v>42.802454176152743</v>
      </c>
      <c r="FA28" s="86">
        <v>44.771464949928465</v>
      </c>
      <c r="FB28" s="86">
        <v>44.569768569779214</v>
      </c>
      <c r="FC28" s="86">
        <v>42.890151995651024</v>
      </c>
      <c r="FD28" s="86">
        <v>48.368527158379905</v>
      </c>
      <c r="FE28" s="86">
        <v>48.405669258549814</v>
      </c>
      <c r="FF28" s="86">
        <v>48.367384672538179</v>
      </c>
      <c r="FG28" s="86">
        <v>48.470781728669145</v>
      </c>
      <c r="FH28" s="86">
        <v>48.519986383034265</v>
      </c>
      <c r="FI28" s="86">
        <v>48.520451428890958</v>
      </c>
      <c r="FJ28" s="86">
        <v>48.461772481641674</v>
      </c>
      <c r="FK28" s="86">
        <v>48.866496639634228</v>
      </c>
      <c r="FL28" s="86">
        <v>48.344347679051914</v>
      </c>
      <c r="FM28" s="86">
        <v>48.780493794040844</v>
      </c>
      <c r="FN28" s="86">
        <v>48.411894672893929</v>
      </c>
      <c r="FO28" s="86">
        <v>48.429038993057766</v>
      </c>
      <c r="FP28" s="86">
        <v>52.254212103946422</v>
      </c>
      <c r="FQ28" s="86">
        <v>52.29437487423067</v>
      </c>
      <c r="FR28" s="86">
        <v>53.168524721735274</v>
      </c>
      <c r="FS28" s="86">
        <v>52.68123362830471</v>
      </c>
      <c r="FT28" s="86">
        <v>52.448240809644602</v>
      </c>
      <c r="FU28" s="86">
        <v>52.454330598234115</v>
      </c>
      <c r="FV28" s="86">
        <v>52.354238421559216</v>
      </c>
      <c r="FW28" s="86">
        <v>52.332260849142855</v>
      </c>
      <c r="FX28" s="86">
        <v>52.529949038951194</v>
      </c>
      <c r="FY28" s="86">
        <v>52.340827258219228</v>
      </c>
      <c r="FZ28" s="86">
        <v>52.306395376288485</v>
      </c>
      <c r="GA28" s="86">
        <v>52.080373031708483</v>
      </c>
    </row>
    <row r="29" spans="2:183">
      <c r="B29" s="43" t="s">
        <v>1</v>
      </c>
      <c r="C29" s="653" t="s">
        <v>52</v>
      </c>
      <c r="D29" s="87">
        <v>4505.17</v>
      </c>
      <c r="E29" s="87">
        <v>4030.96</v>
      </c>
      <c r="F29" s="87">
        <v>4338.58</v>
      </c>
      <c r="G29" s="87">
        <v>4134.54</v>
      </c>
      <c r="H29" s="87">
        <v>5375.61</v>
      </c>
      <c r="I29" s="87">
        <v>5056.78</v>
      </c>
      <c r="J29" s="87">
        <v>5314.8700000000008</v>
      </c>
      <c r="K29" s="87">
        <v>5299.6</v>
      </c>
      <c r="L29" s="87">
        <v>5139.5</v>
      </c>
      <c r="M29" s="87">
        <v>555.59</v>
      </c>
      <c r="N29" s="87">
        <v>2085.4</v>
      </c>
      <c r="O29" s="87">
        <v>4346.87</v>
      </c>
      <c r="P29" s="87">
        <v>4464.7299999999996</v>
      </c>
      <c r="Q29" s="87">
        <v>4023.04</v>
      </c>
      <c r="R29" s="87">
        <v>4194.08</v>
      </c>
      <c r="S29" s="87">
        <v>4098.4800000000005</v>
      </c>
      <c r="T29" s="87">
        <v>5311.2</v>
      </c>
      <c r="U29" s="87">
        <v>5089.25</v>
      </c>
      <c r="V29" s="87">
        <v>5277.85</v>
      </c>
      <c r="W29" s="87">
        <v>5282.8099999999995</v>
      </c>
      <c r="X29" s="87">
        <v>5030.57</v>
      </c>
      <c r="Y29" s="87">
        <v>3249.45</v>
      </c>
      <c r="Z29" s="87">
        <v>4052.0699999999997</v>
      </c>
      <c r="AA29" s="87">
        <v>4221</v>
      </c>
      <c r="AB29" s="87">
        <v>4915.45</v>
      </c>
      <c r="AC29" s="87">
        <v>4460.2</v>
      </c>
      <c r="AD29" s="87">
        <v>4670.1100000000006</v>
      </c>
      <c r="AE29" s="87">
        <v>4497.8999999999996</v>
      </c>
      <c r="AF29" s="87">
        <v>5761.82</v>
      </c>
      <c r="AG29" s="87">
        <v>5540.82</v>
      </c>
      <c r="AH29" s="87">
        <v>5768.82</v>
      </c>
      <c r="AI29" s="87">
        <v>5742.33</v>
      </c>
      <c r="AJ29" s="87">
        <v>5452.62</v>
      </c>
      <c r="AK29" s="87">
        <v>1500.8200000000002</v>
      </c>
      <c r="AL29" s="87">
        <v>4500</v>
      </c>
      <c r="AM29" s="87">
        <v>4625.58</v>
      </c>
      <c r="AN29" s="87">
        <v>4926.51</v>
      </c>
      <c r="AO29" s="87">
        <v>4627.8899999999994</v>
      </c>
      <c r="AP29" s="87">
        <v>4706.32</v>
      </c>
      <c r="AQ29" s="87">
        <v>4543.57</v>
      </c>
      <c r="AR29" s="87">
        <v>5804.68</v>
      </c>
      <c r="AS29" s="87">
        <v>5597.2999999999993</v>
      </c>
      <c r="AT29" s="87">
        <v>5803.4</v>
      </c>
      <c r="AU29" s="87">
        <v>5766.17</v>
      </c>
      <c r="AV29" s="87">
        <v>5482</v>
      </c>
      <c r="AW29" s="87">
        <v>3603.1800000000003</v>
      </c>
      <c r="AX29" s="87">
        <v>4595.03</v>
      </c>
      <c r="AY29" s="87">
        <v>4667.12</v>
      </c>
      <c r="AZ29" s="87">
        <v>5063.83</v>
      </c>
      <c r="BA29" s="87">
        <v>4577.7</v>
      </c>
      <c r="BB29" s="87">
        <v>4802.4799999999996</v>
      </c>
      <c r="BC29" s="87">
        <v>4637.9500000000007</v>
      </c>
      <c r="BD29" s="87">
        <v>5849.75</v>
      </c>
      <c r="BE29" s="87">
        <v>5683.48</v>
      </c>
      <c r="BF29" s="87">
        <v>5860.7999999999993</v>
      </c>
      <c r="BG29" s="87">
        <v>5893.41</v>
      </c>
      <c r="BH29" s="87">
        <v>5360.29</v>
      </c>
      <c r="BI29" s="87">
        <v>0</v>
      </c>
      <c r="BJ29" s="87">
        <v>2007.8600000000001</v>
      </c>
      <c r="BK29" s="87">
        <v>4783.03</v>
      </c>
      <c r="BL29" s="87">
        <v>5195.6000000000004</v>
      </c>
      <c r="BM29" s="87">
        <v>4686.6400000000003</v>
      </c>
      <c r="BN29" s="87">
        <v>4949.8899999999994</v>
      </c>
      <c r="BO29" s="87">
        <v>4798.49</v>
      </c>
      <c r="BP29" s="87">
        <v>6120.65</v>
      </c>
      <c r="BQ29" s="87">
        <v>5841.05</v>
      </c>
      <c r="BR29" s="87">
        <v>6171.23</v>
      </c>
      <c r="BS29" s="87">
        <v>6162.86</v>
      </c>
      <c r="BT29" s="87">
        <v>5835</v>
      </c>
      <c r="BU29" s="87">
        <v>4946.8099999999995</v>
      </c>
      <c r="BV29" s="87">
        <v>3843.42</v>
      </c>
      <c r="BW29" s="87">
        <v>5133.96</v>
      </c>
      <c r="BX29" s="87">
        <v>5432.73</v>
      </c>
      <c r="BY29" s="87">
        <v>4928.83</v>
      </c>
      <c r="BZ29" s="87">
        <v>5423.51</v>
      </c>
      <c r="CA29" s="87">
        <v>5161.84</v>
      </c>
      <c r="CB29" s="87">
        <v>6471.61</v>
      </c>
      <c r="CC29" s="87">
        <v>6241.32</v>
      </c>
      <c r="CD29" s="87">
        <v>6500.18</v>
      </c>
      <c r="CE29" s="87">
        <v>6499.7699999999995</v>
      </c>
      <c r="CF29" s="87">
        <v>6313.03</v>
      </c>
      <c r="CG29" s="87">
        <v>706.16</v>
      </c>
      <c r="CH29" s="87">
        <v>5074.0600000000004</v>
      </c>
      <c r="CI29" s="87">
        <v>5417.29</v>
      </c>
      <c r="CJ29" s="87">
        <v>5631.47</v>
      </c>
      <c r="CK29" s="87">
        <v>5268.17</v>
      </c>
      <c r="CL29" s="87">
        <v>5632.36</v>
      </c>
      <c r="CM29" s="87">
        <v>5378.87</v>
      </c>
      <c r="CN29" s="87">
        <v>6749.27</v>
      </c>
      <c r="CO29" s="87">
        <v>6547.57</v>
      </c>
      <c r="CP29" s="87">
        <v>6802.68</v>
      </c>
      <c r="CQ29" s="87">
        <v>6793.8899999999994</v>
      </c>
      <c r="CR29" s="87">
        <v>6562.99</v>
      </c>
      <c r="CS29" s="87">
        <v>4262.7</v>
      </c>
      <c r="CT29" s="87">
        <v>5410.09</v>
      </c>
      <c r="CU29" s="87">
        <v>5587.25</v>
      </c>
      <c r="CV29" s="87">
        <v>5761.7199999999993</v>
      </c>
      <c r="CW29" s="87">
        <v>5202.08</v>
      </c>
      <c r="CX29" s="87">
        <v>5775.73</v>
      </c>
      <c r="CY29" s="87">
        <v>5525.07</v>
      </c>
      <c r="CZ29" s="87">
        <v>6932.3</v>
      </c>
      <c r="DA29" s="87">
        <v>6731.6799999999994</v>
      </c>
      <c r="DB29" s="87">
        <v>6922.45</v>
      </c>
      <c r="DC29" s="87">
        <v>6986.7800000000007</v>
      </c>
      <c r="DD29" s="87">
        <v>6656.3</v>
      </c>
      <c r="DE29" s="87">
        <v>543.55999999999995</v>
      </c>
      <c r="DF29" s="87">
        <v>5575.98</v>
      </c>
      <c r="DG29" s="87">
        <v>5727.97</v>
      </c>
      <c r="DH29" s="87">
        <v>5920.25</v>
      </c>
      <c r="DI29" s="87">
        <v>5345.6</v>
      </c>
      <c r="DJ29" s="87">
        <v>5929.68</v>
      </c>
      <c r="DK29" s="87">
        <v>5678.67</v>
      </c>
      <c r="DL29" s="87">
        <v>7122.48</v>
      </c>
      <c r="DM29" s="87">
        <v>6889.86</v>
      </c>
      <c r="DN29" s="87">
        <v>7132.22</v>
      </c>
      <c r="DO29" s="87">
        <v>7164.93</v>
      </c>
      <c r="DP29" s="87">
        <v>6817.33</v>
      </c>
      <c r="DQ29" s="87">
        <v>4492.5599999999995</v>
      </c>
      <c r="DR29" s="87">
        <v>5724.57</v>
      </c>
      <c r="DS29" s="87">
        <v>5884.92</v>
      </c>
      <c r="DT29" s="87">
        <v>6080.33</v>
      </c>
      <c r="DU29" s="87">
        <v>5480.46</v>
      </c>
      <c r="DV29" s="87">
        <v>6086.19</v>
      </c>
      <c r="DW29" s="87">
        <v>5833.5</v>
      </c>
      <c r="DX29" s="87">
        <v>7322.4599999999991</v>
      </c>
      <c r="DY29" s="87">
        <v>7060.1399999999994</v>
      </c>
      <c r="DZ29" s="87">
        <v>7324.41</v>
      </c>
      <c r="EA29" s="87">
        <v>7323.9900000000007</v>
      </c>
      <c r="EB29" s="87">
        <v>7006.02</v>
      </c>
      <c r="EC29" s="87">
        <v>1148.5900000000001</v>
      </c>
      <c r="ED29" s="87">
        <v>3891.89</v>
      </c>
      <c r="EE29" s="87">
        <v>6033.5199999999995</v>
      </c>
      <c r="EF29" s="87">
        <v>6240.9</v>
      </c>
      <c r="EG29" s="87">
        <v>5829.18</v>
      </c>
      <c r="EH29" s="87">
        <v>6245.33</v>
      </c>
      <c r="EI29" s="87">
        <v>5979.56</v>
      </c>
      <c r="EJ29" s="87">
        <v>7511.64</v>
      </c>
      <c r="EK29" s="87">
        <v>7250.17</v>
      </c>
      <c r="EL29" s="87">
        <v>7537.34</v>
      </c>
      <c r="EM29" s="87">
        <v>7519.56</v>
      </c>
      <c r="EN29" s="87">
        <v>7235.23</v>
      </c>
      <c r="EO29" s="87">
        <v>4740.8</v>
      </c>
      <c r="EP29" s="87">
        <v>5992</v>
      </c>
      <c r="EQ29" s="87">
        <v>6213.61</v>
      </c>
      <c r="ER29" s="87">
        <v>6379.57</v>
      </c>
      <c r="ES29" s="87">
        <v>5765.25</v>
      </c>
      <c r="ET29" s="87">
        <v>6380.7199999999993</v>
      </c>
      <c r="EU29" s="87">
        <v>6056.01</v>
      </c>
      <c r="EV29" s="87">
        <v>7698.74</v>
      </c>
      <c r="EW29" s="87">
        <v>7432.51</v>
      </c>
      <c r="EX29" s="87">
        <v>7688.08</v>
      </c>
      <c r="EY29" s="87">
        <v>7748.9599999999991</v>
      </c>
      <c r="EZ29" s="87">
        <v>7378.56</v>
      </c>
      <c r="FA29" s="87">
        <v>607.73</v>
      </c>
      <c r="FB29" s="87">
        <v>1836.04</v>
      </c>
      <c r="FC29" s="87">
        <v>6333</v>
      </c>
      <c r="FD29" s="87">
        <v>6426.3799999999992</v>
      </c>
      <c r="FE29" s="87">
        <v>5830.7999999999993</v>
      </c>
      <c r="FF29" s="87">
        <v>6438.51</v>
      </c>
      <c r="FG29" s="87">
        <v>6128.46</v>
      </c>
      <c r="FH29" s="87">
        <v>7731.92</v>
      </c>
      <c r="FI29" s="87">
        <v>7505.47</v>
      </c>
      <c r="FJ29" s="87">
        <v>7818.82</v>
      </c>
      <c r="FK29" s="87">
        <v>7872.17</v>
      </c>
      <c r="FL29" s="87">
        <v>7428.99</v>
      </c>
      <c r="FM29" s="87">
        <v>4940.33</v>
      </c>
      <c r="FN29" s="87">
        <v>6200.42</v>
      </c>
      <c r="FO29" s="87">
        <v>6366.91</v>
      </c>
      <c r="FP29" s="87">
        <v>6620.9600000000009</v>
      </c>
      <c r="FQ29" s="87">
        <v>6005.87</v>
      </c>
      <c r="FR29" s="87">
        <v>1080.5700000000002</v>
      </c>
      <c r="FS29" s="87">
        <v>5826.2199999999993</v>
      </c>
      <c r="FT29" s="87">
        <v>7925.5</v>
      </c>
      <c r="FU29" s="87">
        <v>7685.51</v>
      </c>
      <c r="FV29" s="87">
        <v>8060.04</v>
      </c>
      <c r="FW29" s="87">
        <v>8090.51</v>
      </c>
      <c r="FX29" s="87">
        <v>7593.65</v>
      </c>
      <c r="FY29" s="87">
        <v>6529.4299999999994</v>
      </c>
      <c r="FZ29" s="87">
        <v>6381.47</v>
      </c>
      <c r="GA29" s="87">
        <v>6573.67</v>
      </c>
    </row>
    <row r="30" spans="2:183">
      <c r="B30" s="43" t="s">
        <v>1</v>
      </c>
      <c r="C30" s="653" t="s">
        <v>53</v>
      </c>
      <c r="D30" s="86">
        <v>1.5414211976182056E-2</v>
      </c>
      <c r="E30" s="86">
        <v>1.5418652508855008E-2</v>
      </c>
      <c r="F30" s="86">
        <v>1.5433096421796659E-2</v>
      </c>
      <c r="G30" s="86">
        <v>1.5440583420973529E-2</v>
      </c>
      <c r="H30" s="86">
        <v>1.9462969177667187E-2</v>
      </c>
      <c r="I30" s="86">
        <v>1.9479646985858631E-2</v>
      </c>
      <c r="J30" s="86">
        <v>1.9471185567391771E-2</v>
      </c>
      <c r="K30" s="86">
        <v>1.9469664359165858E-2</v>
      </c>
      <c r="L30" s="86">
        <v>1.9468763931795575E-2</v>
      </c>
      <c r="M30" s="86">
        <v>1.5454434189517724E-2</v>
      </c>
      <c r="N30" s="86">
        <v>1.5450726452349024E-2</v>
      </c>
      <c r="O30" s="86">
        <v>1.5429436383138239E-2</v>
      </c>
      <c r="P30" s="86">
        <v>1.5417961848026816E-2</v>
      </c>
      <c r="Q30" s="86">
        <v>1.5416722551570589E-2</v>
      </c>
      <c r="R30" s="86">
        <v>1.5445772929077705E-2</v>
      </c>
      <c r="S30" s="86">
        <v>1.5438406165598764E-2</v>
      </c>
      <c r="T30" s="86">
        <v>1.9468938443594878E-2</v>
      </c>
      <c r="U30" s="86">
        <v>1.9476582884479916E-2</v>
      </c>
      <c r="V30" s="86">
        <v>1.9468721915856361E-2</v>
      </c>
      <c r="W30" s="86">
        <v>1.9471147130281658E-2</v>
      </c>
      <c r="X30" s="86">
        <v>1.9479083016292E-2</v>
      </c>
      <c r="Y30" s="86">
        <v>1.5450175448606395E-2</v>
      </c>
      <c r="Z30" s="86">
        <v>1.5446813863771518E-2</v>
      </c>
      <c r="AA30" s="86">
        <v>1.54429401836133E-2</v>
      </c>
      <c r="AB30" s="86">
        <v>1.714272581285177E-2</v>
      </c>
      <c r="AC30" s="86">
        <v>1.7136951142668326E-2</v>
      </c>
      <c r="AD30" s="86">
        <v>1.7172503255896115E-2</v>
      </c>
      <c r="AE30" s="86">
        <v>1.7175095939057219E-2</v>
      </c>
      <c r="AF30" s="86">
        <v>2.1221797138695257E-2</v>
      </c>
      <c r="AG30" s="86">
        <v>2.1222123800356638E-2</v>
      </c>
      <c r="AH30" s="86">
        <v>2.122131699063139E-2</v>
      </c>
      <c r="AI30" s="86">
        <v>2.1224356946703903E-2</v>
      </c>
      <c r="AJ30" s="86">
        <v>2.1232282483411732E-2</v>
      </c>
      <c r="AK30" s="86">
        <v>1.7209462326136064E-2</v>
      </c>
      <c r="AL30" s="86">
        <v>1.7179836659457881E-2</v>
      </c>
      <c r="AM30" s="86">
        <v>1.718302072762844E-2</v>
      </c>
      <c r="AN30" s="86">
        <v>1.7141483460946339E-2</v>
      </c>
      <c r="AO30" s="86">
        <v>1.7135815190061552E-2</v>
      </c>
      <c r="AP30" s="86">
        <v>1.7171411390760196E-2</v>
      </c>
      <c r="AQ30" s="86">
        <v>1.7168741167312821E-2</v>
      </c>
      <c r="AR30" s="86">
        <v>2.1216340457957568E-2</v>
      </c>
      <c r="AS30" s="86">
        <v>2.1219255148151515E-2</v>
      </c>
      <c r="AT30" s="86">
        <v>2.1216777859706989E-2</v>
      </c>
      <c r="AU30" s="86">
        <v>2.1225781842942826E-2</v>
      </c>
      <c r="AV30" s="86">
        <v>2.1232754680734045E-2</v>
      </c>
      <c r="AW30" s="86">
        <v>1.7185988610022036E-2</v>
      </c>
      <c r="AX30" s="86">
        <v>1.7161194665312202E-2</v>
      </c>
      <c r="AY30" s="86">
        <v>1.7180459130903155E-2</v>
      </c>
      <c r="AZ30" s="86">
        <v>1.7533320399882538E-2</v>
      </c>
      <c r="BA30" s="86">
        <v>1.7533840461471283E-2</v>
      </c>
      <c r="BB30" s="86">
        <v>1.7572075355080888E-2</v>
      </c>
      <c r="BC30" s="86">
        <v>1.7569523102391498E-2</v>
      </c>
      <c r="BD30" s="86">
        <v>2.172836833632108E-2</v>
      </c>
      <c r="BE30" s="86">
        <v>2.1721440228088345E-2</v>
      </c>
      <c r="BF30" s="86">
        <v>2.1718428402225824E-2</v>
      </c>
      <c r="BG30" s="86">
        <v>2.1714864133471574E-2</v>
      </c>
      <c r="BH30" s="86">
        <v>2.1738967330817021E-2</v>
      </c>
      <c r="BI30" s="86" t="e">
        <v>#DIV/0!</v>
      </c>
      <c r="BJ30" s="86">
        <v>1.7596136993024154E-2</v>
      </c>
      <c r="BK30" s="86">
        <v>1.757550594669742E-2</v>
      </c>
      <c r="BL30" s="86">
        <v>1.7799686583546189E-2</v>
      </c>
      <c r="BM30" s="86">
        <v>1.7801513263848795E-2</v>
      </c>
      <c r="BN30" s="86">
        <v>1.7826918099265437E-2</v>
      </c>
      <c r="BO30" s="86">
        <v>1.7826458829450272E-2</v>
      </c>
      <c r="BP30" s="86">
        <v>2.2035527362356391E-2</v>
      </c>
      <c r="BQ30" s="86">
        <v>2.2045774501700314E-2</v>
      </c>
      <c r="BR30" s="86">
        <v>2.2029581723417999E-2</v>
      </c>
      <c r="BS30" s="86">
        <v>2.2030528793675855E-2</v>
      </c>
      <c r="BT30" s="86">
        <v>2.2045738768385618E-2</v>
      </c>
      <c r="BU30" s="86">
        <v>1.7831754199418647E-2</v>
      </c>
      <c r="BV30" s="86">
        <v>1.781464228603212E-2</v>
      </c>
      <c r="BW30" s="86">
        <v>1.7811667933800582E-2</v>
      </c>
      <c r="BX30" s="86">
        <v>1.836115086234779E-2</v>
      </c>
      <c r="BY30" s="86">
        <v>1.8359370343882235E-2</v>
      </c>
      <c r="BZ30" s="86">
        <v>1.8362509360681137E-2</v>
      </c>
      <c r="CA30" s="86">
        <v>1.8373593288226582E-2</v>
      </c>
      <c r="CB30" s="86">
        <v>2.2718979825439471E-2</v>
      </c>
      <c r="CC30" s="86">
        <v>2.2717435219864815E-2</v>
      </c>
      <c r="CD30" s="86">
        <v>2.2716640680714294E-2</v>
      </c>
      <c r="CE30" s="86">
        <v>2.2720922560825273E-2</v>
      </c>
      <c r="CF30" s="86">
        <v>2.2718795299948753E-2</v>
      </c>
      <c r="CG30" s="86">
        <v>1.8386135932845927E-2</v>
      </c>
      <c r="CH30" s="86">
        <v>1.8371283004602654E-2</v>
      </c>
      <c r="CI30" s="86">
        <v>1.8367382089380789E-2</v>
      </c>
      <c r="CJ30" s="86">
        <v>1.8916734951802461E-2</v>
      </c>
      <c r="CK30" s="86">
        <v>1.8917439567679356E-2</v>
      </c>
      <c r="CL30" s="86">
        <v>1.8912291727092925E-2</v>
      </c>
      <c r="CM30" s="86">
        <v>1.892109512134206E-2</v>
      </c>
      <c r="CN30" s="86">
        <v>2.3403760264092324E-2</v>
      </c>
      <c r="CO30" s="86">
        <v>2.3402317875173034E-2</v>
      </c>
      <c r="CP30" s="86">
        <v>2.3402818398831338E-2</v>
      </c>
      <c r="CQ30" s="86">
        <v>2.3399145672820362E-2</v>
      </c>
      <c r="CR30" s="86">
        <v>2.3408985525855856E-2</v>
      </c>
      <c r="CS30" s="86">
        <v>1.8938599609027901E-2</v>
      </c>
      <c r="CT30" s="86">
        <v>1.8921693367553168E-2</v>
      </c>
      <c r="CU30" s="86">
        <v>1.8917462372711101E-2</v>
      </c>
      <c r="CV30" s="86">
        <v>1.9430624678740044E-2</v>
      </c>
      <c r="CW30" s="86">
        <v>1.943191835880885E-2</v>
      </c>
      <c r="CX30" s="86">
        <v>1.9428730933068725E-2</v>
      </c>
      <c r="CY30" s="86">
        <v>1.9432234238987073E-2</v>
      </c>
      <c r="CZ30" s="86">
        <v>2.404228818020309E-2</v>
      </c>
      <c r="DA30" s="86">
        <v>2.4040254698821855E-2</v>
      </c>
      <c r="DB30" s="86">
        <v>2.4047155205333966E-2</v>
      </c>
      <c r="DC30" s="86">
        <v>2.4036664309139331E-2</v>
      </c>
      <c r="DD30" s="86">
        <v>2.4048021619121941E-2</v>
      </c>
      <c r="DE30" s="86">
        <v>1.9583513474564055E-2</v>
      </c>
      <c r="DF30" s="86">
        <v>1.9430534839586178E-2</v>
      </c>
      <c r="DG30" s="86">
        <v>1.9429966966508675E-2</v>
      </c>
      <c r="DH30" s="86">
        <v>1.995736921876368E-2</v>
      </c>
      <c r="DI30" s="86">
        <v>1.9953565109629642E-2</v>
      </c>
      <c r="DJ30" s="86">
        <v>1.9955992810204801E-2</v>
      </c>
      <c r="DK30" s="86">
        <v>1.9958842818933006E-2</v>
      </c>
      <c r="DL30" s="86">
        <v>2.4691842513408856E-2</v>
      </c>
      <c r="DM30" s="86">
        <v>2.4687671321229319E-2</v>
      </c>
      <c r="DN30" s="86">
        <v>2.4695555813091158E-2</v>
      </c>
      <c r="DO30" s="86">
        <v>2.4682757156708753E-2</v>
      </c>
      <c r="DP30" s="86">
        <v>2.4704946548287733E-2</v>
      </c>
      <c r="DQ30" s="86">
        <v>1.9984786409192209E-2</v>
      </c>
      <c r="DR30" s="86">
        <v>1.9953328360602023E-2</v>
      </c>
      <c r="DS30" s="86">
        <v>1.9961480094843592E-2</v>
      </c>
      <c r="DT30" s="86">
        <v>2.0522117101957761E-2</v>
      </c>
      <c r="DU30" s="86">
        <v>2.052514493730619E-2</v>
      </c>
      <c r="DV30" s="86">
        <v>2.0521393694288861E-2</v>
      </c>
      <c r="DW30" s="86">
        <v>2.0528710634389418E-2</v>
      </c>
      <c r="DX30" s="86">
        <v>2.5385122756502763E-2</v>
      </c>
      <c r="DY30" s="86">
        <v>2.5387967924053362E-2</v>
      </c>
      <c r="DZ30" s="86">
        <v>2.5384754708757434E-2</v>
      </c>
      <c r="EA30" s="86">
        <v>2.5380129819333359E-2</v>
      </c>
      <c r="EB30" s="86">
        <v>2.5393883158024461E-2</v>
      </c>
      <c r="EC30" s="86">
        <v>2.0559069804073189E-2</v>
      </c>
      <c r="ED30" s="86">
        <v>2.0546352021961777E-2</v>
      </c>
      <c r="EE30" s="86">
        <v>2.0527915610149654E-2</v>
      </c>
      <c r="EF30" s="86">
        <v>2.107139478392071E-2</v>
      </c>
      <c r="EG30" s="86">
        <v>2.1073627114026421E-2</v>
      </c>
      <c r="EH30" s="86">
        <v>2.107076971992472E-2</v>
      </c>
      <c r="EI30" s="86">
        <v>2.1079135876554887E-2</v>
      </c>
      <c r="EJ30" s="86">
        <v>2.6070242193120551E-2</v>
      </c>
      <c r="EK30" s="86">
        <v>2.6077309316394869E-2</v>
      </c>
      <c r="EL30" s="86">
        <v>2.6067431678015993E-2</v>
      </c>
      <c r="EM30" s="86">
        <v>2.6069229433424601E-2</v>
      </c>
      <c r="EN30" s="86">
        <v>2.6074031245390566E-2</v>
      </c>
      <c r="EO30" s="86">
        <v>2.1093565768339186E-2</v>
      </c>
      <c r="EP30" s="86">
        <v>2.1077810609258476E-2</v>
      </c>
      <c r="EQ30" s="86">
        <v>2.1074602194460303E-2</v>
      </c>
      <c r="ER30" s="86">
        <v>2.1671444330629609E-2</v>
      </c>
      <c r="ES30" s="86">
        <v>2.1666622821687482E-2</v>
      </c>
      <c r="ET30" s="86">
        <v>2.1676234500608391E-2</v>
      </c>
      <c r="EU30" s="86">
        <v>2.1686618848276284E-2</v>
      </c>
      <c r="EV30" s="86">
        <v>2.6803042441278065E-2</v>
      </c>
      <c r="EW30" s="86">
        <v>2.6800627434927934E-2</v>
      </c>
      <c r="EX30" s="86">
        <v>2.6799425156917751E-2</v>
      </c>
      <c r="EY30" s="86">
        <v>2.6798469660804458E-2</v>
      </c>
      <c r="EZ30" s="86">
        <v>2.6805883928142291E-2</v>
      </c>
      <c r="FA30" s="86">
        <v>2.1735693848354793E-2</v>
      </c>
      <c r="FB30" s="86">
        <v>2.1719236483736953E-2</v>
      </c>
      <c r="FC30" s="86">
        <v>2.167708853254291E-2</v>
      </c>
      <c r="FD30" s="86">
        <v>2.207545208546411E-2</v>
      </c>
      <c r="FE30" s="86">
        <v>2.207315318862196E-2</v>
      </c>
      <c r="FF30" s="86">
        <v>2.2073596276076784E-2</v>
      </c>
      <c r="FG30" s="86">
        <v>2.2087565144055764E-2</v>
      </c>
      <c r="FH30" s="86">
        <v>2.7307109054886654E-2</v>
      </c>
      <c r="FI30" s="86">
        <v>2.7305231212803503E-2</v>
      </c>
      <c r="FJ30" s="86">
        <v>2.7298270337723234E-2</v>
      </c>
      <c r="FK30" s="86">
        <v>2.7303323032609492E-2</v>
      </c>
      <c r="FL30" s="86">
        <v>2.7308045757303966E-2</v>
      </c>
      <c r="FM30" s="86">
        <v>2.2088966985012698E-2</v>
      </c>
      <c r="FN30" s="86">
        <v>2.2078439595896497E-2</v>
      </c>
      <c r="FO30" s="86">
        <v>2.2082727916864549E-2</v>
      </c>
      <c r="FP30" s="86">
        <v>2.280504192522698E-2</v>
      </c>
      <c r="FQ30" s="86">
        <v>2.2803146796061949E-2</v>
      </c>
      <c r="FR30" s="86">
        <v>2.2822354109024862E-2</v>
      </c>
      <c r="FS30" s="86">
        <v>2.2833057695774511E-2</v>
      </c>
      <c r="FT30" s="86">
        <v>2.8216698261441246E-2</v>
      </c>
      <c r="FU30" s="86">
        <v>2.8215613928813995E-2</v>
      </c>
      <c r="FV30" s="86">
        <v>2.8203178468442742E-2</v>
      </c>
      <c r="FW30" s="86">
        <v>2.8199974220783443E-2</v>
      </c>
      <c r="FX30" s="86">
        <v>2.822613918945541E-2</v>
      </c>
      <c r="FY30" s="86">
        <v>2.281583036902568E-2</v>
      </c>
      <c r="FZ30" s="86">
        <v>2.2809132574421694E-2</v>
      </c>
      <c r="GA30" s="86">
        <v>2.2805699046591358E-2</v>
      </c>
    </row>
    <row r="31" spans="2:183" s="41" customFormat="1">
      <c r="B31" s="43" t="s">
        <v>1</v>
      </c>
      <c r="C31" s="653" t="s">
        <v>228</v>
      </c>
      <c r="D31" s="85">
        <v>7384860.8499999996</v>
      </c>
      <c r="E31" s="85">
        <v>6621635.46</v>
      </c>
      <c r="F31" s="85">
        <v>7181672.0800000001</v>
      </c>
      <c r="G31" s="85">
        <v>6857363.3099999996</v>
      </c>
      <c r="H31" s="85">
        <v>7021480.96</v>
      </c>
      <c r="I31" s="85">
        <v>6674141.8400000008</v>
      </c>
      <c r="J31" s="85">
        <v>6996805.7699999996</v>
      </c>
      <c r="K31" s="85">
        <v>6930417.2199999997</v>
      </c>
      <c r="L31" s="85">
        <v>6722486.1600000001</v>
      </c>
      <c r="M31" s="85">
        <v>949831.83</v>
      </c>
      <c r="N31" s="85">
        <v>3566993.71</v>
      </c>
      <c r="O31" s="85">
        <v>7143103.1800000006</v>
      </c>
      <c r="P31" s="85">
        <v>7871275.3900000006</v>
      </c>
      <c r="Q31" s="85">
        <v>7055750.4199999999</v>
      </c>
      <c r="R31" s="85">
        <v>7433444.8699999992</v>
      </c>
      <c r="S31" s="85">
        <v>7213115.3600000003</v>
      </c>
      <c r="T31" s="85">
        <v>7464412.7999999998</v>
      </c>
      <c r="U31" s="85">
        <v>7208073.4399999995</v>
      </c>
      <c r="V31" s="85">
        <v>7374841.6600000001</v>
      </c>
      <c r="W31" s="85">
        <v>7427457.9099999992</v>
      </c>
      <c r="X31" s="85">
        <v>7087002.54</v>
      </c>
      <c r="Y31" s="85">
        <v>5816834.5899999999</v>
      </c>
      <c r="Z31" s="85">
        <v>7183844.7000000002</v>
      </c>
      <c r="AA31" s="85">
        <v>7474862.5999999996</v>
      </c>
      <c r="AB31" s="85">
        <v>8211410.0800000001</v>
      </c>
      <c r="AC31" s="85">
        <v>7411935.9699999997</v>
      </c>
      <c r="AD31" s="85">
        <v>7787935.7299999995</v>
      </c>
      <c r="AE31" s="85">
        <v>7606485.1100000003</v>
      </c>
      <c r="AF31" s="85">
        <v>7929980.8399999999</v>
      </c>
      <c r="AG31" s="85">
        <v>7587874.8100000005</v>
      </c>
      <c r="AH31" s="85">
        <v>7939211.1200000001</v>
      </c>
      <c r="AI31" s="85">
        <v>7905970.6699999999</v>
      </c>
      <c r="AJ31" s="85">
        <v>7476570.6200000001</v>
      </c>
      <c r="AK31" s="85">
        <v>2651726.38</v>
      </c>
      <c r="AL31" s="85">
        <v>7655560.040000001</v>
      </c>
      <c r="AM31" s="85">
        <v>7869583.7400000002</v>
      </c>
      <c r="AN31" s="85">
        <v>8577396.4000000004</v>
      </c>
      <c r="AO31" s="85">
        <v>8017589.0999999996</v>
      </c>
      <c r="AP31" s="85">
        <v>8225552.54</v>
      </c>
      <c r="AQ31" s="85">
        <v>7898828.4500000002</v>
      </c>
      <c r="AR31" s="85">
        <v>8212461.2199999997</v>
      </c>
      <c r="AS31" s="85">
        <v>7924880.3999999994</v>
      </c>
      <c r="AT31" s="85">
        <v>8211302.6200000001</v>
      </c>
      <c r="AU31" s="85">
        <v>8210252.4800000004</v>
      </c>
      <c r="AV31" s="85">
        <v>7775642.2199999997</v>
      </c>
      <c r="AW31" s="85">
        <v>6362836.6199999992</v>
      </c>
      <c r="AX31" s="85">
        <v>7981791.2600000007</v>
      </c>
      <c r="AY31" s="85">
        <v>8201543.3700000001</v>
      </c>
      <c r="AZ31" s="85">
        <v>8972548.4399999995</v>
      </c>
      <c r="BA31" s="85">
        <v>8117126.8400000008</v>
      </c>
      <c r="BB31" s="85">
        <v>8590504.3200000003</v>
      </c>
      <c r="BC31" s="85">
        <v>8253010.2500000009</v>
      </c>
      <c r="BD31" s="85">
        <v>8527101.6899999995</v>
      </c>
      <c r="BE31" s="85">
        <v>8238936.7300000004</v>
      </c>
      <c r="BF31" s="85">
        <v>8446974.6400000006</v>
      </c>
      <c r="BG31" s="85">
        <v>8490365.4700000007</v>
      </c>
      <c r="BH31" s="85">
        <v>7790849.25</v>
      </c>
      <c r="BI31" s="85">
        <v>0</v>
      </c>
      <c r="BJ31" s="85">
        <v>3688181.17</v>
      </c>
      <c r="BK31" s="85">
        <v>8559064.25</v>
      </c>
      <c r="BL31" s="85">
        <v>9296234.5499999989</v>
      </c>
      <c r="BM31" s="85">
        <v>8398665.8600000013</v>
      </c>
      <c r="BN31" s="85">
        <v>8842667.5800000001</v>
      </c>
      <c r="BO31" s="85">
        <v>8572843.9199999999</v>
      </c>
      <c r="BP31" s="85">
        <v>8897148.9100000001</v>
      </c>
      <c r="BQ31" s="85">
        <v>8504585.7100000009</v>
      </c>
      <c r="BR31" s="85">
        <v>8964292.7699999996</v>
      </c>
      <c r="BS31" s="85">
        <v>8953352.379999999</v>
      </c>
      <c r="BT31" s="85">
        <v>8496188.3499999996</v>
      </c>
      <c r="BU31" s="85">
        <v>8886211.3000000007</v>
      </c>
      <c r="BV31" s="85">
        <v>6995509.379999999</v>
      </c>
      <c r="BW31" s="85">
        <v>9245796.1500000004</v>
      </c>
      <c r="BX31" s="85">
        <v>9730806.4600000009</v>
      </c>
      <c r="BY31" s="85">
        <v>8838143.9700000007</v>
      </c>
      <c r="BZ31" s="85">
        <v>9718392</v>
      </c>
      <c r="CA31" s="85">
        <v>9263416.2300000004</v>
      </c>
      <c r="CB31" s="85">
        <v>9408823.0899999999</v>
      </c>
      <c r="CC31" s="85">
        <v>9030130.9199999999</v>
      </c>
      <c r="CD31" s="85">
        <v>9447922.3900000006</v>
      </c>
      <c r="CE31" s="85">
        <v>9497679.2899999991</v>
      </c>
      <c r="CF31" s="85">
        <v>9226926.0299999993</v>
      </c>
      <c r="CG31" s="85">
        <v>1302370.08</v>
      </c>
      <c r="CH31" s="85">
        <v>9191252.1500000004</v>
      </c>
      <c r="CI31" s="85">
        <v>9758405.7599999998</v>
      </c>
      <c r="CJ31" s="85">
        <v>10291492.210000001</v>
      </c>
      <c r="CK31" s="85">
        <v>9637339.4800000004</v>
      </c>
      <c r="CL31" s="85">
        <v>10244109.439999999</v>
      </c>
      <c r="CM31" s="85">
        <v>9793176.5599999987</v>
      </c>
      <c r="CN31" s="85">
        <v>9952968.7899999991</v>
      </c>
      <c r="CO31" s="85">
        <v>9655540.1100000013</v>
      </c>
      <c r="CP31" s="85">
        <v>10077568.619999999</v>
      </c>
      <c r="CQ31" s="85">
        <v>10013823.270000001</v>
      </c>
      <c r="CR31" s="85">
        <v>9772406.4700000007</v>
      </c>
      <c r="CS31" s="85">
        <v>7871309.6500000004</v>
      </c>
      <c r="CT31" s="85">
        <v>9897972.6300000008</v>
      </c>
      <c r="CU31" s="85">
        <v>10167627.08</v>
      </c>
      <c r="CV31" s="85">
        <v>10558821.670000002</v>
      </c>
      <c r="CW31" s="85">
        <v>9546867.1799999997</v>
      </c>
      <c r="CX31" s="85">
        <v>10585220.23</v>
      </c>
      <c r="CY31" s="85">
        <v>10084391.630000001</v>
      </c>
      <c r="CZ31" s="85">
        <v>10300896.520000001</v>
      </c>
      <c r="DA31" s="85">
        <v>10003710.220000001</v>
      </c>
      <c r="DB31" s="85">
        <v>10332737.16</v>
      </c>
      <c r="DC31" s="85">
        <v>10375554.77</v>
      </c>
      <c r="DD31" s="85">
        <v>9901050.5900000017</v>
      </c>
      <c r="DE31" s="85">
        <v>1139449.22</v>
      </c>
      <c r="DF31" s="85">
        <v>10224227.020000001</v>
      </c>
      <c r="DG31" s="85">
        <v>10451124.84</v>
      </c>
      <c r="DH31" s="85">
        <v>10969862.41</v>
      </c>
      <c r="DI31" s="85">
        <v>9864246.2400000002</v>
      </c>
      <c r="DJ31" s="85">
        <v>10988684.300000001</v>
      </c>
      <c r="DK31" s="85">
        <v>10480182.809999999</v>
      </c>
      <c r="DL31" s="85">
        <v>10702041.67</v>
      </c>
      <c r="DM31" s="85">
        <v>10302044.479999999</v>
      </c>
      <c r="DN31" s="85">
        <v>10770519.75</v>
      </c>
      <c r="DO31" s="85">
        <v>10706221.479999999</v>
      </c>
      <c r="DP31" s="85">
        <v>10311689.99</v>
      </c>
      <c r="DQ31" s="85">
        <v>8463450.0600000005</v>
      </c>
      <c r="DR31" s="85">
        <v>10559569.4</v>
      </c>
      <c r="DS31" s="85">
        <v>10912164.4</v>
      </c>
      <c r="DT31" s="85">
        <v>11476635.74</v>
      </c>
      <c r="DU31" s="85">
        <v>10360446.860000001</v>
      </c>
      <c r="DV31" s="85">
        <v>11489892.759999998</v>
      </c>
      <c r="DW31" s="85">
        <v>11023466.219999999</v>
      </c>
      <c r="DX31" s="85">
        <v>11209055.84</v>
      </c>
      <c r="DY31" s="85">
        <v>10814345.77</v>
      </c>
      <c r="DZ31" s="85">
        <v>11211983.720000001</v>
      </c>
      <c r="EA31" s="85">
        <v>11155370.440000001</v>
      </c>
      <c r="EB31" s="85">
        <v>10738791.489999998</v>
      </c>
      <c r="EC31" s="85">
        <v>2207425.2599999998</v>
      </c>
      <c r="ED31" s="85">
        <v>7495304.4500000002</v>
      </c>
      <c r="EE31" s="85">
        <v>11398056.1</v>
      </c>
      <c r="EF31" s="85">
        <v>11711577.23</v>
      </c>
      <c r="EG31" s="85">
        <v>10951366.869999999</v>
      </c>
      <c r="EH31" s="85">
        <v>11722241.83</v>
      </c>
      <c r="EI31" s="85">
        <v>11235315.119999999</v>
      </c>
      <c r="EJ31" s="85">
        <v>11430595.260000002</v>
      </c>
      <c r="EK31" s="85">
        <v>11096461.390000001</v>
      </c>
      <c r="EL31" s="85">
        <v>11466708.609999999</v>
      </c>
      <c r="EM31" s="85">
        <v>11441990.08</v>
      </c>
      <c r="EN31" s="85">
        <v>11018569.390000001</v>
      </c>
      <c r="EO31" s="85">
        <v>8985771.0200000014</v>
      </c>
      <c r="EP31" s="85">
        <v>11257900.960000001</v>
      </c>
      <c r="EQ31" s="85">
        <v>11667367.02</v>
      </c>
      <c r="ER31" s="85">
        <v>12618923.41</v>
      </c>
      <c r="ES31" s="85">
        <v>11358713.030000001</v>
      </c>
      <c r="ET31" s="85">
        <v>12683310.870000001</v>
      </c>
      <c r="EU31" s="85">
        <v>12001954.290000001</v>
      </c>
      <c r="EV31" s="85">
        <v>12348281.139999999</v>
      </c>
      <c r="EW31" s="85">
        <v>11868933.85</v>
      </c>
      <c r="EX31" s="85">
        <v>12273905.24</v>
      </c>
      <c r="EY31" s="85">
        <v>12423267.300000001</v>
      </c>
      <c r="EZ31" s="85">
        <v>11789138.010000002</v>
      </c>
      <c r="FA31" s="85">
        <v>1252417.8899999999</v>
      </c>
      <c r="FB31" s="85">
        <v>3769550.34</v>
      </c>
      <c r="FC31" s="85">
        <v>12536767.25</v>
      </c>
      <c r="FD31" s="85">
        <v>14086977.680000002</v>
      </c>
      <c r="FE31" s="85">
        <v>12792575.580000002</v>
      </c>
      <c r="FF31" s="85">
        <v>14114420.1</v>
      </c>
      <c r="FG31" s="85">
        <v>13454928.5</v>
      </c>
      <c r="FH31" s="85">
        <v>13746009.83</v>
      </c>
      <c r="FI31" s="85">
        <v>13344466.060000001</v>
      </c>
      <c r="FJ31" s="85">
        <v>13888327.41</v>
      </c>
      <c r="FK31" s="85">
        <v>14097196.33</v>
      </c>
      <c r="FL31" s="85">
        <v>13159218.709999999</v>
      </c>
      <c r="FM31" s="85">
        <v>10914990.449999999</v>
      </c>
      <c r="FN31" s="85">
        <v>13602001.819999998</v>
      </c>
      <c r="FO31" s="85">
        <v>13969466.66</v>
      </c>
      <c r="FP31" s="85">
        <v>15177522.610000001</v>
      </c>
      <c r="FQ31" s="85">
        <v>13779246.029999999</v>
      </c>
      <c r="FR31" s="85">
        <v>2518450.71</v>
      </c>
      <c r="FS31" s="85">
        <v>13448285.880000001</v>
      </c>
      <c r="FT31" s="85">
        <v>14739575.84</v>
      </c>
      <c r="FU31" s="85">
        <v>14295458.35</v>
      </c>
      <c r="FV31" s="85">
        <v>14970106.119999999</v>
      </c>
      <c r="FW31" s="85">
        <v>15022099.970000001</v>
      </c>
      <c r="FX31" s="85">
        <v>14139673.310000001</v>
      </c>
      <c r="FY31" s="85">
        <v>14985417.43</v>
      </c>
      <c r="FZ31" s="85">
        <v>14640506.280000001</v>
      </c>
      <c r="GA31" s="85">
        <v>15018575.059999999</v>
      </c>
    </row>
    <row r="32" spans="2:183" s="41" customFormat="1">
      <c r="B32" s="183" t="s">
        <v>1</v>
      </c>
      <c r="C32" s="654" t="s">
        <v>229</v>
      </c>
      <c r="D32" s="184">
        <v>25.266929007453214</v>
      </c>
      <c r="E32" s="184">
        <v>25.328134290107638</v>
      </c>
      <c r="F32" s="184">
        <v>25.54647780618658</v>
      </c>
      <c r="G32" s="184">
        <v>25.609061766479019</v>
      </c>
      <c r="H32" s="184">
        <v>25.422020478802779</v>
      </c>
      <c r="I32" s="184">
        <v>25.710022381189017</v>
      </c>
      <c r="J32" s="184">
        <v>25.633007679711344</v>
      </c>
      <c r="K32" s="184">
        <v>25.460958778470701</v>
      </c>
      <c r="L32" s="184">
        <v>25.46521959019417</v>
      </c>
      <c r="M32" s="184">
        <v>26.420766226613484</v>
      </c>
      <c r="N32" s="184">
        <v>26.42785272391847</v>
      </c>
      <c r="O32" s="184">
        <v>25.354808423993006</v>
      </c>
      <c r="P32" s="184">
        <v>27.181716175072719</v>
      </c>
      <c r="Q32" s="184">
        <v>27.038395496507032</v>
      </c>
      <c r="R32" s="184">
        <v>27.375563065758769</v>
      </c>
      <c r="S32" s="184">
        <v>27.170805919999399</v>
      </c>
      <c r="T32" s="184">
        <v>27.361837874827099</v>
      </c>
      <c r="U32" s="184">
        <v>27.585329821010614</v>
      </c>
      <c r="V32" s="184">
        <v>27.204020851674926</v>
      </c>
      <c r="W32" s="184">
        <v>27.375795413725704</v>
      </c>
      <c r="X32" s="184">
        <v>27.441882493103616</v>
      </c>
      <c r="Y32" s="184">
        <v>27.657331231753819</v>
      </c>
      <c r="Z32" s="184">
        <v>27.38538867964807</v>
      </c>
      <c r="AA32" s="184">
        <v>27.347513862243115</v>
      </c>
      <c r="AB32" s="184">
        <v>28.637449580064334</v>
      </c>
      <c r="AC32" s="184">
        <v>28.478091697788432</v>
      </c>
      <c r="AD32" s="184">
        <v>28.637088137139099</v>
      </c>
      <c r="AE32" s="184">
        <v>29.045134734711802</v>
      </c>
      <c r="AF32" s="184">
        <v>29.207515108111711</v>
      </c>
      <c r="AG32" s="184">
        <v>29.062633075867403</v>
      </c>
      <c r="AH32" s="184">
        <v>29.20536883332565</v>
      </c>
      <c r="AI32" s="184">
        <v>29.221438599009776</v>
      </c>
      <c r="AJ32" s="184">
        <v>29.11346461169434</v>
      </c>
      <c r="AK32" s="184">
        <v>30.406567900102054</v>
      </c>
      <c r="AL32" s="184">
        <v>29.22694911641619</v>
      </c>
      <c r="AM32" s="184">
        <v>29.233787010975437</v>
      </c>
      <c r="AN32" s="184">
        <v>29.844514378044636</v>
      </c>
      <c r="AO32" s="184">
        <v>29.686946986089112</v>
      </c>
      <c r="AP32" s="184">
        <v>30.01163256655996</v>
      </c>
      <c r="AQ32" s="184">
        <v>29.847221718396931</v>
      </c>
      <c r="AR32" s="184">
        <v>30.01687831909658</v>
      </c>
      <c r="AS32" s="184">
        <v>30.043067054863069</v>
      </c>
      <c r="AT32" s="184">
        <v>30.019882073848091</v>
      </c>
      <c r="AU32" s="184">
        <v>30.222665654318259</v>
      </c>
      <c r="AV32" s="184">
        <v>30.116436290116425</v>
      </c>
      <c r="AW32" s="184">
        <v>30.348646939301144</v>
      </c>
      <c r="AX32" s="184">
        <v>29.809832273292578</v>
      </c>
      <c r="AY32" s="184">
        <v>30.191270136318487</v>
      </c>
      <c r="AZ32" s="184">
        <v>31.067110586648099</v>
      </c>
      <c r="BA32" s="184">
        <v>31.090811328415267</v>
      </c>
      <c r="BB32" s="184">
        <v>31.432299405554616</v>
      </c>
      <c r="BC32" s="184">
        <v>31.264126230694345</v>
      </c>
      <c r="BD32" s="184">
        <v>31.673149512643437</v>
      </c>
      <c r="BE32" s="184">
        <v>31.488027005232123</v>
      </c>
      <c r="BF32" s="184">
        <v>31.302043054575702</v>
      </c>
      <c r="BG32" s="184">
        <v>31.283608746815265</v>
      </c>
      <c r="BH32" s="184">
        <v>31.596241495342657</v>
      </c>
      <c r="BI32" s="184" t="e">
        <v>#DIV/0!</v>
      </c>
      <c r="BJ32" s="184">
        <v>32.321845707575278</v>
      </c>
      <c r="BK32" s="184">
        <v>31.450750805251129</v>
      </c>
      <c r="BL32" s="184">
        <v>31.848114057497408</v>
      </c>
      <c r="BM32" s="184">
        <v>31.901097951928048</v>
      </c>
      <c r="BN32" s="184">
        <v>31.846669466935573</v>
      </c>
      <c r="BO32" s="184">
        <v>31.848237506211973</v>
      </c>
      <c r="BP32" s="184">
        <v>32.031462059301603</v>
      </c>
      <c r="BQ32" s="184">
        <v>32.09871149759767</v>
      </c>
      <c r="BR32" s="184">
        <v>32.000042158428727</v>
      </c>
      <c r="BS32" s="184">
        <v>32.005771250282535</v>
      </c>
      <c r="BT32" s="184">
        <v>32.100214034464649</v>
      </c>
      <c r="BU32" s="184">
        <v>32.032104662539382</v>
      </c>
      <c r="BV32" s="184">
        <v>32.424896892164355</v>
      </c>
      <c r="BW32" s="184">
        <v>32.077197875988887</v>
      </c>
      <c r="BX32" s="184">
        <v>32.887481141961494</v>
      </c>
      <c r="BY32" s="184">
        <v>32.921151327552302</v>
      </c>
      <c r="BZ32" s="184">
        <v>32.903795525548709</v>
      </c>
      <c r="CA32" s="184">
        <v>32.973172796827718</v>
      </c>
      <c r="CB32" s="184">
        <v>33.030244709251498</v>
      </c>
      <c r="CC32" s="184">
        <v>32.868273730877164</v>
      </c>
      <c r="CD32" s="184">
        <v>33.018325356052515</v>
      </c>
      <c r="CE32" s="184">
        <v>33.200564890087492</v>
      </c>
      <c r="CF32" s="184">
        <v>33.205076440843584</v>
      </c>
      <c r="CG32" s="184">
        <v>33.909529463225653</v>
      </c>
      <c r="CH32" s="184">
        <v>33.278103612159214</v>
      </c>
      <c r="CI32" s="184">
        <v>33.085983430300821</v>
      </c>
      <c r="CJ32" s="184">
        <v>34.57026857909387</v>
      </c>
      <c r="CK32" s="184">
        <v>34.606663643373388</v>
      </c>
      <c r="CL32" s="184">
        <v>34.39758577462139</v>
      </c>
      <c r="CM32" s="184">
        <v>34.449173382486919</v>
      </c>
      <c r="CN32" s="184">
        <v>34.512902206779849</v>
      </c>
      <c r="CO32" s="184">
        <v>34.510821405605931</v>
      </c>
      <c r="CP32" s="184">
        <v>34.669205124395283</v>
      </c>
      <c r="CQ32" s="184">
        <v>34.489064355856279</v>
      </c>
      <c r="CR32" s="184">
        <v>34.856387349212802</v>
      </c>
      <c r="CS32" s="184">
        <v>34.971164252710146</v>
      </c>
      <c r="CT32" s="184">
        <v>34.617982892205823</v>
      </c>
      <c r="CU32" s="184">
        <v>34.425827143166757</v>
      </c>
      <c r="CV32" s="184">
        <v>35.608203959844843</v>
      </c>
      <c r="CW32" s="184">
        <v>35.66149379174324</v>
      </c>
      <c r="CX32" s="184">
        <v>35.607169261019102</v>
      </c>
      <c r="CY32" s="184">
        <v>35.467833043172426</v>
      </c>
      <c r="CZ32" s="184">
        <v>35.725101719240541</v>
      </c>
      <c r="DA32" s="184">
        <v>35.725367459832796</v>
      </c>
      <c r="DB32" s="184">
        <v>35.893785319134366</v>
      </c>
      <c r="DC32" s="184">
        <v>35.695088013015912</v>
      </c>
      <c r="DD32" s="184">
        <v>35.770725273851852</v>
      </c>
      <c r="DE32" s="184">
        <v>41.052356967862806</v>
      </c>
      <c r="DF32" s="184">
        <v>35.628212317825458</v>
      </c>
      <c r="DG32" s="184">
        <v>35.451479390439935</v>
      </c>
      <c r="DH32" s="184">
        <v>36.979788758144799</v>
      </c>
      <c r="DI32" s="184">
        <v>36.820353114198475</v>
      </c>
      <c r="DJ32" s="184">
        <v>36.981777243360582</v>
      </c>
      <c r="DK32" s="184">
        <v>36.834737961260927</v>
      </c>
      <c r="DL32" s="184">
        <v>37.101280380931804</v>
      </c>
      <c r="DM32" s="184">
        <v>36.914173591179619</v>
      </c>
      <c r="DN32" s="184">
        <v>37.29329319933003</v>
      </c>
      <c r="DO32" s="184">
        <v>36.882295410670999</v>
      </c>
      <c r="DP32" s="184">
        <v>37.367965174850518</v>
      </c>
      <c r="DQ32" s="184">
        <v>37.648966676898034</v>
      </c>
      <c r="DR32" s="184">
        <v>36.806005618721635</v>
      </c>
      <c r="DS32" s="184">
        <v>37.013749118469043</v>
      </c>
      <c r="DT32" s="184">
        <v>38.735539451443209</v>
      </c>
      <c r="DU32" s="184">
        <v>38.801427875900714</v>
      </c>
      <c r="DV32" s="184">
        <v>38.741579351469341</v>
      </c>
      <c r="DW32" s="184">
        <v>38.792757044372415</v>
      </c>
      <c r="DX32" s="184">
        <v>38.858970685110499</v>
      </c>
      <c r="DY32" s="184">
        <v>38.8879347333597</v>
      </c>
      <c r="DZ32" s="184">
        <v>38.858209266109043</v>
      </c>
      <c r="EA32" s="184">
        <v>38.65717320066711</v>
      </c>
      <c r="EB32" s="184">
        <v>38.923613742959247</v>
      </c>
      <c r="EC32" s="184">
        <v>39.511583774553493</v>
      </c>
      <c r="ED32" s="184">
        <v>39.569762696652944</v>
      </c>
      <c r="EE32" s="184">
        <v>38.779739478869956</v>
      </c>
      <c r="EF32" s="184">
        <v>39.542256302088894</v>
      </c>
      <c r="EG32" s="184">
        <v>39.591335626500232</v>
      </c>
      <c r="EH32" s="184">
        <v>39.549016337198985</v>
      </c>
      <c r="EI32" s="184">
        <v>39.606715883842881</v>
      </c>
      <c r="EJ32" s="184">
        <v>39.671548002797763</v>
      </c>
      <c r="EK32" s="184">
        <v>39.911596001812782</v>
      </c>
      <c r="EL32" s="184">
        <v>39.656913879816052</v>
      </c>
      <c r="EM32" s="184">
        <v>39.667728506786077</v>
      </c>
      <c r="EN32" s="184">
        <v>39.708277767861439</v>
      </c>
      <c r="EO32" s="184">
        <v>39.98100573523589</v>
      </c>
      <c r="EP32" s="184">
        <v>39.60145265231462</v>
      </c>
      <c r="EQ32" s="184">
        <v>39.572023123959468</v>
      </c>
      <c r="ER32" s="184">
        <v>42.866571915081067</v>
      </c>
      <c r="ES32" s="184">
        <v>42.687645975594634</v>
      </c>
      <c r="ET32" s="184">
        <v>43.087052975563175</v>
      </c>
      <c r="EU32" s="184">
        <v>42.979091534139542</v>
      </c>
      <c r="EV32" s="184">
        <v>42.990346923295689</v>
      </c>
      <c r="EW32" s="184">
        <v>42.797772779808547</v>
      </c>
      <c r="EX32" s="184">
        <v>42.784883203931358</v>
      </c>
      <c r="EY32" s="184">
        <v>42.963772148406264</v>
      </c>
      <c r="EZ32" s="184">
        <v>42.829260060080884</v>
      </c>
      <c r="FA32" s="184">
        <v>44.793200643776821</v>
      </c>
      <c r="FB32" s="184">
        <v>44.591487806262954</v>
      </c>
      <c r="FC32" s="184">
        <v>42.911829084183566</v>
      </c>
      <c r="FD32" s="184">
        <v>48.390602610465372</v>
      </c>
      <c r="FE32" s="184">
        <v>48.427742411738436</v>
      </c>
      <c r="FF32" s="184">
        <v>48.389458268814259</v>
      </c>
      <c r="FG32" s="184">
        <v>48.492869293813207</v>
      </c>
      <c r="FH32" s="184">
        <v>48.547293492089153</v>
      </c>
      <c r="FI32" s="184">
        <v>48.547756660103765</v>
      </c>
      <c r="FJ32" s="184">
        <v>48.489070751979398</v>
      </c>
      <c r="FK32" s="184">
        <v>48.89379996266684</v>
      </c>
      <c r="FL32" s="184">
        <v>48.371655724809216</v>
      </c>
      <c r="FM32" s="184">
        <v>48.80258276102586</v>
      </c>
      <c r="FN32" s="184">
        <v>48.433973112489831</v>
      </c>
      <c r="FO32" s="184">
        <v>48.451121720974633</v>
      </c>
      <c r="FP32" s="184">
        <v>52.277017145871653</v>
      </c>
      <c r="FQ32" s="184">
        <v>52.317178021026734</v>
      </c>
      <c r="FR32" s="184">
        <v>53.191347075844298</v>
      </c>
      <c r="FS32" s="184">
        <v>52.704066686000488</v>
      </c>
      <c r="FT32" s="184">
        <v>52.476457507906048</v>
      </c>
      <c r="FU32" s="184">
        <v>52.48254621216293</v>
      </c>
      <c r="FV32" s="184">
        <v>52.382441600027654</v>
      </c>
      <c r="FW32" s="184">
        <v>52.360460823363638</v>
      </c>
      <c r="FX32" s="184">
        <v>52.558175178140651</v>
      </c>
      <c r="FY32" s="184">
        <v>52.363643088588255</v>
      </c>
      <c r="FZ32" s="184">
        <v>52.329204508862908</v>
      </c>
      <c r="GA32" s="184">
        <v>52.103178730755076</v>
      </c>
    </row>
    <row r="33" spans="2:183">
      <c r="B33" s="42"/>
      <c r="C33" s="185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186"/>
      <c r="FK33" s="186"/>
      <c r="FL33" s="186"/>
      <c r="FM33" s="186"/>
      <c r="FN33" s="186"/>
      <c r="FO33" s="186"/>
      <c r="FP33" s="186"/>
      <c r="FQ33" s="186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</row>
    <row r="34" spans="2:183">
      <c r="B34" s="188" t="s">
        <v>32</v>
      </c>
      <c r="C34" s="189" t="s">
        <v>33</v>
      </c>
      <c r="D34" s="162">
        <v>41275</v>
      </c>
      <c r="E34" s="162">
        <v>41306</v>
      </c>
      <c r="F34" s="162">
        <v>41334</v>
      </c>
      <c r="G34" s="162">
        <v>41365</v>
      </c>
      <c r="H34" s="162">
        <v>41395</v>
      </c>
      <c r="I34" s="162">
        <v>41426</v>
      </c>
      <c r="J34" s="162">
        <v>41456</v>
      </c>
      <c r="K34" s="162">
        <v>41487</v>
      </c>
      <c r="L34" s="162">
        <v>41518</v>
      </c>
      <c r="M34" s="162">
        <v>41548</v>
      </c>
      <c r="N34" s="162">
        <v>41579</v>
      </c>
      <c r="O34" s="162">
        <v>41609</v>
      </c>
      <c r="P34" s="162">
        <v>41640</v>
      </c>
      <c r="Q34" s="162">
        <v>41671</v>
      </c>
      <c r="R34" s="162">
        <v>41699</v>
      </c>
      <c r="S34" s="162">
        <v>41730</v>
      </c>
      <c r="T34" s="162">
        <v>41760</v>
      </c>
      <c r="U34" s="162">
        <v>41791</v>
      </c>
      <c r="V34" s="162">
        <v>41821</v>
      </c>
      <c r="W34" s="162">
        <v>41852</v>
      </c>
      <c r="X34" s="162">
        <v>41883</v>
      </c>
      <c r="Y34" s="162">
        <v>41913</v>
      </c>
      <c r="Z34" s="162">
        <v>41944</v>
      </c>
      <c r="AA34" s="162">
        <v>41974</v>
      </c>
      <c r="AB34" s="162">
        <v>42005</v>
      </c>
      <c r="AC34" s="162">
        <v>42036</v>
      </c>
      <c r="AD34" s="162">
        <v>42064</v>
      </c>
      <c r="AE34" s="162">
        <v>42095</v>
      </c>
      <c r="AF34" s="162">
        <v>42125</v>
      </c>
      <c r="AG34" s="162">
        <v>42156</v>
      </c>
      <c r="AH34" s="162">
        <v>42186</v>
      </c>
      <c r="AI34" s="162">
        <v>42217</v>
      </c>
      <c r="AJ34" s="162">
        <v>42248</v>
      </c>
      <c r="AK34" s="162">
        <v>42278</v>
      </c>
      <c r="AL34" s="162">
        <v>42309</v>
      </c>
      <c r="AM34" s="162">
        <v>42339</v>
      </c>
      <c r="AN34" s="162">
        <v>42370</v>
      </c>
      <c r="AO34" s="162">
        <v>42401</v>
      </c>
      <c r="AP34" s="162">
        <v>42430</v>
      </c>
      <c r="AQ34" s="162">
        <v>42461</v>
      </c>
      <c r="AR34" s="162">
        <v>42491</v>
      </c>
      <c r="AS34" s="162">
        <v>42522</v>
      </c>
      <c r="AT34" s="162">
        <v>42552</v>
      </c>
      <c r="AU34" s="162">
        <v>42583</v>
      </c>
      <c r="AV34" s="162">
        <v>42614</v>
      </c>
      <c r="AW34" s="162">
        <v>42644</v>
      </c>
      <c r="AX34" s="162">
        <v>42675</v>
      </c>
      <c r="AY34" s="162">
        <v>42705</v>
      </c>
      <c r="AZ34" s="162">
        <v>42736</v>
      </c>
      <c r="BA34" s="162">
        <v>42767</v>
      </c>
      <c r="BB34" s="162">
        <v>42795</v>
      </c>
      <c r="BC34" s="162">
        <v>42826</v>
      </c>
      <c r="BD34" s="162">
        <v>42856</v>
      </c>
      <c r="BE34" s="162">
        <v>42887</v>
      </c>
      <c r="BF34" s="162">
        <v>42917</v>
      </c>
      <c r="BG34" s="162">
        <v>42948</v>
      </c>
      <c r="BH34" s="162">
        <v>42979</v>
      </c>
      <c r="BI34" s="162">
        <v>43009</v>
      </c>
      <c r="BJ34" s="162">
        <v>43040</v>
      </c>
      <c r="BK34" s="162">
        <v>43070</v>
      </c>
      <c r="BL34" s="162">
        <v>43101</v>
      </c>
      <c r="BM34" s="162">
        <v>43132</v>
      </c>
      <c r="BN34" s="162">
        <v>43160</v>
      </c>
      <c r="BO34" s="162">
        <v>43191</v>
      </c>
      <c r="BP34" s="162">
        <v>43221</v>
      </c>
      <c r="BQ34" s="162">
        <v>43252</v>
      </c>
      <c r="BR34" s="162">
        <v>43282</v>
      </c>
      <c r="BS34" s="162">
        <v>43313</v>
      </c>
      <c r="BT34" s="162">
        <v>43344</v>
      </c>
      <c r="BU34" s="162">
        <v>43374</v>
      </c>
      <c r="BV34" s="162">
        <v>43405</v>
      </c>
      <c r="BW34" s="162">
        <v>43435</v>
      </c>
      <c r="BX34" s="162">
        <v>43466</v>
      </c>
      <c r="BY34" s="162">
        <v>43497</v>
      </c>
      <c r="BZ34" s="162">
        <v>43525</v>
      </c>
      <c r="CA34" s="162">
        <v>43556</v>
      </c>
      <c r="CB34" s="162">
        <v>43586</v>
      </c>
      <c r="CC34" s="162">
        <v>43617</v>
      </c>
      <c r="CD34" s="162">
        <v>43647</v>
      </c>
      <c r="CE34" s="162">
        <v>43678</v>
      </c>
      <c r="CF34" s="162">
        <v>43709</v>
      </c>
      <c r="CG34" s="162">
        <v>43739</v>
      </c>
      <c r="CH34" s="162">
        <v>43770</v>
      </c>
      <c r="CI34" s="162">
        <v>43800</v>
      </c>
      <c r="CJ34" s="162">
        <v>43831</v>
      </c>
      <c r="CK34" s="162">
        <v>43862</v>
      </c>
      <c r="CL34" s="162">
        <v>43891</v>
      </c>
      <c r="CM34" s="162">
        <v>43922</v>
      </c>
      <c r="CN34" s="162">
        <v>43952</v>
      </c>
      <c r="CO34" s="162">
        <v>43983</v>
      </c>
      <c r="CP34" s="162">
        <v>44013</v>
      </c>
      <c r="CQ34" s="162">
        <v>44044</v>
      </c>
      <c r="CR34" s="162">
        <v>44075</v>
      </c>
      <c r="CS34" s="162">
        <v>44105</v>
      </c>
      <c r="CT34" s="162">
        <v>44136</v>
      </c>
      <c r="CU34" s="162">
        <v>44166</v>
      </c>
      <c r="CV34" s="162">
        <v>44197</v>
      </c>
      <c r="CW34" s="162">
        <v>44228</v>
      </c>
      <c r="CX34" s="162">
        <v>44256</v>
      </c>
      <c r="CY34" s="162">
        <v>44287</v>
      </c>
      <c r="CZ34" s="162">
        <v>44317</v>
      </c>
      <c r="DA34" s="162">
        <v>44348</v>
      </c>
      <c r="DB34" s="162">
        <v>44378</v>
      </c>
      <c r="DC34" s="162">
        <v>44409</v>
      </c>
      <c r="DD34" s="162">
        <v>44440</v>
      </c>
      <c r="DE34" s="162">
        <v>44470</v>
      </c>
      <c r="DF34" s="162">
        <v>44501</v>
      </c>
      <c r="DG34" s="162">
        <v>44531</v>
      </c>
      <c r="DH34" s="162">
        <v>44562</v>
      </c>
      <c r="DI34" s="162">
        <v>44593</v>
      </c>
      <c r="DJ34" s="162">
        <v>44621</v>
      </c>
      <c r="DK34" s="162">
        <v>44652</v>
      </c>
      <c r="DL34" s="162">
        <v>44682</v>
      </c>
      <c r="DM34" s="162">
        <v>44713</v>
      </c>
      <c r="DN34" s="162">
        <v>44743</v>
      </c>
      <c r="DO34" s="162">
        <v>44774</v>
      </c>
      <c r="DP34" s="162">
        <v>44805</v>
      </c>
      <c r="DQ34" s="162">
        <v>44835</v>
      </c>
      <c r="DR34" s="162">
        <v>44866</v>
      </c>
      <c r="DS34" s="162">
        <v>44896</v>
      </c>
      <c r="DT34" s="162">
        <v>44927</v>
      </c>
      <c r="DU34" s="162">
        <v>44958</v>
      </c>
      <c r="DV34" s="162">
        <v>44986</v>
      </c>
      <c r="DW34" s="162">
        <v>45017</v>
      </c>
      <c r="DX34" s="162">
        <v>45047</v>
      </c>
      <c r="DY34" s="162">
        <v>45078</v>
      </c>
      <c r="DZ34" s="162">
        <v>45108</v>
      </c>
      <c r="EA34" s="162">
        <v>45139</v>
      </c>
      <c r="EB34" s="162">
        <v>45170</v>
      </c>
      <c r="EC34" s="162">
        <v>45200</v>
      </c>
      <c r="ED34" s="162">
        <v>45231</v>
      </c>
      <c r="EE34" s="162">
        <v>45261</v>
      </c>
      <c r="EF34" s="162">
        <v>45292</v>
      </c>
      <c r="EG34" s="162">
        <v>45323</v>
      </c>
      <c r="EH34" s="162">
        <v>45352</v>
      </c>
      <c r="EI34" s="162">
        <v>45383</v>
      </c>
      <c r="EJ34" s="162">
        <v>45413</v>
      </c>
      <c r="EK34" s="162">
        <v>45444</v>
      </c>
      <c r="EL34" s="162">
        <v>45474</v>
      </c>
      <c r="EM34" s="162">
        <v>45505</v>
      </c>
      <c r="EN34" s="162">
        <v>45536</v>
      </c>
      <c r="EO34" s="162">
        <v>45566</v>
      </c>
      <c r="EP34" s="162">
        <v>45597</v>
      </c>
      <c r="EQ34" s="162">
        <v>45627</v>
      </c>
      <c r="ER34" s="162">
        <v>45658</v>
      </c>
      <c r="ES34" s="162">
        <v>45689</v>
      </c>
      <c r="ET34" s="162">
        <v>45717</v>
      </c>
      <c r="EU34" s="162">
        <v>45748</v>
      </c>
      <c r="EV34" s="162">
        <v>45778</v>
      </c>
      <c r="EW34" s="162">
        <v>45809</v>
      </c>
      <c r="EX34" s="162">
        <v>45839</v>
      </c>
      <c r="EY34" s="162">
        <v>45870</v>
      </c>
      <c r="EZ34" s="162">
        <v>45901</v>
      </c>
      <c r="FA34" s="162">
        <v>45931</v>
      </c>
      <c r="FB34" s="162">
        <v>45962</v>
      </c>
      <c r="FC34" s="162">
        <v>45992</v>
      </c>
      <c r="FD34" s="162">
        <v>46023</v>
      </c>
      <c r="FE34" s="162">
        <v>46054</v>
      </c>
      <c r="FF34" s="162">
        <v>46082</v>
      </c>
      <c r="FG34" s="162">
        <v>46113</v>
      </c>
      <c r="FH34" s="162">
        <v>46143</v>
      </c>
      <c r="FI34" s="162">
        <v>46174</v>
      </c>
      <c r="FJ34" s="162">
        <v>46204</v>
      </c>
      <c r="FK34" s="162">
        <v>46235</v>
      </c>
      <c r="FL34" s="162">
        <v>46266</v>
      </c>
      <c r="FM34" s="162">
        <v>46296</v>
      </c>
      <c r="FN34" s="162">
        <v>46327</v>
      </c>
      <c r="FO34" s="162">
        <v>46357</v>
      </c>
      <c r="FP34" s="162">
        <v>46388</v>
      </c>
      <c r="FQ34" s="162">
        <v>46419</v>
      </c>
      <c r="FR34" s="162">
        <v>46447</v>
      </c>
      <c r="FS34" s="162">
        <v>46478</v>
      </c>
      <c r="FT34" s="162">
        <v>46508</v>
      </c>
      <c r="FU34" s="162">
        <v>46539</v>
      </c>
      <c r="FV34" s="162">
        <v>46569</v>
      </c>
      <c r="FW34" s="162">
        <v>46600</v>
      </c>
      <c r="FX34" s="162">
        <v>46631</v>
      </c>
      <c r="FY34" s="162">
        <v>46661</v>
      </c>
      <c r="FZ34" s="162">
        <v>46692</v>
      </c>
      <c r="GA34" s="162">
        <v>46722</v>
      </c>
    </row>
    <row r="35" spans="2:183">
      <c r="B35" s="75" t="s">
        <v>2</v>
      </c>
      <c r="C35" s="163" t="s">
        <v>34</v>
      </c>
      <c r="D35" s="164">
        <v>153</v>
      </c>
      <c r="E35" s="165">
        <v>153</v>
      </c>
      <c r="F35" s="165">
        <v>153</v>
      </c>
      <c r="G35" s="165">
        <v>153</v>
      </c>
      <c r="H35" s="165">
        <v>153</v>
      </c>
      <c r="I35" s="165">
        <v>153</v>
      </c>
      <c r="J35" s="165">
        <v>153</v>
      </c>
      <c r="K35" s="165">
        <v>153</v>
      </c>
      <c r="L35" s="165">
        <v>153</v>
      </c>
      <c r="M35" s="165">
        <v>153</v>
      </c>
      <c r="N35" s="165">
        <v>153</v>
      </c>
      <c r="O35" s="165">
        <v>153</v>
      </c>
      <c r="P35" s="165">
        <v>153</v>
      </c>
      <c r="Q35" s="165">
        <v>153</v>
      </c>
      <c r="R35" s="165">
        <v>153</v>
      </c>
      <c r="S35" s="165">
        <v>153</v>
      </c>
      <c r="T35" s="165">
        <v>153</v>
      </c>
      <c r="U35" s="165">
        <v>153</v>
      </c>
      <c r="V35" s="165">
        <v>153</v>
      </c>
      <c r="W35" s="165">
        <v>153</v>
      </c>
      <c r="X35" s="165">
        <v>153</v>
      </c>
      <c r="Y35" s="165">
        <v>153</v>
      </c>
      <c r="Z35" s="165">
        <v>153</v>
      </c>
      <c r="AA35" s="165">
        <v>153</v>
      </c>
      <c r="AB35" s="165">
        <v>153</v>
      </c>
      <c r="AC35" s="165">
        <v>153</v>
      </c>
      <c r="AD35" s="165">
        <v>153</v>
      </c>
      <c r="AE35" s="165">
        <v>153</v>
      </c>
      <c r="AF35" s="165">
        <v>153</v>
      </c>
      <c r="AG35" s="165">
        <v>153</v>
      </c>
      <c r="AH35" s="165">
        <v>153</v>
      </c>
      <c r="AI35" s="165">
        <v>153</v>
      </c>
      <c r="AJ35" s="165">
        <v>153</v>
      </c>
      <c r="AK35" s="165">
        <v>153</v>
      </c>
      <c r="AL35" s="165">
        <v>153</v>
      </c>
      <c r="AM35" s="165">
        <v>153</v>
      </c>
      <c r="AN35" s="165">
        <v>153</v>
      </c>
      <c r="AO35" s="165">
        <v>153</v>
      </c>
      <c r="AP35" s="165">
        <v>153</v>
      </c>
      <c r="AQ35" s="165">
        <v>153</v>
      </c>
      <c r="AR35" s="165">
        <v>153</v>
      </c>
      <c r="AS35" s="165">
        <v>153</v>
      </c>
      <c r="AT35" s="165">
        <v>153</v>
      </c>
      <c r="AU35" s="165">
        <v>153</v>
      </c>
      <c r="AV35" s="165">
        <v>153</v>
      </c>
      <c r="AW35" s="165">
        <v>153</v>
      </c>
      <c r="AX35" s="165">
        <v>153</v>
      </c>
      <c r="AY35" s="165">
        <v>153</v>
      </c>
      <c r="AZ35" s="165">
        <v>153</v>
      </c>
      <c r="BA35" s="165">
        <v>153</v>
      </c>
      <c r="BB35" s="165">
        <v>153</v>
      </c>
      <c r="BC35" s="165">
        <v>153</v>
      </c>
      <c r="BD35" s="165">
        <v>153</v>
      </c>
      <c r="BE35" s="165">
        <v>153</v>
      </c>
      <c r="BF35" s="165">
        <v>153</v>
      </c>
      <c r="BG35" s="165">
        <v>153</v>
      </c>
      <c r="BH35" s="165">
        <v>153</v>
      </c>
      <c r="BI35" s="165">
        <v>153</v>
      </c>
      <c r="BJ35" s="165">
        <v>153</v>
      </c>
      <c r="BK35" s="165">
        <v>153</v>
      </c>
      <c r="BL35" s="165">
        <v>153</v>
      </c>
      <c r="BM35" s="165">
        <v>153</v>
      </c>
      <c r="BN35" s="165">
        <v>153</v>
      </c>
      <c r="BO35" s="165">
        <v>153</v>
      </c>
      <c r="BP35" s="165">
        <v>153</v>
      </c>
      <c r="BQ35" s="165">
        <v>153</v>
      </c>
      <c r="BR35" s="165">
        <v>153</v>
      </c>
      <c r="BS35" s="165">
        <v>153</v>
      </c>
      <c r="BT35" s="165">
        <v>153</v>
      </c>
      <c r="BU35" s="165">
        <v>153</v>
      </c>
      <c r="BV35" s="165">
        <v>153</v>
      </c>
      <c r="BW35" s="165">
        <v>153</v>
      </c>
      <c r="BX35" s="165">
        <v>153</v>
      </c>
      <c r="BY35" s="165">
        <v>153</v>
      </c>
      <c r="BZ35" s="165">
        <v>153</v>
      </c>
      <c r="CA35" s="165">
        <v>153</v>
      </c>
      <c r="CB35" s="165">
        <v>153</v>
      </c>
      <c r="CC35" s="165">
        <v>153</v>
      </c>
      <c r="CD35" s="165">
        <v>153</v>
      </c>
      <c r="CE35" s="165">
        <v>153</v>
      </c>
      <c r="CF35" s="165">
        <v>153</v>
      </c>
      <c r="CG35" s="165">
        <v>153</v>
      </c>
      <c r="CH35" s="165">
        <v>153</v>
      </c>
      <c r="CI35" s="165">
        <v>153</v>
      </c>
      <c r="CJ35" s="165">
        <v>153</v>
      </c>
      <c r="CK35" s="165">
        <v>153</v>
      </c>
      <c r="CL35" s="165">
        <v>153</v>
      </c>
      <c r="CM35" s="165">
        <v>153</v>
      </c>
      <c r="CN35" s="165">
        <v>153</v>
      </c>
      <c r="CO35" s="165">
        <v>153</v>
      </c>
      <c r="CP35" s="165">
        <v>153</v>
      </c>
      <c r="CQ35" s="165">
        <v>153</v>
      </c>
      <c r="CR35" s="165">
        <v>153</v>
      </c>
      <c r="CS35" s="165">
        <v>153</v>
      </c>
      <c r="CT35" s="165">
        <v>153</v>
      </c>
      <c r="CU35" s="165">
        <v>153</v>
      </c>
      <c r="CV35" s="165">
        <v>153</v>
      </c>
      <c r="CW35" s="165">
        <v>153</v>
      </c>
      <c r="CX35" s="165">
        <v>153</v>
      </c>
      <c r="CY35" s="165">
        <v>153</v>
      </c>
      <c r="CZ35" s="165">
        <v>153</v>
      </c>
      <c r="DA35" s="165">
        <v>153</v>
      </c>
      <c r="DB35" s="165">
        <v>153</v>
      </c>
      <c r="DC35" s="165">
        <v>153</v>
      </c>
      <c r="DD35" s="165">
        <v>153</v>
      </c>
      <c r="DE35" s="165">
        <v>153</v>
      </c>
      <c r="DF35" s="165">
        <v>153</v>
      </c>
      <c r="DG35" s="165">
        <v>153</v>
      </c>
      <c r="DH35" s="165">
        <v>153</v>
      </c>
      <c r="DI35" s="165">
        <v>153</v>
      </c>
      <c r="DJ35" s="165">
        <v>153</v>
      </c>
      <c r="DK35" s="165">
        <v>153</v>
      </c>
      <c r="DL35" s="165">
        <v>153</v>
      </c>
      <c r="DM35" s="165">
        <v>153</v>
      </c>
      <c r="DN35" s="165">
        <v>153</v>
      </c>
      <c r="DO35" s="165">
        <v>153</v>
      </c>
      <c r="DP35" s="165">
        <v>153</v>
      </c>
      <c r="DQ35" s="165">
        <v>153</v>
      </c>
      <c r="DR35" s="165">
        <v>153</v>
      </c>
      <c r="DS35" s="165">
        <v>153</v>
      </c>
      <c r="DT35" s="165">
        <v>153</v>
      </c>
      <c r="DU35" s="165">
        <v>153</v>
      </c>
      <c r="DV35" s="165">
        <v>153</v>
      </c>
      <c r="DW35" s="165">
        <v>153</v>
      </c>
      <c r="DX35" s="165">
        <v>153</v>
      </c>
      <c r="DY35" s="165">
        <v>153</v>
      </c>
      <c r="DZ35" s="165">
        <v>153</v>
      </c>
      <c r="EA35" s="165">
        <v>153</v>
      </c>
      <c r="EB35" s="165">
        <v>153</v>
      </c>
      <c r="EC35" s="165">
        <v>153</v>
      </c>
      <c r="ED35" s="165">
        <v>153</v>
      </c>
      <c r="EE35" s="165">
        <v>153</v>
      </c>
      <c r="EF35" s="165">
        <v>153</v>
      </c>
      <c r="EG35" s="165">
        <v>153</v>
      </c>
      <c r="EH35" s="165">
        <v>153</v>
      </c>
      <c r="EI35" s="165">
        <v>153</v>
      </c>
      <c r="EJ35" s="165">
        <v>153</v>
      </c>
      <c r="EK35" s="165">
        <v>153</v>
      </c>
      <c r="EL35" s="165">
        <v>153</v>
      </c>
      <c r="EM35" s="165">
        <v>153</v>
      </c>
      <c r="EN35" s="165">
        <v>153</v>
      </c>
      <c r="EO35" s="165">
        <v>153</v>
      </c>
      <c r="EP35" s="165">
        <v>153</v>
      </c>
      <c r="EQ35" s="165">
        <v>153</v>
      </c>
      <c r="ER35" s="165">
        <v>153</v>
      </c>
      <c r="ES35" s="165">
        <v>153</v>
      </c>
      <c r="ET35" s="165">
        <v>153</v>
      </c>
      <c r="EU35" s="165">
        <v>153</v>
      </c>
      <c r="EV35" s="165">
        <v>153</v>
      </c>
      <c r="EW35" s="165">
        <v>153</v>
      </c>
      <c r="EX35" s="165">
        <v>153</v>
      </c>
      <c r="EY35" s="165">
        <v>153</v>
      </c>
      <c r="EZ35" s="165">
        <v>153</v>
      </c>
      <c r="FA35" s="165">
        <v>153</v>
      </c>
      <c r="FB35" s="165">
        <v>153</v>
      </c>
      <c r="FC35" s="165">
        <v>153</v>
      </c>
      <c r="FD35" s="165">
        <v>153</v>
      </c>
      <c r="FE35" s="165">
        <v>153</v>
      </c>
      <c r="FF35" s="165">
        <v>153</v>
      </c>
      <c r="FG35" s="165">
        <v>153</v>
      </c>
      <c r="FH35" s="165">
        <v>153</v>
      </c>
      <c r="FI35" s="165">
        <v>153</v>
      </c>
      <c r="FJ35" s="165">
        <v>153</v>
      </c>
      <c r="FK35" s="165">
        <v>153</v>
      </c>
      <c r="FL35" s="165">
        <v>153</v>
      </c>
      <c r="FM35" s="165">
        <v>153</v>
      </c>
      <c r="FN35" s="165">
        <v>153</v>
      </c>
      <c r="FO35" s="165">
        <v>153</v>
      </c>
      <c r="FP35" s="165">
        <v>153</v>
      </c>
      <c r="FQ35" s="165">
        <v>153</v>
      </c>
      <c r="FR35" s="165">
        <v>153</v>
      </c>
      <c r="FS35" s="165">
        <v>153</v>
      </c>
      <c r="FT35" s="165">
        <v>153</v>
      </c>
      <c r="FU35" s="165">
        <v>153</v>
      </c>
      <c r="FV35" s="165">
        <v>153</v>
      </c>
      <c r="FW35" s="165">
        <v>153</v>
      </c>
      <c r="FX35" s="165">
        <v>153</v>
      </c>
      <c r="FY35" s="165">
        <v>153</v>
      </c>
      <c r="FZ35" s="165">
        <v>153</v>
      </c>
      <c r="GA35" s="165">
        <v>153</v>
      </c>
    </row>
    <row r="36" spans="2:183">
      <c r="B36" s="96" t="s">
        <v>2</v>
      </c>
      <c r="C36" s="166" t="s">
        <v>35</v>
      </c>
      <c r="D36" s="167">
        <v>44419.359166666669</v>
      </c>
      <c r="E36" s="168">
        <v>39849.828333333338</v>
      </c>
      <c r="F36" s="168">
        <v>43841.729166666664</v>
      </c>
      <c r="G36" s="168">
        <v>42505.817499999997</v>
      </c>
      <c r="H36" s="168">
        <v>43844.34375</v>
      </c>
      <c r="I36" s="168">
        <v>42666.052083333336</v>
      </c>
      <c r="J36" s="168">
        <v>44584.083333333336</v>
      </c>
      <c r="K36" s="168">
        <v>44571.9375</v>
      </c>
      <c r="L36" s="168">
        <v>42398.096250000002</v>
      </c>
      <c r="M36" s="168">
        <v>43690.549583333333</v>
      </c>
      <c r="N36" s="168">
        <v>42111.346250000002</v>
      </c>
      <c r="O36" s="168">
        <v>43688.679583333338</v>
      </c>
      <c r="P36" s="168">
        <v>44629.520833333336</v>
      </c>
      <c r="Q36" s="168">
        <v>40502.28125</v>
      </c>
      <c r="R36" s="168">
        <v>44098.171666666669</v>
      </c>
      <c r="S36" s="168">
        <v>35548.106666666667</v>
      </c>
      <c r="T36" s="168">
        <v>21124.394583333331</v>
      </c>
      <c r="U36" s="168">
        <v>42896.515833333338</v>
      </c>
      <c r="V36" s="168">
        <v>44775.828333333331</v>
      </c>
      <c r="W36" s="168">
        <v>44893.135416666664</v>
      </c>
      <c r="X36" s="168">
        <v>42460.38</v>
      </c>
      <c r="Y36" s="168">
        <v>44350.572916666664</v>
      </c>
      <c r="Z36" s="168">
        <v>42187.585833333338</v>
      </c>
      <c r="AA36" s="168">
        <v>43907.171666666669</v>
      </c>
      <c r="AB36" s="168">
        <v>44270.354166666664</v>
      </c>
      <c r="AC36" s="168">
        <v>40053.101666666662</v>
      </c>
      <c r="AD36" s="168">
        <v>43839.729166666664</v>
      </c>
      <c r="AE36" s="168">
        <v>42486.328333333338</v>
      </c>
      <c r="AF36" s="168">
        <v>43811.171666666669</v>
      </c>
      <c r="AG36" s="168">
        <v>42836.322916666664</v>
      </c>
      <c r="AH36" s="168">
        <v>44750.104166666664</v>
      </c>
      <c r="AI36" s="168">
        <v>44656.036666666667</v>
      </c>
      <c r="AJ36" s="168">
        <v>42559.794166666667</v>
      </c>
      <c r="AK36" s="168">
        <v>44175.864583333336</v>
      </c>
      <c r="AL36" s="168">
        <v>42285.596250000002</v>
      </c>
      <c r="AM36" s="168">
        <v>43677.841249999998</v>
      </c>
      <c r="AN36" s="168">
        <v>44656.770833333336</v>
      </c>
      <c r="AO36" s="168">
        <v>41868.984166666662</v>
      </c>
      <c r="AP36" s="168">
        <v>44247.974166666667</v>
      </c>
      <c r="AQ36" s="168">
        <v>21355.97</v>
      </c>
      <c r="AR36" s="168">
        <v>30001</v>
      </c>
      <c r="AS36" s="168">
        <v>43019.591249999998</v>
      </c>
      <c r="AT36" s="168">
        <v>44805.599166666667</v>
      </c>
      <c r="AU36" s="168">
        <v>44957.275833333333</v>
      </c>
      <c r="AV36" s="168">
        <v>42718.033750000002</v>
      </c>
      <c r="AW36" s="168">
        <v>44071.552083333336</v>
      </c>
      <c r="AX36" s="168">
        <v>42514.6875</v>
      </c>
      <c r="AY36" s="168">
        <v>43729.275833333333</v>
      </c>
      <c r="AZ36" s="168">
        <v>44637.078333333331</v>
      </c>
      <c r="BA36" s="168">
        <v>40466.054583333338</v>
      </c>
      <c r="BB36" s="168">
        <v>44198.489583333336</v>
      </c>
      <c r="BC36" s="168">
        <v>42490.296666666662</v>
      </c>
      <c r="BD36" s="168">
        <v>44170.083333333336</v>
      </c>
      <c r="BE36" s="168">
        <v>42988.56</v>
      </c>
      <c r="BF36" s="168">
        <v>44762.520833333336</v>
      </c>
      <c r="BG36" s="168">
        <v>44822.09375</v>
      </c>
      <c r="BH36" s="168">
        <v>42407.846250000002</v>
      </c>
      <c r="BI36" s="168">
        <v>43924.03125</v>
      </c>
      <c r="BJ36" s="168">
        <v>42504.460833333338</v>
      </c>
      <c r="BK36" s="168">
        <v>43866.713333333333</v>
      </c>
      <c r="BL36" s="168">
        <v>44719.192500000005</v>
      </c>
      <c r="BM36" s="168">
        <v>40592</v>
      </c>
      <c r="BN36" s="168">
        <v>44350.578333333331</v>
      </c>
      <c r="BO36" s="168">
        <v>8599.6275000000005</v>
      </c>
      <c r="BP36" s="168">
        <v>8580.0645833333347</v>
      </c>
      <c r="BQ36" s="168">
        <v>43315.450416666667</v>
      </c>
      <c r="BR36" s="168">
        <v>45206.661666666667</v>
      </c>
      <c r="BS36" s="168">
        <v>45590.130000000005</v>
      </c>
      <c r="BT36" s="168">
        <v>43104.552083333336</v>
      </c>
      <c r="BU36" s="168">
        <v>44942.609166666669</v>
      </c>
      <c r="BV36" s="168">
        <v>43226.575416666667</v>
      </c>
      <c r="BW36" s="168">
        <v>44862.989583333336</v>
      </c>
      <c r="BX36" s="168">
        <v>45155.724166666667</v>
      </c>
      <c r="BY36" s="168">
        <v>41404.224166666667</v>
      </c>
      <c r="BZ36" s="168">
        <v>44767.557499999995</v>
      </c>
      <c r="CA36" s="168">
        <v>43715.90625</v>
      </c>
      <c r="CB36" s="168">
        <v>45131.453333333331</v>
      </c>
      <c r="CC36" s="168">
        <v>43731.90625</v>
      </c>
      <c r="CD36" s="168">
        <v>45919.567499999997</v>
      </c>
      <c r="CE36" s="168">
        <v>45973.84375</v>
      </c>
      <c r="CF36" s="168">
        <v>43913.364583333336</v>
      </c>
      <c r="CG36" s="168">
        <v>45396.182499999995</v>
      </c>
      <c r="CH36" s="168">
        <v>44912.84375</v>
      </c>
      <c r="CI36" s="168">
        <v>46719.254999999997</v>
      </c>
      <c r="CJ36" s="168">
        <v>46961.536666666667</v>
      </c>
      <c r="CK36" s="168">
        <v>43731.046666666669</v>
      </c>
      <c r="CL36" s="168">
        <v>46461.995000000003</v>
      </c>
      <c r="CM36" s="168">
        <v>23734.895833333332</v>
      </c>
      <c r="CN36" s="168">
        <v>35381.088333333333</v>
      </c>
      <c r="CO36" s="168">
        <v>44334.630000000005</v>
      </c>
      <c r="CP36" s="168">
        <v>46519.260416666664</v>
      </c>
      <c r="CQ36" s="168">
        <v>46453.427083333336</v>
      </c>
      <c r="CR36" s="168">
        <v>44447.890833333331</v>
      </c>
      <c r="CS36" s="168">
        <v>45796.328333333331</v>
      </c>
      <c r="CT36" s="168">
        <v>45191.8125</v>
      </c>
      <c r="CU36" s="168">
        <v>46868.010416666664</v>
      </c>
      <c r="CV36" s="168">
        <v>47006.802083333336</v>
      </c>
      <c r="CW36" s="168">
        <v>42442.929583333338</v>
      </c>
      <c r="CX36" s="168">
        <v>28636.101666666669</v>
      </c>
      <c r="CY36" s="168">
        <v>20770.113333333331</v>
      </c>
      <c r="CZ36" s="168">
        <v>45824.87</v>
      </c>
      <c r="DA36" s="168">
        <v>44754.880000000005</v>
      </c>
      <c r="DB36" s="168">
        <v>46668.010416666664</v>
      </c>
      <c r="DC36" s="168">
        <v>46827.546666666662</v>
      </c>
      <c r="DD36" s="168">
        <v>44471.828333333331</v>
      </c>
      <c r="DE36" s="168">
        <v>46103.364583333336</v>
      </c>
      <c r="DF36" s="168">
        <v>45395.489583333336</v>
      </c>
      <c r="DG36" s="168">
        <v>46657.802083333336</v>
      </c>
      <c r="DH36" s="168">
        <v>46968.135416666664</v>
      </c>
      <c r="DI36" s="168">
        <v>42495.539166666662</v>
      </c>
      <c r="DJ36" s="168">
        <v>46492.760416666664</v>
      </c>
      <c r="DK36" s="168">
        <v>42963.942499999997</v>
      </c>
      <c r="DL36" s="168">
        <v>16226.992083333334</v>
      </c>
      <c r="DM36" s="168">
        <v>44696.828333333331</v>
      </c>
      <c r="DN36" s="168">
        <v>46548.354166666664</v>
      </c>
      <c r="DO36" s="168">
        <v>46766.270833333336</v>
      </c>
      <c r="DP36" s="168">
        <v>44354.895833333336</v>
      </c>
      <c r="DQ36" s="168">
        <v>46078.239583333336</v>
      </c>
      <c r="DR36" s="168">
        <v>45297.041666666664</v>
      </c>
      <c r="DS36" s="168">
        <v>46767.854166666664</v>
      </c>
      <c r="DT36" s="168">
        <v>47005.724166666667</v>
      </c>
      <c r="DU36" s="168">
        <v>42308.109166666662</v>
      </c>
      <c r="DV36" s="168">
        <v>46231.3125</v>
      </c>
      <c r="DW36" s="168">
        <v>44369.979166666664</v>
      </c>
      <c r="DX36" s="168">
        <v>45743.03125</v>
      </c>
      <c r="DY36" s="168">
        <v>44467.625</v>
      </c>
      <c r="DZ36" s="168">
        <v>46630.552083333336</v>
      </c>
      <c r="EA36" s="168">
        <v>46382.354166666664</v>
      </c>
      <c r="EB36" s="168">
        <v>44297.416666666664</v>
      </c>
      <c r="EC36" s="168">
        <v>45616.916666666664</v>
      </c>
      <c r="ED36" s="168">
        <v>44925.744999999995</v>
      </c>
      <c r="EE36" s="168">
        <v>46608.177083333336</v>
      </c>
      <c r="EF36" s="168">
        <v>46868.416666666664</v>
      </c>
      <c r="EG36" s="168">
        <v>43771.40625</v>
      </c>
      <c r="EH36" s="168">
        <v>46211.661666666667</v>
      </c>
      <c r="EI36" s="168">
        <v>17798.661666666667</v>
      </c>
      <c r="EJ36" s="168">
        <v>41348.653749999998</v>
      </c>
      <c r="EK36" s="168">
        <v>44416.697916666664</v>
      </c>
      <c r="EL36" s="168">
        <v>46661.6875</v>
      </c>
      <c r="EM36" s="168">
        <v>46627.895833333336</v>
      </c>
      <c r="EN36" s="168">
        <v>44371.552083333336</v>
      </c>
      <c r="EO36" s="168">
        <v>45749.880000000005</v>
      </c>
      <c r="EP36" s="168">
        <v>44862.03125</v>
      </c>
      <c r="EQ36" s="168">
        <v>46717.864583333336</v>
      </c>
      <c r="ER36" s="168">
        <v>46751.099166666667</v>
      </c>
      <c r="ES36" s="168">
        <v>42117.375</v>
      </c>
      <c r="ET36" s="168">
        <v>45975.40625</v>
      </c>
      <c r="EU36" s="168">
        <v>44172.96875</v>
      </c>
      <c r="EV36" s="168">
        <v>45659.786666666667</v>
      </c>
      <c r="EW36" s="168">
        <v>44357.947916666664</v>
      </c>
      <c r="EX36" s="168">
        <v>46503.203333333338</v>
      </c>
      <c r="EY36" s="168">
        <v>46290.40625</v>
      </c>
      <c r="EZ36" s="168">
        <v>44156.849166666667</v>
      </c>
      <c r="FA36" s="168">
        <v>45614.802083333336</v>
      </c>
      <c r="FB36" s="168">
        <v>44638.427083333336</v>
      </c>
      <c r="FC36" s="168">
        <v>46608.46875</v>
      </c>
      <c r="FD36" s="168">
        <v>45808.020833333336</v>
      </c>
      <c r="FE36" s="168">
        <v>41591.1875</v>
      </c>
      <c r="FF36" s="168">
        <v>45484.994999999995</v>
      </c>
      <c r="FG36" s="168">
        <v>4428.8312500000002</v>
      </c>
      <c r="FH36" s="168">
        <v>13022.885416666666</v>
      </c>
      <c r="FI36" s="168">
        <v>43920.625</v>
      </c>
      <c r="FJ36" s="168">
        <v>46045.229166666664</v>
      </c>
      <c r="FK36" s="168">
        <v>46028.635416666664</v>
      </c>
      <c r="FL36" s="168">
        <v>43896.895833333336</v>
      </c>
      <c r="FM36" s="168">
        <v>45406.765833333331</v>
      </c>
      <c r="FN36" s="168">
        <v>44082.916666666664</v>
      </c>
      <c r="FO36" s="168">
        <v>46028.770833333336</v>
      </c>
      <c r="FP36" s="168">
        <v>45308.109166666669</v>
      </c>
      <c r="FQ36" s="168">
        <v>41074.786666666667</v>
      </c>
      <c r="FR36" s="168">
        <v>45107.78125</v>
      </c>
      <c r="FS36" s="168">
        <v>43521.317499999997</v>
      </c>
      <c r="FT36" s="168">
        <v>44671.369999999995</v>
      </c>
      <c r="FU36" s="168">
        <v>43430.830833333333</v>
      </c>
      <c r="FV36" s="168">
        <v>45512.5625</v>
      </c>
      <c r="FW36" s="168">
        <v>45508.072916666664</v>
      </c>
      <c r="FX36" s="168">
        <v>43287.44</v>
      </c>
      <c r="FY36" s="168">
        <v>44864.390833333331</v>
      </c>
      <c r="FZ36" s="168">
        <v>43577.536666666667</v>
      </c>
      <c r="GA36" s="168">
        <v>45634.072916666664</v>
      </c>
    </row>
    <row r="37" spans="2:183">
      <c r="B37" s="96" t="s">
        <v>2</v>
      </c>
      <c r="C37" s="166" t="s">
        <v>36</v>
      </c>
      <c r="D37" s="169">
        <v>98376</v>
      </c>
      <c r="E37" s="170">
        <v>88234</v>
      </c>
      <c r="F37" s="170">
        <v>97045</v>
      </c>
      <c r="G37" s="170">
        <v>94088</v>
      </c>
      <c r="H37" s="170">
        <v>97056</v>
      </c>
      <c r="I37" s="170">
        <v>94453</v>
      </c>
      <c r="J37" s="170">
        <v>98759</v>
      </c>
      <c r="K37" s="170">
        <v>98728</v>
      </c>
      <c r="L37" s="170">
        <v>93840</v>
      </c>
      <c r="M37" s="170">
        <v>96709</v>
      </c>
      <c r="N37" s="170">
        <v>93184</v>
      </c>
      <c r="O37" s="170">
        <v>96696</v>
      </c>
      <c r="P37" s="170">
        <v>98868</v>
      </c>
      <c r="Q37" s="170">
        <v>89738</v>
      </c>
      <c r="R37" s="170">
        <v>97636</v>
      </c>
      <c r="S37" s="170">
        <v>78699</v>
      </c>
      <c r="T37" s="170">
        <v>46754</v>
      </c>
      <c r="U37" s="170">
        <v>94988</v>
      </c>
      <c r="V37" s="170">
        <v>99196</v>
      </c>
      <c r="W37" s="170">
        <v>99463</v>
      </c>
      <c r="X37" s="170">
        <v>93987</v>
      </c>
      <c r="Y37" s="170">
        <v>98214</v>
      </c>
      <c r="Z37" s="170">
        <v>93365</v>
      </c>
      <c r="AA37" s="170">
        <v>97198</v>
      </c>
      <c r="AB37" s="170">
        <v>98032</v>
      </c>
      <c r="AC37" s="170">
        <v>88703</v>
      </c>
      <c r="AD37" s="170">
        <v>97042</v>
      </c>
      <c r="AE37" s="170">
        <v>94043</v>
      </c>
      <c r="AF37" s="170">
        <v>96982</v>
      </c>
      <c r="AG37" s="170">
        <v>94849</v>
      </c>
      <c r="AH37" s="170">
        <v>99134</v>
      </c>
      <c r="AI37" s="170">
        <v>98918</v>
      </c>
      <c r="AJ37" s="170">
        <v>94210</v>
      </c>
      <c r="AK37" s="170">
        <v>97813</v>
      </c>
      <c r="AL37" s="170">
        <v>93591</v>
      </c>
      <c r="AM37" s="170">
        <v>96665</v>
      </c>
      <c r="AN37" s="170">
        <v>98928</v>
      </c>
      <c r="AO37" s="170">
        <v>92751</v>
      </c>
      <c r="AP37" s="170">
        <v>97980</v>
      </c>
      <c r="AQ37" s="170">
        <v>47285</v>
      </c>
      <c r="AR37" s="170">
        <v>66437.600000000006</v>
      </c>
      <c r="AS37" s="170">
        <v>95272</v>
      </c>
      <c r="AT37" s="170">
        <v>99263</v>
      </c>
      <c r="AU37" s="170">
        <v>99624</v>
      </c>
      <c r="AV37" s="170">
        <v>94578</v>
      </c>
      <c r="AW37" s="170">
        <v>97582</v>
      </c>
      <c r="AX37" s="170">
        <v>94118</v>
      </c>
      <c r="AY37" s="170">
        <v>96791</v>
      </c>
      <c r="AZ37" s="170">
        <v>98880</v>
      </c>
      <c r="BA37" s="170">
        <v>89652</v>
      </c>
      <c r="BB37" s="170">
        <v>97862</v>
      </c>
      <c r="BC37" s="170">
        <v>94056</v>
      </c>
      <c r="BD37" s="170">
        <v>97805</v>
      </c>
      <c r="BE37" s="170">
        <v>95199</v>
      </c>
      <c r="BF37" s="170">
        <v>99160</v>
      </c>
      <c r="BG37" s="170">
        <v>99304</v>
      </c>
      <c r="BH37" s="170">
        <v>93864</v>
      </c>
      <c r="BI37" s="170">
        <v>97244</v>
      </c>
      <c r="BJ37" s="170">
        <v>94094</v>
      </c>
      <c r="BK37" s="170">
        <v>97108</v>
      </c>
      <c r="BL37" s="170">
        <v>99069</v>
      </c>
      <c r="BM37" s="170">
        <v>89946</v>
      </c>
      <c r="BN37" s="170">
        <v>98214</v>
      </c>
      <c r="BO37" s="170">
        <v>19045</v>
      </c>
      <c r="BP37" s="170">
        <v>19001</v>
      </c>
      <c r="BQ37" s="170">
        <v>95960</v>
      </c>
      <c r="BR37" s="170">
        <v>100190</v>
      </c>
      <c r="BS37" s="170">
        <v>101069</v>
      </c>
      <c r="BT37" s="170">
        <v>95466</v>
      </c>
      <c r="BU37" s="170">
        <v>99588</v>
      </c>
      <c r="BV37" s="170">
        <v>95765</v>
      </c>
      <c r="BW37" s="170">
        <v>99410</v>
      </c>
      <c r="BX37" s="170">
        <v>101064</v>
      </c>
      <c r="BY37" s="170">
        <v>92715</v>
      </c>
      <c r="BZ37" s="170">
        <v>100158</v>
      </c>
      <c r="CA37" s="170">
        <v>97827</v>
      </c>
      <c r="CB37" s="170">
        <v>100996</v>
      </c>
      <c r="CC37" s="170">
        <v>97850</v>
      </c>
      <c r="CD37" s="170">
        <v>102817</v>
      </c>
      <c r="CE37" s="170">
        <v>102953</v>
      </c>
      <c r="CF37" s="170">
        <v>98280</v>
      </c>
      <c r="CG37" s="170">
        <v>101611</v>
      </c>
      <c r="CH37" s="170">
        <v>100604</v>
      </c>
      <c r="CI37" s="170">
        <v>104681</v>
      </c>
      <c r="CJ37" s="170">
        <v>104742</v>
      </c>
      <c r="CK37" s="170">
        <v>97512.4</v>
      </c>
      <c r="CL37" s="170">
        <v>103595</v>
      </c>
      <c r="CM37" s="170">
        <v>52883.6</v>
      </c>
      <c r="CN37" s="170">
        <v>78823.399999999994</v>
      </c>
      <c r="CO37" s="170">
        <v>98786</v>
      </c>
      <c r="CP37" s="170">
        <v>103712</v>
      </c>
      <c r="CQ37" s="170">
        <v>103560</v>
      </c>
      <c r="CR37" s="170">
        <v>99046</v>
      </c>
      <c r="CS37" s="170">
        <v>102052</v>
      </c>
      <c r="CT37" s="170">
        <v>100765</v>
      </c>
      <c r="CU37" s="170">
        <v>104519</v>
      </c>
      <c r="CV37" s="170">
        <v>104340</v>
      </c>
      <c r="CW37" s="170">
        <v>94210</v>
      </c>
      <c r="CX37" s="170">
        <v>63542.400000000001</v>
      </c>
      <c r="CY37" s="170">
        <v>46060.4</v>
      </c>
      <c r="CZ37" s="170">
        <v>101616</v>
      </c>
      <c r="DA37" s="170">
        <v>99281</v>
      </c>
      <c r="DB37" s="170">
        <v>103557</v>
      </c>
      <c r="DC37" s="170">
        <v>103925</v>
      </c>
      <c r="DD37" s="170">
        <v>98620</v>
      </c>
      <c r="DE37" s="170">
        <v>102268</v>
      </c>
      <c r="DF37" s="170">
        <v>100750</v>
      </c>
      <c r="DG37" s="170">
        <v>103534</v>
      </c>
      <c r="DH37" s="170">
        <v>104251</v>
      </c>
      <c r="DI37" s="170">
        <v>94331</v>
      </c>
      <c r="DJ37" s="170">
        <v>103166</v>
      </c>
      <c r="DK37" s="170">
        <v>95280</v>
      </c>
      <c r="DL37" s="170">
        <v>35974.6</v>
      </c>
      <c r="DM37" s="170">
        <v>99143</v>
      </c>
      <c r="DN37" s="170">
        <v>103281</v>
      </c>
      <c r="DO37" s="170">
        <v>103785</v>
      </c>
      <c r="DP37" s="170">
        <v>98350</v>
      </c>
      <c r="DQ37" s="170">
        <v>102211</v>
      </c>
      <c r="DR37" s="170">
        <v>100527</v>
      </c>
      <c r="DS37" s="170">
        <v>103789</v>
      </c>
      <c r="DT37" s="170">
        <v>104339</v>
      </c>
      <c r="DU37" s="170">
        <v>93902</v>
      </c>
      <c r="DV37" s="170">
        <v>102566</v>
      </c>
      <c r="DW37" s="170">
        <v>98391</v>
      </c>
      <c r="DX37" s="170">
        <v>101430</v>
      </c>
      <c r="DY37" s="170">
        <v>98612</v>
      </c>
      <c r="DZ37" s="170">
        <v>103471</v>
      </c>
      <c r="EA37" s="170">
        <v>102908</v>
      </c>
      <c r="EB37" s="170">
        <v>98218</v>
      </c>
      <c r="EC37" s="170">
        <v>101146</v>
      </c>
      <c r="ED37" s="170">
        <v>99676</v>
      </c>
      <c r="EE37" s="170">
        <v>103419</v>
      </c>
      <c r="EF37" s="170">
        <v>104021</v>
      </c>
      <c r="EG37" s="170">
        <v>97136.4</v>
      </c>
      <c r="EH37" s="170">
        <v>102521</v>
      </c>
      <c r="EI37" s="170">
        <v>39473</v>
      </c>
      <c r="EJ37" s="170">
        <v>91688.8</v>
      </c>
      <c r="EK37" s="170">
        <v>98497</v>
      </c>
      <c r="EL37" s="170">
        <v>103543</v>
      </c>
      <c r="EM37" s="170">
        <v>103466</v>
      </c>
      <c r="EN37" s="170">
        <v>98389</v>
      </c>
      <c r="EO37" s="170">
        <v>101450</v>
      </c>
      <c r="EP37" s="170">
        <v>99530</v>
      </c>
      <c r="EQ37" s="170">
        <v>103672</v>
      </c>
      <c r="ER37" s="170">
        <v>103756</v>
      </c>
      <c r="ES37" s="170">
        <v>93463</v>
      </c>
      <c r="ET37" s="170">
        <v>101970</v>
      </c>
      <c r="EU37" s="170">
        <v>97933</v>
      </c>
      <c r="EV37" s="170">
        <v>101239</v>
      </c>
      <c r="EW37" s="170">
        <v>98359</v>
      </c>
      <c r="EX37" s="170">
        <v>103180</v>
      </c>
      <c r="EY37" s="170">
        <v>102694</v>
      </c>
      <c r="EZ37" s="170">
        <v>97898</v>
      </c>
      <c r="FA37" s="170">
        <v>101136</v>
      </c>
      <c r="FB37" s="170">
        <v>99016</v>
      </c>
      <c r="FC37" s="170">
        <v>103423</v>
      </c>
      <c r="FD37" s="170">
        <v>101593</v>
      </c>
      <c r="FE37" s="170">
        <v>92255</v>
      </c>
      <c r="FF37" s="170">
        <v>100839</v>
      </c>
      <c r="FG37" s="170">
        <v>9820</v>
      </c>
      <c r="FH37" s="170">
        <v>28854</v>
      </c>
      <c r="FI37" s="170">
        <v>97357</v>
      </c>
      <c r="FJ37" s="170">
        <v>102129</v>
      </c>
      <c r="FK37" s="170">
        <v>102082</v>
      </c>
      <c r="FL37" s="170">
        <v>97300</v>
      </c>
      <c r="FM37" s="170">
        <v>100654</v>
      </c>
      <c r="FN37" s="170">
        <v>97735</v>
      </c>
      <c r="FO37" s="170">
        <v>102095</v>
      </c>
      <c r="FP37" s="170">
        <v>101411</v>
      </c>
      <c r="FQ37" s="170">
        <v>91945</v>
      </c>
      <c r="FR37" s="170">
        <v>100938</v>
      </c>
      <c r="FS37" s="170">
        <v>97365</v>
      </c>
      <c r="FT37" s="170">
        <v>99920</v>
      </c>
      <c r="FU37" s="170">
        <v>97161</v>
      </c>
      <c r="FV37" s="170">
        <v>101875</v>
      </c>
      <c r="FW37" s="170">
        <v>101866</v>
      </c>
      <c r="FX37" s="170">
        <v>96827</v>
      </c>
      <c r="FY37" s="170">
        <v>100366</v>
      </c>
      <c r="FZ37" s="170">
        <v>97506</v>
      </c>
      <c r="GA37" s="170">
        <v>102169</v>
      </c>
    </row>
    <row r="38" spans="2:183">
      <c r="B38" s="171" t="s">
        <v>2</v>
      </c>
      <c r="C38" s="172" t="s">
        <v>95</v>
      </c>
      <c r="D38" s="83">
        <v>0.86422095720008429</v>
      </c>
      <c r="E38" s="84">
        <v>0.85817382508558981</v>
      </c>
      <c r="F38" s="84">
        <v>0.85252828730058328</v>
      </c>
      <c r="G38" s="84">
        <v>0.85410312273057376</v>
      </c>
      <c r="H38" s="84">
        <v>0.85262492093611641</v>
      </c>
      <c r="I38" s="84">
        <v>0.85741648511256352</v>
      </c>
      <c r="J38" s="84">
        <v>0.86758556469182657</v>
      </c>
      <c r="K38" s="84">
        <v>0.8673132335371424</v>
      </c>
      <c r="L38" s="84">
        <v>0.85185185185185186</v>
      </c>
      <c r="M38" s="84">
        <v>0.84957656897884604</v>
      </c>
      <c r="N38" s="84">
        <v>0.84589687726942631</v>
      </c>
      <c r="O38" s="84">
        <v>0.84946236559139787</v>
      </c>
      <c r="P38" s="84">
        <v>0.86854311617119961</v>
      </c>
      <c r="Q38" s="84">
        <v>0.8728018985371927</v>
      </c>
      <c r="R38" s="84">
        <v>0.85772014899149629</v>
      </c>
      <c r="S38" s="84">
        <v>0.71440631808278865</v>
      </c>
      <c r="T38" s="84">
        <v>0.41072809051936188</v>
      </c>
      <c r="U38" s="84">
        <v>0.86227305737109661</v>
      </c>
      <c r="V38" s="84">
        <v>0.87142455548527653</v>
      </c>
      <c r="W38" s="84">
        <v>0.87377011736594279</v>
      </c>
      <c r="X38" s="84">
        <v>0.85318627450980389</v>
      </c>
      <c r="Y38" s="84">
        <v>0.86279780729496103</v>
      </c>
      <c r="Z38" s="84">
        <v>0.847539941902687</v>
      </c>
      <c r="AA38" s="84">
        <v>0.85387237332208865</v>
      </c>
      <c r="AB38" s="84">
        <v>0.86119895987068662</v>
      </c>
      <c r="AC38" s="84">
        <v>0.86273537192654837</v>
      </c>
      <c r="AD38" s="84">
        <v>0.85250193267271068</v>
      </c>
      <c r="AE38" s="84">
        <v>0.85369462599854762</v>
      </c>
      <c r="AF38" s="84">
        <v>0.85197484011525759</v>
      </c>
      <c r="AG38" s="84">
        <v>0.86101125635439357</v>
      </c>
      <c r="AH38" s="84">
        <v>0.8708798931759083</v>
      </c>
      <c r="AI38" s="84">
        <v>0.86898235996907724</v>
      </c>
      <c r="AJ38" s="84">
        <v>0.85521060275962235</v>
      </c>
      <c r="AK38" s="84">
        <v>0.85927507203598286</v>
      </c>
      <c r="AL38" s="84">
        <v>0.84959150326797384</v>
      </c>
      <c r="AM38" s="84">
        <v>0.8491900344367137</v>
      </c>
      <c r="AN38" s="84">
        <v>0.8690702087286527</v>
      </c>
      <c r="AO38" s="84">
        <v>0.87099954924498535</v>
      </c>
      <c r="AP38" s="84">
        <v>0.86074214632089396</v>
      </c>
      <c r="AQ38" s="84">
        <v>0.42923928830791575</v>
      </c>
      <c r="AR38" s="84">
        <v>0.58364607491742226</v>
      </c>
      <c r="AS38" s="84">
        <v>0.86485112563543931</v>
      </c>
      <c r="AT38" s="84">
        <v>0.87201314217443249</v>
      </c>
      <c r="AU38" s="84">
        <v>0.8751844823951086</v>
      </c>
      <c r="AV38" s="84">
        <v>0.85855119825708059</v>
      </c>
      <c r="AW38" s="84">
        <v>0.8572457656897885</v>
      </c>
      <c r="AX38" s="84">
        <v>0.85437545388525782</v>
      </c>
      <c r="AY38" s="84">
        <v>0.85029692880736529</v>
      </c>
      <c r="AZ38" s="84">
        <v>0.86864853468269032</v>
      </c>
      <c r="BA38" s="84">
        <v>0.8719654528478058</v>
      </c>
      <c r="BB38" s="84">
        <v>0.85970553095790292</v>
      </c>
      <c r="BC38" s="84">
        <v>0.85381263616557734</v>
      </c>
      <c r="BD38" s="84">
        <v>0.85920479302832242</v>
      </c>
      <c r="BE38" s="84">
        <v>0.86418845315904136</v>
      </c>
      <c r="BF38" s="84">
        <v>0.87110829995080474</v>
      </c>
      <c r="BG38" s="84">
        <v>0.87237332208869212</v>
      </c>
      <c r="BH38" s="84">
        <v>0.85206971677559917</v>
      </c>
      <c r="BI38" s="84">
        <v>0.85427647761613601</v>
      </c>
      <c r="BJ38" s="84">
        <v>0.85415758896151051</v>
      </c>
      <c r="BK38" s="84">
        <v>0.85308173448590907</v>
      </c>
      <c r="BL38" s="84">
        <v>0.87030887623866748</v>
      </c>
      <c r="BM38" s="84">
        <v>0.8748249299719888</v>
      </c>
      <c r="BN38" s="84">
        <v>0.86279780729496103</v>
      </c>
      <c r="BO38" s="84">
        <v>0.1728848946986202</v>
      </c>
      <c r="BP38" s="84">
        <v>0.16692142806943566</v>
      </c>
      <c r="BQ38" s="84">
        <v>0.87109658678286128</v>
      </c>
      <c r="BR38" s="84">
        <v>0.88015672218708274</v>
      </c>
      <c r="BS38" s="84">
        <v>0.8878786281537705</v>
      </c>
      <c r="BT38" s="84">
        <v>0.86661220043572984</v>
      </c>
      <c r="BU38" s="84">
        <v>0.8748682268606367</v>
      </c>
      <c r="BV38" s="84">
        <v>0.86932643427741463</v>
      </c>
      <c r="BW38" s="84">
        <v>0.87330451894019256</v>
      </c>
      <c r="BX38" s="84">
        <v>0.88783470377398266</v>
      </c>
      <c r="BY38" s="84">
        <v>0.90175653594771243</v>
      </c>
      <c r="BZ38" s="84">
        <v>0.87987560615644111</v>
      </c>
      <c r="CA38" s="84">
        <v>0.88804466230936818</v>
      </c>
      <c r="CB38" s="84">
        <v>0.88723733220886924</v>
      </c>
      <c r="CC38" s="84">
        <v>0.88825344952795937</v>
      </c>
      <c r="CD38" s="84">
        <v>0.90323459132757045</v>
      </c>
      <c r="CE38" s="84">
        <v>0.9044293344577975</v>
      </c>
      <c r="CF38" s="84">
        <v>0.89215686274509809</v>
      </c>
      <c r="CG38" s="84">
        <v>0.89264003092276334</v>
      </c>
      <c r="CH38" s="84">
        <v>0.91325344952795928</v>
      </c>
      <c r="CI38" s="84">
        <v>0.91960960011244641</v>
      </c>
      <c r="CJ38" s="84">
        <v>0.92014547754585707</v>
      </c>
      <c r="CK38" s="84">
        <v>0.91571256855232508</v>
      </c>
      <c r="CL38" s="84">
        <v>0.91006922482254549</v>
      </c>
      <c r="CM38" s="84">
        <v>0.48006172839506173</v>
      </c>
      <c r="CN38" s="84">
        <v>0.69245379155246323</v>
      </c>
      <c r="CO38" s="84">
        <v>0.89675018155410313</v>
      </c>
      <c r="CP38" s="84">
        <v>0.91109705530957907</v>
      </c>
      <c r="CQ38" s="84">
        <v>0.90976175416403116</v>
      </c>
      <c r="CR38" s="84">
        <v>0.89911038489469863</v>
      </c>
      <c r="CS38" s="84">
        <v>0.89651416122004357</v>
      </c>
      <c r="CT38" s="84">
        <v>0.91471496005809727</v>
      </c>
      <c r="CU38" s="84">
        <v>0.91818645020732303</v>
      </c>
      <c r="CV38" s="84">
        <v>0.91661395741092133</v>
      </c>
      <c r="CW38" s="84">
        <v>0.91629707438530972</v>
      </c>
      <c r="CX38" s="84">
        <v>0.55821210204511917</v>
      </c>
      <c r="CY38" s="84">
        <v>0.41812273057371097</v>
      </c>
      <c r="CZ38" s="84">
        <v>0.89268395530255118</v>
      </c>
      <c r="DA38" s="84">
        <v>0.9012436456063907</v>
      </c>
      <c r="DB38" s="84">
        <v>0.90973539953615856</v>
      </c>
      <c r="DC38" s="84">
        <v>0.91296823388853754</v>
      </c>
      <c r="DD38" s="84">
        <v>0.89524328249818441</v>
      </c>
      <c r="DE38" s="84">
        <v>0.89841169442687474</v>
      </c>
      <c r="DF38" s="84">
        <v>0.9145787944807553</v>
      </c>
      <c r="DG38" s="84">
        <v>0.90953334738913483</v>
      </c>
      <c r="DH38" s="84">
        <v>0.91583210345069932</v>
      </c>
      <c r="DI38" s="84">
        <v>0.91747393401805166</v>
      </c>
      <c r="DJ38" s="84">
        <v>0.90630051303675596</v>
      </c>
      <c r="DK38" s="84">
        <v>0.86492374727668841</v>
      </c>
      <c r="DL38" s="84">
        <v>0.31603239862253146</v>
      </c>
      <c r="DM38" s="84">
        <v>0.8999909222948439</v>
      </c>
      <c r="DN38" s="84">
        <v>0.9073107737718743</v>
      </c>
      <c r="DO38" s="84">
        <v>0.91173835125448033</v>
      </c>
      <c r="DP38" s="84">
        <v>0.89279230210602756</v>
      </c>
      <c r="DQ38" s="84">
        <v>0.89791095649729424</v>
      </c>
      <c r="DR38" s="84">
        <v>0.91255446623093683</v>
      </c>
      <c r="DS38" s="84">
        <v>0.91177349075831049</v>
      </c>
      <c r="DT38" s="84">
        <v>0.91660517253496376</v>
      </c>
      <c r="DU38" s="84">
        <v>0.91330143168378464</v>
      </c>
      <c r="DV38" s="84">
        <v>0.90102958746222506</v>
      </c>
      <c r="DW38" s="84">
        <v>0.8931644880174292</v>
      </c>
      <c r="DX38" s="84">
        <v>0.8910499683744465</v>
      </c>
      <c r="DY38" s="84">
        <v>0.89517066085693542</v>
      </c>
      <c r="DZ38" s="84">
        <v>0.90897990020380914</v>
      </c>
      <c r="EA38" s="84">
        <v>0.90403401503970759</v>
      </c>
      <c r="EB38" s="84">
        <v>0.89159404502541761</v>
      </c>
      <c r="EC38" s="84">
        <v>0.88855506360250192</v>
      </c>
      <c r="ED38" s="84">
        <v>0.90482933914306463</v>
      </c>
      <c r="EE38" s="84">
        <v>0.90852308665401649</v>
      </c>
      <c r="EF38" s="84">
        <v>0.91381158198046242</v>
      </c>
      <c r="EG38" s="84">
        <v>0.9121816542709037</v>
      </c>
      <c r="EH38" s="84">
        <v>0.90063426804413527</v>
      </c>
      <c r="EI38" s="84">
        <v>0.35832425562817721</v>
      </c>
      <c r="EJ38" s="84">
        <v>0.80547473469674613</v>
      </c>
      <c r="EK38" s="84">
        <v>0.8941267247639797</v>
      </c>
      <c r="EL38" s="84">
        <v>0.90961241127275283</v>
      </c>
      <c r="EM38" s="84">
        <v>0.90893597582402141</v>
      </c>
      <c r="EN38" s="84">
        <v>0.89314633260711696</v>
      </c>
      <c r="EO38" s="84">
        <v>0.89122566589359753</v>
      </c>
      <c r="EP38" s="84">
        <v>0.90350399419026872</v>
      </c>
      <c r="EQ38" s="84">
        <v>0.91074566027127701</v>
      </c>
      <c r="ER38" s="84">
        <v>0.9114835898517113</v>
      </c>
      <c r="ES38" s="84">
        <v>0.90903166822284465</v>
      </c>
      <c r="ET38" s="84">
        <v>0.89579380139152431</v>
      </c>
      <c r="EU38" s="84">
        <v>0.88900689905591868</v>
      </c>
      <c r="EV38" s="84">
        <v>0.8893720570665542</v>
      </c>
      <c r="EW38" s="84">
        <v>0.89287400145243279</v>
      </c>
      <c r="EX38" s="84">
        <v>0.90642350130016169</v>
      </c>
      <c r="EY38" s="84">
        <v>0.90215405158479167</v>
      </c>
      <c r="EZ38" s="84">
        <v>0.88868917937545389</v>
      </c>
      <c r="FA38" s="84">
        <v>0.88846721484292646</v>
      </c>
      <c r="FB38" s="84">
        <v>0.89883805374001458</v>
      </c>
      <c r="FC38" s="84">
        <v>0.90855822615784665</v>
      </c>
      <c r="FD38" s="84">
        <v>0.89248190315552745</v>
      </c>
      <c r="FE38" s="84">
        <v>0.89728252412075937</v>
      </c>
      <c r="FF38" s="84">
        <v>0.8858581066835336</v>
      </c>
      <c r="FG38" s="84">
        <v>8.9143064633260716E-2</v>
      </c>
      <c r="FH38" s="84">
        <v>0.25347881087919039</v>
      </c>
      <c r="FI38" s="84">
        <v>0.88377814088598405</v>
      </c>
      <c r="FJ38" s="84">
        <v>0.89719059666877499</v>
      </c>
      <c r="FK38" s="84">
        <v>0.89677770749877017</v>
      </c>
      <c r="FL38" s="84">
        <v>0.8832607116920842</v>
      </c>
      <c r="FM38" s="84">
        <v>0.8842329046313866</v>
      </c>
      <c r="FN38" s="84">
        <v>0.88720951343500365</v>
      </c>
      <c r="FO38" s="84">
        <v>0.89689191088621834</v>
      </c>
      <c r="FP38" s="84">
        <v>0.89088305573125304</v>
      </c>
      <c r="FQ38" s="84">
        <v>0.89426742919389979</v>
      </c>
      <c r="FR38" s="84">
        <v>0.88672780940333118</v>
      </c>
      <c r="FS38" s="84">
        <v>0.88385076252723316</v>
      </c>
      <c r="FT38" s="84">
        <v>0.87778480567854378</v>
      </c>
      <c r="FU38" s="84">
        <v>0.88199891067538128</v>
      </c>
      <c r="FV38" s="84">
        <v>0.894959238175557</v>
      </c>
      <c r="FW38" s="84">
        <v>0.894880174291939</v>
      </c>
      <c r="FX38" s="84">
        <v>0.8789669571532317</v>
      </c>
      <c r="FY38" s="84">
        <v>0.88170286035561174</v>
      </c>
      <c r="FZ38" s="84">
        <v>0.88513071895424833</v>
      </c>
      <c r="GA38" s="84">
        <v>0.89754199170707705</v>
      </c>
    </row>
    <row r="39" spans="2:183">
      <c r="B39" s="96" t="s">
        <v>2</v>
      </c>
      <c r="C39" s="166" t="s">
        <v>268</v>
      </c>
      <c r="D39" s="169">
        <v>1066064.6200000001</v>
      </c>
      <c r="E39" s="170">
        <v>956395.88</v>
      </c>
      <c r="F39" s="170">
        <v>1052201.5</v>
      </c>
      <c r="G39" s="170">
        <v>1020139.62</v>
      </c>
      <c r="H39" s="170">
        <v>1052264.25</v>
      </c>
      <c r="I39" s="170">
        <v>1023985.25</v>
      </c>
      <c r="J39" s="170">
        <v>1070018</v>
      </c>
      <c r="K39" s="170">
        <v>1069726.5</v>
      </c>
      <c r="L39" s="170">
        <v>1017554.31</v>
      </c>
      <c r="M39" s="170">
        <v>1048573.19</v>
      </c>
      <c r="N39" s="170">
        <v>1010672.31</v>
      </c>
      <c r="O39" s="170">
        <v>1048528.31</v>
      </c>
      <c r="P39" s="170">
        <v>1071108.5</v>
      </c>
      <c r="Q39" s="170">
        <v>972054.75</v>
      </c>
      <c r="R39" s="170">
        <v>1058356.1200000001</v>
      </c>
      <c r="S39" s="170">
        <v>853154.56</v>
      </c>
      <c r="T39" s="170">
        <v>506985.47</v>
      </c>
      <c r="U39" s="170">
        <v>1029516.38</v>
      </c>
      <c r="V39" s="170">
        <v>1074619.8799999999</v>
      </c>
      <c r="W39" s="170">
        <v>1077435.25</v>
      </c>
      <c r="X39" s="170">
        <v>1019049.12</v>
      </c>
      <c r="Y39" s="170">
        <v>1064413.75</v>
      </c>
      <c r="Z39" s="170">
        <v>1012502.06</v>
      </c>
      <c r="AA39" s="170">
        <v>1053772.1200000001</v>
      </c>
      <c r="AB39" s="170">
        <v>1062488.5</v>
      </c>
      <c r="AC39" s="170">
        <v>961274.44</v>
      </c>
      <c r="AD39" s="170">
        <v>1052153.5</v>
      </c>
      <c r="AE39" s="170">
        <v>1019671.88</v>
      </c>
      <c r="AF39" s="170">
        <v>1051468.1200000001</v>
      </c>
      <c r="AG39" s="170">
        <v>1028071.75</v>
      </c>
      <c r="AH39" s="170">
        <v>1074002.5</v>
      </c>
      <c r="AI39" s="170">
        <v>1071744.8799999999</v>
      </c>
      <c r="AJ39" s="170">
        <v>1021435.06</v>
      </c>
      <c r="AK39" s="170">
        <v>1060220.75</v>
      </c>
      <c r="AL39" s="170">
        <v>1014854.31</v>
      </c>
      <c r="AM39" s="170">
        <v>1048268.19</v>
      </c>
      <c r="AN39" s="170">
        <v>1071762.5</v>
      </c>
      <c r="AO39" s="170">
        <v>1004855.62</v>
      </c>
      <c r="AP39" s="170">
        <v>1061951.3799999999</v>
      </c>
      <c r="AQ39" s="170">
        <v>512543.28</v>
      </c>
      <c r="AR39" s="170">
        <v>720024</v>
      </c>
      <c r="AS39" s="170">
        <v>1032470.19</v>
      </c>
      <c r="AT39" s="170">
        <v>1075334.3799999999</v>
      </c>
      <c r="AU39" s="170">
        <v>1078974.6200000001</v>
      </c>
      <c r="AV39" s="170">
        <v>1025232.81</v>
      </c>
      <c r="AW39" s="170">
        <v>1057717.25</v>
      </c>
      <c r="AX39" s="170">
        <v>1020352.5</v>
      </c>
      <c r="AY39" s="170">
        <v>1049502.6200000001</v>
      </c>
      <c r="AZ39" s="170">
        <v>1071289.8799999999</v>
      </c>
      <c r="BA39" s="170">
        <v>971185.31</v>
      </c>
      <c r="BB39" s="170">
        <v>1060763.75</v>
      </c>
      <c r="BC39" s="170">
        <v>1019767.12</v>
      </c>
      <c r="BD39" s="170">
        <v>1060082</v>
      </c>
      <c r="BE39" s="170">
        <v>1031725.44</v>
      </c>
      <c r="BF39" s="170">
        <v>1074300.5</v>
      </c>
      <c r="BG39" s="170">
        <v>1075730.25</v>
      </c>
      <c r="BH39" s="170">
        <v>1017788.31</v>
      </c>
      <c r="BI39" s="170">
        <v>1054176.75</v>
      </c>
      <c r="BJ39" s="170">
        <v>1020107.06</v>
      </c>
      <c r="BK39" s="170">
        <v>1052801.1200000001</v>
      </c>
      <c r="BL39" s="170">
        <v>1073260.6200000001</v>
      </c>
      <c r="BM39" s="170">
        <v>974208</v>
      </c>
      <c r="BN39" s="170">
        <v>1064413.8799999999</v>
      </c>
      <c r="BO39" s="170">
        <v>206391.06</v>
      </c>
      <c r="BP39" s="170">
        <v>205921.55</v>
      </c>
      <c r="BQ39" s="170">
        <v>1039570.81</v>
      </c>
      <c r="BR39" s="170">
        <v>1084959.8799999999</v>
      </c>
      <c r="BS39" s="170">
        <v>1094163.1200000001</v>
      </c>
      <c r="BT39" s="170">
        <v>1034509.25</v>
      </c>
      <c r="BU39" s="170">
        <v>1078622.6200000001</v>
      </c>
      <c r="BV39" s="170">
        <v>1037437.81</v>
      </c>
      <c r="BW39" s="170">
        <v>1076711.75</v>
      </c>
      <c r="BX39" s="170">
        <v>1083737.3799999999</v>
      </c>
      <c r="BY39" s="170">
        <v>993701.38</v>
      </c>
      <c r="BZ39" s="170">
        <v>1074421.3799999999</v>
      </c>
      <c r="CA39" s="170">
        <v>1049181.75</v>
      </c>
      <c r="CB39" s="170">
        <v>1083154.8799999999</v>
      </c>
      <c r="CC39" s="170">
        <v>1049565.75</v>
      </c>
      <c r="CD39" s="170">
        <v>1102069.6200000001</v>
      </c>
      <c r="CE39" s="170">
        <v>1103372.25</v>
      </c>
      <c r="CF39" s="170">
        <v>1053920.75</v>
      </c>
      <c r="CG39" s="170">
        <v>1089508.3799999999</v>
      </c>
      <c r="CH39" s="170">
        <v>1077908.25</v>
      </c>
      <c r="CI39" s="170">
        <v>1121262.1200000001</v>
      </c>
      <c r="CJ39" s="170">
        <v>1127076.8799999999</v>
      </c>
      <c r="CK39" s="170">
        <v>1049545.1200000001</v>
      </c>
      <c r="CL39" s="170">
        <v>1115087.8799999999</v>
      </c>
      <c r="CM39" s="170">
        <v>569637.5</v>
      </c>
      <c r="CN39" s="170">
        <v>849146.12</v>
      </c>
      <c r="CO39" s="170">
        <v>1064031.1200000001</v>
      </c>
      <c r="CP39" s="170">
        <v>1116462.25</v>
      </c>
      <c r="CQ39" s="170">
        <v>1114882.25</v>
      </c>
      <c r="CR39" s="170">
        <v>1066749.3799999999</v>
      </c>
      <c r="CS39" s="170">
        <v>1099111.8799999999</v>
      </c>
      <c r="CT39" s="170">
        <v>1084603.5</v>
      </c>
      <c r="CU39" s="170">
        <v>1124832.25</v>
      </c>
      <c r="CV39" s="170">
        <v>1128163.25</v>
      </c>
      <c r="CW39" s="170">
        <v>1018630.31</v>
      </c>
      <c r="CX39" s="170">
        <v>687266.44</v>
      </c>
      <c r="CY39" s="170">
        <v>498482.72</v>
      </c>
      <c r="CZ39" s="170">
        <v>1099796.8799999999</v>
      </c>
      <c r="DA39" s="170">
        <v>1074117.1200000001</v>
      </c>
      <c r="DB39" s="170">
        <v>1120032.25</v>
      </c>
      <c r="DC39" s="170">
        <v>1123861.1200000001</v>
      </c>
      <c r="DD39" s="170">
        <v>1067323.8799999999</v>
      </c>
      <c r="DE39" s="170">
        <v>1106480.75</v>
      </c>
      <c r="DF39" s="170">
        <v>1089491.75</v>
      </c>
      <c r="DG39" s="170">
        <v>1119787.25</v>
      </c>
      <c r="DH39" s="170">
        <v>1127235.25</v>
      </c>
      <c r="DI39" s="170">
        <v>1019892.94</v>
      </c>
      <c r="DJ39" s="170">
        <v>1115826.25</v>
      </c>
      <c r="DK39" s="170">
        <v>1031134.62</v>
      </c>
      <c r="DL39" s="170">
        <v>389447.81</v>
      </c>
      <c r="DM39" s="170">
        <v>1072723.8799999999</v>
      </c>
      <c r="DN39" s="170">
        <v>1117160.5</v>
      </c>
      <c r="DO39" s="170">
        <v>1122390.5</v>
      </c>
      <c r="DP39" s="170">
        <v>1064517.5</v>
      </c>
      <c r="DQ39" s="170">
        <v>1105877.75</v>
      </c>
      <c r="DR39" s="170">
        <v>1087129</v>
      </c>
      <c r="DS39" s="170">
        <v>1122428.5</v>
      </c>
      <c r="DT39" s="170">
        <v>1128137.3799999999</v>
      </c>
      <c r="DU39" s="170">
        <v>1015394.62</v>
      </c>
      <c r="DV39" s="170">
        <v>1109551.5</v>
      </c>
      <c r="DW39" s="170">
        <v>1064879.5</v>
      </c>
      <c r="DX39" s="170">
        <v>1097832.75</v>
      </c>
      <c r="DY39" s="170">
        <v>1067223</v>
      </c>
      <c r="DZ39" s="170">
        <v>1119133.25</v>
      </c>
      <c r="EA39" s="170">
        <v>1113176.5</v>
      </c>
      <c r="EB39" s="170">
        <v>1063138</v>
      </c>
      <c r="EC39" s="170">
        <v>1094806</v>
      </c>
      <c r="ED39" s="170">
        <v>1078217.8799999999</v>
      </c>
      <c r="EE39" s="170">
        <v>1118596.25</v>
      </c>
      <c r="EF39" s="170">
        <v>1124842</v>
      </c>
      <c r="EG39" s="170">
        <v>1050513.75</v>
      </c>
      <c r="EH39" s="170">
        <v>1109079.8799999999</v>
      </c>
      <c r="EI39" s="170">
        <v>427167.88</v>
      </c>
      <c r="EJ39" s="170">
        <v>992367.69</v>
      </c>
      <c r="EK39" s="170">
        <v>1066000.75</v>
      </c>
      <c r="EL39" s="170">
        <v>1119880.5</v>
      </c>
      <c r="EM39" s="170">
        <v>1119069.5</v>
      </c>
      <c r="EN39" s="170">
        <v>1064917.25</v>
      </c>
      <c r="EO39" s="170">
        <v>1097997.1200000001</v>
      </c>
      <c r="EP39" s="170">
        <v>1076688.75</v>
      </c>
      <c r="EQ39" s="170">
        <v>1121228.75</v>
      </c>
      <c r="ER39" s="170">
        <v>1122026.3799999999</v>
      </c>
      <c r="ES39" s="170">
        <v>1010817</v>
      </c>
      <c r="ET39" s="170">
        <v>1103409.75</v>
      </c>
      <c r="EU39" s="170">
        <v>1060151.25</v>
      </c>
      <c r="EV39" s="170">
        <v>1095834.8799999999</v>
      </c>
      <c r="EW39" s="170">
        <v>1064590.75</v>
      </c>
      <c r="EX39" s="170">
        <v>1116076.8799999999</v>
      </c>
      <c r="EY39" s="170">
        <v>1110969.75</v>
      </c>
      <c r="EZ39" s="170">
        <v>1059764.3799999999</v>
      </c>
      <c r="FA39" s="170">
        <v>1094755.25</v>
      </c>
      <c r="FB39" s="170">
        <v>1071322.25</v>
      </c>
      <c r="FC39" s="170">
        <v>1118603.25</v>
      </c>
      <c r="FD39" s="170">
        <v>1099392.5</v>
      </c>
      <c r="FE39" s="170">
        <v>998188.5</v>
      </c>
      <c r="FF39" s="170">
        <v>1091639.8799999999</v>
      </c>
      <c r="FG39" s="170">
        <v>106291.95</v>
      </c>
      <c r="FH39" s="170">
        <v>312549.25</v>
      </c>
      <c r="FI39" s="170">
        <v>1054095</v>
      </c>
      <c r="FJ39" s="170">
        <v>1105085.5</v>
      </c>
      <c r="FK39" s="170">
        <v>1104687.25</v>
      </c>
      <c r="FL39" s="170">
        <v>1053525.5</v>
      </c>
      <c r="FM39" s="170">
        <v>1089762.3799999999</v>
      </c>
      <c r="FN39" s="170">
        <v>1057990</v>
      </c>
      <c r="FO39" s="170">
        <v>1104690.5</v>
      </c>
      <c r="FP39" s="170">
        <v>1087394.6200000001</v>
      </c>
      <c r="FQ39" s="170">
        <v>985794.88</v>
      </c>
      <c r="FR39" s="170">
        <v>1082586.75</v>
      </c>
      <c r="FS39" s="170">
        <v>1044511.62</v>
      </c>
      <c r="FT39" s="170">
        <v>1072112.8799999999</v>
      </c>
      <c r="FU39" s="170">
        <v>1042339.94</v>
      </c>
      <c r="FV39" s="170">
        <v>1092301.5</v>
      </c>
      <c r="FW39" s="170">
        <v>1092193.75</v>
      </c>
      <c r="FX39" s="170">
        <v>1038898.56</v>
      </c>
      <c r="FY39" s="170">
        <v>1076745.3799999999</v>
      </c>
      <c r="FZ39" s="170">
        <v>1045860.88</v>
      </c>
      <c r="GA39" s="170">
        <v>1095217.75</v>
      </c>
    </row>
    <row r="40" spans="2:183">
      <c r="B40" s="171" t="s">
        <v>2</v>
      </c>
      <c r="C40" s="172" t="s">
        <v>269</v>
      </c>
      <c r="D40" s="455">
        <v>10.836633121899652</v>
      </c>
      <c r="E40" s="456">
        <v>10.839312283246821</v>
      </c>
      <c r="F40" s="456">
        <v>10.842408161162348</v>
      </c>
      <c r="G40" s="456">
        <v>10.842398818127711</v>
      </c>
      <c r="H40" s="456">
        <v>10.841825853115727</v>
      </c>
      <c r="I40" s="456">
        <v>10.841214678199739</v>
      </c>
      <c r="J40" s="456">
        <v>10.834637855790358</v>
      </c>
      <c r="K40" s="456">
        <v>10.835087310590714</v>
      </c>
      <c r="L40" s="456">
        <v>10.843502877237853</v>
      </c>
      <c r="M40" s="456">
        <v>10.842560568302845</v>
      </c>
      <c r="N40" s="456">
        <v>10.845985469608516</v>
      </c>
      <c r="O40" s="456">
        <v>10.843554128402417</v>
      </c>
      <c r="P40" s="456">
        <v>10.833722741433021</v>
      </c>
      <c r="Q40" s="456">
        <v>10.832141901981323</v>
      </c>
      <c r="R40" s="456">
        <v>10.839814412716622</v>
      </c>
      <c r="S40" s="456">
        <v>10.84072936123712</v>
      </c>
      <c r="T40" s="456">
        <v>10.843681182358727</v>
      </c>
      <c r="U40" s="456">
        <v>10.838383585294984</v>
      </c>
      <c r="V40" s="456">
        <v>10.833298520101616</v>
      </c>
      <c r="W40" s="456">
        <v>10.832523149311804</v>
      </c>
      <c r="X40" s="456">
        <v>10.842447572536628</v>
      </c>
      <c r="Y40" s="456">
        <v>10.837698800578329</v>
      </c>
      <c r="Z40" s="456">
        <v>10.844556953890645</v>
      </c>
      <c r="AA40" s="456">
        <v>10.841500030864834</v>
      </c>
      <c r="AB40" s="456">
        <v>10.83818039007671</v>
      </c>
      <c r="AC40" s="456">
        <v>10.837000326933699</v>
      </c>
      <c r="AD40" s="456">
        <v>10.842248717050349</v>
      </c>
      <c r="AE40" s="456">
        <v>10.842613272651873</v>
      </c>
      <c r="AF40" s="456">
        <v>10.841889422779486</v>
      </c>
      <c r="AG40" s="456">
        <v>10.83903625763055</v>
      </c>
      <c r="AH40" s="456">
        <v>10.833846107289125</v>
      </c>
      <c r="AI40" s="456">
        <v>10.834680038011282</v>
      </c>
      <c r="AJ40" s="456">
        <v>10.842108693344656</v>
      </c>
      <c r="AK40" s="456">
        <v>10.839262163516096</v>
      </c>
      <c r="AL40" s="456">
        <v>10.843503221463603</v>
      </c>
      <c r="AM40" s="456">
        <v>10.84434066104588</v>
      </c>
      <c r="AN40" s="456">
        <v>10.833762938702895</v>
      </c>
      <c r="AO40" s="456">
        <v>10.833906049530464</v>
      </c>
      <c r="AP40" s="456">
        <v>10.838450500102061</v>
      </c>
      <c r="AQ40" s="456">
        <v>10.839447604948715</v>
      </c>
      <c r="AR40" s="456">
        <v>10.837597986682239</v>
      </c>
      <c r="AS40" s="456">
        <v>10.837078994877823</v>
      </c>
      <c r="AT40" s="456">
        <v>10.83318436879804</v>
      </c>
      <c r="AU40" s="456">
        <v>10.830468762547179</v>
      </c>
      <c r="AV40" s="456">
        <v>10.840077079236186</v>
      </c>
      <c r="AW40" s="456">
        <v>10.839265950687627</v>
      </c>
      <c r="AX40" s="456">
        <v>10.841204657982532</v>
      </c>
      <c r="AY40" s="456">
        <v>10.842977342934779</v>
      </c>
      <c r="AZ40" s="456">
        <v>10.834242313915857</v>
      </c>
      <c r="BA40" s="456">
        <v>10.832834850310089</v>
      </c>
      <c r="BB40" s="456">
        <v>10.83938351965012</v>
      </c>
      <c r="BC40" s="456">
        <v>10.842127243344391</v>
      </c>
      <c r="BD40" s="456">
        <v>10.838730126271663</v>
      </c>
      <c r="BE40" s="456">
        <v>10.837565940818706</v>
      </c>
      <c r="BF40" s="456">
        <v>10.834010689794273</v>
      </c>
      <c r="BG40" s="456">
        <v>10.832698078627246</v>
      </c>
      <c r="BH40" s="456">
        <v>10.843223280490923</v>
      </c>
      <c r="BI40" s="456">
        <v>10.840532577845419</v>
      </c>
      <c r="BJ40" s="456">
        <v>10.841361404552895</v>
      </c>
      <c r="BK40" s="456">
        <v>10.841548791036786</v>
      </c>
      <c r="BL40" s="456">
        <v>10.833465766284107</v>
      </c>
      <c r="BM40" s="456">
        <v>10.831031952504837</v>
      </c>
      <c r="BN40" s="456">
        <v>10.837700124218543</v>
      </c>
      <c r="BO40" s="456">
        <v>10.837020740351798</v>
      </c>
      <c r="BP40" s="456">
        <v>10.837405926003894</v>
      </c>
      <c r="BQ40" s="456">
        <v>10.83337651104627</v>
      </c>
      <c r="BR40" s="456">
        <v>10.829023655055394</v>
      </c>
      <c r="BS40" s="456">
        <v>10.825902304366325</v>
      </c>
      <c r="BT40" s="456">
        <v>10.836415582511052</v>
      </c>
      <c r="BU40" s="456">
        <v>10.830849299112344</v>
      </c>
      <c r="BV40" s="456">
        <v>10.833162533284604</v>
      </c>
      <c r="BW40" s="456">
        <v>10.831020521074338</v>
      </c>
      <c r="BX40" s="456">
        <v>10.723278120794744</v>
      </c>
      <c r="BY40" s="456">
        <v>10.717805964514911</v>
      </c>
      <c r="BZ40" s="456">
        <v>10.727264721739651</v>
      </c>
      <c r="CA40" s="456">
        <v>10.724868901223589</v>
      </c>
      <c r="CB40" s="456">
        <v>10.724730484375618</v>
      </c>
      <c r="CC40" s="456">
        <v>10.726272355646397</v>
      </c>
      <c r="CD40" s="456">
        <v>10.718749039555716</v>
      </c>
      <c r="CE40" s="456">
        <v>10.717242333880508</v>
      </c>
      <c r="CF40" s="456">
        <v>10.723654354904355</v>
      </c>
      <c r="CG40" s="456">
        <v>10.722346793162156</v>
      </c>
      <c r="CH40" s="456">
        <v>10.714367718977376</v>
      </c>
      <c r="CI40" s="456">
        <v>10.711228589715422</v>
      </c>
      <c r="CJ40" s="456">
        <v>10.76050562334116</v>
      </c>
      <c r="CK40" s="456">
        <v>10.763196475525167</v>
      </c>
      <c r="CL40" s="456">
        <v>10.763916019112891</v>
      </c>
      <c r="CM40" s="456">
        <v>10.771534086181727</v>
      </c>
      <c r="CN40" s="456">
        <v>10.772766970214429</v>
      </c>
      <c r="CO40" s="456">
        <v>10.771072014253033</v>
      </c>
      <c r="CP40" s="456">
        <v>10.765024780160445</v>
      </c>
      <c r="CQ40" s="456">
        <v>10.765568269602163</v>
      </c>
      <c r="CR40" s="456">
        <v>10.770241907800415</v>
      </c>
      <c r="CS40" s="456">
        <v>10.770116019284286</v>
      </c>
      <c r="CT40" s="456">
        <v>10.763692750458988</v>
      </c>
      <c r="CU40" s="456">
        <v>10.761988250940021</v>
      </c>
      <c r="CV40" s="456">
        <v>10.812375407322216</v>
      </c>
      <c r="CW40" s="456">
        <v>10.812337437639316</v>
      </c>
      <c r="CX40" s="456">
        <v>10.815871606989978</v>
      </c>
      <c r="CY40" s="456">
        <v>10.822370626394907</v>
      </c>
      <c r="CZ40" s="456">
        <v>10.823068020784127</v>
      </c>
      <c r="DA40" s="456">
        <v>10.818959518941188</v>
      </c>
      <c r="DB40" s="456">
        <v>10.815611209285708</v>
      </c>
      <c r="DC40" s="456">
        <v>10.814155592975705</v>
      </c>
      <c r="DD40" s="456">
        <v>10.822590549584262</v>
      </c>
      <c r="DE40" s="456">
        <v>10.819422986662495</v>
      </c>
      <c r="DF40" s="456">
        <v>10.813813895781637</v>
      </c>
      <c r="DG40" s="456">
        <v>10.81564751675778</v>
      </c>
      <c r="DH40" s="456">
        <v>10.812704434489836</v>
      </c>
      <c r="DI40" s="456">
        <v>10.811853367397779</v>
      </c>
      <c r="DJ40" s="456">
        <v>10.815833220246981</v>
      </c>
      <c r="DK40" s="456">
        <v>10.822151763224181</v>
      </c>
      <c r="DL40" s="456">
        <v>10.825632807592024</v>
      </c>
      <c r="DM40" s="456">
        <v>10.819965907830102</v>
      </c>
      <c r="DN40" s="456">
        <v>10.816708784771642</v>
      </c>
      <c r="DO40" s="456">
        <v>10.814573396926338</v>
      </c>
      <c r="DP40" s="456">
        <v>10.823767158108796</v>
      </c>
      <c r="DQ40" s="456">
        <v>10.819557092680826</v>
      </c>
      <c r="DR40" s="456">
        <v>10.814298646134869</v>
      </c>
      <c r="DS40" s="456">
        <v>10.814522733623024</v>
      </c>
      <c r="DT40" s="456">
        <v>10.812231092879939</v>
      </c>
      <c r="DU40" s="456">
        <v>10.813343911737769</v>
      </c>
      <c r="DV40" s="456">
        <v>10.817926993350623</v>
      </c>
      <c r="DW40" s="456">
        <v>10.82293604089805</v>
      </c>
      <c r="DX40" s="456">
        <v>10.823550724637681</v>
      </c>
      <c r="DY40" s="456">
        <v>10.822445544152842</v>
      </c>
      <c r="DZ40" s="456">
        <v>10.815912187956046</v>
      </c>
      <c r="EA40" s="456">
        <v>10.817200800715202</v>
      </c>
      <c r="EB40" s="456">
        <v>10.824268464028997</v>
      </c>
      <c r="EC40" s="456">
        <v>10.824016767840547</v>
      </c>
      <c r="ED40" s="456">
        <v>10.817226614230105</v>
      </c>
      <c r="EE40" s="456">
        <v>10.8161580560632</v>
      </c>
      <c r="EF40" s="456">
        <v>10.813604945155305</v>
      </c>
      <c r="EG40" s="456">
        <v>10.814831000531212</v>
      </c>
      <c r="EH40" s="456">
        <v>10.818075126071731</v>
      </c>
      <c r="EI40" s="456">
        <v>10.821773870747093</v>
      </c>
      <c r="EJ40" s="456">
        <v>10.823216030747483</v>
      </c>
      <c r="EK40" s="456">
        <v>10.822672264129872</v>
      </c>
      <c r="EL40" s="456">
        <v>10.815608008267096</v>
      </c>
      <c r="EM40" s="456">
        <v>10.815818723058783</v>
      </c>
      <c r="EN40" s="456">
        <v>10.823539724969255</v>
      </c>
      <c r="EO40" s="456">
        <v>10.823037161163136</v>
      </c>
      <c r="EP40" s="456">
        <v>10.817730834924143</v>
      </c>
      <c r="EQ40" s="456">
        <v>10.815155008102478</v>
      </c>
      <c r="ER40" s="456">
        <v>10.81408670341956</v>
      </c>
      <c r="ES40" s="456">
        <v>10.815156800017119</v>
      </c>
      <c r="ET40" s="456">
        <v>10.820925272138865</v>
      </c>
      <c r="EU40" s="456">
        <v>10.825270848437198</v>
      </c>
      <c r="EV40" s="456">
        <v>10.824236509645491</v>
      </c>
      <c r="EW40" s="456">
        <v>10.823521487611709</v>
      </c>
      <c r="EX40" s="456">
        <v>10.816794727660398</v>
      </c>
      <c r="EY40" s="456">
        <v>10.818253744133056</v>
      </c>
      <c r="EZ40" s="456">
        <v>10.825189278636948</v>
      </c>
      <c r="FA40" s="456">
        <v>10.824585211991774</v>
      </c>
      <c r="FB40" s="456">
        <v>10.819688232204896</v>
      </c>
      <c r="FC40" s="456">
        <v>10.815807412277733</v>
      </c>
      <c r="FD40" s="456">
        <v>10.821537901233352</v>
      </c>
      <c r="FE40" s="456">
        <v>10.819885101078532</v>
      </c>
      <c r="FF40" s="456">
        <v>10.825572248832296</v>
      </c>
      <c r="FG40" s="456">
        <v>10.82402749490835</v>
      </c>
      <c r="FH40" s="456">
        <v>10.832094337007002</v>
      </c>
      <c r="FI40" s="456">
        <v>10.827110531343406</v>
      </c>
      <c r="FJ40" s="456">
        <v>10.820486835276954</v>
      </c>
      <c r="FK40" s="456">
        <v>10.821567465370975</v>
      </c>
      <c r="FL40" s="456">
        <v>10.827600205549846</v>
      </c>
      <c r="FM40" s="456">
        <v>10.826816420609214</v>
      </c>
      <c r="FN40" s="456">
        <v>10.825088248836138</v>
      </c>
      <c r="FO40" s="456">
        <v>10.820221362456536</v>
      </c>
      <c r="FP40" s="456">
        <v>10.722649613947207</v>
      </c>
      <c r="FQ40" s="456">
        <v>10.721571374191093</v>
      </c>
      <c r="FR40" s="456">
        <v>10.725264518813528</v>
      </c>
      <c r="FS40" s="456">
        <v>10.72779356031428</v>
      </c>
      <c r="FT40" s="456">
        <v>10.729712570056044</v>
      </c>
      <c r="FU40" s="456">
        <v>10.72796636510534</v>
      </c>
      <c r="FV40" s="456">
        <v>10.721977914110429</v>
      </c>
      <c r="FW40" s="456">
        <v>10.72186745332103</v>
      </c>
      <c r="FX40" s="456">
        <v>10.729430427463415</v>
      </c>
      <c r="FY40" s="456">
        <v>10.728188629615605</v>
      </c>
      <c r="FZ40" s="456">
        <v>10.726118187598711</v>
      </c>
      <c r="GA40" s="456">
        <v>10.719667903180024</v>
      </c>
    </row>
    <row r="41" spans="2:183">
      <c r="B41" s="96" t="s">
        <v>2</v>
      </c>
      <c r="C41" s="166" t="s">
        <v>37</v>
      </c>
      <c r="D41" s="99">
        <v>2599066.5</v>
      </c>
      <c r="E41" s="87">
        <v>2331693.75</v>
      </c>
      <c r="F41" s="87">
        <v>2565268.75</v>
      </c>
      <c r="G41" s="87">
        <v>2487101.5</v>
      </c>
      <c r="H41" s="87">
        <v>2565421</v>
      </c>
      <c r="I41" s="87">
        <v>2496477</v>
      </c>
      <c r="J41" s="87">
        <v>2608704.75</v>
      </c>
      <c r="K41" s="87">
        <v>2607993.75</v>
      </c>
      <c r="L41" s="87">
        <v>2480798.75</v>
      </c>
      <c r="M41" s="87">
        <v>2556422.75</v>
      </c>
      <c r="N41" s="87">
        <v>2464020.5</v>
      </c>
      <c r="O41" s="87">
        <v>2556313.25</v>
      </c>
      <c r="P41" s="87">
        <v>2584586.25</v>
      </c>
      <c r="Q41" s="87">
        <v>2345569.5</v>
      </c>
      <c r="R41" s="87">
        <v>2553814.75</v>
      </c>
      <c r="S41" s="87">
        <v>2058662.12</v>
      </c>
      <c r="T41" s="87">
        <v>1223356.25</v>
      </c>
      <c r="U41" s="87">
        <v>2484224</v>
      </c>
      <c r="V41" s="87">
        <v>2593059</v>
      </c>
      <c r="W41" s="87">
        <v>2599852.75</v>
      </c>
      <c r="X41" s="87">
        <v>2458966.25</v>
      </c>
      <c r="Y41" s="87">
        <v>2568430.5</v>
      </c>
      <c r="Z41" s="87">
        <v>2443168</v>
      </c>
      <c r="AA41" s="87">
        <v>2542753</v>
      </c>
      <c r="AB41" s="87">
        <v>2730597.25</v>
      </c>
      <c r="AC41" s="87">
        <v>2470477</v>
      </c>
      <c r="AD41" s="87">
        <v>2704037.25</v>
      </c>
      <c r="AE41" s="87">
        <v>2620559.5</v>
      </c>
      <c r="AF41" s="87">
        <v>2702276</v>
      </c>
      <c r="AG41" s="87">
        <v>2642145.5</v>
      </c>
      <c r="AH41" s="87">
        <v>2760187.75</v>
      </c>
      <c r="AI41" s="87">
        <v>2754385</v>
      </c>
      <c r="AJ41" s="87">
        <v>2625090</v>
      </c>
      <c r="AK41" s="87">
        <v>2724770</v>
      </c>
      <c r="AL41" s="87">
        <v>2608178.5</v>
      </c>
      <c r="AM41" s="87">
        <v>2694052.5</v>
      </c>
      <c r="AN41" s="87">
        <v>2773720.5</v>
      </c>
      <c r="AO41" s="87">
        <v>2600565.25</v>
      </c>
      <c r="AP41" s="87">
        <v>2748330.5</v>
      </c>
      <c r="AQ41" s="87">
        <v>1326462.1200000001</v>
      </c>
      <c r="AR41" s="87">
        <v>1863421.62</v>
      </c>
      <c r="AS41" s="87">
        <v>2672032.5</v>
      </c>
      <c r="AT41" s="87">
        <v>2782964.5</v>
      </c>
      <c r="AU41" s="87">
        <v>2792385</v>
      </c>
      <c r="AV41" s="87">
        <v>2653302</v>
      </c>
      <c r="AW41" s="87">
        <v>2737372</v>
      </c>
      <c r="AX41" s="87">
        <v>2640672.25</v>
      </c>
      <c r="AY41" s="87">
        <v>2716113</v>
      </c>
      <c r="AZ41" s="87">
        <v>2910697.75</v>
      </c>
      <c r="BA41" s="87">
        <v>2638713.5</v>
      </c>
      <c r="BB41" s="87">
        <v>2882099</v>
      </c>
      <c r="BC41" s="87">
        <v>2770710.75</v>
      </c>
      <c r="BD41" s="87">
        <v>2880246.25</v>
      </c>
      <c r="BE41" s="87">
        <v>2803200.75</v>
      </c>
      <c r="BF41" s="87">
        <v>2918878</v>
      </c>
      <c r="BG41" s="87">
        <v>2922762.5</v>
      </c>
      <c r="BH41" s="87">
        <v>2765334.25</v>
      </c>
      <c r="BI41" s="87">
        <v>2864202.5</v>
      </c>
      <c r="BJ41" s="87">
        <v>2771633.5</v>
      </c>
      <c r="BK41" s="87">
        <v>2860464.25</v>
      </c>
      <c r="BL41" s="87">
        <v>3002984</v>
      </c>
      <c r="BM41" s="87">
        <v>2725834.5</v>
      </c>
      <c r="BN41" s="87">
        <v>2978230</v>
      </c>
      <c r="BO41" s="87">
        <v>577482.31000000006</v>
      </c>
      <c r="BP41" s="87">
        <v>576168.68999999994</v>
      </c>
      <c r="BQ41" s="87">
        <v>2908720</v>
      </c>
      <c r="BR41" s="87">
        <v>3035718</v>
      </c>
      <c r="BS41" s="87">
        <v>3061469</v>
      </c>
      <c r="BT41" s="87">
        <v>2894557</v>
      </c>
      <c r="BU41" s="87">
        <v>3017986.5</v>
      </c>
      <c r="BV41" s="87">
        <v>2902751.25</v>
      </c>
      <c r="BW41" s="87">
        <v>3012639.75</v>
      </c>
      <c r="BX41" s="87">
        <v>3123330.5</v>
      </c>
      <c r="BY41" s="87">
        <v>2863847.5</v>
      </c>
      <c r="BZ41" s="87">
        <v>3096482.25</v>
      </c>
      <c r="CA41" s="87">
        <v>3023741</v>
      </c>
      <c r="CB41" s="87">
        <v>3121652.25</v>
      </c>
      <c r="CC41" s="87">
        <v>3024848.25</v>
      </c>
      <c r="CD41" s="87">
        <v>3176165.5</v>
      </c>
      <c r="CE41" s="87">
        <v>3179919</v>
      </c>
      <c r="CF41" s="87">
        <v>3037399.75</v>
      </c>
      <c r="CG41" s="87">
        <v>3139963</v>
      </c>
      <c r="CH41" s="87">
        <v>3106532</v>
      </c>
      <c r="CI41" s="87">
        <v>3231478</v>
      </c>
      <c r="CJ41" s="87">
        <v>3410541.5</v>
      </c>
      <c r="CK41" s="87">
        <v>3175931</v>
      </c>
      <c r="CL41" s="87">
        <v>3374262.5</v>
      </c>
      <c r="CM41" s="87">
        <v>1723725.5</v>
      </c>
      <c r="CN41" s="87">
        <v>2569520.75</v>
      </c>
      <c r="CO41" s="87">
        <v>3219765</v>
      </c>
      <c r="CP41" s="87">
        <v>3378421.75</v>
      </c>
      <c r="CQ41" s="87">
        <v>3373640.5</v>
      </c>
      <c r="CR41" s="87">
        <v>3227990</v>
      </c>
      <c r="CS41" s="87">
        <v>3325918</v>
      </c>
      <c r="CT41" s="87">
        <v>3282016.5</v>
      </c>
      <c r="CU41" s="87">
        <v>3403749.5</v>
      </c>
      <c r="CV41" s="87">
        <v>3516482.75</v>
      </c>
      <c r="CW41" s="87">
        <v>3175069.25</v>
      </c>
      <c r="CX41" s="87">
        <v>2142208.75</v>
      </c>
      <c r="CY41" s="87">
        <v>1553770.12</v>
      </c>
      <c r="CZ41" s="87">
        <v>3428066.25</v>
      </c>
      <c r="DA41" s="87">
        <v>3348021.75</v>
      </c>
      <c r="DB41" s="87">
        <v>3491138.5</v>
      </c>
      <c r="DC41" s="87">
        <v>3503073.25</v>
      </c>
      <c r="DD41" s="87">
        <v>3326847</v>
      </c>
      <c r="DE41" s="87">
        <v>3448899</v>
      </c>
      <c r="DF41" s="87">
        <v>3395944.25</v>
      </c>
      <c r="DG41" s="87">
        <v>3490375</v>
      </c>
      <c r="DH41" s="87">
        <v>3654498.5</v>
      </c>
      <c r="DI41" s="87">
        <v>3306495.5</v>
      </c>
      <c r="DJ41" s="87">
        <v>3617509.5</v>
      </c>
      <c r="DK41" s="87">
        <v>3342938.5</v>
      </c>
      <c r="DL41" s="87">
        <v>1262590.6200000001</v>
      </c>
      <c r="DM41" s="87">
        <v>3477771.25</v>
      </c>
      <c r="DN41" s="87">
        <v>3621836.5</v>
      </c>
      <c r="DO41" s="87">
        <v>3638792.25</v>
      </c>
      <c r="DP41" s="87">
        <v>3451167.5</v>
      </c>
      <c r="DQ41" s="87">
        <v>3585257.5</v>
      </c>
      <c r="DR41" s="87">
        <v>3524474.25</v>
      </c>
      <c r="DS41" s="87">
        <v>3638914.75</v>
      </c>
      <c r="DT41" s="87">
        <v>3840186.75</v>
      </c>
      <c r="DU41" s="87">
        <v>3456410</v>
      </c>
      <c r="DV41" s="87">
        <v>3776919.75</v>
      </c>
      <c r="DW41" s="87">
        <v>3624856.75</v>
      </c>
      <c r="DX41" s="87">
        <v>3737029</v>
      </c>
      <c r="DY41" s="87">
        <v>3632834</v>
      </c>
      <c r="DZ41" s="87">
        <v>3809537</v>
      </c>
      <c r="EA41" s="87">
        <v>3789259.5</v>
      </c>
      <c r="EB41" s="87">
        <v>3618929</v>
      </c>
      <c r="EC41" s="87">
        <v>3726726</v>
      </c>
      <c r="ED41" s="87">
        <v>3670260</v>
      </c>
      <c r="EE41" s="87">
        <v>3807709</v>
      </c>
      <c r="EF41" s="87">
        <v>3905448.75</v>
      </c>
      <c r="EG41" s="87">
        <v>3647381</v>
      </c>
      <c r="EH41" s="87">
        <v>3850723.25</v>
      </c>
      <c r="EI41" s="87">
        <v>1483126.25</v>
      </c>
      <c r="EJ41" s="87">
        <v>3445500</v>
      </c>
      <c r="EK41" s="87">
        <v>3701153</v>
      </c>
      <c r="EL41" s="87">
        <v>3888222.25</v>
      </c>
      <c r="EM41" s="87">
        <v>3885407</v>
      </c>
      <c r="EN41" s="87">
        <v>3697391.5</v>
      </c>
      <c r="EO41" s="87">
        <v>3812245.5</v>
      </c>
      <c r="EP41" s="87">
        <v>3738262</v>
      </c>
      <c r="EQ41" s="87">
        <v>3892903.25</v>
      </c>
      <c r="ER41" s="87">
        <v>4246873</v>
      </c>
      <c r="ES41" s="87">
        <v>3825943.75</v>
      </c>
      <c r="ET41" s="87">
        <v>4176407.75</v>
      </c>
      <c r="EU41" s="87">
        <v>4012675</v>
      </c>
      <c r="EV41" s="87">
        <v>4147737</v>
      </c>
      <c r="EW41" s="87">
        <v>4029477.25</v>
      </c>
      <c r="EX41" s="87">
        <v>4224352</v>
      </c>
      <c r="EY41" s="87">
        <v>4205021.5</v>
      </c>
      <c r="EZ41" s="87">
        <v>4011210.25</v>
      </c>
      <c r="FA41" s="87">
        <v>4143651</v>
      </c>
      <c r="FB41" s="87">
        <v>4054956</v>
      </c>
      <c r="FC41" s="87">
        <v>4233914.5</v>
      </c>
      <c r="FD41" s="87">
        <v>4784558.5</v>
      </c>
      <c r="FE41" s="87">
        <v>4344118.5</v>
      </c>
      <c r="FF41" s="87">
        <v>4750820</v>
      </c>
      <c r="FG41" s="87">
        <v>462582.5</v>
      </c>
      <c r="FH41" s="87">
        <v>1360215.38</v>
      </c>
      <c r="FI41" s="87">
        <v>4587425.5</v>
      </c>
      <c r="FJ41" s="87">
        <v>4809333</v>
      </c>
      <c r="FK41" s="87">
        <v>4807601</v>
      </c>
      <c r="FL41" s="87">
        <v>4584946</v>
      </c>
      <c r="FM41" s="87">
        <v>4742648.5</v>
      </c>
      <c r="FN41" s="87">
        <v>4604375.5</v>
      </c>
      <c r="FO41" s="87">
        <v>4807615</v>
      </c>
      <c r="FP41" s="87">
        <v>5110754</v>
      </c>
      <c r="FQ41" s="87">
        <v>4633235.5</v>
      </c>
      <c r="FR41" s="87">
        <v>5088157.5</v>
      </c>
      <c r="FS41" s="87">
        <v>4909203</v>
      </c>
      <c r="FT41" s="87">
        <v>5038929.5</v>
      </c>
      <c r="FU41" s="87">
        <v>4898996.5</v>
      </c>
      <c r="FV41" s="87">
        <v>5133817</v>
      </c>
      <c r="FW41" s="87">
        <v>5133311.5</v>
      </c>
      <c r="FX41" s="87">
        <v>4882821</v>
      </c>
      <c r="FY41" s="87">
        <v>5060702.5</v>
      </c>
      <c r="FZ41" s="87">
        <v>4915545.5</v>
      </c>
      <c r="GA41" s="87">
        <v>5147523</v>
      </c>
    </row>
    <row r="42" spans="2:183">
      <c r="B42" s="171" t="s">
        <v>2</v>
      </c>
      <c r="C42" s="172" t="s">
        <v>270</v>
      </c>
      <c r="D42" s="81">
        <v>2.4380008971688785</v>
      </c>
      <c r="E42" s="82">
        <v>2.4380006216672534</v>
      </c>
      <c r="F42" s="82">
        <v>2.4380014189297392</v>
      </c>
      <c r="G42" s="82">
        <v>2.4380010845966358</v>
      </c>
      <c r="H42" s="82">
        <v>2.4380007208265413</v>
      </c>
      <c r="I42" s="82">
        <v>2.4380009380017924</v>
      </c>
      <c r="J42" s="82">
        <v>2.4380008093321797</v>
      </c>
      <c r="K42" s="82">
        <v>2.4380005076063833</v>
      </c>
      <c r="L42" s="82">
        <v>2.4380013190647287</v>
      </c>
      <c r="M42" s="82">
        <v>2.4380012519679242</v>
      </c>
      <c r="N42" s="82">
        <v>2.4380013933497393</v>
      </c>
      <c r="O42" s="82">
        <v>2.4380011732825793</v>
      </c>
      <c r="P42" s="82">
        <v>2.4130013439348112</v>
      </c>
      <c r="Q42" s="82">
        <v>2.4130014281602965</v>
      </c>
      <c r="R42" s="82">
        <v>2.413001353457473</v>
      </c>
      <c r="S42" s="82">
        <v>2.4130001954159397</v>
      </c>
      <c r="T42" s="82">
        <v>2.4130006132128403</v>
      </c>
      <c r="U42" s="82">
        <v>2.4130009471048921</v>
      </c>
      <c r="V42" s="82">
        <v>2.4130011441813268</v>
      </c>
      <c r="W42" s="82">
        <v>2.413001384537957</v>
      </c>
      <c r="X42" s="82">
        <v>2.4130007099167115</v>
      </c>
      <c r="Y42" s="82">
        <v>2.4130001139124704</v>
      </c>
      <c r="Z42" s="82">
        <v>2.4130005226853561</v>
      </c>
      <c r="AA42" s="82">
        <v>2.4130008298188792</v>
      </c>
      <c r="AB42" s="82">
        <v>2.5700016988419168</v>
      </c>
      <c r="AC42" s="82">
        <v>2.5700017572505103</v>
      </c>
      <c r="AD42" s="82">
        <v>2.5700026184392297</v>
      </c>
      <c r="AE42" s="82">
        <v>2.5700027149910225</v>
      </c>
      <c r="AF42" s="82">
        <v>2.5700027881016494</v>
      </c>
      <c r="AG42" s="82">
        <v>2.5700010723959683</v>
      </c>
      <c r="AH42" s="82">
        <v>2.570001233702901</v>
      </c>
      <c r="AI42" s="82">
        <v>2.5700006143253051</v>
      </c>
      <c r="AJ42" s="82">
        <v>2.5700018560161815</v>
      </c>
      <c r="AK42" s="82">
        <v>2.570002520701467</v>
      </c>
      <c r="AL42" s="82">
        <v>2.5700028805119821</v>
      </c>
      <c r="AM42" s="82">
        <v>2.5700031019733607</v>
      </c>
      <c r="AN42" s="82">
        <v>2.5879992069138451</v>
      </c>
      <c r="AO42" s="82">
        <v>2.5879989107290857</v>
      </c>
      <c r="AP42" s="82">
        <v>2.588000309392696</v>
      </c>
      <c r="AQ42" s="82">
        <v>2.5880002172694567</v>
      </c>
      <c r="AR42" s="82">
        <v>2.5879993166894439</v>
      </c>
      <c r="AS42" s="82">
        <v>2.5879996593412544</v>
      </c>
      <c r="AT42" s="82">
        <v>2.5879991858904394</v>
      </c>
      <c r="AU42" s="82">
        <v>2.5879987798044772</v>
      </c>
      <c r="AV42" s="82">
        <v>2.5879995003281255</v>
      </c>
      <c r="AW42" s="82">
        <v>2.5879997702599633</v>
      </c>
      <c r="AX42" s="82">
        <v>2.5879999803989309</v>
      </c>
      <c r="AY42" s="82">
        <v>2.5880002090895204</v>
      </c>
      <c r="AZ42" s="82">
        <v>2.7170029366841404</v>
      </c>
      <c r="BA42" s="82">
        <v>2.717003102116526</v>
      </c>
      <c r="BB42" s="82">
        <v>2.7170036683474525</v>
      </c>
      <c r="BC42" s="82">
        <v>2.717003417407692</v>
      </c>
      <c r="BD42" s="82">
        <v>2.7170032601251601</v>
      </c>
      <c r="BE42" s="82">
        <v>2.7170026455875704</v>
      </c>
      <c r="BF42" s="82">
        <v>2.717003296563671</v>
      </c>
      <c r="BG42" s="82">
        <v>2.7170031706368767</v>
      </c>
      <c r="BH42" s="82">
        <v>2.7170033521017745</v>
      </c>
      <c r="BI42" s="82">
        <v>2.7170040507912927</v>
      </c>
      <c r="BJ42" s="82">
        <v>2.7170025663776896</v>
      </c>
      <c r="BK42" s="82">
        <v>2.717003426060185</v>
      </c>
      <c r="BL42" s="82">
        <v>2.7980007316396271</v>
      </c>
      <c r="BM42" s="82">
        <v>2.7980005296610169</v>
      </c>
      <c r="BN42" s="82">
        <v>2.7979999659530939</v>
      </c>
      <c r="BO42" s="82">
        <v>2.7980006013826375</v>
      </c>
      <c r="BP42" s="82">
        <v>2.798000937735754</v>
      </c>
      <c r="BQ42" s="82">
        <v>2.798000840366035</v>
      </c>
      <c r="BR42" s="82">
        <v>2.7980002357322191</v>
      </c>
      <c r="BS42" s="82">
        <v>2.7980005394442462</v>
      </c>
      <c r="BT42" s="82">
        <v>2.7980001145470665</v>
      </c>
      <c r="BU42" s="82">
        <v>2.7980003794098067</v>
      </c>
      <c r="BV42" s="82">
        <v>2.7980002483233188</v>
      </c>
      <c r="BW42" s="82">
        <v>2.7980002540141315</v>
      </c>
      <c r="BX42" s="82">
        <v>2.8819994194534475</v>
      </c>
      <c r="BY42" s="82">
        <v>2.8820001236186266</v>
      </c>
      <c r="BZ42" s="82">
        <v>2.8819998444185839</v>
      </c>
      <c r="CA42" s="82">
        <v>2.8819992341651006</v>
      </c>
      <c r="CB42" s="82">
        <v>2.8819998946041774</v>
      </c>
      <c r="CC42" s="82">
        <v>2.8819997699048394</v>
      </c>
      <c r="CD42" s="82">
        <v>2.8820007759582373</v>
      </c>
      <c r="CE42" s="82">
        <v>2.8820001590578337</v>
      </c>
      <c r="CF42" s="82">
        <v>2.8820001409024352</v>
      </c>
      <c r="CG42" s="82">
        <v>2.8819998612585249</v>
      </c>
      <c r="CH42" s="82">
        <v>2.8820003928905824</v>
      </c>
      <c r="CI42" s="82">
        <v>2.8820005084984053</v>
      </c>
      <c r="CJ42" s="82">
        <v>3.0260060875350403</v>
      </c>
      <c r="CK42" s="82">
        <v>3.0260071143963776</v>
      </c>
      <c r="CL42" s="82">
        <v>3.0260058965038703</v>
      </c>
      <c r="CM42" s="82">
        <v>3.026004257093327</v>
      </c>
      <c r="CN42" s="82">
        <v>3.0260054064664397</v>
      </c>
      <c r="CO42" s="82">
        <v>3.0260064198122323</v>
      </c>
      <c r="CP42" s="82">
        <v>3.0260062532342675</v>
      </c>
      <c r="CQ42" s="82">
        <v>3.0260061096138178</v>
      </c>
      <c r="CR42" s="82">
        <v>3.0260059771490098</v>
      </c>
      <c r="CS42" s="82">
        <v>3.0260049595679015</v>
      </c>
      <c r="CT42" s="82">
        <v>3.0260058168722486</v>
      </c>
      <c r="CU42" s="82">
        <v>3.0260063222760549</v>
      </c>
      <c r="CV42" s="82">
        <v>3.1169981383456693</v>
      </c>
      <c r="CW42" s="82">
        <v>3.1169985998158642</v>
      </c>
      <c r="CX42" s="82">
        <v>3.116998918207035</v>
      </c>
      <c r="CY42" s="82">
        <v>3.1169989603651662</v>
      </c>
      <c r="CZ42" s="82">
        <v>3.1169994317496159</v>
      </c>
      <c r="DA42" s="82">
        <v>3.1169987775634742</v>
      </c>
      <c r="DB42" s="82">
        <v>3.1169981935788011</v>
      </c>
      <c r="DC42" s="82">
        <v>3.1169983440658573</v>
      </c>
      <c r="DD42" s="82">
        <v>3.1169985627980146</v>
      </c>
      <c r="DE42" s="82">
        <v>3.1169986463840424</v>
      </c>
      <c r="DF42" s="82">
        <v>3.1169985913156295</v>
      </c>
      <c r="DG42" s="82">
        <v>3.1169983405329895</v>
      </c>
      <c r="DH42" s="82">
        <v>3.2420016141262438</v>
      </c>
      <c r="DI42" s="82">
        <v>3.2420025380310999</v>
      </c>
      <c r="DJ42" s="82">
        <v>3.2420007147170091</v>
      </c>
      <c r="DK42" s="82">
        <v>3.2420000600891474</v>
      </c>
      <c r="DL42" s="82">
        <v>3.2420021054939303</v>
      </c>
      <c r="DM42" s="82">
        <v>3.2420004018182205</v>
      </c>
      <c r="DN42" s="82">
        <v>3.2420019325781748</v>
      </c>
      <c r="DO42" s="82">
        <v>3.2420020037589414</v>
      </c>
      <c r="DP42" s="82">
        <v>3.2420016580281676</v>
      </c>
      <c r="DQ42" s="82">
        <v>3.2420016588632876</v>
      </c>
      <c r="DR42" s="82">
        <v>3.2420018691434045</v>
      </c>
      <c r="DS42" s="82">
        <v>3.2420013836070627</v>
      </c>
      <c r="DT42" s="82">
        <v>3.4040063010765591</v>
      </c>
      <c r="DU42" s="82">
        <v>3.4040066117348542</v>
      </c>
      <c r="DV42" s="82">
        <v>3.4040058077520512</v>
      </c>
      <c r="DW42" s="82">
        <v>3.4040065096567265</v>
      </c>
      <c r="DX42" s="82">
        <v>3.4040057558858576</v>
      </c>
      <c r="DY42" s="82">
        <v>3.4040064728739918</v>
      </c>
      <c r="DZ42" s="82">
        <v>3.4040066274503058</v>
      </c>
      <c r="EA42" s="82">
        <v>3.4040060134219505</v>
      </c>
      <c r="EB42" s="82">
        <v>3.4040068175533187</v>
      </c>
      <c r="EC42" s="82">
        <v>3.4040058238628581</v>
      </c>
      <c r="ED42" s="82">
        <v>3.4040058768084984</v>
      </c>
      <c r="EE42" s="82">
        <v>3.4040065841450837</v>
      </c>
      <c r="EF42" s="82">
        <v>3.4719976227772436</v>
      </c>
      <c r="EG42" s="82">
        <v>3.4719973917523688</v>
      </c>
      <c r="EH42" s="82">
        <v>3.4719981125254931</v>
      </c>
      <c r="EI42" s="82">
        <v>3.4719985266682505</v>
      </c>
      <c r="EJ42" s="82">
        <v>3.4719993755540348</v>
      </c>
      <c r="EK42" s="82">
        <v>3.4719984953106273</v>
      </c>
      <c r="EL42" s="82">
        <v>3.4719974586574192</v>
      </c>
      <c r="EM42" s="82">
        <v>3.4719979411466402</v>
      </c>
      <c r="EN42" s="82">
        <v>3.4719988806642017</v>
      </c>
      <c r="EO42" s="82">
        <v>3.4719995440425198</v>
      </c>
      <c r="EP42" s="82">
        <v>3.4719987554434835</v>
      </c>
      <c r="EQ42" s="82">
        <v>3.471997351120367</v>
      </c>
      <c r="ER42" s="82">
        <v>3.7850028089357406</v>
      </c>
      <c r="ES42" s="82">
        <v>3.7850013899647514</v>
      </c>
      <c r="ET42" s="82">
        <v>3.7850016732224816</v>
      </c>
      <c r="EU42" s="82">
        <v>3.7850023758402398</v>
      </c>
      <c r="EV42" s="82">
        <v>3.7850018061115196</v>
      </c>
      <c r="EW42" s="82">
        <v>3.7850011847275584</v>
      </c>
      <c r="EX42" s="82">
        <v>3.7850009042387835</v>
      </c>
      <c r="EY42" s="82">
        <v>3.7850008967390876</v>
      </c>
      <c r="EZ42" s="82">
        <v>3.7850019548684966</v>
      </c>
      <c r="FA42" s="82">
        <v>3.7850021728600982</v>
      </c>
      <c r="FB42" s="82">
        <v>3.7850011982855767</v>
      </c>
      <c r="FC42" s="82">
        <v>3.7850010716489515</v>
      </c>
      <c r="FD42" s="82">
        <v>4.3520021284482109</v>
      </c>
      <c r="FE42" s="82">
        <v>4.3520021518981631</v>
      </c>
      <c r="FF42" s="82">
        <v>4.3520029700637179</v>
      </c>
      <c r="FG42" s="82">
        <v>4.3519993753054678</v>
      </c>
      <c r="FH42" s="82">
        <v>4.3520033402735727</v>
      </c>
      <c r="FI42" s="82">
        <v>4.3520038516452502</v>
      </c>
      <c r="FJ42" s="82">
        <v>4.3520008180362515</v>
      </c>
      <c r="FK42" s="82">
        <v>4.3520018901277258</v>
      </c>
      <c r="FL42" s="82">
        <v>4.3520028703624165</v>
      </c>
      <c r="FM42" s="82">
        <v>4.3520024062493334</v>
      </c>
      <c r="FN42" s="82">
        <v>4.3520028544693243</v>
      </c>
      <c r="FO42" s="82">
        <v>4.3520017597689122</v>
      </c>
      <c r="FP42" s="82">
        <v>4.6999993433846488</v>
      </c>
      <c r="FQ42" s="82">
        <v>4.6999995577173213</v>
      </c>
      <c r="FR42" s="82">
        <v>4.6999997921644621</v>
      </c>
      <c r="FS42" s="82">
        <v>4.6999984547802347</v>
      </c>
      <c r="FT42" s="82">
        <v>4.6999990336838415</v>
      </c>
      <c r="FU42" s="82">
        <v>4.6999988314752672</v>
      </c>
      <c r="FV42" s="82">
        <v>4.6999999542250928</v>
      </c>
      <c r="FW42" s="82">
        <v>4.7000008011399075</v>
      </c>
      <c r="FX42" s="82">
        <v>4.6999978515708021</v>
      </c>
      <c r="FY42" s="82">
        <v>4.699999270022408</v>
      </c>
      <c r="FZ42" s="82">
        <v>4.699999391888527</v>
      </c>
      <c r="GA42" s="82">
        <v>4.6999996119493135</v>
      </c>
    </row>
    <row r="43" spans="2:183">
      <c r="B43" s="96" t="s">
        <v>2</v>
      </c>
      <c r="C43" s="166" t="s">
        <v>38</v>
      </c>
      <c r="D43" s="173">
        <v>388289.81</v>
      </c>
      <c r="E43" s="174">
        <v>348259.41</v>
      </c>
      <c r="F43" s="174">
        <v>383036.41</v>
      </c>
      <c r="G43" s="174">
        <v>371365.12</v>
      </c>
      <c r="H43" s="174">
        <v>383079.81</v>
      </c>
      <c r="I43" s="174">
        <v>372805.75</v>
      </c>
      <c r="J43" s="174">
        <v>389801.56</v>
      </c>
      <c r="K43" s="174">
        <v>389679.16</v>
      </c>
      <c r="L43" s="174">
        <v>370386.28</v>
      </c>
      <c r="M43" s="174">
        <v>381710.19</v>
      </c>
      <c r="N43" s="174">
        <v>367797.03</v>
      </c>
      <c r="O43" s="174">
        <v>381658.88</v>
      </c>
      <c r="P43" s="174">
        <v>430767.41</v>
      </c>
      <c r="Q43" s="174">
        <v>390988</v>
      </c>
      <c r="R43" s="174">
        <v>425399.44</v>
      </c>
      <c r="S43" s="174">
        <v>342891.12</v>
      </c>
      <c r="T43" s="174">
        <v>203707.03</v>
      </c>
      <c r="U43" s="174">
        <v>413862.06</v>
      </c>
      <c r="V43" s="174">
        <v>432196.28</v>
      </c>
      <c r="W43" s="174">
        <v>433359.59</v>
      </c>
      <c r="X43" s="174">
        <v>409500.84</v>
      </c>
      <c r="Y43" s="174">
        <v>427917.91</v>
      </c>
      <c r="Z43" s="174">
        <v>406790.75</v>
      </c>
      <c r="AA43" s="174">
        <v>423491.09</v>
      </c>
      <c r="AB43" s="174">
        <v>454966</v>
      </c>
      <c r="AC43" s="174">
        <v>411670.16</v>
      </c>
      <c r="AD43" s="174">
        <v>450371.38</v>
      </c>
      <c r="AE43" s="174">
        <v>436453.12</v>
      </c>
      <c r="AF43" s="174">
        <v>450093</v>
      </c>
      <c r="AG43" s="174">
        <v>440193.62</v>
      </c>
      <c r="AH43" s="174">
        <v>460080.38</v>
      </c>
      <c r="AI43" s="174">
        <v>459077.91</v>
      </c>
      <c r="AJ43" s="174">
        <v>437228.06</v>
      </c>
      <c r="AK43" s="174">
        <v>453949.59</v>
      </c>
      <c r="AL43" s="174">
        <v>434355.31</v>
      </c>
      <c r="AM43" s="174">
        <v>448621.72</v>
      </c>
      <c r="AN43" s="174">
        <v>489891.44</v>
      </c>
      <c r="AO43" s="174">
        <v>459302.91</v>
      </c>
      <c r="AP43" s="174">
        <v>485196.94</v>
      </c>
      <c r="AQ43" s="174">
        <v>234155.38</v>
      </c>
      <c r="AR43" s="174">
        <v>328999</v>
      </c>
      <c r="AS43" s="174">
        <v>471786.91</v>
      </c>
      <c r="AT43" s="174">
        <v>491550.38</v>
      </c>
      <c r="AU43" s="174">
        <v>493338.06</v>
      </c>
      <c r="AV43" s="174">
        <v>468350.19</v>
      </c>
      <c r="AW43" s="174">
        <v>483225.91</v>
      </c>
      <c r="AX43" s="174">
        <v>466072.25</v>
      </c>
      <c r="AY43" s="174">
        <v>479308.94</v>
      </c>
      <c r="AZ43" s="174">
        <v>501322.19</v>
      </c>
      <c r="BA43" s="174">
        <v>454536.19</v>
      </c>
      <c r="BB43" s="174">
        <v>496160.97</v>
      </c>
      <c r="BC43" s="174">
        <v>476864.5</v>
      </c>
      <c r="BD43" s="174">
        <v>495872</v>
      </c>
      <c r="BE43" s="174">
        <v>482659.5</v>
      </c>
      <c r="BF43" s="174">
        <v>502741.78</v>
      </c>
      <c r="BG43" s="174">
        <v>503471.88</v>
      </c>
      <c r="BH43" s="174">
        <v>475891.03</v>
      </c>
      <c r="BI43" s="174">
        <v>493027.69</v>
      </c>
      <c r="BJ43" s="174">
        <v>477057.12</v>
      </c>
      <c r="BK43" s="174">
        <v>492338.12</v>
      </c>
      <c r="BL43" s="174">
        <v>514961.25</v>
      </c>
      <c r="BM43" s="174">
        <v>467539.62</v>
      </c>
      <c r="BN43" s="174">
        <v>510516.91</v>
      </c>
      <c r="BO43" s="174">
        <v>98995.92</v>
      </c>
      <c r="BP43" s="174">
        <v>98767.17</v>
      </c>
      <c r="BQ43" s="174">
        <v>498800.59</v>
      </c>
      <c r="BR43" s="174">
        <v>520788.22</v>
      </c>
      <c r="BS43" s="174">
        <v>525357.18999999994</v>
      </c>
      <c r="BT43" s="174">
        <v>496232.78</v>
      </c>
      <c r="BU43" s="174">
        <v>517659</v>
      </c>
      <c r="BV43" s="174">
        <v>497786.97</v>
      </c>
      <c r="BW43" s="174">
        <v>516733.78</v>
      </c>
      <c r="BX43" s="174">
        <v>539075.38</v>
      </c>
      <c r="BY43" s="174">
        <v>494541.78</v>
      </c>
      <c r="BZ43" s="174">
        <v>534242.88</v>
      </c>
      <c r="CA43" s="174">
        <v>521809.34</v>
      </c>
      <c r="CB43" s="174">
        <v>538712.75</v>
      </c>
      <c r="CC43" s="174">
        <v>521931.97</v>
      </c>
      <c r="CD43" s="174">
        <v>548425.88</v>
      </c>
      <c r="CE43" s="174">
        <v>549151.31000000006</v>
      </c>
      <c r="CF43" s="174">
        <v>524225.56</v>
      </c>
      <c r="CG43" s="174">
        <v>541993.12</v>
      </c>
      <c r="CH43" s="174">
        <v>536621.68999999994</v>
      </c>
      <c r="CI43" s="174">
        <v>558368.38</v>
      </c>
      <c r="CJ43" s="174">
        <v>573461.81000000006</v>
      </c>
      <c r="CK43" s="174">
        <v>533879.75</v>
      </c>
      <c r="CL43" s="174">
        <v>567182</v>
      </c>
      <c r="CM43" s="174">
        <v>289537.56</v>
      </c>
      <c r="CN43" s="174">
        <v>431557.75</v>
      </c>
      <c r="CO43" s="174">
        <v>540852.88</v>
      </c>
      <c r="CP43" s="174">
        <v>567822.62</v>
      </c>
      <c r="CQ43" s="174">
        <v>566990.43999999994</v>
      </c>
      <c r="CR43" s="174">
        <v>542276.43999999994</v>
      </c>
      <c r="CS43" s="174">
        <v>558734.18999999994</v>
      </c>
      <c r="CT43" s="174">
        <v>551687.68999999994</v>
      </c>
      <c r="CU43" s="174">
        <v>572240.93999999994</v>
      </c>
      <c r="CV43" s="174">
        <v>586598.75</v>
      </c>
      <c r="CW43" s="174">
        <v>529647.93999999994</v>
      </c>
      <c r="CX43" s="174">
        <v>357234.97</v>
      </c>
      <c r="CY43" s="174">
        <v>258951.33</v>
      </c>
      <c r="CZ43" s="174">
        <v>571284.56000000006</v>
      </c>
      <c r="DA43" s="174">
        <v>558157.12</v>
      </c>
      <c r="DB43" s="174">
        <v>582196.68999999994</v>
      </c>
      <c r="DC43" s="174">
        <v>584265.68999999994</v>
      </c>
      <c r="DD43" s="174">
        <v>554440.93999999994</v>
      </c>
      <c r="DE43" s="174">
        <v>574950.06000000006</v>
      </c>
      <c r="DF43" s="174">
        <v>566415.88</v>
      </c>
      <c r="DG43" s="174">
        <v>582067.43999999994</v>
      </c>
      <c r="DH43" s="174">
        <v>601945.18999999994</v>
      </c>
      <c r="DI43" s="174">
        <v>544667.18999999994</v>
      </c>
      <c r="DJ43" s="174">
        <v>595680.38</v>
      </c>
      <c r="DK43" s="174">
        <v>550146.62</v>
      </c>
      <c r="DL43" s="174">
        <v>207717.28</v>
      </c>
      <c r="DM43" s="174">
        <v>572451.56000000006</v>
      </c>
      <c r="DN43" s="174">
        <v>596344.25</v>
      </c>
      <c r="DO43" s="174">
        <v>599254.43999999994</v>
      </c>
      <c r="DP43" s="174">
        <v>567872.68999999994</v>
      </c>
      <c r="DQ43" s="174">
        <v>590166.12</v>
      </c>
      <c r="DR43" s="174">
        <v>580442.81000000006</v>
      </c>
      <c r="DS43" s="174">
        <v>599277.56000000006</v>
      </c>
      <c r="DT43" s="174">
        <v>618834.81000000006</v>
      </c>
      <c r="DU43" s="174">
        <v>556932.81000000006</v>
      </c>
      <c r="DV43" s="174">
        <v>608319</v>
      </c>
      <c r="DW43" s="174">
        <v>583557.31000000006</v>
      </c>
      <c r="DX43" s="174">
        <v>601581.56000000006</v>
      </c>
      <c r="DY43" s="174">
        <v>584867.93999999994</v>
      </c>
      <c r="DZ43" s="174">
        <v>613686.75</v>
      </c>
      <c r="EA43" s="174">
        <v>610347.56000000006</v>
      </c>
      <c r="EB43" s="174">
        <v>582531.25</v>
      </c>
      <c r="EC43" s="174">
        <v>599897.18999999994</v>
      </c>
      <c r="ED43" s="174">
        <v>591178.56000000006</v>
      </c>
      <c r="EE43" s="174">
        <v>613378.18999999994</v>
      </c>
      <c r="EF43" s="174">
        <v>633800</v>
      </c>
      <c r="EG43" s="174">
        <v>591852.12</v>
      </c>
      <c r="EH43" s="174">
        <v>624660.43999999994</v>
      </c>
      <c r="EI43" s="174">
        <v>240509.12</v>
      </c>
      <c r="EJ43" s="174">
        <v>558660.06000000006</v>
      </c>
      <c r="EK43" s="174">
        <v>600142.5</v>
      </c>
      <c r="EL43" s="174">
        <v>630887.5</v>
      </c>
      <c r="EM43" s="174">
        <v>630418.38</v>
      </c>
      <c r="EN43" s="174">
        <v>599484.38</v>
      </c>
      <c r="EO43" s="174">
        <v>618135</v>
      </c>
      <c r="EP43" s="174">
        <v>606436.31000000006</v>
      </c>
      <c r="EQ43" s="174">
        <v>631673.5</v>
      </c>
      <c r="ER43" s="174">
        <v>649513</v>
      </c>
      <c r="ES43" s="174">
        <v>585078.75</v>
      </c>
      <c r="ET43" s="174">
        <v>638332.43999999994</v>
      </c>
      <c r="EU43" s="174">
        <v>613060.75</v>
      </c>
      <c r="EV43" s="174">
        <v>633756.31000000006</v>
      </c>
      <c r="EW43" s="174">
        <v>615727.5</v>
      </c>
      <c r="EX43" s="174">
        <v>645907.25</v>
      </c>
      <c r="EY43" s="174">
        <v>642864.88</v>
      </c>
      <c r="EZ43" s="174">
        <v>612841.75</v>
      </c>
      <c r="FA43" s="174">
        <v>633111.56000000006</v>
      </c>
      <c r="FB43" s="174">
        <v>619840.5</v>
      </c>
      <c r="FC43" s="174">
        <v>647428.43999999994</v>
      </c>
      <c r="FD43" s="174">
        <v>653648.88</v>
      </c>
      <c r="FE43" s="174">
        <v>593568.25</v>
      </c>
      <c r="FF43" s="174">
        <v>648797.81000000006</v>
      </c>
      <c r="FG43" s="174">
        <v>63181.9</v>
      </c>
      <c r="FH43" s="174">
        <v>185646.62</v>
      </c>
      <c r="FI43" s="174">
        <v>626394.75</v>
      </c>
      <c r="FJ43" s="174">
        <v>657097.5</v>
      </c>
      <c r="FK43" s="174">
        <v>656795.31000000006</v>
      </c>
      <c r="FL43" s="174">
        <v>626027.93999999994</v>
      </c>
      <c r="FM43" s="174">
        <v>647607.56000000006</v>
      </c>
      <c r="FN43" s="174">
        <v>628826.75</v>
      </c>
      <c r="FO43" s="174">
        <v>656878.81000000006</v>
      </c>
      <c r="FP43" s="174">
        <v>670833.5</v>
      </c>
      <c r="FQ43" s="174">
        <v>608215.93999999994</v>
      </c>
      <c r="FR43" s="174">
        <v>667704.75</v>
      </c>
      <c r="FS43" s="174">
        <v>644069.38</v>
      </c>
      <c r="FT43" s="174">
        <v>660970.75</v>
      </c>
      <c r="FU43" s="174">
        <v>642719.93999999994</v>
      </c>
      <c r="FV43" s="174">
        <v>673902.88</v>
      </c>
      <c r="FW43" s="174">
        <v>673843.31</v>
      </c>
      <c r="FX43" s="174">
        <v>640510.56000000006</v>
      </c>
      <c r="FY43" s="174">
        <v>663921</v>
      </c>
      <c r="FZ43" s="174">
        <v>645002.06000000006</v>
      </c>
      <c r="GA43" s="174">
        <v>675847.62</v>
      </c>
    </row>
    <row r="44" spans="2:183">
      <c r="B44" s="171" t="s">
        <v>2</v>
      </c>
      <c r="C44" s="172" t="s">
        <v>39</v>
      </c>
      <c r="D44" s="81">
        <v>3.9469973367488005</v>
      </c>
      <c r="E44" s="82">
        <v>3.9469978693020829</v>
      </c>
      <c r="F44" s="82">
        <v>3.9469978875779277</v>
      </c>
      <c r="G44" s="82">
        <v>3.9469977042768472</v>
      </c>
      <c r="H44" s="82">
        <v>3.9469977126607318</v>
      </c>
      <c r="I44" s="82">
        <v>3.946997448466433</v>
      </c>
      <c r="J44" s="82">
        <v>3.9469978432345405</v>
      </c>
      <c r="K44" s="82">
        <v>3.9469974070172591</v>
      </c>
      <c r="L44" s="82">
        <v>3.9469978687127028</v>
      </c>
      <c r="M44" s="82">
        <v>3.946997590710275</v>
      </c>
      <c r="N44" s="82">
        <v>3.9469976605425825</v>
      </c>
      <c r="O44" s="82">
        <v>3.9469976007280549</v>
      </c>
      <c r="P44" s="82">
        <v>4.3569952866448194</v>
      </c>
      <c r="Q44" s="82">
        <v>4.3569948071051279</v>
      </c>
      <c r="R44" s="82">
        <v>4.3569937318202303</v>
      </c>
      <c r="S44" s="82">
        <v>4.3569946250905351</v>
      </c>
      <c r="T44" s="82">
        <v>4.3569968344954439</v>
      </c>
      <c r="U44" s="82">
        <v>4.3569930938644879</v>
      </c>
      <c r="V44" s="82">
        <v>4.3569930239122545</v>
      </c>
      <c r="W44" s="82">
        <v>4.3569929521530621</v>
      </c>
      <c r="X44" s="82">
        <v>4.3569944779597183</v>
      </c>
      <c r="Y44" s="82">
        <v>4.3569950312582728</v>
      </c>
      <c r="Z44" s="82">
        <v>4.3569940555882827</v>
      </c>
      <c r="AA44" s="82">
        <v>4.3569938681865885</v>
      </c>
      <c r="AB44" s="82">
        <v>4.6409947772156031</v>
      </c>
      <c r="AC44" s="82">
        <v>4.6409947803343741</v>
      </c>
      <c r="AD44" s="82">
        <v>4.6409944147894731</v>
      </c>
      <c r="AE44" s="82">
        <v>4.6409952893888962</v>
      </c>
      <c r="AF44" s="82">
        <v>4.6409952362294034</v>
      </c>
      <c r="AG44" s="82">
        <v>4.6409937901295741</v>
      </c>
      <c r="AH44" s="82">
        <v>4.6409948150987557</v>
      </c>
      <c r="AI44" s="82">
        <v>4.6409946622454958</v>
      </c>
      <c r="AJ44" s="82">
        <v>4.6409941619785586</v>
      </c>
      <c r="AK44" s="82">
        <v>4.6409944485906784</v>
      </c>
      <c r="AL44" s="82">
        <v>4.6409944332254174</v>
      </c>
      <c r="AM44" s="82">
        <v>4.6409943619717575</v>
      </c>
      <c r="AN44" s="82">
        <v>4.9519998382662136</v>
      </c>
      <c r="AO44" s="82">
        <v>4.9519995471746929</v>
      </c>
      <c r="AP44" s="82">
        <v>4.9519997958767092</v>
      </c>
      <c r="AQ44" s="82">
        <v>4.9520012689013431</v>
      </c>
      <c r="AR44" s="82">
        <v>4.9520000722482447</v>
      </c>
      <c r="AS44" s="82">
        <v>4.9519996431270465</v>
      </c>
      <c r="AT44" s="82">
        <v>4.9520000402969888</v>
      </c>
      <c r="AU44" s="82">
        <v>4.9520001204529027</v>
      </c>
      <c r="AV44" s="82">
        <v>4.9519993021632942</v>
      </c>
      <c r="AW44" s="82">
        <v>4.9519984218400932</v>
      </c>
      <c r="AX44" s="82">
        <v>4.9519990862534264</v>
      </c>
      <c r="AY44" s="82">
        <v>4.9519990494984034</v>
      </c>
      <c r="AZ44" s="82">
        <v>5.0700059668284787</v>
      </c>
      <c r="BA44" s="82">
        <v>5.0700061348324637</v>
      </c>
      <c r="BB44" s="82">
        <v>5.070006437636672</v>
      </c>
      <c r="BC44" s="82">
        <v>5.0700061665390832</v>
      </c>
      <c r="BD44" s="82">
        <v>5.0700066458770001</v>
      </c>
      <c r="BE44" s="82">
        <v>5.0700059874578516</v>
      </c>
      <c r="BF44" s="82">
        <v>5.0700058491327153</v>
      </c>
      <c r="BG44" s="82">
        <v>5.0700060420526869</v>
      </c>
      <c r="BH44" s="82">
        <v>5.0700058595414648</v>
      </c>
      <c r="BI44" s="82">
        <v>5.0700062728805895</v>
      </c>
      <c r="BJ44" s="82">
        <v>5.0700057389419095</v>
      </c>
      <c r="BK44" s="82">
        <v>5.0700057667751368</v>
      </c>
      <c r="BL44" s="82">
        <v>5.1980059352572452</v>
      </c>
      <c r="BM44" s="82">
        <v>5.1980034687479151</v>
      </c>
      <c r="BN44" s="82">
        <v>5.1980054778341174</v>
      </c>
      <c r="BO44" s="82">
        <v>5.1980005250721977</v>
      </c>
      <c r="BP44" s="82">
        <v>5.1979985263933477</v>
      </c>
      <c r="BQ44" s="82">
        <v>5.1980053147144645</v>
      </c>
      <c r="BR44" s="82">
        <v>5.1980059886216186</v>
      </c>
      <c r="BS44" s="82">
        <v>5.1980052241537953</v>
      </c>
      <c r="BT44" s="82">
        <v>5.1980053631659437</v>
      </c>
      <c r="BU44" s="82">
        <v>5.1980057838293767</v>
      </c>
      <c r="BV44" s="82">
        <v>5.1980052211141858</v>
      </c>
      <c r="BW44" s="82">
        <v>5.1980060356101001</v>
      </c>
      <c r="BX44" s="82">
        <v>5.3340000395788811</v>
      </c>
      <c r="BY44" s="82">
        <v>5.3339996764277631</v>
      </c>
      <c r="BZ44" s="82">
        <v>5.3340010782962919</v>
      </c>
      <c r="CA44" s="82">
        <v>5.3340012470994722</v>
      </c>
      <c r="CB44" s="82">
        <v>5.3340008515188719</v>
      </c>
      <c r="CC44" s="82">
        <v>5.3340007153806841</v>
      </c>
      <c r="CD44" s="82">
        <v>5.3340000194520361</v>
      </c>
      <c r="CE44" s="82">
        <v>5.3340000777053609</v>
      </c>
      <c r="CF44" s="82">
        <v>5.3340004070004072</v>
      </c>
      <c r="CG44" s="82">
        <v>5.334000452706892</v>
      </c>
      <c r="CH44" s="82">
        <v>5.3339995427617186</v>
      </c>
      <c r="CI44" s="82">
        <v>5.3339992930904367</v>
      </c>
      <c r="CJ44" s="82">
        <v>5.4749938897481432</v>
      </c>
      <c r="CK44" s="82">
        <v>5.4749934367321496</v>
      </c>
      <c r="CL44" s="82">
        <v>5.4749939668902936</v>
      </c>
      <c r="CM44" s="82">
        <v>5.4749971635819046</v>
      </c>
      <c r="CN44" s="82">
        <v>5.4749953693953826</v>
      </c>
      <c r="CO44" s="82">
        <v>5.4749952422408033</v>
      </c>
      <c r="CP44" s="82">
        <v>5.4749944075902501</v>
      </c>
      <c r="CQ44" s="82">
        <v>5.4749945925067589</v>
      </c>
      <c r="CR44" s="82">
        <v>5.4749958605092575</v>
      </c>
      <c r="CS44" s="82">
        <v>5.4749950025477201</v>
      </c>
      <c r="CT44" s="82">
        <v>5.4749932020046641</v>
      </c>
      <c r="CU44" s="82">
        <v>5.4749944029315243</v>
      </c>
      <c r="CV44" s="82">
        <v>5.6219930036419399</v>
      </c>
      <c r="CW44" s="82">
        <v>5.6219927820825806</v>
      </c>
      <c r="CX44" s="82">
        <v>5.621993660925618</v>
      </c>
      <c r="CY44" s="82">
        <v>5.6219948155031219</v>
      </c>
      <c r="CZ44" s="82">
        <v>5.6219941741458044</v>
      </c>
      <c r="DA44" s="82">
        <v>5.6219933320574933</v>
      </c>
      <c r="DB44" s="82">
        <v>5.6219926224205024</v>
      </c>
      <c r="DC44" s="82">
        <v>5.6219936492662974</v>
      </c>
      <c r="DD44" s="82">
        <v>5.6219929020482651</v>
      </c>
      <c r="DE44" s="82">
        <v>5.6219937810458802</v>
      </c>
      <c r="DF44" s="82">
        <v>5.6219938461538463</v>
      </c>
      <c r="DG44" s="82">
        <v>5.6219931616666985</v>
      </c>
      <c r="DH44" s="82">
        <v>5.7739991942523332</v>
      </c>
      <c r="DI44" s="82">
        <v>5.7739999575961241</v>
      </c>
      <c r="DJ44" s="82">
        <v>5.7739989919159411</v>
      </c>
      <c r="DK44" s="82">
        <v>5.773998950461797</v>
      </c>
      <c r="DL44" s="82">
        <v>5.7739983210376211</v>
      </c>
      <c r="DM44" s="82">
        <v>5.7739987694542236</v>
      </c>
      <c r="DN44" s="82">
        <v>5.7739976375131921</v>
      </c>
      <c r="DO44" s="82">
        <v>5.7739985547044368</v>
      </c>
      <c r="DP44" s="82">
        <v>5.7739978647686829</v>
      </c>
      <c r="DQ44" s="82">
        <v>5.7739981019655415</v>
      </c>
      <c r="DR44" s="82">
        <v>5.7739991246132885</v>
      </c>
      <c r="DS44" s="82">
        <v>5.7739987859985167</v>
      </c>
      <c r="DT44" s="82">
        <v>5.931001926412943</v>
      </c>
      <c r="DU44" s="82">
        <v>5.9310005111712218</v>
      </c>
      <c r="DV44" s="82">
        <v>5.9310005264902603</v>
      </c>
      <c r="DW44" s="82">
        <v>5.931002937260522</v>
      </c>
      <c r="DX44" s="82">
        <v>5.9310022675736969</v>
      </c>
      <c r="DY44" s="82">
        <v>5.9310017036466141</v>
      </c>
      <c r="DZ44" s="82">
        <v>5.9310024064713787</v>
      </c>
      <c r="EA44" s="82">
        <v>5.93100206009251</v>
      </c>
      <c r="EB44" s="82">
        <v>5.9310029729784768</v>
      </c>
      <c r="EC44" s="82">
        <v>5.9310026100883864</v>
      </c>
      <c r="ED44" s="82">
        <v>5.9310020466310851</v>
      </c>
      <c r="EE44" s="82">
        <v>5.9310009766097131</v>
      </c>
      <c r="EF44" s="82">
        <v>6.0930004518318412</v>
      </c>
      <c r="EG44" s="82">
        <v>6.0930003582591077</v>
      </c>
      <c r="EH44" s="82">
        <v>6.0929998731967103</v>
      </c>
      <c r="EI44" s="82">
        <v>6.0930033187241914</v>
      </c>
      <c r="EJ44" s="82">
        <v>6.0930021987418312</v>
      </c>
      <c r="EK44" s="82">
        <v>6.093002832573581</v>
      </c>
      <c r="EL44" s="82">
        <v>6.093000009657823</v>
      </c>
      <c r="EM44" s="82">
        <v>6.093000405930451</v>
      </c>
      <c r="EN44" s="82">
        <v>6.0930020632387771</v>
      </c>
      <c r="EO44" s="82">
        <v>6.0930014785608675</v>
      </c>
      <c r="EP44" s="82">
        <v>6.0930002009444397</v>
      </c>
      <c r="EQ44" s="82">
        <v>6.0930000385832237</v>
      </c>
      <c r="ER44" s="82">
        <v>6.2600042407186089</v>
      </c>
      <c r="ES44" s="82">
        <v>6.2600039587858296</v>
      </c>
      <c r="ET44" s="82">
        <v>6.2600023536334213</v>
      </c>
      <c r="EU44" s="82">
        <v>6.2600017358806532</v>
      </c>
      <c r="EV44" s="82">
        <v>6.2600016791947777</v>
      </c>
      <c r="EW44" s="82">
        <v>6.2600016266940495</v>
      </c>
      <c r="EX44" s="82">
        <v>6.2600043613103313</v>
      </c>
      <c r="EY44" s="82">
        <v>6.2600042845735873</v>
      </c>
      <c r="EZ44" s="82">
        <v>6.2600027579725834</v>
      </c>
      <c r="FA44" s="82">
        <v>6.2600019775352003</v>
      </c>
      <c r="FB44" s="82">
        <v>6.2600034337884782</v>
      </c>
      <c r="FC44" s="82">
        <v>6.2600044477534009</v>
      </c>
      <c r="FD44" s="82">
        <v>6.4339952555786324</v>
      </c>
      <c r="FE44" s="82">
        <v>6.4339954474012249</v>
      </c>
      <c r="FF44" s="82">
        <v>6.4339968662918121</v>
      </c>
      <c r="FG44" s="82">
        <v>6.4340020366598782</v>
      </c>
      <c r="FH44" s="82">
        <v>6.4339994454841616</v>
      </c>
      <c r="FI44" s="82">
        <v>6.4339980689626834</v>
      </c>
      <c r="FJ44" s="82">
        <v>6.4339952413124575</v>
      </c>
      <c r="FK44" s="82">
        <v>6.4339972766991247</v>
      </c>
      <c r="FL44" s="82">
        <v>6.433997327852004</v>
      </c>
      <c r="FM44" s="82">
        <v>6.4339972579331182</v>
      </c>
      <c r="FN44" s="82">
        <v>6.4339975443802118</v>
      </c>
      <c r="FO44" s="82">
        <v>6.4339958861844364</v>
      </c>
      <c r="FP44" s="82">
        <v>6.6149973868712468</v>
      </c>
      <c r="FQ44" s="82">
        <v>6.6149974441242039</v>
      </c>
      <c r="FR44" s="82">
        <v>6.6149988111514002</v>
      </c>
      <c r="FS44" s="82">
        <v>6.6149990242900429</v>
      </c>
      <c r="FT44" s="82">
        <v>6.6149994995996799</v>
      </c>
      <c r="FU44" s="82">
        <v>6.6149992280853427</v>
      </c>
      <c r="FV44" s="82">
        <v>6.6149975950920243</v>
      </c>
      <c r="FW44" s="82">
        <v>6.6149972512909123</v>
      </c>
      <c r="FX44" s="82">
        <v>6.6149995352535971</v>
      </c>
      <c r="FY44" s="82">
        <v>6.6149991032819875</v>
      </c>
      <c r="FZ44" s="82">
        <v>6.6149986667487131</v>
      </c>
      <c r="GA44" s="82">
        <v>6.6149969168730243</v>
      </c>
    </row>
    <row r="45" spans="2:183">
      <c r="B45" s="96" t="s">
        <v>2</v>
      </c>
      <c r="C45" s="166" t="s">
        <v>40</v>
      </c>
      <c r="D45" s="175">
        <v>3.61</v>
      </c>
      <c r="E45" s="176">
        <v>2.17</v>
      </c>
      <c r="F45" s="176">
        <v>2.89</v>
      </c>
      <c r="G45" s="176">
        <v>1.44</v>
      </c>
      <c r="H45" s="176">
        <v>3.61</v>
      </c>
      <c r="I45" s="176">
        <v>2.17</v>
      </c>
      <c r="J45" s="176">
        <v>1.44</v>
      </c>
      <c r="K45" s="176">
        <v>3.61</v>
      </c>
      <c r="L45" s="176">
        <v>2.89</v>
      </c>
      <c r="M45" s="176">
        <v>2.17</v>
      </c>
      <c r="N45" s="176">
        <v>2.17</v>
      </c>
      <c r="O45" s="176">
        <v>3.61</v>
      </c>
      <c r="P45" s="176">
        <v>2.89</v>
      </c>
      <c r="Q45" s="176">
        <v>2.17</v>
      </c>
      <c r="R45" s="176">
        <v>2.17</v>
      </c>
      <c r="S45" s="176">
        <v>2.89</v>
      </c>
      <c r="T45" s="176">
        <v>3.17</v>
      </c>
      <c r="U45" s="176">
        <v>1.44</v>
      </c>
      <c r="V45" s="176">
        <v>2.89</v>
      </c>
      <c r="W45" s="176">
        <v>2.17</v>
      </c>
      <c r="X45" s="176">
        <v>2.89</v>
      </c>
      <c r="Y45" s="176">
        <v>2.89</v>
      </c>
      <c r="Z45" s="176">
        <v>2.17</v>
      </c>
      <c r="AA45" s="176">
        <v>2.17</v>
      </c>
      <c r="AB45" s="176">
        <v>2.89</v>
      </c>
      <c r="AC45" s="176">
        <v>2.17</v>
      </c>
      <c r="AD45" s="176">
        <v>2.17</v>
      </c>
      <c r="AE45" s="176">
        <v>1.44</v>
      </c>
      <c r="AF45" s="176">
        <v>2.89</v>
      </c>
      <c r="AG45" s="176">
        <v>2.17</v>
      </c>
      <c r="AH45" s="176">
        <v>2.89</v>
      </c>
      <c r="AI45" s="176">
        <v>2.44</v>
      </c>
      <c r="AJ45" s="176">
        <v>1.44</v>
      </c>
      <c r="AK45" s="176">
        <v>3.61</v>
      </c>
      <c r="AL45" s="176">
        <v>2.89</v>
      </c>
      <c r="AM45" s="176">
        <v>3.61</v>
      </c>
      <c r="AN45" s="176">
        <v>2.89</v>
      </c>
      <c r="AO45" s="176">
        <v>2.17</v>
      </c>
      <c r="AP45" s="176">
        <v>2.17</v>
      </c>
      <c r="AQ45" s="176">
        <v>2.17</v>
      </c>
      <c r="AR45" s="176">
        <v>2.44</v>
      </c>
      <c r="AS45" s="176">
        <v>2.17</v>
      </c>
      <c r="AT45" s="176">
        <v>2.17</v>
      </c>
      <c r="AU45" s="176">
        <v>2.17</v>
      </c>
      <c r="AV45" s="176">
        <v>2.17</v>
      </c>
      <c r="AW45" s="176">
        <v>2.17</v>
      </c>
      <c r="AX45" s="176">
        <v>1.44</v>
      </c>
      <c r="AY45" s="176">
        <v>2.89</v>
      </c>
      <c r="AZ45" s="176">
        <v>2.17</v>
      </c>
      <c r="BA45" s="176">
        <v>2.17</v>
      </c>
      <c r="BB45" s="176">
        <v>3.61</v>
      </c>
      <c r="BC45" s="176">
        <v>2.17</v>
      </c>
      <c r="BD45" s="176">
        <v>1.44</v>
      </c>
      <c r="BE45" s="176">
        <v>2.89</v>
      </c>
      <c r="BF45" s="176">
        <v>2.89</v>
      </c>
      <c r="BG45" s="176">
        <v>2.89</v>
      </c>
      <c r="BH45" s="176">
        <v>2.89</v>
      </c>
      <c r="BI45" s="176">
        <v>2.89</v>
      </c>
      <c r="BJ45" s="176">
        <v>2.89</v>
      </c>
      <c r="BK45" s="176">
        <v>2.17</v>
      </c>
      <c r="BL45" s="176">
        <v>2.17</v>
      </c>
      <c r="BM45" s="176">
        <v>2.89</v>
      </c>
      <c r="BN45" s="176">
        <v>2.17</v>
      </c>
      <c r="BO45" s="176">
        <v>0.72</v>
      </c>
      <c r="BP45" s="176">
        <v>1.72</v>
      </c>
      <c r="BQ45" s="176">
        <v>2.17</v>
      </c>
      <c r="BR45" s="176">
        <v>2.17</v>
      </c>
      <c r="BS45" s="176">
        <v>2.17</v>
      </c>
      <c r="BT45" s="176">
        <v>2.17</v>
      </c>
      <c r="BU45" s="176">
        <v>2.89</v>
      </c>
      <c r="BV45" s="176">
        <v>2.17</v>
      </c>
      <c r="BW45" s="176">
        <v>3.61</v>
      </c>
      <c r="BX45" s="176">
        <v>2.17</v>
      </c>
      <c r="BY45" s="176">
        <v>2.89</v>
      </c>
      <c r="BZ45" s="176">
        <v>2.17</v>
      </c>
      <c r="CA45" s="176">
        <v>2.44</v>
      </c>
      <c r="CB45" s="176">
        <v>2.89</v>
      </c>
      <c r="CC45" s="176">
        <v>1.44</v>
      </c>
      <c r="CD45" s="176">
        <v>1.44</v>
      </c>
      <c r="CE45" s="176">
        <v>2.17</v>
      </c>
      <c r="CF45" s="176">
        <v>2.89</v>
      </c>
      <c r="CG45" s="176">
        <v>2.17</v>
      </c>
      <c r="CH45" s="176">
        <v>2.89</v>
      </c>
      <c r="CI45" s="176">
        <v>2.17</v>
      </c>
      <c r="CJ45" s="176">
        <v>2.89</v>
      </c>
      <c r="CK45" s="176">
        <v>2.89</v>
      </c>
      <c r="CL45" s="176">
        <v>2.17</v>
      </c>
      <c r="CM45" s="176">
        <v>1.44</v>
      </c>
      <c r="CN45" s="176">
        <v>3.17</v>
      </c>
      <c r="CO45" s="176">
        <v>2.17</v>
      </c>
      <c r="CP45" s="176">
        <v>2.17</v>
      </c>
      <c r="CQ45" s="176">
        <v>1.44</v>
      </c>
      <c r="CR45" s="176">
        <v>2.89</v>
      </c>
      <c r="CS45" s="176">
        <v>3.61</v>
      </c>
      <c r="CT45" s="176">
        <v>2.89</v>
      </c>
      <c r="CU45" s="176">
        <v>2.17</v>
      </c>
      <c r="CV45" s="176">
        <v>2.89</v>
      </c>
      <c r="CW45" s="176">
        <v>3.61</v>
      </c>
      <c r="CX45" s="176">
        <v>3.17</v>
      </c>
      <c r="CY45" s="176">
        <v>1.72</v>
      </c>
      <c r="CZ45" s="176">
        <v>1.44</v>
      </c>
      <c r="DA45" s="176">
        <v>2.17</v>
      </c>
      <c r="DB45" s="176">
        <v>2.17</v>
      </c>
      <c r="DC45" s="176">
        <v>2.17</v>
      </c>
      <c r="DD45" s="176">
        <v>2.89</v>
      </c>
      <c r="DE45" s="176">
        <v>2.89</v>
      </c>
      <c r="DF45" s="176">
        <v>2.89</v>
      </c>
      <c r="DG45" s="176">
        <v>3.61</v>
      </c>
      <c r="DH45" s="176">
        <v>2.89</v>
      </c>
      <c r="DI45" s="176">
        <v>2.17</v>
      </c>
      <c r="DJ45" s="176">
        <v>2.89</v>
      </c>
      <c r="DK45" s="176">
        <v>1.44</v>
      </c>
      <c r="DL45" s="176">
        <v>1.72</v>
      </c>
      <c r="DM45" s="176">
        <v>2.17</v>
      </c>
      <c r="DN45" s="176">
        <v>2.89</v>
      </c>
      <c r="DO45" s="176">
        <v>2.89</v>
      </c>
      <c r="DP45" s="176">
        <v>2.89</v>
      </c>
      <c r="DQ45" s="176">
        <v>2.17</v>
      </c>
      <c r="DR45" s="176">
        <v>2.17</v>
      </c>
      <c r="DS45" s="176">
        <v>2.89</v>
      </c>
      <c r="DT45" s="176">
        <v>2.89</v>
      </c>
      <c r="DU45" s="176">
        <v>2.17</v>
      </c>
      <c r="DV45" s="176">
        <v>1.44</v>
      </c>
      <c r="DW45" s="176">
        <v>2.89</v>
      </c>
      <c r="DX45" s="176">
        <v>3.61</v>
      </c>
      <c r="DY45" s="176">
        <v>2.89</v>
      </c>
      <c r="DZ45" s="176">
        <v>2.89</v>
      </c>
      <c r="EA45" s="176">
        <v>3.61</v>
      </c>
      <c r="EB45" s="176">
        <v>2.17</v>
      </c>
      <c r="EC45" s="176">
        <v>2.89</v>
      </c>
      <c r="ED45" s="176">
        <v>2.17</v>
      </c>
      <c r="EE45" s="176">
        <v>2.17</v>
      </c>
      <c r="EF45" s="176">
        <v>2.89</v>
      </c>
      <c r="EG45" s="176">
        <v>2.89</v>
      </c>
      <c r="EH45" s="176">
        <v>2.17</v>
      </c>
      <c r="EI45" s="176">
        <v>0.72</v>
      </c>
      <c r="EJ45" s="176">
        <v>1.72</v>
      </c>
      <c r="EK45" s="176">
        <v>2.89</v>
      </c>
      <c r="EL45" s="176">
        <v>2.89</v>
      </c>
      <c r="EM45" s="176">
        <v>4.33</v>
      </c>
      <c r="EN45" s="176">
        <v>2.89</v>
      </c>
      <c r="EO45" s="176">
        <v>2.89</v>
      </c>
      <c r="EP45" s="176">
        <v>2.17</v>
      </c>
      <c r="EQ45" s="176">
        <v>2.89</v>
      </c>
      <c r="ER45" s="176">
        <v>2.17</v>
      </c>
      <c r="ES45" s="176">
        <v>2.89</v>
      </c>
      <c r="ET45" s="176">
        <v>1.44</v>
      </c>
      <c r="EU45" s="176">
        <v>2.17</v>
      </c>
      <c r="EV45" s="176">
        <v>3.61</v>
      </c>
      <c r="EW45" s="176">
        <v>2.17</v>
      </c>
      <c r="EX45" s="176">
        <v>2.89</v>
      </c>
      <c r="EY45" s="176">
        <v>2.89</v>
      </c>
      <c r="EZ45" s="176">
        <v>2.89</v>
      </c>
      <c r="FA45" s="176">
        <v>2.89</v>
      </c>
      <c r="FB45" s="176">
        <v>1.44</v>
      </c>
      <c r="FC45" s="176">
        <v>2.89</v>
      </c>
      <c r="FD45" s="176">
        <v>2.89</v>
      </c>
      <c r="FE45" s="176">
        <v>2.89</v>
      </c>
      <c r="FF45" s="176">
        <v>2.89</v>
      </c>
      <c r="FG45" s="176">
        <v>0.72</v>
      </c>
      <c r="FH45" s="176">
        <v>1.72</v>
      </c>
      <c r="FI45" s="176">
        <v>2.89</v>
      </c>
      <c r="FJ45" s="176">
        <v>2.17</v>
      </c>
      <c r="FK45" s="176">
        <v>2.89</v>
      </c>
      <c r="FL45" s="176">
        <v>1.44</v>
      </c>
      <c r="FM45" s="176">
        <v>2.17</v>
      </c>
      <c r="FN45" s="176">
        <v>2.17</v>
      </c>
      <c r="FO45" s="176">
        <v>3.61</v>
      </c>
      <c r="FP45" s="176">
        <v>2.17</v>
      </c>
      <c r="FQ45" s="176">
        <v>1.44</v>
      </c>
      <c r="FR45" s="176">
        <v>2.89</v>
      </c>
      <c r="FS45" s="176">
        <v>2.17</v>
      </c>
      <c r="FT45" s="176">
        <v>2.89</v>
      </c>
      <c r="FU45" s="176">
        <v>2.89</v>
      </c>
      <c r="FV45" s="176">
        <v>2.89</v>
      </c>
      <c r="FW45" s="176">
        <v>2.89</v>
      </c>
      <c r="FX45" s="176">
        <v>2.17</v>
      </c>
      <c r="FY45" s="176">
        <v>2.17</v>
      </c>
      <c r="FZ45" s="176">
        <v>2.17</v>
      </c>
      <c r="GA45" s="176">
        <v>2.89</v>
      </c>
    </row>
    <row r="46" spans="2:183">
      <c r="B46" s="96" t="s">
        <v>2</v>
      </c>
      <c r="C46" s="166" t="s">
        <v>41</v>
      </c>
      <c r="D46" s="175">
        <v>692</v>
      </c>
      <c r="E46" s="176">
        <v>625</v>
      </c>
      <c r="F46" s="176">
        <v>692</v>
      </c>
      <c r="G46" s="176">
        <v>670</v>
      </c>
      <c r="H46" s="176">
        <v>692</v>
      </c>
      <c r="I46" s="176">
        <v>670</v>
      </c>
      <c r="J46" s="176">
        <v>692</v>
      </c>
      <c r="K46" s="176">
        <v>692</v>
      </c>
      <c r="L46" s="176">
        <v>670</v>
      </c>
      <c r="M46" s="176">
        <v>692</v>
      </c>
      <c r="N46" s="176">
        <v>670</v>
      </c>
      <c r="O46" s="176">
        <v>692</v>
      </c>
      <c r="P46" s="176">
        <v>692</v>
      </c>
      <c r="Q46" s="176">
        <v>625</v>
      </c>
      <c r="R46" s="176">
        <v>692</v>
      </c>
      <c r="S46" s="176">
        <v>558</v>
      </c>
      <c r="T46" s="176">
        <v>335</v>
      </c>
      <c r="U46" s="176">
        <v>670</v>
      </c>
      <c r="V46" s="176">
        <v>692</v>
      </c>
      <c r="W46" s="176">
        <v>692</v>
      </c>
      <c r="X46" s="176">
        <v>670</v>
      </c>
      <c r="Y46" s="176">
        <v>692</v>
      </c>
      <c r="Z46" s="176">
        <v>670</v>
      </c>
      <c r="AA46" s="176">
        <v>692</v>
      </c>
      <c r="AB46" s="176">
        <v>692</v>
      </c>
      <c r="AC46" s="176">
        <v>625</v>
      </c>
      <c r="AD46" s="176">
        <v>692</v>
      </c>
      <c r="AE46" s="176">
        <v>670</v>
      </c>
      <c r="AF46" s="176">
        <v>692</v>
      </c>
      <c r="AG46" s="176">
        <v>670</v>
      </c>
      <c r="AH46" s="176">
        <v>692</v>
      </c>
      <c r="AI46" s="176">
        <v>692</v>
      </c>
      <c r="AJ46" s="176">
        <v>670</v>
      </c>
      <c r="AK46" s="176">
        <v>692</v>
      </c>
      <c r="AL46" s="176">
        <v>670</v>
      </c>
      <c r="AM46" s="176">
        <v>692</v>
      </c>
      <c r="AN46" s="176">
        <v>692</v>
      </c>
      <c r="AO46" s="176">
        <v>648</v>
      </c>
      <c r="AP46" s="176">
        <v>692</v>
      </c>
      <c r="AQ46" s="176">
        <v>335</v>
      </c>
      <c r="AR46" s="176">
        <v>469</v>
      </c>
      <c r="AS46" s="176">
        <v>670</v>
      </c>
      <c r="AT46" s="176">
        <v>692</v>
      </c>
      <c r="AU46" s="176">
        <v>692</v>
      </c>
      <c r="AV46" s="176">
        <v>670</v>
      </c>
      <c r="AW46" s="176">
        <v>692</v>
      </c>
      <c r="AX46" s="176">
        <v>670</v>
      </c>
      <c r="AY46" s="176">
        <v>692</v>
      </c>
      <c r="AZ46" s="176">
        <v>692</v>
      </c>
      <c r="BA46" s="176">
        <v>625</v>
      </c>
      <c r="BB46" s="176">
        <v>692</v>
      </c>
      <c r="BC46" s="176">
        <v>670</v>
      </c>
      <c r="BD46" s="176">
        <v>692</v>
      </c>
      <c r="BE46" s="176">
        <v>670</v>
      </c>
      <c r="BF46" s="176">
        <v>692</v>
      </c>
      <c r="BG46" s="176">
        <v>692</v>
      </c>
      <c r="BH46" s="176">
        <v>670</v>
      </c>
      <c r="BI46" s="176">
        <v>692</v>
      </c>
      <c r="BJ46" s="176">
        <v>670</v>
      </c>
      <c r="BK46" s="176">
        <v>692</v>
      </c>
      <c r="BL46" s="176">
        <v>692</v>
      </c>
      <c r="BM46" s="176">
        <v>625</v>
      </c>
      <c r="BN46" s="176">
        <v>692</v>
      </c>
      <c r="BO46" s="176">
        <v>134</v>
      </c>
      <c r="BP46" s="176">
        <v>134</v>
      </c>
      <c r="BQ46" s="176">
        <v>670</v>
      </c>
      <c r="BR46" s="176">
        <v>692</v>
      </c>
      <c r="BS46" s="176">
        <v>692</v>
      </c>
      <c r="BT46" s="176">
        <v>670</v>
      </c>
      <c r="BU46" s="176">
        <v>692</v>
      </c>
      <c r="BV46" s="176">
        <v>670</v>
      </c>
      <c r="BW46" s="176">
        <v>692</v>
      </c>
      <c r="BX46" s="176">
        <v>692</v>
      </c>
      <c r="BY46" s="176">
        <v>625</v>
      </c>
      <c r="BZ46" s="176">
        <v>692</v>
      </c>
      <c r="CA46" s="176">
        <v>670</v>
      </c>
      <c r="CB46" s="176">
        <v>692</v>
      </c>
      <c r="CC46" s="176">
        <v>670</v>
      </c>
      <c r="CD46" s="176">
        <v>692</v>
      </c>
      <c r="CE46" s="176">
        <v>692</v>
      </c>
      <c r="CF46" s="176">
        <v>670</v>
      </c>
      <c r="CG46" s="176">
        <v>692</v>
      </c>
      <c r="CH46" s="176">
        <v>670</v>
      </c>
      <c r="CI46" s="176">
        <v>692</v>
      </c>
      <c r="CJ46" s="176">
        <v>692</v>
      </c>
      <c r="CK46" s="176">
        <v>648</v>
      </c>
      <c r="CL46" s="176">
        <v>692</v>
      </c>
      <c r="CM46" s="176">
        <v>358</v>
      </c>
      <c r="CN46" s="176">
        <v>536</v>
      </c>
      <c r="CO46" s="176">
        <v>670</v>
      </c>
      <c r="CP46" s="176">
        <v>692</v>
      </c>
      <c r="CQ46" s="176">
        <v>692</v>
      </c>
      <c r="CR46" s="176">
        <v>670</v>
      </c>
      <c r="CS46" s="176">
        <v>692</v>
      </c>
      <c r="CT46" s="176">
        <v>670</v>
      </c>
      <c r="CU46" s="176">
        <v>692</v>
      </c>
      <c r="CV46" s="176">
        <v>692</v>
      </c>
      <c r="CW46" s="176">
        <v>625</v>
      </c>
      <c r="CX46" s="176">
        <v>425</v>
      </c>
      <c r="CY46" s="176">
        <v>313</v>
      </c>
      <c r="CZ46" s="176">
        <v>692</v>
      </c>
      <c r="DA46" s="176">
        <v>670</v>
      </c>
      <c r="DB46" s="176">
        <v>692</v>
      </c>
      <c r="DC46" s="176">
        <v>692</v>
      </c>
      <c r="DD46" s="176">
        <v>670</v>
      </c>
      <c r="DE46" s="176">
        <v>692</v>
      </c>
      <c r="DF46" s="176">
        <v>670</v>
      </c>
      <c r="DG46" s="176">
        <v>692</v>
      </c>
      <c r="DH46" s="176">
        <v>692</v>
      </c>
      <c r="DI46" s="176">
        <v>625</v>
      </c>
      <c r="DJ46" s="176">
        <v>692</v>
      </c>
      <c r="DK46" s="176">
        <v>648</v>
      </c>
      <c r="DL46" s="176">
        <v>246</v>
      </c>
      <c r="DM46" s="176">
        <v>670</v>
      </c>
      <c r="DN46" s="176">
        <v>692</v>
      </c>
      <c r="DO46" s="176">
        <v>692</v>
      </c>
      <c r="DP46" s="176">
        <v>670</v>
      </c>
      <c r="DQ46" s="176">
        <v>692</v>
      </c>
      <c r="DR46" s="176">
        <v>670</v>
      </c>
      <c r="DS46" s="176">
        <v>692</v>
      </c>
      <c r="DT46" s="176">
        <v>692</v>
      </c>
      <c r="DU46" s="176">
        <v>625</v>
      </c>
      <c r="DV46" s="176">
        <v>692</v>
      </c>
      <c r="DW46" s="176">
        <v>670</v>
      </c>
      <c r="DX46" s="176">
        <v>692</v>
      </c>
      <c r="DY46" s="176">
        <v>670</v>
      </c>
      <c r="DZ46" s="176">
        <v>692</v>
      </c>
      <c r="EA46" s="176">
        <v>692</v>
      </c>
      <c r="EB46" s="176">
        <v>670</v>
      </c>
      <c r="EC46" s="176">
        <v>692</v>
      </c>
      <c r="ED46" s="176">
        <v>670</v>
      </c>
      <c r="EE46" s="176">
        <v>692</v>
      </c>
      <c r="EF46" s="176">
        <v>692</v>
      </c>
      <c r="EG46" s="176">
        <v>648</v>
      </c>
      <c r="EH46" s="176">
        <v>692</v>
      </c>
      <c r="EI46" s="176">
        <v>268</v>
      </c>
      <c r="EJ46" s="176">
        <v>625</v>
      </c>
      <c r="EK46" s="176">
        <v>670</v>
      </c>
      <c r="EL46" s="176">
        <v>692</v>
      </c>
      <c r="EM46" s="176">
        <v>692</v>
      </c>
      <c r="EN46" s="176">
        <v>670</v>
      </c>
      <c r="EO46" s="176">
        <v>692</v>
      </c>
      <c r="EP46" s="176">
        <v>670</v>
      </c>
      <c r="EQ46" s="176">
        <v>692</v>
      </c>
      <c r="ER46" s="176">
        <v>692</v>
      </c>
      <c r="ES46" s="176">
        <v>625</v>
      </c>
      <c r="ET46" s="176">
        <v>692</v>
      </c>
      <c r="EU46" s="176">
        <v>670</v>
      </c>
      <c r="EV46" s="176">
        <v>692</v>
      </c>
      <c r="EW46" s="176">
        <v>670</v>
      </c>
      <c r="EX46" s="176">
        <v>692</v>
      </c>
      <c r="EY46" s="176">
        <v>692</v>
      </c>
      <c r="EZ46" s="176">
        <v>670</v>
      </c>
      <c r="FA46" s="176">
        <v>692</v>
      </c>
      <c r="FB46" s="176">
        <v>670</v>
      </c>
      <c r="FC46" s="176">
        <v>692</v>
      </c>
      <c r="FD46" s="176">
        <v>692</v>
      </c>
      <c r="FE46" s="176">
        <v>625</v>
      </c>
      <c r="FF46" s="176">
        <v>692</v>
      </c>
      <c r="FG46" s="176">
        <v>67</v>
      </c>
      <c r="FH46" s="176">
        <v>201</v>
      </c>
      <c r="FI46" s="176">
        <v>670</v>
      </c>
      <c r="FJ46" s="176">
        <v>692</v>
      </c>
      <c r="FK46" s="176">
        <v>692</v>
      </c>
      <c r="FL46" s="176">
        <v>670</v>
      </c>
      <c r="FM46" s="176">
        <v>692</v>
      </c>
      <c r="FN46" s="176">
        <v>670</v>
      </c>
      <c r="FO46" s="176">
        <v>692</v>
      </c>
      <c r="FP46" s="176">
        <v>692</v>
      </c>
      <c r="FQ46" s="176">
        <v>625</v>
      </c>
      <c r="FR46" s="176">
        <v>692</v>
      </c>
      <c r="FS46" s="176">
        <v>670</v>
      </c>
      <c r="FT46" s="176">
        <v>692</v>
      </c>
      <c r="FU46" s="176">
        <v>670</v>
      </c>
      <c r="FV46" s="176">
        <v>692</v>
      </c>
      <c r="FW46" s="176">
        <v>692</v>
      </c>
      <c r="FX46" s="176">
        <v>670</v>
      </c>
      <c r="FY46" s="176">
        <v>692</v>
      </c>
      <c r="FZ46" s="176">
        <v>670</v>
      </c>
      <c r="GA46" s="176">
        <v>692</v>
      </c>
    </row>
    <row r="47" spans="2:183">
      <c r="B47" s="96" t="s">
        <v>2</v>
      </c>
      <c r="C47" s="166" t="s">
        <v>271</v>
      </c>
      <c r="D47" s="88">
        <v>3333.06</v>
      </c>
      <c r="E47" s="89">
        <v>1999.83</v>
      </c>
      <c r="F47" s="89">
        <v>2666.44</v>
      </c>
      <c r="G47" s="89">
        <v>1333.22</v>
      </c>
      <c r="H47" s="89">
        <v>3333.06</v>
      </c>
      <c r="I47" s="89">
        <v>1999.83</v>
      </c>
      <c r="J47" s="89">
        <v>1333.22</v>
      </c>
      <c r="K47" s="89">
        <v>3333.06</v>
      </c>
      <c r="L47" s="89">
        <v>2666.44</v>
      </c>
      <c r="M47" s="89">
        <v>1999.83</v>
      </c>
      <c r="N47" s="89">
        <v>1999.83</v>
      </c>
      <c r="O47" s="89">
        <v>3333.06</v>
      </c>
      <c r="P47" s="89">
        <v>2666.44</v>
      </c>
      <c r="Q47" s="89">
        <v>1999.83</v>
      </c>
      <c r="R47" s="89">
        <v>1999.83</v>
      </c>
      <c r="S47" s="89">
        <v>2666.44</v>
      </c>
      <c r="T47" s="89">
        <v>2922.83</v>
      </c>
      <c r="U47" s="89">
        <v>1333.22</v>
      </c>
      <c r="V47" s="89">
        <v>2666.44</v>
      </c>
      <c r="W47" s="89">
        <v>1999.83</v>
      </c>
      <c r="X47" s="89">
        <v>2666.44</v>
      </c>
      <c r="Y47" s="89">
        <v>2666.44</v>
      </c>
      <c r="Z47" s="89">
        <v>1999.83</v>
      </c>
      <c r="AA47" s="89">
        <v>1999.83</v>
      </c>
      <c r="AB47" s="89">
        <v>2666.44</v>
      </c>
      <c r="AC47" s="89">
        <v>1999.83</v>
      </c>
      <c r="AD47" s="89">
        <v>1999.83</v>
      </c>
      <c r="AE47" s="89">
        <v>1333.22</v>
      </c>
      <c r="AF47" s="89">
        <v>2666.44</v>
      </c>
      <c r="AG47" s="89">
        <v>1999.83</v>
      </c>
      <c r="AH47" s="89">
        <v>2666.44</v>
      </c>
      <c r="AI47" s="89">
        <v>2256.2199999999998</v>
      </c>
      <c r="AJ47" s="89">
        <v>1333.22</v>
      </c>
      <c r="AK47" s="89">
        <v>3333.06</v>
      </c>
      <c r="AL47" s="89">
        <v>2666.44</v>
      </c>
      <c r="AM47" s="89">
        <v>3333.06</v>
      </c>
      <c r="AN47" s="89">
        <v>2666.44</v>
      </c>
      <c r="AO47" s="89">
        <v>1999.83</v>
      </c>
      <c r="AP47" s="89">
        <v>1999.83</v>
      </c>
      <c r="AQ47" s="89">
        <v>1999.83</v>
      </c>
      <c r="AR47" s="89">
        <v>2256.2199999999998</v>
      </c>
      <c r="AS47" s="89">
        <v>1999.83</v>
      </c>
      <c r="AT47" s="89">
        <v>1999.83</v>
      </c>
      <c r="AU47" s="89">
        <v>1999.83</v>
      </c>
      <c r="AV47" s="89">
        <v>1999.83</v>
      </c>
      <c r="AW47" s="89">
        <v>1999.83</v>
      </c>
      <c r="AX47" s="89">
        <v>1333.22</v>
      </c>
      <c r="AY47" s="89">
        <v>2666.44</v>
      </c>
      <c r="AZ47" s="89">
        <v>1999.83</v>
      </c>
      <c r="BA47" s="89">
        <v>1999.83</v>
      </c>
      <c r="BB47" s="89">
        <v>3333.06</v>
      </c>
      <c r="BC47" s="89">
        <v>1999.83</v>
      </c>
      <c r="BD47" s="89">
        <v>1333.22</v>
      </c>
      <c r="BE47" s="89">
        <v>2666.44</v>
      </c>
      <c r="BF47" s="89">
        <v>2666.44</v>
      </c>
      <c r="BG47" s="89">
        <v>2666.44</v>
      </c>
      <c r="BH47" s="89">
        <v>2666.44</v>
      </c>
      <c r="BI47" s="89">
        <v>2666.44</v>
      </c>
      <c r="BJ47" s="89">
        <v>2666.44</v>
      </c>
      <c r="BK47" s="89">
        <v>1999.83</v>
      </c>
      <c r="BL47" s="89">
        <v>1999.83</v>
      </c>
      <c r="BM47" s="89">
        <v>2666.44</v>
      </c>
      <c r="BN47" s="89">
        <v>1999.83</v>
      </c>
      <c r="BO47" s="89">
        <v>666.61</v>
      </c>
      <c r="BP47" s="89">
        <v>1589.61</v>
      </c>
      <c r="BQ47" s="89">
        <v>1999.83</v>
      </c>
      <c r="BR47" s="89">
        <v>1999.83</v>
      </c>
      <c r="BS47" s="89">
        <v>1999.83</v>
      </c>
      <c r="BT47" s="89">
        <v>1999.83</v>
      </c>
      <c r="BU47" s="89">
        <v>2666.44</v>
      </c>
      <c r="BV47" s="89">
        <v>1999.83</v>
      </c>
      <c r="BW47" s="89">
        <v>3333.06</v>
      </c>
      <c r="BX47" s="89">
        <v>1999.83</v>
      </c>
      <c r="BY47" s="89">
        <v>2666.44</v>
      </c>
      <c r="BZ47" s="89">
        <v>1999.83</v>
      </c>
      <c r="CA47" s="89">
        <v>2256.2199999999998</v>
      </c>
      <c r="CB47" s="89">
        <v>2666.44</v>
      </c>
      <c r="CC47" s="89">
        <v>1333.22</v>
      </c>
      <c r="CD47" s="89">
        <v>1333.22</v>
      </c>
      <c r="CE47" s="89">
        <v>1999.83</v>
      </c>
      <c r="CF47" s="89">
        <v>2666.44</v>
      </c>
      <c r="CG47" s="89">
        <v>1999.83</v>
      </c>
      <c r="CH47" s="89">
        <v>2666.44</v>
      </c>
      <c r="CI47" s="89">
        <v>1999.83</v>
      </c>
      <c r="CJ47" s="89">
        <v>2666.44</v>
      </c>
      <c r="CK47" s="89">
        <v>2666.44</v>
      </c>
      <c r="CL47" s="89">
        <v>1999.83</v>
      </c>
      <c r="CM47" s="89">
        <v>1333.22</v>
      </c>
      <c r="CN47" s="89">
        <v>2922.83</v>
      </c>
      <c r="CO47" s="89">
        <v>1999.83</v>
      </c>
      <c r="CP47" s="89">
        <v>1999.83</v>
      </c>
      <c r="CQ47" s="89">
        <v>1333.22</v>
      </c>
      <c r="CR47" s="89">
        <v>2666.44</v>
      </c>
      <c r="CS47" s="89">
        <v>3333.06</v>
      </c>
      <c r="CT47" s="89">
        <v>2666.44</v>
      </c>
      <c r="CU47" s="89">
        <v>1999.83</v>
      </c>
      <c r="CV47" s="89">
        <v>2666.44</v>
      </c>
      <c r="CW47" s="89">
        <v>3333.06</v>
      </c>
      <c r="CX47" s="89">
        <v>2922.83</v>
      </c>
      <c r="CY47" s="89">
        <v>1589.61</v>
      </c>
      <c r="CZ47" s="89">
        <v>1333.22</v>
      </c>
      <c r="DA47" s="89">
        <v>1999.83</v>
      </c>
      <c r="DB47" s="89">
        <v>1999.83</v>
      </c>
      <c r="DC47" s="89">
        <v>1999.83</v>
      </c>
      <c r="DD47" s="89">
        <v>2666.44</v>
      </c>
      <c r="DE47" s="89">
        <v>2666.44</v>
      </c>
      <c r="DF47" s="89">
        <v>2666.44</v>
      </c>
      <c r="DG47" s="89">
        <v>3333.06</v>
      </c>
      <c r="DH47" s="89">
        <v>2666.44</v>
      </c>
      <c r="DI47" s="89">
        <v>1999.83</v>
      </c>
      <c r="DJ47" s="89">
        <v>2666.44</v>
      </c>
      <c r="DK47" s="89">
        <v>1333.22</v>
      </c>
      <c r="DL47" s="89">
        <v>1589.61</v>
      </c>
      <c r="DM47" s="89">
        <v>1999.83</v>
      </c>
      <c r="DN47" s="89">
        <v>2666.44</v>
      </c>
      <c r="DO47" s="89">
        <v>2666.44</v>
      </c>
      <c r="DP47" s="89">
        <v>2666.44</v>
      </c>
      <c r="DQ47" s="89">
        <v>1999.83</v>
      </c>
      <c r="DR47" s="89">
        <v>1999.83</v>
      </c>
      <c r="DS47" s="89">
        <v>2666.44</v>
      </c>
      <c r="DT47" s="89">
        <v>2666.44</v>
      </c>
      <c r="DU47" s="89">
        <v>1999.83</v>
      </c>
      <c r="DV47" s="89">
        <v>1333.22</v>
      </c>
      <c r="DW47" s="89">
        <v>2666.44</v>
      </c>
      <c r="DX47" s="89">
        <v>3333.06</v>
      </c>
      <c r="DY47" s="89">
        <v>2666.44</v>
      </c>
      <c r="DZ47" s="89">
        <v>2666.44</v>
      </c>
      <c r="EA47" s="89">
        <v>3333.06</v>
      </c>
      <c r="EB47" s="89">
        <v>1999.83</v>
      </c>
      <c r="EC47" s="89">
        <v>2666.44</v>
      </c>
      <c r="ED47" s="89">
        <v>1999.83</v>
      </c>
      <c r="EE47" s="89">
        <v>1999.83</v>
      </c>
      <c r="EF47" s="89">
        <v>2666.44</v>
      </c>
      <c r="EG47" s="89">
        <v>2666.44</v>
      </c>
      <c r="EH47" s="89">
        <v>1999.83</v>
      </c>
      <c r="EI47" s="89">
        <v>666.61</v>
      </c>
      <c r="EJ47" s="89">
        <v>1589.61</v>
      </c>
      <c r="EK47" s="89">
        <v>2666.44</v>
      </c>
      <c r="EL47" s="89">
        <v>2666.44</v>
      </c>
      <c r="EM47" s="89">
        <v>3999.67</v>
      </c>
      <c r="EN47" s="89">
        <v>2666.44</v>
      </c>
      <c r="EO47" s="89">
        <v>2666.44</v>
      </c>
      <c r="EP47" s="89">
        <v>1999.83</v>
      </c>
      <c r="EQ47" s="89">
        <v>2666.44</v>
      </c>
      <c r="ER47" s="89">
        <v>1999.83</v>
      </c>
      <c r="ES47" s="89">
        <v>2666.44</v>
      </c>
      <c r="ET47" s="89">
        <v>1333.22</v>
      </c>
      <c r="EU47" s="89">
        <v>1999.83</v>
      </c>
      <c r="EV47" s="89">
        <v>3333.06</v>
      </c>
      <c r="EW47" s="89">
        <v>1999.83</v>
      </c>
      <c r="EX47" s="89">
        <v>2666.44</v>
      </c>
      <c r="EY47" s="89">
        <v>2666.44</v>
      </c>
      <c r="EZ47" s="89">
        <v>2666.44</v>
      </c>
      <c r="FA47" s="89">
        <v>2666.44</v>
      </c>
      <c r="FB47" s="89">
        <v>1333.22</v>
      </c>
      <c r="FC47" s="89">
        <v>2666.44</v>
      </c>
      <c r="FD47" s="89">
        <v>2666.44</v>
      </c>
      <c r="FE47" s="89">
        <v>2666.44</v>
      </c>
      <c r="FF47" s="89">
        <v>2666.44</v>
      </c>
      <c r="FG47" s="89">
        <v>666.61</v>
      </c>
      <c r="FH47" s="89">
        <v>1589.61</v>
      </c>
      <c r="FI47" s="89">
        <v>2666.44</v>
      </c>
      <c r="FJ47" s="89">
        <v>1999.83</v>
      </c>
      <c r="FK47" s="89">
        <v>2666.44</v>
      </c>
      <c r="FL47" s="89">
        <v>1333.22</v>
      </c>
      <c r="FM47" s="89">
        <v>1999.83</v>
      </c>
      <c r="FN47" s="89">
        <v>1999.83</v>
      </c>
      <c r="FO47" s="89">
        <v>3333.06</v>
      </c>
      <c r="FP47" s="89">
        <v>1999.83</v>
      </c>
      <c r="FQ47" s="89">
        <v>1333.22</v>
      </c>
      <c r="FR47" s="89">
        <v>2666.44</v>
      </c>
      <c r="FS47" s="89">
        <v>1999.83</v>
      </c>
      <c r="FT47" s="89">
        <v>2666.44</v>
      </c>
      <c r="FU47" s="89">
        <v>2666.44</v>
      </c>
      <c r="FV47" s="89">
        <v>2666.44</v>
      </c>
      <c r="FW47" s="89">
        <v>2666.44</v>
      </c>
      <c r="FX47" s="89">
        <v>1999.83</v>
      </c>
      <c r="FY47" s="89">
        <v>1999.83</v>
      </c>
      <c r="FZ47" s="89">
        <v>1999.83</v>
      </c>
      <c r="GA47" s="89">
        <v>2666.44</v>
      </c>
    </row>
    <row r="48" spans="2:183">
      <c r="B48" s="171" t="s">
        <v>2</v>
      </c>
      <c r="C48" s="177" t="s">
        <v>96</v>
      </c>
      <c r="D48" s="83">
        <v>0.92916241641165132</v>
      </c>
      <c r="E48" s="84">
        <v>0.92270849673202615</v>
      </c>
      <c r="F48" s="84">
        <v>0.91659110657750575</v>
      </c>
      <c r="G48" s="84">
        <v>0.91784216174031796</v>
      </c>
      <c r="H48" s="84">
        <v>0.91669500170010199</v>
      </c>
      <c r="I48" s="84">
        <v>0.9214027899717101</v>
      </c>
      <c r="J48" s="84">
        <v>0.9327798556802297</v>
      </c>
      <c r="K48" s="84">
        <v>0.93248706033473117</v>
      </c>
      <c r="L48" s="84">
        <v>0.91542288557213936</v>
      </c>
      <c r="M48" s="84">
        <v>0.91341758283274777</v>
      </c>
      <c r="N48" s="84">
        <v>0.90902350990147307</v>
      </c>
      <c r="O48" s="84">
        <v>0.91329479768786126</v>
      </c>
      <c r="P48" s="84">
        <v>0.93380936189504704</v>
      </c>
      <c r="Q48" s="84">
        <v>0.93843660130718953</v>
      </c>
      <c r="R48" s="84">
        <v>0.92217310816426767</v>
      </c>
      <c r="S48" s="84">
        <v>0.9218146039777918</v>
      </c>
      <c r="T48" s="84">
        <v>0.91218417715344846</v>
      </c>
      <c r="U48" s="84">
        <v>0.92662179299580527</v>
      </c>
      <c r="V48" s="84">
        <v>0.93690732555064415</v>
      </c>
      <c r="W48" s="84">
        <v>0.9394291435263894</v>
      </c>
      <c r="X48" s="84">
        <v>0.91685689201053555</v>
      </c>
      <c r="Y48" s="84">
        <v>0.92763232460614309</v>
      </c>
      <c r="Z48" s="84">
        <v>0.91078919129840996</v>
      </c>
      <c r="AA48" s="84">
        <v>0.91803619328270802</v>
      </c>
      <c r="AB48" s="84">
        <v>0.92591333257773245</v>
      </c>
      <c r="AC48" s="84">
        <v>0.92761307189542486</v>
      </c>
      <c r="AD48" s="84">
        <v>0.9165627715440704</v>
      </c>
      <c r="AE48" s="84">
        <v>0.91740318017754363</v>
      </c>
      <c r="AF48" s="84">
        <v>0.91599607087536361</v>
      </c>
      <c r="AG48" s="84">
        <v>0.92526582772412447</v>
      </c>
      <c r="AH48" s="84">
        <v>0.93632173485964709</v>
      </c>
      <c r="AI48" s="84">
        <v>0.93428161245230268</v>
      </c>
      <c r="AJ48" s="84">
        <v>0.91903228953272853</v>
      </c>
      <c r="AK48" s="84">
        <v>0.92384487513695268</v>
      </c>
      <c r="AL48" s="84">
        <v>0.91299385425812118</v>
      </c>
      <c r="AM48" s="84">
        <v>0.91300200234236273</v>
      </c>
      <c r="AN48" s="84">
        <v>0.93437606256375383</v>
      </c>
      <c r="AO48" s="84">
        <v>0.93551803437424352</v>
      </c>
      <c r="AP48" s="84">
        <v>0.92542219199818654</v>
      </c>
      <c r="AQ48" s="84">
        <v>0.92254414203492341</v>
      </c>
      <c r="AR48" s="84">
        <v>0.92586925317390645</v>
      </c>
      <c r="AS48" s="84">
        <v>0.92939225441420348</v>
      </c>
      <c r="AT48" s="84">
        <v>0.93754014129736674</v>
      </c>
      <c r="AU48" s="84">
        <v>0.94094979032075254</v>
      </c>
      <c r="AV48" s="84">
        <v>0.92262218320163891</v>
      </c>
      <c r="AW48" s="84">
        <v>0.92166307756243149</v>
      </c>
      <c r="AX48" s="84">
        <v>0.91813481611550096</v>
      </c>
      <c r="AY48" s="84">
        <v>0.91419207374664702</v>
      </c>
      <c r="AZ48" s="84">
        <v>0.93392270202878835</v>
      </c>
      <c r="BA48" s="84">
        <v>0.93753725490196083</v>
      </c>
      <c r="BB48" s="84">
        <v>0.92430768068306324</v>
      </c>
      <c r="BC48" s="84">
        <v>0.91752999707345628</v>
      </c>
      <c r="BD48" s="84">
        <v>0.92376931504779181</v>
      </c>
      <c r="BE48" s="84">
        <v>0.92868012876792505</v>
      </c>
      <c r="BF48" s="84">
        <v>0.9365673051494201</v>
      </c>
      <c r="BG48" s="84">
        <v>0.93792738675431642</v>
      </c>
      <c r="BH48" s="84">
        <v>0.91565700907228564</v>
      </c>
      <c r="BI48" s="84">
        <v>0.91847066379538322</v>
      </c>
      <c r="BJ48" s="84">
        <v>0.91790069261535456</v>
      </c>
      <c r="BK48" s="84">
        <v>0.9171861422796479</v>
      </c>
      <c r="BL48" s="84">
        <v>0.93570780913521479</v>
      </c>
      <c r="BM48" s="84">
        <v>0.94061176470588237</v>
      </c>
      <c r="BN48" s="84">
        <v>0.92763232460614309</v>
      </c>
      <c r="BO48" s="84">
        <v>0.92893376255975024</v>
      </c>
      <c r="BP48" s="84">
        <v>0.92678763047507562</v>
      </c>
      <c r="BQ48" s="84">
        <v>0.93610379475173155</v>
      </c>
      <c r="BR48" s="84">
        <v>0.94629566662888664</v>
      </c>
      <c r="BS48" s="84">
        <v>0.95459783142544108</v>
      </c>
      <c r="BT48" s="84">
        <v>0.93128475270705302</v>
      </c>
      <c r="BU48" s="84">
        <v>0.94060976991952849</v>
      </c>
      <c r="BV48" s="84">
        <v>0.93420154131304267</v>
      </c>
      <c r="BW48" s="84">
        <v>0.9389285579356984</v>
      </c>
      <c r="BX48" s="84">
        <v>0.95455060636971556</v>
      </c>
      <c r="BY48" s="84">
        <v>0.96956862745098038</v>
      </c>
      <c r="BZ48" s="84">
        <v>0.94599342627224303</v>
      </c>
      <c r="CA48" s="84">
        <v>0.95431665203394789</v>
      </c>
      <c r="CB48" s="84">
        <v>0.95390834561184779</v>
      </c>
      <c r="CC48" s="84">
        <v>0.95454102038825484</v>
      </c>
      <c r="CD48" s="84">
        <v>0.97110771090709891</v>
      </c>
      <c r="CE48" s="84">
        <v>0.97239223242283424</v>
      </c>
      <c r="CF48" s="84">
        <v>0.95873573309920979</v>
      </c>
      <c r="CG48" s="84">
        <v>0.95971702746609244</v>
      </c>
      <c r="CH48" s="84">
        <v>0.98140669203004582</v>
      </c>
      <c r="CI48" s="84">
        <v>0.98871321168158977</v>
      </c>
      <c r="CJ48" s="84">
        <v>0.98928935736144163</v>
      </c>
      <c r="CK48" s="84">
        <v>0.98354312918583064</v>
      </c>
      <c r="CL48" s="84">
        <v>0.97845592957799687</v>
      </c>
      <c r="CM48" s="84">
        <v>0.96548727498448161</v>
      </c>
      <c r="CN48" s="84">
        <v>0.96116720319968774</v>
      </c>
      <c r="CO48" s="84">
        <v>0.96367183689396152</v>
      </c>
      <c r="CP48" s="84">
        <v>0.97956099588197509</v>
      </c>
      <c r="CQ48" s="84">
        <v>0.97812535418791791</v>
      </c>
      <c r="CR48" s="84">
        <v>0.96620817481221344</v>
      </c>
      <c r="CS48" s="84">
        <v>0.96388227738108734</v>
      </c>
      <c r="CT48" s="84">
        <v>0.98297727051019412</v>
      </c>
      <c r="CU48" s="84">
        <v>0.98718311987608143</v>
      </c>
      <c r="CV48" s="84">
        <v>0.98549246288110615</v>
      </c>
      <c r="CW48" s="84">
        <v>0.98520261437908496</v>
      </c>
      <c r="CX48" s="84">
        <v>0.97719953863898501</v>
      </c>
      <c r="CY48" s="84">
        <v>0.96181586585645973</v>
      </c>
      <c r="CZ48" s="84">
        <v>0.95976425252181796</v>
      </c>
      <c r="DA48" s="84">
        <v>0.96850063408447962</v>
      </c>
      <c r="DB48" s="84">
        <v>0.97809701915448255</v>
      </c>
      <c r="DC48" s="84">
        <v>0.98157278325588426</v>
      </c>
      <c r="DD48" s="84">
        <v>0.96205248268461618</v>
      </c>
      <c r="DE48" s="84">
        <v>0.96592239978843175</v>
      </c>
      <c r="DF48" s="84">
        <v>0.98283094332260268</v>
      </c>
      <c r="DG48" s="84">
        <v>0.97787978389814501</v>
      </c>
      <c r="DH48" s="84">
        <v>0.9846518568891911</v>
      </c>
      <c r="DI48" s="84">
        <v>0.9864679738562091</v>
      </c>
      <c r="DJ48" s="84">
        <v>0.9744040197967434</v>
      </c>
      <c r="DK48" s="84">
        <v>0.96102638586298716</v>
      </c>
      <c r="DL48" s="84">
        <v>0.95580530315107071</v>
      </c>
      <c r="DM48" s="84">
        <v>0.96715442395863815</v>
      </c>
      <c r="DN48" s="84">
        <v>0.97549019607843135</v>
      </c>
      <c r="DO48" s="84">
        <v>0.98025048169556839</v>
      </c>
      <c r="DP48" s="84">
        <v>0.95941859330796997</v>
      </c>
      <c r="DQ48" s="84">
        <v>0.96538403415316032</v>
      </c>
      <c r="DR48" s="84">
        <v>0.9806555458004097</v>
      </c>
      <c r="DS48" s="84">
        <v>0.98028826174014883</v>
      </c>
      <c r="DT48" s="84">
        <v>0.98548301786996106</v>
      </c>
      <c r="DU48" s="84">
        <v>0.98198169934640522</v>
      </c>
      <c r="DV48" s="84">
        <v>0.96873701310967542</v>
      </c>
      <c r="DW48" s="84">
        <v>0.9598185542873866</v>
      </c>
      <c r="DX48" s="84">
        <v>0.95800748044882689</v>
      </c>
      <c r="DY48" s="84">
        <v>0.96197444151790068</v>
      </c>
      <c r="DZ48" s="84">
        <v>0.97728474819600286</v>
      </c>
      <c r="EA48" s="84">
        <v>0.97196720692130412</v>
      </c>
      <c r="EB48" s="84">
        <v>0.95813091405716511</v>
      </c>
      <c r="EC48" s="84">
        <v>0.95532509728361481</v>
      </c>
      <c r="ED48" s="84">
        <v>0.97235391669105453</v>
      </c>
      <c r="EE48" s="84">
        <v>0.97679360761645695</v>
      </c>
      <c r="EF48" s="84">
        <v>0.9824795043258151</v>
      </c>
      <c r="EG48" s="84">
        <v>0.9797506656983781</v>
      </c>
      <c r="EH48" s="84">
        <v>0.96831198760814541</v>
      </c>
      <c r="EI48" s="84">
        <v>0.96266217929958053</v>
      </c>
      <c r="EJ48" s="84">
        <v>0.95883712418300659</v>
      </c>
      <c r="EK48" s="84">
        <v>0.96085259974636616</v>
      </c>
      <c r="EL48" s="84">
        <v>0.97796478899845107</v>
      </c>
      <c r="EM48" s="84">
        <v>0.97723752314027734</v>
      </c>
      <c r="EN48" s="84">
        <v>0.9597990439957077</v>
      </c>
      <c r="EO48" s="84">
        <v>0.95819638067172919</v>
      </c>
      <c r="EP48" s="84">
        <v>0.97092966539849768</v>
      </c>
      <c r="EQ48" s="84">
        <v>0.97918319543617061</v>
      </c>
      <c r="ER48" s="84">
        <v>0.97997657637236013</v>
      </c>
      <c r="ES48" s="84">
        <v>0.97739084967320267</v>
      </c>
      <c r="ET48" s="84">
        <v>0.96310778646718798</v>
      </c>
      <c r="EU48" s="84">
        <v>0.95535069749292756</v>
      </c>
      <c r="EV48" s="84">
        <v>0.95620348332011029</v>
      </c>
      <c r="EW48" s="84">
        <v>0.95950638962052481</v>
      </c>
      <c r="EX48" s="84">
        <v>0.97453624995277499</v>
      </c>
      <c r="EY48" s="84">
        <v>0.96994597453624998</v>
      </c>
      <c r="EZ48" s="84">
        <v>0.95500926738854741</v>
      </c>
      <c r="FA48" s="84">
        <v>0.95523064717216366</v>
      </c>
      <c r="FB48" s="84">
        <v>0.96591552043703055</v>
      </c>
      <c r="FC48" s="84">
        <v>0.97683138766103739</v>
      </c>
      <c r="FD48" s="84">
        <v>0.95954701726548042</v>
      </c>
      <c r="FE48" s="84">
        <v>0.96475816993464047</v>
      </c>
      <c r="FF48" s="84">
        <v>0.95242547886206508</v>
      </c>
      <c r="FG48" s="84">
        <v>0.95795532143205542</v>
      </c>
      <c r="FH48" s="84">
        <v>0.93824992683640618</v>
      </c>
      <c r="FI48" s="84">
        <v>0.94973173348941564</v>
      </c>
      <c r="FJ48" s="84">
        <v>0.96460954323926107</v>
      </c>
      <c r="FK48" s="84">
        <v>0.96416562771544068</v>
      </c>
      <c r="FL48" s="84">
        <v>0.94917569017656811</v>
      </c>
      <c r="FM48" s="84">
        <v>0.95067815180021908</v>
      </c>
      <c r="FN48" s="84">
        <v>0.95341917861672032</v>
      </c>
      <c r="FO48" s="84">
        <v>0.96428841286032718</v>
      </c>
      <c r="FP48" s="84">
        <v>0.95782802523706978</v>
      </c>
      <c r="FQ48" s="84">
        <v>0.96151633986928109</v>
      </c>
      <c r="FR48" s="84">
        <v>0.95336053496543127</v>
      </c>
      <c r="FS48" s="84">
        <v>0.94980977465613114</v>
      </c>
      <c r="FT48" s="84">
        <v>0.94374551361970604</v>
      </c>
      <c r="FU48" s="84">
        <v>0.94781972490488731</v>
      </c>
      <c r="FV48" s="84">
        <v>0.96221051040840233</v>
      </c>
      <c r="FW48" s="84">
        <v>0.96212550530809626</v>
      </c>
      <c r="FX48" s="84">
        <v>0.94456150619451762</v>
      </c>
      <c r="FY48" s="84">
        <v>0.94795798859042657</v>
      </c>
      <c r="FZ48" s="84">
        <v>0.95118525021949074</v>
      </c>
      <c r="GA48" s="84">
        <v>0.96498734368506556</v>
      </c>
    </row>
    <row r="49" spans="2:183">
      <c r="B49" s="96" t="s">
        <v>2</v>
      </c>
      <c r="C49" s="166" t="s">
        <v>42</v>
      </c>
      <c r="D49" s="178">
        <v>78160.160000000003</v>
      </c>
      <c r="E49" s="179">
        <v>46616.11</v>
      </c>
      <c r="F49" s="179">
        <v>61621.52</v>
      </c>
      <c r="G49" s="179">
        <v>30504.13</v>
      </c>
      <c r="H49" s="179">
        <v>76526.97</v>
      </c>
      <c r="I49" s="179">
        <v>45576.2</v>
      </c>
      <c r="J49" s="179">
        <v>30264.15</v>
      </c>
      <c r="K49" s="179">
        <v>75493.7</v>
      </c>
      <c r="L49" s="179">
        <v>60288.3</v>
      </c>
      <c r="M49" s="179">
        <v>45196.23</v>
      </c>
      <c r="N49" s="179">
        <v>45176.23</v>
      </c>
      <c r="O49" s="179">
        <v>75293.73</v>
      </c>
      <c r="P49" s="179">
        <v>60208.31</v>
      </c>
      <c r="Q49" s="179">
        <v>45056.25</v>
      </c>
      <c r="R49" s="179">
        <v>44776.27</v>
      </c>
      <c r="S49" s="179">
        <v>59195.06</v>
      </c>
      <c r="T49" s="179">
        <v>64419.24</v>
      </c>
      <c r="U49" s="179">
        <v>29250.89</v>
      </c>
      <c r="V49" s="179">
        <v>58475.12</v>
      </c>
      <c r="W49" s="179">
        <v>43836.34</v>
      </c>
      <c r="X49" s="179">
        <v>58421.8</v>
      </c>
      <c r="Y49" s="179">
        <v>58395.13</v>
      </c>
      <c r="Z49" s="179">
        <v>43796.35</v>
      </c>
      <c r="AA49" s="179">
        <v>43776.35</v>
      </c>
      <c r="AB49" s="179">
        <v>58395.13</v>
      </c>
      <c r="AC49" s="179">
        <v>43716.35</v>
      </c>
      <c r="AD49" s="179">
        <v>43516.38</v>
      </c>
      <c r="AE49" s="179">
        <v>28824.26</v>
      </c>
      <c r="AF49" s="179">
        <v>57461.87</v>
      </c>
      <c r="AG49" s="179">
        <v>43156.41</v>
      </c>
      <c r="AH49" s="179">
        <v>57568.54</v>
      </c>
      <c r="AI49" s="179">
        <v>48756.959999999999</v>
      </c>
      <c r="AJ49" s="179">
        <v>28837.599999999999</v>
      </c>
      <c r="AK49" s="179">
        <v>72193.98</v>
      </c>
      <c r="AL49" s="179">
        <v>57835.17</v>
      </c>
      <c r="AM49" s="179">
        <v>72360.63</v>
      </c>
      <c r="AN49" s="179">
        <v>57915.17</v>
      </c>
      <c r="AO49" s="179">
        <v>44736.27</v>
      </c>
      <c r="AP49" s="179">
        <v>44536.29</v>
      </c>
      <c r="AQ49" s="179">
        <v>44276.31</v>
      </c>
      <c r="AR49" s="179">
        <v>49794.82</v>
      </c>
      <c r="AS49" s="179">
        <v>44196.31</v>
      </c>
      <c r="AT49" s="179">
        <v>44236.31</v>
      </c>
      <c r="AU49" s="179">
        <v>44296.3</v>
      </c>
      <c r="AV49" s="179">
        <v>44356.3</v>
      </c>
      <c r="AW49" s="179">
        <v>44396.3</v>
      </c>
      <c r="AX49" s="179">
        <v>29650.86</v>
      </c>
      <c r="AY49" s="179">
        <v>59355.05</v>
      </c>
      <c r="AZ49" s="179">
        <v>44536.29</v>
      </c>
      <c r="BA49" s="179">
        <v>45876.17</v>
      </c>
      <c r="BB49" s="179">
        <v>76126.98</v>
      </c>
      <c r="BC49" s="179">
        <v>45416.21</v>
      </c>
      <c r="BD49" s="179">
        <v>30184.15</v>
      </c>
      <c r="BE49" s="179">
        <v>60474.96</v>
      </c>
      <c r="BF49" s="179">
        <v>60528.29</v>
      </c>
      <c r="BG49" s="179">
        <v>60581.62</v>
      </c>
      <c r="BH49" s="179">
        <v>60661.61</v>
      </c>
      <c r="BI49" s="179">
        <v>60768.26</v>
      </c>
      <c r="BJ49" s="179">
        <v>60848.25</v>
      </c>
      <c r="BK49" s="179">
        <v>45696.19</v>
      </c>
      <c r="BL49" s="179">
        <v>45736.18</v>
      </c>
      <c r="BM49" s="179">
        <v>62821.43</v>
      </c>
      <c r="BN49" s="179">
        <v>46916.09</v>
      </c>
      <c r="BO49" s="179">
        <v>15545.37</v>
      </c>
      <c r="BP49" s="179">
        <v>36958.46</v>
      </c>
      <c r="BQ49" s="179">
        <v>46596.11</v>
      </c>
      <c r="BR49" s="179">
        <v>46636.12</v>
      </c>
      <c r="BS49" s="179">
        <v>46696.1</v>
      </c>
      <c r="BT49" s="179">
        <v>46756.11</v>
      </c>
      <c r="BU49" s="179">
        <v>62448.13</v>
      </c>
      <c r="BV49" s="179">
        <v>46916.09</v>
      </c>
      <c r="BW49" s="179">
        <v>78293.47</v>
      </c>
      <c r="BX49" s="179">
        <v>46996.09</v>
      </c>
      <c r="BY49" s="179">
        <v>64581.27</v>
      </c>
      <c r="BZ49" s="179">
        <v>48215.98</v>
      </c>
      <c r="CA49" s="179">
        <v>54104.2</v>
      </c>
      <c r="CB49" s="179">
        <v>63754.68</v>
      </c>
      <c r="CC49" s="179">
        <v>31930.67</v>
      </c>
      <c r="CD49" s="179">
        <v>31970.66</v>
      </c>
      <c r="CE49" s="179">
        <v>47996</v>
      </c>
      <c r="CF49" s="179">
        <v>64101.31</v>
      </c>
      <c r="CG49" s="179">
        <v>48155.98</v>
      </c>
      <c r="CH49" s="179">
        <v>64314.63</v>
      </c>
      <c r="CI49" s="179">
        <v>48295.97</v>
      </c>
      <c r="CJ49" s="179">
        <v>64447.96</v>
      </c>
      <c r="CK49" s="179">
        <v>66394.460000000006</v>
      </c>
      <c r="CL49" s="179">
        <v>49595.87</v>
      </c>
      <c r="CM49" s="179">
        <v>32877.26</v>
      </c>
      <c r="CN49" s="179">
        <v>71872.479999999996</v>
      </c>
      <c r="CO49" s="179">
        <v>49275.88</v>
      </c>
      <c r="CP49" s="179">
        <v>49315.89</v>
      </c>
      <c r="CQ49" s="179">
        <v>32917.25</v>
      </c>
      <c r="CR49" s="179">
        <v>65941.17</v>
      </c>
      <c r="CS49" s="179">
        <v>82559.78</v>
      </c>
      <c r="CT49" s="179">
        <v>66154.48</v>
      </c>
      <c r="CU49" s="179">
        <v>49675.87</v>
      </c>
      <c r="CV49" s="179">
        <v>66261.13</v>
      </c>
      <c r="CW49" s="179">
        <v>85359.55</v>
      </c>
      <c r="CX49" s="179">
        <v>74532.25</v>
      </c>
      <c r="CY49" s="179">
        <v>40296.639999999999</v>
      </c>
      <c r="CZ49" s="179">
        <v>33690.53</v>
      </c>
      <c r="DA49" s="179">
        <v>50635.77</v>
      </c>
      <c r="DB49" s="179">
        <v>50675.77</v>
      </c>
      <c r="DC49" s="179">
        <v>50735.77</v>
      </c>
      <c r="DD49" s="179">
        <v>67754.34</v>
      </c>
      <c r="DE49" s="179">
        <v>67834.350000000006</v>
      </c>
      <c r="DF49" s="179">
        <v>67967.66</v>
      </c>
      <c r="DG49" s="179">
        <v>85092.89</v>
      </c>
      <c r="DH49" s="179">
        <v>68127.64</v>
      </c>
      <c r="DI49" s="179">
        <v>52655.61</v>
      </c>
      <c r="DJ49" s="179">
        <v>69914.17</v>
      </c>
      <c r="DK49" s="179">
        <v>34757.11</v>
      </c>
      <c r="DL49" s="179">
        <v>41329.89</v>
      </c>
      <c r="DM49" s="179">
        <v>52095.67</v>
      </c>
      <c r="DN49" s="179">
        <v>69540.88</v>
      </c>
      <c r="DO49" s="179">
        <v>69620.86</v>
      </c>
      <c r="DP49" s="179">
        <v>69754.17</v>
      </c>
      <c r="DQ49" s="179">
        <v>52375.63</v>
      </c>
      <c r="DR49" s="179">
        <v>52475.62</v>
      </c>
      <c r="DS49" s="179">
        <v>70074.149999999994</v>
      </c>
      <c r="DT49" s="179">
        <v>70127.48</v>
      </c>
      <c r="DU49" s="179">
        <v>54195.48</v>
      </c>
      <c r="DV49" s="179">
        <v>35983.67</v>
      </c>
      <c r="DW49" s="179">
        <v>71540.7</v>
      </c>
      <c r="DX49" s="179">
        <v>89192.56</v>
      </c>
      <c r="DY49" s="179">
        <v>71487.38</v>
      </c>
      <c r="DZ49" s="179">
        <v>71567.38</v>
      </c>
      <c r="EA49" s="179">
        <v>89559.2</v>
      </c>
      <c r="EB49" s="179">
        <v>53815.519999999997</v>
      </c>
      <c r="EC49" s="179">
        <v>71860.67</v>
      </c>
      <c r="ED49" s="179">
        <v>53995.49</v>
      </c>
      <c r="EE49" s="179">
        <v>54075.48</v>
      </c>
      <c r="EF49" s="179">
        <v>72180.639999999999</v>
      </c>
      <c r="EG49" s="179">
        <v>74367.14</v>
      </c>
      <c r="EH49" s="179">
        <v>55555.37</v>
      </c>
      <c r="EI49" s="179">
        <v>18411.8</v>
      </c>
      <c r="EJ49" s="179">
        <v>43777.89</v>
      </c>
      <c r="EK49" s="179">
        <v>73593.850000000006</v>
      </c>
      <c r="EL49" s="179">
        <v>73673.87</v>
      </c>
      <c r="EM49" s="179">
        <v>110630.8</v>
      </c>
      <c r="EN49" s="179">
        <v>73887.16</v>
      </c>
      <c r="EO49" s="179">
        <v>73993.820000000007</v>
      </c>
      <c r="EP49" s="179">
        <v>55575.37</v>
      </c>
      <c r="EQ49" s="179">
        <v>74207.14</v>
      </c>
      <c r="ER49" s="179">
        <v>55695.360000000001</v>
      </c>
      <c r="ES49" s="179">
        <v>76500.27</v>
      </c>
      <c r="ET49" s="179">
        <v>38090.160000000003</v>
      </c>
      <c r="EU49" s="179">
        <v>56795.26</v>
      </c>
      <c r="EV49" s="179">
        <v>94392.14</v>
      </c>
      <c r="EW49" s="179">
        <v>56735.27</v>
      </c>
      <c r="EX49" s="179">
        <v>75700.350000000006</v>
      </c>
      <c r="EY49" s="179">
        <v>75780.350000000006</v>
      </c>
      <c r="EZ49" s="179">
        <v>75887</v>
      </c>
      <c r="FA49" s="179">
        <v>75993.66</v>
      </c>
      <c r="FB49" s="179">
        <v>38063.5</v>
      </c>
      <c r="FC49" s="179">
        <v>76233.64</v>
      </c>
      <c r="FD49" s="179">
        <v>76286.98</v>
      </c>
      <c r="FE49" s="179">
        <v>78606.78</v>
      </c>
      <c r="FF49" s="179">
        <v>78260.14</v>
      </c>
      <c r="FG49" s="179">
        <v>19451.71</v>
      </c>
      <c r="FH49" s="179">
        <v>46241.79</v>
      </c>
      <c r="FI49" s="179">
        <v>77700.19</v>
      </c>
      <c r="FJ49" s="179">
        <v>58335.13</v>
      </c>
      <c r="FK49" s="179">
        <v>77860.17</v>
      </c>
      <c r="FL49" s="179">
        <v>38983.42</v>
      </c>
      <c r="FM49" s="179">
        <v>58555.11</v>
      </c>
      <c r="FN49" s="179">
        <v>58675.11</v>
      </c>
      <c r="FO49" s="179">
        <v>97891.839999999997</v>
      </c>
      <c r="FP49" s="179">
        <v>58775.09</v>
      </c>
      <c r="FQ49" s="179">
        <v>40383.29</v>
      </c>
      <c r="FR49" s="179">
        <v>80419.95</v>
      </c>
      <c r="FS49" s="179">
        <v>59954.99</v>
      </c>
      <c r="FT49" s="179">
        <v>79700.02</v>
      </c>
      <c r="FU49" s="179">
        <v>79860.009999999995</v>
      </c>
      <c r="FV49" s="179">
        <v>79939.990000000005</v>
      </c>
      <c r="FW49" s="179">
        <v>80019.990000000005</v>
      </c>
      <c r="FX49" s="179">
        <v>60094.98</v>
      </c>
      <c r="FY49" s="179">
        <v>60174.98</v>
      </c>
      <c r="FZ49" s="179">
        <v>60274.98</v>
      </c>
      <c r="GA49" s="179">
        <v>80473.3</v>
      </c>
    </row>
    <row r="50" spans="2:183">
      <c r="B50" s="96" t="s">
        <v>2</v>
      </c>
      <c r="C50" s="166" t="s">
        <v>318</v>
      </c>
      <c r="D50" s="178">
        <v>0</v>
      </c>
      <c r="E50" s="179">
        <v>0</v>
      </c>
      <c r="F50" s="179">
        <v>0</v>
      </c>
      <c r="G50" s="179">
        <v>0</v>
      </c>
      <c r="H50" s="179">
        <v>0</v>
      </c>
      <c r="I50" s="179">
        <v>0</v>
      </c>
      <c r="J50" s="179">
        <v>0</v>
      </c>
      <c r="K50" s="179">
        <v>0</v>
      </c>
      <c r="L50" s="179">
        <v>0</v>
      </c>
      <c r="M50" s="179">
        <v>0</v>
      </c>
      <c r="N50" s="179">
        <v>0</v>
      </c>
      <c r="O50" s="179">
        <v>0</v>
      </c>
      <c r="P50" s="179">
        <v>0</v>
      </c>
      <c r="Q50" s="179">
        <v>0</v>
      </c>
      <c r="R50" s="179">
        <v>0</v>
      </c>
      <c r="S50" s="179">
        <v>0</v>
      </c>
      <c r="T50" s="179">
        <v>0</v>
      </c>
      <c r="U50" s="179">
        <v>0</v>
      </c>
      <c r="V50" s="179">
        <v>0</v>
      </c>
      <c r="W50" s="179">
        <v>0</v>
      </c>
      <c r="X50" s="179">
        <v>0</v>
      </c>
      <c r="Y50" s="179">
        <v>0</v>
      </c>
      <c r="Z50" s="179">
        <v>0</v>
      </c>
      <c r="AA50" s="179">
        <v>0</v>
      </c>
      <c r="AB50" s="179">
        <v>0</v>
      </c>
      <c r="AC50" s="179">
        <v>0</v>
      </c>
      <c r="AD50" s="179">
        <v>0</v>
      </c>
      <c r="AE50" s="179">
        <v>0</v>
      </c>
      <c r="AF50" s="179">
        <v>0</v>
      </c>
      <c r="AG50" s="179">
        <v>0</v>
      </c>
      <c r="AH50" s="179">
        <v>0</v>
      </c>
      <c r="AI50" s="179">
        <v>0</v>
      </c>
      <c r="AJ50" s="179">
        <v>0</v>
      </c>
      <c r="AK50" s="179">
        <v>0</v>
      </c>
      <c r="AL50" s="179">
        <v>0</v>
      </c>
      <c r="AM50" s="179">
        <v>0</v>
      </c>
      <c r="AN50" s="179">
        <v>0</v>
      </c>
      <c r="AO50" s="179">
        <v>0</v>
      </c>
      <c r="AP50" s="179">
        <v>0</v>
      </c>
      <c r="AQ50" s="179">
        <v>0</v>
      </c>
      <c r="AR50" s="179">
        <v>0</v>
      </c>
      <c r="AS50" s="179">
        <v>0</v>
      </c>
      <c r="AT50" s="179">
        <v>0</v>
      </c>
      <c r="AU50" s="179">
        <v>0</v>
      </c>
      <c r="AV50" s="179">
        <v>0</v>
      </c>
      <c r="AW50" s="179">
        <v>0</v>
      </c>
      <c r="AX50" s="179">
        <v>0</v>
      </c>
      <c r="AY50" s="179">
        <v>0</v>
      </c>
      <c r="AZ50" s="179">
        <v>0</v>
      </c>
      <c r="BA50" s="179">
        <v>0</v>
      </c>
      <c r="BB50" s="179">
        <v>0</v>
      </c>
      <c r="BC50" s="179">
        <v>0</v>
      </c>
      <c r="BD50" s="179">
        <v>0</v>
      </c>
      <c r="BE50" s="179">
        <v>0</v>
      </c>
      <c r="BF50" s="179">
        <v>0</v>
      </c>
      <c r="BG50" s="179">
        <v>0</v>
      </c>
      <c r="BH50" s="179">
        <v>0</v>
      </c>
      <c r="BI50" s="179">
        <v>0</v>
      </c>
      <c r="BJ50" s="179">
        <v>0</v>
      </c>
      <c r="BK50" s="179">
        <v>0</v>
      </c>
      <c r="BL50" s="179">
        <v>0</v>
      </c>
      <c r="BM50" s="179">
        <v>0</v>
      </c>
      <c r="BN50" s="179">
        <v>0</v>
      </c>
      <c r="BO50" s="179">
        <v>0</v>
      </c>
      <c r="BP50" s="179">
        <v>0</v>
      </c>
      <c r="BQ50" s="179">
        <v>0</v>
      </c>
      <c r="BR50" s="179">
        <v>0</v>
      </c>
      <c r="BS50" s="179">
        <v>0</v>
      </c>
      <c r="BT50" s="179">
        <v>0</v>
      </c>
      <c r="BU50" s="179">
        <v>0</v>
      </c>
      <c r="BV50" s="179">
        <v>0</v>
      </c>
      <c r="BW50" s="179">
        <v>0</v>
      </c>
      <c r="BX50" s="179">
        <v>0</v>
      </c>
      <c r="BY50" s="179">
        <v>0</v>
      </c>
      <c r="BZ50" s="179">
        <v>0</v>
      </c>
      <c r="CA50" s="179">
        <v>0</v>
      </c>
      <c r="CB50" s="179">
        <v>0</v>
      </c>
      <c r="CC50" s="179">
        <v>0</v>
      </c>
      <c r="CD50" s="179">
        <v>0</v>
      </c>
      <c r="CE50" s="179">
        <v>0</v>
      </c>
      <c r="CF50" s="179">
        <v>0</v>
      </c>
      <c r="CG50" s="179">
        <v>0</v>
      </c>
      <c r="CH50" s="179">
        <v>0</v>
      </c>
      <c r="CI50" s="179">
        <v>0</v>
      </c>
      <c r="CJ50" s="179">
        <v>0</v>
      </c>
      <c r="CK50" s="179">
        <v>0</v>
      </c>
      <c r="CL50" s="179">
        <v>0</v>
      </c>
      <c r="CM50" s="179">
        <v>0</v>
      </c>
      <c r="CN50" s="179">
        <v>0</v>
      </c>
      <c r="CO50" s="179">
        <v>0</v>
      </c>
      <c r="CP50" s="179">
        <v>0</v>
      </c>
      <c r="CQ50" s="179">
        <v>0</v>
      </c>
      <c r="CR50" s="179">
        <v>0</v>
      </c>
      <c r="CS50" s="179">
        <v>0</v>
      </c>
      <c r="CT50" s="179">
        <v>0</v>
      </c>
      <c r="CU50" s="179">
        <v>0</v>
      </c>
      <c r="CV50" s="179">
        <v>0</v>
      </c>
      <c r="CW50" s="179">
        <v>0</v>
      </c>
      <c r="CX50" s="179">
        <v>0</v>
      </c>
      <c r="CY50" s="179">
        <v>0</v>
      </c>
      <c r="CZ50" s="179">
        <v>0</v>
      </c>
      <c r="DA50" s="179">
        <v>0</v>
      </c>
      <c r="DB50" s="179">
        <v>0</v>
      </c>
      <c r="DC50" s="179">
        <v>0</v>
      </c>
      <c r="DD50" s="179">
        <v>0</v>
      </c>
      <c r="DE50" s="179">
        <v>0</v>
      </c>
      <c r="DF50" s="179">
        <v>0</v>
      </c>
      <c r="DG50" s="179">
        <v>0</v>
      </c>
      <c r="DH50" s="179">
        <v>0</v>
      </c>
      <c r="DI50" s="179">
        <v>0</v>
      </c>
      <c r="DJ50" s="179">
        <v>0</v>
      </c>
      <c r="DK50" s="179">
        <v>0</v>
      </c>
      <c r="DL50" s="179">
        <v>0</v>
      </c>
      <c r="DM50" s="179">
        <v>0</v>
      </c>
      <c r="DN50" s="179">
        <v>0</v>
      </c>
      <c r="DO50" s="179">
        <v>0</v>
      </c>
      <c r="DP50" s="179">
        <v>0</v>
      </c>
      <c r="DQ50" s="179">
        <v>0</v>
      </c>
      <c r="DR50" s="179">
        <v>0</v>
      </c>
      <c r="DS50" s="179">
        <v>0</v>
      </c>
      <c r="DT50" s="179">
        <v>0</v>
      </c>
      <c r="DU50" s="179">
        <v>0</v>
      </c>
      <c r="DV50" s="179">
        <v>0</v>
      </c>
      <c r="DW50" s="179">
        <v>0</v>
      </c>
      <c r="DX50" s="179">
        <v>0</v>
      </c>
      <c r="DY50" s="179">
        <v>0</v>
      </c>
      <c r="DZ50" s="179">
        <v>0</v>
      </c>
      <c r="EA50" s="179">
        <v>0</v>
      </c>
      <c r="EB50" s="179">
        <v>0</v>
      </c>
      <c r="EC50" s="179">
        <v>0</v>
      </c>
      <c r="ED50" s="179">
        <v>0</v>
      </c>
      <c r="EE50" s="179">
        <v>0</v>
      </c>
      <c r="EF50" s="179">
        <v>0</v>
      </c>
      <c r="EG50" s="179">
        <v>0</v>
      </c>
      <c r="EH50" s="179">
        <v>0</v>
      </c>
      <c r="EI50" s="179">
        <v>0</v>
      </c>
      <c r="EJ50" s="179">
        <v>0</v>
      </c>
      <c r="EK50" s="179">
        <v>0</v>
      </c>
      <c r="EL50" s="179">
        <v>0</v>
      </c>
      <c r="EM50" s="179">
        <v>0</v>
      </c>
      <c r="EN50" s="179">
        <v>0</v>
      </c>
      <c r="EO50" s="179">
        <v>0</v>
      </c>
      <c r="EP50" s="179">
        <v>0</v>
      </c>
      <c r="EQ50" s="179">
        <v>0</v>
      </c>
      <c r="ER50" s="179">
        <v>0</v>
      </c>
      <c r="ES50" s="179">
        <v>0</v>
      </c>
      <c r="ET50" s="179">
        <v>0</v>
      </c>
      <c r="EU50" s="179">
        <v>0</v>
      </c>
      <c r="EV50" s="179">
        <v>0</v>
      </c>
      <c r="EW50" s="179">
        <v>0</v>
      </c>
      <c r="EX50" s="179">
        <v>0</v>
      </c>
      <c r="EY50" s="179">
        <v>0</v>
      </c>
      <c r="EZ50" s="179">
        <v>0</v>
      </c>
      <c r="FA50" s="179">
        <v>0</v>
      </c>
      <c r="FB50" s="179">
        <v>0</v>
      </c>
      <c r="FC50" s="179">
        <v>0</v>
      </c>
      <c r="FD50" s="179">
        <v>0</v>
      </c>
      <c r="FE50" s="179">
        <v>0</v>
      </c>
      <c r="FF50" s="179">
        <v>0</v>
      </c>
      <c r="FG50" s="179">
        <v>0</v>
      </c>
      <c r="FH50" s="179">
        <v>0</v>
      </c>
      <c r="FI50" s="179">
        <v>0</v>
      </c>
      <c r="FJ50" s="179">
        <v>0</v>
      </c>
      <c r="FK50" s="179">
        <v>0</v>
      </c>
      <c r="FL50" s="179">
        <v>0</v>
      </c>
      <c r="FM50" s="179">
        <v>0</v>
      </c>
      <c r="FN50" s="179">
        <v>0</v>
      </c>
      <c r="FO50" s="179">
        <v>0</v>
      </c>
      <c r="FP50" s="179">
        <v>0</v>
      </c>
      <c r="FQ50" s="179">
        <v>0</v>
      </c>
      <c r="FR50" s="179">
        <v>0</v>
      </c>
      <c r="FS50" s="179">
        <v>0</v>
      </c>
      <c r="FT50" s="179">
        <v>0</v>
      </c>
      <c r="FU50" s="179">
        <v>0</v>
      </c>
      <c r="FV50" s="179">
        <v>0</v>
      </c>
      <c r="FW50" s="179">
        <v>0</v>
      </c>
      <c r="FX50" s="179">
        <v>0</v>
      </c>
      <c r="FY50" s="179">
        <v>0</v>
      </c>
      <c r="FZ50" s="179">
        <v>0</v>
      </c>
      <c r="GA50" s="179">
        <v>0</v>
      </c>
    </row>
    <row r="51" spans="2:183">
      <c r="B51" s="96" t="s">
        <v>2</v>
      </c>
      <c r="C51" s="166" t="s">
        <v>43</v>
      </c>
      <c r="D51" s="175">
        <v>245.96</v>
      </c>
      <c r="E51" s="176">
        <v>220.43</v>
      </c>
      <c r="F51" s="176">
        <v>242.62</v>
      </c>
      <c r="G51" s="176">
        <v>234.94</v>
      </c>
      <c r="H51" s="176">
        <v>242.79</v>
      </c>
      <c r="I51" s="176">
        <v>235.98</v>
      </c>
      <c r="J51" s="176">
        <v>246.41</v>
      </c>
      <c r="K51" s="176">
        <v>246.8</v>
      </c>
      <c r="L51" s="176">
        <v>234.65</v>
      </c>
      <c r="M51" s="176">
        <v>241.63</v>
      </c>
      <c r="N51" s="176">
        <v>232.91</v>
      </c>
      <c r="O51" s="176">
        <v>241.93</v>
      </c>
      <c r="P51" s="176">
        <v>263.07</v>
      </c>
      <c r="Q51" s="176">
        <v>238.64</v>
      </c>
      <c r="R51" s="176">
        <v>259.79000000000002</v>
      </c>
      <c r="S51" s="176">
        <v>209.68</v>
      </c>
      <c r="T51" s="176">
        <v>124.93</v>
      </c>
      <c r="U51" s="176">
        <v>252.56</v>
      </c>
      <c r="V51" s="176">
        <v>263.94</v>
      </c>
      <c r="W51" s="176">
        <v>264.45999999999998</v>
      </c>
      <c r="X51" s="176">
        <v>250.32</v>
      </c>
      <c r="Y51" s="176">
        <v>261.43</v>
      </c>
      <c r="Z51" s="176">
        <v>248.55</v>
      </c>
      <c r="AA51" s="176">
        <v>258.66000000000003</v>
      </c>
      <c r="AB51" s="176">
        <v>260.95999999999998</v>
      </c>
      <c r="AC51" s="176">
        <v>236</v>
      </c>
      <c r="AD51" s="176">
        <v>258.27</v>
      </c>
      <c r="AE51" s="176">
        <v>250.15</v>
      </c>
      <c r="AF51" s="176">
        <v>258.26</v>
      </c>
      <c r="AG51" s="176">
        <v>252.37</v>
      </c>
      <c r="AH51" s="176">
        <v>263.77999999999997</v>
      </c>
      <c r="AI51" s="176">
        <v>263.13</v>
      </c>
      <c r="AJ51" s="176">
        <v>250.58</v>
      </c>
      <c r="AK51" s="176">
        <v>260.57</v>
      </c>
      <c r="AL51" s="176">
        <v>249.29</v>
      </c>
      <c r="AM51" s="176">
        <v>257.64</v>
      </c>
      <c r="AN51" s="176">
        <v>263.24</v>
      </c>
      <c r="AO51" s="176">
        <v>246.68</v>
      </c>
      <c r="AP51" s="176">
        <v>260.67</v>
      </c>
      <c r="AQ51" s="176">
        <v>126.06</v>
      </c>
      <c r="AR51" s="176">
        <v>176.96</v>
      </c>
      <c r="AS51" s="176">
        <v>253.45</v>
      </c>
      <c r="AT51" s="176">
        <v>263.95</v>
      </c>
      <c r="AU51" s="176">
        <v>264.83999999999997</v>
      </c>
      <c r="AV51" s="176">
        <v>251.67</v>
      </c>
      <c r="AW51" s="176">
        <v>259.63</v>
      </c>
      <c r="AX51" s="176">
        <v>250.31</v>
      </c>
      <c r="AY51" s="176">
        <v>257.77999999999997</v>
      </c>
      <c r="AZ51" s="176">
        <v>262.95999999999998</v>
      </c>
      <c r="BA51" s="176">
        <v>238.43</v>
      </c>
      <c r="BB51" s="176">
        <v>260.7</v>
      </c>
      <c r="BC51" s="176">
        <v>250.33</v>
      </c>
      <c r="BD51" s="176">
        <v>260.05</v>
      </c>
      <c r="BE51" s="176">
        <v>253.43</v>
      </c>
      <c r="BF51" s="176">
        <v>263.86</v>
      </c>
      <c r="BG51" s="176">
        <v>264.20999999999998</v>
      </c>
      <c r="BH51" s="176">
        <v>250.01</v>
      </c>
      <c r="BI51" s="176">
        <v>258.93</v>
      </c>
      <c r="BJ51" s="176">
        <v>250.58</v>
      </c>
      <c r="BK51" s="176">
        <v>258.43</v>
      </c>
      <c r="BL51" s="176">
        <v>263.44</v>
      </c>
      <c r="BM51" s="176">
        <v>239.33</v>
      </c>
      <c r="BN51" s="176">
        <v>261.27</v>
      </c>
      <c r="BO51" s="176">
        <v>50.73</v>
      </c>
      <c r="BP51" s="176">
        <v>50.84</v>
      </c>
      <c r="BQ51" s="176">
        <v>255.18</v>
      </c>
      <c r="BR51" s="176">
        <v>266.3</v>
      </c>
      <c r="BS51" s="176">
        <v>268.56</v>
      </c>
      <c r="BT51" s="176">
        <v>253.94</v>
      </c>
      <c r="BU51" s="176">
        <v>264.92</v>
      </c>
      <c r="BV51" s="176">
        <v>254.66</v>
      </c>
      <c r="BW51" s="176">
        <v>264.61</v>
      </c>
      <c r="BX51" s="176">
        <v>266.01</v>
      </c>
      <c r="BY51" s="176">
        <v>244.11</v>
      </c>
      <c r="BZ51" s="176">
        <v>263.72000000000003</v>
      </c>
      <c r="CA51" s="176">
        <v>257.60000000000002</v>
      </c>
      <c r="CB51" s="176">
        <v>266.02999999999997</v>
      </c>
      <c r="CC51" s="176">
        <v>257.47000000000003</v>
      </c>
      <c r="CD51" s="176">
        <v>270.33</v>
      </c>
      <c r="CE51" s="176">
        <v>270.82</v>
      </c>
      <c r="CF51" s="176">
        <v>258.86</v>
      </c>
      <c r="CG51" s="176">
        <v>267.42</v>
      </c>
      <c r="CH51" s="176">
        <v>264.74</v>
      </c>
      <c r="CI51" s="176">
        <v>275.2</v>
      </c>
      <c r="CJ51" s="176">
        <v>276.79000000000002</v>
      </c>
      <c r="CK51" s="176">
        <v>257.79000000000002</v>
      </c>
      <c r="CL51" s="176">
        <v>273.69</v>
      </c>
      <c r="CM51" s="176">
        <v>139.88999999999999</v>
      </c>
      <c r="CN51" s="176">
        <v>208.76</v>
      </c>
      <c r="CO51" s="176">
        <v>261.18</v>
      </c>
      <c r="CP51" s="176">
        <v>274.02</v>
      </c>
      <c r="CQ51" s="176">
        <v>273.47000000000003</v>
      </c>
      <c r="CR51" s="176">
        <v>262.01</v>
      </c>
      <c r="CS51" s="176">
        <v>270.10000000000002</v>
      </c>
      <c r="CT51" s="176">
        <v>266.38</v>
      </c>
      <c r="CU51" s="176">
        <v>276.07</v>
      </c>
      <c r="CV51" s="176">
        <v>277.05</v>
      </c>
      <c r="CW51" s="176">
        <v>250.38</v>
      </c>
      <c r="CX51" s="176">
        <v>169.1</v>
      </c>
      <c r="CY51" s="176">
        <v>122.52</v>
      </c>
      <c r="CZ51" s="176">
        <v>269.77999999999997</v>
      </c>
      <c r="DA51" s="176">
        <v>263.64999999999998</v>
      </c>
      <c r="DB51" s="176">
        <v>274.89999999999998</v>
      </c>
      <c r="DC51" s="176">
        <v>275.83999999999997</v>
      </c>
      <c r="DD51" s="176">
        <v>262.14999999999998</v>
      </c>
      <c r="DE51" s="176">
        <v>271.74</v>
      </c>
      <c r="DF51" s="176">
        <v>267.58</v>
      </c>
      <c r="DG51" s="176">
        <v>275.16000000000003</v>
      </c>
      <c r="DH51" s="176">
        <v>276.83</v>
      </c>
      <c r="DI51" s="176">
        <v>250.36</v>
      </c>
      <c r="DJ51" s="176">
        <v>274.02999999999997</v>
      </c>
      <c r="DK51" s="176">
        <v>252.95</v>
      </c>
      <c r="DL51" s="176">
        <v>95.8</v>
      </c>
      <c r="DM51" s="176">
        <v>263.31</v>
      </c>
      <c r="DN51" s="176">
        <v>274.36</v>
      </c>
      <c r="DO51" s="176">
        <v>275.64</v>
      </c>
      <c r="DP51" s="176">
        <v>261.45999999999998</v>
      </c>
      <c r="DQ51" s="176">
        <v>271.43</v>
      </c>
      <c r="DR51" s="176">
        <v>266.83999999999997</v>
      </c>
      <c r="DS51" s="176">
        <v>275.64999999999998</v>
      </c>
      <c r="DT51" s="176">
        <v>277.05</v>
      </c>
      <c r="DU51" s="176">
        <v>249.26</v>
      </c>
      <c r="DV51" s="176">
        <v>272.17</v>
      </c>
      <c r="DW51" s="176">
        <v>261.55</v>
      </c>
      <c r="DX51" s="176">
        <v>269.79000000000002</v>
      </c>
      <c r="DY51" s="176">
        <v>262.12</v>
      </c>
      <c r="DZ51" s="176">
        <v>274.83999999999997</v>
      </c>
      <c r="EA51" s="176">
        <v>273.54000000000002</v>
      </c>
      <c r="EB51" s="176">
        <v>260.95999999999998</v>
      </c>
      <c r="EC51" s="176">
        <v>268.88</v>
      </c>
      <c r="ED51" s="176">
        <v>264.64999999999998</v>
      </c>
      <c r="EE51" s="176">
        <v>274.55</v>
      </c>
      <c r="EF51" s="176">
        <v>276.24</v>
      </c>
      <c r="EG51" s="176">
        <v>258.02999999999997</v>
      </c>
      <c r="EH51" s="176">
        <v>272.20999999999998</v>
      </c>
      <c r="EI51" s="176">
        <v>104.82</v>
      </c>
      <c r="EJ51" s="176">
        <v>243.52</v>
      </c>
      <c r="EK51" s="176">
        <v>261.82</v>
      </c>
      <c r="EL51" s="176">
        <v>275.02</v>
      </c>
      <c r="EM51" s="176">
        <v>275.14999999999998</v>
      </c>
      <c r="EN51" s="176">
        <v>261.56</v>
      </c>
      <c r="EO51" s="176">
        <v>269.66000000000003</v>
      </c>
      <c r="EP51" s="176">
        <v>264.27999999999997</v>
      </c>
      <c r="EQ51" s="176">
        <v>275.35000000000002</v>
      </c>
      <c r="ER51" s="176">
        <v>275.39</v>
      </c>
      <c r="ES51" s="176">
        <v>248.3</v>
      </c>
      <c r="ET51" s="176">
        <v>270.66000000000003</v>
      </c>
      <c r="EU51" s="176">
        <v>260.23</v>
      </c>
      <c r="EV51" s="176">
        <v>269.3</v>
      </c>
      <c r="EW51" s="176">
        <v>261.31</v>
      </c>
      <c r="EX51" s="176">
        <v>274.08999999999997</v>
      </c>
      <c r="EY51" s="176">
        <v>272.83999999999997</v>
      </c>
      <c r="EZ51" s="176">
        <v>260.3</v>
      </c>
      <c r="FA51" s="176">
        <v>268.87</v>
      </c>
      <c r="FB51" s="176">
        <v>262.8</v>
      </c>
      <c r="FC51" s="176">
        <v>274.70999999999998</v>
      </c>
      <c r="FD51" s="176">
        <v>270</v>
      </c>
      <c r="FE51" s="176">
        <v>245.21</v>
      </c>
      <c r="FF51" s="176">
        <v>268.10000000000002</v>
      </c>
      <c r="FG51" s="176">
        <v>26.2</v>
      </c>
      <c r="FH51" s="176">
        <v>76.959999999999994</v>
      </c>
      <c r="FI51" s="176">
        <v>258.91000000000003</v>
      </c>
      <c r="FJ51" s="176">
        <v>271.24</v>
      </c>
      <c r="FK51" s="176">
        <v>271.3</v>
      </c>
      <c r="FL51" s="176">
        <v>258.44</v>
      </c>
      <c r="FM51" s="176">
        <v>267.48</v>
      </c>
      <c r="FN51" s="176">
        <v>259.7</v>
      </c>
      <c r="FO51" s="176">
        <v>271.47000000000003</v>
      </c>
      <c r="FP51" s="176">
        <v>266.89999999999998</v>
      </c>
      <c r="FQ51" s="176">
        <v>241.85</v>
      </c>
      <c r="FR51" s="176">
        <v>265.89</v>
      </c>
      <c r="FS51" s="176">
        <v>256.39999999999998</v>
      </c>
      <c r="FT51" s="176">
        <v>263.32</v>
      </c>
      <c r="FU51" s="176">
        <v>256.02999999999997</v>
      </c>
      <c r="FV51" s="176">
        <v>268.27</v>
      </c>
      <c r="FW51" s="176">
        <v>268.24</v>
      </c>
      <c r="FX51" s="176">
        <v>255.02</v>
      </c>
      <c r="FY51" s="176">
        <v>264.29000000000002</v>
      </c>
      <c r="FZ51" s="176">
        <v>256.73</v>
      </c>
      <c r="GA51" s="176">
        <v>268.98</v>
      </c>
    </row>
    <row r="52" spans="2:183">
      <c r="B52" s="96" t="s">
        <v>2</v>
      </c>
      <c r="C52" s="166" t="s">
        <v>44</v>
      </c>
      <c r="D52" s="178">
        <v>338.32</v>
      </c>
      <c r="E52" s="179">
        <v>303.2</v>
      </c>
      <c r="F52" s="179">
        <v>333.72</v>
      </c>
      <c r="G52" s="179">
        <v>323.16000000000003</v>
      </c>
      <c r="H52" s="179">
        <v>333.95</v>
      </c>
      <c r="I52" s="179">
        <v>324.58999999999997</v>
      </c>
      <c r="J52" s="179">
        <v>338.94</v>
      </c>
      <c r="K52" s="179">
        <v>339.48</v>
      </c>
      <c r="L52" s="179">
        <v>322.76</v>
      </c>
      <c r="M52" s="179">
        <v>332.36</v>
      </c>
      <c r="N52" s="179">
        <v>320.37</v>
      </c>
      <c r="O52" s="179">
        <v>332.77</v>
      </c>
      <c r="P52" s="179">
        <v>361.86</v>
      </c>
      <c r="Q52" s="179">
        <v>328.25</v>
      </c>
      <c r="R52" s="179">
        <v>357.34</v>
      </c>
      <c r="S52" s="179">
        <v>288.41000000000003</v>
      </c>
      <c r="T52" s="179">
        <v>171.84</v>
      </c>
      <c r="U52" s="179">
        <v>347.39</v>
      </c>
      <c r="V52" s="179">
        <v>363.04</v>
      </c>
      <c r="W52" s="179">
        <v>363.77</v>
      </c>
      <c r="X52" s="179">
        <v>344.32</v>
      </c>
      <c r="Y52" s="179">
        <v>359.6</v>
      </c>
      <c r="Z52" s="179">
        <v>341.88</v>
      </c>
      <c r="AA52" s="179">
        <v>355.79</v>
      </c>
      <c r="AB52" s="179">
        <v>513.30999999999995</v>
      </c>
      <c r="AC52" s="179">
        <v>464.22</v>
      </c>
      <c r="AD52" s="179">
        <v>508.01</v>
      </c>
      <c r="AE52" s="179">
        <v>492.04</v>
      </c>
      <c r="AF52" s="179">
        <v>508</v>
      </c>
      <c r="AG52" s="179">
        <v>496.41</v>
      </c>
      <c r="AH52" s="179">
        <v>518.86</v>
      </c>
      <c r="AI52" s="179">
        <v>517.58000000000004</v>
      </c>
      <c r="AJ52" s="179">
        <v>492.89</v>
      </c>
      <c r="AK52" s="179">
        <v>512.54</v>
      </c>
      <c r="AL52" s="179">
        <v>490.36</v>
      </c>
      <c r="AM52" s="179">
        <v>506.78</v>
      </c>
      <c r="AN52" s="179">
        <v>517.78</v>
      </c>
      <c r="AO52" s="179">
        <v>485.22</v>
      </c>
      <c r="AP52" s="179">
        <v>512.73</v>
      </c>
      <c r="AQ52" s="179">
        <v>247.97</v>
      </c>
      <c r="AR52" s="179">
        <v>348.08</v>
      </c>
      <c r="AS52" s="179">
        <v>498.53</v>
      </c>
      <c r="AT52" s="179">
        <v>519.17999999999995</v>
      </c>
      <c r="AU52" s="179">
        <v>520.94000000000005</v>
      </c>
      <c r="AV52" s="179">
        <v>495.04</v>
      </c>
      <c r="AW52" s="179">
        <v>510.69</v>
      </c>
      <c r="AX52" s="179">
        <v>492.37</v>
      </c>
      <c r="AY52" s="179">
        <v>507.06</v>
      </c>
      <c r="AZ52" s="179">
        <v>528.54</v>
      </c>
      <c r="BA52" s="179">
        <v>479.24</v>
      </c>
      <c r="BB52" s="179">
        <v>524.01</v>
      </c>
      <c r="BC52" s="179">
        <v>503.17</v>
      </c>
      <c r="BD52" s="179">
        <v>522.69000000000005</v>
      </c>
      <c r="BE52" s="179">
        <v>509.39</v>
      </c>
      <c r="BF52" s="179">
        <v>530.35</v>
      </c>
      <c r="BG52" s="179">
        <v>531.05999999999995</v>
      </c>
      <c r="BH52" s="179">
        <v>502.52</v>
      </c>
      <c r="BI52" s="179">
        <v>520.44000000000005</v>
      </c>
      <c r="BJ52" s="179">
        <v>503.66</v>
      </c>
      <c r="BK52" s="179">
        <v>519.44000000000005</v>
      </c>
      <c r="BL52" s="179">
        <v>542.67999999999995</v>
      </c>
      <c r="BM52" s="179">
        <v>493.03</v>
      </c>
      <c r="BN52" s="179">
        <v>538.22</v>
      </c>
      <c r="BO52" s="179">
        <v>104.5</v>
      </c>
      <c r="BP52" s="179">
        <v>104.73</v>
      </c>
      <c r="BQ52" s="179">
        <v>525.67999999999995</v>
      </c>
      <c r="BR52" s="179">
        <v>548.59</v>
      </c>
      <c r="BS52" s="179">
        <v>553.23</v>
      </c>
      <c r="BT52" s="179">
        <v>523.13</v>
      </c>
      <c r="BU52" s="179">
        <v>545.73</v>
      </c>
      <c r="BV52" s="179">
        <v>524.6</v>
      </c>
      <c r="BW52" s="179">
        <v>545.1</v>
      </c>
      <c r="BX52" s="179">
        <v>563.92999999999995</v>
      </c>
      <c r="BY52" s="179">
        <v>517.51</v>
      </c>
      <c r="BZ52" s="179">
        <v>559.09</v>
      </c>
      <c r="CA52" s="179">
        <v>546.12</v>
      </c>
      <c r="CB52" s="179">
        <v>563.97</v>
      </c>
      <c r="CC52" s="179">
        <v>545.84</v>
      </c>
      <c r="CD52" s="179">
        <v>573.11</v>
      </c>
      <c r="CE52" s="179">
        <v>574.13</v>
      </c>
      <c r="CF52" s="179">
        <v>548.79</v>
      </c>
      <c r="CG52" s="179">
        <v>566.92999999999995</v>
      </c>
      <c r="CH52" s="179">
        <v>561.25</v>
      </c>
      <c r="CI52" s="179">
        <v>583.41999999999996</v>
      </c>
      <c r="CJ52" s="179">
        <v>600.63</v>
      </c>
      <c r="CK52" s="179">
        <v>559.41</v>
      </c>
      <c r="CL52" s="179">
        <v>593.9</v>
      </c>
      <c r="CM52" s="179">
        <v>303.56</v>
      </c>
      <c r="CN52" s="179">
        <v>453</v>
      </c>
      <c r="CO52" s="179">
        <v>566.76</v>
      </c>
      <c r="CP52" s="179">
        <v>594.63</v>
      </c>
      <c r="CQ52" s="179">
        <v>593.44000000000005</v>
      </c>
      <c r="CR52" s="179">
        <v>568.55999999999995</v>
      </c>
      <c r="CS52" s="179">
        <v>586.12</v>
      </c>
      <c r="CT52" s="179">
        <v>578.04999999999995</v>
      </c>
      <c r="CU52" s="179">
        <v>599.08000000000004</v>
      </c>
      <c r="CV52" s="179">
        <v>617.83000000000004</v>
      </c>
      <c r="CW52" s="179">
        <v>558.35</v>
      </c>
      <c r="CX52" s="179">
        <v>377.09</v>
      </c>
      <c r="CY52" s="179">
        <v>273.20999999999998</v>
      </c>
      <c r="CZ52" s="179">
        <v>601.6</v>
      </c>
      <c r="DA52" s="179">
        <v>587.94000000000005</v>
      </c>
      <c r="DB52" s="179">
        <v>613.02</v>
      </c>
      <c r="DC52" s="179">
        <v>615.11</v>
      </c>
      <c r="DD52" s="179">
        <v>584.59</v>
      </c>
      <c r="DE52" s="179">
        <v>605.98</v>
      </c>
      <c r="DF52" s="179">
        <v>596.70000000000005</v>
      </c>
      <c r="DG52" s="179">
        <v>613.62</v>
      </c>
      <c r="DH52" s="179">
        <v>633.92999999999995</v>
      </c>
      <c r="DI52" s="179">
        <v>573.33000000000004</v>
      </c>
      <c r="DJ52" s="179">
        <v>627.53</v>
      </c>
      <c r="DK52" s="179">
        <v>579.27</v>
      </c>
      <c r="DL52" s="179">
        <v>219.39</v>
      </c>
      <c r="DM52" s="179">
        <v>602.97</v>
      </c>
      <c r="DN52" s="179">
        <v>628.28</v>
      </c>
      <c r="DO52" s="179">
        <v>631.21</v>
      </c>
      <c r="DP52" s="179">
        <v>598.74</v>
      </c>
      <c r="DQ52" s="179">
        <v>621.57000000000005</v>
      </c>
      <c r="DR52" s="179">
        <v>611.05999999999995</v>
      </c>
      <c r="DS52" s="179">
        <v>631.23</v>
      </c>
      <c r="DT52" s="179">
        <v>653.83000000000004</v>
      </c>
      <c r="DU52" s="179">
        <v>588.26</v>
      </c>
      <c r="DV52" s="179">
        <v>642.30999999999995</v>
      </c>
      <c r="DW52" s="179">
        <v>617.26</v>
      </c>
      <c r="DX52" s="179">
        <v>636.69000000000005</v>
      </c>
      <c r="DY52" s="179">
        <v>618.61</v>
      </c>
      <c r="DZ52" s="179">
        <v>648.62</v>
      </c>
      <c r="EA52" s="179">
        <v>645.57000000000005</v>
      </c>
      <c r="EB52" s="179">
        <v>615.86</v>
      </c>
      <c r="EC52" s="179">
        <v>634.55999999999995</v>
      </c>
      <c r="ED52" s="179">
        <v>624.58000000000004</v>
      </c>
      <c r="EE52" s="179">
        <v>647.92999999999995</v>
      </c>
      <c r="EF52" s="179">
        <v>668.5</v>
      </c>
      <c r="EG52" s="179">
        <v>624.42999999999995</v>
      </c>
      <c r="EH52" s="179">
        <v>658.76</v>
      </c>
      <c r="EI52" s="179">
        <v>253.66</v>
      </c>
      <c r="EJ52" s="179">
        <v>589.32000000000005</v>
      </c>
      <c r="EK52" s="179">
        <v>633.61</v>
      </c>
      <c r="EL52" s="179">
        <v>665.56</v>
      </c>
      <c r="EM52" s="179">
        <v>665.87</v>
      </c>
      <c r="EN52" s="179">
        <v>632.97</v>
      </c>
      <c r="EO52" s="179">
        <v>652.58000000000004</v>
      </c>
      <c r="EP52" s="179">
        <v>639.54999999999995</v>
      </c>
      <c r="EQ52" s="179">
        <v>666.36</v>
      </c>
      <c r="ER52" s="179">
        <v>685.71</v>
      </c>
      <c r="ES52" s="179">
        <v>618.28</v>
      </c>
      <c r="ET52" s="179">
        <v>673.95</v>
      </c>
      <c r="EU52" s="179">
        <v>647.97</v>
      </c>
      <c r="EV52" s="179">
        <v>670.55</v>
      </c>
      <c r="EW52" s="179">
        <v>650.66999999999996</v>
      </c>
      <c r="EX52" s="179">
        <v>682.49</v>
      </c>
      <c r="EY52" s="179">
        <v>679.37</v>
      </c>
      <c r="EZ52" s="179">
        <v>648.14</v>
      </c>
      <c r="FA52" s="179">
        <v>669.48</v>
      </c>
      <c r="FB52" s="179">
        <v>654.37</v>
      </c>
      <c r="FC52" s="179">
        <v>684.03</v>
      </c>
      <c r="FD52" s="179">
        <v>691.21</v>
      </c>
      <c r="FE52" s="179">
        <v>627.74</v>
      </c>
      <c r="FF52" s="179">
        <v>686.35</v>
      </c>
      <c r="FG52" s="179">
        <v>67.08</v>
      </c>
      <c r="FH52" s="179">
        <v>197.03</v>
      </c>
      <c r="FI52" s="179">
        <v>662.8</v>
      </c>
      <c r="FJ52" s="179">
        <v>694.36</v>
      </c>
      <c r="FK52" s="179">
        <v>694.53</v>
      </c>
      <c r="FL52" s="179">
        <v>661.61</v>
      </c>
      <c r="FM52" s="179">
        <v>684.75</v>
      </c>
      <c r="FN52" s="179">
        <v>664.83</v>
      </c>
      <c r="FO52" s="179">
        <v>694.95</v>
      </c>
      <c r="FP52" s="179">
        <v>701.95</v>
      </c>
      <c r="FQ52" s="179">
        <v>636.04999999999995</v>
      </c>
      <c r="FR52" s="179">
        <v>699.28</v>
      </c>
      <c r="FS52" s="179">
        <v>674.32</v>
      </c>
      <c r="FT52" s="179">
        <v>692.53</v>
      </c>
      <c r="FU52" s="179">
        <v>673.35</v>
      </c>
      <c r="FV52" s="179">
        <v>705.54</v>
      </c>
      <c r="FW52" s="179">
        <v>705.47</v>
      </c>
      <c r="FX52" s="179">
        <v>670.7</v>
      </c>
      <c r="FY52" s="179">
        <v>695.09</v>
      </c>
      <c r="FZ52" s="179">
        <v>675.19</v>
      </c>
      <c r="GA52" s="179">
        <v>707.42</v>
      </c>
    </row>
    <row r="53" spans="2:183" s="41" customFormat="1">
      <c r="B53" s="171" t="s">
        <v>2</v>
      </c>
      <c r="C53" s="172" t="s">
        <v>45</v>
      </c>
      <c r="D53" s="92">
        <v>0.46143544281583976</v>
      </c>
      <c r="E53" s="93">
        <v>0.46095974399220541</v>
      </c>
      <c r="F53" s="93">
        <v>0.46116642107048889</v>
      </c>
      <c r="G53" s="93">
        <v>0.46060361815963974</v>
      </c>
      <c r="H53" s="93">
        <v>0.46146203294467147</v>
      </c>
      <c r="I53" s="93">
        <v>0.46090507651355328</v>
      </c>
      <c r="J53" s="93">
        <v>0.46057169131734232</v>
      </c>
      <c r="K53" s="93">
        <v>0.46142635524126963</v>
      </c>
      <c r="L53" s="93">
        <v>0.46120388404624807</v>
      </c>
      <c r="M53" s="93">
        <v>0.46087388520776507</v>
      </c>
      <c r="N53" s="93">
        <v>0.46090112036412673</v>
      </c>
      <c r="O53" s="93">
        <v>0.46146584253886286</v>
      </c>
      <c r="P53" s="93">
        <v>0.49121074102203466</v>
      </c>
      <c r="Q53" s="93">
        <v>0.49100114988378996</v>
      </c>
      <c r="R53" s="93">
        <v>0.49093116218763871</v>
      </c>
      <c r="S53" s="93">
        <v>0.49154047773008441</v>
      </c>
      <c r="T53" s="93">
        <v>0.49283463685852774</v>
      </c>
      <c r="U53" s="93">
        <v>0.49063813826837799</v>
      </c>
      <c r="V53" s="93">
        <v>0.49122485990115877</v>
      </c>
      <c r="W53" s="93">
        <v>0.4909065301139906</v>
      </c>
      <c r="X53" s="93">
        <v>0.49128151938348175</v>
      </c>
      <c r="Y53" s="93">
        <v>0.49121875774340568</v>
      </c>
      <c r="Z53" s="93">
        <v>0.49096196406751014</v>
      </c>
      <c r="AA53" s="93">
        <v>0.49092207905443541</v>
      </c>
      <c r="AB53" s="93">
        <v>0.49122414030834211</v>
      </c>
      <c r="AC53" s="93">
        <v>0.49101482402881746</v>
      </c>
      <c r="AD53" s="93">
        <v>0.49093597084455826</v>
      </c>
      <c r="AE53" s="93">
        <v>0.49064803081556002</v>
      </c>
      <c r="AF53" s="93">
        <v>0.4912369573316212</v>
      </c>
      <c r="AG53" s="93">
        <v>0.49095795113521989</v>
      </c>
      <c r="AH53" s="93">
        <v>0.49120928489458826</v>
      </c>
      <c r="AI53" s="93">
        <v>0.49103103716250091</v>
      </c>
      <c r="AJ53" s="93">
        <v>0.49064303706199391</v>
      </c>
      <c r="AK53" s="93">
        <v>0.49153914408862492</v>
      </c>
      <c r="AL53" s="93">
        <v>0.49128233982668901</v>
      </c>
      <c r="AM53" s="93">
        <v>0.49155359755789213</v>
      </c>
      <c r="AN53" s="93">
        <v>0.4912282338671114</v>
      </c>
      <c r="AO53" s="93">
        <v>0.49097600708049977</v>
      </c>
      <c r="AP53" s="93">
        <v>0.49092643017234944</v>
      </c>
      <c r="AQ53" s="93">
        <v>0.49189992306600916</v>
      </c>
      <c r="AR53" s="93">
        <v>0.49153917091652499</v>
      </c>
      <c r="AS53" s="93">
        <v>0.49095848471906006</v>
      </c>
      <c r="AT53" s="93">
        <v>0.49091706711729988</v>
      </c>
      <c r="AU53" s="93">
        <v>0.49091052762668314</v>
      </c>
      <c r="AV53" s="93">
        <v>0.4909519038900052</v>
      </c>
      <c r="AW53" s="93">
        <v>0.49092515036509049</v>
      </c>
      <c r="AX53" s="93">
        <v>0.4906343641045619</v>
      </c>
      <c r="AY53" s="93">
        <v>0.49124222291126807</v>
      </c>
      <c r="AZ53" s="93">
        <v>0.49092221425633187</v>
      </c>
      <c r="BA53" s="93">
        <v>0.49100825052635938</v>
      </c>
      <c r="BB53" s="93">
        <v>0.49153263391589314</v>
      </c>
      <c r="BC53" s="93">
        <v>0.49095522907230033</v>
      </c>
      <c r="BD53" s="93">
        <v>0.49062242354836699</v>
      </c>
      <c r="BE53" s="93">
        <v>0.49127411261662796</v>
      </c>
      <c r="BF53" s="93">
        <v>0.49122196257006301</v>
      </c>
      <c r="BG53" s="93">
        <v>0.49121980161848194</v>
      </c>
      <c r="BH53" s="93">
        <v>0.49128094230125319</v>
      </c>
      <c r="BI53" s="93">
        <v>0.49124589401160668</v>
      </c>
      <c r="BJ53" s="93">
        <v>0.49128176801364354</v>
      </c>
      <c r="BK53" s="93">
        <v>0.49093792757363325</v>
      </c>
      <c r="BL53" s="93">
        <v>0.49091524479860255</v>
      </c>
      <c r="BM53" s="93">
        <v>0.49133244645907237</v>
      </c>
      <c r="BN53" s="93">
        <v>0.49091806281218353</v>
      </c>
      <c r="BO53" s="93">
        <v>0.49159106019417703</v>
      </c>
      <c r="BP53" s="93">
        <v>0.49378027700354821</v>
      </c>
      <c r="BQ53" s="93">
        <v>0.49093336893520506</v>
      </c>
      <c r="BR53" s="93">
        <v>0.49089372779387941</v>
      </c>
      <c r="BS53" s="93">
        <v>0.49089572677243953</v>
      </c>
      <c r="BT53" s="93">
        <v>0.49093809456029514</v>
      </c>
      <c r="BU53" s="93">
        <v>0.49121906974285401</v>
      </c>
      <c r="BV53" s="93">
        <v>0.4909402713980513</v>
      </c>
      <c r="BW53" s="93">
        <v>0.4915150224746781</v>
      </c>
      <c r="BX53" s="93">
        <v>0.49091229094635458</v>
      </c>
      <c r="BY53" s="93">
        <v>0.49131460399098975</v>
      </c>
      <c r="BZ53" s="93">
        <v>0.49090609123954704</v>
      </c>
      <c r="CA53" s="93">
        <v>0.49104933439797255</v>
      </c>
      <c r="CB53" s="93">
        <v>0.49121322335730977</v>
      </c>
      <c r="CC53" s="93">
        <v>0.4906219548418001</v>
      </c>
      <c r="CD53" s="93">
        <v>0.49058606660439469</v>
      </c>
      <c r="CE53" s="93">
        <v>0.49089507190343062</v>
      </c>
      <c r="CF53" s="93">
        <v>0.49123238156189636</v>
      </c>
      <c r="CG53" s="93">
        <v>0.49090030863277989</v>
      </c>
      <c r="CH53" s="93">
        <v>0.49121063875334475</v>
      </c>
      <c r="CI53" s="93">
        <v>0.4908754074381822</v>
      </c>
      <c r="CJ53" s="93">
        <v>0.49116436493666699</v>
      </c>
      <c r="CK53" s="93">
        <v>0.49124138655420552</v>
      </c>
      <c r="CL53" s="93">
        <v>0.49088507714746221</v>
      </c>
      <c r="CM53" s="93">
        <v>0.49115446226767023</v>
      </c>
      <c r="CN53" s="93">
        <v>0.49169393837658942</v>
      </c>
      <c r="CO53" s="93">
        <v>0.49092549097624133</v>
      </c>
      <c r="CP53" s="93">
        <v>0.49087194842458848</v>
      </c>
      <c r="CQ53" s="93">
        <v>0.49058095597091084</v>
      </c>
      <c r="CR53" s="93">
        <v>0.49123065813265349</v>
      </c>
      <c r="CS53" s="93">
        <v>0.49148772734582769</v>
      </c>
      <c r="CT53" s="93">
        <v>0.4912025454463313</v>
      </c>
      <c r="CU53" s="93">
        <v>0.49086430443294987</v>
      </c>
      <c r="CV53" s="93">
        <v>0.49115232214841248</v>
      </c>
      <c r="CW53" s="93">
        <v>0.49160131510321931</v>
      </c>
      <c r="CX53" s="93">
        <v>0.49209444884286802</v>
      </c>
      <c r="CY53" s="93">
        <v>0.4915717038295731</v>
      </c>
      <c r="CZ53" s="93">
        <v>0.49059968237043922</v>
      </c>
      <c r="DA53" s="93">
        <v>0.49091480824735384</v>
      </c>
      <c r="DB53" s="93">
        <v>0.49087872246535758</v>
      </c>
      <c r="DC53" s="93">
        <v>0.49087915773792401</v>
      </c>
      <c r="DD53" s="93">
        <v>0.49122858564731076</v>
      </c>
      <c r="DE53" s="93">
        <v>0.49117890211827003</v>
      </c>
      <c r="DF53" s="93">
        <v>0.49120151667050255</v>
      </c>
      <c r="DG53" s="93">
        <v>0.49145049651172579</v>
      </c>
      <c r="DH53" s="93">
        <v>0.49116632929993981</v>
      </c>
      <c r="DI53" s="93">
        <v>0.49095349164785868</v>
      </c>
      <c r="DJ53" s="93">
        <v>0.49116966015094193</v>
      </c>
      <c r="DK53" s="93">
        <v>0.49062458983289692</v>
      </c>
      <c r="DL53" s="93">
        <v>0.49197862994787417</v>
      </c>
      <c r="DM53" s="93">
        <v>0.49091850178631247</v>
      </c>
      <c r="DN53" s="93">
        <v>0.49117382864861403</v>
      </c>
      <c r="DO53" s="93">
        <v>0.49116595338253488</v>
      </c>
      <c r="DP53" s="93">
        <v>0.49122724614672841</v>
      </c>
      <c r="DQ53" s="93">
        <v>0.49088608573596854</v>
      </c>
      <c r="DR53" s="93">
        <v>0.49090770276572515</v>
      </c>
      <c r="DS53" s="93">
        <v>0.49116714338597067</v>
      </c>
      <c r="DT53" s="93">
        <v>0.49116358505911756</v>
      </c>
      <c r="DU53" s="93">
        <v>0.4909618292048859</v>
      </c>
      <c r="DV53" s="93">
        <v>0.49059462314277436</v>
      </c>
      <c r="DW53" s="93">
        <v>0.49122928932334597</v>
      </c>
      <c r="DX53" s="93">
        <v>0.49149563082354758</v>
      </c>
      <c r="DY53" s="93">
        <v>0.49121879869530549</v>
      </c>
      <c r="DZ53" s="93">
        <v>0.49116581961978167</v>
      </c>
      <c r="EA53" s="93">
        <v>0.49145845245565278</v>
      </c>
      <c r="EB53" s="93">
        <v>0.49092403808348489</v>
      </c>
      <c r="EC53" s="93">
        <v>0.4911920468101198</v>
      </c>
      <c r="ED53" s="93">
        <v>0.49090263648753446</v>
      </c>
      <c r="EE53" s="93">
        <v>0.49088310460543738</v>
      </c>
      <c r="EF53" s="93">
        <v>0.49116231435170449</v>
      </c>
      <c r="EG53" s="93">
        <v>0.49124535495132732</v>
      </c>
      <c r="EH53" s="93">
        <v>0.49087537319674401</v>
      </c>
      <c r="EI53" s="93">
        <v>0.49076723652536797</v>
      </c>
      <c r="EJ53" s="93">
        <v>0.49078582959507683</v>
      </c>
      <c r="EK53" s="93">
        <v>0.49121916659064263</v>
      </c>
      <c r="EL53" s="93">
        <v>0.49115954782675475</v>
      </c>
      <c r="EM53" s="93">
        <v>0.49174783156899549</v>
      </c>
      <c r="EN53" s="93">
        <v>0.4912306566543081</v>
      </c>
      <c r="EO53" s="93">
        <v>0.49118525921088019</v>
      </c>
      <c r="EP53" s="93">
        <v>0.49091253159281178</v>
      </c>
      <c r="EQ53" s="93">
        <v>0.49115758046696539</v>
      </c>
      <c r="ER53" s="93">
        <v>0.49087972423607373</v>
      </c>
      <c r="ES53" s="93">
        <v>0.49128576191338291</v>
      </c>
      <c r="ET53" s="93">
        <v>0.49058837843330638</v>
      </c>
      <c r="EU53" s="93">
        <v>0.49092994985385346</v>
      </c>
      <c r="EV53" s="93">
        <v>0.49149740515651413</v>
      </c>
      <c r="EW53" s="93">
        <v>0.49091164844331026</v>
      </c>
      <c r="EX53" s="93">
        <v>0.49116688090519361</v>
      </c>
      <c r="EY53" s="93">
        <v>0.49117448967444882</v>
      </c>
      <c r="EZ53" s="93">
        <v>0.49124127006420054</v>
      </c>
      <c r="FA53" s="93">
        <v>0.49119654826957898</v>
      </c>
      <c r="FB53" s="93">
        <v>0.49060868473514857</v>
      </c>
      <c r="FC53" s="93">
        <v>0.49116610379953751</v>
      </c>
      <c r="FD53" s="93">
        <v>0.49118035642411606</v>
      </c>
      <c r="FE53" s="93">
        <v>0.49131000807963626</v>
      </c>
      <c r="FF53" s="93">
        <v>0.49118762498856311</v>
      </c>
      <c r="FG53" s="93">
        <v>0.49298182976227267</v>
      </c>
      <c r="FH53" s="93">
        <v>0.49246638729736192</v>
      </c>
      <c r="FI53" s="93">
        <v>0.49124604518568066</v>
      </c>
      <c r="FJ53" s="93">
        <v>0.49089414348482541</v>
      </c>
      <c r="FK53" s="93">
        <v>0.49117974340701409</v>
      </c>
      <c r="FL53" s="93">
        <v>0.49061935377928678</v>
      </c>
      <c r="FM53" s="93">
        <v>0.49089600615502993</v>
      </c>
      <c r="FN53" s="93">
        <v>0.49093091617123036</v>
      </c>
      <c r="FO53" s="93">
        <v>0.49148607686949419</v>
      </c>
      <c r="FP53" s="93">
        <v>0.49089814330698084</v>
      </c>
      <c r="FQ53" s="93">
        <v>0.49067002660837516</v>
      </c>
      <c r="FR53" s="93">
        <v>0.49121236704587418</v>
      </c>
      <c r="FS53" s="93">
        <v>0.49094714714614657</v>
      </c>
      <c r="FT53" s="93">
        <v>0.49121693230660568</v>
      </c>
      <c r="FU53" s="93">
        <v>0.49126007778230196</v>
      </c>
      <c r="FV53" s="93">
        <v>0.49120137617681564</v>
      </c>
      <c r="FW53" s="93">
        <v>0.4911949001722451</v>
      </c>
      <c r="FX53" s="93">
        <v>0.49094302334965212</v>
      </c>
      <c r="FY53" s="93">
        <v>0.49090528719055199</v>
      </c>
      <c r="FZ53" s="93">
        <v>0.4909448377111113</v>
      </c>
      <c r="GA53" s="93">
        <v>0.49118999395325724</v>
      </c>
    </row>
    <row r="54" spans="2:183">
      <c r="B54" s="96" t="s">
        <v>2</v>
      </c>
      <c r="C54" s="166" t="s">
        <v>46</v>
      </c>
      <c r="D54" s="96">
        <v>37.19</v>
      </c>
      <c r="E54" s="17">
        <v>33.35</v>
      </c>
      <c r="F54" s="17">
        <v>36.68</v>
      </c>
      <c r="G54" s="17">
        <v>35.57</v>
      </c>
      <c r="H54" s="17">
        <v>36.69</v>
      </c>
      <c r="I54" s="17">
        <v>35.700000000000003</v>
      </c>
      <c r="J54" s="17">
        <v>37.33</v>
      </c>
      <c r="K54" s="17">
        <v>37.32</v>
      </c>
      <c r="L54" s="17">
        <v>35.47</v>
      </c>
      <c r="M54" s="17">
        <v>36.56</v>
      </c>
      <c r="N54" s="17">
        <v>35.22</v>
      </c>
      <c r="O54" s="17">
        <v>36.549999999999997</v>
      </c>
      <c r="P54" s="17">
        <v>37.369999999999997</v>
      </c>
      <c r="Q54" s="17">
        <v>33.92</v>
      </c>
      <c r="R54" s="17">
        <v>36.909999999999997</v>
      </c>
      <c r="S54" s="17">
        <v>29.75</v>
      </c>
      <c r="T54" s="17">
        <v>17.670000000000002</v>
      </c>
      <c r="U54" s="17">
        <v>35.909999999999997</v>
      </c>
      <c r="V54" s="17">
        <v>37.5</v>
      </c>
      <c r="W54" s="17">
        <v>37.6</v>
      </c>
      <c r="X54" s="17">
        <v>35.53</v>
      </c>
      <c r="Y54" s="17">
        <v>37.119999999999997</v>
      </c>
      <c r="Z54" s="17">
        <v>35.29</v>
      </c>
      <c r="AA54" s="17">
        <v>36.74</v>
      </c>
      <c r="AB54" s="17">
        <v>37.06</v>
      </c>
      <c r="AC54" s="17">
        <v>33.53</v>
      </c>
      <c r="AD54" s="17">
        <v>36.68</v>
      </c>
      <c r="AE54" s="17">
        <v>35.549999999999997</v>
      </c>
      <c r="AF54" s="17">
        <v>36.659999999999997</v>
      </c>
      <c r="AG54" s="17">
        <v>35.85</v>
      </c>
      <c r="AH54" s="17">
        <v>37.47</v>
      </c>
      <c r="AI54" s="17">
        <v>37.39</v>
      </c>
      <c r="AJ54" s="17">
        <v>35.61</v>
      </c>
      <c r="AK54" s="17">
        <v>36.97</v>
      </c>
      <c r="AL54" s="17">
        <v>35.380000000000003</v>
      </c>
      <c r="AM54" s="17">
        <v>36.54</v>
      </c>
      <c r="AN54" s="17">
        <v>37.39</v>
      </c>
      <c r="AO54" s="17">
        <v>35.06</v>
      </c>
      <c r="AP54" s="17">
        <v>37.04</v>
      </c>
      <c r="AQ54" s="17">
        <v>17.87</v>
      </c>
      <c r="AR54" s="17">
        <v>25.11</v>
      </c>
      <c r="AS54" s="17">
        <v>36.01</v>
      </c>
      <c r="AT54" s="17">
        <v>37.520000000000003</v>
      </c>
      <c r="AU54" s="17">
        <v>37.659999999999997</v>
      </c>
      <c r="AV54" s="17">
        <v>35.75</v>
      </c>
      <c r="AW54" s="17">
        <v>36.89</v>
      </c>
      <c r="AX54" s="17">
        <v>35.58</v>
      </c>
      <c r="AY54" s="17">
        <v>36.590000000000003</v>
      </c>
      <c r="AZ54" s="17">
        <v>37.380000000000003</v>
      </c>
      <c r="BA54" s="17">
        <v>33.89</v>
      </c>
      <c r="BB54" s="17">
        <v>36.99</v>
      </c>
      <c r="BC54" s="17">
        <v>35.549999999999997</v>
      </c>
      <c r="BD54" s="17">
        <v>36.97</v>
      </c>
      <c r="BE54" s="17">
        <v>35.99</v>
      </c>
      <c r="BF54" s="17">
        <v>37.479999999999997</v>
      </c>
      <c r="BG54" s="17">
        <v>37.54</v>
      </c>
      <c r="BH54" s="17">
        <v>35.479999999999997</v>
      </c>
      <c r="BI54" s="17">
        <v>36.76</v>
      </c>
      <c r="BJ54" s="17">
        <v>35.57</v>
      </c>
      <c r="BK54" s="17">
        <v>36.71</v>
      </c>
      <c r="BL54" s="17">
        <v>37.450000000000003</v>
      </c>
      <c r="BM54" s="17">
        <v>34</v>
      </c>
      <c r="BN54" s="17">
        <v>37.119999999999997</v>
      </c>
      <c r="BO54" s="17">
        <v>7.2</v>
      </c>
      <c r="BP54" s="17">
        <v>7.18</v>
      </c>
      <c r="BQ54" s="17">
        <v>36.270000000000003</v>
      </c>
      <c r="BR54" s="17">
        <v>37.869999999999997</v>
      </c>
      <c r="BS54" s="17">
        <v>38.200000000000003</v>
      </c>
      <c r="BT54" s="17">
        <v>36.090000000000003</v>
      </c>
      <c r="BU54" s="17">
        <v>37.64</v>
      </c>
      <c r="BV54" s="17">
        <v>36.200000000000003</v>
      </c>
      <c r="BW54" s="17">
        <v>37.58</v>
      </c>
      <c r="BX54" s="17">
        <v>37.85</v>
      </c>
      <c r="BY54" s="17">
        <v>34.72</v>
      </c>
      <c r="BZ54" s="17">
        <v>37.51</v>
      </c>
      <c r="CA54" s="17">
        <v>36.64</v>
      </c>
      <c r="CB54" s="17">
        <v>37.82</v>
      </c>
      <c r="CC54" s="17">
        <v>36.64</v>
      </c>
      <c r="CD54" s="17">
        <v>38.51</v>
      </c>
      <c r="CE54" s="17">
        <v>38.56</v>
      </c>
      <c r="CF54" s="17">
        <v>36.81</v>
      </c>
      <c r="CG54" s="17">
        <v>38.049999999999997</v>
      </c>
      <c r="CH54" s="17">
        <v>37.68</v>
      </c>
      <c r="CI54" s="17">
        <v>39.200000000000003</v>
      </c>
      <c r="CJ54" s="17">
        <v>39.44</v>
      </c>
      <c r="CK54" s="17">
        <v>36.71</v>
      </c>
      <c r="CL54" s="17">
        <v>39</v>
      </c>
      <c r="CM54" s="17">
        <v>19.91</v>
      </c>
      <c r="CN54" s="17">
        <v>29.68</v>
      </c>
      <c r="CO54" s="17">
        <v>37.19</v>
      </c>
      <c r="CP54" s="17">
        <v>39.049999999999997</v>
      </c>
      <c r="CQ54" s="17">
        <v>38.99</v>
      </c>
      <c r="CR54" s="17">
        <v>37.29</v>
      </c>
      <c r="CS54" s="17">
        <v>38.42</v>
      </c>
      <c r="CT54" s="17">
        <v>37.94</v>
      </c>
      <c r="CU54" s="17">
        <v>39.35</v>
      </c>
      <c r="CV54" s="17">
        <v>39.44</v>
      </c>
      <c r="CW54" s="17">
        <v>35.61</v>
      </c>
      <c r="CX54" s="17">
        <v>24.02</v>
      </c>
      <c r="CY54" s="17">
        <v>17.41</v>
      </c>
      <c r="CZ54" s="17">
        <v>38.409999999999997</v>
      </c>
      <c r="DA54" s="17">
        <v>37.53</v>
      </c>
      <c r="DB54" s="17">
        <v>39.14</v>
      </c>
      <c r="DC54" s="17">
        <v>39.28</v>
      </c>
      <c r="DD54" s="17">
        <v>37.28</v>
      </c>
      <c r="DE54" s="17">
        <v>38.659999999999997</v>
      </c>
      <c r="DF54" s="17">
        <v>38.08</v>
      </c>
      <c r="DG54" s="17">
        <v>39.14</v>
      </c>
      <c r="DH54" s="17">
        <v>39.409999999999997</v>
      </c>
      <c r="DI54" s="17">
        <v>35.659999999999997</v>
      </c>
      <c r="DJ54" s="17">
        <v>39</v>
      </c>
      <c r="DK54" s="17">
        <v>36.020000000000003</v>
      </c>
      <c r="DL54" s="17">
        <v>13.6</v>
      </c>
      <c r="DM54" s="17">
        <v>37.479999999999997</v>
      </c>
      <c r="DN54" s="17">
        <v>39.04</v>
      </c>
      <c r="DO54" s="17">
        <v>39.229999999999997</v>
      </c>
      <c r="DP54" s="17">
        <v>37.18</v>
      </c>
      <c r="DQ54" s="17">
        <v>38.64</v>
      </c>
      <c r="DR54" s="17">
        <v>38</v>
      </c>
      <c r="DS54" s="17">
        <v>39.229999999999997</v>
      </c>
      <c r="DT54" s="17">
        <v>39.44</v>
      </c>
      <c r="DU54" s="17">
        <v>35.49</v>
      </c>
      <c r="DV54" s="17">
        <v>38.770000000000003</v>
      </c>
      <c r="DW54" s="17">
        <v>37.19</v>
      </c>
      <c r="DX54" s="17">
        <v>38.340000000000003</v>
      </c>
      <c r="DY54" s="17">
        <v>37.28</v>
      </c>
      <c r="DZ54" s="17">
        <v>39.11</v>
      </c>
      <c r="EA54" s="17">
        <v>38.9</v>
      </c>
      <c r="EB54" s="17">
        <v>37.130000000000003</v>
      </c>
      <c r="EC54" s="17">
        <v>38.229999999999997</v>
      </c>
      <c r="ED54" s="17">
        <v>37.68</v>
      </c>
      <c r="EE54" s="17">
        <v>39.090000000000003</v>
      </c>
      <c r="EF54" s="17">
        <v>39.32</v>
      </c>
      <c r="EG54" s="17">
        <v>36.72</v>
      </c>
      <c r="EH54" s="17">
        <v>38.75</v>
      </c>
      <c r="EI54" s="17">
        <v>14.92</v>
      </c>
      <c r="EJ54" s="17">
        <v>34.659999999999997</v>
      </c>
      <c r="EK54" s="17">
        <v>37.229999999999997</v>
      </c>
      <c r="EL54" s="17">
        <v>39.14</v>
      </c>
      <c r="EM54" s="17">
        <v>39.11</v>
      </c>
      <c r="EN54" s="17">
        <v>37.19</v>
      </c>
      <c r="EO54" s="17">
        <v>38.35</v>
      </c>
      <c r="EP54" s="17">
        <v>37.619999999999997</v>
      </c>
      <c r="EQ54" s="17">
        <v>39.19</v>
      </c>
      <c r="ER54" s="17">
        <v>39.22</v>
      </c>
      <c r="ES54" s="17">
        <v>35.33</v>
      </c>
      <c r="ET54" s="17">
        <v>38.54</v>
      </c>
      <c r="EU54" s="17">
        <v>37.020000000000003</v>
      </c>
      <c r="EV54" s="17">
        <v>38.270000000000003</v>
      </c>
      <c r="EW54" s="17">
        <v>37.18</v>
      </c>
      <c r="EX54" s="17">
        <v>39</v>
      </c>
      <c r="EY54" s="17">
        <v>38.82</v>
      </c>
      <c r="EZ54" s="17">
        <v>37.01</v>
      </c>
      <c r="FA54" s="17">
        <v>38.229999999999997</v>
      </c>
      <c r="FB54" s="17">
        <v>37.43</v>
      </c>
      <c r="FC54" s="17">
        <v>39.090000000000003</v>
      </c>
      <c r="FD54" s="17">
        <v>38.4</v>
      </c>
      <c r="FE54" s="17">
        <v>34.869999999999997</v>
      </c>
      <c r="FF54" s="17">
        <v>38.119999999999997</v>
      </c>
      <c r="FG54" s="17">
        <v>3.71</v>
      </c>
      <c r="FH54" s="17">
        <v>10.91</v>
      </c>
      <c r="FI54" s="17">
        <v>36.799999999999997</v>
      </c>
      <c r="FJ54" s="17">
        <v>38.6</v>
      </c>
      <c r="FK54" s="17">
        <v>38.590000000000003</v>
      </c>
      <c r="FL54" s="17">
        <v>36.78</v>
      </c>
      <c r="FM54" s="17">
        <v>38.049999999999997</v>
      </c>
      <c r="FN54" s="17">
        <v>36.94</v>
      </c>
      <c r="FO54" s="17">
        <v>38.590000000000003</v>
      </c>
      <c r="FP54" s="17">
        <v>37.979999999999997</v>
      </c>
      <c r="FQ54" s="17">
        <v>34.43</v>
      </c>
      <c r="FR54" s="17">
        <v>37.799999999999997</v>
      </c>
      <c r="FS54" s="17">
        <v>36.46</v>
      </c>
      <c r="FT54" s="17">
        <v>37.42</v>
      </c>
      <c r="FU54" s="17">
        <v>36.39</v>
      </c>
      <c r="FV54" s="17">
        <v>38.15</v>
      </c>
      <c r="FW54" s="17">
        <v>38.15</v>
      </c>
      <c r="FX54" s="17">
        <v>36.26</v>
      </c>
      <c r="FY54" s="17">
        <v>37.590000000000003</v>
      </c>
      <c r="FZ54" s="17">
        <v>36.520000000000003</v>
      </c>
      <c r="GA54" s="17">
        <v>38.26</v>
      </c>
    </row>
    <row r="55" spans="2:183">
      <c r="B55" s="96" t="s">
        <v>2</v>
      </c>
      <c r="C55" s="166" t="s">
        <v>47</v>
      </c>
      <c r="D55" s="178">
        <v>1383.7</v>
      </c>
      <c r="E55" s="179">
        <v>1241.05</v>
      </c>
      <c r="F55" s="179">
        <v>1364.98</v>
      </c>
      <c r="G55" s="179">
        <v>1323.38</v>
      </c>
      <c r="H55" s="179">
        <v>1838.39</v>
      </c>
      <c r="I55" s="179">
        <v>1789.09</v>
      </c>
      <c r="J55" s="179">
        <v>1870.65</v>
      </c>
      <c r="K55" s="179">
        <v>1870.06</v>
      </c>
      <c r="L55" s="179">
        <v>1777.48</v>
      </c>
      <c r="M55" s="179">
        <v>1360.25</v>
      </c>
      <c r="N55" s="179">
        <v>1310.67</v>
      </c>
      <c r="O55" s="179">
        <v>1360.07</v>
      </c>
      <c r="P55" s="179">
        <v>1390.62</v>
      </c>
      <c r="Q55" s="179">
        <v>1262.2</v>
      </c>
      <c r="R55" s="179">
        <v>1373.29</v>
      </c>
      <c r="S55" s="179">
        <v>1106.93</v>
      </c>
      <c r="T55" s="179">
        <v>885.59</v>
      </c>
      <c r="U55" s="179">
        <v>1799.22</v>
      </c>
      <c r="V55" s="179">
        <v>1878.93</v>
      </c>
      <c r="W55" s="179">
        <v>1883.99</v>
      </c>
      <c r="X55" s="179">
        <v>1780.26</v>
      </c>
      <c r="Y55" s="179">
        <v>1381.42</v>
      </c>
      <c r="Z55" s="179">
        <v>1313.21</v>
      </c>
      <c r="AA55" s="179">
        <v>1367.13</v>
      </c>
      <c r="AB55" s="179">
        <v>1378.86</v>
      </c>
      <c r="AC55" s="179">
        <v>1247.6400000000001</v>
      </c>
      <c r="AD55" s="179">
        <v>1364.93</v>
      </c>
      <c r="AE55" s="179">
        <v>1322.75</v>
      </c>
      <c r="AF55" s="179">
        <v>1836.99</v>
      </c>
      <c r="AG55" s="179">
        <v>1796.59</v>
      </c>
      <c r="AH55" s="179">
        <v>1877.75</v>
      </c>
      <c r="AI55" s="179">
        <v>1873.66</v>
      </c>
      <c r="AJ55" s="179">
        <v>1784.49</v>
      </c>
      <c r="AK55" s="179">
        <v>1375.78</v>
      </c>
      <c r="AL55" s="179">
        <v>1316.39</v>
      </c>
      <c r="AM55" s="179">
        <v>1359.63</v>
      </c>
      <c r="AN55" s="179">
        <v>1391.46</v>
      </c>
      <c r="AO55" s="179">
        <v>1304.58</v>
      </c>
      <c r="AP55" s="179">
        <v>1378.13</v>
      </c>
      <c r="AQ55" s="179">
        <v>665.08</v>
      </c>
      <c r="AR55" s="179">
        <v>1258.43</v>
      </c>
      <c r="AS55" s="179">
        <v>1804.6</v>
      </c>
      <c r="AT55" s="179">
        <v>1880.2</v>
      </c>
      <c r="AU55" s="179">
        <v>1887.04</v>
      </c>
      <c r="AV55" s="179">
        <v>1791.46</v>
      </c>
      <c r="AW55" s="179">
        <v>1372.53</v>
      </c>
      <c r="AX55" s="179">
        <v>1323.81</v>
      </c>
      <c r="AY55" s="179">
        <v>1361.4</v>
      </c>
      <c r="AZ55" s="179">
        <v>1424.05</v>
      </c>
      <c r="BA55" s="179">
        <v>1291.1500000000001</v>
      </c>
      <c r="BB55" s="179">
        <v>1409.39</v>
      </c>
      <c r="BC55" s="179">
        <v>1354.57</v>
      </c>
      <c r="BD55" s="179">
        <v>1896.95</v>
      </c>
      <c r="BE55" s="179">
        <v>1846.4</v>
      </c>
      <c r="BF55" s="179">
        <v>1923.23</v>
      </c>
      <c r="BG55" s="179">
        <v>1926.02</v>
      </c>
      <c r="BH55" s="179">
        <v>1820.51</v>
      </c>
      <c r="BI55" s="179">
        <v>1400.49</v>
      </c>
      <c r="BJ55" s="179">
        <v>1355.12</v>
      </c>
      <c r="BK55" s="179">
        <v>1398.53</v>
      </c>
      <c r="BL55" s="179">
        <v>1462.72</v>
      </c>
      <c r="BM55" s="179">
        <v>1328.02</v>
      </c>
      <c r="BN55" s="179">
        <v>1450.1</v>
      </c>
      <c r="BO55" s="179">
        <v>281.19</v>
      </c>
      <c r="BP55" s="179">
        <v>377.79</v>
      </c>
      <c r="BQ55" s="179">
        <v>1907.95</v>
      </c>
      <c r="BR55" s="179">
        <v>1992.06</v>
      </c>
      <c r="BS55" s="179">
        <v>2009.53</v>
      </c>
      <c r="BT55" s="179">
        <v>1898.13</v>
      </c>
      <c r="BU55" s="179">
        <v>1470.39</v>
      </c>
      <c r="BV55" s="179">
        <v>1413.94</v>
      </c>
      <c r="BW55" s="179">
        <v>1467.76</v>
      </c>
      <c r="BX55" s="179">
        <v>1516.97</v>
      </c>
      <c r="BY55" s="179">
        <v>1391.65</v>
      </c>
      <c r="BZ55" s="179">
        <v>1503.37</v>
      </c>
      <c r="CA55" s="179">
        <v>1468.38</v>
      </c>
      <c r="CB55" s="179">
        <v>2041.31</v>
      </c>
      <c r="CC55" s="179">
        <v>1977.72</v>
      </c>
      <c r="CD55" s="179">
        <v>2078.11</v>
      </c>
      <c r="CE55" s="179">
        <v>2080.86</v>
      </c>
      <c r="CF55" s="179">
        <v>1986.41</v>
      </c>
      <c r="CG55" s="179">
        <v>1525.18</v>
      </c>
      <c r="CH55" s="179">
        <v>1510.06</v>
      </c>
      <c r="CI55" s="179">
        <v>1571.26</v>
      </c>
      <c r="CJ55" s="179">
        <v>1622.37</v>
      </c>
      <c r="CK55" s="179">
        <v>1510.39</v>
      </c>
      <c r="CL55" s="179">
        <v>1604.6</v>
      </c>
      <c r="CM55" s="179">
        <v>819.12</v>
      </c>
      <c r="CN55" s="179">
        <v>1644.1</v>
      </c>
      <c r="CO55" s="179">
        <v>2060.4899999999998</v>
      </c>
      <c r="CP55" s="179">
        <v>2163.23</v>
      </c>
      <c r="CQ55" s="179">
        <v>2160.06</v>
      </c>
      <c r="CR55" s="179">
        <v>2065.91</v>
      </c>
      <c r="CS55" s="179">
        <v>1580.7</v>
      </c>
      <c r="CT55" s="179">
        <v>1560.77</v>
      </c>
      <c r="CU55" s="179">
        <v>1618.92</v>
      </c>
      <c r="CV55" s="179">
        <v>1665.97</v>
      </c>
      <c r="CW55" s="179">
        <v>1504.22</v>
      </c>
      <c r="CX55" s="179">
        <v>1014.56</v>
      </c>
      <c r="CY55" s="179">
        <v>735.43</v>
      </c>
      <c r="CZ55" s="179">
        <v>2185.1999999999998</v>
      </c>
      <c r="DA55" s="179">
        <v>2134.98</v>
      </c>
      <c r="DB55" s="179">
        <v>2226.94</v>
      </c>
      <c r="DC55" s="179">
        <v>2234.85</v>
      </c>
      <c r="DD55" s="179">
        <v>2120.77</v>
      </c>
      <c r="DE55" s="179">
        <v>1632.88</v>
      </c>
      <c r="DF55" s="179">
        <v>1608.64</v>
      </c>
      <c r="DG55" s="179">
        <v>1653.1</v>
      </c>
      <c r="DH55" s="179">
        <v>1709.87</v>
      </c>
      <c r="DI55" s="179">
        <v>1547.16</v>
      </c>
      <c r="DJ55" s="179">
        <v>1692.07</v>
      </c>
      <c r="DK55" s="179">
        <v>1562.73</v>
      </c>
      <c r="DL55" s="179">
        <v>794.55</v>
      </c>
      <c r="DM55" s="179">
        <v>2189.73</v>
      </c>
      <c r="DN55" s="179">
        <v>2281.12</v>
      </c>
      <c r="DO55" s="179">
        <v>2292.25</v>
      </c>
      <c r="DP55" s="179">
        <v>2172.21</v>
      </c>
      <c r="DQ55" s="179">
        <v>1676.41</v>
      </c>
      <c r="DR55" s="179">
        <v>1648.79</v>
      </c>
      <c r="DS55" s="179">
        <v>1702.29</v>
      </c>
      <c r="DT55" s="179">
        <v>1757.85</v>
      </c>
      <c r="DU55" s="179">
        <v>1582.01</v>
      </c>
      <c r="DV55" s="179">
        <v>1727.98</v>
      </c>
      <c r="DW55" s="179">
        <v>1657.64</v>
      </c>
      <c r="DX55" s="179">
        <v>2301.1999999999998</v>
      </c>
      <c r="DY55" s="179">
        <v>2237.2600000000002</v>
      </c>
      <c r="DZ55" s="179">
        <v>2347.5</v>
      </c>
      <c r="EA55" s="179">
        <v>2334.73</v>
      </c>
      <c r="EB55" s="179">
        <v>2228.3200000000002</v>
      </c>
      <c r="EC55" s="179">
        <v>1704.05</v>
      </c>
      <c r="ED55" s="179">
        <v>1679.29</v>
      </c>
      <c r="EE55" s="179">
        <v>1742.35</v>
      </c>
      <c r="EF55" s="179">
        <v>1800.46</v>
      </c>
      <c r="EG55" s="179">
        <v>1681.3</v>
      </c>
      <c r="EH55" s="179">
        <v>1774.5</v>
      </c>
      <c r="EI55" s="179">
        <v>683.22</v>
      </c>
      <c r="EJ55" s="179">
        <v>2137.38</v>
      </c>
      <c r="EK55" s="179">
        <v>2296.09</v>
      </c>
      <c r="EL55" s="179">
        <v>2413.7199999999998</v>
      </c>
      <c r="EM55" s="179">
        <v>2411.92</v>
      </c>
      <c r="EN55" s="179">
        <v>2293.5700000000002</v>
      </c>
      <c r="EO55" s="179">
        <v>1755.96</v>
      </c>
      <c r="EP55" s="179">
        <v>1722.73</v>
      </c>
      <c r="EQ55" s="179">
        <v>1794.42</v>
      </c>
      <c r="ER55" s="179">
        <v>1846.08</v>
      </c>
      <c r="ES55" s="179">
        <v>1662.94</v>
      </c>
      <c r="ET55" s="179">
        <v>1814.3</v>
      </c>
      <c r="EU55" s="179">
        <v>1742.47</v>
      </c>
      <c r="EV55" s="179">
        <v>2425.4499999999998</v>
      </c>
      <c r="EW55" s="179">
        <v>2356.4499999999998</v>
      </c>
      <c r="EX55" s="179">
        <v>2471.9499999999998</v>
      </c>
      <c r="EY55" s="179">
        <v>2460.31</v>
      </c>
      <c r="EZ55" s="179">
        <v>2345.41</v>
      </c>
      <c r="FA55" s="179">
        <v>1799.46</v>
      </c>
      <c r="FB55" s="179">
        <v>1761.74</v>
      </c>
      <c r="FC55" s="179">
        <v>1840.15</v>
      </c>
      <c r="FD55" s="179">
        <v>1858.28</v>
      </c>
      <c r="FE55" s="179">
        <v>1687.48</v>
      </c>
      <c r="FF55" s="179">
        <v>1844.49</v>
      </c>
      <c r="FG55" s="179">
        <v>179.62</v>
      </c>
      <c r="FH55" s="179">
        <v>710.8</v>
      </c>
      <c r="FI55" s="179">
        <v>2398.3200000000002</v>
      </c>
      <c r="FJ55" s="179">
        <v>2515.87</v>
      </c>
      <c r="FK55" s="179">
        <v>2514.71</v>
      </c>
      <c r="FL55" s="179">
        <v>2396.91</v>
      </c>
      <c r="FM55" s="179">
        <v>1841.11</v>
      </c>
      <c r="FN55" s="179">
        <v>1787.71</v>
      </c>
      <c r="FO55" s="179">
        <v>1867.46</v>
      </c>
      <c r="FP55" s="179">
        <v>1889.81</v>
      </c>
      <c r="FQ55" s="179">
        <v>1713.41</v>
      </c>
      <c r="FR55" s="179">
        <v>1880.99</v>
      </c>
      <c r="FS55" s="179">
        <v>1814.41</v>
      </c>
      <c r="FT55" s="179">
        <v>2507.89</v>
      </c>
      <c r="FU55" s="179">
        <v>2438.64</v>
      </c>
      <c r="FV55" s="179">
        <v>2556.96</v>
      </c>
      <c r="FW55" s="179">
        <v>2556.7399999999998</v>
      </c>
      <c r="FX55" s="179">
        <v>2430.2600000000002</v>
      </c>
      <c r="FY55" s="179">
        <v>1870.33</v>
      </c>
      <c r="FZ55" s="179">
        <v>1817.04</v>
      </c>
      <c r="GA55" s="179">
        <v>1903.93</v>
      </c>
    </row>
    <row r="56" spans="2:183">
      <c r="B56" s="180" t="s">
        <v>2</v>
      </c>
      <c r="C56" s="181" t="s">
        <v>48</v>
      </c>
      <c r="D56" s="94">
        <v>6.9770629851687596E-2</v>
      </c>
      <c r="E56" s="95">
        <v>6.9740994701901052E-2</v>
      </c>
      <c r="F56" s="95">
        <v>6.9720486047586891E-2</v>
      </c>
      <c r="G56" s="95">
        <v>6.9735552472709572E-2</v>
      </c>
      <c r="H56" s="95">
        <v>6.9735335016845812E-2</v>
      </c>
      <c r="I56" s="95">
        <v>6.9727566876573666E-2</v>
      </c>
      <c r="J56" s="95">
        <v>6.9774527157487068E-2</v>
      </c>
      <c r="K56" s="95">
        <v>6.9774844317683077E-2</v>
      </c>
      <c r="L56" s="95">
        <v>6.9716180554529814E-2</v>
      </c>
      <c r="M56" s="95">
        <v>6.9732852887455579E-2</v>
      </c>
      <c r="N56" s="95">
        <v>6.9696180753185968E-2</v>
      </c>
      <c r="O56" s="95">
        <v>6.97167632984559E-2</v>
      </c>
      <c r="P56" s="95">
        <v>6.9778178401161045E-2</v>
      </c>
      <c r="Q56" s="95">
        <v>6.9790307593270859E-2</v>
      </c>
      <c r="R56" s="95">
        <v>6.9749679342337056E-2</v>
      </c>
      <c r="S56" s="95">
        <v>6.9741173275801274E-2</v>
      </c>
      <c r="T56" s="95">
        <v>6.9706139704556039E-2</v>
      </c>
      <c r="U56" s="95">
        <v>6.9760910457782127E-2</v>
      </c>
      <c r="V56" s="95">
        <v>6.9792120354222373E-2</v>
      </c>
      <c r="W56" s="95">
        <v>6.9795377494842492E-2</v>
      </c>
      <c r="X56" s="95">
        <v>6.9731672993348939E-2</v>
      </c>
      <c r="Y56" s="95">
        <v>6.9747313955686868E-2</v>
      </c>
      <c r="Z56" s="95">
        <v>6.9708500148631794E-2</v>
      </c>
      <c r="AA56" s="95">
        <v>6.973044608544017E-2</v>
      </c>
      <c r="AB56" s="95">
        <v>6.9760755057584153E-2</v>
      </c>
      <c r="AC56" s="95">
        <v>6.9761555295280719E-2</v>
      </c>
      <c r="AD56" s="95">
        <v>6.9723666746344518E-2</v>
      </c>
      <c r="AE56" s="95">
        <v>6.9728312994176131E-2</v>
      </c>
      <c r="AF56" s="95">
        <v>6.9731072778507056E-2</v>
      </c>
      <c r="AG56" s="95">
        <v>6.9742214004032313E-2</v>
      </c>
      <c r="AH56" s="95">
        <v>6.9776373891122234E-2</v>
      </c>
      <c r="AI56" s="95">
        <v>6.9774067873317025E-2</v>
      </c>
      <c r="AJ56" s="95">
        <v>6.9725431198729357E-2</v>
      </c>
      <c r="AK56" s="95">
        <v>6.9740193256923141E-2</v>
      </c>
      <c r="AL56" s="95">
        <v>6.9724293726456166E-2</v>
      </c>
      <c r="AM56" s="95">
        <v>6.9714983910749026E-2</v>
      </c>
      <c r="AN56" s="95">
        <v>6.9772920773025743E-2</v>
      </c>
      <c r="AO56" s="95">
        <v>6.9781169159406201E-2</v>
      </c>
      <c r="AP56" s="95">
        <v>6.9758372553741593E-2</v>
      </c>
      <c r="AQ56" s="95">
        <v>6.9730696693555319E-2</v>
      </c>
      <c r="AR56" s="95">
        <v>6.974767507749742E-2</v>
      </c>
      <c r="AS56" s="95">
        <v>6.975504057894398E-2</v>
      </c>
      <c r="AT56" s="95">
        <v>6.9782945096575455E-2</v>
      </c>
      <c r="AU56" s="95">
        <v>6.9807017332808058E-2</v>
      </c>
      <c r="AV56" s="95">
        <v>6.974025733725786E-2</v>
      </c>
      <c r="AW56" s="95">
        <v>6.9753991437692828E-2</v>
      </c>
      <c r="AX56" s="95">
        <v>6.9740604349967289E-2</v>
      </c>
      <c r="AY56" s="95">
        <v>6.9728268043771052E-2</v>
      </c>
      <c r="AZ56" s="95">
        <v>6.978503334690328E-2</v>
      </c>
      <c r="BA56" s="95">
        <v>6.9791006208691511E-2</v>
      </c>
      <c r="BB56" s="95">
        <v>6.9742202257571495E-2</v>
      </c>
      <c r="BC56" s="95">
        <v>6.9721800797029027E-2</v>
      </c>
      <c r="BD56" s="95">
        <v>6.9749321278919932E-2</v>
      </c>
      <c r="BE56" s="95">
        <v>6.9766623182229565E-2</v>
      </c>
      <c r="BF56" s="95">
        <v>6.9775635401826588E-2</v>
      </c>
      <c r="BG56" s="95">
        <v>6.9794448933642977E-2</v>
      </c>
      <c r="BH56" s="95">
        <v>6.9719802539292275E-2</v>
      </c>
      <c r="BI56" s="95">
        <v>6.9741625396310444E-2</v>
      </c>
      <c r="BJ56" s="95">
        <v>6.9737778307308249E-2</v>
      </c>
      <c r="BK56" s="95">
        <v>6.9737767756174115E-2</v>
      </c>
      <c r="BL56" s="95">
        <v>6.9787336462601227E-2</v>
      </c>
      <c r="BM56" s="95">
        <v>6.9800289055314671E-2</v>
      </c>
      <c r="BN56" s="95">
        <v>6.9747305437242141E-2</v>
      </c>
      <c r="BO56" s="95">
        <v>6.9770463895093129E-2</v>
      </c>
      <c r="BP56" s="95">
        <v>6.9735294824655319E-2</v>
      </c>
      <c r="BQ56" s="95">
        <v>6.9778796501606274E-2</v>
      </c>
      <c r="BR56" s="95">
        <v>6.9809032938618898E-2</v>
      </c>
      <c r="BS56" s="95">
        <v>6.9825054969865907E-2</v>
      </c>
      <c r="BT56" s="95">
        <v>6.9772213249905693E-2</v>
      </c>
      <c r="BU56" s="95">
        <v>6.9792713970712017E-2</v>
      </c>
      <c r="BV56" s="95">
        <v>6.9787315733171512E-2</v>
      </c>
      <c r="BW56" s="95">
        <v>6.9805126580999979E-2</v>
      </c>
      <c r="BX56" s="95">
        <v>6.9850871066198722E-2</v>
      </c>
      <c r="BY56" s="95">
        <v>6.9880148500951061E-2</v>
      </c>
      <c r="BZ56" s="95">
        <v>6.9823629161214207E-2</v>
      </c>
      <c r="CA56" s="95">
        <v>6.9844905327413484E-2</v>
      </c>
      <c r="CB56" s="95">
        <v>6.9833041789923903E-2</v>
      </c>
      <c r="CC56" s="95">
        <v>6.9819351479409458E-2</v>
      </c>
      <c r="CD56" s="95">
        <v>6.9886691913347537E-2</v>
      </c>
      <c r="CE56" s="95">
        <v>6.9894815643587196E-2</v>
      </c>
      <c r="CF56" s="95">
        <v>6.9853449607098064E-2</v>
      </c>
      <c r="CG56" s="95">
        <v>6.9848017139620355E-2</v>
      </c>
      <c r="CH56" s="95">
        <v>6.9913186024877352E-2</v>
      </c>
      <c r="CI56" s="95">
        <v>6.9921206292066648E-2</v>
      </c>
      <c r="CJ56" s="95">
        <v>6.9986352661231072E-2</v>
      </c>
      <c r="CK56" s="95">
        <v>6.9954114978877699E-2</v>
      </c>
      <c r="CL56" s="95">
        <v>6.9949643789510116E-2</v>
      </c>
      <c r="CM56" s="95">
        <v>6.9904105681244652E-2</v>
      </c>
      <c r="CN56" s="95">
        <v>6.9905518734514144E-2</v>
      </c>
      <c r="CO56" s="95">
        <v>6.9903970477855945E-2</v>
      </c>
      <c r="CP56" s="95">
        <v>6.9953104101818042E-2</v>
      </c>
      <c r="CQ56" s="95">
        <v>6.9944606257746053E-2</v>
      </c>
      <c r="CR56" s="95">
        <v>6.9913328658320853E-2</v>
      </c>
      <c r="CS56" s="95">
        <v>6.9910990317018501E-2</v>
      </c>
      <c r="CT56" s="95">
        <v>6.9961050282430395E-2</v>
      </c>
      <c r="CU56" s="95">
        <v>6.9965988261805265E-2</v>
      </c>
      <c r="CV56" s="95">
        <v>6.9918958980448975E-2</v>
      </c>
      <c r="CW56" s="95">
        <v>6.9917416849691022E-2</v>
      </c>
      <c r="CX56" s="95">
        <v>6.9900110356036008E-2</v>
      </c>
      <c r="CY56" s="95">
        <v>6.9851969994065191E-2</v>
      </c>
      <c r="CZ56" s="95">
        <v>6.9849261620018421E-2</v>
      </c>
      <c r="DA56" s="95">
        <v>6.988064765227836E-2</v>
      </c>
      <c r="DB56" s="95">
        <v>6.9890844660946153E-2</v>
      </c>
      <c r="DC56" s="95">
        <v>6.9901875420336629E-2</v>
      </c>
      <c r="DD56" s="95">
        <v>6.9856958508227138E-2</v>
      </c>
      <c r="DE56" s="95">
        <v>6.9879209376213725E-2</v>
      </c>
      <c r="DF56" s="95">
        <v>6.9904154850185876E-2</v>
      </c>
      <c r="DG56" s="95">
        <v>6.9906136187923198E-2</v>
      </c>
      <c r="DH56" s="95">
        <v>6.9923292409459339E-2</v>
      </c>
      <c r="DI56" s="95">
        <v>6.9928908420525002E-2</v>
      </c>
      <c r="DJ56" s="95">
        <v>6.9903356369327208E-2</v>
      </c>
      <c r="DK56" s="95">
        <v>6.9864786423328509E-2</v>
      </c>
      <c r="DL56" s="95">
        <v>6.9842477737902808E-2</v>
      </c>
      <c r="DM56" s="95">
        <v>6.9878187106266351E-2</v>
      </c>
      <c r="DN56" s="95">
        <v>6.9891479335332754E-2</v>
      </c>
      <c r="DO56" s="95">
        <v>6.9904369290367308E-2</v>
      </c>
      <c r="DP56" s="95">
        <v>6.9853243370822937E-2</v>
      </c>
      <c r="DQ56" s="95">
        <v>6.9881141925497645E-2</v>
      </c>
      <c r="DR56" s="95">
        <v>6.9908906854660308E-2</v>
      </c>
      <c r="DS56" s="95">
        <v>6.9902002666539564E-2</v>
      </c>
      <c r="DT56" s="95">
        <v>6.9920562334349748E-2</v>
      </c>
      <c r="DU56" s="95">
        <v>6.9903856689727192E-2</v>
      </c>
      <c r="DV56" s="95">
        <v>6.9884092806868359E-2</v>
      </c>
      <c r="DW56" s="95">
        <v>6.9848278608049083E-2</v>
      </c>
      <c r="DX56" s="95">
        <v>6.9846704791781802E-2</v>
      </c>
      <c r="DY56" s="95">
        <v>6.9863561786055961E-2</v>
      </c>
      <c r="DZ56" s="95">
        <v>6.9893375073969075E-2</v>
      </c>
      <c r="EA56" s="95">
        <v>6.9890084815840081E-2</v>
      </c>
      <c r="EB56" s="95">
        <v>6.9849821942212578E-2</v>
      </c>
      <c r="EC56" s="95">
        <v>6.9838857295265094E-2</v>
      </c>
      <c r="ED56" s="95">
        <v>6.9893109173815596E-2</v>
      </c>
      <c r="EE56" s="95">
        <v>6.9891169400934428E-2</v>
      </c>
      <c r="EF56" s="95">
        <v>6.9912040979977635E-2</v>
      </c>
      <c r="EG56" s="95">
        <v>6.9908651838207728E-2</v>
      </c>
      <c r="EH56" s="95">
        <v>6.987774406294342E-2</v>
      </c>
      <c r="EI56" s="95">
        <v>6.9855439505423486E-2</v>
      </c>
      <c r="EJ56" s="95">
        <v>6.9853140825251986E-2</v>
      </c>
      <c r="EK56" s="95">
        <v>6.9849857047473929E-2</v>
      </c>
      <c r="EL56" s="95">
        <v>6.9900315256851073E-2</v>
      </c>
      <c r="EM56" s="95">
        <v>6.9897356687855405E-2</v>
      </c>
      <c r="EN56" s="95">
        <v>6.9845802572922916E-2</v>
      </c>
      <c r="EO56" s="95">
        <v>6.9854463734841124E-2</v>
      </c>
      <c r="EP56" s="95">
        <v>6.9880919625100568E-2</v>
      </c>
      <c r="EQ56" s="95">
        <v>6.9905449713093787E-2</v>
      </c>
      <c r="ER56" s="95">
        <v>6.9909229763385788E-2</v>
      </c>
      <c r="ES56" s="95">
        <v>6.9903850053966252E-2</v>
      </c>
      <c r="ET56" s="95">
        <v>6.9856188963347485E-2</v>
      </c>
      <c r="EU56" s="95">
        <v>6.9839091356068292E-2</v>
      </c>
      <c r="EV56" s="95">
        <v>6.9846289251168939E-2</v>
      </c>
      <c r="EW56" s="95">
        <v>6.9848437063726135E-2</v>
      </c>
      <c r="EX56" s="95">
        <v>6.9887658635129163E-2</v>
      </c>
      <c r="EY56" s="95">
        <v>6.9884891105270866E-2</v>
      </c>
      <c r="EZ56" s="95">
        <v>6.9845714195451644E-2</v>
      </c>
      <c r="FA56" s="95">
        <v>6.9842094842660032E-2</v>
      </c>
      <c r="FB56" s="95">
        <v>6.987626738826716E-2</v>
      </c>
      <c r="FC56" s="95">
        <v>6.9890732035688255E-2</v>
      </c>
      <c r="FD56" s="95">
        <v>6.9856761802540954E-2</v>
      </c>
      <c r="FE56" s="95">
        <v>6.9866563279380595E-2</v>
      </c>
      <c r="FF56" s="95">
        <v>6.9839881628362646E-2</v>
      </c>
      <c r="FG56" s="95">
        <v>6.9807732382367621E-2</v>
      </c>
      <c r="FH56" s="95">
        <v>6.981299747159847E-2</v>
      </c>
      <c r="FI56" s="95">
        <v>6.9822928673411791E-2</v>
      </c>
      <c r="FJ56" s="95">
        <v>6.9858848025786235E-2</v>
      </c>
      <c r="FK56" s="95">
        <v>6.9865928116758833E-2</v>
      </c>
      <c r="FL56" s="95">
        <v>6.9822704813504749E-2</v>
      </c>
      <c r="FM56" s="95">
        <v>6.9831737080151376E-2</v>
      </c>
      <c r="FN56" s="95">
        <v>6.983052769874952E-2</v>
      </c>
      <c r="FO56" s="95">
        <v>6.9865722571163594E-2</v>
      </c>
      <c r="FP56" s="95">
        <v>6.9855044896212554E-2</v>
      </c>
      <c r="FQ56" s="95">
        <v>6.9852259731760832E-2</v>
      </c>
      <c r="FR56" s="95">
        <v>6.9832740886584838E-2</v>
      </c>
      <c r="FS56" s="95">
        <v>6.9812531142544876E-2</v>
      </c>
      <c r="FT56" s="95">
        <v>6.9806082359536628E-2</v>
      </c>
      <c r="FU56" s="95">
        <v>6.9823670001554386E-2</v>
      </c>
      <c r="FV56" s="95">
        <v>6.9852508670911834E-2</v>
      </c>
      <c r="FW56" s="95">
        <v>6.9859399946209183E-2</v>
      </c>
      <c r="FX56" s="95">
        <v>6.9804697775305416E-2</v>
      </c>
      <c r="FY56" s="95">
        <v>6.9821520850175373E-2</v>
      </c>
      <c r="FZ56" s="95">
        <v>6.9837204351691592E-2</v>
      </c>
      <c r="GA56" s="95">
        <v>6.9867384819137568E-2</v>
      </c>
    </row>
    <row r="57" spans="2:183">
      <c r="B57" s="44" t="s">
        <v>2</v>
      </c>
      <c r="C57" s="651" t="s">
        <v>94</v>
      </c>
      <c r="D57" s="182">
        <v>88721.125</v>
      </c>
      <c r="E57" s="182">
        <v>79771.411666666681</v>
      </c>
      <c r="F57" s="182">
        <v>84907.710833333331</v>
      </c>
      <c r="G57" s="182">
        <v>42505.817499999997</v>
      </c>
      <c r="H57" s="182">
        <v>63476.472500000003</v>
      </c>
      <c r="I57" s="182">
        <v>85413.997499999998</v>
      </c>
      <c r="J57" s="182">
        <v>89244.822916666672</v>
      </c>
      <c r="K57" s="182">
        <v>89006.260416666657</v>
      </c>
      <c r="L57" s="182">
        <v>84923.322916666657</v>
      </c>
      <c r="M57" s="182">
        <v>87427.586249999993</v>
      </c>
      <c r="N57" s="182">
        <v>84206.609166666662</v>
      </c>
      <c r="O57" s="182">
        <v>87454.117083333345</v>
      </c>
      <c r="P57" s="182">
        <v>88936.489583333343</v>
      </c>
      <c r="Q57" s="182">
        <v>80431.223750000005</v>
      </c>
      <c r="R57" s="182">
        <v>87718.278333333335</v>
      </c>
      <c r="S57" s="182">
        <v>77916.528333333321</v>
      </c>
      <c r="T57" s="182">
        <v>64740.394583333327</v>
      </c>
      <c r="U57" s="182">
        <v>85469.953333333338</v>
      </c>
      <c r="V57" s="182">
        <v>89190.625</v>
      </c>
      <c r="W57" s="182">
        <v>89285.427083333328</v>
      </c>
      <c r="X57" s="182">
        <v>84719.367083333331</v>
      </c>
      <c r="Y57" s="182">
        <v>88273.125</v>
      </c>
      <c r="Z57" s="182">
        <v>83986.101666666684</v>
      </c>
      <c r="AA57" s="182">
        <v>87525.288750000007</v>
      </c>
      <c r="AB57" s="182">
        <v>88481.505000000005</v>
      </c>
      <c r="AC57" s="182">
        <v>80154.648333333316</v>
      </c>
      <c r="AD57" s="182">
        <v>87531.307499999995</v>
      </c>
      <c r="AE57" s="182">
        <v>84813.367499999993</v>
      </c>
      <c r="AF57" s="182">
        <v>57785.618333333332</v>
      </c>
      <c r="AG57" s="182">
        <v>85680.4375</v>
      </c>
      <c r="AH57" s="182">
        <v>89261.849166666652</v>
      </c>
      <c r="AI57" s="182">
        <v>89178.817916666667</v>
      </c>
      <c r="AJ57" s="182">
        <v>84817.049166666664</v>
      </c>
      <c r="AK57" s="182">
        <v>88009.442916666667</v>
      </c>
      <c r="AL57" s="182">
        <v>84377.770833333343</v>
      </c>
      <c r="AM57" s="182">
        <v>87154.739583333343</v>
      </c>
      <c r="AN57" s="182">
        <v>89124.859166666662</v>
      </c>
      <c r="AO57" s="182">
        <v>83871.75</v>
      </c>
      <c r="AP57" s="182">
        <v>88642.484583333338</v>
      </c>
      <c r="AQ57" s="182">
        <v>64004.120833333334</v>
      </c>
      <c r="AR57" s="182">
        <v>74392.984166666662</v>
      </c>
      <c r="AS57" s="182">
        <v>86109.755416666652</v>
      </c>
      <c r="AT57" s="182">
        <v>89698.5625</v>
      </c>
      <c r="AU57" s="182">
        <v>89880.020833333328</v>
      </c>
      <c r="AV57" s="182">
        <v>85532.299583333341</v>
      </c>
      <c r="AW57" s="182">
        <v>88176.0625</v>
      </c>
      <c r="AX57" s="182">
        <v>85053.518333333341</v>
      </c>
      <c r="AY57" s="182">
        <v>87491.510000000009</v>
      </c>
      <c r="AZ57" s="182">
        <v>89161.114999999991</v>
      </c>
      <c r="BA57" s="182">
        <v>80981.442500000005</v>
      </c>
      <c r="BB57" s="182">
        <v>88337.46875</v>
      </c>
      <c r="BC57" s="182">
        <v>55150.132499999992</v>
      </c>
      <c r="BD57" s="182">
        <v>88103.734166666662</v>
      </c>
      <c r="BE57" s="182">
        <v>86097.875</v>
      </c>
      <c r="BF57" s="182">
        <v>89605.588333333348</v>
      </c>
      <c r="BG57" s="182">
        <v>89680.28125</v>
      </c>
      <c r="BH57" s="182">
        <v>84968.302083333343</v>
      </c>
      <c r="BI57" s="182">
        <v>87915.885416666657</v>
      </c>
      <c r="BJ57" s="182">
        <v>84792.979166666672</v>
      </c>
      <c r="BK57" s="182">
        <v>87719.926666666666</v>
      </c>
      <c r="BL57" s="182">
        <v>89417.213333333348</v>
      </c>
      <c r="BM57" s="182">
        <v>81109.315000000002</v>
      </c>
      <c r="BN57" s="182">
        <v>88673.010833333334</v>
      </c>
      <c r="BO57" s="182">
        <v>51445.354166666664</v>
      </c>
      <c r="BP57" s="182">
        <v>53162.111250000002</v>
      </c>
      <c r="BQ57" s="182">
        <v>86651.059583333321</v>
      </c>
      <c r="BR57" s="182">
        <v>90340.531666666662</v>
      </c>
      <c r="BS57" s="182">
        <v>91058.661250000005</v>
      </c>
      <c r="BT57" s="182">
        <v>86175.565000000002</v>
      </c>
      <c r="BU57" s="182">
        <v>89760.650833333333</v>
      </c>
      <c r="BV57" s="182">
        <v>86405.445416666669</v>
      </c>
      <c r="BW57" s="182">
        <v>89831.552083333343</v>
      </c>
      <c r="BX57" s="182">
        <v>90642.567916666667</v>
      </c>
      <c r="BY57" s="182">
        <v>82930.601666666669</v>
      </c>
      <c r="BZ57" s="182">
        <v>89969.083333333328</v>
      </c>
      <c r="CA57" s="182">
        <v>71636.523333333331</v>
      </c>
      <c r="CB57" s="182">
        <v>65713.11083333334</v>
      </c>
      <c r="CC57" s="182">
        <v>87945.994583333333</v>
      </c>
      <c r="CD57" s="182">
        <v>92137.046666666662</v>
      </c>
      <c r="CE57" s="182">
        <v>92449.369583333333</v>
      </c>
      <c r="CF57" s="182">
        <v>88321.994583333348</v>
      </c>
      <c r="CG57" s="182">
        <v>91119.734583333338</v>
      </c>
      <c r="CH57" s="182">
        <v>90298.739583333343</v>
      </c>
      <c r="CI57" s="182">
        <v>93769.343333333323</v>
      </c>
      <c r="CJ57" s="182">
        <v>94092.270833333328</v>
      </c>
      <c r="CK57" s="182">
        <v>87675</v>
      </c>
      <c r="CL57" s="182">
        <v>93000.656666666677</v>
      </c>
      <c r="CM57" s="182">
        <v>68438.375</v>
      </c>
      <c r="CN57" s="182">
        <v>81376.676666666666</v>
      </c>
      <c r="CO57" s="182">
        <v>89003.327916666662</v>
      </c>
      <c r="CP57" s="182">
        <v>93288.380416666667</v>
      </c>
      <c r="CQ57" s="182">
        <v>93125.515416666662</v>
      </c>
      <c r="CR57" s="182">
        <v>89133.729166666657</v>
      </c>
      <c r="CS57" s="182">
        <v>91970.515833333338</v>
      </c>
      <c r="CT57" s="182">
        <v>90507.150833333333</v>
      </c>
      <c r="CU57" s="182">
        <v>93978.588749999995</v>
      </c>
      <c r="CV57" s="182">
        <v>94052.666666666672</v>
      </c>
      <c r="CW57" s="182">
        <v>84993.950416666674</v>
      </c>
      <c r="CX57" s="182">
        <v>46712.376250000001</v>
      </c>
      <c r="CY57" s="182">
        <v>20770.113333333331</v>
      </c>
      <c r="CZ57" s="182">
        <v>91791.359583333338</v>
      </c>
      <c r="DA57" s="182">
        <v>89513.921666666662</v>
      </c>
      <c r="DB57" s="182">
        <v>93496.84375</v>
      </c>
      <c r="DC57" s="182">
        <v>93669.989166666666</v>
      </c>
      <c r="DD57" s="182">
        <v>88929.104166666657</v>
      </c>
      <c r="DE57" s="182">
        <v>92169.645833333343</v>
      </c>
      <c r="DF57" s="182">
        <v>90740.0625</v>
      </c>
      <c r="DG57" s="182">
        <v>93434.21875</v>
      </c>
      <c r="DH57" s="182">
        <v>93611.625</v>
      </c>
      <c r="DI57" s="182">
        <v>84593.669166666659</v>
      </c>
      <c r="DJ57" s="182">
        <v>92737.03125</v>
      </c>
      <c r="DK57" s="182">
        <v>87110.479166666657</v>
      </c>
      <c r="DL57" s="182">
        <v>61667.815000000002</v>
      </c>
      <c r="DM57" s="182">
        <v>89056.651249999995</v>
      </c>
      <c r="DN57" s="182">
        <v>92852.635416666657</v>
      </c>
      <c r="DO57" s="182">
        <v>92999.099166666681</v>
      </c>
      <c r="DP57" s="182">
        <v>88392.63</v>
      </c>
      <c r="DQ57" s="182">
        <v>91825.34375</v>
      </c>
      <c r="DR57" s="182">
        <v>90225.859166666662</v>
      </c>
      <c r="DS57" s="182">
        <v>93075.635416666657</v>
      </c>
      <c r="DT57" s="182">
        <v>93691.458333333328</v>
      </c>
      <c r="DU57" s="182">
        <v>84573.348750000005</v>
      </c>
      <c r="DV57" s="182">
        <v>92428.625</v>
      </c>
      <c r="DW57" s="182">
        <v>65020.808749999997</v>
      </c>
      <c r="DX57" s="182">
        <v>84001.512916666659</v>
      </c>
      <c r="DY57" s="182">
        <v>88832.12</v>
      </c>
      <c r="DZ57" s="182">
        <v>93114.651249999995</v>
      </c>
      <c r="EA57" s="182">
        <v>92612.25</v>
      </c>
      <c r="EB57" s="182">
        <v>88509.900833333333</v>
      </c>
      <c r="EC57" s="182">
        <v>91233.578333333338</v>
      </c>
      <c r="ED57" s="182">
        <v>89647.338749999995</v>
      </c>
      <c r="EE57" s="182">
        <v>93100.619583333333</v>
      </c>
      <c r="EF57" s="182">
        <v>93680.609166666662</v>
      </c>
      <c r="EG57" s="182">
        <v>87683.994583333333</v>
      </c>
      <c r="EH57" s="182">
        <v>92549.786666666667</v>
      </c>
      <c r="EI57" s="182">
        <v>62253.161666666667</v>
      </c>
      <c r="EJ57" s="182">
        <v>87155.877916666665</v>
      </c>
      <c r="EK57" s="182">
        <v>88933.192916666652</v>
      </c>
      <c r="EL57" s="182">
        <v>93478.421666666662</v>
      </c>
      <c r="EM57" s="182">
        <v>93153.63</v>
      </c>
      <c r="EN57" s="182">
        <v>88826.047083333338</v>
      </c>
      <c r="EO57" s="182">
        <v>91609.135000000009</v>
      </c>
      <c r="EP57" s="182">
        <v>89743.927083333343</v>
      </c>
      <c r="EQ57" s="182">
        <v>93531.625</v>
      </c>
      <c r="ER57" s="182">
        <v>93235.802500000005</v>
      </c>
      <c r="ES57" s="182">
        <v>84140.710833333345</v>
      </c>
      <c r="ET57" s="182">
        <v>91902.583333333343</v>
      </c>
      <c r="EU57" s="182">
        <v>60418.114583333336</v>
      </c>
      <c r="EV57" s="182">
        <v>88389.544583333336</v>
      </c>
      <c r="EW57" s="182">
        <v>88798.838749999995</v>
      </c>
      <c r="EX57" s="182">
        <v>92869.380416666681</v>
      </c>
      <c r="EY57" s="182">
        <v>92586.895833333343</v>
      </c>
      <c r="EZ57" s="182">
        <v>88439.989999999991</v>
      </c>
      <c r="FA57" s="182">
        <v>91263.5625</v>
      </c>
      <c r="FB57" s="182">
        <v>89271.848750000005</v>
      </c>
      <c r="FC57" s="182">
        <v>93098.114583333343</v>
      </c>
      <c r="FD57" s="182">
        <v>91618.020833333343</v>
      </c>
      <c r="FE57" s="182">
        <v>83153.859166666662</v>
      </c>
      <c r="FF57" s="182">
        <v>91162.1875</v>
      </c>
      <c r="FG57" s="182">
        <v>48512.888749999998</v>
      </c>
      <c r="FH57" s="182">
        <v>58423.697916666664</v>
      </c>
      <c r="FI57" s="182">
        <v>88007.203333333338</v>
      </c>
      <c r="FJ57" s="182">
        <v>92090.349166666667</v>
      </c>
      <c r="FK57" s="182">
        <v>92045.572916666657</v>
      </c>
      <c r="FL57" s="182">
        <v>87829.255000000005</v>
      </c>
      <c r="FM57" s="182">
        <v>90973.130416666667</v>
      </c>
      <c r="FN57" s="182">
        <v>88346.400833333333</v>
      </c>
      <c r="FO57" s="182">
        <v>92035.692500000005</v>
      </c>
      <c r="FP57" s="182">
        <v>91070.989166666666</v>
      </c>
      <c r="FQ57" s="182">
        <v>82578.487083333341</v>
      </c>
      <c r="FR57" s="182">
        <v>90733.932083333333</v>
      </c>
      <c r="FS57" s="182">
        <v>87597.3125</v>
      </c>
      <c r="FT57" s="182">
        <v>59171.19291666666</v>
      </c>
      <c r="FU57" s="182">
        <v>87326.362083333341</v>
      </c>
      <c r="FV57" s="182">
        <v>91434.703333333338</v>
      </c>
      <c r="FW57" s="182">
        <v>91265.713749999995</v>
      </c>
      <c r="FX57" s="182">
        <v>87109.533750000002</v>
      </c>
      <c r="FY57" s="182">
        <v>89942.390833333338</v>
      </c>
      <c r="FZ57" s="182">
        <v>87585.297083333338</v>
      </c>
      <c r="GA57" s="182">
        <v>91595.077916666662</v>
      </c>
    </row>
    <row r="58" spans="2:183">
      <c r="B58" s="43" t="s">
        <v>2</v>
      </c>
      <c r="C58" s="652" t="s">
        <v>49</v>
      </c>
      <c r="D58" s="17">
        <v>744</v>
      </c>
      <c r="E58" s="17">
        <v>672</v>
      </c>
      <c r="F58" s="17">
        <v>744</v>
      </c>
      <c r="G58" s="17">
        <v>720</v>
      </c>
      <c r="H58" s="17">
        <v>744</v>
      </c>
      <c r="I58" s="17">
        <v>720</v>
      </c>
      <c r="J58" s="17">
        <v>744</v>
      </c>
      <c r="K58" s="17">
        <v>744</v>
      </c>
      <c r="L58" s="17">
        <v>720</v>
      </c>
      <c r="M58" s="17">
        <v>744</v>
      </c>
      <c r="N58" s="17">
        <v>720</v>
      </c>
      <c r="O58" s="17">
        <v>744</v>
      </c>
      <c r="P58" s="17">
        <v>744</v>
      </c>
      <c r="Q58" s="17">
        <v>672</v>
      </c>
      <c r="R58" s="17">
        <v>744</v>
      </c>
      <c r="S58" s="17">
        <v>720</v>
      </c>
      <c r="T58" s="17">
        <v>744</v>
      </c>
      <c r="U58" s="17">
        <v>720</v>
      </c>
      <c r="V58" s="17">
        <v>744</v>
      </c>
      <c r="W58" s="17">
        <v>744</v>
      </c>
      <c r="X58" s="17">
        <v>720</v>
      </c>
      <c r="Y58" s="17">
        <v>744</v>
      </c>
      <c r="Z58" s="17">
        <v>720</v>
      </c>
      <c r="AA58" s="17">
        <v>744</v>
      </c>
      <c r="AB58" s="17">
        <v>744</v>
      </c>
      <c r="AC58" s="17">
        <v>672</v>
      </c>
      <c r="AD58" s="17">
        <v>744</v>
      </c>
      <c r="AE58" s="17">
        <v>720</v>
      </c>
      <c r="AF58" s="17">
        <v>744</v>
      </c>
      <c r="AG58" s="17">
        <v>720</v>
      </c>
      <c r="AH58" s="17">
        <v>744</v>
      </c>
      <c r="AI58" s="17">
        <v>744</v>
      </c>
      <c r="AJ58" s="17">
        <v>720</v>
      </c>
      <c r="AK58" s="17">
        <v>744</v>
      </c>
      <c r="AL58" s="17">
        <v>720</v>
      </c>
      <c r="AM58" s="17">
        <v>744</v>
      </c>
      <c r="AN58" s="17">
        <v>744</v>
      </c>
      <c r="AO58" s="17">
        <v>696</v>
      </c>
      <c r="AP58" s="17">
        <v>744</v>
      </c>
      <c r="AQ58" s="17">
        <v>720</v>
      </c>
      <c r="AR58" s="17">
        <v>744</v>
      </c>
      <c r="AS58" s="17">
        <v>720</v>
      </c>
      <c r="AT58" s="17">
        <v>744</v>
      </c>
      <c r="AU58" s="17">
        <v>744</v>
      </c>
      <c r="AV58" s="17">
        <v>720</v>
      </c>
      <c r="AW58" s="17">
        <v>744</v>
      </c>
      <c r="AX58" s="17">
        <v>720</v>
      </c>
      <c r="AY58" s="17">
        <v>744</v>
      </c>
      <c r="AZ58" s="17">
        <v>744</v>
      </c>
      <c r="BA58" s="17">
        <v>672</v>
      </c>
      <c r="BB58" s="17">
        <v>744</v>
      </c>
      <c r="BC58" s="17">
        <v>720</v>
      </c>
      <c r="BD58" s="17">
        <v>744</v>
      </c>
      <c r="BE58" s="17">
        <v>720</v>
      </c>
      <c r="BF58" s="17">
        <v>744</v>
      </c>
      <c r="BG58" s="17">
        <v>744</v>
      </c>
      <c r="BH58" s="17">
        <v>720</v>
      </c>
      <c r="BI58" s="17">
        <v>744</v>
      </c>
      <c r="BJ58" s="17">
        <v>720</v>
      </c>
      <c r="BK58" s="17">
        <v>744</v>
      </c>
      <c r="BL58" s="17">
        <v>744</v>
      </c>
      <c r="BM58" s="17">
        <v>672</v>
      </c>
      <c r="BN58" s="17">
        <v>744</v>
      </c>
      <c r="BO58" s="17">
        <v>720</v>
      </c>
      <c r="BP58" s="17">
        <v>744</v>
      </c>
      <c r="BQ58" s="17">
        <v>720</v>
      </c>
      <c r="BR58" s="17">
        <v>744</v>
      </c>
      <c r="BS58" s="17">
        <v>744</v>
      </c>
      <c r="BT58" s="17">
        <v>720</v>
      </c>
      <c r="BU58" s="17">
        <v>744</v>
      </c>
      <c r="BV58" s="17">
        <v>720</v>
      </c>
      <c r="BW58" s="17">
        <v>744</v>
      </c>
      <c r="BX58" s="17">
        <v>744</v>
      </c>
      <c r="BY58" s="17">
        <v>672</v>
      </c>
      <c r="BZ58" s="17">
        <v>744</v>
      </c>
      <c r="CA58" s="17">
        <v>720</v>
      </c>
      <c r="CB58" s="17">
        <v>744</v>
      </c>
      <c r="CC58" s="17">
        <v>720</v>
      </c>
      <c r="CD58" s="17">
        <v>744</v>
      </c>
      <c r="CE58" s="17">
        <v>744</v>
      </c>
      <c r="CF58" s="17">
        <v>720</v>
      </c>
      <c r="CG58" s="17">
        <v>744</v>
      </c>
      <c r="CH58" s="17">
        <v>720</v>
      </c>
      <c r="CI58" s="17">
        <v>744</v>
      </c>
      <c r="CJ58" s="17">
        <v>744</v>
      </c>
      <c r="CK58" s="17">
        <v>696</v>
      </c>
      <c r="CL58" s="17">
        <v>744</v>
      </c>
      <c r="CM58" s="17">
        <v>720</v>
      </c>
      <c r="CN58" s="17">
        <v>744</v>
      </c>
      <c r="CO58" s="17">
        <v>720</v>
      </c>
      <c r="CP58" s="17">
        <v>744</v>
      </c>
      <c r="CQ58" s="17">
        <v>744</v>
      </c>
      <c r="CR58" s="17">
        <v>720</v>
      </c>
      <c r="CS58" s="17">
        <v>744</v>
      </c>
      <c r="CT58" s="17">
        <v>720</v>
      </c>
      <c r="CU58" s="17">
        <v>744</v>
      </c>
      <c r="CV58" s="17">
        <v>744</v>
      </c>
      <c r="CW58" s="17">
        <v>672</v>
      </c>
      <c r="CX58" s="17">
        <v>744</v>
      </c>
      <c r="CY58" s="17">
        <v>720</v>
      </c>
      <c r="CZ58" s="17">
        <v>744</v>
      </c>
      <c r="DA58" s="17">
        <v>720</v>
      </c>
      <c r="DB58" s="17">
        <v>744</v>
      </c>
      <c r="DC58" s="17">
        <v>744</v>
      </c>
      <c r="DD58" s="17">
        <v>720</v>
      </c>
      <c r="DE58" s="17">
        <v>744</v>
      </c>
      <c r="DF58" s="17">
        <v>720</v>
      </c>
      <c r="DG58" s="17">
        <v>744</v>
      </c>
      <c r="DH58" s="17">
        <v>744</v>
      </c>
      <c r="DI58" s="17">
        <v>672</v>
      </c>
      <c r="DJ58" s="17">
        <v>744</v>
      </c>
      <c r="DK58" s="17">
        <v>720</v>
      </c>
      <c r="DL58" s="17">
        <v>744</v>
      </c>
      <c r="DM58" s="17">
        <v>720</v>
      </c>
      <c r="DN58" s="17">
        <v>744</v>
      </c>
      <c r="DO58" s="17">
        <v>744</v>
      </c>
      <c r="DP58" s="17">
        <v>720</v>
      </c>
      <c r="DQ58" s="17">
        <v>744</v>
      </c>
      <c r="DR58" s="17">
        <v>720</v>
      </c>
      <c r="DS58" s="17">
        <v>744</v>
      </c>
      <c r="DT58" s="17">
        <v>744</v>
      </c>
      <c r="DU58" s="17">
        <v>672</v>
      </c>
      <c r="DV58" s="17">
        <v>744</v>
      </c>
      <c r="DW58" s="17">
        <v>720</v>
      </c>
      <c r="DX58" s="17">
        <v>744</v>
      </c>
      <c r="DY58" s="17">
        <v>720</v>
      </c>
      <c r="DZ58" s="17">
        <v>744</v>
      </c>
      <c r="EA58" s="17">
        <v>744</v>
      </c>
      <c r="EB58" s="17">
        <v>720</v>
      </c>
      <c r="EC58" s="17">
        <v>744</v>
      </c>
      <c r="ED58" s="17">
        <v>720</v>
      </c>
      <c r="EE58" s="17">
        <v>744</v>
      </c>
      <c r="EF58" s="17">
        <v>744</v>
      </c>
      <c r="EG58" s="17">
        <v>696</v>
      </c>
      <c r="EH58" s="17">
        <v>744</v>
      </c>
      <c r="EI58" s="17">
        <v>720</v>
      </c>
      <c r="EJ58" s="17">
        <v>744</v>
      </c>
      <c r="EK58" s="17">
        <v>720</v>
      </c>
      <c r="EL58" s="17">
        <v>744</v>
      </c>
      <c r="EM58" s="17">
        <v>744</v>
      </c>
      <c r="EN58" s="17">
        <v>720</v>
      </c>
      <c r="EO58" s="17">
        <v>744</v>
      </c>
      <c r="EP58" s="17">
        <v>720</v>
      </c>
      <c r="EQ58" s="17">
        <v>744</v>
      </c>
      <c r="ER58" s="17">
        <v>744</v>
      </c>
      <c r="ES58" s="17">
        <v>672</v>
      </c>
      <c r="ET58" s="17">
        <v>744</v>
      </c>
      <c r="EU58" s="17">
        <v>720</v>
      </c>
      <c r="EV58" s="17">
        <v>744</v>
      </c>
      <c r="EW58" s="17">
        <v>720</v>
      </c>
      <c r="EX58" s="17">
        <v>744</v>
      </c>
      <c r="EY58" s="17">
        <v>744</v>
      </c>
      <c r="EZ58" s="17">
        <v>720</v>
      </c>
      <c r="FA58" s="17">
        <v>744</v>
      </c>
      <c r="FB58" s="17">
        <v>720</v>
      </c>
      <c r="FC58" s="17">
        <v>744</v>
      </c>
      <c r="FD58" s="17">
        <v>744</v>
      </c>
      <c r="FE58" s="17">
        <v>672</v>
      </c>
      <c r="FF58" s="17">
        <v>744</v>
      </c>
      <c r="FG58" s="17">
        <v>720</v>
      </c>
      <c r="FH58" s="17">
        <v>744</v>
      </c>
      <c r="FI58" s="17">
        <v>720</v>
      </c>
      <c r="FJ58" s="17">
        <v>744</v>
      </c>
      <c r="FK58" s="17">
        <v>744</v>
      </c>
      <c r="FL58" s="17">
        <v>720</v>
      </c>
      <c r="FM58" s="17">
        <v>744</v>
      </c>
      <c r="FN58" s="17">
        <v>720</v>
      </c>
      <c r="FO58" s="17">
        <v>744</v>
      </c>
      <c r="FP58" s="17">
        <v>744</v>
      </c>
      <c r="FQ58" s="17">
        <v>672</v>
      </c>
      <c r="FR58" s="17">
        <v>744</v>
      </c>
      <c r="FS58" s="17">
        <v>720</v>
      </c>
      <c r="FT58" s="17">
        <v>744</v>
      </c>
      <c r="FU58" s="17">
        <v>720</v>
      </c>
      <c r="FV58" s="17">
        <v>744</v>
      </c>
      <c r="FW58" s="17">
        <v>744</v>
      </c>
      <c r="FX58" s="17">
        <v>720</v>
      </c>
      <c r="FY58" s="17">
        <v>744</v>
      </c>
      <c r="FZ58" s="17">
        <v>720</v>
      </c>
      <c r="GA58" s="17">
        <v>744</v>
      </c>
    </row>
    <row r="59" spans="2:183">
      <c r="B59" s="43" t="s">
        <v>2</v>
      </c>
      <c r="C59" s="653" t="s">
        <v>50</v>
      </c>
      <c r="D59" s="85">
        <v>3065516.47</v>
      </c>
      <c r="E59" s="85">
        <v>2726569.27</v>
      </c>
      <c r="F59" s="85">
        <v>3009926.68</v>
      </c>
      <c r="G59" s="85">
        <v>2888970.75</v>
      </c>
      <c r="H59" s="85">
        <v>3025027.7800000003</v>
      </c>
      <c r="I59" s="85">
        <v>2914858.95</v>
      </c>
      <c r="J59" s="85">
        <v>3028770.46</v>
      </c>
      <c r="K59" s="85">
        <v>3073166.6100000003</v>
      </c>
      <c r="L59" s="85">
        <v>2911473.33</v>
      </c>
      <c r="M59" s="85">
        <v>2983329.17</v>
      </c>
      <c r="N59" s="85">
        <v>2876993.7600000002</v>
      </c>
      <c r="O59" s="85">
        <v>3013265.86</v>
      </c>
      <c r="P59" s="85">
        <v>3075561.97</v>
      </c>
      <c r="Q59" s="85">
        <v>2781613.75</v>
      </c>
      <c r="R59" s="85">
        <v>3023990.46</v>
      </c>
      <c r="S59" s="85">
        <v>2460748.3000000003</v>
      </c>
      <c r="T59" s="85">
        <v>1491482.52</v>
      </c>
      <c r="U59" s="85">
        <v>2927336.95</v>
      </c>
      <c r="V59" s="85">
        <v>3083730.4000000004</v>
      </c>
      <c r="W59" s="85">
        <v>3077048.6799999997</v>
      </c>
      <c r="X59" s="85">
        <v>2926888.8899999997</v>
      </c>
      <c r="Y59" s="85">
        <v>3054743.54</v>
      </c>
      <c r="Z59" s="85">
        <v>2893755.1</v>
      </c>
      <c r="AA59" s="85">
        <v>3010020.44</v>
      </c>
      <c r="AB59" s="85">
        <v>3243958.38</v>
      </c>
      <c r="AC59" s="85">
        <v>2925863.5100000002</v>
      </c>
      <c r="AD59" s="85">
        <v>3197925.01</v>
      </c>
      <c r="AE59" s="85">
        <v>3085836.88</v>
      </c>
      <c r="AF59" s="85">
        <v>3209830.87</v>
      </c>
      <c r="AG59" s="85">
        <v>3125495.5300000003</v>
      </c>
      <c r="AH59" s="85">
        <v>3277836.67</v>
      </c>
      <c r="AI59" s="85">
        <v>3262219.87</v>
      </c>
      <c r="AJ59" s="85">
        <v>3091155.66</v>
      </c>
      <c r="AK59" s="85">
        <v>3250913.57</v>
      </c>
      <c r="AL59" s="85">
        <v>3100368.98</v>
      </c>
      <c r="AM59" s="85">
        <v>3215034.8499999996</v>
      </c>
      <c r="AN59" s="85">
        <v>3321527.11</v>
      </c>
      <c r="AO59" s="85">
        <v>3104604.43</v>
      </c>
      <c r="AP59" s="85">
        <v>3278063.73</v>
      </c>
      <c r="AQ59" s="85">
        <v>1604893.81</v>
      </c>
      <c r="AR59" s="85">
        <v>2242215.44</v>
      </c>
      <c r="AS59" s="85">
        <v>3188015.72</v>
      </c>
      <c r="AT59" s="85">
        <v>3318751.19</v>
      </c>
      <c r="AU59" s="85">
        <v>3330019.36</v>
      </c>
      <c r="AV59" s="85">
        <v>3166008.4899999998</v>
      </c>
      <c r="AW59" s="85">
        <v>3264994.21</v>
      </c>
      <c r="AX59" s="85">
        <v>3136395.36</v>
      </c>
      <c r="AY59" s="85">
        <v>3254776.9899999998</v>
      </c>
      <c r="AZ59" s="85">
        <v>3456556.23</v>
      </c>
      <c r="BA59" s="85">
        <v>3139125.86</v>
      </c>
      <c r="BB59" s="85">
        <v>3454386.9499999997</v>
      </c>
      <c r="BC59" s="85">
        <v>3292991.46</v>
      </c>
      <c r="BD59" s="85">
        <v>3406302.4</v>
      </c>
      <c r="BE59" s="85">
        <v>3346335.21</v>
      </c>
      <c r="BF59" s="85">
        <v>3482148.0700000003</v>
      </c>
      <c r="BG59" s="85">
        <v>3486816</v>
      </c>
      <c r="BH59" s="85">
        <v>3301886.89</v>
      </c>
      <c r="BI59" s="85">
        <v>3417998.4499999997</v>
      </c>
      <c r="BJ59" s="85">
        <v>3309538.87</v>
      </c>
      <c r="BK59" s="85">
        <v>3398498.56</v>
      </c>
      <c r="BL59" s="85">
        <v>3563681.43</v>
      </c>
      <c r="BM59" s="85">
        <v>3256195.5500000003</v>
      </c>
      <c r="BN59" s="85">
        <v>3535663</v>
      </c>
      <c r="BO59" s="85">
        <v>692023.60000000009</v>
      </c>
      <c r="BP59" s="85">
        <v>711894.32</v>
      </c>
      <c r="BQ59" s="85">
        <v>3454116.6999999997</v>
      </c>
      <c r="BR59" s="85">
        <v>3603142.34</v>
      </c>
      <c r="BS59" s="85">
        <v>3633522.29</v>
      </c>
      <c r="BT59" s="85">
        <v>3437545.89</v>
      </c>
      <c r="BU59" s="85">
        <v>3598093.63</v>
      </c>
      <c r="BV59" s="85">
        <v>3447454.3099999996</v>
      </c>
      <c r="BW59" s="85">
        <v>3607667.0000000005</v>
      </c>
      <c r="BX59" s="85">
        <v>3709401.9699999997</v>
      </c>
      <c r="BY59" s="85">
        <v>3422970.5500000003</v>
      </c>
      <c r="BZ59" s="85">
        <v>3678941.11</v>
      </c>
      <c r="CA59" s="85">
        <v>3599654.54</v>
      </c>
      <c r="CB59" s="85">
        <v>3724119.68</v>
      </c>
      <c r="CC59" s="85">
        <v>3578710.8899999997</v>
      </c>
      <c r="CD59" s="85">
        <v>3756562.04</v>
      </c>
      <c r="CE59" s="85">
        <v>3777066.31</v>
      </c>
      <c r="CF59" s="85">
        <v>3625726.62</v>
      </c>
      <c r="CG59" s="85">
        <v>3730112.1</v>
      </c>
      <c r="CH59" s="85">
        <v>3707468.32</v>
      </c>
      <c r="CI59" s="85">
        <v>3838142.35</v>
      </c>
      <c r="CJ59" s="85">
        <v>4048451.27</v>
      </c>
      <c r="CK59" s="85">
        <v>3776205.21</v>
      </c>
      <c r="CL59" s="85">
        <v>3991040.37</v>
      </c>
      <c r="CM59" s="85">
        <v>2046140.32</v>
      </c>
      <c r="CN59" s="85">
        <v>3072950.98</v>
      </c>
      <c r="CO59" s="85">
        <v>3809893.76</v>
      </c>
      <c r="CP59" s="85">
        <v>3995560.2600000002</v>
      </c>
      <c r="CQ59" s="85">
        <v>3973548.19</v>
      </c>
      <c r="CR59" s="85">
        <v>3836207.61</v>
      </c>
      <c r="CS59" s="85">
        <v>3967211.9699999997</v>
      </c>
      <c r="CT59" s="85">
        <v>3899858.67</v>
      </c>
      <c r="CU59" s="85">
        <v>4025666.31</v>
      </c>
      <c r="CV59" s="85">
        <v>4169342.63</v>
      </c>
      <c r="CW59" s="85">
        <v>3790076.7399999998</v>
      </c>
      <c r="CX59" s="85">
        <v>2573975.9699999997</v>
      </c>
      <c r="CY59" s="85">
        <v>1853018.09</v>
      </c>
      <c r="CZ59" s="85">
        <v>4033041.34</v>
      </c>
      <c r="DA59" s="85">
        <v>3956814.64</v>
      </c>
      <c r="DB59" s="85">
        <v>4124010.96</v>
      </c>
      <c r="DC59" s="85">
        <v>4138074.71</v>
      </c>
      <c r="DD59" s="85">
        <v>3949042.28</v>
      </c>
      <c r="DE59" s="85">
        <v>4091683.41</v>
      </c>
      <c r="DF59" s="85">
        <v>4030327.79</v>
      </c>
      <c r="DG59" s="85">
        <v>4157535.33</v>
      </c>
      <c r="DH59" s="85">
        <v>4324571.3299999991</v>
      </c>
      <c r="DI59" s="85">
        <v>3903818.3</v>
      </c>
      <c r="DJ59" s="85">
        <v>4283104.05</v>
      </c>
      <c r="DK59" s="85">
        <v>3927842.23</v>
      </c>
      <c r="DL59" s="85">
        <v>1511637.79</v>
      </c>
      <c r="DM59" s="85">
        <v>4102318.48</v>
      </c>
      <c r="DN59" s="85">
        <v>4287721.63</v>
      </c>
      <c r="DO59" s="85">
        <v>4307667.55</v>
      </c>
      <c r="DP59" s="85">
        <v>4088794.36</v>
      </c>
      <c r="DQ59" s="85">
        <v>4227799.25</v>
      </c>
      <c r="DR59" s="85">
        <v>4157392.68</v>
      </c>
      <c r="DS59" s="85">
        <v>4308266.4600000009</v>
      </c>
      <c r="DT59" s="85">
        <v>4529149.040000001</v>
      </c>
      <c r="DU59" s="85">
        <v>4067538.29</v>
      </c>
      <c r="DV59" s="85">
        <v>4421222.42</v>
      </c>
      <c r="DW59" s="85">
        <v>4279954.7600000007</v>
      </c>
      <c r="DX59" s="85">
        <v>4427803.12</v>
      </c>
      <c r="DY59" s="85">
        <v>4289189.3199999994</v>
      </c>
      <c r="DZ59" s="85">
        <v>4494791.13</v>
      </c>
      <c r="EA59" s="85">
        <v>4489166.2600000007</v>
      </c>
      <c r="EB59" s="85">
        <v>4255275.7699999996</v>
      </c>
      <c r="EC59" s="85">
        <v>4398483.8599999994</v>
      </c>
      <c r="ED59" s="85">
        <v>4315434.0500000007</v>
      </c>
      <c r="EE59" s="85">
        <v>4475162.67</v>
      </c>
      <c r="EF59" s="85">
        <v>4611429.3899999997</v>
      </c>
      <c r="EG59" s="85">
        <v>4313600.26</v>
      </c>
      <c r="EH59" s="85">
        <v>4530939.0599999996</v>
      </c>
      <c r="EI59" s="85">
        <v>1742047.1700000002</v>
      </c>
      <c r="EJ59" s="85">
        <v>4047937.95</v>
      </c>
      <c r="EK59" s="85">
        <v>4374889.3499999996</v>
      </c>
      <c r="EL59" s="85">
        <v>4592783.62</v>
      </c>
      <c r="EM59" s="85">
        <v>4626456.18</v>
      </c>
      <c r="EN59" s="85">
        <v>4370763.04</v>
      </c>
      <c r="EO59" s="85">
        <v>4504374.32</v>
      </c>
      <c r="EP59" s="85">
        <v>4400273.6800000006</v>
      </c>
      <c r="EQ59" s="85">
        <v>4598783.8899999997</v>
      </c>
      <c r="ER59" s="85">
        <v>4952081.3600000003</v>
      </c>
      <c r="ES59" s="85">
        <v>4487522.7699999996</v>
      </c>
      <c r="ET59" s="85">
        <v>4852830.3499999996</v>
      </c>
      <c r="EU59" s="85">
        <v>4682531.01</v>
      </c>
      <c r="EV59" s="85">
        <v>4875885.45</v>
      </c>
      <c r="EW59" s="85">
        <v>4701940.0199999996</v>
      </c>
      <c r="EX59" s="85">
        <v>4945959.5999999996</v>
      </c>
      <c r="EY59" s="85">
        <v>4923666.7299999995</v>
      </c>
      <c r="EZ59" s="85">
        <v>4699939</v>
      </c>
      <c r="FA59" s="85">
        <v>4852756.2200000007</v>
      </c>
      <c r="FB59" s="85">
        <v>4712860</v>
      </c>
      <c r="FC59" s="85">
        <v>4957576.5799999991</v>
      </c>
      <c r="FD59" s="85">
        <v>5514494.3600000003</v>
      </c>
      <c r="FE59" s="85">
        <v>5016293.53</v>
      </c>
      <c r="FF59" s="85">
        <v>5477877.9500000002</v>
      </c>
      <c r="FG59" s="85">
        <v>545216.11</v>
      </c>
      <c r="FH59" s="85">
        <v>1592103.79</v>
      </c>
      <c r="FI59" s="85">
        <v>5291520.4400000004</v>
      </c>
      <c r="FJ59" s="85">
        <v>5524765.6299999999</v>
      </c>
      <c r="FK59" s="85">
        <v>5542256.4800000004</v>
      </c>
      <c r="FL59" s="85">
        <v>5249957.3599999994</v>
      </c>
      <c r="FM59" s="85">
        <v>5448811.1700000009</v>
      </c>
      <c r="FN59" s="85">
        <v>5291877.3600000003</v>
      </c>
      <c r="FO59" s="85">
        <v>5562385.6500000004</v>
      </c>
      <c r="FP59" s="85">
        <v>5840362.5899999999</v>
      </c>
      <c r="FQ59" s="85">
        <v>5281834.7299999995</v>
      </c>
      <c r="FR59" s="85">
        <v>5836282.2000000002</v>
      </c>
      <c r="FS59" s="85">
        <v>5613227.3700000001</v>
      </c>
      <c r="FT59" s="85">
        <v>5779600.2699999996</v>
      </c>
      <c r="FU59" s="85">
        <v>5621576.4499999993</v>
      </c>
      <c r="FV59" s="85">
        <v>5887659.8700000001</v>
      </c>
      <c r="FW59" s="85">
        <v>5887174.8000000007</v>
      </c>
      <c r="FX59" s="85">
        <v>5583426.540000001</v>
      </c>
      <c r="FY59" s="85">
        <v>5784798.4800000004</v>
      </c>
      <c r="FZ59" s="85">
        <v>5620822.540000001</v>
      </c>
      <c r="GA59" s="85">
        <v>5903843.9199999999</v>
      </c>
    </row>
    <row r="60" spans="2:183">
      <c r="B60" s="43" t="s">
        <v>2</v>
      </c>
      <c r="C60" s="653" t="s">
        <v>51</v>
      </c>
      <c r="D60" s="86">
        <v>31.161222960884771</v>
      </c>
      <c r="E60" s="86">
        <v>30.901571616383706</v>
      </c>
      <c r="F60" s="86">
        <v>31.015783193363905</v>
      </c>
      <c r="G60" s="86">
        <v>30.704986289431172</v>
      </c>
      <c r="H60" s="86">
        <v>31.167859586218267</v>
      </c>
      <c r="I60" s="86">
        <v>30.860416821064447</v>
      </c>
      <c r="J60" s="86">
        <v>30.668298180419001</v>
      </c>
      <c r="K60" s="86">
        <v>31.127609290170977</v>
      </c>
      <c r="L60" s="86">
        <v>31.025930626598466</v>
      </c>
      <c r="M60" s="86">
        <v>30.848516373863859</v>
      </c>
      <c r="N60" s="86">
        <v>30.874332074175825</v>
      </c>
      <c r="O60" s="86">
        <v>31.162259659137916</v>
      </c>
      <c r="P60" s="86">
        <v>31.10775953796982</v>
      </c>
      <c r="Q60" s="86">
        <v>30.997055316588291</v>
      </c>
      <c r="R60" s="86">
        <v>30.972084681879632</v>
      </c>
      <c r="S60" s="86">
        <v>31.267847113686326</v>
      </c>
      <c r="T60" s="86">
        <v>31.900639945245327</v>
      </c>
      <c r="U60" s="86">
        <v>30.81796595359414</v>
      </c>
      <c r="V60" s="86">
        <v>31.087245453445707</v>
      </c>
      <c r="W60" s="86">
        <v>30.936616430230334</v>
      </c>
      <c r="X60" s="86">
        <v>31.141422643557085</v>
      </c>
      <c r="Y60" s="86">
        <v>31.102933797625592</v>
      </c>
      <c r="Z60" s="86">
        <v>30.994003106089007</v>
      </c>
      <c r="AA60" s="86">
        <v>30.967925677483077</v>
      </c>
      <c r="AB60" s="86">
        <v>33.090810959686635</v>
      </c>
      <c r="AC60" s="86">
        <v>32.984944252167345</v>
      </c>
      <c r="AD60" s="86">
        <v>32.954030316770059</v>
      </c>
      <c r="AE60" s="86">
        <v>32.813041693693307</v>
      </c>
      <c r="AF60" s="86">
        <v>33.09718164195418</v>
      </c>
      <c r="AG60" s="86">
        <v>32.952329808432353</v>
      </c>
      <c r="AH60" s="86">
        <v>33.064707063167027</v>
      </c>
      <c r="AI60" s="86">
        <v>32.979031824339351</v>
      </c>
      <c r="AJ60" s="86">
        <v>32.811332767222162</v>
      </c>
      <c r="AK60" s="86">
        <v>33.236007176960115</v>
      </c>
      <c r="AL60" s="86">
        <v>33.126785481509977</v>
      </c>
      <c r="AM60" s="86">
        <v>33.259554647493921</v>
      </c>
      <c r="AN60" s="86">
        <v>33.575197214135528</v>
      </c>
      <c r="AO60" s="86">
        <v>33.472463154036078</v>
      </c>
      <c r="AP60" s="86">
        <v>33.456457746478875</v>
      </c>
      <c r="AQ60" s="86">
        <v>33.940865179232318</v>
      </c>
      <c r="AR60" s="86">
        <v>33.749193829999875</v>
      </c>
      <c r="AS60" s="86">
        <v>33.462252498110672</v>
      </c>
      <c r="AT60" s="86">
        <v>33.433919889586249</v>
      </c>
      <c r="AU60" s="86">
        <v>33.42587488958484</v>
      </c>
      <c r="AV60" s="86">
        <v>33.475105098437268</v>
      </c>
      <c r="AW60" s="86">
        <v>33.458980242257795</v>
      </c>
      <c r="AX60" s="86">
        <v>33.32407573471599</v>
      </c>
      <c r="AY60" s="86">
        <v>33.626855699393538</v>
      </c>
      <c r="AZ60" s="86">
        <v>34.957081614077673</v>
      </c>
      <c r="BA60" s="86">
        <v>35.014565876946413</v>
      </c>
      <c r="BB60" s="86">
        <v>35.298552553595876</v>
      </c>
      <c r="BC60" s="86">
        <v>35.010966445521817</v>
      </c>
      <c r="BD60" s="86">
        <v>34.82748734727263</v>
      </c>
      <c r="BE60" s="86">
        <v>35.150949169634131</v>
      </c>
      <c r="BF60" s="86">
        <v>35.116458955223884</v>
      </c>
      <c r="BG60" s="86">
        <v>35.112543301377585</v>
      </c>
      <c r="BH60" s="86">
        <v>35.177351167646812</v>
      </c>
      <c r="BI60" s="86">
        <v>35.148682180905759</v>
      </c>
      <c r="BJ60" s="86">
        <v>35.17268763151742</v>
      </c>
      <c r="BK60" s="86">
        <v>34.997101783581165</v>
      </c>
      <c r="BL60" s="86">
        <v>35.971710928746631</v>
      </c>
      <c r="BM60" s="86">
        <v>36.201671558490652</v>
      </c>
      <c r="BN60" s="86">
        <v>35.999582544240127</v>
      </c>
      <c r="BO60" s="86">
        <v>36.33623523234445</v>
      </c>
      <c r="BP60" s="86">
        <v>37.466150202620909</v>
      </c>
      <c r="BQ60" s="86">
        <v>35.995380366819504</v>
      </c>
      <c r="BR60" s="86">
        <v>35.963093522307616</v>
      </c>
      <c r="BS60" s="86">
        <v>35.950907696722041</v>
      </c>
      <c r="BT60" s="86">
        <v>36.008064546540133</v>
      </c>
      <c r="BU60" s="86">
        <v>36.129791039081013</v>
      </c>
      <c r="BV60" s="86">
        <v>35.999105205450839</v>
      </c>
      <c r="BW60" s="86">
        <v>36.290785635247971</v>
      </c>
      <c r="BX60" s="86">
        <v>36.703494518325016</v>
      </c>
      <c r="BY60" s="86">
        <v>36.919274658900939</v>
      </c>
      <c r="BZ60" s="86">
        <v>36.731375526667861</v>
      </c>
      <c r="CA60" s="86">
        <v>36.796125200609239</v>
      </c>
      <c r="CB60" s="86">
        <v>36.873932432967642</v>
      </c>
      <c r="CC60" s="86">
        <v>36.573437812979044</v>
      </c>
      <c r="CD60" s="86">
        <v>36.536390285653148</v>
      </c>
      <c r="CE60" s="86">
        <v>36.687287500121414</v>
      </c>
      <c r="CF60" s="86">
        <v>36.891805250305254</v>
      </c>
      <c r="CG60" s="86">
        <v>36.709727293304859</v>
      </c>
      <c r="CH60" s="86">
        <v>36.852096536917017</v>
      </c>
      <c r="CI60" s="86">
        <v>36.665128819938673</v>
      </c>
      <c r="CJ60" s="86">
        <v>38.651651391037028</v>
      </c>
      <c r="CK60" s="86">
        <v>38.725384771577772</v>
      </c>
      <c r="CL60" s="86">
        <v>38.525415029682904</v>
      </c>
      <c r="CM60" s="86">
        <v>38.691396198443378</v>
      </c>
      <c r="CN60" s="86">
        <v>38.985263005655682</v>
      </c>
      <c r="CO60" s="86">
        <v>38.567142712530114</v>
      </c>
      <c r="CP60" s="86">
        <v>38.525534750077142</v>
      </c>
      <c r="CQ60" s="86">
        <v>38.369526747779062</v>
      </c>
      <c r="CR60" s="86">
        <v>38.731575328635181</v>
      </c>
      <c r="CS60" s="86">
        <v>38.87441666993297</v>
      </c>
      <c r="CT60" s="86">
        <v>38.702512479531585</v>
      </c>
      <c r="CU60" s="86">
        <v>38.516119652886076</v>
      </c>
      <c r="CV60" s="86">
        <v>39.959197143952466</v>
      </c>
      <c r="CW60" s="86">
        <v>40.230089587092664</v>
      </c>
      <c r="CX60" s="86">
        <v>40.508006779725029</v>
      </c>
      <c r="CY60" s="86">
        <v>40.230177983690979</v>
      </c>
      <c r="CZ60" s="86">
        <v>39.689038537238226</v>
      </c>
      <c r="DA60" s="86">
        <v>39.85470170526083</v>
      </c>
      <c r="DB60" s="86">
        <v>39.823584692488197</v>
      </c>
      <c r="DC60" s="86">
        <v>39.817894731777727</v>
      </c>
      <c r="DD60" s="86">
        <v>40.043016426688297</v>
      </c>
      <c r="DE60" s="86">
        <v>40.009420444322764</v>
      </c>
      <c r="DF60" s="86">
        <v>40.003253498759307</v>
      </c>
      <c r="DG60" s="86">
        <v>40.156232059033748</v>
      </c>
      <c r="DH60" s="86">
        <v>41.482300697355413</v>
      </c>
      <c r="DI60" s="86">
        <v>41.384256501044192</v>
      </c>
      <c r="DJ60" s="86">
        <v>41.516624178508422</v>
      </c>
      <c r="DK60" s="86">
        <v>41.22420476490344</v>
      </c>
      <c r="DL60" s="86">
        <v>42.019585763288546</v>
      </c>
      <c r="DM60" s="86">
        <v>41.377792481567027</v>
      </c>
      <c r="DN60" s="86">
        <v>41.515105682555358</v>
      </c>
      <c r="DO60" s="86">
        <v>41.50568531097943</v>
      </c>
      <c r="DP60" s="86">
        <v>41.573913167259782</v>
      </c>
      <c r="DQ60" s="86">
        <v>41.363446693604409</v>
      </c>
      <c r="DR60" s="86">
        <v>41.355980781282639</v>
      </c>
      <c r="DS60" s="86">
        <v>41.509856150459115</v>
      </c>
      <c r="DT60" s="86">
        <v>43.408016561400828</v>
      </c>
      <c r="DU60" s="86">
        <v>43.316844050179974</v>
      </c>
      <c r="DV60" s="86">
        <v>43.10612113175906</v>
      </c>
      <c r="DW60" s="86">
        <v>43.499453811832389</v>
      </c>
      <c r="DX60" s="86">
        <v>43.653782115744846</v>
      </c>
      <c r="DY60" s="86">
        <v>43.495612298706035</v>
      </c>
      <c r="DZ60" s="86">
        <v>43.440105246880769</v>
      </c>
      <c r="EA60" s="86">
        <v>43.623102771407474</v>
      </c>
      <c r="EB60" s="86">
        <v>43.324805738255712</v>
      </c>
      <c r="EC60" s="86">
        <v>43.486483499100302</v>
      </c>
      <c r="ED60" s="86">
        <v>43.294615052770986</v>
      </c>
      <c r="EE60" s="86">
        <v>43.272151828967594</v>
      </c>
      <c r="EF60" s="86">
        <v>44.331715615116174</v>
      </c>
      <c r="EG60" s="86">
        <v>44.407660362129953</v>
      </c>
      <c r="EH60" s="86">
        <v>44.195228879936792</v>
      </c>
      <c r="EI60" s="86">
        <v>44.132626605527832</v>
      </c>
      <c r="EJ60" s="86">
        <v>44.148663195504795</v>
      </c>
      <c r="EK60" s="86">
        <v>44.41647309055098</v>
      </c>
      <c r="EL60" s="86">
        <v>44.356292747940472</v>
      </c>
      <c r="EM60" s="86">
        <v>44.714748613070959</v>
      </c>
      <c r="EN60" s="86">
        <v>44.423289595381597</v>
      </c>
      <c r="EO60" s="86">
        <v>44.399944011828488</v>
      </c>
      <c r="EP60" s="86">
        <v>44.210526273485385</v>
      </c>
      <c r="EQ60" s="86">
        <v>44.358977255189437</v>
      </c>
      <c r="ER60" s="86">
        <v>47.728144492848607</v>
      </c>
      <c r="ES60" s="86">
        <v>48.013896087221674</v>
      </c>
      <c r="ET60" s="86">
        <v>47.590765421202313</v>
      </c>
      <c r="EU60" s="86">
        <v>47.813617575281057</v>
      </c>
      <c r="EV60" s="86">
        <v>48.162125761811161</v>
      </c>
      <c r="EW60" s="86">
        <v>47.803861568336394</v>
      </c>
      <c r="EX60" s="86">
        <v>47.935254894359367</v>
      </c>
      <c r="EY60" s="86">
        <v>47.945028239235008</v>
      </c>
      <c r="EZ60" s="86">
        <v>48.008529285582952</v>
      </c>
      <c r="FA60" s="86">
        <v>47.982481213415603</v>
      </c>
      <c r="FB60" s="86">
        <v>47.596954027631895</v>
      </c>
      <c r="FC60" s="86">
        <v>47.934952380031511</v>
      </c>
      <c r="FD60" s="86">
        <v>54.280259072967631</v>
      </c>
      <c r="FE60" s="86">
        <v>54.37421852474121</v>
      </c>
      <c r="FF60" s="86">
        <v>54.323009450708554</v>
      </c>
      <c r="FG60" s="86">
        <v>55.520988798370674</v>
      </c>
      <c r="FH60" s="86">
        <v>55.177922991612952</v>
      </c>
      <c r="FI60" s="86">
        <v>54.351720369362248</v>
      </c>
      <c r="FJ60" s="86">
        <v>54.095953451027619</v>
      </c>
      <c r="FK60" s="86">
        <v>54.292201171607147</v>
      </c>
      <c r="FL60" s="86">
        <v>53.956396300102767</v>
      </c>
      <c r="FM60" s="86">
        <v>54.13407485047788</v>
      </c>
      <c r="FN60" s="86">
        <v>54.145161508159823</v>
      </c>
      <c r="FO60" s="86">
        <v>54.482449189480391</v>
      </c>
      <c r="FP60" s="86">
        <v>57.591016654997979</v>
      </c>
      <c r="FQ60" s="86">
        <v>57.445589537223334</v>
      </c>
      <c r="FR60" s="86">
        <v>57.820466028651254</v>
      </c>
      <c r="FS60" s="86">
        <v>57.651387767678322</v>
      </c>
      <c r="FT60" s="86">
        <v>57.842276521216967</v>
      </c>
      <c r="FU60" s="86">
        <v>57.85836343800495</v>
      </c>
      <c r="FV60" s="86">
        <v>57.792980319018405</v>
      </c>
      <c r="FW60" s="86">
        <v>57.793324563642443</v>
      </c>
      <c r="FX60" s="86">
        <v>57.663942288824408</v>
      </c>
      <c r="FY60" s="86">
        <v>57.63703325827472</v>
      </c>
      <c r="FZ60" s="86">
        <v>57.645914507825168</v>
      </c>
      <c r="GA60" s="86">
        <v>57.785080797502175</v>
      </c>
    </row>
    <row r="61" spans="2:183">
      <c r="B61" s="43" t="s">
        <v>2</v>
      </c>
      <c r="C61" s="653" t="s">
        <v>52</v>
      </c>
      <c r="D61" s="87">
        <v>1722.02</v>
      </c>
      <c r="E61" s="87">
        <v>1544.25</v>
      </c>
      <c r="F61" s="87">
        <v>1698.7</v>
      </c>
      <c r="G61" s="87">
        <v>1646.5400000000002</v>
      </c>
      <c r="H61" s="87">
        <v>2172.34</v>
      </c>
      <c r="I61" s="87">
        <v>2113.6799999999998</v>
      </c>
      <c r="J61" s="87">
        <v>2209.59</v>
      </c>
      <c r="K61" s="87">
        <v>2209.54</v>
      </c>
      <c r="L61" s="87">
        <v>2100.2399999999998</v>
      </c>
      <c r="M61" s="87">
        <v>1692.6100000000001</v>
      </c>
      <c r="N61" s="87">
        <v>1631.04</v>
      </c>
      <c r="O61" s="87">
        <v>1692.84</v>
      </c>
      <c r="P61" s="87">
        <v>1752.48</v>
      </c>
      <c r="Q61" s="87">
        <v>1590.45</v>
      </c>
      <c r="R61" s="87">
        <v>1730.6299999999999</v>
      </c>
      <c r="S61" s="87">
        <v>1395.3400000000001</v>
      </c>
      <c r="T61" s="87">
        <v>1057.43</v>
      </c>
      <c r="U61" s="87">
        <v>2146.61</v>
      </c>
      <c r="V61" s="87">
        <v>2241.9700000000003</v>
      </c>
      <c r="W61" s="87">
        <v>2247.7600000000002</v>
      </c>
      <c r="X61" s="87">
        <v>2124.58</v>
      </c>
      <c r="Y61" s="87">
        <v>1741.02</v>
      </c>
      <c r="Z61" s="87">
        <v>1655.0900000000001</v>
      </c>
      <c r="AA61" s="87">
        <v>1722.92</v>
      </c>
      <c r="AB61" s="87">
        <v>1892.1699999999998</v>
      </c>
      <c r="AC61" s="87">
        <v>1711.8600000000001</v>
      </c>
      <c r="AD61" s="87">
        <v>1872.94</v>
      </c>
      <c r="AE61" s="87">
        <v>1814.79</v>
      </c>
      <c r="AF61" s="87">
        <v>2344.9899999999998</v>
      </c>
      <c r="AG61" s="87">
        <v>2293</v>
      </c>
      <c r="AH61" s="87">
        <v>2396.61</v>
      </c>
      <c r="AI61" s="87">
        <v>2391.2400000000002</v>
      </c>
      <c r="AJ61" s="87">
        <v>2277.38</v>
      </c>
      <c r="AK61" s="87">
        <v>1888.32</v>
      </c>
      <c r="AL61" s="87">
        <v>1806.75</v>
      </c>
      <c r="AM61" s="87">
        <v>1866.41</v>
      </c>
      <c r="AN61" s="87">
        <v>1909.24</v>
      </c>
      <c r="AO61" s="87">
        <v>1789.8</v>
      </c>
      <c r="AP61" s="87">
        <v>1890.8600000000001</v>
      </c>
      <c r="AQ61" s="87">
        <v>913.05000000000007</v>
      </c>
      <c r="AR61" s="87">
        <v>1606.51</v>
      </c>
      <c r="AS61" s="87">
        <v>2303.13</v>
      </c>
      <c r="AT61" s="87">
        <v>2399.38</v>
      </c>
      <c r="AU61" s="87">
        <v>2407.98</v>
      </c>
      <c r="AV61" s="87">
        <v>2286.5</v>
      </c>
      <c r="AW61" s="87">
        <v>1883.22</v>
      </c>
      <c r="AX61" s="87">
        <v>1816.1799999999998</v>
      </c>
      <c r="AY61" s="87">
        <v>1868.46</v>
      </c>
      <c r="AZ61" s="87">
        <v>1952.59</v>
      </c>
      <c r="BA61" s="87">
        <v>1770.39</v>
      </c>
      <c r="BB61" s="87">
        <v>1933.4</v>
      </c>
      <c r="BC61" s="87">
        <v>1857.74</v>
      </c>
      <c r="BD61" s="87">
        <v>2419.6400000000003</v>
      </c>
      <c r="BE61" s="87">
        <v>2355.79</v>
      </c>
      <c r="BF61" s="87">
        <v>2453.58</v>
      </c>
      <c r="BG61" s="87">
        <v>2457.08</v>
      </c>
      <c r="BH61" s="87">
        <v>2323.0299999999997</v>
      </c>
      <c r="BI61" s="87">
        <v>1920.93</v>
      </c>
      <c r="BJ61" s="87">
        <v>1858.78</v>
      </c>
      <c r="BK61" s="87">
        <v>1917.97</v>
      </c>
      <c r="BL61" s="87">
        <v>2005.4</v>
      </c>
      <c r="BM61" s="87">
        <v>1821.05</v>
      </c>
      <c r="BN61" s="87">
        <v>1988.32</v>
      </c>
      <c r="BO61" s="87">
        <v>385.69</v>
      </c>
      <c r="BP61" s="87">
        <v>482.52000000000004</v>
      </c>
      <c r="BQ61" s="87">
        <v>2433.63</v>
      </c>
      <c r="BR61" s="87">
        <v>2540.65</v>
      </c>
      <c r="BS61" s="87">
        <v>2562.7600000000002</v>
      </c>
      <c r="BT61" s="87">
        <v>2421.2600000000002</v>
      </c>
      <c r="BU61" s="87">
        <v>2016.1200000000001</v>
      </c>
      <c r="BV61" s="87">
        <v>1938.54</v>
      </c>
      <c r="BW61" s="87">
        <v>2012.8600000000001</v>
      </c>
      <c r="BX61" s="87">
        <v>2080.9</v>
      </c>
      <c r="BY61" s="87">
        <v>1909.16</v>
      </c>
      <c r="BZ61" s="87">
        <v>2062.46</v>
      </c>
      <c r="CA61" s="87">
        <v>2014.5</v>
      </c>
      <c r="CB61" s="87">
        <v>2605.2799999999997</v>
      </c>
      <c r="CC61" s="87">
        <v>2523.56</v>
      </c>
      <c r="CD61" s="87">
        <v>2651.2200000000003</v>
      </c>
      <c r="CE61" s="87">
        <v>2654.9900000000002</v>
      </c>
      <c r="CF61" s="87">
        <v>2535.1999999999998</v>
      </c>
      <c r="CG61" s="87">
        <v>2092.11</v>
      </c>
      <c r="CH61" s="87">
        <v>2071.31</v>
      </c>
      <c r="CI61" s="87">
        <v>2154.6799999999998</v>
      </c>
      <c r="CJ61" s="87">
        <v>2223</v>
      </c>
      <c r="CK61" s="87">
        <v>2069.8000000000002</v>
      </c>
      <c r="CL61" s="87">
        <v>2198.5</v>
      </c>
      <c r="CM61" s="87">
        <v>1122.68</v>
      </c>
      <c r="CN61" s="87">
        <v>2097.1</v>
      </c>
      <c r="CO61" s="87">
        <v>2627.25</v>
      </c>
      <c r="CP61" s="87">
        <v>2757.86</v>
      </c>
      <c r="CQ61" s="87">
        <v>2753.5</v>
      </c>
      <c r="CR61" s="87">
        <v>2634.47</v>
      </c>
      <c r="CS61" s="87">
        <v>2166.8200000000002</v>
      </c>
      <c r="CT61" s="87">
        <v>2138.8199999999997</v>
      </c>
      <c r="CU61" s="87">
        <v>2218</v>
      </c>
      <c r="CV61" s="87">
        <v>2283.8000000000002</v>
      </c>
      <c r="CW61" s="87">
        <v>2062.5700000000002</v>
      </c>
      <c r="CX61" s="87">
        <v>1391.6499999999999</v>
      </c>
      <c r="CY61" s="87">
        <v>1008.6399999999999</v>
      </c>
      <c r="CZ61" s="87">
        <v>2786.7999999999997</v>
      </c>
      <c r="DA61" s="87">
        <v>2722.92</v>
      </c>
      <c r="DB61" s="87">
        <v>2839.96</v>
      </c>
      <c r="DC61" s="87">
        <v>2849.96</v>
      </c>
      <c r="DD61" s="87">
        <v>2705.36</v>
      </c>
      <c r="DE61" s="87">
        <v>2238.86</v>
      </c>
      <c r="DF61" s="87">
        <v>2205.34</v>
      </c>
      <c r="DG61" s="87">
        <v>2266.7199999999998</v>
      </c>
      <c r="DH61" s="87">
        <v>2343.7999999999997</v>
      </c>
      <c r="DI61" s="87">
        <v>2120.4900000000002</v>
      </c>
      <c r="DJ61" s="87">
        <v>2319.6</v>
      </c>
      <c r="DK61" s="87">
        <v>2142</v>
      </c>
      <c r="DL61" s="87">
        <v>1013.9399999999999</v>
      </c>
      <c r="DM61" s="87">
        <v>2792.7</v>
      </c>
      <c r="DN61" s="87">
        <v>2909.3999999999996</v>
      </c>
      <c r="DO61" s="87">
        <v>2923.46</v>
      </c>
      <c r="DP61" s="87">
        <v>2770.95</v>
      </c>
      <c r="DQ61" s="87">
        <v>2297.98</v>
      </c>
      <c r="DR61" s="87">
        <v>2259.85</v>
      </c>
      <c r="DS61" s="87">
        <v>2333.52</v>
      </c>
      <c r="DT61" s="87">
        <v>2411.6799999999998</v>
      </c>
      <c r="DU61" s="87">
        <v>2170.27</v>
      </c>
      <c r="DV61" s="87">
        <v>2370.29</v>
      </c>
      <c r="DW61" s="87">
        <v>2274.9</v>
      </c>
      <c r="DX61" s="87">
        <v>2937.89</v>
      </c>
      <c r="DY61" s="87">
        <v>2855.8700000000003</v>
      </c>
      <c r="DZ61" s="87">
        <v>2996.12</v>
      </c>
      <c r="EA61" s="87">
        <v>2980.3</v>
      </c>
      <c r="EB61" s="87">
        <v>2844.1800000000003</v>
      </c>
      <c r="EC61" s="87">
        <v>2338.6099999999997</v>
      </c>
      <c r="ED61" s="87">
        <v>2303.87</v>
      </c>
      <c r="EE61" s="87">
        <v>2390.2799999999997</v>
      </c>
      <c r="EF61" s="87">
        <v>2468.96</v>
      </c>
      <c r="EG61" s="87">
        <v>2305.73</v>
      </c>
      <c r="EH61" s="87">
        <v>2433.2600000000002</v>
      </c>
      <c r="EI61" s="87">
        <v>936.88</v>
      </c>
      <c r="EJ61" s="87">
        <v>2726.7000000000003</v>
      </c>
      <c r="EK61" s="87">
        <v>2929.7000000000003</v>
      </c>
      <c r="EL61" s="87">
        <v>3079.2799999999997</v>
      </c>
      <c r="EM61" s="87">
        <v>3077.79</v>
      </c>
      <c r="EN61" s="87">
        <v>2926.54</v>
      </c>
      <c r="EO61" s="87">
        <v>2408.54</v>
      </c>
      <c r="EP61" s="87">
        <v>2362.2799999999997</v>
      </c>
      <c r="EQ61" s="87">
        <v>2460.7800000000002</v>
      </c>
      <c r="ER61" s="87">
        <v>2531.79</v>
      </c>
      <c r="ES61" s="87">
        <v>2281.2200000000003</v>
      </c>
      <c r="ET61" s="87">
        <v>2488.25</v>
      </c>
      <c r="EU61" s="87">
        <v>2390.44</v>
      </c>
      <c r="EV61" s="87">
        <v>3096</v>
      </c>
      <c r="EW61" s="87">
        <v>3007.12</v>
      </c>
      <c r="EX61" s="87">
        <v>3154.4399999999996</v>
      </c>
      <c r="EY61" s="87">
        <v>3139.68</v>
      </c>
      <c r="EZ61" s="87">
        <v>2993.5499999999997</v>
      </c>
      <c r="FA61" s="87">
        <v>2468.94</v>
      </c>
      <c r="FB61" s="87">
        <v>2416.11</v>
      </c>
      <c r="FC61" s="87">
        <v>2524.1800000000003</v>
      </c>
      <c r="FD61" s="87">
        <v>2549.4899999999998</v>
      </c>
      <c r="FE61" s="87">
        <v>2315.2200000000003</v>
      </c>
      <c r="FF61" s="87">
        <v>2530.84</v>
      </c>
      <c r="FG61" s="87">
        <v>246.7</v>
      </c>
      <c r="FH61" s="87">
        <v>907.82999999999993</v>
      </c>
      <c r="FI61" s="87">
        <v>3061.12</v>
      </c>
      <c r="FJ61" s="87">
        <v>3210.23</v>
      </c>
      <c r="FK61" s="87">
        <v>3209.24</v>
      </c>
      <c r="FL61" s="87">
        <v>3058.52</v>
      </c>
      <c r="FM61" s="87">
        <v>2525.8599999999997</v>
      </c>
      <c r="FN61" s="87">
        <v>2452.54</v>
      </c>
      <c r="FO61" s="87">
        <v>2562.41</v>
      </c>
      <c r="FP61" s="87">
        <v>2591.7600000000002</v>
      </c>
      <c r="FQ61" s="87">
        <v>2349.46</v>
      </c>
      <c r="FR61" s="87">
        <v>2580.27</v>
      </c>
      <c r="FS61" s="87">
        <v>2488.73</v>
      </c>
      <c r="FT61" s="87">
        <v>3200.42</v>
      </c>
      <c r="FU61" s="87">
        <v>3111.99</v>
      </c>
      <c r="FV61" s="87">
        <v>3262.5</v>
      </c>
      <c r="FW61" s="87">
        <v>3262.21</v>
      </c>
      <c r="FX61" s="87">
        <v>3100.96</v>
      </c>
      <c r="FY61" s="87">
        <v>2565.42</v>
      </c>
      <c r="FZ61" s="87">
        <v>2492.23</v>
      </c>
      <c r="GA61" s="87">
        <v>2611.35</v>
      </c>
    </row>
    <row r="62" spans="2:183">
      <c r="B62" s="43" t="s">
        <v>2</v>
      </c>
      <c r="C62" s="653" t="s">
        <v>53</v>
      </c>
      <c r="D62" s="86">
        <v>1.7504472635602179E-2</v>
      </c>
      <c r="E62" s="86">
        <v>1.7501756692431487E-2</v>
      </c>
      <c r="F62" s="86">
        <v>1.7504250605389252E-2</v>
      </c>
      <c r="G62" s="86">
        <v>1.7500000000000002E-2</v>
      </c>
      <c r="H62" s="86">
        <v>2.2382335970985823E-2</v>
      </c>
      <c r="I62" s="86">
        <v>2.2378113982615692E-2</v>
      </c>
      <c r="J62" s="86">
        <v>2.2373555827823289E-2</v>
      </c>
      <c r="K62" s="86">
        <v>2.2380074548253789E-2</v>
      </c>
      <c r="L62" s="86">
        <v>2.2381074168797952E-2</v>
      </c>
      <c r="M62" s="86">
        <v>1.7502093910597774E-2</v>
      </c>
      <c r="N62" s="86">
        <v>1.7503434065934066E-2</v>
      </c>
      <c r="O62" s="86">
        <v>1.7506825515016131E-2</v>
      </c>
      <c r="P62" s="86">
        <v>1.7725452117975483E-2</v>
      </c>
      <c r="Q62" s="86">
        <v>1.772326104883104E-2</v>
      </c>
      <c r="R62" s="86">
        <v>1.7725326723749435E-2</v>
      </c>
      <c r="S62" s="86">
        <v>1.7730085515699059E-2</v>
      </c>
      <c r="T62" s="86">
        <v>2.2616888394575867E-2</v>
      </c>
      <c r="U62" s="86">
        <v>2.2598749315703038E-2</v>
      </c>
      <c r="V62" s="86">
        <v>2.2601415379652406E-2</v>
      </c>
      <c r="W62" s="86">
        <v>2.2598956395845693E-2</v>
      </c>
      <c r="X62" s="86">
        <v>2.2605041122708457E-2</v>
      </c>
      <c r="Y62" s="86">
        <v>1.7726800659783739E-2</v>
      </c>
      <c r="Z62" s="86">
        <v>1.772709259358432E-2</v>
      </c>
      <c r="AA62" s="86">
        <v>1.7725879133315501E-2</v>
      </c>
      <c r="AB62" s="86">
        <v>1.9301554594418149E-2</v>
      </c>
      <c r="AC62" s="86">
        <v>1.929878358116411E-2</v>
      </c>
      <c r="AD62" s="86">
        <v>1.9300302961604253E-2</v>
      </c>
      <c r="AE62" s="86">
        <v>1.929744903926927E-2</v>
      </c>
      <c r="AF62" s="86">
        <v>2.4179641582974157E-2</v>
      </c>
      <c r="AG62" s="86">
        <v>2.4175268057649527E-2</v>
      </c>
      <c r="AH62" s="86">
        <v>2.4175459479088911E-2</v>
      </c>
      <c r="AI62" s="86">
        <v>2.4173962271780668E-2</v>
      </c>
      <c r="AJ62" s="86">
        <v>2.4173442309733575E-2</v>
      </c>
      <c r="AK62" s="86">
        <v>1.9305409301422102E-2</v>
      </c>
      <c r="AL62" s="86">
        <v>1.9304740840465431E-2</v>
      </c>
      <c r="AM62" s="86">
        <v>1.9308022552112968E-2</v>
      </c>
      <c r="AN62" s="86">
        <v>1.9299288371340772E-2</v>
      </c>
      <c r="AO62" s="86">
        <v>1.9296826988388263E-2</v>
      </c>
      <c r="AP62" s="86">
        <v>1.9298428250663403E-2</v>
      </c>
      <c r="AQ62" s="86">
        <v>1.9309506185894047E-2</v>
      </c>
      <c r="AR62" s="86">
        <v>2.4180735005478824E-2</v>
      </c>
      <c r="AS62" s="86">
        <v>2.4174258963808884E-2</v>
      </c>
      <c r="AT62" s="86">
        <v>2.4171947251241652E-2</v>
      </c>
      <c r="AU62" s="86">
        <v>2.4170681763430499E-2</v>
      </c>
      <c r="AV62" s="86">
        <v>2.4175812556831398E-2</v>
      </c>
      <c r="AW62" s="86">
        <v>1.9298846098665737E-2</v>
      </c>
      <c r="AX62" s="86">
        <v>1.9296840136849486E-2</v>
      </c>
      <c r="AY62" s="86">
        <v>1.930406752693949E-2</v>
      </c>
      <c r="AZ62" s="86">
        <v>1.9747067152103559E-2</v>
      </c>
      <c r="BA62" s="86">
        <v>1.9747356444920358E-2</v>
      </c>
      <c r="BB62" s="86">
        <v>1.9756391653552963E-2</v>
      </c>
      <c r="BC62" s="86">
        <v>1.9751424683167474E-2</v>
      </c>
      <c r="BD62" s="86">
        <v>2.4739430499463221E-2</v>
      </c>
      <c r="BE62" s="86">
        <v>2.4745953213794261E-2</v>
      </c>
      <c r="BF62" s="86">
        <v>2.4743646631706334E-2</v>
      </c>
      <c r="BG62" s="86">
        <v>2.4743011359059049E-2</v>
      </c>
      <c r="BH62" s="86">
        <v>2.4748892013977668E-2</v>
      </c>
      <c r="BI62" s="86">
        <v>1.9753712311299413E-2</v>
      </c>
      <c r="BJ62" s="86">
        <v>1.9754500818330606E-2</v>
      </c>
      <c r="BK62" s="86">
        <v>1.9750895909708778E-2</v>
      </c>
      <c r="BL62" s="86">
        <v>2.024245727725121E-2</v>
      </c>
      <c r="BM62" s="86">
        <v>2.0246036510795366E-2</v>
      </c>
      <c r="BN62" s="86">
        <v>2.0244771621153807E-2</v>
      </c>
      <c r="BO62" s="86">
        <v>2.0251509582567603E-2</v>
      </c>
      <c r="BP62" s="86">
        <v>2.5394452923530344E-2</v>
      </c>
      <c r="BQ62" s="86">
        <v>2.536087953313881E-2</v>
      </c>
      <c r="BR62" s="86">
        <v>2.5358319193532288E-2</v>
      </c>
      <c r="BS62" s="86">
        <v>2.5356538602340977E-2</v>
      </c>
      <c r="BT62" s="86">
        <v>2.5362537447887207E-2</v>
      </c>
      <c r="BU62" s="86">
        <v>2.0244607784070372E-2</v>
      </c>
      <c r="BV62" s="86">
        <v>2.0242677387354462E-2</v>
      </c>
      <c r="BW62" s="86">
        <v>2.024806357509305E-2</v>
      </c>
      <c r="BX62" s="86">
        <v>2.0589923216971426E-2</v>
      </c>
      <c r="BY62" s="86">
        <v>2.05917057649787E-2</v>
      </c>
      <c r="BZ62" s="86">
        <v>2.0592064538029912E-2</v>
      </c>
      <c r="CA62" s="86">
        <v>2.0592474470238278E-2</v>
      </c>
      <c r="CB62" s="86">
        <v>2.57958731038853E-2</v>
      </c>
      <c r="CC62" s="86">
        <v>2.5790086867654573E-2</v>
      </c>
      <c r="CD62" s="86">
        <v>2.5785813630041728E-2</v>
      </c>
      <c r="CE62" s="86">
        <v>2.5788369450137443E-2</v>
      </c>
      <c r="CF62" s="86">
        <v>2.5795685795685794E-2</v>
      </c>
      <c r="CG62" s="86">
        <v>2.058940469043706E-2</v>
      </c>
      <c r="CH62" s="86">
        <v>2.058874398632261E-2</v>
      </c>
      <c r="CI62" s="86">
        <v>2.0583295918074913E-2</v>
      </c>
      <c r="CJ62" s="86">
        <v>2.1223577934352981E-2</v>
      </c>
      <c r="CK62" s="86">
        <v>2.1226018434578581E-2</v>
      </c>
      <c r="CL62" s="86">
        <v>2.1222066702060911E-2</v>
      </c>
      <c r="CM62" s="86">
        <v>2.1229265783721231E-2</v>
      </c>
      <c r="CN62" s="86">
        <v>2.660504367992246E-2</v>
      </c>
      <c r="CO62" s="86">
        <v>2.6595367764663008E-2</v>
      </c>
      <c r="CP62" s="86">
        <v>2.6591522678185747E-2</v>
      </c>
      <c r="CQ62" s="86">
        <v>2.6588451139436076E-2</v>
      </c>
      <c r="CR62" s="86">
        <v>2.6598449205419702E-2</v>
      </c>
      <c r="CS62" s="86">
        <v>2.1232508917022695E-2</v>
      </c>
      <c r="CT62" s="86">
        <v>2.1225822458194807E-2</v>
      </c>
      <c r="CU62" s="86">
        <v>2.1221022015136003E-2</v>
      </c>
      <c r="CV62" s="86">
        <v>2.1888058271036997E-2</v>
      </c>
      <c r="CW62" s="86">
        <v>2.1893323426387858E-2</v>
      </c>
      <c r="CX62" s="86">
        <v>2.1901124288663944E-2</v>
      </c>
      <c r="CY62" s="86">
        <v>2.1898203228803915E-2</v>
      </c>
      <c r="CZ62" s="86">
        <v>2.742481498976539E-2</v>
      </c>
      <c r="DA62" s="86">
        <v>2.7426395785699179E-2</v>
      </c>
      <c r="DB62" s="86">
        <v>2.7424123912434699E-2</v>
      </c>
      <c r="DC62" s="86">
        <v>2.7423237911955736E-2</v>
      </c>
      <c r="DD62" s="86">
        <v>2.7432163861285743E-2</v>
      </c>
      <c r="DE62" s="86">
        <v>2.1892087456486881E-2</v>
      </c>
      <c r="DF62" s="86">
        <v>2.1889230769230772E-2</v>
      </c>
      <c r="DG62" s="86">
        <v>2.1893484266038207E-2</v>
      </c>
      <c r="DH62" s="86">
        <v>2.2482278347449904E-2</v>
      </c>
      <c r="DI62" s="86">
        <v>2.2479248603322347E-2</v>
      </c>
      <c r="DJ62" s="86">
        <v>2.2484151755423298E-2</v>
      </c>
      <c r="DK62" s="86">
        <v>2.2481108312342568E-2</v>
      </c>
      <c r="DL62" s="86">
        <v>2.8184886002902046E-2</v>
      </c>
      <c r="DM62" s="86">
        <v>2.8168403215557324E-2</v>
      </c>
      <c r="DN62" s="86">
        <v>2.8169750486536728E-2</v>
      </c>
      <c r="DO62" s="86">
        <v>2.8168425109601582E-2</v>
      </c>
      <c r="DP62" s="86">
        <v>2.8174377224199288E-2</v>
      </c>
      <c r="DQ62" s="86">
        <v>2.2482707340697187E-2</v>
      </c>
      <c r="DR62" s="86">
        <v>2.248003024063187E-2</v>
      </c>
      <c r="DS62" s="86">
        <v>2.2483307479598029E-2</v>
      </c>
      <c r="DT62" s="86">
        <v>2.3113888383059066E-2</v>
      </c>
      <c r="DU62" s="86">
        <v>2.3112074290217461E-2</v>
      </c>
      <c r="DV62" s="86">
        <v>2.3109899966850613E-2</v>
      </c>
      <c r="DW62" s="86">
        <v>2.3121017166204228E-2</v>
      </c>
      <c r="DX62" s="86">
        <v>2.8964704722468697E-2</v>
      </c>
      <c r="DY62" s="86">
        <v>2.8960674157303374E-2</v>
      </c>
      <c r="DZ62" s="86">
        <v>2.895613263619758E-2</v>
      </c>
      <c r="EA62" s="86">
        <v>2.8960819372643529E-2</v>
      </c>
      <c r="EB62" s="86">
        <v>2.8957828503940217E-2</v>
      </c>
      <c r="EC62" s="86">
        <v>2.3121131829236943E-2</v>
      </c>
      <c r="ED62" s="86">
        <v>2.3113588025201651E-2</v>
      </c>
      <c r="EE62" s="86">
        <v>2.3112580860383487E-2</v>
      </c>
      <c r="EF62" s="86">
        <v>2.3735207313907769E-2</v>
      </c>
      <c r="EG62" s="86">
        <v>2.3737033696945738E-2</v>
      </c>
      <c r="EH62" s="86">
        <v>2.3734259322480276E-2</v>
      </c>
      <c r="EI62" s="86">
        <v>2.3734704734882071E-2</v>
      </c>
      <c r="EJ62" s="86">
        <v>2.9738637652581341E-2</v>
      </c>
      <c r="EK62" s="86">
        <v>2.9744053118369092E-2</v>
      </c>
      <c r="EL62" s="86">
        <v>2.9739142192132733E-2</v>
      </c>
      <c r="EM62" s="86">
        <v>2.9746873369029439E-2</v>
      </c>
      <c r="EN62" s="86">
        <v>2.974458526867841E-2</v>
      </c>
      <c r="EO62" s="86">
        <v>2.3741153277476588E-2</v>
      </c>
      <c r="EP62" s="86">
        <v>2.3734351451823569E-2</v>
      </c>
      <c r="EQ62" s="86">
        <v>2.3736206497414924E-2</v>
      </c>
      <c r="ER62" s="86">
        <v>2.4401384016346041E-2</v>
      </c>
      <c r="ES62" s="86">
        <v>2.4407733541615403E-2</v>
      </c>
      <c r="ET62" s="86">
        <v>2.4401784838678043E-2</v>
      </c>
      <c r="EU62" s="86">
        <v>2.4408932637619597E-2</v>
      </c>
      <c r="EV62" s="86">
        <v>3.0581100168907239E-2</v>
      </c>
      <c r="EW62" s="86">
        <v>3.0572901310505392E-2</v>
      </c>
      <c r="EX62" s="86">
        <v>3.0572203915487494E-2</v>
      </c>
      <c r="EY62" s="86">
        <v>3.0573159094007436E-2</v>
      </c>
      <c r="EZ62" s="86">
        <v>3.0578254918384437E-2</v>
      </c>
      <c r="FA62" s="86">
        <v>2.4412078785002372E-2</v>
      </c>
      <c r="FB62" s="86">
        <v>2.4401207885594248E-2</v>
      </c>
      <c r="FC62" s="86">
        <v>2.4406369956392681E-2</v>
      </c>
      <c r="FD62" s="86">
        <v>2.5095134507298729E-2</v>
      </c>
      <c r="FE62" s="86">
        <v>2.5095875562300148E-2</v>
      </c>
      <c r="FF62" s="86">
        <v>2.5097829212903738E-2</v>
      </c>
      <c r="FG62" s="86">
        <v>2.5122199592668024E-2</v>
      </c>
      <c r="FH62" s="86">
        <v>3.1462882096069865E-2</v>
      </c>
      <c r="FI62" s="86">
        <v>3.1442217816900681E-2</v>
      </c>
      <c r="FJ62" s="86">
        <v>3.1433089524033328E-2</v>
      </c>
      <c r="FK62" s="86">
        <v>3.143786367821947E-2</v>
      </c>
      <c r="FL62" s="86">
        <v>3.1433915724563208E-2</v>
      </c>
      <c r="FM62" s="86">
        <v>2.5094482087150035E-2</v>
      </c>
      <c r="FN62" s="86">
        <v>2.5093773980661992E-2</v>
      </c>
      <c r="FO62" s="86">
        <v>2.5098290807581174E-2</v>
      </c>
      <c r="FP62" s="86">
        <v>2.5556990858979799E-2</v>
      </c>
      <c r="FQ62" s="86">
        <v>2.5552884876828538E-2</v>
      </c>
      <c r="FR62" s="86">
        <v>2.5562919812161921E-2</v>
      </c>
      <c r="FS62" s="86">
        <v>2.55608278128691E-2</v>
      </c>
      <c r="FT62" s="86">
        <v>3.2029823859087272E-2</v>
      </c>
      <c r="FU62" s="86">
        <v>3.2029209250625246E-2</v>
      </c>
      <c r="FV62" s="86">
        <v>3.2024539877300612E-2</v>
      </c>
      <c r="FW62" s="86">
        <v>3.2024522411795889E-2</v>
      </c>
      <c r="FX62" s="86">
        <v>3.2025777933840767E-2</v>
      </c>
      <c r="FY62" s="86">
        <v>2.5560648028216726E-2</v>
      </c>
      <c r="FZ62" s="86">
        <v>2.5559760424999488E-2</v>
      </c>
      <c r="GA62" s="86">
        <v>2.5559122630152004E-2</v>
      </c>
    </row>
    <row r="63" spans="2:183">
      <c r="B63" s="43" t="s">
        <v>2</v>
      </c>
      <c r="C63" s="653" t="s">
        <v>228</v>
      </c>
      <c r="D63" s="85">
        <v>3067238.49</v>
      </c>
      <c r="E63" s="85">
        <v>2728113.52</v>
      </c>
      <c r="F63" s="85">
        <v>3011625.3800000004</v>
      </c>
      <c r="G63" s="85">
        <v>2890617.29</v>
      </c>
      <c r="H63" s="85">
        <v>3027200.12</v>
      </c>
      <c r="I63" s="85">
        <v>2916972.6300000004</v>
      </c>
      <c r="J63" s="85">
        <v>3030980.05</v>
      </c>
      <c r="K63" s="85">
        <v>3075376.1500000004</v>
      </c>
      <c r="L63" s="85">
        <v>2913573.5700000003</v>
      </c>
      <c r="M63" s="85">
        <v>2985021.78</v>
      </c>
      <c r="N63" s="85">
        <v>2878624.8000000003</v>
      </c>
      <c r="O63" s="85">
        <v>3014958.6999999997</v>
      </c>
      <c r="P63" s="85">
        <v>3077314.45</v>
      </c>
      <c r="Q63" s="85">
        <v>2783204.2</v>
      </c>
      <c r="R63" s="85">
        <v>3025721.09</v>
      </c>
      <c r="S63" s="85">
        <v>2462143.64</v>
      </c>
      <c r="T63" s="85">
        <v>1492539.95</v>
      </c>
      <c r="U63" s="85">
        <v>2929483.56</v>
      </c>
      <c r="V63" s="85">
        <v>3085972.3700000006</v>
      </c>
      <c r="W63" s="85">
        <v>3079296.4399999995</v>
      </c>
      <c r="X63" s="85">
        <v>2929013.4699999997</v>
      </c>
      <c r="Y63" s="85">
        <v>3056484.56</v>
      </c>
      <c r="Z63" s="85">
        <v>2895410.19</v>
      </c>
      <c r="AA63" s="85">
        <v>3011743.36</v>
      </c>
      <c r="AB63" s="85">
        <v>3245850.55</v>
      </c>
      <c r="AC63" s="85">
        <v>2927575.37</v>
      </c>
      <c r="AD63" s="85">
        <v>3199797.9499999997</v>
      </c>
      <c r="AE63" s="85">
        <v>3087651.67</v>
      </c>
      <c r="AF63" s="85">
        <v>3212175.8600000003</v>
      </c>
      <c r="AG63" s="85">
        <v>3127788.5300000003</v>
      </c>
      <c r="AH63" s="85">
        <v>3280233.28</v>
      </c>
      <c r="AI63" s="85">
        <v>3264611.1100000003</v>
      </c>
      <c r="AJ63" s="85">
        <v>3093433.04</v>
      </c>
      <c r="AK63" s="85">
        <v>3252801.8899999997</v>
      </c>
      <c r="AL63" s="85">
        <v>3102175.73</v>
      </c>
      <c r="AM63" s="85">
        <v>3216901.26</v>
      </c>
      <c r="AN63" s="85">
        <v>3323436.35</v>
      </c>
      <c r="AO63" s="85">
        <v>3106394.23</v>
      </c>
      <c r="AP63" s="85">
        <v>3279954.59</v>
      </c>
      <c r="AQ63" s="85">
        <v>1605806.86</v>
      </c>
      <c r="AR63" s="85">
        <v>2243821.9499999997</v>
      </c>
      <c r="AS63" s="85">
        <v>3190318.85</v>
      </c>
      <c r="AT63" s="85">
        <v>3321150.57</v>
      </c>
      <c r="AU63" s="85">
        <v>3332427.34</v>
      </c>
      <c r="AV63" s="85">
        <v>3168294.9899999998</v>
      </c>
      <c r="AW63" s="85">
        <v>3266877.43</v>
      </c>
      <c r="AX63" s="85">
        <v>3138211.54</v>
      </c>
      <c r="AY63" s="85">
        <v>3256645.4499999997</v>
      </c>
      <c r="AZ63" s="85">
        <v>3458508.82</v>
      </c>
      <c r="BA63" s="85">
        <v>3140896.25</v>
      </c>
      <c r="BB63" s="85">
        <v>3456320.3499999996</v>
      </c>
      <c r="BC63" s="85">
        <v>3294849.2</v>
      </c>
      <c r="BD63" s="85">
        <v>3408722.04</v>
      </c>
      <c r="BE63" s="85">
        <v>3348691</v>
      </c>
      <c r="BF63" s="85">
        <v>3484601.6500000004</v>
      </c>
      <c r="BG63" s="85">
        <v>3489273.08</v>
      </c>
      <c r="BH63" s="85">
        <v>3304209.92</v>
      </c>
      <c r="BI63" s="85">
        <v>3419919.38</v>
      </c>
      <c r="BJ63" s="85">
        <v>3311397.65</v>
      </c>
      <c r="BK63" s="85">
        <v>3400416.5300000003</v>
      </c>
      <c r="BL63" s="85">
        <v>3565686.83</v>
      </c>
      <c r="BM63" s="85">
        <v>3258016.6</v>
      </c>
      <c r="BN63" s="85">
        <v>3537651.32</v>
      </c>
      <c r="BO63" s="85">
        <v>692409.29</v>
      </c>
      <c r="BP63" s="85">
        <v>712376.84</v>
      </c>
      <c r="BQ63" s="85">
        <v>3456550.3299999996</v>
      </c>
      <c r="BR63" s="85">
        <v>3605682.9899999998</v>
      </c>
      <c r="BS63" s="85">
        <v>3636085.05</v>
      </c>
      <c r="BT63" s="85">
        <v>3439967.15</v>
      </c>
      <c r="BU63" s="85">
        <v>3600109.75</v>
      </c>
      <c r="BV63" s="85">
        <v>3449392.8499999996</v>
      </c>
      <c r="BW63" s="85">
        <v>3609679.8600000003</v>
      </c>
      <c r="BX63" s="85">
        <v>3711482.8699999996</v>
      </c>
      <c r="BY63" s="85">
        <v>3424879.7100000004</v>
      </c>
      <c r="BZ63" s="85">
        <v>3681003.57</v>
      </c>
      <c r="CA63" s="85">
        <v>3601669.04</v>
      </c>
      <c r="CB63" s="85">
        <v>3726724.96</v>
      </c>
      <c r="CC63" s="85">
        <v>3581234.4499999997</v>
      </c>
      <c r="CD63" s="85">
        <v>3759213.2600000002</v>
      </c>
      <c r="CE63" s="85">
        <v>3779721.3000000003</v>
      </c>
      <c r="CF63" s="85">
        <v>3628261.8200000003</v>
      </c>
      <c r="CG63" s="85">
        <v>3732204.21</v>
      </c>
      <c r="CH63" s="85">
        <v>3709539.63</v>
      </c>
      <c r="CI63" s="85">
        <v>3840297.0300000003</v>
      </c>
      <c r="CJ63" s="85">
        <v>4050674.27</v>
      </c>
      <c r="CK63" s="85">
        <v>3778275.01</v>
      </c>
      <c r="CL63" s="85">
        <v>3993238.87</v>
      </c>
      <c r="CM63" s="85">
        <v>2047263</v>
      </c>
      <c r="CN63" s="85">
        <v>3075048.08</v>
      </c>
      <c r="CO63" s="85">
        <v>3812521.01</v>
      </c>
      <c r="CP63" s="85">
        <v>3998318.12</v>
      </c>
      <c r="CQ63" s="85">
        <v>3976301.69</v>
      </c>
      <c r="CR63" s="85">
        <v>3838842.08</v>
      </c>
      <c r="CS63" s="85">
        <v>3969378.7899999996</v>
      </c>
      <c r="CT63" s="85">
        <v>3901997.4899999998</v>
      </c>
      <c r="CU63" s="85">
        <v>4027884.31</v>
      </c>
      <c r="CV63" s="85">
        <v>4171626.4299999997</v>
      </c>
      <c r="CW63" s="85">
        <v>3792139.3099999996</v>
      </c>
      <c r="CX63" s="85">
        <v>2575367.6199999996</v>
      </c>
      <c r="CY63" s="85">
        <v>1854026.73</v>
      </c>
      <c r="CZ63" s="85">
        <v>4035828.1399999997</v>
      </c>
      <c r="DA63" s="85">
        <v>3959537.56</v>
      </c>
      <c r="DB63" s="85">
        <v>4126850.92</v>
      </c>
      <c r="DC63" s="85">
        <v>4140924.67</v>
      </c>
      <c r="DD63" s="85">
        <v>3951747.6399999997</v>
      </c>
      <c r="DE63" s="85">
        <v>4093922.27</v>
      </c>
      <c r="DF63" s="85">
        <v>4032533.13</v>
      </c>
      <c r="DG63" s="85">
        <v>4159802.0500000003</v>
      </c>
      <c r="DH63" s="85">
        <v>4326915.129999999</v>
      </c>
      <c r="DI63" s="85">
        <v>3905938.79</v>
      </c>
      <c r="DJ63" s="85">
        <v>4285423.6499999994</v>
      </c>
      <c r="DK63" s="85">
        <v>3929984.23</v>
      </c>
      <c r="DL63" s="85">
        <v>1512651.73</v>
      </c>
      <c r="DM63" s="85">
        <v>4105111.18</v>
      </c>
      <c r="DN63" s="85">
        <v>4290631.03</v>
      </c>
      <c r="DO63" s="85">
        <v>4310591.01</v>
      </c>
      <c r="DP63" s="85">
        <v>4091565.31</v>
      </c>
      <c r="DQ63" s="85">
        <v>4230097.2300000004</v>
      </c>
      <c r="DR63" s="85">
        <v>4159652.5300000003</v>
      </c>
      <c r="DS63" s="85">
        <v>4310599.9800000004</v>
      </c>
      <c r="DT63" s="85">
        <v>4531560.7200000007</v>
      </c>
      <c r="DU63" s="85">
        <v>4069708.56</v>
      </c>
      <c r="DV63" s="85">
        <v>4423592.71</v>
      </c>
      <c r="DW63" s="85">
        <v>4282229.6600000011</v>
      </c>
      <c r="DX63" s="85">
        <v>4430741.01</v>
      </c>
      <c r="DY63" s="85">
        <v>4292045.1899999995</v>
      </c>
      <c r="DZ63" s="85">
        <v>4497787.25</v>
      </c>
      <c r="EA63" s="85">
        <v>4492146.5600000005</v>
      </c>
      <c r="EB63" s="85">
        <v>4258119.9499999993</v>
      </c>
      <c r="EC63" s="85">
        <v>4400822.47</v>
      </c>
      <c r="ED63" s="85">
        <v>4317737.9200000009</v>
      </c>
      <c r="EE63" s="85">
        <v>4477552.95</v>
      </c>
      <c r="EF63" s="85">
        <v>4613898.3499999996</v>
      </c>
      <c r="EG63" s="85">
        <v>4315905.99</v>
      </c>
      <c r="EH63" s="85">
        <v>4533372.3199999994</v>
      </c>
      <c r="EI63" s="85">
        <v>1742984.05</v>
      </c>
      <c r="EJ63" s="85">
        <v>4050664.6500000004</v>
      </c>
      <c r="EK63" s="85">
        <v>4377819.05</v>
      </c>
      <c r="EL63" s="85">
        <v>4595862.9000000004</v>
      </c>
      <c r="EM63" s="85">
        <v>4629533.97</v>
      </c>
      <c r="EN63" s="85">
        <v>4373689.58</v>
      </c>
      <c r="EO63" s="85">
        <v>4506782.8600000003</v>
      </c>
      <c r="EP63" s="85">
        <v>4402635.9600000009</v>
      </c>
      <c r="EQ63" s="85">
        <v>4601244.67</v>
      </c>
      <c r="ER63" s="85">
        <v>4954613.1500000004</v>
      </c>
      <c r="ES63" s="85">
        <v>4489803.9899999993</v>
      </c>
      <c r="ET63" s="85">
        <v>4855318.5999999996</v>
      </c>
      <c r="EU63" s="85">
        <v>4684921.45</v>
      </c>
      <c r="EV63" s="85">
        <v>4878981.45</v>
      </c>
      <c r="EW63" s="85">
        <v>4704947.1399999997</v>
      </c>
      <c r="EX63" s="85">
        <v>4949114.04</v>
      </c>
      <c r="EY63" s="85">
        <v>4926806.4099999992</v>
      </c>
      <c r="EZ63" s="85">
        <v>4702932.55</v>
      </c>
      <c r="FA63" s="85">
        <v>4855225.1600000011</v>
      </c>
      <c r="FB63" s="85">
        <v>4715276.1100000003</v>
      </c>
      <c r="FC63" s="85">
        <v>4960100.7599999988</v>
      </c>
      <c r="FD63" s="85">
        <v>5517043.8500000006</v>
      </c>
      <c r="FE63" s="85">
        <v>5018608.75</v>
      </c>
      <c r="FF63" s="85">
        <v>5480408.79</v>
      </c>
      <c r="FG63" s="85">
        <v>545462.80999999994</v>
      </c>
      <c r="FH63" s="85">
        <v>1593011.62</v>
      </c>
      <c r="FI63" s="85">
        <v>5294581.5600000005</v>
      </c>
      <c r="FJ63" s="85">
        <v>5527975.8600000003</v>
      </c>
      <c r="FK63" s="85">
        <v>5545465.7200000007</v>
      </c>
      <c r="FL63" s="85">
        <v>5253015.879999999</v>
      </c>
      <c r="FM63" s="85">
        <v>5451337.0300000012</v>
      </c>
      <c r="FN63" s="85">
        <v>5294329.9000000004</v>
      </c>
      <c r="FO63" s="85">
        <v>5564948.0600000005</v>
      </c>
      <c r="FP63" s="85">
        <v>5842954.3499999996</v>
      </c>
      <c r="FQ63" s="85">
        <v>5284184.1899999995</v>
      </c>
      <c r="FR63" s="85">
        <v>5838862.4699999997</v>
      </c>
      <c r="FS63" s="85">
        <v>5615716.1000000006</v>
      </c>
      <c r="FT63" s="85">
        <v>5782800.6899999995</v>
      </c>
      <c r="FU63" s="85">
        <v>5624688.4399999995</v>
      </c>
      <c r="FV63" s="85">
        <v>5890922.3700000001</v>
      </c>
      <c r="FW63" s="85">
        <v>5890437.0100000007</v>
      </c>
      <c r="FX63" s="85">
        <v>5586527.5000000009</v>
      </c>
      <c r="FY63" s="85">
        <v>5787363.9000000004</v>
      </c>
      <c r="FZ63" s="85">
        <v>5623314.7700000014</v>
      </c>
      <c r="GA63" s="85">
        <v>5906455.2699999996</v>
      </c>
    </row>
    <row r="64" spans="2:183">
      <c r="B64" s="183" t="s">
        <v>2</v>
      </c>
      <c r="C64" s="654" t="s">
        <v>229</v>
      </c>
      <c r="D64" s="184">
        <v>31.178727433520372</v>
      </c>
      <c r="E64" s="184">
        <v>30.919073373076138</v>
      </c>
      <c r="F64" s="184">
        <v>31.033287443969297</v>
      </c>
      <c r="G64" s="184">
        <v>30.722486289431171</v>
      </c>
      <c r="H64" s="184">
        <v>31.190241922189252</v>
      </c>
      <c r="I64" s="184">
        <v>30.882794935047063</v>
      </c>
      <c r="J64" s="184">
        <v>30.69067173624682</v>
      </c>
      <c r="K64" s="184">
        <v>31.149989364719232</v>
      </c>
      <c r="L64" s="184">
        <v>31.048311700767268</v>
      </c>
      <c r="M64" s="184">
        <v>30.866018467774456</v>
      </c>
      <c r="N64" s="184">
        <v>30.891835508241762</v>
      </c>
      <c r="O64" s="184">
        <v>31.17976648465293</v>
      </c>
      <c r="P64" s="184">
        <v>31.125484990087795</v>
      </c>
      <c r="Q64" s="184">
        <v>31.014778577637124</v>
      </c>
      <c r="R64" s="184">
        <v>30.989810008603381</v>
      </c>
      <c r="S64" s="184">
        <v>31.285577199202024</v>
      </c>
      <c r="T64" s="184">
        <v>31.923256833639901</v>
      </c>
      <c r="U64" s="184">
        <v>30.840564702909841</v>
      </c>
      <c r="V64" s="184">
        <v>31.109846868825361</v>
      </c>
      <c r="W64" s="184">
        <v>30.959215386626177</v>
      </c>
      <c r="X64" s="184">
        <v>31.164027684679795</v>
      </c>
      <c r="Y64" s="184">
        <v>31.120660598285376</v>
      </c>
      <c r="Z64" s="184">
        <v>31.011730198682589</v>
      </c>
      <c r="AA64" s="184">
        <v>30.985651556616389</v>
      </c>
      <c r="AB64" s="184">
        <v>33.110112514281049</v>
      </c>
      <c r="AC64" s="184">
        <v>33.004243035748509</v>
      </c>
      <c r="AD64" s="184">
        <v>32.973330619731662</v>
      </c>
      <c r="AE64" s="184">
        <v>32.832339142732579</v>
      </c>
      <c r="AF64" s="184">
        <v>33.121361283537155</v>
      </c>
      <c r="AG64" s="184">
        <v>32.97650507649</v>
      </c>
      <c r="AH64" s="184">
        <v>33.088882522646117</v>
      </c>
      <c r="AI64" s="184">
        <v>33.003205786611133</v>
      </c>
      <c r="AJ64" s="184">
        <v>32.8355062095319</v>
      </c>
      <c r="AK64" s="184">
        <v>33.255312586261539</v>
      </c>
      <c r="AL64" s="184">
        <v>33.146090222350438</v>
      </c>
      <c r="AM64" s="184">
        <v>33.278862670046031</v>
      </c>
      <c r="AN64" s="184">
        <v>33.594496502506871</v>
      </c>
      <c r="AO64" s="184">
        <v>33.491759981024465</v>
      </c>
      <c r="AP64" s="184">
        <v>33.475756174729533</v>
      </c>
      <c r="AQ64" s="184">
        <v>33.96017468541821</v>
      </c>
      <c r="AR64" s="184">
        <v>33.773374565005348</v>
      </c>
      <c r="AS64" s="184">
        <v>33.486426757074483</v>
      </c>
      <c r="AT64" s="184">
        <v>33.45809183683749</v>
      </c>
      <c r="AU64" s="184">
        <v>33.450045571348269</v>
      </c>
      <c r="AV64" s="184">
        <v>33.499280910994095</v>
      </c>
      <c r="AW64" s="184">
        <v>33.478279088356459</v>
      </c>
      <c r="AX64" s="184">
        <v>33.343372574852843</v>
      </c>
      <c r="AY64" s="184">
        <v>33.646159766920476</v>
      </c>
      <c r="AZ64" s="184">
        <v>34.976828681229769</v>
      </c>
      <c r="BA64" s="184">
        <v>35.034313233391337</v>
      </c>
      <c r="BB64" s="184">
        <v>35.318308945249427</v>
      </c>
      <c r="BC64" s="184">
        <v>35.030717870204988</v>
      </c>
      <c r="BD64" s="184">
        <v>34.852226777772096</v>
      </c>
      <c r="BE64" s="184">
        <v>35.175695122847927</v>
      </c>
      <c r="BF64" s="184">
        <v>35.141202601855589</v>
      </c>
      <c r="BG64" s="184">
        <v>35.137286312736649</v>
      </c>
      <c r="BH64" s="184">
        <v>35.202100059660786</v>
      </c>
      <c r="BI64" s="184">
        <v>35.168435893217058</v>
      </c>
      <c r="BJ64" s="184">
        <v>35.192442132335749</v>
      </c>
      <c r="BK64" s="184">
        <v>35.016852679490881</v>
      </c>
      <c r="BL64" s="184">
        <v>35.99195338602388</v>
      </c>
      <c r="BM64" s="184">
        <v>36.221917595001443</v>
      </c>
      <c r="BN64" s="184">
        <v>36.019827315861278</v>
      </c>
      <c r="BO64" s="184">
        <v>36.356486741927014</v>
      </c>
      <c r="BP64" s="184">
        <v>37.491544655544445</v>
      </c>
      <c r="BQ64" s="184">
        <v>36.020741246352642</v>
      </c>
      <c r="BR64" s="184">
        <v>35.988451841501146</v>
      </c>
      <c r="BS64" s="184">
        <v>35.976264235324379</v>
      </c>
      <c r="BT64" s="184">
        <v>36.033427083988016</v>
      </c>
      <c r="BU64" s="184">
        <v>36.150035646865085</v>
      </c>
      <c r="BV64" s="184">
        <v>36.019347882838197</v>
      </c>
      <c r="BW64" s="184">
        <v>36.31103369882306</v>
      </c>
      <c r="BX64" s="184">
        <v>36.72408444154199</v>
      </c>
      <c r="BY64" s="184">
        <v>36.939866364665917</v>
      </c>
      <c r="BZ64" s="184">
        <v>36.75196759120589</v>
      </c>
      <c r="CA64" s="184">
        <v>36.816717675079481</v>
      </c>
      <c r="CB64" s="184">
        <v>36.89972830607153</v>
      </c>
      <c r="CC64" s="184">
        <v>36.599227899846703</v>
      </c>
      <c r="CD64" s="184">
        <v>36.562176099283192</v>
      </c>
      <c r="CE64" s="184">
        <v>36.713075869571554</v>
      </c>
      <c r="CF64" s="184">
        <v>36.917600936100939</v>
      </c>
      <c r="CG64" s="184">
        <v>36.730316697995292</v>
      </c>
      <c r="CH64" s="184">
        <v>36.87268528090334</v>
      </c>
      <c r="CI64" s="184">
        <v>36.685712115856745</v>
      </c>
      <c r="CJ64" s="184">
        <v>38.672874968971378</v>
      </c>
      <c r="CK64" s="184">
        <v>38.746610790012348</v>
      </c>
      <c r="CL64" s="184">
        <v>38.546637096384963</v>
      </c>
      <c r="CM64" s="184">
        <v>38.712625464227095</v>
      </c>
      <c r="CN64" s="184">
        <v>39.011868049335604</v>
      </c>
      <c r="CO64" s="184">
        <v>38.593738080294777</v>
      </c>
      <c r="CP64" s="184">
        <v>38.552126272755324</v>
      </c>
      <c r="CQ64" s="184">
        <v>38.396115198918501</v>
      </c>
      <c r="CR64" s="184">
        <v>38.758173777840597</v>
      </c>
      <c r="CS64" s="184">
        <v>38.895649178849993</v>
      </c>
      <c r="CT64" s="184">
        <v>38.723738301989776</v>
      </c>
      <c r="CU64" s="184">
        <v>38.537340674901216</v>
      </c>
      <c r="CV64" s="184">
        <v>39.981085202223497</v>
      </c>
      <c r="CW64" s="184">
        <v>40.251982910519047</v>
      </c>
      <c r="CX64" s="184">
        <v>40.52990790401369</v>
      </c>
      <c r="CY64" s="184">
        <v>40.25207618691978</v>
      </c>
      <c r="CZ64" s="184">
        <v>39.71646335222799</v>
      </c>
      <c r="DA64" s="184">
        <v>39.882128101046526</v>
      </c>
      <c r="DB64" s="184">
        <v>39.851008816400629</v>
      </c>
      <c r="DC64" s="184">
        <v>39.845317969689681</v>
      </c>
      <c r="DD64" s="184">
        <v>40.070448590549582</v>
      </c>
      <c r="DE64" s="184">
        <v>40.03131253177925</v>
      </c>
      <c r="DF64" s="184">
        <v>40.025142729528532</v>
      </c>
      <c r="DG64" s="184">
        <v>40.178125543299785</v>
      </c>
      <c r="DH64" s="184">
        <v>41.504782975702859</v>
      </c>
      <c r="DI64" s="184">
        <v>41.406735749647517</v>
      </c>
      <c r="DJ64" s="184">
        <v>41.539108330263844</v>
      </c>
      <c r="DK64" s="184">
        <v>41.246685873215782</v>
      </c>
      <c r="DL64" s="184">
        <v>42.047770649291444</v>
      </c>
      <c r="DM64" s="184">
        <v>41.405960884782587</v>
      </c>
      <c r="DN64" s="184">
        <v>41.543275433041899</v>
      </c>
      <c r="DO64" s="184">
        <v>41.533853736089029</v>
      </c>
      <c r="DP64" s="184">
        <v>41.602087544483986</v>
      </c>
      <c r="DQ64" s="184">
        <v>41.385929400945109</v>
      </c>
      <c r="DR64" s="184">
        <v>41.378460811523276</v>
      </c>
      <c r="DS64" s="184">
        <v>41.532339457938704</v>
      </c>
      <c r="DT64" s="184">
        <v>43.431130449783886</v>
      </c>
      <c r="DU64" s="184">
        <v>43.339956124470191</v>
      </c>
      <c r="DV64" s="184">
        <v>43.129231031725915</v>
      </c>
      <c r="DW64" s="184">
        <v>43.5225748289986</v>
      </c>
      <c r="DX64" s="184">
        <v>43.682746820467315</v>
      </c>
      <c r="DY64" s="184">
        <v>43.524572972863339</v>
      </c>
      <c r="DZ64" s="184">
        <v>43.469061379516965</v>
      </c>
      <c r="EA64" s="184">
        <v>43.652063590780116</v>
      </c>
      <c r="EB64" s="184">
        <v>43.353763566759646</v>
      </c>
      <c r="EC64" s="184">
        <v>43.509604630929545</v>
      </c>
      <c r="ED64" s="184">
        <v>43.31772864079619</v>
      </c>
      <c r="EE64" s="184">
        <v>43.295264409827986</v>
      </c>
      <c r="EF64" s="184">
        <v>44.355450822430086</v>
      </c>
      <c r="EG64" s="184">
        <v>44.431397395826906</v>
      </c>
      <c r="EH64" s="184">
        <v>44.218963139259266</v>
      </c>
      <c r="EI64" s="184">
        <v>44.15636131026271</v>
      </c>
      <c r="EJ64" s="184">
        <v>44.17840183315738</v>
      </c>
      <c r="EK64" s="184">
        <v>44.446217143669351</v>
      </c>
      <c r="EL64" s="184">
        <v>44.386031890132607</v>
      </c>
      <c r="EM64" s="184">
        <v>44.744495486439988</v>
      </c>
      <c r="EN64" s="184">
        <v>44.453034180650278</v>
      </c>
      <c r="EO64" s="184">
        <v>44.423685165105965</v>
      </c>
      <c r="EP64" s="184">
        <v>44.234260624937214</v>
      </c>
      <c r="EQ64" s="184">
        <v>44.382713461686855</v>
      </c>
      <c r="ER64" s="184">
        <v>47.752545876864957</v>
      </c>
      <c r="ES64" s="184">
        <v>48.038303820763289</v>
      </c>
      <c r="ET64" s="184">
        <v>47.615167206040987</v>
      </c>
      <c r="EU64" s="184">
        <v>47.838026507918684</v>
      </c>
      <c r="EV64" s="184">
        <v>48.192706861980071</v>
      </c>
      <c r="EW64" s="184">
        <v>47.834434469646901</v>
      </c>
      <c r="EX64" s="184">
        <v>47.965827098274858</v>
      </c>
      <c r="EY64" s="184">
        <v>47.975601398329012</v>
      </c>
      <c r="EZ64" s="184">
        <v>48.039107540501334</v>
      </c>
      <c r="FA64" s="184">
        <v>48.006893292200608</v>
      </c>
      <c r="FB64" s="184">
        <v>47.621355235517498</v>
      </c>
      <c r="FC64" s="184">
        <v>47.959358749987899</v>
      </c>
      <c r="FD64" s="184">
        <v>54.305354207474927</v>
      </c>
      <c r="FE64" s="184">
        <v>54.39931440030351</v>
      </c>
      <c r="FF64" s="184">
        <v>54.348107279921457</v>
      </c>
      <c r="FG64" s="184">
        <v>55.546110997963332</v>
      </c>
      <c r="FH64" s="184">
        <v>55.209385873709024</v>
      </c>
      <c r="FI64" s="184">
        <v>54.38316258717915</v>
      </c>
      <c r="FJ64" s="184">
        <v>54.127386540551662</v>
      </c>
      <c r="FK64" s="184">
        <v>54.323639035285368</v>
      </c>
      <c r="FL64" s="184">
        <v>53.98783021582733</v>
      </c>
      <c r="FM64" s="184">
        <v>54.159169332565035</v>
      </c>
      <c r="FN64" s="184">
        <v>54.170255282140488</v>
      </c>
      <c r="FO64" s="184">
        <v>54.507547480287975</v>
      </c>
      <c r="FP64" s="184">
        <v>57.616573645856953</v>
      </c>
      <c r="FQ64" s="184">
        <v>57.471142422100165</v>
      </c>
      <c r="FR64" s="184">
        <v>57.846028948463413</v>
      </c>
      <c r="FS64" s="184">
        <v>57.676948595491197</v>
      </c>
      <c r="FT64" s="184">
        <v>57.874306345076057</v>
      </c>
      <c r="FU64" s="184">
        <v>57.890392647255581</v>
      </c>
      <c r="FV64" s="184">
        <v>57.82500485889571</v>
      </c>
      <c r="FW64" s="184">
        <v>57.825349086054239</v>
      </c>
      <c r="FX64" s="184">
        <v>57.695968066758248</v>
      </c>
      <c r="FY64" s="184">
        <v>57.662593906302938</v>
      </c>
      <c r="FZ64" s="184">
        <v>57.671474268250172</v>
      </c>
      <c r="GA64" s="184">
        <v>57.810639920132324</v>
      </c>
    </row>
    <row r="65" spans="2:183">
      <c r="B65" s="42"/>
      <c r="C65" s="185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7"/>
      <c r="BJ65" s="187"/>
      <c r="BK65" s="187"/>
      <c r="BL65" s="187"/>
      <c r="BM65" s="187"/>
      <c r="BN65" s="187"/>
      <c r="BO65" s="187"/>
      <c r="BP65" s="187"/>
      <c r="BQ65" s="187"/>
      <c r="BR65" s="187"/>
      <c r="BS65" s="187"/>
      <c r="BT65" s="187"/>
      <c r="BU65" s="187"/>
      <c r="BV65" s="187"/>
      <c r="BW65" s="187"/>
      <c r="BX65" s="187"/>
      <c r="BY65" s="187"/>
      <c r="BZ65" s="187"/>
      <c r="CA65" s="187"/>
      <c r="CB65" s="187"/>
      <c r="CC65" s="187"/>
      <c r="CD65" s="187"/>
      <c r="CE65" s="187"/>
      <c r="CF65" s="187"/>
      <c r="CG65" s="187"/>
      <c r="CH65" s="187"/>
      <c r="CI65" s="187"/>
      <c r="CJ65" s="187"/>
      <c r="CK65" s="187"/>
      <c r="CL65" s="187"/>
      <c r="CM65" s="187"/>
      <c r="CN65" s="187"/>
      <c r="CO65" s="187"/>
      <c r="CP65" s="187"/>
      <c r="CQ65" s="187"/>
      <c r="CR65" s="187"/>
      <c r="CS65" s="187"/>
      <c r="CT65" s="187"/>
      <c r="CU65" s="187"/>
      <c r="CV65" s="187"/>
      <c r="CW65" s="187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187"/>
      <c r="EQ65" s="187"/>
      <c r="ER65" s="187"/>
      <c r="ES65" s="187"/>
      <c r="ET65" s="187"/>
      <c r="EU65" s="187"/>
      <c r="EV65" s="187"/>
      <c r="EW65" s="187"/>
      <c r="EX65" s="187"/>
      <c r="EY65" s="187"/>
      <c r="EZ65" s="187"/>
      <c r="FA65" s="187"/>
      <c r="FB65" s="187"/>
      <c r="FC65" s="187"/>
      <c r="FD65" s="187"/>
      <c r="FE65" s="187"/>
      <c r="FF65" s="187"/>
      <c r="FG65" s="187"/>
      <c r="FH65" s="187"/>
      <c r="FI65" s="187"/>
      <c r="FJ65" s="187"/>
      <c r="FK65" s="187"/>
      <c r="FL65" s="187"/>
      <c r="FM65" s="187"/>
      <c r="FN65" s="187"/>
      <c r="FO65" s="187"/>
      <c r="FP65" s="187"/>
      <c r="FQ65" s="187"/>
      <c r="FR65" s="187"/>
      <c r="FS65" s="187"/>
      <c r="FT65" s="187"/>
      <c r="FU65" s="187"/>
      <c r="FV65" s="187"/>
      <c r="FW65" s="187"/>
      <c r="FX65" s="187"/>
      <c r="FY65" s="187"/>
      <c r="FZ65" s="187"/>
      <c r="GA65" s="187"/>
    </row>
    <row r="66" spans="2:183">
      <c r="B66" s="188" t="s">
        <v>32</v>
      </c>
      <c r="C66" s="189" t="s">
        <v>33</v>
      </c>
      <c r="D66" s="162">
        <v>41275</v>
      </c>
      <c r="E66" s="162">
        <v>41306</v>
      </c>
      <c r="F66" s="162">
        <v>41334</v>
      </c>
      <c r="G66" s="162">
        <v>41365</v>
      </c>
      <c r="H66" s="162">
        <v>41395</v>
      </c>
      <c r="I66" s="162">
        <v>41426</v>
      </c>
      <c r="J66" s="162">
        <v>41456</v>
      </c>
      <c r="K66" s="162">
        <v>41487</v>
      </c>
      <c r="L66" s="162">
        <v>41518</v>
      </c>
      <c r="M66" s="162">
        <v>41548</v>
      </c>
      <c r="N66" s="162">
        <v>41579</v>
      </c>
      <c r="O66" s="162">
        <v>41609</v>
      </c>
      <c r="P66" s="162">
        <v>41640</v>
      </c>
      <c r="Q66" s="162">
        <v>41671</v>
      </c>
      <c r="R66" s="162">
        <v>41699</v>
      </c>
      <c r="S66" s="162">
        <v>41730</v>
      </c>
      <c r="T66" s="162">
        <v>41760</v>
      </c>
      <c r="U66" s="162">
        <v>41791</v>
      </c>
      <c r="V66" s="162">
        <v>41821</v>
      </c>
      <c r="W66" s="162">
        <v>41852</v>
      </c>
      <c r="X66" s="162">
        <v>41883</v>
      </c>
      <c r="Y66" s="162">
        <v>41913</v>
      </c>
      <c r="Z66" s="162">
        <v>41944</v>
      </c>
      <c r="AA66" s="162">
        <v>41974</v>
      </c>
      <c r="AB66" s="162">
        <v>42005</v>
      </c>
      <c r="AC66" s="162">
        <v>42036</v>
      </c>
      <c r="AD66" s="162">
        <v>42064</v>
      </c>
      <c r="AE66" s="162">
        <v>42095</v>
      </c>
      <c r="AF66" s="162">
        <v>42125</v>
      </c>
      <c r="AG66" s="162">
        <v>42156</v>
      </c>
      <c r="AH66" s="162">
        <v>42186</v>
      </c>
      <c r="AI66" s="162">
        <v>42217</v>
      </c>
      <c r="AJ66" s="162">
        <v>42248</v>
      </c>
      <c r="AK66" s="162">
        <v>42278</v>
      </c>
      <c r="AL66" s="162">
        <v>42309</v>
      </c>
      <c r="AM66" s="162">
        <v>42339</v>
      </c>
      <c r="AN66" s="162">
        <v>42370</v>
      </c>
      <c r="AO66" s="162">
        <v>42401</v>
      </c>
      <c r="AP66" s="162">
        <v>42430</v>
      </c>
      <c r="AQ66" s="162">
        <v>42461</v>
      </c>
      <c r="AR66" s="162">
        <v>42491</v>
      </c>
      <c r="AS66" s="162">
        <v>42522</v>
      </c>
      <c r="AT66" s="162">
        <v>42552</v>
      </c>
      <c r="AU66" s="162">
        <v>42583</v>
      </c>
      <c r="AV66" s="162">
        <v>42614</v>
      </c>
      <c r="AW66" s="162">
        <v>42644</v>
      </c>
      <c r="AX66" s="162">
        <v>42675</v>
      </c>
      <c r="AY66" s="162">
        <v>42705</v>
      </c>
      <c r="AZ66" s="162">
        <v>42736</v>
      </c>
      <c r="BA66" s="162">
        <v>42767</v>
      </c>
      <c r="BB66" s="162">
        <v>42795</v>
      </c>
      <c r="BC66" s="162">
        <v>42826</v>
      </c>
      <c r="BD66" s="162">
        <v>42856</v>
      </c>
      <c r="BE66" s="162">
        <v>42887</v>
      </c>
      <c r="BF66" s="162">
        <v>42917</v>
      </c>
      <c r="BG66" s="162">
        <v>42948</v>
      </c>
      <c r="BH66" s="162">
        <v>42979</v>
      </c>
      <c r="BI66" s="162">
        <v>43009</v>
      </c>
      <c r="BJ66" s="162">
        <v>43040</v>
      </c>
      <c r="BK66" s="162">
        <v>43070</v>
      </c>
      <c r="BL66" s="162">
        <v>43101</v>
      </c>
      <c r="BM66" s="162">
        <v>43132</v>
      </c>
      <c r="BN66" s="162">
        <v>43160</v>
      </c>
      <c r="BO66" s="162">
        <v>43191</v>
      </c>
      <c r="BP66" s="162">
        <v>43221</v>
      </c>
      <c r="BQ66" s="162">
        <v>43252</v>
      </c>
      <c r="BR66" s="162">
        <v>43282</v>
      </c>
      <c r="BS66" s="162">
        <v>43313</v>
      </c>
      <c r="BT66" s="162">
        <v>43344</v>
      </c>
      <c r="BU66" s="162">
        <v>43374</v>
      </c>
      <c r="BV66" s="162">
        <v>43405</v>
      </c>
      <c r="BW66" s="162">
        <v>43435</v>
      </c>
      <c r="BX66" s="162">
        <v>43466</v>
      </c>
      <c r="BY66" s="162">
        <v>43497</v>
      </c>
      <c r="BZ66" s="162">
        <v>43525</v>
      </c>
      <c r="CA66" s="162">
        <v>43556</v>
      </c>
      <c r="CB66" s="162">
        <v>43586</v>
      </c>
      <c r="CC66" s="162">
        <v>43617</v>
      </c>
      <c r="CD66" s="162">
        <v>43647</v>
      </c>
      <c r="CE66" s="162">
        <v>43678</v>
      </c>
      <c r="CF66" s="162">
        <v>43709</v>
      </c>
      <c r="CG66" s="162">
        <v>43739</v>
      </c>
      <c r="CH66" s="162">
        <v>43770</v>
      </c>
      <c r="CI66" s="162">
        <v>43800</v>
      </c>
      <c r="CJ66" s="162">
        <v>43831</v>
      </c>
      <c r="CK66" s="162">
        <v>43862</v>
      </c>
      <c r="CL66" s="162">
        <v>43891</v>
      </c>
      <c r="CM66" s="162">
        <v>43922</v>
      </c>
      <c r="CN66" s="162">
        <v>43952</v>
      </c>
      <c r="CO66" s="162">
        <v>43983</v>
      </c>
      <c r="CP66" s="162">
        <v>44013</v>
      </c>
      <c r="CQ66" s="162">
        <v>44044</v>
      </c>
      <c r="CR66" s="162">
        <v>44075</v>
      </c>
      <c r="CS66" s="162">
        <v>44105</v>
      </c>
      <c r="CT66" s="162">
        <v>44136</v>
      </c>
      <c r="CU66" s="162">
        <v>44166</v>
      </c>
      <c r="CV66" s="162">
        <v>44197</v>
      </c>
      <c r="CW66" s="162">
        <v>44228</v>
      </c>
      <c r="CX66" s="162">
        <v>44256</v>
      </c>
      <c r="CY66" s="162">
        <v>44287</v>
      </c>
      <c r="CZ66" s="162">
        <v>44317</v>
      </c>
      <c r="DA66" s="162">
        <v>44348</v>
      </c>
      <c r="DB66" s="162">
        <v>44378</v>
      </c>
      <c r="DC66" s="162">
        <v>44409</v>
      </c>
      <c r="DD66" s="162">
        <v>44440</v>
      </c>
      <c r="DE66" s="162">
        <v>44470</v>
      </c>
      <c r="DF66" s="162">
        <v>44501</v>
      </c>
      <c r="DG66" s="162">
        <v>44531</v>
      </c>
      <c r="DH66" s="162">
        <v>44562</v>
      </c>
      <c r="DI66" s="162">
        <v>44593</v>
      </c>
      <c r="DJ66" s="162">
        <v>44621</v>
      </c>
      <c r="DK66" s="162">
        <v>44652</v>
      </c>
      <c r="DL66" s="162">
        <v>44682</v>
      </c>
      <c r="DM66" s="162">
        <v>44713</v>
      </c>
      <c r="DN66" s="162">
        <v>44743</v>
      </c>
      <c r="DO66" s="162">
        <v>44774</v>
      </c>
      <c r="DP66" s="162">
        <v>44805</v>
      </c>
      <c r="DQ66" s="162">
        <v>44835</v>
      </c>
      <c r="DR66" s="162">
        <v>44866</v>
      </c>
      <c r="DS66" s="162">
        <v>44896</v>
      </c>
      <c r="DT66" s="162">
        <v>44927</v>
      </c>
      <c r="DU66" s="162">
        <v>44958</v>
      </c>
      <c r="DV66" s="162">
        <v>44986</v>
      </c>
      <c r="DW66" s="162">
        <v>45017</v>
      </c>
      <c r="DX66" s="162">
        <v>45047</v>
      </c>
      <c r="DY66" s="162">
        <v>45078</v>
      </c>
      <c r="DZ66" s="162">
        <v>45108</v>
      </c>
      <c r="EA66" s="162">
        <v>45139</v>
      </c>
      <c r="EB66" s="162">
        <v>45170</v>
      </c>
      <c r="EC66" s="162">
        <v>45200</v>
      </c>
      <c r="ED66" s="162">
        <v>45231</v>
      </c>
      <c r="EE66" s="162">
        <v>45261</v>
      </c>
      <c r="EF66" s="162">
        <v>45292</v>
      </c>
      <c r="EG66" s="162">
        <v>45323</v>
      </c>
      <c r="EH66" s="162">
        <v>45352</v>
      </c>
      <c r="EI66" s="162">
        <v>45383</v>
      </c>
      <c r="EJ66" s="162">
        <v>45413</v>
      </c>
      <c r="EK66" s="162">
        <v>45444</v>
      </c>
      <c r="EL66" s="162">
        <v>45474</v>
      </c>
      <c r="EM66" s="162">
        <v>45505</v>
      </c>
      <c r="EN66" s="162">
        <v>45536</v>
      </c>
      <c r="EO66" s="162">
        <v>45566</v>
      </c>
      <c r="EP66" s="162">
        <v>45597</v>
      </c>
      <c r="EQ66" s="162">
        <v>45627</v>
      </c>
      <c r="ER66" s="162">
        <v>45658</v>
      </c>
      <c r="ES66" s="162">
        <v>45689</v>
      </c>
      <c r="ET66" s="162">
        <v>45717</v>
      </c>
      <c r="EU66" s="162">
        <v>45748</v>
      </c>
      <c r="EV66" s="162">
        <v>45778</v>
      </c>
      <c r="EW66" s="162">
        <v>45809</v>
      </c>
      <c r="EX66" s="162">
        <v>45839</v>
      </c>
      <c r="EY66" s="162">
        <v>45870</v>
      </c>
      <c r="EZ66" s="162">
        <v>45901</v>
      </c>
      <c r="FA66" s="162">
        <v>45931</v>
      </c>
      <c r="FB66" s="162">
        <v>45962</v>
      </c>
      <c r="FC66" s="162">
        <v>45992</v>
      </c>
      <c r="FD66" s="162">
        <v>46023</v>
      </c>
      <c r="FE66" s="162">
        <v>46054</v>
      </c>
      <c r="FF66" s="162">
        <v>46082</v>
      </c>
      <c r="FG66" s="162">
        <v>46113</v>
      </c>
      <c r="FH66" s="162">
        <v>46143</v>
      </c>
      <c r="FI66" s="162">
        <v>46174</v>
      </c>
      <c r="FJ66" s="162">
        <v>46204</v>
      </c>
      <c r="FK66" s="162">
        <v>46235</v>
      </c>
      <c r="FL66" s="162">
        <v>46266</v>
      </c>
      <c r="FM66" s="162">
        <v>46296</v>
      </c>
      <c r="FN66" s="162">
        <v>46327</v>
      </c>
      <c r="FO66" s="162">
        <v>46357</v>
      </c>
      <c r="FP66" s="162">
        <v>46388</v>
      </c>
      <c r="FQ66" s="162">
        <v>46419</v>
      </c>
      <c r="FR66" s="162">
        <v>46447</v>
      </c>
      <c r="FS66" s="162">
        <v>46478</v>
      </c>
      <c r="FT66" s="162">
        <v>46508</v>
      </c>
      <c r="FU66" s="162">
        <v>46539</v>
      </c>
      <c r="FV66" s="162">
        <v>46569</v>
      </c>
      <c r="FW66" s="162">
        <v>46600</v>
      </c>
      <c r="FX66" s="162">
        <v>46631</v>
      </c>
      <c r="FY66" s="162">
        <v>46661</v>
      </c>
      <c r="FZ66" s="162">
        <v>46692</v>
      </c>
      <c r="GA66" s="162">
        <v>46722</v>
      </c>
    </row>
    <row r="67" spans="2:183">
      <c r="B67" s="75" t="s">
        <v>3</v>
      </c>
      <c r="C67" s="163" t="s">
        <v>34</v>
      </c>
      <c r="D67" s="164">
        <v>152</v>
      </c>
      <c r="E67" s="165">
        <v>152</v>
      </c>
      <c r="F67" s="165">
        <v>152</v>
      </c>
      <c r="G67" s="165">
        <v>152</v>
      </c>
      <c r="H67" s="165">
        <v>152</v>
      </c>
      <c r="I67" s="165">
        <v>152</v>
      </c>
      <c r="J67" s="165">
        <v>152</v>
      </c>
      <c r="K67" s="165">
        <v>152</v>
      </c>
      <c r="L67" s="165">
        <v>152</v>
      </c>
      <c r="M67" s="165">
        <v>152</v>
      </c>
      <c r="N67" s="165">
        <v>152</v>
      </c>
      <c r="O67" s="165">
        <v>152</v>
      </c>
      <c r="P67" s="165">
        <v>152</v>
      </c>
      <c r="Q67" s="165">
        <v>152</v>
      </c>
      <c r="R67" s="165">
        <v>152</v>
      </c>
      <c r="S67" s="165">
        <v>152</v>
      </c>
      <c r="T67" s="165">
        <v>152</v>
      </c>
      <c r="U67" s="165">
        <v>152</v>
      </c>
      <c r="V67" s="165">
        <v>152</v>
      </c>
      <c r="W67" s="165">
        <v>152</v>
      </c>
      <c r="X67" s="165">
        <v>152</v>
      </c>
      <c r="Y67" s="165">
        <v>152</v>
      </c>
      <c r="Z67" s="165">
        <v>152</v>
      </c>
      <c r="AA67" s="165">
        <v>152</v>
      </c>
      <c r="AB67" s="165">
        <v>152</v>
      </c>
      <c r="AC67" s="165">
        <v>152</v>
      </c>
      <c r="AD67" s="165">
        <v>152</v>
      </c>
      <c r="AE67" s="165">
        <v>152</v>
      </c>
      <c r="AF67" s="165">
        <v>152</v>
      </c>
      <c r="AG67" s="165">
        <v>152</v>
      </c>
      <c r="AH67" s="165">
        <v>152</v>
      </c>
      <c r="AI67" s="165">
        <v>152</v>
      </c>
      <c r="AJ67" s="165">
        <v>152</v>
      </c>
      <c r="AK67" s="165">
        <v>152</v>
      </c>
      <c r="AL67" s="165">
        <v>152</v>
      </c>
      <c r="AM67" s="165">
        <v>152</v>
      </c>
      <c r="AN67" s="165">
        <v>152</v>
      </c>
      <c r="AO67" s="165">
        <v>152</v>
      </c>
      <c r="AP67" s="165">
        <v>152</v>
      </c>
      <c r="AQ67" s="165">
        <v>152</v>
      </c>
      <c r="AR67" s="165">
        <v>152</v>
      </c>
      <c r="AS67" s="165">
        <v>152</v>
      </c>
      <c r="AT67" s="165">
        <v>152</v>
      </c>
      <c r="AU67" s="165">
        <v>152</v>
      </c>
      <c r="AV67" s="165">
        <v>152</v>
      </c>
      <c r="AW67" s="165">
        <v>152</v>
      </c>
      <c r="AX67" s="165">
        <v>152</v>
      </c>
      <c r="AY67" s="165">
        <v>152</v>
      </c>
      <c r="AZ67" s="165">
        <v>152</v>
      </c>
      <c r="BA67" s="165">
        <v>152</v>
      </c>
      <c r="BB67" s="165">
        <v>152</v>
      </c>
      <c r="BC67" s="165">
        <v>152</v>
      </c>
      <c r="BD67" s="165">
        <v>152</v>
      </c>
      <c r="BE67" s="165">
        <v>152</v>
      </c>
      <c r="BF67" s="165">
        <v>152</v>
      </c>
      <c r="BG67" s="165">
        <v>152</v>
      </c>
      <c r="BH67" s="165">
        <v>152</v>
      </c>
      <c r="BI67" s="165">
        <v>152</v>
      </c>
      <c r="BJ67" s="165">
        <v>152</v>
      </c>
      <c r="BK67" s="165">
        <v>152</v>
      </c>
      <c r="BL67" s="165">
        <v>152</v>
      </c>
      <c r="BM67" s="165">
        <v>152</v>
      </c>
      <c r="BN67" s="165">
        <v>152</v>
      </c>
      <c r="BO67" s="165">
        <v>152</v>
      </c>
      <c r="BP67" s="165">
        <v>152</v>
      </c>
      <c r="BQ67" s="165">
        <v>152</v>
      </c>
      <c r="BR67" s="165">
        <v>152</v>
      </c>
      <c r="BS67" s="165">
        <v>152</v>
      </c>
      <c r="BT67" s="165">
        <v>152</v>
      </c>
      <c r="BU67" s="165">
        <v>152</v>
      </c>
      <c r="BV67" s="165">
        <v>152</v>
      </c>
      <c r="BW67" s="165">
        <v>152</v>
      </c>
      <c r="BX67" s="165">
        <v>152</v>
      </c>
      <c r="BY67" s="165">
        <v>152</v>
      </c>
      <c r="BZ67" s="165">
        <v>152</v>
      </c>
      <c r="CA67" s="165">
        <v>152</v>
      </c>
      <c r="CB67" s="165">
        <v>152</v>
      </c>
      <c r="CC67" s="165">
        <v>152</v>
      </c>
      <c r="CD67" s="165">
        <v>152</v>
      </c>
      <c r="CE67" s="165">
        <v>152</v>
      </c>
      <c r="CF67" s="165">
        <v>152</v>
      </c>
      <c r="CG67" s="165">
        <v>152</v>
      </c>
      <c r="CH67" s="165">
        <v>152</v>
      </c>
      <c r="CI67" s="165">
        <v>152</v>
      </c>
      <c r="CJ67" s="165">
        <v>152</v>
      </c>
      <c r="CK67" s="165">
        <v>152</v>
      </c>
      <c r="CL67" s="165">
        <v>152</v>
      </c>
      <c r="CM67" s="165">
        <v>152</v>
      </c>
      <c r="CN67" s="165">
        <v>152</v>
      </c>
      <c r="CO67" s="165">
        <v>152</v>
      </c>
      <c r="CP67" s="165">
        <v>152</v>
      </c>
      <c r="CQ67" s="165">
        <v>152</v>
      </c>
      <c r="CR67" s="165">
        <v>152</v>
      </c>
      <c r="CS67" s="165">
        <v>152</v>
      </c>
      <c r="CT67" s="165">
        <v>152</v>
      </c>
      <c r="CU67" s="165">
        <v>152</v>
      </c>
      <c r="CV67" s="165">
        <v>152</v>
      </c>
      <c r="CW67" s="165">
        <v>152</v>
      </c>
      <c r="CX67" s="165">
        <v>152</v>
      </c>
      <c r="CY67" s="165">
        <v>152</v>
      </c>
      <c r="CZ67" s="165">
        <v>152</v>
      </c>
      <c r="DA67" s="165">
        <v>152</v>
      </c>
      <c r="DB67" s="165">
        <v>152</v>
      </c>
      <c r="DC67" s="165">
        <v>152</v>
      </c>
      <c r="DD67" s="165">
        <v>152</v>
      </c>
      <c r="DE67" s="165">
        <v>152</v>
      </c>
      <c r="DF67" s="165">
        <v>152</v>
      </c>
      <c r="DG67" s="165">
        <v>152</v>
      </c>
      <c r="DH67" s="165">
        <v>152</v>
      </c>
      <c r="DI67" s="165">
        <v>152</v>
      </c>
      <c r="DJ67" s="165">
        <v>152</v>
      </c>
      <c r="DK67" s="165">
        <v>152</v>
      </c>
      <c r="DL67" s="165">
        <v>152</v>
      </c>
      <c r="DM67" s="165">
        <v>152</v>
      </c>
      <c r="DN67" s="165">
        <v>152</v>
      </c>
      <c r="DO67" s="165">
        <v>152</v>
      </c>
      <c r="DP67" s="165">
        <v>152</v>
      </c>
      <c r="DQ67" s="165">
        <v>152</v>
      </c>
      <c r="DR67" s="165">
        <v>152</v>
      </c>
      <c r="DS67" s="165">
        <v>152</v>
      </c>
      <c r="DT67" s="165">
        <v>152</v>
      </c>
      <c r="DU67" s="165">
        <v>152</v>
      </c>
      <c r="DV67" s="165">
        <v>152</v>
      </c>
      <c r="DW67" s="165">
        <v>152</v>
      </c>
      <c r="DX67" s="165">
        <v>152</v>
      </c>
      <c r="DY67" s="165">
        <v>152</v>
      </c>
      <c r="DZ67" s="165">
        <v>152</v>
      </c>
      <c r="EA67" s="165">
        <v>152</v>
      </c>
      <c r="EB67" s="165">
        <v>152</v>
      </c>
      <c r="EC67" s="165">
        <v>152</v>
      </c>
      <c r="ED67" s="165">
        <v>152</v>
      </c>
      <c r="EE67" s="165">
        <v>152</v>
      </c>
      <c r="EF67" s="165">
        <v>152</v>
      </c>
      <c r="EG67" s="165">
        <v>152</v>
      </c>
      <c r="EH67" s="165">
        <v>152</v>
      </c>
      <c r="EI67" s="165">
        <v>152</v>
      </c>
      <c r="EJ67" s="165">
        <v>152</v>
      </c>
      <c r="EK67" s="165">
        <v>152</v>
      </c>
      <c r="EL67" s="165">
        <v>152</v>
      </c>
      <c r="EM67" s="165">
        <v>152</v>
      </c>
      <c r="EN67" s="165">
        <v>152</v>
      </c>
      <c r="EO67" s="165">
        <v>152</v>
      </c>
      <c r="EP67" s="165">
        <v>152</v>
      </c>
      <c r="EQ67" s="165">
        <v>152</v>
      </c>
      <c r="ER67" s="165">
        <v>152</v>
      </c>
      <c r="ES67" s="165">
        <v>152</v>
      </c>
      <c r="ET67" s="165">
        <v>152</v>
      </c>
      <c r="EU67" s="165">
        <v>152</v>
      </c>
      <c r="EV67" s="165">
        <v>152</v>
      </c>
      <c r="EW67" s="165">
        <v>152</v>
      </c>
      <c r="EX67" s="165">
        <v>152</v>
      </c>
      <c r="EY67" s="165">
        <v>152</v>
      </c>
      <c r="EZ67" s="165">
        <v>152</v>
      </c>
      <c r="FA67" s="165">
        <v>152</v>
      </c>
      <c r="FB67" s="165">
        <v>152</v>
      </c>
      <c r="FC67" s="165">
        <v>152</v>
      </c>
      <c r="FD67" s="165">
        <v>152</v>
      </c>
      <c r="FE67" s="165">
        <v>152</v>
      </c>
      <c r="FF67" s="165">
        <v>152</v>
      </c>
      <c r="FG67" s="165">
        <v>152</v>
      </c>
      <c r="FH67" s="165">
        <v>152</v>
      </c>
      <c r="FI67" s="165">
        <v>152</v>
      </c>
      <c r="FJ67" s="165">
        <v>152</v>
      </c>
      <c r="FK67" s="165">
        <v>152</v>
      </c>
      <c r="FL67" s="165">
        <v>152</v>
      </c>
      <c r="FM67" s="165">
        <v>152</v>
      </c>
      <c r="FN67" s="165">
        <v>152</v>
      </c>
      <c r="FO67" s="165">
        <v>152</v>
      </c>
      <c r="FP67" s="165">
        <v>152</v>
      </c>
      <c r="FQ67" s="165">
        <v>152</v>
      </c>
      <c r="FR67" s="165">
        <v>152</v>
      </c>
      <c r="FS67" s="165">
        <v>152</v>
      </c>
      <c r="FT67" s="165">
        <v>152</v>
      </c>
      <c r="FU67" s="165">
        <v>152</v>
      </c>
      <c r="FV67" s="165">
        <v>152</v>
      </c>
      <c r="FW67" s="165">
        <v>152</v>
      </c>
      <c r="FX67" s="165">
        <v>152</v>
      </c>
      <c r="FY67" s="165">
        <v>152</v>
      </c>
      <c r="FZ67" s="165">
        <v>152</v>
      </c>
      <c r="GA67" s="165">
        <v>152</v>
      </c>
    </row>
    <row r="68" spans="2:183">
      <c r="B68" s="96" t="s">
        <v>3</v>
      </c>
      <c r="C68" s="166" t="s">
        <v>35</v>
      </c>
      <c r="D68" s="167">
        <v>44301.765833333331</v>
      </c>
      <c r="E68" s="168">
        <v>39921.583333333336</v>
      </c>
      <c r="F68" s="168">
        <v>41065.981666666667</v>
      </c>
      <c r="G68" s="168">
        <v>0</v>
      </c>
      <c r="H68" s="168">
        <v>19632.12875</v>
      </c>
      <c r="I68" s="168">
        <v>42747.945416666662</v>
      </c>
      <c r="J68" s="168">
        <v>44660.739583333336</v>
      </c>
      <c r="K68" s="168">
        <v>44434.322916666664</v>
      </c>
      <c r="L68" s="168">
        <v>42525.226666666662</v>
      </c>
      <c r="M68" s="168">
        <v>43737.036666666667</v>
      </c>
      <c r="N68" s="168">
        <v>42095.262916666667</v>
      </c>
      <c r="O68" s="168">
        <v>43765.4375</v>
      </c>
      <c r="P68" s="168">
        <v>44306.96875</v>
      </c>
      <c r="Q68" s="168">
        <v>39928.942499999997</v>
      </c>
      <c r="R68" s="168">
        <v>43620.106666666667</v>
      </c>
      <c r="S68" s="168">
        <v>42368.421666666662</v>
      </c>
      <c r="T68" s="168">
        <v>43616</v>
      </c>
      <c r="U68" s="168">
        <v>42573.4375</v>
      </c>
      <c r="V68" s="168">
        <v>44414.796666666669</v>
      </c>
      <c r="W68" s="168">
        <v>44392.291666666664</v>
      </c>
      <c r="X68" s="168">
        <v>42258.987083333333</v>
      </c>
      <c r="Y68" s="168">
        <v>43922.552083333336</v>
      </c>
      <c r="Z68" s="168">
        <v>41798.515833333338</v>
      </c>
      <c r="AA68" s="168">
        <v>43618.117083333338</v>
      </c>
      <c r="AB68" s="168">
        <v>44211.150833333333</v>
      </c>
      <c r="AC68" s="168">
        <v>40101.546666666662</v>
      </c>
      <c r="AD68" s="168">
        <v>43691.578333333331</v>
      </c>
      <c r="AE68" s="168">
        <v>42327.039166666662</v>
      </c>
      <c r="AF68" s="168">
        <v>13974.446666666667</v>
      </c>
      <c r="AG68" s="168">
        <v>42844.114583333336</v>
      </c>
      <c r="AH68" s="168">
        <v>44511.744999999995</v>
      </c>
      <c r="AI68" s="168">
        <v>44522.78125</v>
      </c>
      <c r="AJ68" s="168">
        <v>42257.254999999997</v>
      </c>
      <c r="AK68" s="168">
        <v>43833.578333333331</v>
      </c>
      <c r="AL68" s="168">
        <v>42092.174583333333</v>
      </c>
      <c r="AM68" s="168">
        <v>43476.898333333338</v>
      </c>
      <c r="AN68" s="168">
        <v>44468.088333333333</v>
      </c>
      <c r="AO68" s="168">
        <v>42002.765833333338</v>
      </c>
      <c r="AP68" s="168">
        <v>44394.510416666664</v>
      </c>
      <c r="AQ68" s="168">
        <v>42648.150833333333</v>
      </c>
      <c r="AR68" s="168">
        <v>44391.984166666669</v>
      </c>
      <c r="AS68" s="168">
        <v>43090.164166666662</v>
      </c>
      <c r="AT68" s="168">
        <v>44892.963333333333</v>
      </c>
      <c r="AU68" s="168">
        <v>44922.744999999995</v>
      </c>
      <c r="AV68" s="168">
        <v>42814.265833333338</v>
      </c>
      <c r="AW68" s="168">
        <v>44104.510416666664</v>
      </c>
      <c r="AX68" s="168">
        <v>42538.830833333333</v>
      </c>
      <c r="AY68" s="168">
        <v>43762.234166666669</v>
      </c>
      <c r="AZ68" s="168">
        <v>44524.036666666667</v>
      </c>
      <c r="BA68" s="168">
        <v>40515.387916666667</v>
      </c>
      <c r="BB68" s="168">
        <v>44138.979166666664</v>
      </c>
      <c r="BC68" s="168">
        <v>12659.835833333334</v>
      </c>
      <c r="BD68" s="168">
        <v>43933.650833333333</v>
      </c>
      <c r="BE68" s="168">
        <v>43109.315000000002</v>
      </c>
      <c r="BF68" s="168">
        <v>44843.067500000005</v>
      </c>
      <c r="BG68" s="168">
        <v>44858.1875</v>
      </c>
      <c r="BH68" s="168">
        <v>42560.455833333333</v>
      </c>
      <c r="BI68" s="168">
        <v>43991.854166666664</v>
      </c>
      <c r="BJ68" s="168">
        <v>42288.518333333333</v>
      </c>
      <c r="BK68" s="168">
        <v>43853.213333333333</v>
      </c>
      <c r="BL68" s="168">
        <v>44698.020833333336</v>
      </c>
      <c r="BM68" s="168">
        <v>40517.315000000002</v>
      </c>
      <c r="BN68" s="168">
        <v>44322.432499999995</v>
      </c>
      <c r="BO68" s="168">
        <v>42845.726666666662</v>
      </c>
      <c r="BP68" s="168">
        <v>44582.046666666669</v>
      </c>
      <c r="BQ68" s="168">
        <v>43335.609166666662</v>
      </c>
      <c r="BR68" s="168">
        <v>45133.869999999995</v>
      </c>
      <c r="BS68" s="168">
        <v>45468.53125</v>
      </c>
      <c r="BT68" s="168">
        <v>43071.012916666667</v>
      </c>
      <c r="BU68" s="168">
        <v>44818.041666666664</v>
      </c>
      <c r="BV68" s="168">
        <v>43178.87</v>
      </c>
      <c r="BW68" s="168">
        <v>44968.5625</v>
      </c>
      <c r="BX68" s="168">
        <v>45486.84375</v>
      </c>
      <c r="BY68" s="168">
        <v>41526.377500000002</v>
      </c>
      <c r="BZ68" s="168">
        <v>45201.525833333333</v>
      </c>
      <c r="CA68" s="168">
        <v>27920.617083333331</v>
      </c>
      <c r="CB68" s="168">
        <v>20581.657500000001</v>
      </c>
      <c r="CC68" s="168">
        <v>44214.088333333333</v>
      </c>
      <c r="CD68" s="168">
        <v>46217.479166666664</v>
      </c>
      <c r="CE68" s="168">
        <v>46475.525833333333</v>
      </c>
      <c r="CF68" s="168">
        <v>44408.630000000005</v>
      </c>
      <c r="CG68" s="168">
        <v>45723.552083333336</v>
      </c>
      <c r="CH68" s="168">
        <v>45385.895833333336</v>
      </c>
      <c r="CI68" s="168">
        <v>47050.088333333333</v>
      </c>
      <c r="CJ68" s="168">
        <v>47130.734166666662</v>
      </c>
      <c r="CK68" s="168">
        <v>43943.953333333331</v>
      </c>
      <c r="CL68" s="168">
        <v>46538.661666666667</v>
      </c>
      <c r="CM68" s="168">
        <v>44703.479166666664</v>
      </c>
      <c r="CN68" s="168">
        <v>45995.588333333333</v>
      </c>
      <c r="CO68" s="168">
        <v>44668.697916666664</v>
      </c>
      <c r="CP68" s="168">
        <v>46769.120000000003</v>
      </c>
      <c r="CQ68" s="168">
        <v>46672.088333333333</v>
      </c>
      <c r="CR68" s="168">
        <v>44685.838333333333</v>
      </c>
      <c r="CS68" s="168">
        <v>46174.1875</v>
      </c>
      <c r="CT68" s="168">
        <v>45315.338333333333</v>
      </c>
      <c r="CU68" s="168">
        <v>47110.578333333338</v>
      </c>
      <c r="CV68" s="168">
        <v>47045.864583333336</v>
      </c>
      <c r="CW68" s="168">
        <v>42551.020833333336</v>
      </c>
      <c r="CX68" s="168">
        <v>18076.274583333332</v>
      </c>
      <c r="CY68" s="168">
        <v>0</v>
      </c>
      <c r="CZ68" s="168">
        <v>45966.489583333336</v>
      </c>
      <c r="DA68" s="168">
        <v>44759.041666666664</v>
      </c>
      <c r="DB68" s="168">
        <v>46828.833333333336</v>
      </c>
      <c r="DC68" s="168">
        <v>46842.442499999997</v>
      </c>
      <c r="DD68" s="168">
        <v>44457.275833333333</v>
      </c>
      <c r="DE68" s="168">
        <v>46066.28125</v>
      </c>
      <c r="DF68" s="168">
        <v>45344.572916666664</v>
      </c>
      <c r="DG68" s="168">
        <v>46776.416666666664</v>
      </c>
      <c r="DH68" s="168">
        <v>46643.489583333336</v>
      </c>
      <c r="DI68" s="168">
        <v>42098.13</v>
      </c>
      <c r="DJ68" s="168">
        <v>46244.270833333336</v>
      </c>
      <c r="DK68" s="168">
        <v>44146.536666666667</v>
      </c>
      <c r="DL68" s="168">
        <v>45440.822916666664</v>
      </c>
      <c r="DM68" s="168">
        <v>44359.822916666664</v>
      </c>
      <c r="DN68" s="168">
        <v>46304.28125</v>
      </c>
      <c r="DO68" s="168">
        <v>46232.828333333338</v>
      </c>
      <c r="DP68" s="168">
        <v>44037.734166666669</v>
      </c>
      <c r="DQ68" s="168">
        <v>45747.104166666664</v>
      </c>
      <c r="DR68" s="168">
        <v>44928.817500000005</v>
      </c>
      <c r="DS68" s="168">
        <v>46307.78125</v>
      </c>
      <c r="DT68" s="168">
        <v>46685.734166666662</v>
      </c>
      <c r="DU68" s="168">
        <v>42265.239583333336</v>
      </c>
      <c r="DV68" s="168">
        <v>46197.3125</v>
      </c>
      <c r="DW68" s="168">
        <v>20650.829583333332</v>
      </c>
      <c r="DX68" s="168">
        <v>38258.481666666667</v>
      </c>
      <c r="DY68" s="168">
        <v>44364.494999999995</v>
      </c>
      <c r="DZ68" s="168">
        <v>46484.099166666667</v>
      </c>
      <c r="EA68" s="168">
        <v>46229.895833333336</v>
      </c>
      <c r="EB68" s="168">
        <v>44212.484166666669</v>
      </c>
      <c r="EC68" s="168">
        <v>45616.661666666667</v>
      </c>
      <c r="ED68" s="168">
        <v>44721.59375</v>
      </c>
      <c r="EE68" s="168">
        <v>46492.442499999997</v>
      </c>
      <c r="EF68" s="168">
        <v>46812.192499999997</v>
      </c>
      <c r="EG68" s="168">
        <v>43912.588333333333</v>
      </c>
      <c r="EH68" s="168">
        <v>46338.125</v>
      </c>
      <c r="EI68" s="168">
        <v>44454.5</v>
      </c>
      <c r="EJ68" s="168">
        <v>45807.224166666667</v>
      </c>
      <c r="EK68" s="168">
        <v>44516.494999999995</v>
      </c>
      <c r="EL68" s="168">
        <v>46816.734166666662</v>
      </c>
      <c r="EM68" s="168">
        <v>46525.734166666662</v>
      </c>
      <c r="EN68" s="168">
        <v>44454.494999999995</v>
      </c>
      <c r="EO68" s="168">
        <v>45859.254999999997</v>
      </c>
      <c r="EP68" s="168">
        <v>44881.895833333336</v>
      </c>
      <c r="EQ68" s="168">
        <v>46813.760416666664</v>
      </c>
      <c r="ER68" s="168">
        <v>46484.703333333338</v>
      </c>
      <c r="ES68" s="168">
        <v>42023.335833333338</v>
      </c>
      <c r="ET68" s="168">
        <v>45927.177083333336</v>
      </c>
      <c r="EU68" s="168">
        <v>16245.145833333334</v>
      </c>
      <c r="EV68" s="168">
        <v>42729.757916666662</v>
      </c>
      <c r="EW68" s="168">
        <v>44440.890833333331</v>
      </c>
      <c r="EX68" s="168">
        <v>46366.177083333336</v>
      </c>
      <c r="EY68" s="168">
        <v>46296.489583333336</v>
      </c>
      <c r="EZ68" s="168">
        <v>44283.140833333331</v>
      </c>
      <c r="FA68" s="168">
        <v>45648.760416666664</v>
      </c>
      <c r="FB68" s="168">
        <v>44633.421666666669</v>
      </c>
      <c r="FC68" s="168">
        <v>46489.645833333336</v>
      </c>
      <c r="FD68" s="168">
        <v>45810</v>
      </c>
      <c r="FE68" s="168">
        <v>41562.671666666662</v>
      </c>
      <c r="FF68" s="168">
        <v>45677.192500000005</v>
      </c>
      <c r="FG68" s="168">
        <v>44084.057499999995</v>
      </c>
      <c r="FH68" s="168">
        <v>45400.8125</v>
      </c>
      <c r="FI68" s="168">
        <v>44086.578333333331</v>
      </c>
      <c r="FJ68" s="168">
        <v>46045.120000000003</v>
      </c>
      <c r="FK68" s="168">
        <v>46016.9375</v>
      </c>
      <c r="FL68" s="168">
        <v>43932.359166666669</v>
      </c>
      <c r="FM68" s="168">
        <v>45566.364583333336</v>
      </c>
      <c r="FN68" s="168">
        <v>44263.484166666669</v>
      </c>
      <c r="FO68" s="168">
        <v>46006.921666666662</v>
      </c>
      <c r="FP68" s="168">
        <v>45762.880000000005</v>
      </c>
      <c r="FQ68" s="168">
        <v>41503.700416666667</v>
      </c>
      <c r="FR68" s="168">
        <v>45626.150833333333</v>
      </c>
      <c r="FS68" s="168">
        <v>44075.994999999995</v>
      </c>
      <c r="FT68" s="168">
        <v>14499.822916666666</v>
      </c>
      <c r="FU68" s="168">
        <v>43895.53125</v>
      </c>
      <c r="FV68" s="168">
        <v>45922.140833333338</v>
      </c>
      <c r="FW68" s="168">
        <v>45757.640833333331</v>
      </c>
      <c r="FX68" s="168">
        <v>43822.09375</v>
      </c>
      <c r="FY68" s="168">
        <v>45078</v>
      </c>
      <c r="FZ68" s="168">
        <v>44007.760416666664</v>
      </c>
      <c r="GA68" s="168">
        <v>45961.004999999997</v>
      </c>
    </row>
    <row r="69" spans="2:183">
      <c r="B69" s="96" t="s">
        <v>3</v>
      </c>
      <c r="C69" s="166" t="s">
        <v>36</v>
      </c>
      <c r="D69" s="169">
        <v>96176.8</v>
      </c>
      <c r="E69" s="170">
        <v>86649.41</v>
      </c>
      <c r="F69" s="170">
        <v>89111.2</v>
      </c>
      <c r="G69" s="170">
        <v>0</v>
      </c>
      <c r="H69" s="170">
        <v>42571.199999999997</v>
      </c>
      <c r="I69" s="170">
        <v>92776</v>
      </c>
      <c r="J69" s="170">
        <v>96991.8</v>
      </c>
      <c r="K69" s="170">
        <v>96476.800000000003</v>
      </c>
      <c r="L69" s="170">
        <v>92275</v>
      </c>
      <c r="M69" s="170">
        <v>94911.8</v>
      </c>
      <c r="N69" s="170">
        <v>91299</v>
      </c>
      <c r="O69" s="170">
        <v>94946.8</v>
      </c>
      <c r="P69" s="170">
        <v>97105.8</v>
      </c>
      <c r="Q69" s="170">
        <v>87510</v>
      </c>
      <c r="R69" s="170">
        <v>95527.8</v>
      </c>
      <c r="S69" s="170">
        <v>92797</v>
      </c>
      <c r="T69" s="170">
        <v>95533.8</v>
      </c>
      <c r="U69" s="170">
        <v>93269</v>
      </c>
      <c r="V69" s="170">
        <v>97352.8</v>
      </c>
      <c r="W69" s="170">
        <v>97309.8</v>
      </c>
      <c r="X69" s="170">
        <v>92549</v>
      </c>
      <c r="Y69" s="170">
        <v>96230.8</v>
      </c>
      <c r="Z69" s="170">
        <v>91489</v>
      </c>
      <c r="AA69" s="170">
        <v>95519.8</v>
      </c>
      <c r="AB69" s="170">
        <v>96423.8</v>
      </c>
      <c r="AC69" s="170">
        <v>87483</v>
      </c>
      <c r="AD69" s="170">
        <v>95241.8</v>
      </c>
      <c r="AE69" s="170">
        <v>92269</v>
      </c>
      <c r="AF69" s="170">
        <v>30450</v>
      </c>
      <c r="AG69" s="170">
        <v>93442</v>
      </c>
      <c r="AH69" s="170">
        <v>97116.800000000003</v>
      </c>
      <c r="AI69" s="170">
        <v>97142.8</v>
      </c>
      <c r="AJ69" s="170">
        <v>92101</v>
      </c>
      <c r="AK69" s="170">
        <v>95572.800000000003</v>
      </c>
      <c r="AL69" s="170">
        <v>91722</v>
      </c>
      <c r="AM69" s="170">
        <v>94746.8</v>
      </c>
      <c r="AN69" s="170">
        <v>96559.8</v>
      </c>
      <c r="AO69" s="170">
        <v>91254</v>
      </c>
      <c r="AP69" s="170">
        <v>96382.8</v>
      </c>
      <c r="AQ69" s="170">
        <v>92563</v>
      </c>
      <c r="AR69" s="170">
        <v>96378.8</v>
      </c>
      <c r="AS69" s="170">
        <v>93567</v>
      </c>
      <c r="AT69" s="170">
        <v>97512.8</v>
      </c>
      <c r="AU69" s="170">
        <v>97591.8</v>
      </c>
      <c r="AV69" s="170">
        <v>92933</v>
      </c>
      <c r="AW69" s="170">
        <v>95743.8</v>
      </c>
      <c r="AX69" s="170">
        <v>92319</v>
      </c>
      <c r="AY69" s="170">
        <v>94944.8</v>
      </c>
      <c r="AZ69" s="170">
        <v>96687.8</v>
      </c>
      <c r="BA69" s="170">
        <v>88017.41</v>
      </c>
      <c r="BB69" s="170">
        <v>95807.8</v>
      </c>
      <c r="BC69" s="170">
        <v>27459.200000000001</v>
      </c>
      <c r="BD69" s="170">
        <v>95350.8</v>
      </c>
      <c r="BE69" s="170">
        <v>93610</v>
      </c>
      <c r="BF69" s="170">
        <v>97402.8</v>
      </c>
      <c r="BG69" s="170">
        <v>97440.8</v>
      </c>
      <c r="BH69" s="170">
        <v>92358</v>
      </c>
      <c r="BI69" s="170">
        <v>95489.8</v>
      </c>
      <c r="BJ69" s="170">
        <v>91738</v>
      </c>
      <c r="BK69" s="170">
        <v>95163.8</v>
      </c>
      <c r="BL69" s="170">
        <v>97079.8</v>
      </c>
      <c r="BM69" s="170">
        <v>88023.41</v>
      </c>
      <c r="BN69" s="170">
        <v>96213.8</v>
      </c>
      <c r="BO69" s="170">
        <v>93025</v>
      </c>
      <c r="BP69" s="170">
        <v>96822.8</v>
      </c>
      <c r="BQ69" s="170">
        <v>94126</v>
      </c>
      <c r="BR69" s="170">
        <v>98068.800000000003</v>
      </c>
      <c r="BS69" s="170">
        <v>98833.8</v>
      </c>
      <c r="BT69" s="170">
        <v>93517</v>
      </c>
      <c r="BU69" s="170">
        <v>97376.8</v>
      </c>
      <c r="BV69" s="170">
        <v>93775</v>
      </c>
      <c r="BW69" s="170">
        <v>97695.8</v>
      </c>
      <c r="BX69" s="170">
        <v>98887.8</v>
      </c>
      <c r="BY69" s="170">
        <v>90337.41</v>
      </c>
      <c r="BZ69" s="170">
        <v>98238.8</v>
      </c>
      <c r="CA69" s="170">
        <v>60703.199999999997</v>
      </c>
      <c r="CB69" s="170">
        <v>44740.2</v>
      </c>
      <c r="CC69" s="170">
        <v>96128</v>
      </c>
      <c r="CD69" s="170">
        <v>100551.8</v>
      </c>
      <c r="CE69" s="170">
        <v>101137.8</v>
      </c>
      <c r="CF69" s="170">
        <v>96581</v>
      </c>
      <c r="CG69" s="170">
        <v>99417.8</v>
      </c>
      <c r="CH69" s="170">
        <v>98814</v>
      </c>
      <c r="CI69" s="170">
        <v>102434.8</v>
      </c>
      <c r="CJ69" s="170">
        <v>102632.8</v>
      </c>
      <c r="CK69" s="170">
        <v>95671.2</v>
      </c>
      <c r="CL69" s="170">
        <v>101299.8</v>
      </c>
      <c r="CM69" s="170">
        <v>97238</v>
      </c>
      <c r="CN69" s="170">
        <v>100030.8</v>
      </c>
      <c r="CO69" s="170">
        <v>97166</v>
      </c>
      <c r="CP69" s="170">
        <v>101793.8</v>
      </c>
      <c r="CQ69" s="170">
        <v>101575.8</v>
      </c>
      <c r="CR69" s="170">
        <v>97210</v>
      </c>
      <c r="CS69" s="170">
        <v>100451.8</v>
      </c>
      <c r="CT69" s="170">
        <v>98653</v>
      </c>
      <c r="CU69" s="170">
        <v>102572.8</v>
      </c>
      <c r="CV69" s="170">
        <v>102432.8</v>
      </c>
      <c r="CW69" s="170">
        <v>92648.41</v>
      </c>
      <c r="CX69" s="170">
        <v>39355</v>
      </c>
      <c r="CY69" s="170">
        <v>0</v>
      </c>
      <c r="CZ69" s="170">
        <v>99979.8</v>
      </c>
      <c r="DA69" s="170">
        <v>97374</v>
      </c>
      <c r="DB69" s="170">
        <v>101933.8</v>
      </c>
      <c r="DC69" s="170">
        <v>101963.8</v>
      </c>
      <c r="DD69" s="170">
        <v>96683</v>
      </c>
      <c r="DE69" s="170">
        <v>100213.8</v>
      </c>
      <c r="DF69" s="170">
        <v>98711.99</v>
      </c>
      <c r="DG69" s="170">
        <v>101812.8</v>
      </c>
      <c r="DH69" s="170">
        <v>102487.8</v>
      </c>
      <c r="DI69" s="170">
        <v>92497.41</v>
      </c>
      <c r="DJ69" s="170">
        <v>101593.8</v>
      </c>
      <c r="DK69" s="170">
        <v>96901</v>
      </c>
      <c r="DL69" s="170">
        <v>99719.8</v>
      </c>
      <c r="DM69" s="170">
        <v>97388</v>
      </c>
      <c r="DN69" s="170">
        <v>101703.8</v>
      </c>
      <c r="DO69" s="170">
        <v>101555.8</v>
      </c>
      <c r="DP69" s="170">
        <v>96644</v>
      </c>
      <c r="DQ69" s="170">
        <v>100435.8</v>
      </c>
      <c r="DR69" s="170">
        <v>98703</v>
      </c>
      <c r="DS69" s="170">
        <v>101710.8</v>
      </c>
      <c r="DT69" s="170">
        <v>102098.8</v>
      </c>
      <c r="DU69" s="170">
        <v>92437.41</v>
      </c>
      <c r="DV69" s="170">
        <v>100987.8</v>
      </c>
      <c r="DW69" s="170">
        <v>45107.199999999997</v>
      </c>
      <c r="DX69" s="170">
        <v>83565.8</v>
      </c>
      <c r="DY69" s="170">
        <v>96928</v>
      </c>
      <c r="DZ69" s="170">
        <v>101628.8</v>
      </c>
      <c r="EA69" s="170">
        <v>101052.8</v>
      </c>
      <c r="EB69" s="170">
        <v>96589</v>
      </c>
      <c r="EC69" s="170">
        <v>99655.8</v>
      </c>
      <c r="ED69" s="170">
        <v>97765</v>
      </c>
      <c r="EE69" s="170">
        <v>101646.8</v>
      </c>
      <c r="EF69" s="170">
        <v>101908.8</v>
      </c>
      <c r="EG69" s="170">
        <v>95602.2</v>
      </c>
      <c r="EH69" s="170">
        <v>100829.8</v>
      </c>
      <c r="EI69" s="170">
        <v>96672</v>
      </c>
      <c r="EJ69" s="170">
        <v>99603.8</v>
      </c>
      <c r="EK69" s="170">
        <v>96818</v>
      </c>
      <c r="EL69" s="170">
        <v>101904.8</v>
      </c>
      <c r="EM69" s="170">
        <v>101255.8</v>
      </c>
      <c r="EN69" s="170">
        <v>96679</v>
      </c>
      <c r="EO69" s="170">
        <v>99730.8</v>
      </c>
      <c r="EP69" s="170">
        <v>97664</v>
      </c>
      <c r="EQ69" s="170">
        <v>101896.8</v>
      </c>
      <c r="ER69" s="170">
        <v>101173.8</v>
      </c>
      <c r="ES69" s="170">
        <v>91459.41</v>
      </c>
      <c r="ET69" s="170">
        <v>99883.8</v>
      </c>
      <c r="EU69" s="170">
        <v>35325</v>
      </c>
      <c r="EV69" s="170">
        <v>92897.2</v>
      </c>
      <c r="EW69" s="170">
        <v>96642</v>
      </c>
      <c r="EX69" s="170">
        <v>100892.8</v>
      </c>
      <c r="EY69" s="170">
        <v>100721.8</v>
      </c>
      <c r="EZ69" s="170">
        <v>96288</v>
      </c>
      <c r="FA69" s="170">
        <v>99245.8</v>
      </c>
      <c r="FB69" s="170">
        <v>97089</v>
      </c>
      <c r="FC69" s="170">
        <v>101172.8</v>
      </c>
      <c r="FD69" s="170">
        <v>99614.8</v>
      </c>
      <c r="FE69" s="170">
        <v>90396.41</v>
      </c>
      <c r="FF69" s="170">
        <v>99314.8</v>
      </c>
      <c r="FG69" s="170">
        <v>95832</v>
      </c>
      <c r="FH69" s="170">
        <v>98686.8</v>
      </c>
      <c r="FI69" s="170">
        <v>95850</v>
      </c>
      <c r="FJ69" s="170">
        <v>100143.8</v>
      </c>
      <c r="FK69" s="170">
        <v>100088.8</v>
      </c>
      <c r="FL69" s="170">
        <v>95496</v>
      </c>
      <c r="FM69" s="170">
        <v>99055.8</v>
      </c>
      <c r="FN69" s="170">
        <v>96254</v>
      </c>
      <c r="FO69" s="170">
        <v>100075.8</v>
      </c>
      <c r="FP69" s="170">
        <v>99513.8</v>
      </c>
      <c r="FQ69" s="170">
        <v>90266.41</v>
      </c>
      <c r="FR69" s="170">
        <v>99193.8</v>
      </c>
      <c r="FS69" s="170">
        <v>95815</v>
      </c>
      <c r="FT69" s="170">
        <v>31504</v>
      </c>
      <c r="FU69" s="170">
        <v>95405</v>
      </c>
      <c r="FV69" s="170">
        <v>99875.8</v>
      </c>
      <c r="FW69" s="170">
        <v>99501.8</v>
      </c>
      <c r="FX69" s="170">
        <v>95238</v>
      </c>
      <c r="FY69" s="170">
        <v>97950.8</v>
      </c>
      <c r="FZ69" s="170">
        <v>95667.99</v>
      </c>
      <c r="GA69" s="170">
        <v>99969.8</v>
      </c>
    </row>
    <row r="70" spans="2:183">
      <c r="B70" s="171" t="s">
        <v>3</v>
      </c>
      <c r="C70" s="172" t="s">
        <v>95</v>
      </c>
      <c r="D70" s="83">
        <v>0.85045981890209399</v>
      </c>
      <c r="E70" s="84">
        <v>0.84830641055764411</v>
      </c>
      <c r="F70" s="84">
        <v>0.78798104131295976</v>
      </c>
      <c r="G70" s="84">
        <v>0</v>
      </c>
      <c r="H70" s="84">
        <v>0.37644312393887941</v>
      </c>
      <c r="I70" s="84">
        <v>0.84773391812865495</v>
      </c>
      <c r="J70" s="84">
        <v>0.85766659592529715</v>
      </c>
      <c r="K70" s="84">
        <v>0.8531126202603283</v>
      </c>
      <c r="L70" s="84">
        <v>0.84315606725146197</v>
      </c>
      <c r="M70" s="84">
        <v>0.83927383984153936</v>
      </c>
      <c r="N70" s="84">
        <v>0.8342379385964912</v>
      </c>
      <c r="O70" s="84">
        <v>0.83958333333333335</v>
      </c>
      <c r="P70" s="84">
        <v>0.85867466044142615</v>
      </c>
      <c r="Q70" s="84">
        <v>0.85673167293233088</v>
      </c>
      <c r="R70" s="84">
        <v>0.84472092529711373</v>
      </c>
      <c r="S70" s="84">
        <v>0.84792580409356721</v>
      </c>
      <c r="T70" s="84">
        <v>0.8447739813242785</v>
      </c>
      <c r="U70" s="84">
        <v>0.85223866959064332</v>
      </c>
      <c r="V70" s="84">
        <v>0.8608588002263724</v>
      </c>
      <c r="W70" s="84">
        <v>0.86047856536502554</v>
      </c>
      <c r="X70" s="84">
        <v>0.84565972222222219</v>
      </c>
      <c r="Y70" s="84">
        <v>0.85093732314657611</v>
      </c>
      <c r="Z70" s="84">
        <v>0.83597404970760236</v>
      </c>
      <c r="AA70" s="84">
        <v>0.84465018392756086</v>
      </c>
      <c r="AB70" s="84">
        <v>0.85264395868704024</v>
      </c>
      <c r="AC70" s="84">
        <v>0.85646734022556392</v>
      </c>
      <c r="AD70" s="84">
        <v>0.84219192133559706</v>
      </c>
      <c r="AE70" s="84">
        <v>0.84310124269005848</v>
      </c>
      <c r="AF70" s="84">
        <v>0.26925933786078099</v>
      </c>
      <c r="AG70" s="84">
        <v>0.85381944444444446</v>
      </c>
      <c r="AH70" s="84">
        <v>0.85877192982456141</v>
      </c>
      <c r="AI70" s="84">
        <v>0.85900183927560836</v>
      </c>
      <c r="AJ70" s="84">
        <v>0.84156615497076026</v>
      </c>
      <c r="AK70" s="84">
        <v>0.84511884550084893</v>
      </c>
      <c r="AL70" s="84">
        <v>0.83810307017543861</v>
      </c>
      <c r="AM70" s="84">
        <v>0.83781479909451051</v>
      </c>
      <c r="AN70" s="84">
        <v>0.85384656196943975</v>
      </c>
      <c r="AO70" s="84">
        <v>0.86257940108892917</v>
      </c>
      <c r="AP70" s="84">
        <v>0.85228140916808148</v>
      </c>
      <c r="AQ70" s="84">
        <v>0.8457876461988304</v>
      </c>
      <c r="AR70" s="84">
        <v>0.85224603848330505</v>
      </c>
      <c r="AS70" s="84">
        <v>0.8549616228070176</v>
      </c>
      <c r="AT70" s="84">
        <v>0.86227362761743065</v>
      </c>
      <c r="AU70" s="84">
        <v>0.86297219864176578</v>
      </c>
      <c r="AV70" s="84">
        <v>0.84916849415204676</v>
      </c>
      <c r="AW70" s="84">
        <v>0.84663094227504243</v>
      </c>
      <c r="AX70" s="84">
        <v>0.84355811403508774</v>
      </c>
      <c r="AY70" s="84">
        <v>0.83956564799094513</v>
      </c>
      <c r="AZ70" s="84">
        <v>0.8549784238822864</v>
      </c>
      <c r="BA70" s="84">
        <v>0.86169926770050131</v>
      </c>
      <c r="BB70" s="84">
        <v>0.84719687323146575</v>
      </c>
      <c r="BC70" s="84">
        <v>0.25090643274853802</v>
      </c>
      <c r="BD70" s="84">
        <v>0.84315577249575557</v>
      </c>
      <c r="BE70" s="84">
        <v>0.85535453216374269</v>
      </c>
      <c r="BF70" s="84">
        <v>0.86130093378607808</v>
      </c>
      <c r="BG70" s="84">
        <v>0.86163695529145445</v>
      </c>
      <c r="BH70" s="84">
        <v>0.84391447368421058</v>
      </c>
      <c r="BI70" s="84">
        <v>0.84438490379173747</v>
      </c>
      <c r="BJ70" s="84">
        <v>0.83824926900584795</v>
      </c>
      <c r="BK70" s="84">
        <v>0.84150219298245621</v>
      </c>
      <c r="BL70" s="84">
        <v>0.8584447509903792</v>
      </c>
      <c r="BM70" s="84">
        <v>0.861758008302005</v>
      </c>
      <c r="BN70" s="84">
        <v>0.8507869977362762</v>
      </c>
      <c r="BO70" s="84">
        <v>0.85000913742690054</v>
      </c>
      <c r="BP70" s="84">
        <v>0.85617218449349186</v>
      </c>
      <c r="BQ70" s="84">
        <v>0.86006944444444444</v>
      </c>
      <c r="BR70" s="84">
        <v>0.86719015280135825</v>
      </c>
      <c r="BS70" s="84">
        <v>0.87395479626485573</v>
      </c>
      <c r="BT70" s="84">
        <v>0.85450475146198834</v>
      </c>
      <c r="BU70" s="84">
        <v>0.86107102433503113</v>
      </c>
      <c r="BV70" s="84">
        <v>0.85686220760233922</v>
      </c>
      <c r="BW70" s="84">
        <v>0.86389183644595358</v>
      </c>
      <c r="BX70" s="84">
        <v>0.87443230050933785</v>
      </c>
      <c r="BY70" s="84">
        <v>0.88441230028195494</v>
      </c>
      <c r="BZ70" s="84">
        <v>0.8686934069043577</v>
      </c>
      <c r="CA70" s="84">
        <v>0.5546710526315789</v>
      </c>
      <c r="CB70" s="84">
        <v>0.39562287775891336</v>
      </c>
      <c r="CC70" s="84">
        <v>0.87836257309941523</v>
      </c>
      <c r="CD70" s="84">
        <v>0.8891465053763441</v>
      </c>
      <c r="CE70" s="84">
        <v>0.89432831069609509</v>
      </c>
      <c r="CF70" s="84">
        <v>0.88250182748538009</v>
      </c>
      <c r="CG70" s="84">
        <v>0.8791189162422185</v>
      </c>
      <c r="CH70" s="84">
        <v>0.902905701754386</v>
      </c>
      <c r="CI70" s="84">
        <v>0.90579725523486132</v>
      </c>
      <c r="CJ70" s="84">
        <v>0.90754810413129605</v>
      </c>
      <c r="CK70" s="84">
        <v>0.90433303085299455</v>
      </c>
      <c r="CL70" s="84">
        <v>0.89576082342954166</v>
      </c>
      <c r="CM70" s="84">
        <v>0.88850511695906431</v>
      </c>
      <c r="CN70" s="84">
        <v>0.8845394736842106</v>
      </c>
      <c r="CO70" s="84">
        <v>0.88784722222222223</v>
      </c>
      <c r="CP70" s="84">
        <v>0.90012910299943405</v>
      </c>
      <c r="CQ70" s="84">
        <v>0.89820140067911713</v>
      </c>
      <c r="CR70" s="84">
        <v>0.888249269005848</v>
      </c>
      <c r="CS70" s="84">
        <v>0.88826223825693273</v>
      </c>
      <c r="CT70" s="84">
        <v>0.90143457602339183</v>
      </c>
      <c r="CU70" s="84">
        <v>0.90701754385964917</v>
      </c>
      <c r="CV70" s="84">
        <v>0.9057795698924731</v>
      </c>
      <c r="CW70" s="84">
        <v>0.90703722196115288</v>
      </c>
      <c r="CX70" s="84">
        <v>0.34800332484436897</v>
      </c>
      <c r="CY70" s="84">
        <v>0</v>
      </c>
      <c r="CZ70" s="84">
        <v>0.88408849745331075</v>
      </c>
      <c r="DA70" s="84">
        <v>0.88974780701754386</v>
      </c>
      <c r="DB70" s="84">
        <v>0.90136707696661011</v>
      </c>
      <c r="DC70" s="84">
        <v>0.9016323571024335</v>
      </c>
      <c r="DD70" s="84">
        <v>0.88343384502923972</v>
      </c>
      <c r="DE70" s="84">
        <v>0.88615768251273352</v>
      </c>
      <c r="DF70" s="84">
        <v>0.90197359283625733</v>
      </c>
      <c r="DG70" s="84">
        <v>0.90029711375212229</v>
      </c>
      <c r="DH70" s="84">
        <v>0.90626591680814939</v>
      </c>
      <c r="DI70" s="84">
        <v>0.90555891682330836</v>
      </c>
      <c r="DJ70" s="84">
        <v>0.89836056876061121</v>
      </c>
      <c r="DK70" s="84">
        <v>0.8854258040935673</v>
      </c>
      <c r="DL70" s="84">
        <v>0.88178940294284103</v>
      </c>
      <c r="DM70" s="84">
        <v>0.88987573099415207</v>
      </c>
      <c r="DN70" s="84">
        <v>0.89933326259196378</v>
      </c>
      <c r="DO70" s="84">
        <v>0.89802454725523484</v>
      </c>
      <c r="DP70" s="84">
        <v>0.88307748538011699</v>
      </c>
      <c r="DQ70" s="84">
        <v>0.88812075551782688</v>
      </c>
      <c r="DR70" s="84">
        <v>0.90189144736842108</v>
      </c>
      <c r="DS70" s="84">
        <v>0.8993951612903226</v>
      </c>
      <c r="DT70" s="84">
        <v>0.90282611771363896</v>
      </c>
      <c r="DU70" s="84">
        <v>0.90497151080827076</v>
      </c>
      <c r="DV70" s="84">
        <v>0.89300191001697793</v>
      </c>
      <c r="DW70" s="84">
        <v>0.41216374269005845</v>
      </c>
      <c r="DX70" s="84">
        <v>0.73894489247311834</v>
      </c>
      <c r="DY70" s="84">
        <v>0.88567251461988306</v>
      </c>
      <c r="DZ70" s="84">
        <v>0.8986700622524052</v>
      </c>
      <c r="EA70" s="84">
        <v>0.89357668364459542</v>
      </c>
      <c r="EB70" s="84">
        <v>0.88257492690058481</v>
      </c>
      <c r="EC70" s="84">
        <v>0.88122347198641771</v>
      </c>
      <c r="ED70" s="84">
        <v>0.89332054093567248</v>
      </c>
      <c r="EE70" s="84">
        <v>0.89882923033389928</v>
      </c>
      <c r="EF70" s="84">
        <v>0.90114601018675722</v>
      </c>
      <c r="EG70" s="84">
        <v>0.90368080762250447</v>
      </c>
      <c r="EH70" s="84">
        <v>0.8916047679683079</v>
      </c>
      <c r="EI70" s="84">
        <v>0.8833333333333333</v>
      </c>
      <c r="EJ70" s="84">
        <v>0.88076365308432369</v>
      </c>
      <c r="EK70" s="84">
        <v>0.8846673976608187</v>
      </c>
      <c r="EL70" s="84">
        <v>0.90111063950198078</v>
      </c>
      <c r="EM70" s="84">
        <v>0.89537174589700064</v>
      </c>
      <c r="EN70" s="84">
        <v>0.88339729532163747</v>
      </c>
      <c r="EO70" s="84">
        <v>0.88188667232597628</v>
      </c>
      <c r="EP70" s="84">
        <v>0.89239766081871341</v>
      </c>
      <c r="EQ70" s="84">
        <v>0.90103989813242791</v>
      </c>
      <c r="ER70" s="84">
        <v>0.89464664685908324</v>
      </c>
      <c r="ES70" s="84">
        <v>0.89539679276315798</v>
      </c>
      <c r="ET70" s="84">
        <v>0.88323960101867571</v>
      </c>
      <c r="EU70" s="84">
        <v>0.32277960526315791</v>
      </c>
      <c r="EV70" s="84">
        <v>0.82145939445387661</v>
      </c>
      <c r="EW70" s="84">
        <v>0.88305921052631575</v>
      </c>
      <c r="EX70" s="84">
        <v>0.89216185625353706</v>
      </c>
      <c r="EY70" s="84">
        <v>0.89064975947934355</v>
      </c>
      <c r="EZ70" s="84">
        <v>0.87982456140350873</v>
      </c>
      <c r="FA70" s="84">
        <v>0.87759797679683083</v>
      </c>
      <c r="FB70" s="84">
        <v>0.88714364035087723</v>
      </c>
      <c r="FC70" s="84">
        <v>0.89463780418788907</v>
      </c>
      <c r="FD70" s="84">
        <v>0.88086092246745895</v>
      </c>
      <c r="FE70" s="84">
        <v>0.88498991619674194</v>
      </c>
      <c r="FF70" s="84">
        <v>0.87820812110922475</v>
      </c>
      <c r="FG70" s="84">
        <v>0.87565789473684208</v>
      </c>
      <c r="FH70" s="84">
        <v>0.87265492359932095</v>
      </c>
      <c r="FI70" s="84">
        <v>0.87582236842105265</v>
      </c>
      <c r="FJ70" s="84">
        <v>0.88553869552914544</v>
      </c>
      <c r="FK70" s="84">
        <v>0.88505234861346915</v>
      </c>
      <c r="FL70" s="84">
        <v>0.87258771929824563</v>
      </c>
      <c r="FM70" s="84">
        <v>0.87591786926994908</v>
      </c>
      <c r="FN70" s="84">
        <v>0.87951388888888893</v>
      </c>
      <c r="FO70" s="84">
        <v>0.88493739388794568</v>
      </c>
      <c r="FP70" s="84">
        <v>0.87996781267685342</v>
      </c>
      <c r="FQ70" s="84">
        <v>0.88371720316416047</v>
      </c>
      <c r="FR70" s="84">
        <v>0.87713815789473681</v>
      </c>
      <c r="FS70" s="84">
        <v>0.87550255847953218</v>
      </c>
      <c r="FT70" s="84">
        <v>0.27857951329937747</v>
      </c>
      <c r="FU70" s="84">
        <v>0.87175621345029242</v>
      </c>
      <c r="FV70" s="84">
        <v>0.88316885964912284</v>
      </c>
      <c r="FW70" s="84">
        <v>0.87986170062252411</v>
      </c>
      <c r="FX70" s="84">
        <v>0.87023026315789476</v>
      </c>
      <c r="FY70" s="84">
        <v>0.86614671760045281</v>
      </c>
      <c r="FZ70" s="84">
        <v>0.87415926535087729</v>
      </c>
      <c r="GA70" s="84">
        <v>0.88400007074136955</v>
      </c>
    </row>
    <row r="71" spans="2:183">
      <c r="B71" s="96" t="s">
        <v>3</v>
      </c>
      <c r="C71" s="166" t="s">
        <v>268</v>
      </c>
      <c r="D71" s="169">
        <v>1063242.3799999999</v>
      </c>
      <c r="E71" s="170">
        <v>958118</v>
      </c>
      <c r="F71" s="170">
        <v>985583.56</v>
      </c>
      <c r="G71" s="170">
        <v>0</v>
      </c>
      <c r="H71" s="170">
        <v>471171.09</v>
      </c>
      <c r="I71" s="170">
        <v>1025950.69</v>
      </c>
      <c r="J71" s="170">
        <v>1071857.75</v>
      </c>
      <c r="K71" s="170">
        <v>1066423.75</v>
      </c>
      <c r="L71" s="170">
        <v>1020605.4399999999</v>
      </c>
      <c r="M71" s="170">
        <v>1049688.8799999999</v>
      </c>
      <c r="N71" s="170">
        <v>1010286.31</v>
      </c>
      <c r="O71" s="170">
        <v>1050370.5</v>
      </c>
      <c r="P71" s="170">
        <v>1063367.25</v>
      </c>
      <c r="Q71" s="170">
        <v>958294.62</v>
      </c>
      <c r="R71" s="170">
        <v>1046882.56</v>
      </c>
      <c r="S71" s="170">
        <v>1016842.12</v>
      </c>
      <c r="T71" s="170">
        <v>1046784</v>
      </c>
      <c r="U71" s="170">
        <v>1021762.5</v>
      </c>
      <c r="V71" s="170">
        <v>1065955.1200000001</v>
      </c>
      <c r="W71" s="170">
        <v>1065415</v>
      </c>
      <c r="X71" s="170">
        <v>1014215.69</v>
      </c>
      <c r="Y71" s="170">
        <v>1054141.25</v>
      </c>
      <c r="Z71" s="170">
        <v>1003164.38</v>
      </c>
      <c r="AA71" s="170">
        <v>1046834.81</v>
      </c>
      <c r="AB71" s="170">
        <v>1061067.6200000001</v>
      </c>
      <c r="AC71" s="170">
        <v>962437.12</v>
      </c>
      <c r="AD71" s="170">
        <v>1048597.8799999999</v>
      </c>
      <c r="AE71" s="170">
        <v>1015848.94</v>
      </c>
      <c r="AF71" s="170">
        <v>335386.71999999997</v>
      </c>
      <c r="AG71" s="170">
        <v>1028258.75</v>
      </c>
      <c r="AH71" s="170">
        <v>1068281.8799999999</v>
      </c>
      <c r="AI71" s="170">
        <v>1068546.75</v>
      </c>
      <c r="AJ71" s="170">
        <v>1014174.12</v>
      </c>
      <c r="AK71" s="170">
        <v>1052005.8799999999</v>
      </c>
      <c r="AL71" s="170">
        <v>1010212.19</v>
      </c>
      <c r="AM71" s="170">
        <v>1043445.56</v>
      </c>
      <c r="AN71" s="170">
        <v>1067234.1200000001</v>
      </c>
      <c r="AO71" s="170">
        <v>1008066.38</v>
      </c>
      <c r="AP71" s="170">
        <v>1065468.25</v>
      </c>
      <c r="AQ71" s="170">
        <v>1023555.62</v>
      </c>
      <c r="AR71" s="170">
        <v>1065407.6200000001</v>
      </c>
      <c r="AS71" s="170">
        <v>1034163.94</v>
      </c>
      <c r="AT71" s="170">
        <v>1077431.1200000001</v>
      </c>
      <c r="AU71" s="170">
        <v>1078145.8799999999</v>
      </c>
      <c r="AV71" s="170">
        <v>1027542.38</v>
      </c>
      <c r="AW71" s="170">
        <v>1058508.25</v>
      </c>
      <c r="AX71" s="170">
        <v>1020931.94</v>
      </c>
      <c r="AY71" s="170">
        <v>1050293.6200000001</v>
      </c>
      <c r="AZ71" s="170">
        <v>1068576.8799999999</v>
      </c>
      <c r="BA71" s="170">
        <v>972369.31</v>
      </c>
      <c r="BB71" s="170">
        <v>1059335.5</v>
      </c>
      <c r="BC71" s="170">
        <v>303836.06</v>
      </c>
      <c r="BD71" s="170">
        <v>1054407.6200000001</v>
      </c>
      <c r="BE71" s="170">
        <v>1034623.56</v>
      </c>
      <c r="BF71" s="170">
        <v>1076233.6200000001</v>
      </c>
      <c r="BG71" s="170">
        <v>1076596.5</v>
      </c>
      <c r="BH71" s="170">
        <v>1021450.94</v>
      </c>
      <c r="BI71" s="170">
        <v>1055804.5</v>
      </c>
      <c r="BJ71" s="170">
        <v>1014924.44</v>
      </c>
      <c r="BK71" s="170">
        <v>1052477.1200000001</v>
      </c>
      <c r="BL71" s="170">
        <v>1072752.5</v>
      </c>
      <c r="BM71" s="170">
        <v>972415.56</v>
      </c>
      <c r="BN71" s="170">
        <v>1063738.3799999999</v>
      </c>
      <c r="BO71" s="170">
        <v>1028297.44</v>
      </c>
      <c r="BP71" s="170">
        <v>1069969.1200000001</v>
      </c>
      <c r="BQ71" s="170">
        <v>1040054.62</v>
      </c>
      <c r="BR71" s="170">
        <v>1083212.8799999999</v>
      </c>
      <c r="BS71" s="170">
        <v>1091244.75</v>
      </c>
      <c r="BT71" s="170">
        <v>1033704.31</v>
      </c>
      <c r="BU71" s="170">
        <v>1075633</v>
      </c>
      <c r="BV71" s="170">
        <v>1036292.88</v>
      </c>
      <c r="BW71" s="170">
        <v>1079245.5</v>
      </c>
      <c r="BX71" s="170">
        <v>1091684.25</v>
      </c>
      <c r="BY71" s="170">
        <v>996633.06</v>
      </c>
      <c r="BZ71" s="170">
        <v>1084836.6200000001</v>
      </c>
      <c r="CA71" s="170">
        <v>670094.81000000006</v>
      </c>
      <c r="CB71" s="170">
        <v>493959.78</v>
      </c>
      <c r="CC71" s="170">
        <v>1061138.1200000001</v>
      </c>
      <c r="CD71" s="170">
        <v>1109219.5</v>
      </c>
      <c r="CE71" s="170">
        <v>1115412.6200000001</v>
      </c>
      <c r="CF71" s="170">
        <v>1065807.1200000001</v>
      </c>
      <c r="CG71" s="170">
        <v>1097365.25</v>
      </c>
      <c r="CH71" s="170">
        <v>1089261.5</v>
      </c>
      <c r="CI71" s="170">
        <v>1129202.1200000001</v>
      </c>
      <c r="CJ71" s="170">
        <v>1131137.6200000001</v>
      </c>
      <c r="CK71" s="170">
        <v>1054654.8799999999</v>
      </c>
      <c r="CL71" s="170">
        <v>1116927.8799999999</v>
      </c>
      <c r="CM71" s="170">
        <v>1072883.5</v>
      </c>
      <c r="CN71" s="170">
        <v>1103894.1200000001</v>
      </c>
      <c r="CO71" s="170">
        <v>1072048.75</v>
      </c>
      <c r="CP71" s="170">
        <v>1122458.8799999999</v>
      </c>
      <c r="CQ71" s="170">
        <v>1120130.1200000001</v>
      </c>
      <c r="CR71" s="170">
        <v>1072460.1200000001</v>
      </c>
      <c r="CS71" s="170">
        <v>1108180.5</v>
      </c>
      <c r="CT71" s="170">
        <v>1087568.1200000001</v>
      </c>
      <c r="CU71" s="170">
        <v>1130653.8799999999</v>
      </c>
      <c r="CV71" s="170">
        <v>1129100.75</v>
      </c>
      <c r="CW71" s="170">
        <v>1021224.5</v>
      </c>
      <c r="CX71" s="170">
        <v>433830.59</v>
      </c>
      <c r="CY71" s="170">
        <v>0</v>
      </c>
      <c r="CZ71" s="170">
        <v>1103195.75</v>
      </c>
      <c r="DA71" s="170">
        <v>1074217</v>
      </c>
      <c r="DB71" s="170">
        <v>1123892</v>
      </c>
      <c r="DC71" s="170">
        <v>1124218.6200000001</v>
      </c>
      <c r="DD71" s="170">
        <v>1066974.6200000001</v>
      </c>
      <c r="DE71" s="170">
        <v>1105590.75</v>
      </c>
      <c r="DF71" s="170">
        <v>1088269.75</v>
      </c>
      <c r="DG71" s="170">
        <v>1122634</v>
      </c>
      <c r="DH71" s="170">
        <v>1119443.75</v>
      </c>
      <c r="DI71" s="170">
        <v>1010355.12</v>
      </c>
      <c r="DJ71" s="170">
        <v>1109862.5</v>
      </c>
      <c r="DK71" s="170">
        <v>1059516.8799999999</v>
      </c>
      <c r="DL71" s="170">
        <v>1090579.75</v>
      </c>
      <c r="DM71" s="170">
        <v>1064635.75</v>
      </c>
      <c r="DN71" s="170">
        <v>1111302.75</v>
      </c>
      <c r="DO71" s="170">
        <v>1109587.8799999999</v>
      </c>
      <c r="DP71" s="170">
        <v>1056905.6200000001</v>
      </c>
      <c r="DQ71" s="170">
        <v>1097930.5</v>
      </c>
      <c r="DR71" s="170">
        <v>1078291.6200000001</v>
      </c>
      <c r="DS71" s="170">
        <v>1111386.75</v>
      </c>
      <c r="DT71" s="170">
        <v>1120457.6200000001</v>
      </c>
      <c r="DU71" s="170">
        <v>1014365.75</v>
      </c>
      <c r="DV71" s="170">
        <v>1108735.5</v>
      </c>
      <c r="DW71" s="170">
        <v>495619.91</v>
      </c>
      <c r="DX71" s="170">
        <v>918203.56</v>
      </c>
      <c r="DY71" s="170">
        <v>1064747.8799999999</v>
      </c>
      <c r="DZ71" s="170">
        <v>1115618.3799999999</v>
      </c>
      <c r="EA71" s="170">
        <v>1109517.5</v>
      </c>
      <c r="EB71" s="170">
        <v>1061099.6200000001</v>
      </c>
      <c r="EC71" s="170">
        <v>1094799.8799999999</v>
      </c>
      <c r="ED71" s="170">
        <v>1073318.25</v>
      </c>
      <c r="EE71" s="170">
        <v>1115818.6200000001</v>
      </c>
      <c r="EF71" s="170">
        <v>1123492.6200000001</v>
      </c>
      <c r="EG71" s="170">
        <v>1053902.1200000001</v>
      </c>
      <c r="EH71" s="170">
        <v>1112115</v>
      </c>
      <c r="EI71" s="170">
        <v>1066908</v>
      </c>
      <c r="EJ71" s="170">
        <v>1099373.3799999999</v>
      </c>
      <c r="EK71" s="170">
        <v>1068395.8799999999</v>
      </c>
      <c r="EL71" s="170">
        <v>1123601.6200000001</v>
      </c>
      <c r="EM71" s="170">
        <v>1116617.6200000001</v>
      </c>
      <c r="EN71" s="170">
        <v>1066907.8799999999</v>
      </c>
      <c r="EO71" s="170">
        <v>1100622.1200000001</v>
      </c>
      <c r="EP71" s="170">
        <v>1077165.5</v>
      </c>
      <c r="EQ71" s="170">
        <v>1123530.25</v>
      </c>
      <c r="ER71" s="170">
        <v>1115632.8799999999</v>
      </c>
      <c r="ES71" s="170">
        <v>1008560.06</v>
      </c>
      <c r="ET71" s="170">
        <v>1102252.25</v>
      </c>
      <c r="EU71" s="170">
        <v>389883.5</v>
      </c>
      <c r="EV71" s="170">
        <v>1025514.19</v>
      </c>
      <c r="EW71" s="170">
        <v>1066581.3799999999</v>
      </c>
      <c r="EX71" s="170">
        <v>1112788.25</v>
      </c>
      <c r="EY71" s="170">
        <v>1111115.75</v>
      </c>
      <c r="EZ71" s="170">
        <v>1062795.3799999999</v>
      </c>
      <c r="FA71" s="170">
        <v>1095570.25</v>
      </c>
      <c r="FB71" s="170">
        <v>1071202.1200000001</v>
      </c>
      <c r="FC71" s="170">
        <v>1115751.5</v>
      </c>
      <c r="FD71" s="170">
        <v>1099440</v>
      </c>
      <c r="FE71" s="170">
        <v>997504.12</v>
      </c>
      <c r="FF71" s="170">
        <v>1096252.6200000001</v>
      </c>
      <c r="FG71" s="170">
        <v>1058017.3799999999</v>
      </c>
      <c r="FH71" s="170">
        <v>1089619.5</v>
      </c>
      <c r="FI71" s="170">
        <v>1058077.8799999999</v>
      </c>
      <c r="FJ71" s="170">
        <v>1105082.8799999999</v>
      </c>
      <c r="FK71" s="170">
        <v>1104406.5</v>
      </c>
      <c r="FL71" s="170">
        <v>1054376.6200000001</v>
      </c>
      <c r="FM71" s="170">
        <v>1093592.75</v>
      </c>
      <c r="FN71" s="170">
        <v>1062323.6200000001</v>
      </c>
      <c r="FO71" s="170">
        <v>1104166.1200000001</v>
      </c>
      <c r="FP71" s="170">
        <v>1098309.1200000001</v>
      </c>
      <c r="FQ71" s="170">
        <v>996088.81</v>
      </c>
      <c r="FR71" s="170">
        <v>1095027.6200000001</v>
      </c>
      <c r="FS71" s="170">
        <v>1057823.8799999999</v>
      </c>
      <c r="FT71" s="170">
        <v>347995.75</v>
      </c>
      <c r="FU71" s="170">
        <v>1053492.75</v>
      </c>
      <c r="FV71" s="170">
        <v>1102131.3799999999</v>
      </c>
      <c r="FW71" s="170">
        <v>1098183.3799999999</v>
      </c>
      <c r="FX71" s="170">
        <v>1051730.25</v>
      </c>
      <c r="FY71" s="170">
        <v>1081872</v>
      </c>
      <c r="FZ71" s="170">
        <v>1056186.25</v>
      </c>
      <c r="GA71" s="170">
        <v>1103064.1200000001</v>
      </c>
    </row>
    <row r="72" spans="2:183">
      <c r="B72" s="171" t="s">
        <v>3</v>
      </c>
      <c r="C72" s="172" t="s">
        <v>269</v>
      </c>
      <c r="D72" s="455">
        <v>11.055081682900656</v>
      </c>
      <c r="E72" s="456">
        <v>11.057409392631756</v>
      </c>
      <c r="F72" s="456">
        <v>11.060153605831816</v>
      </c>
      <c r="G72" s="456" t="e">
        <v>#DIV/0!</v>
      </c>
      <c r="H72" s="456">
        <v>11.067836706505808</v>
      </c>
      <c r="I72" s="456">
        <v>11.058363046477536</v>
      </c>
      <c r="J72" s="456">
        <v>11.051014106347134</v>
      </c>
      <c r="K72" s="456">
        <v>11.053680781286278</v>
      </c>
      <c r="L72" s="456">
        <v>11.060476185315633</v>
      </c>
      <c r="M72" s="456">
        <v>11.059624619910274</v>
      </c>
      <c r="N72" s="456">
        <v>11.065688671288843</v>
      </c>
      <c r="O72" s="456">
        <v>11.062726705902673</v>
      </c>
      <c r="P72" s="456">
        <v>10.950604907224903</v>
      </c>
      <c r="Q72" s="456">
        <v>10.950687007199177</v>
      </c>
      <c r="R72" s="456">
        <v>10.958930908070739</v>
      </c>
      <c r="S72" s="456">
        <v>10.95770466717674</v>
      </c>
      <c r="T72" s="456">
        <v>10.957210955703635</v>
      </c>
      <c r="U72" s="456">
        <v>10.955006486613987</v>
      </c>
      <c r="V72" s="456">
        <v>10.949403817866564</v>
      </c>
      <c r="W72" s="456">
        <v>10.948691704227118</v>
      </c>
      <c r="X72" s="456">
        <v>10.958688802688306</v>
      </c>
      <c r="Y72" s="456">
        <v>10.954302052980958</v>
      </c>
      <c r="Z72" s="456">
        <v>10.964863316901486</v>
      </c>
      <c r="AA72" s="456">
        <v>10.959348847045325</v>
      </c>
      <c r="AB72" s="456">
        <v>11.004208711957007</v>
      </c>
      <c r="AC72" s="456">
        <v>11.001418789936331</v>
      </c>
      <c r="AD72" s="456">
        <v>11.009849456856127</v>
      </c>
      <c r="AE72" s="456">
        <v>11.00964505955413</v>
      </c>
      <c r="AF72" s="456">
        <v>11.014342200328405</v>
      </c>
      <c r="AG72" s="456">
        <v>11.00424594935896</v>
      </c>
      <c r="AH72" s="456">
        <v>10.999969933111469</v>
      </c>
      <c r="AI72" s="456">
        <v>10.999752426324957</v>
      </c>
      <c r="AJ72" s="456">
        <v>11.011542979989359</v>
      </c>
      <c r="AK72" s="456">
        <v>11.007377412820382</v>
      </c>
      <c r="AL72" s="456">
        <v>11.01384825886919</v>
      </c>
      <c r="AM72" s="456">
        <v>11.012989990163257</v>
      </c>
      <c r="AN72" s="456">
        <v>11.052571774175176</v>
      </c>
      <c r="AO72" s="456">
        <v>11.046818550419708</v>
      </c>
      <c r="AP72" s="456">
        <v>11.054547595629096</v>
      </c>
      <c r="AQ72" s="456">
        <v>11.057934811965904</v>
      </c>
      <c r="AR72" s="456">
        <v>11.054377311192919</v>
      </c>
      <c r="AS72" s="456">
        <v>11.052656812765184</v>
      </c>
      <c r="AT72" s="456">
        <v>11.049125037943737</v>
      </c>
      <c r="AU72" s="456">
        <v>11.047504810855008</v>
      </c>
      <c r="AV72" s="456">
        <v>11.056808453401914</v>
      </c>
      <c r="AW72" s="456">
        <v>11.055632322928481</v>
      </c>
      <c r="AX72" s="456">
        <v>11.058741320854862</v>
      </c>
      <c r="AY72" s="456">
        <v>11.062150007162057</v>
      </c>
      <c r="AZ72" s="456">
        <v>11.05182742807262</v>
      </c>
      <c r="BA72" s="456">
        <v>11.047465609360694</v>
      </c>
      <c r="BB72" s="456">
        <v>11.05688159001668</v>
      </c>
      <c r="BC72" s="456">
        <v>11.065000437012003</v>
      </c>
      <c r="BD72" s="456">
        <v>11.058193743523915</v>
      </c>
      <c r="BE72" s="456">
        <v>11.052489691272301</v>
      </c>
      <c r="BF72" s="456">
        <v>11.049308849437594</v>
      </c>
      <c r="BG72" s="456">
        <v>11.048723943153176</v>
      </c>
      <c r="BH72" s="456">
        <v>11.059690985079797</v>
      </c>
      <c r="BI72" s="456">
        <v>11.056725430360101</v>
      </c>
      <c r="BJ72" s="456">
        <v>11.063293727790009</v>
      </c>
      <c r="BK72" s="456">
        <v>11.059637383122574</v>
      </c>
      <c r="BL72" s="456">
        <v>11.050213329652513</v>
      </c>
      <c r="BM72" s="456">
        <v>11.047238001799748</v>
      </c>
      <c r="BN72" s="456">
        <v>11.055985523906132</v>
      </c>
      <c r="BO72" s="456">
        <v>11.053990217683419</v>
      </c>
      <c r="BP72" s="456">
        <v>11.0507971262967</v>
      </c>
      <c r="BQ72" s="456">
        <v>11.049599685527909</v>
      </c>
      <c r="BR72" s="456">
        <v>11.045438304537221</v>
      </c>
      <c r="BS72" s="456">
        <v>11.041210092094</v>
      </c>
      <c r="BT72" s="456">
        <v>11.053651314734219</v>
      </c>
      <c r="BU72" s="456">
        <v>11.046091060704397</v>
      </c>
      <c r="BV72" s="456">
        <v>11.05084382831245</v>
      </c>
      <c r="BW72" s="456">
        <v>11.046999973386777</v>
      </c>
      <c r="BX72" s="456">
        <v>11.039625211603454</v>
      </c>
      <c r="BY72" s="456">
        <v>11.032340422423003</v>
      </c>
      <c r="BZ72" s="456">
        <v>11.042852925727921</v>
      </c>
      <c r="CA72" s="456">
        <v>11.038871262141042</v>
      </c>
      <c r="CB72" s="456">
        <v>11.040625209543096</v>
      </c>
      <c r="CC72" s="456">
        <v>11.038803678428764</v>
      </c>
      <c r="CD72" s="456">
        <v>11.03132415332197</v>
      </c>
      <c r="CE72" s="456">
        <v>11.028642307821606</v>
      </c>
      <c r="CF72" s="456">
        <v>11.03537051801079</v>
      </c>
      <c r="CG72" s="456">
        <v>11.037915242542079</v>
      </c>
      <c r="CH72" s="456">
        <v>11.023351954176533</v>
      </c>
      <c r="CI72" s="456">
        <v>11.023618145395901</v>
      </c>
      <c r="CJ72" s="456">
        <v>11.021209788683541</v>
      </c>
      <c r="CK72" s="456">
        <v>11.023744658789687</v>
      </c>
      <c r="CL72" s="456">
        <v>11.025963328654152</v>
      </c>
      <c r="CM72" s="456">
        <v>11.03358255003188</v>
      </c>
      <c r="CN72" s="456">
        <v>11.035542252986081</v>
      </c>
      <c r="CO72" s="456">
        <v>11.033167465986045</v>
      </c>
      <c r="CP72" s="456">
        <v>11.026790236733474</v>
      </c>
      <c r="CQ72" s="456">
        <v>11.027529391843334</v>
      </c>
      <c r="CR72" s="456">
        <v>11.032405308095877</v>
      </c>
      <c r="CS72" s="456">
        <v>11.031962593004804</v>
      </c>
      <c r="CT72" s="456">
        <v>11.024176862335663</v>
      </c>
      <c r="CU72" s="456">
        <v>11.022940584638421</v>
      </c>
      <c r="CV72" s="456">
        <v>11.02284375707781</v>
      </c>
      <c r="CW72" s="456">
        <v>11.022579880215968</v>
      </c>
      <c r="CX72" s="456">
        <v>11.023518993774616</v>
      </c>
      <c r="CY72" s="456" t="e">
        <v>#DIV/0!</v>
      </c>
      <c r="CZ72" s="456">
        <v>11.034186405653942</v>
      </c>
      <c r="DA72" s="456">
        <v>11.031866822765831</v>
      </c>
      <c r="DB72" s="456">
        <v>11.025704918290106</v>
      </c>
      <c r="DC72" s="456">
        <v>11.02566420631636</v>
      </c>
      <c r="DD72" s="456">
        <v>11.035803812459275</v>
      </c>
      <c r="DE72" s="456">
        <v>11.032320398986965</v>
      </c>
      <c r="DF72" s="456">
        <v>11.024696695913029</v>
      </c>
      <c r="DG72" s="456">
        <v>11.026452469630538</v>
      </c>
      <c r="DH72" s="456">
        <v>10.922702507030104</v>
      </c>
      <c r="DI72" s="456">
        <v>10.92306389984325</v>
      </c>
      <c r="DJ72" s="456">
        <v>10.924510157115886</v>
      </c>
      <c r="DK72" s="456">
        <v>10.934013890465526</v>
      </c>
      <c r="DL72" s="456">
        <v>10.936441408827534</v>
      </c>
      <c r="DM72" s="456">
        <v>10.931898693884257</v>
      </c>
      <c r="DN72" s="456">
        <v>10.926855732037543</v>
      </c>
      <c r="DO72" s="456">
        <v>10.925893745113523</v>
      </c>
      <c r="DP72" s="456">
        <v>10.936070733827243</v>
      </c>
      <c r="DQ72" s="456">
        <v>10.931664804780764</v>
      </c>
      <c r="DR72" s="456">
        <v>10.924608370566245</v>
      </c>
      <c r="DS72" s="456">
        <v>10.926929588598261</v>
      </c>
      <c r="DT72" s="456">
        <v>10.974248668936365</v>
      </c>
      <c r="DU72" s="456">
        <v>10.973541448208035</v>
      </c>
      <c r="DV72" s="456">
        <v>10.978905372728191</v>
      </c>
      <c r="DW72" s="456">
        <v>10.987600870814415</v>
      </c>
      <c r="DX72" s="456">
        <v>10.987791177730603</v>
      </c>
      <c r="DY72" s="456">
        <v>10.984936034995046</v>
      </c>
      <c r="DZ72" s="456">
        <v>10.977384166692904</v>
      </c>
      <c r="EA72" s="456">
        <v>10.979581961113398</v>
      </c>
      <c r="EB72" s="456">
        <v>10.985719077741773</v>
      </c>
      <c r="EC72" s="456">
        <v>10.985811964782782</v>
      </c>
      <c r="ED72" s="456">
        <v>10.978553163197462</v>
      </c>
      <c r="EE72" s="456">
        <v>10.977410208683402</v>
      </c>
      <c r="EF72" s="456">
        <v>11.024490721115351</v>
      </c>
      <c r="EG72" s="456">
        <v>11.023827066741143</v>
      </c>
      <c r="EH72" s="456">
        <v>11.029626162106837</v>
      </c>
      <c r="EI72" s="456">
        <v>11.036370407149951</v>
      </c>
      <c r="EJ72" s="456">
        <v>11.037464233292303</v>
      </c>
      <c r="EK72" s="456">
        <v>11.03509554008552</v>
      </c>
      <c r="EL72" s="456">
        <v>11.025993083740904</v>
      </c>
      <c r="EM72" s="456">
        <v>11.027690463163593</v>
      </c>
      <c r="EN72" s="456">
        <v>11.035570082437756</v>
      </c>
      <c r="EO72" s="456">
        <v>11.035929923353669</v>
      </c>
      <c r="EP72" s="456">
        <v>11.029299434796854</v>
      </c>
      <c r="EQ72" s="456">
        <v>11.026158328818962</v>
      </c>
      <c r="ER72" s="456">
        <v>11.026895105254521</v>
      </c>
      <c r="ES72" s="456">
        <v>11.027406146617391</v>
      </c>
      <c r="ET72" s="456">
        <v>11.035345571554146</v>
      </c>
      <c r="EU72" s="456">
        <v>11.037041755130927</v>
      </c>
      <c r="EV72" s="456">
        <v>11.039236812304352</v>
      </c>
      <c r="EW72" s="456">
        <v>11.036416671840399</v>
      </c>
      <c r="EX72" s="456">
        <v>11.029411910463383</v>
      </c>
      <c r="EY72" s="456">
        <v>11.031531902726122</v>
      </c>
      <c r="EZ72" s="456">
        <v>11.037672191758057</v>
      </c>
      <c r="FA72" s="456">
        <v>11.038958323677173</v>
      </c>
      <c r="FB72" s="456">
        <v>11.033197581600389</v>
      </c>
      <c r="FC72" s="456">
        <v>11.028176545474672</v>
      </c>
      <c r="FD72" s="456">
        <v>11.036914193473258</v>
      </c>
      <c r="FE72" s="456">
        <v>11.034775827933874</v>
      </c>
      <c r="FF72" s="456">
        <v>11.038159670059247</v>
      </c>
      <c r="FG72" s="456">
        <v>11.040334961182067</v>
      </c>
      <c r="FH72" s="456">
        <v>11.04118787923005</v>
      </c>
      <c r="FI72" s="456">
        <v>11.038892853416796</v>
      </c>
      <c r="FJ72" s="456">
        <v>11.034960526762514</v>
      </c>
      <c r="FK72" s="456">
        <v>11.034266571284698</v>
      </c>
      <c r="FL72" s="456">
        <v>11.041055332160511</v>
      </c>
      <c r="FM72" s="456">
        <v>11.040168773559953</v>
      </c>
      <c r="FN72" s="456">
        <v>11.036669852681449</v>
      </c>
      <c r="FO72" s="456">
        <v>11.033297960146211</v>
      </c>
      <c r="FP72" s="456">
        <v>11.036751887677891</v>
      </c>
      <c r="FQ72" s="456">
        <v>11.034988651924897</v>
      </c>
      <c r="FR72" s="456">
        <v>11.039274833709365</v>
      </c>
      <c r="FS72" s="456">
        <v>11.040274278557636</v>
      </c>
      <c r="FT72" s="456">
        <v>11.046081449974606</v>
      </c>
      <c r="FU72" s="456">
        <v>11.04232220533515</v>
      </c>
      <c r="FV72" s="456">
        <v>11.035019293963101</v>
      </c>
      <c r="FW72" s="456">
        <v>11.036819233420902</v>
      </c>
      <c r="FX72" s="456">
        <v>11.043178668178669</v>
      </c>
      <c r="FY72" s="456">
        <v>11.045055272647083</v>
      </c>
      <c r="FZ72" s="456">
        <v>11.040121674971951</v>
      </c>
      <c r="GA72" s="456">
        <v>11.033973459984916</v>
      </c>
    </row>
    <row r="73" spans="2:183">
      <c r="B73" s="96" t="s">
        <v>3</v>
      </c>
      <c r="C73" s="166" t="s">
        <v>37</v>
      </c>
      <c r="D73" s="99">
        <v>2592183.25</v>
      </c>
      <c r="E73" s="87">
        <v>2335890.5</v>
      </c>
      <c r="F73" s="87">
        <v>2402851.5</v>
      </c>
      <c r="G73" s="87">
        <v>0</v>
      </c>
      <c r="H73" s="87">
        <v>1148714.8799999999</v>
      </c>
      <c r="I73" s="87">
        <v>2501266</v>
      </c>
      <c r="J73" s="87">
        <v>2613187</v>
      </c>
      <c r="K73" s="87">
        <v>2599939.25</v>
      </c>
      <c r="L73" s="87">
        <v>2488234.25</v>
      </c>
      <c r="M73" s="87">
        <v>2559140</v>
      </c>
      <c r="N73" s="87">
        <v>2463076.75</v>
      </c>
      <c r="O73" s="87">
        <v>2560801.25</v>
      </c>
      <c r="P73" s="87">
        <v>2565902.75</v>
      </c>
      <c r="Q73" s="87">
        <v>2312362.75</v>
      </c>
      <c r="R73" s="87">
        <v>2526125</v>
      </c>
      <c r="S73" s="87">
        <v>2453637</v>
      </c>
      <c r="T73" s="87">
        <v>2525886.25</v>
      </c>
      <c r="U73" s="87">
        <v>2465511.25</v>
      </c>
      <c r="V73" s="87">
        <v>2572147.75</v>
      </c>
      <c r="W73" s="87">
        <v>2570844.5</v>
      </c>
      <c r="X73" s="87">
        <v>2447299.25</v>
      </c>
      <c r="Y73" s="87">
        <v>2543639.5</v>
      </c>
      <c r="Z73" s="87">
        <v>2420632.5</v>
      </c>
      <c r="AA73" s="87">
        <v>2526009.25</v>
      </c>
      <c r="AB73" s="87">
        <v>2726945</v>
      </c>
      <c r="AC73" s="87">
        <v>2473464.5</v>
      </c>
      <c r="AD73" s="87">
        <v>2694900</v>
      </c>
      <c r="AE73" s="87">
        <v>2610734.5</v>
      </c>
      <c r="AF73" s="87">
        <v>861944.88</v>
      </c>
      <c r="AG73" s="87">
        <v>2642625.5</v>
      </c>
      <c r="AH73" s="87">
        <v>2745485.25</v>
      </c>
      <c r="AI73" s="87">
        <v>2746165.25</v>
      </c>
      <c r="AJ73" s="87">
        <v>2606430.75</v>
      </c>
      <c r="AK73" s="87">
        <v>2703658</v>
      </c>
      <c r="AL73" s="87">
        <v>2596248.25</v>
      </c>
      <c r="AM73" s="87">
        <v>2681658.75</v>
      </c>
      <c r="AN73" s="87">
        <v>2762004</v>
      </c>
      <c r="AO73" s="87">
        <v>2608877.5</v>
      </c>
      <c r="AP73" s="87">
        <v>2757434</v>
      </c>
      <c r="AQ73" s="87">
        <v>2648965</v>
      </c>
      <c r="AR73" s="87">
        <v>2757277.25</v>
      </c>
      <c r="AS73" s="87">
        <v>2676418.75</v>
      </c>
      <c r="AT73" s="87">
        <v>2788394</v>
      </c>
      <c r="AU73" s="87">
        <v>2790243.75</v>
      </c>
      <c r="AV73" s="87">
        <v>2659282.5</v>
      </c>
      <c r="AW73" s="87">
        <v>2739421.25</v>
      </c>
      <c r="AX73" s="87">
        <v>2642174.75</v>
      </c>
      <c r="AY73" s="87">
        <v>2718163.25</v>
      </c>
      <c r="AZ73" s="87">
        <v>2903324.75</v>
      </c>
      <c r="BA73" s="87">
        <v>2641929</v>
      </c>
      <c r="BB73" s="87">
        <v>2878216.25</v>
      </c>
      <c r="BC73" s="87">
        <v>825523</v>
      </c>
      <c r="BD73" s="87">
        <v>2864826.25</v>
      </c>
      <c r="BE73" s="87">
        <v>2811075</v>
      </c>
      <c r="BF73" s="87">
        <v>2924129</v>
      </c>
      <c r="BG73" s="87">
        <v>2925114.5</v>
      </c>
      <c r="BH73" s="87">
        <v>2775284.5</v>
      </c>
      <c r="BI73" s="87">
        <v>2868622</v>
      </c>
      <c r="BJ73" s="87">
        <v>2757551.75</v>
      </c>
      <c r="BK73" s="87">
        <v>2859581.5</v>
      </c>
      <c r="BL73" s="87">
        <v>3001564</v>
      </c>
      <c r="BM73" s="87">
        <v>2720820.5</v>
      </c>
      <c r="BN73" s="87">
        <v>2976342.75</v>
      </c>
      <c r="BO73" s="87">
        <v>2877177.75</v>
      </c>
      <c r="BP73" s="87">
        <v>2993775.5</v>
      </c>
      <c r="BQ73" s="87">
        <v>2910075.5</v>
      </c>
      <c r="BR73" s="87">
        <v>3030832.25</v>
      </c>
      <c r="BS73" s="87">
        <v>3053304.5</v>
      </c>
      <c r="BT73" s="87">
        <v>2892306.5</v>
      </c>
      <c r="BU73" s="87">
        <v>3009622.75</v>
      </c>
      <c r="BV73" s="87">
        <v>2899549.5</v>
      </c>
      <c r="BW73" s="87">
        <v>3019730.5</v>
      </c>
      <c r="BX73" s="87">
        <v>3146235.25</v>
      </c>
      <c r="BY73" s="87">
        <v>2872296.5</v>
      </c>
      <c r="BZ73" s="87">
        <v>3126500.25</v>
      </c>
      <c r="CA73" s="87">
        <v>1931213.5</v>
      </c>
      <c r="CB73" s="87">
        <v>1423592</v>
      </c>
      <c r="CC73" s="87">
        <v>3058202</v>
      </c>
      <c r="CD73" s="87">
        <v>3196771</v>
      </c>
      <c r="CE73" s="87">
        <v>3214619</v>
      </c>
      <c r="CF73" s="87">
        <v>3071656.75</v>
      </c>
      <c r="CG73" s="87">
        <v>3162608</v>
      </c>
      <c r="CH73" s="87">
        <v>3139251.25</v>
      </c>
      <c r="CI73" s="87">
        <v>3254361.25</v>
      </c>
      <c r="CJ73" s="87">
        <v>3422825.75</v>
      </c>
      <c r="CK73" s="87">
        <v>3191387</v>
      </c>
      <c r="CL73" s="87">
        <v>3379825</v>
      </c>
      <c r="CM73" s="87">
        <v>3246547.5</v>
      </c>
      <c r="CN73" s="87">
        <v>3340385.75</v>
      </c>
      <c r="CO73" s="87">
        <v>3244022</v>
      </c>
      <c r="CP73" s="87">
        <v>3396563</v>
      </c>
      <c r="CQ73" s="87">
        <v>3389515.75</v>
      </c>
      <c r="CR73" s="87">
        <v>3245266.5</v>
      </c>
      <c r="CS73" s="87">
        <v>3353356.5</v>
      </c>
      <c r="CT73" s="87">
        <v>3290982.75</v>
      </c>
      <c r="CU73" s="87">
        <v>3421360.75</v>
      </c>
      <c r="CV73" s="87">
        <v>3519411.25</v>
      </c>
      <c r="CW73" s="87">
        <v>3183161</v>
      </c>
      <c r="CX73" s="87">
        <v>1352251</v>
      </c>
      <c r="CY73" s="87">
        <v>0</v>
      </c>
      <c r="CZ73" s="87">
        <v>3438664.5</v>
      </c>
      <c r="DA73" s="87">
        <v>3348338.75</v>
      </c>
      <c r="DB73" s="87">
        <v>3503176</v>
      </c>
      <c r="DC73" s="87">
        <v>3504193.75</v>
      </c>
      <c r="DD73" s="87">
        <v>3325763.75</v>
      </c>
      <c r="DE73" s="87">
        <v>3446129.5</v>
      </c>
      <c r="DF73" s="87">
        <v>3392140</v>
      </c>
      <c r="DG73" s="87">
        <v>3499254.5</v>
      </c>
      <c r="DH73" s="87">
        <v>3629239.5</v>
      </c>
      <c r="DI73" s="87">
        <v>3275574.25</v>
      </c>
      <c r="DJ73" s="87">
        <v>3598175.5</v>
      </c>
      <c r="DK73" s="87">
        <v>3434955</v>
      </c>
      <c r="DL73" s="87">
        <v>3535662</v>
      </c>
      <c r="DM73" s="87">
        <v>3451551.25</v>
      </c>
      <c r="DN73" s="87">
        <v>3602847</v>
      </c>
      <c r="DO73" s="87">
        <v>3597286.5</v>
      </c>
      <c r="DP73" s="87">
        <v>3426489.75</v>
      </c>
      <c r="DQ73" s="87">
        <v>3559493.25</v>
      </c>
      <c r="DR73" s="87">
        <v>3495826</v>
      </c>
      <c r="DS73" s="87">
        <v>3603119</v>
      </c>
      <c r="DT73" s="87">
        <v>3814034</v>
      </c>
      <c r="DU73" s="87">
        <v>3452898.5</v>
      </c>
      <c r="DV73" s="87">
        <v>3774133</v>
      </c>
      <c r="DW73" s="87">
        <v>1687088.75</v>
      </c>
      <c r="DX73" s="87">
        <v>3125563</v>
      </c>
      <c r="DY73" s="87">
        <v>3624399</v>
      </c>
      <c r="DZ73" s="87">
        <v>3797561.75</v>
      </c>
      <c r="EA73" s="87">
        <v>3776794</v>
      </c>
      <c r="EB73" s="87">
        <v>3611980.5</v>
      </c>
      <c r="EC73" s="87">
        <v>3726695.75</v>
      </c>
      <c r="ED73" s="87">
        <v>3653573</v>
      </c>
      <c r="EE73" s="87">
        <v>3798243</v>
      </c>
      <c r="EF73" s="87">
        <v>3900770.5</v>
      </c>
      <c r="EG73" s="87">
        <v>3659151</v>
      </c>
      <c r="EH73" s="87">
        <v>3861266</v>
      </c>
      <c r="EI73" s="87">
        <v>3704307</v>
      </c>
      <c r="EJ73" s="87">
        <v>3817026</v>
      </c>
      <c r="EK73" s="87">
        <v>3709473.5</v>
      </c>
      <c r="EL73" s="87">
        <v>3901149.5</v>
      </c>
      <c r="EM73" s="87">
        <v>3876899.25</v>
      </c>
      <c r="EN73" s="87">
        <v>3704307.25</v>
      </c>
      <c r="EO73" s="87">
        <v>3821362.5</v>
      </c>
      <c r="EP73" s="87">
        <v>3739921.75</v>
      </c>
      <c r="EQ73" s="87">
        <v>3900901.75</v>
      </c>
      <c r="ER73" s="87">
        <v>4222665</v>
      </c>
      <c r="ES73" s="87">
        <v>3817395</v>
      </c>
      <c r="ET73" s="87">
        <v>4172020.25</v>
      </c>
      <c r="EU73" s="87">
        <v>1475708.38</v>
      </c>
      <c r="EV73" s="87">
        <v>3881568</v>
      </c>
      <c r="EW73" s="87">
        <v>4037006.5</v>
      </c>
      <c r="EX73" s="87">
        <v>4211897.5</v>
      </c>
      <c r="EY73" s="87">
        <v>4205569</v>
      </c>
      <c r="EZ73" s="87">
        <v>4022675.75</v>
      </c>
      <c r="FA73" s="87">
        <v>4146730</v>
      </c>
      <c r="FB73" s="87">
        <v>4054496</v>
      </c>
      <c r="FC73" s="87">
        <v>4223114.5</v>
      </c>
      <c r="FD73" s="87">
        <v>4784768.5</v>
      </c>
      <c r="FE73" s="87">
        <v>4341142.5</v>
      </c>
      <c r="FF73" s="87">
        <v>4770895.5</v>
      </c>
      <c r="FG73" s="87">
        <v>4604497</v>
      </c>
      <c r="FH73" s="87">
        <v>4742030</v>
      </c>
      <c r="FI73" s="87">
        <v>4604759</v>
      </c>
      <c r="FJ73" s="87">
        <v>4809327.5</v>
      </c>
      <c r="FK73" s="87">
        <v>4806383.5</v>
      </c>
      <c r="FL73" s="87">
        <v>4588652</v>
      </c>
      <c r="FM73" s="87">
        <v>4759322</v>
      </c>
      <c r="FN73" s="87">
        <v>4623237.5</v>
      </c>
      <c r="FO73" s="87">
        <v>4805337</v>
      </c>
      <c r="FP73" s="87">
        <v>5162052</v>
      </c>
      <c r="FQ73" s="87">
        <v>4681617.5</v>
      </c>
      <c r="FR73" s="87">
        <v>5146631</v>
      </c>
      <c r="FS73" s="87">
        <v>4971772</v>
      </c>
      <c r="FT73" s="87">
        <v>1635579.88</v>
      </c>
      <c r="FU73" s="87">
        <v>4951416.5</v>
      </c>
      <c r="FV73" s="87">
        <v>5180017.5</v>
      </c>
      <c r="FW73" s="87">
        <v>5161462.5</v>
      </c>
      <c r="FX73" s="87">
        <v>4943132.5</v>
      </c>
      <c r="FY73" s="87">
        <v>5084798</v>
      </c>
      <c r="FZ73" s="87">
        <v>4964074.5</v>
      </c>
      <c r="GA73" s="87">
        <v>5184402</v>
      </c>
    </row>
    <row r="74" spans="2:183" s="41" customFormat="1">
      <c r="B74" s="171" t="s">
        <v>3</v>
      </c>
      <c r="C74" s="172" t="s">
        <v>270</v>
      </c>
      <c r="D74" s="81">
        <v>2.437998427037869</v>
      </c>
      <c r="E74" s="82">
        <v>2.4379987642440701</v>
      </c>
      <c r="F74" s="82">
        <v>2.4379987628852087</v>
      </c>
      <c r="G74" s="82" t="e">
        <v>#DIV/0!</v>
      </c>
      <c r="H74" s="82">
        <v>2.4379994961066052</v>
      </c>
      <c r="I74" s="82">
        <v>2.4379982628599821</v>
      </c>
      <c r="J74" s="82">
        <v>2.4379979526201123</v>
      </c>
      <c r="K74" s="82">
        <v>2.4379982628856491</v>
      </c>
      <c r="L74" s="82">
        <v>2.4379982238777798</v>
      </c>
      <c r="M74" s="82">
        <v>2.4379985810652776</v>
      </c>
      <c r="N74" s="82">
        <v>2.4379987391890916</v>
      </c>
      <c r="O74" s="82">
        <v>2.4379980683006615</v>
      </c>
      <c r="P74" s="82">
        <v>2.4129977202137831</v>
      </c>
      <c r="Q74" s="82">
        <v>2.4129977375851279</v>
      </c>
      <c r="R74" s="82">
        <v>2.4129974999296957</v>
      </c>
      <c r="S74" s="82">
        <v>2.4129970147184698</v>
      </c>
      <c r="T74" s="82">
        <v>2.4129966163028858</v>
      </c>
      <c r="U74" s="82">
        <v>2.4129983729095557</v>
      </c>
      <c r="V74" s="82">
        <v>2.4129981663768354</v>
      </c>
      <c r="W74" s="82">
        <v>2.412998221350366</v>
      </c>
      <c r="X74" s="82">
        <v>2.4129968350223412</v>
      </c>
      <c r="Y74" s="82">
        <v>2.4129968351015578</v>
      </c>
      <c r="Z74" s="82">
        <v>2.4129968609930108</v>
      </c>
      <c r="AA74" s="82">
        <v>2.4129969942440104</v>
      </c>
      <c r="AB74" s="82">
        <v>2.5700011465810255</v>
      </c>
      <c r="AC74" s="82">
        <v>2.5700011445942565</v>
      </c>
      <c r="AD74" s="82">
        <v>2.570003288581892</v>
      </c>
      <c r="AE74" s="82">
        <v>2.5700026816979307</v>
      </c>
      <c r="AF74" s="82">
        <v>2.5700030102563396</v>
      </c>
      <c r="AG74" s="82">
        <v>2.5700004984154039</v>
      </c>
      <c r="AH74" s="82">
        <v>2.5700007660899389</v>
      </c>
      <c r="AI74" s="82">
        <v>2.5700000959246752</v>
      </c>
      <c r="AJ74" s="82">
        <v>2.5700032160158059</v>
      </c>
      <c r="AK74" s="82">
        <v>2.5700027456120305</v>
      </c>
      <c r="AL74" s="82">
        <v>2.5700028921646649</v>
      </c>
      <c r="AM74" s="82">
        <v>2.5700035083766131</v>
      </c>
      <c r="AN74" s="82">
        <v>2.5880019653044823</v>
      </c>
      <c r="AO74" s="82">
        <v>2.5880016948883862</v>
      </c>
      <c r="AP74" s="82">
        <v>2.5880020357246685</v>
      </c>
      <c r="AQ74" s="82">
        <v>2.5880029851235635</v>
      </c>
      <c r="AR74" s="82">
        <v>2.5880021864307667</v>
      </c>
      <c r="AS74" s="82">
        <v>2.5880023915743959</v>
      </c>
      <c r="AT74" s="82">
        <v>2.5880020989183974</v>
      </c>
      <c r="AU74" s="82">
        <v>2.5880020521898208</v>
      </c>
      <c r="AV74" s="82">
        <v>2.5880027449573419</v>
      </c>
      <c r="AW74" s="82">
        <v>2.5880017940341986</v>
      </c>
      <c r="AX74" s="82">
        <v>2.5880028300417361</v>
      </c>
      <c r="AY74" s="82">
        <v>2.5880032004764533</v>
      </c>
      <c r="AZ74" s="82">
        <v>2.7170012793089819</v>
      </c>
      <c r="BA74" s="82">
        <v>2.7170016297614326</v>
      </c>
      <c r="BB74" s="82">
        <v>2.717001601475642</v>
      </c>
      <c r="BC74" s="82">
        <v>2.71700139871482</v>
      </c>
      <c r="BD74" s="82">
        <v>2.7170007079425313</v>
      </c>
      <c r="BE74" s="82">
        <v>2.7170026941972982</v>
      </c>
      <c r="BF74" s="82">
        <v>2.7170020947682341</v>
      </c>
      <c r="BG74" s="82">
        <v>2.7170016807596902</v>
      </c>
      <c r="BH74" s="82">
        <v>2.7170022478025233</v>
      </c>
      <c r="BI74" s="82">
        <v>2.7170011114747097</v>
      </c>
      <c r="BJ74" s="82">
        <v>2.7170020164259716</v>
      </c>
      <c r="BK74" s="82">
        <v>2.717001106874418</v>
      </c>
      <c r="BL74" s="82">
        <v>2.7980023351145769</v>
      </c>
      <c r="BM74" s="82">
        <v>2.7980018131342939</v>
      </c>
      <c r="BN74" s="82">
        <v>2.7980025972175606</v>
      </c>
      <c r="BO74" s="82">
        <v>2.7980014712474635</v>
      </c>
      <c r="BP74" s="82">
        <v>2.7980017778457005</v>
      </c>
      <c r="BQ74" s="82">
        <v>2.7980025702880873</v>
      </c>
      <c r="BR74" s="82">
        <v>2.798002411123472</v>
      </c>
      <c r="BS74" s="82">
        <v>2.7980015482319618</v>
      </c>
      <c r="BT74" s="82">
        <v>2.7980017806059063</v>
      </c>
      <c r="BU74" s="82">
        <v>2.7980015023711617</v>
      </c>
      <c r="BV74" s="82">
        <v>2.7980019509542515</v>
      </c>
      <c r="BW74" s="82">
        <v>2.7980014741780255</v>
      </c>
      <c r="BX74" s="82">
        <v>2.882001137233591</v>
      </c>
      <c r="BY74" s="82">
        <v>2.8820000211512147</v>
      </c>
      <c r="BZ74" s="82">
        <v>2.8820010242648331</v>
      </c>
      <c r="CA74" s="82">
        <v>2.8820003843933666</v>
      </c>
      <c r="CB74" s="82">
        <v>2.8819998259777342</v>
      </c>
      <c r="CC74" s="82">
        <v>2.8820018264917291</v>
      </c>
      <c r="CD74" s="82">
        <v>2.8820003615154621</v>
      </c>
      <c r="CE74" s="82">
        <v>2.8819998468369485</v>
      </c>
      <c r="CF74" s="82">
        <v>2.8820005912514448</v>
      </c>
      <c r="CG74" s="82">
        <v>2.8820012297637456</v>
      </c>
      <c r="CH74" s="82">
        <v>2.8819996392050946</v>
      </c>
      <c r="CI74" s="82">
        <v>2.8820006554716704</v>
      </c>
      <c r="CJ74" s="82">
        <v>3.0260029279195928</v>
      </c>
      <c r="CK74" s="82">
        <v>3.0260012640343543</v>
      </c>
      <c r="CL74" s="82">
        <v>3.0260011058189362</v>
      </c>
      <c r="CM74" s="82">
        <v>3.0260018911652571</v>
      </c>
      <c r="CN74" s="82">
        <v>3.0260019412006649</v>
      </c>
      <c r="CO74" s="82">
        <v>3.026002315659619</v>
      </c>
      <c r="CP74" s="82">
        <v>3.0260021641060031</v>
      </c>
      <c r="CQ74" s="82">
        <v>3.0260017916489912</v>
      </c>
      <c r="CR74" s="82">
        <v>3.0260020298004178</v>
      </c>
      <c r="CS74" s="82">
        <v>3.0260020817908275</v>
      </c>
      <c r="CT74" s="82">
        <v>3.0260014885320468</v>
      </c>
      <c r="CU74" s="82">
        <v>3.0260018653984546</v>
      </c>
      <c r="CV74" s="82">
        <v>3.1170037306236842</v>
      </c>
      <c r="CW74" s="82">
        <v>3.1170041455135475</v>
      </c>
      <c r="CX74" s="82">
        <v>3.1170024225354878</v>
      </c>
      <c r="CY74" s="82" t="e">
        <v>#DIV/0!</v>
      </c>
      <c r="CZ74" s="82">
        <v>3.1170030341396799</v>
      </c>
      <c r="DA74" s="82">
        <v>3.1170040597011592</v>
      </c>
      <c r="DB74" s="82">
        <v>3.1170041249515079</v>
      </c>
      <c r="DC74" s="82">
        <v>3.1170038350725764</v>
      </c>
      <c r="DD74" s="82">
        <v>3.1170036171994417</v>
      </c>
      <c r="DE74" s="82">
        <v>3.1170028331007655</v>
      </c>
      <c r="DF74" s="82">
        <v>3.1170029305693738</v>
      </c>
      <c r="DG74" s="82">
        <v>3.1170038498744916</v>
      </c>
      <c r="DH74" s="82">
        <v>3.2420025570735467</v>
      </c>
      <c r="DI74" s="82">
        <v>3.2420029207156391</v>
      </c>
      <c r="DJ74" s="82">
        <v>3.2420011487909539</v>
      </c>
      <c r="DK74" s="82">
        <v>3.2420012034164101</v>
      </c>
      <c r="DL74" s="82">
        <v>3.2420022469700176</v>
      </c>
      <c r="DM74" s="82">
        <v>3.2420020180611067</v>
      </c>
      <c r="DN74" s="82">
        <v>3.2420031355092029</v>
      </c>
      <c r="DO74" s="82">
        <v>3.2420023369397297</v>
      </c>
      <c r="DP74" s="82">
        <v>3.2420016368159721</v>
      </c>
      <c r="DQ74" s="82">
        <v>3.2420023398566666</v>
      </c>
      <c r="DR74" s="82">
        <v>3.2420042362937029</v>
      </c>
      <c r="DS74" s="82">
        <v>3.2420028401454308</v>
      </c>
      <c r="DT74" s="82">
        <v>3.4039966634347132</v>
      </c>
      <c r="DU74" s="82">
        <v>3.4039975225898549</v>
      </c>
      <c r="DV74" s="82">
        <v>3.4039976171052517</v>
      </c>
      <c r="DW74" s="82">
        <v>3.4039971275568814</v>
      </c>
      <c r="DX74" s="82">
        <v>3.4039979108771914</v>
      </c>
      <c r="DY74" s="82">
        <v>3.4039973857473194</v>
      </c>
      <c r="DZ74" s="82">
        <v>3.4039971177240735</v>
      </c>
      <c r="EA74" s="82">
        <v>3.403996782385136</v>
      </c>
      <c r="EB74" s="82">
        <v>3.4039975436048122</v>
      </c>
      <c r="EC74" s="82">
        <v>3.4039972218484351</v>
      </c>
      <c r="ED74" s="82">
        <v>3.4039978356838709</v>
      </c>
      <c r="EE74" s="82">
        <v>3.4039967893706593</v>
      </c>
      <c r="EF74" s="82">
        <v>3.4720036701264667</v>
      </c>
      <c r="EG74" s="82">
        <v>3.472002694140135</v>
      </c>
      <c r="EH74" s="82">
        <v>3.4720024457902285</v>
      </c>
      <c r="EI74" s="82">
        <v>3.4720022719859633</v>
      </c>
      <c r="EJ74" s="82">
        <v>3.4720014777872832</v>
      </c>
      <c r="EK74" s="82">
        <v>3.4720028122908904</v>
      </c>
      <c r="EL74" s="82">
        <v>3.4720041610477561</v>
      </c>
      <c r="EM74" s="82">
        <v>3.472002573271233</v>
      </c>
      <c r="EN74" s="82">
        <v>3.4720028968199208</v>
      </c>
      <c r="EO74" s="82">
        <v>3.4720022708611378</v>
      </c>
      <c r="EP74" s="82">
        <v>3.4720029094879106</v>
      </c>
      <c r="EQ74" s="82">
        <v>3.4720042028240896</v>
      </c>
      <c r="ER74" s="82">
        <v>3.7849951141633622</v>
      </c>
      <c r="ES74" s="82">
        <v>3.7849952138695633</v>
      </c>
      <c r="ET74" s="82">
        <v>3.7849959027073883</v>
      </c>
      <c r="EU74" s="82">
        <v>3.7849982879501183</v>
      </c>
      <c r="EV74" s="82">
        <v>3.7849968706917649</v>
      </c>
      <c r="EW74" s="82">
        <v>3.7849962278546436</v>
      </c>
      <c r="EX74" s="82">
        <v>3.7849945845492168</v>
      </c>
      <c r="EY74" s="82">
        <v>3.7849962976404572</v>
      </c>
      <c r="EZ74" s="82">
        <v>3.784995518140096</v>
      </c>
      <c r="FA74" s="82">
        <v>3.7849969000162242</v>
      </c>
      <c r="FB74" s="82">
        <v>3.7849962432860007</v>
      </c>
      <c r="FC74" s="82">
        <v>3.7849955836940392</v>
      </c>
      <c r="FD74" s="82">
        <v>4.3520051116932255</v>
      </c>
      <c r="FE74" s="82">
        <v>4.3520045811941106</v>
      </c>
      <c r="FF74" s="82">
        <v>4.3520037379705414</v>
      </c>
      <c r="FG74" s="82">
        <v>4.352005068196517</v>
      </c>
      <c r="FH74" s="82">
        <v>4.3520054477732826</v>
      </c>
      <c r="FI74" s="82">
        <v>4.3520038430441437</v>
      </c>
      <c r="FJ74" s="82">
        <v>4.3520061590312578</v>
      </c>
      <c r="FK74" s="82">
        <v>4.3520058058332687</v>
      </c>
      <c r="FL74" s="82">
        <v>4.3520046944895263</v>
      </c>
      <c r="FM74" s="82">
        <v>4.3520058083779363</v>
      </c>
      <c r="FN74" s="82">
        <v>4.3520048062190311</v>
      </c>
      <c r="FO74" s="82">
        <v>4.3520054754079931</v>
      </c>
      <c r="FP74" s="82">
        <v>4.6999992133362234</v>
      </c>
      <c r="FQ74" s="82">
        <v>4.7000000933651682</v>
      </c>
      <c r="FR74" s="82">
        <v>4.7000010830777033</v>
      </c>
      <c r="FS74" s="82">
        <v>4.69999977690048</v>
      </c>
      <c r="FT74" s="82">
        <v>4.6999995833282444</v>
      </c>
      <c r="FU74" s="82">
        <v>4.700000545803471</v>
      </c>
      <c r="FV74" s="82">
        <v>4.7000000127026604</v>
      </c>
      <c r="FW74" s="82">
        <v>4.7000005591051659</v>
      </c>
      <c r="FX74" s="82">
        <v>4.7000003090145972</v>
      </c>
      <c r="FY74" s="82">
        <v>4.6999996302704945</v>
      </c>
      <c r="FZ74" s="82">
        <v>4.6999991715476321</v>
      </c>
      <c r="GA74" s="82">
        <v>4.7000005765757296</v>
      </c>
    </row>
    <row r="75" spans="2:183">
      <c r="B75" s="96" t="s">
        <v>3</v>
      </c>
      <c r="C75" s="166" t="s">
        <v>38</v>
      </c>
      <c r="D75" s="173">
        <v>379610.16</v>
      </c>
      <c r="E75" s="174">
        <v>342005.47</v>
      </c>
      <c r="F75" s="174">
        <v>351722.22</v>
      </c>
      <c r="G75" s="174">
        <v>0</v>
      </c>
      <c r="H75" s="174">
        <v>168028.64</v>
      </c>
      <c r="I75" s="174">
        <v>366187.22</v>
      </c>
      <c r="J75" s="174">
        <v>382827</v>
      </c>
      <c r="K75" s="174">
        <v>380794.28</v>
      </c>
      <c r="L75" s="174">
        <v>364209.81</v>
      </c>
      <c r="M75" s="174">
        <v>374617.12</v>
      </c>
      <c r="N75" s="174">
        <v>360357.41</v>
      </c>
      <c r="O75" s="174">
        <v>374755.34</v>
      </c>
      <c r="P75" s="174">
        <v>423090.56</v>
      </c>
      <c r="Q75" s="174">
        <v>381281.56</v>
      </c>
      <c r="R75" s="174">
        <v>416215.19</v>
      </c>
      <c r="S75" s="174">
        <v>404317.09</v>
      </c>
      <c r="T75" s="174">
        <v>416241.44</v>
      </c>
      <c r="U75" s="174">
        <v>406373.62</v>
      </c>
      <c r="V75" s="174">
        <v>424166.78</v>
      </c>
      <c r="W75" s="174">
        <v>423979.44</v>
      </c>
      <c r="X75" s="174">
        <v>403236.53</v>
      </c>
      <c r="Y75" s="174">
        <v>419278.25</v>
      </c>
      <c r="Z75" s="174">
        <v>398618.19</v>
      </c>
      <c r="AA75" s="174">
        <v>416180.38</v>
      </c>
      <c r="AB75" s="174">
        <v>447502.56</v>
      </c>
      <c r="AC75" s="174">
        <v>406008.38</v>
      </c>
      <c r="AD75" s="174">
        <v>442016.94</v>
      </c>
      <c r="AE75" s="174">
        <v>428220.22</v>
      </c>
      <c r="AF75" s="174">
        <v>141318.38</v>
      </c>
      <c r="AG75" s="174">
        <v>433663.94</v>
      </c>
      <c r="AH75" s="174">
        <v>450718.81</v>
      </c>
      <c r="AI75" s="174">
        <v>450839.41</v>
      </c>
      <c r="AJ75" s="174">
        <v>427440.47</v>
      </c>
      <c r="AK75" s="174">
        <v>443553.09</v>
      </c>
      <c r="AL75" s="174">
        <v>425681.41</v>
      </c>
      <c r="AM75" s="174">
        <v>439719.62</v>
      </c>
      <c r="AN75" s="174">
        <v>478163.59</v>
      </c>
      <c r="AO75" s="174">
        <v>451889.31</v>
      </c>
      <c r="AP75" s="174">
        <v>477287.16</v>
      </c>
      <c r="AQ75" s="174">
        <v>458371.38</v>
      </c>
      <c r="AR75" s="174">
        <v>477267.19</v>
      </c>
      <c r="AS75" s="174">
        <v>463343.31</v>
      </c>
      <c r="AT75" s="174">
        <v>482882.88</v>
      </c>
      <c r="AU75" s="174">
        <v>483274.06</v>
      </c>
      <c r="AV75" s="174">
        <v>460203.75</v>
      </c>
      <c r="AW75" s="174">
        <v>474122.75</v>
      </c>
      <c r="AX75" s="174">
        <v>457163.22</v>
      </c>
      <c r="AY75" s="174">
        <v>470166.09</v>
      </c>
      <c r="AZ75" s="174">
        <v>490207.53</v>
      </c>
      <c r="BA75" s="174">
        <v>446248.5</v>
      </c>
      <c r="BB75" s="174">
        <v>485745.91</v>
      </c>
      <c r="BC75" s="174">
        <v>139218.20000000001</v>
      </c>
      <c r="BD75" s="174">
        <v>483428.88</v>
      </c>
      <c r="BE75" s="174">
        <v>474603.06</v>
      </c>
      <c r="BF75" s="174">
        <v>493832.5</v>
      </c>
      <c r="BG75" s="174">
        <v>494025.25</v>
      </c>
      <c r="BH75" s="174">
        <v>468255.44</v>
      </c>
      <c r="BI75" s="174">
        <v>484133.66</v>
      </c>
      <c r="BJ75" s="174">
        <v>465112.09</v>
      </c>
      <c r="BK75" s="174">
        <v>482480.81</v>
      </c>
      <c r="BL75" s="174">
        <v>504620.41</v>
      </c>
      <c r="BM75" s="174">
        <v>457545.34</v>
      </c>
      <c r="BN75" s="174">
        <v>500119</v>
      </c>
      <c r="BO75" s="174">
        <v>483543.56</v>
      </c>
      <c r="BP75" s="174">
        <v>503284.62</v>
      </c>
      <c r="BQ75" s="174">
        <v>489266.66</v>
      </c>
      <c r="BR75" s="174">
        <v>509761.19</v>
      </c>
      <c r="BS75" s="174">
        <v>513737.75</v>
      </c>
      <c r="BT75" s="174">
        <v>486100.97</v>
      </c>
      <c r="BU75" s="174">
        <v>506164.34</v>
      </c>
      <c r="BV75" s="174">
        <v>487442.28</v>
      </c>
      <c r="BW75" s="174">
        <v>507822.44</v>
      </c>
      <c r="BX75" s="174">
        <v>527467.38</v>
      </c>
      <c r="BY75" s="174">
        <v>481859.66</v>
      </c>
      <c r="BZ75" s="174">
        <v>524005.62</v>
      </c>
      <c r="CA75" s="174">
        <v>323790.78000000003</v>
      </c>
      <c r="CB75" s="174">
        <v>238644.17</v>
      </c>
      <c r="CC75" s="174">
        <v>512746.47</v>
      </c>
      <c r="CD75" s="174">
        <v>536342.93999999994</v>
      </c>
      <c r="CE75" s="174">
        <v>539468.81000000006</v>
      </c>
      <c r="CF75" s="174">
        <v>515162.78</v>
      </c>
      <c r="CG75" s="174">
        <v>530294.38</v>
      </c>
      <c r="CH75" s="174">
        <v>527073.62</v>
      </c>
      <c r="CI75" s="174">
        <v>546386.81000000006</v>
      </c>
      <c r="CJ75" s="174">
        <v>561915.06000000006</v>
      </c>
      <c r="CK75" s="174">
        <v>523800.38</v>
      </c>
      <c r="CL75" s="174">
        <v>554616.88</v>
      </c>
      <c r="CM75" s="174">
        <v>532378.38</v>
      </c>
      <c r="CN75" s="174">
        <v>547669</v>
      </c>
      <c r="CO75" s="174">
        <v>531984.12</v>
      </c>
      <c r="CP75" s="174">
        <v>557321.43999999994</v>
      </c>
      <c r="CQ75" s="174">
        <v>556127.88</v>
      </c>
      <c r="CR75" s="174">
        <v>532225.06000000006</v>
      </c>
      <c r="CS75" s="174">
        <v>549973.93999999994</v>
      </c>
      <c r="CT75" s="174">
        <v>540125.68999999994</v>
      </c>
      <c r="CU75" s="174">
        <v>561586.5</v>
      </c>
      <c r="CV75" s="174">
        <v>575877.68999999994</v>
      </c>
      <c r="CW75" s="174">
        <v>520869.84</v>
      </c>
      <c r="CX75" s="174">
        <v>221253.94</v>
      </c>
      <c r="CY75" s="174">
        <v>0</v>
      </c>
      <c r="CZ75" s="174">
        <v>562086.62</v>
      </c>
      <c r="DA75" s="174">
        <v>547437</v>
      </c>
      <c r="DB75" s="174">
        <v>573072.25</v>
      </c>
      <c r="DC75" s="174">
        <v>573240.93999999994</v>
      </c>
      <c r="DD75" s="174">
        <v>543552.06000000006</v>
      </c>
      <c r="DE75" s="174">
        <v>563402.18999999994</v>
      </c>
      <c r="DF75" s="174">
        <v>554959.25</v>
      </c>
      <c r="DG75" s="174">
        <v>572392</v>
      </c>
      <c r="DH75" s="174">
        <v>591764.62</v>
      </c>
      <c r="DI75" s="174">
        <v>534080.12</v>
      </c>
      <c r="DJ75" s="174">
        <v>586602.56000000006</v>
      </c>
      <c r="DK75" s="174">
        <v>559506.38</v>
      </c>
      <c r="DL75" s="174">
        <v>575782.06000000006</v>
      </c>
      <c r="DM75" s="174">
        <v>562318.5</v>
      </c>
      <c r="DN75" s="174">
        <v>587237.75</v>
      </c>
      <c r="DO75" s="174">
        <v>586383</v>
      </c>
      <c r="DP75" s="174">
        <v>558022.43999999994</v>
      </c>
      <c r="DQ75" s="174">
        <v>579916.12</v>
      </c>
      <c r="DR75" s="174">
        <v>569911.12</v>
      </c>
      <c r="DS75" s="174">
        <v>587278.12</v>
      </c>
      <c r="DT75" s="174">
        <v>605548.93999999994</v>
      </c>
      <c r="DU75" s="174">
        <v>548247</v>
      </c>
      <c r="DV75" s="174">
        <v>598959.43999999994</v>
      </c>
      <c r="DW75" s="174">
        <v>267531.12</v>
      </c>
      <c r="DX75" s="174">
        <v>495629.34</v>
      </c>
      <c r="DY75" s="174">
        <v>574880.75</v>
      </c>
      <c r="DZ75" s="174">
        <v>602761.38</v>
      </c>
      <c r="EA75" s="174">
        <v>599345.06000000006</v>
      </c>
      <c r="EB75" s="174">
        <v>572870.25</v>
      </c>
      <c r="EC75" s="174">
        <v>591059.38</v>
      </c>
      <c r="ED75" s="174">
        <v>579845</v>
      </c>
      <c r="EE75" s="174">
        <v>602868.06000000006</v>
      </c>
      <c r="EF75" s="174">
        <v>620930</v>
      </c>
      <c r="EG75" s="174">
        <v>582504</v>
      </c>
      <c r="EH75" s="174">
        <v>614355.62</v>
      </c>
      <c r="EI75" s="174">
        <v>589022.38</v>
      </c>
      <c r="EJ75" s="174">
        <v>606885.88</v>
      </c>
      <c r="EK75" s="174">
        <v>589912</v>
      </c>
      <c r="EL75" s="174">
        <v>620905.88</v>
      </c>
      <c r="EM75" s="174">
        <v>616951.31000000006</v>
      </c>
      <c r="EN75" s="174">
        <v>589065</v>
      </c>
      <c r="EO75" s="174">
        <v>607659.56000000006</v>
      </c>
      <c r="EP75" s="174">
        <v>595066.62</v>
      </c>
      <c r="EQ75" s="174">
        <v>620856.93999999994</v>
      </c>
      <c r="ER75" s="174">
        <v>633348.62</v>
      </c>
      <c r="ES75" s="174">
        <v>572536.31000000006</v>
      </c>
      <c r="ET75" s="174">
        <v>625273.06000000006</v>
      </c>
      <c r="EU75" s="174">
        <v>221134.66</v>
      </c>
      <c r="EV75" s="174">
        <v>581536.88</v>
      </c>
      <c r="EW75" s="174">
        <v>604979.38</v>
      </c>
      <c r="EX75" s="174">
        <v>631589.31000000006</v>
      </c>
      <c r="EY75" s="174">
        <v>630518.93999999994</v>
      </c>
      <c r="EZ75" s="174">
        <v>602763.25</v>
      </c>
      <c r="FA75" s="174">
        <v>621279.18999999994</v>
      </c>
      <c r="FB75" s="174">
        <v>607777.68999999994</v>
      </c>
      <c r="FC75" s="174">
        <v>633342.18999999994</v>
      </c>
      <c r="FD75" s="174">
        <v>640921.62</v>
      </c>
      <c r="FE75" s="174">
        <v>581610.5</v>
      </c>
      <c r="FF75" s="174">
        <v>638991.38</v>
      </c>
      <c r="FG75" s="174">
        <v>616583.12</v>
      </c>
      <c r="FH75" s="174">
        <v>634950.81000000006</v>
      </c>
      <c r="FI75" s="174">
        <v>616698.88</v>
      </c>
      <c r="FJ75" s="174">
        <v>644325.31000000006</v>
      </c>
      <c r="FK75" s="174">
        <v>643971.38</v>
      </c>
      <c r="FL75" s="174">
        <v>614421.18999999994</v>
      </c>
      <c r="FM75" s="174">
        <v>637325</v>
      </c>
      <c r="FN75" s="174">
        <v>619298.12</v>
      </c>
      <c r="FO75" s="174">
        <v>643887.81000000006</v>
      </c>
      <c r="FP75" s="174">
        <v>658283.25</v>
      </c>
      <c r="FQ75" s="174">
        <v>597111.62</v>
      </c>
      <c r="FR75" s="174">
        <v>656166.5</v>
      </c>
      <c r="FS75" s="174">
        <v>633815.88</v>
      </c>
      <c r="FT75" s="174">
        <v>208398.83</v>
      </c>
      <c r="FU75" s="174">
        <v>631103.75</v>
      </c>
      <c r="FV75" s="174">
        <v>660678.06000000006</v>
      </c>
      <c r="FW75" s="174">
        <v>658203.93999999994</v>
      </c>
      <c r="FX75" s="174">
        <v>629999</v>
      </c>
      <c r="FY75" s="174">
        <v>647944.12</v>
      </c>
      <c r="FZ75" s="174">
        <v>632843.43999999994</v>
      </c>
      <c r="GA75" s="174">
        <v>661299.68999999994</v>
      </c>
    </row>
    <row r="76" spans="2:183">
      <c r="B76" s="171" t="s">
        <v>3</v>
      </c>
      <c r="C76" s="172" t="s">
        <v>39</v>
      </c>
      <c r="D76" s="81">
        <v>3.9470034353399153</v>
      </c>
      <c r="E76" s="82">
        <v>3.9470028705331055</v>
      </c>
      <c r="F76" s="82">
        <v>3.9470035191984842</v>
      </c>
      <c r="G76" s="82" t="e">
        <v>#DIV/0!</v>
      </c>
      <c r="H76" s="82">
        <v>3.9470026684707036</v>
      </c>
      <c r="I76" s="82">
        <v>3.9470037509700782</v>
      </c>
      <c r="J76" s="82">
        <v>3.9470037673287846</v>
      </c>
      <c r="K76" s="82">
        <v>3.9470036319612594</v>
      </c>
      <c r="L76" s="82">
        <v>3.947004172311027</v>
      </c>
      <c r="M76" s="82">
        <v>3.9470025855583812</v>
      </c>
      <c r="N76" s="82">
        <v>3.9470028149267788</v>
      </c>
      <c r="O76" s="82">
        <v>3.9470033745213109</v>
      </c>
      <c r="P76" s="82">
        <v>4.3570060696683406</v>
      </c>
      <c r="Q76" s="82">
        <v>4.3570055993600727</v>
      </c>
      <c r="R76" s="82">
        <v>4.3570059186959185</v>
      </c>
      <c r="S76" s="82">
        <v>4.3570060454540558</v>
      </c>
      <c r="T76" s="82">
        <v>4.357007048814137</v>
      </c>
      <c r="U76" s="82">
        <v>4.3570062936238196</v>
      </c>
      <c r="V76" s="82">
        <v>4.3570064754172453</v>
      </c>
      <c r="W76" s="82">
        <v>4.3570065913196823</v>
      </c>
      <c r="X76" s="82">
        <v>4.357005802331738</v>
      </c>
      <c r="Y76" s="82">
        <v>4.3570068003175697</v>
      </c>
      <c r="Z76" s="82">
        <v>4.3570067439801505</v>
      </c>
      <c r="AA76" s="82">
        <v>4.3570064007671707</v>
      </c>
      <c r="AB76" s="82">
        <v>4.6409969322926496</v>
      </c>
      <c r="AC76" s="82">
        <v>4.6409974509333241</v>
      </c>
      <c r="AD76" s="82">
        <v>4.6409973352036609</v>
      </c>
      <c r="AE76" s="82">
        <v>4.6409977348838716</v>
      </c>
      <c r="AF76" s="82">
        <v>4.6409977011494252</v>
      </c>
      <c r="AG76" s="82">
        <v>4.6409959119025705</v>
      </c>
      <c r="AH76" s="82">
        <v>4.6409973351675511</v>
      </c>
      <c r="AI76" s="82">
        <v>4.6409966564686211</v>
      </c>
      <c r="AJ76" s="82">
        <v>4.640997057578093</v>
      </c>
      <c r="AK76" s="82">
        <v>4.6409971247049375</v>
      </c>
      <c r="AL76" s="82">
        <v>4.6409957262161745</v>
      </c>
      <c r="AM76" s="82">
        <v>4.6409970574204085</v>
      </c>
      <c r="AN76" s="82">
        <v>4.9519944117531312</v>
      </c>
      <c r="AO76" s="82">
        <v>4.951994542704977</v>
      </c>
      <c r="AP76" s="82">
        <v>4.951995169262565</v>
      </c>
      <c r="AQ76" s="82">
        <v>4.9519935611421415</v>
      </c>
      <c r="AR76" s="82">
        <v>4.9519934881944989</v>
      </c>
      <c r="AS76" s="82">
        <v>4.9519949341113856</v>
      </c>
      <c r="AT76" s="82">
        <v>4.9519948150396669</v>
      </c>
      <c r="AU76" s="82">
        <v>4.951994532327511</v>
      </c>
      <c r="AV76" s="82">
        <v>4.951994985634812</v>
      </c>
      <c r="AW76" s="82">
        <v>4.9519942805696031</v>
      </c>
      <c r="AX76" s="82">
        <v>4.9519949306209989</v>
      </c>
      <c r="AY76" s="82">
        <v>4.9519941060489883</v>
      </c>
      <c r="AZ76" s="82">
        <v>5.070003971545531</v>
      </c>
      <c r="BA76" s="82">
        <v>5.0700026278891865</v>
      </c>
      <c r="BB76" s="82">
        <v>5.0700037992731275</v>
      </c>
      <c r="BC76" s="82">
        <v>5.0700020393893492</v>
      </c>
      <c r="BD76" s="82">
        <v>5.0700033979788319</v>
      </c>
      <c r="BE76" s="82">
        <v>5.0700038457429759</v>
      </c>
      <c r="BF76" s="82">
        <v>5.070003121060175</v>
      </c>
      <c r="BG76" s="82">
        <v>5.0700040434807594</v>
      </c>
      <c r="BH76" s="82">
        <v>5.0700041144243055</v>
      </c>
      <c r="BI76" s="82">
        <v>5.0700039166486883</v>
      </c>
      <c r="BJ76" s="82">
        <v>5.0700046872615498</v>
      </c>
      <c r="BK76" s="82">
        <v>5.070003614819921</v>
      </c>
      <c r="BL76" s="82">
        <v>5.1979959785660865</v>
      </c>
      <c r="BM76" s="82">
        <v>5.1979960785431967</v>
      </c>
      <c r="BN76" s="82">
        <v>5.1979965451941403</v>
      </c>
      <c r="BO76" s="82">
        <v>5.1979958075786081</v>
      </c>
      <c r="BP76" s="82">
        <v>5.197996959393862</v>
      </c>
      <c r="BQ76" s="82">
        <v>5.1979969402715502</v>
      </c>
      <c r="BR76" s="82">
        <v>5.1979955908505051</v>
      </c>
      <c r="BS76" s="82">
        <v>5.1979965355981452</v>
      </c>
      <c r="BT76" s="82">
        <v>5.1979957654757953</v>
      </c>
      <c r="BU76" s="82">
        <v>5.1979972642354237</v>
      </c>
      <c r="BV76" s="82">
        <v>5.1979981871500938</v>
      </c>
      <c r="BW76" s="82">
        <v>5.1979966385453622</v>
      </c>
      <c r="BX76" s="82">
        <v>5.3339985316692253</v>
      </c>
      <c r="BY76" s="82">
        <v>5.3339990597472298</v>
      </c>
      <c r="BZ76" s="82">
        <v>5.3339985830445809</v>
      </c>
      <c r="CA76" s="82">
        <v>5.333998537144665</v>
      </c>
      <c r="CB76" s="82">
        <v>5.3339987304482328</v>
      </c>
      <c r="CC76" s="82">
        <v>5.3339970664114515</v>
      </c>
      <c r="CD76" s="82">
        <v>5.3339964078216395</v>
      </c>
      <c r="CE76" s="82">
        <v>5.333997872209995</v>
      </c>
      <c r="CF76" s="82">
        <v>5.3339971630030751</v>
      </c>
      <c r="CG76" s="82">
        <v>5.3339983383257321</v>
      </c>
      <c r="CH76" s="82">
        <v>5.3339974092739899</v>
      </c>
      <c r="CI76" s="82">
        <v>5.3339959662146068</v>
      </c>
      <c r="CJ76" s="82">
        <v>5.4750046768674343</v>
      </c>
      <c r="CK76" s="82">
        <v>5.4750058533811643</v>
      </c>
      <c r="CL76" s="82">
        <v>5.4750046890517057</v>
      </c>
      <c r="CM76" s="82">
        <v>5.4750033937349594</v>
      </c>
      <c r="CN76" s="82">
        <v>5.4750036988607507</v>
      </c>
      <c r="CO76" s="82">
        <v>5.4750027787497686</v>
      </c>
      <c r="CP76" s="82">
        <v>5.4750037821556905</v>
      </c>
      <c r="CQ76" s="82">
        <v>5.4750036918242335</v>
      </c>
      <c r="CR76" s="82">
        <v>5.4750031889723285</v>
      </c>
      <c r="CS76" s="82">
        <v>5.4750033349327731</v>
      </c>
      <c r="CT76" s="82">
        <v>5.4750052203176782</v>
      </c>
      <c r="CU76" s="82">
        <v>5.4750040946527729</v>
      </c>
      <c r="CV76" s="82">
        <v>5.6220047680039977</v>
      </c>
      <c r="CW76" s="82">
        <v>5.6220051698674594</v>
      </c>
      <c r="CX76" s="82">
        <v>5.6220033032651502</v>
      </c>
      <c r="CY76" s="82" t="e">
        <v>#DIV/0!</v>
      </c>
      <c r="CZ76" s="82">
        <v>5.622001844372563</v>
      </c>
      <c r="DA76" s="82">
        <v>5.6220038203216465</v>
      </c>
      <c r="DB76" s="82">
        <v>5.6220041831070748</v>
      </c>
      <c r="DC76" s="82">
        <v>5.6220044760983789</v>
      </c>
      <c r="DD76" s="82">
        <v>5.6220024202807117</v>
      </c>
      <c r="DE76" s="82">
        <v>5.6220020595965821</v>
      </c>
      <c r="DF76" s="82">
        <v>5.6220044799015803</v>
      </c>
      <c r="DG76" s="82">
        <v>5.6220043059418856</v>
      </c>
      <c r="DH76" s="82">
        <v>5.7740006127558594</v>
      </c>
      <c r="DI76" s="82">
        <v>5.7740008071577353</v>
      </c>
      <c r="DJ76" s="82">
        <v>5.7739995944634419</v>
      </c>
      <c r="DK76" s="82">
        <v>5.7740000619188656</v>
      </c>
      <c r="DL76" s="82">
        <v>5.7739993461679626</v>
      </c>
      <c r="DM76" s="82">
        <v>5.7740019304226395</v>
      </c>
      <c r="DN76" s="82">
        <v>5.7740000865257741</v>
      </c>
      <c r="DO76" s="82">
        <v>5.7739981369847904</v>
      </c>
      <c r="DP76" s="82">
        <v>5.7739998344439378</v>
      </c>
      <c r="DQ76" s="82">
        <v>5.7739981162095582</v>
      </c>
      <c r="DR76" s="82">
        <v>5.7739999797371917</v>
      </c>
      <c r="DS76" s="82">
        <v>5.7739996145935333</v>
      </c>
      <c r="DT76" s="82">
        <v>5.931009375232617</v>
      </c>
      <c r="DU76" s="82">
        <v>5.9310078030096252</v>
      </c>
      <c r="DV76" s="82">
        <v>5.9310079039250274</v>
      </c>
      <c r="DW76" s="82">
        <v>5.9310070232690126</v>
      </c>
      <c r="DX76" s="82">
        <v>5.9310069430317185</v>
      </c>
      <c r="DY76" s="82">
        <v>5.9310080678441732</v>
      </c>
      <c r="DZ76" s="82">
        <v>5.9310095169873103</v>
      </c>
      <c r="EA76" s="82">
        <v>5.9310089379017708</v>
      </c>
      <c r="EB76" s="82">
        <v>5.9310092246529109</v>
      </c>
      <c r="EC76" s="82">
        <v>5.9310083306741808</v>
      </c>
      <c r="ED76" s="82">
        <v>5.9310080294583951</v>
      </c>
      <c r="EE76" s="82">
        <v>5.9310087479389422</v>
      </c>
      <c r="EF76" s="82">
        <v>6.0929968756378248</v>
      </c>
      <c r="EG76" s="82">
        <v>6.0929978598818861</v>
      </c>
      <c r="EH76" s="82">
        <v>6.0929965149192</v>
      </c>
      <c r="EI76" s="82">
        <v>6.0929988000662032</v>
      </c>
      <c r="EJ76" s="82">
        <v>6.0929992630803245</v>
      </c>
      <c r="EK76" s="82">
        <v>6.0929992356793159</v>
      </c>
      <c r="EL76" s="82">
        <v>6.0929993484114586</v>
      </c>
      <c r="EM76" s="82">
        <v>6.0929972406518935</v>
      </c>
      <c r="EN76" s="82">
        <v>6.092998479504339</v>
      </c>
      <c r="EO76" s="82">
        <v>6.0929979504827001</v>
      </c>
      <c r="EP76" s="82">
        <v>6.0929986484272609</v>
      </c>
      <c r="EQ76" s="82">
        <v>6.092997424845529</v>
      </c>
      <c r="ER76" s="82">
        <v>6.260006246676511</v>
      </c>
      <c r="ES76" s="82">
        <v>6.2600044106997847</v>
      </c>
      <c r="ET76" s="82">
        <v>6.2600047254910214</v>
      </c>
      <c r="EU76" s="82">
        <v>6.2600045293701347</v>
      </c>
      <c r="EV76" s="82">
        <v>6.2600043919515338</v>
      </c>
      <c r="EW76" s="82">
        <v>6.2600047598352679</v>
      </c>
      <c r="EX76" s="82">
        <v>6.260003786196835</v>
      </c>
      <c r="EY76" s="82">
        <v>6.2600046861751864</v>
      </c>
      <c r="EZ76" s="82">
        <v>6.2600038426387501</v>
      </c>
      <c r="FA76" s="82">
        <v>6.2600048566286928</v>
      </c>
      <c r="FB76" s="82">
        <v>6.2600056649053952</v>
      </c>
      <c r="FC76" s="82">
        <v>6.260004566444735</v>
      </c>
      <c r="FD76" s="82">
        <v>6.4339999678762592</v>
      </c>
      <c r="FE76" s="82">
        <v>6.4339999785389708</v>
      </c>
      <c r="FF76" s="82">
        <v>6.4339995650195139</v>
      </c>
      <c r="FG76" s="82">
        <v>6.4340003339176892</v>
      </c>
      <c r="FH76" s="82">
        <v>6.4339993798562727</v>
      </c>
      <c r="FI76" s="82">
        <v>6.4339997913406366</v>
      </c>
      <c r="FJ76" s="82">
        <v>6.4340010065525775</v>
      </c>
      <c r="FK76" s="82">
        <v>6.4340004076380177</v>
      </c>
      <c r="FL76" s="82">
        <v>6.4339992250984333</v>
      </c>
      <c r="FM76" s="82">
        <v>6.4339998263604956</v>
      </c>
      <c r="FN76" s="82">
        <v>6.4339987948552784</v>
      </c>
      <c r="FO76" s="82">
        <v>6.4340011271456241</v>
      </c>
      <c r="FP76" s="82">
        <v>6.6149946037634981</v>
      </c>
      <c r="FQ76" s="82">
        <v>6.6149924429253355</v>
      </c>
      <c r="FR76" s="82">
        <v>6.6149950904189572</v>
      </c>
      <c r="FS76" s="82">
        <v>6.6149963993111722</v>
      </c>
      <c r="FT76" s="82">
        <v>6.6149958735398675</v>
      </c>
      <c r="FU76" s="82">
        <v>6.614996593469944</v>
      </c>
      <c r="FV76" s="82">
        <v>6.6149964255605465</v>
      </c>
      <c r="FW76" s="82">
        <v>6.6149953066175682</v>
      </c>
      <c r="FX76" s="82">
        <v>6.6149961149961154</v>
      </c>
      <c r="FY76" s="82">
        <v>6.6149956917146158</v>
      </c>
      <c r="FZ76" s="82">
        <v>6.6149967193833579</v>
      </c>
      <c r="GA76" s="82">
        <v>6.6149946283777696</v>
      </c>
    </row>
    <row r="77" spans="2:183">
      <c r="B77" s="96" t="s">
        <v>3</v>
      </c>
      <c r="C77" s="166" t="s">
        <v>40</v>
      </c>
      <c r="D77" s="175">
        <v>4.4400000000000004</v>
      </c>
      <c r="E77" s="176">
        <v>3.67</v>
      </c>
      <c r="F77" s="176">
        <v>3.56</v>
      </c>
      <c r="G77" s="176">
        <v>0</v>
      </c>
      <c r="H77" s="176">
        <v>1.89</v>
      </c>
      <c r="I77" s="176">
        <v>2.67</v>
      </c>
      <c r="J77" s="176">
        <v>2.67</v>
      </c>
      <c r="K77" s="176">
        <v>3.56</v>
      </c>
      <c r="L77" s="176">
        <v>2.67</v>
      </c>
      <c r="M77" s="176">
        <v>4.4400000000000004</v>
      </c>
      <c r="N77" s="176">
        <v>4.4400000000000004</v>
      </c>
      <c r="O77" s="176">
        <v>2.67</v>
      </c>
      <c r="P77" s="176">
        <v>4.4400000000000004</v>
      </c>
      <c r="Q77" s="176">
        <v>3.56</v>
      </c>
      <c r="R77" s="176">
        <v>4.4400000000000004</v>
      </c>
      <c r="S77" s="176">
        <v>3.56</v>
      </c>
      <c r="T77" s="176">
        <v>2.67</v>
      </c>
      <c r="U77" s="176">
        <v>3.56</v>
      </c>
      <c r="V77" s="176">
        <v>4.4400000000000004</v>
      </c>
      <c r="W77" s="176">
        <v>2.67</v>
      </c>
      <c r="X77" s="176">
        <v>3.56</v>
      </c>
      <c r="Y77" s="176">
        <v>5.33</v>
      </c>
      <c r="Z77" s="176">
        <v>2.67</v>
      </c>
      <c r="AA77" s="176">
        <v>3.56</v>
      </c>
      <c r="AB77" s="176">
        <v>4.4400000000000004</v>
      </c>
      <c r="AC77" s="176">
        <v>2.67</v>
      </c>
      <c r="AD77" s="176">
        <v>3.56</v>
      </c>
      <c r="AE77" s="176">
        <v>2.67</v>
      </c>
      <c r="AF77" s="176">
        <v>2.78</v>
      </c>
      <c r="AG77" s="176">
        <v>2.67</v>
      </c>
      <c r="AH77" s="176">
        <v>4.4400000000000004</v>
      </c>
      <c r="AI77" s="176">
        <v>3.56</v>
      </c>
      <c r="AJ77" s="176">
        <v>3.56</v>
      </c>
      <c r="AK77" s="176">
        <v>4.4400000000000004</v>
      </c>
      <c r="AL77" s="176">
        <v>4.4400000000000004</v>
      </c>
      <c r="AM77" s="176">
        <v>2.67</v>
      </c>
      <c r="AN77" s="176">
        <v>2.67</v>
      </c>
      <c r="AO77" s="176">
        <v>2.67</v>
      </c>
      <c r="AP77" s="176">
        <v>2.67</v>
      </c>
      <c r="AQ77" s="176">
        <v>3.56</v>
      </c>
      <c r="AR77" s="176">
        <v>2.67</v>
      </c>
      <c r="AS77" s="176">
        <v>2.67</v>
      </c>
      <c r="AT77" s="176">
        <v>3.56</v>
      </c>
      <c r="AU77" s="176">
        <v>1.78</v>
      </c>
      <c r="AV77" s="176">
        <v>4.4400000000000004</v>
      </c>
      <c r="AW77" s="176">
        <v>3.56</v>
      </c>
      <c r="AX77" s="176">
        <v>3.56</v>
      </c>
      <c r="AY77" s="176">
        <v>4.4400000000000004</v>
      </c>
      <c r="AZ77" s="176">
        <v>3.56</v>
      </c>
      <c r="BA77" s="176">
        <v>2.67</v>
      </c>
      <c r="BB77" s="176">
        <v>4.4400000000000004</v>
      </c>
      <c r="BC77" s="176">
        <v>2.78</v>
      </c>
      <c r="BD77" s="176">
        <v>4.4400000000000004</v>
      </c>
      <c r="BE77" s="176">
        <v>3.56</v>
      </c>
      <c r="BF77" s="176">
        <v>2.67</v>
      </c>
      <c r="BG77" s="176">
        <v>2.67</v>
      </c>
      <c r="BH77" s="176">
        <v>3.56</v>
      </c>
      <c r="BI77" s="176">
        <v>2.67</v>
      </c>
      <c r="BJ77" s="176">
        <v>2.67</v>
      </c>
      <c r="BK77" s="176">
        <v>3.56</v>
      </c>
      <c r="BL77" s="176">
        <v>3.56</v>
      </c>
      <c r="BM77" s="176">
        <v>3.56</v>
      </c>
      <c r="BN77" s="176">
        <v>3.56</v>
      </c>
      <c r="BO77" s="176">
        <v>2.67</v>
      </c>
      <c r="BP77" s="176">
        <v>2.67</v>
      </c>
      <c r="BQ77" s="176">
        <v>3.56</v>
      </c>
      <c r="BR77" s="176">
        <v>4.4400000000000004</v>
      </c>
      <c r="BS77" s="176">
        <v>3.56</v>
      </c>
      <c r="BT77" s="176">
        <v>4.4400000000000004</v>
      </c>
      <c r="BU77" s="176">
        <v>3.56</v>
      </c>
      <c r="BV77" s="176">
        <v>3.56</v>
      </c>
      <c r="BW77" s="176">
        <v>4.4400000000000004</v>
      </c>
      <c r="BX77" s="176">
        <v>2.67</v>
      </c>
      <c r="BY77" s="176">
        <v>2.67</v>
      </c>
      <c r="BZ77" s="176">
        <v>1.78</v>
      </c>
      <c r="CA77" s="176">
        <v>1.78</v>
      </c>
      <c r="CB77" s="176">
        <v>1.89</v>
      </c>
      <c r="CC77" s="176">
        <v>3.56</v>
      </c>
      <c r="CD77" s="176">
        <v>2.67</v>
      </c>
      <c r="CE77" s="176">
        <v>3.56</v>
      </c>
      <c r="CF77" s="176">
        <v>2.67</v>
      </c>
      <c r="CG77" s="176">
        <v>4.4400000000000004</v>
      </c>
      <c r="CH77" s="176">
        <v>2.67</v>
      </c>
      <c r="CI77" s="176">
        <v>4.4400000000000004</v>
      </c>
      <c r="CJ77" s="176">
        <v>3.56</v>
      </c>
      <c r="CK77" s="176">
        <v>4.4400000000000004</v>
      </c>
      <c r="CL77" s="176">
        <v>4.4400000000000004</v>
      </c>
      <c r="CM77" s="176">
        <v>2.67</v>
      </c>
      <c r="CN77" s="176">
        <v>3.56</v>
      </c>
      <c r="CO77" s="176">
        <v>3.56</v>
      </c>
      <c r="CP77" s="176">
        <v>1.78</v>
      </c>
      <c r="CQ77" s="176">
        <v>3.56</v>
      </c>
      <c r="CR77" s="176">
        <v>2.67</v>
      </c>
      <c r="CS77" s="176">
        <v>3.56</v>
      </c>
      <c r="CT77" s="176">
        <v>2.67</v>
      </c>
      <c r="CU77" s="176">
        <v>1.78</v>
      </c>
      <c r="CV77" s="176">
        <v>2.67</v>
      </c>
      <c r="CW77" s="176">
        <v>4.4400000000000004</v>
      </c>
      <c r="CX77" s="176">
        <v>0.89</v>
      </c>
      <c r="CY77" s="176">
        <v>0</v>
      </c>
      <c r="CZ77" s="176">
        <v>4.4400000000000004</v>
      </c>
      <c r="DA77" s="176">
        <v>2.67</v>
      </c>
      <c r="DB77" s="176">
        <v>3.56</v>
      </c>
      <c r="DC77" s="176">
        <v>5.33</v>
      </c>
      <c r="DD77" s="176">
        <v>2.67</v>
      </c>
      <c r="DE77" s="176">
        <v>4.4400000000000004</v>
      </c>
      <c r="DF77" s="176">
        <v>3.56</v>
      </c>
      <c r="DG77" s="176">
        <v>3.56</v>
      </c>
      <c r="DH77" s="176">
        <v>4.4400000000000004</v>
      </c>
      <c r="DI77" s="176">
        <v>3.56</v>
      </c>
      <c r="DJ77" s="176">
        <v>3.56</v>
      </c>
      <c r="DK77" s="176">
        <v>3.56</v>
      </c>
      <c r="DL77" s="176">
        <v>4.4400000000000004</v>
      </c>
      <c r="DM77" s="176">
        <v>2.67</v>
      </c>
      <c r="DN77" s="176">
        <v>3.56</v>
      </c>
      <c r="DO77" s="176">
        <v>3.56</v>
      </c>
      <c r="DP77" s="176">
        <v>2.67</v>
      </c>
      <c r="DQ77" s="176">
        <v>3.56</v>
      </c>
      <c r="DR77" s="176">
        <v>3.56</v>
      </c>
      <c r="DS77" s="176">
        <v>2.67</v>
      </c>
      <c r="DT77" s="176">
        <v>3.56</v>
      </c>
      <c r="DU77" s="176">
        <v>2.67</v>
      </c>
      <c r="DV77" s="176">
        <v>2.67</v>
      </c>
      <c r="DW77" s="176">
        <v>0.89</v>
      </c>
      <c r="DX77" s="176">
        <v>2.78</v>
      </c>
      <c r="DY77" s="176">
        <v>2.67</v>
      </c>
      <c r="DZ77" s="176">
        <v>3.56</v>
      </c>
      <c r="EA77" s="176">
        <v>3.56</v>
      </c>
      <c r="EB77" s="176">
        <v>3.56</v>
      </c>
      <c r="EC77" s="176">
        <v>5.33</v>
      </c>
      <c r="ED77" s="176">
        <v>3.56</v>
      </c>
      <c r="EE77" s="176">
        <v>4.4400000000000004</v>
      </c>
      <c r="EF77" s="176">
        <v>4.4400000000000004</v>
      </c>
      <c r="EG77" s="176">
        <v>2.67</v>
      </c>
      <c r="EH77" s="176">
        <v>3.56</v>
      </c>
      <c r="EI77" s="176">
        <v>2.67</v>
      </c>
      <c r="EJ77" s="176">
        <v>2.67</v>
      </c>
      <c r="EK77" s="176">
        <v>3.56</v>
      </c>
      <c r="EL77" s="176">
        <v>3.56</v>
      </c>
      <c r="EM77" s="176">
        <v>4.4400000000000004</v>
      </c>
      <c r="EN77" s="176">
        <v>4.4400000000000004</v>
      </c>
      <c r="EO77" s="176">
        <v>4.4400000000000004</v>
      </c>
      <c r="EP77" s="176">
        <v>3.56</v>
      </c>
      <c r="EQ77" s="176">
        <v>5.33</v>
      </c>
      <c r="ER77" s="176">
        <v>1.78</v>
      </c>
      <c r="ES77" s="176">
        <v>2.67</v>
      </c>
      <c r="ET77" s="176">
        <v>3.56</v>
      </c>
      <c r="EU77" s="176">
        <v>1.78</v>
      </c>
      <c r="EV77" s="176">
        <v>3.67</v>
      </c>
      <c r="EW77" s="176">
        <v>1.78</v>
      </c>
      <c r="EX77" s="176">
        <v>3.56</v>
      </c>
      <c r="EY77" s="176">
        <v>3.56</v>
      </c>
      <c r="EZ77" s="176">
        <v>3.56</v>
      </c>
      <c r="FA77" s="176">
        <v>3.56</v>
      </c>
      <c r="FB77" s="176">
        <v>4.4400000000000004</v>
      </c>
      <c r="FC77" s="176">
        <v>3.56</v>
      </c>
      <c r="FD77" s="176">
        <v>1.78</v>
      </c>
      <c r="FE77" s="176">
        <v>2.67</v>
      </c>
      <c r="FF77" s="176">
        <v>2.67</v>
      </c>
      <c r="FG77" s="176">
        <v>2.67</v>
      </c>
      <c r="FH77" s="176">
        <v>4.4400000000000004</v>
      </c>
      <c r="FI77" s="176">
        <v>3.56</v>
      </c>
      <c r="FJ77" s="176">
        <v>3.56</v>
      </c>
      <c r="FK77" s="176">
        <v>4.4400000000000004</v>
      </c>
      <c r="FL77" s="176">
        <v>3.56</v>
      </c>
      <c r="FM77" s="176">
        <v>2.67</v>
      </c>
      <c r="FN77" s="176">
        <v>3.56</v>
      </c>
      <c r="FO77" s="176">
        <v>5.33</v>
      </c>
      <c r="FP77" s="176">
        <v>3.56</v>
      </c>
      <c r="FQ77" s="176">
        <v>3.56</v>
      </c>
      <c r="FR77" s="176">
        <v>2.67</v>
      </c>
      <c r="FS77" s="176">
        <v>3.56</v>
      </c>
      <c r="FT77" s="176">
        <v>1.89</v>
      </c>
      <c r="FU77" s="176">
        <v>3.56</v>
      </c>
      <c r="FV77" s="176">
        <v>3.56</v>
      </c>
      <c r="FW77" s="176">
        <v>4.4400000000000004</v>
      </c>
      <c r="FX77" s="176">
        <v>3.56</v>
      </c>
      <c r="FY77" s="176">
        <v>3.56</v>
      </c>
      <c r="FZ77" s="176">
        <v>2.67</v>
      </c>
      <c r="GA77" s="176">
        <v>1.78</v>
      </c>
    </row>
    <row r="78" spans="2:183">
      <c r="B78" s="96" t="s">
        <v>3</v>
      </c>
      <c r="C78" s="166" t="s">
        <v>41</v>
      </c>
      <c r="D78" s="175">
        <v>685</v>
      </c>
      <c r="E78" s="176">
        <v>619</v>
      </c>
      <c r="F78" s="176">
        <v>641</v>
      </c>
      <c r="G78" s="176">
        <v>0</v>
      </c>
      <c r="H78" s="176">
        <v>310</v>
      </c>
      <c r="I78" s="176">
        <v>663</v>
      </c>
      <c r="J78" s="176">
        <v>685</v>
      </c>
      <c r="K78" s="176">
        <v>685</v>
      </c>
      <c r="L78" s="176">
        <v>663</v>
      </c>
      <c r="M78" s="176">
        <v>685</v>
      </c>
      <c r="N78" s="176">
        <v>663</v>
      </c>
      <c r="O78" s="176">
        <v>685</v>
      </c>
      <c r="P78" s="176">
        <v>685</v>
      </c>
      <c r="Q78" s="176">
        <v>619</v>
      </c>
      <c r="R78" s="176">
        <v>685</v>
      </c>
      <c r="S78" s="176">
        <v>663</v>
      </c>
      <c r="T78" s="176">
        <v>685</v>
      </c>
      <c r="U78" s="176">
        <v>663</v>
      </c>
      <c r="V78" s="176">
        <v>685</v>
      </c>
      <c r="W78" s="176">
        <v>685</v>
      </c>
      <c r="X78" s="176">
        <v>663</v>
      </c>
      <c r="Y78" s="176">
        <v>685</v>
      </c>
      <c r="Z78" s="176">
        <v>663</v>
      </c>
      <c r="AA78" s="176">
        <v>685</v>
      </c>
      <c r="AB78" s="176">
        <v>685</v>
      </c>
      <c r="AC78" s="176">
        <v>619</v>
      </c>
      <c r="AD78" s="176">
        <v>685</v>
      </c>
      <c r="AE78" s="176">
        <v>663</v>
      </c>
      <c r="AF78" s="176">
        <v>221</v>
      </c>
      <c r="AG78" s="176">
        <v>663</v>
      </c>
      <c r="AH78" s="176">
        <v>685</v>
      </c>
      <c r="AI78" s="176">
        <v>685</v>
      </c>
      <c r="AJ78" s="176">
        <v>663</v>
      </c>
      <c r="AK78" s="176">
        <v>685</v>
      </c>
      <c r="AL78" s="176">
        <v>663</v>
      </c>
      <c r="AM78" s="176">
        <v>685</v>
      </c>
      <c r="AN78" s="176">
        <v>685</v>
      </c>
      <c r="AO78" s="176">
        <v>641</v>
      </c>
      <c r="AP78" s="176">
        <v>685</v>
      </c>
      <c r="AQ78" s="176">
        <v>663</v>
      </c>
      <c r="AR78" s="176">
        <v>685</v>
      </c>
      <c r="AS78" s="176">
        <v>663</v>
      </c>
      <c r="AT78" s="176">
        <v>685</v>
      </c>
      <c r="AU78" s="176">
        <v>685</v>
      </c>
      <c r="AV78" s="176">
        <v>663</v>
      </c>
      <c r="AW78" s="176">
        <v>685</v>
      </c>
      <c r="AX78" s="176">
        <v>663</v>
      </c>
      <c r="AY78" s="176">
        <v>685</v>
      </c>
      <c r="AZ78" s="176">
        <v>685</v>
      </c>
      <c r="BA78" s="176">
        <v>619</v>
      </c>
      <c r="BB78" s="176">
        <v>685</v>
      </c>
      <c r="BC78" s="176">
        <v>199</v>
      </c>
      <c r="BD78" s="176">
        <v>685</v>
      </c>
      <c r="BE78" s="176">
        <v>663</v>
      </c>
      <c r="BF78" s="176">
        <v>685</v>
      </c>
      <c r="BG78" s="176">
        <v>685</v>
      </c>
      <c r="BH78" s="176">
        <v>663</v>
      </c>
      <c r="BI78" s="176">
        <v>685</v>
      </c>
      <c r="BJ78" s="176">
        <v>663</v>
      </c>
      <c r="BK78" s="176">
        <v>685</v>
      </c>
      <c r="BL78" s="176">
        <v>685</v>
      </c>
      <c r="BM78" s="176">
        <v>619</v>
      </c>
      <c r="BN78" s="176">
        <v>685</v>
      </c>
      <c r="BO78" s="176">
        <v>663</v>
      </c>
      <c r="BP78" s="176">
        <v>685</v>
      </c>
      <c r="BQ78" s="176">
        <v>663</v>
      </c>
      <c r="BR78" s="176">
        <v>685</v>
      </c>
      <c r="BS78" s="176">
        <v>685</v>
      </c>
      <c r="BT78" s="176">
        <v>663</v>
      </c>
      <c r="BU78" s="176">
        <v>685</v>
      </c>
      <c r="BV78" s="176">
        <v>663</v>
      </c>
      <c r="BW78" s="176">
        <v>685</v>
      </c>
      <c r="BX78" s="176">
        <v>685</v>
      </c>
      <c r="BY78" s="176">
        <v>619</v>
      </c>
      <c r="BZ78" s="176">
        <v>685</v>
      </c>
      <c r="CA78" s="176">
        <v>420</v>
      </c>
      <c r="CB78" s="176">
        <v>310</v>
      </c>
      <c r="CC78" s="176">
        <v>663</v>
      </c>
      <c r="CD78" s="176">
        <v>685</v>
      </c>
      <c r="CE78" s="176">
        <v>685</v>
      </c>
      <c r="CF78" s="176">
        <v>663</v>
      </c>
      <c r="CG78" s="176">
        <v>685</v>
      </c>
      <c r="CH78" s="176">
        <v>663</v>
      </c>
      <c r="CI78" s="176">
        <v>685</v>
      </c>
      <c r="CJ78" s="176">
        <v>685</v>
      </c>
      <c r="CK78" s="176">
        <v>641</v>
      </c>
      <c r="CL78" s="176">
        <v>685</v>
      </c>
      <c r="CM78" s="176">
        <v>663</v>
      </c>
      <c r="CN78" s="176">
        <v>685</v>
      </c>
      <c r="CO78" s="176">
        <v>663</v>
      </c>
      <c r="CP78" s="176">
        <v>685</v>
      </c>
      <c r="CQ78" s="176">
        <v>685</v>
      </c>
      <c r="CR78" s="176">
        <v>663</v>
      </c>
      <c r="CS78" s="176">
        <v>685</v>
      </c>
      <c r="CT78" s="176">
        <v>663</v>
      </c>
      <c r="CU78" s="176">
        <v>685</v>
      </c>
      <c r="CV78" s="176">
        <v>685</v>
      </c>
      <c r="CW78" s="176">
        <v>619</v>
      </c>
      <c r="CX78" s="176">
        <v>265</v>
      </c>
      <c r="CY78" s="176">
        <v>0</v>
      </c>
      <c r="CZ78" s="176">
        <v>685</v>
      </c>
      <c r="DA78" s="176">
        <v>663</v>
      </c>
      <c r="DB78" s="176">
        <v>685</v>
      </c>
      <c r="DC78" s="176">
        <v>685</v>
      </c>
      <c r="DD78" s="176">
        <v>663</v>
      </c>
      <c r="DE78" s="176">
        <v>685</v>
      </c>
      <c r="DF78" s="176">
        <v>663</v>
      </c>
      <c r="DG78" s="176">
        <v>685</v>
      </c>
      <c r="DH78" s="176">
        <v>685</v>
      </c>
      <c r="DI78" s="176">
        <v>619</v>
      </c>
      <c r="DJ78" s="176">
        <v>685</v>
      </c>
      <c r="DK78" s="176">
        <v>663</v>
      </c>
      <c r="DL78" s="176">
        <v>685</v>
      </c>
      <c r="DM78" s="176">
        <v>663</v>
      </c>
      <c r="DN78" s="176">
        <v>685</v>
      </c>
      <c r="DO78" s="176">
        <v>685</v>
      </c>
      <c r="DP78" s="176">
        <v>663</v>
      </c>
      <c r="DQ78" s="176">
        <v>685</v>
      </c>
      <c r="DR78" s="176">
        <v>663</v>
      </c>
      <c r="DS78" s="176">
        <v>685</v>
      </c>
      <c r="DT78" s="176">
        <v>685</v>
      </c>
      <c r="DU78" s="176">
        <v>619</v>
      </c>
      <c r="DV78" s="176">
        <v>685</v>
      </c>
      <c r="DW78" s="176">
        <v>310</v>
      </c>
      <c r="DX78" s="176">
        <v>575</v>
      </c>
      <c r="DY78" s="176">
        <v>663</v>
      </c>
      <c r="DZ78" s="176">
        <v>685</v>
      </c>
      <c r="EA78" s="176">
        <v>685</v>
      </c>
      <c r="EB78" s="176">
        <v>663</v>
      </c>
      <c r="EC78" s="176">
        <v>685</v>
      </c>
      <c r="ED78" s="176">
        <v>663</v>
      </c>
      <c r="EE78" s="176">
        <v>685</v>
      </c>
      <c r="EF78" s="176">
        <v>685</v>
      </c>
      <c r="EG78" s="176">
        <v>641</v>
      </c>
      <c r="EH78" s="176">
        <v>685</v>
      </c>
      <c r="EI78" s="176">
        <v>663</v>
      </c>
      <c r="EJ78" s="176">
        <v>685</v>
      </c>
      <c r="EK78" s="176">
        <v>663</v>
      </c>
      <c r="EL78" s="176">
        <v>685</v>
      </c>
      <c r="EM78" s="176">
        <v>685</v>
      </c>
      <c r="EN78" s="176">
        <v>663</v>
      </c>
      <c r="EO78" s="176">
        <v>685</v>
      </c>
      <c r="EP78" s="176">
        <v>663</v>
      </c>
      <c r="EQ78" s="176">
        <v>685</v>
      </c>
      <c r="ER78" s="176">
        <v>685</v>
      </c>
      <c r="ES78" s="176">
        <v>619</v>
      </c>
      <c r="ET78" s="176">
        <v>685</v>
      </c>
      <c r="EU78" s="176">
        <v>243</v>
      </c>
      <c r="EV78" s="176">
        <v>641</v>
      </c>
      <c r="EW78" s="176">
        <v>663</v>
      </c>
      <c r="EX78" s="176">
        <v>685</v>
      </c>
      <c r="EY78" s="176">
        <v>685</v>
      </c>
      <c r="EZ78" s="176">
        <v>663</v>
      </c>
      <c r="FA78" s="176">
        <v>685</v>
      </c>
      <c r="FB78" s="176">
        <v>663</v>
      </c>
      <c r="FC78" s="176">
        <v>685</v>
      </c>
      <c r="FD78" s="176">
        <v>685</v>
      </c>
      <c r="FE78" s="176">
        <v>619</v>
      </c>
      <c r="FF78" s="176">
        <v>685</v>
      </c>
      <c r="FG78" s="176">
        <v>663</v>
      </c>
      <c r="FH78" s="176">
        <v>685</v>
      </c>
      <c r="FI78" s="176">
        <v>663</v>
      </c>
      <c r="FJ78" s="176">
        <v>685</v>
      </c>
      <c r="FK78" s="176">
        <v>685</v>
      </c>
      <c r="FL78" s="176">
        <v>663</v>
      </c>
      <c r="FM78" s="176">
        <v>685</v>
      </c>
      <c r="FN78" s="176">
        <v>663</v>
      </c>
      <c r="FO78" s="176">
        <v>685</v>
      </c>
      <c r="FP78" s="176">
        <v>685</v>
      </c>
      <c r="FQ78" s="176">
        <v>619</v>
      </c>
      <c r="FR78" s="176">
        <v>685</v>
      </c>
      <c r="FS78" s="176">
        <v>663</v>
      </c>
      <c r="FT78" s="176">
        <v>221</v>
      </c>
      <c r="FU78" s="176">
        <v>663</v>
      </c>
      <c r="FV78" s="176">
        <v>685</v>
      </c>
      <c r="FW78" s="176">
        <v>685</v>
      </c>
      <c r="FX78" s="176">
        <v>663</v>
      </c>
      <c r="FY78" s="176">
        <v>685</v>
      </c>
      <c r="FZ78" s="176">
        <v>663</v>
      </c>
      <c r="GA78" s="176">
        <v>685</v>
      </c>
    </row>
    <row r="79" spans="2:183">
      <c r="B79" s="96" t="s">
        <v>3</v>
      </c>
      <c r="C79" s="166" t="s">
        <v>271</v>
      </c>
      <c r="D79" s="88">
        <v>4733.33</v>
      </c>
      <c r="E79" s="89">
        <v>3905</v>
      </c>
      <c r="F79" s="89">
        <v>3786.67</v>
      </c>
      <c r="G79" s="89">
        <v>0</v>
      </c>
      <c r="H79" s="89">
        <v>2011.67</v>
      </c>
      <c r="I79" s="89">
        <v>2840</v>
      </c>
      <c r="J79" s="89">
        <v>2840</v>
      </c>
      <c r="K79" s="89">
        <v>3786.67</v>
      </c>
      <c r="L79" s="89">
        <v>2840</v>
      </c>
      <c r="M79" s="89">
        <v>4733.33</v>
      </c>
      <c r="N79" s="89">
        <v>4733.33</v>
      </c>
      <c r="O79" s="89">
        <v>2840</v>
      </c>
      <c r="P79" s="89">
        <v>4733.33</v>
      </c>
      <c r="Q79" s="89">
        <v>3786.67</v>
      </c>
      <c r="R79" s="89">
        <v>4733.33</v>
      </c>
      <c r="S79" s="89">
        <v>3786.67</v>
      </c>
      <c r="T79" s="89">
        <v>2840</v>
      </c>
      <c r="U79" s="89">
        <v>3786.67</v>
      </c>
      <c r="V79" s="89">
        <v>4733.33</v>
      </c>
      <c r="W79" s="89">
        <v>2840</v>
      </c>
      <c r="X79" s="89">
        <v>3786.67</v>
      </c>
      <c r="Y79" s="89">
        <v>5680</v>
      </c>
      <c r="Z79" s="89">
        <v>2840</v>
      </c>
      <c r="AA79" s="89">
        <v>3786.67</v>
      </c>
      <c r="AB79" s="89">
        <v>4733.33</v>
      </c>
      <c r="AC79" s="89">
        <v>2840</v>
      </c>
      <c r="AD79" s="89">
        <v>3786.67</v>
      </c>
      <c r="AE79" s="89">
        <v>2840</v>
      </c>
      <c r="AF79" s="89">
        <v>2958.33</v>
      </c>
      <c r="AG79" s="89">
        <v>2840</v>
      </c>
      <c r="AH79" s="89">
        <v>4733.33</v>
      </c>
      <c r="AI79" s="89">
        <v>3786.67</v>
      </c>
      <c r="AJ79" s="89">
        <v>3786.67</v>
      </c>
      <c r="AK79" s="89">
        <v>4733.33</v>
      </c>
      <c r="AL79" s="89">
        <v>4733.33</v>
      </c>
      <c r="AM79" s="89">
        <v>2840</v>
      </c>
      <c r="AN79" s="89">
        <v>2840</v>
      </c>
      <c r="AO79" s="89">
        <v>2840</v>
      </c>
      <c r="AP79" s="89">
        <v>2840</v>
      </c>
      <c r="AQ79" s="89">
        <v>3786.67</v>
      </c>
      <c r="AR79" s="89">
        <v>2840</v>
      </c>
      <c r="AS79" s="89">
        <v>2840</v>
      </c>
      <c r="AT79" s="89">
        <v>3786.67</v>
      </c>
      <c r="AU79" s="89">
        <v>1893.33</v>
      </c>
      <c r="AV79" s="89">
        <v>4733.33</v>
      </c>
      <c r="AW79" s="89">
        <v>3786.67</v>
      </c>
      <c r="AX79" s="89">
        <v>3786.67</v>
      </c>
      <c r="AY79" s="89">
        <v>4733.33</v>
      </c>
      <c r="AZ79" s="89">
        <v>3786.67</v>
      </c>
      <c r="BA79" s="89">
        <v>2840</v>
      </c>
      <c r="BB79" s="89">
        <v>4733.33</v>
      </c>
      <c r="BC79" s="89">
        <v>2958.33</v>
      </c>
      <c r="BD79" s="89">
        <v>4733.33</v>
      </c>
      <c r="BE79" s="89">
        <v>3786.67</v>
      </c>
      <c r="BF79" s="89">
        <v>2840</v>
      </c>
      <c r="BG79" s="89">
        <v>2840</v>
      </c>
      <c r="BH79" s="89">
        <v>3786.67</v>
      </c>
      <c r="BI79" s="89">
        <v>2840</v>
      </c>
      <c r="BJ79" s="89">
        <v>2840</v>
      </c>
      <c r="BK79" s="89">
        <v>3786.67</v>
      </c>
      <c r="BL79" s="89">
        <v>3786.67</v>
      </c>
      <c r="BM79" s="89">
        <v>3786.67</v>
      </c>
      <c r="BN79" s="89">
        <v>3786.67</v>
      </c>
      <c r="BO79" s="89">
        <v>2840</v>
      </c>
      <c r="BP79" s="89">
        <v>2840</v>
      </c>
      <c r="BQ79" s="89">
        <v>3786.67</v>
      </c>
      <c r="BR79" s="89">
        <v>4733.33</v>
      </c>
      <c r="BS79" s="89">
        <v>3786.67</v>
      </c>
      <c r="BT79" s="89">
        <v>4733.33</v>
      </c>
      <c r="BU79" s="89">
        <v>3786.67</v>
      </c>
      <c r="BV79" s="89">
        <v>3786.67</v>
      </c>
      <c r="BW79" s="89">
        <v>4733.33</v>
      </c>
      <c r="BX79" s="89">
        <v>2840</v>
      </c>
      <c r="BY79" s="89">
        <v>2840</v>
      </c>
      <c r="BZ79" s="89">
        <v>1893.33</v>
      </c>
      <c r="CA79" s="89">
        <v>1893.33</v>
      </c>
      <c r="CB79" s="89">
        <v>2011.67</v>
      </c>
      <c r="CC79" s="89">
        <v>3786.67</v>
      </c>
      <c r="CD79" s="89">
        <v>2840</v>
      </c>
      <c r="CE79" s="89">
        <v>3786.67</v>
      </c>
      <c r="CF79" s="89">
        <v>2840</v>
      </c>
      <c r="CG79" s="89">
        <v>4733.33</v>
      </c>
      <c r="CH79" s="89">
        <v>2840</v>
      </c>
      <c r="CI79" s="89">
        <v>4733.33</v>
      </c>
      <c r="CJ79" s="89">
        <v>3786.67</v>
      </c>
      <c r="CK79" s="89">
        <v>4733.33</v>
      </c>
      <c r="CL79" s="89">
        <v>4733.33</v>
      </c>
      <c r="CM79" s="89">
        <v>2840</v>
      </c>
      <c r="CN79" s="89">
        <v>3786.67</v>
      </c>
      <c r="CO79" s="89">
        <v>3786.67</v>
      </c>
      <c r="CP79" s="89">
        <v>1893.33</v>
      </c>
      <c r="CQ79" s="89">
        <v>3786.67</v>
      </c>
      <c r="CR79" s="89">
        <v>2840</v>
      </c>
      <c r="CS79" s="89">
        <v>3786.67</v>
      </c>
      <c r="CT79" s="89">
        <v>2840</v>
      </c>
      <c r="CU79" s="89">
        <v>1893.33</v>
      </c>
      <c r="CV79" s="89">
        <v>2840</v>
      </c>
      <c r="CW79" s="89">
        <v>4733.33</v>
      </c>
      <c r="CX79" s="89">
        <v>946.67</v>
      </c>
      <c r="CY79" s="89">
        <v>0</v>
      </c>
      <c r="CZ79" s="89">
        <v>4733.33</v>
      </c>
      <c r="DA79" s="89">
        <v>2840</v>
      </c>
      <c r="DB79" s="89">
        <v>3786.67</v>
      </c>
      <c r="DC79" s="89">
        <v>5680</v>
      </c>
      <c r="DD79" s="89">
        <v>2840</v>
      </c>
      <c r="DE79" s="89">
        <v>4733.33</v>
      </c>
      <c r="DF79" s="89">
        <v>3786.67</v>
      </c>
      <c r="DG79" s="89">
        <v>3786.67</v>
      </c>
      <c r="DH79" s="89">
        <v>4733.33</v>
      </c>
      <c r="DI79" s="89">
        <v>3786.67</v>
      </c>
      <c r="DJ79" s="89">
        <v>3786.67</v>
      </c>
      <c r="DK79" s="89">
        <v>3786.67</v>
      </c>
      <c r="DL79" s="89">
        <v>4733.33</v>
      </c>
      <c r="DM79" s="89">
        <v>2840</v>
      </c>
      <c r="DN79" s="89">
        <v>3786.67</v>
      </c>
      <c r="DO79" s="89">
        <v>3786.67</v>
      </c>
      <c r="DP79" s="89">
        <v>2840</v>
      </c>
      <c r="DQ79" s="89">
        <v>3786.67</v>
      </c>
      <c r="DR79" s="89">
        <v>3786.67</v>
      </c>
      <c r="DS79" s="89">
        <v>2840</v>
      </c>
      <c r="DT79" s="89">
        <v>3786.67</v>
      </c>
      <c r="DU79" s="89">
        <v>2840</v>
      </c>
      <c r="DV79" s="89">
        <v>2840</v>
      </c>
      <c r="DW79" s="89">
        <v>946.67</v>
      </c>
      <c r="DX79" s="89">
        <v>2958.33</v>
      </c>
      <c r="DY79" s="89">
        <v>2840</v>
      </c>
      <c r="DZ79" s="89">
        <v>3786.67</v>
      </c>
      <c r="EA79" s="89">
        <v>3786.67</v>
      </c>
      <c r="EB79" s="89">
        <v>3786.67</v>
      </c>
      <c r="EC79" s="89">
        <v>5680</v>
      </c>
      <c r="ED79" s="89">
        <v>3786.67</v>
      </c>
      <c r="EE79" s="89">
        <v>4733.33</v>
      </c>
      <c r="EF79" s="89">
        <v>4733.33</v>
      </c>
      <c r="EG79" s="89">
        <v>2840</v>
      </c>
      <c r="EH79" s="89">
        <v>3786.67</v>
      </c>
      <c r="EI79" s="89">
        <v>2840</v>
      </c>
      <c r="EJ79" s="89">
        <v>2840</v>
      </c>
      <c r="EK79" s="89">
        <v>3786.67</v>
      </c>
      <c r="EL79" s="89">
        <v>3786.67</v>
      </c>
      <c r="EM79" s="89">
        <v>4733.33</v>
      </c>
      <c r="EN79" s="89">
        <v>4733.33</v>
      </c>
      <c r="EO79" s="89">
        <v>4733.33</v>
      </c>
      <c r="EP79" s="89">
        <v>3786.67</v>
      </c>
      <c r="EQ79" s="89">
        <v>5680</v>
      </c>
      <c r="ER79" s="89">
        <v>1893.33</v>
      </c>
      <c r="ES79" s="89">
        <v>2840</v>
      </c>
      <c r="ET79" s="89">
        <v>3786.67</v>
      </c>
      <c r="EU79" s="89">
        <v>1893.33</v>
      </c>
      <c r="EV79" s="89">
        <v>3905</v>
      </c>
      <c r="EW79" s="89">
        <v>1893.33</v>
      </c>
      <c r="EX79" s="89">
        <v>3786.67</v>
      </c>
      <c r="EY79" s="89">
        <v>3786.67</v>
      </c>
      <c r="EZ79" s="89">
        <v>3786.67</v>
      </c>
      <c r="FA79" s="89">
        <v>3786.67</v>
      </c>
      <c r="FB79" s="89">
        <v>4733.33</v>
      </c>
      <c r="FC79" s="89">
        <v>3786.67</v>
      </c>
      <c r="FD79" s="89">
        <v>1893.33</v>
      </c>
      <c r="FE79" s="89">
        <v>2840</v>
      </c>
      <c r="FF79" s="89">
        <v>2840</v>
      </c>
      <c r="FG79" s="89">
        <v>2840</v>
      </c>
      <c r="FH79" s="89">
        <v>4733.33</v>
      </c>
      <c r="FI79" s="89">
        <v>3786.67</v>
      </c>
      <c r="FJ79" s="89">
        <v>3786.67</v>
      </c>
      <c r="FK79" s="89">
        <v>4733.33</v>
      </c>
      <c r="FL79" s="89">
        <v>3786.67</v>
      </c>
      <c r="FM79" s="89">
        <v>2840</v>
      </c>
      <c r="FN79" s="89">
        <v>3786.67</v>
      </c>
      <c r="FO79" s="89">
        <v>5680</v>
      </c>
      <c r="FP79" s="89">
        <v>3786.67</v>
      </c>
      <c r="FQ79" s="89">
        <v>3786.67</v>
      </c>
      <c r="FR79" s="89">
        <v>2840</v>
      </c>
      <c r="FS79" s="89">
        <v>3786.67</v>
      </c>
      <c r="FT79" s="89">
        <v>2011.67</v>
      </c>
      <c r="FU79" s="89">
        <v>3786.67</v>
      </c>
      <c r="FV79" s="89">
        <v>3786.67</v>
      </c>
      <c r="FW79" s="89">
        <v>4733.33</v>
      </c>
      <c r="FX79" s="89">
        <v>3786.67</v>
      </c>
      <c r="FY79" s="89">
        <v>3786.67</v>
      </c>
      <c r="FZ79" s="89">
        <v>2840</v>
      </c>
      <c r="GA79" s="89">
        <v>1893.33</v>
      </c>
    </row>
    <row r="80" spans="2:183">
      <c r="B80" s="171" t="s">
        <v>3</v>
      </c>
      <c r="C80" s="177" t="s">
        <v>96</v>
      </c>
      <c r="D80" s="83">
        <v>0.92371110257395317</v>
      </c>
      <c r="E80" s="84">
        <v>0.920940077374373</v>
      </c>
      <c r="F80" s="84">
        <v>0.91459889974546349</v>
      </c>
      <c r="G80" s="84" t="e">
        <v>#DIV/0!</v>
      </c>
      <c r="H80" s="84">
        <v>0.90346349745331067</v>
      </c>
      <c r="I80" s="84">
        <v>0.92061601968722717</v>
      </c>
      <c r="J80" s="84">
        <v>0.93153860929696508</v>
      </c>
      <c r="K80" s="84">
        <v>0.92659239339223975</v>
      </c>
      <c r="L80" s="84">
        <v>0.91564459792013975</v>
      </c>
      <c r="M80" s="84">
        <v>0.91156165962351132</v>
      </c>
      <c r="N80" s="84">
        <v>0.90595975232198145</v>
      </c>
      <c r="O80" s="84">
        <v>0.91189781021897809</v>
      </c>
      <c r="P80" s="84">
        <v>0.93263349980791399</v>
      </c>
      <c r="Q80" s="84">
        <v>0.93008672731910547</v>
      </c>
      <c r="R80" s="84">
        <v>0.91747791010372648</v>
      </c>
      <c r="S80" s="84">
        <v>0.9208244026355481</v>
      </c>
      <c r="T80" s="84">
        <v>0.91753553592009218</v>
      </c>
      <c r="U80" s="84">
        <v>0.92550805747400178</v>
      </c>
      <c r="V80" s="84">
        <v>0.93500576258163659</v>
      </c>
      <c r="W80" s="84">
        <v>0.93459277756434889</v>
      </c>
      <c r="X80" s="84">
        <v>0.91836349924585214</v>
      </c>
      <c r="Y80" s="84">
        <v>0.92422973492124472</v>
      </c>
      <c r="Z80" s="84">
        <v>0.9078451218544098</v>
      </c>
      <c r="AA80" s="84">
        <v>0.91740107568190554</v>
      </c>
      <c r="AB80" s="84">
        <v>0.92608336534767577</v>
      </c>
      <c r="AC80" s="84">
        <v>0.92979976192500635</v>
      </c>
      <c r="AD80" s="84">
        <v>0.91473107952362664</v>
      </c>
      <c r="AE80" s="84">
        <v>0.91558505993490513</v>
      </c>
      <c r="AF80" s="84">
        <v>0.90646582519647534</v>
      </c>
      <c r="AG80" s="84">
        <v>0.9272247360482655</v>
      </c>
      <c r="AH80" s="84">
        <v>0.93273914713791783</v>
      </c>
      <c r="AI80" s="84">
        <v>0.93298885900883599</v>
      </c>
      <c r="AJ80" s="84">
        <v>0.91391799634833693</v>
      </c>
      <c r="AK80" s="84">
        <v>0.91791010372646953</v>
      </c>
      <c r="AL80" s="84">
        <v>0.91015718028101933</v>
      </c>
      <c r="AM80" s="84">
        <v>0.90997694967345377</v>
      </c>
      <c r="AN80" s="84">
        <v>0.92738955051863237</v>
      </c>
      <c r="AO80" s="84">
        <v>0.93659167419328349</v>
      </c>
      <c r="AP80" s="84">
        <v>0.9256895889358433</v>
      </c>
      <c r="AQ80" s="84">
        <v>0.91850242121139958</v>
      </c>
      <c r="AR80" s="84">
        <v>0.92565117172493283</v>
      </c>
      <c r="AS80" s="84">
        <v>0.92846511074065252</v>
      </c>
      <c r="AT80" s="84">
        <v>0.93654245101805611</v>
      </c>
      <c r="AU80" s="84">
        <v>0.93730119093353825</v>
      </c>
      <c r="AV80" s="84">
        <v>0.92217393030086525</v>
      </c>
      <c r="AW80" s="84">
        <v>0.91955243949289289</v>
      </c>
      <c r="AX80" s="84">
        <v>0.91608120981185992</v>
      </c>
      <c r="AY80" s="84">
        <v>0.91187860161352285</v>
      </c>
      <c r="AZ80" s="84">
        <v>0.92861890126776803</v>
      </c>
      <c r="BA80" s="84">
        <v>0.93547965734206273</v>
      </c>
      <c r="BB80" s="84">
        <v>0.92016711486746061</v>
      </c>
      <c r="BC80" s="84">
        <v>0.90780216873842901</v>
      </c>
      <c r="BD80" s="84">
        <v>0.91577794852093741</v>
      </c>
      <c r="BE80" s="84">
        <v>0.9288917996348337</v>
      </c>
      <c r="BF80" s="84">
        <v>0.93548597771801767</v>
      </c>
      <c r="BG80" s="84">
        <v>0.93585094122166734</v>
      </c>
      <c r="BH80" s="84">
        <v>0.91646820671588469</v>
      </c>
      <c r="BI80" s="84">
        <v>0.91711294660007692</v>
      </c>
      <c r="BJ80" s="84">
        <v>0.91031594824164486</v>
      </c>
      <c r="BK80" s="84">
        <v>0.91398194391087206</v>
      </c>
      <c r="BL80" s="84">
        <v>0.93238378793699583</v>
      </c>
      <c r="BM80" s="84">
        <v>0.93554342742964036</v>
      </c>
      <c r="BN80" s="84">
        <v>0.92406646177487517</v>
      </c>
      <c r="BO80" s="84">
        <v>0.92308684607446212</v>
      </c>
      <c r="BP80" s="84">
        <v>0.92991548213599695</v>
      </c>
      <c r="BQ80" s="84">
        <v>0.93401206636500755</v>
      </c>
      <c r="BR80" s="84">
        <v>0.94188244333461391</v>
      </c>
      <c r="BS80" s="84">
        <v>0.94922973492124474</v>
      </c>
      <c r="BT80" s="84">
        <v>0.92796896086369773</v>
      </c>
      <c r="BU80" s="84">
        <v>0.93523626584709951</v>
      </c>
      <c r="BV80" s="84">
        <v>0.9305290942287846</v>
      </c>
      <c r="BW80" s="84">
        <v>0.93830003841721099</v>
      </c>
      <c r="BX80" s="84">
        <v>0.94974836726853629</v>
      </c>
      <c r="BY80" s="84">
        <v>0.96013742453872974</v>
      </c>
      <c r="BZ80" s="84">
        <v>0.94351517479830971</v>
      </c>
      <c r="CA80" s="84">
        <v>0.9508646616541353</v>
      </c>
      <c r="CB80" s="84">
        <v>0.94949490662139213</v>
      </c>
      <c r="CC80" s="84">
        <v>0.95387790743827894</v>
      </c>
      <c r="CD80" s="84">
        <v>0.96572992700729932</v>
      </c>
      <c r="CE80" s="84">
        <v>0.97135804840568574</v>
      </c>
      <c r="CF80" s="84">
        <v>0.95837302532348967</v>
      </c>
      <c r="CG80" s="84">
        <v>0.95483864771417593</v>
      </c>
      <c r="CH80" s="84">
        <v>0.98053107882829249</v>
      </c>
      <c r="CI80" s="84">
        <v>0.98381482904341144</v>
      </c>
      <c r="CJ80" s="84">
        <v>0.98571648098348064</v>
      </c>
      <c r="CK80" s="84">
        <v>0.98192790869529512</v>
      </c>
      <c r="CL80" s="84">
        <v>0.97291394544756049</v>
      </c>
      <c r="CM80" s="84">
        <v>0.96489243470667618</v>
      </c>
      <c r="CN80" s="84">
        <v>0.96072608528620829</v>
      </c>
      <c r="CO80" s="84">
        <v>0.96417797888386125</v>
      </c>
      <c r="CP80" s="84">
        <v>0.9776584709950058</v>
      </c>
      <c r="CQ80" s="84">
        <v>0.97556473300038415</v>
      </c>
      <c r="CR80" s="84">
        <v>0.96461459077558154</v>
      </c>
      <c r="CS80" s="84">
        <v>0.96476949673453705</v>
      </c>
      <c r="CT80" s="84">
        <v>0.97893347622449789</v>
      </c>
      <c r="CU80" s="84">
        <v>0.98514022281982327</v>
      </c>
      <c r="CV80" s="84">
        <v>0.98379562043795621</v>
      </c>
      <c r="CW80" s="84">
        <v>0.98469953660403031</v>
      </c>
      <c r="CX80" s="84">
        <v>0.97703574975173779</v>
      </c>
      <c r="CY80" s="84" t="e">
        <v>#DIV/0!</v>
      </c>
      <c r="CZ80" s="84">
        <v>0.96023626584709953</v>
      </c>
      <c r="DA80" s="84">
        <v>0.96624196237199333</v>
      </c>
      <c r="DB80" s="84">
        <v>0.97900307337687287</v>
      </c>
      <c r="DC80" s="84">
        <v>0.97929120245870149</v>
      </c>
      <c r="DD80" s="84">
        <v>0.95938517107247756</v>
      </c>
      <c r="DE80" s="84">
        <v>0.96248367268536306</v>
      </c>
      <c r="DF80" s="84">
        <v>0.97951883384932925</v>
      </c>
      <c r="DG80" s="84">
        <v>0.97784095274683058</v>
      </c>
      <c r="DH80" s="84">
        <v>0.98432385708797543</v>
      </c>
      <c r="DI80" s="84">
        <v>0.98309465606666102</v>
      </c>
      <c r="DJ80" s="84">
        <v>0.97573761044948137</v>
      </c>
      <c r="DK80" s="84">
        <v>0.96154838453600067</v>
      </c>
      <c r="DL80" s="84">
        <v>0.95773914713791786</v>
      </c>
      <c r="DM80" s="84">
        <v>0.96638088433754066</v>
      </c>
      <c r="DN80" s="84">
        <v>0.97679408374951981</v>
      </c>
      <c r="DO80" s="84">
        <v>0.97537264694583181</v>
      </c>
      <c r="DP80" s="84">
        <v>0.95899817416845279</v>
      </c>
      <c r="DQ80" s="84">
        <v>0.96461582789089517</v>
      </c>
      <c r="DR80" s="84">
        <v>0.97942962610145268</v>
      </c>
      <c r="DS80" s="84">
        <v>0.97686131386861319</v>
      </c>
      <c r="DT80" s="84">
        <v>0.98058778332693053</v>
      </c>
      <c r="DU80" s="84">
        <v>0.98245695519088516</v>
      </c>
      <c r="DV80" s="84">
        <v>0.9699174029965425</v>
      </c>
      <c r="DW80" s="84">
        <v>0.957283531409168</v>
      </c>
      <c r="DX80" s="84">
        <v>0.95613043478260873</v>
      </c>
      <c r="DY80" s="84">
        <v>0.96181630546955621</v>
      </c>
      <c r="DZ80" s="84">
        <v>0.97607376104494814</v>
      </c>
      <c r="EA80" s="84">
        <v>0.97054168267383789</v>
      </c>
      <c r="EB80" s="84">
        <v>0.95845240930380249</v>
      </c>
      <c r="EC80" s="84">
        <v>0.95712447176335003</v>
      </c>
      <c r="ED80" s="84">
        <v>0.97012185440978016</v>
      </c>
      <c r="EE80" s="84">
        <v>0.97624663849404536</v>
      </c>
      <c r="EF80" s="84">
        <v>0.97876296580868227</v>
      </c>
      <c r="EG80" s="84">
        <v>0.9812197224731094</v>
      </c>
      <c r="EH80" s="84">
        <v>0.96839992316557821</v>
      </c>
      <c r="EI80" s="84">
        <v>0.95927601809954754</v>
      </c>
      <c r="EJ80" s="84">
        <v>0.95662504802151371</v>
      </c>
      <c r="EK80" s="84">
        <v>0.96072477574025561</v>
      </c>
      <c r="EL80" s="84">
        <v>0.9787245485977718</v>
      </c>
      <c r="EM80" s="84">
        <v>0.97249135612754511</v>
      </c>
      <c r="EN80" s="84">
        <v>0.95934547908232115</v>
      </c>
      <c r="EO80" s="84">
        <v>0.9578447944679217</v>
      </c>
      <c r="EP80" s="84">
        <v>0.96911963165833137</v>
      </c>
      <c r="EQ80" s="84">
        <v>0.97864771417595087</v>
      </c>
      <c r="ER80" s="84">
        <v>0.97170380330388018</v>
      </c>
      <c r="ES80" s="84">
        <v>0.97206243091573852</v>
      </c>
      <c r="ET80" s="84">
        <v>0.95931425278524785</v>
      </c>
      <c r="EU80" s="84">
        <v>0.95638401559454189</v>
      </c>
      <c r="EV80" s="84">
        <v>0.95345676984974137</v>
      </c>
      <c r="EW80" s="84">
        <v>0.95897832817337458</v>
      </c>
      <c r="EX80" s="84">
        <v>0.96900499423741837</v>
      </c>
      <c r="EY80" s="84">
        <v>0.96736265847099501</v>
      </c>
      <c r="EZ80" s="84">
        <v>0.95546558704453444</v>
      </c>
      <c r="FA80" s="84">
        <v>0.953186707645025</v>
      </c>
      <c r="FB80" s="84">
        <v>0.96341390807335081</v>
      </c>
      <c r="FC80" s="84">
        <v>0.9716941990011525</v>
      </c>
      <c r="FD80" s="84">
        <v>0.95673069535151756</v>
      </c>
      <c r="FE80" s="84">
        <v>0.96076449706657596</v>
      </c>
      <c r="FF80" s="84">
        <v>0.95384940453323086</v>
      </c>
      <c r="FG80" s="84">
        <v>0.9509407001667064</v>
      </c>
      <c r="FH80" s="84">
        <v>0.9478179024202843</v>
      </c>
      <c r="FI80" s="84">
        <v>0.95111931412241013</v>
      </c>
      <c r="FJ80" s="84">
        <v>0.96181137149442952</v>
      </c>
      <c r="FK80" s="84">
        <v>0.9612831348444103</v>
      </c>
      <c r="FL80" s="84">
        <v>0.94760657299356987</v>
      </c>
      <c r="FM80" s="84">
        <v>0.95136189012677685</v>
      </c>
      <c r="FN80" s="84">
        <v>0.95512820512820518</v>
      </c>
      <c r="FO80" s="84">
        <v>0.96115827890895122</v>
      </c>
      <c r="FP80" s="84">
        <v>0.95576066077602773</v>
      </c>
      <c r="FQ80" s="84">
        <v>0.95938281183572827</v>
      </c>
      <c r="FR80" s="84">
        <v>0.95268728390318869</v>
      </c>
      <c r="FS80" s="84">
        <v>0.95077200920854177</v>
      </c>
      <c r="FT80" s="84">
        <v>0.93784234341509887</v>
      </c>
      <c r="FU80" s="84">
        <v>0.94670358021751211</v>
      </c>
      <c r="FV80" s="84">
        <v>0.9592374183634268</v>
      </c>
      <c r="FW80" s="84">
        <v>0.95564540914329621</v>
      </c>
      <c r="FX80" s="84">
        <v>0.945046439628483</v>
      </c>
      <c r="FY80" s="84">
        <v>0.94074913561275453</v>
      </c>
      <c r="FZ80" s="84">
        <v>0.94931322934031914</v>
      </c>
      <c r="GA80" s="84">
        <v>0.96014022281982336</v>
      </c>
    </row>
    <row r="81" spans="2:183">
      <c r="B81" s="96" t="s">
        <v>3</v>
      </c>
      <c r="C81" s="166" t="s">
        <v>42</v>
      </c>
      <c r="D81" s="178">
        <v>110996.67</v>
      </c>
      <c r="E81" s="179">
        <v>91025.55</v>
      </c>
      <c r="F81" s="179">
        <v>87509.86</v>
      </c>
      <c r="G81" s="179">
        <v>0</v>
      </c>
      <c r="H81" s="179">
        <v>46187.87</v>
      </c>
      <c r="I81" s="179">
        <v>64723.61</v>
      </c>
      <c r="J81" s="179">
        <v>64468</v>
      </c>
      <c r="K81" s="179">
        <v>85768</v>
      </c>
      <c r="L81" s="179">
        <v>64212.41</v>
      </c>
      <c r="M81" s="179">
        <v>106973.34</v>
      </c>
      <c r="N81" s="179">
        <v>106926</v>
      </c>
      <c r="O81" s="179">
        <v>64155.6</v>
      </c>
      <c r="P81" s="179">
        <v>106878.67</v>
      </c>
      <c r="Q81" s="179">
        <v>85313.61</v>
      </c>
      <c r="R81" s="179">
        <v>105979.34</v>
      </c>
      <c r="S81" s="179">
        <v>84064</v>
      </c>
      <c r="T81" s="179">
        <v>62593.599999999999</v>
      </c>
      <c r="U81" s="179">
        <v>83079.460000000006</v>
      </c>
      <c r="V81" s="179">
        <v>103802</v>
      </c>
      <c r="W81" s="179">
        <v>62252.800000000003</v>
      </c>
      <c r="X81" s="179">
        <v>82965.88</v>
      </c>
      <c r="Y81" s="179">
        <v>124392.02</v>
      </c>
      <c r="Z81" s="179">
        <v>62196.01</v>
      </c>
      <c r="AA81" s="179">
        <v>82890.13</v>
      </c>
      <c r="AB81" s="179">
        <v>103660.01</v>
      </c>
      <c r="AC81" s="179">
        <v>62082.39</v>
      </c>
      <c r="AD81" s="179">
        <v>82397.88</v>
      </c>
      <c r="AE81" s="179">
        <v>61400.800000000003</v>
      </c>
      <c r="AF81" s="179">
        <v>63752.07</v>
      </c>
      <c r="AG81" s="179">
        <v>61287.21</v>
      </c>
      <c r="AH81" s="179">
        <v>102192.67</v>
      </c>
      <c r="AI81" s="179">
        <v>81829.87</v>
      </c>
      <c r="AJ81" s="179">
        <v>81905.61</v>
      </c>
      <c r="AK81" s="179">
        <v>102523.99</v>
      </c>
      <c r="AL81" s="179">
        <v>102666</v>
      </c>
      <c r="AM81" s="179">
        <v>61656.4</v>
      </c>
      <c r="AN81" s="179">
        <v>61684.800000000003</v>
      </c>
      <c r="AO81" s="179">
        <v>63530.8</v>
      </c>
      <c r="AP81" s="179">
        <v>63246.8</v>
      </c>
      <c r="AQ81" s="179">
        <v>83836.800000000003</v>
      </c>
      <c r="AR81" s="179">
        <v>62678.8</v>
      </c>
      <c r="AS81" s="179">
        <v>62764</v>
      </c>
      <c r="AT81" s="179">
        <v>83761.070000000007</v>
      </c>
      <c r="AU81" s="179">
        <v>41937.339999999997</v>
      </c>
      <c r="AV81" s="179">
        <v>104985.33</v>
      </c>
      <c r="AW81" s="179">
        <v>84064</v>
      </c>
      <c r="AX81" s="179">
        <v>84215.47</v>
      </c>
      <c r="AY81" s="179">
        <v>105363.99</v>
      </c>
      <c r="AZ81" s="179">
        <v>84329.07</v>
      </c>
      <c r="BA81" s="179">
        <v>65149.59</v>
      </c>
      <c r="BB81" s="179">
        <v>108109.34</v>
      </c>
      <c r="BC81" s="179">
        <v>67183.740000000005</v>
      </c>
      <c r="BD81" s="179">
        <v>107162.67</v>
      </c>
      <c r="BE81" s="179">
        <v>85881.600000000006</v>
      </c>
      <c r="BF81" s="179">
        <v>64468</v>
      </c>
      <c r="BG81" s="179">
        <v>64524.81</v>
      </c>
      <c r="BH81" s="179">
        <v>86146.67</v>
      </c>
      <c r="BI81" s="179">
        <v>64723.61</v>
      </c>
      <c r="BJ81" s="179">
        <v>64808.800000000003</v>
      </c>
      <c r="BK81" s="179">
        <v>86525.34</v>
      </c>
      <c r="BL81" s="179">
        <v>86601.05</v>
      </c>
      <c r="BM81" s="179">
        <v>89213.87</v>
      </c>
      <c r="BN81" s="179">
        <v>88835.21</v>
      </c>
      <c r="BO81" s="179">
        <v>66228.81</v>
      </c>
      <c r="BP81" s="179">
        <v>66030.009999999995</v>
      </c>
      <c r="BQ81" s="179">
        <v>88229.33</v>
      </c>
      <c r="BR81" s="179">
        <v>110381.35</v>
      </c>
      <c r="BS81" s="179">
        <v>88418.66</v>
      </c>
      <c r="BT81" s="179">
        <v>110665.35</v>
      </c>
      <c r="BU81" s="179">
        <v>88683.73</v>
      </c>
      <c r="BV81" s="179">
        <v>88835.21</v>
      </c>
      <c r="BW81" s="179">
        <v>111186</v>
      </c>
      <c r="BX81" s="179">
        <v>66740.009999999995</v>
      </c>
      <c r="BY81" s="179">
        <v>68784.789999999994</v>
      </c>
      <c r="BZ81" s="179">
        <v>45648.27</v>
      </c>
      <c r="CA81" s="179">
        <v>45402.13</v>
      </c>
      <c r="CB81" s="179">
        <v>48098.95</v>
      </c>
      <c r="CC81" s="179">
        <v>90690.66</v>
      </c>
      <c r="CD81" s="179">
        <v>68103.199999999997</v>
      </c>
      <c r="CE81" s="179">
        <v>90880.01</v>
      </c>
      <c r="CF81" s="179">
        <v>68273.59</v>
      </c>
      <c r="CG81" s="179">
        <v>113978.67</v>
      </c>
      <c r="CH81" s="179">
        <v>68500.800000000003</v>
      </c>
      <c r="CI81" s="179">
        <v>114309.98</v>
      </c>
      <c r="CJ81" s="179">
        <v>91523.73</v>
      </c>
      <c r="CK81" s="179">
        <v>117860</v>
      </c>
      <c r="CL81" s="179">
        <v>117386.67</v>
      </c>
      <c r="CM81" s="179">
        <v>70034.399999999994</v>
      </c>
      <c r="CN81" s="179">
        <v>93114.14</v>
      </c>
      <c r="CO81" s="179">
        <v>93303.46</v>
      </c>
      <c r="CP81" s="179">
        <v>46689.599999999999</v>
      </c>
      <c r="CQ81" s="179">
        <v>93492.800000000003</v>
      </c>
      <c r="CR81" s="179">
        <v>70233.2</v>
      </c>
      <c r="CS81" s="179">
        <v>93795.73</v>
      </c>
      <c r="CT81" s="179">
        <v>70460.39</v>
      </c>
      <c r="CU81" s="179">
        <v>47030.41</v>
      </c>
      <c r="CV81" s="179">
        <v>70573.990000000005</v>
      </c>
      <c r="CW81" s="179">
        <v>121220.66</v>
      </c>
      <c r="CX81" s="179">
        <v>24140</v>
      </c>
      <c r="CY81" s="179">
        <v>0</v>
      </c>
      <c r="CZ81" s="179">
        <v>119611.35</v>
      </c>
      <c r="DA81" s="179">
        <v>71908.800000000003</v>
      </c>
      <c r="DB81" s="179">
        <v>95954.14</v>
      </c>
      <c r="DC81" s="179">
        <v>144101.59</v>
      </c>
      <c r="DD81" s="179">
        <v>72164.39</v>
      </c>
      <c r="DE81" s="179">
        <v>120416</v>
      </c>
      <c r="DF81" s="179">
        <v>96522.12</v>
      </c>
      <c r="DG81" s="179">
        <v>96673.59</v>
      </c>
      <c r="DH81" s="179">
        <v>120936.66</v>
      </c>
      <c r="DI81" s="179">
        <v>99702.94</v>
      </c>
      <c r="DJ81" s="179">
        <v>99286.399999999994</v>
      </c>
      <c r="DK81" s="179">
        <v>98718.41</v>
      </c>
      <c r="DL81" s="179">
        <v>123066.69</v>
      </c>
      <c r="DM81" s="179">
        <v>73982.02</v>
      </c>
      <c r="DN81" s="179">
        <v>98756.29</v>
      </c>
      <c r="DO81" s="179">
        <v>98869.87</v>
      </c>
      <c r="DP81" s="179">
        <v>74294.39</v>
      </c>
      <c r="DQ81" s="179">
        <v>99172.800000000003</v>
      </c>
      <c r="DR81" s="179">
        <v>99362.14</v>
      </c>
      <c r="DS81" s="179">
        <v>74635.19</v>
      </c>
      <c r="DT81" s="179">
        <v>99589.33</v>
      </c>
      <c r="DU81" s="179">
        <v>76964.009999999995</v>
      </c>
      <c r="DV81" s="179">
        <v>76651.61</v>
      </c>
      <c r="DW81" s="179">
        <v>25399.07</v>
      </c>
      <c r="DX81" s="179">
        <v>79164.990000000005</v>
      </c>
      <c r="DY81" s="179">
        <v>76140.41</v>
      </c>
      <c r="DZ81" s="179">
        <v>101634.15</v>
      </c>
      <c r="EA81" s="179">
        <v>101747.73</v>
      </c>
      <c r="EB81" s="179">
        <v>101899.22</v>
      </c>
      <c r="EC81" s="179">
        <v>153076</v>
      </c>
      <c r="ED81" s="179">
        <v>102240</v>
      </c>
      <c r="EE81" s="179">
        <v>127989.33</v>
      </c>
      <c r="EF81" s="179">
        <v>128131.32</v>
      </c>
      <c r="EG81" s="179">
        <v>79207.61</v>
      </c>
      <c r="EH81" s="179">
        <v>105193.59</v>
      </c>
      <c r="EI81" s="179">
        <v>78440.800000000003</v>
      </c>
      <c r="EJ81" s="179">
        <v>78213.59</v>
      </c>
      <c r="EK81" s="179">
        <v>104511.98</v>
      </c>
      <c r="EL81" s="179">
        <v>104625.62</v>
      </c>
      <c r="EM81" s="179">
        <v>130924.02</v>
      </c>
      <c r="EN81" s="179">
        <v>131160.66</v>
      </c>
      <c r="EO81" s="179">
        <v>131349.97</v>
      </c>
      <c r="EP81" s="179">
        <v>105231.48</v>
      </c>
      <c r="EQ81" s="179">
        <v>158074.41</v>
      </c>
      <c r="ER81" s="179">
        <v>52729.34</v>
      </c>
      <c r="ES81" s="179">
        <v>81479.59</v>
      </c>
      <c r="ET81" s="179">
        <v>108185.09</v>
      </c>
      <c r="EU81" s="179">
        <v>53770.67</v>
      </c>
      <c r="EV81" s="179">
        <v>110589.61</v>
      </c>
      <c r="EW81" s="179">
        <v>53713.87</v>
      </c>
      <c r="EX81" s="179">
        <v>107503.46</v>
      </c>
      <c r="EY81" s="179">
        <v>107617.07</v>
      </c>
      <c r="EZ81" s="179">
        <v>107768.54</v>
      </c>
      <c r="FA81" s="179">
        <v>107920</v>
      </c>
      <c r="FB81" s="179">
        <v>135136.69</v>
      </c>
      <c r="FC81" s="179">
        <v>108260.8</v>
      </c>
      <c r="FD81" s="179">
        <v>54168.27</v>
      </c>
      <c r="FE81" s="179">
        <v>83723.199999999997</v>
      </c>
      <c r="FF81" s="179">
        <v>83354</v>
      </c>
      <c r="FG81" s="179">
        <v>82871.199999999997</v>
      </c>
      <c r="FH81" s="179">
        <v>137692.67000000001</v>
      </c>
      <c r="FI81" s="179">
        <v>110343.47</v>
      </c>
      <c r="FJ81" s="179">
        <v>110457.07</v>
      </c>
      <c r="FK81" s="179">
        <v>138213.31</v>
      </c>
      <c r="FL81" s="179">
        <v>110722.15</v>
      </c>
      <c r="FM81" s="179">
        <v>83155.199999999997</v>
      </c>
      <c r="FN81" s="179">
        <v>111100.82</v>
      </c>
      <c r="FO81" s="179">
        <v>166821.59</v>
      </c>
      <c r="FP81" s="179">
        <v>111290.12</v>
      </c>
      <c r="FQ81" s="179">
        <v>114698.12</v>
      </c>
      <c r="FR81" s="179">
        <v>85654.39</v>
      </c>
      <c r="FS81" s="179">
        <v>113524.26</v>
      </c>
      <c r="FT81" s="179">
        <v>60128.72</v>
      </c>
      <c r="FU81" s="179">
        <v>113410.66</v>
      </c>
      <c r="FV81" s="179">
        <v>113524.26</v>
      </c>
      <c r="FW81" s="179">
        <v>142047.32999999999</v>
      </c>
      <c r="FX81" s="179">
        <v>113789.34</v>
      </c>
      <c r="FY81" s="179">
        <v>113940.8</v>
      </c>
      <c r="FZ81" s="179">
        <v>85597.61</v>
      </c>
      <c r="GA81" s="179">
        <v>57140.800000000003</v>
      </c>
    </row>
    <row r="82" spans="2:183">
      <c r="B82" s="96" t="s">
        <v>3</v>
      </c>
      <c r="C82" s="166" t="s">
        <v>318</v>
      </c>
      <c r="D82" s="178">
        <v>0</v>
      </c>
      <c r="E82" s="179">
        <v>0</v>
      </c>
      <c r="F82" s="179">
        <v>0</v>
      </c>
      <c r="G82" s="179">
        <v>0</v>
      </c>
      <c r="H82" s="179">
        <v>0</v>
      </c>
      <c r="I82" s="179">
        <v>0</v>
      </c>
      <c r="J82" s="179">
        <v>0</v>
      </c>
      <c r="K82" s="179">
        <v>0</v>
      </c>
      <c r="L82" s="179">
        <v>0</v>
      </c>
      <c r="M82" s="179">
        <v>0</v>
      </c>
      <c r="N82" s="179">
        <v>0</v>
      </c>
      <c r="O82" s="179">
        <v>0</v>
      </c>
      <c r="P82" s="179">
        <v>0</v>
      </c>
      <c r="Q82" s="179">
        <v>0</v>
      </c>
      <c r="R82" s="179">
        <v>0</v>
      </c>
      <c r="S82" s="179">
        <v>0</v>
      </c>
      <c r="T82" s="179">
        <v>0</v>
      </c>
      <c r="U82" s="179">
        <v>0</v>
      </c>
      <c r="V82" s="179">
        <v>0</v>
      </c>
      <c r="W82" s="179">
        <v>0</v>
      </c>
      <c r="X82" s="179">
        <v>0</v>
      </c>
      <c r="Y82" s="179">
        <v>0</v>
      </c>
      <c r="Z82" s="179">
        <v>0</v>
      </c>
      <c r="AA82" s="179">
        <v>0</v>
      </c>
      <c r="AB82" s="179">
        <v>0</v>
      </c>
      <c r="AC82" s="179">
        <v>0</v>
      </c>
      <c r="AD82" s="179">
        <v>0</v>
      </c>
      <c r="AE82" s="179">
        <v>0</v>
      </c>
      <c r="AF82" s="179">
        <v>0</v>
      </c>
      <c r="AG82" s="179">
        <v>0</v>
      </c>
      <c r="AH82" s="179">
        <v>0</v>
      </c>
      <c r="AI82" s="179">
        <v>0</v>
      </c>
      <c r="AJ82" s="179">
        <v>0</v>
      </c>
      <c r="AK82" s="179">
        <v>0</v>
      </c>
      <c r="AL82" s="179">
        <v>0</v>
      </c>
      <c r="AM82" s="179">
        <v>0</v>
      </c>
      <c r="AN82" s="179">
        <v>0</v>
      </c>
      <c r="AO82" s="179">
        <v>0</v>
      </c>
      <c r="AP82" s="179">
        <v>0</v>
      </c>
      <c r="AQ82" s="179">
        <v>0</v>
      </c>
      <c r="AR82" s="179">
        <v>0</v>
      </c>
      <c r="AS82" s="179">
        <v>0</v>
      </c>
      <c r="AT82" s="179">
        <v>0</v>
      </c>
      <c r="AU82" s="179">
        <v>0</v>
      </c>
      <c r="AV82" s="179">
        <v>0</v>
      </c>
      <c r="AW82" s="179">
        <v>0</v>
      </c>
      <c r="AX82" s="179">
        <v>0</v>
      </c>
      <c r="AY82" s="179">
        <v>0</v>
      </c>
      <c r="AZ82" s="179">
        <v>0</v>
      </c>
      <c r="BA82" s="179">
        <v>0</v>
      </c>
      <c r="BB82" s="179">
        <v>0</v>
      </c>
      <c r="BC82" s="179">
        <v>0</v>
      </c>
      <c r="BD82" s="179">
        <v>0</v>
      </c>
      <c r="BE82" s="179">
        <v>0</v>
      </c>
      <c r="BF82" s="179">
        <v>0</v>
      </c>
      <c r="BG82" s="179">
        <v>0</v>
      </c>
      <c r="BH82" s="179">
        <v>0</v>
      </c>
      <c r="BI82" s="179">
        <v>0</v>
      </c>
      <c r="BJ82" s="179">
        <v>0</v>
      </c>
      <c r="BK82" s="179">
        <v>0</v>
      </c>
      <c r="BL82" s="179">
        <v>0</v>
      </c>
      <c r="BM82" s="179">
        <v>0</v>
      </c>
      <c r="BN82" s="179">
        <v>0</v>
      </c>
      <c r="BO82" s="179">
        <v>0</v>
      </c>
      <c r="BP82" s="179">
        <v>0</v>
      </c>
      <c r="BQ82" s="179">
        <v>0</v>
      </c>
      <c r="BR82" s="179">
        <v>0</v>
      </c>
      <c r="BS82" s="179">
        <v>0</v>
      </c>
      <c r="BT82" s="179">
        <v>0</v>
      </c>
      <c r="BU82" s="179">
        <v>0</v>
      </c>
      <c r="BV82" s="179">
        <v>0</v>
      </c>
      <c r="BW82" s="179">
        <v>0</v>
      </c>
      <c r="BX82" s="179">
        <v>0</v>
      </c>
      <c r="BY82" s="179">
        <v>0</v>
      </c>
      <c r="BZ82" s="179">
        <v>0</v>
      </c>
      <c r="CA82" s="179">
        <v>0</v>
      </c>
      <c r="CB82" s="179">
        <v>0</v>
      </c>
      <c r="CC82" s="179">
        <v>0</v>
      </c>
      <c r="CD82" s="179">
        <v>0</v>
      </c>
      <c r="CE82" s="179">
        <v>0</v>
      </c>
      <c r="CF82" s="179">
        <v>0</v>
      </c>
      <c r="CG82" s="179">
        <v>0</v>
      </c>
      <c r="CH82" s="179">
        <v>0</v>
      </c>
      <c r="CI82" s="179">
        <v>0</v>
      </c>
      <c r="CJ82" s="179">
        <v>0</v>
      </c>
      <c r="CK82" s="179">
        <v>0</v>
      </c>
      <c r="CL82" s="179">
        <v>0</v>
      </c>
      <c r="CM82" s="179">
        <v>0</v>
      </c>
      <c r="CN82" s="179">
        <v>0</v>
      </c>
      <c r="CO82" s="179">
        <v>0</v>
      </c>
      <c r="CP82" s="179">
        <v>0</v>
      </c>
      <c r="CQ82" s="179">
        <v>0</v>
      </c>
      <c r="CR82" s="179">
        <v>0</v>
      </c>
      <c r="CS82" s="179">
        <v>0</v>
      </c>
      <c r="CT82" s="179">
        <v>0</v>
      </c>
      <c r="CU82" s="179">
        <v>0</v>
      </c>
      <c r="CV82" s="179">
        <v>0</v>
      </c>
      <c r="CW82" s="179">
        <v>0</v>
      </c>
      <c r="CX82" s="179">
        <v>0</v>
      </c>
      <c r="CY82" s="179">
        <v>0</v>
      </c>
      <c r="CZ82" s="179">
        <v>0</v>
      </c>
      <c r="DA82" s="179">
        <v>0</v>
      </c>
      <c r="DB82" s="179">
        <v>0</v>
      </c>
      <c r="DC82" s="179">
        <v>0</v>
      </c>
      <c r="DD82" s="179">
        <v>0</v>
      </c>
      <c r="DE82" s="179">
        <v>0</v>
      </c>
      <c r="DF82" s="179">
        <v>0</v>
      </c>
      <c r="DG82" s="179">
        <v>0</v>
      </c>
      <c r="DH82" s="179">
        <v>0</v>
      </c>
      <c r="DI82" s="179">
        <v>0</v>
      </c>
      <c r="DJ82" s="179">
        <v>0</v>
      </c>
      <c r="DK82" s="179">
        <v>0</v>
      </c>
      <c r="DL82" s="179">
        <v>0</v>
      </c>
      <c r="DM82" s="179">
        <v>0</v>
      </c>
      <c r="DN82" s="179">
        <v>0</v>
      </c>
      <c r="DO82" s="179">
        <v>0</v>
      </c>
      <c r="DP82" s="179">
        <v>0</v>
      </c>
      <c r="DQ82" s="179">
        <v>0</v>
      </c>
      <c r="DR82" s="179">
        <v>0</v>
      </c>
      <c r="DS82" s="179">
        <v>0</v>
      </c>
      <c r="DT82" s="179">
        <v>0</v>
      </c>
      <c r="DU82" s="179">
        <v>0</v>
      </c>
      <c r="DV82" s="179">
        <v>0</v>
      </c>
      <c r="DW82" s="179">
        <v>0</v>
      </c>
      <c r="DX82" s="179">
        <v>0</v>
      </c>
      <c r="DY82" s="179">
        <v>0</v>
      </c>
      <c r="DZ82" s="179">
        <v>0</v>
      </c>
      <c r="EA82" s="179">
        <v>0</v>
      </c>
      <c r="EB82" s="179">
        <v>0</v>
      </c>
      <c r="EC82" s="179">
        <v>0</v>
      </c>
      <c r="ED82" s="179">
        <v>0</v>
      </c>
      <c r="EE82" s="179">
        <v>0</v>
      </c>
      <c r="EF82" s="179">
        <v>0</v>
      </c>
      <c r="EG82" s="179">
        <v>0</v>
      </c>
      <c r="EH82" s="179">
        <v>0</v>
      </c>
      <c r="EI82" s="179">
        <v>0</v>
      </c>
      <c r="EJ82" s="179">
        <v>0</v>
      </c>
      <c r="EK82" s="179">
        <v>0</v>
      </c>
      <c r="EL82" s="179">
        <v>0</v>
      </c>
      <c r="EM82" s="179">
        <v>0</v>
      </c>
      <c r="EN82" s="179">
        <v>0</v>
      </c>
      <c r="EO82" s="179">
        <v>0</v>
      </c>
      <c r="EP82" s="179">
        <v>0</v>
      </c>
      <c r="EQ82" s="179">
        <v>0</v>
      </c>
      <c r="ER82" s="179">
        <v>0</v>
      </c>
      <c r="ES82" s="179">
        <v>0</v>
      </c>
      <c r="ET82" s="179">
        <v>0</v>
      </c>
      <c r="EU82" s="179">
        <v>0</v>
      </c>
      <c r="EV82" s="179">
        <v>0</v>
      </c>
      <c r="EW82" s="179">
        <v>0</v>
      </c>
      <c r="EX82" s="179">
        <v>0</v>
      </c>
      <c r="EY82" s="179">
        <v>0</v>
      </c>
      <c r="EZ82" s="179">
        <v>0</v>
      </c>
      <c r="FA82" s="179">
        <v>0</v>
      </c>
      <c r="FB82" s="179">
        <v>0</v>
      </c>
      <c r="FC82" s="179">
        <v>0</v>
      </c>
      <c r="FD82" s="179">
        <v>0</v>
      </c>
      <c r="FE82" s="179">
        <v>0</v>
      </c>
      <c r="FF82" s="179">
        <v>0</v>
      </c>
      <c r="FG82" s="179">
        <v>0</v>
      </c>
      <c r="FH82" s="179">
        <v>0</v>
      </c>
      <c r="FI82" s="179">
        <v>0</v>
      </c>
      <c r="FJ82" s="179">
        <v>0</v>
      </c>
      <c r="FK82" s="179">
        <v>0</v>
      </c>
      <c r="FL82" s="179">
        <v>0</v>
      </c>
      <c r="FM82" s="179">
        <v>0</v>
      </c>
      <c r="FN82" s="179">
        <v>0</v>
      </c>
      <c r="FO82" s="179">
        <v>0</v>
      </c>
      <c r="FP82" s="179">
        <v>0</v>
      </c>
      <c r="FQ82" s="179">
        <v>0</v>
      </c>
      <c r="FR82" s="179">
        <v>0</v>
      </c>
      <c r="FS82" s="179">
        <v>0</v>
      </c>
      <c r="FT82" s="179">
        <v>0</v>
      </c>
      <c r="FU82" s="179">
        <v>0</v>
      </c>
      <c r="FV82" s="179">
        <v>0</v>
      </c>
      <c r="FW82" s="179">
        <v>0</v>
      </c>
      <c r="FX82" s="179">
        <v>0</v>
      </c>
      <c r="FY82" s="179">
        <v>0</v>
      </c>
      <c r="FZ82" s="179">
        <v>0</v>
      </c>
      <c r="GA82" s="179">
        <v>0</v>
      </c>
    </row>
    <row r="83" spans="2:183">
      <c r="B83" s="96" t="s">
        <v>3</v>
      </c>
      <c r="C83" s="166" t="s">
        <v>43</v>
      </c>
      <c r="D83" s="175">
        <v>245.63</v>
      </c>
      <c r="E83" s="176">
        <v>221.27</v>
      </c>
      <c r="F83" s="176">
        <v>227.56</v>
      </c>
      <c r="G83" s="176">
        <v>0</v>
      </c>
      <c r="H83" s="176">
        <v>108.83</v>
      </c>
      <c r="I83" s="176">
        <v>236.62</v>
      </c>
      <c r="J83" s="176">
        <v>247.18</v>
      </c>
      <c r="K83" s="176">
        <v>246.15</v>
      </c>
      <c r="L83" s="176">
        <v>235.39</v>
      </c>
      <c r="M83" s="176">
        <v>242.52</v>
      </c>
      <c r="N83" s="176">
        <v>233.46</v>
      </c>
      <c r="O83" s="176">
        <v>242.24</v>
      </c>
      <c r="P83" s="176">
        <v>261.68</v>
      </c>
      <c r="Q83" s="176">
        <v>235.71</v>
      </c>
      <c r="R83" s="176">
        <v>257.64999999999998</v>
      </c>
      <c r="S83" s="176">
        <v>250.05</v>
      </c>
      <c r="T83" s="176">
        <v>257.16000000000003</v>
      </c>
      <c r="U83" s="176">
        <v>251.26</v>
      </c>
      <c r="V83" s="176">
        <v>262.32</v>
      </c>
      <c r="W83" s="176">
        <v>261.72000000000003</v>
      </c>
      <c r="X83" s="176">
        <v>249.41</v>
      </c>
      <c r="Y83" s="176">
        <v>259.66000000000003</v>
      </c>
      <c r="Z83" s="176">
        <v>246.47</v>
      </c>
      <c r="AA83" s="176">
        <v>257.39999999999998</v>
      </c>
      <c r="AB83" s="176">
        <v>261.12</v>
      </c>
      <c r="AC83" s="176">
        <v>236.49</v>
      </c>
      <c r="AD83" s="176">
        <v>257.83</v>
      </c>
      <c r="AE83" s="176">
        <v>249.58</v>
      </c>
      <c r="AF83" s="176">
        <v>82.89</v>
      </c>
      <c r="AG83" s="176">
        <v>252.62</v>
      </c>
      <c r="AH83" s="176">
        <v>262.89</v>
      </c>
      <c r="AI83" s="176">
        <v>262.72000000000003</v>
      </c>
      <c r="AJ83" s="176">
        <v>249.4</v>
      </c>
      <c r="AK83" s="176">
        <v>258.89999999999998</v>
      </c>
      <c r="AL83" s="176">
        <v>248.66</v>
      </c>
      <c r="AM83" s="176">
        <v>256.33999999999997</v>
      </c>
      <c r="AN83" s="176">
        <v>262.17</v>
      </c>
      <c r="AO83" s="176">
        <v>247.67</v>
      </c>
      <c r="AP83" s="176">
        <v>261.74</v>
      </c>
      <c r="AQ83" s="176">
        <v>251.7</v>
      </c>
      <c r="AR83" s="176">
        <v>261.72000000000003</v>
      </c>
      <c r="AS83" s="176">
        <v>254.07</v>
      </c>
      <c r="AT83" s="176">
        <v>264.89999999999998</v>
      </c>
      <c r="AU83" s="176">
        <v>264.61</v>
      </c>
      <c r="AV83" s="176">
        <v>252.91</v>
      </c>
      <c r="AW83" s="176">
        <v>260.26</v>
      </c>
      <c r="AX83" s="176">
        <v>251.06</v>
      </c>
      <c r="AY83" s="176">
        <v>258.48</v>
      </c>
      <c r="AZ83" s="176">
        <v>262.73</v>
      </c>
      <c r="BA83" s="176">
        <v>238.93</v>
      </c>
      <c r="BB83" s="176">
        <v>260.7</v>
      </c>
      <c r="BC83" s="176">
        <v>75.16</v>
      </c>
      <c r="BD83" s="176">
        <v>259.49</v>
      </c>
      <c r="BE83" s="176">
        <v>254.41</v>
      </c>
      <c r="BF83" s="176">
        <v>264.37</v>
      </c>
      <c r="BG83" s="176">
        <v>264.45999999999998</v>
      </c>
      <c r="BH83" s="176">
        <v>251.18</v>
      </c>
      <c r="BI83" s="176">
        <v>259.37</v>
      </c>
      <c r="BJ83" s="176">
        <v>249.35</v>
      </c>
      <c r="BK83" s="176">
        <v>258.77999999999997</v>
      </c>
      <c r="BL83" s="176">
        <v>263.75</v>
      </c>
      <c r="BM83" s="176">
        <v>239.17</v>
      </c>
      <c r="BN83" s="176">
        <v>261.54000000000002</v>
      </c>
      <c r="BO83" s="176">
        <v>252.63</v>
      </c>
      <c r="BP83" s="176">
        <v>262.83999999999997</v>
      </c>
      <c r="BQ83" s="176">
        <v>255.74</v>
      </c>
      <c r="BR83" s="176">
        <v>266.55</v>
      </c>
      <c r="BS83" s="176">
        <v>268.27999999999997</v>
      </c>
      <c r="BT83" s="176">
        <v>254.42</v>
      </c>
      <c r="BU83" s="176">
        <v>264.45999999999998</v>
      </c>
      <c r="BV83" s="176">
        <v>254.82</v>
      </c>
      <c r="BW83" s="176">
        <v>265.58</v>
      </c>
      <c r="BX83" s="176">
        <v>268.16000000000003</v>
      </c>
      <c r="BY83" s="176">
        <v>244.87</v>
      </c>
      <c r="BZ83" s="176">
        <v>266.25</v>
      </c>
      <c r="CA83" s="176">
        <v>164.64</v>
      </c>
      <c r="CB83" s="176">
        <v>121.51</v>
      </c>
      <c r="CC83" s="176">
        <v>260.91000000000003</v>
      </c>
      <c r="CD83" s="176">
        <v>272.45</v>
      </c>
      <c r="CE83" s="176">
        <v>274.2</v>
      </c>
      <c r="CF83" s="176">
        <v>261.82</v>
      </c>
      <c r="CG83" s="176">
        <v>270.01</v>
      </c>
      <c r="CH83" s="176">
        <v>267.56</v>
      </c>
      <c r="CI83" s="176">
        <v>277.81</v>
      </c>
      <c r="CJ83" s="176">
        <v>278.06</v>
      </c>
      <c r="CK83" s="176">
        <v>259.55</v>
      </c>
      <c r="CL83" s="176">
        <v>274.81</v>
      </c>
      <c r="CM83" s="176">
        <v>263.55</v>
      </c>
      <c r="CN83" s="176">
        <v>271.38</v>
      </c>
      <c r="CO83" s="176">
        <v>263.58</v>
      </c>
      <c r="CP83" s="176">
        <v>275.47000000000003</v>
      </c>
      <c r="CQ83" s="176">
        <v>275.36</v>
      </c>
      <c r="CR83" s="176">
        <v>263.45</v>
      </c>
      <c r="CS83" s="176">
        <v>272.43</v>
      </c>
      <c r="CT83" s="176">
        <v>267.14999999999998</v>
      </c>
      <c r="CU83" s="176">
        <v>277.47000000000003</v>
      </c>
      <c r="CV83" s="176">
        <v>277.33</v>
      </c>
      <c r="CW83" s="176">
        <v>251.36</v>
      </c>
      <c r="CX83" s="176">
        <v>106.52</v>
      </c>
      <c r="CY83" s="176">
        <v>0</v>
      </c>
      <c r="CZ83" s="176">
        <v>271.44</v>
      </c>
      <c r="DA83" s="176">
        <v>263.88</v>
      </c>
      <c r="DB83" s="176">
        <v>276.27999999999997</v>
      </c>
      <c r="DC83" s="176">
        <v>276.83</v>
      </c>
      <c r="DD83" s="176">
        <v>262.10000000000002</v>
      </c>
      <c r="DE83" s="176">
        <v>272.02999999999997</v>
      </c>
      <c r="DF83" s="176">
        <v>267.55</v>
      </c>
      <c r="DG83" s="176">
        <v>275.97000000000003</v>
      </c>
      <c r="DH83" s="176">
        <v>275.42</v>
      </c>
      <c r="DI83" s="176">
        <v>248.46</v>
      </c>
      <c r="DJ83" s="176">
        <v>272.83999999999997</v>
      </c>
      <c r="DK83" s="176">
        <v>260.51</v>
      </c>
      <c r="DL83" s="176">
        <v>268.35000000000002</v>
      </c>
      <c r="DM83" s="176">
        <v>261.52999999999997</v>
      </c>
      <c r="DN83" s="176">
        <v>273.2</v>
      </c>
      <c r="DO83" s="176">
        <v>272.77999999999997</v>
      </c>
      <c r="DP83" s="176">
        <v>259.64</v>
      </c>
      <c r="DQ83" s="176">
        <v>269.92</v>
      </c>
      <c r="DR83" s="176">
        <v>265.11</v>
      </c>
      <c r="DS83" s="176">
        <v>272.99</v>
      </c>
      <c r="DT83" s="176">
        <v>275.44</v>
      </c>
      <c r="DU83" s="176">
        <v>249.22</v>
      </c>
      <c r="DV83" s="176">
        <v>272.33999999999997</v>
      </c>
      <c r="DW83" s="176">
        <v>121.66</v>
      </c>
      <c r="DX83" s="176">
        <v>225.68</v>
      </c>
      <c r="DY83" s="176">
        <v>261.56</v>
      </c>
      <c r="DZ83" s="176">
        <v>274.25</v>
      </c>
      <c r="EA83" s="176">
        <v>272.76</v>
      </c>
      <c r="EB83" s="176">
        <v>260.89999999999998</v>
      </c>
      <c r="EC83" s="176">
        <v>269.62</v>
      </c>
      <c r="ED83" s="176">
        <v>263.89</v>
      </c>
      <c r="EE83" s="176">
        <v>274.52999999999997</v>
      </c>
      <c r="EF83" s="176">
        <v>276.42</v>
      </c>
      <c r="EG83" s="176">
        <v>258.89999999999998</v>
      </c>
      <c r="EH83" s="176">
        <v>273.39999999999998</v>
      </c>
      <c r="EI83" s="176">
        <v>262.08999999999997</v>
      </c>
      <c r="EJ83" s="176">
        <v>270.04000000000002</v>
      </c>
      <c r="EK83" s="176">
        <v>262.68</v>
      </c>
      <c r="EL83" s="176">
        <v>276.20999999999998</v>
      </c>
      <c r="EM83" s="176">
        <v>274.73</v>
      </c>
      <c r="EN83" s="176">
        <v>262.55</v>
      </c>
      <c r="EO83" s="176">
        <v>270.81</v>
      </c>
      <c r="EP83" s="176">
        <v>264.83</v>
      </c>
      <c r="EQ83" s="176">
        <v>276.66000000000003</v>
      </c>
      <c r="ER83" s="176">
        <v>273.79000000000002</v>
      </c>
      <c r="ES83" s="176">
        <v>247.79</v>
      </c>
      <c r="ET83" s="176">
        <v>270.98</v>
      </c>
      <c r="EU83" s="176">
        <v>95.99</v>
      </c>
      <c r="EV83" s="176">
        <v>252.21</v>
      </c>
      <c r="EW83" s="176">
        <v>261.77999999999997</v>
      </c>
      <c r="EX83" s="176">
        <v>273.56</v>
      </c>
      <c r="EY83" s="176">
        <v>273.14999999999998</v>
      </c>
      <c r="EZ83" s="176">
        <v>261.31</v>
      </c>
      <c r="FA83" s="176">
        <v>269.33999999999997</v>
      </c>
      <c r="FB83" s="176">
        <v>263.60000000000002</v>
      </c>
      <c r="FC83" s="176">
        <v>274.29000000000002</v>
      </c>
      <c r="FD83" s="176">
        <v>269.83</v>
      </c>
      <c r="FE83" s="176">
        <v>245.08</v>
      </c>
      <c r="FF83" s="176">
        <v>269.27999999999997</v>
      </c>
      <c r="FG83" s="176">
        <v>259.91000000000003</v>
      </c>
      <c r="FH83" s="176">
        <v>268.12</v>
      </c>
      <c r="FI83" s="176">
        <v>260.16000000000003</v>
      </c>
      <c r="FJ83" s="176">
        <v>271.67</v>
      </c>
      <c r="FK83" s="176">
        <v>271.74</v>
      </c>
      <c r="FL83" s="176">
        <v>259.25</v>
      </c>
      <c r="FM83" s="176">
        <v>268.63</v>
      </c>
      <c r="FN83" s="176">
        <v>261.2</v>
      </c>
      <c r="FO83" s="176">
        <v>271.91000000000003</v>
      </c>
      <c r="FP83" s="176">
        <v>270.01</v>
      </c>
      <c r="FQ83" s="176">
        <v>244.97</v>
      </c>
      <c r="FR83" s="176">
        <v>268.98</v>
      </c>
      <c r="FS83" s="176">
        <v>260.08999999999997</v>
      </c>
      <c r="FT83" s="176">
        <v>85.75</v>
      </c>
      <c r="FU83" s="176">
        <v>259.02999999999997</v>
      </c>
      <c r="FV83" s="176">
        <v>270.95</v>
      </c>
      <c r="FW83" s="176">
        <v>270.20999999999998</v>
      </c>
      <c r="FX83" s="176">
        <v>258.60000000000002</v>
      </c>
      <c r="FY83" s="176">
        <v>265.99</v>
      </c>
      <c r="FZ83" s="176">
        <v>259.45999999999998</v>
      </c>
      <c r="GA83" s="176">
        <v>270.70999999999998</v>
      </c>
    </row>
    <row r="84" spans="2:183">
      <c r="B84" s="96" t="s">
        <v>3</v>
      </c>
      <c r="C84" s="166" t="s">
        <v>44</v>
      </c>
      <c r="D84" s="178">
        <v>337.87</v>
      </c>
      <c r="E84" s="179">
        <v>304.35000000000002</v>
      </c>
      <c r="F84" s="179">
        <v>313</v>
      </c>
      <c r="G84" s="179">
        <v>0</v>
      </c>
      <c r="H84" s="179">
        <v>149.69999999999999</v>
      </c>
      <c r="I84" s="179">
        <v>325.47000000000003</v>
      </c>
      <c r="J84" s="179">
        <v>340</v>
      </c>
      <c r="K84" s="179">
        <v>338.58</v>
      </c>
      <c r="L84" s="179">
        <v>323.77999999999997</v>
      </c>
      <c r="M84" s="179">
        <v>333.58</v>
      </c>
      <c r="N84" s="179">
        <v>321.12</v>
      </c>
      <c r="O84" s="179">
        <v>333.2</v>
      </c>
      <c r="P84" s="179">
        <v>359.95</v>
      </c>
      <c r="Q84" s="179">
        <v>324.22000000000003</v>
      </c>
      <c r="R84" s="179">
        <v>354.39</v>
      </c>
      <c r="S84" s="179">
        <v>343.95</v>
      </c>
      <c r="T84" s="179">
        <v>353.72</v>
      </c>
      <c r="U84" s="179">
        <v>345.61</v>
      </c>
      <c r="V84" s="179">
        <v>360.82</v>
      </c>
      <c r="W84" s="179">
        <v>360</v>
      </c>
      <c r="X84" s="179">
        <v>343.06</v>
      </c>
      <c r="Y84" s="179">
        <v>357.16</v>
      </c>
      <c r="Z84" s="179">
        <v>339.02</v>
      </c>
      <c r="AA84" s="179">
        <v>354.06</v>
      </c>
      <c r="AB84" s="179">
        <v>513.63</v>
      </c>
      <c r="AC84" s="179">
        <v>465.18</v>
      </c>
      <c r="AD84" s="179">
        <v>507.16</v>
      </c>
      <c r="AE84" s="179">
        <v>490.92</v>
      </c>
      <c r="AF84" s="179">
        <v>163.05000000000001</v>
      </c>
      <c r="AG84" s="179">
        <v>496.9</v>
      </c>
      <c r="AH84" s="179">
        <v>517.1</v>
      </c>
      <c r="AI84" s="179">
        <v>516.77</v>
      </c>
      <c r="AJ84" s="179">
        <v>490.57</v>
      </c>
      <c r="AK84" s="179">
        <v>509.26</v>
      </c>
      <c r="AL84" s="179">
        <v>489.12</v>
      </c>
      <c r="AM84" s="179">
        <v>504.22</v>
      </c>
      <c r="AN84" s="179">
        <v>515.69000000000005</v>
      </c>
      <c r="AO84" s="179">
        <v>487.17</v>
      </c>
      <c r="AP84" s="179">
        <v>514.83000000000004</v>
      </c>
      <c r="AQ84" s="179">
        <v>495.09</v>
      </c>
      <c r="AR84" s="179">
        <v>514.79999999999995</v>
      </c>
      <c r="AS84" s="179">
        <v>499.75</v>
      </c>
      <c r="AT84" s="179">
        <v>521.05999999999995</v>
      </c>
      <c r="AU84" s="179">
        <v>520.49</v>
      </c>
      <c r="AV84" s="179">
        <v>497.47</v>
      </c>
      <c r="AW84" s="179">
        <v>511.94</v>
      </c>
      <c r="AX84" s="179">
        <v>493.83</v>
      </c>
      <c r="AY84" s="179">
        <v>508.43</v>
      </c>
      <c r="AZ84" s="179">
        <v>528.09</v>
      </c>
      <c r="BA84" s="179">
        <v>480.24</v>
      </c>
      <c r="BB84" s="179">
        <v>524</v>
      </c>
      <c r="BC84" s="179">
        <v>151.08000000000001</v>
      </c>
      <c r="BD84" s="179">
        <v>521.57000000000005</v>
      </c>
      <c r="BE84" s="179">
        <v>511.37</v>
      </c>
      <c r="BF84" s="179">
        <v>531.39</v>
      </c>
      <c r="BG84" s="179">
        <v>531.57000000000005</v>
      </c>
      <c r="BH84" s="179">
        <v>504.88</v>
      </c>
      <c r="BI84" s="179">
        <v>521.33000000000004</v>
      </c>
      <c r="BJ84" s="179">
        <v>501.2</v>
      </c>
      <c r="BK84" s="179">
        <v>520.16</v>
      </c>
      <c r="BL84" s="179">
        <v>543.33000000000004</v>
      </c>
      <c r="BM84" s="179">
        <v>492.69</v>
      </c>
      <c r="BN84" s="179">
        <v>538.78</v>
      </c>
      <c r="BO84" s="179">
        <v>520.41999999999996</v>
      </c>
      <c r="BP84" s="179">
        <v>541.45000000000005</v>
      </c>
      <c r="BQ84" s="179">
        <v>526.83000000000004</v>
      </c>
      <c r="BR84" s="179">
        <v>549.09</v>
      </c>
      <c r="BS84" s="179">
        <v>552.66</v>
      </c>
      <c r="BT84" s="179">
        <v>524.1</v>
      </c>
      <c r="BU84" s="179">
        <v>544.78</v>
      </c>
      <c r="BV84" s="179">
        <v>524.92999999999995</v>
      </c>
      <c r="BW84" s="179">
        <v>547.08000000000004</v>
      </c>
      <c r="BX84" s="179">
        <v>568.5</v>
      </c>
      <c r="BY84" s="179">
        <v>519.13</v>
      </c>
      <c r="BZ84" s="179">
        <v>564.45000000000005</v>
      </c>
      <c r="CA84" s="179">
        <v>349.03</v>
      </c>
      <c r="CB84" s="179">
        <v>257.61</v>
      </c>
      <c r="CC84" s="179">
        <v>553.12</v>
      </c>
      <c r="CD84" s="179">
        <v>577.6</v>
      </c>
      <c r="CE84" s="179">
        <v>581.30999999999995</v>
      </c>
      <c r="CF84" s="179">
        <v>555.05999999999995</v>
      </c>
      <c r="CG84" s="179">
        <v>572.42999999999995</v>
      </c>
      <c r="CH84" s="179">
        <v>567.24</v>
      </c>
      <c r="CI84" s="179">
        <v>588.97</v>
      </c>
      <c r="CJ84" s="179">
        <v>603.38</v>
      </c>
      <c r="CK84" s="179">
        <v>563.22</v>
      </c>
      <c r="CL84" s="179">
        <v>596.33000000000004</v>
      </c>
      <c r="CM84" s="179">
        <v>571.91</v>
      </c>
      <c r="CN84" s="179">
        <v>588.9</v>
      </c>
      <c r="CO84" s="179">
        <v>571.97</v>
      </c>
      <c r="CP84" s="179">
        <v>597.76</v>
      </c>
      <c r="CQ84" s="179">
        <v>597.53</v>
      </c>
      <c r="CR84" s="179">
        <v>571.67999999999995</v>
      </c>
      <c r="CS84" s="179">
        <v>591.17999999999995</v>
      </c>
      <c r="CT84" s="179">
        <v>579.71</v>
      </c>
      <c r="CU84" s="179">
        <v>602.12</v>
      </c>
      <c r="CV84" s="179">
        <v>618.44000000000005</v>
      </c>
      <c r="CW84" s="179">
        <v>560.53</v>
      </c>
      <c r="CX84" s="179">
        <v>237.54</v>
      </c>
      <c r="CY84" s="179">
        <v>0</v>
      </c>
      <c r="CZ84" s="179">
        <v>605.32000000000005</v>
      </c>
      <c r="DA84" s="179">
        <v>588.45000000000005</v>
      </c>
      <c r="DB84" s="179">
        <v>616.11</v>
      </c>
      <c r="DC84" s="179">
        <v>617.32000000000005</v>
      </c>
      <c r="DD84" s="179">
        <v>584.49</v>
      </c>
      <c r="DE84" s="179">
        <v>606.62</v>
      </c>
      <c r="DF84" s="179">
        <v>596.64</v>
      </c>
      <c r="DG84" s="179">
        <v>615.41999999999996</v>
      </c>
      <c r="DH84" s="179">
        <v>630.72</v>
      </c>
      <c r="DI84" s="179">
        <v>568.98</v>
      </c>
      <c r="DJ84" s="179">
        <v>624.80999999999995</v>
      </c>
      <c r="DK84" s="179">
        <v>596.57000000000005</v>
      </c>
      <c r="DL84" s="179">
        <v>614.53</v>
      </c>
      <c r="DM84" s="179">
        <v>598.91</v>
      </c>
      <c r="DN84" s="179">
        <v>625.62</v>
      </c>
      <c r="DO84" s="179">
        <v>624.66</v>
      </c>
      <c r="DP84" s="179">
        <v>594.57000000000005</v>
      </c>
      <c r="DQ84" s="179">
        <v>618.12</v>
      </c>
      <c r="DR84" s="179">
        <v>607.1</v>
      </c>
      <c r="DS84" s="179">
        <v>625.14</v>
      </c>
      <c r="DT84" s="179">
        <v>650.04</v>
      </c>
      <c r="DU84" s="179">
        <v>588.15</v>
      </c>
      <c r="DV84" s="179">
        <v>642.71</v>
      </c>
      <c r="DW84" s="179">
        <v>287.11</v>
      </c>
      <c r="DX84" s="179">
        <v>532.62</v>
      </c>
      <c r="DY84" s="179">
        <v>617.28</v>
      </c>
      <c r="DZ84" s="179">
        <v>647.24</v>
      </c>
      <c r="EA84" s="179">
        <v>643.71</v>
      </c>
      <c r="EB84" s="179">
        <v>615.72</v>
      </c>
      <c r="EC84" s="179">
        <v>636.29999999999995</v>
      </c>
      <c r="ED84" s="179">
        <v>622.78</v>
      </c>
      <c r="EE84" s="179">
        <v>647.9</v>
      </c>
      <c r="EF84" s="179">
        <v>668.93</v>
      </c>
      <c r="EG84" s="179">
        <v>626.54</v>
      </c>
      <c r="EH84" s="179">
        <v>661.62</v>
      </c>
      <c r="EI84" s="179">
        <v>634.25</v>
      </c>
      <c r="EJ84" s="179">
        <v>653.5</v>
      </c>
      <c r="EK84" s="179">
        <v>635.70000000000005</v>
      </c>
      <c r="EL84" s="179">
        <v>668.43</v>
      </c>
      <c r="EM84" s="179">
        <v>664.85</v>
      </c>
      <c r="EN84" s="179">
        <v>635.38</v>
      </c>
      <c r="EO84" s="179">
        <v>655.37</v>
      </c>
      <c r="EP84" s="179">
        <v>640.9</v>
      </c>
      <c r="EQ84" s="179">
        <v>669.51</v>
      </c>
      <c r="ER84" s="179">
        <v>681.75</v>
      </c>
      <c r="ES84" s="179">
        <v>617.01</v>
      </c>
      <c r="ET84" s="179">
        <v>674.74</v>
      </c>
      <c r="EU84" s="179">
        <v>239</v>
      </c>
      <c r="EV84" s="179">
        <v>628</v>
      </c>
      <c r="EW84" s="179">
        <v>651.82000000000005</v>
      </c>
      <c r="EX84" s="179">
        <v>681.17</v>
      </c>
      <c r="EY84" s="179">
        <v>680.15</v>
      </c>
      <c r="EZ84" s="179">
        <v>650.66999999999996</v>
      </c>
      <c r="FA84" s="179">
        <v>670.66</v>
      </c>
      <c r="FB84" s="179">
        <v>656.38</v>
      </c>
      <c r="FC84" s="179">
        <v>682.98</v>
      </c>
      <c r="FD84" s="179">
        <v>690.76</v>
      </c>
      <c r="FE84" s="179">
        <v>627.41999999999996</v>
      </c>
      <c r="FF84" s="179">
        <v>689.35</v>
      </c>
      <c r="FG84" s="179">
        <v>665.37</v>
      </c>
      <c r="FH84" s="179">
        <v>686.38</v>
      </c>
      <c r="FI84" s="179">
        <v>666</v>
      </c>
      <c r="FJ84" s="179">
        <v>695.48</v>
      </c>
      <c r="FK84" s="179">
        <v>695.65</v>
      </c>
      <c r="FL84" s="179">
        <v>663.68</v>
      </c>
      <c r="FM84" s="179">
        <v>687.68</v>
      </c>
      <c r="FN84" s="179">
        <v>668.67</v>
      </c>
      <c r="FO84" s="179">
        <v>696.1</v>
      </c>
      <c r="FP84" s="179">
        <v>710.14</v>
      </c>
      <c r="FQ84" s="179">
        <v>644.27</v>
      </c>
      <c r="FR84" s="179">
        <v>707.41</v>
      </c>
      <c r="FS84" s="179">
        <v>684.05</v>
      </c>
      <c r="FT84" s="179">
        <v>225.53</v>
      </c>
      <c r="FU84" s="179">
        <v>681.26</v>
      </c>
      <c r="FV84" s="179">
        <v>712.6</v>
      </c>
      <c r="FW84" s="179">
        <v>710.66</v>
      </c>
      <c r="FX84" s="179">
        <v>680.12</v>
      </c>
      <c r="FY84" s="179">
        <v>699.54</v>
      </c>
      <c r="FZ84" s="179">
        <v>682.38</v>
      </c>
      <c r="GA84" s="179">
        <v>711.98</v>
      </c>
    </row>
    <row r="85" spans="2:183">
      <c r="B85" s="171" t="s">
        <v>3</v>
      </c>
      <c r="C85" s="172" t="s">
        <v>45</v>
      </c>
      <c r="D85" s="92">
        <v>0.46203952103564577</v>
      </c>
      <c r="E85" s="93">
        <v>0.46188465303856102</v>
      </c>
      <c r="F85" s="93">
        <v>0.46177718305285043</v>
      </c>
      <c r="G85" s="93" t="e">
        <v>#DIV/0!</v>
      </c>
      <c r="H85" s="93">
        <v>0.46195533770970537</v>
      </c>
      <c r="I85" s="93">
        <v>0.46126973217397027</v>
      </c>
      <c r="J85" s="93">
        <v>0.46121791814258933</v>
      </c>
      <c r="K85" s="93">
        <v>0.46163638047258421</v>
      </c>
      <c r="L85" s="93">
        <v>0.46127522110797298</v>
      </c>
      <c r="M85" s="93">
        <v>0.46207977358014884</v>
      </c>
      <c r="N85" s="93">
        <v>0.46216601707688187</v>
      </c>
      <c r="O85" s="93">
        <v>0.46124676959225341</v>
      </c>
      <c r="P85" s="93">
        <v>0.49217238917222622</v>
      </c>
      <c r="Q85" s="93">
        <v>0.49193639425837538</v>
      </c>
      <c r="R85" s="93">
        <v>0.49222331108467404</v>
      </c>
      <c r="S85" s="93">
        <v>0.49181676305855621</v>
      </c>
      <c r="T85" s="93">
        <v>0.49133345561261926</v>
      </c>
      <c r="U85" s="93">
        <v>0.49181683610428062</v>
      </c>
      <c r="V85" s="93">
        <v>0.49217831985271571</v>
      </c>
      <c r="W85" s="93">
        <v>0.49130151161753877</v>
      </c>
      <c r="X85" s="93">
        <v>0.4918283210546664</v>
      </c>
      <c r="Y85" s="93">
        <v>0.49264745118360564</v>
      </c>
      <c r="Z85" s="93">
        <v>0.49138507090931599</v>
      </c>
      <c r="AA85" s="93">
        <v>0.49176813293016108</v>
      </c>
      <c r="AB85" s="93">
        <v>0.49218352360992784</v>
      </c>
      <c r="AC85" s="93">
        <v>0.49143989791249948</v>
      </c>
      <c r="AD85" s="93">
        <v>0.49176143671013334</v>
      </c>
      <c r="AE85" s="93">
        <v>0.49137227036925396</v>
      </c>
      <c r="AF85" s="93">
        <v>0.49429506332272194</v>
      </c>
      <c r="AG85" s="93">
        <v>0.49135492404027681</v>
      </c>
      <c r="AH85" s="93">
        <v>0.49217347017062579</v>
      </c>
      <c r="AI85" s="93">
        <v>0.49173328167438629</v>
      </c>
      <c r="AJ85" s="93">
        <v>0.49182876013440374</v>
      </c>
      <c r="AK85" s="93">
        <v>0.49220257209969204</v>
      </c>
      <c r="AL85" s="93">
        <v>0.49229261428730137</v>
      </c>
      <c r="AM85" s="93">
        <v>0.49133373091357052</v>
      </c>
      <c r="AN85" s="93">
        <v>0.49130738061485513</v>
      </c>
      <c r="AO85" s="93">
        <v>0.49137637146474422</v>
      </c>
      <c r="AP85" s="93">
        <v>0.49131449951699641</v>
      </c>
      <c r="AQ85" s="93">
        <v>0.49181499291655495</v>
      </c>
      <c r="AR85" s="93">
        <v>0.49130491482687161</v>
      </c>
      <c r="AS85" s="93">
        <v>0.49135343086899747</v>
      </c>
      <c r="AT85" s="93">
        <v>0.49172516940108424</v>
      </c>
      <c r="AU85" s="93">
        <v>0.4908612181498111</v>
      </c>
      <c r="AV85" s="93">
        <v>0.49226193473402041</v>
      </c>
      <c r="AW85" s="93">
        <v>0.49174864721177186</v>
      </c>
      <c r="AX85" s="93">
        <v>0.49182514556259255</v>
      </c>
      <c r="AY85" s="93">
        <v>0.49220521781328158</v>
      </c>
      <c r="AZ85" s="93">
        <v>0.49173813305786668</v>
      </c>
      <c r="BA85" s="93">
        <v>0.49143879294174758</v>
      </c>
      <c r="BB85" s="93">
        <v>0.49219534321279707</v>
      </c>
      <c r="BC85" s="93">
        <v>0.4947404860371083</v>
      </c>
      <c r="BD85" s="93">
        <v>0.49220054005300146</v>
      </c>
      <c r="BE85" s="93">
        <v>0.49179239645383677</v>
      </c>
      <c r="BF85" s="93">
        <v>0.49128738423912083</v>
      </c>
      <c r="BG85" s="93">
        <v>0.49128898338421129</v>
      </c>
      <c r="BH85" s="93">
        <v>0.4918102087213313</v>
      </c>
      <c r="BI85" s="93">
        <v>0.49132202031720834</v>
      </c>
      <c r="BJ85" s="93">
        <v>0.49136662823884703</v>
      </c>
      <c r="BK85" s="93">
        <v>0.49175415803813377</v>
      </c>
      <c r="BL85" s="93">
        <v>0.4917257242467391</v>
      </c>
      <c r="BM85" s="93">
        <v>0.4919090352688309</v>
      </c>
      <c r="BN85" s="93">
        <v>0.4917374514586943</v>
      </c>
      <c r="BO85" s="93">
        <v>0.49135588628908772</v>
      </c>
      <c r="BP85" s="93">
        <v>0.49130389856484824</v>
      </c>
      <c r="BQ85" s="93">
        <v>0.49178186430247289</v>
      </c>
      <c r="BR85" s="93">
        <v>0.49214702838466995</v>
      </c>
      <c r="BS85" s="93">
        <v>0.49169537814500369</v>
      </c>
      <c r="BT85" s="93">
        <v>0.49224908426666031</v>
      </c>
      <c r="BU85" s="93">
        <v>0.4917290562859265</v>
      </c>
      <c r="BV85" s="93">
        <v>0.49179147115244098</v>
      </c>
      <c r="BW85" s="93">
        <v>0.49215864231076245</v>
      </c>
      <c r="BX85" s="93">
        <v>0.49127758323892645</v>
      </c>
      <c r="BY85" s="93">
        <v>0.4913944957836337</v>
      </c>
      <c r="BZ85" s="93">
        <v>0.49085732375074131</v>
      </c>
      <c r="CA85" s="93">
        <v>0.49139315076921725</v>
      </c>
      <c r="CB85" s="93">
        <v>0.49198337565054384</v>
      </c>
      <c r="CC85" s="93">
        <v>0.49175502242818303</v>
      </c>
      <c r="CD85" s="93">
        <v>0.49124632230140203</v>
      </c>
      <c r="CE85" s="93">
        <v>0.49165662120624021</v>
      </c>
      <c r="CF85" s="93">
        <v>0.49130840859835873</v>
      </c>
      <c r="CG85" s="93">
        <v>0.49210597838777925</v>
      </c>
      <c r="CH85" s="93">
        <v>0.49126862557797185</v>
      </c>
      <c r="CI85" s="93">
        <v>0.4920465434478638</v>
      </c>
      <c r="CJ85" s="93">
        <v>0.49164663093779865</v>
      </c>
      <c r="CK85" s="93">
        <v>0.4921989267237829</v>
      </c>
      <c r="CL85" s="93">
        <v>0.49208190595081219</v>
      </c>
      <c r="CM85" s="93">
        <v>0.4912928570529792</v>
      </c>
      <c r="CN85" s="93">
        <v>0.4916775895137479</v>
      </c>
      <c r="CO85" s="93">
        <v>0.49173136949229224</v>
      </c>
      <c r="CP85" s="93">
        <v>0.4908331252188054</v>
      </c>
      <c r="CQ85" s="93">
        <v>0.49165716568714352</v>
      </c>
      <c r="CR85" s="93">
        <v>0.49130031986643935</v>
      </c>
      <c r="CS85" s="93">
        <v>0.49167080633524951</v>
      </c>
      <c r="CT85" s="93">
        <v>0.49127957152697704</v>
      </c>
      <c r="CU85" s="93">
        <v>0.49081333360833651</v>
      </c>
      <c r="CV85" s="93">
        <v>0.49124048496115158</v>
      </c>
      <c r="CW85" s="93">
        <v>0.49227177765515812</v>
      </c>
      <c r="CX85" s="93">
        <v>0.49106726199275158</v>
      </c>
      <c r="CY85" s="93" t="e">
        <v>#DIV/0!</v>
      </c>
      <c r="CZ85" s="93">
        <v>0.49209761730862361</v>
      </c>
      <c r="DA85" s="93">
        <v>0.49129738218628077</v>
      </c>
      <c r="DB85" s="93">
        <v>0.4916486637506095</v>
      </c>
      <c r="DC85" s="93">
        <v>0.49248428210520118</v>
      </c>
      <c r="DD85" s="93">
        <v>0.49129565987239698</v>
      </c>
      <c r="DE85" s="93">
        <v>0.49209890730362932</v>
      </c>
      <c r="DF85" s="93">
        <v>0.49169794529343486</v>
      </c>
      <c r="DG85" s="93">
        <v>0.49164732227956753</v>
      </c>
      <c r="DH85" s="93">
        <v>0.49206581393660914</v>
      </c>
      <c r="DI85" s="93">
        <v>0.49182707165377654</v>
      </c>
      <c r="DJ85" s="93">
        <v>0.4916645079908547</v>
      </c>
      <c r="DK85" s="93">
        <v>0.49175242965454224</v>
      </c>
      <c r="DL85" s="93">
        <v>0.49212357005528484</v>
      </c>
      <c r="DM85" s="93">
        <v>0.49130418549254984</v>
      </c>
      <c r="DN85" s="93">
        <v>0.4916751983201697</v>
      </c>
      <c r="DO85" s="93">
        <v>0.49167804536581639</v>
      </c>
      <c r="DP85" s="93">
        <v>0.49132106989836988</v>
      </c>
      <c r="DQ85" s="93">
        <v>0.49168868156955292</v>
      </c>
      <c r="DR85" s="93">
        <v>0.49172226711731282</v>
      </c>
      <c r="DS85" s="93">
        <v>0.49126013064309071</v>
      </c>
      <c r="DT85" s="93">
        <v>0.49165625737812374</v>
      </c>
      <c r="DU85" s="93">
        <v>0.49138094420084671</v>
      </c>
      <c r="DV85" s="93">
        <v>0.49126234345342057</v>
      </c>
      <c r="DW85" s="93">
        <v>0.49094072915674436</v>
      </c>
      <c r="DX85" s="93">
        <v>0.49156855806570821</v>
      </c>
      <c r="DY85" s="93">
        <v>0.49130879697079094</v>
      </c>
      <c r="DZ85" s="93">
        <v>0.49165557849629554</v>
      </c>
      <c r="EA85" s="93">
        <v>0.49167318226165879</v>
      </c>
      <c r="EB85" s="93">
        <v>0.49175401646077294</v>
      </c>
      <c r="EC85" s="93">
        <v>0.49254663783850622</v>
      </c>
      <c r="ED85" s="93">
        <v>0.49172740703887219</v>
      </c>
      <c r="EE85" s="93">
        <v>0.49206922178803569</v>
      </c>
      <c r="EF85" s="93">
        <v>0.49207265820758123</v>
      </c>
      <c r="EG85" s="93">
        <v>0.4913169735345061</v>
      </c>
      <c r="EH85" s="93">
        <v>0.49167577094095483</v>
      </c>
      <c r="EI85" s="93">
        <v>0.49130759165738747</v>
      </c>
      <c r="EJ85" s="93">
        <v>0.4912616676237877</v>
      </c>
      <c r="EK85" s="93">
        <v>0.49172784155625915</v>
      </c>
      <c r="EL85" s="93">
        <v>0.49165112453291049</v>
      </c>
      <c r="EM85" s="93">
        <v>0.49207534446751783</v>
      </c>
      <c r="EN85" s="93">
        <v>0.49216995191749829</v>
      </c>
      <c r="EO85" s="93">
        <v>0.49210350233556993</v>
      </c>
      <c r="EP85" s="93">
        <v>0.49171645397109359</v>
      </c>
      <c r="EQ85" s="93">
        <v>0.49248340220479153</v>
      </c>
      <c r="ER85" s="93">
        <v>0.49082454436086542</v>
      </c>
      <c r="ES85" s="93">
        <v>0.49137381069799646</v>
      </c>
      <c r="ET85" s="93">
        <v>0.49168418572064609</v>
      </c>
      <c r="EU85" s="93">
        <v>0.49240350001987776</v>
      </c>
      <c r="EV85" s="93">
        <v>0.49187032702102351</v>
      </c>
      <c r="EW85" s="93">
        <v>0.49087674866403536</v>
      </c>
      <c r="EX85" s="93">
        <v>0.49166586724832867</v>
      </c>
      <c r="EY85" s="93">
        <v>0.49166794728632007</v>
      </c>
      <c r="EZ85" s="93">
        <v>0.49174094076321639</v>
      </c>
      <c r="FA85" s="93">
        <v>0.49168914544731385</v>
      </c>
      <c r="FB85" s="93">
        <v>0.49215735308664244</v>
      </c>
      <c r="FC85" s="93">
        <v>0.49166861975986587</v>
      </c>
      <c r="FD85" s="93">
        <v>0.49084988721530959</v>
      </c>
      <c r="FE85" s="93">
        <v>0.49138644159184025</v>
      </c>
      <c r="FF85" s="93">
        <v>0.49127362632893862</v>
      </c>
      <c r="FG85" s="93">
        <v>0.49131518047463463</v>
      </c>
      <c r="FH85" s="93">
        <v>0.49213509853669102</v>
      </c>
      <c r="FI85" s="93">
        <v>0.49175964249436921</v>
      </c>
      <c r="FJ85" s="93">
        <v>0.49167352950033943</v>
      </c>
      <c r="FK85" s="93">
        <v>0.49210141374575395</v>
      </c>
      <c r="FL85" s="93">
        <v>0.49175976606916788</v>
      </c>
      <c r="FM85" s="93">
        <v>0.49127977485220159</v>
      </c>
      <c r="FN85" s="93">
        <v>0.49175222141817759</v>
      </c>
      <c r="FO85" s="93">
        <v>0.4925164702572109</v>
      </c>
      <c r="FP85" s="93">
        <v>0.49168307006318945</v>
      </c>
      <c r="FQ85" s="93">
        <v>0.49186377266902531</v>
      </c>
      <c r="FR85" s="93">
        <v>0.4912752794308512</v>
      </c>
      <c r="FS85" s="93">
        <v>0.49174537447575867</v>
      </c>
      <c r="FT85" s="93">
        <v>0.49282211061485665</v>
      </c>
      <c r="FU85" s="93">
        <v>0.49175468934171584</v>
      </c>
      <c r="FV85" s="93">
        <v>0.49168366842072864</v>
      </c>
      <c r="FW85" s="93">
        <v>0.49210360477318466</v>
      </c>
      <c r="FX85" s="93">
        <v>0.49176107656882556</v>
      </c>
      <c r="FY85" s="93">
        <v>0.49172175636304477</v>
      </c>
      <c r="FZ85" s="93">
        <v>0.49131486042352845</v>
      </c>
      <c r="GA85" s="93">
        <v>0.4908327541285632</v>
      </c>
    </row>
    <row r="86" spans="2:183">
      <c r="B86" s="96" t="s">
        <v>3</v>
      </c>
      <c r="C86" s="166" t="s">
        <v>46</v>
      </c>
      <c r="D86" s="96">
        <v>37.08</v>
      </c>
      <c r="E86" s="17">
        <v>33.4</v>
      </c>
      <c r="F86" s="17">
        <v>34.35</v>
      </c>
      <c r="G86" s="17">
        <v>0</v>
      </c>
      <c r="H86" s="17">
        <v>16.41</v>
      </c>
      <c r="I86" s="17">
        <v>35.770000000000003</v>
      </c>
      <c r="J86" s="17">
        <v>37.39</v>
      </c>
      <c r="K86" s="17">
        <v>37.19</v>
      </c>
      <c r="L86" s="17">
        <v>35.57</v>
      </c>
      <c r="M86" s="17">
        <v>36.590000000000003</v>
      </c>
      <c r="N86" s="17">
        <v>35.200000000000003</v>
      </c>
      <c r="O86" s="17">
        <v>36.6</v>
      </c>
      <c r="P86" s="17">
        <v>37.090000000000003</v>
      </c>
      <c r="Q86" s="17">
        <v>33.43</v>
      </c>
      <c r="R86" s="17">
        <v>36.49</v>
      </c>
      <c r="S86" s="17">
        <v>35.450000000000003</v>
      </c>
      <c r="T86" s="17">
        <v>36.49</v>
      </c>
      <c r="U86" s="17">
        <v>35.630000000000003</v>
      </c>
      <c r="V86" s="17">
        <v>37.19</v>
      </c>
      <c r="W86" s="17">
        <v>37.17</v>
      </c>
      <c r="X86" s="17">
        <v>35.35</v>
      </c>
      <c r="Y86" s="17">
        <v>36.76</v>
      </c>
      <c r="Z86" s="17">
        <v>34.950000000000003</v>
      </c>
      <c r="AA86" s="17">
        <v>36.49</v>
      </c>
      <c r="AB86" s="17">
        <v>36.979999999999997</v>
      </c>
      <c r="AC86" s="17">
        <v>33.549999999999997</v>
      </c>
      <c r="AD86" s="17">
        <v>36.53</v>
      </c>
      <c r="AE86" s="17">
        <v>35.39</v>
      </c>
      <c r="AF86" s="17">
        <v>11.68</v>
      </c>
      <c r="AG86" s="17">
        <v>35.840000000000003</v>
      </c>
      <c r="AH86" s="17">
        <v>37.24</v>
      </c>
      <c r="AI86" s="17">
        <v>37.25</v>
      </c>
      <c r="AJ86" s="17">
        <v>35.32</v>
      </c>
      <c r="AK86" s="17">
        <v>36.65</v>
      </c>
      <c r="AL86" s="17">
        <v>35.18</v>
      </c>
      <c r="AM86" s="17">
        <v>36.340000000000003</v>
      </c>
      <c r="AN86" s="17">
        <v>37.22</v>
      </c>
      <c r="AO86" s="17">
        <v>35.18</v>
      </c>
      <c r="AP86" s="17">
        <v>37.159999999999997</v>
      </c>
      <c r="AQ86" s="17">
        <v>35.68</v>
      </c>
      <c r="AR86" s="17">
        <v>37.15</v>
      </c>
      <c r="AS86" s="17">
        <v>36.07</v>
      </c>
      <c r="AT86" s="17">
        <v>37.590000000000003</v>
      </c>
      <c r="AU86" s="17">
        <v>37.619999999999997</v>
      </c>
      <c r="AV86" s="17">
        <v>35.83</v>
      </c>
      <c r="AW86" s="17">
        <v>36.909999999999997</v>
      </c>
      <c r="AX86" s="17">
        <v>35.590000000000003</v>
      </c>
      <c r="AY86" s="17">
        <v>36.6</v>
      </c>
      <c r="AZ86" s="17">
        <v>37.270000000000003</v>
      </c>
      <c r="BA86" s="17">
        <v>33.93</v>
      </c>
      <c r="BB86" s="17">
        <v>36.93</v>
      </c>
      <c r="BC86" s="17">
        <v>10.59</v>
      </c>
      <c r="BD86" s="17">
        <v>36.76</v>
      </c>
      <c r="BE86" s="17">
        <v>36.090000000000003</v>
      </c>
      <c r="BF86" s="17">
        <v>37.549999999999997</v>
      </c>
      <c r="BG86" s="17">
        <v>37.56</v>
      </c>
      <c r="BH86" s="17">
        <v>35.6</v>
      </c>
      <c r="BI86" s="17">
        <v>36.81</v>
      </c>
      <c r="BJ86" s="17">
        <v>35.36</v>
      </c>
      <c r="BK86" s="17">
        <v>36.69</v>
      </c>
      <c r="BL86" s="17">
        <v>37.42</v>
      </c>
      <c r="BM86" s="17">
        <v>33.93</v>
      </c>
      <c r="BN86" s="17">
        <v>37.090000000000003</v>
      </c>
      <c r="BO86" s="17">
        <v>35.86</v>
      </c>
      <c r="BP86" s="17">
        <v>37.33</v>
      </c>
      <c r="BQ86" s="17">
        <v>36.29</v>
      </c>
      <c r="BR86" s="17">
        <v>37.81</v>
      </c>
      <c r="BS86" s="17">
        <v>38.1</v>
      </c>
      <c r="BT86" s="17">
        <v>36.049999999999997</v>
      </c>
      <c r="BU86" s="17">
        <v>37.54</v>
      </c>
      <c r="BV86" s="17">
        <v>36.15</v>
      </c>
      <c r="BW86" s="17">
        <v>37.659999999999997</v>
      </c>
      <c r="BX86" s="17">
        <v>38.119999999999997</v>
      </c>
      <c r="BY86" s="17">
        <v>34.83</v>
      </c>
      <c r="BZ86" s="17">
        <v>37.869999999999997</v>
      </c>
      <c r="CA86" s="17">
        <v>23.4</v>
      </c>
      <c r="CB86" s="17">
        <v>17.25</v>
      </c>
      <c r="CC86" s="17">
        <v>37.06</v>
      </c>
      <c r="CD86" s="17">
        <v>38.76</v>
      </c>
      <c r="CE86" s="17">
        <v>38.99</v>
      </c>
      <c r="CF86" s="17">
        <v>37.229999999999997</v>
      </c>
      <c r="CG86" s="17">
        <v>38.33</v>
      </c>
      <c r="CH86" s="17">
        <v>38.090000000000003</v>
      </c>
      <c r="CI86" s="17">
        <v>39.49</v>
      </c>
      <c r="CJ86" s="17">
        <v>39.56</v>
      </c>
      <c r="CK86" s="17">
        <v>36.880000000000003</v>
      </c>
      <c r="CL86" s="17">
        <v>39.049999999999997</v>
      </c>
      <c r="CM86" s="17">
        <v>37.49</v>
      </c>
      <c r="CN86" s="17">
        <v>38.56</v>
      </c>
      <c r="CO86" s="17">
        <v>37.46</v>
      </c>
      <c r="CP86" s="17">
        <v>39.24</v>
      </c>
      <c r="CQ86" s="17">
        <v>39.159999999999997</v>
      </c>
      <c r="CR86" s="17">
        <v>37.47</v>
      </c>
      <c r="CS86" s="17">
        <v>38.72</v>
      </c>
      <c r="CT86" s="17">
        <v>38.03</v>
      </c>
      <c r="CU86" s="17">
        <v>39.54</v>
      </c>
      <c r="CV86" s="17">
        <v>39.49</v>
      </c>
      <c r="CW86" s="17">
        <v>35.72</v>
      </c>
      <c r="CX86" s="17">
        <v>15.17</v>
      </c>
      <c r="CY86" s="17">
        <v>0</v>
      </c>
      <c r="CZ86" s="17">
        <v>38.54</v>
      </c>
      <c r="DA86" s="17">
        <v>37.54</v>
      </c>
      <c r="DB86" s="17">
        <v>39.299999999999997</v>
      </c>
      <c r="DC86" s="17">
        <v>39.31</v>
      </c>
      <c r="DD86" s="17">
        <v>37.270000000000003</v>
      </c>
      <c r="DE86" s="17">
        <v>38.630000000000003</v>
      </c>
      <c r="DF86" s="17">
        <v>38.049999999999997</v>
      </c>
      <c r="DG86" s="17">
        <v>39.25</v>
      </c>
      <c r="DH86" s="17">
        <v>39.15</v>
      </c>
      <c r="DI86" s="17">
        <v>35.33</v>
      </c>
      <c r="DJ86" s="17">
        <v>38.81</v>
      </c>
      <c r="DK86" s="17">
        <v>37.020000000000003</v>
      </c>
      <c r="DL86" s="17">
        <v>38.090000000000003</v>
      </c>
      <c r="DM86" s="17">
        <v>37.200000000000003</v>
      </c>
      <c r="DN86" s="17">
        <v>38.85</v>
      </c>
      <c r="DO86" s="17">
        <v>38.79</v>
      </c>
      <c r="DP86" s="17">
        <v>36.92</v>
      </c>
      <c r="DQ86" s="17">
        <v>38.369999999999997</v>
      </c>
      <c r="DR86" s="17">
        <v>37.700000000000003</v>
      </c>
      <c r="DS86" s="17">
        <v>38.85</v>
      </c>
      <c r="DT86" s="17">
        <v>39.15</v>
      </c>
      <c r="DU86" s="17">
        <v>35.450000000000003</v>
      </c>
      <c r="DV86" s="17">
        <v>38.729999999999997</v>
      </c>
      <c r="DW86" s="17">
        <v>17.3</v>
      </c>
      <c r="DX86" s="17">
        <v>32.049999999999997</v>
      </c>
      <c r="DY86" s="17">
        <v>37.17</v>
      </c>
      <c r="DZ86" s="17">
        <v>38.97</v>
      </c>
      <c r="EA86" s="17">
        <v>38.75</v>
      </c>
      <c r="EB86" s="17">
        <v>37.04</v>
      </c>
      <c r="EC86" s="17">
        <v>38.22</v>
      </c>
      <c r="ED86" s="17">
        <v>37.49</v>
      </c>
      <c r="EE86" s="17">
        <v>38.979999999999997</v>
      </c>
      <c r="EF86" s="17">
        <v>39.29</v>
      </c>
      <c r="EG86" s="17">
        <v>36.85</v>
      </c>
      <c r="EH86" s="17">
        <v>38.869999999999997</v>
      </c>
      <c r="EI86" s="17">
        <v>37.270000000000003</v>
      </c>
      <c r="EJ86" s="17">
        <v>38.4</v>
      </c>
      <c r="EK86" s="17">
        <v>37.32</v>
      </c>
      <c r="EL86" s="17">
        <v>39.28</v>
      </c>
      <c r="EM86" s="17">
        <v>39.03</v>
      </c>
      <c r="EN86" s="17">
        <v>37.270000000000003</v>
      </c>
      <c r="EO86" s="17">
        <v>38.450000000000003</v>
      </c>
      <c r="EP86" s="17">
        <v>37.65</v>
      </c>
      <c r="EQ86" s="17">
        <v>39.28</v>
      </c>
      <c r="ER86" s="17">
        <v>39</v>
      </c>
      <c r="ES86" s="17">
        <v>35.26</v>
      </c>
      <c r="ET86" s="17">
        <v>38.51</v>
      </c>
      <c r="EU86" s="17">
        <v>13.62</v>
      </c>
      <c r="EV86" s="17">
        <v>35.81</v>
      </c>
      <c r="EW86" s="17">
        <v>37.26</v>
      </c>
      <c r="EX86" s="17">
        <v>38.89</v>
      </c>
      <c r="EY86" s="17">
        <v>38.83</v>
      </c>
      <c r="EZ86" s="17">
        <v>37.119999999999997</v>
      </c>
      <c r="FA86" s="17">
        <v>38.26</v>
      </c>
      <c r="FB86" s="17">
        <v>37.43</v>
      </c>
      <c r="FC86" s="17">
        <v>39</v>
      </c>
      <c r="FD86" s="17">
        <v>38.4</v>
      </c>
      <c r="FE86" s="17">
        <v>34.85</v>
      </c>
      <c r="FF86" s="17">
        <v>38.29</v>
      </c>
      <c r="FG86" s="17">
        <v>36.94</v>
      </c>
      <c r="FH86" s="17">
        <v>38.04</v>
      </c>
      <c r="FI86" s="17">
        <v>36.950000000000003</v>
      </c>
      <c r="FJ86" s="17">
        <v>38.61</v>
      </c>
      <c r="FK86" s="17">
        <v>38.58</v>
      </c>
      <c r="FL86" s="17">
        <v>36.81</v>
      </c>
      <c r="FM86" s="17">
        <v>38.19</v>
      </c>
      <c r="FN86" s="17">
        <v>37.11</v>
      </c>
      <c r="FO86" s="17">
        <v>38.58</v>
      </c>
      <c r="FP86" s="17">
        <v>38.36</v>
      </c>
      <c r="FQ86" s="17">
        <v>34.799999999999997</v>
      </c>
      <c r="FR86" s="17">
        <v>38.24</v>
      </c>
      <c r="FS86" s="17">
        <v>36.94</v>
      </c>
      <c r="FT86" s="17">
        <v>12.14</v>
      </c>
      <c r="FU86" s="17">
        <v>36.78</v>
      </c>
      <c r="FV86" s="17">
        <v>38.5</v>
      </c>
      <c r="FW86" s="17">
        <v>38.36</v>
      </c>
      <c r="FX86" s="17">
        <v>36.71</v>
      </c>
      <c r="FY86" s="17">
        <v>37.76</v>
      </c>
      <c r="FZ86" s="17">
        <v>36.880000000000003</v>
      </c>
      <c r="GA86" s="17">
        <v>38.54</v>
      </c>
    </row>
    <row r="87" spans="2:183">
      <c r="B87" s="96" t="s">
        <v>3</v>
      </c>
      <c r="C87" s="166" t="s">
        <v>47</v>
      </c>
      <c r="D87" s="178">
        <v>1379.6</v>
      </c>
      <c r="E87" s="179">
        <v>1242.94</v>
      </c>
      <c r="F87" s="179">
        <v>1278.25</v>
      </c>
      <c r="G87" s="179">
        <v>0</v>
      </c>
      <c r="H87" s="179">
        <v>822.37</v>
      </c>
      <c r="I87" s="179">
        <v>1792.19</v>
      </c>
      <c r="J87" s="179">
        <v>1873.63</v>
      </c>
      <c r="K87" s="179">
        <v>1863.68</v>
      </c>
      <c r="L87" s="179">
        <v>1782.51</v>
      </c>
      <c r="M87" s="179">
        <v>1361.46</v>
      </c>
      <c r="N87" s="179">
        <v>1309.6300000000001</v>
      </c>
      <c r="O87" s="179">
        <v>1361.96</v>
      </c>
      <c r="P87" s="179">
        <v>1380.28</v>
      </c>
      <c r="Q87" s="179">
        <v>1243.8900000000001</v>
      </c>
      <c r="R87" s="179">
        <v>1357.85</v>
      </c>
      <c r="S87" s="179">
        <v>1319.04</v>
      </c>
      <c r="T87" s="179">
        <v>1828.71</v>
      </c>
      <c r="U87" s="179">
        <v>1785.36</v>
      </c>
      <c r="V87" s="179">
        <v>1863.53</v>
      </c>
      <c r="W87" s="179">
        <v>1862.71</v>
      </c>
      <c r="X87" s="179">
        <v>1771.58</v>
      </c>
      <c r="Y87" s="179">
        <v>1367.85</v>
      </c>
      <c r="Z87" s="179">
        <v>1300.45</v>
      </c>
      <c r="AA87" s="179">
        <v>1357.74</v>
      </c>
      <c r="AB87" s="179">
        <v>1375.97</v>
      </c>
      <c r="AC87" s="179">
        <v>1248.3900000000001</v>
      </c>
      <c r="AD87" s="179">
        <v>1359.1</v>
      </c>
      <c r="AE87" s="179">
        <v>1316.68</v>
      </c>
      <c r="AF87" s="179">
        <v>585.16</v>
      </c>
      <c r="AG87" s="179">
        <v>1795.69</v>
      </c>
      <c r="AH87" s="179">
        <v>1866.31</v>
      </c>
      <c r="AI87" s="179">
        <v>1866.81</v>
      </c>
      <c r="AJ87" s="179">
        <v>1769.92</v>
      </c>
      <c r="AK87" s="179">
        <v>1363.83</v>
      </c>
      <c r="AL87" s="179">
        <v>1308.8800000000001</v>
      </c>
      <c r="AM87" s="179">
        <v>1352.04</v>
      </c>
      <c r="AN87" s="179">
        <v>1385.1</v>
      </c>
      <c r="AO87" s="179">
        <v>1308.99</v>
      </c>
      <c r="AP87" s="179">
        <v>1382.56</v>
      </c>
      <c r="AQ87" s="179">
        <v>1327.77</v>
      </c>
      <c r="AR87" s="179">
        <v>1861.79</v>
      </c>
      <c r="AS87" s="179">
        <v>1807.47</v>
      </c>
      <c r="AT87" s="179">
        <v>1883.69</v>
      </c>
      <c r="AU87" s="179">
        <v>1885.22</v>
      </c>
      <c r="AV87" s="179">
        <v>1795.22</v>
      </c>
      <c r="AW87" s="179">
        <v>1373.39</v>
      </c>
      <c r="AX87" s="179">
        <v>1324.27</v>
      </c>
      <c r="AY87" s="179">
        <v>1361.93</v>
      </c>
      <c r="AZ87" s="179">
        <v>1420.11</v>
      </c>
      <c r="BA87" s="179">
        <v>1292.76</v>
      </c>
      <c r="BB87" s="179">
        <v>1407.18</v>
      </c>
      <c r="BC87" s="179">
        <v>403.31</v>
      </c>
      <c r="BD87" s="179">
        <v>1886.04</v>
      </c>
      <c r="BE87" s="179">
        <v>1851.61</v>
      </c>
      <c r="BF87" s="179">
        <v>1926.63</v>
      </c>
      <c r="BG87" s="179">
        <v>1927.38</v>
      </c>
      <c r="BH87" s="179">
        <v>1826.84</v>
      </c>
      <c r="BI87" s="179">
        <v>1402.51</v>
      </c>
      <c r="BJ87" s="179">
        <v>1347.41</v>
      </c>
      <c r="BK87" s="179">
        <v>1397.72</v>
      </c>
      <c r="BL87" s="179">
        <v>1461.79</v>
      </c>
      <c r="BM87" s="179">
        <v>1325.42</v>
      </c>
      <c r="BN87" s="179">
        <v>1448.75</v>
      </c>
      <c r="BO87" s="179">
        <v>1400.74</v>
      </c>
      <c r="BP87" s="179">
        <v>1963.31</v>
      </c>
      <c r="BQ87" s="179">
        <v>1908.62</v>
      </c>
      <c r="BR87" s="179">
        <v>1988.57</v>
      </c>
      <c r="BS87" s="179">
        <v>2004.08</v>
      </c>
      <c r="BT87" s="179">
        <v>1896.27</v>
      </c>
      <c r="BU87" s="179">
        <v>1466.26</v>
      </c>
      <c r="BV87" s="179">
        <v>1412.03</v>
      </c>
      <c r="BW87" s="179">
        <v>1471.07</v>
      </c>
      <c r="BX87" s="179">
        <v>1527.9</v>
      </c>
      <c r="BY87" s="179">
        <v>1395.79</v>
      </c>
      <c r="BZ87" s="179">
        <v>1517.87</v>
      </c>
      <c r="CA87" s="179">
        <v>937.92</v>
      </c>
      <c r="CB87" s="179">
        <v>930.84</v>
      </c>
      <c r="CC87" s="179">
        <v>1999.98</v>
      </c>
      <c r="CD87" s="179">
        <v>2092.02</v>
      </c>
      <c r="CE87" s="179">
        <v>2104.21</v>
      </c>
      <c r="CF87" s="179">
        <v>2009.41</v>
      </c>
      <c r="CG87" s="179">
        <v>1536.09</v>
      </c>
      <c r="CH87" s="179">
        <v>1526.76</v>
      </c>
      <c r="CI87" s="179">
        <v>1582.71</v>
      </c>
      <c r="CJ87" s="179">
        <v>1627.7</v>
      </c>
      <c r="CK87" s="179">
        <v>1517.3</v>
      </c>
      <c r="CL87" s="179">
        <v>1606.56</v>
      </c>
      <c r="CM87" s="179">
        <v>1542.14</v>
      </c>
      <c r="CN87" s="179">
        <v>2136.33</v>
      </c>
      <c r="CO87" s="179">
        <v>2075.14</v>
      </c>
      <c r="CP87" s="179">
        <v>2173.98</v>
      </c>
      <c r="CQ87" s="179">
        <v>2169.3200000000002</v>
      </c>
      <c r="CR87" s="179">
        <v>2076.08</v>
      </c>
      <c r="CS87" s="179">
        <v>1593.11</v>
      </c>
      <c r="CT87" s="179">
        <v>1564.59</v>
      </c>
      <c r="CU87" s="179">
        <v>1626.75</v>
      </c>
      <c r="CV87" s="179">
        <v>1667.97</v>
      </c>
      <c r="CW87" s="179">
        <v>1508.64</v>
      </c>
      <c r="CX87" s="179">
        <v>640.84</v>
      </c>
      <c r="CY87" s="179">
        <v>0</v>
      </c>
      <c r="CZ87" s="179">
        <v>2192.67</v>
      </c>
      <c r="DA87" s="179">
        <v>2135.52</v>
      </c>
      <c r="DB87" s="179">
        <v>2235.52</v>
      </c>
      <c r="DC87" s="179">
        <v>2236.1799999999998</v>
      </c>
      <c r="DD87" s="179">
        <v>2120.36</v>
      </c>
      <c r="DE87" s="179">
        <v>1631.83</v>
      </c>
      <c r="DF87" s="179">
        <v>1607.38</v>
      </c>
      <c r="DG87" s="179">
        <v>1657.87</v>
      </c>
      <c r="DH87" s="179">
        <v>1698.73</v>
      </c>
      <c r="DI87" s="179">
        <v>1533.14</v>
      </c>
      <c r="DJ87" s="179">
        <v>1683.92</v>
      </c>
      <c r="DK87" s="179">
        <v>1606.13</v>
      </c>
      <c r="DL87" s="179">
        <v>2225.77</v>
      </c>
      <c r="DM87" s="179">
        <v>2173.7199999999998</v>
      </c>
      <c r="DN87" s="179">
        <v>2270.0500000000002</v>
      </c>
      <c r="DO87" s="179">
        <v>2266.75</v>
      </c>
      <c r="DP87" s="179">
        <v>2157.12</v>
      </c>
      <c r="DQ87" s="179">
        <v>1664.72</v>
      </c>
      <c r="DR87" s="179">
        <v>1636</v>
      </c>
      <c r="DS87" s="179">
        <v>1685.86</v>
      </c>
      <c r="DT87" s="179">
        <v>1745.13</v>
      </c>
      <c r="DU87" s="179">
        <v>1580</v>
      </c>
      <c r="DV87" s="179">
        <v>1726.14</v>
      </c>
      <c r="DW87" s="179">
        <v>771</v>
      </c>
      <c r="DX87" s="179">
        <v>1923.49</v>
      </c>
      <c r="DY87" s="179">
        <v>2231.06</v>
      </c>
      <c r="DZ87" s="179">
        <v>2339.2600000000002</v>
      </c>
      <c r="EA87" s="179">
        <v>2326</v>
      </c>
      <c r="EB87" s="179">
        <v>2223.25</v>
      </c>
      <c r="EC87" s="179">
        <v>1703.38</v>
      </c>
      <c r="ED87" s="179">
        <v>1671.06</v>
      </c>
      <c r="EE87" s="179">
        <v>1737.41</v>
      </c>
      <c r="EF87" s="179">
        <v>1798.9</v>
      </c>
      <c r="EG87" s="179">
        <v>1687.57</v>
      </c>
      <c r="EH87" s="179">
        <v>1779.85</v>
      </c>
      <c r="EI87" s="179">
        <v>1706.46</v>
      </c>
      <c r="EJ87" s="179">
        <v>2367.96</v>
      </c>
      <c r="EK87" s="179">
        <v>2301.73</v>
      </c>
      <c r="EL87" s="179">
        <v>2422.66</v>
      </c>
      <c r="EM87" s="179">
        <v>2407.23</v>
      </c>
      <c r="EN87" s="179">
        <v>2298.4299999999998</v>
      </c>
      <c r="EO87" s="179">
        <v>1760.45</v>
      </c>
      <c r="EP87" s="179">
        <v>1723.97</v>
      </c>
      <c r="EQ87" s="179">
        <v>1798.68</v>
      </c>
      <c r="ER87" s="179">
        <v>1835.85</v>
      </c>
      <c r="ES87" s="179">
        <v>1659.58</v>
      </c>
      <c r="ET87" s="179">
        <v>1812.44</v>
      </c>
      <c r="EU87" s="179">
        <v>640.99</v>
      </c>
      <c r="EV87" s="179">
        <v>2269.7600000000002</v>
      </c>
      <c r="EW87" s="179">
        <v>2361.25</v>
      </c>
      <c r="EX87" s="179">
        <v>2465.11</v>
      </c>
      <c r="EY87" s="179">
        <v>2460.9299999999998</v>
      </c>
      <c r="EZ87" s="179">
        <v>2352.6</v>
      </c>
      <c r="FA87" s="179">
        <v>1800.86</v>
      </c>
      <c r="FB87" s="179">
        <v>1761.73</v>
      </c>
      <c r="FC87" s="179">
        <v>1835.83</v>
      </c>
      <c r="FD87" s="179">
        <v>1858.25</v>
      </c>
      <c r="FE87" s="179">
        <v>1686.28</v>
      </c>
      <c r="FF87" s="179">
        <v>1852.65</v>
      </c>
      <c r="FG87" s="179">
        <v>1787.68</v>
      </c>
      <c r="FH87" s="179">
        <v>2479.31</v>
      </c>
      <c r="FI87" s="179">
        <v>2408.04</v>
      </c>
      <c r="FJ87" s="179">
        <v>2515.92</v>
      </c>
      <c r="FK87" s="179">
        <v>2514.5300000000002</v>
      </c>
      <c r="FL87" s="179">
        <v>2399.15</v>
      </c>
      <c r="FM87" s="179">
        <v>1847.82</v>
      </c>
      <c r="FN87" s="179">
        <v>1795.55</v>
      </c>
      <c r="FO87" s="179">
        <v>1866.85</v>
      </c>
      <c r="FP87" s="179">
        <v>1908.92</v>
      </c>
      <c r="FQ87" s="179">
        <v>1731.54</v>
      </c>
      <c r="FR87" s="179">
        <v>1902.78</v>
      </c>
      <c r="FS87" s="179">
        <v>1837.97</v>
      </c>
      <c r="FT87" s="179">
        <v>813.94</v>
      </c>
      <c r="FU87" s="179">
        <v>2464.9</v>
      </c>
      <c r="FV87" s="179">
        <v>2580.41</v>
      </c>
      <c r="FW87" s="179">
        <v>2570.75</v>
      </c>
      <c r="FX87" s="179">
        <v>2460.59</v>
      </c>
      <c r="FY87" s="179">
        <v>1878.94</v>
      </c>
      <c r="FZ87" s="179">
        <v>1835.15</v>
      </c>
      <c r="GA87" s="179">
        <v>1917.67</v>
      </c>
    </row>
    <row r="88" spans="2:183">
      <c r="B88" s="180" t="s">
        <v>3</v>
      </c>
      <c r="C88" s="181" t="s">
        <v>48</v>
      </c>
      <c r="D88" s="94">
        <v>6.9748912754963741E-2</v>
      </c>
      <c r="E88" s="95">
        <v>6.9720013610014633E-2</v>
      </c>
      <c r="F88" s="95">
        <v>6.9704896457485552E-2</v>
      </c>
      <c r="G88" s="95" t="e">
        <v>#DIV/0!</v>
      </c>
      <c r="H88" s="95">
        <v>6.9656226149189246E-2</v>
      </c>
      <c r="I88" s="95">
        <v>6.9730446791745906E-2</v>
      </c>
      <c r="J88" s="95">
        <v>6.9766720444014149E-2</v>
      </c>
      <c r="K88" s="95">
        <v>6.9747133819928517E-2</v>
      </c>
      <c r="L88" s="95">
        <v>6.9703724095376174E-2</v>
      </c>
      <c r="M88" s="95">
        <v>6.9715895246980242E-2</v>
      </c>
      <c r="N88" s="95">
        <v>6.9683216829890524E-2</v>
      </c>
      <c r="O88" s="95">
        <v>6.9689695207548197E-2</v>
      </c>
      <c r="P88" s="95">
        <v>6.9759530397423844E-2</v>
      </c>
      <c r="Q88" s="95">
        <v>6.9769774977970767E-2</v>
      </c>
      <c r="R88" s="95">
        <v>6.9711735383193307E-2</v>
      </c>
      <c r="S88" s="95">
        <v>6.9725671867329808E-2</v>
      </c>
      <c r="T88" s="95">
        <v>6.9718299095133288E-2</v>
      </c>
      <c r="U88" s="95">
        <v>6.9742234619101798E-2</v>
      </c>
      <c r="V88" s="95">
        <v>6.9777797023949747E-2</v>
      </c>
      <c r="W88" s="95">
        <v>6.9775627337704094E-2</v>
      </c>
      <c r="X88" s="95">
        <v>6.9709037926636699E-2</v>
      </c>
      <c r="Y88" s="95">
        <v>6.9743974064196801E-2</v>
      </c>
      <c r="Z88" s="95">
        <v>6.9679507559867709E-2</v>
      </c>
      <c r="AA88" s="95">
        <v>6.971491519278003E-2</v>
      </c>
      <c r="AB88" s="95">
        <v>6.9703380449966032E-2</v>
      </c>
      <c r="AC88" s="95">
        <v>6.9718840437077073E-2</v>
      </c>
      <c r="AD88" s="95">
        <v>6.9673991711675029E-2</v>
      </c>
      <c r="AE88" s="95">
        <v>6.9675713792643229E-2</v>
      </c>
      <c r="AF88" s="95">
        <v>6.9650939071171342E-2</v>
      </c>
      <c r="AG88" s="95">
        <v>6.9710080269192939E-2</v>
      </c>
      <c r="AH88" s="95">
        <v>6.9719426486949315E-2</v>
      </c>
      <c r="AI88" s="95">
        <v>6.9720861534602954E-2</v>
      </c>
      <c r="AJ88" s="95">
        <v>6.9652733792891497E-2</v>
      </c>
      <c r="AK88" s="95">
        <v>6.9676416637519181E-2</v>
      </c>
      <c r="AL88" s="95">
        <v>6.9648733896192638E-2</v>
      </c>
      <c r="AM88" s="95">
        <v>6.9653849502220311E-2</v>
      </c>
      <c r="AN88" s="95">
        <v>6.975039366245149E-2</v>
      </c>
      <c r="AO88" s="95">
        <v>6.9796990948155613E-2</v>
      </c>
      <c r="AP88" s="95">
        <v>6.9753368999967855E-2</v>
      </c>
      <c r="AQ88" s="95">
        <v>6.9717755054678907E-2</v>
      </c>
      <c r="AR88" s="95">
        <v>6.9738566352660389E-2</v>
      </c>
      <c r="AS88" s="95">
        <v>6.9756831784330064E-2</v>
      </c>
      <c r="AT88" s="95">
        <v>6.9777082362350917E-2</v>
      </c>
      <c r="AU88" s="95">
        <v>6.97864745353384E-2</v>
      </c>
      <c r="AV88" s="95">
        <v>6.9739216011703575E-2</v>
      </c>
      <c r="AW88" s="95">
        <v>6.9739654839723733E-2</v>
      </c>
      <c r="AX88" s="95">
        <v>6.9720612326028317E-2</v>
      </c>
      <c r="AY88" s="95">
        <v>6.969479639417403E-2</v>
      </c>
      <c r="AZ88" s="95">
        <v>6.9756328622794087E-2</v>
      </c>
      <c r="BA88" s="95">
        <v>6.9788298851184427E-2</v>
      </c>
      <c r="BB88" s="95">
        <v>6.9722953681812791E-2</v>
      </c>
      <c r="BC88" s="95">
        <v>6.9708644852753812E-2</v>
      </c>
      <c r="BD88" s="95">
        <v>6.9726354974559077E-2</v>
      </c>
      <c r="BE88" s="95">
        <v>6.9764504492822482E-2</v>
      </c>
      <c r="BF88" s="95">
        <v>6.9780388388164263E-2</v>
      </c>
      <c r="BG88" s="95">
        <v>6.9775445118017754E-2</v>
      </c>
      <c r="BH88" s="95">
        <v>6.9704767220636177E-2</v>
      </c>
      <c r="BI88" s="95">
        <v>6.9728818166620812E-2</v>
      </c>
      <c r="BJ88" s="95">
        <v>6.9680064064670671E-2</v>
      </c>
      <c r="BK88" s="95">
        <v>6.9721230614495436E-2</v>
      </c>
      <c r="BL88" s="95">
        <v>6.9764461047632148E-2</v>
      </c>
      <c r="BM88" s="95">
        <v>6.9784979582186032E-2</v>
      </c>
      <c r="BN88" s="95">
        <v>6.9735191842941691E-2</v>
      </c>
      <c r="BO88" s="95">
        <v>6.9746356657272246E-2</v>
      </c>
      <c r="BP88" s="95">
        <v>6.977771470638329E-2</v>
      </c>
      <c r="BQ88" s="95">
        <v>6.978479649463025E-2</v>
      </c>
      <c r="BR88" s="95">
        <v>6.9810839029166641E-2</v>
      </c>
      <c r="BS88" s="95">
        <v>6.9828514638902037E-2</v>
      </c>
      <c r="BT88" s="95">
        <v>6.9749152927494326E-2</v>
      </c>
      <c r="BU88" s="95">
        <v>6.9800759180873029E-2</v>
      </c>
      <c r="BV88" s="95">
        <v>6.9767921207757405E-2</v>
      </c>
      <c r="BW88" s="95">
        <v>6.9789496458405431E-2</v>
      </c>
      <c r="BX88" s="95">
        <v>6.983704308274119E-2</v>
      </c>
      <c r="BY88" s="95">
        <v>6.9895333393816969E-2</v>
      </c>
      <c r="BZ88" s="95">
        <v>6.9816964696490416E-2</v>
      </c>
      <c r="CA88" s="95">
        <v>6.9840863265304198E-2</v>
      </c>
      <c r="CB88" s="95">
        <v>6.984374314848063E-2</v>
      </c>
      <c r="CC88" s="95">
        <v>6.9849530992251968E-2</v>
      </c>
      <c r="CD88" s="95">
        <v>6.9886979087547596E-2</v>
      </c>
      <c r="CE88" s="95">
        <v>6.9911348143075508E-2</v>
      </c>
      <c r="CF88" s="95">
        <v>6.9862546986925733E-2</v>
      </c>
      <c r="CG88" s="95">
        <v>6.9858235441663571E-2</v>
      </c>
      <c r="CH88" s="95">
        <v>6.9937292376532179E-2</v>
      </c>
      <c r="CI88" s="95">
        <v>6.9943191392520587E-2</v>
      </c>
      <c r="CJ88" s="95">
        <v>6.9947280155000055E-2</v>
      </c>
      <c r="CK88" s="95">
        <v>6.9937570478031647E-2</v>
      </c>
      <c r="CL88" s="95">
        <v>6.992394173203019E-2</v>
      </c>
      <c r="CM88" s="95">
        <v>6.9886432217477479E-2</v>
      </c>
      <c r="CN88" s="95">
        <v>6.9861772612757458E-2</v>
      </c>
      <c r="CO88" s="95">
        <v>6.9884881634347321E-2</v>
      </c>
      <c r="CP88" s="95">
        <v>6.9917928752989161E-2</v>
      </c>
      <c r="CQ88" s="95">
        <v>6.9920448170789296E-2</v>
      </c>
      <c r="CR88" s="95">
        <v>6.9876724180662306E-2</v>
      </c>
      <c r="CS88" s="95">
        <v>6.988031281907596E-2</v>
      </c>
      <c r="CT88" s="95">
        <v>6.9935849167774428E-2</v>
      </c>
      <c r="CU88" s="95">
        <v>6.9941828705350581E-2</v>
      </c>
      <c r="CV88" s="95">
        <v>6.9949470851029011E-2</v>
      </c>
      <c r="CW88" s="95">
        <v>6.9955235112357766E-2</v>
      </c>
      <c r="CX88" s="95">
        <v>6.99351329743714E-2</v>
      </c>
      <c r="CY88" s="95" t="e">
        <v>#DIV/0!</v>
      </c>
      <c r="CZ88" s="95">
        <v>6.9869739799124503E-2</v>
      </c>
      <c r="DA88" s="95">
        <v>6.9892768407128172E-2</v>
      </c>
      <c r="DB88" s="95">
        <v>6.9935545408277663E-2</v>
      </c>
      <c r="DC88" s="95">
        <v>6.9933017120815871E-2</v>
      </c>
      <c r="DD88" s="95">
        <v>6.9861080669378989E-2</v>
      </c>
      <c r="DE88" s="95">
        <v>6.9881192475606368E-2</v>
      </c>
      <c r="DF88" s="95">
        <v>6.9927515673388882E-2</v>
      </c>
      <c r="DG88" s="95">
        <v>6.9924837480425495E-2</v>
      </c>
      <c r="DH88" s="95">
        <v>6.9945452819759807E-2</v>
      </c>
      <c r="DI88" s="95">
        <v>6.993580633312374E-2</v>
      </c>
      <c r="DJ88" s="95">
        <v>6.9936591244410901E-2</v>
      </c>
      <c r="DK88" s="95">
        <v>6.9880906475034171E-2</v>
      </c>
      <c r="DL88" s="95">
        <v>6.9852754922324567E-2</v>
      </c>
      <c r="DM88" s="95">
        <v>6.9883056247171865E-2</v>
      </c>
      <c r="DN88" s="95">
        <v>6.9917940903142725E-2</v>
      </c>
      <c r="DO88" s="95">
        <v>6.9917850941198109E-2</v>
      </c>
      <c r="DP88" s="95">
        <v>6.9864327147773131E-2</v>
      </c>
      <c r="DQ88" s="95">
        <v>6.9895134528096273E-2</v>
      </c>
      <c r="DR88" s="95">
        <v>6.9925425183217121E-2</v>
      </c>
      <c r="DS88" s="95">
        <v>6.9912656417759164E-2</v>
      </c>
      <c r="DT88" s="95">
        <v>6.9882161183392189E-2</v>
      </c>
      <c r="DU88" s="95">
        <v>6.9895893074071166E-2</v>
      </c>
      <c r="DV88" s="95">
        <v>6.9863371381181538E-2</v>
      </c>
      <c r="DW88" s="95">
        <v>6.9811561847868464E-2</v>
      </c>
      <c r="DX88" s="95">
        <v>6.9810228137211744E-2</v>
      </c>
      <c r="DY88" s="95">
        <v>6.9819345402218611E-2</v>
      </c>
      <c r="DZ88" s="95">
        <v>6.9862599431178257E-2</v>
      </c>
      <c r="EA88" s="95">
        <v>6.9850182624429089E-2</v>
      </c>
      <c r="EB88" s="95">
        <v>6.9814368607539409E-2</v>
      </c>
      <c r="EC88" s="95">
        <v>6.9820979520019685E-2</v>
      </c>
      <c r="ED88" s="95">
        <v>6.9858124559048537E-2</v>
      </c>
      <c r="EE88" s="95">
        <v>6.9867986250310099E-2</v>
      </c>
      <c r="EF88" s="95">
        <v>6.9942604518399051E-2</v>
      </c>
      <c r="EG88" s="95">
        <v>6.9930592795467567E-2</v>
      </c>
      <c r="EH88" s="95">
        <v>6.9902842781546876E-2</v>
      </c>
      <c r="EI88" s="95">
        <v>6.9865442943534029E-2</v>
      </c>
      <c r="EJ88" s="95">
        <v>6.9857976732163554E-2</v>
      </c>
      <c r="EK88" s="95">
        <v>6.9861744506165641E-2</v>
      </c>
      <c r="EL88" s="95">
        <v>6.9918019520121374E-2</v>
      </c>
      <c r="EM88" s="95">
        <v>6.9907548118397056E-2</v>
      </c>
      <c r="EN88" s="95">
        <v>6.986545080161935E-2</v>
      </c>
      <c r="EO88" s="95">
        <v>6.9869575218059393E-2</v>
      </c>
      <c r="EP88" s="95">
        <v>6.9905692300765293E-2</v>
      </c>
      <c r="EQ88" s="95">
        <v>6.9922460921724175E-2</v>
      </c>
      <c r="ER88" s="95">
        <v>6.9915472552225258E-2</v>
      </c>
      <c r="ES88" s="95">
        <v>6.9921468038304027E-2</v>
      </c>
      <c r="ET88" s="95">
        <v>6.987511252528629E-2</v>
      </c>
      <c r="EU88" s="95">
        <v>6.9867024380359771E-2</v>
      </c>
      <c r="EV88" s="95">
        <v>6.9838136515692678E-2</v>
      </c>
      <c r="EW88" s="95">
        <v>6.9868086390182438E-2</v>
      </c>
      <c r="EX88" s="95">
        <v>6.9896496480799472E-2</v>
      </c>
      <c r="EY88" s="95">
        <v>6.9893708193768292E-2</v>
      </c>
      <c r="EZ88" s="95">
        <v>6.9853521568752033E-2</v>
      </c>
      <c r="FA88" s="95">
        <v>6.9844904970721863E-2</v>
      </c>
      <c r="FB88" s="95">
        <v>6.9884103664768688E-2</v>
      </c>
      <c r="FC88" s="95">
        <v>6.990803955898782E-2</v>
      </c>
      <c r="FD88" s="95">
        <v>6.985374372407771E-2</v>
      </c>
      <c r="FE88" s="95">
        <v>6.9874398112761679E-2</v>
      </c>
      <c r="FF88" s="95">
        <v>6.9856161438410058E-2</v>
      </c>
      <c r="FG88" s="95">
        <v>6.9828720583021059E-2</v>
      </c>
      <c r="FH88" s="95">
        <v>6.9822538968878592E-2</v>
      </c>
      <c r="FI88" s="95">
        <v>6.9843630036004536E-2</v>
      </c>
      <c r="FJ88" s="95">
        <v>6.9877111841602335E-2</v>
      </c>
      <c r="FK88" s="95">
        <v>6.986557938585114E-2</v>
      </c>
      <c r="FL88" s="95">
        <v>6.982324778787298E-2</v>
      </c>
      <c r="FM88" s="95">
        <v>6.9843184311527307E-2</v>
      </c>
      <c r="FN88" s="95">
        <v>6.986571568464231E-2</v>
      </c>
      <c r="FO88" s="95">
        <v>6.9880789314564359E-2</v>
      </c>
      <c r="FP88" s="95">
        <v>6.9852829775282205E-2</v>
      </c>
      <c r="FQ88" s="95">
        <v>6.9873287704135534E-2</v>
      </c>
      <c r="FR88" s="95">
        <v>6.9842987156798833E-2</v>
      </c>
      <c r="FS88" s="95">
        <v>6.984149384111088E-2</v>
      </c>
      <c r="FT88" s="95">
        <v>6.9770967030488157E-2</v>
      </c>
      <c r="FU88" s="95">
        <v>6.9824875396627073E-2</v>
      </c>
      <c r="FV88" s="95">
        <v>6.9864629024536079E-2</v>
      </c>
      <c r="FW88" s="95">
        <v>6.9860827797266434E-2</v>
      </c>
      <c r="FX88" s="95">
        <v>6.9808774635891663E-2</v>
      </c>
      <c r="FY88" s="95">
        <v>6.9804930712690602E-2</v>
      </c>
      <c r="FZ88" s="95">
        <v>6.9836167626685167E-2</v>
      </c>
      <c r="GA88" s="95">
        <v>6.9878077441227981E-2</v>
      </c>
    </row>
    <row r="89" spans="2:183">
      <c r="B89" s="44" t="s">
        <v>3</v>
      </c>
      <c r="C89" s="651" t="s">
        <v>94</v>
      </c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</row>
    <row r="90" spans="2:183">
      <c r="B90" s="43" t="s">
        <v>3</v>
      </c>
      <c r="C90" s="652" t="s">
        <v>49</v>
      </c>
      <c r="D90" s="17">
        <v>744</v>
      </c>
      <c r="E90" s="17">
        <v>672</v>
      </c>
      <c r="F90" s="17">
        <v>744</v>
      </c>
      <c r="G90" s="17">
        <v>720</v>
      </c>
      <c r="H90" s="17">
        <v>744</v>
      </c>
      <c r="I90" s="17">
        <v>720</v>
      </c>
      <c r="J90" s="17">
        <v>744</v>
      </c>
      <c r="K90" s="17">
        <v>744</v>
      </c>
      <c r="L90" s="17">
        <v>720</v>
      </c>
      <c r="M90" s="17">
        <v>744</v>
      </c>
      <c r="N90" s="17">
        <v>720</v>
      </c>
      <c r="O90" s="17">
        <v>744</v>
      </c>
      <c r="P90" s="17">
        <v>744</v>
      </c>
      <c r="Q90" s="17">
        <v>672</v>
      </c>
      <c r="R90" s="17">
        <v>744</v>
      </c>
      <c r="S90" s="17">
        <v>720</v>
      </c>
      <c r="T90" s="17">
        <v>744</v>
      </c>
      <c r="U90" s="17">
        <v>720</v>
      </c>
      <c r="V90" s="17">
        <v>744</v>
      </c>
      <c r="W90" s="17">
        <v>744</v>
      </c>
      <c r="X90" s="17">
        <v>720</v>
      </c>
      <c r="Y90" s="17">
        <v>744</v>
      </c>
      <c r="Z90" s="17">
        <v>720</v>
      </c>
      <c r="AA90" s="17">
        <v>744</v>
      </c>
      <c r="AB90" s="17">
        <v>744</v>
      </c>
      <c r="AC90" s="17">
        <v>672</v>
      </c>
      <c r="AD90" s="17">
        <v>744</v>
      </c>
      <c r="AE90" s="17">
        <v>720</v>
      </c>
      <c r="AF90" s="17">
        <v>744</v>
      </c>
      <c r="AG90" s="17">
        <v>720</v>
      </c>
      <c r="AH90" s="17">
        <v>744</v>
      </c>
      <c r="AI90" s="17">
        <v>744</v>
      </c>
      <c r="AJ90" s="17">
        <v>720</v>
      </c>
      <c r="AK90" s="17">
        <v>744</v>
      </c>
      <c r="AL90" s="17">
        <v>720</v>
      </c>
      <c r="AM90" s="17">
        <v>744</v>
      </c>
      <c r="AN90" s="17">
        <v>744</v>
      </c>
      <c r="AO90" s="17">
        <v>696</v>
      </c>
      <c r="AP90" s="17">
        <v>744</v>
      </c>
      <c r="AQ90" s="17">
        <v>720</v>
      </c>
      <c r="AR90" s="17">
        <v>744</v>
      </c>
      <c r="AS90" s="17">
        <v>720</v>
      </c>
      <c r="AT90" s="17">
        <v>744</v>
      </c>
      <c r="AU90" s="17">
        <v>744</v>
      </c>
      <c r="AV90" s="17">
        <v>720</v>
      </c>
      <c r="AW90" s="17">
        <v>744</v>
      </c>
      <c r="AX90" s="17">
        <v>720</v>
      </c>
      <c r="AY90" s="17">
        <v>744</v>
      </c>
      <c r="AZ90" s="17">
        <v>744</v>
      </c>
      <c r="BA90" s="17">
        <v>672</v>
      </c>
      <c r="BB90" s="17">
        <v>744</v>
      </c>
      <c r="BC90" s="17">
        <v>720</v>
      </c>
      <c r="BD90" s="17">
        <v>744</v>
      </c>
      <c r="BE90" s="17">
        <v>720</v>
      </c>
      <c r="BF90" s="17">
        <v>744</v>
      </c>
      <c r="BG90" s="17">
        <v>744</v>
      </c>
      <c r="BH90" s="17">
        <v>720</v>
      </c>
      <c r="BI90" s="17">
        <v>744</v>
      </c>
      <c r="BJ90" s="17">
        <v>720</v>
      </c>
      <c r="BK90" s="17">
        <v>744</v>
      </c>
      <c r="BL90" s="17">
        <v>744</v>
      </c>
      <c r="BM90" s="17">
        <v>672</v>
      </c>
      <c r="BN90" s="17">
        <v>744</v>
      </c>
      <c r="BO90" s="17">
        <v>720</v>
      </c>
      <c r="BP90" s="17">
        <v>744</v>
      </c>
      <c r="BQ90" s="17">
        <v>720</v>
      </c>
      <c r="BR90" s="17">
        <v>744</v>
      </c>
      <c r="BS90" s="17">
        <v>744</v>
      </c>
      <c r="BT90" s="17">
        <v>720</v>
      </c>
      <c r="BU90" s="17">
        <v>744</v>
      </c>
      <c r="BV90" s="17">
        <v>720</v>
      </c>
      <c r="BW90" s="17">
        <v>744</v>
      </c>
      <c r="BX90" s="17">
        <v>744</v>
      </c>
      <c r="BY90" s="17">
        <v>672</v>
      </c>
      <c r="BZ90" s="17">
        <v>744</v>
      </c>
      <c r="CA90" s="17">
        <v>720</v>
      </c>
      <c r="CB90" s="17">
        <v>744</v>
      </c>
      <c r="CC90" s="17">
        <v>720</v>
      </c>
      <c r="CD90" s="17">
        <v>744</v>
      </c>
      <c r="CE90" s="17">
        <v>744</v>
      </c>
      <c r="CF90" s="17">
        <v>720</v>
      </c>
      <c r="CG90" s="17">
        <v>744</v>
      </c>
      <c r="CH90" s="17">
        <v>720</v>
      </c>
      <c r="CI90" s="17">
        <v>744</v>
      </c>
      <c r="CJ90" s="17">
        <v>744</v>
      </c>
      <c r="CK90" s="17">
        <v>696</v>
      </c>
      <c r="CL90" s="17">
        <v>744</v>
      </c>
      <c r="CM90" s="17">
        <v>720</v>
      </c>
      <c r="CN90" s="17">
        <v>744</v>
      </c>
      <c r="CO90" s="17">
        <v>720</v>
      </c>
      <c r="CP90" s="17">
        <v>744</v>
      </c>
      <c r="CQ90" s="17">
        <v>744</v>
      </c>
      <c r="CR90" s="17">
        <v>720</v>
      </c>
      <c r="CS90" s="17">
        <v>744</v>
      </c>
      <c r="CT90" s="17">
        <v>720</v>
      </c>
      <c r="CU90" s="17">
        <v>744</v>
      </c>
      <c r="CV90" s="17">
        <v>744</v>
      </c>
      <c r="CW90" s="17">
        <v>672</v>
      </c>
      <c r="CX90" s="17">
        <v>744</v>
      </c>
      <c r="CY90" s="17">
        <v>720</v>
      </c>
      <c r="CZ90" s="17">
        <v>744</v>
      </c>
      <c r="DA90" s="17">
        <v>720</v>
      </c>
      <c r="DB90" s="17">
        <v>744</v>
      </c>
      <c r="DC90" s="17">
        <v>744</v>
      </c>
      <c r="DD90" s="17">
        <v>720</v>
      </c>
      <c r="DE90" s="17">
        <v>744</v>
      </c>
      <c r="DF90" s="17">
        <v>720</v>
      </c>
      <c r="DG90" s="17">
        <v>744</v>
      </c>
      <c r="DH90" s="17">
        <v>744</v>
      </c>
      <c r="DI90" s="17">
        <v>672</v>
      </c>
      <c r="DJ90" s="17">
        <v>744</v>
      </c>
      <c r="DK90" s="17">
        <v>720</v>
      </c>
      <c r="DL90" s="17">
        <v>744</v>
      </c>
      <c r="DM90" s="17">
        <v>720</v>
      </c>
      <c r="DN90" s="17">
        <v>744</v>
      </c>
      <c r="DO90" s="17">
        <v>744</v>
      </c>
      <c r="DP90" s="17">
        <v>720</v>
      </c>
      <c r="DQ90" s="17">
        <v>744</v>
      </c>
      <c r="DR90" s="17">
        <v>720</v>
      </c>
      <c r="DS90" s="17">
        <v>744</v>
      </c>
      <c r="DT90" s="17">
        <v>744</v>
      </c>
      <c r="DU90" s="17">
        <v>672</v>
      </c>
      <c r="DV90" s="17">
        <v>744</v>
      </c>
      <c r="DW90" s="17">
        <v>720</v>
      </c>
      <c r="DX90" s="17">
        <v>744</v>
      </c>
      <c r="DY90" s="17">
        <v>720</v>
      </c>
      <c r="DZ90" s="17">
        <v>744</v>
      </c>
      <c r="EA90" s="17">
        <v>744</v>
      </c>
      <c r="EB90" s="17">
        <v>720</v>
      </c>
      <c r="EC90" s="17">
        <v>744</v>
      </c>
      <c r="ED90" s="17">
        <v>720</v>
      </c>
      <c r="EE90" s="17">
        <v>744</v>
      </c>
      <c r="EF90" s="17">
        <v>744</v>
      </c>
      <c r="EG90" s="17">
        <v>696</v>
      </c>
      <c r="EH90" s="17">
        <v>744</v>
      </c>
      <c r="EI90" s="17">
        <v>720</v>
      </c>
      <c r="EJ90" s="17">
        <v>744</v>
      </c>
      <c r="EK90" s="17">
        <v>720</v>
      </c>
      <c r="EL90" s="17">
        <v>744</v>
      </c>
      <c r="EM90" s="17">
        <v>744</v>
      </c>
      <c r="EN90" s="17">
        <v>720</v>
      </c>
      <c r="EO90" s="17">
        <v>744</v>
      </c>
      <c r="EP90" s="17">
        <v>720</v>
      </c>
      <c r="EQ90" s="17">
        <v>744</v>
      </c>
      <c r="ER90" s="17">
        <v>744</v>
      </c>
      <c r="ES90" s="17">
        <v>672</v>
      </c>
      <c r="ET90" s="17">
        <v>744</v>
      </c>
      <c r="EU90" s="17">
        <v>720</v>
      </c>
      <c r="EV90" s="17">
        <v>744</v>
      </c>
      <c r="EW90" s="17">
        <v>720</v>
      </c>
      <c r="EX90" s="17">
        <v>744</v>
      </c>
      <c r="EY90" s="17">
        <v>744</v>
      </c>
      <c r="EZ90" s="17">
        <v>720</v>
      </c>
      <c r="FA90" s="17">
        <v>744</v>
      </c>
      <c r="FB90" s="17">
        <v>720</v>
      </c>
      <c r="FC90" s="17">
        <v>744</v>
      </c>
      <c r="FD90" s="17">
        <v>744</v>
      </c>
      <c r="FE90" s="17">
        <v>672</v>
      </c>
      <c r="FF90" s="17">
        <v>744</v>
      </c>
      <c r="FG90" s="17">
        <v>720</v>
      </c>
      <c r="FH90" s="17">
        <v>744</v>
      </c>
      <c r="FI90" s="17">
        <v>720</v>
      </c>
      <c r="FJ90" s="17">
        <v>744</v>
      </c>
      <c r="FK90" s="17">
        <v>744</v>
      </c>
      <c r="FL90" s="17">
        <v>720</v>
      </c>
      <c r="FM90" s="17">
        <v>744</v>
      </c>
      <c r="FN90" s="17">
        <v>720</v>
      </c>
      <c r="FO90" s="17">
        <v>744</v>
      </c>
      <c r="FP90" s="17">
        <v>744</v>
      </c>
      <c r="FQ90" s="17">
        <v>672</v>
      </c>
      <c r="FR90" s="17">
        <v>744</v>
      </c>
      <c r="FS90" s="17">
        <v>720</v>
      </c>
      <c r="FT90" s="17">
        <v>744</v>
      </c>
      <c r="FU90" s="17">
        <v>720</v>
      </c>
      <c r="FV90" s="17">
        <v>744</v>
      </c>
      <c r="FW90" s="17">
        <v>744</v>
      </c>
      <c r="FX90" s="17">
        <v>720</v>
      </c>
      <c r="FY90" s="17">
        <v>744</v>
      </c>
      <c r="FZ90" s="17">
        <v>720</v>
      </c>
      <c r="GA90" s="17">
        <v>744</v>
      </c>
    </row>
    <row r="91" spans="2:183">
      <c r="B91" s="43" t="s">
        <v>3</v>
      </c>
      <c r="C91" s="653" t="s">
        <v>50</v>
      </c>
      <c r="D91" s="85">
        <v>3082790.08</v>
      </c>
      <c r="E91" s="85">
        <v>2768921.5199999996</v>
      </c>
      <c r="F91" s="85">
        <v>2842083.5799999996</v>
      </c>
      <c r="G91" s="85">
        <v>0</v>
      </c>
      <c r="H91" s="85">
        <v>1362931.3900000001</v>
      </c>
      <c r="I91" s="85">
        <v>2932176.8299999996</v>
      </c>
      <c r="J91" s="85">
        <v>3060482</v>
      </c>
      <c r="K91" s="85">
        <v>3066501.5300000003</v>
      </c>
      <c r="L91" s="85">
        <v>2916656.47</v>
      </c>
      <c r="M91" s="85">
        <v>3040730.46</v>
      </c>
      <c r="N91" s="85">
        <v>2930360.16</v>
      </c>
      <c r="O91" s="85">
        <v>2999712.19</v>
      </c>
      <c r="P91" s="85">
        <v>3095871.98</v>
      </c>
      <c r="Q91" s="85">
        <v>2778957.92</v>
      </c>
      <c r="R91" s="85">
        <v>3048319.53</v>
      </c>
      <c r="S91" s="85">
        <v>2942018.09</v>
      </c>
      <c r="T91" s="85">
        <v>3004721.29</v>
      </c>
      <c r="U91" s="85">
        <v>2954964.33</v>
      </c>
      <c r="V91" s="85">
        <v>3100116.5300000003</v>
      </c>
      <c r="W91" s="85">
        <v>3057076.7399999998</v>
      </c>
      <c r="X91" s="85">
        <v>2933501.66</v>
      </c>
      <c r="Y91" s="85">
        <v>3087309.77</v>
      </c>
      <c r="Z91" s="85">
        <v>2881446.6999999997</v>
      </c>
      <c r="AA91" s="85">
        <v>3025079.76</v>
      </c>
      <c r="AB91" s="85">
        <v>3278107.57</v>
      </c>
      <c r="AC91" s="85">
        <v>2941555.27</v>
      </c>
      <c r="AD91" s="85">
        <v>3219314.82</v>
      </c>
      <c r="AE91" s="85">
        <v>3100355.5199999996</v>
      </c>
      <c r="AF91" s="85">
        <v>1067015.33</v>
      </c>
      <c r="AG91" s="85">
        <v>3137576.65</v>
      </c>
      <c r="AH91" s="85">
        <v>3298396.73</v>
      </c>
      <c r="AI91" s="85">
        <v>3278834.5300000003</v>
      </c>
      <c r="AJ91" s="85">
        <v>3115776.8299999996</v>
      </c>
      <c r="AK91" s="85">
        <v>3249735.08</v>
      </c>
      <c r="AL91" s="85">
        <v>3124595.66</v>
      </c>
      <c r="AM91" s="85">
        <v>3183034.77</v>
      </c>
      <c r="AN91" s="85">
        <v>3301852.3899999997</v>
      </c>
      <c r="AO91" s="85">
        <v>3124297.61</v>
      </c>
      <c r="AP91" s="85">
        <v>3297967.96</v>
      </c>
      <c r="AQ91" s="85">
        <v>3191173.1799999997</v>
      </c>
      <c r="AR91" s="85">
        <v>3297223.2399999998</v>
      </c>
      <c r="AS91" s="85">
        <v>3202526.06</v>
      </c>
      <c r="AT91" s="85">
        <v>3355037.9499999997</v>
      </c>
      <c r="AU91" s="85">
        <v>3315455.15</v>
      </c>
      <c r="AV91" s="85">
        <v>3224471.58</v>
      </c>
      <c r="AW91" s="85">
        <v>3297608</v>
      </c>
      <c r="AX91" s="85">
        <v>3183553.44</v>
      </c>
      <c r="AY91" s="85">
        <v>3293693.33</v>
      </c>
      <c r="AZ91" s="85">
        <v>3477861.35</v>
      </c>
      <c r="BA91" s="85">
        <v>3153327.09</v>
      </c>
      <c r="BB91" s="85">
        <v>3472071.5</v>
      </c>
      <c r="BC91" s="85">
        <v>1031924.94</v>
      </c>
      <c r="BD91" s="85">
        <v>3455417.8</v>
      </c>
      <c r="BE91" s="85">
        <v>3371559.66</v>
      </c>
      <c r="BF91" s="85">
        <v>3482429.5</v>
      </c>
      <c r="BG91" s="85">
        <v>3483664.56</v>
      </c>
      <c r="BH91" s="85">
        <v>3329686.61</v>
      </c>
      <c r="BI91" s="85">
        <v>3417479.27</v>
      </c>
      <c r="BJ91" s="85">
        <v>3287472.6399999997</v>
      </c>
      <c r="BK91" s="85">
        <v>3428587.65</v>
      </c>
      <c r="BL91" s="85">
        <v>3592785.46</v>
      </c>
      <c r="BM91" s="85">
        <v>3267579.71</v>
      </c>
      <c r="BN91" s="85">
        <v>3565296.96</v>
      </c>
      <c r="BO91" s="85">
        <v>3426950.12</v>
      </c>
      <c r="BP91" s="85">
        <v>3563090.13</v>
      </c>
      <c r="BQ91" s="85">
        <v>3487571.49</v>
      </c>
      <c r="BR91" s="85">
        <v>3650974.79</v>
      </c>
      <c r="BS91" s="85">
        <v>3655460.91</v>
      </c>
      <c r="BT91" s="85">
        <v>3489072.82</v>
      </c>
      <c r="BU91" s="85">
        <v>3604470.82</v>
      </c>
      <c r="BV91" s="85">
        <v>3475826.99</v>
      </c>
      <c r="BW91" s="85">
        <v>3638738.94</v>
      </c>
      <c r="BX91" s="85">
        <v>3740442.6399999997</v>
      </c>
      <c r="BY91" s="85">
        <v>3422940.95</v>
      </c>
      <c r="BZ91" s="85">
        <v>3696154.14</v>
      </c>
      <c r="CA91" s="85">
        <v>2300406.41</v>
      </c>
      <c r="CB91" s="85">
        <v>1710335.1199999999</v>
      </c>
      <c r="CC91" s="85">
        <v>3661639.13</v>
      </c>
      <c r="CD91" s="85">
        <v>3801217.14</v>
      </c>
      <c r="CE91" s="85">
        <v>3844967.82</v>
      </c>
      <c r="CF91" s="85">
        <v>3655093.12</v>
      </c>
      <c r="CG91" s="85">
        <v>3806881.05</v>
      </c>
      <c r="CH91" s="85">
        <v>3734825.67</v>
      </c>
      <c r="CI91" s="85">
        <v>3915058.04</v>
      </c>
      <c r="CJ91" s="85">
        <v>4076264.54</v>
      </c>
      <c r="CK91" s="85">
        <v>3833047.38</v>
      </c>
      <c r="CL91" s="85">
        <v>4051828.55</v>
      </c>
      <c r="CM91" s="85">
        <v>3848960.28</v>
      </c>
      <c r="CN91" s="85">
        <v>3981168.89</v>
      </c>
      <c r="CO91" s="85">
        <v>3869309.58</v>
      </c>
      <c r="CP91" s="85">
        <v>4000574.04</v>
      </c>
      <c r="CQ91" s="85">
        <v>4039136.4299999997</v>
      </c>
      <c r="CR91" s="85">
        <v>3847724.7600000002</v>
      </c>
      <c r="CS91" s="85">
        <v>3997126.17</v>
      </c>
      <c r="CT91" s="85">
        <v>3901568.83</v>
      </c>
      <c r="CU91" s="85">
        <v>4029977.66</v>
      </c>
      <c r="CV91" s="85">
        <v>4165862.93</v>
      </c>
      <c r="CW91" s="85">
        <v>3825251.5</v>
      </c>
      <c r="CX91" s="85">
        <v>1597644.94</v>
      </c>
      <c r="CY91" s="85">
        <v>0</v>
      </c>
      <c r="CZ91" s="85">
        <v>4120362.47</v>
      </c>
      <c r="DA91" s="85">
        <v>3967684.55</v>
      </c>
      <c r="DB91" s="85">
        <v>4172202.39</v>
      </c>
      <c r="DC91" s="85">
        <v>4221536.28</v>
      </c>
      <c r="DD91" s="85">
        <v>3941480.2</v>
      </c>
      <c r="DE91" s="85">
        <v>4129947.69</v>
      </c>
      <c r="DF91" s="85">
        <v>4043621.37</v>
      </c>
      <c r="DG91" s="85">
        <v>4168320.09</v>
      </c>
      <c r="DH91" s="85">
        <v>4341940.78</v>
      </c>
      <c r="DI91" s="85">
        <v>3909357.31</v>
      </c>
      <c r="DJ91" s="85">
        <v>4284064.46</v>
      </c>
      <c r="DK91" s="85">
        <v>4093179.79</v>
      </c>
      <c r="DL91" s="85">
        <v>4234510.75</v>
      </c>
      <c r="DM91" s="85">
        <v>4087851.77</v>
      </c>
      <c r="DN91" s="85">
        <v>4288841.04</v>
      </c>
      <c r="DO91" s="85">
        <v>4282539.37</v>
      </c>
      <c r="DP91" s="85">
        <v>4058806.58</v>
      </c>
      <c r="DQ91" s="85">
        <v>4238582.17</v>
      </c>
      <c r="DR91" s="85">
        <v>4165099.2600000002</v>
      </c>
      <c r="DS91" s="85">
        <v>4265032.3100000005</v>
      </c>
      <c r="DT91" s="85">
        <v>4519172.2699999996</v>
      </c>
      <c r="DU91" s="85">
        <v>4078109.51</v>
      </c>
      <c r="DV91" s="85">
        <v>4449744.05</v>
      </c>
      <c r="DW91" s="85">
        <v>1980018.9400000002</v>
      </c>
      <c r="DX91" s="85">
        <v>3700357.33</v>
      </c>
      <c r="DY91" s="85">
        <v>4275420.16</v>
      </c>
      <c r="DZ91" s="85">
        <v>4501957.28</v>
      </c>
      <c r="EA91" s="85">
        <v>4477886.790000001</v>
      </c>
      <c r="EB91" s="85">
        <v>4286749.97</v>
      </c>
      <c r="EC91" s="85">
        <v>4470831.13</v>
      </c>
      <c r="ED91" s="85">
        <v>4335658</v>
      </c>
      <c r="EE91" s="85">
        <v>4529100.3900000006</v>
      </c>
      <c r="EF91" s="85">
        <v>4649831.82</v>
      </c>
      <c r="EG91" s="85">
        <v>4320862.6100000003</v>
      </c>
      <c r="EH91" s="85">
        <v>4580815.21</v>
      </c>
      <c r="EI91" s="85">
        <v>4371770.18</v>
      </c>
      <c r="EJ91" s="85">
        <v>4502125.47</v>
      </c>
      <c r="EK91" s="85">
        <v>4403897.4800000004</v>
      </c>
      <c r="EL91" s="85">
        <v>4626681</v>
      </c>
      <c r="EM91" s="85">
        <v>4624774.58</v>
      </c>
      <c r="EN91" s="85">
        <v>4424532.91</v>
      </c>
      <c r="EO91" s="85">
        <v>4560372.03</v>
      </c>
      <c r="EP91" s="85">
        <v>4440219.8500000006</v>
      </c>
      <c r="EQ91" s="85">
        <v>4679833.0999999996</v>
      </c>
      <c r="ER91" s="85">
        <v>4908742.96</v>
      </c>
      <c r="ES91" s="85">
        <v>4471410.9000000004</v>
      </c>
      <c r="ET91" s="85">
        <v>4905478.4000000004</v>
      </c>
      <c r="EU91" s="85">
        <v>1750613.7099999997</v>
      </c>
      <c r="EV91" s="85">
        <v>4573694.49</v>
      </c>
      <c r="EW91" s="85">
        <v>4695699.75</v>
      </c>
      <c r="EX91" s="85">
        <v>4950990.2700000005</v>
      </c>
      <c r="EY91" s="85">
        <v>4943705.01</v>
      </c>
      <c r="EZ91" s="85">
        <v>4733207.54</v>
      </c>
      <c r="FA91" s="85">
        <v>4875929.1899999995</v>
      </c>
      <c r="FB91" s="85">
        <v>4797410.38</v>
      </c>
      <c r="FC91" s="85">
        <v>4964717.4899999993</v>
      </c>
      <c r="FD91" s="85">
        <v>5479858.3899999997</v>
      </c>
      <c r="FE91" s="85">
        <v>5006476.2</v>
      </c>
      <c r="FF91" s="85">
        <v>5493240.8799999999</v>
      </c>
      <c r="FG91" s="85">
        <v>5303951.32</v>
      </c>
      <c r="FH91" s="85">
        <v>5514673.4800000004</v>
      </c>
      <c r="FI91" s="85">
        <v>5331801.3499999996</v>
      </c>
      <c r="FJ91" s="85">
        <v>5564109.8800000008</v>
      </c>
      <c r="FK91" s="85">
        <v>5588568.1899999995</v>
      </c>
      <c r="FL91" s="85">
        <v>5313795.34</v>
      </c>
      <c r="FM91" s="85">
        <v>5479802.2000000002</v>
      </c>
      <c r="FN91" s="85">
        <v>5353636.4400000004</v>
      </c>
      <c r="FO91" s="85">
        <v>5616046.4000000004</v>
      </c>
      <c r="FP91" s="85">
        <v>5931625.3700000001</v>
      </c>
      <c r="FQ91" s="85">
        <v>5393427.2400000002</v>
      </c>
      <c r="FR91" s="85">
        <v>5888451.8899999997</v>
      </c>
      <c r="FS91" s="85">
        <v>5719112.1399999997</v>
      </c>
      <c r="FT91" s="85">
        <v>1904107.43</v>
      </c>
      <c r="FU91" s="85">
        <v>5695930.9100000001</v>
      </c>
      <c r="FV91" s="85">
        <v>5954219.8200000003</v>
      </c>
      <c r="FW91" s="85">
        <v>5961713.7699999996</v>
      </c>
      <c r="FX91" s="85">
        <v>5686920.8399999999</v>
      </c>
      <c r="FY91" s="85">
        <v>5846682.9199999999</v>
      </c>
      <c r="FZ91" s="85">
        <v>5682515.5499999998</v>
      </c>
      <c r="GA91" s="85">
        <v>5902842.4899999993</v>
      </c>
    </row>
    <row r="92" spans="2:183">
      <c r="B92" s="43" t="s">
        <v>3</v>
      </c>
      <c r="C92" s="653" t="s">
        <v>51</v>
      </c>
      <c r="D92" s="86">
        <v>32.053365052694623</v>
      </c>
      <c r="E92" s="86">
        <v>31.955457284706259</v>
      </c>
      <c r="F92" s="86">
        <v>31.893674195836212</v>
      </c>
      <c r="G92" s="86" t="e">
        <v>#DIV/0!</v>
      </c>
      <c r="H92" s="86">
        <v>32.015338773631008</v>
      </c>
      <c r="I92" s="86">
        <v>31.604906764680518</v>
      </c>
      <c r="J92" s="86">
        <v>31.554028278679226</v>
      </c>
      <c r="K92" s="86">
        <v>31.784859468804939</v>
      </c>
      <c r="L92" s="86">
        <v>31.608306366838256</v>
      </c>
      <c r="M92" s="86">
        <v>32.03743328016116</v>
      </c>
      <c r="N92" s="86">
        <v>32.09630072618539</v>
      </c>
      <c r="O92" s="86">
        <v>31.593610211191951</v>
      </c>
      <c r="P92" s="86">
        <v>31.881432211052275</v>
      </c>
      <c r="Q92" s="86">
        <v>31.755889841161011</v>
      </c>
      <c r="R92" s="86">
        <v>31.910287162480447</v>
      </c>
      <c r="S92" s="86">
        <v>31.703806049764538</v>
      </c>
      <c r="T92" s="86">
        <v>31.451918483301199</v>
      </c>
      <c r="U92" s="86">
        <v>31.682170174441669</v>
      </c>
      <c r="V92" s="86">
        <v>31.844143465827383</v>
      </c>
      <c r="W92" s="86">
        <v>31.415918437814071</v>
      </c>
      <c r="X92" s="86">
        <v>31.69674075354677</v>
      </c>
      <c r="Y92" s="86">
        <v>32.082345465277228</v>
      </c>
      <c r="Z92" s="86">
        <v>31.495007050027869</v>
      </c>
      <c r="AA92" s="86">
        <v>31.66966178739905</v>
      </c>
      <c r="AB92" s="86">
        <v>33.996871830398717</v>
      </c>
      <c r="AC92" s="86">
        <v>33.624307236834582</v>
      </c>
      <c r="AD92" s="86">
        <v>33.801490732010521</v>
      </c>
      <c r="AE92" s="86">
        <v>33.601269332061683</v>
      </c>
      <c r="AF92" s="86">
        <v>35.041554351395732</v>
      </c>
      <c r="AG92" s="86">
        <v>33.577798527428776</v>
      </c>
      <c r="AH92" s="86">
        <v>33.963194112656097</v>
      </c>
      <c r="AI92" s="86">
        <v>33.752728251604857</v>
      </c>
      <c r="AJ92" s="86">
        <v>33.83</v>
      </c>
      <c r="AK92" s="86">
        <v>34.002719183700805</v>
      </c>
      <c r="AL92" s="86">
        <v>34.065934672161532</v>
      </c>
      <c r="AM92" s="86">
        <v>33.595169124445363</v>
      </c>
      <c r="AN92" s="86">
        <v>34.194896737565735</v>
      </c>
      <c r="AO92" s="86">
        <v>34.237377101277751</v>
      </c>
      <c r="AP92" s="86">
        <v>34.217391069775935</v>
      </c>
      <c r="AQ92" s="86">
        <v>34.475688774132209</v>
      </c>
      <c r="AR92" s="86">
        <v>34.21108418033841</v>
      </c>
      <c r="AS92" s="86">
        <v>34.227089251552364</v>
      </c>
      <c r="AT92" s="86">
        <v>34.406128733868783</v>
      </c>
      <c r="AU92" s="86">
        <v>33.972681618742556</v>
      </c>
      <c r="AV92" s="86">
        <v>34.696733991154922</v>
      </c>
      <c r="AW92" s="86">
        <v>34.442000421959435</v>
      </c>
      <c r="AX92" s="86">
        <v>34.484271276768595</v>
      </c>
      <c r="AY92" s="86">
        <v>34.690613177340936</v>
      </c>
      <c r="AZ92" s="86">
        <v>35.970012245598724</v>
      </c>
      <c r="BA92" s="86">
        <v>35.826174503430622</v>
      </c>
      <c r="BB92" s="86">
        <v>36.239966892048457</v>
      </c>
      <c r="BC92" s="86">
        <v>37.580298770539564</v>
      </c>
      <c r="BD92" s="86">
        <v>36.239001665429129</v>
      </c>
      <c r="BE92" s="86">
        <v>36.017088558914651</v>
      </c>
      <c r="BF92" s="86">
        <v>35.752868500700181</v>
      </c>
      <c r="BG92" s="86">
        <v>35.751600561571742</v>
      </c>
      <c r="BH92" s="86">
        <v>36.051956625305877</v>
      </c>
      <c r="BI92" s="86">
        <v>35.78894573032931</v>
      </c>
      <c r="BJ92" s="86">
        <v>35.835451394187793</v>
      </c>
      <c r="BK92" s="86">
        <v>36.02827598309441</v>
      </c>
      <c r="BL92" s="86">
        <v>37.008579127686708</v>
      </c>
      <c r="BM92" s="86">
        <v>37.121712394464154</v>
      </c>
      <c r="BN92" s="86">
        <v>37.055983237331859</v>
      </c>
      <c r="BO92" s="86">
        <v>36.839023058317657</v>
      </c>
      <c r="BP92" s="86">
        <v>36.800114539137475</v>
      </c>
      <c r="BQ92" s="86">
        <v>37.052158702165187</v>
      </c>
      <c r="BR92" s="86">
        <v>37.228708722855792</v>
      </c>
      <c r="BS92" s="86">
        <v>36.985939122041245</v>
      </c>
      <c r="BT92" s="86">
        <v>37.309503298865444</v>
      </c>
      <c r="BU92" s="86">
        <v>37.015704151296816</v>
      </c>
      <c r="BV92" s="86">
        <v>37.065603732338047</v>
      </c>
      <c r="BW92" s="86">
        <v>37.245602574522138</v>
      </c>
      <c r="BX92" s="86">
        <v>37.825117355224805</v>
      </c>
      <c r="BY92" s="86">
        <v>37.890625268092144</v>
      </c>
      <c r="BZ92" s="86">
        <v>37.624178430518292</v>
      </c>
      <c r="CA92" s="86">
        <v>37.895966110518067</v>
      </c>
      <c r="CB92" s="86">
        <v>38.228150969374298</v>
      </c>
      <c r="CC92" s="86">
        <v>38.091285889647139</v>
      </c>
      <c r="CD92" s="86">
        <v>37.803571293601905</v>
      </c>
      <c r="CE92" s="86">
        <v>38.017119415292797</v>
      </c>
      <c r="CF92" s="86">
        <v>37.844846501899958</v>
      </c>
      <c r="CG92" s="86">
        <v>38.291745039620672</v>
      </c>
      <c r="CH92" s="86">
        <v>37.796523468334449</v>
      </c>
      <c r="CI92" s="86">
        <v>38.21999984380308</v>
      </c>
      <c r="CJ92" s="86">
        <v>39.71697683391664</v>
      </c>
      <c r="CK92" s="86">
        <v>40.064798810927428</v>
      </c>
      <c r="CL92" s="86">
        <v>39.998386472628766</v>
      </c>
      <c r="CM92" s="86">
        <v>39.582882000863854</v>
      </c>
      <c r="CN92" s="86">
        <v>39.799430675351992</v>
      </c>
      <c r="CO92" s="86">
        <v>39.821641109029912</v>
      </c>
      <c r="CP92" s="86">
        <v>39.300763307784955</v>
      </c>
      <c r="CQ92" s="86">
        <v>39.764751348254208</v>
      </c>
      <c r="CR92" s="86">
        <v>39.581573500668661</v>
      </c>
      <c r="CS92" s="86">
        <v>39.791483776298683</v>
      </c>
      <c r="CT92" s="86">
        <v>39.548405319655764</v>
      </c>
      <c r="CU92" s="86">
        <v>39.28895048199913</v>
      </c>
      <c r="CV92" s="86">
        <v>40.669228313587055</v>
      </c>
      <c r="CW92" s="86">
        <v>41.287826741980787</v>
      </c>
      <c r="CX92" s="86">
        <v>40.595729640452291</v>
      </c>
      <c r="CY92" s="86" t="e">
        <v>#DIV/0!</v>
      </c>
      <c r="CZ92" s="86">
        <v>41.211949513801791</v>
      </c>
      <c r="DA92" s="86">
        <v>40.746857990839445</v>
      </c>
      <c r="DB92" s="86">
        <v>40.930509703356492</v>
      </c>
      <c r="DC92" s="86">
        <v>41.402304347229119</v>
      </c>
      <c r="DD92" s="86">
        <v>40.767044878623956</v>
      </c>
      <c r="DE92" s="86">
        <v>41.21136699735964</v>
      </c>
      <c r="DF92" s="86">
        <v>40.963831951923972</v>
      </c>
      <c r="DG92" s="86">
        <v>40.941022052237045</v>
      </c>
      <c r="DH92" s="86">
        <v>42.365440374366514</v>
      </c>
      <c r="DI92" s="86">
        <v>42.264505676429209</v>
      </c>
      <c r="DJ92" s="86">
        <v>42.168562057920859</v>
      </c>
      <c r="DK92" s="86">
        <v>42.240841580582241</v>
      </c>
      <c r="DL92" s="86">
        <v>42.46409188546307</v>
      </c>
      <c r="DM92" s="86">
        <v>41.974902144001312</v>
      </c>
      <c r="DN92" s="86">
        <v>42.16991931471587</v>
      </c>
      <c r="DO92" s="86">
        <v>42.169323367055355</v>
      </c>
      <c r="DP92" s="86">
        <v>41.99750196597823</v>
      </c>
      <c r="DQ92" s="86">
        <v>42.201905794547358</v>
      </c>
      <c r="DR92" s="86">
        <v>42.198304610802104</v>
      </c>
      <c r="DS92" s="86">
        <v>41.932934457304441</v>
      </c>
      <c r="DT92" s="86">
        <v>44.262736388674497</v>
      </c>
      <c r="DU92" s="86">
        <v>44.117522440319341</v>
      </c>
      <c r="DV92" s="86">
        <v>44.062194146223597</v>
      </c>
      <c r="DW92" s="86">
        <v>43.895851216657213</v>
      </c>
      <c r="DX92" s="86">
        <v>44.280762345361381</v>
      </c>
      <c r="DY92" s="86">
        <v>44.109237372069991</v>
      </c>
      <c r="DZ92" s="86">
        <v>44.298046223117858</v>
      </c>
      <c r="EA92" s="86">
        <v>44.312347505462498</v>
      </c>
      <c r="EB92" s="86">
        <v>44.381347461926303</v>
      </c>
      <c r="EC92" s="86">
        <v>44.862728812572875</v>
      </c>
      <c r="ED92" s="86">
        <v>44.347752263079833</v>
      </c>
      <c r="EE92" s="86">
        <v>44.557235348284458</v>
      </c>
      <c r="EF92" s="86">
        <v>45.627382718666105</v>
      </c>
      <c r="EG92" s="86">
        <v>45.196267554512346</v>
      </c>
      <c r="EH92" s="86">
        <v>45.431164298649804</v>
      </c>
      <c r="EI92" s="86">
        <v>45.222713712346902</v>
      </c>
      <c r="EJ92" s="86">
        <v>45.200338440902854</v>
      </c>
      <c r="EK92" s="86">
        <v>45.486350472019673</v>
      </c>
      <c r="EL92" s="86">
        <v>45.401992840376508</v>
      </c>
      <c r="EM92" s="86">
        <v>45.674169578434025</v>
      </c>
      <c r="EN92" s="86">
        <v>45.765191096308406</v>
      </c>
      <c r="EO92" s="86">
        <v>45.726816891070762</v>
      </c>
      <c r="EP92" s="86">
        <v>45.464243221657938</v>
      </c>
      <c r="EQ92" s="86">
        <v>45.927184170651088</v>
      </c>
      <c r="ER92" s="86">
        <v>48.517926182470163</v>
      </c>
      <c r="ES92" s="86">
        <v>48.88956642077617</v>
      </c>
      <c r="ET92" s="86">
        <v>49.111851971991456</v>
      </c>
      <c r="EU92" s="86">
        <v>49.557359094125964</v>
      </c>
      <c r="EV92" s="86">
        <v>49.233932669660661</v>
      </c>
      <c r="EW92" s="86">
        <v>48.588602781399395</v>
      </c>
      <c r="EX92" s="86">
        <v>49.071789761013676</v>
      </c>
      <c r="EY92" s="86">
        <v>49.082770661366254</v>
      </c>
      <c r="EZ92" s="86">
        <v>49.156774883682289</v>
      </c>
      <c r="FA92" s="86">
        <v>49.12982907085236</v>
      </c>
      <c r="FB92" s="86">
        <v>49.41250172522119</v>
      </c>
      <c r="FC92" s="86">
        <v>49.071662442870014</v>
      </c>
      <c r="FD92" s="86">
        <v>55.010484285467619</v>
      </c>
      <c r="FE92" s="86">
        <v>55.383573307833792</v>
      </c>
      <c r="FF92" s="86">
        <v>55.31140253013649</v>
      </c>
      <c r="FG92" s="86">
        <v>55.346349027464733</v>
      </c>
      <c r="FH92" s="86">
        <v>55.880558291483766</v>
      </c>
      <c r="FI92" s="86">
        <v>55.626513823682835</v>
      </c>
      <c r="FJ92" s="86">
        <v>55.561201791823365</v>
      </c>
      <c r="FK92" s="86">
        <v>55.836099443693996</v>
      </c>
      <c r="FL92" s="86">
        <v>55.644166666666663</v>
      </c>
      <c r="FM92" s="86">
        <v>55.320356808990489</v>
      </c>
      <c r="FN92" s="86">
        <v>55.61988530346791</v>
      </c>
      <c r="FO92" s="86">
        <v>56.117926611628391</v>
      </c>
      <c r="FP92" s="86">
        <v>59.606058355725537</v>
      </c>
      <c r="FQ92" s="86">
        <v>59.750102391354659</v>
      </c>
      <c r="FR92" s="86">
        <v>59.363104246434752</v>
      </c>
      <c r="FS92" s="86">
        <v>59.68911068204352</v>
      </c>
      <c r="FT92" s="86">
        <v>60.44017997714576</v>
      </c>
      <c r="FU92" s="86">
        <v>59.702645668466012</v>
      </c>
      <c r="FV92" s="86">
        <v>59.616241572032465</v>
      </c>
      <c r="FW92" s="86">
        <v>59.915637405554463</v>
      </c>
      <c r="FX92" s="86">
        <v>59.712728532728534</v>
      </c>
      <c r="FY92" s="86">
        <v>59.689996610543247</v>
      </c>
      <c r="FZ92" s="86">
        <v>59.398295605457996</v>
      </c>
      <c r="GA92" s="86">
        <v>59.046256869574606</v>
      </c>
    </row>
    <row r="93" spans="2:183">
      <c r="B93" s="43" t="s">
        <v>3</v>
      </c>
      <c r="C93" s="653" t="s">
        <v>52</v>
      </c>
      <c r="D93" s="87">
        <v>1717.4699999999998</v>
      </c>
      <c r="E93" s="87">
        <v>1547.29</v>
      </c>
      <c r="F93" s="87">
        <v>1591.25</v>
      </c>
      <c r="G93" s="87">
        <v>0</v>
      </c>
      <c r="H93" s="87">
        <v>972.06999999999994</v>
      </c>
      <c r="I93" s="87">
        <v>2117.66</v>
      </c>
      <c r="J93" s="87">
        <v>2213.63</v>
      </c>
      <c r="K93" s="87">
        <v>2202.2600000000002</v>
      </c>
      <c r="L93" s="87">
        <v>2106.29</v>
      </c>
      <c r="M93" s="87">
        <v>1695.04</v>
      </c>
      <c r="N93" s="87">
        <v>1630.75</v>
      </c>
      <c r="O93" s="87">
        <v>1695.16</v>
      </c>
      <c r="P93" s="87">
        <v>1740.23</v>
      </c>
      <c r="Q93" s="87">
        <v>1568.1100000000001</v>
      </c>
      <c r="R93" s="87">
        <v>1712.2399999999998</v>
      </c>
      <c r="S93" s="87">
        <v>1662.99</v>
      </c>
      <c r="T93" s="87">
        <v>2182.4300000000003</v>
      </c>
      <c r="U93" s="87">
        <v>2130.9699999999998</v>
      </c>
      <c r="V93" s="87">
        <v>2224.35</v>
      </c>
      <c r="W93" s="87">
        <v>2222.71</v>
      </c>
      <c r="X93" s="87">
        <v>2114.64</v>
      </c>
      <c r="Y93" s="87">
        <v>1725.01</v>
      </c>
      <c r="Z93" s="87">
        <v>1639.47</v>
      </c>
      <c r="AA93" s="87">
        <v>1711.8</v>
      </c>
      <c r="AB93" s="87">
        <v>1889.6</v>
      </c>
      <c r="AC93" s="87">
        <v>1713.5700000000002</v>
      </c>
      <c r="AD93" s="87">
        <v>1866.26</v>
      </c>
      <c r="AE93" s="87">
        <v>1807.6000000000001</v>
      </c>
      <c r="AF93" s="87">
        <v>748.21</v>
      </c>
      <c r="AG93" s="87">
        <v>2292.59</v>
      </c>
      <c r="AH93" s="87">
        <v>2383.41</v>
      </c>
      <c r="AI93" s="87">
        <v>2383.58</v>
      </c>
      <c r="AJ93" s="87">
        <v>2260.4900000000002</v>
      </c>
      <c r="AK93" s="87">
        <v>1873.09</v>
      </c>
      <c r="AL93" s="87">
        <v>1798</v>
      </c>
      <c r="AM93" s="87">
        <v>1856.26</v>
      </c>
      <c r="AN93" s="87">
        <v>1900.79</v>
      </c>
      <c r="AO93" s="87">
        <v>1796.16</v>
      </c>
      <c r="AP93" s="87">
        <v>1897.3899999999999</v>
      </c>
      <c r="AQ93" s="87">
        <v>1822.86</v>
      </c>
      <c r="AR93" s="87">
        <v>2376.59</v>
      </c>
      <c r="AS93" s="87">
        <v>2307.2200000000003</v>
      </c>
      <c r="AT93" s="87">
        <v>2404.75</v>
      </c>
      <c r="AU93" s="87">
        <v>2405.71</v>
      </c>
      <c r="AV93" s="87">
        <v>2292.69</v>
      </c>
      <c r="AW93" s="87">
        <v>1885.3300000000002</v>
      </c>
      <c r="AX93" s="87">
        <v>1818.1</v>
      </c>
      <c r="AY93" s="87">
        <v>1870.3600000000001</v>
      </c>
      <c r="AZ93" s="87">
        <v>1948.1999999999998</v>
      </c>
      <c r="BA93" s="87">
        <v>1773</v>
      </c>
      <c r="BB93" s="87">
        <v>1931.18</v>
      </c>
      <c r="BC93" s="87">
        <v>554.39</v>
      </c>
      <c r="BD93" s="87">
        <v>2407.61</v>
      </c>
      <c r="BE93" s="87">
        <v>2362.98</v>
      </c>
      <c r="BF93" s="87">
        <v>2458.02</v>
      </c>
      <c r="BG93" s="87">
        <v>2458.9500000000003</v>
      </c>
      <c r="BH93" s="87">
        <v>2331.7199999999998</v>
      </c>
      <c r="BI93" s="87">
        <v>1923.8400000000001</v>
      </c>
      <c r="BJ93" s="87">
        <v>1848.6100000000001</v>
      </c>
      <c r="BK93" s="87">
        <v>1917.88</v>
      </c>
      <c r="BL93" s="87">
        <v>2005.12</v>
      </c>
      <c r="BM93" s="87">
        <v>1818.1100000000001</v>
      </c>
      <c r="BN93" s="87">
        <v>1987.53</v>
      </c>
      <c r="BO93" s="87">
        <v>1921.1599999999999</v>
      </c>
      <c r="BP93" s="87">
        <v>2504.7600000000002</v>
      </c>
      <c r="BQ93" s="87">
        <v>2435.4499999999998</v>
      </c>
      <c r="BR93" s="87">
        <v>2537.66</v>
      </c>
      <c r="BS93" s="87">
        <v>2556.7399999999998</v>
      </c>
      <c r="BT93" s="87">
        <v>2420.37</v>
      </c>
      <c r="BU93" s="87">
        <v>2011.04</v>
      </c>
      <c r="BV93" s="87">
        <v>1936.96</v>
      </c>
      <c r="BW93" s="87">
        <v>2018.15</v>
      </c>
      <c r="BX93" s="87">
        <v>2096.4</v>
      </c>
      <c r="BY93" s="87">
        <v>1914.92</v>
      </c>
      <c r="BZ93" s="87">
        <v>2082.3199999999997</v>
      </c>
      <c r="CA93" s="87">
        <v>1286.9499999999998</v>
      </c>
      <c r="CB93" s="87">
        <v>1188.45</v>
      </c>
      <c r="CC93" s="87">
        <v>2553.1</v>
      </c>
      <c r="CD93" s="87">
        <v>2669.62</v>
      </c>
      <c r="CE93" s="87">
        <v>2685.52</v>
      </c>
      <c r="CF93" s="87">
        <v>2564.4700000000003</v>
      </c>
      <c r="CG93" s="87">
        <v>2108.52</v>
      </c>
      <c r="CH93" s="87">
        <v>2094</v>
      </c>
      <c r="CI93" s="87">
        <v>2171.6800000000003</v>
      </c>
      <c r="CJ93" s="87">
        <v>2231.08</v>
      </c>
      <c r="CK93" s="87">
        <v>2080.52</v>
      </c>
      <c r="CL93" s="87">
        <v>2202.89</v>
      </c>
      <c r="CM93" s="87">
        <v>2114.0500000000002</v>
      </c>
      <c r="CN93" s="87">
        <v>2725.23</v>
      </c>
      <c r="CO93" s="87">
        <v>2647.1099999999997</v>
      </c>
      <c r="CP93" s="87">
        <v>2771.74</v>
      </c>
      <c r="CQ93" s="87">
        <v>2766.8500000000004</v>
      </c>
      <c r="CR93" s="87">
        <v>2647.7599999999998</v>
      </c>
      <c r="CS93" s="87">
        <v>2184.29</v>
      </c>
      <c r="CT93" s="87">
        <v>2144.3000000000002</v>
      </c>
      <c r="CU93" s="87">
        <v>2228.87</v>
      </c>
      <c r="CV93" s="87">
        <v>2286.41</v>
      </c>
      <c r="CW93" s="87">
        <v>2069.17</v>
      </c>
      <c r="CX93" s="87">
        <v>878.38</v>
      </c>
      <c r="CY93" s="87">
        <v>0</v>
      </c>
      <c r="CZ93" s="87">
        <v>2797.9900000000002</v>
      </c>
      <c r="DA93" s="87">
        <v>2723.9700000000003</v>
      </c>
      <c r="DB93" s="87">
        <v>2851.63</v>
      </c>
      <c r="DC93" s="87">
        <v>2853.5</v>
      </c>
      <c r="DD93" s="87">
        <v>2704.8500000000004</v>
      </c>
      <c r="DE93" s="87">
        <v>2238.4499999999998</v>
      </c>
      <c r="DF93" s="87">
        <v>2204.02</v>
      </c>
      <c r="DG93" s="87">
        <v>2273.29</v>
      </c>
      <c r="DH93" s="87">
        <v>2329.4499999999998</v>
      </c>
      <c r="DI93" s="87">
        <v>2102.12</v>
      </c>
      <c r="DJ93" s="87">
        <v>2308.73</v>
      </c>
      <c r="DK93" s="87">
        <v>2202.7000000000003</v>
      </c>
      <c r="DL93" s="87">
        <v>2840.3</v>
      </c>
      <c r="DM93" s="87">
        <v>2772.6299999999997</v>
      </c>
      <c r="DN93" s="87">
        <v>2895.67</v>
      </c>
      <c r="DO93" s="87">
        <v>2891.41</v>
      </c>
      <c r="DP93" s="87">
        <v>2751.69</v>
      </c>
      <c r="DQ93" s="87">
        <v>2282.84</v>
      </c>
      <c r="DR93" s="87">
        <v>2243.1</v>
      </c>
      <c r="DS93" s="87">
        <v>2311</v>
      </c>
      <c r="DT93" s="87">
        <v>2395.17</v>
      </c>
      <c r="DU93" s="87">
        <v>2168.15</v>
      </c>
      <c r="DV93" s="87">
        <v>2368.8500000000004</v>
      </c>
      <c r="DW93" s="87">
        <v>1058.1100000000001</v>
      </c>
      <c r="DX93" s="87">
        <v>2456.11</v>
      </c>
      <c r="DY93" s="87">
        <v>2848.34</v>
      </c>
      <c r="DZ93" s="87">
        <v>2986.5</v>
      </c>
      <c r="EA93" s="87">
        <v>2969.71</v>
      </c>
      <c r="EB93" s="87">
        <v>2838.9700000000003</v>
      </c>
      <c r="EC93" s="87">
        <v>2339.6800000000003</v>
      </c>
      <c r="ED93" s="87">
        <v>2293.84</v>
      </c>
      <c r="EE93" s="87">
        <v>2385.31</v>
      </c>
      <c r="EF93" s="87">
        <v>2467.83</v>
      </c>
      <c r="EG93" s="87">
        <v>2314.1099999999997</v>
      </c>
      <c r="EH93" s="87">
        <v>2441.4699999999998</v>
      </c>
      <c r="EI93" s="87">
        <v>2340.71</v>
      </c>
      <c r="EJ93" s="87">
        <v>3021.46</v>
      </c>
      <c r="EK93" s="87">
        <v>2937.4300000000003</v>
      </c>
      <c r="EL93" s="87">
        <v>3091.0899999999997</v>
      </c>
      <c r="EM93" s="87">
        <v>3072.08</v>
      </c>
      <c r="EN93" s="87">
        <v>2933.81</v>
      </c>
      <c r="EO93" s="87">
        <v>2415.8200000000002</v>
      </c>
      <c r="EP93" s="87">
        <v>2364.87</v>
      </c>
      <c r="EQ93" s="87">
        <v>2468.19</v>
      </c>
      <c r="ER93" s="87">
        <v>2517.6</v>
      </c>
      <c r="ES93" s="87">
        <v>2276.59</v>
      </c>
      <c r="ET93" s="87">
        <v>2487.1800000000003</v>
      </c>
      <c r="EU93" s="87">
        <v>879.99</v>
      </c>
      <c r="EV93" s="87">
        <v>2897.76</v>
      </c>
      <c r="EW93" s="87">
        <v>3013.07</v>
      </c>
      <c r="EX93" s="87">
        <v>3146.28</v>
      </c>
      <c r="EY93" s="87">
        <v>3141.08</v>
      </c>
      <c r="EZ93" s="87">
        <v>3003.27</v>
      </c>
      <c r="FA93" s="87">
        <v>2471.52</v>
      </c>
      <c r="FB93" s="87">
        <v>2418.11</v>
      </c>
      <c r="FC93" s="87">
        <v>2518.81</v>
      </c>
      <c r="FD93" s="87">
        <v>2549.0100000000002</v>
      </c>
      <c r="FE93" s="87">
        <v>2313.6999999999998</v>
      </c>
      <c r="FF93" s="87">
        <v>2542</v>
      </c>
      <c r="FG93" s="87">
        <v>2453.0500000000002</v>
      </c>
      <c r="FH93" s="87">
        <v>3165.69</v>
      </c>
      <c r="FI93" s="87">
        <v>3074.04</v>
      </c>
      <c r="FJ93" s="87">
        <v>3211.4</v>
      </c>
      <c r="FK93" s="87">
        <v>3210.1800000000003</v>
      </c>
      <c r="FL93" s="87">
        <v>3062.83</v>
      </c>
      <c r="FM93" s="87">
        <v>2535.5</v>
      </c>
      <c r="FN93" s="87">
        <v>2464.2199999999998</v>
      </c>
      <c r="FO93" s="87">
        <v>2562.9499999999998</v>
      </c>
      <c r="FP93" s="87">
        <v>2619.06</v>
      </c>
      <c r="FQ93" s="87">
        <v>2375.81</v>
      </c>
      <c r="FR93" s="87">
        <v>2610.19</v>
      </c>
      <c r="FS93" s="87">
        <v>2522.02</v>
      </c>
      <c r="FT93" s="87">
        <v>1039.47</v>
      </c>
      <c r="FU93" s="87">
        <v>3146.16</v>
      </c>
      <c r="FV93" s="87">
        <v>3293.0099999999998</v>
      </c>
      <c r="FW93" s="87">
        <v>3281.41</v>
      </c>
      <c r="FX93" s="87">
        <v>3140.71</v>
      </c>
      <c r="FY93" s="87">
        <v>2578.48</v>
      </c>
      <c r="FZ93" s="87">
        <v>2517.5300000000002</v>
      </c>
      <c r="GA93" s="87">
        <v>2629.65</v>
      </c>
    </row>
    <row r="94" spans="2:183">
      <c r="B94" s="43" t="s">
        <v>3</v>
      </c>
      <c r="C94" s="653" t="s">
        <v>53</v>
      </c>
      <c r="D94" s="86">
        <v>1.7857425075485978E-2</v>
      </c>
      <c r="E94" s="86">
        <v>1.7856901737703695E-2</v>
      </c>
      <c r="F94" s="86">
        <v>1.7856902387129787E-2</v>
      </c>
      <c r="G94" s="86" t="e">
        <v>#DIV/0!</v>
      </c>
      <c r="H94" s="86">
        <v>2.2833981658961926E-2</v>
      </c>
      <c r="I94" s="86">
        <v>2.2825515219453304E-2</v>
      </c>
      <c r="J94" s="86">
        <v>2.2822857189989259E-2</v>
      </c>
      <c r="K94" s="86">
        <v>2.2826835052572225E-2</v>
      </c>
      <c r="L94" s="86">
        <v>2.2826225955025738E-2</v>
      </c>
      <c r="M94" s="86">
        <v>1.785910708679005E-2</v>
      </c>
      <c r="N94" s="86">
        <v>1.7861641419949836E-2</v>
      </c>
      <c r="O94" s="86">
        <v>1.7853787594737262E-2</v>
      </c>
      <c r="P94" s="86">
        <v>1.7920968675403527E-2</v>
      </c>
      <c r="Q94" s="86">
        <v>1.7919209233230489E-2</v>
      </c>
      <c r="R94" s="86">
        <v>1.792399699354533E-2</v>
      </c>
      <c r="S94" s="86">
        <v>1.792073019601927E-2</v>
      </c>
      <c r="T94" s="86">
        <v>2.2844584848503883E-2</v>
      </c>
      <c r="U94" s="86">
        <v>2.284756993213179E-2</v>
      </c>
      <c r="V94" s="86">
        <v>2.2848341290645977E-2</v>
      </c>
      <c r="W94" s="86">
        <v>2.2841584300861785E-2</v>
      </c>
      <c r="X94" s="86">
        <v>2.284886924764179E-2</v>
      </c>
      <c r="Y94" s="86">
        <v>1.7925757657631443E-2</v>
      </c>
      <c r="Z94" s="86">
        <v>1.7919859218048072E-2</v>
      </c>
      <c r="AA94" s="86">
        <v>1.7920891794162046E-2</v>
      </c>
      <c r="AB94" s="86">
        <v>1.9596821531613563E-2</v>
      </c>
      <c r="AC94" s="86">
        <v>1.9587462707040228E-2</v>
      </c>
      <c r="AD94" s="86">
        <v>1.9594967755754301E-2</v>
      </c>
      <c r="AE94" s="86">
        <v>1.9590545036794593E-2</v>
      </c>
      <c r="AF94" s="86">
        <v>2.457175697865353E-2</v>
      </c>
      <c r="AG94" s="86">
        <v>2.4534898653710325E-2</v>
      </c>
      <c r="AH94" s="86">
        <v>2.4541685887508647E-2</v>
      </c>
      <c r="AI94" s="86">
        <v>2.4536867374627867E-2</v>
      </c>
      <c r="AJ94" s="86">
        <v>2.4543598875147937E-2</v>
      </c>
      <c r="AK94" s="86">
        <v>1.9598567793347059E-2</v>
      </c>
      <c r="AL94" s="86">
        <v>1.9602712544427726E-2</v>
      </c>
      <c r="AM94" s="86">
        <v>1.9591796240084097E-2</v>
      </c>
      <c r="AN94" s="86">
        <v>1.968510705283151E-2</v>
      </c>
      <c r="AO94" s="86">
        <v>1.9683082385429682E-2</v>
      </c>
      <c r="AP94" s="86">
        <v>1.9685981316168444E-2</v>
      </c>
      <c r="AQ94" s="86">
        <v>1.9693181940948327E-2</v>
      </c>
      <c r="AR94" s="86">
        <v>2.4658846136287233E-2</v>
      </c>
      <c r="AS94" s="86">
        <v>2.4658480019665054E-2</v>
      </c>
      <c r="AT94" s="86">
        <v>2.4660865035154359E-2</v>
      </c>
      <c r="AU94" s="86">
        <v>2.4650739098981675E-2</v>
      </c>
      <c r="AV94" s="86">
        <v>2.4670353910882035E-2</v>
      </c>
      <c r="AW94" s="86">
        <v>1.9691405605376015E-2</v>
      </c>
      <c r="AX94" s="86">
        <v>1.9693670858653149E-2</v>
      </c>
      <c r="AY94" s="86">
        <v>1.9699446415180191E-2</v>
      </c>
      <c r="AZ94" s="86">
        <v>2.0149388030340949E-2</v>
      </c>
      <c r="BA94" s="86">
        <v>2.0143742016494236E-2</v>
      </c>
      <c r="BB94" s="86">
        <v>2.015681395460495E-2</v>
      </c>
      <c r="BC94" s="86">
        <v>2.0189590374082272E-2</v>
      </c>
      <c r="BD94" s="86">
        <v>2.5250024121454672E-2</v>
      </c>
      <c r="BE94" s="86">
        <v>2.5242815938468114E-2</v>
      </c>
      <c r="BF94" s="86">
        <v>2.5235619509911419E-2</v>
      </c>
      <c r="BG94" s="86">
        <v>2.5235322370095487E-2</v>
      </c>
      <c r="BH94" s="86">
        <v>2.5246540635353729E-2</v>
      </c>
      <c r="BI94" s="86">
        <v>2.0147073299975497E-2</v>
      </c>
      <c r="BJ94" s="86">
        <v>2.0150973424317077E-2</v>
      </c>
      <c r="BK94" s="86">
        <v>2.0153461715484249E-2</v>
      </c>
      <c r="BL94" s="86">
        <v>2.0654348278426611E-2</v>
      </c>
      <c r="BM94" s="86">
        <v>2.0654846250559938E-2</v>
      </c>
      <c r="BN94" s="86">
        <v>2.0657431678200007E-2</v>
      </c>
      <c r="BO94" s="86">
        <v>2.0652082773447995E-2</v>
      </c>
      <c r="BP94" s="86">
        <v>2.5869526599106824E-2</v>
      </c>
      <c r="BQ94" s="86">
        <v>2.5874359900558825E-2</v>
      </c>
      <c r="BR94" s="86">
        <v>2.5876323560602349E-2</v>
      </c>
      <c r="BS94" s="86">
        <v>2.5869085272447277E-2</v>
      </c>
      <c r="BT94" s="86">
        <v>2.5881604414170683E-2</v>
      </c>
      <c r="BU94" s="86">
        <v>2.0652147123339439E-2</v>
      </c>
      <c r="BV94" s="86">
        <v>2.0655398560383897E-2</v>
      </c>
      <c r="BW94" s="86">
        <v>2.0657489881857768E-2</v>
      </c>
      <c r="BX94" s="86">
        <v>2.1199783997621548E-2</v>
      </c>
      <c r="BY94" s="86">
        <v>2.1197419762200399E-2</v>
      </c>
      <c r="BZ94" s="86">
        <v>2.1196512986722146E-2</v>
      </c>
      <c r="CA94" s="86">
        <v>2.1200694526812423E-2</v>
      </c>
      <c r="CB94" s="86">
        <v>2.6563359126691433E-2</v>
      </c>
      <c r="CC94" s="86">
        <v>2.6559379161118508E-2</v>
      </c>
      <c r="CD94" s="86">
        <v>2.6549698762230012E-2</v>
      </c>
      <c r="CE94" s="86">
        <v>2.6553079066382698E-2</v>
      </c>
      <c r="CF94" s="86">
        <v>2.6552531036125121E-2</v>
      </c>
      <c r="CG94" s="86">
        <v>2.1208676917010838E-2</v>
      </c>
      <c r="CH94" s="86">
        <v>2.1191329163883662E-2</v>
      </c>
      <c r="CI94" s="86">
        <v>2.1200607606008899E-2</v>
      </c>
      <c r="CJ94" s="86">
        <v>2.1738469573079951E-2</v>
      </c>
      <c r="CK94" s="86">
        <v>2.1746565319552803E-2</v>
      </c>
      <c r="CL94" s="86">
        <v>2.1746242342038185E-2</v>
      </c>
      <c r="CM94" s="86">
        <v>2.1740986034266441E-2</v>
      </c>
      <c r="CN94" s="86">
        <v>2.7243908876066172E-2</v>
      </c>
      <c r="CO94" s="86">
        <v>2.7243171479735706E-2</v>
      </c>
      <c r="CP94" s="86">
        <v>2.7228966793655406E-2</v>
      </c>
      <c r="CQ94" s="86">
        <v>2.7239263682885099E-2</v>
      </c>
      <c r="CR94" s="86">
        <v>2.7237527003394709E-2</v>
      </c>
      <c r="CS94" s="86">
        <v>2.1744657636796949E-2</v>
      </c>
      <c r="CT94" s="86">
        <v>2.173578096966134E-2</v>
      </c>
      <c r="CU94" s="86">
        <v>2.1729639826542708E-2</v>
      </c>
      <c r="CV94" s="86">
        <v>2.2321072937574682E-2</v>
      </c>
      <c r="CW94" s="86">
        <v>2.2333572697038191E-2</v>
      </c>
      <c r="CX94" s="86">
        <v>2.2319400330326516E-2</v>
      </c>
      <c r="CY94" s="86" t="e">
        <v>#DIV/0!</v>
      </c>
      <c r="CZ94" s="86">
        <v>2.7985553081722511E-2</v>
      </c>
      <c r="DA94" s="86">
        <v>2.7974305256023169E-2</v>
      </c>
      <c r="DB94" s="86">
        <v>2.7975313389670551E-2</v>
      </c>
      <c r="DC94" s="86">
        <v>2.7985422277318029E-2</v>
      </c>
      <c r="DD94" s="86">
        <v>2.7976479836165618E-2</v>
      </c>
      <c r="DE94" s="86">
        <v>2.2336744041239826E-2</v>
      </c>
      <c r="DF94" s="86">
        <v>2.2327784091881846E-2</v>
      </c>
      <c r="DG94" s="86">
        <v>2.2328135558593809E-2</v>
      </c>
      <c r="DH94" s="86">
        <v>2.2729046774347773E-2</v>
      </c>
      <c r="DI94" s="86">
        <v>2.2726257956844412E-2</v>
      </c>
      <c r="DJ94" s="86">
        <v>2.272510724079619E-2</v>
      </c>
      <c r="DK94" s="86">
        <v>2.2731447559880706E-2</v>
      </c>
      <c r="DL94" s="86">
        <v>2.8482808830342619E-2</v>
      </c>
      <c r="DM94" s="86">
        <v>2.8469934694212835E-2</v>
      </c>
      <c r="DN94" s="86">
        <v>2.847160086447114E-2</v>
      </c>
      <c r="DO94" s="86">
        <v>2.8471145911902616E-2</v>
      </c>
      <c r="DP94" s="86">
        <v>2.8472434915773354E-2</v>
      </c>
      <c r="DQ94" s="86">
        <v>2.2729345512257582E-2</v>
      </c>
      <c r="DR94" s="86">
        <v>2.2725753016625633E-2</v>
      </c>
      <c r="DS94" s="86">
        <v>2.2721284268730556E-2</v>
      </c>
      <c r="DT94" s="86">
        <v>2.3459335467214109E-2</v>
      </c>
      <c r="DU94" s="86">
        <v>2.3455330477130418E-2</v>
      </c>
      <c r="DV94" s="86">
        <v>2.3456793790933166E-2</v>
      </c>
      <c r="DW94" s="86">
        <v>2.345767416288309E-2</v>
      </c>
      <c r="DX94" s="86">
        <v>2.9391329945982689E-2</v>
      </c>
      <c r="DY94" s="86">
        <v>2.9386142291185212E-2</v>
      </c>
      <c r="DZ94" s="86">
        <v>2.9386355048962497E-2</v>
      </c>
      <c r="EA94" s="86">
        <v>2.9387706228822953E-2</v>
      </c>
      <c r="EB94" s="86">
        <v>2.9392270341343219E-2</v>
      </c>
      <c r="EC94" s="86">
        <v>2.3477609933390733E-2</v>
      </c>
      <c r="ED94" s="86">
        <v>2.3462793433232754E-2</v>
      </c>
      <c r="EE94" s="86">
        <v>2.3466651188232192E-2</v>
      </c>
      <c r="EF94" s="86">
        <v>2.4216063774669113E-2</v>
      </c>
      <c r="EG94" s="86">
        <v>2.4205614515147137E-2</v>
      </c>
      <c r="EH94" s="86">
        <v>2.4213774102497473E-2</v>
      </c>
      <c r="EI94" s="86">
        <v>2.421290549486925E-2</v>
      </c>
      <c r="EJ94" s="86">
        <v>3.0334786423811138E-2</v>
      </c>
      <c r="EK94" s="86">
        <v>3.033970955814002E-2</v>
      </c>
      <c r="EL94" s="86">
        <v>3.0333114828742118E-2</v>
      </c>
      <c r="EM94" s="86">
        <v>3.0339792881000395E-2</v>
      </c>
      <c r="EN94" s="86">
        <v>3.034588690408465E-2</v>
      </c>
      <c r="EO94" s="86">
        <v>2.4223409418153669E-2</v>
      </c>
      <c r="EP94" s="86">
        <v>2.4214347149410221E-2</v>
      </c>
      <c r="EQ94" s="86">
        <v>2.4222448595049108E-2</v>
      </c>
      <c r="ER94" s="86">
        <v>2.4883912633507883E-2</v>
      </c>
      <c r="ES94" s="86">
        <v>2.4891807196219612E-2</v>
      </c>
      <c r="ET94" s="86">
        <v>2.4900734653667565E-2</v>
      </c>
      <c r="EU94" s="86">
        <v>2.4911252653927813E-2</v>
      </c>
      <c r="EV94" s="86">
        <v>3.119318989162214E-2</v>
      </c>
      <c r="EW94" s="86">
        <v>3.1177645330187704E-2</v>
      </c>
      <c r="EX94" s="86">
        <v>3.1184385803545944E-2</v>
      </c>
      <c r="EY94" s="86">
        <v>3.1185701605809267E-2</v>
      </c>
      <c r="EZ94" s="86">
        <v>3.1190491026919242E-2</v>
      </c>
      <c r="FA94" s="86">
        <v>2.4903018566024959E-2</v>
      </c>
      <c r="FB94" s="86">
        <v>2.4906117067844968E-2</v>
      </c>
      <c r="FC94" s="86">
        <v>2.4896118324292695E-2</v>
      </c>
      <c r="FD94" s="86">
        <v>2.5588667547392557E-2</v>
      </c>
      <c r="FE94" s="86">
        <v>2.5595042988985954E-2</v>
      </c>
      <c r="FF94" s="86">
        <v>2.5595379540612275E-2</v>
      </c>
      <c r="FG94" s="86">
        <v>2.5597399615994658E-2</v>
      </c>
      <c r="FH94" s="86">
        <v>3.2078150269336934E-2</v>
      </c>
      <c r="FI94" s="86">
        <v>3.207136150234742E-2</v>
      </c>
      <c r="FJ94" s="86">
        <v>3.2067886379386443E-2</v>
      </c>
      <c r="FK94" s="86">
        <v>3.2073318892823173E-2</v>
      </c>
      <c r="FL94" s="86">
        <v>3.2072861690542014E-2</v>
      </c>
      <c r="FM94" s="86">
        <v>2.5596683889282604E-2</v>
      </c>
      <c r="FN94" s="86">
        <v>2.5601221767407065E-2</v>
      </c>
      <c r="FO94" s="86">
        <v>2.5610087553634343E-2</v>
      </c>
      <c r="FP94" s="86">
        <v>2.6318560842817779E-2</v>
      </c>
      <c r="FQ94" s="86">
        <v>2.6319978827118524E-2</v>
      </c>
      <c r="FR94" s="86">
        <v>2.6314043821287218E-2</v>
      </c>
      <c r="FS94" s="86">
        <v>2.6321765903042322E-2</v>
      </c>
      <c r="FT94" s="86">
        <v>3.2994857795835449E-2</v>
      </c>
      <c r="FU94" s="86">
        <v>3.2976888003773387E-2</v>
      </c>
      <c r="FV94" s="86">
        <v>3.2971050044154834E-2</v>
      </c>
      <c r="FW94" s="86">
        <v>3.2978398380732805E-2</v>
      </c>
      <c r="FX94" s="86">
        <v>3.2977487977487979E-2</v>
      </c>
      <c r="FY94" s="86">
        <v>2.6324236249218994E-2</v>
      </c>
      <c r="FZ94" s="86">
        <v>2.6315280586536836E-2</v>
      </c>
      <c r="GA94" s="86">
        <v>2.6304443942070505E-2</v>
      </c>
    </row>
    <row r="95" spans="2:183">
      <c r="B95" s="43" t="s">
        <v>3</v>
      </c>
      <c r="C95" s="653" t="s">
        <v>228</v>
      </c>
      <c r="D95" s="85">
        <v>3084507.5500000003</v>
      </c>
      <c r="E95" s="85">
        <v>2770468.8099999996</v>
      </c>
      <c r="F95" s="85">
        <v>2843674.8299999996</v>
      </c>
      <c r="G95" s="85">
        <v>0</v>
      </c>
      <c r="H95" s="85">
        <v>1363903.4600000002</v>
      </c>
      <c r="I95" s="85">
        <v>2934294.4899999998</v>
      </c>
      <c r="J95" s="85">
        <v>3062695.63</v>
      </c>
      <c r="K95" s="85">
        <v>3068703.79</v>
      </c>
      <c r="L95" s="85">
        <v>2918762.7600000002</v>
      </c>
      <c r="M95" s="85">
        <v>3042425.5</v>
      </c>
      <c r="N95" s="85">
        <v>2931990.91</v>
      </c>
      <c r="O95" s="85">
        <v>3001407.35</v>
      </c>
      <c r="P95" s="85">
        <v>3097612.21</v>
      </c>
      <c r="Q95" s="85">
        <v>2780526.03</v>
      </c>
      <c r="R95" s="85">
        <v>3050031.77</v>
      </c>
      <c r="S95" s="85">
        <v>2943681.08</v>
      </c>
      <c r="T95" s="85">
        <v>3006903.72</v>
      </c>
      <c r="U95" s="85">
        <v>2957095.3000000003</v>
      </c>
      <c r="V95" s="85">
        <v>3102340.8800000004</v>
      </c>
      <c r="W95" s="85">
        <v>3059299.4499999997</v>
      </c>
      <c r="X95" s="85">
        <v>2935616.3000000003</v>
      </c>
      <c r="Y95" s="85">
        <v>3089034.78</v>
      </c>
      <c r="Z95" s="85">
        <v>2883086.17</v>
      </c>
      <c r="AA95" s="85">
        <v>3026791.5599999996</v>
      </c>
      <c r="AB95" s="85">
        <v>3279997.17</v>
      </c>
      <c r="AC95" s="85">
        <v>2943268.84</v>
      </c>
      <c r="AD95" s="85">
        <v>3221181.0799999996</v>
      </c>
      <c r="AE95" s="85">
        <v>3102163.1199999996</v>
      </c>
      <c r="AF95" s="85">
        <v>1067763.54</v>
      </c>
      <c r="AG95" s="85">
        <v>3139869.2399999998</v>
      </c>
      <c r="AH95" s="85">
        <v>3300780.14</v>
      </c>
      <c r="AI95" s="85">
        <v>3281218.1100000003</v>
      </c>
      <c r="AJ95" s="85">
        <v>3118037.32</v>
      </c>
      <c r="AK95" s="85">
        <v>3251608.17</v>
      </c>
      <c r="AL95" s="85">
        <v>3126393.66</v>
      </c>
      <c r="AM95" s="85">
        <v>3184891.03</v>
      </c>
      <c r="AN95" s="85">
        <v>3303753.1799999997</v>
      </c>
      <c r="AO95" s="85">
        <v>3126093.77</v>
      </c>
      <c r="AP95" s="85">
        <v>3299865.35</v>
      </c>
      <c r="AQ95" s="85">
        <v>3192996.0399999996</v>
      </c>
      <c r="AR95" s="85">
        <v>3299599.8299999996</v>
      </c>
      <c r="AS95" s="85">
        <v>3204833.2800000003</v>
      </c>
      <c r="AT95" s="85">
        <v>3357442.6999999997</v>
      </c>
      <c r="AU95" s="85">
        <v>3317860.86</v>
      </c>
      <c r="AV95" s="85">
        <v>3226764.27</v>
      </c>
      <c r="AW95" s="85">
        <v>3299493.33</v>
      </c>
      <c r="AX95" s="85">
        <v>3185371.54</v>
      </c>
      <c r="AY95" s="85">
        <v>3295563.69</v>
      </c>
      <c r="AZ95" s="85">
        <v>3479809.5500000003</v>
      </c>
      <c r="BA95" s="85">
        <v>3155100.09</v>
      </c>
      <c r="BB95" s="85">
        <v>3474002.68</v>
      </c>
      <c r="BC95" s="85">
        <v>1032479.33</v>
      </c>
      <c r="BD95" s="85">
        <v>3457825.4099999997</v>
      </c>
      <c r="BE95" s="85">
        <v>3373922.64</v>
      </c>
      <c r="BF95" s="85">
        <v>3484887.52</v>
      </c>
      <c r="BG95" s="85">
        <v>3486123.5100000002</v>
      </c>
      <c r="BH95" s="85">
        <v>3332018.33</v>
      </c>
      <c r="BI95" s="85">
        <v>3419403.11</v>
      </c>
      <c r="BJ95" s="85">
        <v>3289321.2499999995</v>
      </c>
      <c r="BK95" s="85">
        <v>3430505.53</v>
      </c>
      <c r="BL95" s="85">
        <v>3594790.58</v>
      </c>
      <c r="BM95" s="85">
        <v>3269397.82</v>
      </c>
      <c r="BN95" s="85">
        <v>3567284.4899999998</v>
      </c>
      <c r="BO95" s="85">
        <v>3428871.2800000003</v>
      </c>
      <c r="BP95" s="85">
        <v>3565594.8899999997</v>
      </c>
      <c r="BQ95" s="85">
        <v>3490006.9400000004</v>
      </c>
      <c r="BR95" s="85">
        <v>3653512.45</v>
      </c>
      <c r="BS95" s="85">
        <v>3658017.6500000004</v>
      </c>
      <c r="BT95" s="85">
        <v>3491493.19</v>
      </c>
      <c r="BU95" s="85">
        <v>3606481.86</v>
      </c>
      <c r="BV95" s="85">
        <v>3477763.95</v>
      </c>
      <c r="BW95" s="85">
        <v>3640757.09</v>
      </c>
      <c r="BX95" s="85">
        <v>3742539.0399999996</v>
      </c>
      <c r="BY95" s="85">
        <v>3424855.87</v>
      </c>
      <c r="BZ95" s="85">
        <v>3698236.46</v>
      </c>
      <c r="CA95" s="85">
        <v>2301693.3600000003</v>
      </c>
      <c r="CB95" s="85">
        <v>1711523.5699999998</v>
      </c>
      <c r="CC95" s="85">
        <v>3664192.23</v>
      </c>
      <c r="CD95" s="85">
        <v>3803886.7600000002</v>
      </c>
      <c r="CE95" s="85">
        <v>3847653.34</v>
      </c>
      <c r="CF95" s="85">
        <v>3657657.5900000003</v>
      </c>
      <c r="CG95" s="85">
        <v>3808989.57</v>
      </c>
      <c r="CH95" s="85">
        <v>3736919.67</v>
      </c>
      <c r="CI95" s="85">
        <v>3917229.72</v>
      </c>
      <c r="CJ95" s="85">
        <v>4078495.62</v>
      </c>
      <c r="CK95" s="85">
        <v>3835127.9</v>
      </c>
      <c r="CL95" s="85">
        <v>4054031.44</v>
      </c>
      <c r="CM95" s="85">
        <v>3851074.3299999996</v>
      </c>
      <c r="CN95" s="85">
        <v>3983894.12</v>
      </c>
      <c r="CO95" s="85">
        <v>3871956.69</v>
      </c>
      <c r="CP95" s="85">
        <v>4003345.7800000003</v>
      </c>
      <c r="CQ95" s="85">
        <v>4041903.28</v>
      </c>
      <c r="CR95" s="85">
        <v>3850372.52</v>
      </c>
      <c r="CS95" s="85">
        <v>3999310.46</v>
      </c>
      <c r="CT95" s="85">
        <v>3903713.13</v>
      </c>
      <c r="CU95" s="85">
        <v>4032206.5300000003</v>
      </c>
      <c r="CV95" s="85">
        <v>4168149.3400000003</v>
      </c>
      <c r="CW95" s="85">
        <v>3827320.67</v>
      </c>
      <c r="CX95" s="85">
        <v>1598523.3199999998</v>
      </c>
      <c r="CY95" s="85">
        <v>0</v>
      </c>
      <c r="CZ95" s="85">
        <v>4123160.4600000004</v>
      </c>
      <c r="DA95" s="85">
        <v>3970408.52</v>
      </c>
      <c r="DB95" s="85">
        <v>4175054.02</v>
      </c>
      <c r="DC95" s="85">
        <v>4224389.78</v>
      </c>
      <c r="DD95" s="85">
        <v>3944185.0500000003</v>
      </c>
      <c r="DE95" s="85">
        <v>4132186.14</v>
      </c>
      <c r="DF95" s="85">
        <v>4045825.39</v>
      </c>
      <c r="DG95" s="85">
        <v>4170593.38</v>
      </c>
      <c r="DH95" s="85">
        <v>4344270.2300000004</v>
      </c>
      <c r="DI95" s="85">
        <v>3911459.43</v>
      </c>
      <c r="DJ95" s="85">
        <v>4286373.1900000004</v>
      </c>
      <c r="DK95" s="85">
        <v>4095382.49</v>
      </c>
      <c r="DL95" s="85">
        <v>4237351.05</v>
      </c>
      <c r="DM95" s="85">
        <v>4090624.4</v>
      </c>
      <c r="DN95" s="85">
        <v>4291736.71</v>
      </c>
      <c r="DO95" s="85">
        <v>4285430.78</v>
      </c>
      <c r="DP95" s="85">
        <v>4061558.27</v>
      </c>
      <c r="DQ95" s="85">
        <v>4240865.01</v>
      </c>
      <c r="DR95" s="85">
        <v>4167342.3600000003</v>
      </c>
      <c r="DS95" s="85">
        <v>4267343.3100000005</v>
      </c>
      <c r="DT95" s="85">
        <v>4521567.4399999995</v>
      </c>
      <c r="DU95" s="85">
        <v>4080277.6599999997</v>
      </c>
      <c r="DV95" s="85">
        <v>4452112.8999999994</v>
      </c>
      <c r="DW95" s="85">
        <v>1981077.0500000003</v>
      </c>
      <c r="DX95" s="85">
        <v>3702813.44</v>
      </c>
      <c r="DY95" s="85">
        <v>4278268.5</v>
      </c>
      <c r="DZ95" s="85">
        <v>4504943.78</v>
      </c>
      <c r="EA95" s="85">
        <v>4480856.5000000009</v>
      </c>
      <c r="EB95" s="85">
        <v>4289588.9399999995</v>
      </c>
      <c r="EC95" s="85">
        <v>4473170.8099999996</v>
      </c>
      <c r="ED95" s="85">
        <v>4337951.84</v>
      </c>
      <c r="EE95" s="85">
        <v>4531485.7</v>
      </c>
      <c r="EF95" s="85">
        <v>4652299.6500000004</v>
      </c>
      <c r="EG95" s="85">
        <v>4323176.7200000007</v>
      </c>
      <c r="EH95" s="85">
        <v>4583256.68</v>
      </c>
      <c r="EI95" s="85">
        <v>4374110.8899999997</v>
      </c>
      <c r="EJ95" s="85">
        <v>4505146.93</v>
      </c>
      <c r="EK95" s="85">
        <v>4406834.91</v>
      </c>
      <c r="EL95" s="85">
        <v>4629772.09</v>
      </c>
      <c r="EM95" s="85">
        <v>4627846.66</v>
      </c>
      <c r="EN95" s="85">
        <v>4427466.72</v>
      </c>
      <c r="EO95" s="85">
        <v>4562787.8500000006</v>
      </c>
      <c r="EP95" s="85">
        <v>4442584.7200000007</v>
      </c>
      <c r="EQ95" s="85">
        <v>4682301.29</v>
      </c>
      <c r="ER95" s="85">
        <v>4911260.5599999996</v>
      </c>
      <c r="ES95" s="85">
        <v>4473687.49</v>
      </c>
      <c r="ET95" s="85">
        <v>4907965.58</v>
      </c>
      <c r="EU95" s="85">
        <v>1751493.6999999997</v>
      </c>
      <c r="EV95" s="85">
        <v>4576592.25</v>
      </c>
      <c r="EW95" s="85">
        <v>4698712.82</v>
      </c>
      <c r="EX95" s="85">
        <v>4954136.5500000007</v>
      </c>
      <c r="EY95" s="85">
        <v>4946846.09</v>
      </c>
      <c r="EZ95" s="85">
        <v>4736210.8099999996</v>
      </c>
      <c r="FA95" s="85">
        <v>4878400.709999999</v>
      </c>
      <c r="FB95" s="85">
        <v>4799828.49</v>
      </c>
      <c r="FC95" s="85">
        <v>4967236.2999999989</v>
      </c>
      <c r="FD95" s="85">
        <v>5482407.3999999994</v>
      </c>
      <c r="FE95" s="85">
        <v>5008789.9000000004</v>
      </c>
      <c r="FF95" s="85">
        <v>5495782.8799999999</v>
      </c>
      <c r="FG95" s="85">
        <v>5306404.37</v>
      </c>
      <c r="FH95" s="85">
        <v>5517839.1700000009</v>
      </c>
      <c r="FI95" s="85">
        <v>5334875.3899999997</v>
      </c>
      <c r="FJ95" s="85">
        <v>5567321.2800000012</v>
      </c>
      <c r="FK95" s="85">
        <v>5591778.3699999992</v>
      </c>
      <c r="FL95" s="85">
        <v>5316858.17</v>
      </c>
      <c r="FM95" s="85">
        <v>5482337.7000000002</v>
      </c>
      <c r="FN95" s="85">
        <v>5356100.66</v>
      </c>
      <c r="FO95" s="85">
        <v>5618609.3500000006</v>
      </c>
      <c r="FP95" s="85">
        <v>5934244.4299999997</v>
      </c>
      <c r="FQ95" s="85">
        <v>5395803.0499999998</v>
      </c>
      <c r="FR95" s="85">
        <v>5891062.0800000001</v>
      </c>
      <c r="FS95" s="85">
        <v>5721634.1599999992</v>
      </c>
      <c r="FT95" s="85">
        <v>1905146.9</v>
      </c>
      <c r="FU95" s="85">
        <v>5699077.0700000003</v>
      </c>
      <c r="FV95" s="85">
        <v>5957512.8300000001</v>
      </c>
      <c r="FW95" s="85">
        <v>5964995.1799999997</v>
      </c>
      <c r="FX95" s="85">
        <v>5690061.5499999998</v>
      </c>
      <c r="FY95" s="85">
        <v>5849261.4000000004</v>
      </c>
      <c r="FZ95" s="85">
        <v>5685033.0800000001</v>
      </c>
      <c r="GA95" s="85">
        <v>5905472.1399999997</v>
      </c>
    </row>
    <row r="96" spans="2:183">
      <c r="B96" s="183" t="s">
        <v>3</v>
      </c>
      <c r="C96" s="654" t="s">
        <v>229</v>
      </c>
      <c r="D96" s="184">
        <v>32.071222477770107</v>
      </c>
      <c r="E96" s="184">
        <v>31.973314186443965</v>
      </c>
      <c r="F96" s="184">
        <v>31.911531098223339</v>
      </c>
      <c r="G96" s="184" t="e">
        <v>#DIV/0!</v>
      </c>
      <c r="H96" s="184">
        <v>32.03817275528997</v>
      </c>
      <c r="I96" s="184">
        <v>31.62773227989997</v>
      </c>
      <c r="J96" s="184">
        <v>31.576851135869216</v>
      </c>
      <c r="K96" s="184">
        <v>31.807686303857508</v>
      </c>
      <c r="L96" s="184">
        <v>31.631132592793282</v>
      </c>
      <c r="M96" s="184">
        <v>32.055292387247952</v>
      </c>
      <c r="N96" s="184">
        <v>32.114162367605346</v>
      </c>
      <c r="O96" s="184">
        <v>31.611463998786689</v>
      </c>
      <c r="P96" s="184">
        <v>31.899353179727676</v>
      </c>
      <c r="Q96" s="184">
        <v>31.773809050394238</v>
      </c>
      <c r="R96" s="184">
        <v>31.928211159473996</v>
      </c>
      <c r="S96" s="184">
        <v>31.721726779960559</v>
      </c>
      <c r="T96" s="184">
        <v>31.474763068149702</v>
      </c>
      <c r="U96" s="184">
        <v>31.705017744373805</v>
      </c>
      <c r="V96" s="184">
        <v>31.86699180711803</v>
      </c>
      <c r="W96" s="184">
        <v>31.438760022114931</v>
      </c>
      <c r="X96" s="184">
        <v>31.719589622794416</v>
      </c>
      <c r="Y96" s="184">
        <v>32.100271222934857</v>
      </c>
      <c r="Z96" s="184">
        <v>31.51292690924592</v>
      </c>
      <c r="AA96" s="184">
        <v>31.687582679193209</v>
      </c>
      <c r="AB96" s="184">
        <v>34.016468651930332</v>
      </c>
      <c r="AC96" s="184">
        <v>33.643894699541626</v>
      </c>
      <c r="AD96" s="184">
        <v>33.821085699766272</v>
      </c>
      <c r="AE96" s="184">
        <v>33.620859877098482</v>
      </c>
      <c r="AF96" s="184">
        <v>35.066126108374384</v>
      </c>
      <c r="AG96" s="184">
        <v>33.602333426082488</v>
      </c>
      <c r="AH96" s="184">
        <v>33.987735798543611</v>
      </c>
      <c r="AI96" s="184">
        <v>33.777265118979486</v>
      </c>
      <c r="AJ96" s="184">
        <v>33.854543598875146</v>
      </c>
      <c r="AK96" s="184">
        <v>34.02231775149415</v>
      </c>
      <c r="AL96" s="184">
        <v>34.085537384705958</v>
      </c>
      <c r="AM96" s="184">
        <v>33.614760920685448</v>
      </c>
      <c r="AN96" s="184">
        <v>34.214581844618564</v>
      </c>
      <c r="AO96" s="184">
        <v>34.257060183663185</v>
      </c>
      <c r="AP96" s="184">
        <v>34.237077051092101</v>
      </c>
      <c r="AQ96" s="184">
        <v>34.495381956073153</v>
      </c>
      <c r="AR96" s="184">
        <v>34.235743026474694</v>
      </c>
      <c r="AS96" s="184">
        <v>34.251747731572031</v>
      </c>
      <c r="AT96" s="184">
        <v>34.430789598903935</v>
      </c>
      <c r="AU96" s="184">
        <v>33.997332357841536</v>
      </c>
      <c r="AV96" s="184">
        <v>34.7214043450658</v>
      </c>
      <c r="AW96" s="184">
        <v>34.461691827564813</v>
      </c>
      <c r="AX96" s="184">
        <v>34.503964947627246</v>
      </c>
      <c r="AY96" s="184">
        <v>34.710312623756117</v>
      </c>
      <c r="AZ96" s="184">
        <v>35.990161633629064</v>
      </c>
      <c r="BA96" s="184">
        <v>35.846318245447122</v>
      </c>
      <c r="BB96" s="184">
        <v>36.260123706003064</v>
      </c>
      <c r="BC96" s="184">
        <v>37.600488360913644</v>
      </c>
      <c r="BD96" s="184">
        <v>36.264251689550584</v>
      </c>
      <c r="BE96" s="184">
        <v>36.042331374853113</v>
      </c>
      <c r="BF96" s="184">
        <v>35.778104120210095</v>
      </c>
      <c r="BG96" s="184">
        <v>35.776835883941843</v>
      </c>
      <c r="BH96" s="184">
        <v>36.077203165941228</v>
      </c>
      <c r="BI96" s="184">
        <v>35.809092803629284</v>
      </c>
      <c r="BJ96" s="184">
        <v>35.855602367612107</v>
      </c>
      <c r="BK96" s="184">
        <v>36.048429444809891</v>
      </c>
      <c r="BL96" s="184">
        <v>37.029233475965135</v>
      </c>
      <c r="BM96" s="184">
        <v>37.142367240714712</v>
      </c>
      <c r="BN96" s="184">
        <v>37.076640669010054</v>
      </c>
      <c r="BO96" s="184">
        <v>36.85967514109111</v>
      </c>
      <c r="BP96" s="184">
        <v>36.825984065736577</v>
      </c>
      <c r="BQ96" s="184">
        <v>37.078033062065749</v>
      </c>
      <c r="BR96" s="184">
        <v>37.254585046416395</v>
      </c>
      <c r="BS96" s="184">
        <v>37.011808207313692</v>
      </c>
      <c r="BT96" s="184">
        <v>37.335384903279618</v>
      </c>
      <c r="BU96" s="184">
        <v>37.036356298420152</v>
      </c>
      <c r="BV96" s="184">
        <v>37.086259130898426</v>
      </c>
      <c r="BW96" s="184">
        <v>37.266260064403994</v>
      </c>
      <c r="BX96" s="184">
        <v>37.846317139222428</v>
      </c>
      <c r="BY96" s="184">
        <v>37.911822687854347</v>
      </c>
      <c r="BZ96" s="184">
        <v>37.645374943505011</v>
      </c>
      <c r="CA96" s="184">
        <v>37.917166805044879</v>
      </c>
      <c r="CB96" s="184">
        <v>38.254714328500988</v>
      </c>
      <c r="CC96" s="184">
        <v>38.117845268808253</v>
      </c>
      <c r="CD96" s="184">
        <v>37.830120992364137</v>
      </c>
      <c r="CE96" s="184">
        <v>38.043672494359178</v>
      </c>
      <c r="CF96" s="184">
        <v>37.87139903293609</v>
      </c>
      <c r="CG96" s="184">
        <v>38.312953716537677</v>
      </c>
      <c r="CH96" s="184">
        <v>37.817714797498333</v>
      </c>
      <c r="CI96" s="184">
        <v>38.241200451409092</v>
      </c>
      <c r="CJ96" s="184">
        <v>39.73871530348972</v>
      </c>
      <c r="CK96" s="184">
        <v>40.086545376246981</v>
      </c>
      <c r="CL96" s="184">
        <v>40.020132714970806</v>
      </c>
      <c r="CM96" s="184">
        <v>39.604622986898121</v>
      </c>
      <c r="CN96" s="184">
        <v>39.826674584228059</v>
      </c>
      <c r="CO96" s="184">
        <v>39.848884280509644</v>
      </c>
      <c r="CP96" s="184">
        <v>39.327992274578612</v>
      </c>
      <c r="CQ96" s="184">
        <v>39.791990611937095</v>
      </c>
      <c r="CR96" s="184">
        <v>39.608811027672047</v>
      </c>
      <c r="CS96" s="184">
        <v>39.813228433935478</v>
      </c>
      <c r="CT96" s="184">
        <v>39.57014110062542</v>
      </c>
      <c r="CU96" s="184">
        <v>39.310680121825669</v>
      </c>
      <c r="CV96" s="184">
        <v>40.691549386524628</v>
      </c>
      <c r="CW96" s="184">
        <v>41.310160314677823</v>
      </c>
      <c r="CX96" s="184">
        <v>40.618049040782616</v>
      </c>
      <c r="CY96" s="184" t="e">
        <v>#DIV/0!</v>
      </c>
      <c r="CZ96" s="184">
        <v>41.239935066883511</v>
      </c>
      <c r="DA96" s="184">
        <v>40.774832296095468</v>
      </c>
      <c r="DB96" s="184">
        <v>40.95848501674616</v>
      </c>
      <c r="DC96" s="184">
        <v>41.430289769506437</v>
      </c>
      <c r="DD96" s="184">
        <v>40.795021358460126</v>
      </c>
      <c r="DE96" s="184">
        <v>41.233703741400888</v>
      </c>
      <c r="DF96" s="184">
        <v>40.986159736015857</v>
      </c>
      <c r="DG96" s="184">
        <v>40.963350187795641</v>
      </c>
      <c r="DH96" s="184">
        <v>42.388169421140859</v>
      </c>
      <c r="DI96" s="184">
        <v>42.287231934386057</v>
      </c>
      <c r="DJ96" s="184">
        <v>42.191287165161654</v>
      </c>
      <c r="DK96" s="184">
        <v>42.263573028142126</v>
      </c>
      <c r="DL96" s="184">
        <v>42.49257469429341</v>
      </c>
      <c r="DM96" s="184">
        <v>42.003372078695527</v>
      </c>
      <c r="DN96" s="184">
        <v>42.19839091558034</v>
      </c>
      <c r="DO96" s="184">
        <v>42.197794512967256</v>
      </c>
      <c r="DP96" s="184">
        <v>42.025974400894</v>
      </c>
      <c r="DQ96" s="184">
        <v>42.224635140059618</v>
      </c>
      <c r="DR96" s="184">
        <v>42.221030363818734</v>
      </c>
      <c r="DS96" s="184">
        <v>41.955655741573167</v>
      </c>
      <c r="DT96" s="184">
        <v>44.286195724141706</v>
      </c>
      <c r="DU96" s="184">
        <v>44.140977770796475</v>
      </c>
      <c r="DV96" s="184">
        <v>44.085650940014531</v>
      </c>
      <c r="DW96" s="184">
        <v>43.919308890820098</v>
      </c>
      <c r="DX96" s="184">
        <v>44.310153675307362</v>
      </c>
      <c r="DY96" s="184">
        <v>44.138623514361178</v>
      </c>
      <c r="DZ96" s="184">
        <v>44.327432578166821</v>
      </c>
      <c r="EA96" s="184">
        <v>44.341735211691322</v>
      </c>
      <c r="EB96" s="184">
        <v>44.410739732267643</v>
      </c>
      <c r="EC96" s="184">
        <v>44.886206422506262</v>
      </c>
      <c r="ED96" s="184">
        <v>44.371215056513066</v>
      </c>
      <c r="EE96" s="184">
        <v>44.580701999472687</v>
      </c>
      <c r="EF96" s="184">
        <v>45.651598782440772</v>
      </c>
      <c r="EG96" s="184">
        <v>45.2204731690275</v>
      </c>
      <c r="EH96" s="184">
        <v>45.455378072752296</v>
      </c>
      <c r="EI96" s="184">
        <v>45.246926617841773</v>
      </c>
      <c r="EJ96" s="184">
        <v>45.230673227326662</v>
      </c>
      <c r="EK96" s="184">
        <v>45.516690181577808</v>
      </c>
      <c r="EL96" s="184">
        <v>45.432325955205251</v>
      </c>
      <c r="EM96" s="184">
        <v>45.704509371315027</v>
      </c>
      <c r="EN96" s="184">
        <v>45.795536983212486</v>
      </c>
      <c r="EO96" s="184">
        <v>45.751040300488917</v>
      </c>
      <c r="EP96" s="184">
        <v>45.488457568807348</v>
      </c>
      <c r="EQ96" s="184">
        <v>45.951406619246136</v>
      </c>
      <c r="ER96" s="184">
        <v>48.542810095103668</v>
      </c>
      <c r="ES96" s="184">
        <v>48.914458227972389</v>
      </c>
      <c r="ET96" s="184">
        <v>49.136752706645119</v>
      </c>
      <c r="EU96" s="184">
        <v>49.582270346779893</v>
      </c>
      <c r="EV96" s="184">
        <v>49.265125859552278</v>
      </c>
      <c r="EW96" s="184">
        <v>48.619780426729584</v>
      </c>
      <c r="EX96" s="184">
        <v>49.102974146817225</v>
      </c>
      <c r="EY96" s="184">
        <v>49.113956362972061</v>
      </c>
      <c r="EZ96" s="184">
        <v>49.187965374709201</v>
      </c>
      <c r="FA96" s="184">
        <v>49.154732089418381</v>
      </c>
      <c r="FB96" s="184">
        <v>49.437407842289034</v>
      </c>
      <c r="FC96" s="184">
        <v>49.0965585611943</v>
      </c>
      <c r="FD96" s="184">
        <v>55.036072953015008</v>
      </c>
      <c r="FE96" s="184">
        <v>55.409168350822782</v>
      </c>
      <c r="FF96" s="184">
        <v>55.336997909677102</v>
      </c>
      <c r="FG96" s="184">
        <v>55.371946427080722</v>
      </c>
      <c r="FH96" s="184">
        <v>55.912636441753108</v>
      </c>
      <c r="FI96" s="184">
        <v>55.658585185185181</v>
      </c>
      <c r="FJ96" s="184">
        <v>55.593269678202752</v>
      </c>
      <c r="FK96" s="184">
        <v>55.868172762586816</v>
      </c>
      <c r="FL96" s="184">
        <v>55.676239528357208</v>
      </c>
      <c r="FM96" s="184">
        <v>55.345953492879772</v>
      </c>
      <c r="FN96" s="184">
        <v>55.645486525235313</v>
      </c>
      <c r="FO96" s="184">
        <v>56.143536699182022</v>
      </c>
      <c r="FP96" s="184">
        <v>59.632376916568347</v>
      </c>
      <c r="FQ96" s="184">
        <v>59.77642237018177</v>
      </c>
      <c r="FR96" s="184">
        <v>59.389418290256046</v>
      </c>
      <c r="FS96" s="184">
        <v>59.715432447946554</v>
      </c>
      <c r="FT96" s="184">
        <v>60.473174834941595</v>
      </c>
      <c r="FU96" s="184">
        <v>59.735622556469792</v>
      </c>
      <c r="FV96" s="184">
        <v>59.649212622076618</v>
      </c>
      <c r="FW96" s="184">
        <v>59.948615803935198</v>
      </c>
      <c r="FX96" s="184">
        <v>59.745706020706017</v>
      </c>
      <c r="FY96" s="184">
        <v>59.71632084679247</v>
      </c>
      <c r="FZ96" s="184">
        <v>59.424610886044533</v>
      </c>
      <c r="GA96" s="184">
        <v>59.07256131351668</v>
      </c>
    </row>
    <row r="97" spans="2:183">
      <c r="B97" s="42"/>
      <c r="C97" s="185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  <c r="DL97" s="187"/>
      <c r="DM97" s="187"/>
      <c r="DN97" s="187"/>
      <c r="DO97" s="187"/>
      <c r="DP97" s="187"/>
      <c r="DQ97" s="187"/>
      <c r="DR97" s="187"/>
      <c r="DS97" s="187"/>
      <c r="DT97" s="187"/>
      <c r="DU97" s="187"/>
      <c r="DV97" s="187"/>
      <c r="DW97" s="187"/>
      <c r="DX97" s="187"/>
      <c r="DY97" s="187"/>
      <c r="DZ97" s="187"/>
      <c r="EA97" s="187"/>
      <c r="EB97" s="187"/>
      <c r="EC97" s="187"/>
      <c r="ED97" s="187"/>
      <c r="EE97" s="187"/>
      <c r="EF97" s="187"/>
      <c r="EG97" s="187"/>
      <c r="EH97" s="187"/>
      <c r="EI97" s="187"/>
      <c r="EJ97" s="187"/>
      <c r="EK97" s="187"/>
      <c r="EL97" s="187"/>
      <c r="EM97" s="187"/>
      <c r="EN97" s="187"/>
      <c r="EO97" s="187"/>
      <c r="EP97" s="187"/>
      <c r="EQ97" s="187"/>
      <c r="ER97" s="187"/>
      <c r="ES97" s="187"/>
      <c r="ET97" s="187"/>
      <c r="EU97" s="187"/>
      <c r="EV97" s="187"/>
      <c r="EW97" s="187"/>
      <c r="EX97" s="187"/>
      <c r="EY97" s="187"/>
      <c r="EZ97" s="187"/>
      <c r="FA97" s="187"/>
      <c r="FB97" s="187"/>
      <c r="FC97" s="187"/>
      <c r="FD97" s="187"/>
      <c r="FE97" s="187"/>
      <c r="FF97" s="187"/>
      <c r="FG97" s="187"/>
      <c r="FH97" s="187"/>
      <c r="FI97" s="187"/>
      <c r="FJ97" s="187"/>
      <c r="FK97" s="187"/>
      <c r="FL97" s="187"/>
      <c r="FM97" s="187"/>
      <c r="FN97" s="187"/>
      <c r="FO97" s="187"/>
      <c r="FP97" s="187"/>
      <c r="FQ97" s="187"/>
      <c r="FR97" s="187"/>
      <c r="FS97" s="187"/>
      <c r="FT97" s="187"/>
      <c r="FU97" s="187"/>
      <c r="FV97" s="187"/>
      <c r="FW97" s="187"/>
      <c r="FX97" s="187"/>
      <c r="FY97" s="187"/>
      <c r="FZ97" s="187"/>
      <c r="GA97" s="187"/>
    </row>
    <row r="98" spans="2:183">
      <c r="B98" s="188" t="s">
        <v>32</v>
      </c>
      <c r="C98" s="189" t="s">
        <v>33</v>
      </c>
      <c r="D98" s="162">
        <v>41275</v>
      </c>
      <c r="E98" s="162">
        <v>41306</v>
      </c>
      <c r="F98" s="162">
        <v>41334</v>
      </c>
      <c r="G98" s="162">
        <v>41365</v>
      </c>
      <c r="H98" s="162">
        <v>41395</v>
      </c>
      <c r="I98" s="162">
        <v>41426</v>
      </c>
      <c r="J98" s="162">
        <v>41456</v>
      </c>
      <c r="K98" s="162">
        <v>41487</v>
      </c>
      <c r="L98" s="162">
        <v>41518</v>
      </c>
      <c r="M98" s="162">
        <v>41548</v>
      </c>
      <c r="N98" s="162">
        <v>41579</v>
      </c>
      <c r="O98" s="162">
        <v>41609</v>
      </c>
      <c r="P98" s="162">
        <v>41640</v>
      </c>
      <c r="Q98" s="162">
        <v>41671</v>
      </c>
      <c r="R98" s="162">
        <v>41699</v>
      </c>
      <c r="S98" s="162">
        <v>41730</v>
      </c>
      <c r="T98" s="162">
        <v>41760</v>
      </c>
      <c r="U98" s="162">
        <v>41791</v>
      </c>
      <c r="V98" s="162">
        <v>41821</v>
      </c>
      <c r="W98" s="162">
        <v>41852</v>
      </c>
      <c r="X98" s="162">
        <v>41883</v>
      </c>
      <c r="Y98" s="162">
        <v>41913</v>
      </c>
      <c r="Z98" s="162">
        <v>41944</v>
      </c>
      <c r="AA98" s="162">
        <v>41974</v>
      </c>
      <c r="AB98" s="162">
        <v>42005</v>
      </c>
      <c r="AC98" s="162">
        <v>42036</v>
      </c>
      <c r="AD98" s="162">
        <v>42064</v>
      </c>
      <c r="AE98" s="162">
        <v>42095</v>
      </c>
      <c r="AF98" s="162">
        <v>42125</v>
      </c>
      <c r="AG98" s="162">
        <v>42156</v>
      </c>
      <c r="AH98" s="162">
        <v>42186</v>
      </c>
      <c r="AI98" s="162">
        <v>42217</v>
      </c>
      <c r="AJ98" s="162">
        <v>42248</v>
      </c>
      <c r="AK98" s="162">
        <v>42278</v>
      </c>
      <c r="AL98" s="162">
        <v>42309</v>
      </c>
      <c r="AM98" s="162">
        <v>42339</v>
      </c>
      <c r="AN98" s="162">
        <v>42370</v>
      </c>
      <c r="AO98" s="162">
        <v>42401</v>
      </c>
      <c r="AP98" s="162">
        <v>42430</v>
      </c>
      <c r="AQ98" s="162">
        <v>42461</v>
      </c>
      <c r="AR98" s="162">
        <v>42491</v>
      </c>
      <c r="AS98" s="162">
        <v>42522</v>
      </c>
      <c r="AT98" s="162">
        <v>42552</v>
      </c>
      <c r="AU98" s="162">
        <v>42583</v>
      </c>
      <c r="AV98" s="162">
        <v>42614</v>
      </c>
      <c r="AW98" s="162">
        <v>42644</v>
      </c>
      <c r="AX98" s="162">
        <v>42675</v>
      </c>
      <c r="AY98" s="162">
        <v>42705</v>
      </c>
      <c r="AZ98" s="162">
        <v>42736</v>
      </c>
      <c r="BA98" s="162">
        <v>42767</v>
      </c>
      <c r="BB98" s="162">
        <v>42795</v>
      </c>
      <c r="BC98" s="162">
        <v>42826</v>
      </c>
      <c r="BD98" s="162">
        <v>42856</v>
      </c>
      <c r="BE98" s="162">
        <v>42887</v>
      </c>
      <c r="BF98" s="162">
        <v>42917</v>
      </c>
      <c r="BG98" s="162">
        <v>42948</v>
      </c>
      <c r="BH98" s="162">
        <v>42979</v>
      </c>
      <c r="BI98" s="162">
        <v>43009</v>
      </c>
      <c r="BJ98" s="162">
        <v>43040</v>
      </c>
      <c r="BK98" s="162">
        <v>43070</v>
      </c>
      <c r="BL98" s="162">
        <v>43101</v>
      </c>
      <c r="BM98" s="162">
        <v>43132</v>
      </c>
      <c r="BN98" s="162">
        <v>43160</v>
      </c>
      <c r="BO98" s="162">
        <v>43191</v>
      </c>
      <c r="BP98" s="162">
        <v>43221</v>
      </c>
      <c r="BQ98" s="162">
        <v>43252</v>
      </c>
      <c r="BR98" s="162">
        <v>43282</v>
      </c>
      <c r="BS98" s="162">
        <v>43313</v>
      </c>
      <c r="BT98" s="162">
        <v>43344</v>
      </c>
      <c r="BU98" s="162">
        <v>43374</v>
      </c>
      <c r="BV98" s="162">
        <v>43405</v>
      </c>
      <c r="BW98" s="162">
        <v>43435</v>
      </c>
      <c r="BX98" s="162">
        <v>43466</v>
      </c>
      <c r="BY98" s="162">
        <v>43497</v>
      </c>
      <c r="BZ98" s="162">
        <v>43525</v>
      </c>
      <c r="CA98" s="162">
        <v>43556</v>
      </c>
      <c r="CB98" s="162">
        <v>43586</v>
      </c>
      <c r="CC98" s="162">
        <v>43617</v>
      </c>
      <c r="CD98" s="162">
        <v>43647</v>
      </c>
      <c r="CE98" s="162">
        <v>43678</v>
      </c>
      <c r="CF98" s="162">
        <v>43709</v>
      </c>
      <c r="CG98" s="162">
        <v>43739</v>
      </c>
      <c r="CH98" s="162">
        <v>43770</v>
      </c>
      <c r="CI98" s="162">
        <v>43800</v>
      </c>
      <c r="CJ98" s="162">
        <v>43831</v>
      </c>
      <c r="CK98" s="162">
        <v>43862</v>
      </c>
      <c r="CL98" s="162">
        <v>43891</v>
      </c>
      <c r="CM98" s="162">
        <v>43922</v>
      </c>
      <c r="CN98" s="162">
        <v>43952</v>
      </c>
      <c r="CO98" s="162">
        <v>43983</v>
      </c>
      <c r="CP98" s="162">
        <v>44013</v>
      </c>
      <c r="CQ98" s="162">
        <v>44044</v>
      </c>
      <c r="CR98" s="162">
        <v>44075</v>
      </c>
      <c r="CS98" s="162">
        <v>44105</v>
      </c>
      <c r="CT98" s="162">
        <v>44136</v>
      </c>
      <c r="CU98" s="162">
        <v>44166</v>
      </c>
      <c r="CV98" s="162">
        <v>44197</v>
      </c>
      <c r="CW98" s="162">
        <v>44228</v>
      </c>
      <c r="CX98" s="162">
        <v>44256</v>
      </c>
      <c r="CY98" s="162">
        <v>44287</v>
      </c>
      <c r="CZ98" s="162">
        <v>44317</v>
      </c>
      <c r="DA98" s="162">
        <v>44348</v>
      </c>
      <c r="DB98" s="162">
        <v>44378</v>
      </c>
      <c r="DC98" s="162">
        <v>44409</v>
      </c>
      <c r="DD98" s="162">
        <v>44440</v>
      </c>
      <c r="DE98" s="162">
        <v>44470</v>
      </c>
      <c r="DF98" s="162">
        <v>44501</v>
      </c>
      <c r="DG98" s="162">
        <v>44531</v>
      </c>
      <c r="DH98" s="162">
        <v>44562</v>
      </c>
      <c r="DI98" s="162">
        <v>44593</v>
      </c>
      <c r="DJ98" s="162">
        <v>44621</v>
      </c>
      <c r="DK98" s="162">
        <v>44652</v>
      </c>
      <c r="DL98" s="162">
        <v>44682</v>
      </c>
      <c r="DM98" s="162">
        <v>44713</v>
      </c>
      <c r="DN98" s="162">
        <v>44743</v>
      </c>
      <c r="DO98" s="162">
        <v>44774</v>
      </c>
      <c r="DP98" s="162">
        <v>44805</v>
      </c>
      <c r="DQ98" s="162">
        <v>44835</v>
      </c>
      <c r="DR98" s="162">
        <v>44866</v>
      </c>
      <c r="DS98" s="162">
        <v>44896</v>
      </c>
      <c r="DT98" s="162">
        <v>44927</v>
      </c>
      <c r="DU98" s="162">
        <v>44958</v>
      </c>
      <c r="DV98" s="162">
        <v>44986</v>
      </c>
      <c r="DW98" s="162">
        <v>45017</v>
      </c>
      <c r="DX98" s="162">
        <v>45047</v>
      </c>
      <c r="DY98" s="162">
        <v>45078</v>
      </c>
      <c r="DZ98" s="162">
        <v>45108</v>
      </c>
      <c r="EA98" s="162">
        <v>45139</v>
      </c>
      <c r="EB98" s="162">
        <v>45170</v>
      </c>
      <c r="EC98" s="162">
        <v>45200</v>
      </c>
      <c r="ED98" s="162">
        <v>45231</v>
      </c>
      <c r="EE98" s="162">
        <v>45261</v>
      </c>
      <c r="EF98" s="162">
        <v>45292</v>
      </c>
      <c r="EG98" s="162">
        <v>45323</v>
      </c>
      <c r="EH98" s="162">
        <v>45352</v>
      </c>
      <c r="EI98" s="162">
        <v>45383</v>
      </c>
      <c r="EJ98" s="162">
        <v>45413</v>
      </c>
      <c r="EK98" s="162">
        <v>45444</v>
      </c>
      <c r="EL98" s="162">
        <v>45474</v>
      </c>
      <c r="EM98" s="162">
        <v>45505</v>
      </c>
      <c r="EN98" s="162">
        <v>45536</v>
      </c>
      <c r="EO98" s="162">
        <v>45566</v>
      </c>
      <c r="EP98" s="162">
        <v>45597</v>
      </c>
      <c r="EQ98" s="162">
        <v>45627</v>
      </c>
      <c r="ER98" s="162">
        <v>45658</v>
      </c>
      <c r="ES98" s="162">
        <v>45689</v>
      </c>
      <c r="ET98" s="162">
        <v>45717</v>
      </c>
      <c r="EU98" s="162">
        <v>45748</v>
      </c>
      <c r="EV98" s="162">
        <v>45778</v>
      </c>
      <c r="EW98" s="162">
        <v>45809</v>
      </c>
      <c r="EX98" s="162">
        <v>45839</v>
      </c>
      <c r="EY98" s="162">
        <v>45870</v>
      </c>
      <c r="EZ98" s="162">
        <v>45901</v>
      </c>
      <c r="FA98" s="162">
        <v>45931</v>
      </c>
      <c r="FB98" s="162">
        <v>45962</v>
      </c>
      <c r="FC98" s="162">
        <v>45992</v>
      </c>
      <c r="FD98" s="162">
        <v>46023</v>
      </c>
      <c r="FE98" s="162">
        <v>46054</v>
      </c>
      <c r="FF98" s="162">
        <v>46082</v>
      </c>
      <c r="FG98" s="162">
        <v>46113</v>
      </c>
      <c r="FH98" s="162">
        <v>46143</v>
      </c>
      <c r="FI98" s="162">
        <v>46174</v>
      </c>
      <c r="FJ98" s="162">
        <v>46204</v>
      </c>
      <c r="FK98" s="162">
        <v>46235</v>
      </c>
      <c r="FL98" s="162">
        <v>46266</v>
      </c>
      <c r="FM98" s="162">
        <v>46296</v>
      </c>
      <c r="FN98" s="162">
        <v>46327</v>
      </c>
      <c r="FO98" s="162">
        <v>46357</v>
      </c>
      <c r="FP98" s="162">
        <v>46388</v>
      </c>
      <c r="FQ98" s="162">
        <v>46419</v>
      </c>
      <c r="FR98" s="162">
        <v>46447</v>
      </c>
      <c r="FS98" s="162">
        <v>46478</v>
      </c>
      <c r="FT98" s="162">
        <v>46508</v>
      </c>
      <c r="FU98" s="162">
        <v>46539</v>
      </c>
      <c r="FV98" s="162">
        <v>46569</v>
      </c>
      <c r="FW98" s="162">
        <v>46600</v>
      </c>
      <c r="FX98" s="162">
        <v>46631</v>
      </c>
      <c r="FY98" s="162">
        <v>46661</v>
      </c>
      <c r="FZ98" s="162">
        <v>46692</v>
      </c>
      <c r="GA98" s="162">
        <v>46722</v>
      </c>
    </row>
    <row r="99" spans="2:183">
      <c r="B99" s="75" t="s">
        <v>4</v>
      </c>
      <c r="C99" s="163" t="s">
        <v>34</v>
      </c>
      <c r="D99" s="164">
        <v>146</v>
      </c>
      <c r="E99" s="165">
        <v>146</v>
      </c>
      <c r="F99" s="165">
        <v>146</v>
      </c>
      <c r="G99" s="165">
        <v>146</v>
      </c>
      <c r="H99" s="165">
        <v>146</v>
      </c>
      <c r="I99" s="165">
        <v>146</v>
      </c>
      <c r="J99" s="165">
        <v>146</v>
      </c>
      <c r="K99" s="165">
        <v>146</v>
      </c>
      <c r="L99" s="165">
        <v>0</v>
      </c>
      <c r="M99" s="165">
        <v>0</v>
      </c>
      <c r="N99" s="165">
        <v>0</v>
      </c>
      <c r="O99" s="165">
        <v>0</v>
      </c>
      <c r="P99" s="165">
        <v>0</v>
      </c>
      <c r="Q99" s="165">
        <v>0</v>
      </c>
      <c r="R99" s="165">
        <v>0</v>
      </c>
      <c r="S99" s="165">
        <v>0</v>
      </c>
      <c r="T99" s="165">
        <v>0</v>
      </c>
      <c r="U99" s="165">
        <v>0</v>
      </c>
      <c r="V99" s="165">
        <v>0</v>
      </c>
      <c r="W99" s="165">
        <v>0</v>
      </c>
      <c r="X99" s="165">
        <v>0</v>
      </c>
      <c r="Y99" s="165">
        <v>0</v>
      </c>
      <c r="Z99" s="165">
        <v>0</v>
      </c>
      <c r="AA99" s="165">
        <v>0</v>
      </c>
      <c r="AB99" s="165">
        <v>0</v>
      </c>
      <c r="AC99" s="165">
        <v>0</v>
      </c>
      <c r="AD99" s="165">
        <v>0</v>
      </c>
      <c r="AE99" s="165">
        <v>0</v>
      </c>
      <c r="AF99" s="165">
        <v>0</v>
      </c>
      <c r="AG99" s="165">
        <v>0</v>
      </c>
      <c r="AH99" s="165">
        <v>0</v>
      </c>
      <c r="AI99" s="165">
        <v>0</v>
      </c>
      <c r="AJ99" s="165">
        <v>0</v>
      </c>
      <c r="AK99" s="165">
        <v>0</v>
      </c>
      <c r="AL99" s="165">
        <v>0</v>
      </c>
      <c r="AM99" s="165">
        <v>0</v>
      </c>
      <c r="AN99" s="165">
        <v>0</v>
      </c>
      <c r="AO99" s="165">
        <v>0</v>
      </c>
      <c r="AP99" s="165">
        <v>0</v>
      </c>
      <c r="AQ99" s="165">
        <v>0</v>
      </c>
      <c r="AR99" s="165">
        <v>0</v>
      </c>
      <c r="AS99" s="165">
        <v>0</v>
      </c>
      <c r="AT99" s="165">
        <v>0</v>
      </c>
      <c r="AU99" s="165">
        <v>0</v>
      </c>
      <c r="AV99" s="165">
        <v>0</v>
      </c>
      <c r="AW99" s="165">
        <v>0</v>
      </c>
      <c r="AX99" s="165">
        <v>0</v>
      </c>
      <c r="AY99" s="165">
        <v>0</v>
      </c>
      <c r="AZ99" s="165">
        <v>0</v>
      </c>
      <c r="BA99" s="165">
        <v>0</v>
      </c>
      <c r="BB99" s="165">
        <v>0</v>
      </c>
      <c r="BC99" s="165">
        <v>0</v>
      </c>
      <c r="BD99" s="165">
        <v>0</v>
      </c>
      <c r="BE99" s="165">
        <v>0</v>
      </c>
      <c r="BF99" s="165">
        <v>0</v>
      </c>
      <c r="BG99" s="165">
        <v>0</v>
      </c>
      <c r="BH99" s="165">
        <v>0</v>
      </c>
      <c r="BI99" s="165">
        <v>0</v>
      </c>
      <c r="BJ99" s="165">
        <v>0</v>
      </c>
      <c r="BK99" s="165">
        <v>0</v>
      </c>
      <c r="BL99" s="165">
        <v>0</v>
      </c>
      <c r="BM99" s="165">
        <v>0</v>
      </c>
      <c r="BN99" s="165">
        <v>0</v>
      </c>
      <c r="BO99" s="165">
        <v>0</v>
      </c>
      <c r="BP99" s="165">
        <v>0</v>
      </c>
      <c r="BQ99" s="165">
        <v>0</v>
      </c>
      <c r="BR99" s="165">
        <v>0</v>
      </c>
      <c r="BS99" s="165">
        <v>0</v>
      </c>
      <c r="BT99" s="165">
        <v>0</v>
      </c>
      <c r="BU99" s="165">
        <v>0</v>
      </c>
      <c r="BV99" s="165">
        <v>0</v>
      </c>
      <c r="BW99" s="165">
        <v>0</v>
      </c>
      <c r="BX99" s="165">
        <v>0</v>
      </c>
      <c r="BY99" s="165">
        <v>0</v>
      </c>
      <c r="BZ99" s="165">
        <v>0</v>
      </c>
      <c r="CA99" s="165">
        <v>0</v>
      </c>
      <c r="CB99" s="165">
        <v>0</v>
      </c>
      <c r="CC99" s="165">
        <v>0</v>
      </c>
      <c r="CD99" s="165">
        <v>0</v>
      </c>
      <c r="CE99" s="165">
        <v>0</v>
      </c>
      <c r="CF99" s="165">
        <v>0</v>
      </c>
      <c r="CG99" s="165">
        <v>0</v>
      </c>
      <c r="CH99" s="165">
        <v>0</v>
      </c>
      <c r="CI99" s="165">
        <v>0</v>
      </c>
      <c r="CJ99" s="165">
        <v>0</v>
      </c>
      <c r="CK99" s="165">
        <v>0</v>
      </c>
      <c r="CL99" s="165">
        <v>0</v>
      </c>
      <c r="CM99" s="165">
        <v>0</v>
      </c>
      <c r="CN99" s="165">
        <v>0</v>
      </c>
      <c r="CO99" s="165">
        <v>0</v>
      </c>
      <c r="CP99" s="165">
        <v>0</v>
      </c>
      <c r="CQ99" s="165">
        <v>0</v>
      </c>
      <c r="CR99" s="165">
        <v>0</v>
      </c>
      <c r="CS99" s="165">
        <v>0</v>
      </c>
      <c r="CT99" s="165">
        <v>0</v>
      </c>
      <c r="CU99" s="165">
        <v>0</v>
      </c>
      <c r="CV99" s="165">
        <v>0</v>
      </c>
      <c r="CW99" s="165">
        <v>0</v>
      </c>
      <c r="CX99" s="165">
        <v>0</v>
      </c>
      <c r="CY99" s="165">
        <v>0</v>
      </c>
      <c r="CZ99" s="165">
        <v>0</v>
      </c>
      <c r="DA99" s="165">
        <v>0</v>
      </c>
      <c r="DB99" s="165">
        <v>0</v>
      </c>
      <c r="DC99" s="165">
        <v>0</v>
      </c>
      <c r="DD99" s="165">
        <v>0</v>
      </c>
      <c r="DE99" s="165">
        <v>0</v>
      </c>
      <c r="DF99" s="165">
        <v>0</v>
      </c>
      <c r="DG99" s="165">
        <v>0</v>
      </c>
      <c r="DH99" s="165">
        <v>0</v>
      </c>
      <c r="DI99" s="165">
        <v>0</v>
      </c>
      <c r="DJ99" s="165">
        <v>0</v>
      </c>
      <c r="DK99" s="165">
        <v>0</v>
      </c>
      <c r="DL99" s="165">
        <v>0</v>
      </c>
      <c r="DM99" s="165">
        <v>0</v>
      </c>
      <c r="DN99" s="165">
        <v>0</v>
      </c>
      <c r="DO99" s="165">
        <v>0</v>
      </c>
      <c r="DP99" s="165">
        <v>0</v>
      </c>
      <c r="DQ99" s="165">
        <v>0</v>
      </c>
      <c r="DR99" s="165">
        <v>0</v>
      </c>
      <c r="DS99" s="165">
        <v>0</v>
      </c>
      <c r="DT99" s="165">
        <v>0</v>
      </c>
      <c r="DU99" s="165">
        <v>0</v>
      </c>
      <c r="DV99" s="165">
        <v>0</v>
      </c>
      <c r="DW99" s="165">
        <v>0</v>
      </c>
      <c r="DX99" s="165">
        <v>0</v>
      </c>
      <c r="DY99" s="165">
        <v>0</v>
      </c>
      <c r="DZ99" s="165">
        <v>0</v>
      </c>
      <c r="EA99" s="165">
        <v>0</v>
      </c>
      <c r="EB99" s="165">
        <v>0</v>
      </c>
      <c r="EC99" s="165">
        <v>0</v>
      </c>
      <c r="ED99" s="165">
        <v>0</v>
      </c>
      <c r="EE99" s="165">
        <v>0</v>
      </c>
      <c r="EF99" s="165">
        <v>0</v>
      </c>
      <c r="EG99" s="165">
        <v>0</v>
      </c>
      <c r="EH99" s="165">
        <v>0</v>
      </c>
      <c r="EI99" s="165">
        <v>0</v>
      </c>
      <c r="EJ99" s="165">
        <v>0</v>
      </c>
      <c r="EK99" s="165">
        <v>0</v>
      </c>
      <c r="EL99" s="165">
        <v>0</v>
      </c>
      <c r="EM99" s="165">
        <v>0</v>
      </c>
      <c r="EN99" s="165">
        <v>0</v>
      </c>
      <c r="EO99" s="165">
        <v>0</v>
      </c>
      <c r="EP99" s="165">
        <v>0</v>
      </c>
      <c r="EQ99" s="165">
        <v>0</v>
      </c>
      <c r="ER99" s="165">
        <v>0</v>
      </c>
      <c r="ES99" s="165">
        <v>0</v>
      </c>
      <c r="ET99" s="165">
        <v>0</v>
      </c>
      <c r="EU99" s="165">
        <v>0</v>
      </c>
      <c r="EV99" s="165">
        <v>0</v>
      </c>
      <c r="EW99" s="165">
        <v>0</v>
      </c>
      <c r="EX99" s="165">
        <v>0</v>
      </c>
      <c r="EY99" s="165">
        <v>0</v>
      </c>
      <c r="EZ99" s="165">
        <v>0</v>
      </c>
      <c r="FA99" s="165">
        <v>0</v>
      </c>
      <c r="FB99" s="165">
        <v>0</v>
      </c>
      <c r="FC99" s="165">
        <v>0</v>
      </c>
      <c r="FD99" s="165">
        <v>0</v>
      </c>
      <c r="FE99" s="165">
        <v>0</v>
      </c>
      <c r="FF99" s="165">
        <v>0</v>
      </c>
      <c r="FG99" s="165">
        <v>0</v>
      </c>
      <c r="FH99" s="165">
        <v>0</v>
      </c>
      <c r="FI99" s="165">
        <v>0</v>
      </c>
      <c r="FJ99" s="165">
        <v>0</v>
      </c>
      <c r="FK99" s="165">
        <v>0</v>
      </c>
      <c r="FL99" s="165">
        <v>0</v>
      </c>
      <c r="FM99" s="165">
        <v>0</v>
      </c>
      <c r="FN99" s="165">
        <v>0</v>
      </c>
      <c r="FO99" s="165">
        <v>0</v>
      </c>
      <c r="FP99" s="165">
        <v>0</v>
      </c>
      <c r="FQ99" s="165">
        <v>0</v>
      </c>
      <c r="FR99" s="165">
        <v>0</v>
      </c>
      <c r="FS99" s="165">
        <v>0</v>
      </c>
      <c r="FT99" s="165">
        <v>0</v>
      </c>
      <c r="FU99" s="165">
        <v>0</v>
      </c>
      <c r="FV99" s="165">
        <v>0</v>
      </c>
      <c r="FW99" s="165">
        <v>0</v>
      </c>
      <c r="FX99" s="165">
        <v>0</v>
      </c>
      <c r="FY99" s="165">
        <v>0</v>
      </c>
      <c r="FZ99" s="165">
        <v>0</v>
      </c>
      <c r="GA99" s="165">
        <v>0</v>
      </c>
    </row>
    <row r="100" spans="2:183">
      <c r="B100" s="96" t="s">
        <v>4</v>
      </c>
      <c r="C100" s="166" t="s">
        <v>35</v>
      </c>
      <c r="D100" s="167">
        <v>45278.463375796178</v>
      </c>
      <c r="E100" s="168">
        <v>40317.423478414719</v>
      </c>
      <c r="F100" s="168">
        <v>42976.830767869775</v>
      </c>
      <c r="G100" s="168">
        <v>36987.377034677993</v>
      </c>
      <c r="H100" s="168">
        <v>9894.7151450813872</v>
      </c>
      <c r="I100" s="168">
        <v>41237.131104033971</v>
      </c>
      <c r="J100" s="168">
        <v>43230.816967445149</v>
      </c>
      <c r="K100" s="168">
        <v>43592.909589525836</v>
      </c>
      <c r="L100" s="168">
        <v>0</v>
      </c>
      <c r="M100" s="168">
        <v>0</v>
      </c>
      <c r="N100" s="168">
        <v>0</v>
      </c>
      <c r="O100" s="168">
        <v>0</v>
      </c>
      <c r="P100" s="168">
        <v>0</v>
      </c>
      <c r="Q100" s="168">
        <v>0</v>
      </c>
      <c r="R100" s="168">
        <v>0</v>
      </c>
      <c r="S100" s="168">
        <v>0</v>
      </c>
      <c r="T100" s="168">
        <v>0</v>
      </c>
      <c r="U100" s="168">
        <v>0</v>
      </c>
      <c r="V100" s="168">
        <v>0</v>
      </c>
      <c r="W100" s="168">
        <v>0</v>
      </c>
      <c r="X100" s="168">
        <v>0</v>
      </c>
      <c r="Y100" s="168">
        <v>0</v>
      </c>
      <c r="Z100" s="168">
        <v>0</v>
      </c>
      <c r="AA100" s="168">
        <v>0</v>
      </c>
      <c r="AB100" s="168">
        <v>0</v>
      </c>
      <c r="AC100" s="168">
        <v>0</v>
      </c>
      <c r="AD100" s="168">
        <v>0</v>
      </c>
      <c r="AE100" s="168">
        <v>0</v>
      </c>
      <c r="AF100" s="168">
        <v>0</v>
      </c>
      <c r="AG100" s="168">
        <v>0</v>
      </c>
      <c r="AH100" s="168">
        <v>0</v>
      </c>
      <c r="AI100" s="168">
        <v>0</v>
      </c>
      <c r="AJ100" s="168">
        <v>0</v>
      </c>
      <c r="AK100" s="168">
        <v>0</v>
      </c>
      <c r="AL100" s="168">
        <v>0</v>
      </c>
      <c r="AM100" s="168">
        <v>0</v>
      </c>
      <c r="AN100" s="168">
        <v>0</v>
      </c>
      <c r="AO100" s="168">
        <v>0</v>
      </c>
      <c r="AP100" s="168">
        <v>0</v>
      </c>
      <c r="AQ100" s="168">
        <v>0</v>
      </c>
      <c r="AR100" s="168">
        <v>0</v>
      </c>
      <c r="AS100" s="168">
        <v>0</v>
      </c>
      <c r="AT100" s="168">
        <v>0</v>
      </c>
      <c r="AU100" s="168">
        <v>0</v>
      </c>
      <c r="AV100" s="168">
        <v>0</v>
      </c>
      <c r="AW100" s="168">
        <v>0</v>
      </c>
      <c r="AX100" s="168">
        <v>0</v>
      </c>
      <c r="AY100" s="168">
        <v>0</v>
      </c>
      <c r="AZ100" s="168">
        <v>0</v>
      </c>
      <c r="BA100" s="168">
        <v>0</v>
      </c>
      <c r="BB100" s="168">
        <v>0</v>
      </c>
      <c r="BC100" s="168">
        <v>0</v>
      </c>
      <c r="BD100" s="168">
        <v>0</v>
      </c>
      <c r="BE100" s="168">
        <v>0</v>
      </c>
      <c r="BF100" s="168">
        <v>0</v>
      </c>
      <c r="BG100" s="168">
        <v>0</v>
      </c>
      <c r="BH100" s="168">
        <v>0</v>
      </c>
      <c r="BI100" s="168">
        <v>0</v>
      </c>
      <c r="BJ100" s="168">
        <v>0</v>
      </c>
      <c r="BK100" s="168">
        <v>0</v>
      </c>
      <c r="BL100" s="168">
        <v>0</v>
      </c>
      <c r="BM100" s="168">
        <v>0</v>
      </c>
      <c r="BN100" s="168">
        <v>0</v>
      </c>
      <c r="BO100" s="168">
        <v>0</v>
      </c>
      <c r="BP100" s="168">
        <v>0</v>
      </c>
      <c r="BQ100" s="168">
        <v>0</v>
      </c>
      <c r="BR100" s="168">
        <v>0</v>
      </c>
      <c r="BS100" s="168">
        <v>0</v>
      </c>
      <c r="BT100" s="168">
        <v>0</v>
      </c>
      <c r="BU100" s="168">
        <v>0</v>
      </c>
      <c r="BV100" s="168">
        <v>0</v>
      </c>
      <c r="BW100" s="168">
        <v>0</v>
      </c>
      <c r="BX100" s="168">
        <v>0</v>
      </c>
      <c r="BY100" s="168">
        <v>0</v>
      </c>
      <c r="BZ100" s="168">
        <v>0</v>
      </c>
      <c r="CA100" s="168">
        <v>0</v>
      </c>
      <c r="CB100" s="168">
        <v>0</v>
      </c>
      <c r="CC100" s="168">
        <v>0</v>
      </c>
      <c r="CD100" s="168">
        <v>0</v>
      </c>
      <c r="CE100" s="168">
        <v>0</v>
      </c>
      <c r="CF100" s="168">
        <v>0</v>
      </c>
      <c r="CG100" s="168">
        <v>0</v>
      </c>
      <c r="CH100" s="168">
        <v>0</v>
      </c>
      <c r="CI100" s="168">
        <v>0</v>
      </c>
      <c r="CJ100" s="168">
        <v>0</v>
      </c>
      <c r="CK100" s="168">
        <v>0</v>
      </c>
      <c r="CL100" s="168">
        <v>0</v>
      </c>
      <c r="CM100" s="168">
        <v>0</v>
      </c>
      <c r="CN100" s="168">
        <v>0</v>
      </c>
      <c r="CO100" s="168">
        <v>0</v>
      </c>
      <c r="CP100" s="168">
        <v>0</v>
      </c>
      <c r="CQ100" s="168">
        <v>0</v>
      </c>
      <c r="CR100" s="168">
        <v>0</v>
      </c>
      <c r="CS100" s="168">
        <v>0</v>
      </c>
      <c r="CT100" s="168">
        <v>0</v>
      </c>
      <c r="CU100" s="168">
        <v>0</v>
      </c>
      <c r="CV100" s="168">
        <v>0</v>
      </c>
      <c r="CW100" s="168">
        <v>0</v>
      </c>
      <c r="CX100" s="168">
        <v>0</v>
      </c>
      <c r="CY100" s="168">
        <v>0</v>
      </c>
      <c r="CZ100" s="168">
        <v>0</v>
      </c>
      <c r="DA100" s="168">
        <v>0</v>
      </c>
      <c r="DB100" s="168">
        <v>0</v>
      </c>
      <c r="DC100" s="168">
        <v>0</v>
      </c>
      <c r="DD100" s="168">
        <v>0</v>
      </c>
      <c r="DE100" s="168">
        <v>0</v>
      </c>
      <c r="DF100" s="168">
        <v>0</v>
      </c>
      <c r="DG100" s="168">
        <v>0</v>
      </c>
      <c r="DH100" s="168">
        <v>0</v>
      </c>
      <c r="DI100" s="168">
        <v>0</v>
      </c>
      <c r="DJ100" s="168">
        <v>0</v>
      </c>
      <c r="DK100" s="168">
        <v>0</v>
      </c>
      <c r="DL100" s="168">
        <v>0</v>
      </c>
      <c r="DM100" s="168">
        <v>0</v>
      </c>
      <c r="DN100" s="168">
        <v>0</v>
      </c>
      <c r="DO100" s="168">
        <v>0</v>
      </c>
      <c r="DP100" s="168">
        <v>0</v>
      </c>
      <c r="DQ100" s="168">
        <v>0</v>
      </c>
      <c r="DR100" s="168">
        <v>0</v>
      </c>
      <c r="DS100" s="168">
        <v>0</v>
      </c>
      <c r="DT100" s="168">
        <v>0</v>
      </c>
      <c r="DU100" s="168">
        <v>0</v>
      </c>
      <c r="DV100" s="168">
        <v>0</v>
      </c>
      <c r="DW100" s="168">
        <v>0</v>
      </c>
      <c r="DX100" s="168">
        <v>0</v>
      </c>
      <c r="DY100" s="168">
        <v>0</v>
      </c>
      <c r="DZ100" s="168">
        <v>0</v>
      </c>
      <c r="EA100" s="168">
        <v>0</v>
      </c>
      <c r="EB100" s="168">
        <v>0</v>
      </c>
      <c r="EC100" s="168">
        <v>0</v>
      </c>
      <c r="ED100" s="168">
        <v>0</v>
      </c>
      <c r="EE100" s="168">
        <v>0</v>
      </c>
      <c r="EF100" s="168">
        <v>0</v>
      </c>
      <c r="EG100" s="168">
        <v>0</v>
      </c>
      <c r="EH100" s="168">
        <v>0</v>
      </c>
      <c r="EI100" s="168">
        <v>0</v>
      </c>
      <c r="EJ100" s="168">
        <v>0</v>
      </c>
      <c r="EK100" s="168">
        <v>0</v>
      </c>
      <c r="EL100" s="168">
        <v>0</v>
      </c>
      <c r="EM100" s="168">
        <v>0</v>
      </c>
      <c r="EN100" s="168">
        <v>0</v>
      </c>
      <c r="EO100" s="168">
        <v>0</v>
      </c>
      <c r="EP100" s="168">
        <v>0</v>
      </c>
      <c r="EQ100" s="168">
        <v>0</v>
      </c>
      <c r="ER100" s="168">
        <v>0</v>
      </c>
      <c r="ES100" s="168">
        <v>0</v>
      </c>
      <c r="ET100" s="168">
        <v>0</v>
      </c>
      <c r="EU100" s="168">
        <v>0</v>
      </c>
      <c r="EV100" s="168">
        <v>0</v>
      </c>
      <c r="EW100" s="168">
        <v>0</v>
      </c>
      <c r="EX100" s="168">
        <v>0</v>
      </c>
      <c r="EY100" s="168">
        <v>0</v>
      </c>
      <c r="EZ100" s="168">
        <v>0</v>
      </c>
      <c r="FA100" s="168">
        <v>0</v>
      </c>
      <c r="FB100" s="168">
        <v>0</v>
      </c>
      <c r="FC100" s="168">
        <v>0</v>
      </c>
      <c r="FD100" s="168">
        <v>0</v>
      </c>
      <c r="FE100" s="168">
        <v>0</v>
      </c>
      <c r="FF100" s="168">
        <v>0</v>
      </c>
      <c r="FG100" s="168">
        <v>0</v>
      </c>
      <c r="FH100" s="168">
        <v>0</v>
      </c>
      <c r="FI100" s="168">
        <v>0</v>
      </c>
      <c r="FJ100" s="168">
        <v>0</v>
      </c>
      <c r="FK100" s="168">
        <v>0</v>
      </c>
      <c r="FL100" s="168">
        <v>0</v>
      </c>
      <c r="FM100" s="168">
        <v>0</v>
      </c>
      <c r="FN100" s="168">
        <v>0</v>
      </c>
      <c r="FO100" s="168">
        <v>0</v>
      </c>
      <c r="FP100" s="168">
        <v>0</v>
      </c>
      <c r="FQ100" s="168">
        <v>0</v>
      </c>
      <c r="FR100" s="168">
        <v>0</v>
      </c>
      <c r="FS100" s="168">
        <v>0</v>
      </c>
      <c r="FT100" s="168">
        <v>0</v>
      </c>
      <c r="FU100" s="168">
        <v>0</v>
      </c>
      <c r="FV100" s="168">
        <v>0</v>
      </c>
      <c r="FW100" s="168">
        <v>0</v>
      </c>
      <c r="FX100" s="168">
        <v>0</v>
      </c>
      <c r="FY100" s="168">
        <v>0</v>
      </c>
      <c r="FZ100" s="168">
        <v>0</v>
      </c>
      <c r="GA100" s="168">
        <v>0</v>
      </c>
    </row>
    <row r="101" spans="2:183">
      <c r="B101" s="96" t="s">
        <v>4</v>
      </c>
      <c r="C101" s="166" t="s">
        <v>36</v>
      </c>
      <c r="D101" s="169">
        <v>93204</v>
      </c>
      <c r="E101" s="170">
        <v>82892</v>
      </c>
      <c r="F101" s="170">
        <v>87985</v>
      </c>
      <c r="G101" s="170">
        <v>75926.64</v>
      </c>
      <c r="H101" s="170">
        <v>20289.240000000002</v>
      </c>
      <c r="I101" s="170">
        <v>84336.6</v>
      </c>
      <c r="J101" s="170">
        <v>88548</v>
      </c>
      <c r="K101" s="170">
        <v>89383</v>
      </c>
      <c r="L101" s="170">
        <v>0</v>
      </c>
      <c r="M101" s="170">
        <v>0</v>
      </c>
      <c r="N101" s="170">
        <v>0</v>
      </c>
      <c r="O101" s="170">
        <v>0</v>
      </c>
      <c r="P101" s="170">
        <v>0</v>
      </c>
      <c r="Q101" s="170">
        <v>0</v>
      </c>
      <c r="R101" s="170">
        <v>0</v>
      </c>
      <c r="S101" s="170">
        <v>0</v>
      </c>
      <c r="T101" s="170">
        <v>0</v>
      </c>
      <c r="U101" s="170">
        <v>0</v>
      </c>
      <c r="V101" s="170">
        <v>0</v>
      </c>
      <c r="W101" s="170">
        <v>0</v>
      </c>
      <c r="X101" s="170">
        <v>0</v>
      </c>
      <c r="Y101" s="170">
        <v>0</v>
      </c>
      <c r="Z101" s="170">
        <v>0</v>
      </c>
      <c r="AA101" s="170">
        <v>0</v>
      </c>
      <c r="AB101" s="170">
        <v>0</v>
      </c>
      <c r="AC101" s="170">
        <v>0</v>
      </c>
      <c r="AD101" s="170">
        <v>0</v>
      </c>
      <c r="AE101" s="170">
        <v>0</v>
      </c>
      <c r="AF101" s="170">
        <v>0</v>
      </c>
      <c r="AG101" s="170">
        <v>0</v>
      </c>
      <c r="AH101" s="170">
        <v>0</v>
      </c>
      <c r="AI101" s="170">
        <v>0</v>
      </c>
      <c r="AJ101" s="170">
        <v>0</v>
      </c>
      <c r="AK101" s="170">
        <v>0</v>
      </c>
      <c r="AL101" s="170">
        <v>0</v>
      </c>
      <c r="AM101" s="170">
        <v>0</v>
      </c>
      <c r="AN101" s="170">
        <v>0</v>
      </c>
      <c r="AO101" s="170">
        <v>0</v>
      </c>
      <c r="AP101" s="170">
        <v>0</v>
      </c>
      <c r="AQ101" s="170">
        <v>0</v>
      </c>
      <c r="AR101" s="170">
        <v>0</v>
      </c>
      <c r="AS101" s="170">
        <v>0</v>
      </c>
      <c r="AT101" s="170">
        <v>0</v>
      </c>
      <c r="AU101" s="170">
        <v>0</v>
      </c>
      <c r="AV101" s="170">
        <v>0</v>
      </c>
      <c r="AW101" s="170">
        <v>0</v>
      </c>
      <c r="AX101" s="170">
        <v>0</v>
      </c>
      <c r="AY101" s="170">
        <v>0</v>
      </c>
      <c r="AZ101" s="170">
        <v>0</v>
      </c>
      <c r="BA101" s="170">
        <v>0</v>
      </c>
      <c r="BB101" s="170">
        <v>0</v>
      </c>
      <c r="BC101" s="170">
        <v>0</v>
      </c>
      <c r="BD101" s="170">
        <v>0</v>
      </c>
      <c r="BE101" s="170">
        <v>0</v>
      </c>
      <c r="BF101" s="170">
        <v>0</v>
      </c>
      <c r="BG101" s="170">
        <v>0</v>
      </c>
      <c r="BH101" s="170">
        <v>0</v>
      </c>
      <c r="BI101" s="170">
        <v>0</v>
      </c>
      <c r="BJ101" s="170">
        <v>0</v>
      </c>
      <c r="BK101" s="170">
        <v>0</v>
      </c>
      <c r="BL101" s="170">
        <v>0</v>
      </c>
      <c r="BM101" s="170">
        <v>0</v>
      </c>
      <c r="BN101" s="170">
        <v>0</v>
      </c>
      <c r="BO101" s="170">
        <v>0</v>
      </c>
      <c r="BP101" s="170">
        <v>0</v>
      </c>
      <c r="BQ101" s="170">
        <v>0</v>
      </c>
      <c r="BR101" s="170">
        <v>0</v>
      </c>
      <c r="BS101" s="170">
        <v>0</v>
      </c>
      <c r="BT101" s="170">
        <v>0</v>
      </c>
      <c r="BU101" s="170">
        <v>0</v>
      </c>
      <c r="BV101" s="170">
        <v>0</v>
      </c>
      <c r="BW101" s="170">
        <v>0</v>
      </c>
      <c r="BX101" s="170">
        <v>0</v>
      </c>
      <c r="BY101" s="170">
        <v>0</v>
      </c>
      <c r="BZ101" s="170">
        <v>0</v>
      </c>
      <c r="CA101" s="170">
        <v>0</v>
      </c>
      <c r="CB101" s="170">
        <v>0</v>
      </c>
      <c r="CC101" s="170">
        <v>0</v>
      </c>
      <c r="CD101" s="170">
        <v>0</v>
      </c>
      <c r="CE101" s="170">
        <v>0</v>
      </c>
      <c r="CF101" s="170">
        <v>0</v>
      </c>
      <c r="CG101" s="170">
        <v>0</v>
      </c>
      <c r="CH101" s="170">
        <v>0</v>
      </c>
      <c r="CI101" s="170">
        <v>0</v>
      </c>
      <c r="CJ101" s="170">
        <v>0</v>
      </c>
      <c r="CK101" s="170">
        <v>0</v>
      </c>
      <c r="CL101" s="170">
        <v>0</v>
      </c>
      <c r="CM101" s="170">
        <v>0</v>
      </c>
      <c r="CN101" s="170">
        <v>0</v>
      </c>
      <c r="CO101" s="170">
        <v>0</v>
      </c>
      <c r="CP101" s="170">
        <v>0</v>
      </c>
      <c r="CQ101" s="170">
        <v>0</v>
      </c>
      <c r="CR101" s="170">
        <v>0</v>
      </c>
      <c r="CS101" s="170">
        <v>0</v>
      </c>
      <c r="CT101" s="170">
        <v>0</v>
      </c>
      <c r="CU101" s="170">
        <v>0</v>
      </c>
      <c r="CV101" s="170">
        <v>0</v>
      </c>
      <c r="CW101" s="170">
        <v>0</v>
      </c>
      <c r="CX101" s="170">
        <v>0</v>
      </c>
      <c r="CY101" s="170">
        <v>0</v>
      </c>
      <c r="CZ101" s="170">
        <v>0</v>
      </c>
      <c r="DA101" s="170">
        <v>0</v>
      </c>
      <c r="DB101" s="170">
        <v>0</v>
      </c>
      <c r="DC101" s="170">
        <v>0</v>
      </c>
      <c r="DD101" s="170">
        <v>0</v>
      </c>
      <c r="DE101" s="170">
        <v>0</v>
      </c>
      <c r="DF101" s="170">
        <v>0</v>
      </c>
      <c r="DG101" s="170">
        <v>0</v>
      </c>
      <c r="DH101" s="170">
        <v>0</v>
      </c>
      <c r="DI101" s="170">
        <v>0</v>
      </c>
      <c r="DJ101" s="170">
        <v>0</v>
      </c>
      <c r="DK101" s="170">
        <v>0</v>
      </c>
      <c r="DL101" s="170">
        <v>0</v>
      </c>
      <c r="DM101" s="170">
        <v>0</v>
      </c>
      <c r="DN101" s="170">
        <v>0</v>
      </c>
      <c r="DO101" s="170">
        <v>0</v>
      </c>
      <c r="DP101" s="170">
        <v>0</v>
      </c>
      <c r="DQ101" s="170">
        <v>0</v>
      </c>
      <c r="DR101" s="170">
        <v>0</v>
      </c>
      <c r="DS101" s="170">
        <v>0</v>
      </c>
      <c r="DT101" s="170">
        <v>0</v>
      </c>
      <c r="DU101" s="170">
        <v>0</v>
      </c>
      <c r="DV101" s="170">
        <v>0</v>
      </c>
      <c r="DW101" s="170">
        <v>0</v>
      </c>
      <c r="DX101" s="170">
        <v>0</v>
      </c>
      <c r="DY101" s="170">
        <v>0</v>
      </c>
      <c r="DZ101" s="170">
        <v>0</v>
      </c>
      <c r="EA101" s="170">
        <v>0</v>
      </c>
      <c r="EB101" s="170">
        <v>0</v>
      </c>
      <c r="EC101" s="170">
        <v>0</v>
      </c>
      <c r="ED101" s="170">
        <v>0</v>
      </c>
      <c r="EE101" s="170">
        <v>0</v>
      </c>
      <c r="EF101" s="170">
        <v>0</v>
      </c>
      <c r="EG101" s="170">
        <v>0</v>
      </c>
      <c r="EH101" s="170">
        <v>0</v>
      </c>
      <c r="EI101" s="170">
        <v>0</v>
      </c>
      <c r="EJ101" s="170">
        <v>0</v>
      </c>
      <c r="EK101" s="170">
        <v>0</v>
      </c>
      <c r="EL101" s="170">
        <v>0</v>
      </c>
      <c r="EM101" s="170">
        <v>0</v>
      </c>
      <c r="EN101" s="170">
        <v>0</v>
      </c>
      <c r="EO101" s="170">
        <v>0</v>
      </c>
      <c r="EP101" s="170">
        <v>0</v>
      </c>
      <c r="EQ101" s="170">
        <v>0</v>
      </c>
      <c r="ER101" s="170">
        <v>0</v>
      </c>
      <c r="ES101" s="170">
        <v>0</v>
      </c>
      <c r="ET101" s="170">
        <v>0</v>
      </c>
      <c r="EU101" s="170">
        <v>0</v>
      </c>
      <c r="EV101" s="170">
        <v>0</v>
      </c>
      <c r="EW101" s="170">
        <v>0</v>
      </c>
      <c r="EX101" s="170">
        <v>0</v>
      </c>
      <c r="EY101" s="170">
        <v>0</v>
      </c>
      <c r="EZ101" s="170">
        <v>0</v>
      </c>
      <c r="FA101" s="170">
        <v>0</v>
      </c>
      <c r="FB101" s="170">
        <v>0</v>
      </c>
      <c r="FC101" s="170">
        <v>0</v>
      </c>
      <c r="FD101" s="170">
        <v>0</v>
      </c>
      <c r="FE101" s="170">
        <v>0</v>
      </c>
      <c r="FF101" s="170">
        <v>0</v>
      </c>
      <c r="FG101" s="170">
        <v>0</v>
      </c>
      <c r="FH101" s="170">
        <v>0</v>
      </c>
      <c r="FI101" s="170">
        <v>0</v>
      </c>
      <c r="FJ101" s="170">
        <v>0</v>
      </c>
      <c r="FK101" s="170">
        <v>0</v>
      </c>
      <c r="FL101" s="170">
        <v>0</v>
      </c>
      <c r="FM101" s="170">
        <v>0</v>
      </c>
      <c r="FN101" s="170">
        <v>0</v>
      </c>
      <c r="FO101" s="170">
        <v>0</v>
      </c>
      <c r="FP101" s="170">
        <v>0</v>
      </c>
      <c r="FQ101" s="170">
        <v>0</v>
      </c>
      <c r="FR101" s="170">
        <v>0</v>
      </c>
      <c r="FS101" s="170">
        <v>0</v>
      </c>
      <c r="FT101" s="170">
        <v>0</v>
      </c>
      <c r="FU101" s="170">
        <v>0</v>
      </c>
      <c r="FV101" s="170">
        <v>0</v>
      </c>
      <c r="FW101" s="170">
        <v>0</v>
      </c>
      <c r="FX101" s="170">
        <v>0</v>
      </c>
      <c r="FY101" s="170">
        <v>0</v>
      </c>
      <c r="FZ101" s="170">
        <v>0</v>
      </c>
      <c r="GA101" s="170">
        <v>0</v>
      </c>
    </row>
    <row r="102" spans="2:183">
      <c r="B102" s="171" t="s">
        <v>4</v>
      </c>
      <c r="C102" s="172" t="s">
        <v>95</v>
      </c>
      <c r="D102" s="83">
        <v>0.85804242156429522</v>
      </c>
      <c r="E102" s="84">
        <v>0.84487116764514025</v>
      </c>
      <c r="F102" s="84">
        <v>0.80999594932979824</v>
      </c>
      <c r="G102" s="84">
        <v>0.72228538812785392</v>
      </c>
      <c r="H102" s="84">
        <v>0.18678413610251879</v>
      </c>
      <c r="I102" s="84">
        <v>0.80228881278538822</v>
      </c>
      <c r="J102" s="84">
        <v>0.81517896597437034</v>
      </c>
      <c r="K102" s="84">
        <v>0.82286603328914421</v>
      </c>
      <c r="L102" s="84">
        <v>0</v>
      </c>
      <c r="M102" s="84">
        <v>0</v>
      </c>
      <c r="N102" s="84">
        <v>0</v>
      </c>
      <c r="O102" s="84">
        <v>0</v>
      </c>
      <c r="P102" s="84">
        <v>0</v>
      </c>
      <c r="Q102" s="84">
        <v>0</v>
      </c>
      <c r="R102" s="84">
        <v>0</v>
      </c>
      <c r="S102" s="84">
        <v>0</v>
      </c>
      <c r="T102" s="84">
        <v>0</v>
      </c>
      <c r="U102" s="84">
        <v>0</v>
      </c>
      <c r="V102" s="84">
        <v>0</v>
      </c>
      <c r="W102" s="84">
        <v>0</v>
      </c>
      <c r="X102" s="84">
        <v>0</v>
      </c>
      <c r="Y102" s="84">
        <v>0</v>
      </c>
      <c r="Z102" s="84">
        <v>0</v>
      </c>
      <c r="AA102" s="84">
        <v>0</v>
      </c>
      <c r="AB102" s="84">
        <v>0</v>
      </c>
      <c r="AC102" s="84">
        <v>0</v>
      </c>
      <c r="AD102" s="84">
        <v>0</v>
      </c>
      <c r="AE102" s="84">
        <v>0</v>
      </c>
      <c r="AF102" s="84">
        <v>0</v>
      </c>
      <c r="AG102" s="84">
        <v>0</v>
      </c>
      <c r="AH102" s="84">
        <v>0</v>
      </c>
      <c r="AI102" s="84">
        <v>0</v>
      </c>
      <c r="AJ102" s="84">
        <v>0</v>
      </c>
      <c r="AK102" s="84">
        <v>0</v>
      </c>
      <c r="AL102" s="84">
        <v>0</v>
      </c>
      <c r="AM102" s="84">
        <v>0</v>
      </c>
      <c r="AN102" s="84">
        <v>0</v>
      </c>
      <c r="AO102" s="84">
        <v>0</v>
      </c>
      <c r="AP102" s="84">
        <v>0</v>
      </c>
      <c r="AQ102" s="84">
        <v>0</v>
      </c>
      <c r="AR102" s="84">
        <v>0</v>
      </c>
      <c r="AS102" s="84">
        <v>0</v>
      </c>
      <c r="AT102" s="84">
        <v>0</v>
      </c>
      <c r="AU102" s="84">
        <v>0</v>
      </c>
      <c r="AV102" s="84">
        <v>0</v>
      </c>
      <c r="AW102" s="84">
        <v>0</v>
      </c>
      <c r="AX102" s="84">
        <v>0</v>
      </c>
      <c r="AY102" s="84">
        <v>0</v>
      </c>
      <c r="AZ102" s="84">
        <v>0</v>
      </c>
      <c r="BA102" s="84">
        <v>0</v>
      </c>
      <c r="BB102" s="84">
        <v>0</v>
      </c>
      <c r="BC102" s="84">
        <v>0</v>
      </c>
      <c r="BD102" s="84">
        <v>0</v>
      </c>
      <c r="BE102" s="84">
        <v>0</v>
      </c>
      <c r="BF102" s="84">
        <v>0</v>
      </c>
      <c r="BG102" s="84">
        <v>0</v>
      </c>
      <c r="BH102" s="84">
        <v>0</v>
      </c>
      <c r="BI102" s="84">
        <v>0</v>
      </c>
      <c r="BJ102" s="84">
        <v>0</v>
      </c>
      <c r="BK102" s="84">
        <v>0</v>
      </c>
      <c r="BL102" s="84">
        <v>0</v>
      </c>
      <c r="BM102" s="84">
        <v>0</v>
      </c>
      <c r="BN102" s="84">
        <v>0</v>
      </c>
      <c r="BO102" s="84">
        <v>0</v>
      </c>
      <c r="BP102" s="84">
        <v>0</v>
      </c>
      <c r="BQ102" s="84">
        <v>0</v>
      </c>
      <c r="BR102" s="84">
        <v>0</v>
      </c>
      <c r="BS102" s="84">
        <v>0</v>
      </c>
      <c r="BT102" s="84">
        <v>0</v>
      </c>
      <c r="BU102" s="84">
        <v>0</v>
      </c>
      <c r="BV102" s="84">
        <v>0</v>
      </c>
      <c r="BW102" s="84">
        <v>0</v>
      </c>
      <c r="BX102" s="84">
        <v>0</v>
      </c>
      <c r="BY102" s="84">
        <v>0</v>
      </c>
      <c r="BZ102" s="84">
        <v>0</v>
      </c>
      <c r="CA102" s="84">
        <v>0</v>
      </c>
      <c r="CB102" s="84">
        <v>0</v>
      </c>
      <c r="CC102" s="84">
        <v>0</v>
      </c>
      <c r="CD102" s="84">
        <v>0</v>
      </c>
      <c r="CE102" s="84">
        <v>0</v>
      </c>
      <c r="CF102" s="84">
        <v>0</v>
      </c>
      <c r="CG102" s="84">
        <v>0</v>
      </c>
      <c r="CH102" s="84">
        <v>0</v>
      </c>
      <c r="CI102" s="84">
        <v>0</v>
      </c>
      <c r="CJ102" s="84">
        <v>0</v>
      </c>
      <c r="CK102" s="84">
        <v>0</v>
      </c>
      <c r="CL102" s="84">
        <v>0</v>
      </c>
      <c r="CM102" s="84">
        <v>0</v>
      </c>
      <c r="CN102" s="84">
        <v>0</v>
      </c>
      <c r="CO102" s="84">
        <v>0</v>
      </c>
      <c r="CP102" s="84">
        <v>0</v>
      </c>
      <c r="CQ102" s="84">
        <v>0</v>
      </c>
      <c r="CR102" s="84">
        <v>0</v>
      </c>
      <c r="CS102" s="84">
        <v>0</v>
      </c>
      <c r="CT102" s="84">
        <v>0</v>
      </c>
      <c r="CU102" s="84">
        <v>0</v>
      </c>
      <c r="CV102" s="84">
        <v>0</v>
      </c>
      <c r="CW102" s="84">
        <v>0</v>
      </c>
      <c r="CX102" s="84">
        <v>0</v>
      </c>
      <c r="CY102" s="84">
        <v>0</v>
      </c>
      <c r="CZ102" s="84">
        <v>0</v>
      </c>
      <c r="DA102" s="84">
        <v>0</v>
      </c>
      <c r="DB102" s="84">
        <v>0</v>
      </c>
      <c r="DC102" s="84">
        <v>0</v>
      </c>
      <c r="DD102" s="84">
        <v>0</v>
      </c>
      <c r="DE102" s="84">
        <v>0</v>
      </c>
      <c r="DF102" s="84">
        <v>0</v>
      </c>
      <c r="DG102" s="84">
        <v>0</v>
      </c>
      <c r="DH102" s="84">
        <v>0</v>
      </c>
      <c r="DI102" s="84">
        <v>0</v>
      </c>
      <c r="DJ102" s="84">
        <v>0</v>
      </c>
      <c r="DK102" s="84">
        <v>0</v>
      </c>
      <c r="DL102" s="84">
        <v>0</v>
      </c>
      <c r="DM102" s="84">
        <v>0</v>
      </c>
      <c r="DN102" s="84">
        <v>0</v>
      </c>
      <c r="DO102" s="84">
        <v>0</v>
      </c>
      <c r="DP102" s="84">
        <v>0</v>
      </c>
      <c r="DQ102" s="84">
        <v>0</v>
      </c>
      <c r="DR102" s="84">
        <v>0</v>
      </c>
      <c r="DS102" s="84">
        <v>0</v>
      </c>
      <c r="DT102" s="84">
        <v>0</v>
      </c>
      <c r="DU102" s="84">
        <v>0</v>
      </c>
      <c r="DV102" s="84">
        <v>0</v>
      </c>
      <c r="DW102" s="84">
        <v>0</v>
      </c>
      <c r="DX102" s="84">
        <v>0</v>
      </c>
      <c r="DY102" s="84">
        <v>0</v>
      </c>
      <c r="DZ102" s="84">
        <v>0</v>
      </c>
      <c r="EA102" s="84">
        <v>0</v>
      </c>
      <c r="EB102" s="84">
        <v>0</v>
      </c>
      <c r="EC102" s="84">
        <v>0</v>
      </c>
      <c r="ED102" s="84">
        <v>0</v>
      </c>
      <c r="EE102" s="84">
        <v>0</v>
      </c>
      <c r="EF102" s="84">
        <v>0</v>
      </c>
      <c r="EG102" s="84">
        <v>0</v>
      </c>
      <c r="EH102" s="84">
        <v>0</v>
      </c>
      <c r="EI102" s="84">
        <v>0</v>
      </c>
      <c r="EJ102" s="84">
        <v>0</v>
      </c>
      <c r="EK102" s="84">
        <v>0</v>
      </c>
      <c r="EL102" s="84">
        <v>0</v>
      </c>
      <c r="EM102" s="84">
        <v>0</v>
      </c>
      <c r="EN102" s="84">
        <v>0</v>
      </c>
      <c r="EO102" s="84">
        <v>0</v>
      </c>
      <c r="EP102" s="84">
        <v>0</v>
      </c>
      <c r="EQ102" s="84">
        <v>0</v>
      </c>
      <c r="ER102" s="84">
        <v>0</v>
      </c>
      <c r="ES102" s="84">
        <v>0</v>
      </c>
      <c r="ET102" s="84">
        <v>0</v>
      </c>
      <c r="EU102" s="84">
        <v>0</v>
      </c>
      <c r="EV102" s="84">
        <v>0</v>
      </c>
      <c r="EW102" s="84">
        <v>0</v>
      </c>
      <c r="EX102" s="84">
        <v>0</v>
      </c>
      <c r="EY102" s="84">
        <v>0</v>
      </c>
      <c r="EZ102" s="84">
        <v>0</v>
      </c>
      <c r="FA102" s="84">
        <v>0</v>
      </c>
      <c r="FB102" s="84">
        <v>0</v>
      </c>
      <c r="FC102" s="84">
        <v>0</v>
      </c>
      <c r="FD102" s="84">
        <v>0</v>
      </c>
      <c r="FE102" s="84">
        <v>0</v>
      </c>
      <c r="FF102" s="84">
        <v>0</v>
      </c>
      <c r="FG102" s="84">
        <v>0</v>
      </c>
      <c r="FH102" s="84">
        <v>0</v>
      </c>
      <c r="FI102" s="84">
        <v>0</v>
      </c>
      <c r="FJ102" s="84">
        <v>0</v>
      </c>
      <c r="FK102" s="84">
        <v>0</v>
      </c>
      <c r="FL102" s="84">
        <v>0</v>
      </c>
      <c r="FM102" s="84">
        <v>0</v>
      </c>
      <c r="FN102" s="84">
        <v>0</v>
      </c>
      <c r="FO102" s="84">
        <v>0</v>
      </c>
      <c r="FP102" s="84">
        <v>0</v>
      </c>
      <c r="FQ102" s="84">
        <v>0</v>
      </c>
      <c r="FR102" s="84">
        <v>0</v>
      </c>
      <c r="FS102" s="84">
        <v>0</v>
      </c>
      <c r="FT102" s="84">
        <v>0</v>
      </c>
      <c r="FU102" s="84">
        <v>0</v>
      </c>
      <c r="FV102" s="84">
        <v>0</v>
      </c>
      <c r="FW102" s="84">
        <v>0</v>
      </c>
      <c r="FX102" s="84">
        <v>0</v>
      </c>
      <c r="FY102" s="84">
        <v>0</v>
      </c>
      <c r="FZ102" s="84">
        <v>0</v>
      </c>
      <c r="GA102" s="84">
        <v>0</v>
      </c>
    </row>
    <row r="103" spans="2:183">
      <c r="B103" s="96" t="s">
        <v>4</v>
      </c>
      <c r="C103" s="166" t="s">
        <v>268</v>
      </c>
      <c r="D103" s="169">
        <v>1023655.5</v>
      </c>
      <c r="E103" s="170">
        <v>911496.31</v>
      </c>
      <c r="F103" s="170">
        <v>971620.19</v>
      </c>
      <c r="G103" s="170">
        <v>836210.62</v>
      </c>
      <c r="H103" s="170">
        <v>223699.72</v>
      </c>
      <c r="I103" s="170">
        <v>932289.06</v>
      </c>
      <c r="J103" s="170">
        <v>977362.31</v>
      </c>
      <c r="K103" s="170">
        <v>985548.5</v>
      </c>
      <c r="L103" s="170">
        <v>0</v>
      </c>
      <c r="M103" s="170">
        <v>0</v>
      </c>
      <c r="N103" s="170">
        <v>0</v>
      </c>
      <c r="O103" s="170">
        <v>0</v>
      </c>
      <c r="P103" s="170">
        <v>0</v>
      </c>
      <c r="Q103" s="170">
        <v>0</v>
      </c>
      <c r="R103" s="170">
        <v>0</v>
      </c>
      <c r="S103" s="170">
        <v>0</v>
      </c>
      <c r="T103" s="170">
        <v>0</v>
      </c>
      <c r="U103" s="170">
        <v>0</v>
      </c>
      <c r="V103" s="170">
        <v>0</v>
      </c>
      <c r="W103" s="170">
        <v>0</v>
      </c>
      <c r="X103" s="170">
        <v>0</v>
      </c>
      <c r="Y103" s="170">
        <v>0</v>
      </c>
      <c r="Z103" s="170">
        <v>0</v>
      </c>
      <c r="AA103" s="170">
        <v>0</v>
      </c>
      <c r="AB103" s="170">
        <v>0</v>
      </c>
      <c r="AC103" s="170">
        <v>0</v>
      </c>
      <c r="AD103" s="170">
        <v>0</v>
      </c>
      <c r="AE103" s="170">
        <v>0</v>
      </c>
      <c r="AF103" s="170">
        <v>0</v>
      </c>
      <c r="AG103" s="170">
        <v>0</v>
      </c>
      <c r="AH103" s="170">
        <v>0</v>
      </c>
      <c r="AI103" s="170">
        <v>0</v>
      </c>
      <c r="AJ103" s="170">
        <v>0</v>
      </c>
      <c r="AK103" s="170">
        <v>0</v>
      </c>
      <c r="AL103" s="170">
        <v>0</v>
      </c>
      <c r="AM103" s="170">
        <v>0</v>
      </c>
      <c r="AN103" s="170">
        <v>0</v>
      </c>
      <c r="AO103" s="170">
        <v>0</v>
      </c>
      <c r="AP103" s="170">
        <v>0</v>
      </c>
      <c r="AQ103" s="170">
        <v>0</v>
      </c>
      <c r="AR103" s="170">
        <v>0</v>
      </c>
      <c r="AS103" s="170">
        <v>0</v>
      </c>
      <c r="AT103" s="170">
        <v>0</v>
      </c>
      <c r="AU103" s="170">
        <v>0</v>
      </c>
      <c r="AV103" s="170">
        <v>0</v>
      </c>
      <c r="AW103" s="170">
        <v>0</v>
      </c>
      <c r="AX103" s="170">
        <v>0</v>
      </c>
      <c r="AY103" s="170">
        <v>0</v>
      </c>
      <c r="AZ103" s="170">
        <v>0</v>
      </c>
      <c r="BA103" s="170">
        <v>0</v>
      </c>
      <c r="BB103" s="170">
        <v>0</v>
      </c>
      <c r="BC103" s="170">
        <v>0</v>
      </c>
      <c r="BD103" s="170">
        <v>0</v>
      </c>
      <c r="BE103" s="170">
        <v>0</v>
      </c>
      <c r="BF103" s="170">
        <v>0</v>
      </c>
      <c r="BG103" s="170">
        <v>0</v>
      </c>
      <c r="BH103" s="170">
        <v>0</v>
      </c>
      <c r="BI103" s="170">
        <v>0</v>
      </c>
      <c r="BJ103" s="170">
        <v>0</v>
      </c>
      <c r="BK103" s="170">
        <v>0</v>
      </c>
      <c r="BL103" s="170">
        <v>0</v>
      </c>
      <c r="BM103" s="170">
        <v>0</v>
      </c>
      <c r="BN103" s="170">
        <v>0</v>
      </c>
      <c r="BO103" s="170">
        <v>0</v>
      </c>
      <c r="BP103" s="170">
        <v>0</v>
      </c>
      <c r="BQ103" s="170">
        <v>0</v>
      </c>
      <c r="BR103" s="170">
        <v>0</v>
      </c>
      <c r="BS103" s="170">
        <v>0</v>
      </c>
      <c r="BT103" s="170">
        <v>0</v>
      </c>
      <c r="BU103" s="170">
        <v>0</v>
      </c>
      <c r="BV103" s="170">
        <v>0</v>
      </c>
      <c r="BW103" s="170">
        <v>0</v>
      </c>
      <c r="BX103" s="170">
        <v>0</v>
      </c>
      <c r="BY103" s="170">
        <v>0</v>
      </c>
      <c r="BZ103" s="170">
        <v>0</v>
      </c>
      <c r="CA103" s="170">
        <v>0</v>
      </c>
      <c r="CB103" s="170">
        <v>0</v>
      </c>
      <c r="CC103" s="170">
        <v>0</v>
      </c>
      <c r="CD103" s="170">
        <v>0</v>
      </c>
      <c r="CE103" s="170">
        <v>0</v>
      </c>
      <c r="CF103" s="170">
        <v>0</v>
      </c>
      <c r="CG103" s="170">
        <v>0</v>
      </c>
      <c r="CH103" s="170">
        <v>0</v>
      </c>
      <c r="CI103" s="170">
        <v>0</v>
      </c>
      <c r="CJ103" s="170">
        <v>0</v>
      </c>
      <c r="CK103" s="170">
        <v>0</v>
      </c>
      <c r="CL103" s="170">
        <v>0</v>
      </c>
      <c r="CM103" s="170">
        <v>0</v>
      </c>
      <c r="CN103" s="170">
        <v>0</v>
      </c>
      <c r="CO103" s="170">
        <v>0</v>
      </c>
      <c r="CP103" s="170">
        <v>0</v>
      </c>
      <c r="CQ103" s="170">
        <v>0</v>
      </c>
      <c r="CR103" s="170">
        <v>0</v>
      </c>
      <c r="CS103" s="170">
        <v>0</v>
      </c>
      <c r="CT103" s="170">
        <v>0</v>
      </c>
      <c r="CU103" s="170">
        <v>0</v>
      </c>
      <c r="CV103" s="170">
        <v>0</v>
      </c>
      <c r="CW103" s="170">
        <v>0</v>
      </c>
      <c r="CX103" s="170">
        <v>0</v>
      </c>
      <c r="CY103" s="170">
        <v>0</v>
      </c>
      <c r="CZ103" s="170">
        <v>0</v>
      </c>
      <c r="DA103" s="170">
        <v>0</v>
      </c>
      <c r="DB103" s="170">
        <v>0</v>
      </c>
      <c r="DC103" s="170">
        <v>0</v>
      </c>
      <c r="DD103" s="170">
        <v>0</v>
      </c>
      <c r="DE103" s="170">
        <v>0</v>
      </c>
      <c r="DF103" s="170">
        <v>0</v>
      </c>
      <c r="DG103" s="170">
        <v>0</v>
      </c>
      <c r="DH103" s="170">
        <v>0</v>
      </c>
      <c r="DI103" s="170">
        <v>0</v>
      </c>
      <c r="DJ103" s="170">
        <v>0</v>
      </c>
      <c r="DK103" s="170">
        <v>0</v>
      </c>
      <c r="DL103" s="170">
        <v>0</v>
      </c>
      <c r="DM103" s="170">
        <v>0</v>
      </c>
      <c r="DN103" s="170">
        <v>0</v>
      </c>
      <c r="DO103" s="170">
        <v>0</v>
      </c>
      <c r="DP103" s="170">
        <v>0</v>
      </c>
      <c r="DQ103" s="170">
        <v>0</v>
      </c>
      <c r="DR103" s="170">
        <v>0</v>
      </c>
      <c r="DS103" s="170">
        <v>0</v>
      </c>
      <c r="DT103" s="170">
        <v>0</v>
      </c>
      <c r="DU103" s="170">
        <v>0</v>
      </c>
      <c r="DV103" s="170">
        <v>0</v>
      </c>
      <c r="DW103" s="170">
        <v>0</v>
      </c>
      <c r="DX103" s="170">
        <v>0</v>
      </c>
      <c r="DY103" s="170">
        <v>0</v>
      </c>
      <c r="DZ103" s="170">
        <v>0</v>
      </c>
      <c r="EA103" s="170">
        <v>0</v>
      </c>
      <c r="EB103" s="170">
        <v>0</v>
      </c>
      <c r="EC103" s="170">
        <v>0</v>
      </c>
      <c r="ED103" s="170">
        <v>0</v>
      </c>
      <c r="EE103" s="170">
        <v>0</v>
      </c>
      <c r="EF103" s="170">
        <v>0</v>
      </c>
      <c r="EG103" s="170">
        <v>0</v>
      </c>
      <c r="EH103" s="170">
        <v>0</v>
      </c>
      <c r="EI103" s="170">
        <v>0</v>
      </c>
      <c r="EJ103" s="170">
        <v>0</v>
      </c>
      <c r="EK103" s="170">
        <v>0</v>
      </c>
      <c r="EL103" s="170">
        <v>0</v>
      </c>
      <c r="EM103" s="170">
        <v>0</v>
      </c>
      <c r="EN103" s="170">
        <v>0</v>
      </c>
      <c r="EO103" s="170">
        <v>0</v>
      </c>
      <c r="EP103" s="170">
        <v>0</v>
      </c>
      <c r="EQ103" s="170">
        <v>0</v>
      </c>
      <c r="ER103" s="170">
        <v>0</v>
      </c>
      <c r="ES103" s="170">
        <v>0</v>
      </c>
      <c r="ET103" s="170">
        <v>0</v>
      </c>
      <c r="EU103" s="170">
        <v>0</v>
      </c>
      <c r="EV103" s="170">
        <v>0</v>
      </c>
      <c r="EW103" s="170">
        <v>0</v>
      </c>
      <c r="EX103" s="170">
        <v>0</v>
      </c>
      <c r="EY103" s="170">
        <v>0</v>
      </c>
      <c r="EZ103" s="170">
        <v>0</v>
      </c>
      <c r="FA103" s="170">
        <v>0</v>
      </c>
      <c r="FB103" s="170">
        <v>0</v>
      </c>
      <c r="FC103" s="170">
        <v>0</v>
      </c>
      <c r="FD103" s="170">
        <v>0</v>
      </c>
      <c r="FE103" s="170">
        <v>0</v>
      </c>
      <c r="FF103" s="170">
        <v>0</v>
      </c>
      <c r="FG103" s="170">
        <v>0</v>
      </c>
      <c r="FH103" s="170">
        <v>0</v>
      </c>
      <c r="FI103" s="170">
        <v>0</v>
      </c>
      <c r="FJ103" s="170">
        <v>0</v>
      </c>
      <c r="FK103" s="170">
        <v>0</v>
      </c>
      <c r="FL103" s="170">
        <v>0</v>
      </c>
      <c r="FM103" s="170">
        <v>0</v>
      </c>
      <c r="FN103" s="170">
        <v>0</v>
      </c>
      <c r="FO103" s="170">
        <v>0</v>
      </c>
      <c r="FP103" s="170">
        <v>0</v>
      </c>
      <c r="FQ103" s="170">
        <v>0</v>
      </c>
      <c r="FR103" s="170">
        <v>0</v>
      </c>
      <c r="FS103" s="170">
        <v>0</v>
      </c>
      <c r="FT103" s="170">
        <v>0</v>
      </c>
      <c r="FU103" s="170">
        <v>0</v>
      </c>
      <c r="FV103" s="170">
        <v>0</v>
      </c>
      <c r="FW103" s="170">
        <v>0</v>
      </c>
      <c r="FX103" s="170">
        <v>0</v>
      </c>
      <c r="FY103" s="170">
        <v>0</v>
      </c>
      <c r="FZ103" s="170">
        <v>0</v>
      </c>
      <c r="GA103" s="170">
        <v>0</v>
      </c>
    </row>
    <row r="104" spans="2:183">
      <c r="B104" s="171" t="s">
        <v>4</v>
      </c>
      <c r="C104" s="172" t="s">
        <v>269</v>
      </c>
      <c r="D104" s="455">
        <v>10.982956740054075</v>
      </c>
      <c r="E104" s="456">
        <v>10.99619155045119</v>
      </c>
      <c r="F104" s="456">
        <v>11.043020855827697</v>
      </c>
      <c r="G104" s="456">
        <v>11.013402147125172</v>
      </c>
      <c r="H104" s="456">
        <v>11.025534716923847</v>
      </c>
      <c r="I104" s="456">
        <v>11.054382794658547</v>
      </c>
      <c r="J104" s="456">
        <v>11.037655395943444</v>
      </c>
      <c r="K104" s="456">
        <v>11.026129129700278</v>
      </c>
      <c r="L104" s="456" t="e">
        <v>#DIV/0!</v>
      </c>
      <c r="M104" s="456" t="e">
        <v>#DIV/0!</v>
      </c>
      <c r="N104" s="456" t="e">
        <v>#DIV/0!</v>
      </c>
      <c r="O104" s="456" t="e">
        <v>#DIV/0!</v>
      </c>
      <c r="P104" s="456" t="e">
        <v>#DIV/0!</v>
      </c>
      <c r="Q104" s="456" t="e">
        <v>#DIV/0!</v>
      </c>
      <c r="R104" s="456" t="e">
        <v>#DIV/0!</v>
      </c>
      <c r="S104" s="456" t="e">
        <v>#DIV/0!</v>
      </c>
      <c r="T104" s="456" t="e">
        <v>#DIV/0!</v>
      </c>
      <c r="U104" s="456" t="e">
        <v>#DIV/0!</v>
      </c>
      <c r="V104" s="456" t="e">
        <v>#DIV/0!</v>
      </c>
      <c r="W104" s="456" t="e">
        <v>#DIV/0!</v>
      </c>
      <c r="X104" s="456" t="e">
        <v>#DIV/0!</v>
      </c>
      <c r="Y104" s="456" t="e">
        <v>#DIV/0!</v>
      </c>
      <c r="Z104" s="456" t="e">
        <v>#DIV/0!</v>
      </c>
      <c r="AA104" s="456" t="e">
        <v>#DIV/0!</v>
      </c>
      <c r="AB104" s="456" t="e">
        <v>#DIV/0!</v>
      </c>
      <c r="AC104" s="456" t="e">
        <v>#DIV/0!</v>
      </c>
      <c r="AD104" s="456" t="e">
        <v>#DIV/0!</v>
      </c>
      <c r="AE104" s="456" t="e">
        <v>#DIV/0!</v>
      </c>
      <c r="AF104" s="456" t="e">
        <v>#DIV/0!</v>
      </c>
      <c r="AG104" s="456" t="e">
        <v>#DIV/0!</v>
      </c>
      <c r="AH104" s="456" t="e">
        <v>#DIV/0!</v>
      </c>
      <c r="AI104" s="456" t="e">
        <v>#DIV/0!</v>
      </c>
      <c r="AJ104" s="456" t="e">
        <v>#DIV/0!</v>
      </c>
      <c r="AK104" s="456" t="e">
        <v>#DIV/0!</v>
      </c>
      <c r="AL104" s="456" t="e">
        <v>#DIV/0!</v>
      </c>
      <c r="AM104" s="456" t="e">
        <v>#DIV/0!</v>
      </c>
      <c r="AN104" s="456" t="e">
        <v>#DIV/0!</v>
      </c>
      <c r="AO104" s="456" t="e">
        <v>#DIV/0!</v>
      </c>
      <c r="AP104" s="456" t="e">
        <v>#DIV/0!</v>
      </c>
      <c r="AQ104" s="456" t="e">
        <v>#DIV/0!</v>
      </c>
      <c r="AR104" s="456" t="e">
        <v>#DIV/0!</v>
      </c>
      <c r="AS104" s="456" t="e">
        <v>#DIV/0!</v>
      </c>
      <c r="AT104" s="456" t="e">
        <v>#DIV/0!</v>
      </c>
      <c r="AU104" s="456" t="e">
        <v>#DIV/0!</v>
      </c>
      <c r="AV104" s="456" t="e">
        <v>#DIV/0!</v>
      </c>
      <c r="AW104" s="456" t="e">
        <v>#DIV/0!</v>
      </c>
      <c r="AX104" s="456" t="e">
        <v>#DIV/0!</v>
      </c>
      <c r="AY104" s="456" t="e">
        <v>#DIV/0!</v>
      </c>
      <c r="AZ104" s="456" t="e">
        <v>#DIV/0!</v>
      </c>
      <c r="BA104" s="456" t="e">
        <v>#DIV/0!</v>
      </c>
      <c r="BB104" s="456" t="e">
        <v>#DIV/0!</v>
      </c>
      <c r="BC104" s="456" t="e">
        <v>#DIV/0!</v>
      </c>
      <c r="BD104" s="456" t="e">
        <v>#DIV/0!</v>
      </c>
      <c r="BE104" s="456" t="e">
        <v>#DIV/0!</v>
      </c>
      <c r="BF104" s="456" t="e">
        <v>#DIV/0!</v>
      </c>
      <c r="BG104" s="456" t="e">
        <v>#DIV/0!</v>
      </c>
      <c r="BH104" s="456" t="e">
        <v>#DIV/0!</v>
      </c>
      <c r="BI104" s="456" t="e">
        <v>#DIV/0!</v>
      </c>
      <c r="BJ104" s="456" t="e">
        <v>#DIV/0!</v>
      </c>
      <c r="BK104" s="456" t="e">
        <v>#DIV/0!</v>
      </c>
      <c r="BL104" s="456" t="e">
        <v>#DIV/0!</v>
      </c>
      <c r="BM104" s="456" t="e">
        <v>#DIV/0!</v>
      </c>
      <c r="BN104" s="456" t="e">
        <v>#DIV/0!</v>
      </c>
      <c r="BO104" s="456" t="e">
        <v>#DIV/0!</v>
      </c>
      <c r="BP104" s="456" t="e">
        <v>#DIV/0!</v>
      </c>
      <c r="BQ104" s="456" t="e">
        <v>#DIV/0!</v>
      </c>
      <c r="BR104" s="456" t="e">
        <v>#DIV/0!</v>
      </c>
      <c r="BS104" s="456" t="e">
        <v>#DIV/0!</v>
      </c>
      <c r="BT104" s="456" t="e">
        <v>#DIV/0!</v>
      </c>
      <c r="BU104" s="456" t="e">
        <v>#DIV/0!</v>
      </c>
      <c r="BV104" s="456" t="e">
        <v>#DIV/0!</v>
      </c>
      <c r="BW104" s="456" t="e">
        <v>#DIV/0!</v>
      </c>
      <c r="BX104" s="456" t="e">
        <v>#DIV/0!</v>
      </c>
      <c r="BY104" s="456" t="e">
        <v>#DIV/0!</v>
      </c>
      <c r="BZ104" s="456" t="e">
        <v>#DIV/0!</v>
      </c>
      <c r="CA104" s="456" t="e">
        <v>#DIV/0!</v>
      </c>
      <c r="CB104" s="456" t="e">
        <v>#DIV/0!</v>
      </c>
      <c r="CC104" s="456" t="e">
        <v>#DIV/0!</v>
      </c>
      <c r="CD104" s="456" t="e">
        <v>#DIV/0!</v>
      </c>
      <c r="CE104" s="456" t="e">
        <v>#DIV/0!</v>
      </c>
      <c r="CF104" s="456" t="e">
        <v>#DIV/0!</v>
      </c>
      <c r="CG104" s="456" t="e">
        <v>#DIV/0!</v>
      </c>
      <c r="CH104" s="456" t="e">
        <v>#DIV/0!</v>
      </c>
      <c r="CI104" s="456" t="e">
        <v>#DIV/0!</v>
      </c>
      <c r="CJ104" s="456" t="e">
        <v>#DIV/0!</v>
      </c>
      <c r="CK104" s="456" t="e">
        <v>#DIV/0!</v>
      </c>
      <c r="CL104" s="456" t="e">
        <v>#DIV/0!</v>
      </c>
      <c r="CM104" s="456" t="e">
        <v>#DIV/0!</v>
      </c>
      <c r="CN104" s="456" t="e">
        <v>#DIV/0!</v>
      </c>
      <c r="CO104" s="456" t="e">
        <v>#DIV/0!</v>
      </c>
      <c r="CP104" s="456" t="e">
        <v>#DIV/0!</v>
      </c>
      <c r="CQ104" s="456" t="e">
        <v>#DIV/0!</v>
      </c>
      <c r="CR104" s="456" t="e">
        <v>#DIV/0!</v>
      </c>
      <c r="CS104" s="456" t="e">
        <v>#DIV/0!</v>
      </c>
      <c r="CT104" s="456" t="e">
        <v>#DIV/0!</v>
      </c>
      <c r="CU104" s="456" t="e">
        <v>#DIV/0!</v>
      </c>
      <c r="CV104" s="456" t="e">
        <v>#DIV/0!</v>
      </c>
      <c r="CW104" s="456" t="e">
        <v>#DIV/0!</v>
      </c>
      <c r="CX104" s="456" t="e">
        <v>#DIV/0!</v>
      </c>
      <c r="CY104" s="456" t="e">
        <v>#DIV/0!</v>
      </c>
      <c r="CZ104" s="456" t="e">
        <v>#DIV/0!</v>
      </c>
      <c r="DA104" s="456" t="e">
        <v>#DIV/0!</v>
      </c>
      <c r="DB104" s="456" t="e">
        <v>#DIV/0!</v>
      </c>
      <c r="DC104" s="456" t="e">
        <v>#DIV/0!</v>
      </c>
      <c r="DD104" s="456" t="e">
        <v>#DIV/0!</v>
      </c>
      <c r="DE104" s="456" t="e">
        <v>#DIV/0!</v>
      </c>
      <c r="DF104" s="456" t="e">
        <v>#DIV/0!</v>
      </c>
      <c r="DG104" s="456" t="e">
        <v>#DIV/0!</v>
      </c>
      <c r="DH104" s="456" t="e">
        <v>#DIV/0!</v>
      </c>
      <c r="DI104" s="456" t="e">
        <v>#DIV/0!</v>
      </c>
      <c r="DJ104" s="456" t="e">
        <v>#DIV/0!</v>
      </c>
      <c r="DK104" s="456" t="e">
        <v>#DIV/0!</v>
      </c>
      <c r="DL104" s="456" t="e">
        <v>#DIV/0!</v>
      </c>
      <c r="DM104" s="456" t="e">
        <v>#DIV/0!</v>
      </c>
      <c r="DN104" s="456" t="e">
        <v>#DIV/0!</v>
      </c>
      <c r="DO104" s="456" t="e">
        <v>#DIV/0!</v>
      </c>
      <c r="DP104" s="456" t="e">
        <v>#DIV/0!</v>
      </c>
      <c r="DQ104" s="456" t="e">
        <v>#DIV/0!</v>
      </c>
      <c r="DR104" s="456" t="e">
        <v>#DIV/0!</v>
      </c>
      <c r="DS104" s="456" t="e">
        <v>#DIV/0!</v>
      </c>
      <c r="DT104" s="456" t="e">
        <v>#DIV/0!</v>
      </c>
      <c r="DU104" s="456" t="e">
        <v>#DIV/0!</v>
      </c>
      <c r="DV104" s="456" t="e">
        <v>#DIV/0!</v>
      </c>
      <c r="DW104" s="456" t="e">
        <v>#DIV/0!</v>
      </c>
      <c r="DX104" s="456" t="e">
        <v>#DIV/0!</v>
      </c>
      <c r="DY104" s="456" t="e">
        <v>#DIV/0!</v>
      </c>
      <c r="DZ104" s="456" t="e">
        <v>#DIV/0!</v>
      </c>
      <c r="EA104" s="456" t="e">
        <v>#DIV/0!</v>
      </c>
      <c r="EB104" s="456" t="e">
        <v>#DIV/0!</v>
      </c>
      <c r="EC104" s="456" t="e">
        <v>#DIV/0!</v>
      </c>
      <c r="ED104" s="456" t="e">
        <v>#DIV/0!</v>
      </c>
      <c r="EE104" s="456" t="e">
        <v>#DIV/0!</v>
      </c>
      <c r="EF104" s="456" t="e">
        <v>#DIV/0!</v>
      </c>
      <c r="EG104" s="456" t="e">
        <v>#DIV/0!</v>
      </c>
      <c r="EH104" s="456" t="e">
        <v>#DIV/0!</v>
      </c>
      <c r="EI104" s="456" t="e">
        <v>#DIV/0!</v>
      </c>
      <c r="EJ104" s="456" t="e">
        <v>#DIV/0!</v>
      </c>
      <c r="EK104" s="456" t="e">
        <v>#DIV/0!</v>
      </c>
      <c r="EL104" s="456" t="e">
        <v>#DIV/0!</v>
      </c>
      <c r="EM104" s="456" t="e">
        <v>#DIV/0!</v>
      </c>
      <c r="EN104" s="456" t="e">
        <v>#DIV/0!</v>
      </c>
      <c r="EO104" s="456" t="e">
        <v>#DIV/0!</v>
      </c>
      <c r="EP104" s="456" t="e">
        <v>#DIV/0!</v>
      </c>
      <c r="EQ104" s="456" t="e">
        <v>#DIV/0!</v>
      </c>
      <c r="ER104" s="456" t="e">
        <v>#DIV/0!</v>
      </c>
      <c r="ES104" s="456" t="e">
        <v>#DIV/0!</v>
      </c>
      <c r="ET104" s="456" t="e">
        <v>#DIV/0!</v>
      </c>
      <c r="EU104" s="456" t="e">
        <v>#DIV/0!</v>
      </c>
      <c r="EV104" s="456" t="e">
        <v>#DIV/0!</v>
      </c>
      <c r="EW104" s="456" t="e">
        <v>#DIV/0!</v>
      </c>
      <c r="EX104" s="456" t="e">
        <v>#DIV/0!</v>
      </c>
      <c r="EY104" s="456" t="e">
        <v>#DIV/0!</v>
      </c>
      <c r="EZ104" s="456" t="e">
        <v>#DIV/0!</v>
      </c>
      <c r="FA104" s="456" t="e">
        <v>#DIV/0!</v>
      </c>
      <c r="FB104" s="456" t="e">
        <v>#DIV/0!</v>
      </c>
      <c r="FC104" s="456" t="e">
        <v>#DIV/0!</v>
      </c>
      <c r="FD104" s="456" t="e">
        <v>#DIV/0!</v>
      </c>
      <c r="FE104" s="456" t="e">
        <v>#DIV/0!</v>
      </c>
      <c r="FF104" s="456" t="e">
        <v>#DIV/0!</v>
      </c>
      <c r="FG104" s="456" t="e">
        <v>#DIV/0!</v>
      </c>
      <c r="FH104" s="456" t="e">
        <v>#DIV/0!</v>
      </c>
      <c r="FI104" s="456" t="e">
        <v>#DIV/0!</v>
      </c>
      <c r="FJ104" s="456" t="e">
        <v>#DIV/0!</v>
      </c>
      <c r="FK104" s="456" t="e">
        <v>#DIV/0!</v>
      </c>
      <c r="FL104" s="456" t="e">
        <v>#DIV/0!</v>
      </c>
      <c r="FM104" s="456" t="e">
        <v>#DIV/0!</v>
      </c>
      <c r="FN104" s="456" t="e">
        <v>#DIV/0!</v>
      </c>
      <c r="FO104" s="456" t="e">
        <v>#DIV/0!</v>
      </c>
      <c r="FP104" s="456" t="e">
        <v>#DIV/0!</v>
      </c>
      <c r="FQ104" s="456" t="e">
        <v>#DIV/0!</v>
      </c>
      <c r="FR104" s="456" t="e">
        <v>#DIV/0!</v>
      </c>
      <c r="FS104" s="456" t="e">
        <v>#DIV/0!</v>
      </c>
      <c r="FT104" s="456" t="e">
        <v>#DIV/0!</v>
      </c>
      <c r="FU104" s="456" t="e">
        <v>#DIV/0!</v>
      </c>
      <c r="FV104" s="456" t="e">
        <v>#DIV/0!</v>
      </c>
      <c r="FW104" s="456" t="e">
        <v>#DIV/0!</v>
      </c>
      <c r="FX104" s="456" t="e">
        <v>#DIV/0!</v>
      </c>
      <c r="FY104" s="456" t="e">
        <v>#DIV/0!</v>
      </c>
      <c r="FZ104" s="456" t="e">
        <v>#DIV/0!</v>
      </c>
      <c r="GA104" s="456" t="e">
        <v>#DIV/0!</v>
      </c>
    </row>
    <row r="105" spans="2:183">
      <c r="B105" s="96" t="s">
        <v>4</v>
      </c>
      <c r="C105" s="166" t="s">
        <v>37</v>
      </c>
      <c r="D105" s="99">
        <v>2441413.25</v>
      </c>
      <c r="E105" s="87">
        <v>2173914.75</v>
      </c>
      <c r="F105" s="87">
        <v>2317308.5</v>
      </c>
      <c r="G105" s="87">
        <v>1994357.75</v>
      </c>
      <c r="H105" s="87">
        <v>533523.5</v>
      </c>
      <c r="I105" s="87">
        <v>2223504</v>
      </c>
      <c r="J105" s="87">
        <v>2331003</v>
      </c>
      <c r="K105" s="87">
        <v>2350527.5</v>
      </c>
      <c r="L105" s="87">
        <v>0</v>
      </c>
      <c r="M105" s="87">
        <v>0</v>
      </c>
      <c r="N105" s="87">
        <v>0</v>
      </c>
      <c r="O105" s="87">
        <v>0</v>
      </c>
      <c r="P105" s="87">
        <v>0</v>
      </c>
      <c r="Q105" s="87">
        <v>0</v>
      </c>
      <c r="R105" s="87">
        <v>0</v>
      </c>
      <c r="S105" s="87">
        <v>0</v>
      </c>
      <c r="T105" s="87">
        <v>0</v>
      </c>
      <c r="U105" s="87">
        <v>0</v>
      </c>
      <c r="V105" s="87">
        <v>0</v>
      </c>
      <c r="W105" s="87">
        <v>0</v>
      </c>
      <c r="X105" s="87">
        <v>0</v>
      </c>
      <c r="Y105" s="87">
        <v>0</v>
      </c>
      <c r="Z105" s="87">
        <v>0</v>
      </c>
      <c r="AA105" s="87">
        <v>0</v>
      </c>
      <c r="AB105" s="87">
        <v>0</v>
      </c>
      <c r="AC105" s="87">
        <v>0</v>
      </c>
      <c r="AD105" s="87">
        <v>0</v>
      </c>
      <c r="AE105" s="87">
        <v>0</v>
      </c>
      <c r="AF105" s="87">
        <v>0</v>
      </c>
      <c r="AG105" s="87">
        <v>0</v>
      </c>
      <c r="AH105" s="87">
        <v>0</v>
      </c>
      <c r="AI105" s="87">
        <v>0</v>
      </c>
      <c r="AJ105" s="87">
        <v>0</v>
      </c>
      <c r="AK105" s="87">
        <v>0</v>
      </c>
      <c r="AL105" s="87">
        <v>0</v>
      </c>
      <c r="AM105" s="87">
        <v>0</v>
      </c>
      <c r="AN105" s="87">
        <v>0</v>
      </c>
      <c r="AO105" s="87">
        <v>0</v>
      </c>
      <c r="AP105" s="87">
        <v>0</v>
      </c>
      <c r="AQ105" s="87">
        <v>0</v>
      </c>
      <c r="AR105" s="87">
        <v>0</v>
      </c>
      <c r="AS105" s="87">
        <v>0</v>
      </c>
      <c r="AT105" s="87">
        <v>0</v>
      </c>
      <c r="AU105" s="87">
        <v>0</v>
      </c>
      <c r="AV105" s="87">
        <v>0</v>
      </c>
      <c r="AW105" s="87">
        <v>0</v>
      </c>
      <c r="AX105" s="87">
        <v>0</v>
      </c>
      <c r="AY105" s="87">
        <v>0</v>
      </c>
      <c r="AZ105" s="87">
        <v>0</v>
      </c>
      <c r="BA105" s="87">
        <v>0</v>
      </c>
      <c r="BB105" s="87">
        <v>0</v>
      </c>
      <c r="BC105" s="87">
        <v>0</v>
      </c>
      <c r="BD105" s="87">
        <v>0</v>
      </c>
      <c r="BE105" s="87">
        <v>0</v>
      </c>
      <c r="BF105" s="87">
        <v>0</v>
      </c>
      <c r="BG105" s="87">
        <v>0</v>
      </c>
      <c r="BH105" s="87">
        <v>0</v>
      </c>
      <c r="BI105" s="87">
        <v>0</v>
      </c>
      <c r="BJ105" s="87">
        <v>0</v>
      </c>
      <c r="BK105" s="87">
        <v>0</v>
      </c>
      <c r="BL105" s="87">
        <v>0</v>
      </c>
      <c r="BM105" s="87">
        <v>0</v>
      </c>
      <c r="BN105" s="87">
        <v>0</v>
      </c>
      <c r="BO105" s="87">
        <v>0</v>
      </c>
      <c r="BP105" s="87">
        <v>0</v>
      </c>
      <c r="BQ105" s="87">
        <v>0</v>
      </c>
      <c r="BR105" s="87">
        <v>0</v>
      </c>
      <c r="BS105" s="87">
        <v>0</v>
      </c>
      <c r="BT105" s="87">
        <v>0</v>
      </c>
      <c r="BU105" s="87">
        <v>0</v>
      </c>
      <c r="BV105" s="87">
        <v>0</v>
      </c>
      <c r="BW105" s="87">
        <v>0</v>
      </c>
      <c r="BX105" s="87">
        <v>0</v>
      </c>
      <c r="BY105" s="87">
        <v>0</v>
      </c>
      <c r="BZ105" s="87">
        <v>0</v>
      </c>
      <c r="CA105" s="87">
        <v>0</v>
      </c>
      <c r="CB105" s="87">
        <v>0</v>
      </c>
      <c r="CC105" s="87">
        <v>0</v>
      </c>
      <c r="CD105" s="87">
        <v>0</v>
      </c>
      <c r="CE105" s="87">
        <v>0</v>
      </c>
      <c r="CF105" s="87">
        <v>0</v>
      </c>
      <c r="CG105" s="87">
        <v>0</v>
      </c>
      <c r="CH105" s="87">
        <v>0</v>
      </c>
      <c r="CI105" s="87">
        <v>0</v>
      </c>
      <c r="CJ105" s="87">
        <v>0</v>
      </c>
      <c r="CK105" s="87">
        <v>0</v>
      </c>
      <c r="CL105" s="87">
        <v>0</v>
      </c>
      <c r="CM105" s="87">
        <v>0</v>
      </c>
      <c r="CN105" s="87">
        <v>0</v>
      </c>
      <c r="CO105" s="87">
        <v>0</v>
      </c>
      <c r="CP105" s="87">
        <v>0</v>
      </c>
      <c r="CQ105" s="87">
        <v>0</v>
      </c>
      <c r="CR105" s="87">
        <v>0</v>
      </c>
      <c r="CS105" s="87">
        <v>0</v>
      </c>
      <c r="CT105" s="87">
        <v>0</v>
      </c>
      <c r="CU105" s="87">
        <v>0</v>
      </c>
      <c r="CV105" s="87">
        <v>0</v>
      </c>
      <c r="CW105" s="87">
        <v>0</v>
      </c>
      <c r="CX105" s="87">
        <v>0</v>
      </c>
      <c r="CY105" s="87">
        <v>0</v>
      </c>
      <c r="CZ105" s="87">
        <v>0</v>
      </c>
      <c r="DA105" s="87">
        <v>0</v>
      </c>
      <c r="DB105" s="87">
        <v>0</v>
      </c>
      <c r="DC105" s="87">
        <v>0</v>
      </c>
      <c r="DD105" s="87">
        <v>0</v>
      </c>
      <c r="DE105" s="87">
        <v>0</v>
      </c>
      <c r="DF105" s="87">
        <v>0</v>
      </c>
      <c r="DG105" s="87">
        <v>0</v>
      </c>
      <c r="DH105" s="87">
        <v>0</v>
      </c>
      <c r="DI105" s="87">
        <v>0</v>
      </c>
      <c r="DJ105" s="87">
        <v>0</v>
      </c>
      <c r="DK105" s="87">
        <v>0</v>
      </c>
      <c r="DL105" s="87">
        <v>0</v>
      </c>
      <c r="DM105" s="87">
        <v>0</v>
      </c>
      <c r="DN105" s="87">
        <v>0</v>
      </c>
      <c r="DO105" s="87">
        <v>0</v>
      </c>
      <c r="DP105" s="87">
        <v>0</v>
      </c>
      <c r="DQ105" s="87">
        <v>0</v>
      </c>
      <c r="DR105" s="87">
        <v>0</v>
      </c>
      <c r="DS105" s="87">
        <v>0</v>
      </c>
      <c r="DT105" s="87">
        <v>0</v>
      </c>
      <c r="DU105" s="87">
        <v>0</v>
      </c>
      <c r="DV105" s="87">
        <v>0</v>
      </c>
      <c r="DW105" s="87">
        <v>0</v>
      </c>
      <c r="DX105" s="87">
        <v>0</v>
      </c>
      <c r="DY105" s="87">
        <v>0</v>
      </c>
      <c r="DZ105" s="87">
        <v>0</v>
      </c>
      <c r="EA105" s="87">
        <v>0</v>
      </c>
      <c r="EB105" s="87">
        <v>0</v>
      </c>
      <c r="EC105" s="87">
        <v>0</v>
      </c>
      <c r="ED105" s="87">
        <v>0</v>
      </c>
      <c r="EE105" s="87">
        <v>0</v>
      </c>
      <c r="EF105" s="87">
        <v>0</v>
      </c>
      <c r="EG105" s="87">
        <v>0</v>
      </c>
      <c r="EH105" s="87">
        <v>0</v>
      </c>
      <c r="EI105" s="87">
        <v>0</v>
      </c>
      <c r="EJ105" s="87">
        <v>0</v>
      </c>
      <c r="EK105" s="87">
        <v>0</v>
      </c>
      <c r="EL105" s="87">
        <v>0</v>
      </c>
      <c r="EM105" s="87">
        <v>0</v>
      </c>
      <c r="EN105" s="87">
        <v>0</v>
      </c>
      <c r="EO105" s="87">
        <v>0</v>
      </c>
      <c r="EP105" s="87">
        <v>0</v>
      </c>
      <c r="EQ105" s="87">
        <v>0</v>
      </c>
      <c r="ER105" s="87">
        <v>0</v>
      </c>
      <c r="ES105" s="87">
        <v>0</v>
      </c>
      <c r="ET105" s="87">
        <v>0</v>
      </c>
      <c r="EU105" s="87">
        <v>0</v>
      </c>
      <c r="EV105" s="87">
        <v>0</v>
      </c>
      <c r="EW105" s="87">
        <v>0</v>
      </c>
      <c r="EX105" s="87">
        <v>0</v>
      </c>
      <c r="EY105" s="87">
        <v>0</v>
      </c>
      <c r="EZ105" s="87">
        <v>0</v>
      </c>
      <c r="FA105" s="87">
        <v>0</v>
      </c>
      <c r="FB105" s="87">
        <v>0</v>
      </c>
      <c r="FC105" s="87">
        <v>0</v>
      </c>
      <c r="FD105" s="87">
        <v>0</v>
      </c>
      <c r="FE105" s="87">
        <v>0</v>
      </c>
      <c r="FF105" s="87">
        <v>0</v>
      </c>
      <c r="FG105" s="87">
        <v>0</v>
      </c>
      <c r="FH105" s="87">
        <v>0</v>
      </c>
      <c r="FI105" s="87">
        <v>0</v>
      </c>
      <c r="FJ105" s="87">
        <v>0</v>
      </c>
      <c r="FK105" s="87">
        <v>0</v>
      </c>
      <c r="FL105" s="87">
        <v>0</v>
      </c>
      <c r="FM105" s="87">
        <v>0</v>
      </c>
      <c r="FN105" s="87">
        <v>0</v>
      </c>
      <c r="FO105" s="87">
        <v>0</v>
      </c>
      <c r="FP105" s="87">
        <v>0</v>
      </c>
      <c r="FQ105" s="87">
        <v>0</v>
      </c>
      <c r="FR105" s="87">
        <v>0</v>
      </c>
      <c r="FS105" s="87">
        <v>0</v>
      </c>
      <c r="FT105" s="87">
        <v>0</v>
      </c>
      <c r="FU105" s="87">
        <v>0</v>
      </c>
      <c r="FV105" s="87">
        <v>0</v>
      </c>
      <c r="FW105" s="87">
        <v>0</v>
      </c>
      <c r="FX105" s="87">
        <v>0</v>
      </c>
      <c r="FY105" s="87">
        <v>0</v>
      </c>
      <c r="FZ105" s="87">
        <v>0</v>
      </c>
      <c r="GA105" s="87">
        <v>0</v>
      </c>
    </row>
    <row r="106" spans="2:183">
      <c r="B106" s="171" t="s">
        <v>4</v>
      </c>
      <c r="C106" s="172" t="s">
        <v>270</v>
      </c>
      <c r="D106" s="81">
        <v>2.3849950007595329</v>
      </c>
      <c r="E106" s="82">
        <v>2.3849956671793877</v>
      </c>
      <c r="F106" s="82">
        <v>2.3849941817285623</v>
      </c>
      <c r="G106" s="82">
        <v>2.3849945244656183</v>
      </c>
      <c r="H106" s="82">
        <v>2.3849985149735549</v>
      </c>
      <c r="I106" s="82">
        <v>2.3849941991167416</v>
      </c>
      <c r="J106" s="82">
        <v>2.3849937491450839</v>
      </c>
      <c r="K106" s="82">
        <v>2.3849942443218168</v>
      </c>
      <c r="L106" s="82" t="e">
        <v>#DIV/0!</v>
      </c>
      <c r="M106" s="82" t="e">
        <v>#DIV/0!</v>
      </c>
      <c r="N106" s="82" t="e">
        <v>#DIV/0!</v>
      </c>
      <c r="O106" s="82" t="e">
        <v>#DIV/0!</v>
      </c>
      <c r="P106" s="82" t="e">
        <v>#DIV/0!</v>
      </c>
      <c r="Q106" s="82" t="e">
        <v>#DIV/0!</v>
      </c>
      <c r="R106" s="82" t="e">
        <v>#DIV/0!</v>
      </c>
      <c r="S106" s="82" t="e">
        <v>#DIV/0!</v>
      </c>
      <c r="T106" s="82" t="e">
        <v>#DIV/0!</v>
      </c>
      <c r="U106" s="82" t="e">
        <v>#DIV/0!</v>
      </c>
      <c r="V106" s="82" t="e">
        <v>#DIV/0!</v>
      </c>
      <c r="W106" s="82" t="e">
        <v>#DIV/0!</v>
      </c>
      <c r="X106" s="82" t="e">
        <v>#DIV/0!</v>
      </c>
      <c r="Y106" s="82" t="e">
        <v>#DIV/0!</v>
      </c>
      <c r="Z106" s="82" t="e">
        <v>#DIV/0!</v>
      </c>
      <c r="AA106" s="82" t="e">
        <v>#DIV/0!</v>
      </c>
      <c r="AB106" s="82" t="e">
        <v>#DIV/0!</v>
      </c>
      <c r="AC106" s="82" t="e">
        <v>#DIV/0!</v>
      </c>
      <c r="AD106" s="82" t="e">
        <v>#DIV/0!</v>
      </c>
      <c r="AE106" s="82" t="e">
        <v>#DIV/0!</v>
      </c>
      <c r="AF106" s="82" t="e">
        <v>#DIV/0!</v>
      </c>
      <c r="AG106" s="82" t="e">
        <v>#DIV/0!</v>
      </c>
      <c r="AH106" s="82" t="e">
        <v>#DIV/0!</v>
      </c>
      <c r="AI106" s="82" t="e">
        <v>#DIV/0!</v>
      </c>
      <c r="AJ106" s="82" t="e">
        <v>#DIV/0!</v>
      </c>
      <c r="AK106" s="82" t="e">
        <v>#DIV/0!</v>
      </c>
      <c r="AL106" s="82" t="e">
        <v>#DIV/0!</v>
      </c>
      <c r="AM106" s="82" t="e">
        <v>#DIV/0!</v>
      </c>
      <c r="AN106" s="82" t="e">
        <v>#DIV/0!</v>
      </c>
      <c r="AO106" s="82" t="e">
        <v>#DIV/0!</v>
      </c>
      <c r="AP106" s="82" t="e">
        <v>#DIV/0!</v>
      </c>
      <c r="AQ106" s="82" t="e">
        <v>#DIV/0!</v>
      </c>
      <c r="AR106" s="82" t="e">
        <v>#DIV/0!</v>
      </c>
      <c r="AS106" s="82" t="e">
        <v>#DIV/0!</v>
      </c>
      <c r="AT106" s="82" t="e">
        <v>#DIV/0!</v>
      </c>
      <c r="AU106" s="82" t="e">
        <v>#DIV/0!</v>
      </c>
      <c r="AV106" s="82" t="e">
        <v>#DIV/0!</v>
      </c>
      <c r="AW106" s="82" t="e">
        <v>#DIV/0!</v>
      </c>
      <c r="AX106" s="82" t="e">
        <v>#DIV/0!</v>
      </c>
      <c r="AY106" s="82" t="e">
        <v>#DIV/0!</v>
      </c>
      <c r="AZ106" s="82" t="e">
        <v>#DIV/0!</v>
      </c>
      <c r="BA106" s="82" t="e">
        <v>#DIV/0!</v>
      </c>
      <c r="BB106" s="82" t="e">
        <v>#DIV/0!</v>
      </c>
      <c r="BC106" s="82" t="e">
        <v>#DIV/0!</v>
      </c>
      <c r="BD106" s="82" t="e">
        <v>#DIV/0!</v>
      </c>
      <c r="BE106" s="82" t="e">
        <v>#DIV/0!</v>
      </c>
      <c r="BF106" s="82" t="e">
        <v>#DIV/0!</v>
      </c>
      <c r="BG106" s="82" t="e">
        <v>#DIV/0!</v>
      </c>
      <c r="BH106" s="82" t="e">
        <v>#DIV/0!</v>
      </c>
      <c r="BI106" s="82" t="e">
        <v>#DIV/0!</v>
      </c>
      <c r="BJ106" s="82" t="e">
        <v>#DIV/0!</v>
      </c>
      <c r="BK106" s="82" t="e">
        <v>#DIV/0!</v>
      </c>
      <c r="BL106" s="82" t="e">
        <v>#DIV/0!</v>
      </c>
      <c r="BM106" s="82" t="e">
        <v>#DIV/0!</v>
      </c>
      <c r="BN106" s="82" t="e">
        <v>#DIV/0!</v>
      </c>
      <c r="BO106" s="82" t="e">
        <v>#DIV/0!</v>
      </c>
      <c r="BP106" s="82" t="e">
        <v>#DIV/0!</v>
      </c>
      <c r="BQ106" s="82" t="e">
        <v>#DIV/0!</v>
      </c>
      <c r="BR106" s="82" t="e">
        <v>#DIV/0!</v>
      </c>
      <c r="BS106" s="82" t="e">
        <v>#DIV/0!</v>
      </c>
      <c r="BT106" s="82" t="e">
        <v>#DIV/0!</v>
      </c>
      <c r="BU106" s="82" t="e">
        <v>#DIV/0!</v>
      </c>
      <c r="BV106" s="82" t="e">
        <v>#DIV/0!</v>
      </c>
      <c r="BW106" s="82" t="e">
        <v>#DIV/0!</v>
      </c>
      <c r="BX106" s="82" t="e">
        <v>#DIV/0!</v>
      </c>
      <c r="BY106" s="82" t="e">
        <v>#DIV/0!</v>
      </c>
      <c r="BZ106" s="82" t="e">
        <v>#DIV/0!</v>
      </c>
      <c r="CA106" s="82" t="e">
        <v>#DIV/0!</v>
      </c>
      <c r="CB106" s="82" t="e">
        <v>#DIV/0!</v>
      </c>
      <c r="CC106" s="82" t="e">
        <v>#DIV/0!</v>
      </c>
      <c r="CD106" s="82" t="e">
        <v>#DIV/0!</v>
      </c>
      <c r="CE106" s="82" t="e">
        <v>#DIV/0!</v>
      </c>
      <c r="CF106" s="82" t="e">
        <v>#DIV/0!</v>
      </c>
      <c r="CG106" s="82" t="e">
        <v>#DIV/0!</v>
      </c>
      <c r="CH106" s="82" t="e">
        <v>#DIV/0!</v>
      </c>
      <c r="CI106" s="82" t="e">
        <v>#DIV/0!</v>
      </c>
      <c r="CJ106" s="82" t="e">
        <v>#DIV/0!</v>
      </c>
      <c r="CK106" s="82" t="e">
        <v>#DIV/0!</v>
      </c>
      <c r="CL106" s="82" t="e">
        <v>#DIV/0!</v>
      </c>
      <c r="CM106" s="82" t="e">
        <v>#DIV/0!</v>
      </c>
      <c r="CN106" s="82" t="e">
        <v>#DIV/0!</v>
      </c>
      <c r="CO106" s="82" t="e">
        <v>#DIV/0!</v>
      </c>
      <c r="CP106" s="82" t="e">
        <v>#DIV/0!</v>
      </c>
      <c r="CQ106" s="82" t="e">
        <v>#DIV/0!</v>
      </c>
      <c r="CR106" s="82" t="e">
        <v>#DIV/0!</v>
      </c>
      <c r="CS106" s="82" t="e">
        <v>#DIV/0!</v>
      </c>
      <c r="CT106" s="82" t="e">
        <v>#DIV/0!</v>
      </c>
      <c r="CU106" s="82" t="e">
        <v>#DIV/0!</v>
      </c>
      <c r="CV106" s="82" t="e">
        <v>#DIV/0!</v>
      </c>
      <c r="CW106" s="82" t="e">
        <v>#DIV/0!</v>
      </c>
      <c r="CX106" s="82" t="e">
        <v>#DIV/0!</v>
      </c>
      <c r="CY106" s="82" t="e">
        <v>#DIV/0!</v>
      </c>
      <c r="CZ106" s="82" t="e">
        <v>#DIV/0!</v>
      </c>
      <c r="DA106" s="82" t="e">
        <v>#DIV/0!</v>
      </c>
      <c r="DB106" s="82" t="e">
        <v>#DIV/0!</v>
      </c>
      <c r="DC106" s="82" t="e">
        <v>#DIV/0!</v>
      </c>
      <c r="DD106" s="82" t="e">
        <v>#DIV/0!</v>
      </c>
      <c r="DE106" s="82" t="e">
        <v>#DIV/0!</v>
      </c>
      <c r="DF106" s="82" t="e">
        <v>#DIV/0!</v>
      </c>
      <c r="DG106" s="82" t="e">
        <v>#DIV/0!</v>
      </c>
      <c r="DH106" s="82" t="e">
        <v>#DIV/0!</v>
      </c>
      <c r="DI106" s="82" t="e">
        <v>#DIV/0!</v>
      </c>
      <c r="DJ106" s="82" t="e">
        <v>#DIV/0!</v>
      </c>
      <c r="DK106" s="82" t="e">
        <v>#DIV/0!</v>
      </c>
      <c r="DL106" s="82" t="e">
        <v>#DIV/0!</v>
      </c>
      <c r="DM106" s="82" t="e">
        <v>#DIV/0!</v>
      </c>
      <c r="DN106" s="82" t="e">
        <v>#DIV/0!</v>
      </c>
      <c r="DO106" s="82" t="e">
        <v>#DIV/0!</v>
      </c>
      <c r="DP106" s="82" t="e">
        <v>#DIV/0!</v>
      </c>
      <c r="DQ106" s="82" t="e">
        <v>#DIV/0!</v>
      </c>
      <c r="DR106" s="82" t="e">
        <v>#DIV/0!</v>
      </c>
      <c r="DS106" s="82" t="e">
        <v>#DIV/0!</v>
      </c>
      <c r="DT106" s="82" t="e">
        <v>#DIV/0!</v>
      </c>
      <c r="DU106" s="82" t="e">
        <v>#DIV/0!</v>
      </c>
      <c r="DV106" s="82" t="e">
        <v>#DIV/0!</v>
      </c>
      <c r="DW106" s="82" t="e">
        <v>#DIV/0!</v>
      </c>
      <c r="DX106" s="82" t="e">
        <v>#DIV/0!</v>
      </c>
      <c r="DY106" s="82" t="e">
        <v>#DIV/0!</v>
      </c>
      <c r="DZ106" s="82" t="e">
        <v>#DIV/0!</v>
      </c>
      <c r="EA106" s="82" t="e">
        <v>#DIV/0!</v>
      </c>
      <c r="EB106" s="82" t="e">
        <v>#DIV/0!</v>
      </c>
      <c r="EC106" s="82" t="e">
        <v>#DIV/0!</v>
      </c>
      <c r="ED106" s="82" t="e">
        <v>#DIV/0!</v>
      </c>
      <c r="EE106" s="82" t="e">
        <v>#DIV/0!</v>
      </c>
      <c r="EF106" s="82" t="e">
        <v>#DIV/0!</v>
      </c>
      <c r="EG106" s="82" t="e">
        <v>#DIV/0!</v>
      </c>
      <c r="EH106" s="82" t="e">
        <v>#DIV/0!</v>
      </c>
      <c r="EI106" s="82" t="e">
        <v>#DIV/0!</v>
      </c>
      <c r="EJ106" s="82" t="e">
        <v>#DIV/0!</v>
      </c>
      <c r="EK106" s="82" t="e">
        <v>#DIV/0!</v>
      </c>
      <c r="EL106" s="82" t="e">
        <v>#DIV/0!</v>
      </c>
      <c r="EM106" s="82" t="e">
        <v>#DIV/0!</v>
      </c>
      <c r="EN106" s="82" t="e">
        <v>#DIV/0!</v>
      </c>
      <c r="EO106" s="82" t="e">
        <v>#DIV/0!</v>
      </c>
      <c r="EP106" s="82" t="e">
        <v>#DIV/0!</v>
      </c>
      <c r="EQ106" s="82" t="e">
        <v>#DIV/0!</v>
      </c>
      <c r="ER106" s="82" t="e">
        <v>#DIV/0!</v>
      </c>
      <c r="ES106" s="82" t="e">
        <v>#DIV/0!</v>
      </c>
      <c r="ET106" s="82" t="e">
        <v>#DIV/0!</v>
      </c>
      <c r="EU106" s="82" t="e">
        <v>#DIV/0!</v>
      </c>
      <c r="EV106" s="82" t="e">
        <v>#DIV/0!</v>
      </c>
      <c r="EW106" s="82" t="e">
        <v>#DIV/0!</v>
      </c>
      <c r="EX106" s="82" t="e">
        <v>#DIV/0!</v>
      </c>
      <c r="EY106" s="82" t="e">
        <v>#DIV/0!</v>
      </c>
      <c r="EZ106" s="82" t="e">
        <v>#DIV/0!</v>
      </c>
      <c r="FA106" s="82" t="e">
        <v>#DIV/0!</v>
      </c>
      <c r="FB106" s="82" t="e">
        <v>#DIV/0!</v>
      </c>
      <c r="FC106" s="82" t="e">
        <v>#DIV/0!</v>
      </c>
      <c r="FD106" s="82" t="e">
        <v>#DIV/0!</v>
      </c>
      <c r="FE106" s="82" t="e">
        <v>#DIV/0!</v>
      </c>
      <c r="FF106" s="82" t="e">
        <v>#DIV/0!</v>
      </c>
      <c r="FG106" s="82" t="e">
        <v>#DIV/0!</v>
      </c>
      <c r="FH106" s="82" t="e">
        <v>#DIV/0!</v>
      </c>
      <c r="FI106" s="82" t="e">
        <v>#DIV/0!</v>
      </c>
      <c r="FJ106" s="82" t="e">
        <v>#DIV/0!</v>
      </c>
      <c r="FK106" s="82" t="e">
        <v>#DIV/0!</v>
      </c>
      <c r="FL106" s="82" t="e">
        <v>#DIV/0!</v>
      </c>
      <c r="FM106" s="82" t="e">
        <v>#DIV/0!</v>
      </c>
      <c r="FN106" s="82" t="e">
        <v>#DIV/0!</v>
      </c>
      <c r="FO106" s="82" t="e">
        <v>#DIV/0!</v>
      </c>
      <c r="FP106" s="82" t="e">
        <v>#DIV/0!</v>
      </c>
      <c r="FQ106" s="82" t="e">
        <v>#DIV/0!</v>
      </c>
      <c r="FR106" s="82" t="e">
        <v>#DIV/0!</v>
      </c>
      <c r="FS106" s="82" t="e">
        <v>#DIV/0!</v>
      </c>
      <c r="FT106" s="82" t="e">
        <v>#DIV/0!</v>
      </c>
      <c r="FU106" s="82" t="e">
        <v>#DIV/0!</v>
      </c>
      <c r="FV106" s="82" t="e">
        <v>#DIV/0!</v>
      </c>
      <c r="FW106" s="82" t="e">
        <v>#DIV/0!</v>
      </c>
      <c r="FX106" s="82" t="e">
        <v>#DIV/0!</v>
      </c>
      <c r="FY106" s="82" t="e">
        <v>#DIV/0!</v>
      </c>
      <c r="FZ106" s="82" t="e">
        <v>#DIV/0!</v>
      </c>
      <c r="GA106" s="82" t="e">
        <v>#DIV/0!</v>
      </c>
    </row>
    <row r="107" spans="2:183">
      <c r="B107" s="96" t="s">
        <v>4</v>
      </c>
      <c r="C107" s="166" t="s">
        <v>38</v>
      </c>
      <c r="D107" s="173">
        <v>130112.93</v>
      </c>
      <c r="E107" s="174">
        <v>115717.34</v>
      </c>
      <c r="F107" s="174">
        <v>122827.17</v>
      </c>
      <c r="G107" s="174">
        <v>105993.7</v>
      </c>
      <c r="H107" s="174">
        <v>28323.79</v>
      </c>
      <c r="I107" s="174">
        <v>117733.99</v>
      </c>
      <c r="J107" s="174">
        <v>123613.1</v>
      </c>
      <c r="K107" s="174">
        <v>124778.79</v>
      </c>
      <c r="L107" s="174">
        <v>0</v>
      </c>
      <c r="M107" s="174">
        <v>0</v>
      </c>
      <c r="N107" s="174">
        <v>0</v>
      </c>
      <c r="O107" s="174">
        <v>0</v>
      </c>
      <c r="P107" s="174">
        <v>0</v>
      </c>
      <c r="Q107" s="174">
        <v>0</v>
      </c>
      <c r="R107" s="174">
        <v>0</v>
      </c>
      <c r="S107" s="174">
        <v>0</v>
      </c>
      <c r="T107" s="174">
        <v>0</v>
      </c>
      <c r="U107" s="174">
        <v>0</v>
      </c>
      <c r="V107" s="174">
        <v>0</v>
      </c>
      <c r="W107" s="174">
        <v>0</v>
      </c>
      <c r="X107" s="174">
        <v>0</v>
      </c>
      <c r="Y107" s="174">
        <v>0</v>
      </c>
      <c r="Z107" s="174">
        <v>0</v>
      </c>
      <c r="AA107" s="174">
        <v>0</v>
      </c>
      <c r="AB107" s="174">
        <v>0</v>
      </c>
      <c r="AC107" s="174">
        <v>0</v>
      </c>
      <c r="AD107" s="174">
        <v>0</v>
      </c>
      <c r="AE107" s="174">
        <v>0</v>
      </c>
      <c r="AF107" s="174">
        <v>0</v>
      </c>
      <c r="AG107" s="174">
        <v>0</v>
      </c>
      <c r="AH107" s="174">
        <v>0</v>
      </c>
      <c r="AI107" s="174">
        <v>0</v>
      </c>
      <c r="AJ107" s="174">
        <v>0</v>
      </c>
      <c r="AK107" s="174">
        <v>0</v>
      </c>
      <c r="AL107" s="174">
        <v>0</v>
      </c>
      <c r="AM107" s="174">
        <v>0</v>
      </c>
      <c r="AN107" s="174">
        <v>0</v>
      </c>
      <c r="AO107" s="174">
        <v>0</v>
      </c>
      <c r="AP107" s="174">
        <v>0</v>
      </c>
      <c r="AQ107" s="174">
        <v>0</v>
      </c>
      <c r="AR107" s="174">
        <v>0</v>
      </c>
      <c r="AS107" s="174">
        <v>0</v>
      </c>
      <c r="AT107" s="174">
        <v>0</v>
      </c>
      <c r="AU107" s="174">
        <v>0</v>
      </c>
      <c r="AV107" s="174">
        <v>0</v>
      </c>
      <c r="AW107" s="174">
        <v>0</v>
      </c>
      <c r="AX107" s="174">
        <v>0</v>
      </c>
      <c r="AY107" s="174">
        <v>0</v>
      </c>
      <c r="AZ107" s="174">
        <v>0</v>
      </c>
      <c r="BA107" s="174">
        <v>0</v>
      </c>
      <c r="BB107" s="174">
        <v>0</v>
      </c>
      <c r="BC107" s="174">
        <v>0</v>
      </c>
      <c r="BD107" s="174">
        <v>0</v>
      </c>
      <c r="BE107" s="174">
        <v>0</v>
      </c>
      <c r="BF107" s="174">
        <v>0</v>
      </c>
      <c r="BG107" s="174">
        <v>0</v>
      </c>
      <c r="BH107" s="174">
        <v>0</v>
      </c>
      <c r="BI107" s="174">
        <v>0</v>
      </c>
      <c r="BJ107" s="174">
        <v>0</v>
      </c>
      <c r="BK107" s="174">
        <v>0</v>
      </c>
      <c r="BL107" s="174">
        <v>0</v>
      </c>
      <c r="BM107" s="174">
        <v>0</v>
      </c>
      <c r="BN107" s="174">
        <v>0</v>
      </c>
      <c r="BO107" s="174">
        <v>0</v>
      </c>
      <c r="BP107" s="174">
        <v>0</v>
      </c>
      <c r="BQ107" s="174">
        <v>0</v>
      </c>
      <c r="BR107" s="174">
        <v>0</v>
      </c>
      <c r="BS107" s="174">
        <v>0</v>
      </c>
      <c r="BT107" s="174">
        <v>0</v>
      </c>
      <c r="BU107" s="174">
        <v>0</v>
      </c>
      <c r="BV107" s="174">
        <v>0</v>
      </c>
      <c r="BW107" s="174">
        <v>0</v>
      </c>
      <c r="BX107" s="174">
        <v>0</v>
      </c>
      <c r="BY107" s="174">
        <v>0</v>
      </c>
      <c r="BZ107" s="174">
        <v>0</v>
      </c>
      <c r="CA107" s="174">
        <v>0</v>
      </c>
      <c r="CB107" s="174">
        <v>0</v>
      </c>
      <c r="CC107" s="174">
        <v>0</v>
      </c>
      <c r="CD107" s="174">
        <v>0</v>
      </c>
      <c r="CE107" s="174">
        <v>0</v>
      </c>
      <c r="CF107" s="174">
        <v>0</v>
      </c>
      <c r="CG107" s="174">
        <v>0</v>
      </c>
      <c r="CH107" s="174">
        <v>0</v>
      </c>
      <c r="CI107" s="174">
        <v>0</v>
      </c>
      <c r="CJ107" s="174">
        <v>0</v>
      </c>
      <c r="CK107" s="174">
        <v>0</v>
      </c>
      <c r="CL107" s="174">
        <v>0</v>
      </c>
      <c r="CM107" s="174">
        <v>0</v>
      </c>
      <c r="CN107" s="174">
        <v>0</v>
      </c>
      <c r="CO107" s="174">
        <v>0</v>
      </c>
      <c r="CP107" s="174">
        <v>0</v>
      </c>
      <c r="CQ107" s="174">
        <v>0</v>
      </c>
      <c r="CR107" s="174">
        <v>0</v>
      </c>
      <c r="CS107" s="174">
        <v>0</v>
      </c>
      <c r="CT107" s="174">
        <v>0</v>
      </c>
      <c r="CU107" s="174">
        <v>0</v>
      </c>
      <c r="CV107" s="174">
        <v>0</v>
      </c>
      <c r="CW107" s="174">
        <v>0</v>
      </c>
      <c r="CX107" s="174">
        <v>0</v>
      </c>
      <c r="CY107" s="174">
        <v>0</v>
      </c>
      <c r="CZ107" s="174">
        <v>0</v>
      </c>
      <c r="DA107" s="174">
        <v>0</v>
      </c>
      <c r="DB107" s="174">
        <v>0</v>
      </c>
      <c r="DC107" s="174">
        <v>0</v>
      </c>
      <c r="DD107" s="174">
        <v>0</v>
      </c>
      <c r="DE107" s="174">
        <v>0</v>
      </c>
      <c r="DF107" s="174">
        <v>0</v>
      </c>
      <c r="DG107" s="174">
        <v>0</v>
      </c>
      <c r="DH107" s="174">
        <v>0</v>
      </c>
      <c r="DI107" s="174">
        <v>0</v>
      </c>
      <c r="DJ107" s="174">
        <v>0</v>
      </c>
      <c r="DK107" s="174">
        <v>0</v>
      </c>
      <c r="DL107" s="174">
        <v>0</v>
      </c>
      <c r="DM107" s="174">
        <v>0</v>
      </c>
      <c r="DN107" s="174">
        <v>0</v>
      </c>
      <c r="DO107" s="174">
        <v>0</v>
      </c>
      <c r="DP107" s="174">
        <v>0</v>
      </c>
      <c r="DQ107" s="174">
        <v>0</v>
      </c>
      <c r="DR107" s="174">
        <v>0</v>
      </c>
      <c r="DS107" s="174">
        <v>0</v>
      </c>
      <c r="DT107" s="174">
        <v>0</v>
      </c>
      <c r="DU107" s="174">
        <v>0</v>
      </c>
      <c r="DV107" s="174">
        <v>0</v>
      </c>
      <c r="DW107" s="174">
        <v>0</v>
      </c>
      <c r="DX107" s="174">
        <v>0</v>
      </c>
      <c r="DY107" s="174">
        <v>0</v>
      </c>
      <c r="DZ107" s="174">
        <v>0</v>
      </c>
      <c r="EA107" s="174">
        <v>0</v>
      </c>
      <c r="EB107" s="174">
        <v>0</v>
      </c>
      <c r="EC107" s="174">
        <v>0</v>
      </c>
      <c r="ED107" s="174">
        <v>0</v>
      </c>
      <c r="EE107" s="174">
        <v>0</v>
      </c>
      <c r="EF107" s="174">
        <v>0</v>
      </c>
      <c r="EG107" s="174">
        <v>0</v>
      </c>
      <c r="EH107" s="174">
        <v>0</v>
      </c>
      <c r="EI107" s="174">
        <v>0</v>
      </c>
      <c r="EJ107" s="174">
        <v>0</v>
      </c>
      <c r="EK107" s="174">
        <v>0</v>
      </c>
      <c r="EL107" s="174">
        <v>0</v>
      </c>
      <c r="EM107" s="174">
        <v>0</v>
      </c>
      <c r="EN107" s="174">
        <v>0</v>
      </c>
      <c r="EO107" s="174">
        <v>0</v>
      </c>
      <c r="EP107" s="174">
        <v>0</v>
      </c>
      <c r="EQ107" s="174">
        <v>0</v>
      </c>
      <c r="ER107" s="174">
        <v>0</v>
      </c>
      <c r="ES107" s="174">
        <v>0</v>
      </c>
      <c r="ET107" s="174">
        <v>0</v>
      </c>
      <c r="EU107" s="174">
        <v>0</v>
      </c>
      <c r="EV107" s="174">
        <v>0</v>
      </c>
      <c r="EW107" s="174">
        <v>0</v>
      </c>
      <c r="EX107" s="174">
        <v>0</v>
      </c>
      <c r="EY107" s="174">
        <v>0</v>
      </c>
      <c r="EZ107" s="174">
        <v>0</v>
      </c>
      <c r="FA107" s="174">
        <v>0</v>
      </c>
      <c r="FB107" s="174">
        <v>0</v>
      </c>
      <c r="FC107" s="174">
        <v>0</v>
      </c>
      <c r="FD107" s="174">
        <v>0</v>
      </c>
      <c r="FE107" s="174">
        <v>0</v>
      </c>
      <c r="FF107" s="174">
        <v>0</v>
      </c>
      <c r="FG107" s="174">
        <v>0</v>
      </c>
      <c r="FH107" s="174">
        <v>0</v>
      </c>
      <c r="FI107" s="174">
        <v>0</v>
      </c>
      <c r="FJ107" s="174">
        <v>0</v>
      </c>
      <c r="FK107" s="174">
        <v>0</v>
      </c>
      <c r="FL107" s="174">
        <v>0</v>
      </c>
      <c r="FM107" s="174">
        <v>0</v>
      </c>
      <c r="FN107" s="174">
        <v>0</v>
      </c>
      <c r="FO107" s="174">
        <v>0</v>
      </c>
      <c r="FP107" s="174">
        <v>0</v>
      </c>
      <c r="FQ107" s="174">
        <v>0</v>
      </c>
      <c r="FR107" s="174">
        <v>0</v>
      </c>
      <c r="FS107" s="174">
        <v>0</v>
      </c>
      <c r="FT107" s="174">
        <v>0</v>
      </c>
      <c r="FU107" s="174">
        <v>0</v>
      </c>
      <c r="FV107" s="174">
        <v>0</v>
      </c>
      <c r="FW107" s="174">
        <v>0</v>
      </c>
      <c r="FX107" s="174">
        <v>0</v>
      </c>
      <c r="FY107" s="174">
        <v>0</v>
      </c>
      <c r="FZ107" s="174">
        <v>0</v>
      </c>
      <c r="GA107" s="174">
        <v>0</v>
      </c>
    </row>
    <row r="108" spans="2:183">
      <c r="B108" s="171" t="s">
        <v>4</v>
      </c>
      <c r="C108" s="172" t="s">
        <v>39</v>
      </c>
      <c r="D108" s="81">
        <v>1.3960015664563752</v>
      </c>
      <c r="E108" s="82">
        <v>1.3960013029001592</v>
      </c>
      <c r="F108" s="82">
        <v>1.3960012502131045</v>
      </c>
      <c r="G108" s="82">
        <v>1.3960014561424028</v>
      </c>
      <c r="H108" s="82">
        <v>1.396000540187804</v>
      </c>
      <c r="I108" s="82">
        <v>1.396001143038728</v>
      </c>
      <c r="J108" s="82">
        <v>1.3960010389845057</v>
      </c>
      <c r="K108" s="82">
        <v>1.3960013649127909</v>
      </c>
      <c r="L108" s="82" t="e">
        <v>#DIV/0!</v>
      </c>
      <c r="M108" s="82" t="e">
        <v>#DIV/0!</v>
      </c>
      <c r="N108" s="82" t="e">
        <v>#DIV/0!</v>
      </c>
      <c r="O108" s="82" t="e">
        <v>#DIV/0!</v>
      </c>
      <c r="P108" s="82" t="e">
        <v>#DIV/0!</v>
      </c>
      <c r="Q108" s="82" t="e">
        <v>#DIV/0!</v>
      </c>
      <c r="R108" s="82" t="e">
        <v>#DIV/0!</v>
      </c>
      <c r="S108" s="82" t="e">
        <v>#DIV/0!</v>
      </c>
      <c r="T108" s="82" t="e">
        <v>#DIV/0!</v>
      </c>
      <c r="U108" s="82" t="e">
        <v>#DIV/0!</v>
      </c>
      <c r="V108" s="82" t="e">
        <v>#DIV/0!</v>
      </c>
      <c r="W108" s="82" t="e">
        <v>#DIV/0!</v>
      </c>
      <c r="X108" s="82" t="e">
        <v>#DIV/0!</v>
      </c>
      <c r="Y108" s="82" t="e">
        <v>#DIV/0!</v>
      </c>
      <c r="Z108" s="82" t="e">
        <v>#DIV/0!</v>
      </c>
      <c r="AA108" s="82" t="e">
        <v>#DIV/0!</v>
      </c>
      <c r="AB108" s="82" t="e">
        <v>#DIV/0!</v>
      </c>
      <c r="AC108" s="82" t="e">
        <v>#DIV/0!</v>
      </c>
      <c r="AD108" s="82" t="e">
        <v>#DIV/0!</v>
      </c>
      <c r="AE108" s="82" t="e">
        <v>#DIV/0!</v>
      </c>
      <c r="AF108" s="82" t="e">
        <v>#DIV/0!</v>
      </c>
      <c r="AG108" s="82" t="e">
        <v>#DIV/0!</v>
      </c>
      <c r="AH108" s="82" t="e">
        <v>#DIV/0!</v>
      </c>
      <c r="AI108" s="82" t="e">
        <v>#DIV/0!</v>
      </c>
      <c r="AJ108" s="82" t="e">
        <v>#DIV/0!</v>
      </c>
      <c r="AK108" s="82" t="e">
        <v>#DIV/0!</v>
      </c>
      <c r="AL108" s="82" t="e">
        <v>#DIV/0!</v>
      </c>
      <c r="AM108" s="82" t="e">
        <v>#DIV/0!</v>
      </c>
      <c r="AN108" s="82" t="e">
        <v>#DIV/0!</v>
      </c>
      <c r="AO108" s="82" t="e">
        <v>#DIV/0!</v>
      </c>
      <c r="AP108" s="82" t="e">
        <v>#DIV/0!</v>
      </c>
      <c r="AQ108" s="82" t="e">
        <v>#DIV/0!</v>
      </c>
      <c r="AR108" s="82" t="e">
        <v>#DIV/0!</v>
      </c>
      <c r="AS108" s="82" t="e">
        <v>#DIV/0!</v>
      </c>
      <c r="AT108" s="82" t="e">
        <v>#DIV/0!</v>
      </c>
      <c r="AU108" s="82" t="e">
        <v>#DIV/0!</v>
      </c>
      <c r="AV108" s="82" t="e">
        <v>#DIV/0!</v>
      </c>
      <c r="AW108" s="82" t="e">
        <v>#DIV/0!</v>
      </c>
      <c r="AX108" s="82" t="e">
        <v>#DIV/0!</v>
      </c>
      <c r="AY108" s="82" t="e">
        <v>#DIV/0!</v>
      </c>
      <c r="AZ108" s="82" t="e">
        <v>#DIV/0!</v>
      </c>
      <c r="BA108" s="82" t="e">
        <v>#DIV/0!</v>
      </c>
      <c r="BB108" s="82" t="e">
        <v>#DIV/0!</v>
      </c>
      <c r="BC108" s="82" t="e">
        <v>#DIV/0!</v>
      </c>
      <c r="BD108" s="82" t="e">
        <v>#DIV/0!</v>
      </c>
      <c r="BE108" s="82" t="e">
        <v>#DIV/0!</v>
      </c>
      <c r="BF108" s="82" t="e">
        <v>#DIV/0!</v>
      </c>
      <c r="BG108" s="82" t="e">
        <v>#DIV/0!</v>
      </c>
      <c r="BH108" s="82" t="e">
        <v>#DIV/0!</v>
      </c>
      <c r="BI108" s="82" t="e">
        <v>#DIV/0!</v>
      </c>
      <c r="BJ108" s="82" t="e">
        <v>#DIV/0!</v>
      </c>
      <c r="BK108" s="82" t="e">
        <v>#DIV/0!</v>
      </c>
      <c r="BL108" s="82" t="e">
        <v>#DIV/0!</v>
      </c>
      <c r="BM108" s="82" t="e">
        <v>#DIV/0!</v>
      </c>
      <c r="BN108" s="82" t="e">
        <v>#DIV/0!</v>
      </c>
      <c r="BO108" s="82" t="e">
        <v>#DIV/0!</v>
      </c>
      <c r="BP108" s="82" t="e">
        <v>#DIV/0!</v>
      </c>
      <c r="BQ108" s="82" t="e">
        <v>#DIV/0!</v>
      </c>
      <c r="BR108" s="82" t="e">
        <v>#DIV/0!</v>
      </c>
      <c r="BS108" s="82" t="e">
        <v>#DIV/0!</v>
      </c>
      <c r="BT108" s="82" t="e">
        <v>#DIV/0!</v>
      </c>
      <c r="BU108" s="82" t="e">
        <v>#DIV/0!</v>
      </c>
      <c r="BV108" s="82" t="e">
        <v>#DIV/0!</v>
      </c>
      <c r="BW108" s="82" t="e">
        <v>#DIV/0!</v>
      </c>
      <c r="BX108" s="82" t="e">
        <v>#DIV/0!</v>
      </c>
      <c r="BY108" s="82" t="e">
        <v>#DIV/0!</v>
      </c>
      <c r="BZ108" s="82" t="e">
        <v>#DIV/0!</v>
      </c>
      <c r="CA108" s="82" t="e">
        <v>#DIV/0!</v>
      </c>
      <c r="CB108" s="82" t="e">
        <v>#DIV/0!</v>
      </c>
      <c r="CC108" s="82" t="e">
        <v>#DIV/0!</v>
      </c>
      <c r="CD108" s="82" t="e">
        <v>#DIV/0!</v>
      </c>
      <c r="CE108" s="82" t="e">
        <v>#DIV/0!</v>
      </c>
      <c r="CF108" s="82" t="e">
        <v>#DIV/0!</v>
      </c>
      <c r="CG108" s="82" t="e">
        <v>#DIV/0!</v>
      </c>
      <c r="CH108" s="82" t="e">
        <v>#DIV/0!</v>
      </c>
      <c r="CI108" s="82" t="e">
        <v>#DIV/0!</v>
      </c>
      <c r="CJ108" s="82" t="e">
        <v>#DIV/0!</v>
      </c>
      <c r="CK108" s="82" t="e">
        <v>#DIV/0!</v>
      </c>
      <c r="CL108" s="82" t="e">
        <v>#DIV/0!</v>
      </c>
      <c r="CM108" s="82" t="e">
        <v>#DIV/0!</v>
      </c>
      <c r="CN108" s="82" t="e">
        <v>#DIV/0!</v>
      </c>
      <c r="CO108" s="82" t="e">
        <v>#DIV/0!</v>
      </c>
      <c r="CP108" s="82" t="e">
        <v>#DIV/0!</v>
      </c>
      <c r="CQ108" s="82" t="e">
        <v>#DIV/0!</v>
      </c>
      <c r="CR108" s="82" t="e">
        <v>#DIV/0!</v>
      </c>
      <c r="CS108" s="82" t="e">
        <v>#DIV/0!</v>
      </c>
      <c r="CT108" s="82" t="e">
        <v>#DIV/0!</v>
      </c>
      <c r="CU108" s="82" t="e">
        <v>#DIV/0!</v>
      </c>
      <c r="CV108" s="82" t="e">
        <v>#DIV/0!</v>
      </c>
      <c r="CW108" s="82" t="e">
        <v>#DIV/0!</v>
      </c>
      <c r="CX108" s="82" t="e">
        <v>#DIV/0!</v>
      </c>
      <c r="CY108" s="82" t="e">
        <v>#DIV/0!</v>
      </c>
      <c r="CZ108" s="82" t="e">
        <v>#DIV/0!</v>
      </c>
      <c r="DA108" s="82" t="e">
        <v>#DIV/0!</v>
      </c>
      <c r="DB108" s="82" t="e">
        <v>#DIV/0!</v>
      </c>
      <c r="DC108" s="82" t="e">
        <v>#DIV/0!</v>
      </c>
      <c r="DD108" s="82" t="e">
        <v>#DIV/0!</v>
      </c>
      <c r="DE108" s="82" t="e">
        <v>#DIV/0!</v>
      </c>
      <c r="DF108" s="82" t="e">
        <v>#DIV/0!</v>
      </c>
      <c r="DG108" s="82" t="e">
        <v>#DIV/0!</v>
      </c>
      <c r="DH108" s="82" t="e">
        <v>#DIV/0!</v>
      </c>
      <c r="DI108" s="82" t="e">
        <v>#DIV/0!</v>
      </c>
      <c r="DJ108" s="82" t="e">
        <v>#DIV/0!</v>
      </c>
      <c r="DK108" s="82" t="e">
        <v>#DIV/0!</v>
      </c>
      <c r="DL108" s="82" t="e">
        <v>#DIV/0!</v>
      </c>
      <c r="DM108" s="82" t="e">
        <v>#DIV/0!</v>
      </c>
      <c r="DN108" s="82" t="e">
        <v>#DIV/0!</v>
      </c>
      <c r="DO108" s="82" t="e">
        <v>#DIV/0!</v>
      </c>
      <c r="DP108" s="82" t="e">
        <v>#DIV/0!</v>
      </c>
      <c r="DQ108" s="82" t="e">
        <v>#DIV/0!</v>
      </c>
      <c r="DR108" s="82" t="e">
        <v>#DIV/0!</v>
      </c>
      <c r="DS108" s="82" t="e">
        <v>#DIV/0!</v>
      </c>
      <c r="DT108" s="82" t="e">
        <v>#DIV/0!</v>
      </c>
      <c r="DU108" s="82" t="e">
        <v>#DIV/0!</v>
      </c>
      <c r="DV108" s="82" t="e">
        <v>#DIV/0!</v>
      </c>
      <c r="DW108" s="82" t="e">
        <v>#DIV/0!</v>
      </c>
      <c r="DX108" s="82" t="e">
        <v>#DIV/0!</v>
      </c>
      <c r="DY108" s="82" t="e">
        <v>#DIV/0!</v>
      </c>
      <c r="DZ108" s="82" t="e">
        <v>#DIV/0!</v>
      </c>
      <c r="EA108" s="82" t="e">
        <v>#DIV/0!</v>
      </c>
      <c r="EB108" s="82" t="e">
        <v>#DIV/0!</v>
      </c>
      <c r="EC108" s="82" t="e">
        <v>#DIV/0!</v>
      </c>
      <c r="ED108" s="82" t="e">
        <v>#DIV/0!</v>
      </c>
      <c r="EE108" s="82" t="e">
        <v>#DIV/0!</v>
      </c>
      <c r="EF108" s="82" t="e">
        <v>#DIV/0!</v>
      </c>
      <c r="EG108" s="82" t="e">
        <v>#DIV/0!</v>
      </c>
      <c r="EH108" s="82" t="e">
        <v>#DIV/0!</v>
      </c>
      <c r="EI108" s="82" t="e">
        <v>#DIV/0!</v>
      </c>
      <c r="EJ108" s="82" t="e">
        <v>#DIV/0!</v>
      </c>
      <c r="EK108" s="82" t="e">
        <v>#DIV/0!</v>
      </c>
      <c r="EL108" s="82" t="e">
        <v>#DIV/0!</v>
      </c>
      <c r="EM108" s="82" t="e">
        <v>#DIV/0!</v>
      </c>
      <c r="EN108" s="82" t="e">
        <v>#DIV/0!</v>
      </c>
      <c r="EO108" s="82" t="e">
        <v>#DIV/0!</v>
      </c>
      <c r="EP108" s="82" t="e">
        <v>#DIV/0!</v>
      </c>
      <c r="EQ108" s="82" t="e">
        <v>#DIV/0!</v>
      </c>
      <c r="ER108" s="82" t="e">
        <v>#DIV/0!</v>
      </c>
      <c r="ES108" s="82" t="e">
        <v>#DIV/0!</v>
      </c>
      <c r="ET108" s="82" t="e">
        <v>#DIV/0!</v>
      </c>
      <c r="EU108" s="82" t="e">
        <v>#DIV/0!</v>
      </c>
      <c r="EV108" s="82" t="e">
        <v>#DIV/0!</v>
      </c>
      <c r="EW108" s="82" t="e">
        <v>#DIV/0!</v>
      </c>
      <c r="EX108" s="82" t="e">
        <v>#DIV/0!</v>
      </c>
      <c r="EY108" s="82" t="e">
        <v>#DIV/0!</v>
      </c>
      <c r="EZ108" s="82" t="e">
        <v>#DIV/0!</v>
      </c>
      <c r="FA108" s="82" t="e">
        <v>#DIV/0!</v>
      </c>
      <c r="FB108" s="82" t="e">
        <v>#DIV/0!</v>
      </c>
      <c r="FC108" s="82" t="e">
        <v>#DIV/0!</v>
      </c>
      <c r="FD108" s="82" t="e">
        <v>#DIV/0!</v>
      </c>
      <c r="FE108" s="82" t="e">
        <v>#DIV/0!</v>
      </c>
      <c r="FF108" s="82" t="e">
        <v>#DIV/0!</v>
      </c>
      <c r="FG108" s="82" t="e">
        <v>#DIV/0!</v>
      </c>
      <c r="FH108" s="82" t="e">
        <v>#DIV/0!</v>
      </c>
      <c r="FI108" s="82" t="e">
        <v>#DIV/0!</v>
      </c>
      <c r="FJ108" s="82" t="e">
        <v>#DIV/0!</v>
      </c>
      <c r="FK108" s="82" t="e">
        <v>#DIV/0!</v>
      </c>
      <c r="FL108" s="82" t="e">
        <v>#DIV/0!</v>
      </c>
      <c r="FM108" s="82" t="e">
        <v>#DIV/0!</v>
      </c>
      <c r="FN108" s="82" t="e">
        <v>#DIV/0!</v>
      </c>
      <c r="FO108" s="82" t="e">
        <v>#DIV/0!</v>
      </c>
      <c r="FP108" s="82" t="e">
        <v>#DIV/0!</v>
      </c>
      <c r="FQ108" s="82" t="e">
        <v>#DIV/0!</v>
      </c>
      <c r="FR108" s="82" t="e">
        <v>#DIV/0!</v>
      </c>
      <c r="FS108" s="82" t="e">
        <v>#DIV/0!</v>
      </c>
      <c r="FT108" s="82" t="e">
        <v>#DIV/0!</v>
      </c>
      <c r="FU108" s="82" t="e">
        <v>#DIV/0!</v>
      </c>
      <c r="FV108" s="82" t="e">
        <v>#DIV/0!</v>
      </c>
      <c r="FW108" s="82" t="e">
        <v>#DIV/0!</v>
      </c>
      <c r="FX108" s="82" t="e">
        <v>#DIV/0!</v>
      </c>
      <c r="FY108" s="82" t="e">
        <v>#DIV/0!</v>
      </c>
      <c r="FZ108" s="82" t="e">
        <v>#DIV/0!</v>
      </c>
      <c r="GA108" s="82" t="e">
        <v>#DIV/0!</v>
      </c>
    </row>
    <row r="109" spans="2:183">
      <c r="B109" s="96" t="s">
        <v>4</v>
      </c>
      <c r="C109" s="166" t="s">
        <v>40</v>
      </c>
      <c r="D109" s="175">
        <v>2.5</v>
      </c>
      <c r="E109" s="176">
        <v>1.25</v>
      </c>
      <c r="F109" s="176">
        <v>0.62</v>
      </c>
      <c r="G109" s="176">
        <v>2.25</v>
      </c>
      <c r="H109" s="176">
        <v>1.62</v>
      </c>
      <c r="I109" s="176">
        <v>1.25</v>
      </c>
      <c r="J109" s="176">
        <v>1.88</v>
      </c>
      <c r="K109" s="176">
        <v>1.25</v>
      </c>
      <c r="L109" s="176">
        <v>0</v>
      </c>
      <c r="M109" s="176">
        <v>0</v>
      </c>
      <c r="N109" s="176">
        <v>0</v>
      </c>
      <c r="O109" s="176">
        <v>0</v>
      </c>
      <c r="P109" s="176">
        <v>0</v>
      </c>
      <c r="Q109" s="176">
        <v>0</v>
      </c>
      <c r="R109" s="176">
        <v>0</v>
      </c>
      <c r="S109" s="176">
        <v>0</v>
      </c>
      <c r="T109" s="176">
        <v>0</v>
      </c>
      <c r="U109" s="176">
        <v>0</v>
      </c>
      <c r="V109" s="176">
        <v>0</v>
      </c>
      <c r="W109" s="176">
        <v>0</v>
      </c>
      <c r="X109" s="176">
        <v>0</v>
      </c>
      <c r="Y109" s="176">
        <v>0</v>
      </c>
      <c r="Z109" s="176">
        <v>0</v>
      </c>
      <c r="AA109" s="176">
        <v>0</v>
      </c>
      <c r="AB109" s="176">
        <v>0</v>
      </c>
      <c r="AC109" s="176">
        <v>0</v>
      </c>
      <c r="AD109" s="176">
        <v>0</v>
      </c>
      <c r="AE109" s="176">
        <v>0</v>
      </c>
      <c r="AF109" s="176">
        <v>0</v>
      </c>
      <c r="AG109" s="176">
        <v>0</v>
      </c>
      <c r="AH109" s="176">
        <v>0</v>
      </c>
      <c r="AI109" s="176">
        <v>0</v>
      </c>
      <c r="AJ109" s="176">
        <v>0</v>
      </c>
      <c r="AK109" s="176">
        <v>0</v>
      </c>
      <c r="AL109" s="176">
        <v>0</v>
      </c>
      <c r="AM109" s="176">
        <v>0</v>
      </c>
      <c r="AN109" s="176">
        <v>0</v>
      </c>
      <c r="AO109" s="176">
        <v>0</v>
      </c>
      <c r="AP109" s="176">
        <v>0</v>
      </c>
      <c r="AQ109" s="176">
        <v>0</v>
      </c>
      <c r="AR109" s="176">
        <v>0</v>
      </c>
      <c r="AS109" s="176">
        <v>0</v>
      </c>
      <c r="AT109" s="176">
        <v>0</v>
      </c>
      <c r="AU109" s="176">
        <v>0</v>
      </c>
      <c r="AV109" s="176">
        <v>0</v>
      </c>
      <c r="AW109" s="176">
        <v>0</v>
      </c>
      <c r="AX109" s="176">
        <v>0</v>
      </c>
      <c r="AY109" s="176">
        <v>0</v>
      </c>
      <c r="AZ109" s="176">
        <v>0</v>
      </c>
      <c r="BA109" s="176">
        <v>0</v>
      </c>
      <c r="BB109" s="176">
        <v>0</v>
      </c>
      <c r="BC109" s="176">
        <v>0</v>
      </c>
      <c r="BD109" s="176">
        <v>0</v>
      </c>
      <c r="BE109" s="176">
        <v>0</v>
      </c>
      <c r="BF109" s="176">
        <v>0</v>
      </c>
      <c r="BG109" s="176">
        <v>0</v>
      </c>
      <c r="BH109" s="176">
        <v>0</v>
      </c>
      <c r="BI109" s="176">
        <v>0</v>
      </c>
      <c r="BJ109" s="176">
        <v>0</v>
      </c>
      <c r="BK109" s="176">
        <v>0</v>
      </c>
      <c r="BL109" s="176">
        <v>0</v>
      </c>
      <c r="BM109" s="176">
        <v>0</v>
      </c>
      <c r="BN109" s="176">
        <v>0</v>
      </c>
      <c r="BO109" s="176">
        <v>0</v>
      </c>
      <c r="BP109" s="176">
        <v>0</v>
      </c>
      <c r="BQ109" s="176">
        <v>0</v>
      </c>
      <c r="BR109" s="176">
        <v>0</v>
      </c>
      <c r="BS109" s="176">
        <v>0</v>
      </c>
      <c r="BT109" s="176">
        <v>0</v>
      </c>
      <c r="BU109" s="176">
        <v>0</v>
      </c>
      <c r="BV109" s="176">
        <v>0</v>
      </c>
      <c r="BW109" s="176">
        <v>0</v>
      </c>
      <c r="BX109" s="176">
        <v>0</v>
      </c>
      <c r="BY109" s="176">
        <v>0</v>
      </c>
      <c r="BZ109" s="176">
        <v>0</v>
      </c>
      <c r="CA109" s="176">
        <v>0</v>
      </c>
      <c r="CB109" s="176">
        <v>0</v>
      </c>
      <c r="CC109" s="176">
        <v>0</v>
      </c>
      <c r="CD109" s="176">
        <v>0</v>
      </c>
      <c r="CE109" s="176">
        <v>0</v>
      </c>
      <c r="CF109" s="176">
        <v>0</v>
      </c>
      <c r="CG109" s="176">
        <v>0</v>
      </c>
      <c r="CH109" s="176">
        <v>0</v>
      </c>
      <c r="CI109" s="176">
        <v>0</v>
      </c>
      <c r="CJ109" s="176">
        <v>0</v>
      </c>
      <c r="CK109" s="176">
        <v>0</v>
      </c>
      <c r="CL109" s="176">
        <v>0</v>
      </c>
      <c r="CM109" s="176">
        <v>0</v>
      </c>
      <c r="CN109" s="176">
        <v>0</v>
      </c>
      <c r="CO109" s="176">
        <v>0</v>
      </c>
      <c r="CP109" s="176">
        <v>0</v>
      </c>
      <c r="CQ109" s="176">
        <v>0</v>
      </c>
      <c r="CR109" s="176">
        <v>0</v>
      </c>
      <c r="CS109" s="176">
        <v>0</v>
      </c>
      <c r="CT109" s="176">
        <v>0</v>
      </c>
      <c r="CU109" s="176">
        <v>0</v>
      </c>
      <c r="CV109" s="176">
        <v>0</v>
      </c>
      <c r="CW109" s="176">
        <v>0</v>
      </c>
      <c r="CX109" s="176">
        <v>0</v>
      </c>
      <c r="CY109" s="176">
        <v>0</v>
      </c>
      <c r="CZ109" s="176">
        <v>0</v>
      </c>
      <c r="DA109" s="176">
        <v>0</v>
      </c>
      <c r="DB109" s="176">
        <v>0</v>
      </c>
      <c r="DC109" s="176">
        <v>0</v>
      </c>
      <c r="DD109" s="176">
        <v>0</v>
      </c>
      <c r="DE109" s="176">
        <v>0</v>
      </c>
      <c r="DF109" s="176">
        <v>0</v>
      </c>
      <c r="DG109" s="176">
        <v>0</v>
      </c>
      <c r="DH109" s="176">
        <v>0</v>
      </c>
      <c r="DI109" s="176">
        <v>0</v>
      </c>
      <c r="DJ109" s="176">
        <v>0</v>
      </c>
      <c r="DK109" s="176">
        <v>0</v>
      </c>
      <c r="DL109" s="176">
        <v>0</v>
      </c>
      <c r="DM109" s="176">
        <v>0</v>
      </c>
      <c r="DN109" s="176">
        <v>0</v>
      </c>
      <c r="DO109" s="176">
        <v>0</v>
      </c>
      <c r="DP109" s="176">
        <v>0</v>
      </c>
      <c r="DQ109" s="176">
        <v>0</v>
      </c>
      <c r="DR109" s="176">
        <v>0</v>
      </c>
      <c r="DS109" s="176">
        <v>0</v>
      </c>
      <c r="DT109" s="176">
        <v>0</v>
      </c>
      <c r="DU109" s="176">
        <v>0</v>
      </c>
      <c r="DV109" s="176">
        <v>0</v>
      </c>
      <c r="DW109" s="176">
        <v>0</v>
      </c>
      <c r="DX109" s="176">
        <v>0</v>
      </c>
      <c r="DY109" s="176">
        <v>0</v>
      </c>
      <c r="DZ109" s="176">
        <v>0</v>
      </c>
      <c r="EA109" s="176">
        <v>0</v>
      </c>
      <c r="EB109" s="176">
        <v>0</v>
      </c>
      <c r="EC109" s="176">
        <v>0</v>
      </c>
      <c r="ED109" s="176">
        <v>0</v>
      </c>
      <c r="EE109" s="176">
        <v>0</v>
      </c>
      <c r="EF109" s="176">
        <v>0</v>
      </c>
      <c r="EG109" s="176">
        <v>0</v>
      </c>
      <c r="EH109" s="176">
        <v>0</v>
      </c>
      <c r="EI109" s="176">
        <v>0</v>
      </c>
      <c r="EJ109" s="176">
        <v>0</v>
      </c>
      <c r="EK109" s="176">
        <v>0</v>
      </c>
      <c r="EL109" s="176">
        <v>0</v>
      </c>
      <c r="EM109" s="176">
        <v>0</v>
      </c>
      <c r="EN109" s="176">
        <v>0</v>
      </c>
      <c r="EO109" s="176">
        <v>0</v>
      </c>
      <c r="EP109" s="176">
        <v>0</v>
      </c>
      <c r="EQ109" s="176">
        <v>0</v>
      </c>
      <c r="ER109" s="176">
        <v>0</v>
      </c>
      <c r="ES109" s="176">
        <v>0</v>
      </c>
      <c r="ET109" s="176">
        <v>0</v>
      </c>
      <c r="EU109" s="176">
        <v>0</v>
      </c>
      <c r="EV109" s="176">
        <v>0</v>
      </c>
      <c r="EW109" s="176">
        <v>0</v>
      </c>
      <c r="EX109" s="176">
        <v>0</v>
      </c>
      <c r="EY109" s="176">
        <v>0</v>
      </c>
      <c r="EZ109" s="176">
        <v>0</v>
      </c>
      <c r="FA109" s="176">
        <v>0</v>
      </c>
      <c r="FB109" s="176">
        <v>0</v>
      </c>
      <c r="FC109" s="176">
        <v>0</v>
      </c>
      <c r="FD109" s="176">
        <v>0</v>
      </c>
      <c r="FE109" s="176">
        <v>0</v>
      </c>
      <c r="FF109" s="176">
        <v>0</v>
      </c>
      <c r="FG109" s="176">
        <v>0</v>
      </c>
      <c r="FH109" s="176">
        <v>0</v>
      </c>
      <c r="FI109" s="176">
        <v>0</v>
      </c>
      <c r="FJ109" s="176">
        <v>0</v>
      </c>
      <c r="FK109" s="176">
        <v>0</v>
      </c>
      <c r="FL109" s="176">
        <v>0</v>
      </c>
      <c r="FM109" s="176">
        <v>0</v>
      </c>
      <c r="FN109" s="176">
        <v>0</v>
      </c>
      <c r="FO109" s="176">
        <v>0</v>
      </c>
      <c r="FP109" s="176">
        <v>0</v>
      </c>
      <c r="FQ109" s="176">
        <v>0</v>
      </c>
      <c r="FR109" s="176">
        <v>0</v>
      </c>
      <c r="FS109" s="176">
        <v>0</v>
      </c>
      <c r="FT109" s="176">
        <v>0</v>
      </c>
      <c r="FU109" s="176">
        <v>0</v>
      </c>
      <c r="FV109" s="176">
        <v>0</v>
      </c>
      <c r="FW109" s="176">
        <v>0</v>
      </c>
      <c r="FX109" s="176">
        <v>0</v>
      </c>
      <c r="FY109" s="176">
        <v>0</v>
      </c>
      <c r="FZ109" s="176">
        <v>0</v>
      </c>
      <c r="GA109" s="176">
        <v>0</v>
      </c>
    </row>
    <row r="110" spans="2:183">
      <c r="B110" s="96" t="s">
        <v>4</v>
      </c>
      <c r="C110" s="166" t="s">
        <v>41</v>
      </c>
      <c r="D110" s="175">
        <v>692</v>
      </c>
      <c r="E110" s="176">
        <v>625</v>
      </c>
      <c r="F110" s="176">
        <v>692</v>
      </c>
      <c r="G110" s="176">
        <v>581</v>
      </c>
      <c r="H110" s="176">
        <v>157</v>
      </c>
      <c r="I110" s="176">
        <v>670</v>
      </c>
      <c r="J110" s="176">
        <v>692</v>
      </c>
      <c r="K110" s="176">
        <v>692</v>
      </c>
      <c r="L110" s="176">
        <v>0</v>
      </c>
      <c r="M110" s="176">
        <v>0</v>
      </c>
      <c r="N110" s="176">
        <v>0</v>
      </c>
      <c r="O110" s="176">
        <v>0</v>
      </c>
      <c r="P110" s="176">
        <v>0</v>
      </c>
      <c r="Q110" s="176">
        <v>0</v>
      </c>
      <c r="R110" s="176">
        <v>0</v>
      </c>
      <c r="S110" s="176">
        <v>0</v>
      </c>
      <c r="T110" s="176">
        <v>0</v>
      </c>
      <c r="U110" s="176">
        <v>0</v>
      </c>
      <c r="V110" s="176">
        <v>0</v>
      </c>
      <c r="W110" s="176">
        <v>0</v>
      </c>
      <c r="X110" s="176">
        <v>0</v>
      </c>
      <c r="Y110" s="176">
        <v>0</v>
      </c>
      <c r="Z110" s="176">
        <v>0</v>
      </c>
      <c r="AA110" s="176">
        <v>0</v>
      </c>
      <c r="AB110" s="176">
        <v>0</v>
      </c>
      <c r="AC110" s="176">
        <v>0</v>
      </c>
      <c r="AD110" s="176">
        <v>0</v>
      </c>
      <c r="AE110" s="176">
        <v>0</v>
      </c>
      <c r="AF110" s="176">
        <v>0</v>
      </c>
      <c r="AG110" s="176">
        <v>0</v>
      </c>
      <c r="AH110" s="176">
        <v>0</v>
      </c>
      <c r="AI110" s="176">
        <v>0</v>
      </c>
      <c r="AJ110" s="176">
        <v>0</v>
      </c>
      <c r="AK110" s="176">
        <v>0</v>
      </c>
      <c r="AL110" s="176">
        <v>0</v>
      </c>
      <c r="AM110" s="176">
        <v>0</v>
      </c>
      <c r="AN110" s="176">
        <v>0</v>
      </c>
      <c r="AO110" s="176">
        <v>0</v>
      </c>
      <c r="AP110" s="176">
        <v>0</v>
      </c>
      <c r="AQ110" s="176">
        <v>0</v>
      </c>
      <c r="AR110" s="176">
        <v>0</v>
      </c>
      <c r="AS110" s="176">
        <v>0</v>
      </c>
      <c r="AT110" s="176">
        <v>0</v>
      </c>
      <c r="AU110" s="176">
        <v>0</v>
      </c>
      <c r="AV110" s="176">
        <v>0</v>
      </c>
      <c r="AW110" s="176">
        <v>0</v>
      </c>
      <c r="AX110" s="176">
        <v>0</v>
      </c>
      <c r="AY110" s="176">
        <v>0</v>
      </c>
      <c r="AZ110" s="176">
        <v>0</v>
      </c>
      <c r="BA110" s="176">
        <v>0</v>
      </c>
      <c r="BB110" s="176">
        <v>0</v>
      </c>
      <c r="BC110" s="176">
        <v>0</v>
      </c>
      <c r="BD110" s="176">
        <v>0</v>
      </c>
      <c r="BE110" s="176">
        <v>0</v>
      </c>
      <c r="BF110" s="176">
        <v>0</v>
      </c>
      <c r="BG110" s="176">
        <v>0</v>
      </c>
      <c r="BH110" s="176">
        <v>0</v>
      </c>
      <c r="BI110" s="176">
        <v>0</v>
      </c>
      <c r="BJ110" s="176">
        <v>0</v>
      </c>
      <c r="BK110" s="176">
        <v>0</v>
      </c>
      <c r="BL110" s="176">
        <v>0</v>
      </c>
      <c r="BM110" s="176">
        <v>0</v>
      </c>
      <c r="BN110" s="176">
        <v>0</v>
      </c>
      <c r="BO110" s="176">
        <v>0</v>
      </c>
      <c r="BP110" s="176">
        <v>0</v>
      </c>
      <c r="BQ110" s="176">
        <v>0</v>
      </c>
      <c r="BR110" s="176">
        <v>0</v>
      </c>
      <c r="BS110" s="176">
        <v>0</v>
      </c>
      <c r="BT110" s="176">
        <v>0</v>
      </c>
      <c r="BU110" s="176">
        <v>0</v>
      </c>
      <c r="BV110" s="176">
        <v>0</v>
      </c>
      <c r="BW110" s="176">
        <v>0</v>
      </c>
      <c r="BX110" s="176">
        <v>0</v>
      </c>
      <c r="BY110" s="176">
        <v>0</v>
      </c>
      <c r="BZ110" s="176">
        <v>0</v>
      </c>
      <c r="CA110" s="176">
        <v>0</v>
      </c>
      <c r="CB110" s="176">
        <v>0</v>
      </c>
      <c r="CC110" s="176">
        <v>0</v>
      </c>
      <c r="CD110" s="176">
        <v>0</v>
      </c>
      <c r="CE110" s="176">
        <v>0</v>
      </c>
      <c r="CF110" s="176">
        <v>0</v>
      </c>
      <c r="CG110" s="176">
        <v>0</v>
      </c>
      <c r="CH110" s="176">
        <v>0</v>
      </c>
      <c r="CI110" s="176">
        <v>0</v>
      </c>
      <c r="CJ110" s="176">
        <v>0</v>
      </c>
      <c r="CK110" s="176">
        <v>0</v>
      </c>
      <c r="CL110" s="176">
        <v>0</v>
      </c>
      <c r="CM110" s="176">
        <v>0</v>
      </c>
      <c r="CN110" s="176">
        <v>0</v>
      </c>
      <c r="CO110" s="176">
        <v>0</v>
      </c>
      <c r="CP110" s="176">
        <v>0</v>
      </c>
      <c r="CQ110" s="176">
        <v>0</v>
      </c>
      <c r="CR110" s="176">
        <v>0</v>
      </c>
      <c r="CS110" s="176">
        <v>0</v>
      </c>
      <c r="CT110" s="176">
        <v>0</v>
      </c>
      <c r="CU110" s="176">
        <v>0</v>
      </c>
      <c r="CV110" s="176">
        <v>0</v>
      </c>
      <c r="CW110" s="176">
        <v>0</v>
      </c>
      <c r="CX110" s="176">
        <v>0</v>
      </c>
      <c r="CY110" s="176">
        <v>0</v>
      </c>
      <c r="CZ110" s="176">
        <v>0</v>
      </c>
      <c r="DA110" s="176">
        <v>0</v>
      </c>
      <c r="DB110" s="176">
        <v>0</v>
      </c>
      <c r="DC110" s="176">
        <v>0</v>
      </c>
      <c r="DD110" s="176">
        <v>0</v>
      </c>
      <c r="DE110" s="176">
        <v>0</v>
      </c>
      <c r="DF110" s="176">
        <v>0</v>
      </c>
      <c r="DG110" s="176">
        <v>0</v>
      </c>
      <c r="DH110" s="176">
        <v>0</v>
      </c>
      <c r="DI110" s="176">
        <v>0</v>
      </c>
      <c r="DJ110" s="176">
        <v>0</v>
      </c>
      <c r="DK110" s="176">
        <v>0</v>
      </c>
      <c r="DL110" s="176">
        <v>0</v>
      </c>
      <c r="DM110" s="176">
        <v>0</v>
      </c>
      <c r="DN110" s="176">
        <v>0</v>
      </c>
      <c r="DO110" s="176">
        <v>0</v>
      </c>
      <c r="DP110" s="176">
        <v>0</v>
      </c>
      <c r="DQ110" s="176">
        <v>0</v>
      </c>
      <c r="DR110" s="176">
        <v>0</v>
      </c>
      <c r="DS110" s="176">
        <v>0</v>
      </c>
      <c r="DT110" s="176">
        <v>0</v>
      </c>
      <c r="DU110" s="176">
        <v>0</v>
      </c>
      <c r="DV110" s="176">
        <v>0</v>
      </c>
      <c r="DW110" s="176">
        <v>0</v>
      </c>
      <c r="DX110" s="176">
        <v>0</v>
      </c>
      <c r="DY110" s="176">
        <v>0</v>
      </c>
      <c r="DZ110" s="176">
        <v>0</v>
      </c>
      <c r="EA110" s="176">
        <v>0</v>
      </c>
      <c r="EB110" s="176">
        <v>0</v>
      </c>
      <c r="EC110" s="176">
        <v>0</v>
      </c>
      <c r="ED110" s="176">
        <v>0</v>
      </c>
      <c r="EE110" s="176">
        <v>0</v>
      </c>
      <c r="EF110" s="176">
        <v>0</v>
      </c>
      <c r="EG110" s="176">
        <v>0</v>
      </c>
      <c r="EH110" s="176">
        <v>0</v>
      </c>
      <c r="EI110" s="176">
        <v>0</v>
      </c>
      <c r="EJ110" s="176">
        <v>0</v>
      </c>
      <c r="EK110" s="176">
        <v>0</v>
      </c>
      <c r="EL110" s="176">
        <v>0</v>
      </c>
      <c r="EM110" s="176">
        <v>0</v>
      </c>
      <c r="EN110" s="176">
        <v>0</v>
      </c>
      <c r="EO110" s="176">
        <v>0</v>
      </c>
      <c r="EP110" s="176">
        <v>0</v>
      </c>
      <c r="EQ110" s="176">
        <v>0</v>
      </c>
      <c r="ER110" s="176">
        <v>0</v>
      </c>
      <c r="ES110" s="176">
        <v>0</v>
      </c>
      <c r="ET110" s="176">
        <v>0</v>
      </c>
      <c r="EU110" s="176">
        <v>0</v>
      </c>
      <c r="EV110" s="176">
        <v>0</v>
      </c>
      <c r="EW110" s="176">
        <v>0</v>
      </c>
      <c r="EX110" s="176">
        <v>0</v>
      </c>
      <c r="EY110" s="176">
        <v>0</v>
      </c>
      <c r="EZ110" s="176">
        <v>0</v>
      </c>
      <c r="FA110" s="176">
        <v>0</v>
      </c>
      <c r="FB110" s="176">
        <v>0</v>
      </c>
      <c r="FC110" s="176">
        <v>0</v>
      </c>
      <c r="FD110" s="176">
        <v>0</v>
      </c>
      <c r="FE110" s="176">
        <v>0</v>
      </c>
      <c r="FF110" s="176">
        <v>0</v>
      </c>
      <c r="FG110" s="176">
        <v>0</v>
      </c>
      <c r="FH110" s="176">
        <v>0</v>
      </c>
      <c r="FI110" s="176">
        <v>0</v>
      </c>
      <c r="FJ110" s="176">
        <v>0</v>
      </c>
      <c r="FK110" s="176">
        <v>0</v>
      </c>
      <c r="FL110" s="176">
        <v>0</v>
      </c>
      <c r="FM110" s="176">
        <v>0</v>
      </c>
      <c r="FN110" s="176">
        <v>0</v>
      </c>
      <c r="FO110" s="176">
        <v>0</v>
      </c>
      <c r="FP110" s="176">
        <v>0</v>
      </c>
      <c r="FQ110" s="176">
        <v>0</v>
      </c>
      <c r="FR110" s="176">
        <v>0</v>
      </c>
      <c r="FS110" s="176">
        <v>0</v>
      </c>
      <c r="FT110" s="176">
        <v>0</v>
      </c>
      <c r="FU110" s="176">
        <v>0</v>
      </c>
      <c r="FV110" s="176">
        <v>0</v>
      </c>
      <c r="FW110" s="176">
        <v>0</v>
      </c>
      <c r="FX110" s="176">
        <v>0</v>
      </c>
      <c r="FY110" s="176">
        <v>0</v>
      </c>
      <c r="FZ110" s="176">
        <v>0</v>
      </c>
      <c r="GA110" s="176">
        <v>0</v>
      </c>
    </row>
    <row r="111" spans="2:183">
      <c r="B111" s="96" t="s">
        <v>4</v>
      </c>
      <c r="C111" s="166" t="s">
        <v>271</v>
      </c>
      <c r="D111" s="88">
        <v>3542.5</v>
      </c>
      <c r="E111" s="89">
        <v>1771.25</v>
      </c>
      <c r="F111" s="89">
        <v>885.62</v>
      </c>
      <c r="G111" s="89">
        <v>3188.25</v>
      </c>
      <c r="H111" s="89">
        <v>2302.62</v>
      </c>
      <c r="I111" s="89">
        <v>1771.25</v>
      </c>
      <c r="J111" s="89">
        <v>2656.88</v>
      </c>
      <c r="K111" s="89">
        <v>1771.25</v>
      </c>
      <c r="L111" s="89">
        <v>0</v>
      </c>
      <c r="M111" s="89">
        <v>0</v>
      </c>
      <c r="N111" s="89">
        <v>0</v>
      </c>
      <c r="O111" s="89">
        <v>0</v>
      </c>
      <c r="P111" s="89">
        <v>0</v>
      </c>
      <c r="Q111" s="89">
        <v>0</v>
      </c>
      <c r="R111" s="89">
        <v>0</v>
      </c>
      <c r="S111" s="89">
        <v>0</v>
      </c>
      <c r="T111" s="89">
        <v>0</v>
      </c>
      <c r="U111" s="89">
        <v>0</v>
      </c>
      <c r="V111" s="89">
        <v>0</v>
      </c>
      <c r="W111" s="89">
        <v>0</v>
      </c>
      <c r="X111" s="89">
        <v>0</v>
      </c>
      <c r="Y111" s="89">
        <v>0</v>
      </c>
      <c r="Z111" s="89">
        <v>0</v>
      </c>
      <c r="AA111" s="89">
        <v>0</v>
      </c>
      <c r="AB111" s="89">
        <v>0</v>
      </c>
      <c r="AC111" s="89">
        <v>0</v>
      </c>
      <c r="AD111" s="89">
        <v>0</v>
      </c>
      <c r="AE111" s="89">
        <v>0</v>
      </c>
      <c r="AF111" s="89">
        <v>0</v>
      </c>
      <c r="AG111" s="89">
        <v>0</v>
      </c>
      <c r="AH111" s="89">
        <v>0</v>
      </c>
      <c r="AI111" s="89">
        <v>0</v>
      </c>
      <c r="AJ111" s="89">
        <v>0</v>
      </c>
      <c r="AK111" s="89">
        <v>0</v>
      </c>
      <c r="AL111" s="89">
        <v>0</v>
      </c>
      <c r="AM111" s="89">
        <v>0</v>
      </c>
      <c r="AN111" s="89">
        <v>0</v>
      </c>
      <c r="AO111" s="89">
        <v>0</v>
      </c>
      <c r="AP111" s="89">
        <v>0</v>
      </c>
      <c r="AQ111" s="89">
        <v>0</v>
      </c>
      <c r="AR111" s="89">
        <v>0</v>
      </c>
      <c r="AS111" s="89">
        <v>0</v>
      </c>
      <c r="AT111" s="89">
        <v>0</v>
      </c>
      <c r="AU111" s="89">
        <v>0</v>
      </c>
      <c r="AV111" s="89">
        <v>0</v>
      </c>
      <c r="AW111" s="89">
        <v>0</v>
      </c>
      <c r="AX111" s="89">
        <v>0</v>
      </c>
      <c r="AY111" s="89">
        <v>0</v>
      </c>
      <c r="AZ111" s="89">
        <v>0</v>
      </c>
      <c r="BA111" s="89">
        <v>0</v>
      </c>
      <c r="BB111" s="89">
        <v>0</v>
      </c>
      <c r="BC111" s="89">
        <v>0</v>
      </c>
      <c r="BD111" s="89">
        <v>0</v>
      </c>
      <c r="BE111" s="89">
        <v>0</v>
      </c>
      <c r="BF111" s="89">
        <v>0</v>
      </c>
      <c r="BG111" s="89">
        <v>0</v>
      </c>
      <c r="BH111" s="89">
        <v>0</v>
      </c>
      <c r="BI111" s="89">
        <v>0</v>
      </c>
      <c r="BJ111" s="89">
        <v>0</v>
      </c>
      <c r="BK111" s="89">
        <v>0</v>
      </c>
      <c r="BL111" s="89">
        <v>0</v>
      </c>
      <c r="BM111" s="89">
        <v>0</v>
      </c>
      <c r="BN111" s="89">
        <v>0</v>
      </c>
      <c r="BO111" s="89">
        <v>0</v>
      </c>
      <c r="BP111" s="89">
        <v>0</v>
      </c>
      <c r="BQ111" s="89">
        <v>0</v>
      </c>
      <c r="BR111" s="89">
        <v>0</v>
      </c>
      <c r="BS111" s="89">
        <v>0</v>
      </c>
      <c r="BT111" s="89">
        <v>0</v>
      </c>
      <c r="BU111" s="89">
        <v>0</v>
      </c>
      <c r="BV111" s="89">
        <v>0</v>
      </c>
      <c r="BW111" s="89">
        <v>0</v>
      </c>
      <c r="BX111" s="89">
        <v>0</v>
      </c>
      <c r="BY111" s="89">
        <v>0</v>
      </c>
      <c r="BZ111" s="89">
        <v>0</v>
      </c>
      <c r="CA111" s="89">
        <v>0</v>
      </c>
      <c r="CB111" s="89">
        <v>0</v>
      </c>
      <c r="CC111" s="89">
        <v>0</v>
      </c>
      <c r="CD111" s="89">
        <v>0</v>
      </c>
      <c r="CE111" s="89">
        <v>0</v>
      </c>
      <c r="CF111" s="89">
        <v>0</v>
      </c>
      <c r="CG111" s="89">
        <v>0</v>
      </c>
      <c r="CH111" s="89">
        <v>0</v>
      </c>
      <c r="CI111" s="89">
        <v>0</v>
      </c>
      <c r="CJ111" s="89">
        <v>0</v>
      </c>
      <c r="CK111" s="89">
        <v>0</v>
      </c>
      <c r="CL111" s="89">
        <v>0</v>
      </c>
      <c r="CM111" s="89">
        <v>0</v>
      </c>
      <c r="CN111" s="89">
        <v>0</v>
      </c>
      <c r="CO111" s="89">
        <v>0</v>
      </c>
      <c r="CP111" s="89">
        <v>0</v>
      </c>
      <c r="CQ111" s="89">
        <v>0</v>
      </c>
      <c r="CR111" s="89">
        <v>0</v>
      </c>
      <c r="CS111" s="89">
        <v>0</v>
      </c>
      <c r="CT111" s="89">
        <v>0</v>
      </c>
      <c r="CU111" s="89">
        <v>0</v>
      </c>
      <c r="CV111" s="89">
        <v>0</v>
      </c>
      <c r="CW111" s="89">
        <v>0</v>
      </c>
      <c r="CX111" s="89">
        <v>0</v>
      </c>
      <c r="CY111" s="89">
        <v>0</v>
      </c>
      <c r="CZ111" s="89">
        <v>0</v>
      </c>
      <c r="DA111" s="89">
        <v>0</v>
      </c>
      <c r="DB111" s="89">
        <v>0</v>
      </c>
      <c r="DC111" s="89">
        <v>0</v>
      </c>
      <c r="DD111" s="89">
        <v>0</v>
      </c>
      <c r="DE111" s="89">
        <v>0</v>
      </c>
      <c r="DF111" s="89">
        <v>0</v>
      </c>
      <c r="DG111" s="89">
        <v>0</v>
      </c>
      <c r="DH111" s="89">
        <v>0</v>
      </c>
      <c r="DI111" s="89">
        <v>0</v>
      </c>
      <c r="DJ111" s="89">
        <v>0</v>
      </c>
      <c r="DK111" s="89">
        <v>0</v>
      </c>
      <c r="DL111" s="89">
        <v>0</v>
      </c>
      <c r="DM111" s="89">
        <v>0</v>
      </c>
      <c r="DN111" s="89">
        <v>0</v>
      </c>
      <c r="DO111" s="89">
        <v>0</v>
      </c>
      <c r="DP111" s="89">
        <v>0</v>
      </c>
      <c r="DQ111" s="89">
        <v>0</v>
      </c>
      <c r="DR111" s="89">
        <v>0</v>
      </c>
      <c r="DS111" s="89">
        <v>0</v>
      </c>
      <c r="DT111" s="89">
        <v>0</v>
      </c>
      <c r="DU111" s="89">
        <v>0</v>
      </c>
      <c r="DV111" s="89">
        <v>0</v>
      </c>
      <c r="DW111" s="89">
        <v>0</v>
      </c>
      <c r="DX111" s="89">
        <v>0</v>
      </c>
      <c r="DY111" s="89">
        <v>0</v>
      </c>
      <c r="DZ111" s="89">
        <v>0</v>
      </c>
      <c r="EA111" s="89">
        <v>0</v>
      </c>
      <c r="EB111" s="89">
        <v>0</v>
      </c>
      <c r="EC111" s="89">
        <v>0</v>
      </c>
      <c r="ED111" s="89">
        <v>0</v>
      </c>
      <c r="EE111" s="89">
        <v>0</v>
      </c>
      <c r="EF111" s="89">
        <v>0</v>
      </c>
      <c r="EG111" s="89">
        <v>0</v>
      </c>
      <c r="EH111" s="89">
        <v>0</v>
      </c>
      <c r="EI111" s="89">
        <v>0</v>
      </c>
      <c r="EJ111" s="89">
        <v>0</v>
      </c>
      <c r="EK111" s="89">
        <v>0</v>
      </c>
      <c r="EL111" s="89">
        <v>0</v>
      </c>
      <c r="EM111" s="89">
        <v>0</v>
      </c>
      <c r="EN111" s="89">
        <v>0</v>
      </c>
      <c r="EO111" s="89">
        <v>0</v>
      </c>
      <c r="EP111" s="89">
        <v>0</v>
      </c>
      <c r="EQ111" s="89">
        <v>0</v>
      </c>
      <c r="ER111" s="89">
        <v>0</v>
      </c>
      <c r="ES111" s="89">
        <v>0</v>
      </c>
      <c r="ET111" s="89">
        <v>0</v>
      </c>
      <c r="EU111" s="89">
        <v>0</v>
      </c>
      <c r="EV111" s="89">
        <v>0</v>
      </c>
      <c r="EW111" s="89">
        <v>0</v>
      </c>
      <c r="EX111" s="89">
        <v>0</v>
      </c>
      <c r="EY111" s="89">
        <v>0</v>
      </c>
      <c r="EZ111" s="89">
        <v>0</v>
      </c>
      <c r="FA111" s="89">
        <v>0</v>
      </c>
      <c r="FB111" s="89">
        <v>0</v>
      </c>
      <c r="FC111" s="89">
        <v>0</v>
      </c>
      <c r="FD111" s="89">
        <v>0</v>
      </c>
      <c r="FE111" s="89">
        <v>0</v>
      </c>
      <c r="FF111" s="89">
        <v>0</v>
      </c>
      <c r="FG111" s="89">
        <v>0</v>
      </c>
      <c r="FH111" s="89">
        <v>0</v>
      </c>
      <c r="FI111" s="89">
        <v>0</v>
      </c>
      <c r="FJ111" s="89">
        <v>0</v>
      </c>
      <c r="FK111" s="89">
        <v>0</v>
      </c>
      <c r="FL111" s="89">
        <v>0</v>
      </c>
      <c r="FM111" s="89">
        <v>0</v>
      </c>
      <c r="FN111" s="89">
        <v>0</v>
      </c>
      <c r="FO111" s="89">
        <v>0</v>
      </c>
      <c r="FP111" s="89">
        <v>0</v>
      </c>
      <c r="FQ111" s="89">
        <v>0</v>
      </c>
      <c r="FR111" s="89">
        <v>0</v>
      </c>
      <c r="FS111" s="89">
        <v>0</v>
      </c>
      <c r="FT111" s="89">
        <v>0</v>
      </c>
      <c r="FU111" s="89">
        <v>0</v>
      </c>
      <c r="FV111" s="89">
        <v>0</v>
      </c>
      <c r="FW111" s="89">
        <v>0</v>
      </c>
      <c r="FX111" s="89">
        <v>0</v>
      </c>
      <c r="FY111" s="89">
        <v>0</v>
      </c>
      <c r="FZ111" s="89">
        <v>0</v>
      </c>
      <c r="GA111" s="89">
        <v>0</v>
      </c>
    </row>
    <row r="112" spans="2:183">
      <c r="B112" s="171" t="s">
        <v>4</v>
      </c>
      <c r="C112" s="177" t="s">
        <v>96</v>
      </c>
      <c r="D112" s="83">
        <v>0.92251959775120751</v>
      </c>
      <c r="E112" s="84">
        <v>0.90840547945205474</v>
      </c>
      <c r="F112" s="84">
        <v>0.87086269696729746</v>
      </c>
      <c r="G112" s="84">
        <v>0.89508688373847645</v>
      </c>
      <c r="H112" s="84">
        <v>0.88514265770875145</v>
      </c>
      <c r="I112" s="84">
        <v>0.86216111224698433</v>
      </c>
      <c r="J112" s="84">
        <v>0.87643518885105709</v>
      </c>
      <c r="K112" s="84">
        <v>0.88469989706231689</v>
      </c>
      <c r="L112" s="84" t="e">
        <v>#DIV/0!</v>
      </c>
      <c r="M112" s="84" t="e">
        <v>#DIV/0!</v>
      </c>
      <c r="N112" s="84" t="e">
        <v>#DIV/0!</v>
      </c>
      <c r="O112" s="84" t="e">
        <v>#DIV/0!</v>
      </c>
      <c r="P112" s="84" t="e">
        <v>#DIV/0!</v>
      </c>
      <c r="Q112" s="84" t="e">
        <v>#DIV/0!</v>
      </c>
      <c r="R112" s="84" t="e">
        <v>#DIV/0!</v>
      </c>
      <c r="S112" s="84" t="e">
        <v>#DIV/0!</v>
      </c>
      <c r="T112" s="84" t="e">
        <v>#DIV/0!</v>
      </c>
      <c r="U112" s="84" t="e">
        <v>#DIV/0!</v>
      </c>
      <c r="V112" s="84" t="e">
        <v>#DIV/0!</v>
      </c>
      <c r="W112" s="84" t="e">
        <v>#DIV/0!</v>
      </c>
      <c r="X112" s="84" t="e">
        <v>#DIV/0!</v>
      </c>
      <c r="Y112" s="84" t="e">
        <v>#DIV/0!</v>
      </c>
      <c r="Z112" s="84" t="e">
        <v>#DIV/0!</v>
      </c>
      <c r="AA112" s="84" t="e">
        <v>#DIV/0!</v>
      </c>
      <c r="AB112" s="84" t="e">
        <v>#DIV/0!</v>
      </c>
      <c r="AC112" s="84" t="e">
        <v>#DIV/0!</v>
      </c>
      <c r="AD112" s="84" t="e">
        <v>#DIV/0!</v>
      </c>
      <c r="AE112" s="84" t="e">
        <v>#DIV/0!</v>
      </c>
      <c r="AF112" s="84" t="e">
        <v>#DIV/0!</v>
      </c>
      <c r="AG112" s="84" t="e">
        <v>#DIV/0!</v>
      </c>
      <c r="AH112" s="84" t="e">
        <v>#DIV/0!</v>
      </c>
      <c r="AI112" s="84" t="e">
        <v>#DIV/0!</v>
      </c>
      <c r="AJ112" s="84" t="e">
        <v>#DIV/0!</v>
      </c>
      <c r="AK112" s="84" t="e">
        <v>#DIV/0!</v>
      </c>
      <c r="AL112" s="84" t="e">
        <v>#DIV/0!</v>
      </c>
      <c r="AM112" s="84" t="e">
        <v>#DIV/0!</v>
      </c>
      <c r="AN112" s="84" t="e">
        <v>#DIV/0!</v>
      </c>
      <c r="AO112" s="84" t="e">
        <v>#DIV/0!</v>
      </c>
      <c r="AP112" s="84" t="e">
        <v>#DIV/0!</v>
      </c>
      <c r="AQ112" s="84" t="e">
        <v>#DIV/0!</v>
      </c>
      <c r="AR112" s="84" t="e">
        <v>#DIV/0!</v>
      </c>
      <c r="AS112" s="84" t="e">
        <v>#DIV/0!</v>
      </c>
      <c r="AT112" s="84" t="e">
        <v>#DIV/0!</v>
      </c>
      <c r="AU112" s="84" t="e">
        <v>#DIV/0!</v>
      </c>
      <c r="AV112" s="84" t="e">
        <v>#DIV/0!</v>
      </c>
      <c r="AW112" s="84" t="e">
        <v>#DIV/0!</v>
      </c>
      <c r="AX112" s="84" t="e">
        <v>#DIV/0!</v>
      </c>
      <c r="AY112" s="84" t="e">
        <v>#DIV/0!</v>
      </c>
      <c r="AZ112" s="84" t="e">
        <v>#DIV/0!</v>
      </c>
      <c r="BA112" s="84" t="e">
        <v>#DIV/0!</v>
      </c>
      <c r="BB112" s="84" t="e">
        <v>#DIV/0!</v>
      </c>
      <c r="BC112" s="84" t="e">
        <v>#DIV/0!</v>
      </c>
      <c r="BD112" s="84" t="e">
        <v>#DIV/0!</v>
      </c>
      <c r="BE112" s="84" t="e">
        <v>#DIV/0!</v>
      </c>
      <c r="BF112" s="84" t="e">
        <v>#DIV/0!</v>
      </c>
      <c r="BG112" s="84" t="e">
        <v>#DIV/0!</v>
      </c>
      <c r="BH112" s="84" t="e">
        <v>#DIV/0!</v>
      </c>
      <c r="BI112" s="84" t="e">
        <v>#DIV/0!</v>
      </c>
      <c r="BJ112" s="84" t="e">
        <v>#DIV/0!</v>
      </c>
      <c r="BK112" s="84" t="e">
        <v>#DIV/0!</v>
      </c>
      <c r="BL112" s="84" t="e">
        <v>#DIV/0!</v>
      </c>
      <c r="BM112" s="84" t="e">
        <v>#DIV/0!</v>
      </c>
      <c r="BN112" s="84" t="e">
        <v>#DIV/0!</v>
      </c>
      <c r="BO112" s="84" t="e">
        <v>#DIV/0!</v>
      </c>
      <c r="BP112" s="84" t="e">
        <v>#DIV/0!</v>
      </c>
      <c r="BQ112" s="84" t="e">
        <v>#DIV/0!</v>
      </c>
      <c r="BR112" s="84" t="e">
        <v>#DIV/0!</v>
      </c>
      <c r="BS112" s="84" t="e">
        <v>#DIV/0!</v>
      </c>
      <c r="BT112" s="84" t="e">
        <v>#DIV/0!</v>
      </c>
      <c r="BU112" s="84" t="e">
        <v>#DIV/0!</v>
      </c>
      <c r="BV112" s="84" t="e">
        <v>#DIV/0!</v>
      </c>
      <c r="BW112" s="84" t="e">
        <v>#DIV/0!</v>
      </c>
      <c r="BX112" s="84" t="e">
        <v>#DIV/0!</v>
      </c>
      <c r="BY112" s="84" t="e">
        <v>#DIV/0!</v>
      </c>
      <c r="BZ112" s="84" t="e">
        <v>#DIV/0!</v>
      </c>
      <c r="CA112" s="84" t="e">
        <v>#DIV/0!</v>
      </c>
      <c r="CB112" s="84" t="e">
        <v>#DIV/0!</v>
      </c>
      <c r="CC112" s="84" t="e">
        <v>#DIV/0!</v>
      </c>
      <c r="CD112" s="84" t="e">
        <v>#DIV/0!</v>
      </c>
      <c r="CE112" s="84" t="e">
        <v>#DIV/0!</v>
      </c>
      <c r="CF112" s="84" t="e">
        <v>#DIV/0!</v>
      </c>
      <c r="CG112" s="84" t="e">
        <v>#DIV/0!</v>
      </c>
      <c r="CH112" s="84" t="e">
        <v>#DIV/0!</v>
      </c>
      <c r="CI112" s="84" t="e">
        <v>#DIV/0!</v>
      </c>
      <c r="CJ112" s="84" t="e">
        <v>#DIV/0!</v>
      </c>
      <c r="CK112" s="84" t="e">
        <v>#DIV/0!</v>
      </c>
      <c r="CL112" s="84" t="e">
        <v>#DIV/0!</v>
      </c>
      <c r="CM112" s="84" t="e">
        <v>#DIV/0!</v>
      </c>
      <c r="CN112" s="84" t="e">
        <v>#DIV/0!</v>
      </c>
      <c r="CO112" s="84" t="e">
        <v>#DIV/0!</v>
      </c>
      <c r="CP112" s="84" t="e">
        <v>#DIV/0!</v>
      </c>
      <c r="CQ112" s="84" t="e">
        <v>#DIV/0!</v>
      </c>
      <c r="CR112" s="84" t="e">
        <v>#DIV/0!</v>
      </c>
      <c r="CS112" s="84" t="e">
        <v>#DIV/0!</v>
      </c>
      <c r="CT112" s="84" t="e">
        <v>#DIV/0!</v>
      </c>
      <c r="CU112" s="84" t="e">
        <v>#DIV/0!</v>
      </c>
      <c r="CV112" s="84" t="e">
        <v>#DIV/0!</v>
      </c>
      <c r="CW112" s="84" t="e">
        <v>#DIV/0!</v>
      </c>
      <c r="CX112" s="84" t="e">
        <v>#DIV/0!</v>
      </c>
      <c r="CY112" s="84" t="e">
        <v>#DIV/0!</v>
      </c>
      <c r="CZ112" s="84" t="e">
        <v>#DIV/0!</v>
      </c>
      <c r="DA112" s="84" t="e">
        <v>#DIV/0!</v>
      </c>
      <c r="DB112" s="84" t="e">
        <v>#DIV/0!</v>
      </c>
      <c r="DC112" s="84" t="e">
        <v>#DIV/0!</v>
      </c>
      <c r="DD112" s="84" t="e">
        <v>#DIV/0!</v>
      </c>
      <c r="DE112" s="84" t="e">
        <v>#DIV/0!</v>
      </c>
      <c r="DF112" s="84" t="e">
        <v>#DIV/0!</v>
      </c>
      <c r="DG112" s="84" t="e">
        <v>#DIV/0!</v>
      </c>
      <c r="DH112" s="84" t="e">
        <v>#DIV/0!</v>
      </c>
      <c r="DI112" s="84" t="e">
        <v>#DIV/0!</v>
      </c>
      <c r="DJ112" s="84" t="e">
        <v>#DIV/0!</v>
      </c>
      <c r="DK112" s="84" t="e">
        <v>#DIV/0!</v>
      </c>
      <c r="DL112" s="84" t="e">
        <v>#DIV/0!</v>
      </c>
      <c r="DM112" s="84" t="e">
        <v>#DIV/0!</v>
      </c>
      <c r="DN112" s="84" t="e">
        <v>#DIV/0!</v>
      </c>
      <c r="DO112" s="84" t="e">
        <v>#DIV/0!</v>
      </c>
      <c r="DP112" s="84" t="e">
        <v>#DIV/0!</v>
      </c>
      <c r="DQ112" s="84" t="e">
        <v>#DIV/0!</v>
      </c>
      <c r="DR112" s="84" t="e">
        <v>#DIV/0!</v>
      </c>
      <c r="DS112" s="84" t="e">
        <v>#DIV/0!</v>
      </c>
      <c r="DT112" s="84" t="e">
        <v>#DIV/0!</v>
      </c>
      <c r="DU112" s="84" t="e">
        <v>#DIV/0!</v>
      </c>
      <c r="DV112" s="84" t="e">
        <v>#DIV/0!</v>
      </c>
      <c r="DW112" s="84" t="e">
        <v>#DIV/0!</v>
      </c>
      <c r="DX112" s="84" t="e">
        <v>#DIV/0!</v>
      </c>
      <c r="DY112" s="84" t="e">
        <v>#DIV/0!</v>
      </c>
      <c r="DZ112" s="84" t="e">
        <v>#DIV/0!</v>
      </c>
      <c r="EA112" s="84" t="e">
        <v>#DIV/0!</v>
      </c>
      <c r="EB112" s="84" t="e">
        <v>#DIV/0!</v>
      </c>
      <c r="EC112" s="84" t="e">
        <v>#DIV/0!</v>
      </c>
      <c r="ED112" s="84" t="e">
        <v>#DIV/0!</v>
      </c>
      <c r="EE112" s="84" t="e">
        <v>#DIV/0!</v>
      </c>
      <c r="EF112" s="84" t="e">
        <v>#DIV/0!</v>
      </c>
      <c r="EG112" s="84" t="e">
        <v>#DIV/0!</v>
      </c>
      <c r="EH112" s="84" t="e">
        <v>#DIV/0!</v>
      </c>
      <c r="EI112" s="84" t="e">
        <v>#DIV/0!</v>
      </c>
      <c r="EJ112" s="84" t="e">
        <v>#DIV/0!</v>
      </c>
      <c r="EK112" s="84" t="e">
        <v>#DIV/0!</v>
      </c>
      <c r="EL112" s="84" t="e">
        <v>#DIV/0!</v>
      </c>
      <c r="EM112" s="84" t="e">
        <v>#DIV/0!</v>
      </c>
      <c r="EN112" s="84" t="e">
        <v>#DIV/0!</v>
      </c>
      <c r="EO112" s="84" t="e">
        <v>#DIV/0!</v>
      </c>
      <c r="EP112" s="84" t="e">
        <v>#DIV/0!</v>
      </c>
      <c r="EQ112" s="84" t="e">
        <v>#DIV/0!</v>
      </c>
      <c r="ER112" s="84" t="e">
        <v>#DIV/0!</v>
      </c>
      <c r="ES112" s="84" t="e">
        <v>#DIV/0!</v>
      </c>
      <c r="ET112" s="84" t="e">
        <v>#DIV/0!</v>
      </c>
      <c r="EU112" s="84" t="e">
        <v>#DIV/0!</v>
      </c>
      <c r="EV112" s="84" t="e">
        <v>#DIV/0!</v>
      </c>
      <c r="EW112" s="84" t="e">
        <v>#DIV/0!</v>
      </c>
      <c r="EX112" s="84" t="e">
        <v>#DIV/0!</v>
      </c>
      <c r="EY112" s="84" t="e">
        <v>#DIV/0!</v>
      </c>
      <c r="EZ112" s="84" t="e">
        <v>#DIV/0!</v>
      </c>
      <c r="FA112" s="84" t="e">
        <v>#DIV/0!</v>
      </c>
      <c r="FB112" s="84" t="e">
        <v>#DIV/0!</v>
      </c>
      <c r="FC112" s="84" t="e">
        <v>#DIV/0!</v>
      </c>
      <c r="FD112" s="84" t="e">
        <v>#DIV/0!</v>
      </c>
      <c r="FE112" s="84" t="e">
        <v>#DIV/0!</v>
      </c>
      <c r="FF112" s="84" t="e">
        <v>#DIV/0!</v>
      </c>
      <c r="FG112" s="84" t="e">
        <v>#DIV/0!</v>
      </c>
      <c r="FH112" s="84" t="e">
        <v>#DIV/0!</v>
      </c>
      <c r="FI112" s="84" t="e">
        <v>#DIV/0!</v>
      </c>
      <c r="FJ112" s="84" t="e">
        <v>#DIV/0!</v>
      </c>
      <c r="FK112" s="84" t="e">
        <v>#DIV/0!</v>
      </c>
      <c r="FL112" s="84" t="e">
        <v>#DIV/0!</v>
      </c>
      <c r="FM112" s="84" t="e">
        <v>#DIV/0!</v>
      </c>
      <c r="FN112" s="84" t="e">
        <v>#DIV/0!</v>
      </c>
      <c r="FO112" s="84" t="e">
        <v>#DIV/0!</v>
      </c>
      <c r="FP112" s="84" t="e">
        <v>#DIV/0!</v>
      </c>
      <c r="FQ112" s="84" t="e">
        <v>#DIV/0!</v>
      </c>
      <c r="FR112" s="84" t="e">
        <v>#DIV/0!</v>
      </c>
      <c r="FS112" s="84" t="e">
        <v>#DIV/0!</v>
      </c>
      <c r="FT112" s="84" t="e">
        <v>#DIV/0!</v>
      </c>
      <c r="FU112" s="84" t="e">
        <v>#DIV/0!</v>
      </c>
      <c r="FV112" s="84" t="e">
        <v>#DIV/0!</v>
      </c>
      <c r="FW112" s="84" t="e">
        <v>#DIV/0!</v>
      </c>
      <c r="FX112" s="84" t="e">
        <v>#DIV/0!</v>
      </c>
      <c r="FY112" s="84" t="e">
        <v>#DIV/0!</v>
      </c>
      <c r="FZ112" s="84" t="e">
        <v>#DIV/0!</v>
      </c>
      <c r="GA112" s="84" t="e">
        <v>#DIV/0!</v>
      </c>
    </row>
    <row r="113" spans="2:183">
      <c r="B113" s="96" t="s">
        <v>4</v>
      </c>
      <c r="C113" s="166" t="s">
        <v>42</v>
      </c>
      <c r="D113" s="178">
        <v>14212.51</v>
      </c>
      <c r="E113" s="179">
        <v>7159.39</v>
      </c>
      <c r="F113" s="179">
        <v>3568.18</v>
      </c>
      <c r="G113" s="179">
        <v>12743.44</v>
      </c>
      <c r="H113" s="179">
        <v>9295.7000000000007</v>
      </c>
      <c r="I113" s="179">
        <v>7228.47</v>
      </c>
      <c r="J113" s="179">
        <v>10959.61</v>
      </c>
      <c r="K113" s="179">
        <v>7347.15</v>
      </c>
      <c r="L113" s="179">
        <v>0</v>
      </c>
      <c r="M113" s="179">
        <v>0</v>
      </c>
      <c r="N113" s="179">
        <v>0</v>
      </c>
      <c r="O113" s="179">
        <v>0</v>
      </c>
      <c r="P113" s="179">
        <v>0</v>
      </c>
      <c r="Q113" s="179">
        <v>0</v>
      </c>
      <c r="R113" s="179">
        <v>0</v>
      </c>
      <c r="S113" s="179">
        <v>0</v>
      </c>
      <c r="T113" s="179">
        <v>0</v>
      </c>
      <c r="U113" s="179">
        <v>0</v>
      </c>
      <c r="V113" s="179">
        <v>0</v>
      </c>
      <c r="W113" s="179">
        <v>0</v>
      </c>
      <c r="X113" s="179">
        <v>0</v>
      </c>
      <c r="Y113" s="179">
        <v>0</v>
      </c>
      <c r="Z113" s="179">
        <v>0</v>
      </c>
      <c r="AA113" s="179">
        <v>0</v>
      </c>
      <c r="AB113" s="179">
        <v>0</v>
      </c>
      <c r="AC113" s="179">
        <v>0</v>
      </c>
      <c r="AD113" s="179">
        <v>0</v>
      </c>
      <c r="AE113" s="179">
        <v>0</v>
      </c>
      <c r="AF113" s="179">
        <v>0</v>
      </c>
      <c r="AG113" s="179">
        <v>0</v>
      </c>
      <c r="AH113" s="179">
        <v>0</v>
      </c>
      <c r="AI113" s="179">
        <v>0</v>
      </c>
      <c r="AJ113" s="179">
        <v>0</v>
      </c>
      <c r="AK113" s="179">
        <v>0</v>
      </c>
      <c r="AL113" s="179">
        <v>0</v>
      </c>
      <c r="AM113" s="179">
        <v>0</v>
      </c>
      <c r="AN113" s="179">
        <v>0</v>
      </c>
      <c r="AO113" s="179">
        <v>0</v>
      </c>
      <c r="AP113" s="179">
        <v>0</v>
      </c>
      <c r="AQ113" s="179">
        <v>0</v>
      </c>
      <c r="AR113" s="179">
        <v>0</v>
      </c>
      <c r="AS113" s="179">
        <v>0</v>
      </c>
      <c r="AT113" s="179">
        <v>0</v>
      </c>
      <c r="AU113" s="179">
        <v>0</v>
      </c>
      <c r="AV113" s="179">
        <v>0</v>
      </c>
      <c r="AW113" s="179">
        <v>0</v>
      </c>
      <c r="AX113" s="179">
        <v>0</v>
      </c>
      <c r="AY113" s="179">
        <v>0</v>
      </c>
      <c r="AZ113" s="179">
        <v>0</v>
      </c>
      <c r="BA113" s="179">
        <v>0</v>
      </c>
      <c r="BB113" s="179">
        <v>0</v>
      </c>
      <c r="BC113" s="179">
        <v>0</v>
      </c>
      <c r="BD113" s="179">
        <v>0</v>
      </c>
      <c r="BE113" s="179">
        <v>0</v>
      </c>
      <c r="BF113" s="179">
        <v>0</v>
      </c>
      <c r="BG113" s="179">
        <v>0</v>
      </c>
      <c r="BH113" s="179">
        <v>0</v>
      </c>
      <c r="BI113" s="179">
        <v>0</v>
      </c>
      <c r="BJ113" s="179">
        <v>0</v>
      </c>
      <c r="BK113" s="179">
        <v>0</v>
      </c>
      <c r="BL113" s="179">
        <v>0</v>
      </c>
      <c r="BM113" s="179">
        <v>0</v>
      </c>
      <c r="BN113" s="179">
        <v>0</v>
      </c>
      <c r="BO113" s="179">
        <v>0</v>
      </c>
      <c r="BP113" s="179">
        <v>0</v>
      </c>
      <c r="BQ113" s="179">
        <v>0</v>
      </c>
      <c r="BR113" s="179">
        <v>0</v>
      </c>
      <c r="BS113" s="179">
        <v>0</v>
      </c>
      <c r="BT113" s="179">
        <v>0</v>
      </c>
      <c r="BU113" s="179">
        <v>0</v>
      </c>
      <c r="BV113" s="179">
        <v>0</v>
      </c>
      <c r="BW113" s="179">
        <v>0</v>
      </c>
      <c r="BX113" s="179">
        <v>0</v>
      </c>
      <c r="BY113" s="179">
        <v>0</v>
      </c>
      <c r="BZ113" s="179">
        <v>0</v>
      </c>
      <c r="CA113" s="179">
        <v>0</v>
      </c>
      <c r="CB113" s="179">
        <v>0</v>
      </c>
      <c r="CC113" s="179">
        <v>0</v>
      </c>
      <c r="CD113" s="179">
        <v>0</v>
      </c>
      <c r="CE113" s="179">
        <v>0</v>
      </c>
      <c r="CF113" s="179">
        <v>0</v>
      </c>
      <c r="CG113" s="179">
        <v>0</v>
      </c>
      <c r="CH113" s="179">
        <v>0</v>
      </c>
      <c r="CI113" s="179">
        <v>0</v>
      </c>
      <c r="CJ113" s="179">
        <v>0</v>
      </c>
      <c r="CK113" s="179">
        <v>0</v>
      </c>
      <c r="CL113" s="179">
        <v>0</v>
      </c>
      <c r="CM113" s="179">
        <v>0</v>
      </c>
      <c r="CN113" s="179">
        <v>0</v>
      </c>
      <c r="CO113" s="179">
        <v>0</v>
      </c>
      <c r="CP113" s="179">
        <v>0</v>
      </c>
      <c r="CQ113" s="179">
        <v>0</v>
      </c>
      <c r="CR113" s="179">
        <v>0</v>
      </c>
      <c r="CS113" s="179">
        <v>0</v>
      </c>
      <c r="CT113" s="179">
        <v>0</v>
      </c>
      <c r="CU113" s="179">
        <v>0</v>
      </c>
      <c r="CV113" s="179">
        <v>0</v>
      </c>
      <c r="CW113" s="179">
        <v>0</v>
      </c>
      <c r="CX113" s="179">
        <v>0</v>
      </c>
      <c r="CY113" s="179">
        <v>0</v>
      </c>
      <c r="CZ113" s="179">
        <v>0</v>
      </c>
      <c r="DA113" s="179">
        <v>0</v>
      </c>
      <c r="DB113" s="179">
        <v>0</v>
      </c>
      <c r="DC113" s="179">
        <v>0</v>
      </c>
      <c r="DD113" s="179">
        <v>0</v>
      </c>
      <c r="DE113" s="179">
        <v>0</v>
      </c>
      <c r="DF113" s="179">
        <v>0</v>
      </c>
      <c r="DG113" s="179">
        <v>0</v>
      </c>
      <c r="DH113" s="179">
        <v>0</v>
      </c>
      <c r="DI113" s="179">
        <v>0</v>
      </c>
      <c r="DJ113" s="179">
        <v>0</v>
      </c>
      <c r="DK113" s="179">
        <v>0</v>
      </c>
      <c r="DL113" s="179">
        <v>0</v>
      </c>
      <c r="DM113" s="179">
        <v>0</v>
      </c>
      <c r="DN113" s="179">
        <v>0</v>
      </c>
      <c r="DO113" s="179">
        <v>0</v>
      </c>
      <c r="DP113" s="179">
        <v>0</v>
      </c>
      <c r="DQ113" s="179">
        <v>0</v>
      </c>
      <c r="DR113" s="179">
        <v>0</v>
      </c>
      <c r="DS113" s="179">
        <v>0</v>
      </c>
      <c r="DT113" s="179">
        <v>0</v>
      </c>
      <c r="DU113" s="179">
        <v>0</v>
      </c>
      <c r="DV113" s="179">
        <v>0</v>
      </c>
      <c r="DW113" s="179">
        <v>0</v>
      </c>
      <c r="DX113" s="179">
        <v>0</v>
      </c>
      <c r="DY113" s="179">
        <v>0</v>
      </c>
      <c r="DZ113" s="179">
        <v>0</v>
      </c>
      <c r="EA113" s="179">
        <v>0</v>
      </c>
      <c r="EB113" s="179">
        <v>0</v>
      </c>
      <c r="EC113" s="179">
        <v>0</v>
      </c>
      <c r="ED113" s="179">
        <v>0</v>
      </c>
      <c r="EE113" s="179">
        <v>0</v>
      </c>
      <c r="EF113" s="179">
        <v>0</v>
      </c>
      <c r="EG113" s="179">
        <v>0</v>
      </c>
      <c r="EH113" s="179">
        <v>0</v>
      </c>
      <c r="EI113" s="179">
        <v>0</v>
      </c>
      <c r="EJ113" s="179">
        <v>0</v>
      </c>
      <c r="EK113" s="179">
        <v>0</v>
      </c>
      <c r="EL113" s="179">
        <v>0</v>
      </c>
      <c r="EM113" s="179">
        <v>0</v>
      </c>
      <c r="EN113" s="179">
        <v>0</v>
      </c>
      <c r="EO113" s="179">
        <v>0</v>
      </c>
      <c r="EP113" s="179">
        <v>0</v>
      </c>
      <c r="EQ113" s="179">
        <v>0</v>
      </c>
      <c r="ER113" s="179">
        <v>0</v>
      </c>
      <c r="ES113" s="179">
        <v>0</v>
      </c>
      <c r="ET113" s="179">
        <v>0</v>
      </c>
      <c r="EU113" s="179">
        <v>0</v>
      </c>
      <c r="EV113" s="179">
        <v>0</v>
      </c>
      <c r="EW113" s="179">
        <v>0</v>
      </c>
      <c r="EX113" s="179">
        <v>0</v>
      </c>
      <c r="EY113" s="179">
        <v>0</v>
      </c>
      <c r="EZ113" s="179">
        <v>0</v>
      </c>
      <c r="FA113" s="179">
        <v>0</v>
      </c>
      <c r="FB113" s="179">
        <v>0</v>
      </c>
      <c r="FC113" s="179">
        <v>0</v>
      </c>
      <c r="FD113" s="179">
        <v>0</v>
      </c>
      <c r="FE113" s="179">
        <v>0</v>
      </c>
      <c r="FF113" s="179">
        <v>0</v>
      </c>
      <c r="FG113" s="179">
        <v>0</v>
      </c>
      <c r="FH113" s="179">
        <v>0</v>
      </c>
      <c r="FI113" s="179">
        <v>0</v>
      </c>
      <c r="FJ113" s="179">
        <v>0</v>
      </c>
      <c r="FK113" s="179">
        <v>0</v>
      </c>
      <c r="FL113" s="179">
        <v>0</v>
      </c>
      <c r="FM113" s="179">
        <v>0</v>
      </c>
      <c r="FN113" s="179">
        <v>0</v>
      </c>
      <c r="FO113" s="179">
        <v>0</v>
      </c>
      <c r="FP113" s="179">
        <v>0</v>
      </c>
      <c r="FQ113" s="179">
        <v>0</v>
      </c>
      <c r="FR113" s="179">
        <v>0</v>
      </c>
      <c r="FS113" s="179">
        <v>0</v>
      </c>
      <c r="FT113" s="179">
        <v>0</v>
      </c>
      <c r="FU113" s="179">
        <v>0</v>
      </c>
      <c r="FV113" s="179">
        <v>0</v>
      </c>
      <c r="FW113" s="179">
        <v>0</v>
      </c>
      <c r="FX113" s="179">
        <v>0</v>
      </c>
      <c r="FY113" s="179">
        <v>0</v>
      </c>
      <c r="FZ113" s="179">
        <v>0</v>
      </c>
      <c r="GA113" s="179">
        <v>0</v>
      </c>
    </row>
    <row r="114" spans="2:183">
      <c r="B114" s="96" t="s">
        <v>4</v>
      </c>
      <c r="C114" s="166" t="s">
        <v>318</v>
      </c>
      <c r="D114" s="178">
        <v>0</v>
      </c>
      <c r="E114" s="179">
        <v>0</v>
      </c>
      <c r="F114" s="179">
        <v>0</v>
      </c>
      <c r="G114" s="179">
        <v>0</v>
      </c>
      <c r="H114" s="179">
        <v>0</v>
      </c>
      <c r="I114" s="179">
        <v>0</v>
      </c>
      <c r="J114" s="179">
        <v>0</v>
      </c>
      <c r="K114" s="179">
        <v>0</v>
      </c>
      <c r="L114" s="179">
        <v>0</v>
      </c>
      <c r="M114" s="179">
        <v>0</v>
      </c>
      <c r="N114" s="179">
        <v>0</v>
      </c>
      <c r="O114" s="179">
        <v>0</v>
      </c>
      <c r="P114" s="179">
        <v>0</v>
      </c>
      <c r="Q114" s="179">
        <v>0</v>
      </c>
      <c r="R114" s="179">
        <v>0</v>
      </c>
      <c r="S114" s="179">
        <v>0</v>
      </c>
      <c r="T114" s="179">
        <v>0</v>
      </c>
      <c r="U114" s="179">
        <v>0</v>
      </c>
      <c r="V114" s="179">
        <v>0</v>
      </c>
      <c r="W114" s="179">
        <v>0</v>
      </c>
      <c r="X114" s="179">
        <v>0</v>
      </c>
      <c r="Y114" s="179">
        <v>0</v>
      </c>
      <c r="Z114" s="179">
        <v>0</v>
      </c>
      <c r="AA114" s="179">
        <v>0</v>
      </c>
      <c r="AB114" s="179">
        <v>0</v>
      </c>
      <c r="AC114" s="179">
        <v>0</v>
      </c>
      <c r="AD114" s="179">
        <v>0</v>
      </c>
      <c r="AE114" s="179">
        <v>0</v>
      </c>
      <c r="AF114" s="179">
        <v>0</v>
      </c>
      <c r="AG114" s="179">
        <v>0</v>
      </c>
      <c r="AH114" s="179">
        <v>0</v>
      </c>
      <c r="AI114" s="179">
        <v>0</v>
      </c>
      <c r="AJ114" s="179">
        <v>0</v>
      </c>
      <c r="AK114" s="179">
        <v>0</v>
      </c>
      <c r="AL114" s="179">
        <v>0</v>
      </c>
      <c r="AM114" s="179">
        <v>0</v>
      </c>
      <c r="AN114" s="179">
        <v>0</v>
      </c>
      <c r="AO114" s="179">
        <v>0</v>
      </c>
      <c r="AP114" s="179">
        <v>0</v>
      </c>
      <c r="AQ114" s="179">
        <v>0</v>
      </c>
      <c r="AR114" s="179">
        <v>0</v>
      </c>
      <c r="AS114" s="179">
        <v>0</v>
      </c>
      <c r="AT114" s="179">
        <v>0</v>
      </c>
      <c r="AU114" s="179">
        <v>0</v>
      </c>
      <c r="AV114" s="179">
        <v>0</v>
      </c>
      <c r="AW114" s="179">
        <v>0</v>
      </c>
      <c r="AX114" s="179">
        <v>0</v>
      </c>
      <c r="AY114" s="179">
        <v>0</v>
      </c>
      <c r="AZ114" s="179">
        <v>0</v>
      </c>
      <c r="BA114" s="179">
        <v>0</v>
      </c>
      <c r="BB114" s="179">
        <v>0</v>
      </c>
      <c r="BC114" s="179">
        <v>0</v>
      </c>
      <c r="BD114" s="179">
        <v>0</v>
      </c>
      <c r="BE114" s="179">
        <v>0</v>
      </c>
      <c r="BF114" s="179">
        <v>0</v>
      </c>
      <c r="BG114" s="179">
        <v>0</v>
      </c>
      <c r="BH114" s="179">
        <v>0</v>
      </c>
      <c r="BI114" s="179">
        <v>0</v>
      </c>
      <c r="BJ114" s="179">
        <v>0</v>
      </c>
      <c r="BK114" s="179">
        <v>0</v>
      </c>
      <c r="BL114" s="179">
        <v>0</v>
      </c>
      <c r="BM114" s="179">
        <v>0</v>
      </c>
      <c r="BN114" s="179">
        <v>0</v>
      </c>
      <c r="BO114" s="179">
        <v>0</v>
      </c>
      <c r="BP114" s="179">
        <v>0</v>
      </c>
      <c r="BQ114" s="179">
        <v>0</v>
      </c>
      <c r="BR114" s="179">
        <v>0</v>
      </c>
      <c r="BS114" s="179">
        <v>0</v>
      </c>
      <c r="BT114" s="179">
        <v>0</v>
      </c>
      <c r="BU114" s="179">
        <v>0</v>
      </c>
      <c r="BV114" s="179">
        <v>0</v>
      </c>
      <c r="BW114" s="179">
        <v>0</v>
      </c>
      <c r="BX114" s="179">
        <v>0</v>
      </c>
      <c r="BY114" s="179">
        <v>0</v>
      </c>
      <c r="BZ114" s="179">
        <v>0</v>
      </c>
      <c r="CA114" s="179">
        <v>0</v>
      </c>
      <c r="CB114" s="179">
        <v>0</v>
      </c>
      <c r="CC114" s="179">
        <v>0</v>
      </c>
      <c r="CD114" s="179">
        <v>0</v>
      </c>
      <c r="CE114" s="179">
        <v>0</v>
      </c>
      <c r="CF114" s="179">
        <v>0</v>
      </c>
      <c r="CG114" s="179">
        <v>0</v>
      </c>
      <c r="CH114" s="179">
        <v>0</v>
      </c>
      <c r="CI114" s="179">
        <v>0</v>
      </c>
      <c r="CJ114" s="179">
        <v>0</v>
      </c>
      <c r="CK114" s="179">
        <v>0</v>
      </c>
      <c r="CL114" s="179">
        <v>0</v>
      </c>
      <c r="CM114" s="179">
        <v>0</v>
      </c>
      <c r="CN114" s="179">
        <v>0</v>
      </c>
      <c r="CO114" s="179">
        <v>0</v>
      </c>
      <c r="CP114" s="179">
        <v>0</v>
      </c>
      <c r="CQ114" s="179">
        <v>0</v>
      </c>
      <c r="CR114" s="179">
        <v>0</v>
      </c>
      <c r="CS114" s="179">
        <v>0</v>
      </c>
      <c r="CT114" s="179">
        <v>0</v>
      </c>
      <c r="CU114" s="179">
        <v>0</v>
      </c>
      <c r="CV114" s="179">
        <v>0</v>
      </c>
      <c r="CW114" s="179">
        <v>0</v>
      </c>
      <c r="CX114" s="179">
        <v>0</v>
      </c>
      <c r="CY114" s="179">
        <v>0</v>
      </c>
      <c r="CZ114" s="179">
        <v>0</v>
      </c>
      <c r="DA114" s="179">
        <v>0</v>
      </c>
      <c r="DB114" s="179">
        <v>0</v>
      </c>
      <c r="DC114" s="179">
        <v>0</v>
      </c>
      <c r="DD114" s="179">
        <v>0</v>
      </c>
      <c r="DE114" s="179">
        <v>0</v>
      </c>
      <c r="DF114" s="179">
        <v>0</v>
      </c>
      <c r="DG114" s="179">
        <v>0</v>
      </c>
      <c r="DH114" s="179">
        <v>0</v>
      </c>
      <c r="DI114" s="179">
        <v>0</v>
      </c>
      <c r="DJ114" s="179">
        <v>0</v>
      </c>
      <c r="DK114" s="179">
        <v>0</v>
      </c>
      <c r="DL114" s="179">
        <v>0</v>
      </c>
      <c r="DM114" s="179">
        <v>0</v>
      </c>
      <c r="DN114" s="179">
        <v>0</v>
      </c>
      <c r="DO114" s="179">
        <v>0</v>
      </c>
      <c r="DP114" s="179">
        <v>0</v>
      </c>
      <c r="DQ114" s="179">
        <v>0</v>
      </c>
      <c r="DR114" s="179">
        <v>0</v>
      </c>
      <c r="DS114" s="179">
        <v>0</v>
      </c>
      <c r="DT114" s="179">
        <v>0</v>
      </c>
      <c r="DU114" s="179">
        <v>0</v>
      </c>
      <c r="DV114" s="179">
        <v>0</v>
      </c>
      <c r="DW114" s="179">
        <v>0</v>
      </c>
      <c r="DX114" s="179">
        <v>0</v>
      </c>
      <c r="DY114" s="179">
        <v>0</v>
      </c>
      <c r="DZ114" s="179">
        <v>0</v>
      </c>
      <c r="EA114" s="179">
        <v>0</v>
      </c>
      <c r="EB114" s="179">
        <v>0</v>
      </c>
      <c r="EC114" s="179">
        <v>0</v>
      </c>
      <c r="ED114" s="179">
        <v>0</v>
      </c>
      <c r="EE114" s="179">
        <v>0</v>
      </c>
      <c r="EF114" s="179">
        <v>0</v>
      </c>
      <c r="EG114" s="179">
        <v>0</v>
      </c>
      <c r="EH114" s="179">
        <v>0</v>
      </c>
      <c r="EI114" s="179">
        <v>0</v>
      </c>
      <c r="EJ114" s="179">
        <v>0</v>
      </c>
      <c r="EK114" s="179">
        <v>0</v>
      </c>
      <c r="EL114" s="179">
        <v>0</v>
      </c>
      <c r="EM114" s="179">
        <v>0</v>
      </c>
      <c r="EN114" s="179">
        <v>0</v>
      </c>
      <c r="EO114" s="179">
        <v>0</v>
      </c>
      <c r="EP114" s="179">
        <v>0</v>
      </c>
      <c r="EQ114" s="179">
        <v>0</v>
      </c>
      <c r="ER114" s="179">
        <v>0</v>
      </c>
      <c r="ES114" s="179">
        <v>0</v>
      </c>
      <c r="ET114" s="179">
        <v>0</v>
      </c>
      <c r="EU114" s="179">
        <v>0</v>
      </c>
      <c r="EV114" s="179">
        <v>0</v>
      </c>
      <c r="EW114" s="179">
        <v>0</v>
      </c>
      <c r="EX114" s="179">
        <v>0</v>
      </c>
      <c r="EY114" s="179">
        <v>0</v>
      </c>
      <c r="EZ114" s="179">
        <v>0</v>
      </c>
      <c r="FA114" s="179">
        <v>0</v>
      </c>
      <c r="FB114" s="179">
        <v>0</v>
      </c>
      <c r="FC114" s="179">
        <v>0</v>
      </c>
      <c r="FD114" s="179">
        <v>0</v>
      </c>
      <c r="FE114" s="179">
        <v>0</v>
      </c>
      <c r="FF114" s="179">
        <v>0</v>
      </c>
      <c r="FG114" s="179">
        <v>0</v>
      </c>
      <c r="FH114" s="179">
        <v>0</v>
      </c>
      <c r="FI114" s="179">
        <v>0</v>
      </c>
      <c r="FJ114" s="179">
        <v>0</v>
      </c>
      <c r="FK114" s="179">
        <v>0</v>
      </c>
      <c r="FL114" s="179">
        <v>0</v>
      </c>
      <c r="FM114" s="179">
        <v>0</v>
      </c>
      <c r="FN114" s="179">
        <v>0</v>
      </c>
      <c r="FO114" s="179">
        <v>0</v>
      </c>
      <c r="FP114" s="179">
        <v>0</v>
      </c>
      <c r="FQ114" s="179">
        <v>0</v>
      </c>
      <c r="FR114" s="179">
        <v>0</v>
      </c>
      <c r="FS114" s="179">
        <v>0</v>
      </c>
      <c r="FT114" s="179">
        <v>0</v>
      </c>
      <c r="FU114" s="179">
        <v>0</v>
      </c>
      <c r="FV114" s="179">
        <v>0</v>
      </c>
      <c r="FW114" s="179">
        <v>0</v>
      </c>
      <c r="FX114" s="179">
        <v>0</v>
      </c>
      <c r="FY114" s="179">
        <v>0</v>
      </c>
      <c r="FZ114" s="179">
        <v>0</v>
      </c>
      <c r="GA114" s="179">
        <v>0</v>
      </c>
    </row>
    <row r="115" spans="2:183">
      <c r="B115" s="96" t="s">
        <v>4</v>
      </c>
      <c r="C115" s="166" t="s">
        <v>43</v>
      </c>
      <c r="D115" s="175">
        <v>102.72</v>
      </c>
      <c r="E115" s="176">
        <v>91.33</v>
      </c>
      <c r="F115" s="176">
        <v>97.25</v>
      </c>
      <c r="G115" s="176">
        <v>83.94</v>
      </c>
      <c r="H115" s="176">
        <v>22.6</v>
      </c>
      <c r="I115" s="176">
        <v>93.41</v>
      </c>
      <c r="J115" s="176">
        <v>98</v>
      </c>
      <c r="K115" s="176">
        <v>98.73</v>
      </c>
      <c r="L115" s="176">
        <v>0</v>
      </c>
      <c r="M115" s="176">
        <v>0</v>
      </c>
      <c r="N115" s="176">
        <v>0</v>
      </c>
      <c r="O115" s="176">
        <v>0</v>
      </c>
      <c r="P115" s="176">
        <v>0</v>
      </c>
      <c r="Q115" s="176">
        <v>0</v>
      </c>
      <c r="R115" s="176">
        <v>0</v>
      </c>
      <c r="S115" s="176">
        <v>0</v>
      </c>
      <c r="T115" s="176">
        <v>0</v>
      </c>
      <c r="U115" s="176">
        <v>0</v>
      </c>
      <c r="V115" s="176">
        <v>0</v>
      </c>
      <c r="W115" s="176">
        <v>0</v>
      </c>
      <c r="X115" s="176">
        <v>0</v>
      </c>
      <c r="Y115" s="176">
        <v>0</v>
      </c>
      <c r="Z115" s="176">
        <v>0</v>
      </c>
      <c r="AA115" s="176">
        <v>0</v>
      </c>
      <c r="AB115" s="176">
        <v>0</v>
      </c>
      <c r="AC115" s="176">
        <v>0</v>
      </c>
      <c r="AD115" s="176">
        <v>0</v>
      </c>
      <c r="AE115" s="176">
        <v>0</v>
      </c>
      <c r="AF115" s="176">
        <v>0</v>
      </c>
      <c r="AG115" s="176">
        <v>0</v>
      </c>
      <c r="AH115" s="176">
        <v>0</v>
      </c>
      <c r="AI115" s="176">
        <v>0</v>
      </c>
      <c r="AJ115" s="176">
        <v>0</v>
      </c>
      <c r="AK115" s="176">
        <v>0</v>
      </c>
      <c r="AL115" s="176">
        <v>0</v>
      </c>
      <c r="AM115" s="176">
        <v>0</v>
      </c>
      <c r="AN115" s="176">
        <v>0</v>
      </c>
      <c r="AO115" s="176">
        <v>0</v>
      </c>
      <c r="AP115" s="176">
        <v>0</v>
      </c>
      <c r="AQ115" s="176">
        <v>0</v>
      </c>
      <c r="AR115" s="176">
        <v>0</v>
      </c>
      <c r="AS115" s="176">
        <v>0</v>
      </c>
      <c r="AT115" s="176">
        <v>0</v>
      </c>
      <c r="AU115" s="176">
        <v>0</v>
      </c>
      <c r="AV115" s="176">
        <v>0</v>
      </c>
      <c r="AW115" s="176">
        <v>0</v>
      </c>
      <c r="AX115" s="176">
        <v>0</v>
      </c>
      <c r="AY115" s="176">
        <v>0</v>
      </c>
      <c r="AZ115" s="176">
        <v>0</v>
      </c>
      <c r="BA115" s="176">
        <v>0</v>
      </c>
      <c r="BB115" s="176">
        <v>0</v>
      </c>
      <c r="BC115" s="176">
        <v>0</v>
      </c>
      <c r="BD115" s="176">
        <v>0</v>
      </c>
      <c r="BE115" s="176">
        <v>0</v>
      </c>
      <c r="BF115" s="176">
        <v>0</v>
      </c>
      <c r="BG115" s="176">
        <v>0</v>
      </c>
      <c r="BH115" s="176">
        <v>0</v>
      </c>
      <c r="BI115" s="176">
        <v>0</v>
      </c>
      <c r="BJ115" s="176">
        <v>0</v>
      </c>
      <c r="BK115" s="176">
        <v>0</v>
      </c>
      <c r="BL115" s="176">
        <v>0</v>
      </c>
      <c r="BM115" s="176">
        <v>0</v>
      </c>
      <c r="BN115" s="176">
        <v>0</v>
      </c>
      <c r="BO115" s="176">
        <v>0</v>
      </c>
      <c r="BP115" s="176">
        <v>0</v>
      </c>
      <c r="BQ115" s="176">
        <v>0</v>
      </c>
      <c r="BR115" s="176">
        <v>0</v>
      </c>
      <c r="BS115" s="176">
        <v>0</v>
      </c>
      <c r="BT115" s="176">
        <v>0</v>
      </c>
      <c r="BU115" s="176">
        <v>0</v>
      </c>
      <c r="BV115" s="176">
        <v>0</v>
      </c>
      <c r="BW115" s="176">
        <v>0</v>
      </c>
      <c r="BX115" s="176">
        <v>0</v>
      </c>
      <c r="BY115" s="176">
        <v>0</v>
      </c>
      <c r="BZ115" s="176">
        <v>0</v>
      </c>
      <c r="CA115" s="176">
        <v>0</v>
      </c>
      <c r="CB115" s="176">
        <v>0</v>
      </c>
      <c r="CC115" s="176">
        <v>0</v>
      </c>
      <c r="CD115" s="176">
        <v>0</v>
      </c>
      <c r="CE115" s="176">
        <v>0</v>
      </c>
      <c r="CF115" s="176">
        <v>0</v>
      </c>
      <c r="CG115" s="176">
        <v>0</v>
      </c>
      <c r="CH115" s="176">
        <v>0</v>
      </c>
      <c r="CI115" s="176">
        <v>0</v>
      </c>
      <c r="CJ115" s="176">
        <v>0</v>
      </c>
      <c r="CK115" s="176">
        <v>0</v>
      </c>
      <c r="CL115" s="176">
        <v>0</v>
      </c>
      <c r="CM115" s="176">
        <v>0</v>
      </c>
      <c r="CN115" s="176">
        <v>0</v>
      </c>
      <c r="CO115" s="176">
        <v>0</v>
      </c>
      <c r="CP115" s="176">
        <v>0</v>
      </c>
      <c r="CQ115" s="176">
        <v>0</v>
      </c>
      <c r="CR115" s="176">
        <v>0</v>
      </c>
      <c r="CS115" s="176">
        <v>0</v>
      </c>
      <c r="CT115" s="176">
        <v>0</v>
      </c>
      <c r="CU115" s="176">
        <v>0</v>
      </c>
      <c r="CV115" s="176">
        <v>0</v>
      </c>
      <c r="CW115" s="176">
        <v>0</v>
      </c>
      <c r="CX115" s="176">
        <v>0</v>
      </c>
      <c r="CY115" s="176">
        <v>0</v>
      </c>
      <c r="CZ115" s="176">
        <v>0</v>
      </c>
      <c r="DA115" s="176">
        <v>0</v>
      </c>
      <c r="DB115" s="176">
        <v>0</v>
      </c>
      <c r="DC115" s="176">
        <v>0</v>
      </c>
      <c r="DD115" s="176">
        <v>0</v>
      </c>
      <c r="DE115" s="176">
        <v>0</v>
      </c>
      <c r="DF115" s="176">
        <v>0</v>
      </c>
      <c r="DG115" s="176">
        <v>0</v>
      </c>
      <c r="DH115" s="176">
        <v>0</v>
      </c>
      <c r="DI115" s="176">
        <v>0</v>
      </c>
      <c r="DJ115" s="176">
        <v>0</v>
      </c>
      <c r="DK115" s="176">
        <v>0</v>
      </c>
      <c r="DL115" s="176">
        <v>0</v>
      </c>
      <c r="DM115" s="176">
        <v>0</v>
      </c>
      <c r="DN115" s="176">
        <v>0</v>
      </c>
      <c r="DO115" s="176">
        <v>0</v>
      </c>
      <c r="DP115" s="176">
        <v>0</v>
      </c>
      <c r="DQ115" s="176">
        <v>0</v>
      </c>
      <c r="DR115" s="176">
        <v>0</v>
      </c>
      <c r="DS115" s="176">
        <v>0</v>
      </c>
      <c r="DT115" s="176">
        <v>0</v>
      </c>
      <c r="DU115" s="176">
        <v>0</v>
      </c>
      <c r="DV115" s="176">
        <v>0</v>
      </c>
      <c r="DW115" s="176">
        <v>0</v>
      </c>
      <c r="DX115" s="176">
        <v>0</v>
      </c>
      <c r="DY115" s="176">
        <v>0</v>
      </c>
      <c r="DZ115" s="176">
        <v>0</v>
      </c>
      <c r="EA115" s="176">
        <v>0</v>
      </c>
      <c r="EB115" s="176">
        <v>0</v>
      </c>
      <c r="EC115" s="176">
        <v>0</v>
      </c>
      <c r="ED115" s="176">
        <v>0</v>
      </c>
      <c r="EE115" s="176">
        <v>0</v>
      </c>
      <c r="EF115" s="176">
        <v>0</v>
      </c>
      <c r="EG115" s="176">
        <v>0</v>
      </c>
      <c r="EH115" s="176">
        <v>0</v>
      </c>
      <c r="EI115" s="176">
        <v>0</v>
      </c>
      <c r="EJ115" s="176">
        <v>0</v>
      </c>
      <c r="EK115" s="176">
        <v>0</v>
      </c>
      <c r="EL115" s="176">
        <v>0</v>
      </c>
      <c r="EM115" s="176">
        <v>0</v>
      </c>
      <c r="EN115" s="176">
        <v>0</v>
      </c>
      <c r="EO115" s="176">
        <v>0</v>
      </c>
      <c r="EP115" s="176">
        <v>0</v>
      </c>
      <c r="EQ115" s="176">
        <v>0</v>
      </c>
      <c r="ER115" s="176">
        <v>0</v>
      </c>
      <c r="ES115" s="176">
        <v>0</v>
      </c>
      <c r="ET115" s="176">
        <v>0</v>
      </c>
      <c r="EU115" s="176">
        <v>0</v>
      </c>
      <c r="EV115" s="176">
        <v>0</v>
      </c>
      <c r="EW115" s="176">
        <v>0</v>
      </c>
      <c r="EX115" s="176">
        <v>0</v>
      </c>
      <c r="EY115" s="176">
        <v>0</v>
      </c>
      <c r="EZ115" s="176">
        <v>0</v>
      </c>
      <c r="FA115" s="176">
        <v>0</v>
      </c>
      <c r="FB115" s="176">
        <v>0</v>
      </c>
      <c r="FC115" s="176">
        <v>0</v>
      </c>
      <c r="FD115" s="176">
        <v>0</v>
      </c>
      <c r="FE115" s="176">
        <v>0</v>
      </c>
      <c r="FF115" s="176">
        <v>0</v>
      </c>
      <c r="FG115" s="176">
        <v>0</v>
      </c>
      <c r="FH115" s="176">
        <v>0</v>
      </c>
      <c r="FI115" s="176">
        <v>0</v>
      </c>
      <c r="FJ115" s="176">
        <v>0</v>
      </c>
      <c r="FK115" s="176">
        <v>0</v>
      </c>
      <c r="FL115" s="176">
        <v>0</v>
      </c>
      <c r="FM115" s="176">
        <v>0</v>
      </c>
      <c r="FN115" s="176">
        <v>0</v>
      </c>
      <c r="FO115" s="176">
        <v>0</v>
      </c>
      <c r="FP115" s="176">
        <v>0</v>
      </c>
      <c r="FQ115" s="176">
        <v>0</v>
      </c>
      <c r="FR115" s="176">
        <v>0</v>
      </c>
      <c r="FS115" s="176">
        <v>0</v>
      </c>
      <c r="FT115" s="176">
        <v>0</v>
      </c>
      <c r="FU115" s="176">
        <v>0</v>
      </c>
      <c r="FV115" s="176">
        <v>0</v>
      </c>
      <c r="FW115" s="176">
        <v>0</v>
      </c>
      <c r="FX115" s="176">
        <v>0</v>
      </c>
      <c r="FY115" s="176">
        <v>0</v>
      </c>
      <c r="FZ115" s="176">
        <v>0</v>
      </c>
      <c r="GA115" s="176">
        <v>0</v>
      </c>
    </row>
    <row r="116" spans="2:183">
      <c r="B116" s="96" t="s">
        <v>4</v>
      </c>
      <c r="C116" s="166" t="s">
        <v>44</v>
      </c>
      <c r="D116" s="178">
        <v>141.29</v>
      </c>
      <c r="E116" s="179">
        <v>125.62</v>
      </c>
      <c r="F116" s="179">
        <v>133.77000000000001</v>
      </c>
      <c r="G116" s="179">
        <v>115.46</v>
      </c>
      <c r="H116" s="179">
        <v>31.09</v>
      </c>
      <c r="I116" s="179">
        <v>128.47999999999999</v>
      </c>
      <c r="J116" s="179">
        <v>134.80000000000001</v>
      </c>
      <c r="K116" s="179">
        <v>135.81</v>
      </c>
      <c r="L116" s="179">
        <v>0</v>
      </c>
      <c r="M116" s="179">
        <v>0</v>
      </c>
      <c r="N116" s="179">
        <v>0</v>
      </c>
      <c r="O116" s="179">
        <v>0</v>
      </c>
      <c r="P116" s="179">
        <v>0</v>
      </c>
      <c r="Q116" s="179">
        <v>0</v>
      </c>
      <c r="R116" s="179">
        <v>0</v>
      </c>
      <c r="S116" s="179">
        <v>0</v>
      </c>
      <c r="T116" s="179">
        <v>0</v>
      </c>
      <c r="U116" s="179">
        <v>0</v>
      </c>
      <c r="V116" s="179">
        <v>0</v>
      </c>
      <c r="W116" s="179">
        <v>0</v>
      </c>
      <c r="X116" s="179">
        <v>0</v>
      </c>
      <c r="Y116" s="179">
        <v>0</v>
      </c>
      <c r="Z116" s="179">
        <v>0</v>
      </c>
      <c r="AA116" s="179">
        <v>0</v>
      </c>
      <c r="AB116" s="179">
        <v>0</v>
      </c>
      <c r="AC116" s="179">
        <v>0</v>
      </c>
      <c r="AD116" s="179">
        <v>0</v>
      </c>
      <c r="AE116" s="179">
        <v>0</v>
      </c>
      <c r="AF116" s="179">
        <v>0</v>
      </c>
      <c r="AG116" s="179">
        <v>0</v>
      </c>
      <c r="AH116" s="179">
        <v>0</v>
      </c>
      <c r="AI116" s="179">
        <v>0</v>
      </c>
      <c r="AJ116" s="179">
        <v>0</v>
      </c>
      <c r="AK116" s="179">
        <v>0</v>
      </c>
      <c r="AL116" s="179">
        <v>0</v>
      </c>
      <c r="AM116" s="179">
        <v>0</v>
      </c>
      <c r="AN116" s="179">
        <v>0</v>
      </c>
      <c r="AO116" s="179">
        <v>0</v>
      </c>
      <c r="AP116" s="179">
        <v>0</v>
      </c>
      <c r="AQ116" s="179">
        <v>0</v>
      </c>
      <c r="AR116" s="179">
        <v>0</v>
      </c>
      <c r="AS116" s="179">
        <v>0</v>
      </c>
      <c r="AT116" s="179">
        <v>0</v>
      </c>
      <c r="AU116" s="179">
        <v>0</v>
      </c>
      <c r="AV116" s="179">
        <v>0</v>
      </c>
      <c r="AW116" s="179">
        <v>0</v>
      </c>
      <c r="AX116" s="179">
        <v>0</v>
      </c>
      <c r="AY116" s="179">
        <v>0</v>
      </c>
      <c r="AZ116" s="179">
        <v>0</v>
      </c>
      <c r="BA116" s="179">
        <v>0</v>
      </c>
      <c r="BB116" s="179">
        <v>0</v>
      </c>
      <c r="BC116" s="179">
        <v>0</v>
      </c>
      <c r="BD116" s="179">
        <v>0</v>
      </c>
      <c r="BE116" s="179">
        <v>0</v>
      </c>
      <c r="BF116" s="179">
        <v>0</v>
      </c>
      <c r="BG116" s="179">
        <v>0</v>
      </c>
      <c r="BH116" s="179">
        <v>0</v>
      </c>
      <c r="BI116" s="179">
        <v>0</v>
      </c>
      <c r="BJ116" s="179">
        <v>0</v>
      </c>
      <c r="BK116" s="179">
        <v>0</v>
      </c>
      <c r="BL116" s="179">
        <v>0</v>
      </c>
      <c r="BM116" s="179">
        <v>0</v>
      </c>
      <c r="BN116" s="179">
        <v>0</v>
      </c>
      <c r="BO116" s="179">
        <v>0</v>
      </c>
      <c r="BP116" s="179">
        <v>0</v>
      </c>
      <c r="BQ116" s="179">
        <v>0</v>
      </c>
      <c r="BR116" s="179">
        <v>0</v>
      </c>
      <c r="BS116" s="179">
        <v>0</v>
      </c>
      <c r="BT116" s="179">
        <v>0</v>
      </c>
      <c r="BU116" s="179">
        <v>0</v>
      </c>
      <c r="BV116" s="179">
        <v>0</v>
      </c>
      <c r="BW116" s="179">
        <v>0</v>
      </c>
      <c r="BX116" s="179">
        <v>0</v>
      </c>
      <c r="BY116" s="179">
        <v>0</v>
      </c>
      <c r="BZ116" s="179">
        <v>0</v>
      </c>
      <c r="CA116" s="179">
        <v>0</v>
      </c>
      <c r="CB116" s="179">
        <v>0</v>
      </c>
      <c r="CC116" s="179">
        <v>0</v>
      </c>
      <c r="CD116" s="179">
        <v>0</v>
      </c>
      <c r="CE116" s="179">
        <v>0</v>
      </c>
      <c r="CF116" s="179">
        <v>0</v>
      </c>
      <c r="CG116" s="179">
        <v>0</v>
      </c>
      <c r="CH116" s="179">
        <v>0</v>
      </c>
      <c r="CI116" s="179">
        <v>0</v>
      </c>
      <c r="CJ116" s="179">
        <v>0</v>
      </c>
      <c r="CK116" s="179">
        <v>0</v>
      </c>
      <c r="CL116" s="179">
        <v>0</v>
      </c>
      <c r="CM116" s="179">
        <v>0</v>
      </c>
      <c r="CN116" s="179">
        <v>0</v>
      </c>
      <c r="CO116" s="179">
        <v>0</v>
      </c>
      <c r="CP116" s="179">
        <v>0</v>
      </c>
      <c r="CQ116" s="179">
        <v>0</v>
      </c>
      <c r="CR116" s="179">
        <v>0</v>
      </c>
      <c r="CS116" s="179">
        <v>0</v>
      </c>
      <c r="CT116" s="179">
        <v>0</v>
      </c>
      <c r="CU116" s="179">
        <v>0</v>
      </c>
      <c r="CV116" s="179">
        <v>0</v>
      </c>
      <c r="CW116" s="179">
        <v>0</v>
      </c>
      <c r="CX116" s="179">
        <v>0</v>
      </c>
      <c r="CY116" s="179">
        <v>0</v>
      </c>
      <c r="CZ116" s="179">
        <v>0</v>
      </c>
      <c r="DA116" s="179">
        <v>0</v>
      </c>
      <c r="DB116" s="179">
        <v>0</v>
      </c>
      <c r="DC116" s="179">
        <v>0</v>
      </c>
      <c r="DD116" s="179">
        <v>0</v>
      </c>
      <c r="DE116" s="179">
        <v>0</v>
      </c>
      <c r="DF116" s="179">
        <v>0</v>
      </c>
      <c r="DG116" s="179">
        <v>0</v>
      </c>
      <c r="DH116" s="179">
        <v>0</v>
      </c>
      <c r="DI116" s="179">
        <v>0</v>
      </c>
      <c r="DJ116" s="179">
        <v>0</v>
      </c>
      <c r="DK116" s="179">
        <v>0</v>
      </c>
      <c r="DL116" s="179">
        <v>0</v>
      </c>
      <c r="DM116" s="179">
        <v>0</v>
      </c>
      <c r="DN116" s="179">
        <v>0</v>
      </c>
      <c r="DO116" s="179">
        <v>0</v>
      </c>
      <c r="DP116" s="179">
        <v>0</v>
      </c>
      <c r="DQ116" s="179">
        <v>0</v>
      </c>
      <c r="DR116" s="179">
        <v>0</v>
      </c>
      <c r="DS116" s="179">
        <v>0</v>
      </c>
      <c r="DT116" s="179">
        <v>0</v>
      </c>
      <c r="DU116" s="179">
        <v>0</v>
      </c>
      <c r="DV116" s="179">
        <v>0</v>
      </c>
      <c r="DW116" s="179">
        <v>0</v>
      </c>
      <c r="DX116" s="179">
        <v>0</v>
      </c>
      <c r="DY116" s="179">
        <v>0</v>
      </c>
      <c r="DZ116" s="179">
        <v>0</v>
      </c>
      <c r="EA116" s="179">
        <v>0</v>
      </c>
      <c r="EB116" s="179">
        <v>0</v>
      </c>
      <c r="EC116" s="179">
        <v>0</v>
      </c>
      <c r="ED116" s="179">
        <v>0</v>
      </c>
      <c r="EE116" s="179">
        <v>0</v>
      </c>
      <c r="EF116" s="179">
        <v>0</v>
      </c>
      <c r="EG116" s="179">
        <v>0</v>
      </c>
      <c r="EH116" s="179">
        <v>0</v>
      </c>
      <c r="EI116" s="179">
        <v>0</v>
      </c>
      <c r="EJ116" s="179">
        <v>0</v>
      </c>
      <c r="EK116" s="179">
        <v>0</v>
      </c>
      <c r="EL116" s="179">
        <v>0</v>
      </c>
      <c r="EM116" s="179">
        <v>0</v>
      </c>
      <c r="EN116" s="179">
        <v>0</v>
      </c>
      <c r="EO116" s="179">
        <v>0</v>
      </c>
      <c r="EP116" s="179">
        <v>0</v>
      </c>
      <c r="EQ116" s="179">
        <v>0</v>
      </c>
      <c r="ER116" s="179">
        <v>0</v>
      </c>
      <c r="ES116" s="179">
        <v>0</v>
      </c>
      <c r="ET116" s="179">
        <v>0</v>
      </c>
      <c r="EU116" s="179">
        <v>0</v>
      </c>
      <c r="EV116" s="179">
        <v>0</v>
      </c>
      <c r="EW116" s="179">
        <v>0</v>
      </c>
      <c r="EX116" s="179">
        <v>0</v>
      </c>
      <c r="EY116" s="179">
        <v>0</v>
      </c>
      <c r="EZ116" s="179">
        <v>0</v>
      </c>
      <c r="FA116" s="179">
        <v>0</v>
      </c>
      <c r="FB116" s="179">
        <v>0</v>
      </c>
      <c r="FC116" s="179">
        <v>0</v>
      </c>
      <c r="FD116" s="179">
        <v>0</v>
      </c>
      <c r="FE116" s="179">
        <v>0</v>
      </c>
      <c r="FF116" s="179">
        <v>0</v>
      </c>
      <c r="FG116" s="179">
        <v>0</v>
      </c>
      <c r="FH116" s="179">
        <v>0</v>
      </c>
      <c r="FI116" s="179">
        <v>0</v>
      </c>
      <c r="FJ116" s="179">
        <v>0</v>
      </c>
      <c r="FK116" s="179">
        <v>0</v>
      </c>
      <c r="FL116" s="179">
        <v>0</v>
      </c>
      <c r="FM116" s="179">
        <v>0</v>
      </c>
      <c r="FN116" s="179">
        <v>0</v>
      </c>
      <c r="FO116" s="179">
        <v>0</v>
      </c>
      <c r="FP116" s="179">
        <v>0</v>
      </c>
      <c r="FQ116" s="179">
        <v>0</v>
      </c>
      <c r="FR116" s="179">
        <v>0</v>
      </c>
      <c r="FS116" s="179">
        <v>0</v>
      </c>
      <c r="FT116" s="179">
        <v>0</v>
      </c>
      <c r="FU116" s="179">
        <v>0</v>
      </c>
      <c r="FV116" s="179">
        <v>0</v>
      </c>
      <c r="FW116" s="179">
        <v>0</v>
      </c>
      <c r="FX116" s="179">
        <v>0</v>
      </c>
      <c r="FY116" s="179">
        <v>0</v>
      </c>
      <c r="FZ116" s="179">
        <v>0</v>
      </c>
      <c r="GA116" s="179">
        <v>0</v>
      </c>
    </row>
    <row r="117" spans="2:183">
      <c r="B117" s="171" t="s">
        <v>4</v>
      </c>
      <c r="C117" s="172" t="s">
        <v>45</v>
      </c>
      <c r="D117" s="92">
        <v>0.20069251813720534</v>
      </c>
      <c r="E117" s="93">
        <v>0.20039576463013875</v>
      </c>
      <c r="F117" s="93">
        <v>0.20018110162984573</v>
      </c>
      <c r="G117" s="93">
        <v>0.20076281738684448</v>
      </c>
      <c r="H117" s="93">
        <v>0.20205657834529253</v>
      </c>
      <c r="I117" s="93">
        <v>0.20038849324264299</v>
      </c>
      <c r="J117" s="93">
        <v>0.20053975684820502</v>
      </c>
      <c r="K117" s="93">
        <v>0.20035543659190796</v>
      </c>
      <c r="L117" s="93" t="e">
        <v>#DIV/0!</v>
      </c>
      <c r="M117" s="93" t="e">
        <v>#DIV/0!</v>
      </c>
      <c r="N117" s="93" t="e">
        <v>#DIV/0!</v>
      </c>
      <c r="O117" s="93" t="e">
        <v>#DIV/0!</v>
      </c>
      <c r="P117" s="93" t="e">
        <v>#DIV/0!</v>
      </c>
      <c r="Q117" s="93" t="e">
        <v>#DIV/0!</v>
      </c>
      <c r="R117" s="93" t="e">
        <v>#DIV/0!</v>
      </c>
      <c r="S117" s="93" t="e">
        <v>#DIV/0!</v>
      </c>
      <c r="T117" s="93" t="e">
        <v>#DIV/0!</v>
      </c>
      <c r="U117" s="93" t="e">
        <v>#DIV/0!</v>
      </c>
      <c r="V117" s="93" t="e">
        <v>#DIV/0!</v>
      </c>
      <c r="W117" s="93" t="e">
        <v>#DIV/0!</v>
      </c>
      <c r="X117" s="93" t="e">
        <v>#DIV/0!</v>
      </c>
      <c r="Y117" s="93" t="e">
        <v>#DIV/0!</v>
      </c>
      <c r="Z117" s="93" t="e">
        <v>#DIV/0!</v>
      </c>
      <c r="AA117" s="93" t="e">
        <v>#DIV/0!</v>
      </c>
      <c r="AB117" s="93" t="e">
        <v>#DIV/0!</v>
      </c>
      <c r="AC117" s="93" t="e">
        <v>#DIV/0!</v>
      </c>
      <c r="AD117" s="93" t="e">
        <v>#DIV/0!</v>
      </c>
      <c r="AE117" s="93" t="e">
        <v>#DIV/0!</v>
      </c>
      <c r="AF117" s="93" t="e">
        <v>#DIV/0!</v>
      </c>
      <c r="AG117" s="93" t="e">
        <v>#DIV/0!</v>
      </c>
      <c r="AH117" s="93" t="e">
        <v>#DIV/0!</v>
      </c>
      <c r="AI117" s="93" t="e">
        <v>#DIV/0!</v>
      </c>
      <c r="AJ117" s="93" t="e">
        <v>#DIV/0!</v>
      </c>
      <c r="AK117" s="93" t="e">
        <v>#DIV/0!</v>
      </c>
      <c r="AL117" s="93" t="e">
        <v>#DIV/0!</v>
      </c>
      <c r="AM117" s="93" t="e">
        <v>#DIV/0!</v>
      </c>
      <c r="AN117" s="93" t="e">
        <v>#DIV/0!</v>
      </c>
      <c r="AO117" s="93" t="e">
        <v>#DIV/0!</v>
      </c>
      <c r="AP117" s="93" t="e">
        <v>#DIV/0!</v>
      </c>
      <c r="AQ117" s="93" t="e">
        <v>#DIV/0!</v>
      </c>
      <c r="AR117" s="93" t="e">
        <v>#DIV/0!</v>
      </c>
      <c r="AS117" s="93" t="e">
        <v>#DIV/0!</v>
      </c>
      <c r="AT117" s="93" t="e">
        <v>#DIV/0!</v>
      </c>
      <c r="AU117" s="93" t="e">
        <v>#DIV/0!</v>
      </c>
      <c r="AV117" s="93" t="e">
        <v>#DIV/0!</v>
      </c>
      <c r="AW117" s="93" t="e">
        <v>#DIV/0!</v>
      </c>
      <c r="AX117" s="93" t="e">
        <v>#DIV/0!</v>
      </c>
      <c r="AY117" s="93" t="e">
        <v>#DIV/0!</v>
      </c>
      <c r="AZ117" s="93" t="e">
        <v>#DIV/0!</v>
      </c>
      <c r="BA117" s="93" t="e">
        <v>#DIV/0!</v>
      </c>
      <c r="BB117" s="93" t="e">
        <v>#DIV/0!</v>
      </c>
      <c r="BC117" s="93" t="e">
        <v>#DIV/0!</v>
      </c>
      <c r="BD117" s="93" t="e">
        <v>#DIV/0!</v>
      </c>
      <c r="BE117" s="93" t="e">
        <v>#DIV/0!</v>
      </c>
      <c r="BF117" s="93" t="e">
        <v>#DIV/0!</v>
      </c>
      <c r="BG117" s="93" t="e">
        <v>#DIV/0!</v>
      </c>
      <c r="BH117" s="93" t="e">
        <v>#DIV/0!</v>
      </c>
      <c r="BI117" s="93" t="e">
        <v>#DIV/0!</v>
      </c>
      <c r="BJ117" s="93" t="e">
        <v>#DIV/0!</v>
      </c>
      <c r="BK117" s="93" t="e">
        <v>#DIV/0!</v>
      </c>
      <c r="BL117" s="93" t="e">
        <v>#DIV/0!</v>
      </c>
      <c r="BM117" s="93" t="e">
        <v>#DIV/0!</v>
      </c>
      <c r="BN117" s="93" t="e">
        <v>#DIV/0!</v>
      </c>
      <c r="BO117" s="93" t="e">
        <v>#DIV/0!</v>
      </c>
      <c r="BP117" s="93" t="e">
        <v>#DIV/0!</v>
      </c>
      <c r="BQ117" s="93" t="e">
        <v>#DIV/0!</v>
      </c>
      <c r="BR117" s="93" t="e">
        <v>#DIV/0!</v>
      </c>
      <c r="BS117" s="93" t="e">
        <v>#DIV/0!</v>
      </c>
      <c r="BT117" s="93" t="e">
        <v>#DIV/0!</v>
      </c>
      <c r="BU117" s="93" t="e">
        <v>#DIV/0!</v>
      </c>
      <c r="BV117" s="93" t="e">
        <v>#DIV/0!</v>
      </c>
      <c r="BW117" s="93" t="e">
        <v>#DIV/0!</v>
      </c>
      <c r="BX117" s="93" t="e">
        <v>#DIV/0!</v>
      </c>
      <c r="BY117" s="93" t="e">
        <v>#DIV/0!</v>
      </c>
      <c r="BZ117" s="93" t="e">
        <v>#DIV/0!</v>
      </c>
      <c r="CA117" s="93" t="e">
        <v>#DIV/0!</v>
      </c>
      <c r="CB117" s="93" t="e">
        <v>#DIV/0!</v>
      </c>
      <c r="CC117" s="93" t="e">
        <v>#DIV/0!</v>
      </c>
      <c r="CD117" s="93" t="e">
        <v>#DIV/0!</v>
      </c>
      <c r="CE117" s="93" t="e">
        <v>#DIV/0!</v>
      </c>
      <c r="CF117" s="93" t="e">
        <v>#DIV/0!</v>
      </c>
      <c r="CG117" s="93" t="e">
        <v>#DIV/0!</v>
      </c>
      <c r="CH117" s="93" t="e">
        <v>#DIV/0!</v>
      </c>
      <c r="CI117" s="93" t="e">
        <v>#DIV/0!</v>
      </c>
      <c r="CJ117" s="93" t="e">
        <v>#DIV/0!</v>
      </c>
      <c r="CK117" s="93" t="e">
        <v>#DIV/0!</v>
      </c>
      <c r="CL117" s="93" t="e">
        <v>#DIV/0!</v>
      </c>
      <c r="CM117" s="93" t="e">
        <v>#DIV/0!</v>
      </c>
      <c r="CN117" s="93" t="e">
        <v>#DIV/0!</v>
      </c>
      <c r="CO117" s="93" t="e">
        <v>#DIV/0!</v>
      </c>
      <c r="CP117" s="93" t="e">
        <v>#DIV/0!</v>
      </c>
      <c r="CQ117" s="93" t="e">
        <v>#DIV/0!</v>
      </c>
      <c r="CR117" s="93" t="e">
        <v>#DIV/0!</v>
      </c>
      <c r="CS117" s="93" t="e">
        <v>#DIV/0!</v>
      </c>
      <c r="CT117" s="93" t="e">
        <v>#DIV/0!</v>
      </c>
      <c r="CU117" s="93" t="e">
        <v>#DIV/0!</v>
      </c>
      <c r="CV117" s="93" t="e">
        <v>#DIV/0!</v>
      </c>
      <c r="CW117" s="93" t="e">
        <v>#DIV/0!</v>
      </c>
      <c r="CX117" s="93" t="e">
        <v>#DIV/0!</v>
      </c>
      <c r="CY117" s="93" t="e">
        <v>#DIV/0!</v>
      </c>
      <c r="CZ117" s="93" t="e">
        <v>#DIV/0!</v>
      </c>
      <c r="DA117" s="93" t="e">
        <v>#DIV/0!</v>
      </c>
      <c r="DB117" s="93" t="e">
        <v>#DIV/0!</v>
      </c>
      <c r="DC117" s="93" t="e">
        <v>#DIV/0!</v>
      </c>
      <c r="DD117" s="93" t="e">
        <v>#DIV/0!</v>
      </c>
      <c r="DE117" s="93" t="e">
        <v>#DIV/0!</v>
      </c>
      <c r="DF117" s="93" t="e">
        <v>#DIV/0!</v>
      </c>
      <c r="DG117" s="93" t="e">
        <v>#DIV/0!</v>
      </c>
      <c r="DH117" s="93" t="e">
        <v>#DIV/0!</v>
      </c>
      <c r="DI117" s="93" t="e">
        <v>#DIV/0!</v>
      </c>
      <c r="DJ117" s="93" t="e">
        <v>#DIV/0!</v>
      </c>
      <c r="DK117" s="93" t="e">
        <v>#DIV/0!</v>
      </c>
      <c r="DL117" s="93" t="e">
        <v>#DIV/0!</v>
      </c>
      <c r="DM117" s="93" t="e">
        <v>#DIV/0!</v>
      </c>
      <c r="DN117" s="93" t="e">
        <v>#DIV/0!</v>
      </c>
      <c r="DO117" s="93" t="e">
        <v>#DIV/0!</v>
      </c>
      <c r="DP117" s="93" t="e">
        <v>#DIV/0!</v>
      </c>
      <c r="DQ117" s="93" t="e">
        <v>#DIV/0!</v>
      </c>
      <c r="DR117" s="93" t="e">
        <v>#DIV/0!</v>
      </c>
      <c r="DS117" s="93" t="e">
        <v>#DIV/0!</v>
      </c>
      <c r="DT117" s="93" t="e">
        <v>#DIV/0!</v>
      </c>
      <c r="DU117" s="93" t="e">
        <v>#DIV/0!</v>
      </c>
      <c r="DV117" s="93" t="e">
        <v>#DIV/0!</v>
      </c>
      <c r="DW117" s="93" t="e">
        <v>#DIV/0!</v>
      </c>
      <c r="DX117" s="93" t="e">
        <v>#DIV/0!</v>
      </c>
      <c r="DY117" s="93" t="e">
        <v>#DIV/0!</v>
      </c>
      <c r="DZ117" s="93" t="e">
        <v>#DIV/0!</v>
      </c>
      <c r="EA117" s="93" t="e">
        <v>#DIV/0!</v>
      </c>
      <c r="EB117" s="93" t="e">
        <v>#DIV/0!</v>
      </c>
      <c r="EC117" s="93" t="e">
        <v>#DIV/0!</v>
      </c>
      <c r="ED117" s="93" t="e">
        <v>#DIV/0!</v>
      </c>
      <c r="EE117" s="93" t="e">
        <v>#DIV/0!</v>
      </c>
      <c r="EF117" s="93" t="e">
        <v>#DIV/0!</v>
      </c>
      <c r="EG117" s="93" t="e">
        <v>#DIV/0!</v>
      </c>
      <c r="EH117" s="93" t="e">
        <v>#DIV/0!</v>
      </c>
      <c r="EI117" s="93" t="e">
        <v>#DIV/0!</v>
      </c>
      <c r="EJ117" s="93" t="e">
        <v>#DIV/0!</v>
      </c>
      <c r="EK117" s="93" t="e">
        <v>#DIV/0!</v>
      </c>
      <c r="EL117" s="93" t="e">
        <v>#DIV/0!</v>
      </c>
      <c r="EM117" s="93" t="e">
        <v>#DIV/0!</v>
      </c>
      <c r="EN117" s="93" t="e">
        <v>#DIV/0!</v>
      </c>
      <c r="EO117" s="93" t="e">
        <v>#DIV/0!</v>
      </c>
      <c r="EP117" s="93" t="e">
        <v>#DIV/0!</v>
      </c>
      <c r="EQ117" s="93" t="e">
        <v>#DIV/0!</v>
      </c>
      <c r="ER117" s="93" t="e">
        <v>#DIV/0!</v>
      </c>
      <c r="ES117" s="93" t="e">
        <v>#DIV/0!</v>
      </c>
      <c r="ET117" s="93" t="e">
        <v>#DIV/0!</v>
      </c>
      <c r="EU117" s="93" t="e">
        <v>#DIV/0!</v>
      </c>
      <c r="EV117" s="93" t="e">
        <v>#DIV/0!</v>
      </c>
      <c r="EW117" s="93" t="e">
        <v>#DIV/0!</v>
      </c>
      <c r="EX117" s="93" t="e">
        <v>#DIV/0!</v>
      </c>
      <c r="EY117" s="93" t="e">
        <v>#DIV/0!</v>
      </c>
      <c r="EZ117" s="93" t="e">
        <v>#DIV/0!</v>
      </c>
      <c r="FA117" s="93" t="e">
        <v>#DIV/0!</v>
      </c>
      <c r="FB117" s="93" t="e">
        <v>#DIV/0!</v>
      </c>
      <c r="FC117" s="93" t="e">
        <v>#DIV/0!</v>
      </c>
      <c r="FD117" s="93" t="e">
        <v>#DIV/0!</v>
      </c>
      <c r="FE117" s="93" t="e">
        <v>#DIV/0!</v>
      </c>
      <c r="FF117" s="93" t="e">
        <v>#DIV/0!</v>
      </c>
      <c r="FG117" s="93" t="e">
        <v>#DIV/0!</v>
      </c>
      <c r="FH117" s="93" t="e">
        <v>#DIV/0!</v>
      </c>
      <c r="FI117" s="93" t="e">
        <v>#DIV/0!</v>
      </c>
      <c r="FJ117" s="93" t="e">
        <v>#DIV/0!</v>
      </c>
      <c r="FK117" s="93" t="e">
        <v>#DIV/0!</v>
      </c>
      <c r="FL117" s="93" t="e">
        <v>#DIV/0!</v>
      </c>
      <c r="FM117" s="93" t="e">
        <v>#DIV/0!</v>
      </c>
      <c r="FN117" s="93" t="e">
        <v>#DIV/0!</v>
      </c>
      <c r="FO117" s="93" t="e">
        <v>#DIV/0!</v>
      </c>
      <c r="FP117" s="93" t="e">
        <v>#DIV/0!</v>
      </c>
      <c r="FQ117" s="93" t="e">
        <v>#DIV/0!</v>
      </c>
      <c r="FR117" s="93" t="e">
        <v>#DIV/0!</v>
      </c>
      <c r="FS117" s="93" t="e">
        <v>#DIV/0!</v>
      </c>
      <c r="FT117" s="93" t="e">
        <v>#DIV/0!</v>
      </c>
      <c r="FU117" s="93" t="e">
        <v>#DIV/0!</v>
      </c>
      <c r="FV117" s="93" t="e">
        <v>#DIV/0!</v>
      </c>
      <c r="FW117" s="93" t="e">
        <v>#DIV/0!</v>
      </c>
      <c r="FX117" s="93" t="e">
        <v>#DIV/0!</v>
      </c>
      <c r="FY117" s="93" t="e">
        <v>#DIV/0!</v>
      </c>
      <c r="FZ117" s="93" t="e">
        <v>#DIV/0!</v>
      </c>
      <c r="GA117" s="93" t="e">
        <v>#DIV/0!</v>
      </c>
    </row>
    <row r="118" spans="2:183">
      <c r="B118" s="96" t="s">
        <v>4</v>
      </c>
      <c r="C118" s="166" t="s">
        <v>46</v>
      </c>
      <c r="D118" s="96">
        <v>167.58</v>
      </c>
      <c r="E118" s="17">
        <v>149.04</v>
      </c>
      <c r="F118" s="17">
        <v>158.19999999999999</v>
      </c>
      <c r="G118" s="17">
        <v>136.52000000000001</v>
      </c>
      <c r="H118" s="17">
        <v>36.479999999999997</v>
      </c>
      <c r="I118" s="17">
        <v>151.63999999999999</v>
      </c>
      <c r="J118" s="17">
        <v>159.21</v>
      </c>
      <c r="K118" s="17">
        <v>160.71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7">
        <v>0</v>
      </c>
      <c r="X118" s="17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v>0</v>
      </c>
      <c r="AM118" s="17">
        <v>0</v>
      </c>
      <c r="AN118" s="17">
        <v>0</v>
      </c>
      <c r="AO118" s="17">
        <v>0</v>
      </c>
      <c r="AP118" s="17">
        <v>0</v>
      </c>
      <c r="AQ118" s="17">
        <v>0</v>
      </c>
      <c r="AR118" s="17">
        <v>0</v>
      </c>
      <c r="AS118" s="17">
        <v>0</v>
      </c>
      <c r="AT118" s="17">
        <v>0</v>
      </c>
      <c r="AU118" s="17">
        <v>0</v>
      </c>
      <c r="AV118" s="17">
        <v>0</v>
      </c>
      <c r="AW118" s="17">
        <v>0</v>
      </c>
      <c r="AX118" s="17">
        <v>0</v>
      </c>
      <c r="AY118" s="17">
        <v>0</v>
      </c>
      <c r="AZ118" s="17">
        <v>0</v>
      </c>
      <c r="BA118" s="17">
        <v>0</v>
      </c>
      <c r="BB118" s="17">
        <v>0</v>
      </c>
      <c r="BC118" s="17">
        <v>0</v>
      </c>
      <c r="BD118" s="17">
        <v>0</v>
      </c>
      <c r="BE118" s="17">
        <v>0</v>
      </c>
      <c r="BF118" s="17">
        <v>0</v>
      </c>
      <c r="BG118" s="17">
        <v>0</v>
      </c>
      <c r="BH118" s="17">
        <v>0</v>
      </c>
      <c r="BI118" s="17">
        <v>0</v>
      </c>
      <c r="BJ118" s="17">
        <v>0</v>
      </c>
      <c r="BK118" s="17">
        <v>0</v>
      </c>
      <c r="BL118" s="17">
        <v>0</v>
      </c>
      <c r="BM118" s="17">
        <v>0</v>
      </c>
      <c r="BN118" s="17">
        <v>0</v>
      </c>
      <c r="BO118" s="17">
        <v>0</v>
      </c>
      <c r="BP118" s="17">
        <v>0</v>
      </c>
      <c r="BQ118" s="17">
        <v>0</v>
      </c>
      <c r="BR118" s="17">
        <v>0</v>
      </c>
      <c r="BS118" s="17">
        <v>0</v>
      </c>
      <c r="BT118" s="17">
        <v>0</v>
      </c>
      <c r="BU118" s="17">
        <v>0</v>
      </c>
      <c r="BV118" s="17">
        <v>0</v>
      </c>
      <c r="BW118" s="17">
        <v>0</v>
      </c>
      <c r="BX118" s="17">
        <v>0</v>
      </c>
      <c r="BY118" s="17">
        <v>0</v>
      </c>
      <c r="BZ118" s="17">
        <v>0</v>
      </c>
      <c r="CA118" s="17">
        <v>0</v>
      </c>
      <c r="CB118" s="17">
        <v>0</v>
      </c>
      <c r="CC118" s="17">
        <v>0</v>
      </c>
      <c r="CD118" s="17">
        <v>0</v>
      </c>
      <c r="CE118" s="17">
        <v>0</v>
      </c>
      <c r="CF118" s="17">
        <v>0</v>
      </c>
      <c r="CG118" s="17">
        <v>0</v>
      </c>
      <c r="CH118" s="17">
        <v>0</v>
      </c>
      <c r="CI118" s="17">
        <v>0</v>
      </c>
      <c r="CJ118" s="17">
        <v>0</v>
      </c>
      <c r="CK118" s="17">
        <v>0</v>
      </c>
      <c r="CL118" s="17">
        <v>0</v>
      </c>
      <c r="CM118" s="17">
        <v>0</v>
      </c>
      <c r="CN118" s="17">
        <v>0</v>
      </c>
      <c r="CO118" s="17">
        <v>0</v>
      </c>
      <c r="CP118" s="17">
        <v>0</v>
      </c>
      <c r="CQ118" s="17">
        <v>0</v>
      </c>
      <c r="CR118" s="17">
        <v>0</v>
      </c>
      <c r="CS118" s="17">
        <v>0</v>
      </c>
      <c r="CT118" s="17">
        <v>0</v>
      </c>
      <c r="CU118" s="17">
        <v>0</v>
      </c>
      <c r="CV118" s="17">
        <v>0</v>
      </c>
      <c r="CW118" s="17">
        <v>0</v>
      </c>
      <c r="CX118" s="17">
        <v>0</v>
      </c>
      <c r="CY118" s="17">
        <v>0</v>
      </c>
      <c r="CZ118" s="17">
        <v>0</v>
      </c>
      <c r="DA118" s="17">
        <v>0</v>
      </c>
      <c r="DB118" s="17">
        <v>0</v>
      </c>
      <c r="DC118" s="17">
        <v>0</v>
      </c>
      <c r="DD118" s="17">
        <v>0</v>
      </c>
      <c r="DE118" s="17">
        <v>0</v>
      </c>
      <c r="DF118" s="17">
        <v>0</v>
      </c>
      <c r="DG118" s="17">
        <v>0</v>
      </c>
      <c r="DH118" s="17">
        <v>0</v>
      </c>
      <c r="DI118" s="17">
        <v>0</v>
      </c>
      <c r="DJ118" s="17">
        <v>0</v>
      </c>
      <c r="DK118" s="17">
        <v>0</v>
      </c>
      <c r="DL118" s="17">
        <v>0</v>
      </c>
      <c r="DM118" s="17">
        <v>0</v>
      </c>
      <c r="DN118" s="17">
        <v>0</v>
      </c>
      <c r="DO118" s="17">
        <v>0</v>
      </c>
      <c r="DP118" s="17">
        <v>0</v>
      </c>
      <c r="DQ118" s="17">
        <v>0</v>
      </c>
      <c r="DR118" s="17">
        <v>0</v>
      </c>
      <c r="DS118" s="17">
        <v>0</v>
      </c>
      <c r="DT118" s="17">
        <v>0</v>
      </c>
      <c r="DU118" s="17">
        <v>0</v>
      </c>
      <c r="DV118" s="17">
        <v>0</v>
      </c>
      <c r="DW118" s="17">
        <v>0</v>
      </c>
      <c r="DX118" s="17">
        <v>0</v>
      </c>
      <c r="DY118" s="17">
        <v>0</v>
      </c>
      <c r="DZ118" s="17">
        <v>0</v>
      </c>
      <c r="EA118" s="17">
        <v>0</v>
      </c>
      <c r="EB118" s="17">
        <v>0</v>
      </c>
      <c r="EC118" s="17">
        <v>0</v>
      </c>
      <c r="ED118" s="17">
        <v>0</v>
      </c>
      <c r="EE118" s="17">
        <v>0</v>
      </c>
      <c r="EF118" s="17">
        <v>0</v>
      </c>
      <c r="EG118" s="17">
        <v>0</v>
      </c>
      <c r="EH118" s="17">
        <v>0</v>
      </c>
      <c r="EI118" s="17">
        <v>0</v>
      </c>
      <c r="EJ118" s="17">
        <v>0</v>
      </c>
      <c r="EK118" s="17">
        <v>0</v>
      </c>
      <c r="EL118" s="17">
        <v>0</v>
      </c>
      <c r="EM118" s="17">
        <v>0</v>
      </c>
      <c r="EN118" s="17">
        <v>0</v>
      </c>
      <c r="EO118" s="17">
        <v>0</v>
      </c>
      <c r="EP118" s="17">
        <v>0</v>
      </c>
      <c r="EQ118" s="17">
        <v>0</v>
      </c>
      <c r="ER118" s="17">
        <v>0</v>
      </c>
      <c r="ES118" s="17">
        <v>0</v>
      </c>
      <c r="ET118" s="17">
        <v>0</v>
      </c>
      <c r="EU118" s="17">
        <v>0</v>
      </c>
      <c r="EV118" s="17">
        <v>0</v>
      </c>
      <c r="EW118" s="17">
        <v>0</v>
      </c>
      <c r="EX118" s="17">
        <v>0</v>
      </c>
      <c r="EY118" s="17">
        <v>0</v>
      </c>
      <c r="EZ118" s="17">
        <v>0</v>
      </c>
      <c r="FA118" s="17">
        <v>0</v>
      </c>
      <c r="FB118" s="17">
        <v>0</v>
      </c>
      <c r="FC118" s="17">
        <v>0</v>
      </c>
      <c r="FD118" s="17">
        <v>0</v>
      </c>
      <c r="FE118" s="17">
        <v>0</v>
      </c>
      <c r="FF118" s="17">
        <v>0</v>
      </c>
      <c r="FG118" s="17">
        <v>0</v>
      </c>
      <c r="FH118" s="17">
        <v>0</v>
      </c>
      <c r="FI118" s="17">
        <v>0</v>
      </c>
      <c r="FJ118" s="17">
        <v>0</v>
      </c>
      <c r="FK118" s="17">
        <v>0</v>
      </c>
      <c r="FL118" s="17">
        <v>0</v>
      </c>
      <c r="FM118" s="17">
        <v>0</v>
      </c>
      <c r="FN118" s="17">
        <v>0</v>
      </c>
      <c r="FO118" s="17">
        <v>0</v>
      </c>
      <c r="FP118" s="17">
        <v>0</v>
      </c>
      <c r="FQ118" s="17">
        <v>0</v>
      </c>
      <c r="FR118" s="17">
        <v>0</v>
      </c>
      <c r="FS118" s="17">
        <v>0</v>
      </c>
      <c r="FT118" s="17">
        <v>0</v>
      </c>
      <c r="FU118" s="17">
        <v>0</v>
      </c>
      <c r="FV118" s="17">
        <v>0</v>
      </c>
      <c r="FW118" s="17">
        <v>0</v>
      </c>
      <c r="FX118" s="17">
        <v>0</v>
      </c>
      <c r="FY118" s="17">
        <v>0</v>
      </c>
      <c r="FZ118" s="17">
        <v>0</v>
      </c>
      <c r="GA118" s="17">
        <v>0</v>
      </c>
    </row>
    <row r="119" spans="2:183">
      <c r="B119" s="96" t="s">
        <v>4</v>
      </c>
      <c r="C119" s="166" t="s">
        <v>47</v>
      </c>
      <c r="D119" s="178">
        <v>6235.69</v>
      </c>
      <c r="E119" s="179">
        <v>5545.78</v>
      </c>
      <c r="F119" s="179">
        <v>5886.52</v>
      </c>
      <c r="G119" s="179">
        <v>5079.7700000000004</v>
      </c>
      <c r="H119" s="179">
        <v>1828.02</v>
      </c>
      <c r="I119" s="179">
        <v>7598.54</v>
      </c>
      <c r="J119" s="179">
        <v>7977.98</v>
      </c>
      <c r="K119" s="179">
        <v>8053.21</v>
      </c>
      <c r="L119" s="179">
        <v>0</v>
      </c>
      <c r="M119" s="179">
        <v>0</v>
      </c>
      <c r="N119" s="179">
        <v>0</v>
      </c>
      <c r="O119" s="179">
        <v>0</v>
      </c>
      <c r="P119" s="179">
        <v>0</v>
      </c>
      <c r="Q119" s="179">
        <v>0</v>
      </c>
      <c r="R119" s="179">
        <v>0</v>
      </c>
      <c r="S119" s="179">
        <v>0</v>
      </c>
      <c r="T119" s="179">
        <v>0</v>
      </c>
      <c r="U119" s="179">
        <v>0</v>
      </c>
      <c r="V119" s="179">
        <v>0</v>
      </c>
      <c r="W119" s="179">
        <v>0</v>
      </c>
      <c r="X119" s="179">
        <v>0</v>
      </c>
      <c r="Y119" s="179">
        <v>0</v>
      </c>
      <c r="Z119" s="179">
        <v>0</v>
      </c>
      <c r="AA119" s="179">
        <v>0</v>
      </c>
      <c r="AB119" s="179">
        <v>0</v>
      </c>
      <c r="AC119" s="179">
        <v>0</v>
      </c>
      <c r="AD119" s="179">
        <v>0</v>
      </c>
      <c r="AE119" s="179">
        <v>0</v>
      </c>
      <c r="AF119" s="179">
        <v>0</v>
      </c>
      <c r="AG119" s="179">
        <v>0</v>
      </c>
      <c r="AH119" s="179">
        <v>0</v>
      </c>
      <c r="AI119" s="179">
        <v>0</v>
      </c>
      <c r="AJ119" s="179">
        <v>0</v>
      </c>
      <c r="AK119" s="179">
        <v>0</v>
      </c>
      <c r="AL119" s="179">
        <v>0</v>
      </c>
      <c r="AM119" s="179">
        <v>0</v>
      </c>
      <c r="AN119" s="179">
        <v>0</v>
      </c>
      <c r="AO119" s="179">
        <v>0</v>
      </c>
      <c r="AP119" s="179">
        <v>0</v>
      </c>
      <c r="AQ119" s="179">
        <v>0</v>
      </c>
      <c r="AR119" s="179">
        <v>0</v>
      </c>
      <c r="AS119" s="179">
        <v>0</v>
      </c>
      <c r="AT119" s="179">
        <v>0</v>
      </c>
      <c r="AU119" s="179">
        <v>0</v>
      </c>
      <c r="AV119" s="179">
        <v>0</v>
      </c>
      <c r="AW119" s="179">
        <v>0</v>
      </c>
      <c r="AX119" s="179">
        <v>0</v>
      </c>
      <c r="AY119" s="179">
        <v>0</v>
      </c>
      <c r="AZ119" s="179">
        <v>0</v>
      </c>
      <c r="BA119" s="179">
        <v>0</v>
      </c>
      <c r="BB119" s="179">
        <v>0</v>
      </c>
      <c r="BC119" s="179">
        <v>0</v>
      </c>
      <c r="BD119" s="179">
        <v>0</v>
      </c>
      <c r="BE119" s="179">
        <v>0</v>
      </c>
      <c r="BF119" s="179">
        <v>0</v>
      </c>
      <c r="BG119" s="179">
        <v>0</v>
      </c>
      <c r="BH119" s="179">
        <v>0</v>
      </c>
      <c r="BI119" s="179">
        <v>0</v>
      </c>
      <c r="BJ119" s="179">
        <v>0</v>
      </c>
      <c r="BK119" s="179">
        <v>0</v>
      </c>
      <c r="BL119" s="179">
        <v>0</v>
      </c>
      <c r="BM119" s="179">
        <v>0</v>
      </c>
      <c r="BN119" s="179">
        <v>0</v>
      </c>
      <c r="BO119" s="179">
        <v>0</v>
      </c>
      <c r="BP119" s="179">
        <v>0</v>
      </c>
      <c r="BQ119" s="179">
        <v>0</v>
      </c>
      <c r="BR119" s="179">
        <v>0</v>
      </c>
      <c r="BS119" s="179">
        <v>0</v>
      </c>
      <c r="BT119" s="179">
        <v>0</v>
      </c>
      <c r="BU119" s="179">
        <v>0</v>
      </c>
      <c r="BV119" s="179">
        <v>0</v>
      </c>
      <c r="BW119" s="179">
        <v>0</v>
      </c>
      <c r="BX119" s="179">
        <v>0</v>
      </c>
      <c r="BY119" s="179">
        <v>0</v>
      </c>
      <c r="BZ119" s="179">
        <v>0</v>
      </c>
      <c r="CA119" s="179">
        <v>0</v>
      </c>
      <c r="CB119" s="179">
        <v>0</v>
      </c>
      <c r="CC119" s="179">
        <v>0</v>
      </c>
      <c r="CD119" s="179">
        <v>0</v>
      </c>
      <c r="CE119" s="179">
        <v>0</v>
      </c>
      <c r="CF119" s="179">
        <v>0</v>
      </c>
      <c r="CG119" s="179">
        <v>0</v>
      </c>
      <c r="CH119" s="179">
        <v>0</v>
      </c>
      <c r="CI119" s="179">
        <v>0</v>
      </c>
      <c r="CJ119" s="179">
        <v>0</v>
      </c>
      <c r="CK119" s="179">
        <v>0</v>
      </c>
      <c r="CL119" s="179">
        <v>0</v>
      </c>
      <c r="CM119" s="179">
        <v>0</v>
      </c>
      <c r="CN119" s="179">
        <v>0</v>
      </c>
      <c r="CO119" s="179">
        <v>0</v>
      </c>
      <c r="CP119" s="179">
        <v>0</v>
      </c>
      <c r="CQ119" s="179">
        <v>0</v>
      </c>
      <c r="CR119" s="179">
        <v>0</v>
      </c>
      <c r="CS119" s="179">
        <v>0</v>
      </c>
      <c r="CT119" s="179">
        <v>0</v>
      </c>
      <c r="CU119" s="179">
        <v>0</v>
      </c>
      <c r="CV119" s="179">
        <v>0</v>
      </c>
      <c r="CW119" s="179">
        <v>0</v>
      </c>
      <c r="CX119" s="179">
        <v>0</v>
      </c>
      <c r="CY119" s="179">
        <v>0</v>
      </c>
      <c r="CZ119" s="179">
        <v>0</v>
      </c>
      <c r="DA119" s="179">
        <v>0</v>
      </c>
      <c r="DB119" s="179">
        <v>0</v>
      </c>
      <c r="DC119" s="179">
        <v>0</v>
      </c>
      <c r="DD119" s="179">
        <v>0</v>
      </c>
      <c r="DE119" s="179">
        <v>0</v>
      </c>
      <c r="DF119" s="179">
        <v>0</v>
      </c>
      <c r="DG119" s="179">
        <v>0</v>
      </c>
      <c r="DH119" s="179">
        <v>0</v>
      </c>
      <c r="DI119" s="179">
        <v>0</v>
      </c>
      <c r="DJ119" s="179">
        <v>0</v>
      </c>
      <c r="DK119" s="179">
        <v>0</v>
      </c>
      <c r="DL119" s="179">
        <v>0</v>
      </c>
      <c r="DM119" s="179">
        <v>0</v>
      </c>
      <c r="DN119" s="179">
        <v>0</v>
      </c>
      <c r="DO119" s="179">
        <v>0</v>
      </c>
      <c r="DP119" s="179">
        <v>0</v>
      </c>
      <c r="DQ119" s="179">
        <v>0</v>
      </c>
      <c r="DR119" s="179">
        <v>0</v>
      </c>
      <c r="DS119" s="179">
        <v>0</v>
      </c>
      <c r="DT119" s="179">
        <v>0</v>
      </c>
      <c r="DU119" s="179">
        <v>0</v>
      </c>
      <c r="DV119" s="179">
        <v>0</v>
      </c>
      <c r="DW119" s="179">
        <v>0</v>
      </c>
      <c r="DX119" s="179">
        <v>0</v>
      </c>
      <c r="DY119" s="179">
        <v>0</v>
      </c>
      <c r="DZ119" s="179">
        <v>0</v>
      </c>
      <c r="EA119" s="179">
        <v>0</v>
      </c>
      <c r="EB119" s="179">
        <v>0</v>
      </c>
      <c r="EC119" s="179">
        <v>0</v>
      </c>
      <c r="ED119" s="179">
        <v>0</v>
      </c>
      <c r="EE119" s="179">
        <v>0</v>
      </c>
      <c r="EF119" s="179">
        <v>0</v>
      </c>
      <c r="EG119" s="179">
        <v>0</v>
      </c>
      <c r="EH119" s="179">
        <v>0</v>
      </c>
      <c r="EI119" s="179">
        <v>0</v>
      </c>
      <c r="EJ119" s="179">
        <v>0</v>
      </c>
      <c r="EK119" s="179">
        <v>0</v>
      </c>
      <c r="EL119" s="179">
        <v>0</v>
      </c>
      <c r="EM119" s="179">
        <v>0</v>
      </c>
      <c r="EN119" s="179">
        <v>0</v>
      </c>
      <c r="EO119" s="179">
        <v>0</v>
      </c>
      <c r="EP119" s="179">
        <v>0</v>
      </c>
      <c r="EQ119" s="179">
        <v>0</v>
      </c>
      <c r="ER119" s="179">
        <v>0</v>
      </c>
      <c r="ES119" s="179">
        <v>0</v>
      </c>
      <c r="ET119" s="179">
        <v>0</v>
      </c>
      <c r="EU119" s="179">
        <v>0</v>
      </c>
      <c r="EV119" s="179">
        <v>0</v>
      </c>
      <c r="EW119" s="179">
        <v>0</v>
      </c>
      <c r="EX119" s="179">
        <v>0</v>
      </c>
      <c r="EY119" s="179">
        <v>0</v>
      </c>
      <c r="EZ119" s="179">
        <v>0</v>
      </c>
      <c r="FA119" s="179">
        <v>0</v>
      </c>
      <c r="FB119" s="179">
        <v>0</v>
      </c>
      <c r="FC119" s="179">
        <v>0</v>
      </c>
      <c r="FD119" s="179">
        <v>0</v>
      </c>
      <c r="FE119" s="179">
        <v>0</v>
      </c>
      <c r="FF119" s="179">
        <v>0</v>
      </c>
      <c r="FG119" s="179">
        <v>0</v>
      </c>
      <c r="FH119" s="179">
        <v>0</v>
      </c>
      <c r="FI119" s="179">
        <v>0</v>
      </c>
      <c r="FJ119" s="179">
        <v>0</v>
      </c>
      <c r="FK119" s="179">
        <v>0</v>
      </c>
      <c r="FL119" s="179">
        <v>0</v>
      </c>
      <c r="FM119" s="179">
        <v>0</v>
      </c>
      <c r="FN119" s="179">
        <v>0</v>
      </c>
      <c r="FO119" s="179">
        <v>0</v>
      </c>
      <c r="FP119" s="179">
        <v>0</v>
      </c>
      <c r="FQ119" s="179">
        <v>0</v>
      </c>
      <c r="FR119" s="179">
        <v>0</v>
      </c>
      <c r="FS119" s="179">
        <v>0</v>
      </c>
      <c r="FT119" s="179">
        <v>0</v>
      </c>
      <c r="FU119" s="179">
        <v>0</v>
      </c>
      <c r="FV119" s="179">
        <v>0</v>
      </c>
      <c r="FW119" s="179">
        <v>0</v>
      </c>
      <c r="FX119" s="179">
        <v>0</v>
      </c>
      <c r="FY119" s="179">
        <v>0</v>
      </c>
      <c r="FZ119" s="179">
        <v>0</v>
      </c>
      <c r="GA119" s="179">
        <v>0</v>
      </c>
    </row>
    <row r="120" spans="2:183">
      <c r="B120" s="180" t="s">
        <v>4</v>
      </c>
      <c r="C120" s="181" t="s">
        <v>48</v>
      </c>
      <c r="D120" s="94">
        <v>0.32741483829276546</v>
      </c>
      <c r="E120" s="95">
        <v>0.32702271718466963</v>
      </c>
      <c r="F120" s="95">
        <v>0.32564164810119889</v>
      </c>
      <c r="G120" s="95">
        <v>0.32652060793009302</v>
      </c>
      <c r="H120" s="95">
        <v>0.32615150345293237</v>
      </c>
      <c r="I120" s="95">
        <v>0.32530683133834049</v>
      </c>
      <c r="J120" s="95">
        <v>0.32579525191635433</v>
      </c>
      <c r="K120" s="95">
        <v>0.32613311267786416</v>
      </c>
      <c r="L120" s="95" t="e">
        <v>#DIV/0!</v>
      </c>
      <c r="M120" s="95" t="e">
        <v>#DIV/0!</v>
      </c>
      <c r="N120" s="95" t="e">
        <v>#DIV/0!</v>
      </c>
      <c r="O120" s="95" t="e">
        <v>#DIV/0!</v>
      </c>
      <c r="P120" s="95" t="e">
        <v>#DIV/0!</v>
      </c>
      <c r="Q120" s="95" t="e">
        <v>#DIV/0!</v>
      </c>
      <c r="R120" s="95" t="e">
        <v>#DIV/0!</v>
      </c>
      <c r="S120" s="95" t="e">
        <v>#DIV/0!</v>
      </c>
      <c r="T120" s="95" t="e">
        <v>#DIV/0!</v>
      </c>
      <c r="U120" s="95" t="e">
        <v>#DIV/0!</v>
      </c>
      <c r="V120" s="95" t="e">
        <v>#DIV/0!</v>
      </c>
      <c r="W120" s="95" t="e">
        <v>#DIV/0!</v>
      </c>
      <c r="X120" s="95" t="e">
        <v>#DIV/0!</v>
      </c>
      <c r="Y120" s="95" t="e">
        <v>#DIV/0!</v>
      </c>
      <c r="Z120" s="95" t="e">
        <v>#DIV/0!</v>
      </c>
      <c r="AA120" s="95" t="e">
        <v>#DIV/0!</v>
      </c>
      <c r="AB120" s="95" t="e">
        <v>#DIV/0!</v>
      </c>
      <c r="AC120" s="95" t="e">
        <v>#DIV/0!</v>
      </c>
      <c r="AD120" s="95" t="e">
        <v>#DIV/0!</v>
      </c>
      <c r="AE120" s="95" t="e">
        <v>#DIV/0!</v>
      </c>
      <c r="AF120" s="95" t="e">
        <v>#DIV/0!</v>
      </c>
      <c r="AG120" s="95" t="e">
        <v>#DIV/0!</v>
      </c>
      <c r="AH120" s="95" t="e">
        <v>#DIV/0!</v>
      </c>
      <c r="AI120" s="95" t="e">
        <v>#DIV/0!</v>
      </c>
      <c r="AJ120" s="95" t="e">
        <v>#DIV/0!</v>
      </c>
      <c r="AK120" s="95" t="e">
        <v>#DIV/0!</v>
      </c>
      <c r="AL120" s="95" t="e">
        <v>#DIV/0!</v>
      </c>
      <c r="AM120" s="95" t="e">
        <v>#DIV/0!</v>
      </c>
      <c r="AN120" s="95" t="e">
        <v>#DIV/0!</v>
      </c>
      <c r="AO120" s="95" t="e">
        <v>#DIV/0!</v>
      </c>
      <c r="AP120" s="95" t="e">
        <v>#DIV/0!</v>
      </c>
      <c r="AQ120" s="95" t="e">
        <v>#DIV/0!</v>
      </c>
      <c r="AR120" s="95" t="e">
        <v>#DIV/0!</v>
      </c>
      <c r="AS120" s="95" t="e">
        <v>#DIV/0!</v>
      </c>
      <c r="AT120" s="95" t="e">
        <v>#DIV/0!</v>
      </c>
      <c r="AU120" s="95" t="e">
        <v>#DIV/0!</v>
      </c>
      <c r="AV120" s="95" t="e">
        <v>#DIV/0!</v>
      </c>
      <c r="AW120" s="95" t="e">
        <v>#DIV/0!</v>
      </c>
      <c r="AX120" s="95" t="e">
        <v>#DIV/0!</v>
      </c>
      <c r="AY120" s="95" t="e">
        <v>#DIV/0!</v>
      </c>
      <c r="AZ120" s="95" t="e">
        <v>#DIV/0!</v>
      </c>
      <c r="BA120" s="95" t="e">
        <v>#DIV/0!</v>
      </c>
      <c r="BB120" s="95" t="e">
        <v>#DIV/0!</v>
      </c>
      <c r="BC120" s="95" t="e">
        <v>#DIV/0!</v>
      </c>
      <c r="BD120" s="95" t="e">
        <v>#DIV/0!</v>
      </c>
      <c r="BE120" s="95" t="e">
        <v>#DIV/0!</v>
      </c>
      <c r="BF120" s="95" t="e">
        <v>#DIV/0!</v>
      </c>
      <c r="BG120" s="95" t="e">
        <v>#DIV/0!</v>
      </c>
      <c r="BH120" s="95" t="e">
        <v>#DIV/0!</v>
      </c>
      <c r="BI120" s="95" t="e">
        <v>#DIV/0!</v>
      </c>
      <c r="BJ120" s="95" t="e">
        <v>#DIV/0!</v>
      </c>
      <c r="BK120" s="95" t="e">
        <v>#DIV/0!</v>
      </c>
      <c r="BL120" s="95" t="e">
        <v>#DIV/0!</v>
      </c>
      <c r="BM120" s="95" t="e">
        <v>#DIV/0!</v>
      </c>
      <c r="BN120" s="95" t="e">
        <v>#DIV/0!</v>
      </c>
      <c r="BO120" s="95" t="e">
        <v>#DIV/0!</v>
      </c>
      <c r="BP120" s="95" t="e">
        <v>#DIV/0!</v>
      </c>
      <c r="BQ120" s="95" t="e">
        <v>#DIV/0!</v>
      </c>
      <c r="BR120" s="95" t="e">
        <v>#DIV/0!</v>
      </c>
      <c r="BS120" s="95" t="e">
        <v>#DIV/0!</v>
      </c>
      <c r="BT120" s="95" t="e">
        <v>#DIV/0!</v>
      </c>
      <c r="BU120" s="95" t="e">
        <v>#DIV/0!</v>
      </c>
      <c r="BV120" s="95" t="e">
        <v>#DIV/0!</v>
      </c>
      <c r="BW120" s="95" t="e">
        <v>#DIV/0!</v>
      </c>
      <c r="BX120" s="95" t="e">
        <v>#DIV/0!</v>
      </c>
      <c r="BY120" s="95" t="e">
        <v>#DIV/0!</v>
      </c>
      <c r="BZ120" s="95" t="e">
        <v>#DIV/0!</v>
      </c>
      <c r="CA120" s="95" t="e">
        <v>#DIV/0!</v>
      </c>
      <c r="CB120" s="95" t="e">
        <v>#DIV/0!</v>
      </c>
      <c r="CC120" s="95" t="e">
        <v>#DIV/0!</v>
      </c>
      <c r="CD120" s="95" t="e">
        <v>#DIV/0!</v>
      </c>
      <c r="CE120" s="95" t="e">
        <v>#DIV/0!</v>
      </c>
      <c r="CF120" s="95" t="e">
        <v>#DIV/0!</v>
      </c>
      <c r="CG120" s="95" t="e">
        <v>#DIV/0!</v>
      </c>
      <c r="CH120" s="95" t="e">
        <v>#DIV/0!</v>
      </c>
      <c r="CI120" s="95" t="e">
        <v>#DIV/0!</v>
      </c>
      <c r="CJ120" s="95" t="e">
        <v>#DIV/0!</v>
      </c>
      <c r="CK120" s="95" t="e">
        <v>#DIV/0!</v>
      </c>
      <c r="CL120" s="95" t="e">
        <v>#DIV/0!</v>
      </c>
      <c r="CM120" s="95" t="e">
        <v>#DIV/0!</v>
      </c>
      <c r="CN120" s="95" t="e">
        <v>#DIV/0!</v>
      </c>
      <c r="CO120" s="95" t="e">
        <v>#DIV/0!</v>
      </c>
      <c r="CP120" s="95" t="e">
        <v>#DIV/0!</v>
      </c>
      <c r="CQ120" s="95" t="e">
        <v>#DIV/0!</v>
      </c>
      <c r="CR120" s="95" t="e">
        <v>#DIV/0!</v>
      </c>
      <c r="CS120" s="95" t="e">
        <v>#DIV/0!</v>
      </c>
      <c r="CT120" s="95" t="e">
        <v>#DIV/0!</v>
      </c>
      <c r="CU120" s="95" t="e">
        <v>#DIV/0!</v>
      </c>
      <c r="CV120" s="95" t="e">
        <v>#DIV/0!</v>
      </c>
      <c r="CW120" s="95" t="e">
        <v>#DIV/0!</v>
      </c>
      <c r="CX120" s="95" t="e">
        <v>#DIV/0!</v>
      </c>
      <c r="CY120" s="95" t="e">
        <v>#DIV/0!</v>
      </c>
      <c r="CZ120" s="95" t="e">
        <v>#DIV/0!</v>
      </c>
      <c r="DA120" s="95" t="e">
        <v>#DIV/0!</v>
      </c>
      <c r="DB120" s="95" t="e">
        <v>#DIV/0!</v>
      </c>
      <c r="DC120" s="95" t="e">
        <v>#DIV/0!</v>
      </c>
      <c r="DD120" s="95" t="e">
        <v>#DIV/0!</v>
      </c>
      <c r="DE120" s="95" t="e">
        <v>#DIV/0!</v>
      </c>
      <c r="DF120" s="95" t="e">
        <v>#DIV/0!</v>
      </c>
      <c r="DG120" s="95" t="e">
        <v>#DIV/0!</v>
      </c>
      <c r="DH120" s="95" t="e">
        <v>#DIV/0!</v>
      </c>
      <c r="DI120" s="95" t="e">
        <v>#DIV/0!</v>
      </c>
      <c r="DJ120" s="95" t="e">
        <v>#DIV/0!</v>
      </c>
      <c r="DK120" s="95" t="e">
        <v>#DIV/0!</v>
      </c>
      <c r="DL120" s="95" t="e">
        <v>#DIV/0!</v>
      </c>
      <c r="DM120" s="95" t="e">
        <v>#DIV/0!</v>
      </c>
      <c r="DN120" s="95" t="e">
        <v>#DIV/0!</v>
      </c>
      <c r="DO120" s="95" t="e">
        <v>#DIV/0!</v>
      </c>
      <c r="DP120" s="95" t="e">
        <v>#DIV/0!</v>
      </c>
      <c r="DQ120" s="95" t="e">
        <v>#DIV/0!</v>
      </c>
      <c r="DR120" s="95" t="e">
        <v>#DIV/0!</v>
      </c>
      <c r="DS120" s="95" t="e">
        <v>#DIV/0!</v>
      </c>
      <c r="DT120" s="95" t="e">
        <v>#DIV/0!</v>
      </c>
      <c r="DU120" s="95" t="e">
        <v>#DIV/0!</v>
      </c>
      <c r="DV120" s="95" t="e">
        <v>#DIV/0!</v>
      </c>
      <c r="DW120" s="95" t="e">
        <v>#DIV/0!</v>
      </c>
      <c r="DX120" s="95" t="e">
        <v>#DIV/0!</v>
      </c>
      <c r="DY120" s="95" t="e">
        <v>#DIV/0!</v>
      </c>
      <c r="DZ120" s="95" t="e">
        <v>#DIV/0!</v>
      </c>
      <c r="EA120" s="95" t="e">
        <v>#DIV/0!</v>
      </c>
      <c r="EB120" s="95" t="e">
        <v>#DIV/0!</v>
      </c>
      <c r="EC120" s="95" t="e">
        <v>#DIV/0!</v>
      </c>
      <c r="ED120" s="95" t="e">
        <v>#DIV/0!</v>
      </c>
      <c r="EE120" s="95" t="e">
        <v>#DIV/0!</v>
      </c>
      <c r="EF120" s="95" t="e">
        <v>#DIV/0!</v>
      </c>
      <c r="EG120" s="95" t="e">
        <v>#DIV/0!</v>
      </c>
      <c r="EH120" s="95" t="e">
        <v>#DIV/0!</v>
      </c>
      <c r="EI120" s="95" t="e">
        <v>#DIV/0!</v>
      </c>
      <c r="EJ120" s="95" t="e">
        <v>#DIV/0!</v>
      </c>
      <c r="EK120" s="95" t="e">
        <v>#DIV/0!</v>
      </c>
      <c r="EL120" s="95" t="e">
        <v>#DIV/0!</v>
      </c>
      <c r="EM120" s="95" t="e">
        <v>#DIV/0!</v>
      </c>
      <c r="EN120" s="95" t="e">
        <v>#DIV/0!</v>
      </c>
      <c r="EO120" s="95" t="e">
        <v>#DIV/0!</v>
      </c>
      <c r="EP120" s="95" t="e">
        <v>#DIV/0!</v>
      </c>
      <c r="EQ120" s="95" t="e">
        <v>#DIV/0!</v>
      </c>
      <c r="ER120" s="95" t="e">
        <v>#DIV/0!</v>
      </c>
      <c r="ES120" s="95" t="e">
        <v>#DIV/0!</v>
      </c>
      <c r="ET120" s="95" t="e">
        <v>#DIV/0!</v>
      </c>
      <c r="EU120" s="95" t="e">
        <v>#DIV/0!</v>
      </c>
      <c r="EV120" s="95" t="e">
        <v>#DIV/0!</v>
      </c>
      <c r="EW120" s="95" t="e">
        <v>#DIV/0!</v>
      </c>
      <c r="EX120" s="95" t="e">
        <v>#DIV/0!</v>
      </c>
      <c r="EY120" s="95" t="e">
        <v>#DIV/0!</v>
      </c>
      <c r="EZ120" s="95" t="e">
        <v>#DIV/0!</v>
      </c>
      <c r="FA120" s="95" t="e">
        <v>#DIV/0!</v>
      </c>
      <c r="FB120" s="95" t="e">
        <v>#DIV/0!</v>
      </c>
      <c r="FC120" s="95" t="e">
        <v>#DIV/0!</v>
      </c>
      <c r="FD120" s="95" t="e">
        <v>#DIV/0!</v>
      </c>
      <c r="FE120" s="95" t="e">
        <v>#DIV/0!</v>
      </c>
      <c r="FF120" s="95" t="e">
        <v>#DIV/0!</v>
      </c>
      <c r="FG120" s="95" t="e">
        <v>#DIV/0!</v>
      </c>
      <c r="FH120" s="95" t="e">
        <v>#DIV/0!</v>
      </c>
      <c r="FI120" s="95" t="e">
        <v>#DIV/0!</v>
      </c>
      <c r="FJ120" s="95" t="e">
        <v>#DIV/0!</v>
      </c>
      <c r="FK120" s="95" t="e">
        <v>#DIV/0!</v>
      </c>
      <c r="FL120" s="95" t="e">
        <v>#DIV/0!</v>
      </c>
      <c r="FM120" s="95" t="e">
        <v>#DIV/0!</v>
      </c>
      <c r="FN120" s="95" t="e">
        <v>#DIV/0!</v>
      </c>
      <c r="FO120" s="95" t="e">
        <v>#DIV/0!</v>
      </c>
      <c r="FP120" s="95" t="e">
        <v>#DIV/0!</v>
      </c>
      <c r="FQ120" s="95" t="e">
        <v>#DIV/0!</v>
      </c>
      <c r="FR120" s="95" t="e">
        <v>#DIV/0!</v>
      </c>
      <c r="FS120" s="95" t="e">
        <v>#DIV/0!</v>
      </c>
      <c r="FT120" s="95" t="e">
        <v>#DIV/0!</v>
      </c>
      <c r="FU120" s="95" t="e">
        <v>#DIV/0!</v>
      </c>
      <c r="FV120" s="95" t="e">
        <v>#DIV/0!</v>
      </c>
      <c r="FW120" s="95" t="e">
        <v>#DIV/0!</v>
      </c>
      <c r="FX120" s="95" t="e">
        <v>#DIV/0!</v>
      </c>
      <c r="FY120" s="95" t="e">
        <v>#DIV/0!</v>
      </c>
      <c r="FZ120" s="95" t="e">
        <v>#DIV/0!</v>
      </c>
      <c r="GA120" s="95" t="e">
        <v>#DIV/0!</v>
      </c>
    </row>
    <row r="121" spans="2:183">
      <c r="B121" s="44" t="s">
        <v>4</v>
      </c>
      <c r="C121" s="651" t="s">
        <v>94</v>
      </c>
      <c r="D121" s="182">
        <v>137612.67825548479</v>
      </c>
      <c r="E121" s="182">
        <v>122416.15534324133</v>
      </c>
      <c r="F121" s="182">
        <v>130834.59704529369</v>
      </c>
      <c r="G121" s="182">
        <v>123964.80493630572</v>
      </c>
      <c r="H121" s="182">
        <v>100707.3398796886</v>
      </c>
      <c r="I121" s="182">
        <v>126674.51521585279</v>
      </c>
      <c r="J121" s="182">
        <v>132469.7005484784</v>
      </c>
      <c r="K121" s="182">
        <v>133061.51583510262</v>
      </c>
      <c r="L121" s="182">
        <v>0</v>
      </c>
      <c r="M121" s="182">
        <v>0</v>
      </c>
      <c r="N121" s="182">
        <v>0</v>
      </c>
      <c r="O121" s="182">
        <v>0</v>
      </c>
      <c r="P121" s="182">
        <v>0</v>
      </c>
      <c r="Q121" s="182">
        <v>0</v>
      </c>
      <c r="R121" s="182">
        <v>0</v>
      </c>
      <c r="S121" s="182">
        <v>0</v>
      </c>
      <c r="T121" s="182">
        <v>0</v>
      </c>
      <c r="U121" s="182">
        <v>0</v>
      </c>
      <c r="V121" s="182">
        <v>0</v>
      </c>
      <c r="W121" s="182">
        <v>0</v>
      </c>
      <c r="X121" s="182">
        <v>0</v>
      </c>
      <c r="Y121" s="182">
        <v>0</v>
      </c>
      <c r="Z121" s="182">
        <v>0</v>
      </c>
      <c r="AA121" s="182">
        <v>0</v>
      </c>
      <c r="AB121" s="182">
        <v>0</v>
      </c>
      <c r="AC121" s="182">
        <v>0</v>
      </c>
      <c r="AD121" s="182">
        <v>0</v>
      </c>
      <c r="AE121" s="182">
        <v>0</v>
      </c>
      <c r="AF121" s="182">
        <v>0</v>
      </c>
      <c r="AG121" s="182">
        <v>0</v>
      </c>
      <c r="AH121" s="182">
        <v>0</v>
      </c>
      <c r="AI121" s="182">
        <v>0</v>
      </c>
      <c r="AJ121" s="182">
        <v>0</v>
      </c>
      <c r="AK121" s="182">
        <v>0</v>
      </c>
      <c r="AL121" s="182">
        <v>0</v>
      </c>
      <c r="AM121" s="182">
        <v>0</v>
      </c>
      <c r="AN121" s="182">
        <v>0</v>
      </c>
      <c r="AO121" s="182">
        <v>0</v>
      </c>
      <c r="AP121" s="182">
        <v>0</v>
      </c>
      <c r="AQ121" s="182">
        <v>0</v>
      </c>
      <c r="AR121" s="182">
        <v>0</v>
      </c>
      <c r="AS121" s="182">
        <v>0</v>
      </c>
      <c r="AT121" s="182">
        <v>0</v>
      </c>
      <c r="AU121" s="182">
        <v>0</v>
      </c>
      <c r="AV121" s="182">
        <v>0</v>
      </c>
      <c r="AW121" s="182">
        <v>0</v>
      </c>
      <c r="AX121" s="182">
        <v>0</v>
      </c>
      <c r="AY121" s="182">
        <v>0</v>
      </c>
      <c r="AZ121" s="182">
        <v>0</v>
      </c>
      <c r="BA121" s="182">
        <v>0</v>
      </c>
      <c r="BB121" s="182">
        <v>0</v>
      </c>
      <c r="BC121" s="182">
        <v>0</v>
      </c>
      <c r="BD121" s="182">
        <v>0</v>
      </c>
      <c r="BE121" s="182">
        <v>0</v>
      </c>
      <c r="BF121" s="182">
        <v>0</v>
      </c>
      <c r="BG121" s="182">
        <v>0</v>
      </c>
      <c r="BH121" s="182">
        <v>0</v>
      </c>
      <c r="BI121" s="182">
        <v>0</v>
      </c>
      <c r="BJ121" s="182">
        <v>0</v>
      </c>
      <c r="BK121" s="182">
        <v>0</v>
      </c>
      <c r="BL121" s="182">
        <v>0</v>
      </c>
      <c r="BM121" s="182">
        <v>0</v>
      </c>
      <c r="BN121" s="182">
        <v>0</v>
      </c>
      <c r="BO121" s="182">
        <v>0</v>
      </c>
      <c r="BP121" s="182">
        <v>0</v>
      </c>
      <c r="BQ121" s="182">
        <v>0</v>
      </c>
      <c r="BR121" s="182">
        <v>0</v>
      </c>
      <c r="BS121" s="182">
        <v>0</v>
      </c>
      <c r="BT121" s="182">
        <v>0</v>
      </c>
      <c r="BU121" s="182">
        <v>0</v>
      </c>
      <c r="BV121" s="182">
        <v>0</v>
      </c>
      <c r="BW121" s="182">
        <v>0</v>
      </c>
      <c r="BX121" s="182">
        <v>0</v>
      </c>
      <c r="BY121" s="182">
        <v>0</v>
      </c>
      <c r="BZ121" s="182">
        <v>0</v>
      </c>
      <c r="CA121" s="182">
        <v>0</v>
      </c>
      <c r="CB121" s="182">
        <v>0</v>
      </c>
      <c r="CC121" s="182">
        <v>0</v>
      </c>
      <c r="CD121" s="182">
        <v>0</v>
      </c>
      <c r="CE121" s="182">
        <v>0</v>
      </c>
      <c r="CF121" s="182">
        <v>0</v>
      </c>
      <c r="CG121" s="182">
        <v>0</v>
      </c>
      <c r="CH121" s="182">
        <v>0</v>
      </c>
      <c r="CI121" s="182">
        <v>0</v>
      </c>
      <c r="CJ121" s="182">
        <v>0</v>
      </c>
      <c r="CK121" s="182">
        <v>0</v>
      </c>
      <c r="CL121" s="182">
        <v>0</v>
      </c>
      <c r="CM121" s="182">
        <v>0</v>
      </c>
      <c r="CN121" s="182">
        <v>0</v>
      </c>
      <c r="CO121" s="182">
        <v>0</v>
      </c>
      <c r="CP121" s="182">
        <v>0</v>
      </c>
      <c r="CQ121" s="182">
        <v>0</v>
      </c>
      <c r="CR121" s="182">
        <v>0</v>
      </c>
      <c r="CS121" s="182">
        <v>0</v>
      </c>
      <c r="CT121" s="182">
        <v>0</v>
      </c>
      <c r="CU121" s="182">
        <v>0</v>
      </c>
      <c r="CV121" s="182">
        <v>0</v>
      </c>
      <c r="CW121" s="182">
        <v>0</v>
      </c>
      <c r="CX121" s="182">
        <v>0</v>
      </c>
      <c r="CY121" s="182">
        <v>0</v>
      </c>
      <c r="CZ121" s="182">
        <v>0</v>
      </c>
      <c r="DA121" s="182">
        <v>0</v>
      </c>
      <c r="DB121" s="182">
        <v>0</v>
      </c>
      <c r="DC121" s="182">
        <v>0</v>
      </c>
      <c r="DD121" s="182">
        <v>0</v>
      </c>
      <c r="DE121" s="182">
        <v>0</v>
      </c>
      <c r="DF121" s="182">
        <v>0</v>
      </c>
      <c r="DG121" s="182">
        <v>0</v>
      </c>
      <c r="DH121" s="182">
        <v>0</v>
      </c>
      <c r="DI121" s="182">
        <v>0</v>
      </c>
      <c r="DJ121" s="182">
        <v>0</v>
      </c>
      <c r="DK121" s="182">
        <v>0</v>
      </c>
      <c r="DL121" s="182">
        <v>0</v>
      </c>
      <c r="DM121" s="182">
        <v>0</v>
      </c>
      <c r="DN121" s="182">
        <v>0</v>
      </c>
      <c r="DO121" s="182">
        <v>0</v>
      </c>
      <c r="DP121" s="182">
        <v>0</v>
      </c>
      <c r="DQ121" s="182">
        <v>0</v>
      </c>
      <c r="DR121" s="182">
        <v>0</v>
      </c>
      <c r="DS121" s="182">
        <v>0</v>
      </c>
      <c r="DT121" s="182">
        <v>0</v>
      </c>
      <c r="DU121" s="182">
        <v>0</v>
      </c>
      <c r="DV121" s="182">
        <v>0</v>
      </c>
      <c r="DW121" s="182">
        <v>0</v>
      </c>
      <c r="DX121" s="182">
        <v>0</v>
      </c>
      <c r="DY121" s="182">
        <v>0</v>
      </c>
      <c r="DZ121" s="182">
        <v>0</v>
      </c>
      <c r="EA121" s="182">
        <v>0</v>
      </c>
      <c r="EB121" s="182">
        <v>0</v>
      </c>
      <c r="EC121" s="182">
        <v>0</v>
      </c>
      <c r="ED121" s="182">
        <v>0</v>
      </c>
      <c r="EE121" s="182">
        <v>0</v>
      </c>
      <c r="EF121" s="182">
        <v>0</v>
      </c>
      <c r="EG121" s="182">
        <v>0</v>
      </c>
      <c r="EH121" s="182">
        <v>0</v>
      </c>
      <c r="EI121" s="182">
        <v>0</v>
      </c>
      <c r="EJ121" s="182">
        <v>0</v>
      </c>
      <c r="EK121" s="182">
        <v>0</v>
      </c>
      <c r="EL121" s="182">
        <v>0</v>
      </c>
      <c r="EM121" s="182">
        <v>0</v>
      </c>
      <c r="EN121" s="182">
        <v>0</v>
      </c>
      <c r="EO121" s="182">
        <v>0</v>
      </c>
      <c r="EP121" s="182">
        <v>0</v>
      </c>
      <c r="EQ121" s="182">
        <v>0</v>
      </c>
      <c r="ER121" s="182">
        <v>0</v>
      </c>
      <c r="ES121" s="182">
        <v>0</v>
      </c>
      <c r="ET121" s="182">
        <v>0</v>
      </c>
      <c r="EU121" s="182">
        <v>0</v>
      </c>
      <c r="EV121" s="182">
        <v>0</v>
      </c>
      <c r="EW121" s="182">
        <v>0</v>
      </c>
      <c r="EX121" s="182">
        <v>0</v>
      </c>
      <c r="EY121" s="182">
        <v>0</v>
      </c>
      <c r="EZ121" s="182">
        <v>0</v>
      </c>
      <c r="FA121" s="182">
        <v>0</v>
      </c>
      <c r="FB121" s="182">
        <v>0</v>
      </c>
      <c r="FC121" s="182">
        <v>0</v>
      </c>
      <c r="FD121" s="182">
        <v>0</v>
      </c>
      <c r="FE121" s="182">
        <v>0</v>
      </c>
      <c r="FF121" s="182">
        <v>0</v>
      </c>
      <c r="FG121" s="182">
        <v>0</v>
      </c>
      <c r="FH121" s="182">
        <v>0</v>
      </c>
      <c r="FI121" s="182">
        <v>0</v>
      </c>
      <c r="FJ121" s="182">
        <v>0</v>
      </c>
      <c r="FK121" s="182">
        <v>0</v>
      </c>
      <c r="FL121" s="182">
        <v>0</v>
      </c>
      <c r="FM121" s="182">
        <v>0</v>
      </c>
      <c r="FN121" s="182">
        <v>0</v>
      </c>
      <c r="FO121" s="182">
        <v>0</v>
      </c>
      <c r="FP121" s="182">
        <v>0</v>
      </c>
      <c r="FQ121" s="182">
        <v>0</v>
      </c>
      <c r="FR121" s="182">
        <v>0</v>
      </c>
      <c r="FS121" s="182">
        <v>0</v>
      </c>
      <c r="FT121" s="182">
        <v>0</v>
      </c>
      <c r="FU121" s="182">
        <v>0</v>
      </c>
      <c r="FV121" s="182">
        <v>0</v>
      </c>
      <c r="FW121" s="182">
        <v>0</v>
      </c>
      <c r="FX121" s="182">
        <v>0</v>
      </c>
      <c r="FY121" s="182">
        <v>0</v>
      </c>
      <c r="FZ121" s="182">
        <v>0</v>
      </c>
      <c r="GA121" s="182">
        <v>0</v>
      </c>
    </row>
    <row r="122" spans="2:183">
      <c r="B122" s="43" t="s">
        <v>4</v>
      </c>
      <c r="C122" s="652" t="s">
        <v>49</v>
      </c>
      <c r="D122" s="17">
        <v>744</v>
      </c>
      <c r="E122" s="17">
        <v>672</v>
      </c>
      <c r="F122" s="17">
        <v>744</v>
      </c>
      <c r="G122" s="17">
        <v>720</v>
      </c>
      <c r="H122" s="17">
        <v>744</v>
      </c>
      <c r="I122" s="17">
        <v>720</v>
      </c>
      <c r="J122" s="17">
        <v>744</v>
      </c>
      <c r="K122" s="17">
        <v>744</v>
      </c>
      <c r="L122" s="17">
        <v>720</v>
      </c>
      <c r="M122" s="17">
        <v>744</v>
      </c>
      <c r="N122" s="17">
        <v>720</v>
      </c>
      <c r="O122" s="17">
        <v>744</v>
      </c>
      <c r="P122" s="17">
        <v>744</v>
      </c>
      <c r="Q122" s="17">
        <v>672</v>
      </c>
      <c r="R122" s="17">
        <v>744</v>
      </c>
      <c r="S122" s="17">
        <v>720</v>
      </c>
      <c r="T122" s="17">
        <v>744</v>
      </c>
      <c r="U122" s="17">
        <v>720</v>
      </c>
      <c r="V122" s="17">
        <v>744</v>
      </c>
      <c r="W122" s="17">
        <v>744</v>
      </c>
      <c r="X122" s="17">
        <v>720</v>
      </c>
      <c r="Y122" s="17">
        <v>744</v>
      </c>
      <c r="Z122" s="17">
        <v>720</v>
      </c>
      <c r="AA122" s="17">
        <v>744</v>
      </c>
      <c r="AB122" s="17">
        <v>744</v>
      </c>
      <c r="AC122" s="17">
        <v>672</v>
      </c>
      <c r="AD122" s="17">
        <v>744</v>
      </c>
      <c r="AE122" s="17">
        <v>720</v>
      </c>
      <c r="AF122" s="17">
        <v>744</v>
      </c>
      <c r="AG122" s="17">
        <v>720</v>
      </c>
      <c r="AH122" s="17">
        <v>744</v>
      </c>
      <c r="AI122" s="17">
        <v>744</v>
      </c>
      <c r="AJ122" s="17">
        <v>720</v>
      </c>
      <c r="AK122" s="17">
        <v>744</v>
      </c>
      <c r="AL122" s="17">
        <v>720</v>
      </c>
      <c r="AM122" s="17">
        <v>744</v>
      </c>
      <c r="AN122" s="17">
        <v>744</v>
      </c>
      <c r="AO122" s="17">
        <v>696</v>
      </c>
      <c r="AP122" s="17">
        <v>744</v>
      </c>
      <c r="AQ122" s="17">
        <v>720</v>
      </c>
      <c r="AR122" s="17">
        <v>744</v>
      </c>
      <c r="AS122" s="17">
        <v>720</v>
      </c>
      <c r="AT122" s="17">
        <v>744</v>
      </c>
      <c r="AU122" s="17">
        <v>744</v>
      </c>
      <c r="AV122" s="17">
        <v>720</v>
      </c>
      <c r="AW122" s="17">
        <v>744</v>
      </c>
      <c r="AX122" s="17">
        <v>720</v>
      </c>
      <c r="AY122" s="17">
        <v>744</v>
      </c>
      <c r="AZ122" s="17">
        <v>744</v>
      </c>
      <c r="BA122" s="17">
        <v>672</v>
      </c>
      <c r="BB122" s="17">
        <v>744</v>
      </c>
      <c r="BC122" s="17">
        <v>720</v>
      </c>
      <c r="BD122" s="17">
        <v>744</v>
      </c>
      <c r="BE122" s="17">
        <v>720</v>
      </c>
      <c r="BF122" s="17">
        <v>744</v>
      </c>
      <c r="BG122" s="17">
        <v>744</v>
      </c>
      <c r="BH122" s="17">
        <v>720</v>
      </c>
      <c r="BI122" s="17">
        <v>744</v>
      </c>
      <c r="BJ122" s="17">
        <v>720</v>
      </c>
      <c r="BK122" s="17">
        <v>744</v>
      </c>
      <c r="BL122" s="17">
        <v>744</v>
      </c>
      <c r="BM122" s="17">
        <v>672</v>
      </c>
      <c r="BN122" s="17">
        <v>744</v>
      </c>
      <c r="BO122" s="17">
        <v>720</v>
      </c>
      <c r="BP122" s="17">
        <v>744</v>
      </c>
      <c r="BQ122" s="17">
        <v>720</v>
      </c>
      <c r="BR122" s="17">
        <v>744</v>
      </c>
      <c r="BS122" s="17">
        <v>744</v>
      </c>
      <c r="BT122" s="17">
        <v>720</v>
      </c>
      <c r="BU122" s="17">
        <v>744</v>
      </c>
      <c r="BV122" s="17">
        <v>720</v>
      </c>
      <c r="BW122" s="17">
        <v>744</v>
      </c>
      <c r="BX122" s="17">
        <v>744</v>
      </c>
      <c r="BY122" s="17">
        <v>672</v>
      </c>
      <c r="BZ122" s="17">
        <v>744</v>
      </c>
      <c r="CA122" s="17">
        <v>720</v>
      </c>
      <c r="CB122" s="17">
        <v>744</v>
      </c>
      <c r="CC122" s="17">
        <v>720</v>
      </c>
      <c r="CD122" s="17">
        <v>744</v>
      </c>
      <c r="CE122" s="17">
        <v>744</v>
      </c>
      <c r="CF122" s="17">
        <v>720</v>
      </c>
      <c r="CG122" s="17">
        <v>744</v>
      </c>
      <c r="CH122" s="17">
        <v>720</v>
      </c>
      <c r="CI122" s="17">
        <v>744</v>
      </c>
      <c r="CJ122" s="17">
        <v>744</v>
      </c>
      <c r="CK122" s="17">
        <v>696</v>
      </c>
      <c r="CL122" s="17">
        <v>744</v>
      </c>
      <c r="CM122" s="17">
        <v>720</v>
      </c>
      <c r="CN122" s="17">
        <v>744</v>
      </c>
      <c r="CO122" s="17">
        <v>720</v>
      </c>
      <c r="CP122" s="17">
        <v>744</v>
      </c>
      <c r="CQ122" s="17">
        <v>744</v>
      </c>
      <c r="CR122" s="17">
        <v>720</v>
      </c>
      <c r="CS122" s="17">
        <v>744</v>
      </c>
      <c r="CT122" s="17">
        <v>720</v>
      </c>
      <c r="CU122" s="17">
        <v>744</v>
      </c>
      <c r="CV122" s="17">
        <v>744</v>
      </c>
      <c r="CW122" s="17">
        <v>672</v>
      </c>
      <c r="CX122" s="17">
        <v>744</v>
      </c>
      <c r="CY122" s="17">
        <v>720</v>
      </c>
      <c r="CZ122" s="17">
        <v>744</v>
      </c>
      <c r="DA122" s="17">
        <v>720</v>
      </c>
      <c r="DB122" s="17">
        <v>744</v>
      </c>
      <c r="DC122" s="17">
        <v>744</v>
      </c>
      <c r="DD122" s="17">
        <v>720</v>
      </c>
      <c r="DE122" s="17">
        <v>744</v>
      </c>
      <c r="DF122" s="17">
        <v>720</v>
      </c>
      <c r="DG122" s="17">
        <v>744</v>
      </c>
      <c r="DH122" s="17">
        <v>744</v>
      </c>
      <c r="DI122" s="17">
        <v>672</v>
      </c>
      <c r="DJ122" s="17">
        <v>744</v>
      </c>
      <c r="DK122" s="17">
        <v>720</v>
      </c>
      <c r="DL122" s="17">
        <v>744</v>
      </c>
      <c r="DM122" s="17">
        <v>720</v>
      </c>
      <c r="DN122" s="17">
        <v>744</v>
      </c>
      <c r="DO122" s="17">
        <v>744</v>
      </c>
      <c r="DP122" s="17">
        <v>720</v>
      </c>
      <c r="DQ122" s="17">
        <v>744</v>
      </c>
      <c r="DR122" s="17">
        <v>720</v>
      </c>
      <c r="DS122" s="17">
        <v>744</v>
      </c>
      <c r="DT122" s="17">
        <v>744</v>
      </c>
      <c r="DU122" s="17">
        <v>672</v>
      </c>
      <c r="DV122" s="17">
        <v>744</v>
      </c>
      <c r="DW122" s="17">
        <v>720</v>
      </c>
      <c r="DX122" s="17">
        <v>744</v>
      </c>
      <c r="DY122" s="17">
        <v>720</v>
      </c>
      <c r="DZ122" s="17">
        <v>744</v>
      </c>
      <c r="EA122" s="17">
        <v>744</v>
      </c>
      <c r="EB122" s="17">
        <v>720</v>
      </c>
      <c r="EC122" s="17">
        <v>744</v>
      </c>
      <c r="ED122" s="17">
        <v>720</v>
      </c>
      <c r="EE122" s="17">
        <v>744</v>
      </c>
      <c r="EF122" s="17">
        <v>744</v>
      </c>
      <c r="EG122" s="17">
        <v>696</v>
      </c>
      <c r="EH122" s="17">
        <v>744</v>
      </c>
      <c r="EI122" s="17">
        <v>720</v>
      </c>
      <c r="EJ122" s="17">
        <v>744</v>
      </c>
      <c r="EK122" s="17">
        <v>720</v>
      </c>
      <c r="EL122" s="17">
        <v>744</v>
      </c>
      <c r="EM122" s="17">
        <v>744</v>
      </c>
      <c r="EN122" s="17">
        <v>720</v>
      </c>
      <c r="EO122" s="17">
        <v>744</v>
      </c>
      <c r="EP122" s="17">
        <v>720</v>
      </c>
      <c r="EQ122" s="17">
        <v>744</v>
      </c>
      <c r="ER122" s="17">
        <v>744</v>
      </c>
      <c r="ES122" s="17">
        <v>672</v>
      </c>
      <c r="ET122" s="17">
        <v>744</v>
      </c>
      <c r="EU122" s="17">
        <v>720</v>
      </c>
      <c r="EV122" s="17">
        <v>744</v>
      </c>
      <c r="EW122" s="17">
        <v>720</v>
      </c>
      <c r="EX122" s="17">
        <v>744</v>
      </c>
      <c r="EY122" s="17">
        <v>744</v>
      </c>
      <c r="EZ122" s="17">
        <v>720</v>
      </c>
      <c r="FA122" s="17">
        <v>744</v>
      </c>
      <c r="FB122" s="17">
        <v>720</v>
      </c>
      <c r="FC122" s="17">
        <v>744</v>
      </c>
      <c r="FD122" s="17">
        <v>744</v>
      </c>
      <c r="FE122" s="17">
        <v>672</v>
      </c>
      <c r="FF122" s="17">
        <v>744</v>
      </c>
      <c r="FG122" s="17">
        <v>720</v>
      </c>
      <c r="FH122" s="17">
        <v>744</v>
      </c>
      <c r="FI122" s="17">
        <v>720</v>
      </c>
      <c r="FJ122" s="17">
        <v>744</v>
      </c>
      <c r="FK122" s="17">
        <v>744</v>
      </c>
      <c r="FL122" s="17">
        <v>720</v>
      </c>
      <c r="FM122" s="17">
        <v>744</v>
      </c>
      <c r="FN122" s="17">
        <v>720</v>
      </c>
      <c r="FO122" s="17">
        <v>744</v>
      </c>
      <c r="FP122" s="17">
        <v>744</v>
      </c>
      <c r="FQ122" s="17">
        <v>672</v>
      </c>
      <c r="FR122" s="17">
        <v>744</v>
      </c>
      <c r="FS122" s="17">
        <v>720</v>
      </c>
      <c r="FT122" s="17">
        <v>744</v>
      </c>
      <c r="FU122" s="17">
        <v>720</v>
      </c>
      <c r="FV122" s="17">
        <v>744</v>
      </c>
      <c r="FW122" s="17">
        <v>744</v>
      </c>
      <c r="FX122" s="17">
        <v>720</v>
      </c>
      <c r="FY122" s="17">
        <v>744</v>
      </c>
      <c r="FZ122" s="17">
        <v>720</v>
      </c>
      <c r="GA122" s="17">
        <v>744</v>
      </c>
    </row>
    <row r="123" spans="2:183">
      <c r="B123" s="43" t="s">
        <v>4</v>
      </c>
      <c r="C123" s="653" t="s">
        <v>50</v>
      </c>
      <c r="D123" s="85">
        <v>2585738.69</v>
      </c>
      <c r="E123" s="85">
        <v>2296791.48</v>
      </c>
      <c r="F123" s="85">
        <v>2443703.85</v>
      </c>
      <c r="G123" s="85">
        <v>2113094.89</v>
      </c>
      <c r="H123" s="85">
        <v>571142.99</v>
      </c>
      <c r="I123" s="85">
        <v>2348466.4600000004</v>
      </c>
      <c r="J123" s="85">
        <v>2465575.71</v>
      </c>
      <c r="K123" s="85">
        <v>2482653.44</v>
      </c>
      <c r="L123" s="85">
        <v>0</v>
      </c>
      <c r="M123" s="85">
        <v>0</v>
      </c>
      <c r="N123" s="85">
        <v>0</v>
      </c>
      <c r="O123" s="85">
        <v>0</v>
      </c>
      <c r="P123" s="85">
        <v>0</v>
      </c>
      <c r="Q123" s="85">
        <v>0</v>
      </c>
      <c r="R123" s="85">
        <v>0</v>
      </c>
      <c r="S123" s="85">
        <v>0</v>
      </c>
      <c r="T123" s="85">
        <v>0</v>
      </c>
      <c r="U123" s="85">
        <v>0</v>
      </c>
      <c r="V123" s="85">
        <v>0</v>
      </c>
      <c r="W123" s="85">
        <v>0</v>
      </c>
      <c r="X123" s="85">
        <v>0</v>
      </c>
      <c r="Y123" s="85">
        <v>0</v>
      </c>
      <c r="Z123" s="85">
        <v>0</v>
      </c>
      <c r="AA123" s="85">
        <v>0</v>
      </c>
      <c r="AB123" s="85">
        <v>0</v>
      </c>
      <c r="AC123" s="85">
        <v>0</v>
      </c>
      <c r="AD123" s="85">
        <v>0</v>
      </c>
      <c r="AE123" s="85">
        <v>0</v>
      </c>
      <c r="AF123" s="85">
        <v>0</v>
      </c>
      <c r="AG123" s="85">
        <v>0</v>
      </c>
      <c r="AH123" s="85">
        <v>0</v>
      </c>
      <c r="AI123" s="85">
        <v>0</v>
      </c>
      <c r="AJ123" s="85">
        <v>0</v>
      </c>
      <c r="AK123" s="85">
        <v>0</v>
      </c>
      <c r="AL123" s="85">
        <v>0</v>
      </c>
      <c r="AM123" s="85">
        <v>0</v>
      </c>
      <c r="AN123" s="85">
        <v>0</v>
      </c>
      <c r="AO123" s="85">
        <v>0</v>
      </c>
      <c r="AP123" s="85">
        <v>0</v>
      </c>
      <c r="AQ123" s="85">
        <v>0</v>
      </c>
      <c r="AR123" s="85">
        <v>0</v>
      </c>
      <c r="AS123" s="85">
        <v>0</v>
      </c>
      <c r="AT123" s="85">
        <v>0</v>
      </c>
      <c r="AU123" s="85">
        <v>0</v>
      </c>
      <c r="AV123" s="85">
        <v>0</v>
      </c>
      <c r="AW123" s="85">
        <v>0</v>
      </c>
      <c r="AX123" s="85">
        <v>0</v>
      </c>
      <c r="AY123" s="85">
        <v>0</v>
      </c>
      <c r="AZ123" s="85">
        <v>0</v>
      </c>
      <c r="BA123" s="85">
        <v>0</v>
      </c>
      <c r="BB123" s="85">
        <v>0</v>
      </c>
      <c r="BC123" s="85">
        <v>0</v>
      </c>
      <c r="BD123" s="85">
        <v>0</v>
      </c>
      <c r="BE123" s="85">
        <v>0</v>
      </c>
      <c r="BF123" s="85">
        <v>0</v>
      </c>
      <c r="BG123" s="85">
        <v>0</v>
      </c>
      <c r="BH123" s="85">
        <v>0</v>
      </c>
      <c r="BI123" s="85">
        <v>0</v>
      </c>
      <c r="BJ123" s="85">
        <v>0</v>
      </c>
      <c r="BK123" s="85">
        <v>0</v>
      </c>
      <c r="BL123" s="85">
        <v>0</v>
      </c>
      <c r="BM123" s="85">
        <v>0</v>
      </c>
      <c r="BN123" s="85">
        <v>0</v>
      </c>
      <c r="BO123" s="85">
        <v>0</v>
      </c>
      <c r="BP123" s="85">
        <v>0</v>
      </c>
      <c r="BQ123" s="85">
        <v>0</v>
      </c>
      <c r="BR123" s="85">
        <v>0</v>
      </c>
      <c r="BS123" s="85">
        <v>0</v>
      </c>
      <c r="BT123" s="85">
        <v>0</v>
      </c>
      <c r="BU123" s="85">
        <v>0</v>
      </c>
      <c r="BV123" s="85">
        <v>0</v>
      </c>
      <c r="BW123" s="85">
        <v>0</v>
      </c>
      <c r="BX123" s="85">
        <v>0</v>
      </c>
      <c r="BY123" s="85">
        <v>0</v>
      </c>
      <c r="BZ123" s="85">
        <v>0</v>
      </c>
      <c r="CA123" s="85">
        <v>0</v>
      </c>
      <c r="CB123" s="85">
        <v>0</v>
      </c>
      <c r="CC123" s="85">
        <v>0</v>
      </c>
      <c r="CD123" s="85">
        <v>0</v>
      </c>
      <c r="CE123" s="85">
        <v>0</v>
      </c>
      <c r="CF123" s="85">
        <v>0</v>
      </c>
      <c r="CG123" s="85">
        <v>0</v>
      </c>
      <c r="CH123" s="85">
        <v>0</v>
      </c>
      <c r="CI123" s="85">
        <v>0</v>
      </c>
      <c r="CJ123" s="85">
        <v>0</v>
      </c>
      <c r="CK123" s="85">
        <v>0</v>
      </c>
      <c r="CL123" s="85">
        <v>0</v>
      </c>
      <c r="CM123" s="85">
        <v>0</v>
      </c>
      <c r="CN123" s="85">
        <v>0</v>
      </c>
      <c r="CO123" s="85">
        <v>0</v>
      </c>
      <c r="CP123" s="85">
        <v>0</v>
      </c>
      <c r="CQ123" s="85">
        <v>0</v>
      </c>
      <c r="CR123" s="85">
        <v>0</v>
      </c>
      <c r="CS123" s="85">
        <v>0</v>
      </c>
      <c r="CT123" s="85">
        <v>0</v>
      </c>
      <c r="CU123" s="85">
        <v>0</v>
      </c>
      <c r="CV123" s="85">
        <v>0</v>
      </c>
      <c r="CW123" s="85">
        <v>0</v>
      </c>
      <c r="CX123" s="85">
        <v>0</v>
      </c>
      <c r="CY123" s="85">
        <v>0</v>
      </c>
      <c r="CZ123" s="85">
        <v>0</v>
      </c>
      <c r="DA123" s="85">
        <v>0</v>
      </c>
      <c r="DB123" s="85">
        <v>0</v>
      </c>
      <c r="DC123" s="85">
        <v>0</v>
      </c>
      <c r="DD123" s="85">
        <v>0</v>
      </c>
      <c r="DE123" s="85">
        <v>0</v>
      </c>
      <c r="DF123" s="85">
        <v>0</v>
      </c>
      <c r="DG123" s="85">
        <v>0</v>
      </c>
      <c r="DH123" s="85">
        <v>0</v>
      </c>
      <c r="DI123" s="85">
        <v>0</v>
      </c>
      <c r="DJ123" s="85">
        <v>0</v>
      </c>
      <c r="DK123" s="85">
        <v>0</v>
      </c>
      <c r="DL123" s="85">
        <v>0</v>
      </c>
      <c r="DM123" s="85">
        <v>0</v>
      </c>
      <c r="DN123" s="85">
        <v>0</v>
      </c>
      <c r="DO123" s="85">
        <v>0</v>
      </c>
      <c r="DP123" s="85">
        <v>0</v>
      </c>
      <c r="DQ123" s="85">
        <v>0</v>
      </c>
      <c r="DR123" s="85">
        <v>0</v>
      </c>
      <c r="DS123" s="85">
        <v>0</v>
      </c>
      <c r="DT123" s="85">
        <v>0</v>
      </c>
      <c r="DU123" s="85">
        <v>0</v>
      </c>
      <c r="DV123" s="85">
        <v>0</v>
      </c>
      <c r="DW123" s="85">
        <v>0</v>
      </c>
      <c r="DX123" s="85">
        <v>0</v>
      </c>
      <c r="DY123" s="85">
        <v>0</v>
      </c>
      <c r="DZ123" s="85">
        <v>0</v>
      </c>
      <c r="EA123" s="85">
        <v>0</v>
      </c>
      <c r="EB123" s="85">
        <v>0</v>
      </c>
      <c r="EC123" s="85">
        <v>0</v>
      </c>
      <c r="ED123" s="85">
        <v>0</v>
      </c>
      <c r="EE123" s="85">
        <v>0</v>
      </c>
      <c r="EF123" s="85">
        <v>0</v>
      </c>
      <c r="EG123" s="85">
        <v>0</v>
      </c>
      <c r="EH123" s="85">
        <v>0</v>
      </c>
      <c r="EI123" s="85">
        <v>0</v>
      </c>
      <c r="EJ123" s="85">
        <v>0</v>
      </c>
      <c r="EK123" s="85">
        <v>0</v>
      </c>
      <c r="EL123" s="85">
        <v>0</v>
      </c>
      <c r="EM123" s="85">
        <v>0</v>
      </c>
      <c r="EN123" s="85">
        <v>0</v>
      </c>
      <c r="EO123" s="85">
        <v>0</v>
      </c>
      <c r="EP123" s="85">
        <v>0</v>
      </c>
      <c r="EQ123" s="85">
        <v>0</v>
      </c>
      <c r="ER123" s="85">
        <v>0</v>
      </c>
      <c r="ES123" s="85">
        <v>0</v>
      </c>
      <c r="ET123" s="85">
        <v>0</v>
      </c>
      <c r="EU123" s="85">
        <v>0</v>
      </c>
      <c r="EV123" s="85">
        <v>0</v>
      </c>
      <c r="EW123" s="85">
        <v>0</v>
      </c>
      <c r="EX123" s="85">
        <v>0</v>
      </c>
      <c r="EY123" s="85">
        <v>0</v>
      </c>
      <c r="EZ123" s="85">
        <v>0</v>
      </c>
      <c r="FA123" s="85">
        <v>0</v>
      </c>
      <c r="FB123" s="85">
        <v>0</v>
      </c>
      <c r="FC123" s="85">
        <v>0</v>
      </c>
      <c r="FD123" s="85">
        <v>0</v>
      </c>
      <c r="FE123" s="85">
        <v>0</v>
      </c>
      <c r="FF123" s="85">
        <v>0</v>
      </c>
      <c r="FG123" s="85">
        <v>0</v>
      </c>
      <c r="FH123" s="85">
        <v>0</v>
      </c>
      <c r="FI123" s="85">
        <v>0</v>
      </c>
      <c r="FJ123" s="85">
        <v>0</v>
      </c>
      <c r="FK123" s="85">
        <v>0</v>
      </c>
      <c r="FL123" s="85">
        <v>0</v>
      </c>
      <c r="FM123" s="85">
        <v>0</v>
      </c>
      <c r="FN123" s="85">
        <v>0</v>
      </c>
      <c r="FO123" s="85">
        <v>0</v>
      </c>
      <c r="FP123" s="85">
        <v>0</v>
      </c>
      <c r="FQ123" s="85">
        <v>0</v>
      </c>
      <c r="FR123" s="85">
        <v>0</v>
      </c>
      <c r="FS123" s="85">
        <v>0</v>
      </c>
      <c r="FT123" s="85">
        <v>0</v>
      </c>
      <c r="FU123" s="85">
        <v>0</v>
      </c>
      <c r="FV123" s="85">
        <v>0</v>
      </c>
      <c r="FW123" s="85">
        <v>0</v>
      </c>
      <c r="FX123" s="85">
        <v>0</v>
      </c>
      <c r="FY123" s="85">
        <v>0</v>
      </c>
      <c r="FZ123" s="85">
        <v>0</v>
      </c>
      <c r="GA123" s="85">
        <v>0</v>
      </c>
    </row>
    <row r="124" spans="2:183">
      <c r="B124" s="43" t="s">
        <v>4</v>
      </c>
      <c r="C124" s="653" t="s">
        <v>51</v>
      </c>
      <c r="D124" s="86">
        <v>27.74278668297498</v>
      </c>
      <c r="E124" s="86">
        <v>27.708240602229406</v>
      </c>
      <c r="F124" s="86">
        <v>27.774096152753312</v>
      </c>
      <c r="G124" s="86">
        <v>27.830744123538196</v>
      </c>
      <c r="H124" s="86">
        <v>28.150043569892215</v>
      </c>
      <c r="I124" s="86">
        <v>27.846349746136319</v>
      </c>
      <c r="J124" s="86">
        <v>27.844510435018293</v>
      </c>
      <c r="K124" s="86">
        <v>27.775454392893504</v>
      </c>
      <c r="L124" s="86" t="e">
        <v>#DIV/0!</v>
      </c>
      <c r="M124" s="86" t="e">
        <v>#DIV/0!</v>
      </c>
      <c r="N124" s="86" t="e">
        <v>#DIV/0!</v>
      </c>
      <c r="O124" s="86" t="e">
        <v>#DIV/0!</v>
      </c>
      <c r="P124" s="86" t="e">
        <v>#DIV/0!</v>
      </c>
      <c r="Q124" s="86" t="e">
        <v>#DIV/0!</v>
      </c>
      <c r="R124" s="86" t="e">
        <v>#DIV/0!</v>
      </c>
      <c r="S124" s="86" t="e">
        <v>#DIV/0!</v>
      </c>
      <c r="T124" s="86" t="e">
        <v>#DIV/0!</v>
      </c>
      <c r="U124" s="86" t="e">
        <v>#DIV/0!</v>
      </c>
      <c r="V124" s="86" t="e">
        <v>#DIV/0!</v>
      </c>
      <c r="W124" s="86" t="e">
        <v>#DIV/0!</v>
      </c>
      <c r="X124" s="86" t="e">
        <v>#DIV/0!</v>
      </c>
      <c r="Y124" s="86" t="e">
        <v>#DIV/0!</v>
      </c>
      <c r="Z124" s="86" t="e">
        <v>#DIV/0!</v>
      </c>
      <c r="AA124" s="86" t="e">
        <v>#DIV/0!</v>
      </c>
      <c r="AB124" s="86" t="e">
        <v>#DIV/0!</v>
      </c>
      <c r="AC124" s="86" t="e">
        <v>#DIV/0!</v>
      </c>
      <c r="AD124" s="86" t="e">
        <v>#DIV/0!</v>
      </c>
      <c r="AE124" s="86" t="e">
        <v>#DIV/0!</v>
      </c>
      <c r="AF124" s="86" t="e">
        <v>#DIV/0!</v>
      </c>
      <c r="AG124" s="86" t="e">
        <v>#DIV/0!</v>
      </c>
      <c r="AH124" s="86" t="e">
        <v>#DIV/0!</v>
      </c>
      <c r="AI124" s="86" t="e">
        <v>#DIV/0!</v>
      </c>
      <c r="AJ124" s="86" t="e">
        <v>#DIV/0!</v>
      </c>
      <c r="AK124" s="86" t="e">
        <v>#DIV/0!</v>
      </c>
      <c r="AL124" s="86" t="e">
        <v>#DIV/0!</v>
      </c>
      <c r="AM124" s="86" t="e">
        <v>#DIV/0!</v>
      </c>
      <c r="AN124" s="86" t="e">
        <v>#DIV/0!</v>
      </c>
      <c r="AO124" s="86" t="e">
        <v>#DIV/0!</v>
      </c>
      <c r="AP124" s="86" t="e">
        <v>#DIV/0!</v>
      </c>
      <c r="AQ124" s="86" t="e">
        <v>#DIV/0!</v>
      </c>
      <c r="AR124" s="86" t="e">
        <v>#DIV/0!</v>
      </c>
      <c r="AS124" s="86" t="e">
        <v>#DIV/0!</v>
      </c>
      <c r="AT124" s="86" t="e">
        <v>#DIV/0!</v>
      </c>
      <c r="AU124" s="86" t="e">
        <v>#DIV/0!</v>
      </c>
      <c r="AV124" s="86" t="e">
        <v>#DIV/0!</v>
      </c>
      <c r="AW124" s="86" t="e">
        <v>#DIV/0!</v>
      </c>
      <c r="AX124" s="86" t="e">
        <v>#DIV/0!</v>
      </c>
      <c r="AY124" s="86" t="e">
        <v>#DIV/0!</v>
      </c>
      <c r="AZ124" s="86" t="e">
        <v>#DIV/0!</v>
      </c>
      <c r="BA124" s="86" t="e">
        <v>#DIV/0!</v>
      </c>
      <c r="BB124" s="86" t="e">
        <v>#DIV/0!</v>
      </c>
      <c r="BC124" s="86" t="e">
        <v>#DIV/0!</v>
      </c>
      <c r="BD124" s="86" t="e">
        <v>#DIV/0!</v>
      </c>
      <c r="BE124" s="86" t="e">
        <v>#DIV/0!</v>
      </c>
      <c r="BF124" s="86" t="e">
        <v>#DIV/0!</v>
      </c>
      <c r="BG124" s="86" t="e">
        <v>#DIV/0!</v>
      </c>
      <c r="BH124" s="86" t="e">
        <v>#DIV/0!</v>
      </c>
      <c r="BI124" s="86" t="e">
        <v>#DIV/0!</v>
      </c>
      <c r="BJ124" s="86" t="e">
        <v>#DIV/0!</v>
      </c>
      <c r="BK124" s="86" t="e">
        <v>#DIV/0!</v>
      </c>
      <c r="BL124" s="86" t="e">
        <v>#DIV/0!</v>
      </c>
      <c r="BM124" s="86" t="e">
        <v>#DIV/0!</v>
      </c>
      <c r="BN124" s="86" t="e">
        <v>#DIV/0!</v>
      </c>
      <c r="BO124" s="86" t="e">
        <v>#DIV/0!</v>
      </c>
      <c r="BP124" s="86" t="e">
        <v>#DIV/0!</v>
      </c>
      <c r="BQ124" s="86" t="e">
        <v>#DIV/0!</v>
      </c>
      <c r="BR124" s="86" t="e">
        <v>#DIV/0!</v>
      </c>
      <c r="BS124" s="86" t="e">
        <v>#DIV/0!</v>
      </c>
      <c r="BT124" s="86" t="e">
        <v>#DIV/0!</v>
      </c>
      <c r="BU124" s="86" t="e">
        <v>#DIV/0!</v>
      </c>
      <c r="BV124" s="86" t="e">
        <v>#DIV/0!</v>
      </c>
      <c r="BW124" s="86" t="e">
        <v>#DIV/0!</v>
      </c>
      <c r="BX124" s="86" t="e">
        <v>#DIV/0!</v>
      </c>
      <c r="BY124" s="86" t="e">
        <v>#DIV/0!</v>
      </c>
      <c r="BZ124" s="86" t="e">
        <v>#DIV/0!</v>
      </c>
      <c r="CA124" s="86" t="e">
        <v>#DIV/0!</v>
      </c>
      <c r="CB124" s="86" t="e">
        <v>#DIV/0!</v>
      </c>
      <c r="CC124" s="86" t="e">
        <v>#DIV/0!</v>
      </c>
      <c r="CD124" s="86" t="e">
        <v>#DIV/0!</v>
      </c>
      <c r="CE124" s="86" t="e">
        <v>#DIV/0!</v>
      </c>
      <c r="CF124" s="86" t="e">
        <v>#DIV/0!</v>
      </c>
      <c r="CG124" s="86" t="e">
        <v>#DIV/0!</v>
      </c>
      <c r="CH124" s="86" t="e">
        <v>#DIV/0!</v>
      </c>
      <c r="CI124" s="86" t="e">
        <v>#DIV/0!</v>
      </c>
      <c r="CJ124" s="86" t="e">
        <v>#DIV/0!</v>
      </c>
      <c r="CK124" s="86" t="e">
        <v>#DIV/0!</v>
      </c>
      <c r="CL124" s="86" t="e">
        <v>#DIV/0!</v>
      </c>
      <c r="CM124" s="86" t="e">
        <v>#DIV/0!</v>
      </c>
      <c r="CN124" s="86" t="e">
        <v>#DIV/0!</v>
      </c>
      <c r="CO124" s="86" t="e">
        <v>#DIV/0!</v>
      </c>
      <c r="CP124" s="86" t="e">
        <v>#DIV/0!</v>
      </c>
      <c r="CQ124" s="86" t="e">
        <v>#DIV/0!</v>
      </c>
      <c r="CR124" s="86" t="e">
        <v>#DIV/0!</v>
      </c>
      <c r="CS124" s="86" t="e">
        <v>#DIV/0!</v>
      </c>
      <c r="CT124" s="86" t="e">
        <v>#DIV/0!</v>
      </c>
      <c r="CU124" s="86" t="e">
        <v>#DIV/0!</v>
      </c>
      <c r="CV124" s="86" t="e">
        <v>#DIV/0!</v>
      </c>
      <c r="CW124" s="86" t="e">
        <v>#DIV/0!</v>
      </c>
      <c r="CX124" s="86" t="e">
        <v>#DIV/0!</v>
      </c>
      <c r="CY124" s="86" t="e">
        <v>#DIV/0!</v>
      </c>
      <c r="CZ124" s="86" t="e">
        <v>#DIV/0!</v>
      </c>
      <c r="DA124" s="86" t="e">
        <v>#DIV/0!</v>
      </c>
      <c r="DB124" s="86" t="e">
        <v>#DIV/0!</v>
      </c>
      <c r="DC124" s="86" t="e">
        <v>#DIV/0!</v>
      </c>
      <c r="DD124" s="86" t="e">
        <v>#DIV/0!</v>
      </c>
      <c r="DE124" s="86" t="e">
        <v>#DIV/0!</v>
      </c>
      <c r="DF124" s="86" t="e">
        <v>#DIV/0!</v>
      </c>
      <c r="DG124" s="86" t="e">
        <v>#DIV/0!</v>
      </c>
      <c r="DH124" s="86" t="e">
        <v>#DIV/0!</v>
      </c>
      <c r="DI124" s="86" t="e">
        <v>#DIV/0!</v>
      </c>
      <c r="DJ124" s="86" t="e">
        <v>#DIV/0!</v>
      </c>
      <c r="DK124" s="86" t="e">
        <v>#DIV/0!</v>
      </c>
      <c r="DL124" s="86" t="e">
        <v>#DIV/0!</v>
      </c>
      <c r="DM124" s="86" t="e">
        <v>#DIV/0!</v>
      </c>
      <c r="DN124" s="86" t="e">
        <v>#DIV/0!</v>
      </c>
      <c r="DO124" s="86" t="e">
        <v>#DIV/0!</v>
      </c>
      <c r="DP124" s="86" t="e">
        <v>#DIV/0!</v>
      </c>
      <c r="DQ124" s="86" t="e">
        <v>#DIV/0!</v>
      </c>
      <c r="DR124" s="86" t="e">
        <v>#DIV/0!</v>
      </c>
      <c r="DS124" s="86" t="e">
        <v>#DIV/0!</v>
      </c>
      <c r="DT124" s="86" t="e">
        <v>#DIV/0!</v>
      </c>
      <c r="DU124" s="86" t="e">
        <v>#DIV/0!</v>
      </c>
      <c r="DV124" s="86" t="e">
        <v>#DIV/0!</v>
      </c>
      <c r="DW124" s="86" t="e">
        <v>#DIV/0!</v>
      </c>
      <c r="DX124" s="86" t="e">
        <v>#DIV/0!</v>
      </c>
      <c r="DY124" s="86" t="e">
        <v>#DIV/0!</v>
      </c>
      <c r="DZ124" s="86" t="e">
        <v>#DIV/0!</v>
      </c>
      <c r="EA124" s="86" t="e">
        <v>#DIV/0!</v>
      </c>
      <c r="EB124" s="86" t="e">
        <v>#DIV/0!</v>
      </c>
      <c r="EC124" s="86" t="e">
        <v>#DIV/0!</v>
      </c>
      <c r="ED124" s="86" t="e">
        <v>#DIV/0!</v>
      </c>
      <c r="EE124" s="86" t="e">
        <v>#DIV/0!</v>
      </c>
      <c r="EF124" s="86" t="e">
        <v>#DIV/0!</v>
      </c>
      <c r="EG124" s="86" t="e">
        <v>#DIV/0!</v>
      </c>
      <c r="EH124" s="86" t="e">
        <v>#DIV/0!</v>
      </c>
      <c r="EI124" s="86" t="e">
        <v>#DIV/0!</v>
      </c>
      <c r="EJ124" s="86" t="e">
        <v>#DIV/0!</v>
      </c>
      <c r="EK124" s="86" t="e">
        <v>#DIV/0!</v>
      </c>
      <c r="EL124" s="86" t="e">
        <v>#DIV/0!</v>
      </c>
      <c r="EM124" s="86" t="e">
        <v>#DIV/0!</v>
      </c>
      <c r="EN124" s="86" t="e">
        <v>#DIV/0!</v>
      </c>
      <c r="EO124" s="86" t="e">
        <v>#DIV/0!</v>
      </c>
      <c r="EP124" s="86" t="e">
        <v>#DIV/0!</v>
      </c>
      <c r="EQ124" s="86" t="e">
        <v>#DIV/0!</v>
      </c>
      <c r="ER124" s="86" t="e">
        <v>#DIV/0!</v>
      </c>
      <c r="ES124" s="86" t="e">
        <v>#DIV/0!</v>
      </c>
      <c r="ET124" s="86" t="e">
        <v>#DIV/0!</v>
      </c>
      <c r="EU124" s="86" t="e">
        <v>#DIV/0!</v>
      </c>
      <c r="EV124" s="86" t="e">
        <v>#DIV/0!</v>
      </c>
      <c r="EW124" s="86" t="e">
        <v>#DIV/0!</v>
      </c>
      <c r="EX124" s="86" t="e">
        <v>#DIV/0!</v>
      </c>
      <c r="EY124" s="86" t="e">
        <v>#DIV/0!</v>
      </c>
      <c r="EZ124" s="86" t="e">
        <v>#DIV/0!</v>
      </c>
      <c r="FA124" s="86" t="e">
        <v>#DIV/0!</v>
      </c>
      <c r="FB124" s="86" t="e">
        <v>#DIV/0!</v>
      </c>
      <c r="FC124" s="86" t="e">
        <v>#DIV/0!</v>
      </c>
      <c r="FD124" s="86" t="e">
        <v>#DIV/0!</v>
      </c>
      <c r="FE124" s="86" t="e">
        <v>#DIV/0!</v>
      </c>
      <c r="FF124" s="86" t="e">
        <v>#DIV/0!</v>
      </c>
      <c r="FG124" s="86" t="e">
        <v>#DIV/0!</v>
      </c>
      <c r="FH124" s="86" t="e">
        <v>#DIV/0!</v>
      </c>
      <c r="FI124" s="86" t="e">
        <v>#DIV/0!</v>
      </c>
      <c r="FJ124" s="86" t="e">
        <v>#DIV/0!</v>
      </c>
      <c r="FK124" s="86" t="e">
        <v>#DIV/0!</v>
      </c>
      <c r="FL124" s="86" t="e">
        <v>#DIV/0!</v>
      </c>
      <c r="FM124" s="86" t="e">
        <v>#DIV/0!</v>
      </c>
      <c r="FN124" s="86" t="e">
        <v>#DIV/0!</v>
      </c>
      <c r="FO124" s="86" t="e">
        <v>#DIV/0!</v>
      </c>
      <c r="FP124" s="86" t="e">
        <v>#DIV/0!</v>
      </c>
      <c r="FQ124" s="86" t="e">
        <v>#DIV/0!</v>
      </c>
      <c r="FR124" s="86" t="e">
        <v>#DIV/0!</v>
      </c>
      <c r="FS124" s="86" t="e">
        <v>#DIV/0!</v>
      </c>
      <c r="FT124" s="86" t="e">
        <v>#DIV/0!</v>
      </c>
      <c r="FU124" s="86" t="e">
        <v>#DIV/0!</v>
      </c>
      <c r="FV124" s="86" t="e">
        <v>#DIV/0!</v>
      </c>
      <c r="FW124" s="86" t="e">
        <v>#DIV/0!</v>
      </c>
      <c r="FX124" s="86" t="e">
        <v>#DIV/0!</v>
      </c>
      <c r="FY124" s="86" t="e">
        <v>#DIV/0!</v>
      </c>
      <c r="FZ124" s="86" t="e">
        <v>#DIV/0!</v>
      </c>
      <c r="GA124" s="86" t="e">
        <v>#DIV/0!</v>
      </c>
    </row>
    <row r="125" spans="2:183">
      <c r="B125" s="43" t="s">
        <v>4</v>
      </c>
      <c r="C125" s="653" t="s">
        <v>52</v>
      </c>
      <c r="D125" s="87">
        <v>6376.98</v>
      </c>
      <c r="E125" s="87">
        <v>5671.4</v>
      </c>
      <c r="F125" s="87">
        <v>6020.2900000000009</v>
      </c>
      <c r="G125" s="87">
        <v>5195.2300000000005</v>
      </c>
      <c r="H125" s="87">
        <v>1859.11</v>
      </c>
      <c r="I125" s="87">
        <v>7727.0199999999995</v>
      </c>
      <c r="J125" s="87">
        <v>8112.78</v>
      </c>
      <c r="K125" s="87">
        <v>8189.02</v>
      </c>
      <c r="L125" s="87">
        <v>0</v>
      </c>
      <c r="M125" s="87">
        <v>0</v>
      </c>
      <c r="N125" s="87">
        <v>0</v>
      </c>
      <c r="O125" s="87">
        <v>0</v>
      </c>
      <c r="P125" s="87">
        <v>0</v>
      </c>
      <c r="Q125" s="87">
        <v>0</v>
      </c>
      <c r="R125" s="87">
        <v>0</v>
      </c>
      <c r="S125" s="87">
        <v>0</v>
      </c>
      <c r="T125" s="87">
        <v>0</v>
      </c>
      <c r="U125" s="87">
        <v>0</v>
      </c>
      <c r="V125" s="87">
        <v>0</v>
      </c>
      <c r="W125" s="87">
        <v>0</v>
      </c>
      <c r="X125" s="87">
        <v>0</v>
      </c>
      <c r="Y125" s="87">
        <v>0</v>
      </c>
      <c r="Z125" s="87">
        <v>0</v>
      </c>
      <c r="AA125" s="87">
        <v>0</v>
      </c>
      <c r="AB125" s="87">
        <v>0</v>
      </c>
      <c r="AC125" s="87">
        <v>0</v>
      </c>
      <c r="AD125" s="87">
        <v>0</v>
      </c>
      <c r="AE125" s="87">
        <v>0</v>
      </c>
      <c r="AF125" s="87">
        <v>0</v>
      </c>
      <c r="AG125" s="87">
        <v>0</v>
      </c>
      <c r="AH125" s="87">
        <v>0</v>
      </c>
      <c r="AI125" s="87">
        <v>0</v>
      </c>
      <c r="AJ125" s="87">
        <v>0</v>
      </c>
      <c r="AK125" s="87">
        <v>0</v>
      </c>
      <c r="AL125" s="87">
        <v>0</v>
      </c>
      <c r="AM125" s="87">
        <v>0</v>
      </c>
      <c r="AN125" s="87">
        <v>0</v>
      </c>
      <c r="AO125" s="87">
        <v>0</v>
      </c>
      <c r="AP125" s="87">
        <v>0</v>
      </c>
      <c r="AQ125" s="87">
        <v>0</v>
      </c>
      <c r="AR125" s="87">
        <v>0</v>
      </c>
      <c r="AS125" s="87">
        <v>0</v>
      </c>
      <c r="AT125" s="87">
        <v>0</v>
      </c>
      <c r="AU125" s="87">
        <v>0</v>
      </c>
      <c r="AV125" s="87">
        <v>0</v>
      </c>
      <c r="AW125" s="87">
        <v>0</v>
      </c>
      <c r="AX125" s="87">
        <v>0</v>
      </c>
      <c r="AY125" s="87">
        <v>0</v>
      </c>
      <c r="AZ125" s="87">
        <v>0</v>
      </c>
      <c r="BA125" s="87">
        <v>0</v>
      </c>
      <c r="BB125" s="87">
        <v>0</v>
      </c>
      <c r="BC125" s="87">
        <v>0</v>
      </c>
      <c r="BD125" s="87">
        <v>0</v>
      </c>
      <c r="BE125" s="87">
        <v>0</v>
      </c>
      <c r="BF125" s="87">
        <v>0</v>
      </c>
      <c r="BG125" s="87">
        <v>0</v>
      </c>
      <c r="BH125" s="87">
        <v>0</v>
      </c>
      <c r="BI125" s="87">
        <v>0</v>
      </c>
      <c r="BJ125" s="87">
        <v>0</v>
      </c>
      <c r="BK125" s="87">
        <v>0</v>
      </c>
      <c r="BL125" s="87">
        <v>0</v>
      </c>
      <c r="BM125" s="87">
        <v>0</v>
      </c>
      <c r="BN125" s="87">
        <v>0</v>
      </c>
      <c r="BO125" s="87">
        <v>0</v>
      </c>
      <c r="BP125" s="87">
        <v>0</v>
      </c>
      <c r="BQ125" s="87">
        <v>0</v>
      </c>
      <c r="BR125" s="87">
        <v>0</v>
      </c>
      <c r="BS125" s="87">
        <v>0</v>
      </c>
      <c r="BT125" s="87">
        <v>0</v>
      </c>
      <c r="BU125" s="87">
        <v>0</v>
      </c>
      <c r="BV125" s="87">
        <v>0</v>
      </c>
      <c r="BW125" s="87">
        <v>0</v>
      </c>
      <c r="BX125" s="87">
        <v>0</v>
      </c>
      <c r="BY125" s="87">
        <v>0</v>
      </c>
      <c r="BZ125" s="87">
        <v>0</v>
      </c>
      <c r="CA125" s="87">
        <v>0</v>
      </c>
      <c r="CB125" s="87">
        <v>0</v>
      </c>
      <c r="CC125" s="87">
        <v>0</v>
      </c>
      <c r="CD125" s="87">
        <v>0</v>
      </c>
      <c r="CE125" s="87">
        <v>0</v>
      </c>
      <c r="CF125" s="87">
        <v>0</v>
      </c>
      <c r="CG125" s="87">
        <v>0</v>
      </c>
      <c r="CH125" s="87">
        <v>0</v>
      </c>
      <c r="CI125" s="87">
        <v>0</v>
      </c>
      <c r="CJ125" s="87">
        <v>0</v>
      </c>
      <c r="CK125" s="87">
        <v>0</v>
      </c>
      <c r="CL125" s="87">
        <v>0</v>
      </c>
      <c r="CM125" s="87">
        <v>0</v>
      </c>
      <c r="CN125" s="87">
        <v>0</v>
      </c>
      <c r="CO125" s="87">
        <v>0</v>
      </c>
      <c r="CP125" s="87">
        <v>0</v>
      </c>
      <c r="CQ125" s="87">
        <v>0</v>
      </c>
      <c r="CR125" s="87">
        <v>0</v>
      </c>
      <c r="CS125" s="87">
        <v>0</v>
      </c>
      <c r="CT125" s="87">
        <v>0</v>
      </c>
      <c r="CU125" s="87">
        <v>0</v>
      </c>
      <c r="CV125" s="87">
        <v>0</v>
      </c>
      <c r="CW125" s="87">
        <v>0</v>
      </c>
      <c r="CX125" s="87">
        <v>0</v>
      </c>
      <c r="CY125" s="87">
        <v>0</v>
      </c>
      <c r="CZ125" s="87">
        <v>0</v>
      </c>
      <c r="DA125" s="87">
        <v>0</v>
      </c>
      <c r="DB125" s="87">
        <v>0</v>
      </c>
      <c r="DC125" s="87">
        <v>0</v>
      </c>
      <c r="DD125" s="87">
        <v>0</v>
      </c>
      <c r="DE125" s="87">
        <v>0</v>
      </c>
      <c r="DF125" s="87">
        <v>0</v>
      </c>
      <c r="DG125" s="87">
        <v>0</v>
      </c>
      <c r="DH125" s="87">
        <v>0</v>
      </c>
      <c r="DI125" s="87">
        <v>0</v>
      </c>
      <c r="DJ125" s="87">
        <v>0</v>
      </c>
      <c r="DK125" s="87">
        <v>0</v>
      </c>
      <c r="DL125" s="87">
        <v>0</v>
      </c>
      <c r="DM125" s="87">
        <v>0</v>
      </c>
      <c r="DN125" s="87">
        <v>0</v>
      </c>
      <c r="DO125" s="87">
        <v>0</v>
      </c>
      <c r="DP125" s="87">
        <v>0</v>
      </c>
      <c r="DQ125" s="87">
        <v>0</v>
      </c>
      <c r="DR125" s="87">
        <v>0</v>
      </c>
      <c r="DS125" s="87">
        <v>0</v>
      </c>
      <c r="DT125" s="87">
        <v>0</v>
      </c>
      <c r="DU125" s="87">
        <v>0</v>
      </c>
      <c r="DV125" s="87">
        <v>0</v>
      </c>
      <c r="DW125" s="87">
        <v>0</v>
      </c>
      <c r="DX125" s="87">
        <v>0</v>
      </c>
      <c r="DY125" s="87">
        <v>0</v>
      </c>
      <c r="DZ125" s="87">
        <v>0</v>
      </c>
      <c r="EA125" s="87">
        <v>0</v>
      </c>
      <c r="EB125" s="87">
        <v>0</v>
      </c>
      <c r="EC125" s="87">
        <v>0</v>
      </c>
      <c r="ED125" s="87">
        <v>0</v>
      </c>
      <c r="EE125" s="87">
        <v>0</v>
      </c>
      <c r="EF125" s="87">
        <v>0</v>
      </c>
      <c r="EG125" s="87">
        <v>0</v>
      </c>
      <c r="EH125" s="87">
        <v>0</v>
      </c>
      <c r="EI125" s="87">
        <v>0</v>
      </c>
      <c r="EJ125" s="87">
        <v>0</v>
      </c>
      <c r="EK125" s="87">
        <v>0</v>
      </c>
      <c r="EL125" s="87">
        <v>0</v>
      </c>
      <c r="EM125" s="87">
        <v>0</v>
      </c>
      <c r="EN125" s="87">
        <v>0</v>
      </c>
      <c r="EO125" s="87">
        <v>0</v>
      </c>
      <c r="EP125" s="87">
        <v>0</v>
      </c>
      <c r="EQ125" s="87">
        <v>0</v>
      </c>
      <c r="ER125" s="87">
        <v>0</v>
      </c>
      <c r="ES125" s="87">
        <v>0</v>
      </c>
      <c r="ET125" s="87">
        <v>0</v>
      </c>
      <c r="EU125" s="87">
        <v>0</v>
      </c>
      <c r="EV125" s="87">
        <v>0</v>
      </c>
      <c r="EW125" s="87">
        <v>0</v>
      </c>
      <c r="EX125" s="87">
        <v>0</v>
      </c>
      <c r="EY125" s="87">
        <v>0</v>
      </c>
      <c r="EZ125" s="87">
        <v>0</v>
      </c>
      <c r="FA125" s="87">
        <v>0</v>
      </c>
      <c r="FB125" s="87">
        <v>0</v>
      </c>
      <c r="FC125" s="87">
        <v>0</v>
      </c>
      <c r="FD125" s="87">
        <v>0</v>
      </c>
      <c r="FE125" s="87">
        <v>0</v>
      </c>
      <c r="FF125" s="87">
        <v>0</v>
      </c>
      <c r="FG125" s="87">
        <v>0</v>
      </c>
      <c r="FH125" s="87">
        <v>0</v>
      </c>
      <c r="FI125" s="87">
        <v>0</v>
      </c>
      <c r="FJ125" s="87">
        <v>0</v>
      </c>
      <c r="FK125" s="87">
        <v>0</v>
      </c>
      <c r="FL125" s="87">
        <v>0</v>
      </c>
      <c r="FM125" s="87">
        <v>0</v>
      </c>
      <c r="FN125" s="87">
        <v>0</v>
      </c>
      <c r="FO125" s="87">
        <v>0</v>
      </c>
      <c r="FP125" s="87">
        <v>0</v>
      </c>
      <c r="FQ125" s="87">
        <v>0</v>
      </c>
      <c r="FR125" s="87">
        <v>0</v>
      </c>
      <c r="FS125" s="87">
        <v>0</v>
      </c>
      <c r="FT125" s="87">
        <v>0</v>
      </c>
      <c r="FU125" s="87">
        <v>0</v>
      </c>
      <c r="FV125" s="87">
        <v>0</v>
      </c>
      <c r="FW125" s="87">
        <v>0</v>
      </c>
      <c r="FX125" s="87">
        <v>0</v>
      </c>
      <c r="FY125" s="87">
        <v>0</v>
      </c>
      <c r="FZ125" s="87">
        <v>0</v>
      </c>
      <c r="GA125" s="87">
        <v>0</v>
      </c>
    </row>
    <row r="126" spans="2:183" s="41" customFormat="1">
      <c r="B126" s="43" t="s">
        <v>4</v>
      </c>
      <c r="C126" s="653" t="s">
        <v>53</v>
      </c>
      <c r="D126" s="86">
        <v>6.8419595725505336E-2</v>
      </c>
      <c r="E126" s="86">
        <v>6.8419147806784722E-2</v>
      </c>
      <c r="F126" s="86">
        <v>6.8424049553901245E-2</v>
      </c>
      <c r="G126" s="86">
        <v>6.8424336965260152E-2</v>
      </c>
      <c r="H126" s="86">
        <v>9.1630341994081585E-2</v>
      </c>
      <c r="I126" s="86">
        <v>9.1621194119753446E-2</v>
      </c>
      <c r="J126" s="86">
        <v>9.1620138230112474E-2</v>
      </c>
      <c r="K126" s="86">
        <v>9.1617197901166889E-2</v>
      </c>
      <c r="L126" s="86" t="e">
        <v>#DIV/0!</v>
      </c>
      <c r="M126" s="86" t="e">
        <v>#DIV/0!</v>
      </c>
      <c r="N126" s="86" t="e">
        <v>#DIV/0!</v>
      </c>
      <c r="O126" s="86" t="e">
        <v>#DIV/0!</v>
      </c>
      <c r="P126" s="86" t="e">
        <v>#DIV/0!</v>
      </c>
      <c r="Q126" s="86" t="e">
        <v>#DIV/0!</v>
      </c>
      <c r="R126" s="86" t="e">
        <v>#DIV/0!</v>
      </c>
      <c r="S126" s="86" t="e">
        <v>#DIV/0!</v>
      </c>
      <c r="T126" s="86" t="e">
        <v>#DIV/0!</v>
      </c>
      <c r="U126" s="86" t="e">
        <v>#DIV/0!</v>
      </c>
      <c r="V126" s="86" t="e">
        <v>#DIV/0!</v>
      </c>
      <c r="W126" s="86" t="e">
        <v>#DIV/0!</v>
      </c>
      <c r="X126" s="86" t="e">
        <v>#DIV/0!</v>
      </c>
      <c r="Y126" s="86" t="e">
        <v>#DIV/0!</v>
      </c>
      <c r="Z126" s="86" t="e">
        <v>#DIV/0!</v>
      </c>
      <c r="AA126" s="86" t="e">
        <v>#DIV/0!</v>
      </c>
      <c r="AB126" s="86" t="e">
        <v>#DIV/0!</v>
      </c>
      <c r="AC126" s="86" t="e">
        <v>#DIV/0!</v>
      </c>
      <c r="AD126" s="86" t="e">
        <v>#DIV/0!</v>
      </c>
      <c r="AE126" s="86" t="e">
        <v>#DIV/0!</v>
      </c>
      <c r="AF126" s="86" t="e">
        <v>#DIV/0!</v>
      </c>
      <c r="AG126" s="86" t="e">
        <v>#DIV/0!</v>
      </c>
      <c r="AH126" s="86" t="e">
        <v>#DIV/0!</v>
      </c>
      <c r="AI126" s="86" t="e">
        <v>#DIV/0!</v>
      </c>
      <c r="AJ126" s="86" t="e">
        <v>#DIV/0!</v>
      </c>
      <c r="AK126" s="86" t="e">
        <v>#DIV/0!</v>
      </c>
      <c r="AL126" s="86" t="e">
        <v>#DIV/0!</v>
      </c>
      <c r="AM126" s="86" t="e">
        <v>#DIV/0!</v>
      </c>
      <c r="AN126" s="86" t="e">
        <v>#DIV/0!</v>
      </c>
      <c r="AO126" s="86" t="e">
        <v>#DIV/0!</v>
      </c>
      <c r="AP126" s="86" t="e">
        <v>#DIV/0!</v>
      </c>
      <c r="AQ126" s="86" t="e">
        <v>#DIV/0!</v>
      </c>
      <c r="AR126" s="86" t="e">
        <v>#DIV/0!</v>
      </c>
      <c r="AS126" s="86" t="e">
        <v>#DIV/0!</v>
      </c>
      <c r="AT126" s="86" t="e">
        <v>#DIV/0!</v>
      </c>
      <c r="AU126" s="86" t="e">
        <v>#DIV/0!</v>
      </c>
      <c r="AV126" s="86" t="e">
        <v>#DIV/0!</v>
      </c>
      <c r="AW126" s="86" t="e">
        <v>#DIV/0!</v>
      </c>
      <c r="AX126" s="86" t="e">
        <v>#DIV/0!</v>
      </c>
      <c r="AY126" s="86" t="e">
        <v>#DIV/0!</v>
      </c>
      <c r="AZ126" s="86" t="e">
        <v>#DIV/0!</v>
      </c>
      <c r="BA126" s="86" t="e">
        <v>#DIV/0!</v>
      </c>
      <c r="BB126" s="86" t="e">
        <v>#DIV/0!</v>
      </c>
      <c r="BC126" s="86" t="e">
        <v>#DIV/0!</v>
      </c>
      <c r="BD126" s="86" t="e">
        <v>#DIV/0!</v>
      </c>
      <c r="BE126" s="86" t="e">
        <v>#DIV/0!</v>
      </c>
      <c r="BF126" s="86" t="e">
        <v>#DIV/0!</v>
      </c>
      <c r="BG126" s="86" t="e">
        <v>#DIV/0!</v>
      </c>
      <c r="BH126" s="86" t="e">
        <v>#DIV/0!</v>
      </c>
      <c r="BI126" s="86" t="e">
        <v>#DIV/0!</v>
      </c>
      <c r="BJ126" s="86" t="e">
        <v>#DIV/0!</v>
      </c>
      <c r="BK126" s="86" t="e">
        <v>#DIV/0!</v>
      </c>
      <c r="BL126" s="86" t="e">
        <v>#DIV/0!</v>
      </c>
      <c r="BM126" s="86" t="e">
        <v>#DIV/0!</v>
      </c>
      <c r="BN126" s="86" t="e">
        <v>#DIV/0!</v>
      </c>
      <c r="BO126" s="86" t="e">
        <v>#DIV/0!</v>
      </c>
      <c r="BP126" s="86" t="e">
        <v>#DIV/0!</v>
      </c>
      <c r="BQ126" s="86" t="e">
        <v>#DIV/0!</v>
      </c>
      <c r="BR126" s="86" t="e">
        <v>#DIV/0!</v>
      </c>
      <c r="BS126" s="86" t="e">
        <v>#DIV/0!</v>
      </c>
      <c r="BT126" s="86" t="e">
        <v>#DIV/0!</v>
      </c>
      <c r="BU126" s="86" t="e">
        <v>#DIV/0!</v>
      </c>
      <c r="BV126" s="86" t="e">
        <v>#DIV/0!</v>
      </c>
      <c r="BW126" s="86" t="e">
        <v>#DIV/0!</v>
      </c>
      <c r="BX126" s="86" t="e">
        <v>#DIV/0!</v>
      </c>
      <c r="BY126" s="86" t="e">
        <v>#DIV/0!</v>
      </c>
      <c r="BZ126" s="86" t="e">
        <v>#DIV/0!</v>
      </c>
      <c r="CA126" s="86" t="e">
        <v>#DIV/0!</v>
      </c>
      <c r="CB126" s="86" t="e">
        <v>#DIV/0!</v>
      </c>
      <c r="CC126" s="86" t="e">
        <v>#DIV/0!</v>
      </c>
      <c r="CD126" s="86" t="e">
        <v>#DIV/0!</v>
      </c>
      <c r="CE126" s="86" t="e">
        <v>#DIV/0!</v>
      </c>
      <c r="CF126" s="86" t="e">
        <v>#DIV/0!</v>
      </c>
      <c r="CG126" s="86" t="e">
        <v>#DIV/0!</v>
      </c>
      <c r="CH126" s="86" t="e">
        <v>#DIV/0!</v>
      </c>
      <c r="CI126" s="86" t="e">
        <v>#DIV/0!</v>
      </c>
      <c r="CJ126" s="86" t="e">
        <v>#DIV/0!</v>
      </c>
      <c r="CK126" s="86" t="e">
        <v>#DIV/0!</v>
      </c>
      <c r="CL126" s="86" t="e">
        <v>#DIV/0!</v>
      </c>
      <c r="CM126" s="86" t="e">
        <v>#DIV/0!</v>
      </c>
      <c r="CN126" s="86" t="e">
        <v>#DIV/0!</v>
      </c>
      <c r="CO126" s="86" t="e">
        <v>#DIV/0!</v>
      </c>
      <c r="CP126" s="86" t="e">
        <v>#DIV/0!</v>
      </c>
      <c r="CQ126" s="86" t="e">
        <v>#DIV/0!</v>
      </c>
      <c r="CR126" s="86" t="e">
        <v>#DIV/0!</v>
      </c>
      <c r="CS126" s="86" t="e">
        <v>#DIV/0!</v>
      </c>
      <c r="CT126" s="86" t="e">
        <v>#DIV/0!</v>
      </c>
      <c r="CU126" s="86" t="e">
        <v>#DIV/0!</v>
      </c>
      <c r="CV126" s="86" t="e">
        <v>#DIV/0!</v>
      </c>
      <c r="CW126" s="86" t="e">
        <v>#DIV/0!</v>
      </c>
      <c r="CX126" s="86" t="e">
        <v>#DIV/0!</v>
      </c>
      <c r="CY126" s="86" t="e">
        <v>#DIV/0!</v>
      </c>
      <c r="CZ126" s="86" t="e">
        <v>#DIV/0!</v>
      </c>
      <c r="DA126" s="86" t="e">
        <v>#DIV/0!</v>
      </c>
      <c r="DB126" s="86" t="e">
        <v>#DIV/0!</v>
      </c>
      <c r="DC126" s="86" t="e">
        <v>#DIV/0!</v>
      </c>
      <c r="DD126" s="86" t="e">
        <v>#DIV/0!</v>
      </c>
      <c r="DE126" s="86" t="e">
        <v>#DIV/0!</v>
      </c>
      <c r="DF126" s="86" t="e">
        <v>#DIV/0!</v>
      </c>
      <c r="DG126" s="86" t="e">
        <v>#DIV/0!</v>
      </c>
      <c r="DH126" s="86" t="e">
        <v>#DIV/0!</v>
      </c>
      <c r="DI126" s="86" t="e">
        <v>#DIV/0!</v>
      </c>
      <c r="DJ126" s="86" t="e">
        <v>#DIV/0!</v>
      </c>
      <c r="DK126" s="86" t="e">
        <v>#DIV/0!</v>
      </c>
      <c r="DL126" s="86" t="e">
        <v>#DIV/0!</v>
      </c>
      <c r="DM126" s="86" t="e">
        <v>#DIV/0!</v>
      </c>
      <c r="DN126" s="86" t="e">
        <v>#DIV/0!</v>
      </c>
      <c r="DO126" s="86" t="e">
        <v>#DIV/0!</v>
      </c>
      <c r="DP126" s="86" t="e">
        <v>#DIV/0!</v>
      </c>
      <c r="DQ126" s="86" t="e">
        <v>#DIV/0!</v>
      </c>
      <c r="DR126" s="86" t="e">
        <v>#DIV/0!</v>
      </c>
      <c r="DS126" s="86" t="e">
        <v>#DIV/0!</v>
      </c>
      <c r="DT126" s="86" t="e">
        <v>#DIV/0!</v>
      </c>
      <c r="DU126" s="86" t="e">
        <v>#DIV/0!</v>
      </c>
      <c r="DV126" s="86" t="e">
        <v>#DIV/0!</v>
      </c>
      <c r="DW126" s="86" t="e">
        <v>#DIV/0!</v>
      </c>
      <c r="DX126" s="86" t="e">
        <v>#DIV/0!</v>
      </c>
      <c r="DY126" s="86" t="e">
        <v>#DIV/0!</v>
      </c>
      <c r="DZ126" s="86" t="e">
        <v>#DIV/0!</v>
      </c>
      <c r="EA126" s="86" t="e">
        <v>#DIV/0!</v>
      </c>
      <c r="EB126" s="86" t="e">
        <v>#DIV/0!</v>
      </c>
      <c r="EC126" s="86" t="e">
        <v>#DIV/0!</v>
      </c>
      <c r="ED126" s="86" t="e">
        <v>#DIV/0!</v>
      </c>
      <c r="EE126" s="86" t="e">
        <v>#DIV/0!</v>
      </c>
      <c r="EF126" s="86" t="e">
        <v>#DIV/0!</v>
      </c>
      <c r="EG126" s="86" t="e">
        <v>#DIV/0!</v>
      </c>
      <c r="EH126" s="86" t="e">
        <v>#DIV/0!</v>
      </c>
      <c r="EI126" s="86" t="e">
        <v>#DIV/0!</v>
      </c>
      <c r="EJ126" s="86" t="e">
        <v>#DIV/0!</v>
      </c>
      <c r="EK126" s="86" t="e">
        <v>#DIV/0!</v>
      </c>
      <c r="EL126" s="86" t="e">
        <v>#DIV/0!</v>
      </c>
      <c r="EM126" s="86" t="e">
        <v>#DIV/0!</v>
      </c>
      <c r="EN126" s="86" t="e">
        <v>#DIV/0!</v>
      </c>
      <c r="EO126" s="86" t="e">
        <v>#DIV/0!</v>
      </c>
      <c r="EP126" s="86" t="e">
        <v>#DIV/0!</v>
      </c>
      <c r="EQ126" s="86" t="e">
        <v>#DIV/0!</v>
      </c>
      <c r="ER126" s="86" t="e">
        <v>#DIV/0!</v>
      </c>
      <c r="ES126" s="86" t="e">
        <v>#DIV/0!</v>
      </c>
      <c r="ET126" s="86" t="e">
        <v>#DIV/0!</v>
      </c>
      <c r="EU126" s="86" t="e">
        <v>#DIV/0!</v>
      </c>
      <c r="EV126" s="86" t="e">
        <v>#DIV/0!</v>
      </c>
      <c r="EW126" s="86" t="e">
        <v>#DIV/0!</v>
      </c>
      <c r="EX126" s="86" t="e">
        <v>#DIV/0!</v>
      </c>
      <c r="EY126" s="86" t="e">
        <v>#DIV/0!</v>
      </c>
      <c r="EZ126" s="86" t="e">
        <v>#DIV/0!</v>
      </c>
      <c r="FA126" s="86" t="e">
        <v>#DIV/0!</v>
      </c>
      <c r="FB126" s="86" t="e">
        <v>#DIV/0!</v>
      </c>
      <c r="FC126" s="86" t="e">
        <v>#DIV/0!</v>
      </c>
      <c r="FD126" s="86" t="e">
        <v>#DIV/0!</v>
      </c>
      <c r="FE126" s="86" t="e">
        <v>#DIV/0!</v>
      </c>
      <c r="FF126" s="86" t="e">
        <v>#DIV/0!</v>
      </c>
      <c r="FG126" s="86" t="e">
        <v>#DIV/0!</v>
      </c>
      <c r="FH126" s="86" t="e">
        <v>#DIV/0!</v>
      </c>
      <c r="FI126" s="86" t="e">
        <v>#DIV/0!</v>
      </c>
      <c r="FJ126" s="86" t="e">
        <v>#DIV/0!</v>
      </c>
      <c r="FK126" s="86" t="e">
        <v>#DIV/0!</v>
      </c>
      <c r="FL126" s="86" t="e">
        <v>#DIV/0!</v>
      </c>
      <c r="FM126" s="86" t="e">
        <v>#DIV/0!</v>
      </c>
      <c r="FN126" s="86" t="e">
        <v>#DIV/0!</v>
      </c>
      <c r="FO126" s="86" t="e">
        <v>#DIV/0!</v>
      </c>
      <c r="FP126" s="86" t="e">
        <v>#DIV/0!</v>
      </c>
      <c r="FQ126" s="86" t="e">
        <v>#DIV/0!</v>
      </c>
      <c r="FR126" s="86" t="e">
        <v>#DIV/0!</v>
      </c>
      <c r="FS126" s="86" t="e">
        <v>#DIV/0!</v>
      </c>
      <c r="FT126" s="86" t="e">
        <v>#DIV/0!</v>
      </c>
      <c r="FU126" s="86" t="e">
        <v>#DIV/0!</v>
      </c>
      <c r="FV126" s="86" t="e">
        <v>#DIV/0!</v>
      </c>
      <c r="FW126" s="86" t="e">
        <v>#DIV/0!</v>
      </c>
      <c r="FX126" s="86" t="e">
        <v>#DIV/0!</v>
      </c>
      <c r="FY126" s="86" t="e">
        <v>#DIV/0!</v>
      </c>
      <c r="FZ126" s="86" t="e">
        <v>#DIV/0!</v>
      </c>
      <c r="GA126" s="86" t="e">
        <v>#DIV/0!</v>
      </c>
    </row>
    <row r="127" spans="2:183">
      <c r="B127" s="43" t="s">
        <v>4</v>
      </c>
      <c r="C127" s="653" t="s">
        <v>228</v>
      </c>
      <c r="D127" s="85">
        <v>2592115.67</v>
      </c>
      <c r="E127" s="85">
        <v>2302462.88</v>
      </c>
      <c r="F127" s="85">
        <v>2449724.14</v>
      </c>
      <c r="G127" s="85">
        <v>2118290.12</v>
      </c>
      <c r="H127" s="85">
        <v>573002.1</v>
      </c>
      <c r="I127" s="85">
        <v>2356193.4800000004</v>
      </c>
      <c r="J127" s="85">
        <v>2473688.4899999998</v>
      </c>
      <c r="K127" s="85">
        <v>2490842.46</v>
      </c>
      <c r="L127" s="85">
        <v>0</v>
      </c>
      <c r="M127" s="85">
        <v>0</v>
      </c>
      <c r="N127" s="85">
        <v>0</v>
      </c>
      <c r="O127" s="85">
        <v>0</v>
      </c>
      <c r="P127" s="85">
        <v>0</v>
      </c>
      <c r="Q127" s="85">
        <v>0</v>
      </c>
      <c r="R127" s="85">
        <v>0</v>
      </c>
      <c r="S127" s="85">
        <v>0</v>
      </c>
      <c r="T127" s="85">
        <v>0</v>
      </c>
      <c r="U127" s="85">
        <v>0</v>
      </c>
      <c r="V127" s="85">
        <v>0</v>
      </c>
      <c r="W127" s="85">
        <v>0</v>
      </c>
      <c r="X127" s="85">
        <v>0</v>
      </c>
      <c r="Y127" s="85">
        <v>0</v>
      </c>
      <c r="Z127" s="85">
        <v>0</v>
      </c>
      <c r="AA127" s="85">
        <v>0</v>
      </c>
      <c r="AB127" s="85">
        <v>0</v>
      </c>
      <c r="AC127" s="85">
        <v>0</v>
      </c>
      <c r="AD127" s="85">
        <v>0</v>
      </c>
      <c r="AE127" s="85">
        <v>0</v>
      </c>
      <c r="AF127" s="85">
        <v>0</v>
      </c>
      <c r="AG127" s="85">
        <v>0</v>
      </c>
      <c r="AH127" s="85">
        <v>0</v>
      </c>
      <c r="AI127" s="85">
        <v>0</v>
      </c>
      <c r="AJ127" s="85">
        <v>0</v>
      </c>
      <c r="AK127" s="85">
        <v>0</v>
      </c>
      <c r="AL127" s="85">
        <v>0</v>
      </c>
      <c r="AM127" s="85">
        <v>0</v>
      </c>
      <c r="AN127" s="85">
        <v>0</v>
      </c>
      <c r="AO127" s="85">
        <v>0</v>
      </c>
      <c r="AP127" s="85">
        <v>0</v>
      </c>
      <c r="AQ127" s="85">
        <v>0</v>
      </c>
      <c r="AR127" s="85">
        <v>0</v>
      </c>
      <c r="AS127" s="85">
        <v>0</v>
      </c>
      <c r="AT127" s="85">
        <v>0</v>
      </c>
      <c r="AU127" s="85">
        <v>0</v>
      </c>
      <c r="AV127" s="85">
        <v>0</v>
      </c>
      <c r="AW127" s="85">
        <v>0</v>
      </c>
      <c r="AX127" s="85">
        <v>0</v>
      </c>
      <c r="AY127" s="85">
        <v>0</v>
      </c>
      <c r="AZ127" s="85">
        <v>0</v>
      </c>
      <c r="BA127" s="85">
        <v>0</v>
      </c>
      <c r="BB127" s="85">
        <v>0</v>
      </c>
      <c r="BC127" s="85">
        <v>0</v>
      </c>
      <c r="BD127" s="85">
        <v>0</v>
      </c>
      <c r="BE127" s="85">
        <v>0</v>
      </c>
      <c r="BF127" s="85">
        <v>0</v>
      </c>
      <c r="BG127" s="85">
        <v>0</v>
      </c>
      <c r="BH127" s="85">
        <v>0</v>
      </c>
      <c r="BI127" s="85">
        <v>0</v>
      </c>
      <c r="BJ127" s="85">
        <v>0</v>
      </c>
      <c r="BK127" s="85">
        <v>0</v>
      </c>
      <c r="BL127" s="85">
        <v>0</v>
      </c>
      <c r="BM127" s="85">
        <v>0</v>
      </c>
      <c r="BN127" s="85">
        <v>0</v>
      </c>
      <c r="BO127" s="85">
        <v>0</v>
      </c>
      <c r="BP127" s="85">
        <v>0</v>
      </c>
      <c r="BQ127" s="85">
        <v>0</v>
      </c>
      <c r="BR127" s="85">
        <v>0</v>
      </c>
      <c r="BS127" s="85">
        <v>0</v>
      </c>
      <c r="BT127" s="85">
        <v>0</v>
      </c>
      <c r="BU127" s="85">
        <v>0</v>
      </c>
      <c r="BV127" s="85">
        <v>0</v>
      </c>
      <c r="BW127" s="85">
        <v>0</v>
      </c>
      <c r="BX127" s="85">
        <v>0</v>
      </c>
      <c r="BY127" s="85">
        <v>0</v>
      </c>
      <c r="BZ127" s="85">
        <v>0</v>
      </c>
      <c r="CA127" s="85">
        <v>0</v>
      </c>
      <c r="CB127" s="85">
        <v>0</v>
      </c>
      <c r="CC127" s="85">
        <v>0</v>
      </c>
      <c r="CD127" s="85">
        <v>0</v>
      </c>
      <c r="CE127" s="85">
        <v>0</v>
      </c>
      <c r="CF127" s="85">
        <v>0</v>
      </c>
      <c r="CG127" s="85">
        <v>0</v>
      </c>
      <c r="CH127" s="85">
        <v>0</v>
      </c>
      <c r="CI127" s="85">
        <v>0</v>
      </c>
      <c r="CJ127" s="85">
        <v>0</v>
      </c>
      <c r="CK127" s="85">
        <v>0</v>
      </c>
      <c r="CL127" s="85">
        <v>0</v>
      </c>
      <c r="CM127" s="85">
        <v>0</v>
      </c>
      <c r="CN127" s="85">
        <v>0</v>
      </c>
      <c r="CO127" s="85">
        <v>0</v>
      </c>
      <c r="CP127" s="85">
        <v>0</v>
      </c>
      <c r="CQ127" s="85">
        <v>0</v>
      </c>
      <c r="CR127" s="85">
        <v>0</v>
      </c>
      <c r="CS127" s="85">
        <v>0</v>
      </c>
      <c r="CT127" s="85">
        <v>0</v>
      </c>
      <c r="CU127" s="85">
        <v>0</v>
      </c>
      <c r="CV127" s="85">
        <v>0</v>
      </c>
      <c r="CW127" s="85">
        <v>0</v>
      </c>
      <c r="CX127" s="85">
        <v>0</v>
      </c>
      <c r="CY127" s="85">
        <v>0</v>
      </c>
      <c r="CZ127" s="85">
        <v>0</v>
      </c>
      <c r="DA127" s="85">
        <v>0</v>
      </c>
      <c r="DB127" s="85">
        <v>0</v>
      </c>
      <c r="DC127" s="85">
        <v>0</v>
      </c>
      <c r="DD127" s="85">
        <v>0</v>
      </c>
      <c r="DE127" s="85">
        <v>0</v>
      </c>
      <c r="DF127" s="85">
        <v>0</v>
      </c>
      <c r="DG127" s="85">
        <v>0</v>
      </c>
      <c r="DH127" s="85">
        <v>0</v>
      </c>
      <c r="DI127" s="85">
        <v>0</v>
      </c>
      <c r="DJ127" s="85">
        <v>0</v>
      </c>
      <c r="DK127" s="85">
        <v>0</v>
      </c>
      <c r="DL127" s="85">
        <v>0</v>
      </c>
      <c r="DM127" s="85">
        <v>0</v>
      </c>
      <c r="DN127" s="85">
        <v>0</v>
      </c>
      <c r="DO127" s="85">
        <v>0</v>
      </c>
      <c r="DP127" s="85">
        <v>0</v>
      </c>
      <c r="DQ127" s="85">
        <v>0</v>
      </c>
      <c r="DR127" s="85">
        <v>0</v>
      </c>
      <c r="DS127" s="85">
        <v>0</v>
      </c>
      <c r="DT127" s="85">
        <v>0</v>
      </c>
      <c r="DU127" s="85">
        <v>0</v>
      </c>
      <c r="DV127" s="85">
        <v>0</v>
      </c>
      <c r="DW127" s="85">
        <v>0</v>
      </c>
      <c r="DX127" s="85">
        <v>0</v>
      </c>
      <c r="DY127" s="85">
        <v>0</v>
      </c>
      <c r="DZ127" s="85">
        <v>0</v>
      </c>
      <c r="EA127" s="85">
        <v>0</v>
      </c>
      <c r="EB127" s="85">
        <v>0</v>
      </c>
      <c r="EC127" s="85">
        <v>0</v>
      </c>
      <c r="ED127" s="85">
        <v>0</v>
      </c>
      <c r="EE127" s="85">
        <v>0</v>
      </c>
      <c r="EF127" s="85">
        <v>0</v>
      </c>
      <c r="EG127" s="85">
        <v>0</v>
      </c>
      <c r="EH127" s="85">
        <v>0</v>
      </c>
      <c r="EI127" s="85">
        <v>0</v>
      </c>
      <c r="EJ127" s="85">
        <v>0</v>
      </c>
      <c r="EK127" s="85">
        <v>0</v>
      </c>
      <c r="EL127" s="85">
        <v>0</v>
      </c>
      <c r="EM127" s="85">
        <v>0</v>
      </c>
      <c r="EN127" s="85">
        <v>0</v>
      </c>
      <c r="EO127" s="85">
        <v>0</v>
      </c>
      <c r="EP127" s="85">
        <v>0</v>
      </c>
      <c r="EQ127" s="85">
        <v>0</v>
      </c>
      <c r="ER127" s="85">
        <v>0</v>
      </c>
      <c r="ES127" s="85">
        <v>0</v>
      </c>
      <c r="ET127" s="85">
        <v>0</v>
      </c>
      <c r="EU127" s="85">
        <v>0</v>
      </c>
      <c r="EV127" s="85">
        <v>0</v>
      </c>
      <c r="EW127" s="85">
        <v>0</v>
      </c>
      <c r="EX127" s="85">
        <v>0</v>
      </c>
      <c r="EY127" s="85">
        <v>0</v>
      </c>
      <c r="EZ127" s="85">
        <v>0</v>
      </c>
      <c r="FA127" s="85">
        <v>0</v>
      </c>
      <c r="FB127" s="85">
        <v>0</v>
      </c>
      <c r="FC127" s="85">
        <v>0</v>
      </c>
      <c r="FD127" s="85">
        <v>0</v>
      </c>
      <c r="FE127" s="85">
        <v>0</v>
      </c>
      <c r="FF127" s="85">
        <v>0</v>
      </c>
      <c r="FG127" s="85">
        <v>0</v>
      </c>
      <c r="FH127" s="85">
        <v>0</v>
      </c>
      <c r="FI127" s="85">
        <v>0</v>
      </c>
      <c r="FJ127" s="85">
        <v>0</v>
      </c>
      <c r="FK127" s="85">
        <v>0</v>
      </c>
      <c r="FL127" s="85">
        <v>0</v>
      </c>
      <c r="FM127" s="85">
        <v>0</v>
      </c>
      <c r="FN127" s="85">
        <v>0</v>
      </c>
      <c r="FO127" s="85">
        <v>0</v>
      </c>
      <c r="FP127" s="85">
        <v>0</v>
      </c>
      <c r="FQ127" s="85">
        <v>0</v>
      </c>
      <c r="FR127" s="85">
        <v>0</v>
      </c>
      <c r="FS127" s="85">
        <v>0</v>
      </c>
      <c r="FT127" s="85">
        <v>0</v>
      </c>
      <c r="FU127" s="85">
        <v>0</v>
      </c>
      <c r="FV127" s="85">
        <v>0</v>
      </c>
      <c r="FW127" s="85">
        <v>0</v>
      </c>
      <c r="FX127" s="85">
        <v>0</v>
      </c>
      <c r="FY127" s="85">
        <v>0</v>
      </c>
      <c r="FZ127" s="85">
        <v>0</v>
      </c>
      <c r="GA127" s="85">
        <v>0</v>
      </c>
    </row>
    <row r="128" spans="2:183">
      <c r="B128" s="183" t="s">
        <v>4</v>
      </c>
      <c r="C128" s="654" t="s">
        <v>229</v>
      </c>
      <c r="D128" s="184">
        <v>27.811206278700485</v>
      </c>
      <c r="E128" s="184">
        <v>27.776659750036192</v>
      </c>
      <c r="F128" s="184">
        <v>27.842520202307213</v>
      </c>
      <c r="G128" s="184">
        <v>27.899168460503457</v>
      </c>
      <c r="H128" s="184">
        <v>28.241673911886298</v>
      </c>
      <c r="I128" s="184">
        <v>27.937970940256072</v>
      </c>
      <c r="J128" s="184">
        <v>27.936130573248406</v>
      </c>
      <c r="K128" s="184">
        <v>27.867071590794669</v>
      </c>
      <c r="L128" s="184" t="e">
        <v>#DIV/0!</v>
      </c>
      <c r="M128" s="184" t="e">
        <v>#DIV/0!</v>
      </c>
      <c r="N128" s="184" t="e">
        <v>#DIV/0!</v>
      </c>
      <c r="O128" s="184" t="e">
        <v>#DIV/0!</v>
      </c>
      <c r="P128" s="184" t="e">
        <v>#DIV/0!</v>
      </c>
      <c r="Q128" s="184" t="e">
        <v>#DIV/0!</v>
      </c>
      <c r="R128" s="184" t="e">
        <v>#DIV/0!</v>
      </c>
      <c r="S128" s="184" t="e">
        <v>#DIV/0!</v>
      </c>
      <c r="T128" s="184" t="e">
        <v>#DIV/0!</v>
      </c>
      <c r="U128" s="184" t="e">
        <v>#DIV/0!</v>
      </c>
      <c r="V128" s="184" t="e">
        <v>#DIV/0!</v>
      </c>
      <c r="W128" s="184" t="e">
        <v>#DIV/0!</v>
      </c>
      <c r="X128" s="184" t="e">
        <v>#DIV/0!</v>
      </c>
      <c r="Y128" s="184" t="e">
        <v>#DIV/0!</v>
      </c>
      <c r="Z128" s="184" t="e">
        <v>#DIV/0!</v>
      </c>
      <c r="AA128" s="184" t="e">
        <v>#DIV/0!</v>
      </c>
      <c r="AB128" s="184" t="e">
        <v>#DIV/0!</v>
      </c>
      <c r="AC128" s="184" t="e">
        <v>#DIV/0!</v>
      </c>
      <c r="AD128" s="184" t="e">
        <v>#DIV/0!</v>
      </c>
      <c r="AE128" s="184" t="e">
        <v>#DIV/0!</v>
      </c>
      <c r="AF128" s="184" t="e">
        <v>#DIV/0!</v>
      </c>
      <c r="AG128" s="184" t="e">
        <v>#DIV/0!</v>
      </c>
      <c r="AH128" s="184" t="e">
        <v>#DIV/0!</v>
      </c>
      <c r="AI128" s="184" t="e">
        <v>#DIV/0!</v>
      </c>
      <c r="AJ128" s="184" t="e">
        <v>#DIV/0!</v>
      </c>
      <c r="AK128" s="184" t="e">
        <v>#DIV/0!</v>
      </c>
      <c r="AL128" s="184" t="e">
        <v>#DIV/0!</v>
      </c>
      <c r="AM128" s="184" t="e">
        <v>#DIV/0!</v>
      </c>
      <c r="AN128" s="184" t="e">
        <v>#DIV/0!</v>
      </c>
      <c r="AO128" s="184" t="e">
        <v>#DIV/0!</v>
      </c>
      <c r="AP128" s="184" t="e">
        <v>#DIV/0!</v>
      </c>
      <c r="AQ128" s="184" t="e">
        <v>#DIV/0!</v>
      </c>
      <c r="AR128" s="184" t="e">
        <v>#DIV/0!</v>
      </c>
      <c r="AS128" s="184" t="e">
        <v>#DIV/0!</v>
      </c>
      <c r="AT128" s="184" t="e">
        <v>#DIV/0!</v>
      </c>
      <c r="AU128" s="184" t="e">
        <v>#DIV/0!</v>
      </c>
      <c r="AV128" s="184" t="e">
        <v>#DIV/0!</v>
      </c>
      <c r="AW128" s="184" t="e">
        <v>#DIV/0!</v>
      </c>
      <c r="AX128" s="184" t="e">
        <v>#DIV/0!</v>
      </c>
      <c r="AY128" s="184" t="e">
        <v>#DIV/0!</v>
      </c>
      <c r="AZ128" s="184" t="e">
        <v>#DIV/0!</v>
      </c>
      <c r="BA128" s="184" t="e">
        <v>#DIV/0!</v>
      </c>
      <c r="BB128" s="184" t="e">
        <v>#DIV/0!</v>
      </c>
      <c r="BC128" s="184" t="e">
        <v>#DIV/0!</v>
      </c>
      <c r="BD128" s="184" t="e">
        <v>#DIV/0!</v>
      </c>
      <c r="BE128" s="184" t="e">
        <v>#DIV/0!</v>
      </c>
      <c r="BF128" s="184" t="e">
        <v>#DIV/0!</v>
      </c>
      <c r="BG128" s="184" t="e">
        <v>#DIV/0!</v>
      </c>
      <c r="BH128" s="184" t="e">
        <v>#DIV/0!</v>
      </c>
      <c r="BI128" s="184" t="e">
        <v>#DIV/0!</v>
      </c>
      <c r="BJ128" s="184" t="e">
        <v>#DIV/0!</v>
      </c>
      <c r="BK128" s="184" t="e">
        <v>#DIV/0!</v>
      </c>
      <c r="BL128" s="184" t="e">
        <v>#DIV/0!</v>
      </c>
      <c r="BM128" s="184" t="e">
        <v>#DIV/0!</v>
      </c>
      <c r="BN128" s="184" t="e">
        <v>#DIV/0!</v>
      </c>
      <c r="BO128" s="184" t="e">
        <v>#DIV/0!</v>
      </c>
      <c r="BP128" s="184" t="e">
        <v>#DIV/0!</v>
      </c>
      <c r="BQ128" s="184" t="e">
        <v>#DIV/0!</v>
      </c>
      <c r="BR128" s="184" t="e">
        <v>#DIV/0!</v>
      </c>
      <c r="BS128" s="184" t="e">
        <v>#DIV/0!</v>
      </c>
      <c r="BT128" s="184" t="e">
        <v>#DIV/0!</v>
      </c>
      <c r="BU128" s="184" t="e">
        <v>#DIV/0!</v>
      </c>
      <c r="BV128" s="184" t="e">
        <v>#DIV/0!</v>
      </c>
      <c r="BW128" s="184" t="e">
        <v>#DIV/0!</v>
      </c>
      <c r="BX128" s="184" t="e">
        <v>#DIV/0!</v>
      </c>
      <c r="BY128" s="184" t="e">
        <v>#DIV/0!</v>
      </c>
      <c r="BZ128" s="184" t="e">
        <v>#DIV/0!</v>
      </c>
      <c r="CA128" s="184" t="e">
        <v>#DIV/0!</v>
      </c>
      <c r="CB128" s="184" t="e">
        <v>#DIV/0!</v>
      </c>
      <c r="CC128" s="184" t="e">
        <v>#DIV/0!</v>
      </c>
      <c r="CD128" s="184" t="e">
        <v>#DIV/0!</v>
      </c>
      <c r="CE128" s="184" t="e">
        <v>#DIV/0!</v>
      </c>
      <c r="CF128" s="184" t="e">
        <v>#DIV/0!</v>
      </c>
      <c r="CG128" s="184" t="e">
        <v>#DIV/0!</v>
      </c>
      <c r="CH128" s="184" t="e">
        <v>#DIV/0!</v>
      </c>
      <c r="CI128" s="184" t="e">
        <v>#DIV/0!</v>
      </c>
      <c r="CJ128" s="184" t="e">
        <v>#DIV/0!</v>
      </c>
      <c r="CK128" s="184" t="e">
        <v>#DIV/0!</v>
      </c>
      <c r="CL128" s="184" t="e">
        <v>#DIV/0!</v>
      </c>
      <c r="CM128" s="184" t="e">
        <v>#DIV/0!</v>
      </c>
      <c r="CN128" s="184" t="e">
        <v>#DIV/0!</v>
      </c>
      <c r="CO128" s="184" t="e">
        <v>#DIV/0!</v>
      </c>
      <c r="CP128" s="184" t="e">
        <v>#DIV/0!</v>
      </c>
      <c r="CQ128" s="184" t="e">
        <v>#DIV/0!</v>
      </c>
      <c r="CR128" s="184" t="e">
        <v>#DIV/0!</v>
      </c>
      <c r="CS128" s="184" t="e">
        <v>#DIV/0!</v>
      </c>
      <c r="CT128" s="184" t="e">
        <v>#DIV/0!</v>
      </c>
      <c r="CU128" s="184" t="e">
        <v>#DIV/0!</v>
      </c>
      <c r="CV128" s="184" t="e">
        <v>#DIV/0!</v>
      </c>
      <c r="CW128" s="184" t="e">
        <v>#DIV/0!</v>
      </c>
      <c r="CX128" s="184" t="e">
        <v>#DIV/0!</v>
      </c>
      <c r="CY128" s="184" t="e">
        <v>#DIV/0!</v>
      </c>
      <c r="CZ128" s="184" t="e">
        <v>#DIV/0!</v>
      </c>
      <c r="DA128" s="184" t="e">
        <v>#DIV/0!</v>
      </c>
      <c r="DB128" s="184" t="e">
        <v>#DIV/0!</v>
      </c>
      <c r="DC128" s="184" t="e">
        <v>#DIV/0!</v>
      </c>
      <c r="DD128" s="184" t="e">
        <v>#DIV/0!</v>
      </c>
      <c r="DE128" s="184" t="e">
        <v>#DIV/0!</v>
      </c>
      <c r="DF128" s="184" t="e">
        <v>#DIV/0!</v>
      </c>
      <c r="DG128" s="184" t="e">
        <v>#DIV/0!</v>
      </c>
      <c r="DH128" s="184" t="e">
        <v>#DIV/0!</v>
      </c>
      <c r="DI128" s="184" t="e">
        <v>#DIV/0!</v>
      </c>
      <c r="DJ128" s="184" t="e">
        <v>#DIV/0!</v>
      </c>
      <c r="DK128" s="184" t="e">
        <v>#DIV/0!</v>
      </c>
      <c r="DL128" s="184" t="e">
        <v>#DIV/0!</v>
      </c>
      <c r="DM128" s="184" t="e">
        <v>#DIV/0!</v>
      </c>
      <c r="DN128" s="184" t="e">
        <v>#DIV/0!</v>
      </c>
      <c r="DO128" s="184" t="e">
        <v>#DIV/0!</v>
      </c>
      <c r="DP128" s="184" t="e">
        <v>#DIV/0!</v>
      </c>
      <c r="DQ128" s="184" t="e">
        <v>#DIV/0!</v>
      </c>
      <c r="DR128" s="184" t="e">
        <v>#DIV/0!</v>
      </c>
      <c r="DS128" s="184" t="e">
        <v>#DIV/0!</v>
      </c>
      <c r="DT128" s="184" t="e">
        <v>#DIV/0!</v>
      </c>
      <c r="DU128" s="184" t="e">
        <v>#DIV/0!</v>
      </c>
      <c r="DV128" s="184" t="e">
        <v>#DIV/0!</v>
      </c>
      <c r="DW128" s="184" t="e">
        <v>#DIV/0!</v>
      </c>
      <c r="DX128" s="184" t="e">
        <v>#DIV/0!</v>
      </c>
      <c r="DY128" s="184" t="e">
        <v>#DIV/0!</v>
      </c>
      <c r="DZ128" s="184" t="e">
        <v>#DIV/0!</v>
      </c>
      <c r="EA128" s="184" t="e">
        <v>#DIV/0!</v>
      </c>
      <c r="EB128" s="184" t="e">
        <v>#DIV/0!</v>
      </c>
      <c r="EC128" s="184" t="e">
        <v>#DIV/0!</v>
      </c>
      <c r="ED128" s="184" t="e">
        <v>#DIV/0!</v>
      </c>
      <c r="EE128" s="184" t="e">
        <v>#DIV/0!</v>
      </c>
      <c r="EF128" s="184" t="e">
        <v>#DIV/0!</v>
      </c>
      <c r="EG128" s="184" t="e">
        <v>#DIV/0!</v>
      </c>
      <c r="EH128" s="184" t="e">
        <v>#DIV/0!</v>
      </c>
      <c r="EI128" s="184" t="e">
        <v>#DIV/0!</v>
      </c>
      <c r="EJ128" s="184" t="e">
        <v>#DIV/0!</v>
      </c>
      <c r="EK128" s="184" t="e">
        <v>#DIV/0!</v>
      </c>
      <c r="EL128" s="184" t="e">
        <v>#DIV/0!</v>
      </c>
      <c r="EM128" s="184" t="e">
        <v>#DIV/0!</v>
      </c>
      <c r="EN128" s="184" t="e">
        <v>#DIV/0!</v>
      </c>
      <c r="EO128" s="184" t="e">
        <v>#DIV/0!</v>
      </c>
      <c r="EP128" s="184" t="e">
        <v>#DIV/0!</v>
      </c>
      <c r="EQ128" s="184" t="e">
        <v>#DIV/0!</v>
      </c>
      <c r="ER128" s="184" t="e">
        <v>#DIV/0!</v>
      </c>
      <c r="ES128" s="184" t="e">
        <v>#DIV/0!</v>
      </c>
      <c r="ET128" s="184" t="e">
        <v>#DIV/0!</v>
      </c>
      <c r="EU128" s="184" t="e">
        <v>#DIV/0!</v>
      </c>
      <c r="EV128" s="184" t="e">
        <v>#DIV/0!</v>
      </c>
      <c r="EW128" s="184" t="e">
        <v>#DIV/0!</v>
      </c>
      <c r="EX128" s="184" t="e">
        <v>#DIV/0!</v>
      </c>
      <c r="EY128" s="184" t="e">
        <v>#DIV/0!</v>
      </c>
      <c r="EZ128" s="184" t="e">
        <v>#DIV/0!</v>
      </c>
      <c r="FA128" s="184" t="e">
        <v>#DIV/0!</v>
      </c>
      <c r="FB128" s="184" t="e">
        <v>#DIV/0!</v>
      </c>
      <c r="FC128" s="184" t="e">
        <v>#DIV/0!</v>
      </c>
      <c r="FD128" s="184" t="e">
        <v>#DIV/0!</v>
      </c>
      <c r="FE128" s="184" t="e">
        <v>#DIV/0!</v>
      </c>
      <c r="FF128" s="184" t="e">
        <v>#DIV/0!</v>
      </c>
      <c r="FG128" s="184" t="e">
        <v>#DIV/0!</v>
      </c>
      <c r="FH128" s="184" t="e">
        <v>#DIV/0!</v>
      </c>
      <c r="FI128" s="184" t="e">
        <v>#DIV/0!</v>
      </c>
      <c r="FJ128" s="184" t="e">
        <v>#DIV/0!</v>
      </c>
      <c r="FK128" s="184" t="e">
        <v>#DIV/0!</v>
      </c>
      <c r="FL128" s="184" t="e">
        <v>#DIV/0!</v>
      </c>
      <c r="FM128" s="184" t="e">
        <v>#DIV/0!</v>
      </c>
      <c r="FN128" s="184" t="e">
        <v>#DIV/0!</v>
      </c>
      <c r="FO128" s="184" t="e">
        <v>#DIV/0!</v>
      </c>
      <c r="FP128" s="184" t="e">
        <v>#DIV/0!</v>
      </c>
      <c r="FQ128" s="184" t="e">
        <v>#DIV/0!</v>
      </c>
      <c r="FR128" s="184" t="e">
        <v>#DIV/0!</v>
      </c>
      <c r="FS128" s="184" t="e">
        <v>#DIV/0!</v>
      </c>
      <c r="FT128" s="184" t="e">
        <v>#DIV/0!</v>
      </c>
      <c r="FU128" s="184" t="e">
        <v>#DIV/0!</v>
      </c>
      <c r="FV128" s="184" t="e">
        <v>#DIV/0!</v>
      </c>
      <c r="FW128" s="184" t="e">
        <v>#DIV/0!</v>
      </c>
      <c r="FX128" s="184" t="e">
        <v>#DIV/0!</v>
      </c>
      <c r="FY128" s="184" t="e">
        <v>#DIV/0!</v>
      </c>
      <c r="FZ128" s="184" t="e">
        <v>#DIV/0!</v>
      </c>
      <c r="GA128" s="184" t="e">
        <v>#DIV/0!</v>
      </c>
    </row>
    <row r="129" spans="2:183">
      <c r="B129" s="42"/>
      <c r="C129" s="185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  <c r="DL129" s="187"/>
      <c r="DM129" s="187"/>
      <c r="DN129" s="187"/>
      <c r="DO129" s="187"/>
      <c r="DP129" s="187"/>
      <c r="DQ129" s="187"/>
      <c r="DR129" s="187"/>
      <c r="DS129" s="187"/>
      <c r="DT129" s="187"/>
      <c r="DU129" s="187"/>
      <c r="DV129" s="187"/>
      <c r="DW129" s="187"/>
      <c r="DX129" s="187"/>
      <c r="DY129" s="187"/>
      <c r="DZ129" s="187"/>
      <c r="EA129" s="187"/>
      <c r="EB129" s="187"/>
      <c r="EC129" s="187"/>
      <c r="ED129" s="187"/>
      <c r="EE129" s="187"/>
      <c r="EF129" s="187"/>
      <c r="EG129" s="187"/>
      <c r="EH129" s="187"/>
      <c r="EI129" s="187"/>
      <c r="EJ129" s="187"/>
      <c r="EK129" s="187"/>
      <c r="EL129" s="187"/>
      <c r="EM129" s="187"/>
      <c r="EN129" s="187"/>
      <c r="EO129" s="187"/>
      <c r="EP129" s="187"/>
      <c r="EQ129" s="187"/>
      <c r="ER129" s="187"/>
      <c r="ES129" s="187"/>
      <c r="ET129" s="187"/>
      <c r="EU129" s="187"/>
      <c r="EV129" s="187"/>
      <c r="EW129" s="187"/>
      <c r="EX129" s="187"/>
      <c r="EY129" s="187"/>
      <c r="EZ129" s="187"/>
      <c r="FA129" s="187"/>
      <c r="FB129" s="187"/>
      <c r="FC129" s="187"/>
      <c r="FD129" s="187"/>
      <c r="FE129" s="187"/>
      <c r="FF129" s="187"/>
      <c r="FG129" s="187"/>
      <c r="FH129" s="187"/>
      <c r="FI129" s="187"/>
      <c r="FJ129" s="187"/>
      <c r="FK129" s="187"/>
      <c r="FL129" s="187"/>
      <c r="FM129" s="187"/>
      <c r="FN129" s="187"/>
      <c r="FO129" s="187"/>
      <c r="FP129" s="187"/>
      <c r="FQ129" s="187"/>
      <c r="FR129" s="187"/>
      <c r="FS129" s="187"/>
      <c r="FT129" s="187"/>
      <c r="FU129" s="187"/>
      <c r="FV129" s="187"/>
      <c r="FW129" s="187"/>
      <c r="FX129" s="187"/>
      <c r="FY129" s="187"/>
      <c r="FZ129" s="187"/>
      <c r="GA129" s="187"/>
    </row>
    <row r="130" spans="2:183">
      <c r="B130" s="188" t="s">
        <v>32</v>
      </c>
      <c r="C130" s="189" t="s">
        <v>33</v>
      </c>
      <c r="D130" s="162">
        <v>41275</v>
      </c>
      <c r="E130" s="162">
        <v>41306</v>
      </c>
      <c r="F130" s="162">
        <v>41334</v>
      </c>
      <c r="G130" s="162">
        <v>41365</v>
      </c>
      <c r="H130" s="162">
        <v>41395</v>
      </c>
      <c r="I130" s="162">
        <v>41426</v>
      </c>
      <c r="J130" s="162">
        <v>41456</v>
      </c>
      <c r="K130" s="162">
        <v>41487</v>
      </c>
      <c r="L130" s="162">
        <v>41518</v>
      </c>
      <c r="M130" s="162">
        <v>41548</v>
      </c>
      <c r="N130" s="162">
        <v>41579</v>
      </c>
      <c r="O130" s="162">
        <v>41609</v>
      </c>
      <c r="P130" s="162">
        <v>41640</v>
      </c>
      <c r="Q130" s="162">
        <v>41671</v>
      </c>
      <c r="R130" s="162">
        <v>41699</v>
      </c>
      <c r="S130" s="162">
        <v>41730</v>
      </c>
      <c r="T130" s="162">
        <v>41760</v>
      </c>
      <c r="U130" s="162">
        <v>41791</v>
      </c>
      <c r="V130" s="162">
        <v>41821</v>
      </c>
      <c r="W130" s="162">
        <v>41852</v>
      </c>
      <c r="X130" s="162">
        <v>41883</v>
      </c>
      <c r="Y130" s="162">
        <v>41913</v>
      </c>
      <c r="Z130" s="162">
        <v>41944</v>
      </c>
      <c r="AA130" s="162">
        <v>41974</v>
      </c>
      <c r="AB130" s="162">
        <v>42005</v>
      </c>
      <c r="AC130" s="162">
        <v>42036</v>
      </c>
      <c r="AD130" s="162">
        <v>42064</v>
      </c>
      <c r="AE130" s="162">
        <v>42095</v>
      </c>
      <c r="AF130" s="162">
        <v>42125</v>
      </c>
      <c r="AG130" s="162">
        <v>42156</v>
      </c>
      <c r="AH130" s="162">
        <v>42186</v>
      </c>
      <c r="AI130" s="162">
        <v>42217</v>
      </c>
      <c r="AJ130" s="162">
        <v>42248</v>
      </c>
      <c r="AK130" s="162">
        <v>42278</v>
      </c>
      <c r="AL130" s="162">
        <v>42309</v>
      </c>
      <c r="AM130" s="162">
        <v>42339</v>
      </c>
      <c r="AN130" s="162">
        <v>42370</v>
      </c>
      <c r="AO130" s="162">
        <v>42401</v>
      </c>
      <c r="AP130" s="162">
        <v>42430</v>
      </c>
      <c r="AQ130" s="162">
        <v>42461</v>
      </c>
      <c r="AR130" s="162">
        <v>42491</v>
      </c>
      <c r="AS130" s="162">
        <v>42522</v>
      </c>
      <c r="AT130" s="162">
        <v>42552</v>
      </c>
      <c r="AU130" s="162">
        <v>42583</v>
      </c>
      <c r="AV130" s="162">
        <v>42614</v>
      </c>
      <c r="AW130" s="162">
        <v>42644</v>
      </c>
      <c r="AX130" s="162">
        <v>42675</v>
      </c>
      <c r="AY130" s="162">
        <v>42705</v>
      </c>
      <c r="AZ130" s="162">
        <v>42736</v>
      </c>
      <c r="BA130" s="162">
        <v>42767</v>
      </c>
      <c r="BB130" s="162">
        <v>42795</v>
      </c>
      <c r="BC130" s="162">
        <v>42826</v>
      </c>
      <c r="BD130" s="162">
        <v>42856</v>
      </c>
      <c r="BE130" s="162">
        <v>42887</v>
      </c>
      <c r="BF130" s="162">
        <v>42917</v>
      </c>
      <c r="BG130" s="162">
        <v>42948</v>
      </c>
      <c r="BH130" s="162">
        <v>42979</v>
      </c>
      <c r="BI130" s="162">
        <v>43009</v>
      </c>
      <c r="BJ130" s="162">
        <v>43040</v>
      </c>
      <c r="BK130" s="162">
        <v>43070</v>
      </c>
      <c r="BL130" s="162">
        <v>43101</v>
      </c>
      <c r="BM130" s="162">
        <v>43132</v>
      </c>
      <c r="BN130" s="162">
        <v>43160</v>
      </c>
      <c r="BO130" s="162">
        <v>43191</v>
      </c>
      <c r="BP130" s="162">
        <v>43221</v>
      </c>
      <c r="BQ130" s="162">
        <v>43252</v>
      </c>
      <c r="BR130" s="162">
        <v>43282</v>
      </c>
      <c r="BS130" s="162">
        <v>43313</v>
      </c>
      <c r="BT130" s="162">
        <v>43344</v>
      </c>
      <c r="BU130" s="162">
        <v>43374</v>
      </c>
      <c r="BV130" s="162">
        <v>43405</v>
      </c>
      <c r="BW130" s="162">
        <v>43435</v>
      </c>
      <c r="BX130" s="162">
        <v>43466</v>
      </c>
      <c r="BY130" s="162">
        <v>43497</v>
      </c>
      <c r="BZ130" s="162">
        <v>43525</v>
      </c>
      <c r="CA130" s="162">
        <v>43556</v>
      </c>
      <c r="CB130" s="162">
        <v>43586</v>
      </c>
      <c r="CC130" s="162">
        <v>43617</v>
      </c>
      <c r="CD130" s="162">
        <v>43647</v>
      </c>
      <c r="CE130" s="162">
        <v>43678</v>
      </c>
      <c r="CF130" s="162">
        <v>43709</v>
      </c>
      <c r="CG130" s="162">
        <v>43739</v>
      </c>
      <c r="CH130" s="162">
        <v>43770</v>
      </c>
      <c r="CI130" s="162">
        <v>43800</v>
      </c>
      <c r="CJ130" s="162">
        <v>43831</v>
      </c>
      <c r="CK130" s="162">
        <v>43862</v>
      </c>
      <c r="CL130" s="162">
        <v>43891</v>
      </c>
      <c r="CM130" s="162">
        <v>43922</v>
      </c>
      <c r="CN130" s="162">
        <v>43952</v>
      </c>
      <c r="CO130" s="162">
        <v>43983</v>
      </c>
      <c r="CP130" s="162">
        <v>44013</v>
      </c>
      <c r="CQ130" s="162">
        <v>44044</v>
      </c>
      <c r="CR130" s="162">
        <v>44075</v>
      </c>
      <c r="CS130" s="162">
        <v>44105</v>
      </c>
      <c r="CT130" s="162">
        <v>44136</v>
      </c>
      <c r="CU130" s="162">
        <v>44166</v>
      </c>
      <c r="CV130" s="162">
        <v>44197</v>
      </c>
      <c r="CW130" s="162">
        <v>44228</v>
      </c>
      <c r="CX130" s="162">
        <v>44256</v>
      </c>
      <c r="CY130" s="162">
        <v>44287</v>
      </c>
      <c r="CZ130" s="162">
        <v>44317</v>
      </c>
      <c r="DA130" s="162">
        <v>44348</v>
      </c>
      <c r="DB130" s="162">
        <v>44378</v>
      </c>
      <c r="DC130" s="162">
        <v>44409</v>
      </c>
      <c r="DD130" s="162">
        <v>44440</v>
      </c>
      <c r="DE130" s="162">
        <v>44470</v>
      </c>
      <c r="DF130" s="162">
        <v>44501</v>
      </c>
      <c r="DG130" s="162">
        <v>44531</v>
      </c>
      <c r="DH130" s="162">
        <v>44562</v>
      </c>
      <c r="DI130" s="162">
        <v>44593</v>
      </c>
      <c r="DJ130" s="162">
        <v>44621</v>
      </c>
      <c r="DK130" s="162">
        <v>44652</v>
      </c>
      <c r="DL130" s="162">
        <v>44682</v>
      </c>
      <c r="DM130" s="162">
        <v>44713</v>
      </c>
      <c r="DN130" s="162">
        <v>44743</v>
      </c>
      <c r="DO130" s="162">
        <v>44774</v>
      </c>
      <c r="DP130" s="162">
        <v>44805</v>
      </c>
      <c r="DQ130" s="162">
        <v>44835</v>
      </c>
      <c r="DR130" s="162">
        <v>44866</v>
      </c>
      <c r="DS130" s="162">
        <v>44896</v>
      </c>
      <c r="DT130" s="162">
        <v>44927</v>
      </c>
      <c r="DU130" s="162">
        <v>44958</v>
      </c>
      <c r="DV130" s="162">
        <v>44986</v>
      </c>
      <c r="DW130" s="162">
        <v>45017</v>
      </c>
      <c r="DX130" s="162">
        <v>45047</v>
      </c>
      <c r="DY130" s="162">
        <v>45078</v>
      </c>
      <c r="DZ130" s="162">
        <v>45108</v>
      </c>
      <c r="EA130" s="162">
        <v>45139</v>
      </c>
      <c r="EB130" s="162">
        <v>45170</v>
      </c>
      <c r="EC130" s="162">
        <v>45200</v>
      </c>
      <c r="ED130" s="162">
        <v>45231</v>
      </c>
      <c r="EE130" s="162">
        <v>45261</v>
      </c>
      <c r="EF130" s="162">
        <v>45292</v>
      </c>
      <c r="EG130" s="162">
        <v>45323</v>
      </c>
      <c r="EH130" s="162">
        <v>45352</v>
      </c>
      <c r="EI130" s="162">
        <v>45383</v>
      </c>
      <c r="EJ130" s="162">
        <v>45413</v>
      </c>
      <c r="EK130" s="162">
        <v>45444</v>
      </c>
      <c r="EL130" s="162">
        <v>45474</v>
      </c>
      <c r="EM130" s="162">
        <v>45505</v>
      </c>
      <c r="EN130" s="162">
        <v>45536</v>
      </c>
      <c r="EO130" s="162">
        <v>45566</v>
      </c>
      <c r="EP130" s="162">
        <v>45597</v>
      </c>
      <c r="EQ130" s="162">
        <v>45627</v>
      </c>
      <c r="ER130" s="162">
        <v>45658</v>
      </c>
      <c r="ES130" s="162">
        <v>45689</v>
      </c>
      <c r="ET130" s="162">
        <v>45717</v>
      </c>
      <c r="EU130" s="162">
        <v>45748</v>
      </c>
      <c r="EV130" s="162">
        <v>45778</v>
      </c>
      <c r="EW130" s="162">
        <v>45809</v>
      </c>
      <c r="EX130" s="162">
        <v>45839</v>
      </c>
      <c r="EY130" s="162">
        <v>45870</v>
      </c>
      <c r="EZ130" s="162">
        <v>45901</v>
      </c>
      <c r="FA130" s="162">
        <v>45931</v>
      </c>
      <c r="FB130" s="162">
        <v>45962</v>
      </c>
      <c r="FC130" s="162">
        <v>45992</v>
      </c>
      <c r="FD130" s="162">
        <v>46023</v>
      </c>
      <c r="FE130" s="162">
        <v>46054</v>
      </c>
      <c r="FF130" s="162">
        <v>46082</v>
      </c>
      <c r="FG130" s="162">
        <v>46113</v>
      </c>
      <c r="FH130" s="162">
        <v>46143</v>
      </c>
      <c r="FI130" s="162">
        <v>46174</v>
      </c>
      <c r="FJ130" s="162">
        <v>46204</v>
      </c>
      <c r="FK130" s="162">
        <v>46235</v>
      </c>
      <c r="FL130" s="162">
        <v>46266</v>
      </c>
      <c r="FM130" s="162">
        <v>46296</v>
      </c>
      <c r="FN130" s="162">
        <v>46327</v>
      </c>
      <c r="FO130" s="162">
        <v>46357</v>
      </c>
      <c r="FP130" s="162">
        <v>46388</v>
      </c>
      <c r="FQ130" s="162">
        <v>46419</v>
      </c>
      <c r="FR130" s="162">
        <v>46447</v>
      </c>
      <c r="FS130" s="162">
        <v>46478</v>
      </c>
      <c r="FT130" s="162">
        <v>46508</v>
      </c>
      <c r="FU130" s="162">
        <v>46539</v>
      </c>
      <c r="FV130" s="162">
        <v>46569</v>
      </c>
      <c r="FW130" s="162">
        <v>46600</v>
      </c>
      <c r="FX130" s="162">
        <v>46631</v>
      </c>
      <c r="FY130" s="162">
        <v>46661</v>
      </c>
      <c r="FZ130" s="162">
        <v>46692</v>
      </c>
      <c r="GA130" s="162">
        <v>46722</v>
      </c>
    </row>
    <row r="131" spans="2:183">
      <c r="B131" s="75" t="s">
        <v>5</v>
      </c>
      <c r="C131" s="163" t="s">
        <v>34</v>
      </c>
      <c r="D131" s="164">
        <v>146</v>
      </c>
      <c r="E131" s="165">
        <v>146</v>
      </c>
      <c r="F131" s="165">
        <v>146</v>
      </c>
      <c r="G131" s="165">
        <v>146</v>
      </c>
      <c r="H131" s="165">
        <v>146</v>
      </c>
      <c r="I131" s="165">
        <v>146</v>
      </c>
      <c r="J131" s="165">
        <v>146</v>
      </c>
      <c r="K131" s="165">
        <v>146</v>
      </c>
      <c r="L131" s="165">
        <v>0</v>
      </c>
      <c r="M131" s="165">
        <v>0</v>
      </c>
      <c r="N131" s="165">
        <v>0</v>
      </c>
      <c r="O131" s="165">
        <v>0</v>
      </c>
      <c r="P131" s="165">
        <v>0</v>
      </c>
      <c r="Q131" s="165">
        <v>0</v>
      </c>
      <c r="R131" s="165">
        <v>0</v>
      </c>
      <c r="S131" s="165">
        <v>0</v>
      </c>
      <c r="T131" s="165">
        <v>0</v>
      </c>
      <c r="U131" s="165">
        <v>0</v>
      </c>
      <c r="V131" s="165">
        <v>0</v>
      </c>
      <c r="W131" s="165">
        <v>0</v>
      </c>
      <c r="X131" s="165">
        <v>0</v>
      </c>
      <c r="Y131" s="165">
        <v>0</v>
      </c>
      <c r="Z131" s="165">
        <v>0</v>
      </c>
      <c r="AA131" s="165">
        <v>0</v>
      </c>
      <c r="AB131" s="165">
        <v>0</v>
      </c>
      <c r="AC131" s="165">
        <v>0</v>
      </c>
      <c r="AD131" s="165">
        <v>0</v>
      </c>
      <c r="AE131" s="165">
        <v>0</v>
      </c>
      <c r="AF131" s="165">
        <v>0</v>
      </c>
      <c r="AG131" s="165">
        <v>0</v>
      </c>
      <c r="AH131" s="165">
        <v>0</v>
      </c>
      <c r="AI131" s="165">
        <v>0</v>
      </c>
      <c r="AJ131" s="165">
        <v>0</v>
      </c>
      <c r="AK131" s="165">
        <v>0</v>
      </c>
      <c r="AL131" s="165">
        <v>0</v>
      </c>
      <c r="AM131" s="165">
        <v>0</v>
      </c>
      <c r="AN131" s="165">
        <v>0</v>
      </c>
      <c r="AO131" s="165">
        <v>0</v>
      </c>
      <c r="AP131" s="165">
        <v>0</v>
      </c>
      <c r="AQ131" s="165">
        <v>0</v>
      </c>
      <c r="AR131" s="165">
        <v>0</v>
      </c>
      <c r="AS131" s="165">
        <v>0</v>
      </c>
      <c r="AT131" s="165">
        <v>0</v>
      </c>
      <c r="AU131" s="165">
        <v>0</v>
      </c>
      <c r="AV131" s="165">
        <v>0</v>
      </c>
      <c r="AW131" s="165">
        <v>0</v>
      </c>
      <c r="AX131" s="165">
        <v>0</v>
      </c>
      <c r="AY131" s="165">
        <v>0</v>
      </c>
      <c r="AZ131" s="165">
        <v>0</v>
      </c>
      <c r="BA131" s="165">
        <v>0</v>
      </c>
      <c r="BB131" s="165">
        <v>0</v>
      </c>
      <c r="BC131" s="165">
        <v>0</v>
      </c>
      <c r="BD131" s="165">
        <v>0</v>
      </c>
      <c r="BE131" s="165">
        <v>0</v>
      </c>
      <c r="BF131" s="165">
        <v>0</v>
      </c>
      <c r="BG131" s="165">
        <v>0</v>
      </c>
      <c r="BH131" s="165">
        <v>0</v>
      </c>
      <c r="BI131" s="165">
        <v>0</v>
      </c>
      <c r="BJ131" s="165">
        <v>0</v>
      </c>
      <c r="BK131" s="165">
        <v>0</v>
      </c>
      <c r="BL131" s="165">
        <v>0</v>
      </c>
      <c r="BM131" s="165">
        <v>0</v>
      </c>
      <c r="BN131" s="165">
        <v>0</v>
      </c>
      <c r="BO131" s="165">
        <v>0</v>
      </c>
      <c r="BP131" s="165">
        <v>0</v>
      </c>
      <c r="BQ131" s="165">
        <v>0</v>
      </c>
      <c r="BR131" s="165">
        <v>0</v>
      </c>
      <c r="BS131" s="165">
        <v>0</v>
      </c>
      <c r="BT131" s="165">
        <v>0</v>
      </c>
      <c r="BU131" s="165">
        <v>0</v>
      </c>
      <c r="BV131" s="165">
        <v>0</v>
      </c>
      <c r="BW131" s="165">
        <v>0</v>
      </c>
      <c r="BX131" s="165">
        <v>0</v>
      </c>
      <c r="BY131" s="165">
        <v>0</v>
      </c>
      <c r="BZ131" s="165">
        <v>0</v>
      </c>
      <c r="CA131" s="165">
        <v>0</v>
      </c>
      <c r="CB131" s="165">
        <v>0</v>
      </c>
      <c r="CC131" s="165">
        <v>0</v>
      </c>
      <c r="CD131" s="165">
        <v>0</v>
      </c>
      <c r="CE131" s="165">
        <v>0</v>
      </c>
      <c r="CF131" s="165">
        <v>0</v>
      </c>
      <c r="CG131" s="165">
        <v>0</v>
      </c>
      <c r="CH131" s="165">
        <v>0</v>
      </c>
      <c r="CI131" s="165">
        <v>0</v>
      </c>
      <c r="CJ131" s="165">
        <v>0</v>
      </c>
      <c r="CK131" s="165">
        <v>0</v>
      </c>
      <c r="CL131" s="165">
        <v>0</v>
      </c>
      <c r="CM131" s="165">
        <v>0</v>
      </c>
      <c r="CN131" s="165">
        <v>0</v>
      </c>
      <c r="CO131" s="165">
        <v>0</v>
      </c>
      <c r="CP131" s="165">
        <v>0</v>
      </c>
      <c r="CQ131" s="165">
        <v>0</v>
      </c>
      <c r="CR131" s="165">
        <v>0</v>
      </c>
      <c r="CS131" s="165">
        <v>0</v>
      </c>
      <c r="CT131" s="165">
        <v>0</v>
      </c>
      <c r="CU131" s="165">
        <v>0</v>
      </c>
      <c r="CV131" s="165">
        <v>0</v>
      </c>
      <c r="CW131" s="165">
        <v>0</v>
      </c>
      <c r="CX131" s="165">
        <v>0</v>
      </c>
      <c r="CY131" s="165">
        <v>0</v>
      </c>
      <c r="CZ131" s="165">
        <v>0</v>
      </c>
      <c r="DA131" s="165">
        <v>0</v>
      </c>
      <c r="DB131" s="165">
        <v>0</v>
      </c>
      <c r="DC131" s="165">
        <v>0</v>
      </c>
      <c r="DD131" s="165">
        <v>0</v>
      </c>
      <c r="DE131" s="165">
        <v>0</v>
      </c>
      <c r="DF131" s="165">
        <v>0</v>
      </c>
      <c r="DG131" s="165">
        <v>0</v>
      </c>
      <c r="DH131" s="165">
        <v>0</v>
      </c>
      <c r="DI131" s="165">
        <v>0</v>
      </c>
      <c r="DJ131" s="165">
        <v>0</v>
      </c>
      <c r="DK131" s="165">
        <v>0</v>
      </c>
      <c r="DL131" s="165">
        <v>0</v>
      </c>
      <c r="DM131" s="165">
        <v>0</v>
      </c>
      <c r="DN131" s="165">
        <v>0</v>
      </c>
      <c r="DO131" s="165">
        <v>0</v>
      </c>
      <c r="DP131" s="165">
        <v>0</v>
      </c>
      <c r="DQ131" s="165">
        <v>0</v>
      </c>
      <c r="DR131" s="165">
        <v>0</v>
      </c>
      <c r="DS131" s="165">
        <v>0</v>
      </c>
      <c r="DT131" s="165">
        <v>0</v>
      </c>
      <c r="DU131" s="165">
        <v>0</v>
      </c>
      <c r="DV131" s="165">
        <v>0</v>
      </c>
      <c r="DW131" s="165">
        <v>0</v>
      </c>
      <c r="DX131" s="165">
        <v>0</v>
      </c>
      <c r="DY131" s="165">
        <v>0</v>
      </c>
      <c r="DZ131" s="165">
        <v>0</v>
      </c>
      <c r="EA131" s="165">
        <v>0</v>
      </c>
      <c r="EB131" s="165">
        <v>0</v>
      </c>
      <c r="EC131" s="165">
        <v>0</v>
      </c>
      <c r="ED131" s="165">
        <v>0</v>
      </c>
      <c r="EE131" s="165">
        <v>0</v>
      </c>
      <c r="EF131" s="165">
        <v>0</v>
      </c>
      <c r="EG131" s="165">
        <v>0</v>
      </c>
      <c r="EH131" s="165">
        <v>0</v>
      </c>
      <c r="EI131" s="165">
        <v>0</v>
      </c>
      <c r="EJ131" s="165">
        <v>0</v>
      </c>
      <c r="EK131" s="165">
        <v>0</v>
      </c>
      <c r="EL131" s="165">
        <v>0</v>
      </c>
      <c r="EM131" s="165">
        <v>0</v>
      </c>
      <c r="EN131" s="165">
        <v>0</v>
      </c>
      <c r="EO131" s="165">
        <v>0</v>
      </c>
      <c r="EP131" s="165">
        <v>0</v>
      </c>
      <c r="EQ131" s="165">
        <v>0</v>
      </c>
      <c r="ER131" s="165">
        <v>0</v>
      </c>
      <c r="ES131" s="165">
        <v>0</v>
      </c>
      <c r="ET131" s="165">
        <v>0</v>
      </c>
      <c r="EU131" s="165">
        <v>0</v>
      </c>
      <c r="EV131" s="165">
        <v>0</v>
      </c>
      <c r="EW131" s="165">
        <v>0</v>
      </c>
      <c r="EX131" s="165">
        <v>0</v>
      </c>
      <c r="EY131" s="165">
        <v>0</v>
      </c>
      <c r="EZ131" s="165">
        <v>0</v>
      </c>
      <c r="FA131" s="165">
        <v>0</v>
      </c>
      <c r="FB131" s="165">
        <v>0</v>
      </c>
      <c r="FC131" s="165">
        <v>0</v>
      </c>
      <c r="FD131" s="165">
        <v>0</v>
      </c>
      <c r="FE131" s="165">
        <v>0</v>
      </c>
      <c r="FF131" s="165">
        <v>0</v>
      </c>
      <c r="FG131" s="165">
        <v>0</v>
      </c>
      <c r="FH131" s="165">
        <v>0</v>
      </c>
      <c r="FI131" s="165">
        <v>0</v>
      </c>
      <c r="FJ131" s="165">
        <v>0</v>
      </c>
      <c r="FK131" s="165">
        <v>0</v>
      </c>
      <c r="FL131" s="165">
        <v>0</v>
      </c>
      <c r="FM131" s="165">
        <v>0</v>
      </c>
      <c r="FN131" s="165">
        <v>0</v>
      </c>
      <c r="FO131" s="165">
        <v>0</v>
      </c>
      <c r="FP131" s="165">
        <v>0</v>
      </c>
      <c r="FQ131" s="165">
        <v>0</v>
      </c>
      <c r="FR131" s="165">
        <v>0</v>
      </c>
      <c r="FS131" s="165">
        <v>0</v>
      </c>
      <c r="FT131" s="165">
        <v>0</v>
      </c>
      <c r="FU131" s="165">
        <v>0</v>
      </c>
      <c r="FV131" s="165">
        <v>0</v>
      </c>
      <c r="FW131" s="165">
        <v>0</v>
      </c>
      <c r="FX131" s="165">
        <v>0</v>
      </c>
      <c r="FY131" s="165">
        <v>0</v>
      </c>
      <c r="FZ131" s="165">
        <v>0</v>
      </c>
      <c r="GA131" s="165">
        <v>0</v>
      </c>
    </row>
    <row r="132" spans="2:183">
      <c r="B132" s="96" t="s">
        <v>5</v>
      </c>
      <c r="C132" s="166" t="s">
        <v>35</v>
      </c>
      <c r="D132" s="167">
        <v>45419.86509200283</v>
      </c>
      <c r="E132" s="168">
        <v>40190.560421089882</v>
      </c>
      <c r="F132" s="168">
        <v>42912.738411181883</v>
      </c>
      <c r="G132" s="168">
        <v>42532.087756546352</v>
      </c>
      <c r="H132" s="168">
        <v>44233.366065109694</v>
      </c>
      <c r="I132" s="168">
        <v>41541.288039631982</v>
      </c>
      <c r="J132" s="168">
        <v>43439.360403397033</v>
      </c>
      <c r="K132" s="168">
        <v>43678.993719037513</v>
      </c>
      <c r="L132" s="168">
        <v>0</v>
      </c>
      <c r="M132" s="168">
        <v>0</v>
      </c>
      <c r="N132" s="168">
        <v>0</v>
      </c>
      <c r="O132" s="168">
        <v>0</v>
      </c>
      <c r="P132" s="168">
        <v>0</v>
      </c>
      <c r="Q132" s="168">
        <v>0</v>
      </c>
      <c r="R132" s="168">
        <v>0</v>
      </c>
      <c r="S132" s="168">
        <v>0</v>
      </c>
      <c r="T132" s="168">
        <v>0</v>
      </c>
      <c r="U132" s="168">
        <v>0</v>
      </c>
      <c r="V132" s="168">
        <v>0</v>
      </c>
      <c r="W132" s="168">
        <v>0</v>
      </c>
      <c r="X132" s="168">
        <v>0</v>
      </c>
      <c r="Y132" s="168">
        <v>0</v>
      </c>
      <c r="Z132" s="168">
        <v>0</v>
      </c>
      <c r="AA132" s="168">
        <v>0</v>
      </c>
      <c r="AB132" s="168">
        <v>0</v>
      </c>
      <c r="AC132" s="168">
        <v>0</v>
      </c>
      <c r="AD132" s="168">
        <v>0</v>
      </c>
      <c r="AE132" s="168">
        <v>0</v>
      </c>
      <c r="AF132" s="168">
        <v>0</v>
      </c>
      <c r="AG132" s="168">
        <v>0</v>
      </c>
      <c r="AH132" s="168">
        <v>0</v>
      </c>
      <c r="AI132" s="168">
        <v>0</v>
      </c>
      <c r="AJ132" s="168">
        <v>0</v>
      </c>
      <c r="AK132" s="168">
        <v>0</v>
      </c>
      <c r="AL132" s="168">
        <v>0</v>
      </c>
      <c r="AM132" s="168">
        <v>0</v>
      </c>
      <c r="AN132" s="168">
        <v>0</v>
      </c>
      <c r="AO132" s="168">
        <v>0</v>
      </c>
      <c r="AP132" s="168">
        <v>0</v>
      </c>
      <c r="AQ132" s="168">
        <v>0</v>
      </c>
      <c r="AR132" s="168">
        <v>0</v>
      </c>
      <c r="AS132" s="168">
        <v>0</v>
      </c>
      <c r="AT132" s="168">
        <v>0</v>
      </c>
      <c r="AU132" s="168">
        <v>0</v>
      </c>
      <c r="AV132" s="168">
        <v>0</v>
      </c>
      <c r="AW132" s="168">
        <v>0</v>
      </c>
      <c r="AX132" s="168">
        <v>0</v>
      </c>
      <c r="AY132" s="168">
        <v>0</v>
      </c>
      <c r="AZ132" s="168">
        <v>0</v>
      </c>
      <c r="BA132" s="168">
        <v>0</v>
      </c>
      <c r="BB132" s="168">
        <v>0</v>
      </c>
      <c r="BC132" s="168">
        <v>0</v>
      </c>
      <c r="BD132" s="168">
        <v>0</v>
      </c>
      <c r="BE132" s="168">
        <v>0</v>
      </c>
      <c r="BF132" s="168">
        <v>0</v>
      </c>
      <c r="BG132" s="168">
        <v>0</v>
      </c>
      <c r="BH132" s="168">
        <v>0</v>
      </c>
      <c r="BI132" s="168">
        <v>0</v>
      </c>
      <c r="BJ132" s="168">
        <v>0</v>
      </c>
      <c r="BK132" s="168">
        <v>0</v>
      </c>
      <c r="BL132" s="168">
        <v>0</v>
      </c>
      <c r="BM132" s="168">
        <v>0</v>
      </c>
      <c r="BN132" s="168">
        <v>0</v>
      </c>
      <c r="BO132" s="168">
        <v>0</v>
      </c>
      <c r="BP132" s="168">
        <v>0</v>
      </c>
      <c r="BQ132" s="168">
        <v>0</v>
      </c>
      <c r="BR132" s="168">
        <v>0</v>
      </c>
      <c r="BS132" s="168">
        <v>0</v>
      </c>
      <c r="BT132" s="168">
        <v>0</v>
      </c>
      <c r="BU132" s="168">
        <v>0</v>
      </c>
      <c r="BV132" s="168">
        <v>0</v>
      </c>
      <c r="BW132" s="168">
        <v>0</v>
      </c>
      <c r="BX132" s="168">
        <v>0</v>
      </c>
      <c r="BY132" s="168">
        <v>0</v>
      </c>
      <c r="BZ132" s="168">
        <v>0</v>
      </c>
      <c r="CA132" s="168">
        <v>0</v>
      </c>
      <c r="CB132" s="168">
        <v>0</v>
      </c>
      <c r="CC132" s="168">
        <v>0</v>
      </c>
      <c r="CD132" s="168">
        <v>0</v>
      </c>
      <c r="CE132" s="168">
        <v>0</v>
      </c>
      <c r="CF132" s="168">
        <v>0</v>
      </c>
      <c r="CG132" s="168">
        <v>0</v>
      </c>
      <c r="CH132" s="168">
        <v>0</v>
      </c>
      <c r="CI132" s="168">
        <v>0</v>
      </c>
      <c r="CJ132" s="168">
        <v>0</v>
      </c>
      <c r="CK132" s="168">
        <v>0</v>
      </c>
      <c r="CL132" s="168">
        <v>0</v>
      </c>
      <c r="CM132" s="168">
        <v>0</v>
      </c>
      <c r="CN132" s="168">
        <v>0</v>
      </c>
      <c r="CO132" s="168">
        <v>0</v>
      </c>
      <c r="CP132" s="168">
        <v>0</v>
      </c>
      <c r="CQ132" s="168">
        <v>0</v>
      </c>
      <c r="CR132" s="168">
        <v>0</v>
      </c>
      <c r="CS132" s="168">
        <v>0</v>
      </c>
      <c r="CT132" s="168">
        <v>0</v>
      </c>
      <c r="CU132" s="168">
        <v>0</v>
      </c>
      <c r="CV132" s="168">
        <v>0</v>
      </c>
      <c r="CW132" s="168">
        <v>0</v>
      </c>
      <c r="CX132" s="168">
        <v>0</v>
      </c>
      <c r="CY132" s="168">
        <v>0</v>
      </c>
      <c r="CZ132" s="168">
        <v>0</v>
      </c>
      <c r="DA132" s="168">
        <v>0</v>
      </c>
      <c r="DB132" s="168">
        <v>0</v>
      </c>
      <c r="DC132" s="168">
        <v>0</v>
      </c>
      <c r="DD132" s="168">
        <v>0</v>
      </c>
      <c r="DE132" s="168">
        <v>0</v>
      </c>
      <c r="DF132" s="168">
        <v>0</v>
      </c>
      <c r="DG132" s="168">
        <v>0</v>
      </c>
      <c r="DH132" s="168">
        <v>0</v>
      </c>
      <c r="DI132" s="168">
        <v>0</v>
      </c>
      <c r="DJ132" s="168">
        <v>0</v>
      </c>
      <c r="DK132" s="168">
        <v>0</v>
      </c>
      <c r="DL132" s="168">
        <v>0</v>
      </c>
      <c r="DM132" s="168">
        <v>0</v>
      </c>
      <c r="DN132" s="168">
        <v>0</v>
      </c>
      <c r="DO132" s="168">
        <v>0</v>
      </c>
      <c r="DP132" s="168">
        <v>0</v>
      </c>
      <c r="DQ132" s="168">
        <v>0</v>
      </c>
      <c r="DR132" s="168">
        <v>0</v>
      </c>
      <c r="DS132" s="168">
        <v>0</v>
      </c>
      <c r="DT132" s="168">
        <v>0</v>
      </c>
      <c r="DU132" s="168">
        <v>0</v>
      </c>
      <c r="DV132" s="168">
        <v>0</v>
      </c>
      <c r="DW132" s="168">
        <v>0</v>
      </c>
      <c r="DX132" s="168">
        <v>0</v>
      </c>
      <c r="DY132" s="168">
        <v>0</v>
      </c>
      <c r="DZ132" s="168">
        <v>0</v>
      </c>
      <c r="EA132" s="168">
        <v>0</v>
      </c>
      <c r="EB132" s="168">
        <v>0</v>
      </c>
      <c r="EC132" s="168">
        <v>0</v>
      </c>
      <c r="ED132" s="168">
        <v>0</v>
      </c>
      <c r="EE132" s="168">
        <v>0</v>
      </c>
      <c r="EF132" s="168">
        <v>0</v>
      </c>
      <c r="EG132" s="168">
        <v>0</v>
      </c>
      <c r="EH132" s="168">
        <v>0</v>
      </c>
      <c r="EI132" s="168">
        <v>0</v>
      </c>
      <c r="EJ132" s="168">
        <v>0</v>
      </c>
      <c r="EK132" s="168">
        <v>0</v>
      </c>
      <c r="EL132" s="168">
        <v>0</v>
      </c>
      <c r="EM132" s="168">
        <v>0</v>
      </c>
      <c r="EN132" s="168">
        <v>0</v>
      </c>
      <c r="EO132" s="168">
        <v>0</v>
      </c>
      <c r="EP132" s="168">
        <v>0</v>
      </c>
      <c r="EQ132" s="168">
        <v>0</v>
      </c>
      <c r="ER132" s="168">
        <v>0</v>
      </c>
      <c r="ES132" s="168">
        <v>0</v>
      </c>
      <c r="ET132" s="168">
        <v>0</v>
      </c>
      <c r="EU132" s="168">
        <v>0</v>
      </c>
      <c r="EV132" s="168">
        <v>0</v>
      </c>
      <c r="EW132" s="168">
        <v>0</v>
      </c>
      <c r="EX132" s="168">
        <v>0</v>
      </c>
      <c r="EY132" s="168">
        <v>0</v>
      </c>
      <c r="EZ132" s="168">
        <v>0</v>
      </c>
      <c r="FA132" s="168">
        <v>0</v>
      </c>
      <c r="FB132" s="168">
        <v>0</v>
      </c>
      <c r="FC132" s="168">
        <v>0</v>
      </c>
      <c r="FD132" s="168">
        <v>0</v>
      </c>
      <c r="FE132" s="168">
        <v>0</v>
      </c>
      <c r="FF132" s="168">
        <v>0</v>
      </c>
      <c r="FG132" s="168">
        <v>0</v>
      </c>
      <c r="FH132" s="168">
        <v>0</v>
      </c>
      <c r="FI132" s="168">
        <v>0</v>
      </c>
      <c r="FJ132" s="168">
        <v>0</v>
      </c>
      <c r="FK132" s="168">
        <v>0</v>
      </c>
      <c r="FL132" s="168">
        <v>0</v>
      </c>
      <c r="FM132" s="168">
        <v>0</v>
      </c>
      <c r="FN132" s="168">
        <v>0</v>
      </c>
      <c r="FO132" s="168">
        <v>0</v>
      </c>
      <c r="FP132" s="168">
        <v>0</v>
      </c>
      <c r="FQ132" s="168">
        <v>0</v>
      </c>
      <c r="FR132" s="168">
        <v>0</v>
      </c>
      <c r="FS132" s="168">
        <v>0</v>
      </c>
      <c r="FT132" s="168">
        <v>0</v>
      </c>
      <c r="FU132" s="168">
        <v>0</v>
      </c>
      <c r="FV132" s="168">
        <v>0</v>
      </c>
      <c r="FW132" s="168">
        <v>0</v>
      </c>
      <c r="FX132" s="168">
        <v>0</v>
      </c>
      <c r="FY132" s="168">
        <v>0</v>
      </c>
      <c r="FZ132" s="168">
        <v>0</v>
      </c>
      <c r="GA132" s="168">
        <v>0</v>
      </c>
    </row>
    <row r="133" spans="2:183">
      <c r="B133" s="96" t="s">
        <v>5</v>
      </c>
      <c r="C133" s="166" t="s">
        <v>36</v>
      </c>
      <c r="D133" s="169">
        <v>93524</v>
      </c>
      <c r="E133" s="170">
        <v>82605</v>
      </c>
      <c r="F133" s="170">
        <v>87840</v>
      </c>
      <c r="G133" s="170">
        <v>87282.6</v>
      </c>
      <c r="H133" s="170">
        <v>90837</v>
      </c>
      <c r="I133" s="170">
        <v>85023.6</v>
      </c>
      <c r="J133" s="170">
        <v>89021</v>
      </c>
      <c r="K133" s="170">
        <v>89581</v>
      </c>
      <c r="L133" s="170">
        <v>0</v>
      </c>
      <c r="M133" s="170">
        <v>0</v>
      </c>
      <c r="N133" s="170">
        <v>0</v>
      </c>
      <c r="O133" s="170">
        <v>0</v>
      </c>
      <c r="P133" s="170">
        <v>0</v>
      </c>
      <c r="Q133" s="170">
        <v>0</v>
      </c>
      <c r="R133" s="170">
        <v>0</v>
      </c>
      <c r="S133" s="170">
        <v>0</v>
      </c>
      <c r="T133" s="170">
        <v>0</v>
      </c>
      <c r="U133" s="170">
        <v>0</v>
      </c>
      <c r="V133" s="170">
        <v>0</v>
      </c>
      <c r="W133" s="170">
        <v>0</v>
      </c>
      <c r="X133" s="170">
        <v>0</v>
      </c>
      <c r="Y133" s="170">
        <v>0</v>
      </c>
      <c r="Z133" s="170">
        <v>0</v>
      </c>
      <c r="AA133" s="170">
        <v>0</v>
      </c>
      <c r="AB133" s="170">
        <v>0</v>
      </c>
      <c r="AC133" s="170">
        <v>0</v>
      </c>
      <c r="AD133" s="170">
        <v>0</v>
      </c>
      <c r="AE133" s="170">
        <v>0</v>
      </c>
      <c r="AF133" s="170">
        <v>0</v>
      </c>
      <c r="AG133" s="170">
        <v>0</v>
      </c>
      <c r="AH133" s="170">
        <v>0</v>
      </c>
      <c r="AI133" s="170">
        <v>0</v>
      </c>
      <c r="AJ133" s="170">
        <v>0</v>
      </c>
      <c r="AK133" s="170">
        <v>0</v>
      </c>
      <c r="AL133" s="170">
        <v>0</v>
      </c>
      <c r="AM133" s="170">
        <v>0</v>
      </c>
      <c r="AN133" s="170">
        <v>0</v>
      </c>
      <c r="AO133" s="170">
        <v>0</v>
      </c>
      <c r="AP133" s="170">
        <v>0</v>
      </c>
      <c r="AQ133" s="170">
        <v>0</v>
      </c>
      <c r="AR133" s="170">
        <v>0</v>
      </c>
      <c r="AS133" s="170">
        <v>0</v>
      </c>
      <c r="AT133" s="170">
        <v>0</v>
      </c>
      <c r="AU133" s="170">
        <v>0</v>
      </c>
      <c r="AV133" s="170">
        <v>0</v>
      </c>
      <c r="AW133" s="170">
        <v>0</v>
      </c>
      <c r="AX133" s="170">
        <v>0</v>
      </c>
      <c r="AY133" s="170">
        <v>0</v>
      </c>
      <c r="AZ133" s="170">
        <v>0</v>
      </c>
      <c r="BA133" s="170">
        <v>0</v>
      </c>
      <c r="BB133" s="170">
        <v>0</v>
      </c>
      <c r="BC133" s="170">
        <v>0</v>
      </c>
      <c r="BD133" s="170">
        <v>0</v>
      </c>
      <c r="BE133" s="170">
        <v>0</v>
      </c>
      <c r="BF133" s="170">
        <v>0</v>
      </c>
      <c r="BG133" s="170">
        <v>0</v>
      </c>
      <c r="BH133" s="170">
        <v>0</v>
      </c>
      <c r="BI133" s="170">
        <v>0</v>
      </c>
      <c r="BJ133" s="170">
        <v>0</v>
      </c>
      <c r="BK133" s="170">
        <v>0</v>
      </c>
      <c r="BL133" s="170">
        <v>0</v>
      </c>
      <c r="BM133" s="170">
        <v>0</v>
      </c>
      <c r="BN133" s="170">
        <v>0</v>
      </c>
      <c r="BO133" s="170">
        <v>0</v>
      </c>
      <c r="BP133" s="170">
        <v>0</v>
      </c>
      <c r="BQ133" s="170">
        <v>0</v>
      </c>
      <c r="BR133" s="170">
        <v>0</v>
      </c>
      <c r="BS133" s="170">
        <v>0</v>
      </c>
      <c r="BT133" s="170">
        <v>0</v>
      </c>
      <c r="BU133" s="170">
        <v>0</v>
      </c>
      <c r="BV133" s="170">
        <v>0</v>
      </c>
      <c r="BW133" s="170">
        <v>0</v>
      </c>
      <c r="BX133" s="170">
        <v>0</v>
      </c>
      <c r="BY133" s="170">
        <v>0</v>
      </c>
      <c r="BZ133" s="170">
        <v>0</v>
      </c>
      <c r="CA133" s="170">
        <v>0</v>
      </c>
      <c r="CB133" s="170">
        <v>0</v>
      </c>
      <c r="CC133" s="170">
        <v>0</v>
      </c>
      <c r="CD133" s="170">
        <v>0</v>
      </c>
      <c r="CE133" s="170">
        <v>0</v>
      </c>
      <c r="CF133" s="170">
        <v>0</v>
      </c>
      <c r="CG133" s="170">
        <v>0</v>
      </c>
      <c r="CH133" s="170">
        <v>0</v>
      </c>
      <c r="CI133" s="170">
        <v>0</v>
      </c>
      <c r="CJ133" s="170">
        <v>0</v>
      </c>
      <c r="CK133" s="170">
        <v>0</v>
      </c>
      <c r="CL133" s="170">
        <v>0</v>
      </c>
      <c r="CM133" s="170">
        <v>0</v>
      </c>
      <c r="CN133" s="170">
        <v>0</v>
      </c>
      <c r="CO133" s="170">
        <v>0</v>
      </c>
      <c r="CP133" s="170">
        <v>0</v>
      </c>
      <c r="CQ133" s="170">
        <v>0</v>
      </c>
      <c r="CR133" s="170">
        <v>0</v>
      </c>
      <c r="CS133" s="170">
        <v>0</v>
      </c>
      <c r="CT133" s="170">
        <v>0</v>
      </c>
      <c r="CU133" s="170">
        <v>0</v>
      </c>
      <c r="CV133" s="170">
        <v>0</v>
      </c>
      <c r="CW133" s="170">
        <v>0</v>
      </c>
      <c r="CX133" s="170">
        <v>0</v>
      </c>
      <c r="CY133" s="170">
        <v>0</v>
      </c>
      <c r="CZ133" s="170">
        <v>0</v>
      </c>
      <c r="DA133" s="170">
        <v>0</v>
      </c>
      <c r="DB133" s="170">
        <v>0</v>
      </c>
      <c r="DC133" s="170">
        <v>0</v>
      </c>
      <c r="DD133" s="170">
        <v>0</v>
      </c>
      <c r="DE133" s="170">
        <v>0</v>
      </c>
      <c r="DF133" s="170">
        <v>0</v>
      </c>
      <c r="DG133" s="170">
        <v>0</v>
      </c>
      <c r="DH133" s="170">
        <v>0</v>
      </c>
      <c r="DI133" s="170">
        <v>0</v>
      </c>
      <c r="DJ133" s="170">
        <v>0</v>
      </c>
      <c r="DK133" s="170">
        <v>0</v>
      </c>
      <c r="DL133" s="170">
        <v>0</v>
      </c>
      <c r="DM133" s="170">
        <v>0</v>
      </c>
      <c r="DN133" s="170">
        <v>0</v>
      </c>
      <c r="DO133" s="170">
        <v>0</v>
      </c>
      <c r="DP133" s="170">
        <v>0</v>
      </c>
      <c r="DQ133" s="170">
        <v>0</v>
      </c>
      <c r="DR133" s="170">
        <v>0</v>
      </c>
      <c r="DS133" s="170">
        <v>0</v>
      </c>
      <c r="DT133" s="170">
        <v>0</v>
      </c>
      <c r="DU133" s="170">
        <v>0</v>
      </c>
      <c r="DV133" s="170">
        <v>0</v>
      </c>
      <c r="DW133" s="170">
        <v>0</v>
      </c>
      <c r="DX133" s="170">
        <v>0</v>
      </c>
      <c r="DY133" s="170">
        <v>0</v>
      </c>
      <c r="DZ133" s="170">
        <v>0</v>
      </c>
      <c r="EA133" s="170">
        <v>0</v>
      </c>
      <c r="EB133" s="170">
        <v>0</v>
      </c>
      <c r="EC133" s="170">
        <v>0</v>
      </c>
      <c r="ED133" s="170">
        <v>0</v>
      </c>
      <c r="EE133" s="170">
        <v>0</v>
      </c>
      <c r="EF133" s="170">
        <v>0</v>
      </c>
      <c r="EG133" s="170">
        <v>0</v>
      </c>
      <c r="EH133" s="170">
        <v>0</v>
      </c>
      <c r="EI133" s="170">
        <v>0</v>
      </c>
      <c r="EJ133" s="170">
        <v>0</v>
      </c>
      <c r="EK133" s="170">
        <v>0</v>
      </c>
      <c r="EL133" s="170">
        <v>0</v>
      </c>
      <c r="EM133" s="170">
        <v>0</v>
      </c>
      <c r="EN133" s="170">
        <v>0</v>
      </c>
      <c r="EO133" s="170">
        <v>0</v>
      </c>
      <c r="EP133" s="170">
        <v>0</v>
      </c>
      <c r="EQ133" s="170">
        <v>0</v>
      </c>
      <c r="ER133" s="170">
        <v>0</v>
      </c>
      <c r="ES133" s="170">
        <v>0</v>
      </c>
      <c r="ET133" s="170">
        <v>0</v>
      </c>
      <c r="EU133" s="170">
        <v>0</v>
      </c>
      <c r="EV133" s="170">
        <v>0</v>
      </c>
      <c r="EW133" s="170">
        <v>0</v>
      </c>
      <c r="EX133" s="170">
        <v>0</v>
      </c>
      <c r="EY133" s="170">
        <v>0</v>
      </c>
      <c r="EZ133" s="170">
        <v>0</v>
      </c>
      <c r="FA133" s="170">
        <v>0</v>
      </c>
      <c r="FB133" s="170">
        <v>0</v>
      </c>
      <c r="FC133" s="170">
        <v>0</v>
      </c>
      <c r="FD133" s="170">
        <v>0</v>
      </c>
      <c r="FE133" s="170">
        <v>0</v>
      </c>
      <c r="FF133" s="170">
        <v>0</v>
      </c>
      <c r="FG133" s="170">
        <v>0</v>
      </c>
      <c r="FH133" s="170">
        <v>0</v>
      </c>
      <c r="FI133" s="170">
        <v>0</v>
      </c>
      <c r="FJ133" s="170">
        <v>0</v>
      </c>
      <c r="FK133" s="170">
        <v>0</v>
      </c>
      <c r="FL133" s="170">
        <v>0</v>
      </c>
      <c r="FM133" s="170">
        <v>0</v>
      </c>
      <c r="FN133" s="170">
        <v>0</v>
      </c>
      <c r="FO133" s="170">
        <v>0</v>
      </c>
      <c r="FP133" s="170">
        <v>0</v>
      </c>
      <c r="FQ133" s="170">
        <v>0</v>
      </c>
      <c r="FR133" s="170">
        <v>0</v>
      </c>
      <c r="FS133" s="170">
        <v>0</v>
      </c>
      <c r="FT133" s="170">
        <v>0</v>
      </c>
      <c r="FU133" s="170">
        <v>0</v>
      </c>
      <c r="FV133" s="170">
        <v>0</v>
      </c>
      <c r="FW133" s="170">
        <v>0</v>
      </c>
      <c r="FX133" s="170">
        <v>0</v>
      </c>
      <c r="FY133" s="170">
        <v>0</v>
      </c>
      <c r="FZ133" s="170">
        <v>0</v>
      </c>
      <c r="GA133" s="170">
        <v>0</v>
      </c>
    </row>
    <row r="134" spans="2:183">
      <c r="B134" s="171" t="s">
        <v>5</v>
      </c>
      <c r="C134" s="172" t="s">
        <v>95</v>
      </c>
      <c r="D134" s="83">
        <v>0.86098836352923847</v>
      </c>
      <c r="E134" s="84">
        <v>0.84194593933463802</v>
      </c>
      <c r="F134" s="84">
        <v>0.80866106937693327</v>
      </c>
      <c r="G134" s="84">
        <v>0.83031392694063932</v>
      </c>
      <c r="H134" s="84">
        <v>0.83625165709235527</v>
      </c>
      <c r="I134" s="84">
        <v>0.80882420091324203</v>
      </c>
      <c r="J134" s="84">
        <v>0.81953343644130205</v>
      </c>
      <c r="K134" s="84">
        <v>0.82468883487995281</v>
      </c>
      <c r="L134" s="84">
        <v>0</v>
      </c>
      <c r="M134" s="84">
        <v>0</v>
      </c>
      <c r="N134" s="84">
        <v>0</v>
      </c>
      <c r="O134" s="84">
        <v>0</v>
      </c>
      <c r="P134" s="84">
        <v>0</v>
      </c>
      <c r="Q134" s="84">
        <v>0</v>
      </c>
      <c r="R134" s="84">
        <v>0</v>
      </c>
      <c r="S134" s="84">
        <v>0</v>
      </c>
      <c r="T134" s="84">
        <v>0</v>
      </c>
      <c r="U134" s="84">
        <v>0</v>
      </c>
      <c r="V134" s="84">
        <v>0</v>
      </c>
      <c r="W134" s="84">
        <v>0</v>
      </c>
      <c r="X134" s="84">
        <v>0</v>
      </c>
      <c r="Y134" s="84">
        <v>0</v>
      </c>
      <c r="Z134" s="84">
        <v>0</v>
      </c>
      <c r="AA134" s="84">
        <v>0</v>
      </c>
      <c r="AB134" s="84">
        <v>0</v>
      </c>
      <c r="AC134" s="84">
        <v>0</v>
      </c>
      <c r="AD134" s="84">
        <v>0</v>
      </c>
      <c r="AE134" s="84">
        <v>0</v>
      </c>
      <c r="AF134" s="84">
        <v>0</v>
      </c>
      <c r="AG134" s="84">
        <v>0</v>
      </c>
      <c r="AH134" s="84">
        <v>0</v>
      </c>
      <c r="AI134" s="84">
        <v>0</v>
      </c>
      <c r="AJ134" s="84">
        <v>0</v>
      </c>
      <c r="AK134" s="84">
        <v>0</v>
      </c>
      <c r="AL134" s="84">
        <v>0</v>
      </c>
      <c r="AM134" s="84">
        <v>0</v>
      </c>
      <c r="AN134" s="84">
        <v>0</v>
      </c>
      <c r="AO134" s="84">
        <v>0</v>
      </c>
      <c r="AP134" s="84">
        <v>0</v>
      </c>
      <c r="AQ134" s="84">
        <v>0</v>
      </c>
      <c r="AR134" s="84">
        <v>0</v>
      </c>
      <c r="AS134" s="84">
        <v>0</v>
      </c>
      <c r="AT134" s="84">
        <v>0</v>
      </c>
      <c r="AU134" s="84">
        <v>0</v>
      </c>
      <c r="AV134" s="84">
        <v>0</v>
      </c>
      <c r="AW134" s="84">
        <v>0</v>
      </c>
      <c r="AX134" s="84">
        <v>0</v>
      </c>
      <c r="AY134" s="84">
        <v>0</v>
      </c>
      <c r="AZ134" s="84">
        <v>0</v>
      </c>
      <c r="BA134" s="84">
        <v>0</v>
      </c>
      <c r="BB134" s="84">
        <v>0</v>
      </c>
      <c r="BC134" s="84">
        <v>0</v>
      </c>
      <c r="BD134" s="84">
        <v>0</v>
      </c>
      <c r="BE134" s="84">
        <v>0</v>
      </c>
      <c r="BF134" s="84">
        <v>0</v>
      </c>
      <c r="BG134" s="84">
        <v>0</v>
      </c>
      <c r="BH134" s="84">
        <v>0</v>
      </c>
      <c r="BI134" s="84">
        <v>0</v>
      </c>
      <c r="BJ134" s="84">
        <v>0</v>
      </c>
      <c r="BK134" s="84">
        <v>0</v>
      </c>
      <c r="BL134" s="84">
        <v>0</v>
      </c>
      <c r="BM134" s="84">
        <v>0</v>
      </c>
      <c r="BN134" s="84">
        <v>0</v>
      </c>
      <c r="BO134" s="84">
        <v>0</v>
      </c>
      <c r="BP134" s="84">
        <v>0</v>
      </c>
      <c r="BQ134" s="84">
        <v>0</v>
      </c>
      <c r="BR134" s="84">
        <v>0</v>
      </c>
      <c r="BS134" s="84">
        <v>0</v>
      </c>
      <c r="BT134" s="84">
        <v>0</v>
      </c>
      <c r="BU134" s="84">
        <v>0</v>
      </c>
      <c r="BV134" s="84">
        <v>0</v>
      </c>
      <c r="BW134" s="84">
        <v>0</v>
      </c>
      <c r="BX134" s="84">
        <v>0</v>
      </c>
      <c r="BY134" s="84">
        <v>0</v>
      </c>
      <c r="BZ134" s="84">
        <v>0</v>
      </c>
      <c r="CA134" s="84">
        <v>0</v>
      </c>
      <c r="CB134" s="84">
        <v>0</v>
      </c>
      <c r="CC134" s="84">
        <v>0</v>
      </c>
      <c r="CD134" s="84">
        <v>0</v>
      </c>
      <c r="CE134" s="84">
        <v>0</v>
      </c>
      <c r="CF134" s="84">
        <v>0</v>
      </c>
      <c r="CG134" s="84">
        <v>0</v>
      </c>
      <c r="CH134" s="84">
        <v>0</v>
      </c>
      <c r="CI134" s="84">
        <v>0</v>
      </c>
      <c r="CJ134" s="84">
        <v>0</v>
      </c>
      <c r="CK134" s="84">
        <v>0</v>
      </c>
      <c r="CL134" s="84">
        <v>0</v>
      </c>
      <c r="CM134" s="84">
        <v>0</v>
      </c>
      <c r="CN134" s="84">
        <v>0</v>
      </c>
      <c r="CO134" s="84">
        <v>0</v>
      </c>
      <c r="CP134" s="84">
        <v>0</v>
      </c>
      <c r="CQ134" s="84">
        <v>0</v>
      </c>
      <c r="CR134" s="84">
        <v>0</v>
      </c>
      <c r="CS134" s="84">
        <v>0</v>
      </c>
      <c r="CT134" s="84">
        <v>0</v>
      </c>
      <c r="CU134" s="84">
        <v>0</v>
      </c>
      <c r="CV134" s="84">
        <v>0</v>
      </c>
      <c r="CW134" s="84">
        <v>0</v>
      </c>
      <c r="CX134" s="84">
        <v>0</v>
      </c>
      <c r="CY134" s="84">
        <v>0</v>
      </c>
      <c r="CZ134" s="84">
        <v>0</v>
      </c>
      <c r="DA134" s="84">
        <v>0</v>
      </c>
      <c r="DB134" s="84">
        <v>0</v>
      </c>
      <c r="DC134" s="84">
        <v>0</v>
      </c>
      <c r="DD134" s="84">
        <v>0</v>
      </c>
      <c r="DE134" s="84">
        <v>0</v>
      </c>
      <c r="DF134" s="84">
        <v>0</v>
      </c>
      <c r="DG134" s="84">
        <v>0</v>
      </c>
      <c r="DH134" s="84">
        <v>0</v>
      </c>
      <c r="DI134" s="84">
        <v>0</v>
      </c>
      <c r="DJ134" s="84">
        <v>0</v>
      </c>
      <c r="DK134" s="84">
        <v>0</v>
      </c>
      <c r="DL134" s="84">
        <v>0</v>
      </c>
      <c r="DM134" s="84">
        <v>0</v>
      </c>
      <c r="DN134" s="84">
        <v>0</v>
      </c>
      <c r="DO134" s="84">
        <v>0</v>
      </c>
      <c r="DP134" s="84">
        <v>0</v>
      </c>
      <c r="DQ134" s="84">
        <v>0</v>
      </c>
      <c r="DR134" s="84">
        <v>0</v>
      </c>
      <c r="DS134" s="84">
        <v>0</v>
      </c>
      <c r="DT134" s="84">
        <v>0</v>
      </c>
      <c r="DU134" s="84">
        <v>0</v>
      </c>
      <c r="DV134" s="84">
        <v>0</v>
      </c>
      <c r="DW134" s="84">
        <v>0</v>
      </c>
      <c r="DX134" s="84">
        <v>0</v>
      </c>
      <c r="DY134" s="84">
        <v>0</v>
      </c>
      <c r="DZ134" s="84">
        <v>0</v>
      </c>
      <c r="EA134" s="84">
        <v>0</v>
      </c>
      <c r="EB134" s="84">
        <v>0</v>
      </c>
      <c r="EC134" s="84">
        <v>0</v>
      </c>
      <c r="ED134" s="84">
        <v>0</v>
      </c>
      <c r="EE134" s="84">
        <v>0</v>
      </c>
      <c r="EF134" s="84">
        <v>0</v>
      </c>
      <c r="EG134" s="84">
        <v>0</v>
      </c>
      <c r="EH134" s="84">
        <v>0</v>
      </c>
      <c r="EI134" s="84">
        <v>0</v>
      </c>
      <c r="EJ134" s="84">
        <v>0</v>
      </c>
      <c r="EK134" s="84">
        <v>0</v>
      </c>
      <c r="EL134" s="84">
        <v>0</v>
      </c>
      <c r="EM134" s="84">
        <v>0</v>
      </c>
      <c r="EN134" s="84">
        <v>0</v>
      </c>
      <c r="EO134" s="84">
        <v>0</v>
      </c>
      <c r="EP134" s="84">
        <v>0</v>
      </c>
      <c r="EQ134" s="84">
        <v>0</v>
      </c>
      <c r="ER134" s="84">
        <v>0</v>
      </c>
      <c r="ES134" s="84">
        <v>0</v>
      </c>
      <c r="ET134" s="84">
        <v>0</v>
      </c>
      <c r="EU134" s="84">
        <v>0</v>
      </c>
      <c r="EV134" s="84">
        <v>0</v>
      </c>
      <c r="EW134" s="84">
        <v>0</v>
      </c>
      <c r="EX134" s="84">
        <v>0</v>
      </c>
      <c r="EY134" s="84">
        <v>0</v>
      </c>
      <c r="EZ134" s="84">
        <v>0</v>
      </c>
      <c r="FA134" s="84">
        <v>0</v>
      </c>
      <c r="FB134" s="84">
        <v>0</v>
      </c>
      <c r="FC134" s="84">
        <v>0</v>
      </c>
      <c r="FD134" s="84">
        <v>0</v>
      </c>
      <c r="FE134" s="84">
        <v>0</v>
      </c>
      <c r="FF134" s="84">
        <v>0</v>
      </c>
      <c r="FG134" s="84">
        <v>0</v>
      </c>
      <c r="FH134" s="84">
        <v>0</v>
      </c>
      <c r="FI134" s="84">
        <v>0</v>
      </c>
      <c r="FJ134" s="84">
        <v>0</v>
      </c>
      <c r="FK134" s="84">
        <v>0</v>
      </c>
      <c r="FL134" s="84">
        <v>0</v>
      </c>
      <c r="FM134" s="84">
        <v>0</v>
      </c>
      <c r="FN134" s="84">
        <v>0</v>
      </c>
      <c r="FO134" s="84">
        <v>0</v>
      </c>
      <c r="FP134" s="84">
        <v>0</v>
      </c>
      <c r="FQ134" s="84">
        <v>0</v>
      </c>
      <c r="FR134" s="84">
        <v>0</v>
      </c>
      <c r="FS134" s="84">
        <v>0</v>
      </c>
      <c r="FT134" s="84">
        <v>0</v>
      </c>
      <c r="FU134" s="84">
        <v>0</v>
      </c>
      <c r="FV134" s="84">
        <v>0</v>
      </c>
      <c r="FW134" s="84">
        <v>0</v>
      </c>
      <c r="FX134" s="84">
        <v>0</v>
      </c>
      <c r="FY134" s="84">
        <v>0</v>
      </c>
      <c r="FZ134" s="84">
        <v>0</v>
      </c>
      <c r="GA134" s="84">
        <v>0</v>
      </c>
    </row>
    <row r="135" spans="2:183">
      <c r="B135" s="96" t="s">
        <v>5</v>
      </c>
      <c r="C135" s="166" t="s">
        <v>268</v>
      </c>
      <c r="D135" s="169">
        <v>1026852.31</v>
      </c>
      <c r="E135" s="170">
        <v>908628.19</v>
      </c>
      <c r="F135" s="170">
        <v>970171.19</v>
      </c>
      <c r="G135" s="170">
        <v>961565.44</v>
      </c>
      <c r="H135" s="170">
        <v>1000027.94</v>
      </c>
      <c r="I135" s="170">
        <v>939165.44</v>
      </c>
      <c r="J135" s="170">
        <v>982077.06</v>
      </c>
      <c r="K135" s="170">
        <v>987494.69</v>
      </c>
      <c r="L135" s="170">
        <v>0</v>
      </c>
      <c r="M135" s="170">
        <v>0</v>
      </c>
      <c r="N135" s="170">
        <v>0</v>
      </c>
      <c r="O135" s="170">
        <v>0</v>
      </c>
      <c r="P135" s="170">
        <v>0</v>
      </c>
      <c r="Q135" s="170">
        <v>0</v>
      </c>
      <c r="R135" s="170">
        <v>0</v>
      </c>
      <c r="S135" s="170">
        <v>0</v>
      </c>
      <c r="T135" s="170">
        <v>0</v>
      </c>
      <c r="U135" s="170">
        <v>0</v>
      </c>
      <c r="V135" s="170">
        <v>0</v>
      </c>
      <c r="W135" s="170">
        <v>0</v>
      </c>
      <c r="X135" s="170">
        <v>0</v>
      </c>
      <c r="Y135" s="170">
        <v>0</v>
      </c>
      <c r="Z135" s="170">
        <v>0</v>
      </c>
      <c r="AA135" s="170">
        <v>0</v>
      </c>
      <c r="AB135" s="170">
        <v>0</v>
      </c>
      <c r="AC135" s="170">
        <v>0</v>
      </c>
      <c r="AD135" s="170">
        <v>0</v>
      </c>
      <c r="AE135" s="170">
        <v>0</v>
      </c>
      <c r="AF135" s="170">
        <v>0</v>
      </c>
      <c r="AG135" s="170">
        <v>0</v>
      </c>
      <c r="AH135" s="170">
        <v>0</v>
      </c>
      <c r="AI135" s="170">
        <v>0</v>
      </c>
      <c r="AJ135" s="170">
        <v>0</v>
      </c>
      <c r="AK135" s="170">
        <v>0</v>
      </c>
      <c r="AL135" s="170">
        <v>0</v>
      </c>
      <c r="AM135" s="170">
        <v>0</v>
      </c>
      <c r="AN135" s="170">
        <v>0</v>
      </c>
      <c r="AO135" s="170">
        <v>0</v>
      </c>
      <c r="AP135" s="170">
        <v>0</v>
      </c>
      <c r="AQ135" s="170">
        <v>0</v>
      </c>
      <c r="AR135" s="170">
        <v>0</v>
      </c>
      <c r="AS135" s="170">
        <v>0</v>
      </c>
      <c r="AT135" s="170">
        <v>0</v>
      </c>
      <c r="AU135" s="170">
        <v>0</v>
      </c>
      <c r="AV135" s="170">
        <v>0</v>
      </c>
      <c r="AW135" s="170">
        <v>0</v>
      </c>
      <c r="AX135" s="170">
        <v>0</v>
      </c>
      <c r="AY135" s="170">
        <v>0</v>
      </c>
      <c r="AZ135" s="170">
        <v>0</v>
      </c>
      <c r="BA135" s="170">
        <v>0</v>
      </c>
      <c r="BB135" s="170">
        <v>0</v>
      </c>
      <c r="BC135" s="170">
        <v>0</v>
      </c>
      <c r="BD135" s="170">
        <v>0</v>
      </c>
      <c r="BE135" s="170">
        <v>0</v>
      </c>
      <c r="BF135" s="170">
        <v>0</v>
      </c>
      <c r="BG135" s="170">
        <v>0</v>
      </c>
      <c r="BH135" s="170">
        <v>0</v>
      </c>
      <c r="BI135" s="170">
        <v>0</v>
      </c>
      <c r="BJ135" s="170">
        <v>0</v>
      </c>
      <c r="BK135" s="170">
        <v>0</v>
      </c>
      <c r="BL135" s="170">
        <v>0</v>
      </c>
      <c r="BM135" s="170">
        <v>0</v>
      </c>
      <c r="BN135" s="170">
        <v>0</v>
      </c>
      <c r="BO135" s="170">
        <v>0</v>
      </c>
      <c r="BP135" s="170">
        <v>0</v>
      </c>
      <c r="BQ135" s="170">
        <v>0</v>
      </c>
      <c r="BR135" s="170">
        <v>0</v>
      </c>
      <c r="BS135" s="170">
        <v>0</v>
      </c>
      <c r="BT135" s="170">
        <v>0</v>
      </c>
      <c r="BU135" s="170">
        <v>0</v>
      </c>
      <c r="BV135" s="170">
        <v>0</v>
      </c>
      <c r="BW135" s="170">
        <v>0</v>
      </c>
      <c r="BX135" s="170">
        <v>0</v>
      </c>
      <c r="BY135" s="170">
        <v>0</v>
      </c>
      <c r="BZ135" s="170">
        <v>0</v>
      </c>
      <c r="CA135" s="170">
        <v>0</v>
      </c>
      <c r="CB135" s="170">
        <v>0</v>
      </c>
      <c r="CC135" s="170">
        <v>0</v>
      </c>
      <c r="CD135" s="170">
        <v>0</v>
      </c>
      <c r="CE135" s="170">
        <v>0</v>
      </c>
      <c r="CF135" s="170">
        <v>0</v>
      </c>
      <c r="CG135" s="170">
        <v>0</v>
      </c>
      <c r="CH135" s="170">
        <v>0</v>
      </c>
      <c r="CI135" s="170">
        <v>0</v>
      </c>
      <c r="CJ135" s="170">
        <v>0</v>
      </c>
      <c r="CK135" s="170">
        <v>0</v>
      </c>
      <c r="CL135" s="170">
        <v>0</v>
      </c>
      <c r="CM135" s="170">
        <v>0</v>
      </c>
      <c r="CN135" s="170">
        <v>0</v>
      </c>
      <c r="CO135" s="170">
        <v>0</v>
      </c>
      <c r="CP135" s="170">
        <v>0</v>
      </c>
      <c r="CQ135" s="170">
        <v>0</v>
      </c>
      <c r="CR135" s="170">
        <v>0</v>
      </c>
      <c r="CS135" s="170">
        <v>0</v>
      </c>
      <c r="CT135" s="170">
        <v>0</v>
      </c>
      <c r="CU135" s="170">
        <v>0</v>
      </c>
      <c r="CV135" s="170">
        <v>0</v>
      </c>
      <c r="CW135" s="170">
        <v>0</v>
      </c>
      <c r="CX135" s="170">
        <v>0</v>
      </c>
      <c r="CY135" s="170">
        <v>0</v>
      </c>
      <c r="CZ135" s="170">
        <v>0</v>
      </c>
      <c r="DA135" s="170">
        <v>0</v>
      </c>
      <c r="DB135" s="170">
        <v>0</v>
      </c>
      <c r="DC135" s="170">
        <v>0</v>
      </c>
      <c r="DD135" s="170">
        <v>0</v>
      </c>
      <c r="DE135" s="170">
        <v>0</v>
      </c>
      <c r="DF135" s="170">
        <v>0</v>
      </c>
      <c r="DG135" s="170">
        <v>0</v>
      </c>
      <c r="DH135" s="170">
        <v>0</v>
      </c>
      <c r="DI135" s="170">
        <v>0</v>
      </c>
      <c r="DJ135" s="170">
        <v>0</v>
      </c>
      <c r="DK135" s="170">
        <v>0</v>
      </c>
      <c r="DL135" s="170">
        <v>0</v>
      </c>
      <c r="DM135" s="170">
        <v>0</v>
      </c>
      <c r="DN135" s="170">
        <v>0</v>
      </c>
      <c r="DO135" s="170">
        <v>0</v>
      </c>
      <c r="DP135" s="170">
        <v>0</v>
      </c>
      <c r="DQ135" s="170">
        <v>0</v>
      </c>
      <c r="DR135" s="170">
        <v>0</v>
      </c>
      <c r="DS135" s="170">
        <v>0</v>
      </c>
      <c r="DT135" s="170">
        <v>0</v>
      </c>
      <c r="DU135" s="170">
        <v>0</v>
      </c>
      <c r="DV135" s="170">
        <v>0</v>
      </c>
      <c r="DW135" s="170">
        <v>0</v>
      </c>
      <c r="DX135" s="170">
        <v>0</v>
      </c>
      <c r="DY135" s="170">
        <v>0</v>
      </c>
      <c r="DZ135" s="170">
        <v>0</v>
      </c>
      <c r="EA135" s="170">
        <v>0</v>
      </c>
      <c r="EB135" s="170">
        <v>0</v>
      </c>
      <c r="EC135" s="170">
        <v>0</v>
      </c>
      <c r="ED135" s="170">
        <v>0</v>
      </c>
      <c r="EE135" s="170">
        <v>0</v>
      </c>
      <c r="EF135" s="170">
        <v>0</v>
      </c>
      <c r="EG135" s="170">
        <v>0</v>
      </c>
      <c r="EH135" s="170">
        <v>0</v>
      </c>
      <c r="EI135" s="170">
        <v>0</v>
      </c>
      <c r="EJ135" s="170">
        <v>0</v>
      </c>
      <c r="EK135" s="170">
        <v>0</v>
      </c>
      <c r="EL135" s="170">
        <v>0</v>
      </c>
      <c r="EM135" s="170">
        <v>0</v>
      </c>
      <c r="EN135" s="170">
        <v>0</v>
      </c>
      <c r="EO135" s="170">
        <v>0</v>
      </c>
      <c r="EP135" s="170">
        <v>0</v>
      </c>
      <c r="EQ135" s="170">
        <v>0</v>
      </c>
      <c r="ER135" s="170">
        <v>0</v>
      </c>
      <c r="ES135" s="170">
        <v>0</v>
      </c>
      <c r="ET135" s="170">
        <v>0</v>
      </c>
      <c r="EU135" s="170">
        <v>0</v>
      </c>
      <c r="EV135" s="170">
        <v>0</v>
      </c>
      <c r="EW135" s="170">
        <v>0</v>
      </c>
      <c r="EX135" s="170">
        <v>0</v>
      </c>
      <c r="EY135" s="170">
        <v>0</v>
      </c>
      <c r="EZ135" s="170">
        <v>0</v>
      </c>
      <c r="FA135" s="170">
        <v>0</v>
      </c>
      <c r="FB135" s="170">
        <v>0</v>
      </c>
      <c r="FC135" s="170">
        <v>0</v>
      </c>
      <c r="FD135" s="170">
        <v>0</v>
      </c>
      <c r="FE135" s="170">
        <v>0</v>
      </c>
      <c r="FF135" s="170">
        <v>0</v>
      </c>
      <c r="FG135" s="170">
        <v>0</v>
      </c>
      <c r="FH135" s="170">
        <v>0</v>
      </c>
      <c r="FI135" s="170">
        <v>0</v>
      </c>
      <c r="FJ135" s="170">
        <v>0</v>
      </c>
      <c r="FK135" s="170">
        <v>0</v>
      </c>
      <c r="FL135" s="170">
        <v>0</v>
      </c>
      <c r="FM135" s="170">
        <v>0</v>
      </c>
      <c r="FN135" s="170">
        <v>0</v>
      </c>
      <c r="FO135" s="170">
        <v>0</v>
      </c>
      <c r="FP135" s="170">
        <v>0</v>
      </c>
      <c r="FQ135" s="170">
        <v>0</v>
      </c>
      <c r="FR135" s="170">
        <v>0</v>
      </c>
      <c r="FS135" s="170">
        <v>0</v>
      </c>
      <c r="FT135" s="170">
        <v>0</v>
      </c>
      <c r="FU135" s="170">
        <v>0</v>
      </c>
      <c r="FV135" s="170">
        <v>0</v>
      </c>
      <c r="FW135" s="170">
        <v>0</v>
      </c>
      <c r="FX135" s="170">
        <v>0</v>
      </c>
      <c r="FY135" s="170">
        <v>0</v>
      </c>
      <c r="FZ135" s="170">
        <v>0</v>
      </c>
      <c r="GA135" s="170">
        <v>0</v>
      </c>
    </row>
    <row r="136" spans="2:183">
      <c r="B136" s="171" t="s">
        <v>5</v>
      </c>
      <c r="C136" s="172" t="s">
        <v>269</v>
      </c>
      <c r="D136" s="455">
        <v>10.979559364441213</v>
      </c>
      <c r="E136" s="456">
        <v>10.999675443375098</v>
      </c>
      <c r="F136" s="456">
        <v>11.044753984517303</v>
      </c>
      <c r="G136" s="456">
        <v>11.016691070156021</v>
      </c>
      <c r="H136" s="456">
        <v>11.009037506742846</v>
      </c>
      <c r="I136" s="456">
        <v>11.045938304188482</v>
      </c>
      <c r="J136" s="456">
        <v>11.031970658608644</v>
      </c>
      <c r="K136" s="456">
        <v>11.023483662830287</v>
      </c>
      <c r="L136" s="456" t="e">
        <v>#DIV/0!</v>
      </c>
      <c r="M136" s="456" t="e">
        <v>#DIV/0!</v>
      </c>
      <c r="N136" s="456" t="e">
        <v>#DIV/0!</v>
      </c>
      <c r="O136" s="456" t="e">
        <v>#DIV/0!</v>
      </c>
      <c r="P136" s="456" t="e">
        <v>#DIV/0!</v>
      </c>
      <c r="Q136" s="456" t="e">
        <v>#DIV/0!</v>
      </c>
      <c r="R136" s="456" t="e">
        <v>#DIV/0!</v>
      </c>
      <c r="S136" s="456" t="e">
        <v>#DIV/0!</v>
      </c>
      <c r="T136" s="456" t="e">
        <v>#DIV/0!</v>
      </c>
      <c r="U136" s="456" t="e">
        <v>#DIV/0!</v>
      </c>
      <c r="V136" s="456" t="e">
        <v>#DIV/0!</v>
      </c>
      <c r="W136" s="456" t="e">
        <v>#DIV/0!</v>
      </c>
      <c r="X136" s="456" t="e">
        <v>#DIV/0!</v>
      </c>
      <c r="Y136" s="456" t="e">
        <v>#DIV/0!</v>
      </c>
      <c r="Z136" s="456" t="e">
        <v>#DIV/0!</v>
      </c>
      <c r="AA136" s="456" t="e">
        <v>#DIV/0!</v>
      </c>
      <c r="AB136" s="456" t="e">
        <v>#DIV/0!</v>
      </c>
      <c r="AC136" s="456" t="e">
        <v>#DIV/0!</v>
      </c>
      <c r="AD136" s="456" t="e">
        <v>#DIV/0!</v>
      </c>
      <c r="AE136" s="456" t="e">
        <v>#DIV/0!</v>
      </c>
      <c r="AF136" s="456" t="e">
        <v>#DIV/0!</v>
      </c>
      <c r="AG136" s="456" t="e">
        <v>#DIV/0!</v>
      </c>
      <c r="AH136" s="456" t="e">
        <v>#DIV/0!</v>
      </c>
      <c r="AI136" s="456" t="e">
        <v>#DIV/0!</v>
      </c>
      <c r="AJ136" s="456" t="e">
        <v>#DIV/0!</v>
      </c>
      <c r="AK136" s="456" t="e">
        <v>#DIV/0!</v>
      </c>
      <c r="AL136" s="456" t="e">
        <v>#DIV/0!</v>
      </c>
      <c r="AM136" s="456" t="e">
        <v>#DIV/0!</v>
      </c>
      <c r="AN136" s="456" t="e">
        <v>#DIV/0!</v>
      </c>
      <c r="AO136" s="456" t="e">
        <v>#DIV/0!</v>
      </c>
      <c r="AP136" s="456" t="e">
        <v>#DIV/0!</v>
      </c>
      <c r="AQ136" s="456" t="e">
        <v>#DIV/0!</v>
      </c>
      <c r="AR136" s="456" t="e">
        <v>#DIV/0!</v>
      </c>
      <c r="AS136" s="456" t="e">
        <v>#DIV/0!</v>
      </c>
      <c r="AT136" s="456" t="e">
        <v>#DIV/0!</v>
      </c>
      <c r="AU136" s="456" t="e">
        <v>#DIV/0!</v>
      </c>
      <c r="AV136" s="456" t="e">
        <v>#DIV/0!</v>
      </c>
      <c r="AW136" s="456" t="e">
        <v>#DIV/0!</v>
      </c>
      <c r="AX136" s="456" t="e">
        <v>#DIV/0!</v>
      </c>
      <c r="AY136" s="456" t="e">
        <v>#DIV/0!</v>
      </c>
      <c r="AZ136" s="456" t="e">
        <v>#DIV/0!</v>
      </c>
      <c r="BA136" s="456" t="e">
        <v>#DIV/0!</v>
      </c>
      <c r="BB136" s="456" t="e">
        <v>#DIV/0!</v>
      </c>
      <c r="BC136" s="456" t="e">
        <v>#DIV/0!</v>
      </c>
      <c r="BD136" s="456" t="e">
        <v>#DIV/0!</v>
      </c>
      <c r="BE136" s="456" t="e">
        <v>#DIV/0!</v>
      </c>
      <c r="BF136" s="456" t="e">
        <v>#DIV/0!</v>
      </c>
      <c r="BG136" s="456" t="e">
        <v>#DIV/0!</v>
      </c>
      <c r="BH136" s="456" t="e">
        <v>#DIV/0!</v>
      </c>
      <c r="BI136" s="456" t="e">
        <v>#DIV/0!</v>
      </c>
      <c r="BJ136" s="456" t="e">
        <v>#DIV/0!</v>
      </c>
      <c r="BK136" s="456" t="e">
        <v>#DIV/0!</v>
      </c>
      <c r="BL136" s="456" t="e">
        <v>#DIV/0!</v>
      </c>
      <c r="BM136" s="456" t="e">
        <v>#DIV/0!</v>
      </c>
      <c r="BN136" s="456" t="e">
        <v>#DIV/0!</v>
      </c>
      <c r="BO136" s="456" t="e">
        <v>#DIV/0!</v>
      </c>
      <c r="BP136" s="456" t="e">
        <v>#DIV/0!</v>
      </c>
      <c r="BQ136" s="456" t="e">
        <v>#DIV/0!</v>
      </c>
      <c r="BR136" s="456" t="e">
        <v>#DIV/0!</v>
      </c>
      <c r="BS136" s="456" t="e">
        <v>#DIV/0!</v>
      </c>
      <c r="BT136" s="456" t="e">
        <v>#DIV/0!</v>
      </c>
      <c r="BU136" s="456" t="e">
        <v>#DIV/0!</v>
      </c>
      <c r="BV136" s="456" t="e">
        <v>#DIV/0!</v>
      </c>
      <c r="BW136" s="456" t="e">
        <v>#DIV/0!</v>
      </c>
      <c r="BX136" s="456" t="e">
        <v>#DIV/0!</v>
      </c>
      <c r="BY136" s="456" t="e">
        <v>#DIV/0!</v>
      </c>
      <c r="BZ136" s="456" t="e">
        <v>#DIV/0!</v>
      </c>
      <c r="CA136" s="456" t="e">
        <v>#DIV/0!</v>
      </c>
      <c r="CB136" s="456" t="e">
        <v>#DIV/0!</v>
      </c>
      <c r="CC136" s="456" t="e">
        <v>#DIV/0!</v>
      </c>
      <c r="CD136" s="456" t="e">
        <v>#DIV/0!</v>
      </c>
      <c r="CE136" s="456" t="e">
        <v>#DIV/0!</v>
      </c>
      <c r="CF136" s="456" t="e">
        <v>#DIV/0!</v>
      </c>
      <c r="CG136" s="456" t="e">
        <v>#DIV/0!</v>
      </c>
      <c r="CH136" s="456" t="e">
        <v>#DIV/0!</v>
      </c>
      <c r="CI136" s="456" t="e">
        <v>#DIV/0!</v>
      </c>
      <c r="CJ136" s="456" t="e">
        <v>#DIV/0!</v>
      </c>
      <c r="CK136" s="456" t="e">
        <v>#DIV/0!</v>
      </c>
      <c r="CL136" s="456" t="e">
        <v>#DIV/0!</v>
      </c>
      <c r="CM136" s="456" t="e">
        <v>#DIV/0!</v>
      </c>
      <c r="CN136" s="456" t="e">
        <v>#DIV/0!</v>
      </c>
      <c r="CO136" s="456" t="e">
        <v>#DIV/0!</v>
      </c>
      <c r="CP136" s="456" t="e">
        <v>#DIV/0!</v>
      </c>
      <c r="CQ136" s="456" t="e">
        <v>#DIV/0!</v>
      </c>
      <c r="CR136" s="456" t="e">
        <v>#DIV/0!</v>
      </c>
      <c r="CS136" s="456" t="e">
        <v>#DIV/0!</v>
      </c>
      <c r="CT136" s="456" t="e">
        <v>#DIV/0!</v>
      </c>
      <c r="CU136" s="456" t="e">
        <v>#DIV/0!</v>
      </c>
      <c r="CV136" s="456" t="e">
        <v>#DIV/0!</v>
      </c>
      <c r="CW136" s="456" t="e">
        <v>#DIV/0!</v>
      </c>
      <c r="CX136" s="456" t="e">
        <v>#DIV/0!</v>
      </c>
      <c r="CY136" s="456" t="e">
        <v>#DIV/0!</v>
      </c>
      <c r="CZ136" s="456" t="e">
        <v>#DIV/0!</v>
      </c>
      <c r="DA136" s="456" t="e">
        <v>#DIV/0!</v>
      </c>
      <c r="DB136" s="456" t="e">
        <v>#DIV/0!</v>
      </c>
      <c r="DC136" s="456" t="e">
        <v>#DIV/0!</v>
      </c>
      <c r="DD136" s="456" t="e">
        <v>#DIV/0!</v>
      </c>
      <c r="DE136" s="456" t="e">
        <v>#DIV/0!</v>
      </c>
      <c r="DF136" s="456" t="e">
        <v>#DIV/0!</v>
      </c>
      <c r="DG136" s="456" t="e">
        <v>#DIV/0!</v>
      </c>
      <c r="DH136" s="456" t="e">
        <v>#DIV/0!</v>
      </c>
      <c r="DI136" s="456" t="e">
        <v>#DIV/0!</v>
      </c>
      <c r="DJ136" s="456" t="e">
        <v>#DIV/0!</v>
      </c>
      <c r="DK136" s="456" t="e">
        <v>#DIV/0!</v>
      </c>
      <c r="DL136" s="456" t="e">
        <v>#DIV/0!</v>
      </c>
      <c r="DM136" s="456" t="e">
        <v>#DIV/0!</v>
      </c>
      <c r="DN136" s="456" t="e">
        <v>#DIV/0!</v>
      </c>
      <c r="DO136" s="456" t="e">
        <v>#DIV/0!</v>
      </c>
      <c r="DP136" s="456" t="e">
        <v>#DIV/0!</v>
      </c>
      <c r="DQ136" s="456" t="e">
        <v>#DIV/0!</v>
      </c>
      <c r="DR136" s="456" t="e">
        <v>#DIV/0!</v>
      </c>
      <c r="DS136" s="456" t="e">
        <v>#DIV/0!</v>
      </c>
      <c r="DT136" s="456" t="e">
        <v>#DIV/0!</v>
      </c>
      <c r="DU136" s="456" t="e">
        <v>#DIV/0!</v>
      </c>
      <c r="DV136" s="456" t="e">
        <v>#DIV/0!</v>
      </c>
      <c r="DW136" s="456" t="e">
        <v>#DIV/0!</v>
      </c>
      <c r="DX136" s="456" t="e">
        <v>#DIV/0!</v>
      </c>
      <c r="DY136" s="456" t="e">
        <v>#DIV/0!</v>
      </c>
      <c r="DZ136" s="456" t="e">
        <v>#DIV/0!</v>
      </c>
      <c r="EA136" s="456" t="e">
        <v>#DIV/0!</v>
      </c>
      <c r="EB136" s="456" t="e">
        <v>#DIV/0!</v>
      </c>
      <c r="EC136" s="456" t="e">
        <v>#DIV/0!</v>
      </c>
      <c r="ED136" s="456" t="e">
        <v>#DIV/0!</v>
      </c>
      <c r="EE136" s="456" t="e">
        <v>#DIV/0!</v>
      </c>
      <c r="EF136" s="456" t="e">
        <v>#DIV/0!</v>
      </c>
      <c r="EG136" s="456" t="e">
        <v>#DIV/0!</v>
      </c>
      <c r="EH136" s="456" t="e">
        <v>#DIV/0!</v>
      </c>
      <c r="EI136" s="456" t="e">
        <v>#DIV/0!</v>
      </c>
      <c r="EJ136" s="456" t="e">
        <v>#DIV/0!</v>
      </c>
      <c r="EK136" s="456" t="e">
        <v>#DIV/0!</v>
      </c>
      <c r="EL136" s="456" t="e">
        <v>#DIV/0!</v>
      </c>
      <c r="EM136" s="456" t="e">
        <v>#DIV/0!</v>
      </c>
      <c r="EN136" s="456" t="e">
        <v>#DIV/0!</v>
      </c>
      <c r="EO136" s="456" t="e">
        <v>#DIV/0!</v>
      </c>
      <c r="EP136" s="456" t="e">
        <v>#DIV/0!</v>
      </c>
      <c r="EQ136" s="456" t="e">
        <v>#DIV/0!</v>
      </c>
      <c r="ER136" s="456" t="e">
        <v>#DIV/0!</v>
      </c>
      <c r="ES136" s="456" t="e">
        <v>#DIV/0!</v>
      </c>
      <c r="ET136" s="456" t="e">
        <v>#DIV/0!</v>
      </c>
      <c r="EU136" s="456" t="e">
        <v>#DIV/0!</v>
      </c>
      <c r="EV136" s="456" t="e">
        <v>#DIV/0!</v>
      </c>
      <c r="EW136" s="456" t="e">
        <v>#DIV/0!</v>
      </c>
      <c r="EX136" s="456" t="e">
        <v>#DIV/0!</v>
      </c>
      <c r="EY136" s="456" t="e">
        <v>#DIV/0!</v>
      </c>
      <c r="EZ136" s="456" t="e">
        <v>#DIV/0!</v>
      </c>
      <c r="FA136" s="456" t="e">
        <v>#DIV/0!</v>
      </c>
      <c r="FB136" s="456" t="e">
        <v>#DIV/0!</v>
      </c>
      <c r="FC136" s="456" t="e">
        <v>#DIV/0!</v>
      </c>
      <c r="FD136" s="456" t="e">
        <v>#DIV/0!</v>
      </c>
      <c r="FE136" s="456" t="e">
        <v>#DIV/0!</v>
      </c>
      <c r="FF136" s="456" t="e">
        <v>#DIV/0!</v>
      </c>
      <c r="FG136" s="456" t="e">
        <v>#DIV/0!</v>
      </c>
      <c r="FH136" s="456" t="e">
        <v>#DIV/0!</v>
      </c>
      <c r="FI136" s="456" t="e">
        <v>#DIV/0!</v>
      </c>
      <c r="FJ136" s="456" t="e">
        <v>#DIV/0!</v>
      </c>
      <c r="FK136" s="456" t="e">
        <v>#DIV/0!</v>
      </c>
      <c r="FL136" s="456" t="e">
        <v>#DIV/0!</v>
      </c>
      <c r="FM136" s="456" t="e">
        <v>#DIV/0!</v>
      </c>
      <c r="FN136" s="456" t="e">
        <v>#DIV/0!</v>
      </c>
      <c r="FO136" s="456" t="e">
        <v>#DIV/0!</v>
      </c>
      <c r="FP136" s="456" t="e">
        <v>#DIV/0!</v>
      </c>
      <c r="FQ136" s="456" t="e">
        <v>#DIV/0!</v>
      </c>
      <c r="FR136" s="456" t="e">
        <v>#DIV/0!</v>
      </c>
      <c r="FS136" s="456" t="e">
        <v>#DIV/0!</v>
      </c>
      <c r="FT136" s="456" t="e">
        <v>#DIV/0!</v>
      </c>
      <c r="FU136" s="456" t="e">
        <v>#DIV/0!</v>
      </c>
      <c r="FV136" s="456" t="e">
        <v>#DIV/0!</v>
      </c>
      <c r="FW136" s="456" t="e">
        <v>#DIV/0!</v>
      </c>
      <c r="FX136" s="456" t="e">
        <v>#DIV/0!</v>
      </c>
      <c r="FY136" s="456" t="e">
        <v>#DIV/0!</v>
      </c>
      <c r="FZ136" s="456" t="e">
        <v>#DIV/0!</v>
      </c>
      <c r="GA136" s="456" t="e">
        <v>#DIV/0!</v>
      </c>
    </row>
    <row r="137" spans="2:183">
      <c r="B137" s="96" t="s">
        <v>5</v>
      </c>
      <c r="C137" s="166" t="s">
        <v>37</v>
      </c>
      <c r="D137" s="99">
        <v>2449038</v>
      </c>
      <c r="E137" s="87">
        <v>2167074.5</v>
      </c>
      <c r="F137" s="87">
        <v>2313853.75</v>
      </c>
      <c r="G137" s="87">
        <v>2293328.5</v>
      </c>
      <c r="H137" s="87">
        <v>2385061.75</v>
      </c>
      <c r="I137" s="87">
        <v>2239903.25</v>
      </c>
      <c r="J137" s="87">
        <v>2342248.25</v>
      </c>
      <c r="K137" s="87">
        <v>2355169.5</v>
      </c>
      <c r="L137" s="87">
        <v>0</v>
      </c>
      <c r="M137" s="87">
        <v>0</v>
      </c>
      <c r="N137" s="87">
        <v>0</v>
      </c>
      <c r="O137" s="87">
        <v>0</v>
      </c>
      <c r="P137" s="87">
        <v>0</v>
      </c>
      <c r="Q137" s="87">
        <v>0</v>
      </c>
      <c r="R137" s="87">
        <v>0</v>
      </c>
      <c r="S137" s="87">
        <v>0</v>
      </c>
      <c r="T137" s="87">
        <v>0</v>
      </c>
      <c r="U137" s="87">
        <v>0</v>
      </c>
      <c r="V137" s="87">
        <v>0</v>
      </c>
      <c r="W137" s="87">
        <v>0</v>
      </c>
      <c r="X137" s="87">
        <v>0</v>
      </c>
      <c r="Y137" s="87">
        <v>0</v>
      </c>
      <c r="Z137" s="87">
        <v>0</v>
      </c>
      <c r="AA137" s="87">
        <v>0</v>
      </c>
      <c r="AB137" s="87">
        <v>0</v>
      </c>
      <c r="AC137" s="87">
        <v>0</v>
      </c>
      <c r="AD137" s="87">
        <v>0</v>
      </c>
      <c r="AE137" s="87">
        <v>0</v>
      </c>
      <c r="AF137" s="87">
        <v>0</v>
      </c>
      <c r="AG137" s="87">
        <v>0</v>
      </c>
      <c r="AH137" s="87">
        <v>0</v>
      </c>
      <c r="AI137" s="87">
        <v>0</v>
      </c>
      <c r="AJ137" s="87">
        <v>0</v>
      </c>
      <c r="AK137" s="87">
        <v>0</v>
      </c>
      <c r="AL137" s="87">
        <v>0</v>
      </c>
      <c r="AM137" s="87">
        <v>0</v>
      </c>
      <c r="AN137" s="87">
        <v>0</v>
      </c>
      <c r="AO137" s="87">
        <v>0</v>
      </c>
      <c r="AP137" s="87">
        <v>0</v>
      </c>
      <c r="AQ137" s="87">
        <v>0</v>
      </c>
      <c r="AR137" s="87">
        <v>0</v>
      </c>
      <c r="AS137" s="87">
        <v>0</v>
      </c>
      <c r="AT137" s="87">
        <v>0</v>
      </c>
      <c r="AU137" s="87">
        <v>0</v>
      </c>
      <c r="AV137" s="87">
        <v>0</v>
      </c>
      <c r="AW137" s="87">
        <v>0</v>
      </c>
      <c r="AX137" s="87">
        <v>0</v>
      </c>
      <c r="AY137" s="87">
        <v>0</v>
      </c>
      <c r="AZ137" s="87">
        <v>0</v>
      </c>
      <c r="BA137" s="87">
        <v>0</v>
      </c>
      <c r="BB137" s="87">
        <v>0</v>
      </c>
      <c r="BC137" s="87">
        <v>0</v>
      </c>
      <c r="BD137" s="87">
        <v>0</v>
      </c>
      <c r="BE137" s="87">
        <v>0</v>
      </c>
      <c r="BF137" s="87">
        <v>0</v>
      </c>
      <c r="BG137" s="87">
        <v>0</v>
      </c>
      <c r="BH137" s="87">
        <v>0</v>
      </c>
      <c r="BI137" s="87">
        <v>0</v>
      </c>
      <c r="BJ137" s="87">
        <v>0</v>
      </c>
      <c r="BK137" s="87">
        <v>0</v>
      </c>
      <c r="BL137" s="87">
        <v>0</v>
      </c>
      <c r="BM137" s="87">
        <v>0</v>
      </c>
      <c r="BN137" s="87">
        <v>0</v>
      </c>
      <c r="BO137" s="87">
        <v>0</v>
      </c>
      <c r="BP137" s="87">
        <v>0</v>
      </c>
      <c r="BQ137" s="87">
        <v>0</v>
      </c>
      <c r="BR137" s="87">
        <v>0</v>
      </c>
      <c r="BS137" s="87">
        <v>0</v>
      </c>
      <c r="BT137" s="87">
        <v>0</v>
      </c>
      <c r="BU137" s="87">
        <v>0</v>
      </c>
      <c r="BV137" s="87">
        <v>0</v>
      </c>
      <c r="BW137" s="87">
        <v>0</v>
      </c>
      <c r="BX137" s="87">
        <v>0</v>
      </c>
      <c r="BY137" s="87">
        <v>0</v>
      </c>
      <c r="BZ137" s="87">
        <v>0</v>
      </c>
      <c r="CA137" s="87">
        <v>0</v>
      </c>
      <c r="CB137" s="87">
        <v>0</v>
      </c>
      <c r="CC137" s="87">
        <v>0</v>
      </c>
      <c r="CD137" s="87">
        <v>0</v>
      </c>
      <c r="CE137" s="87">
        <v>0</v>
      </c>
      <c r="CF137" s="87">
        <v>0</v>
      </c>
      <c r="CG137" s="87">
        <v>0</v>
      </c>
      <c r="CH137" s="87">
        <v>0</v>
      </c>
      <c r="CI137" s="87">
        <v>0</v>
      </c>
      <c r="CJ137" s="87">
        <v>0</v>
      </c>
      <c r="CK137" s="87">
        <v>0</v>
      </c>
      <c r="CL137" s="87">
        <v>0</v>
      </c>
      <c r="CM137" s="87">
        <v>0</v>
      </c>
      <c r="CN137" s="87">
        <v>0</v>
      </c>
      <c r="CO137" s="87">
        <v>0</v>
      </c>
      <c r="CP137" s="87">
        <v>0</v>
      </c>
      <c r="CQ137" s="87">
        <v>0</v>
      </c>
      <c r="CR137" s="87">
        <v>0</v>
      </c>
      <c r="CS137" s="87">
        <v>0</v>
      </c>
      <c r="CT137" s="87">
        <v>0</v>
      </c>
      <c r="CU137" s="87">
        <v>0</v>
      </c>
      <c r="CV137" s="87">
        <v>0</v>
      </c>
      <c r="CW137" s="87">
        <v>0</v>
      </c>
      <c r="CX137" s="87">
        <v>0</v>
      </c>
      <c r="CY137" s="87">
        <v>0</v>
      </c>
      <c r="CZ137" s="87">
        <v>0</v>
      </c>
      <c r="DA137" s="87">
        <v>0</v>
      </c>
      <c r="DB137" s="87">
        <v>0</v>
      </c>
      <c r="DC137" s="87">
        <v>0</v>
      </c>
      <c r="DD137" s="87">
        <v>0</v>
      </c>
      <c r="DE137" s="87">
        <v>0</v>
      </c>
      <c r="DF137" s="87">
        <v>0</v>
      </c>
      <c r="DG137" s="87">
        <v>0</v>
      </c>
      <c r="DH137" s="87">
        <v>0</v>
      </c>
      <c r="DI137" s="87">
        <v>0</v>
      </c>
      <c r="DJ137" s="87">
        <v>0</v>
      </c>
      <c r="DK137" s="87">
        <v>0</v>
      </c>
      <c r="DL137" s="87">
        <v>0</v>
      </c>
      <c r="DM137" s="87">
        <v>0</v>
      </c>
      <c r="DN137" s="87">
        <v>0</v>
      </c>
      <c r="DO137" s="87">
        <v>0</v>
      </c>
      <c r="DP137" s="87">
        <v>0</v>
      </c>
      <c r="DQ137" s="87">
        <v>0</v>
      </c>
      <c r="DR137" s="87">
        <v>0</v>
      </c>
      <c r="DS137" s="87">
        <v>0</v>
      </c>
      <c r="DT137" s="87">
        <v>0</v>
      </c>
      <c r="DU137" s="87">
        <v>0</v>
      </c>
      <c r="DV137" s="87">
        <v>0</v>
      </c>
      <c r="DW137" s="87">
        <v>0</v>
      </c>
      <c r="DX137" s="87">
        <v>0</v>
      </c>
      <c r="DY137" s="87">
        <v>0</v>
      </c>
      <c r="DZ137" s="87">
        <v>0</v>
      </c>
      <c r="EA137" s="87">
        <v>0</v>
      </c>
      <c r="EB137" s="87">
        <v>0</v>
      </c>
      <c r="EC137" s="87">
        <v>0</v>
      </c>
      <c r="ED137" s="87">
        <v>0</v>
      </c>
      <c r="EE137" s="87">
        <v>0</v>
      </c>
      <c r="EF137" s="87">
        <v>0</v>
      </c>
      <c r="EG137" s="87">
        <v>0</v>
      </c>
      <c r="EH137" s="87">
        <v>0</v>
      </c>
      <c r="EI137" s="87">
        <v>0</v>
      </c>
      <c r="EJ137" s="87">
        <v>0</v>
      </c>
      <c r="EK137" s="87">
        <v>0</v>
      </c>
      <c r="EL137" s="87">
        <v>0</v>
      </c>
      <c r="EM137" s="87">
        <v>0</v>
      </c>
      <c r="EN137" s="87">
        <v>0</v>
      </c>
      <c r="EO137" s="87">
        <v>0</v>
      </c>
      <c r="EP137" s="87">
        <v>0</v>
      </c>
      <c r="EQ137" s="87">
        <v>0</v>
      </c>
      <c r="ER137" s="87">
        <v>0</v>
      </c>
      <c r="ES137" s="87">
        <v>0</v>
      </c>
      <c r="ET137" s="87">
        <v>0</v>
      </c>
      <c r="EU137" s="87">
        <v>0</v>
      </c>
      <c r="EV137" s="87">
        <v>0</v>
      </c>
      <c r="EW137" s="87">
        <v>0</v>
      </c>
      <c r="EX137" s="87">
        <v>0</v>
      </c>
      <c r="EY137" s="87">
        <v>0</v>
      </c>
      <c r="EZ137" s="87">
        <v>0</v>
      </c>
      <c r="FA137" s="87">
        <v>0</v>
      </c>
      <c r="FB137" s="87">
        <v>0</v>
      </c>
      <c r="FC137" s="87">
        <v>0</v>
      </c>
      <c r="FD137" s="87">
        <v>0</v>
      </c>
      <c r="FE137" s="87">
        <v>0</v>
      </c>
      <c r="FF137" s="87">
        <v>0</v>
      </c>
      <c r="FG137" s="87">
        <v>0</v>
      </c>
      <c r="FH137" s="87">
        <v>0</v>
      </c>
      <c r="FI137" s="87">
        <v>0</v>
      </c>
      <c r="FJ137" s="87">
        <v>0</v>
      </c>
      <c r="FK137" s="87">
        <v>0</v>
      </c>
      <c r="FL137" s="87">
        <v>0</v>
      </c>
      <c r="FM137" s="87">
        <v>0</v>
      </c>
      <c r="FN137" s="87">
        <v>0</v>
      </c>
      <c r="FO137" s="87">
        <v>0</v>
      </c>
      <c r="FP137" s="87">
        <v>0</v>
      </c>
      <c r="FQ137" s="87">
        <v>0</v>
      </c>
      <c r="FR137" s="87">
        <v>0</v>
      </c>
      <c r="FS137" s="87">
        <v>0</v>
      </c>
      <c r="FT137" s="87">
        <v>0</v>
      </c>
      <c r="FU137" s="87">
        <v>0</v>
      </c>
      <c r="FV137" s="87">
        <v>0</v>
      </c>
      <c r="FW137" s="87">
        <v>0</v>
      </c>
      <c r="FX137" s="87">
        <v>0</v>
      </c>
      <c r="FY137" s="87">
        <v>0</v>
      </c>
      <c r="FZ137" s="87">
        <v>0</v>
      </c>
      <c r="GA137" s="87">
        <v>0</v>
      </c>
    </row>
    <row r="138" spans="2:183">
      <c r="B138" s="171" t="s">
        <v>5</v>
      </c>
      <c r="C138" s="172" t="s">
        <v>270</v>
      </c>
      <c r="D138" s="81">
        <v>2.3849953651075682</v>
      </c>
      <c r="E138" s="82">
        <v>2.3849958914437819</v>
      </c>
      <c r="F138" s="82">
        <v>2.3849953223203837</v>
      </c>
      <c r="G138" s="82">
        <v>2.3849947227720665</v>
      </c>
      <c r="H138" s="82">
        <v>2.3849951132365361</v>
      </c>
      <c r="I138" s="82">
        <v>2.3849932659361914</v>
      </c>
      <c r="J138" s="82">
        <v>2.3849943608294852</v>
      </c>
      <c r="K138" s="82">
        <v>2.3849945967810724</v>
      </c>
      <c r="L138" s="82" t="e">
        <v>#DIV/0!</v>
      </c>
      <c r="M138" s="82" t="e">
        <v>#DIV/0!</v>
      </c>
      <c r="N138" s="82" t="e">
        <v>#DIV/0!</v>
      </c>
      <c r="O138" s="82" t="e">
        <v>#DIV/0!</v>
      </c>
      <c r="P138" s="82" t="e">
        <v>#DIV/0!</v>
      </c>
      <c r="Q138" s="82" t="e">
        <v>#DIV/0!</v>
      </c>
      <c r="R138" s="82" t="e">
        <v>#DIV/0!</v>
      </c>
      <c r="S138" s="82" t="e">
        <v>#DIV/0!</v>
      </c>
      <c r="T138" s="82" t="e">
        <v>#DIV/0!</v>
      </c>
      <c r="U138" s="82" t="e">
        <v>#DIV/0!</v>
      </c>
      <c r="V138" s="82" t="e">
        <v>#DIV/0!</v>
      </c>
      <c r="W138" s="82" t="e">
        <v>#DIV/0!</v>
      </c>
      <c r="X138" s="82" t="e">
        <v>#DIV/0!</v>
      </c>
      <c r="Y138" s="82" t="e">
        <v>#DIV/0!</v>
      </c>
      <c r="Z138" s="82" t="e">
        <v>#DIV/0!</v>
      </c>
      <c r="AA138" s="82" t="e">
        <v>#DIV/0!</v>
      </c>
      <c r="AB138" s="82" t="e">
        <v>#DIV/0!</v>
      </c>
      <c r="AC138" s="82" t="e">
        <v>#DIV/0!</v>
      </c>
      <c r="AD138" s="82" t="e">
        <v>#DIV/0!</v>
      </c>
      <c r="AE138" s="82" t="e">
        <v>#DIV/0!</v>
      </c>
      <c r="AF138" s="82" t="e">
        <v>#DIV/0!</v>
      </c>
      <c r="AG138" s="82" t="e">
        <v>#DIV/0!</v>
      </c>
      <c r="AH138" s="82" t="e">
        <v>#DIV/0!</v>
      </c>
      <c r="AI138" s="82" t="e">
        <v>#DIV/0!</v>
      </c>
      <c r="AJ138" s="82" t="e">
        <v>#DIV/0!</v>
      </c>
      <c r="AK138" s="82" t="e">
        <v>#DIV/0!</v>
      </c>
      <c r="AL138" s="82" t="e">
        <v>#DIV/0!</v>
      </c>
      <c r="AM138" s="82" t="e">
        <v>#DIV/0!</v>
      </c>
      <c r="AN138" s="82" t="e">
        <v>#DIV/0!</v>
      </c>
      <c r="AO138" s="82" t="e">
        <v>#DIV/0!</v>
      </c>
      <c r="AP138" s="82" t="e">
        <v>#DIV/0!</v>
      </c>
      <c r="AQ138" s="82" t="e">
        <v>#DIV/0!</v>
      </c>
      <c r="AR138" s="82" t="e">
        <v>#DIV/0!</v>
      </c>
      <c r="AS138" s="82" t="e">
        <v>#DIV/0!</v>
      </c>
      <c r="AT138" s="82" t="e">
        <v>#DIV/0!</v>
      </c>
      <c r="AU138" s="82" t="e">
        <v>#DIV/0!</v>
      </c>
      <c r="AV138" s="82" t="e">
        <v>#DIV/0!</v>
      </c>
      <c r="AW138" s="82" t="e">
        <v>#DIV/0!</v>
      </c>
      <c r="AX138" s="82" t="e">
        <v>#DIV/0!</v>
      </c>
      <c r="AY138" s="82" t="e">
        <v>#DIV/0!</v>
      </c>
      <c r="AZ138" s="82" t="e">
        <v>#DIV/0!</v>
      </c>
      <c r="BA138" s="82" t="e">
        <v>#DIV/0!</v>
      </c>
      <c r="BB138" s="82" t="e">
        <v>#DIV/0!</v>
      </c>
      <c r="BC138" s="82" t="e">
        <v>#DIV/0!</v>
      </c>
      <c r="BD138" s="82" t="e">
        <v>#DIV/0!</v>
      </c>
      <c r="BE138" s="82" t="e">
        <v>#DIV/0!</v>
      </c>
      <c r="BF138" s="82" t="e">
        <v>#DIV/0!</v>
      </c>
      <c r="BG138" s="82" t="e">
        <v>#DIV/0!</v>
      </c>
      <c r="BH138" s="82" t="e">
        <v>#DIV/0!</v>
      </c>
      <c r="BI138" s="82" t="e">
        <v>#DIV/0!</v>
      </c>
      <c r="BJ138" s="82" t="e">
        <v>#DIV/0!</v>
      </c>
      <c r="BK138" s="82" t="e">
        <v>#DIV/0!</v>
      </c>
      <c r="BL138" s="82" t="e">
        <v>#DIV/0!</v>
      </c>
      <c r="BM138" s="82" t="e">
        <v>#DIV/0!</v>
      </c>
      <c r="BN138" s="82" t="e">
        <v>#DIV/0!</v>
      </c>
      <c r="BO138" s="82" t="e">
        <v>#DIV/0!</v>
      </c>
      <c r="BP138" s="82" t="e">
        <v>#DIV/0!</v>
      </c>
      <c r="BQ138" s="82" t="e">
        <v>#DIV/0!</v>
      </c>
      <c r="BR138" s="82" t="e">
        <v>#DIV/0!</v>
      </c>
      <c r="BS138" s="82" t="e">
        <v>#DIV/0!</v>
      </c>
      <c r="BT138" s="82" t="e">
        <v>#DIV/0!</v>
      </c>
      <c r="BU138" s="82" t="e">
        <v>#DIV/0!</v>
      </c>
      <c r="BV138" s="82" t="e">
        <v>#DIV/0!</v>
      </c>
      <c r="BW138" s="82" t="e">
        <v>#DIV/0!</v>
      </c>
      <c r="BX138" s="82" t="e">
        <v>#DIV/0!</v>
      </c>
      <c r="BY138" s="82" t="e">
        <v>#DIV/0!</v>
      </c>
      <c r="BZ138" s="82" t="e">
        <v>#DIV/0!</v>
      </c>
      <c r="CA138" s="82" t="e">
        <v>#DIV/0!</v>
      </c>
      <c r="CB138" s="82" t="e">
        <v>#DIV/0!</v>
      </c>
      <c r="CC138" s="82" t="e">
        <v>#DIV/0!</v>
      </c>
      <c r="CD138" s="82" t="e">
        <v>#DIV/0!</v>
      </c>
      <c r="CE138" s="82" t="e">
        <v>#DIV/0!</v>
      </c>
      <c r="CF138" s="82" t="e">
        <v>#DIV/0!</v>
      </c>
      <c r="CG138" s="82" t="e">
        <v>#DIV/0!</v>
      </c>
      <c r="CH138" s="82" t="e">
        <v>#DIV/0!</v>
      </c>
      <c r="CI138" s="82" t="e">
        <v>#DIV/0!</v>
      </c>
      <c r="CJ138" s="82" t="e">
        <v>#DIV/0!</v>
      </c>
      <c r="CK138" s="82" t="e">
        <v>#DIV/0!</v>
      </c>
      <c r="CL138" s="82" t="e">
        <v>#DIV/0!</v>
      </c>
      <c r="CM138" s="82" t="e">
        <v>#DIV/0!</v>
      </c>
      <c r="CN138" s="82" t="e">
        <v>#DIV/0!</v>
      </c>
      <c r="CO138" s="82" t="e">
        <v>#DIV/0!</v>
      </c>
      <c r="CP138" s="82" t="e">
        <v>#DIV/0!</v>
      </c>
      <c r="CQ138" s="82" t="e">
        <v>#DIV/0!</v>
      </c>
      <c r="CR138" s="82" t="e">
        <v>#DIV/0!</v>
      </c>
      <c r="CS138" s="82" t="e">
        <v>#DIV/0!</v>
      </c>
      <c r="CT138" s="82" t="e">
        <v>#DIV/0!</v>
      </c>
      <c r="CU138" s="82" t="e">
        <v>#DIV/0!</v>
      </c>
      <c r="CV138" s="82" t="e">
        <v>#DIV/0!</v>
      </c>
      <c r="CW138" s="82" t="e">
        <v>#DIV/0!</v>
      </c>
      <c r="CX138" s="82" t="e">
        <v>#DIV/0!</v>
      </c>
      <c r="CY138" s="82" t="e">
        <v>#DIV/0!</v>
      </c>
      <c r="CZ138" s="82" t="e">
        <v>#DIV/0!</v>
      </c>
      <c r="DA138" s="82" t="e">
        <v>#DIV/0!</v>
      </c>
      <c r="DB138" s="82" t="e">
        <v>#DIV/0!</v>
      </c>
      <c r="DC138" s="82" t="e">
        <v>#DIV/0!</v>
      </c>
      <c r="DD138" s="82" t="e">
        <v>#DIV/0!</v>
      </c>
      <c r="DE138" s="82" t="e">
        <v>#DIV/0!</v>
      </c>
      <c r="DF138" s="82" t="e">
        <v>#DIV/0!</v>
      </c>
      <c r="DG138" s="82" t="e">
        <v>#DIV/0!</v>
      </c>
      <c r="DH138" s="82" t="e">
        <v>#DIV/0!</v>
      </c>
      <c r="DI138" s="82" t="e">
        <v>#DIV/0!</v>
      </c>
      <c r="DJ138" s="82" t="e">
        <v>#DIV/0!</v>
      </c>
      <c r="DK138" s="82" t="e">
        <v>#DIV/0!</v>
      </c>
      <c r="DL138" s="82" t="e">
        <v>#DIV/0!</v>
      </c>
      <c r="DM138" s="82" t="e">
        <v>#DIV/0!</v>
      </c>
      <c r="DN138" s="82" t="e">
        <v>#DIV/0!</v>
      </c>
      <c r="DO138" s="82" t="e">
        <v>#DIV/0!</v>
      </c>
      <c r="DP138" s="82" t="e">
        <v>#DIV/0!</v>
      </c>
      <c r="DQ138" s="82" t="e">
        <v>#DIV/0!</v>
      </c>
      <c r="DR138" s="82" t="e">
        <v>#DIV/0!</v>
      </c>
      <c r="DS138" s="82" t="e">
        <v>#DIV/0!</v>
      </c>
      <c r="DT138" s="82" t="e">
        <v>#DIV/0!</v>
      </c>
      <c r="DU138" s="82" t="e">
        <v>#DIV/0!</v>
      </c>
      <c r="DV138" s="82" t="e">
        <v>#DIV/0!</v>
      </c>
      <c r="DW138" s="82" t="e">
        <v>#DIV/0!</v>
      </c>
      <c r="DX138" s="82" t="e">
        <v>#DIV/0!</v>
      </c>
      <c r="DY138" s="82" t="e">
        <v>#DIV/0!</v>
      </c>
      <c r="DZ138" s="82" t="e">
        <v>#DIV/0!</v>
      </c>
      <c r="EA138" s="82" t="e">
        <v>#DIV/0!</v>
      </c>
      <c r="EB138" s="82" t="e">
        <v>#DIV/0!</v>
      </c>
      <c r="EC138" s="82" t="e">
        <v>#DIV/0!</v>
      </c>
      <c r="ED138" s="82" t="e">
        <v>#DIV/0!</v>
      </c>
      <c r="EE138" s="82" t="e">
        <v>#DIV/0!</v>
      </c>
      <c r="EF138" s="82" t="e">
        <v>#DIV/0!</v>
      </c>
      <c r="EG138" s="82" t="e">
        <v>#DIV/0!</v>
      </c>
      <c r="EH138" s="82" t="e">
        <v>#DIV/0!</v>
      </c>
      <c r="EI138" s="82" t="e">
        <v>#DIV/0!</v>
      </c>
      <c r="EJ138" s="82" t="e">
        <v>#DIV/0!</v>
      </c>
      <c r="EK138" s="82" t="e">
        <v>#DIV/0!</v>
      </c>
      <c r="EL138" s="82" t="e">
        <v>#DIV/0!</v>
      </c>
      <c r="EM138" s="82" t="e">
        <v>#DIV/0!</v>
      </c>
      <c r="EN138" s="82" t="e">
        <v>#DIV/0!</v>
      </c>
      <c r="EO138" s="82" t="e">
        <v>#DIV/0!</v>
      </c>
      <c r="EP138" s="82" t="e">
        <v>#DIV/0!</v>
      </c>
      <c r="EQ138" s="82" t="e">
        <v>#DIV/0!</v>
      </c>
      <c r="ER138" s="82" t="e">
        <v>#DIV/0!</v>
      </c>
      <c r="ES138" s="82" t="e">
        <v>#DIV/0!</v>
      </c>
      <c r="ET138" s="82" t="e">
        <v>#DIV/0!</v>
      </c>
      <c r="EU138" s="82" t="e">
        <v>#DIV/0!</v>
      </c>
      <c r="EV138" s="82" t="e">
        <v>#DIV/0!</v>
      </c>
      <c r="EW138" s="82" t="e">
        <v>#DIV/0!</v>
      </c>
      <c r="EX138" s="82" t="e">
        <v>#DIV/0!</v>
      </c>
      <c r="EY138" s="82" t="e">
        <v>#DIV/0!</v>
      </c>
      <c r="EZ138" s="82" t="e">
        <v>#DIV/0!</v>
      </c>
      <c r="FA138" s="82" t="e">
        <v>#DIV/0!</v>
      </c>
      <c r="FB138" s="82" t="e">
        <v>#DIV/0!</v>
      </c>
      <c r="FC138" s="82" t="e">
        <v>#DIV/0!</v>
      </c>
      <c r="FD138" s="82" t="e">
        <v>#DIV/0!</v>
      </c>
      <c r="FE138" s="82" t="e">
        <v>#DIV/0!</v>
      </c>
      <c r="FF138" s="82" t="e">
        <v>#DIV/0!</v>
      </c>
      <c r="FG138" s="82" t="e">
        <v>#DIV/0!</v>
      </c>
      <c r="FH138" s="82" t="e">
        <v>#DIV/0!</v>
      </c>
      <c r="FI138" s="82" t="e">
        <v>#DIV/0!</v>
      </c>
      <c r="FJ138" s="82" t="e">
        <v>#DIV/0!</v>
      </c>
      <c r="FK138" s="82" t="e">
        <v>#DIV/0!</v>
      </c>
      <c r="FL138" s="82" t="e">
        <v>#DIV/0!</v>
      </c>
      <c r="FM138" s="82" t="e">
        <v>#DIV/0!</v>
      </c>
      <c r="FN138" s="82" t="e">
        <v>#DIV/0!</v>
      </c>
      <c r="FO138" s="82" t="e">
        <v>#DIV/0!</v>
      </c>
      <c r="FP138" s="82" t="e">
        <v>#DIV/0!</v>
      </c>
      <c r="FQ138" s="82" t="e">
        <v>#DIV/0!</v>
      </c>
      <c r="FR138" s="82" t="e">
        <v>#DIV/0!</v>
      </c>
      <c r="FS138" s="82" t="e">
        <v>#DIV/0!</v>
      </c>
      <c r="FT138" s="82" t="e">
        <v>#DIV/0!</v>
      </c>
      <c r="FU138" s="82" t="e">
        <v>#DIV/0!</v>
      </c>
      <c r="FV138" s="82" t="e">
        <v>#DIV/0!</v>
      </c>
      <c r="FW138" s="82" t="e">
        <v>#DIV/0!</v>
      </c>
      <c r="FX138" s="82" t="e">
        <v>#DIV/0!</v>
      </c>
      <c r="FY138" s="82" t="e">
        <v>#DIV/0!</v>
      </c>
      <c r="FZ138" s="82" t="e">
        <v>#DIV/0!</v>
      </c>
      <c r="GA138" s="82" t="e">
        <v>#DIV/0!</v>
      </c>
    </row>
    <row r="139" spans="2:183">
      <c r="B139" s="96" t="s">
        <v>5</v>
      </c>
      <c r="C139" s="166" t="s">
        <v>38</v>
      </c>
      <c r="D139" s="173">
        <v>130559.64</v>
      </c>
      <c r="E139" s="174">
        <v>115316.68</v>
      </c>
      <c r="F139" s="174">
        <v>122624.73</v>
      </c>
      <c r="G139" s="174">
        <v>121846.61</v>
      </c>
      <c r="H139" s="174">
        <v>126808.55</v>
      </c>
      <c r="I139" s="174">
        <v>118693.05</v>
      </c>
      <c r="J139" s="174">
        <v>124273.42</v>
      </c>
      <c r="K139" s="174">
        <v>125055.2</v>
      </c>
      <c r="L139" s="174">
        <v>0</v>
      </c>
      <c r="M139" s="174">
        <v>0</v>
      </c>
      <c r="N139" s="174">
        <v>0</v>
      </c>
      <c r="O139" s="174">
        <v>0</v>
      </c>
      <c r="P139" s="174">
        <v>0</v>
      </c>
      <c r="Q139" s="174">
        <v>0</v>
      </c>
      <c r="R139" s="174">
        <v>0</v>
      </c>
      <c r="S139" s="174">
        <v>0</v>
      </c>
      <c r="T139" s="174">
        <v>0</v>
      </c>
      <c r="U139" s="174">
        <v>0</v>
      </c>
      <c r="V139" s="174">
        <v>0</v>
      </c>
      <c r="W139" s="174">
        <v>0</v>
      </c>
      <c r="X139" s="174">
        <v>0</v>
      </c>
      <c r="Y139" s="174">
        <v>0</v>
      </c>
      <c r="Z139" s="174">
        <v>0</v>
      </c>
      <c r="AA139" s="174">
        <v>0</v>
      </c>
      <c r="AB139" s="174">
        <v>0</v>
      </c>
      <c r="AC139" s="174">
        <v>0</v>
      </c>
      <c r="AD139" s="174">
        <v>0</v>
      </c>
      <c r="AE139" s="174">
        <v>0</v>
      </c>
      <c r="AF139" s="174">
        <v>0</v>
      </c>
      <c r="AG139" s="174">
        <v>0</v>
      </c>
      <c r="AH139" s="174">
        <v>0</v>
      </c>
      <c r="AI139" s="174">
        <v>0</v>
      </c>
      <c r="AJ139" s="174">
        <v>0</v>
      </c>
      <c r="AK139" s="174">
        <v>0</v>
      </c>
      <c r="AL139" s="174">
        <v>0</v>
      </c>
      <c r="AM139" s="174">
        <v>0</v>
      </c>
      <c r="AN139" s="174">
        <v>0</v>
      </c>
      <c r="AO139" s="174">
        <v>0</v>
      </c>
      <c r="AP139" s="174">
        <v>0</v>
      </c>
      <c r="AQ139" s="174">
        <v>0</v>
      </c>
      <c r="AR139" s="174">
        <v>0</v>
      </c>
      <c r="AS139" s="174">
        <v>0</v>
      </c>
      <c r="AT139" s="174">
        <v>0</v>
      </c>
      <c r="AU139" s="174">
        <v>0</v>
      </c>
      <c r="AV139" s="174">
        <v>0</v>
      </c>
      <c r="AW139" s="174">
        <v>0</v>
      </c>
      <c r="AX139" s="174">
        <v>0</v>
      </c>
      <c r="AY139" s="174">
        <v>0</v>
      </c>
      <c r="AZ139" s="174">
        <v>0</v>
      </c>
      <c r="BA139" s="174">
        <v>0</v>
      </c>
      <c r="BB139" s="174">
        <v>0</v>
      </c>
      <c r="BC139" s="174">
        <v>0</v>
      </c>
      <c r="BD139" s="174">
        <v>0</v>
      </c>
      <c r="BE139" s="174">
        <v>0</v>
      </c>
      <c r="BF139" s="174">
        <v>0</v>
      </c>
      <c r="BG139" s="174">
        <v>0</v>
      </c>
      <c r="BH139" s="174">
        <v>0</v>
      </c>
      <c r="BI139" s="174">
        <v>0</v>
      </c>
      <c r="BJ139" s="174">
        <v>0</v>
      </c>
      <c r="BK139" s="174">
        <v>0</v>
      </c>
      <c r="BL139" s="174">
        <v>0</v>
      </c>
      <c r="BM139" s="174">
        <v>0</v>
      </c>
      <c r="BN139" s="174">
        <v>0</v>
      </c>
      <c r="BO139" s="174">
        <v>0</v>
      </c>
      <c r="BP139" s="174">
        <v>0</v>
      </c>
      <c r="BQ139" s="174">
        <v>0</v>
      </c>
      <c r="BR139" s="174">
        <v>0</v>
      </c>
      <c r="BS139" s="174">
        <v>0</v>
      </c>
      <c r="BT139" s="174">
        <v>0</v>
      </c>
      <c r="BU139" s="174">
        <v>0</v>
      </c>
      <c r="BV139" s="174">
        <v>0</v>
      </c>
      <c r="BW139" s="174">
        <v>0</v>
      </c>
      <c r="BX139" s="174">
        <v>0</v>
      </c>
      <c r="BY139" s="174">
        <v>0</v>
      </c>
      <c r="BZ139" s="174">
        <v>0</v>
      </c>
      <c r="CA139" s="174">
        <v>0</v>
      </c>
      <c r="CB139" s="174">
        <v>0</v>
      </c>
      <c r="CC139" s="174">
        <v>0</v>
      </c>
      <c r="CD139" s="174">
        <v>0</v>
      </c>
      <c r="CE139" s="174">
        <v>0</v>
      </c>
      <c r="CF139" s="174">
        <v>0</v>
      </c>
      <c r="CG139" s="174">
        <v>0</v>
      </c>
      <c r="CH139" s="174">
        <v>0</v>
      </c>
      <c r="CI139" s="174">
        <v>0</v>
      </c>
      <c r="CJ139" s="174">
        <v>0</v>
      </c>
      <c r="CK139" s="174">
        <v>0</v>
      </c>
      <c r="CL139" s="174">
        <v>0</v>
      </c>
      <c r="CM139" s="174">
        <v>0</v>
      </c>
      <c r="CN139" s="174">
        <v>0</v>
      </c>
      <c r="CO139" s="174">
        <v>0</v>
      </c>
      <c r="CP139" s="174">
        <v>0</v>
      </c>
      <c r="CQ139" s="174">
        <v>0</v>
      </c>
      <c r="CR139" s="174">
        <v>0</v>
      </c>
      <c r="CS139" s="174">
        <v>0</v>
      </c>
      <c r="CT139" s="174">
        <v>0</v>
      </c>
      <c r="CU139" s="174">
        <v>0</v>
      </c>
      <c r="CV139" s="174">
        <v>0</v>
      </c>
      <c r="CW139" s="174">
        <v>0</v>
      </c>
      <c r="CX139" s="174">
        <v>0</v>
      </c>
      <c r="CY139" s="174">
        <v>0</v>
      </c>
      <c r="CZ139" s="174">
        <v>0</v>
      </c>
      <c r="DA139" s="174">
        <v>0</v>
      </c>
      <c r="DB139" s="174">
        <v>0</v>
      </c>
      <c r="DC139" s="174">
        <v>0</v>
      </c>
      <c r="DD139" s="174">
        <v>0</v>
      </c>
      <c r="DE139" s="174">
        <v>0</v>
      </c>
      <c r="DF139" s="174">
        <v>0</v>
      </c>
      <c r="DG139" s="174">
        <v>0</v>
      </c>
      <c r="DH139" s="174">
        <v>0</v>
      </c>
      <c r="DI139" s="174">
        <v>0</v>
      </c>
      <c r="DJ139" s="174">
        <v>0</v>
      </c>
      <c r="DK139" s="174">
        <v>0</v>
      </c>
      <c r="DL139" s="174">
        <v>0</v>
      </c>
      <c r="DM139" s="174">
        <v>0</v>
      </c>
      <c r="DN139" s="174">
        <v>0</v>
      </c>
      <c r="DO139" s="174">
        <v>0</v>
      </c>
      <c r="DP139" s="174">
        <v>0</v>
      </c>
      <c r="DQ139" s="174">
        <v>0</v>
      </c>
      <c r="DR139" s="174">
        <v>0</v>
      </c>
      <c r="DS139" s="174">
        <v>0</v>
      </c>
      <c r="DT139" s="174">
        <v>0</v>
      </c>
      <c r="DU139" s="174">
        <v>0</v>
      </c>
      <c r="DV139" s="174">
        <v>0</v>
      </c>
      <c r="DW139" s="174">
        <v>0</v>
      </c>
      <c r="DX139" s="174">
        <v>0</v>
      </c>
      <c r="DY139" s="174">
        <v>0</v>
      </c>
      <c r="DZ139" s="174">
        <v>0</v>
      </c>
      <c r="EA139" s="174">
        <v>0</v>
      </c>
      <c r="EB139" s="174">
        <v>0</v>
      </c>
      <c r="EC139" s="174">
        <v>0</v>
      </c>
      <c r="ED139" s="174">
        <v>0</v>
      </c>
      <c r="EE139" s="174">
        <v>0</v>
      </c>
      <c r="EF139" s="174">
        <v>0</v>
      </c>
      <c r="EG139" s="174">
        <v>0</v>
      </c>
      <c r="EH139" s="174">
        <v>0</v>
      </c>
      <c r="EI139" s="174">
        <v>0</v>
      </c>
      <c r="EJ139" s="174">
        <v>0</v>
      </c>
      <c r="EK139" s="174">
        <v>0</v>
      </c>
      <c r="EL139" s="174">
        <v>0</v>
      </c>
      <c r="EM139" s="174">
        <v>0</v>
      </c>
      <c r="EN139" s="174">
        <v>0</v>
      </c>
      <c r="EO139" s="174">
        <v>0</v>
      </c>
      <c r="EP139" s="174">
        <v>0</v>
      </c>
      <c r="EQ139" s="174">
        <v>0</v>
      </c>
      <c r="ER139" s="174">
        <v>0</v>
      </c>
      <c r="ES139" s="174">
        <v>0</v>
      </c>
      <c r="ET139" s="174">
        <v>0</v>
      </c>
      <c r="EU139" s="174">
        <v>0</v>
      </c>
      <c r="EV139" s="174">
        <v>0</v>
      </c>
      <c r="EW139" s="174">
        <v>0</v>
      </c>
      <c r="EX139" s="174">
        <v>0</v>
      </c>
      <c r="EY139" s="174">
        <v>0</v>
      </c>
      <c r="EZ139" s="174">
        <v>0</v>
      </c>
      <c r="FA139" s="174">
        <v>0</v>
      </c>
      <c r="FB139" s="174">
        <v>0</v>
      </c>
      <c r="FC139" s="174">
        <v>0</v>
      </c>
      <c r="FD139" s="174">
        <v>0</v>
      </c>
      <c r="FE139" s="174">
        <v>0</v>
      </c>
      <c r="FF139" s="174">
        <v>0</v>
      </c>
      <c r="FG139" s="174">
        <v>0</v>
      </c>
      <c r="FH139" s="174">
        <v>0</v>
      </c>
      <c r="FI139" s="174">
        <v>0</v>
      </c>
      <c r="FJ139" s="174">
        <v>0</v>
      </c>
      <c r="FK139" s="174">
        <v>0</v>
      </c>
      <c r="FL139" s="174">
        <v>0</v>
      </c>
      <c r="FM139" s="174">
        <v>0</v>
      </c>
      <c r="FN139" s="174">
        <v>0</v>
      </c>
      <c r="FO139" s="174">
        <v>0</v>
      </c>
      <c r="FP139" s="174">
        <v>0</v>
      </c>
      <c r="FQ139" s="174">
        <v>0</v>
      </c>
      <c r="FR139" s="174">
        <v>0</v>
      </c>
      <c r="FS139" s="174">
        <v>0</v>
      </c>
      <c r="FT139" s="174">
        <v>0</v>
      </c>
      <c r="FU139" s="174">
        <v>0</v>
      </c>
      <c r="FV139" s="174">
        <v>0</v>
      </c>
      <c r="FW139" s="174">
        <v>0</v>
      </c>
      <c r="FX139" s="174">
        <v>0</v>
      </c>
      <c r="FY139" s="174">
        <v>0</v>
      </c>
      <c r="FZ139" s="174">
        <v>0</v>
      </c>
      <c r="GA139" s="174">
        <v>0</v>
      </c>
    </row>
    <row r="140" spans="2:183">
      <c r="B140" s="171" t="s">
        <v>5</v>
      </c>
      <c r="C140" s="172" t="s">
        <v>39</v>
      </c>
      <c r="D140" s="81">
        <v>1.396001454172191</v>
      </c>
      <c r="E140" s="82">
        <v>1.3960012105804733</v>
      </c>
      <c r="F140" s="82">
        <v>1.396001024590164</v>
      </c>
      <c r="G140" s="82">
        <v>1.3960011502865404</v>
      </c>
      <c r="H140" s="82">
        <v>1.3960010788555324</v>
      </c>
      <c r="I140" s="82">
        <v>1.3960012278943728</v>
      </c>
      <c r="J140" s="82">
        <v>1.3960011682636682</v>
      </c>
      <c r="K140" s="82">
        <v>1.3960013842221006</v>
      </c>
      <c r="L140" s="82" t="e">
        <v>#DIV/0!</v>
      </c>
      <c r="M140" s="82" t="e">
        <v>#DIV/0!</v>
      </c>
      <c r="N140" s="82" t="e">
        <v>#DIV/0!</v>
      </c>
      <c r="O140" s="82" t="e">
        <v>#DIV/0!</v>
      </c>
      <c r="P140" s="82" t="e">
        <v>#DIV/0!</v>
      </c>
      <c r="Q140" s="82" t="e">
        <v>#DIV/0!</v>
      </c>
      <c r="R140" s="82" t="e">
        <v>#DIV/0!</v>
      </c>
      <c r="S140" s="82" t="e">
        <v>#DIV/0!</v>
      </c>
      <c r="T140" s="82" t="e">
        <v>#DIV/0!</v>
      </c>
      <c r="U140" s="82" t="e">
        <v>#DIV/0!</v>
      </c>
      <c r="V140" s="82" t="e">
        <v>#DIV/0!</v>
      </c>
      <c r="W140" s="82" t="e">
        <v>#DIV/0!</v>
      </c>
      <c r="X140" s="82" t="e">
        <v>#DIV/0!</v>
      </c>
      <c r="Y140" s="82" t="e">
        <v>#DIV/0!</v>
      </c>
      <c r="Z140" s="82" t="e">
        <v>#DIV/0!</v>
      </c>
      <c r="AA140" s="82" t="e">
        <v>#DIV/0!</v>
      </c>
      <c r="AB140" s="82" t="e">
        <v>#DIV/0!</v>
      </c>
      <c r="AC140" s="82" t="e">
        <v>#DIV/0!</v>
      </c>
      <c r="AD140" s="82" t="e">
        <v>#DIV/0!</v>
      </c>
      <c r="AE140" s="82" t="e">
        <v>#DIV/0!</v>
      </c>
      <c r="AF140" s="82" t="e">
        <v>#DIV/0!</v>
      </c>
      <c r="AG140" s="82" t="e">
        <v>#DIV/0!</v>
      </c>
      <c r="AH140" s="82" t="e">
        <v>#DIV/0!</v>
      </c>
      <c r="AI140" s="82" t="e">
        <v>#DIV/0!</v>
      </c>
      <c r="AJ140" s="82" t="e">
        <v>#DIV/0!</v>
      </c>
      <c r="AK140" s="82" t="e">
        <v>#DIV/0!</v>
      </c>
      <c r="AL140" s="82" t="e">
        <v>#DIV/0!</v>
      </c>
      <c r="AM140" s="82" t="e">
        <v>#DIV/0!</v>
      </c>
      <c r="AN140" s="82" t="e">
        <v>#DIV/0!</v>
      </c>
      <c r="AO140" s="82" t="e">
        <v>#DIV/0!</v>
      </c>
      <c r="AP140" s="82" t="e">
        <v>#DIV/0!</v>
      </c>
      <c r="AQ140" s="82" t="e">
        <v>#DIV/0!</v>
      </c>
      <c r="AR140" s="82" t="e">
        <v>#DIV/0!</v>
      </c>
      <c r="AS140" s="82" t="e">
        <v>#DIV/0!</v>
      </c>
      <c r="AT140" s="82" t="e">
        <v>#DIV/0!</v>
      </c>
      <c r="AU140" s="82" t="e">
        <v>#DIV/0!</v>
      </c>
      <c r="AV140" s="82" t="e">
        <v>#DIV/0!</v>
      </c>
      <c r="AW140" s="82" t="e">
        <v>#DIV/0!</v>
      </c>
      <c r="AX140" s="82" t="e">
        <v>#DIV/0!</v>
      </c>
      <c r="AY140" s="82" t="e">
        <v>#DIV/0!</v>
      </c>
      <c r="AZ140" s="82" t="e">
        <v>#DIV/0!</v>
      </c>
      <c r="BA140" s="82" t="e">
        <v>#DIV/0!</v>
      </c>
      <c r="BB140" s="82" t="e">
        <v>#DIV/0!</v>
      </c>
      <c r="BC140" s="82" t="e">
        <v>#DIV/0!</v>
      </c>
      <c r="BD140" s="82" t="e">
        <v>#DIV/0!</v>
      </c>
      <c r="BE140" s="82" t="e">
        <v>#DIV/0!</v>
      </c>
      <c r="BF140" s="82" t="e">
        <v>#DIV/0!</v>
      </c>
      <c r="BG140" s="82" t="e">
        <v>#DIV/0!</v>
      </c>
      <c r="BH140" s="82" t="e">
        <v>#DIV/0!</v>
      </c>
      <c r="BI140" s="82" t="e">
        <v>#DIV/0!</v>
      </c>
      <c r="BJ140" s="82" t="e">
        <v>#DIV/0!</v>
      </c>
      <c r="BK140" s="82" t="e">
        <v>#DIV/0!</v>
      </c>
      <c r="BL140" s="82" t="e">
        <v>#DIV/0!</v>
      </c>
      <c r="BM140" s="82" t="e">
        <v>#DIV/0!</v>
      </c>
      <c r="BN140" s="82" t="e">
        <v>#DIV/0!</v>
      </c>
      <c r="BO140" s="82" t="e">
        <v>#DIV/0!</v>
      </c>
      <c r="BP140" s="82" t="e">
        <v>#DIV/0!</v>
      </c>
      <c r="BQ140" s="82" t="e">
        <v>#DIV/0!</v>
      </c>
      <c r="BR140" s="82" t="e">
        <v>#DIV/0!</v>
      </c>
      <c r="BS140" s="82" t="e">
        <v>#DIV/0!</v>
      </c>
      <c r="BT140" s="82" t="e">
        <v>#DIV/0!</v>
      </c>
      <c r="BU140" s="82" t="e">
        <v>#DIV/0!</v>
      </c>
      <c r="BV140" s="82" t="e">
        <v>#DIV/0!</v>
      </c>
      <c r="BW140" s="82" t="e">
        <v>#DIV/0!</v>
      </c>
      <c r="BX140" s="82" t="e">
        <v>#DIV/0!</v>
      </c>
      <c r="BY140" s="82" t="e">
        <v>#DIV/0!</v>
      </c>
      <c r="BZ140" s="82" t="e">
        <v>#DIV/0!</v>
      </c>
      <c r="CA140" s="82" t="e">
        <v>#DIV/0!</v>
      </c>
      <c r="CB140" s="82" t="e">
        <v>#DIV/0!</v>
      </c>
      <c r="CC140" s="82" t="e">
        <v>#DIV/0!</v>
      </c>
      <c r="CD140" s="82" t="e">
        <v>#DIV/0!</v>
      </c>
      <c r="CE140" s="82" t="e">
        <v>#DIV/0!</v>
      </c>
      <c r="CF140" s="82" t="e">
        <v>#DIV/0!</v>
      </c>
      <c r="CG140" s="82" t="e">
        <v>#DIV/0!</v>
      </c>
      <c r="CH140" s="82" t="e">
        <v>#DIV/0!</v>
      </c>
      <c r="CI140" s="82" t="e">
        <v>#DIV/0!</v>
      </c>
      <c r="CJ140" s="82" t="e">
        <v>#DIV/0!</v>
      </c>
      <c r="CK140" s="82" t="e">
        <v>#DIV/0!</v>
      </c>
      <c r="CL140" s="82" t="e">
        <v>#DIV/0!</v>
      </c>
      <c r="CM140" s="82" t="e">
        <v>#DIV/0!</v>
      </c>
      <c r="CN140" s="82" t="e">
        <v>#DIV/0!</v>
      </c>
      <c r="CO140" s="82" t="e">
        <v>#DIV/0!</v>
      </c>
      <c r="CP140" s="82" t="e">
        <v>#DIV/0!</v>
      </c>
      <c r="CQ140" s="82" t="e">
        <v>#DIV/0!</v>
      </c>
      <c r="CR140" s="82" t="e">
        <v>#DIV/0!</v>
      </c>
      <c r="CS140" s="82" t="e">
        <v>#DIV/0!</v>
      </c>
      <c r="CT140" s="82" t="e">
        <v>#DIV/0!</v>
      </c>
      <c r="CU140" s="82" t="e">
        <v>#DIV/0!</v>
      </c>
      <c r="CV140" s="82" t="e">
        <v>#DIV/0!</v>
      </c>
      <c r="CW140" s="82" t="e">
        <v>#DIV/0!</v>
      </c>
      <c r="CX140" s="82" t="e">
        <v>#DIV/0!</v>
      </c>
      <c r="CY140" s="82" t="e">
        <v>#DIV/0!</v>
      </c>
      <c r="CZ140" s="82" t="e">
        <v>#DIV/0!</v>
      </c>
      <c r="DA140" s="82" t="e">
        <v>#DIV/0!</v>
      </c>
      <c r="DB140" s="82" t="e">
        <v>#DIV/0!</v>
      </c>
      <c r="DC140" s="82" t="e">
        <v>#DIV/0!</v>
      </c>
      <c r="DD140" s="82" t="e">
        <v>#DIV/0!</v>
      </c>
      <c r="DE140" s="82" t="e">
        <v>#DIV/0!</v>
      </c>
      <c r="DF140" s="82" t="e">
        <v>#DIV/0!</v>
      </c>
      <c r="DG140" s="82" t="e">
        <v>#DIV/0!</v>
      </c>
      <c r="DH140" s="82" t="e">
        <v>#DIV/0!</v>
      </c>
      <c r="DI140" s="82" t="e">
        <v>#DIV/0!</v>
      </c>
      <c r="DJ140" s="82" t="e">
        <v>#DIV/0!</v>
      </c>
      <c r="DK140" s="82" t="e">
        <v>#DIV/0!</v>
      </c>
      <c r="DL140" s="82" t="e">
        <v>#DIV/0!</v>
      </c>
      <c r="DM140" s="82" t="e">
        <v>#DIV/0!</v>
      </c>
      <c r="DN140" s="82" t="e">
        <v>#DIV/0!</v>
      </c>
      <c r="DO140" s="82" t="e">
        <v>#DIV/0!</v>
      </c>
      <c r="DP140" s="82" t="e">
        <v>#DIV/0!</v>
      </c>
      <c r="DQ140" s="82" t="e">
        <v>#DIV/0!</v>
      </c>
      <c r="DR140" s="82" t="e">
        <v>#DIV/0!</v>
      </c>
      <c r="DS140" s="82" t="e">
        <v>#DIV/0!</v>
      </c>
      <c r="DT140" s="82" t="e">
        <v>#DIV/0!</v>
      </c>
      <c r="DU140" s="82" t="e">
        <v>#DIV/0!</v>
      </c>
      <c r="DV140" s="82" t="e">
        <v>#DIV/0!</v>
      </c>
      <c r="DW140" s="82" t="e">
        <v>#DIV/0!</v>
      </c>
      <c r="DX140" s="82" t="e">
        <v>#DIV/0!</v>
      </c>
      <c r="DY140" s="82" t="e">
        <v>#DIV/0!</v>
      </c>
      <c r="DZ140" s="82" t="e">
        <v>#DIV/0!</v>
      </c>
      <c r="EA140" s="82" t="e">
        <v>#DIV/0!</v>
      </c>
      <c r="EB140" s="82" t="e">
        <v>#DIV/0!</v>
      </c>
      <c r="EC140" s="82" t="e">
        <v>#DIV/0!</v>
      </c>
      <c r="ED140" s="82" t="e">
        <v>#DIV/0!</v>
      </c>
      <c r="EE140" s="82" t="e">
        <v>#DIV/0!</v>
      </c>
      <c r="EF140" s="82" t="e">
        <v>#DIV/0!</v>
      </c>
      <c r="EG140" s="82" t="e">
        <v>#DIV/0!</v>
      </c>
      <c r="EH140" s="82" t="e">
        <v>#DIV/0!</v>
      </c>
      <c r="EI140" s="82" t="e">
        <v>#DIV/0!</v>
      </c>
      <c r="EJ140" s="82" t="e">
        <v>#DIV/0!</v>
      </c>
      <c r="EK140" s="82" t="e">
        <v>#DIV/0!</v>
      </c>
      <c r="EL140" s="82" t="e">
        <v>#DIV/0!</v>
      </c>
      <c r="EM140" s="82" t="e">
        <v>#DIV/0!</v>
      </c>
      <c r="EN140" s="82" t="e">
        <v>#DIV/0!</v>
      </c>
      <c r="EO140" s="82" t="e">
        <v>#DIV/0!</v>
      </c>
      <c r="EP140" s="82" t="e">
        <v>#DIV/0!</v>
      </c>
      <c r="EQ140" s="82" t="e">
        <v>#DIV/0!</v>
      </c>
      <c r="ER140" s="82" t="e">
        <v>#DIV/0!</v>
      </c>
      <c r="ES140" s="82" t="e">
        <v>#DIV/0!</v>
      </c>
      <c r="ET140" s="82" t="e">
        <v>#DIV/0!</v>
      </c>
      <c r="EU140" s="82" t="e">
        <v>#DIV/0!</v>
      </c>
      <c r="EV140" s="82" t="e">
        <v>#DIV/0!</v>
      </c>
      <c r="EW140" s="82" t="e">
        <v>#DIV/0!</v>
      </c>
      <c r="EX140" s="82" t="e">
        <v>#DIV/0!</v>
      </c>
      <c r="EY140" s="82" t="e">
        <v>#DIV/0!</v>
      </c>
      <c r="EZ140" s="82" t="e">
        <v>#DIV/0!</v>
      </c>
      <c r="FA140" s="82" t="e">
        <v>#DIV/0!</v>
      </c>
      <c r="FB140" s="82" t="e">
        <v>#DIV/0!</v>
      </c>
      <c r="FC140" s="82" t="e">
        <v>#DIV/0!</v>
      </c>
      <c r="FD140" s="82" t="e">
        <v>#DIV/0!</v>
      </c>
      <c r="FE140" s="82" t="e">
        <v>#DIV/0!</v>
      </c>
      <c r="FF140" s="82" t="e">
        <v>#DIV/0!</v>
      </c>
      <c r="FG140" s="82" t="e">
        <v>#DIV/0!</v>
      </c>
      <c r="FH140" s="82" t="e">
        <v>#DIV/0!</v>
      </c>
      <c r="FI140" s="82" t="e">
        <v>#DIV/0!</v>
      </c>
      <c r="FJ140" s="82" t="e">
        <v>#DIV/0!</v>
      </c>
      <c r="FK140" s="82" t="e">
        <v>#DIV/0!</v>
      </c>
      <c r="FL140" s="82" t="e">
        <v>#DIV/0!</v>
      </c>
      <c r="FM140" s="82" t="e">
        <v>#DIV/0!</v>
      </c>
      <c r="FN140" s="82" t="e">
        <v>#DIV/0!</v>
      </c>
      <c r="FO140" s="82" t="e">
        <v>#DIV/0!</v>
      </c>
      <c r="FP140" s="82" t="e">
        <v>#DIV/0!</v>
      </c>
      <c r="FQ140" s="82" t="e">
        <v>#DIV/0!</v>
      </c>
      <c r="FR140" s="82" t="e">
        <v>#DIV/0!</v>
      </c>
      <c r="FS140" s="82" t="e">
        <v>#DIV/0!</v>
      </c>
      <c r="FT140" s="82" t="e">
        <v>#DIV/0!</v>
      </c>
      <c r="FU140" s="82" t="e">
        <v>#DIV/0!</v>
      </c>
      <c r="FV140" s="82" t="e">
        <v>#DIV/0!</v>
      </c>
      <c r="FW140" s="82" t="e">
        <v>#DIV/0!</v>
      </c>
      <c r="FX140" s="82" t="e">
        <v>#DIV/0!</v>
      </c>
      <c r="FY140" s="82" t="e">
        <v>#DIV/0!</v>
      </c>
      <c r="FZ140" s="82" t="e">
        <v>#DIV/0!</v>
      </c>
      <c r="GA140" s="82" t="e">
        <v>#DIV/0!</v>
      </c>
    </row>
    <row r="141" spans="2:183">
      <c r="B141" s="96" t="s">
        <v>5</v>
      </c>
      <c r="C141" s="166" t="s">
        <v>40</v>
      </c>
      <c r="D141" s="175">
        <v>1.42</v>
      </c>
      <c r="E141" s="176">
        <v>2.12</v>
      </c>
      <c r="F141" s="176">
        <v>1.42</v>
      </c>
      <c r="G141" s="176">
        <v>2.83</v>
      </c>
      <c r="H141" s="176">
        <v>1.42</v>
      </c>
      <c r="I141" s="176">
        <v>1.42</v>
      </c>
      <c r="J141" s="176">
        <v>1.42</v>
      </c>
      <c r="K141" s="176">
        <v>2.12</v>
      </c>
      <c r="L141" s="176">
        <v>0</v>
      </c>
      <c r="M141" s="176">
        <v>0</v>
      </c>
      <c r="N141" s="176">
        <v>0</v>
      </c>
      <c r="O141" s="176">
        <v>0</v>
      </c>
      <c r="P141" s="176">
        <v>0</v>
      </c>
      <c r="Q141" s="176">
        <v>0</v>
      </c>
      <c r="R141" s="176">
        <v>0</v>
      </c>
      <c r="S141" s="176">
        <v>0</v>
      </c>
      <c r="T141" s="176">
        <v>0</v>
      </c>
      <c r="U141" s="176">
        <v>0</v>
      </c>
      <c r="V141" s="176">
        <v>0</v>
      </c>
      <c r="W141" s="176">
        <v>0</v>
      </c>
      <c r="X141" s="176">
        <v>0</v>
      </c>
      <c r="Y141" s="176">
        <v>0</v>
      </c>
      <c r="Z141" s="176">
        <v>0</v>
      </c>
      <c r="AA141" s="176">
        <v>0</v>
      </c>
      <c r="AB141" s="176">
        <v>0</v>
      </c>
      <c r="AC141" s="176">
        <v>0</v>
      </c>
      <c r="AD141" s="176">
        <v>0</v>
      </c>
      <c r="AE141" s="176">
        <v>0</v>
      </c>
      <c r="AF141" s="176">
        <v>0</v>
      </c>
      <c r="AG141" s="176">
        <v>0</v>
      </c>
      <c r="AH141" s="176">
        <v>0</v>
      </c>
      <c r="AI141" s="176">
        <v>0</v>
      </c>
      <c r="AJ141" s="176">
        <v>0</v>
      </c>
      <c r="AK141" s="176">
        <v>0</v>
      </c>
      <c r="AL141" s="176">
        <v>0</v>
      </c>
      <c r="AM141" s="176">
        <v>0</v>
      </c>
      <c r="AN141" s="176">
        <v>0</v>
      </c>
      <c r="AO141" s="176">
        <v>0</v>
      </c>
      <c r="AP141" s="176">
        <v>0</v>
      </c>
      <c r="AQ141" s="176">
        <v>0</v>
      </c>
      <c r="AR141" s="176">
        <v>0</v>
      </c>
      <c r="AS141" s="176">
        <v>0</v>
      </c>
      <c r="AT141" s="176">
        <v>0</v>
      </c>
      <c r="AU141" s="176">
        <v>0</v>
      </c>
      <c r="AV141" s="176">
        <v>0</v>
      </c>
      <c r="AW141" s="176">
        <v>0</v>
      </c>
      <c r="AX141" s="176">
        <v>0</v>
      </c>
      <c r="AY141" s="176">
        <v>0</v>
      </c>
      <c r="AZ141" s="176">
        <v>0</v>
      </c>
      <c r="BA141" s="176">
        <v>0</v>
      </c>
      <c r="BB141" s="176">
        <v>0</v>
      </c>
      <c r="BC141" s="176">
        <v>0</v>
      </c>
      <c r="BD141" s="176">
        <v>0</v>
      </c>
      <c r="BE141" s="176">
        <v>0</v>
      </c>
      <c r="BF141" s="176">
        <v>0</v>
      </c>
      <c r="BG141" s="176">
        <v>0</v>
      </c>
      <c r="BH141" s="176">
        <v>0</v>
      </c>
      <c r="BI141" s="176">
        <v>0</v>
      </c>
      <c r="BJ141" s="176">
        <v>0</v>
      </c>
      <c r="BK141" s="176">
        <v>0</v>
      </c>
      <c r="BL141" s="176">
        <v>0</v>
      </c>
      <c r="BM141" s="176">
        <v>0</v>
      </c>
      <c r="BN141" s="176">
        <v>0</v>
      </c>
      <c r="BO141" s="176">
        <v>0</v>
      </c>
      <c r="BP141" s="176">
        <v>0</v>
      </c>
      <c r="BQ141" s="176">
        <v>0</v>
      </c>
      <c r="BR141" s="176">
        <v>0</v>
      </c>
      <c r="BS141" s="176">
        <v>0</v>
      </c>
      <c r="BT141" s="176">
        <v>0</v>
      </c>
      <c r="BU141" s="176">
        <v>0</v>
      </c>
      <c r="BV141" s="176">
        <v>0</v>
      </c>
      <c r="BW141" s="176">
        <v>0</v>
      </c>
      <c r="BX141" s="176">
        <v>0</v>
      </c>
      <c r="BY141" s="176">
        <v>0</v>
      </c>
      <c r="BZ141" s="176">
        <v>0</v>
      </c>
      <c r="CA141" s="176">
        <v>0</v>
      </c>
      <c r="CB141" s="176">
        <v>0</v>
      </c>
      <c r="CC141" s="176">
        <v>0</v>
      </c>
      <c r="CD141" s="176">
        <v>0</v>
      </c>
      <c r="CE141" s="176">
        <v>0</v>
      </c>
      <c r="CF141" s="176">
        <v>0</v>
      </c>
      <c r="CG141" s="176">
        <v>0</v>
      </c>
      <c r="CH141" s="176">
        <v>0</v>
      </c>
      <c r="CI141" s="176">
        <v>0</v>
      </c>
      <c r="CJ141" s="176">
        <v>0</v>
      </c>
      <c r="CK141" s="176">
        <v>0</v>
      </c>
      <c r="CL141" s="176">
        <v>0</v>
      </c>
      <c r="CM141" s="176">
        <v>0</v>
      </c>
      <c r="CN141" s="176">
        <v>0</v>
      </c>
      <c r="CO141" s="176">
        <v>0</v>
      </c>
      <c r="CP141" s="176">
        <v>0</v>
      </c>
      <c r="CQ141" s="176">
        <v>0</v>
      </c>
      <c r="CR141" s="176">
        <v>0</v>
      </c>
      <c r="CS141" s="176">
        <v>0</v>
      </c>
      <c r="CT141" s="176">
        <v>0</v>
      </c>
      <c r="CU141" s="176">
        <v>0</v>
      </c>
      <c r="CV141" s="176">
        <v>0</v>
      </c>
      <c r="CW141" s="176">
        <v>0</v>
      </c>
      <c r="CX141" s="176">
        <v>0</v>
      </c>
      <c r="CY141" s="176">
        <v>0</v>
      </c>
      <c r="CZ141" s="176">
        <v>0</v>
      </c>
      <c r="DA141" s="176">
        <v>0</v>
      </c>
      <c r="DB141" s="176">
        <v>0</v>
      </c>
      <c r="DC141" s="176">
        <v>0</v>
      </c>
      <c r="DD141" s="176">
        <v>0</v>
      </c>
      <c r="DE141" s="176">
        <v>0</v>
      </c>
      <c r="DF141" s="176">
        <v>0</v>
      </c>
      <c r="DG141" s="176">
        <v>0</v>
      </c>
      <c r="DH141" s="176">
        <v>0</v>
      </c>
      <c r="DI141" s="176">
        <v>0</v>
      </c>
      <c r="DJ141" s="176">
        <v>0</v>
      </c>
      <c r="DK141" s="176">
        <v>0</v>
      </c>
      <c r="DL141" s="176">
        <v>0</v>
      </c>
      <c r="DM141" s="176">
        <v>0</v>
      </c>
      <c r="DN141" s="176">
        <v>0</v>
      </c>
      <c r="DO141" s="176">
        <v>0</v>
      </c>
      <c r="DP141" s="176">
        <v>0</v>
      </c>
      <c r="DQ141" s="176">
        <v>0</v>
      </c>
      <c r="DR141" s="176">
        <v>0</v>
      </c>
      <c r="DS141" s="176">
        <v>0</v>
      </c>
      <c r="DT141" s="176">
        <v>0</v>
      </c>
      <c r="DU141" s="176">
        <v>0</v>
      </c>
      <c r="DV141" s="176">
        <v>0</v>
      </c>
      <c r="DW141" s="176">
        <v>0</v>
      </c>
      <c r="DX141" s="176">
        <v>0</v>
      </c>
      <c r="DY141" s="176">
        <v>0</v>
      </c>
      <c r="DZ141" s="176">
        <v>0</v>
      </c>
      <c r="EA141" s="176">
        <v>0</v>
      </c>
      <c r="EB141" s="176">
        <v>0</v>
      </c>
      <c r="EC141" s="176">
        <v>0</v>
      </c>
      <c r="ED141" s="176">
        <v>0</v>
      </c>
      <c r="EE141" s="176">
        <v>0</v>
      </c>
      <c r="EF141" s="176">
        <v>0</v>
      </c>
      <c r="EG141" s="176">
        <v>0</v>
      </c>
      <c r="EH141" s="176">
        <v>0</v>
      </c>
      <c r="EI141" s="176">
        <v>0</v>
      </c>
      <c r="EJ141" s="176">
        <v>0</v>
      </c>
      <c r="EK141" s="176">
        <v>0</v>
      </c>
      <c r="EL141" s="176">
        <v>0</v>
      </c>
      <c r="EM141" s="176">
        <v>0</v>
      </c>
      <c r="EN141" s="176">
        <v>0</v>
      </c>
      <c r="EO141" s="176">
        <v>0</v>
      </c>
      <c r="EP141" s="176">
        <v>0</v>
      </c>
      <c r="EQ141" s="176">
        <v>0</v>
      </c>
      <c r="ER141" s="176">
        <v>0</v>
      </c>
      <c r="ES141" s="176">
        <v>0</v>
      </c>
      <c r="ET141" s="176">
        <v>0</v>
      </c>
      <c r="EU141" s="176">
        <v>0</v>
      </c>
      <c r="EV141" s="176">
        <v>0</v>
      </c>
      <c r="EW141" s="176">
        <v>0</v>
      </c>
      <c r="EX141" s="176">
        <v>0</v>
      </c>
      <c r="EY141" s="176">
        <v>0</v>
      </c>
      <c r="EZ141" s="176">
        <v>0</v>
      </c>
      <c r="FA141" s="176">
        <v>0</v>
      </c>
      <c r="FB141" s="176">
        <v>0</v>
      </c>
      <c r="FC141" s="176">
        <v>0</v>
      </c>
      <c r="FD141" s="176">
        <v>0</v>
      </c>
      <c r="FE141" s="176">
        <v>0</v>
      </c>
      <c r="FF141" s="176">
        <v>0</v>
      </c>
      <c r="FG141" s="176">
        <v>0</v>
      </c>
      <c r="FH141" s="176">
        <v>0</v>
      </c>
      <c r="FI141" s="176">
        <v>0</v>
      </c>
      <c r="FJ141" s="176">
        <v>0</v>
      </c>
      <c r="FK141" s="176">
        <v>0</v>
      </c>
      <c r="FL141" s="176">
        <v>0</v>
      </c>
      <c r="FM141" s="176">
        <v>0</v>
      </c>
      <c r="FN141" s="176">
        <v>0</v>
      </c>
      <c r="FO141" s="176">
        <v>0</v>
      </c>
      <c r="FP141" s="176">
        <v>0</v>
      </c>
      <c r="FQ141" s="176">
        <v>0</v>
      </c>
      <c r="FR141" s="176">
        <v>0</v>
      </c>
      <c r="FS141" s="176">
        <v>0</v>
      </c>
      <c r="FT141" s="176">
        <v>0</v>
      </c>
      <c r="FU141" s="176">
        <v>0</v>
      </c>
      <c r="FV141" s="176">
        <v>0</v>
      </c>
      <c r="FW141" s="176">
        <v>0</v>
      </c>
      <c r="FX141" s="176">
        <v>0</v>
      </c>
      <c r="FY141" s="176">
        <v>0</v>
      </c>
      <c r="FZ141" s="176">
        <v>0</v>
      </c>
      <c r="GA141" s="176">
        <v>0</v>
      </c>
    </row>
    <row r="142" spans="2:183">
      <c r="B142" s="96" t="s">
        <v>5</v>
      </c>
      <c r="C142" s="166" t="s">
        <v>41</v>
      </c>
      <c r="D142" s="175">
        <v>692</v>
      </c>
      <c r="E142" s="176">
        <v>625</v>
      </c>
      <c r="F142" s="176">
        <v>692</v>
      </c>
      <c r="G142" s="176">
        <v>670</v>
      </c>
      <c r="H142" s="176">
        <v>692</v>
      </c>
      <c r="I142" s="176">
        <v>670</v>
      </c>
      <c r="J142" s="176">
        <v>692</v>
      </c>
      <c r="K142" s="176">
        <v>692</v>
      </c>
      <c r="L142" s="176">
        <v>0</v>
      </c>
      <c r="M142" s="176">
        <v>0</v>
      </c>
      <c r="N142" s="176">
        <v>0</v>
      </c>
      <c r="O142" s="176">
        <v>0</v>
      </c>
      <c r="P142" s="176">
        <v>0</v>
      </c>
      <c r="Q142" s="176">
        <v>0</v>
      </c>
      <c r="R142" s="176">
        <v>0</v>
      </c>
      <c r="S142" s="176">
        <v>0</v>
      </c>
      <c r="T142" s="176">
        <v>0</v>
      </c>
      <c r="U142" s="176">
        <v>0</v>
      </c>
      <c r="V142" s="176">
        <v>0</v>
      </c>
      <c r="W142" s="176">
        <v>0</v>
      </c>
      <c r="X142" s="176">
        <v>0</v>
      </c>
      <c r="Y142" s="176">
        <v>0</v>
      </c>
      <c r="Z142" s="176">
        <v>0</v>
      </c>
      <c r="AA142" s="176">
        <v>0</v>
      </c>
      <c r="AB142" s="176">
        <v>0</v>
      </c>
      <c r="AC142" s="176">
        <v>0</v>
      </c>
      <c r="AD142" s="176">
        <v>0</v>
      </c>
      <c r="AE142" s="176">
        <v>0</v>
      </c>
      <c r="AF142" s="176">
        <v>0</v>
      </c>
      <c r="AG142" s="176">
        <v>0</v>
      </c>
      <c r="AH142" s="176">
        <v>0</v>
      </c>
      <c r="AI142" s="176">
        <v>0</v>
      </c>
      <c r="AJ142" s="176">
        <v>0</v>
      </c>
      <c r="AK142" s="176">
        <v>0</v>
      </c>
      <c r="AL142" s="176">
        <v>0</v>
      </c>
      <c r="AM142" s="176">
        <v>0</v>
      </c>
      <c r="AN142" s="176">
        <v>0</v>
      </c>
      <c r="AO142" s="176">
        <v>0</v>
      </c>
      <c r="AP142" s="176">
        <v>0</v>
      </c>
      <c r="AQ142" s="176">
        <v>0</v>
      </c>
      <c r="AR142" s="176">
        <v>0</v>
      </c>
      <c r="AS142" s="176">
        <v>0</v>
      </c>
      <c r="AT142" s="176">
        <v>0</v>
      </c>
      <c r="AU142" s="176">
        <v>0</v>
      </c>
      <c r="AV142" s="176">
        <v>0</v>
      </c>
      <c r="AW142" s="176">
        <v>0</v>
      </c>
      <c r="AX142" s="176">
        <v>0</v>
      </c>
      <c r="AY142" s="176">
        <v>0</v>
      </c>
      <c r="AZ142" s="176">
        <v>0</v>
      </c>
      <c r="BA142" s="176">
        <v>0</v>
      </c>
      <c r="BB142" s="176">
        <v>0</v>
      </c>
      <c r="BC142" s="176">
        <v>0</v>
      </c>
      <c r="BD142" s="176">
        <v>0</v>
      </c>
      <c r="BE142" s="176">
        <v>0</v>
      </c>
      <c r="BF142" s="176">
        <v>0</v>
      </c>
      <c r="BG142" s="176">
        <v>0</v>
      </c>
      <c r="BH142" s="176">
        <v>0</v>
      </c>
      <c r="BI142" s="176">
        <v>0</v>
      </c>
      <c r="BJ142" s="176">
        <v>0</v>
      </c>
      <c r="BK142" s="176">
        <v>0</v>
      </c>
      <c r="BL142" s="176">
        <v>0</v>
      </c>
      <c r="BM142" s="176">
        <v>0</v>
      </c>
      <c r="BN142" s="176">
        <v>0</v>
      </c>
      <c r="BO142" s="176">
        <v>0</v>
      </c>
      <c r="BP142" s="176">
        <v>0</v>
      </c>
      <c r="BQ142" s="176">
        <v>0</v>
      </c>
      <c r="BR142" s="176">
        <v>0</v>
      </c>
      <c r="BS142" s="176">
        <v>0</v>
      </c>
      <c r="BT142" s="176">
        <v>0</v>
      </c>
      <c r="BU142" s="176">
        <v>0</v>
      </c>
      <c r="BV142" s="176">
        <v>0</v>
      </c>
      <c r="BW142" s="176">
        <v>0</v>
      </c>
      <c r="BX142" s="176">
        <v>0</v>
      </c>
      <c r="BY142" s="176">
        <v>0</v>
      </c>
      <c r="BZ142" s="176">
        <v>0</v>
      </c>
      <c r="CA142" s="176">
        <v>0</v>
      </c>
      <c r="CB142" s="176">
        <v>0</v>
      </c>
      <c r="CC142" s="176">
        <v>0</v>
      </c>
      <c r="CD142" s="176">
        <v>0</v>
      </c>
      <c r="CE142" s="176">
        <v>0</v>
      </c>
      <c r="CF142" s="176">
        <v>0</v>
      </c>
      <c r="CG142" s="176">
        <v>0</v>
      </c>
      <c r="CH142" s="176">
        <v>0</v>
      </c>
      <c r="CI142" s="176">
        <v>0</v>
      </c>
      <c r="CJ142" s="176">
        <v>0</v>
      </c>
      <c r="CK142" s="176">
        <v>0</v>
      </c>
      <c r="CL142" s="176">
        <v>0</v>
      </c>
      <c r="CM142" s="176">
        <v>0</v>
      </c>
      <c r="CN142" s="176">
        <v>0</v>
      </c>
      <c r="CO142" s="176">
        <v>0</v>
      </c>
      <c r="CP142" s="176">
        <v>0</v>
      </c>
      <c r="CQ142" s="176">
        <v>0</v>
      </c>
      <c r="CR142" s="176">
        <v>0</v>
      </c>
      <c r="CS142" s="176">
        <v>0</v>
      </c>
      <c r="CT142" s="176">
        <v>0</v>
      </c>
      <c r="CU142" s="176">
        <v>0</v>
      </c>
      <c r="CV142" s="176">
        <v>0</v>
      </c>
      <c r="CW142" s="176">
        <v>0</v>
      </c>
      <c r="CX142" s="176">
        <v>0</v>
      </c>
      <c r="CY142" s="176">
        <v>0</v>
      </c>
      <c r="CZ142" s="176">
        <v>0</v>
      </c>
      <c r="DA142" s="176">
        <v>0</v>
      </c>
      <c r="DB142" s="176">
        <v>0</v>
      </c>
      <c r="DC142" s="176">
        <v>0</v>
      </c>
      <c r="DD142" s="176">
        <v>0</v>
      </c>
      <c r="DE142" s="176">
        <v>0</v>
      </c>
      <c r="DF142" s="176">
        <v>0</v>
      </c>
      <c r="DG142" s="176">
        <v>0</v>
      </c>
      <c r="DH142" s="176">
        <v>0</v>
      </c>
      <c r="DI142" s="176">
        <v>0</v>
      </c>
      <c r="DJ142" s="176">
        <v>0</v>
      </c>
      <c r="DK142" s="176">
        <v>0</v>
      </c>
      <c r="DL142" s="176">
        <v>0</v>
      </c>
      <c r="DM142" s="176">
        <v>0</v>
      </c>
      <c r="DN142" s="176">
        <v>0</v>
      </c>
      <c r="DO142" s="176">
        <v>0</v>
      </c>
      <c r="DP142" s="176">
        <v>0</v>
      </c>
      <c r="DQ142" s="176">
        <v>0</v>
      </c>
      <c r="DR142" s="176">
        <v>0</v>
      </c>
      <c r="DS142" s="176">
        <v>0</v>
      </c>
      <c r="DT142" s="176">
        <v>0</v>
      </c>
      <c r="DU142" s="176">
        <v>0</v>
      </c>
      <c r="DV142" s="176">
        <v>0</v>
      </c>
      <c r="DW142" s="176">
        <v>0</v>
      </c>
      <c r="DX142" s="176">
        <v>0</v>
      </c>
      <c r="DY142" s="176">
        <v>0</v>
      </c>
      <c r="DZ142" s="176">
        <v>0</v>
      </c>
      <c r="EA142" s="176">
        <v>0</v>
      </c>
      <c r="EB142" s="176">
        <v>0</v>
      </c>
      <c r="EC142" s="176">
        <v>0</v>
      </c>
      <c r="ED142" s="176">
        <v>0</v>
      </c>
      <c r="EE142" s="176">
        <v>0</v>
      </c>
      <c r="EF142" s="176">
        <v>0</v>
      </c>
      <c r="EG142" s="176">
        <v>0</v>
      </c>
      <c r="EH142" s="176">
        <v>0</v>
      </c>
      <c r="EI142" s="176">
        <v>0</v>
      </c>
      <c r="EJ142" s="176">
        <v>0</v>
      </c>
      <c r="EK142" s="176">
        <v>0</v>
      </c>
      <c r="EL142" s="176">
        <v>0</v>
      </c>
      <c r="EM142" s="176">
        <v>0</v>
      </c>
      <c r="EN142" s="176">
        <v>0</v>
      </c>
      <c r="EO142" s="176">
        <v>0</v>
      </c>
      <c r="EP142" s="176">
        <v>0</v>
      </c>
      <c r="EQ142" s="176">
        <v>0</v>
      </c>
      <c r="ER142" s="176">
        <v>0</v>
      </c>
      <c r="ES142" s="176">
        <v>0</v>
      </c>
      <c r="ET142" s="176">
        <v>0</v>
      </c>
      <c r="EU142" s="176">
        <v>0</v>
      </c>
      <c r="EV142" s="176">
        <v>0</v>
      </c>
      <c r="EW142" s="176">
        <v>0</v>
      </c>
      <c r="EX142" s="176">
        <v>0</v>
      </c>
      <c r="EY142" s="176">
        <v>0</v>
      </c>
      <c r="EZ142" s="176">
        <v>0</v>
      </c>
      <c r="FA142" s="176">
        <v>0</v>
      </c>
      <c r="FB142" s="176">
        <v>0</v>
      </c>
      <c r="FC142" s="176">
        <v>0</v>
      </c>
      <c r="FD142" s="176">
        <v>0</v>
      </c>
      <c r="FE142" s="176">
        <v>0</v>
      </c>
      <c r="FF142" s="176">
        <v>0</v>
      </c>
      <c r="FG142" s="176">
        <v>0</v>
      </c>
      <c r="FH142" s="176">
        <v>0</v>
      </c>
      <c r="FI142" s="176">
        <v>0</v>
      </c>
      <c r="FJ142" s="176">
        <v>0</v>
      </c>
      <c r="FK142" s="176">
        <v>0</v>
      </c>
      <c r="FL142" s="176">
        <v>0</v>
      </c>
      <c r="FM142" s="176">
        <v>0</v>
      </c>
      <c r="FN142" s="176">
        <v>0</v>
      </c>
      <c r="FO142" s="176">
        <v>0</v>
      </c>
      <c r="FP142" s="176">
        <v>0</v>
      </c>
      <c r="FQ142" s="176">
        <v>0</v>
      </c>
      <c r="FR142" s="176">
        <v>0</v>
      </c>
      <c r="FS142" s="176">
        <v>0</v>
      </c>
      <c r="FT142" s="176">
        <v>0</v>
      </c>
      <c r="FU142" s="176">
        <v>0</v>
      </c>
      <c r="FV142" s="176">
        <v>0</v>
      </c>
      <c r="FW142" s="176">
        <v>0</v>
      </c>
      <c r="FX142" s="176">
        <v>0</v>
      </c>
      <c r="FY142" s="176">
        <v>0</v>
      </c>
      <c r="FZ142" s="176">
        <v>0</v>
      </c>
      <c r="GA142" s="176">
        <v>0</v>
      </c>
    </row>
    <row r="143" spans="2:183">
      <c r="B143" s="96" t="s">
        <v>5</v>
      </c>
      <c r="C143" s="166" t="s">
        <v>271</v>
      </c>
      <c r="D143" s="88">
        <v>2007.42</v>
      </c>
      <c r="E143" s="89">
        <v>3011.12</v>
      </c>
      <c r="F143" s="89">
        <v>2007.42</v>
      </c>
      <c r="G143" s="89">
        <v>4014.83</v>
      </c>
      <c r="H143" s="89">
        <v>2007.42</v>
      </c>
      <c r="I143" s="89">
        <v>2007.42</v>
      </c>
      <c r="J143" s="89">
        <v>2007.42</v>
      </c>
      <c r="K143" s="89">
        <v>3011.12</v>
      </c>
      <c r="L143" s="89">
        <v>0</v>
      </c>
      <c r="M143" s="89">
        <v>0</v>
      </c>
      <c r="N143" s="89">
        <v>0</v>
      </c>
      <c r="O143" s="89">
        <v>0</v>
      </c>
      <c r="P143" s="89">
        <v>0</v>
      </c>
      <c r="Q143" s="89">
        <v>0</v>
      </c>
      <c r="R143" s="89">
        <v>0</v>
      </c>
      <c r="S143" s="89">
        <v>0</v>
      </c>
      <c r="T143" s="89">
        <v>0</v>
      </c>
      <c r="U143" s="89">
        <v>0</v>
      </c>
      <c r="V143" s="89">
        <v>0</v>
      </c>
      <c r="W143" s="89">
        <v>0</v>
      </c>
      <c r="X143" s="89">
        <v>0</v>
      </c>
      <c r="Y143" s="89">
        <v>0</v>
      </c>
      <c r="Z143" s="89">
        <v>0</v>
      </c>
      <c r="AA143" s="89">
        <v>0</v>
      </c>
      <c r="AB143" s="89">
        <v>0</v>
      </c>
      <c r="AC143" s="89">
        <v>0</v>
      </c>
      <c r="AD143" s="89">
        <v>0</v>
      </c>
      <c r="AE143" s="89">
        <v>0</v>
      </c>
      <c r="AF143" s="89">
        <v>0</v>
      </c>
      <c r="AG143" s="89">
        <v>0</v>
      </c>
      <c r="AH143" s="89">
        <v>0</v>
      </c>
      <c r="AI143" s="89">
        <v>0</v>
      </c>
      <c r="AJ143" s="89">
        <v>0</v>
      </c>
      <c r="AK143" s="89">
        <v>0</v>
      </c>
      <c r="AL143" s="89">
        <v>0</v>
      </c>
      <c r="AM143" s="89">
        <v>0</v>
      </c>
      <c r="AN143" s="89">
        <v>0</v>
      </c>
      <c r="AO143" s="89">
        <v>0</v>
      </c>
      <c r="AP143" s="89">
        <v>0</v>
      </c>
      <c r="AQ143" s="89">
        <v>0</v>
      </c>
      <c r="AR143" s="89">
        <v>0</v>
      </c>
      <c r="AS143" s="89">
        <v>0</v>
      </c>
      <c r="AT143" s="89">
        <v>0</v>
      </c>
      <c r="AU143" s="89">
        <v>0</v>
      </c>
      <c r="AV143" s="89">
        <v>0</v>
      </c>
      <c r="AW143" s="89">
        <v>0</v>
      </c>
      <c r="AX143" s="89">
        <v>0</v>
      </c>
      <c r="AY143" s="89">
        <v>0</v>
      </c>
      <c r="AZ143" s="89">
        <v>0</v>
      </c>
      <c r="BA143" s="89">
        <v>0</v>
      </c>
      <c r="BB143" s="89">
        <v>0</v>
      </c>
      <c r="BC143" s="89">
        <v>0</v>
      </c>
      <c r="BD143" s="89">
        <v>0</v>
      </c>
      <c r="BE143" s="89">
        <v>0</v>
      </c>
      <c r="BF143" s="89">
        <v>0</v>
      </c>
      <c r="BG143" s="89">
        <v>0</v>
      </c>
      <c r="BH143" s="89">
        <v>0</v>
      </c>
      <c r="BI143" s="89">
        <v>0</v>
      </c>
      <c r="BJ143" s="89">
        <v>0</v>
      </c>
      <c r="BK143" s="89">
        <v>0</v>
      </c>
      <c r="BL143" s="89">
        <v>0</v>
      </c>
      <c r="BM143" s="89">
        <v>0</v>
      </c>
      <c r="BN143" s="89">
        <v>0</v>
      </c>
      <c r="BO143" s="89">
        <v>0</v>
      </c>
      <c r="BP143" s="89">
        <v>0</v>
      </c>
      <c r="BQ143" s="89">
        <v>0</v>
      </c>
      <c r="BR143" s="89">
        <v>0</v>
      </c>
      <c r="BS143" s="89">
        <v>0</v>
      </c>
      <c r="BT143" s="89">
        <v>0</v>
      </c>
      <c r="BU143" s="89">
        <v>0</v>
      </c>
      <c r="BV143" s="89">
        <v>0</v>
      </c>
      <c r="BW143" s="89">
        <v>0</v>
      </c>
      <c r="BX143" s="89">
        <v>0</v>
      </c>
      <c r="BY143" s="89">
        <v>0</v>
      </c>
      <c r="BZ143" s="89">
        <v>0</v>
      </c>
      <c r="CA143" s="89">
        <v>0</v>
      </c>
      <c r="CB143" s="89">
        <v>0</v>
      </c>
      <c r="CC143" s="89">
        <v>0</v>
      </c>
      <c r="CD143" s="89">
        <v>0</v>
      </c>
      <c r="CE143" s="89">
        <v>0</v>
      </c>
      <c r="CF143" s="89">
        <v>0</v>
      </c>
      <c r="CG143" s="89">
        <v>0</v>
      </c>
      <c r="CH143" s="89">
        <v>0</v>
      </c>
      <c r="CI143" s="89">
        <v>0</v>
      </c>
      <c r="CJ143" s="89">
        <v>0</v>
      </c>
      <c r="CK143" s="89">
        <v>0</v>
      </c>
      <c r="CL143" s="89">
        <v>0</v>
      </c>
      <c r="CM143" s="89">
        <v>0</v>
      </c>
      <c r="CN143" s="89">
        <v>0</v>
      </c>
      <c r="CO143" s="89">
        <v>0</v>
      </c>
      <c r="CP143" s="89">
        <v>0</v>
      </c>
      <c r="CQ143" s="89">
        <v>0</v>
      </c>
      <c r="CR143" s="89">
        <v>0</v>
      </c>
      <c r="CS143" s="89">
        <v>0</v>
      </c>
      <c r="CT143" s="89">
        <v>0</v>
      </c>
      <c r="CU143" s="89">
        <v>0</v>
      </c>
      <c r="CV143" s="89">
        <v>0</v>
      </c>
      <c r="CW143" s="89">
        <v>0</v>
      </c>
      <c r="CX143" s="89">
        <v>0</v>
      </c>
      <c r="CY143" s="89">
        <v>0</v>
      </c>
      <c r="CZ143" s="89">
        <v>0</v>
      </c>
      <c r="DA143" s="89">
        <v>0</v>
      </c>
      <c r="DB143" s="89">
        <v>0</v>
      </c>
      <c r="DC143" s="89">
        <v>0</v>
      </c>
      <c r="DD143" s="89">
        <v>0</v>
      </c>
      <c r="DE143" s="89">
        <v>0</v>
      </c>
      <c r="DF143" s="89">
        <v>0</v>
      </c>
      <c r="DG143" s="89">
        <v>0</v>
      </c>
      <c r="DH143" s="89">
        <v>0</v>
      </c>
      <c r="DI143" s="89">
        <v>0</v>
      </c>
      <c r="DJ143" s="89">
        <v>0</v>
      </c>
      <c r="DK143" s="89">
        <v>0</v>
      </c>
      <c r="DL143" s="89">
        <v>0</v>
      </c>
      <c r="DM143" s="89">
        <v>0</v>
      </c>
      <c r="DN143" s="89">
        <v>0</v>
      </c>
      <c r="DO143" s="89">
        <v>0</v>
      </c>
      <c r="DP143" s="89">
        <v>0</v>
      </c>
      <c r="DQ143" s="89">
        <v>0</v>
      </c>
      <c r="DR143" s="89">
        <v>0</v>
      </c>
      <c r="DS143" s="89">
        <v>0</v>
      </c>
      <c r="DT143" s="89">
        <v>0</v>
      </c>
      <c r="DU143" s="89">
        <v>0</v>
      </c>
      <c r="DV143" s="89">
        <v>0</v>
      </c>
      <c r="DW143" s="89">
        <v>0</v>
      </c>
      <c r="DX143" s="89">
        <v>0</v>
      </c>
      <c r="DY143" s="89">
        <v>0</v>
      </c>
      <c r="DZ143" s="89">
        <v>0</v>
      </c>
      <c r="EA143" s="89">
        <v>0</v>
      </c>
      <c r="EB143" s="89">
        <v>0</v>
      </c>
      <c r="EC143" s="89">
        <v>0</v>
      </c>
      <c r="ED143" s="89">
        <v>0</v>
      </c>
      <c r="EE143" s="89">
        <v>0</v>
      </c>
      <c r="EF143" s="89">
        <v>0</v>
      </c>
      <c r="EG143" s="89">
        <v>0</v>
      </c>
      <c r="EH143" s="89">
        <v>0</v>
      </c>
      <c r="EI143" s="89">
        <v>0</v>
      </c>
      <c r="EJ143" s="89">
        <v>0</v>
      </c>
      <c r="EK143" s="89">
        <v>0</v>
      </c>
      <c r="EL143" s="89">
        <v>0</v>
      </c>
      <c r="EM143" s="89">
        <v>0</v>
      </c>
      <c r="EN143" s="89">
        <v>0</v>
      </c>
      <c r="EO143" s="89">
        <v>0</v>
      </c>
      <c r="EP143" s="89">
        <v>0</v>
      </c>
      <c r="EQ143" s="89">
        <v>0</v>
      </c>
      <c r="ER143" s="89">
        <v>0</v>
      </c>
      <c r="ES143" s="89">
        <v>0</v>
      </c>
      <c r="ET143" s="89">
        <v>0</v>
      </c>
      <c r="EU143" s="89">
        <v>0</v>
      </c>
      <c r="EV143" s="89">
        <v>0</v>
      </c>
      <c r="EW143" s="89">
        <v>0</v>
      </c>
      <c r="EX143" s="89">
        <v>0</v>
      </c>
      <c r="EY143" s="89">
        <v>0</v>
      </c>
      <c r="EZ143" s="89">
        <v>0</v>
      </c>
      <c r="FA143" s="89">
        <v>0</v>
      </c>
      <c r="FB143" s="89">
        <v>0</v>
      </c>
      <c r="FC143" s="89">
        <v>0</v>
      </c>
      <c r="FD143" s="89">
        <v>0</v>
      </c>
      <c r="FE143" s="89">
        <v>0</v>
      </c>
      <c r="FF143" s="89">
        <v>0</v>
      </c>
      <c r="FG143" s="89">
        <v>0</v>
      </c>
      <c r="FH143" s="89">
        <v>0</v>
      </c>
      <c r="FI143" s="89">
        <v>0</v>
      </c>
      <c r="FJ143" s="89">
        <v>0</v>
      </c>
      <c r="FK143" s="89">
        <v>0</v>
      </c>
      <c r="FL143" s="89">
        <v>0</v>
      </c>
      <c r="FM143" s="89">
        <v>0</v>
      </c>
      <c r="FN143" s="89">
        <v>0</v>
      </c>
      <c r="FO143" s="89">
        <v>0</v>
      </c>
      <c r="FP143" s="89">
        <v>0</v>
      </c>
      <c r="FQ143" s="89">
        <v>0</v>
      </c>
      <c r="FR143" s="89">
        <v>0</v>
      </c>
      <c r="FS143" s="89">
        <v>0</v>
      </c>
      <c r="FT143" s="89">
        <v>0</v>
      </c>
      <c r="FU143" s="89">
        <v>0</v>
      </c>
      <c r="FV143" s="89">
        <v>0</v>
      </c>
      <c r="FW143" s="89">
        <v>0</v>
      </c>
      <c r="FX143" s="89">
        <v>0</v>
      </c>
      <c r="FY143" s="89">
        <v>0</v>
      </c>
      <c r="FZ143" s="89">
        <v>0</v>
      </c>
      <c r="GA143" s="89">
        <v>0</v>
      </c>
    </row>
    <row r="144" spans="2:183">
      <c r="B144" s="171" t="s">
        <v>5</v>
      </c>
      <c r="C144" s="177" t="s">
        <v>96</v>
      </c>
      <c r="D144" s="83">
        <v>0.92568691107767831</v>
      </c>
      <c r="E144" s="84">
        <v>0.90526027397260278</v>
      </c>
      <c r="F144" s="84">
        <v>0.86942750811624037</v>
      </c>
      <c r="G144" s="84">
        <v>0.89227765283173177</v>
      </c>
      <c r="H144" s="84">
        <v>0.89909137698946873</v>
      </c>
      <c r="I144" s="84">
        <v>0.86918421590676764</v>
      </c>
      <c r="J144" s="84">
        <v>0.88111687386174675</v>
      </c>
      <c r="K144" s="84">
        <v>0.88665967218307074</v>
      </c>
      <c r="L144" s="84" t="e">
        <v>#DIV/0!</v>
      </c>
      <c r="M144" s="84" t="e">
        <v>#DIV/0!</v>
      </c>
      <c r="N144" s="84" t="e">
        <v>#DIV/0!</v>
      </c>
      <c r="O144" s="84" t="e">
        <v>#DIV/0!</v>
      </c>
      <c r="P144" s="84" t="e">
        <v>#DIV/0!</v>
      </c>
      <c r="Q144" s="84" t="e">
        <v>#DIV/0!</v>
      </c>
      <c r="R144" s="84" t="e">
        <v>#DIV/0!</v>
      </c>
      <c r="S144" s="84" t="e">
        <v>#DIV/0!</v>
      </c>
      <c r="T144" s="84" t="e">
        <v>#DIV/0!</v>
      </c>
      <c r="U144" s="84" t="e">
        <v>#DIV/0!</v>
      </c>
      <c r="V144" s="84" t="e">
        <v>#DIV/0!</v>
      </c>
      <c r="W144" s="84" t="e">
        <v>#DIV/0!</v>
      </c>
      <c r="X144" s="84" t="e">
        <v>#DIV/0!</v>
      </c>
      <c r="Y144" s="84" t="e">
        <v>#DIV/0!</v>
      </c>
      <c r="Z144" s="84" t="e">
        <v>#DIV/0!</v>
      </c>
      <c r="AA144" s="84" t="e">
        <v>#DIV/0!</v>
      </c>
      <c r="AB144" s="84" t="e">
        <v>#DIV/0!</v>
      </c>
      <c r="AC144" s="84" t="e">
        <v>#DIV/0!</v>
      </c>
      <c r="AD144" s="84" t="e">
        <v>#DIV/0!</v>
      </c>
      <c r="AE144" s="84" t="e">
        <v>#DIV/0!</v>
      </c>
      <c r="AF144" s="84" t="e">
        <v>#DIV/0!</v>
      </c>
      <c r="AG144" s="84" t="e">
        <v>#DIV/0!</v>
      </c>
      <c r="AH144" s="84" t="e">
        <v>#DIV/0!</v>
      </c>
      <c r="AI144" s="84" t="e">
        <v>#DIV/0!</v>
      </c>
      <c r="AJ144" s="84" t="e">
        <v>#DIV/0!</v>
      </c>
      <c r="AK144" s="84" t="e">
        <v>#DIV/0!</v>
      </c>
      <c r="AL144" s="84" t="e">
        <v>#DIV/0!</v>
      </c>
      <c r="AM144" s="84" t="e">
        <v>#DIV/0!</v>
      </c>
      <c r="AN144" s="84" t="e">
        <v>#DIV/0!</v>
      </c>
      <c r="AO144" s="84" t="e">
        <v>#DIV/0!</v>
      </c>
      <c r="AP144" s="84" t="e">
        <v>#DIV/0!</v>
      </c>
      <c r="AQ144" s="84" t="e">
        <v>#DIV/0!</v>
      </c>
      <c r="AR144" s="84" t="e">
        <v>#DIV/0!</v>
      </c>
      <c r="AS144" s="84" t="e">
        <v>#DIV/0!</v>
      </c>
      <c r="AT144" s="84" t="e">
        <v>#DIV/0!</v>
      </c>
      <c r="AU144" s="84" t="e">
        <v>#DIV/0!</v>
      </c>
      <c r="AV144" s="84" t="e">
        <v>#DIV/0!</v>
      </c>
      <c r="AW144" s="84" t="e">
        <v>#DIV/0!</v>
      </c>
      <c r="AX144" s="84" t="e">
        <v>#DIV/0!</v>
      </c>
      <c r="AY144" s="84" t="e">
        <v>#DIV/0!</v>
      </c>
      <c r="AZ144" s="84" t="e">
        <v>#DIV/0!</v>
      </c>
      <c r="BA144" s="84" t="e">
        <v>#DIV/0!</v>
      </c>
      <c r="BB144" s="84" t="e">
        <v>#DIV/0!</v>
      </c>
      <c r="BC144" s="84" t="e">
        <v>#DIV/0!</v>
      </c>
      <c r="BD144" s="84" t="e">
        <v>#DIV/0!</v>
      </c>
      <c r="BE144" s="84" t="e">
        <v>#DIV/0!</v>
      </c>
      <c r="BF144" s="84" t="e">
        <v>#DIV/0!</v>
      </c>
      <c r="BG144" s="84" t="e">
        <v>#DIV/0!</v>
      </c>
      <c r="BH144" s="84" t="e">
        <v>#DIV/0!</v>
      </c>
      <c r="BI144" s="84" t="e">
        <v>#DIV/0!</v>
      </c>
      <c r="BJ144" s="84" t="e">
        <v>#DIV/0!</v>
      </c>
      <c r="BK144" s="84" t="e">
        <v>#DIV/0!</v>
      </c>
      <c r="BL144" s="84" t="e">
        <v>#DIV/0!</v>
      </c>
      <c r="BM144" s="84" t="e">
        <v>#DIV/0!</v>
      </c>
      <c r="BN144" s="84" t="e">
        <v>#DIV/0!</v>
      </c>
      <c r="BO144" s="84" t="e">
        <v>#DIV/0!</v>
      </c>
      <c r="BP144" s="84" t="e">
        <v>#DIV/0!</v>
      </c>
      <c r="BQ144" s="84" t="e">
        <v>#DIV/0!</v>
      </c>
      <c r="BR144" s="84" t="e">
        <v>#DIV/0!</v>
      </c>
      <c r="BS144" s="84" t="e">
        <v>#DIV/0!</v>
      </c>
      <c r="BT144" s="84" t="e">
        <v>#DIV/0!</v>
      </c>
      <c r="BU144" s="84" t="e">
        <v>#DIV/0!</v>
      </c>
      <c r="BV144" s="84" t="e">
        <v>#DIV/0!</v>
      </c>
      <c r="BW144" s="84" t="e">
        <v>#DIV/0!</v>
      </c>
      <c r="BX144" s="84" t="e">
        <v>#DIV/0!</v>
      </c>
      <c r="BY144" s="84" t="e">
        <v>#DIV/0!</v>
      </c>
      <c r="BZ144" s="84" t="e">
        <v>#DIV/0!</v>
      </c>
      <c r="CA144" s="84" t="e">
        <v>#DIV/0!</v>
      </c>
      <c r="CB144" s="84" t="e">
        <v>#DIV/0!</v>
      </c>
      <c r="CC144" s="84" t="e">
        <v>#DIV/0!</v>
      </c>
      <c r="CD144" s="84" t="e">
        <v>#DIV/0!</v>
      </c>
      <c r="CE144" s="84" t="e">
        <v>#DIV/0!</v>
      </c>
      <c r="CF144" s="84" t="e">
        <v>#DIV/0!</v>
      </c>
      <c r="CG144" s="84" t="e">
        <v>#DIV/0!</v>
      </c>
      <c r="CH144" s="84" t="e">
        <v>#DIV/0!</v>
      </c>
      <c r="CI144" s="84" t="e">
        <v>#DIV/0!</v>
      </c>
      <c r="CJ144" s="84" t="e">
        <v>#DIV/0!</v>
      </c>
      <c r="CK144" s="84" t="e">
        <v>#DIV/0!</v>
      </c>
      <c r="CL144" s="84" t="e">
        <v>#DIV/0!</v>
      </c>
      <c r="CM144" s="84" t="e">
        <v>#DIV/0!</v>
      </c>
      <c r="CN144" s="84" t="e">
        <v>#DIV/0!</v>
      </c>
      <c r="CO144" s="84" t="e">
        <v>#DIV/0!</v>
      </c>
      <c r="CP144" s="84" t="e">
        <v>#DIV/0!</v>
      </c>
      <c r="CQ144" s="84" t="e">
        <v>#DIV/0!</v>
      </c>
      <c r="CR144" s="84" t="e">
        <v>#DIV/0!</v>
      </c>
      <c r="CS144" s="84" t="e">
        <v>#DIV/0!</v>
      </c>
      <c r="CT144" s="84" t="e">
        <v>#DIV/0!</v>
      </c>
      <c r="CU144" s="84" t="e">
        <v>#DIV/0!</v>
      </c>
      <c r="CV144" s="84" t="e">
        <v>#DIV/0!</v>
      </c>
      <c r="CW144" s="84" t="e">
        <v>#DIV/0!</v>
      </c>
      <c r="CX144" s="84" t="e">
        <v>#DIV/0!</v>
      </c>
      <c r="CY144" s="84" t="e">
        <v>#DIV/0!</v>
      </c>
      <c r="CZ144" s="84" t="e">
        <v>#DIV/0!</v>
      </c>
      <c r="DA144" s="84" t="e">
        <v>#DIV/0!</v>
      </c>
      <c r="DB144" s="84" t="e">
        <v>#DIV/0!</v>
      </c>
      <c r="DC144" s="84" t="e">
        <v>#DIV/0!</v>
      </c>
      <c r="DD144" s="84" t="e">
        <v>#DIV/0!</v>
      </c>
      <c r="DE144" s="84" t="e">
        <v>#DIV/0!</v>
      </c>
      <c r="DF144" s="84" t="e">
        <v>#DIV/0!</v>
      </c>
      <c r="DG144" s="84" t="e">
        <v>#DIV/0!</v>
      </c>
      <c r="DH144" s="84" t="e">
        <v>#DIV/0!</v>
      </c>
      <c r="DI144" s="84" t="e">
        <v>#DIV/0!</v>
      </c>
      <c r="DJ144" s="84" t="e">
        <v>#DIV/0!</v>
      </c>
      <c r="DK144" s="84" t="e">
        <v>#DIV/0!</v>
      </c>
      <c r="DL144" s="84" t="e">
        <v>#DIV/0!</v>
      </c>
      <c r="DM144" s="84" t="e">
        <v>#DIV/0!</v>
      </c>
      <c r="DN144" s="84" t="e">
        <v>#DIV/0!</v>
      </c>
      <c r="DO144" s="84" t="e">
        <v>#DIV/0!</v>
      </c>
      <c r="DP144" s="84" t="e">
        <v>#DIV/0!</v>
      </c>
      <c r="DQ144" s="84" t="e">
        <v>#DIV/0!</v>
      </c>
      <c r="DR144" s="84" t="e">
        <v>#DIV/0!</v>
      </c>
      <c r="DS144" s="84" t="e">
        <v>#DIV/0!</v>
      </c>
      <c r="DT144" s="84" t="e">
        <v>#DIV/0!</v>
      </c>
      <c r="DU144" s="84" t="e">
        <v>#DIV/0!</v>
      </c>
      <c r="DV144" s="84" t="e">
        <v>#DIV/0!</v>
      </c>
      <c r="DW144" s="84" t="e">
        <v>#DIV/0!</v>
      </c>
      <c r="DX144" s="84" t="e">
        <v>#DIV/0!</v>
      </c>
      <c r="DY144" s="84" t="e">
        <v>#DIV/0!</v>
      </c>
      <c r="DZ144" s="84" t="e">
        <v>#DIV/0!</v>
      </c>
      <c r="EA144" s="84" t="e">
        <v>#DIV/0!</v>
      </c>
      <c r="EB144" s="84" t="e">
        <v>#DIV/0!</v>
      </c>
      <c r="EC144" s="84" t="e">
        <v>#DIV/0!</v>
      </c>
      <c r="ED144" s="84" t="e">
        <v>#DIV/0!</v>
      </c>
      <c r="EE144" s="84" t="e">
        <v>#DIV/0!</v>
      </c>
      <c r="EF144" s="84" t="e">
        <v>#DIV/0!</v>
      </c>
      <c r="EG144" s="84" t="e">
        <v>#DIV/0!</v>
      </c>
      <c r="EH144" s="84" t="e">
        <v>#DIV/0!</v>
      </c>
      <c r="EI144" s="84" t="e">
        <v>#DIV/0!</v>
      </c>
      <c r="EJ144" s="84" t="e">
        <v>#DIV/0!</v>
      </c>
      <c r="EK144" s="84" t="e">
        <v>#DIV/0!</v>
      </c>
      <c r="EL144" s="84" t="e">
        <v>#DIV/0!</v>
      </c>
      <c r="EM144" s="84" t="e">
        <v>#DIV/0!</v>
      </c>
      <c r="EN144" s="84" t="e">
        <v>#DIV/0!</v>
      </c>
      <c r="EO144" s="84" t="e">
        <v>#DIV/0!</v>
      </c>
      <c r="EP144" s="84" t="e">
        <v>#DIV/0!</v>
      </c>
      <c r="EQ144" s="84" t="e">
        <v>#DIV/0!</v>
      </c>
      <c r="ER144" s="84" t="e">
        <v>#DIV/0!</v>
      </c>
      <c r="ES144" s="84" t="e">
        <v>#DIV/0!</v>
      </c>
      <c r="ET144" s="84" t="e">
        <v>#DIV/0!</v>
      </c>
      <c r="EU144" s="84" t="e">
        <v>#DIV/0!</v>
      </c>
      <c r="EV144" s="84" t="e">
        <v>#DIV/0!</v>
      </c>
      <c r="EW144" s="84" t="e">
        <v>#DIV/0!</v>
      </c>
      <c r="EX144" s="84" t="e">
        <v>#DIV/0!</v>
      </c>
      <c r="EY144" s="84" t="e">
        <v>#DIV/0!</v>
      </c>
      <c r="EZ144" s="84" t="e">
        <v>#DIV/0!</v>
      </c>
      <c r="FA144" s="84" t="e">
        <v>#DIV/0!</v>
      </c>
      <c r="FB144" s="84" t="e">
        <v>#DIV/0!</v>
      </c>
      <c r="FC144" s="84" t="e">
        <v>#DIV/0!</v>
      </c>
      <c r="FD144" s="84" t="e">
        <v>#DIV/0!</v>
      </c>
      <c r="FE144" s="84" t="e">
        <v>#DIV/0!</v>
      </c>
      <c r="FF144" s="84" t="e">
        <v>#DIV/0!</v>
      </c>
      <c r="FG144" s="84" t="e">
        <v>#DIV/0!</v>
      </c>
      <c r="FH144" s="84" t="e">
        <v>#DIV/0!</v>
      </c>
      <c r="FI144" s="84" t="e">
        <v>#DIV/0!</v>
      </c>
      <c r="FJ144" s="84" t="e">
        <v>#DIV/0!</v>
      </c>
      <c r="FK144" s="84" t="e">
        <v>#DIV/0!</v>
      </c>
      <c r="FL144" s="84" t="e">
        <v>#DIV/0!</v>
      </c>
      <c r="FM144" s="84" t="e">
        <v>#DIV/0!</v>
      </c>
      <c r="FN144" s="84" t="e">
        <v>#DIV/0!</v>
      </c>
      <c r="FO144" s="84" t="e">
        <v>#DIV/0!</v>
      </c>
      <c r="FP144" s="84" t="e">
        <v>#DIV/0!</v>
      </c>
      <c r="FQ144" s="84" t="e">
        <v>#DIV/0!</v>
      </c>
      <c r="FR144" s="84" t="e">
        <v>#DIV/0!</v>
      </c>
      <c r="FS144" s="84" t="e">
        <v>#DIV/0!</v>
      </c>
      <c r="FT144" s="84" t="e">
        <v>#DIV/0!</v>
      </c>
      <c r="FU144" s="84" t="e">
        <v>#DIV/0!</v>
      </c>
      <c r="FV144" s="84" t="e">
        <v>#DIV/0!</v>
      </c>
      <c r="FW144" s="84" t="e">
        <v>#DIV/0!</v>
      </c>
      <c r="FX144" s="84" t="e">
        <v>#DIV/0!</v>
      </c>
      <c r="FY144" s="84" t="e">
        <v>#DIV/0!</v>
      </c>
      <c r="FZ144" s="84" t="e">
        <v>#DIV/0!</v>
      </c>
      <c r="GA144" s="84" t="e">
        <v>#DIV/0!</v>
      </c>
    </row>
    <row r="145" spans="2:183">
      <c r="B145" s="96" t="s">
        <v>5</v>
      </c>
      <c r="C145" s="166" t="s">
        <v>42</v>
      </c>
      <c r="D145" s="178">
        <v>8053.75</v>
      </c>
      <c r="E145" s="179">
        <v>12170.97</v>
      </c>
      <c r="F145" s="179">
        <v>8087.88</v>
      </c>
      <c r="G145" s="179">
        <v>16047.29</v>
      </c>
      <c r="H145" s="179">
        <v>8103.94</v>
      </c>
      <c r="I145" s="179">
        <v>8192.27</v>
      </c>
      <c r="J145" s="179">
        <v>8280.59</v>
      </c>
      <c r="K145" s="179">
        <v>12490.15</v>
      </c>
      <c r="L145" s="179">
        <v>0</v>
      </c>
      <c r="M145" s="179">
        <v>0</v>
      </c>
      <c r="N145" s="179">
        <v>0</v>
      </c>
      <c r="O145" s="179">
        <v>0</v>
      </c>
      <c r="P145" s="179">
        <v>0</v>
      </c>
      <c r="Q145" s="179">
        <v>0</v>
      </c>
      <c r="R145" s="179">
        <v>0</v>
      </c>
      <c r="S145" s="179">
        <v>0</v>
      </c>
      <c r="T145" s="179">
        <v>0</v>
      </c>
      <c r="U145" s="179">
        <v>0</v>
      </c>
      <c r="V145" s="179">
        <v>0</v>
      </c>
      <c r="W145" s="179">
        <v>0</v>
      </c>
      <c r="X145" s="179">
        <v>0</v>
      </c>
      <c r="Y145" s="179">
        <v>0</v>
      </c>
      <c r="Z145" s="179">
        <v>0</v>
      </c>
      <c r="AA145" s="179">
        <v>0</v>
      </c>
      <c r="AB145" s="179">
        <v>0</v>
      </c>
      <c r="AC145" s="179">
        <v>0</v>
      </c>
      <c r="AD145" s="179">
        <v>0</v>
      </c>
      <c r="AE145" s="179">
        <v>0</v>
      </c>
      <c r="AF145" s="179">
        <v>0</v>
      </c>
      <c r="AG145" s="179">
        <v>0</v>
      </c>
      <c r="AH145" s="179">
        <v>0</v>
      </c>
      <c r="AI145" s="179">
        <v>0</v>
      </c>
      <c r="AJ145" s="179">
        <v>0</v>
      </c>
      <c r="AK145" s="179">
        <v>0</v>
      </c>
      <c r="AL145" s="179">
        <v>0</v>
      </c>
      <c r="AM145" s="179">
        <v>0</v>
      </c>
      <c r="AN145" s="179">
        <v>0</v>
      </c>
      <c r="AO145" s="179">
        <v>0</v>
      </c>
      <c r="AP145" s="179">
        <v>0</v>
      </c>
      <c r="AQ145" s="179">
        <v>0</v>
      </c>
      <c r="AR145" s="179">
        <v>0</v>
      </c>
      <c r="AS145" s="179">
        <v>0</v>
      </c>
      <c r="AT145" s="179">
        <v>0</v>
      </c>
      <c r="AU145" s="179">
        <v>0</v>
      </c>
      <c r="AV145" s="179">
        <v>0</v>
      </c>
      <c r="AW145" s="179">
        <v>0</v>
      </c>
      <c r="AX145" s="179">
        <v>0</v>
      </c>
      <c r="AY145" s="179">
        <v>0</v>
      </c>
      <c r="AZ145" s="179">
        <v>0</v>
      </c>
      <c r="BA145" s="179">
        <v>0</v>
      </c>
      <c r="BB145" s="179">
        <v>0</v>
      </c>
      <c r="BC145" s="179">
        <v>0</v>
      </c>
      <c r="BD145" s="179">
        <v>0</v>
      </c>
      <c r="BE145" s="179">
        <v>0</v>
      </c>
      <c r="BF145" s="179">
        <v>0</v>
      </c>
      <c r="BG145" s="179">
        <v>0</v>
      </c>
      <c r="BH145" s="179">
        <v>0</v>
      </c>
      <c r="BI145" s="179">
        <v>0</v>
      </c>
      <c r="BJ145" s="179">
        <v>0</v>
      </c>
      <c r="BK145" s="179">
        <v>0</v>
      </c>
      <c r="BL145" s="179">
        <v>0</v>
      </c>
      <c r="BM145" s="179">
        <v>0</v>
      </c>
      <c r="BN145" s="179">
        <v>0</v>
      </c>
      <c r="BO145" s="179">
        <v>0</v>
      </c>
      <c r="BP145" s="179">
        <v>0</v>
      </c>
      <c r="BQ145" s="179">
        <v>0</v>
      </c>
      <c r="BR145" s="179">
        <v>0</v>
      </c>
      <c r="BS145" s="179">
        <v>0</v>
      </c>
      <c r="BT145" s="179">
        <v>0</v>
      </c>
      <c r="BU145" s="179">
        <v>0</v>
      </c>
      <c r="BV145" s="179">
        <v>0</v>
      </c>
      <c r="BW145" s="179">
        <v>0</v>
      </c>
      <c r="BX145" s="179">
        <v>0</v>
      </c>
      <c r="BY145" s="179">
        <v>0</v>
      </c>
      <c r="BZ145" s="179">
        <v>0</v>
      </c>
      <c r="CA145" s="179">
        <v>0</v>
      </c>
      <c r="CB145" s="179">
        <v>0</v>
      </c>
      <c r="CC145" s="179">
        <v>0</v>
      </c>
      <c r="CD145" s="179">
        <v>0</v>
      </c>
      <c r="CE145" s="179">
        <v>0</v>
      </c>
      <c r="CF145" s="179">
        <v>0</v>
      </c>
      <c r="CG145" s="179">
        <v>0</v>
      </c>
      <c r="CH145" s="179">
        <v>0</v>
      </c>
      <c r="CI145" s="179">
        <v>0</v>
      </c>
      <c r="CJ145" s="179">
        <v>0</v>
      </c>
      <c r="CK145" s="179">
        <v>0</v>
      </c>
      <c r="CL145" s="179">
        <v>0</v>
      </c>
      <c r="CM145" s="179">
        <v>0</v>
      </c>
      <c r="CN145" s="179">
        <v>0</v>
      </c>
      <c r="CO145" s="179">
        <v>0</v>
      </c>
      <c r="CP145" s="179">
        <v>0</v>
      </c>
      <c r="CQ145" s="179">
        <v>0</v>
      </c>
      <c r="CR145" s="179">
        <v>0</v>
      </c>
      <c r="CS145" s="179">
        <v>0</v>
      </c>
      <c r="CT145" s="179">
        <v>0</v>
      </c>
      <c r="CU145" s="179">
        <v>0</v>
      </c>
      <c r="CV145" s="179">
        <v>0</v>
      </c>
      <c r="CW145" s="179">
        <v>0</v>
      </c>
      <c r="CX145" s="179">
        <v>0</v>
      </c>
      <c r="CY145" s="179">
        <v>0</v>
      </c>
      <c r="CZ145" s="179">
        <v>0</v>
      </c>
      <c r="DA145" s="179">
        <v>0</v>
      </c>
      <c r="DB145" s="179">
        <v>0</v>
      </c>
      <c r="DC145" s="179">
        <v>0</v>
      </c>
      <c r="DD145" s="179">
        <v>0</v>
      </c>
      <c r="DE145" s="179">
        <v>0</v>
      </c>
      <c r="DF145" s="179">
        <v>0</v>
      </c>
      <c r="DG145" s="179">
        <v>0</v>
      </c>
      <c r="DH145" s="179">
        <v>0</v>
      </c>
      <c r="DI145" s="179">
        <v>0</v>
      </c>
      <c r="DJ145" s="179">
        <v>0</v>
      </c>
      <c r="DK145" s="179">
        <v>0</v>
      </c>
      <c r="DL145" s="179">
        <v>0</v>
      </c>
      <c r="DM145" s="179">
        <v>0</v>
      </c>
      <c r="DN145" s="179">
        <v>0</v>
      </c>
      <c r="DO145" s="179">
        <v>0</v>
      </c>
      <c r="DP145" s="179">
        <v>0</v>
      </c>
      <c r="DQ145" s="179">
        <v>0</v>
      </c>
      <c r="DR145" s="179">
        <v>0</v>
      </c>
      <c r="DS145" s="179">
        <v>0</v>
      </c>
      <c r="DT145" s="179">
        <v>0</v>
      </c>
      <c r="DU145" s="179">
        <v>0</v>
      </c>
      <c r="DV145" s="179">
        <v>0</v>
      </c>
      <c r="DW145" s="179">
        <v>0</v>
      </c>
      <c r="DX145" s="179">
        <v>0</v>
      </c>
      <c r="DY145" s="179">
        <v>0</v>
      </c>
      <c r="DZ145" s="179">
        <v>0</v>
      </c>
      <c r="EA145" s="179">
        <v>0</v>
      </c>
      <c r="EB145" s="179">
        <v>0</v>
      </c>
      <c r="EC145" s="179">
        <v>0</v>
      </c>
      <c r="ED145" s="179">
        <v>0</v>
      </c>
      <c r="EE145" s="179">
        <v>0</v>
      </c>
      <c r="EF145" s="179">
        <v>0</v>
      </c>
      <c r="EG145" s="179">
        <v>0</v>
      </c>
      <c r="EH145" s="179">
        <v>0</v>
      </c>
      <c r="EI145" s="179">
        <v>0</v>
      </c>
      <c r="EJ145" s="179">
        <v>0</v>
      </c>
      <c r="EK145" s="179">
        <v>0</v>
      </c>
      <c r="EL145" s="179">
        <v>0</v>
      </c>
      <c r="EM145" s="179">
        <v>0</v>
      </c>
      <c r="EN145" s="179">
        <v>0</v>
      </c>
      <c r="EO145" s="179">
        <v>0</v>
      </c>
      <c r="EP145" s="179">
        <v>0</v>
      </c>
      <c r="EQ145" s="179">
        <v>0</v>
      </c>
      <c r="ER145" s="179">
        <v>0</v>
      </c>
      <c r="ES145" s="179">
        <v>0</v>
      </c>
      <c r="ET145" s="179">
        <v>0</v>
      </c>
      <c r="EU145" s="179">
        <v>0</v>
      </c>
      <c r="EV145" s="179">
        <v>0</v>
      </c>
      <c r="EW145" s="179">
        <v>0</v>
      </c>
      <c r="EX145" s="179">
        <v>0</v>
      </c>
      <c r="EY145" s="179">
        <v>0</v>
      </c>
      <c r="EZ145" s="179">
        <v>0</v>
      </c>
      <c r="FA145" s="179">
        <v>0</v>
      </c>
      <c r="FB145" s="179">
        <v>0</v>
      </c>
      <c r="FC145" s="179">
        <v>0</v>
      </c>
      <c r="FD145" s="179">
        <v>0</v>
      </c>
      <c r="FE145" s="179">
        <v>0</v>
      </c>
      <c r="FF145" s="179">
        <v>0</v>
      </c>
      <c r="FG145" s="179">
        <v>0</v>
      </c>
      <c r="FH145" s="179">
        <v>0</v>
      </c>
      <c r="FI145" s="179">
        <v>0</v>
      </c>
      <c r="FJ145" s="179">
        <v>0</v>
      </c>
      <c r="FK145" s="179">
        <v>0</v>
      </c>
      <c r="FL145" s="179">
        <v>0</v>
      </c>
      <c r="FM145" s="179">
        <v>0</v>
      </c>
      <c r="FN145" s="179">
        <v>0</v>
      </c>
      <c r="FO145" s="179">
        <v>0</v>
      </c>
      <c r="FP145" s="179">
        <v>0</v>
      </c>
      <c r="FQ145" s="179">
        <v>0</v>
      </c>
      <c r="FR145" s="179">
        <v>0</v>
      </c>
      <c r="FS145" s="179">
        <v>0</v>
      </c>
      <c r="FT145" s="179">
        <v>0</v>
      </c>
      <c r="FU145" s="179">
        <v>0</v>
      </c>
      <c r="FV145" s="179">
        <v>0</v>
      </c>
      <c r="FW145" s="179">
        <v>0</v>
      </c>
      <c r="FX145" s="179">
        <v>0</v>
      </c>
      <c r="FY145" s="179">
        <v>0</v>
      </c>
      <c r="FZ145" s="179">
        <v>0</v>
      </c>
      <c r="GA145" s="179">
        <v>0</v>
      </c>
    </row>
    <row r="146" spans="2:183">
      <c r="B146" s="96" t="s">
        <v>5</v>
      </c>
      <c r="C146" s="166" t="s">
        <v>318</v>
      </c>
      <c r="D146" s="178">
        <v>0</v>
      </c>
      <c r="E146" s="179">
        <v>0</v>
      </c>
      <c r="F146" s="179">
        <v>0</v>
      </c>
      <c r="G146" s="179">
        <v>0</v>
      </c>
      <c r="H146" s="179">
        <v>0</v>
      </c>
      <c r="I146" s="179">
        <v>0</v>
      </c>
      <c r="J146" s="179">
        <v>0</v>
      </c>
      <c r="K146" s="179">
        <v>0</v>
      </c>
      <c r="L146" s="179">
        <v>0</v>
      </c>
      <c r="M146" s="179">
        <v>0</v>
      </c>
      <c r="N146" s="179">
        <v>0</v>
      </c>
      <c r="O146" s="179">
        <v>0</v>
      </c>
      <c r="P146" s="179">
        <v>0</v>
      </c>
      <c r="Q146" s="179">
        <v>0</v>
      </c>
      <c r="R146" s="179">
        <v>0</v>
      </c>
      <c r="S146" s="179">
        <v>0</v>
      </c>
      <c r="T146" s="179">
        <v>0</v>
      </c>
      <c r="U146" s="179">
        <v>0</v>
      </c>
      <c r="V146" s="179">
        <v>0</v>
      </c>
      <c r="W146" s="179">
        <v>0</v>
      </c>
      <c r="X146" s="179">
        <v>0</v>
      </c>
      <c r="Y146" s="179">
        <v>0</v>
      </c>
      <c r="Z146" s="179">
        <v>0</v>
      </c>
      <c r="AA146" s="179">
        <v>0</v>
      </c>
      <c r="AB146" s="179">
        <v>0</v>
      </c>
      <c r="AC146" s="179">
        <v>0</v>
      </c>
      <c r="AD146" s="179">
        <v>0</v>
      </c>
      <c r="AE146" s="179">
        <v>0</v>
      </c>
      <c r="AF146" s="179">
        <v>0</v>
      </c>
      <c r="AG146" s="179">
        <v>0</v>
      </c>
      <c r="AH146" s="179">
        <v>0</v>
      </c>
      <c r="AI146" s="179">
        <v>0</v>
      </c>
      <c r="AJ146" s="179">
        <v>0</v>
      </c>
      <c r="AK146" s="179">
        <v>0</v>
      </c>
      <c r="AL146" s="179">
        <v>0</v>
      </c>
      <c r="AM146" s="179">
        <v>0</v>
      </c>
      <c r="AN146" s="179">
        <v>0</v>
      </c>
      <c r="AO146" s="179">
        <v>0</v>
      </c>
      <c r="AP146" s="179">
        <v>0</v>
      </c>
      <c r="AQ146" s="179">
        <v>0</v>
      </c>
      <c r="AR146" s="179">
        <v>0</v>
      </c>
      <c r="AS146" s="179">
        <v>0</v>
      </c>
      <c r="AT146" s="179">
        <v>0</v>
      </c>
      <c r="AU146" s="179">
        <v>0</v>
      </c>
      <c r="AV146" s="179">
        <v>0</v>
      </c>
      <c r="AW146" s="179">
        <v>0</v>
      </c>
      <c r="AX146" s="179">
        <v>0</v>
      </c>
      <c r="AY146" s="179">
        <v>0</v>
      </c>
      <c r="AZ146" s="179">
        <v>0</v>
      </c>
      <c r="BA146" s="179">
        <v>0</v>
      </c>
      <c r="BB146" s="179">
        <v>0</v>
      </c>
      <c r="BC146" s="179">
        <v>0</v>
      </c>
      <c r="BD146" s="179">
        <v>0</v>
      </c>
      <c r="BE146" s="179">
        <v>0</v>
      </c>
      <c r="BF146" s="179">
        <v>0</v>
      </c>
      <c r="BG146" s="179">
        <v>0</v>
      </c>
      <c r="BH146" s="179">
        <v>0</v>
      </c>
      <c r="BI146" s="179">
        <v>0</v>
      </c>
      <c r="BJ146" s="179">
        <v>0</v>
      </c>
      <c r="BK146" s="179">
        <v>0</v>
      </c>
      <c r="BL146" s="179">
        <v>0</v>
      </c>
      <c r="BM146" s="179">
        <v>0</v>
      </c>
      <c r="BN146" s="179">
        <v>0</v>
      </c>
      <c r="BO146" s="179">
        <v>0</v>
      </c>
      <c r="BP146" s="179">
        <v>0</v>
      </c>
      <c r="BQ146" s="179">
        <v>0</v>
      </c>
      <c r="BR146" s="179">
        <v>0</v>
      </c>
      <c r="BS146" s="179">
        <v>0</v>
      </c>
      <c r="BT146" s="179">
        <v>0</v>
      </c>
      <c r="BU146" s="179">
        <v>0</v>
      </c>
      <c r="BV146" s="179">
        <v>0</v>
      </c>
      <c r="BW146" s="179">
        <v>0</v>
      </c>
      <c r="BX146" s="179">
        <v>0</v>
      </c>
      <c r="BY146" s="179">
        <v>0</v>
      </c>
      <c r="BZ146" s="179">
        <v>0</v>
      </c>
      <c r="CA146" s="179">
        <v>0</v>
      </c>
      <c r="CB146" s="179">
        <v>0</v>
      </c>
      <c r="CC146" s="179">
        <v>0</v>
      </c>
      <c r="CD146" s="179">
        <v>0</v>
      </c>
      <c r="CE146" s="179">
        <v>0</v>
      </c>
      <c r="CF146" s="179">
        <v>0</v>
      </c>
      <c r="CG146" s="179">
        <v>0</v>
      </c>
      <c r="CH146" s="179">
        <v>0</v>
      </c>
      <c r="CI146" s="179">
        <v>0</v>
      </c>
      <c r="CJ146" s="179">
        <v>0</v>
      </c>
      <c r="CK146" s="179">
        <v>0</v>
      </c>
      <c r="CL146" s="179">
        <v>0</v>
      </c>
      <c r="CM146" s="179">
        <v>0</v>
      </c>
      <c r="CN146" s="179">
        <v>0</v>
      </c>
      <c r="CO146" s="179">
        <v>0</v>
      </c>
      <c r="CP146" s="179">
        <v>0</v>
      </c>
      <c r="CQ146" s="179">
        <v>0</v>
      </c>
      <c r="CR146" s="179">
        <v>0</v>
      </c>
      <c r="CS146" s="179">
        <v>0</v>
      </c>
      <c r="CT146" s="179">
        <v>0</v>
      </c>
      <c r="CU146" s="179">
        <v>0</v>
      </c>
      <c r="CV146" s="179">
        <v>0</v>
      </c>
      <c r="CW146" s="179">
        <v>0</v>
      </c>
      <c r="CX146" s="179">
        <v>0</v>
      </c>
      <c r="CY146" s="179">
        <v>0</v>
      </c>
      <c r="CZ146" s="179">
        <v>0</v>
      </c>
      <c r="DA146" s="179">
        <v>0</v>
      </c>
      <c r="DB146" s="179">
        <v>0</v>
      </c>
      <c r="DC146" s="179">
        <v>0</v>
      </c>
      <c r="DD146" s="179">
        <v>0</v>
      </c>
      <c r="DE146" s="179">
        <v>0</v>
      </c>
      <c r="DF146" s="179">
        <v>0</v>
      </c>
      <c r="DG146" s="179">
        <v>0</v>
      </c>
      <c r="DH146" s="179">
        <v>0</v>
      </c>
      <c r="DI146" s="179">
        <v>0</v>
      </c>
      <c r="DJ146" s="179">
        <v>0</v>
      </c>
      <c r="DK146" s="179">
        <v>0</v>
      </c>
      <c r="DL146" s="179">
        <v>0</v>
      </c>
      <c r="DM146" s="179">
        <v>0</v>
      </c>
      <c r="DN146" s="179">
        <v>0</v>
      </c>
      <c r="DO146" s="179">
        <v>0</v>
      </c>
      <c r="DP146" s="179">
        <v>0</v>
      </c>
      <c r="DQ146" s="179">
        <v>0</v>
      </c>
      <c r="DR146" s="179">
        <v>0</v>
      </c>
      <c r="DS146" s="179">
        <v>0</v>
      </c>
      <c r="DT146" s="179">
        <v>0</v>
      </c>
      <c r="DU146" s="179">
        <v>0</v>
      </c>
      <c r="DV146" s="179">
        <v>0</v>
      </c>
      <c r="DW146" s="179">
        <v>0</v>
      </c>
      <c r="DX146" s="179">
        <v>0</v>
      </c>
      <c r="DY146" s="179">
        <v>0</v>
      </c>
      <c r="DZ146" s="179">
        <v>0</v>
      </c>
      <c r="EA146" s="179">
        <v>0</v>
      </c>
      <c r="EB146" s="179">
        <v>0</v>
      </c>
      <c r="EC146" s="179">
        <v>0</v>
      </c>
      <c r="ED146" s="179">
        <v>0</v>
      </c>
      <c r="EE146" s="179">
        <v>0</v>
      </c>
      <c r="EF146" s="179">
        <v>0</v>
      </c>
      <c r="EG146" s="179">
        <v>0</v>
      </c>
      <c r="EH146" s="179">
        <v>0</v>
      </c>
      <c r="EI146" s="179">
        <v>0</v>
      </c>
      <c r="EJ146" s="179">
        <v>0</v>
      </c>
      <c r="EK146" s="179">
        <v>0</v>
      </c>
      <c r="EL146" s="179">
        <v>0</v>
      </c>
      <c r="EM146" s="179">
        <v>0</v>
      </c>
      <c r="EN146" s="179">
        <v>0</v>
      </c>
      <c r="EO146" s="179">
        <v>0</v>
      </c>
      <c r="EP146" s="179">
        <v>0</v>
      </c>
      <c r="EQ146" s="179">
        <v>0</v>
      </c>
      <c r="ER146" s="179">
        <v>0</v>
      </c>
      <c r="ES146" s="179">
        <v>0</v>
      </c>
      <c r="ET146" s="179">
        <v>0</v>
      </c>
      <c r="EU146" s="179">
        <v>0</v>
      </c>
      <c r="EV146" s="179">
        <v>0</v>
      </c>
      <c r="EW146" s="179">
        <v>0</v>
      </c>
      <c r="EX146" s="179">
        <v>0</v>
      </c>
      <c r="EY146" s="179">
        <v>0</v>
      </c>
      <c r="EZ146" s="179">
        <v>0</v>
      </c>
      <c r="FA146" s="179">
        <v>0</v>
      </c>
      <c r="FB146" s="179">
        <v>0</v>
      </c>
      <c r="FC146" s="179">
        <v>0</v>
      </c>
      <c r="FD146" s="179">
        <v>0</v>
      </c>
      <c r="FE146" s="179">
        <v>0</v>
      </c>
      <c r="FF146" s="179">
        <v>0</v>
      </c>
      <c r="FG146" s="179">
        <v>0</v>
      </c>
      <c r="FH146" s="179">
        <v>0</v>
      </c>
      <c r="FI146" s="179">
        <v>0</v>
      </c>
      <c r="FJ146" s="179">
        <v>0</v>
      </c>
      <c r="FK146" s="179">
        <v>0</v>
      </c>
      <c r="FL146" s="179">
        <v>0</v>
      </c>
      <c r="FM146" s="179">
        <v>0</v>
      </c>
      <c r="FN146" s="179">
        <v>0</v>
      </c>
      <c r="FO146" s="179">
        <v>0</v>
      </c>
      <c r="FP146" s="179">
        <v>0</v>
      </c>
      <c r="FQ146" s="179">
        <v>0</v>
      </c>
      <c r="FR146" s="179">
        <v>0</v>
      </c>
      <c r="FS146" s="179">
        <v>0</v>
      </c>
      <c r="FT146" s="179">
        <v>0</v>
      </c>
      <c r="FU146" s="179">
        <v>0</v>
      </c>
      <c r="FV146" s="179">
        <v>0</v>
      </c>
      <c r="FW146" s="179">
        <v>0</v>
      </c>
      <c r="FX146" s="179">
        <v>0</v>
      </c>
      <c r="FY146" s="179">
        <v>0</v>
      </c>
      <c r="FZ146" s="179">
        <v>0</v>
      </c>
      <c r="GA146" s="179">
        <v>0</v>
      </c>
    </row>
    <row r="147" spans="2:183" s="41" customFormat="1">
      <c r="B147" s="96" t="s">
        <v>5</v>
      </c>
      <c r="C147" s="166" t="s">
        <v>43</v>
      </c>
      <c r="D147" s="175">
        <v>102.89</v>
      </c>
      <c r="E147" s="176">
        <v>91.16</v>
      </c>
      <c r="F147" s="176">
        <v>97.22</v>
      </c>
      <c r="G147" s="176">
        <v>96.56</v>
      </c>
      <c r="H147" s="176">
        <v>1096.1199999999999</v>
      </c>
      <c r="I147" s="176">
        <v>109.67</v>
      </c>
      <c r="J147" s="176">
        <v>98.41</v>
      </c>
      <c r="K147" s="176">
        <v>99.05</v>
      </c>
      <c r="L147" s="176">
        <v>0</v>
      </c>
      <c r="M147" s="176">
        <v>0</v>
      </c>
      <c r="N147" s="176">
        <v>0</v>
      </c>
      <c r="O147" s="176">
        <v>0</v>
      </c>
      <c r="P147" s="176">
        <v>0</v>
      </c>
      <c r="Q147" s="176">
        <v>0</v>
      </c>
      <c r="R147" s="176">
        <v>0</v>
      </c>
      <c r="S147" s="176">
        <v>0</v>
      </c>
      <c r="T147" s="176">
        <v>0</v>
      </c>
      <c r="U147" s="176">
        <v>0</v>
      </c>
      <c r="V147" s="176">
        <v>0</v>
      </c>
      <c r="W147" s="176">
        <v>0</v>
      </c>
      <c r="X147" s="176">
        <v>0</v>
      </c>
      <c r="Y147" s="176">
        <v>0</v>
      </c>
      <c r="Z147" s="176">
        <v>0</v>
      </c>
      <c r="AA147" s="176">
        <v>0</v>
      </c>
      <c r="AB147" s="176">
        <v>0</v>
      </c>
      <c r="AC147" s="176">
        <v>0</v>
      </c>
      <c r="AD147" s="176">
        <v>0</v>
      </c>
      <c r="AE147" s="176">
        <v>0</v>
      </c>
      <c r="AF147" s="176">
        <v>0</v>
      </c>
      <c r="AG147" s="176">
        <v>0</v>
      </c>
      <c r="AH147" s="176">
        <v>0</v>
      </c>
      <c r="AI147" s="176">
        <v>0</v>
      </c>
      <c r="AJ147" s="176">
        <v>0</v>
      </c>
      <c r="AK147" s="176">
        <v>0</v>
      </c>
      <c r="AL147" s="176">
        <v>0</v>
      </c>
      <c r="AM147" s="176">
        <v>0</v>
      </c>
      <c r="AN147" s="176">
        <v>0</v>
      </c>
      <c r="AO147" s="176">
        <v>0</v>
      </c>
      <c r="AP147" s="176">
        <v>0</v>
      </c>
      <c r="AQ147" s="176">
        <v>0</v>
      </c>
      <c r="AR147" s="176">
        <v>0</v>
      </c>
      <c r="AS147" s="176">
        <v>0</v>
      </c>
      <c r="AT147" s="176">
        <v>0</v>
      </c>
      <c r="AU147" s="176">
        <v>0</v>
      </c>
      <c r="AV147" s="176">
        <v>0</v>
      </c>
      <c r="AW147" s="176">
        <v>0</v>
      </c>
      <c r="AX147" s="176">
        <v>0</v>
      </c>
      <c r="AY147" s="176">
        <v>0</v>
      </c>
      <c r="AZ147" s="176">
        <v>0</v>
      </c>
      <c r="BA147" s="176">
        <v>0</v>
      </c>
      <c r="BB147" s="176">
        <v>0</v>
      </c>
      <c r="BC147" s="176">
        <v>0</v>
      </c>
      <c r="BD147" s="176">
        <v>0</v>
      </c>
      <c r="BE147" s="176">
        <v>0</v>
      </c>
      <c r="BF147" s="176">
        <v>0</v>
      </c>
      <c r="BG147" s="176">
        <v>0</v>
      </c>
      <c r="BH147" s="176">
        <v>0</v>
      </c>
      <c r="BI147" s="176">
        <v>0</v>
      </c>
      <c r="BJ147" s="176">
        <v>0</v>
      </c>
      <c r="BK147" s="176">
        <v>0</v>
      </c>
      <c r="BL147" s="176">
        <v>0</v>
      </c>
      <c r="BM147" s="176">
        <v>0</v>
      </c>
      <c r="BN147" s="176">
        <v>0</v>
      </c>
      <c r="BO147" s="176">
        <v>0</v>
      </c>
      <c r="BP147" s="176">
        <v>0</v>
      </c>
      <c r="BQ147" s="176">
        <v>0</v>
      </c>
      <c r="BR147" s="176">
        <v>0</v>
      </c>
      <c r="BS147" s="176">
        <v>0</v>
      </c>
      <c r="BT147" s="176">
        <v>0</v>
      </c>
      <c r="BU147" s="176">
        <v>0</v>
      </c>
      <c r="BV147" s="176">
        <v>0</v>
      </c>
      <c r="BW147" s="176">
        <v>0</v>
      </c>
      <c r="BX147" s="176">
        <v>0</v>
      </c>
      <c r="BY147" s="176">
        <v>0</v>
      </c>
      <c r="BZ147" s="176">
        <v>0</v>
      </c>
      <c r="CA147" s="176">
        <v>0</v>
      </c>
      <c r="CB147" s="176">
        <v>0</v>
      </c>
      <c r="CC147" s="176">
        <v>0</v>
      </c>
      <c r="CD147" s="176">
        <v>0</v>
      </c>
      <c r="CE147" s="176">
        <v>0</v>
      </c>
      <c r="CF147" s="176">
        <v>0</v>
      </c>
      <c r="CG147" s="176">
        <v>0</v>
      </c>
      <c r="CH147" s="176">
        <v>0</v>
      </c>
      <c r="CI147" s="176">
        <v>0</v>
      </c>
      <c r="CJ147" s="176">
        <v>0</v>
      </c>
      <c r="CK147" s="176">
        <v>0</v>
      </c>
      <c r="CL147" s="176">
        <v>0</v>
      </c>
      <c r="CM147" s="176">
        <v>0</v>
      </c>
      <c r="CN147" s="176">
        <v>0</v>
      </c>
      <c r="CO147" s="176">
        <v>0</v>
      </c>
      <c r="CP147" s="176">
        <v>0</v>
      </c>
      <c r="CQ147" s="176">
        <v>0</v>
      </c>
      <c r="CR147" s="176">
        <v>0</v>
      </c>
      <c r="CS147" s="176">
        <v>0</v>
      </c>
      <c r="CT147" s="176">
        <v>0</v>
      </c>
      <c r="CU147" s="176">
        <v>0</v>
      </c>
      <c r="CV147" s="176">
        <v>0</v>
      </c>
      <c r="CW147" s="176">
        <v>0</v>
      </c>
      <c r="CX147" s="176">
        <v>0</v>
      </c>
      <c r="CY147" s="176">
        <v>0</v>
      </c>
      <c r="CZ147" s="176">
        <v>0</v>
      </c>
      <c r="DA147" s="176">
        <v>0</v>
      </c>
      <c r="DB147" s="176">
        <v>0</v>
      </c>
      <c r="DC147" s="176">
        <v>0</v>
      </c>
      <c r="DD147" s="176">
        <v>0</v>
      </c>
      <c r="DE147" s="176">
        <v>0</v>
      </c>
      <c r="DF147" s="176">
        <v>0</v>
      </c>
      <c r="DG147" s="176">
        <v>0</v>
      </c>
      <c r="DH147" s="176">
        <v>0</v>
      </c>
      <c r="DI147" s="176">
        <v>0</v>
      </c>
      <c r="DJ147" s="176">
        <v>0</v>
      </c>
      <c r="DK147" s="176">
        <v>0</v>
      </c>
      <c r="DL147" s="176">
        <v>0</v>
      </c>
      <c r="DM147" s="176">
        <v>0</v>
      </c>
      <c r="DN147" s="176">
        <v>0</v>
      </c>
      <c r="DO147" s="176">
        <v>0</v>
      </c>
      <c r="DP147" s="176">
        <v>0</v>
      </c>
      <c r="DQ147" s="176">
        <v>0</v>
      </c>
      <c r="DR147" s="176">
        <v>0</v>
      </c>
      <c r="DS147" s="176">
        <v>0</v>
      </c>
      <c r="DT147" s="176">
        <v>0</v>
      </c>
      <c r="DU147" s="176">
        <v>0</v>
      </c>
      <c r="DV147" s="176">
        <v>0</v>
      </c>
      <c r="DW147" s="176">
        <v>0</v>
      </c>
      <c r="DX147" s="176">
        <v>0</v>
      </c>
      <c r="DY147" s="176">
        <v>0</v>
      </c>
      <c r="DZ147" s="176">
        <v>0</v>
      </c>
      <c r="EA147" s="176">
        <v>0</v>
      </c>
      <c r="EB147" s="176">
        <v>0</v>
      </c>
      <c r="EC147" s="176">
        <v>0</v>
      </c>
      <c r="ED147" s="176">
        <v>0</v>
      </c>
      <c r="EE147" s="176">
        <v>0</v>
      </c>
      <c r="EF147" s="176">
        <v>0</v>
      </c>
      <c r="EG147" s="176">
        <v>0</v>
      </c>
      <c r="EH147" s="176">
        <v>0</v>
      </c>
      <c r="EI147" s="176">
        <v>0</v>
      </c>
      <c r="EJ147" s="176">
        <v>0</v>
      </c>
      <c r="EK147" s="176">
        <v>0</v>
      </c>
      <c r="EL147" s="176">
        <v>0</v>
      </c>
      <c r="EM147" s="176">
        <v>0</v>
      </c>
      <c r="EN147" s="176">
        <v>0</v>
      </c>
      <c r="EO147" s="176">
        <v>0</v>
      </c>
      <c r="EP147" s="176">
        <v>0</v>
      </c>
      <c r="EQ147" s="176">
        <v>0</v>
      </c>
      <c r="ER147" s="176">
        <v>0</v>
      </c>
      <c r="ES147" s="176">
        <v>0</v>
      </c>
      <c r="ET147" s="176">
        <v>0</v>
      </c>
      <c r="EU147" s="176">
        <v>0</v>
      </c>
      <c r="EV147" s="176">
        <v>0</v>
      </c>
      <c r="EW147" s="176">
        <v>0</v>
      </c>
      <c r="EX147" s="176">
        <v>0</v>
      </c>
      <c r="EY147" s="176">
        <v>0</v>
      </c>
      <c r="EZ147" s="176">
        <v>0</v>
      </c>
      <c r="FA147" s="176">
        <v>0</v>
      </c>
      <c r="FB147" s="176">
        <v>0</v>
      </c>
      <c r="FC147" s="176">
        <v>0</v>
      </c>
      <c r="FD147" s="176">
        <v>0</v>
      </c>
      <c r="FE147" s="176">
        <v>0</v>
      </c>
      <c r="FF147" s="176">
        <v>0</v>
      </c>
      <c r="FG147" s="176">
        <v>0</v>
      </c>
      <c r="FH147" s="176">
        <v>0</v>
      </c>
      <c r="FI147" s="176">
        <v>0</v>
      </c>
      <c r="FJ147" s="176">
        <v>0</v>
      </c>
      <c r="FK147" s="176">
        <v>0</v>
      </c>
      <c r="FL147" s="176">
        <v>0</v>
      </c>
      <c r="FM147" s="176">
        <v>0</v>
      </c>
      <c r="FN147" s="176">
        <v>0</v>
      </c>
      <c r="FO147" s="176">
        <v>0</v>
      </c>
      <c r="FP147" s="176">
        <v>0</v>
      </c>
      <c r="FQ147" s="176">
        <v>0</v>
      </c>
      <c r="FR147" s="176">
        <v>0</v>
      </c>
      <c r="FS147" s="176">
        <v>0</v>
      </c>
      <c r="FT147" s="176">
        <v>0</v>
      </c>
      <c r="FU147" s="176">
        <v>0</v>
      </c>
      <c r="FV147" s="176">
        <v>0</v>
      </c>
      <c r="FW147" s="176">
        <v>0</v>
      </c>
      <c r="FX147" s="176">
        <v>0</v>
      </c>
      <c r="FY147" s="176">
        <v>0</v>
      </c>
      <c r="FZ147" s="176">
        <v>0</v>
      </c>
      <c r="GA147" s="176">
        <v>0</v>
      </c>
    </row>
    <row r="148" spans="2:183">
      <c r="B148" s="96" t="s">
        <v>5</v>
      </c>
      <c r="C148" s="166" t="s">
        <v>44</v>
      </c>
      <c r="D148" s="178">
        <v>141.52000000000001</v>
      </c>
      <c r="E148" s="179">
        <v>125.4</v>
      </c>
      <c r="F148" s="179">
        <v>133.72</v>
      </c>
      <c r="G148" s="179">
        <v>132.82</v>
      </c>
      <c r="H148" s="179">
        <v>1507.71</v>
      </c>
      <c r="I148" s="179">
        <v>150.85</v>
      </c>
      <c r="J148" s="179">
        <v>135.36000000000001</v>
      </c>
      <c r="K148" s="179">
        <v>136.24</v>
      </c>
      <c r="L148" s="179">
        <v>0</v>
      </c>
      <c r="M148" s="179">
        <v>0</v>
      </c>
      <c r="N148" s="179">
        <v>0</v>
      </c>
      <c r="O148" s="179">
        <v>0</v>
      </c>
      <c r="P148" s="179">
        <v>0</v>
      </c>
      <c r="Q148" s="179">
        <v>0</v>
      </c>
      <c r="R148" s="179">
        <v>0</v>
      </c>
      <c r="S148" s="179">
        <v>0</v>
      </c>
      <c r="T148" s="179">
        <v>0</v>
      </c>
      <c r="U148" s="179">
        <v>0</v>
      </c>
      <c r="V148" s="179">
        <v>0</v>
      </c>
      <c r="W148" s="179">
        <v>0</v>
      </c>
      <c r="X148" s="179">
        <v>0</v>
      </c>
      <c r="Y148" s="179">
        <v>0</v>
      </c>
      <c r="Z148" s="179">
        <v>0</v>
      </c>
      <c r="AA148" s="179">
        <v>0</v>
      </c>
      <c r="AB148" s="179">
        <v>0</v>
      </c>
      <c r="AC148" s="179">
        <v>0</v>
      </c>
      <c r="AD148" s="179">
        <v>0</v>
      </c>
      <c r="AE148" s="179">
        <v>0</v>
      </c>
      <c r="AF148" s="179">
        <v>0</v>
      </c>
      <c r="AG148" s="179">
        <v>0</v>
      </c>
      <c r="AH148" s="179">
        <v>0</v>
      </c>
      <c r="AI148" s="179">
        <v>0</v>
      </c>
      <c r="AJ148" s="179">
        <v>0</v>
      </c>
      <c r="AK148" s="179">
        <v>0</v>
      </c>
      <c r="AL148" s="179">
        <v>0</v>
      </c>
      <c r="AM148" s="179">
        <v>0</v>
      </c>
      <c r="AN148" s="179">
        <v>0</v>
      </c>
      <c r="AO148" s="179">
        <v>0</v>
      </c>
      <c r="AP148" s="179">
        <v>0</v>
      </c>
      <c r="AQ148" s="179">
        <v>0</v>
      </c>
      <c r="AR148" s="179">
        <v>0</v>
      </c>
      <c r="AS148" s="179">
        <v>0</v>
      </c>
      <c r="AT148" s="179">
        <v>0</v>
      </c>
      <c r="AU148" s="179">
        <v>0</v>
      </c>
      <c r="AV148" s="179">
        <v>0</v>
      </c>
      <c r="AW148" s="179">
        <v>0</v>
      </c>
      <c r="AX148" s="179">
        <v>0</v>
      </c>
      <c r="AY148" s="179">
        <v>0</v>
      </c>
      <c r="AZ148" s="179">
        <v>0</v>
      </c>
      <c r="BA148" s="179">
        <v>0</v>
      </c>
      <c r="BB148" s="179">
        <v>0</v>
      </c>
      <c r="BC148" s="179">
        <v>0</v>
      </c>
      <c r="BD148" s="179">
        <v>0</v>
      </c>
      <c r="BE148" s="179">
        <v>0</v>
      </c>
      <c r="BF148" s="179">
        <v>0</v>
      </c>
      <c r="BG148" s="179">
        <v>0</v>
      </c>
      <c r="BH148" s="179">
        <v>0</v>
      </c>
      <c r="BI148" s="179">
        <v>0</v>
      </c>
      <c r="BJ148" s="179">
        <v>0</v>
      </c>
      <c r="BK148" s="179">
        <v>0</v>
      </c>
      <c r="BL148" s="179">
        <v>0</v>
      </c>
      <c r="BM148" s="179">
        <v>0</v>
      </c>
      <c r="BN148" s="179">
        <v>0</v>
      </c>
      <c r="BO148" s="179">
        <v>0</v>
      </c>
      <c r="BP148" s="179">
        <v>0</v>
      </c>
      <c r="BQ148" s="179">
        <v>0</v>
      </c>
      <c r="BR148" s="179">
        <v>0</v>
      </c>
      <c r="BS148" s="179">
        <v>0</v>
      </c>
      <c r="BT148" s="179">
        <v>0</v>
      </c>
      <c r="BU148" s="179">
        <v>0</v>
      </c>
      <c r="BV148" s="179">
        <v>0</v>
      </c>
      <c r="BW148" s="179">
        <v>0</v>
      </c>
      <c r="BX148" s="179">
        <v>0</v>
      </c>
      <c r="BY148" s="179">
        <v>0</v>
      </c>
      <c r="BZ148" s="179">
        <v>0</v>
      </c>
      <c r="CA148" s="179">
        <v>0</v>
      </c>
      <c r="CB148" s="179">
        <v>0</v>
      </c>
      <c r="CC148" s="179">
        <v>0</v>
      </c>
      <c r="CD148" s="179">
        <v>0</v>
      </c>
      <c r="CE148" s="179">
        <v>0</v>
      </c>
      <c r="CF148" s="179">
        <v>0</v>
      </c>
      <c r="CG148" s="179">
        <v>0</v>
      </c>
      <c r="CH148" s="179">
        <v>0</v>
      </c>
      <c r="CI148" s="179">
        <v>0</v>
      </c>
      <c r="CJ148" s="179">
        <v>0</v>
      </c>
      <c r="CK148" s="179">
        <v>0</v>
      </c>
      <c r="CL148" s="179">
        <v>0</v>
      </c>
      <c r="CM148" s="179">
        <v>0</v>
      </c>
      <c r="CN148" s="179">
        <v>0</v>
      </c>
      <c r="CO148" s="179">
        <v>0</v>
      </c>
      <c r="CP148" s="179">
        <v>0</v>
      </c>
      <c r="CQ148" s="179">
        <v>0</v>
      </c>
      <c r="CR148" s="179">
        <v>0</v>
      </c>
      <c r="CS148" s="179">
        <v>0</v>
      </c>
      <c r="CT148" s="179">
        <v>0</v>
      </c>
      <c r="CU148" s="179">
        <v>0</v>
      </c>
      <c r="CV148" s="179">
        <v>0</v>
      </c>
      <c r="CW148" s="179">
        <v>0</v>
      </c>
      <c r="CX148" s="179">
        <v>0</v>
      </c>
      <c r="CY148" s="179">
        <v>0</v>
      </c>
      <c r="CZ148" s="179">
        <v>0</v>
      </c>
      <c r="DA148" s="179">
        <v>0</v>
      </c>
      <c r="DB148" s="179">
        <v>0</v>
      </c>
      <c r="DC148" s="179">
        <v>0</v>
      </c>
      <c r="DD148" s="179">
        <v>0</v>
      </c>
      <c r="DE148" s="179">
        <v>0</v>
      </c>
      <c r="DF148" s="179">
        <v>0</v>
      </c>
      <c r="DG148" s="179">
        <v>0</v>
      </c>
      <c r="DH148" s="179">
        <v>0</v>
      </c>
      <c r="DI148" s="179">
        <v>0</v>
      </c>
      <c r="DJ148" s="179">
        <v>0</v>
      </c>
      <c r="DK148" s="179">
        <v>0</v>
      </c>
      <c r="DL148" s="179">
        <v>0</v>
      </c>
      <c r="DM148" s="179">
        <v>0</v>
      </c>
      <c r="DN148" s="179">
        <v>0</v>
      </c>
      <c r="DO148" s="179">
        <v>0</v>
      </c>
      <c r="DP148" s="179">
        <v>0</v>
      </c>
      <c r="DQ148" s="179">
        <v>0</v>
      </c>
      <c r="DR148" s="179">
        <v>0</v>
      </c>
      <c r="DS148" s="179">
        <v>0</v>
      </c>
      <c r="DT148" s="179">
        <v>0</v>
      </c>
      <c r="DU148" s="179">
        <v>0</v>
      </c>
      <c r="DV148" s="179">
        <v>0</v>
      </c>
      <c r="DW148" s="179">
        <v>0</v>
      </c>
      <c r="DX148" s="179">
        <v>0</v>
      </c>
      <c r="DY148" s="179">
        <v>0</v>
      </c>
      <c r="DZ148" s="179">
        <v>0</v>
      </c>
      <c r="EA148" s="179">
        <v>0</v>
      </c>
      <c r="EB148" s="179">
        <v>0</v>
      </c>
      <c r="EC148" s="179">
        <v>0</v>
      </c>
      <c r="ED148" s="179">
        <v>0</v>
      </c>
      <c r="EE148" s="179">
        <v>0</v>
      </c>
      <c r="EF148" s="179">
        <v>0</v>
      </c>
      <c r="EG148" s="179">
        <v>0</v>
      </c>
      <c r="EH148" s="179">
        <v>0</v>
      </c>
      <c r="EI148" s="179">
        <v>0</v>
      </c>
      <c r="EJ148" s="179">
        <v>0</v>
      </c>
      <c r="EK148" s="179">
        <v>0</v>
      </c>
      <c r="EL148" s="179">
        <v>0</v>
      </c>
      <c r="EM148" s="179">
        <v>0</v>
      </c>
      <c r="EN148" s="179">
        <v>0</v>
      </c>
      <c r="EO148" s="179">
        <v>0</v>
      </c>
      <c r="EP148" s="179">
        <v>0</v>
      </c>
      <c r="EQ148" s="179">
        <v>0</v>
      </c>
      <c r="ER148" s="179">
        <v>0</v>
      </c>
      <c r="ES148" s="179">
        <v>0</v>
      </c>
      <c r="ET148" s="179">
        <v>0</v>
      </c>
      <c r="EU148" s="179">
        <v>0</v>
      </c>
      <c r="EV148" s="179">
        <v>0</v>
      </c>
      <c r="EW148" s="179">
        <v>0</v>
      </c>
      <c r="EX148" s="179">
        <v>0</v>
      </c>
      <c r="EY148" s="179">
        <v>0</v>
      </c>
      <c r="EZ148" s="179">
        <v>0</v>
      </c>
      <c r="FA148" s="179">
        <v>0</v>
      </c>
      <c r="FB148" s="179">
        <v>0</v>
      </c>
      <c r="FC148" s="179">
        <v>0</v>
      </c>
      <c r="FD148" s="179">
        <v>0</v>
      </c>
      <c r="FE148" s="179">
        <v>0</v>
      </c>
      <c r="FF148" s="179">
        <v>0</v>
      </c>
      <c r="FG148" s="179">
        <v>0</v>
      </c>
      <c r="FH148" s="179">
        <v>0</v>
      </c>
      <c r="FI148" s="179">
        <v>0</v>
      </c>
      <c r="FJ148" s="179">
        <v>0</v>
      </c>
      <c r="FK148" s="179">
        <v>0</v>
      </c>
      <c r="FL148" s="179">
        <v>0</v>
      </c>
      <c r="FM148" s="179">
        <v>0</v>
      </c>
      <c r="FN148" s="179">
        <v>0</v>
      </c>
      <c r="FO148" s="179">
        <v>0</v>
      </c>
      <c r="FP148" s="179">
        <v>0</v>
      </c>
      <c r="FQ148" s="179">
        <v>0</v>
      </c>
      <c r="FR148" s="179">
        <v>0</v>
      </c>
      <c r="FS148" s="179">
        <v>0</v>
      </c>
      <c r="FT148" s="179">
        <v>0</v>
      </c>
      <c r="FU148" s="179">
        <v>0</v>
      </c>
      <c r="FV148" s="179">
        <v>0</v>
      </c>
      <c r="FW148" s="179">
        <v>0</v>
      </c>
      <c r="FX148" s="179">
        <v>0</v>
      </c>
      <c r="FY148" s="179">
        <v>0</v>
      </c>
      <c r="FZ148" s="179">
        <v>0</v>
      </c>
      <c r="GA148" s="179">
        <v>0</v>
      </c>
    </row>
    <row r="149" spans="2:183">
      <c r="B149" s="171" t="s">
        <v>5</v>
      </c>
      <c r="C149" s="172" t="s">
        <v>45</v>
      </c>
      <c r="D149" s="92">
        <v>0.20039882853260563</v>
      </c>
      <c r="E149" s="93">
        <v>0.20065413114686659</v>
      </c>
      <c r="F149" s="93">
        <v>0.20041823752775015</v>
      </c>
      <c r="G149" s="93">
        <v>0.20083916493504592</v>
      </c>
      <c r="H149" s="93">
        <v>2.1921787505257107</v>
      </c>
      <c r="I149" s="93">
        <v>0.23354777620437142</v>
      </c>
      <c r="J149" s="93">
        <v>0.20041197174486489</v>
      </c>
      <c r="K149" s="93">
        <v>0.20060867365271606</v>
      </c>
      <c r="L149" s="93" t="e">
        <v>#DIV/0!</v>
      </c>
      <c r="M149" s="93" t="e">
        <v>#DIV/0!</v>
      </c>
      <c r="N149" s="93" t="e">
        <v>#DIV/0!</v>
      </c>
      <c r="O149" s="93" t="e">
        <v>#DIV/0!</v>
      </c>
      <c r="P149" s="93" t="e">
        <v>#DIV/0!</v>
      </c>
      <c r="Q149" s="93" t="e">
        <v>#DIV/0!</v>
      </c>
      <c r="R149" s="93" t="e">
        <v>#DIV/0!</v>
      </c>
      <c r="S149" s="93" t="e">
        <v>#DIV/0!</v>
      </c>
      <c r="T149" s="93" t="e">
        <v>#DIV/0!</v>
      </c>
      <c r="U149" s="93" t="e">
        <v>#DIV/0!</v>
      </c>
      <c r="V149" s="93" t="e">
        <v>#DIV/0!</v>
      </c>
      <c r="W149" s="93" t="e">
        <v>#DIV/0!</v>
      </c>
      <c r="X149" s="93" t="e">
        <v>#DIV/0!</v>
      </c>
      <c r="Y149" s="93" t="e">
        <v>#DIV/0!</v>
      </c>
      <c r="Z149" s="93" t="e">
        <v>#DIV/0!</v>
      </c>
      <c r="AA149" s="93" t="e">
        <v>#DIV/0!</v>
      </c>
      <c r="AB149" s="93" t="e">
        <v>#DIV/0!</v>
      </c>
      <c r="AC149" s="93" t="e">
        <v>#DIV/0!</v>
      </c>
      <c r="AD149" s="93" t="e">
        <v>#DIV/0!</v>
      </c>
      <c r="AE149" s="93" t="e">
        <v>#DIV/0!</v>
      </c>
      <c r="AF149" s="93" t="e">
        <v>#DIV/0!</v>
      </c>
      <c r="AG149" s="93" t="e">
        <v>#DIV/0!</v>
      </c>
      <c r="AH149" s="93" t="e">
        <v>#DIV/0!</v>
      </c>
      <c r="AI149" s="93" t="e">
        <v>#DIV/0!</v>
      </c>
      <c r="AJ149" s="93" t="e">
        <v>#DIV/0!</v>
      </c>
      <c r="AK149" s="93" t="e">
        <v>#DIV/0!</v>
      </c>
      <c r="AL149" s="93" t="e">
        <v>#DIV/0!</v>
      </c>
      <c r="AM149" s="93" t="e">
        <v>#DIV/0!</v>
      </c>
      <c r="AN149" s="93" t="e">
        <v>#DIV/0!</v>
      </c>
      <c r="AO149" s="93" t="e">
        <v>#DIV/0!</v>
      </c>
      <c r="AP149" s="93" t="e">
        <v>#DIV/0!</v>
      </c>
      <c r="AQ149" s="93" t="e">
        <v>#DIV/0!</v>
      </c>
      <c r="AR149" s="93" t="e">
        <v>#DIV/0!</v>
      </c>
      <c r="AS149" s="93" t="e">
        <v>#DIV/0!</v>
      </c>
      <c r="AT149" s="93" t="e">
        <v>#DIV/0!</v>
      </c>
      <c r="AU149" s="93" t="e">
        <v>#DIV/0!</v>
      </c>
      <c r="AV149" s="93" t="e">
        <v>#DIV/0!</v>
      </c>
      <c r="AW149" s="93" t="e">
        <v>#DIV/0!</v>
      </c>
      <c r="AX149" s="93" t="e">
        <v>#DIV/0!</v>
      </c>
      <c r="AY149" s="93" t="e">
        <v>#DIV/0!</v>
      </c>
      <c r="AZ149" s="93" t="e">
        <v>#DIV/0!</v>
      </c>
      <c r="BA149" s="93" t="e">
        <v>#DIV/0!</v>
      </c>
      <c r="BB149" s="93" t="e">
        <v>#DIV/0!</v>
      </c>
      <c r="BC149" s="93" t="e">
        <v>#DIV/0!</v>
      </c>
      <c r="BD149" s="93" t="e">
        <v>#DIV/0!</v>
      </c>
      <c r="BE149" s="93" t="e">
        <v>#DIV/0!</v>
      </c>
      <c r="BF149" s="93" t="e">
        <v>#DIV/0!</v>
      </c>
      <c r="BG149" s="93" t="e">
        <v>#DIV/0!</v>
      </c>
      <c r="BH149" s="93" t="e">
        <v>#DIV/0!</v>
      </c>
      <c r="BI149" s="93" t="e">
        <v>#DIV/0!</v>
      </c>
      <c r="BJ149" s="93" t="e">
        <v>#DIV/0!</v>
      </c>
      <c r="BK149" s="93" t="e">
        <v>#DIV/0!</v>
      </c>
      <c r="BL149" s="93" t="e">
        <v>#DIV/0!</v>
      </c>
      <c r="BM149" s="93" t="e">
        <v>#DIV/0!</v>
      </c>
      <c r="BN149" s="93" t="e">
        <v>#DIV/0!</v>
      </c>
      <c r="BO149" s="93" t="e">
        <v>#DIV/0!</v>
      </c>
      <c r="BP149" s="93" t="e">
        <v>#DIV/0!</v>
      </c>
      <c r="BQ149" s="93" t="e">
        <v>#DIV/0!</v>
      </c>
      <c r="BR149" s="93" t="e">
        <v>#DIV/0!</v>
      </c>
      <c r="BS149" s="93" t="e">
        <v>#DIV/0!</v>
      </c>
      <c r="BT149" s="93" t="e">
        <v>#DIV/0!</v>
      </c>
      <c r="BU149" s="93" t="e">
        <v>#DIV/0!</v>
      </c>
      <c r="BV149" s="93" t="e">
        <v>#DIV/0!</v>
      </c>
      <c r="BW149" s="93" t="e">
        <v>#DIV/0!</v>
      </c>
      <c r="BX149" s="93" t="e">
        <v>#DIV/0!</v>
      </c>
      <c r="BY149" s="93" t="e">
        <v>#DIV/0!</v>
      </c>
      <c r="BZ149" s="93" t="e">
        <v>#DIV/0!</v>
      </c>
      <c r="CA149" s="93" t="e">
        <v>#DIV/0!</v>
      </c>
      <c r="CB149" s="93" t="e">
        <v>#DIV/0!</v>
      </c>
      <c r="CC149" s="93" t="e">
        <v>#DIV/0!</v>
      </c>
      <c r="CD149" s="93" t="e">
        <v>#DIV/0!</v>
      </c>
      <c r="CE149" s="93" t="e">
        <v>#DIV/0!</v>
      </c>
      <c r="CF149" s="93" t="e">
        <v>#DIV/0!</v>
      </c>
      <c r="CG149" s="93" t="e">
        <v>#DIV/0!</v>
      </c>
      <c r="CH149" s="93" t="e">
        <v>#DIV/0!</v>
      </c>
      <c r="CI149" s="93" t="e">
        <v>#DIV/0!</v>
      </c>
      <c r="CJ149" s="93" t="e">
        <v>#DIV/0!</v>
      </c>
      <c r="CK149" s="93" t="e">
        <v>#DIV/0!</v>
      </c>
      <c r="CL149" s="93" t="e">
        <v>#DIV/0!</v>
      </c>
      <c r="CM149" s="93" t="e">
        <v>#DIV/0!</v>
      </c>
      <c r="CN149" s="93" t="e">
        <v>#DIV/0!</v>
      </c>
      <c r="CO149" s="93" t="e">
        <v>#DIV/0!</v>
      </c>
      <c r="CP149" s="93" t="e">
        <v>#DIV/0!</v>
      </c>
      <c r="CQ149" s="93" t="e">
        <v>#DIV/0!</v>
      </c>
      <c r="CR149" s="93" t="e">
        <v>#DIV/0!</v>
      </c>
      <c r="CS149" s="93" t="e">
        <v>#DIV/0!</v>
      </c>
      <c r="CT149" s="93" t="e">
        <v>#DIV/0!</v>
      </c>
      <c r="CU149" s="93" t="e">
        <v>#DIV/0!</v>
      </c>
      <c r="CV149" s="93" t="e">
        <v>#DIV/0!</v>
      </c>
      <c r="CW149" s="93" t="e">
        <v>#DIV/0!</v>
      </c>
      <c r="CX149" s="93" t="e">
        <v>#DIV/0!</v>
      </c>
      <c r="CY149" s="93" t="e">
        <v>#DIV/0!</v>
      </c>
      <c r="CZ149" s="93" t="e">
        <v>#DIV/0!</v>
      </c>
      <c r="DA149" s="93" t="e">
        <v>#DIV/0!</v>
      </c>
      <c r="DB149" s="93" t="e">
        <v>#DIV/0!</v>
      </c>
      <c r="DC149" s="93" t="e">
        <v>#DIV/0!</v>
      </c>
      <c r="DD149" s="93" t="e">
        <v>#DIV/0!</v>
      </c>
      <c r="DE149" s="93" t="e">
        <v>#DIV/0!</v>
      </c>
      <c r="DF149" s="93" t="e">
        <v>#DIV/0!</v>
      </c>
      <c r="DG149" s="93" t="e">
        <v>#DIV/0!</v>
      </c>
      <c r="DH149" s="93" t="e">
        <v>#DIV/0!</v>
      </c>
      <c r="DI149" s="93" t="e">
        <v>#DIV/0!</v>
      </c>
      <c r="DJ149" s="93" t="e">
        <v>#DIV/0!</v>
      </c>
      <c r="DK149" s="93" t="e">
        <v>#DIV/0!</v>
      </c>
      <c r="DL149" s="93" t="e">
        <v>#DIV/0!</v>
      </c>
      <c r="DM149" s="93" t="e">
        <v>#DIV/0!</v>
      </c>
      <c r="DN149" s="93" t="e">
        <v>#DIV/0!</v>
      </c>
      <c r="DO149" s="93" t="e">
        <v>#DIV/0!</v>
      </c>
      <c r="DP149" s="93" t="e">
        <v>#DIV/0!</v>
      </c>
      <c r="DQ149" s="93" t="e">
        <v>#DIV/0!</v>
      </c>
      <c r="DR149" s="93" t="e">
        <v>#DIV/0!</v>
      </c>
      <c r="DS149" s="93" t="e">
        <v>#DIV/0!</v>
      </c>
      <c r="DT149" s="93" t="e">
        <v>#DIV/0!</v>
      </c>
      <c r="DU149" s="93" t="e">
        <v>#DIV/0!</v>
      </c>
      <c r="DV149" s="93" t="e">
        <v>#DIV/0!</v>
      </c>
      <c r="DW149" s="93" t="e">
        <v>#DIV/0!</v>
      </c>
      <c r="DX149" s="93" t="e">
        <v>#DIV/0!</v>
      </c>
      <c r="DY149" s="93" t="e">
        <v>#DIV/0!</v>
      </c>
      <c r="DZ149" s="93" t="e">
        <v>#DIV/0!</v>
      </c>
      <c r="EA149" s="93" t="e">
        <v>#DIV/0!</v>
      </c>
      <c r="EB149" s="93" t="e">
        <v>#DIV/0!</v>
      </c>
      <c r="EC149" s="93" t="e">
        <v>#DIV/0!</v>
      </c>
      <c r="ED149" s="93" t="e">
        <v>#DIV/0!</v>
      </c>
      <c r="EE149" s="93" t="e">
        <v>#DIV/0!</v>
      </c>
      <c r="EF149" s="93" t="e">
        <v>#DIV/0!</v>
      </c>
      <c r="EG149" s="93" t="e">
        <v>#DIV/0!</v>
      </c>
      <c r="EH149" s="93" t="e">
        <v>#DIV/0!</v>
      </c>
      <c r="EI149" s="93" t="e">
        <v>#DIV/0!</v>
      </c>
      <c r="EJ149" s="93" t="e">
        <v>#DIV/0!</v>
      </c>
      <c r="EK149" s="93" t="e">
        <v>#DIV/0!</v>
      </c>
      <c r="EL149" s="93" t="e">
        <v>#DIV/0!</v>
      </c>
      <c r="EM149" s="93" t="e">
        <v>#DIV/0!</v>
      </c>
      <c r="EN149" s="93" t="e">
        <v>#DIV/0!</v>
      </c>
      <c r="EO149" s="93" t="e">
        <v>#DIV/0!</v>
      </c>
      <c r="EP149" s="93" t="e">
        <v>#DIV/0!</v>
      </c>
      <c r="EQ149" s="93" t="e">
        <v>#DIV/0!</v>
      </c>
      <c r="ER149" s="93" t="e">
        <v>#DIV/0!</v>
      </c>
      <c r="ES149" s="93" t="e">
        <v>#DIV/0!</v>
      </c>
      <c r="ET149" s="93" t="e">
        <v>#DIV/0!</v>
      </c>
      <c r="EU149" s="93" t="e">
        <v>#DIV/0!</v>
      </c>
      <c r="EV149" s="93" t="e">
        <v>#DIV/0!</v>
      </c>
      <c r="EW149" s="93" t="e">
        <v>#DIV/0!</v>
      </c>
      <c r="EX149" s="93" t="e">
        <v>#DIV/0!</v>
      </c>
      <c r="EY149" s="93" t="e">
        <v>#DIV/0!</v>
      </c>
      <c r="EZ149" s="93" t="e">
        <v>#DIV/0!</v>
      </c>
      <c r="FA149" s="93" t="e">
        <v>#DIV/0!</v>
      </c>
      <c r="FB149" s="93" t="e">
        <v>#DIV/0!</v>
      </c>
      <c r="FC149" s="93" t="e">
        <v>#DIV/0!</v>
      </c>
      <c r="FD149" s="93" t="e">
        <v>#DIV/0!</v>
      </c>
      <c r="FE149" s="93" t="e">
        <v>#DIV/0!</v>
      </c>
      <c r="FF149" s="93" t="e">
        <v>#DIV/0!</v>
      </c>
      <c r="FG149" s="93" t="e">
        <v>#DIV/0!</v>
      </c>
      <c r="FH149" s="93" t="e">
        <v>#DIV/0!</v>
      </c>
      <c r="FI149" s="93" t="e">
        <v>#DIV/0!</v>
      </c>
      <c r="FJ149" s="93" t="e">
        <v>#DIV/0!</v>
      </c>
      <c r="FK149" s="93" t="e">
        <v>#DIV/0!</v>
      </c>
      <c r="FL149" s="93" t="e">
        <v>#DIV/0!</v>
      </c>
      <c r="FM149" s="93" t="e">
        <v>#DIV/0!</v>
      </c>
      <c r="FN149" s="93" t="e">
        <v>#DIV/0!</v>
      </c>
      <c r="FO149" s="93" t="e">
        <v>#DIV/0!</v>
      </c>
      <c r="FP149" s="93" t="e">
        <v>#DIV/0!</v>
      </c>
      <c r="FQ149" s="93" t="e">
        <v>#DIV/0!</v>
      </c>
      <c r="FR149" s="93" t="e">
        <v>#DIV/0!</v>
      </c>
      <c r="FS149" s="93" t="e">
        <v>#DIV/0!</v>
      </c>
      <c r="FT149" s="93" t="e">
        <v>#DIV/0!</v>
      </c>
      <c r="FU149" s="93" t="e">
        <v>#DIV/0!</v>
      </c>
      <c r="FV149" s="93" t="e">
        <v>#DIV/0!</v>
      </c>
      <c r="FW149" s="93" t="e">
        <v>#DIV/0!</v>
      </c>
      <c r="FX149" s="93" t="e">
        <v>#DIV/0!</v>
      </c>
      <c r="FY149" s="93" t="e">
        <v>#DIV/0!</v>
      </c>
      <c r="FZ149" s="93" t="e">
        <v>#DIV/0!</v>
      </c>
      <c r="GA149" s="93" t="e">
        <v>#DIV/0!</v>
      </c>
    </row>
    <row r="150" spans="2:183">
      <c r="B150" s="96" t="s">
        <v>5</v>
      </c>
      <c r="C150" s="166" t="s">
        <v>46</v>
      </c>
      <c r="D150" s="96">
        <v>168.16</v>
      </c>
      <c r="E150" s="17">
        <v>148.52000000000001</v>
      </c>
      <c r="F150" s="17">
        <v>157.94</v>
      </c>
      <c r="G150" s="17">
        <v>156.93</v>
      </c>
      <c r="H150" s="17">
        <v>163.32</v>
      </c>
      <c r="I150" s="17">
        <v>152.87</v>
      </c>
      <c r="J150" s="17">
        <v>160.06</v>
      </c>
      <c r="K150" s="17">
        <v>161.07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17">
        <v>0</v>
      </c>
      <c r="X150" s="17">
        <v>0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>
        <v>0</v>
      </c>
      <c r="AN150" s="17">
        <v>0</v>
      </c>
      <c r="AO150" s="17">
        <v>0</v>
      </c>
      <c r="AP150" s="17">
        <v>0</v>
      </c>
      <c r="AQ150" s="17">
        <v>0</v>
      </c>
      <c r="AR150" s="17">
        <v>0</v>
      </c>
      <c r="AS150" s="17">
        <v>0</v>
      </c>
      <c r="AT150" s="17">
        <v>0</v>
      </c>
      <c r="AU150" s="17">
        <v>0</v>
      </c>
      <c r="AV150" s="17">
        <v>0</v>
      </c>
      <c r="AW150" s="17">
        <v>0</v>
      </c>
      <c r="AX150" s="17">
        <v>0</v>
      </c>
      <c r="AY150" s="17">
        <v>0</v>
      </c>
      <c r="AZ150" s="17">
        <v>0</v>
      </c>
      <c r="BA150" s="17">
        <v>0</v>
      </c>
      <c r="BB150" s="17">
        <v>0</v>
      </c>
      <c r="BC150" s="17">
        <v>0</v>
      </c>
      <c r="BD150" s="17">
        <v>0</v>
      </c>
      <c r="BE150" s="17">
        <v>0</v>
      </c>
      <c r="BF150" s="17">
        <v>0</v>
      </c>
      <c r="BG150" s="17">
        <v>0</v>
      </c>
      <c r="BH150" s="17">
        <v>0</v>
      </c>
      <c r="BI150" s="17">
        <v>0</v>
      </c>
      <c r="BJ150" s="17">
        <v>0</v>
      </c>
      <c r="BK150" s="17">
        <v>0</v>
      </c>
      <c r="BL150" s="17">
        <v>0</v>
      </c>
      <c r="BM150" s="17">
        <v>0</v>
      </c>
      <c r="BN150" s="17">
        <v>0</v>
      </c>
      <c r="BO150" s="17">
        <v>0</v>
      </c>
      <c r="BP150" s="17">
        <v>0</v>
      </c>
      <c r="BQ150" s="17">
        <v>0</v>
      </c>
      <c r="BR150" s="17">
        <v>0</v>
      </c>
      <c r="BS150" s="17">
        <v>0</v>
      </c>
      <c r="BT150" s="17">
        <v>0</v>
      </c>
      <c r="BU150" s="17">
        <v>0</v>
      </c>
      <c r="BV150" s="17">
        <v>0</v>
      </c>
      <c r="BW150" s="17">
        <v>0</v>
      </c>
      <c r="BX150" s="17">
        <v>0</v>
      </c>
      <c r="BY150" s="17">
        <v>0</v>
      </c>
      <c r="BZ150" s="17">
        <v>0</v>
      </c>
      <c r="CA150" s="17">
        <v>0</v>
      </c>
      <c r="CB150" s="17">
        <v>0</v>
      </c>
      <c r="CC150" s="17">
        <v>0</v>
      </c>
      <c r="CD150" s="17">
        <v>0</v>
      </c>
      <c r="CE150" s="17">
        <v>0</v>
      </c>
      <c r="CF150" s="17">
        <v>0</v>
      </c>
      <c r="CG150" s="17">
        <v>0</v>
      </c>
      <c r="CH150" s="17">
        <v>0</v>
      </c>
      <c r="CI150" s="17">
        <v>0</v>
      </c>
      <c r="CJ150" s="17">
        <v>0</v>
      </c>
      <c r="CK150" s="17">
        <v>0</v>
      </c>
      <c r="CL150" s="17">
        <v>0</v>
      </c>
      <c r="CM150" s="17">
        <v>0</v>
      </c>
      <c r="CN150" s="17">
        <v>0</v>
      </c>
      <c r="CO150" s="17">
        <v>0</v>
      </c>
      <c r="CP150" s="17">
        <v>0</v>
      </c>
      <c r="CQ150" s="17">
        <v>0</v>
      </c>
      <c r="CR150" s="17">
        <v>0</v>
      </c>
      <c r="CS150" s="17">
        <v>0</v>
      </c>
      <c r="CT150" s="17">
        <v>0</v>
      </c>
      <c r="CU150" s="17">
        <v>0</v>
      </c>
      <c r="CV150" s="17">
        <v>0</v>
      </c>
      <c r="CW150" s="17">
        <v>0</v>
      </c>
      <c r="CX150" s="17">
        <v>0</v>
      </c>
      <c r="CY150" s="17">
        <v>0</v>
      </c>
      <c r="CZ150" s="17">
        <v>0</v>
      </c>
      <c r="DA150" s="17">
        <v>0</v>
      </c>
      <c r="DB150" s="17">
        <v>0</v>
      </c>
      <c r="DC150" s="17">
        <v>0</v>
      </c>
      <c r="DD150" s="17">
        <v>0</v>
      </c>
      <c r="DE150" s="17">
        <v>0</v>
      </c>
      <c r="DF150" s="17">
        <v>0</v>
      </c>
      <c r="DG150" s="17">
        <v>0</v>
      </c>
      <c r="DH150" s="17">
        <v>0</v>
      </c>
      <c r="DI150" s="17">
        <v>0</v>
      </c>
      <c r="DJ150" s="17">
        <v>0</v>
      </c>
      <c r="DK150" s="17">
        <v>0</v>
      </c>
      <c r="DL150" s="17">
        <v>0</v>
      </c>
      <c r="DM150" s="17">
        <v>0</v>
      </c>
      <c r="DN150" s="17">
        <v>0</v>
      </c>
      <c r="DO150" s="17">
        <v>0</v>
      </c>
      <c r="DP150" s="17">
        <v>0</v>
      </c>
      <c r="DQ150" s="17">
        <v>0</v>
      </c>
      <c r="DR150" s="17">
        <v>0</v>
      </c>
      <c r="DS150" s="17">
        <v>0</v>
      </c>
      <c r="DT150" s="17">
        <v>0</v>
      </c>
      <c r="DU150" s="17">
        <v>0</v>
      </c>
      <c r="DV150" s="17">
        <v>0</v>
      </c>
      <c r="DW150" s="17">
        <v>0</v>
      </c>
      <c r="DX150" s="17">
        <v>0</v>
      </c>
      <c r="DY150" s="17">
        <v>0</v>
      </c>
      <c r="DZ150" s="17">
        <v>0</v>
      </c>
      <c r="EA150" s="17">
        <v>0</v>
      </c>
      <c r="EB150" s="17">
        <v>0</v>
      </c>
      <c r="EC150" s="17">
        <v>0</v>
      </c>
      <c r="ED150" s="17">
        <v>0</v>
      </c>
      <c r="EE150" s="17">
        <v>0</v>
      </c>
      <c r="EF150" s="17">
        <v>0</v>
      </c>
      <c r="EG150" s="17">
        <v>0</v>
      </c>
      <c r="EH150" s="17">
        <v>0</v>
      </c>
      <c r="EI150" s="17">
        <v>0</v>
      </c>
      <c r="EJ150" s="17">
        <v>0</v>
      </c>
      <c r="EK150" s="17">
        <v>0</v>
      </c>
      <c r="EL150" s="17">
        <v>0</v>
      </c>
      <c r="EM150" s="17">
        <v>0</v>
      </c>
      <c r="EN150" s="17">
        <v>0</v>
      </c>
      <c r="EO150" s="17">
        <v>0</v>
      </c>
      <c r="EP150" s="17">
        <v>0</v>
      </c>
      <c r="EQ150" s="17">
        <v>0</v>
      </c>
      <c r="ER150" s="17">
        <v>0</v>
      </c>
      <c r="ES150" s="17">
        <v>0</v>
      </c>
      <c r="ET150" s="17">
        <v>0</v>
      </c>
      <c r="EU150" s="17">
        <v>0</v>
      </c>
      <c r="EV150" s="17">
        <v>0</v>
      </c>
      <c r="EW150" s="17">
        <v>0</v>
      </c>
      <c r="EX150" s="17">
        <v>0</v>
      </c>
      <c r="EY150" s="17">
        <v>0</v>
      </c>
      <c r="EZ150" s="17">
        <v>0</v>
      </c>
      <c r="FA150" s="17">
        <v>0</v>
      </c>
      <c r="FB150" s="17">
        <v>0</v>
      </c>
      <c r="FC150" s="17">
        <v>0</v>
      </c>
      <c r="FD150" s="17">
        <v>0</v>
      </c>
      <c r="FE150" s="17">
        <v>0</v>
      </c>
      <c r="FF150" s="17">
        <v>0</v>
      </c>
      <c r="FG150" s="17">
        <v>0</v>
      </c>
      <c r="FH150" s="17">
        <v>0</v>
      </c>
      <c r="FI150" s="17">
        <v>0</v>
      </c>
      <c r="FJ150" s="17">
        <v>0</v>
      </c>
      <c r="FK150" s="17">
        <v>0</v>
      </c>
      <c r="FL150" s="17">
        <v>0</v>
      </c>
      <c r="FM150" s="17">
        <v>0</v>
      </c>
      <c r="FN150" s="17">
        <v>0</v>
      </c>
      <c r="FO150" s="17">
        <v>0</v>
      </c>
      <c r="FP150" s="17">
        <v>0</v>
      </c>
      <c r="FQ150" s="17">
        <v>0</v>
      </c>
      <c r="FR150" s="17">
        <v>0</v>
      </c>
      <c r="FS150" s="17">
        <v>0</v>
      </c>
      <c r="FT150" s="17">
        <v>0</v>
      </c>
      <c r="FU150" s="17">
        <v>0</v>
      </c>
      <c r="FV150" s="17">
        <v>0</v>
      </c>
      <c r="FW150" s="17">
        <v>0</v>
      </c>
      <c r="FX150" s="17">
        <v>0</v>
      </c>
      <c r="FY150" s="17">
        <v>0</v>
      </c>
      <c r="FZ150" s="17">
        <v>0</v>
      </c>
      <c r="GA150" s="17">
        <v>0</v>
      </c>
    </row>
    <row r="151" spans="2:183">
      <c r="B151" s="96" t="s">
        <v>5</v>
      </c>
      <c r="C151" s="166" t="s">
        <v>47</v>
      </c>
      <c r="D151" s="178">
        <v>6257.1</v>
      </c>
      <c r="E151" s="179">
        <v>5526.58</v>
      </c>
      <c r="F151" s="179">
        <v>5876.82</v>
      </c>
      <c r="G151" s="179">
        <v>5839.52</v>
      </c>
      <c r="H151" s="179">
        <v>8184.21</v>
      </c>
      <c r="I151" s="179">
        <v>7660.44</v>
      </c>
      <c r="J151" s="179">
        <v>8020.59</v>
      </c>
      <c r="K151" s="179">
        <v>8071.05</v>
      </c>
      <c r="L151" s="179">
        <v>0</v>
      </c>
      <c r="M151" s="179">
        <v>0</v>
      </c>
      <c r="N151" s="179">
        <v>0</v>
      </c>
      <c r="O151" s="179">
        <v>0</v>
      </c>
      <c r="P151" s="179">
        <v>0</v>
      </c>
      <c r="Q151" s="179">
        <v>0</v>
      </c>
      <c r="R151" s="179">
        <v>0</v>
      </c>
      <c r="S151" s="179">
        <v>0</v>
      </c>
      <c r="T151" s="179">
        <v>0</v>
      </c>
      <c r="U151" s="179">
        <v>0</v>
      </c>
      <c r="V151" s="179">
        <v>0</v>
      </c>
      <c r="W151" s="179">
        <v>0</v>
      </c>
      <c r="X151" s="179">
        <v>0</v>
      </c>
      <c r="Y151" s="179">
        <v>0</v>
      </c>
      <c r="Z151" s="179">
        <v>0</v>
      </c>
      <c r="AA151" s="179">
        <v>0</v>
      </c>
      <c r="AB151" s="179">
        <v>0</v>
      </c>
      <c r="AC151" s="179">
        <v>0</v>
      </c>
      <c r="AD151" s="179">
        <v>0</v>
      </c>
      <c r="AE151" s="179">
        <v>0</v>
      </c>
      <c r="AF151" s="179">
        <v>0</v>
      </c>
      <c r="AG151" s="179">
        <v>0</v>
      </c>
      <c r="AH151" s="179">
        <v>0</v>
      </c>
      <c r="AI151" s="179">
        <v>0</v>
      </c>
      <c r="AJ151" s="179">
        <v>0</v>
      </c>
      <c r="AK151" s="179">
        <v>0</v>
      </c>
      <c r="AL151" s="179">
        <v>0</v>
      </c>
      <c r="AM151" s="179">
        <v>0</v>
      </c>
      <c r="AN151" s="179">
        <v>0</v>
      </c>
      <c r="AO151" s="179">
        <v>0</v>
      </c>
      <c r="AP151" s="179">
        <v>0</v>
      </c>
      <c r="AQ151" s="179">
        <v>0</v>
      </c>
      <c r="AR151" s="179">
        <v>0</v>
      </c>
      <c r="AS151" s="179">
        <v>0</v>
      </c>
      <c r="AT151" s="179">
        <v>0</v>
      </c>
      <c r="AU151" s="179">
        <v>0</v>
      </c>
      <c r="AV151" s="179">
        <v>0</v>
      </c>
      <c r="AW151" s="179">
        <v>0</v>
      </c>
      <c r="AX151" s="179">
        <v>0</v>
      </c>
      <c r="AY151" s="179">
        <v>0</v>
      </c>
      <c r="AZ151" s="179">
        <v>0</v>
      </c>
      <c r="BA151" s="179">
        <v>0</v>
      </c>
      <c r="BB151" s="179">
        <v>0</v>
      </c>
      <c r="BC151" s="179">
        <v>0</v>
      </c>
      <c r="BD151" s="179">
        <v>0</v>
      </c>
      <c r="BE151" s="179">
        <v>0</v>
      </c>
      <c r="BF151" s="179">
        <v>0</v>
      </c>
      <c r="BG151" s="179">
        <v>0</v>
      </c>
      <c r="BH151" s="179">
        <v>0</v>
      </c>
      <c r="BI151" s="179">
        <v>0</v>
      </c>
      <c r="BJ151" s="179">
        <v>0</v>
      </c>
      <c r="BK151" s="179">
        <v>0</v>
      </c>
      <c r="BL151" s="179">
        <v>0</v>
      </c>
      <c r="BM151" s="179">
        <v>0</v>
      </c>
      <c r="BN151" s="179">
        <v>0</v>
      </c>
      <c r="BO151" s="179">
        <v>0</v>
      </c>
      <c r="BP151" s="179">
        <v>0</v>
      </c>
      <c r="BQ151" s="179">
        <v>0</v>
      </c>
      <c r="BR151" s="179">
        <v>0</v>
      </c>
      <c r="BS151" s="179">
        <v>0</v>
      </c>
      <c r="BT151" s="179">
        <v>0</v>
      </c>
      <c r="BU151" s="179">
        <v>0</v>
      </c>
      <c r="BV151" s="179">
        <v>0</v>
      </c>
      <c r="BW151" s="179">
        <v>0</v>
      </c>
      <c r="BX151" s="179">
        <v>0</v>
      </c>
      <c r="BY151" s="179">
        <v>0</v>
      </c>
      <c r="BZ151" s="179">
        <v>0</v>
      </c>
      <c r="CA151" s="179">
        <v>0</v>
      </c>
      <c r="CB151" s="179">
        <v>0</v>
      </c>
      <c r="CC151" s="179">
        <v>0</v>
      </c>
      <c r="CD151" s="179">
        <v>0</v>
      </c>
      <c r="CE151" s="179">
        <v>0</v>
      </c>
      <c r="CF151" s="179">
        <v>0</v>
      </c>
      <c r="CG151" s="179">
        <v>0</v>
      </c>
      <c r="CH151" s="179">
        <v>0</v>
      </c>
      <c r="CI151" s="179">
        <v>0</v>
      </c>
      <c r="CJ151" s="179">
        <v>0</v>
      </c>
      <c r="CK151" s="179">
        <v>0</v>
      </c>
      <c r="CL151" s="179">
        <v>0</v>
      </c>
      <c r="CM151" s="179">
        <v>0</v>
      </c>
      <c r="CN151" s="179">
        <v>0</v>
      </c>
      <c r="CO151" s="179">
        <v>0</v>
      </c>
      <c r="CP151" s="179">
        <v>0</v>
      </c>
      <c r="CQ151" s="179">
        <v>0</v>
      </c>
      <c r="CR151" s="179">
        <v>0</v>
      </c>
      <c r="CS151" s="179">
        <v>0</v>
      </c>
      <c r="CT151" s="179">
        <v>0</v>
      </c>
      <c r="CU151" s="179">
        <v>0</v>
      </c>
      <c r="CV151" s="179">
        <v>0</v>
      </c>
      <c r="CW151" s="179">
        <v>0</v>
      </c>
      <c r="CX151" s="179">
        <v>0</v>
      </c>
      <c r="CY151" s="179">
        <v>0</v>
      </c>
      <c r="CZ151" s="179">
        <v>0</v>
      </c>
      <c r="DA151" s="179">
        <v>0</v>
      </c>
      <c r="DB151" s="179">
        <v>0</v>
      </c>
      <c r="DC151" s="179">
        <v>0</v>
      </c>
      <c r="DD151" s="179">
        <v>0</v>
      </c>
      <c r="DE151" s="179">
        <v>0</v>
      </c>
      <c r="DF151" s="179">
        <v>0</v>
      </c>
      <c r="DG151" s="179">
        <v>0</v>
      </c>
      <c r="DH151" s="179">
        <v>0</v>
      </c>
      <c r="DI151" s="179">
        <v>0</v>
      </c>
      <c r="DJ151" s="179">
        <v>0</v>
      </c>
      <c r="DK151" s="179">
        <v>0</v>
      </c>
      <c r="DL151" s="179">
        <v>0</v>
      </c>
      <c r="DM151" s="179">
        <v>0</v>
      </c>
      <c r="DN151" s="179">
        <v>0</v>
      </c>
      <c r="DO151" s="179">
        <v>0</v>
      </c>
      <c r="DP151" s="179">
        <v>0</v>
      </c>
      <c r="DQ151" s="179">
        <v>0</v>
      </c>
      <c r="DR151" s="179">
        <v>0</v>
      </c>
      <c r="DS151" s="179">
        <v>0</v>
      </c>
      <c r="DT151" s="179">
        <v>0</v>
      </c>
      <c r="DU151" s="179">
        <v>0</v>
      </c>
      <c r="DV151" s="179">
        <v>0</v>
      </c>
      <c r="DW151" s="179">
        <v>0</v>
      </c>
      <c r="DX151" s="179">
        <v>0</v>
      </c>
      <c r="DY151" s="179">
        <v>0</v>
      </c>
      <c r="DZ151" s="179">
        <v>0</v>
      </c>
      <c r="EA151" s="179">
        <v>0</v>
      </c>
      <c r="EB151" s="179">
        <v>0</v>
      </c>
      <c r="EC151" s="179">
        <v>0</v>
      </c>
      <c r="ED151" s="179">
        <v>0</v>
      </c>
      <c r="EE151" s="179">
        <v>0</v>
      </c>
      <c r="EF151" s="179">
        <v>0</v>
      </c>
      <c r="EG151" s="179">
        <v>0</v>
      </c>
      <c r="EH151" s="179">
        <v>0</v>
      </c>
      <c r="EI151" s="179">
        <v>0</v>
      </c>
      <c r="EJ151" s="179">
        <v>0</v>
      </c>
      <c r="EK151" s="179">
        <v>0</v>
      </c>
      <c r="EL151" s="179">
        <v>0</v>
      </c>
      <c r="EM151" s="179">
        <v>0</v>
      </c>
      <c r="EN151" s="179">
        <v>0</v>
      </c>
      <c r="EO151" s="179">
        <v>0</v>
      </c>
      <c r="EP151" s="179">
        <v>0</v>
      </c>
      <c r="EQ151" s="179">
        <v>0</v>
      </c>
      <c r="ER151" s="179">
        <v>0</v>
      </c>
      <c r="ES151" s="179">
        <v>0</v>
      </c>
      <c r="ET151" s="179">
        <v>0</v>
      </c>
      <c r="EU151" s="179">
        <v>0</v>
      </c>
      <c r="EV151" s="179">
        <v>0</v>
      </c>
      <c r="EW151" s="179">
        <v>0</v>
      </c>
      <c r="EX151" s="179">
        <v>0</v>
      </c>
      <c r="EY151" s="179">
        <v>0</v>
      </c>
      <c r="EZ151" s="179">
        <v>0</v>
      </c>
      <c r="FA151" s="179">
        <v>0</v>
      </c>
      <c r="FB151" s="179">
        <v>0</v>
      </c>
      <c r="FC151" s="179">
        <v>0</v>
      </c>
      <c r="FD151" s="179">
        <v>0</v>
      </c>
      <c r="FE151" s="179">
        <v>0</v>
      </c>
      <c r="FF151" s="179">
        <v>0</v>
      </c>
      <c r="FG151" s="179">
        <v>0</v>
      </c>
      <c r="FH151" s="179">
        <v>0</v>
      </c>
      <c r="FI151" s="179">
        <v>0</v>
      </c>
      <c r="FJ151" s="179">
        <v>0</v>
      </c>
      <c r="FK151" s="179">
        <v>0</v>
      </c>
      <c r="FL151" s="179">
        <v>0</v>
      </c>
      <c r="FM151" s="179">
        <v>0</v>
      </c>
      <c r="FN151" s="179">
        <v>0</v>
      </c>
      <c r="FO151" s="179">
        <v>0</v>
      </c>
      <c r="FP151" s="179">
        <v>0</v>
      </c>
      <c r="FQ151" s="179">
        <v>0</v>
      </c>
      <c r="FR151" s="179">
        <v>0</v>
      </c>
      <c r="FS151" s="179">
        <v>0</v>
      </c>
      <c r="FT151" s="179">
        <v>0</v>
      </c>
      <c r="FU151" s="179">
        <v>0</v>
      </c>
      <c r="FV151" s="179">
        <v>0</v>
      </c>
      <c r="FW151" s="179">
        <v>0</v>
      </c>
      <c r="FX151" s="179">
        <v>0</v>
      </c>
      <c r="FY151" s="179">
        <v>0</v>
      </c>
      <c r="FZ151" s="179">
        <v>0</v>
      </c>
      <c r="GA151" s="179">
        <v>0</v>
      </c>
    </row>
    <row r="152" spans="2:183">
      <c r="B152" s="180" t="s">
        <v>5</v>
      </c>
      <c r="C152" s="181" t="s">
        <v>48</v>
      </c>
      <c r="D152" s="94">
        <v>0.32752519201130292</v>
      </c>
      <c r="E152" s="95">
        <v>0.32691039444858078</v>
      </c>
      <c r="F152" s="95">
        <v>0.32559202257902548</v>
      </c>
      <c r="G152" s="95">
        <v>0.3264052418522862</v>
      </c>
      <c r="H152" s="95">
        <v>0.3266308739333823</v>
      </c>
      <c r="I152" s="95">
        <v>0.32554434711737268</v>
      </c>
      <c r="J152" s="95">
        <v>0.32596220097025785</v>
      </c>
      <c r="K152" s="95">
        <v>0.32621947567130716</v>
      </c>
      <c r="L152" s="95" t="e">
        <v>#DIV/0!</v>
      </c>
      <c r="M152" s="95" t="e">
        <v>#DIV/0!</v>
      </c>
      <c r="N152" s="95" t="e">
        <v>#DIV/0!</v>
      </c>
      <c r="O152" s="95" t="e">
        <v>#DIV/0!</v>
      </c>
      <c r="P152" s="95" t="e">
        <v>#DIV/0!</v>
      </c>
      <c r="Q152" s="95" t="e">
        <v>#DIV/0!</v>
      </c>
      <c r="R152" s="95" t="e">
        <v>#DIV/0!</v>
      </c>
      <c r="S152" s="95" t="e">
        <v>#DIV/0!</v>
      </c>
      <c r="T152" s="95" t="e">
        <v>#DIV/0!</v>
      </c>
      <c r="U152" s="95" t="e">
        <v>#DIV/0!</v>
      </c>
      <c r="V152" s="95" t="e">
        <v>#DIV/0!</v>
      </c>
      <c r="W152" s="95" t="e">
        <v>#DIV/0!</v>
      </c>
      <c r="X152" s="95" t="e">
        <v>#DIV/0!</v>
      </c>
      <c r="Y152" s="95" t="e">
        <v>#DIV/0!</v>
      </c>
      <c r="Z152" s="95" t="e">
        <v>#DIV/0!</v>
      </c>
      <c r="AA152" s="95" t="e">
        <v>#DIV/0!</v>
      </c>
      <c r="AB152" s="95" t="e">
        <v>#DIV/0!</v>
      </c>
      <c r="AC152" s="95" t="e">
        <v>#DIV/0!</v>
      </c>
      <c r="AD152" s="95" t="e">
        <v>#DIV/0!</v>
      </c>
      <c r="AE152" s="95" t="e">
        <v>#DIV/0!</v>
      </c>
      <c r="AF152" s="95" t="e">
        <v>#DIV/0!</v>
      </c>
      <c r="AG152" s="95" t="e">
        <v>#DIV/0!</v>
      </c>
      <c r="AH152" s="95" t="e">
        <v>#DIV/0!</v>
      </c>
      <c r="AI152" s="95" t="e">
        <v>#DIV/0!</v>
      </c>
      <c r="AJ152" s="95" t="e">
        <v>#DIV/0!</v>
      </c>
      <c r="AK152" s="95" t="e">
        <v>#DIV/0!</v>
      </c>
      <c r="AL152" s="95" t="e">
        <v>#DIV/0!</v>
      </c>
      <c r="AM152" s="95" t="e">
        <v>#DIV/0!</v>
      </c>
      <c r="AN152" s="95" t="e">
        <v>#DIV/0!</v>
      </c>
      <c r="AO152" s="95" t="e">
        <v>#DIV/0!</v>
      </c>
      <c r="AP152" s="95" t="e">
        <v>#DIV/0!</v>
      </c>
      <c r="AQ152" s="95" t="e">
        <v>#DIV/0!</v>
      </c>
      <c r="AR152" s="95" t="e">
        <v>#DIV/0!</v>
      </c>
      <c r="AS152" s="95" t="e">
        <v>#DIV/0!</v>
      </c>
      <c r="AT152" s="95" t="e">
        <v>#DIV/0!</v>
      </c>
      <c r="AU152" s="95" t="e">
        <v>#DIV/0!</v>
      </c>
      <c r="AV152" s="95" t="e">
        <v>#DIV/0!</v>
      </c>
      <c r="AW152" s="95" t="e">
        <v>#DIV/0!</v>
      </c>
      <c r="AX152" s="95" t="e">
        <v>#DIV/0!</v>
      </c>
      <c r="AY152" s="95" t="e">
        <v>#DIV/0!</v>
      </c>
      <c r="AZ152" s="95" t="e">
        <v>#DIV/0!</v>
      </c>
      <c r="BA152" s="95" t="e">
        <v>#DIV/0!</v>
      </c>
      <c r="BB152" s="95" t="e">
        <v>#DIV/0!</v>
      </c>
      <c r="BC152" s="95" t="e">
        <v>#DIV/0!</v>
      </c>
      <c r="BD152" s="95" t="e">
        <v>#DIV/0!</v>
      </c>
      <c r="BE152" s="95" t="e">
        <v>#DIV/0!</v>
      </c>
      <c r="BF152" s="95" t="e">
        <v>#DIV/0!</v>
      </c>
      <c r="BG152" s="95" t="e">
        <v>#DIV/0!</v>
      </c>
      <c r="BH152" s="95" t="e">
        <v>#DIV/0!</v>
      </c>
      <c r="BI152" s="95" t="e">
        <v>#DIV/0!</v>
      </c>
      <c r="BJ152" s="95" t="e">
        <v>#DIV/0!</v>
      </c>
      <c r="BK152" s="95" t="e">
        <v>#DIV/0!</v>
      </c>
      <c r="BL152" s="95" t="e">
        <v>#DIV/0!</v>
      </c>
      <c r="BM152" s="95" t="e">
        <v>#DIV/0!</v>
      </c>
      <c r="BN152" s="95" t="e">
        <v>#DIV/0!</v>
      </c>
      <c r="BO152" s="95" t="e">
        <v>#DIV/0!</v>
      </c>
      <c r="BP152" s="95" t="e">
        <v>#DIV/0!</v>
      </c>
      <c r="BQ152" s="95" t="e">
        <v>#DIV/0!</v>
      </c>
      <c r="BR152" s="95" t="e">
        <v>#DIV/0!</v>
      </c>
      <c r="BS152" s="95" t="e">
        <v>#DIV/0!</v>
      </c>
      <c r="BT152" s="95" t="e">
        <v>#DIV/0!</v>
      </c>
      <c r="BU152" s="95" t="e">
        <v>#DIV/0!</v>
      </c>
      <c r="BV152" s="95" t="e">
        <v>#DIV/0!</v>
      </c>
      <c r="BW152" s="95" t="e">
        <v>#DIV/0!</v>
      </c>
      <c r="BX152" s="95" t="e">
        <v>#DIV/0!</v>
      </c>
      <c r="BY152" s="95" t="e">
        <v>#DIV/0!</v>
      </c>
      <c r="BZ152" s="95" t="e">
        <v>#DIV/0!</v>
      </c>
      <c r="CA152" s="95" t="e">
        <v>#DIV/0!</v>
      </c>
      <c r="CB152" s="95" t="e">
        <v>#DIV/0!</v>
      </c>
      <c r="CC152" s="95" t="e">
        <v>#DIV/0!</v>
      </c>
      <c r="CD152" s="95" t="e">
        <v>#DIV/0!</v>
      </c>
      <c r="CE152" s="95" t="e">
        <v>#DIV/0!</v>
      </c>
      <c r="CF152" s="95" t="e">
        <v>#DIV/0!</v>
      </c>
      <c r="CG152" s="95" t="e">
        <v>#DIV/0!</v>
      </c>
      <c r="CH152" s="95" t="e">
        <v>#DIV/0!</v>
      </c>
      <c r="CI152" s="95" t="e">
        <v>#DIV/0!</v>
      </c>
      <c r="CJ152" s="95" t="e">
        <v>#DIV/0!</v>
      </c>
      <c r="CK152" s="95" t="e">
        <v>#DIV/0!</v>
      </c>
      <c r="CL152" s="95" t="e">
        <v>#DIV/0!</v>
      </c>
      <c r="CM152" s="95" t="e">
        <v>#DIV/0!</v>
      </c>
      <c r="CN152" s="95" t="e">
        <v>#DIV/0!</v>
      </c>
      <c r="CO152" s="95" t="e">
        <v>#DIV/0!</v>
      </c>
      <c r="CP152" s="95" t="e">
        <v>#DIV/0!</v>
      </c>
      <c r="CQ152" s="95" t="e">
        <v>#DIV/0!</v>
      </c>
      <c r="CR152" s="95" t="e">
        <v>#DIV/0!</v>
      </c>
      <c r="CS152" s="95" t="e">
        <v>#DIV/0!</v>
      </c>
      <c r="CT152" s="95" t="e">
        <v>#DIV/0!</v>
      </c>
      <c r="CU152" s="95" t="e">
        <v>#DIV/0!</v>
      </c>
      <c r="CV152" s="95" t="e">
        <v>#DIV/0!</v>
      </c>
      <c r="CW152" s="95" t="e">
        <v>#DIV/0!</v>
      </c>
      <c r="CX152" s="95" t="e">
        <v>#DIV/0!</v>
      </c>
      <c r="CY152" s="95" t="e">
        <v>#DIV/0!</v>
      </c>
      <c r="CZ152" s="95" t="e">
        <v>#DIV/0!</v>
      </c>
      <c r="DA152" s="95" t="e">
        <v>#DIV/0!</v>
      </c>
      <c r="DB152" s="95" t="e">
        <v>#DIV/0!</v>
      </c>
      <c r="DC152" s="95" t="e">
        <v>#DIV/0!</v>
      </c>
      <c r="DD152" s="95" t="e">
        <v>#DIV/0!</v>
      </c>
      <c r="DE152" s="95" t="e">
        <v>#DIV/0!</v>
      </c>
      <c r="DF152" s="95" t="e">
        <v>#DIV/0!</v>
      </c>
      <c r="DG152" s="95" t="e">
        <v>#DIV/0!</v>
      </c>
      <c r="DH152" s="95" t="e">
        <v>#DIV/0!</v>
      </c>
      <c r="DI152" s="95" t="e">
        <v>#DIV/0!</v>
      </c>
      <c r="DJ152" s="95" t="e">
        <v>#DIV/0!</v>
      </c>
      <c r="DK152" s="95" t="e">
        <v>#DIV/0!</v>
      </c>
      <c r="DL152" s="95" t="e">
        <v>#DIV/0!</v>
      </c>
      <c r="DM152" s="95" t="e">
        <v>#DIV/0!</v>
      </c>
      <c r="DN152" s="95" t="e">
        <v>#DIV/0!</v>
      </c>
      <c r="DO152" s="95" t="e">
        <v>#DIV/0!</v>
      </c>
      <c r="DP152" s="95" t="e">
        <v>#DIV/0!</v>
      </c>
      <c r="DQ152" s="95" t="e">
        <v>#DIV/0!</v>
      </c>
      <c r="DR152" s="95" t="e">
        <v>#DIV/0!</v>
      </c>
      <c r="DS152" s="95" t="e">
        <v>#DIV/0!</v>
      </c>
      <c r="DT152" s="95" t="e">
        <v>#DIV/0!</v>
      </c>
      <c r="DU152" s="95" t="e">
        <v>#DIV/0!</v>
      </c>
      <c r="DV152" s="95" t="e">
        <v>#DIV/0!</v>
      </c>
      <c r="DW152" s="95" t="e">
        <v>#DIV/0!</v>
      </c>
      <c r="DX152" s="95" t="e">
        <v>#DIV/0!</v>
      </c>
      <c r="DY152" s="95" t="e">
        <v>#DIV/0!</v>
      </c>
      <c r="DZ152" s="95" t="e">
        <v>#DIV/0!</v>
      </c>
      <c r="EA152" s="95" t="e">
        <v>#DIV/0!</v>
      </c>
      <c r="EB152" s="95" t="e">
        <v>#DIV/0!</v>
      </c>
      <c r="EC152" s="95" t="e">
        <v>#DIV/0!</v>
      </c>
      <c r="ED152" s="95" t="e">
        <v>#DIV/0!</v>
      </c>
      <c r="EE152" s="95" t="e">
        <v>#DIV/0!</v>
      </c>
      <c r="EF152" s="95" t="e">
        <v>#DIV/0!</v>
      </c>
      <c r="EG152" s="95" t="e">
        <v>#DIV/0!</v>
      </c>
      <c r="EH152" s="95" t="e">
        <v>#DIV/0!</v>
      </c>
      <c r="EI152" s="95" t="e">
        <v>#DIV/0!</v>
      </c>
      <c r="EJ152" s="95" t="e">
        <v>#DIV/0!</v>
      </c>
      <c r="EK152" s="95" t="e">
        <v>#DIV/0!</v>
      </c>
      <c r="EL152" s="95" t="e">
        <v>#DIV/0!</v>
      </c>
      <c r="EM152" s="95" t="e">
        <v>#DIV/0!</v>
      </c>
      <c r="EN152" s="95" t="e">
        <v>#DIV/0!</v>
      </c>
      <c r="EO152" s="95" t="e">
        <v>#DIV/0!</v>
      </c>
      <c r="EP152" s="95" t="e">
        <v>#DIV/0!</v>
      </c>
      <c r="EQ152" s="95" t="e">
        <v>#DIV/0!</v>
      </c>
      <c r="ER152" s="95" t="e">
        <v>#DIV/0!</v>
      </c>
      <c r="ES152" s="95" t="e">
        <v>#DIV/0!</v>
      </c>
      <c r="ET152" s="95" t="e">
        <v>#DIV/0!</v>
      </c>
      <c r="EU152" s="95" t="e">
        <v>#DIV/0!</v>
      </c>
      <c r="EV152" s="95" t="e">
        <v>#DIV/0!</v>
      </c>
      <c r="EW152" s="95" t="e">
        <v>#DIV/0!</v>
      </c>
      <c r="EX152" s="95" t="e">
        <v>#DIV/0!</v>
      </c>
      <c r="EY152" s="95" t="e">
        <v>#DIV/0!</v>
      </c>
      <c r="EZ152" s="95" t="e">
        <v>#DIV/0!</v>
      </c>
      <c r="FA152" s="95" t="e">
        <v>#DIV/0!</v>
      </c>
      <c r="FB152" s="95" t="e">
        <v>#DIV/0!</v>
      </c>
      <c r="FC152" s="95" t="e">
        <v>#DIV/0!</v>
      </c>
      <c r="FD152" s="95" t="e">
        <v>#DIV/0!</v>
      </c>
      <c r="FE152" s="95" t="e">
        <v>#DIV/0!</v>
      </c>
      <c r="FF152" s="95" t="e">
        <v>#DIV/0!</v>
      </c>
      <c r="FG152" s="95" t="e">
        <v>#DIV/0!</v>
      </c>
      <c r="FH152" s="95" t="e">
        <v>#DIV/0!</v>
      </c>
      <c r="FI152" s="95" t="e">
        <v>#DIV/0!</v>
      </c>
      <c r="FJ152" s="95" t="e">
        <v>#DIV/0!</v>
      </c>
      <c r="FK152" s="95" t="e">
        <v>#DIV/0!</v>
      </c>
      <c r="FL152" s="95" t="e">
        <v>#DIV/0!</v>
      </c>
      <c r="FM152" s="95" t="e">
        <v>#DIV/0!</v>
      </c>
      <c r="FN152" s="95" t="e">
        <v>#DIV/0!</v>
      </c>
      <c r="FO152" s="95" t="e">
        <v>#DIV/0!</v>
      </c>
      <c r="FP152" s="95" t="e">
        <v>#DIV/0!</v>
      </c>
      <c r="FQ152" s="95" t="e">
        <v>#DIV/0!</v>
      </c>
      <c r="FR152" s="95" t="e">
        <v>#DIV/0!</v>
      </c>
      <c r="FS152" s="95" t="e">
        <v>#DIV/0!</v>
      </c>
      <c r="FT152" s="95" t="e">
        <v>#DIV/0!</v>
      </c>
      <c r="FU152" s="95" t="e">
        <v>#DIV/0!</v>
      </c>
      <c r="FV152" s="95" t="e">
        <v>#DIV/0!</v>
      </c>
      <c r="FW152" s="95" t="e">
        <v>#DIV/0!</v>
      </c>
      <c r="FX152" s="95" t="e">
        <v>#DIV/0!</v>
      </c>
      <c r="FY152" s="95" t="e">
        <v>#DIV/0!</v>
      </c>
      <c r="FZ152" s="95" t="e">
        <v>#DIV/0!</v>
      </c>
      <c r="GA152" s="95" t="e">
        <v>#DIV/0!</v>
      </c>
    </row>
    <row r="153" spans="2:183">
      <c r="B153" s="44" t="s">
        <v>5</v>
      </c>
      <c r="C153" s="651" t="s">
        <v>94</v>
      </c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2"/>
      <c r="AP153" s="182"/>
      <c r="AQ153" s="182"/>
      <c r="AR153" s="182"/>
      <c r="AS153" s="182"/>
      <c r="AT153" s="182"/>
      <c r="AU153" s="182"/>
      <c r="AV153" s="182"/>
      <c r="AW153" s="182"/>
      <c r="AX153" s="182"/>
      <c r="AY153" s="182"/>
      <c r="AZ153" s="182"/>
      <c r="BA153" s="182"/>
      <c r="BB153" s="182"/>
      <c r="BC153" s="182"/>
      <c r="BD153" s="182"/>
      <c r="BE153" s="182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</row>
    <row r="154" spans="2:183">
      <c r="B154" s="43" t="s">
        <v>5</v>
      </c>
      <c r="C154" s="652" t="s">
        <v>49</v>
      </c>
      <c r="D154" s="17">
        <v>744</v>
      </c>
      <c r="E154" s="17">
        <v>672</v>
      </c>
      <c r="F154" s="17">
        <v>744</v>
      </c>
      <c r="G154" s="17">
        <v>720</v>
      </c>
      <c r="H154" s="17">
        <v>744</v>
      </c>
      <c r="I154" s="17">
        <v>720</v>
      </c>
      <c r="J154" s="17">
        <v>744</v>
      </c>
      <c r="K154" s="17">
        <v>744</v>
      </c>
      <c r="L154" s="17">
        <v>720</v>
      </c>
      <c r="M154" s="17">
        <v>744</v>
      </c>
      <c r="N154" s="17">
        <v>720</v>
      </c>
      <c r="O154" s="17">
        <v>744</v>
      </c>
      <c r="P154" s="17">
        <v>744</v>
      </c>
      <c r="Q154" s="17">
        <v>672</v>
      </c>
      <c r="R154" s="17">
        <v>744</v>
      </c>
      <c r="S154" s="17">
        <v>720</v>
      </c>
      <c r="T154" s="17">
        <v>744</v>
      </c>
      <c r="U154" s="17">
        <v>720</v>
      </c>
      <c r="V154" s="17">
        <v>744</v>
      </c>
      <c r="W154" s="17">
        <v>744</v>
      </c>
      <c r="X154" s="17">
        <v>720</v>
      </c>
      <c r="Y154" s="17">
        <v>744</v>
      </c>
      <c r="Z154" s="17">
        <v>720</v>
      </c>
      <c r="AA154" s="17">
        <v>744</v>
      </c>
      <c r="AB154" s="17">
        <v>744</v>
      </c>
      <c r="AC154" s="17">
        <v>672</v>
      </c>
      <c r="AD154" s="17">
        <v>744</v>
      </c>
      <c r="AE154" s="17">
        <v>720</v>
      </c>
      <c r="AF154" s="17">
        <v>744</v>
      </c>
      <c r="AG154" s="17">
        <v>720</v>
      </c>
      <c r="AH154" s="17">
        <v>744</v>
      </c>
      <c r="AI154" s="17">
        <v>744</v>
      </c>
      <c r="AJ154" s="17">
        <v>720</v>
      </c>
      <c r="AK154" s="17">
        <v>744</v>
      </c>
      <c r="AL154" s="17">
        <v>720</v>
      </c>
      <c r="AM154" s="17">
        <v>744</v>
      </c>
      <c r="AN154" s="17">
        <v>744</v>
      </c>
      <c r="AO154" s="17">
        <v>696</v>
      </c>
      <c r="AP154" s="17">
        <v>744</v>
      </c>
      <c r="AQ154" s="17">
        <v>720</v>
      </c>
      <c r="AR154" s="17">
        <v>744</v>
      </c>
      <c r="AS154" s="17">
        <v>720</v>
      </c>
      <c r="AT154" s="17">
        <v>744</v>
      </c>
      <c r="AU154" s="17">
        <v>744</v>
      </c>
      <c r="AV154" s="17">
        <v>720</v>
      </c>
      <c r="AW154" s="17">
        <v>744</v>
      </c>
      <c r="AX154" s="17">
        <v>720</v>
      </c>
      <c r="AY154" s="17">
        <v>744</v>
      </c>
      <c r="AZ154" s="17">
        <v>744</v>
      </c>
      <c r="BA154" s="17">
        <v>672</v>
      </c>
      <c r="BB154" s="17">
        <v>744</v>
      </c>
      <c r="BC154" s="17">
        <v>720</v>
      </c>
      <c r="BD154" s="17">
        <v>744</v>
      </c>
      <c r="BE154" s="17">
        <v>720</v>
      </c>
      <c r="BF154" s="17">
        <v>744</v>
      </c>
      <c r="BG154" s="17">
        <v>744</v>
      </c>
      <c r="BH154" s="17">
        <v>720</v>
      </c>
      <c r="BI154" s="17">
        <v>744</v>
      </c>
      <c r="BJ154" s="17">
        <v>720</v>
      </c>
      <c r="BK154" s="17">
        <v>744</v>
      </c>
      <c r="BL154" s="17">
        <v>744</v>
      </c>
      <c r="BM154" s="17">
        <v>672</v>
      </c>
      <c r="BN154" s="17">
        <v>744</v>
      </c>
      <c r="BO154" s="17">
        <v>720</v>
      </c>
      <c r="BP154" s="17">
        <v>744</v>
      </c>
      <c r="BQ154" s="17">
        <v>720</v>
      </c>
      <c r="BR154" s="17">
        <v>744</v>
      </c>
      <c r="BS154" s="17">
        <v>744</v>
      </c>
      <c r="BT154" s="17">
        <v>720</v>
      </c>
      <c r="BU154" s="17">
        <v>744</v>
      </c>
      <c r="BV154" s="17">
        <v>720</v>
      </c>
      <c r="BW154" s="17">
        <v>744</v>
      </c>
      <c r="BX154" s="17">
        <v>744</v>
      </c>
      <c r="BY154" s="17">
        <v>672</v>
      </c>
      <c r="BZ154" s="17">
        <v>744</v>
      </c>
      <c r="CA154" s="17">
        <v>720</v>
      </c>
      <c r="CB154" s="17">
        <v>744</v>
      </c>
      <c r="CC154" s="17">
        <v>720</v>
      </c>
      <c r="CD154" s="17">
        <v>744</v>
      </c>
      <c r="CE154" s="17">
        <v>744</v>
      </c>
      <c r="CF154" s="17">
        <v>720</v>
      </c>
      <c r="CG154" s="17">
        <v>744</v>
      </c>
      <c r="CH154" s="17">
        <v>720</v>
      </c>
      <c r="CI154" s="17">
        <v>744</v>
      </c>
      <c r="CJ154" s="17">
        <v>744</v>
      </c>
      <c r="CK154" s="17">
        <v>696</v>
      </c>
      <c r="CL154" s="17">
        <v>744</v>
      </c>
      <c r="CM154" s="17">
        <v>720</v>
      </c>
      <c r="CN154" s="17">
        <v>744</v>
      </c>
      <c r="CO154" s="17">
        <v>720</v>
      </c>
      <c r="CP154" s="17">
        <v>744</v>
      </c>
      <c r="CQ154" s="17">
        <v>744</v>
      </c>
      <c r="CR154" s="17">
        <v>720</v>
      </c>
      <c r="CS154" s="17">
        <v>744</v>
      </c>
      <c r="CT154" s="17">
        <v>720</v>
      </c>
      <c r="CU154" s="17">
        <v>744</v>
      </c>
      <c r="CV154" s="17">
        <v>744</v>
      </c>
      <c r="CW154" s="17">
        <v>672</v>
      </c>
      <c r="CX154" s="17">
        <v>744</v>
      </c>
      <c r="CY154" s="17">
        <v>720</v>
      </c>
      <c r="CZ154" s="17">
        <v>744</v>
      </c>
      <c r="DA154" s="17">
        <v>720</v>
      </c>
      <c r="DB154" s="17">
        <v>744</v>
      </c>
      <c r="DC154" s="17">
        <v>744</v>
      </c>
      <c r="DD154" s="17">
        <v>720</v>
      </c>
      <c r="DE154" s="17">
        <v>744</v>
      </c>
      <c r="DF154" s="17">
        <v>720</v>
      </c>
      <c r="DG154" s="17">
        <v>744</v>
      </c>
      <c r="DH154" s="17">
        <v>744</v>
      </c>
      <c r="DI154" s="17">
        <v>672</v>
      </c>
      <c r="DJ154" s="17">
        <v>744</v>
      </c>
      <c r="DK154" s="17">
        <v>720</v>
      </c>
      <c r="DL154" s="17">
        <v>744</v>
      </c>
      <c r="DM154" s="17">
        <v>720</v>
      </c>
      <c r="DN154" s="17">
        <v>744</v>
      </c>
      <c r="DO154" s="17">
        <v>744</v>
      </c>
      <c r="DP154" s="17">
        <v>720</v>
      </c>
      <c r="DQ154" s="17">
        <v>744</v>
      </c>
      <c r="DR154" s="17">
        <v>720</v>
      </c>
      <c r="DS154" s="17">
        <v>744</v>
      </c>
      <c r="DT154" s="17">
        <v>744</v>
      </c>
      <c r="DU154" s="17">
        <v>672</v>
      </c>
      <c r="DV154" s="17">
        <v>744</v>
      </c>
      <c r="DW154" s="17">
        <v>720</v>
      </c>
      <c r="DX154" s="17">
        <v>744</v>
      </c>
      <c r="DY154" s="17">
        <v>720</v>
      </c>
      <c r="DZ154" s="17">
        <v>744</v>
      </c>
      <c r="EA154" s="17">
        <v>744</v>
      </c>
      <c r="EB154" s="17">
        <v>720</v>
      </c>
      <c r="EC154" s="17">
        <v>744</v>
      </c>
      <c r="ED154" s="17">
        <v>720</v>
      </c>
      <c r="EE154" s="17">
        <v>744</v>
      </c>
      <c r="EF154" s="17">
        <v>744</v>
      </c>
      <c r="EG154" s="17">
        <v>696</v>
      </c>
      <c r="EH154" s="17">
        <v>744</v>
      </c>
      <c r="EI154" s="17">
        <v>720</v>
      </c>
      <c r="EJ154" s="17">
        <v>744</v>
      </c>
      <c r="EK154" s="17">
        <v>720</v>
      </c>
      <c r="EL154" s="17">
        <v>744</v>
      </c>
      <c r="EM154" s="17">
        <v>744</v>
      </c>
      <c r="EN154" s="17">
        <v>720</v>
      </c>
      <c r="EO154" s="17">
        <v>744</v>
      </c>
      <c r="EP154" s="17">
        <v>720</v>
      </c>
      <c r="EQ154" s="17">
        <v>744</v>
      </c>
      <c r="ER154" s="17">
        <v>744</v>
      </c>
      <c r="ES154" s="17">
        <v>672</v>
      </c>
      <c r="ET154" s="17">
        <v>744</v>
      </c>
      <c r="EU154" s="17">
        <v>720</v>
      </c>
      <c r="EV154" s="17">
        <v>744</v>
      </c>
      <c r="EW154" s="17">
        <v>720</v>
      </c>
      <c r="EX154" s="17">
        <v>744</v>
      </c>
      <c r="EY154" s="17">
        <v>744</v>
      </c>
      <c r="EZ154" s="17">
        <v>720</v>
      </c>
      <c r="FA154" s="17">
        <v>744</v>
      </c>
      <c r="FB154" s="17">
        <v>720</v>
      </c>
      <c r="FC154" s="17">
        <v>744</v>
      </c>
      <c r="FD154" s="17">
        <v>744</v>
      </c>
      <c r="FE154" s="17">
        <v>672</v>
      </c>
      <c r="FF154" s="17">
        <v>744</v>
      </c>
      <c r="FG154" s="17">
        <v>720</v>
      </c>
      <c r="FH154" s="17">
        <v>744</v>
      </c>
      <c r="FI154" s="17">
        <v>720</v>
      </c>
      <c r="FJ154" s="17">
        <v>744</v>
      </c>
      <c r="FK154" s="17">
        <v>744</v>
      </c>
      <c r="FL154" s="17">
        <v>720</v>
      </c>
      <c r="FM154" s="17">
        <v>744</v>
      </c>
      <c r="FN154" s="17">
        <v>720</v>
      </c>
      <c r="FO154" s="17">
        <v>744</v>
      </c>
      <c r="FP154" s="17">
        <v>744</v>
      </c>
      <c r="FQ154" s="17">
        <v>672</v>
      </c>
      <c r="FR154" s="17">
        <v>744</v>
      </c>
      <c r="FS154" s="17">
        <v>720</v>
      </c>
      <c r="FT154" s="17">
        <v>744</v>
      </c>
      <c r="FU154" s="17">
        <v>720</v>
      </c>
      <c r="FV154" s="17">
        <v>744</v>
      </c>
      <c r="FW154" s="17">
        <v>744</v>
      </c>
      <c r="FX154" s="17">
        <v>720</v>
      </c>
      <c r="FY154" s="17">
        <v>744</v>
      </c>
      <c r="FZ154" s="17">
        <v>720</v>
      </c>
      <c r="GA154" s="17">
        <v>744</v>
      </c>
    </row>
    <row r="155" spans="2:183">
      <c r="B155" s="43" t="s">
        <v>5</v>
      </c>
      <c r="C155" s="653" t="s">
        <v>50</v>
      </c>
      <c r="D155" s="85">
        <v>2587651.39</v>
      </c>
      <c r="E155" s="85">
        <v>2294562.1500000004</v>
      </c>
      <c r="F155" s="85">
        <v>2444566.36</v>
      </c>
      <c r="G155" s="85">
        <v>2431222.4</v>
      </c>
      <c r="H155" s="85">
        <v>2519974.2399999998</v>
      </c>
      <c r="I155" s="85">
        <v>2366788.5699999998</v>
      </c>
      <c r="J155" s="85">
        <v>2474802.2599999998</v>
      </c>
      <c r="K155" s="85">
        <v>2492714.85</v>
      </c>
      <c r="L155" s="85">
        <v>0</v>
      </c>
      <c r="M155" s="85">
        <v>0</v>
      </c>
      <c r="N155" s="85">
        <v>0</v>
      </c>
      <c r="O155" s="85">
        <v>0</v>
      </c>
      <c r="P155" s="85">
        <v>0</v>
      </c>
      <c r="Q155" s="85">
        <v>0</v>
      </c>
      <c r="R155" s="85">
        <v>0</v>
      </c>
      <c r="S155" s="85">
        <v>0</v>
      </c>
      <c r="T155" s="85">
        <v>0</v>
      </c>
      <c r="U155" s="85">
        <v>0</v>
      </c>
      <c r="V155" s="85">
        <v>0</v>
      </c>
      <c r="W155" s="85">
        <v>0</v>
      </c>
      <c r="X155" s="85">
        <v>0</v>
      </c>
      <c r="Y155" s="85">
        <v>0</v>
      </c>
      <c r="Z155" s="85">
        <v>0</v>
      </c>
      <c r="AA155" s="85">
        <v>0</v>
      </c>
      <c r="AB155" s="85">
        <v>0</v>
      </c>
      <c r="AC155" s="85">
        <v>0</v>
      </c>
      <c r="AD155" s="85">
        <v>0</v>
      </c>
      <c r="AE155" s="85">
        <v>0</v>
      </c>
      <c r="AF155" s="85">
        <v>0</v>
      </c>
      <c r="AG155" s="85">
        <v>0</v>
      </c>
      <c r="AH155" s="85">
        <v>0</v>
      </c>
      <c r="AI155" s="85">
        <v>0</v>
      </c>
      <c r="AJ155" s="85">
        <v>0</v>
      </c>
      <c r="AK155" s="85">
        <v>0</v>
      </c>
      <c r="AL155" s="85">
        <v>0</v>
      </c>
      <c r="AM155" s="85">
        <v>0</v>
      </c>
      <c r="AN155" s="85">
        <v>0</v>
      </c>
      <c r="AO155" s="85">
        <v>0</v>
      </c>
      <c r="AP155" s="85">
        <v>0</v>
      </c>
      <c r="AQ155" s="85">
        <v>0</v>
      </c>
      <c r="AR155" s="85">
        <v>0</v>
      </c>
      <c r="AS155" s="85">
        <v>0</v>
      </c>
      <c r="AT155" s="85">
        <v>0</v>
      </c>
      <c r="AU155" s="85">
        <v>0</v>
      </c>
      <c r="AV155" s="85">
        <v>0</v>
      </c>
      <c r="AW155" s="85">
        <v>0</v>
      </c>
      <c r="AX155" s="85">
        <v>0</v>
      </c>
      <c r="AY155" s="85">
        <v>0</v>
      </c>
      <c r="AZ155" s="85">
        <v>0</v>
      </c>
      <c r="BA155" s="85">
        <v>0</v>
      </c>
      <c r="BB155" s="85">
        <v>0</v>
      </c>
      <c r="BC155" s="85">
        <v>0</v>
      </c>
      <c r="BD155" s="85">
        <v>0</v>
      </c>
      <c r="BE155" s="85">
        <v>0</v>
      </c>
      <c r="BF155" s="85">
        <v>0</v>
      </c>
      <c r="BG155" s="85">
        <v>0</v>
      </c>
      <c r="BH155" s="85">
        <v>0</v>
      </c>
      <c r="BI155" s="85">
        <v>0</v>
      </c>
      <c r="BJ155" s="85">
        <v>0</v>
      </c>
      <c r="BK155" s="85">
        <v>0</v>
      </c>
      <c r="BL155" s="85">
        <v>0</v>
      </c>
      <c r="BM155" s="85">
        <v>0</v>
      </c>
      <c r="BN155" s="85">
        <v>0</v>
      </c>
      <c r="BO155" s="85">
        <v>0</v>
      </c>
      <c r="BP155" s="85">
        <v>0</v>
      </c>
      <c r="BQ155" s="85">
        <v>0</v>
      </c>
      <c r="BR155" s="85">
        <v>0</v>
      </c>
      <c r="BS155" s="85">
        <v>0</v>
      </c>
      <c r="BT155" s="85">
        <v>0</v>
      </c>
      <c r="BU155" s="85">
        <v>0</v>
      </c>
      <c r="BV155" s="85">
        <v>0</v>
      </c>
      <c r="BW155" s="85">
        <v>0</v>
      </c>
      <c r="BX155" s="85">
        <v>0</v>
      </c>
      <c r="BY155" s="85">
        <v>0</v>
      </c>
      <c r="BZ155" s="85">
        <v>0</v>
      </c>
      <c r="CA155" s="85">
        <v>0</v>
      </c>
      <c r="CB155" s="85">
        <v>0</v>
      </c>
      <c r="CC155" s="85">
        <v>0</v>
      </c>
      <c r="CD155" s="85">
        <v>0</v>
      </c>
      <c r="CE155" s="85">
        <v>0</v>
      </c>
      <c r="CF155" s="85">
        <v>0</v>
      </c>
      <c r="CG155" s="85">
        <v>0</v>
      </c>
      <c r="CH155" s="85">
        <v>0</v>
      </c>
      <c r="CI155" s="85">
        <v>0</v>
      </c>
      <c r="CJ155" s="85">
        <v>0</v>
      </c>
      <c r="CK155" s="85">
        <v>0</v>
      </c>
      <c r="CL155" s="85">
        <v>0</v>
      </c>
      <c r="CM155" s="85">
        <v>0</v>
      </c>
      <c r="CN155" s="85">
        <v>0</v>
      </c>
      <c r="CO155" s="85">
        <v>0</v>
      </c>
      <c r="CP155" s="85">
        <v>0</v>
      </c>
      <c r="CQ155" s="85">
        <v>0</v>
      </c>
      <c r="CR155" s="85">
        <v>0</v>
      </c>
      <c r="CS155" s="85">
        <v>0</v>
      </c>
      <c r="CT155" s="85">
        <v>0</v>
      </c>
      <c r="CU155" s="85">
        <v>0</v>
      </c>
      <c r="CV155" s="85">
        <v>0</v>
      </c>
      <c r="CW155" s="85">
        <v>0</v>
      </c>
      <c r="CX155" s="85">
        <v>0</v>
      </c>
      <c r="CY155" s="85">
        <v>0</v>
      </c>
      <c r="CZ155" s="85">
        <v>0</v>
      </c>
      <c r="DA155" s="85">
        <v>0</v>
      </c>
      <c r="DB155" s="85">
        <v>0</v>
      </c>
      <c r="DC155" s="85">
        <v>0</v>
      </c>
      <c r="DD155" s="85">
        <v>0</v>
      </c>
      <c r="DE155" s="85">
        <v>0</v>
      </c>
      <c r="DF155" s="85">
        <v>0</v>
      </c>
      <c r="DG155" s="85">
        <v>0</v>
      </c>
      <c r="DH155" s="85">
        <v>0</v>
      </c>
      <c r="DI155" s="85">
        <v>0</v>
      </c>
      <c r="DJ155" s="85">
        <v>0</v>
      </c>
      <c r="DK155" s="85">
        <v>0</v>
      </c>
      <c r="DL155" s="85">
        <v>0</v>
      </c>
      <c r="DM155" s="85">
        <v>0</v>
      </c>
      <c r="DN155" s="85">
        <v>0</v>
      </c>
      <c r="DO155" s="85">
        <v>0</v>
      </c>
      <c r="DP155" s="85">
        <v>0</v>
      </c>
      <c r="DQ155" s="85">
        <v>0</v>
      </c>
      <c r="DR155" s="85">
        <v>0</v>
      </c>
      <c r="DS155" s="85">
        <v>0</v>
      </c>
      <c r="DT155" s="85">
        <v>0</v>
      </c>
      <c r="DU155" s="85">
        <v>0</v>
      </c>
      <c r="DV155" s="85">
        <v>0</v>
      </c>
      <c r="DW155" s="85">
        <v>0</v>
      </c>
      <c r="DX155" s="85">
        <v>0</v>
      </c>
      <c r="DY155" s="85">
        <v>0</v>
      </c>
      <c r="DZ155" s="85">
        <v>0</v>
      </c>
      <c r="EA155" s="85">
        <v>0</v>
      </c>
      <c r="EB155" s="85">
        <v>0</v>
      </c>
      <c r="EC155" s="85">
        <v>0</v>
      </c>
      <c r="ED155" s="85">
        <v>0</v>
      </c>
      <c r="EE155" s="85">
        <v>0</v>
      </c>
      <c r="EF155" s="85">
        <v>0</v>
      </c>
      <c r="EG155" s="85">
        <v>0</v>
      </c>
      <c r="EH155" s="85">
        <v>0</v>
      </c>
      <c r="EI155" s="85">
        <v>0</v>
      </c>
      <c r="EJ155" s="85">
        <v>0</v>
      </c>
      <c r="EK155" s="85">
        <v>0</v>
      </c>
      <c r="EL155" s="85">
        <v>0</v>
      </c>
      <c r="EM155" s="85">
        <v>0</v>
      </c>
      <c r="EN155" s="85">
        <v>0</v>
      </c>
      <c r="EO155" s="85">
        <v>0</v>
      </c>
      <c r="EP155" s="85">
        <v>0</v>
      </c>
      <c r="EQ155" s="85">
        <v>0</v>
      </c>
      <c r="ER155" s="85">
        <v>0</v>
      </c>
      <c r="ES155" s="85">
        <v>0</v>
      </c>
      <c r="ET155" s="85">
        <v>0</v>
      </c>
      <c r="EU155" s="85">
        <v>0</v>
      </c>
      <c r="EV155" s="85">
        <v>0</v>
      </c>
      <c r="EW155" s="85">
        <v>0</v>
      </c>
      <c r="EX155" s="85">
        <v>0</v>
      </c>
      <c r="EY155" s="85">
        <v>0</v>
      </c>
      <c r="EZ155" s="85">
        <v>0</v>
      </c>
      <c r="FA155" s="85">
        <v>0</v>
      </c>
      <c r="FB155" s="85">
        <v>0</v>
      </c>
      <c r="FC155" s="85">
        <v>0</v>
      </c>
      <c r="FD155" s="85">
        <v>0</v>
      </c>
      <c r="FE155" s="85">
        <v>0</v>
      </c>
      <c r="FF155" s="85">
        <v>0</v>
      </c>
      <c r="FG155" s="85">
        <v>0</v>
      </c>
      <c r="FH155" s="85">
        <v>0</v>
      </c>
      <c r="FI155" s="85">
        <v>0</v>
      </c>
      <c r="FJ155" s="85">
        <v>0</v>
      </c>
      <c r="FK155" s="85">
        <v>0</v>
      </c>
      <c r="FL155" s="85">
        <v>0</v>
      </c>
      <c r="FM155" s="85">
        <v>0</v>
      </c>
      <c r="FN155" s="85">
        <v>0</v>
      </c>
      <c r="FO155" s="85">
        <v>0</v>
      </c>
      <c r="FP155" s="85">
        <v>0</v>
      </c>
      <c r="FQ155" s="85">
        <v>0</v>
      </c>
      <c r="FR155" s="85">
        <v>0</v>
      </c>
      <c r="FS155" s="85">
        <v>0</v>
      </c>
      <c r="FT155" s="85">
        <v>0</v>
      </c>
      <c r="FU155" s="85">
        <v>0</v>
      </c>
      <c r="FV155" s="85">
        <v>0</v>
      </c>
      <c r="FW155" s="85">
        <v>0</v>
      </c>
      <c r="FX155" s="85">
        <v>0</v>
      </c>
      <c r="FY155" s="85">
        <v>0</v>
      </c>
      <c r="FZ155" s="85">
        <v>0</v>
      </c>
      <c r="GA155" s="85">
        <v>0</v>
      </c>
    </row>
    <row r="156" spans="2:183">
      <c r="B156" s="43" t="s">
        <v>5</v>
      </c>
      <c r="C156" s="653" t="s">
        <v>51</v>
      </c>
      <c r="D156" s="86">
        <v>27.66831390872931</v>
      </c>
      <c r="E156" s="86">
        <v>27.777521336480849</v>
      </c>
      <c r="F156" s="86">
        <v>27.829762750455373</v>
      </c>
      <c r="G156" s="86">
        <v>27.854605614406534</v>
      </c>
      <c r="H156" s="86">
        <v>27.741715820645769</v>
      </c>
      <c r="I156" s="86">
        <v>27.836842594291465</v>
      </c>
      <c r="J156" s="86">
        <v>27.800207366801089</v>
      </c>
      <c r="K156" s="86">
        <v>27.826378919636976</v>
      </c>
      <c r="L156" s="86" t="e">
        <v>#DIV/0!</v>
      </c>
      <c r="M156" s="86" t="e">
        <v>#DIV/0!</v>
      </c>
      <c r="N156" s="86" t="e">
        <v>#DIV/0!</v>
      </c>
      <c r="O156" s="86" t="e">
        <v>#DIV/0!</v>
      </c>
      <c r="P156" s="86" t="e">
        <v>#DIV/0!</v>
      </c>
      <c r="Q156" s="86" t="e">
        <v>#DIV/0!</v>
      </c>
      <c r="R156" s="86" t="e">
        <v>#DIV/0!</v>
      </c>
      <c r="S156" s="86" t="e">
        <v>#DIV/0!</v>
      </c>
      <c r="T156" s="86" t="e">
        <v>#DIV/0!</v>
      </c>
      <c r="U156" s="86" t="e">
        <v>#DIV/0!</v>
      </c>
      <c r="V156" s="86" t="e">
        <v>#DIV/0!</v>
      </c>
      <c r="W156" s="86" t="e">
        <v>#DIV/0!</v>
      </c>
      <c r="X156" s="86" t="e">
        <v>#DIV/0!</v>
      </c>
      <c r="Y156" s="86" t="e">
        <v>#DIV/0!</v>
      </c>
      <c r="Z156" s="86" t="e">
        <v>#DIV/0!</v>
      </c>
      <c r="AA156" s="86" t="e">
        <v>#DIV/0!</v>
      </c>
      <c r="AB156" s="86" t="e">
        <v>#DIV/0!</v>
      </c>
      <c r="AC156" s="86" t="e">
        <v>#DIV/0!</v>
      </c>
      <c r="AD156" s="86" t="e">
        <v>#DIV/0!</v>
      </c>
      <c r="AE156" s="86" t="e">
        <v>#DIV/0!</v>
      </c>
      <c r="AF156" s="86" t="e">
        <v>#DIV/0!</v>
      </c>
      <c r="AG156" s="86" t="e">
        <v>#DIV/0!</v>
      </c>
      <c r="AH156" s="86" t="e">
        <v>#DIV/0!</v>
      </c>
      <c r="AI156" s="86" t="e">
        <v>#DIV/0!</v>
      </c>
      <c r="AJ156" s="86" t="e">
        <v>#DIV/0!</v>
      </c>
      <c r="AK156" s="86" t="e">
        <v>#DIV/0!</v>
      </c>
      <c r="AL156" s="86" t="e">
        <v>#DIV/0!</v>
      </c>
      <c r="AM156" s="86" t="e">
        <v>#DIV/0!</v>
      </c>
      <c r="AN156" s="86" t="e">
        <v>#DIV/0!</v>
      </c>
      <c r="AO156" s="86" t="e">
        <v>#DIV/0!</v>
      </c>
      <c r="AP156" s="86" t="e">
        <v>#DIV/0!</v>
      </c>
      <c r="AQ156" s="86" t="e">
        <v>#DIV/0!</v>
      </c>
      <c r="AR156" s="86" t="e">
        <v>#DIV/0!</v>
      </c>
      <c r="AS156" s="86" t="e">
        <v>#DIV/0!</v>
      </c>
      <c r="AT156" s="86" t="e">
        <v>#DIV/0!</v>
      </c>
      <c r="AU156" s="86" t="e">
        <v>#DIV/0!</v>
      </c>
      <c r="AV156" s="86" t="e">
        <v>#DIV/0!</v>
      </c>
      <c r="AW156" s="86" t="e">
        <v>#DIV/0!</v>
      </c>
      <c r="AX156" s="86" t="e">
        <v>#DIV/0!</v>
      </c>
      <c r="AY156" s="86" t="e">
        <v>#DIV/0!</v>
      </c>
      <c r="AZ156" s="86" t="e">
        <v>#DIV/0!</v>
      </c>
      <c r="BA156" s="86" t="e">
        <v>#DIV/0!</v>
      </c>
      <c r="BB156" s="86" t="e">
        <v>#DIV/0!</v>
      </c>
      <c r="BC156" s="86" t="e">
        <v>#DIV/0!</v>
      </c>
      <c r="BD156" s="86" t="e">
        <v>#DIV/0!</v>
      </c>
      <c r="BE156" s="86" t="e">
        <v>#DIV/0!</v>
      </c>
      <c r="BF156" s="86" t="e">
        <v>#DIV/0!</v>
      </c>
      <c r="BG156" s="86" t="e">
        <v>#DIV/0!</v>
      </c>
      <c r="BH156" s="86" t="e">
        <v>#DIV/0!</v>
      </c>
      <c r="BI156" s="86" t="e">
        <v>#DIV/0!</v>
      </c>
      <c r="BJ156" s="86" t="e">
        <v>#DIV/0!</v>
      </c>
      <c r="BK156" s="86" t="e">
        <v>#DIV/0!</v>
      </c>
      <c r="BL156" s="86" t="e">
        <v>#DIV/0!</v>
      </c>
      <c r="BM156" s="86" t="e">
        <v>#DIV/0!</v>
      </c>
      <c r="BN156" s="86" t="e">
        <v>#DIV/0!</v>
      </c>
      <c r="BO156" s="86" t="e">
        <v>#DIV/0!</v>
      </c>
      <c r="BP156" s="86" t="e">
        <v>#DIV/0!</v>
      </c>
      <c r="BQ156" s="86" t="e">
        <v>#DIV/0!</v>
      </c>
      <c r="BR156" s="86" t="e">
        <v>#DIV/0!</v>
      </c>
      <c r="BS156" s="86" t="e">
        <v>#DIV/0!</v>
      </c>
      <c r="BT156" s="86" t="e">
        <v>#DIV/0!</v>
      </c>
      <c r="BU156" s="86" t="e">
        <v>#DIV/0!</v>
      </c>
      <c r="BV156" s="86" t="e">
        <v>#DIV/0!</v>
      </c>
      <c r="BW156" s="86" t="e">
        <v>#DIV/0!</v>
      </c>
      <c r="BX156" s="86" t="e">
        <v>#DIV/0!</v>
      </c>
      <c r="BY156" s="86" t="e">
        <v>#DIV/0!</v>
      </c>
      <c r="BZ156" s="86" t="e">
        <v>#DIV/0!</v>
      </c>
      <c r="CA156" s="86" t="e">
        <v>#DIV/0!</v>
      </c>
      <c r="CB156" s="86" t="e">
        <v>#DIV/0!</v>
      </c>
      <c r="CC156" s="86" t="e">
        <v>#DIV/0!</v>
      </c>
      <c r="CD156" s="86" t="e">
        <v>#DIV/0!</v>
      </c>
      <c r="CE156" s="86" t="e">
        <v>#DIV/0!</v>
      </c>
      <c r="CF156" s="86" t="e">
        <v>#DIV/0!</v>
      </c>
      <c r="CG156" s="86" t="e">
        <v>#DIV/0!</v>
      </c>
      <c r="CH156" s="86" t="e">
        <v>#DIV/0!</v>
      </c>
      <c r="CI156" s="86" t="e">
        <v>#DIV/0!</v>
      </c>
      <c r="CJ156" s="86" t="e">
        <v>#DIV/0!</v>
      </c>
      <c r="CK156" s="86" t="e">
        <v>#DIV/0!</v>
      </c>
      <c r="CL156" s="86" t="e">
        <v>#DIV/0!</v>
      </c>
      <c r="CM156" s="86" t="e">
        <v>#DIV/0!</v>
      </c>
      <c r="CN156" s="86" t="e">
        <v>#DIV/0!</v>
      </c>
      <c r="CO156" s="86" t="e">
        <v>#DIV/0!</v>
      </c>
      <c r="CP156" s="86" t="e">
        <v>#DIV/0!</v>
      </c>
      <c r="CQ156" s="86" t="e">
        <v>#DIV/0!</v>
      </c>
      <c r="CR156" s="86" t="e">
        <v>#DIV/0!</v>
      </c>
      <c r="CS156" s="86" t="e">
        <v>#DIV/0!</v>
      </c>
      <c r="CT156" s="86" t="e">
        <v>#DIV/0!</v>
      </c>
      <c r="CU156" s="86" t="e">
        <v>#DIV/0!</v>
      </c>
      <c r="CV156" s="86" t="e">
        <v>#DIV/0!</v>
      </c>
      <c r="CW156" s="86" t="e">
        <v>#DIV/0!</v>
      </c>
      <c r="CX156" s="86" t="e">
        <v>#DIV/0!</v>
      </c>
      <c r="CY156" s="86" t="e">
        <v>#DIV/0!</v>
      </c>
      <c r="CZ156" s="86" t="e">
        <v>#DIV/0!</v>
      </c>
      <c r="DA156" s="86" t="e">
        <v>#DIV/0!</v>
      </c>
      <c r="DB156" s="86" t="e">
        <v>#DIV/0!</v>
      </c>
      <c r="DC156" s="86" t="e">
        <v>#DIV/0!</v>
      </c>
      <c r="DD156" s="86" t="e">
        <v>#DIV/0!</v>
      </c>
      <c r="DE156" s="86" t="e">
        <v>#DIV/0!</v>
      </c>
      <c r="DF156" s="86" t="e">
        <v>#DIV/0!</v>
      </c>
      <c r="DG156" s="86" t="e">
        <v>#DIV/0!</v>
      </c>
      <c r="DH156" s="86" t="e">
        <v>#DIV/0!</v>
      </c>
      <c r="DI156" s="86" t="e">
        <v>#DIV/0!</v>
      </c>
      <c r="DJ156" s="86" t="e">
        <v>#DIV/0!</v>
      </c>
      <c r="DK156" s="86" t="e">
        <v>#DIV/0!</v>
      </c>
      <c r="DL156" s="86" t="e">
        <v>#DIV/0!</v>
      </c>
      <c r="DM156" s="86" t="e">
        <v>#DIV/0!</v>
      </c>
      <c r="DN156" s="86" t="e">
        <v>#DIV/0!</v>
      </c>
      <c r="DO156" s="86" t="e">
        <v>#DIV/0!</v>
      </c>
      <c r="DP156" s="86" t="e">
        <v>#DIV/0!</v>
      </c>
      <c r="DQ156" s="86" t="e">
        <v>#DIV/0!</v>
      </c>
      <c r="DR156" s="86" t="e">
        <v>#DIV/0!</v>
      </c>
      <c r="DS156" s="86" t="e">
        <v>#DIV/0!</v>
      </c>
      <c r="DT156" s="86" t="e">
        <v>#DIV/0!</v>
      </c>
      <c r="DU156" s="86" t="e">
        <v>#DIV/0!</v>
      </c>
      <c r="DV156" s="86" t="e">
        <v>#DIV/0!</v>
      </c>
      <c r="DW156" s="86" t="e">
        <v>#DIV/0!</v>
      </c>
      <c r="DX156" s="86" t="e">
        <v>#DIV/0!</v>
      </c>
      <c r="DY156" s="86" t="e">
        <v>#DIV/0!</v>
      </c>
      <c r="DZ156" s="86" t="e">
        <v>#DIV/0!</v>
      </c>
      <c r="EA156" s="86" t="e">
        <v>#DIV/0!</v>
      </c>
      <c r="EB156" s="86" t="e">
        <v>#DIV/0!</v>
      </c>
      <c r="EC156" s="86" t="e">
        <v>#DIV/0!</v>
      </c>
      <c r="ED156" s="86" t="e">
        <v>#DIV/0!</v>
      </c>
      <c r="EE156" s="86" t="e">
        <v>#DIV/0!</v>
      </c>
      <c r="EF156" s="86" t="e">
        <v>#DIV/0!</v>
      </c>
      <c r="EG156" s="86" t="e">
        <v>#DIV/0!</v>
      </c>
      <c r="EH156" s="86" t="e">
        <v>#DIV/0!</v>
      </c>
      <c r="EI156" s="86" t="e">
        <v>#DIV/0!</v>
      </c>
      <c r="EJ156" s="86" t="e">
        <v>#DIV/0!</v>
      </c>
      <c r="EK156" s="86" t="e">
        <v>#DIV/0!</v>
      </c>
      <c r="EL156" s="86" t="e">
        <v>#DIV/0!</v>
      </c>
      <c r="EM156" s="86" t="e">
        <v>#DIV/0!</v>
      </c>
      <c r="EN156" s="86" t="e">
        <v>#DIV/0!</v>
      </c>
      <c r="EO156" s="86" t="e">
        <v>#DIV/0!</v>
      </c>
      <c r="EP156" s="86" t="e">
        <v>#DIV/0!</v>
      </c>
      <c r="EQ156" s="86" t="e">
        <v>#DIV/0!</v>
      </c>
      <c r="ER156" s="86" t="e">
        <v>#DIV/0!</v>
      </c>
      <c r="ES156" s="86" t="e">
        <v>#DIV/0!</v>
      </c>
      <c r="ET156" s="86" t="e">
        <v>#DIV/0!</v>
      </c>
      <c r="EU156" s="86" t="e">
        <v>#DIV/0!</v>
      </c>
      <c r="EV156" s="86" t="e">
        <v>#DIV/0!</v>
      </c>
      <c r="EW156" s="86" t="e">
        <v>#DIV/0!</v>
      </c>
      <c r="EX156" s="86" t="e">
        <v>#DIV/0!</v>
      </c>
      <c r="EY156" s="86" t="e">
        <v>#DIV/0!</v>
      </c>
      <c r="EZ156" s="86" t="e">
        <v>#DIV/0!</v>
      </c>
      <c r="FA156" s="86" t="e">
        <v>#DIV/0!</v>
      </c>
      <c r="FB156" s="86" t="e">
        <v>#DIV/0!</v>
      </c>
      <c r="FC156" s="86" t="e">
        <v>#DIV/0!</v>
      </c>
      <c r="FD156" s="86" t="e">
        <v>#DIV/0!</v>
      </c>
      <c r="FE156" s="86" t="e">
        <v>#DIV/0!</v>
      </c>
      <c r="FF156" s="86" t="e">
        <v>#DIV/0!</v>
      </c>
      <c r="FG156" s="86" t="e">
        <v>#DIV/0!</v>
      </c>
      <c r="FH156" s="86" t="e">
        <v>#DIV/0!</v>
      </c>
      <c r="FI156" s="86" t="e">
        <v>#DIV/0!</v>
      </c>
      <c r="FJ156" s="86" t="e">
        <v>#DIV/0!</v>
      </c>
      <c r="FK156" s="86" t="e">
        <v>#DIV/0!</v>
      </c>
      <c r="FL156" s="86" t="e">
        <v>#DIV/0!</v>
      </c>
      <c r="FM156" s="86" t="e">
        <v>#DIV/0!</v>
      </c>
      <c r="FN156" s="86" t="e">
        <v>#DIV/0!</v>
      </c>
      <c r="FO156" s="86" t="e">
        <v>#DIV/0!</v>
      </c>
      <c r="FP156" s="86" t="e">
        <v>#DIV/0!</v>
      </c>
      <c r="FQ156" s="86" t="e">
        <v>#DIV/0!</v>
      </c>
      <c r="FR156" s="86" t="e">
        <v>#DIV/0!</v>
      </c>
      <c r="FS156" s="86" t="e">
        <v>#DIV/0!</v>
      </c>
      <c r="FT156" s="86" t="e">
        <v>#DIV/0!</v>
      </c>
      <c r="FU156" s="86" t="e">
        <v>#DIV/0!</v>
      </c>
      <c r="FV156" s="86" t="e">
        <v>#DIV/0!</v>
      </c>
      <c r="FW156" s="86" t="e">
        <v>#DIV/0!</v>
      </c>
      <c r="FX156" s="86" t="e">
        <v>#DIV/0!</v>
      </c>
      <c r="FY156" s="86" t="e">
        <v>#DIV/0!</v>
      </c>
      <c r="FZ156" s="86" t="e">
        <v>#DIV/0!</v>
      </c>
      <c r="GA156" s="86" t="e">
        <v>#DIV/0!</v>
      </c>
    </row>
    <row r="157" spans="2:183">
      <c r="B157" s="43" t="s">
        <v>5</v>
      </c>
      <c r="C157" s="653" t="s">
        <v>52</v>
      </c>
      <c r="D157" s="87">
        <v>6398.6200000000008</v>
      </c>
      <c r="E157" s="87">
        <v>5651.98</v>
      </c>
      <c r="F157" s="87">
        <v>6010.54</v>
      </c>
      <c r="G157" s="87">
        <v>5972.34</v>
      </c>
      <c r="H157" s="87">
        <v>9691.92</v>
      </c>
      <c r="I157" s="87">
        <v>7811.29</v>
      </c>
      <c r="J157" s="87">
        <v>8155.95</v>
      </c>
      <c r="K157" s="87">
        <v>8207.2900000000009</v>
      </c>
      <c r="L157" s="87">
        <v>0</v>
      </c>
      <c r="M157" s="87">
        <v>0</v>
      </c>
      <c r="N157" s="87">
        <v>0</v>
      </c>
      <c r="O157" s="87">
        <v>0</v>
      </c>
      <c r="P157" s="87">
        <v>0</v>
      </c>
      <c r="Q157" s="87">
        <v>0</v>
      </c>
      <c r="R157" s="87">
        <v>0</v>
      </c>
      <c r="S157" s="87">
        <v>0</v>
      </c>
      <c r="T157" s="87">
        <v>0</v>
      </c>
      <c r="U157" s="87">
        <v>0</v>
      </c>
      <c r="V157" s="87">
        <v>0</v>
      </c>
      <c r="W157" s="87">
        <v>0</v>
      </c>
      <c r="X157" s="87">
        <v>0</v>
      </c>
      <c r="Y157" s="87">
        <v>0</v>
      </c>
      <c r="Z157" s="87">
        <v>0</v>
      </c>
      <c r="AA157" s="87">
        <v>0</v>
      </c>
      <c r="AB157" s="87">
        <v>0</v>
      </c>
      <c r="AC157" s="87">
        <v>0</v>
      </c>
      <c r="AD157" s="87">
        <v>0</v>
      </c>
      <c r="AE157" s="87">
        <v>0</v>
      </c>
      <c r="AF157" s="87">
        <v>0</v>
      </c>
      <c r="AG157" s="87">
        <v>0</v>
      </c>
      <c r="AH157" s="87">
        <v>0</v>
      </c>
      <c r="AI157" s="87">
        <v>0</v>
      </c>
      <c r="AJ157" s="87">
        <v>0</v>
      </c>
      <c r="AK157" s="87">
        <v>0</v>
      </c>
      <c r="AL157" s="87">
        <v>0</v>
      </c>
      <c r="AM157" s="87">
        <v>0</v>
      </c>
      <c r="AN157" s="87">
        <v>0</v>
      </c>
      <c r="AO157" s="87">
        <v>0</v>
      </c>
      <c r="AP157" s="87">
        <v>0</v>
      </c>
      <c r="AQ157" s="87">
        <v>0</v>
      </c>
      <c r="AR157" s="87">
        <v>0</v>
      </c>
      <c r="AS157" s="87">
        <v>0</v>
      </c>
      <c r="AT157" s="87">
        <v>0</v>
      </c>
      <c r="AU157" s="87">
        <v>0</v>
      </c>
      <c r="AV157" s="87">
        <v>0</v>
      </c>
      <c r="AW157" s="87">
        <v>0</v>
      </c>
      <c r="AX157" s="87">
        <v>0</v>
      </c>
      <c r="AY157" s="87">
        <v>0</v>
      </c>
      <c r="AZ157" s="87">
        <v>0</v>
      </c>
      <c r="BA157" s="87">
        <v>0</v>
      </c>
      <c r="BB157" s="87">
        <v>0</v>
      </c>
      <c r="BC157" s="87">
        <v>0</v>
      </c>
      <c r="BD157" s="87">
        <v>0</v>
      </c>
      <c r="BE157" s="87">
        <v>0</v>
      </c>
      <c r="BF157" s="87">
        <v>0</v>
      </c>
      <c r="BG157" s="87">
        <v>0</v>
      </c>
      <c r="BH157" s="87">
        <v>0</v>
      </c>
      <c r="BI157" s="87">
        <v>0</v>
      </c>
      <c r="BJ157" s="87">
        <v>0</v>
      </c>
      <c r="BK157" s="87">
        <v>0</v>
      </c>
      <c r="BL157" s="87">
        <v>0</v>
      </c>
      <c r="BM157" s="87">
        <v>0</v>
      </c>
      <c r="BN157" s="87">
        <v>0</v>
      </c>
      <c r="BO157" s="87">
        <v>0</v>
      </c>
      <c r="BP157" s="87">
        <v>0</v>
      </c>
      <c r="BQ157" s="87">
        <v>0</v>
      </c>
      <c r="BR157" s="87">
        <v>0</v>
      </c>
      <c r="BS157" s="87">
        <v>0</v>
      </c>
      <c r="BT157" s="87">
        <v>0</v>
      </c>
      <c r="BU157" s="87">
        <v>0</v>
      </c>
      <c r="BV157" s="87">
        <v>0</v>
      </c>
      <c r="BW157" s="87">
        <v>0</v>
      </c>
      <c r="BX157" s="87">
        <v>0</v>
      </c>
      <c r="BY157" s="87">
        <v>0</v>
      </c>
      <c r="BZ157" s="87">
        <v>0</v>
      </c>
      <c r="CA157" s="87">
        <v>0</v>
      </c>
      <c r="CB157" s="87">
        <v>0</v>
      </c>
      <c r="CC157" s="87">
        <v>0</v>
      </c>
      <c r="CD157" s="87">
        <v>0</v>
      </c>
      <c r="CE157" s="87">
        <v>0</v>
      </c>
      <c r="CF157" s="87">
        <v>0</v>
      </c>
      <c r="CG157" s="87">
        <v>0</v>
      </c>
      <c r="CH157" s="87">
        <v>0</v>
      </c>
      <c r="CI157" s="87">
        <v>0</v>
      </c>
      <c r="CJ157" s="87">
        <v>0</v>
      </c>
      <c r="CK157" s="87">
        <v>0</v>
      </c>
      <c r="CL157" s="87">
        <v>0</v>
      </c>
      <c r="CM157" s="87">
        <v>0</v>
      </c>
      <c r="CN157" s="87">
        <v>0</v>
      </c>
      <c r="CO157" s="87">
        <v>0</v>
      </c>
      <c r="CP157" s="87">
        <v>0</v>
      </c>
      <c r="CQ157" s="87">
        <v>0</v>
      </c>
      <c r="CR157" s="87">
        <v>0</v>
      </c>
      <c r="CS157" s="87">
        <v>0</v>
      </c>
      <c r="CT157" s="87">
        <v>0</v>
      </c>
      <c r="CU157" s="87">
        <v>0</v>
      </c>
      <c r="CV157" s="87">
        <v>0</v>
      </c>
      <c r="CW157" s="87">
        <v>0</v>
      </c>
      <c r="CX157" s="87">
        <v>0</v>
      </c>
      <c r="CY157" s="87">
        <v>0</v>
      </c>
      <c r="CZ157" s="87">
        <v>0</v>
      </c>
      <c r="DA157" s="87">
        <v>0</v>
      </c>
      <c r="DB157" s="87">
        <v>0</v>
      </c>
      <c r="DC157" s="87">
        <v>0</v>
      </c>
      <c r="DD157" s="87">
        <v>0</v>
      </c>
      <c r="DE157" s="87">
        <v>0</v>
      </c>
      <c r="DF157" s="87">
        <v>0</v>
      </c>
      <c r="DG157" s="87">
        <v>0</v>
      </c>
      <c r="DH157" s="87">
        <v>0</v>
      </c>
      <c r="DI157" s="87">
        <v>0</v>
      </c>
      <c r="DJ157" s="87">
        <v>0</v>
      </c>
      <c r="DK157" s="87">
        <v>0</v>
      </c>
      <c r="DL157" s="87">
        <v>0</v>
      </c>
      <c r="DM157" s="87">
        <v>0</v>
      </c>
      <c r="DN157" s="87">
        <v>0</v>
      </c>
      <c r="DO157" s="87">
        <v>0</v>
      </c>
      <c r="DP157" s="87">
        <v>0</v>
      </c>
      <c r="DQ157" s="87">
        <v>0</v>
      </c>
      <c r="DR157" s="87">
        <v>0</v>
      </c>
      <c r="DS157" s="87">
        <v>0</v>
      </c>
      <c r="DT157" s="87">
        <v>0</v>
      </c>
      <c r="DU157" s="87">
        <v>0</v>
      </c>
      <c r="DV157" s="87">
        <v>0</v>
      </c>
      <c r="DW157" s="87">
        <v>0</v>
      </c>
      <c r="DX157" s="87">
        <v>0</v>
      </c>
      <c r="DY157" s="87">
        <v>0</v>
      </c>
      <c r="DZ157" s="87">
        <v>0</v>
      </c>
      <c r="EA157" s="87">
        <v>0</v>
      </c>
      <c r="EB157" s="87">
        <v>0</v>
      </c>
      <c r="EC157" s="87">
        <v>0</v>
      </c>
      <c r="ED157" s="87">
        <v>0</v>
      </c>
      <c r="EE157" s="87">
        <v>0</v>
      </c>
      <c r="EF157" s="87">
        <v>0</v>
      </c>
      <c r="EG157" s="87">
        <v>0</v>
      </c>
      <c r="EH157" s="87">
        <v>0</v>
      </c>
      <c r="EI157" s="87">
        <v>0</v>
      </c>
      <c r="EJ157" s="87">
        <v>0</v>
      </c>
      <c r="EK157" s="87">
        <v>0</v>
      </c>
      <c r="EL157" s="87">
        <v>0</v>
      </c>
      <c r="EM157" s="87">
        <v>0</v>
      </c>
      <c r="EN157" s="87">
        <v>0</v>
      </c>
      <c r="EO157" s="87">
        <v>0</v>
      </c>
      <c r="EP157" s="87">
        <v>0</v>
      </c>
      <c r="EQ157" s="87">
        <v>0</v>
      </c>
      <c r="ER157" s="87">
        <v>0</v>
      </c>
      <c r="ES157" s="87">
        <v>0</v>
      </c>
      <c r="ET157" s="87">
        <v>0</v>
      </c>
      <c r="EU157" s="87">
        <v>0</v>
      </c>
      <c r="EV157" s="87">
        <v>0</v>
      </c>
      <c r="EW157" s="87">
        <v>0</v>
      </c>
      <c r="EX157" s="87">
        <v>0</v>
      </c>
      <c r="EY157" s="87">
        <v>0</v>
      </c>
      <c r="EZ157" s="87">
        <v>0</v>
      </c>
      <c r="FA157" s="87">
        <v>0</v>
      </c>
      <c r="FB157" s="87">
        <v>0</v>
      </c>
      <c r="FC157" s="87">
        <v>0</v>
      </c>
      <c r="FD157" s="87">
        <v>0</v>
      </c>
      <c r="FE157" s="87">
        <v>0</v>
      </c>
      <c r="FF157" s="87">
        <v>0</v>
      </c>
      <c r="FG157" s="87">
        <v>0</v>
      </c>
      <c r="FH157" s="87">
        <v>0</v>
      </c>
      <c r="FI157" s="87">
        <v>0</v>
      </c>
      <c r="FJ157" s="87">
        <v>0</v>
      </c>
      <c r="FK157" s="87">
        <v>0</v>
      </c>
      <c r="FL157" s="87">
        <v>0</v>
      </c>
      <c r="FM157" s="87">
        <v>0</v>
      </c>
      <c r="FN157" s="87">
        <v>0</v>
      </c>
      <c r="FO157" s="87">
        <v>0</v>
      </c>
      <c r="FP157" s="87">
        <v>0</v>
      </c>
      <c r="FQ157" s="87">
        <v>0</v>
      </c>
      <c r="FR157" s="87">
        <v>0</v>
      </c>
      <c r="FS157" s="87">
        <v>0</v>
      </c>
      <c r="FT157" s="87">
        <v>0</v>
      </c>
      <c r="FU157" s="87">
        <v>0</v>
      </c>
      <c r="FV157" s="87">
        <v>0</v>
      </c>
      <c r="FW157" s="87">
        <v>0</v>
      </c>
      <c r="FX157" s="87">
        <v>0</v>
      </c>
      <c r="FY157" s="87">
        <v>0</v>
      </c>
      <c r="FZ157" s="87">
        <v>0</v>
      </c>
      <c r="GA157" s="87">
        <v>0</v>
      </c>
    </row>
    <row r="158" spans="2:183">
      <c r="B158" s="43" t="s">
        <v>5</v>
      </c>
      <c r="C158" s="653" t="s">
        <v>53</v>
      </c>
      <c r="D158" s="86">
        <v>6.8416876951370775E-2</v>
      </c>
      <c r="E158" s="86">
        <v>6.8421766236910597E-2</v>
      </c>
      <c r="F158" s="86">
        <v>6.8426001821493623E-2</v>
      </c>
      <c r="G158" s="86">
        <v>6.8425321885461701E-2</v>
      </c>
      <c r="H158" s="86">
        <v>0.10669572971366294</v>
      </c>
      <c r="I158" s="86">
        <v>9.1872021415230584E-2</v>
      </c>
      <c r="J158" s="86">
        <v>9.1618269846440725E-2</v>
      </c>
      <c r="K158" s="86">
        <v>9.1618646811265789E-2</v>
      </c>
      <c r="L158" s="86" t="e">
        <v>#DIV/0!</v>
      </c>
      <c r="M158" s="86" t="e">
        <v>#DIV/0!</v>
      </c>
      <c r="N158" s="86" t="e">
        <v>#DIV/0!</v>
      </c>
      <c r="O158" s="86" t="e">
        <v>#DIV/0!</v>
      </c>
      <c r="P158" s="86" t="e">
        <v>#DIV/0!</v>
      </c>
      <c r="Q158" s="86" t="e">
        <v>#DIV/0!</v>
      </c>
      <c r="R158" s="86" t="e">
        <v>#DIV/0!</v>
      </c>
      <c r="S158" s="86" t="e">
        <v>#DIV/0!</v>
      </c>
      <c r="T158" s="86" t="e">
        <v>#DIV/0!</v>
      </c>
      <c r="U158" s="86" t="e">
        <v>#DIV/0!</v>
      </c>
      <c r="V158" s="86" t="e">
        <v>#DIV/0!</v>
      </c>
      <c r="W158" s="86" t="e">
        <v>#DIV/0!</v>
      </c>
      <c r="X158" s="86" t="e">
        <v>#DIV/0!</v>
      </c>
      <c r="Y158" s="86" t="e">
        <v>#DIV/0!</v>
      </c>
      <c r="Z158" s="86" t="e">
        <v>#DIV/0!</v>
      </c>
      <c r="AA158" s="86" t="e">
        <v>#DIV/0!</v>
      </c>
      <c r="AB158" s="86" t="e">
        <v>#DIV/0!</v>
      </c>
      <c r="AC158" s="86" t="e">
        <v>#DIV/0!</v>
      </c>
      <c r="AD158" s="86" t="e">
        <v>#DIV/0!</v>
      </c>
      <c r="AE158" s="86" t="e">
        <v>#DIV/0!</v>
      </c>
      <c r="AF158" s="86" t="e">
        <v>#DIV/0!</v>
      </c>
      <c r="AG158" s="86" t="e">
        <v>#DIV/0!</v>
      </c>
      <c r="AH158" s="86" t="e">
        <v>#DIV/0!</v>
      </c>
      <c r="AI158" s="86" t="e">
        <v>#DIV/0!</v>
      </c>
      <c r="AJ158" s="86" t="e">
        <v>#DIV/0!</v>
      </c>
      <c r="AK158" s="86" t="e">
        <v>#DIV/0!</v>
      </c>
      <c r="AL158" s="86" t="e">
        <v>#DIV/0!</v>
      </c>
      <c r="AM158" s="86" t="e">
        <v>#DIV/0!</v>
      </c>
      <c r="AN158" s="86" t="e">
        <v>#DIV/0!</v>
      </c>
      <c r="AO158" s="86" t="e">
        <v>#DIV/0!</v>
      </c>
      <c r="AP158" s="86" t="e">
        <v>#DIV/0!</v>
      </c>
      <c r="AQ158" s="86" t="e">
        <v>#DIV/0!</v>
      </c>
      <c r="AR158" s="86" t="e">
        <v>#DIV/0!</v>
      </c>
      <c r="AS158" s="86" t="e">
        <v>#DIV/0!</v>
      </c>
      <c r="AT158" s="86" t="e">
        <v>#DIV/0!</v>
      </c>
      <c r="AU158" s="86" t="e">
        <v>#DIV/0!</v>
      </c>
      <c r="AV158" s="86" t="e">
        <v>#DIV/0!</v>
      </c>
      <c r="AW158" s="86" t="e">
        <v>#DIV/0!</v>
      </c>
      <c r="AX158" s="86" t="e">
        <v>#DIV/0!</v>
      </c>
      <c r="AY158" s="86" t="e">
        <v>#DIV/0!</v>
      </c>
      <c r="AZ158" s="86" t="e">
        <v>#DIV/0!</v>
      </c>
      <c r="BA158" s="86" t="e">
        <v>#DIV/0!</v>
      </c>
      <c r="BB158" s="86" t="e">
        <v>#DIV/0!</v>
      </c>
      <c r="BC158" s="86" t="e">
        <v>#DIV/0!</v>
      </c>
      <c r="BD158" s="86" t="e">
        <v>#DIV/0!</v>
      </c>
      <c r="BE158" s="86" t="e">
        <v>#DIV/0!</v>
      </c>
      <c r="BF158" s="86" t="e">
        <v>#DIV/0!</v>
      </c>
      <c r="BG158" s="86" t="e">
        <v>#DIV/0!</v>
      </c>
      <c r="BH158" s="86" t="e">
        <v>#DIV/0!</v>
      </c>
      <c r="BI158" s="86" t="e">
        <v>#DIV/0!</v>
      </c>
      <c r="BJ158" s="86" t="e">
        <v>#DIV/0!</v>
      </c>
      <c r="BK158" s="86" t="e">
        <v>#DIV/0!</v>
      </c>
      <c r="BL158" s="86" t="e">
        <v>#DIV/0!</v>
      </c>
      <c r="BM158" s="86" t="e">
        <v>#DIV/0!</v>
      </c>
      <c r="BN158" s="86" t="e">
        <v>#DIV/0!</v>
      </c>
      <c r="BO158" s="86" t="e">
        <v>#DIV/0!</v>
      </c>
      <c r="BP158" s="86" t="e">
        <v>#DIV/0!</v>
      </c>
      <c r="BQ158" s="86" t="e">
        <v>#DIV/0!</v>
      </c>
      <c r="BR158" s="86" t="e">
        <v>#DIV/0!</v>
      </c>
      <c r="BS158" s="86" t="e">
        <v>#DIV/0!</v>
      </c>
      <c r="BT158" s="86" t="e">
        <v>#DIV/0!</v>
      </c>
      <c r="BU158" s="86" t="e">
        <v>#DIV/0!</v>
      </c>
      <c r="BV158" s="86" t="e">
        <v>#DIV/0!</v>
      </c>
      <c r="BW158" s="86" t="e">
        <v>#DIV/0!</v>
      </c>
      <c r="BX158" s="86" t="e">
        <v>#DIV/0!</v>
      </c>
      <c r="BY158" s="86" t="e">
        <v>#DIV/0!</v>
      </c>
      <c r="BZ158" s="86" t="e">
        <v>#DIV/0!</v>
      </c>
      <c r="CA158" s="86" t="e">
        <v>#DIV/0!</v>
      </c>
      <c r="CB158" s="86" t="e">
        <v>#DIV/0!</v>
      </c>
      <c r="CC158" s="86" t="e">
        <v>#DIV/0!</v>
      </c>
      <c r="CD158" s="86" t="e">
        <v>#DIV/0!</v>
      </c>
      <c r="CE158" s="86" t="e">
        <v>#DIV/0!</v>
      </c>
      <c r="CF158" s="86" t="e">
        <v>#DIV/0!</v>
      </c>
      <c r="CG158" s="86" t="e">
        <v>#DIV/0!</v>
      </c>
      <c r="CH158" s="86" t="e">
        <v>#DIV/0!</v>
      </c>
      <c r="CI158" s="86" t="e">
        <v>#DIV/0!</v>
      </c>
      <c r="CJ158" s="86" t="e">
        <v>#DIV/0!</v>
      </c>
      <c r="CK158" s="86" t="e">
        <v>#DIV/0!</v>
      </c>
      <c r="CL158" s="86" t="e">
        <v>#DIV/0!</v>
      </c>
      <c r="CM158" s="86" t="e">
        <v>#DIV/0!</v>
      </c>
      <c r="CN158" s="86" t="e">
        <v>#DIV/0!</v>
      </c>
      <c r="CO158" s="86" t="e">
        <v>#DIV/0!</v>
      </c>
      <c r="CP158" s="86" t="e">
        <v>#DIV/0!</v>
      </c>
      <c r="CQ158" s="86" t="e">
        <v>#DIV/0!</v>
      </c>
      <c r="CR158" s="86" t="e">
        <v>#DIV/0!</v>
      </c>
      <c r="CS158" s="86" t="e">
        <v>#DIV/0!</v>
      </c>
      <c r="CT158" s="86" t="e">
        <v>#DIV/0!</v>
      </c>
      <c r="CU158" s="86" t="e">
        <v>#DIV/0!</v>
      </c>
      <c r="CV158" s="86" t="e">
        <v>#DIV/0!</v>
      </c>
      <c r="CW158" s="86" t="e">
        <v>#DIV/0!</v>
      </c>
      <c r="CX158" s="86" t="e">
        <v>#DIV/0!</v>
      </c>
      <c r="CY158" s="86" t="e">
        <v>#DIV/0!</v>
      </c>
      <c r="CZ158" s="86" t="e">
        <v>#DIV/0!</v>
      </c>
      <c r="DA158" s="86" t="e">
        <v>#DIV/0!</v>
      </c>
      <c r="DB158" s="86" t="e">
        <v>#DIV/0!</v>
      </c>
      <c r="DC158" s="86" t="e">
        <v>#DIV/0!</v>
      </c>
      <c r="DD158" s="86" t="e">
        <v>#DIV/0!</v>
      </c>
      <c r="DE158" s="86" t="e">
        <v>#DIV/0!</v>
      </c>
      <c r="DF158" s="86" t="e">
        <v>#DIV/0!</v>
      </c>
      <c r="DG158" s="86" t="e">
        <v>#DIV/0!</v>
      </c>
      <c r="DH158" s="86" t="e">
        <v>#DIV/0!</v>
      </c>
      <c r="DI158" s="86" t="e">
        <v>#DIV/0!</v>
      </c>
      <c r="DJ158" s="86" t="e">
        <v>#DIV/0!</v>
      </c>
      <c r="DK158" s="86" t="e">
        <v>#DIV/0!</v>
      </c>
      <c r="DL158" s="86" t="e">
        <v>#DIV/0!</v>
      </c>
      <c r="DM158" s="86" t="e">
        <v>#DIV/0!</v>
      </c>
      <c r="DN158" s="86" t="e">
        <v>#DIV/0!</v>
      </c>
      <c r="DO158" s="86" t="e">
        <v>#DIV/0!</v>
      </c>
      <c r="DP158" s="86" t="e">
        <v>#DIV/0!</v>
      </c>
      <c r="DQ158" s="86" t="e">
        <v>#DIV/0!</v>
      </c>
      <c r="DR158" s="86" t="e">
        <v>#DIV/0!</v>
      </c>
      <c r="DS158" s="86" t="e">
        <v>#DIV/0!</v>
      </c>
      <c r="DT158" s="86" t="e">
        <v>#DIV/0!</v>
      </c>
      <c r="DU158" s="86" t="e">
        <v>#DIV/0!</v>
      </c>
      <c r="DV158" s="86" t="e">
        <v>#DIV/0!</v>
      </c>
      <c r="DW158" s="86" t="e">
        <v>#DIV/0!</v>
      </c>
      <c r="DX158" s="86" t="e">
        <v>#DIV/0!</v>
      </c>
      <c r="DY158" s="86" t="e">
        <v>#DIV/0!</v>
      </c>
      <c r="DZ158" s="86" t="e">
        <v>#DIV/0!</v>
      </c>
      <c r="EA158" s="86" t="e">
        <v>#DIV/0!</v>
      </c>
      <c r="EB158" s="86" t="e">
        <v>#DIV/0!</v>
      </c>
      <c r="EC158" s="86" t="e">
        <v>#DIV/0!</v>
      </c>
      <c r="ED158" s="86" t="e">
        <v>#DIV/0!</v>
      </c>
      <c r="EE158" s="86" t="e">
        <v>#DIV/0!</v>
      </c>
      <c r="EF158" s="86" t="e">
        <v>#DIV/0!</v>
      </c>
      <c r="EG158" s="86" t="e">
        <v>#DIV/0!</v>
      </c>
      <c r="EH158" s="86" t="e">
        <v>#DIV/0!</v>
      </c>
      <c r="EI158" s="86" t="e">
        <v>#DIV/0!</v>
      </c>
      <c r="EJ158" s="86" t="e">
        <v>#DIV/0!</v>
      </c>
      <c r="EK158" s="86" t="e">
        <v>#DIV/0!</v>
      </c>
      <c r="EL158" s="86" t="e">
        <v>#DIV/0!</v>
      </c>
      <c r="EM158" s="86" t="e">
        <v>#DIV/0!</v>
      </c>
      <c r="EN158" s="86" t="e">
        <v>#DIV/0!</v>
      </c>
      <c r="EO158" s="86" t="e">
        <v>#DIV/0!</v>
      </c>
      <c r="EP158" s="86" t="e">
        <v>#DIV/0!</v>
      </c>
      <c r="EQ158" s="86" t="e">
        <v>#DIV/0!</v>
      </c>
      <c r="ER158" s="86" t="e">
        <v>#DIV/0!</v>
      </c>
      <c r="ES158" s="86" t="e">
        <v>#DIV/0!</v>
      </c>
      <c r="ET158" s="86" t="e">
        <v>#DIV/0!</v>
      </c>
      <c r="EU158" s="86" t="e">
        <v>#DIV/0!</v>
      </c>
      <c r="EV158" s="86" t="e">
        <v>#DIV/0!</v>
      </c>
      <c r="EW158" s="86" t="e">
        <v>#DIV/0!</v>
      </c>
      <c r="EX158" s="86" t="e">
        <v>#DIV/0!</v>
      </c>
      <c r="EY158" s="86" t="e">
        <v>#DIV/0!</v>
      </c>
      <c r="EZ158" s="86" t="e">
        <v>#DIV/0!</v>
      </c>
      <c r="FA158" s="86" t="e">
        <v>#DIV/0!</v>
      </c>
      <c r="FB158" s="86" t="e">
        <v>#DIV/0!</v>
      </c>
      <c r="FC158" s="86" t="e">
        <v>#DIV/0!</v>
      </c>
      <c r="FD158" s="86" t="e">
        <v>#DIV/0!</v>
      </c>
      <c r="FE158" s="86" t="e">
        <v>#DIV/0!</v>
      </c>
      <c r="FF158" s="86" t="e">
        <v>#DIV/0!</v>
      </c>
      <c r="FG158" s="86" t="e">
        <v>#DIV/0!</v>
      </c>
      <c r="FH158" s="86" t="e">
        <v>#DIV/0!</v>
      </c>
      <c r="FI158" s="86" t="e">
        <v>#DIV/0!</v>
      </c>
      <c r="FJ158" s="86" t="e">
        <v>#DIV/0!</v>
      </c>
      <c r="FK158" s="86" t="e">
        <v>#DIV/0!</v>
      </c>
      <c r="FL158" s="86" t="e">
        <v>#DIV/0!</v>
      </c>
      <c r="FM158" s="86" t="e">
        <v>#DIV/0!</v>
      </c>
      <c r="FN158" s="86" t="e">
        <v>#DIV/0!</v>
      </c>
      <c r="FO158" s="86" t="e">
        <v>#DIV/0!</v>
      </c>
      <c r="FP158" s="86" t="e">
        <v>#DIV/0!</v>
      </c>
      <c r="FQ158" s="86" t="e">
        <v>#DIV/0!</v>
      </c>
      <c r="FR158" s="86" t="e">
        <v>#DIV/0!</v>
      </c>
      <c r="FS158" s="86" t="e">
        <v>#DIV/0!</v>
      </c>
      <c r="FT158" s="86" t="e">
        <v>#DIV/0!</v>
      </c>
      <c r="FU158" s="86" t="e">
        <v>#DIV/0!</v>
      </c>
      <c r="FV158" s="86" t="e">
        <v>#DIV/0!</v>
      </c>
      <c r="FW158" s="86" t="e">
        <v>#DIV/0!</v>
      </c>
      <c r="FX158" s="86" t="e">
        <v>#DIV/0!</v>
      </c>
      <c r="FY158" s="86" t="e">
        <v>#DIV/0!</v>
      </c>
      <c r="FZ158" s="86" t="e">
        <v>#DIV/0!</v>
      </c>
      <c r="GA158" s="86" t="e">
        <v>#DIV/0!</v>
      </c>
    </row>
    <row r="159" spans="2:183">
      <c r="B159" s="43" t="s">
        <v>5</v>
      </c>
      <c r="C159" s="653" t="s">
        <v>228</v>
      </c>
      <c r="D159" s="85">
        <v>2594050.0100000002</v>
      </c>
      <c r="E159" s="85">
        <v>2300214.1300000004</v>
      </c>
      <c r="F159" s="85">
        <v>2450576.9</v>
      </c>
      <c r="G159" s="85">
        <v>2437194.7399999998</v>
      </c>
      <c r="H159" s="85">
        <v>2529666.1599999997</v>
      </c>
      <c r="I159" s="85">
        <v>2374599.86</v>
      </c>
      <c r="J159" s="85">
        <v>2482958.21</v>
      </c>
      <c r="K159" s="85">
        <v>2500922.14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  <c r="Q159" s="85">
        <v>0</v>
      </c>
      <c r="R159" s="85">
        <v>0</v>
      </c>
      <c r="S159" s="85">
        <v>0</v>
      </c>
      <c r="T159" s="85">
        <v>0</v>
      </c>
      <c r="U159" s="85">
        <v>0</v>
      </c>
      <c r="V159" s="85">
        <v>0</v>
      </c>
      <c r="W159" s="85">
        <v>0</v>
      </c>
      <c r="X159" s="85">
        <v>0</v>
      </c>
      <c r="Y159" s="85">
        <v>0</v>
      </c>
      <c r="Z159" s="85">
        <v>0</v>
      </c>
      <c r="AA159" s="85">
        <v>0</v>
      </c>
      <c r="AB159" s="85">
        <v>0</v>
      </c>
      <c r="AC159" s="85">
        <v>0</v>
      </c>
      <c r="AD159" s="85">
        <v>0</v>
      </c>
      <c r="AE159" s="85">
        <v>0</v>
      </c>
      <c r="AF159" s="85">
        <v>0</v>
      </c>
      <c r="AG159" s="85">
        <v>0</v>
      </c>
      <c r="AH159" s="85">
        <v>0</v>
      </c>
      <c r="AI159" s="85">
        <v>0</v>
      </c>
      <c r="AJ159" s="85">
        <v>0</v>
      </c>
      <c r="AK159" s="85">
        <v>0</v>
      </c>
      <c r="AL159" s="85">
        <v>0</v>
      </c>
      <c r="AM159" s="85">
        <v>0</v>
      </c>
      <c r="AN159" s="85">
        <v>0</v>
      </c>
      <c r="AO159" s="85">
        <v>0</v>
      </c>
      <c r="AP159" s="85">
        <v>0</v>
      </c>
      <c r="AQ159" s="85">
        <v>0</v>
      </c>
      <c r="AR159" s="85">
        <v>0</v>
      </c>
      <c r="AS159" s="85">
        <v>0</v>
      </c>
      <c r="AT159" s="85">
        <v>0</v>
      </c>
      <c r="AU159" s="85">
        <v>0</v>
      </c>
      <c r="AV159" s="85">
        <v>0</v>
      </c>
      <c r="AW159" s="85">
        <v>0</v>
      </c>
      <c r="AX159" s="85">
        <v>0</v>
      </c>
      <c r="AY159" s="85">
        <v>0</v>
      </c>
      <c r="AZ159" s="85">
        <v>0</v>
      </c>
      <c r="BA159" s="85">
        <v>0</v>
      </c>
      <c r="BB159" s="85">
        <v>0</v>
      </c>
      <c r="BC159" s="85">
        <v>0</v>
      </c>
      <c r="BD159" s="85">
        <v>0</v>
      </c>
      <c r="BE159" s="85">
        <v>0</v>
      </c>
      <c r="BF159" s="85">
        <v>0</v>
      </c>
      <c r="BG159" s="85">
        <v>0</v>
      </c>
      <c r="BH159" s="85">
        <v>0</v>
      </c>
      <c r="BI159" s="85">
        <v>0</v>
      </c>
      <c r="BJ159" s="85">
        <v>0</v>
      </c>
      <c r="BK159" s="85">
        <v>0</v>
      </c>
      <c r="BL159" s="85">
        <v>0</v>
      </c>
      <c r="BM159" s="85">
        <v>0</v>
      </c>
      <c r="BN159" s="85">
        <v>0</v>
      </c>
      <c r="BO159" s="85">
        <v>0</v>
      </c>
      <c r="BP159" s="85">
        <v>0</v>
      </c>
      <c r="BQ159" s="85">
        <v>0</v>
      </c>
      <c r="BR159" s="85">
        <v>0</v>
      </c>
      <c r="BS159" s="85">
        <v>0</v>
      </c>
      <c r="BT159" s="85">
        <v>0</v>
      </c>
      <c r="BU159" s="85">
        <v>0</v>
      </c>
      <c r="BV159" s="85">
        <v>0</v>
      </c>
      <c r="BW159" s="85">
        <v>0</v>
      </c>
      <c r="BX159" s="85">
        <v>0</v>
      </c>
      <c r="BY159" s="85">
        <v>0</v>
      </c>
      <c r="BZ159" s="85">
        <v>0</v>
      </c>
      <c r="CA159" s="85">
        <v>0</v>
      </c>
      <c r="CB159" s="85">
        <v>0</v>
      </c>
      <c r="CC159" s="85">
        <v>0</v>
      </c>
      <c r="CD159" s="85">
        <v>0</v>
      </c>
      <c r="CE159" s="85">
        <v>0</v>
      </c>
      <c r="CF159" s="85">
        <v>0</v>
      </c>
      <c r="CG159" s="85">
        <v>0</v>
      </c>
      <c r="CH159" s="85">
        <v>0</v>
      </c>
      <c r="CI159" s="85">
        <v>0</v>
      </c>
      <c r="CJ159" s="85">
        <v>0</v>
      </c>
      <c r="CK159" s="85">
        <v>0</v>
      </c>
      <c r="CL159" s="85">
        <v>0</v>
      </c>
      <c r="CM159" s="85">
        <v>0</v>
      </c>
      <c r="CN159" s="85">
        <v>0</v>
      </c>
      <c r="CO159" s="85">
        <v>0</v>
      </c>
      <c r="CP159" s="85">
        <v>0</v>
      </c>
      <c r="CQ159" s="85">
        <v>0</v>
      </c>
      <c r="CR159" s="85">
        <v>0</v>
      </c>
      <c r="CS159" s="85">
        <v>0</v>
      </c>
      <c r="CT159" s="85">
        <v>0</v>
      </c>
      <c r="CU159" s="85">
        <v>0</v>
      </c>
      <c r="CV159" s="85">
        <v>0</v>
      </c>
      <c r="CW159" s="85">
        <v>0</v>
      </c>
      <c r="CX159" s="85">
        <v>0</v>
      </c>
      <c r="CY159" s="85">
        <v>0</v>
      </c>
      <c r="CZ159" s="85">
        <v>0</v>
      </c>
      <c r="DA159" s="85">
        <v>0</v>
      </c>
      <c r="DB159" s="85">
        <v>0</v>
      </c>
      <c r="DC159" s="85">
        <v>0</v>
      </c>
      <c r="DD159" s="85">
        <v>0</v>
      </c>
      <c r="DE159" s="85">
        <v>0</v>
      </c>
      <c r="DF159" s="85">
        <v>0</v>
      </c>
      <c r="DG159" s="85">
        <v>0</v>
      </c>
      <c r="DH159" s="85">
        <v>0</v>
      </c>
      <c r="DI159" s="85">
        <v>0</v>
      </c>
      <c r="DJ159" s="85">
        <v>0</v>
      </c>
      <c r="DK159" s="85">
        <v>0</v>
      </c>
      <c r="DL159" s="85">
        <v>0</v>
      </c>
      <c r="DM159" s="85">
        <v>0</v>
      </c>
      <c r="DN159" s="85">
        <v>0</v>
      </c>
      <c r="DO159" s="85">
        <v>0</v>
      </c>
      <c r="DP159" s="85">
        <v>0</v>
      </c>
      <c r="DQ159" s="85">
        <v>0</v>
      </c>
      <c r="DR159" s="85">
        <v>0</v>
      </c>
      <c r="DS159" s="85">
        <v>0</v>
      </c>
      <c r="DT159" s="85">
        <v>0</v>
      </c>
      <c r="DU159" s="85">
        <v>0</v>
      </c>
      <c r="DV159" s="85">
        <v>0</v>
      </c>
      <c r="DW159" s="85">
        <v>0</v>
      </c>
      <c r="DX159" s="85">
        <v>0</v>
      </c>
      <c r="DY159" s="85">
        <v>0</v>
      </c>
      <c r="DZ159" s="85">
        <v>0</v>
      </c>
      <c r="EA159" s="85">
        <v>0</v>
      </c>
      <c r="EB159" s="85">
        <v>0</v>
      </c>
      <c r="EC159" s="85">
        <v>0</v>
      </c>
      <c r="ED159" s="85">
        <v>0</v>
      </c>
      <c r="EE159" s="85">
        <v>0</v>
      </c>
      <c r="EF159" s="85">
        <v>0</v>
      </c>
      <c r="EG159" s="85">
        <v>0</v>
      </c>
      <c r="EH159" s="85">
        <v>0</v>
      </c>
      <c r="EI159" s="85">
        <v>0</v>
      </c>
      <c r="EJ159" s="85">
        <v>0</v>
      </c>
      <c r="EK159" s="85">
        <v>0</v>
      </c>
      <c r="EL159" s="85">
        <v>0</v>
      </c>
      <c r="EM159" s="85">
        <v>0</v>
      </c>
      <c r="EN159" s="85">
        <v>0</v>
      </c>
      <c r="EO159" s="85">
        <v>0</v>
      </c>
      <c r="EP159" s="85">
        <v>0</v>
      </c>
      <c r="EQ159" s="85">
        <v>0</v>
      </c>
      <c r="ER159" s="85">
        <v>0</v>
      </c>
      <c r="ES159" s="85">
        <v>0</v>
      </c>
      <c r="ET159" s="85">
        <v>0</v>
      </c>
      <c r="EU159" s="85">
        <v>0</v>
      </c>
      <c r="EV159" s="85">
        <v>0</v>
      </c>
      <c r="EW159" s="85">
        <v>0</v>
      </c>
      <c r="EX159" s="85">
        <v>0</v>
      </c>
      <c r="EY159" s="85">
        <v>0</v>
      </c>
      <c r="EZ159" s="85">
        <v>0</v>
      </c>
      <c r="FA159" s="85">
        <v>0</v>
      </c>
      <c r="FB159" s="85">
        <v>0</v>
      </c>
      <c r="FC159" s="85">
        <v>0</v>
      </c>
      <c r="FD159" s="85">
        <v>0</v>
      </c>
      <c r="FE159" s="85">
        <v>0</v>
      </c>
      <c r="FF159" s="85">
        <v>0</v>
      </c>
      <c r="FG159" s="85">
        <v>0</v>
      </c>
      <c r="FH159" s="85">
        <v>0</v>
      </c>
      <c r="FI159" s="85">
        <v>0</v>
      </c>
      <c r="FJ159" s="85">
        <v>0</v>
      </c>
      <c r="FK159" s="85">
        <v>0</v>
      </c>
      <c r="FL159" s="85">
        <v>0</v>
      </c>
      <c r="FM159" s="85">
        <v>0</v>
      </c>
      <c r="FN159" s="85">
        <v>0</v>
      </c>
      <c r="FO159" s="85">
        <v>0</v>
      </c>
      <c r="FP159" s="85">
        <v>0</v>
      </c>
      <c r="FQ159" s="85">
        <v>0</v>
      </c>
      <c r="FR159" s="85">
        <v>0</v>
      </c>
      <c r="FS159" s="85">
        <v>0</v>
      </c>
      <c r="FT159" s="85">
        <v>0</v>
      </c>
      <c r="FU159" s="85">
        <v>0</v>
      </c>
      <c r="FV159" s="85">
        <v>0</v>
      </c>
      <c r="FW159" s="85">
        <v>0</v>
      </c>
      <c r="FX159" s="85">
        <v>0</v>
      </c>
      <c r="FY159" s="85">
        <v>0</v>
      </c>
      <c r="FZ159" s="85">
        <v>0</v>
      </c>
      <c r="GA159" s="85">
        <v>0</v>
      </c>
    </row>
    <row r="160" spans="2:183">
      <c r="B160" s="183" t="s">
        <v>5</v>
      </c>
      <c r="C160" s="654" t="s">
        <v>229</v>
      </c>
      <c r="D160" s="184">
        <v>27.736730785680685</v>
      </c>
      <c r="E160" s="184">
        <v>27.845943102717758</v>
      </c>
      <c r="F160" s="184">
        <v>27.898188752276866</v>
      </c>
      <c r="G160" s="184">
        <v>27.923030936291994</v>
      </c>
      <c r="H160" s="184">
        <v>27.848411550359433</v>
      </c>
      <c r="I160" s="184">
        <v>27.928714615706696</v>
      </c>
      <c r="J160" s="184">
        <v>27.891825636647532</v>
      </c>
      <c r="K160" s="184">
        <v>27.917997566448243</v>
      </c>
      <c r="L160" s="184" t="e">
        <v>#DIV/0!</v>
      </c>
      <c r="M160" s="184" t="e">
        <v>#DIV/0!</v>
      </c>
      <c r="N160" s="184" t="e">
        <v>#DIV/0!</v>
      </c>
      <c r="O160" s="184" t="e">
        <v>#DIV/0!</v>
      </c>
      <c r="P160" s="184" t="e">
        <v>#DIV/0!</v>
      </c>
      <c r="Q160" s="184" t="e">
        <v>#DIV/0!</v>
      </c>
      <c r="R160" s="184" t="e">
        <v>#DIV/0!</v>
      </c>
      <c r="S160" s="184" t="e">
        <v>#DIV/0!</v>
      </c>
      <c r="T160" s="184" t="e">
        <v>#DIV/0!</v>
      </c>
      <c r="U160" s="184" t="e">
        <v>#DIV/0!</v>
      </c>
      <c r="V160" s="184" t="e">
        <v>#DIV/0!</v>
      </c>
      <c r="W160" s="184" t="e">
        <v>#DIV/0!</v>
      </c>
      <c r="X160" s="184" t="e">
        <v>#DIV/0!</v>
      </c>
      <c r="Y160" s="184" t="e">
        <v>#DIV/0!</v>
      </c>
      <c r="Z160" s="184" t="e">
        <v>#DIV/0!</v>
      </c>
      <c r="AA160" s="184" t="e">
        <v>#DIV/0!</v>
      </c>
      <c r="AB160" s="184" t="e">
        <v>#DIV/0!</v>
      </c>
      <c r="AC160" s="184" t="e">
        <v>#DIV/0!</v>
      </c>
      <c r="AD160" s="184" t="e">
        <v>#DIV/0!</v>
      </c>
      <c r="AE160" s="184" t="e">
        <v>#DIV/0!</v>
      </c>
      <c r="AF160" s="184" t="e">
        <v>#DIV/0!</v>
      </c>
      <c r="AG160" s="184" t="e">
        <v>#DIV/0!</v>
      </c>
      <c r="AH160" s="184" t="e">
        <v>#DIV/0!</v>
      </c>
      <c r="AI160" s="184" t="e">
        <v>#DIV/0!</v>
      </c>
      <c r="AJ160" s="184" t="e">
        <v>#DIV/0!</v>
      </c>
      <c r="AK160" s="184" t="e">
        <v>#DIV/0!</v>
      </c>
      <c r="AL160" s="184" t="e">
        <v>#DIV/0!</v>
      </c>
      <c r="AM160" s="184" t="e">
        <v>#DIV/0!</v>
      </c>
      <c r="AN160" s="184" t="e">
        <v>#DIV/0!</v>
      </c>
      <c r="AO160" s="184" t="e">
        <v>#DIV/0!</v>
      </c>
      <c r="AP160" s="184" t="e">
        <v>#DIV/0!</v>
      </c>
      <c r="AQ160" s="184" t="e">
        <v>#DIV/0!</v>
      </c>
      <c r="AR160" s="184" t="e">
        <v>#DIV/0!</v>
      </c>
      <c r="AS160" s="184" t="e">
        <v>#DIV/0!</v>
      </c>
      <c r="AT160" s="184" t="e">
        <v>#DIV/0!</v>
      </c>
      <c r="AU160" s="184" t="e">
        <v>#DIV/0!</v>
      </c>
      <c r="AV160" s="184" t="e">
        <v>#DIV/0!</v>
      </c>
      <c r="AW160" s="184" t="e">
        <v>#DIV/0!</v>
      </c>
      <c r="AX160" s="184" t="e">
        <v>#DIV/0!</v>
      </c>
      <c r="AY160" s="184" t="e">
        <v>#DIV/0!</v>
      </c>
      <c r="AZ160" s="184" t="e">
        <v>#DIV/0!</v>
      </c>
      <c r="BA160" s="184" t="e">
        <v>#DIV/0!</v>
      </c>
      <c r="BB160" s="184" t="e">
        <v>#DIV/0!</v>
      </c>
      <c r="BC160" s="184" t="e">
        <v>#DIV/0!</v>
      </c>
      <c r="BD160" s="184" t="e">
        <v>#DIV/0!</v>
      </c>
      <c r="BE160" s="184" t="e">
        <v>#DIV/0!</v>
      </c>
      <c r="BF160" s="184" t="e">
        <v>#DIV/0!</v>
      </c>
      <c r="BG160" s="184" t="e">
        <v>#DIV/0!</v>
      </c>
      <c r="BH160" s="184" t="e">
        <v>#DIV/0!</v>
      </c>
      <c r="BI160" s="184" t="e">
        <v>#DIV/0!</v>
      </c>
      <c r="BJ160" s="184" t="e">
        <v>#DIV/0!</v>
      </c>
      <c r="BK160" s="184" t="e">
        <v>#DIV/0!</v>
      </c>
      <c r="BL160" s="184" t="e">
        <v>#DIV/0!</v>
      </c>
      <c r="BM160" s="184" t="e">
        <v>#DIV/0!</v>
      </c>
      <c r="BN160" s="184" t="e">
        <v>#DIV/0!</v>
      </c>
      <c r="BO160" s="184" t="e">
        <v>#DIV/0!</v>
      </c>
      <c r="BP160" s="184" t="e">
        <v>#DIV/0!</v>
      </c>
      <c r="BQ160" s="184" t="e">
        <v>#DIV/0!</v>
      </c>
      <c r="BR160" s="184" t="e">
        <v>#DIV/0!</v>
      </c>
      <c r="BS160" s="184" t="e">
        <v>#DIV/0!</v>
      </c>
      <c r="BT160" s="184" t="e">
        <v>#DIV/0!</v>
      </c>
      <c r="BU160" s="184" t="e">
        <v>#DIV/0!</v>
      </c>
      <c r="BV160" s="184" t="e">
        <v>#DIV/0!</v>
      </c>
      <c r="BW160" s="184" t="e">
        <v>#DIV/0!</v>
      </c>
      <c r="BX160" s="184" t="e">
        <v>#DIV/0!</v>
      </c>
      <c r="BY160" s="184" t="e">
        <v>#DIV/0!</v>
      </c>
      <c r="BZ160" s="184" t="e">
        <v>#DIV/0!</v>
      </c>
      <c r="CA160" s="184" t="e">
        <v>#DIV/0!</v>
      </c>
      <c r="CB160" s="184" t="e">
        <v>#DIV/0!</v>
      </c>
      <c r="CC160" s="184" t="e">
        <v>#DIV/0!</v>
      </c>
      <c r="CD160" s="184" t="e">
        <v>#DIV/0!</v>
      </c>
      <c r="CE160" s="184" t="e">
        <v>#DIV/0!</v>
      </c>
      <c r="CF160" s="184" t="e">
        <v>#DIV/0!</v>
      </c>
      <c r="CG160" s="184" t="e">
        <v>#DIV/0!</v>
      </c>
      <c r="CH160" s="184" t="e">
        <v>#DIV/0!</v>
      </c>
      <c r="CI160" s="184" t="e">
        <v>#DIV/0!</v>
      </c>
      <c r="CJ160" s="184" t="e">
        <v>#DIV/0!</v>
      </c>
      <c r="CK160" s="184" t="e">
        <v>#DIV/0!</v>
      </c>
      <c r="CL160" s="184" t="e">
        <v>#DIV/0!</v>
      </c>
      <c r="CM160" s="184" t="e">
        <v>#DIV/0!</v>
      </c>
      <c r="CN160" s="184" t="e">
        <v>#DIV/0!</v>
      </c>
      <c r="CO160" s="184" t="e">
        <v>#DIV/0!</v>
      </c>
      <c r="CP160" s="184" t="e">
        <v>#DIV/0!</v>
      </c>
      <c r="CQ160" s="184" t="e">
        <v>#DIV/0!</v>
      </c>
      <c r="CR160" s="184" t="e">
        <v>#DIV/0!</v>
      </c>
      <c r="CS160" s="184" t="e">
        <v>#DIV/0!</v>
      </c>
      <c r="CT160" s="184" t="e">
        <v>#DIV/0!</v>
      </c>
      <c r="CU160" s="184" t="e">
        <v>#DIV/0!</v>
      </c>
      <c r="CV160" s="184" t="e">
        <v>#DIV/0!</v>
      </c>
      <c r="CW160" s="184" t="e">
        <v>#DIV/0!</v>
      </c>
      <c r="CX160" s="184" t="e">
        <v>#DIV/0!</v>
      </c>
      <c r="CY160" s="184" t="e">
        <v>#DIV/0!</v>
      </c>
      <c r="CZ160" s="184" t="e">
        <v>#DIV/0!</v>
      </c>
      <c r="DA160" s="184" t="e">
        <v>#DIV/0!</v>
      </c>
      <c r="DB160" s="184" t="e">
        <v>#DIV/0!</v>
      </c>
      <c r="DC160" s="184" t="e">
        <v>#DIV/0!</v>
      </c>
      <c r="DD160" s="184" t="e">
        <v>#DIV/0!</v>
      </c>
      <c r="DE160" s="184" t="e">
        <v>#DIV/0!</v>
      </c>
      <c r="DF160" s="184" t="e">
        <v>#DIV/0!</v>
      </c>
      <c r="DG160" s="184" t="e">
        <v>#DIV/0!</v>
      </c>
      <c r="DH160" s="184" t="e">
        <v>#DIV/0!</v>
      </c>
      <c r="DI160" s="184" t="e">
        <v>#DIV/0!</v>
      </c>
      <c r="DJ160" s="184" t="e">
        <v>#DIV/0!</v>
      </c>
      <c r="DK160" s="184" t="e">
        <v>#DIV/0!</v>
      </c>
      <c r="DL160" s="184" t="e">
        <v>#DIV/0!</v>
      </c>
      <c r="DM160" s="184" t="e">
        <v>#DIV/0!</v>
      </c>
      <c r="DN160" s="184" t="e">
        <v>#DIV/0!</v>
      </c>
      <c r="DO160" s="184" t="e">
        <v>#DIV/0!</v>
      </c>
      <c r="DP160" s="184" t="e">
        <v>#DIV/0!</v>
      </c>
      <c r="DQ160" s="184" t="e">
        <v>#DIV/0!</v>
      </c>
      <c r="DR160" s="184" t="e">
        <v>#DIV/0!</v>
      </c>
      <c r="DS160" s="184" t="e">
        <v>#DIV/0!</v>
      </c>
      <c r="DT160" s="184" t="e">
        <v>#DIV/0!</v>
      </c>
      <c r="DU160" s="184" t="e">
        <v>#DIV/0!</v>
      </c>
      <c r="DV160" s="184" t="e">
        <v>#DIV/0!</v>
      </c>
      <c r="DW160" s="184" t="e">
        <v>#DIV/0!</v>
      </c>
      <c r="DX160" s="184" t="e">
        <v>#DIV/0!</v>
      </c>
      <c r="DY160" s="184" t="e">
        <v>#DIV/0!</v>
      </c>
      <c r="DZ160" s="184" t="e">
        <v>#DIV/0!</v>
      </c>
      <c r="EA160" s="184" t="e">
        <v>#DIV/0!</v>
      </c>
      <c r="EB160" s="184" t="e">
        <v>#DIV/0!</v>
      </c>
      <c r="EC160" s="184" t="e">
        <v>#DIV/0!</v>
      </c>
      <c r="ED160" s="184" t="e">
        <v>#DIV/0!</v>
      </c>
      <c r="EE160" s="184" t="e">
        <v>#DIV/0!</v>
      </c>
      <c r="EF160" s="184" t="e">
        <v>#DIV/0!</v>
      </c>
      <c r="EG160" s="184" t="e">
        <v>#DIV/0!</v>
      </c>
      <c r="EH160" s="184" t="e">
        <v>#DIV/0!</v>
      </c>
      <c r="EI160" s="184" t="e">
        <v>#DIV/0!</v>
      </c>
      <c r="EJ160" s="184" t="e">
        <v>#DIV/0!</v>
      </c>
      <c r="EK160" s="184" t="e">
        <v>#DIV/0!</v>
      </c>
      <c r="EL160" s="184" t="e">
        <v>#DIV/0!</v>
      </c>
      <c r="EM160" s="184" t="e">
        <v>#DIV/0!</v>
      </c>
      <c r="EN160" s="184" t="e">
        <v>#DIV/0!</v>
      </c>
      <c r="EO160" s="184" t="e">
        <v>#DIV/0!</v>
      </c>
      <c r="EP160" s="184" t="e">
        <v>#DIV/0!</v>
      </c>
      <c r="EQ160" s="184" t="e">
        <v>#DIV/0!</v>
      </c>
      <c r="ER160" s="184" t="e">
        <v>#DIV/0!</v>
      </c>
      <c r="ES160" s="184" t="e">
        <v>#DIV/0!</v>
      </c>
      <c r="ET160" s="184" t="e">
        <v>#DIV/0!</v>
      </c>
      <c r="EU160" s="184" t="e">
        <v>#DIV/0!</v>
      </c>
      <c r="EV160" s="184" t="e">
        <v>#DIV/0!</v>
      </c>
      <c r="EW160" s="184" t="e">
        <v>#DIV/0!</v>
      </c>
      <c r="EX160" s="184" t="e">
        <v>#DIV/0!</v>
      </c>
      <c r="EY160" s="184" t="e">
        <v>#DIV/0!</v>
      </c>
      <c r="EZ160" s="184" t="e">
        <v>#DIV/0!</v>
      </c>
      <c r="FA160" s="184" t="e">
        <v>#DIV/0!</v>
      </c>
      <c r="FB160" s="184" t="e">
        <v>#DIV/0!</v>
      </c>
      <c r="FC160" s="184" t="e">
        <v>#DIV/0!</v>
      </c>
      <c r="FD160" s="184" t="e">
        <v>#DIV/0!</v>
      </c>
      <c r="FE160" s="184" t="e">
        <v>#DIV/0!</v>
      </c>
      <c r="FF160" s="184" t="e">
        <v>#DIV/0!</v>
      </c>
      <c r="FG160" s="184" t="e">
        <v>#DIV/0!</v>
      </c>
      <c r="FH160" s="184" t="e">
        <v>#DIV/0!</v>
      </c>
      <c r="FI160" s="184" t="e">
        <v>#DIV/0!</v>
      </c>
      <c r="FJ160" s="184" t="e">
        <v>#DIV/0!</v>
      </c>
      <c r="FK160" s="184" t="e">
        <v>#DIV/0!</v>
      </c>
      <c r="FL160" s="184" t="e">
        <v>#DIV/0!</v>
      </c>
      <c r="FM160" s="184" t="e">
        <v>#DIV/0!</v>
      </c>
      <c r="FN160" s="184" t="e">
        <v>#DIV/0!</v>
      </c>
      <c r="FO160" s="184" t="e">
        <v>#DIV/0!</v>
      </c>
      <c r="FP160" s="184" t="e">
        <v>#DIV/0!</v>
      </c>
      <c r="FQ160" s="184" t="e">
        <v>#DIV/0!</v>
      </c>
      <c r="FR160" s="184" t="e">
        <v>#DIV/0!</v>
      </c>
      <c r="FS160" s="184" t="e">
        <v>#DIV/0!</v>
      </c>
      <c r="FT160" s="184" t="e">
        <v>#DIV/0!</v>
      </c>
      <c r="FU160" s="184" t="e">
        <v>#DIV/0!</v>
      </c>
      <c r="FV160" s="184" t="e">
        <v>#DIV/0!</v>
      </c>
      <c r="FW160" s="184" t="e">
        <v>#DIV/0!</v>
      </c>
      <c r="FX160" s="184" t="e">
        <v>#DIV/0!</v>
      </c>
      <c r="FY160" s="184" t="e">
        <v>#DIV/0!</v>
      </c>
      <c r="FZ160" s="184" t="e">
        <v>#DIV/0!</v>
      </c>
      <c r="GA160" s="184" t="e">
        <v>#DIV/0!</v>
      </c>
    </row>
    <row r="161" spans="2:183">
      <c r="B161" s="42"/>
      <c r="C161" s="185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  <c r="BA161" s="187"/>
      <c r="BB161" s="187"/>
      <c r="BC161" s="187"/>
      <c r="BD161" s="187"/>
      <c r="BE161" s="187"/>
      <c r="BF161" s="187"/>
      <c r="BG161" s="187"/>
      <c r="BH161" s="187"/>
      <c r="BI161" s="187"/>
      <c r="BJ161" s="187"/>
      <c r="BK161" s="187"/>
      <c r="BL161" s="187"/>
      <c r="BM161" s="187"/>
      <c r="BN161" s="187"/>
      <c r="BO161" s="187"/>
      <c r="BP161" s="187"/>
      <c r="BQ161" s="187"/>
      <c r="BR161" s="187"/>
      <c r="BS161" s="187"/>
      <c r="BT161" s="187"/>
      <c r="BU161" s="187"/>
      <c r="BV161" s="187"/>
      <c r="BW161" s="187"/>
      <c r="BX161" s="187"/>
      <c r="BY161" s="187"/>
      <c r="BZ161" s="187"/>
      <c r="CA161" s="187"/>
      <c r="CB161" s="187"/>
      <c r="CC161" s="187"/>
      <c r="CD161" s="187"/>
      <c r="CE161" s="187"/>
      <c r="CF161" s="18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  <c r="DL161" s="187"/>
      <c r="DM161" s="187"/>
      <c r="DN161" s="187"/>
      <c r="DO161" s="187"/>
      <c r="DP161" s="187"/>
      <c r="DQ161" s="187"/>
      <c r="DR161" s="187"/>
      <c r="DS161" s="187"/>
      <c r="DT161" s="187"/>
      <c r="DU161" s="187"/>
      <c r="DV161" s="187"/>
      <c r="DW161" s="187"/>
      <c r="DX161" s="187"/>
      <c r="DY161" s="187"/>
      <c r="DZ161" s="187"/>
      <c r="EA161" s="187"/>
      <c r="EB161" s="187"/>
      <c r="EC161" s="187"/>
      <c r="ED161" s="187"/>
      <c r="EE161" s="187"/>
      <c r="EF161" s="187"/>
      <c r="EG161" s="187"/>
      <c r="EH161" s="187"/>
      <c r="EI161" s="187"/>
      <c r="EJ161" s="187"/>
      <c r="EK161" s="187"/>
      <c r="EL161" s="187"/>
      <c r="EM161" s="187"/>
      <c r="EN161" s="187"/>
      <c r="EO161" s="187"/>
      <c r="EP161" s="187"/>
      <c r="EQ161" s="187"/>
      <c r="ER161" s="187"/>
      <c r="ES161" s="187"/>
      <c r="ET161" s="187"/>
      <c r="EU161" s="187"/>
      <c r="EV161" s="187"/>
      <c r="EW161" s="187"/>
      <c r="EX161" s="187"/>
      <c r="EY161" s="187"/>
      <c r="EZ161" s="187"/>
      <c r="FA161" s="187"/>
      <c r="FB161" s="187"/>
      <c r="FC161" s="187"/>
      <c r="FD161" s="187"/>
      <c r="FE161" s="187"/>
      <c r="FF161" s="187"/>
      <c r="FG161" s="187"/>
      <c r="FH161" s="187"/>
      <c r="FI161" s="187"/>
      <c r="FJ161" s="187"/>
      <c r="FK161" s="187"/>
      <c r="FL161" s="187"/>
      <c r="FM161" s="187"/>
      <c r="FN161" s="187"/>
      <c r="FO161" s="187"/>
      <c r="FP161" s="187"/>
      <c r="FQ161" s="187"/>
      <c r="FR161" s="187"/>
      <c r="FS161" s="187"/>
      <c r="FT161" s="187"/>
      <c r="FU161" s="187"/>
      <c r="FV161" s="187"/>
      <c r="FW161" s="187"/>
      <c r="FX161" s="187"/>
      <c r="FY161" s="187"/>
      <c r="FZ161" s="187"/>
      <c r="GA161" s="187"/>
    </row>
    <row r="162" spans="2:183">
      <c r="B162" s="188" t="s">
        <v>32</v>
      </c>
      <c r="C162" s="189" t="s">
        <v>33</v>
      </c>
      <c r="D162" s="162">
        <v>41275</v>
      </c>
      <c r="E162" s="162">
        <v>41306</v>
      </c>
      <c r="F162" s="162">
        <v>41334</v>
      </c>
      <c r="G162" s="162">
        <v>41365</v>
      </c>
      <c r="H162" s="162">
        <v>41395</v>
      </c>
      <c r="I162" s="162">
        <v>41426</v>
      </c>
      <c r="J162" s="162">
        <v>41456</v>
      </c>
      <c r="K162" s="162">
        <v>41487</v>
      </c>
      <c r="L162" s="162">
        <v>41518</v>
      </c>
      <c r="M162" s="162">
        <v>41548</v>
      </c>
      <c r="N162" s="162">
        <v>41579</v>
      </c>
      <c r="O162" s="162">
        <v>41609</v>
      </c>
      <c r="P162" s="162">
        <v>41640</v>
      </c>
      <c r="Q162" s="162">
        <v>41671</v>
      </c>
      <c r="R162" s="162">
        <v>41699</v>
      </c>
      <c r="S162" s="162">
        <v>41730</v>
      </c>
      <c r="T162" s="162">
        <v>41760</v>
      </c>
      <c r="U162" s="162">
        <v>41791</v>
      </c>
      <c r="V162" s="162">
        <v>41821</v>
      </c>
      <c r="W162" s="162">
        <v>41852</v>
      </c>
      <c r="X162" s="162">
        <v>41883</v>
      </c>
      <c r="Y162" s="162">
        <v>41913</v>
      </c>
      <c r="Z162" s="162">
        <v>41944</v>
      </c>
      <c r="AA162" s="162">
        <v>41974</v>
      </c>
      <c r="AB162" s="162">
        <v>42005</v>
      </c>
      <c r="AC162" s="162">
        <v>42036</v>
      </c>
      <c r="AD162" s="162">
        <v>42064</v>
      </c>
      <c r="AE162" s="162">
        <v>42095</v>
      </c>
      <c r="AF162" s="162">
        <v>42125</v>
      </c>
      <c r="AG162" s="162">
        <v>42156</v>
      </c>
      <c r="AH162" s="162">
        <v>42186</v>
      </c>
      <c r="AI162" s="162">
        <v>42217</v>
      </c>
      <c r="AJ162" s="162">
        <v>42248</v>
      </c>
      <c r="AK162" s="162">
        <v>42278</v>
      </c>
      <c r="AL162" s="162">
        <v>42309</v>
      </c>
      <c r="AM162" s="162">
        <v>42339</v>
      </c>
      <c r="AN162" s="162">
        <v>42370</v>
      </c>
      <c r="AO162" s="162">
        <v>42401</v>
      </c>
      <c r="AP162" s="162">
        <v>42430</v>
      </c>
      <c r="AQ162" s="162">
        <v>42461</v>
      </c>
      <c r="AR162" s="162">
        <v>42491</v>
      </c>
      <c r="AS162" s="162">
        <v>42522</v>
      </c>
      <c r="AT162" s="162">
        <v>42552</v>
      </c>
      <c r="AU162" s="162">
        <v>42583</v>
      </c>
      <c r="AV162" s="162">
        <v>42614</v>
      </c>
      <c r="AW162" s="162">
        <v>42644</v>
      </c>
      <c r="AX162" s="162">
        <v>42675</v>
      </c>
      <c r="AY162" s="162">
        <v>42705</v>
      </c>
      <c r="AZ162" s="162">
        <v>42736</v>
      </c>
      <c r="BA162" s="162">
        <v>42767</v>
      </c>
      <c r="BB162" s="162">
        <v>42795</v>
      </c>
      <c r="BC162" s="162">
        <v>42826</v>
      </c>
      <c r="BD162" s="162">
        <v>42856</v>
      </c>
      <c r="BE162" s="162">
        <v>42887</v>
      </c>
      <c r="BF162" s="162">
        <v>42917</v>
      </c>
      <c r="BG162" s="162">
        <v>42948</v>
      </c>
      <c r="BH162" s="162">
        <v>42979</v>
      </c>
      <c r="BI162" s="162">
        <v>43009</v>
      </c>
      <c r="BJ162" s="162">
        <v>43040</v>
      </c>
      <c r="BK162" s="162">
        <v>43070</v>
      </c>
      <c r="BL162" s="162">
        <v>43101</v>
      </c>
      <c r="BM162" s="162">
        <v>43132</v>
      </c>
      <c r="BN162" s="162">
        <v>43160</v>
      </c>
      <c r="BO162" s="162">
        <v>43191</v>
      </c>
      <c r="BP162" s="162">
        <v>43221</v>
      </c>
      <c r="BQ162" s="162">
        <v>43252</v>
      </c>
      <c r="BR162" s="162">
        <v>43282</v>
      </c>
      <c r="BS162" s="162">
        <v>43313</v>
      </c>
      <c r="BT162" s="162">
        <v>43344</v>
      </c>
      <c r="BU162" s="162">
        <v>43374</v>
      </c>
      <c r="BV162" s="162">
        <v>43405</v>
      </c>
      <c r="BW162" s="162">
        <v>43435</v>
      </c>
      <c r="BX162" s="162">
        <v>43466</v>
      </c>
      <c r="BY162" s="162">
        <v>43497</v>
      </c>
      <c r="BZ162" s="162">
        <v>43525</v>
      </c>
      <c r="CA162" s="162">
        <v>43556</v>
      </c>
      <c r="CB162" s="162">
        <v>43586</v>
      </c>
      <c r="CC162" s="162">
        <v>43617</v>
      </c>
      <c r="CD162" s="162">
        <v>43647</v>
      </c>
      <c r="CE162" s="162">
        <v>43678</v>
      </c>
      <c r="CF162" s="162">
        <v>43709</v>
      </c>
      <c r="CG162" s="162">
        <v>43739</v>
      </c>
      <c r="CH162" s="162">
        <v>43770</v>
      </c>
      <c r="CI162" s="162">
        <v>43800</v>
      </c>
      <c r="CJ162" s="162">
        <v>43831</v>
      </c>
      <c r="CK162" s="162">
        <v>43862</v>
      </c>
      <c r="CL162" s="162">
        <v>43891</v>
      </c>
      <c r="CM162" s="162">
        <v>43922</v>
      </c>
      <c r="CN162" s="162">
        <v>43952</v>
      </c>
      <c r="CO162" s="162">
        <v>43983</v>
      </c>
      <c r="CP162" s="162">
        <v>44013</v>
      </c>
      <c r="CQ162" s="162">
        <v>44044</v>
      </c>
      <c r="CR162" s="162">
        <v>44075</v>
      </c>
      <c r="CS162" s="162">
        <v>44105</v>
      </c>
      <c r="CT162" s="162">
        <v>44136</v>
      </c>
      <c r="CU162" s="162">
        <v>44166</v>
      </c>
      <c r="CV162" s="162">
        <v>44197</v>
      </c>
      <c r="CW162" s="162">
        <v>44228</v>
      </c>
      <c r="CX162" s="162">
        <v>44256</v>
      </c>
      <c r="CY162" s="162">
        <v>44287</v>
      </c>
      <c r="CZ162" s="162">
        <v>44317</v>
      </c>
      <c r="DA162" s="162">
        <v>44348</v>
      </c>
      <c r="DB162" s="162">
        <v>44378</v>
      </c>
      <c r="DC162" s="162">
        <v>44409</v>
      </c>
      <c r="DD162" s="162">
        <v>44440</v>
      </c>
      <c r="DE162" s="162">
        <v>44470</v>
      </c>
      <c r="DF162" s="162">
        <v>44501</v>
      </c>
      <c r="DG162" s="162">
        <v>44531</v>
      </c>
      <c r="DH162" s="162">
        <v>44562</v>
      </c>
      <c r="DI162" s="162">
        <v>44593</v>
      </c>
      <c r="DJ162" s="162">
        <v>44621</v>
      </c>
      <c r="DK162" s="162">
        <v>44652</v>
      </c>
      <c r="DL162" s="162">
        <v>44682</v>
      </c>
      <c r="DM162" s="162">
        <v>44713</v>
      </c>
      <c r="DN162" s="162">
        <v>44743</v>
      </c>
      <c r="DO162" s="162">
        <v>44774</v>
      </c>
      <c r="DP162" s="162">
        <v>44805</v>
      </c>
      <c r="DQ162" s="162">
        <v>44835</v>
      </c>
      <c r="DR162" s="162">
        <v>44866</v>
      </c>
      <c r="DS162" s="162">
        <v>44896</v>
      </c>
      <c r="DT162" s="162">
        <v>44927</v>
      </c>
      <c r="DU162" s="162">
        <v>44958</v>
      </c>
      <c r="DV162" s="162">
        <v>44986</v>
      </c>
      <c r="DW162" s="162">
        <v>45017</v>
      </c>
      <c r="DX162" s="162">
        <v>45047</v>
      </c>
      <c r="DY162" s="162">
        <v>45078</v>
      </c>
      <c r="DZ162" s="162">
        <v>45108</v>
      </c>
      <c r="EA162" s="162">
        <v>45139</v>
      </c>
      <c r="EB162" s="162">
        <v>45170</v>
      </c>
      <c r="EC162" s="162">
        <v>45200</v>
      </c>
      <c r="ED162" s="162">
        <v>45231</v>
      </c>
      <c r="EE162" s="162">
        <v>45261</v>
      </c>
      <c r="EF162" s="162">
        <v>45292</v>
      </c>
      <c r="EG162" s="162">
        <v>45323</v>
      </c>
      <c r="EH162" s="162">
        <v>45352</v>
      </c>
      <c r="EI162" s="162">
        <v>45383</v>
      </c>
      <c r="EJ162" s="162">
        <v>45413</v>
      </c>
      <c r="EK162" s="162">
        <v>45444</v>
      </c>
      <c r="EL162" s="162">
        <v>45474</v>
      </c>
      <c r="EM162" s="162">
        <v>45505</v>
      </c>
      <c r="EN162" s="162">
        <v>45536</v>
      </c>
      <c r="EO162" s="162">
        <v>45566</v>
      </c>
      <c r="EP162" s="162">
        <v>45597</v>
      </c>
      <c r="EQ162" s="162">
        <v>45627</v>
      </c>
      <c r="ER162" s="162">
        <v>45658</v>
      </c>
      <c r="ES162" s="162">
        <v>45689</v>
      </c>
      <c r="ET162" s="162">
        <v>45717</v>
      </c>
      <c r="EU162" s="162">
        <v>45748</v>
      </c>
      <c r="EV162" s="162">
        <v>45778</v>
      </c>
      <c r="EW162" s="162">
        <v>45809</v>
      </c>
      <c r="EX162" s="162">
        <v>45839</v>
      </c>
      <c r="EY162" s="162">
        <v>45870</v>
      </c>
      <c r="EZ162" s="162">
        <v>45901</v>
      </c>
      <c r="FA162" s="162">
        <v>45931</v>
      </c>
      <c r="FB162" s="162">
        <v>45962</v>
      </c>
      <c r="FC162" s="162">
        <v>45992</v>
      </c>
      <c r="FD162" s="162">
        <v>46023</v>
      </c>
      <c r="FE162" s="162">
        <v>46054</v>
      </c>
      <c r="FF162" s="162">
        <v>46082</v>
      </c>
      <c r="FG162" s="162">
        <v>46113</v>
      </c>
      <c r="FH162" s="162">
        <v>46143</v>
      </c>
      <c r="FI162" s="162">
        <v>46174</v>
      </c>
      <c r="FJ162" s="162">
        <v>46204</v>
      </c>
      <c r="FK162" s="162">
        <v>46235</v>
      </c>
      <c r="FL162" s="162">
        <v>46266</v>
      </c>
      <c r="FM162" s="162">
        <v>46296</v>
      </c>
      <c r="FN162" s="162">
        <v>46327</v>
      </c>
      <c r="FO162" s="162">
        <v>46357</v>
      </c>
      <c r="FP162" s="162">
        <v>46388</v>
      </c>
      <c r="FQ162" s="162">
        <v>46419</v>
      </c>
      <c r="FR162" s="162">
        <v>46447</v>
      </c>
      <c r="FS162" s="162">
        <v>46478</v>
      </c>
      <c r="FT162" s="162">
        <v>46508</v>
      </c>
      <c r="FU162" s="162">
        <v>46539</v>
      </c>
      <c r="FV162" s="162">
        <v>46569</v>
      </c>
      <c r="FW162" s="162">
        <v>46600</v>
      </c>
      <c r="FX162" s="162">
        <v>46631</v>
      </c>
      <c r="FY162" s="162">
        <v>46661</v>
      </c>
      <c r="FZ162" s="162">
        <v>46692</v>
      </c>
      <c r="GA162" s="162">
        <v>46722</v>
      </c>
    </row>
    <row r="163" spans="2:183">
      <c r="B163" s="75" t="s">
        <v>6</v>
      </c>
      <c r="C163" s="163" t="s">
        <v>34</v>
      </c>
      <c r="D163" s="164">
        <v>151</v>
      </c>
      <c r="E163" s="165">
        <v>151</v>
      </c>
      <c r="F163" s="165">
        <v>151</v>
      </c>
      <c r="G163" s="165">
        <v>151</v>
      </c>
      <c r="H163" s="165">
        <v>151</v>
      </c>
      <c r="I163" s="165">
        <v>151</v>
      </c>
      <c r="J163" s="165">
        <v>151</v>
      </c>
      <c r="K163" s="165">
        <v>151</v>
      </c>
      <c r="L163" s="165">
        <v>0</v>
      </c>
      <c r="M163" s="165">
        <v>0</v>
      </c>
      <c r="N163" s="165">
        <v>0</v>
      </c>
      <c r="O163" s="165">
        <v>0</v>
      </c>
      <c r="P163" s="165">
        <v>0</v>
      </c>
      <c r="Q163" s="165">
        <v>0</v>
      </c>
      <c r="R163" s="165">
        <v>0</v>
      </c>
      <c r="S163" s="165">
        <v>0</v>
      </c>
      <c r="T163" s="165">
        <v>0</v>
      </c>
      <c r="U163" s="165">
        <v>0</v>
      </c>
      <c r="V163" s="165">
        <v>0</v>
      </c>
      <c r="W163" s="165">
        <v>0</v>
      </c>
      <c r="X163" s="165">
        <v>0</v>
      </c>
      <c r="Y163" s="165">
        <v>0</v>
      </c>
      <c r="Z163" s="165">
        <v>0</v>
      </c>
      <c r="AA163" s="165">
        <v>0</v>
      </c>
      <c r="AB163" s="165">
        <v>0</v>
      </c>
      <c r="AC163" s="165">
        <v>0</v>
      </c>
      <c r="AD163" s="165">
        <v>0</v>
      </c>
      <c r="AE163" s="165">
        <v>0</v>
      </c>
      <c r="AF163" s="165">
        <v>0</v>
      </c>
      <c r="AG163" s="165">
        <v>0</v>
      </c>
      <c r="AH163" s="165">
        <v>0</v>
      </c>
      <c r="AI163" s="165">
        <v>0</v>
      </c>
      <c r="AJ163" s="165">
        <v>0</v>
      </c>
      <c r="AK163" s="165">
        <v>0</v>
      </c>
      <c r="AL163" s="165">
        <v>0</v>
      </c>
      <c r="AM163" s="165">
        <v>0</v>
      </c>
      <c r="AN163" s="165">
        <v>0</v>
      </c>
      <c r="AO163" s="165">
        <v>0</v>
      </c>
      <c r="AP163" s="165">
        <v>0</v>
      </c>
      <c r="AQ163" s="165">
        <v>0</v>
      </c>
      <c r="AR163" s="165">
        <v>0</v>
      </c>
      <c r="AS163" s="165">
        <v>0</v>
      </c>
      <c r="AT163" s="165">
        <v>0</v>
      </c>
      <c r="AU163" s="165">
        <v>0</v>
      </c>
      <c r="AV163" s="165">
        <v>0</v>
      </c>
      <c r="AW163" s="165">
        <v>0</v>
      </c>
      <c r="AX163" s="165">
        <v>0</v>
      </c>
      <c r="AY163" s="165">
        <v>0</v>
      </c>
      <c r="AZ163" s="165">
        <v>0</v>
      </c>
      <c r="BA163" s="165">
        <v>0</v>
      </c>
      <c r="BB163" s="165">
        <v>0</v>
      </c>
      <c r="BC163" s="165">
        <v>0</v>
      </c>
      <c r="BD163" s="165">
        <v>0</v>
      </c>
      <c r="BE163" s="165">
        <v>0</v>
      </c>
      <c r="BF163" s="165">
        <v>0</v>
      </c>
      <c r="BG163" s="165">
        <v>0</v>
      </c>
      <c r="BH163" s="165">
        <v>0</v>
      </c>
      <c r="BI163" s="165">
        <v>0</v>
      </c>
      <c r="BJ163" s="165">
        <v>0</v>
      </c>
      <c r="BK163" s="165">
        <v>0</v>
      </c>
      <c r="BL163" s="165">
        <v>0</v>
      </c>
      <c r="BM163" s="165">
        <v>0</v>
      </c>
      <c r="BN163" s="165">
        <v>0</v>
      </c>
      <c r="BO163" s="165">
        <v>0</v>
      </c>
      <c r="BP163" s="165">
        <v>0</v>
      </c>
      <c r="BQ163" s="165">
        <v>0</v>
      </c>
      <c r="BR163" s="165">
        <v>0</v>
      </c>
      <c r="BS163" s="165">
        <v>0</v>
      </c>
      <c r="BT163" s="165">
        <v>0</v>
      </c>
      <c r="BU163" s="165">
        <v>0</v>
      </c>
      <c r="BV163" s="165">
        <v>0</v>
      </c>
      <c r="BW163" s="165">
        <v>0</v>
      </c>
      <c r="BX163" s="165">
        <v>0</v>
      </c>
      <c r="BY163" s="165">
        <v>0</v>
      </c>
      <c r="BZ163" s="165">
        <v>0</v>
      </c>
      <c r="CA163" s="165">
        <v>0</v>
      </c>
      <c r="CB163" s="165">
        <v>0</v>
      </c>
      <c r="CC163" s="165">
        <v>0</v>
      </c>
      <c r="CD163" s="165">
        <v>0</v>
      </c>
      <c r="CE163" s="165">
        <v>0</v>
      </c>
      <c r="CF163" s="165">
        <v>0</v>
      </c>
      <c r="CG163" s="165">
        <v>0</v>
      </c>
      <c r="CH163" s="165">
        <v>0</v>
      </c>
      <c r="CI163" s="165">
        <v>0</v>
      </c>
      <c r="CJ163" s="165">
        <v>0</v>
      </c>
      <c r="CK163" s="165">
        <v>0</v>
      </c>
      <c r="CL163" s="165">
        <v>0</v>
      </c>
      <c r="CM163" s="165">
        <v>0</v>
      </c>
      <c r="CN163" s="165">
        <v>0</v>
      </c>
      <c r="CO163" s="165">
        <v>0</v>
      </c>
      <c r="CP163" s="165">
        <v>0</v>
      </c>
      <c r="CQ163" s="165">
        <v>0</v>
      </c>
      <c r="CR163" s="165">
        <v>0</v>
      </c>
      <c r="CS163" s="165">
        <v>0</v>
      </c>
      <c r="CT163" s="165">
        <v>0</v>
      </c>
      <c r="CU163" s="165">
        <v>0</v>
      </c>
      <c r="CV163" s="165">
        <v>0</v>
      </c>
      <c r="CW163" s="165">
        <v>0</v>
      </c>
      <c r="CX163" s="165">
        <v>0</v>
      </c>
      <c r="CY163" s="165">
        <v>0</v>
      </c>
      <c r="CZ163" s="165">
        <v>0</v>
      </c>
      <c r="DA163" s="165">
        <v>0</v>
      </c>
      <c r="DB163" s="165">
        <v>0</v>
      </c>
      <c r="DC163" s="165">
        <v>0</v>
      </c>
      <c r="DD163" s="165">
        <v>0</v>
      </c>
      <c r="DE163" s="165">
        <v>0</v>
      </c>
      <c r="DF163" s="165">
        <v>0</v>
      </c>
      <c r="DG163" s="165">
        <v>0</v>
      </c>
      <c r="DH163" s="165">
        <v>0</v>
      </c>
      <c r="DI163" s="165">
        <v>0</v>
      </c>
      <c r="DJ163" s="165">
        <v>0</v>
      </c>
      <c r="DK163" s="165">
        <v>0</v>
      </c>
      <c r="DL163" s="165">
        <v>0</v>
      </c>
      <c r="DM163" s="165">
        <v>0</v>
      </c>
      <c r="DN163" s="165">
        <v>0</v>
      </c>
      <c r="DO163" s="165">
        <v>0</v>
      </c>
      <c r="DP163" s="165">
        <v>0</v>
      </c>
      <c r="DQ163" s="165">
        <v>0</v>
      </c>
      <c r="DR163" s="165">
        <v>0</v>
      </c>
      <c r="DS163" s="165">
        <v>0</v>
      </c>
      <c r="DT163" s="165">
        <v>0</v>
      </c>
      <c r="DU163" s="165">
        <v>0</v>
      </c>
      <c r="DV163" s="165">
        <v>0</v>
      </c>
      <c r="DW163" s="165">
        <v>0</v>
      </c>
      <c r="DX163" s="165">
        <v>0</v>
      </c>
      <c r="DY163" s="165">
        <v>0</v>
      </c>
      <c r="DZ163" s="165">
        <v>0</v>
      </c>
      <c r="EA163" s="165">
        <v>0</v>
      </c>
      <c r="EB163" s="165">
        <v>0</v>
      </c>
      <c r="EC163" s="165">
        <v>0</v>
      </c>
      <c r="ED163" s="165">
        <v>0</v>
      </c>
      <c r="EE163" s="165">
        <v>0</v>
      </c>
      <c r="EF163" s="165">
        <v>0</v>
      </c>
      <c r="EG163" s="165">
        <v>0</v>
      </c>
      <c r="EH163" s="165">
        <v>0</v>
      </c>
      <c r="EI163" s="165">
        <v>0</v>
      </c>
      <c r="EJ163" s="165">
        <v>0</v>
      </c>
      <c r="EK163" s="165">
        <v>0</v>
      </c>
      <c r="EL163" s="165">
        <v>0</v>
      </c>
      <c r="EM163" s="165">
        <v>0</v>
      </c>
      <c r="EN163" s="165">
        <v>0</v>
      </c>
      <c r="EO163" s="165">
        <v>0</v>
      </c>
      <c r="EP163" s="165">
        <v>0</v>
      </c>
      <c r="EQ163" s="165">
        <v>0</v>
      </c>
      <c r="ER163" s="165">
        <v>0</v>
      </c>
      <c r="ES163" s="165">
        <v>0</v>
      </c>
      <c r="ET163" s="165">
        <v>0</v>
      </c>
      <c r="EU163" s="165">
        <v>0</v>
      </c>
      <c r="EV163" s="165">
        <v>0</v>
      </c>
      <c r="EW163" s="165">
        <v>0</v>
      </c>
      <c r="EX163" s="165">
        <v>0</v>
      </c>
      <c r="EY163" s="165">
        <v>0</v>
      </c>
      <c r="EZ163" s="165">
        <v>0</v>
      </c>
      <c r="FA163" s="165">
        <v>0</v>
      </c>
      <c r="FB163" s="165">
        <v>0</v>
      </c>
      <c r="FC163" s="165">
        <v>0</v>
      </c>
      <c r="FD163" s="165">
        <v>0</v>
      </c>
      <c r="FE163" s="165">
        <v>0</v>
      </c>
      <c r="FF163" s="165">
        <v>0</v>
      </c>
      <c r="FG163" s="165">
        <v>0</v>
      </c>
      <c r="FH163" s="165">
        <v>0</v>
      </c>
      <c r="FI163" s="165">
        <v>0</v>
      </c>
      <c r="FJ163" s="165">
        <v>0</v>
      </c>
      <c r="FK163" s="165">
        <v>0</v>
      </c>
      <c r="FL163" s="165">
        <v>0</v>
      </c>
      <c r="FM163" s="165">
        <v>0</v>
      </c>
      <c r="FN163" s="165">
        <v>0</v>
      </c>
      <c r="FO163" s="165">
        <v>0</v>
      </c>
      <c r="FP163" s="165">
        <v>0</v>
      </c>
      <c r="FQ163" s="165">
        <v>0</v>
      </c>
      <c r="FR163" s="165">
        <v>0</v>
      </c>
      <c r="FS163" s="165">
        <v>0</v>
      </c>
      <c r="FT163" s="165">
        <v>0</v>
      </c>
      <c r="FU163" s="165">
        <v>0</v>
      </c>
      <c r="FV163" s="165">
        <v>0</v>
      </c>
      <c r="FW163" s="165">
        <v>0</v>
      </c>
      <c r="FX163" s="165">
        <v>0</v>
      </c>
      <c r="FY163" s="165">
        <v>0</v>
      </c>
      <c r="FZ163" s="165">
        <v>0</v>
      </c>
      <c r="GA163" s="165">
        <v>0</v>
      </c>
    </row>
    <row r="164" spans="2:183">
      <c r="B164" s="96" t="s">
        <v>6</v>
      </c>
      <c r="C164" s="166" t="s">
        <v>35</v>
      </c>
      <c r="D164" s="167">
        <v>46914.34978768578</v>
      </c>
      <c r="E164" s="168">
        <v>41908.171443736734</v>
      </c>
      <c r="F164" s="168">
        <v>44945.027866242039</v>
      </c>
      <c r="G164" s="168">
        <v>44445.340145081384</v>
      </c>
      <c r="H164" s="168">
        <v>46579.258669497518</v>
      </c>
      <c r="I164" s="168">
        <v>43896.096072186832</v>
      </c>
      <c r="J164" s="168">
        <v>45799.523177636234</v>
      </c>
      <c r="K164" s="168">
        <v>45789.612526539284</v>
      </c>
      <c r="L164" s="168">
        <v>0</v>
      </c>
      <c r="M164" s="168">
        <v>0</v>
      </c>
      <c r="N164" s="168">
        <v>0</v>
      </c>
      <c r="O164" s="168">
        <v>0</v>
      </c>
      <c r="P164" s="168">
        <v>0</v>
      </c>
      <c r="Q164" s="168">
        <v>0</v>
      </c>
      <c r="R164" s="168">
        <v>0</v>
      </c>
      <c r="S164" s="168">
        <v>0</v>
      </c>
      <c r="T164" s="168">
        <v>0</v>
      </c>
      <c r="U164" s="168">
        <v>0</v>
      </c>
      <c r="V164" s="168">
        <v>0</v>
      </c>
      <c r="W164" s="168">
        <v>0</v>
      </c>
      <c r="X164" s="168">
        <v>0</v>
      </c>
      <c r="Y164" s="168">
        <v>0</v>
      </c>
      <c r="Z164" s="168">
        <v>0</v>
      </c>
      <c r="AA164" s="168">
        <v>0</v>
      </c>
      <c r="AB164" s="168">
        <v>0</v>
      </c>
      <c r="AC164" s="168">
        <v>0</v>
      </c>
      <c r="AD164" s="168">
        <v>0</v>
      </c>
      <c r="AE164" s="168">
        <v>0</v>
      </c>
      <c r="AF164" s="168">
        <v>0</v>
      </c>
      <c r="AG164" s="168">
        <v>0</v>
      </c>
      <c r="AH164" s="168">
        <v>0</v>
      </c>
      <c r="AI164" s="168">
        <v>0</v>
      </c>
      <c r="AJ164" s="168">
        <v>0</v>
      </c>
      <c r="AK164" s="168">
        <v>0</v>
      </c>
      <c r="AL164" s="168">
        <v>0</v>
      </c>
      <c r="AM164" s="168">
        <v>0</v>
      </c>
      <c r="AN164" s="168">
        <v>0</v>
      </c>
      <c r="AO164" s="168">
        <v>0</v>
      </c>
      <c r="AP164" s="168">
        <v>0</v>
      </c>
      <c r="AQ164" s="168">
        <v>0</v>
      </c>
      <c r="AR164" s="168">
        <v>0</v>
      </c>
      <c r="AS164" s="168">
        <v>0</v>
      </c>
      <c r="AT164" s="168">
        <v>0</v>
      </c>
      <c r="AU164" s="168">
        <v>0</v>
      </c>
      <c r="AV164" s="168">
        <v>0</v>
      </c>
      <c r="AW164" s="168">
        <v>0</v>
      </c>
      <c r="AX164" s="168">
        <v>0</v>
      </c>
      <c r="AY164" s="168">
        <v>0</v>
      </c>
      <c r="AZ164" s="168">
        <v>0</v>
      </c>
      <c r="BA164" s="168">
        <v>0</v>
      </c>
      <c r="BB164" s="168">
        <v>0</v>
      </c>
      <c r="BC164" s="168">
        <v>0</v>
      </c>
      <c r="BD164" s="168">
        <v>0</v>
      </c>
      <c r="BE164" s="168">
        <v>0</v>
      </c>
      <c r="BF164" s="168">
        <v>0</v>
      </c>
      <c r="BG164" s="168">
        <v>0</v>
      </c>
      <c r="BH164" s="168">
        <v>0</v>
      </c>
      <c r="BI164" s="168">
        <v>0</v>
      </c>
      <c r="BJ164" s="168">
        <v>0</v>
      </c>
      <c r="BK164" s="168">
        <v>0</v>
      </c>
      <c r="BL164" s="168">
        <v>0</v>
      </c>
      <c r="BM164" s="168">
        <v>0</v>
      </c>
      <c r="BN164" s="168">
        <v>0</v>
      </c>
      <c r="BO164" s="168">
        <v>0</v>
      </c>
      <c r="BP164" s="168">
        <v>0</v>
      </c>
      <c r="BQ164" s="168">
        <v>0</v>
      </c>
      <c r="BR164" s="168">
        <v>0</v>
      </c>
      <c r="BS164" s="168">
        <v>0</v>
      </c>
      <c r="BT164" s="168">
        <v>0</v>
      </c>
      <c r="BU164" s="168">
        <v>0</v>
      </c>
      <c r="BV164" s="168">
        <v>0</v>
      </c>
      <c r="BW164" s="168">
        <v>0</v>
      </c>
      <c r="BX164" s="168">
        <v>0</v>
      </c>
      <c r="BY164" s="168">
        <v>0</v>
      </c>
      <c r="BZ164" s="168">
        <v>0</v>
      </c>
      <c r="CA164" s="168">
        <v>0</v>
      </c>
      <c r="CB164" s="168">
        <v>0</v>
      </c>
      <c r="CC164" s="168">
        <v>0</v>
      </c>
      <c r="CD164" s="168">
        <v>0</v>
      </c>
      <c r="CE164" s="168">
        <v>0</v>
      </c>
      <c r="CF164" s="168">
        <v>0</v>
      </c>
      <c r="CG164" s="168">
        <v>0</v>
      </c>
      <c r="CH164" s="168">
        <v>0</v>
      </c>
      <c r="CI164" s="168">
        <v>0</v>
      </c>
      <c r="CJ164" s="168">
        <v>0</v>
      </c>
      <c r="CK164" s="168">
        <v>0</v>
      </c>
      <c r="CL164" s="168">
        <v>0</v>
      </c>
      <c r="CM164" s="168">
        <v>0</v>
      </c>
      <c r="CN164" s="168">
        <v>0</v>
      </c>
      <c r="CO164" s="168">
        <v>0</v>
      </c>
      <c r="CP164" s="168">
        <v>0</v>
      </c>
      <c r="CQ164" s="168">
        <v>0</v>
      </c>
      <c r="CR164" s="168">
        <v>0</v>
      </c>
      <c r="CS164" s="168">
        <v>0</v>
      </c>
      <c r="CT164" s="168">
        <v>0</v>
      </c>
      <c r="CU164" s="168">
        <v>0</v>
      </c>
      <c r="CV164" s="168">
        <v>0</v>
      </c>
      <c r="CW164" s="168">
        <v>0</v>
      </c>
      <c r="CX164" s="168">
        <v>0</v>
      </c>
      <c r="CY164" s="168">
        <v>0</v>
      </c>
      <c r="CZ164" s="168">
        <v>0</v>
      </c>
      <c r="DA164" s="168">
        <v>0</v>
      </c>
      <c r="DB164" s="168">
        <v>0</v>
      </c>
      <c r="DC164" s="168">
        <v>0</v>
      </c>
      <c r="DD164" s="168">
        <v>0</v>
      </c>
      <c r="DE164" s="168">
        <v>0</v>
      </c>
      <c r="DF164" s="168">
        <v>0</v>
      </c>
      <c r="DG164" s="168">
        <v>0</v>
      </c>
      <c r="DH164" s="168">
        <v>0</v>
      </c>
      <c r="DI164" s="168">
        <v>0</v>
      </c>
      <c r="DJ164" s="168">
        <v>0</v>
      </c>
      <c r="DK164" s="168">
        <v>0</v>
      </c>
      <c r="DL164" s="168">
        <v>0</v>
      </c>
      <c r="DM164" s="168">
        <v>0</v>
      </c>
      <c r="DN164" s="168">
        <v>0</v>
      </c>
      <c r="DO164" s="168">
        <v>0</v>
      </c>
      <c r="DP164" s="168">
        <v>0</v>
      </c>
      <c r="DQ164" s="168">
        <v>0</v>
      </c>
      <c r="DR164" s="168">
        <v>0</v>
      </c>
      <c r="DS164" s="168">
        <v>0</v>
      </c>
      <c r="DT164" s="168">
        <v>0</v>
      </c>
      <c r="DU164" s="168">
        <v>0</v>
      </c>
      <c r="DV164" s="168">
        <v>0</v>
      </c>
      <c r="DW164" s="168">
        <v>0</v>
      </c>
      <c r="DX164" s="168">
        <v>0</v>
      </c>
      <c r="DY164" s="168">
        <v>0</v>
      </c>
      <c r="DZ164" s="168">
        <v>0</v>
      </c>
      <c r="EA164" s="168">
        <v>0</v>
      </c>
      <c r="EB164" s="168">
        <v>0</v>
      </c>
      <c r="EC164" s="168">
        <v>0</v>
      </c>
      <c r="ED164" s="168">
        <v>0</v>
      </c>
      <c r="EE164" s="168">
        <v>0</v>
      </c>
      <c r="EF164" s="168">
        <v>0</v>
      </c>
      <c r="EG164" s="168">
        <v>0</v>
      </c>
      <c r="EH164" s="168">
        <v>0</v>
      </c>
      <c r="EI164" s="168">
        <v>0</v>
      </c>
      <c r="EJ164" s="168">
        <v>0</v>
      </c>
      <c r="EK164" s="168">
        <v>0</v>
      </c>
      <c r="EL164" s="168">
        <v>0</v>
      </c>
      <c r="EM164" s="168">
        <v>0</v>
      </c>
      <c r="EN164" s="168">
        <v>0</v>
      </c>
      <c r="EO164" s="168">
        <v>0</v>
      </c>
      <c r="EP164" s="168">
        <v>0</v>
      </c>
      <c r="EQ164" s="168">
        <v>0</v>
      </c>
      <c r="ER164" s="168">
        <v>0</v>
      </c>
      <c r="ES164" s="168">
        <v>0</v>
      </c>
      <c r="ET164" s="168">
        <v>0</v>
      </c>
      <c r="EU164" s="168">
        <v>0</v>
      </c>
      <c r="EV164" s="168">
        <v>0</v>
      </c>
      <c r="EW164" s="168">
        <v>0</v>
      </c>
      <c r="EX164" s="168">
        <v>0</v>
      </c>
      <c r="EY164" s="168">
        <v>0</v>
      </c>
      <c r="EZ164" s="168">
        <v>0</v>
      </c>
      <c r="FA164" s="168">
        <v>0</v>
      </c>
      <c r="FB164" s="168">
        <v>0</v>
      </c>
      <c r="FC164" s="168">
        <v>0</v>
      </c>
      <c r="FD164" s="168">
        <v>0</v>
      </c>
      <c r="FE164" s="168">
        <v>0</v>
      </c>
      <c r="FF164" s="168">
        <v>0</v>
      </c>
      <c r="FG164" s="168">
        <v>0</v>
      </c>
      <c r="FH164" s="168">
        <v>0</v>
      </c>
      <c r="FI164" s="168">
        <v>0</v>
      </c>
      <c r="FJ164" s="168">
        <v>0</v>
      </c>
      <c r="FK164" s="168">
        <v>0</v>
      </c>
      <c r="FL164" s="168">
        <v>0</v>
      </c>
      <c r="FM164" s="168">
        <v>0</v>
      </c>
      <c r="FN164" s="168">
        <v>0</v>
      </c>
      <c r="FO164" s="168">
        <v>0</v>
      </c>
      <c r="FP164" s="168">
        <v>0</v>
      </c>
      <c r="FQ164" s="168">
        <v>0</v>
      </c>
      <c r="FR164" s="168">
        <v>0</v>
      </c>
      <c r="FS164" s="168">
        <v>0</v>
      </c>
      <c r="FT164" s="168">
        <v>0</v>
      </c>
      <c r="FU164" s="168">
        <v>0</v>
      </c>
      <c r="FV164" s="168">
        <v>0</v>
      </c>
      <c r="FW164" s="168">
        <v>0</v>
      </c>
      <c r="FX164" s="168">
        <v>0</v>
      </c>
      <c r="FY164" s="168">
        <v>0</v>
      </c>
      <c r="FZ164" s="168">
        <v>0</v>
      </c>
      <c r="GA164" s="168">
        <v>0</v>
      </c>
    </row>
    <row r="165" spans="2:183">
      <c r="B165" s="96" t="s">
        <v>6</v>
      </c>
      <c r="C165" s="166" t="s">
        <v>36</v>
      </c>
      <c r="D165" s="169">
        <v>96813</v>
      </c>
      <c r="E165" s="170">
        <v>86385.2</v>
      </c>
      <c r="F165" s="170">
        <v>92380.41</v>
      </c>
      <c r="G165" s="170">
        <v>91586.99</v>
      </c>
      <c r="H165" s="170">
        <v>96088.4</v>
      </c>
      <c r="I165" s="170">
        <v>90345</v>
      </c>
      <c r="J165" s="170">
        <v>94305</v>
      </c>
      <c r="K165" s="170">
        <v>94281.8</v>
      </c>
      <c r="L165" s="170">
        <v>0</v>
      </c>
      <c r="M165" s="170">
        <v>0</v>
      </c>
      <c r="N165" s="170">
        <v>0</v>
      </c>
      <c r="O165" s="170">
        <v>0</v>
      </c>
      <c r="P165" s="170">
        <v>0</v>
      </c>
      <c r="Q165" s="170">
        <v>0</v>
      </c>
      <c r="R165" s="170">
        <v>0</v>
      </c>
      <c r="S165" s="170">
        <v>0</v>
      </c>
      <c r="T165" s="170">
        <v>0</v>
      </c>
      <c r="U165" s="170">
        <v>0</v>
      </c>
      <c r="V165" s="170">
        <v>0</v>
      </c>
      <c r="W165" s="170">
        <v>0</v>
      </c>
      <c r="X165" s="170">
        <v>0</v>
      </c>
      <c r="Y165" s="170">
        <v>0</v>
      </c>
      <c r="Z165" s="170">
        <v>0</v>
      </c>
      <c r="AA165" s="170">
        <v>0</v>
      </c>
      <c r="AB165" s="170">
        <v>0</v>
      </c>
      <c r="AC165" s="170">
        <v>0</v>
      </c>
      <c r="AD165" s="170">
        <v>0</v>
      </c>
      <c r="AE165" s="170">
        <v>0</v>
      </c>
      <c r="AF165" s="170">
        <v>0</v>
      </c>
      <c r="AG165" s="170">
        <v>0</v>
      </c>
      <c r="AH165" s="170">
        <v>0</v>
      </c>
      <c r="AI165" s="170">
        <v>0</v>
      </c>
      <c r="AJ165" s="170">
        <v>0</v>
      </c>
      <c r="AK165" s="170">
        <v>0</v>
      </c>
      <c r="AL165" s="170">
        <v>0</v>
      </c>
      <c r="AM165" s="170">
        <v>0</v>
      </c>
      <c r="AN165" s="170">
        <v>0</v>
      </c>
      <c r="AO165" s="170">
        <v>0</v>
      </c>
      <c r="AP165" s="170">
        <v>0</v>
      </c>
      <c r="AQ165" s="170">
        <v>0</v>
      </c>
      <c r="AR165" s="170">
        <v>0</v>
      </c>
      <c r="AS165" s="170">
        <v>0</v>
      </c>
      <c r="AT165" s="170">
        <v>0</v>
      </c>
      <c r="AU165" s="170">
        <v>0</v>
      </c>
      <c r="AV165" s="170">
        <v>0</v>
      </c>
      <c r="AW165" s="170">
        <v>0</v>
      </c>
      <c r="AX165" s="170">
        <v>0</v>
      </c>
      <c r="AY165" s="170">
        <v>0</v>
      </c>
      <c r="AZ165" s="170">
        <v>0</v>
      </c>
      <c r="BA165" s="170">
        <v>0</v>
      </c>
      <c r="BB165" s="170">
        <v>0</v>
      </c>
      <c r="BC165" s="170">
        <v>0</v>
      </c>
      <c r="BD165" s="170">
        <v>0</v>
      </c>
      <c r="BE165" s="170">
        <v>0</v>
      </c>
      <c r="BF165" s="170">
        <v>0</v>
      </c>
      <c r="BG165" s="170">
        <v>0</v>
      </c>
      <c r="BH165" s="170">
        <v>0</v>
      </c>
      <c r="BI165" s="170">
        <v>0</v>
      </c>
      <c r="BJ165" s="170">
        <v>0</v>
      </c>
      <c r="BK165" s="170">
        <v>0</v>
      </c>
      <c r="BL165" s="170">
        <v>0</v>
      </c>
      <c r="BM165" s="170">
        <v>0</v>
      </c>
      <c r="BN165" s="170">
        <v>0</v>
      </c>
      <c r="BO165" s="170">
        <v>0</v>
      </c>
      <c r="BP165" s="170">
        <v>0</v>
      </c>
      <c r="BQ165" s="170">
        <v>0</v>
      </c>
      <c r="BR165" s="170">
        <v>0</v>
      </c>
      <c r="BS165" s="170">
        <v>0</v>
      </c>
      <c r="BT165" s="170">
        <v>0</v>
      </c>
      <c r="BU165" s="170">
        <v>0</v>
      </c>
      <c r="BV165" s="170">
        <v>0</v>
      </c>
      <c r="BW165" s="170">
        <v>0</v>
      </c>
      <c r="BX165" s="170">
        <v>0</v>
      </c>
      <c r="BY165" s="170">
        <v>0</v>
      </c>
      <c r="BZ165" s="170">
        <v>0</v>
      </c>
      <c r="CA165" s="170">
        <v>0</v>
      </c>
      <c r="CB165" s="170">
        <v>0</v>
      </c>
      <c r="CC165" s="170">
        <v>0</v>
      </c>
      <c r="CD165" s="170">
        <v>0</v>
      </c>
      <c r="CE165" s="170">
        <v>0</v>
      </c>
      <c r="CF165" s="170">
        <v>0</v>
      </c>
      <c r="CG165" s="170">
        <v>0</v>
      </c>
      <c r="CH165" s="170">
        <v>0</v>
      </c>
      <c r="CI165" s="170">
        <v>0</v>
      </c>
      <c r="CJ165" s="170">
        <v>0</v>
      </c>
      <c r="CK165" s="170">
        <v>0</v>
      </c>
      <c r="CL165" s="170">
        <v>0</v>
      </c>
      <c r="CM165" s="170">
        <v>0</v>
      </c>
      <c r="CN165" s="170">
        <v>0</v>
      </c>
      <c r="CO165" s="170">
        <v>0</v>
      </c>
      <c r="CP165" s="170">
        <v>0</v>
      </c>
      <c r="CQ165" s="170">
        <v>0</v>
      </c>
      <c r="CR165" s="170">
        <v>0</v>
      </c>
      <c r="CS165" s="170">
        <v>0</v>
      </c>
      <c r="CT165" s="170">
        <v>0</v>
      </c>
      <c r="CU165" s="170">
        <v>0</v>
      </c>
      <c r="CV165" s="170">
        <v>0</v>
      </c>
      <c r="CW165" s="170">
        <v>0</v>
      </c>
      <c r="CX165" s="170">
        <v>0</v>
      </c>
      <c r="CY165" s="170">
        <v>0</v>
      </c>
      <c r="CZ165" s="170">
        <v>0</v>
      </c>
      <c r="DA165" s="170">
        <v>0</v>
      </c>
      <c r="DB165" s="170">
        <v>0</v>
      </c>
      <c r="DC165" s="170">
        <v>0</v>
      </c>
      <c r="DD165" s="170">
        <v>0</v>
      </c>
      <c r="DE165" s="170">
        <v>0</v>
      </c>
      <c r="DF165" s="170">
        <v>0</v>
      </c>
      <c r="DG165" s="170">
        <v>0</v>
      </c>
      <c r="DH165" s="170">
        <v>0</v>
      </c>
      <c r="DI165" s="170">
        <v>0</v>
      </c>
      <c r="DJ165" s="170">
        <v>0</v>
      </c>
      <c r="DK165" s="170">
        <v>0</v>
      </c>
      <c r="DL165" s="170">
        <v>0</v>
      </c>
      <c r="DM165" s="170">
        <v>0</v>
      </c>
      <c r="DN165" s="170">
        <v>0</v>
      </c>
      <c r="DO165" s="170">
        <v>0</v>
      </c>
      <c r="DP165" s="170">
        <v>0</v>
      </c>
      <c r="DQ165" s="170">
        <v>0</v>
      </c>
      <c r="DR165" s="170">
        <v>0</v>
      </c>
      <c r="DS165" s="170">
        <v>0</v>
      </c>
      <c r="DT165" s="170">
        <v>0</v>
      </c>
      <c r="DU165" s="170">
        <v>0</v>
      </c>
      <c r="DV165" s="170">
        <v>0</v>
      </c>
      <c r="DW165" s="170">
        <v>0</v>
      </c>
      <c r="DX165" s="170">
        <v>0</v>
      </c>
      <c r="DY165" s="170">
        <v>0</v>
      </c>
      <c r="DZ165" s="170">
        <v>0</v>
      </c>
      <c r="EA165" s="170">
        <v>0</v>
      </c>
      <c r="EB165" s="170">
        <v>0</v>
      </c>
      <c r="EC165" s="170">
        <v>0</v>
      </c>
      <c r="ED165" s="170">
        <v>0</v>
      </c>
      <c r="EE165" s="170">
        <v>0</v>
      </c>
      <c r="EF165" s="170">
        <v>0</v>
      </c>
      <c r="EG165" s="170">
        <v>0</v>
      </c>
      <c r="EH165" s="170">
        <v>0</v>
      </c>
      <c r="EI165" s="170">
        <v>0</v>
      </c>
      <c r="EJ165" s="170">
        <v>0</v>
      </c>
      <c r="EK165" s="170">
        <v>0</v>
      </c>
      <c r="EL165" s="170">
        <v>0</v>
      </c>
      <c r="EM165" s="170">
        <v>0</v>
      </c>
      <c r="EN165" s="170">
        <v>0</v>
      </c>
      <c r="EO165" s="170">
        <v>0</v>
      </c>
      <c r="EP165" s="170">
        <v>0</v>
      </c>
      <c r="EQ165" s="170">
        <v>0</v>
      </c>
      <c r="ER165" s="170">
        <v>0</v>
      </c>
      <c r="ES165" s="170">
        <v>0</v>
      </c>
      <c r="ET165" s="170">
        <v>0</v>
      </c>
      <c r="EU165" s="170">
        <v>0</v>
      </c>
      <c r="EV165" s="170">
        <v>0</v>
      </c>
      <c r="EW165" s="170">
        <v>0</v>
      </c>
      <c r="EX165" s="170">
        <v>0</v>
      </c>
      <c r="EY165" s="170">
        <v>0</v>
      </c>
      <c r="EZ165" s="170">
        <v>0</v>
      </c>
      <c r="FA165" s="170">
        <v>0</v>
      </c>
      <c r="FB165" s="170">
        <v>0</v>
      </c>
      <c r="FC165" s="170">
        <v>0</v>
      </c>
      <c r="FD165" s="170">
        <v>0</v>
      </c>
      <c r="FE165" s="170">
        <v>0</v>
      </c>
      <c r="FF165" s="170">
        <v>0</v>
      </c>
      <c r="FG165" s="170">
        <v>0</v>
      </c>
      <c r="FH165" s="170">
        <v>0</v>
      </c>
      <c r="FI165" s="170">
        <v>0</v>
      </c>
      <c r="FJ165" s="170">
        <v>0</v>
      </c>
      <c r="FK165" s="170">
        <v>0</v>
      </c>
      <c r="FL165" s="170">
        <v>0</v>
      </c>
      <c r="FM165" s="170">
        <v>0</v>
      </c>
      <c r="FN165" s="170">
        <v>0</v>
      </c>
      <c r="FO165" s="170">
        <v>0</v>
      </c>
      <c r="FP165" s="170">
        <v>0</v>
      </c>
      <c r="FQ165" s="170">
        <v>0</v>
      </c>
      <c r="FR165" s="170">
        <v>0</v>
      </c>
      <c r="FS165" s="170">
        <v>0</v>
      </c>
      <c r="FT165" s="170">
        <v>0</v>
      </c>
      <c r="FU165" s="170">
        <v>0</v>
      </c>
      <c r="FV165" s="170">
        <v>0</v>
      </c>
      <c r="FW165" s="170">
        <v>0</v>
      </c>
      <c r="FX165" s="170">
        <v>0</v>
      </c>
      <c r="FY165" s="170">
        <v>0</v>
      </c>
      <c r="FZ165" s="170">
        <v>0</v>
      </c>
      <c r="GA165" s="170">
        <v>0</v>
      </c>
    </row>
    <row r="166" spans="2:183">
      <c r="B166" s="171" t="s">
        <v>6</v>
      </c>
      <c r="C166" s="172" t="s">
        <v>95</v>
      </c>
      <c r="D166" s="83">
        <v>0.86175496688741726</v>
      </c>
      <c r="E166" s="84">
        <v>0.85132056133711764</v>
      </c>
      <c r="F166" s="84">
        <v>0.8222994552446059</v>
      </c>
      <c r="G166" s="84">
        <v>0.84241160779985291</v>
      </c>
      <c r="H166" s="84">
        <v>0.85530513423057741</v>
      </c>
      <c r="I166" s="84">
        <v>0.83098785871964675</v>
      </c>
      <c r="J166" s="84">
        <v>0.83943067720572528</v>
      </c>
      <c r="K166" s="84">
        <v>0.83922416862493776</v>
      </c>
      <c r="L166" s="84">
        <v>0</v>
      </c>
      <c r="M166" s="84">
        <v>0</v>
      </c>
      <c r="N166" s="84">
        <v>0</v>
      </c>
      <c r="O166" s="84">
        <v>0</v>
      </c>
      <c r="P166" s="84">
        <v>0</v>
      </c>
      <c r="Q166" s="84">
        <v>0</v>
      </c>
      <c r="R166" s="84">
        <v>0</v>
      </c>
      <c r="S166" s="84">
        <v>0</v>
      </c>
      <c r="T166" s="84">
        <v>0</v>
      </c>
      <c r="U166" s="84">
        <v>0</v>
      </c>
      <c r="V166" s="84">
        <v>0</v>
      </c>
      <c r="W166" s="84">
        <v>0</v>
      </c>
      <c r="X166" s="84">
        <v>0</v>
      </c>
      <c r="Y166" s="84">
        <v>0</v>
      </c>
      <c r="Z166" s="84">
        <v>0</v>
      </c>
      <c r="AA166" s="84">
        <v>0</v>
      </c>
      <c r="AB166" s="84">
        <v>0</v>
      </c>
      <c r="AC166" s="84">
        <v>0</v>
      </c>
      <c r="AD166" s="84">
        <v>0</v>
      </c>
      <c r="AE166" s="84">
        <v>0</v>
      </c>
      <c r="AF166" s="84">
        <v>0</v>
      </c>
      <c r="AG166" s="84">
        <v>0</v>
      </c>
      <c r="AH166" s="84">
        <v>0</v>
      </c>
      <c r="AI166" s="84">
        <v>0</v>
      </c>
      <c r="AJ166" s="84">
        <v>0</v>
      </c>
      <c r="AK166" s="84">
        <v>0</v>
      </c>
      <c r="AL166" s="84">
        <v>0</v>
      </c>
      <c r="AM166" s="84">
        <v>0</v>
      </c>
      <c r="AN166" s="84">
        <v>0</v>
      </c>
      <c r="AO166" s="84">
        <v>0</v>
      </c>
      <c r="AP166" s="84">
        <v>0</v>
      </c>
      <c r="AQ166" s="84">
        <v>0</v>
      </c>
      <c r="AR166" s="84">
        <v>0</v>
      </c>
      <c r="AS166" s="84">
        <v>0</v>
      </c>
      <c r="AT166" s="84">
        <v>0</v>
      </c>
      <c r="AU166" s="84">
        <v>0</v>
      </c>
      <c r="AV166" s="84">
        <v>0</v>
      </c>
      <c r="AW166" s="84">
        <v>0</v>
      </c>
      <c r="AX166" s="84">
        <v>0</v>
      </c>
      <c r="AY166" s="84">
        <v>0</v>
      </c>
      <c r="AZ166" s="84">
        <v>0</v>
      </c>
      <c r="BA166" s="84">
        <v>0</v>
      </c>
      <c r="BB166" s="84">
        <v>0</v>
      </c>
      <c r="BC166" s="84">
        <v>0</v>
      </c>
      <c r="BD166" s="84">
        <v>0</v>
      </c>
      <c r="BE166" s="84">
        <v>0</v>
      </c>
      <c r="BF166" s="84">
        <v>0</v>
      </c>
      <c r="BG166" s="84">
        <v>0</v>
      </c>
      <c r="BH166" s="84">
        <v>0</v>
      </c>
      <c r="BI166" s="84">
        <v>0</v>
      </c>
      <c r="BJ166" s="84">
        <v>0</v>
      </c>
      <c r="BK166" s="84">
        <v>0</v>
      </c>
      <c r="BL166" s="84">
        <v>0</v>
      </c>
      <c r="BM166" s="84">
        <v>0</v>
      </c>
      <c r="BN166" s="84">
        <v>0</v>
      </c>
      <c r="BO166" s="84">
        <v>0</v>
      </c>
      <c r="BP166" s="84">
        <v>0</v>
      </c>
      <c r="BQ166" s="84">
        <v>0</v>
      </c>
      <c r="BR166" s="84">
        <v>0</v>
      </c>
      <c r="BS166" s="84">
        <v>0</v>
      </c>
      <c r="BT166" s="84">
        <v>0</v>
      </c>
      <c r="BU166" s="84">
        <v>0</v>
      </c>
      <c r="BV166" s="84">
        <v>0</v>
      </c>
      <c r="BW166" s="84">
        <v>0</v>
      </c>
      <c r="BX166" s="84">
        <v>0</v>
      </c>
      <c r="BY166" s="84">
        <v>0</v>
      </c>
      <c r="BZ166" s="84">
        <v>0</v>
      </c>
      <c r="CA166" s="84">
        <v>0</v>
      </c>
      <c r="CB166" s="84">
        <v>0</v>
      </c>
      <c r="CC166" s="84">
        <v>0</v>
      </c>
      <c r="CD166" s="84">
        <v>0</v>
      </c>
      <c r="CE166" s="84">
        <v>0</v>
      </c>
      <c r="CF166" s="84">
        <v>0</v>
      </c>
      <c r="CG166" s="84">
        <v>0</v>
      </c>
      <c r="CH166" s="84">
        <v>0</v>
      </c>
      <c r="CI166" s="84">
        <v>0</v>
      </c>
      <c r="CJ166" s="84">
        <v>0</v>
      </c>
      <c r="CK166" s="84">
        <v>0</v>
      </c>
      <c r="CL166" s="84">
        <v>0</v>
      </c>
      <c r="CM166" s="84">
        <v>0</v>
      </c>
      <c r="CN166" s="84">
        <v>0</v>
      </c>
      <c r="CO166" s="84">
        <v>0</v>
      </c>
      <c r="CP166" s="84">
        <v>0</v>
      </c>
      <c r="CQ166" s="84">
        <v>0</v>
      </c>
      <c r="CR166" s="84">
        <v>0</v>
      </c>
      <c r="CS166" s="84">
        <v>0</v>
      </c>
      <c r="CT166" s="84">
        <v>0</v>
      </c>
      <c r="CU166" s="84">
        <v>0</v>
      </c>
      <c r="CV166" s="84">
        <v>0</v>
      </c>
      <c r="CW166" s="84">
        <v>0</v>
      </c>
      <c r="CX166" s="84">
        <v>0</v>
      </c>
      <c r="CY166" s="84">
        <v>0</v>
      </c>
      <c r="CZ166" s="84">
        <v>0</v>
      </c>
      <c r="DA166" s="84">
        <v>0</v>
      </c>
      <c r="DB166" s="84">
        <v>0</v>
      </c>
      <c r="DC166" s="84">
        <v>0</v>
      </c>
      <c r="DD166" s="84">
        <v>0</v>
      </c>
      <c r="DE166" s="84">
        <v>0</v>
      </c>
      <c r="DF166" s="84">
        <v>0</v>
      </c>
      <c r="DG166" s="84">
        <v>0</v>
      </c>
      <c r="DH166" s="84">
        <v>0</v>
      </c>
      <c r="DI166" s="84">
        <v>0</v>
      </c>
      <c r="DJ166" s="84">
        <v>0</v>
      </c>
      <c r="DK166" s="84">
        <v>0</v>
      </c>
      <c r="DL166" s="84">
        <v>0</v>
      </c>
      <c r="DM166" s="84">
        <v>0</v>
      </c>
      <c r="DN166" s="84">
        <v>0</v>
      </c>
      <c r="DO166" s="84">
        <v>0</v>
      </c>
      <c r="DP166" s="84">
        <v>0</v>
      </c>
      <c r="DQ166" s="84">
        <v>0</v>
      </c>
      <c r="DR166" s="84">
        <v>0</v>
      </c>
      <c r="DS166" s="84">
        <v>0</v>
      </c>
      <c r="DT166" s="84">
        <v>0</v>
      </c>
      <c r="DU166" s="84">
        <v>0</v>
      </c>
      <c r="DV166" s="84">
        <v>0</v>
      </c>
      <c r="DW166" s="84">
        <v>0</v>
      </c>
      <c r="DX166" s="84">
        <v>0</v>
      </c>
      <c r="DY166" s="84">
        <v>0</v>
      </c>
      <c r="DZ166" s="84">
        <v>0</v>
      </c>
      <c r="EA166" s="84">
        <v>0</v>
      </c>
      <c r="EB166" s="84">
        <v>0</v>
      </c>
      <c r="EC166" s="84">
        <v>0</v>
      </c>
      <c r="ED166" s="84">
        <v>0</v>
      </c>
      <c r="EE166" s="84">
        <v>0</v>
      </c>
      <c r="EF166" s="84">
        <v>0</v>
      </c>
      <c r="EG166" s="84">
        <v>0</v>
      </c>
      <c r="EH166" s="84">
        <v>0</v>
      </c>
      <c r="EI166" s="84">
        <v>0</v>
      </c>
      <c r="EJ166" s="84">
        <v>0</v>
      </c>
      <c r="EK166" s="84">
        <v>0</v>
      </c>
      <c r="EL166" s="84">
        <v>0</v>
      </c>
      <c r="EM166" s="84">
        <v>0</v>
      </c>
      <c r="EN166" s="84">
        <v>0</v>
      </c>
      <c r="EO166" s="84">
        <v>0</v>
      </c>
      <c r="EP166" s="84">
        <v>0</v>
      </c>
      <c r="EQ166" s="84">
        <v>0</v>
      </c>
      <c r="ER166" s="84">
        <v>0</v>
      </c>
      <c r="ES166" s="84">
        <v>0</v>
      </c>
      <c r="ET166" s="84">
        <v>0</v>
      </c>
      <c r="EU166" s="84">
        <v>0</v>
      </c>
      <c r="EV166" s="84">
        <v>0</v>
      </c>
      <c r="EW166" s="84">
        <v>0</v>
      </c>
      <c r="EX166" s="84">
        <v>0</v>
      </c>
      <c r="EY166" s="84">
        <v>0</v>
      </c>
      <c r="EZ166" s="84">
        <v>0</v>
      </c>
      <c r="FA166" s="84">
        <v>0</v>
      </c>
      <c r="FB166" s="84">
        <v>0</v>
      </c>
      <c r="FC166" s="84">
        <v>0</v>
      </c>
      <c r="FD166" s="84">
        <v>0</v>
      </c>
      <c r="FE166" s="84">
        <v>0</v>
      </c>
      <c r="FF166" s="84">
        <v>0</v>
      </c>
      <c r="FG166" s="84">
        <v>0</v>
      </c>
      <c r="FH166" s="84">
        <v>0</v>
      </c>
      <c r="FI166" s="84">
        <v>0</v>
      </c>
      <c r="FJ166" s="84">
        <v>0</v>
      </c>
      <c r="FK166" s="84">
        <v>0</v>
      </c>
      <c r="FL166" s="84">
        <v>0</v>
      </c>
      <c r="FM166" s="84">
        <v>0</v>
      </c>
      <c r="FN166" s="84">
        <v>0</v>
      </c>
      <c r="FO166" s="84">
        <v>0</v>
      </c>
      <c r="FP166" s="84">
        <v>0</v>
      </c>
      <c r="FQ166" s="84">
        <v>0</v>
      </c>
      <c r="FR166" s="84">
        <v>0</v>
      </c>
      <c r="FS166" s="84">
        <v>0</v>
      </c>
      <c r="FT166" s="84">
        <v>0</v>
      </c>
      <c r="FU166" s="84">
        <v>0</v>
      </c>
      <c r="FV166" s="84">
        <v>0</v>
      </c>
      <c r="FW166" s="84">
        <v>0</v>
      </c>
      <c r="FX166" s="84">
        <v>0</v>
      </c>
      <c r="FY166" s="84">
        <v>0</v>
      </c>
      <c r="FZ166" s="84">
        <v>0</v>
      </c>
      <c r="GA166" s="84">
        <v>0</v>
      </c>
    </row>
    <row r="167" spans="2:183">
      <c r="B167" s="96" t="s">
        <v>6</v>
      </c>
      <c r="C167" s="166" t="s">
        <v>268</v>
      </c>
      <c r="D167" s="169">
        <v>1060639.6200000001</v>
      </c>
      <c r="E167" s="170">
        <v>947459.94</v>
      </c>
      <c r="F167" s="170">
        <v>1016117.19</v>
      </c>
      <c r="G167" s="170">
        <v>1004820.25</v>
      </c>
      <c r="H167" s="170">
        <v>1053063.8799999999</v>
      </c>
      <c r="I167" s="170">
        <v>992402.94</v>
      </c>
      <c r="J167" s="170">
        <v>1035435.62</v>
      </c>
      <c r="K167" s="170">
        <v>1035211.56</v>
      </c>
      <c r="L167" s="170">
        <v>0</v>
      </c>
      <c r="M167" s="170">
        <v>0</v>
      </c>
      <c r="N167" s="170">
        <v>0</v>
      </c>
      <c r="O167" s="170">
        <v>0</v>
      </c>
      <c r="P167" s="170">
        <v>0</v>
      </c>
      <c r="Q167" s="170">
        <v>0</v>
      </c>
      <c r="R167" s="170">
        <v>0</v>
      </c>
      <c r="S167" s="170">
        <v>0</v>
      </c>
      <c r="T167" s="170">
        <v>0</v>
      </c>
      <c r="U167" s="170">
        <v>0</v>
      </c>
      <c r="V167" s="170">
        <v>0</v>
      </c>
      <c r="W167" s="170">
        <v>0</v>
      </c>
      <c r="X167" s="170">
        <v>0</v>
      </c>
      <c r="Y167" s="170">
        <v>0</v>
      </c>
      <c r="Z167" s="170">
        <v>0</v>
      </c>
      <c r="AA167" s="170">
        <v>0</v>
      </c>
      <c r="AB167" s="170">
        <v>0</v>
      </c>
      <c r="AC167" s="170">
        <v>0</v>
      </c>
      <c r="AD167" s="170">
        <v>0</v>
      </c>
      <c r="AE167" s="170">
        <v>0</v>
      </c>
      <c r="AF167" s="170">
        <v>0</v>
      </c>
      <c r="AG167" s="170">
        <v>0</v>
      </c>
      <c r="AH167" s="170">
        <v>0</v>
      </c>
      <c r="AI167" s="170">
        <v>0</v>
      </c>
      <c r="AJ167" s="170">
        <v>0</v>
      </c>
      <c r="AK167" s="170">
        <v>0</v>
      </c>
      <c r="AL167" s="170">
        <v>0</v>
      </c>
      <c r="AM167" s="170">
        <v>0</v>
      </c>
      <c r="AN167" s="170">
        <v>0</v>
      </c>
      <c r="AO167" s="170">
        <v>0</v>
      </c>
      <c r="AP167" s="170">
        <v>0</v>
      </c>
      <c r="AQ167" s="170">
        <v>0</v>
      </c>
      <c r="AR167" s="170">
        <v>0</v>
      </c>
      <c r="AS167" s="170">
        <v>0</v>
      </c>
      <c r="AT167" s="170">
        <v>0</v>
      </c>
      <c r="AU167" s="170">
        <v>0</v>
      </c>
      <c r="AV167" s="170">
        <v>0</v>
      </c>
      <c r="AW167" s="170">
        <v>0</v>
      </c>
      <c r="AX167" s="170">
        <v>0</v>
      </c>
      <c r="AY167" s="170">
        <v>0</v>
      </c>
      <c r="AZ167" s="170">
        <v>0</v>
      </c>
      <c r="BA167" s="170">
        <v>0</v>
      </c>
      <c r="BB167" s="170">
        <v>0</v>
      </c>
      <c r="BC167" s="170">
        <v>0</v>
      </c>
      <c r="BD167" s="170">
        <v>0</v>
      </c>
      <c r="BE167" s="170">
        <v>0</v>
      </c>
      <c r="BF167" s="170">
        <v>0</v>
      </c>
      <c r="BG167" s="170">
        <v>0</v>
      </c>
      <c r="BH167" s="170">
        <v>0</v>
      </c>
      <c r="BI167" s="170">
        <v>0</v>
      </c>
      <c r="BJ167" s="170">
        <v>0</v>
      </c>
      <c r="BK167" s="170">
        <v>0</v>
      </c>
      <c r="BL167" s="170">
        <v>0</v>
      </c>
      <c r="BM167" s="170">
        <v>0</v>
      </c>
      <c r="BN167" s="170">
        <v>0</v>
      </c>
      <c r="BO167" s="170">
        <v>0</v>
      </c>
      <c r="BP167" s="170">
        <v>0</v>
      </c>
      <c r="BQ167" s="170">
        <v>0</v>
      </c>
      <c r="BR167" s="170">
        <v>0</v>
      </c>
      <c r="BS167" s="170">
        <v>0</v>
      </c>
      <c r="BT167" s="170">
        <v>0</v>
      </c>
      <c r="BU167" s="170">
        <v>0</v>
      </c>
      <c r="BV167" s="170">
        <v>0</v>
      </c>
      <c r="BW167" s="170">
        <v>0</v>
      </c>
      <c r="BX167" s="170">
        <v>0</v>
      </c>
      <c r="BY167" s="170">
        <v>0</v>
      </c>
      <c r="BZ167" s="170">
        <v>0</v>
      </c>
      <c r="CA167" s="170">
        <v>0</v>
      </c>
      <c r="CB167" s="170">
        <v>0</v>
      </c>
      <c r="CC167" s="170">
        <v>0</v>
      </c>
      <c r="CD167" s="170">
        <v>0</v>
      </c>
      <c r="CE167" s="170">
        <v>0</v>
      </c>
      <c r="CF167" s="170">
        <v>0</v>
      </c>
      <c r="CG167" s="170">
        <v>0</v>
      </c>
      <c r="CH167" s="170">
        <v>0</v>
      </c>
      <c r="CI167" s="170">
        <v>0</v>
      </c>
      <c r="CJ167" s="170">
        <v>0</v>
      </c>
      <c r="CK167" s="170">
        <v>0</v>
      </c>
      <c r="CL167" s="170">
        <v>0</v>
      </c>
      <c r="CM167" s="170">
        <v>0</v>
      </c>
      <c r="CN167" s="170">
        <v>0</v>
      </c>
      <c r="CO167" s="170">
        <v>0</v>
      </c>
      <c r="CP167" s="170">
        <v>0</v>
      </c>
      <c r="CQ167" s="170">
        <v>0</v>
      </c>
      <c r="CR167" s="170">
        <v>0</v>
      </c>
      <c r="CS167" s="170">
        <v>0</v>
      </c>
      <c r="CT167" s="170">
        <v>0</v>
      </c>
      <c r="CU167" s="170">
        <v>0</v>
      </c>
      <c r="CV167" s="170">
        <v>0</v>
      </c>
      <c r="CW167" s="170">
        <v>0</v>
      </c>
      <c r="CX167" s="170">
        <v>0</v>
      </c>
      <c r="CY167" s="170">
        <v>0</v>
      </c>
      <c r="CZ167" s="170">
        <v>0</v>
      </c>
      <c r="DA167" s="170">
        <v>0</v>
      </c>
      <c r="DB167" s="170">
        <v>0</v>
      </c>
      <c r="DC167" s="170">
        <v>0</v>
      </c>
      <c r="DD167" s="170">
        <v>0</v>
      </c>
      <c r="DE167" s="170">
        <v>0</v>
      </c>
      <c r="DF167" s="170">
        <v>0</v>
      </c>
      <c r="DG167" s="170">
        <v>0</v>
      </c>
      <c r="DH167" s="170">
        <v>0</v>
      </c>
      <c r="DI167" s="170">
        <v>0</v>
      </c>
      <c r="DJ167" s="170">
        <v>0</v>
      </c>
      <c r="DK167" s="170">
        <v>0</v>
      </c>
      <c r="DL167" s="170">
        <v>0</v>
      </c>
      <c r="DM167" s="170">
        <v>0</v>
      </c>
      <c r="DN167" s="170">
        <v>0</v>
      </c>
      <c r="DO167" s="170">
        <v>0</v>
      </c>
      <c r="DP167" s="170">
        <v>0</v>
      </c>
      <c r="DQ167" s="170">
        <v>0</v>
      </c>
      <c r="DR167" s="170">
        <v>0</v>
      </c>
      <c r="DS167" s="170">
        <v>0</v>
      </c>
      <c r="DT167" s="170">
        <v>0</v>
      </c>
      <c r="DU167" s="170">
        <v>0</v>
      </c>
      <c r="DV167" s="170">
        <v>0</v>
      </c>
      <c r="DW167" s="170">
        <v>0</v>
      </c>
      <c r="DX167" s="170">
        <v>0</v>
      </c>
      <c r="DY167" s="170">
        <v>0</v>
      </c>
      <c r="DZ167" s="170">
        <v>0</v>
      </c>
      <c r="EA167" s="170">
        <v>0</v>
      </c>
      <c r="EB167" s="170">
        <v>0</v>
      </c>
      <c r="EC167" s="170">
        <v>0</v>
      </c>
      <c r="ED167" s="170">
        <v>0</v>
      </c>
      <c r="EE167" s="170">
        <v>0</v>
      </c>
      <c r="EF167" s="170">
        <v>0</v>
      </c>
      <c r="EG167" s="170">
        <v>0</v>
      </c>
      <c r="EH167" s="170">
        <v>0</v>
      </c>
      <c r="EI167" s="170">
        <v>0</v>
      </c>
      <c r="EJ167" s="170">
        <v>0</v>
      </c>
      <c r="EK167" s="170">
        <v>0</v>
      </c>
      <c r="EL167" s="170">
        <v>0</v>
      </c>
      <c r="EM167" s="170">
        <v>0</v>
      </c>
      <c r="EN167" s="170">
        <v>0</v>
      </c>
      <c r="EO167" s="170">
        <v>0</v>
      </c>
      <c r="EP167" s="170">
        <v>0</v>
      </c>
      <c r="EQ167" s="170">
        <v>0</v>
      </c>
      <c r="ER167" s="170">
        <v>0</v>
      </c>
      <c r="ES167" s="170">
        <v>0</v>
      </c>
      <c r="ET167" s="170">
        <v>0</v>
      </c>
      <c r="EU167" s="170">
        <v>0</v>
      </c>
      <c r="EV167" s="170">
        <v>0</v>
      </c>
      <c r="EW167" s="170">
        <v>0</v>
      </c>
      <c r="EX167" s="170">
        <v>0</v>
      </c>
      <c r="EY167" s="170">
        <v>0</v>
      </c>
      <c r="EZ167" s="170">
        <v>0</v>
      </c>
      <c r="FA167" s="170">
        <v>0</v>
      </c>
      <c r="FB167" s="170">
        <v>0</v>
      </c>
      <c r="FC167" s="170">
        <v>0</v>
      </c>
      <c r="FD167" s="170">
        <v>0</v>
      </c>
      <c r="FE167" s="170">
        <v>0</v>
      </c>
      <c r="FF167" s="170">
        <v>0</v>
      </c>
      <c r="FG167" s="170">
        <v>0</v>
      </c>
      <c r="FH167" s="170">
        <v>0</v>
      </c>
      <c r="FI167" s="170">
        <v>0</v>
      </c>
      <c r="FJ167" s="170">
        <v>0</v>
      </c>
      <c r="FK167" s="170">
        <v>0</v>
      </c>
      <c r="FL167" s="170">
        <v>0</v>
      </c>
      <c r="FM167" s="170">
        <v>0</v>
      </c>
      <c r="FN167" s="170">
        <v>0</v>
      </c>
      <c r="FO167" s="170">
        <v>0</v>
      </c>
      <c r="FP167" s="170">
        <v>0</v>
      </c>
      <c r="FQ167" s="170">
        <v>0</v>
      </c>
      <c r="FR167" s="170">
        <v>0</v>
      </c>
      <c r="FS167" s="170">
        <v>0</v>
      </c>
      <c r="FT167" s="170">
        <v>0</v>
      </c>
      <c r="FU167" s="170">
        <v>0</v>
      </c>
      <c r="FV167" s="170">
        <v>0</v>
      </c>
      <c r="FW167" s="170">
        <v>0</v>
      </c>
      <c r="FX167" s="170">
        <v>0</v>
      </c>
      <c r="FY167" s="170">
        <v>0</v>
      </c>
      <c r="FZ167" s="170">
        <v>0</v>
      </c>
      <c r="GA167" s="170">
        <v>0</v>
      </c>
    </row>
    <row r="168" spans="2:183" s="41" customFormat="1">
      <c r="B168" s="171" t="s">
        <v>6</v>
      </c>
      <c r="C168" s="172" t="s">
        <v>269</v>
      </c>
      <c r="D168" s="455">
        <v>10.955549564624587</v>
      </c>
      <c r="E168" s="456">
        <v>10.967850279909058</v>
      </c>
      <c r="F168" s="456">
        <v>10.999271274072067</v>
      </c>
      <c r="G168" s="456">
        <v>10.971211631695724</v>
      </c>
      <c r="H168" s="456">
        <v>10.959323706087311</v>
      </c>
      <c r="I168" s="456">
        <v>10.984591731695168</v>
      </c>
      <c r="J168" s="456">
        <v>10.979647102486613</v>
      </c>
      <c r="K168" s="456">
        <v>10.979972380671562</v>
      </c>
      <c r="L168" s="456" t="e">
        <v>#DIV/0!</v>
      </c>
      <c r="M168" s="456" t="e">
        <v>#DIV/0!</v>
      </c>
      <c r="N168" s="456" t="e">
        <v>#DIV/0!</v>
      </c>
      <c r="O168" s="456" t="e">
        <v>#DIV/0!</v>
      </c>
      <c r="P168" s="456" t="e">
        <v>#DIV/0!</v>
      </c>
      <c r="Q168" s="456" t="e">
        <v>#DIV/0!</v>
      </c>
      <c r="R168" s="456" t="e">
        <v>#DIV/0!</v>
      </c>
      <c r="S168" s="456" t="e">
        <v>#DIV/0!</v>
      </c>
      <c r="T168" s="456" t="e">
        <v>#DIV/0!</v>
      </c>
      <c r="U168" s="456" t="e">
        <v>#DIV/0!</v>
      </c>
      <c r="V168" s="456" t="e">
        <v>#DIV/0!</v>
      </c>
      <c r="W168" s="456" t="e">
        <v>#DIV/0!</v>
      </c>
      <c r="X168" s="456" t="e">
        <v>#DIV/0!</v>
      </c>
      <c r="Y168" s="456" t="e">
        <v>#DIV/0!</v>
      </c>
      <c r="Z168" s="456" t="e">
        <v>#DIV/0!</v>
      </c>
      <c r="AA168" s="456" t="e">
        <v>#DIV/0!</v>
      </c>
      <c r="AB168" s="456" t="e">
        <v>#DIV/0!</v>
      </c>
      <c r="AC168" s="456" t="e">
        <v>#DIV/0!</v>
      </c>
      <c r="AD168" s="456" t="e">
        <v>#DIV/0!</v>
      </c>
      <c r="AE168" s="456" t="e">
        <v>#DIV/0!</v>
      </c>
      <c r="AF168" s="456" t="e">
        <v>#DIV/0!</v>
      </c>
      <c r="AG168" s="456" t="e">
        <v>#DIV/0!</v>
      </c>
      <c r="AH168" s="456" t="e">
        <v>#DIV/0!</v>
      </c>
      <c r="AI168" s="456" t="e">
        <v>#DIV/0!</v>
      </c>
      <c r="AJ168" s="456" t="e">
        <v>#DIV/0!</v>
      </c>
      <c r="AK168" s="456" t="e">
        <v>#DIV/0!</v>
      </c>
      <c r="AL168" s="456" t="e">
        <v>#DIV/0!</v>
      </c>
      <c r="AM168" s="456" t="e">
        <v>#DIV/0!</v>
      </c>
      <c r="AN168" s="456" t="e">
        <v>#DIV/0!</v>
      </c>
      <c r="AO168" s="456" t="e">
        <v>#DIV/0!</v>
      </c>
      <c r="AP168" s="456" t="e">
        <v>#DIV/0!</v>
      </c>
      <c r="AQ168" s="456" t="e">
        <v>#DIV/0!</v>
      </c>
      <c r="AR168" s="456" t="e">
        <v>#DIV/0!</v>
      </c>
      <c r="AS168" s="456" t="e">
        <v>#DIV/0!</v>
      </c>
      <c r="AT168" s="456" t="e">
        <v>#DIV/0!</v>
      </c>
      <c r="AU168" s="456" t="e">
        <v>#DIV/0!</v>
      </c>
      <c r="AV168" s="456" t="e">
        <v>#DIV/0!</v>
      </c>
      <c r="AW168" s="456" t="e">
        <v>#DIV/0!</v>
      </c>
      <c r="AX168" s="456" t="e">
        <v>#DIV/0!</v>
      </c>
      <c r="AY168" s="456" t="e">
        <v>#DIV/0!</v>
      </c>
      <c r="AZ168" s="456" t="e">
        <v>#DIV/0!</v>
      </c>
      <c r="BA168" s="456" t="e">
        <v>#DIV/0!</v>
      </c>
      <c r="BB168" s="456" t="e">
        <v>#DIV/0!</v>
      </c>
      <c r="BC168" s="456" t="e">
        <v>#DIV/0!</v>
      </c>
      <c r="BD168" s="456" t="e">
        <v>#DIV/0!</v>
      </c>
      <c r="BE168" s="456" t="e">
        <v>#DIV/0!</v>
      </c>
      <c r="BF168" s="456" t="e">
        <v>#DIV/0!</v>
      </c>
      <c r="BG168" s="456" t="e">
        <v>#DIV/0!</v>
      </c>
      <c r="BH168" s="456" t="e">
        <v>#DIV/0!</v>
      </c>
      <c r="BI168" s="456" t="e">
        <v>#DIV/0!</v>
      </c>
      <c r="BJ168" s="456" t="e">
        <v>#DIV/0!</v>
      </c>
      <c r="BK168" s="456" t="e">
        <v>#DIV/0!</v>
      </c>
      <c r="BL168" s="456" t="e">
        <v>#DIV/0!</v>
      </c>
      <c r="BM168" s="456" t="e">
        <v>#DIV/0!</v>
      </c>
      <c r="BN168" s="456" t="e">
        <v>#DIV/0!</v>
      </c>
      <c r="BO168" s="456" t="e">
        <v>#DIV/0!</v>
      </c>
      <c r="BP168" s="456" t="e">
        <v>#DIV/0!</v>
      </c>
      <c r="BQ168" s="456" t="e">
        <v>#DIV/0!</v>
      </c>
      <c r="BR168" s="456" t="e">
        <v>#DIV/0!</v>
      </c>
      <c r="BS168" s="456" t="e">
        <v>#DIV/0!</v>
      </c>
      <c r="BT168" s="456" t="e">
        <v>#DIV/0!</v>
      </c>
      <c r="BU168" s="456" t="e">
        <v>#DIV/0!</v>
      </c>
      <c r="BV168" s="456" t="e">
        <v>#DIV/0!</v>
      </c>
      <c r="BW168" s="456" t="e">
        <v>#DIV/0!</v>
      </c>
      <c r="BX168" s="456" t="e">
        <v>#DIV/0!</v>
      </c>
      <c r="BY168" s="456" t="e">
        <v>#DIV/0!</v>
      </c>
      <c r="BZ168" s="456" t="e">
        <v>#DIV/0!</v>
      </c>
      <c r="CA168" s="456" t="e">
        <v>#DIV/0!</v>
      </c>
      <c r="CB168" s="456" t="e">
        <v>#DIV/0!</v>
      </c>
      <c r="CC168" s="456" t="e">
        <v>#DIV/0!</v>
      </c>
      <c r="CD168" s="456" t="e">
        <v>#DIV/0!</v>
      </c>
      <c r="CE168" s="456" t="e">
        <v>#DIV/0!</v>
      </c>
      <c r="CF168" s="456" t="e">
        <v>#DIV/0!</v>
      </c>
      <c r="CG168" s="456" t="e">
        <v>#DIV/0!</v>
      </c>
      <c r="CH168" s="456" t="e">
        <v>#DIV/0!</v>
      </c>
      <c r="CI168" s="456" t="e">
        <v>#DIV/0!</v>
      </c>
      <c r="CJ168" s="456" t="e">
        <v>#DIV/0!</v>
      </c>
      <c r="CK168" s="456" t="e">
        <v>#DIV/0!</v>
      </c>
      <c r="CL168" s="456" t="e">
        <v>#DIV/0!</v>
      </c>
      <c r="CM168" s="456" t="e">
        <v>#DIV/0!</v>
      </c>
      <c r="CN168" s="456" t="e">
        <v>#DIV/0!</v>
      </c>
      <c r="CO168" s="456" t="e">
        <v>#DIV/0!</v>
      </c>
      <c r="CP168" s="456" t="e">
        <v>#DIV/0!</v>
      </c>
      <c r="CQ168" s="456" t="e">
        <v>#DIV/0!</v>
      </c>
      <c r="CR168" s="456" t="e">
        <v>#DIV/0!</v>
      </c>
      <c r="CS168" s="456" t="e">
        <v>#DIV/0!</v>
      </c>
      <c r="CT168" s="456" t="e">
        <v>#DIV/0!</v>
      </c>
      <c r="CU168" s="456" t="e">
        <v>#DIV/0!</v>
      </c>
      <c r="CV168" s="456" t="e">
        <v>#DIV/0!</v>
      </c>
      <c r="CW168" s="456" t="e">
        <v>#DIV/0!</v>
      </c>
      <c r="CX168" s="456" t="e">
        <v>#DIV/0!</v>
      </c>
      <c r="CY168" s="456" t="e">
        <v>#DIV/0!</v>
      </c>
      <c r="CZ168" s="456" t="e">
        <v>#DIV/0!</v>
      </c>
      <c r="DA168" s="456" t="e">
        <v>#DIV/0!</v>
      </c>
      <c r="DB168" s="456" t="e">
        <v>#DIV/0!</v>
      </c>
      <c r="DC168" s="456" t="e">
        <v>#DIV/0!</v>
      </c>
      <c r="DD168" s="456" t="e">
        <v>#DIV/0!</v>
      </c>
      <c r="DE168" s="456" t="e">
        <v>#DIV/0!</v>
      </c>
      <c r="DF168" s="456" t="e">
        <v>#DIV/0!</v>
      </c>
      <c r="DG168" s="456" t="e">
        <v>#DIV/0!</v>
      </c>
      <c r="DH168" s="456" t="e">
        <v>#DIV/0!</v>
      </c>
      <c r="DI168" s="456" t="e">
        <v>#DIV/0!</v>
      </c>
      <c r="DJ168" s="456" t="e">
        <v>#DIV/0!</v>
      </c>
      <c r="DK168" s="456" t="e">
        <v>#DIV/0!</v>
      </c>
      <c r="DL168" s="456" t="e">
        <v>#DIV/0!</v>
      </c>
      <c r="DM168" s="456" t="e">
        <v>#DIV/0!</v>
      </c>
      <c r="DN168" s="456" t="e">
        <v>#DIV/0!</v>
      </c>
      <c r="DO168" s="456" t="e">
        <v>#DIV/0!</v>
      </c>
      <c r="DP168" s="456" t="e">
        <v>#DIV/0!</v>
      </c>
      <c r="DQ168" s="456" t="e">
        <v>#DIV/0!</v>
      </c>
      <c r="DR168" s="456" t="e">
        <v>#DIV/0!</v>
      </c>
      <c r="DS168" s="456" t="e">
        <v>#DIV/0!</v>
      </c>
      <c r="DT168" s="456" t="e">
        <v>#DIV/0!</v>
      </c>
      <c r="DU168" s="456" t="e">
        <v>#DIV/0!</v>
      </c>
      <c r="DV168" s="456" t="e">
        <v>#DIV/0!</v>
      </c>
      <c r="DW168" s="456" t="e">
        <v>#DIV/0!</v>
      </c>
      <c r="DX168" s="456" t="e">
        <v>#DIV/0!</v>
      </c>
      <c r="DY168" s="456" t="e">
        <v>#DIV/0!</v>
      </c>
      <c r="DZ168" s="456" t="e">
        <v>#DIV/0!</v>
      </c>
      <c r="EA168" s="456" t="e">
        <v>#DIV/0!</v>
      </c>
      <c r="EB168" s="456" t="e">
        <v>#DIV/0!</v>
      </c>
      <c r="EC168" s="456" t="e">
        <v>#DIV/0!</v>
      </c>
      <c r="ED168" s="456" t="e">
        <v>#DIV/0!</v>
      </c>
      <c r="EE168" s="456" t="e">
        <v>#DIV/0!</v>
      </c>
      <c r="EF168" s="456" t="e">
        <v>#DIV/0!</v>
      </c>
      <c r="EG168" s="456" t="e">
        <v>#DIV/0!</v>
      </c>
      <c r="EH168" s="456" t="e">
        <v>#DIV/0!</v>
      </c>
      <c r="EI168" s="456" t="e">
        <v>#DIV/0!</v>
      </c>
      <c r="EJ168" s="456" t="e">
        <v>#DIV/0!</v>
      </c>
      <c r="EK168" s="456" t="e">
        <v>#DIV/0!</v>
      </c>
      <c r="EL168" s="456" t="e">
        <v>#DIV/0!</v>
      </c>
      <c r="EM168" s="456" t="e">
        <v>#DIV/0!</v>
      </c>
      <c r="EN168" s="456" t="e">
        <v>#DIV/0!</v>
      </c>
      <c r="EO168" s="456" t="e">
        <v>#DIV/0!</v>
      </c>
      <c r="EP168" s="456" t="e">
        <v>#DIV/0!</v>
      </c>
      <c r="EQ168" s="456" t="e">
        <v>#DIV/0!</v>
      </c>
      <c r="ER168" s="456" t="e">
        <v>#DIV/0!</v>
      </c>
      <c r="ES168" s="456" t="e">
        <v>#DIV/0!</v>
      </c>
      <c r="ET168" s="456" t="e">
        <v>#DIV/0!</v>
      </c>
      <c r="EU168" s="456" t="e">
        <v>#DIV/0!</v>
      </c>
      <c r="EV168" s="456" t="e">
        <v>#DIV/0!</v>
      </c>
      <c r="EW168" s="456" t="e">
        <v>#DIV/0!</v>
      </c>
      <c r="EX168" s="456" t="e">
        <v>#DIV/0!</v>
      </c>
      <c r="EY168" s="456" t="e">
        <v>#DIV/0!</v>
      </c>
      <c r="EZ168" s="456" t="e">
        <v>#DIV/0!</v>
      </c>
      <c r="FA168" s="456" t="e">
        <v>#DIV/0!</v>
      </c>
      <c r="FB168" s="456" t="e">
        <v>#DIV/0!</v>
      </c>
      <c r="FC168" s="456" t="e">
        <v>#DIV/0!</v>
      </c>
      <c r="FD168" s="456" t="e">
        <v>#DIV/0!</v>
      </c>
      <c r="FE168" s="456" t="e">
        <v>#DIV/0!</v>
      </c>
      <c r="FF168" s="456" t="e">
        <v>#DIV/0!</v>
      </c>
      <c r="FG168" s="456" t="e">
        <v>#DIV/0!</v>
      </c>
      <c r="FH168" s="456" t="e">
        <v>#DIV/0!</v>
      </c>
      <c r="FI168" s="456" t="e">
        <v>#DIV/0!</v>
      </c>
      <c r="FJ168" s="456" t="e">
        <v>#DIV/0!</v>
      </c>
      <c r="FK168" s="456" t="e">
        <v>#DIV/0!</v>
      </c>
      <c r="FL168" s="456" t="e">
        <v>#DIV/0!</v>
      </c>
      <c r="FM168" s="456" t="e">
        <v>#DIV/0!</v>
      </c>
      <c r="FN168" s="456" t="e">
        <v>#DIV/0!</v>
      </c>
      <c r="FO168" s="456" t="e">
        <v>#DIV/0!</v>
      </c>
      <c r="FP168" s="456" t="e">
        <v>#DIV/0!</v>
      </c>
      <c r="FQ168" s="456" t="e">
        <v>#DIV/0!</v>
      </c>
      <c r="FR168" s="456" t="e">
        <v>#DIV/0!</v>
      </c>
      <c r="FS168" s="456" t="e">
        <v>#DIV/0!</v>
      </c>
      <c r="FT168" s="456" t="e">
        <v>#DIV/0!</v>
      </c>
      <c r="FU168" s="456" t="e">
        <v>#DIV/0!</v>
      </c>
      <c r="FV168" s="456" t="e">
        <v>#DIV/0!</v>
      </c>
      <c r="FW168" s="456" t="e">
        <v>#DIV/0!</v>
      </c>
      <c r="FX168" s="456" t="e">
        <v>#DIV/0!</v>
      </c>
      <c r="FY168" s="456" t="e">
        <v>#DIV/0!</v>
      </c>
      <c r="FZ168" s="456" t="e">
        <v>#DIV/0!</v>
      </c>
      <c r="GA168" s="456" t="e">
        <v>#DIV/0!</v>
      </c>
    </row>
    <row r="169" spans="2:183">
      <c r="B169" s="96" t="s">
        <v>6</v>
      </c>
      <c r="C169" s="166" t="s">
        <v>37</v>
      </c>
      <c r="D169" s="99">
        <v>2529622.25</v>
      </c>
      <c r="E169" s="87">
        <v>2259689.75</v>
      </c>
      <c r="F169" s="87">
        <v>2423437</v>
      </c>
      <c r="G169" s="87">
        <v>2396494.25</v>
      </c>
      <c r="H169" s="87">
        <v>2511554.5</v>
      </c>
      <c r="I169" s="87">
        <v>2366878.5</v>
      </c>
      <c r="J169" s="87">
        <v>2469511</v>
      </c>
      <c r="K169" s="87">
        <v>2468977</v>
      </c>
      <c r="L169" s="87">
        <v>0</v>
      </c>
      <c r="M169" s="87">
        <v>0</v>
      </c>
      <c r="N169" s="87">
        <v>0</v>
      </c>
      <c r="O169" s="87">
        <v>0</v>
      </c>
      <c r="P169" s="87">
        <v>0</v>
      </c>
      <c r="Q169" s="87">
        <v>0</v>
      </c>
      <c r="R169" s="87">
        <v>0</v>
      </c>
      <c r="S169" s="87">
        <v>0</v>
      </c>
      <c r="T169" s="87">
        <v>0</v>
      </c>
      <c r="U169" s="87">
        <v>0</v>
      </c>
      <c r="V169" s="87">
        <v>0</v>
      </c>
      <c r="W169" s="87">
        <v>0</v>
      </c>
      <c r="X169" s="87">
        <v>0</v>
      </c>
      <c r="Y169" s="87">
        <v>0</v>
      </c>
      <c r="Z169" s="87">
        <v>0</v>
      </c>
      <c r="AA169" s="87">
        <v>0</v>
      </c>
      <c r="AB169" s="87">
        <v>0</v>
      </c>
      <c r="AC169" s="87">
        <v>0</v>
      </c>
      <c r="AD169" s="87">
        <v>0</v>
      </c>
      <c r="AE169" s="87">
        <v>0</v>
      </c>
      <c r="AF169" s="87">
        <v>0</v>
      </c>
      <c r="AG169" s="87">
        <v>0</v>
      </c>
      <c r="AH169" s="87">
        <v>0</v>
      </c>
      <c r="AI169" s="87">
        <v>0</v>
      </c>
      <c r="AJ169" s="87">
        <v>0</v>
      </c>
      <c r="AK169" s="87">
        <v>0</v>
      </c>
      <c r="AL169" s="87">
        <v>0</v>
      </c>
      <c r="AM169" s="87">
        <v>0</v>
      </c>
      <c r="AN169" s="87">
        <v>0</v>
      </c>
      <c r="AO169" s="87">
        <v>0</v>
      </c>
      <c r="AP169" s="87">
        <v>0</v>
      </c>
      <c r="AQ169" s="87">
        <v>0</v>
      </c>
      <c r="AR169" s="87">
        <v>0</v>
      </c>
      <c r="AS169" s="87">
        <v>0</v>
      </c>
      <c r="AT169" s="87">
        <v>0</v>
      </c>
      <c r="AU169" s="87">
        <v>0</v>
      </c>
      <c r="AV169" s="87">
        <v>0</v>
      </c>
      <c r="AW169" s="87">
        <v>0</v>
      </c>
      <c r="AX169" s="87">
        <v>0</v>
      </c>
      <c r="AY169" s="87">
        <v>0</v>
      </c>
      <c r="AZ169" s="87">
        <v>0</v>
      </c>
      <c r="BA169" s="87">
        <v>0</v>
      </c>
      <c r="BB169" s="87">
        <v>0</v>
      </c>
      <c r="BC169" s="87">
        <v>0</v>
      </c>
      <c r="BD169" s="87">
        <v>0</v>
      </c>
      <c r="BE169" s="87">
        <v>0</v>
      </c>
      <c r="BF169" s="87">
        <v>0</v>
      </c>
      <c r="BG169" s="87">
        <v>0</v>
      </c>
      <c r="BH169" s="87">
        <v>0</v>
      </c>
      <c r="BI169" s="87">
        <v>0</v>
      </c>
      <c r="BJ169" s="87">
        <v>0</v>
      </c>
      <c r="BK169" s="87">
        <v>0</v>
      </c>
      <c r="BL169" s="87">
        <v>0</v>
      </c>
      <c r="BM169" s="87">
        <v>0</v>
      </c>
      <c r="BN169" s="87">
        <v>0</v>
      </c>
      <c r="BO169" s="87">
        <v>0</v>
      </c>
      <c r="BP169" s="87">
        <v>0</v>
      </c>
      <c r="BQ169" s="87">
        <v>0</v>
      </c>
      <c r="BR169" s="87">
        <v>0</v>
      </c>
      <c r="BS169" s="87">
        <v>0</v>
      </c>
      <c r="BT169" s="87">
        <v>0</v>
      </c>
      <c r="BU169" s="87">
        <v>0</v>
      </c>
      <c r="BV169" s="87">
        <v>0</v>
      </c>
      <c r="BW169" s="87">
        <v>0</v>
      </c>
      <c r="BX169" s="87">
        <v>0</v>
      </c>
      <c r="BY169" s="87">
        <v>0</v>
      </c>
      <c r="BZ169" s="87">
        <v>0</v>
      </c>
      <c r="CA169" s="87">
        <v>0</v>
      </c>
      <c r="CB169" s="87">
        <v>0</v>
      </c>
      <c r="CC169" s="87">
        <v>0</v>
      </c>
      <c r="CD169" s="87">
        <v>0</v>
      </c>
      <c r="CE169" s="87">
        <v>0</v>
      </c>
      <c r="CF169" s="87">
        <v>0</v>
      </c>
      <c r="CG169" s="87">
        <v>0</v>
      </c>
      <c r="CH169" s="87">
        <v>0</v>
      </c>
      <c r="CI169" s="87">
        <v>0</v>
      </c>
      <c r="CJ169" s="87">
        <v>0</v>
      </c>
      <c r="CK169" s="87">
        <v>0</v>
      </c>
      <c r="CL169" s="87">
        <v>0</v>
      </c>
      <c r="CM169" s="87">
        <v>0</v>
      </c>
      <c r="CN169" s="87">
        <v>0</v>
      </c>
      <c r="CO169" s="87">
        <v>0</v>
      </c>
      <c r="CP169" s="87">
        <v>0</v>
      </c>
      <c r="CQ169" s="87">
        <v>0</v>
      </c>
      <c r="CR169" s="87">
        <v>0</v>
      </c>
      <c r="CS169" s="87">
        <v>0</v>
      </c>
      <c r="CT169" s="87">
        <v>0</v>
      </c>
      <c r="CU169" s="87">
        <v>0</v>
      </c>
      <c r="CV169" s="87">
        <v>0</v>
      </c>
      <c r="CW169" s="87">
        <v>0</v>
      </c>
      <c r="CX169" s="87">
        <v>0</v>
      </c>
      <c r="CY169" s="87">
        <v>0</v>
      </c>
      <c r="CZ169" s="87">
        <v>0</v>
      </c>
      <c r="DA169" s="87">
        <v>0</v>
      </c>
      <c r="DB169" s="87">
        <v>0</v>
      </c>
      <c r="DC169" s="87">
        <v>0</v>
      </c>
      <c r="DD169" s="87">
        <v>0</v>
      </c>
      <c r="DE169" s="87">
        <v>0</v>
      </c>
      <c r="DF169" s="87">
        <v>0</v>
      </c>
      <c r="DG169" s="87">
        <v>0</v>
      </c>
      <c r="DH169" s="87">
        <v>0</v>
      </c>
      <c r="DI169" s="87">
        <v>0</v>
      </c>
      <c r="DJ169" s="87">
        <v>0</v>
      </c>
      <c r="DK169" s="87">
        <v>0</v>
      </c>
      <c r="DL169" s="87">
        <v>0</v>
      </c>
      <c r="DM169" s="87">
        <v>0</v>
      </c>
      <c r="DN169" s="87">
        <v>0</v>
      </c>
      <c r="DO169" s="87">
        <v>0</v>
      </c>
      <c r="DP169" s="87">
        <v>0</v>
      </c>
      <c r="DQ169" s="87">
        <v>0</v>
      </c>
      <c r="DR169" s="87">
        <v>0</v>
      </c>
      <c r="DS169" s="87">
        <v>0</v>
      </c>
      <c r="DT169" s="87">
        <v>0</v>
      </c>
      <c r="DU169" s="87">
        <v>0</v>
      </c>
      <c r="DV169" s="87">
        <v>0</v>
      </c>
      <c r="DW169" s="87">
        <v>0</v>
      </c>
      <c r="DX169" s="87">
        <v>0</v>
      </c>
      <c r="DY169" s="87">
        <v>0</v>
      </c>
      <c r="DZ169" s="87">
        <v>0</v>
      </c>
      <c r="EA169" s="87">
        <v>0</v>
      </c>
      <c r="EB169" s="87">
        <v>0</v>
      </c>
      <c r="EC169" s="87">
        <v>0</v>
      </c>
      <c r="ED169" s="87">
        <v>0</v>
      </c>
      <c r="EE169" s="87">
        <v>0</v>
      </c>
      <c r="EF169" s="87">
        <v>0</v>
      </c>
      <c r="EG169" s="87">
        <v>0</v>
      </c>
      <c r="EH169" s="87">
        <v>0</v>
      </c>
      <c r="EI169" s="87">
        <v>0</v>
      </c>
      <c r="EJ169" s="87">
        <v>0</v>
      </c>
      <c r="EK169" s="87">
        <v>0</v>
      </c>
      <c r="EL169" s="87">
        <v>0</v>
      </c>
      <c r="EM169" s="87">
        <v>0</v>
      </c>
      <c r="EN169" s="87">
        <v>0</v>
      </c>
      <c r="EO169" s="87">
        <v>0</v>
      </c>
      <c r="EP169" s="87">
        <v>0</v>
      </c>
      <c r="EQ169" s="87">
        <v>0</v>
      </c>
      <c r="ER169" s="87">
        <v>0</v>
      </c>
      <c r="ES169" s="87">
        <v>0</v>
      </c>
      <c r="ET169" s="87">
        <v>0</v>
      </c>
      <c r="EU169" s="87">
        <v>0</v>
      </c>
      <c r="EV169" s="87">
        <v>0</v>
      </c>
      <c r="EW169" s="87">
        <v>0</v>
      </c>
      <c r="EX169" s="87">
        <v>0</v>
      </c>
      <c r="EY169" s="87">
        <v>0</v>
      </c>
      <c r="EZ169" s="87">
        <v>0</v>
      </c>
      <c r="FA169" s="87">
        <v>0</v>
      </c>
      <c r="FB169" s="87">
        <v>0</v>
      </c>
      <c r="FC169" s="87">
        <v>0</v>
      </c>
      <c r="FD169" s="87">
        <v>0</v>
      </c>
      <c r="FE169" s="87">
        <v>0</v>
      </c>
      <c r="FF169" s="87">
        <v>0</v>
      </c>
      <c r="FG169" s="87">
        <v>0</v>
      </c>
      <c r="FH169" s="87">
        <v>0</v>
      </c>
      <c r="FI169" s="87">
        <v>0</v>
      </c>
      <c r="FJ169" s="87">
        <v>0</v>
      </c>
      <c r="FK169" s="87">
        <v>0</v>
      </c>
      <c r="FL169" s="87">
        <v>0</v>
      </c>
      <c r="FM169" s="87">
        <v>0</v>
      </c>
      <c r="FN169" s="87">
        <v>0</v>
      </c>
      <c r="FO169" s="87">
        <v>0</v>
      </c>
      <c r="FP169" s="87">
        <v>0</v>
      </c>
      <c r="FQ169" s="87">
        <v>0</v>
      </c>
      <c r="FR169" s="87">
        <v>0</v>
      </c>
      <c r="FS169" s="87">
        <v>0</v>
      </c>
      <c r="FT169" s="87">
        <v>0</v>
      </c>
      <c r="FU169" s="87">
        <v>0</v>
      </c>
      <c r="FV169" s="87">
        <v>0</v>
      </c>
      <c r="FW169" s="87">
        <v>0</v>
      </c>
      <c r="FX169" s="87">
        <v>0</v>
      </c>
      <c r="FY169" s="87">
        <v>0</v>
      </c>
      <c r="FZ169" s="87">
        <v>0</v>
      </c>
      <c r="GA169" s="87">
        <v>0</v>
      </c>
    </row>
    <row r="170" spans="2:183">
      <c r="B170" s="171" t="s">
        <v>6</v>
      </c>
      <c r="C170" s="172" t="s">
        <v>270</v>
      </c>
      <c r="D170" s="81">
        <v>2.3849969417510537</v>
      </c>
      <c r="E170" s="82">
        <v>2.3849976707194607</v>
      </c>
      <c r="F170" s="82">
        <v>2.3849975414745224</v>
      </c>
      <c r="G170" s="82">
        <v>2.3849979635661205</v>
      </c>
      <c r="H170" s="82">
        <v>2.3849972900029579</v>
      </c>
      <c r="I170" s="82">
        <v>2.3849974688708602</v>
      </c>
      <c r="J170" s="82">
        <v>2.3849971473842091</v>
      </c>
      <c r="K170" s="82">
        <v>2.3849975168360755</v>
      </c>
      <c r="L170" s="82" t="e">
        <v>#DIV/0!</v>
      </c>
      <c r="M170" s="82" t="e">
        <v>#DIV/0!</v>
      </c>
      <c r="N170" s="82" t="e">
        <v>#DIV/0!</v>
      </c>
      <c r="O170" s="82" t="e">
        <v>#DIV/0!</v>
      </c>
      <c r="P170" s="82" t="e">
        <v>#DIV/0!</v>
      </c>
      <c r="Q170" s="82" t="e">
        <v>#DIV/0!</v>
      </c>
      <c r="R170" s="82" t="e">
        <v>#DIV/0!</v>
      </c>
      <c r="S170" s="82" t="e">
        <v>#DIV/0!</v>
      </c>
      <c r="T170" s="82" t="e">
        <v>#DIV/0!</v>
      </c>
      <c r="U170" s="82" t="e">
        <v>#DIV/0!</v>
      </c>
      <c r="V170" s="82" t="e">
        <v>#DIV/0!</v>
      </c>
      <c r="W170" s="82" t="e">
        <v>#DIV/0!</v>
      </c>
      <c r="X170" s="82" t="e">
        <v>#DIV/0!</v>
      </c>
      <c r="Y170" s="82" t="e">
        <v>#DIV/0!</v>
      </c>
      <c r="Z170" s="82" t="e">
        <v>#DIV/0!</v>
      </c>
      <c r="AA170" s="82" t="e">
        <v>#DIV/0!</v>
      </c>
      <c r="AB170" s="82" t="e">
        <v>#DIV/0!</v>
      </c>
      <c r="AC170" s="82" t="e">
        <v>#DIV/0!</v>
      </c>
      <c r="AD170" s="82" t="e">
        <v>#DIV/0!</v>
      </c>
      <c r="AE170" s="82" t="e">
        <v>#DIV/0!</v>
      </c>
      <c r="AF170" s="82" t="e">
        <v>#DIV/0!</v>
      </c>
      <c r="AG170" s="82" t="e">
        <v>#DIV/0!</v>
      </c>
      <c r="AH170" s="82" t="e">
        <v>#DIV/0!</v>
      </c>
      <c r="AI170" s="82" t="e">
        <v>#DIV/0!</v>
      </c>
      <c r="AJ170" s="82" t="e">
        <v>#DIV/0!</v>
      </c>
      <c r="AK170" s="82" t="e">
        <v>#DIV/0!</v>
      </c>
      <c r="AL170" s="82" t="e">
        <v>#DIV/0!</v>
      </c>
      <c r="AM170" s="82" t="e">
        <v>#DIV/0!</v>
      </c>
      <c r="AN170" s="82" t="e">
        <v>#DIV/0!</v>
      </c>
      <c r="AO170" s="82" t="e">
        <v>#DIV/0!</v>
      </c>
      <c r="AP170" s="82" t="e">
        <v>#DIV/0!</v>
      </c>
      <c r="AQ170" s="82" t="e">
        <v>#DIV/0!</v>
      </c>
      <c r="AR170" s="82" t="e">
        <v>#DIV/0!</v>
      </c>
      <c r="AS170" s="82" t="e">
        <v>#DIV/0!</v>
      </c>
      <c r="AT170" s="82" t="e">
        <v>#DIV/0!</v>
      </c>
      <c r="AU170" s="82" t="e">
        <v>#DIV/0!</v>
      </c>
      <c r="AV170" s="82" t="e">
        <v>#DIV/0!</v>
      </c>
      <c r="AW170" s="82" t="e">
        <v>#DIV/0!</v>
      </c>
      <c r="AX170" s="82" t="e">
        <v>#DIV/0!</v>
      </c>
      <c r="AY170" s="82" t="e">
        <v>#DIV/0!</v>
      </c>
      <c r="AZ170" s="82" t="e">
        <v>#DIV/0!</v>
      </c>
      <c r="BA170" s="82" t="e">
        <v>#DIV/0!</v>
      </c>
      <c r="BB170" s="82" t="e">
        <v>#DIV/0!</v>
      </c>
      <c r="BC170" s="82" t="e">
        <v>#DIV/0!</v>
      </c>
      <c r="BD170" s="82" t="e">
        <v>#DIV/0!</v>
      </c>
      <c r="BE170" s="82" t="e">
        <v>#DIV/0!</v>
      </c>
      <c r="BF170" s="82" t="e">
        <v>#DIV/0!</v>
      </c>
      <c r="BG170" s="82" t="e">
        <v>#DIV/0!</v>
      </c>
      <c r="BH170" s="82" t="e">
        <v>#DIV/0!</v>
      </c>
      <c r="BI170" s="82" t="e">
        <v>#DIV/0!</v>
      </c>
      <c r="BJ170" s="82" t="e">
        <v>#DIV/0!</v>
      </c>
      <c r="BK170" s="82" t="e">
        <v>#DIV/0!</v>
      </c>
      <c r="BL170" s="82" t="e">
        <v>#DIV/0!</v>
      </c>
      <c r="BM170" s="82" t="e">
        <v>#DIV/0!</v>
      </c>
      <c r="BN170" s="82" t="e">
        <v>#DIV/0!</v>
      </c>
      <c r="BO170" s="82" t="e">
        <v>#DIV/0!</v>
      </c>
      <c r="BP170" s="82" t="e">
        <v>#DIV/0!</v>
      </c>
      <c r="BQ170" s="82" t="e">
        <v>#DIV/0!</v>
      </c>
      <c r="BR170" s="82" t="e">
        <v>#DIV/0!</v>
      </c>
      <c r="BS170" s="82" t="e">
        <v>#DIV/0!</v>
      </c>
      <c r="BT170" s="82" t="e">
        <v>#DIV/0!</v>
      </c>
      <c r="BU170" s="82" t="e">
        <v>#DIV/0!</v>
      </c>
      <c r="BV170" s="82" t="e">
        <v>#DIV/0!</v>
      </c>
      <c r="BW170" s="82" t="e">
        <v>#DIV/0!</v>
      </c>
      <c r="BX170" s="82" t="e">
        <v>#DIV/0!</v>
      </c>
      <c r="BY170" s="82" t="e">
        <v>#DIV/0!</v>
      </c>
      <c r="BZ170" s="82" t="e">
        <v>#DIV/0!</v>
      </c>
      <c r="CA170" s="82" t="e">
        <v>#DIV/0!</v>
      </c>
      <c r="CB170" s="82" t="e">
        <v>#DIV/0!</v>
      </c>
      <c r="CC170" s="82" t="e">
        <v>#DIV/0!</v>
      </c>
      <c r="CD170" s="82" t="e">
        <v>#DIV/0!</v>
      </c>
      <c r="CE170" s="82" t="e">
        <v>#DIV/0!</v>
      </c>
      <c r="CF170" s="82" t="e">
        <v>#DIV/0!</v>
      </c>
      <c r="CG170" s="82" t="e">
        <v>#DIV/0!</v>
      </c>
      <c r="CH170" s="82" t="e">
        <v>#DIV/0!</v>
      </c>
      <c r="CI170" s="82" t="e">
        <v>#DIV/0!</v>
      </c>
      <c r="CJ170" s="82" t="e">
        <v>#DIV/0!</v>
      </c>
      <c r="CK170" s="82" t="e">
        <v>#DIV/0!</v>
      </c>
      <c r="CL170" s="82" t="e">
        <v>#DIV/0!</v>
      </c>
      <c r="CM170" s="82" t="e">
        <v>#DIV/0!</v>
      </c>
      <c r="CN170" s="82" t="e">
        <v>#DIV/0!</v>
      </c>
      <c r="CO170" s="82" t="e">
        <v>#DIV/0!</v>
      </c>
      <c r="CP170" s="82" t="e">
        <v>#DIV/0!</v>
      </c>
      <c r="CQ170" s="82" t="e">
        <v>#DIV/0!</v>
      </c>
      <c r="CR170" s="82" t="e">
        <v>#DIV/0!</v>
      </c>
      <c r="CS170" s="82" t="e">
        <v>#DIV/0!</v>
      </c>
      <c r="CT170" s="82" t="e">
        <v>#DIV/0!</v>
      </c>
      <c r="CU170" s="82" t="e">
        <v>#DIV/0!</v>
      </c>
      <c r="CV170" s="82" t="e">
        <v>#DIV/0!</v>
      </c>
      <c r="CW170" s="82" t="e">
        <v>#DIV/0!</v>
      </c>
      <c r="CX170" s="82" t="e">
        <v>#DIV/0!</v>
      </c>
      <c r="CY170" s="82" t="e">
        <v>#DIV/0!</v>
      </c>
      <c r="CZ170" s="82" t="e">
        <v>#DIV/0!</v>
      </c>
      <c r="DA170" s="82" t="e">
        <v>#DIV/0!</v>
      </c>
      <c r="DB170" s="82" t="e">
        <v>#DIV/0!</v>
      </c>
      <c r="DC170" s="82" t="e">
        <v>#DIV/0!</v>
      </c>
      <c r="DD170" s="82" t="e">
        <v>#DIV/0!</v>
      </c>
      <c r="DE170" s="82" t="e">
        <v>#DIV/0!</v>
      </c>
      <c r="DF170" s="82" t="e">
        <v>#DIV/0!</v>
      </c>
      <c r="DG170" s="82" t="e">
        <v>#DIV/0!</v>
      </c>
      <c r="DH170" s="82" t="e">
        <v>#DIV/0!</v>
      </c>
      <c r="DI170" s="82" t="e">
        <v>#DIV/0!</v>
      </c>
      <c r="DJ170" s="82" t="e">
        <v>#DIV/0!</v>
      </c>
      <c r="DK170" s="82" t="e">
        <v>#DIV/0!</v>
      </c>
      <c r="DL170" s="82" t="e">
        <v>#DIV/0!</v>
      </c>
      <c r="DM170" s="82" t="e">
        <v>#DIV/0!</v>
      </c>
      <c r="DN170" s="82" t="e">
        <v>#DIV/0!</v>
      </c>
      <c r="DO170" s="82" t="e">
        <v>#DIV/0!</v>
      </c>
      <c r="DP170" s="82" t="e">
        <v>#DIV/0!</v>
      </c>
      <c r="DQ170" s="82" t="e">
        <v>#DIV/0!</v>
      </c>
      <c r="DR170" s="82" t="e">
        <v>#DIV/0!</v>
      </c>
      <c r="DS170" s="82" t="e">
        <v>#DIV/0!</v>
      </c>
      <c r="DT170" s="82" t="e">
        <v>#DIV/0!</v>
      </c>
      <c r="DU170" s="82" t="e">
        <v>#DIV/0!</v>
      </c>
      <c r="DV170" s="82" t="e">
        <v>#DIV/0!</v>
      </c>
      <c r="DW170" s="82" t="e">
        <v>#DIV/0!</v>
      </c>
      <c r="DX170" s="82" t="e">
        <v>#DIV/0!</v>
      </c>
      <c r="DY170" s="82" t="e">
        <v>#DIV/0!</v>
      </c>
      <c r="DZ170" s="82" t="e">
        <v>#DIV/0!</v>
      </c>
      <c r="EA170" s="82" t="e">
        <v>#DIV/0!</v>
      </c>
      <c r="EB170" s="82" t="e">
        <v>#DIV/0!</v>
      </c>
      <c r="EC170" s="82" t="e">
        <v>#DIV/0!</v>
      </c>
      <c r="ED170" s="82" t="e">
        <v>#DIV/0!</v>
      </c>
      <c r="EE170" s="82" t="e">
        <v>#DIV/0!</v>
      </c>
      <c r="EF170" s="82" t="e">
        <v>#DIV/0!</v>
      </c>
      <c r="EG170" s="82" t="e">
        <v>#DIV/0!</v>
      </c>
      <c r="EH170" s="82" t="e">
        <v>#DIV/0!</v>
      </c>
      <c r="EI170" s="82" t="e">
        <v>#DIV/0!</v>
      </c>
      <c r="EJ170" s="82" t="e">
        <v>#DIV/0!</v>
      </c>
      <c r="EK170" s="82" t="e">
        <v>#DIV/0!</v>
      </c>
      <c r="EL170" s="82" t="e">
        <v>#DIV/0!</v>
      </c>
      <c r="EM170" s="82" t="e">
        <v>#DIV/0!</v>
      </c>
      <c r="EN170" s="82" t="e">
        <v>#DIV/0!</v>
      </c>
      <c r="EO170" s="82" t="e">
        <v>#DIV/0!</v>
      </c>
      <c r="EP170" s="82" t="e">
        <v>#DIV/0!</v>
      </c>
      <c r="EQ170" s="82" t="e">
        <v>#DIV/0!</v>
      </c>
      <c r="ER170" s="82" t="e">
        <v>#DIV/0!</v>
      </c>
      <c r="ES170" s="82" t="e">
        <v>#DIV/0!</v>
      </c>
      <c r="ET170" s="82" t="e">
        <v>#DIV/0!</v>
      </c>
      <c r="EU170" s="82" t="e">
        <v>#DIV/0!</v>
      </c>
      <c r="EV170" s="82" t="e">
        <v>#DIV/0!</v>
      </c>
      <c r="EW170" s="82" t="e">
        <v>#DIV/0!</v>
      </c>
      <c r="EX170" s="82" t="e">
        <v>#DIV/0!</v>
      </c>
      <c r="EY170" s="82" t="e">
        <v>#DIV/0!</v>
      </c>
      <c r="EZ170" s="82" t="e">
        <v>#DIV/0!</v>
      </c>
      <c r="FA170" s="82" t="e">
        <v>#DIV/0!</v>
      </c>
      <c r="FB170" s="82" t="e">
        <v>#DIV/0!</v>
      </c>
      <c r="FC170" s="82" t="e">
        <v>#DIV/0!</v>
      </c>
      <c r="FD170" s="82" t="e">
        <v>#DIV/0!</v>
      </c>
      <c r="FE170" s="82" t="e">
        <v>#DIV/0!</v>
      </c>
      <c r="FF170" s="82" t="e">
        <v>#DIV/0!</v>
      </c>
      <c r="FG170" s="82" t="e">
        <v>#DIV/0!</v>
      </c>
      <c r="FH170" s="82" t="e">
        <v>#DIV/0!</v>
      </c>
      <c r="FI170" s="82" t="e">
        <v>#DIV/0!</v>
      </c>
      <c r="FJ170" s="82" t="e">
        <v>#DIV/0!</v>
      </c>
      <c r="FK170" s="82" t="e">
        <v>#DIV/0!</v>
      </c>
      <c r="FL170" s="82" t="e">
        <v>#DIV/0!</v>
      </c>
      <c r="FM170" s="82" t="e">
        <v>#DIV/0!</v>
      </c>
      <c r="FN170" s="82" t="e">
        <v>#DIV/0!</v>
      </c>
      <c r="FO170" s="82" t="e">
        <v>#DIV/0!</v>
      </c>
      <c r="FP170" s="82" t="e">
        <v>#DIV/0!</v>
      </c>
      <c r="FQ170" s="82" t="e">
        <v>#DIV/0!</v>
      </c>
      <c r="FR170" s="82" t="e">
        <v>#DIV/0!</v>
      </c>
      <c r="FS170" s="82" t="e">
        <v>#DIV/0!</v>
      </c>
      <c r="FT170" s="82" t="e">
        <v>#DIV/0!</v>
      </c>
      <c r="FU170" s="82" t="e">
        <v>#DIV/0!</v>
      </c>
      <c r="FV170" s="82" t="e">
        <v>#DIV/0!</v>
      </c>
      <c r="FW170" s="82" t="e">
        <v>#DIV/0!</v>
      </c>
      <c r="FX170" s="82" t="e">
        <v>#DIV/0!</v>
      </c>
      <c r="FY170" s="82" t="e">
        <v>#DIV/0!</v>
      </c>
      <c r="FZ170" s="82" t="e">
        <v>#DIV/0!</v>
      </c>
      <c r="GA170" s="82" t="e">
        <v>#DIV/0!</v>
      </c>
    </row>
    <row r="171" spans="2:183">
      <c r="B171" s="96" t="s">
        <v>6</v>
      </c>
      <c r="C171" s="166" t="s">
        <v>38</v>
      </c>
      <c r="D171" s="173">
        <v>135151.06</v>
      </c>
      <c r="E171" s="174">
        <v>120593.84</v>
      </c>
      <c r="F171" s="174">
        <v>128963.16</v>
      </c>
      <c r="G171" s="174">
        <v>127855.54</v>
      </c>
      <c r="H171" s="174">
        <v>134139.54999999999</v>
      </c>
      <c r="I171" s="174">
        <v>126121.73</v>
      </c>
      <c r="J171" s="174">
        <v>131649.91</v>
      </c>
      <c r="K171" s="174">
        <v>131617.53</v>
      </c>
      <c r="L171" s="174">
        <v>0</v>
      </c>
      <c r="M171" s="174">
        <v>0</v>
      </c>
      <c r="N171" s="174">
        <v>0</v>
      </c>
      <c r="O171" s="174">
        <v>0</v>
      </c>
      <c r="P171" s="174">
        <v>0</v>
      </c>
      <c r="Q171" s="174">
        <v>0</v>
      </c>
      <c r="R171" s="174">
        <v>0</v>
      </c>
      <c r="S171" s="174">
        <v>0</v>
      </c>
      <c r="T171" s="174">
        <v>0</v>
      </c>
      <c r="U171" s="174">
        <v>0</v>
      </c>
      <c r="V171" s="174">
        <v>0</v>
      </c>
      <c r="W171" s="174">
        <v>0</v>
      </c>
      <c r="X171" s="174">
        <v>0</v>
      </c>
      <c r="Y171" s="174">
        <v>0</v>
      </c>
      <c r="Z171" s="174">
        <v>0</v>
      </c>
      <c r="AA171" s="174">
        <v>0</v>
      </c>
      <c r="AB171" s="174">
        <v>0</v>
      </c>
      <c r="AC171" s="174">
        <v>0</v>
      </c>
      <c r="AD171" s="174">
        <v>0</v>
      </c>
      <c r="AE171" s="174">
        <v>0</v>
      </c>
      <c r="AF171" s="174">
        <v>0</v>
      </c>
      <c r="AG171" s="174">
        <v>0</v>
      </c>
      <c r="AH171" s="174">
        <v>0</v>
      </c>
      <c r="AI171" s="174">
        <v>0</v>
      </c>
      <c r="AJ171" s="174">
        <v>0</v>
      </c>
      <c r="AK171" s="174">
        <v>0</v>
      </c>
      <c r="AL171" s="174">
        <v>0</v>
      </c>
      <c r="AM171" s="174">
        <v>0</v>
      </c>
      <c r="AN171" s="174">
        <v>0</v>
      </c>
      <c r="AO171" s="174">
        <v>0</v>
      </c>
      <c r="AP171" s="174">
        <v>0</v>
      </c>
      <c r="AQ171" s="174">
        <v>0</v>
      </c>
      <c r="AR171" s="174">
        <v>0</v>
      </c>
      <c r="AS171" s="174">
        <v>0</v>
      </c>
      <c r="AT171" s="174">
        <v>0</v>
      </c>
      <c r="AU171" s="174">
        <v>0</v>
      </c>
      <c r="AV171" s="174">
        <v>0</v>
      </c>
      <c r="AW171" s="174">
        <v>0</v>
      </c>
      <c r="AX171" s="174">
        <v>0</v>
      </c>
      <c r="AY171" s="174">
        <v>0</v>
      </c>
      <c r="AZ171" s="174">
        <v>0</v>
      </c>
      <c r="BA171" s="174">
        <v>0</v>
      </c>
      <c r="BB171" s="174">
        <v>0</v>
      </c>
      <c r="BC171" s="174">
        <v>0</v>
      </c>
      <c r="BD171" s="174">
        <v>0</v>
      </c>
      <c r="BE171" s="174">
        <v>0</v>
      </c>
      <c r="BF171" s="174">
        <v>0</v>
      </c>
      <c r="BG171" s="174">
        <v>0</v>
      </c>
      <c r="BH171" s="174">
        <v>0</v>
      </c>
      <c r="BI171" s="174">
        <v>0</v>
      </c>
      <c r="BJ171" s="174">
        <v>0</v>
      </c>
      <c r="BK171" s="174">
        <v>0</v>
      </c>
      <c r="BL171" s="174">
        <v>0</v>
      </c>
      <c r="BM171" s="174">
        <v>0</v>
      </c>
      <c r="BN171" s="174">
        <v>0</v>
      </c>
      <c r="BO171" s="174">
        <v>0</v>
      </c>
      <c r="BP171" s="174">
        <v>0</v>
      </c>
      <c r="BQ171" s="174">
        <v>0</v>
      </c>
      <c r="BR171" s="174">
        <v>0</v>
      </c>
      <c r="BS171" s="174">
        <v>0</v>
      </c>
      <c r="BT171" s="174">
        <v>0</v>
      </c>
      <c r="BU171" s="174">
        <v>0</v>
      </c>
      <c r="BV171" s="174">
        <v>0</v>
      </c>
      <c r="BW171" s="174">
        <v>0</v>
      </c>
      <c r="BX171" s="174">
        <v>0</v>
      </c>
      <c r="BY171" s="174">
        <v>0</v>
      </c>
      <c r="BZ171" s="174">
        <v>0</v>
      </c>
      <c r="CA171" s="174">
        <v>0</v>
      </c>
      <c r="CB171" s="174">
        <v>0</v>
      </c>
      <c r="CC171" s="174">
        <v>0</v>
      </c>
      <c r="CD171" s="174">
        <v>0</v>
      </c>
      <c r="CE171" s="174">
        <v>0</v>
      </c>
      <c r="CF171" s="174">
        <v>0</v>
      </c>
      <c r="CG171" s="174">
        <v>0</v>
      </c>
      <c r="CH171" s="174">
        <v>0</v>
      </c>
      <c r="CI171" s="174">
        <v>0</v>
      </c>
      <c r="CJ171" s="174">
        <v>0</v>
      </c>
      <c r="CK171" s="174">
        <v>0</v>
      </c>
      <c r="CL171" s="174">
        <v>0</v>
      </c>
      <c r="CM171" s="174">
        <v>0</v>
      </c>
      <c r="CN171" s="174">
        <v>0</v>
      </c>
      <c r="CO171" s="174">
        <v>0</v>
      </c>
      <c r="CP171" s="174">
        <v>0</v>
      </c>
      <c r="CQ171" s="174">
        <v>0</v>
      </c>
      <c r="CR171" s="174">
        <v>0</v>
      </c>
      <c r="CS171" s="174">
        <v>0</v>
      </c>
      <c r="CT171" s="174">
        <v>0</v>
      </c>
      <c r="CU171" s="174">
        <v>0</v>
      </c>
      <c r="CV171" s="174">
        <v>0</v>
      </c>
      <c r="CW171" s="174">
        <v>0</v>
      </c>
      <c r="CX171" s="174">
        <v>0</v>
      </c>
      <c r="CY171" s="174">
        <v>0</v>
      </c>
      <c r="CZ171" s="174">
        <v>0</v>
      </c>
      <c r="DA171" s="174">
        <v>0</v>
      </c>
      <c r="DB171" s="174">
        <v>0</v>
      </c>
      <c r="DC171" s="174">
        <v>0</v>
      </c>
      <c r="DD171" s="174">
        <v>0</v>
      </c>
      <c r="DE171" s="174">
        <v>0</v>
      </c>
      <c r="DF171" s="174">
        <v>0</v>
      </c>
      <c r="DG171" s="174">
        <v>0</v>
      </c>
      <c r="DH171" s="174">
        <v>0</v>
      </c>
      <c r="DI171" s="174">
        <v>0</v>
      </c>
      <c r="DJ171" s="174">
        <v>0</v>
      </c>
      <c r="DK171" s="174">
        <v>0</v>
      </c>
      <c r="DL171" s="174">
        <v>0</v>
      </c>
      <c r="DM171" s="174">
        <v>0</v>
      </c>
      <c r="DN171" s="174">
        <v>0</v>
      </c>
      <c r="DO171" s="174">
        <v>0</v>
      </c>
      <c r="DP171" s="174">
        <v>0</v>
      </c>
      <c r="DQ171" s="174">
        <v>0</v>
      </c>
      <c r="DR171" s="174">
        <v>0</v>
      </c>
      <c r="DS171" s="174">
        <v>0</v>
      </c>
      <c r="DT171" s="174">
        <v>0</v>
      </c>
      <c r="DU171" s="174">
        <v>0</v>
      </c>
      <c r="DV171" s="174">
        <v>0</v>
      </c>
      <c r="DW171" s="174">
        <v>0</v>
      </c>
      <c r="DX171" s="174">
        <v>0</v>
      </c>
      <c r="DY171" s="174">
        <v>0</v>
      </c>
      <c r="DZ171" s="174">
        <v>0</v>
      </c>
      <c r="EA171" s="174">
        <v>0</v>
      </c>
      <c r="EB171" s="174">
        <v>0</v>
      </c>
      <c r="EC171" s="174">
        <v>0</v>
      </c>
      <c r="ED171" s="174">
        <v>0</v>
      </c>
      <c r="EE171" s="174">
        <v>0</v>
      </c>
      <c r="EF171" s="174">
        <v>0</v>
      </c>
      <c r="EG171" s="174">
        <v>0</v>
      </c>
      <c r="EH171" s="174">
        <v>0</v>
      </c>
      <c r="EI171" s="174">
        <v>0</v>
      </c>
      <c r="EJ171" s="174">
        <v>0</v>
      </c>
      <c r="EK171" s="174">
        <v>0</v>
      </c>
      <c r="EL171" s="174">
        <v>0</v>
      </c>
      <c r="EM171" s="174">
        <v>0</v>
      </c>
      <c r="EN171" s="174">
        <v>0</v>
      </c>
      <c r="EO171" s="174">
        <v>0</v>
      </c>
      <c r="EP171" s="174">
        <v>0</v>
      </c>
      <c r="EQ171" s="174">
        <v>0</v>
      </c>
      <c r="ER171" s="174">
        <v>0</v>
      </c>
      <c r="ES171" s="174">
        <v>0</v>
      </c>
      <c r="ET171" s="174">
        <v>0</v>
      </c>
      <c r="EU171" s="174">
        <v>0</v>
      </c>
      <c r="EV171" s="174">
        <v>0</v>
      </c>
      <c r="EW171" s="174">
        <v>0</v>
      </c>
      <c r="EX171" s="174">
        <v>0</v>
      </c>
      <c r="EY171" s="174">
        <v>0</v>
      </c>
      <c r="EZ171" s="174">
        <v>0</v>
      </c>
      <c r="FA171" s="174">
        <v>0</v>
      </c>
      <c r="FB171" s="174">
        <v>0</v>
      </c>
      <c r="FC171" s="174">
        <v>0</v>
      </c>
      <c r="FD171" s="174">
        <v>0</v>
      </c>
      <c r="FE171" s="174">
        <v>0</v>
      </c>
      <c r="FF171" s="174">
        <v>0</v>
      </c>
      <c r="FG171" s="174">
        <v>0</v>
      </c>
      <c r="FH171" s="174">
        <v>0</v>
      </c>
      <c r="FI171" s="174">
        <v>0</v>
      </c>
      <c r="FJ171" s="174">
        <v>0</v>
      </c>
      <c r="FK171" s="174">
        <v>0</v>
      </c>
      <c r="FL171" s="174">
        <v>0</v>
      </c>
      <c r="FM171" s="174">
        <v>0</v>
      </c>
      <c r="FN171" s="174">
        <v>0</v>
      </c>
      <c r="FO171" s="174">
        <v>0</v>
      </c>
      <c r="FP171" s="174">
        <v>0</v>
      </c>
      <c r="FQ171" s="174">
        <v>0</v>
      </c>
      <c r="FR171" s="174">
        <v>0</v>
      </c>
      <c r="FS171" s="174">
        <v>0</v>
      </c>
      <c r="FT171" s="174">
        <v>0</v>
      </c>
      <c r="FU171" s="174">
        <v>0</v>
      </c>
      <c r="FV171" s="174">
        <v>0</v>
      </c>
      <c r="FW171" s="174">
        <v>0</v>
      </c>
      <c r="FX171" s="174">
        <v>0</v>
      </c>
      <c r="FY171" s="174">
        <v>0</v>
      </c>
      <c r="FZ171" s="174">
        <v>0</v>
      </c>
      <c r="GA171" s="174">
        <v>0</v>
      </c>
    </row>
    <row r="172" spans="2:183">
      <c r="B172" s="171" t="s">
        <v>6</v>
      </c>
      <c r="C172" s="172" t="s">
        <v>39</v>
      </c>
      <c r="D172" s="81">
        <v>1.3960011568694286</v>
      </c>
      <c r="E172" s="82">
        <v>1.3960011668665466</v>
      </c>
      <c r="F172" s="82">
        <v>1.3960011651820987</v>
      </c>
      <c r="G172" s="82">
        <v>1.3960011132585533</v>
      </c>
      <c r="H172" s="82">
        <v>1.3960014944571872</v>
      </c>
      <c r="I172" s="82">
        <v>1.3960012175549283</v>
      </c>
      <c r="J172" s="82">
        <v>1.3960013785059118</v>
      </c>
      <c r="K172" s="82">
        <v>1.3960014552119284</v>
      </c>
      <c r="L172" s="82" t="e">
        <v>#DIV/0!</v>
      </c>
      <c r="M172" s="82" t="e">
        <v>#DIV/0!</v>
      </c>
      <c r="N172" s="82" t="e">
        <v>#DIV/0!</v>
      </c>
      <c r="O172" s="82" t="e">
        <v>#DIV/0!</v>
      </c>
      <c r="P172" s="82" t="e">
        <v>#DIV/0!</v>
      </c>
      <c r="Q172" s="82" t="e">
        <v>#DIV/0!</v>
      </c>
      <c r="R172" s="82" t="e">
        <v>#DIV/0!</v>
      </c>
      <c r="S172" s="82" t="e">
        <v>#DIV/0!</v>
      </c>
      <c r="T172" s="82" t="e">
        <v>#DIV/0!</v>
      </c>
      <c r="U172" s="82" t="e">
        <v>#DIV/0!</v>
      </c>
      <c r="V172" s="82" t="e">
        <v>#DIV/0!</v>
      </c>
      <c r="W172" s="82" t="e">
        <v>#DIV/0!</v>
      </c>
      <c r="X172" s="82" t="e">
        <v>#DIV/0!</v>
      </c>
      <c r="Y172" s="82" t="e">
        <v>#DIV/0!</v>
      </c>
      <c r="Z172" s="82" t="e">
        <v>#DIV/0!</v>
      </c>
      <c r="AA172" s="82" t="e">
        <v>#DIV/0!</v>
      </c>
      <c r="AB172" s="82" t="e">
        <v>#DIV/0!</v>
      </c>
      <c r="AC172" s="82" t="e">
        <v>#DIV/0!</v>
      </c>
      <c r="AD172" s="82" t="e">
        <v>#DIV/0!</v>
      </c>
      <c r="AE172" s="82" t="e">
        <v>#DIV/0!</v>
      </c>
      <c r="AF172" s="82" t="e">
        <v>#DIV/0!</v>
      </c>
      <c r="AG172" s="82" t="e">
        <v>#DIV/0!</v>
      </c>
      <c r="AH172" s="82" t="e">
        <v>#DIV/0!</v>
      </c>
      <c r="AI172" s="82" t="e">
        <v>#DIV/0!</v>
      </c>
      <c r="AJ172" s="82" t="e">
        <v>#DIV/0!</v>
      </c>
      <c r="AK172" s="82" t="e">
        <v>#DIV/0!</v>
      </c>
      <c r="AL172" s="82" t="e">
        <v>#DIV/0!</v>
      </c>
      <c r="AM172" s="82" t="e">
        <v>#DIV/0!</v>
      </c>
      <c r="AN172" s="82" t="e">
        <v>#DIV/0!</v>
      </c>
      <c r="AO172" s="82" t="e">
        <v>#DIV/0!</v>
      </c>
      <c r="AP172" s="82" t="e">
        <v>#DIV/0!</v>
      </c>
      <c r="AQ172" s="82" t="e">
        <v>#DIV/0!</v>
      </c>
      <c r="AR172" s="82" t="e">
        <v>#DIV/0!</v>
      </c>
      <c r="AS172" s="82" t="e">
        <v>#DIV/0!</v>
      </c>
      <c r="AT172" s="82" t="e">
        <v>#DIV/0!</v>
      </c>
      <c r="AU172" s="82" t="e">
        <v>#DIV/0!</v>
      </c>
      <c r="AV172" s="82" t="e">
        <v>#DIV/0!</v>
      </c>
      <c r="AW172" s="82" t="e">
        <v>#DIV/0!</v>
      </c>
      <c r="AX172" s="82" t="e">
        <v>#DIV/0!</v>
      </c>
      <c r="AY172" s="82" t="e">
        <v>#DIV/0!</v>
      </c>
      <c r="AZ172" s="82" t="e">
        <v>#DIV/0!</v>
      </c>
      <c r="BA172" s="82" t="e">
        <v>#DIV/0!</v>
      </c>
      <c r="BB172" s="82" t="e">
        <v>#DIV/0!</v>
      </c>
      <c r="BC172" s="82" t="e">
        <v>#DIV/0!</v>
      </c>
      <c r="BD172" s="82" t="e">
        <v>#DIV/0!</v>
      </c>
      <c r="BE172" s="82" t="e">
        <v>#DIV/0!</v>
      </c>
      <c r="BF172" s="82" t="e">
        <v>#DIV/0!</v>
      </c>
      <c r="BG172" s="82" t="e">
        <v>#DIV/0!</v>
      </c>
      <c r="BH172" s="82" t="e">
        <v>#DIV/0!</v>
      </c>
      <c r="BI172" s="82" t="e">
        <v>#DIV/0!</v>
      </c>
      <c r="BJ172" s="82" t="e">
        <v>#DIV/0!</v>
      </c>
      <c r="BK172" s="82" t="e">
        <v>#DIV/0!</v>
      </c>
      <c r="BL172" s="82" t="e">
        <v>#DIV/0!</v>
      </c>
      <c r="BM172" s="82" t="e">
        <v>#DIV/0!</v>
      </c>
      <c r="BN172" s="82" t="e">
        <v>#DIV/0!</v>
      </c>
      <c r="BO172" s="82" t="e">
        <v>#DIV/0!</v>
      </c>
      <c r="BP172" s="82" t="e">
        <v>#DIV/0!</v>
      </c>
      <c r="BQ172" s="82" t="e">
        <v>#DIV/0!</v>
      </c>
      <c r="BR172" s="82" t="e">
        <v>#DIV/0!</v>
      </c>
      <c r="BS172" s="82" t="e">
        <v>#DIV/0!</v>
      </c>
      <c r="BT172" s="82" t="e">
        <v>#DIV/0!</v>
      </c>
      <c r="BU172" s="82" t="e">
        <v>#DIV/0!</v>
      </c>
      <c r="BV172" s="82" t="e">
        <v>#DIV/0!</v>
      </c>
      <c r="BW172" s="82" t="e">
        <v>#DIV/0!</v>
      </c>
      <c r="BX172" s="82" t="e">
        <v>#DIV/0!</v>
      </c>
      <c r="BY172" s="82" t="e">
        <v>#DIV/0!</v>
      </c>
      <c r="BZ172" s="82" t="e">
        <v>#DIV/0!</v>
      </c>
      <c r="CA172" s="82" t="e">
        <v>#DIV/0!</v>
      </c>
      <c r="CB172" s="82" t="e">
        <v>#DIV/0!</v>
      </c>
      <c r="CC172" s="82" t="e">
        <v>#DIV/0!</v>
      </c>
      <c r="CD172" s="82" t="e">
        <v>#DIV/0!</v>
      </c>
      <c r="CE172" s="82" t="e">
        <v>#DIV/0!</v>
      </c>
      <c r="CF172" s="82" t="e">
        <v>#DIV/0!</v>
      </c>
      <c r="CG172" s="82" t="e">
        <v>#DIV/0!</v>
      </c>
      <c r="CH172" s="82" t="e">
        <v>#DIV/0!</v>
      </c>
      <c r="CI172" s="82" t="e">
        <v>#DIV/0!</v>
      </c>
      <c r="CJ172" s="82" t="e">
        <v>#DIV/0!</v>
      </c>
      <c r="CK172" s="82" t="e">
        <v>#DIV/0!</v>
      </c>
      <c r="CL172" s="82" t="e">
        <v>#DIV/0!</v>
      </c>
      <c r="CM172" s="82" t="e">
        <v>#DIV/0!</v>
      </c>
      <c r="CN172" s="82" t="e">
        <v>#DIV/0!</v>
      </c>
      <c r="CO172" s="82" t="e">
        <v>#DIV/0!</v>
      </c>
      <c r="CP172" s="82" t="e">
        <v>#DIV/0!</v>
      </c>
      <c r="CQ172" s="82" t="e">
        <v>#DIV/0!</v>
      </c>
      <c r="CR172" s="82" t="e">
        <v>#DIV/0!</v>
      </c>
      <c r="CS172" s="82" t="e">
        <v>#DIV/0!</v>
      </c>
      <c r="CT172" s="82" t="e">
        <v>#DIV/0!</v>
      </c>
      <c r="CU172" s="82" t="e">
        <v>#DIV/0!</v>
      </c>
      <c r="CV172" s="82" t="e">
        <v>#DIV/0!</v>
      </c>
      <c r="CW172" s="82" t="e">
        <v>#DIV/0!</v>
      </c>
      <c r="CX172" s="82" t="e">
        <v>#DIV/0!</v>
      </c>
      <c r="CY172" s="82" t="e">
        <v>#DIV/0!</v>
      </c>
      <c r="CZ172" s="82" t="e">
        <v>#DIV/0!</v>
      </c>
      <c r="DA172" s="82" t="e">
        <v>#DIV/0!</v>
      </c>
      <c r="DB172" s="82" t="e">
        <v>#DIV/0!</v>
      </c>
      <c r="DC172" s="82" t="e">
        <v>#DIV/0!</v>
      </c>
      <c r="DD172" s="82" t="e">
        <v>#DIV/0!</v>
      </c>
      <c r="DE172" s="82" t="e">
        <v>#DIV/0!</v>
      </c>
      <c r="DF172" s="82" t="e">
        <v>#DIV/0!</v>
      </c>
      <c r="DG172" s="82" t="e">
        <v>#DIV/0!</v>
      </c>
      <c r="DH172" s="82" t="e">
        <v>#DIV/0!</v>
      </c>
      <c r="DI172" s="82" t="e">
        <v>#DIV/0!</v>
      </c>
      <c r="DJ172" s="82" t="e">
        <v>#DIV/0!</v>
      </c>
      <c r="DK172" s="82" t="e">
        <v>#DIV/0!</v>
      </c>
      <c r="DL172" s="82" t="e">
        <v>#DIV/0!</v>
      </c>
      <c r="DM172" s="82" t="e">
        <v>#DIV/0!</v>
      </c>
      <c r="DN172" s="82" t="e">
        <v>#DIV/0!</v>
      </c>
      <c r="DO172" s="82" t="e">
        <v>#DIV/0!</v>
      </c>
      <c r="DP172" s="82" t="e">
        <v>#DIV/0!</v>
      </c>
      <c r="DQ172" s="82" t="e">
        <v>#DIV/0!</v>
      </c>
      <c r="DR172" s="82" t="e">
        <v>#DIV/0!</v>
      </c>
      <c r="DS172" s="82" t="e">
        <v>#DIV/0!</v>
      </c>
      <c r="DT172" s="82" t="e">
        <v>#DIV/0!</v>
      </c>
      <c r="DU172" s="82" t="e">
        <v>#DIV/0!</v>
      </c>
      <c r="DV172" s="82" t="e">
        <v>#DIV/0!</v>
      </c>
      <c r="DW172" s="82" t="e">
        <v>#DIV/0!</v>
      </c>
      <c r="DX172" s="82" t="e">
        <v>#DIV/0!</v>
      </c>
      <c r="DY172" s="82" t="e">
        <v>#DIV/0!</v>
      </c>
      <c r="DZ172" s="82" t="e">
        <v>#DIV/0!</v>
      </c>
      <c r="EA172" s="82" t="e">
        <v>#DIV/0!</v>
      </c>
      <c r="EB172" s="82" t="e">
        <v>#DIV/0!</v>
      </c>
      <c r="EC172" s="82" t="e">
        <v>#DIV/0!</v>
      </c>
      <c r="ED172" s="82" t="e">
        <v>#DIV/0!</v>
      </c>
      <c r="EE172" s="82" t="e">
        <v>#DIV/0!</v>
      </c>
      <c r="EF172" s="82" t="e">
        <v>#DIV/0!</v>
      </c>
      <c r="EG172" s="82" t="e">
        <v>#DIV/0!</v>
      </c>
      <c r="EH172" s="82" t="e">
        <v>#DIV/0!</v>
      </c>
      <c r="EI172" s="82" t="e">
        <v>#DIV/0!</v>
      </c>
      <c r="EJ172" s="82" t="e">
        <v>#DIV/0!</v>
      </c>
      <c r="EK172" s="82" t="e">
        <v>#DIV/0!</v>
      </c>
      <c r="EL172" s="82" t="e">
        <v>#DIV/0!</v>
      </c>
      <c r="EM172" s="82" t="e">
        <v>#DIV/0!</v>
      </c>
      <c r="EN172" s="82" t="e">
        <v>#DIV/0!</v>
      </c>
      <c r="EO172" s="82" t="e">
        <v>#DIV/0!</v>
      </c>
      <c r="EP172" s="82" t="e">
        <v>#DIV/0!</v>
      </c>
      <c r="EQ172" s="82" t="e">
        <v>#DIV/0!</v>
      </c>
      <c r="ER172" s="82" t="e">
        <v>#DIV/0!</v>
      </c>
      <c r="ES172" s="82" t="e">
        <v>#DIV/0!</v>
      </c>
      <c r="ET172" s="82" t="e">
        <v>#DIV/0!</v>
      </c>
      <c r="EU172" s="82" t="e">
        <v>#DIV/0!</v>
      </c>
      <c r="EV172" s="82" t="e">
        <v>#DIV/0!</v>
      </c>
      <c r="EW172" s="82" t="e">
        <v>#DIV/0!</v>
      </c>
      <c r="EX172" s="82" t="e">
        <v>#DIV/0!</v>
      </c>
      <c r="EY172" s="82" t="e">
        <v>#DIV/0!</v>
      </c>
      <c r="EZ172" s="82" t="e">
        <v>#DIV/0!</v>
      </c>
      <c r="FA172" s="82" t="e">
        <v>#DIV/0!</v>
      </c>
      <c r="FB172" s="82" t="e">
        <v>#DIV/0!</v>
      </c>
      <c r="FC172" s="82" t="e">
        <v>#DIV/0!</v>
      </c>
      <c r="FD172" s="82" t="e">
        <v>#DIV/0!</v>
      </c>
      <c r="FE172" s="82" t="e">
        <v>#DIV/0!</v>
      </c>
      <c r="FF172" s="82" t="e">
        <v>#DIV/0!</v>
      </c>
      <c r="FG172" s="82" t="e">
        <v>#DIV/0!</v>
      </c>
      <c r="FH172" s="82" t="e">
        <v>#DIV/0!</v>
      </c>
      <c r="FI172" s="82" t="e">
        <v>#DIV/0!</v>
      </c>
      <c r="FJ172" s="82" t="e">
        <v>#DIV/0!</v>
      </c>
      <c r="FK172" s="82" t="e">
        <v>#DIV/0!</v>
      </c>
      <c r="FL172" s="82" t="e">
        <v>#DIV/0!</v>
      </c>
      <c r="FM172" s="82" t="e">
        <v>#DIV/0!</v>
      </c>
      <c r="FN172" s="82" t="e">
        <v>#DIV/0!</v>
      </c>
      <c r="FO172" s="82" t="e">
        <v>#DIV/0!</v>
      </c>
      <c r="FP172" s="82" t="e">
        <v>#DIV/0!</v>
      </c>
      <c r="FQ172" s="82" t="e">
        <v>#DIV/0!</v>
      </c>
      <c r="FR172" s="82" t="e">
        <v>#DIV/0!</v>
      </c>
      <c r="FS172" s="82" t="e">
        <v>#DIV/0!</v>
      </c>
      <c r="FT172" s="82" t="e">
        <v>#DIV/0!</v>
      </c>
      <c r="FU172" s="82" t="e">
        <v>#DIV/0!</v>
      </c>
      <c r="FV172" s="82" t="e">
        <v>#DIV/0!</v>
      </c>
      <c r="FW172" s="82" t="e">
        <v>#DIV/0!</v>
      </c>
      <c r="FX172" s="82" t="e">
        <v>#DIV/0!</v>
      </c>
      <c r="FY172" s="82" t="e">
        <v>#DIV/0!</v>
      </c>
      <c r="FZ172" s="82" t="e">
        <v>#DIV/0!</v>
      </c>
      <c r="GA172" s="82" t="e">
        <v>#DIV/0!</v>
      </c>
    </row>
    <row r="173" spans="2:183">
      <c r="B173" s="96" t="s">
        <v>6</v>
      </c>
      <c r="C173" s="166" t="s">
        <v>40</v>
      </c>
      <c r="D173" s="175">
        <v>2.75</v>
      </c>
      <c r="E173" s="176">
        <v>3.67</v>
      </c>
      <c r="F173" s="176">
        <v>2.75</v>
      </c>
      <c r="G173" s="176">
        <v>3.67</v>
      </c>
      <c r="H173" s="176">
        <v>2.75</v>
      </c>
      <c r="I173" s="176">
        <v>3.67</v>
      </c>
      <c r="J173" s="176">
        <v>3.67</v>
      </c>
      <c r="K173" s="176">
        <v>3.67</v>
      </c>
      <c r="L173" s="176">
        <v>0</v>
      </c>
      <c r="M173" s="176">
        <v>0</v>
      </c>
      <c r="N173" s="176">
        <v>0</v>
      </c>
      <c r="O173" s="176">
        <v>0</v>
      </c>
      <c r="P173" s="176">
        <v>0</v>
      </c>
      <c r="Q173" s="176">
        <v>0</v>
      </c>
      <c r="R173" s="176">
        <v>0</v>
      </c>
      <c r="S173" s="176">
        <v>0</v>
      </c>
      <c r="T173" s="176">
        <v>0</v>
      </c>
      <c r="U173" s="176">
        <v>0</v>
      </c>
      <c r="V173" s="176">
        <v>0</v>
      </c>
      <c r="W173" s="176">
        <v>0</v>
      </c>
      <c r="X173" s="176">
        <v>0</v>
      </c>
      <c r="Y173" s="176">
        <v>0</v>
      </c>
      <c r="Z173" s="176">
        <v>0</v>
      </c>
      <c r="AA173" s="176">
        <v>0</v>
      </c>
      <c r="AB173" s="176">
        <v>0</v>
      </c>
      <c r="AC173" s="176">
        <v>0</v>
      </c>
      <c r="AD173" s="176">
        <v>0</v>
      </c>
      <c r="AE173" s="176">
        <v>0</v>
      </c>
      <c r="AF173" s="176">
        <v>0</v>
      </c>
      <c r="AG173" s="176">
        <v>0</v>
      </c>
      <c r="AH173" s="176">
        <v>0</v>
      </c>
      <c r="AI173" s="176">
        <v>0</v>
      </c>
      <c r="AJ173" s="176">
        <v>0</v>
      </c>
      <c r="AK173" s="176">
        <v>0</v>
      </c>
      <c r="AL173" s="176">
        <v>0</v>
      </c>
      <c r="AM173" s="176">
        <v>0</v>
      </c>
      <c r="AN173" s="176">
        <v>0</v>
      </c>
      <c r="AO173" s="176">
        <v>0</v>
      </c>
      <c r="AP173" s="176">
        <v>0</v>
      </c>
      <c r="AQ173" s="176">
        <v>0</v>
      </c>
      <c r="AR173" s="176">
        <v>0</v>
      </c>
      <c r="AS173" s="176">
        <v>0</v>
      </c>
      <c r="AT173" s="176">
        <v>0</v>
      </c>
      <c r="AU173" s="176">
        <v>0</v>
      </c>
      <c r="AV173" s="176">
        <v>0</v>
      </c>
      <c r="AW173" s="176">
        <v>0</v>
      </c>
      <c r="AX173" s="176">
        <v>0</v>
      </c>
      <c r="AY173" s="176">
        <v>0</v>
      </c>
      <c r="AZ173" s="176">
        <v>0</v>
      </c>
      <c r="BA173" s="176">
        <v>0</v>
      </c>
      <c r="BB173" s="176">
        <v>0</v>
      </c>
      <c r="BC173" s="176">
        <v>0</v>
      </c>
      <c r="BD173" s="176">
        <v>0</v>
      </c>
      <c r="BE173" s="176">
        <v>0</v>
      </c>
      <c r="BF173" s="176">
        <v>0</v>
      </c>
      <c r="BG173" s="176">
        <v>0</v>
      </c>
      <c r="BH173" s="176">
        <v>0</v>
      </c>
      <c r="BI173" s="176">
        <v>0</v>
      </c>
      <c r="BJ173" s="176">
        <v>0</v>
      </c>
      <c r="BK173" s="176">
        <v>0</v>
      </c>
      <c r="BL173" s="176">
        <v>0</v>
      </c>
      <c r="BM173" s="176">
        <v>0</v>
      </c>
      <c r="BN173" s="176">
        <v>0</v>
      </c>
      <c r="BO173" s="176">
        <v>0</v>
      </c>
      <c r="BP173" s="176">
        <v>0</v>
      </c>
      <c r="BQ173" s="176">
        <v>0</v>
      </c>
      <c r="BR173" s="176">
        <v>0</v>
      </c>
      <c r="BS173" s="176">
        <v>0</v>
      </c>
      <c r="BT173" s="176">
        <v>0</v>
      </c>
      <c r="BU173" s="176">
        <v>0</v>
      </c>
      <c r="BV173" s="176">
        <v>0</v>
      </c>
      <c r="BW173" s="176">
        <v>0</v>
      </c>
      <c r="BX173" s="176">
        <v>0</v>
      </c>
      <c r="BY173" s="176">
        <v>0</v>
      </c>
      <c r="BZ173" s="176">
        <v>0</v>
      </c>
      <c r="CA173" s="176">
        <v>0</v>
      </c>
      <c r="CB173" s="176">
        <v>0</v>
      </c>
      <c r="CC173" s="176">
        <v>0</v>
      </c>
      <c r="CD173" s="176">
        <v>0</v>
      </c>
      <c r="CE173" s="176">
        <v>0</v>
      </c>
      <c r="CF173" s="176">
        <v>0</v>
      </c>
      <c r="CG173" s="176">
        <v>0</v>
      </c>
      <c r="CH173" s="176">
        <v>0</v>
      </c>
      <c r="CI173" s="176">
        <v>0</v>
      </c>
      <c r="CJ173" s="176">
        <v>0</v>
      </c>
      <c r="CK173" s="176">
        <v>0</v>
      </c>
      <c r="CL173" s="176">
        <v>0</v>
      </c>
      <c r="CM173" s="176">
        <v>0</v>
      </c>
      <c r="CN173" s="176">
        <v>0</v>
      </c>
      <c r="CO173" s="176">
        <v>0</v>
      </c>
      <c r="CP173" s="176">
        <v>0</v>
      </c>
      <c r="CQ173" s="176">
        <v>0</v>
      </c>
      <c r="CR173" s="176">
        <v>0</v>
      </c>
      <c r="CS173" s="176">
        <v>0</v>
      </c>
      <c r="CT173" s="176">
        <v>0</v>
      </c>
      <c r="CU173" s="176">
        <v>0</v>
      </c>
      <c r="CV173" s="176">
        <v>0</v>
      </c>
      <c r="CW173" s="176">
        <v>0</v>
      </c>
      <c r="CX173" s="176">
        <v>0</v>
      </c>
      <c r="CY173" s="176">
        <v>0</v>
      </c>
      <c r="CZ173" s="176">
        <v>0</v>
      </c>
      <c r="DA173" s="176">
        <v>0</v>
      </c>
      <c r="DB173" s="176">
        <v>0</v>
      </c>
      <c r="DC173" s="176">
        <v>0</v>
      </c>
      <c r="DD173" s="176">
        <v>0</v>
      </c>
      <c r="DE173" s="176">
        <v>0</v>
      </c>
      <c r="DF173" s="176">
        <v>0</v>
      </c>
      <c r="DG173" s="176">
        <v>0</v>
      </c>
      <c r="DH173" s="176">
        <v>0</v>
      </c>
      <c r="DI173" s="176">
        <v>0</v>
      </c>
      <c r="DJ173" s="176">
        <v>0</v>
      </c>
      <c r="DK173" s="176">
        <v>0</v>
      </c>
      <c r="DL173" s="176">
        <v>0</v>
      </c>
      <c r="DM173" s="176">
        <v>0</v>
      </c>
      <c r="DN173" s="176">
        <v>0</v>
      </c>
      <c r="DO173" s="176">
        <v>0</v>
      </c>
      <c r="DP173" s="176">
        <v>0</v>
      </c>
      <c r="DQ173" s="176">
        <v>0</v>
      </c>
      <c r="DR173" s="176">
        <v>0</v>
      </c>
      <c r="DS173" s="176">
        <v>0</v>
      </c>
      <c r="DT173" s="176">
        <v>0</v>
      </c>
      <c r="DU173" s="176">
        <v>0</v>
      </c>
      <c r="DV173" s="176">
        <v>0</v>
      </c>
      <c r="DW173" s="176">
        <v>0</v>
      </c>
      <c r="DX173" s="176">
        <v>0</v>
      </c>
      <c r="DY173" s="176">
        <v>0</v>
      </c>
      <c r="DZ173" s="176">
        <v>0</v>
      </c>
      <c r="EA173" s="176">
        <v>0</v>
      </c>
      <c r="EB173" s="176">
        <v>0</v>
      </c>
      <c r="EC173" s="176">
        <v>0</v>
      </c>
      <c r="ED173" s="176">
        <v>0</v>
      </c>
      <c r="EE173" s="176">
        <v>0</v>
      </c>
      <c r="EF173" s="176">
        <v>0</v>
      </c>
      <c r="EG173" s="176">
        <v>0</v>
      </c>
      <c r="EH173" s="176">
        <v>0</v>
      </c>
      <c r="EI173" s="176">
        <v>0</v>
      </c>
      <c r="EJ173" s="176">
        <v>0</v>
      </c>
      <c r="EK173" s="176">
        <v>0</v>
      </c>
      <c r="EL173" s="176">
        <v>0</v>
      </c>
      <c r="EM173" s="176">
        <v>0</v>
      </c>
      <c r="EN173" s="176">
        <v>0</v>
      </c>
      <c r="EO173" s="176">
        <v>0</v>
      </c>
      <c r="EP173" s="176">
        <v>0</v>
      </c>
      <c r="EQ173" s="176">
        <v>0</v>
      </c>
      <c r="ER173" s="176">
        <v>0</v>
      </c>
      <c r="ES173" s="176">
        <v>0</v>
      </c>
      <c r="ET173" s="176">
        <v>0</v>
      </c>
      <c r="EU173" s="176">
        <v>0</v>
      </c>
      <c r="EV173" s="176">
        <v>0</v>
      </c>
      <c r="EW173" s="176">
        <v>0</v>
      </c>
      <c r="EX173" s="176">
        <v>0</v>
      </c>
      <c r="EY173" s="176">
        <v>0</v>
      </c>
      <c r="EZ173" s="176">
        <v>0</v>
      </c>
      <c r="FA173" s="176">
        <v>0</v>
      </c>
      <c r="FB173" s="176">
        <v>0</v>
      </c>
      <c r="FC173" s="176">
        <v>0</v>
      </c>
      <c r="FD173" s="176">
        <v>0</v>
      </c>
      <c r="FE173" s="176">
        <v>0</v>
      </c>
      <c r="FF173" s="176">
        <v>0</v>
      </c>
      <c r="FG173" s="176">
        <v>0</v>
      </c>
      <c r="FH173" s="176">
        <v>0</v>
      </c>
      <c r="FI173" s="176">
        <v>0</v>
      </c>
      <c r="FJ173" s="176">
        <v>0</v>
      </c>
      <c r="FK173" s="176">
        <v>0</v>
      </c>
      <c r="FL173" s="176">
        <v>0</v>
      </c>
      <c r="FM173" s="176">
        <v>0</v>
      </c>
      <c r="FN173" s="176">
        <v>0</v>
      </c>
      <c r="FO173" s="176">
        <v>0</v>
      </c>
      <c r="FP173" s="176">
        <v>0</v>
      </c>
      <c r="FQ173" s="176">
        <v>0</v>
      </c>
      <c r="FR173" s="176">
        <v>0</v>
      </c>
      <c r="FS173" s="176">
        <v>0</v>
      </c>
      <c r="FT173" s="176">
        <v>0</v>
      </c>
      <c r="FU173" s="176">
        <v>0</v>
      </c>
      <c r="FV173" s="176">
        <v>0</v>
      </c>
      <c r="FW173" s="176">
        <v>0</v>
      </c>
      <c r="FX173" s="176">
        <v>0</v>
      </c>
      <c r="FY173" s="176">
        <v>0</v>
      </c>
      <c r="FZ173" s="176">
        <v>0</v>
      </c>
      <c r="GA173" s="176">
        <v>0</v>
      </c>
    </row>
    <row r="174" spans="2:183">
      <c r="B174" s="96" t="s">
        <v>6</v>
      </c>
      <c r="C174" s="166" t="s">
        <v>41</v>
      </c>
      <c r="D174" s="175">
        <v>685</v>
      </c>
      <c r="E174" s="176">
        <v>619</v>
      </c>
      <c r="F174" s="176">
        <v>685</v>
      </c>
      <c r="G174" s="176">
        <v>663</v>
      </c>
      <c r="H174" s="176">
        <v>685</v>
      </c>
      <c r="I174" s="176">
        <v>663</v>
      </c>
      <c r="J174" s="176">
        <v>685</v>
      </c>
      <c r="K174" s="176">
        <v>685</v>
      </c>
      <c r="L174" s="176">
        <v>0</v>
      </c>
      <c r="M174" s="176">
        <v>0</v>
      </c>
      <c r="N174" s="176">
        <v>0</v>
      </c>
      <c r="O174" s="176">
        <v>0</v>
      </c>
      <c r="P174" s="176">
        <v>0</v>
      </c>
      <c r="Q174" s="176">
        <v>0</v>
      </c>
      <c r="R174" s="176">
        <v>0</v>
      </c>
      <c r="S174" s="176">
        <v>0</v>
      </c>
      <c r="T174" s="176">
        <v>0</v>
      </c>
      <c r="U174" s="176">
        <v>0</v>
      </c>
      <c r="V174" s="176">
        <v>0</v>
      </c>
      <c r="W174" s="176">
        <v>0</v>
      </c>
      <c r="X174" s="176">
        <v>0</v>
      </c>
      <c r="Y174" s="176">
        <v>0</v>
      </c>
      <c r="Z174" s="176">
        <v>0</v>
      </c>
      <c r="AA174" s="176">
        <v>0</v>
      </c>
      <c r="AB174" s="176">
        <v>0</v>
      </c>
      <c r="AC174" s="176">
        <v>0</v>
      </c>
      <c r="AD174" s="176">
        <v>0</v>
      </c>
      <c r="AE174" s="176">
        <v>0</v>
      </c>
      <c r="AF174" s="176">
        <v>0</v>
      </c>
      <c r="AG174" s="176">
        <v>0</v>
      </c>
      <c r="AH174" s="176">
        <v>0</v>
      </c>
      <c r="AI174" s="176">
        <v>0</v>
      </c>
      <c r="AJ174" s="176">
        <v>0</v>
      </c>
      <c r="AK174" s="176">
        <v>0</v>
      </c>
      <c r="AL174" s="176">
        <v>0</v>
      </c>
      <c r="AM174" s="176">
        <v>0</v>
      </c>
      <c r="AN174" s="176">
        <v>0</v>
      </c>
      <c r="AO174" s="176">
        <v>0</v>
      </c>
      <c r="AP174" s="176">
        <v>0</v>
      </c>
      <c r="AQ174" s="176">
        <v>0</v>
      </c>
      <c r="AR174" s="176">
        <v>0</v>
      </c>
      <c r="AS174" s="176">
        <v>0</v>
      </c>
      <c r="AT174" s="176">
        <v>0</v>
      </c>
      <c r="AU174" s="176">
        <v>0</v>
      </c>
      <c r="AV174" s="176">
        <v>0</v>
      </c>
      <c r="AW174" s="176">
        <v>0</v>
      </c>
      <c r="AX174" s="176">
        <v>0</v>
      </c>
      <c r="AY174" s="176">
        <v>0</v>
      </c>
      <c r="AZ174" s="176">
        <v>0</v>
      </c>
      <c r="BA174" s="176">
        <v>0</v>
      </c>
      <c r="BB174" s="176">
        <v>0</v>
      </c>
      <c r="BC174" s="176">
        <v>0</v>
      </c>
      <c r="BD174" s="176">
        <v>0</v>
      </c>
      <c r="BE174" s="176">
        <v>0</v>
      </c>
      <c r="BF174" s="176">
        <v>0</v>
      </c>
      <c r="BG174" s="176">
        <v>0</v>
      </c>
      <c r="BH174" s="176">
        <v>0</v>
      </c>
      <c r="BI174" s="176">
        <v>0</v>
      </c>
      <c r="BJ174" s="176">
        <v>0</v>
      </c>
      <c r="BK174" s="176">
        <v>0</v>
      </c>
      <c r="BL174" s="176">
        <v>0</v>
      </c>
      <c r="BM174" s="176">
        <v>0</v>
      </c>
      <c r="BN174" s="176">
        <v>0</v>
      </c>
      <c r="BO174" s="176">
        <v>0</v>
      </c>
      <c r="BP174" s="176">
        <v>0</v>
      </c>
      <c r="BQ174" s="176">
        <v>0</v>
      </c>
      <c r="BR174" s="176">
        <v>0</v>
      </c>
      <c r="BS174" s="176">
        <v>0</v>
      </c>
      <c r="BT174" s="176">
        <v>0</v>
      </c>
      <c r="BU174" s="176">
        <v>0</v>
      </c>
      <c r="BV174" s="176">
        <v>0</v>
      </c>
      <c r="BW174" s="176">
        <v>0</v>
      </c>
      <c r="BX174" s="176">
        <v>0</v>
      </c>
      <c r="BY174" s="176">
        <v>0</v>
      </c>
      <c r="BZ174" s="176">
        <v>0</v>
      </c>
      <c r="CA174" s="176">
        <v>0</v>
      </c>
      <c r="CB174" s="176">
        <v>0</v>
      </c>
      <c r="CC174" s="176">
        <v>0</v>
      </c>
      <c r="CD174" s="176">
        <v>0</v>
      </c>
      <c r="CE174" s="176">
        <v>0</v>
      </c>
      <c r="CF174" s="176">
        <v>0</v>
      </c>
      <c r="CG174" s="176">
        <v>0</v>
      </c>
      <c r="CH174" s="176">
        <v>0</v>
      </c>
      <c r="CI174" s="176">
        <v>0</v>
      </c>
      <c r="CJ174" s="176">
        <v>0</v>
      </c>
      <c r="CK174" s="176">
        <v>0</v>
      </c>
      <c r="CL174" s="176">
        <v>0</v>
      </c>
      <c r="CM174" s="176">
        <v>0</v>
      </c>
      <c r="CN174" s="176">
        <v>0</v>
      </c>
      <c r="CO174" s="176">
        <v>0</v>
      </c>
      <c r="CP174" s="176">
        <v>0</v>
      </c>
      <c r="CQ174" s="176">
        <v>0</v>
      </c>
      <c r="CR174" s="176">
        <v>0</v>
      </c>
      <c r="CS174" s="176">
        <v>0</v>
      </c>
      <c r="CT174" s="176">
        <v>0</v>
      </c>
      <c r="CU174" s="176">
        <v>0</v>
      </c>
      <c r="CV174" s="176">
        <v>0</v>
      </c>
      <c r="CW174" s="176">
        <v>0</v>
      </c>
      <c r="CX174" s="176">
        <v>0</v>
      </c>
      <c r="CY174" s="176">
        <v>0</v>
      </c>
      <c r="CZ174" s="176">
        <v>0</v>
      </c>
      <c r="DA174" s="176">
        <v>0</v>
      </c>
      <c r="DB174" s="176">
        <v>0</v>
      </c>
      <c r="DC174" s="176">
        <v>0</v>
      </c>
      <c r="DD174" s="176">
        <v>0</v>
      </c>
      <c r="DE174" s="176">
        <v>0</v>
      </c>
      <c r="DF174" s="176">
        <v>0</v>
      </c>
      <c r="DG174" s="176">
        <v>0</v>
      </c>
      <c r="DH174" s="176">
        <v>0</v>
      </c>
      <c r="DI174" s="176">
        <v>0</v>
      </c>
      <c r="DJ174" s="176">
        <v>0</v>
      </c>
      <c r="DK174" s="176">
        <v>0</v>
      </c>
      <c r="DL174" s="176">
        <v>0</v>
      </c>
      <c r="DM174" s="176">
        <v>0</v>
      </c>
      <c r="DN174" s="176">
        <v>0</v>
      </c>
      <c r="DO174" s="176">
        <v>0</v>
      </c>
      <c r="DP174" s="176">
        <v>0</v>
      </c>
      <c r="DQ174" s="176">
        <v>0</v>
      </c>
      <c r="DR174" s="176">
        <v>0</v>
      </c>
      <c r="DS174" s="176">
        <v>0</v>
      </c>
      <c r="DT174" s="176">
        <v>0</v>
      </c>
      <c r="DU174" s="176">
        <v>0</v>
      </c>
      <c r="DV174" s="176">
        <v>0</v>
      </c>
      <c r="DW174" s="176">
        <v>0</v>
      </c>
      <c r="DX174" s="176">
        <v>0</v>
      </c>
      <c r="DY174" s="176">
        <v>0</v>
      </c>
      <c r="DZ174" s="176">
        <v>0</v>
      </c>
      <c r="EA174" s="176">
        <v>0</v>
      </c>
      <c r="EB174" s="176">
        <v>0</v>
      </c>
      <c r="EC174" s="176">
        <v>0</v>
      </c>
      <c r="ED174" s="176">
        <v>0</v>
      </c>
      <c r="EE174" s="176">
        <v>0</v>
      </c>
      <c r="EF174" s="176">
        <v>0</v>
      </c>
      <c r="EG174" s="176">
        <v>0</v>
      </c>
      <c r="EH174" s="176">
        <v>0</v>
      </c>
      <c r="EI174" s="176">
        <v>0</v>
      </c>
      <c r="EJ174" s="176">
        <v>0</v>
      </c>
      <c r="EK174" s="176">
        <v>0</v>
      </c>
      <c r="EL174" s="176">
        <v>0</v>
      </c>
      <c r="EM174" s="176">
        <v>0</v>
      </c>
      <c r="EN174" s="176">
        <v>0</v>
      </c>
      <c r="EO174" s="176">
        <v>0</v>
      </c>
      <c r="EP174" s="176">
        <v>0</v>
      </c>
      <c r="EQ174" s="176">
        <v>0</v>
      </c>
      <c r="ER174" s="176">
        <v>0</v>
      </c>
      <c r="ES174" s="176">
        <v>0</v>
      </c>
      <c r="ET174" s="176">
        <v>0</v>
      </c>
      <c r="EU174" s="176">
        <v>0</v>
      </c>
      <c r="EV174" s="176">
        <v>0</v>
      </c>
      <c r="EW174" s="176">
        <v>0</v>
      </c>
      <c r="EX174" s="176">
        <v>0</v>
      </c>
      <c r="EY174" s="176">
        <v>0</v>
      </c>
      <c r="EZ174" s="176">
        <v>0</v>
      </c>
      <c r="FA174" s="176">
        <v>0</v>
      </c>
      <c r="FB174" s="176">
        <v>0</v>
      </c>
      <c r="FC174" s="176">
        <v>0</v>
      </c>
      <c r="FD174" s="176">
        <v>0</v>
      </c>
      <c r="FE174" s="176">
        <v>0</v>
      </c>
      <c r="FF174" s="176">
        <v>0</v>
      </c>
      <c r="FG174" s="176">
        <v>0</v>
      </c>
      <c r="FH174" s="176">
        <v>0</v>
      </c>
      <c r="FI174" s="176">
        <v>0</v>
      </c>
      <c r="FJ174" s="176">
        <v>0</v>
      </c>
      <c r="FK174" s="176">
        <v>0</v>
      </c>
      <c r="FL174" s="176">
        <v>0</v>
      </c>
      <c r="FM174" s="176">
        <v>0</v>
      </c>
      <c r="FN174" s="176">
        <v>0</v>
      </c>
      <c r="FO174" s="176">
        <v>0</v>
      </c>
      <c r="FP174" s="176">
        <v>0</v>
      </c>
      <c r="FQ174" s="176">
        <v>0</v>
      </c>
      <c r="FR174" s="176">
        <v>0</v>
      </c>
      <c r="FS174" s="176">
        <v>0</v>
      </c>
      <c r="FT174" s="176">
        <v>0</v>
      </c>
      <c r="FU174" s="176">
        <v>0</v>
      </c>
      <c r="FV174" s="176">
        <v>0</v>
      </c>
      <c r="FW174" s="176">
        <v>0</v>
      </c>
      <c r="FX174" s="176">
        <v>0</v>
      </c>
      <c r="FY174" s="176">
        <v>0</v>
      </c>
      <c r="FZ174" s="176">
        <v>0</v>
      </c>
      <c r="GA174" s="176">
        <v>0</v>
      </c>
    </row>
    <row r="175" spans="2:183">
      <c r="B175" s="96" t="s">
        <v>6</v>
      </c>
      <c r="C175" s="166" t="s">
        <v>271</v>
      </c>
      <c r="D175" s="88">
        <v>3247.75</v>
      </c>
      <c r="E175" s="89">
        <v>4330.33</v>
      </c>
      <c r="F175" s="89">
        <v>3247.75</v>
      </c>
      <c r="G175" s="89">
        <v>4330.33</v>
      </c>
      <c r="H175" s="89">
        <v>3247.75</v>
      </c>
      <c r="I175" s="89">
        <v>4330.33</v>
      </c>
      <c r="J175" s="89">
        <v>4330.33</v>
      </c>
      <c r="K175" s="89">
        <v>4330.33</v>
      </c>
      <c r="L175" s="89">
        <v>0</v>
      </c>
      <c r="M175" s="89">
        <v>0</v>
      </c>
      <c r="N175" s="89">
        <v>0</v>
      </c>
      <c r="O175" s="89">
        <v>0</v>
      </c>
      <c r="P175" s="89">
        <v>0</v>
      </c>
      <c r="Q175" s="89">
        <v>0</v>
      </c>
      <c r="R175" s="89">
        <v>0</v>
      </c>
      <c r="S175" s="89">
        <v>0</v>
      </c>
      <c r="T175" s="89">
        <v>0</v>
      </c>
      <c r="U175" s="89">
        <v>0</v>
      </c>
      <c r="V175" s="89">
        <v>0</v>
      </c>
      <c r="W175" s="89">
        <v>0</v>
      </c>
      <c r="X175" s="89">
        <v>0</v>
      </c>
      <c r="Y175" s="89">
        <v>0</v>
      </c>
      <c r="Z175" s="89">
        <v>0</v>
      </c>
      <c r="AA175" s="89">
        <v>0</v>
      </c>
      <c r="AB175" s="89">
        <v>0</v>
      </c>
      <c r="AC175" s="89">
        <v>0</v>
      </c>
      <c r="AD175" s="89">
        <v>0</v>
      </c>
      <c r="AE175" s="89">
        <v>0</v>
      </c>
      <c r="AF175" s="89">
        <v>0</v>
      </c>
      <c r="AG175" s="89">
        <v>0</v>
      </c>
      <c r="AH175" s="89">
        <v>0</v>
      </c>
      <c r="AI175" s="89">
        <v>0</v>
      </c>
      <c r="AJ175" s="89">
        <v>0</v>
      </c>
      <c r="AK175" s="89">
        <v>0</v>
      </c>
      <c r="AL175" s="89">
        <v>0</v>
      </c>
      <c r="AM175" s="89">
        <v>0</v>
      </c>
      <c r="AN175" s="89">
        <v>0</v>
      </c>
      <c r="AO175" s="89">
        <v>0</v>
      </c>
      <c r="AP175" s="89">
        <v>0</v>
      </c>
      <c r="AQ175" s="89">
        <v>0</v>
      </c>
      <c r="AR175" s="89">
        <v>0</v>
      </c>
      <c r="AS175" s="89">
        <v>0</v>
      </c>
      <c r="AT175" s="89">
        <v>0</v>
      </c>
      <c r="AU175" s="89">
        <v>0</v>
      </c>
      <c r="AV175" s="89">
        <v>0</v>
      </c>
      <c r="AW175" s="89">
        <v>0</v>
      </c>
      <c r="AX175" s="89">
        <v>0</v>
      </c>
      <c r="AY175" s="89">
        <v>0</v>
      </c>
      <c r="AZ175" s="89">
        <v>0</v>
      </c>
      <c r="BA175" s="89">
        <v>0</v>
      </c>
      <c r="BB175" s="89">
        <v>0</v>
      </c>
      <c r="BC175" s="89">
        <v>0</v>
      </c>
      <c r="BD175" s="89">
        <v>0</v>
      </c>
      <c r="BE175" s="89">
        <v>0</v>
      </c>
      <c r="BF175" s="89">
        <v>0</v>
      </c>
      <c r="BG175" s="89">
        <v>0</v>
      </c>
      <c r="BH175" s="89">
        <v>0</v>
      </c>
      <c r="BI175" s="89">
        <v>0</v>
      </c>
      <c r="BJ175" s="89">
        <v>0</v>
      </c>
      <c r="BK175" s="89">
        <v>0</v>
      </c>
      <c r="BL175" s="89">
        <v>0</v>
      </c>
      <c r="BM175" s="89">
        <v>0</v>
      </c>
      <c r="BN175" s="89">
        <v>0</v>
      </c>
      <c r="BO175" s="89">
        <v>0</v>
      </c>
      <c r="BP175" s="89">
        <v>0</v>
      </c>
      <c r="BQ175" s="89">
        <v>0</v>
      </c>
      <c r="BR175" s="89">
        <v>0</v>
      </c>
      <c r="BS175" s="89">
        <v>0</v>
      </c>
      <c r="BT175" s="89">
        <v>0</v>
      </c>
      <c r="BU175" s="89">
        <v>0</v>
      </c>
      <c r="BV175" s="89">
        <v>0</v>
      </c>
      <c r="BW175" s="89">
        <v>0</v>
      </c>
      <c r="BX175" s="89">
        <v>0</v>
      </c>
      <c r="BY175" s="89">
        <v>0</v>
      </c>
      <c r="BZ175" s="89">
        <v>0</v>
      </c>
      <c r="CA175" s="89">
        <v>0</v>
      </c>
      <c r="CB175" s="89">
        <v>0</v>
      </c>
      <c r="CC175" s="89">
        <v>0</v>
      </c>
      <c r="CD175" s="89">
        <v>0</v>
      </c>
      <c r="CE175" s="89">
        <v>0</v>
      </c>
      <c r="CF175" s="89">
        <v>0</v>
      </c>
      <c r="CG175" s="89">
        <v>0</v>
      </c>
      <c r="CH175" s="89">
        <v>0</v>
      </c>
      <c r="CI175" s="89">
        <v>0</v>
      </c>
      <c r="CJ175" s="89">
        <v>0</v>
      </c>
      <c r="CK175" s="89">
        <v>0</v>
      </c>
      <c r="CL175" s="89">
        <v>0</v>
      </c>
      <c r="CM175" s="89">
        <v>0</v>
      </c>
      <c r="CN175" s="89">
        <v>0</v>
      </c>
      <c r="CO175" s="89">
        <v>0</v>
      </c>
      <c r="CP175" s="89">
        <v>0</v>
      </c>
      <c r="CQ175" s="89">
        <v>0</v>
      </c>
      <c r="CR175" s="89">
        <v>0</v>
      </c>
      <c r="CS175" s="89">
        <v>0</v>
      </c>
      <c r="CT175" s="89">
        <v>0</v>
      </c>
      <c r="CU175" s="89">
        <v>0</v>
      </c>
      <c r="CV175" s="89">
        <v>0</v>
      </c>
      <c r="CW175" s="89">
        <v>0</v>
      </c>
      <c r="CX175" s="89">
        <v>0</v>
      </c>
      <c r="CY175" s="89">
        <v>0</v>
      </c>
      <c r="CZ175" s="89">
        <v>0</v>
      </c>
      <c r="DA175" s="89">
        <v>0</v>
      </c>
      <c r="DB175" s="89">
        <v>0</v>
      </c>
      <c r="DC175" s="89">
        <v>0</v>
      </c>
      <c r="DD175" s="89">
        <v>0</v>
      </c>
      <c r="DE175" s="89">
        <v>0</v>
      </c>
      <c r="DF175" s="89">
        <v>0</v>
      </c>
      <c r="DG175" s="89">
        <v>0</v>
      </c>
      <c r="DH175" s="89">
        <v>0</v>
      </c>
      <c r="DI175" s="89">
        <v>0</v>
      </c>
      <c r="DJ175" s="89">
        <v>0</v>
      </c>
      <c r="DK175" s="89">
        <v>0</v>
      </c>
      <c r="DL175" s="89">
        <v>0</v>
      </c>
      <c r="DM175" s="89">
        <v>0</v>
      </c>
      <c r="DN175" s="89">
        <v>0</v>
      </c>
      <c r="DO175" s="89">
        <v>0</v>
      </c>
      <c r="DP175" s="89">
        <v>0</v>
      </c>
      <c r="DQ175" s="89">
        <v>0</v>
      </c>
      <c r="DR175" s="89">
        <v>0</v>
      </c>
      <c r="DS175" s="89">
        <v>0</v>
      </c>
      <c r="DT175" s="89">
        <v>0</v>
      </c>
      <c r="DU175" s="89">
        <v>0</v>
      </c>
      <c r="DV175" s="89">
        <v>0</v>
      </c>
      <c r="DW175" s="89">
        <v>0</v>
      </c>
      <c r="DX175" s="89">
        <v>0</v>
      </c>
      <c r="DY175" s="89">
        <v>0</v>
      </c>
      <c r="DZ175" s="89">
        <v>0</v>
      </c>
      <c r="EA175" s="89">
        <v>0</v>
      </c>
      <c r="EB175" s="89">
        <v>0</v>
      </c>
      <c r="EC175" s="89">
        <v>0</v>
      </c>
      <c r="ED175" s="89">
        <v>0</v>
      </c>
      <c r="EE175" s="89">
        <v>0</v>
      </c>
      <c r="EF175" s="89">
        <v>0</v>
      </c>
      <c r="EG175" s="89">
        <v>0</v>
      </c>
      <c r="EH175" s="89">
        <v>0</v>
      </c>
      <c r="EI175" s="89">
        <v>0</v>
      </c>
      <c r="EJ175" s="89">
        <v>0</v>
      </c>
      <c r="EK175" s="89">
        <v>0</v>
      </c>
      <c r="EL175" s="89">
        <v>0</v>
      </c>
      <c r="EM175" s="89">
        <v>0</v>
      </c>
      <c r="EN175" s="89">
        <v>0</v>
      </c>
      <c r="EO175" s="89">
        <v>0</v>
      </c>
      <c r="EP175" s="89">
        <v>0</v>
      </c>
      <c r="EQ175" s="89">
        <v>0</v>
      </c>
      <c r="ER175" s="89">
        <v>0</v>
      </c>
      <c r="ES175" s="89">
        <v>0</v>
      </c>
      <c r="ET175" s="89">
        <v>0</v>
      </c>
      <c r="EU175" s="89">
        <v>0</v>
      </c>
      <c r="EV175" s="89">
        <v>0</v>
      </c>
      <c r="EW175" s="89">
        <v>0</v>
      </c>
      <c r="EX175" s="89">
        <v>0</v>
      </c>
      <c r="EY175" s="89">
        <v>0</v>
      </c>
      <c r="EZ175" s="89">
        <v>0</v>
      </c>
      <c r="FA175" s="89">
        <v>0</v>
      </c>
      <c r="FB175" s="89">
        <v>0</v>
      </c>
      <c r="FC175" s="89">
        <v>0</v>
      </c>
      <c r="FD175" s="89">
        <v>0</v>
      </c>
      <c r="FE175" s="89">
        <v>0</v>
      </c>
      <c r="FF175" s="89">
        <v>0</v>
      </c>
      <c r="FG175" s="89">
        <v>0</v>
      </c>
      <c r="FH175" s="89">
        <v>0</v>
      </c>
      <c r="FI175" s="89">
        <v>0</v>
      </c>
      <c r="FJ175" s="89">
        <v>0</v>
      </c>
      <c r="FK175" s="89">
        <v>0</v>
      </c>
      <c r="FL175" s="89">
        <v>0</v>
      </c>
      <c r="FM175" s="89">
        <v>0</v>
      </c>
      <c r="FN175" s="89">
        <v>0</v>
      </c>
      <c r="FO175" s="89">
        <v>0</v>
      </c>
      <c r="FP175" s="89">
        <v>0</v>
      </c>
      <c r="FQ175" s="89">
        <v>0</v>
      </c>
      <c r="FR175" s="89">
        <v>0</v>
      </c>
      <c r="FS175" s="89">
        <v>0</v>
      </c>
      <c r="FT175" s="89">
        <v>0</v>
      </c>
      <c r="FU175" s="89">
        <v>0</v>
      </c>
      <c r="FV175" s="89">
        <v>0</v>
      </c>
      <c r="FW175" s="89">
        <v>0</v>
      </c>
      <c r="FX175" s="89">
        <v>0</v>
      </c>
      <c r="FY175" s="89">
        <v>0</v>
      </c>
      <c r="FZ175" s="89">
        <v>0</v>
      </c>
      <c r="GA175" s="89">
        <v>0</v>
      </c>
    </row>
    <row r="176" spans="2:183">
      <c r="B176" s="171" t="s">
        <v>6</v>
      </c>
      <c r="C176" s="177" t="s">
        <v>96</v>
      </c>
      <c r="D176" s="83">
        <v>0.93597911732005612</v>
      </c>
      <c r="E176" s="84">
        <v>0.92421230568423751</v>
      </c>
      <c r="F176" s="84">
        <v>0.89312524774012669</v>
      </c>
      <c r="G176" s="84">
        <v>0.91483613516726103</v>
      </c>
      <c r="H176" s="84">
        <v>0.92897375163145934</v>
      </c>
      <c r="I176" s="84">
        <v>0.90243025381319109</v>
      </c>
      <c r="J176" s="84">
        <v>0.91173200560738632</v>
      </c>
      <c r="K176" s="84">
        <v>0.91150771015613674</v>
      </c>
      <c r="L176" s="84" t="e">
        <v>#DIV/0!</v>
      </c>
      <c r="M176" s="84" t="e">
        <v>#DIV/0!</v>
      </c>
      <c r="N176" s="84" t="e">
        <v>#DIV/0!</v>
      </c>
      <c r="O176" s="84" t="e">
        <v>#DIV/0!</v>
      </c>
      <c r="P176" s="84" t="e">
        <v>#DIV/0!</v>
      </c>
      <c r="Q176" s="84" t="e">
        <v>#DIV/0!</v>
      </c>
      <c r="R176" s="84" t="e">
        <v>#DIV/0!</v>
      </c>
      <c r="S176" s="84" t="e">
        <v>#DIV/0!</v>
      </c>
      <c r="T176" s="84" t="e">
        <v>#DIV/0!</v>
      </c>
      <c r="U176" s="84" t="e">
        <v>#DIV/0!</v>
      </c>
      <c r="V176" s="84" t="e">
        <v>#DIV/0!</v>
      </c>
      <c r="W176" s="84" t="e">
        <v>#DIV/0!</v>
      </c>
      <c r="X176" s="84" t="e">
        <v>#DIV/0!</v>
      </c>
      <c r="Y176" s="84" t="e">
        <v>#DIV/0!</v>
      </c>
      <c r="Z176" s="84" t="e">
        <v>#DIV/0!</v>
      </c>
      <c r="AA176" s="84" t="e">
        <v>#DIV/0!</v>
      </c>
      <c r="AB176" s="84" t="e">
        <v>#DIV/0!</v>
      </c>
      <c r="AC176" s="84" t="e">
        <v>#DIV/0!</v>
      </c>
      <c r="AD176" s="84" t="e">
        <v>#DIV/0!</v>
      </c>
      <c r="AE176" s="84" t="e">
        <v>#DIV/0!</v>
      </c>
      <c r="AF176" s="84" t="e">
        <v>#DIV/0!</v>
      </c>
      <c r="AG176" s="84" t="e">
        <v>#DIV/0!</v>
      </c>
      <c r="AH176" s="84" t="e">
        <v>#DIV/0!</v>
      </c>
      <c r="AI176" s="84" t="e">
        <v>#DIV/0!</v>
      </c>
      <c r="AJ176" s="84" t="e">
        <v>#DIV/0!</v>
      </c>
      <c r="AK176" s="84" t="e">
        <v>#DIV/0!</v>
      </c>
      <c r="AL176" s="84" t="e">
        <v>#DIV/0!</v>
      </c>
      <c r="AM176" s="84" t="e">
        <v>#DIV/0!</v>
      </c>
      <c r="AN176" s="84" t="e">
        <v>#DIV/0!</v>
      </c>
      <c r="AO176" s="84" t="e">
        <v>#DIV/0!</v>
      </c>
      <c r="AP176" s="84" t="e">
        <v>#DIV/0!</v>
      </c>
      <c r="AQ176" s="84" t="e">
        <v>#DIV/0!</v>
      </c>
      <c r="AR176" s="84" t="e">
        <v>#DIV/0!</v>
      </c>
      <c r="AS176" s="84" t="e">
        <v>#DIV/0!</v>
      </c>
      <c r="AT176" s="84" t="e">
        <v>#DIV/0!</v>
      </c>
      <c r="AU176" s="84" t="e">
        <v>#DIV/0!</v>
      </c>
      <c r="AV176" s="84" t="e">
        <v>#DIV/0!</v>
      </c>
      <c r="AW176" s="84" t="e">
        <v>#DIV/0!</v>
      </c>
      <c r="AX176" s="84" t="e">
        <v>#DIV/0!</v>
      </c>
      <c r="AY176" s="84" t="e">
        <v>#DIV/0!</v>
      </c>
      <c r="AZ176" s="84" t="e">
        <v>#DIV/0!</v>
      </c>
      <c r="BA176" s="84" t="e">
        <v>#DIV/0!</v>
      </c>
      <c r="BB176" s="84" t="e">
        <v>#DIV/0!</v>
      </c>
      <c r="BC176" s="84" t="e">
        <v>#DIV/0!</v>
      </c>
      <c r="BD176" s="84" t="e">
        <v>#DIV/0!</v>
      </c>
      <c r="BE176" s="84" t="e">
        <v>#DIV/0!</v>
      </c>
      <c r="BF176" s="84" t="e">
        <v>#DIV/0!</v>
      </c>
      <c r="BG176" s="84" t="e">
        <v>#DIV/0!</v>
      </c>
      <c r="BH176" s="84" t="e">
        <v>#DIV/0!</v>
      </c>
      <c r="BI176" s="84" t="e">
        <v>#DIV/0!</v>
      </c>
      <c r="BJ176" s="84" t="e">
        <v>#DIV/0!</v>
      </c>
      <c r="BK176" s="84" t="e">
        <v>#DIV/0!</v>
      </c>
      <c r="BL176" s="84" t="e">
        <v>#DIV/0!</v>
      </c>
      <c r="BM176" s="84" t="e">
        <v>#DIV/0!</v>
      </c>
      <c r="BN176" s="84" t="e">
        <v>#DIV/0!</v>
      </c>
      <c r="BO176" s="84" t="e">
        <v>#DIV/0!</v>
      </c>
      <c r="BP176" s="84" t="e">
        <v>#DIV/0!</v>
      </c>
      <c r="BQ176" s="84" t="e">
        <v>#DIV/0!</v>
      </c>
      <c r="BR176" s="84" t="e">
        <v>#DIV/0!</v>
      </c>
      <c r="BS176" s="84" t="e">
        <v>#DIV/0!</v>
      </c>
      <c r="BT176" s="84" t="e">
        <v>#DIV/0!</v>
      </c>
      <c r="BU176" s="84" t="e">
        <v>#DIV/0!</v>
      </c>
      <c r="BV176" s="84" t="e">
        <v>#DIV/0!</v>
      </c>
      <c r="BW176" s="84" t="e">
        <v>#DIV/0!</v>
      </c>
      <c r="BX176" s="84" t="e">
        <v>#DIV/0!</v>
      </c>
      <c r="BY176" s="84" t="e">
        <v>#DIV/0!</v>
      </c>
      <c r="BZ176" s="84" t="e">
        <v>#DIV/0!</v>
      </c>
      <c r="CA176" s="84" t="e">
        <v>#DIV/0!</v>
      </c>
      <c r="CB176" s="84" t="e">
        <v>#DIV/0!</v>
      </c>
      <c r="CC176" s="84" t="e">
        <v>#DIV/0!</v>
      </c>
      <c r="CD176" s="84" t="e">
        <v>#DIV/0!</v>
      </c>
      <c r="CE176" s="84" t="e">
        <v>#DIV/0!</v>
      </c>
      <c r="CF176" s="84" t="e">
        <v>#DIV/0!</v>
      </c>
      <c r="CG176" s="84" t="e">
        <v>#DIV/0!</v>
      </c>
      <c r="CH176" s="84" t="e">
        <v>#DIV/0!</v>
      </c>
      <c r="CI176" s="84" t="e">
        <v>#DIV/0!</v>
      </c>
      <c r="CJ176" s="84" t="e">
        <v>#DIV/0!</v>
      </c>
      <c r="CK176" s="84" t="e">
        <v>#DIV/0!</v>
      </c>
      <c r="CL176" s="84" t="e">
        <v>#DIV/0!</v>
      </c>
      <c r="CM176" s="84" t="e">
        <v>#DIV/0!</v>
      </c>
      <c r="CN176" s="84" t="e">
        <v>#DIV/0!</v>
      </c>
      <c r="CO176" s="84" t="e">
        <v>#DIV/0!</v>
      </c>
      <c r="CP176" s="84" t="e">
        <v>#DIV/0!</v>
      </c>
      <c r="CQ176" s="84" t="e">
        <v>#DIV/0!</v>
      </c>
      <c r="CR176" s="84" t="e">
        <v>#DIV/0!</v>
      </c>
      <c r="CS176" s="84" t="e">
        <v>#DIV/0!</v>
      </c>
      <c r="CT176" s="84" t="e">
        <v>#DIV/0!</v>
      </c>
      <c r="CU176" s="84" t="e">
        <v>#DIV/0!</v>
      </c>
      <c r="CV176" s="84" t="e">
        <v>#DIV/0!</v>
      </c>
      <c r="CW176" s="84" t="e">
        <v>#DIV/0!</v>
      </c>
      <c r="CX176" s="84" t="e">
        <v>#DIV/0!</v>
      </c>
      <c r="CY176" s="84" t="e">
        <v>#DIV/0!</v>
      </c>
      <c r="CZ176" s="84" t="e">
        <v>#DIV/0!</v>
      </c>
      <c r="DA176" s="84" t="e">
        <v>#DIV/0!</v>
      </c>
      <c r="DB176" s="84" t="e">
        <v>#DIV/0!</v>
      </c>
      <c r="DC176" s="84" t="e">
        <v>#DIV/0!</v>
      </c>
      <c r="DD176" s="84" t="e">
        <v>#DIV/0!</v>
      </c>
      <c r="DE176" s="84" t="e">
        <v>#DIV/0!</v>
      </c>
      <c r="DF176" s="84" t="e">
        <v>#DIV/0!</v>
      </c>
      <c r="DG176" s="84" t="e">
        <v>#DIV/0!</v>
      </c>
      <c r="DH176" s="84" t="e">
        <v>#DIV/0!</v>
      </c>
      <c r="DI176" s="84" t="e">
        <v>#DIV/0!</v>
      </c>
      <c r="DJ176" s="84" t="e">
        <v>#DIV/0!</v>
      </c>
      <c r="DK176" s="84" t="e">
        <v>#DIV/0!</v>
      </c>
      <c r="DL176" s="84" t="e">
        <v>#DIV/0!</v>
      </c>
      <c r="DM176" s="84" t="e">
        <v>#DIV/0!</v>
      </c>
      <c r="DN176" s="84" t="e">
        <v>#DIV/0!</v>
      </c>
      <c r="DO176" s="84" t="e">
        <v>#DIV/0!</v>
      </c>
      <c r="DP176" s="84" t="e">
        <v>#DIV/0!</v>
      </c>
      <c r="DQ176" s="84" t="e">
        <v>#DIV/0!</v>
      </c>
      <c r="DR176" s="84" t="e">
        <v>#DIV/0!</v>
      </c>
      <c r="DS176" s="84" t="e">
        <v>#DIV/0!</v>
      </c>
      <c r="DT176" s="84" t="e">
        <v>#DIV/0!</v>
      </c>
      <c r="DU176" s="84" t="e">
        <v>#DIV/0!</v>
      </c>
      <c r="DV176" s="84" t="e">
        <v>#DIV/0!</v>
      </c>
      <c r="DW176" s="84" t="e">
        <v>#DIV/0!</v>
      </c>
      <c r="DX176" s="84" t="e">
        <v>#DIV/0!</v>
      </c>
      <c r="DY176" s="84" t="e">
        <v>#DIV/0!</v>
      </c>
      <c r="DZ176" s="84" t="e">
        <v>#DIV/0!</v>
      </c>
      <c r="EA176" s="84" t="e">
        <v>#DIV/0!</v>
      </c>
      <c r="EB176" s="84" t="e">
        <v>#DIV/0!</v>
      </c>
      <c r="EC176" s="84" t="e">
        <v>#DIV/0!</v>
      </c>
      <c r="ED176" s="84" t="e">
        <v>#DIV/0!</v>
      </c>
      <c r="EE176" s="84" t="e">
        <v>#DIV/0!</v>
      </c>
      <c r="EF176" s="84" t="e">
        <v>#DIV/0!</v>
      </c>
      <c r="EG176" s="84" t="e">
        <v>#DIV/0!</v>
      </c>
      <c r="EH176" s="84" t="e">
        <v>#DIV/0!</v>
      </c>
      <c r="EI176" s="84" t="e">
        <v>#DIV/0!</v>
      </c>
      <c r="EJ176" s="84" t="e">
        <v>#DIV/0!</v>
      </c>
      <c r="EK176" s="84" t="e">
        <v>#DIV/0!</v>
      </c>
      <c r="EL176" s="84" t="e">
        <v>#DIV/0!</v>
      </c>
      <c r="EM176" s="84" t="e">
        <v>#DIV/0!</v>
      </c>
      <c r="EN176" s="84" t="e">
        <v>#DIV/0!</v>
      </c>
      <c r="EO176" s="84" t="e">
        <v>#DIV/0!</v>
      </c>
      <c r="EP176" s="84" t="e">
        <v>#DIV/0!</v>
      </c>
      <c r="EQ176" s="84" t="e">
        <v>#DIV/0!</v>
      </c>
      <c r="ER176" s="84" t="e">
        <v>#DIV/0!</v>
      </c>
      <c r="ES176" s="84" t="e">
        <v>#DIV/0!</v>
      </c>
      <c r="ET176" s="84" t="e">
        <v>#DIV/0!</v>
      </c>
      <c r="EU176" s="84" t="e">
        <v>#DIV/0!</v>
      </c>
      <c r="EV176" s="84" t="e">
        <v>#DIV/0!</v>
      </c>
      <c r="EW176" s="84" t="e">
        <v>#DIV/0!</v>
      </c>
      <c r="EX176" s="84" t="e">
        <v>#DIV/0!</v>
      </c>
      <c r="EY176" s="84" t="e">
        <v>#DIV/0!</v>
      </c>
      <c r="EZ176" s="84" t="e">
        <v>#DIV/0!</v>
      </c>
      <c r="FA176" s="84" t="e">
        <v>#DIV/0!</v>
      </c>
      <c r="FB176" s="84" t="e">
        <v>#DIV/0!</v>
      </c>
      <c r="FC176" s="84" t="e">
        <v>#DIV/0!</v>
      </c>
      <c r="FD176" s="84" t="e">
        <v>#DIV/0!</v>
      </c>
      <c r="FE176" s="84" t="e">
        <v>#DIV/0!</v>
      </c>
      <c r="FF176" s="84" t="e">
        <v>#DIV/0!</v>
      </c>
      <c r="FG176" s="84" t="e">
        <v>#DIV/0!</v>
      </c>
      <c r="FH176" s="84" t="e">
        <v>#DIV/0!</v>
      </c>
      <c r="FI176" s="84" t="e">
        <v>#DIV/0!</v>
      </c>
      <c r="FJ176" s="84" t="e">
        <v>#DIV/0!</v>
      </c>
      <c r="FK176" s="84" t="e">
        <v>#DIV/0!</v>
      </c>
      <c r="FL176" s="84" t="e">
        <v>#DIV/0!</v>
      </c>
      <c r="FM176" s="84" t="e">
        <v>#DIV/0!</v>
      </c>
      <c r="FN176" s="84" t="e">
        <v>#DIV/0!</v>
      </c>
      <c r="FO176" s="84" t="e">
        <v>#DIV/0!</v>
      </c>
      <c r="FP176" s="84" t="e">
        <v>#DIV/0!</v>
      </c>
      <c r="FQ176" s="84" t="e">
        <v>#DIV/0!</v>
      </c>
      <c r="FR176" s="84" t="e">
        <v>#DIV/0!</v>
      </c>
      <c r="FS176" s="84" t="e">
        <v>#DIV/0!</v>
      </c>
      <c r="FT176" s="84" t="e">
        <v>#DIV/0!</v>
      </c>
      <c r="FU176" s="84" t="e">
        <v>#DIV/0!</v>
      </c>
      <c r="FV176" s="84" t="e">
        <v>#DIV/0!</v>
      </c>
      <c r="FW176" s="84" t="e">
        <v>#DIV/0!</v>
      </c>
      <c r="FX176" s="84" t="e">
        <v>#DIV/0!</v>
      </c>
      <c r="FY176" s="84" t="e">
        <v>#DIV/0!</v>
      </c>
      <c r="FZ176" s="84" t="e">
        <v>#DIV/0!</v>
      </c>
      <c r="GA176" s="84" t="e">
        <v>#DIV/0!</v>
      </c>
    </row>
    <row r="177" spans="2:183">
      <c r="B177" s="96" t="s">
        <v>6</v>
      </c>
      <c r="C177" s="166" t="s">
        <v>42</v>
      </c>
      <c r="D177" s="178">
        <v>13029.97</v>
      </c>
      <c r="E177" s="179">
        <v>17503.21</v>
      </c>
      <c r="F177" s="179">
        <v>13085.19</v>
      </c>
      <c r="G177" s="179">
        <v>17308.34</v>
      </c>
      <c r="H177" s="179">
        <v>13111.17</v>
      </c>
      <c r="I177" s="179">
        <v>17672.09</v>
      </c>
      <c r="J177" s="179">
        <v>17862.62</v>
      </c>
      <c r="K177" s="179">
        <v>17962.22</v>
      </c>
      <c r="L177" s="179">
        <v>0</v>
      </c>
      <c r="M177" s="179">
        <v>0</v>
      </c>
      <c r="N177" s="179">
        <v>0</v>
      </c>
      <c r="O177" s="179">
        <v>0</v>
      </c>
      <c r="P177" s="179">
        <v>0</v>
      </c>
      <c r="Q177" s="179">
        <v>0</v>
      </c>
      <c r="R177" s="179">
        <v>0</v>
      </c>
      <c r="S177" s="179">
        <v>0</v>
      </c>
      <c r="T177" s="179">
        <v>0</v>
      </c>
      <c r="U177" s="179">
        <v>0</v>
      </c>
      <c r="V177" s="179">
        <v>0</v>
      </c>
      <c r="W177" s="179">
        <v>0</v>
      </c>
      <c r="X177" s="179">
        <v>0</v>
      </c>
      <c r="Y177" s="179">
        <v>0</v>
      </c>
      <c r="Z177" s="179">
        <v>0</v>
      </c>
      <c r="AA177" s="179">
        <v>0</v>
      </c>
      <c r="AB177" s="179">
        <v>0</v>
      </c>
      <c r="AC177" s="179">
        <v>0</v>
      </c>
      <c r="AD177" s="179">
        <v>0</v>
      </c>
      <c r="AE177" s="179">
        <v>0</v>
      </c>
      <c r="AF177" s="179">
        <v>0</v>
      </c>
      <c r="AG177" s="179">
        <v>0</v>
      </c>
      <c r="AH177" s="179">
        <v>0</v>
      </c>
      <c r="AI177" s="179">
        <v>0</v>
      </c>
      <c r="AJ177" s="179">
        <v>0</v>
      </c>
      <c r="AK177" s="179">
        <v>0</v>
      </c>
      <c r="AL177" s="179">
        <v>0</v>
      </c>
      <c r="AM177" s="179">
        <v>0</v>
      </c>
      <c r="AN177" s="179">
        <v>0</v>
      </c>
      <c r="AO177" s="179">
        <v>0</v>
      </c>
      <c r="AP177" s="179">
        <v>0</v>
      </c>
      <c r="AQ177" s="179">
        <v>0</v>
      </c>
      <c r="AR177" s="179">
        <v>0</v>
      </c>
      <c r="AS177" s="179">
        <v>0</v>
      </c>
      <c r="AT177" s="179">
        <v>0</v>
      </c>
      <c r="AU177" s="179">
        <v>0</v>
      </c>
      <c r="AV177" s="179">
        <v>0</v>
      </c>
      <c r="AW177" s="179">
        <v>0</v>
      </c>
      <c r="AX177" s="179">
        <v>0</v>
      </c>
      <c r="AY177" s="179">
        <v>0</v>
      </c>
      <c r="AZ177" s="179">
        <v>0</v>
      </c>
      <c r="BA177" s="179">
        <v>0</v>
      </c>
      <c r="BB177" s="179">
        <v>0</v>
      </c>
      <c r="BC177" s="179">
        <v>0</v>
      </c>
      <c r="BD177" s="179">
        <v>0</v>
      </c>
      <c r="BE177" s="179">
        <v>0</v>
      </c>
      <c r="BF177" s="179">
        <v>0</v>
      </c>
      <c r="BG177" s="179">
        <v>0</v>
      </c>
      <c r="BH177" s="179">
        <v>0</v>
      </c>
      <c r="BI177" s="179">
        <v>0</v>
      </c>
      <c r="BJ177" s="179">
        <v>0</v>
      </c>
      <c r="BK177" s="179">
        <v>0</v>
      </c>
      <c r="BL177" s="179">
        <v>0</v>
      </c>
      <c r="BM177" s="179">
        <v>0</v>
      </c>
      <c r="BN177" s="179">
        <v>0</v>
      </c>
      <c r="BO177" s="179">
        <v>0</v>
      </c>
      <c r="BP177" s="179">
        <v>0</v>
      </c>
      <c r="BQ177" s="179">
        <v>0</v>
      </c>
      <c r="BR177" s="179">
        <v>0</v>
      </c>
      <c r="BS177" s="179">
        <v>0</v>
      </c>
      <c r="BT177" s="179">
        <v>0</v>
      </c>
      <c r="BU177" s="179">
        <v>0</v>
      </c>
      <c r="BV177" s="179">
        <v>0</v>
      </c>
      <c r="BW177" s="179">
        <v>0</v>
      </c>
      <c r="BX177" s="179">
        <v>0</v>
      </c>
      <c r="BY177" s="179">
        <v>0</v>
      </c>
      <c r="BZ177" s="179">
        <v>0</v>
      </c>
      <c r="CA177" s="179">
        <v>0</v>
      </c>
      <c r="CB177" s="179">
        <v>0</v>
      </c>
      <c r="CC177" s="179">
        <v>0</v>
      </c>
      <c r="CD177" s="179">
        <v>0</v>
      </c>
      <c r="CE177" s="179">
        <v>0</v>
      </c>
      <c r="CF177" s="179">
        <v>0</v>
      </c>
      <c r="CG177" s="179">
        <v>0</v>
      </c>
      <c r="CH177" s="179">
        <v>0</v>
      </c>
      <c r="CI177" s="179">
        <v>0</v>
      </c>
      <c r="CJ177" s="179">
        <v>0</v>
      </c>
      <c r="CK177" s="179">
        <v>0</v>
      </c>
      <c r="CL177" s="179">
        <v>0</v>
      </c>
      <c r="CM177" s="179">
        <v>0</v>
      </c>
      <c r="CN177" s="179">
        <v>0</v>
      </c>
      <c r="CO177" s="179">
        <v>0</v>
      </c>
      <c r="CP177" s="179">
        <v>0</v>
      </c>
      <c r="CQ177" s="179">
        <v>0</v>
      </c>
      <c r="CR177" s="179">
        <v>0</v>
      </c>
      <c r="CS177" s="179">
        <v>0</v>
      </c>
      <c r="CT177" s="179">
        <v>0</v>
      </c>
      <c r="CU177" s="179">
        <v>0</v>
      </c>
      <c r="CV177" s="179">
        <v>0</v>
      </c>
      <c r="CW177" s="179">
        <v>0</v>
      </c>
      <c r="CX177" s="179">
        <v>0</v>
      </c>
      <c r="CY177" s="179">
        <v>0</v>
      </c>
      <c r="CZ177" s="179">
        <v>0</v>
      </c>
      <c r="DA177" s="179">
        <v>0</v>
      </c>
      <c r="DB177" s="179">
        <v>0</v>
      </c>
      <c r="DC177" s="179">
        <v>0</v>
      </c>
      <c r="DD177" s="179">
        <v>0</v>
      </c>
      <c r="DE177" s="179">
        <v>0</v>
      </c>
      <c r="DF177" s="179">
        <v>0</v>
      </c>
      <c r="DG177" s="179">
        <v>0</v>
      </c>
      <c r="DH177" s="179">
        <v>0</v>
      </c>
      <c r="DI177" s="179">
        <v>0</v>
      </c>
      <c r="DJ177" s="179">
        <v>0</v>
      </c>
      <c r="DK177" s="179">
        <v>0</v>
      </c>
      <c r="DL177" s="179">
        <v>0</v>
      </c>
      <c r="DM177" s="179">
        <v>0</v>
      </c>
      <c r="DN177" s="179">
        <v>0</v>
      </c>
      <c r="DO177" s="179">
        <v>0</v>
      </c>
      <c r="DP177" s="179">
        <v>0</v>
      </c>
      <c r="DQ177" s="179">
        <v>0</v>
      </c>
      <c r="DR177" s="179">
        <v>0</v>
      </c>
      <c r="DS177" s="179">
        <v>0</v>
      </c>
      <c r="DT177" s="179">
        <v>0</v>
      </c>
      <c r="DU177" s="179">
        <v>0</v>
      </c>
      <c r="DV177" s="179">
        <v>0</v>
      </c>
      <c r="DW177" s="179">
        <v>0</v>
      </c>
      <c r="DX177" s="179">
        <v>0</v>
      </c>
      <c r="DY177" s="179">
        <v>0</v>
      </c>
      <c r="DZ177" s="179">
        <v>0</v>
      </c>
      <c r="EA177" s="179">
        <v>0</v>
      </c>
      <c r="EB177" s="179">
        <v>0</v>
      </c>
      <c r="EC177" s="179">
        <v>0</v>
      </c>
      <c r="ED177" s="179">
        <v>0</v>
      </c>
      <c r="EE177" s="179">
        <v>0</v>
      </c>
      <c r="EF177" s="179">
        <v>0</v>
      </c>
      <c r="EG177" s="179">
        <v>0</v>
      </c>
      <c r="EH177" s="179">
        <v>0</v>
      </c>
      <c r="EI177" s="179">
        <v>0</v>
      </c>
      <c r="EJ177" s="179">
        <v>0</v>
      </c>
      <c r="EK177" s="179">
        <v>0</v>
      </c>
      <c r="EL177" s="179">
        <v>0</v>
      </c>
      <c r="EM177" s="179">
        <v>0</v>
      </c>
      <c r="EN177" s="179">
        <v>0</v>
      </c>
      <c r="EO177" s="179">
        <v>0</v>
      </c>
      <c r="EP177" s="179">
        <v>0</v>
      </c>
      <c r="EQ177" s="179">
        <v>0</v>
      </c>
      <c r="ER177" s="179">
        <v>0</v>
      </c>
      <c r="ES177" s="179">
        <v>0</v>
      </c>
      <c r="ET177" s="179">
        <v>0</v>
      </c>
      <c r="EU177" s="179">
        <v>0</v>
      </c>
      <c r="EV177" s="179">
        <v>0</v>
      </c>
      <c r="EW177" s="179">
        <v>0</v>
      </c>
      <c r="EX177" s="179">
        <v>0</v>
      </c>
      <c r="EY177" s="179">
        <v>0</v>
      </c>
      <c r="EZ177" s="179">
        <v>0</v>
      </c>
      <c r="FA177" s="179">
        <v>0</v>
      </c>
      <c r="FB177" s="179">
        <v>0</v>
      </c>
      <c r="FC177" s="179">
        <v>0</v>
      </c>
      <c r="FD177" s="179">
        <v>0</v>
      </c>
      <c r="FE177" s="179">
        <v>0</v>
      </c>
      <c r="FF177" s="179">
        <v>0</v>
      </c>
      <c r="FG177" s="179">
        <v>0</v>
      </c>
      <c r="FH177" s="179">
        <v>0</v>
      </c>
      <c r="FI177" s="179">
        <v>0</v>
      </c>
      <c r="FJ177" s="179">
        <v>0</v>
      </c>
      <c r="FK177" s="179">
        <v>0</v>
      </c>
      <c r="FL177" s="179">
        <v>0</v>
      </c>
      <c r="FM177" s="179">
        <v>0</v>
      </c>
      <c r="FN177" s="179">
        <v>0</v>
      </c>
      <c r="FO177" s="179">
        <v>0</v>
      </c>
      <c r="FP177" s="179">
        <v>0</v>
      </c>
      <c r="FQ177" s="179">
        <v>0</v>
      </c>
      <c r="FR177" s="179">
        <v>0</v>
      </c>
      <c r="FS177" s="179">
        <v>0</v>
      </c>
      <c r="FT177" s="179">
        <v>0</v>
      </c>
      <c r="FU177" s="179">
        <v>0</v>
      </c>
      <c r="FV177" s="179">
        <v>0</v>
      </c>
      <c r="FW177" s="179">
        <v>0</v>
      </c>
      <c r="FX177" s="179">
        <v>0</v>
      </c>
      <c r="FY177" s="179">
        <v>0</v>
      </c>
      <c r="FZ177" s="179">
        <v>0</v>
      </c>
      <c r="GA177" s="179">
        <v>0</v>
      </c>
    </row>
    <row r="178" spans="2:183">
      <c r="B178" s="96" t="s">
        <v>6</v>
      </c>
      <c r="C178" s="166" t="s">
        <v>318</v>
      </c>
      <c r="D178" s="178">
        <v>0</v>
      </c>
      <c r="E178" s="179">
        <v>0</v>
      </c>
      <c r="F178" s="179">
        <v>0</v>
      </c>
      <c r="G178" s="179">
        <v>0</v>
      </c>
      <c r="H178" s="179">
        <v>0</v>
      </c>
      <c r="I178" s="179">
        <v>0</v>
      </c>
      <c r="J178" s="179">
        <v>0</v>
      </c>
      <c r="K178" s="179">
        <v>0</v>
      </c>
      <c r="L178" s="179">
        <v>0</v>
      </c>
      <c r="M178" s="179">
        <v>0</v>
      </c>
      <c r="N178" s="179">
        <v>0</v>
      </c>
      <c r="O178" s="179">
        <v>0</v>
      </c>
      <c r="P178" s="179">
        <v>0</v>
      </c>
      <c r="Q178" s="179">
        <v>0</v>
      </c>
      <c r="R178" s="179">
        <v>0</v>
      </c>
      <c r="S178" s="179">
        <v>0</v>
      </c>
      <c r="T178" s="179">
        <v>0</v>
      </c>
      <c r="U178" s="179">
        <v>0</v>
      </c>
      <c r="V178" s="179">
        <v>0</v>
      </c>
      <c r="W178" s="179">
        <v>0</v>
      </c>
      <c r="X178" s="179">
        <v>0</v>
      </c>
      <c r="Y178" s="179">
        <v>0</v>
      </c>
      <c r="Z178" s="179">
        <v>0</v>
      </c>
      <c r="AA178" s="179">
        <v>0</v>
      </c>
      <c r="AB178" s="179">
        <v>0</v>
      </c>
      <c r="AC178" s="179">
        <v>0</v>
      </c>
      <c r="AD178" s="179">
        <v>0</v>
      </c>
      <c r="AE178" s="179">
        <v>0</v>
      </c>
      <c r="AF178" s="179">
        <v>0</v>
      </c>
      <c r="AG178" s="179">
        <v>0</v>
      </c>
      <c r="AH178" s="179">
        <v>0</v>
      </c>
      <c r="AI178" s="179">
        <v>0</v>
      </c>
      <c r="AJ178" s="179">
        <v>0</v>
      </c>
      <c r="AK178" s="179">
        <v>0</v>
      </c>
      <c r="AL178" s="179">
        <v>0</v>
      </c>
      <c r="AM178" s="179">
        <v>0</v>
      </c>
      <c r="AN178" s="179">
        <v>0</v>
      </c>
      <c r="AO178" s="179">
        <v>0</v>
      </c>
      <c r="AP178" s="179">
        <v>0</v>
      </c>
      <c r="AQ178" s="179">
        <v>0</v>
      </c>
      <c r="AR178" s="179">
        <v>0</v>
      </c>
      <c r="AS178" s="179">
        <v>0</v>
      </c>
      <c r="AT178" s="179">
        <v>0</v>
      </c>
      <c r="AU178" s="179">
        <v>0</v>
      </c>
      <c r="AV178" s="179">
        <v>0</v>
      </c>
      <c r="AW178" s="179">
        <v>0</v>
      </c>
      <c r="AX178" s="179">
        <v>0</v>
      </c>
      <c r="AY178" s="179">
        <v>0</v>
      </c>
      <c r="AZ178" s="179">
        <v>0</v>
      </c>
      <c r="BA178" s="179">
        <v>0</v>
      </c>
      <c r="BB178" s="179">
        <v>0</v>
      </c>
      <c r="BC178" s="179">
        <v>0</v>
      </c>
      <c r="BD178" s="179">
        <v>0</v>
      </c>
      <c r="BE178" s="179">
        <v>0</v>
      </c>
      <c r="BF178" s="179">
        <v>0</v>
      </c>
      <c r="BG178" s="179">
        <v>0</v>
      </c>
      <c r="BH178" s="179">
        <v>0</v>
      </c>
      <c r="BI178" s="179">
        <v>0</v>
      </c>
      <c r="BJ178" s="179">
        <v>0</v>
      </c>
      <c r="BK178" s="179">
        <v>0</v>
      </c>
      <c r="BL178" s="179">
        <v>0</v>
      </c>
      <c r="BM178" s="179">
        <v>0</v>
      </c>
      <c r="BN178" s="179">
        <v>0</v>
      </c>
      <c r="BO178" s="179">
        <v>0</v>
      </c>
      <c r="BP178" s="179">
        <v>0</v>
      </c>
      <c r="BQ178" s="179">
        <v>0</v>
      </c>
      <c r="BR178" s="179">
        <v>0</v>
      </c>
      <c r="BS178" s="179">
        <v>0</v>
      </c>
      <c r="BT178" s="179">
        <v>0</v>
      </c>
      <c r="BU178" s="179">
        <v>0</v>
      </c>
      <c r="BV178" s="179">
        <v>0</v>
      </c>
      <c r="BW178" s="179">
        <v>0</v>
      </c>
      <c r="BX178" s="179">
        <v>0</v>
      </c>
      <c r="BY178" s="179">
        <v>0</v>
      </c>
      <c r="BZ178" s="179">
        <v>0</v>
      </c>
      <c r="CA178" s="179">
        <v>0</v>
      </c>
      <c r="CB178" s="179">
        <v>0</v>
      </c>
      <c r="CC178" s="179">
        <v>0</v>
      </c>
      <c r="CD178" s="179">
        <v>0</v>
      </c>
      <c r="CE178" s="179">
        <v>0</v>
      </c>
      <c r="CF178" s="179">
        <v>0</v>
      </c>
      <c r="CG178" s="179">
        <v>0</v>
      </c>
      <c r="CH178" s="179">
        <v>0</v>
      </c>
      <c r="CI178" s="179">
        <v>0</v>
      </c>
      <c r="CJ178" s="179">
        <v>0</v>
      </c>
      <c r="CK178" s="179">
        <v>0</v>
      </c>
      <c r="CL178" s="179">
        <v>0</v>
      </c>
      <c r="CM178" s="179">
        <v>0</v>
      </c>
      <c r="CN178" s="179">
        <v>0</v>
      </c>
      <c r="CO178" s="179">
        <v>0</v>
      </c>
      <c r="CP178" s="179">
        <v>0</v>
      </c>
      <c r="CQ178" s="179">
        <v>0</v>
      </c>
      <c r="CR178" s="179">
        <v>0</v>
      </c>
      <c r="CS178" s="179">
        <v>0</v>
      </c>
      <c r="CT178" s="179">
        <v>0</v>
      </c>
      <c r="CU178" s="179">
        <v>0</v>
      </c>
      <c r="CV178" s="179">
        <v>0</v>
      </c>
      <c r="CW178" s="179">
        <v>0</v>
      </c>
      <c r="CX178" s="179">
        <v>0</v>
      </c>
      <c r="CY178" s="179">
        <v>0</v>
      </c>
      <c r="CZ178" s="179">
        <v>0</v>
      </c>
      <c r="DA178" s="179">
        <v>0</v>
      </c>
      <c r="DB178" s="179">
        <v>0</v>
      </c>
      <c r="DC178" s="179">
        <v>0</v>
      </c>
      <c r="DD178" s="179">
        <v>0</v>
      </c>
      <c r="DE178" s="179">
        <v>0</v>
      </c>
      <c r="DF178" s="179">
        <v>0</v>
      </c>
      <c r="DG178" s="179">
        <v>0</v>
      </c>
      <c r="DH178" s="179">
        <v>0</v>
      </c>
      <c r="DI178" s="179">
        <v>0</v>
      </c>
      <c r="DJ178" s="179">
        <v>0</v>
      </c>
      <c r="DK178" s="179">
        <v>0</v>
      </c>
      <c r="DL178" s="179">
        <v>0</v>
      </c>
      <c r="DM178" s="179">
        <v>0</v>
      </c>
      <c r="DN178" s="179">
        <v>0</v>
      </c>
      <c r="DO178" s="179">
        <v>0</v>
      </c>
      <c r="DP178" s="179">
        <v>0</v>
      </c>
      <c r="DQ178" s="179">
        <v>0</v>
      </c>
      <c r="DR178" s="179">
        <v>0</v>
      </c>
      <c r="DS178" s="179">
        <v>0</v>
      </c>
      <c r="DT178" s="179">
        <v>0</v>
      </c>
      <c r="DU178" s="179">
        <v>0</v>
      </c>
      <c r="DV178" s="179">
        <v>0</v>
      </c>
      <c r="DW178" s="179">
        <v>0</v>
      </c>
      <c r="DX178" s="179">
        <v>0</v>
      </c>
      <c r="DY178" s="179">
        <v>0</v>
      </c>
      <c r="DZ178" s="179">
        <v>0</v>
      </c>
      <c r="EA178" s="179">
        <v>0</v>
      </c>
      <c r="EB178" s="179">
        <v>0</v>
      </c>
      <c r="EC178" s="179">
        <v>0</v>
      </c>
      <c r="ED178" s="179">
        <v>0</v>
      </c>
      <c r="EE178" s="179">
        <v>0</v>
      </c>
      <c r="EF178" s="179">
        <v>0</v>
      </c>
      <c r="EG178" s="179">
        <v>0</v>
      </c>
      <c r="EH178" s="179">
        <v>0</v>
      </c>
      <c r="EI178" s="179">
        <v>0</v>
      </c>
      <c r="EJ178" s="179">
        <v>0</v>
      </c>
      <c r="EK178" s="179">
        <v>0</v>
      </c>
      <c r="EL178" s="179">
        <v>0</v>
      </c>
      <c r="EM178" s="179">
        <v>0</v>
      </c>
      <c r="EN178" s="179">
        <v>0</v>
      </c>
      <c r="EO178" s="179">
        <v>0</v>
      </c>
      <c r="EP178" s="179">
        <v>0</v>
      </c>
      <c r="EQ178" s="179">
        <v>0</v>
      </c>
      <c r="ER178" s="179">
        <v>0</v>
      </c>
      <c r="ES178" s="179">
        <v>0</v>
      </c>
      <c r="ET178" s="179">
        <v>0</v>
      </c>
      <c r="EU178" s="179">
        <v>0</v>
      </c>
      <c r="EV178" s="179">
        <v>0</v>
      </c>
      <c r="EW178" s="179">
        <v>0</v>
      </c>
      <c r="EX178" s="179">
        <v>0</v>
      </c>
      <c r="EY178" s="179">
        <v>0</v>
      </c>
      <c r="EZ178" s="179">
        <v>0</v>
      </c>
      <c r="FA178" s="179">
        <v>0</v>
      </c>
      <c r="FB178" s="179">
        <v>0</v>
      </c>
      <c r="FC178" s="179">
        <v>0</v>
      </c>
      <c r="FD178" s="179">
        <v>0</v>
      </c>
      <c r="FE178" s="179">
        <v>0</v>
      </c>
      <c r="FF178" s="179">
        <v>0</v>
      </c>
      <c r="FG178" s="179">
        <v>0</v>
      </c>
      <c r="FH178" s="179">
        <v>0</v>
      </c>
      <c r="FI178" s="179">
        <v>0</v>
      </c>
      <c r="FJ178" s="179">
        <v>0</v>
      </c>
      <c r="FK178" s="179">
        <v>0</v>
      </c>
      <c r="FL178" s="179">
        <v>0</v>
      </c>
      <c r="FM178" s="179">
        <v>0</v>
      </c>
      <c r="FN178" s="179">
        <v>0</v>
      </c>
      <c r="FO178" s="179">
        <v>0</v>
      </c>
      <c r="FP178" s="179">
        <v>0</v>
      </c>
      <c r="FQ178" s="179">
        <v>0</v>
      </c>
      <c r="FR178" s="179">
        <v>0</v>
      </c>
      <c r="FS178" s="179">
        <v>0</v>
      </c>
      <c r="FT178" s="179">
        <v>0</v>
      </c>
      <c r="FU178" s="179">
        <v>0</v>
      </c>
      <c r="FV178" s="179">
        <v>0</v>
      </c>
      <c r="FW178" s="179">
        <v>0</v>
      </c>
      <c r="FX178" s="179">
        <v>0</v>
      </c>
      <c r="FY178" s="179">
        <v>0</v>
      </c>
      <c r="FZ178" s="179">
        <v>0</v>
      </c>
      <c r="GA178" s="179">
        <v>0</v>
      </c>
    </row>
    <row r="179" spans="2:183">
      <c r="B179" s="96" t="s">
        <v>6</v>
      </c>
      <c r="C179" s="166" t="s">
        <v>43</v>
      </c>
      <c r="D179" s="175">
        <v>106.39</v>
      </c>
      <c r="E179" s="176">
        <v>95.18</v>
      </c>
      <c r="F179" s="176">
        <v>101.94</v>
      </c>
      <c r="G179" s="176">
        <v>100.92</v>
      </c>
      <c r="H179" s="176">
        <v>1187.1400000000001</v>
      </c>
      <c r="I179" s="176">
        <v>157.44</v>
      </c>
      <c r="J179" s="176">
        <v>103.98</v>
      </c>
      <c r="K179" s="176">
        <v>103.95</v>
      </c>
      <c r="L179" s="176">
        <v>0</v>
      </c>
      <c r="M179" s="176">
        <v>0</v>
      </c>
      <c r="N179" s="176">
        <v>0</v>
      </c>
      <c r="O179" s="176">
        <v>0</v>
      </c>
      <c r="P179" s="176">
        <v>0</v>
      </c>
      <c r="Q179" s="176">
        <v>0</v>
      </c>
      <c r="R179" s="176">
        <v>0</v>
      </c>
      <c r="S179" s="176">
        <v>0</v>
      </c>
      <c r="T179" s="176">
        <v>0</v>
      </c>
      <c r="U179" s="176">
        <v>0</v>
      </c>
      <c r="V179" s="176">
        <v>0</v>
      </c>
      <c r="W179" s="176">
        <v>0</v>
      </c>
      <c r="X179" s="176">
        <v>0</v>
      </c>
      <c r="Y179" s="176">
        <v>0</v>
      </c>
      <c r="Z179" s="176">
        <v>0</v>
      </c>
      <c r="AA179" s="176">
        <v>0</v>
      </c>
      <c r="AB179" s="176">
        <v>0</v>
      </c>
      <c r="AC179" s="176">
        <v>0</v>
      </c>
      <c r="AD179" s="176">
        <v>0</v>
      </c>
      <c r="AE179" s="176">
        <v>0</v>
      </c>
      <c r="AF179" s="176">
        <v>0</v>
      </c>
      <c r="AG179" s="176">
        <v>0</v>
      </c>
      <c r="AH179" s="176">
        <v>0</v>
      </c>
      <c r="AI179" s="176">
        <v>0</v>
      </c>
      <c r="AJ179" s="176">
        <v>0</v>
      </c>
      <c r="AK179" s="176">
        <v>0</v>
      </c>
      <c r="AL179" s="176">
        <v>0</v>
      </c>
      <c r="AM179" s="176">
        <v>0</v>
      </c>
      <c r="AN179" s="176">
        <v>0</v>
      </c>
      <c r="AO179" s="176">
        <v>0</v>
      </c>
      <c r="AP179" s="176">
        <v>0</v>
      </c>
      <c r="AQ179" s="176">
        <v>0</v>
      </c>
      <c r="AR179" s="176">
        <v>0</v>
      </c>
      <c r="AS179" s="176">
        <v>0</v>
      </c>
      <c r="AT179" s="176">
        <v>0</v>
      </c>
      <c r="AU179" s="176">
        <v>0</v>
      </c>
      <c r="AV179" s="176">
        <v>0</v>
      </c>
      <c r="AW179" s="176">
        <v>0</v>
      </c>
      <c r="AX179" s="176">
        <v>0</v>
      </c>
      <c r="AY179" s="176">
        <v>0</v>
      </c>
      <c r="AZ179" s="176">
        <v>0</v>
      </c>
      <c r="BA179" s="176">
        <v>0</v>
      </c>
      <c r="BB179" s="176">
        <v>0</v>
      </c>
      <c r="BC179" s="176">
        <v>0</v>
      </c>
      <c r="BD179" s="176">
        <v>0</v>
      </c>
      <c r="BE179" s="176">
        <v>0</v>
      </c>
      <c r="BF179" s="176">
        <v>0</v>
      </c>
      <c r="BG179" s="176">
        <v>0</v>
      </c>
      <c r="BH179" s="176">
        <v>0</v>
      </c>
      <c r="BI179" s="176">
        <v>0</v>
      </c>
      <c r="BJ179" s="176">
        <v>0</v>
      </c>
      <c r="BK179" s="176">
        <v>0</v>
      </c>
      <c r="BL179" s="176">
        <v>0</v>
      </c>
      <c r="BM179" s="176">
        <v>0</v>
      </c>
      <c r="BN179" s="176">
        <v>0</v>
      </c>
      <c r="BO179" s="176">
        <v>0</v>
      </c>
      <c r="BP179" s="176">
        <v>0</v>
      </c>
      <c r="BQ179" s="176">
        <v>0</v>
      </c>
      <c r="BR179" s="176">
        <v>0</v>
      </c>
      <c r="BS179" s="176">
        <v>0</v>
      </c>
      <c r="BT179" s="176">
        <v>0</v>
      </c>
      <c r="BU179" s="176">
        <v>0</v>
      </c>
      <c r="BV179" s="176">
        <v>0</v>
      </c>
      <c r="BW179" s="176">
        <v>0</v>
      </c>
      <c r="BX179" s="176">
        <v>0</v>
      </c>
      <c r="BY179" s="176">
        <v>0</v>
      </c>
      <c r="BZ179" s="176">
        <v>0</v>
      </c>
      <c r="CA179" s="176">
        <v>0</v>
      </c>
      <c r="CB179" s="176">
        <v>0</v>
      </c>
      <c r="CC179" s="176">
        <v>0</v>
      </c>
      <c r="CD179" s="176">
        <v>0</v>
      </c>
      <c r="CE179" s="176">
        <v>0</v>
      </c>
      <c r="CF179" s="176">
        <v>0</v>
      </c>
      <c r="CG179" s="176">
        <v>0</v>
      </c>
      <c r="CH179" s="176">
        <v>0</v>
      </c>
      <c r="CI179" s="176">
        <v>0</v>
      </c>
      <c r="CJ179" s="176">
        <v>0</v>
      </c>
      <c r="CK179" s="176">
        <v>0</v>
      </c>
      <c r="CL179" s="176">
        <v>0</v>
      </c>
      <c r="CM179" s="176">
        <v>0</v>
      </c>
      <c r="CN179" s="176">
        <v>0</v>
      </c>
      <c r="CO179" s="176">
        <v>0</v>
      </c>
      <c r="CP179" s="176">
        <v>0</v>
      </c>
      <c r="CQ179" s="176">
        <v>0</v>
      </c>
      <c r="CR179" s="176">
        <v>0</v>
      </c>
      <c r="CS179" s="176">
        <v>0</v>
      </c>
      <c r="CT179" s="176">
        <v>0</v>
      </c>
      <c r="CU179" s="176">
        <v>0</v>
      </c>
      <c r="CV179" s="176">
        <v>0</v>
      </c>
      <c r="CW179" s="176">
        <v>0</v>
      </c>
      <c r="CX179" s="176">
        <v>0</v>
      </c>
      <c r="CY179" s="176">
        <v>0</v>
      </c>
      <c r="CZ179" s="176">
        <v>0</v>
      </c>
      <c r="DA179" s="176">
        <v>0</v>
      </c>
      <c r="DB179" s="176">
        <v>0</v>
      </c>
      <c r="DC179" s="176">
        <v>0</v>
      </c>
      <c r="DD179" s="176">
        <v>0</v>
      </c>
      <c r="DE179" s="176">
        <v>0</v>
      </c>
      <c r="DF179" s="176">
        <v>0</v>
      </c>
      <c r="DG179" s="176">
        <v>0</v>
      </c>
      <c r="DH179" s="176">
        <v>0</v>
      </c>
      <c r="DI179" s="176">
        <v>0</v>
      </c>
      <c r="DJ179" s="176">
        <v>0</v>
      </c>
      <c r="DK179" s="176">
        <v>0</v>
      </c>
      <c r="DL179" s="176">
        <v>0</v>
      </c>
      <c r="DM179" s="176">
        <v>0</v>
      </c>
      <c r="DN179" s="176">
        <v>0</v>
      </c>
      <c r="DO179" s="176">
        <v>0</v>
      </c>
      <c r="DP179" s="176">
        <v>0</v>
      </c>
      <c r="DQ179" s="176">
        <v>0</v>
      </c>
      <c r="DR179" s="176">
        <v>0</v>
      </c>
      <c r="DS179" s="176">
        <v>0</v>
      </c>
      <c r="DT179" s="176">
        <v>0</v>
      </c>
      <c r="DU179" s="176">
        <v>0</v>
      </c>
      <c r="DV179" s="176">
        <v>0</v>
      </c>
      <c r="DW179" s="176">
        <v>0</v>
      </c>
      <c r="DX179" s="176">
        <v>0</v>
      </c>
      <c r="DY179" s="176">
        <v>0</v>
      </c>
      <c r="DZ179" s="176">
        <v>0</v>
      </c>
      <c r="EA179" s="176">
        <v>0</v>
      </c>
      <c r="EB179" s="176">
        <v>0</v>
      </c>
      <c r="EC179" s="176">
        <v>0</v>
      </c>
      <c r="ED179" s="176">
        <v>0</v>
      </c>
      <c r="EE179" s="176">
        <v>0</v>
      </c>
      <c r="EF179" s="176">
        <v>0</v>
      </c>
      <c r="EG179" s="176">
        <v>0</v>
      </c>
      <c r="EH179" s="176">
        <v>0</v>
      </c>
      <c r="EI179" s="176">
        <v>0</v>
      </c>
      <c r="EJ179" s="176">
        <v>0</v>
      </c>
      <c r="EK179" s="176">
        <v>0</v>
      </c>
      <c r="EL179" s="176">
        <v>0</v>
      </c>
      <c r="EM179" s="176">
        <v>0</v>
      </c>
      <c r="EN179" s="176">
        <v>0</v>
      </c>
      <c r="EO179" s="176">
        <v>0</v>
      </c>
      <c r="EP179" s="176">
        <v>0</v>
      </c>
      <c r="EQ179" s="176">
        <v>0</v>
      </c>
      <c r="ER179" s="176">
        <v>0</v>
      </c>
      <c r="ES179" s="176">
        <v>0</v>
      </c>
      <c r="ET179" s="176">
        <v>0</v>
      </c>
      <c r="EU179" s="176">
        <v>0</v>
      </c>
      <c r="EV179" s="176">
        <v>0</v>
      </c>
      <c r="EW179" s="176">
        <v>0</v>
      </c>
      <c r="EX179" s="176">
        <v>0</v>
      </c>
      <c r="EY179" s="176">
        <v>0</v>
      </c>
      <c r="EZ179" s="176">
        <v>0</v>
      </c>
      <c r="FA179" s="176">
        <v>0</v>
      </c>
      <c r="FB179" s="176">
        <v>0</v>
      </c>
      <c r="FC179" s="176">
        <v>0</v>
      </c>
      <c r="FD179" s="176">
        <v>0</v>
      </c>
      <c r="FE179" s="176">
        <v>0</v>
      </c>
      <c r="FF179" s="176">
        <v>0</v>
      </c>
      <c r="FG179" s="176">
        <v>0</v>
      </c>
      <c r="FH179" s="176">
        <v>0</v>
      </c>
      <c r="FI179" s="176">
        <v>0</v>
      </c>
      <c r="FJ179" s="176">
        <v>0</v>
      </c>
      <c r="FK179" s="176">
        <v>0</v>
      </c>
      <c r="FL179" s="176">
        <v>0</v>
      </c>
      <c r="FM179" s="176">
        <v>0</v>
      </c>
      <c r="FN179" s="176">
        <v>0</v>
      </c>
      <c r="FO179" s="176">
        <v>0</v>
      </c>
      <c r="FP179" s="176">
        <v>0</v>
      </c>
      <c r="FQ179" s="176">
        <v>0</v>
      </c>
      <c r="FR179" s="176">
        <v>0</v>
      </c>
      <c r="FS179" s="176">
        <v>0</v>
      </c>
      <c r="FT179" s="176">
        <v>0</v>
      </c>
      <c r="FU179" s="176">
        <v>0</v>
      </c>
      <c r="FV179" s="176">
        <v>0</v>
      </c>
      <c r="FW179" s="176">
        <v>0</v>
      </c>
      <c r="FX179" s="176">
        <v>0</v>
      </c>
      <c r="FY179" s="176">
        <v>0</v>
      </c>
      <c r="FZ179" s="176">
        <v>0</v>
      </c>
      <c r="GA179" s="176">
        <v>0</v>
      </c>
    </row>
    <row r="180" spans="2:183">
      <c r="B180" s="96" t="s">
        <v>6</v>
      </c>
      <c r="C180" s="166" t="s">
        <v>44</v>
      </c>
      <c r="D180" s="178">
        <v>146.34</v>
      </c>
      <c r="E180" s="179">
        <v>130.91999999999999</v>
      </c>
      <c r="F180" s="179">
        <v>140.21</v>
      </c>
      <c r="G180" s="179">
        <v>138.81</v>
      </c>
      <c r="H180" s="179">
        <v>1632.92</v>
      </c>
      <c r="I180" s="179">
        <v>216.56</v>
      </c>
      <c r="J180" s="179">
        <v>143.02000000000001</v>
      </c>
      <c r="K180" s="179">
        <v>142.99</v>
      </c>
      <c r="L180" s="179">
        <v>0</v>
      </c>
      <c r="M180" s="179">
        <v>0</v>
      </c>
      <c r="N180" s="179">
        <v>0</v>
      </c>
      <c r="O180" s="179">
        <v>0</v>
      </c>
      <c r="P180" s="179">
        <v>0</v>
      </c>
      <c r="Q180" s="179">
        <v>0</v>
      </c>
      <c r="R180" s="179">
        <v>0</v>
      </c>
      <c r="S180" s="179">
        <v>0</v>
      </c>
      <c r="T180" s="179">
        <v>0</v>
      </c>
      <c r="U180" s="179">
        <v>0</v>
      </c>
      <c r="V180" s="179">
        <v>0</v>
      </c>
      <c r="W180" s="179">
        <v>0</v>
      </c>
      <c r="X180" s="179">
        <v>0</v>
      </c>
      <c r="Y180" s="179">
        <v>0</v>
      </c>
      <c r="Z180" s="179">
        <v>0</v>
      </c>
      <c r="AA180" s="179">
        <v>0</v>
      </c>
      <c r="AB180" s="179">
        <v>0</v>
      </c>
      <c r="AC180" s="179">
        <v>0</v>
      </c>
      <c r="AD180" s="179">
        <v>0</v>
      </c>
      <c r="AE180" s="179">
        <v>0</v>
      </c>
      <c r="AF180" s="179">
        <v>0</v>
      </c>
      <c r="AG180" s="179">
        <v>0</v>
      </c>
      <c r="AH180" s="179">
        <v>0</v>
      </c>
      <c r="AI180" s="179">
        <v>0</v>
      </c>
      <c r="AJ180" s="179">
        <v>0</v>
      </c>
      <c r="AK180" s="179">
        <v>0</v>
      </c>
      <c r="AL180" s="179">
        <v>0</v>
      </c>
      <c r="AM180" s="179">
        <v>0</v>
      </c>
      <c r="AN180" s="179">
        <v>0</v>
      </c>
      <c r="AO180" s="179">
        <v>0</v>
      </c>
      <c r="AP180" s="179">
        <v>0</v>
      </c>
      <c r="AQ180" s="179">
        <v>0</v>
      </c>
      <c r="AR180" s="179">
        <v>0</v>
      </c>
      <c r="AS180" s="179">
        <v>0</v>
      </c>
      <c r="AT180" s="179">
        <v>0</v>
      </c>
      <c r="AU180" s="179">
        <v>0</v>
      </c>
      <c r="AV180" s="179">
        <v>0</v>
      </c>
      <c r="AW180" s="179">
        <v>0</v>
      </c>
      <c r="AX180" s="179">
        <v>0</v>
      </c>
      <c r="AY180" s="179">
        <v>0</v>
      </c>
      <c r="AZ180" s="179">
        <v>0</v>
      </c>
      <c r="BA180" s="179">
        <v>0</v>
      </c>
      <c r="BB180" s="179">
        <v>0</v>
      </c>
      <c r="BC180" s="179">
        <v>0</v>
      </c>
      <c r="BD180" s="179">
        <v>0</v>
      </c>
      <c r="BE180" s="179">
        <v>0</v>
      </c>
      <c r="BF180" s="179">
        <v>0</v>
      </c>
      <c r="BG180" s="179">
        <v>0</v>
      </c>
      <c r="BH180" s="179">
        <v>0</v>
      </c>
      <c r="BI180" s="179">
        <v>0</v>
      </c>
      <c r="BJ180" s="179">
        <v>0</v>
      </c>
      <c r="BK180" s="179">
        <v>0</v>
      </c>
      <c r="BL180" s="179">
        <v>0</v>
      </c>
      <c r="BM180" s="179">
        <v>0</v>
      </c>
      <c r="BN180" s="179">
        <v>0</v>
      </c>
      <c r="BO180" s="179">
        <v>0</v>
      </c>
      <c r="BP180" s="179">
        <v>0</v>
      </c>
      <c r="BQ180" s="179">
        <v>0</v>
      </c>
      <c r="BR180" s="179">
        <v>0</v>
      </c>
      <c r="BS180" s="179">
        <v>0</v>
      </c>
      <c r="BT180" s="179">
        <v>0</v>
      </c>
      <c r="BU180" s="179">
        <v>0</v>
      </c>
      <c r="BV180" s="179">
        <v>0</v>
      </c>
      <c r="BW180" s="179">
        <v>0</v>
      </c>
      <c r="BX180" s="179">
        <v>0</v>
      </c>
      <c r="BY180" s="179">
        <v>0</v>
      </c>
      <c r="BZ180" s="179">
        <v>0</v>
      </c>
      <c r="CA180" s="179">
        <v>0</v>
      </c>
      <c r="CB180" s="179">
        <v>0</v>
      </c>
      <c r="CC180" s="179">
        <v>0</v>
      </c>
      <c r="CD180" s="179">
        <v>0</v>
      </c>
      <c r="CE180" s="179">
        <v>0</v>
      </c>
      <c r="CF180" s="179">
        <v>0</v>
      </c>
      <c r="CG180" s="179">
        <v>0</v>
      </c>
      <c r="CH180" s="179">
        <v>0</v>
      </c>
      <c r="CI180" s="179">
        <v>0</v>
      </c>
      <c r="CJ180" s="179">
        <v>0</v>
      </c>
      <c r="CK180" s="179">
        <v>0</v>
      </c>
      <c r="CL180" s="179">
        <v>0</v>
      </c>
      <c r="CM180" s="179">
        <v>0</v>
      </c>
      <c r="CN180" s="179">
        <v>0</v>
      </c>
      <c r="CO180" s="179">
        <v>0</v>
      </c>
      <c r="CP180" s="179">
        <v>0</v>
      </c>
      <c r="CQ180" s="179">
        <v>0</v>
      </c>
      <c r="CR180" s="179">
        <v>0</v>
      </c>
      <c r="CS180" s="179">
        <v>0</v>
      </c>
      <c r="CT180" s="179">
        <v>0</v>
      </c>
      <c r="CU180" s="179">
        <v>0</v>
      </c>
      <c r="CV180" s="179">
        <v>0</v>
      </c>
      <c r="CW180" s="179">
        <v>0</v>
      </c>
      <c r="CX180" s="179">
        <v>0</v>
      </c>
      <c r="CY180" s="179">
        <v>0</v>
      </c>
      <c r="CZ180" s="179">
        <v>0</v>
      </c>
      <c r="DA180" s="179">
        <v>0</v>
      </c>
      <c r="DB180" s="179">
        <v>0</v>
      </c>
      <c r="DC180" s="179">
        <v>0</v>
      </c>
      <c r="DD180" s="179">
        <v>0</v>
      </c>
      <c r="DE180" s="179">
        <v>0</v>
      </c>
      <c r="DF180" s="179">
        <v>0</v>
      </c>
      <c r="DG180" s="179">
        <v>0</v>
      </c>
      <c r="DH180" s="179">
        <v>0</v>
      </c>
      <c r="DI180" s="179">
        <v>0</v>
      </c>
      <c r="DJ180" s="179">
        <v>0</v>
      </c>
      <c r="DK180" s="179">
        <v>0</v>
      </c>
      <c r="DL180" s="179">
        <v>0</v>
      </c>
      <c r="DM180" s="179">
        <v>0</v>
      </c>
      <c r="DN180" s="179">
        <v>0</v>
      </c>
      <c r="DO180" s="179">
        <v>0</v>
      </c>
      <c r="DP180" s="179">
        <v>0</v>
      </c>
      <c r="DQ180" s="179">
        <v>0</v>
      </c>
      <c r="DR180" s="179">
        <v>0</v>
      </c>
      <c r="DS180" s="179">
        <v>0</v>
      </c>
      <c r="DT180" s="179">
        <v>0</v>
      </c>
      <c r="DU180" s="179">
        <v>0</v>
      </c>
      <c r="DV180" s="179">
        <v>0</v>
      </c>
      <c r="DW180" s="179">
        <v>0</v>
      </c>
      <c r="DX180" s="179">
        <v>0</v>
      </c>
      <c r="DY180" s="179">
        <v>0</v>
      </c>
      <c r="DZ180" s="179">
        <v>0</v>
      </c>
      <c r="EA180" s="179">
        <v>0</v>
      </c>
      <c r="EB180" s="179">
        <v>0</v>
      </c>
      <c r="EC180" s="179">
        <v>0</v>
      </c>
      <c r="ED180" s="179">
        <v>0</v>
      </c>
      <c r="EE180" s="179">
        <v>0</v>
      </c>
      <c r="EF180" s="179">
        <v>0</v>
      </c>
      <c r="EG180" s="179">
        <v>0</v>
      </c>
      <c r="EH180" s="179">
        <v>0</v>
      </c>
      <c r="EI180" s="179">
        <v>0</v>
      </c>
      <c r="EJ180" s="179">
        <v>0</v>
      </c>
      <c r="EK180" s="179">
        <v>0</v>
      </c>
      <c r="EL180" s="179">
        <v>0</v>
      </c>
      <c r="EM180" s="179">
        <v>0</v>
      </c>
      <c r="EN180" s="179">
        <v>0</v>
      </c>
      <c r="EO180" s="179">
        <v>0</v>
      </c>
      <c r="EP180" s="179">
        <v>0</v>
      </c>
      <c r="EQ180" s="179">
        <v>0</v>
      </c>
      <c r="ER180" s="179">
        <v>0</v>
      </c>
      <c r="ES180" s="179">
        <v>0</v>
      </c>
      <c r="ET180" s="179">
        <v>0</v>
      </c>
      <c r="EU180" s="179">
        <v>0</v>
      </c>
      <c r="EV180" s="179">
        <v>0</v>
      </c>
      <c r="EW180" s="179">
        <v>0</v>
      </c>
      <c r="EX180" s="179">
        <v>0</v>
      </c>
      <c r="EY180" s="179">
        <v>0</v>
      </c>
      <c r="EZ180" s="179">
        <v>0</v>
      </c>
      <c r="FA180" s="179">
        <v>0</v>
      </c>
      <c r="FB180" s="179">
        <v>0</v>
      </c>
      <c r="FC180" s="179">
        <v>0</v>
      </c>
      <c r="FD180" s="179">
        <v>0</v>
      </c>
      <c r="FE180" s="179">
        <v>0</v>
      </c>
      <c r="FF180" s="179">
        <v>0</v>
      </c>
      <c r="FG180" s="179">
        <v>0</v>
      </c>
      <c r="FH180" s="179">
        <v>0</v>
      </c>
      <c r="FI180" s="179">
        <v>0</v>
      </c>
      <c r="FJ180" s="179">
        <v>0</v>
      </c>
      <c r="FK180" s="179">
        <v>0</v>
      </c>
      <c r="FL180" s="179">
        <v>0</v>
      </c>
      <c r="FM180" s="179">
        <v>0</v>
      </c>
      <c r="FN180" s="179">
        <v>0</v>
      </c>
      <c r="FO180" s="179">
        <v>0</v>
      </c>
      <c r="FP180" s="179">
        <v>0</v>
      </c>
      <c r="FQ180" s="179">
        <v>0</v>
      </c>
      <c r="FR180" s="179">
        <v>0</v>
      </c>
      <c r="FS180" s="179">
        <v>0</v>
      </c>
      <c r="FT180" s="179">
        <v>0</v>
      </c>
      <c r="FU180" s="179">
        <v>0</v>
      </c>
      <c r="FV180" s="179">
        <v>0</v>
      </c>
      <c r="FW180" s="179">
        <v>0</v>
      </c>
      <c r="FX180" s="179">
        <v>0</v>
      </c>
      <c r="FY180" s="179">
        <v>0</v>
      </c>
      <c r="FZ180" s="179">
        <v>0</v>
      </c>
      <c r="GA180" s="179">
        <v>0</v>
      </c>
    </row>
    <row r="181" spans="2:183">
      <c r="B181" s="171" t="s">
        <v>6</v>
      </c>
      <c r="C181" s="172" t="s">
        <v>45</v>
      </c>
      <c r="D181" s="92">
        <v>0.20061479506111601</v>
      </c>
      <c r="E181" s="93">
        <v>0.20091614638609417</v>
      </c>
      <c r="F181" s="93">
        <v>0.20064614791134477</v>
      </c>
      <c r="G181" s="93">
        <v>0.20087174795691071</v>
      </c>
      <c r="H181" s="93">
        <v>2.2546400508960578</v>
      </c>
      <c r="I181" s="93">
        <v>0.31729047477428879</v>
      </c>
      <c r="J181" s="93">
        <v>0.20084300364323954</v>
      </c>
      <c r="K181" s="93">
        <v>0.20082851470476237</v>
      </c>
      <c r="L181" s="93" t="e">
        <v>#DIV/0!</v>
      </c>
      <c r="M181" s="93" t="e">
        <v>#DIV/0!</v>
      </c>
      <c r="N181" s="93" t="e">
        <v>#DIV/0!</v>
      </c>
      <c r="O181" s="93" t="e">
        <v>#DIV/0!</v>
      </c>
      <c r="P181" s="93" t="e">
        <v>#DIV/0!</v>
      </c>
      <c r="Q181" s="93" t="e">
        <v>#DIV/0!</v>
      </c>
      <c r="R181" s="93" t="e">
        <v>#DIV/0!</v>
      </c>
      <c r="S181" s="93" t="e">
        <v>#DIV/0!</v>
      </c>
      <c r="T181" s="93" t="e">
        <v>#DIV/0!</v>
      </c>
      <c r="U181" s="93" t="e">
        <v>#DIV/0!</v>
      </c>
      <c r="V181" s="93" t="e">
        <v>#DIV/0!</v>
      </c>
      <c r="W181" s="93" t="e">
        <v>#DIV/0!</v>
      </c>
      <c r="X181" s="93" t="e">
        <v>#DIV/0!</v>
      </c>
      <c r="Y181" s="93" t="e">
        <v>#DIV/0!</v>
      </c>
      <c r="Z181" s="93" t="e">
        <v>#DIV/0!</v>
      </c>
      <c r="AA181" s="93" t="e">
        <v>#DIV/0!</v>
      </c>
      <c r="AB181" s="93" t="e">
        <v>#DIV/0!</v>
      </c>
      <c r="AC181" s="93" t="e">
        <v>#DIV/0!</v>
      </c>
      <c r="AD181" s="93" t="e">
        <v>#DIV/0!</v>
      </c>
      <c r="AE181" s="93" t="e">
        <v>#DIV/0!</v>
      </c>
      <c r="AF181" s="93" t="e">
        <v>#DIV/0!</v>
      </c>
      <c r="AG181" s="93" t="e">
        <v>#DIV/0!</v>
      </c>
      <c r="AH181" s="93" t="e">
        <v>#DIV/0!</v>
      </c>
      <c r="AI181" s="93" t="e">
        <v>#DIV/0!</v>
      </c>
      <c r="AJ181" s="93" t="e">
        <v>#DIV/0!</v>
      </c>
      <c r="AK181" s="93" t="e">
        <v>#DIV/0!</v>
      </c>
      <c r="AL181" s="93" t="e">
        <v>#DIV/0!</v>
      </c>
      <c r="AM181" s="93" t="e">
        <v>#DIV/0!</v>
      </c>
      <c r="AN181" s="93" t="e">
        <v>#DIV/0!</v>
      </c>
      <c r="AO181" s="93" t="e">
        <v>#DIV/0!</v>
      </c>
      <c r="AP181" s="93" t="e">
        <v>#DIV/0!</v>
      </c>
      <c r="AQ181" s="93" t="e">
        <v>#DIV/0!</v>
      </c>
      <c r="AR181" s="93" t="e">
        <v>#DIV/0!</v>
      </c>
      <c r="AS181" s="93" t="e">
        <v>#DIV/0!</v>
      </c>
      <c r="AT181" s="93" t="e">
        <v>#DIV/0!</v>
      </c>
      <c r="AU181" s="93" t="e">
        <v>#DIV/0!</v>
      </c>
      <c r="AV181" s="93" t="e">
        <v>#DIV/0!</v>
      </c>
      <c r="AW181" s="93" t="e">
        <v>#DIV/0!</v>
      </c>
      <c r="AX181" s="93" t="e">
        <v>#DIV/0!</v>
      </c>
      <c r="AY181" s="93" t="e">
        <v>#DIV/0!</v>
      </c>
      <c r="AZ181" s="93" t="e">
        <v>#DIV/0!</v>
      </c>
      <c r="BA181" s="93" t="e">
        <v>#DIV/0!</v>
      </c>
      <c r="BB181" s="93" t="e">
        <v>#DIV/0!</v>
      </c>
      <c r="BC181" s="93" t="e">
        <v>#DIV/0!</v>
      </c>
      <c r="BD181" s="93" t="e">
        <v>#DIV/0!</v>
      </c>
      <c r="BE181" s="93" t="e">
        <v>#DIV/0!</v>
      </c>
      <c r="BF181" s="93" t="e">
        <v>#DIV/0!</v>
      </c>
      <c r="BG181" s="93" t="e">
        <v>#DIV/0!</v>
      </c>
      <c r="BH181" s="93" t="e">
        <v>#DIV/0!</v>
      </c>
      <c r="BI181" s="93" t="e">
        <v>#DIV/0!</v>
      </c>
      <c r="BJ181" s="93" t="e">
        <v>#DIV/0!</v>
      </c>
      <c r="BK181" s="93" t="e">
        <v>#DIV/0!</v>
      </c>
      <c r="BL181" s="93" t="e">
        <v>#DIV/0!</v>
      </c>
      <c r="BM181" s="93" t="e">
        <v>#DIV/0!</v>
      </c>
      <c r="BN181" s="93" t="e">
        <v>#DIV/0!</v>
      </c>
      <c r="BO181" s="93" t="e">
        <v>#DIV/0!</v>
      </c>
      <c r="BP181" s="93" t="e">
        <v>#DIV/0!</v>
      </c>
      <c r="BQ181" s="93" t="e">
        <v>#DIV/0!</v>
      </c>
      <c r="BR181" s="93" t="e">
        <v>#DIV/0!</v>
      </c>
      <c r="BS181" s="93" t="e">
        <v>#DIV/0!</v>
      </c>
      <c r="BT181" s="93" t="e">
        <v>#DIV/0!</v>
      </c>
      <c r="BU181" s="93" t="e">
        <v>#DIV/0!</v>
      </c>
      <c r="BV181" s="93" t="e">
        <v>#DIV/0!</v>
      </c>
      <c r="BW181" s="93" t="e">
        <v>#DIV/0!</v>
      </c>
      <c r="BX181" s="93" t="e">
        <v>#DIV/0!</v>
      </c>
      <c r="BY181" s="93" t="e">
        <v>#DIV/0!</v>
      </c>
      <c r="BZ181" s="93" t="e">
        <v>#DIV/0!</v>
      </c>
      <c r="CA181" s="93" t="e">
        <v>#DIV/0!</v>
      </c>
      <c r="CB181" s="93" t="e">
        <v>#DIV/0!</v>
      </c>
      <c r="CC181" s="93" t="e">
        <v>#DIV/0!</v>
      </c>
      <c r="CD181" s="93" t="e">
        <v>#DIV/0!</v>
      </c>
      <c r="CE181" s="93" t="e">
        <v>#DIV/0!</v>
      </c>
      <c r="CF181" s="93" t="e">
        <v>#DIV/0!</v>
      </c>
      <c r="CG181" s="93" t="e">
        <v>#DIV/0!</v>
      </c>
      <c r="CH181" s="93" t="e">
        <v>#DIV/0!</v>
      </c>
      <c r="CI181" s="93" t="e">
        <v>#DIV/0!</v>
      </c>
      <c r="CJ181" s="93" t="e">
        <v>#DIV/0!</v>
      </c>
      <c r="CK181" s="93" t="e">
        <v>#DIV/0!</v>
      </c>
      <c r="CL181" s="93" t="e">
        <v>#DIV/0!</v>
      </c>
      <c r="CM181" s="93" t="e">
        <v>#DIV/0!</v>
      </c>
      <c r="CN181" s="93" t="e">
        <v>#DIV/0!</v>
      </c>
      <c r="CO181" s="93" t="e">
        <v>#DIV/0!</v>
      </c>
      <c r="CP181" s="93" t="e">
        <v>#DIV/0!</v>
      </c>
      <c r="CQ181" s="93" t="e">
        <v>#DIV/0!</v>
      </c>
      <c r="CR181" s="93" t="e">
        <v>#DIV/0!</v>
      </c>
      <c r="CS181" s="93" t="e">
        <v>#DIV/0!</v>
      </c>
      <c r="CT181" s="93" t="e">
        <v>#DIV/0!</v>
      </c>
      <c r="CU181" s="93" t="e">
        <v>#DIV/0!</v>
      </c>
      <c r="CV181" s="93" t="e">
        <v>#DIV/0!</v>
      </c>
      <c r="CW181" s="93" t="e">
        <v>#DIV/0!</v>
      </c>
      <c r="CX181" s="93" t="e">
        <v>#DIV/0!</v>
      </c>
      <c r="CY181" s="93" t="e">
        <v>#DIV/0!</v>
      </c>
      <c r="CZ181" s="93" t="e">
        <v>#DIV/0!</v>
      </c>
      <c r="DA181" s="93" t="e">
        <v>#DIV/0!</v>
      </c>
      <c r="DB181" s="93" t="e">
        <v>#DIV/0!</v>
      </c>
      <c r="DC181" s="93" t="e">
        <v>#DIV/0!</v>
      </c>
      <c r="DD181" s="93" t="e">
        <v>#DIV/0!</v>
      </c>
      <c r="DE181" s="93" t="e">
        <v>#DIV/0!</v>
      </c>
      <c r="DF181" s="93" t="e">
        <v>#DIV/0!</v>
      </c>
      <c r="DG181" s="93" t="e">
        <v>#DIV/0!</v>
      </c>
      <c r="DH181" s="93" t="e">
        <v>#DIV/0!</v>
      </c>
      <c r="DI181" s="93" t="e">
        <v>#DIV/0!</v>
      </c>
      <c r="DJ181" s="93" t="e">
        <v>#DIV/0!</v>
      </c>
      <c r="DK181" s="93" t="e">
        <v>#DIV/0!</v>
      </c>
      <c r="DL181" s="93" t="e">
        <v>#DIV/0!</v>
      </c>
      <c r="DM181" s="93" t="e">
        <v>#DIV/0!</v>
      </c>
      <c r="DN181" s="93" t="e">
        <v>#DIV/0!</v>
      </c>
      <c r="DO181" s="93" t="e">
        <v>#DIV/0!</v>
      </c>
      <c r="DP181" s="93" t="e">
        <v>#DIV/0!</v>
      </c>
      <c r="DQ181" s="93" t="e">
        <v>#DIV/0!</v>
      </c>
      <c r="DR181" s="93" t="e">
        <v>#DIV/0!</v>
      </c>
      <c r="DS181" s="93" t="e">
        <v>#DIV/0!</v>
      </c>
      <c r="DT181" s="93" t="e">
        <v>#DIV/0!</v>
      </c>
      <c r="DU181" s="93" t="e">
        <v>#DIV/0!</v>
      </c>
      <c r="DV181" s="93" t="e">
        <v>#DIV/0!</v>
      </c>
      <c r="DW181" s="93" t="e">
        <v>#DIV/0!</v>
      </c>
      <c r="DX181" s="93" t="e">
        <v>#DIV/0!</v>
      </c>
      <c r="DY181" s="93" t="e">
        <v>#DIV/0!</v>
      </c>
      <c r="DZ181" s="93" t="e">
        <v>#DIV/0!</v>
      </c>
      <c r="EA181" s="93" t="e">
        <v>#DIV/0!</v>
      </c>
      <c r="EB181" s="93" t="e">
        <v>#DIV/0!</v>
      </c>
      <c r="EC181" s="93" t="e">
        <v>#DIV/0!</v>
      </c>
      <c r="ED181" s="93" t="e">
        <v>#DIV/0!</v>
      </c>
      <c r="EE181" s="93" t="e">
        <v>#DIV/0!</v>
      </c>
      <c r="EF181" s="93" t="e">
        <v>#DIV/0!</v>
      </c>
      <c r="EG181" s="93" t="e">
        <v>#DIV/0!</v>
      </c>
      <c r="EH181" s="93" t="e">
        <v>#DIV/0!</v>
      </c>
      <c r="EI181" s="93" t="e">
        <v>#DIV/0!</v>
      </c>
      <c r="EJ181" s="93" t="e">
        <v>#DIV/0!</v>
      </c>
      <c r="EK181" s="93" t="e">
        <v>#DIV/0!</v>
      </c>
      <c r="EL181" s="93" t="e">
        <v>#DIV/0!</v>
      </c>
      <c r="EM181" s="93" t="e">
        <v>#DIV/0!</v>
      </c>
      <c r="EN181" s="93" t="e">
        <v>#DIV/0!</v>
      </c>
      <c r="EO181" s="93" t="e">
        <v>#DIV/0!</v>
      </c>
      <c r="EP181" s="93" t="e">
        <v>#DIV/0!</v>
      </c>
      <c r="EQ181" s="93" t="e">
        <v>#DIV/0!</v>
      </c>
      <c r="ER181" s="93" t="e">
        <v>#DIV/0!</v>
      </c>
      <c r="ES181" s="93" t="e">
        <v>#DIV/0!</v>
      </c>
      <c r="ET181" s="93" t="e">
        <v>#DIV/0!</v>
      </c>
      <c r="EU181" s="93" t="e">
        <v>#DIV/0!</v>
      </c>
      <c r="EV181" s="93" t="e">
        <v>#DIV/0!</v>
      </c>
      <c r="EW181" s="93" t="e">
        <v>#DIV/0!</v>
      </c>
      <c r="EX181" s="93" t="e">
        <v>#DIV/0!</v>
      </c>
      <c r="EY181" s="93" t="e">
        <v>#DIV/0!</v>
      </c>
      <c r="EZ181" s="93" t="e">
        <v>#DIV/0!</v>
      </c>
      <c r="FA181" s="93" t="e">
        <v>#DIV/0!</v>
      </c>
      <c r="FB181" s="93" t="e">
        <v>#DIV/0!</v>
      </c>
      <c r="FC181" s="93" t="e">
        <v>#DIV/0!</v>
      </c>
      <c r="FD181" s="93" t="e">
        <v>#DIV/0!</v>
      </c>
      <c r="FE181" s="93" t="e">
        <v>#DIV/0!</v>
      </c>
      <c r="FF181" s="93" t="e">
        <v>#DIV/0!</v>
      </c>
      <c r="FG181" s="93" t="e">
        <v>#DIV/0!</v>
      </c>
      <c r="FH181" s="93" t="e">
        <v>#DIV/0!</v>
      </c>
      <c r="FI181" s="93" t="e">
        <v>#DIV/0!</v>
      </c>
      <c r="FJ181" s="93" t="e">
        <v>#DIV/0!</v>
      </c>
      <c r="FK181" s="93" t="e">
        <v>#DIV/0!</v>
      </c>
      <c r="FL181" s="93" t="e">
        <v>#DIV/0!</v>
      </c>
      <c r="FM181" s="93" t="e">
        <v>#DIV/0!</v>
      </c>
      <c r="FN181" s="93" t="e">
        <v>#DIV/0!</v>
      </c>
      <c r="FO181" s="93" t="e">
        <v>#DIV/0!</v>
      </c>
      <c r="FP181" s="93" t="e">
        <v>#DIV/0!</v>
      </c>
      <c r="FQ181" s="93" t="e">
        <v>#DIV/0!</v>
      </c>
      <c r="FR181" s="93" t="e">
        <v>#DIV/0!</v>
      </c>
      <c r="FS181" s="93" t="e">
        <v>#DIV/0!</v>
      </c>
      <c r="FT181" s="93" t="e">
        <v>#DIV/0!</v>
      </c>
      <c r="FU181" s="93" t="e">
        <v>#DIV/0!</v>
      </c>
      <c r="FV181" s="93" t="e">
        <v>#DIV/0!</v>
      </c>
      <c r="FW181" s="93" t="e">
        <v>#DIV/0!</v>
      </c>
      <c r="FX181" s="93" t="e">
        <v>#DIV/0!</v>
      </c>
      <c r="FY181" s="93" t="e">
        <v>#DIV/0!</v>
      </c>
      <c r="FZ181" s="93" t="e">
        <v>#DIV/0!</v>
      </c>
      <c r="GA181" s="93" t="e">
        <v>#DIV/0!</v>
      </c>
    </row>
    <row r="182" spans="2:183">
      <c r="B182" s="96" t="s">
        <v>6</v>
      </c>
      <c r="C182" s="166" t="s">
        <v>46</v>
      </c>
      <c r="D182" s="96">
        <v>174.22</v>
      </c>
      <c r="E182" s="17">
        <v>155.44999999999999</v>
      </c>
      <c r="F182" s="17">
        <v>166.24</v>
      </c>
      <c r="G182" s="17">
        <v>164.81</v>
      </c>
      <c r="H182" s="17">
        <v>172.91</v>
      </c>
      <c r="I182" s="17">
        <v>162.58000000000001</v>
      </c>
      <c r="J182" s="17">
        <v>169.7</v>
      </c>
      <c r="K182" s="17">
        <v>169.66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0</v>
      </c>
      <c r="X182" s="17">
        <v>0</v>
      </c>
      <c r="Y182" s="17">
        <v>0</v>
      </c>
      <c r="Z182" s="17">
        <v>0</v>
      </c>
      <c r="AA182" s="17">
        <v>0</v>
      </c>
      <c r="AB182" s="17">
        <v>0</v>
      </c>
      <c r="AC182" s="17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  <c r="AJ182" s="17">
        <v>0</v>
      </c>
      <c r="AK182" s="17">
        <v>0</v>
      </c>
      <c r="AL182" s="17">
        <v>0</v>
      </c>
      <c r="AM182" s="17">
        <v>0</v>
      </c>
      <c r="AN182" s="17">
        <v>0</v>
      </c>
      <c r="AO182" s="17">
        <v>0</v>
      </c>
      <c r="AP182" s="17">
        <v>0</v>
      </c>
      <c r="AQ182" s="17">
        <v>0</v>
      </c>
      <c r="AR182" s="17">
        <v>0</v>
      </c>
      <c r="AS182" s="17">
        <v>0</v>
      </c>
      <c r="AT182" s="17">
        <v>0</v>
      </c>
      <c r="AU182" s="17">
        <v>0</v>
      </c>
      <c r="AV182" s="17">
        <v>0</v>
      </c>
      <c r="AW182" s="17">
        <v>0</v>
      </c>
      <c r="AX182" s="17">
        <v>0</v>
      </c>
      <c r="AY182" s="17">
        <v>0</v>
      </c>
      <c r="AZ182" s="17">
        <v>0</v>
      </c>
      <c r="BA182" s="17">
        <v>0</v>
      </c>
      <c r="BB182" s="17">
        <v>0</v>
      </c>
      <c r="BC182" s="17">
        <v>0</v>
      </c>
      <c r="BD182" s="17">
        <v>0</v>
      </c>
      <c r="BE182" s="17">
        <v>0</v>
      </c>
      <c r="BF182" s="17">
        <v>0</v>
      </c>
      <c r="BG182" s="17">
        <v>0</v>
      </c>
      <c r="BH182" s="17">
        <v>0</v>
      </c>
      <c r="BI182" s="17">
        <v>0</v>
      </c>
      <c r="BJ182" s="17">
        <v>0</v>
      </c>
      <c r="BK182" s="17">
        <v>0</v>
      </c>
      <c r="BL182" s="17">
        <v>0</v>
      </c>
      <c r="BM182" s="17">
        <v>0</v>
      </c>
      <c r="BN182" s="17">
        <v>0</v>
      </c>
      <c r="BO182" s="17">
        <v>0</v>
      </c>
      <c r="BP182" s="17">
        <v>0</v>
      </c>
      <c r="BQ182" s="17">
        <v>0</v>
      </c>
      <c r="BR182" s="17">
        <v>0</v>
      </c>
      <c r="BS182" s="17">
        <v>0</v>
      </c>
      <c r="BT182" s="17">
        <v>0</v>
      </c>
      <c r="BU182" s="17">
        <v>0</v>
      </c>
      <c r="BV182" s="17">
        <v>0</v>
      </c>
      <c r="BW182" s="17">
        <v>0</v>
      </c>
      <c r="BX182" s="17">
        <v>0</v>
      </c>
      <c r="BY182" s="17">
        <v>0</v>
      </c>
      <c r="BZ182" s="17">
        <v>0</v>
      </c>
      <c r="CA182" s="17">
        <v>0</v>
      </c>
      <c r="CB182" s="17">
        <v>0</v>
      </c>
      <c r="CC182" s="17">
        <v>0</v>
      </c>
      <c r="CD182" s="17">
        <v>0</v>
      </c>
      <c r="CE182" s="17">
        <v>0</v>
      </c>
      <c r="CF182" s="17">
        <v>0</v>
      </c>
      <c r="CG182" s="17">
        <v>0</v>
      </c>
      <c r="CH182" s="17">
        <v>0</v>
      </c>
      <c r="CI182" s="17">
        <v>0</v>
      </c>
      <c r="CJ182" s="17">
        <v>0</v>
      </c>
      <c r="CK182" s="17">
        <v>0</v>
      </c>
      <c r="CL182" s="17">
        <v>0</v>
      </c>
      <c r="CM182" s="17">
        <v>0</v>
      </c>
      <c r="CN182" s="17">
        <v>0</v>
      </c>
      <c r="CO182" s="17">
        <v>0</v>
      </c>
      <c r="CP182" s="17">
        <v>0</v>
      </c>
      <c r="CQ182" s="17">
        <v>0</v>
      </c>
      <c r="CR182" s="17">
        <v>0</v>
      </c>
      <c r="CS182" s="17">
        <v>0</v>
      </c>
      <c r="CT182" s="17">
        <v>0</v>
      </c>
      <c r="CU182" s="17">
        <v>0</v>
      </c>
      <c r="CV182" s="17">
        <v>0</v>
      </c>
      <c r="CW182" s="17">
        <v>0</v>
      </c>
      <c r="CX182" s="17">
        <v>0</v>
      </c>
      <c r="CY182" s="17">
        <v>0</v>
      </c>
      <c r="CZ182" s="17">
        <v>0</v>
      </c>
      <c r="DA182" s="17">
        <v>0</v>
      </c>
      <c r="DB182" s="17">
        <v>0</v>
      </c>
      <c r="DC182" s="17">
        <v>0</v>
      </c>
      <c r="DD182" s="17">
        <v>0</v>
      </c>
      <c r="DE182" s="17">
        <v>0</v>
      </c>
      <c r="DF182" s="17">
        <v>0</v>
      </c>
      <c r="DG182" s="17">
        <v>0</v>
      </c>
      <c r="DH182" s="17">
        <v>0</v>
      </c>
      <c r="DI182" s="17">
        <v>0</v>
      </c>
      <c r="DJ182" s="17">
        <v>0</v>
      </c>
      <c r="DK182" s="17">
        <v>0</v>
      </c>
      <c r="DL182" s="17">
        <v>0</v>
      </c>
      <c r="DM182" s="17">
        <v>0</v>
      </c>
      <c r="DN182" s="17">
        <v>0</v>
      </c>
      <c r="DO182" s="17">
        <v>0</v>
      </c>
      <c r="DP182" s="17">
        <v>0</v>
      </c>
      <c r="DQ182" s="17">
        <v>0</v>
      </c>
      <c r="DR182" s="17">
        <v>0</v>
      </c>
      <c r="DS182" s="17">
        <v>0</v>
      </c>
      <c r="DT182" s="17">
        <v>0</v>
      </c>
      <c r="DU182" s="17">
        <v>0</v>
      </c>
      <c r="DV182" s="17">
        <v>0</v>
      </c>
      <c r="DW182" s="17">
        <v>0</v>
      </c>
      <c r="DX182" s="17">
        <v>0</v>
      </c>
      <c r="DY182" s="17">
        <v>0</v>
      </c>
      <c r="DZ182" s="17">
        <v>0</v>
      </c>
      <c r="EA182" s="17">
        <v>0</v>
      </c>
      <c r="EB182" s="17">
        <v>0</v>
      </c>
      <c r="EC182" s="17">
        <v>0</v>
      </c>
      <c r="ED182" s="17">
        <v>0</v>
      </c>
      <c r="EE182" s="17">
        <v>0</v>
      </c>
      <c r="EF182" s="17">
        <v>0</v>
      </c>
      <c r="EG182" s="17">
        <v>0</v>
      </c>
      <c r="EH182" s="17">
        <v>0</v>
      </c>
      <c r="EI182" s="17">
        <v>0</v>
      </c>
      <c r="EJ182" s="17">
        <v>0</v>
      </c>
      <c r="EK182" s="17">
        <v>0</v>
      </c>
      <c r="EL182" s="17">
        <v>0</v>
      </c>
      <c r="EM182" s="17">
        <v>0</v>
      </c>
      <c r="EN182" s="17">
        <v>0</v>
      </c>
      <c r="EO182" s="17">
        <v>0</v>
      </c>
      <c r="EP182" s="17">
        <v>0</v>
      </c>
      <c r="EQ182" s="17">
        <v>0</v>
      </c>
      <c r="ER182" s="17">
        <v>0</v>
      </c>
      <c r="ES182" s="17">
        <v>0</v>
      </c>
      <c r="ET182" s="17">
        <v>0</v>
      </c>
      <c r="EU182" s="17">
        <v>0</v>
      </c>
      <c r="EV182" s="17">
        <v>0</v>
      </c>
      <c r="EW182" s="17">
        <v>0</v>
      </c>
      <c r="EX182" s="17">
        <v>0</v>
      </c>
      <c r="EY182" s="17">
        <v>0</v>
      </c>
      <c r="EZ182" s="17">
        <v>0</v>
      </c>
      <c r="FA182" s="17">
        <v>0</v>
      </c>
      <c r="FB182" s="17">
        <v>0</v>
      </c>
      <c r="FC182" s="17">
        <v>0</v>
      </c>
      <c r="FD182" s="17">
        <v>0</v>
      </c>
      <c r="FE182" s="17">
        <v>0</v>
      </c>
      <c r="FF182" s="17">
        <v>0</v>
      </c>
      <c r="FG182" s="17">
        <v>0</v>
      </c>
      <c r="FH182" s="17">
        <v>0</v>
      </c>
      <c r="FI182" s="17">
        <v>0</v>
      </c>
      <c r="FJ182" s="17">
        <v>0</v>
      </c>
      <c r="FK182" s="17">
        <v>0</v>
      </c>
      <c r="FL182" s="17">
        <v>0</v>
      </c>
      <c r="FM182" s="17">
        <v>0</v>
      </c>
      <c r="FN182" s="17">
        <v>0</v>
      </c>
      <c r="FO182" s="17">
        <v>0</v>
      </c>
      <c r="FP182" s="17">
        <v>0</v>
      </c>
      <c r="FQ182" s="17">
        <v>0</v>
      </c>
      <c r="FR182" s="17">
        <v>0</v>
      </c>
      <c r="FS182" s="17">
        <v>0</v>
      </c>
      <c r="FT182" s="17">
        <v>0</v>
      </c>
      <c r="FU182" s="17">
        <v>0</v>
      </c>
      <c r="FV182" s="17">
        <v>0</v>
      </c>
      <c r="FW182" s="17">
        <v>0</v>
      </c>
      <c r="FX182" s="17">
        <v>0</v>
      </c>
      <c r="FY182" s="17">
        <v>0</v>
      </c>
      <c r="FZ182" s="17">
        <v>0</v>
      </c>
      <c r="GA182" s="17">
        <v>0</v>
      </c>
    </row>
    <row r="183" spans="2:183">
      <c r="B183" s="96" t="s">
        <v>6</v>
      </c>
      <c r="C183" s="166" t="s">
        <v>47</v>
      </c>
      <c r="D183" s="178">
        <v>6482.53</v>
      </c>
      <c r="E183" s="179">
        <v>5784.29</v>
      </c>
      <c r="F183" s="179">
        <v>6185.73</v>
      </c>
      <c r="G183" s="179">
        <v>6132.6</v>
      </c>
      <c r="H183" s="179">
        <v>8664.57</v>
      </c>
      <c r="I183" s="179">
        <v>8146.66</v>
      </c>
      <c r="J183" s="179">
        <v>8503.75</v>
      </c>
      <c r="K183" s="179">
        <v>8501.66</v>
      </c>
      <c r="L183" s="179">
        <v>0</v>
      </c>
      <c r="M183" s="179">
        <v>0</v>
      </c>
      <c r="N183" s="179">
        <v>0</v>
      </c>
      <c r="O183" s="179">
        <v>0</v>
      </c>
      <c r="P183" s="179">
        <v>0</v>
      </c>
      <c r="Q183" s="179">
        <v>0</v>
      </c>
      <c r="R183" s="179">
        <v>0</v>
      </c>
      <c r="S183" s="179">
        <v>0</v>
      </c>
      <c r="T183" s="179">
        <v>0</v>
      </c>
      <c r="U183" s="179">
        <v>0</v>
      </c>
      <c r="V183" s="179">
        <v>0</v>
      </c>
      <c r="W183" s="179">
        <v>0</v>
      </c>
      <c r="X183" s="179">
        <v>0</v>
      </c>
      <c r="Y183" s="179">
        <v>0</v>
      </c>
      <c r="Z183" s="179">
        <v>0</v>
      </c>
      <c r="AA183" s="179">
        <v>0</v>
      </c>
      <c r="AB183" s="179">
        <v>0</v>
      </c>
      <c r="AC183" s="179">
        <v>0</v>
      </c>
      <c r="AD183" s="179">
        <v>0</v>
      </c>
      <c r="AE183" s="179">
        <v>0</v>
      </c>
      <c r="AF183" s="179">
        <v>0</v>
      </c>
      <c r="AG183" s="179">
        <v>0</v>
      </c>
      <c r="AH183" s="179">
        <v>0</v>
      </c>
      <c r="AI183" s="179">
        <v>0</v>
      </c>
      <c r="AJ183" s="179">
        <v>0</v>
      </c>
      <c r="AK183" s="179">
        <v>0</v>
      </c>
      <c r="AL183" s="179">
        <v>0</v>
      </c>
      <c r="AM183" s="179">
        <v>0</v>
      </c>
      <c r="AN183" s="179">
        <v>0</v>
      </c>
      <c r="AO183" s="179">
        <v>0</v>
      </c>
      <c r="AP183" s="179">
        <v>0</v>
      </c>
      <c r="AQ183" s="179">
        <v>0</v>
      </c>
      <c r="AR183" s="179">
        <v>0</v>
      </c>
      <c r="AS183" s="179">
        <v>0</v>
      </c>
      <c r="AT183" s="179">
        <v>0</v>
      </c>
      <c r="AU183" s="179">
        <v>0</v>
      </c>
      <c r="AV183" s="179">
        <v>0</v>
      </c>
      <c r="AW183" s="179">
        <v>0</v>
      </c>
      <c r="AX183" s="179">
        <v>0</v>
      </c>
      <c r="AY183" s="179">
        <v>0</v>
      </c>
      <c r="AZ183" s="179">
        <v>0</v>
      </c>
      <c r="BA183" s="179">
        <v>0</v>
      </c>
      <c r="BB183" s="179">
        <v>0</v>
      </c>
      <c r="BC183" s="179">
        <v>0</v>
      </c>
      <c r="BD183" s="179">
        <v>0</v>
      </c>
      <c r="BE183" s="179">
        <v>0</v>
      </c>
      <c r="BF183" s="179">
        <v>0</v>
      </c>
      <c r="BG183" s="179">
        <v>0</v>
      </c>
      <c r="BH183" s="179">
        <v>0</v>
      </c>
      <c r="BI183" s="179">
        <v>0</v>
      </c>
      <c r="BJ183" s="179">
        <v>0</v>
      </c>
      <c r="BK183" s="179">
        <v>0</v>
      </c>
      <c r="BL183" s="179">
        <v>0</v>
      </c>
      <c r="BM183" s="179">
        <v>0</v>
      </c>
      <c r="BN183" s="179">
        <v>0</v>
      </c>
      <c r="BO183" s="179">
        <v>0</v>
      </c>
      <c r="BP183" s="179">
        <v>0</v>
      </c>
      <c r="BQ183" s="179">
        <v>0</v>
      </c>
      <c r="BR183" s="179">
        <v>0</v>
      </c>
      <c r="BS183" s="179">
        <v>0</v>
      </c>
      <c r="BT183" s="179">
        <v>0</v>
      </c>
      <c r="BU183" s="179">
        <v>0</v>
      </c>
      <c r="BV183" s="179">
        <v>0</v>
      </c>
      <c r="BW183" s="179">
        <v>0</v>
      </c>
      <c r="BX183" s="179">
        <v>0</v>
      </c>
      <c r="BY183" s="179">
        <v>0</v>
      </c>
      <c r="BZ183" s="179">
        <v>0</v>
      </c>
      <c r="CA183" s="179">
        <v>0</v>
      </c>
      <c r="CB183" s="179">
        <v>0</v>
      </c>
      <c r="CC183" s="179">
        <v>0</v>
      </c>
      <c r="CD183" s="179">
        <v>0</v>
      </c>
      <c r="CE183" s="179">
        <v>0</v>
      </c>
      <c r="CF183" s="179">
        <v>0</v>
      </c>
      <c r="CG183" s="179">
        <v>0</v>
      </c>
      <c r="CH183" s="179">
        <v>0</v>
      </c>
      <c r="CI183" s="179">
        <v>0</v>
      </c>
      <c r="CJ183" s="179">
        <v>0</v>
      </c>
      <c r="CK183" s="179">
        <v>0</v>
      </c>
      <c r="CL183" s="179">
        <v>0</v>
      </c>
      <c r="CM183" s="179">
        <v>0</v>
      </c>
      <c r="CN183" s="179">
        <v>0</v>
      </c>
      <c r="CO183" s="179">
        <v>0</v>
      </c>
      <c r="CP183" s="179">
        <v>0</v>
      </c>
      <c r="CQ183" s="179">
        <v>0</v>
      </c>
      <c r="CR183" s="179">
        <v>0</v>
      </c>
      <c r="CS183" s="179">
        <v>0</v>
      </c>
      <c r="CT183" s="179">
        <v>0</v>
      </c>
      <c r="CU183" s="179">
        <v>0</v>
      </c>
      <c r="CV183" s="179">
        <v>0</v>
      </c>
      <c r="CW183" s="179">
        <v>0</v>
      </c>
      <c r="CX183" s="179">
        <v>0</v>
      </c>
      <c r="CY183" s="179">
        <v>0</v>
      </c>
      <c r="CZ183" s="179">
        <v>0</v>
      </c>
      <c r="DA183" s="179">
        <v>0</v>
      </c>
      <c r="DB183" s="179">
        <v>0</v>
      </c>
      <c r="DC183" s="179">
        <v>0</v>
      </c>
      <c r="DD183" s="179">
        <v>0</v>
      </c>
      <c r="DE183" s="179">
        <v>0</v>
      </c>
      <c r="DF183" s="179">
        <v>0</v>
      </c>
      <c r="DG183" s="179">
        <v>0</v>
      </c>
      <c r="DH183" s="179">
        <v>0</v>
      </c>
      <c r="DI183" s="179">
        <v>0</v>
      </c>
      <c r="DJ183" s="179">
        <v>0</v>
      </c>
      <c r="DK183" s="179">
        <v>0</v>
      </c>
      <c r="DL183" s="179">
        <v>0</v>
      </c>
      <c r="DM183" s="179">
        <v>0</v>
      </c>
      <c r="DN183" s="179">
        <v>0</v>
      </c>
      <c r="DO183" s="179">
        <v>0</v>
      </c>
      <c r="DP183" s="179">
        <v>0</v>
      </c>
      <c r="DQ183" s="179">
        <v>0</v>
      </c>
      <c r="DR183" s="179">
        <v>0</v>
      </c>
      <c r="DS183" s="179">
        <v>0</v>
      </c>
      <c r="DT183" s="179">
        <v>0</v>
      </c>
      <c r="DU183" s="179">
        <v>0</v>
      </c>
      <c r="DV183" s="179">
        <v>0</v>
      </c>
      <c r="DW183" s="179">
        <v>0</v>
      </c>
      <c r="DX183" s="179">
        <v>0</v>
      </c>
      <c r="DY183" s="179">
        <v>0</v>
      </c>
      <c r="DZ183" s="179">
        <v>0</v>
      </c>
      <c r="EA183" s="179">
        <v>0</v>
      </c>
      <c r="EB183" s="179">
        <v>0</v>
      </c>
      <c r="EC183" s="179">
        <v>0</v>
      </c>
      <c r="ED183" s="179">
        <v>0</v>
      </c>
      <c r="EE183" s="179">
        <v>0</v>
      </c>
      <c r="EF183" s="179">
        <v>0</v>
      </c>
      <c r="EG183" s="179">
        <v>0</v>
      </c>
      <c r="EH183" s="179">
        <v>0</v>
      </c>
      <c r="EI183" s="179">
        <v>0</v>
      </c>
      <c r="EJ183" s="179">
        <v>0</v>
      </c>
      <c r="EK183" s="179">
        <v>0</v>
      </c>
      <c r="EL183" s="179">
        <v>0</v>
      </c>
      <c r="EM183" s="179">
        <v>0</v>
      </c>
      <c r="EN183" s="179">
        <v>0</v>
      </c>
      <c r="EO183" s="179">
        <v>0</v>
      </c>
      <c r="EP183" s="179">
        <v>0</v>
      </c>
      <c r="EQ183" s="179">
        <v>0</v>
      </c>
      <c r="ER183" s="179">
        <v>0</v>
      </c>
      <c r="ES183" s="179">
        <v>0</v>
      </c>
      <c r="ET183" s="179">
        <v>0</v>
      </c>
      <c r="EU183" s="179">
        <v>0</v>
      </c>
      <c r="EV183" s="179">
        <v>0</v>
      </c>
      <c r="EW183" s="179">
        <v>0</v>
      </c>
      <c r="EX183" s="179">
        <v>0</v>
      </c>
      <c r="EY183" s="179">
        <v>0</v>
      </c>
      <c r="EZ183" s="179">
        <v>0</v>
      </c>
      <c r="FA183" s="179">
        <v>0</v>
      </c>
      <c r="FB183" s="179">
        <v>0</v>
      </c>
      <c r="FC183" s="179">
        <v>0</v>
      </c>
      <c r="FD183" s="179">
        <v>0</v>
      </c>
      <c r="FE183" s="179">
        <v>0</v>
      </c>
      <c r="FF183" s="179">
        <v>0</v>
      </c>
      <c r="FG183" s="179">
        <v>0</v>
      </c>
      <c r="FH183" s="179">
        <v>0</v>
      </c>
      <c r="FI183" s="179">
        <v>0</v>
      </c>
      <c r="FJ183" s="179">
        <v>0</v>
      </c>
      <c r="FK183" s="179">
        <v>0</v>
      </c>
      <c r="FL183" s="179">
        <v>0</v>
      </c>
      <c r="FM183" s="179">
        <v>0</v>
      </c>
      <c r="FN183" s="179">
        <v>0</v>
      </c>
      <c r="FO183" s="179">
        <v>0</v>
      </c>
      <c r="FP183" s="179">
        <v>0</v>
      </c>
      <c r="FQ183" s="179">
        <v>0</v>
      </c>
      <c r="FR183" s="179">
        <v>0</v>
      </c>
      <c r="FS183" s="179">
        <v>0</v>
      </c>
      <c r="FT183" s="179">
        <v>0</v>
      </c>
      <c r="FU183" s="179">
        <v>0</v>
      </c>
      <c r="FV183" s="179">
        <v>0</v>
      </c>
      <c r="FW183" s="179">
        <v>0</v>
      </c>
      <c r="FX183" s="179">
        <v>0</v>
      </c>
      <c r="FY183" s="179">
        <v>0</v>
      </c>
      <c r="FZ183" s="179">
        <v>0</v>
      </c>
      <c r="GA183" s="179">
        <v>0</v>
      </c>
    </row>
    <row r="184" spans="2:183">
      <c r="B184" s="180" t="s">
        <v>6</v>
      </c>
      <c r="C184" s="181" t="s">
        <v>48</v>
      </c>
      <c r="D184" s="94">
        <v>0.32851874796078234</v>
      </c>
      <c r="E184" s="95">
        <v>0.32814052275392247</v>
      </c>
      <c r="F184" s="95">
        <v>0.32720635303886553</v>
      </c>
      <c r="G184" s="95">
        <v>0.32803877111353996</v>
      </c>
      <c r="H184" s="95">
        <v>0.32839413312704263</v>
      </c>
      <c r="I184" s="95">
        <v>0.32764917040652863</v>
      </c>
      <c r="J184" s="95">
        <v>0.32778474435716243</v>
      </c>
      <c r="K184" s="95">
        <v>0.32777841082068288</v>
      </c>
      <c r="L184" s="95" t="e">
        <v>#DIV/0!</v>
      </c>
      <c r="M184" s="95" t="e">
        <v>#DIV/0!</v>
      </c>
      <c r="N184" s="95" t="e">
        <v>#DIV/0!</v>
      </c>
      <c r="O184" s="95" t="e">
        <v>#DIV/0!</v>
      </c>
      <c r="P184" s="95" t="e">
        <v>#DIV/0!</v>
      </c>
      <c r="Q184" s="95" t="e">
        <v>#DIV/0!</v>
      </c>
      <c r="R184" s="95" t="e">
        <v>#DIV/0!</v>
      </c>
      <c r="S184" s="95" t="e">
        <v>#DIV/0!</v>
      </c>
      <c r="T184" s="95" t="e">
        <v>#DIV/0!</v>
      </c>
      <c r="U184" s="95" t="e">
        <v>#DIV/0!</v>
      </c>
      <c r="V184" s="95" t="e">
        <v>#DIV/0!</v>
      </c>
      <c r="W184" s="95" t="e">
        <v>#DIV/0!</v>
      </c>
      <c r="X184" s="95" t="e">
        <v>#DIV/0!</v>
      </c>
      <c r="Y184" s="95" t="e">
        <v>#DIV/0!</v>
      </c>
      <c r="Z184" s="95" t="e">
        <v>#DIV/0!</v>
      </c>
      <c r="AA184" s="95" t="e">
        <v>#DIV/0!</v>
      </c>
      <c r="AB184" s="95" t="e">
        <v>#DIV/0!</v>
      </c>
      <c r="AC184" s="95" t="e">
        <v>#DIV/0!</v>
      </c>
      <c r="AD184" s="95" t="e">
        <v>#DIV/0!</v>
      </c>
      <c r="AE184" s="95" t="e">
        <v>#DIV/0!</v>
      </c>
      <c r="AF184" s="95" t="e">
        <v>#DIV/0!</v>
      </c>
      <c r="AG184" s="95" t="e">
        <v>#DIV/0!</v>
      </c>
      <c r="AH184" s="95" t="e">
        <v>#DIV/0!</v>
      </c>
      <c r="AI184" s="95" t="e">
        <v>#DIV/0!</v>
      </c>
      <c r="AJ184" s="95" t="e">
        <v>#DIV/0!</v>
      </c>
      <c r="AK184" s="95" t="e">
        <v>#DIV/0!</v>
      </c>
      <c r="AL184" s="95" t="e">
        <v>#DIV/0!</v>
      </c>
      <c r="AM184" s="95" t="e">
        <v>#DIV/0!</v>
      </c>
      <c r="AN184" s="95" t="e">
        <v>#DIV/0!</v>
      </c>
      <c r="AO184" s="95" t="e">
        <v>#DIV/0!</v>
      </c>
      <c r="AP184" s="95" t="e">
        <v>#DIV/0!</v>
      </c>
      <c r="AQ184" s="95" t="e">
        <v>#DIV/0!</v>
      </c>
      <c r="AR184" s="95" t="e">
        <v>#DIV/0!</v>
      </c>
      <c r="AS184" s="95" t="e">
        <v>#DIV/0!</v>
      </c>
      <c r="AT184" s="95" t="e">
        <v>#DIV/0!</v>
      </c>
      <c r="AU184" s="95" t="e">
        <v>#DIV/0!</v>
      </c>
      <c r="AV184" s="95" t="e">
        <v>#DIV/0!</v>
      </c>
      <c r="AW184" s="95" t="e">
        <v>#DIV/0!</v>
      </c>
      <c r="AX184" s="95" t="e">
        <v>#DIV/0!</v>
      </c>
      <c r="AY184" s="95" t="e">
        <v>#DIV/0!</v>
      </c>
      <c r="AZ184" s="95" t="e">
        <v>#DIV/0!</v>
      </c>
      <c r="BA184" s="95" t="e">
        <v>#DIV/0!</v>
      </c>
      <c r="BB184" s="95" t="e">
        <v>#DIV/0!</v>
      </c>
      <c r="BC184" s="95" t="e">
        <v>#DIV/0!</v>
      </c>
      <c r="BD184" s="95" t="e">
        <v>#DIV/0!</v>
      </c>
      <c r="BE184" s="95" t="e">
        <v>#DIV/0!</v>
      </c>
      <c r="BF184" s="95" t="e">
        <v>#DIV/0!</v>
      </c>
      <c r="BG184" s="95" t="e">
        <v>#DIV/0!</v>
      </c>
      <c r="BH184" s="95" t="e">
        <v>#DIV/0!</v>
      </c>
      <c r="BI184" s="95" t="e">
        <v>#DIV/0!</v>
      </c>
      <c r="BJ184" s="95" t="e">
        <v>#DIV/0!</v>
      </c>
      <c r="BK184" s="95" t="e">
        <v>#DIV/0!</v>
      </c>
      <c r="BL184" s="95" t="e">
        <v>#DIV/0!</v>
      </c>
      <c r="BM184" s="95" t="e">
        <v>#DIV/0!</v>
      </c>
      <c r="BN184" s="95" t="e">
        <v>#DIV/0!</v>
      </c>
      <c r="BO184" s="95" t="e">
        <v>#DIV/0!</v>
      </c>
      <c r="BP184" s="95" t="e">
        <v>#DIV/0!</v>
      </c>
      <c r="BQ184" s="95" t="e">
        <v>#DIV/0!</v>
      </c>
      <c r="BR184" s="95" t="e">
        <v>#DIV/0!</v>
      </c>
      <c r="BS184" s="95" t="e">
        <v>#DIV/0!</v>
      </c>
      <c r="BT184" s="95" t="e">
        <v>#DIV/0!</v>
      </c>
      <c r="BU184" s="95" t="e">
        <v>#DIV/0!</v>
      </c>
      <c r="BV184" s="95" t="e">
        <v>#DIV/0!</v>
      </c>
      <c r="BW184" s="95" t="e">
        <v>#DIV/0!</v>
      </c>
      <c r="BX184" s="95" t="e">
        <v>#DIV/0!</v>
      </c>
      <c r="BY184" s="95" t="e">
        <v>#DIV/0!</v>
      </c>
      <c r="BZ184" s="95" t="e">
        <v>#DIV/0!</v>
      </c>
      <c r="CA184" s="95" t="e">
        <v>#DIV/0!</v>
      </c>
      <c r="CB184" s="95" t="e">
        <v>#DIV/0!</v>
      </c>
      <c r="CC184" s="95" t="e">
        <v>#DIV/0!</v>
      </c>
      <c r="CD184" s="95" t="e">
        <v>#DIV/0!</v>
      </c>
      <c r="CE184" s="95" t="e">
        <v>#DIV/0!</v>
      </c>
      <c r="CF184" s="95" t="e">
        <v>#DIV/0!</v>
      </c>
      <c r="CG184" s="95" t="e">
        <v>#DIV/0!</v>
      </c>
      <c r="CH184" s="95" t="e">
        <v>#DIV/0!</v>
      </c>
      <c r="CI184" s="95" t="e">
        <v>#DIV/0!</v>
      </c>
      <c r="CJ184" s="95" t="e">
        <v>#DIV/0!</v>
      </c>
      <c r="CK184" s="95" t="e">
        <v>#DIV/0!</v>
      </c>
      <c r="CL184" s="95" t="e">
        <v>#DIV/0!</v>
      </c>
      <c r="CM184" s="95" t="e">
        <v>#DIV/0!</v>
      </c>
      <c r="CN184" s="95" t="e">
        <v>#DIV/0!</v>
      </c>
      <c r="CO184" s="95" t="e">
        <v>#DIV/0!</v>
      </c>
      <c r="CP184" s="95" t="e">
        <v>#DIV/0!</v>
      </c>
      <c r="CQ184" s="95" t="e">
        <v>#DIV/0!</v>
      </c>
      <c r="CR184" s="95" t="e">
        <v>#DIV/0!</v>
      </c>
      <c r="CS184" s="95" t="e">
        <v>#DIV/0!</v>
      </c>
      <c r="CT184" s="95" t="e">
        <v>#DIV/0!</v>
      </c>
      <c r="CU184" s="95" t="e">
        <v>#DIV/0!</v>
      </c>
      <c r="CV184" s="95" t="e">
        <v>#DIV/0!</v>
      </c>
      <c r="CW184" s="95" t="e">
        <v>#DIV/0!</v>
      </c>
      <c r="CX184" s="95" t="e">
        <v>#DIV/0!</v>
      </c>
      <c r="CY184" s="95" t="e">
        <v>#DIV/0!</v>
      </c>
      <c r="CZ184" s="95" t="e">
        <v>#DIV/0!</v>
      </c>
      <c r="DA184" s="95" t="e">
        <v>#DIV/0!</v>
      </c>
      <c r="DB184" s="95" t="e">
        <v>#DIV/0!</v>
      </c>
      <c r="DC184" s="95" t="e">
        <v>#DIV/0!</v>
      </c>
      <c r="DD184" s="95" t="e">
        <v>#DIV/0!</v>
      </c>
      <c r="DE184" s="95" t="e">
        <v>#DIV/0!</v>
      </c>
      <c r="DF184" s="95" t="e">
        <v>#DIV/0!</v>
      </c>
      <c r="DG184" s="95" t="e">
        <v>#DIV/0!</v>
      </c>
      <c r="DH184" s="95" t="e">
        <v>#DIV/0!</v>
      </c>
      <c r="DI184" s="95" t="e">
        <v>#DIV/0!</v>
      </c>
      <c r="DJ184" s="95" t="e">
        <v>#DIV/0!</v>
      </c>
      <c r="DK184" s="95" t="e">
        <v>#DIV/0!</v>
      </c>
      <c r="DL184" s="95" t="e">
        <v>#DIV/0!</v>
      </c>
      <c r="DM184" s="95" t="e">
        <v>#DIV/0!</v>
      </c>
      <c r="DN184" s="95" t="e">
        <v>#DIV/0!</v>
      </c>
      <c r="DO184" s="95" t="e">
        <v>#DIV/0!</v>
      </c>
      <c r="DP184" s="95" t="e">
        <v>#DIV/0!</v>
      </c>
      <c r="DQ184" s="95" t="e">
        <v>#DIV/0!</v>
      </c>
      <c r="DR184" s="95" t="e">
        <v>#DIV/0!</v>
      </c>
      <c r="DS184" s="95" t="e">
        <v>#DIV/0!</v>
      </c>
      <c r="DT184" s="95" t="e">
        <v>#DIV/0!</v>
      </c>
      <c r="DU184" s="95" t="e">
        <v>#DIV/0!</v>
      </c>
      <c r="DV184" s="95" t="e">
        <v>#DIV/0!</v>
      </c>
      <c r="DW184" s="95" t="e">
        <v>#DIV/0!</v>
      </c>
      <c r="DX184" s="95" t="e">
        <v>#DIV/0!</v>
      </c>
      <c r="DY184" s="95" t="e">
        <v>#DIV/0!</v>
      </c>
      <c r="DZ184" s="95" t="e">
        <v>#DIV/0!</v>
      </c>
      <c r="EA184" s="95" t="e">
        <v>#DIV/0!</v>
      </c>
      <c r="EB184" s="95" t="e">
        <v>#DIV/0!</v>
      </c>
      <c r="EC184" s="95" t="e">
        <v>#DIV/0!</v>
      </c>
      <c r="ED184" s="95" t="e">
        <v>#DIV/0!</v>
      </c>
      <c r="EE184" s="95" t="e">
        <v>#DIV/0!</v>
      </c>
      <c r="EF184" s="95" t="e">
        <v>#DIV/0!</v>
      </c>
      <c r="EG184" s="95" t="e">
        <v>#DIV/0!</v>
      </c>
      <c r="EH184" s="95" t="e">
        <v>#DIV/0!</v>
      </c>
      <c r="EI184" s="95" t="e">
        <v>#DIV/0!</v>
      </c>
      <c r="EJ184" s="95" t="e">
        <v>#DIV/0!</v>
      </c>
      <c r="EK184" s="95" t="e">
        <v>#DIV/0!</v>
      </c>
      <c r="EL184" s="95" t="e">
        <v>#DIV/0!</v>
      </c>
      <c r="EM184" s="95" t="e">
        <v>#DIV/0!</v>
      </c>
      <c r="EN184" s="95" t="e">
        <v>#DIV/0!</v>
      </c>
      <c r="EO184" s="95" t="e">
        <v>#DIV/0!</v>
      </c>
      <c r="EP184" s="95" t="e">
        <v>#DIV/0!</v>
      </c>
      <c r="EQ184" s="95" t="e">
        <v>#DIV/0!</v>
      </c>
      <c r="ER184" s="95" t="e">
        <v>#DIV/0!</v>
      </c>
      <c r="ES184" s="95" t="e">
        <v>#DIV/0!</v>
      </c>
      <c r="ET184" s="95" t="e">
        <v>#DIV/0!</v>
      </c>
      <c r="EU184" s="95" t="e">
        <v>#DIV/0!</v>
      </c>
      <c r="EV184" s="95" t="e">
        <v>#DIV/0!</v>
      </c>
      <c r="EW184" s="95" t="e">
        <v>#DIV/0!</v>
      </c>
      <c r="EX184" s="95" t="e">
        <v>#DIV/0!</v>
      </c>
      <c r="EY184" s="95" t="e">
        <v>#DIV/0!</v>
      </c>
      <c r="EZ184" s="95" t="e">
        <v>#DIV/0!</v>
      </c>
      <c r="FA184" s="95" t="e">
        <v>#DIV/0!</v>
      </c>
      <c r="FB184" s="95" t="e">
        <v>#DIV/0!</v>
      </c>
      <c r="FC184" s="95" t="e">
        <v>#DIV/0!</v>
      </c>
      <c r="FD184" s="95" t="e">
        <v>#DIV/0!</v>
      </c>
      <c r="FE184" s="95" t="e">
        <v>#DIV/0!</v>
      </c>
      <c r="FF184" s="95" t="e">
        <v>#DIV/0!</v>
      </c>
      <c r="FG184" s="95" t="e">
        <v>#DIV/0!</v>
      </c>
      <c r="FH184" s="95" t="e">
        <v>#DIV/0!</v>
      </c>
      <c r="FI184" s="95" t="e">
        <v>#DIV/0!</v>
      </c>
      <c r="FJ184" s="95" t="e">
        <v>#DIV/0!</v>
      </c>
      <c r="FK184" s="95" t="e">
        <v>#DIV/0!</v>
      </c>
      <c r="FL184" s="95" t="e">
        <v>#DIV/0!</v>
      </c>
      <c r="FM184" s="95" t="e">
        <v>#DIV/0!</v>
      </c>
      <c r="FN184" s="95" t="e">
        <v>#DIV/0!</v>
      </c>
      <c r="FO184" s="95" t="e">
        <v>#DIV/0!</v>
      </c>
      <c r="FP184" s="95" t="e">
        <v>#DIV/0!</v>
      </c>
      <c r="FQ184" s="95" t="e">
        <v>#DIV/0!</v>
      </c>
      <c r="FR184" s="95" t="e">
        <v>#DIV/0!</v>
      </c>
      <c r="FS184" s="95" t="e">
        <v>#DIV/0!</v>
      </c>
      <c r="FT184" s="95" t="e">
        <v>#DIV/0!</v>
      </c>
      <c r="FU184" s="95" t="e">
        <v>#DIV/0!</v>
      </c>
      <c r="FV184" s="95" t="e">
        <v>#DIV/0!</v>
      </c>
      <c r="FW184" s="95" t="e">
        <v>#DIV/0!</v>
      </c>
      <c r="FX184" s="95" t="e">
        <v>#DIV/0!</v>
      </c>
      <c r="FY184" s="95" t="e">
        <v>#DIV/0!</v>
      </c>
      <c r="FZ184" s="95" t="e">
        <v>#DIV/0!</v>
      </c>
      <c r="GA184" s="95" t="e">
        <v>#DIV/0!</v>
      </c>
    </row>
    <row r="185" spans="2:183">
      <c r="B185" s="44" t="s">
        <v>6</v>
      </c>
      <c r="C185" s="651" t="s">
        <v>94</v>
      </c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2"/>
      <c r="AM185" s="182"/>
      <c r="AN185" s="182"/>
      <c r="AO185" s="182"/>
      <c r="AP185" s="182"/>
      <c r="AQ185" s="182"/>
      <c r="AR185" s="182"/>
      <c r="AS185" s="182"/>
      <c r="AT185" s="182"/>
      <c r="AU185" s="182"/>
      <c r="AV185" s="182"/>
      <c r="AW185" s="182"/>
      <c r="AX185" s="182"/>
      <c r="AY185" s="182"/>
      <c r="AZ185" s="182"/>
      <c r="BA185" s="182"/>
      <c r="BB185" s="182"/>
      <c r="BC185" s="182"/>
      <c r="BD185" s="182"/>
      <c r="BE185" s="182"/>
      <c r="BF185" s="182"/>
      <c r="BG185" s="182"/>
      <c r="BH185" s="182"/>
      <c r="BI185" s="182"/>
      <c r="BJ185" s="182"/>
      <c r="BK185" s="182"/>
      <c r="BL185" s="182"/>
      <c r="BM185" s="182"/>
      <c r="BN185" s="182"/>
      <c r="BO185" s="182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2"/>
      <c r="CG185" s="182"/>
      <c r="CH185" s="182"/>
      <c r="CI185" s="182"/>
      <c r="CJ185" s="182"/>
      <c r="CK185" s="182"/>
      <c r="CL185" s="182"/>
      <c r="CM185" s="182"/>
      <c r="CN185" s="182"/>
      <c r="CO185" s="182"/>
      <c r="CP185" s="182"/>
      <c r="CQ185" s="182"/>
      <c r="CR185" s="182"/>
      <c r="CS185" s="182"/>
      <c r="CT185" s="182"/>
      <c r="CU185" s="182"/>
      <c r="CV185" s="182"/>
      <c r="CW185" s="182"/>
      <c r="CX185" s="182"/>
      <c r="CY185" s="182"/>
      <c r="CZ185" s="182"/>
      <c r="DA185" s="182"/>
      <c r="DB185" s="182"/>
      <c r="DC185" s="182"/>
      <c r="DD185" s="182"/>
      <c r="DE185" s="182"/>
      <c r="DF185" s="182"/>
      <c r="DG185" s="182"/>
      <c r="DH185" s="182"/>
      <c r="DI185" s="182"/>
      <c r="DJ185" s="182"/>
      <c r="DK185" s="182"/>
      <c r="DL185" s="182"/>
      <c r="DM185" s="182"/>
      <c r="DN185" s="182"/>
      <c r="DO185" s="182"/>
      <c r="DP185" s="182"/>
      <c r="DQ185" s="182"/>
      <c r="DR185" s="182"/>
      <c r="DS185" s="182"/>
      <c r="DT185" s="182"/>
      <c r="DU185" s="182"/>
      <c r="DV185" s="182"/>
      <c r="DW185" s="182"/>
      <c r="DX185" s="182"/>
      <c r="DY185" s="182"/>
      <c r="DZ185" s="182"/>
      <c r="EA185" s="182"/>
      <c r="EB185" s="182"/>
      <c r="EC185" s="182"/>
      <c r="ED185" s="182"/>
      <c r="EE185" s="182"/>
      <c r="EF185" s="182"/>
      <c r="EG185" s="182"/>
      <c r="EH185" s="182"/>
      <c r="EI185" s="182"/>
      <c r="EJ185" s="182"/>
      <c r="EK185" s="182"/>
      <c r="EL185" s="182"/>
      <c r="EM185" s="182"/>
      <c r="EN185" s="182"/>
      <c r="EO185" s="182"/>
      <c r="EP185" s="182"/>
      <c r="EQ185" s="182"/>
      <c r="ER185" s="182"/>
      <c r="ES185" s="182"/>
      <c r="ET185" s="182"/>
      <c r="EU185" s="182"/>
      <c r="EV185" s="182"/>
      <c r="EW185" s="182"/>
      <c r="EX185" s="182"/>
      <c r="EY185" s="182"/>
      <c r="EZ185" s="182"/>
      <c r="FA185" s="182"/>
      <c r="FB185" s="182"/>
      <c r="FC185" s="182"/>
      <c r="FD185" s="182"/>
      <c r="FE185" s="182"/>
      <c r="FF185" s="182"/>
      <c r="FG185" s="182"/>
      <c r="FH185" s="182"/>
      <c r="FI185" s="182"/>
      <c r="FJ185" s="182"/>
      <c r="FK185" s="182"/>
      <c r="FL185" s="182"/>
      <c r="FM185" s="182"/>
      <c r="FN185" s="182"/>
      <c r="FO185" s="182"/>
      <c r="FP185" s="182"/>
      <c r="FQ185" s="182"/>
      <c r="FR185" s="182"/>
      <c r="FS185" s="182"/>
      <c r="FT185" s="182"/>
      <c r="FU185" s="182"/>
      <c r="FV185" s="182"/>
      <c r="FW185" s="182"/>
      <c r="FX185" s="182"/>
      <c r="FY185" s="182"/>
      <c r="FZ185" s="182"/>
      <c r="GA185" s="182"/>
    </row>
    <row r="186" spans="2:183">
      <c r="B186" s="43" t="s">
        <v>6</v>
      </c>
      <c r="C186" s="652" t="s">
        <v>49</v>
      </c>
      <c r="D186" s="17">
        <v>744</v>
      </c>
      <c r="E186" s="17">
        <v>672</v>
      </c>
      <c r="F186" s="17">
        <v>744</v>
      </c>
      <c r="G186" s="17">
        <v>720</v>
      </c>
      <c r="H186" s="17">
        <v>744</v>
      </c>
      <c r="I186" s="17">
        <v>720</v>
      </c>
      <c r="J186" s="17">
        <v>744</v>
      </c>
      <c r="K186" s="17">
        <v>744</v>
      </c>
      <c r="L186" s="17">
        <v>720</v>
      </c>
      <c r="M186" s="17">
        <v>744</v>
      </c>
      <c r="N186" s="17">
        <v>720</v>
      </c>
      <c r="O186" s="17">
        <v>744</v>
      </c>
      <c r="P186" s="17">
        <v>744</v>
      </c>
      <c r="Q186" s="17">
        <v>672</v>
      </c>
      <c r="R186" s="17">
        <v>744</v>
      </c>
      <c r="S186" s="17">
        <v>720</v>
      </c>
      <c r="T186" s="17">
        <v>744</v>
      </c>
      <c r="U186" s="17">
        <v>720</v>
      </c>
      <c r="V186" s="17">
        <v>744</v>
      </c>
      <c r="W186" s="17">
        <v>744</v>
      </c>
      <c r="X186" s="17">
        <v>720</v>
      </c>
      <c r="Y186" s="17">
        <v>744</v>
      </c>
      <c r="Z186" s="17">
        <v>720</v>
      </c>
      <c r="AA186" s="17">
        <v>744</v>
      </c>
      <c r="AB186" s="17">
        <v>744</v>
      </c>
      <c r="AC186" s="17">
        <v>672</v>
      </c>
      <c r="AD186" s="17">
        <v>744</v>
      </c>
      <c r="AE186" s="17">
        <v>720</v>
      </c>
      <c r="AF186" s="17">
        <v>744</v>
      </c>
      <c r="AG186" s="17">
        <v>720</v>
      </c>
      <c r="AH186" s="17">
        <v>744</v>
      </c>
      <c r="AI186" s="17">
        <v>744</v>
      </c>
      <c r="AJ186" s="17">
        <v>720</v>
      </c>
      <c r="AK186" s="17">
        <v>744</v>
      </c>
      <c r="AL186" s="17">
        <v>720</v>
      </c>
      <c r="AM186" s="17">
        <v>744</v>
      </c>
      <c r="AN186" s="17">
        <v>744</v>
      </c>
      <c r="AO186" s="17">
        <v>696</v>
      </c>
      <c r="AP186" s="17">
        <v>744</v>
      </c>
      <c r="AQ186" s="17">
        <v>720</v>
      </c>
      <c r="AR186" s="17">
        <v>744</v>
      </c>
      <c r="AS186" s="17">
        <v>720</v>
      </c>
      <c r="AT186" s="17">
        <v>744</v>
      </c>
      <c r="AU186" s="17">
        <v>744</v>
      </c>
      <c r="AV186" s="17">
        <v>720</v>
      </c>
      <c r="AW186" s="17">
        <v>744</v>
      </c>
      <c r="AX186" s="17">
        <v>720</v>
      </c>
      <c r="AY186" s="17">
        <v>744</v>
      </c>
      <c r="AZ186" s="17">
        <v>744</v>
      </c>
      <c r="BA186" s="17">
        <v>672</v>
      </c>
      <c r="BB186" s="17">
        <v>744</v>
      </c>
      <c r="BC186" s="17">
        <v>720</v>
      </c>
      <c r="BD186" s="17">
        <v>744</v>
      </c>
      <c r="BE186" s="17">
        <v>720</v>
      </c>
      <c r="BF186" s="17">
        <v>744</v>
      </c>
      <c r="BG186" s="17">
        <v>744</v>
      </c>
      <c r="BH186" s="17">
        <v>720</v>
      </c>
      <c r="BI186" s="17">
        <v>744</v>
      </c>
      <c r="BJ186" s="17">
        <v>720</v>
      </c>
      <c r="BK186" s="17">
        <v>744</v>
      </c>
      <c r="BL186" s="17">
        <v>744</v>
      </c>
      <c r="BM186" s="17">
        <v>672</v>
      </c>
      <c r="BN186" s="17">
        <v>744</v>
      </c>
      <c r="BO186" s="17">
        <v>720</v>
      </c>
      <c r="BP186" s="17">
        <v>744</v>
      </c>
      <c r="BQ186" s="17">
        <v>720</v>
      </c>
      <c r="BR186" s="17">
        <v>744</v>
      </c>
      <c r="BS186" s="17">
        <v>744</v>
      </c>
      <c r="BT186" s="17">
        <v>720</v>
      </c>
      <c r="BU186" s="17">
        <v>744</v>
      </c>
      <c r="BV186" s="17">
        <v>720</v>
      </c>
      <c r="BW186" s="17">
        <v>744</v>
      </c>
      <c r="BX186" s="17">
        <v>744</v>
      </c>
      <c r="BY186" s="17">
        <v>672</v>
      </c>
      <c r="BZ186" s="17">
        <v>744</v>
      </c>
      <c r="CA186" s="17">
        <v>720</v>
      </c>
      <c r="CB186" s="17">
        <v>744</v>
      </c>
      <c r="CC186" s="17">
        <v>720</v>
      </c>
      <c r="CD186" s="17">
        <v>744</v>
      </c>
      <c r="CE186" s="17">
        <v>744</v>
      </c>
      <c r="CF186" s="17">
        <v>720</v>
      </c>
      <c r="CG186" s="17">
        <v>744</v>
      </c>
      <c r="CH186" s="17">
        <v>720</v>
      </c>
      <c r="CI186" s="17">
        <v>744</v>
      </c>
      <c r="CJ186" s="17">
        <v>744</v>
      </c>
      <c r="CK186" s="17">
        <v>696</v>
      </c>
      <c r="CL186" s="17">
        <v>744</v>
      </c>
      <c r="CM186" s="17">
        <v>720</v>
      </c>
      <c r="CN186" s="17">
        <v>744</v>
      </c>
      <c r="CO186" s="17">
        <v>720</v>
      </c>
      <c r="CP186" s="17">
        <v>744</v>
      </c>
      <c r="CQ186" s="17">
        <v>744</v>
      </c>
      <c r="CR186" s="17">
        <v>720</v>
      </c>
      <c r="CS186" s="17">
        <v>744</v>
      </c>
      <c r="CT186" s="17">
        <v>720</v>
      </c>
      <c r="CU186" s="17">
        <v>744</v>
      </c>
      <c r="CV186" s="17">
        <v>744</v>
      </c>
      <c r="CW186" s="17">
        <v>672</v>
      </c>
      <c r="CX186" s="17">
        <v>744</v>
      </c>
      <c r="CY186" s="17">
        <v>720</v>
      </c>
      <c r="CZ186" s="17">
        <v>744</v>
      </c>
      <c r="DA186" s="17">
        <v>720</v>
      </c>
      <c r="DB186" s="17">
        <v>744</v>
      </c>
      <c r="DC186" s="17">
        <v>744</v>
      </c>
      <c r="DD186" s="17">
        <v>720</v>
      </c>
      <c r="DE186" s="17">
        <v>744</v>
      </c>
      <c r="DF186" s="17">
        <v>720</v>
      </c>
      <c r="DG186" s="17">
        <v>744</v>
      </c>
      <c r="DH186" s="17">
        <v>744</v>
      </c>
      <c r="DI186" s="17">
        <v>672</v>
      </c>
      <c r="DJ186" s="17">
        <v>744</v>
      </c>
      <c r="DK186" s="17">
        <v>720</v>
      </c>
      <c r="DL186" s="17">
        <v>744</v>
      </c>
      <c r="DM186" s="17">
        <v>720</v>
      </c>
      <c r="DN186" s="17">
        <v>744</v>
      </c>
      <c r="DO186" s="17">
        <v>744</v>
      </c>
      <c r="DP186" s="17">
        <v>720</v>
      </c>
      <c r="DQ186" s="17">
        <v>744</v>
      </c>
      <c r="DR186" s="17">
        <v>720</v>
      </c>
      <c r="DS186" s="17">
        <v>744</v>
      </c>
      <c r="DT186" s="17">
        <v>744</v>
      </c>
      <c r="DU186" s="17">
        <v>672</v>
      </c>
      <c r="DV186" s="17">
        <v>744</v>
      </c>
      <c r="DW186" s="17">
        <v>720</v>
      </c>
      <c r="DX186" s="17">
        <v>744</v>
      </c>
      <c r="DY186" s="17">
        <v>720</v>
      </c>
      <c r="DZ186" s="17">
        <v>744</v>
      </c>
      <c r="EA186" s="17">
        <v>744</v>
      </c>
      <c r="EB186" s="17">
        <v>720</v>
      </c>
      <c r="EC186" s="17">
        <v>744</v>
      </c>
      <c r="ED186" s="17">
        <v>720</v>
      </c>
      <c r="EE186" s="17">
        <v>744</v>
      </c>
      <c r="EF186" s="17">
        <v>744</v>
      </c>
      <c r="EG186" s="17">
        <v>696</v>
      </c>
      <c r="EH186" s="17">
        <v>744</v>
      </c>
      <c r="EI186" s="17">
        <v>720</v>
      </c>
      <c r="EJ186" s="17">
        <v>744</v>
      </c>
      <c r="EK186" s="17">
        <v>720</v>
      </c>
      <c r="EL186" s="17">
        <v>744</v>
      </c>
      <c r="EM186" s="17">
        <v>744</v>
      </c>
      <c r="EN186" s="17">
        <v>720</v>
      </c>
      <c r="EO186" s="17">
        <v>744</v>
      </c>
      <c r="EP186" s="17">
        <v>720</v>
      </c>
      <c r="EQ186" s="17">
        <v>744</v>
      </c>
      <c r="ER186" s="17">
        <v>744</v>
      </c>
      <c r="ES186" s="17">
        <v>672</v>
      </c>
      <c r="ET186" s="17">
        <v>744</v>
      </c>
      <c r="EU186" s="17">
        <v>720</v>
      </c>
      <c r="EV186" s="17">
        <v>744</v>
      </c>
      <c r="EW186" s="17">
        <v>720</v>
      </c>
      <c r="EX186" s="17">
        <v>744</v>
      </c>
      <c r="EY186" s="17">
        <v>744</v>
      </c>
      <c r="EZ186" s="17">
        <v>720</v>
      </c>
      <c r="FA186" s="17">
        <v>744</v>
      </c>
      <c r="FB186" s="17">
        <v>720</v>
      </c>
      <c r="FC186" s="17">
        <v>744</v>
      </c>
      <c r="FD186" s="17">
        <v>744</v>
      </c>
      <c r="FE186" s="17">
        <v>672</v>
      </c>
      <c r="FF186" s="17">
        <v>744</v>
      </c>
      <c r="FG186" s="17">
        <v>720</v>
      </c>
      <c r="FH186" s="17">
        <v>744</v>
      </c>
      <c r="FI186" s="17">
        <v>720</v>
      </c>
      <c r="FJ186" s="17">
        <v>744</v>
      </c>
      <c r="FK186" s="17">
        <v>744</v>
      </c>
      <c r="FL186" s="17">
        <v>720</v>
      </c>
      <c r="FM186" s="17">
        <v>744</v>
      </c>
      <c r="FN186" s="17">
        <v>720</v>
      </c>
      <c r="FO186" s="17">
        <v>744</v>
      </c>
      <c r="FP186" s="17">
        <v>744</v>
      </c>
      <c r="FQ186" s="17">
        <v>672</v>
      </c>
      <c r="FR186" s="17">
        <v>744</v>
      </c>
      <c r="FS186" s="17">
        <v>720</v>
      </c>
      <c r="FT186" s="17">
        <v>744</v>
      </c>
      <c r="FU186" s="17">
        <v>720</v>
      </c>
      <c r="FV186" s="17">
        <v>744</v>
      </c>
      <c r="FW186" s="17">
        <v>744</v>
      </c>
      <c r="FX186" s="17">
        <v>720</v>
      </c>
      <c r="FY186" s="17">
        <v>744</v>
      </c>
      <c r="FZ186" s="17">
        <v>720</v>
      </c>
      <c r="GA186" s="17">
        <v>744</v>
      </c>
    </row>
    <row r="187" spans="2:183">
      <c r="B187" s="43" t="s">
        <v>6</v>
      </c>
      <c r="C187" s="653" t="s">
        <v>50</v>
      </c>
      <c r="D187" s="85">
        <v>2677803.2800000003</v>
      </c>
      <c r="E187" s="85">
        <v>2397786.7999999998</v>
      </c>
      <c r="F187" s="85">
        <v>2565485.35</v>
      </c>
      <c r="G187" s="85">
        <v>2541658.13</v>
      </c>
      <c r="H187" s="85">
        <v>2658805.2199999997</v>
      </c>
      <c r="I187" s="85">
        <v>2510672.3199999998</v>
      </c>
      <c r="J187" s="85">
        <v>2619023.5300000003</v>
      </c>
      <c r="K187" s="85">
        <v>2618556.75</v>
      </c>
      <c r="L187" s="85">
        <v>0</v>
      </c>
      <c r="M187" s="85">
        <v>0</v>
      </c>
      <c r="N187" s="85">
        <v>0</v>
      </c>
      <c r="O187" s="85">
        <v>0</v>
      </c>
      <c r="P187" s="85">
        <v>0</v>
      </c>
      <c r="Q187" s="85">
        <v>0</v>
      </c>
      <c r="R187" s="85">
        <v>0</v>
      </c>
      <c r="S187" s="85">
        <v>0</v>
      </c>
      <c r="T187" s="85">
        <v>0</v>
      </c>
      <c r="U187" s="85">
        <v>0</v>
      </c>
      <c r="V187" s="85">
        <v>0</v>
      </c>
      <c r="W187" s="85">
        <v>0</v>
      </c>
      <c r="X187" s="85">
        <v>0</v>
      </c>
      <c r="Y187" s="85">
        <v>0</v>
      </c>
      <c r="Z187" s="85">
        <v>0</v>
      </c>
      <c r="AA187" s="85">
        <v>0</v>
      </c>
      <c r="AB187" s="85">
        <v>0</v>
      </c>
      <c r="AC187" s="85">
        <v>0</v>
      </c>
      <c r="AD187" s="85">
        <v>0</v>
      </c>
      <c r="AE187" s="85">
        <v>0</v>
      </c>
      <c r="AF187" s="85">
        <v>0</v>
      </c>
      <c r="AG187" s="85">
        <v>0</v>
      </c>
      <c r="AH187" s="85">
        <v>0</v>
      </c>
      <c r="AI187" s="85">
        <v>0</v>
      </c>
      <c r="AJ187" s="85">
        <v>0</v>
      </c>
      <c r="AK187" s="85">
        <v>0</v>
      </c>
      <c r="AL187" s="85">
        <v>0</v>
      </c>
      <c r="AM187" s="85">
        <v>0</v>
      </c>
      <c r="AN187" s="85">
        <v>0</v>
      </c>
      <c r="AO187" s="85">
        <v>0</v>
      </c>
      <c r="AP187" s="85">
        <v>0</v>
      </c>
      <c r="AQ187" s="85">
        <v>0</v>
      </c>
      <c r="AR187" s="85">
        <v>0</v>
      </c>
      <c r="AS187" s="85">
        <v>0</v>
      </c>
      <c r="AT187" s="85">
        <v>0</v>
      </c>
      <c r="AU187" s="85">
        <v>0</v>
      </c>
      <c r="AV187" s="85">
        <v>0</v>
      </c>
      <c r="AW187" s="85">
        <v>0</v>
      </c>
      <c r="AX187" s="85">
        <v>0</v>
      </c>
      <c r="AY187" s="85">
        <v>0</v>
      </c>
      <c r="AZ187" s="85">
        <v>0</v>
      </c>
      <c r="BA187" s="85">
        <v>0</v>
      </c>
      <c r="BB187" s="85">
        <v>0</v>
      </c>
      <c r="BC187" s="85">
        <v>0</v>
      </c>
      <c r="BD187" s="85">
        <v>0</v>
      </c>
      <c r="BE187" s="85">
        <v>0</v>
      </c>
      <c r="BF187" s="85">
        <v>0</v>
      </c>
      <c r="BG187" s="85">
        <v>0</v>
      </c>
      <c r="BH187" s="85">
        <v>0</v>
      </c>
      <c r="BI187" s="85">
        <v>0</v>
      </c>
      <c r="BJ187" s="85">
        <v>0</v>
      </c>
      <c r="BK187" s="85">
        <v>0</v>
      </c>
      <c r="BL187" s="85">
        <v>0</v>
      </c>
      <c r="BM187" s="85">
        <v>0</v>
      </c>
      <c r="BN187" s="85">
        <v>0</v>
      </c>
      <c r="BO187" s="85">
        <v>0</v>
      </c>
      <c r="BP187" s="85">
        <v>0</v>
      </c>
      <c r="BQ187" s="85">
        <v>0</v>
      </c>
      <c r="BR187" s="85">
        <v>0</v>
      </c>
      <c r="BS187" s="85">
        <v>0</v>
      </c>
      <c r="BT187" s="85">
        <v>0</v>
      </c>
      <c r="BU187" s="85">
        <v>0</v>
      </c>
      <c r="BV187" s="85">
        <v>0</v>
      </c>
      <c r="BW187" s="85">
        <v>0</v>
      </c>
      <c r="BX187" s="85">
        <v>0</v>
      </c>
      <c r="BY187" s="85">
        <v>0</v>
      </c>
      <c r="BZ187" s="85">
        <v>0</v>
      </c>
      <c r="CA187" s="85">
        <v>0</v>
      </c>
      <c r="CB187" s="85">
        <v>0</v>
      </c>
      <c r="CC187" s="85">
        <v>0</v>
      </c>
      <c r="CD187" s="85">
        <v>0</v>
      </c>
      <c r="CE187" s="85">
        <v>0</v>
      </c>
      <c r="CF187" s="85">
        <v>0</v>
      </c>
      <c r="CG187" s="85">
        <v>0</v>
      </c>
      <c r="CH187" s="85">
        <v>0</v>
      </c>
      <c r="CI187" s="85">
        <v>0</v>
      </c>
      <c r="CJ187" s="85">
        <v>0</v>
      </c>
      <c r="CK187" s="85">
        <v>0</v>
      </c>
      <c r="CL187" s="85">
        <v>0</v>
      </c>
      <c r="CM187" s="85">
        <v>0</v>
      </c>
      <c r="CN187" s="85">
        <v>0</v>
      </c>
      <c r="CO187" s="85">
        <v>0</v>
      </c>
      <c r="CP187" s="85">
        <v>0</v>
      </c>
      <c r="CQ187" s="85">
        <v>0</v>
      </c>
      <c r="CR187" s="85">
        <v>0</v>
      </c>
      <c r="CS187" s="85">
        <v>0</v>
      </c>
      <c r="CT187" s="85">
        <v>0</v>
      </c>
      <c r="CU187" s="85">
        <v>0</v>
      </c>
      <c r="CV187" s="85">
        <v>0</v>
      </c>
      <c r="CW187" s="85">
        <v>0</v>
      </c>
      <c r="CX187" s="85">
        <v>0</v>
      </c>
      <c r="CY187" s="85">
        <v>0</v>
      </c>
      <c r="CZ187" s="85">
        <v>0</v>
      </c>
      <c r="DA187" s="85">
        <v>0</v>
      </c>
      <c r="DB187" s="85">
        <v>0</v>
      </c>
      <c r="DC187" s="85">
        <v>0</v>
      </c>
      <c r="DD187" s="85">
        <v>0</v>
      </c>
      <c r="DE187" s="85">
        <v>0</v>
      </c>
      <c r="DF187" s="85">
        <v>0</v>
      </c>
      <c r="DG187" s="85">
        <v>0</v>
      </c>
      <c r="DH187" s="85">
        <v>0</v>
      </c>
      <c r="DI187" s="85">
        <v>0</v>
      </c>
      <c r="DJ187" s="85">
        <v>0</v>
      </c>
      <c r="DK187" s="85">
        <v>0</v>
      </c>
      <c r="DL187" s="85">
        <v>0</v>
      </c>
      <c r="DM187" s="85">
        <v>0</v>
      </c>
      <c r="DN187" s="85">
        <v>0</v>
      </c>
      <c r="DO187" s="85">
        <v>0</v>
      </c>
      <c r="DP187" s="85">
        <v>0</v>
      </c>
      <c r="DQ187" s="85">
        <v>0</v>
      </c>
      <c r="DR187" s="85">
        <v>0</v>
      </c>
      <c r="DS187" s="85">
        <v>0</v>
      </c>
      <c r="DT187" s="85">
        <v>0</v>
      </c>
      <c r="DU187" s="85">
        <v>0</v>
      </c>
      <c r="DV187" s="85">
        <v>0</v>
      </c>
      <c r="DW187" s="85">
        <v>0</v>
      </c>
      <c r="DX187" s="85">
        <v>0</v>
      </c>
      <c r="DY187" s="85">
        <v>0</v>
      </c>
      <c r="DZ187" s="85">
        <v>0</v>
      </c>
      <c r="EA187" s="85">
        <v>0</v>
      </c>
      <c r="EB187" s="85">
        <v>0</v>
      </c>
      <c r="EC187" s="85">
        <v>0</v>
      </c>
      <c r="ED187" s="85">
        <v>0</v>
      </c>
      <c r="EE187" s="85">
        <v>0</v>
      </c>
      <c r="EF187" s="85">
        <v>0</v>
      </c>
      <c r="EG187" s="85">
        <v>0</v>
      </c>
      <c r="EH187" s="85">
        <v>0</v>
      </c>
      <c r="EI187" s="85">
        <v>0</v>
      </c>
      <c r="EJ187" s="85">
        <v>0</v>
      </c>
      <c r="EK187" s="85">
        <v>0</v>
      </c>
      <c r="EL187" s="85">
        <v>0</v>
      </c>
      <c r="EM187" s="85">
        <v>0</v>
      </c>
      <c r="EN187" s="85">
        <v>0</v>
      </c>
      <c r="EO187" s="85">
        <v>0</v>
      </c>
      <c r="EP187" s="85">
        <v>0</v>
      </c>
      <c r="EQ187" s="85">
        <v>0</v>
      </c>
      <c r="ER187" s="85">
        <v>0</v>
      </c>
      <c r="ES187" s="85">
        <v>0</v>
      </c>
      <c r="ET187" s="85">
        <v>0</v>
      </c>
      <c r="EU187" s="85">
        <v>0</v>
      </c>
      <c r="EV187" s="85">
        <v>0</v>
      </c>
      <c r="EW187" s="85">
        <v>0</v>
      </c>
      <c r="EX187" s="85">
        <v>0</v>
      </c>
      <c r="EY187" s="85">
        <v>0</v>
      </c>
      <c r="EZ187" s="85">
        <v>0</v>
      </c>
      <c r="FA187" s="85">
        <v>0</v>
      </c>
      <c r="FB187" s="85">
        <v>0</v>
      </c>
      <c r="FC187" s="85">
        <v>0</v>
      </c>
      <c r="FD187" s="85">
        <v>0</v>
      </c>
      <c r="FE187" s="85">
        <v>0</v>
      </c>
      <c r="FF187" s="85">
        <v>0</v>
      </c>
      <c r="FG187" s="85">
        <v>0</v>
      </c>
      <c r="FH187" s="85">
        <v>0</v>
      </c>
      <c r="FI187" s="85">
        <v>0</v>
      </c>
      <c r="FJ187" s="85">
        <v>0</v>
      </c>
      <c r="FK187" s="85">
        <v>0</v>
      </c>
      <c r="FL187" s="85">
        <v>0</v>
      </c>
      <c r="FM187" s="85">
        <v>0</v>
      </c>
      <c r="FN187" s="85">
        <v>0</v>
      </c>
      <c r="FO187" s="85">
        <v>0</v>
      </c>
      <c r="FP187" s="85">
        <v>0</v>
      </c>
      <c r="FQ187" s="85">
        <v>0</v>
      </c>
      <c r="FR187" s="85">
        <v>0</v>
      </c>
      <c r="FS187" s="85">
        <v>0</v>
      </c>
      <c r="FT187" s="85">
        <v>0</v>
      </c>
      <c r="FU187" s="85">
        <v>0</v>
      </c>
      <c r="FV187" s="85">
        <v>0</v>
      </c>
      <c r="FW187" s="85">
        <v>0</v>
      </c>
      <c r="FX187" s="85">
        <v>0</v>
      </c>
      <c r="FY187" s="85">
        <v>0</v>
      </c>
      <c r="FZ187" s="85">
        <v>0</v>
      </c>
      <c r="GA187" s="85">
        <v>0</v>
      </c>
    </row>
    <row r="188" spans="2:183">
      <c r="B188" s="43" t="s">
        <v>6</v>
      </c>
      <c r="C188" s="653" t="s">
        <v>51</v>
      </c>
      <c r="D188" s="86">
        <v>27.659542416824191</v>
      </c>
      <c r="E188" s="86">
        <v>27.756916694063335</v>
      </c>
      <c r="F188" s="86">
        <v>27.770880752748337</v>
      </c>
      <c r="G188" s="86">
        <v>27.751301030856016</v>
      </c>
      <c r="H188" s="86">
        <v>27.670407874415641</v>
      </c>
      <c r="I188" s="86">
        <v>27.789831423985831</v>
      </c>
      <c r="J188" s="86">
        <v>27.771841683897993</v>
      </c>
      <c r="K188" s="86">
        <v>27.773724621294882</v>
      </c>
      <c r="L188" s="86" t="e">
        <v>#DIV/0!</v>
      </c>
      <c r="M188" s="86" t="e">
        <v>#DIV/0!</v>
      </c>
      <c r="N188" s="86" t="e">
        <v>#DIV/0!</v>
      </c>
      <c r="O188" s="86" t="e">
        <v>#DIV/0!</v>
      </c>
      <c r="P188" s="86" t="e">
        <v>#DIV/0!</v>
      </c>
      <c r="Q188" s="86" t="e">
        <v>#DIV/0!</v>
      </c>
      <c r="R188" s="86" t="e">
        <v>#DIV/0!</v>
      </c>
      <c r="S188" s="86" t="e">
        <v>#DIV/0!</v>
      </c>
      <c r="T188" s="86" t="e">
        <v>#DIV/0!</v>
      </c>
      <c r="U188" s="86" t="e">
        <v>#DIV/0!</v>
      </c>
      <c r="V188" s="86" t="e">
        <v>#DIV/0!</v>
      </c>
      <c r="W188" s="86" t="e">
        <v>#DIV/0!</v>
      </c>
      <c r="X188" s="86" t="e">
        <v>#DIV/0!</v>
      </c>
      <c r="Y188" s="86" t="e">
        <v>#DIV/0!</v>
      </c>
      <c r="Z188" s="86" t="e">
        <v>#DIV/0!</v>
      </c>
      <c r="AA188" s="86" t="e">
        <v>#DIV/0!</v>
      </c>
      <c r="AB188" s="86" t="e">
        <v>#DIV/0!</v>
      </c>
      <c r="AC188" s="86" t="e">
        <v>#DIV/0!</v>
      </c>
      <c r="AD188" s="86" t="e">
        <v>#DIV/0!</v>
      </c>
      <c r="AE188" s="86" t="e">
        <v>#DIV/0!</v>
      </c>
      <c r="AF188" s="86" t="e">
        <v>#DIV/0!</v>
      </c>
      <c r="AG188" s="86" t="e">
        <v>#DIV/0!</v>
      </c>
      <c r="AH188" s="86" t="e">
        <v>#DIV/0!</v>
      </c>
      <c r="AI188" s="86" t="e">
        <v>#DIV/0!</v>
      </c>
      <c r="AJ188" s="86" t="e">
        <v>#DIV/0!</v>
      </c>
      <c r="AK188" s="86" t="e">
        <v>#DIV/0!</v>
      </c>
      <c r="AL188" s="86" t="e">
        <v>#DIV/0!</v>
      </c>
      <c r="AM188" s="86" t="e">
        <v>#DIV/0!</v>
      </c>
      <c r="AN188" s="86" t="e">
        <v>#DIV/0!</v>
      </c>
      <c r="AO188" s="86" t="e">
        <v>#DIV/0!</v>
      </c>
      <c r="AP188" s="86" t="e">
        <v>#DIV/0!</v>
      </c>
      <c r="AQ188" s="86" t="e">
        <v>#DIV/0!</v>
      </c>
      <c r="AR188" s="86" t="e">
        <v>#DIV/0!</v>
      </c>
      <c r="AS188" s="86" t="e">
        <v>#DIV/0!</v>
      </c>
      <c r="AT188" s="86" t="e">
        <v>#DIV/0!</v>
      </c>
      <c r="AU188" s="86" t="e">
        <v>#DIV/0!</v>
      </c>
      <c r="AV188" s="86" t="e">
        <v>#DIV/0!</v>
      </c>
      <c r="AW188" s="86" t="e">
        <v>#DIV/0!</v>
      </c>
      <c r="AX188" s="86" t="e">
        <v>#DIV/0!</v>
      </c>
      <c r="AY188" s="86" t="e">
        <v>#DIV/0!</v>
      </c>
      <c r="AZ188" s="86" t="e">
        <v>#DIV/0!</v>
      </c>
      <c r="BA188" s="86" t="e">
        <v>#DIV/0!</v>
      </c>
      <c r="BB188" s="86" t="e">
        <v>#DIV/0!</v>
      </c>
      <c r="BC188" s="86" t="e">
        <v>#DIV/0!</v>
      </c>
      <c r="BD188" s="86" t="e">
        <v>#DIV/0!</v>
      </c>
      <c r="BE188" s="86" t="e">
        <v>#DIV/0!</v>
      </c>
      <c r="BF188" s="86" t="e">
        <v>#DIV/0!</v>
      </c>
      <c r="BG188" s="86" t="e">
        <v>#DIV/0!</v>
      </c>
      <c r="BH188" s="86" t="e">
        <v>#DIV/0!</v>
      </c>
      <c r="BI188" s="86" t="e">
        <v>#DIV/0!</v>
      </c>
      <c r="BJ188" s="86" t="e">
        <v>#DIV/0!</v>
      </c>
      <c r="BK188" s="86" t="e">
        <v>#DIV/0!</v>
      </c>
      <c r="BL188" s="86" t="e">
        <v>#DIV/0!</v>
      </c>
      <c r="BM188" s="86" t="e">
        <v>#DIV/0!</v>
      </c>
      <c r="BN188" s="86" t="e">
        <v>#DIV/0!</v>
      </c>
      <c r="BO188" s="86" t="e">
        <v>#DIV/0!</v>
      </c>
      <c r="BP188" s="86" t="e">
        <v>#DIV/0!</v>
      </c>
      <c r="BQ188" s="86" t="e">
        <v>#DIV/0!</v>
      </c>
      <c r="BR188" s="86" t="e">
        <v>#DIV/0!</v>
      </c>
      <c r="BS188" s="86" t="e">
        <v>#DIV/0!</v>
      </c>
      <c r="BT188" s="86" t="e">
        <v>#DIV/0!</v>
      </c>
      <c r="BU188" s="86" t="e">
        <v>#DIV/0!</v>
      </c>
      <c r="BV188" s="86" t="e">
        <v>#DIV/0!</v>
      </c>
      <c r="BW188" s="86" t="e">
        <v>#DIV/0!</v>
      </c>
      <c r="BX188" s="86" t="e">
        <v>#DIV/0!</v>
      </c>
      <c r="BY188" s="86" t="e">
        <v>#DIV/0!</v>
      </c>
      <c r="BZ188" s="86" t="e">
        <v>#DIV/0!</v>
      </c>
      <c r="CA188" s="86" t="e">
        <v>#DIV/0!</v>
      </c>
      <c r="CB188" s="86" t="e">
        <v>#DIV/0!</v>
      </c>
      <c r="CC188" s="86" t="e">
        <v>#DIV/0!</v>
      </c>
      <c r="CD188" s="86" t="e">
        <v>#DIV/0!</v>
      </c>
      <c r="CE188" s="86" t="e">
        <v>#DIV/0!</v>
      </c>
      <c r="CF188" s="86" t="e">
        <v>#DIV/0!</v>
      </c>
      <c r="CG188" s="86" t="e">
        <v>#DIV/0!</v>
      </c>
      <c r="CH188" s="86" t="e">
        <v>#DIV/0!</v>
      </c>
      <c r="CI188" s="86" t="e">
        <v>#DIV/0!</v>
      </c>
      <c r="CJ188" s="86" t="e">
        <v>#DIV/0!</v>
      </c>
      <c r="CK188" s="86" t="e">
        <v>#DIV/0!</v>
      </c>
      <c r="CL188" s="86" t="e">
        <v>#DIV/0!</v>
      </c>
      <c r="CM188" s="86" t="e">
        <v>#DIV/0!</v>
      </c>
      <c r="CN188" s="86" t="e">
        <v>#DIV/0!</v>
      </c>
      <c r="CO188" s="86" t="e">
        <v>#DIV/0!</v>
      </c>
      <c r="CP188" s="86" t="e">
        <v>#DIV/0!</v>
      </c>
      <c r="CQ188" s="86" t="e">
        <v>#DIV/0!</v>
      </c>
      <c r="CR188" s="86" t="e">
        <v>#DIV/0!</v>
      </c>
      <c r="CS188" s="86" t="e">
        <v>#DIV/0!</v>
      </c>
      <c r="CT188" s="86" t="e">
        <v>#DIV/0!</v>
      </c>
      <c r="CU188" s="86" t="e">
        <v>#DIV/0!</v>
      </c>
      <c r="CV188" s="86" t="e">
        <v>#DIV/0!</v>
      </c>
      <c r="CW188" s="86" t="e">
        <v>#DIV/0!</v>
      </c>
      <c r="CX188" s="86" t="e">
        <v>#DIV/0!</v>
      </c>
      <c r="CY188" s="86" t="e">
        <v>#DIV/0!</v>
      </c>
      <c r="CZ188" s="86" t="e">
        <v>#DIV/0!</v>
      </c>
      <c r="DA188" s="86" t="e">
        <v>#DIV/0!</v>
      </c>
      <c r="DB188" s="86" t="e">
        <v>#DIV/0!</v>
      </c>
      <c r="DC188" s="86" t="e">
        <v>#DIV/0!</v>
      </c>
      <c r="DD188" s="86" t="e">
        <v>#DIV/0!</v>
      </c>
      <c r="DE188" s="86" t="e">
        <v>#DIV/0!</v>
      </c>
      <c r="DF188" s="86" t="e">
        <v>#DIV/0!</v>
      </c>
      <c r="DG188" s="86" t="e">
        <v>#DIV/0!</v>
      </c>
      <c r="DH188" s="86" t="e">
        <v>#DIV/0!</v>
      </c>
      <c r="DI188" s="86" t="e">
        <v>#DIV/0!</v>
      </c>
      <c r="DJ188" s="86" t="e">
        <v>#DIV/0!</v>
      </c>
      <c r="DK188" s="86" t="e">
        <v>#DIV/0!</v>
      </c>
      <c r="DL188" s="86" t="e">
        <v>#DIV/0!</v>
      </c>
      <c r="DM188" s="86" t="e">
        <v>#DIV/0!</v>
      </c>
      <c r="DN188" s="86" t="e">
        <v>#DIV/0!</v>
      </c>
      <c r="DO188" s="86" t="e">
        <v>#DIV/0!</v>
      </c>
      <c r="DP188" s="86" t="e">
        <v>#DIV/0!</v>
      </c>
      <c r="DQ188" s="86" t="e">
        <v>#DIV/0!</v>
      </c>
      <c r="DR188" s="86" t="e">
        <v>#DIV/0!</v>
      </c>
      <c r="DS188" s="86" t="e">
        <v>#DIV/0!</v>
      </c>
      <c r="DT188" s="86" t="e">
        <v>#DIV/0!</v>
      </c>
      <c r="DU188" s="86" t="e">
        <v>#DIV/0!</v>
      </c>
      <c r="DV188" s="86" t="e">
        <v>#DIV/0!</v>
      </c>
      <c r="DW188" s="86" t="e">
        <v>#DIV/0!</v>
      </c>
      <c r="DX188" s="86" t="e">
        <v>#DIV/0!</v>
      </c>
      <c r="DY188" s="86" t="e">
        <v>#DIV/0!</v>
      </c>
      <c r="DZ188" s="86" t="e">
        <v>#DIV/0!</v>
      </c>
      <c r="EA188" s="86" t="e">
        <v>#DIV/0!</v>
      </c>
      <c r="EB188" s="86" t="e">
        <v>#DIV/0!</v>
      </c>
      <c r="EC188" s="86" t="e">
        <v>#DIV/0!</v>
      </c>
      <c r="ED188" s="86" t="e">
        <v>#DIV/0!</v>
      </c>
      <c r="EE188" s="86" t="e">
        <v>#DIV/0!</v>
      </c>
      <c r="EF188" s="86" t="e">
        <v>#DIV/0!</v>
      </c>
      <c r="EG188" s="86" t="e">
        <v>#DIV/0!</v>
      </c>
      <c r="EH188" s="86" t="e">
        <v>#DIV/0!</v>
      </c>
      <c r="EI188" s="86" t="e">
        <v>#DIV/0!</v>
      </c>
      <c r="EJ188" s="86" t="e">
        <v>#DIV/0!</v>
      </c>
      <c r="EK188" s="86" t="e">
        <v>#DIV/0!</v>
      </c>
      <c r="EL188" s="86" t="e">
        <v>#DIV/0!</v>
      </c>
      <c r="EM188" s="86" t="e">
        <v>#DIV/0!</v>
      </c>
      <c r="EN188" s="86" t="e">
        <v>#DIV/0!</v>
      </c>
      <c r="EO188" s="86" t="e">
        <v>#DIV/0!</v>
      </c>
      <c r="EP188" s="86" t="e">
        <v>#DIV/0!</v>
      </c>
      <c r="EQ188" s="86" t="e">
        <v>#DIV/0!</v>
      </c>
      <c r="ER188" s="86" t="e">
        <v>#DIV/0!</v>
      </c>
      <c r="ES188" s="86" t="e">
        <v>#DIV/0!</v>
      </c>
      <c r="ET188" s="86" t="e">
        <v>#DIV/0!</v>
      </c>
      <c r="EU188" s="86" t="e">
        <v>#DIV/0!</v>
      </c>
      <c r="EV188" s="86" t="e">
        <v>#DIV/0!</v>
      </c>
      <c r="EW188" s="86" t="e">
        <v>#DIV/0!</v>
      </c>
      <c r="EX188" s="86" t="e">
        <v>#DIV/0!</v>
      </c>
      <c r="EY188" s="86" t="e">
        <v>#DIV/0!</v>
      </c>
      <c r="EZ188" s="86" t="e">
        <v>#DIV/0!</v>
      </c>
      <c r="FA188" s="86" t="e">
        <v>#DIV/0!</v>
      </c>
      <c r="FB188" s="86" t="e">
        <v>#DIV/0!</v>
      </c>
      <c r="FC188" s="86" t="e">
        <v>#DIV/0!</v>
      </c>
      <c r="FD188" s="86" t="e">
        <v>#DIV/0!</v>
      </c>
      <c r="FE188" s="86" t="e">
        <v>#DIV/0!</v>
      </c>
      <c r="FF188" s="86" t="e">
        <v>#DIV/0!</v>
      </c>
      <c r="FG188" s="86" t="e">
        <v>#DIV/0!</v>
      </c>
      <c r="FH188" s="86" t="e">
        <v>#DIV/0!</v>
      </c>
      <c r="FI188" s="86" t="e">
        <v>#DIV/0!</v>
      </c>
      <c r="FJ188" s="86" t="e">
        <v>#DIV/0!</v>
      </c>
      <c r="FK188" s="86" t="e">
        <v>#DIV/0!</v>
      </c>
      <c r="FL188" s="86" t="e">
        <v>#DIV/0!</v>
      </c>
      <c r="FM188" s="86" t="e">
        <v>#DIV/0!</v>
      </c>
      <c r="FN188" s="86" t="e">
        <v>#DIV/0!</v>
      </c>
      <c r="FO188" s="86" t="e">
        <v>#DIV/0!</v>
      </c>
      <c r="FP188" s="86" t="e">
        <v>#DIV/0!</v>
      </c>
      <c r="FQ188" s="86" t="e">
        <v>#DIV/0!</v>
      </c>
      <c r="FR188" s="86" t="e">
        <v>#DIV/0!</v>
      </c>
      <c r="FS188" s="86" t="e">
        <v>#DIV/0!</v>
      </c>
      <c r="FT188" s="86" t="e">
        <v>#DIV/0!</v>
      </c>
      <c r="FU188" s="86" t="e">
        <v>#DIV/0!</v>
      </c>
      <c r="FV188" s="86" t="e">
        <v>#DIV/0!</v>
      </c>
      <c r="FW188" s="86" t="e">
        <v>#DIV/0!</v>
      </c>
      <c r="FX188" s="86" t="e">
        <v>#DIV/0!</v>
      </c>
      <c r="FY188" s="86" t="e">
        <v>#DIV/0!</v>
      </c>
      <c r="FZ188" s="86" t="e">
        <v>#DIV/0!</v>
      </c>
      <c r="GA188" s="86" t="e">
        <v>#DIV/0!</v>
      </c>
    </row>
    <row r="189" spans="2:183">
      <c r="B189" s="43" t="s">
        <v>6</v>
      </c>
      <c r="C189" s="653" t="s">
        <v>52</v>
      </c>
      <c r="D189" s="87">
        <v>6628.87</v>
      </c>
      <c r="E189" s="87">
        <v>5915.21</v>
      </c>
      <c r="F189" s="87">
        <v>6325.94</v>
      </c>
      <c r="G189" s="87">
        <v>6271.4100000000008</v>
      </c>
      <c r="H189" s="87">
        <v>10297.49</v>
      </c>
      <c r="I189" s="87">
        <v>8363.2199999999993</v>
      </c>
      <c r="J189" s="87">
        <v>8646.77</v>
      </c>
      <c r="K189" s="87">
        <v>8644.65</v>
      </c>
      <c r="L189" s="87">
        <v>0</v>
      </c>
      <c r="M189" s="87">
        <v>0</v>
      </c>
      <c r="N189" s="87">
        <v>0</v>
      </c>
      <c r="O189" s="87">
        <v>0</v>
      </c>
      <c r="P189" s="87">
        <v>0</v>
      </c>
      <c r="Q189" s="87">
        <v>0</v>
      </c>
      <c r="R189" s="87">
        <v>0</v>
      </c>
      <c r="S189" s="87">
        <v>0</v>
      </c>
      <c r="T189" s="87">
        <v>0</v>
      </c>
      <c r="U189" s="87">
        <v>0</v>
      </c>
      <c r="V189" s="87">
        <v>0</v>
      </c>
      <c r="W189" s="87">
        <v>0</v>
      </c>
      <c r="X189" s="87">
        <v>0</v>
      </c>
      <c r="Y189" s="87">
        <v>0</v>
      </c>
      <c r="Z189" s="87">
        <v>0</v>
      </c>
      <c r="AA189" s="87">
        <v>0</v>
      </c>
      <c r="AB189" s="87">
        <v>0</v>
      </c>
      <c r="AC189" s="87">
        <v>0</v>
      </c>
      <c r="AD189" s="87">
        <v>0</v>
      </c>
      <c r="AE189" s="87">
        <v>0</v>
      </c>
      <c r="AF189" s="87">
        <v>0</v>
      </c>
      <c r="AG189" s="87">
        <v>0</v>
      </c>
      <c r="AH189" s="87">
        <v>0</v>
      </c>
      <c r="AI189" s="87">
        <v>0</v>
      </c>
      <c r="AJ189" s="87">
        <v>0</v>
      </c>
      <c r="AK189" s="87">
        <v>0</v>
      </c>
      <c r="AL189" s="87">
        <v>0</v>
      </c>
      <c r="AM189" s="87">
        <v>0</v>
      </c>
      <c r="AN189" s="87">
        <v>0</v>
      </c>
      <c r="AO189" s="87">
        <v>0</v>
      </c>
      <c r="AP189" s="87">
        <v>0</v>
      </c>
      <c r="AQ189" s="87">
        <v>0</v>
      </c>
      <c r="AR189" s="87">
        <v>0</v>
      </c>
      <c r="AS189" s="87">
        <v>0</v>
      </c>
      <c r="AT189" s="87">
        <v>0</v>
      </c>
      <c r="AU189" s="87">
        <v>0</v>
      </c>
      <c r="AV189" s="87">
        <v>0</v>
      </c>
      <c r="AW189" s="87">
        <v>0</v>
      </c>
      <c r="AX189" s="87">
        <v>0</v>
      </c>
      <c r="AY189" s="87">
        <v>0</v>
      </c>
      <c r="AZ189" s="87">
        <v>0</v>
      </c>
      <c r="BA189" s="87">
        <v>0</v>
      </c>
      <c r="BB189" s="87">
        <v>0</v>
      </c>
      <c r="BC189" s="87">
        <v>0</v>
      </c>
      <c r="BD189" s="87">
        <v>0</v>
      </c>
      <c r="BE189" s="87">
        <v>0</v>
      </c>
      <c r="BF189" s="87">
        <v>0</v>
      </c>
      <c r="BG189" s="87">
        <v>0</v>
      </c>
      <c r="BH189" s="87">
        <v>0</v>
      </c>
      <c r="BI189" s="87">
        <v>0</v>
      </c>
      <c r="BJ189" s="87">
        <v>0</v>
      </c>
      <c r="BK189" s="87">
        <v>0</v>
      </c>
      <c r="BL189" s="87">
        <v>0</v>
      </c>
      <c r="BM189" s="87">
        <v>0</v>
      </c>
      <c r="BN189" s="87">
        <v>0</v>
      </c>
      <c r="BO189" s="87">
        <v>0</v>
      </c>
      <c r="BP189" s="87">
        <v>0</v>
      </c>
      <c r="BQ189" s="87">
        <v>0</v>
      </c>
      <c r="BR189" s="87">
        <v>0</v>
      </c>
      <c r="BS189" s="87">
        <v>0</v>
      </c>
      <c r="BT189" s="87">
        <v>0</v>
      </c>
      <c r="BU189" s="87">
        <v>0</v>
      </c>
      <c r="BV189" s="87">
        <v>0</v>
      </c>
      <c r="BW189" s="87">
        <v>0</v>
      </c>
      <c r="BX189" s="87">
        <v>0</v>
      </c>
      <c r="BY189" s="87">
        <v>0</v>
      </c>
      <c r="BZ189" s="87">
        <v>0</v>
      </c>
      <c r="CA189" s="87">
        <v>0</v>
      </c>
      <c r="CB189" s="87">
        <v>0</v>
      </c>
      <c r="CC189" s="87">
        <v>0</v>
      </c>
      <c r="CD189" s="87">
        <v>0</v>
      </c>
      <c r="CE189" s="87">
        <v>0</v>
      </c>
      <c r="CF189" s="87">
        <v>0</v>
      </c>
      <c r="CG189" s="87">
        <v>0</v>
      </c>
      <c r="CH189" s="87">
        <v>0</v>
      </c>
      <c r="CI189" s="87">
        <v>0</v>
      </c>
      <c r="CJ189" s="87">
        <v>0</v>
      </c>
      <c r="CK189" s="87">
        <v>0</v>
      </c>
      <c r="CL189" s="87">
        <v>0</v>
      </c>
      <c r="CM189" s="87">
        <v>0</v>
      </c>
      <c r="CN189" s="87">
        <v>0</v>
      </c>
      <c r="CO189" s="87">
        <v>0</v>
      </c>
      <c r="CP189" s="87">
        <v>0</v>
      </c>
      <c r="CQ189" s="87">
        <v>0</v>
      </c>
      <c r="CR189" s="87">
        <v>0</v>
      </c>
      <c r="CS189" s="87">
        <v>0</v>
      </c>
      <c r="CT189" s="87">
        <v>0</v>
      </c>
      <c r="CU189" s="87">
        <v>0</v>
      </c>
      <c r="CV189" s="87">
        <v>0</v>
      </c>
      <c r="CW189" s="87">
        <v>0</v>
      </c>
      <c r="CX189" s="87">
        <v>0</v>
      </c>
      <c r="CY189" s="87">
        <v>0</v>
      </c>
      <c r="CZ189" s="87">
        <v>0</v>
      </c>
      <c r="DA189" s="87">
        <v>0</v>
      </c>
      <c r="DB189" s="87">
        <v>0</v>
      </c>
      <c r="DC189" s="87">
        <v>0</v>
      </c>
      <c r="DD189" s="87">
        <v>0</v>
      </c>
      <c r="DE189" s="87">
        <v>0</v>
      </c>
      <c r="DF189" s="87">
        <v>0</v>
      </c>
      <c r="DG189" s="87">
        <v>0</v>
      </c>
      <c r="DH189" s="87">
        <v>0</v>
      </c>
      <c r="DI189" s="87">
        <v>0</v>
      </c>
      <c r="DJ189" s="87">
        <v>0</v>
      </c>
      <c r="DK189" s="87">
        <v>0</v>
      </c>
      <c r="DL189" s="87">
        <v>0</v>
      </c>
      <c r="DM189" s="87">
        <v>0</v>
      </c>
      <c r="DN189" s="87">
        <v>0</v>
      </c>
      <c r="DO189" s="87">
        <v>0</v>
      </c>
      <c r="DP189" s="87">
        <v>0</v>
      </c>
      <c r="DQ189" s="87">
        <v>0</v>
      </c>
      <c r="DR189" s="87">
        <v>0</v>
      </c>
      <c r="DS189" s="87">
        <v>0</v>
      </c>
      <c r="DT189" s="87">
        <v>0</v>
      </c>
      <c r="DU189" s="87">
        <v>0</v>
      </c>
      <c r="DV189" s="87">
        <v>0</v>
      </c>
      <c r="DW189" s="87">
        <v>0</v>
      </c>
      <c r="DX189" s="87">
        <v>0</v>
      </c>
      <c r="DY189" s="87">
        <v>0</v>
      </c>
      <c r="DZ189" s="87">
        <v>0</v>
      </c>
      <c r="EA189" s="87">
        <v>0</v>
      </c>
      <c r="EB189" s="87">
        <v>0</v>
      </c>
      <c r="EC189" s="87">
        <v>0</v>
      </c>
      <c r="ED189" s="87">
        <v>0</v>
      </c>
      <c r="EE189" s="87">
        <v>0</v>
      </c>
      <c r="EF189" s="87">
        <v>0</v>
      </c>
      <c r="EG189" s="87">
        <v>0</v>
      </c>
      <c r="EH189" s="87">
        <v>0</v>
      </c>
      <c r="EI189" s="87">
        <v>0</v>
      </c>
      <c r="EJ189" s="87">
        <v>0</v>
      </c>
      <c r="EK189" s="87">
        <v>0</v>
      </c>
      <c r="EL189" s="87">
        <v>0</v>
      </c>
      <c r="EM189" s="87">
        <v>0</v>
      </c>
      <c r="EN189" s="87">
        <v>0</v>
      </c>
      <c r="EO189" s="87">
        <v>0</v>
      </c>
      <c r="EP189" s="87">
        <v>0</v>
      </c>
      <c r="EQ189" s="87">
        <v>0</v>
      </c>
      <c r="ER189" s="87">
        <v>0</v>
      </c>
      <c r="ES189" s="87">
        <v>0</v>
      </c>
      <c r="ET189" s="87">
        <v>0</v>
      </c>
      <c r="EU189" s="87">
        <v>0</v>
      </c>
      <c r="EV189" s="87">
        <v>0</v>
      </c>
      <c r="EW189" s="87">
        <v>0</v>
      </c>
      <c r="EX189" s="87">
        <v>0</v>
      </c>
      <c r="EY189" s="87">
        <v>0</v>
      </c>
      <c r="EZ189" s="87">
        <v>0</v>
      </c>
      <c r="FA189" s="87">
        <v>0</v>
      </c>
      <c r="FB189" s="87">
        <v>0</v>
      </c>
      <c r="FC189" s="87">
        <v>0</v>
      </c>
      <c r="FD189" s="87">
        <v>0</v>
      </c>
      <c r="FE189" s="87">
        <v>0</v>
      </c>
      <c r="FF189" s="87">
        <v>0</v>
      </c>
      <c r="FG189" s="87">
        <v>0</v>
      </c>
      <c r="FH189" s="87">
        <v>0</v>
      </c>
      <c r="FI189" s="87">
        <v>0</v>
      </c>
      <c r="FJ189" s="87">
        <v>0</v>
      </c>
      <c r="FK189" s="87">
        <v>0</v>
      </c>
      <c r="FL189" s="87">
        <v>0</v>
      </c>
      <c r="FM189" s="87">
        <v>0</v>
      </c>
      <c r="FN189" s="87">
        <v>0</v>
      </c>
      <c r="FO189" s="87">
        <v>0</v>
      </c>
      <c r="FP189" s="87">
        <v>0</v>
      </c>
      <c r="FQ189" s="87">
        <v>0</v>
      </c>
      <c r="FR189" s="87">
        <v>0</v>
      </c>
      <c r="FS189" s="87">
        <v>0</v>
      </c>
      <c r="FT189" s="87">
        <v>0</v>
      </c>
      <c r="FU189" s="87">
        <v>0</v>
      </c>
      <c r="FV189" s="87">
        <v>0</v>
      </c>
      <c r="FW189" s="87">
        <v>0</v>
      </c>
      <c r="FX189" s="87">
        <v>0</v>
      </c>
      <c r="FY189" s="87">
        <v>0</v>
      </c>
      <c r="FZ189" s="87">
        <v>0</v>
      </c>
      <c r="GA189" s="87">
        <v>0</v>
      </c>
    </row>
    <row r="190" spans="2:183">
      <c r="B190" s="43" t="s">
        <v>6</v>
      </c>
      <c r="C190" s="653" t="s">
        <v>53</v>
      </c>
      <c r="D190" s="86">
        <v>6.8470866515860471E-2</v>
      </c>
      <c r="E190" s="86">
        <v>6.847480818473535E-2</v>
      </c>
      <c r="F190" s="86">
        <v>6.8477072141160653E-2</v>
      </c>
      <c r="G190" s="86">
        <v>6.8474900201436914E-2</v>
      </c>
      <c r="H190" s="86">
        <v>0.10716683803664126</v>
      </c>
      <c r="I190" s="86">
        <v>9.2569815706458572E-2</v>
      </c>
      <c r="J190" s="86">
        <v>9.1689412014209215E-2</v>
      </c>
      <c r="K190" s="86">
        <v>9.1689488321181817E-2</v>
      </c>
      <c r="L190" s="86" t="e">
        <v>#DIV/0!</v>
      </c>
      <c r="M190" s="86" t="e">
        <v>#DIV/0!</v>
      </c>
      <c r="N190" s="86" t="e">
        <v>#DIV/0!</v>
      </c>
      <c r="O190" s="86" t="e">
        <v>#DIV/0!</v>
      </c>
      <c r="P190" s="86" t="e">
        <v>#DIV/0!</v>
      </c>
      <c r="Q190" s="86" t="e">
        <v>#DIV/0!</v>
      </c>
      <c r="R190" s="86" t="e">
        <v>#DIV/0!</v>
      </c>
      <c r="S190" s="86" t="e">
        <v>#DIV/0!</v>
      </c>
      <c r="T190" s="86" t="e">
        <v>#DIV/0!</v>
      </c>
      <c r="U190" s="86" t="e">
        <v>#DIV/0!</v>
      </c>
      <c r="V190" s="86" t="e">
        <v>#DIV/0!</v>
      </c>
      <c r="W190" s="86" t="e">
        <v>#DIV/0!</v>
      </c>
      <c r="X190" s="86" t="e">
        <v>#DIV/0!</v>
      </c>
      <c r="Y190" s="86" t="e">
        <v>#DIV/0!</v>
      </c>
      <c r="Z190" s="86" t="e">
        <v>#DIV/0!</v>
      </c>
      <c r="AA190" s="86" t="e">
        <v>#DIV/0!</v>
      </c>
      <c r="AB190" s="86" t="e">
        <v>#DIV/0!</v>
      </c>
      <c r="AC190" s="86" t="e">
        <v>#DIV/0!</v>
      </c>
      <c r="AD190" s="86" t="e">
        <v>#DIV/0!</v>
      </c>
      <c r="AE190" s="86" t="e">
        <v>#DIV/0!</v>
      </c>
      <c r="AF190" s="86" t="e">
        <v>#DIV/0!</v>
      </c>
      <c r="AG190" s="86" t="e">
        <v>#DIV/0!</v>
      </c>
      <c r="AH190" s="86" t="e">
        <v>#DIV/0!</v>
      </c>
      <c r="AI190" s="86" t="e">
        <v>#DIV/0!</v>
      </c>
      <c r="AJ190" s="86" t="e">
        <v>#DIV/0!</v>
      </c>
      <c r="AK190" s="86" t="e">
        <v>#DIV/0!</v>
      </c>
      <c r="AL190" s="86" t="e">
        <v>#DIV/0!</v>
      </c>
      <c r="AM190" s="86" t="e">
        <v>#DIV/0!</v>
      </c>
      <c r="AN190" s="86" t="e">
        <v>#DIV/0!</v>
      </c>
      <c r="AO190" s="86" t="e">
        <v>#DIV/0!</v>
      </c>
      <c r="AP190" s="86" t="e">
        <v>#DIV/0!</v>
      </c>
      <c r="AQ190" s="86" t="e">
        <v>#DIV/0!</v>
      </c>
      <c r="AR190" s="86" t="e">
        <v>#DIV/0!</v>
      </c>
      <c r="AS190" s="86" t="e">
        <v>#DIV/0!</v>
      </c>
      <c r="AT190" s="86" t="e">
        <v>#DIV/0!</v>
      </c>
      <c r="AU190" s="86" t="e">
        <v>#DIV/0!</v>
      </c>
      <c r="AV190" s="86" t="e">
        <v>#DIV/0!</v>
      </c>
      <c r="AW190" s="86" t="e">
        <v>#DIV/0!</v>
      </c>
      <c r="AX190" s="86" t="e">
        <v>#DIV/0!</v>
      </c>
      <c r="AY190" s="86" t="e">
        <v>#DIV/0!</v>
      </c>
      <c r="AZ190" s="86" t="e">
        <v>#DIV/0!</v>
      </c>
      <c r="BA190" s="86" t="e">
        <v>#DIV/0!</v>
      </c>
      <c r="BB190" s="86" t="e">
        <v>#DIV/0!</v>
      </c>
      <c r="BC190" s="86" t="e">
        <v>#DIV/0!</v>
      </c>
      <c r="BD190" s="86" t="e">
        <v>#DIV/0!</v>
      </c>
      <c r="BE190" s="86" t="e">
        <v>#DIV/0!</v>
      </c>
      <c r="BF190" s="86" t="e">
        <v>#DIV/0!</v>
      </c>
      <c r="BG190" s="86" t="e">
        <v>#DIV/0!</v>
      </c>
      <c r="BH190" s="86" t="e">
        <v>#DIV/0!</v>
      </c>
      <c r="BI190" s="86" t="e">
        <v>#DIV/0!</v>
      </c>
      <c r="BJ190" s="86" t="e">
        <v>#DIV/0!</v>
      </c>
      <c r="BK190" s="86" t="e">
        <v>#DIV/0!</v>
      </c>
      <c r="BL190" s="86" t="e">
        <v>#DIV/0!</v>
      </c>
      <c r="BM190" s="86" t="e">
        <v>#DIV/0!</v>
      </c>
      <c r="BN190" s="86" t="e">
        <v>#DIV/0!</v>
      </c>
      <c r="BO190" s="86" t="e">
        <v>#DIV/0!</v>
      </c>
      <c r="BP190" s="86" t="e">
        <v>#DIV/0!</v>
      </c>
      <c r="BQ190" s="86" t="e">
        <v>#DIV/0!</v>
      </c>
      <c r="BR190" s="86" t="e">
        <v>#DIV/0!</v>
      </c>
      <c r="BS190" s="86" t="e">
        <v>#DIV/0!</v>
      </c>
      <c r="BT190" s="86" t="e">
        <v>#DIV/0!</v>
      </c>
      <c r="BU190" s="86" t="e">
        <v>#DIV/0!</v>
      </c>
      <c r="BV190" s="86" t="e">
        <v>#DIV/0!</v>
      </c>
      <c r="BW190" s="86" t="e">
        <v>#DIV/0!</v>
      </c>
      <c r="BX190" s="86" t="e">
        <v>#DIV/0!</v>
      </c>
      <c r="BY190" s="86" t="e">
        <v>#DIV/0!</v>
      </c>
      <c r="BZ190" s="86" t="e">
        <v>#DIV/0!</v>
      </c>
      <c r="CA190" s="86" t="e">
        <v>#DIV/0!</v>
      </c>
      <c r="CB190" s="86" t="e">
        <v>#DIV/0!</v>
      </c>
      <c r="CC190" s="86" t="e">
        <v>#DIV/0!</v>
      </c>
      <c r="CD190" s="86" t="e">
        <v>#DIV/0!</v>
      </c>
      <c r="CE190" s="86" t="e">
        <v>#DIV/0!</v>
      </c>
      <c r="CF190" s="86" t="e">
        <v>#DIV/0!</v>
      </c>
      <c r="CG190" s="86" t="e">
        <v>#DIV/0!</v>
      </c>
      <c r="CH190" s="86" t="e">
        <v>#DIV/0!</v>
      </c>
      <c r="CI190" s="86" t="e">
        <v>#DIV/0!</v>
      </c>
      <c r="CJ190" s="86" t="e">
        <v>#DIV/0!</v>
      </c>
      <c r="CK190" s="86" t="e">
        <v>#DIV/0!</v>
      </c>
      <c r="CL190" s="86" t="e">
        <v>#DIV/0!</v>
      </c>
      <c r="CM190" s="86" t="e">
        <v>#DIV/0!</v>
      </c>
      <c r="CN190" s="86" t="e">
        <v>#DIV/0!</v>
      </c>
      <c r="CO190" s="86" t="e">
        <v>#DIV/0!</v>
      </c>
      <c r="CP190" s="86" t="e">
        <v>#DIV/0!</v>
      </c>
      <c r="CQ190" s="86" t="e">
        <v>#DIV/0!</v>
      </c>
      <c r="CR190" s="86" t="e">
        <v>#DIV/0!</v>
      </c>
      <c r="CS190" s="86" t="e">
        <v>#DIV/0!</v>
      </c>
      <c r="CT190" s="86" t="e">
        <v>#DIV/0!</v>
      </c>
      <c r="CU190" s="86" t="e">
        <v>#DIV/0!</v>
      </c>
      <c r="CV190" s="86" t="e">
        <v>#DIV/0!</v>
      </c>
      <c r="CW190" s="86" t="e">
        <v>#DIV/0!</v>
      </c>
      <c r="CX190" s="86" t="e">
        <v>#DIV/0!</v>
      </c>
      <c r="CY190" s="86" t="e">
        <v>#DIV/0!</v>
      </c>
      <c r="CZ190" s="86" t="e">
        <v>#DIV/0!</v>
      </c>
      <c r="DA190" s="86" t="e">
        <v>#DIV/0!</v>
      </c>
      <c r="DB190" s="86" t="e">
        <v>#DIV/0!</v>
      </c>
      <c r="DC190" s="86" t="e">
        <v>#DIV/0!</v>
      </c>
      <c r="DD190" s="86" t="e">
        <v>#DIV/0!</v>
      </c>
      <c r="DE190" s="86" t="e">
        <v>#DIV/0!</v>
      </c>
      <c r="DF190" s="86" t="e">
        <v>#DIV/0!</v>
      </c>
      <c r="DG190" s="86" t="e">
        <v>#DIV/0!</v>
      </c>
      <c r="DH190" s="86" t="e">
        <v>#DIV/0!</v>
      </c>
      <c r="DI190" s="86" t="e">
        <v>#DIV/0!</v>
      </c>
      <c r="DJ190" s="86" t="e">
        <v>#DIV/0!</v>
      </c>
      <c r="DK190" s="86" t="e">
        <v>#DIV/0!</v>
      </c>
      <c r="DL190" s="86" t="e">
        <v>#DIV/0!</v>
      </c>
      <c r="DM190" s="86" t="e">
        <v>#DIV/0!</v>
      </c>
      <c r="DN190" s="86" t="e">
        <v>#DIV/0!</v>
      </c>
      <c r="DO190" s="86" t="e">
        <v>#DIV/0!</v>
      </c>
      <c r="DP190" s="86" t="e">
        <v>#DIV/0!</v>
      </c>
      <c r="DQ190" s="86" t="e">
        <v>#DIV/0!</v>
      </c>
      <c r="DR190" s="86" t="e">
        <v>#DIV/0!</v>
      </c>
      <c r="DS190" s="86" t="e">
        <v>#DIV/0!</v>
      </c>
      <c r="DT190" s="86" t="e">
        <v>#DIV/0!</v>
      </c>
      <c r="DU190" s="86" t="e">
        <v>#DIV/0!</v>
      </c>
      <c r="DV190" s="86" t="e">
        <v>#DIV/0!</v>
      </c>
      <c r="DW190" s="86" t="e">
        <v>#DIV/0!</v>
      </c>
      <c r="DX190" s="86" t="e">
        <v>#DIV/0!</v>
      </c>
      <c r="DY190" s="86" t="e">
        <v>#DIV/0!</v>
      </c>
      <c r="DZ190" s="86" t="e">
        <v>#DIV/0!</v>
      </c>
      <c r="EA190" s="86" t="e">
        <v>#DIV/0!</v>
      </c>
      <c r="EB190" s="86" t="e">
        <v>#DIV/0!</v>
      </c>
      <c r="EC190" s="86" t="e">
        <v>#DIV/0!</v>
      </c>
      <c r="ED190" s="86" t="e">
        <v>#DIV/0!</v>
      </c>
      <c r="EE190" s="86" t="e">
        <v>#DIV/0!</v>
      </c>
      <c r="EF190" s="86" t="e">
        <v>#DIV/0!</v>
      </c>
      <c r="EG190" s="86" t="e">
        <v>#DIV/0!</v>
      </c>
      <c r="EH190" s="86" t="e">
        <v>#DIV/0!</v>
      </c>
      <c r="EI190" s="86" t="e">
        <v>#DIV/0!</v>
      </c>
      <c r="EJ190" s="86" t="e">
        <v>#DIV/0!</v>
      </c>
      <c r="EK190" s="86" t="e">
        <v>#DIV/0!</v>
      </c>
      <c r="EL190" s="86" t="e">
        <v>#DIV/0!</v>
      </c>
      <c r="EM190" s="86" t="e">
        <v>#DIV/0!</v>
      </c>
      <c r="EN190" s="86" t="e">
        <v>#DIV/0!</v>
      </c>
      <c r="EO190" s="86" t="e">
        <v>#DIV/0!</v>
      </c>
      <c r="EP190" s="86" t="e">
        <v>#DIV/0!</v>
      </c>
      <c r="EQ190" s="86" t="e">
        <v>#DIV/0!</v>
      </c>
      <c r="ER190" s="86" t="e">
        <v>#DIV/0!</v>
      </c>
      <c r="ES190" s="86" t="e">
        <v>#DIV/0!</v>
      </c>
      <c r="ET190" s="86" t="e">
        <v>#DIV/0!</v>
      </c>
      <c r="EU190" s="86" t="e">
        <v>#DIV/0!</v>
      </c>
      <c r="EV190" s="86" t="e">
        <v>#DIV/0!</v>
      </c>
      <c r="EW190" s="86" t="e">
        <v>#DIV/0!</v>
      </c>
      <c r="EX190" s="86" t="e">
        <v>#DIV/0!</v>
      </c>
      <c r="EY190" s="86" t="e">
        <v>#DIV/0!</v>
      </c>
      <c r="EZ190" s="86" t="e">
        <v>#DIV/0!</v>
      </c>
      <c r="FA190" s="86" t="e">
        <v>#DIV/0!</v>
      </c>
      <c r="FB190" s="86" t="e">
        <v>#DIV/0!</v>
      </c>
      <c r="FC190" s="86" t="e">
        <v>#DIV/0!</v>
      </c>
      <c r="FD190" s="86" t="e">
        <v>#DIV/0!</v>
      </c>
      <c r="FE190" s="86" t="e">
        <v>#DIV/0!</v>
      </c>
      <c r="FF190" s="86" t="e">
        <v>#DIV/0!</v>
      </c>
      <c r="FG190" s="86" t="e">
        <v>#DIV/0!</v>
      </c>
      <c r="FH190" s="86" t="e">
        <v>#DIV/0!</v>
      </c>
      <c r="FI190" s="86" t="e">
        <v>#DIV/0!</v>
      </c>
      <c r="FJ190" s="86" t="e">
        <v>#DIV/0!</v>
      </c>
      <c r="FK190" s="86" t="e">
        <v>#DIV/0!</v>
      </c>
      <c r="FL190" s="86" t="e">
        <v>#DIV/0!</v>
      </c>
      <c r="FM190" s="86" t="e">
        <v>#DIV/0!</v>
      </c>
      <c r="FN190" s="86" t="e">
        <v>#DIV/0!</v>
      </c>
      <c r="FO190" s="86" t="e">
        <v>#DIV/0!</v>
      </c>
      <c r="FP190" s="86" t="e">
        <v>#DIV/0!</v>
      </c>
      <c r="FQ190" s="86" t="e">
        <v>#DIV/0!</v>
      </c>
      <c r="FR190" s="86" t="e">
        <v>#DIV/0!</v>
      </c>
      <c r="FS190" s="86" t="e">
        <v>#DIV/0!</v>
      </c>
      <c r="FT190" s="86" t="e">
        <v>#DIV/0!</v>
      </c>
      <c r="FU190" s="86" t="e">
        <v>#DIV/0!</v>
      </c>
      <c r="FV190" s="86" t="e">
        <v>#DIV/0!</v>
      </c>
      <c r="FW190" s="86" t="e">
        <v>#DIV/0!</v>
      </c>
      <c r="FX190" s="86" t="e">
        <v>#DIV/0!</v>
      </c>
      <c r="FY190" s="86" t="e">
        <v>#DIV/0!</v>
      </c>
      <c r="FZ190" s="86" t="e">
        <v>#DIV/0!</v>
      </c>
      <c r="GA190" s="86" t="e">
        <v>#DIV/0!</v>
      </c>
    </row>
    <row r="191" spans="2:183">
      <c r="B191" s="43" t="s">
        <v>6</v>
      </c>
      <c r="C191" s="653" t="s">
        <v>228</v>
      </c>
      <c r="D191" s="85">
        <v>2684432.1500000004</v>
      </c>
      <c r="E191" s="85">
        <v>2403702.0099999998</v>
      </c>
      <c r="F191" s="85">
        <v>2571811.29</v>
      </c>
      <c r="G191" s="85">
        <v>2547929.54</v>
      </c>
      <c r="H191" s="85">
        <v>2669102.71</v>
      </c>
      <c r="I191" s="85">
        <v>2519035.54</v>
      </c>
      <c r="J191" s="85">
        <v>2627670.3000000003</v>
      </c>
      <c r="K191" s="85">
        <v>2627201.4</v>
      </c>
      <c r="L191" s="85">
        <v>0</v>
      </c>
      <c r="M191" s="85">
        <v>0</v>
      </c>
      <c r="N191" s="85">
        <v>0</v>
      </c>
      <c r="O191" s="85">
        <v>0</v>
      </c>
      <c r="P191" s="85">
        <v>0</v>
      </c>
      <c r="Q191" s="85">
        <v>0</v>
      </c>
      <c r="R191" s="85">
        <v>0</v>
      </c>
      <c r="S191" s="85">
        <v>0</v>
      </c>
      <c r="T191" s="85">
        <v>0</v>
      </c>
      <c r="U191" s="85">
        <v>0</v>
      </c>
      <c r="V191" s="85">
        <v>0</v>
      </c>
      <c r="W191" s="85">
        <v>0</v>
      </c>
      <c r="X191" s="85">
        <v>0</v>
      </c>
      <c r="Y191" s="85">
        <v>0</v>
      </c>
      <c r="Z191" s="85">
        <v>0</v>
      </c>
      <c r="AA191" s="85">
        <v>0</v>
      </c>
      <c r="AB191" s="85">
        <v>0</v>
      </c>
      <c r="AC191" s="85">
        <v>0</v>
      </c>
      <c r="AD191" s="85">
        <v>0</v>
      </c>
      <c r="AE191" s="85">
        <v>0</v>
      </c>
      <c r="AF191" s="85">
        <v>0</v>
      </c>
      <c r="AG191" s="85">
        <v>0</v>
      </c>
      <c r="AH191" s="85">
        <v>0</v>
      </c>
      <c r="AI191" s="85">
        <v>0</v>
      </c>
      <c r="AJ191" s="85">
        <v>0</v>
      </c>
      <c r="AK191" s="85">
        <v>0</v>
      </c>
      <c r="AL191" s="85">
        <v>0</v>
      </c>
      <c r="AM191" s="85">
        <v>0</v>
      </c>
      <c r="AN191" s="85">
        <v>0</v>
      </c>
      <c r="AO191" s="85">
        <v>0</v>
      </c>
      <c r="AP191" s="85">
        <v>0</v>
      </c>
      <c r="AQ191" s="85">
        <v>0</v>
      </c>
      <c r="AR191" s="85">
        <v>0</v>
      </c>
      <c r="AS191" s="85">
        <v>0</v>
      </c>
      <c r="AT191" s="85">
        <v>0</v>
      </c>
      <c r="AU191" s="85">
        <v>0</v>
      </c>
      <c r="AV191" s="85">
        <v>0</v>
      </c>
      <c r="AW191" s="85">
        <v>0</v>
      </c>
      <c r="AX191" s="85">
        <v>0</v>
      </c>
      <c r="AY191" s="85">
        <v>0</v>
      </c>
      <c r="AZ191" s="85">
        <v>0</v>
      </c>
      <c r="BA191" s="85">
        <v>0</v>
      </c>
      <c r="BB191" s="85">
        <v>0</v>
      </c>
      <c r="BC191" s="85">
        <v>0</v>
      </c>
      <c r="BD191" s="85">
        <v>0</v>
      </c>
      <c r="BE191" s="85">
        <v>0</v>
      </c>
      <c r="BF191" s="85">
        <v>0</v>
      </c>
      <c r="BG191" s="85">
        <v>0</v>
      </c>
      <c r="BH191" s="85">
        <v>0</v>
      </c>
      <c r="BI191" s="85">
        <v>0</v>
      </c>
      <c r="BJ191" s="85">
        <v>0</v>
      </c>
      <c r="BK191" s="85">
        <v>0</v>
      </c>
      <c r="BL191" s="85">
        <v>0</v>
      </c>
      <c r="BM191" s="85">
        <v>0</v>
      </c>
      <c r="BN191" s="85">
        <v>0</v>
      </c>
      <c r="BO191" s="85">
        <v>0</v>
      </c>
      <c r="BP191" s="85">
        <v>0</v>
      </c>
      <c r="BQ191" s="85">
        <v>0</v>
      </c>
      <c r="BR191" s="85">
        <v>0</v>
      </c>
      <c r="BS191" s="85">
        <v>0</v>
      </c>
      <c r="BT191" s="85">
        <v>0</v>
      </c>
      <c r="BU191" s="85">
        <v>0</v>
      </c>
      <c r="BV191" s="85">
        <v>0</v>
      </c>
      <c r="BW191" s="85">
        <v>0</v>
      </c>
      <c r="BX191" s="85">
        <v>0</v>
      </c>
      <c r="BY191" s="85">
        <v>0</v>
      </c>
      <c r="BZ191" s="85">
        <v>0</v>
      </c>
      <c r="CA191" s="85">
        <v>0</v>
      </c>
      <c r="CB191" s="85">
        <v>0</v>
      </c>
      <c r="CC191" s="85">
        <v>0</v>
      </c>
      <c r="CD191" s="85">
        <v>0</v>
      </c>
      <c r="CE191" s="85">
        <v>0</v>
      </c>
      <c r="CF191" s="85">
        <v>0</v>
      </c>
      <c r="CG191" s="85">
        <v>0</v>
      </c>
      <c r="CH191" s="85">
        <v>0</v>
      </c>
      <c r="CI191" s="85">
        <v>0</v>
      </c>
      <c r="CJ191" s="85">
        <v>0</v>
      </c>
      <c r="CK191" s="85">
        <v>0</v>
      </c>
      <c r="CL191" s="85">
        <v>0</v>
      </c>
      <c r="CM191" s="85">
        <v>0</v>
      </c>
      <c r="CN191" s="85">
        <v>0</v>
      </c>
      <c r="CO191" s="85">
        <v>0</v>
      </c>
      <c r="CP191" s="85">
        <v>0</v>
      </c>
      <c r="CQ191" s="85">
        <v>0</v>
      </c>
      <c r="CR191" s="85">
        <v>0</v>
      </c>
      <c r="CS191" s="85">
        <v>0</v>
      </c>
      <c r="CT191" s="85">
        <v>0</v>
      </c>
      <c r="CU191" s="85">
        <v>0</v>
      </c>
      <c r="CV191" s="85">
        <v>0</v>
      </c>
      <c r="CW191" s="85">
        <v>0</v>
      </c>
      <c r="CX191" s="85">
        <v>0</v>
      </c>
      <c r="CY191" s="85">
        <v>0</v>
      </c>
      <c r="CZ191" s="85">
        <v>0</v>
      </c>
      <c r="DA191" s="85">
        <v>0</v>
      </c>
      <c r="DB191" s="85">
        <v>0</v>
      </c>
      <c r="DC191" s="85">
        <v>0</v>
      </c>
      <c r="DD191" s="85">
        <v>0</v>
      </c>
      <c r="DE191" s="85">
        <v>0</v>
      </c>
      <c r="DF191" s="85">
        <v>0</v>
      </c>
      <c r="DG191" s="85">
        <v>0</v>
      </c>
      <c r="DH191" s="85">
        <v>0</v>
      </c>
      <c r="DI191" s="85">
        <v>0</v>
      </c>
      <c r="DJ191" s="85">
        <v>0</v>
      </c>
      <c r="DK191" s="85">
        <v>0</v>
      </c>
      <c r="DL191" s="85">
        <v>0</v>
      </c>
      <c r="DM191" s="85">
        <v>0</v>
      </c>
      <c r="DN191" s="85">
        <v>0</v>
      </c>
      <c r="DO191" s="85">
        <v>0</v>
      </c>
      <c r="DP191" s="85">
        <v>0</v>
      </c>
      <c r="DQ191" s="85">
        <v>0</v>
      </c>
      <c r="DR191" s="85">
        <v>0</v>
      </c>
      <c r="DS191" s="85">
        <v>0</v>
      </c>
      <c r="DT191" s="85">
        <v>0</v>
      </c>
      <c r="DU191" s="85">
        <v>0</v>
      </c>
      <c r="DV191" s="85">
        <v>0</v>
      </c>
      <c r="DW191" s="85">
        <v>0</v>
      </c>
      <c r="DX191" s="85">
        <v>0</v>
      </c>
      <c r="DY191" s="85">
        <v>0</v>
      </c>
      <c r="DZ191" s="85">
        <v>0</v>
      </c>
      <c r="EA191" s="85">
        <v>0</v>
      </c>
      <c r="EB191" s="85">
        <v>0</v>
      </c>
      <c r="EC191" s="85">
        <v>0</v>
      </c>
      <c r="ED191" s="85">
        <v>0</v>
      </c>
      <c r="EE191" s="85">
        <v>0</v>
      </c>
      <c r="EF191" s="85">
        <v>0</v>
      </c>
      <c r="EG191" s="85">
        <v>0</v>
      </c>
      <c r="EH191" s="85">
        <v>0</v>
      </c>
      <c r="EI191" s="85">
        <v>0</v>
      </c>
      <c r="EJ191" s="85">
        <v>0</v>
      </c>
      <c r="EK191" s="85">
        <v>0</v>
      </c>
      <c r="EL191" s="85">
        <v>0</v>
      </c>
      <c r="EM191" s="85">
        <v>0</v>
      </c>
      <c r="EN191" s="85">
        <v>0</v>
      </c>
      <c r="EO191" s="85">
        <v>0</v>
      </c>
      <c r="EP191" s="85">
        <v>0</v>
      </c>
      <c r="EQ191" s="85">
        <v>0</v>
      </c>
      <c r="ER191" s="85">
        <v>0</v>
      </c>
      <c r="ES191" s="85">
        <v>0</v>
      </c>
      <c r="ET191" s="85">
        <v>0</v>
      </c>
      <c r="EU191" s="85">
        <v>0</v>
      </c>
      <c r="EV191" s="85">
        <v>0</v>
      </c>
      <c r="EW191" s="85">
        <v>0</v>
      </c>
      <c r="EX191" s="85">
        <v>0</v>
      </c>
      <c r="EY191" s="85">
        <v>0</v>
      </c>
      <c r="EZ191" s="85">
        <v>0</v>
      </c>
      <c r="FA191" s="85">
        <v>0</v>
      </c>
      <c r="FB191" s="85">
        <v>0</v>
      </c>
      <c r="FC191" s="85">
        <v>0</v>
      </c>
      <c r="FD191" s="85">
        <v>0</v>
      </c>
      <c r="FE191" s="85">
        <v>0</v>
      </c>
      <c r="FF191" s="85">
        <v>0</v>
      </c>
      <c r="FG191" s="85">
        <v>0</v>
      </c>
      <c r="FH191" s="85">
        <v>0</v>
      </c>
      <c r="FI191" s="85">
        <v>0</v>
      </c>
      <c r="FJ191" s="85">
        <v>0</v>
      </c>
      <c r="FK191" s="85">
        <v>0</v>
      </c>
      <c r="FL191" s="85">
        <v>0</v>
      </c>
      <c r="FM191" s="85">
        <v>0</v>
      </c>
      <c r="FN191" s="85">
        <v>0</v>
      </c>
      <c r="FO191" s="85">
        <v>0</v>
      </c>
      <c r="FP191" s="85">
        <v>0</v>
      </c>
      <c r="FQ191" s="85">
        <v>0</v>
      </c>
      <c r="FR191" s="85">
        <v>0</v>
      </c>
      <c r="FS191" s="85">
        <v>0</v>
      </c>
      <c r="FT191" s="85">
        <v>0</v>
      </c>
      <c r="FU191" s="85">
        <v>0</v>
      </c>
      <c r="FV191" s="85">
        <v>0</v>
      </c>
      <c r="FW191" s="85">
        <v>0</v>
      </c>
      <c r="FX191" s="85">
        <v>0</v>
      </c>
      <c r="FY191" s="85">
        <v>0</v>
      </c>
      <c r="FZ191" s="85">
        <v>0</v>
      </c>
      <c r="GA191" s="85">
        <v>0</v>
      </c>
    </row>
    <row r="192" spans="2:183">
      <c r="B192" s="183" t="s">
        <v>6</v>
      </c>
      <c r="C192" s="654" t="s">
        <v>229</v>
      </c>
      <c r="D192" s="184">
        <v>27.728013283340051</v>
      </c>
      <c r="E192" s="184">
        <v>27.825391502248067</v>
      </c>
      <c r="F192" s="184">
        <v>27.839357824889497</v>
      </c>
      <c r="G192" s="184">
        <v>27.819775931057457</v>
      </c>
      <c r="H192" s="184">
        <v>27.777574712452285</v>
      </c>
      <c r="I192" s="184">
        <v>27.882401239692292</v>
      </c>
      <c r="J192" s="184">
        <v>27.863531095912204</v>
      </c>
      <c r="K192" s="184">
        <v>27.865414109616065</v>
      </c>
      <c r="L192" s="184" t="e">
        <v>#DIV/0!</v>
      </c>
      <c r="M192" s="184" t="e">
        <v>#DIV/0!</v>
      </c>
      <c r="N192" s="184" t="e">
        <v>#DIV/0!</v>
      </c>
      <c r="O192" s="184" t="e">
        <v>#DIV/0!</v>
      </c>
      <c r="P192" s="184" t="e">
        <v>#DIV/0!</v>
      </c>
      <c r="Q192" s="184" t="e">
        <v>#DIV/0!</v>
      </c>
      <c r="R192" s="184" t="e">
        <v>#DIV/0!</v>
      </c>
      <c r="S192" s="184" t="e">
        <v>#DIV/0!</v>
      </c>
      <c r="T192" s="184" t="e">
        <v>#DIV/0!</v>
      </c>
      <c r="U192" s="184" t="e">
        <v>#DIV/0!</v>
      </c>
      <c r="V192" s="184" t="e">
        <v>#DIV/0!</v>
      </c>
      <c r="W192" s="184" t="e">
        <v>#DIV/0!</v>
      </c>
      <c r="X192" s="184" t="e">
        <v>#DIV/0!</v>
      </c>
      <c r="Y192" s="184" t="e">
        <v>#DIV/0!</v>
      </c>
      <c r="Z192" s="184" t="e">
        <v>#DIV/0!</v>
      </c>
      <c r="AA192" s="184" t="e">
        <v>#DIV/0!</v>
      </c>
      <c r="AB192" s="184" t="e">
        <v>#DIV/0!</v>
      </c>
      <c r="AC192" s="184" t="e">
        <v>#DIV/0!</v>
      </c>
      <c r="AD192" s="184" t="e">
        <v>#DIV/0!</v>
      </c>
      <c r="AE192" s="184" t="e">
        <v>#DIV/0!</v>
      </c>
      <c r="AF192" s="184" t="e">
        <v>#DIV/0!</v>
      </c>
      <c r="AG192" s="184" t="e">
        <v>#DIV/0!</v>
      </c>
      <c r="AH192" s="184" t="e">
        <v>#DIV/0!</v>
      </c>
      <c r="AI192" s="184" t="e">
        <v>#DIV/0!</v>
      </c>
      <c r="AJ192" s="184" t="e">
        <v>#DIV/0!</v>
      </c>
      <c r="AK192" s="184" t="e">
        <v>#DIV/0!</v>
      </c>
      <c r="AL192" s="184" t="e">
        <v>#DIV/0!</v>
      </c>
      <c r="AM192" s="184" t="e">
        <v>#DIV/0!</v>
      </c>
      <c r="AN192" s="184" t="e">
        <v>#DIV/0!</v>
      </c>
      <c r="AO192" s="184" t="e">
        <v>#DIV/0!</v>
      </c>
      <c r="AP192" s="184" t="e">
        <v>#DIV/0!</v>
      </c>
      <c r="AQ192" s="184" t="e">
        <v>#DIV/0!</v>
      </c>
      <c r="AR192" s="184" t="e">
        <v>#DIV/0!</v>
      </c>
      <c r="AS192" s="184" t="e">
        <v>#DIV/0!</v>
      </c>
      <c r="AT192" s="184" t="e">
        <v>#DIV/0!</v>
      </c>
      <c r="AU192" s="184" t="e">
        <v>#DIV/0!</v>
      </c>
      <c r="AV192" s="184" t="e">
        <v>#DIV/0!</v>
      </c>
      <c r="AW192" s="184" t="e">
        <v>#DIV/0!</v>
      </c>
      <c r="AX192" s="184" t="e">
        <v>#DIV/0!</v>
      </c>
      <c r="AY192" s="184" t="e">
        <v>#DIV/0!</v>
      </c>
      <c r="AZ192" s="184" t="e">
        <v>#DIV/0!</v>
      </c>
      <c r="BA192" s="184" t="e">
        <v>#DIV/0!</v>
      </c>
      <c r="BB192" s="184" t="e">
        <v>#DIV/0!</v>
      </c>
      <c r="BC192" s="184" t="e">
        <v>#DIV/0!</v>
      </c>
      <c r="BD192" s="184" t="e">
        <v>#DIV/0!</v>
      </c>
      <c r="BE192" s="184" t="e">
        <v>#DIV/0!</v>
      </c>
      <c r="BF192" s="184" t="e">
        <v>#DIV/0!</v>
      </c>
      <c r="BG192" s="184" t="e">
        <v>#DIV/0!</v>
      </c>
      <c r="BH192" s="184" t="e">
        <v>#DIV/0!</v>
      </c>
      <c r="BI192" s="184" t="e">
        <v>#DIV/0!</v>
      </c>
      <c r="BJ192" s="184" t="e">
        <v>#DIV/0!</v>
      </c>
      <c r="BK192" s="184" t="e">
        <v>#DIV/0!</v>
      </c>
      <c r="BL192" s="184" t="e">
        <v>#DIV/0!</v>
      </c>
      <c r="BM192" s="184" t="e">
        <v>#DIV/0!</v>
      </c>
      <c r="BN192" s="184" t="e">
        <v>#DIV/0!</v>
      </c>
      <c r="BO192" s="184" t="e">
        <v>#DIV/0!</v>
      </c>
      <c r="BP192" s="184" t="e">
        <v>#DIV/0!</v>
      </c>
      <c r="BQ192" s="184" t="e">
        <v>#DIV/0!</v>
      </c>
      <c r="BR192" s="184" t="e">
        <v>#DIV/0!</v>
      </c>
      <c r="BS192" s="184" t="e">
        <v>#DIV/0!</v>
      </c>
      <c r="BT192" s="184" t="e">
        <v>#DIV/0!</v>
      </c>
      <c r="BU192" s="184" t="e">
        <v>#DIV/0!</v>
      </c>
      <c r="BV192" s="184" t="e">
        <v>#DIV/0!</v>
      </c>
      <c r="BW192" s="184" t="e">
        <v>#DIV/0!</v>
      </c>
      <c r="BX192" s="184" t="e">
        <v>#DIV/0!</v>
      </c>
      <c r="BY192" s="184" t="e">
        <v>#DIV/0!</v>
      </c>
      <c r="BZ192" s="184" t="e">
        <v>#DIV/0!</v>
      </c>
      <c r="CA192" s="184" t="e">
        <v>#DIV/0!</v>
      </c>
      <c r="CB192" s="184" t="e">
        <v>#DIV/0!</v>
      </c>
      <c r="CC192" s="184" t="e">
        <v>#DIV/0!</v>
      </c>
      <c r="CD192" s="184" t="e">
        <v>#DIV/0!</v>
      </c>
      <c r="CE192" s="184" t="e">
        <v>#DIV/0!</v>
      </c>
      <c r="CF192" s="184" t="e">
        <v>#DIV/0!</v>
      </c>
      <c r="CG192" s="184" t="e">
        <v>#DIV/0!</v>
      </c>
      <c r="CH192" s="184" t="e">
        <v>#DIV/0!</v>
      </c>
      <c r="CI192" s="184" t="e">
        <v>#DIV/0!</v>
      </c>
      <c r="CJ192" s="184" t="e">
        <v>#DIV/0!</v>
      </c>
      <c r="CK192" s="184" t="e">
        <v>#DIV/0!</v>
      </c>
      <c r="CL192" s="184" t="e">
        <v>#DIV/0!</v>
      </c>
      <c r="CM192" s="184" t="e">
        <v>#DIV/0!</v>
      </c>
      <c r="CN192" s="184" t="e">
        <v>#DIV/0!</v>
      </c>
      <c r="CO192" s="184" t="e">
        <v>#DIV/0!</v>
      </c>
      <c r="CP192" s="184" t="e">
        <v>#DIV/0!</v>
      </c>
      <c r="CQ192" s="184" t="e">
        <v>#DIV/0!</v>
      </c>
      <c r="CR192" s="184" t="e">
        <v>#DIV/0!</v>
      </c>
      <c r="CS192" s="184" t="e">
        <v>#DIV/0!</v>
      </c>
      <c r="CT192" s="184" t="e">
        <v>#DIV/0!</v>
      </c>
      <c r="CU192" s="184" t="e">
        <v>#DIV/0!</v>
      </c>
      <c r="CV192" s="184" t="e">
        <v>#DIV/0!</v>
      </c>
      <c r="CW192" s="184" t="e">
        <v>#DIV/0!</v>
      </c>
      <c r="CX192" s="184" t="e">
        <v>#DIV/0!</v>
      </c>
      <c r="CY192" s="184" t="e">
        <v>#DIV/0!</v>
      </c>
      <c r="CZ192" s="184" t="e">
        <v>#DIV/0!</v>
      </c>
      <c r="DA192" s="184" t="e">
        <v>#DIV/0!</v>
      </c>
      <c r="DB192" s="184" t="e">
        <v>#DIV/0!</v>
      </c>
      <c r="DC192" s="184" t="e">
        <v>#DIV/0!</v>
      </c>
      <c r="DD192" s="184" t="e">
        <v>#DIV/0!</v>
      </c>
      <c r="DE192" s="184" t="e">
        <v>#DIV/0!</v>
      </c>
      <c r="DF192" s="184" t="e">
        <v>#DIV/0!</v>
      </c>
      <c r="DG192" s="184" t="e">
        <v>#DIV/0!</v>
      </c>
      <c r="DH192" s="184" t="e">
        <v>#DIV/0!</v>
      </c>
      <c r="DI192" s="184" t="e">
        <v>#DIV/0!</v>
      </c>
      <c r="DJ192" s="184" t="e">
        <v>#DIV/0!</v>
      </c>
      <c r="DK192" s="184" t="e">
        <v>#DIV/0!</v>
      </c>
      <c r="DL192" s="184" t="e">
        <v>#DIV/0!</v>
      </c>
      <c r="DM192" s="184" t="e">
        <v>#DIV/0!</v>
      </c>
      <c r="DN192" s="184" t="e">
        <v>#DIV/0!</v>
      </c>
      <c r="DO192" s="184" t="e">
        <v>#DIV/0!</v>
      </c>
      <c r="DP192" s="184" t="e">
        <v>#DIV/0!</v>
      </c>
      <c r="DQ192" s="184" t="e">
        <v>#DIV/0!</v>
      </c>
      <c r="DR192" s="184" t="e">
        <v>#DIV/0!</v>
      </c>
      <c r="DS192" s="184" t="e">
        <v>#DIV/0!</v>
      </c>
      <c r="DT192" s="184" t="e">
        <v>#DIV/0!</v>
      </c>
      <c r="DU192" s="184" t="e">
        <v>#DIV/0!</v>
      </c>
      <c r="DV192" s="184" t="e">
        <v>#DIV/0!</v>
      </c>
      <c r="DW192" s="184" t="e">
        <v>#DIV/0!</v>
      </c>
      <c r="DX192" s="184" t="e">
        <v>#DIV/0!</v>
      </c>
      <c r="DY192" s="184" t="e">
        <v>#DIV/0!</v>
      </c>
      <c r="DZ192" s="184" t="e">
        <v>#DIV/0!</v>
      </c>
      <c r="EA192" s="184" t="e">
        <v>#DIV/0!</v>
      </c>
      <c r="EB192" s="184" t="e">
        <v>#DIV/0!</v>
      </c>
      <c r="EC192" s="184" t="e">
        <v>#DIV/0!</v>
      </c>
      <c r="ED192" s="184" t="e">
        <v>#DIV/0!</v>
      </c>
      <c r="EE192" s="184" t="e">
        <v>#DIV/0!</v>
      </c>
      <c r="EF192" s="184" t="e">
        <v>#DIV/0!</v>
      </c>
      <c r="EG192" s="184" t="e">
        <v>#DIV/0!</v>
      </c>
      <c r="EH192" s="184" t="e">
        <v>#DIV/0!</v>
      </c>
      <c r="EI192" s="184" t="e">
        <v>#DIV/0!</v>
      </c>
      <c r="EJ192" s="184" t="e">
        <v>#DIV/0!</v>
      </c>
      <c r="EK192" s="184" t="e">
        <v>#DIV/0!</v>
      </c>
      <c r="EL192" s="184" t="e">
        <v>#DIV/0!</v>
      </c>
      <c r="EM192" s="184" t="e">
        <v>#DIV/0!</v>
      </c>
      <c r="EN192" s="184" t="e">
        <v>#DIV/0!</v>
      </c>
      <c r="EO192" s="184" t="e">
        <v>#DIV/0!</v>
      </c>
      <c r="EP192" s="184" t="e">
        <v>#DIV/0!</v>
      </c>
      <c r="EQ192" s="184" t="e">
        <v>#DIV/0!</v>
      </c>
      <c r="ER192" s="184" t="e">
        <v>#DIV/0!</v>
      </c>
      <c r="ES192" s="184" t="e">
        <v>#DIV/0!</v>
      </c>
      <c r="ET192" s="184" t="e">
        <v>#DIV/0!</v>
      </c>
      <c r="EU192" s="184" t="e">
        <v>#DIV/0!</v>
      </c>
      <c r="EV192" s="184" t="e">
        <v>#DIV/0!</v>
      </c>
      <c r="EW192" s="184" t="e">
        <v>#DIV/0!</v>
      </c>
      <c r="EX192" s="184" t="e">
        <v>#DIV/0!</v>
      </c>
      <c r="EY192" s="184" t="e">
        <v>#DIV/0!</v>
      </c>
      <c r="EZ192" s="184" t="e">
        <v>#DIV/0!</v>
      </c>
      <c r="FA192" s="184" t="e">
        <v>#DIV/0!</v>
      </c>
      <c r="FB192" s="184" t="e">
        <v>#DIV/0!</v>
      </c>
      <c r="FC192" s="184" t="e">
        <v>#DIV/0!</v>
      </c>
      <c r="FD192" s="184" t="e">
        <v>#DIV/0!</v>
      </c>
      <c r="FE192" s="184" t="e">
        <v>#DIV/0!</v>
      </c>
      <c r="FF192" s="184" t="e">
        <v>#DIV/0!</v>
      </c>
      <c r="FG192" s="184" t="e">
        <v>#DIV/0!</v>
      </c>
      <c r="FH192" s="184" t="e">
        <v>#DIV/0!</v>
      </c>
      <c r="FI192" s="184" t="e">
        <v>#DIV/0!</v>
      </c>
      <c r="FJ192" s="184" t="e">
        <v>#DIV/0!</v>
      </c>
      <c r="FK192" s="184" t="e">
        <v>#DIV/0!</v>
      </c>
      <c r="FL192" s="184" t="e">
        <v>#DIV/0!</v>
      </c>
      <c r="FM192" s="184" t="e">
        <v>#DIV/0!</v>
      </c>
      <c r="FN192" s="184" t="e">
        <v>#DIV/0!</v>
      </c>
      <c r="FO192" s="184" t="e">
        <v>#DIV/0!</v>
      </c>
      <c r="FP192" s="184" t="e">
        <v>#DIV/0!</v>
      </c>
      <c r="FQ192" s="184" t="e">
        <v>#DIV/0!</v>
      </c>
      <c r="FR192" s="184" t="e">
        <v>#DIV/0!</v>
      </c>
      <c r="FS192" s="184" t="e">
        <v>#DIV/0!</v>
      </c>
      <c r="FT192" s="184" t="e">
        <v>#DIV/0!</v>
      </c>
      <c r="FU192" s="184" t="e">
        <v>#DIV/0!</v>
      </c>
      <c r="FV192" s="184" t="e">
        <v>#DIV/0!</v>
      </c>
      <c r="FW192" s="184" t="e">
        <v>#DIV/0!</v>
      </c>
      <c r="FX192" s="184" t="e">
        <v>#DIV/0!</v>
      </c>
      <c r="FY192" s="184" t="e">
        <v>#DIV/0!</v>
      </c>
      <c r="FZ192" s="184" t="e">
        <v>#DIV/0!</v>
      </c>
      <c r="GA192" s="184" t="e">
        <v>#DIV/0!</v>
      </c>
    </row>
    <row r="193" spans="2:183">
      <c r="B193" s="42"/>
      <c r="C193" s="185"/>
      <c r="D193" s="187"/>
      <c r="E193" s="187"/>
      <c r="F193" s="187"/>
      <c r="G193" s="187"/>
      <c r="H193" s="187"/>
      <c r="I193" s="187"/>
      <c r="J193" s="187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187"/>
      <c r="AT193" s="187"/>
      <c r="AU193" s="187"/>
      <c r="AV193" s="187"/>
      <c r="AW193" s="187"/>
      <c r="AX193" s="187"/>
      <c r="AY193" s="187"/>
      <c r="AZ193" s="187"/>
      <c r="BA193" s="187"/>
      <c r="BB193" s="187"/>
      <c r="BC193" s="187"/>
      <c r="BD193" s="187"/>
      <c r="BE193" s="187"/>
      <c r="BF193" s="187"/>
      <c r="BG193" s="187"/>
      <c r="BH193" s="187"/>
      <c r="BI193" s="187"/>
      <c r="BJ193" s="187"/>
      <c r="BK193" s="187"/>
      <c r="BL193" s="187"/>
      <c r="BM193" s="187"/>
      <c r="BN193" s="187"/>
      <c r="BO193" s="187"/>
      <c r="BP193" s="187"/>
      <c r="BQ193" s="187"/>
      <c r="BR193" s="187"/>
      <c r="BS193" s="187"/>
      <c r="BT193" s="187"/>
      <c r="BU193" s="187"/>
      <c r="BV193" s="187"/>
      <c r="BW193" s="187"/>
      <c r="BX193" s="187"/>
      <c r="BY193" s="187"/>
      <c r="BZ193" s="187"/>
      <c r="CA193" s="187"/>
      <c r="CB193" s="187"/>
      <c r="CC193" s="187"/>
      <c r="CD193" s="187"/>
      <c r="CE193" s="187"/>
      <c r="CF193" s="187"/>
      <c r="CG193" s="187"/>
      <c r="CH193" s="187"/>
      <c r="CI193" s="187"/>
      <c r="CJ193" s="187"/>
      <c r="CK193" s="187"/>
      <c r="CL193" s="187"/>
      <c r="CM193" s="187"/>
      <c r="CN193" s="187"/>
      <c r="CO193" s="187"/>
      <c r="CP193" s="187"/>
      <c r="CQ193" s="187"/>
      <c r="CR193" s="187"/>
      <c r="CS193" s="187"/>
      <c r="CT193" s="187"/>
      <c r="CU193" s="187"/>
      <c r="CV193" s="187"/>
      <c r="CW193" s="187"/>
      <c r="CX193" s="187"/>
      <c r="CY193" s="187"/>
      <c r="CZ193" s="187"/>
      <c r="DA193" s="187"/>
      <c r="DB193" s="187"/>
      <c r="DC193" s="187"/>
      <c r="DD193" s="187"/>
      <c r="DE193" s="187"/>
      <c r="DF193" s="187"/>
      <c r="DG193" s="187"/>
      <c r="DH193" s="187"/>
      <c r="DI193" s="187"/>
      <c r="DJ193" s="187"/>
      <c r="DK193" s="187"/>
      <c r="DL193" s="187"/>
      <c r="DM193" s="187"/>
      <c r="DN193" s="187"/>
      <c r="DO193" s="187"/>
      <c r="DP193" s="187"/>
      <c r="DQ193" s="187"/>
      <c r="DR193" s="187"/>
      <c r="DS193" s="187"/>
      <c r="DT193" s="187"/>
      <c r="DU193" s="187"/>
      <c r="DV193" s="187"/>
      <c r="DW193" s="187"/>
      <c r="DX193" s="187"/>
      <c r="DY193" s="187"/>
      <c r="DZ193" s="187"/>
      <c r="EA193" s="187"/>
      <c r="EB193" s="187"/>
      <c r="EC193" s="187"/>
      <c r="ED193" s="187"/>
      <c r="EE193" s="187"/>
      <c r="EF193" s="187"/>
      <c r="EG193" s="187"/>
      <c r="EH193" s="187"/>
      <c r="EI193" s="187"/>
      <c r="EJ193" s="187"/>
      <c r="EK193" s="187"/>
      <c r="EL193" s="187"/>
      <c r="EM193" s="187"/>
      <c r="EN193" s="187"/>
      <c r="EO193" s="187"/>
      <c r="EP193" s="187"/>
      <c r="EQ193" s="187"/>
      <c r="ER193" s="187"/>
      <c r="ES193" s="187"/>
      <c r="ET193" s="187"/>
      <c r="EU193" s="187"/>
      <c r="EV193" s="187"/>
      <c r="EW193" s="187"/>
      <c r="EX193" s="187"/>
      <c r="EY193" s="187"/>
      <c r="EZ193" s="187"/>
      <c r="FA193" s="187"/>
      <c r="FB193" s="187"/>
      <c r="FC193" s="187"/>
      <c r="FD193" s="187"/>
      <c r="FE193" s="187"/>
      <c r="FF193" s="187"/>
      <c r="FG193" s="187"/>
      <c r="FH193" s="187"/>
      <c r="FI193" s="187"/>
      <c r="FJ193" s="187"/>
      <c r="FK193" s="187"/>
      <c r="FL193" s="187"/>
      <c r="FM193" s="187"/>
      <c r="FN193" s="187"/>
      <c r="FO193" s="187"/>
      <c r="FP193" s="187"/>
      <c r="FQ193" s="187"/>
      <c r="FR193" s="187"/>
      <c r="FS193" s="187"/>
      <c r="FT193" s="187"/>
      <c r="FU193" s="187"/>
      <c r="FV193" s="187"/>
      <c r="FW193" s="187"/>
      <c r="FX193" s="187"/>
      <c r="FY193" s="187"/>
      <c r="FZ193" s="187"/>
      <c r="GA193" s="187"/>
    </row>
    <row r="194" spans="2:183">
      <c r="B194" s="188" t="s">
        <v>32</v>
      </c>
      <c r="C194" s="189" t="s">
        <v>33</v>
      </c>
      <c r="D194" s="162">
        <v>41275</v>
      </c>
      <c r="E194" s="162">
        <v>41306</v>
      </c>
      <c r="F194" s="162">
        <v>41334</v>
      </c>
      <c r="G194" s="162">
        <v>41365</v>
      </c>
      <c r="H194" s="162">
        <v>41395</v>
      </c>
      <c r="I194" s="162">
        <v>41426</v>
      </c>
      <c r="J194" s="162">
        <v>41456</v>
      </c>
      <c r="K194" s="162">
        <v>41487</v>
      </c>
      <c r="L194" s="162">
        <v>41518</v>
      </c>
      <c r="M194" s="162">
        <v>41548</v>
      </c>
      <c r="N194" s="162">
        <v>41579</v>
      </c>
      <c r="O194" s="162">
        <v>41609</v>
      </c>
      <c r="P194" s="162">
        <v>41640</v>
      </c>
      <c r="Q194" s="162">
        <v>41671</v>
      </c>
      <c r="R194" s="162">
        <v>41699</v>
      </c>
      <c r="S194" s="162">
        <v>41730</v>
      </c>
      <c r="T194" s="162">
        <v>41760</v>
      </c>
      <c r="U194" s="162">
        <v>41791</v>
      </c>
      <c r="V194" s="162">
        <v>41821</v>
      </c>
      <c r="W194" s="162">
        <v>41852</v>
      </c>
      <c r="X194" s="162">
        <v>41883</v>
      </c>
      <c r="Y194" s="162">
        <v>41913</v>
      </c>
      <c r="Z194" s="162">
        <v>41944</v>
      </c>
      <c r="AA194" s="162">
        <v>41974</v>
      </c>
      <c r="AB194" s="162">
        <v>42005</v>
      </c>
      <c r="AC194" s="162">
        <v>42036</v>
      </c>
      <c r="AD194" s="162">
        <v>42064</v>
      </c>
      <c r="AE194" s="162">
        <v>42095</v>
      </c>
      <c r="AF194" s="162">
        <v>42125</v>
      </c>
      <c r="AG194" s="162">
        <v>42156</v>
      </c>
      <c r="AH194" s="162">
        <v>42186</v>
      </c>
      <c r="AI194" s="162">
        <v>42217</v>
      </c>
      <c r="AJ194" s="162">
        <v>42248</v>
      </c>
      <c r="AK194" s="162">
        <v>42278</v>
      </c>
      <c r="AL194" s="162">
        <v>42309</v>
      </c>
      <c r="AM194" s="162">
        <v>42339</v>
      </c>
      <c r="AN194" s="162">
        <v>42370</v>
      </c>
      <c r="AO194" s="162">
        <v>42401</v>
      </c>
      <c r="AP194" s="162">
        <v>42430</v>
      </c>
      <c r="AQ194" s="162">
        <v>42461</v>
      </c>
      <c r="AR194" s="162">
        <v>42491</v>
      </c>
      <c r="AS194" s="162">
        <v>42522</v>
      </c>
      <c r="AT194" s="162">
        <v>42552</v>
      </c>
      <c r="AU194" s="162">
        <v>42583</v>
      </c>
      <c r="AV194" s="162">
        <v>42614</v>
      </c>
      <c r="AW194" s="162">
        <v>42644</v>
      </c>
      <c r="AX194" s="162">
        <v>42675</v>
      </c>
      <c r="AY194" s="162">
        <v>42705</v>
      </c>
      <c r="AZ194" s="162">
        <v>42736</v>
      </c>
      <c r="BA194" s="162">
        <v>42767</v>
      </c>
      <c r="BB194" s="162">
        <v>42795</v>
      </c>
      <c r="BC194" s="162">
        <v>42826</v>
      </c>
      <c r="BD194" s="162">
        <v>42856</v>
      </c>
      <c r="BE194" s="162">
        <v>42887</v>
      </c>
      <c r="BF194" s="162">
        <v>42917</v>
      </c>
      <c r="BG194" s="162">
        <v>42948</v>
      </c>
      <c r="BH194" s="162">
        <v>42979</v>
      </c>
      <c r="BI194" s="162">
        <v>43009</v>
      </c>
      <c r="BJ194" s="162">
        <v>43040</v>
      </c>
      <c r="BK194" s="162">
        <v>43070</v>
      </c>
      <c r="BL194" s="162">
        <v>43101</v>
      </c>
      <c r="BM194" s="162">
        <v>43132</v>
      </c>
      <c r="BN194" s="162">
        <v>43160</v>
      </c>
      <c r="BO194" s="162">
        <v>43191</v>
      </c>
      <c r="BP194" s="162">
        <v>43221</v>
      </c>
      <c r="BQ194" s="162">
        <v>43252</v>
      </c>
      <c r="BR194" s="162">
        <v>43282</v>
      </c>
      <c r="BS194" s="162">
        <v>43313</v>
      </c>
      <c r="BT194" s="162">
        <v>43344</v>
      </c>
      <c r="BU194" s="162">
        <v>43374</v>
      </c>
      <c r="BV194" s="162">
        <v>43405</v>
      </c>
      <c r="BW194" s="162">
        <v>43435</v>
      </c>
      <c r="BX194" s="162">
        <v>43466</v>
      </c>
      <c r="BY194" s="162">
        <v>43497</v>
      </c>
      <c r="BZ194" s="162">
        <v>43525</v>
      </c>
      <c r="CA194" s="162">
        <v>43556</v>
      </c>
      <c r="CB194" s="162">
        <v>43586</v>
      </c>
      <c r="CC194" s="162">
        <v>43617</v>
      </c>
      <c r="CD194" s="162">
        <v>43647</v>
      </c>
      <c r="CE194" s="162">
        <v>43678</v>
      </c>
      <c r="CF194" s="162">
        <v>43709</v>
      </c>
      <c r="CG194" s="162">
        <v>43739</v>
      </c>
      <c r="CH194" s="162">
        <v>43770</v>
      </c>
      <c r="CI194" s="162">
        <v>43800</v>
      </c>
      <c r="CJ194" s="162">
        <v>43831</v>
      </c>
      <c r="CK194" s="162">
        <v>43862</v>
      </c>
      <c r="CL194" s="162">
        <v>43891</v>
      </c>
      <c r="CM194" s="162">
        <v>43922</v>
      </c>
      <c r="CN194" s="162">
        <v>43952</v>
      </c>
      <c r="CO194" s="162">
        <v>43983</v>
      </c>
      <c r="CP194" s="162">
        <v>44013</v>
      </c>
      <c r="CQ194" s="162">
        <v>44044</v>
      </c>
      <c r="CR194" s="162">
        <v>44075</v>
      </c>
      <c r="CS194" s="162">
        <v>44105</v>
      </c>
      <c r="CT194" s="162">
        <v>44136</v>
      </c>
      <c r="CU194" s="162">
        <v>44166</v>
      </c>
      <c r="CV194" s="162">
        <v>44197</v>
      </c>
      <c r="CW194" s="162">
        <v>44228</v>
      </c>
      <c r="CX194" s="162">
        <v>44256</v>
      </c>
      <c r="CY194" s="162">
        <v>44287</v>
      </c>
      <c r="CZ194" s="162">
        <v>44317</v>
      </c>
      <c r="DA194" s="162">
        <v>44348</v>
      </c>
      <c r="DB194" s="162">
        <v>44378</v>
      </c>
      <c r="DC194" s="162">
        <v>44409</v>
      </c>
      <c r="DD194" s="162">
        <v>44440</v>
      </c>
      <c r="DE194" s="162">
        <v>44470</v>
      </c>
      <c r="DF194" s="162">
        <v>44501</v>
      </c>
      <c r="DG194" s="162">
        <v>44531</v>
      </c>
      <c r="DH194" s="162">
        <v>44562</v>
      </c>
      <c r="DI194" s="162">
        <v>44593</v>
      </c>
      <c r="DJ194" s="162">
        <v>44621</v>
      </c>
      <c r="DK194" s="162">
        <v>44652</v>
      </c>
      <c r="DL194" s="162">
        <v>44682</v>
      </c>
      <c r="DM194" s="162">
        <v>44713</v>
      </c>
      <c r="DN194" s="162">
        <v>44743</v>
      </c>
      <c r="DO194" s="162">
        <v>44774</v>
      </c>
      <c r="DP194" s="162">
        <v>44805</v>
      </c>
      <c r="DQ194" s="162">
        <v>44835</v>
      </c>
      <c r="DR194" s="162">
        <v>44866</v>
      </c>
      <c r="DS194" s="162">
        <v>44896</v>
      </c>
      <c r="DT194" s="162">
        <v>44927</v>
      </c>
      <c r="DU194" s="162">
        <v>44958</v>
      </c>
      <c r="DV194" s="162">
        <v>44986</v>
      </c>
      <c r="DW194" s="162">
        <v>45017</v>
      </c>
      <c r="DX194" s="162">
        <v>45047</v>
      </c>
      <c r="DY194" s="162">
        <v>45078</v>
      </c>
      <c r="DZ194" s="162">
        <v>45108</v>
      </c>
      <c r="EA194" s="162">
        <v>45139</v>
      </c>
      <c r="EB194" s="162">
        <v>45170</v>
      </c>
      <c r="EC194" s="162">
        <v>45200</v>
      </c>
      <c r="ED194" s="162">
        <v>45231</v>
      </c>
      <c r="EE194" s="162">
        <v>45261</v>
      </c>
      <c r="EF194" s="162">
        <v>45292</v>
      </c>
      <c r="EG194" s="162">
        <v>45323</v>
      </c>
      <c r="EH194" s="162">
        <v>45352</v>
      </c>
      <c r="EI194" s="162">
        <v>45383</v>
      </c>
      <c r="EJ194" s="162">
        <v>45413</v>
      </c>
      <c r="EK194" s="162">
        <v>45444</v>
      </c>
      <c r="EL194" s="162">
        <v>45474</v>
      </c>
      <c r="EM194" s="162">
        <v>45505</v>
      </c>
      <c r="EN194" s="162">
        <v>45536</v>
      </c>
      <c r="EO194" s="162">
        <v>45566</v>
      </c>
      <c r="EP194" s="162">
        <v>45597</v>
      </c>
      <c r="EQ194" s="162">
        <v>45627</v>
      </c>
      <c r="ER194" s="162">
        <v>45658</v>
      </c>
      <c r="ES194" s="162">
        <v>45689</v>
      </c>
      <c r="ET194" s="162">
        <v>45717</v>
      </c>
      <c r="EU194" s="162">
        <v>45748</v>
      </c>
      <c r="EV194" s="162">
        <v>45778</v>
      </c>
      <c r="EW194" s="162">
        <v>45809</v>
      </c>
      <c r="EX194" s="162">
        <v>45839</v>
      </c>
      <c r="EY194" s="162">
        <v>45870</v>
      </c>
      <c r="EZ194" s="162">
        <v>45901</v>
      </c>
      <c r="FA194" s="162">
        <v>45931</v>
      </c>
      <c r="FB194" s="162">
        <v>45962</v>
      </c>
      <c r="FC194" s="162">
        <v>45992</v>
      </c>
      <c r="FD194" s="162">
        <v>46023</v>
      </c>
      <c r="FE194" s="162">
        <v>46054</v>
      </c>
      <c r="FF194" s="162">
        <v>46082</v>
      </c>
      <c r="FG194" s="162">
        <v>46113</v>
      </c>
      <c r="FH194" s="162">
        <v>46143</v>
      </c>
      <c r="FI194" s="162">
        <v>46174</v>
      </c>
      <c r="FJ194" s="162">
        <v>46204</v>
      </c>
      <c r="FK194" s="162">
        <v>46235</v>
      </c>
      <c r="FL194" s="162">
        <v>46266</v>
      </c>
      <c r="FM194" s="162">
        <v>46296</v>
      </c>
      <c r="FN194" s="162">
        <v>46327</v>
      </c>
      <c r="FO194" s="162">
        <v>46357</v>
      </c>
      <c r="FP194" s="162">
        <v>46388</v>
      </c>
      <c r="FQ194" s="162">
        <v>46419</v>
      </c>
      <c r="FR194" s="162">
        <v>46447</v>
      </c>
      <c r="FS194" s="162">
        <v>46478</v>
      </c>
      <c r="FT194" s="162">
        <v>46508</v>
      </c>
      <c r="FU194" s="162">
        <v>46539</v>
      </c>
      <c r="FV194" s="162">
        <v>46569</v>
      </c>
      <c r="FW194" s="162">
        <v>46600</v>
      </c>
      <c r="FX194" s="162">
        <v>46631</v>
      </c>
      <c r="FY194" s="162">
        <v>46661</v>
      </c>
      <c r="FZ194" s="162">
        <v>46692</v>
      </c>
      <c r="GA194" s="162">
        <v>46722</v>
      </c>
    </row>
    <row r="195" spans="2:183">
      <c r="B195" s="75" t="s">
        <v>7</v>
      </c>
      <c r="C195" s="163" t="s">
        <v>34</v>
      </c>
      <c r="D195" s="164">
        <v>231</v>
      </c>
      <c r="E195" s="165">
        <v>231</v>
      </c>
      <c r="F195" s="165">
        <v>231</v>
      </c>
      <c r="G195" s="165">
        <v>231</v>
      </c>
      <c r="H195" s="165">
        <v>231</v>
      </c>
      <c r="I195" s="165">
        <v>231</v>
      </c>
      <c r="J195" s="165">
        <v>231</v>
      </c>
      <c r="K195" s="165">
        <v>231</v>
      </c>
      <c r="L195" s="165">
        <v>231</v>
      </c>
      <c r="M195" s="165">
        <v>231</v>
      </c>
      <c r="N195" s="165">
        <v>231</v>
      </c>
      <c r="O195" s="165">
        <v>231</v>
      </c>
      <c r="P195" s="165">
        <v>231</v>
      </c>
      <c r="Q195" s="165">
        <v>231</v>
      </c>
      <c r="R195" s="165">
        <v>231</v>
      </c>
      <c r="S195" s="165">
        <v>231</v>
      </c>
      <c r="T195" s="165">
        <v>231</v>
      </c>
      <c r="U195" s="165">
        <v>231</v>
      </c>
      <c r="V195" s="165">
        <v>231</v>
      </c>
      <c r="W195" s="165">
        <v>231</v>
      </c>
      <c r="X195" s="165">
        <v>231</v>
      </c>
      <c r="Y195" s="165">
        <v>231</v>
      </c>
      <c r="Z195" s="165">
        <v>231</v>
      </c>
      <c r="AA195" s="165">
        <v>231</v>
      </c>
      <c r="AB195" s="165">
        <v>231</v>
      </c>
      <c r="AC195" s="165">
        <v>231</v>
      </c>
      <c r="AD195" s="165">
        <v>231</v>
      </c>
      <c r="AE195" s="165">
        <v>231</v>
      </c>
      <c r="AF195" s="165">
        <v>231</v>
      </c>
      <c r="AG195" s="165">
        <v>231</v>
      </c>
      <c r="AH195" s="165">
        <v>231</v>
      </c>
      <c r="AI195" s="165">
        <v>231</v>
      </c>
      <c r="AJ195" s="165">
        <v>231</v>
      </c>
      <c r="AK195" s="165">
        <v>231</v>
      </c>
      <c r="AL195" s="165">
        <v>231</v>
      </c>
      <c r="AM195" s="165">
        <v>231</v>
      </c>
      <c r="AN195" s="165">
        <v>231</v>
      </c>
      <c r="AO195" s="165">
        <v>231</v>
      </c>
      <c r="AP195" s="165">
        <v>231</v>
      </c>
      <c r="AQ195" s="165">
        <v>231</v>
      </c>
      <c r="AR195" s="165">
        <v>231</v>
      </c>
      <c r="AS195" s="165">
        <v>231</v>
      </c>
      <c r="AT195" s="165">
        <v>231</v>
      </c>
      <c r="AU195" s="165">
        <v>231</v>
      </c>
      <c r="AV195" s="165">
        <v>231</v>
      </c>
      <c r="AW195" s="165">
        <v>231</v>
      </c>
      <c r="AX195" s="165">
        <v>231</v>
      </c>
      <c r="AY195" s="165">
        <v>231</v>
      </c>
      <c r="AZ195" s="165">
        <v>231</v>
      </c>
      <c r="BA195" s="165">
        <v>231</v>
      </c>
      <c r="BB195" s="165">
        <v>231</v>
      </c>
      <c r="BC195" s="165">
        <v>231</v>
      </c>
      <c r="BD195" s="165">
        <v>231</v>
      </c>
      <c r="BE195" s="165">
        <v>231</v>
      </c>
      <c r="BF195" s="165">
        <v>231</v>
      </c>
      <c r="BG195" s="165">
        <v>231</v>
      </c>
      <c r="BH195" s="165">
        <v>231</v>
      </c>
      <c r="BI195" s="165">
        <v>231</v>
      </c>
      <c r="BJ195" s="165">
        <v>231</v>
      </c>
      <c r="BK195" s="165">
        <v>231</v>
      </c>
      <c r="BL195" s="165">
        <v>231</v>
      </c>
      <c r="BM195" s="165">
        <v>231</v>
      </c>
      <c r="BN195" s="165">
        <v>231</v>
      </c>
      <c r="BO195" s="165">
        <v>231</v>
      </c>
      <c r="BP195" s="165">
        <v>231</v>
      </c>
      <c r="BQ195" s="165">
        <v>231</v>
      </c>
      <c r="BR195" s="165">
        <v>231</v>
      </c>
      <c r="BS195" s="165">
        <v>231</v>
      </c>
      <c r="BT195" s="165">
        <v>231</v>
      </c>
      <c r="BU195" s="165">
        <v>231</v>
      </c>
      <c r="BV195" s="165">
        <v>231</v>
      </c>
      <c r="BW195" s="165">
        <v>231</v>
      </c>
      <c r="BX195" s="165">
        <v>231</v>
      </c>
      <c r="BY195" s="165">
        <v>231</v>
      </c>
      <c r="BZ195" s="165">
        <v>231</v>
      </c>
      <c r="CA195" s="165">
        <v>231</v>
      </c>
      <c r="CB195" s="165">
        <v>231</v>
      </c>
      <c r="CC195" s="165">
        <v>231</v>
      </c>
      <c r="CD195" s="165">
        <v>231</v>
      </c>
      <c r="CE195" s="165">
        <v>231</v>
      </c>
      <c r="CF195" s="165">
        <v>231</v>
      </c>
      <c r="CG195" s="165">
        <v>231</v>
      </c>
      <c r="CH195" s="165">
        <v>231</v>
      </c>
      <c r="CI195" s="165">
        <v>231</v>
      </c>
      <c r="CJ195" s="165">
        <v>231</v>
      </c>
      <c r="CK195" s="165">
        <v>231</v>
      </c>
      <c r="CL195" s="165">
        <v>231</v>
      </c>
      <c r="CM195" s="165">
        <v>231</v>
      </c>
      <c r="CN195" s="165">
        <v>231</v>
      </c>
      <c r="CO195" s="165">
        <v>231</v>
      </c>
      <c r="CP195" s="165">
        <v>231</v>
      </c>
      <c r="CQ195" s="165">
        <v>231</v>
      </c>
      <c r="CR195" s="165">
        <v>231</v>
      </c>
      <c r="CS195" s="165">
        <v>231</v>
      </c>
      <c r="CT195" s="165">
        <v>231</v>
      </c>
      <c r="CU195" s="165">
        <v>231</v>
      </c>
      <c r="CV195" s="165">
        <v>231</v>
      </c>
      <c r="CW195" s="165">
        <v>231</v>
      </c>
      <c r="CX195" s="165">
        <v>231</v>
      </c>
      <c r="CY195" s="165">
        <v>231</v>
      </c>
      <c r="CZ195" s="165">
        <v>231</v>
      </c>
      <c r="DA195" s="165">
        <v>231</v>
      </c>
      <c r="DB195" s="165">
        <v>231</v>
      </c>
      <c r="DC195" s="165">
        <v>231</v>
      </c>
      <c r="DD195" s="165">
        <v>231</v>
      </c>
      <c r="DE195" s="165">
        <v>231</v>
      </c>
      <c r="DF195" s="165">
        <v>231</v>
      </c>
      <c r="DG195" s="165">
        <v>231</v>
      </c>
      <c r="DH195" s="165">
        <v>231</v>
      </c>
      <c r="DI195" s="165">
        <v>231</v>
      </c>
      <c r="DJ195" s="165">
        <v>231</v>
      </c>
      <c r="DK195" s="165">
        <v>231</v>
      </c>
      <c r="DL195" s="165">
        <v>231</v>
      </c>
      <c r="DM195" s="165">
        <v>231</v>
      </c>
      <c r="DN195" s="165">
        <v>231</v>
      </c>
      <c r="DO195" s="165">
        <v>231</v>
      </c>
      <c r="DP195" s="165">
        <v>231</v>
      </c>
      <c r="DQ195" s="165">
        <v>231</v>
      </c>
      <c r="DR195" s="165">
        <v>231</v>
      </c>
      <c r="DS195" s="165">
        <v>231</v>
      </c>
      <c r="DT195" s="165">
        <v>231</v>
      </c>
      <c r="DU195" s="165">
        <v>231</v>
      </c>
      <c r="DV195" s="165">
        <v>231</v>
      </c>
      <c r="DW195" s="165">
        <v>231</v>
      </c>
      <c r="DX195" s="165">
        <v>231</v>
      </c>
      <c r="DY195" s="165">
        <v>231</v>
      </c>
      <c r="DZ195" s="165">
        <v>231</v>
      </c>
      <c r="EA195" s="165">
        <v>231</v>
      </c>
      <c r="EB195" s="165">
        <v>231</v>
      </c>
      <c r="EC195" s="165">
        <v>231</v>
      </c>
      <c r="ED195" s="165">
        <v>231</v>
      </c>
      <c r="EE195" s="165">
        <v>231</v>
      </c>
      <c r="EF195" s="165">
        <v>231</v>
      </c>
      <c r="EG195" s="165">
        <v>231</v>
      </c>
      <c r="EH195" s="165">
        <v>231</v>
      </c>
      <c r="EI195" s="165">
        <v>231</v>
      </c>
      <c r="EJ195" s="165">
        <v>231</v>
      </c>
      <c r="EK195" s="165">
        <v>231</v>
      </c>
      <c r="EL195" s="165">
        <v>231</v>
      </c>
      <c r="EM195" s="165">
        <v>231</v>
      </c>
      <c r="EN195" s="165">
        <v>231</v>
      </c>
      <c r="EO195" s="165">
        <v>231</v>
      </c>
      <c r="EP195" s="165">
        <v>231</v>
      </c>
      <c r="EQ195" s="165">
        <v>231</v>
      </c>
      <c r="ER195" s="165">
        <v>231</v>
      </c>
      <c r="ES195" s="165">
        <v>231</v>
      </c>
      <c r="ET195" s="165">
        <v>231</v>
      </c>
      <c r="EU195" s="165">
        <v>231</v>
      </c>
      <c r="EV195" s="165">
        <v>231</v>
      </c>
      <c r="EW195" s="165">
        <v>231</v>
      </c>
      <c r="EX195" s="165">
        <v>231</v>
      </c>
      <c r="EY195" s="165">
        <v>231</v>
      </c>
      <c r="EZ195" s="165">
        <v>231</v>
      </c>
      <c r="FA195" s="165">
        <v>231</v>
      </c>
      <c r="FB195" s="165">
        <v>231</v>
      </c>
      <c r="FC195" s="165">
        <v>231</v>
      </c>
      <c r="FD195" s="165">
        <v>231</v>
      </c>
      <c r="FE195" s="165">
        <v>231</v>
      </c>
      <c r="FF195" s="165">
        <v>231</v>
      </c>
      <c r="FG195" s="165">
        <v>231</v>
      </c>
      <c r="FH195" s="165">
        <v>231</v>
      </c>
      <c r="FI195" s="165">
        <v>231</v>
      </c>
      <c r="FJ195" s="165">
        <v>231</v>
      </c>
      <c r="FK195" s="165">
        <v>231</v>
      </c>
      <c r="FL195" s="165">
        <v>231</v>
      </c>
      <c r="FM195" s="165">
        <v>231</v>
      </c>
      <c r="FN195" s="165">
        <v>231</v>
      </c>
      <c r="FO195" s="165">
        <v>231</v>
      </c>
      <c r="FP195" s="165">
        <v>231</v>
      </c>
      <c r="FQ195" s="165">
        <v>231</v>
      </c>
      <c r="FR195" s="165">
        <v>231</v>
      </c>
      <c r="FS195" s="165">
        <v>231</v>
      </c>
      <c r="FT195" s="165">
        <v>231</v>
      </c>
      <c r="FU195" s="165">
        <v>231</v>
      </c>
      <c r="FV195" s="165">
        <v>231</v>
      </c>
      <c r="FW195" s="165">
        <v>231</v>
      </c>
      <c r="FX195" s="165">
        <v>231</v>
      </c>
      <c r="FY195" s="165">
        <v>231</v>
      </c>
      <c r="FZ195" s="165">
        <v>231</v>
      </c>
      <c r="GA195" s="165">
        <v>231</v>
      </c>
    </row>
    <row r="196" spans="2:183">
      <c r="B196" s="96" t="s">
        <v>7</v>
      </c>
      <c r="C196" s="166" t="s">
        <v>35</v>
      </c>
      <c r="D196" s="167">
        <v>74994.309954751137</v>
      </c>
      <c r="E196" s="168">
        <v>68244.762443438914</v>
      </c>
      <c r="F196" s="168">
        <v>72623.99909502262</v>
      </c>
      <c r="G196" s="168">
        <v>70619.971945701356</v>
      </c>
      <c r="H196" s="168">
        <v>73742.952488687777</v>
      </c>
      <c r="I196" s="168">
        <v>70151.662895927613</v>
      </c>
      <c r="J196" s="168">
        <v>73955.169683257918</v>
      </c>
      <c r="K196" s="168">
        <v>74037.12669683258</v>
      </c>
      <c r="L196" s="168">
        <v>69864.524886877829</v>
      </c>
      <c r="M196" s="168">
        <v>73897.058823529413</v>
      </c>
      <c r="N196" s="168">
        <v>71319.683257918558</v>
      </c>
      <c r="O196" s="168">
        <v>73915.085067873297</v>
      </c>
      <c r="P196" s="168">
        <v>75716.832579185517</v>
      </c>
      <c r="Q196" s="168">
        <v>67993.212669683257</v>
      </c>
      <c r="R196" s="168">
        <v>32786.292307692311</v>
      </c>
      <c r="S196" s="168">
        <v>54250.130316742085</v>
      </c>
      <c r="T196" s="168">
        <v>73368.49547511313</v>
      </c>
      <c r="U196" s="168">
        <v>70820.322171945707</v>
      </c>
      <c r="V196" s="168">
        <v>74000.475113122171</v>
      </c>
      <c r="W196" s="168">
        <v>73718.371040723985</v>
      </c>
      <c r="X196" s="168">
        <v>69508.059728506792</v>
      </c>
      <c r="Y196" s="168">
        <v>72586.617647058825</v>
      </c>
      <c r="Z196" s="168">
        <v>70394.994570135736</v>
      </c>
      <c r="AA196" s="168">
        <v>72633.156108597279</v>
      </c>
      <c r="AB196" s="168">
        <v>73061.538461538468</v>
      </c>
      <c r="AC196" s="168">
        <v>66669.270588235289</v>
      </c>
      <c r="AD196" s="168">
        <v>71341.646153846159</v>
      </c>
      <c r="AE196" s="168">
        <v>69141.662895927613</v>
      </c>
      <c r="AF196" s="168">
        <v>71760.282805429859</v>
      </c>
      <c r="AG196" s="168">
        <v>70356.979638009056</v>
      </c>
      <c r="AH196" s="168">
        <v>73384.739819004521</v>
      </c>
      <c r="AI196" s="168">
        <v>73397.664253393668</v>
      </c>
      <c r="AJ196" s="168">
        <v>68758.608597285056</v>
      </c>
      <c r="AK196" s="168">
        <v>71394.445701357472</v>
      </c>
      <c r="AL196" s="168">
        <v>69131.057918552047</v>
      </c>
      <c r="AM196" s="168">
        <v>70521.148416289594</v>
      </c>
      <c r="AN196" s="168">
        <v>73436.75339366516</v>
      </c>
      <c r="AO196" s="168">
        <v>69413.461538461532</v>
      </c>
      <c r="AP196" s="168">
        <v>9434.838009049774</v>
      </c>
      <c r="AQ196" s="168">
        <v>6864.2977375565606</v>
      </c>
      <c r="AR196" s="168">
        <v>72539.711312217187</v>
      </c>
      <c r="AS196" s="168">
        <v>70845.017194570144</v>
      </c>
      <c r="AT196" s="168">
        <v>73422.420814479628</v>
      </c>
      <c r="AU196" s="168">
        <v>74351.476018099551</v>
      </c>
      <c r="AV196" s="168">
        <v>69375.311312217193</v>
      </c>
      <c r="AW196" s="168">
        <v>71983.959276018097</v>
      </c>
      <c r="AX196" s="168">
        <v>69682.551131221728</v>
      </c>
      <c r="AY196" s="168">
        <v>70918.365610859721</v>
      </c>
      <c r="AZ196" s="168">
        <v>73113.806334841618</v>
      </c>
      <c r="BA196" s="168">
        <v>66901.261538461535</v>
      </c>
      <c r="BB196" s="168">
        <v>71573.110859728506</v>
      </c>
      <c r="BC196" s="168">
        <v>67916.742081447956</v>
      </c>
      <c r="BD196" s="168">
        <v>71731.685520361993</v>
      </c>
      <c r="BE196" s="168">
        <v>69930.311312217193</v>
      </c>
      <c r="BF196" s="168">
        <v>72652.556561085963</v>
      </c>
      <c r="BG196" s="168">
        <v>73465.101809954751</v>
      </c>
      <c r="BH196" s="168">
        <v>68202.166515837103</v>
      </c>
      <c r="BI196" s="168">
        <v>71371.945701357472</v>
      </c>
      <c r="BJ196" s="168">
        <v>68917.669683257918</v>
      </c>
      <c r="BK196" s="168">
        <v>70876.662895927613</v>
      </c>
      <c r="BL196" s="168">
        <v>73744.276018099539</v>
      </c>
      <c r="BM196" s="168">
        <v>67467.296380090498</v>
      </c>
      <c r="BN196" s="168">
        <v>37165.237556561086</v>
      </c>
      <c r="BO196" s="168">
        <v>55579.671945701361</v>
      </c>
      <c r="BP196" s="168">
        <v>73044.242081447956</v>
      </c>
      <c r="BQ196" s="168">
        <v>71144.072398190052</v>
      </c>
      <c r="BR196" s="168">
        <v>74620.039819004523</v>
      </c>
      <c r="BS196" s="168">
        <v>75206.770135746614</v>
      </c>
      <c r="BT196" s="168">
        <v>70231.990950226245</v>
      </c>
      <c r="BU196" s="168">
        <v>74319.428959276018</v>
      </c>
      <c r="BV196" s="168">
        <v>72877.816742081442</v>
      </c>
      <c r="BW196" s="168">
        <v>75258.738461538465</v>
      </c>
      <c r="BX196" s="168">
        <v>78008.936651583717</v>
      </c>
      <c r="BY196" s="168">
        <v>71378.285972850674</v>
      </c>
      <c r="BZ196" s="168">
        <v>76657.607239819001</v>
      </c>
      <c r="CA196" s="168">
        <v>74056.883257918555</v>
      </c>
      <c r="CB196" s="168">
        <v>76581.917647058828</v>
      </c>
      <c r="CC196" s="168">
        <v>73169.751131221725</v>
      </c>
      <c r="CD196" s="168">
        <v>78124.502262443435</v>
      </c>
      <c r="CE196" s="168">
        <v>78516.583710407242</v>
      </c>
      <c r="CF196" s="168">
        <v>74971.227149321276</v>
      </c>
      <c r="CG196" s="168">
        <v>77947.347511312211</v>
      </c>
      <c r="CH196" s="168">
        <v>77304.785067873294</v>
      </c>
      <c r="CI196" s="168">
        <v>80058.399095022614</v>
      </c>
      <c r="CJ196" s="168">
        <v>81162.2</v>
      </c>
      <c r="CK196" s="168">
        <v>75746.430769230763</v>
      </c>
      <c r="CL196" s="168">
        <v>70302.62986425338</v>
      </c>
      <c r="CM196" s="168">
        <v>32799.30407239819</v>
      </c>
      <c r="CN196" s="168">
        <v>77338.50678733032</v>
      </c>
      <c r="CO196" s="168">
        <v>76222.895927601814</v>
      </c>
      <c r="CP196" s="168">
        <v>78875.163800904978</v>
      </c>
      <c r="CQ196" s="168">
        <v>79387.8</v>
      </c>
      <c r="CR196" s="168">
        <v>75499.666063348413</v>
      </c>
      <c r="CS196" s="168">
        <v>78601.543891402718</v>
      </c>
      <c r="CT196" s="168">
        <v>77273.659728506784</v>
      </c>
      <c r="CU196" s="168">
        <v>80255.899547511304</v>
      </c>
      <c r="CV196" s="168">
        <v>80457.692307692298</v>
      </c>
      <c r="CW196" s="168">
        <v>73023.857466063346</v>
      </c>
      <c r="CX196" s="168">
        <v>80565.899547511304</v>
      </c>
      <c r="CY196" s="168">
        <v>75609.361085972851</v>
      </c>
      <c r="CZ196" s="168">
        <v>77738.184615384613</v>
      </c>
      <c r="DA196" s="168">
        <v>76107.352941176476</v>
      </c>
      <c r="DB196" s="168">
        <v>78993.195475113127</v>
      </c>
      <c r="DC196" s="168">
        <v>79744.298642533948</v>
      </c>
      <c r="DD196" s="168">
        <v>74829.700452488687</v>
      </c>
      <c r="DE196" s="168">
        <v>78691.555656108598</v>
      </c>
      <c r="DF196" s="168">
        <v>77385.209049773752</v>
      </c>
      <c r="DG196" s="168">
        <v>79690.871040723985</v>
      </c>
      <c r="DH196" s="168">
        <v>80251.085972850677</v>
      </c>
      <c r="DI196" s="168">
        <v>72735.537556561088</v>
      </c>
      <c r="DJ196" s="168">
        <v>80072.664253393668</v>
      </c>
      <c r="DK196" s="168">
        <v>22577.263800904977</v>
      </c>
      <c r="DL196" s="168">
        <v>77041.679638009053</v>
      </c>
      <c r="DM196" s="168">
        <v>75768.24660633484</v>
      </c>
      <c r="DN196" s="168">
        <v>79197.448868778272</v>
      </c>
      <c r="DO196" s="168">
        <v>79599.62081447964</v>
      </c>
      <c r="DP196" s="168">
        <v>74597.324886877832</v>
      </c>
      <c r="DQ196" s="168">
        <v>78771.159276018094</v>
      </c>
      <c r="DR196" s="168">
        <v>77610.972850678721</v>
      </c>
      <c r="DS196" s="168">
        <v>79425.147058823524</v>
      </c>
      <c r="DT196" s="168">
        <v>80348.61447963801</v>
      </c>
      <c r="DU196" s="168">
        <v>72574.242081447956</v>
      </c>
      <c r="DV196" s="168">
        <v>79494.530316742079</v>
      </c>
      <c r="DW196" s="168">
        <v>75410.644796380089</v>
      </c>
      <c r="DX196" s="168">
        <v>76840.350678733041</v>
      </c>
      <c r="DY196" s="168">
        <v>75026.425339366513</v>
      </c>
      <c r="DZ196" s="168">
        <v>79072.975113122171</v>
      </c>
      <c r="EA196" s="168">
        <v>78813.042986425338</v>
      </c>
      <c r="EB196" s="168">
        <v>74465.095927601811</v>
      </c>
      <c r="EC196" s="168">
        <v>77505.486425339375</v>
      </c>
      <c r="ED196" s="168">
        <v>76713.178733031673</v>
      </c>
      <c r="EE196" s="168">
        <v>79267.742986425335</v>
      </c>
      <c r="EF196" s="168">
        <v>80210.497737556565</v>
      </c>
      <c r="EG196" s="168">
        <v>75063.619909502275</v>
      </c>
      <c r="EH196" s="168">
        <v>2636.5361990950223</v>
      </c>
      <c r="EI196" s="168">
        <v>14935.504977375565</v>
      </c>
      <c r="EJ196" s="168">
        <v>76867.760180995479</v>
      </c>
      <c r="EK196" s="168">
        <v>75044.841628959286</v>
      </c>
      <c r="EL196" s="168">
        <v>79231.284162895929</v>
      </c>
      <c r="EM196" s="168">
        <v>79091.945701357472</v>
      </c>
      <c r="EN196" s="168">
        <v>74810.101809954751</v>
      </c>
      <c r="EO196" s="168">
        <v>78029.049773755658</v>
      </c>
      <c r="EP196" s="168">
        <v>76559.371945701365</v>
      </c>
      <c r="EQ196" s="168">
        <v>79505.990045248865</v>
      </c>
      <c r="ER196" s="168">
        <v>79339.960180995477</v>
      </c>
      <c r="ES196" s="168">
        <v>71453.733031674201</v>
      </c>
      <c r="ET196" s="168">
        <v>77766.549773755658</v>
      </c>
      <c r="EU196" s="168">
        <v>73633.608597285056</v>
      </c>
      <c r="EV196" s="168">
        <v>75923.501357466055</v>
      </c>
      <c r="EW196" s="168">
        <v>73848.269230769234</v>
      </c>
      <c r="EX196" s="168">
        <v>77844.185520361993</v>
      </c>
      <c r="EY196" s="168">
        <v>78328.846153846156</v>
      </c>
      <c r="EZ196" s="168">
        <v>73350.118552036191</v>
      </c>
      <c r="FA196" s="168">
        <v>76341.181900452488</v>
      </c>
      <c r="FB196" s="168">
        <v>75730.294117647049</v>
      </c>
      <c r="FC196" s="168">
        <v>78271.668778280538</v>
      </c>
      <c r="FD196" s="168">
        <v>77783.687782805428</v>
      </c>
      <c r="FE196" s="168">
        <v>70496.210407239822</v>
      </c>
      <c r="FF196" s="168">
        <v>32314.971945701356</v>
      </c>
      <c r="FG196" s="168">
        <v>65569.728506787331</v>
      </c>
      <c r="FH196" s="168">
        <v>75236.153846153844</v>
      </c>
      <c r="FI196" s="168">
        <v>73591.447963800907</v>
      </c>
      <c r="FJ196" s="168">
        <v>77426.119909502275</v>
      </c>
      <c r="FK196" s="168">
        <v>77789.242081447956</v>
      </c>
      <c r="FL196" s="168">
        <v>73024.417194570138</v>
      </c>
      <c r="FM196" s="168">
        <v>75834.044343891394</v>
      </c>
      <c r="FN196" s="168">
        <v>74999.009954751135</v>
      </c>
      <c r="FO196" s="168">
        <v>77933.388235294115</v>
      </c>
      <c r="FP196" s="168">
        <v>77766.368778280535</v>
      </c>
      <c r="FQ196" s="168">
        <v>70554.971945701356</v>
      </c>
      <c r="FR196" s="168">
        <v>76353.456108597282</v>
      </c>
      <c r="FS196" s="168">
        <v>73379.98868778281</v>
      </c>
      <c r="FT196" s="168">
        <v>75215.01131221719</v>
      </c>
      <c r="FU196" s="168">
        <v>73424.864253393665</v>
      </c>
      <c r="FV196" s="168">
        <v>77722.913122171944</v>
      </c>
      <c r="FW196" s="168">
        <v>76974.813574660628</v>
      </c>
      <c r="FX196" s="168">
        <v>72923.534841628949</v>
      </c>
      <c r="FY196" s="168">
        <v>75210.480542986421</v>
      </c>
      <c r="FZ196" s="168">
        <v>74381.883257918555</v>
      </c>
      <c r="GA196" s="168">
        <v>78426.289592760178</v>
      </c>
    </row>
    <row r="197" spans="2:183">
      <c r="B197" s="96" t="s">
        <v>7</v>
      </c>
      <c r="C197" s="166" t="s">
        <v>36</v>
      </c>
      <c r="D197" s="169">
        <v>150718</v>
      </c>
      <c r="E197" s="170">
        <v>137228.59</v>
      </c>
      <c r="F197" s="170">
        <v>145403</v>
      </c>
      <c r="G197" s="170">
        <v>141452.98000000001</v>
      </c>
      <c r="H197" s="170">
        <v>147881</v>
      </c>
      <c r="I197" s="170">
        <v>140429</v>
      </c>
      <c r="J197" s="170">
        <v>148302</v>
      </c>
      <c r="K197" s="170">
        <v>148530</v>
      </c>
      <c r="L197" s="170">
        <v>139742.98000000001</v>
      </c>
      <c r="M197" s="170">
        <v>148225</v>
      </c>
      <c r="N197" s="170">
        <v>142997</v>
      </c>
      <c r="O197" s="170">
        <v>148272</v>
      </c>
      <c r="P197" s="170">
        <v>152277</v>
      </c>
      <c r="Q197" s="170">
        <v>136667.59</v>
      </c>
      <c r="R197" s="170">
        <v>65617.8</v>
      </c>
      <c r="S197" s="170">
        <v>108700</v>
      </c>
      <c r="T197" s="170">
        <v>147066.69</v>
      </c>
      <c r="U197" s="170">
        <v>141911.98000000001</v>
      </c>
      <c r="V197" s="170">
        <v>148401</v>
      </c>
      <c r="W197" s="170">
        <v>147820</v>
      </c>
      <c r="X197" s="170">
        <v>138953.98000000001</v>
      </c>
      <c r="Y197" s="170">
        <v>145291</v>
      </c>
      <c r="Z197" s="170">
        <v>140935</v>
      </c>
      <c r="AA197" s="170">
        <v>145452</v>
      </c>
      <c r="AB197" s="170">
        <v>146361</v>
      </c>
      <c r="AC197" s="170">
        <v>133700.59</v>
      </c>
      <c r="AD197" s="170">
        <v>142539</v>
      </c>
      <c r="AE197" s="170">
        <v>138141</v>
      </c>
      <c r="AF197" s="170">
        <v>143521</v>
      </c>
      <c r="AG197" s="170">
        <v>140877.98000000001</v>
      </c>
      <c r="AH197" s="170">
        <v>147039</v>
      </c>
      <c r="AI197" s="170">
        <v>147096</v>
      </c>
      <c r="AJ197" s="170">
        <v>137307</v>
      </c>
      <c r="AK197" s="170">
        <v>142640</v>
      </c>
      <c r="AL197" s="170">
        <v>138248.98000000001</v>
      </c>
      <c r="AM197" s="170">
        <v>140751</v>
      </c>
      <c r="AN197" s="170">
        <v>147198</v>
      </c>
      <c r="AO197" s="170">
        <v>139256.28</v>
      </c>
      <c r="AP197" s="170">
        <v>18900</v>
      </c>
      <c r="AQ197" s="170">
        <v>13697.1</v>
      </c>
      <c r="AR197" s="170">
        <v>145227</v>
      </c>
      <c r="AS197" s="170">
        <v>141969</v>
      </c>
      <c r="AT197" s="170">
        <v>147144</v>
      </c>
      <c r="AU197" s="170">
        <v>149213</v>
      </c>
      <c r="AV197" s="170">
        <v>138680</v>
      </c>
      <c r="AW197" s="170">
        <v>143969</v>
      </c>
      <c r="AX197" s="170">
        <v>139422</v>
      </c>
      <c r="AY197" s="170">
        <v>141652</v>
      </c>
      <c r="AZ197" s="170">
        <v>147992</v>
      </c>
      <c r="BA197" s="170">
        <v>135574.59</v>
      </c>
      <c r="BB197" s="170">
        <v>144498</v>
      </c>
      <c r="BC197" s="170">
        <v>136818</v>
      </c>
      <c r="BD197" s="170">
        <v>144891</v>
      </c>
      <c r="BE197" s="170">
        <v>141339</v>
      </c>
      <c r="BF197" s="170">
        <v>146913</v>
      </c>
      <c r="BG197" s="170">
        <v>148755</v>
      </c>
      <c r="BH197" s="170">
        <v>137451</v>
      </c>
      <c r="BI197" s="170">
        <v>144041</v>
      </c>
      <c r="BJ197" s="170">
        <v>139128</v>
      </c>
      <c r="BK197" s="170">
        <v>142967</v>
      </c>
      <c r="BL197" s="170">
        <v>148650</v>
      </c>
      <c r="BM197" s="170">
        <v>136166.59</v>
      </c>
      <c r="BN197" s="170">
        <v>74702.2</v>
      </c>
      <c r="BO197" s="170">
        <v>111646</v>
      </c>
      <c r="BP197" s="170">
        <v>147045</v>
      </c>
      <c r="BQ197" s="170">
        <v>143331</v>
      </c>
      <c r="BR197" s="170">
        <v>150576</v>
      </c>
      <c r="BS197" s="170">
        <v>151854</v>
      </c>
      <c r="BT197" s="170">
        <v>141312</v>
      </c>
      <c r="BU197" s="170">
        <v>149885</v>
      </c>
      <c r="BV197" s="170">
        <v>147339</v>
      </c>
      <c r="BW197" s="170">
        <v>152094</v>
      </c>
      <c r="BX197" s="170">
        <v>157454</v>
      </c>
      <c r="BY197" s="170">
        <v>144140.59</v>
      </c>
      <c r="BZ197" s="170">
        <v>154452</v>
      </c>
      <c r="CA197" s="170">
        <v>149048.98000000001</v>
      </c>
      <c r="CB197" s="170">
        <v>154116</v>
      </c>
      <c r="CC197" s="170">
        <v>147030</v>
      </c>
      <c r="CD197" s="170">
        <v>157506</v>
      </c>
      <c r="CE197" s="170">
        <v>158388</v>
      </c>
      <c r="CF197" s="170">
        <v>151067.98000000001</v>
      </c>
      <c r="CG197" s="170">
        <v>157257</v>
      </c>
      <c r="CH197" s="170">
        <v>156195</v>
      </c>
      <c r="CI197" s="170">
        <v>161816</v>
      </c>
      <c r="CJ197" s="170">
        <v>164270</v>
      </c>
      <c r="CK197" s="170">
        <v>153300.29999999999</v>
      </c>
      <c r="CL197" s="170">
        <v>142268</v>
      </c>
      <c r="CM197" s="170">
        <v>66189</v>
      </c>
      <c r="CN197" s="170">
        <v>155835</v>
      </c>
      <c r="CO197" s="170">
        <v>153896.98000000001</v>
      </c>
      <c r="CP197" s="170">
        <v>159196</v>
      </c>
      <c r="CQ197" s="170">
        <v>160320</v>
      </c>
      <c r="CR197" s="170">
        <v>152256</v>
      </c>
      <c r="CS197" s="170">
        <v>158670</v>
      </c>
      <c r="CT197" s="170">
        <v>156125.98000000001</v>
      </c>
      <c r="CU197" s="170">
        <v>162252</v>
      </c>
      <c r="CV197" s="170">
        <v>162727</v>
      </c>
      <c r="CW197" s="170">
        <v>147731.59</v>
      </c>
      <c r="CX197" s="170">
        <v>162962</v>
      </c>
      <c r="CY197" s="170">
        <v>152529</v>
      </c>
      <c r="CZ197" s="170">
        <v>156720</v>
      </c>
      <c r="DA197" s="170">
        <v>153591</v>
      </c>
      <c r="DB197" s="170">
        <v>159453</v>
      </c>
      <c r="DC197" s="170">
        <v>161109</v>
      </c>
      <c r="DD197" s="170">
        <v>150772</v>
      </c>
      <c r="DE197" s="170">
        <v>158856</v>
      </c>
      <c r="DF197" s="170">
        <v>156389.98000000001</v>
      </c>
      <c r="DG197" s="170">
        <v>161025</v>
      </c>
      <c r="DH197" s="170">
        <v>162254</v>
      </c>
      <c r="DI197" s="170">
        <v>147095.59</v>
      </c>
      <c r="DJ197" s="170">
        <v>161880</v>
      </c>
      <c r="DK197" s="170">
        <v>45536</v>
      </c>
      <c r="DL197" s="170">
        <v>155190</v>
      </c>
      <c r="DM197" s="170">
        <v>152844</v>
      </c>
      <c r="DN197" s="170">
        <v>159903</v>
      </c>
      <c r="DO197" s="170">
        <v>160799</v>
      </c>
      <c r="DP197" s="170">
        <v>150243</v>
      </c>
      <c r="DQ197" s="170">
        <v>159042</v>
      </c>
      <c r="DR197" s="170">
        <v>156888</v>
      </c>
      <c r="DS197" s="170">
        <v>160440</v>
      </c>
      <c r="DT197" s="170">
        <v>162468</v>
      </c>
      <c r="DU197" s="170">
        <v>146740</v>
      </c>
      <c r="DV197" s="170">
        <v>160652</v>
      </c>
      <c r="DW197" s="170">
        <v>152130</v>
      </c>
      <c r="DX197" s="170">
        <v>154725</v>
      </c>
      <c r="DY197" s="170">
        <v>151203</v>
      </c>
      <c r="DZ197" s="170">
        <v>159627</v>
      </c>
      <c r="EA197" s="170">
        <v>159102</v>
      </c>
      <c r="EB197" s="170">
        <v>149931</v>
      </c>
      <c r="EC197" s="170">
        <v>156252</v>
      </c>
      <c r="ED197" s="170">
        <v>154935</v>
      </c>
      <c r="EE197" s="170">
        <v>160072</v>
      </c>
      <c r="EF197" s="170">
        <v>162159</v>
      </c>
      <c r="EG197" s="170">
        <v>151751.29999999999</v>
      </c>
      <c r="EH197" s="170">
        <v>5326</v>
      </c>
      <c r="EI197" s="170">
        <v>30084.2</v>
      </c>
      <c r="EJ197" s="170">
        <v>154803</v>
      </c>
      <c r="EK197" s="170">
        <v>151239</v>
      </c>
      <c r="EL197" s="170">
        <v>159981</v>
      </c>
      <c r="EM197" s="170">
        <v>159676</v>
      </c>
      <c r="EN197" s="170">
        <v>150716.98000000001</v>
      </c>
      <c r="EO197" s="170">
        <v>157416</v>
      </c>
      <c r="EP197" s="170">
        <v>154605</v>
      </c>
      <c r="EQ197" s="170">
        <v>160611</v>
      </c>
      <c r="ER197" s="170">
        <v>161856</v>
      </c>
      <c r="ES197" s="170">
        <v>145738.59</v>
      </c>
      <c r="ET197" s="170">
        <v>158451</v>
      </c>
      <c r="EU197" s="170">
        <v>149623</v>
      </c>
      <c r="EV197" s="170">
        <v>154230</v>
      </c>
      <c r="EW197" s="170">
        <v>150104.98000000001</v>
      </c>
      <c r="EX197" s="170">
        <v>158496</v>
      </c>
      <c r="EY197" s="170">
        <v>159610</v>
      </c>
      <c r="EZ197" s="170">
        <v>148952.98000000001</v>
      </c>
      <c r="FA197" s="170">
        <v>155215</v>
      </c>
      <c r="FB197" s="170">
        <v>154353</v>
      </c>
      <c r="FC197" s="170">
        <v>159447</v>
      </c>
      <c r="FD197" s="170">
        <v>157691</v>
      </c>
      <c r="FE197" s="170">
        <v>142931.59</v>
      </c>
      <c r="FF197" s="170">
        <v>65433</v>
      </c>
      <c r="FG197" s="170">
        <v>132411</v>
      </c>
      <c r="FH197" s="170">
        <v>151924</v>
      </c>
      <c r="FI197" s="170">
        <v>148724.98000000001</v>
      </c>
      <c r="FJ197" s="170">
        <v>156828</v>
      </c>
      <c r="FK197" s="170">
        <v>157641</v>
      </c>
      <c r="FL197" s="170">
        <v>147501</v>
      </c>
      <c r="FM197" s="170">
        <v>153298</v>
      </c>
      <c r="FN197" s="170">
        <v>151959.98000000001</v>
      </c>
      <c r="FO197" s="170">
        <v>157943</v>
      </c>
      <c r="FP197" s="170">
        <v>156849</v>
      </c>
      <c r="FQ197" s="170">
        <v>142328.59</v>
      </c>
      <c r="FR197" s="170">
        <v>153659</v>
      </c>
      <c r="FS197" s="170">
        <v>147531</v>
      </c>
      <c r="FT197" s="170">
        <v>151125</v>
      </c>
      <c r="FU197" s="170">
        <v>147622</v>
      </c>
      <c r="FV197" s="170">
        <v>156702</v>
      </c>
      <c r="FW197" s="170">
        <v>154985</v>
      </c>
      <c r="FX197" s="170">
        <v>146556</v>
      </c>
      <c r="FY197" s="170">
        <v>151143</v>
      </c>
      <c r="FZ197" s="170">
        <v>149800.98000000001</v>
      </c>
      <c r="GA197" s="170">
        <v>158259</v>
      </c>
    </row>
    <row r="198" spans="2:183">
      <c r="B198" s="171" t="s">
        <v>7</v>
      </c>
      <c r="C198" s="172" t="s">
        <v>95</v>
      </c>
      <c r="D198" s="83">
        <v>0.8769608527673044</v>
      </c>
      <c r="E198" s="84">
        <v>0.88402255978148836</v>
      </c>
      <c r="F198" s="84">
        <v>0.84603523716426943</v>
      </c>
      <c r="G198" s="84">
        <v>0.85048689273689282</v>
      </c>
      <c r="H198" s="84">
        <v>0.86045361448587254</v>
      </c>
      <c r="I198" s="84">
        <v>0.84433020683020688</v>
      </c>
      <c r="J198" s="84">
        <v>0.86290322580645162</v>
      </c>
      <c r="K198" s="84">
        <v>0.86422985616533998</v>
      </c>
      <c r="L198" s="84">
        <v>0.84020550745550748</v>
      </c>
      <c r="M198" s="84">
        <v>0.86245519713261654</v>
      </c>
      <c r="N198" s="84">
        <v>0.85977032227032224</v>
      </c>
      <c r="O198" s="84">
        <v>0.86272866918028213</v>
      </c>
      <c r="P198" s="84">
        <v>0.88603197877391426</v>
      </c>
      <c r="Q198" s="84">
        <v>0.880408614203257</v>
      </c>
      <c r="R198" s="84">
        <v>0.38180072615556487</v>
      </c>
      <c r="S198" s="84">
        <v>0.65355940355940356</v>
      </c>
      <c r="T198" s="84">
        <v>0.85571550761066895</v>
      </c>
      <c r="U198" s="84">
        <v>0.85324663299663306</v>
      </c>
      <c r="V198" s="84">
        <v>0.86347926267281105</v>
      </c>
      <c r="W198" s="84">
        <v>0.86009868267932788</v>
      </c>
      <c r="X198" s="84">
        <v>0.83546164021164027</v>
      </c>
      <c r="Y198" s="84">
        <v>0.84538355909323648</v>
      </c>
      <c r="Z198" s="84">
        <v>0.84737253487253483</v>
      </c>
      <c r="AA198" s="84">
        <v>0.84632034632034636</v>
      </c>
      <c r="AB198" s="84">
        <v>0.85160941209328311</v>
      </c>
      <c r="AC198" s="84">
        <v>0.86129528705421565</v>
      </c>
      <c r="AD198" s="84">
        <v>0.82937089791928498</v>
      </c>
      <c r="AE198" s="84">
        <v>0.83057359307359302</v>
      </c>
      <c r="AF198" s="84">
        <v>0.83508471814923424</v>
      </c>
      <c r="AG198" s="84">
        <v>0.84702970177970183</v>
      </c>
      <c r="AH198" s="84">
        <v>0.85555439184471438</v>
      </c>
      <c r="AI198" s="84">
        <v>0.85588604943443658</v>
      </c>
      <c r="AJ198" s="84">
        <v>0.8255591630591631</v>
      </c>
      <c r="AK198" s="84">
        <v>0.82995857189405575</v>
      </c>
      <c r="AL198" s="84">
        <v>0.8312228234728235</v>
      </c>
      <c r="AM198" s="84">
        <v>0.81896732299958108</v>
      </c>
      <c r="AN198" s="84">
        <v>0.85647954196341292</v>
      </c>
      <c r="AO198" s="84">
        <v>0.8661509180474698</v>
      </c>
      <c r="AP198" s="84">
        <v>0.10997067448680352</v>
      </c>
      <c r="AQ198" s="84">
        <v>8.235389610389611E-2</v>
      </c>
      <c r="AR198" s="84">
        <v>0.8450111716240748</v>
      </c>
      <c r="AS198" s="84">
        <v>0.85358946608946606</v>
      </c>
      <c r="AT198" s="84">
        <v>0.85616534003630773</v>
      </c>
      <c r="AU198" s="84">
        <v>0.86820392868779961</v>
      </c>
      <c r="AV198" s="84">
        <v>0.83381433381433379</v>
      </c>
      <c r="AW198" s="84">
        <v>0.83769143043336591</v>
      </c>
      <c r="AX198" s="84">
        <v>0.83827561327561328</v>
      </c>
      <c r="AY198" s="84">
        <v>0.82420984033887257</v>
      </c>
      <c r="AZ198" s="84">
        <v>0.86109947400269982</v>
      </c>
      <c r="BA198" s="84">
        <v>0.87336754019789731</v>
      </c>
      <c r="BB198" s="84">
        <v>0.84076944560815525</v>
      </c>
      <c r="BC198" s="84">
        <v>0.82261904761904758</v>
      </c>
      <c r="BD198" s="84">
        <v>0.84305613741097607</v>
      </c>
      <c r="BE198" s="84">
        <v>0.84980158730158728</v>
      </c>
      <c r="BF198" s="84">
        <v>0.85482125401480236</v>
      </c>
      <c r="BG198" s="84">
        <v>0.86553903086161155</v>
      </c>
      <c r="BH198" s="84">
        <v>0.8264249639249639</v>
      </c>
      <c r="BI198" s="84">
        <v>0.83811036633617275</v>
      </c>
      <c r="BJ198" s="84">
        <v>0.83650793650793653</v>
      </c>
      <c r="BK198" s="84">
        <v>0.83186123911930365</v>
      </c>
      <c r="BL198" s="84">
        <v>0.86492808267001819</v>
      </c>
      <c r="BM198" s="84">
        <v>0.87718118686868685</v>
      </c>
      <c r="BN198" s="84">
        <v>0.43465879998138063</v>
      </c>
      <c r="BO198" s="84">
        <v>0.67127224627224624</v>
      </c>
      <c r="BP198" s="84">
        <v>0.8555893031699483</v>
      </c>
      <c r="BQ198" s="84">
        <v>0.86177849927849925</v>
      </c>
      <c r="BR198" s="84">
        <v>0.87613461807010196</v>
      </c>
      <c r="BS198" s="84">
        <v>0.88357073034492384</v>
      </c>
      <c r="BT198" s="84">
        <v>0.84963924963924964</v>
      </c>
      <c r="BU198" s="84">
        <v>0.87211399711399706</v>
      </c>
      <c r="BV198" s="84">
        <v>0.88587662337662343</v>
      </c>
      <c r="BW198" s="84">
        <v>0.88496718335428015</v>
      </c>
      <c r="BX198" s="84">
        <v>0.91615463389656937</v>
      </c>
      <c r="BY198" s="84">
        <v>0.92854946145124717</v>
      </c>
      <c r="BZ198" s="84">
        <v>0.89868733417120517</v>
      </c>
      <c r="CA198" s="84">
        <v>0.89615788840788846</v>
      </c>
      <c r="CB198" s="84">
        <v>0.89673229995810644</v>
      </c>
      <c r="CC198" s="84">
        <v>0.88401875901875904</v>
      </c>
      <c r="CD198" s="84">
        <v>0.91645719871526321</v>
      </c>
      <c r="CE198" s="84">
        <v>0.92158916352464737</v>
      </c>
      <c r="CF198" s="84">
        <v>0.90829713804713808</v>
      </c>
      <c r="CG198" s="84">
        <v>0.91500837871805618</v>
      </c>
      <c r="CH198" s="84">
        <v>0.93912337662337664</v>
      </c>
      <c r="CI198" s="84">
        <v>0.94153516734161891</v>
      </c>
      <c r="CJ198" s="84">
        <v>0.95581389936228645</v>
      </c>
      <c r="CK198" s="84">
        <v>0.9535023884161814</v>
      </c>
      <c r="CL198" s="84">
        <v>0.82779406972955361</v>
      </c>
      <c r="CM198" s="84">
        <v>0.39796176046176046</v>
      </c>
      <c r="CN198" s="84">
        <v>0.9067343946376204</v>
      </c>
      <c r="CO198" s="84">
        <v>0.9253065175565176</v>
      </c>
      <c r="CP198" s="84">
        <v>0.92629055532281335</v>
      </c>
      <c r="CQ198" s="84">
        <v>0.93283061024996505</v>
      </c>
      <c r="CR198" s="84">
        <v>0.91544011544011539</v>
      </c>
      <c r="CS198" s="84">
        <v>0.92322999581064102</v>
      </c>
      <c r="CT198" s="84">
        <v>0.93870839345839352</v>
      </c>
      <c r="CU198" s="84">
        <v>0.94407205697528274</v>
      </c>
      <c r="CV198" s="84">
        <v>0.946835870222967</v>
      </c>
      <c r="CW198" s="84">
        <v>0.95168257833436398</v>
      </c>
      <c r="CX198" s="84">
        <v>0.94820323046129495</v>
      </c>
      <c r="CY198" s="84">
        <v>0.91708152958152955</v>
      </c>
      <c r="CZ198" s="84">
        <v>0.91188381510962158</v>
      </c>
      <c r="DA198" s="84">
        <v>0.92346681096681094</v>
      </c>
      <c r="DB198" s="84">
        <v>0.92778592375366564</v>
      </c>
      <c r="DC198" s="84">
        <v>0.9374214495182237</v>
      </c>
      <c r="DD198" s="84">
        <v>0.9065175565175565</v>
      </c>
      <c r="DE198" s="84">
        <v>0.92431224689289204</v>
      </c>
      <c r="DF198" s="84">
        <v>0.9402956950456951</v>
      </c>
      <c r="DG198" s="84">
        <v>0.93693269096494902</v>
      </c>
      <c r="DH198" s="84">
        <v>0.94408369408369408</v>
      </c>
      <c r="DI198" s="84">
        <v>0.94758548495155637</v>
      </c>
      <c r="DJ198" s="84">
        <v>0.94190755481078059</v>
      </c>
      <c r="DK198" s="84">
        <v>0.2737854737854738</v>
      </c>
      <c r="DL198" s="84">
        <v>0.90298142717497554</v>
      </c>
      <c r="DM198" s="84">
        <v>0.918975468975469</v>
      </c>
      <c r="DN198" s="84">
        <v>0.93040427314620866</v>
      </c>
      <c r="DO198" s="84">
        <v>0.9356176977144719</v>
      </c>
      <c r="DP198" s="84">
        <v>0.90333694083694083</v>
      </c>
      <c r="DQ198" s="84">
        <v>0.92539449797514317</v>
      </c>
      <c r="DR198" s="84">
        <v>0.94329004329004329</v>
      </c>
      <c r="DS198" s="84">
        <v>0.93352883675464315</v>
      </c>
      <c r="DT198" s="84">
        <v>0.94532886468370336</v>
      </c>
      <c r="DU198" s="84">
        <v>0.94529478458049887</v>
      </c>
      <c r="DV198" s="84">
        <v>0.9347623702462412</v>
      </c>
      <c r="DW198" s="84">
        <v>0.91468253968253965</v>
      </c>
      <c r="DX198" s="84">
        <v>0.90027579946934788</v>
      </c>
      <c r="DY198" s="84">
        <v>0.90910894660894659</v>
      </c>
      <c r="DZ198" s="84">
        <v>0.92879835218544893</v>
      </c>
      <c r="EA198" s="84">
        <v>0.92574361122748217</v>
      </c>
      <c r="EB198" s="84">
        <v>0.90146103896103891</v>
      </c>
      <c r="EC198" s="84">
        <v>0.9091607317413769</v>
      </c>
      <c r="ED198" s="84">
        <v>0.93154761904761907</v>
      </c>
      <c r="EE198" s="84">
        <v>0.9313876088069637</v>
      </c>
      <c r="EF198" s="84">
        <v>0.94353093143415723</v>
      </c>
      <c r="EG198" s="84">
        <v>0.94386786585062443</v>
      </c>
      <c r="EH198" s="84">
        <v>3.098961969929712E-2</v>
      </c>
      <c r="EI198" s="84">
        <v>0.18088143338143339</v>
      </c>
      <c r="EJ198" s="84">
        <v>0.90072964669738864</v>
      </c>
      <c r="EK198" s="84">
        <v>0.90932539682539681</v>
      </c>
      <c r="EL198" s="84">
        <v>0.93085812037424942</v>
      </c>
      <c r="EM198" s="84">
        <v>0.92908346134152586</v>
      </c>
      <c r="EN198" s="84">
        <v>0.90618674843674851</v>
      </c>
      <c r="EO198" s="84">
        <v>0.91593352883675461</v>
      </c>
      <c r="EP198" s="84">
        <v>0.92956349206349209</v>
      </c>
      <c r="EQ198" s="84">
        <v>0.93452380952380953</v>
      </c>
      <c r="ER198" s="84">
        <v>0.94176790950984501</v>
      </c>
      <c r="ES198" s="84">
        <v>0.93884373067408777</v>
      </c>
      <c r="ET198" s="84">
        <v>0.92195573243960338</v>
      </c>
      <c r="EU198" s="84">
        <v>0.89960918710918714</v>
      </c>
      <c r="EV198" s="84">
        <v>0.89739561513755062</v>
      </c>
      <c r="EW198" s="84">
        <v>0.90250709475709479</v>
      </c>
      <c r="EX198" s="84">
        <v>0.92221756737885774</v>
      </c>
      <c r="EY198" s="84">
        <v>0.92869943676395295</v>
      </c>
      <c r="EZ198" s="84">
        <v>0.89558068783068789</v>
      </c>
      <c r="FA198" s="84">
        <v>0.90312689103011679</v>
      </c>
      <c r="FB198" s="84">
        <v>0.92804834054834051</v>
      </c>
      <c r="FC198" s="84">
        <v>0.92775101242843183</v>
      </c>
      <c r="FD198" s="84">
        <v>0.91753363124330867</v>
      </c>
      <c r="FE198" s="84">
        <v>0.92076111884147593</v>
      </c>
      <c r="FF198" s="84">
        <v>0.38072545733836055</v>
      </c>
      <c r="FG198" s="84">
        <v>0.79612193362193362</v>
      </c>
      <c r="FH198" s="84">
        <v>0.88397802913931944</v>
      </c>
      <c r="FI198" s="84">
        <v>0.89420983645983654</v>
      </c>
      <c r="FJ198" s="84">
        <v>0.91251221896383183</v>
      </c>
      <c r="FK198" s="84">
        <v>0.91724270353302606</v>
      </c>
      <c r="FL198" s="84">
        <v>0.88685064935064939</v>
      </c>
      <c r="FM198" s="84">
        <v>0.89197272261788396</v>
      </c>
      <c r="FN198" s="84">
        <v>0.91366029341029342</v>
      </c>
      <c r="FO198" s="84">
        <v>0.91899990690313271</v>
      </c>
      <c r="FP198" s="84">
        <v>0.9126344086021505</v>
      </c>
      <c r="FQ198" s="84">
        <v>0.91687661049268188</v>
      </c>
      <c r="FR198" s="84">
        <v>0.89407322068612394</v>
      </c>
      <c r="FS198" s="84">
        <v>0.88703102453102456</v>
      </c>
      <c r="FT198" s="84">
        <v>0.87932900432900429</v>
      </c>
      <c r="FU198" s="84">
        <v>0.88757816257816258</v>
      </c>
      <c r="FV198" s="84">
        <v>0.91177908113391981</v>
      </c>
      <c r="FW198" s="84">
        <v>0.90178862356281708</v>
      </c>
      <c r="FX198" s="84">
        <v>0.88116883116883116</v>
      </c>
      <c r="FY198" s="84">
        <v>0.87943373830470606</v>
      </c>
      <c r="FZ198" s="84">
        <v>0.90067929292929294</v>
      </c>
      <c r="GA198" s="84">
        <v>0.92083857003211844</v>
      </c>
    </row>
    <row r="199" spans="2:183">
      <c r="B199" s="96" t="s">
        <v>7</v>
      </c>
      <c r="C199" s="166" t="s">
        <v>268</v>
      </c>
      <c r="D199" s="169">
        <v>1657374.25</v>
      </c>
      <c r="E199" s="170">
        <v>1508209.25</v>
      </c>
      <c r="F199" s="170">
        <v>1604990.38</v>
      </c>
      <c r="G199" s="170">
        <v>1560701.38</v>
      </c>
      <c r="H199" s="170">
        <v>1629719.25</v>
      </c>
      <c r="I199" s="170">
        <v>1550351.75</v>
      </c>
      <c r="J199" s="170">
        <v>1634409.25</v>
      </c>
      <c r="K199" s="170">
        <v>1636220.5</v>
      </c>
      <c r="L199" s="170">
        <v>1544006</v>
      </c>
      <c r="M199" s="170">
        <v>1633125</v>
      </c>
      <c r="N199" s="170">
        <v>1576165</v>
      </c>
      <c r="O199" s="170">
        <v>1633523.38</v>
      </c>
      <c r="P199" s="170">
        <v>1673342</v>
      </c>
      <c r="Q199" s="170">
        <v>1502650</v>
      </c>
      <c r="R199" s="170">
        <v>724577.06</v>
      </c>
      <c r="S199" s="170">
        <v>1198927.8799999999</v>
      </c>
      <c r="T199" s="170">
        <v>1621443.75</v>
      </c>
      <c r="U199" s="170">
        <v>1565129.12</v>
      </c>
      <c r="V199" s="170">
        <v>1635410.5</v>
      </c>
      <c r="W199" s="170">
        <v>1629176</v>
      </c>
      <c r="X199" s="170">
        <v>1536128.12</v>
      </c>
      <c r="Y199" s="170">
        <v>1604164.25</v>
      </c>
      <c r="Z199" s="170">
        <v>1555729.38</v>
      </c>
      <c r="AA199" s="170">
        <v>1605192.75</v>
      </c>
      <c r="AB199" s="170">
        <v>1614660</v>
      </c>
      <c r="AC199" s="170">
        <v>1473390.88</v>
      </c>
      <c r="AD199" s="170">
        <v>1576650.38</v>
      </c>
      <c r="AE199" s="170">
        <v>1528030.75</v>
      </c>
      <c r="AF199" s="170">
        <v>1585902.25</v>
      </c>
      <c r="AG199" s="170">
        <v>1554889.25</v>
      </c>
      <c r="AH199" s="170">
        <v>1621802.75</v>
      </c>
      <c r="AI199" s="170">
        <v>1622088.38</v>
      </c>
      <c r="AJ199" s="170">
        <v>1519565.25</v>
      </c>
      <c r="AK199" s="170">
        <v>1577817.25</v>
      </c>
      <c r="AL199" s="170">
        <v>1527796.38</v>
      </c>
      <c r="AM199" s="170">
        <v>1558517.38</v>
      </c>
      <c r="AN199" s="170">
        <v>1622952.25</v>
      </c>
      <c r="AO199" s="170">
        <v>1534037.5</v>
      </c>
      <c r="AP199" s="170">
        <v>208509.92</v>
      </c>
      <c r="AQ199" s="170">
        <v>151700.98000000001</v>
      </c>
      <c r="AR199" s="170">
        <v>1603127.62</v>
      </c>
      <c r="AS199" s="170">
        <v>1565674.88</v>
      </c>
      <c r="AT199" s="170">
        <v>1622635.5</v>
      </c>
      <c r="AU199" s="170">
        <v>1643167.62</v>
      </c>
      <c r="AV199" s="170">
        <v>1533194.38</v>
      </c>
      <c r="AW199" s="170">
        <v>1590845.5</v>
      </c>
      <c r="AX199" s="170">
        <v>1539984.38</v>
      </c>
      <c r="AY199" s="170">
        <v>1567295.88</v>
      </c>
      <c r="AZ199" s="170">
        <v>1615815.12</v>
      </c>
      <c r="BA199" s="170">
        <v>1478517.88</v>
      </c>
      <c r="BB199" s="170">
        <v>1581765.75</v>
      </c>
      <c r="BC199" s="170">
        <v>1500960</v>
      </c>
      <c r="BD199" s="170">
        <v>1585270.25</v>
      </c>
      <c r="BE199" s="170">
        <v>1545459.88</v>
      </c>
      <c r="BF199" s="170">
        <v>1605621.5</v>
      </c>
      <c r="BG199" s="170">
        <v>1623578.75</v>
      </c>
      <c r="BH199" s="170">
        <v>1507267.88</v>
      </c>
      <c r="BI199" s="170">
        <v>1577320</v>
      </c>
      <c r="BJ199" s="170">
        <v>1523080.5</v>
      </c>
      <c r="BK199" s="170">
        <v>1566374.25</v>
      </c>
      <c r="BL199" s="170">
        <v>1629748.5</v>
      </c>
      <c r="BM199" s="170">
        <v>1491027.25</v>
      </c>
      <c r="BN199" s="170">
        <v>821351.75</v>
      </c>
      <c r="BO199" s="170">
        <v>1228310.75</v>
      </c>
      <c r="BP199" s="170">
        <v>1614277.75</v>
      </c>
      <c r="BQ199" s="170">
        <v>1572284</v>
      </c>
      <c r="BR199" s="170">
        <v>1649102.88</v>
      </c>
      <c r="BS199" s="170">
        <v>1662069.62</v>
      </c>
      <c r="BT199" s="170">
        <v>1552127</v>
      </c>
      <c r="BU199" s="170">
        <v>1642459.38</v>
      </c>
      <c r="BV199" s="170">
        <v>1610599.75</v>
      </c>
      <c r="BW199" s="170">
        <v>1663218.12</v>
      </c>
      <c r="BX199" s="170">
        <v>1723997.5</v>
      </c>
      <c r="BY199" s="170">
        <v>1577460.12</v>
      </c>
      <c r="BZ199" s="170">
        <v>1694133.12</v>
      </c>
      <c r="CA199" s="170">
        <v>1636657.12</v>
      </c>
      <c r="CB199" s="170">
        <v>1692460.38</v>
      </c>
      <c r="CC199" s="170">
        <v>1617051.5</v>
      </c>
      <c r="CD199" s="170">
        <v>1726551.5</v>
      </c>
      <c r="CE199" s="170">
        <v>1735216.5</v>
      </c>
      <c r="CF199" s="170">
        <v>1656864.12</v>
      </c>
      <c r="CG199" s="170">
        <v>1722636.38</v>
      </c>
      <c r="CH199" s="170">
        <v>1708435.75</v>
      </c>
      <c r="CI199" s="170">
        <v>1769290.62</v>
      </c>
      <c r="CJ199" s="170">
        <v>1793684.62</v>
      </c>
      <c r="CK199" s="170">
        <v>1673996.12</v>
      </c>
      <c r="CL199" s="170">
        <v>1553688.12</v>
      </c>
      <c r="CM199" s="170">
        <v>724864.62</v>
      </c>
      <c r="CN199" s="170">
        <v>1709181</v>
      </c>
      <c r="CO199" s="170">
        <v>1684526</v>
      </c>
      <c r="CP199" s="170">
        <v>1743141.12</v>
      </c>
      <c r="CQ199" s="170">
        <v>1754470.38</v>
      </c>
      <c r="CR199" s="170">
        <v>1668542.62</v>
      </c>
      <c r="CS199" s="170">
        <v>1737094.12</v>
      </c>
      <c r="CT199" s="170">
        <v>1707747.88</v>
      </c>
      <c r="CU199" s="170">
        <v>1773655.38</v>
      </c>
      <c r="CV199" s="170">
        <v>1778115</v>
      </c>
      <c r="CW199" s="170">
        <v>1613827.25</v>
      </c>
      <c r="CX199" s="170">
        <v>1780506.38</v>
      </c>
      <c r="CY199" s="170">
        <v>1670966.88</v>
      </c>
      <c r="CZ199" s="170">
        <v>1718013.88</v>
      </c>
      <c r="DA199" s="170">
        <v>1681972.5</v>
      </c>
      <c r="DB199" s="170">
        <v>1745749.62</v>
      </c>
      <c r="DC199" s="170">
        <v>1762349</v>
      </c>
      <c r="DD199" s="170">
        <v>1653736.38</v>
      </c>
      <c r="DE199" s="170">
        <v>1739083.38</v>
      </c>
      <c r="DF199" s="170">
        <v>1710213.1200000001</v>
      </c>
      <c r="DG199" s="170">
        <v>1761168.25</v>
      </c>
      <c r="DH199" s="170">
        <v>1773549</v>
      </c>
      <c r="DI199" s="170">
        <v>1607455.38</v>
      </c>
      <c r="DJ199" s="170">
        <v>1769605.88</v>
      </c>
      <c r="DK199" s="170">
        <v>498957.53</v>
      </c>
      <c r="DL199" s="170">
        <v>1702621.12</v>
      </c>
      <c r="DM199" s="170">
        <v>1674478.25</v>
      </c>
      <c r="DN199" s="170">
        <v>1750263.62</v>
      </c>
      <c r="DO199" s="170">
        <v>1759151.62</v>
      </c>
      <c r="DP199" s="170">
        <v>1648600.88</v>
      </c>
      <c r="DQ199" s="170">
        <v>1740842.62</v>
      </c>
      <c r="DR199" s="170">
        <v>1715202.5</v>
      </c>
      <c r="DS199" s="170">
        <v>1755295.75</v>
      </c>
      <c r="DT199" s="170">
        <v>1775704.38</v>
      </c>
      <c r="DU199" s="170">
        <v>1603890.75</v>
      </c>
      <c r="DV199" s="170">
        <v>1756829.12</v>
      </c>
      <c r="DW199" s="170">
        <v>1666575.25</v>
      </c>
      <c r="DX199" s="170">
        <v>1698171.75</v>
      </c>
      <c r="DY199" s="170">
        <v>1658084</v>
      </c>
      <c r="DZ199" s="170">
        <v>1747512.75</v>
      </c>
      <c r="EA199" s="170">
        <v>1741768.25</v>
      </c>
      <c r="EB199" s="170">
        <v>1645678.62</v>
      </c>
      <c r="EC199" s="170">
        <v>1712871.25</v>
      </c>
      <c r="ED199" s="170">
        <v>1695361.25</v>
      </c>
      <c r="EE199" s="170">
        <v>1751817.12</v>
      </c>
      <c r="EF199" s="170">
        <v>1772652</v>
      </c>
      <c r="EG199" s="170">
        <v>1658906</v>
      </c>
      <c r="EH199" s="170">
        <v>58267.45</v>
      </c>
      <c r="EI199" s="170">
        <v>330074.65999999997</v>
      </c>
      <c r="EJ199" s="170">
        <v>1698777.5</v>
      </c>
      <c r="EK199" s="170">
        <v>1658491</v>
      </c>
      <c r="EL199" s="170">
        <v>1751011.38</v>
      </c>
      <c r="EM199" s="170">
        <v>1747932</v>
      </c>
      <c r="EN199" s="170">
        <v>1653303.25</v>
      </c>
      <c r="EO199" s="170">
        <v>1724442</v>
      </c>
      <c r="EP199" s="170">
        <v>1691962.12</v>
      </c>
      <c r="EQ199" s="170">
        <v>1757082.38</v>
      </c>
      <c r="ER199" s="170">
        <v>1753413.12</v>
      </c>
      <c r="ES199" s="170">
        <v>1579127.5</v>
      </c>
      <c r="ET199" s="170">
        <v>1718640.75</v>
      </c>
      <c r="EU199" s="170">
        <v>1627302.75</v>
      </c>
      <c r="EV199" s="170">
        <v>1677909.38</v>
      </c>
      <c r="EW199" s="170">
        <v>1632046.75</v>
      </c>
      <c r="EX199" s="170">
        <v>1720356.5</v>
      </c>
      <c r="EY199" s="170">
        <v>1731067.5</v>
      </c>
      <c r="EZ199" s="170">
        <v>1621037.62</v>
      </c>
      <c r="FA199" s="170">
        <v>1687140.12</v>
      </c>
      <c r="FB199" s="170">
        <v>1673639.5</v>
      </c>
      <c r="FC199" s="170">
        <v>1729803.88</v>
      </c>
      <c r="FD199" s="170">
        <v>1719019.5</v>
      </c>
      <c r="FE199" s="170">
        <v>1557966.25</v>
      </c>
      <c r="FF199" s="170">
        <v>714160.88</v>
      </c>
      <c r="FG199" s="170">
        <v>1449091</v>
      </c>
      <c r="FH199" s="170">
        <v>1662719</v>
      </c>
      <c r="FI199" s="170">
        <v>1626371</v>
      </c>
      <c r="FJ199" s="170">
        <v>1711117.25</v>
      </c>
      <c r="FK199" s="170">
        <v>1719142.25</v>
      </c>
      <c r="FL199" s="170">
        <v>1613839.62</v>
      </c>
      <c r="FM199" s="170">
        <v>1675932.38</v>
      </c>
      <c r="FN199" s="170">
        <v>1657478.12</v>
      </c>
      <c r="FO199" s="170">
        <v>1722327.88</v>
      </c>
      <c r="FP199" s="170">
        <v>1718636.75</v>
      </c>
      <c r="FQ199" s="170">
        <v>1559264.88</v>
      </c>
      <c r="FR199" s="170">
        <v>1687411.38</v>
      </c>
      <c r="FS199" s="170">
        <v>1621697.75</v>
      </c>
      <c r="FT199" s="170">
        <v>1662251.75</v>
      </c>
      <c r="FU199" s="170">
        <v>1622689.5</v>
      </c>
      <c r="FV199" s="170">
        <v>1717676.38</v>
      </c>
      <c r="FW199" s="170">
        <v>1701143.38</v>
      </c>
      <c r="FX199" s="170">
        <v>1611610.12</v>
      </c>
      <c r="FY199" s="170">
        <v>1662151.62</v>
      </c>
      <c r="FZ199" s="170">
        <v>1643839.62</v>
      </c>
      <c r="GA199" s="170">
        <v>1733221</v>
      </c>
    </row>
    <row r="200" spans="2:183">
      <c r="B200" s="171" t="s">
        <v>7</v>
      </c>
      <c r="C200" s="172" t="s">
        <v>269</v>
      </c>
      <c r="D200" s="455">
        <v>10.996524967157207</v>
      </c>
      <c r="E200" s="456">
        <v>10.990488570931173</v>
      </c>
      <c r="F200" s="456">
        <v>11.038220531900992</v>
      </c>
      <c r="G200" s="456">
        <v>11.033358081250743</v>
      </c>
      <c r="H200" s="456">
        <v>11.020477613757008</v>
      </c>
      <c r="I200" s="456">
        <v>11.040111016955187</v>
      </c>
      <c r="J200" s="456">
        <v>11.020817318714515</v>
      </c>
      <c r="K200" s="456">
        <v>11.01609439170538</v>
      </c>
      <c r="L200" s="456">
        <v>11.048898484918526</v>
      </c>
      <c r="M200" s="456">
        <v>11.017878225670433</v>
      </c>
      <c r="N200" s="456">
        <v>11.022364105540676</v>
      </c>
      <c r="O200" s="456">
        <v>11.01707254235459</v>
      </c>
      <c r="P200" s="456">
        <v>10.988803299250707</v>
      </c>
      <c r="Q200" s="456">
        <v>10.994925717209179</v>
      </c>
      <c r="R200" s="456">
        <v>11.042385755084748</v>
      </c>
      <c r="S200" s="456">
        <v>11.029695308187671</v>
      </c>
      <c r="T200" s="456">
        <v>11.025227738517811</v>
      </c>
      <c r="U200" s="456">
        <v>11.028872403866115</v>
      </c>
      <c r="V200" s="456">
        <v>11.02021212795062</v>
      </c>
      <c r="W200" s="456">
        <v>11.021350290894331</v>
      </c>
      <c r="X200" s="456">
        <v>11.054941499336687</v>
      </c>
      <c r="Y200" s="456">
        <v>11.041043492026347</v>
      </c>
      <c r="Z200" s="456">
        <v>11.038630432468867</v>
      </c>
      <c r="AA200" s="456">
        <v>11.035893284382476</v>
      </c>
      <c r="AB200" s="456">
        <v>11.032037223030725</v>
      </c>
      <c r="AC200" s="456">
        <v>11.02007762269411</v>
      </c>
      <c r="AD200" s="456">
        <v>11.061185921046169</v>
      </c>
      <c r="AE200" s="456">
        <v>11.061384744572575</v>
      </c>
      <c r="AF200" s="456">
        <v>11.049966555416978</v>
      </c>
      <c r="AG200" s="456">
        <v>11.037134760166209</v>
      </c>
      <c r="AH200" s="456">
        <v>11.029745509694706</v>
      </c>
      <c r="AI200" s="456">
        <v>11.027413253929407</v>
      </c>
      <c r="AJ200" s="456">
        <v>11.06691756429024</v>
      </c>
      <c r="AK200" s="456">
        <v>11.061534282108806</v>
      </c>
      <c r="AL200" s="456">
        <v>11.051049924563637</v>
      </c>
      <c r="AM200" s="456">
        <v>11.072868967183181</v>
      </c>
      <c r="AN200" s="456">
        <v>11.025640633704262</v>
      </c>
      <c r="AO200" s="456">
        <v>11.015930484427704</v>
      </c>
      <c r="AP200" s="456">
        <v>11.0322708994709</v>
      </c>
      <c r="AQ200" s="456">
        <v>11.075408663147675</v>
      </c>
      <c r="AR200" s="456">
        <v>11.038771165141469</v>
      </c>
      <c r="AS200" s="456">
        <v>11.028287020405863</v>
      </c>
      <c r="AT200" s="456">
        <v>11.027534252161148</v>
      </c>
      <c r="AU200" s="456">
        <v>11.012228291100643</v>
      </c>
      <c r="AV200" s="456">
        <v>11.055627199307757</v>
      </c>
      <c r="AW200" s="456">
        <v>11.049916996019977</v>
      </c>
      <c r="AX200" s="456">
        <v>11.045490525168194</v>
      </c>
      <c r="AY200" s="456">
        <v>11.064410527207523</v>
      </c>
      <c r="AZ200" s="456">
        <v>10.918259905940863</v>
      </c>
      <c r="BA200" s="456">
        <v>10.905567776380515</v>
      </c>
      <c r="BB200" s="456">
        <v>10.946627288959016</v>
      </c>
      <c r="BC200" s="456">
        <v>10.97048633951673</v>
      </c>
      <c r="BD200" s="456">
        <v>10.941122982103789</v>
      </c>
      <c r="BE200" s="456">
        <v>10.934419233191122</v>
      </c>
      <c r="BF200" s="456">
        <v>10.929063459326269</v>
      </c>
      <c r="BG200" s="456">
        <v>10.914448253840208</v>
      </c>
      <c r="BH200" s="456">
        <v>10.96585605051982</v>
      </c>
      <c r="BI200" s="456">
        <v>10.95049326233503</v>
      </c>
      <c r="BJ200" s="456">
        <v>10.947332672071761</v>
      </c>
      <c r="BK200" s="456">
        <v>10.956194436478349</v>
      </c>
      <c r="BL200" s="456">
        <v>10.963662966700303</v>
      </c>
      <c r="BM200" s="456">
        <v>10.950022689119262</v>
      </c>
      <c r="BN200" s="456">
        <v>10.995014203062293</v>
      </c>
      <c r="BO200" s="456">
        <v>11.001833921501889</v>
      </c>
      <c r="BP200" s="456">
        <v>10.978120643340475</v>
      </c>
      <c r="BQ200" s="456">
        <v>10.969601830727477</v>
      </c>
      <c r="BR200" s="456">
        <v>10.951963659547337</v>
      </c>
      <c r="BS200" s="456">
        <v>10.945181687673687</v>
      </c>
      <c r="BT200" s="456">
        <v>10.983688575634059</v>
      </c>
      <c r="BU200" s="456">
        <v>10.95813043333222</v>
      </c>
      <c r="BV200" s="456">
        <v>10.931252078539966</v>
      </c>
      <c r="BW200" s="456">
        <v>10.935461753915343</v>
      </c>
      <c r="BX200" s="456">
        <v>10.949213738615724</v>
      </c>
      <c r="BY200" s="456">
        <v>10.943899424860133</v>
      </c>
      <c r="BZ200" s="456">
        <v>10.968670654960766</v>
      </c>
      <c r="CA200" s="456">
        <v>10.980666355449062</v>
      </c>
      <c r="CB200" s="456">
        <v>10.981730514677256</v>
      </c>
      <c r="CC200" s="456">
        <v>10.998105828742434</v>
      </c>
      <c r="CD200" s="456">
        <v>10.961814153111627</v>
      </c>
      <c r="CE200" s="456">
        <v>10.955479581786498</v>
      </c>
      <c r="CF200" s="456">
        <v>10.967672434621818</v>
      </c>
      <c r="CG200" s="456">
        <v>10.954274722269915</v>
      </c>
      <c r="CH200" s="456">
        <v>10.937838919299594</v>
      </c>
      <c r="CI200" s="456">
        <v>10.933965862461067</v>
      </c>
      <c r="CJ200" s="456">
        <v>10.919124733670177</v>
      </c>
      <c r="CK200" s="456">
        <v>10.919718487178436</v>
      </c>
      <c r="CL200" s="456">
        <v>10.920854443725926</v>
      </c>
      <c r="CM200" s="456">
        <v>10.951436341386032</v>
      </c>
      <c r="CN200" s="456">
        <v>10.967889113485418</v>
      </c>
      <c r="CO200" s="456">
        <v>10.945802835117362</v>
      </c>
      <c r="CP200" s="456">
        <v>10.949654011407322</v>
      </c>
      <c r="CQ200" s="456">
        <v>10.943552769461077</v>
      </c>
      <c r="CR200" s="456">
        <v>10.958797157419085</v>
      </c>
      <c r="CS200" s="456">
        <v>10.947842188189325</v>
      </c>
      <c r="CT200" s="456">
        <v>10.938268441933879</v>
      </c>
      <c r="CU200" s="456">
        <v>10.931485467051253</v>
      </c>
      <c r="CV200" s="456">
        <v>10.926982000528492</v>
      </c>
      <c r="CW200" s="456">
        <v>10.924049825768476</v>
      </c>
      <c r="CX200" s="456">
        <v>10.925899166676894</v>
      </c>
      <c r="CY200" s="456">
        <v>10.955076608382667</v>
      </c>
      <c r="CZ200" s="456">
        <v>10.96231419091373</v>
      </c>
      <c r="DA200" s="456">
        <v>10.950983456061879</v>
      </c>
      <c r="DB200" s="456">
        <v>10.948364847321782</v>
      </c>
      <c r="DC200" s="456">
        <v>10.938861267837302</v>
      </c>
      <c r="DD200" s="456">
        <v>10.968458201788129</v>
      </c>
      <c r="DE200" s="456">
        <v>10.947546079468196</v>
      </c>
      <c r="DF200" s="456">
        <v>10.935567099631319</v>
      </c>
      <c r="DG200" s="456">
        <v>10.937234901412824</v>
      </c>
      <c r="DH200" s="456">
        <v>10.930695083017984</v>
      </c>
      <c r="DI200" s="456">
        <v>10.927964461748989</v>
      </c>
      <c r="DJ200" s="456">
        <v>10.931590560909315</v>
      </c>
      <c r="DK200" s="456">
        <v>10.957429945537598</v>
      </c>
      <c r="DL200" s="456">
        <v>10.971203814678782</v>
      </c>
      <c r="DM200" s="456">
        <v>10.955472573342755</v>
      </c>
      <c r="DN200" s="456">
        <v>10.945783506250665</v>
      </c>
      <c r="DO200" s="456">
        <v>10.940065672050199</v>
      </c>
      <c r="DP200" s="456">
        <v>10.972896441098753</v>
      </c>
      <c r="DQ200" s="456">
        <v>10.945804378717572</v>
      </c>
      <c r="DR200" s="456">
        <v>10.932655779919433</v>
      </c>
      <c r="DS200" s="456">
        <v>10.940512029419098</v>
      </c>
      <c r="DT200" s="456">
        <v>10.929563852574045</v>
      </c>
      <c r="DU200" s="456">
        <v>10.930153673163419</v>
      </c>
      <c r="DV200" s="456">
        <v>10.935619351144089</v>
      </c>
      <c r="DW200" s="456">
        <v>10.954941497403537</v>
      </c>
      <c r="DX200" s="456">
        <v>10.975419292292777</v>
      </c>
      <c r="DY200" s="456">
        <v>10.965946442861583</v>
      </c>
      <c r="DZ200" s="456">
        <v>10.947475990903795</v>
      </c>
      <c r="EA200" s="456">
        <v>10.947494374677879</v>
      </c>
      <c r="EB200" s="456">
        <v>10.976239870340358</v>
      </c>
      <c r="EC200" s="456">
        <v>10.962235683383252</v>
      </c>
      <c r="ED200" s="456">
        <v>10.942403265885694</v>
      </c>
      <c r="EE200" s="456">
        <v>10.943932230496277</v>
      </c>
      <c r="EF200" s="456">
        <v>10.931567165559729</v>
      </c>
      <c r="EG200" s="456">
        <v>10.93174160616746</v>
      </c>
      <c r="EH200" s="456">
        <v>10.940189635749155</v>
      </c>
      <c r="EI200" s="456">
        <v>10.971694776660172</v>
      </c>
      <c r="EJ200" s="456">
        <v>10.973802187296112</v>
      </c>
      <c r="EK200" s="456">
        <v>10.966027281322939</v>
      </c>
      <c r="EL200" s="456">
        <v>10.945120858101898</v>
      </c>
      <c r="EM200" s="456">
        <v>10.946742152859541</v>
      </c>
      <c r="EN200" s="456">
        <v>10.969588496266313</v>
      </c>
      <c r="EO200" s="456">
        <v>10.95468059155359</v>
      </c>
      <c r="EP200" s="456">
        <v>10.943773616635944</v>
      </c>
      <c r="EQ200" s="456">
        <v>10.939987796601727</v>
      </c>
      <c r="ER200" s="456">
        <v>10.833167259786478</v>
      </c>
      <c r="ES200" s="456">
        <v>10.835342238455855</v>
      </c>
      <c r="ET200" s="456">
        <v>10.846512486510026</v>
      </c>
      <c r="EU200" s="456">
        <v>10.876020063760251</v>
      </c>
      <c r="EV200" s="456">
        <v>10.879267198340141</v>
      </c>
      <c r="EW200" s="456">
        <v>10.872702224802934</v>
      </c>
      <c r="EX200" s="456">
        <v>10.854258151625277</v>
      </c>
      <c r="EY200" s="456">
        <v>10.845608044608733</v>
      </c>
      <c r="EZ200" s="456">
        <v>10.882881430099619</v>
      </c>
      <c r="FA200" s="456">
        <v>10.869697645201818</v>
      </c>
      <c r="FB200" s="456">
        <v>10.842934701625495</v>
      </c>
      <c r="FC200" s="456">
        <v>10.848770312392205</v>
      </c>
      <c r="FD200" s="456">
        <v>10.901189668402129</v>
      </c>
      <c r="FE200" s="456">
        <v>10.900083389543207</v>
      </c>
      <c r="FF200" s="456">
        <v>10.91438387358061</v>
      </c>
      <c r="FG200" s="456">
        <v>10.943886837196306</v>
      </c>
      <c r="FH200" s="456">
        <v>10.944412995971669</v>
      </c>
      <c r="FI200" s="456">
        <v>10.935425911639053</v>
      </c>
      <c r="FJ200" s="456">
        <v>10.910789208559695</v>
      </c>
      <c r="FK200" s="456">
        <v>10.905425936146054</v>
      </c>
      <c r="FL200" s="456">
        <v>10.941211381617752</v>
      </c>
      <c r="FM200" s="456">
        <v>10.932513013868412</v>
      </c>
      <c r="FN200" s="456">
        <v>10.907333101781139</v>
      </c>
      <c r="FO200" s="456">
        <v>10.90474335678061</v>
      </c>
      <c r="FP200" s="456">
        <v>10.957269411982224</v>
      </c>
      <c r="FQ200" s="456">
        <v>10.955387670179265</v>
      </c>
      <c r="FR200" s="456">
        <v>10.981533004900461</v>
      </c>
      <c r="FS200" s="456">
        <v>10.99225078119175</v>
      </c>
      <c r="FT200" s="456">
        <v>10.999184449958644</v>
      </c>
      <c r="FU200" s="456">
        <v>10.992192898077523</v>
      </c>
      <c r="FV200" s="456">
        <v>10.961419637273295</v>
      </c>
      <c r="FW200" s="456">
        <v>10.976180791689517</v>
      </c>
      <c r="FX200" s="456">
        <v>10.996548213652121</v>
      </c>
      <c r="FY200" s="456">
        <v>10.997212044223021</v>
      </c>
      <c r="FZ200" s="456">
        <v>10.973490427098675</v>
      </c>
      <c r="GA200" s="456">
        <v>10.95180052951175</v>
      </c>
    </row>
    <row r="201" spans="2:183">
      <c r="B201" s="96" t="s">
        <v>7</v>
      </c>
      <c r="C201" s="166" t="s">
        <v>37</v>
      </c>
      <c r="D201" s="99">
        <v>3661140</v>
      </c>
      <c r="E201" s="87">
        <v>3331634.5</v>
      </c>
      <c r="F201" s="87">
        <v>3545425</v>
      </c>
      <c r="G201" s="87">
        <v>3447591</v>
      </c>
      <c r="H201" s="87">
        <v>3600050.5</v>
      </c>
      <c r="I201" s="87">
        <v>3424727</v>
      </c>
      <c r="J201" s="87">
        <v>3610410.25</v>
      </c>
      <c r="K201" s="87">
        <v>3614411</v>
      </c>
      <c r="L201" s="87">
        <v>3410710.25</v>
      </c>
      <c r="M201" s="87">
        <v>3607573.5</v>
      </c>
      <c r="N201" s="87">
        <v>3481749.75</v>
      </c>
      <c r="O201" s="87">
        <v>3608454.25</v>
      </c>
      <c r="P201" s="87">
        <v>3826931.5</v>
      </c>
      <c r="Q201" s="87">
        <v>3436558.5</v>
      </c>
      <c r="R201" s="87">
        <v>1657108</v>
      </c>
      <c r="S201" s="87">
        <v>2741947.5</v>
      </c>
      <c r="T201" s="87">
        <v>3708240.75</v>
      </c>
      <c r="U201" s="87">
        <v>3579448</v>
      </c>
      <c r="V201" s="87">
        <v>3740182</v>
      </c>
      <c r="W201" s="87">
        <v>3725923</v>
      </c>
      <c r="X201" s="87">
        <v>3513124</v>
      </c>
      <c r="Y201" s="87">
        <v>3668722</v>
      </c>
      <c r="Z201" s="87">
        <v>3557951.5</v>
      </c>
      <c r="AA201" s="87">
        <v>3671074.75</v>
      </c>
      <c r="AB201" s="87">
        <v>3946227.5</v>
      </c>
      <c r="AC201" s="87">
        <v>3600966.25</v>
      </c>
      <c r="AD201" s="87">
        <v>3853332.25</v>
      </c>
      <c r="AE201" s="87">
        <v>3734507</v>
      </c>
      <c r="AF201" s="87">
        <v>3875943</v>
      </c>
      <c r="AG201" s="87">
        <v>3800148.75</v>
      </c>
      <c r="AH201" s="87">
        <v>3963685.75</v>
      </c>
      <c r="AI201" s="87">
        <v>3964383</v>
      </c>
      <c r="AJ201" s="87">
        <v>3713816.5</v>
      </c>
      <c r="AK201" s="87">
        <v>3856183.75</v>
      </c>
      <c r="AL201" s="87">
        <v>3733933.5</v>
      </c>
      <c r="AM201" s="87">
        <v>3809016</v>
      </c>
      <c r="AN201" s="87">
        <v>4049267.75</v>
      </c>
      <c r="AO201" s="87">
        <v>3827425.75</v>
      </c>
      <c r="AP201" s="87">
        <v>520232.16</v>
      </c>
      <c r="AQ201" s="87">
        <v>378493.91</v>
      </c>
      <c r="AR201" s="87">
        <v>3999805</v>
      </c>
      <c r="AS201" s="87">
        <v>3906359.25</v>
      </c>
      <c r="AT201" s="87">
        <v>4048477</v>
      </c>
      <c r="AU201" s="87">
        <v>4099704.25</v>
      </c>
      <c r="AV201" s="87">
        <v>3825321.75</v>
      </c>
      <c r="AW201" s="87">
        <v>3969163.5</v>
      </c>
      <c r="AX201" s="87">
        <v>3842264.5</v>
      </c>
      <c r="AY201" s="87">
        <v>3910405.75</v>
      </c>
      <c r="AZ201" s="87">
        <v>4233431.5</v>
      </c>
      <c r="BA201" s="87">
        <v>3873713</v>
      </c>
      <c r="BB201" s="87">
        <v>4144223.5</v>
      </c>
      <c r="BC201" s="87">
        <v>3932512.25</v>
      </c>
      <c r="BD201" s="87">
        <v>4153406.5</v>
      </c>
      <c r="BE201" s="87">
        <v>4049102.5</v>
      </c>
      <c r="BF201" s="87">
        <v>4206723</v>
      </c>
      <c r="BG201" s="87">
        <v>4253773</v>
      </c>
      <c r="BH201" s="87">
        <v>3949039</v>
      </c>
      <c r="BI201" s="87">
        <v>4132578</v>
      </c>
      <c r="BJ201" s="87">
        <v>3990468.25</v>
      </c>
      <c r="BK201" s="87">
        <v>4103896.5</v>
      </c>
      <c r="BL201" s="87">
        <v>4397061.5</v>
      </c>
      <c r="BM201" s="87">
        <v>4022791.25</v>
      </c>
      <c r="BN201" s="87">
        <v>2216007.25</v>
      </c>
      <c r="BO201" s="87">
        <v>3313983</v>
      </c>
      <c r="BP201" s="87">
        <v>4355321.5</v>
      </c>
      <c r="BQ201" s="87">
        <v>4242021</v>
      </c>
      <c r="BR201" s="87">
        <v>4449279</v>
      </c>
      <c r="BS201" s="87">
        <v>4484263</v>
      </c>
      <c r="BT201" s="87">
        <v>4187638.5</v>
      </c>
      <c r="BU201" s="87">
        <v>4431355.5</v>
      </c>
      <c r="BV201" s="87">
        <v>4345397</v>
      </c>
      <c r="BW201" s="87">
        <v>4487362</v>
      </c>
      <c r="BX201" s="87">
        <v>4790980.5</v>
      </c>
      <c r="BY201" s="87">
        <v>4383753.5</v>
      </c>
      <c r="BZ201" s="87">
        <v>4707989</v>
      </c>
      <c r="CA201" s="87">
        <v>4548261.5</v>
      </c>
      <c r="CB201" s="87">
        <v>4703339.5</v>
      </c>
      <c r="CC201" s="87">
        <v>4493778</v>
      </c>
      <c r="CD201" s="87">
        <v>4798077.5</v>
      </c>
      <c r="CE201" s="87">
        <v>4822157.5</v>
      </c>
      <c r="CF201" s="87">
        <v>4604417</v>
      </c>
      <c r="CG201" s="87">
        <v>4787198.5</v>
      </c>
      <c r="CH201" s="87">
        <v>4747733</v>
      </c>
      <c r="CI201" s="87">
        <v>4916848</v>
      </c>
      <c r="CJ201" s="87">
        <v>5233969.5</v>
      </c>
      <c r="CK201" s="87">
        <v>4884717</v>
      </c>
      <c r="CL201" s="87">
        <v>4533659</v>
      </c>
      <c r="CM201" s="87">
        <v>2115154.25</v>
      </c>
      <c r="CN201" s="87">
        <v>4987389</v>
      </c>
      <c r="CO201" s="87">
        <v>4915445</v>
      </c>
      <c r="CP201" s="87">
        <v>5086484</v>
      </c>
      <c r="CQ201" s="87">
        <v>5119544</v>
      </c>
      <c r="CR201" s="87">
        <v>4868807</v>
      </c>
      <c r="CS201" s="87">
        <v>5068839</v>
      </c>
      <c r="CT201" s="87">
        <v>4983207.5</v>
      </c>
      <c r="CU201" s="87">
        <v>5175525</v>
      </c>
      <c r="CV201" s="87">
        <v>5345013.5</v>
      </c>
      <c r="CW201" s="87">
        <v>4851164.5</v>
      </c>
      <c r="CX201" s="87">
        <v>5352201</v>
      </c>
      <c r="CY201" s="87">
        <v>5022925</v>
      </c>
      <c r="CZ201" s="87">
        <v>5164349</v>
      </c>
      <c r="DA201" s="87">
        <v>5056009.5</v>
      </c>
      <c r="DB201" s="87">
        <v>5247722</v>
      </c>
      <c r="DC201" s="87">
        <v>5297619.5</v>
      </c>
      <c r="DD201" s="87">
        <v>4971131</v>
      </c>
      <c r="DE201" s="87">
        <v>5227682.5</v>
      </c>
      <c r="DF201" s="87">
        <v>5140898.5</v>
      </c>
      <c r="DG201" s="87">
        <v>5294069.5</v>
      </c>
      <c r="DH201" s="87">
        <v>5544112.5</v>
      </c>
      <c r="DI201" s="87">
        <v>5024904.5</v>
      </c>
      <c r="DJ201" s="87">
        <v>5531787</v>
      </c>
      <c r="DK201" s="87">
        <v>1559740.75</v>
      </c>
      <c r="DL201" s="87">
        <v>5322392</v>
      </c>
      <c r="DM201" s="87">
        <v>5234417.5</v>
      </c>
      <c r="DN201" s="87">
        <v>5471321.5</v>
      </c>
      <c r="DO201" s="87">
        <v>5499106</v>
      </c>
      <c r="DP201" s="87">
        <v>5153525</v>
      </c>
      <c r="DQ201" s="87">
        <v>5441871</v>
      </c>
      <c r="DR201" s="87">
        <v>5361721.5</v>
      </c>
      <c r="DS201" s="87">
        <v>5487052.5</v>
      </c>
      <c r="DT201" s="87">
        <v>5827859</v>
      </c>
      <c r="DU201" s="87">
        <v>5263967.5</v>
      </c>
      <c r="DV201" s="87">
        <v>5765912</v>
      </c>
      <c r="DW201" s="87">
        <v>5469695.5</v>
      </c>
      <c r="DX201" s="87">
        <v>5573396.5</v>
      </c>
      <c r="DY201" s="87">
        <v>5441829</v>
      </c>
      <c r="DZ201" s="87">
        <v>5735335</v>
      </c>
      <c r="EA201" s="87">
        <v>5716480.5</v>
      </c>
      <c r="EB201" s="87">
        <v>5401115</v>
      </c>
      <c r="EC201" s="87">
        <v>5621641</v>
      </c>
      <c r="ED201" s="87">
        <v>5564172</v>
      </c>
      <c r="EE201" s="87">
        <v>5749461</v>
      </c>
      <c r="EF201" s="87">
        <v>5934838</v>
      </c>
      <c r="EG201" s="87">
        <v>5554016.5</v>
      </c>
      <c r="EH201" s="87">
        <v>195079.44</v>
      </c>
      <c r="EI201" s="87">
        <v>1105089.3799999999</v>
      </c>
      <c r="EJ201" s="87">
        <v>5687506</v>
      </c>
      <c r="EK201" s="87">
        <v>5552626.5</v>
      </c>
      <c r="EL201" s="87">
        <v>5862384.5</v>
      </c>
      <c r="EM201" s="87">
        <v>5852075</v>
      </c>
      <c r="EN201" s="87">
        <v>5535258.5</v>
      </c>
      <c r="EO201" s="87">
        <v>5773430</v>
      </c>
      <c r="EP201" s="87">
        <v>5664687</v>
      </c>
      <c r="EQ201" s="87">
        <v>5882710</v>
      </c>
      <c r="ER201" s="87">
        <v>6398208</v>
      </c>
      <c r="ES201" s="87">
        <v>5762240</v>
      </c>
      <c r="ET201" s="87">
        <v>6271322.5</v>
      </c>
      <c r="EU201" s="87">
        <v>5938029.5</v>
      </c>
      <c r="EV201" s="87">
        <v>6122693</v>
      </c>
      <c r="EW201" s="87">
        <v>5955340.5</v>
      </c>
      <c r="EX201" s="87">
        <v>6277583</v>
      </c>
      <c r="EY201" s="87">
        <v>6316667.5</v>
      </c>
      <c r="EZ201" s="87">
        <v>5915167</v>
      </c>
      <c r="FA201" s="87">
        <v>6156377</v>
      </c>
      <c r="FB201" s="87">
        <v>6107114</v>
      </c>
      <c r="FC201" s="87">
        <v>6312056.5</v>
      </c>
      <c r="FD201" s="87">
        <v>7213004.5</v>
      </c>
      <c r="FE201" s="87">
        <v>6537225.5</v>
      </c>
      <c r="FF201" s="87">
        <v>2996617.75</v>
      </c>
      <c r="FG201" s="87">
        <v>6080384.5</v>
      </c>
      <c r="FH201" s="87">
        <v>6976768.5</v>
      </c>
      <c r="FI201" s="87">
        <v>6824253</v>
      </c>
      <c r="FJ201" s="87">
        <v>7179845.5</v>
      </c>
      <c r="FK201" s="87">
        <v>7213521.5</v>
      </c>
      <c r="FL201" s="87">
        <v>6771668.5</v>
      </c>
      <c r="FM201" s="87">
        <v>7032210.5</v>
      </c>
      <c r="FN201" s="87">
        <v>6954780</v>
      </c>
      <c r="FO201" s="87">
        <v>7226887</v>
      </c>
      <c r="FP201" s="87">
        <v>7788859.5</v>
      </c>
      <c r="FQ201" s="87">
        <v>7066586.5</v>
      </c>
      <c r="FR201" s="87">
        <v>7647346.5</v>
      </c>
      <c r="FS201" s="87">
        <v>7349534</v>
      </c>
      <c r="FT201" s="87">
        <v>7533323</v>
      </c>
      <c r="FU201" s="87">
        <v>7354029.5</v>
      </c>
      <c r="FV201" s="87">
        <v>7784508</v>
      </c>
      <c r="FW201" s="87">
        <v>7709580.5</v>
      </c>
      <c r="FX201" s="87">
        <v>7303814.5</v>
      </c>
      <c r="FY201" s="87">
        <v>7532868.5</v>
      </c>
      <c r="FZ201" s="87">
        <v>7449877.5</v>
      </c>
      <c r="GA201" s="87">
        <v>7854956</v>
      </c>
    </row>
    <row r="202" spans="2:183">
      <c r="B202" s="171" t="s">
        <v>7</v>
      </c>
      <c r="C202" s="172" t="s">
        <v>270</v>
      </c>
      <c r="D202" s="81">
        <v>2.2090001699978141</v>
      </c>
      <c r="E202" s="82">
        <v>2.2090001768653784</v>
      </c>
      <c r="F202" s="82">
        <v>2.2090007791822406</v>
      </c>
      <c r="G202" s="82">
        <v>2.2090010582293456</v>
      </c>
      <c r="H202" s="82">
        <v>2.2090004152555722</v>
      </c>
      <c r="I202" s="82">
        <v>2.2089999898410153</v>
      </c>
      <c r="J202" s="82">
        <v>2.2090001326167239</v>
      </c>
      <c r="K202" s="82">
        <v>2.2089999483565936</v>
      </c>
      <c r="L202" s="82">
        <v>2.2090006450752133</v>
      </c>
      <c r="M202" s="82">
        <v>2.2090002296211253</v>
      </c>
      <c r="N202" s="82">
        <v>2.209000802580948</v>
      </c>
      <c r="O202" s="82">
        <v>2.209000675582617</v>
      </c>
      <c r="P202" s="82">
        <v>2.2869990115589043</v>
      </c>
      <c r="Q202" s="82">
        <v>2.2869986357435197</v>
      </c>
      <c r="R202" s="82">
        <v>2.2870003640468548</v>
      </c>
      <c r="S202" s="82">
        <v>2.2869995316148626</v>
      </c>
      <c r="T202" s="82">
        <v>2.2869993177376644</v>
      </c>
      <c r="U202" s="82">
        <v>2.2869985321083286</v>
      </c>
      <c r="V202" s="82">
        <v>2.286998891104099</v>
      </c>
      <c r="W202" s="82">
        <v>2.2869984581162504</v>
      </c>
      <c r="X202" s="82">
        <v>2.2869993422163248</v>
      </c>
      <c r="Y202" s="82">
        <v>2.286998977816642</v>
      </c>
      <c r="Z202" s="82">
        <v>2.2869989766472112</v>
      </c>
      <c r="AA202" s="82">
        <v>2.2869993338806198</v>
      </c>
      <c r="AB202" s="82">
        <v>2.4439990462388366</v>
      </c>
      <c r="AC202" s="82">
        <v>2.443999280082418</v>
      </c>
      <c r="AD202" s="82">
        <v>2.4439991889641384</v>
      </c>
      <c r="AE202" s="82">
        <v>2.443999899871125</v>
      </c>
      <c r="AF202" s="82">
        <v>2.4439986764631931</v>
      </c>
      <c r="AG202" s="82">
        <v>2.443999628912477</v>
      </c>
      <c r="AH202" s="82">
        <v>2.4439998945617769</v>
      </c>
      <c r="AI202" s="82">
        <v>2.4439993830669082</v>
      </c>
      <c r="AJ202" s="82">
        <v>2.4439993610014445</v>
      </c>
      <c r="AK202" s="82">
        <v>2.4439989802367799</v>
      </c>
      <c r="AL202" s="82">
        <v>2.4439994418627959</v>
      </c>
      <c r="AM202" s="82">
        <v>2.4439996941195488</v>
      </c>
      <c r="AN202" s="82">
        <v>2.4950011622338244</v>
      </c>
      <c r="AO202" s="82">
        <v>2.4950014259755711</v>
      </c>
      <c r="AP202" s="82">
        <v>2.4949995664474858</v>
      </c>
      <c r="AQ202" s="82">
        <v>2.4949997686237753</v>
      </c>
      <c r="AR202" s="82">
        <v>2.4950009906260613</v>
      </c>
      <c r="AS202" s="82">
        <v>2.4950002710652166</v>
      </c>
      <c r="AT202" s="82">
        <v>2.4950008797416303</v>
      </c>
      <c r="AU202" s="82">
        <v>2.495000631767561</v>
      </c>
      <c r="AV202" s="82">
        <v>2.4950011556916873</v>
      </c>
      <c r="AW202" s="82">
        <v>2.4950025002427956</v>
      </c>
      <c r="AX202" s="82">
        <v>2.4950022545033868</v>
      </c>
      <c r="AY202" s="82">
        <v>2.49500161386247</v>
      </c>
      <c r="AZ202" s="82">
        <v>2.6199974536690807</v>
      </c>
      <c r="BA202" s="82">
        <v>2.619997399016913</v>
      </c>
      <c r="BB202" s="82">
        <v>2.6199982519535525</v>
      </c>
      <c r="BC202" s="82">
        <v>2.6199980345911951</v>
      </c>
      <c r="BD202" s="82">
        <v>2.6199990190946938</v>
      </c>
      <c r="BE202" s="82">
        <v>2.6199984563817988</v>
      </c>
      <c r="BF202" s="82">
        <v>2.6199966804131609</v>
      </c>
      <c r="BG202" s="82">
        <v>2.6199979520549896</v>
      </c>
      <c r="BH202" s="82">
        <v>2.6199981120807805</v>
      </c>
      <c r="BI202" s="82">
        <v>2.6199997464052949</v>
      </c>
      <c r="BJ202" s="82">
        <v>2.619998253539455</v>
      </c>
      <c r="BK202" s="82">
        <v>2.6199974239872752</v>
      </c>
      <c r="BL202" s="82">
        <v>2.6980000288388055</v>
      </c>
      <c r="BM202" s="82">
        <v>2.6979998185814513</v>
      </c>
      <c r="BN202" s="82">
        <v>2.6980002781999306</v>
      </c>
      <c r="BO202" s="82">
        <v>2.698000485626296</v>
      </c>
      <c r="BP202" s="82">
        <v>2.6980000808411067</v>
      </c>
      <c r="BQ202" s="82">
        <v>2.6979992164265489</v>
      </c>
      <c r="BR202" s="82">
        <v>2.6979996542119919</v>
      </c>
      <c r="BS202" s="82">
        <v>2.6979994977587038</v>
      </c>
      <c r="BT202" s="82">
        <v>2.6979999059355322</v>
      </c>
      <c r="BU202" s="82">
        <v>2.6980000564762827</v>
      </c>
      <c r="BV202" s="82">
        <v>2.6979993011919938</v>
      </c>
      <c r="BW202" s="82">
        <v>2.6979997067372015</v>
      </c>
      <c r="BX202" s="82">
        <v>2.7789950391459386</v>
      </c>
      <c r="BY202" s="82">
        <v>2.7789948185821647</v>
      </c>
      <c r="BZ202" s="82">
        <v>2.7789959032263059</v>
      </c>
      <c r="CA202" s="82">
        <v>2.7789947230975294</v>
      </c>
      <c r="CB202" s="82">
        <v>2.7789953345909346</v>
      </c>
      <c r="CC202" s="82">
        <v>2.7789949794425226</v>
      </c>
      <c r="CD202" s="82">
        <v>2.7789947186631849</v>
      </c>
      <c r="CE202" s="82">
        <v>2.7789947248657443</v>
      </c>
      <c r="CF202" s="82">
        <v>2.7789949365310656</v>
      </c>
      <c r="CG202" s="82">
        <v>2.7789953559438936</v>
      </c>
      <c r="CH202" s="82">
        <v>2.7789941763979127</v>
      </c>
      <c r="CI202" s="82">
        <v>2.7789939902580842</v>
      </c>
      <c r="CJ202" s="82">
        <v>2.9179987616775125</v>
      </c>
      <c r="CK202" s="82">
        <v>2.9179978027667111</v>
      </c>
      <c r="CL202" s="82">
        <v>2.9179981114871367</v>
      </c>
      <c r="CM202" s="82">
        <v>2.9179990189064546</v>
      </c>
      <c r="CN202" s="82">
        <v>2.9179993224825225</v>
      </c>
      <c r="CO202" s="82">
        <v>2.9179988910827142</v>
      </c>
      <c r="CP202" s="82">
        <v>2.9179989741737029</v>
      </c>
      <c r="CQ202" s="82">
        <v>2.9179996757768007</v>
      </c>
      <c r="CR202" s="82">
        <v>2.9179997811503307</v>
      </c>
      <c r="CS202" s="82">
        <v>2.9179990546511085</v>
      </c>
      <c r="CT202" s="82">
        <v>2.9179995234425355</v>
      </c>
      <c r="CU202" s="82">
        <v>2.917999211323679</v>
      </c>
      <c r="CV202" s="82">
        <v>3.0059998931452689</v>
      </c>
      <c r="CW202" s="82">
        <v>3.0059998677057909</v>
      </c>
      <c r="CX202" s="82">
        <v>3.0059993382332055</v>
      </c>
      <c r="CY202" s="82">
        <v>3.0059991374574704</v>
      </c>
      <c r="CZ202" s="82">
        <v>3.0059995790022374</v>
      </c>
      <c r="DA202" s="82">
        <v>3.0060000980991068</v>
      </c>
      <c r="DB202" s="82">
        <v>3.0059992222710608</v>
      </c>
      <c r="DC202" s="82">
        <v>3.0059990955253473</v>
      </c>
      <c r="DD202" s="82">
        <v>3.0059996624129419</v>
      </c>
      <c r="DE202" s="82">
        <v>3.0059987693057018</v>
      </c>
      <c r="DF202" s="82">
        <v>3.0059987494424085</v>
      </c>
      <c r="DG202" s="82">
        <v>3.0059987170447799</v>
      </c>
      <c r="DH202" s="82">
        <v>3.1259990561298276</v>
      </c>
      <c r="DI202" s="82">
        <v>3.1259993667755808</v>
      </c>
      <c r="DJ202" s="82">
        <v>3.1259994457070861</v>
      </c>
      <c r="DK202" s="82">
        <v>3.1259990203975874</v>
      </c>
      <c r="DL202" s="82">
        <v>3.1259990478680306</v>
      </c>
      <c r="DM202" s="82">
        <v>3.1259990985251673</v>
      </c>
      <c r="DN202" s="82">
        <v>3.1259985281531475</v>
      </c>
      <c r="DO202" s="82">
        <v>3.1259988834845287</v>
      </c>
      <c r="DP202" s="82">
        <v>3.1259991805900289</v>
      </c>
      <c r="DQ202" s="82">
        <v>3.1259982593946369</v>
      </c>
      <c r="DR202" s="82">
        <v>3.1259991167223693</v>
      </c>
      <c r="DS202" s="82">
        <v>3.1259988523301558</v>
      </c>
      <c r="DT202" s="82">
        <v>3.2819984371497695</v>
      </c>
      <c r="DU202" s="82">
        <v>3.2819987895060807</v>
      </c>
      <c r="DV202" s="82">
        <v>3.2819993329800905</v>
      </c>
      <c r="DW202" s="82">
        <v>3.2819973175528676</v>
      </c>
      <c r="DX202" s="82">
        <v>3.2819981253368513</v>
      </c>
      <c r="DY202" s="82">
        <v>3.2819983788517351</v>
      </c>
      <c r="DZ202" s="82">
        <v>3.281998943927591</v>
      </c>
      <c r="EA202" s="82">
        <v>3.2819983370347923</v>
      </c>
      <c r="EB202" s="82">
        <v>3.2819986444254829</v>
      </c>
      <c r="EC202" s="82">
        <v>3.281998574031761</v>
      </c>
      <c r="ED202" s="82">
        <v>3.2819978632872493</v>
      </c>
      <c r="EE202" s="82">
        <v>3.281998408601007</v>
      </c>
      <c r="EF202" s="82">
        <v>3.3479994945426399</v>
      </c>
      <c r="EG202" s="82">
        <v>3.3479995249881549</v>
      </c>
      <c r="EH202" s="82">
        <v>3.348000298622988</v>
      </c>
      <c r="EI202" s="82">
        <v>3.3479982377320332</v>
      </c>
      <c r="EJ202" s="82">
        <v>3.3479993701352884</v>
      </c>
      <c r="EK202" s="82">
        <v>3.3479991751537996</v>
      </c>
      <c r="EL202" s="82">
        <v>3.3479990861053115</v>
      </c>
      <c r="EM202" s="82">
        <v>3.3479992356682069</v>
      </c>
      <c r="EN202" s="82">
        <v>3.3479995276123722</v>
      </c>
      <c r="EO202" s="82">
        <v>3.3479989469057236</v>
      </c>
      <c r="EP202" s="82">
        <v>3.3479987128789856</v>
      </c>
      <c r="EQ202" s="82">
        <v>3.3479989708849054</v>
      </c>
      <c r="ER202" s="82">
        <v>3.6490020104332284</v>
      </c>
      <c r="ES202" s="82">
        <v>3.6490023763122359</v>
      </c>
      <c r="ET202" s="82">
        <v>3.6490013983434291</v>
      </c>
      <c r="EU202" s="82">
        <v>3.649001084770489</v>
      </c>
      <c r="EV202" s="82">
        <v>3.649000996704602</v>
      </c>
      <c r="EW202" s="82">
        <v>3.6490011698500671</v>
      </c>
      <c r="EX202" s="82">
        <v>3.6490012389873843</v>
      </c>
      <c r="EY202" s="82">
        <v>3.6490012665595075</v>
      </c>
      <c r="EZ202" s="82">
        <v>3.6490004470099833</v>
      </c>
      <c r="FA202" s="82">
        <v>3.6490016015978566</v>
      </c>
      <c r="FB202" s="82">
        <v>3.6490020700395753</v>
      </c>
      <c r="FC202" s="82">
        <v>3.6490012382212949</v>
      </c>
      <c r="FD202" s="82">
        <v>4.1959992309569492</v>
      </c>
      <c r="FE202" s="82">
        <v>4.1959994319517513</v>
      </c>
      <c r="FF202" s="82">
        <v>4.19599817620926</v>
      </c>
      <c r="FG202" s="82">
        <v>4.1959990780427177</v>
      </c>
      <c r="FH202" s="82">
        <v>4.1959997449959978</v>
      </c>
      <c r="FI202" s="82">
        <v>4.1960001746219033</v>
      </c>
      <c r="FJ202" s="82">
        <v>4.1959985500701373</v>
      </c>
      <c r="FK202" s="82">
        <v>4.1960003600632811</v>
      </c>
      <c r="FL202" s="82">
        <v>4.1959984226933278</v>
      </c>
      <c r="FM202" s="82">
        <v>4.1959989459717946</v>
      </c>
      <c r="FN202" s="82">
        <v>4.1960010911033923</v>
      </c>
      <c r="FO202" s="82">
        <v>4.1959995445234277</v>
      </c>
      <c r="FP202" s="82">
        <v>4.5319986902409717</v>
      </c>
      <c r="FQ202" s="82">
        <v>4.5319987582866617</v>
      </c>
      <c r="FR202" s="82">
        <v>4.5319988893283396</v>
      </c>
      <c r="FS202" s="82">
        <v>4.5319998748225432</v>
      </c>
      <c r="FT202" s="82">
        <v>4.5319988383227754</v>
      </c>
      <c r="FU202" s="82">
        <v>4.5320004227549386</v>
      </c>
      <c r="FV202" s="82">
        <v>4.5319992116326366</v>
      </c>
      <c r="FW202" s="82">
        <v>4.5319992368897211</v>
      </c>
      <c r="FX202" s="82">
        <v>4.5319984091437693</v>
      </c>
      <c r="FY202" s="82">
        <v>4.5319984105902442</v>
      </c>
      <c r="FZ202" s="82">
        <v>4.5319977748194189</v>
      </c>
      <c r="GA202" s="82">
        <v>4.5319990930181433</v>
      </c>
    </row>
    <row r="203" spans="2:183">
      <c r="B203" s="96" t="s">
        <v>7</v>
      </c>
      <c r="C203" s="166" t="s">
        <v>38</v>
      </c>
      <c r="D203" s="173">
        <v>525553.68999999994</v>
      </c>
      <c r="E203" s="174">
        <v>478516.09</v>
      </c>
      <c r="F203" s="174">
        <v>507020.19</v>
      </c>
      <c r="G203" s="174">
        <v>493246.38</v>
      </c>
      <c r="H203" s="174">
        <v>515661.06</v>
      </c>
      <c r="I203" s="174">
        <v>489675.94</v>
      </c>
      <c r="J203" s="174">
        <v>517129.03</v>
      </c>
      <c r="K203" s="174">
        <v>517924.16</v>
      </c>
      <c r="L203" s="174">
        <v>487283.72</v>
      </c>
      <c r="M203" s="174">
        <v>516860.53</v>
      </c>
      <c r="N203" s="174">
        <v>498630.47</v>
      </c>
      <c r="O203" s="174">
        <v>517024.41</v>
      </c>
      <c r="P203" s="174">
        <v>595098.5</v>
      </c>
      <c r="Q203" s="174">
        <v>534097</v>
      </c>
      <c r="R203" s="174">
        <v>256434.28</v>
      </c>
      <c r="S203" s="174">
        <v>424799.44</v>
      </c>
      <c r="T203" s="174">
        <v>574736.56000000006</v>
      </c>
      <c r="U203" s="174">
        <v>554592.06000000006</v>
      </c>
      <c r="V203" s="174">
        <v>579951.12</v>
      </c>
      <c r="W203" s="174">
        <v>577680.56000000006</v>
      </c>
      <c r="X203" s="174">
        <v>543032.06000000006</v>
      </c>
      <c r="Y203" s="174">
        <v>567797</v>
      </c>
      <c r="Z203" s="174">
        <v>550773.81000000006</v>
      </c>
      <c r="AA203" s="174">
        <v>568426.18999999994</v>
      </c>
      <c r="AB203" s="174">
        <v>665942.06000000006</v>
      </c>
      <c r="AC203" s="174">
        <v>608337.12</v>
      </c>
      <c r="AD203" s="174">
        <v>648552</v>
      </c>
      <c r="AE203" s="174">
        <v>689737.94</v>
      </c>
      <c r="AF203" s="174">
        <v>716600.38</v>
      </c>
      <c r="AG203" s="174">
        <v>703404.06</v>
      </c>
      <c r="AH203" s="174">
        <v>734165.88</v>
      </c>
      <c r="AI203" s="174">
        <v>734450.5</v>
      </c>
      <c r="AJ203" s="174">
        <v>685573.94</v>
      </c>
      <c r="AK203" s="174">
        <v>712201.31</v>
      </c>
      <c r="AL203" s="174">
        <v>690276.94</v>
      </c>
      <c r="AM203" s="174">
        <v>702769.81</v>
      </c>
      <c r="AN203" s="174">
        <v>784418.31</v>
      </c>
      <c r="AO203" s="174">
        <v>742097</v>
      </c>
      <c r="AP203" s="174">
        <v>100718.13</v>
      </c>
      <c r="AQ203" s="174">
        <v>72991.850000000006</v>
      </c>
      <c r="AR203" s="174">
        <v>773914.69</v>
      </c>
      <c r="AS203" s="174">
        <v>756553</v>
      </c>
      <c r="AT203" s="174">
        <v>784130.56000000006</v>
      </c>
      <c r="AU203" s="174">
        <v>795156.38</v>
      </c>
      <c r="AV203" s="174">
        <v>739025.94</v>
      </c>
      <c r="AW203" s="174">
        <v>767210.81</v>
      </c>
      <c r="AX203" s="174">
        <v>742980</v>
      </c>
      <c r="AY203" s="174">
        <v>754863.62</v>
      </c>
      <c r="AZ203" s="174">
        <v>807445.25</v>
      </c>
      <c r="BA203" s="174">
        <v>739695.81</v>
      </c>
      <c r="BB203" s="174">
        <v>788381.88</v>
      </c>
      <c r="BC203" s="174">
        <v>746479.75</v>
      </c>
      <c r="BD203" s="174">
        <v>790526</v>
      </c>
      <c r="BE203" s="174">
        <v>771146.38</v>
      </c>
      <c r="BF203" s="174">
        <v>801558.44</v>
      </c>
      <c r="BG203" s="174">
        <v>811608.19</v>
      </c>
      <c r="BH203" s="174">
        <v>749933.38</v>
      </c>
      <c r="BI203" s="174">
        <v>785888.25</v>
      </c>
      <c r="BJ203" s="174">
        <v>759082.94</v>
      </c>
      <c r="BK203" s="174">
        <v>780028.81</v>
      </c>
      <c r="BL203" s="174">
        <v>831548.56</v>
      </c>
      <c r="BM203" s="174">
        <v>761716.12</v>
      </c>
      <c r="BN203" s="174">
        <v>417884.06</v>
      </c>
      <c r="BO203" s="174">
        <v>624548.06000000006</v>
      </c>
      <c r="BP203" s="174">
        <v>822569.81</v>
      </c>
      <c r="BQ203" s="174">
        <v>801793.88</v>
      </c>
      <c r="BR203" s="174">
        <v>842322.75</v>
      </c>
      <c r="BS203" s="174">
        <v>849471.44</v>
      </c>
      <c r="BT203" s="174">
        <v>790499.75</v>
      </c>
      <c r="BU203" s="174">
        <v>838457.12</v>
      </c>
      <c r="BV203" s="174">
        <v>824214.31</v>
      </c>
      <c r="BW203" s="174">
        <v>850814.19</v>
      </c>
      <c r="BX203" s="174">
        <v>903784.94</v>
      </c>
      <c r="BY203" s="174">
        <v>827366.25</v>
      </c>
      <c r="BZ203" s="174">
        <v>886553.62</v>
      </c>
      <c r="CA203" s="174">
        <v>855540.25</v>
      </c>
      <c r="CB203" s="174">
        <v>884624.88</v>
      </c>
      <c r="CC203" s="174">
        <v>843951.12</v>
      </c>
      <c r="CD203" s="174">
        <v>904083.38</v>
      </c>
      <c r="CE203" s="174">
        <v>909146</v>
      </c>
      <c r="CF203" s="174">
        <v>867129.12</v>
      </c>
      <c r="CG203" s="174">
        <v>902654.25</v>
      </c>
      <c r="CH203" s="174">
        <v>896558.31</v>
      </c>
      <c r="CI203" s="174">
        <v>928822.81</v>
      </c>
      <c r="CJ203" s="174">
        <v>967878.25</v>
      </c>
      <c r="CK203" s="174">
        <v>903244.88</v>
      </c>
      <c r="CL203" s="174">
        <v>838242.62</v>
      </c>
      <c r="CM203" s="174">
        <v>389985.44</v>
      </c>
      <c r="CN203" s="174">
        <v>918179.19</v>
      </c>
      <c r="CO203" s="174">
        <v>906760.31</v>
      </c>
      <c r="CP203" s="174">
        <v>937982.31</v>
      </c>
      <c r="CQ203" s="174">
        <v>944604.62</v>
      </c>
      <c r="CR203" s="174">
        <v>897091.62</v>
      </c>
      <c r="CS203" s="174">
        <v>934883.06</v>
      </c>
      <c r="CT203" s="174">
        <v>919893.5</v>
      </c>
      <c r="CU203" s="174">
        <v>955988.25</v>
      </c>
      <c r="CV203" s="174">
        <v>984496.88</v>
      </c>
      <c r="CW203" s="174">
        <v>893774.75</v>
      </c>
      <c r="CX203" s="174">
        <v>985918.62</v>
      </c>
      <c r="CY203" s="174">
        <v>922799.25</v>
      </c>
      <c r="CZ203" s="174">
        <v>948154.88</v>
      </c>
      <c r="DA203" s="174">
        <v>929224.25</v>
      </c>
      <c r="DB203" s="174">
        <v>964689.38</v>
      </c>
      <c r="DC203" s="174">
        <v>974708.12</v>
      </c>
      <c r="DD203" s="174">
        <v>912169.38</v>
      </c>
      <c r="DE203" s="174">
        <v>961077.62</v>
      </c>
      <c r="DF203" s="174">
        <v>946158.12</v>
      </c>
      <c r="DG203" s="174">
        <v>974199.94</v>
      </c>
      <c r="DH203" s="174">
        <v>1008247.88</v>
      </c>
      <c r="DI203" s="174">
        <v>914053.5</v>
      </c>
      <c r="DJ203" s="174">
        <v>1005923.88</v>
      </c>
      <c r="DK203" s="174">
        <v>282960.96999999997</v>
      </c>
      <c r="DL203" s="174">
        <v>964352.12</v>
      </c>
      <c r="DM203" s="174">
        <v>949774.19</v>
      </c>
      <c r="DN203" s="174">
        <v>993638.88</v>
      </c>
      <c r="DO203" s="174">
        <v>999206.56</v>
      </c>
      <c r="DP203" s="174">
        <v>933611.56</v>
      </c>
      <c r="DQ203" s="174">
        <v>988288.5</v>
      </c>
      <c r="DR203" s="174">
        <v>974903.5</v>
      </c>
      <c r="DS203" s="174">
        <v>996975.69</v>
      </c>
      <c r="DT203" s="174">
        <v>1037032.75</v>
      </c>
      <c r="DU203" s="174">
        <v>936641.12</v>
      </c>
      <c r="DV203" s="174">
        <v>1025441.62</v>
      </c>
      <c r="DW203" s="174">
        <v>971045.56</v>
      </c>
      <c r="DX203" s="174">
        <v>987609.62</v>
      </c>
      <c r="DY203" s="174">
        <v>965128.75</v>
      </c>
      <c r="DZ203" s="174">
        <v>1018898.81</v>
      </c>
      <c r="EA203" s="174">
        <v>1015548</v>
      </c>
      <c r="EB203" s="174">
        <v>957009.56</v>
      </c>
      <c r="EC203" s="174">
        <v>997356.31</v>
      </c>
      <c r="ED203" s="174">
        <v>988950</v>
      </c>
      <c r="EE203" s="174">
        <v>1021739.31</v>
      </c>
      <c r="EF203" s="174">
        <v>1063115.25</v>
      </c>
      <c r="EG203" s="174">
        <v>994882.31</v>
      </c>
      <c r="EH203" s="174">
        <v>34917.25</v>
      </c>
      <c r="EI203" s="174">
        <v>197232.09</v>
      </c>
      <c r="EJ203" s="174">
        <v>1014889.25</v>
      </c>
      <c r="EK203" s="174">
        <v>991523.81</v>
      </c>
      <c r="EL203" s="174">
        <v>1048836.3799999999</v>
      </c>
      <c r="EM203" s="174">
        <v>1046836.62</v>
      </c>
      <c r="EN203" s="174">
        <v>988101.56</v>
      </c>
      <c r="EO203" s="174">
        <v>1032019.94</v>
      </c>
      <c r="EP203" s="174">
        <v>1013590.94</v>
      </c>
      <c r="EQ203" s="174">
        <v>1052966.5</v>
      </c>
      <c r="ER203" s="174">
        <v>1090425.1200000001</v>
      </c>
      <c r="ES203" s="174">
        <v>981841.88</v>
      </c>
      <c r="ET203" s="174">
        <v>1067485.3799999999</v>
      </c>
      <c r="EU203" s="174">
        <v>1008010.88</v>
      </c>
      <c r="EV203" s="174">
        <v>1039048.25</v>
      </c>
      <c r="EW203" s="174">
        <v>1011258.12</v>
      </c>
      <c r="EX203" s="174">
        <v>1067788.5</v>
      </c>
      <c r="EY203" s="174">
        <v>1075293.5</v>
      </c>
      <c r="EZ203" s="174">
        <v>1003496.88</v>
      </c>
      <c r="FA203" s="174">
        <v>1045684.38</v>
      </c>
      <c r="FB203" s="174">
        <v>1039877</v>
      </c>
      <c r="FC203" s="174">
        <v>1074195.5</v>
      </c>
      <c r="FD203" s="174">
        <v>1091851.25</v>
      </c>
      <c r="FE203" s="174">
        <v>989657</v>
      </c>
      <c r="FF203" s="174">
        <v>453057.62</v>
      </c>
      <c r="FG203" s="174">
        <v>916812.81</v>
      </c>
      <c r="FH203" s="174">
        <v>1051920.6200000001</v>
      </c>
      <c r="FI203" s="174">
        <v>1029770.5</v>
      </c>
      <c r="FJ203" s="174">
        <v>1085875.75</v>
      </c>
      <c r="FK203" s="174">
        <v>1091504.75</v>
      </c>
      <c r="FL203" s="174">
        <v>1021295.75</v>
      </c>
      <c r="FM203" s="174">
        <v>1061434.1200000001</v>
      </c>
      <c r="FN203" s="174">
        <v>1052169.3799999999</v>
      </c>
      <c r="FO203" s="174">
        <v>1093596.1200000001</v>
      </c>
      <c r="FP203" s="174">
        <v>1116607.75</v>
      </c>
      <c r="FQ203" s="174">
        <v>1013236.88</v>
      </c>
      <c r="FR203" s="174">
        <v>1093898.1200000001</v>
      </c>
      <c r="FS203" s="174">
        <v>1050273.1200000001</v>
      </c>
      <c r="FT203" s="174">
        <v>1075858.8799999999</v>
      </c>
      <c r="FU203" s="174">
        <v>1050920.75</v>
      </c>
      <c r="FV203" s="174">
        <v>1115561.1200000001</v>
      </c>
      <c r="FW203" s="174">
        <v>1103337.6200000001</v>
      </c>
      <c r="FX203" s="174">
        <v>1043332.25</v>
      </c>
      <c r="FY203" s="174">
        <v>1075986.8799999999</v>
      </c>
      <c r="FZ203" s="174">
        <v>1066432.75</v>
      </c>
      <c r="GA203" s="174">
        <v>1126645.5</v>
      </c>
    </row>
    <row r="204" spans="2:183">
      <c r="B204" s="171" t="s">
        <v>7</v>
      </c>
      <c r="C204" s="172" t="s">
        <v>39</v>
      </c>
      <c r="D204" s="81">
        <v>3.4870001592377813</v>
      </c>
      <c r="E204" s="82">
        <v>3.4869999757339198</v>
      </c>
      <c r="F204" s="82">
        <v>3.4869995117019594</v>
      </c>
      <c r="G204" s="82">
        <v>3.4869988599745296</v>
      </c>
      <c r="H204" s="82">
        <v>3.487000087908521</v>
      </c>
      <c r="I204" s="82">
        <v>3.4870001210576165</v>
      </c>
      <c r="J204" s="82">
        <v>3.4869997033081148</v>
      </c>
      <c r="K204" s="82">
        <v>3.4870003366323301</v>
      </c>
      <c r="L204" s="82">
        <v>3.4869996331837201</v>
      </c>
      <c r="M204" s="82">
        <v>3.486999696407489</v>
      </c>
      <c r="N204" s="82">
        <v>3.4869995174723942</v>
      </c>
      <c r="O204" s="82">
        <v>3.4869996358044673</v>
      </c>
      <c r="P204" s="82">
        <v>3.9079998949283214</v>
      </c>
      <c r="Q204" s="82">
        <v>3.9080004264361436</v>
      </c>
      <c r="R204" s="82">
        <v>3.9079987442431778</v>
      </c>
      <c r="S204" s="82">
        <v>3.9079985280588776</v>
      </c>
      <c r="T204" s="82">
        <v>3.9079995612874678</v>
      </c>
      <c r="U204" s="82">
        <v>3.9080002970855596</v>
      </c>
      <c r="V204" s="82">
        <v>3.9080000808619886</v>
      </c>
      <c r="W204" s="82">
        <v>3.9080000000000004</v>
      </c>
      <c r="X204" s="82">
        <v>3.9079993246684981</v>
      </c>
      <c r="Y204" s="82">
        <v>3.9079984307355584</v>
      </c>
      <c r="Z204" s="82">
        <v>3.9079987937701781</v>
      </c>
      <c r="AA204" s="82">
        <v>3.9079984462228086</v>
      </c>
      <c r="AB204" s="82">
        <v>4.5499966521136095</v>
      </c>
      <c r="AC204" s="82">
        <v>4.5499957778795146</v>
      </c>
      <c r="AD204" s="82">
        <v>4.5499968429692927</v>
      </c>
      <c r="AE204" s="82">
        <v>4.9929994715544259</v>
      </c>
      <c r="AF204" s="82">
        <v>4.9930001881257793</v>
      </c>
      <c r="AG204" s="82">
        <v>4.9930021710987056</v>
      </c>
      <c r="AH204" s="82">
        <v>4.9930010405402649</v>
      </c>
      <c r="AI204" s="82">
        <v>4.9930011693043994</v>
      </c>
      <c r="AJ204" s="82">
        <v>4.9930006481825391</v>
      </c>
      <c r="AK204" s="82">
        <v>4.9929985277621993</v>
      </c>
      <c r="AL204" s="82">
        <v>4.9929984293554996</v>
      </c>
      <c r="AM204" s="82">
        <v>4.993000476017933</v>
      </c>
      <c r="AN204" s="82">
        <v>5.3290011413198553</v>
      </c>
      <c r="AO204" s="82">
        <v>5.3290020385436119</v>
      </c>
      <c r="AP204" s="82">
        <v>5.3290015873015877</v>
      </c>
      <c r="AQ204" s="82">
        <v>5.329000299333436</v>
      </c>
      <c r="AR204" s="82">
        <v>5.3290000482004034</v>
      </c>
      <c r="AS204" s="82">
        <v>5.3290014017144589</v>
      </c>
      <c r="AT204" s="82">
        <v>5.3290012504757245</v>
      </c>
      <c r="AU204" s="82">
        <v>5.3290020306541654</v>
      </c>
      <c r="AV204" s="82">
        <v>5.3290015863859237</v>
      </c>
      <c r="AW204" s="82">
        <v>5.3290000625134581</v>
      </c>
      <c r="AX204" s="82">
        <v>5.3290011619400097</v>
      </c>
      <c r="AY204" s="82">
        <v>5.3290007906700927</v>
      </c>
      <c r="AZ204" s="82">
        <v>5.4560060678955615</v>
      </c>
      <c r="BA204" s="82">
        <v>5.4560062471883564</v>
      </c>
      <c r="BB204" s="82">
        <v>5.4560054810447207</v>
      </c>
      <c r="BC204" s="82">
        <v>5.4560054232630213</v>
      </c>
      <c r="BD204" s="82">
        <v>5.4560048588249099</v>
      </c>
      <c r="BE204" s="82">
        <v>5.4560056318496661</v>
      </c>
      <c r="BF204" s="82">
        <v>5.456007569105525</v>
      </c>
      <c r="BG204" s="82">
        <v>5.4560061174414303</v>
      </c>
      <c r="BH204" s="82">
        <v>5.4560052673316308</v>
      </c>
      <c r="BI204" s="82">
        <v>5.4560038461271443</v>
      </c>
      <c r="BJ204" s="82">
        <v>5.4560041113219473</v>
      </c>
      <c r="BK204" s="82">
        <v>5.4560060013849352</v>
      </c>
      <c r="BL204" s="82">
        <v>5.5940030945173227</v>
      </c>
      <c r="BM204" s="82">
        <v>5.5940015829139877</v>
      </c>
      <c r="BN204" s="82">
        <v>5.5939993735124265</v>
      </c>
      <c r="BO204" s="82">
        <v>5.5940030095122086</v>
      </c>
      <c r="BP204" s="82">
        <v>5.5940005440511413</v>
      </c>
      <c r="BQ204" s="82">
        <v>5.5940018558441649</v>
      </c>
      <c r="BR204" s="82">
        <v>5.5940040245457441</v>
      </c>
      <c r="BS204" s="82">
        <v>5.5940010799847215</v>
      </c>
      <c r="BT204" s="82">
        <v>5.5940029862998184</v>
      </c>
      <c r="BU204" s="82">
        <v>5.5940028688661307</v>
      </c>
      <c r="BV204" s="82">
        <v>5.5939996199241211</v>
      </c>
      <c r="BW204" s="82">
        <v>5.5940023275079884</v>
      </c>
      <c r="BX204" s="82">
        <v>5.739993521917512</v>
      </c>
      <c r="BY204" s="82">
        <v>5.7399948897114967</v>
      </c>
      <c r="BZ204" s="82">
        <v>5.7399944319270713</v>
      </c>
      <c r="CA204" s="82">
        <v>5.7399939939206561</v>
      </c>
      <c r="CB204" s="82">
        <v>5.7399937709257962</v>
      </c>
      <c r="CC204" s="82">
        <v>5.7399926545602939</v>
      </c>
      <c r="CD204" s="82">
        <v>5.7399932700976475</v>
      </c>
      <c r="CE204" s="82">
        <v>5.7399929287572293</v>
      </c>
      <c r="CF204" s="82">
        <v>5.7399928164790444</v>
      </c>
      <c r="CG204" s="82">
        <v>5.7399940861138141</v>
      </c>
      <c r="CH204" s="82">
        <v>5.7399936617689429</v>
      </c>
      <c r="CI204" s="82">
        <v>5.7399936347456375</v>
      </c>
      <c r="CJ204" s="82">
        <v>5.891996408352103</v>
      </c>
      <c r="CK204" s="82">
        <v>5.8919968193147705</v>
      </c>
      <c r="CL204" s="82">
        <v>5.8919969353614308</v>
      </c>
      <c r="CM204" s="82">
        <v>5.8919977639789085</v>
      </c>
      <c r="CN204" s="82">
        <v>5.8919959572624885</v>
      </c>
      <c r="CO204" s="82">
        <v>5.8919954764544435</v>
      </c>
      <c r="CP204" s="82">
        <v>5.8919967210231414</v>
      </c>
      <c r="CQ204" s="82">
        <v>5.8919948852295407</v>
      </c>
      <c r="CR204" s="82">
        <v>5.8919951923076921</v>
      </c>
      <c r="CS204" s="82">
        <v>5.8919963446146095</v>
      </c>
      <c r="CT204" s="82">
        <v>5.8919950414402518</v>
      </c>
      <c r="CU204" s="82">
        <v>5.8919967088233118</v>
      </c>
      <c r="CV204" s="82">
        <v>6.0499909664653071</v>
      </c>
      <c r="CW204" s="82">
        <v>6.0499907298093794</v>
      </c>
      <c r="CX204" s="82">
        <v>6.0499909181281524</v>
      </c>
      <c r="CY204" s="82">
        <v>6.0499921326436281</v>
      </c>
      <c r="CZ204" s="82">
        <v>6.0499928534966818</v>
      </c>
      <c r="DA204" s="82">
        <v>6.0499915359623939</v>
      </c>
      <c r="DB204" s="82">
        <v>6.0499920352705816</v>
      </c>
      <c r="DC204" s="82">
        <v>6.0499917447194136</v>
      </c>
      <c r="DD204" s="82">
        <v>6.0499919083118883</v>
      </c>
      <c r="DE204" s="82">
        <v>6.049992571889006</v>
      </c>
      <c r="DF204" s="82">
        <v>6.0499919496121164</v>
      </c>
      <c r="DG204" s="82">
        <v>6.0499918646172954</v>
      </c>
      <c r="DH204" s="82">
        <v>6.2140093926806115</v>
      </c>
      <c r="DI204" s="82">
        <v>6.2140102228761585</v>
      </c>
      <c r="DJ204" s="82">
        <v>6.214009636767976</v>
      </c>
      <c r="DK204" s="82">
        <v>6.2140058415319741</v>
      </c>
      <c r="DL204" s="82">
        <v>6.2140094078226689</v>
      </c>
      <c r="DM204" s="82">
        <v>6.2140102980817042</v>
      </c>
      <c r="DN204" s="82">
        <v>6.2140102437102493</v>
      </c>
      <c r="DO204" s="82">
        <v>6.2140097886180889</v>
      </c>
      <c r="DP204" s="82">
        <v>6.2140103698674816</v>
      </c>
      <c r="DQ204" s="82">
        <v>6.2140095069226993</v>
      </c>
      <c r="DR204" s="82">
        <v>6.2140093569935244</v>
      </c>
      <c r="DS204" s="82">
        <v>6.2140095362752428</v>
      </c>
      <c r="DT204" s="82">
        <v>6.3829969594012361</v>
      </c>
      <c r="DU204" s="82">
        <v>6.3829979555676708</v>
      </c>
      <c r="DV204" s="82">
        <v>6.3829994024350771</v>
      </c>
      <c r="DW204" s="82">
        <v>6.382998488135148</v>
      </c>
      <c r="DX204" s="82">
        <v>6.382999644530619</v>
      </c>
      <c r="DY204" s="82">
        <v>6.3830000066136252</v>
      </c>
      <c r="DZ204" s="82">
        <v>6.3829979264159578</v>
      </c>
      <c r="EA204" s="82">
        <v>6.3829995851717767</v>
      </c>
      <c r="EB204" s="82">
        <v>6.3829999132934487</v>
      </c>
      <c r="EC204" s="82">
        <v>6.3829986816168756</v>
      </c>
      <c r="ED204" s="82">
        <v>6.3829993222964472</v>
      </c>
      <c r="EE204" s="82">
        <v>6.3829983382477886</v>
      </c>
      <c r="EF204" s="82">
        <v>6.5560052171017338</v>
      </c>
      <c r="EG204" s="82">
        <v>6.5560051874349687</v>
      </c>
      <c r="EH204" s="82">
        <v>6.5559988734509949</v>
      </c>
      <c r="EI204" s="82">
        <v>6.5560024863549637</v>
      </c>
      <c r="EJ204" s="82">
        <v>6.5560050515816881</v>
      </c>
      <c r="EK204" s="82">
        <v>6.5560061227593414</v>
      </c>
      <c r="EL204" s="82">
        <v>6.5560059007007077</v>
      </c>
      <c r="EM204" s="82">
        <v>6.5560047846889953</v>
      </c>
      <c r="EN204" s="82">
        <v>6.5560068945118193</v>
      </c>
      <c r="EO204" s="82">
        <v>6.5560040910707933</v>
      </c>
      <c r="EP204" s="82">
        <v>6.5560036221338249</v>
      </c>
      <c r="EQ204" s="82">
        <v>6.5560048813593088</v>
      </c>
      <c r="ER204" s="82">
        <v>6.737007710557533</v>
      </c>
      <c r="ES204" s="82">
        <v>6.737006855905495</v>
      </c>
      <c r="ET204" s="82">
        <v>6.7370062669216342</v>
      </c>
      <c r="EU204" s="82">
        <v>6.7370048722455769</v>
      </c>
      <c r="EV204" s="82">
        <v>6.7370047980289183</v>
      </c>
      <c r="EW204" s="82">
        <v>6.7370057942114903</v>
      </c>
      <c r="EX204" s="82">
        <v>6.7370059812235006</v>
      </c>
      <c r="EY204" s="82">
        <v>6.7370058267025872</v>
      </c>
      <c r="EZ204" s="82">
        <v>6.7370043889017861</v>
      </c>
      <c r="FA204" s="82">
        <v>6.7370059594755665</v>
      </c>
      <c r="FB204" s="82">
        <v>6.7370054355924411</v>
      </c>
      <c r="FC204" s="82">
        <v>6.7370066542487477</v>
      </c>
      <c r="FD204" s="82">
        <v>6.9239921745692525</v>
      </c>
      <c r="FE204" s="82">
        <v>6.9239907007261303</v>
      </c>
      <c r="FF204" s="82">
        <v>6.9239927865144502</v>
      </c>
      <c r="FG204" s="82">
        <v>6.9239927951605234</v>
      </c>
      <c r="FH204" s="82">
        <v>6.9239923909323089</v>
      </c>
      <c r="FI204" s="82">
        <v>6.9239915177665505</v>
      </c>
      <c r="FJ204" s="82">
        <v>6.9239915703828396</v>
      </c>
      <c r="FK204" s="82">
        <v>6.9239902690289963</v>
      </c>
      <c r="FL204" s="82">
        <v>6.9239920407319273</v>
      </c>
      <c r="FM204" s="82">
        <v>6.9239919633654718</v>
      </c>
      <c r="FN204" s="82">
        <v>6.9239899873637771</v>
      </c>
      <c r="FO204" s="82">
        <v>6.9239923263455809</v>
      </c>
      <c r="FP204" s="82">
        <v>7.1189982084680175</v>
      </c>
      <c r="FQ204" s="82">
        <v>7.1189975253742066</v>
      </c>
      <c r="FR204" s="82">
        <v>7.1189980411170195</v>
      </c>
      <c r="FS204" s="82">
        <v>7.1189995323016868</v>
      </c>
      <c r="FT204" s="82">
        <v>7.1190000330851939</v>
      </c>
      <c r="FU204" s="82">
        <v>7.1189981845524377</v>
      </c>
      <c r="FV204" s="82">
        <v>7.1189973325164972</v>
      </c>
      <c r="FW204" s="82">
        <v>7.1189961609187993</v>
      </c>
      <c r="FX204" s="82">
        <v>7.1190005868064086</v>
      </c>
      <c r="FY204" s="82">
        <v>7.1189990935736347</v>
      </c>
      <c r="FZ204" s="82">
        <v>7.1189971520880562</v>
      </c>
      <c r="GA204" s="82">
        <v>7.1189979716793355</v>
      </c>
    </row>
    <row r="205" spans="2:183">
      <c r="B205" s="96" t="s">
        <v>7</v>
      </c>
      <c r="C205" s="166" t="s">
        <v>40</v>
      </c>
      <c r="D205" s="175">
        <v>1.25</v>
      </c>
      <c r="E205" s="176">
        <v>1.25</v>
      </c>
      <c r="F205" s="176">
        <v>1.88</v>
      </c>
      <c r="G205" s="176">
        <v>1.25</v>
      </c>
      <c r="H205" s="176">
        <v>2.5</v>
      </c>
      <c r="I205" s="176">
        <v>1.25</v>
      </c>
      <c r="J205" s="176">
        <v>1.25</v>
      </c>
      <c r="K205" s="176">
        <v>1.88</v>
      </c>
      <c r="L205" s="176">
        <v>1.25</v>
      </c>
      <c r="M205" s="176">
        <v>1.25</v>
      </c>
      <c r="N205" s="176">
        <v>1.62</v>
      </c>
      <c r="O205" s="176">
        <v>1.88</v>
      </c>
      <c r="P205" s="176">
        <v>1.88</v>
      </c>
      <c r="Q205" s="176">
        <v>1.25</v>
      </c>
      <c r="R205" s="176">
        <v>0.62</v>
      </c>
      <c r="S205" s="176">
        <v>1.62</v>
      </c>
      <c r="T205" s="176">
        <v>0.62</v>
      </c>
      <c r="U205" s="176">
        <v>1.88</v>
      </c>
      <c r="V205" s="176">
        <v>1.25</v>
      </c>
      <c r="W205" s="176">
        <v>1.88</v>
      </c>
      <c r="X205" s="176">
        <v>1.25</v>
      </c>
      <c r="Y205" s="176">
        <v>1.88</v>
      </c>
      <c r="Z205" s="176">
        <v>1.88</v>
      </c>
      <c r="AA205" s="176">
        <v>1.88</v>
      </c>
      <c r="AB205" s="176">
        <v>1.25</v>
      </c>
      <c r="AC205" s="176">
        <v>0.62</v>
      </c>
      <c r="AD205" s="176">
        <v>1.88</v>
      </c>
      <c r="AE205" s="176">
        <v>0.62</v>
      </c>
      <c r="AF205" s="176">
        <v>0.62</v>
      </c>
      <c r="AG205" s="176">
        <v>1.25</v>
      </c>
      <c r="AH205" s="176">
        <v>1.25</v>
      </c>
      <c r="AI205" s="176">
        <v>2.5</v>
      </c>
      <c r="AJ205" s="176">
        <v>1.88</v>
      </c>
      <c r="AK205" s="176">
        <v>1.25</v>
      </c>
      <c r="AL205" s="176">
        <v>2.5</v>
      </c>
      <c r="AM205" s="176">
        <v>1.25</v>
      </c>
      <c r="AN205" s="176">
        <v>1.25</v>
      </c>
      <c r="AO205" s="176">
        <v>1.88</v>
      </c>
      <c r="AP205" s="176">
        <v>0.62</v>
      </c>
      <c r="AQ205" s="176">
        <v>1.62</v>
      </c>
      <c r="AR205" s="176">
        <v>1.25</v>
      </c>
      <c r="AS205" s="176">
        <v>1.25</v>
      </c>
      <c r="AT205" s="176">
        <v>1.88</v>
      </c>
      <c r="AU205" s="176">
        <v>1.25</v>
      </c>
      <c r="AV205" s="176">
        <v>1.25</v>
      </c>
      <c r="AW205" s="176">
        <v>1.88</v>
      </c>
      <c r="AX205" s="176">
        <v>1.88</v>
      </c>
      <c r="AY205" s="176">
        <v>1.25</v>
      </c>
      <c r="AZ205" s="176">
        <v>1.88</v>
      </c>
      <c r="BA205" s="176">
        <v>0.62</v>
      </c>
      <c r="BB205" s="176">
        <v>1.25</v>
      </c>
      <c r="BC205" s="176">
        <v>0.62</v>
      </c>
      <c r="BD205" s="176">
        <v>1.25</v>
      </c>
      <c r="BE205" s="176">
        <v>1.25</v>
      </c>
      <c r="BF205" s="176">
        <v>1.88</v>
      </c>
      <c r="BG205" s="176">
        <v>1.25</v>
      </c>
      <c r="BH205" s="176">
        <v>1.88</v>
      </c>
      <c r="BI205" s="176">
        <v>1.25</v>
      </c>
      <c r="BJ205" s="176">
        <v>1.25</v>
      </c>
      <c r="BK205" s="176">
        <v>2.5</v>
      </c>
      <c r="BL205" s="176">
        <v>1.25</v>
      </c>
      <c r="BM205" s="176">
        <v>1.25</v>
      </c>
      <c r="BN205" s="176">
        <v>0.62</v>
      </c>
      <c r="BO205" s="176">
        <v>2.25</v>
      </c>
      <c r="BP205" s="176">
        <v>1.88</v>
      </c>
      <c r="BQ205" s="176">
        <v>1.25</v>
      </c>
      <c r="BR205" s="176">
        <v>1.25</v>
      </c>
      <c r="BS205" s="176">
        <v>1.25</v>
      </c>
      <c r="BT205" s="176">
        <v>1.25</v>
      </c>
      <c r="BU205" s="176">
        <v>1.88</v>
      </c>
      <c r="BV205" s="176">
        <v>1.88</v>
      </c>
      <c r="BW205" s="176">
        <v>1.25</v>
      </c>
      <c r="BX205" s="176">
        <v>1.88</v>
      </c>
      <c r="BY205" s="176">
        <v>1.88</v>
      </c>
      <c r="BZ205" s="176">
        <v>0.62</v>
      </c>
      <c r="CA205" s="176">
        <v>1.25</v>
      </c>
      <c r="CB205" s="176">
        <v>1.88</v>
      </c>
      <c r="CC205" s="176">
        <v>1.25</v>
      </c>
      <c r="CD205" s="176">
        <v>1.25</v>
      </c>
      <c r="CE205" s="176">
        <v>1.25</v>
      </c>
      <c r="CF205" s="176">
        <v>1.25</v>
      </c>
      <c r="CG205" s="176">
        <v>0.62</v>
      </c>
      <c r="CH205" s="176">
        <v>1.25</v>
      </c>
      <c r="CI205" s="176">
        <v>2.5</v>
      </c>
      <c r="CJ205" s="176">
        <v>2.5</v>
      </c>
      <c r="CK205" s="176">
        <v>1.88</v>
      </c>
      <c r="CL205" s="176">
        <v>1.88</v>
      </c>
      <c r="CM205" s="176">
        <v>1.62</v>
      </c>
      <c r="CN205" s="176">
        <v>1.25</v>
      </c>
      <c r="CO205" s="176">
        <v>0.62</v>
      </c>
      <c r="CP205" s="176">
        <v>1.88</v>
      </c>
      <c r="CQ205" s="176">
        <v>1.25</v>
      </c>
      <c r="CR205" s="176">
        <v>1.25</v>
      </c>
      <c r="CS205" s="176">
        <v>1.25</v>
      </c>
      <c r="CT205" s="176">
        <v>1.25</v>
      </c>
      <c r="CU205" s="176">
        <v>1.88</v>
      </c>
      <c r="CV205" s="176">
        <v>1.88</v>
      </c>
      <c r="CW205" s="176">
        <v>1.25</v>
      </c>
      <c r="CX205" s="176">
        <v>1.25</v>
      </c>
      <c r="CY205" s="176">
        <v>0.62</v>
      </c>
      <c r="CZ205" s="176">
        <v>1.25</v>
      </c>
      <c r="DA205" s="176">
        <v>0.62</v>
      </c>
      <c r="DB205" s="176">
        <v>1.88</v>
      </c>
      <c r="DC205" s="176">
        <v>1.25</v>
      </c>
      <c r="DD205" s="176">
        <v>1.25</v>
      </c>
      <c r="DE205" s="176">
        <v>1.88</v>
      </c>
      <c r="DF205" s="176">
        <v>1.88</v>
      </c>
      <c r="DG205" s="176">
        <v>1.25</v>
      </c>
      <c r="DH205" s="176">
        <v>1.25</v>
      </c>
      <c r="DI205" s="176">
        <v>0.62</v>
      </c>
      <c r="DJ205" s="176">
        <v>1.25</v>
      </c>
      <c r="DK205" s="176">
        <v>1.62</v>
      </c>
      <c r="DL205" s="176">
        <v>1.25</v>
      </c>
      <c r="DM205" s="176">
        <v>1.25</v>
      </c>
      <c r="DN205" s="176">
        <v>1.88</v>
      </c>
      <c r="DO205" s="176">
        <v>2.25</v>
      </c>
      <c r="DP205" s="176">
        <v>1.25</v>
      </c>
      <c r="DQ205" s="176">
        <v>1.25</v>
      </c>
      <c r="DR205" s="176">
        <v>0.62</v>
      </c>
      <c r="DS205" s="176">
        <v>1.88</v>
      </c>
      <c r="DT205" s="176">
        <v>1.25</v>
      </c>
      <c r="DU205" s="176">
        <v>1.88</v>
      </c>
      <c r="DV205" s="176">
        <v>1.25</v>
      </c>
      <c r="DW205" s="176">
        <v>1.88</v>
      </c>
      <c r="DX205" s="176">
        <v>1.88</v>
      </c>
      <c r="DY205" s="176">
        <v>1.25</v>
      </c>
      <c r="DZ205" s="176">
        <v>1.88</v>
      </c>
      <c r="EA205" s="176">
        <v>1.25</v>
      </c>
      <c r="EB205" s="176">
        <v>1.25</v>
      </c>
      <c r="EC205" s="176">
        <v>1.25</v>
      </c>
      <c r="ED205" s="176">
        <v>1.25</v>
      </c>
      <c r="EE205" s="176">
        <v>1.88</v>
      </c>
      <c r="EF205" s="176">
        <v>1.25</v>
      </c>
      <c r="EG205" s="176">
        <v>1.25</v>
      </c>
      <c r="EH205" s="176">
        <v>0</v>
      </c>
      <c r="EI205" s="176">
        <v>1.62</v>
      </c>
      <c r="EJ205" s="176">
        <v>1.88</v>
      </c>
      <c r="EK205" s="176">
        <v>1.25</v>
      </c>
      <c r="EL205" s="176">
        <v>1.88</v>
      </c>
      <c r="EM205" s="176">
        <v>1.88</v>
      </c>
      <c r="EN205" s="176">
        <v>0.62</v>
      </c>
      <c r="EO205" s="176">
        <v>1.25</v>
      </c>
      <c r="EP205" s="176">
        <v>2.5</v>
      </c>
      <c r="EQ205" s="176">
        <v>1.25</v>
      </c>
      <c r="ER205" s="176">
        <v>1.25</v>
      </c>
      <c r="ES205" s="176">
        <v>1.25</v>
      </c>
      <c r="ET205" s="176">
        <v>1.25</v>
      </c>
      <c r="EU205" s="176">
        <v>1.25</v>
      </c>
      <c r="EV205" s="176">
        <v>1.25</v>
      </c>
      <c r="EW205" s="176">
        <v>1.88</v>
      </c>
      <c r="EX205" s="176">
        <v>1.25</v>
      </c>
      <c r="EY205" s="176">
        <v>1.25</v>
      </c>
      <c r="EZ205" s="176">
        <v>1.25</v>
      </c>
      <c r="FA205" s="176">
        <v>1.88</v>
      </c>
      <c r="FB205" s="176">
        <v>1.88</v>
      </c>
      <c r="FC205" s="176">
        <v>1.88</v>
      </c>
      <c r="FD205" s="176">
        <v>1.25</v>
      </c>
      <c r="FE205" s="176">
        <v>0.62</v>
      </c>
      <c r="FF205" s="176">
        <v>1.25</v>
      </c>
      <c r="FG205" s="176">
        <v>2.25</v>
      </c>
      <c r="FH205" s="176">
        <v>1.88</v>
      </c>
      <c r="FI205" s="176">
        <v>1.25</v>
      </c>
      <c r="FJ205" s="176">
        <v>1.88</v>
      </c>
      <c r="FK205" s="176">
        <v>1.25</v>
      </c>
      <c r="FL205" s="176">
        <v>1.25</v>
      </c>
      <c r="FM205" s="176">
        <v>2.25</v>
      </c>
      <c r="FN205" s="176">
        <v>1.88</v>
      </c>
      <c r="FO205" s="176">
        <v>1.25</v>
      </c>
      <c r="FP205" s="176">
        <v>1.88</v>
      </c>
      <c r="FQ205" s="176">
        <v>1.25</v>
      </c>
      <c r="FR205" s="176">
        <v>2.25</v>
      </c>
      <c r="FS205" s="176">
        <v>1.88</v>
      </c>
      <c r="FT205" s="176">
        <v>1.88</v>
      </c>
      <c r="FU205" s="176">
        <v>1.25</v>
      </c>
      <c r="FV205" s="176">
        <v>0.62</v>
      </c>
      <c r="FW205" s="176">
        <v>1.25</v>
      </c>
      <c r="FX205" s="176">
        <v>1.25</v>
      </c>
      <c r="FY205" s="176">
        <v>1.88</v>
      </c>
      <c r="FZ205" s="176">
        <v>1.88</v>
      </c>
      <c r="GA205" s="176">
        <v>1.25</v>
      </c>
    </row>
    <row r="206" spans="2:183">
      <c r="B206" s="96" t="s">
        <v>7</v>
      </c>
      <c r="C206" s="166" t="s">
        <v>41</v>
      </c>
      <c r="D206" s="175">
        <v>720</v>
      </c>
      <c r="E206" s="176">
        <v>651</v>
      </c>
      <c r="F206" s="176">
        <v>720</v>
      </c>
      <c r="G206" s="176">
        <v>697</v>
      </c>
      <c r="H206" s="176">
        <v>720</v>
      </c>
      <c r="I206" s="176">
        <v>697</v>
      </c>
      <c r="J206" s="176">
        <v>720</v>
      </c>
      <c r="K206" s="176">
        <v>720</v>
      </c>
      <c r="L206" s="176">
        <v>697</v>
      </c>
      <c r="M206" s="176">
        <v>720</v>
      </c>
      <c r="N206" s="176">
        <v>697</v>
      </c>
      <c r="O206" s="176">
        <v>720</v>
      </c>
      <c r="P206" s="176">
        <v>720</v>
      </c>
      <c r="Q206" s="176">
        <v>651</v>
      </c>
      <c r="R206" s="176">
        <v>326</v>
      </c>
      <c r="S206" s="176">
        <v>535</v>
      </c>
      <c r="T206" s="176">
        <v>720</v>
      </c>
      <c r="U206" s="176">
        <v>697</v>
      </c>
      <c r="V206" s="176">
        <v>720</v>
      </c>
      <c r="W206" s="176">
        <v>720</v>
      </c>
      <c r="X206" s="176">
        <v>697</v>
      </c>
      <c r="Y206" s="176">
        <v>720</v>
      </c>
      <c r="Z206" s="176">
        <v>697</v>
      </c>
      <c r="AA206" s="176">
        <v>720</v>
      </c>
      <c r="AB206" s="176">
        <v>720</v>
      </c>
      <c r="AC206" s="176">
        <v>651</v>
      </c>
      <c r="AD206" s="176">
        <v>720</v>
      </c>
      <c r="AE206" s="176">
        <v>697</v>
      </c>
      <c r="AF206" s="176">
        <v>720</v>
      </c>
      <c r="AG206" s="176">
        <v>697</v>
      </c>
      <c r="AH206" s="176">
        <v>720</v>
      </c>
      <c r="AI206" s="176">
        <v>720</v>
      </c>
      <c r="AJ206" s="176">
        <v>697</v>
      </c>
      <c r="AK206" s="176">
        <v>720</v>
      </c>
      <c r="AL206" s="176">
        <v>697</v>
      </c>
      <c r="AM206" s="176">
        <v>720</v>
      </c>
      <c r="AN206" s="176">
        <v>720</v>
      </c>
      <c r="AO206" s="176">
        <v>674</v>
      </c>
      <c r="AP206" s="176">
        <v>93</v>
      </c>
      <c r="AQ206" s="176">
        <v>70</v>
      </c>
      <c r="AR206" s="176">
        <v>720</v>
      </c>
      <c r="AS206" s="176">
        <v>697</v>
      </c>
      <c r="AT206" s="176">
        <v>720</v>
      </c>
      <c r="AU206" s="176">
        <v>720</v>
      </c>
      <c r="AV206" s="176">
        <v>697</v>
      </c>
      <c r="AW206" s="176">
        <v>720</v>
      </c>
      <c r="AX206" s="176">
        <v>697</v>
      </c>
      <c r="AY206" s="176">
        <v>720</v>
      </c>
      <c r="AZ206" s="176">
        <v>720</v>
      </c>
      <c r="BA206" s="176">
        <v>651</v>
      </c>
      <c r="BB206" s="176">
        <v>720</v>
      </c>
      <c r="BC206" s="176">
        <v>697</v>
      </c>
      <c r="BD206" s="176">
        <v>720</v>
      </c>
      <c r="BE206" s="176">
        <v>697</v>
      </c>
      <c r="BF206" s="176">
        <v>720</v>
      </c>
      <c r="BG206" s="176">
        <v>720</v>
      </c>
      <c r="BH206" s="176">
        <v>697</v>
      </c>
      <c r="BI206" s="176">
        <v>720</v>
      </c>
      <c r="BJ206" s="176">
        <v>697</v>
      </c>
      <c r="BK206" s="176">
        <v>720</v>
      </c>
      <c r="BL206" s="176">
        <v>720</v>
      </c>
      <c r="BM206" s="176">
        <v>651</v>
      </c>
      <c r="BN206" s="176">
        <v>372</v>
      </c>
      <c r="BO206" s="176">
        <v>558</v>
      </c>
      <c r="BP206" s="176">
        <v>720</v>
      </c>
      <c r="BQ206" s="176">
        <v>697</v>
      </c>
      <c r="BR206" s="176">
        <v>720</v>
      </c>
      <c r="BS206" s="176">
        <v>720</v>
      </c>
      <c r="BT206" s="176">
        <v>697</v>
      </c>
      <c r="BU206" s="176">
        <v>720</v>
      </c>
      <c r="BV206" s="176">
        <v>697</v>
      </c>
      <c r="BW206" s="176">
        <v>720</v>
      </c>
      <c r="BX206" s="176">
        <v>720</v>
      </c>
      <c r="BY206" s="176">
        <v>651</v>
      </c>
      <c r="BZ206" s="176">
        <v>720</v>
      </c>
      <c r="CA206" s="176">
        <v>697</v>
      </c>
      <c r="CB206" s="176">
        <v>720</v>
      </c>
      <c r="CC206" s="176">
        <v>697</v>
      </c>
      <c r="CD206" s="176">
        <v>720</v>
      </c>
      <c r="CE206" s="176">
        <v>720</v>
      </c>
      <c r="CF206" s="176">
        <v>697</v>
      </c>
      <c r="CG206" s="176">
        <v>720</v>
      </c>
      <c r="CH206" s="176">
        <v>697</v>
      </c>
      <c r="CI206" s="176">
        <v>720</v>
      </c>
      <c r="CJ206" s="176">
        <v>720</v>
      </c>
      <c r="CK206" s="176">
        <v>674</v>
      </c>
      <c r="CL206" s="176">
        <v>627</v>
      </c>
      <c r="CM206" s="176">
        <v>302</v>
      </c>
      <c r="CN206" s="176">
        <v>720</v>
      </c>
      <c r="CO206" s="176">
        <v>697</v>
      </c>
      <c r="CP206" s="176">
        <v>720</v>
      </c>
      <c r="CQ206" s="176">
        <v>720</v>
      </c>
      <c r="CR206" s="176">
        <v>697</v>
      </c>
      <c r="CS206" s="176">
        <v>720</v>
      </c>
      <c r="CT206" s="176">
        <v>697</v>
      </c>
      <c r="CU206" s="176">
        <v>720</v>
      </c>
      <c r="CV206" s="176">
        <v>720</v>
      </c>
      <c r="CW206" s="176">
        <v>651</v>
      </c>
      <c r="CX206" s="176">
        <v>720</v>
      </c>
      <c r="CY206" s="176">
        <v>697</v>
      </c>
      <c r="CZ206" s="176">
        <v>720</v>
      </c>
      <c r="DA206" s="176">
        <v>697</v>
      </c>
      <c r="DB206" s="176">
        <v>720</v>
      </c>
      <c r="DC206" s="176">
        <v>720</v>
      </c>
      <c r="DD206" s="176">
        <v>697</v>
      </c>
      <c r="DE206" s="176">
        <v>720</v>
      </c>
      <c r="DF206" s="176">
        <v>697</v>
      </c>
      <c r="DG206" s="176">
        <v>720</v>
      </c>
      <c r="DH206" s="176">
        <v>720</v>
      </c>
      <c r="DI206" s="176">
        <v>651</v>
      </c>
      <c r="DJ206" s="176">
        <v>720</v>
      </c>
      <c r="DK206" s="176">
        <v>209</v>
      </c>
      <c r="DL206" s="176">
        <v>720</v>
      </c>
      <c r="DM206" s="176">
        <v>697</v>
      </c>
      <c r="DN206" s="176">
        <v>720</v>
      </c>
      <c r="DO206" s="176">
        <v>720</v>
      </c>
      <c r="DP206" s="176">
        <v>697</v>
      </c>
      <c r="DQ206" s="176">
        <v>720</v>
      </c>
      <c r="DR206" s="176">
        <v>697</v>
      </c>
      <c r="DS206" s="176">
        <v>720</v>
      </c>
      <c r="DT206" s="176">
        <v>720</v>
      </c>
      <c r="DU206" s="176">
        <v>651</v>
      </c>
      <c r="DV206" s="176">
        <v>720</v>
      </c>
      <c r="DW206" s="176">
        <v>697</v>
      </c>
      <c r="DX206" s="176">
        <v>720</v>
      </c>
      <c r="DY206" s="176">
        <v>697</v>
      </c>
      <c r="DZ206" s="176">
        <v>720</v>
      </c>
      <c r="EA206" s="176">
        <v>720</v>
      </c>
      <c r="EB206" s="176">
        <v>697</v>
      </c>
      <c r="EC206" s="176">
        <v>720</v>
      </c>
      <c r="ED206" s="176">
        <v>697</v>
      </c>
      <c r="EE206" s="176">
        <v>720</v>
      </c>
      <c r="EF206" s="176">
        <v>720</v>
      </c>
      <c r="EG206" s="176">
        <v>674</v>
      </c>
      <c r="EH206" s="176">
        <v>24</v>
      </c>
      <c r="EI206" s="176">
        <v>140</v>
      </c>
      <c r="EJ206" s="176">
        <v>720</v>
      </c>
      <c r="EK206" s="176">
        <v>697</v>
      </c>
      <c r="EL206" s="176">
        <v>720</v>
      </c>
      <c r="EM206" s="176">
        <v>720</v>
      </c>
      <c r="EN206" s="176">
        <v>697</v>
      </c>
      <c r="EO206" s="176">
        <v>720</v>
      </c>
      <c r="EP206" s="176">
        <v>697</v>
      </c>
      <c r="EQ206" s="176">
        <v>720</v>
      </c>
      <c r="ER206" s="176">
        <v>720</v>
      </c>
      <c r="ES206" s="176">
        <v>651</v>
      </c>
      <c r="ET206" s="176">
        <v>720</v>
      </c>
      <c r="EU206" s="176">
        <v>697</v>
      </c>
      <c r="EV206" s="176">
        <v>720</v>
      </c>
      <c r="EW206" s="176">
        <v>697</v>
      </c>
      <c r="EX206" s="176">
        <v>720</v>
      </c>
      <c r="EY206" s="176">
        <v>720</v>
      </c>
      <c r="EZ206" s="176">
        <v>697</v>
      </c>
      <c r="FA206" s="176">
        <v>720</v>
      </c>
      <c r="FB206" s="176">
        <v>697</v>
      </c>
      <c r="FC206" s="176">
        <v>720</v>
      </c>
      <c r="FD206" s="176">
        <v>720</v>
      </c>
      <c r="FE206" s="176">
        <v>651</v>
      </c>
      <c r="FF206" s="176">
        <v>302</v>
      </c>
      <c r="FG206" s="176">
        <v>627</v>
      </c>
      <c r="FH206" s="176">
        <v>720</v>
      </c>
      <c r="FI206" s="176">
        <v>697</v>
      </c>
      <c r="FJ206" s="176">
        <v>720</v>
      </c>
      <c r="FK206" s="176">
        <v>720</v>
      </c>
      <c r="FL206" s="176">
        <v>697</v>
      </c>
      <c r="FM206" s="176">
        <v>720</v>
      </c>
      <c r="FN206" s="176">
        <v>697</v>
      </c>
      <c r="FO206" s="176">
        <v>720</v>
      </c>
      <c r="FP206" s="176">
        <v>720</v>
      </c>
      <c r="FQ206" s="176">
        <v>651</v>
      </c>
      <c r="FR206" s="176">
        <v>720</v>
      </c>
      <c r="FS206" s="176">
        <v>697</v>
      </c>
      <c r="FT206" s="176">
        <v>720</v>
      </c>
      <c r="FU206" s="176">
        <v>697</v>
      </c>
      <c r="FV206" s="176">
        <v>720</v>
      </c>
      <c r="FW206" s="176">
        <v>720</v>
      </c>
      <c r="FX206" s="176">
        <v>697</v>
      </c>
      <c r="FY206" s="176">
        <v>720</v>
      </c>
      <c r="FZ206" s="176">
        <v>697</v>
      </c>
      <c r="GA206" s="176">
        <v>720</v>
      </c>
    </row>
    <row r="207" spans="2:183">
      <c r="B207" s="96" t="s">
        <v>7</v>
      </c>
      <c r="C207" s="166" t="s">
        <v>271</v>
      </c>
      <c r="D207" s="88">
        <v>2162.5</v>
      </c>
      <c r="E207" s="89">
        <v>2162.5</v>
      </c>
      <c r="F207" s="89">
        <v>3243.75</v>
      </c>
      <c r="G207" s="89">
        <v>2162.5</v>
      </c>
      <c r="H207" s="89">
        <v>4325</v>
      </c>
      <c r="I207" s="89">
        <v>2162.5</v>
      </c>
      <c r="J207" s="89">
        <v>2162.5</v>
      </c>
      <c r="K207" s="89">
        <v>3243.75</v>
      </c>
      <c r="L207" s="89">
        <v>2162.5</v>
      </c>
      <c r="M207" s="89">
        <v>2162.5</v>
      </c>
      <c r="N207" s="89">
        <v>2811.25</v>
      </c>
      <c r="O207" s="89">
        <v>3243.75</v>
      </c>
      <c r="P207" s="89">
        <v>3243.75</v>
      </c>
      <c r="Q207" s="89">
        <v>2162.5</v>
      </c>
      <c r="R207" s="89">
        <v>1081.25</v>
      </c>
      <c r="S207" s="89">
        <v>2811.25</v>
      </c>
      <c r="T207" s="89">
        <v>1081.25</v>
      </c>
      <c r="U207" s="89">
        <v>3243.75</v>
      </c>
      <c r="V207" s="89">
        <v>2162.5</v>
      </c>
      <c r="W207" s="89">
        <v>3243.75</v>
      </c>
      <c r="X207" s="89">
        <v>2162.5</v>
      </c>
      <c r="Y207" s="89">
        <v>3243.75</v>
      </c>
      <c r="Z207" s="89">
        <v>3243.75</v>
      </c>
      <c r="AA207" s="89">
        <v>3243.75</v>
      </c>
      <c r="AB207" s="89">
        <v>2162.5</v>
      </c>
      <c r="AC207" s="89">
        <v>1081.25</v>
      </c>
      <c r="AD207" s="89">
        <v>3243.75</v>
      </c>
      <c r="AE207" s="89">
        <v>1081.25</v>
      </c>
      <c r="AF207" s="89">
        <v>1081.25</v>
      </c>
      <c r="AG207" s="89">
        <v>2162.5</v>
      </c>
      <c r="AH207" s="89">
        <v>2162.5</v>
      </c>
      <c r="AI207" s="89">
        <v>4325</v>
      </c>
      <c r="AJ207" s="89">
        <v>3243.75</v>
      </c>
      <c r="AK207" s="89">
        <v>2162.5</v>
      </c>
      <c r="AL207" s="89">
        <v>4325</v>
      </c>
      <c r="AM207" s="89">
        <v>2162.5</v>
      </c>
      <c r="AN207" s="89">
        <v>2162.5</v>
      </c>
      <c r="AO207" s="89">
        <v>3243.75</v>
      </c>
      <c r="AP207" s="89">
        <v>1081.25</v>
      </c>
      <c r="AQ207" s="89">
        <v>2811.25</v>
      </c>
      <c r="AR207" s="89">
        <v>2162.5</v>
      </c>
      <c r="AS207" s="89">
        <v>2162.5</v>
      </c>
      <c r="AT207" s="89">
        <v>3243.75</v>
      </c>
      <c r="AU207" s="89">
        <v>2162.5</v>
      </c>
      <c r="AV207" s="89">
        <v>2162.5</v>
      </c>
      <c r="AW207" s="89">
        <v>3243.75</v>
      </c>
      <c r="AX207" s="89">
        <v>3243.75</v>
      </c>
      <c r="AY207" s="89">
        <v>2162.5</v>
      </c>
      <c r="AZ207" s="89">
        <v>3243.75</v>
      </c>
      <c r="BA207" s="89">
        <v>1081.25</v>
      </c>
      <c r="BB207" s="89">
        <v>2162.5</v>
      </c>
      <c r="BC207" s="89">
        <v>1081.25</v>
      </c>
      <c r="BD207" s="89">
        <v>2162.5</v>
      </c>
      <c r="BE207" s="89">
        <v>2162.5</v>
      </c>
      <c r="BF207" s="89">
        <v>3243.75</v>
      </c>
      <c r="BG207" s="89">
        <v>2162.5</v>
      </c>
      <c r="BH207" s="89">
        <v>3243.75</v>
      </c>
      <c r="BI207" s="89">
        <v>2162.5</v>
      </c>
      <c r="BJ207" s="89">
        <v>2162.5</v>
      </c>
      <c r="BK207" s="89">
        <v>4325</v>
      </c>
      <c r="BL207" s="89">
        <v>2162.5</v>
      </c>
      <c r="BM207" s="89">
        <v>2162.5</v>
      </c>
      <c r="BN207" s="89">
        <v>1081.25</v>
      </c>
      <c r="BO207" s="89">
        <v>3892.5</v>
      </c>
      <c r="BP207" s="89">
        <v>3243.75</v>
      </c>
      <c r="BQ207" s="89">
        <v>2162.5</v>
      </c>
      <c r="BR207" s="89">
        <v>2162.5</v>
      </c>
      <c r="BS207" s="89">
        <v>2162.5</v>
      </c>
      <c r="BT207" s="89">
        <v>2162.5</v>
      </c>
      <c r="BU207" s="89">
        <v>3243.75</v>
      </c>
      <c r="BV207" s="89">
        <v>3243.75</v>
      </c>
      <c r="BW207" s="89">
        <v>2162.5</v>
      </c>
      <c r="BX207" s="89">
        <v>3243.75</v>
      </c>
      <c r="BY207" s="89">
        <v>3243.75</v>
      </c>
      <c r="BZ207" s="89">
        <v>1081.25</v>
      </c>
      <c r="CA207" s="89">
        <v>2162.5</v>
      </c>
      <c r="CB207" s="89">
        <v>3243.75</v>
      </c>
      <c r="CC207" s="89">
        <v>2162.5</v>
      </c>
      <c r="CD207" s="89">
        <v>2162.5</v>
      </c>
      <c r="CE207" s="89">
        <v>2162.5</v>
      </c>
      <c r="CF207" s="89">
        <v>2162.5</v>
      </c>
      <c r="CG207" s="89">
        <v>1081.25</v>
      </c>
      <c r="CH207" s="89">
        <v>2162.5</v>
      </c>
      <c r="CI207" s="89">
        <v>4325</v>
      </c>
      <c r="CJ207" s="89">
        <v>4325</v>
      </c>
      <c r="CK207" s="89">
        <v>3243.75</v>
      </c>
      <c r="CL207" s="89">
        <v>3243.75</v>
      </c>
      <c r="CM207" s="89">
        <v>2811.25</v>
      </c>
      <c r="CN207" s="89">
        <v>2162.5</v>
      </c>
      <c r="CO207" s="89">
        <v>1081.25</v>
      </c>
      <c r="CP207" s="89">
        <v>3243.75</v>
      </c>
      <c r="CQ207" s="89">
        <v>2162.5</v>
      </c>
      <c r="CR207" s="89">
        <v>2162.5</v>
      </c>
      <c r="CS207" s="89">
        <v>2162.5</v>
      </c>
      <c r="CT207" s="89">
        <v>2162.5</v>
      </c>
      <c r="CU207" s="89">
        <v>3243.75</v>
      </c>
      <c r="CV207" s="89">
        <v>3243.75</v>
      </c>
      <c r="CW207" s="89">
        <v>2162.5</v>
      </c>
      <c r="CX207" s="89">
        <v>2162.5</v>
      </c>
      <c r="CY207" s="89">
        <v>1081.25</v>
      </c>
      <c r="CZ207" s="89">
        <v>2162.5</v>
      </c>
      <c r="DA207" s="89">
        <v>1081.25</v>
      </c>
      <c r="DB207" s="89">
        <v>3243.75</v>
      </c>
      <c r="DC207" s="89">
        <v>2162.5</v>
      </c>
      <c r="DD207" s="89">
        <v>2162.5</v>
      </c>
      <c r="DE207" s="89">
        <v>3243.75</v>
      </c>
      <c r="DF207" s="89">
        <v>3243.75</v>
      </c>
      <c r="DG207" s="89">
        <v>2162.5</v>
      </c>
      <c r="DH207" s="89">
        <v>2162.5</v>
      </c>
      <c r="DI207" s="89">
        <v>1081.25</v>
      </c>
      <c r="DJ207" s="89">
        <v>2162.5</v>
      </c>
      <c r="DK207" s="89">
        <v>2811.25</v>
      </c>
      <c r="DL207" s="89">
        <v>2162.5</v>
      </c>
      <c r="DM207" s="89">
        <v>2162.5</v>
      </c>
      <c r="DN207" s="89">
        <v>3243.75</v>
      </c>
      <c r="DO207" s="89">
        <v>3892.5</v>
      </c>
      <c r="DP207" s="89">
        <v>2162.5</v>
      </c>
      <c r="DQ207" s="89">
        <v>2162.5</v>
      </c>
      <c r="DR207" s="89">
        <v>1081.25</v>
      </c>
      <c r="DS207" s="89">
        <v>3243.75</v>
      </c>
      <c r="DT207" s="89">
        <v>2162.5</v>
      </c>
      <c r="DU207" s="89">
        <v>3243.75</v>
      </c>
      <c r="DV207" s="89">
        <v>2162.5</v>
      </c>
      <c r="DW207" s="89">
        <v>3243.75</v>
      </c>
      <c r="DX207" s="89">
        <v>3243.75</v>
      </c>
      <c r="DY207" s="89">
        <v>2162.5</v>
      </c>
      <c r="DZ207" s="89">
        <v>3243.75</v>
      </c>
      <c r="EA207" s="89">
        <v>2162.5</v>
      </c>
      <c r="EB207" s="89">
        <v>2162.5</v>
      </c>
      <c r="EC207" s="89">
        <v>2162.5</v>
      </c>
      <c r="ED207" s="89">
        <v>2162.5</v>
      </c>
      <c r="EE207" s="89">
        <v>3243.75</v>
      </c>
      <c r="EF207" s="89">
        <v>2162.5</v>
      </c>
      <c r="EG207" s="89">
        <v>2162.5</v>
      </c>
      <c r="EH207" s="89">
        <v>0</v>
      </c>
      <c r="EI207" s="89">
        <v>2811.25</v>
      </c>
      <c r="EJ207" s="89">
        <v>3243.75</v>
      </c>
      <c r="EK207" s="89">
        <v>2162.5</v>
      </c>
      <c r="EL207" s="89">
        <v>3243.75</v>
      </c>
      <c r="EM207" s="89">
        <v>3243.75</v>
      </c>
      <c r="EN207" s="89">
        <v>1081.25</v>
      </c>
      <c r="EO207" s="89">
        <v>2162.5</v>
      </c>
      <c r="EP207" s="89">
        <v>4325</v>
      </c>
      <c r="EQ207" s="89">
        <v>2162.5</v>
      </c>
      <c r="ER207" s="89">
        <v>2162.5</v>
      </c>
      <c r="ES207" s="89">
        <v>2162.5</v>
      </c>
      <c r="ET207" s="89">
        <v>2162.5</v>
      </c>
      <c r="EU207" s="89">
        <v>2162.5</v>
      </c>
      <c r="EV207" s="89">
        <v>2162.5</v>
      </c>
      <c r="EW207" s="89">
        <v>3243.75</v>
      </c>
      <c r="EX207" s="89">
        <v>2162.5</v>
      </c>
      <c r="EY207" s="89">
        <v>2162.5</v>
      </c>
      <c r="EZ207" s="89">
        <v>2162.5</v>
      </c>
      <c r="FA207" s="89">
        <v>3243.75</v>
      </c>
      <c r="FB207" s="89">
        <v>3243.75</v>
      </c>
      <c r="FC207" s="89">
        <v>3243.75</v>
      </c>
      <c r="FD207" s="89">
        <v>2162.5</v>
      </c>
      <c r="FE207" s="89">
        <v>1081.25</v>
      </c>
      <c r="FF207" s="89">
        <v>2162.5</v>
      </c>
      <c r="FG207" s="89">
        <v>3892.5</v>
      </c>
      <c r="FH207" s="89">
        <v>3243.75</v>
      </c>
      <c r="FI207" s="89">
        <v>2162.5</v>
      </c>
      <c r="FJ207" s="89">
        <v>3243.75</v>
      </c>
      <c r="FK207" s="89">
        <v>2162.5</v>
      </c>
      <c r="FL207" s="89">
        <v>2162.5</v>
      </c>
      <c r="FM207" s="89">
        <v>3892.5</v>
      </c>
      <c r="FN207" s="89">
        <v>3243.75</v>
      </c>
      <c r="FO207" s="89">
        <v>2162.5</v>
      </c>
      <c r="FP207" s="89">
        <v>3243.75</v>
      </c>
      <c r="FQ207" s="89">
        <v>2162.5</v>
      </c>
      <c r="FR207" s="89">
        <v>3892.5</v>
      </c>
      <c r="FS207" s="89">
        <v>3243.75</v>
      </c>
      <c r="FT207" s="89">
        <v>3243.75</v>
      </c>
      <c r="FU207" s="89">
        <v>2162.5</v>
      </c>
      <c r="FV207" s="89">
        <v>1081.25</v>
      </c>
      <c r="FW207" s="89">
        <v>2162.5</v>
      </c>
      <c r="FX207" s="89">
        <v>2162.5</v>
      </c>
      <c r="FY207" s="89">
        <v>3243.75</v>
      </c>
      <c r="FZ207" s="89">
        <v>3243.75</v>
      </c>
      <c r="GA207" s="89">
        <v>2162.5</v>
      </c>
    </row>
    <row r="208" spans="2:183">
      <c r="B208" s="171" t="s">
        <v>7</v>
      </c>
      <c r="C208" s="177" t="s">
        <v>96</v>
      </c>
      <c r="D208" s="83">
        <v>0.90619288119288122</v>
      </c>
      <c r="E208" s="84">
        <v>0.91253941654863313</v>
      </c>
      <c r="F208" s="84">
        <v>0.87423641173641176</v>
      </c>
      <c r="G208" s="84">
        <v>0.8785517399864603</v>
      </c>
      <c r="H208" s="84">
        <v>0.88913540163540161</v>
      </c>
      <c r="I208" s="84">
        <v>0.87219189227797544</v>
      </c>
      <c r="J208" s="84">
        <v>0.89166666666666672</v>
      </c>
      <c r="K208" s="84">
        <v>0.89303751803751807</v>
      </c>
      <c r="L208" s="84">
        <v>0.86793108374170069</v>
      </c>
      <c r="M208" s="84">
        <v>0.89120370370370372</v>
      </c>
      <c r="N208" s="84">
        <v>0.88814150937536873</v>
      </c>
      <c r="O208" s="84">
        <v>0.89148629148629144</v>
      </c>
      <c r="P208" s="84">
        <v>0.91556637806637808</v>
      </c>
      <c r="Q208" s="84">
        <v>0.90880889208078142</v>
      </c>
      <c r="R208" s="84">
        <v>0.87134889650227076</v>
      </c>
      <c r="S208" s="84">
        <v>0.87955658049115992</v>
      </c>
      <c r="T208" s="84">
        <v>0.88423935786435792</v>
      </c>
      <c r="U208" s="84">
        <v>0.88140254771531679</v>
      </c>
      <c r="V208" s="84">
        <v>0.89226190476190481</v>
      </c>
      <c r="W208" s="84">
        <v>0.88876863876863876</v>
      </c>
      <c r="X208" s="84">
        <v>0.86303067568490821</v>
      </c>
      <c r="Y208" s="84">
        <v>0.87356301106301104</v>
      </c>
      <c r="Z208" s="84">
        <v>0.87533461278081082</v>
      </c>
      <c r="AA208" s="84">
        <v>0.87453102453102449</v>
      </c>
      <c r="AB208" s="84">
        <v>0.8799963924963925</v>
      </c>
      <c r="AC208" s="84">
        <v>0.8890790059914484</v>
      </c>
      <c r="AD208" s="84">
        <v>0.85701659451659451</v>
      </c>
      <c r="AE208" s="84">
        <v>0.85798133000428556</v>
      </c>
      <c r="AF208" s="84">
        <v>0.86292087542087537</v>
      </c>
      <c r="AG208" s="84">
        <v>0.87498046668778384</v>
      </c>
      <c r="AH208" s="84">
        <v>0.88407287157287162</v>
      </c>
      <c r="AI208" s="84">
        <v>0.88441558441558443</v>
      </c>
      <c r="AJ208" s="84">
        <v>0.85280143099368355</v>
      </c>
      <c r="AK208" s="84">
        <v>0.85762385762385762</v>
      </c>
      <c r="AL208" s="84">
        <v>0.85865198407522658</v>
      </c>
      <c r="AM208" s="84">
        <v>0.84626623376623378</v>
      </c>
      <c r="AN208" s="84">
        <v>0.88502886002886005</v>
      </c>
      <c r="AO208" s="84">
        <v>0.89442290647038425</v>
      </c>
      <c r="AP208" s="84">
        <v>0.87976539589442815</v>
      </c>
      <c r="AQ208" s="84">
        <v>0.84706864564007422</v>
      </c>
      <c r="AR208" s="84">
        <v>0.87317821067821066</v>
      </c>
      <c r="AS208" s="84">
        <v>0.88175669380834376</v>
      </c>
      <c r="AT208" s="84">
        <v>0.88470418470418466</v>
      </c>
      <c r="AU208" s="84">
        <v>0.89714405964405963</v>
      </c>
      <c r="AV208" s="84">
        <v>0.8613290105399144</v>
      </c>
      <c r="AW208" s="84">
        <v>0.86561447811447811</v>
      </c>
      <c r="AX208" s="84">
        <v>0.86593750582272822</v>
      </c>
      <c r="AY208" s="84">
        <v>0.85168350168350171</v>
      </c>
      <c r="AZ208" s="84">
        <v>0.88980278980278982</v>
      </c>
      <c r="BA208" s="84">
        <v>0.90154068665589404</v>
      </c>
      <c r="BB208" s="84">
        <v>0.86879509379509379</v>
      </c>
      <c r="BC208" s="84">
        <v>0.84976429596228731</v>
      </c>
      <c r="BD208" s="84">
        <v>0.87115800865800863</v>
      </c>
      <c r="BE208" s="84">
        <v>0.8778438204550113</v>
      </c>
      <c r="BF208" s="84">
        <v>0.88331529581529578</v>
      </c>
      <c r="BG208" s="84">
        <v>0.8943903318903319</v>
      </c>
      <c r="BH208" s="84">
        <v>0.85369580204587381</v>
      </c>
      <c r="BI208" s="84">
        <v>0.86604737854737857</v>
      </c>
      <c r="BJ208" s="84">
        <v>0.86411149825783973</v>
      </c>
      <c r="BK208" s="84">
        <v>0.85958994708994707</v>
      </c>
      <c r="BL208" s="84">
        <v>0.89375901875901875</v>
      </c>
      <c r="BM208" s="84">
        <v>0.90547735418703157</v>
      </c>
      <c r="BN208" s="84">
        <v>0.86931759996276126</v>
      </c>
      <c r="BO208" s="84">
        <v>0.86615773712547905</v>
      </c>
      <c r="BP208" s="84">
        <v>0.88410894660894657</v>
      </c>
      <c r="BQ208" s="84">
        <v>0.89021595334364345</v>
      </c>
      <c r="BR208" s="84">
        <v>0.90533910533910533</v>
      </c>
      <c r="BS208" s="84">
        <v>0.91302308802308807</v>
      </c>
      <c r="BT208" s="84">
        <v>0.87767612588272559</v>
      </c>
      <c r="BU208" s="84">
        <v>0.9011844636844637</v>
      </c>
      <c r="BV208" s="84">
        <v>0.91510928096293953</v>
      </c>
      <c r="BW208" s="84">
        <v>0.91446608946608943</v>
      </c>
      <c r="BX208" s="84">
        <v>0.9466931216931217</v>
      </c>
      <c r="BY208" s="84">
        <v>0.95850266988515831</v>
      </c>
      <c r="BZ208" s="84">
        <v>0.9286435786435786</v>
      </c>
      <c r="CA208" s="84">
        <v>0.92572981298949741</v>
      </c>
      <c r="CB208" s="84">
        <v>0.92662337662337657</v>
      </c>
      <c r="CC208" s="84">
        <v>0.91319010974678116</v>
      </c>
      <c r="CD208" s="84">
        <v>0.94700577200577196</v>
      </c>
      <c r="CE208" s="84">
        <v>0.95230880230880233</v>
      </c>
      <c r="CF208" s="84">
        <v>0.93826964045041528</v>
      </c>
      <c r="CG208" s="84">
        <v>0.94550865800865802</v>
      </c>
      <c r="CH208" s="84">
        <v>0.97011310067264156</v>
      </c>
      <c r="CI208" s="84">
        <v>0.97291967291967296</v>
      </c>
      <c r="CJ208" s="84">
        <v>0.9876743626743627</v>
      </c>
      <c r="CK208" s="84">
        <v>0.98462561177694696</v>
      </c>
      <c r="CL208" s="84">
        <v>0.98226281958339379</v>
      </c>
      <c r="CM208" s="84">
        <v>0.94878300507439584</v>
      </c>
      <c r="CN208" s="84">
        <v>0.93695887445887449</v>
      </c>
      <c r="CO208" s="84">
        <v>0.95584030507990347</v>
      </c>
      <c r="CP208" s="84">
        <v>0.95716690716690722</v>
      </c>
      <c r="CQ208" s="84">
        <v>0.96392496392496396</v>
      </c>
      <c r="CR208" s="84">
        <v>0.94564832584918668</v>
      </c>
      <c r="CS208" s="84">
        <v>0.95400432900432897</v>
      </c>
      <c r="CT208" s="84">
        <v>0.96968442365859875</v>
      </c>
      <c r="CU208" s="84">
        <v>0.97554112554112549</v>
      </c>
      <c r="CV208" s="84">
        <v>0.97839706589706588</v>
      </c>
      <c r="CW208" s="84">
        <v>0.98238201634514999</v>
      </c>
      <c r="CX208" s="84">
        <v>0.9798100048100048</v>
      </c>
      <c r="CY208" s="84">
        <v>0.94734390430229742</v>
      </c>
      <c r="CZ208" s="84">
        <v>0.94227994227994227</v>
      </c>
      <c r="DA208" s="84">
        <v>0.95393989081220076</v>
      </c>
      <c r="DB208" s="84">
        <v>0.95871212121212124</v>
      </c>
      <c r="DC208" s="84">
        <v>0.96866883116883118</v>
      </c>
      <c r="DD208" s="84">
        <v>0.93643133528355915</v>
      </c>
      <c r="DE208" s="84">
        <v>0.95512265512265515</v>
      </c>
      <c r="DF208" s="84">
        <v>0.97132410392094759</v>
      </c>
      <c r="DG208" s="84">
        <v>0.96816378066378062</v>
      </c>
      <c r="DH208" s="84">
        <v>0.97555315055315051</v>
      </c>
      <c r="DI208" s="84">
        <v>0.97815275865967111</v>
      </c>
      <c r="DJ208" s="84">
        <v>0.97330447330447334</v>
      </c>
      <c r="DK208" s="84">
        <v>0.9431844072992398</v>
      </c>
      <c r="DL208" s="84">
        <v>0.93308080808080807</v>
      </c>
      <c r="DM208" s="84">
        <v>0.94930034097896365</v>
      </c>
      <c r="DN208" s="84">
        <v>0.96141774891774889</v>
      </c>
      <c r="DO208" s="84">
        <v>0.96680495430495428</v>
      </c>
      <c r="DP208" s="84">
        <v>0.93314576384877679</v>
      </c>
      <c r="DQ208" s="84">
        <v>0.95624098124098122</v>
      </c>
      <c r="DR208" s="84">
        <v>0.97441726136130724</v>
      </c>
      <c r="DS208" s="84">
        <v>0.96464646464646464</v>
      </c>
      <c r="DT208" s="84">
        <v>0.97683982683982684</v>
      </c>
      <c r="DU208" s="84">
        <v>0.97578816472825691</v>
      </c>
      <c r="DV208" s="84">
        <v>0.96592111592111596</v>
      </c>
      <c r="DW208" s="84">
        <v>0.94486575117852023</v>
      </c>
      <c r="DX208" s="84">
        <v>0.93028499278499277</v>
      </c>
      <c r="DY208" s="84">
        <v>0.93910823753004524</v>
      </c>
      <c r="DZ208" s="84">
        <v>0.95975829725829731</v>
      </c>
      <c r="EA208" s="84">
        <v>0.95660173160173156</v>
      </c>
      <c r="EB208" s="84">
        <v>0.93120795990236449</v>
      </c>
      <c r="EC208" s="84">
        <v>0.93946608946608945</v>
      </c>
      <c r="ED208" s="84">
        <v>0.96228735396597664</v>
      </c>
      <c r="EE208" s="84">
        <v>0.96243386243386242</v>
      </c>
      <c r="EF208" s="84">
        <v>0.97498196248196245</v>
      </c>
      <c r="EG208" s="84">
        <v>0.97467660924634214</v>
      </c>
      <c r="EH208" s="84">
        <v>0.96067821067821069</v>
      </c>
      <c r="EI208" s="84">
        <v>0.93024737167594318</v>
      </c>
      <c r="EJ208" s="84">
        <v>0.93075396825396828</v>
      </c>
      <c r="EK208" s="84">
        <v>0.93933183029309286</v>
      </c>
      <c r="EL208" s="84">
        <v>0.9618867243867244</v>
      </c>
      <c r="EM208" s="84">
        <v>0.96005291005291005</v>
      </c>
      <c r="EN208" s="84">
        <v>0.93608961101070143</v>
      </c>
      <c r="EO208" s="84">
        <v>0.94646464646464645</v>
      </c>
      <c r="EP208" s="84">
        <v>0.96023775363804054</v>
      </c>
      <c r="EQ208" s="84">
        <v>0.96567460317460319</v>
      </c>
      <c r="ER208" s="84">
        <v>0.97316017316017311</v>
      </c>
      <c r="ES208" s="84">
        <v>0.96912901230873583</v>
      </c>
      <c r="ET208" s="84">
        <v>0.95268759018759019</v>
      </c>
      <c r="EU208" s="84">
        <v>0.9292949995962908</v>
      </c>
      <c r="EV208" s="84">
        <v>0.9273088023088023</v>
      </c>
      <c r="EW208" s="84">
        <v>0.93228853403889278</v>
      </c>
      <c r="EX208" s="84">
        <v>0.952958152958153</v>
      </c>
      <c r="EY208" s="84">
        <v>0.95965608465608465</v>
      </c>
      <c r="EZ208" s="84">
        <v>0.92513356562137061</v>
      </c>
      <c r="FA208" s="84">
        <v>0.93323112073112069</v>
      </c>
      <c r="FB208" s="84">
        <v>0.95867260429670764</v>
      </c>
      <c r="FC208" s="84">
        <v>0.95867604617604618</v>
      </c>
      <c r="FD208" s="84">
        <v>0.94811808561808564</v>
      </c>
      <c r="FE208" s="84">
        <v>0.95046309041700749</v>
      </c>
      <c r="FF208" s="84">
        <v>0.93794615980046447</v>
      </c>
      <c r="FG208" s="84">
        <v>0.91420700511609598</v>
      </c>
      <c r="FH208" s="84">
        <v>0.91344396344396339</v>
      </c>
      <c r="FI208" s="84">
        <v>0.92371747812206928</v>
      </c>
      <c r="FJ208" s="84">
        <v>0.94292929292929295</v>
      </c>
      <c r="FK208" s="84">
        <v>0.94781746031746028</v>
      </c>
      <c r="FL208" s="84">
        <v>0.9161154483966536</v>
      </c>
      <c r="FM208" s="84">
        <v>0.92170514670514669</v>
      </c>
      <c r="FN208" s="84">
        <v>0.94380977224592721</v>
      </c>
      <c r="FO208" s="84">
        <v>0.94963323713323711</v>
      </c>
      <c r="FP208" s="84">
        <v>0.94305555555555554</v>
      </c>
      <c r="FQ208" s="84">
        <v>0.94645327534728452</v>
      </c>
      <c r="FR208" s="84">
        <v>0.92387566137566135</v>
      </c>
      <c r="FS208" s="84">
        <v>0.91630177569919324</v>
      </c>
      <c r="FT208" s="84">
        <v>0.90863997113997119</v>
      </c>
      <c r="FU208" s="84">
        <v>0.91686696851689675</v>
      </c>
      <c r="FV208" s="84">
        <v>0.94217171717171722</v>
      </c>
      <c r="FW208" s="84">
        <v>0.93184824434824431</v>
      </c>
      <c r="FX208" s="84">
        <v>0.91024613836665491</v>
      </c>
      <c r="FY208" s="84">
        <v>0.90874819624819625</v>
      </c>
      <c r="FZ208" s="84">
        <v>0.93040041737315771</v>
      </c>
      <c r="GA208" s="84">
        <v>0.95153318903318906</v>
      </c>
    </row>
    <row r="209" spans="2:183">
      <c r="B209" s="96" t="s">
        <v>7</v>
      </c>
      <c r="C209" s="166" t="s">
        <v>42</v>
      </c>
      <c r="D209" s="178">
        <v>50710.63</v>
      </c>
      <c r="E209" s="179">
        <v>50407.88</v>
      </c>
      <c r="F209" s="179">
        <v>74963.05</v>
      </c>
      <c r="G209" s="179">
        <v>49478</v>
      </c>
      <c r="H209" s="179">
        <v>99302.01</v>
      </c>
      <c r="I209" s="179">
        <v>49283.38</v>
      </c>
      <c r="J209" s="179">
        <v>49088.75</v>
      </c>
      <c r="K209" s="179">
        <v>73470.94</v>
      </c>
      <c r="L209" s="179">
        <v>48894.12</v>
      </c>
      <c r="M209" s="179">
        <v>48872.5</v>
      </c>
      <c r="N209" s="179">
        <v>63506.14</v>
      </c>
      <c r="O209" s="179">
        <v>73276.31</v>
      </c>
      <c r="P209" s="179">
        <v>73243.88</v>
      </c>
      <c r="Q209" s="179">
        <v>48721.13</v>
      </c>
      <c r="R209" s="179">
        <v>24209.19</v>
      </c>
      <c r="S209" s="179">
        <v>62409.75</v>
      </c>
      <c r="T209" s="179">
        <v>23830.75</v>
      </c>
      <c r="U209" s="179">
        <v>71167.86</v>
      </c>
      <c r="V209" s="179">
        <v>47423.62</v>
      </c>
      <c r="W209" s="179">
        <v>71103</v>
      </c>
      <c r="X209" s="179">
        <v>47380.38</v>
      </c>
      <c r="Y209" s="179">
        <v>71038.13</v>
      </c>
      <c r="Z209" s="179">
        <v>71038.13</v>
      </c>
      <c r="AA209" s="179">
        <v>71005.69</v>
      </c>
      <c r="AB209" s="179">
        <v>47358.75</v>
      </c>
      <c r="AC209" s="179">
        <v>23636.12</v>
      </c>
      <c r="AD209" s="179">
        <v>70584.009999999995</v>
      </c>
      <c r="AE209" s="179">
        <v>23376.62</v>
      </c>
      <c r="AF209" s="179">
        <v>23300.93</v>
      </c>
      <c r="AG209" s="179">
        <v>46666.75</v>
      </c>
      <c r="AH209" s="179">
        <v>46688.38</v>
      </c>
      <c r="AI209" s="179">
        <v>93463.25</v>
      </c>
      <c r="AJ209" s="179">
        <v>70162.320000000007</v>
      </c>
      <c r="AK209" s="179">
        <v>46839.75</v>
      </c>
      <c r="AL209" s="179">
        <v>93809.23</v>
      </c>
      <c r="AM209" s="179">
        <v>46947.88</v>
      </c>
      <c r="AN209" s="179">
        <v>46969.5</v>
      </c>
      <c r="AO209" s="179">
        <v>72562.679999999993</v>
      </c>
      <c r="AP209" s="179">
        <v>24079.439999999999</v>
      </c>
      <c r="AQ209" s="179">
        <v>62241.07</v>
      </c>
      <c r="AR209" s="179">
        <v>47726.37</v>
      </c>
      <c r="AS209" s="179">
        <v>47791.25</v>
      </c>
      <c r="AT209" s="179">
        <v>71751.75</v>
      </c>
      <c r="AU209" s="179">
        <v>47899.37</v>
      </c>
      <c r="AV209" s="179">
        <v>47964.25</v>
      </c>
      <c r="AW209" s="179">
        <v>72011.25</v>
      </c>
      <c r="AX209" s="179">
        <v>72141</v>
      </c>
      <c r="AY209" s="179">
        <v>48137.25</v>
      </c>
      <c r="AZ209" s="179">
        <v>72238.31</v>
      </c>
      <c r="BA209" s="179">
        <v>24803.87</v>
      </c>
      <c r="BB209" s="179">
        <v>49391.5</v>
      </c>
      <c r="BC209" s="179">
        <v>24555.18</v>
      </c>
      <c r="BD209" s="179">
        <v>48959</v>
      </c>
      <c r="BE209" s="179">
        <v>49045.5</v>
      </c>
      <c r="BF209" s="179">
        <v>73633.13</v>
      </c>
      <c r="BG209" s="179">
        <v>49132</v>
      </c>
      <c r="BH209" s="179">
        <v>73795.31</v>
      </c>
      <c r="BI209" s="179">
        <v>49283.38</v>
      </c>
      <c r="BJ209" s="179">
        <v>49348.24</v>
      </c>
      <c r="BK209" s="179">
        <v>98826.25</v>
      </c>
      <c r="BL209" s="179">
        <v>49456.37</v>
      </c>
      <c r="BM209" s="179">
        <v>50948.5</v>
      </c>
      <c r="BN209" s="179">
        <v>25366.13</v>
      </c>
      <c r="BO209" s="179">
        <v>90773.11</v>
      </c>
      <c r="BP209" s="179">
        <v>75417.2</v>
      </c>
      <c r="BQ209" s="179">
        <v>50386.239999999998</v>
      </c>
      <c r="BR209" s="179">
        <v>50429.5</v>
      </c>
      <c r="BS209" s="179">
        <v>50494.37</v>
      </c>
      <c r="BT209" s="179">
        <v>50559.25</v>
      </c>
      <c r="BU209" s="179">
        <v>75968.63</v>
      </c>
      <c r="BV209" s="179">
        <v>76098.38</v>
      </c>
      <c r="BW209" s="179">
        <v>50797.120000000003</v>
      </c>
      <c r="BX209" s="179">
        <v>76228.13</v>
      </c>
      <c r="BY209" s="179">
        <v>78563.61</v>
      </c>
      <c r="BZ209" s="179">
        <v>26068.94</v>
      </c>
      <c r="CA209" s="179">
        <v>51856.74</v>
      </c>
      <c r="CB209" s="179">
        <v>77558.05</v>
      </c>
      <c r="CC209" s="179">
        <v>51791.87</v>
      </c>
      <c r="CD209" s="179">
        <v>51856.74</v>
      </c>
      <c r="CE209" s="179">
        <v>51900</v>
      </c>
      <c r="CF209" s="179">
        <v>51986.49</v>
      </c>
      <c r="CG209" s="179">
        <v>26036.5</v>
      </c>
      <c r="CH209" s="179">
        <v>52159.49</v>
      </c>
      <c r="CI209" s="179">
        <v>104448.73</v>
      </c>
      <c r="CJ209" s="179">
        <v>104535.26</v>
      </c>
      <c r="CK209" s="179">
        <v>80769.38</v>
      </c>
      <c r="CL209" s="179">
        <v>80445</v>
      </c>
      <c r="CM209" s="179">
        <v>69325.42</v>
      </c>
      <c r="CN209" s="179">
        <v>53175.88</v>
      </c>
      <c r="CO209" s="179">
        <v>26642</v>
      </c>
      <c r="CP209" s="179">
        <v>79990.880000000005</v>
      </c>
      <c r="CQ209" s="179">
        <v>53392.12</v>
      </c>
      <c r="CR209" s="179">
        <v>53478.62</v>
      </c>
      <c r="CS209" s="179">
        <v>53565.120000000003</v>
      </c>
      <c r="CT209" s="179">
        <v>53651.62</v>
      </c>
      <c r="CU209" s="179">
        <v>80574.77</v>
      </c>
      <c r="CV209" s="179">
        <v>80607.17</v>
      </c>
      <c r="CW209" s="179">
        <v>55381.62</v>
      </c>
      <c r="CX209" s="179">
        <v>55143.75</v>
      </c>
      <c r="CY209" s="179">
        <v>27409.69</v>
      </c>
      <c r="CZ209" s="179">
        <v>54646.38</v>
      </c>
      <c r="DA209" s="179">
        <v>27377.25</v>
      </c>
      <c r="DB209" s="179">
        <v>82196.62</v>
      </c>
      <c r="DC209" s="179">
        <v>54862.63</v>
      </c>
      <c r="DD209" s="179">
        <v>54949.120000000003</v>
      </c>
      <c r="DE209" s="179">
        <v>82521.009999999995</v>
      </c>
      <c r="DF209" s="179">
        <v>82683.17</v>
      </c>
      <c r="DG209" s="179">
        <v>55208.62</v>
      </c>
      <c r="DH209" s="179">
        <v>55251.87</v>
      </c>
      <c r="DI209" s="179">
        <v>28469.31</v>
      </c>
      <c r="DJ209" s="179">
        <v>56700.75</v>
      </c>
      <c r="DK209" s="179">
        <v>73289.3</v>
      </c>
      <c r="DL209" s="179">
        <v>56225.01</v>
      </c>
      <c r="DM209" s="179">
        <v>56333.13</v>
      </c>
      <c r="DN209" s="179">
        <v>84597.02</v>
      </c>
      <c r="DO209" s="179">
        <v>101633.17</v>
      </c>
      <c r="DP209" s="179">
        <v>56570.99</v>
      </c>
      <c r="DQ209" s="179">
        <v>56635.88</v>
      </c>
      <c r="DR209" s="179">
        <v>28372</v>
      </c>
      <c r="DS209" s="179">
        <v>85245.73</v>
      </c>
      <c r="DT209" s="179">
        <v>56873.74</v>
      </c>
      <c r="DU209" s="179">
        <v>87905.63</v>
      </c>
      <c r="DV209" s="179">
        <v>58365.88</v>
      </c>
      <c r="DW209" s="179">
        <v>87029.81</v>
      </c>
      <c r="DX209" s="179">
        <v>86802.75</v>
      </c>
      <c r="DY209" s="179">
        <v>57976.63</v>
      </c>
      <c r="DZ209" s="179">
        <v>87062.27</v>
      </c>
      <c r="EA209" s="179">
        <v>58106.38</v>
      </c>
      <c r="EB209" s="179">
        <v>58192.88</v>
      </c>
      <c r="EC209" s="179">
        <v>58279.38</v>
      </c>
      <c r="ED209" s="179">
        <v>58387.5</v>
      </c>
      <c r="EE209" s="179">
        <v>87710.98</v>
      </c>
      <c r="EF209" s="179">
        <v>58538.87</v>
      </c>
      <c r="EG209" s="179">
        <v>60312.13</v>
      </c>
      <c r="EH209" s="179">
        <v>0</v>
      </c>
      <c r="EI209" s="179">
        <v>77646.73</v>
      </c>
      <c r="EJ209" s="179">
        <v>89332.88</v>
      </c>
      <c r="EK209" s="179">
        <v>59684.99</v>
      </c>
      <c r="EL209" s="179">
        <v>89624.83</v>
      </c>
      <c r="EM209" s="179">
        <v>89722.14</v>
      </c>
      <c r="EN209" s="179">
        <v>29961.43</v>
      </c>
      <c r="EO209" s="179">
        <v>60009.37</v>
      </c>
      <c r="EP209" s="179">
        <v>120191.76</v>
      </c>
      <c r="EQ209" s="179">
        <v>60182.38</v>
      </c>
      <c r="ER209" s="179">
        <v>60225.63</v>
      </c>
      <c r="ES209" s="179">
        <v>62042.11</v>
      </c>
      <c r="ET209" s="179">
        <v>61782.63</v>
      </c>
      <c r="EU209" s="179">
        <v>61415</v>
      </c>
      <c r="EV209" s="179">
        <v>61242.01</v>
      </c>
      <c r="EW209" s="179">
        <v>92025.2</v>
      </c>
      <c r="EX209" s="179">
        <v>61393.37</v>
      </c>
      <c r="EY209" s="179">
        <v>61458.25</v>
      </c>
      <c r="EZ209" s="179">
        <v>61544.75</v>
      </c>
      <c r="FA209" s="179">
        <v>92446.88</v>
      </c>
      <c r="FB209" s="179">
        <v>92609.08</v>
      </c>
      <c r="FC209" s="179">
        <v>92738.81</v>
      </c>
      <c r="FD209" s="179">
        <v>61869.13</v>
      </c>
      <c r="FE209" s="179">
        <v>31875.25</v>
      </c>
      <c r="FF209" s="179">
        <v>63469.38</v>
      </c>
      <c r="FG209" s="179">
        <v>113583.14</v>
      </c>
      <c r="FH209" s="179">
        <v>94360.69</v>
      </c>
      <c r="FI209" s="179">
        <v>63015.25</v>
      </c>
      <c r="FJ209" s="179">
        <v>94620.19</v>
      </c>
      <c r="FK209" s="179">
        <v>63144.99</v>
      </c>
      <c r="FL209" s="179">
        <v>63231.51</v>
      </c>
      <c r="FM209" s="179">
        <v>113972.4</v>
      </c>
      <c r="FN209" s="179">
        <v>95171.64</v>
      </c>
      <c r="FO209" s="179">
        <v>63512.62</v>
      </c>
      <c r="FP209" s="179">
        <v>95333.8</v>
      </c>
      <c r="FQ209" s="179">
        <v>65502.12</v>
      </c>
      <c r="FR209" s="179">
        <v>117397.78</v>
      </c>
      <c r="FS209" s="179">
        <v>97247.61</v>
      </c>
      <c r="FT209" s="179">
        <v>96955.69</v>
      </c>
      <c r="FU209" s="179">
        <v>64766.879999999997</v>
      </c>
      <c r="FV209" s="179">
        <v>32415.87</v>
      </c>
      <c r="FW209" s="179">
        <v>64896.62</v>
      </c>
      <c r="FX209" s="179">
        <v>64983.12</v>
      </c>
      <c r="FY209" s="179">
        <v>97604.44</v>
      </c>
      <c r="FZ209" s="179">
        <v>97766.64</v>
      </c>
      <c r="GA209" s="179">
        <v>65264.25</v>
      </c>
    </row>
    <row r="210" spans="2:183">
      <c r="B210" s="96" t="s">
        <v>7</v>
      </c>
      <c r="C210" s="166" t="s">
        <v>318</v>
      </c>
      <c r="D210" s="178">
        <v>0</v>
      </c>
      <c r="E210" s="179">
        <v>0</v>
      </c>
      <c r="F210" s="179">
        <v>0</v>
      </c>
      <c r="G210" s="179">
        <v>0</v>
      </c>
      <c r="H210" s="179">
        <v>0</v>
      </c>
      <c r="I210" s="179">
        <v>0</v>
      </c>
      <c r="J210" s="179">
        <v>0</v>
      </c>
      <c r="K210" s="179">
        <v>0</v>
      </c>
      <c r="L210" s="179">
        <v>0</v>
      </c>
      <c r="M210" s="179">
        <v>0</v>
      </c>
      <c r="N210" s="179">
        <v>0</v>
      </c>
      <c r="O210" s="179">
        <v>0</v>
      </c>
      <c r="P210" s="179">
        <v>0</v>
      </c>
      <c r="Q210" s="179">
        <v>0</v>
      </c>
      <c r="R210" s="179">
        <v>0</v>
      </c>
      <c r="S210" s="179">
        <v>0</v>
      </c>
      <c r="T210" s="179">
        <v>0</v>
      </c>
      <c r="U210" s="179">
        <v>0</v>
      </c>
      <c r="V210" s="179">
        <v>0</v>
      </c>
      <c r="W210" s="179">
        <v>0</v>
      </c>
      <c r="X210" s="179">
        <v>0</v>
      </c>
      <c r="Y210" s="179">
        <v>0</v>
      </c>
      <c r="Z210" s="179">
        <v>0</v>
      </c>
      <c r="AA210" s="179">
        <v>0</v>
      </c>
      <c r="AB210" s="179">
        <v>0</v>
      </c>
      <c r="AC210" s="179">
        <v>0</v>
      </c>
      <c r="AD210" s="179">
        <v>0</v>
      </c>
      <c r="AE210" s="179">
        <v>0</v>
      </c>
      <c r="AF210" s="179">
        <v>0</v>
      </c>
      <c r="AG210" s="179">
        <v>0</v>
      </c>
      <c r="AH210" s="179">
        <v>0</v>
      </c>
      <c r="AI210" s="179">
        <v>0</v>
      </c>
      <c r="AJ210" s="179">
        <v>0</v>
      </c>
      <c r="AK210" s="179">
        <v>0</v>
      </c>
      <c r="AL210" s="179">
        <v>0</v>
      </c>
      <c r="AM210" s="179">
        <v>0</v>
      </c>
      <c r="AN210" s="179">
        <v>0</v>
      </c>
      <c r="AO210" s="179">
        <v>0</v>
      </c>
      <c r="AP210" s="179">
        <v>0</v>
      </c>
      <c r="AQ210" s="179">
        <v>0</v>
      </c>
      <c r="AR210" s="179">
        <v>0</v>
      </c>
      <c r="AS210" s="179">
        <v>0</v>
      </c>
      <c r="AT210" s="179">
        <v>0</v>
      </c>
      <c r="AU210" s="179">
        <v>0</v>
      </c>
      <c r="AV210" s="179">
        <v>0</v>
      </c>
      <c r="AW210" s="179">
        <v>0</v>
      </c>
      <c r="AX210" s="179">
        <v>0</v>
      </c>
      <c r="AY210" s="179">
        <v>0</v>
      </c>
      <c r="AZ210" s="179">
        <v>0</v>
      </c>
      <c r="BA210" s="179">
        <v>0</v>
      </c>
      <c r="BB210" s="179">
        <v>0</v>
      </c>
      <c r="BC210" s="179">
        <v>0</v>
      </c>
      <c r="BD210" s="179">
        <v>0</v>
      </c>
      <c r="BE210" s="179">
        <v>0</v>
      </c>
      <c r="BF210" s="179">
        <v>0</v>
      </c>
      <c r="BG210" s="179">
        <v>0</v>
      </c>
      <c r="BH210" s="179">
        <v>0</v>
      </c>
      <c r="BI210" s="179">
        <v>0</v>
      </c>
      <c r="BJ210" s="179">
        <v>0</v>
      </c>
      <c r="BK210" s="179">
        <v>0</v>
      </c>
      <c r="BL210" s="179">
        <v>0</v>
      </c>
      <c r="BM210" s="179">
        <v>0</v>
      </c>
      <c r="BN210" s="179">
        <v>0</v>
      </c>
      <c r="BO210" s="179">
        <v>0</v>
      </c>
      <c r="BP210" s="179">
        <v>0</v>
      </c>
      <c r="BQ210" s="179">
        <v>0</v>
      </c>
      <c r="BR210" s="179">
        <v>0</v>
      </c>
      <c r="BS210" s="179">
        <v>0</v>
      </c>
      <c r="BT210" s="179">
        <v>0</v>
      </c>
      <c r="BU210" s="179">
        <v>0</v>
      </c>
      <c r="BV210" s="179">
        <v>0</v>
      </c>
      <c r="BW210" s="179">
        <v>0</v>
      </c>
      <c r="BX210" s="179">
        <v>0</v>
      </c>
      <c r="BY210" s="179">
        <v>0</v>
      </c>
      <c r="BZ210" s="179">
        <v>0</v>
      </c>
      <c r="CA210" s="179">
        <v>0</v>
      </c>
      <c r="CB210" s="179">
        <v>0</v>
      </c>
      <c r="CC210" s="179">
        <v>0</v>
      </c>
      <c r="CD210" s="179">
        <v>0</v>
      </c>
      <c r="CE210" s="179">
        <v>0</v>
      </c>
      <c r="CF210" s="179">
        <v>0</v>
      </c>
      <c r="CG210" s="179">
        <v>0</v>
      </c>
      <c r="CH210" s="179">
        <v>0</v>
      </c>
      <c r="CI210" s="179">
        <v>0</v>
      </c>
      <c r="CJ210" s="179">
        <v>0</v>
      </c>
      <c r="CK210" s="179">
        <v>0</v>
      </c>
      <c r="CL210" s="179">
        <v>0</v>
      </c>
      <c r="CM210" s="179">
        <v>0</v>
      </c>
      <c r="CN210" s="179">
        <v>0</v>
      </c>
      <c r="CO210" s="179">
        <v>0</v>
      </c>
      <c r="CP210" s="179">
        <v>0</v>
      </c>
      <c r="CQ210" s="179">
        <v>0</v>
      </c>
      <c r="CR210" s="179">
        <v>0</v>
      </c>
      <c r="CS210" s="179">
        <v>0</v>
      </c>
      <c r="CT210" s="179">
        <v>0</v>
      </c>
      <c r="CU210" s="179">
        <v>0</v>
      </c>
      <c r="CV210" s="179">
        <v>0</v>
      </c>
      <c r="CW210" s="179">
        <v>0</v>
      </c>
      <c r="CX210" s="179">
        <v>0</v>
      </c>
      <c r="CY210" s="179">
        <v>0</v>
      </c>
      <c r="CZ210" s="179">
        <v>0</v>
      </c>
      <c r="DA210" s="179">
        <v>0</v>
      </c>
      <c r="DB210" s="179">
        <v>0</v>
      </c>
      <c r="DC210" s="179">
        <v>0</v>
      </c>
      <c r="DD210" s="179">
        <v>0</v>
      </c>
      <c r="DE210" s="179">
        <v>0</v>
      </c>
      <c r="DF210" s="179">
        <v>0</v>
      </c>
      <c r="DG210" s="179">
        <v>0</v>
      </c>
      <c r="DH210" s="179">
        <v>0</v>
      </c>
      <c r="DI210" s="179">
        <v>0</v>
      </c>
      <c r="DJ210" s="179">
        <v>0</v>
      </c>
      <c r="DK210" s="179">
        <v>0</v>
      </c>
      <c r="DL210" s="179">
        <v>0</v>
      </c>
      <c r="DM210" s="179">
        <v>0</v>
      </c>
      <c r="DN210" s="179">
        <v>0</v>
      </c>
      <c r="DO210" s="179">
        <v>0</v>
      </c>
      <c r="DP210" s="179">
        <v>0</v>
      </c>
      <c r="DQ210" s="179">
        <v>0</v>
      </c>
      <c r="DR210" s="179">
        <v>0</v>
      </c>
      <c r="DS210" s="179">
        <v>0</v>
      </c>
      <c r="DT210" s="179">
        <v>0</v>
      </c>
      <c r="DU210" s="179">
        <v>0</v>
      </c>
      <c r="DV210" s="179">
        <v>0</v>
      </c>
      <c r="DW210" s="179">
        <v>0</v>
      </c>
      <c r="DX210" s="179">
        <v>0</v>
      </c>
      <c r="DY210" s="179">
        <v>0</v>
      </c>
      <c r="DZ210" s="179">
        <v>0</v>
      </c>
      <c r="EA210" s="179">
        <v>0</v>
      </c>
      <c r="EB210" s="179">
        <v>0</v>
      </c>
      <c r="EC210" s="179">
        <v>0</v>
      </c>
      <c r="ED210" s="179">
        <v>0</v>
      </c>
      <c r="EE210" s="179">
        <v>0</v>
      </c>
      <c r="EF210" s="179">
        <v>0</v>
      </c>
      <c r="EG210" s="179">
        <v>0</v>
      </c>
      <c r="EH210" s="179">
        <v>0</v>
      </c>
      <c r="EI210" s="179">
        <v>0</v>
      </c>
      <c r="EJ210" s="179">
        <v>0</v>
      </c>
      <c r="EK210" s="179">
        <v>0</v>
      </c>
      <c r="EL210" s="179">
        <v>0</v>
      </c>
      <c r="EM210" s="179">
        <v>0</v>
      </c>
      <c r="EN210" s="179">
        <v>0</v>
      </c>
      <c r="EO210" s="179">
        <v>0</v>
      </c>
      <c r="EP210" s="179">
        <v>0</v>
      </c>
      <c r="EQ210" s="179">
        <v>0</v>
      </c>
      <c r="ER210" s="179">
        <v>0</v>
      </c>
      <c r="ES210" s="179">
        <v>0</v>
      </c>
      <c r="ET210" s="179">
        <v>0</v>
      </c>
      <c r="EU210" s="179">
        <v>0</v>
      </c>
      <c r="EV210" s="179">
        <v>0</v>
      </c>
      <c r="EW210" s="179">
        <v>0</v>
      </c>
      <c r="EX210" s="179">
        <v>0</v>
      </c>
      <c r="EY210" s="179">
        <v>0</v>
      </c>
      <c r="EZ210" s="179">
        <v>0</v>
      </c>
      <c r="FA210" s="179">
        <v>0</v>
      </c>
      <c r="FB210" s="179">
        <v>0</v>
      </c>
      <c r="FC210" s="179">
        <v>0</v>
      </c>
      <c r="FD210" s="179">
        <v>0</v>
      </c>
      <c r="FE210" s="179">
        <v>0</v>
      </c>
      <c r="FF210" s="179">
        <v>0</v>
      </c>
      <c r="FG210" s="179">
        <v>0</v>
      </c>
      <c r="FH210" s="179">
        <v>0</v>
      </c>
      <c r="FI210" s="179">
        <v>0</v>
      </c>
      <c r="FJ210" s="179">
        <v>0</v>
      </c>
      <c r="FK210" s="179">
        <v>0</v>
      </c>
      <c r="FL210" s="179">
        <v>0</v>
      </c>
      <c r="FM210" s="179">
        <v>0</v>
      </c>
      <c r="FN210" s="179">
        <v>0</v>
      </c>
      <c r="FO210" s="179">
        <v>0</v>
      </c>
      <c r="FP210" s="179">
        <v>0</v>
      </c>
      <c r="FQ210" s="179">
        <v>0</v>
      </c>
      <c r="FR210" s="179">
        <v>0</v>
      </c>
      <c r="FS210" s="179">
        <v>0</v>
      </c>
      <c r="FT210" s="179">
        <v>0</v>
      </c>
      <c r="FU210" s="179">
        <v>0</v>
      </c>
      <c r="FV210" s="179">
        <v>0</v>
      </c>
      <c r="FW210" s="179">
        <v>0</v>
      </c>
      <c r="FX210" s="179">
        <v>0</v>
      </c>
      <c r="FY210" s="179">
        <v>0</v>
      </c>
      <c r="FZ210" s="179">
        <v>0</v>
      </c>
      <c r="GA210" s="179">
        <v>0</v>
      </c>
    </row>
    <row r="211" spans="2:183">
      <c r="B211" s="96" t="s">
        <v>7</v>
      </c>
      <c r="C211" s="166" t="s">
        <v>43</v>
      </c>
      <c r="D211" s="175">
        <v>141.06</v>
      </c>
      <c r="E211" s="176">
        <v>128.38</v>
      </c>
      <c r="F211" s="176">
        <v>136.69999999999999</v>
      </c>
      <c r="G211" s="176">
        <v>132.84</v>
      </c>
      <c r="H211" s="176">
        <v>138.88999999999999</v>
      </c>
      <c r="I211" s="176">
        <v>131.96</v>
      </c>
      <c r="J211" s="176">
        <v>139.11000000000001</v>
      </c>
      <c r="K211" s="176">
        <v>139.35</v>
      </c>
      <c r="L211" s="176">
        <v>131.41999999999999</v>
      </c>
      <c r="M211" s="176">
        <v>139</v>
      </c>
      <c r="N211" s="176">
        <v>134.21</v>
      </c>
      <c r="O211" s="176">
        <v>139.13</v>
      </c>
      <c r="P211" s="176">
        <v>150.88999999999999</v>
      </c>
      <c r="Q211" s="176">
        <v>135.43</v>
      </c>
      <c r="R211" s="176">
        <v>65.31</v>
      </c>
      <c r="S211" s="176">
        <v>108.16</v>
      </c>
      <c r="T211" s="176">
        <v>146.03</v>
      </c>
      <c r="U211" s="176">
        <v>141.15</v>
      </c>
      <c r="V211" s="176">
        <v>147.38</v>
      </c>
      <c r="W211" s="176">
        <v>146.91999999999999</v>
      </c>
      <c r="X211" s="176">
        <v>138.44999999999999</v>
      </c>
      <c r="Y211" s="176">
        <v>144.66999999999999</v>
      </c>
      <c r="Z211" s="176">
        <v>140.31</v>
      </c>
      <c r="AA211" s="176">
        <v>144.76</v>
      </c>
      <c r="AB211" s="176">
        <v>153.6</v>
      </c>
      <c r="AC211" s="176">
        <v>140.07</v>
      </c>
      <c r="AD211" s="176">
        <v>150.09</v>
      </c>
      <c r="AE211" s="176">
        <v>145.27000000000001</v>
      </c>
      <c r="AF211" s="176">
        <v>150.76</v>
      </c>
      <c r="AG211" s="176">
        <v>147.91999999999999</v>
      </c>
      <c r="AH211" s="176">
        <v>154.28</v>
      </c>
      <c r="AI211" s="176">
        <v>154.51</v>
      </c>
      <c r="AJ211" s="176">
        <v>144.66999999999999</v>
      </c>
      <c r="AK211" s="176">
        <v>150.1</v>
      </c>
      <c r="AL211" s="176">
        <v>145.55000000000001</v>
      </c>
      <c r="AM211" s="176">
        <v>148.26</v>
      </c>
      <c r="AN211" s="176">
        <v>154.38999999999999</v>
      </c>
      <c r="AO211" s="176">
        <v>146.04</v>
      </c>
      <c r="AP211" s="176">
        <v>19.91</v>
      </c>
      <c r="AQ211" s="176">
        <v>14.68</v>
      </c>
      <c r="AR211" s="176">
        <v>152.5</v>
      </c>
      <c r="AS211" s="176">
        <v>148.94</v>
      </c>
      <c r="AT211" s="176">
        <v>154.46</v>
      </c>
      <c r="AU211" s="176">
        <v>156.31</v>
      </c>
      <c r="AV211" s="176">
        <v>145.86000000000001</v>
      </c>
      <c r="AW211" s="176">
        <v>151.44</v>
      </c>
      <c r="AX211" s="176">
        <v>146.61000000000001</v>
      </c>
      <c r="AY211" s="176">
        <v>149.1</v>
      </c>
      <c r="AZ211" s="176">
        <v>153.81</v>
      </c>
      <c r="BA211" s="176">
        <v>140.56</v>
      </c>
      <c r="BB211" s="176">
        <v>150.47</v>
      </c>
      <c r="BC211" s="176">
        <v>142.69</v>
      </c>
      <c r="BD211" s="176">
        <v>150.81</v>
      </c>
      <c r="BE211" s="176">
        <v>147.02000000000001</v>
      </c>
      <c r="BF211" s="176">
        <v>152.84</v>
      </c>
      <c r="BG211" s="176">
        <v>154.44999999999999</v>
      </c>
      <c r="BH211" s="176">
        <v>143.5</v>
      </c>
      <c r="BI211" s="176">
        <v>150.05000000000001</v>
      </c>
      <c r="BJ211" s="176">
        <v>144.9</v>
      </c>
      <c r="BK211" s="176">
        <v>149.22</v>
      </c>
      <c r="BL211" s="176">
        <v>155.03</v>
      </c>
      <c r="BM211" s="176">
        <v>141.85</v>
      </c>
      <c r="BN211" s="176">
        <v>78.13</v>
      </c>
      <c r="BO211" s="176">
        <v>117.06</v>
      </c>
      <c r="BP211" s="176">
        <v>153.66</v>
      </c>
      <c r="BQ211" s="176">
        <v>149.57</v>
      </c>
      <c r="BR211" s="176">
        <v>156.87</v>
      </c>
      <c r="BS211" s="176">
        <v>158.1</v>
      </c>
      <c r="BT211" s="176">
        <v>147.66</v>
      </c>
      <c r="BU211" s="176">
        <v>156.34</v>
      </c>
      <c r="BV211" s="176">
        <v>153.32</v>
      </c>
      <c r="BW211" s="176">
        <v>158.21</v>
      </c>
      <c r="BX211" s="176">
        <v>164.09</v>
      </c>
      <c r="BY211" s="176">
        <v>150.16999999999999</v>
      </c>
      <c r="BZ211" s="176">
        <v>161.05000000000001</v>
      </c>
      <c r="CA211" s="176">
        <v>155.69</v>
      </c>
      <c r="CB211" s="176">
        <v>161.09</v>
      </c>
      <c r="CC211" s="176">
        <v>153.83000000000001</v>
      </c>
      <c r="CD211" s="176">
        <v>164.23</v>
      </c>
      <c r="CE211" s="176">
        <v>165.05</v>
      </c>
      <c r="CF211" s="176">
        <v>157.61000000000001</v>
      </c>
      <c r="CG211" s="176">
        <v>163.75</v>
      </c>
      <c r="CH211" s="176">
        <v>162.51</v>
      </c>
      <c r="CI211" s="176">
        <v>168.49</v>
      </c>
      <c r="CJ211" s="176">
        <v>170.81</v>
      </c>
      <c r="CK211" s="176">
        <v>159.34</v>
      </c>
      <c r="CL211" s="176">
        <v>147.91</v>
      </c>
      <c r="CM211" s="176">
        <v>69.13</v>
      </c>
      <c r="CN211" s="176">
        <v>162.58000000000001</v>
      </c>
      <c r="CO211" s="176">
        <v>160.13</v>
      </c>
      <c r="CP211" s="176">
        <v>165.91</v>
      </c>
      <c r="CQ211" s="176">
        <v>166.88</v>
      </c>
      <c r="CR211" s="176">
        <v>158.72</v>
      </c>
      <c r="CS211" s="176">
        <v>165.23</v>
      </c>
      <c r="CT211" s="176">
        <v>162.44</v>
      </c>
      <c r="CU211" s="176">
        <v>168.81</v>
      </c>
      <c r="CV211" s="176">
        <v>169.23</v>
      </c>
      <c r="CW211" s="176">
        <v>153.52000000000001</v>
      </c>
      <c r="CX211" s="176">
        <v>169.35</v>
      </c>
      <c r="CY211" s="176">
        <v>158.84</v>
      </c>
      <c r="CZ211" s="176">
        <v>163.41999999999999</v>
      </c>
      <c r="DA211" s="176">
        <v>159.88999999999999</v>
      </c>
      <c r="DB211" s="176">
        <v>166.15</v>
      </c>
      <c r="DC211" s="176">
        <v>167.63</v>
      </c>
      <c r="DD211" s="176">
        <v>157.31</v>
      </c>
      <c r="DE211" s="176">
        <v>165.52</v>
      </c>
      <c r="DF211" s="176">
        <v>162.78</v>
      </c>
      <c r="DG211" s="176">
        <v>167.52</v>
      </c>
      <c r="DH211" s="176">
        <v>168.69</v>
      </c>
      <c r="DI211" s="176">
        <v>152.81</v>
      </c>
      <c r="DJ211" s="176">
        <v>168.32</v>
      </c>
      <c r="DK211" s="176">
        <v>47.67</v>
      </c>
      <c r="DL211" s="176">
        <v>161.94999999999999</v>
      </c>
      <c r="DM211" s="176">
        <v>159.28</v>
      </c>
      <c r="DN211" s="176">
        <v>166.58</v>
      </c>
      <c r="DO211" s="176">
        <v>167.49</v>
      </c>
      <c r="DP211" s="176">
        <v>156.82</v>
      </c>
      <c r="DQ211" s="176">
        <v>165.59</v>
      </c>
      <c r="DR211" s="176">
        <v>163.05000000000001</v>
      </c>
      <c r="DS211" s="176">
        <v>167.06</v>
      </c>
      <c r="DT211" s="176">
        <v>168.9</v>
      </c>
      <c r="DU211" s="176">
        <v>152.68</v>
      </c>
      <c r="DV211" s="176">
        <v>167.1</v>
      </c>
      <c r="DW211" s="176">
        <v>158.63</v>
      </c>
      <c r="DX211" s="176">
        <v>161.63</v>
      </c>
      <c r="DY211" s="176">
        <v>157.72</v>
      </c>
      <c r="DZ211" s="176">
        <v>166.32</v>
      </c>
      <c r="EA211" s="176">
        <v>165.67</v>
      </c>
      <c r="EB211" s="176">
        <v>156.54</v>
      </c>
      <c r="EC211" s="176">
        <v>162.93</v>
      </c>
      <c r="ED211" s="176">
        <v>161.26</v>
      </c>
      <c r="EE211" s="176">
        <v>166.73</v>
      </c>
      <c r="EF211" s="176">
        <v>168.61</v>
      </c>
      <c r="EG211" s="176">
        <v>157.80000000000001</v>
      </c>
      <c r="EH211" s="176">
        <v>5.54</v>
      </c>
      <c r="EI211" s="176">
        <v>31.62</v>
      </c>
      <c r="EJ211" s="176">
        <v>161.69</v>
      </c>
      <c r="EK211" s="176">
        <v>157.76</v>
      </c>
      <c r="EL211" s="176">
        <v>166.65</v>
      </c>
      <c r="EM211" s="176">
        <v>166.36</v>
      </c>
      <c r="EN211" s="176">
        <v>157.16999999999999</v>
      </c>
      <c r="EO211" s="176">
        <v>164.03</v>
      </c>
      <c r="EP211" s="176">
        <v>161.15</v>
      </c>
      <c r="EQ211" s="176">
        <v>167.13</v>
      </c>
      <c r="ER211" s="176">
        <v>166.78</v>
      </c>
      <c r="ES211" s="176">
        <v>150.22</v>
      </c>
      <c r="ET211" s="176">
        <v>163.47999999999999</v>
      </c>
      <c r="EU211" s="176">
        <v>154.80000000000001</v>
      </c>
      <c r="EV211" s="176">
        <v>159.61000000000001</v>
      </c>
      <c r="EW211" s="176">
        <v>155.35</v>
      </c>
      <c r="EX211" s="176">
        <v>163.63999999999999</v>
      </c>
      <c r="EY211" s="176">
        <v>164.66</v>
      </c>
      <c r="EZ211" s="176">
        <v>154.19999999999999</v>
      </c>
      <c r="FA211" s="176">
        <v>160.59</v>
      </c>
      <c r="FB211" s="176">
        <v>159.30000000000001</v>
      </c>
      <c r="FC211" s="176">
        <v>164.64</v>
      </c>
      <c r="FD211" s="176">
        <v>163.51</v>
      </c>
      <c r="FE211" s="176">
        <v>148.11000000000001</v>
      </c>
      <c r="FF211" s="176">
        <v>68.05</v>
      </c>
      <c r="FG211" s="176">
        <v>138.03</v>
      </c>
      <c r="FH211" s="176">
        <v>158.27000000000001</v>
      </c>
      <c r="FI211" s="176">
        <v>154.71</v>
      </c>
      <c r="FJ211" s="176">
        <v>162.86000000000001</v>
      </c>
      <c r="FK211" s="176">
        <v>163.52000000000001</v>
      </c>
      <c r="FL211" s="176">
        <v>153.52000000000001</v>
      </c>
      <c r="FM211" s="176">
        <v>159.58000000000001</v>
      </c>
      <c r="FN211" s="176">
        <v>157.77000000000001</v>
      </c>
      <c r="FO211" s="176">
        <v>163.83000000000001</v>
      </c>
      <c r="FP211" s="176">
        <v>163.58000000000001</v>
      </c>
      <c r="FQ211" s="176">
        <v>148.34</v>
      </c>
      <c r="FR211" s="176">
        <v>160.66999999999999</v>
      </c>
      <c r="FS211" s="176">
        <v>154.37</v>
      </c>
      <c r="FT211" s="176">
        <v>158.22</v>
      </c>
      <c r="FU211" s="176">
        <v>154.36000000000001</v>
      </c>
      <c r="FV211" s="176">
        <v>163.28</v>
      </c>
      <c r="FW211" s="176">
        <v>161.81</v>
      </c>
      <c r="FX211" s="176">
        <v>153.31</v>
      </c>
      <c r="FY211" s="176">
        <v>158.21</v>
      </c>
      <c r="FZ211" s="176">
        <v>156.47</v>
      </c>
      <c r="GA211" s="176">
        <v>164.86</v>
      </c>
    </row>
    <row r="212" spans="2:183">
      <c r="B212" s="96" t="s">
        <v>7</v>
      </c>
      <c r="C212" s="166" t="s">
        <v>44</v>
      </c>
      <c r="D212" s="178">
        <v>194.03</v>
      </c>
      <c r="E212" s="179">
        <v>176.59</v>
      </c>
      <c r="F212" s="179">
        <v>188.03</v>
      </c>
      <c r="G212" s="179">
        <v>182.73</v>
      </c>
      <c r="H212" s="179">
        <v>191.05</v>
      </c>
      <c r="I212" s="179">
        <v>181.52</v>
      </c>
      <c r="J212" s="179">
        <v>191.34</v>
      </c>
      <c r="K212" s="179">
        <v>191.68</v>
      </c>
      <c r="L212" s="179">
        <v>180.77</v>
      </c>
      <c r="M212" s="179">
        <v>191.19</v>
      </c>
      <c r="N212" s="179">
        <v>184.61</v>
      </c>
      <c r="O212" s="179">
        <v>191.37</v>
      </c>
      <c r="P212" s="179">
        <v>207.55</v>
      </c>
      <c r="Q212" s="179">
        <v>186.29</v>
      </c>
      <c r="R212" s="179">
        <v>89.83</v>
      </c>
      <c r="S212" s="179">
        <v>148.77000000000001</v>
      </c>
      <c r="T212" s="179">
        <v>200.86</v>
      </c>
      <c r="U212" s="179">
        <v>194.16</v>
      </c>
      <c r="V212" s="179">
        <v>202.72</v>
      </c>
      <c r="W212" s="179">
        <v>202.09</v>
      </c>
      <c r="X212" s="179">
        <v>190.43</v>
      </c>
      <c r="Y212" s="179">
        <v>198.99</v>
      </c>
      <c r="Z212" s="179">
        <v>192.99</v>
      </c>
      <c r="AA212" s="179">
        <v>199.12</v>
      </c>
      <c r="AB212" s="179">
        <v>302.13</v>
      </c>
      <c r="AC212" s="179">
        <v>275.52999999999997</v>
      </c>
      <c r="AD212" s="179">
        <v>295.23</v>
      </c>
      <c r="AE212" s="179">
        <v>285.74</v>
      </c>
      <c r="AF212" s="179">
        <v>296.55</v>
      </c>
      <c r="AG212" s="179">
        <v>290.95999999999998</v>
      </c>
      <c r="AH212" s="179">
        <v>303.45999999999998</v>
      </c>
      <c r="AI212" s="179">
        <v>303.92</v>
      </c>
      <c r="AJ212" s="179">
        <v>284.56</v>
      </c>
      <c r="AK212" s="179">
        <v>295.24</v>
      </c>
      <c r="AL212" s="179">
        <v>286.3</v>
      </c>
      <c r="AM212" s="179">
        <v>291.64</v>
      </c>
      <c r="AN212" s="179">
        <v>303.68</v>
      </c>
      <c r="AO212" s="179">
        <v>287.26</v>
      </c>
      <c r="AP212" s="179">
        <v>39.17</v>
      </c>
      <c r="AQ212" s="179">
        <v>28.87</v>
      </c>
      <c r="AR212" s="179">
        <v>299.97000000000003</v>
      </c>
      <c r="AS212" s="179">
        <v>292.97000000000003</v>
      </c>
      <c r="AT212" s="179">
        <v>303.82</v>
      </c>
      <c r="AU212" s="179">
        <v>307.45</v>
      </c>
      <c r="AV212" s="179">
        <v>286.89999999999998</v>
      </c>
      <c r="AW212" s="179">
        <v>297.88</v>
      </c>
      <c r="AX212" s="179">
        <v>288.38</v>
      </c>
      <c r="AY212" s="179">
        <v>293.27999999999997</v>
      </c>
      <c r="AZ212" s="179">
        <v>309.16000000000003</v>
      </c>
      <c r="BA212" s="179">
        <v>282.52999999999997</v>
      </c>
      <c r="BB212" s="179">
        <v>302.45</v>
      </c>
      <c r="BC212" s="179">
        <v>286.81</v>
      </c>
      <c r="BD212" s="179">
        <v>303.12</v>
      </c>
      <c r="BE212" s="179">
        <v>295.52</v>
      </c>
      <c r="BF212" s="179">
        <v>307.20999999999998</v>
      </c>
      <c r="BG212" s="179">
        <v>310.44</v>
      </c>
      <c r="BH212" s="179">
        <v>288.43</v>
      </c>
      <c r="BI212" s="179">
        <v>301.60000000000002</v>
      </c>
      <c r="BJ212" s="179">
        <v>291.24</v>
      </c>
      <c r="BK212" s="179">
        <v>299.92</v>
      </c>
      <c r="BL212" s="179">
        <v>319.37</v>
      </c>
      <c r="BM212" s="179">
        <v>292.22000000000003</v>
      </c>
      <c r="BN212" s="179">
        <v>160.94999999999999</v>
      </c>
      <c r="BO212" s="179">
        <v>241.14</v>
      </c>
      <c r="BP212" s="179">
        <v>316.55</v>
      </c>
      <c r="BQ212" s="179">
        <v>308.12</v>
      </c>
      <c r="BR212" s="179">
        <v>323.14999999999998</v>
      </c>
      <c r="BS212" s="179">
        <v>325.69</v>
      </c>
      <c r="BT212" s="179">
        <v>304.17</v>
      </c>
      <c r="BU212" s="179">
        <v>322.06</v>
      </c>
      <c r="BV212" s="179">
        <v>315.83</v>
      </c>
      <c r="BW212" s="179">
        <v>325.92</v>
      </c>
      <c r="BX212" s="179">
        <v>347.87</v>
      </c>
      <c r="BY212" s="179">
        <v>318.35000000000002</v>
      </c>
      <c r="BZ212" s="179">
        <v>341.42</v>
      </c>
      <c r="CA212" s="179">
        <v>330.06</v>
      </c>
      <c r="CB212" s="179">
        <v>341.51</v>
      </c>
      <c r="CC212" s="179">
        <v>326.11</v>
      </c>
      <c r="CD212" s="179">
        <v>348.16</v>
      </c>
      <c r="CE212" s="179">
        <v>349.91</v>
      </c>
      <c r="CF212" s="179">
        <v>334.13</v>
      </c>
      <c r="CG212" s="179">
        <v>347.16</v>
      </c>
      <c r="CH212" s="179">
        <v>344.51</v>
      </c>
      <c r="CI212" s="179">
        <v>357.21</v>
      </c>
      <c r="CJ212" s="179">
        <v>370.66</v>
      </c>
      <c r="CK212" s="179">
        <v>345.76</v>
      </c>
      <c r="CL212" s="179">
        <v>320.95999999999998</v>
      </c>
      <c r="CM212" s="179">
        <v>150.01</v>
      </c>
      <c r="CN212" s="179">
        <v>352.79</v>
      </c>
      <c r="CO212" s="179">
        <v>347.49</v>
      </c>
      <c r="CP212" s="179">
        <v>360.02</v>
      </c>
      <c r="CQ212" s="179">
        <v>362.13</v>
      </c>
      <c r="CR212" s="179">
        <v>344.42</v>
      </c>
      <c r="CS212" s="179">
        <v>358.55</v>
      </c>
      <c r="CT212" s="179">
        <v>352.5</v>
      </c>
      <c r="CU212" s="179">
        <v>366.31</v>
      </c>
      <c r="CV212" s="179">
        <v>377.38</v>
      </c>
      <c r="CW212" s="179">
        <v>342.35</v>
      </c>
      <c r="CX212" s="179">
        <v>377.66</v>
      </c>
      <c r="CY212" s="179">
        <v>354.22</v>
      </c>
      <c r="CZ212" s="179">
        <v>364.42</v>
      </c>
      <c r="DA212" s="179">
        <v>356.55</v>
      </c>
      <c r="DB212" s="179">
        <v>370.52</v>
      </c>
      <c r="DC212" s="179">
        <v>373.81</v>
      </c>
      <c r="DD212" s="179">
        <v>350.8</v>
      </c>
      <c r="DE212" s="179">
        <v>369.11</v>
      </c>
      <c r="DF212" s="179">
        <v>362.99</v>
      </c>
      <c r="DG212" s="179">
        <v>373.56</v>
      </c>
      <c r="DH212" s="179">
        <v>386.31</v>
      </c>
      <c r="DI212" s="179">
        <v>349.94</v>
      </c>
      <c r="DJ212" s="179">
        <v>385.45</v>
      </c>
      <c r="DK212" s="179">
        <v>109.16</v>
      </c>
      <c r="DL212" s="179">
        <v>370.88</v>
      </c>
      <c r="DM212" s="179">
        <v>364.75</v>
      </c>
      <c r="DN212" s="179">
        <v>381.48</v>
      </c>
      <c r="DO212" s="179">
        <v>383.55</v>
      </c>
      <c r="DP212" s="179">
        <v>359.12</v>
      </c>
      <c r="DQ212" s="179">
        <v>379.19</v>
      </c>
      <c r="DR212" s="179">
        <v>373.38</v>
      </c>
      <c r="DS212" s="179">
        <v>382.57</v>
      </c>
      <c r="DT212" s="179">
        <v>398.6</v>
      </c>
      <c r="DU212" s="179">
        <v>360.32</v>
      </c>
      <c r="DV212" s="179">
        <v>394.37</v>
      </c>
      <c r="DW212" s="179">
        <v>374.37</v>
      </c>
      <c r="DX212" s="179">
        <v>381.46</v>
      </c>
      <c r="DY212" s="179">
        <v>372.23</v>
      </c>
      <c r="DZ212" s="179">
        <v>392.52</v>
      </c>
      <c r="EA212" s="179">
        <v>390.99</v>
      </c>
      <c r="EB212" s="179">
        <v>369.45</v>
      </c>
      <c r="EC212" s="179">
        <v>384.51</v>
      </c>
      <c r="ED212" s="179">
        <v>380.58</v>
      </c>
      <c r="EE212" s="179">
        <v>393.48</v>
      </c>
      <c r="EF212" s="179">
        <v>408.03</v>
      </c>
      <c r="EG212" s="179">
        <v>381.88</v>
      </c>
      <c r="EH212" s="179">
        <v>13.4</v>
      </c>
      <c r="EI212" s="179">
        <v>76.53</v>
      </c>
      <c r="EJ212" s="179">
        <v>391.29</v>
      </c>
      <c r="EK212" s="179">
        <v>381.78</v>
      </c>
      <c r="EL212" s="179">
        <v>403.3</v>
      </c>
      <c r="EM212" s="179">
        <v>402.59</v>
      </c>
      <c r="EN212" s="179">
        <v>380.34</v>
      </c>
      <c r="EO212" s="179">
        <v>396.95</v>
      </c>
      <c r="EP212" s="179">
        <v>389.98</v>
      </c>
      <c r="EQ212" s="179">
        <v>404.45</v>
      </c>
      <c r="ER212" s="179">
        <v>415.28</v>
      </c>
      <c r="ES212" s="179">
        <v>374.05</v>
      </c>
      <c r="ET212" s="179">
        <v>407.06</v>
      </c>
      <c r="EU212" s="179">
        <v>385.45</v>
      </c>
      <c r="EV212" s="179">
        <v>397.42</v>
      </c>
      <c r="EW212" s="179">
        <v>386.83</v>
      </c>
      <c r="EX212" s="179">
        <v>407.46</v>
      </c>
      <c r="EY212" s="179">
        <v>409.99</v>
      </c>
      <c r="EZ212" s="179">
        <v>383.97</v>
      </c>
      <c r="FA212" s="179">
        <v>399.86</v>
      </c>
      <c r="FB212" s="179">
        <v>396.67</v>
      </c>
      <c r="FC212" s="179">
        <v>409.95</v>
      </c>
      <c r="FD212" s="179">
        <v>418.59</v>
      </c>
      <c r="FE212" s="179">
        <v>379.16</v>
      </c>
      <c r="FF212" s="179">
        <v>174.21</v>
      </c>
      <c r="FG212" s="179">
        <v>353.37</v>
      </c>
      <c r="FH212" s="179">
        <v>405.16</v>
      </c>
      <c r="FI212" s="179">
        <v>396.06</v>
      </c>
      <c r="FJ212" s="179">
        <v>416.93</v>
      </c>
      <c r="FK212" s="179">
        <v>418.62</v>
      </c>
      <c r="FL212" s="179">
        <v>393.01</v>
      </c>
      <c r="FM212" s="179">
        <v>408.53</v>
      </c>
      <c r="FN212" s="179">
        <v>403.89</v>
      </c>
      <c r="FO212" s="179">
        <v>419.4</v>
      </c>
      <c r="FP212" s="179">
        <v>430.21</v>
      </c>
      <c r="FQ212" s="179">
        <v>390.12</v>
      </c>
      <c r="FR212" s="179">
        <v>422.57</v>
      </c>
      <c r="FS212" s="179">
        <v>405.99</v>
      </c>
      <c r="FT212" s="179">
        <v>416.12</v>
      </c>
      <c r="FU212" s="179">
        <v>405.97</v>
      </c>
      <c r="FV212" s="179">
        <v>429.43</v>
      </c>
      <c r="FW212" s="179">
        <v>425.57</v>
      </c>
      <c r="FX212" s="179">
        <v>403.2</v>
      </c>
      <c r="FY212" s="179">
        <v>416.1</v>
      </c>
      <c r="FZ212" s="179">
        <v>411.52</v>
      </c>
      <c r="GA212" s="179">
        <v>433.59</v>
      </c>
    </row>
    <row r="213" spans="2:183">
      <c r="B213" s="171" t="s">
        <v>7</v>
      </c>
      <c r="C213" s="172" t="s">
        <v>45</v>
      </c>
      <c r="D213" s="92">
        <v>0.17022105900342063</v>
      </c>
      <c r="E213" s="93">
        <v>0.17024162926994382</v>
      </c>
      <c r="F213" s="93">
        <v>0.17034370012859518</v>
      </c>
      <c r="G213" s="93">
        <v>0.17023115594348998</v>
      </c>
      <c r="H213" s="93">
        <v>0.17044653549990282</v>
      </c>
      <c r="I213" s="93">
        <v>0.17023233598439838</v>
      </c>
      <c r="J213" s="93">
        <v>0.17022664305161023</v>
      </c>
      <c r="K213" s="93">
        <v>0.17033156594725465</v>
      </c>
      <c r="L213" s="93">
        <v>0.17023249909650609</v>
      </c>
      <c r="M213" s="93">
        <v>0.17022579410639113</v>
      </c>
      <c r="N213" s="93">
        <v>0.17029942931101757</v>
      </c>
      <c r="O213" s="93">
        <v>0.17034344497720016</v>
      </c>
      <c r="P213" s="93">
        <v>0.18034567948452856</v>
      </c>
      <c r="Q213" s="93">
        <v>0.18025488303996273</v>
      </c>
      <c r="R213" s="93">
        <v>0.18027068094040954</v>
      </c>
      <c r="S213" s="93">
        <v>0.18042786693725066</v>
      </c>
      <c r="T213" s="93">
        <v>0.18012342395473172</v>
      </c>
      <c r="U213" s="93">
        <v>0.18036850531539531</v>
      </c>
      <c r="V213" s="93">
        <v>0.1802360936290919</v>
      </c>
      <c r="W213" s="93">
        <v>0.18036111506675767</v>
      </c>
      <c r="X213" s="93">
        <v>0.18025840188382203</v>
      </c>
      <c r="Y213" s="93">
        <v>0.1803680639311093</v>
      </c>
      <c r="Z213" s="93">
        <v>0.18037841517140984</v>
      </c>
      <c r="AA213" s="93">
        <v>0.18036463222251659</v>
      </c>
      <c r="AB213" s="93">
        <v>0.19025677232358515</v>
      </c>
      <c r="AC213" s="93">
        <v>0.19013284512796769</v>
      </c>
      <c r="AD213" s="93">
        <v>0.19039097304501967</v>
      </c>
      <c r="AE213" s="93">
        <v>0.19014015261145759</v>
      </c>
      <c r="AF213" s="93">
        <v>0.19012521105887831</v>
      </c>
      <c r="AG213" s="93">
        <v>0.1902643548407065</v>
      </c>
      <c r="AH213" s="93">
        <v>0.19025741570607152</v>
      </c>
      <c r="AI213" s="93">
        <v>0.19050749873444012</v>
      </c>
      <c r="AJ213" s="93">
        <v>0.19040972409707316</v>
      </c>
      <c r="AK213" s="93">
        <v>0.19026284571296201</v>
      </c>
      <c r="AL213" s="93">
        <v>0.19053586185352792</v>
      </c>
      <c r="AM213" s="93">
        <v>0.19025774354855127</v>
      </c>
      <c r="AN213" s="93">
        <v>0.1902582161613196</v>
      </c>
      <c r="AO213" s="93">
        <v>0.19039951761283541</v>
      </c>
      <c r="AP213" s="93">
        <v>0.1909741272741364</v>
      </c>
      <c r="AQ213" s="93">
        <v>0.19353863106223834</v>
      </c>
      <c r="AR213" s="93">
        <v>0.19025310037388038</v>
      </c>
      <c r="AS213" s="93">
        <v>0.19025661317373888</v>
      </c>
      <c r="AT213" s="93">
        <v>0.19038163530873076</v>
      </c>
      <c r="AU213" s="93">
        <v>0.19025447933303358</v>
      </c>
      <c r="AV213" s="93">
        <v>0.19026941645846629</v>
      </c>
      <c r="AW213" s="93">
        <v>0.19038932441899606</v>
      </c>
      <c r="AX213" s="93">
        <v>0.19040452864853086</v>
      </c>
      <c r="AY213" s="93">
        <v>0.19026401064743437</v>
      </c>
      <c r="AZ213" s="93">
        <v>0.19038069157317947</v>
      </c>
      <c r="BA213" s="93">
        <v>0.19013635465808504</v>
      </c>
      <c r="BB213" s="93">
        <v>0.19025573160880491</v>
      </c>
      <c r="BC213" s="93">
        <v>0.19013164907792346</v>
      </c>
      <c r="BD213" s="93">
        <v>0.1902640890409695</v>
      </c>
      <c r="BE213" s="93">
        <v>0.1902605197360413</v>
      </c>
      <c r="BF213" s="93">
        <v>0.19038110787629586</v>
      </c>
      <c r="BG213" s="93">
        <v>0.19025871088790736</v>
      </c>
      <c r="BH213" s="93">
        <v>0.190410745036244</v>
      </c>
      <c r="BI213" s="93">
        <v>0.19025942738315624</v>
      </c>
      <c r="BJ213" s="93">
        <v>0.19027228042115962</v>
      </c>
      <c r="BK213" s="93">
        <v>0.19052917908986311</v>
      </c>
      <c r="BL213" s="93">
        <v>0.19025021345318005</v>
      </c>
      <c r="BM213" s="93">
        <v>0.19027150576892543</v>
      </c>
      <c r="BN213" s="93">
        <v>0.19024735748112792</v>
      </c>
      <c r="BO213" s="93">
        <v>0.19060323293596509</v>
      </c>
      <c r="BP213" s="93">
        <v>0.19037616048415459</v>
      </c>
      <c r="BQ213" s="93">
        <v>0.19025824850981121</v>
      </c>
      <c r="BR213" s="93">
        <v>0.19024889459898342</v>
      </c>
      <c r="BS213" s="93">
        <v>0.19024473836420883</v>
      </c>
      <c r="BT213" s="93">
        <v>0.19026793554908844</v>
      </c>
      <c r="BU213" s="93">
        <v>0.19037304898219159</v>
      </c>
      <c r="BV213" s="93">
        <v>0.19038870458039001</v>
      </c>
      <c r="BW213" s="93">
        <v>0.19024564258595258</v>
      </c>
      <c r="BX213" s="93">
        <v>0.19035990481424711</v>
      </c>
      <c r="BY213" s="93">
        <v>0.19039467064308413</v>
      </c>
      <c r="BZ213" s="93">
        <v>0.19012673573136921</v>
      </c>
      <c r="CA213" s="93">
        <v>0.19025365557325774</v>
      </c>
      <c r="CB213" s="93">
        <v>0.19036191559178481</v>
      </c>
      <c r="CC213" s="93">
        <v>0.19025986494555058</v>
      </c>
      <c r="CD213" s="93">
        <v>0.19024048804799626</v>
      </c>
      <c r="CE213" s="93">
        <v>0.19023562765798965</v>
      </c>
      <c r="CF213" s="93">
        <v>0.19025096638582528</v>
      </c>
      <c r="CG213" s="93">
        <v>0.19011557157523865</v>
      </c>
      <c r="CH213" s="93">
        <v>0.19024420438403961</v>
      </c>
      <c r="CI213" s="93">
        <v>0.19046051349099447</v>
      </c>
      <c r="CJ213" s="93">
        <v>0.19045711614564659</v>
      </c>
      <c r="CK213" s="93">
        <v>0.19037081161215594</v>
      </c>
      <c r="CL213" s="93">
        <v>0.19039857239817215</v>
      </c>
      <c r="CM213" s="93">
        <v>0.19073906517881919</v>
      </c>
      <c r="CN213" s="93">
        <v>0.1902431632460225</v>
      </c>
      <c r="CO213" s="93">
        <v>0.19011876337913455</v>
      </c>
      <c r="CP213" s="93">
        <v>0.19035750817466804</v>
      </c>
      <c r="CQ213" s="93">
        <v>0.19023404658447413</v>
      </c>
      <c r="CR213" s="93">
        <v>0.19024986008448497</v>
      </c>
      <c r="CS213" s="93">
        <v>0.19023724517586876</v>
      </c>
      <c r="CT213" s="93">
        <v>0.19023885422712397</v>
      </c>
      <c r="CU213" s="93">
        <v>0.19035264900219795</v>
      </c>
      <c r="CV213" s="93">
        <v>0.1903476434313866</v>
      </c>
      <c r="CW213" s="93">
        <v>0.1902558034015103</v>
      </c>
      <c r="CX213" s="93">
        <v>0.19022678256283476</v>
      </c>
      <c r="CY213" s="93">
        <v>0.19011747258569245</v>
      </c>
      <c r="CZ213" s="93">
        <v>0.19024293331087641</v>
      </c>
      <c r="DA213" s="93">
        <v>0.19012201448002272</v>
      </c>
      <c r="DB213" s="93">
        <v>0.19034802940412496</v>
      </c>
      <c r="DC213" s="93">
        <v>0.19023473784136968</v>
      </c>
      <c r="DD213" s="93">
        <v>0.19024797652452927</v>
      </c>
      <c r="DE213" s="93">
        <v>0.19035315029001085</v>
      </c>
      <c r="DF213" s="93">
        <v>0.19036223976576672</v>
      </c>
      <c r="DG213" s="93">
        <v>0.1902373609108613</v>
      </c>
      <c r="DH213" s="93">
        <v>0.19022874473724719</v>
      </c>
      <c r="DI213" s="93">
        <v>0.1901265837935732</v>
      </c>
      <c r="DJ213" s="93">
        <v>0.19023444926618352</v>
      </c>
      <c r="DK213" s="93">
        <v>0.19107838697213367</v>
      </c>
      <c r="DL213" s="93">
        <v>0.19023609903300154</v>
      </c>
      <c r="DM213" s="93">
        <v>0.19024433431727167</v>
      </c>
      <c r="DN213" s="93">
        <v>0.19034846876380826</v>
      </c>
      <c r="DO213" s="93">
        <v>0.19042133502966616</v>
      </c>
      <c r="DP213" s="93">
        <v>0.19024616801126543</v>
      </c>
      <c r="DQ213" s="93">
        <v>0.19024120629583391</v>
      </c>
      <c r="DR213" s="93">
        <v>0.19012332363088325</v>
      </c>
      <c r="DS213" s="93">
        <v>0.19034968893418674</v>
      </c>
      <c r="DT213" s="93">
        <v>0.19023436772735788</v>
      </c>
      <c r="DU213" s="93">
        <v>0.19038703228383855</v>
      </c>
      <c r="DV213" s="93">
        <v>0.19022908727742399</v>
      </c>
      <c r="DW213" s="93">
        <v>0.19036644159932173</v>
      </c>
      <c r="DX213" s="93">
        <v>0.19035765964190607</v>
      </c>
      <c r="DY213" s="93">
        <v>0.19024367884859875</v>
      </c>
      <c r="DZ213" s="93">
        <v>0.19035054250677141</v>
      </c>
      <c r="EA213" s="93">
        <v>0.19023196685322516</v>
      </c>
      <c r="EB213" s="93">
        <v>0.19024370627115517</v>
      </c>
      <c r="EC213" s="93">
        <v>0.19024196944166119</v>
      </c>
      <c r="ED213" s="93">
        <v>0.19023674157941264</v>
      </c>
      <c r="EE213" s="93">
        <v>0.19035091973527463</v>
      </c>
      <c r="EF213" s="93">
        <v>0.19023474432657961</v>
      </c>
      <c r="EG213" s="93">
        <v>0.19024586082635184</v>
      </c>
      <c r="EH213" s="93">
        <v>0.19015762659941357</v>
      </c>
      <c r="EI213" s="93">
        <v>0.19159301716769173</v>
      </c>
      <c r="EJ213" s="93">
        <v>0.19036042094977124</v>
      </c>
      <c r="EK213" s="93">
        <v>0.19024522894607207</v>
      </c>
      <c r="EL213" s="93">
        <v>0.19034713526533451</v>
      </c>
      <c r="EM213" s="93">
        <v>0.19035065437328225</v>
      </c>
      <c r="EN213" s="93">
        <v>0.1901284594946511</v>
      </c>
      <c r="EO213" s="93">
        <v>0.19024124905331696</v>
      </c>
      <c r="EP213" s="93">
        <v>0.19048889817935166</v>
      </c>
      <c r="EQ213" s="93">
        <v>0.19023581580733853</v>
      </c>
      <c r="ER213" s="93">
        <v>0.19023468924425521</v>
      </c>
      <c r="ES213" s="93">
        <v>0.19025696151830679</v>
      </c>
      <c r="ET213" s="93">
        <v>0.19024336528736444</v>
      </c>
      <c r="EU213" s="93">
        <v>0.19025347311678789</v>
      </c>
      <c r="EV213" s="93">
        <v>0.19024865335695307</v>
      </c>
      <c r="EW213" s="93">
        <v>0.19037444852606092</v>
      </c>
      <c r="EX213" s="93">
        <v>0.19023963928406701</v>
      </c>
      <c r="EY213" s="93">
        <v>0.19024099291333238</v>
      </c>
      <c r="EZ213" s="93">
        <v>0.19024851502212514</v>
      </c>
      <c r="FA213" s="93">
        <v>0.19036948750883831</v>
      </c>
      <c r="FB213" s="93">
        <v>0.19036357590747588</v>
      </c>
      <c r="FC213" s="93">
        <v>0.19035683975919862</v>
      </c>
      <c r="FD213" s="93">
        <v>0.19023635275806935</v>
      </c>
      <c r="FE213" s="93">
        <v>0.19013248842842392</v>
      </c>
      <c r="FF213" s="93">
        <v>0.1905733061155632</v>
      </c>
      <c r="FG213" s="93">
        <v>0.19050563422172934</v>
      </c>
      <c r="FH213" s="93">
        <v>0.19037492204034476</v>
      </c>
      <c r="FI213" s="93">
        <v>0.19025179371742365</v>
      </c>
      <c r="FJ213" s="93">
        <v>0.19035516122580146</v>
      </c>
      <c r="FK213" s="93">
        <v>0.19023440323219326</v>
      </c>
      <c r="FL213" s="93">
        <v>0.19025434510028943</v>
      </c>
      <c r="FM213" s="93">
        <v>0.19043727766629823</v>
      </c>
      <c r="FN213" s="93">
        <v>0.19037355376974749</v>
      </c>
      <c r="FO213" s="93">
        <v>0.19024252223101679</v>
      </c>
      <c r="FP213" s="93">
        <v>0.1903601793689097</v>
      </c>
      <c r="FQ213" s="93">
        <v>0.19026914785639246</v>
      </c>
      <c r="FR213" s="93">
        <v>0.19043370443548865</v>
      </c>
      <c r="FS213" s="93">
        <v>0.19038072908468917</v>
      </c>
      <c r="FT213" s="93">
        <v>0.19036827604482895</v>
      </c>
      <c r="FU213" s="93">
        <v>0.19025204760368511</v>
      </c>
      <c r="FV213" s="93">
        <v>0.19011730253867729</v>
      </c>
      <c r="FW213" s="93">
        <v>0.19023675711567595</v>
      </c>
      <c r="FX213" s="93">
        <v>0.19025693385444861</v>
      </c>
      <c r="FY213" s="93">
        <v>0.1903677114606428</v>
      </c>
      <c r="FZ213" s="93">
        <v>0.19037136968386245</v>
      </c>
      <c r="GA213" s="93">
        <v>0.1902354056407117</v>
      </c>
    </row>
    <row r="214" spans="2:183">
      <c r="B214" s="96" t="s">
        <v>7</v>
      </c>
      <c r="C214" s="166" t="s">
        <v>46</v>
      </c>
      <c r="D214" s="96">
        <v>184.86</v>
      </c>
      <c r="E214" s="17">
        <v>168.31</v>
      </c>
      <c r="F214" s="17">
        <v>178.34</v>
      </c>
      <c r="G214" s="17">
        <v>173.49</v>
      </c>
      <c r="H214" s="17">
        <v>169.25</v>
      </c>
      <c r="I214" s="17">
        <v>160.72</v>
      </c>
      <c r="J214" s="17">
        <v>169.73</v>
      </c>
      <c r="K214" s="17">
        <v>169.99</v>
      </c>
      <c r="L214" s="17">
        <v>159.94</v>
      </c>
      <c r="M214" s="17">
        <v>181.8</v>
      </c>
      <c r="N214" s="17">
        <v>175.39</v>
      </c>
      <c r="O214" s="17">
        <v>181.86</v>
      </c>
      <c r="P214" s="17">
        <v>186.77</v>
      </c>
      <c r="Q214" s="17">
        <v>167.62</v>
      </c>
      <c r="R214" s="17">
        <v>80.48</v>
      </c>
      <c r="S214" s="17">
        <v>133.32</v>
      </c>
      <c r="T214" s="17">
        <v>168.32</v>
      </c>
      <c r="U214" s="17">
        <v>162.41999999999999</v>
      </c>
      <c r="V214" s="17">
        <v>169.85</v>
      </c>
      <c r="W214" s="17">
        <v>169.18</v>
      </c>
      <c r="X214" s="17">
        <v>159.03</v>
      </c>
      <c r="Y214" s="17">
        <v>178.2</v>
      </c>
      <c r="Z214" s="17">
        <v>172.86</v>
      </c>
      <c r="AA214" s="17">
        <v>178.4</v>
      </c>
      <c r="AB214" s="17">
        <v>179.51</v>
      </c>
      <c r="AC214" s="17">
        <v>163.98</v>
      </c>
      <c r="AD214" s="17">
        <v>174.82</v>
      </c>
      <c r="AE214" s="17">
        <v>169.43</v>
      </c>
      <c r="AF214" s="17">
        <v>164.26</v>
      </c>
      <c r="AG214" s="17">
        <v>161.24</v>
      </c>
      <c r="AH214" s="17">
        <v>168.29</v>
      </c>
      <c r="AI214" s="17">
        <v>168.35</v>
      </c>
      <c r="AJ214" s="17">
        <v>157.15</v>
      </c>
      <c r="AK214" s="17">
        <v>174.95</v>
      </c>
      <c r="AL214" s="17">
        <v>169.56</v>
      </c>
      <c r="AM214" s="17">
        <v>172.63</v>
      </c>
      <c r="AN214" s="17">
        <v>180.54</v>
      </c>
      <c r="AO214" s="17">
        <v>170.8</v>
      </c>
      <c r="AP214" s="17">
        <v>23.18</v>
      </c>
      <c r="AQ214" s="17">
        <v>16.8</v>
      </c>
      <c r="AR214" s="17">
        <v>166.21</v>
      </c>
      <c r="AS214" s="17">
        <v>162.47999999999999</v>
      </c>
      <c r="AT214" s="17">
        <v>168.41</v>
      </c>
      <c r="AU214" s="17">
        <v>170.77</v>
      </c>
      <c r="AV214" s="17">
        <v>158.72</v>
      </c>
      <c r="AW214" s="17">
        <v>176.58</v>
      </c>
      <c r="AX214" s="17">
        <v>171</v>
      </c>
      <c r="AY214" s="17">
        <v>173.74</v>
      </c>
      <c r="AZ214" s="17">
        <v>179.81</v>
      </c>
      <c r="BA214" s="17">
        <v>164.72</v>
      </c>
      <c r="BB214" s="17">
        <v>175.57</v>
      </c>
      <c r="BC214" s="17">
        <v>166.23</v>
      </c>
      <c r="BD214" s="17">
        <v>164.31</v>
      </c>
      <c r="BE214" s="17">
        <v>160.28</v>
      </c>
      <c r="BF214" s="17">
        <v>166.6</v>
      </c>
      <c r="BG214" s="17">
        <v>168.69</v>
      </c>
      <c r="BH214" s="17">
        <v>155.87</v>
      </c>
      <c r="BI214" s="17">
        <v>175.01</v>
      </c>
      <c r="BJ214" s="17">
        <v>169.04</v>
      </c>
      <c r="BK214" s="17">
        <v>173.7</v>
      </c>
      <c r="BL214" s="17">
        <v>181.5</v>
      </c>
      <c r="BM214" s="17">
        <v>166.26</v>
      </c>
      <c r="BN214" s="17">
        <v>91.21</v>
      </c>
      <c r="BO214" s="17">
        <v>136.32</v>
      </c>
      <c r="BP214" s="17">
        <v>167.56</v>
      </c>
      <c r="BQ214" s="17">
        <v>163.33000000000001</v>
      </c>
      <c r="BR214" s="17">
        <v>171.58</v>
      </c>
      <c r="BS214" s="17">
        <v>173.04</v>
      </c>
      <c r="BT214" s="17">
        <v>161.02000000000001</v>
      </c>
      <c r="BU214" s="17">
        <v>183.01</v>
      </c>
      <c r="BV214" s="17">
        <v>179.9</v>
      </c>
      <c r="BW214" s="17">
        <v>185.71</v>
      </c>
      <c r="BX214" s="17">
        <v>193.12</v>
      </c>
      <c r="BY214" s="17">
        <v>176.79</v>
      </c>
      <c r="BZ214" s="17">
        <v>189.44</v>
      </c>
      <c r="CA214" s="17">
        <v>182.81</v>
      </c>
      <c r="CB214" s="17">
        <v>176.39</v>
      </c>
      <c r="CC214" s="17">
        <v>168.28</v>
      </c>
      <c r="CD214" s="17">
        <v>180.27</v>
      </c>
      <c r="CE214" s="17">
        <v>181.28</v>
      </c>
      <c r="CF214" s="17">
        <v>172.9</v>
      </c>
      <c r="CG214" s="17">
        <v>192.88</v>
      </c>
      <c r="CH214" s="17">
        <v>191.57</v>
      </c>
      <c r="CI214" s="17">
        <v>198.47</v>
      </c>
      <c r="CJ214" s="17">
        <v>201.48</v>
      </c>
      <c r="CK214" s="17">
        <v>188.02</v>
      </c>
      <c r="CL214" s="17">
        <v>174.49</v>
      </c>
      <c r="CM214" s="17">
        <v>81.180000000000007</v>
      </c>
      <c r="CN214" s="17">
        <v>178.35</v>
      </c>
      <c r="CO214" s="17">
        <v>176.14</v>
      </c>
      <c r="CP214" s="17">
        <v>182.2</v>
      </c>
      <c r="CQ214" s="17">
        <v>183.49</v>
      </c>
      <c r="CR214" s="17">
        <v>174.26</v>
      </c>
      <c r="CS214" s="17">
        <v>194.61</v>
      </c>
      <c r="CT214" s="17">
        <v>191.49</v>
      </c>
      <c r="CU214" s="17">
        <v>199</v>
      </c>
      <c r="CV214" s="17">
        <v>199.58</v>
      </c>
      <c r="CW214" s="17">
        <v>181.19</v>
      </c>
      <c r="CX214" s="17">
        <v>199.87</v>
      </c>
      <c r="CY214" s="17">
        <v>187.08</v>
      </c>
      <c r="CZ214" s="17">
        <v>179.37</v>
      </c>
      <c r="DA214" s="17">
        <v>175.79</v>
      </c>
      <c r="DB214" s="17">
        <v>182.49</v>
      </c>
      <c r="DC214" s="17">
        <v>184.39</v>
      </c>
      <c r="DD214" s="17">
        <v>172.56</v>
      </c>
      <c r="DE214" s="17">
        <v>194.84</v>
      </c>
      <c r="DF214" s="17">
        <v>191.81</v>
      </c>
      <c r="DG214" s="17">
        <v>197.5</v>
      </c>
      <c r="DH214" s="17">
        <v>199</v>
      </c>
      <c r="DI214" s="17">
        <v>180.41</v>
      </c>
      <c r="DJ214" s="17">
        <v>198.55</v>
      </c>
      <c r="DK214" s="17">
        <v>55.85</v>
      </c>
      <c r="DL214" s="17">
        <v>177.62</v>
      </c>
      <c r="DM214" s="17">
        <v>174.93</v>
      </c>
      <c r="DN214" s="17">
        <v>183.01</v>
      </c>
      <c r="DO214" s="17">
        <v>184.03</v>
      </c>
      <c r="DP214" s="17">
        <v>171.95</v>
      </c>
      <c r="DQ214" s="17">
        <v>195.06</v>
      </c>
      <c r="DR214" s="17">
        <v>192.42</v>
      </c>
      <c r="DS214" s="17">
        <v>196.78</v>
      </c>
      <c r="DT214" s="17">
        <v>199.27</v>
      </c>
      <c r="DU214" s="17">
        <v>179.98</v>
      </c>
      <c r="DV214" s="17">
        <v>197.04</v>
      </c>
      <c r="DW214" s="17">
        <v>186.59</v>
      </c>
      <c r="DX214" s="17">
        <v>177.08</v>
      </c>
      <c r="DY214" s="17">
        <v>173.05</v>
      </c>
      <c r="DZ214" s="17">
        <v>182.69</v>
      </c>
      <c r="EA214" s="17">
        <v>182.09</v>
      </c>
      <c r="EB214" s="17">
        <v>171.6</v>
      </c>
      <c r="EC214" s="17">
        <v>191.64</v>
      </c>
      <c r="ED214" s="17">
        <v>190.03</v>
      </c>
      <c r="EE214" s="17">
        <v>196.33</v>
      </c>
      <c r="EF214" s="17">
        <v>198.89</v>
      </c>
      <c r="EG214" s="17">
        <v>186.12</v>
      </c>
      <c r="EH214" s="17">
        <v>6.53</v>
      </c>
      <c r="EI214" s="17">
        <v>36.9</v>
      </c>
      <c r="EJ214" s="17">
        <v>177.17</v>
      </c>
      <c r="EK214" s="17">
        <v>173.09</v>
      </c>
      <c r="EL214" s="17">
        <v>183.1</v>
      </c>
      <c r="EM214" s="17">
        <v>182.75</v>
      </c>
      <c r="EN214" s="17">
        <v>172.5</v>
      </c>
      <c r="EO214" s="17">
        <v>193.07</v>
      </c>
      <c r="EP214" s="17">
        <v>189.62</v>
      </c>
      <c r="EQ214" s="17">
        <v>196.99</v>
      </c>
      <c r="ER214" s="17">
        <v>196.66</v>
      </c>
      <c r="ES214" s="17">
        <v>177.07</v>
      </c>
      <c r="ET214" s="17">
        <v>192.52</v>
      </c>
      <c r="EU214" s="17">
        <v>181.79</v>
      </c>
      <c r="EV214" s="17">
        <v>174.9</v>
      </c>
      <c r="EW214" s="17">
        <v>170.22</v>
      </c>
      <c r="EX214" s="17">
        <v>179.73</v>
      </c>
      <c r="EY214" s="17">
        <v>181</v>
      </c>
      <c r="EZ214" s="17">
        <v>168.91</v>
      </c>
      <c r="FA214" s="17">
        <v>188.59</v>
      </c>
      <c r="FB214" s="17">
        <v>187.54</v>
      </c>
      <c r="FC214" s="17">
        <v>193.73</v>
      </c>
      <c r="FD214" s="17">
        <v>192.54</v>
      </c>
      <c r="FE214" s="17">
        <v>174.52</v>
      </c>
      <c r="FF214" s="17">
        <v>79.89</v>
      </c>
      <c r="FG214" s="17">
        <v>161.66999999999999</v>
      </c>
      <c r="FH214" s="17">
        <v>173.12</v>
      </c>
      <c r="FI214" s="17">
        <v>169.47</v>
      </c>
      <c r="FJ214" s="17">
        <v>178.71</v>
      </c>
      <c r="FK214" s="17">
        <v>179.63</v>
      </c>
      <c r="FL214" s="17">
        <v>168.08</v>
      </c>
      <c r="FM214" s="17">
        <v>187.18</v>
      </c>
      <c r="FN214" s="17">
        <v>185.54</v>
      </c>
      <c r="FO214" s="17">
        <v>192.85</v>
      </c>
      <c r="FP214" s="17">
        <v>192.38</v>
      </c>
      <c r="FQ214" s="17">
        <v>174.57</v>
      </c>
      <c r="FR214" s="17">
        <v>188.46</v>
      </c>
      <c r="FS214" s="17">
        <v>180.95</v>
      </c>
      <c r="FT214" s="17">
        <v>172.96</v>
      </c>
      <c r="FU214" s="17">
        <v>168.95</v>
      </c>
      <c r="FV214" s="17">
        <v>179.35</v>
      </c>
      <c r="FW214" s="17">
        <v>177.38</v>
      </c>
      <c r="FX214" s="17">
        <v>167.73</v>
      </c>
      <c r="FY214" s="17">
        <v>185.38</v>
      </c>
      <c r="FZ214" s="17">
        <v>183.73</v>
      </c>
      <c r="GA214" s="17">
        <v>194.1</v>
      </c>
    </row>
    <row r="215" spans="2:183">
      <c r="B215" s="96" t="s">
        <v>7</v>
      </c>
      <c r="C215" s="166" t="s">
        <v>47</v>
      </c>
      <c r="D215" s="178">
        <v>6878.47</v>
      </c>
      <c r="E215" s="179">
        <v>6262.85</v>
      </c>
      <c r="F215" s="179">
        <v>6635.91</v>
      </c>
      <c r="G215" s="179">
        <v>6455.64</v>
      </c>
      <c r="H215" s="179">
        <v>8481.11</v>
      </c>
      <c r="I215" s="179">
        <v>8053.73</v>
      </c>
      <c r="J215" s="179">
        <v>8505.25</v>
      </c>
      <c r="K215" s="179">
        <v>8518.33</v>
      </c>
      <c r="L215" s="179">
        <v>8014.39</v>
      </c>
      <c r="M215" s="179">
        <v>6764.7</v>
      </c>
      <c r="N215" s="179">
        <v>6526.1</v>
      </c>
      <c r="O215" s="179">
        <v>6766.84</v>
      </c>
      <c r="P215" s="179">
        <v>6949.62</v>
      </c>
      <c r="Q215" s="179">
        <v>6237.24</v>
      </c>
      <c r="R215" s="179">
        <v>2994.67</v>
      </c>
      <c r="S215" s="179">
        <v>4960.8599999999997</v>
      </c>
      <c r="T215" s="179">
        <v>8434.41</v>
      </c>
      <c r="U215" s="179">
        <v>8138.78</v>
      </c>
      <c r="V215" s="179">
        <v>8510.93</v>
      </c>
      <c r="W215" s="179">
        <v>8477.61</v>
      </c>
      <c r="X215" s="179">
        <v>7969.14</v>
      </c>
      <c r="Y215" s="179">
        <v>6630.8</v>
      </c>
      <c r="Z215" s="179">
        <v>6432</v>
      </c>
      <c r="AA215" s="179">
        <v>6638.14</v>
      </c>
      <c r="AB215" s="179">
        <v>6679.63</v>
      </c>
      <c r="AC215" s="179">
        <v>6101.83</v>
      </c>
      <c r="AD215" s="179">
        <v>6505.2</v>
      </c>
      <c r="AE215" s="179">
        <v>6304.49</v>
      </c>
      <c r="AF215" s="179">
        <v>8231.06</v>
      </c>
      <c r="AG215" s="179">
        <v>8079.48</v>
      </c>
      <c r="AH215" s="179">
        <v>8432.82</v>
      </c>
      <c r="AI215" s="179">
        <v>8436.09</v>
      </c>
      <c r="AJ215" s="179">
        <v>7874.68</v>
      </c>
      <c r="AK215" s="179">
        <v>6509.81</v>
      </c>
      <c r="AL215" s="179">
        <v>6309.41</v>
      </c>
      <c r="AM215" s="179">
        <v>6423.6</v>
      </c>
      <c r="AN215" s="179">
        <v>6717.83</v>
      </c>
      <c r="AO215" s="179">
        <v>6355.38</v>
      </c>
      <c r="AP215" s="179">
        <v>862.56</v>
      </c>
      <c r="AQ215" s="179">
        <v>625.11</v>
      </c>
      <c r="AR215" s="179">
        <v>8328.9</v>
      </c>
      <c r="AS215" s="179">
        <v>8142.05</v>
      </c>
      <c r="AT215" s="179">
        <v>8438.84</v>
      </c>
      <c r="AU215" s="179">
        <v>8557.5</v>
      </c>
      <c r="AV215" s="179">
        <v>7953.42</v>
      </c>
      <c r="AW215" s="179">
        <v>6570.46</v>
      </c>
      <c r="AX215" s="179">
        <v>6362.95</v>
      </c>
      <c r="AY215" s="179">
        <v>6464.72</v>
      </c>
      <c r="AZ215" s="179">
        <v>6850.78</v>
      </c>
      <c r="BA215" s="179">
        <v>6275.96</v>
      </c>
      <c r="BB215" s="179">
        <v>6689.04</v>
      </c>
      <c r="BC215" s="179">
        <v>6333.52</v>
      </c>
      <c r="BD215" s="179">
        <v>8430.57</v>
      </c>
      <c r="BE215" s="179">
        <v>8223.89</v>
      </c>
      <c r="BF215" s="179">
        <v>8548.2199999999993</v>
      </c>
      <c r="BG215" s="179">
        <v>8655.4</v>
      </c>
      <c r="BH215" s="179">
        <v>7997.67</v>
      </c>
      <c r="BI215" s="179">
        <v>6667.88</v>
      </c>
      <c r="BJ215" s="179">
        <v>6440.45</v>
      </c>
      <c r="BK215" s="179">
        <v>6618.16</v>
      </c>
      <c r="BL215" s="179">
        <v>7089.47</v>
      </c>
      <c r="BM215" s="179">
        <v>6494.1</v>
      </c>
      <c r="BN215" s="179">
        <v>3562.72</v>
      </c>
      <c r="BO215" s="179">
        <v>5324.66</v>
      </c>
      <c r="BP215" s="179">
        <v>8813.5400000000009</v>
      </c>
      <c r="BQ215" s="179">
        <v>8590.93</v>
      </c>
      <c r="BR215" s="179">
        <v>9025.18</v>
      </c>
      <c r="BS215" s="179">
        <v>9101.7800000000007</v>
      </c>
      <c r="BT215" s="179">
        <v>8469.92</v>
      </c>
      <c r="BU215" s="179">
        <v>7148.36</v>
      </c>
      <c r="BV215" s="179">
        <v>7026.94</v>
      </c>
      <c r="BW215" s="179">
        <v>7253.72</v>
      </c>
      <c r="BX215" s="179">
        <v>7740.15</v>
      </c>
      <c r="BY215" s="179">
        <v>7085.69</v>
      </c>
      <c r="BZ215" s="179">
        <v>7592.58</v>
      </c>
      <c r="CA215" s="179">
        <v>7326.98</v>
      </c>
      <c r="CB215" s="179">
        <v>9519.5300000000007</v>
      </c>
      <c r="CC215" s="179">
        <v>9081.84</v>
      </c>
      <c r="CD215" s="179">
        <v>9728.93</v>
      </c>
      <c r="CE215" s="179">
        <v>9783.41</v>
      </c>
      <c r="CF215" s="179">
        <v>9331.26</v>
      </c>
      <c r="CG215" s="179">
        <v>7730.47</v>
      </c>
      <c r="CH215" s="179">
        <v>7678.27</v>
      </c>
      <c r="CI215" s="179">
        <v>7954.59</v>
      </c>
      <c r="CJ215" s="179">
        <v>8288.7800000000007</v>
      </c>
      <c r="CK215" s="179">
        <v>7735.27</v>
      </c>
      <c r="CL215" s="179">
        <v>7178.59</v>
      </c>
      <c r="CM215" s="179">
        <v>3339.78</v>
      </c>
      <c r="CN215" s="179">
        <v>9880.76</v>
      </c>
      <c r="CO215" s="179">
        <v>9757.8799999999992</v>
      </c>
      <c r="CP215" s="179">
        <v>10093.870000000001</v>
      </c>
      <c r="CQ215" s="179">
        <v>10165.14</v>
      </c>
      <c r="CR215" s="179">
        <v>9653.83</v>
      </c>
      <c r="CS215" s="179">
        <v>8006.21</v>
      </c>
      <c r="CT215" s="179">
        <v>7877.84</v>
      </c>
      <c r="CU215" s="179">
        <v>8186.95</v>
      </c>
      <c r="CV215" s="179">
        <v>8430.4699999999993</v>
      </c>
      <c r="CW215" s="179">
        <v>7653.6</v>
      </c>
      <c r="CX215" s="179">
        <v>8442.64</v>
      </c>
      <c r="CY215" s="179">
        <v>7902.14</v>
      </c>
      <c r="CZ215" s="179">
        <v>10204.129999999999</v>
      </c>
      <c r="DA215" s="179">
        <v>10000.4</v>
      </c>
      <c r="DB215" s="179">
        <v>10382.08</v>
      </c>
      <c r="DC215" s="179">
        <v>10489.9</v>
      </c>
      <c r="DD215" s="179">
        <v>9816.85</v>
      </c>
      <c r="DE215" s="179">
        <v>8229.92</v>
      </c>
      <c r="DF215" s="179">
        <v>8102.16</v>
      </c>
      <c r="DG215" s="179">
        <v>8342.2900000000009</v>
      </c>
      <c r="DH215" s="179">
        <v>8634.82</v>
      </c>
      <c r="DI215" s="179">
        <v>7828.12</v>
      </c>
      <c r="DJ215" s="179">
        <v>8614.91</v>
      </c>
      <c r="DK215" s="179">
        <v>2423.33</v>
      </c>
      <c r="DL215" s="179">
        <v>10378.06</v>
      </c>
      <c r="DM215" s="179">
        <v>10221.18</v>
      </c>
      <c r="DN215" s="179">
        <v>10693.24</v>
      </c>
      <c r="DO215" s="179">
        <v>10753.15</v>
      </c>
      <c r="DP215" s="179">
        <v>10047.24</v>
      </c>
      <c r="DQ215" s="179">
        <v>8463.8799999999992</v>
      </c>
      <c r="DR215" s="179">
        <v>8349.25</v>
      </c>
      <c r="DS215" s="179">
        <v>8538.2800000000007</v>
      </c>
      <c r="DT215" s="179">
        <v>8881.34</v>
      </c>
      <c r="DU215" s="179">
        <v>8021.57</v>
      </c>
      <c r="DV215" s="179">
        <v>8782.07</v>
      </c>
      <c r="DW215" s="179">
        <v>8316.2099999999991</v>
      </c>
      <c r="DX215" s="179">
        <v>10628.51</v>
      </c>
      <c r="DY215" s="179">
        <v>10386.58</v>
      </c>
      <c r="DZ215" s="179">
        <v>10965.25</v>
      </c>
      <c r="EA215" s="179">
        <v>10929.18</v>
      </c>
      <c r="EB215" s="179">
        <v>10299.200000000001</v>
      </c>
      <c r="EC215" s="179">
        <v>8541.5400000000009</v>
      </c>
      <c r="ED215" s="179">
        <v>8469.5499999999993</v>
      </c>
      <c r="EE215" s="179">
        <v>8750.36</v>
      </c>
      <c r="EF215" s="179">
        <v>9107.07</v>
      </c>
      <c r="EG215" s="179">
        <v>8522.56</v>
      </c>
      <c r="EH215" s="179">
        <v>299.12</v>
      </c>
      <c r="EI215" s="179">
        <v>1689.57</v>
      </c>
      <c r="EJ215" s="179">
        <v>10926.2</v>
      </c>
      <c r="EK215" s="179">
        <v>10674.65</v>
      </c>
      <c r="EL215" s="179">
        <v>11291.67</v>
      </c>
      <c r="EM215" s="179">
        <v>11270.14</v>
      </c>
      <c r="EN215" s="179">
        <v>10637.8</v>
      </c>
      <c r="EO215" s="179">
        <v>8840.7000000000007</v>
      </c>
      <c r="EP215" s="179">
        <v>8682.83</v>
      </c>
      <c r="EQ215" s="179">
        <v>9020.14</v>
      </c>
      <c r="ER215" s="179">
        <v>9256.56</v>
      </c>
      <c r="ES215" s="179">
        <v>8334.7999999999993</v>
      </c>
      <c r="ET215" s="179">
        <v>9061.83</v>
      </c>
      <c r="EU215" s="179">
        <v>8556.9500000000007</v>
      </c>
      <c r="EV215" s="179">
        <v>11084.96</v>
      </c>
      <c r="EW215" s="179">
        <v>10788.48</v>
      </c>
      <c r="EX215" s="179">
        <v>11391.57</v>
      </c>
      <c r="EY215" s="179">
        <v>11471.63</v>
      </c>
      <c r="EZ215" s="179">
        <v>10705.68</v>
      </c>
      <c r="FA215" s="179">
        <v>8876.76</v>
      </c>
      <c r="FB215" s="179">
        <v>8827.4599999999991</v>
      </c>
      <c r="FC215" s="179">
        <v>9118.7900000000009</v>
      </c>
      <c r="FD215" s="179">
        <v>9317.0400000000009</v>
      </c>
      <c r="FE215" s="179">
        <v>8445</v>
      </c>
      <c r="FF215" s="179">
        <v>3866.06</v>
      </c>
      <c r="FG215" s="179">
        <v>7823.4</v>
      </c>
      <c r="FH215" s="179">
        <v>11282.05</v>
      </c>
      <c r="FI215" s="179">
        <v>11044.49</v>
      </c>
      <c r="FJ215" s="179">
        <v>11646.23</v>
      </c>
      <c r="FK215" s="179">
        <v>11706.6</v>
      </c>
      <c r="FL215" s="179">
        <v>10953.59</v>
      </c>
      <c r="FM215" s="179">
        <v>9057.49</v>
      </c>
      <c r="FN215" s="179">
        <v>8978.43</v>
      </c>
      <c r="FO215" s="179">
        <v>9331.93</v>
      </c>
      <c r="FP215" s="179">
        <v>9572.59</v>
      </c>
      <c r="FQ215" s="179">
        <v>8686.4</v>
      </c>
      <c r="FR215" s="179">
        <v>9377.9</v>
      </c>
      <c r="FS215" s="179">
        <v>9003.9</v>
      </c>
      <c r="FT215" s="179">
        <v>11591.96</v>
      </c>
      <c r="FU215" s="179">
        <v>11323.27</v>
      </c>
      <c r="FV215" s="179">
        <v>12019.74</v>
      </c>
      <c r="FW215" s="179">
        <v>11888.04</v>
      </c>
      <c r="FX215" s="179">
        <v>11241.5</v>
      </c>
      <c r="FY215" s="179">
        <v>9224.35</v>
      </c>
      <c r="FZ215" s="179">
        <v>9142.44</v>
      </c>
      <c r="GA215" s="179">
        <v>9658.64</v>
      </c>
    </row>
    <row r="216" spans="2:183">
      <c r="B216" s="180" t="s">
        <v>7</v>
      </c>
      <c r="C216" s="181" t="s">
        <v>48</v>
      </c>
      <c r="D216" s="94">
        <v>0.22307574767738789</v>
      </c>
      <c r="E216" s="95">
        <v>0.22319184158298988</v>
      </c>
      <c r="F216" s="95">
        <v>0.22223186160156302</v>
      </c>
      <c r="G216" s="95">
        <v>0.22232311987832037</v>
      </c>
      <c r="H216" s="95">
        <v>0.20770448652428938</v>
      </c>
      <c r="I216" s="95">
        <v>0.20733359381185593</v>
      </c>
      <c r="J216" s="95">
        <v>0.20769583872582709</v>
      </c>
      <c r="K216" s="95">
        <v>0.20778373086023552</v>
      </c>
      <c r="L216" s="95">
        <v>0.20717536071751017</v>
      </c>
      <c r="M216" s="95">
        <v>0.2226406429391504</v>
      </c>
      <c r="N216" s="95">
        <v>0.22255284186617519</v>
      </c>
      <c r="O216" s="95">
        <v>0.22265980668118751</v>
      </c>
      <c r="P216" s="95">
        <v>0.22322991952631321</v>
      </c>
      <c r="Q216" s="95">
        <v>0.22309919142847637</v>
      </c>
      <c r="R216" s="95">
        <v>0.22214338389349503</v>
      </c>
      <c r="S216" s="95">
        <v>0.22239869841044987</v>
      </c>
      <c r="T216" s="95">
        <v>0.20761743970458427</v>
      </c>
      <c r="U216" s="95">
        <v>0.20754837147238048</v>
      </c>
      <c r="V216" s="95">
        <v>0.20771543291424385</v>
      </c>
      <c r="W216" s="95">
        <v>0.20768781273478126</v>
      </c>
      <c r="X216" s="95">
        <v>0.20705304190382243</v>
      </c>
      <c r="Y216" s="95">
        <v>0.22217176327174726</v>
      </c>
      <c r="Z216" s="95">
        <v>0.22222373919556629</v>
      </c>
      <c r="AA216" s="95">
        <v>0.22227860174424535</v>
      </c>
      <c r="AB216" s="95">
        <v>0.22235021614457534</v>
      </c>
      <c r="AC216" s="95">
        <v>0.22258859101937703</v>
      </c>
      <c r="AD216" s="95">
        <v>0.22176127595263068</v>
      </c>
      <c r="AE216" s="95">
        <v>0.22176255288056212</v>
      </c>
      <c r="AF216" s="95">
        <v>0.20715022000883093</v>
      </c>
      <c r="AG216" s="95">
        <v>0.20739740788612437</v>
      </c>
      <c r="AH216" s="95">
        <v>0.20753448592931539</v>
      </c>
      <c r="AI216" s="95">
        <v>0.20757192034135652</v>
      </c>
      <c r="AJ216" s="95">
        <v>0.2068354748175506</v>
      </c>
      <c r="AK216" s="95">
        <v>0.22176205767809928</v>
      </c>
      <c r="AL216" s="95">
        <v>0.22196675187828369</v>
      </c>
      <c r="AM216" s="95">
        <v>0.22153105536750578</v>
      </c>
      <c r="AN216" s="95">
        <v>0.22248344028605893</v>
      </c>
      <c r="AO216" s="95">
        <v>0.22268034516757251</v>
      </c>
      <c r="AP216" s="95">
        <v>0.22233954144723664</v>
      </c>
      <c r="AQ216" s="95">
        <v>0.22148835162435995</v>
      </c>
      <c r="AR216" s="95">
        <v>0.20735716598782072</v>
      </c>
      <c r="AS216" s="95">
        <v>0.20755266891680604</v>
      </c>
      <c r="AT216" s="95">
        <v>0.20757588503394631</v>
      </c>
      <c r="AU216" s="95">
        <v>0.20785463141003227</v>
      </c>
      <c r="AV216" s="95">
        <v>0.20704484972088147</v>
      </c>
      <c r="AW216" s="95">
        <v>0.221995159177934</v>
      </c>
      <c r="AX216" s="95">
        <v>0.22208017460540738</v>
      </c>
      <c r="AY216" s="95">
        <v>0.22170670160888831</v>
      </c>
      <c r="AZ216" s="95">
        <v>0.22256259119545804</v>
      </c>
      <c r="BA216" s="95">
        <v>0.22281773149743717</v>
      </c>
      <c r="BB216" s="95">
        <v>0.22199241575435555</v>
      </c>
      <c r="BC216" s="95">
        <v>0.22149824112567956</v>
      </c>
      <c r="BD216" s="95">
        <v>0.20729588535456336</v>
      </c>
      <c r="BE216" s="95">
        <v>0.2074204605039634</v>
      </c>
      <c r="BF216" s="95">
        <v>0.20752088832891188</v>
      </c>
      <c r="BG216" s="95">
        <v>0.2078002067962518</v>
      </c>
      <c r="BH216" s="95">
        <v>0.20682454932961222</v>
      </c>
      <c r="BI216" s="95">
        <v>0.22190804655998783</v>
      </c>
      <c r="BJ216" s="95">
        <v>0.22197119587572686</v>
      </c>
      <c r="BK216" s="95">
        <v>0.22178607698639072</v>
      </c>
      <c r="BL216" s="95">
        <v>0.22273375309135121</v>
      </c>
      <c r="BM216" s="95">
        <v>0.22301403277505491</v>
      </c>
      <c r="BN216" s="95">
        <v>0.22209729266419656</v>
      </c>
      <c r="BO216" s="95">
        <v>0.22196337531036017</v>
      </c>
      <c r="BP216" s="95">
        <v>0.20759748438581899</v>
      </c>
      <c r="BQ216" s="95">
        <v>0.2077614476773916</v>
      </c>
      <c r="BR216" s="95">
        <v>0.20808889740099176</v>
      </c>
      <c r="BS216" s="95">
        <v>0.20822232464606386</v>
      </c>
      <c r="BT216" s="95">
        <v>0.20748302168572547</v>
      </c>
      <c r="BU216" s="95">
        <v>0.22284873797000693</v>
      </c>
      <c r="BV216" s="95">
        <v>0.22339504274727473</v>
      </c>
      <c r="BW216" s="95">
        <v>0.22331406538548293</v>
      </c>
      <c r="BX216" s="95">
        <v>0.22403744785012739</v>
      </c>
      <c r="BY216" s="95">
        <v>0.22414512767524036</v>
      </c>
      <c r="BZ216" s="95">
        <v>0.22364240184384093</v>
      </c>
      <c r="CA216" s="95">
        <v>0.22339437841445983</v>
      </c>
      <c r="CB216" s="95">
        <v>0.20844210249695772</v>
      </c>
      <c r="CC216" s="95">
        <v>0.20813189932417117</v>
      </c>
      <c r="CD216" s="95">
        <v>0.20882087791762946</v>
      </c>
      <c r="CE216" s="95">
        <v>0.20894222709385254</v>
      </c>
      <c r="CF216" s="95">
        <v>0.2087075191175001</v>
      </c>
      <c r="CG216" s="95">
        <v>0.22393582562095898</v>
      </c>
      <c r="CH216" s="95">
        <v>0.22426362829272334</v>
      </c>
      <c r="CI216" s="95">
        <v>0.22434980184318162</v>
      </c>
      <c r="CJ216" s="95">
        <v>0.22465487829181474</v>
      </c>
      <c r="CK216" s="95">
        <v>0.22463612400726471</v>
      </c>
      <c r="CL216" s="95">
        <v>0.22461393345789371</v>
      </c>
      <c r="CM216" s="95">
        <v>0.2239866528456031</v>
      </c>
      <c r="CN216" s="95">
        <v>0.20869644584160485</v>
      </c>
      <c r="CO216" s="95">
        <v>0.2091270778842238</v>
      </c>
      <c r="CP216" s="95">
        <v>0.20904790542718651</v>
      </c>
      <c r="CQ216" s="95">
        <v>0.20916853552124376</v>
      </c>
      <c r="CR216" s="95">
        <v>0.20887689401664788</v>
      </c>
      <c r="CS216" s="95">
        <v>0.22406385210721913</v>
      </c>
      <c r="CT216" s="95">
        <v>0.22426026961310006</v>
      </c>
      <c r="CU216" s="95">
        <v>0.22439533885100049</v>
      </c>
      <c r="CV216" s="95">
        <v>0.22448491801711362</v>
      </c>
      <c r="CW216" s="95">
        <v>0.22454695817039896</v>
      </c>
      <c r="CX216" s="95">
        <v>0.22450916463438902</v>
      </c>
      <c r="CY216" s="95">
        <v>0.22391826222192987</v>
      </c>
      <c r="CZ216" s="95">
        <v>0.20881088574208725</v>
      </c>
      <c r="DA216" s="95">
        <v>0.20902838780063288</v>
      </c>
      <c r="DB216" s="95">
        <v>0.20906778143821103</v>
      </c>
      <c r="DC216" s="95">
        <v>0.20925480707850716</v>
      </c>
      <c r="DD216" s="95">
        <v>0.20869106114724284</v>
      </c>
      <c r="DE216" s="95">
        <v>0.2240720626057619</v>
      </c>
      <c r="DF216" s="95">
        <v>0.22431122502439929</v>
      </c>
      <c r="DG216" s="95">
        <v>0.22428294400605961</v>
      </c>
      <c r="DH216" s="95">
        <v>0.2244087984036528</v>
      </c>
      <c r="DI216" s="95">
        <v>0.2244665727517737</v>
      </c>
      <c r="DJ216" s="95">
        <v>0.22440024894130664</v>
      </c>
      <c r="DK216" s="95">
        <v>0.22386674873911613</v>
      </c>
      <c r="DL216" s="95">
        <v>0.20864301272146793</v>
      </c>
      <c r="DM216" s="95">
        <v>0.20893672402134814</v>
      </c>
      <c r="DN216" s="95">
        <v>0.20912278345818555</v>
      </c>
      <c r="DO216" s="95">
        <v>0.20922585399432481</v>
      </c>
      <c r="DP216" s="95">
        <v>0.20860112606515169</v>
      </c>
      <c r="DQ216" s="95">
        <v>0.22409837369445837</v>
      </c>
      <c r="DR216" s="95">
        <v>0.2243700087890497</v>
      </c>
      <c r="DS216" s="95">
        <v>0.22421292822021588</v>
      </c>
      <c r="DT216" s="95">
        <v>0.22444051188295205</v>
      </c>
      <c r="DU216" s="95">
        <v>0.22442925118185264</v>
      </c>
      <c r="DV216" s="95">
        <v>0.22431322176626944</v>
      </c>
      <c r="DW216" s="95">
        <v>0.22392028202746922</v>
      </c>
      <c r="DX216" s="95">
        <v>0.20855369900011586</v>
      </c>
      <c r="DY216" s="95">
        <v>0.20873490124746394</v>
      </c>
      <c r="DZ216" s="95">
        <v>0.20908574200674646</v>
      </c>
      <c r="EA216" s="95">
        <v>0.20908636955576609</v>
      </c>
      <c r="EB216" s="95">
        <v>0.20854618625354687</v>
      </c>
      <c r="EC216" s="95">
        <v>0.223764629127846</v>
      </c>
      <c r="ED216" s="95">
        <v>0.22417641077970846</v>
      </c>
      <c r="EE216" s="95">
        <v>0.22414440155716708</v>
      </c>
      <c r="EF216" s="95">
        <v>0.22439824624348151</v>
      </c>
      <c r="EG216" s="95">
        <v>0.224388844214199</v>
      </c>
      <c r="EH216" s="95">
        <v>0.22413886312169146</v>
      </c>
      <c r="EI216" s="95">
        <v>0.22358577904768578</v>
      </c>
      <c r="EJ216" s="95">
        <v>0.20858529148166843</v>
      </c>
      <c r="EK216" s="95">
        <v>0.2087319135286233</v>
      </c>
      <c r="EL216" s="95">
        <v>0.20913627643013949</v>
      </c>
      <c r="EM216" s="95">
        <v>0.20910424432987096</v>
      </c>
      <c r="EN216" s="95">
        <v>0.2086731517645054</v>
      </c>
      <c r="EO216" s="95">
        <v>0.22392170916737125</v>
      </c>
      <c r="EP216" s="95">
        <v>0.22414213386763054</v>
      </c>
      <c r="EQ216" s="95">
        <v>0.22422397747793704</v>
      </c>
      <c r="ER216" s="95">
        <v>0.22431678850446835</v>
      </c>
      <c r="ES216" s="95">
        <v>0.22426308198673001</v>
      </c>
      <c r="ET216" s="95">
        <v>0.22403751336630415</v>
      </c>
      <c r="EU216" s="95">
        <v>0.22342492815181442</v>
      </c>
      <c r="EV216" s="95">
        <v>0.20847371387839791</v>
      </c>
      <c r="EW216" s="95">
        <v>0.2085969657425561</v>
      </c>
      <c r="EX216" s="95">
        <v>0.20894506458399756</v>
      </c>
      <c r="EY216" s="95">
        <v>0.20911951729207556</v>
      </c>
      <c r="EZ216" s="95">
        <v>0.20839738438642774</v>
      </c>
      <c r="FA216" s="95">
        <v>0.22356175134997083</v>
      </c>
      <c r="FB216" s="95">
        <v>0.22411038936401775</v>
      </c>
      <c r="FC216" s="95">
        <v>0.2239907104382261</v>
      </c>
      <c r="FD216" s="95">
        <v>0.22401142046381672</v>
      </c>
      <c r="FE216" s="95">
        <v>0.22403566187650084</v>
      </c>
      <c r="FF216" s="95">
        <v>0.22373110103706603</v>
      </c>
      <c r="FG216" s="95">
        <v>0.22313298474698967</v>
      </c>
      <c r="FH216" s="95">
        <v>0.20823723070464703</v>
      </c>
      <c r="FI216" s="95">
        <v>0.20840263383938842</v>
      </c>
      <c r="FJ216" s="95">
        <v>0.20888106878707463</v>
      </c>
      <c r="FK216" s="95">
        <v>0.20897630780698923</v>
      </c>
      <c r="FL216" s="95">
        <v>0.2082982694401814</v>
      </c>
      <c r="FM216" s="95">
        <v>0.22337416739928376</v>
      </c>
      <c r="FN216" s="95">
        <v>0.22388229173124768</v>
      </c>
      <c r="FO216" s="95">
        <v>0.22394109999543177</v>
      </c>
      <c r="FP216" s="95">
        <v>0.22387511497121193</v>
      </c>
      <c r="FQ216" s="95">
        <v>0.22391320710051524</v>
      </c>
      <c r="FR216" s="95">
        <v>0.22337173049052214</v>
      </c>
      <c r="FS216" s="95">
        <v>0.22316119017862607</v>
      </c>
      <c r="FT216" s="95">
        <v>0.20810325511764388</v>
      </c>
      <c r="FU216" s="95">
        <v>0.20823453901686059</v>
      </c>
      <c r="FV216" s="95">
        <v>0.20882862696173304</v>
      </c>
      <c r="FW216" s="95">
        <v>0.20854209243667635</v>
      </c>
      <c r="FX216" s="95">
        <v>0.20815208085191222</v>
      </c>
      <c r="FY216" s="95">
        <v>0.22306027653482055</v>
      </c>
      <c r="FZ216" s="95">
        <v>0.22353762224078769</v>
      </c>
      <c r="GA216" s="95">
        <v>0.22397605383271954</v>
      </c>
    </row>
    <row r="217" spans="2:183">
      <c r="B217" s="44" t="s">
        <v>7</v>
      </c>
      <c r="C217" s="651" t="s">
        <v>94</v>
      </c>
      <c r="D217" s="182">
        <v>148374.63212669684</v>
      </c>
      <c r="E217" s="182">
        <v>134391.75339366516</v>
      </c>
      <c r="F217" s="182">
        <v>143819.54208144796</v>
      </c>
      <c r="G217" s="182">
        <v>139745.54298642534</v>
      </c>
      <c r="H217" s="182">
        <v>145744.89276018098</v>
      </c>
      <c r="I217" s="182">
        <v>139185.88823529414</v>
      </c>
      <c r="J217" s="182">
        <v>146725.74660633484</v>
      </c>
      <c r="K217" s="182">
        <v>146745.24886877829</v>
      </c>
      <c r="L217" s="182">
        <v>138667.92398190044</v>
      </c>
      <c r="M217" s="182">
        <v>146365.88778280542</v>
      </c>
      <c r="N217" s="182">
        <v>140906.60633484164</v>
      </c>
      <c r="O217" s="182">
        <v>146409.78552036197</v>
      </c>
      <c r="P217" s="182">
        <v>149178.33710407239</v>
      </c>
      <c r="Q217" s="182">
        <v>134500.55429864253</v>
      </c>
      <c r="R217" s="182">
        <v>103849.67466063349</v>
      </c>
      <c r="S217" s="182">
        <v>123308.14479638009</v>
      </c>
      <c r="T217" s="182">
        <v>145284.4628959276</v>
      </c>
      <c r="U217" s="182">
        <v>140519.56425339368</v>
      </c>
      <c r="V217" s="182">
        <v>146500.57692307694</v>
      </c>
      <c r="W217" s="182">
        <v>146330.82579185523</v>
      </c>
      <c r="X217" s="182">
        <v>137799.28144796379</v>
      </c>
      <c r="Y217" s="182">
        <v>144067.04208144796</v>
      </c>
      <c r="Z217" s="182">
        <v>138930.31674208143</v>
      </c>
      <c r="AA217" s="182">
        <v>144066.5325791855</v>
      </c>
      <c r="AB217" s="182">
        <v>144689.80180995475</v>
      </c>
      <c r="AC217" s="182">
        <v>132045.57149321266</v>
      </c>
      <c r="AD217" s="182">
        <v>141898.62579185521</v>
      </c>
      <c r="AE217" s="182">
        <v>91967.932579185537</v>
      </c>
      <c r="AF217" s="182">
        <v>139939.83574660635</v>
      </c>
      <c r="AG217" s="182">
        <v>139378.071040724</v>
      </c>
      <c r="AH217" s="182">
        <v>145603.94796380092</v>
      </c>
      <c r="AI217" s="182">
        <v>145657.66968325793</v>
      </c>
      <c r="AJ217" s="182">
        <v>136226.83257918552</v>
      </c>
      <c r="AK217" s="182">
        <v>141916.83846153849</v>
      </c>
      <c r="AL217" s="182">
        <v>136994.37239819005</v>
      </c>
      <c r="AM217" s="182">
        <v>140302.54570135748</v>
      </c>
      <c r="AN217" s="182">
        <v>145131.27828054299</v>
      </c>
      <c r="AO217" s="182">
        <v>137361.17104072397</v>
      </c>
      <c r="AP217" s="182">
        <v>79984.390950226254</v>
      </c>
      <c r="AQ217" s="182">
        <v>74605.592760180996</v>
      </c>
      <c r="AR217" s="182">
        <v>143699.88099547511</v>
      </c>
      <c r="AS217" s="182">
        <v>140465.90497737558</v>
      </c>
      <c r="AT217" s="182">
        <v>145811.10316742078</v>
      </c>
      <c r="AU217" s="182">
        <v>147065.407239819</v>
      </c>
      <c r="AV217" s="182">
        <v>137777.12669683259</v>
      </c>
      <c r="AW217" s="182">
        <v>142944.9660633484</v>
      </c>
      <c r="AX217" s="182">
        <v>138016.99095022626</v>
      </c>
      <c r="AY217" s="182">
        <v>140908.26968325791</v>
      </c>
      <c r="AZ217" s="182">
        <v>145214.67149321266</v>
      </c>
      <c r="BA217" s="182">
        <v>132707.94705882354</v>
      </c>
      <c r="BB217" s="182">
        <v>110447.9552036199</v>
      </c>
      <c r="BC217" s="182">
        <v>119650.63891402713</v>
      </c>
      <c r="BD217" s="182">
        <v>142840.36787330316</v>
      </c>
      <c r="BE217" s="182">
        <v>139214.14615384614</v>
      </c>
      <c r="BF217" s="182">
        <v>144792.78280542986</v>
      </c>
      <c r="BG217" s="182">
        <v>146374.70588235295</v>
      </c>
      <c r="BH217" s="182">
        <v>135897.37013574661</v>
      </c>
      <c r="BI217" s="182">
        <v>141850.66153846154</v>
      </c>
      <c r="BJ217" s="182">
        <v>137019.94343891402</v>
      </c>
      <c r="BK217" s="182">
        <v>140817.72081447966</v>
      </c>
      <c r="BL217" s="182">
        <v>146400.26018099545</v>
      </c>
      <c r="BM217" s="182">
        <v>133776.07466063349</v>
      </c>
      <c r="BN217" s="182">
        <v>108077.62443438914</v>
      </c>
      <c r="BO217" s="182">
        <v>123972.31357466066</v>
      </c>
      <c r="BP217" s="182">
        <v>145277.53981900454</v>
      </c>
      <c r="BQ217" s="182">
        <v>141263.5972850679</v>
      </c>
      <c r="BR217" s="182">
        <v>148298.47873303166</v>
      </c>
      <c r="BS217" s="182">
        <v>149575.0678733032</v>
      </c>
      <c r="BT217" s="182">
        <v>139576.91176470587</v>
      </c>
      <c r="BU217" s="182">
        <v>147344.62126696832</v>
      </c>
      <c r="BV217" s="182">
        <v>144070.41312217194</v>
      </c>
      <c r="BW217" s="182">
        <v>148908.25791855203</v>
      </c>
      <c r="BX217" s="182">
        <v>154041.3746606335</v>
      </c>
      <c r="BY217" s="182">
        <v>125975.98959276018</v>
      </c>
      <c r="BZ217" s="182">
        <v>76657.607239819001</v>
      </c>
      <c r="CA217" s="182">
        <v>105402.61266968327</v>
      </c>
      <c r="CB217" s="182">
        <v>151039.81357466063</v>
      </c>
      <c r="CC217" s="182">
        <v>145098.15610859729</v>
      </c>
      <c r="CD217" s="182">
        <v>154795.33936651581</v>
      </c>
      <c r="CE217" s="182">
        <v>155085.76923076925</v>
      </c>
      <c r="CF217" s="182">
        <v>148081.84343891405</v>
      </c>
      <c r="CG217" s="182">
        <v>153757.81131221721</v>
      </c>
      <c r="CH217" s="182">
        <v>153051.84932126696</v>
      </c>
      <c r="CI217" s="182">
        <v>158473.14479638007</v>
      </c>
      <c r="CJ217" s="182">
        <v>159827.73755656107</v>
      </c>
      <c r="CK217" s="182">
        <v>149043.74977375567</v>
      </c>
      <c r="CL217" s="182">
        <v>148181.53846153844</v>
      </c>
      <c r="CM217" s="182">
        <v>106928.28054298644</v>
      </c>
      <c r="CN217" s="182">
        <v>152821.07466063349</v>
      </c>
      <c r="CO217" s="182">
        <v>149783.80090497737</v>
      </c>
      <c r="CP217" s="182">
        <v>155526.10859728506</v>
      </c>
      <c r="CQ217" s="182">
        <v>156407.72669683257</v>
      </c>
      <c r="CR217" s="182">
        <v>148799.30950226245</v>
      </c>
      <c r="CS217" s="182">
        <v>154816.52126696834</v>
      </c>
      <c r="CT217" s="182">
        <v>152294.65520361991</v>
      </c>
      <c r="CU217" s="182">
        <v>158491.03529411764</v>
      </c>
      <c r="CV217" s="182">
        <v>158761.65701357467</v>
      </c>
      <c r="CW217" s="182">
        <v>121438.29185520361</v>
      </c>
      <c r="CX217" s="182">
        <v>128549.73438914027</v>
      </c>
      <c r="CY217" s="182">
        <v>149155.65067873301</v>
      </c>
      <c r="CZ217" s="182">
        <v>153383.46742081447</v>
      </c>
      <c r="DA217" s="182">
        <v>150278.71583710407</v>
      </c>
      <c r="DB217" s="182">
        <v>156084.00995475112</v>
      </c>
      <c r="DC217" s="182">
        <v>157420.50316742083</v>
      </c>
      <c r="DD217" s="182">
        <v>147955.9954751131</v>
      </c>
      <c r="DE217" s="182">
        <v>155215.29999999999</v>
      </c>
      <c r="DF217" s="182">
        <v>152916.7701357466</v>
      </c>
      <c r="DG217" s="182">
        <v>157439.25339366516</v>
      </c>
      <c r="DH217" s="182">
        <v>158726.06877828052</v>
      </c>
      <c r="DI217" s="182">
        <v>143785.80904977376</v>
      </c>
      <c r="DJ217" s="182">
        <v>158058.04343891403</v>
      </c>
      <c r="DK217" s="182">
        <v>96295.385972850694</v>
      </c>
      <c r="DL217" s="182">
        <v>152719.98823529412</v>
      </c>
      <c r="DM217" s="182">
        <v>149935.59411764704</v>
      </c>
      <c r="DN217" s="182">
        <v>156697.79366515836</v>
      </c>
      <c r="DO217" s="182">
        <v>157573.42171945702</v>
      </c>
      <c r="DP217" s="182">
        <v>148061.32398190047</v>
      </c>
      <c r="DQ217" s="182">
        <v>155738.19004524886</v>
      </c>
      <c r="DR217" s="182">
        <v>153344.31583710405</v>
      </c>
      <c r="DS217" s="182">
        <v>157347.56244343892</v>
      </c>
      <c r="DT217" s="182">
        <v>158810.57149321266</v>
      </c>
      <c r="DU217" s="182">
        <v>143385.71809954749</v>
      </c>
      <c r="DV217" s="182">
        <v>139379.67149321266</v>
      </c>
      <c r="DW217" s="182">
        <v>114718.24389140272</v>
      </c>
      <c r="DX217" s="182">
        <v>152011.66832579189</v>
      </c>
      <c r="DY217" s="182">
        <v>148577.64162895927</v>
      </c>
      <c r="DZ217" s="182">
        <v>156566.59502262445</v>
      </c>
      <c r="EA217" s="182">
        <v>155826.35746606335</v>
      </c>
      <c r="EB217" s="182">
        <v>147351.24977375567</v>
      </c>
      <c r="EC217" s="182">
        <v>153088.55203619908</v>
      </c>
      <c r="ED217" s="182">
        <v>151513.98190045249</v>
      </c>
      <c r="EE217" s="182">
        <v>156774.30950226245</v>
      </c>
      <c r="EF217" s="182">
        <v>158866.62895927601</v>
      </c>
      <c r="EG217" s="182">
        <v>148368.96470588236</v>
      </c>
      <c r="EH217" s="182">
        <v>79737.345248868776</v>
      </c>
      <c r="EI217" s="182">
        <v>88633.649773755649</v>
      </c>
      <c r="EJ217" s="182">
        <v>152226.88914027149</v>
      </c>
      <c r="EK217" s="182">
        <v>148374.9149321267</v>
      </c>
      <c r="EL217" s="182">
        <v>156815.96199095022</v>
      </c>
      <c r="EM217" s="182">
        <v>156416.80452488689</v>
      </c>
      <c r="EN217" s="182">
        <v>148333.89140271494</v>
      </c>
      <c r="EO217" s="182">
        <v>154093.07149321266</v>
      </c>
      <c r="EP217" s="182">
        <v>151243.87420814479</v>
      </c>
      <c r="EQ217" s="182">
        <v>157508.28054298641</v>
      </c>
      <c r="ER217" s="182">
        <v>157156.94570135747</v>
      </c>
      <c r="ES217" s="182">
        <v>141955.70135746605</v>
      </c>
      <c r="ET217" s="182">
        <v>129854.09502262445</v>
      </c>
      <c r="EU217" s="182">
        <v>119561.38597285066</v>
      </c>
      <c r="EV217" s="182">
        <v>150848.45610859728</v>
      </c>
      <c r="EW217" s="182">
        <v>146753.51809954751</v>
      </c>
      <c r="EX217" s="182">
        <v>154661.21040723982</v>
      </c>
      <c r="EY217" s="182">
        <v>155367.49411764706</v>
      </c>
      <c r="EZ217" s="182">
        <v>145792.72579185519</v>
      </c>
      <c r="FA217" s="182">
        <v>151628.29140271494</v>
      </c>
      <c r="FB217" s="182">
        <v>150117.03076923077</v>
      </c>
      <c r="FC217" s="182">
        <v>155551.4027149321</v>
      </c>
      <c r="FD217" s="182">
        <v>154448.48416289594</v>
      </c>
      <c r="FE217" s="182">
        <v>139655.2036199095</v>
      </c>
      <c r="FF217" s="182">
        <v>107452.63031674207</v>
      </c>
      <c r="FG217" s="182">
        <v>137677.10950226244</v>
      </c>
      <c r="FH217" s="182">
        <v>149273.64253393665</v>
      </c>
      <c r="FI217" s="182">
        <v>145779.27058823529</v>
      </c>
      <c r="FJ217" s="182">
        <v>153739.28190045251</v>
      </c>
      <c r="FK217" s="182">
        <v>154252.68099547509</v>
      </c>
      <c r="FL217" s="182">
        <v>145056.02352941176</v>
      </c>
      <c r="FM217" s="182">
        <v>150455.76923076925</v>
      </c>
      <c r="FN217" s="182">
        <v>148289.43438914028</v>
      </c>
      <c r="FO217" s="182">
        <v>154344.79095022625</v>
      </c>
      <c r="FP217" s="182">
        <v>153569.22488687781</v>
      </c>
      <c r="FQ217" s="182">
        <v>139436.99095022626</v>
      </c>
      <c r="FR217" s="182">
        <v>151036.65158371039</v>
      </c>
      <c r="FS217" s="182">
        <v>145222.42081447964</v>
      </c>
      <c r="FT217" s="182">
        <v>148778.54615384614</v>
      </c>
      <c r="FU217" s="182">
        <v>144824.97737556562</v>
      </c>
      <c r="FV217" s="182">
        <v>153806.50497737556</v>
      </c>
      <c r="FW217" s="182">
        <v>152278.99366515834</v>
      </c>
      <c r="FX217" s="182">
        <v>129934.85248868777</v>
      </c>
      <c r="FY217" s="182">
        <v>75210.480542986421</v>
      </c>
      <c r="FZ217" s="182">
        <v>105571.7221719457</v>
      </c>
      <c r="GA217" s="182">
        <v>154698.42760180996</v>
      </c>
    </row>
    <row r="218" spans="2:183">
      <c r="B218" s="43" t="s">
        <v>7</v>
      </c>
      <c r="C218" s="652" t="s">
        <v>49</v>
      </c>
      <c r="D218" s="17">
        <v>744</v>
      </c>
      <c r="E218" s="17">
        <v>672</v>
      </c>
      <c r="F218" s="17">
        <v>744</v>
      </c>
      <c r="G218" s="17">
        <v>720</v>
      </c>
      <c r="H218" s="17">
        <v>744</v>
      </c>
      <c r="I218" s="17">
        <v>720</v>
      </c>
      <c r="J218" s="17">
        <v>744</v>
      </c>
      <c r="K218" s="17">
        <v>744</v>
      </c>
      <c r="L218" s="17">
        <v>720</v>
      </c>
      <c r="M218" s="17">
        <v>744</v>
      </c>
      <c r="N218" s="17">
        <v>720</v>
      </c>
      <c r="O218" s="17">
        <v>744</v>
      </c>
      <c r="P218" s="17">
        <v>744</v>
      </c>
      <c r="Q218" s="17">
        <v>672</v>
      </c>
      <c r="R218" s="17">
        <v>744</v>
      </c>
      <c r="S218" s="17">
        <v>720</v>
      </c>
      <c r="T218" s="17">
        <v>744</v>
      </c>
      <c r="U218" s="17">
        <v>720</v>
      </c>
      <c r="V218" s="17">
        <v>744</v>
      </c>
      <c r="W218" s="17">
        <v>744</v>
      </c>
      <c r="X218" s="17">
        <v>720</v>
      </c>
      <c r="Y218" s="17">
        <v>744</v>
      </c>
      <c r="Z218" s="17">
        <v>720</v>
      </c>
      <c r="AA218" s="17">
        <v>744</v>
      </c>
      <c r="AB218" s="17">
        <v>744</v>
      </c>
      <c r="AC218" s="17">
        <v>672</v>
      </c>
      <c r="AD218" s="17">
        <v>744</v>
      </c>
      <c r="AE218" s="17">
        <v>720</v>
      </c>
      <c r="AF218" s="17">
        <v>744</v>
      </c>
      <c r="AG218" s="17">
        <v>720</v>
      </c>
      <c r="AH218" s="17">
        <v>744</v>
      </c>
      <c r="AI218" s="17">
        <v>744</v>
      </c>
      <c r="AJ218" s="17">
        <v>720</v>
      </c>
      <c r="AK218" s="17">
        <v>744</v>
      </c>
      <c r="AL218" s="17">
        <v>720</v>
      </c>
      <c r="AM218" s="17">
        <v>744</v>
      </c>
      <c r="AN218" s="17">
        <v>744</v>
      </c>
      <c r="AO218" s="17">
        <v>696</v>
      </c>
      <c r="AP218" s="17">
        <v>744</v>
      </c>
      <c r="AQ218" s="17">
        <v>720</v>
      </c>
      <c r="AR218" s="17">
        <v>744</v>
      </c>
      <c r="AS218" s="17">
        <v>720</v>
      </c>
      <c r="AT218" s="17">
        <v>744</v>
      </c>
      <c r="AU218" s="17">
        <v>744</v>
      </c>
      <c r="AV218" s="17">
        <v>720</v>
      </c>
      <c r="AW218" s="17">
        <v>744</v>
      </c>
      <c r="AX218" s="17">
        <v>720</v>
      </c>
      <c r="AY218" s="17">
        <v>744</v>
      </c>
      <c r="AZ218" s="17">
        <v>744</v>
      </c>
      <c r="BA218" s="17">
        <v>672</v>
      </c>
      <c r="BB218" s="17">
        <v>744</v>
      </c>
      <c r="BC218" s="17">
        <v>720</v>
      </c>
      <c r="BD218" s="17">
        <v>744</v>
      </c>
      <c r="BE218" s="17">
        <v>720</v>
      </c>
      <c r="BF218" s="17">
        <v>744</v>
      </c>
      <c r="BG218" s="17">
        <v>744</v>
      </c>
      <c r="BH218" s="17">
        <v>720</v>
      </c>
      <c r="BI218" s="17">
        <v>744</v>
      </c>
      <c r="BJ218" s="17">
        <v>720</v>
      </c>
      <c r="BK218" s="17">
        <v>744</v>
      </c>
      <c r="BL218" s="17">
        <v>744</v>
      </c>
      <c r="BM218" s="17">
        <v>672</v>
      </c>
      <c r="BN218" s="17">
        <v>744</v>
      </c>
      <c r="BO218" s="17">
        <v>720</v>
      </c>
      <c r="BP218" s="17">
        <v>744</v>
      </c>
      <c r="BQ218" s="17">
        <v>720</v>
      </c>
      <c r="BR218" s="17">
        <v>744</v>
      </c>
      <c r="BS218" s="17">
        <v>744</v>
      </c>
      <c r="BT218" s="17">
        <v>720</v>
      </c>
      <c r="BU218" s="17">
        <v>744</v>
      </c>
      <c r="BV218" s="17">
        <v>720</v>
      </c>
      <c r="BW218" s="17">
        <v>744</v>
      </c>
      <c r="BX218" s="17">
        <v>744</v>
      </c>
      <c r="BY218" s="17">
        <v>672</v>
      </c>
      <c r="BZ218" s="17">
        <v>744</v>
      </c>
      <c r="CA218" s="17">
        <v>720</v>
      </c>
      <c r="CB218" s="17">
        <v>744</v>
      </c>
      <c r="CC218" s="17">
        <v>720</v>
      </c>
      <c r="CD218" s="17">
        <v>744</v>
      </c>
      <c r="CE218" s="17">
        <v>744</v>
      </c>
      <c r="CF218" s="17">
        <v>720</v>
      </c>
      <c r="CG218" s="17">
        <v>744</v>
      </c>
      <c r="CH218" s="17">
        <v>720</v>
      </c>
      <c r="CI218" s="17">
        <v>744</v>
      </c>
      <c r="CJ218" s="17">
        <v>744</v>
      </c>
      <c r="CK218" s="17">
        <v>696</v>
      </c>
      <c r="CL218" s="17">
        <v>744</v>
      </c>
      <c r="CM218" s="17">
        <v>720</v>
      </c>
      <c r="CN218" s="17">
        <v>744</v>
      </c>
      <c r="CO218" s="17">
        <v>720</v>
      </c>
      <c r="CP218" s="17">
        <v>744</v>
      </c>
      <c r="CQ218" s="17">
        <v>744</v>
      </c>
      <c r="CR218" s="17">
        <v>720</v>
      </c>
      <c r="CS218" s="17">
        <v>744</v>
      </c>
      <c r="CT218" s="17">
        <v>720</v>
      </c>
      <c r="CU218" s="17">
        <v>744</v>
      </c>
      <c r="CV218" s="17">
        <v>744</v>
      </c>
      <c r="CW218" s="17">
        <v>672</v>
      </c>
      <c r="CX218" s="17">
        <v>744</v>
      </c>
      <c r="CY218" s="17">
        <v>720</v>
      </c>
      <c r="CZ218" s="17">
        <v>744</v>
      </c>
      <c r="DA218" s="17">
        <v>720</v>
      </c>
      <c r="DB218" s="17">
        <v>744</v>
      </c>
      <c r="DC218" s="17">
        <v>744</v>
      </c>
      <c r="DD218" s="17">
        <v>720</v>
      </c>
      <c r="DE218" s="17">
        <v>744</v>
      </c>
      <c r="DF218" s="17">
        <v>720</v>
      </c>
      <c r="DG218" s="17">
        <v>744</v>
      </c>
      <c r="DH218" s="17">
        <v>744</v>
      </c>
      <c r="DI218" s="17">
        <v>672</v>
      </c>
      <c r="DJ218" s="17">
        <v>744</v>
      </c>
      <c r="DK218" s="17">
        <v>720</v>
      </c>
      <c r="DL218" s="17">
        <v>744</v>
      </c>
      <c r="DM218" s="17">
        <v>720</v>
      </c>
      <c r="DN218" s="17">
        <v>744</v>
      </c>
      <c r="DO218" s="17">
        <v>744</v>
      </c>
      <c r="DP218" s="17">
        <v>720</v>
      </c>
      <c r="DQ218" s="17">
        <v>744</v>
      </c>
      <c r="DR218" s="17">
        <v>720</v>
      </c>
      <c r="DS218" s="17">
        <v>744</v>
      </c>
      <c r="DT218" s="17">
        <v>744</v>
      </c>
      <c r="DU218" s="17">
        <v>672</v>
      </c>
      <c r="DV218" s="17">
        <v>744</v>
      </c>
      <c r="DW218" s="17">
        <v>720</v>
      </c>
      <c r="DX218" s="17">
        <v>744</v>
      </c>
      <c r="DY218" s="17">
        <v>720</v>
      </c>
      <c r="DZ218" s="17">
        <v>744</v>
      </c>
      <c r="EA218" s="17">
        <v>744</v>
      </c>
      <c r="EB218" s="17">
        <v>720</v>
      </c>
      <c r="EC218" s="17">
        <v>744</v>
      </c>
      <c r="ED218" s="17">
        <v>720</v>
      </c>
      <c r="EE218" s="17">
        <v>744</v>
      </c>
      <c r="EF218" s="17">
        <v>744</v>
      </c>
      <c r="EG218" s="17">
        <v>696</v>
      </c>
      <c r="EH218" s="17">
        <v>744</v>
      </c>
      <c r="EI218" s="17">
        <v>720</v>
      </c>
      <c r="EJ218" s="17">
        <v>744</v>
      </c>
      <c r="EK218" s="17">
        <v>720</v>
      </c>
      <c r="EL218" s="17">
        <v>744</v>
      </c>
      <c r="EM218" s="17">
        <v>744</v>
      </c>
      <c r="EN218" s="17">
        <v>720</v>
      </c>
      <c r="EO218" s="17">
        <v>744</v>
      </c>
      <c r="EP218" s="17">
        <v>720</v>
      </c>
      <c r="EQ218" s="17">
        <v>744</v>
      </c>
      <c r="ER218" s="17">
        <v>744</v>
      </c>
      <c r="ES218" s="17">
        <v>672</v>
      </c>
      <c r="ET218" s="17">
        <v>744</v>
      </c>
      <c r="EU218" s="17">
        <v>720</v>
      </c>
      <c r="EV218" s="17">
        <v>744</v>
      </c>
      <c r="EW218" s="17">
        <v>720</v>
      </c>
      <c r="EX218" s="17">
        <v>744</v>
      </c>
      <c r="EY218" s="17">
        <v>744</v>
      </c>
      <c r="EZ218" s="17">
        <v>720</v>
      </c>
      <c r="FA218" s="17">
        <v>744</v>
      </c>
      <c r="FB218" s="17">
        <v>720</v>
      </c>
      <c r="FC218" s="17">
        <v>744</v>
      </c>
      <c r="FD218" s="17">
        <v>744</v>
      </c>
      <c r="FE218" s="17">
        <v>672</v>
      </c>
      <c r="FF218" s="17">
        <v>744</v>
      </c>
      <c r="FG218" s="17">
        <v>720</v>
      </c>
      <c r="FH218" s="17">
        <v>744</v>
      </c>
      <c r="FI218" s="17">
        <v>720</v>
      </c>
      <c r="FJ218" s="17">
        <v>744</v>
      </c>
      <c r="FK218" s="17">
        <v>744</v>
      </c>
      <c r="FL218" s="17">
        <v>720</v>
      </c>
      <c r="FM218" s="17">
        <v>744</v>
      </c>
      <c r="FN218" s="17">
        <v>720</v>
      </c>
      <c r="FO218" s="17">
        <v>744</v>
      </c>
      <c r="FP218" s="17">
        <v>744</v>
      </c>
      <c r="FQ218" s="17">
        <v>672</v>
      </c>
      <c r="FR218" s="17">
        <v>744</v>
      </c>
      <c r="FS218" s="17">
        <v>720</v>
      </c>
      <c r="FT218" s="17">
        <v>744</v>
      </c>
      <c r="FU218" s="17">
        <v>720</v>
      </c>
      <c r="FV218" s="17">
        <v>744</v>
      </c>
      <c r="FW218" s="17">
        <v>744</v>
      </c>
      <c r="FX218" s="17">
        <v>720</v>
      </c>
      <c r="FY218" s="17">
        <v>744</v>
      </c>
      <c r="FZ218" s="17">
        <v>720</v>
      </c>
      <c r="GA218" s="17">
        <v>744</v>
      </c>
    </row>
    <row r="219" spans="2:183">
      <c r="B219" s="43" t="s">
        <v>7</v>
      </c>
      <c r="C219" s="653" t="s">
        <v>50</v>
      </c>
      <c r="D219" s="85">
        <v>4237404.32</v>
      </c>
      <c r="E219" s="85">
        <v>3860558.4699999997</v>
      </c>
      <c r="F219" s="85">
        <v>4127408.2399999998</v>
      </c>
      <c r="G219" s="85">
        <v>3990315.38</v>
      </c>
      <c r="H219" s="85">
        <v>4215013.57</v>
      </c>
      <c r="I219" s="85">
        <v>3963686.32</v>
      </c>
      <c r="J219" s="85">
        <v>4176628.0300000003</v>
      </c>
      <c r="K219" s="85">
        <v>4205806.1000000006</v>
      </c>
      <c r="L219" s="85">
        <v>3946888.09</v>
      </c>
      <c r="M219" s="85">
        <v>4173306.5300000003</v>
      </c>
      <c r="N219" s="85">
        <v>4043886.36</v>
      </c>
      <c r="O219" s="85">
        <v>4198754.97</v>
      </c>
      <c r="P219" s="85">
        <v>4495273.88</v>
      </c>
      <c r="Q219" s="85">
        <v>4019376.63</v>
      </c>
      <c r="R219" s="85">
        <v>1937751.47</v>
      </c>
      <c r="S219" s="85">
        <v>3229156.69</v>
      </c>
      <c r="T219" s="85">
        <v>4306808.0600000005</v>
      </c>
      <c r="U219" s="85">
        <v>4205207.92</v>
      </c>
      <c r="V219" s="85">
        <v>4367556.74</v>
      </c>
      <c r="W219" s="85">
        <v>4374706.5600000005</v>
      </c>
      <c r="X219" s="85">
        <v>4103536.44</v>
      </c>
      <c r="Y219" s="85">
        <v>4307557.13</v>
      </c>
      <c r="Z219" s="85">
        <v>4179763.44</v>
      </c>
      <c r="AA219" s="85">
        <v>4310506.63</v>
      </c>
      <c r="AB219" s="85">
        <v>4659528.3100000005</v>
      </c>
      <c r="AC219" s="85">
        <v>4232939.49</v>
      </c>
      <c r="AD219" s="85">
        <v>4572468.26</v>
      </c>
      <c r="AE219" s="85">
        <v>4447621.5599999996</v>
      </c>
      <c r="AF219" s="85">
        <v>4615844.3099999996</v>
      </c>
      <c r="AG219" s="85">
        <v>4550219.5600000005</v>
      </c>
      <c r="AH219" s="85">
        <v>4744540.01</v>
      </c>
      <c r="AI219" s="85">
        <v>4792296.75</v>
      </c>
      <c r="AJ219" s="85">
        <v>4469552.76</v>
      </c>
      <c r="AK219" s="85">
        <v>4615224.8100000005</v>
      </c>
      <c r="AL219" s="85">
        <v>4518019.67</v>
      </c>
      <c r="AM219" s="85">
        <v>4558733.6900000004</v>
      </c>
      <c r="AN219" s="85">
        <v>4880655.5600000005</v>
      </c>
      <c r="AO219" s="85">
        <v>4642085.43</v>
      </c>
      <c r="AP219" s="85">
        <v>645029.73</v>
      </c>
      <c r="AQ219" s="85">
        <v>513726.83</v>
      </c>
      <c r="AR219" s="85">
        <v>4821446.0599999996</v>
      </c>
      <c r="AS219" s="85">
        <v>4710703.5</v>
      </c>
      <c r="AT219" s="85">
        <v>4904359.3100000005</v>
      </c>
      <c r="AU219" s="85">
        <v>4942760</v>
      </c>
      <c r="AV219" s="85">
        <v>4612311.9399999995</v>
      </c>
      <c r="AW219" s="85">
        <v>4808385.5600000005</v>
      </c>
      <c r="AX219" s="85">
        <v>4657385.5</v>
      </c>
      <c r="AY219" s="85">
        <v>4713406.62</v>
      </c>
      <c r="AZ219" s="85">
        <v>5113115.0599999996</v>
      </c>
      <c r="BA219" s="85">
        <v>4638212.6800000006</v>
      </c>
      <c r="BB219" s="85">
        <v>4981996.88</v>
      </c>
      <c r="BC219" s="85">
        <v>4703547.18</v>
      </c>
      <c r="BD219" s="85">
        <v>4992891.5</v>
      </c>
      <c r="BE219" s="85">
        <v>4869294.38</v>
      </c>
      <c r="BF219" s="85">
        <v>5081914.5699999994</v>
      </c>
      <c r="BG219" s="85">
        <v>5114513.1899999995</v>
      </c>
      <c r="BH219" s="85">
        <v>4772767.6899999995</v>
      </c>
      <c r="BI219" s="85">
        <v>4967749.63</v>
      </c>
      <c r="BJ219" s="85">
        <v>4798899.43</v>
      </c>
      <c r="BK219" s="85">
        <v>4982751.5600000005</v>
      </c>
      <c r="BL219" s="85">
        <v>5278066.4300000006</v>
      </c>
      <c r="BM219" s="85">
        <v>4835455.87</v>
      </c>
      <c r="BN219" s="85">
        <v>2659257.44</v>
      </c>
      <c r="BO219" s="85">
        <v>4029304.17</v>
      </c>
      <c r="BP219" s="85">
        <v>5253308.5100000007</v>
      </c>
      <c r="BQ219" s="85">
        <v>5094201.12</v>
      </c>
      <c r="BR219" s="85">
        <v>5342031.25</v>
      </c>
      <c r="BS219" s="85">
        <v>5384228.8099999996</v>
      </c>
      <c r="BT219" s="85">
        <v>5028697.5</v>
      </c>
      <c r="BU219" s="85">
        <v>5345781.25</v>
      </c>
      <c r="BV219" s="85">
        <v>5245709.6900000004</v>
      </c>
      <c r="BW219" s="85">
        <v>5388973.3099999996</v>
      </c>
      <c r="BX219" s="85">
        <v>5770993.5699999994</v>
      </c>
      <c r="BY219" s="85">
        <v>5289683.3600000003</v>
      </c>
      <c r="BZ219" s="85">
        <v>5620611.5600000005</v>
      </c>
      <c r="CA219" s="85">
        <v>5455658.4900000002</v>
      </c>
      <c r="CB219" s="85">
        <v>5665522.4299999997</v>
      </c>
      <c r="CC219" s="85">
        <v>5389520.9900000002</v>
      </c>
      <c r="CD219" s="85">
        <v>5754017.6200000001</v>
      </c>
      <c r="CE219" s="85">
        <v>5783203.5</v>
      </c>
      <c r="CF219" s="85">
        <v>5523532.6100000003</v>
      </c>
      <c r="CG219" s="85">
        <v>5715889.25</v>
      </c>
      <c r="CH219" s="85">
        <v>5696450.8000000007</v>
      </c>
      <c r="CI219" s="85">
        <v>5950119.540000001</v>
      </c>
      <c r="CJ219" s="85">
        <v>6306383.0099999998</v>
      </c>
      <c r="CK219" s="85">
        <v>5868731.2599999998</v>
      </c>
      <c r="CL219" s="85">
        <v>5452346.6200000001</v>
      </c>
      <c r="CM219" s="85">
        <v>2574465.11</v>
      </c>
      <c r="CN219" s="85">
        <v>5958744.0699999994</v>
      </c>
      <c r="CO219" s="85">
        <v>5848847.3100000005</v>
      </c>
      <c r="CP219" s="85">
        <v>6104457.1900000004</v>
      </c>
      <c r="CQ219" s="85">
        <v>6117540.7400000002</v>
      </c>
      <c r="CR219" s="85">
        <v>5819377.2400000002</v>
      </c>
      <c r="CS219" s="85">
        <v>6057287.1800000006</v>
      </c>
      <c r="CT219" s="85">
        <v>5956752.6200000001</v>
      </c>
      <c r="CU219" s="85">
        <v>6212088.0199999996</v>
      </c>
      <c r="CV219" s="85">
        <v>6410117.5499999998</v>
      </c>
      <c r="CW219" s="85">
        <v>5800320.8700000001</v>
      </c>
      <c r="CX219" s="85">
        <v>6393263.3700000001</v>
      </c>
      <c r="CY219" s="85">
        <v>5973133.9400000004</v>
      </c>
      <c r="CZ219" s="85">
        <v>6167150.2599999998</v>
      </c>
      <c r="DA219" s="85">
        <v>6012611</v>
      </c>
      <c r="DB219" s="85">
        <v>6294608</v>
      </c>
      <c r="DC219" s="85">
        <v>6327190.25</v>
      </c>
      <c r="DD219" s="85">
        <v>5938249.5</v>
      </c>
      <c r="DE219" s="85">
        <v>6271281.1299999999</v>
      </c>
      <c r="DF219" s="85">
        <v>6169739.79</v>
      </c>
      <c r="DG219" s="85">
        <v>6323478.0599999996</v>
      </c>
      <c r="DH219" s="85">
        <v>6607612.25</v>
      </c>
      <c r="DI219" s="85">
        <v>5967427.3099999996</v>
      </c>
      <c r="DJ219" s="85">
        <v>6594411.6299999999</v>
      </c>
      <c r="DK219" s="85">
        <v>1915991.02</v>
      </c>
      <c r="DL219" s="85">
        <v>6342969.1299999999</v>
      </c>
      <c r="DM219" s="85">
        <v>6240524.8199999994</v>
      </c>
      <c r="DN219" s="85">
        <v>6549557.3999999994</v>
      </c>
      <c r="DO219" s="85">
        <v>6599945.7300000004</v>
      </c>
      <c r="DP219" s="85">
        <v>6143707.5500000007</v>
      </c>
      <c r="DQ219" s="85">
        <v>6486795.3799999999</v>
      </c>
      <c r="DR219" s="85">
        <v>6364997</v>
      </c>
      <c r="DS219" s="85">
        <v>6569273.9199999999</v>
      </c>
      <c r="DT219" s="85">
        <v>6921765.4900000002</v>
      </c>
      <c r="DU219" s="85">
        <v>6288514.25</v>
      </c>
      <c r="DV219" s="85">
        <v>6849719.5</v>
      </c>
      <c r="DW219" s="85">
        <v>6527770.8700000001</v>
      </c>
      <c r="DX219" s="85">
        <v>6647808.8700000001</v>
      </c>
      <c r="DY219" s="85">
        <v>6464934.3799999999</v>
      </c>
      <c r="DZ219" s="85">
        <v>6841296.0800000001</v>
      </c>
      <c r="EA219" s="85">
        <v>6790134.8799999999</v>
      </c>
      <c r="EB219" s="85">
        <v>6416317.4400000004</v>
      </c>
      <c r="EC219" s="85">
        <v>6677276.6900000004</v>
      </c>
      <c r="ED219" s="85">
        <v>6611509.5</v>
      </c>
      <c r="EE219" s="85">
        <v>6858911.290000001</v>
      </c>
      <c r="EF219" s="85">
        <v>7056492.1200000001</v>
      </c>
      <c r="EG219" s="85">
        <v>6609210.9400000004</v>
      </c>
      <c r="EH219" s="85">
        <v>229996.69</v>
      </c>
      <c r="EI219" s="85">
        <v>1379968.2</v>
      </c>
      <c r="EJ219" s="85">
        <v>6791728.1299999999</v>
      </c>
      <c r="EK219" s="85">
        <v>6603835.3000000007</v>
      </c>
      <c r="EL219" s="85">
        <v>7000845.71</v>
      </c>
      <c r="EM219" s="85">
        <v>6988633.7599999998</v>
      </c>
      <c r="EN219" s="85">
        <v>6553321.4900000002</v>
      </c>
      <c r="EO219" s="85">
        <v>6865459.3099999996</v>
      </c>
      <c r="EP219" s="85">
        <v>6798469.6999999993</v>
      </c>
      <c r="EQ219" s="85">
        <v>6995858.8799999999</v>
      </c>
      <c r="ER219" s="85">
        <v>7548858.75</v>
      </c>
      <c r="ES219" s="85">
        <v>6806123.9900000002</v>
      </c>
      <c r="ET219" s="85">
        <v>7400590.5099999998</v>
      </c>
      <c r="EU219" s="85">
        <v>7007455.3799999999</v>
      </c>
      <c r="EV219" s="85">
        <v>7222983.2599999998</v>
      </c>
      <c r="EW219" s="85">
        <v>7058623.8200000003</v>
      </c>
      <c r="EX219" s="85">
        <v>7406764.8700000001</v>
      </c>
      <c r="EY219" s="85">
        <v>7453419.25</v>
      </c>
      <c r="EZ219" s="85">
        <v>6980208.6299999999</v>
      </c>
      <c r="FA219" s="85">
        <v>7294508.2599999998</v>
      </c>
      <c r="FB219" s="85">
        <v>7239600.0800000001</v>
      </c>
      <c r="FC219" s="85">
        <v>7478990.8099999996</v>
      </c>
      <c r="FD219" s="85">
        <v>8366724.8799999999</v>
      </c>
      <c r="FE219" s="85">
        <v>7558757.75</v>
      </c>
      <c r="FF219" s="85">
        <v>3513144.75</v>
      </c>
      <c r="FG219" s="85">
        <v>7110780.4500000002</v>
      </c>
      <c r="FH219" s="85">
        <v>8123049.8100000005</v>
      </c>
      <c r="FI219" s="85">
        <v>7917038.75</v>
      </c>
      <c r="FJ219" s="85">
        <v>8360341.4400000004</v>
      </c>
      <c r="FK219" s="85">
        <v>8368171.2400000002</v>
      </c>
      <c r="FL219" s="85">
        <v>7856195.7599999998</v>
      </c>
      <c r="FM219" s="85">
        <v>8207617.0200000005</v>
      </c>
      <c r="FN219" s="85">
        <v>8102121.0199999996</v>
      </c>
      <c r="FO219" s="85">
        <v>8383995.7400000002</v>
      </c>
      <c r="FP219" s="85">
        <v>9000801.0500000007</v>
      </c>
      <c r="FQ219" s="85">
        <v>8145325.5</v>
      </c>
      <c r="FR219" s="85">
        <v>8858642.4000000004</v>
      </c>
      <c r="FS219" s="85">
        <v>8497054.7300000004</v>
      </c>
      <c r="FT219" s="85">
        <v>8706137.5699999984</v>
      </c>
      <c r="FU219" s="85">
        <v>8469717.1300000008</v>
      </c>
      <c r="FV219" s="85">
        <v>8932484.9900000002</v>
      </c>
      <c r="FW219" s="85">
        <v>8877814.7400000002</v>
      </c>
      <c r="FX219" s="85">
        <v>8412129.8699999992</v>
      </c>
      <c r="FY219" s="85">
        <v>8706459.8199999984</v>
      </c>
      <c r="FZ219" s="85">
        <v>8614076.8900000006</v>
      </c>
      <c r="GA219" s="85">
        <v>9046865.75</v>
      </c>
    </row>
    <row r="220" spans="2:183" s="41" customFormat="1">
      <c r="B220" s="43" t="s">
        <v>7</v>
      </c>
      <c r="C220" s="653" t="s">
        <v>51</v>
      </c>
      <c r="D220" s="86">
        <v>28.114786024230686</v>
      </c>
      <c r="E220" s="86">
        <v>28.13231900145589</v>
      </c>
      <c r="F220" s="86">
        <v>28.38599093553778</v>
      </c>
      <c r="G220" s="86">
        <v>28.209482613939979</v>
      </c>
      <c r="H220" s="86">
        <v>28.502739161893686</v>
      </c>
      <c r="I220" s="86">
        <v>28.225553981015317</v>
      </c>
      <c r="J220" s="86">
        <v>28.162991935375114</v>
      </c>
      <c r="K220" s="86">
        <v>28.316206153638998</v>
      </c>
      <c r="L220" s="86">
        <v>28.243909568838447</v>
      </c>
      <c r="M220" s="86">
        <v>28.155213560465512</v>
      </c>
      <c r="N220" s="86">
        <v>28.279518871025264</v>
      </c>
      <c r="O220" s="86">
        <v>28.317922264486889</v>
      </c>
      <c r="P220" s="86">
        <v>29.520373267138176</v>
      </c>
      <c r="Q220" s="86">
        <v>29.40987420645963</v>
      </c>
      <c r="R220" s="86">
        <v>29.530881407179148</v>
      </c>
      <c r="S220" s="86">
        <v>29.707053265869366</v>
      </c>
      <c r="T220" s="86">
        <v>29.28472830931328</v>
      </c>
      <c r="U220" s="86">
        <v>29.632508263220622</v>
      </c>
      <c r="V220" s="86">
        <v>29.430777016327387</v>
      </c>
      <c r="W220" s="86">
        <v>29.594821810309838</v>
      </c>
      <c r="X220" s="86">
        <v>29.531622196068078</v>
      </c>
      <c r="Y220" s="86">
        <v>29.647790503197033</v>
      </c>
      <c r="Z220" s="86">
        <v>29.657384184198389</v>
      </c>
      <c r="AA220" s="86">
        <v>29.635251698154718</v>
      </c>
      <c r="AB220" s="86">
        <v>31.835860031019195</v>
      </c>
      <c r="AC220" s="86">
        <v>31.659841516032206</v>
      </c>
      <c r="AD220" s="86">
        <v>32.078717123032995</v>
      </c>
      <c r="AE220" s="86">
        <v>32.196245575173187</v>
      </c>
      <c r="AF220" s="86">
        <v>32.161455884504704</v>
      </c>
      <c r="AG220" s="86">
        <v>32.299011953464976</v>
      </c>
      <c r="AH220" s="86">
        <v>32.26722168948374</v>
      </c>
      <c r="AI220" s="86">
        <v>32.579381832272801</v>
      </c>
      <c r="AJ220" s="86">
        <v>32.55152876401057</v>
      </c>
      <c r="AK220" s="86">
        <v>32.35575441671341</v>
      </c>
      <c r="AL220" s="86">
        <v>32.680311059076168</v>
      </c>
      <c r="AM220" s="86">
        <v>32.388641572706412</v>
      </c>
      <c r="AN220" s="86">
        <v>33.157077949428661</v>
      </c>
      <c r="AO220" s="86">
        <v>33.334837251145871</v>
      </c>
      <c r="AP220" s="86">
        <v>34.12855714285714</v>
      </c>
      <c r="AQ220" s="86">
        <v>37.506248037905834</v>
      </c>
      <c r="AR220" s="86">
        <v>33.199377939363892</v>
      </c>
      <c r="AS220" s="86">
        <v>33.181212095598333</v>
      </c>
      <c r="AT220" s="86">
        <v>33.33033837601262</v>
      </c>
      <c r="AU220" s="86">
        <v>33.125531957671249</v>
      </c>
      <c r="AV220" s="86">
        <v>33.258667003172768</v>
      </c>
      <c r="AW220" s="86">
        <v>33.398756398947</v>
      </c>
      <c r="AX220" s="86">
        <v>33.404954024472467</v>
      </c>
      <c r="AY220" s="86">
        <v>33.274550447575749</v>
      </c>
      <c r="AZ220" s="86">
        <v>34.549942294178059</v>
      </c>
      <c r="BA220" s="86">
        <v>34.211519134964753</v>
      </c>
      <c r="BB220" s="86">
        <v>34.477964262481137</v>
      </c>
      <c r="BC220" s="86">
        <v>34.378131386221106</v>
      </c>
      <c r="BD220" s="86">
        <v>34.459638624897337</v>
      </c>
      <c r="BE220" s="86">
        <v>34.45117327842987</v>
      </c>
      <c r="BF220" s="86">
        <v>34.591319828742179</v>
      </c>
      <c r="BG220" s="86">
        <v>34.382126247857208</v>
      </c>
      <c r="BH220" s="86">
        <v>34.723411906788598</v>
      </c>
      <c r="BI220" s="86">
        <v>34.488441693684436</v>
      </c>
      <c r="BJ220" s="86">
        <v>34.492693275257317</v>
      </c>
      <c r="BK220" s="86">
        <v>34.852459378737755</v>
      </c>
      <c r="BL220" s="86">
        <v>35.506669559367644</v>
      </c>
      <c r="BM220" s="86">
        <v>35.51132381298526</v>
      </c>
      <c r="BN220" s="86">
        <v>35.598114111766456</v>
      </c>
      <c r="BO220" s="86">
        <v>36.090000268706447</v>
      </c>
      <c r="BP220" s="86">
        <v>35.725856098473258</v>
      </c>
      <c r="BQ220" s="86">
        <v>35.541516629340478</v>
      </c>
      <c r="BR220" s="86">
        <v>35.47730880087132</v>
      </c>
      <c r="BS220" s="86">
        <v>35.456614972276</v>
      </c>
      <c r="BT220" s="86">
        <v>35.585778277853258</v>
      </c>
      <c r="BU220" s="86">
        <v>35.665885512226041</v>
      </c>
      <c r="BV220" s="86">
        <v>35.602995065800641</v>
      </c>
      <c r="BW220" s="86">
        <v>35.431859968177569</v>
      </c>
      <c r="BX220" s="86">
        <v>36.65193370762254</v>
      </c>
      <c r="BY220" s="86">
        <v>36.698083170049465</v>
      </c>
      <c r="BZ220" s="86">
        <v>36.390668686711734</v>
      </c>
      <c r="CA220" s="86">
        <v>36.603125294785649</v>
      </c>
      <c r="CB220" s="86">
        <v>36.761416270860906</v>
      </c>
      <c r="CC220" s="86">
        <v>36.655927293749578</v>
      </c>
      <c r="CD220" s="86">
        <v>36.532053509072668</v>
      </c>
      <c r="CE220" s="86">
        <v>36.512889234032883</v>
      </c>
      <c r="CF220" s="86">
        <v>36.56322544327395</v>
      </c>
      <c r="CG220" s="86">
        <v>36.347439223691154</v>
      </c>
      <c r="CH220" s="86">
        <v>36.470122603156312</v>
      </c>
      <c r="CI220" s="86">
        <v>36.770897439066601</v>
      </c>
      <c r="CJ220" s="86">
        <v>38.390351311864613</v>
      </c>
      <c r="CK220" s="86">
        <v>38.28258170401493</v>
      </c>
      <c r="CL220" s="86">
        <v>38.324476481007679</v>
      </c>
      <c r="CM220" s="86">
        <v>38.895664083155808</v>
      </c>
      <c r="CN220" s="86">
        <v>38.237520903519744</v>
      </c>
      <c r="CO220" s="86">
        <v>38.004951819067536</v>
      </c>
      <c r="CP220" s="86">
        <v>38.345543795070228</v>
      </c>
      <c r="CQ220" s="86">
        <v>38.158312999002</v>
      </c>
      <c r="CR220" s="86">
        <v>38.221004361076083</v>
      </c>
      <c r="CS220" s="86">
        <v>38.17537770214912</v>
      </c>
      <c r="CT220" s="86">
        <v>38.15350026946188</v>
      </c>
      <c r="CU220" s="86">
        <v>38.286665310751175</v>
      </c>
      <c r="CV220" s="86">
        <v>39.391849846675719</v>
      </c>
      <c r="CW220" s="86">
        <v>39.262563071310616</v>
      </c>
      <c r="CX220" s="86">
        <v>39.231620684576775</v>
      </c>
      <c r="CY220" s="86">
        <v>39.160644467609444</v>
      </c>
      <c r="CZ220" s="86">
        <v>39.351392674834095</v>
      </c>
      <c r="DA220" s="86">
        <v>39.146896628057632</v>
      </c>
      <c r="DB220" s="86">
        <v>39.476259462035834</v>
      </c>
      <c r="DC220" s="86">
        <v>39.272729953013176</v>
      </c>
      <c r="DD220" s="86">
        <v>39.385625315045232</v>
      </c>
      <c r="DE220" s="86">
        <v>39.477773140454246</v>
      </c>
      <c r="DF220" s="86">
        <v>39.450991617237882</v>
      </c>
      <c r="DG220" s="86">
        <v>39.270163390777824</v>
      </c>
      <c r="DH220" s="86">
        <v>40.723878918239301</v>
      </c>
      <c r="DI220" s="86">
        <v>40.568363130397039</v>
      </c>
      <c r="DJ220" s="86">
        <v>40.736419755374349</v>
      </c>
      <c r="DK220" s="86">
        <v>42.076401528460998</v>
      </c>
      <c r="DL220" s="86">
        <v>40.872279979380117</v>
      </c>
      <c r="DM220" s="86">
        <v>40.829373871398282</v>
      </c>
      <c r="DN220" s="86">
        <v>40.959565486576231</v>
      </c>
      <c r="DO220" s="86">
        <v>41.044693872474333</v>
      </c>
      <c r="DP220" s="86">
        <v>40.891805608247978</v>
      </c>
      <c r="DQ220" s="86">
        <v>40.786681379761319</v>
      </c>
      <c r="DR220" s="86">
        <v>40.570324052827495</v>
      </c>
      <c r="DS220" s="86">
        <v>40.945362253802045</v>
      </c>
      <c r="DT220" s="86">
        <v>42.603869623556641</v>
      </c>
      <c r="DU220" s="86">
        <v>42.854806119667437</v>
      </c>
      <c r="DV220" s="86">
        <v>42.637001095535695</v>
      </c>
      <c r="DW220" s="86">
        <v>42.909162361138499</v>
      </c>
      <c r="DX220" s="86">
        <v>42.965318274357735</v>
      </c>
      <c r="DY220" s="86">
        <v>42.756654166914679</v>
      </c>
      <c r="DZ220" s="86">
        <v>42.858013243373613</v>
      </c>
      <c r="EA220" s="86">
        <v>42.677872559741552</v>
      </c>
      <c r="EB220" s="86">
        <v>42.795135362266649</v>
      </c>
      <c r="EC220" s="86">
        <v>42.734023820495104</v>
      </c>
      <c r="ED220" s="86">
        <v>42.67279504308258</v>
      </c>
      <c r="EE220" s="86">
        <v>42.848913551401878</v>
      </c>
      <c r="EF220" s="86">
        <v>43.515883299724344</v>
      </c>
      <c r="EG220" s="86">
        <v>43.55291150718314</v>
      </c>
      <c r="EH220" s="86">
        <v>43.183757040931283</v>
      </c>
      <c r="EI220" s="86">
        <v>45.870197645275589</v>
      </c>
      <c r="EJ220" s="86">
        <v>43.873362467135649</v>
      </c>
      <c r="EK220" s="86">
        <v>43.664896620580677</v>
      </c>
      <c r="EL220" s="86">
        <v>43.760482244766564</v>
      </c>
      <c r="EM220" s="86">
        <v>43.767590370500258</v>
      </c>
      <c r="EN220" s="86">
        <v>43.480976662350848</v>
      </c>
      <c r="EO220" s="86">
        <v>43.613478363063471</v>
      </c>
      <c r="EP220" s="86">
        <v>43.973155460690144</v>
      </c>
      <c r="EQ220" s="86">
        <v>43.557781721052727</v>
      </c>
      <c r="ER220" s="86">
        <v>46.639350719157768</v>
      </c>
      <c r="ES220" s="86">
        <v>46.700904612841391</v>
      </c>
      <c r="ET220" s="86">
        <v>46.705861812169061</v>
      </c>
      <c r="EU220" s="86">
        <v>46.834078851513468</v>
      </c>
      <c r="EV220" s="86">
        <v>46.832543992738117</v>
      </c>
      <c r="EW220" s="86">
        <v>47.024581196439982</v>
      </c>
      <c r="EX220" s="86">
        <v>46.73155707399556</v>
      </c>
      <c r="EY220" s="86">
        <v>46.697695946369272</v>
      </c>
      <c r="EZ220" s="86">
        <v>46.861825993679346</v>
      </c>
      <c r="FA220" s="86">
        <v>46.996155397352055</v>
      </c>
      <c r="FB220" s="86">
        <v>46.902878985183314</v>
      </c>
      <c r="FC220" s="86">
        <v>46.90581077097719</v>
      </c>
      <c r="FD220" s="86">
        <v>53.05771971767571</v>
      </c>
      <c r="FE220" s="86">
        <v>52.883744943997335</v>
      </c>
      <c r="FF220" s="86">
        <v>53.69071798633717</v>
      </c>
      <c r="FG220" s="86">
        <v>53.70233930715726</v>
      </c>
      <c r="FH220" s="86">
        <v>53.467851096600938</v>
      </c>
      <c r="FI220" s="86">
        <v>53.232743752932421</v>
      </c>
      <c r="FJ220" s="86">
        <v>53.308984620093355</v>
      </c>
      <c r="FK220" s="86">
        <v>53.083723396832042</v>
      </c>
      <c r="FL220" s="86">
        <v>53.261983037403134</v>
      </c>
      <c r="FM220" s="86">
        <v>53.540274628501351</v>
      </c>
      <c r="FN220" s="86">
        <v>53.317465690637754</v>
      </c>
      <c r="FO220" s="86">
        <v>53.082414162071132</v>
      </c>
      <c r="FP220" s="86">
        <v>57.385135066210182</v>
      </c>
      <c r="FQ220" s="86">
        <v>57.229018428412736</v>
      </c>
      <c r="FR220" s="86">
        <v>57.651308416688906</v>
      </c>
      <c r="FS220" s="86">
        <v>57.595045990334235</v>
      </c>
      <c r="FT220" s="86">
        <v>57.608850752688163</v>
      </c>
      <c r="FU220" s="86">
        <v>57.374355651596652</v>
      </c>
      <c r="FV220" s="86">
        <v>57.003005641280907</v>
      </c>
      <c r="FW220" s="86">
        <v>57.281767525889606</v>
      </c>
      <c r="FX220" s="86">
        <v>57.398740890854</v>
      </c>
      <c r="FY220" s="86">
        <v>57.604122056595401</v>
      </c>
      <c r="FZ220" s="86">
        <v>57.503474877133648</v>
      </c>
      <c r="GA220" s="86">
        <v>57.164936907221708</v>
      </c>
    </row>
    <row r="221" spans="2:183">
      <c r="B221" s="43" t="s">
        <v>7</v>
      </c>
      <c r="C221" s="653" t="s">
        <v>52</v>
      </c>
      <c r="D221" s="87">
        <v>7072.5</v>
      </c>
      <c r="E221" s="87">
        <v>6439.4400000000005</v>
      </c>
      <c r="F221" s="87">
        <v>6823.94</v>
      </c>
      <c r="G221" s="87">
        <v>6638.37</v>
      </c>
      <c r="H221" s="87">
        <v>8672.16</v>
      </c>
      <c r="I221" s="87">
        <v>8235.25</v>
      </c>
      <c r="J221" s="87">
        <v>8696.59</v>
      </c>
      <c r="K221" s="87">
        <v>8710.01</v>
      </c>
      <c r="L221" s="87">
        <v>8195.16</v>
      </c>
      <c r="M221" s="87">
        <v>6955.8899999999994</v>
      </c>
      <c r="N221" s="87">
        <v>6710.71</v>
      </c>
      <c r="O221" s="87">
        <v>6958.21</v>
      </c>
      <c r="P221" s="87">
        <v>7157.17</v>
      </c>
      <c r="Q221" s="87">
        <v>6423.53</v>
      </c>
      <c r="R221" s="87">
        <v>3084.5</v>
      </c>
      <c r="S221" s="87">
        <v>5109.63</v>
      </c>
      <c r="T221" s="87">
        <v>8635.27</v>
      </c>
      <c r="U221" s="87">
        <v>8332.94</v>
      </c>
      <c r="V221" s="87">
        <v>8713.65</v>
      </c>
      <c r="W221" s="87">
        <v>8679.7000000000007</v>
      </c>
      <c r="X221" s="87">
        <v>8159.5700000000006</v>
      </c>
      <c r="Y221" s="87">
        <v>6829.79</v>
      </c>
      <c r="Z221" s="87">
        <v>6624.99</v>
      </c>
      <c r="AA221" s="87">
        <v>6837.26</v>
      </c>
      <c r="AB221" s="87">
        <v>6981.76</v>
      </c>
      <c r="AC221" s="87">
        <v>6377.36</v>
      </c>
      <c r="AD221" s="87">
        <v>6800.43</v>
      </c>
      <c r="AE221" s="87">
        <v>6590.23</v>
      </c>
      <c r="AF221" s="87">
        <v>8527.6099999999988</v>
      </c>
      <c r="AG221" s="87">
        <v>8370.4399999999987</v>
      </c>
      <c r="AH221" s="87">
        <v>8736.2799999999988</v>
      </c>
      <c r="AI221" s="87">
        <v>8740.01</v>
      </c>
      <c r="AJ221" s="87">
        <v>8159.2400000000007</v>
      </c>
      <c r="AK221" s="87">
        <v>6805.05</v>
      </c>
      <c r="AL221" s="87">
        <v>6595.71</v>
      </c>
      <c r="AM221" s="87">
        <v>6715.2400000000007</v>
      </c>
      <c r="AN221" s="87">
        <v>7021.51</v>
      </c>
      <c r="AO221" s="87">
        <v>6642.64</v>
      </c>
      <c r="AP221" s="87">
        <v>901.7299999999999</v>
      </c>
      <c r="AQ221" s="87">
        <v>653.98</v>
      </c>
      <c r="AR221" s="87">
        <v>8628.869999999999</v>
      </c>
      <c r="AS221" s="87">
        <v>8435.02</v>
      </c>
      <c r="AT221" s="87">
        <v>8742.66</v>
      </c>
      <c r="AU221" s="87">
        <v>8864.9500000000007</v>
      </c>
      <c r="AV221" s="87">
        <v>8240.32</v>
      </c>
      <c r="AW221" s="87">
        <v>6868.34</v>
      </c>
      <c r="AX221" s="87">
        <v>6651.33</v>
      </c>
      <c r="AY221" s="87">
        <v>6758</v>
      </c>
      <c r="AZ221" s="87">
        <v>7159.94</v>
      </c>
      <c r="BA221" s="87">
        <v>6558.49</v>
      </c>
      <c r="BB221" s="87">
        <v>6991.49</v>
      </c>
      <c r="BC221" s="87">
        <v>6620.3300000000008</v>
      </c>
      <c r="BD221" s="87">
        <v>8733.69</v>
      </c>
      <c r="BE221" s="87">
        <v>8519.41</v>
      </c>
      <c r="BF221" s="87">
        <v>8855.4299999999985</v>
      </c>
      <c r="BG221" s="87">
        <v>8965.84</v>
      </c>
      <c r="BH221" s="87">
        <v>8286.1</v>
      </c>
      <c r="BI221" s="87">
        <v>6969.4800000000005</v>
      </c>
      <c r="BJ221" s="87">
        <v>6731.69</v>
      </c>
      <c r="BK221" s="87">
        <v>6918.08</v>
      </c>
      <c r="BL221" s="87">
        <v>7408.84</v>
      </c>
      <c r="BM221" s="87">
        <v>6786.3200000000006</v>
      </c>
      <c r="BN221" s="87">
        <v>3723.6699999999996</v>
      </c>
      <c r="BO221" s="87">
        <v>5565.8</v>
      </c>
      <c r="BP221" s="87">
        <v>9130.09</v>
      </c>
      <c r="BQ221" s="87">
        <v>8899.0500000000011</v>
      </c>
      <c r="BR221" s="87">
        <v>9348.33</v>
      </c>
      <c r="BS221" s="87">
        <v>9427.4700000000012</v>
      </c>
      <c r="BT221" s="87">
        <v>8774.09</v>
      </c>
      <c r="BU221" s="87">
        <v>7470.42</v>
      </c>
      <c r="BV221" s="87">
        <v>7342.7699999999995</v>
      </c>
      <c r="BW221" s="87">
        <v>7579.64</v>
      </c>
      <c r="BX221" s="87">
        <v>8088.0199999999995</v>
      </c>
      <c r="BY221" s="87">
        <v>7404.04</v>
      </c>
      <c r="BZ221" s="87">
        <v>7934</v>
      </c>
      <c r="CA221" s="87">
        <v>7657.04</v>
      </c>
      <c r="CB221" s="87">
        <v>9861.0400000000009</v>
      </c>
      <c r="CC221" s="87">
        <v>9407.9500000000007</v>
      </c>
      <c r="CD221" s="87">
        <v>10077.09</v>
      </c>
      <c r="CE221" s="87">
        <v>10133.32</v>
      </c>
      <c r="CF221" s="87">
        <v>9665.39</v>
      </c>
      <c r="CG221" s="87">
        <v>8077.63</v>
      </c>
      <c r="CH221" s="87">
        <v>8022.7800000000007</v>
      </c>
      <c r="CI221" s="87">
        <v>8311.7999999999993</v>
      </c>
      <c r="CJ221" s="87">
        <v>8659.44</v>
      </c>
      <c r="CK221" s="87">
        <v>8081.0300000000007</v>
      </c>
      <c r="CL221" s="87">
        <v>7499.55</v>
      </c>
      <c r="CM221" s="87">
        <v>3489.79</v>
      </c>
      <c r="CN221" s="87">
        <v>10233.550000000001</v>
      </c>
      <c r="CO221" s="87">
        <v>10105.369999999999</v>
      </c>
      <c r="CP221" s="87">
        <v>10453.890000000001</v>
      </c>
      <c r="CQ221" s="87">
        <v>10527.269999999999</v>
      </c>
      <c r="CR221" s="87">
        <v>9998.25</v>
      </c>
      <c r="CS221" s="87">
        <v>8364.76</v>
      </c>
      <c r="CT221" s="87">
        <v>8230.34</v>
      </c>
      <c r="CU221" s="87">
        <v>8553.26</v>
      </c>
      <c r="CV221" s="87">
        <v>8807.8499999999985</v>
      </c>
      <c r="CW221" s="87">
        <v>7995.9500000000007</v>
      </c>
      <c r="CX221" s="87">
        <v>8820.2999999999993</v>
      </c>
      <c r="CY221" s="87">
        <v>8256.36</v>
      </c>
      <c r="CZ221" s="87">
        <v>10568.55</v>
      </c>
      <c r="DA221" s="87">
        <v>10356.949999999999</v>
      </c>
      <c r="DB221" s="87">
        <v>10752.6</v>
      </c>
      <c r="DC221" s="87">
        <v>10863.71</v>
      </c>
      <c r="DD221" s="87">
        <v>10167.65</v>
      </c>
      <c r="DE221" s="87">
        <v>8599.0300000000007</v>
      </c>
      <c r="DF221" s="87">
        <v>8465.15</v>
      </c>
      <c r="DG221" s="87">
        <v>8715.85</v>
      </c>
      <c r="DH221" s="87">
        <v>9021.1299999999992</v>
      </c>
      <c r="DI221" s="87">
        <v>8178.0599999999995</v>
      </c>
      <c r="DJ221" s="87">
        <v>9000.36</v>
      </c>
      <c r="DK221" s="87">
        <v>2532.4899999999998</v>
      </c>
      <c r="DL221" s="87">
        <v>10748.939999999999</v>
      </c>
      <c r="DM221" s="87">
        <v>10585.93</v>
      </c>
      <c r="DN221" s="87">
        <v>11074.72</v>
      </c>
      <c r="DO221" s="87">
        <v>11136.699999999999</v>
      </c>
      <c r="DP221" s="87">
        <v>10406.36</v>
      </c>
      <c r="DQ221" s="87">
        <v>8843.07</v>
      </c>
      <c r="DR221" s="87">
        <v>8722.6299999999992</v>
      </c>
      <c r="DS221" s="87">
        <v>8920.85</v>
      </c>
      <c r="DT221" s="87">
        <v>9279.94</v>
      </c>
      <c r="DU221" s="87">
        <v>8381.89</v>
      </c>
      <c r="DV221" s="87">
        <v>9176.44</v>
      </c>
      <c r="DW221" s="87">
        <v>8690.58</v>
      </c>
      <c r="DX221" s="87">
        <v>11009.97</v>
      </c>
      <c r="DY221" s="87">
        <v>10758.81</v>
      </c>
      <c r="DZ221" s="87">
        <v>11357.77</v>
      </c>
      <c r="EA221" s="87">
        <v>11320.17</v>
      </c>
      <c r="EB221" s="87">
        <v>10668.650000000001</v>
      </c>
      <c r="EC221" s="87">
        <v>8926.0500000000011</v>
      </c>
      <c r="ED221" s="87">
        <v>8850.1299999999992</v>
      </c>
      <c r="EE221" s="87">
        <v>9143.84</v>
      </c>
      <c r="EF221" s="87">
        <v>9515.1</v>
      </c>
      <c r="EG221" s="87">
        <v>8904.4399999999987</v>
      </c>
      <c r="EH221" s="87">
        <v>312.52</v>
      </c>
      <c r="EI221" s="87">
        <v>1766.1</v>
      </c>
      <c r="EJ221" s="87">
        <v>11317.490000000002</v>
      </c>
      <c r="EK221" s="87">
        <v>11056.43</v>
      </c>
      <c r="EL221" s="87">
        <v>11694.97</v>
      </c>
      <c r="EM221" s="87">
        <v>11672.73</v>
      </c>
      <c r="EN221" s="87">
        <v>11018.14</v>
      </c>
      <c r="EO221" s="87">
        <v>9237.6500000000015</v>
      </c>
      <c r="EP221" s="87">
        <v>9072.81</v>
      </c>
      <c r="EQ221" s="87">
        <v>9424.59</v>
      </c>
      <c r="ER221" s="87">
        <v>9671.84</v>
      </c>
      <c r="ES221" s="87">
        <v>8708.8499999999985</v>
      </c>
      <c r="ET221" s="87">
        <v>9468.89</v>
      </c>
      <c r="EU221" s="87">
        <v>8942.4000000000015</v>
      </c>
      <c r="EV221" s="87">
        <v>11482.38</v>
      </c>
      <c r="EW221" s="87">
        <v>11175.31</v>
      </c>
      <c r="EX221" s="87">
        <v>11799.029999999999</v>
      </c>
      <c r="EY221" s="87">
        <v>11881.619999999999</v>
      </c>
      <c r="EZ221" s="87">
        <v>11089.65</v>
      </c>
      <c r="FA221" s="87">
        <v>9276.6200000000008</v>
      </c>
      <c r="FB221" s="87">
        <v>9224.1299999999992</v>
      </c>
      <c r="FC221" s="87">
        <v>9528.7400000000016</v>
      </c>
      <c r="FD221" s="87">
        <v>9735.630000000001</v>
      </c>
      <c r="FE221" s="87">
        <v>8824.16</v>
      </c>
      <c r="FF221" s="87">
        <v>4040.27</v>
      </c>
      <c r="FG221" s="87">
        <v>8176.7699999999995</v>
      </c>
      <c r="FH221" s="87">
        <v>11687.21</v>
      </c>
      <c r="FI221" s="87">
        <v>11440.55</v>
      </c>
      <c r="FJ221" s="87">
        <v>12063.16</v>
      </c>
      <c r="FK221" s="87">
        <v>12125.220000000001</v>
      </c>
      <c r="FL221" s="87">
        <v>11346.6</v>
      </c>
      <c r="FM221" s="87">
        <v>9466.02</v>
      </c>
      <c r="FN221" s="87">
        <v>9382.32</v>
      </c>
      <c r="FO221" s="87">
        <v>9751.33</v>
      </c>
      <c r="FP221" s="87">
        <v>10002.799999999999</v>
      </c>
      <c r="FQ221" s="87">
        <v>9076.52</v>
      </c>
      <c r="FR221" s="87">
        <v>9800.4699999999993</v>
      </c>
      <c r="FS221" s="87">
        <v>9409.89</v>
      </c>
      <c r="FT221" s="87">
        <v>12008.08</v>
      </c>
      <c r="FU221" s="87">
        <v>11729.24</v>
      </c>
      <c r="FV221" s="87">
        <v>12449.17</v>
      </c>
      <c r="FW221" s="87">
        <v>12313.61</v>
      </c>
      <c r="FX221" s="87">
        <v>11644.7</v>
      </c>
      <c r="FY221" s="87">
        <v>9640.4500000000007</v>
      </c>
      <c r="FZ221" s="87">
        <v>9553.9600000000009</v>
      </c>
      <c r="GA221" s="87">
        <v>10092.23</v>
      </c>
    </row>
    <row r="222" spans="2:183">
      <c r="B222" s="43" t="s">
        <v>7</v>
      </c>
      <c r="C222" s="653" t="s">
        <v>53</v>
      </c>
      <c r="D222" s="86">
        <v>4.6925383829403255E-2</v>
      </c>
      <c r="E222" s="86">
        <v>4.692491557335101E-2</v>
      </c>
      <c r="F222" s="86">
        <v>4.6931218750644758E-2</v>
      </c>
      <c r="G222" s="86">
        <v>4.6929870265016681E-2</v>
      </c>
      <c r="H222" s="86">
        <v>5.8642827679012174E-2</v>
      </c>
      <c r="I222" s="86">
        <v>5.8643513804128779E-2</v>
      </c>
      <c r="J222" s="86">
        <v>5.8641083734541681E-2</v>
      </c>
      <c r="K222" s="86">
        <v>5.8641419241903997E-2</v>
      </c>
      <c r="L222" s="86">
        <v>5.8644520103979456E-2</v>
      </c>
      <c r="M222" s="86">
        <v>4.6927913644796759E-2</v>
      </c>
      <c r="N222" s="86">
        <v>4.6929026483073073E-2</v>
      </c>
      <c r="O222" s="86">
        <v>4.6928685119240317E-2</v>
      </c>
      <c r="P222" s="86">
        <v>4.7000991613966654E-2</v>
      </c>
      <c r="Q222" s="86">
        <v>4.7001121480228045E-2</v>
      </c>
      <c r="R222" s="86">
        <v>4.7007062108147479E-2</v>
      </c>
      <c r="S222" s="86">
        <v>4.7006715731370746E-2</v>
      </c>
      <c r="T222" s="86">
        <v>5.8716695126544295E-2</v>
      </c>
      <c r="U222" s="86">
        <v>5.8719073611685213E-2</v>
      </c>
      <c r="V222" s="86">
        <v>5.8716922392706247E-2</v>
      </c>
      <c r="W222" s="86">
        <v>5.8718035448518474E-2</v>
      </c>
      <c r="X222" s="86">
        <v>5.8721383871120497E-2</v>
      </c>
      <c r="Y222" s="86">
        <v>4.7007660488261487E-2</v>
      </c>
      <c r="Z222" s="86">
        <v>4.7007414765672113E-2</v>
      </c>
      <c r="AA222" s="86">
        <v>4.7006985122239643E-2</v>
      </c>
      <c r="AB222" s="86">
        <v>4.7702325072936098E-2</v>
      </c>
      <c r="AC222" s="86">
        <v>4.7698817185473898E-2</v>
      </c>
      <c r="AD222" s="86">
        <v>4.7709258518721195E-2</v>
      </c>
      <c r="AE222" s="86">
        <v>4.7706546210031779E-2</v>
      </c>
      <c r="AF222" s="86">
        <v>5.9417158464614928E-2</v>
      </c>
      <c r="AG222" s="86">
        <v>5.9416240919979109E-2</v>
      </c>
      <c r="AH222" s="86">
        <v>5.9414713103326321E-2</v>
      </c>
      <c r="AI222" s="86">
        <v>5.9417047370424761E-2</v>
      </c>
      <c r="AJ222" s="86">
        <v>5.9423336028024798E-2</v>
      </c>
      <c r="AK222" s="86">
        <v>4.7707865956253509E-2</v>
      </c>
      <c r="AL222" s="86">
        <v>4.7708923422075153E-2</v>
      </c>
      <c r="AM222" s="86">
        <v>4.7710069555456092E-2</v>
      </c>
      <c r="AN222" s="86">
        <v>4.770112365657142E-2</v>
      </c>
      <c r="AO222" s="86">
        <v>4.7700829003905605E-2</v>
      </c>
      <c r="AP222" s="86">
        <v>4.7710582010582009E-2</v>
      </c>
      <c r="AQ222" s="86">
        <v>4.7745873214038011E-2</v>
      </c>
      <c r="AR222" s="86">
        <v>5.9416430828978073E-2</v>
      </c>
      <c r="AS222" s="86">
        <v>5.9414520071283172E-2</v>
      </c>
      <c r="AT222" s="86">
        <v>5.9415674441363558E-2</v>
      </c>
      <c r="AU222" s="86">
        <v>5.9411378365155858E-2</v>
      </c>
      <c r="AV222" s="86">
        <v>5.9419671185462937E-2</v>
      </c>
      <c r="AW222" s="86">
        <v>4.7707075828824261E-2</v>
      </c>
      <c r="AX222" s="86">
        <v>4.7706459525756334E-2</v>
      </c>
      <c r="AY222" s="86">
        <v>4.7708468641459348E-2</v>
      </c>
      <c r="AZ222" s="86">
        <v>4.8380588139899448E-2</v>
      </c>
      <c r="BA222" s="86">
        <v>4.8375510484671203E-2</v>
      </c>
      <c r="BB222" s="86">
        <v>4.8384683525031488E-2</v>
      </c>
      <c r="BC222" s="86">
        <v>4.8387858322735317E-2</v>
      </c>
      <c r="BD222" s="86">
        <v>6.0277656997329031E-2</v>
      </c>
      <c r="BE222" s="86">
        <v>6.0276427596063366E-2</v>
      </c>
      <c r="BF222" s="86">
        <v>6.0276694370137419E-2</v>
      </c>
      <c r="BG222" s="86">
        <v>6.0272528654499009E-2</v>
      </c>
      <c r="BH222" s="86">
        <v>6.0284028490152859E-2</v>
      </c>
      <c r="BI222" s="86">
        <v>4.8385390270825668E-2</v>
      </c>
      <c r="BJ222" s="86">
        <v>4.8384868610200672E-2</v>
      </c>
      <c r="BK222" s="86">
        <v>4.8389348590933572E-2</v>
      </c>
      <c r="BL222" s="86">
        <v>4.984083417423478E-2</v>
      </c>
      <c r="BM222" s="86">
        <v>4.9838363434084682E-2</v>
      </c>
      <c r="BN222" s="86">
        <v>4.9846858593187347E-2</v>
      </c>
      <c r="BO222" s="86">
        <v>4.9852211454060158E-2</v>
      </c>
      <c r="BP222" s="86">
        <v>6.2090448502159203E-2</v>
      </c>
      <c r="BQ222" s="86">
        <v>6.2087406074052373E-2</v>
      </c>
      <c r="BR222" s="86">
        <v>6.2083798214854956E-2</v>
      </c>
      <c r="BS222" s="86">
        <v>6.2082460784701102E-2</v>
      </c>
      <c r="BT222" s="86">
        <v>6.2090197576992752E-2</v>
      </c>
      <c r="BU222" s="86">
        <v>4.9841011442105614E-2</v>
      </c>
      <c r="BV222" s="86">
        <v>4.9835888664915597E-2</v>
      </c>
      <c r="BW222" s="86">
        <v>4.9835233474035796E-2</v>
      </c>
      <c r="BX222" s="86">
        <v>5.1367510511006388E-2</v>
      </c>
      <c r="BY222" s="86">
        <v>5.1366794044619912E-2</v>
      </c>
      <c r="BZ222" s="86">
        <v>5.136871001994147E-2</v>
      </c>
      <c r="CA222" s="86">
        <v>5.1372642737977807E-2</v>
      </c>
      <c r="CB222" s="86">
        <v>6.3984531132393788E-2</v>
      </c>
      <c r="CC222" s="86">
        <v>6.3986601373869287E-2</v>
      </c>
      <c r="CD222" s="86">
        <v>6.397908651099006E-2</v>
      </c>
      <c r="CE222" s="86">
        <v>6.3977826603025478E-2</v>
      </c>
      <c r="CF222" s="86">
        <v>6.3980401406042484E-2</v>
      </c>
      <c r="CG222" s="86">
        <v>5.1365789758166566E-2</v>
      </c>
      <c r="CH222" s="86">
        <v>5.136387208297321E-2</v>
      </c>
      <c r="CI222" s="86">
        <v>5.1365748751668557E-2</v>
      </c>
      <c r="CJ222" s="86">
        <v>5.2714677056066236E-2</v>
      </c>
      <c r="CK222" s="86">
        <v>5.2713725935304767E-2</v>
      </c>
      <c r="CL222" s="86">
        <v>5.2714243540360445E-2</v>
      </c>
      <c r="CM222" s="86">
        <v>5.2724621916028343E-2</v>
      </c>
      <c r="CN222" s="86">
        <v>6.5669137228478849E-2</v>
      </c>
      <c r="CO222" s="86">
        <v>6.5663211844702848E-2</v>
      </c>
      <c r="CP222" s="86">
        <v>6.5666788110254032E-2</v>
      </c>
      <c r="CQ222" s="86">
        <v>6.5664109281437122E-2</v>
      </c>
      <c r="CR222" s="86">
        <v>6.566736286254729E-2</v>
      </c>
      <c r="CS222" s="86">
        <v>5.2717968109913659E-2</v>
      </c>
      <c r="CT222" s="86">
        <v>5.2716018179677714E-2</v>
      </c>
      <c r="CU222" s="86">
        <v>5.2715898725439442E-2</v>
      </c>
      <c r="CV222" s="86">
        <v>5.4126543228843395E-2</v>
      </c>
      <c r="CW222" s="86">
        <v>5.4124848991336252E-2</v>
      </c>
      <c r="CX222" s="86">
        <v>5.412488801070188E-2</v>
      </c>
      <c r="CY222" s="86">
        <v>5.4129772043349136E-2</v>
      </c>
      <c r="CZ222" s="86">
        <v>6.7435872894333837E-2</v>
      </c>
      <c r="DA222" s="86">
        <v>6.743201099022729E-2</v>
      </c>
      <c r="DB222" s="86">
        <v>6.7434290982295725E-2</v>
      </c>
      <c r="DC222" s="86">
        <v>6.7430807714032107E-2</v>
      </c>
      <c r="DD222" s="86">
        <v>6.7437256254476954E-2</v>
      </c>
      <c r="DE222" s="86">
        <v>5.4130973963841471E-2</v>
      </c>
      <c r="DF222" s="86">
        <v>5.4128467821276012E-2</v>
      </c>
      <c r="DG222" s="86">
        <v>5.4127309424002484E-2</v>
      </c>
      <c r="DH222" s="86">
        <v>5.5598814204888623E-2</v>
      </c>
      <c r="DI222" s="86">
        <v>5.5596908105810645E-2</v>
      </c>
      <c r="DJ222" s="86">
        <v>5.5598962194217942E-2</v>
      </c>
      <c r="DK222" s="86">
        <v>5.5615117709065347E-2</v>
      </c>
      <c r="DL222" s="86">
        <v>6.9263096849023764E-2</v>
      </c>
      <c r="DM222" s="86">
        <v>6.9259702703410017E-2</v>
      </c>
      <c r="DN222" s="86">
        <v>6.9258988261633611E-2</v>
      </c>
      <c r="DO222" s="86">
        <v>6.9258515289274181E-2</v>
      </c>
      <c r="DP222" s="86">
        <v>6.9263526420532073E-2</v>
      </c>
      <c r="DQ222" s="86">
        <v>5.5602105104312065E-2</v>
      </c>
      <c r="DR222" s="86">
        <v>5.5597815001784706E-2</v>
      </c>
      <c r="DS222" s="86">
        <v>5.5602405883819497E-2</v>
      </c>
      <c r="DT222" s="86">
        <v>5.7118571041682061E-2</v>
      </c>
      <c r="DU222" s="86">
        <v>5.7120689655172412E-2</v>
      </c>
      <c r="DV222" s="86">
        <v>5.7119986056818471E-2</v>
      </c>
      <c r="DW222" s="86">
        <v>5.7126010648787223E-2</v>
      </c>
      <c r="DX222" s="86">
        <v>7.1158313136209406E-2</v>
      </c>
      <c r="DY222" s="86">
        <v>7.1154738993273944E-2</v>
      </c>
      <c r="DZ222" s="86">
        <v>7.1151935449516687E-2</v>
      </c>
      <c r="EA222" s="86">
        <v>7.115039408681223E-2</v>
      </c>
      <c r="EB222" s="86">
        <v>7.1157065583501752E-2</v>
      </c>
      <c r="EC222" s="86">
        <v>5.7125988787343526E-2</v>
      </c>
      <c r="ED222" s="86">
        <v>5.7121567108787553E-2</v>
      </c>
      <c r="EE222" s="86">
        <v>5.7123294517467144E-2</v>
      </c>
      <c r="EF222" s="86">
        <v>5.8677594213087159E-2</v>
      </c>
      <c r="EG222" s="86">
        <v>5.8677849876739109E-2</v>
      </c>
      <c r="EH222" s="86">
        <v>5.8678182500938786E-2</v>
      </c>
      <c r="EI222" s="86">
        <v>5.8705233976638897E-2</v>
      </c>
      <c r="EJ222" s="86">
        <v>7.3108983676026959E-2</v>
      </c>
      <c r="EK222" s="86">
        <v>7.310568041312096E-2</v>
      </c>
      <c r="EL222" s="86">
        <v>7.3102243391402727E-2</v>
      </c>
      <c r="EM222" s="86">
        <v>7.3102595255392172E-2</v>
      </c>
      <c r="EN222" s="86">
        <v>7.3104835301238111E-2</v>
      </c>
      <c r="EO222" s="86">
        <v>5.8683043655028723E-2</v>
      </c>
      <c r="EP222" s="86">
        <v>5.8683807121373818E-2</v>
      </c>
      <c r="EQ222" s="86">
        <v>5.8679604759325328E-2</v>
      </c>
      <c r="ER222" s="86">
        <v>5.9755832344800315E-2</v>
      </c>
      <c r="ES222" s="86">
        <v>5.975665058925024E-2</v>
      </c>
      <c r="ET222" s="86">
        <v>5.9759105338558917E-2</v>
      </c>
      <c r="EU222" s="86">
        <v>5.9766212413866864E-2</v>
      </c>
      <c r="EV222" s="86">
        <v>7.4449717953705502E-2</v>
      </c>
      <c r="EW222" s="86">
        <v>7.4449961620194072E-2</v>
      </c>
      <c r="EX222" s="86">
        <v>7.4443708358570559E-2</v>
      </c>
      <c r="EY222" s="86">
        <v>7.4441576342334434E-2</v>
      </c>
      <c r="EZ222" s="86">
        <v>7.4450675642743089E-2</v>
      </c>
      <c r="FA222" s="86">
        <v>5.9766259704281163E-2</v>
      </c>
      <c r="FB222" s="86">
        <v>5.9759965792695956E-2</v>
      </c>
      <c r="FC222" s="86">
        <v>5.9761174559571528E-2</v>
      </c>
      <c r="FD222" s="86">
        <v>6.1738653442491971E-2</v>
      </c>
      <c r="FE222" s="86">
        <v>6.173694702479697E-2</v>
      </c>
      <c r="FF222" s="86">
        <v>6.1746672168477679E-2</v>
      </c>
      <c r="FG222" s="86">
        <v>6.1752951038810969E-2</v>
      </c>
      <c r="FH222" s="86">
        <v>7.6928003475421919E-2</v>
      </c>
      <c r="FI222" s="86">
        <v>7.6924199283805575E-2</v>
      </c>
      <c r="FJ222" s="86">
        <v>7.6919682709720202E-2</v>
      </c>
      <c r="FK222" s="86">
        <v>7.6916665080784832E-2</v>
      </c>
      <c r="FL222" s="86">
        <v>7.6925580165558199E-2</v>
      </c>
      <c r="FM222" s="86">
        <v>6.1749142193635927E-2</v>
      </c>
      <c r="FN222" s="86">
        <v>6.1742045504349231E-2</v>
      </c>
      <c r="FO222" s="86">
        <v>6.1739551610391089E-2</v>
      </c>
      <c r="FP222" s="86">
        <v>6.3773438147517666E-2</v>
      </c>
      <c r="FQ222" s="86">
        <v>6.3771586580039896E-2</v>
      </c>
      <c r="FR222" s="86">
        <v>6.378064415361287E-2</v>
      </c>
      <c r="FS222" s="86">
        <v>6.3782459279744588E-2</v>
      </c>
      <c r="FT222" s="86">
        <v>7.9457932175351534E-2</v>
      </c>
      <c r="FU222" s="86">
        <v>7.9454552844426984E-2</v>
      </c>
      <c r="FV222" s="86">
        <v>7.9444869880409955E-2</v>
      </c>
      <c r="FW222" s="86">
        <v>7.9450333903280962E-2</v>
      </c>
      <c r="FX222" s="86">
        <v>7.9455634706187397E-2</v>
      </c>
      <c r="FY222" s="86">
        <v>6.3783635365183972E-2</v>
      </c>
      <c r="FZ222" s="86">
        <v>6.377768690164777E-2</v>
      </c>
      <c r="GA222" s="86">
        <v>6.3770338495756959E-2</v>
      </c>
    </row>
    <row r="223" spans="2:183">
      <c r="B223" s="43" t="s">
        <v>7</v>
      </c>
      <c r="C223" s="653" t="s">
        <v>228</v>
      </c>
      <c r="D223" s="85">
        <v>4244476.82</v>
      </c>
      <c r="E223" s="85">
        <v>3866997.9099999997</v>
      </c>
      <c r="F223" s="85">
        <v>4134232.1799999997</v>
      </c>
      <c r="G223" s="85">
        <v>3996953.75</v>
      </c>
      <c r="H223" s="85">
        <v>4223685.7300000004</v>
      </c>
      <c r="I223" s="85">
        <v>3971921.57</v>
      </c>
      <c r="J223" s="85">
        <v>4185324.62</v>
      </c>
      <c r="K223" s="85">
        <v>4214516.1100000003</v>
      </c>
      <c r="L223" s="85">
        <v>3955083.25</v>
      </c>
      <c r="M223" s="85">
        <v>4180262.4200000004</v>
      </c>
      <c r="N223" s="85">
        <v>4050597.07</v>
      </c>
      <c r="O223" s="85">
        <v>4205713.18</v>
      </c>
      <c r="P223" s="85">
        <v>4502431.05</v>
      </c>
      <c r="Q223" s="85">
        <v>4025800.1599999997</v>
      </c>
      <c r="R223" s="85">
        <v>1940835.97</v>
      </c>
      <c r="S223" s="85">
        <v>3234266.32</v>
      </c>
      <c r="T223" s="85">
        <v>4315443.33</v>
      </c>
      <c r="U223" s="85">
        <v>4213540.8600000003</v>
      </c>
      <c r="V223" s="85">
        <v>4376270.3900000006</v>
      </c>
      <c r="W223" s="85">
        <v>4383386.2600000007</v>
      </c>
      <c r="X223" s="85">
        <v>4111696.01</v>
      </c>
      <c r="Y223" s="85">
        <v>4314386.92</v>
      </c>
      <c r="Z223" s="85">
        <v>4186388.43</v>
      </c>
      <c r="AA223" s="85">
        <v>4317343.8899999997</v>
      </c>
      <c r="AB223" s="85">
        <v>4666510.07</v>
      </c>
      <c r="AC223" s="85">
        <v>4239316.8500000006</v>
      </c>
      <c r="AD223" s="85">
        <v>4579268.6899999995</v>
      </c>
      <c r="AE223" s="85">
        <v>4454211.79</v>
      </c>
      <c r="AF223" s="85">
        <v>4624371.92</v>
      </c>
      <c r="AG223" s="85">
        <v>4558590.0000000009</v>
      </c>
      <c r="AH223" s="85">
        <v>4753276.29</v>
      </c>
      <c r="AI223" s="85">
        <v>4801036.76</v>
      </c>
      <c r="AJ223" s="85">
        <v>4477712</v>
      </c>
      <c r="AK223" s="85">
        <v>4622029.8600000003</v>
      </c>
      <c r="AL223" s="85">
        <v>4524615.38</v>
      </c>
      <c r="AM223" s="85">
        <v>4565448.9300000006</v>
      </c>
      <c r="AN223" s="85">
        <v>4887677.07</v>
      </c>
      <c r="AO223" s="85">
        <v>4648728.0699999994</v>
      </c>
      <c r="AP223" s="85">
        <v>645931.46</v>
      </c>
      <c r="AQ223" s="85">
        <v>514380.81</v>
      </c>
      <c r="AR223" s="85">
        <v>4830074.93</v>
      </c>
      <c r="AS223" s="85">
        <v>4719138.5199999996</v>
      </c>
      <c r="AT223" s="85">
        <v>4913101.9700000007</v>
      </c>
      <c r="AU223" s="85">
        <v>4951624.95</v>
      </c>
      <c r="AV223" s="85">
        <v>4620552.26</v>
      </c>
      <c r="AW223" s="85">
        <v>4815253.9000000004</v>
      </c>
      <c r="AX223" s="85">
        <v>4664036.83</v>
      </c>
      <c r="AY223" s="85">
        <v>4720164.62</v>
      </c>
      <c r="AZ223" s="85">
        <v>5120275</v>
      </c>
      <c r="BA223" s="85">
        <v>4644771.1700000009</v>
      </c>
      <c r="BB223" s="85">
        <v>4988988.37</v>
      </c>
      <c r="BC223" s="85">
        <v>4710167.51</v>
      </c>
      <c r="BD223" s="85">
        <v>5001625.1900000004</v>
      </c>
      <c r="BE223" s="85">
        <v>4877813.79</v>
      </c>
      <c r="BF223" s="85">
        <v>5090769.9999999991</v>
      </c>
      <c r="BG223" s="85">
        <v>5123479.0299999993</v>
      </c>
      <c r="BH223" s="85">
        <v>4781053.7899999991</v>
      </c>
      <c r="BI223" s="85">
        <v>4974719.1100000003</v>
      </c>
      <c r="BJ223" s="85">
        <v>4805631.12</v>
      </c>
      <c r="BK223" s="85">
        <v>4989669.6400000006</v>
      </c>
      <c r="BL223" s="85">
        <v>5285475.2700000005</v>
      </c>
      <c r="BM223" s="85">
        <v>4842242.1900000004</v>
      </c>
      <c r="BN223" s="85">
        <v>2662981.11</v>
      </c>
      <c r="BO223" s="85">
        <v>4034869.9699999997</v>
      </c>
      <c r="BP223" s="85">
        <v>5262438.6000000006</v>
      </c>
      <c r="BQ223" s="85">
        <v>5103100.17</v>
      </c>
      <c r="BR223" s="85">
        <v>5351379.58</v>
      </c>
      <c r="BS223" s="85">
        <v>5393656.2799999993</v>
      </c>
      <c r="BT223" s="85">
        <v>5037471.59</v>
      </c>
      <c r="BU223" s="85">
        <v>5353251.67</v>
      </c>
      <c r="BV223" s="85">
        <v>5253052.46</v>
      </c>
      <c r="BW223" s="85">
        <v>5396552.9499999993</v>
      </c>
      <c r="BX223" s="85">
        <v>5779081.5899999989</v>
      </c>
      <c r="BY223" s="85">
        <v>5297087.4000000004</v>
      </c>
      <c r="BZ223" s="85">
        <v>5628545.5600000005</v>
      </c>
      <c r="CA223" s="85">
        <v>5463315.5300000003</v>
      </c>
      <c r="CB223" s="85">
        <v>5675383.4699999997</v>
      </c>
      <c r="CC223" s="85">
        <v>5398928.9400000004</v>
      </c>
      <c r="CD223" s="85">
        <v>5764094.71</v>
      </c>
      <c r="CE223" s="85">
        <v>5793336.8200000003</v>
      </c>
      <c r="CF223" s="85">
        <v>5533198</v>
      </c>
      <c r="CG223" s="85">
        <v>5723966.8799999999</v>
      </c>
      <c r="CH223" s="85">
        <v>5704473.580000001</v>
      </c>
      <c r="CI223" s="85">
        <v>5958431.3400000008</v>
      </c>
      <c r="CJ223" s="85">
        <v>6315042.4500000002</v>
      </c>
      <c r="CK223" s="85">
        <v>5876812.29</v>
      </c>
      <c r="CL223" s="85">
        <v>5459846.1699999999</v>
      </c>
      <c r="CM223" s="85">
        <v>2577954.9</v>
      </c>
      <c r="CN223" s="85">
        <v>5968977.6199999992</v>
      </c>
      <c r="CO223" s="85">
        <v>5858952.6800000006</v>
      </c>
      <c r="CP223" s="85">
        <v>6114911.0800000001</v>
      </c>
      <c r="CQ223" s="85">
        <v>6128068.0099999998</v>
      </c>
      <c r="CR223" s="85">
        <v>5829375.4900000002</v>
      </c>
      <c r="CS223" s="85">
        <v>6065651.9400000004</v>
      </c>
      <c r="CT223" s="85">
        <v>5964982.96</v>
      </c>
      <c r="CU223" s="85">
        <v>6220641.2799999993</v>
      </c>
      <c r="CV223" s="85">
        <v>6418925.3999999994</v>
      </c>
      <c r="CW223" s="85">
        <v>5808316.8200000003</v>
      </c>
      <c r="CX223" s="85">
        <v>6402083.6699999999</v>
      </c>
      <c r="CY223" s="85">
        <v>5981390.3000000007</v>
      </c>
      <c r="CZ223" s="85">
        <v>6177718.8099999996</v>
      </c>
      <c r="DA223" s="85">
        <v>6022967.9500000002</v>
      </c>
      <c r="DB223" s="85">
        <v>6305360.5999999996</v>
      </c>
      <c r="DC223" s="85">
        <v>6338053.96</v>
      </c>
      <c r="DD223" s="85">
        <v>5948417.1500000004</v>
      </c>
      <c r="DE223" s="85">
        <v>6279880.1600000001</v>
      </c>
      <c r="DF223" s="85">
        <v>6178204.9400000004</v>
      </c>
      <c r="DG223" s="85">
        <v>6332193.9099999992</v>
      </c>
      <c r="DH223" s="85">
        <v>6616633.3799999999</v>
      </c>
      <c r="DI223" s="85">
        <v>5975605.3699999992</v>
      </c>
      <c r="DJ223" s="85">
        <v>6603411.9900000002</v>
      </c>
      <c r="DK223" s="85">
        <v>1918523.51</v>
      </c>
      <c r="DL223" s="85">
        <v>6353718.0700000003</v>
      </c>
      <c r="DM223" s="85">
        <v>6251110.7499999991</v>
      </c>
      <c r="DN223" s="85">
        <v>6560632.1199999992</v>
      </c>
      <c r="DO223" s="85">
        <v>6611082.4300000006</v>
      </c>
      <c r="DP223" s="85">
        <v>6154113.9100000011</v>
      </c>
      <c r="DQ223" s="85">
        <v>6495638.4500000002</v>
      </c>
      <c r="DR223" s="85">
        <v>6373719.6299999999</v>
      </c>
      <c r="DS223" s="85">
        <v>6578194.7699999996</v>
      </c>
      <c r="DT223" s="85">
        <v>6931045.4300000006</v>
      </c>
      <c r="DU223" s="85">
        <v>6296896.1399999997</v>
      </c>
      <c r="DV223" s="85">
        <v>6858895.9400000004</v>
      </c>
      <c r="DW223" s="85">
        <v>6536461.4500000002</v>
      </c>
      <c r="DX223" s="85">
        <v>6658818.8399999999</v>
      </c>
      <c r="DY223" s="85">
        <v>6475693.1899999995</v>
      </c>
      <c r="DZ223" s="85">
        <v>6852653.8499999996</v>
      </c>
      <c r="EA223" s="85">
        <v>6801455.0499999998</v>
      </c>
      <c r="EB223" s="85">
        <v>6426986.0900000008</v>
      </c>
      <c r="EC223" s="85">
        <v>6686202.7400000002</v>
      </c>
      <c r="ED223" s="85">
        <v>6620359.6299999999</v>
      </c>
      <c r="EE223" s="85">
        <v>6868055.1300000008</v>
      </c>
      <c r="EF223" s="85">
        <v>7066007.2199999997</v>
      </c>
      <c r="EG223" s="85">
        <v>6618115.3800000008</v>
      </c>
      <c r="EH223" s="85">
        <v>230309.21</v>
      </c>
      <c r="EI223" s="85">
        <v>1381734.3</v>
      </c>
      <c r="EJ223" s="85">
        <v>6803045.6200000001</v>
      </c>
      <c r="EK223" s="85">
        <v>6614891.7300000004</v>
      </c>
      <c r="EL223" s="85">
        <v>7012540.6799999997</v>
      </c>
      <c r="EM223" s="85">
        <v>7000306.4900000002</v>
      </c>
      <c r="EN223" s="85">
        <v>6564339.6299999999</v>
      </c>
      <c r="EO223" s="85">
        <v>6874696.96</v>
      </c>
      <c r="EP223" s="85">
        <v>6807542.5099999988</v>
      </c>
      <c r="EQ223" s="85">
        <v>7005283.4699999997</v>
      </c>
      <c r="ER223" s="85">
        <v>7558530.5899999999</v>
      </c>
      <c r="ES223" s="85">
        <v>6814832.8399999999</v>
      </c>
      <c r="ET223" s="85">
        <v>7410059.3999999994</v>
      </c>
      <c r="EU223" s="85">
        <v>7016397.7800000003</v>
      </c>
      <c r="EV223" s="85">
        <v>7234465.6399999997</v>
      </c>
      <c r="EW223" s="85">
        <v>7069799.1299999999</v>
      </c>
      <c r="EX223" s="85">
        <v>7418563.9000000004</v>
      </c>
      <c r="EY223" s="85">
        <v>7465300.8700000001</v>
      </c>
      <c r="EZ223" s="85">
        <v>6991298.2800000003</v>
      </c>
      <c r="FA223" s="85">
        <v>7303784.8799999999</v>
      </c>
      <c r="FB223" s="85">
        <v>7248824.21</v>
      </c>
      <c r="FC223" s="85">
        <v>7488519.5499999998</v>
      </c>
      <c r="FD223" s="85">
        <v>8376460.5099999998</v>
      </c>
      <c r="FE223" s="85">
        <v>7567581.9100000001</v>
      </c>
      <c r="FF223" s="85">
        <v>3517185.02</v>
      </c>
      <c r="FG223" s="85">
        <v>7118957.2199999997</v>
      </c>
      <c r="FH223" s="85">
        <v>8134737.0200000005</v>
      </c>
      <c r="FI223" s="85">
        <v>7928479.2999999998</v>
      </c>
      <c r="FJ223" s="85">
        <v>8372404.6000000006</v>
      </c>
      <c r="FK223" s="85">
        <v>8380296.46</v>
      </c>
      <c r="FL223" s="85">
        <v>7867542.3599999994</v>
      </c>
      <c r="FM223" s="85">
        <v>8217083.04</v>
      </c>
      <c r="FN223" s="85">
        <v>8111503.3399999999</v>
      </c>
      <c r="FO223" s="85">
        <v>8393747.0700000003</v>
      </c>
      <c r="FP223" s="85">
        <v>9010803.8500000015</v>
      </c>
      <c r="FQ223" s="85">
        <v>8154402.0199999996</v>
      </c>
      <c r="FR223" s="85">
        <v>8868442.870000001</v>
      </c>
      <c r="FS223" s="85">
        <v>8506464.620000001</v>
      </c>
      <c r="FT223" s="85">
        <v>8718145.6499999985</v>
      </c>
      <c r="FU223" s="85">
        <v>8481446.370000001</v>
      </c>
      <c r="FV223" s="85">
        <v>8944934.1600000001</v>
      </c>
      <c r="FW223" s="85">
        <v>8890128.3499999996</v>
      </c>
      <c r="FX223" s="85">
        <v>8423774.5699999984</v>
      </c>
      <c r="FY223" s="85">
        <v>8716100.2699999977</v>
      </c>
      <c r="FZ223" s="85">
        <v>8623630.8500000015</v>
      </c>
      <c r="GA223" s="85">
        <v>9056957.9800000004</v>
      </c>
    </row>
    <row r="224" spans="2:183">
      <c r="B224" s="183" t="s">
        <v>7</v>
      </c>
      <c r="C224" s="654" t="s">
        <v>229</v>
      </c>
      <c r="D224" s="184">
        <v>28.161711408060089</v>
      </c>
      <c r="E224" s="184">
        <v>28.17924391702924</v>
      </c>
      <c r="F224" s="184">
        <v>28.432922154288423</v>
      </c>
      <c r="G224" s="184">
        <v>28.256412484204997</v>
      </c>
      <c r="H224" s="184">
        <v>28.561381989572698</v>
      </c>
      <c r="I224" s="184">
        <v>28.284197494819445</v>
      </c>
      <c r="J224" s="184">
        <v>28.221633019109657</v>
      </c>
      <c r="K224" s="184">
        <v>28.374847572880903</v>
      </c>
      <c r="L224" s="184">
        <v>28.302554088942426</v>
      </c>
      <c r="M224" s="184">
        <v>28.202141474110309</v>
      </c>
      <c r="N224" s="184">
        <v>28.326447897508338</v>
      </c>
      <c r="O224" s="184">
        <v>28.364850949606126</v>
      </c>
      <c r="P224" s="184">
        <v>29.567374258752142</v>
      </c>
      <c r="Q224" s="184">
        <v>29.456875327939855</v>
      </c>
      <c r="R224" s="184">
        <v>29.577888469287295</v>
      </c>
      <c r="S224" s="184">
        <v>29.754059981600733</v>
      </c>
      <c r="T224" s="184">
        <v>29.343445004439822</v>
      </c>
      <c r="U224" s="184">
        <v>29.691227336832309</v>
      </c>
      <c r="V224" s="184">
        <v>29.489493938720095</v>
      </c>
      <c r="W224" s="184">
        <v>29.65353984575836</v>
      </c>
      <c r="X224" s="184">
        <v>29.590343579939198</v>
      </c>
      <c r="Y224" s="184">
        <v>29.694798163685292</v>
      </c>
      <c r="Z224" s="184">
        <v>29.704391598964062</v>
      </c>
      <c r="AA224" s="184">
        <v>29.682258683276956</v>
      </c>
      <c r="AB224" s="184">
        <v>31.883562356092131</v>
      </c>
      <c r="AC224" s="184">
        <v>31.707540333217683</v>
      </c>
      <c r="AD224" s="184">
        <v>32.12642638155171</v>
      </c>
      <c r="AE224" s="184">
        <v>32.243952121383224</v>
      </c>
      <c r="AF224" s="184">
        <v>32.220873042969323</v>
      </c>
      <c r="AG224" s="184">
        <v>32.358428194384963</v>
      </c>
      <c r="AH224" s="184">
        <v>32.32663640258707</v>
      </c>
      <c r="AI224" s="184">
        <v>32.638798879643225</v>
      </c>
      <c r="AJ224" s="184">
        <v>32.610952100038602</v>
      </c>
      <c r="AK224" s="184">
        <v>32.403462282669658</v>
      </c>
      <c r="AL224" s="184">
        <v>32.728019982498239</v>
      </c>
      <c r="AM224" s="184">
        <v>32.436351642261869</v>
      </c>
      <c r="AN224" s="184">
        <v>33.204779073085234</v>
      </c>
      <c r="AO224" s="184">
        <v>33.382538080149772</v>
      </c>
      <c r="AP224" s="184">
        <v>34.176267724867721</v>
      </c>
      <c r="AQ224" s="184">
        <v>37.553993911119868</v>
      </c>
      <c r="AR224" s="184">
        <v>33.258794370192867</v>
      </c>
      <c r="AS224" s="184">
        <v>33.240626615669612</v>
      </c>
      <c r="AT224" s="184">
        <v>33.38975405045398</v>
      </c>
      <c r="AU224" s="184">
        <v>33.184943336036405</v>
      </c>
      <c r="AV224" s="184">
        <v>33.318086674358234</v>
      </c>
      <c r="AW224" s="184">
        <v>33.446463474775825</v>
      </c>
      <c r="AX224" s="184">
        <v>33.452660483998223</v>
      </c>
      <c r="AY224" s="184">
        <v>33.322258916217208</v>
      </c>
      <c r="AZ224" s="184">
        <v>34.598322882317966</v>
      </c>
      <c r="BA224" s="184">
        <v>34.259894645449421</v>
      </c>
      <c r="BB224" s="184">
        <v>34.526348946006173</v>
      </c>
      <c r="BC224" s="184">
        <v>34.426519244543847</v>
      </c>
      <c r="BD224" s="184">
        <v>34.519916281894666</v>
      </c>
      <c r="BE224" s="184">
        <v>34.511449706025935</v>
      </c>
      <c r="BF224" s="184">
        <v>34.65159652311231</v>
      </c>
      <c r="BG224" s="184">
        <v>34.442398776511709</v>
      </c>
      <c r="BH224" s="184">
        <v>34.78369593527875</v>
      </c>
      <c r="BI224" s="184">
        <v>34.536827083955266</v>
      </c>
      <c r="BJ224" s="184">
        <v>34.541078143867516</v>
      </c>
      <c r="BK224" s="184">
        <v>34.900848727328686</v>
      </c>
      <c r="BL224" s="184">
        <v>35.556510393541878</v>
      </c>
      <c r="BM224" s="184">
        <v>35.561162176419344</v>
      </c>
      <c r="BN224" s="184">
        <v>35.647960970359641</v>
      </c>
      <c r="BO224" s="184">
        <v>36.139852480160506</v>
      </c>
      <c r="BP224" s="184">
        <v>35.787946546975419</v>
      </c>
      <c r="BQ224" s="184">
        <v>35.603604035414527</v>
      </c>
      <c r="BR224" s="184">
        <v>35.539392599086177</v>
      </c>
      <c r="BS224" s="184">
        <v>35.518697433060701</v>
      </c>
      <c r="BT224" s="184">
        <v>35.647868475430251</v>
      </c>
      <c r="BU224" s="184">
        <v>35.715726523668145</v>
      </c>
      <c r="BV224" s="184">
        <v>35.65283095446555</v>
      </c>
      <c r="BW224" s="184">
        <v>35.481695201651604</v>
      </c>
      <c r="BX224" s="184">
        <v>36.703301218133547</v>
      </c>
      <c r="BY224" s="184">
        <v>36.74944996409409</v>
      </c>
      <c r="BZ224" s="184">
        <v>36.442037396731671</v>
      </c>
      <c r="CA224" s="184">
        <v>36.654497937523622</v>
      </c>
      <c r="CB224" s="184">
        <v>36.825400801993304</v>
      </c>
      <c r="CC224" s="184">
        <v>36.719913895123447</v>
      </c>
      <c r="CD224" s="184">
        <v>36.596032595583658</v>
      </c>
      <c r="CE224" s="184">
        <v>36.576867060635905</v>
      </c>
      <c r="CF224" s="184">
        <v>36.627205844679992</v>
      </c>
      <c r="CG224" s="184">
        <v>36.398805013449319</v>
      </c>
      <c r="CH224" s="184">
        <v>36.521486475239293</v>
      </c>
      <c r="CI224" s="184">
        <v>36.822263187818265</v>
      </c>
      <c r="CJ224" s="184">
        <v>38.443065988920679</v>
      </c>
      <c r="CK224" s="184">
        <v>38.335295429950236</v>
      </c>
      <c r="CL224" s="184">
        <v>38.377190724548036</v>
      </c>
      <c r="CM224" s="184">
        <v>38.948388705071835</v>
      </c>
      <c r="CN224" s="184">
        <v>38.30319004074822</v>
      </c>
      <c r="CO224" s="184">
        <v>38.070615030912236</v>
      </c>
      <c r="CP224" s="184">
        <v>38.411210583180484</v>
      </c>
      <c r="CQ224" s="184">
        <v>38.223977108283435</v>
      </c>
      <c r="CR224" s="184">
        <v>38.286671723938632</v>
      </c>
      <c r="CS224" s="184">
        <v>38.22809567025903</v>
      </c>
      <c r="CT224" s="184">
        <v>38.206216287641553</v>
      </c>
      <c r="CU224" s="184">
        <v>38.339381209476613</v>
      </c>
      <c r="CV224" s="184">
        <v>39.445976389904558</v>
      </c>
      <c r="CW224" s="184">
        <v>39.316687920301952</v>
      </c>
      <c r="CX224" s="184">
        <v>39.285745572587473</v>
      </c>
      <c r="CY224" s="184">
        <v>39.21477423965279</v>
      </c>
      <c r="CZ224" s="184">
        <v>39.418828547728431</v>
      </c>
      <c r="DA224" s="184">
        <v>39.214328639047864</v>
      </c>
      <c r="DB224" s="184">
        <v>39.543693753018125</v>
      </c>
      <c r="DC224" s="184">
        <v>39.340160760727208</v>
      </c>
      <c r="DD224" s="184">
        <v>39.453062571299711</v>
      </c>
      <c r="DE224" s="184">
        <v>39.53190411441809</v>
      </c>
      <c r="DF224" s="184">
        <v>39.505120085059161</v>
      </c>
      <c r="DG224" s="184">
        <v>39.324290700201828</v>
      </c>
      <c r="DH224" s="184">
        <v>40.779477732444192</v>
      </c>
      <c r="DI224" s="184">
        <v>40.623960038502851</v>
      </c>
      <c r="DJ224" s="184">
        <v>40.792018717568574</v>
      </c>
      <c r="DK224" s="184">
        <v>42.132016646170065</v>
      </c>
      <c r="DL224" s="184">
        <v>40.941543076229138</v>
      </c>
      <c r="DM224" s="184">
        <v>40.898633574101694</v>
      </c>
      <c r="DN224" s="184">
        <v>41.028824474837869</v>
      </c>
      <c r="DO224" s="184">
        <v>41.113952387763611</v>
      </c>
      <c r="DP224" s="184">
        <v>40.961069134668513</v>
      </c>
      <c r="DQ224" s="184">
        <v>40.842283484865632</v>
      </c>
      <c r="DR224" s="184">
        <v>40.625921867829277</v>
      </c>
      <c r="DS224" s="184">
        <v>41.000964659685863</v>
      </c>
      <c r="DT224" s="184">
        <v>42.660988194598325</v>
      </c>
      <c r="DU224" s="184">
        <v>42.911926809322608</v>
      </c>
      <c r="DV224" s="184">
        <v>42.694121081592513</v>
      </c>
      <c r="DW224" s="184">
        <v>42.966288371787286</v>
      </c>
      <c r="DX224" s="184">
        <v>43.036476587493937</v>
      </c>
      <c r="DY224" s="184">
        <v>42.827808905907951</v>
      </c>
      <c r="DZ224" s="184">
        <v>42.929165178823126</v>
      </c>
      <c r="EA224" s="184">
        <v>42.749022953828359</v>
      </c>
      <c r="EB224" s="184">
        <v>42.866292427850148</v>
      </c>
      <c r="EC224" s="184">
        <v>42.791149809282444</v>
      </c>
      <c r="ED224" s="184">
        <v>42.729916610191367</v>
      </c>
      <c r="EE224" s="184">
        <v>42.906036845919338</v>
      </c>
      <c r="EF224" s="184">
        <v>43.574560893937431</v>
      </c>
      <c r="EG224" s="184">
        <v>43.611589357059884</v>
      </c>
      <c r="EH224" s="184">
        <v>43.242435223432217</v>
      </c>
      <c r="EI224" s="184">
        <v>45.928902879252234</v>
      </c>
      <c r="EJ224" s="184">
        <v>43.946471450811678</v>
      </c>
      <c r="EK224" s="184">
        <v>43.738002300993791</v>
      </c>
      <c r="EL224" s="184">
        <v>43.833584488157967</v>
      </c>
      <c r="EM224" s="184">
        <v>43.840692965755657</v>
      </c>
      <c r="EN224" s="184">
        <v>43.554081497652085</v>
      </c>
      <c r="EO224" s="184">
        <v>43.672161406718502</v>
      </c>
      <c r="EP224" s="184">
        <v>44.031839267811513</v>
      </c>
      <c r="EQ224" s="184">
        <v>43.616461325812054</v>
      </c>
      <c r="ER224" s="184">
        <v>46.699106551502567</v>
      </c>
      <c r="ES224" s="184">
        <v>46.760661263430642</v>
      </c>
      <c r="ET224" s="184">
        <v>46.765620917507619</v>
      </c>
      <c r="EU224" s="184">
        <v>46.893845063927337</v>
      </c>
      <c r="EV224" s="184">
        <v>46.906993710691822</v>
      </c>
      <c r="EW224" s="184">
        <v>47.099031158060178</v>
      </c>
      <c r="EX224" s="184">
        <v>46.806000782354133</v>
      </c>
      <c r="EY224" s="184">
        <v>46.77213752271161</v>
      </c>
      <c r="EZ224" s="184">
        <v>46.936276669322091</v>
      </c>
      <c r="FA224" s="184">
        <v>47.055921657056338</v>
      </c>
      <c r="FB224" s="184">
        <v>46.962638950976007</v>
      </c>
      <c r="FC224" s="184">
        <v>46.965571945536759</v>
      </c>
      <c r="FD224" s="184">
        <v>53.119458371118199</v>
      </c>
      <c r="FE224" s="184">
        <v>52.945481891022133</v>
      </c>
      <c r="FF224" s="184">
        <v>53.752464658505644</v>
      </c>
      <c r="FG224" s="184">
        <v>53.764092258196072</v>
      </c>
      <c r="FH224" s="184">
        <v>53.544779100076354</v>
      </c>
      <c r="FI224" s="184">
        <v>53.309667952216223</v>
      </c>
      <c r="FJ224" s="184">
        <v>53.385904302803077</v>
      </c>
      <c r="FK224" s="184">
        <v>53.160640061912829</v>
      </c>
      <c r="FL224" s="184">
        <v>53.338908617568691</v>
      </c>
      <c r="FM224" s="184">
        <v>53.602023770694984</v>
      </c>
      <c r="FN224" s="184">
        <v>53.379207736142106</v>
      </c>
      <c r="FO224" s="184">
        <v>53.144153713681519</v>
      </c>
      <c r="FP224" s="184">
        <v>57.448908504357703</v>
      </c>
      <c r="FQ224" s="184">
        <v>57.292790014992768</v>
      </c>
      <c r="FR224" s="184">
        <v>57.715089060842523</v>
      </c>
      <c r="FS224" s="184">
        <v>57.658828449613985</v>
      </c>
      <c r="FT224" s="184">
        <v>57.688308684863514</v>
      </c>
      <c r="FU224" s="184">
        <v>57.453810204441076</v>
      </c>
      <c r="FV224" s="184">
        <v>57.082450511161312</v>
      </c>
      <c r="FW224" s="184">
        <v>57.36121785979288</v>
      </c>
      <c r="FX224" s="184">
        <v>57.478196525560186</v>
      </c>
      <c r="FY224" s="184">
        <v>57.667905691960577</v>
      </c>
      <c r="FZ224" s="184">
        <v>57.5672525640353</v>
      </c>
      <c r="GA224" s="184">
        <v>57.228707245717466</v>
      </c>
    </row>
    <row r="225" spans="2:183">
      <c r="B225" s="42"/>
      <c r="C225" s="185"/>
      <c r="D225" s="187"/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  <c r="V225" s="187"/>
      <c r="W225" s="187"/>
      <c r="X225" s="187"/>
      <c r="Y225" s="187"/>
      <c r="Z225" s="187"/>
      <c r="AA225" s="187"/>
      <c r="AB225" s="187"/>
      <c r="AC225" s="187"/>
      <c r="AD225" s="187"/>
      <c r="AE225" s="187"/>
      <c r="AF225" s="187"/>
      <c r="AG225" s="187"/>
      <c r="AH225" s="187"/>
      <c r="AI225" s="187"/>
      <c r="AJ225" s="187"/>
      <c r="AK225" s="187"/>
      <c r="AL225" s="187"/>
      <c r="AM225" s="187"/>
      <c r="AN225" s="187"/>
      <c r="AO225" s="187"/>
      <c r="AP225" s="187"/>
      <c r="AQ225" s="187"/>
      <c r="AR225" s="187"/>
      <c r="AS225" s="187"/>
      <c r="AT225" s="187"/>
      <c r="AU225" s="187"/>
      <c r="AV225" s="187"/>
      <c r="AW225" s="187"/>
      <c r="AX225" s="187"/>
      <c r="AY225" s="187"/>
      <c r="AZ225" s="187"/>
      <c r="BA225" s="187"/>
      <c r="BB225" s="187"/>
      <c r="BC225" s="187"/>
      <c r="BD225" s="187"/>
      <c r="BE225" s="187"/>
      <c r="BF225" s="187"/>
      <c r="BG225" s="187"/>
      <c r="BH225" s="187"/>
      <c r="BI225" s="187"/>
      <c r="BJ225" s="187"/>
      <c r="BK225" s="187"/>
      <c r="BL225" s="187"/>
      <c r="BM225" s="187"/>
      <c r="BN225" s="187"/>
      <c r="BO225" s="187"/>
      <c r="BP225" s="187"/>
      <c r="BQ225" s="187"/>
      <c r="BR225" s="187"/>
      <c r="BS225" s="187"/>
      <c r="BT225" s="187"/>
      <c r="BU225" s="187"/>
      <c r="BV225" s="187"/>
      <c r="BW225" s="187"/>
      <c r="BX225" s="187"/>
      <c r="BY225" s="187"/>
      <c r="BZ225" s="187"/>
      <c r="CA225" s="187"/>
      <c r="CB225" s="187"/>
      <c r="CC225" s="187"/>
      <c r="CD225" s="187"/>
      <c r="CE225" s="187"/>
      <c r="CF225" s="187"/>
      <c r="CG225" s="187"/>
      <c r="CH225" s="187"/>
      <c r="CI225" s="187"/>
      <c r="CJ225" s="187"/>
      <c r="CK225" s="187"/>
      <c r="CL225" s="187"/>
      <c r="CM225" s="187"/>
      <c r="CN225" s="187"/>
      <c r="CO225" s="187"/>
      <c r="CP225" s="187"/>
      <c r="CQ225" s="187"/>
      <c r="CR225" s="187"/>
      <c r="CS225" s="187"/>
      <c r="CT225" s="187"/>
      <c r="CU225" s="187"/>
      <c r="CV225" s="187"/>
      <c r="CW225" s="187"/>
      <c r="CX225" s="187"/>
      <c r="CY225" s="187"/>
      <c r="CZ225" s="187"/>
      <c r="DA225" s="187"/>
      <c r="DB225" s="187"/>
      <c r="DC225" s="187"/>
      <c r="DD225" s="187"/>
      <c r="DE225" s="187"/>
      <c r="DF225" s="187"/>
      <c r="DG225" s="187"/>
      <c r="DH225" s="187"/>
      <c r="DI225" s="187"/>
      <c r="DJ225" s="187"/>
      <c r="DK225" s="187"/>
      <c r="DL225" s="187"/>
      <c r="DM225" s="187"/>
      <c r="DN225" s="187"/>
      <c r="DO225" s="187"/>
      <c r="DP225" s="187"/>
      <c r="DQ225" s="187"/>
      <c r="DR225" s="187"/>
      <c r="DS225" s="187"/>
      <c r="DT225" s="187"/>
      <c r="DU225" s="187"/>
      <c r="DV225" s="187"/>
      <c r="DW225" s="187"/>
      <c r="DX225" s="187"/>
      <c r="DY225" s="187"/>
      <c r="DZ225" s="187"/>
      <c r="EA225" s="187"/>
      <c r="EB225" s="187"/>
      <c r="EC225" s="187"/>
      <c r="ED225" s="187"/>
      <c r="EE225" s="187"/>
      <c r="EF225" s="187"/>
      <c r="EG225" s="187"/>
      <c r="EH225" s="187"/>
      <c r="EI225" s="187"/>
      <c r="EJ225" s="187"/>
      <c r="EK225" s="187"/>
      <c r="EL225" s="187"/>
      <c r="EM225" s="187"/>
      <c r="EN225" s="187"/>
      <c r="EO225" s="187"/>
      <c r="EP225" s="187"/>
      <c r="EQ225" s="187"/>
      <c r="ER225" s="187"/>
      <c r="ES225" s="187"/>
      <c r="ET225" s="187"/>
      <c r="EU225" s="187"/>
      <c r="EV225" s="187"/>
      <c r="EW225" s="187"/>
      <c r="EX225" s="187"/>
      <c r="EY225" s="187"/>
      <c r="EZ225" s="187"/>
      <c r="FA225" s="187"/>
      <c r="FB225" s="187"/>
      <c r="FC225" s="187"/>
      <c r="FD225" s="187"/>
      <c r="FE225" s="187"/>
      <c r="FF225" s="187"/>
      <c r="FG225" s="187"/>
      <c r="FH225" s="187"/>
      <c r="FI225" s="187"/>
      <c r="FJ225" s="187"/>
      <c r="FK225" s="187"/>
      <c r="FL225" s="187"/>
      <c r="FM225" s="187"/>
      <c r="FN225" s="187"/>
      <c r="FO225" s="187"/>
      <c r="FP225" s="187"/>
      <c r="FQ225" s="187"/>
      <c r="FR225" s="187"/>
      <c r="FS225" s="187"/>
      <c r="FT225" s="187"/>
      <c r="FU225" s="187"/>
      <c r="FV225" s="187"/>
      <c r="FW225" s="187"/>
      <c r="FX225" s="187"/>
      <c r="FY225" s="187"/>
      <c r="FZ225" s="187"/>
      <c r="GA225" s="187"/>
    </row>
    <row r="226" spans="2:183">
      <c r="B226" s="188" t="s">
        <v>32</v>
      </c>
      <c r="C226" s="189" t="s">
        <v>33</v>
      </c>
      <c r="D226" s="162">
        <v>41275</v>
      </c>
      <c r="E226" s="162">
        <v>41306</v>
      </c>
      <c r="F226" s="162">
        <v>41334</v>
      </c>
      <c r="G226" s="162">
        <v>41365</v>
      </c>
      <c r="H226" s="162">
        <v>41395</v>
      </c>
      <c r="I226" s="162">
        <v>41426</v>
      </c>
      <c r="J226" s="162">
        <v>41456</v>
      </c>
      <c r="K226" s="162">
        <v>41487</v>
      </c>
      <c r="L226" s="162">
        <v>41518</v>
      </c>
      <c r="M226" s="162">
        <v>41548</v>
      </c>
      <c r="N226" s="162">
        <v>41579</v>
      </c>
      <c r="O226" s="162">
        <v>41609</v>
      </c>
      <c r="P226" s="162">
        <v>41640</v>
      </c>
      <c r="Q226" s="162">
        <v>41671</v>
      </c>
      <c r="R226" s="162">
        <v>41699</v>
      </c>
      <c r="S226" s="162">
        <v>41730</v>
      </c>
      <c r="T226" s="162">
        <v>41760</v>
      </c>
      <c r="U226" s="162">
        <v>41791</v>
      </c>
      <c r="V226" s="162">
        <v>41821</v>
      </c>
      <c r="W226" s="162">
        <v>41852</v>
      </c>
      <c r="X226" s="162">
        <v>41883</v>
      </c>
      <c r="Y226" s="162">
        <v>41913</v>
      </c>
      <c r="Z226" s="162">
        <v>41944</v>
      </c>
      <c r="AA226" s="162">
        <v>41974</v>
      </c>
      <c r="AB226" s="162">
        <v>42005</v>
      </c>
      <c r="AC226" s="162">
        <v>42036</v>
      </c>
      <c r="AD226" s="162">
        <v>42064</v>
      </c>
      <c r="AE226" s="162">
        <v>42095</v>
      </c>
      <c r="AF226" s="162">
        <v>42125</v>
      </c>
      <c r="AG226" s="162">
        <v>42156</v>
      </c>
      <c r="AH226" s="162">
        <v>42186</v>
      </c>
      <c r="AI226" s="162">
        <v>42217</v>
      </c>
      <c r="AJ226" s="162">
        <v>42248</v>
      </c>
      <c r="AK226" s="162">
        <v>42278</v>
      </c>
      <c r="AL226" s="162">
        <v>42309</v>
      </c>
      <c r="AM226" s="162">
        <v>42339</v>
      </c>
      <c r="AN226" s="162">
        <v>42370</v>
      </c>
      <c r="AO226" s="162">
        <v>42401</v>
      </c>
      <c r="AP226" s="162">
        <v>42430</v>
      </c>
      <c r="AQ226" s="162">
        <v>42461</v>
      </c>
      <c r="AR226" s="162">
        <v>42491</v>
      </c>
      <c r="AS226" s="162">
        <v>42522</v>
      </c>
      <c r="AT226" s="162">
        <v>42552</v>
      </c>
      <c r="AU226" s="162">
        <v>42583</v>
      </c>
      <c r="AV226" s="162">
        <v>42614</v>
      </c>
      <c r="AW226" s="162">
        <v>42644</v>
      </c>
      <c r="AX226" s="162">
        <v>42675</v>
      </c>
      <c r="AY226" s="162">
        <v>42705</v>
      </c>
      <c r="AZ226" s="162">
        <v>42736</v>
      </c>
      <c r="BA226" s="162">
        <v>42767</v>
      </c>
      <c r="BB226" s="162">
        <v>42795</v>
      </c>
      <c r="BC226" s="162">
        <v>42826</v>
      </c>
      <c r="BD226" s="162">
        <v>42856</v>
      </c>
      <c r="BE226" s="162">
        <v>42887</v>
      </c>
      <c r="BF226" s="162">
        <v>42917</v>
      </c>
      <c r="BG226" s="162">
        <v>42948</v>
      </c>
      <c r="BH226" s="162">
        <v>42979</v>
      </c>
      <c r="BI226" s="162">
        <v>43009</v>
      </c>
      <c r="BJ226" s="162">
        <v>43040</v>
      </c>
      <c r="BK226" s="162">
        <v>43070</v>
      </c>
      <c r="BL226" s="162">
        <v>43101</v>
      </c>
      <c r="BM226" s="162">
        <v>43132</v>
      </c>
      <c r="BN226" s="162">
        <v>43160</v>
      </c>
      <c r="BO226" s="162">
        <v>43191</v>
      </c>
      <c r="BP226" s="162">
        <v>43221</v>
      </c>
      <c r="BQ226" s="162">
        <v>43252</v>
      </c>
      <c r="BR226" s="162">
        <v>43282</v>
      </c>
      <c r="BS226" s="162">
        <v>43313</v>
      </c>
      <c r="BT226" s="162">
        <v>43344</v>
      </c>
      <c r="BU226" s="162">
        <v>43374</v>
      </c>
      <c r="BV226" s="162">
        <v>43405</v>
      </c>
      <c r="BW226" s="162">
        <v>43435</v>
      </c>
      <c r="BX226" s="162">
        <v>43466</v>
      </c>
      <c r="BY226" s="162">
        <v>43497</v>
      </c>
      <c r="BZ226" s="162">
        <v>43525</v>
      </c>
      <c r="CA226" s="162">
        <v>43556</v>
      </c>
      <c r="CB226" s="162">
        <v>43586</v>
      </c>
      <c r="CC226" s="162">
        <v>43617</v>
      </c>
      <c r="CD226" s="162">
        <v>43647</v>
      </c>
      <c r="CE226" s="162">
        <v>43678</v>
      </c>
      <c r="CF226" s="162">
        <v>43709</v>
      </c>
      <c r="CG226" s="162">
        <v>43739</v>
      </c>
      <c r="CH226" s="162">
        <v>43770</v>
      </c>
      <c r="CI226" s="162">
        <v>43800</v>
      </c>
      <c r="CJ226" s="162">
        <v>43831</v>
      </c>
      <c r="CK226" s="162">
        <v>43862</v>
      </c>
      <c r="CL226" s="162">
        <v>43891</v>
      </c>
      <c r="CM226" s="162">
        <v>43922</v>
      </c>
      <c r="CN226" s="162">
        <v>43952</v>
      </c>
      <c r="CO226" s="162">
        <v>43983</v>
      </c>
      <c r="CP226" s="162">
        <v>44013</v>
      </c>
      <c r="CQ226" s="162">
        <v>44044</v>
      </c>
      <c r="CR226" s="162">
        <v>44075</v>
      </c>
      <c r="CS226" s="162">
        <v>44105</v>
      </c>
      <c r="CT226" s="162">
        <v>44136</v>
      </c>
      <c r="CU226" s="162">
        <v>44166</v>
      </c>
      <c r="CV226" s="162">
        <v>44197</v>
      </c>
      <c r="CW226" s="162">
        <v>44228</v>
      </c>
      <c r="CX226" s="162">
        <v>44256</v>
      </c>
      <c r="CY226" s="162">
        <v>44287</v>
      </c>
      <c r="CZ226" s="162">
        <v>44317</v>
      </c>
      <c r="DA226" s="162">
        <v>44348</v>
      </c>
      <c r="DB226" s="162">
        <v>44378</v>
      </c>
      <c r="DC226" s="162">
        <v>44409</v>
      </c>
      <c r="DD226" s="162">
        <v>44440</v>
      </c>
      <c r="DE226" s="162">
        <v>44470</v>
      </c>
      <c r="DF226" s="162">
        <v>44501</v>
      </c>
      <c r="DG226" s="162">
        <v>44531</v>
      </c>
      <c r="DH226" s="162">
        <v>44562</v>
      </c>
      <c r="DI226" s="162">
        <v>44593</v>
      </c>
      <c r="DJ226" s="162">
        <v>44621</v>
      </c>
      <c r="DK226" s="162">
        <v>44652</v>
      </c>
      <c r="DL226" s="162">
        <v>44682</v>
      </c>
      <c r="DM226" s="162">
        <v>44713</v>
      </c>
      <c r="DN226" s="162">
        <v>44743</v>
      </c>
      <c r="DO226" s="162">
        <v>44774</v>
      </c>
      <c r="DP226" s="162">
        <v>44805</v>
      </c>
      <c r="DQ226" s="162">
        <v>44835</v>
      </c>
      <c r="DR226" s="162">
        <v>44866</v>
      </c>
      <c r="DS226" s="162">
        <v>44896</v>
      </c>
      <c r="DT226" s="162">
        <v>44927</v>
      </c>
      <c r="DU226" s="162">
        <v>44958</v>
      </c>
      <c r="DV226" s="162">
        <v>44986</v>
      </c>
      <c r="DW226" s="162">
        <v>45017</v>
      </c>
      <c r="DX226" s="162">
        <v>45047</v>
      </c>
      <c r="DY226" s="162">
        <v>45078</v>
      </c>
      <c r="DZ226" s="162">
        <v>45108</v>
      </c>
      <c r="EA226" s="162">
        <v>45139</v>
      </c>
      <c r="EB226" s="162">
        <v>45170</v>
      </c>
      <c r="EC226" s="162">
        <v>45200</v>
      </c>
      <c r="ED226" s="162">
        <v>45231</v>
      </c>
      <c r="EE226" s="162">
        <v>45261</v>
      </c>
      <c r="EF226" s="162">
        <v>45292</v>
      </c>
      <c r="EG226" s="162">
        <v>45323</v>
      </c>
      <c r="EH226" s="162">
        <v>45352</v>
      </c>
      <c r="EI226" s="162">
        <v>45383</v>
      </c>
      <c r="EJ226" s="162">
        <v>45413</v>
      </c>
      <c r="EK226" s="162">
        <v>45444</v>
      </c>
      <c r="EL226" s="162">
        <v>45474</v>
      </c>
      <c r="EM226" s="162">
        <v>45505</v>
      </c>
      <c r="EN226" s="162">
        <v>45536</v>
      </c>
      <c r="EO226" s="162">
        <v>45566</v>
      </c>
      <c r="EP226" s="162">
        <v>45597</v>
      </c>
      <c r="EQ226" s="162">
        <v>45627</v>
      </c>
      <c r="ER226" s="162">
        <v>45658</v>
      </c>
      <c r="ES226" s="162">
        <v>45689</v>
      </c>
      <c r="ET226" s="162">
        <v>45717</v>
      </c>
      <c r="EU226" s="162">
        <v>45748</v>
      </c>
      <c r="EV226" s="162">
        <v>45778</v>
      </c>
      <c r="EW226" s="162">
        <v>45809</v>
      </c>
      <c r="EX226" s="162">
        <v>45839</v>
      </c>
      <c r="EY226" s="162">
        <v>45870</v>
      </c>
      <c r="EZ226" s="162">
        <v>45901</v>
      </c>
      <c r="FA226" s="162">
        <v>45931</v>
      </c>
      <c r="FB226" s="162">
        <v>45962</v>
      </c>
      <c r="FC226" s="162">
        <v>45992</v>
      </c>
      <c r="FD226" s="162">
        <v>46023</v>
      </c>
      <c r="FE226" s="162">
        <v>46054</v>
      </c>
      <c r="FF226" s="162">
        <v>46082</v>
      </c>
      <c r="FG226" s="162">
        <v>46113</v>
      </c>
      <c r="FH226" s="162">
        <v>46143</v>
      </c>
      <c r="FI226" s="162">
        <v>46174</v>
      </c>
      <c r="FJ226" s="162">
        <v>46204</v>
      </c>
      <c r="FK226" s="162">
        <v>46235</v>
      </c>
      <c r="FL226" s="162">
        <v>46266</v>
      </c>
      <c r="FM226" s="162">
        <v>46296</v>
      </c>
      <c r="FN226" s="162">
        <v>46327</v>
      </c>
      <c r="FO226" s="162">
        <v>46357</v>
      </c>
      <c r="FP226" s="162">
        <v>46388</v>
      </c>
      <c r="FQ226" s="162">
        <v>46419</v>
      </c>
      <c r="FR226" s="162">
        <v>46447</v>
      </c>
      <c r="FS226" s="162">
        <v>46478</v>
      </c>
      <c r="FT226" s="162">
        <v>46508</v>
      </c>
      <c r="FU226" s="162">
        <v>46539</v>
      </c>
      <c r="FV226" s="162">
        <v>46569</v>
      </c>
      <c r="FW226" s="162">
        <v>46600</v>
      </c>
      <c r="FX226" s="162">
        <v>46631</v>
      </c>
      <c r="FY226" s="162">
        <v>46661</v>
      </c>
      <c r="FZ226" s="162">
        <v>46692</v>
      </c>
      <c r="GA226" s="162">
        <v>46722</v>
      </c>
    </row>
    <row r="227" spans="2:183">
      <c r="B227" s="75" t="s">
        <v>8</v>
      </c>
      <c r="C227" s="163" t="s">
        <v>34</v>
      </c>
      <c r="D227" s="164">
        <v>223</v>
      </c>
      <c r="E227" s="165">
        <v>223</v>
      </c>
      <c r="F227" s="165">
        <v>223</v>
      </c>
      <c r="G227" s="165">
        <v>223</v>
      </c>
      <c r="H227" s="165">
        <v>223</v>
      </c>
      <c r="I227" s="165">
        <v>223</v>
      </c>
      <c r="J227" s="165">
        <v>223</v>
      </c>
      <c r="K227" s="165">
        <v>223</v>
      </c>
      <c r="L227" s="165">
        <v>223</v>
      </c>
      <c r="M227" s="165">
        <v>223</v>
      </c>
      <c r="N227" s="165">
        <v>223</v>
      </c>
      <c r="O227" s="165">
        <v>223</v>
      </c>
      <c r="P227" s="165">
        <v>223</v>
      </c>
      <c r="Q227" s="165">
        <v>223</v>
      </c>
      <c r="R227" s="165">
        <v>223</v>
      </c>
      <c r="S227" s="165">
        <v>223</v>
      </c>
      <c r="T227" s="165">
        <v>223</v>
      </c>
      <c r="U227" s="165">
        <v>223</v>
      </c>
      <c r="V227" s="165">
        <v>223</v>
      </c>
      <c r="W227" s="165">
        <v>223</v>
      </c>
      <c r="X227" s="165">
        <v>223</v>
      </c>
      <c r="Y227" s="165">
        <v>223</v>
      </c>
      <c r="Z227" s="165">
        <v>223</v>
      </c>
      <c r="AA227" s="165">
        <v>223</v>
      </c>
      <c r="AB227" s="165">
        <v>223</v>
      </c>
      <c r="AC227" s="165">
        <v>223</v>
      </c>
      <c r="AD227" s="165">
        <v>223</v>
      </c>
      <c r="AE227" s="165">
        <v>223</v>
      </c>
      <c r="AF227" s="165">
        <v>223</v>
      </c>
      <c r="AG227" s="165">
        <v>223</v>
      </c>
      <c r="AH227" s="165">
        <v>223</v>
      </c>
      <c r="AI227" s="165">
        <v>223</v>
      </c>
      <c r="AJ227" s="165">
        <v>223</v>
      </c>
      <c r="AK227" s="165">
        <v>223</v>
      </c>
      <c r="AL227" s="165">
        <v>223</v>
      </c>
      <c r="AM227" s="165">
        <v>223</v>
      </c>
      <c r="AN227" s="165">
        <v>223</v>
      </c>
      <c r="AO227" s="165">
        <v>223</v>
      </c>
      <c r="AP227" s="165">
        <v>223</v>
      </c>
      <c r="AQ227" s="165">
        <v>223</v>
      </c>
      <c r="AR227" s="165">
        <v>223</v>
      </c>
      <c r="AS227" s="165">
        <v>223</v>
      </c>
      <c r="AT227" s="165">
        <v>223</v>
      </c>
      <c r="AU227" s="165">
        <v>223</v>
      </c>
      <c r="AV227" s="165">
        <v>223</v>
      </c>
      <c r="AW227" s="165">
        <v>223</v>
      </c>
      <c r="AX227" s="165">
        <v>223</v>
      </c>
      <c r="AY227" s="165">
        <v>223</v>
      </c>
      <c r="AZ227" s="165">
        <v>223</v>
      </c>
      <c r="BA227" s="165">
        <v>223</v>
      </c>
      <c r="BB227" s="165">
        <v>223</v>
      </c>
      <c r="BC227" s="165">
        <v>223</v>
      </c>
      <c r="BD227" s="165">
        <v>223</v>
      </c>
      <c r="BE227" s="165">
        <v>223</v>
      </c>
      <c r="BF227" s="165">
        <v>223</v>
      </c>
      <c r="BG227" s="165">
        <v>223</v>
      </c>
      <c r="BH227" s="165">
        <v>223</v>
      </c>
      <c r="BI227" s="165">
        <v>223</v>
      </c>
      <c r="BJ227" s="165">
        <v>223</v>
      </c>
      <c r="BK227" s="165">
        <v>223</v>
      </c>
      <c r="BL227" s="165">
        <v>223</v>
      </c>
      <c r="BM227" s="165">
        <v>223</v>
      </c>
      <c r="BN227" s="165">
        <v>223</v>
      </c>
      <c r="BO227" s="165">
        <v>223</v>
      </c>
      <c r="BP227" s="165">
        <v>223</v>
      </c>
      <c r="BQ227" s="165">
        <v>223</v>
      </c>
      <c r="BR227" s="165">
        <v>223</v>
      </c>
      <c r="BS227" s="165">
        <v>223</v>
      </c>
      <c r="BT227" s="165">
        <v>223</v>
      </c>
      <c r="BU227" s="165">
        <v>223</v>
      </c>
      <c r="BV227" s="165">
        <v>223</v>
      </c>
      <c r="BW227" s="165">
        <v>223</v>
      </c>
      <c r="BX227" s="165">
        <v>223</v>
      </c>
      <c r="BY227" s="165">
        <v>223</v>
      </c>
      <c r="BZ227" s="165">
        <v>223</v>
      </c>
      <c r="CA227" s="165">
        <v>223</v>
      </c>
      <c r="CB227" s="165">
        <v>223</v>
      </c>
      <c r="CC227" s="165">
        <v>223</v>
      </c>
      <c r="CD227" s="165">
        <v>223</v>
      </c>
      <c r="CE227" s="165">
        <v>223</v>
      </c>
      <c r="CF227" s="165">
        <v>223</v>
      </c>
      <c r="CG227" s="165">
        <v>223</v>
      </c>
      <c r="CH227" s="165">
        <v>223</v>
      </c>
      <c r="CI227" s="165">
        <v>223</v>
      </c>
      <c r="CJ227" s="165">
        <v>223</v>
      </c>
      <c r="CK227" s="165">
        <v>223</v>
      </c>
      <c r="CL227" s="165">
        <v>223</v>
      </c>
      <c r="CM227" s="165">
        <v>223</v>
      </c>
      <c r="CN227" s="165">
        <v>223</v>
      </c>
      <c r="CO227" s="165">
        <v>223</v>
      </c>
      <c r="CP227" s="165">
        <v>223</v>
      </c>
      <c r="CQ227" s="165">
        <v>223</v>
      </c>
      <c r="CR227" s="165">
        <v>223</v>
      </c>
      <c r="CS227" s="165">
        <v>223</v>
      </c>
      <c r="CT227" s="165">
        <v>223</v>
      </c>
      <c r="CU227" s="165">
        <v>223</v>
      </c>
      <c r="CV227" s="165">
        <v>223</v>
      </c>
      <c r="CW227" s="165">
        <v>223</v>
      </c>
      <c r="CX227" s="165">
        <v>223</v>
      </c>
      <c r="CY227" s="165">
        <v>223</v>
      </c>
      <c r="CZ227" s="165">
        <v>223</v>
      </c>
      <c r="DA227" s="165">
        <v>223</v>
      </c>
      <c r="DB227" s="165">
        <v>223</v>
      </c>
      <c r="DC227" s="165">
        <v>223</v>
      </c>
      <c r="DD227" s="165">
        <v>223</v>
      </c>
      <c r="DE227" s="165">
        <v>223</v>
      </c>
      <c r="DF227" s="165">
        <v>223</v>
      </c>
      <c r="DG227" s="165">
        <v>223</v>
      </c>
      <c r="DH227" s="165">
        <v>223</v>
      </c>
      <c r="DI227" s="165">
        <v>223</v>
      </c>
      <c r="DJ227" s="165">
        <v>223</v>
      </c>
      <c r="DK227" s="165">
        <v>223</v>
      </c>
      <c r="DL227" s="165">
        <v>223</v>
      </c>
      <c r="DM227" s="165">
        <v>223</v>
      </c>
      <c r="DN227" s="165">
        <v>223</v>
      </c>
      <c r="DO227" s="165">
        <v>223</v>
      </c>
      <c r="DP227" s="165">
        <v>223</v>
      </c>
      <c r="DQ227" s="165">
        <v>223</v>
      </c>
      <c r="DR227" s="165">
        <v>223</v>
      </c>
      <c r="DS227" s="165">
        <v>223</v>
      </c>
      <c r="DT227" s="165">
        <v>223</v>
      </c>
      <c r="DU227" s="165">
        <v>223</v>
      </c>
      <c r="DV227" s="165">
        <v>223</v>
      </c>
      <c r="DW227" s="165">
        <v>223</v>
      </c>
      <c r="DX227" s="165">
        <v>223</v>
      </c>
      <c r="DY227" s="165">
        <v>223</v>
      </c>
      <c r="DZ227" s="165">
        <v>223</v>
      </c>
      <c r="EA227" s="165">
        <v>223</v>
      </c>
      <c r="EB227" s="165">
        <v>223</v>
      </c>
      <c r="EC227" s="165">
        <v>223</v>
      </c>
      <c r="ED227" s="165">
        <v>223</v>
      </c>
      <c r="EE227" s="165">
        <v>223</v>
      </c>
      <c r="EF227" s="165">
        <v>223</v>
      </c>
      <c r="EG227" s="165">
        <v>223</v>
      </c>
      <c r="EH227" s="165">
        <v>223</v>
      </c>
      <c r="EI227" s="165">
        <v>223</v>
      </c>
      <c r="EJ227" s="165">
        <v>223</v>
      </c>
      <c r="EK227" s="165">
        <v>223</v>
      </c>
      <c r="EL227" s="165">
        <v>223</v>
      </c>
      <c r="EM227" s="165">
        <v>223</v>
      </c>
      <c r="EN227" s="165">
        <v>223</v>
      </c>
      <c r="EO227" s="165">
        <v>223</v>
      </c>
      <c r="EP227" s="165">
        <v>223</v>
      </c>
      <c r="EQ227" s="165">
        <v>223</v>
      </c>
      <c r="ER227" s="165">
        <v>223</v>
      </c>
      <c r="ES227" s="165">
        <v>223</v>
      </c>
      <c r="ET227" s="165">
        <v>223</v>
      </c>
      <c r="EU227" s="165">
        <v>223</v>
      </c>
      <c r="EV227" s="165">
        <v>223</v>
      </c>
      <c r="EW227" s="165">
        <v>223</v>
      </c>
      <c r="EX227" s="165">
        <v>223</v>
      </c>
      <c r="EY227" s="165">
        <v>223</v>
      </c>
      <c r="EZ227" s="165">
        <v>223</v>
      </c>
      <c r="FA227" s="165">
        <v>223</v>
      </c>
      <c r="FB227" s="165">
        <v>223</v>
      </c>
      <c r="FC227" s="165">
        <v>223</v>
      </c>
      <c r="FD227" s="165">
        <v>223</v>
      </c>
      <c r="FE227" s="165">
        <v>223</v>
      </c>
      <c r="FF227" s="165">
        <v>223</v>
      </c>
      <c r="FG227" s="165">
        <v>223</v>
      </c>
      <c r="FH227" s="165">
        <v>223</v>
      </c>
      <c r="FI227" s="165">
        <v>223</v>
      </c>
      <c r="FJ227" s="165">
        <v>223</v>
      </c>
      <c r="FK227" s="165">
        <v>223</v>
      </c>
      <c r="FL227" s="165">
        <v>223</v>
      </c>
      <c r="FM227" s="165">
        <v>223</v>
      </c>
      <c r="FN227" s="165">
        <v>223</v>
      </c>
      <c r="FO227" s="165">
        <v>223</v>
      </c>
      <c r="FP227" s="165">
        <v>223</v>
      </c>
      <c r="FQ227" s="165">
        <v>223</v>
      </c>
      <c r="FR227" s="165">
        <v>223</v>
      </c>
      <c r="FS227" s="165">
        <v>223</v>
      </c>
      <c r="FT227" s="165">
        <v>223</v>
      </c>
      <c r="FU227" s="165">
        <v>223</v>
      </c>
      <c r="FV227" s="165">
        <v>223</v>
      </c>
      <c r="FW227" s="165">
        <v>223</v>
      </c>
      <c r="FX227" s="165">
        <v>223</v>
      </c>
      <c r="FY227" s="165">
        <v>223</v>
      </c>
      <c r="FZ227" s="165">
        <v>223</v>
      </c>
      <c r="GA227" s="165">
        <v>223</v>
      </c>
    </row>
    <row r="228" spans="2:183">
      <c r="B228" s="96" t="s">
        <v>8</v>
      </c>
      <c r="C228" s="166" t="s">
        <v>35</v>
      </c>
      <c r="D228" s="167">
        <v>73380.322171945707</v>
      </c>
      <c r="E228" s="168">
        <v>66146.990950226245</v>
      </c>
      <c r="F228" s="168">
        <v>71195.542986425338</v>
      </c>
      <c r="G228" s="168">
        <v>69125.571040723982</v>
      </c>
      <c r="H228" s="168">
        <v>72001.940271493208</v>
      </c>
      <c r="I228" s="168">
        <v>69034.225339366516</v>
      </c>
      <c r="J228" s="168">
        <v>72770.576923076922</v>
      </c>
      <c r="K228" s="168">
        <v>72708.12217194571</v>
      </c>
      <c r="L228" s="168">
        <v>68803.399095022614</v>
      </c>
      <c r="M228" s="168">
        <v>72468.828959276027</v>
      </c>
      <c r="N228" s="168">
        <v>69586.923076923078</v>
      </c>
      <c r="O228" s="168">
        <v>72494.700452488687</v>
      </c>
      <c r="P228" s="168">
        <v>73461.50452488687</v>
      </c>
      <c r="Q228" s="168">
        <v>66507.341628959271</v>
      </c>
      <c r="R228" s="168">
        <v>71063.382352941175</v>
      </c>
      <c r="S228" s="168">
        <v>69058.014479638005</v>
      </c>
      <c r="T228" s="168">
        <v>71915.967420814486</v>
      </c>
      <c r="U228" s="168">
        <v>69699.242081447956</v>
      </c>
      <c r="V228" s="168">
        <v>72500.101809954751</v>
      </c>
      <c r="W228" s="168">
        <v>72612.454751131227</v>
      </c>
      <c r="X228" s="168">
        <v>68291.221719457011</v>
      </c>
      <c r="Y228" s="168">
        <v>71480.424434389148</v>
      </c>
      <c r="Z228" s="168">
        <v>68535.322171945707</v>
      </c>
      <c r="AA228" s="168">
        <v>71433.376470588235</v>
      </c>
      <c r="AB228" s="168">
        <v>71628.26334841628</v>
      </c>
      <c r="AC228" s="168">
        <v>65376.300904977375</v>
      </c>
      <c r="AD228" s="168">
        <v>70556.979638009056</v>
      </c>
      <c r="AE228" s="168">
        <v>22826.26968325792</v>
      </c>
      <c r="AF228" s="168">
        <v>68179.552941176473</v>
      </c>
      <c r="AG228" s="168">
        <v>69021.091402714941</v>
      </c>
      <c r="AH228" s="168">
        <v>72219.208144796386</v>
      </c>
      <c r="AI228" s="168">
        <v>72260.005429864264</v>
      </c>
      <c r="AJ228" s="168">
        <v>67468.223981900461</v>
      </c>
      <c r="AK228" s="168">
        <v>70522.392760180999</v>
      </c>
      <c r="AL228" s="168">
        <v>67863.314479638007</v>
      </c>
      <c r="AM228" s="168">
        <v>69781.397285067869</v>
      </c>
      <c r="AN228" s="168">
        <v>71694.524886877829</v>
      </c>
      <c r="AO228" s="168">
        <v>67947.709502262442</v>
      </c>
      <c r="AP228" s="168">
        <v>70549.552941176473</v>
      </c>
      <c r="AQ228" s="168">
        <v>67741.295022624428</v>
      </c>
      <c r="AR228" s="168">
        <v>71160.169683257918</v>
      </c>
      <c r="AS228" s="168">
        <v>69620.887782805425</v>
      </c>
      <c r="AT228" s="168">
        <v>72388.682352941163</v>
      </c>
      <c r="AU228" s="168">
        <v>72713.931221719453</v>
      </c>
      <c r="AV228" s="168">
        <v>68401.815384615387</v>
      </c>
      <c r="AW228" s="168">
        <v>70961.00678733032</v>
      </c>
      <c r="AX228" s="168">
        <v>68334.439819004518</v>
      </c>
      <c r="AY228" s="168">
        <v>69989.904072398189</v>
      </c>
      <c r="AZ228" s="168">
        <v>72100.865158371045</v>
      </c>
      <c r="BA228" s="168">
        <v>65806.685520361993</v>
      </c>
      <c r="BB228" s="168">
        <v>38874.844343891404</v>
      </c>
      <c r="BC228" s="168">
        <v>51733.896832579187</v>
      </c>
      <c r="BD228" s="168">
        <v>71108.682352941163</v>
      </c>
      <c r="BE228" s="168">
        <v>69283.834841628952</v>
      </c>
      <c r="BF228" s="168">
        <v>72140.226244343896</v>
      </c>
      <c r="BG228" s="168">
        <v>72909.604072398186</v>
      </c>
      <c r="BH228" s="168">
        <v>67695.203619909502</v>
      </c>
      <c r="BI228" s="168">
        <v>70478.715837104071</v>
      </c>
      <c r="BJ228" s="168">
        <v>68102.273755656104</v>
      </c>
      <c r="BK228" s="168">
        <v>69941.057918552047</v>
      </c>
      <c r="BL228" s="168">
        <v>72655.984162895926</v>
      </c>
      <c r="BM228" s="168">
        <v>66308.778280542989</v>
      </c>
      <c r="BN228" s="168">
        <v>70912.386877828059</v>
      </c>
      <c r="BO228" s="168">
        <v>68392.641628959289</v>
      </c>
      <c r="BP228" s="168">
        <v>72233.297737556568</v>
      </c>
      <c r="BQ228" s="168">
        <v>70119.524886877829</v>
      </c>
      <c r="BR228" s="168">
        <v>73678.438914027152</v>
      </c>
      <c r="BS228" s="168">
        <v>74368.297737556568</v>
      </c>
      <c r="BT228" s="168">
        <v>69344.920814479628</v>
      </c>
      <c r="BU228" s="168">
        <v>73025.192307692298</v>
      </c>
      <c r="BV228" s="168">
        <v>71192.596380090501</v>
      </c>
      <c r="BW228" s="168">
        <v>73649.519457013579</v>
      </c>
      <c r="BX228" s="168">
        <v>76032.438009049773</v>
      </c>
      <c r="BY228" s="168">
        <v>54597.703619909502</v>
      </c>
      <c r="BZ228" s="168">
        <v>0</v>
      </c>
      <c r="CA228" s="168">
        <v>31345.729411764707</v>
      </c>
      <c r="CB228" s="168">
        <v>74457.895927601814</v>
      </c>
      <c r="CC228" s="168">
        <v>71928.404977375569</v>
      </c>
      <c r="CD228" s="168">
        <v>76670.837104072387</v>
      </c>
      <c r="CE228" s="168">
        <v>76569.185520361993</v>
      </c>
      <c r="CF228" s="168">
        <v>73110.616289592755</v>
      </c>
      <c r="CG228" s="168">
        <v>75810.463800904981</v>
      </c>
      <c r="CH228" s="168">
        <v>75747.064253393663</v>
      </c>
      <c r="CI228" s="168">
        <v>78414.745701357475</v>
      </c>
      <c r="CJ228" s="168">
        <v>78665.537556561088</v>
      </c>
      <c r="CK228" s="168">
        <v>73297.319004524892</v>
      </c>
      <c r="CL228" s="168">
        <v>77878.908597285059</v>
      </c>
      <c r="CM228" s="168">
        <v>74128.976470588241</v>
      </c>
      <c r="CN228" s="168">
        <v>75482.567873303167</v>
      </c>
      <c r="CO228" s="168">
        <v>73560.904977375569</v>
      </c>
      <c r="CP228" s="168">
        <v>76650.944796380092</v>
      </c>
      <c r="CQ228" s="168">
        <v>77019.926696832583</v>
      </c>
      <c r="CR228" s="168">
        <v>73299.643438914034</v>
      </c>
      <c r="CS228" s="168">
        <v>76214.977375565621</v>
      </c>
      <c r="CT228" s="168">
        <v>75020.99547511313</v>
      </c>
      <c r="CU228" s="168">
        <v>78235.135746606335</v>
      </c>
      <c r="CV228" s="168">
        <v>78303.964705882361</v>
      </c>
      <c r="CW228" s="168">
        <v>48414.434389140268</v>
      </c>
      <c r="CX228" s="168">
        <v>47983.834841628959</v>
      </c>
      <c r="CY228" s="168">
        <v>73546.289592760178</v>
      </c>
      <c r="CZ228" s="168">
        <v>75645.282805429859</v>
      </c>
      <c r="DA228" s="168">
        <v>74171.36289592761</v>
      </c>
      <c r="DB228" s="168">
        <v>77090.814479638007</v>
      </c>
      <c r="DC228" s="168">
        <v>77676.204524886882</v>
      </c>
      <c r="DD228" s="168">
        <v>73126.295022624428</v>
      </c>
      <c r="DE228" s="168">
        <v>76523.744343891391</v>
      </c>
      <c r="DF228" s="168">
        <v>75531.561085972848</v>
      </c>
      <c r="DG228" s="168">
        <v>77748.382352941175</v>
      </c>
      <c r="DH228" s="168">
        <v>78474.982805429856</v>
      </c>
      <c r="DI228" s="168">
        <v>71050.271493212669</v>
      </c>
      <c r="DJ228" s="168">
        <v>77985.37918552036</v>
      </c>
      <c r="DK228" s="168">
        <v>73718.12217194571</v>
      </c>
      <c r="DL228" s="168">
        <v>75678.308597285068</v>
      </c>
      <c r="DM228" s="168">
        <v>74167.347511312211</v>
      </c>
      <c r="DN228" s="168">
        <v>77500.344796380086</v>
      </c>
      <c r="DO228" s="168">
        <v>77973.800904977383</v>
      </c>
      <c r="DP228" s="168">
        <v>73463.99909502262</v>
      </c>
      <c r="DQ228" s="168">
        <v>76967.030769230769</v>
      </c>
      <c r="DR228" s="168">
        <v>75733.342986425341</v>
      </c>
      <c r="DS228" s="168">
        <v>77922.415384615393</v>
      </c>
      <c r="DT228" s="168">
        <v>78461.957013574662</v>
      </c>
      <c r="DU228" s="168">
        <v>70811.476018099551</v>
      </c>
      <c r="DV228" s="168">
        <v>59885.141176470584</v>
      </c>
      <c r="DW228" s="168">
        <v>39307.599095022626</v>
      </c>
      <c r="DX228" s="168">
        <v>75171.317647058837</v>
      </c>
      <c r="DY228" s="168">
        <v>73551.216289592761</v>
      </c>
      <c r="DZ228" s="168">
        <v>77493.619909502275</v>
      </c>
      <c r="EA228" s="168">
        <v>77013.314479638007</v>
      </c>
      <c r="EB228" s="168">
        <v>72886.153846153844</v>
      </c>
      <c r="EC228" s="168">
        <v>75583.065610859718</v>
      </c>
      <c r="ED228" s="168">
        <v>74800.803167420818</v>
      </c>
      <c r="EE228" s="168">
        <v>77506.566515837098</v>
      </c>
      <c r="EF228" s="168">
        <v>78656.131221719465</v>
      </c>
      <c r="EG228" s="168">
        <v>73305.344796380086</v>
      </c>
      <c r="EH228" s="168">
        <v>77100.809049773758</v>
      </c>
      <c r="EI228" s="168">
        <v>73698.144796380089</v>
      </c>
      <c r="EJ228" s="168">
        <v>75359.128959276015</v>
      </c>
      <c r="EK228" s="168">
        <v>73330.073303167417</v>
      </c>
      <c r="EL228" s="168">
        <v>77584.677828054293</v>
      </c>
      <c r="EM228" s="168">
        <v>77324.858823529401</v>
      </c>
      <c r="EN228" s="168">
        <v>73523.789592760178</v>
      </c>
      <c r="EO228" s="168">
        <v>76064.021719457014</v>
      </c>
      <c r="EP228" s="168">
        <v>74684.502262443435</v>
      </c>
      <c r="EQ228" s="168">
        <v>78002.290497737558</v>
      </c>
      <c r="ER228" s="168">
        <v>77816.985520361995</v>
      </c>
      <c r="ES228" s="168">
        <v>70501.968325791851</v>
      </c>
      <c r="ET228" s="168">
        <v>52087.545248868781</v>
      </c>
      <c r="EU228" s="168">
        <v>45927.777375565609</v>
      </c>
      <c r="EV228" s="168">
        <v>74924.954751131227</v>
      </c>
      <c r="EW228" s="168">
        <v>72905.248868778275</v>
      </c>
      <c r="EX228" s="168">
        <v>76817.024886877829</v>
      </c>
      <c r="EY228" s="168">
        <v>77038.647963800904</v>
      </c>
      <c r="EZ228" s="168">
        <v>72442.607239819001</v>
      </c>
      <c r="FA228" s="168">
        <v>75287.10950226245</v>
      </c>
      <c r="FB228" s="168">
        <v>74386.73665158372</v>
      </c>
      <c r="FC228" s="168">
        <v>77279.733936651581</v>
      </c>
      <c r="FD228" s="168">
        <v>76664.796380090498</v>
      </c>
      <c r="FE228" s="168">
        <v>69158.99321266968</v>
      </c>
      <c r="FF228" s="168">
        <v>75137.658371040714</v>
      </c>
      <c r="FG228" s="168">
        <v>72107.38099547512</v>
      </c>
      <c r="FH228" s="168">
        <v>74037.48868778281</v>
      </c>
      <c r="FI228" s="168">
        <v>72187.822624434382</v>
      </c>
      <c r="FJ228" s="168">
        <v>76313.161990950233</v>
      </c>
      <c r="FK228" s="168">
        <v>76463.438914027152</v>
      </c>
      <c r="FL228" s="168">
        <v>72031.606334841621</v>
      </c>
      <c r="FM228" s="168">
        <v>74621.724886877841</v>
      </c>
      <c r="FN228" s="168">
        <v>73290.424434389148</v>
      </c>
      <c r="FO228" s="168">
        <v>76411.402714932134</v>
      </c>
      <c r="FP228" s="168">
        <v>75802.856108597276</v>
      </c>
      <c r="FQ228" s="168">
        <v>68882.019004524889</v>
      </c>
      <c r="FR228" s="168">
        <v>74683.195475113127</v>
      </c>
      <c r="FS228" s="168">
        <v>71842.432126696833</v>
      </c>
      <c r="FT228" s="168">
        <v>73563.534841628949</v>
      </c>
      <c r="FU228" s="168">
        <v>71400.113122171941</v>
      </c>
      <c r="FV228" s="168">
        <v>76083.591855203616</v>
      </c>
      <c r="FW228" s="168">
        <v>75304.180090497728</v>
      </c>
      <c r="FX228" s="168">
        <v>57011.317647058822</v>
      </c>
      <c r="FY228" s="168">
        <v>0</v>
      </c>
      <c r="FZ228" s="168">
        <v>31189.83891402715</v>
      </c>
      <c r="GA228" s="168">
        <v>76272.13800904977</v>
      </c>
    </row>
    <row r="229" spans="2:183">
      <c r="B229" s="96" t="s">
        <v>8</v>
      </c>
      <c r="C229" s="166" t="s">
        <v>36</v>
      </c>
      <c r="D229" s="169">
        <v>145613</v>
      </c>
      <c r="E229" s="170">
        <v>131159</v>
      </c>
      <c r="F229" s="170">
        <v>140765</v>
      </c>
      <c r="G229" s="170">
        <v>136737.98000000001</v>
      </c>
      <c r="H229" s="170">
        <v>142532</v>
      </c>
      <c r="I229" s="170">
        <v>136528</v>
      </c>
      <c r="J229" s="170">
        <v>144138</v>
      </c>
      <c r="K229" s="170">
        <v>144061</v>
      </c>
      <c r="L229" s="170">
        <v>135967.98000000001</v>
      </c>
      <c r="M229" s="170">
        <v>143563</v>
      </c>
      <c r="N229" s="170">
        <v>137757</v>
      </c>
      <c r="O229" s="170">
        <v>143619</v>
      </c>
      <c r="P229" s="170">
        <v>145814</v>
      </c>
      <c r="Q229" s="170">
        <v>131995</v>
      </c>
      <c r="R229" s="170">
        <v>140488</v>
      </c>
      <c r="S229" s="170">
        <v>136630</v>
      </c>
      <c r="T229" s="170">
        <v>142377</v>
      </c>
      <c r="U229" s="170">
        <v>137979.98000000001</v>
      </c>
      <c r="V229" s="170">
        <v>143574</v>
      </c>
      <c r="W229" s="170">
        <v>143848</v>
      </c>
      <c r="X229" s="170">
        <v>134850.98000000001</v>
      </c>
      <c r="Y229" s="170">
        <v>141369</v>
      </c>
      <c r="Z229" s="170">
        <v>135460</v>
      </c>
      <c r="AA229" s="170">
        <v>141347</v>
      </c>
      <c r="AB229" s="170">
        <v>141728</v>
      </c>
      <c r="AC229" s="170">
        <v>129485</v>
      </c>
      <c r="AD229" s="170">
        <v>139366</v>
      </c>
      <c r="AE229" s="170">
        <v>45086</v>
      </c>
      <c r="AF229" s="170">
        <v>134710</v>
      </c>
      <c r="AG229" s="170">
        <v>136494.98000000001</v>
      </c>
      <c r="AH229" s="170">
        <v>142948</v>
      </c>
      <c r="AI229" s="170">
        <v>143076</v>
      </c>
      <c r="AJ229" s="170">
        <v>133102</v>
      </c>
      <c r="AK229" s="170">
        <v>139262</v>
      </c>
      <c r="AL229" s="170">
        <v>134067.98000000001</v>
      </c>
      <c r="AM229" s="170">
        <v>137704</v>
      </c>
      <c r="AN229" s="170">
        <v>141862</v>
      </c>
      <c r="AO229" s="170">
        <v>134614.48000000001</v>
      </c>
      <c r="AP229" s="170">
        <v>139326</v>
      </c>
      <c r="AQ229" s="170">
        <v>133697</v>
      </c>
      <c r="AR229" s="170">
        <v>140726</v>
      </c>
      <c r="AS229" s="170">
        <v>137789</v>
      </c>
      <c r="AT229" s="170">
        <v>143343</v>
      </c>
      <c r="AU229" s="170">
        <v>144098</v>
      </c>
      <c r="AV229" s="170">
        <v>135130</v>
      </c>
      <c r="AW229" s="170">
        <v>140267</v>
      </c>
      <c r="AX229" s="170">
        <v>135050</v>
      </c>
      <c r="AY229" s="170">
        <v>138183</v>
      </c>
      <c r="AZ229" s="170">
        <v>142741</v>
      </c>
      <c r="BA229" s="170">
        <v>130415</v>
      </c>
      <c r="BB229" s="170">
        <v>76811.5</v>
      </c>
      <c r="BC229" s="170">
        <v>102045.5</v>
      </c>
      <c r="BD229" s="170">
        <v>140608</v>
      </c>
      <c r="BE229" s="170">
        <v>137081</v>
      </c>
      <c r="BF229" s="170">
        <v>142775</v>
      </c>
      <c r="BG229" s="170">
        <v>144523</v>
      </c>
      <c r="BH229" s="170">
        <v>133581</v>
      </c>
      <c r="BI229" s="170">
        <v>139216</v>
      </c>
      <c r="BJ229" s="170">
        <v>134572</v>
      </c>
      <c r="BK229" s="170">
        <v>138066</v>
      </c>
      <c r="BL229" s="170">
        <v>143969</v>
      </c>
      <c r="BM229" s="170">
        <v>131507</v>
      </c>
      <c r="BN229" s="170">
        <v>140137</v>
      </c>
      <c r="BO229" s="170">
        <v>135076.98000000001</v>
      </c>
      <c r="BP229" s="170">
        <v>143008</v>
      </c>
      <c r="BQ229" s="170">
        <v>138894</v>
      </c>
      <c r="BR229" s="170">
        <v>146161</v>
      </c>
      <c r="BS229" s="170">
        <v>147633</v>
      </c>
      <c r="BT229" s="170">
        <v>137200</v>
      </c>
      <c r="BU229" s="170">
        <v>144762</v>
      </c>
      <c r="BV229" s="170">
        <v>141393</v>
      </c>
      <c r="BW229" s="170">
        <v>146217</v>
      </c>
      <c r="BX229" s="170">
        <v>151474</v>
      </c>
      <c r="BY229" s="170">
        <v>108805</v>
      </c>
      <c r="BZ229" s="170">
        <v>0</v>
      </c>
      <c r="CA229" s="170">
        <v>62281</v>
      </c>
      <c r="CB229" s="170">
        <v>147902</v>
      </c>
      <c r="CC229" s="170">
        <v>142732</v>
      </c>
      <c r="CD229" s="170">
        <v>152600</v>
      </c>
      <c r="CE229" s="170">
        <v>152440</v>
      </c>
      <c r="CF229" s="170">
        <v>145363.98000000001</v>
      </c>
      <c r="CG229" s="170">
        <v>150887</v>
      </c>
      <c r="CH229" s="170">
        <v>151070</v>
      </c>
      <c r="CI229" s="170">
        <v>156418</v>
      </c>
      <c r="CJ229" s="170">
        <v>158538</v>
      </c>
      <c r="CK229" s="170">
        <v>147711.5</v>
      </c>
      <c r="CL229" s="170">
        <v>156921</v>
      </c>
      <c r="CM229" s="170">
        <v>149153</v>
      </c>
      <c r="CN229" s="170">
        <v>151618</v>
      </c>
      <c r="CO229" s="170">
        <v>147877.98000000001</v>
      </c>
      <c r="CP229" s="170">
        <v>154094</v>
      </c>
      <c r="CQ229" s="170">
        <v>154904</v>
      </c>
      <c r="CR229" s="170">
        <v>147254</v>
      </c>
      <c r="CS229" s="170">
        <v>153268</v>
      </c>
      <c r="CT229" s="170">
        <v>150956.98000000001</v>
      </c>
      <c r="CU229" s="170">
        <v>157586</v>
      </c>
      <c r="CV229" s="170">
        <v>156991</v>
      </c>
      <c r="CW229" s="170">
        <v>97119.5</v>
      </c>
      <c r="CX229" s="170">
        <v>96188.49</v>
      </c>
      <c r="CY229" s="170">
        <v>147116</v>
      </c>
      <c r="CZ229" s="170">
        <v>151220</v>
      </c>
      <c r="DA229" s="170">
        <v>148412</v>
      </c>
      <c r="DB229" s="170">
        <v>154293</v>
      </c>
      <c r="DC229" s="170">
        <v>155573</v>
      </c>
      <c r="DD229" s="170">
        <v>146122</v>
      </c>
      <c r="DE229" s="170">
        <v>153160</v>
      </c>
      <c r="DF229" s="170">
        <v>151360.98000000001</v>
      </c>
      <c r="DG229" s="170">
        <v>155760</v>
      </c>
      <c r="DH229" s="170">
        <v>156567</v>
      </c>
      <c r="DI229" s="170">
        <v>141777</v>
      </c>
      <c r="DJ229" s="170">
        <v>155582</v>
      </c>
      <c r="DK229" s="170">
        <v>146780</v>
      </c>
      <c r="DL229" s="170">
        <v>150527</v>
      </c>
      <c r="DM229" s="170">
        <v>147692</v>
      </c>
      <c r="DN229" s="170">
        <v>154436</v>
      </c>
      <c r="DO229" s="170">
        <v>155474</v>
      </c>
      <c r="DP229" s="170">
        <v>146135</v>
      </c>
      <c r="DQ229" s="170">
        <v>153386</v>
      </c>
      <c r="DR229" s="170">
        <v>151047</v>
      </c>
      <c r="DS229" s="170">
        <v>155377</v>
      </c>
      <c r="DT229" s="170">
        <v>156546</v>
      </c>
      <c r="DU229" s="170">
        <v>141265</v>
      </c>
      <c r="DV229" s="170">
        <v>119410</v>
      </c>
      <c r="DW229" s="170">
        <v>78253</v>
      </c>
      <c r="DX229" s="170">
        <v>149405</v>
      </c>
      <c r="DY229" s="170">
        <v>146328</v>
      </c>
      <c r="DZ229" s="170">
        <v>154412</v>
      </c>
      <c r="EA229" s="170">
        <v>153440</v>
      </c>
      <c r="EB229" s="170">
        <v>144871</v>
      </c>
      <c r="EC229" s="170">
        <v>150385</v>
      </c>
      <c r="ED229" s="170">
        <v>149096</v>
      </c>
      <c r="EE229" s="170">
        <v>154456</v>
      </c>
      <c r="EF229" s="170">
        <v>156964</v>
      </c>
      <c r="EG229" s="170">
        <v>146237.5</v>
      </c>
      <c r="EH229" s="170">
        <v>153711</v>
      </c>
      <c r="EI229" s="170">
        <v>146709.98000000001</v>
      </c>
      <c r="EJ229" s="170">
        <v>149803</v>
      </c>
      <c r="EK229" s="170">
        <v>145870</v>
      </c>
      <c r="EL229" s="170">
        <v>154611</v>
      </c>
      <c r="EM229" s="170">
        <v>154058</v>
      </c>
      <c r="EN229" s="170">
        <v>146268.98000000001</v>
      </c>
      <c r="EO229" s="170">
        <v>151437</v>
      </c>
      <c r="EP229" s="170">
        <v>148851</v>
      </c>
      <c r="EQ229" s="170">
        <v>155538</v>
      </c>
      <c r="ER229" s="170">
        <v>155182</v>
      </c>
      <c r="ES229" s="170">
        <v>140602</v>
      </c>
      <c r="ET229" s="170">
        <v>103796.49</v>
      </c>
      <c r="EU229" s="170">
        <v>91250.5</v>
      </c>
      <c r="EV229" s="170">
        <v>148880</v>
      </c>
      <c r="EW229" s="170">
        <v>144893.98000000001</v>
      </c>
      <c r="EX229" s="170">
        <v>152949</v>
      </c>
      <c r="EY229" s="170">
        <v>153498</v>
      </c>
      <c r="EZ229" s="170">
        <v>143905.98000000001</v>
      </c>
      <c r="FA229" s="170">
        <v>149704</v>
      </c>
      <c r="FB229" s="170">
        <v>148224</v>
      </c>
      <c r="FC229" s="170">
        <v>153944</v>
      </c>
      <c r="FD229" s="170">
        <v>152748</v>
      </c>
      <c r="FE229" s="170">
        <v>137729</v>
      </c>
      <c r="FF229" s="170">
        <v>149388</v>
      </c>
      <c r="FG229" s="170">
        <v>143173</v>
      </c>
      <c r="FH229" s="170">
        <v>146942</v>
      </c>
      <c r="FI229" s="170">
        <v>143347.98000000001</v>
      </c>
      <c r="FJ229" s="170">
        <v>151913</v>
      </c>
      <c r="FK229" s="170">
        <v>152255</v>
      </c>
      <c r="FL229" s="170">
        <v>143031</v>
      </c>
      <c r="FM229" s="170">
        <v>148256</v>
      </c>
      <c r="FN229" s="170">
        <v>145849.98000000001</v>
      </c>
      <c r="FO229" s="170">
        <v>152122</v>
      </c>
      <c r="FP229" s="170">
        <v>150880</v>
      </c>
      <c r="FQ229" s="170">
        <v>137152</v>
      </c>
      <c r="FR229" s="170">
        <v>148385</v>
      </c>
      <c r="FS229" s="170">
        <v>142611</v>
      </c>
      <c r="FT229" s="170">
        <v>145929</v>
      </c>
      <c r="FU229" s="170">
        <v>141671</v>
      </c>
      <c r="FV229" s="170">
        <v>151428</v>
      </c>
      <c r="FW229" s="170">
        <v>149683</v>
      </c>
      <c r="FX229" s="170">
        <v>113109</v>
      </c>
      <c r="FY229" s="170">
        <v>0</v>
      </c>
      <c r="FZ229" s="170">
        <v>61962</v>
      </c>
      <c r="GA229" s="170">
        <v>151869</v>
      </c>
    </row>
    <row r="230" spans="2:183">
      <c r="B230" s="171" t="s">
        <v>8</v>
      </c>
      <c r="C230" s="172" t="s">
        <v>95</v>
      </c>
      <c r="D230" s="83">
        <v>0.87765200829355317</v>
      </c>
      <c r="E230" s="84">
        <v>0.87523355754858001</v>
      </c>
      <c r="F230" s="84">
        <v>0.84843169873185786</v>
      </c>
      <c r="G230" s="84">
        <v>0.85163166417538616</v>
      </c>
      <c r="H230" s="84">
        <v>0.8590819229471045</v>
      </c>
      <c r="I230" s="84">
        <v>0.85032386646736424</v>
      </c>
      <c r="J230" s="84">
        <v>0.86876175321857374</v>
      </c>
      <c r="K230" s="84">
        <v>0.86829765176720186</v>
      </c>
      <c r="L230" s="84">
        <v>0.84683594917787752</v>
      </c>
      <c r="M230" s="84">
        <v>0.86529606056222574</v>
      </c>
      <c r="N230" s="84">
        <v>0.85797832585949174</v>
      </c>
      <c r="O230" s="84">
        <v>0.86563358889049613</v>
      </c>
      <c r="P230" s="84">
        <v>0.87886349390038088</v>
      </c>
      <c r="Q230" s="84">
        <v>0.88081224642323297</v>
      </c>
      <c r="R230" s="84">
        <v>0.84676213896523456</v>
      </c>
      <c r="S230" s="84">
        <v>0.85095914299950171</v>
      </c>
      <c r="T230" s="84">
        <v>0.85814769275278457</v>
      </c>
      <c r="U230" s="84">
        <v>0.85936709018435486</v>
      </c>
      <c r="V230" s="84">
        <v>0.86536236076956463</v>
      </c>
      <c r="W230" s="84">
        <v>0.86701383866145909</v>
      </c>
      <c r="X230" s="84">
        <v>0.83987904833084215</v>
      </c>
      <c r="Y230" s="84">
        <v>0.85207218284391728</v>
      </c>
      <c r="Z230" s="84">
        <v>0.8436721474838067</v>
      </c>
      <c r="AA230" s="84">
        <v>0.85193958242923962</v>
      </c>
      <c r="AB230" s="84">
        <v>0.85423598051979366</v>
      </c>
      <c r="AC230" s="84">
        <v>0.86406283365364078</v>
      </c>
      <c r="AD230" s="84">
        <v>0.83999951781667392</v>
      </c>
      <c r="AE230" s="84">
        <v>0.28080468360737421</v>
      </c>
      <c r="AF230" s="84">
        <v>0.8119364482376199</v>
      </c>
      <c r="AG230" s="84">
        <v>0.85011821126058795</v>
      </c>
      <c r="AH230" s="84">
        <v>0.86158927624282755</v>
      </c>
      <c r="AI230" s="84">
        <v>0.8623607695645884</v>
      </c>
      <c r="AJ230" s="84">
        <v>0.82898604882909821</v>
      </c>
      <c r="AK230" s="84">
        <v>0.83937267949274319</v>
      </c>
      <c r="AL230" s="84">
        <v>0.83500236671649231</v>
      </c>
      <c r="AM230" s="84">
        <v>0.8299821592169343</v>
      </c>
      <c r="AN230" s="84">
        <v>0.8550436375910121</v>
      </c>
      <c r="AO230" s="84">
        <v>0.86731663316323904</v>
      </c>
      <c r="AP230" s="84">
        <v>0.83975842615362362</v>
      </c>
      <c r="AQ230" s="84">
        <v>0.83269182859990032</v>
      </c>
      <c r="AR230" s="84">
        <v>0.84819663436038384</v>
      </c>
      <c r="AS230" s="84">
        <v>0.85817762830094668</v>
      </c>
      <c r="AT230" s="84">
        <v>0.86397005641544911</v>
      </c>
      <c r="AU230" s="84">
        <v>0.86852066155552343</v>
      </c>
      <c r="AV230" s="84">
        <v>0.84161684105630297</v>
      </c>
      <c r="AW230" s="84">
        <v>0.84543010752688175</v>
      </c>
      <c r="AX230" s="84">
        <v>0.84111858495266567</v>
      </c>
      <c r="AY230" s="84">
        <v>0.83286923188196149</v>
      </c>
      <c r="AZ230" s="84">
        <v>0.86034162688654225</v>
      </c>
      <c r="BA230" s="84">
        <v>0.87026879137305146</v>
      </c>
      <c r="BB230" s="84">
        <v>0.46296530690968707</v>
      </c>
      <c r="BC230" s="84">
        <v>0.63555991529646239</v>
      </c>
      <c r="BD230" s="84">
        <v>0.84748541395438548</v>
      </c>
      <c r="BE230" s="84">
        <v>0.85376806178375686</v>
      </c>
      <c r="BF230" s="84">
        <v>0.86054655480013498</v>
      </c>
      <c r="BG230" s="84">
        <v>0.8710822604754328</v>
      </c>
      <c r="BH230" s="84">
        <v>0.83196935724962628</v>
      </c>
      <c r="BI230" s="84">
        <v>0.8390954240802353</v>
      </c>
      <c r="BJ230" s="84">
        <v>0.83814150473343296</v>
      </c>
      <c r="BK230" s="84">
        <v>0.83216403876753942</v>
      </c>
      <c r="BL230" s="84">
        <v>0.86774314094218619</v>
      </c>
      <c r="BM230" s="84">
        <v>0.87755578688874658</v>
      </c>
      <c r="BN230" s="84">
        <v>0.84464655962196822</v>
      </c>
      <c r="BO230" s="84">
        <v>0.84128662182361735</v>
      </c>
      <c r="BP230" s="84">
        <v>0.86195091373740296</v>
      </c>
      <c r="BQ230" s="84">
        <v>0.86505979073243644</v>
      </c>
      <c r="BR230" s="84">
        <v>0.8809549640773422</v>
      </c>
      <c r="BS230" s="84">
        <v>0.88982713727759299</v>
      </c>
      <c r="BT230" s="84">
        <v>0.85450921773791733</v>
      </c>
      <c r="BU230" s="84">
        <v>0.87252278316215826</v>
      </c>
      <c r="BV230" s="84">
        <v>0.88062406576980568</v>
      </c>
      <c r="BW230" s="84">
        <v>0.88129249240561258</v>
      </c>
      <c r="BX230" s="84">
        <v>0.91297796422199717</v>
      </c>
      <c r="BY230" s="84">
        <v>0.7260636878069614</v>
      </c>
      <c r="BZ230" s="84">
        <v>0</v>
      </c>
      <c r="CA230" s="84">
        <v>0.38789860488290984</v>
      </c>
      <c r="CB230" s="84">
        <v>0.89144847871160615</v>
      </c>
      <c r="CC230" s="84">
        <v>0.88896362730443446</v>
      </c>
      <c r="CD230" s="84">
        <v>0.91976469453686294</v>
      </c>
      <c r="CE230" s="84">
        <v>0.91880032788466171</v>
      </c>
      <c r="CF230" s="84">
        <v>0.90535612855007486</v>
      </c>
      <c r="CG230" s="84">
        <v>0.90943994406673412</v>
      </c>
      <c r="CH230" s="84">
        <v>0.94089436970602891</v>
      </c>
      <c r="CI230" s="84">
        <v>0.94277689377501328</v>
      </c>
      <c r="CJ230" s="84">
        <v>0.95555475191667871</v>
      </c>
      <c r="CK230" s="84">
        <v>0.95170029895366215</v>
      </c>
      <c r="CL230" s="84">
        <v>0.9458086214378707</v>
      </c>
      <c r="CM230" s="84">
        <v>0.9289549078226208</v>
      </c>
      <c r="CN230" s="84">
        <v>0.91384589420897822</v>
      </c>
      <c r="CO230" s="84">
        <v>0.92101382660687603</v>
      </c>
      <c r="CP230" s="84">
        <v>0.92876946815179129</v>
      </c>
      <c r="CQ230" s="84">
        <v>0.93365157432855972</v>
      </c>
      <c r="CR230" s="84">
        <v>0.91712755356253117</v>
      </c>
      <c r="CS230" s="84">
        <v>0.92379092530980278</v>
      </c>
      <c r="CT230" s="84">
        <v>0.94019045839561544</v>
      </c>
      <c r="CU230" s="84">
        <v>0.94981677033608181</v>
      </c>
      <c r="CV230" s="84">
        <v>0.94623053184820871</v>
      </c>
      <c r="CW230" s="84">
        <v>0.6480854954089259</v>
      </c>
      <c r="CX230" s="84">
        <v>0.57975607550990893</v>
      </c>
      <c r="CY230" s="84">
        <v>0.91626806178375686</v>
      </c>
      <c r="CZ230" s="84">
        <v>0.91144703216162781</v>
      </c>
      <c r="DA230" s="84">
        <v>0.92433981066268067</v>
      </c>
      <c r="DB230" s="84">
        <v>0.92996889917546655</v>
      </c>
      <c r="DC230" s="84">
        <v>0.93768383239307584</v>
      </c>
      <c r="DD230" s="84">
        <v>0.91007722969606375</v>
      </c>
      <c r="DE230" s="84">
        <v>0.92313997781956703</v>
      </c>
      <c r="DF230" s="84">
        <v>0.9427066517189836</v>
      </c>
      <c r="DG230" s="84">
        <v>0.93881093591783593</v>
      </c>
      <c r="DH230" s="84">
        <v>0.94367496021987562</v>
      </c>
      <c r="DI230" s="84">
        <v>0.94608824471492636</v>
      </c>
      <c r="DJ230" s="84">
        <v>0.93773807801726217</v>
      </c>
      <c r="DK230" s="84">
        <v>0.91417538614848037</v>
      </c>
      <c r="DL230" s="84">
        <v>0.90727011909928157</v>
      </c>
      <c r="DM230" s="84">
        <v>0.91985550572994523</v>
      </c>
      <c r="DN230" s="84">
        <v>0.9308308018708713</v>
      </c>
      <c r="DO230" s="84">
        <v>0.93708713052702641</v>
      </c>
      <c r="DP230" s="84">
        <v>0.91015819631290484</v>
      </c>
      <c r="DQ230" s="84">
        <v>0.92450214571580114</v>
      </c>
      <c r="DR230" s="84">
        <v>0.94075112107623315</v>
      </c>
      <c r="DS230" s="84">
        <v>0.93650248324412944</v>
      </c>
      <c r="DT230" s="84">
        <v>0.94354838709677424</v>
      </c>
      <c r="DU230" s="84">
        <v>0.94267163143284216</v>
      </c>
      <c r="DV230" s="84">
        <v>0.71971888712088339</v>
      </c>
      <c r="DW230" s="84">
        <v>0.48737543597409066</v>
      </c>
      <c r="DX230" s="84">
        <v>0.90050749795072083</v>
      </c>
      <c r="DY230" s="84">
        <v>0.91136023916292974</v>
      </c>
      <c r="DZ230" s="84">
        <v>0.93068614687304108</v>
      </c>
      <c r="EA230" s="84">
        <v>0.92482761946091907</v>
      </c>
      <c r="EB230" s="84">
        <v>0.90228574987543597</v>
      </c>
      <c r="EC230" s="84">
        <v>0.90641424369545298</v>
      </c>
      <c r="ED230" s="84">
        <v>0.92859990034877926</v>
      </c>
      <c r="EE230" s="84">
        <v>0.9309513477023964</v>
      </c>
      <c r="EF230" s="84">
        <v>0.94606779497564975</v>
      </c>
      <c r="EG230" s="84">
        <v>0.94220336580588626</v>
      </c>
      <c r="EH230" s="84">
        <v>0.92646101547808479</v>
      </c>
      <c r="EI230" s="84">
        <v>0.91373928749377187</v>
      </c>
      <c r="EJ230" s="84">
        <v>0.90290635999807123</v>
      </c>
      <c r="EK230" s="84">
        <v>0.90850772296960636</v>
      </c>
      <c r="EL230" s="84">
        <v>0.93188557789671633</v>
      </c>
      <c r="EM230" s="84">
        <v>0.928552485655046</v>
      </c>
      <c r="EN230" s="84">
        <v>0.91099265072247138</v>
      </c>
      <c r="EO230" s="84">
        <v>0.91275495443367571</v>
      </c>
      <c r="EP230" s="84">
        <v>0.9270739910313901</v>
      </c>
      <c r="EQ230" s="84">
        <v>0.93747287718790684</v>
      </c>
      <c r="ER230" s="84">
        <v>0.9353271613867592</v>
      </c>
      <c r="ES230" s="84">
        <v>0.93824738415545594</v>
      </c>
      <c r="ET230" s="84">
        <v>0.62561170982207437</v>
      </c>
      <c r="EU230" s="84">
        <v>0.5683264823119083</v>
      </c>
      <c r="EV230" s="84">
        <v>0.89734316987318574</v>
      </c>
      <c r="EW230" s="84">
        <v>0.90242887394120586</v>
      </c>
      <c r="EX230" s="84">
        <v>0.92186821929697671</v>
      </c>
      <c r="EY230" s="84">
        <v>0.92517720237234191</v>
      </c>
      <c r="EZ230" s="84">
        <v>0.89627541106128561</v>
      </c>
      <c r="FA230" s="84">
        <v>0.9023096581320218</v>
      </c>
      <c r="FB230" s="84">
        <v>0.92316890881913305</v>
      </c>
      <c r="FC230" s="84">
        <v>0.92786537441535266</v>
      </c>
      <c r="FD230" s="84">
        <v>0.920656733690149</v>
      </c>
      <c r="FE230" s="84">
        <v>0.91907564595344859</v>
      </c>
      <c r="FF230" s="84">
        <v>0.90040503399392446</v>
      </c>
      <c r="FG230" s="84">
        <v>0.89171026407573495</v>
      </c>
      <c r="FH230" s="84">
        <v>0.88566227879839921</v>
      </c>
      <c r="FI230" s="84">
        <v>0.89280007473841561</v>
      </c>
      <c r="FJ230" s="84">
        <v>0.91562394522397417</v>
      </c>
      <c r="FK230" s="84">
        <v>0.91768527894305418</v>
      </c>
      <c r="FL230" s="84">
        <v>0.89082585949177873</v>
      </c>
      <c r="FM230" s="84">
        <v>0.89358213992960123</v>
      </c>
      <c r="FN230" s="84">
        <v>0.90838303437967116</v>
      </c>
      <c r="FO230" s="84">
        <v>0.91688364916341192</v>
      </c>
      <c r="FP230" s="84">
        <v>0.90939775302570036</v>
      </c>
      <c r="FQ230" s="84">
        <v>0.91522528293828742</v>
      </c>
      <c r="FR230" s="84">
        <v>0.89435966054293847</v>
      </c>
      <c r="FS230" s="84">
        <v>0.88821001494768315</v>
      </c>
      <c r="FT230" s="84">
        <v>0.8795566324316505</v>
      </c>
      <c r="FU230" s="84">
        <v>0.88235550572994514</v>
      </c>
      <c r="FV230" s="84">
        <v>0.91270070880948939</v>
      </c>
      <c r="FW230" s="84">
        <v>0.90218308500892042</v>
      </c>
      <c r="FX230" s="84">
        <v>0.70446562032884907</v>
      </c>
      <c r="FY230" s="84">
        <v>0</v>
      </c>
      <c r="FZ230" s="84">
        <v>0.38591180866965619</v>
      </c>
      <c r="GA230" s="84">
        <v>0.91535874439461884</v>
      </c>
    </row>
    <row r="231" spans="2:183">
      <c r="B231" s="96" t="s">
        <v>8</v>
      </c>
      <c r="C231" s="166" t="s">
        <v>268</v>
      </c>
      <c r="D231" s="169">
        <v>1621705.12</v>
      </c>
      <c r="E231" s="170">
        <v>1461848.5</v>
      </c>
      <c r="F231" s="170">
        <v>1573421.5</v>
      </c>
      <c r="G231" s="170">
        <v>1527675.12</v>
      </c>
      <c r="H231" s="170">
        <v>1591242.88</v>
      </c>
      <c r="I231" s="170">
        <v>1525656.38</v>
      </c>
      <c r="J231" s="170">
        <v>1608229.75</v>
      </c>
      <c r="K231" s="170">
        <v>1606849.5</v>
      </c>
      <c r="L231" s="170">
        <v>1520555.12</v>
      </c>
      <c r="M231" s="170">
        <v>1601561.12</v>
      </c>
      <c r="N231" s="170">
        <v>1537871</v>
      </c>
      <c r="O231" s="170">
        <v>1602132.88</v>
      </c>
      <c r="P231" s="170">
        <v>1623499.25</v>
      </c>
      <c r="Q231" s="170">
        <v>1469812.25</v>
      </c>
      <c r="R231" s="170">
        <v>1570500.75</v>
      </c>
      <c r="S231" s="170">
        <v>1526182.12</v>
      </c>
      <c r="T231" s="170">
        <v>1589342.88</v>
      </c>
      <c r="U231" s="170">
        <v>1540353.25</v>
      </c>
      <c r="V231" s="170">
        <v>1602252.25</v>
      </c>
      <c r="W231" s="170">
        <v>1604735.25</v>
      </c>
      <c r="X231" s="170">
        <v>1509236</v>
      </c>
      <c r="Y231" s="170">
        <v>1579717.38</v>
      </c>
      <c r="Z231" s="170">
        <v>1514630.62</v>
      </c>
      <c r="AA231" s="170">
        <v>1578677.62</v>
      </c>
      <c r="AB231" s="170">
        <v>1582984.62</v>
      </c>
      <c r="AC231" s="170">
        <v>1444816.25</v>
      </c>
      <c r="AD231" s="170">
        <v>1559309.25</v>
      </c>
      <c r="AE231" s="170">
        <v>504460.56</v>
      </c>
      <c r="AF231" s="170">
        <v>1506768.12</v>
      </c>
      <c r="AG231" s="170">
        <v>1525366.12</v>
      </c>
      <c r="AH231" s="170">
        <v>1596044.5</v>
      </c>
      <c r="AI231" s="170">
        <v>1596946.12</v>
      </c>
      <c r="AJ231" s="170">
        <v>1491047.75</v>
      </c>
      <c r="AK231" s="170">
        <v>1558544.88</v>
      </c>
      <c r="AL231" s="170">
        <v>1499779.25</v>
      </c>
      <c r="AM231" s="170">
        <v>1542168.88</v>
      </c>
      <c r="AN231" s="170">
        <v>1584449</v>
      </c>
      <c r="AO231" s="170">
        <v>1501644.38</v>
      </c>
      <c r="AP231" s="170">
        <v>1559145.12</v>
      </c>
      <c r="AQ231" s="170">
        <v>1497082.62</v>
      </c>
      <c r="AR231" s="170">
        <v>1572639.75</v>
      </c>
      <c r="AS231" s="170">
        <v>1538621.62</v>
      </c>
      <c r="AT231" s="170">
        <v>1599789.88</v>
      </c>
      <c r="AU231" s="170">
        <v>1606977.88</v>
      </c>
      <c r="AV231" s="170">
        <v>1511680.12</v>
      </c>
      <c r="AW231" s="170">
        <v>1568238.25</v>
      </c>
      <c r="AX231" s="170">
        <v>1510191.12</v>
      </c>
      <c r="AY231" s="170">
        <v>1546776.88</v>
      </c>
      <c r="AZ231" s="170">
        <v>1593429.12</v>
      </c>
      <c r="BA231" s="170">
        <v>1454327.75</v>
      </c>
      <c r="BB231" s="170">
        <v>859134.06</v>
      </c>
      <c r="BC231" s="170">
        <v>1143319.1200000001</v>
      </c>
      <c r="BD231" s="170">
        <v>1571501.88</v>
      </c>
      <c r="BE231" s="170">
        <v>1531172.75</v>
      </c>
      <c r="BF231" s="170">
        <v>1594299</v>
      </c>
      <c r="BG231" s="170">
        <v>1611302.25</v>
      </c>
      <c r="BH231" s="170">
        <v>1496064</v>
      </c>
      <c r="BI231" s="170">
        <v>1557579.62</v>
      </c>
      <c r="BJ231" s="170">
        <v>1505060.25</v>
      </c>
      <c r="BK231" s="170">
        <v>1545697.38</v>
      </c>
      <c r="BL231" s="170">
        <v>1605697.25</v>
      </c>
      <c r="BM231" s="170">
        <v>1465424</v>
      </c>
      <c r="BN231" s="170">
        <v>1567163.75</v>
      </c>
      <c r="BO231" s="170">
        <v>1511477.38</v>
      </c>
      <c r="BP231" s="170">
        <v>1596355.88</v>
      </c>
      <c r="BQ231" s="170">
        <v>1549641.5</v>
      </c>
      <c r="BR231" s="170">
        <v>1628293.5</v>
      </c>
      <c r="BS231" s="170">
        <v>1643539.38</v>
      </c>
      <c r="BT231" s="170">
        <v>1532522.75</v>
      </c>
      <c r="BU231" s="170">
        <v>1613856.75</v>
      </c>
      <c r="BV231" s="170">
        <v>1573356.38</v>
      </c>
      <c r="BW231" s="170">
        <v>1627654.38</v>
      </c>
      <c r="BX231" s="170">
        <v>1680316.88</v>
      </c>
      <c r="BY231" s="170">
        <v>1206609.25</v>
      </c>
      <c r="BZ231" s="170">
        <v>0</v>
      </c>
      <c r="CA231" s="170">
        <v>692740.62</v>
      </c>
      <c r="CB231" s="170">
        <v>1645519.5</v>
      </c>
      <c r="CC231" s="170">
        <v>1589617.75</v>
      </c>
      <c r="CD231" s="170">
        <v>1694425.5</v>
      </c>
      <c r="CE231" s="170">
        <v>1692179</v>
      </c>
      <c r="CF231" s="170">
        <v>1615744.62</v>
      </c>
      <c r="CG231" s="170">
        <v>1675411.25</v>
      </c>
      <c r="CH231" s="170">
        <v>1674010.12</v>
      </c>
      <c r="CI231" s="170">
        <v>1732965.88</v>
      </c>
      <c r="CJ231" s="170">
        <v>1738508.38</v>
      </c>
      <c r="CK231" s="170">
        <v>1619870.75</v>
      </c>
      <c r="CL231" s="170">
        <v>1721123.88</v>
      </c>
      <c r="CM231" s="170">
        <v>1638250.38</v>
      </c>
      <c r="CN231" s="170">
        <v>1668164.75</v>
      </c>
      <c r="CO231" s="170">
        <v>1625696</v>
      </c>
      <c r="CP231" s="170">
        <v>1693985.88</v>
      </c>
      <c r="CQ231" s="170">
        <v>1702140.38</v>
      </c>
      <c r="CR231" s="170">
        <v>1619922.12</v>
      </c>
      <c r="CS231" s="170">
        <v>1684351</v>
      </c>
      <c r="CT231" s="170">
        <v>1657964</v>
      </c>
      <c r="CU231" s="170">
        <v>1728996.5</v>
      </c>
      <c r="CV231" s="170">
        <v>1730517.62</v>
      </c>
      <c r="CW231" s="170">
        <v>1069959</v>
      </c>
      <c r="CX231" s="170">
        <v>1060442.75</v>
      </c>
      <c r="CY231" s="170">
        <v>1625373</v>
      </c>
      <c r="CZ231" s="170">
        <v>1671760.75</v>
      </c>
      <c r="DA231" s="170">
        <v>1639187.12</v>
      </c>
      <c r="DB231" s="170">
        <v>1703707</v>
      </c>
      <c r="DC231" s="170">
        <v>1716644.12</v>
      </c>
      <c r="DD231" s="170">
        <v>1616091.12</v>
      </c>
      <c r="DE231" s="170">
        <v>1691174.75</v>
      </c>
      <c r="DF231" s="170">
        <v>1669247.5</v>
      </c>
      <c r="DG231" s="170">
        <v>1718239.25</v>
      </c>
      <c r="DH231" s="170">
        <v>1734297.12</v>
      </c>
      <c r="DI231" s="170">
        <v>1570211</v>
      </c>
      <c r="DJ231" s="170">
        <v>1723476.88</v>
      </c>
      <c r="DK231" s="170">
        <v>1629170.5</v>
      </c>
      <c r="DL231" s="170">
        <v>1672490.62</v>
      </c>
      <c r="DM231" s="170">
        <v>1639098.38</v>
      </c>
      <c r="DN231" s="170">
        <v>1712757.62</v>
      </c>
      <c r="DO231" s="170">
        <v>1723221</v>
      </c>
      <c r="DP231" s="170">
        <v>1623554.38</v>
      </c>
      <c r="DQ231" s="170">
        <v>1700971.38</v>
      </c>
      <c r="DR231" s="170">
        <v>1673706.88</v>
      </c>
      <c r="DS231" s="170">
        <v>1722085.38</v>
      </c>
      <c r="DT231" s="170">
        <v>1734009.25</v>
      </c>
      <c r="DU231" s="170">
        <v>1564933.62</v>
      </c>
      <c r="DV231" s="170">
        <v>1323461.6200000001</v>
      </c>
      <c r="DW231" s="170">
        <v>868697.94</v>
      </c>
      <c r="DX231" s="170">
        <v>1661286.12</v>
      </c>
      <c r="DY231" s="170">
        <v>1625481.88</v>
      </c>
      <c r="DZ231" s="170">
        <v>1712609</v>
      </c>
      <c r="EA231" s="170">
        <v>1701994.25</v>
      </c>
      <c r="EB231" s="170">
        <v>1610784</v>
      </c>
      <c r="EC231" s="170">
        <v>1670385.75</v>
      </c>
      <c r="ED231" s="170">
        <v>1653097.75</v>
      </c>
      <c r="EE231" s="170">
        <v>1712895.12</v>
      </c>
      <c r="EF231" s="170">
        <v>1738300.5</v>
      </c>
      <c r="EG231" s="170">
        <v>1620048.12</v>
      </c>
      <c r="EH231" s="170">
        <v>1703927.88</v>
      </c>
      <c r="EI231" s="170">
        <v>1628729</v>
      </c>
      <c r="EJ231" s="170">
        <v>1665436.75</v>
      </c>
      <c r="EK231" s="170">
        <v>1620594.62</v>
      </c>
      <c r="EL231" s="170">
        <v>1714621.38</v>
      </c>
      <c r="EM231" s="170">
        <v>1708879.38</v>
      </c>
      <c r="EN231" s="170">
        <v>1624875.75</v>
      </c>
      <c r="EO231" s="170">
        <v>1681014.88</v>
      </c>
      <c r="EP231" s="170">
        <v>1650527.5</v>
      </c>
      <c r="EQ231" s="170">
        <v>1723850.62</v>
      </c>
      <c r="ER231" s="170">
        <v>1719755.38</v>
      </c>
      <c r="ES231" s="170">
        <v>1558093.5</v>
      </c>
      <c r="ET231" s="170">
        <v>1151134.75</v>
      </c>
      <c r="EU231" s="170">
        <v>1015003.88</v>
      </c>
      <c r="EV231" s="170">
        <v>1655841.5</v>
      </c>
      <c r="EW231" s="170">
        <v>1611206</v>
      </c>
      <c r="EX231" s="170">
        <v>1697656.25</v>
      </c>
      <c r="EY231" s="170">
        <v>1702554.12</v>
      </c>
      <c r="EZ231" s="170">
        <v>1600981.62</v>
      </c>
      <c r="FA231" s="170">
        <v>1663845.12</v>
      </c>
      <c r="FB231" s="170">
        <v>1643946.88</v>
      </c>
      <c r="FC231" s="170">
        <v>1707882.12</v>
      </c>
      <c r="FD231" s="170">
        <v>1694292</v>
      </c>
      <c r="FE231" s="170">
        <v>1528413.75</v>
      </c>
      <c r="FF231" s="170">
        <v>1660542.25</v>
      </c>
      <c r="FG231" s="170">
        <v>1593573.12</v>
      </c>
      <c r="FH231" s="170">
        <v>1636228.5</v>
      </c>
      <c r="FI231" s="170">
        <v>1595350.88</v>
      </c>
      <c r="FJ231" s="170">
        <v>1686520.88</v>
      </c>
      <c r="FK231" s="170">
        <v>1689842</v>
      </c>
      <c r="FL231" s="170">
        <v>1591898.5</v>
      </c>
      <c r="FM231" s="170">
        <v>1649140.12</v>
      </c>
      <c r="FN231" s="170">
        <v>1619718.38</v>
      </c>
      <c r="FO231" s="170">
        <v>1688692</v>
      </c>
      <c r="FP231" s="170">
        <v>1675243.12</v>
      </c>
      <c r="FQ231" s="170">
        <v>1522292.62</v>
      </c>
      <c r="FR231" s="170">
        <v>1650498.62</v>
      </c>
      <c r="FS231" s="170">
        <v>1587717.75</v>
      </c>
      <c r="FT231" s="170">
        <v>1625754.12</v>
      </c>
      <c r="FU231" s="170">
        <v>1577942.5</v>
      </c>
      <c r="FV231" s="170">
        <v>1681447.38</v>
      </c>
      <c r="FW231" s="170">
        <v>1664222.38</v>
      </c>
      <c r="FX231" s="170">
        <v>1259950.1200000001</v>
      </c>
      <c r="FY231" s="170">
        <v>0</v>
      </c>
      <c r="FZ231" s="170">
        <v>689295.44</v>
      </c>
      <c r="GA231" s="170">
        <v>1685614.25</v>
      </c>
    </row>
    <row r="232" spans="2:183">
      <c r="B232" s="171" t="s">
        <v>8</v>
      </c>
      <c r="C232" s="172" t="s">
        <v>269</v>
      </c>
      <c r="D232" s="455">
        <v>11.137090232328159</v>
      </c>
      <c r="E232" s="456">
        <v>11.145620963868282</v>
      </c>
      <c r="F232" s="456">
        <v>11.177647142400454</v>
      </c>
      <c r="G232" s="456">
        <v>11.17228088348241</v>
      </c>
      <c r="H232" s="456">
        <v>11.164109673617151</v>
      </c>
      <c r="I232" s="456">
        <v>11.17467757529591</v>
      </c>
      <c r="J232" s="456">
        <v>11.15756948202417</v>
      </c>
      <c r="K232" s="456">
        <v>11.153952145271795</v>
      </c>
      <c r="L232" s="456">
        <v>11.183185335253198</v>
      </c>
      <c r="M232" s="456">
        <v>11.155806997624737</v>
      </c>
      <c r="N232" s="456">
        <v>11.163650486000712</v>
      </c>
      <c r="O232" s="456">
        <v>11.155438208036541</v>
      </c>
      <c r="P232" s="456">
        <v>11.134042341613288</v>
      </c>
      <c r="Q232" s="456">
        <v>11.135363081934921</v>
      </c>
      <c r="R232" s="456">
        <v>11.178896062297136</v>
      </c>
      <c r="S232" s="456">
        <v>11.170183122301106</v>
      </c>
      <c r="T232" s="456">
        <v>11.162918729851029</v>
      </c>
      <c r="U232" s="456">
        <v>11.163599603362748</v>
      </c>
      <c r="V232" s="456">
        <v>11.159766043991253</v>
      </c>
      <c r="W232" s="456">
        <v>11.155770327011846</v>
      </c>
      <c r="X232" s="456">
        <v>11.191880103503882</v>
      </c>
      <c r="Y232" s="456">
        <v>11.17442565201706</v>
      </c>
      <c r="Z232" s="456">
        <v>11.181386534770413</v>
      </c>
      <c r="AA232" s="456">
        <v>11.16880881801524</v>
      </c>
      <c r="AB232" s="456">
        <v>11.169173487243171</v>
      </c>
      <c r="AC232" s="456">
        <v>11.158174692049272</v>
      </c>
      <c r="AD232" s="456">
        <v>11.188591550306388</v>
      </c>
      <c r="AE232" s="456">
        <v>11.188851528190568</v>
      </c>
      <c r="AF232" s="456">
        <v>11.185272956721848</v>
      </c>
      <c r="AG232" s="456">
        <v>11.175254357339735</v>
      </c>
      <c r="AH232" s="456">
        <v>11.165210426168956</v>
      </c>
      <c r="AI232" s="456">
        <v>11.161523386172385</v>
      </c>
      <c r="AJ232" s="456">
        <v>11.202294105272648</v>
      </c>
      <c r="AK232" s="456">
        <v>11.191458402148468</v>
      </c>
      <c r="AL232" s="456">
        <v>11.186707295806201</v>
      </c>
      <c r="AM232" s="456">
        <v>11.199158194387962</v>
      </c>
      <c r="AN232" s="456">
        <v>11.168945876979036</v>
      </c>
      <c r="AO232" s="456">
        <v>11.155147499734055</v>
      </c>
      <c r="AP232" s="456">
        <v>11.19062572671289</v>
      </c>
      <c r="AQ232" s="456">
        <v>11.197578255308647</v>
      </c>
      <c r="AR232" s="456">
        <v>11.175189730398079</v>
      </c>
      <c r="AS232" s="456">
        <v>11.166505453991249</v>
      </c>
      <c r="AT232" s="456">
        <v>11.16057205444284</v>
      </c>
      <c r="AU232" s="456">
        <v>11.151979069799719</v>
      </c>
      <c r="AV232" s="456">
        <v>11.186857988603569</v>
      </c>
      <c r="AW232" s="456">
        <v>11.180379205372612</v>
      </c>
      <c r="AX232" s="456">
        <v>11.182459237319511</v>
      </c>
      <c r="AY232" s="456">
        <v>11.193684317173602</v>
      </c>
      <c r="AZ232" s="456">
        <v>11.163079423571364</v>
      </c>
      <c r="BA232" s="456">
        <v>11.151537399838976</v>
      </c>
      <c r="BB232" s="456">
        <v>11.184966574015611</v>
      </c>
      <c r="BC232" s="456">
        <v>11.204013111798169</v>
      </c>
      <c r="BD232" s="456">
        <v>11.176475591715976</v>
      </c>
      <c r="BE232" s="456">
        <v>11.169839365046943</v>
      </c>
      <c r="BF232" s="456">
        <v>11.166513745403607</v>
      </c>
      <c r="BG232" s="456">
        <v>11.149106024646596</v>
      </c>
      <c r="BH232" s="456">
        <v>11.199676600714174</v>
      </c>
      <c r="BI232" s="456">
        <v>11.188222761751524</v>
      </c>
      <c r="BJ232" s="456">
        <v>11.184052031626193</v>
      </c>
      <c r="BK232" s="456">
        <v>11.195351353700403</v>
      </c>
      <c r="BL232" s="456">
        <v>11.153076356715681</v>
      </c>
      <c r="BM232" s="456">
        <v>11.143315564950916</v>
      </c>
      <c r="BN232" s="456">
        <v>11.183083339874551</v>
      </c>
      <c r="BO232" s="456">
        <v>11.189748097714354</v>
      </c>
      <c r="BP232" s="456">
        <v>11.162703345267397</v>
      </c>
      <c r="BQ232" s="456">
        <v>11.157008222097426</v>
      </c>
      <c r="BR232" s="456">
        <v>11.140410232551774</v>
      </c>
      <c r="BS232" s="456">
        <v>11.132601654101725</v>
      </c>
      <c r="BT232" s="456">
        <v>11.169990889212828</v>
      </c>
      <c r="BU232" s="456">
        <v>11.148345214904463</v>
      </c>
      <c r="BV232" s="456">
        <v>11.127540825924903</v>
      </c>
      <c r="BW232" s="456">
        <v>11.131772502513387</v>
      </c>
      <c r="BX232" s="456">
        <v>11.093104295126556</v>
      </c>
      <c r="BY232" s="456">
        <v>11.089648913193328</v>
      </c>
      <c r="BZ232" s="456" t="e">
        <v>#DIV/0!</v>
      </c>
      <c r="CA232" s="456">
        <v>11.122824296334356</v>
      </c>
      <c r="CB232" s="456">
        <v>11.125742045408446</v>
      </c>
      <c r="CC232" s="456">
        <v>11.137080332371157</v>
      </c>
      <c r="CD232" s="456">
        <v>11.103705766710354</v>
      </c>
      <c r="CE232" s="456">
        <v>11.100623196011545</v>
      </c>
      <c r="CF232" s="456">
        <v>11.11516498103588</v>
      </c>
      <c r="CG232" s="456">
        <v>11.103748169159703</v>
      </c>
      <c r="CH232" s="456">
        <v>11.081022837095388</v>
      </c>
      <c r="CI232" s="456">
        <v>11.079069416563311</v>
      </c>
      <c r="CJ232" s="456">
        <v>10.965878086010925</v>
      </c>
      <c r="CK232" s="456">
        <v>10.966449802486604</v>
      </c>
      <c r="CL232" s="456">
        <v>10.96809146003403</v>
      </c>
      <c r="CM232" s="456">
        <v>10.983690438677062</v>
      </c>
      <c r="CN232" s="456">
        <v>11.002418908045218</v>
      </c>
      <c r="CO232" s="456">
        <v>10.993496124304645</v>
      </c>
      <c r="CP232" s="456">
        <v>10.993198177735668</v>
      </c>
      <c r="CQ232" s="456">
        <v>10.988356530496306</v>
      </c>
      <c r="CR232" s="456">
        <v>11.000870061254703</v>
      </c>
      <c r="CS232" s="456">
        <v>10.989580342928726</v>
      </c>
      <c r="CT232" s="456">
        <v>10.983023110292747</v>
      </c>
      <c r="CU232" s="456">
        <v>10.971764623760993</v>
      </c>
      <c r="CV232" s="456">
        <v>11.023037116777395</v>
      </c>
      <c r="CW232" s="456">
        <v>11.016932747800391</v>
      </c>
      <c r="CX232" s="456">
        <v>11.024632469019942</v>
      </c>
      <c r="CY232" s="456">
        <v>11.048240843959869</v>
      </c>
      <c r="CZ232" s="456">
        <v>11.055156394656791</v>
      </c>
      <c r="DA232" s="456">
        <v>11.044842196048839</v>
      </c>
      <c r="DB232" s="456">
        <v>11.042023941462023</v>
      </c>
      <c r="DC232" s="456">
        <v>11.034331921348821</v>
      </c>
      <c r="DD232" s="456">
        <v>11.05987544654467</v>
      </c>
      <c r="DE232" s="456">
        <v>11.041882671715852</v>
      </c>
      <c r="DF232" s="456">
        <v>11.028255102470927</v>
      </c>
      <c r="DG232" s="456">
        <v>11.03132543656908</v>
      </c>
      <c r="DH232" s="456">
        <v>11.077028492594225</v>
      </c>
      <c r="DI232" s="456">
        <v>11.075216713571313</v>
      </c>
      <c r="DJ232" s="456">
        <v>11.077611034695529</v>
      </c>
      <c r="DK232" s="456">
        <v>11.099403869737021</v>
      </c>
      <c r="DL232" s="456">
        <v>11.110901167232457</v>
      </c>
      <c r="DM232" s="456">
        <v>11.098085068927226</v>
      </c>
      <c r="DN232" s="456">
        <v>11.090403921365485</v>
      </c>
      <c r="DO232" s="456">
        <v>11.083660290466574</v>
      </c>
      <c r="DP232" s="456">
        <v>11.109962568857563</v>
      </c>
      <c r="DQ232" s="456">
        <v>11.089482612493969</v>
      </c>
      <c r="DR232" s="456">
        <v>11.080702562778471</v>
      </c>
      <c r="DS232" s="456">
        <v>11.083270883077933</v>
      </c>
      <c r="DT232" s="456">
        <v>11.07667554584595</v>
      </c>
      <c r="DU232" s="456">
        <v>11.077999646055288</v>
      </c>
      <c r="DV232" s="456">
        <v>11.083339921279626</v>
      </c>
      <c r="DW232" s="456">
        <v>11.101145515187916</v>
      </c>
      <c r="DX232" s="456">
        <v>11.119347545262876</v>
      </c>
      <c r="DY232" s="456">
        <v>11.108481493630746</v>
      </c>
      <c r="DZ232" s="456">
        <v>11.091165194414941</v>
      </c>
      <c r="EA232" s="456">
        <v>11.092246154848802</v>
      </c>
      <c r="EB232" s="456">
        <v>11.118747023213755</v>
      </c>
      <c r="EC232" s="456">
        <v>11.107396016889982</v>
      </c>
      <c r="ED232" s="456">
        <v>11.08747216558459</v>
      </c>
      <c r="EE232" s="456">
        <v>11.089858082560729</v>
      </c>
      <c r="EF232" s="456">
        <v>11.074517086720522</v>
      </c>
      <c r="EG232" s="456">
        <v>11.078198957175827</v>
      </c>
      <c r="EH232" s="456">
        <v>11.0852696293694</v>
      </c>
      <c r="EI232" s="456">
        <v>11.101691923071627</v>
      </c>
      <c r="EJ232" s="456">
        <v>11.117512666635514</v>
      </c>
      <c r="EK232" s="456">
        <v>11.109855487763078</v>
      </c>
      <c r="EL232" s="456">
        <v>11.089905504782971</v>
      </c>
      <c r="EM232" s="456">
        <v>11.092441677809655</v>
      </c>
      <c r="EN232" s="456">
        <v>11.108819860506307</v>
      </c>
      <c r="EO232" s="456">
        <v>11.100423806599442</v>
      </c>
      <c r="EP232" s="456">
        <v>11.088454226038118</v>
      </c>
      <c r="EQ232" s="456">
        <v>11.083147655235377</v>
      </c>
      <c r="ER232" s="456">
        <v>11.08218337178281</v>
      </c>
      <c r="ES232" s="456">
        <v>11.081588455356254</v>
      </c>
      <c r="ET232" s="456">
        <v>11.09030517313254</v>
      </c>
      <c r="EU232" s="456">
        <v>11.123269242360315</v>
      </c>
      <c r="EV232" s="456">
        <v>11.121987506716819</v>
      </c>
      <c r="EW232" s="456">
        <v>11.119896078498222</v>
      </c>
      <c r="EX232" s="456">
        <v>11.099492314431608</v>
      </c>
      <c r="EY232" s="456">
        <v>11.091702302310129</v>
      </c>
      <c r="EZ232" s="456">
        <v>11.125191739773427</v>
      </c>
      <c r="FA232" s="456">
        <v>11.114232886228825</v>
      </c>
      <c r="FB232" s="456">
        <v>11.09096286701209</v>
      </c>
      <c r="FC232" s="456">
        <v>11.094177882866498</v>
      </c>
      <c r="FD232" s="456">
        <v>11.092073218634614</v>
      </c>
      <c r="FE232" s="456">
        <v>11.097254390869026</v>
      </c>
      <c r="FF232" s="456">
        <v>11.115633451147348</v>
      </c>
      <c r="FG232" s="456">
        <v>11.130402520028218</v>
      </c>
      <c r="FH232" s="456">
        <v>11.135199602564278</v>
      </c>
      <c r="FI232" s="456">
        <v>11.129217725983999</v>
      </c>
      <c r="FJ232" s="456">
        <v>11.10188647449527</v>
      </c>
      <c r="FK232" s="456">
        <v>11.098761945420511</v>
      </c>
      <c r="FL232" s="456">
        <v>11.129744600820802</v>
      </c>
      <c r="FM232" s="456">
        <v>11.123597830779193</v>
      </c>
      <c r="FN232" s="456">
        <v>11.105372657575954</v>
      </c>
      <c r="FO232" s="456">
        <v>11.100905851882041</v>
      </c>
      <c r="FP232" s="456">
        <v>11.103148992576884</v>
      </c>
      <c r="FQ232" s="456">
        <v>11.099310400139991</v>
      </c>
      <c r="FR232" s="456">
        <v>11.123082656602756</v>
      </c>
      <c r="FS232" s="456">
        <v>11.133206765256537</v>
      </c>
      <c r="FT232" s="456">
        <v>11.140719939148491</v>
      </c>
      <c r="FU232" s="456">
        <v>11.138076952940263</v>
      </c>
      <c r="FV232" s="456">
        <v>11.103939694112052</v>
      </c>
      <c r="FW232" s="456">
        <v>11.118312567225402</v>
      </c>
      <c r="FX232" s="456">
        <v>11.139256115782123</v>
      </c>
      <c r="FY232" s="456" t="e">
        <v>#DIV/0!</v>
      </c>
      <c r="FZ232" s="456">
        <v>11.124486620832123</v>
      </c>
      <c r="GA232" s="456">
        <v>11.099133134477741</v>
      </c>
    </row>
    <row r="233" spans="2:183">
      <c r="B233" s="96" t="s">
        <v>8</v>
      </c>
      <c r="C233" s="166" t="s">
        <v>37</v>
      </c>
      <c r="D233" s="99">
        <v>3582341.75</v>
      </c>
      <c r="E233" s="87">
        <v>3229218.75</v>
      </c>
      <c r="F233" s="87">
        <v>3475682</v>
      </c>
      <c r="G233" s="87">
        <v>3374627.25</v>
      </c>
      <c r="H233" s="87">
        <v>3515050.5</v>
      </c>
      <c r="I233" s="87">
        <v>3370167.75</v>
      </c>
      <c r="J233" s="87">
        <v>3552571</v>
      </c>
      <c r="K233" s="87">
        <v>3549523.5</v>
      </c>
      <c r="L233" s="87">
        <v>3358898.25</v>
      </c>
      <c r="M233" s="87">
        <v>3537843.5</v>
      </c>
      <c r="N233" s="87">
        <v>3397152.25</v>
      </c>
      <c r="O233" s="87">
        <v>3539104.75</v>
      </c>
      <c r="P233" s="87">
        <v>3712939.75</v>
      </c>
      <c r="Q233" s="87">
        <v>3361457</v>
      </c>
      <c r="R233" s="87">
        <v>3591731.25</v>
      </c>
      <c r="S233" s="87">
        <v>3490375</v>
      </c>
      <c r="T233" s="87">
        <v>3634824</v>
      </c>
      <c r="U233" s="87">
        <v>3522783.25</v>
      </c>
      <c r="V233" s="87">
        <v>3664346.75</v>
      </c>
      <c r="W233" s="87">
        <v>3670024.25</v>
      </c>
      <c r="X233" s="87">
        <v>3451617.75</v>
      </c>
      <c r="Y233" s="87">
        <v>3612810.25</v>
      </c>
      <c r="Z233" s="87">
        <v>3463956</v>
      </c>
      <c r="AA233" s="87">
        <v>3610431.5</v>
      </c>
      <c r="AB233" s="87">
        <v>3868814.75</v>
      </c>
      <c r="AC233" s="87">
        <v>3531130.5</v>
      </c>
      <c r="AD233" s="87">
        <v>3810951.75</v>
      </c>
      <c r="AE233" s="87">
        <v>1232900.75</v>
      </c>
      <c r="AF233" s="87">
        <v>3682539.5</v>
      </c>
      <c r="AG233" s="87">
        <v>3727994</v>
      </c>
      <c r="AH233" s="87">
        <v>3900732.25</v>
      </c>
      <c r="AI233" s="87">
        <v>3902936</v>
      </c>
      <c r="AJ233" s="87">
        <v>3644118.5</v>
      </c>
      <c r="AK233" s="87">
        <v>3809082</v>
      </c>
      <c r="AL233" s="87">
        <v>3665459.75</v>
      </c>
      <c r="AM233" s="87">
        <v>3769059.25</v>
      </c>
      <c r="AN233" s="87">
        <v>3953195.75</v>
      </c>
      <c r="AO233" s="87">
        <v>3746597.25</v>
      </c>
      <c r="AP233" s="87">
        <v>3890063.5</v>
      </c>
      <c r="AQ233" s="87">
        <v>3735216.5</v>
      </c>
      <c r="AR233" s="87">
        <v>3923732.25</v>
      </c>
      <c r="AS233" s="87">
        <v>3838856</v>
      </c>
      <c r="AT233" s="87">
        <v>3991468.25</v>
      </c>
      <c r="AU233" s="87">
        <v>4009402.75</v>
      </c>
      <c r="AV233" s="87">
        <v>3771638</v>
      </c>
      <c r="AW233" s="87">
        <v>3912751</v>
      </c>
      <c r="AX233" s="87">
        <v>3767922.25</v>
      </c>
      <c r="AY233" s="87">
        <v>3859204</v>
      </c>
      <c r="AZ233" s="87">
        <v>4174784</v>
      </c>
      <c r="BA233" s="87">
        <v>3810339</v>
      </c>
      <c r="BB233" s="87">
        <v>2250932.5</v>
      </c>
      <c r="BC233" s="87">
        <v>2995494.5</v>
      </c>
      <c r="BD233" s="87">
        <v>4117334.75</v>
      </c>
      <c r="BE233" s="87">
        <v>4011672.5</v>
      </c>
      <c r="BF233" s="87">
        <v>4177062</v>
      </c>
      <c r="BG233" s="87">
        <v>4221612</v>
      </c>
      <c r="BH233" s="87">
        <v>3919686.25</v>
      </c>
      <c r="BI233" s="87">
        <v>4080857</v>
      </c>
      <c r="BJ233" s="87">
        <v>3943257.5</v>
      </c>
      <c r="BK233" s="87">
        <v>4049725.75</v>
      </c>
      <c r="BL233" s="87">
        <v>4332168.5</v>
      </c>
      <c r="BM233" s="87">
        <v>3953711.25</v>
      </c>
      <c r="BN233" s="87">
        <v>4228203</v>
      </c>
      <c r="BO233" s="87">
        <v>4077961</v>
      </c>
      <c r="BP233" s="87">
        <v>4306964</v>
      </c>
      <c r="BQ233" s="87">
        <v>4180929.5</v>
      </c>
      <c r="BR233" s="87">
        <v>4393133</v>
      </c>
      <c r="BS233" s="87">
        <v>4434267</v>
      </c>
      <c r="BT233" s="87">
        <v>4134742</v>
      </c>
      <c r="BU233" s="87">
        <v>4354180.5</v>
      </c>
      <c r="BV233" s="87">
        <v>4244911.5</v>
      </c>
      <c r="BW233" s="87">
        <v>4391408</v>
      </c>
      <c r="BX233" s="87">
        <v>4669595.5</v>
      </c>
      <c r="BY233" s="87">
        <v>3353165.25</v>
      </c>
      <c r="BZ233" s="87">
        <v>0</v>
      </c>
      <c r="CA233" s="87">
        <v>1925124.62</v>
      </c>
      <c r="CB233" s="87">
        <v>4572895</v>
      </c>
      <c r="CC233" s="87">
        <v>4417544.5</v>
      </c>
      <c r="CD233" s="87">
        <v>4708803.5</v>
      </c>
      <c r="CE233" s="87">
        <v>4702563</v>
      </c>
      <c r="CF233" s="87">
        <v>4490152</v>
      </c>
      <c r="CG233" s="87">
        <v>4655965.5</v>
      </c>
      <c r="CH233" s="87">
        <v>4652071.5</v>
      </c>
      <c r="CI233" s="87">
        <v>4815908</v>
      </c>
      <c r="CJ233" s="87">
        <v>5072963</v>
      </c>
      <c r="CK233" s="87">
        <v>4726780.5</v>
      </c>
      <c r="CL233" s="87">
        <v>5022236.5</v>
      </c>
      <c r="CM233" s="87">
        <v>4780412.5</v>
      </c>
      <c r="CN233" s="87">
        <v>4867700.5</v>
      </c>
      <c r="CO233" s="87">
        <v>4743775.5</v>
      </c>
      <c r="CP233" s="87">
        <v>4943047.5</v>
      </c>
      <c r="CQ233" s="87">
        <v>4966840</v>
      </c>
      <c r="CR233" s="87">
        <v>4726929</v>
      </c>
      <c r="CS233" s="87">
        <v>4914933</v>
      </c>
      <c r="CT233" s="87">
        <v>4837933</v>
      </c>
      <c r="CU233" s="87">
        <v>5045208.5</v>
      </c>
      <c r="CV233" s="87">
        <v>5201934</v>
      </c>
      <c r="CW233" s="87">
        <v>3216295.5</v>
      </c>
      <c r="CX233" s="87">
        <v>3187690.25</v>
      </c>
      <c r="CY233" s="87">
        <v>4885871</v>
      </c>
      <c r="CZ233" s="87">
        <v>5025313</v>
      </c>
      <c r="DA233" s="87">
        <v>4927396.5</v>
      </c>
      <c r="DB233" s="87">
        <v>5121342</v>
      </c>
      <c r="DC233" s="87">
        <v>5160231</v>
      </c>
      <c r="DD233" s="87">
        <v>4857970</v>
      </c>
      <c r="DE233" s="87">
        <v>5083670</v>
      </c>
      <c r="DF233" s="87">
        <v>5017756.5</v>
      </c>
      <c r="DG233" s="87">
        <v>5165025</v>
      </c>
      <c r="DH233" s="87">
        <v>5421400</v>
      </c>
      <c r="DI233" s="87">
        <v>4908468</v>
      </c>
      <c r="DJ233" s="87">
        <v>5387579</v>
      </c>
      <c r="DK233" s="87">
        <v>5092774</v>
      </c>
      <c r="DL233" s="87">
        <v>5228193</v>
      </c>
      <c r="DM233" s="87">
        <v>5123811</v>
      </c>
      <c r="DN233" s="87">
        <v>5354066</v>
      </c>
      <c r="DO233" s="87">
        <v>5386774</v>
      </c>
      <c r="DP233" s="87">
        <v>5075218.5</v>
      </c>
      <c r="DQ233" s="87">
        <v>5317224</v>
      </c>
      <c r="DR233" s="87">
        <v>5231996</v>
      </c>
      <c r="DS233" s="87">
        <v>5383227</v>
      </c>
      <c r="DT233" s="87">
        <v>5691013.5</v>
      </c>
      <c r="DU233" s="87">
        <v>5136108.5</v>
      </c>
      <c r="DV233" s="87">
        <v>4343598</v>
      </c>
      <c r="DW233" s="87">
        <v>2851063.5</v>
      </c>
      <c r="DX233" s="87">
        <v>5452335.5</v>
      </c>
      <c r="DY233" s="87">
        <v>5334826.5</v>
      </c>
      <c r="DZ233" s="87">
        <v>5620776.5</v>
      </c>
      <c r="EA233" s="87">
        <v>5585939</v>
      </c>
      <c r="EB233" s="87">
        <v>5286588</v>
      </c>
      <c r="EC233" s="87">
        <v>5482200.5</v>
      </c>
      <c r="ED233" s="87">
        <v>5425462</v>
      </c>
      <c r="EE233" s="87">
        <v>5621716.5</v>
      </c>
      <c r="EF233" s="87">
        <v>5819822.5</v>
      </c>
      <c r="EG233" s="87">
        <v>5423916</v>
      </c>
      <c r="EH233" s="87">
        <v>5704744</v>
      </c>
      <c r="EI233" s="87">
        <v>5452976</v>
      </c>
      <c r="EJ233" s="87">
        <v>5575876</v>
      </c>
      <c r="EK233" s="87">
        <v>5425742</v>
      </c>
      <c r="EL233" s="87">
        <v>5740542</v>
      </c>
      <c r="EM233" s="87">
        <v>5721320</v>
      </c>
      <c r="EN233" s="87">
        <v>5440075</v>
      </c>
      <c r="EO233" s="87">
        <v>5628032.5</v>
      </c>
      <c r="EP233" s="87">
        <v>5525959.5</v>
      </c>
      <c r="EQ233" s="87">
        <v>5771444</v>
      </c>
      <c r="ER233" s="87">
        <v>6275391.5</v>
      </c>
      <c r="ES233" s="87">
        <v>5685487</v>
      </c>
      <c r="ET233" s="87">
        <v>4200493</v>
      </c>
      <c r="EU233" s="87">
        <v>3703751.25</v>
      </c>
      <c r="EV233" s="87">
        <v>6042168</v>
      </c>
      <c r="EW233" s="87">
        <v>5879293.5</v>
      </c>
      <c r="EX233" s="87">
        <v>6194751.5</v>
      </c>
      <c r="EY233" s="87">
        <v>6212622</v>
      </c>
      <c r="EZ233" s="87">
        <v>5841984.5</v>
      </c>
      <c r="FA233" s="87">
        <v>6071377</v>
      </c>
      <c r="FB233" s="87">
        <v>5998765</v>
      </c>
      <c r="FC233" s="87">
        <v>6232065</v>
      </c>
      <c r="FD233" s="87">
        <v>7109248.5</v>
      </c>
      <c r="FE233" s="87">
        <v>6413225</v>
      </c>
      <c r="FF233" s="87">
        <v>6967637</v>
      </c>
      <c r="FG233" s="87">
        <v>6686632.5</v>
      </c>
      <c r="FH233" s="87">
        <v>6865611</v>
      </c>
      <c r="FI233" s="87">
        <v>6694090.5</v>
      </c>
      <c r="FJ233" s="87">
        <v>7076642</v>
      </c>
      <c r="FK233" s="87">
        <v>7090575.5</v>
      </c>
      <c r="FL233" s="87">
        <v>6679605</v>
      </c>
      <c r="FM233" s="87">
        <v>6919792</v>
      </c>
      <c r="FN233" s="87">
        <v>6796338.5</v>
      </c>
      <c r="FO233" s="87">
        <v>7085753</v>
      </c>
      <c r="FP233" s="87">
        <v>7592203.5</v>
      </c>
      <c r="FQ233" s="87">
        <v>6899030.5</v>
      </c>
      <c r="FR233" s="87">
        <v>7480062.5</v>
      </c>
      <c r="FS233" s="87">
        <v>7195541</v>
      </c>
      <c r="FT233" s="87">
        <v>7367921.5</v>
      </c>
      <c r="FU233" s="87">
        <v>7151238.5</v>
      </c>
      <c r="FV233" s="87">
        <v>7620322.5</v>
      </c>
      <c r="FW233" s="87">
        <v>7542259</v>
      </c>
      <c r="FX233" s="87">
        <v>5710097.5</v>
      </c>
      <c r="FY233" s="87">
        <v>0</v>
      </c>
      <c r="FZ233" s="87">
        <v>3123887</v>
      </c>
      <c r="GA233" s="87">
        <v>7639208</v>
      </c>
    </row>
    <row r="234" spans="2:183">
      <c r="B234" s="171" t="s">
        <v>8</v>
      </c>
      <c r="C234" s="172" t="s">
        <v>270</v>
      </c>
      <c r="D234" s="81">
        <v>2.2089970031049786</v>
      </c>
      <c r="E234" s="82">
        <v>2.2089968625339766</v>
      </c>
      <c r="F234" s="82">
        <v>2.2089961272297347</v>
      </c>
      <c r="G234" s="82">
        <v>2.208995358908509</v>
      </c>
      <c r="H234" s="82">
        <v>2.2089968440267271</v>
      </c>
      <c r="I234" s="82">
        <v>2.2089952850326626</v>
      </c>
      <c r="J234" s="82">
        <v>2.2089947036485302</v>
      </c>
      <c r="K234" s="82">
        <v>2.2089956153329853</v>
      </c>
      <c r="L234" s="82">
        <v>2.2089947321344061</v>
      </c>
      <c r="M234" s="82">
        <v>2.2089968692546682</v>
      </c>
      <c r="N234" s="82">
        <v>2.2089968859546736</v>
      </c>
      <c r="O234" s="82">
        <v>2.208995766942877</v>
      </c>
      <c r="P234" s="82">
        <v>2.2869981307352005</v>
      </c>
      <c r="Q234" s="82">
        <v>2.2869975399919276</v>
      </c>
      <c r="R234" s="82">
        <v>2.2869974751683499</v>
      </c>
      <c r="S234" s="82">
        <v>2.2869977011655722</v>
      </c>
      <c r="T234" s="82">
        <v>2.2869980076294176</v>
      </c>
      <c r="U234" s="82">
        <v>2.2869969924106694</v>
      </c>
      <c r="V234" s="82">
        <v>2.2869974125484922</v>
      </c>
      <c r="W234" s="82">
        <v>2.2869967179944481</v>
      </c>
      <c r="X234" s="82">
        <v>2.2869966989920729</v>
      </c>
      <c r="Y234" s="82">
        <v>2.2869978489443472</v>
      </c>
      <c r="Z234" s="82">
        <v>2.2869972085999422</v>
      </c>
      <c r="AA234" s="82">
        <v>2.2869973288149863</v>
      </c>
      <c r="AB234" s="82">
        <v>2.444000213975547</v>
      </c>
      <c r="AC234" s="82">
        <v>2.4439997127662427</v>
      </c>
      <c r="AD234" s="82">
        <v>2.4439999634453526</v>
      </c>
      <c r="AE234" s="82">
        <v>2.4439982979045975</v>
      </c>
      <c r="AF234" s="82">
        <v>2.4439988151594285</v>
      </c>
      <c r="AG234" s="82">
        <v>2.4439994773189269</v>
      </c>
      <c r="AH234" s="82">
        <v>2.4439996817131351</v>
      </c>
      <c r="AI234" s="82">
        <v>2.443999801320786</v>
      </c>
      <c r="AJ234" s="82">
        <v>2.4439985238567981</v>
      </c>
      <c r="AK234" s="82">
        <v>2.4439989177597505</v>
      </c>
      <c r="AL234" s="82">
        <v>2.4439995085943482</v>
      </c>
      <c r="AM234" s="82">
        <v>2.4439990320645042</v>
      </c>
      <c r="AN234" s="82">
        <v>2.4949971567402929</v>
      </c>
      <c r="AO234" s="82">
        <v>2.4949963519325395</v>
      </c>
      <c r="AP234" s="82">
        <v>2.4949977074616374</v>
      </c>
      <c r="AQ234" s="82">
        <v>2.4949969027093508</v>
      </c>
      <c r="AR234" s="82">
        <v>2.4949975034015259</v>
      </c>
      <c r="AS234" s="82">
        <v>2.4949967880992077</v>
      </c>
      <c r="AT234" s="82">
        <v>2.494995311509284</v>
      </c>
      <c r="AU234" s="82">
        <v>2.4949956062867527</v>
      </c>
      <c r="AV234" s="82">
        <v>2.4949974204860217</v>
      </c>
      <c r="AW234" s="82">
        <v>2.4949978104411112</v>
      </c>
      <c r="AX234" s="82">
        <v>2.4949969577360513</v>
      </c>
      <c r="AY234" s="82">
        <v>2.4949972099401951</v>
      </c>
      <c r="AZ234" s="82">
        <v>2.6199998152412327</v>
      </c>
      <c r="BA234" s="82">
        <v>2.6200002028428599</v>
      </c>
      <c r="BB234" s="82">
        <v>2.620001469852097</v>
      </c>
      <c r="BC234" s="82">
        <v>2.6199986054637132</v>
      </c>
      <c r="BD234" s="82">
        <v>2.6199998882597586</v>
      </c>
      <c r="BE234" s="82">
        <v>2.6199999314251121</v>
      </c>
      <c r="BF234" s="82">
        <v>2.6199991344158153</v>
      </c>
      <c r="BG234" s="82">
        <v>2.6200000651646826</v>
      </c>
      <c r="BH234" s="82">
        <v>2.6199990441585386</v>
      </c>
      <c r="BI234" s="82">
        <v>2.6199989699402972</v>
      </c>
      <c r="BJ234" s="82">
        <v>2.619999764129044</v>
      </c>
      <c r="BK234" s="82">
        <v>2.6199991035761476</v>
      </c>
      <c r="BL234" s="82">
        <v>2.697998330631755</v>
      </c>
      <c r="BM234" s="82">
        <v>2.6979981561650415</v>
      </c>
      <c r="BN234" s="82">
        <v>2.6979969387372571</v>
      </c>
      <c r="BO234" s="82">
        <v>2.6979967110060228</v>
      </c>
      <c r="BP234" s="82">
        <v>2.6979973914087378</v>
      </c>
      <c r="BQ234" s="82">
        <v>2.6979978917704512</v>
      </c>
      <c r="BR234" s="82">
        <v>2.697998241717479</v>
      </c>
      <c r="BS234" s="82">
        <v>2.6979986326825953</v>
      </c>
      <c r="BT234" s="82">
        <v>2.6979971422936462</v>
      </c>
      <c r="BU234" s="82">
        <v>2.6979968947058035</v>
      </c>
      <c r="BV234" s="82">
        <v>2.6979974492492289</v>
      </c>
      <c r="BW234" s="82">
        <v>2.6979978390744113</v>
      </c>
      <c r="BX234" s="82">
        <v>2.778996959192602</v>
      </c>
      <c r="BY234" s="82">
        <v>2.7789984620124537</v>
      </c>
      <c r="BZ234" s="82" t="e">
        <v>#DIV/0!</v>
      </c>
      <c r="CA234" s="82">
        <v>2.7789977437731315</v>
      </c>
      <c r="CB234" s="82">
        <v>2.7789977572432294</v>
      </c>
      <c r="CC234" s="82">
        <v>2.7789979697949398</v>
      </c>
      <c r="CD234" s="82">
        <v>2.7789970700983901</v>
      </c>
      <c r="CE234" s="82">
        <v>2.7789985574812119</v>
      </c>
      <c r="CF234" s="82">
        <v>2.7789985771390033</v>
      </c>
      <c r="CG234" s="82">
        <v>2.7789985891523648</v>
      </c>
      <c r="CH234" s="82">
        <v>2.7789984328171204</v>
      </c>
      <c r="CI234" s="82">
        <v>2.7789975876501392</v>
      </c>
      <c r="CJ234" s="82">
        <v>2.9179974387008709</v>
      </c>
      <c r="CK234" s="82">
        <v>2.9179985501929706</v>
      </c>
      <c r="CL234" s="82">
        <v>2.9179982675041383</v>
      </c>
      <c r="CM234" s="82">
        <v>2.9179987127486582</v>
      </c>
      <c r="CN234" s="82">
        <v>2.9179974579848902</v>
      </c>
      <c r="CO234" s="82">
        <v>2.9179966611223747</v>
      </c>
      <c r="CP234" s="82">
        <v>2.9179980532069134</v>
      </c>
      <c r="CQ234" s="82">
        <v>2.9179966930812138</v>
      </c>
      <c r="CR234" s="82">
        <v>2.9179976874443816</v>
      </c>
      <c r="CS234" s="82">
        <v>2.9179980894718498</v>
      </c>
      <c r="CT234" s="82">
        <v>2.9179964100547418</v>
      </c>
      <c r="CU234" s="82">
        <v>2.9179980988972507</v>
      </c>
      <c r="CV234" s="82">
        <v>3.0059988640855329</v>
      </c>
      <c r="CW234" s="82">
        <v>3.0059988279924745</v>
      </c>
      <c r="CX234" s="82">
        <v>3.0059993809189605</v>
      </c>
      <c r="CY234" s="82">
        <v>3.0059998535720722</v>
      </c>
      <c r="CZ234" s="82">
        <v>3.0060001109608536</v>
      </c>
      <c r="DA234" s="82">
        <v>3.0060000105418103</v>
      </c>
      <c r="DB234" s="82">
        <v>3.0059992710014103</v>
      </c>
      <c r="DC234" s="82">
        <v>3.0059992865615035</v>
      </c>
      <c r="DD234" s="82">
        <v>3.0060000577195174</v>
      </c>
      <c r="DE234" s="82">
        <v>3.0059992321905233</v>
      </c>
      <c r="DF234" s="82">
        <v>3.0059991103775805</v>
      </c>
      <c r="DG234" s="82">
        <v>3.0059987280583886</v>
      </c>
      <c r="DH234" s="82">
        <v>3.1259926211490217</v>
      </c>
      <c r="DI234" s="82">
        <v>3.1259926213738152</v>
      </c>
      <c r="DJ234" s="82">
        <v>3.1259943562457306</v>
      </c>
      <c r="DK234" s="82">
        <v>3.1259920309138916</v>
      </c>
      <c r="DL234" s="82">
        <v>3.1259924196166788</v>
      </c>
      <c r="DM234" s="82">
        <v>3.1259935721490986</v>
      </c>
      <c r="DN234" s="82">
        <v>3.1259916391438969</v>
      </c>
      <c r="DO234" s="82">
        <v>3.1259913847382315</v>
      </c>
      <c r="DP234" s="82">
        <v>3.1259923058444157</v>
      </c>
      <c r="DQ234" s="82">
        <v>3.1259926313398645</v>
      </c>
      <c r="DR234" s="82">
        <v>3.1259930054180098</v>
      </c>
      <c r="DS234" s="82">
        <v>3.1259930910045819</v>
      </c>
      <c r="DT234" s="82">
        <v>3.2819971981118323</v>
      </c>
      <c r="DU234" s="82">
        <v>3.2819976734859844</v>
      </c>
      <c r="DV234" s="82">
        <v>3.2819977053811349</v>
      </c>
      <c r="DW234" s="82">
        <v>3.2819963864539616</v>
      </c>
      <c r="DX234" s="82">
        <v>3.2819966617189333</v>
      </c>
      <c r="DY234" s="82">
        <v>3.2819969054345903</v>
      </c>
      <c r="DZ234" s="82">
        <v>3.2819963576041</v>
      </c>
      <c r="EA234" s="82">
        <v>3.281996399224028</v>
      </c>
      <c r="EB234" s="82">
        <v>3.2819968412897076</v>
      </c>
      <c r="EC234" s="82">
        <v>3.2819966884894702</v>
      </c>
      <c r="ED234" s="82">
        <v>3.2819970869841182</v>
      </c>
      <c r="EE234" s="82">
        <v>3.2819969152577184</v>
      </c>
      <c r="EF234" s="82">
        <v>3.3479956428707234</v>
      </c>
      <c r="EG234" s="82">
        <v>3.3479968483899105</v>
      </c>
      <c r="EH234" s="82">
        <v>3.3479961604947741</v>
      </c>
      <c r="EI234" s="82">
        <v>3.3479946633233646</v>
      </c>
      <c r="EJ234" s="82">
        <v>3.3479962538355181</v>
      </c>
      <c r="EK234" s="82">
        <v>3.3479945774471345</v>
      </c>
      <c r="EL234" s="82">
        <v>3.3479939460453947</v>
      </c>
      <c r="EM234" s="82">
        <v>3.3479952224597622</v>
      </c>
      <c r="EN234" s="82">
        <v>3.3479944543452014</v>
      </c>
      <c r="EO234" s="82">
        <v>3.3479968362921335</v>
      </c>
      <c r="EP234" s="82">
        <v>3.3479960194543867</v>
      </c>
      <c r="EQ234" s="82">
        <v>3.3479954312978695</v>
      </c>
      <c r="ER234" s="82">
        <v>3.6490023947475603</v>
      </c>
      <c r="ES234" s="82">
        <v>3.6490024507515115</v>
      </c>
      <c r="ET234" s="82">
        <v>3.6490019956395199</v>
      </c>
      <c r="EU234" s="82">
        <v>3.6490020609576388</v>
      </c>
      <c r="EV234" s="82">
        <v>3.6490014291826847</v>
      </c>
      <c r="EW234" s="82">
        <v>3.6490017415526008</v>
      </c>
      <c r="EX234" s="82">
        <v>3.6490022641509432</v>
      </c>
      <c r="EY234" s="82">
        <v>3.6490011841738101</v>
      </c>
      <c r="EZ234" s="82">
        <v>3.6490016044031783</v>
      </c>
      <c r="FA234" s="82">
        <v>3.6490037005367419</v>
      </c>
      <c r="FB234" s="82">
        <v>3.6490017244352813</v>
      </c>
      <c r="FC234" s="82">
        <v>3.6490018409467275</v>
      </c>
      <c r="FD234" s="82">
        <v>4.195999567961131</v>
      </c>
      <c r="FE234" s="82">
        <v>4.1960005921171541</v>
      </c>
      <c r="FF234" s="82">
        <v>4.196001035204012</v>
      </c>
      <c r="FG234" s="82">
        <v>4.1959998045147744</v>
      </c>
      <c r="FH234" s="82">
        <v>4.1959976861422472</v>
      </c>
      <c r="FI234" s="82">
        <v>4.195998876435258</v>
      </c>
      <c r="FJ234" s="82">
        <v>4.1960002297748016</v>
      </c>
      <c r="FK234" s="82">
        <v>4.1959990934063658</v>
      </c>
      <c r="FL234" s="82">
        <v>4.1959993052320863</v>
      </c>
      <c r="FM234" s="82">
        <v>4.1960000342481507</v>
      </c>
      <c r="FN234" s="82">
        <v>4.1960001095993</v>
      </c>
      <c r="FO234" s="82">
        <v>4.1960008100944401</v>
      </c>
      <c r="FP234" s="82">
        <v>4.5320010029350248</v>
      </c>
      <c r="FQ234" s="82">
        <v>4.5320002273938629</v>
      </c>
      <c r="FR234" s="82">
        <v>4.5320016686836126</v>
      </c>
      <c r="FS234" s="82">
        <v>4.5320026182235473</v>
      </c>
      <c r="FT234" s="82">
        <v>4.5320023546980153</v>
      </c>
      <c r="FU234" s="82">
        <v>4.5320019582462603</v>
      </c>
      <c r="FV234" s="82">
        <v>4.5320017686191285</v>
      </c>
      <c r="FW234" s="82">
        <v>4.5320019071009012</v>
      </c>
      <c r="FX234" s="82">
        <v>4.5320028224609397</v>
      </c>
      <c r="FY234" s="82" t="e">
        <v>#DIV/0!</v>
      </c>
      <c r="FZ234" s="82">
        <v>4.532000095633884</v>
      </c>
      <c r="GA234" s="82">
        <v>4.5320025029451427</v>
      </c>
    </row>
    <row r="235" spans="2:183">
      <c r="B235" s="96" t="s">
        <v>8</v>
      </c>
      <c r="C235" s="166" t="s">
        <v>38</v>
      </c>
      <c r="D235" s="173">
        <v>507752.75</v>
      </c>
      <c r="E235" s="174">
        <v>457351.5</v>
      </c>
      <c r="F235" s="174">
        <v>490847.59</v>
      </c>
      <c r="G235" s="174">
        <v>476805.38</v>
      </c>
      <c r="H235" s="174">
        <v>497009.22</v>
      </c>
      <c r="I235" s="174">
        <v>476073.16</v>
      </c>
      <c r="J235" s="174">
        <v>502609.25</v>
      </c>
      <c r="K235" s="174">
        <v>502340.75</v>
      </c>
      <c r="L235" s="174">
        <v>474120.41</v>
      </c>
      <c r="M235" s="174">
        <v>500604.25</v>
      </c>
      <c r="N235" s="174">
        <v>480358.69</v>
      </c>
      <c r="O235" s="174">
        <v>500799.53</v>
      </c>
      <c r="P235" s="174">
        <v>569841.06000000006</v>
      </c>
      <c r="Q235" s="174">
        <v>515836.5</v>
      </c>
      <c r="R235" s="174">
        <v>549027.12</v>
      </c>
      <c r="S235" s="174">
        <v>533949.93999999994</v>
      </c>
      <c r="T235" s="174">
        <v>556409.31000000006</v>
      </c>
      <c r="U235" s="174">
        <v>539225.68999999994</v>
      </c>
      <c r="V235" s="174">
        <v>561087.18999999994</v>
      </c>
      <c r="W235" s="174">
        <v>562158</v>
      </c>
      <c r="X235" s="174">
        <v>526997.68999999994</v>
      </c>
      <c r="Y235" s="174">
        <v>552470</v>
      </c>
      <c r="Z235" s="174">
        <v>529377.56000000006</v>
      </c>
      <c r="AA235" s="174">
        <v>552384.06000000006</v>
      </c>
      <c r="AB235" s="174">
        <v>644861.75</v>
      </c>
      <c r="AC235" s="174">
        <v>589156.12</v>
      </c>
      <c r="AD235" s="174">
        <v>634114.56000000006</v>
      </c>
      <c r="AE235" s="174">
        <v>225114.34</v>
      </c>
      <c r="AF235" s="174">
        <v>672607.25</v>
      </c>
      <c r="AG235" s="174">
        <v>681519.31</v>
      </c>
      <c r="AH235" s="174">
        <v>713739.12</v>
      </c>
      <c r="AI235" s="174">
        <v>714378.31</v>
      </c>
      <c r="AJ235" s="174">
        <v>664578.31000000006</v>
      </c>
      <c r="AK235" s="174">
        <v>695335.25</v>
      </c>
      <c r="AL235" s="174">
        <v>669401.56000000006</v>
      </c>
      <c r="AM235" s="174">
        <v>687556.12</v>
      </c>
      <c r="AN235" s="174">
        <v>755982.19</v>
      </c>
      <c r="AO235" s="174">
        <v>717360.12</v>
      </c>
      <c r="AP235" s="174">
        <v>742467.94</v>
      </c>
      <c r="AQ235" s="174">
        <v>712471.06</v>
      </c>
      <c r="AR235" s="174">
        <v>749928.56</v>
      </c>
      <c r="AS235" s="174">
        <v>734277.19</v>
      </c>
      <c r="AT235" s="174">
        <v>763874.25</v>
      </c>
      <c r="AU235" s="174">
        <v>767897.81</v>
      </c>
      <c r="AV235" s="174">
        <v>720107.44</v>
      </c>
      <c r="AW235" s="174">
        <v>747482.75</v>
      </c>
      <c r="AX235" s="174">
        <v>719681.25</v>
      </c>
      <c r="AY235" s="174">
        <v>736377.06</v>
      </c>
      <c r="AZ235" s="174">
        <v>778795.19</v>
      </c>
      <c r="BA235" s="174">
        <v>711544.38</v>
      </c>
      <c r="BB235" s="174">
        <v>419083.38</v>
      </c>
      <c r="BC235" s="174">
        <v>556760.38</v>
      </c>
      <c r="BD235" s="174">
        <v>767157.75</v>
      </c>
      <c r="BE235" s="174">
        <v>747913.88</v>
      </c>
      <c r="BF235" s="174">
        <v>778980.56</v>
      </c>
      <c r="BG235" s="174">
        <v>788517.69</v>
      </c>
      <c r="BH235" s="174">
        <v>728818</v>
      </c>
      <c r="BI235" s="174">
        <v>759562.94</v>
      </c>
      <c r="BJ235" s="174">
        <v>734225</v>
      </c>
      <c r="BK235" s="174">
        <v>753288.25</v>
      </c>
      <c r="BL235" s="174">
        <v>805363.19</v>
      </c>
      <c r="BM235" s="174">
        <v>735650.62</v>
      </c>
      <c r="BN235" s="174">
        <v>783927</v>
      </c>
      <c r="BO235" s="174">
        <v>755621.38</v>
      </c>
      <c r="BP235" s="174">
        <v>799987.25</v>
      </c>
      <c r="BQ235" s="174">
        <v>776973.5</v>
      </c>
      <c r="BR235" s="174">
        <v>817625.56</v>
      </c>
      <c r="BS235" s="174">
        <v>825859.5</v>
      </c>
      <c r="BT235" s="174">
        <v>767497.44</v>
      </c>
      <c r="BU235" s="174">
        <v>809799.25</v>
      </c>
      <c r="BV235" s="174">
        <v>790952.62</v>
      </c>
      <c r="BW235" s="174">
        <v>817938.5</v>
      </c>
      <c r="BX235" s="174">
        <v>869460.44</v>
      </c>
      <c r="BY235" s="174">
        <v>624540.75</v>
      </c>
      <c r="BZ235" s="174">
        <v>0</v>
      </c>
      <c r="CA235" s="174">
        <v>357492.97</v>
      </c>
      <c r="CB235" s="174">
        <v>848957.56</v>
      </c>
      <c r="CC235" s="174">
        <v>819281.62</v>
      </c>
      <c r="CD235" s="174">
        <v>875924</v>
      </c>
      <c r="CE235" s="174">
        <v>875005.62</v>
      </c>
      <c r="CF235" s="174">
        <v>834389.19</v>
      </c>
      <c r="CG235" s="174">
        <v>866091.38</v>
      </c>
      <c r="CH235" s="174">
        <v>867141.81</v>
      </c>
      <c r="CI235" s="174">
        <v>897839.12</v>
      </c>
      <c r="CJ235" s="174">
        <v>934106.19</v>
      </c>
      <c r="CK235" s="174">
        <v>870316.5</v>
      </c>
      <c r="CL235" s="174">
        <v>924579.12</v>
      </c>
      <c r="CM235" s="174">
        <v>878809.56</v>
      </c>
      <c r="CN235" s="174">
        <v>893333.44</v>
      </c>
      <c r="CO235" s="174">
        <v>871297.31</v>
      </c>
      <c r="CP235" s="174">
        <v>907921.88</v>
      </c>
      <c r="CQ235" s="174">
        <v>912694.69</v>
      </c>
      <c r="CR235" s="174">
        <v>867620.62</v>
      </c>
      <c r="CS235" s="174">
        <v>903055.25</v>
      </c>
      <c r="CT235" s="174">
        <v>889438.88</v>
      </c>
      <c r="CU235" s="174">
        <v>928496.88</v>
      </c>
      <c r="CV235" s="174">
        <v>949796.38</v>
      </c>
      <c r="CW235" s="174">
        <v>587573.5</v>
      </c>
      <c r="CX235" s="174">
        <v>581940.75</v>
      </c>
      <c r="CY235" s="174">
        <v>890052.25</v>
      </c>
      <c r="CZ235" s="174">
        <v>914881.62</v>
      </c>
      <c r="DA235" s="174">
        <v>897893.06</v>
      </c>
      <c r="DB235" s="174">
        <v>933473.38</v>
      </c>
      <c r="DC235" s="174">
        <v>941217.5</v>
      </c>
      <c r="DD235" s="174">
        <v>884038.38</v>
      </c>
      <c r="DE235" s="174">
        <v>926618.75</v>
      </c>
      <c r="DF235" s="174">
        <v>915735</v>
      </c>
      <c r="DG235" s="174">
        <v>942348.69</v>
      </c>
      <c r="DH235" s="174">
        <v>972906.06</v>
      </c>
      <c r="DI235" s="174">
        <v>881001</v>
      </c>
      <c r="DJ235" s="174">
        <v>966785.31</v>
      </c>
      <c r="DK235" s="174">
        <v>912089.69</v>
      </c>
      <c r="DL235" s="174">
        <v>935373.62</v>
      </c>
      <c r="DM235" s="174">
        <v>917756.88</v>
      </c>
      <c r="DN235" s="174">
        <v>959664</v>
      </c>
      <c r="DO235" s="174">
        <v>966114.19</v>
      </c>
      <c r="DP235" s="174">
        <v>908081.75</v>
      </c>
      <c r="DQ235" s="174">
        <v>953139.38</v>
      </c>
      <c r="DR235" s="174">
        <v>938604.81</v>
      </c>
      <c r="DS235" s="174">
        <v>965511.38</v>
      </c>
      <c r="DT235" s="174">
        <v>999232</v>
      </c>
      <c r="DU235" s="174">
        <v>901693.5</v>
      </c>
      <c r="DV235" s="174">
        <v>762193.38</v>
      </c>
      <c r="DW235" s="174">
        <v>499488.5</v>
      </c>
      <c r="DX235" s="174">
        <v>953651.06</v>
      </c>
      <c r="DY235" s="174">
        <v>934010.5</v>
      </c>
      <c r="DZ235" s="174">
        <v>985610.62</v>
      </c>
      <c r="EA235" s="174">
        <v>979406.44</v>
      </c>
      <c r="EB235" s="174">
        <v>924710.5</v>
      </c>
      <c r="EC235" s="174">
        <v>959906.69</v>
      </c>
      <c r="ED235" s="174">
        <v>951678.88</v>
      </c>
      <c r="EE235" s="174">
        <v>985891.5</v>
      </c>
      <c r="EF235" s="174">
        <v>1029054.56</v>
      </c>
      <c r="EG235" s="174">
        <v>958731.75</v>
      </c>
      <c r="EH235" s="174">
        <v>1007728.19</v>
      </c>
      <c r="EI235" s="174">
        <v>961829.62</v>
      </c>
      <c r="EJ235" s="174">
        <v>982107.25</v>
      </c>
      <c r="EK235" s="174">
        <v>956322.62</v>
      </c>
      <c r="EL235" s="174">
        <v>1013628.25</v>
      </c>
      <c r="EM235" s="174">
        <v>1010002.94</v>
      </c>
      <c r="EN235" s="174">
        <v>958938.31</v>
      </c>
      <c r="EO235" s="174">
        <v>992820</v>
      </c>
      <c r="EP235" s="174">
        <v>975866.19</v>
      </c>
      <c r="EQ235" s="174">
        <v>1019705.81</v>
      </c>
      <c r="ER235" s="174">
        <v>1045459.62</v>
      </c>
      <c r="ES235" s="174">
        <v>947234.12</v>
      </c>
      <c r="ET235" s="174">
        <v>699276</v>
      </c>
      <c r="EU235" s="174">
        <v>614753.81000000006</v>
      </c>
      <c r="EV235" s="174">
        <v>1003003.12</v>
      </c>
      <c r="EW235" s="174">
        <v>976149.19</v>
      </c>
      <c r="EX235" s="174">
        <v>1030415.88</v>
      </c>
      <c r="EY235" s="174">
        <v>1034114.25</v>
      </c>
      <c r="EZ235" s="174">
        <v>969493.12</v>
      </c>
      <c r="FA235" s="174">
        <v>1008554.38</v>
      </c>
      <c r="FB235" s="174">
        <v>998583.25</v>
      </c>
      <c r="FC235" s="174">
        <v>1037118.94</v>
      </c>
      <c r="FD235" s="174">
        <v>1057626.25</v>
      </c>
      <c r="FE235" s="174">
        <v>953634.69</v>
      </c>
      <c r="FF235" s="174">
        <v>1034361.81</v>
      </c>
      <c r="FG235" s="174">
        <v>991329.5</v>
      </c>
      <c r="FH235" s="174">
        <v>1017425.94</v>
      </c>
      <c r="FI235" s="174">
        <v>992541.12</v>
      </c>
      <c r="FJ235" s="174">
        <v>1051844.75</v>
      </c>
      <c r="FK235" s="174">
        <v>1054212.6200000001</v>
      </c>
      <c r="FL235" s="174">
        <v>990346.31</v>
      </c>
      <c r="FM235" s="174">
        <v>1026523.94</v>
      </c>
      <c r="FN235" s="174">
        <v>1009864.38</v>
      </c>
      <c r="FO235" s="174">
        <v>1053292</v>
      </c>
      <c r="FP235" s="174">
        <v>1074113.75</v>
      </c>
      <c r="FQ235" s="174">
        <v>976384</v>
      </c>
      <c r="FR235" s="174">
        <v>1056351.75</v>
      </c>
      <c r="FS235" s="174">
        <v>1015246.62</v>
      </c>
      <c r="FT235" s="174">
        <v>1038867.5</v>
      </c>
      <c r="FU235" s="174">
        <v>1008554.75</v>
      </c>
      <c r="FV235" s="174">
        <v>1078014.75</v>
      </c>
      <c r="FW235" s="174">
        <v>1065591.8799999999</v>
      </c>
      <c r="FX235" s="174">
        <v>805222.25</v>
      </c>
      <c r="FY235" s="174">
        <v>0</v>
      </c>
      <c r="FZ235" s="174">
        <v>441107.19</v>
      </c>
      <c r="GA235" s="174">
        <v>1081154.25</v>
      </c>
    </row>
    <row r="236" spans="2:183">
      <c r="B236" s="171" t="s">
        <v>8</v>
      </c>
      <c r="C236" s="172" t="s">
        <v>39</v>
      </c>
      <c r="D236" s="81">
        <v>3.4870015039865945</v>
      </c>
      <c r="E236" s="82">
        <v>3.4870005108303661</v>
      </c>
      <c r="F236" s="82">
        <v>3.4870002486413529</v>
      </c>
      <c r="G236" s="82">
        <v>3.4870003198818642</v>
      </c>
      <c r="H236" s="82">
        <v>3.4870009541716946</v>
      </c>
      <c r="I236" s="82">
        <v>3.4870001757881166</v>
      </c>
      <c r="J236" s="82">
        <v>3.4870003052630119</v>
      </c>
      <c r="K236" s="82">
        <v>3.4870002984846695</v>
      </c>
      <c r="L236" s="82">
        <v>3.4870004687868419</v>
      </c>
      <c r="M236" s="82">
        <v>3.4870004806252308</v>
      </c>
      <c r="N236" s="82">
        <v>3.4870002250339365</v>
      </c>
      <c r="O236" s="82">
        <v>3.4870005361407617</v>
      </c>
      <c r="P236" s="82">
        <v>3.9079996433812942</v>
      </c>
      <c r="Q236" s="82">
        <v>3.9080003030417818</v>
      </c>
      <c r="R236" s="82">
        <v>3.9080001138887308</v>
      </c>
      <c r="S236" s="82">
        <v>3.9079992680963183</v>
      </c>
      <c r="T236" s="82">
        <v>3.9079999578583622</v>
      </c>
      <c r="U236" s="82">
        <v>3.9079994793447566</v>
      </c>
      <c r="V236" s="82">
        <v>3.9079999860699011</v>
      </c>
      <c r="W236" s="82">
        <v>3.9080001112285192</v>
      </c>
      <c r="X236" s="82">
        <v>3.9080004461220814</v>
      </c>
      <c r="Y236" s="82">
        <v>3.907999632168297</v>
      </c>
      <c r="Z236" s="82">
        <v>3.9079991141296326</v>
      </c>
      <c r="AA236" s="82">
        <v>3.9079998868033989</v>
      </c>
      <c r="AB236" s="82">
        <v>4.549995413750282</v>
      </c>
      <c r="AC236" s="82">
        <v>4.5499951345715717</v>
      </c>
      <c r="AD236" s="82">
        <v>4.5499946902400881</v>
      </c>
      <c r="AE236" s="82">
        <v>4.9929987135696221</v>
      </c>
      <c r="AF236" s="82">
        <v>4.9930016331378519</v>
      </c>
      <c r="AG236" s="82">
        <v>4.9929990831897264</v>
      </c>
      <c r="AH236" s="82">
        <v>4.9929982930855976</v>
      </c>
      <c r="AI236" s="82">
        <v>4.9929988956918008</v>
      </c>
      <c r="AJ236" s="82">
        <v>4.9930001803128432</v>
      </c>
      <c r="AK236" s="82">
        <v>4.9930006031796186</v>
      </c>
      <c r="AL236" s="82">
        <v>4.993001013366503</v>
      </c>
      <c r="AM236" s="82">
        <v>4.9930003485737524</v>
      </c>
      <c r="AN236" s="82">
        <v>5.3289971239655438</v>
      </c>
      <c r="AO236" s="82">
        <v>5.3289967022864104</v>
      </c>
      <c r="AP236" s="82">
        <v>5.3289977462928668</v>
      </c>
      <c r="AQ236" s="82">
        <v>5.328998107661354</v>
      </c>
      <c r="AR236" s="82">
        <v>5.3289979108338192</v>
      </c>
      <c r="AS236" s="82">
        <v>5.3289971623279069</v>
      </c>
      <c r="AT236" s="82">
        <v>5.328995835164605</v>
      </c>
      <c r="AU236" s="82">
        <v>5.3289970020402784</v>
      </c>
      <c r="AV236" s="82">
        <v>5.3289975579071998</v>
      </c>
      <c r="AW236" s="82">
        <v>5.3289993369787618</v>
      </c>
      <c r="AX236" s="82">
        <v>5.3289985190670119</v>
      </c>
      <c r="AY236" s="82">
        <v>5.328998936193309</v>
      </c>
      <c r="AZ236" s="82">
        <v>5.4560020596745149</v>
      </c>
      <c r="BA236" s="82">
        <v>5.4560010734961466</v>
      </c>
      <c r="BB236" s="82">
        <v>5.4559978649030416</v>
      </c>
      <c r="BC236" s="82">
        <v>5.4560012935406261</v>
      </c>
      <c r="BD236" s="82">
        <v>5.4560035702093765</v>
      </c>
      <c r="BE236" s="82">
        <v>5.4559995914824082</v>
      </c>
      <c r="BF236" s="82">
        <v>5.4560011206443706</v>
      </c>
      <c r="BG236" s="82">
        <v>5.4560013977014039</v>
      </c>
      <c r="BH236" s="82">
        <v>5.4560004791100534</v>
      </c>
      <c r="BI236" s="82">
        <v>5.4560031892885874</v>
      </c>
      <c r="BJ236" s="82">
        <v>5.4560012484023419</v>
      </c>
      <c r="BK236" s="82">
        <v>5.456001115408573</v>
      </c>
      <c r="BL236" s="82">
        <v>5.5940041953476092</v>
      </c>
      <c r="BM236" s="82">
        <v>5.5940035131209749</v>
      </c>
      <c r="BN236" s="82">
        <v>5.59400443851374</v>
      </c>
      <c r="BO236" s="82">
        <v>5.5940055811138212</v>
      </c>
      <c r="BP236" s="82">
        <v>5.594003482322667</v>
      </c>
      <c r="BQ236" s="82">
        <v>5.5940033406770633</v>
      </c>
      <c r="BR236" s="82">
        <v>5.594006335479369</v>
      </c>
      <c r="BS236" s="82">
        <v>5.5940033732295626</v>
      </c>
      <c r="BT236" s="82">
        <v>5.5940046647230313</v>
      </c>
      <c r="BU236" s="82">
        <v>5.5940042967076993</v>
      </c>
      <c r="BV236" s="82">
        <v>5.5940012589024919</v>
      </c>
      <c r="BW236" s="82">
        <v>5.5940041171683186</v>
      </c>
      <c r="BX236" s="82">
        <v>5.7399978874262247</v>
      </c>
      <c r="BY236" s="82">
        <v>5.740000459537705</v>
      </c>
      <c r="BZ236" s="82" t="e">
        <v>#DIV/0!</v>
      </c>
      <c r="CA236" s="82">
        <v>5.7400004816878338</v>
      </c>
      <c r="CB236" s="82">
        <v>5.7400005408987038</v>
      </c>
      <c r="CC236" s="82">
        <v>5.7399995796317578</v>
      </c>
      <c r="CD236" s="82">
        <v>5.74</v>
      </c>
      <c r="CE236" s="82">
        <v>5.7400001311991602</v>
      </c>
      <c r="CF236" s="82">
        <v>5.7399996202635615</v>
      </c>
      <c r="CG236" s="82">
        <v>5.74</v>
      </c>
      <c r="CH236" s="82">
        <v>5.7400000661944794</v>
      </c>
      <c r="CI236" s="82">
        <v>5.7399987213747776</v>
      </c>
      <c r="CJ236" s="82">
        <v>5.8920018544449908</v>
      </c>
      <c r="CK236" s="82">
        <v>5.8920023153241283</v>
      </c>
      <c r="CL236" s="82">
        <v>5.8920037471084177</v>
      </c>
      <c r="CM236" s="82">
        <v>5.8920005631800905</v>
      </c>
      <c r="CN236" s="82">
        <v>5.8920012135762239</v>
      </c>
      <c r="CO236" s="82">
        <v>5.8920017030256968</v>
      </c>
      <c r="CP236" s="82">
        <v>5.8920002076654514</v>
      </c>
      <c r="CQ236" s="82">
        <v>5.8920020787068115</v>
      </c>
      <c r="CR236" s="82">
        <v>5.8920003531313236</v>
      </c>
      <c r="CS236" s="82">
        <v>5.892001265756714</v>
      </c>
      <c r="CT236" s="82">
        <v>5.8920023439790592</v>
      </c>
      <c r="CU236" s="82">
        <v>5.8920010660845508</v>
      </c>
      <c r="CV236" s="82">
        <v>6.0500052869272762</v>
      </c>
      <c r="CW236" s="82">
        <v>6.05000540571152</v>
      </c>
      <c r="CX236" s="82">
        <v>6.0500040077560211</v>
      </c>
      <c r="CY236" s="82">
        <v>6.0500030588107343</v>
      </c>
      <c r="CZ236" s="82">
        <v>6.0500040999867739</v>
      </c>
      <c r="DA236" s="82">
        <v>6.0500030994798264</v>
      </c>
      <c r="DB236" s="82">
        <v>6.0500047312580607</v>
      </c>
      <c r="DC236" s="82">
        <v>6.0500054636730027</v>
      </c>
      <c r="DD236" s="82">
        <v>6.0500019162070053</v>
      </c>
      <c r="DE236" s="82">
        <v>6.0500048968399058</v>
      </c>
      <c r="DF236" s="82">
        <v>6.0500070757998525</v>
      </c>
      <c r="DG236" s="82">
        <v>6.0500044298921418</v>
      </c>
      <c r="DH236" s="82">
        <v>6.2139918373603633</v>
      </c>
      <c r="DI236" s="82">
        <v>6.2139909858439664</v>
      </c>
      <c r="DJ236" s="82">
        <v>6.2139920427812987</v>
      </c>
      <c r="DK236" s="82">
        <v>6.2139916201117318</v>
      </c>
      <c r="DL236" s="82">
        <v>6.2139923070279748</v>
      </c>
      <c r="DM236" s="82">
        <v>6.2139918208162932</v>
      </c>
      <c r="DN236" s="82">
        <v>6.213991556372866</v>
      </c>
      <c r="DO236" s="82">
        <v>6.2139919857982679</v>
      </c>
      <c r="DP236" s="82">
        <v>6.213992198994081</v>
      </c>
      <c r="DQ236" s="82">
        <v>6.2139920201322152</v>
      </c>
      <c r="DR236" s="82">
        <v>6.2139917376710567</v>
      </c>
      <c r="DS236" s="82">
        <v>6.2139916461252307</v>
      </c>
      <c r="DT236" s="82">
        <v>6.3829928583291808</v>
      </c>
      <c r="DU236" s="82">
        <v>6.3829929565001944</v>
      </c>
      <c r="DV236" s="82">
        <v>6.3829945565698019</v>
      </c>
      <c r="DW236" s="82">
        <v>6.3829949011539497</v>
      </c>
      <c r="DX236" s="82">
        <v>6.3829929386566722</v>
      </c>
      <c r="DY236" s="82">
        <v>6.3829923186266466</v>
      </c>
      <c r="DZ236" s="82">
        <v>6.3829923840116054</v>
      </c>
      <c r="EA236" s="82">
        <v>6.3829929614181431</v>
      </c>
      <c r="EB236" s="82">
        <v>6.3829924553568347</v>
      </c>
      <c r="EC236" s="82">
        <v>6.3829949130564883</v>
      </c>
      <c r="ED236" s="82">
        <v>6.3829940441058106</v>
      </c>
      <c r="EE236" s="82">
        <v>6.382992567462578</v>
      </c>
      <c r="EF236" s="82">
        <v>6.5559909278560689</v>
      </c>
      <c r="EG236" s="82">
        <v>6.5559911103513118</v>
      </c>
      <c r="EH236" s="82">
        <v>6.5559926745646049</v>
      </c>
      <c r="EI236" s="82">
        <v>6.5559931233035407</v>
      </c>
      <c r="EJ236" s="82">
        <v>6.5559918693217094</v>
      </c>
      <c r="EK236" s="82">
        <v>6.5559924590388698</v>
      </c>
      <c r="EL236" s="82">
        <v>6.5559905181390716</v>
      </c>
      <c r="EM236" s="82">
        <v>6.5559915096911547</v>
      </c>
      <c r="EN236" s="82">
        <v>6.5559923231843138</v>
      </c>
      <c r="EO236" s="82">
        <v>6.5559935814893322</v>
      </c>
      <c r="EP236" s="82">
        <v>6.5559935102888121</v>
      </c>
      <c r="EQ236" s="82">
        <v>6.5559915261865269</v>
      </c>
      <c r="ER236" s="82">
        <v>6.7369902437138327</v>
      </c>
      <c r="ES236" s="82">
        <v>6.7369889475256395</v>
      </c>
      <c r="ET236" s="82">
        <v>6.736990817319545</v>
      </c>
      <c r="EU236" s="82">
        <v>6.7369911397745774</v>
      </c>
      <c r="EV236" s="82">
        <v>6.736990327780763</v>
      </c>
      <c r="EW236" s="82">
        <v>6.7369892800239173</v>
      </c>
      <c r="EX236" s="82">
        <v>6.7369899770511736</v>
      </c>
      <c r="EY236" s="82">
        <v>6.7369884298166749</v>
      </c>
      <c r="EZ236" s="82">
        <v>6.7369898040373304</v>
      </c>
      <c r="FA236" s="82">
        <v>6.736990193982793</v>
      </c>
      <c r="FB236" s="82">
        <v>6.7369875998488773</v>
      </c>
      <c r="FC236" s="82">
        <v>6.7369883853868933</v>
      </c>
      <c r="FD236" s="82">
        <v>6.9239940948490322</v>
      </c>
      <c r="FE236" s="82">
        <v>6.9239934218646759</v>
      </c>
      <c r="FF236" s="82">
        <v>6.923995300827376</v>
      </c>
      <c r="FG236" s="82">
        <v>6.9239975414358854</v>
      </c>
      <c r="FH236" s="82">
        <v>6.9239968150698914</v>
      </c>
      <c r="FI236" s="82">
        <v>6.9239979523952826</v>
      </c>
      <c r="FJ236" s="82">
        <v>6.923994325699578</v>
      </c>
      <c r="FK236" s="82">
        <v>6.9239934320711969</v>
      </c>
      <c r="FL236" s="82">
        <v>6.9239976648418882</v>
      </c>
      <c r="FM236" s="82">
        <v>6.9239959259658965</v>
      </c>
      <c r="FN236" s="82">
        <v>6.9239939559813442</v>
      </c>
      <c r="FO236" s="82">
        <v>6.9239952143674159</v>
      </c>
      <c r="FP236" s="82">
        <v>7.1189935710498409</v>
      </c>
      <c r="FQ236" s="82">
        <v>7.1189920671955207</v>
      </c>
      <c r="FR236" s="82">
        <v>7.1189928227246693</v>
      </c>
      <c r="FS236" s="82">
        <v>7.1189923638429011</v>
      </c>
      <c r="FT236" s="82">
        <v>7.1189927978674561</v>
      </c>
      <c r="FU236" s="82">
        <v>7.1189922425902266</v>
      </c>
      <c r="FV236" s="82">
        <v>7.1189921943101675</v>
      </c>
      <c r="FW236" s="82">
        <v>7.1189906669428051</v>
      </c>
      <c r="FX236" s="82">
        <v>7.1189936256177671</v>
      </c>
      <c r="FY236" s="82" t="e">
        <v>#DIV/0!</v>
      </c>
      <c r="FZ236" s="82">
        <v>7.1189953519899296</v>
      </c>
      <c r="GA236" s="82">
        <v>7.1189923552535408</v>
      </c>
    </row>
    <row r="237" spans="2:183">
      <c r="B237" s="96" t="s">
        <v>8</v>
      </c>
      <c r="C237" s="166" t="s">
        <v>40</v>
      </c>
      <c r="D237" s="175">
        <v>1.62</v>
      </c>
      <c r="E237" s="176">
        <v>1.08</v>
      </c>
      <c r="F237" s="176">
        <v>1.62</v>
      </c>
      <c r="G237" s="176">
        <v>1.08</v>
      </c>
      <c r="H237" s="176">
        <v>1.62</v>
      </c>
      <c r="I237" s="176">
        <v>2.17</v>
      </c>
      <c r="J237" s="176">
        <v>1.62</v>
      </c>
      <c r="K237" s="176">
        <v>1.62</v>
      </c>
      <c r="L237" s="176">
        <v>1.08</v>
      </c>
      <c r="M237" s="176">
        <v>1.08</v>
      </c>
      <c r="N237" s="176">
        <v>1.62</v>
      </c>
      <c r="O237" s="176">
        <v>1.08</v>
      </c>
      <c r="P237" s="176">
        <v>1.62</v>
      </c>
      <c r="Q237" s="176">
        <v>1.08</v>
      </c>
      <c r="R237" s="176">
        <v>1.62</v>
      </c>
      <c r="S237" s="176">
        <v>1.08</v>
      </c>
      <c r="T237" s="176">
        <v>0.54</v>
      </c>
      <c r="U237" s="176">
        <v>1.08</v>
      </c>
      <c r="V237" s="176">
        <v>1.62</v>
      </c>
      <c r="W237" s="176">
        <v>1.08</v>
      </c>
      <c r="X237" s="176">
        <v>1.62</v>
      </c>
      <c r="Y237" s="176">
        <v>1.62</v>
      </c>
      <c r="Z237" s="176">
        <v>1.08</v>
      </c>
      <c r="AA237" s="176">
        <v>1.08</v>
      </c>
      <c r="AB237" s="176">
        <v>2.17</v>
      </c>
      <c r="AC237" s="176">
        <v>1.62</v>
      </c>
      <c r="AD237" s="176">
        <v>1.08</v>
      </c>
      <c r="AE237" s="176">
        <v>0.54</v>
      </c>
      <c r="AF237" s="176">
        <v>2.08</v>
      </c>
      <c r="AG237" s="176">
        <v>1.08</v>
      </c>
      <c r="AH237" s="176">
        <v>1.62</v>
      </c>
      <c r="AI237" s="176">
        <v>1.08</v>
      </c>
      <c r="AJ237" s="176">
        <v>1.62</v>
      </c>
      <c r="AK237" s="176">
        <v>1.08</v>
      </c>
      <c r="AL237" s="176">
        <v>1.62</v>
      </c>
      <c r="AM237" s="176">
        <v>1.62</v>
      </c>
      <c r="AN237" s="176">
        <v>1.62</v>
      </c>
      <c r="AO237" s="176">
        <v>1.08</v>
      </c>
      <c r="AP237" s="176">
        <v>1.62</v>
      </c>
      <c r="AQ237" s="176">
        <v>1.08</v>
      </c>
      <c r="AR237" s="176">
        <v>1.62</v>
      </c>
      <c r="AS237" s="176">
        <v>1.08</v>
      </c>
      <c r="AT237" s="176">
        <v>1.08</v>
      </c>
      <c r="AU237" s="176">
        <v>1.08</v>
      </c>
      <c r="AV237" s="176">
        <v>1.08</v>
      </c>
      <c r="AW237" s="176">
        <v>1.62</v>
      </c>
      <c r="AX237" s="176">
        <v>1.08</v>
      </c>
      <c r="AY237" s="176">
        <v>1.62</v>
      </c>
      <c r="AZ237" s="176">
        <v>1.08</v>
      </c>
      <c r="BA237" s="176">
        <v>1.62</v>
      </c>
      <c r="BB237" s="176">
        <v>1.08</v>
      </c>
      <c r="BC237" s="176">
        <v>1.54</v>
      </c>
      <c r="BD237" s="176">
        <v>1.08</v>
      </c>
      <c r="BE237" s="176">
        <v>1.62</v>
      </c>
      <c r="BF237" s="176">
        <v>1.08</v>
      </c>
      <c r="BG237" s="176">
        <v>1</v>
      </c>
      <c r="BH237" s="176">
        <v>1.62</v>
      </c>
      <c r="BI237" s="176">
        <v>1.08</v>
      </c>
      <c r="BJ237" s="176">
        <v>1.08</v>
      </c>
      <c r="BK237" s="176">
        <v>1.08</v>
      </c>
      <c r="BL237" s="176">
        <v>1.62</v>
      </c>
      <c r="BM237" s="176">
        <v>1.54</v>
      </c>
      <c r="BN237" s="176">
        <v>1.62</v>
      </c>
      <c r="BO237" s="176">
        <v>0.54</v>
      </c>
      <c r="BP237" s="176">
        <v>1.62</v>
      </c>
      <c r="BQ237" s="176">
        <v>1.08</v>
      </c>
      <c r="BR237" s="176">
        <v>1.08</v>
      </c>
      <c r="BS237" s="176">
        <v>1.62</v>
      </c>
      <c r="BT237" s="176">
        <v>1.62</v>
      </c>
      <c r="BU237" s="176">
        <v>1.62</v>
      </c>
      <c r="BV237" s="176">
        <v>1.62</v>
      </c>
      <c r="BW237" s="176">
        <v>1.62</v>
      </c>
      <c r="BX237" s="176">
        <v>1.08</v>
      </c>
      <c r="BY237" s="176">
        <v>1.08</v>
      </c>
      <c r="BZ237" s="176">
        <v>0</v>
      </c>
      <c r="CA237" s="176">
        <v>1.54</v>
      </c>
      <c r="CB237" s="176">
        <v>1.08</v>
      </c>
      <c r="CC237" s="176">
        <v>1.08</v>
      </c>
      <c r="CD237" s="176">
        <v>1.08</v>
      </c>
      <c r="CE237" s="176">
        <v>1.08</v>
      </c>
      <c r="CF237" s="176">
        <v>1.08</v>
      </c>
      <c r="CG237" s="176">
        <v>1.62</v>
      </c>
      <c r="CH237" s="176">
        <v>1.08</v>
      </c>
      <c r="CI237" s="176">
        <v>2.17</v>
      </c>
      <c r="CJ237" s="176">
        <v>1.08</v>
      </c>
      <c r="CK237" s="176">
        <v>1.08</v>
      </c>
      <c r="CL237" s="176">
        <v>1.62</v>
      </c>
      <c r="CM237" s="176">
        <v>0.54</v>
      </c>
      <c r="CN237" s="176">
        <v>1.08</v>
      </c>
      <c r="CO237" s="176">
        <v>1.08</v>
      </c>
      <c r="CP237" s="176">
        <v>1.08</v>
      </c>
      <c r="CQ237" s="176">
        <v>1.62</v>
      </c>
      <c r="CR237" s="176">
        <v>2.17</v>
      </c>
      <c r="CS237" s="176">
        <v>1.08</v>
      </c>
      <c r="CT237" s="176">
        <v>1.62</v>
      </c>
      <c r="CU237" s="176">
        <v>1.08</v>
      </c>
      <c r="CV237" s="176">
        <v>1.62</v>
      </c>
      <c r="CW237" s="176">
        <v>0.54</v>
      </c>
      <c r="CX237" s="176">
        <v>1.54</v>
      </c>
      <c r="CY237" s="176">
        <v>1.08</v>
      </c>
      <c r="CZ237" s="176">
        <v>1.08</v>
      </c>
      <c r="DA237" s="176">
        <v>1.08</v>
      </c>
      <c r="DB237" s="176">
        <v>1.62</v>
      </c>
      <c r="DC237" s="176">
        <v>1.62</v>
      </c>
      <c r="DD237" s="176">
        <v>1.08</v>
      </c>
      <c r="DE237" s="176">
        <v>1.08</v>
      </c>
      <c r="DF237" s="176">
        <v>0.54</v>
      </c>
      <c r="DG237" s="176">
        <v>1.08</v>
      </c>
      <c r="DH237" s="176">
        <v>1.62</v>
      </c>
      <c r="DI237" s="176">
        <v>1.08</v>
      </c>
      <c r="DJ237" s="176">
        <v>1.08</v>
      </c>
      <c r="DK237" s="176">
        <v>1.08</v>
      </c>
      <c r="DL237" s="176">
        <v>1.08</v>
      </c>
      <c r="DM237" s="176">
        <v>1.62</v>
      </c>
      <c r="DN237" s="176">
        <v>1.08</v>
      </c>
      <c r="DO237" s="176">
        <v>1.62</v>
      </c>
      <c r="DP237" s="176">
        <v>0.54</v>
      </c>
      <c r="DQ237" s="176">
        <v>1.62</v>
      </c>
      <c r="DR237" s="176">
        <v>1.62</v>
      </c>
      <c r="DS237" s="176">
        <v>1.08</v>
      </c>
      <c r="DT237" s="176">
        <v>2.08</v>
      </c>
      <c r="DU237" s="176">
        <v>1.08</v>
      </c>
      <c r="DV237" s="176">
        <v>1.08</v>
      </c>
      <c r="DW237" s="176">
        <v>1.54</v>
      </c>
      <c r="DX237" s="176">
        <v>1.62</v>
      </c>
      <c r="DY237" s="176">
        <v>1.08</v>
      </c>
      <c r="DZ237" s="176">
        <v>1.62</v>
      </c>
      <c r="EA237" s="176">
        <v>2.17</v>
      </c>
      <c r="EB237" s="176">
        <v>1.62</v>
      </c>
      <c r="EC237" s="176">
        <v>1.62</v>
      </c>
      <c r="ED237" s="176">
        <v>1.08</v>
      </c>
      <c r="EE237" s="176">
        <v>1.62</v>
      </c>
      <c r="EF237" s="176">
        <v>1.08</v>
      </c>
      <c r="EG237" s="176">
        <v>1.62</v>
      </c>
      <c r="EH237" s="176">
        <v>0.54</v>
      </c>
      <c r="EI237" s="176">
        <v>1.08</v>
      </c>
      <c r="EJ237" s="176">
        <v>1.62</v>
      </c>
      <c r="EK237" s="176">
        <v>1.08</v>
      </c>
      <c r="EL237" s="176">
        <v>1.08</v>
      </c>
      <c r="EM237" s="176">
        <v>1.08</v>
      </c>
      <c r="EN237" s="176">
        <v>1.62</v>
      </c>
      <c r="EO237" s="176">
        <v>2.17</v>
      </c>
      <c r="EP237" s="176">
        <v>1.62</v>
      </c>
      <c r="EQ237" s="176">
        <v>1.62</v>
      </c>
      <c r="ER237" s="176">
        <v>1.08</v>
      </c>
      <c r="ES237" s="176">
        <v>1.62</v>
      </c>
      <c r="ET237" s="176">
        <v>0.54</v>
      </c>
      <c r="EU237" s="176">
        <v>1.54</v>
      </c>
      <c r="EV237" s="176">
        <v>1.08</v>
      </c>
      <c r="EW237" s="176">
        <v>1.08</v>
      </c>
      <c r="EX237" s="176">
        <v>1.62</v>
      </c>
      <c r="EY237" s="176">
        <v>1.08</v>
      </c>
      <c r="EZ237" s="176">
        <v>1.62</v>
      </c>
      <c r="FA237" s="176">
        <v>1.08</v>
      </c>
      <c r="FB237" s="176">
        <v>1.08</v>
      </c>
      <c r="FC237" s="176">
        <v>2.62</v>
      </c>
      <c r="FD237" s="176">
        <v>1.08</v>
      </c>
      <c r="FE237" s="176">
        <v>1.62</v>
      </c>
      <c r="FF237" s="176">
        <v>1.08</v>
      </c>
      <c r="FG237" s="176">
        <v>0.54</v>
      </c>
      <c r="FH237" s="176">
        <v>1.08</v>
      </c>
      <c r="FI237" s="176">
        <v>1.08</v>
      </c>
      <c r="FJ237" s="176">
        <v>1.62</v>
      </c>
      <c r="FK237" s="176">
        <v>1.62</v>
      </c>
      <c r="FL237" s="176">
        <v>1.62</v>
      </c>
      <c r="FM237" s="176">
        <v>1.62</v>
      </c>
      <c r="FN237" s="176">
        <v>1.08</v>
      </c>
      <c r="FO237" s="176">
        <v>1.62</v>
      </c>
      <c r="FP237" s="176">
        <v>1.08</v>
      </c>
      <c r="FQ237" s="176">
        <v>1.08</v>
      </c>
      <c r="FR237" s="176">
        <v>1.62</v>
      </c>
      <c r="FS237" s="176">
        <v>0.54</v>
      </c>
      <c r="FT237" s="176">
        <v>1.08</v>
      </c>
      <c r="FU237" s="176">
        <v>1.62</v>
      </c>
      <c r="FV237" s="176">
        <v>1.54</v>
      </c>
      <c r="FW237" s="176">
        <v>0.54</v>
      </c>
      <c r="FX237" s="176">
        <v>1.08</v>
      </c>
      <c r="FY237" s="176">
        <v>0</v>
      </c>
      <c r="FZ237" s="176">
        <v>1.54</v>
      </c>
      <c r="GA237" s="176">
        <v>1.62</v>
      </c>
    </row>
    <row r="238" spans="2:183">
      <c r="B238" s="96" t="s">
        <v>8</v>
      </c>
      <c r="C238" s="166" t="s">
        <v>41</v>
      </c>
      <c r="D238" s="175">
        <v>720</v>
      </c>
      <c r="E238" s="176">
        <v>651</v>
      </c>
      <c r="F238" s="176">
        <v>720</v>
      </c>
      <c r="G238" s="176">
        <v>697</v>
      </c>
      <c r="H238" s="176">
        <v>720</v>
      </c>
      <c r="I238" s="176">
        <v>697</v>
      </c>
      <c r="J238" s="176">
        <v>720</v>
      </c>
      <c r="K238" s="176">
        <v>720</v>
      </c>
      <c r="L238" s="176">
        <v>697</v>
      </c>
      <c r="M238" s="176">
        <v>720</v>
      </c>
      <c r="N238" s="176">
        <v>697</v>
      </c>
      <c r="O238" s="176">
        <v>720</v>
      </c>
      <c r="P238" s="176">
        <v>720</v>
      </c>
      <c r="Q238" s="176">
        <v>651</v>
      </c>
      <c r="R238" s="176">
        <v>720</v>
      </c>
      <c r="S238" s="176">
        <v>697</v>
      </c>
      <c r="T238" s="176">
        <v>720</v>
      </c>
      <c r="U238" s="176">
        <v>697</v>
      </c>
      <c r="V238" s="176">
        <v>720</v>
      </c>
      <c r="W238" s="176">
        <v>720</v>
      </c>
      <c r="X238" s="176">
        <v>697</v>
      </c>
      <c r="Y238" s="176">
        <v>720</v>
      </c>
      <c r="Z238" s="176">
        <v>697</v>
      </c>
      <c r="AA238" s="176">
        <v>720</v>
      </c>
      <c r="AB238" s="176">
        <v>720</v>
      </c>
      <c r="AC238" s="176">
        <v>651</v>
      </c>
      <c r="AD238" s="176">
        <v>720</v>
      </c>
      <c r="AE238" s="176">
        <v>233</v>
      </c>
      <c r="AF238" s="176">
        <v>697</v>
      </c>
      <c r="AG238" s="176">
        <v>697</v>
      </c>
      <c r="AH238" s="176">
        <v>720</v>
      </c>
      <c r="AI238" s="176">
        <v>720</v>
      </c>
      <c r="AJ238" s="176">
        <v>697</v>
      </c>
      <c r="AK238" s="176">
        <v>720</v>
      </c>
      <c r="AL238" s="176">
        <v>697</v>
      </c>
      <c r="AM238" s="176">
        <v>720</v>
      </c>
      <c r="AN238" s="176">
        <v>720</v>
      </c>
      <c r="AO238" s="176">
        <v>674</v>
      </c>
      <c r="AP238" s="176">
        <v>720</v>
      </c>
      <c r="AQ238" s="176">
        <v>697</v>
      </c>
      <c r="AR238" s="176">
        <v>720</v>
      </c>
      <c r="AS238" s="176">
        <v>697</v>
      </c>
      <c r="AT238" s="176">
        <v>720</v>
      </c>
      <c r="AU238" s="176">
        <v>720</v>
      </c>
      <c r="AV238" s="176">
        <v>697</v>
      </c>
      <c r="AW238" s="176">
        <v>720</v>
      </c>
      <c r="AX238" s="176">
        <v>697</v>
      </c>
      <c r="AY238" s="176">
        <v>720</v>
      </c>
      <c r="AZ238" s="176">
        <v>720</v>
      </c>
      <c r="BA238" s="176">
        <v>651</v>
      </c>
      <c r="BB238" s="176">
        <v>395</v>
      </c>
      <c r="BC238" s="176">
        <v>535</v>
      </c>
      <c r="BD238" s="176">
        <v>720</v>
      </c>
      <c r="BE238" s="176">
        <v>697</v>
      </c>
      <c r="BF238" s="176">
        <v>720</v>
      </c>
      <c r="BG238" s="176">
        <v>720</v>
      </c>
      <c r="BH238" s="176">
        <v>697</v>
      </c>
      <c r="BI238" s="176">
        <v>720</v>
      </c>
      <c r="BJ238" s="176">
        <v>697</v>
      </c>
      <c r="BK238" s="176">
        <v>720</v>
      </c>
      <c r="BL238" s="176">
        <v>720</v>
      </c>
      <c r="BM238" s="176">
        <v>651</v>
      </c>
      <c r="BN238" s="176">
        <v>720</v>
      </c>
      <c r="BO238" s="176">
        <v>697</v>
      </c>
      <c r="BP238" s="176">
        <v>720</v>
      </c>
      <c r="BQ238" s="176">
        <v>697</v>
      </c>
      <c r="BR238" s="176">
        <v>720</v>
      </c>
      <c r="BS238" s="176">
        <v>720</v>
      </c>
      <c r="BT238" s="176">
        <v>697</v>
      </c>
      <c r="BU238" s="176">
        <v>720</v>
      </c>
      <c r="BV238" s="176">
        <v>697</v>
      </c>
      <c r="BW238" s="176">
        <v>720</v>
      </c>
      <c r="BX238" s="176">
        <v>720</v>
      </c>
      <c r="BY238" s="176">
        <v>511</v>
      </c>
      <c r="BZ238" s="176">
        <v>0</v>
      </c>
      <c r="CA238" s="176">
        <v>302</v>
      </c>
      <c r="CB238" s="176">
        <v>720</v>
      </c>
      <c r="CC238" s="176">
        <v>697</v>
      </c>
      <c r="CD238" s="176">
        <v>720</v>
      </c>
      <c r="CE238" s="176">
        <v>720</v>
      </c>
      <c r="CF238" s="176">
        <v>697</v>
      </c>
      <c r="CG238" s="176">
        <v>720</v>
      </c>
      <c r="CH238" s="176">
        <v>697</v>
      </c>
      <c r="CI238" s="176">
        <v>720</v>
      </c>
      <c r="CJ238" s="176">
        <v>720</v>
      </c>
      <c r="CK238" s="176">
        <v>674</v>
      </c>
      <c r="CL238" s="176">
        <v>720</v>
      </c>
      <c r="CM238" s="176">
        <v>697</v>
      </c>
      <c r="CN238" s="176">
        <v>720</v>
      </c>
      <c r="CO238" s="176">
        <v>697</v>
      </c>
      <c r="CP238" s="176">
        <v>720</v>
      </c>
      <c r="CQ238" s="176">
        <v>720</v>
      </c>
      <c r="CR238" s="176">
        <v>697</v>
      </c>
      <c r="CS238" s="176">
        <v>720</v>
      </c>
      <c r="CT238" s="176">
        <v>697</v>
      </c>
      <c r="CU238" s="176">
        <v>720</v>
      </c>
      <c r="CV238" s="176">
        <v>720</v>
      </c>
      <c r="CW238" s="176">
        <v>442</v>
      </c>
      <c r="CX238" s="176">
        <v>442</v>
      </c>
      <c r="CY238" s="176">
        <v>697</v>
      </c>
      <c r="CZ238" s="176">
        <v>720</v>
      </c>
      <c r="DA238" s="176">
        <v>697</v>
      </c>
      <c r="DB238" s="176">
        <v>720</v>
      </c>
      <c r="DC238" s="176">
        <v>720</v>
      </c>
      <c r="DD238" s="176">
        <v>697</v>
      </c>
      <c r="DE238" s="176">
        <v>720</v>
      </c>
      <c r="DF238" s="176">
        <v>697</v>
      </c>
      <c r="DG238" s="176">
        <v>720</v>
      </c>
      <c r="DH238" s="176">
        <v>720</v>
      </c>
      <c r="DI238" s="176">
        <v>651</v>
      </c>
      <c r="DJ238" s="176">
        <v>720</v>
      </c>
      <c r="DK238" s="176">
        <v>697</v>
      </c>
      <c r="DL238" s="176">
        <v>720</v>
      </c>
      <c r="DM238" s="176">
        <v>697</v>
      </c>
      <c r="DN238" s="176">
        <v>720</v>
      </c>
      <c r="DO238" s="176">
        <v>720</v>
      </c>
      <c r="DP238" s="176">
        <v>697</v>
      </c>
      <c r="DQ238" s="176">
        <v>720</v>
      </c>
      <c r="DR238" s="176">
        <v>697</v>
      </c>
      <c r="DS238" s="176">
        <v>720</v>
      </c>
      <c r="DT238" s="176">
        <v>720</v>
      </c>
      <c r="DU238" s="176">
        <v>651</v>
      </c>
      <c r="DV238" s="176">
        <v>558</v>
      </c>
      <c r="DW238" s="176">
        <v>372</v>
      </c>
      <c r="DX238" s="176">
        <v>720</v>
      </c>
      <c r="DY238" s="176">
        <v>697</v>
      </c>
      <c r="DZ238" s="176">
        <v>720</v>
      </c>
      <c r="EA238" s="176">
        <v>720</v>
      </c>
      <c r="EB238" s="176">
        <v>697</v>
      </c>
      <c r="EC238" s="176">
        <v>720</v>
      </c>
      <c r="ED238" s="176">
        <v>697</v>
      </c>
      <c r="EE238" s="176">
        <v>720</v>
      </c>
      <c r="EF238" s="176">
        <v>720</v>
      </c>
      <c r="EG238" s="176">
        <v>674</v>
      </c>
      <c r="EH238" s="176">
        <v>720</v>
      </c>
      <c r="EI238" s="176">
        <v>697</v>
      </c>
      <c r="EJ238" s="176">
        <v>720</v>
      </c>
      <c r="EK238" s="176">
        <v>697</v>
      </c>
      <c r="EL238" s="176">
        <v>720</v>
      </c>
      <c r="EM238" s="176">
        <v>720</v>
      </c>
      <c r="EN238" s="176">
        <v>697</v>
      </c>
      <c r="EO238" s="176">
        <v>720</v>
      </c>
      <c r="EP238" s="176">
        <v>697</v>
      </c>
      <c r="EQ238" s="176">
        <v>720</v>
      </c>
      <c r="ER238" s="176">
        <v>720</v>
      </c>
      <c r="ES238" s="176">
        <v>651</v>
      </c>
      <c r="ET238" s="176">
        <v>488</v>
      </c>
      <c r="EU238" s="176">
        <v>442</v>
      </c>
      <c r="EV238" s="176">
        <v>720</v>
      </c>
      <c r="EW238" s="176">
        <v>697</v>
      </c>
      <c r="EX238" s="176">
        <v>720</v>
      </c>
      <c r="EY238" s="176">
        <v>720</v>
      </c>
      <c r="EZ238" s="176">
        <v>697</v>
      </c>
      <c r="FA238" s="176">
        <v>720</v>
      </c>
      <c r="FB238" s="176">
        <v>697</v>
      </c>
      <c r="FC238" s="176">
        <v>720</v>
      </c>
      <c r="FD238" s="176">
        <v>720</v>
      </c>
      <c r="FE238" s="176">
        <v>651</v>
      </c>
      <c r="FF238" s="176">
        <v>720</v>
      </c>
      <c r="FG238" s="176">
        <v>697</v>
      </c>
      <c r="FH238" s="176">
        <v>720</v>
      </c>
      <c r="FI238" s="176">
        <v>697</v>
      </c>
      <c r="FJ238" s="176">
        <v>720</v>
      </c>
      <c r="FK238" s="176">
        <v>720</v>
      </c>
      <c r="FL238" s="176">
        <v>697</v>
      </c>
      <c r="FM238" s="176">
        <v>720</v>
      </c>
      <c r="FN238" s="176">
        <v>697</v>
      </c>
      <c r="FO238" s="176">
        <v>720</v>
      </c>
      <c r="FP238" s="176">
        <v>720</v>
      </c>
      <c r="FQ238" s="176">
        <v>651</v>
      </c>
      <c r="FR238" s="176">
        <v>720</v>
      </c>
      <c r="FS238" s="176">
        <v>697</v>
      </c>
      <c r="FT238" s="176">
        <v>720</v>
      </c>
      <c r="FU238" s="176">
        <v>697</v>
      </c>
      <c r="FV238" s="176">
        <v>720</v>
      </c>
      <c r="FW238" s="176">
        <v>720</v>
      </c>
      <c r="FX238" s="176">
        <v>558</v>
      </c>
      <c r="FY238" s="176">
        <v>0</v>
      </c>
      <c r="FZ238" s="176">
        <v>302</v>
      </c>
      <c r="GA238" s="176">
        <v>720</v>
      </c>
    </row>
    <row r="239" spans="2:183">
      <c r="B239" s="96" t="s">
        <v>8</v>
      </c>
      <c r="C239" s="166" t="s">
        <v>271</v>
      </c>
      <c r="D239" s="88">
        <v>2323.75</v>
      </c>
      <c r="E239" s="89">
        <v>1549.17</v>
      </c>
      <c r="F239" s="89">
        <v>2323.75</v>
      </c>
      <c r="G239" s="89">
        <v>1549.17</v>
      </c>
      <c r="H239" s="89">
        <v>2323.75</v>
      </c>
      <c r="I239" s="89">
        <v>3098.33</v>
      </c>
      <c r="J239" s="89">
        <v>2323.75</v>
      </c>
      <c r="K239" s="89">
        <v>2323.75</v>
      </c>
      <c r="L239" s="89">
        <v>1549.17</v>
      </c>
      <c r="M239" s="89">
        <v>1549.17</v>
      </c>
      <c r="N239" s="89">
        <v>2323.75</v>
      </c>
      <c r="O239" s="89">
        <v>1549.17</v>
      </c>
      <c r="P239" s="89">
        <v>2323.75</v>
      </c>
      <c r="Q239" s="89">
        <v>1549.17</v>
      </c>
      <c r="R239" s="89">
        <v>2323.75</v>
      </c>
      <c r="S239" s="89">
        <v>1549.17</v>
      </c>
      <c r="T239" s="89">
        <v>774.58</v>
      </c>
      <c r="U239" s="89">
        <v>1549.17</v>
      </c>
      <c r="V239" s="89">
        <v>2323.75</v>
      </c>
      <c r="W239" s="89">
        <v>1549.17</v>
      </c>
      <c r="X239" s="89">
        <v>2323.75</v>
      </c>
      <c r="Y239" s="89">
        <v>2323.75</v>
      </c>
      <c r="Z239" s="89">
        <v>1549.17</v>
      </c>
      <c r="AA239" s="89">
        <v>1549.17</v>
      </c>
      <c r="AB239" s="89">
        <v>3098.33</v>
      </c>
      <c r="AC239" s="89">
        <v>2323.75</v>
      </c>
      <c r="AD239" s="89">
        <v>1549.17</v>
      </c>
      <c r="AE239" s="89">
        <v>774.58</v>
      </c>
      <c r="AF239" s="89">
        <v>2979.17</v>
      </c>
      <c r="AG239" s="89">
        <v>1549.17</v>
      </c>
      <c r="AH239" s="89">
        <v>2323.75</v>
      </c>
      <c r="AI239" s="89">
        <v>1549.17</v>
      </c>
      <c r="AJ239" s="89">
        <v>2323.75</v>
      </c>
      <c r="AK239" s="89">
        <v>1549.17</v>
      </c>
      <c r="AL239" s="89">
        <v>2323.75</v>
      </c>
      <c r="AM239" s="89">
        <v>2323.75</v>
      </c>
      <c r="AN239" s="89">
        <v>2323.75</v>
      </c>
      <c r="AO239" s="89">
        <v>1549.17</v>
      </c>
      <c r="AP239" s="89">
        <v>2323.75</v>
      </c>
      <c r="AQ239" s="89">
        <v>1549.17</v>
      </c>
      <c r="AR239" s="89">
        <v>2323.75</v>
      </c>
      <c r="AS239" s="89">
        <v>1549.17</v>
      </c>
      <c r="AT239" s="89">
        <v>1549.17</v>
      </c>
      <c r="AU239" s="89">
        <v>1549.17</v>
      </c>
      <c r="AV239" s="89">
        <v>1549.17</v>
      </c>
      <c r="AW239" s="89">
        <v>2323.75</v>
      </c>
      <c r="AX239" s="89">
        <v>1549.17</v>
      </c>
      <c r="AY239" s="89">
        <v>2323.75</v>
      </c>
      <c r="AZ239" s="89">
        <v>1549.17</v>
      </c>
      <c r="BA239" s="89">
        <v>2323.75</v>
      </c>
      <c r="BB239" s="89">
        <v>1549.17</v>
      </c>
      <c r="BC239" s="89">
        <v>2204.58</v>
      </c>
      <c r="BD239" s="89">
        <v>1549.17</v>
      </c>
      <c r="BE239" s="89">
        <v>2323.75</v>
      </c>
      <c r="BF239" s="89">
        <v>1549.17</v>
      </c>
      <c r="BG239" s="89">
        <v>1430</v>
      </c>
      <c r="BH239" s="89">
        <v>2323.75</v>
      </c>
      <c r="BI239" s="89">
        <v>1549.17</v>
      </c>
      <c r="BJ239" s="89">
        <v>1549.17</v>
      </c>
      <c r="BK239" s="89">
        <v>1549.17</v>
      </c>
      <c r="BL239" s="89">
        <v>2323.75</v>
      </c>
      <c r="BM239" s="89">
        <v>2204.58</v>
      </c>
      <c r="BN239" s="89">
        <v>2323.75</v>
      </c>
      <c r="BO239" s="89">
        <v>774.58</v>
      </c>
      <c r="BP239" s="89">
        <v>2323.75</v>
      </c>
      <c r="BQ239" s="89">
        <v>1549.17</v>
      </c>
      <c r="BR239" s="89">
        <v>1549.17</v>
      </c>
      <c r="BS239" s="89">
        <v>2323.75</v>
      </c>
      <c r="BT239" s="89">
        <v>2323.75</v>
      </c>
      <c r="BU239" s="89">
        <v>2323.75</v>
      </c>
      <c r="BV239" s="89">
        <v>2323.75</v>
      </c>
      <c r="BW239" s="89">
        <v>2323.75</v>
      </c>
      <c r="BX239" s="89">
        <v>1549.17</v>
      </c>
      <c r="BY239" s="89">
        <v>1549.17</v>
      </c>
      <c r="BZ239" s="89">
        <v>0</v>
      </c>
      <c r="CA239" s="89">
        <v>2204.58</v>
      </c>
      <c r="CB239" s="89">
        <v>1549.17</v>
      </c>
      <c r="CC239" s="89">
        <v>1549.17</v>
      </c>
      <c r="CD239" s="89">
        <v>1549.17</v>
      </c>
      <c r="CE239" s="89">
        <v>1549.17</v>
      </c>
      <c r="CF239" s="89">
        <v>1549.17</v>
      </c>
      <c r="CG239" s="89">
        <v>2323.75</v>
      </c>
      <c r="CH239" s="89">
        <v>1549.17</v>
      </c>
      <c r="CI239" s="89">
        <v>3098.33</v>
      </c>
      <c r="CJ239" s="89">
        <v>1549.17</v>
      </c>
      <c r="CK239" s="89">
        <v>1549.17</v>
      </c>
      <c r="CL239" s="89">
        <v>2323.75</v>
      </c>
      <c r="CM239" s="89">
        <v>774.58</v>
      </c>
      <c r="CN239" s="89">
        <v>1549.17</v>
      </c>
      <c r="CO239" s="89">
        <v>1549.17</v>
      </c>
      <c r="CP239" s="89">
        <v>1549.17</v>
      </c>
      <c r="CQ239" s="89">
        <v>2323.75</v>
      </c>
      <c r="CR239" s="89">
        <v>3098.33</v>
      </c>
      <c r="CS239" s="89">
        <v>1549.17</v>
      </c>
      <c r="CT239" s="89">
        <v>2323.75</v>
      </c>
      <c r="CU239" s="89">
        <v>1549.17</v>
      </c>
      <c r="CV239" s="89">
        <v>2323.75</v>
      </c>
      <c r="CW239" s="89">
        <v>774.58</v>
      </c>
      <c r="CX239" s="89">
        <v>2204.58</v>
      </c>
      <c r="CY239" s="89">
        <v>1549.17</v>
      </c>
      <c r="CZ239" s="89">
        <v>1549.17</v>
      </c>
      <c r="DA239" s="89">
        <v>1549.17</v>
      </c>
      <c r="DB239" s="89">
        <v>2323.75</v>
      </c>
      <c r="DC239" s="89">
        <v>2323.75</v>
      </c>
      <c r="DD239" s="89">
        <v>1549.17</v>
      </c>
      <c r="DE239" s="89">
        <v>1549.17</v>
      </c>
      <c r="DF239" s="89">
        <v>774.58</v>
      </c>
      <c r="DG239" s="89">
        <v>1549.17</v>
      </c>
      <c r="DH239" s="89">
        <v>2323.75</v>
      </c>
      <c r="DI239" s="89">
        <v>1549.17</v>
      </c>
      <c r="DJ239" s="89">
        <v>1549.17</v>
      </c>
      <c r="DK239" s="89">
        <v>1549.17</v>
      </c>
      <c r="DL239" s="89">
        <v>1549.17</v>
      </c>
      <c r="DM239" s="89">
        <v>2323.75</v>
      </c>
      <c r="DN239" s="89">
        <v>1549.17</v>
      </c>
      <c r="DO239" s="89">
        <v>2323.75</v>
      </c>
      <c r="DP239" s="89">
        <v>774.58</v>
      </c>
      <c r="DQ239" s="89">
        <v>2323.75</v>
      </c>
      <c r="DR239" s="89">
        <v>2323.75</v>
      </c>
      <c r="DS239" s="89">
        <v>1549.17</v>
      </c>
      <c r="DT239" s="89">
        <v>2979.17</v>
      </c>
      <c r="DU239" s="89">
        <v>1549.17</v>
      </c>
      <c r="DV239" s="89">
        <v>1549.17</v>
      </c>
      <c r="DW239" s="89">
        <v>2204.58</v>
      </c>
      <c r="DX239" s="89">
        <v>2323.75</v>
      </c>
      <c r="DY239" s="89">
        <v>1549.17</v>
      </c>
      <c r="DZ239" s="89">
        <v>2323.75</v>
      </c>
      <c r="EA239" s="89">
        <v>3098.33</v>
      </c>
      <c r="EB239" s="89">
        <v>2323.75</v>
      </c>
      <c r="EC239" s="89">
        <v>2323.75</v>
      </c>
      <c r="ED239" s="89">
        <v>1549.17</v>
      </c>
      <c r="EE239" s="89">
        <v>2323.75</v>
      </c>
      <c r="EF239" s="89">
        <v>1549.17</v>
      </c>
      <c r="EG239" s="89">
        <v>2323.75</v>
      </c>
      <c r="EH239" s="89">
        <v>774.58</v>
      </c>
      <c r="EI239" s="89">
        <v>1549.17</v>
      </c>
      <c r="EJ239" s="89">
        <v>2323.75</v>
      </c>
      <c r="EK239" s="89">
        <v>1549.17</v>
      </c>
      <c r="EL239" s="89">
        <v>1549.17</v>
      </c>
      <c r="EM239" s="89">
        <v>1549.17</v>
      </c>
      <c r="EN239" s="89">
        <v>2323.75</v>
      </c>
      <c r="EO239" s="89">
        <v>3098.33</v>
      </c>
      <c r="EP239" s="89">
        <v>2323.75</v>
      </c>
      <c r="EQ239" s="89">
        <v>2323.75</v>
      </c>
      <c r="ER239" s="89">
        <v>1549.17</v>
      </c>
      <c r="ES239" s="89">
        <v>2323.75</v>
      </c>
      <c r="ET239" s="89">
        <v>774.58</v>
      </c>
      <c r="EU239" s="89">
        <v>2204.58</v>
      </c>
      <c r="EV239" s="89">
        <v>1549.17</v>
      </c>
      <c r="EW239" s="89">
        <v>1549.17</v>
      </c>
      <c r="EX239" s="89">
        <v>2323.75</v>
      </c>
      <c r="EY239" s="89">
        <v>1549.17</v>
      </c>
      <c r="EZ239" s="89">
        <v>2323.75</v>
      </c>
      <c r="FA239" s="89">
        <v>1549.17</v>
      </c>
      <c r="FB239" s="89">
        <v>1549.17</v>
      </c>
      <c r="FC239" s="89">
        <v>3753.75</v>
      </c>
      <c r="FD239" s="89">
        <v>1549.17</v>
      </c>
      <c r="FE239" s="89">
        <v>2323.75</v>
      </c>
      <c r="FF239" s="89">
        <v>1549.17</v>
      </c>
      <c r="FG239" s="89">
        <v>774.58</v>
      </c>
      <c r="FH239" s="89">
        <v>1549.17</v>
      </c>
      <c r="FI239" s="89">
        <v>1549.17</v>
      </c>
      <c r="FJ239" s="89">
        <v>2323.75</v>
      </c>
      <c r="FK239" s="89">
        <v>2323.75</v>
      </c>
      <c r="FL239" s="89">
        <v>2323.75</v>
      </c>
      <c r="FM239" s="89">
        <v>2323.75</v>
      </c>
      <c r="FN239" s="89">
        <v>1549.17</v>
      </c>
      <c r="FO239" s="89">
        <v>2323.75</v>
      </c>
      <c r="FP239" s="89">
        <v>1549.17</v>
      </c>
      <c r="FQ239" s="89">
        <v>1549.17</v>
      </c>
      <c r="FR239" s="89">
        <v>2323.75</v>
      </c>
      <c r="FS239" s="89">
        <v>774.58</v>
      </c>
      <c r="FT239" s="89">
        <v>1549.17</v>
      </c>
      <c r="FU239" s="89">
        <v>2323.75</v>
      </c>
      <c r="FV239" s="89">
        <v>2204.58</v>
      </c>
      <c r="FW239" s="89">
        <v>774.58</v>
      </c>
      <c r="FX239" s="89">
        <v>1549.17</v>
      </c>
      <c r="FY239" s="89">
        <v>0</v>
      </c>
      <c r="FZ239" s="89">
        <v>2204.58</v>
      </c>
      <c r="GA239" s="89">
        <v>2323.75</v>
      </c>
    </row>
    <row r="240" spans="2:183">
      <c r="B240" s="171" t="s">
        <v>8</v>
      </c>
      <c r="C240" s="177" t="s">
        <v>96</v>
      </c>
      <c r="D240" s="83">
        <v>0.90690707523667169</v>
      </c>
      <c r="E240" s="84">
        <v>0.90346689811466319</v>
      </c>
      <c r="F240" s="84">
        <v>0.87671275535625315</v>
      </c>
      <c r="G240" s="84">
        <v>0.87973428723999725</v>
      </c>
      <c r="H240" s="84">
        <v>0.88771798704534133</v>
      </c>
      <c r="I240" s="84">
        <v>0.87838333408393432</v>
      </c>
      <c r="J240" s="84">
        <v>0.89772047832585944</v>
      </c>
      <c r="K240" s="84">
        <v>0.89724090682610858</v>
      </c>
      <c r="L240" s="84">
        <v>0.87478032052808008</v>
      </c>
      <c r="M240" s="84">
        <v>0.89413926258096665</v>
      </c>
      <c r="N240" s="84">
        <v>0.88629037965399438</v>
      </c>
      <c r="O240" s="84">
        <v>0.89448804185351272</v>
      </c>
      <c r="P240" s="84">
        <v>0.90815894369706029</v>
      </c>
      <c r="Q240" s="84">
        <v>0.90922554469495021</v>
      </c>
      <c r="R240" s="84">
        <v>0.87498754359740905</v>
      </c>
      <c r="S240" s="84">
        <v>0.87903957383018827</v>
      </c>
      <c r="T240" s="84">
        <v>0.88675261584454412</v>
      </c>
      <c r="U240" s="84">
        <v>0.88772497120908966</v>
      </c>
      <c r="V240" s="84">
        <v>0.89420777279521679</v>
      </c>
      <c r="W240" s="84">
        <v>0.89591429995017435</v>
      </c>
      <c r="X240" s="84">
        <v>0.86759385193429894</v>
      </c>
      <c r="Y240" s="84">
        <v>0.88047458893871455</v>
      </c>
      <c r="Z240" s="84">
        <v>0.87151211791727523</v>
      </c>
      <c r="AA240" s="84">
        <v>0.88033756851021427</v>
      </c>
      <c r="AB240" s="84">
        <v>0.8827105132037868</v>
      </c>
      <c r="AC240" s="84">
        <v>0.8919358282876293</v>
      </c>
      <c r="AD240" s="84">
        <v>0.8679995017438964</v>
      </c>
      <c r="AE240" s="84">
        <v>0.86772262745626361</v>
      </c>
      <c r="AF240" s="84">
        <v>0.86668682566540778</v>
      </c>
      <c r="AG240" s="84">
        <v>0.87817089255039216</v>
      </c>
      <c r="AH240" s="84">
        <v>0.89030891878425511</v>
      </c>
      <c r="AI240" s="84">
        <v>0.89110612855007476</v>
      </c>
      <c r="AJ240" s="84">
        <v>0.85634139907740414</v>
      </c>
      <c r="AK240" s="84">
        <v>0.86735176880916787</v>
      </c>
      <c r="AL240" s="84">
        <v>0.8625562468233493</v>
      </c>
      <c r="AM240" s="84">
        <v>0.85764823119083211</v>
      </c>
      <c r="AN240" s="84">
        <v>0.8835450921773792</v>
      </c>
      <c r="AO240" s="84">
        <v>0.89562667163444276</v>
      </c>
      <c r="AP240" s="84">
        <v>0.86775037369207775</v>
      </c>
      <c r="AQ240" s="84">
        <v>0.86016946426388563</v>
      </c>
      <c r="AR240" s="84">
        <v>0.87646985550572998</v>
      </c>
      <c r="AS240" s="84">
        <v>0.8864962587900741</v>
      </c>
      <c r="AT240" s="84">
        <v>0.89276905829596409</v>
      </c>
      <c r="AU240" s="84">
        <v>0.8974713502740409</v>
      </c>
      <c r="AV240" s="84">
        <v>0.86938898932645359</v>
      </c>
      <c r="AW240" s="84">
        <v>0.87361111111111112</v>
      </c>
      <c r="AX240" s="84">
        <v>0.86887429148625439</v>
      </c>
      <c r="AY240" s="84">
        <v>0.86063153961136019</v>
      </c>
      <c r="AZ240" s="84">
        <v>0.88901968111609364</v>
      </c>
      <c r="BA240" s="84">
        <v>0.89834197819153694</v>
      </c>
      <c r="BB240" s="84">
        <v>0.87201566668558783</v>
      </c>
      <c r="BC240" s="84">
        <v>0.85533297011860354</v>
      </c>
      <c r="BD240" s="84">
        <v>0.87573492775286499</v>
      </c>
      <c r="BE240" s="84">
        <v>0.88194118290431123</v>
      </c>
      <c r="BF240" s="84">
        <v>0.88923143996013954</v>
      </c>
      <c r="BG240" s="84">
        <v>0.90011833582461387</v>
      </c>
      <c r="BH240" s="84">
        <v>0.85942315239559675</v>
      </c>
      <c r="BI240" s="84">
        <v>0.86706527154957647</v>
      </c>
      <c r="BJ240" s="84">
        <v>0.86579897189106425</v>
      </c>
      <c r="BK240" s="84">
        <v>0.85990284005979079</v>
      </c>
      <c r="BL240" s="84">
        <v>0.89666791230692577</v>
      </c>
      <c r="BM240" s="84">
        <v>0.90586403807870608</v>
      </c>
      <c r="BN240" s="84">
        <v>0.87280144494270051</v>
      </c>
      <c r="BO240" s="84">
        <v>0.8690478733328616</v>
      </c>
      <c r="BP240" s="84">
        <v>0.89068261086198308</v>
      </c>
      <c r="BQ240" s="84">
        <v>0.89360552270782534</v>
      </c>
      <c r="BR240" s="84">
        <v>0.91032012954658692</v>
      </c>
      <c r="BS240" s="84">
        <v>0.91948804185351274</v>
      </c>
      <c r="BT240" s="84">
        <v>0.8827067959416075</v>
      </c>
      <c r="BU240" s="84">
        <v>0.90160687593423017</v>
      </c>
      <c r="BV240" s="84">
        <v>0.90968339649104746</v>
      </c>
      <c r="BW240" s="84">
        <v>0.91066890881913298</v>
      </c>
      <c r="BX240" s="84">
        <v>0.94341056302939708</v>
      </c>
      <c r="BY240" s="84">
        <v>0.95482347985573002</v>
      </c>
      <c r="BZ240" s="84" t="e">
        <v>#DIV/0!</v>
      </c>
      <c r="CA240" s="84">
        <v>0.92479137587978499</v>
      </c>
      <c r="CB240" s="84">
        <v>0.92116342800199302</v>
      </c>
      <c r="CC240" s="84">
        <v>0.9182981515913814</v>
      </c>
      <c r="CD240" s="84">
        <v>0.95042351768809163</v>
      </c>
      <c r="CE240" s="84">
        <v>0.94942700548081715</v>
      </c>
      <c r="CF240" s="84">
        <v>0.93523158185947464</v>
      </c>
      <c r="CG240" s="84">
        <v>0.93975460886895867</v>
      </c>
      <c r="CH240" s="84">
        <v>0.97194253398614172</v>
      </c>
      <c r="CI240" s="84">
        <v>0.97420279023418033</v>
      </c>
      <c r="CJ240" s="84">
        <v>0.987406576980568</v>
      </c>
      <c r="CK240" s="84">
        <v>0.9827647004031882</v>
      </c>
      <c r="CL240" s="84">
        <v>0.97733557548579975</v>
      </c>
      <c r="CM240" s="84">
        <v>0.95960908699036873</v>
      </c>
      <c r="CN240" s="84">
        <v>0.94430742401594414</v>
      </c>
      <c r="CO240" s="84">
        <v>0.95140596148773415</v>
      </c>
      <c r="CP240" s="84">
        <v>0.95972845042351773</v>
      </c>
      <c r="CQ240" s="84">
        <v>0.96477329347284502</v>
      </c>
      <c r="CR240" s="84">
        <v>0.94739144700864053</v>
      </c>
      <c r="CS240" s="84">
        <v>0.95458395615346292</v>
      </c>
      <c r="CT240" s="84">
        <v>0.97121539461240047</v>
      </c>
      <c r="CU240" s="84">
        <v>0.98147732934728449</v>
      </c>
      <c r="CV240" s="84">
        <v>0.97777154957648227</v>
      </c>
      <c r="CW240" s="84">
        <v>0.98532455410587827</v>
      </c>
      <c r="CX240" s="84">
        <v>0.97587900493070634</v>
      </c>
      <c r="CY240" s="84">
        <v>0.94650359323429689</v>
      </c>
      <c r="CZ240" s="84">
        <v>0.94182859990034873</v>
      </c>
      <c r="DA240" s="84">
        <v>0.95484169824552378</v>
      </c>
      <c r="DB240" s="84">
        <v>0.96096786248131538</v>
      </c>
      <c r="DC240" s="84">
        <v>0.96893996013951167</v>
      </c>
      <c r="DD240" s="84">
        <v>0.940108472569822</v>
      </c>
      <c r="DE240" s="84">
        <v>0.95391131041355259</v>
      </c>
      <c r="DF240" s="84">
        <v>0.97381461870540631</v>
      </c>
      <c r="DG240" s="84">
        <v>0.97010463378176381</v>
      </c>
      <c r="DH240" s="84">
        <v>0.97513079222720478</v>
      </c>
      <c r="DI240" s="84">
        <v>0.97660722035089165</v>
      </c>
      <c r="DJ240" s="84">
        <v>0.96899601395117085</v>
      </c>
      <c r="DK240" s="84">
        <v>0.94434186230546036</v>
      </c>
      <c r="DL240" s="84">
        <v>0.93751245640259095</v>
      </c>
      <c r="DM240" s="84">
        <v>0.95020941768373102</v>
      </c>
      <c r="DN240" s="84">
        <v>0.96185849526656697</v>
      </c>
      <c r="DO240" s="84">
        <v>0.96832336821126064</v>
      </c>
      <c r="DP240" s="84">
        <v>0.94019211096885436</v>
      </c>
      <c r="DQ240" s="84">
        <v>0.9553188839063278</v>
      </c>
      <c r="DR240" s="84">
        <v>0.9717945583570845</v>
      </c>
      <c r="DS240" s="84">
        <v>0.96771923268560045</v>
      </c>
      <c r="DT240" s="84">
        <v>0.97499999999999998</v>
      </c>
      <c r="DU240" s="84">
        <v>0.9730803937371274</v>
      </c>
      <c r="DV240" s="84">
        <v>0.95962518282784448</v>
      </c>
      <c r="DW240" s="84">
        <v>0.94330729543372394</v>
      </c>
      <c r="DX240" s="84">
        <v>0.93052441454907819</v>
      </c>
      <c r="DY240" s="84">
        <v>0.94143381950833493</v>
      </c>
      <c r="DZ240" s="84">
        <v>0.96170901843547585</v>
      </c>
      <c r="EA240" s="84">
        <v>0.95565520677628302</v>
      </c>
      <c r="EB240" s="84">
        <v>0.93205988509370719</v>
      </c>
      <c r="EC240" s="84">
        <v>0.93662805181863473</v>
      </c>
      <c r="ED240" s="84">
        <v>0.95924236477922675</v>
      </c>
      <c r="EE240" s="84">
        <v>0.96198305929247629</v>
      </c>
      <c r="EF240" s="84">
        <v>0.97760338814150471</v>
      </c>
      <c r="EG240" s="84">
        <v>0.97295777833960961</v>
      </c>
      <c r="EH240" s="84">
        <v>0.95734304932735426</v>
      </c>
      <c r="EI240" s="84">
        <v>0.94389137302082604</v>
      </c>
      <c r="EJ240" s="84">
        <v>0.93300323866467361</v>
      </c>
      <c r="EK240" s="84">
        <v>0.93848717437319451</v>
      </c>
      <c r="EL240" s="84">
        <v>0.9629484304932735</v>
      </c>
      <c r="EM240" s="84">
        <v>0.95950423517688088</v>
      </c>
      <c r="EN240" s="84">
        <v>0.94105410117672805</v>
      </c>
      <c r="EO240" s="84">
        <v>0.94318011958146486</v>
      </c>
      <c r="EP240" s="84">
        <v>0.95766610264361673</v>
      </c>
      <c r="EQ240" s="84">
        <v>0.96872197309417041</v>
      </c>
      <c r="ER240" s="84">
        <v>0.9665047334329846</v>
      </c>
      <c r="ES240" s="84">
        <v>0.96851342880563185</v>
      </c>
      <c r="ET240" s="84">
        <v>0.95380145923693305</v>
      </c>
      <c r="EU240" s="84">
        <v>0.92578069516871941</v>
      </c>
      <c r="EV240" s="84">
        <v>0.92725460886895861</v>
      </c>
      <c r="EW240" s="84">
        <v>0.93220773204830443</v>
      </c>
      <c r="EX240" s="84">
        <v>0.95259715994020921</v>
      </c>
      <c r="EY240" s="84">
        <v>0.95601644245142003</v>
      </c>
      <c r="EZ240" s="84">
        <v>0.92585121372184453</v>
      </c>
      <c r="FA240" s="84">
        <v>0.93238664673642258</v>
      </c>
      <c r="FB240" s="84">
        <v>0.95363215832105563</v>
      </c>
      <c r="FC240" s="84">
        <v>0.9587942202291978</v>
      </c>
      <c r="FD240" s="84">
        <v>0.95134529147982061</v>
      </c>
      <c r="FE240" s="84">
        <v>0.94872324743581793</v>
      </c>
      <c r="FF240" s="84">
        <v>0.9304185351270553</v>
      </c>
      <c r="FG240" s="84">
        <v>0.92113542343547938</v>
      </c>
      <c r="FH240" s="84">
        <v>0.91518435475834581</v>
      </c>
      <c r="FI240" s="84">
        <v>0.9222611962864552</v>
      </c>
      <c r="FJ240" s="84">
        <v>0.94614474339810661</v>
      </c>
      <c r="FK240" s="84">
        <v>0.94827478824115596</v>
      </c>
      <c r="FL240" s="84">
        <v>0.92022183476912589</v>
      </c>
      <c r="FM240" s="84">
        <v>0.92336821126058799</v>
      </c>
      <c r="FN240" s="84">
        <v>0.93835837123868471</v>
      </c>
      <c r="FO240" s="84">
        <v>0.94744643746885904</v>
      </c>
      <c r="FP240" s="84">
        <v>0.93971101145989033</v>
      </c>
      <c r="FQ240" s="84">
        <v>0.94474867916210314</v>
      </c>
      <c r="FR240" s="84">
        <v>0.92417164922770301</v>
      </c>
      <c r="FS240" s="84">
        <v>0.91751967110808008</v>
      </c>
      <c r="FT240" s="84">
        <v>0.90887518684603885</v>
      </c>
      <c r="FU240" s="84">
        <v>0.91147197148573966</v>
      </c>
      <c r="FV240" s="84">
        <v>0.94312406576980568</v>
      </c>
      <c r="FW240" s="84">
        <v>0.93225585450921777</v>
      </c>
      <c r="FX240" s="84">
        <v>0.90898789719851492</v>
      </c>
      <c r="FY240" s="84" t="e">
        <v>#DIV/0!</v>
      </c>
      <c r="FZ240" s="84">
        <v>0.92005464318593533</v>
      </c>
      <c r="GA240" s="84">
        <v>0.94587070254110617</v>
      </c>
    </row>
    <row r="241" spans="2:183" s="41" customFormat="1">
      <c r="B241" s="96" t="s">
        <v>8</v>
      </c>
      <c r="C241" s="166" t="s">
        <v>42</v>
      </c>
      <c r="D241" s="178">
        <v>54491.95</v>
      </c>
      <c r="E241" s="179">
        <v>36111.08</v>
      </c>
      <c r="F241" s="179">
        <v>53701.86</v>
      </c>
      <c r="G241" s="179">
        <v>35444.94</v>
      </c>
      <c r="H241" s="179">
        <v>53353.3</v>
      </c>
      <c r="I241" s="179">
        <v>70611.02</v>
      </c>
      <c r="J241" s="179">
        <v>52749.13</v>
      </c>
      <c r="K241" s="179">
        <v>52632.94</v>
      </c>
      <c r="L241" s="179">
        <v>35026.660000000003</v>
      </c>
      <c r="M241" s="179">
        <v>35011.17</v>
      </c>
      <c r="N241" s="179">
        <v>52493.52</v>
      </c>
      <c r="O241" s="179">
        <v>34995.68</v>
      </c>
      <c r="P241" s="179">
        <v>52470.27</v>
      </c>
      <c r="Q241" s="179">
        <v>34902.730000000003</v>
      </c>
      <c r="R241" s="179">
        <v>52028.77</v>
      </c>
      <c r="S241" s="179">
        <v>34391.5</v>
      </c>
      <c r="T241" s="179">
        <v>17071.82</v>
      </c>
      <c r="U241" s="179">
        <v>33988.71</v>
      </c>
      <c r="V241" s="179">
        <v>50959.839999999997</v>
      </c>
      <c r="W241" s="179">
        <v>33957.730000000003</v>
      </c>
      <c r="X241" s="179">
        <v>50913.37</v>
      </c>
      <c r="Y241" s="179">
        <v>50890.13</v>
      </c>
      <c r="Z241" s="179">
        <v>33926.75</v>
      </c>
      <c r="AA241" s="179">
        <v>33911.26</v>
      </c>
      <c r="AB241" s="179">
        <v>67853.509999999995</v>
      </c>
      <c r="AC241" s="179">
        <v>50797.17</v>
      </c>
      <c r="AD241" s="179">
        <v>33709.870000000003</v>
      </c>
      <c r="AE241" s="179">
        <v>16746.490000000002</v>
      </c>
      <c r="AF241" s="179">
        <v>64201.04</v>
      </c>
      <c r="AG241" s="179">
        <v>33431.019999999997</v>
      </c>
      <c r="AH241" s="179">
        <v>50169.77</v>
      </c>
      <c r="AI241" s="179">
        <v>33477.49</v>
      </c>
      <c r="AJ241" s="179">
        <v>50262.720000000001</v>
      </c>
      <c r="AK241" s="179">
        <v>33554.949999999997</v>
      </c>
      <c r="AL241" s="179">
        <v>50402.13</v>
      </c>
      <c r="AM241" s="179">
        <v>50448.62</v>
      </c>
      <c r="AN241" s="179">
        <v>50471.85</v>
      </c>
      <c r="AO241" s="179">
        <v>34654.86</v>
      </c>
      <c r="AP241" s="179">
        <v>51749.91</v>
      </c>
      <c r="AQ241" s="179">
        <v>34298.550000000003</v>
      </c>
      <c r="AR241" s="179">
        <v>51285.16</v>
      </c>
      <c r="AS241" s="179">
        <v>34236.589999999997</v>
      </c>
      <c r="AT241" s="179">
        <v>34267.57</v>
      </c>
      <c r="AU241" s="179">
        <v>34314.04</v>
      </c>
      <c r="AV241" s="179">
        <v>34360.519999999997</v>
      </c>
      <c r="AW241" s="179">
        <v>51587.25</v>
      </c>
      <c r="AX241" s="179">
        <v>34453.46</v>
      </c>
      <c r="AY241" s="179">
        <v>51726.68</v>
      </c>
      <c r="AZ241" s="179">
        <v>34499.94</v>
      </c>
      <c r="BA241" s="179">
        <v>53306.82</v>
      </c>
      <c r="BB241" s="179">
        <v>35382.959999999999</v>
      </c>
      <c r="BC241" s="179">
        <v>50066.080000000002</v>
      </c>
      <c r="BD241" s="179">
        <v>35073.129999999997</v>
      </c>
      <c r="BE241" s="179">
        <v>52702.65</v>
      </c>
      <c r="BF241" s="179">
        <v>35166.089999999997</v>
      </c>
      <c r="BG241" s="179">
        <v>32489.599999999999</v>
      </c>
      <c r="BH241" s="179">
        <v>52865.31</v>
      </c>
      <c r="BI241" s="179">
        <v>35305.51</v>
      </c>
      <c r="BJ241" s="179">
        <v>35351.980000000003</v>
      </c>
      <c r="BK241" s="179">
        <v>35398.46</v>
      </c>
      <c r="BL241" s="179">
        <v>53144.160000000003</v>
      </c>
      <c r="BM241" s="179">
        <v>51939.98</v>
      </c>
      <c r="BN241" s="179">
        <v>54515.18</v>
      </c>
      <c r="BO241" s="179">
        <v>18063.29</v>
      </c>
      <c r="BP241" s="179">
        <v>54027.199999999997</v>
      </c>
      <c r="BQ241" s="179">
        <v>36095.58</v>
      </c>
      <c r="BR241" s="179">
        <v>36126.57</v>
      </c>
      <c r="BS241" s="179">
        <v>54259.56</v>
      </c>
      <c r="BT241" s="179">
        <v>54329.29</v>
      </c>
      <c r="BU241" s="179">
        <v>54422.23</v>
      </c>
      <c r="BV241" s="179">
        <v>54515.18</v>
      </c>
      <c r="BW241" s="179">
        <v>54584.89</v>
      </c>
      <c r="BX241" s="179">
        <v>36405.42</v>
      </c>
      <c r="BY241" s="179">
        <v>37520.81</v>
      </c>
      <c r="BZ241" s="179">
        <v>0</v>
      </c>
      <c r="CA241" s="179">
        <v>52865.91</v>
      </c>
      <c r="CB241" s="179">
        <v>37040.57</v>
      </c>
      <c r="CC241" s="179">
        <v>37102.54</v>
      </c>
      <c r="CD241" s="179">
        <v>37149.019999999997</v>
      </c>
      <c r="CE241" s="179">
        <v>37180</v>
      </c>
      <c r="CF241" s="179">
        <v>37241.96</v>
      </c>
      <c r="CG241" s="179">
        <v>55955.9</v>
      </c>
      <c r="CH241" s="179">
        <v>37365.9</v>
      </c>
      <c r="CI241" s="179">
        <v>74824.740000000005</v>
      </c>
      <c r="CJ241" s="179">
        <v>37443.360000000001</v>
      </c>
      <c r="CK241" s="179">
        <v>38574.25</v>
      </c>
      <c r="CL241" s="179">
        <v>57629</v>
      </c>
      <c r="CM241" s="179">
        <v>19101.23</v>
      </c>
      <c r="CN241" s="179">
        <v>38094.01</v>
      </c>
      <c r="CO241" s="179">
        <v>38171.46</v>
      </c>
      <c r="CP241" s="179">
        <v>38202.449999999997</v>
      </c>
      <c r="CQ241" s="179">
        <v>57373.39</v>
      </c>
      <c r="CR241" s="179">
        <v>76621.78</v>
      </c>
      <c r="CS241" s="179">
        <v>38372.86</v>
      </c>
      <c r="CT241" s="179">
        <v>57652.23</v>
      </c>
      <c r="CU241" s="179">
        <v>38481.31</v>
      </c>
      <c r="CV241" s="179">
        <v>57745.18</v>
      </c>
      <c r="CW241" s="179">
        <v>19837.080000000002</v>
      </c>
      <c r="CX241" s="179">
        <v>56216.88</v>
      </c>
      <c r="CY241" s="179">
        <v>39271.379999999997</v>
      </c>
      <c r="CZ241" s="179">
        <v>39147.449999999997</v>
      </c>
      <c r="DA241" s="179">
        <v>39224.9</v>
      </c>
      <c r="DB241" s="179">
        <v>58883.82</v>
      </c>
      <c r="DC241" s="179">
        <v>58953.55</v>
      </c>
      <c r="DD241" s="179">
        <v>39364.32</v>
      </c>
      <c r="DE241" s="179">
        <v>39410.800000000003</v>
      </c>
      <c r="DF241" s="179">
        <v>19744.13</v>
      </c>
      <c r="DG241" s="179">
        <v>39550.22</v>
      </c>
      <c r="DH241" s="179">
        <v>59371.81</v>
      </c>
      <c r="DI241" s="179">
        <v>40789.56</v>
      </c>
      <c r="DJ241" s="179">
        <v>40619.15</v>
      </c>
      <c r="DK241" s="179">
        <v>40386.79</v>
      </c>
      <c r="DL241" s="179">
        <v>40278.339999999997</v>
      </c>
      <c r="DM241" s="179">
        <v>60533.7</v>
      </c>
      <c r="DN241" s="179">
        <v>40402.28</v>
      </c>
      <c r="DO241" s="179">
        <v>60673.11</v>
      </c>
      <c r="DP241" s="179">
        <v>20263.099999999999</v>
      </c>
      <c r="DQ241" s="179">
        <v>60859.02</v>
      </c>
      <c r="DR241" s="179">
        <v>60975.199999999997</v>
      </c>
      <c r="DS241" s="179">
        <v>40712.1</v>
      </c>
      <c r="DT241" s="179">
        <v>78352.08</v>
      </c>
      <c r="DU241" s="179">
        <v>41982.43</v>
      </c>
      <c r="DV241" s="179">
        <v>41812.019999999997</v>
      </c>
      <c r="DW241" s="179">
        <v>59148.97</v>
      </c>
      <c r="DX241" s="179">
        <v>62183.55</v>
      </c>
      <c r="DY241" s="179">
        <v>41533.17</v>
      </c>
      <c r="DZ241" s="179">
        <v>62369.46</v>
      </c>
      <c r="EA241" s="179">
        <v>83252.22</v>
      </c>
      <c r="EB241" s="179">
        <v>62532.13</v>
      </c>
      <c r="EC241" s="179">
        <v>62625.06</v>
      </c>
      <c r="ED241" s="179">
        <v>41827.5</v>
      </c>
      <c r="EE241" s="179">
        <v>62834.2</v>
      </c>
      <c r="EF241" s="179">
        <v>41935.94</v>
      </c>
      <c r="EG241" s="179">
        <v>64809.41</v>
      </c>
      <c r="EH241" s="179">
        <v>21517.919999999998</v>
      </c>
      <c r="EI241" s="179">
        <v>42787.99</v>
      </c>
      <c r="EJ241" s="179">
        <v>63996.08</v>
      </c>
      <c r="EK241" s="179">
        <v>42757</v>
      </c>
      <c r="EL241" s="179">
        <v>42803.48</v>
      </c>
      <c r="EM241" s="179">
        <v>42849.96</v>
      </c>
      <c r="EN241" s="179">
        <v>64391.1</v>
      </c>
      <c r="EO241" s="179">
        <v>85978.75</v>
      </c>
      <c r="EP241" s="179">
        <v>64577.02</v>
      </c>
      <c r="EQ241" s="179">
        <v>64669.96</v>
      </c>
      <c r="ER241" s="179">
        <v>43144.3</v>
      </c>
      <c r="ES241" s="179">
        <v>66668.38</v>
      </c>
      <c r="ET241" s="179">
        <v>22129.85</v>
      </c>
      <c r="EU241" s="179">
        <v>62610.17</v>
      </c>
      <c r="EV241" s="179">
        <v>43872.41</v>
      </c>
      <c r="EW241" s="179">
        <v>43949.86</v>
      </c>
      <c r="EX241" s="179">
        <v>65971.259999999995</v>
      </c>
      <c r="EY241" s="179">
        <v>44027.32</v>
      </c>
      <c r="EZ241" s="179">
        <v>66133.929999999993</v>
      </c>
      <c r="FA241" s="179">
        <v>44151.25</v>
      </c>
      <c r="FB241" s="179">
        <v>44228.72</v>
      </c>
      <c r="FC241" s="179">
        <v>107319.72</v>
      </c>
      <c r="FD241" s="179">
        <v>44321.66</v>
      </c>
      <c r="FE241" s="179">
        <v>68504.149999999994</v>
      </c>
      <c r="FF241" s="179">
        <v>45468.04</v>
      </c>
      <c r="FG241" s="179">
        <v>22602.34</v>
      </c>
      <c r="FH241" s="179">
        <v>45065.26</v>
      </c>
      <c r="FI241" s="179">
        <v>45142.720000000001</v>
      </c>
      <c r="FJ241" s="179">
        <v>67783.8</v>
      </c>
      <c r="FK241" s="179">
        <v>67853.5</v>
      </c>
      <c r="FL241" s="179">
        <v>67946.47</v>
      </c>
      <c r="FM241" s="179">
        <v>68039.399999999994</v>
      </c>
      <c r="FN241" s="179">
        <v>45452.56</v>
      </c>
      <c r="FO241" s="179">
        <v>68248.53</v>
      </c>
      <c r="FP241" s="179">
        <v>45530</v>
      </c>
      <c r="FQ241" s="179">
        <v>46924.25</v>
      </c>
      <c r="FR241" s="179">
        <v>70084.3</v>
      </c>
      <c r="FS241" s="179">
        <v>23222.01</v>
      </c>
      <c r="FT241" s="179">
        <v>46304.59</v>
      </c>
      <c r="FU241" s="179">
        <v>69596.31</v>
      </c>
      <c r="FV241" s="179">
        <v>66093.41</v>
      </c>
      <c r="FW241" s="179">
        <v>23245.25</v>
      </c>
      <c r="FX241" s="179">
        <v>46552.46</v>
      </c>
      <c r="FY241" s="179">
        <v>0</v>
      </c>
      <c r="FZ241" s="179">
        <v>66446.149999999994</v>
      </c>
      <c r="GA241" s="179">
        <v>70130.78</v>
      </c>
    </row>
    <row r="242" spans="2:183">
      <c r="B242" s="96" t="s">
        <v>8</v>
      </c>
      <c r="C242" s="166" t="s">
        <v>318</v>
      </c>
      <c r="D242" s="178">
        <v>0</v>
      </c>
      <c r="E242" s="179">
        <v>0</v>
      </c>
      <c r="F242" s="179">
        <v>0</v>
      </c>
      <c r="G242" s="179">
        <v>0</v>
      </c>
      <c r="H242" s="179">
        <v>0</v>
      </c>
      <c r="I242" s="179">
        <v>0</v>
      </c>
      <c r="J242" s="179">
        <v>0</v>
      </c>
      <c r="K242" s="179">
        <v>0</v>
      </c>
      <c r="L242" s="179">
        <v>0</v>
      </c>
      <c r="M242" s="179">
        <v>0</v>
      </c>
      <c r="N242" s="179">
        <v>0</v>
      </c>
      <c r="O242" s="179">
        <v>0</v>
      </c>
      <c r="P242" s="179">
        <v>0</v>
      </c>
      <c r="Q242" s="179">
        <v>0</v>
      </c>
      <c r="R242" s="179">
        <v>0</v>
      </c>
      <c r="S242" s="179">
        <v>0</v>
      </c>
      <c r="T242" s="179">
        <v>0</v>
      </c>
      <c r="U242" s="179">
        <v>0</v>
      </c>
      <c r="V242" s="179">
        <v>0</v>
      </c>
      <c r="W242" s="179">
        <v>0</v>
      </c>
      <c r="X242" s="179">
        <v>0</v>
      </c>
      <c r="Y242" s="179">
        <v>0</v>
      </c>
      <c r="Z242" s="179">
        <v>0</v>
      </c>
      <c r="AA242" s="179">
        <v>0</v>
      </c>
      <c r="AB242" s="179">
        <v>0</v>
      </c>
      <c r="AC242" s="179">
        <v>0</v>
      </c>
      <c r="AD242" s="179">
        <v>0</v>
      </c>
      <c r="AE242" s="179">
        <v>0</v>
      </c>
      <c r="AF242" s="179">
        <v>0</v>
      </c>
      <c r="AG242" s="179">
        <v>0</v>
      </c>
      <c r="AH242" s="179">
        <v>0</v>
      </c>
      <c r="AI242" s="179">
        <v>0</v>
      </c>
      <c r="AJ242" s="179">
        <v>0</v>
      </c>
      <c r="AK242" s="179">
        <v>0</v>
      </c>
      <c r="AL242" s="179">
        <v>0</v>
      </c>
      <c r="AM242" s="179">
        <v>0</v>
      </c>
      <c r="AN242" s="179">
        <v>0</v>
      </c>
      <c r="AO242" s="179">
        <v>0</v>
      </c>
      <c r="AP242" s="179">
        <v>0</v>
      </c>
      <c r="AQ242" s="179">
        <v>0</v>
      </c>
      <c r="AR242" s="179">
        <v>0</v>
      </c>
      <c r="AS242" s="179">
        <v>0</v>
      </c>
      <c r="AT242" s="179">
        <v>0</v>
      </c>
      <c r="AU242" s="179">
        <v>0</v>
      </c>
      <c r="AV242" s="179">
        <v>0</v>
      </c>
      <c r="AW242" s="179">
        <v>0</v>
      </c>
      <c r="AX242" s="179">
        <v>0</v>
      </c>
      <c r="AY242" s="179">
        <v>0</v>
      </c>
      <c r="AZ242" s="179">
        <v>0</v>
      </c>
      <c r="BA242" s="179">
        <v>0</v>
      </c>
      <c r="BB242" s="179">
        <v>0</v>
      </c>
      <c r="BC242" s="179">
        <v>0</v>
      </c>
      <c r="BD242" s="179">
        <v>0</v>
      </c>
      <c r="BE242" s="179">
        <v>0</v>
      </c>
      <c r="BF242" s="179">
        <v>0</v>
      </c>
      <c r="BG242" s="179">
        <v>0</v>
      </c>
      <c r="BH242" s="179">
        <v>0</v>
      </c>
      <c r="BI242" s="179">
        <v>0</v>
      </c>
      <c r="BJ242" s="179">
        <v>0</v>
      </c>
      <c r="BK242" s="179">
        <v>0</v>
      </c>
      <c r="BL242" s="179">
        <v>0</v>
      </c>
      <c r="BM242" s="179">
        <v>0</v>
      </c>
      <c r="BN242" s="179">
        <v>0</v>
      </c>
      <c r="BO242" s="179">
        <v>0</v>
      </c>
      <c r="BP242" s="179">
        <v>0</v>
      </c>
      <c r="BQ242" s="179">
        <v>0</v>
      </c>
      <c r="BR242" s="179">
        <v>0</v>
      </c>
      <c r="BS242" s="179">
        <v>0</v>
      </c>
      <c r="BT242" s="179">
        <v>0</v>
      </c>
      <c r="BU242" s="179">
        <v>0</v>
      </c>
      <c r="BV242" s="179">
        <v>0</v>
      </c>
      <c r="BW242" s="179">
        <v>0</v>
      </c>
      <c r="BX242" s="179">
        <v>0</v>
      </c>
      <c r="BY242" s="179">
        <v>0</v>
      </c>
      <c r="BZ242" s="179">
        <v>0</v>
      </c>
      <c r="CA242" s="179">
        <v>0</v>
      </c>
      <c r="CB242" s="179">
        <v>0</v>
      </c>
      <c r="CC242" s="179">
        <v>0</v>
      </c>
      <c r="CD242" s="179">
        <v>0</v>
      </c>
      <c r="CE242" s="179">
        <v>0</v>
      </c>
      <c r="CF242" s="179">
        <v>0</v>
      </c>
      <c r="CG242" s="179">
        <v>0</v>
      </c>
      <c r="CH242" s="179">
        <v>0</v>
      </c>
      <c r="CI242" s="179">
        <v>0</v>
      </c>
      <c r="CJ242" s="179">
        <v>0</v>
      </c>
      <c r="CK242" s="179">
        <v>0</v>
      </c>
      <c r="CL242" s="179">
        <v>0</v>
      </c>
      <c r="CM242" s="179">
        <v>0</v>
      </c>
      <c r="CN242" s="179">
        <v>0</v>
      </c>
      <c r="CO242" s="179">
        <v>0</v>
      </c>
      <c r="CP242" s="179">
        <v>0</v>
      </c>
      <c r="CQ242" s="179">
        <v>0</v>
      </c>
      <c r="CR242" s="179">
        <v>0</v>
      </c>
      <c r="CS242" s="179">
        <v>0</v>
      </c>
      <c r="CT242" s="179">
        <v>0</v>
      </c>
      <c r="CU242" s="179">
        <v>0</v>
      </c>
      <c r="CV242" s="179">
        <v>0</v>
      </c>
      <c r="CW242" s="179">
        <v>0</v>
      </c>
      <c r="CX242" s="179">
        <v>0</v>
      </c>
      <c r="CY242" s="179">
        <v>0</v>
      </c>
      <c r="CZ242" s="179">
        <v>0</v>
      </c>
      <c r="DA242" s="179">
        <v>0</v>
      </c>
      <c r="DB242" s="179">
        <v>0</v>
      </c>
      <c r="DC242" s="179">
        <v>0</v>
      </c>
      <c r="DD242" s="179">
        <v>0</v>
      </c>
      <c r="DE242" s="179">
        <v>0</v>
      </c>
      <c r="DF242" s="179">
        <v>0</v>
      </c>
      <c r="DG242" s="179">
        <v>0</v>
      </c>
      <c r="DH242" s="179">
        <v>0</v>
      </c>
      <c r="DI242" s="179">
        <v>0</v>
      </c>
      <c r="DJ242" s="179">
        <v>0</v>
      </c>
      <c r="DK242" s="179">
        <v>0</v>
      </c>
      <c r="DL242" s="179">
        <v>0</v>
      </c>
      <c r="DM242" s="179">
        <v>0</v>
      </c>
      <c r="DN242" s="179">
        <v>0</v>
      </c>
      <c r="DO242" s="179">
        <v>0</v>
      </c>
      <c r="DP242" s="179">
        <v>0</v>
      </c>
      <c r="DQ242" s="179">
        <v>0</v>
      </c>
      <c r="DR242" s="179">
        <v>0</v>
      </c>
      <c r="DS242" s="179">
        <v>0</v>
      </c>
      <c r="DT242" s="179">
        <v>0</v>
      </c>
      <c r="DU242" s="179">
        <v>0</v>
      </c>
      <c r="DV242" s="179">
        <v>0</v>
      </c>
      <c r="DW242" s="179">
        <v>0</v>
      </c>
      <c r="DX242" s="179">
        <v>0</v>
      </c>
      <c r="DY242" s="179">
        <v>0</v>
      </c>
      <c r="DZ242" s="179">
        <v>0</v>
      </c>
      <c r="EA242" s="179">
        <v>0</v>
      </c>
      <c r="EB242" s="179">
        <v>0</v>
      </c>
      <c r="EC242" s="179">
        <v>0</v>
      </c>
      <c r="ED242" s="179">
        <v>0</v>
      </c>
      <c r="EE242" s="179">
        <v>0</v>
      </c>
      <c r="EF242" s="179">
        <v>0</v>
      </c>
      <c r="EG242" s="179">
        <v>0</v>
      </c>
      <c r="EH242" s="179">
        <v>0</v>
      </c>
      <c r="EI242" s="179">
        <v>0</v>
      </c>
      <c r="EJ242" s="179">
        <v>0</v>
      </c>
      <c r="EK242" s="179">
        <v>0</v>
      </c>
      <c r="EL242" s="179">
        <v>0</v>
      </c>
      <c r="EM242" s="179">
        <v>0</v>
      </c>
      <c r="EN242" s="179">
        <v>0</v>
      </c>
      <c r="EO242" s="179">
        <v>0</v>
      </c>
      <c r="EP242" s="179">
        <v>0</v>
      </c>
      <c r="EQ242" s="179">
        <v>0</v>
      </c>
      <c r="ER242" s="179">
        <v>0</v>
      </c>
      <c r="ES242" s="179">
        <v>0</v>
      </c>
      <c r="ET242" s="179">
        <v>0</v>
      </c>
      <c r="EU242" s="179">
        <v>0</v>
      </c>
      <c r="EV242" s="179">
        <v>0</v>
      </c>
      <c r="EW242" s="179">
        <v>0</v>
      </c>
      <c r="EX242" s="179">
        <v>0</v>
      </c>
      <c r="EY242" s="179">
        <v>0</v>
      </c>
      <c r="EZ242" s="179">
        <v>0</v>
      </c>
      <c r="FA242" s="179">
        <v>0</v>
      </c>
      <c r="FB242" s="179">
        <v>0</v>
      </c>
      <c r="FC242" s="179">
        <v>0</v>
      </c>
      <c r="FD242" s="179">
        <v>0</v>
      </c>
      <c r="FE242" s="179">
        <v>0</v>
      </c>
      <c r="FF242" s="179">
        <v>0</v>
      </c>
      <c r="FG242" s="179">
        <v>0</v>
      </c>
      <c r="FH242" s="179">
        <v>0</v>
      </c>
      <c r="FI242" s="179">
        <v>0</v>
      </c>
      <c r="FJ242" s="179">
        <v>0</v>
      </c>
      <c r="FK242" s="179">
        <v>0</v>
      </c>
      <c r="FL242" s="179">
        <v>0</v>
      </c>
      <c r="FM242" s="179">
        <v>0</v>
      </c>
      <c r="FN242" s="179">
        <v>0</v>
      </c>
      <c r="FO242" s="179">
        <v>0</v>
      </c>
      <c r="FP242" s="179">
        <v>0</v>
      </c>
      <c r="FQ242" s="179">
        <v>0</v>
      </c>
      <c r="FR242" s="179">
        <v>0</v>
      </c>
      <c r="FS242" s="179">
        <v>0</v>
      </c>
      <c r="FT242" s="179">
        <v>0</v>
      </c>
      <c r="FU242" s="179">
        <v>0</v>
      </c>
      <c r="FV242" s="179">
        <v>0</v>
      </c>
      <c r="FW242" s="179">
        <v>0</v>
      </c>
      <c r="FX242" s="179">
        <v>0</v>
      </c>
      <c r="FY242" s="179">
        <v>0</v>
      </c>
      <c r="FZ242" s="179">
        <v>0</v>
      </c>
      <c r="GA242" s="179">
        <v>0</v>
      </c>
    </row>
    <row r="243" spans="2:183">
      <c r="B243" s="96" t="s">
        <v>8</v>
      </c>
      <c r="C243" s="166" t="s">
        <v>43</v>
      </c>
      <c r="D243" s="175">
        <v>138.04</v>
      </c>
      <c r="E243" s="176">
        <v>124.39</v>
      </c>
      <c r="F243" s="176">
        <v>133.94</v>
      </c>
      <c r="G243" s="176">
        <v>129.97999999999999</v>
      </c>
      <c r="H243" s="176">
        <v>135.44999999999999</v>
      </c>
      <c r="I243" s="176">
        <v>129.94</v>
      </c>
      <c r="J243" s="176">
        <v>136.9</v>
      </c>
      <c r="K243" s="176">
        <v>136.78</v>
      </c>
      <c r="L243" s="176">
        <v>129.38</v>
      </c>
      <c r="M243" s="176">
        <v>136.26</v>
      </c>
      <c r="N243" s="176">
        <v>130.91999999999999</v>
      </c>
      <c r="O243" s="176">
        <v>136.31</v>
      </c>
      <c r="P243" s="176">
        <v>146.32</v>
      </c>
      <c r="Q243" s="176">
        <v>132.41999999999999</v>
      </c>
      <c r="R243" s="176">
        <v>141.55000000000001</v>
      </c>
      <c r="S243" s="176">
        <v>137.5</v>
      </c>
      <c r="T243" s="176">
        <v>143.11000000000001</v>
      </c>
      <c r="U243" s="176">
        <v>138.77000000000001</v>
      </c>
      <c r="V243" s="176">
        <v>144.41</v>
      </c>
      <c r="W243" s="176">
        <v>144.57</v>
      </c>
      <c r="X243" s="176">
        <v>136.04</v>
      </c>
      <c r="Y243" s="176">
        <v>142.38</v>
      </c>
      <c r="Z243" s="176">
        <v>136.46</v>
      </c>
      <c r="AA243" s="176">
        <v>142.22</v>
      </c>
      <c r="AB243" s="176">
        <v>150.68</v>
      </c>
      <c r="AC243" s="176">
        <v>137.47999999999999</v>
      </c>
      <c r="AD243" s="176">
        <v>148.28</v>
      </c>
      <c r="AE243" s="176">
        <v>48</v>
      </c>
      <c r="AF243" s="176">
        <v>143.43</v>
      </c>
      <c r="AG243" s="176">
        <v>145.06</v>
      </c>
      <c r="AH243" s="176">
        <v>151.84</v>
      </c>
      <c r="AI243" s="176">
        <v>151.86000000000001</v>
      </c>
      <c r="AJ243" s="176">
        <v>141.87</v>
      </c>
      <c r="AK243" s="176">
        <v>148.21</v>
      </c>
      <c r="AL243" s="176">
        <v>142.69999999999999</v>
      </c>
      <c r="AM243" s="176">
        <v>146.72999999999999</v>
      </c>
      <c r="AN243" s="176">
        <v>150.74</v>
      </c>
      <c r="AO243" s="176">
        <v>142.80000000000001</v>
      </c>
      <c r="AP243" s="176">
        <v>148.34</v>
      </c>
      <c r="AQ243" s="176">
        <v>142.37</v>
      </c>
      <c r="AR243" s="176">
        <v>149.62</v>
      </c>
      <c r="AS243" s="176">
        <v>146.32</v>
      </c>
      <c r="AT243" s="176">
        <v>152.13</v>
      </c>
      <c r="AU243" s="176">
        <v>152.81</v>
      </c>
      <c r="AV243" s="176">
        <v>143.76</v>
      </c>
      <c r="AW243" s="176">
        <v>149.19999999999999</v>
      </c>
      <c r="AX243" s="176">
        <v>143.62</v>
      </c>
      <c r="AY243" s="176">
        <v>147.16</v>
      </c>
      <c r="AZ243" s="176">
        <v>151.52000000000001</v>
      </c>
      <c r="BA243" s="176">
        <v>138.38</v>
      </c>
      <c r="BB243" s="176">
        <v>81.760000000000005</v>
      </c>
      <c r="BC243" s="176">
        <v>108.82</v>
      </c>
      <c r="BD243" s="176">
        <v>149.44</v>
      </c>
      <c r="BE243" s="176">
        <v>145.68</v>
      </c>
      <c r="BF243" s="176">
        <v>151.61000000000001</v>
      </c>
      <c r="BG243" s="176">
        <v>153.21</v>
      </c>
      <c r="BH243" s="176">
        <v>142.35</v>
      </c>
      <c r="BI243" s="176">
        <v>148.12</v>
      </c>
      <c r="BJ243" s="176">
        <v>143.13</v>
      </c>
      <c r="BK243" s="176">
        <v>146.99</v>
      </c>
      <c r="BL243" s="176">
        <v>152.76</v>
      </c>
      <c r="BM243" s="176">
        <v>139.41999999999999</v>
      </c>
      <c r="BN243" s="176">
        <v>149.1</v>
      </c>
      <c r="BO243" s="176">
        <v>143.66</v>
      </c>
      <c r="BP243" s="176">
        <v>151.87</v>
      </c>
      <c r="BQ243" s="176">
        <v>147.36000000000001</v>
      </c>
      <c r="BR243" s="176">
        <v>154.84</v>
      </c>
      <c r="BS243" s="176">
        <v>156.36000000000001</v>
      </c>
      <c r="BT243" s="176">
        <v>145.81</v>
      </c>
      <c r="BU243" s="176">
        <v>153.54</v>
      </c>
      <c r="BV243" s="176">
        <v>149.69</v>
      </c>
      <c r="BW243" s="176">
        <v>154.85</v>
      </c>
      <c r="BX243" s="176">
        <v>159.78</v>
      </c>
      <c r="BY243" s="176">
        <v>114.78</v>
      </c>
      <c r="BZ243" s="176">
        <v>0</v>
      </c>
      <c r="CA243" s="176">
        <v>66.02</v>
      </c>
      <c r="CB243" s="176">
        <v>156.47</v>
      </c>
      <c r="CC243" s="176">
        <v>151.16</v>
      </c>
      <c r="CD243" s="176">
        <v>161.12</v>
      </c>
      <c r="CE243" s="176">
        <v>160.9</v>
      </c>
      <c r="CF243" s="176">
        <v>153.63999999999999</v>
      </c>
      <c r="CG243" s="176">
        <v>159.38</v>
      </c>
      <c r="CH243" s="176">
        <v>159.18</v>
      </c>
      <c r="CI243" s="176">
        <v>164.93</v>
      </c>
      <c r="CJ243" s="176">
        <v>165.31</v>
      </c>
      <c r="CK243" s="176">
        <v>154.03</v>
      </c>
      <c r="CL243" s="176">
        <v>163.72999999999999</v>
      </c>
      <c r="CM243" s="176">
        <v>155.71</v>
      </c>
      <c r="CN243" s="176">
        <v>158.62</v>
      </c>
      <c r="CO243" s="176">
        <v>154.59</v>
      </c>
      <c r="CP243" s="176">
        <v>161.08000000000001</v>
      </c>
      <c r="CQ243" s="176">
        <v>161.91999999999999</v>
      </c>
      <c r="CR243" s="176">
        <v>154.19</v>
      </c>
      <c r="CS243" s="176">
        <v>160.16</v>
      </c>
      <c r="CT243" s="176">
        <v>157.72999999999999</v>
      </c>
      <c r="CU243" s="176">
        <v>164.4</v>
      </c>
      <c r="CV243" s="176">
        <v>164.62</v>
      </c>
      <c r="CW243" s="176">
        <v>101.72</v>
      </c>
      <c r="CX243" s="176">
        <v>100.95</v>
      </c>
      <c r="CY243" s="176">
        <v>154.56</v>
      </c>
      <c r="CZ243" s="176">
        <v>158.96</v>
      </c>
      <c r="DA243" s="176">
        <v>155.87</v>
      </c>
      <c r="DB243" s="176">
        <v>162.07</v>
      </c>
      <c r="DC243" s="176">
        <v>163.30000000000001</v>
      </c>
      <c r="DD243" s="176">
        <v>153.68</v>
      </c>
      <c r="DE243" s="176">
        <v>160.81</v>
      </c>
      <c r="DF243" s="176">
        <v>158.65</v>
      </c>
      <c r="DG243" s="176">
        <v>163.38</v>
      </c>
      <c r="DH243" s="176">
        <v>164.98</v>
      </c>
      <c r="DI243" s="176">
        <v>149.32</v>
      </c>
      <c r="DJ243" s="176">
        <v>163.88</v>
      </c>
      <c r="DK243" s="176">
        <v>154.91999999999999</v>
      </c>
      <c r="DL243" s="176">
        <v>159.03</v>
      </c>
      <c r="DM243" s="176">
        <v>155.94</v>
      </c>
      <c r="DN243" s="176">
        <v>162.86000000000001</v>
      </c>
      <c r="DO243" s="176">
        <v>163.93</v>
      </c>
      <c r="DP243" s="176">
        <v>154.31</v>
      </c>
      <c r="DQ243" s="176">
        <v>161.81</v>
      </c>
      <c r="DR243" s="176">
        <v>159.22</v>
      </c>
      <c r="DS243" s="176">
        <v>163.75</v>
      </c>
      <c r="DT243" s="176">
        <v>165.01</v>
      </c>
      <c r="DU243" s="176">
        <v>148.82</v>
      </c>
      <c r="DV243" s="176">
        <v>125.88</v>
      </c>
      <c r="DW243" s="176">
        <v>82.74</v>
      </c>
      <c r="DX243" s="176">
        <v>158.04</v>
      </c>
      <c r="DY243" s="176">
        <v>154.57</v>
      </c>
      <c r="DZ243" s="176">
        <v>162.91999999999999</v>
      </c>
      <c r="EA243" s="176">
        <v>161.97999999999999</v>
      </c>
      <c r="EB243" s="176">
        <v>153.25</v>
      </c>
      <c r="EC243" s="176">
        <v>158.91</v>
      </c>
      <c r="ED243" s="176">
        <v>157.19</v>
      </c>
      <c r="EE243" s="176">
        <v>162.94999999999999</v>
      </c>
      <c r="EF243" s="176">
        <v>165.29</v>
      </c>
      <c r="EG243" s="176">
        <v>154.13</v>
      </c>
      <c r="EH243" s="176">
        <v>161.94999999999999</v>
      </c>
      <c r="EI243" s="176">
        <v>154.88</v>
      </c>
      <c r="EJ243" s="176">
        <v>158.44</v>
      </c>
      <c r="EK243" s="176">
        <v>154.1</v>
      </c>
      <c r="EL243" s="176">
        <v>163.04</v>
      </c>
      <c r="EM243" s="176">
        <v>162.49</v>
      </c>
      <c r="EN243" s="176">
        <v>154.58000000000001</v>
      </c>
      <c r="EO243" s="176">
        <v>159.99</v>
      </c>
      <c r="EP243" s="176">
        <v>157.02000000000001</v>
      </c>
      <c r="EQ243" s="176">
        <v>163.99</v>
      </c>
      <c r="ER243" s="176">
        <v>163.52000000000001</v>
      </c>
      <c r="ES243" s="176">
        <v>148.24</v>
      </c>
      <c r="ET243" s="176">
        <v>109.43</v>
      </c>
      <c r="EU243" s="176">
        <v>96.63</v>
      </c>
      <c r="EV243" s="176">
        <v>157.44999999999999</v>
      </c>
      <c r="EW243" s="176">
        <v>153.21</v>
      </c>
      <c r="EX243" s="176">
        <v>161.5</v>
      </c>
      <c r="EY243" s="176">
        <v>161.88999999999999</v>
      </c>
      <c r="EZ243" s="176">
        <v>152.31</v>
      </c>
      <c r="FA243" s="176">
        <v>158.21</v>
      </c>
      <c r="FB243" s="176">
        <v>156.32</v>
      </c>
      <c r="FC243" s="176">
        <v>162.61000000000001</v>
      </c>
      <c r="FD243" s="176">
        <v>161.1</v>
      </c>
      <c r="FE243" s="176">
        <v>145.41999999999999</v>
      </c>
      <c r="FF243" s="176">
        <v>157.9</v>
      </c>
      <c r="FG243" s="176">
        <v>151.46</v>
      </c>
      <c r="FH243" s="176">
        <v>155.59</v>
      </c>
      <c r="FI243" s="176">
        <v>151.71</v>
      </c>
      <c r="FJ243" s="176">
        <v>160.44</v>
      </c>
      <c r="FK243" s="176">
        <v>160.76</v>
      </c>
      <c r="FL243" s="176">
        <v>151.44999999999999</v>
      </c>
      <c r="FM243" s="176">
        <v>156.88999999999999</v>
      </c>
      <c r="FN243" s="176">
        <v>154.02000000000001</v>
      </c>
      <c r="FO243" s="176">
        <v>160.65</v>
      </c>
      <c r="FP243" s="176">
        <v>159.30000000000001</v>
      </c>
      <c r="FQ243" s="176">
        <v>144.76</v>
      </c>
      <c r="FR243" s="176">
        <v>157.02000000000001</v>
      </c>
      <c r="FS243" s="176">
        <v>150.91</v>
      </c>
      <c r="FT243" s="176">
        <v>154.59</v>
      </c>
      <c r="FU243" s="176">
        <v>150.13</v>
      </c>
      <c r="FV243" s="176">
        <v>159.94999999999999</v>
      </c>
      <c r="FW243" s="176">
        <v>158.16999999999999</v>
      </c>
      <c r="FX243" s="176">
        <v>119.84</v>
      </c>
      <c r="FY243" s="176">
        <v>0</v>
      </c>
      <c r="FZ243" s="176">
        <v>65.69</v>
      </c>
      <c r="GA243" s="176">
        <v>160.35</v>
      </c>
    </row>
    <row r="244" spans="2:183">
      <c r="B244" s="96" t="s">
        <v>8</v>
      </c>
      <c r="C244" s="166" t="s">
        <v>44</v>
      </c>
      <c r="D244" s="178">
        <v>189.88</v>
      </c>
      <c r="E244" s="179">
        <v>171.1</v>
      </c>
      <c r="F244" s="179">
        <v>184.23</v>
      </c>
      <c r="G244" s="179">
        <v>178.79</v>
      </c>
      <c r="H244" s="179">
        <v>186.32</v>
      </c>
      <c r="I244" s="179">
        <v>178.74</v>
      </c>
      <c r="J244" s="179">
        <v>188.3</v>
      </c>
      <c r="K244" s="179">
        <v>188.14</v>
      </c>
      <c r="L244" s="179">
        <v>177.96</v>
      </c>
      <c r="M244" s="179">
        <v>187.43</v>
      </c>
      <c r="N244" s="179">
        <v>180.08</v>
      </c>
      <c r="O244" s="179">
        <v>187.5</v>
      </c>
      <c r="P244" s="179">
        <v>201.27</v>
      </c>
      <c r="Q244" s="179">
        <v>182.15</v>
      </c>
      <c r="R244" s="179">
        <v>194.71</v>
      </c>
      <c r="S244" s="179">
        <v>189.13</v>
      </c>
      <c r="T244" s="179">
        <v>196.85</v>
      </c>
      <c r="U244" s="179">
        <v>190.88</v>
      </c>
      <c r="V244" s="179">
        <v>198.64</v>
      </c>
      <c r="W244" s="179">
        <v>198.85</v>
      </c>
      <c r="X244" s="179">
        <v>187.12</v>
      </c>
      <c r="Y244" s="179">
        <v>195.85</v>
      </c>
      <c r="Z244" s="179">
        <v>187.7</v>
      </c>
      <c r="AA244" s="179">
        <v>195.62</v>
      </c>
      <c r="AB244" s="179">
        <v>296.38</v>
      </c>
      <c r="AC244" s="179">
        <v>270.42</v>
      </c>
      <c r="AD244" s="179">
        <v>291.67</v>
      </c>
      <c r="AE244" s="179">
        <v>94.41</v>
      </c>
      <c r="AF244" s="179">
        <v>282.12</v>
      </c>
      <c r="AG244" s="179">
        <v>285.33</v>
      </c>
      <c r="AH244" s="179">
        <v>298.68</v>
      </c>
      <c r="AI244" s="179">
        <v>298.7</v>
      </c>
      <c r="AJ244" s="179">
        <v>279.06</v>
      </c>
      <c r="AK244" s="179">
        <v>291.52999999999997</v>
      </c>
      <c r="AL244" s="179">
        <v>280.69</v>
      </c>
      <c r="AM244" s="179">
        <v>288.61</v>
      </c>
      <c r="AN244" s="179">
        <v>296.51</v>
      </c>
      <c r="AO244" s="179">
        <v>280.89</v>
      </c>
      <c r="AP244" s="179">
        <v>291.77999999999997</v>
      </c>
      <c r="AQ244" s="179">
        <v>280.04000000000002</v>
      </c>
      <c r="AR244" s="179">
        <v>294.31</v>
      </c>
      <c r="AS244" s="179">
        <v>287.8</v>
      </c>
      <c r="AT244" s="179">
        <v>299.23</v>
      </c>
      <c r="AU244" s="179">
        <v>300.58</v>
      </c>
      <c r="AV244" s="179">
        <v>282.77</v>
      </c>
      <c r="AW244" s="179">
        <v>293.48</v>
      </c>
      <c r="AX244" s="179">
        <v>282.49</v>
      </c>
      <c r="AY244" s="179">
        <v>289.47000000000003</v>
      </c>
      <c r="AZ244" s="179">
        <v>304.56</v>
      </c>
      <c r="BA244" s="179">
        <v>278.14999999999998</v>
      </c>
      <c r="BB244" s="179">
        <v>164.35</v>
      </c>
      <c r="BC244" s="179">
        <v>218.74</v>
      </c>
      <c r="BD244" s="179">
        <v>300.37</v>
      </c>
      <c r="BE244" s="179">
        <v>292.82</v>
      </c>
      <c r="BF244" s="179">
        <v>304.73</v>
      </c>
      <c r="BG244" s="179">
        <v>307.95</v>
      </c>
      <c r="BH244" s="179">
        <v>286.12</v>
      </c>
      <c r="BI244" s="179">
        <v>297.72000000000003</v>
      </c>
      <c r="BJ244" s="179">
        <v>287.69</v>
      </c>
      <c r="BK244" s="179">
        <v>295.45</v>
      </c>
      <c r="BL244" s="179">
        <v>314.69</v>
      </c>
      <c r="BM244" s="179">
        <v>287.20999999999998</v>
      </c>
      <c r="BN244" s="179">
        <v>307.14999999999998</v>
      </c>
      <c r="BO244" s="179">
        <v>295.95</v>
      </c>
      <c r="BP244" s="179">
        <v>312.86</v>
      </c>
      <c r="BQ244" s="179">
        <v>303.57</v>
      </c>
      <c r="BR244" s="179">
        <v>318.95999999999998</v>
      </c>
      <c r="BS244" s="179">
        <v>322.10000000000002</v>
      </c>
      <c r="BT244" s="179">
        <v>300.37</v>
      </c>
      <c r="BU244" s="179">
        <v>316.29000000000002</v>
      </c>
      <c r="BV244" s="179">
        <v>308.36</v>
      </c>
      <c r="BW244" s="179">
        <v>318.99</v>
      </c>
      <c r="BX244" s="179">
        <v>338.73</v>
      </c>
      <c r="BY244" s="179">
        <v>243.32</v>
      </c>
      <c r="BZ244" s="179">
        <v>0</v>
      </c>
      <c r="CA244" s="179">
        <v>139.96</v>
      </c>
      <c r="CB244" s="179">
        <v>331.72</v>
      </c>
      <c r="CC244" s="179">
        <v>320.45999999999998</v>
      </c>
      <c r="CD244" s="179">
        <v>341.57</v>
      </c>
      <c r="CE244" s="179">
        <v>341.12</v>
      </c>
      <c r="CF244" s="179">
        <v>325.72000000000003</v>
      </c>
      <c r="CG244" s="179">
        <v>337.9</v>
      </c>
      <c r="CH244" s="179">
        <v>337.46</v>
      </c>
      <c r="CI244" s="179">
        <v>349.64</v>
      </c>
      <c r="CJ244" s="179">
        <v>358.71</v>
      </c>
      <c r="CK244" s="179">
        <v>334.26</v>
      </c>
      <c r="CL244" s="179">
        <v>355.29</v>
      </c>
      <c r="CM244" s="179">
        <v>337.89</v>
      </c>
      <c r="CN244" s="179">
        <v>344.21</v>
      </c>
      <c r="CO244" s="179">
        <v>335.46</v>
      </c>
      <c r="CP244" s="179">
        <v>349.53</v>
      </c>
      <c r="CQ244" s="179">
        <v>351.38</v>
      </c>
      <c r="CR244" s="179">
        <v>334.59</v>
      </c>
      <c r="CS244" s="179">
        <v>347.55</v>
      </c>
      <c r="CT244" s="179">
        <v>342.27</v>
      </c>
      <c r="CU244" s="179">
        <v>356.75</v>
      </c>
      <c r="CV244" s="179">
        <v>367.1</v>
      </c>
      <c r="CW244" s="179">
        <v>226.83</v>
      </c>
      <c r="CX244" s="179">
        <v>225.12</v>
      </c>
      <c r="CY244" s="179">
        <v>344.66</v>
      </c>
      <c r="CZ244" s="179">
        <v>354.49</v>
      </c>
      <c r="DA244" s="179">
        <v>347.59</v>
      </c>
      <c r="DB244" s="179">
        <v>361.42</v>
      </c>
      <c r="DC244" s="179">
        <v>364.16</v>
      </c>
      <c r="DD244" s="179">
        <v>342.7</v>
      </c>
      <c r="DE244" s="179">
        <v>358.6</v>
      </c>
      <c r="DF244" s="179">
        <v>353.79</v>
      </c>
      <c r="DG244" s="179">
        <v>364.34</v>
      </c>
      <c r="DH244" s="179">
        <v>377.8</v>
      </c>
      <c r="DI244" s="179">
        <v>341.94</v>
      </c>
      <c r="DJ244" s="179">
        <v>375.28</v>
      </c>
      <c r="DK244" s="179">
        <v>354.76</v>
      </c>
      <c r="DL244" s="179">
        <v>364.19</v>
      </c>
      <c r="DM244" s="179">
        <v>357.09</v>
      </c>
      <c r="DN244" s="179">
        <v>372.95</v>
      </c>
      <c r="DO244" s="179">
        <v>375.39</v>
      </c>
      <c r="DP244" s="179">
        <v>353.37</v>
      </c>
      <c r="DQ244" s="179">
        <v>370.55</v>
      </c>
      <c r="DR244" s="179">
        <v>364.62</v>
      </c>
      <c r="DS244" s="179">
        <v>374.98</v>
      </c>
      <c r="DT244" s="179">
        <v>389.43</v>
      </c>
      <c r="DU244" s="179">
        <v>351.21</v>
      </c>
      <c r="DV244" s="179">
        <v>297.07</v>
      </c>
      <c r="DW244" s="179">
        <v>195.26</v>
      </c>
      <c r="DX244" s="179">
        <v>372.98</v>
      </c>
      <c r="DY244" s="179">
        <v>364.78</v>
      </c>
      <c r="DZ244" s="179">
        <v>384.49</v>
      </c>
      <c r="EA244" s="179">
        <v>382.28</v>
      </c>
      <c r="EB244" s="179">
        <v>361.66</v>
      </c>
      <c r="EC244" s="179">
        <v>375.02</v>
      </c>
      <c r="ED244" s="179">
        <v>370.97</v>
      </c>
      <c r="EE244" s="179">
        <v>384.55</v>
      </c>
      <c r="EF244" s="179">
        <v>399.99</v>
      </c>
      <c r="EG244" s="179">
        <v>372.98</v>
      </c>
      <c r="EH244" s="179">
        <v>391.91</v>
      </c>
      <c r="EI244" s="179">
        <v>374.8</v>
      </c>
      <c r="EJ244" s="179">
        <v>383.42</v>
      </c>
      <c r="EK244" s="179">
        <v>372.93</v>
      </c>
      <c r="EL244" s="179">
        <v>394.55</v>
      </c>
      <c r="EM244" s="179">
        <v>393.23</v>
      </c>
      <c r="EN244" s="179">
        <v>374.09</v>
      </c>
      <c r="EO244" s="179">
        <v>387.18</v>
      </c>
      <c r="EP244" s="179">
        <v>379.99</v>
      </c>
      <c r="EQ244" s="179">
        <v>396.85</v>
      </c>
      <c r="ER244" s="179">
        <v>407.17</v>
      </c>
      <c r="ES244" s="179">
        <v>369.12</v>
      </c>
      <c r="ET244" s="179">
        <v>272.48</v>
      </c>
      <c r="EU244" s="179">
        <v>240.62</v>
      </c>
      <c r="EV244" s="179">
        <v>392.06</v>
      </c>
      <c r="EW244" s="179">
        <v>381.5</v>
      </c>
      <c r="EX244" s="179">
        <v>402.13</v>
      </c>
      <c r="EY244" s="179">
        <v>403.11</v>
      </c>
      <c r="EZ244" s="179">
        <v>379.26</v>
      </c>
      <c r="FA244" s="179">
        <v>393.95</v>
      </c>
      <c r="FB244" s="179">
        <v>389.24</v>
      </c>
      <c r="FC244" s="179">
        <v>404.89</v>
      </c>
      <c r="FD244" s="179">
        <v>412.43</v>
      </c>
      <c r="FE244" s="179">
        <v>372.28</v>
      </c>
      <c r="FF244" s="179">
        <v>404.22</v>
      </c>
      <c r="FG244" s="179">
        <v>387.75</v>
      </c>
      <c r="FH244" s="179">
        <v>398.31</v>
      </c>
      <c r="FI244" s="179">
        <v>388.37</v>
      </c>
      <c r="FJ244" s="179">
        <v>410.73</v>
      </c>
      <c r="FK244" s="179">
        <v>411.53</v>
      </c>
      <c r="FL244" s="179">
        <v>387.71</v>
      </c>
      <c r="FM244" s="179">
        <v>401.64</v>
      </c>
      <c r="FN244" s="179">
        <v>394.29</v>
      </c>
      <c r="FO244" s="179">
        <v>411.25</v>
      </c>
      <c r="FP244" s="179">
        <v>418.95</v>
      </c>
      <c r="FQ244" s="179">
        <v>380.73</v>
      </c>
      <c r="FR244" s="179">
        <v>412.96</v>
      </c>
      <c r="FS244" s="179">
        <v>396.88</v>
      </c>
      <c r="FT244" s="179">
        <v>406.58</v>
      </c>
      <c r="FU244" s="179">
        <v>394.83</v>
      </c>
      <c r="FV244" s="179">
        <v>420.66</v>
      </c>
      <c r="FW244" s="179">
        <v>416</v>
      </c>
      <c r="FX244" s="179">
        <v>315.19</v>
      </c>
      <c r="FY244" s="179">
        <v>0</v>
      </c>
      <c r="FZ244" s="179">
        <v>172.77</v>
      </c>
      <c r="GA244" s="179">
        <v>421.73</v>
      </c>
    </row>
    <row r="245" spans="2:183">
      <c r="B245" s="171" t="s">
        <v>8</v>
      </c>
      <c r="C245" s="172" t="s">
        <v>45</v>
      </c>
      <c r="D245" s="92">
        <v>0.17024056753301733</v>
      </c>
      <c r="E245" s="93">
        <v>0.17018179380421433</v>
      </c>
      <c r="F245" s="93">
        <v>0.17025317119411423</v>
      </c>
      <c r="G245" s="93">
        <v>0.17016707060071776</v>
      </c>
      <c r="H245" s="93">
        <v>0.17024428099876243</v>
      </c>
      <c r="I245" s="93">
        <v>0.17033979827095799</v>
      </c>
      <c r="J245" s="93">
        <v>0.17024930672996194</v>
      </c>
      <c r="K245" s="93">
        <v>0.17024618671505951</v>
      </c>
      <c r="L245" s="93">
        <v>0.17017469251624365</v>
      </c>
      <c r="M245" s="93">
        <v>0.17015897588722681</v>
      </c>
      <c r="N245" s="93">
        <v>0.17026135482104804</v>
      </c>
      <c r="O245" s="93">
        <v>0.17016066732242585</v>
      </c>
      <c r="P245" s="93">
        <v>0.18025262407728246</v>
      </c>
      <c r="Q245" s="93">
        <v>0.18018627889378389</v>
      </c>
      <c r="R245" s="93">
        <v>0.18026097727110285</v>
      </c>
      <c r="S245" s="93">
        <v>0.18018819405380007</v>
      </c>
      <c r="T245" s="93">
        <v>0.18008700551765144</v>
      </c>
      <c r="U245" s="93">
        <v>0.18017944909714703</v>
      </c>
      <c r="V245" s="93">
        <v>0.1802587576332004</v>
      </c>
      <c r="W245" s="93">
        <v>0.18017925386757722</v>
      </c>
      <c r="X245" s="93">
        <v>0.1802766432817664</v>
      </c>
      <c r="Y245" s="93">
        <v>0.18026009183997205</v>
      </c>
      <c r="Z245" s="93">
        <v>0.18018914737112601</v>
      </c>
      <c r="AA245" s="93">
        <v>0.18017611474089307</v>
      </c>
      <c r="AB245" s="93">
        <v>0.19037455967196951</v>
      </c>
      <c r="AC245" s="93">
        <v>0.19030793708196458</v>
      </c>
      <c r="AD245" s="93">
        <v>0.19018677661278544</v>
      </c>
      <c r="AE245" s="93">
        <v>0.19030229043079205</v>
      </c>
      <c r="AF245" s="93">
        <v>0.19038098576176404</v>
      </c>
      <c r="AG245" s="93">
        <v>0.19019696071393011</v>
      </c>
      <c r="AH245" s="93">
        <v>0.19027038406510596</v>
      </c>
      <c r="AI245" s="93">
        <v>0.19018800709444098</v>
      </c>
      <c r="AJ245" s="93">
        <v>0.1902957165523371</v>
      </c>
      <c r="AK245" s="93">
        <v>0.19019022410185585</v>
      </c>
      <c r="AL245" s="93">
        <v>0.19029467169918507</v>
      </c>
      <c r="AM245" s="93">
        <v>0.19029044341758472</v>
      </c>
      <c r="AN245" s="93">
        <v>0.19027434773855137</v>
      </c>
      <c r="AO245" s="93">
        <v>0.19019150193203535</v>
      </c>
      <c r="AP245" s="93">
        <v>0.1902837626814366</v>
      </c>
      <c r="AQ245" s="93">
        <v>0.19019658380644347</v>
      </c>
      <c r="AR245" s="93">
        <v>0.19027879716254151</v>
      </c>
      <c r="AS245" s="93">
        <v>0.19019620951381144</v>
      </c>
      <c r="AT245" s="93">
        <v>0.19018747637033434</v>
      </c>
      <c r="AU245" s="93">
        <v>0.19018307831343642</v>
      </c>
      <c r="AV245" s="93">
        <v>0.19019896881358736</v>
      </c>
      <c r="AW245" s="93">
        <v>0.19027721074906825</v>
      </c>
      <c r="AX245" s="93">
        <v>0.19020109189888496</v>
      </c>
      <c r="AY245" s="93">
        <v>0.19027954439039715</v>
      </c>
      <c r="AZ245" s="93">
        <v>0.19018103547649487</v>
      </c>
      <c r="BA245" s="93">
        <v>0.19030098270489579</v>
      </c>
      <c r="BB245" s="93">
        <v>0.19033118067743698</v>
      </c>
      <c r="BC245" s="93">
        <v>0.19035805156481594</v>
      </c>
      <c r="BD245" s="93">
        <v>0.19018749121700065</v>
      </c>
      <c r="BE245" s="93">
        <v>0.19028551807756505</v>
      </c>
      <c r="BF245" s="93">
        <v>0.19019017135430683</v>
      </c>
      <c r="BG245" s="93">
        <v>0.19016916286190255</v>
      </c>
      <c r="BH245" s="93">
        <v>0.19029934548254621</v>
      </c>
      <c r="BI245" s="93">
        <v>0.19019252447589163</v>
      </c>
      <c r="BJ245" s="93">
        <v>0.19019836581293009</v>
      </c>
      <c r="BK245" s="93">
        <v>0.1901924683342609</v>
      </c>
      <c r="BL245" s="93">
        <v>0.19027248131613853</v>
      </c>
      <c r="BM245" s="93">
        <v>0.19027940036467261</v>
      </c>
      <c r="BN245" s="93">
        <v>0.19028005210049045</v>
      </c>
      <c r="BO245" s="93">
        <v>0.19009216002954674</v>
      </c>
      <c r="BP245" s="93">
        <v>0.19027085614518488</v>
      </c>
      <c r="BQ245" s="93">
        <v>0.1901859236475017</v>
      </c>
      <c r="BR245" s="93">
        <v>0.19018684285111989</v>
      </c>
      <c r="BS245" s="93">
        <v>0.19027228906434845</v>
      </c>
      <c r="BT245" s="93">
        <v>0.19028755038057346</v>
      </c>
      <c r="BU245" s="93">
        <v>0.19027711102611802</v>
      </c>
      <c r="BV245" s="93">
        <v>0.19028111100931883</v>
      </c>
      <c r="BW245" s="93">
        <v>0.19027380984899264</v>
      </c>
      <c r="BX245" s="93">
        <v>0.19017841444287581</v>
      </c>
      <c r="BY245" s="93">
        <v>0.19025214666637108</v>
      </c>
      <c r="BZ245" s="93" t="e">
        <v>#DIV/0!</v>
      </c>
      <c r="CA245" s="93">
        <v>0.19060525135656115</v>
      </c>
      <c r="CB245" s="93">
        <v>0.19017702312248502</v>
      </c>
      <c r="CC245" s="93">
        <v>0.19018408670889589</v>
      </c>
      <c r="CD245" s="93">
        <v>0.19017655246571774</v>
      </c>
      <c r="CE245" s="93">
        <v>0.19016900694311889</v>
      </c>
      <c r="CF245" s="93">
        <v>0.19017856918502379</v>
      </c>
      <c r="CG245" s="93">
        <v>0.19025776507111314</v>
      </c>
      <c r="CH245" s="93">
        <v>0.190178061767034</v>
      </c>
      <c r="CI245" s="93">
        <v>0.19034419765956387</v>
      </c>
      <c r="CJ245" s="93">
        <v>0.19017452190825795</v>
      </c>
      <c r="CK245" s="93">
        <v>0.19017566679316852</v>
      </c>
      <c r="CL245" s="93">
        <v>0.19025940189732304</v>
      </c>
      <c r="CM245" s="93">
        <v>0.19009304304266361</v>
      </c>
      <c r="CN245" s="93">
        <v>0.19017306294237424</v>
      </c>
      <c r="CO245" s="93">
        <v>0.19018315847489323</v>
      </c>
      <c r="CP245" s="93">
        <v>0.1901786808282015</v>
      </c>
      <c r="CQ245" s="93">
        <v>0.19025457817997363</v>
      </c>
      <c r="CR245" s="93">
        <v>0.19036717641709835</v>
      </c>
      <c r="CS245" s="93">
        <v>0.19017413828827839</v>
      </c>
      <c r="CT245" s="93">
        <v>0.19026951128010017</v>
      </c>
      <c r="CU245" s="93">
        <v>0.19016811196552452</v>
      </c>
      <c r="CV245" s="93">
        <v>0.19025521392841985</v>
      </c>
      <c r="CW245" s="93">
        <v>0.19013812678803579</v>
      </c>
      <c r="CX245" s="93">
        <v>0.19039217345773735</v>
      </c>
      <c r="CY245" s="93">
        <v>0.19018403775625656</v>
      </c>
      <c r="CZ245" s="93">
        <v>0.19017075260320593</v>
      </c>
      <c r="DA245" s="93">
        <v>0.19017963001075799</v>
      </c>
      <c r="DB245" s="93">
        <v>0.19025571885306569</v>
      </c>
      <c r="DC245" s="93">
        <v>0.19025492598896968</v>
      </c>
      <c r="DD245" s="93">
        <v>0.19018729587475239</v>
      </c>
      <c r="DE245" s="93">
        <v>0.19017549783072388</v>
      </c>
      <c r="DF245" s="93">
        <v>0.19008565236730923</v>
      </c>
      <c r="DG245" s="93">
        <v>0.19017142112194213</v>
      </c>
      <c r="DH245" s="93">
        <v>0.19025575041028725</v>
      </c>
      <c r="DI245" s="93">
        <v>0.190190999808306</v>
      </c>
      <c r="DJ245" s="93">
        <v>0.19017371442777928</v>
      </c>
      <c r="DK245" s="93">
        <v>0.1901826727159619</v>
      </c>
      <c r="DL245" s="93">
        <v>0.19017147013954552</v>
      </c>
      <c r="DM245" s="93">
        <v>0.19027533905560937</v>
      </c>
      <c r="DN245" s="93">
        <v>0.19017285119420457</v>
      </c>
      <c r="DO245" s="93">
        <v>0.1902599840647253</v>
      </c>
      <c r="DP245" s="93">
        <v>0.19008910560790704</v>
      </c>
      <c r="DQ245" s="93">
        <v>0.19025599360760556</v>
      </c>
      <c r="DR245" s="93">
        <v>0.19026031607159313</v>
      </c>
      <c r="DS245" s="93">
        <v>0.19017640112594186</v>
      </c>
      <c r="DT245" s="93">
        <v>0.19032193744064513</v>
      </c>
      <c r="DU245" s="93">
        <v>0.19019337062999514</v>
      </c>
      <c r="DV245" s="93">
        <v>0.19022841025038564</v>
      </c>
      <c r="DW245" s="93">
        <v>0.19049199080637857</v>
      </c>
      <c r="DX245" s="93">
        <v>0.19026222888083841</v>
      </c>
      <c r="DY245" s="93">
        <v>0.19018360266187651</v>
      </c>
      <c r="DZ245" s="93">
        <v>0.19025942290388523</v>
      </c>
      <c r="EA245" s="93">
        <v>0.19034141860349998</v>
      </c>
      <c r="EB245" s="93">
        <v>0.19028001271430559</v>
      </c>
      <c r="EC245" s="93">
        <v>0.19026742774835095</v>
      </c>
      <c r="ED245" s="93">
        <v>0.19017629175286216</v>
      </c>
      <c r="EE245" s="93">
        <v>0.19026267060647589</v>
      </c>
      <c r="EF245" s="93">
        <v>0.19017425353096315</v>
      </c>
      <c r="EG245" s="93">
        <v>0.19027829864707968</v>
      </c>
      <c r="EH245" s="93">
        <v>0.19009020499153992</v>
      </c>
      <c r="EI245" s="93">
        <v>0.19018510752863121</v>
      </c>
      <c r="EJ245" s="93">
        <v>0.19026840857210578</v>
      </c>
      <c r="EK245" s="93">
        <v>0.19017710918971209</v>
      </c>
      <c r="EL245" s="93">
        <v>0.19017609590287507</v>
      </c>
      <c r="EM245" s="93">
        <v>0.19017140928928525</v>
      </c>
      <c r="EN245" s="93">
        <v>0.19026685578881955</v>
      </c>
      <c r="EO245" s="93">
        <v>0.19034929661062847</v>
      </c>
      <c r="EP245" s="93">
        <v>0.19026644512133242</v>
      </c>
      <c r="EQ245" s="93">
        <v>0.19026010502000457</v>
      </c>
      <c r="ER245" s="93">
        <v>0.19016658055170615</v>
      </c>
      <c r="ES245" s="93">
        <v>0.19028383084840544</v>
      </c>
      <c r="ET245" s="93">
        <v>0.19012543926764439</v>
      </c>
      <c r="EU245" s="93">
        <v>0.19040321303993438</v>
      </c>
      <c r="EV245" s="93">
        <v>0.19017520698690063</v>
      </c>
      <c r="EW245" s="93">
        <v>0.19018052316091177</v>
      </c>
      <c r="EX245" s="93">
        <v>0.19026231017027151</v>
      </c>
      <c r="EY245" s="93">
        <v>0.19017310298482609</v>
      </c>
      <c r="EZ245" s="93">
        <v>0.19027076650636376</v>
      </c>
      <c r="FA245" s="93">
        <v>0.1901739508061904</v>
      </c>
      <c r="FB245" s="93">
        <v>0.19017646117616649</v>
      </c>
      <c r="FC245" s="93">
        <v>0.19042297837276964</v>
      </c>
      <c r="FD245" s="93">
        <v>0.19016792855068665</v>
      </c>
      <c r="FE245" s="93">
        <v>0.19028878796726345</v>
      </c>
      <c r="FF245" s="93">
        <v>0.19017884067689333</v>
      </c>
      <c r="FG245" s="93">
        <v>0.19008854767831423</v>
      </c>
      <c r="FH245" s="93">
        <v>0.19018126135805605</v>
      </c>
      <c r="FI245" s="93">
        <v>0.19019013547665453</v>
      </c>
      <c r="FJ245" s="93">
        <v>0.19026150450031784</v>
      </c>
      <c r="FK245" s="93">
        <v>0.19026630892118909</v>
      </c>
      <c r="FL245" s="93">
        <v>0.19027595038251496</v>
      </c>
      <c r="FM245" s="93">
        <v>0.19026885356472922</v>
      </c>
      <c r="FN245" s="93">
        <v>0.19018120915563114</v>
      </c>
      <c r="FO245" s="93">
        <v>0.19026560201623505</v>
      </c>
      <c r="FP245" s="93">
        <v>0.19018135111039883</v>
      </c>
      <c r="FQ245" s="93">
        <v>0.19018682492200481</v>
      </c>
      <c r="FR245" s="93">
        <v>0.1902697743546129</v>
      </c>
      <c r="FS245" s="93">
        <v>0.19009675995623276</v>
      </c>
      <c r="FT245" s="93">
        <v>0.19017635951001002</v>
      </c>
      <c r="FU245" s="93">
        <v>0.19028576770066083</v>
      </c>
      <c r="FV245" s="93">
        <v>0.19025275712166503</v>
      </c>
      <c r="FW245" s="93">
        <v>0.19008277006826457</v>
      </c>
      <c r="FX245" s="93">
        <v>0.19022975290482133</v>
      </c>
      <c r="FY245" s="93" t="e">
        <v>#DIV/0!</v>
      </c>
      <c r="FZ245" s="93">
        <v>0.19060041946599851</v>
      </c>
      <c r="GA245" s="93">
        <v>0.19025705317809219</v>
      </c>
    </row>
    <row r="246" spans="2:183">
      <c r="B246" s="96" t="s">
        <v>8</v>
      </c>
      <c r="C246" s="166" t="s">
        <v>46</v>
      </c>
      <c r="D246" s="96">
        <v>181.07</v>
      </c>
      <c r="E246" s="17">
        <v>163.1</v>
      </c>
      <c r="F246" s="17">
        <v>175.04</v>
      </c>
      <c r="G246" s="17">
        <v>170.03</v>
      </c>
      <c r="H246" s="17">
        <v>165.41</v>
      </c>
      <c r="I246" s="17">
        <v>158.44</v>
      </c>
      <c r="J246" s="17">
        <v>167.27</v>
      </c>
      <c r="K246" s="17">
        <v>167.18</v>
      </c>
      <c r="L246" s="17">
        <v>157.79</v>
      </c>
      <c r="M246" s="17">
        <v>178.52</v>
      </c>
      <c r="N246" s="17">
        <v>171.3</v>
      </c>
      <c r="O246" s="17">
        <v>178.59</v>
      </c>
      <c r="P246" s="17">
        <v>181.32</v>
      </c>
      <c r="Q246" s="17">
        <v>164.14</v>
      </c>
      <c r="R246" s="17">
        <v>174.7</v>
      </c>
      <c r="S246" s="17">
        <v>169.9</v>
      </c>
      <c r="T246" s="17">
        <v>165.23</v>
      </c>
      <c r="U246" s="17">
        <v>160.13</v>
      </c>
      <c r="V246" s="17">
        <v>166.62</v>
      </c>
      <c r="W246" s="17">
        <v>166.94</v>
      </c>
      <c r="X246" s="17">
        <v>156.49</v>
      </c>
      <c r="Y246" s="17">
        <v>175.79</v>
      </c>
      <c r="Z246" s="17">
        <v>168.44</v>
      </c>
      <c r="AA246" s="17">
        <v>175.76</v>
      </c>
      <c r="AB246" s="17">
        <v>176.24</v>
      </c>
      <c r="AC246" s="17">
        <v>161.01</v>
      </c>
      <c r="AD246" s="17">
        <v>173.3</v>
      </c>
      <c r="AE246" s="17">
        <v>56.06</v>
      </c>
      <c r="AF246" s="17">
        <v>156.33000000000001</v>
      </c>
      <c r="AG246" s="17">
        <v>158.4</v>
      </c>
      <c r="AH246" s="17">
        <v>165.89</v>
      </c>
      <c r="AI246" s="17">
        <v>166.04</v>
      </c>
      <c r="AJ246" s="17">
        <v>154.46</v>
      </c>
      <c r="AK246" s="17">
        <v>173.17</v>
      </c>
      <c r="AL246" s="17">
        <v>166.71</v>
      </c>
      <c r="AM246" s="17">
        <v>171.23</v>
      </c>
      <c r="AN246" s="17">
        <v>176.41</v>
      </c>
      <c r="AO246" s="17">
        <v>167.39</v>
      </c>
      <c r="AP246" s="17">
        <v>173.25</v>
      </c>
      <c r="AQ246" s="17">
        <v>166.25</v>
      </c>
      <c r="AR246" s="17">
        <v>163.31</v>
      </c>
      <c r="AS246" s="17">
        <v>159.9</v>
      </c>
      <c r="AT246" s="17">
        <v>166.35</v>
      </c>
      <c r="AU246" s="17">
        <v>167.23</v>
      </c>
      <c r="AV246" s="17">
        <v>156.82</v>
      </c>
      <c r="AW246" s="17">
        <v>174.42</v>
      </c>
      <c r="AX246" s="17">
        <v>167.93</v>
      </c>
      <c r="AY246" s="17">
        <v>171.83</v>
      </c>
      <c r="AZ246" s="17">
        <v>177.5</v>
      </c>
      <c r="BA246" s="17">
        <v>162.16999999999999</v>
      </c>
      <c r="BB246" s="17">
        <v>95.52</v>
      </c>
      <c r="BC246" s="17">
        <v>126.89</v>
      </c>
      <c r="BD246" s="17">
        <v>163.18</v>
      </c>
      <c r="BE246" s="17">
        <v>159.08000000000001</v>
      </c>
      <c r="BF246" s="17">
        <v>165.69</v>
      </c>
      <c r="BG246" s="17">
        <v>167.72</v>
      </c>
      <c r="BH246" s="17">
        <v>155.02000000000001</v>
      </c>
      <c r="BI246" s="17">
        <v>173.11</v>
      </c>
      <c r="BJ246" s="17">
        <v>167.34</v>
      </c>
      <c r="BK246" s="17">
        <v>171.68</v>
      </c>
      <c r="BL246" s="17">
        <v>179.03</v>
      </c>
      <c r="BM246" s="17">
        <v>163.53</v>
      </c>
      <c r="BN246" s="17">
        <v>174.26</v>
      </c>
      <c r="BO246" s="17">
        <v>167.97</v>
      </c>
      <c r="BP246" s="17">
        <v>165.96</v>
      </c>
      <c r="BQ246" s="17">
        <v>161.19</v>
      </c>
      <c r="BR246" s="17">
        <v>169.62</v>
      </c>
      <c r="BS246" s="17">
        <v>171.33</v>
      </c>
      <c r="BT246" s="17">
        <v>159.22</v>
      </c>
      <c r="BU246" s="17">
        <v>180.01</v>
      </c>
      <c r="BV246" s="17">
        <v>175.82</v>
      </c>
      <c r="BW246" s="17">
        <v>181.82</v>
      </c>
      <c r="BX246" s="17">
        <v>188.36</v>
      </c>
      <c r="BY246" s="17">
        <v>135.30000000000001</v>
      </c>
      <c r="BZ246" s="17">
        <v>0</v>
      </c>
      <c r="CA246" s="17">
        <v>77.45</v>
      </c>
      <c r="CB246" s="17">
        <v>171.64</v>
      </c>
      <c r="CC246" s="17">
        <v>165.64</v>
      </c>
      <c r="CD246" s="17">
        <v>177.09</v>
      </c>
      <c r="CE246" s="17">
        <v>176.91</v>
      </c>
      <c r="CF246" s="17">
        <v>168.69</v>
      </c>
      <c r="CG246" s="17">
        <v>187.63</v>
      </c>
      <c r="CH246" s="17">
        <v>187.86</v>
      </c>
      <c r="CI246" s="17">
        <v>194.51</v>
      </c>
      <c r="CJ246" s="17">
        <v>195.32</v>
      </c>
      <c r="CK246" s="17">
        <v>181.98</v>
      </c>
      <c r="CL246" s="17">
        <v>193.33</v>
      </c>
      <c r="CM246" s="17">
        <v>183.76</v>
      </c>
      <c r="CN246" s="17">
        <v>174.36</v>
      </c>
      <c r="CO246" s="17">
        <v>170.06</v>
      </c>
      <c r="CP246" s="17">
        <v>177.21</v>
      </c>
      <c r="CQ246" s="17">
        <v>178.14</v>
      </c>
      <c r="CR246" s="17">
        <v>169.34</v>
      </c>
      <c r="CS246" s="17">
        <v>188.83</v>
      </c>
      <c r="CT246" s="17">
        <v>185.98</v>
      </c>
      <c r="CU246" s="17">
        <v>194.15</v>
      </c>
      <c r="CV246" s="17">
        <v>194.35</v>
      </c>
      <c r="CW246" s="17">
        <v>120.23</v>
      </c>
      <c r="CX246" s="17">
        <v>119.08</v>
      </c>
      <c r="CY246" s="17">
        <v>182.13</v>
      </c>
      <c r="CZ246" s="17">
        <v>174.73</v>
      </c>
      <c r="DA246" s="17">
        <v>171.49</v>
      </c>
      <c r="DB246" s="17">
        <v>178.29</v>
      </c>
      <c r="DC246" s="17">
        <v>179.76</v>
      </c>
      <c r="DD246" s="17">
        <v>168.84</v>
      </c>
      <c r="DE246" s="17">
        <v>189.61</v>
      </c>
      <c r="DF246" s="17">
        <v>187.38</v>
      </c>
      <c r="DG246" s="17">
        <v>192.83</v>
      </c>
      <c r="DH246" s="17">
        <v>194.69</v>
      </c>
      <c r="DI246" s="17">
        <v>176.3</v>
      </c>
      <c r="DJ246" s="17">
        <v>193.47</v>
      </c>
      <c r="DK246" s="17">
        <v>182.52</v>
      </c>
      <c r="DL246" s="17">
        <v>174.69</v>
      </c>
      <c r="DM246" s="17">
        <v>171.4</v>
      </c>
      <c r="DN246" s="17">
        <v>179.22</v>
      </c>
      <c r="DO246" s="17">
        <v>180.43</v>
      </c>
      <c r="DP246" s="17">
        <v>169.59</v>
      </c>
      <c r="DQ246" s="17">
        <v>190.74</v>
      </c>
      <c r="DR246" s="17">
        <v>187.83</v>
      </c>
      <c r="DS246" s="17">
        <v>193.21</v>
      </c>
      <c r="DT246" s="17">
        <v>194.66</v>
      </c>
      <c r="DU246" s="17">
        <v>175.66</v>
      </c>
      <c r="DV246" s="17">
        <v>148.49</v>
      </c>
      <c r="DW246" s="17">
        <v>97.31</v>
      </c>
      <c r="DX246" s="17">
        <v>173.38</v>
      </c>
      <c r="DY246" s="17">
        <v>169.81</v>
      </c>
      <c r="DZ246" s="17">
        <v>179.2</v>
      </c>
      <c r="EA246" s="17">
        <v>178.07</v>
      </c>
      <c r="EB246" s="17">
        <v>168.12</v>
      </c>
      <c r="EC246" s="17">
        <v>187</v>
      </c>
      <c r="ED246" s="17">
        <v>185.4</v>
      </c>
      <c r="EE246" s="17">
        <v>192.07</v>
      </c>
      <c r="EF246" s="17">
        <v>195.18</v>
      </c>
      <c r="EG246" s="17">
        <v>181.85</v>
      </c>
      <c r="EH246" s="17">
        <v>191.14</v>
      </c>
      <c r="EI246" s="17">
        <v>182.43</v>
      </c>
      <c r="EJ246" s="17">
        <v>173.85</v>
      </c>
      <c r="EK246" s="17">
        <v>169.28</v>
      </c>
      <c r="EL246" s="17">
        <v>179.43</v>
      </c>
      <c r="EM246" s="17">
        <v>178.78</v>
      </c>
      <c r="EN246" s="17">
        <v>169.75</v>
      </c>
      <c r="EO246" s="17">
        <v>188.31</v>
      </c>
      <c r="EP246" s="17">
        <v>185.1</v>
      </c>
      <c r="EQ246" s="17">
        <v>193.41</v>
      </c>
      <c r="ER246" s="17">
        <v>192.97</v>
      </c>
      <c r="ES246" s="17">
        <v>174.84</v>
      </c>
      <c r="ET246" s="17">
        <v>129.07</v>
      </c>
      <c r="EU246" s="17">
        <v>113.47</v>
      </c>
      <c r="EV246" s="17">
        <v>172.78</v>
      </c>
      <c r="EW246" s="17">
        <v>168.15</v>
      </c>
      <c r="EX246" s="17">
        <v>177.5</v>
      </c>
      <c r="EY246" s="17">
        <v>178.13</v>
      </c>
      <c r="EZ246" s="17">
        <v>167</v>
      </c>
      <c r="FA246" s="17">
        <v>186.16</v>
      </c>
      <c r="FB246" s="17">
        <v>184.32</v>
      </c>
      <c r="FC246" s="17">
        <v>191.43</v>
      </c>
      <c r="FD246" s="17">
        <v>189.94</v>
      </c>
      <c r="FE246" s="17">
        <v>171.27</v>
      </c>
      <c r="FF246" s="17">
        <v>185.76</v>
      </c>
      <c r="FG246" s="17">
        <v>178.04</v>
      </c>
      <c r="FH246" s="17">
        <v>170.53</v>
      </c>
      <c r="FI246" s="17">
        <v>166.36</v>
      </c>
      <c r="FJ246" s="17">
        <v>176.3</v>
      </c>
      <c r="FK246" s="17">
        <v>176.69</v>
      </c>
      <c r="FL246" s="17">
        <v>165.99</v>
      </c>
      <c r="FM246" s="17">
        <v>184.36</v>
      </c>
      <c r="FN246" s="17">
        <v>181.36</v>
      </c>
      <c r="FO246" s="17">
        <v>189.16</v>
      </c>
      <c r="FP246" s="17">
        <v>187.62</v>
      </c>
      <c r="FQ246" s="17">
        <v>170.55</v>
      </c>
      <c r="FR246" s="17">
        <v>184.52</v>
      </c>
      <c r="FS246" s="17">
        <v>177.34</v>
      </c>
      <c r="FT246" s="17">
        <v>169.35</v>
      </c>
      <c r="FU246" s="17">
        <v>164.41</v>
      </c>
      <c r="FV246" s="17">
        <v>175.73</v>
      </c>
      <c r="FW246" s="17">
        <v>173.71</v>
      </c>
      <c r="FX246" s="17">
        <v>131.26</v>
      </c>
      <c r="FY246" s="17">
        <v>0</v>
      </c>
      <c r="FZ246" s="17">
        <v>77.05</v>
      </c>
      <c r="GA246" s="17">
        <v>188.85</v>
      </c>
    </row>
    <row r="247" spans="2:183">
      <c r="B247" s="96" t="s">
        <v>8</v>
      </c>
      <c r="C247" s="166" t="s">
        <v>47</v>
      </c>
      <c r="D247" s="178">
        <v>6737.61</v>
      </c>
      <c r="E247" s="179">
        <v>6068.81</v>
      </c>
      <c r="F247" s="179">
        <v>6513.29</v>
      </c>
      <c r="G247" s="179">
        <v>6326.96</v>
      </c>
      <c r="H247" s="179">
        <v>8288.61</v>
      </c>
      <c r="I247" s="179">
        <v>7939.46</v>
      </c>
      <c r="J247" s="179">
        <v>8382</v>
      </c>
      <c r="K247" s="179">
        <v>8377.52</v>
      </c>
      <c r="L247" s="179">
        <v>7906.89</v>
      </c>
      <c r="M247" s="179">
        <v>6642.75</v>
      </c>
      <c r="N247" s="179">
        <v>6374.11</v>
      </c>
      <c r="O247" s="179">
        <v>6645.35</v>
      </c>
      <c r="P247" s="179">
        <v>6746.91</v>
      </c>
      <c r="Q247" s="179">
        <v>6107.5</v>
      </c>
      <c r="R247" s="179">
        <v>6500.47</v>
      </c>
      <c r="S247" s="179">
        <v>6321.96</v>
      </c>
      <c r="T247" s="179">
        <v>8279.59</v>
      </c>
      <c r="U247" s="179">
        <v>8023.89</v>
      </c>
      <c r="V247" s="179">
        <v>8349.2000000000007</v>
      </c>
      <c r="W247" s="179">
        <v>8365.1299999999992</v>
      </c>
      <c r="X247" s="179">
        <v>7841.93</v>
      </c>
      <c r="Y247" s="179">
        <v>6541.24</v>
      </c>
      <c r="Z247" s="179">
        <v>6267.82</v>
      </c>
      <c r="AA247" s="179">
        <v>6540.22</v>
      </c>
      <c r="AB247" s="179">
        <v>6557.85</v>
      </c>
      <c r="AC247" s="179">
        <v>5991.36</v>
      </c>
      <c r="AD247" s="179">
        <v>6448.56</v>
      </c>
      <c r="AE247" s="179">
        <v>2086.16</v>
      </c>
      <c r="AF247" s="179">
        <v>7833.74</v>
      </c>
      <c r="AG247" s="179">
        <v>7937.54</v>
      </c>
      <c r="AH247" s="179">
        <v>8312.7900000000009</v>
      </c>
      <c r="AI247" s="179">
        <v>8320.24</v>
      </c>
      <c r="AJ247" s="179">
        <v>7740.22</v>
      </c>
      <c r="AK247" s="179">
        <v>6443.75</v>
      </c>
      <c r="AL247" s="179">
        <v>6203.41</v>
      </c>
      <c r="AM247" s="179">
        <v>6371.66</v>
      </c>
      <c r="AN247" s="179">
        <v>6564.05</v>
      </c>
      <c r="AO247" s="179">
        <v>6228.7</v>
      </c>
      <c r="AP247" s="179">
        <v>6446.71</v>
      </c>
      <c r="AQ247" s="179">
        <v>6186.25</v>
      </c>
      <c r="AR247" s="179">
        <v>8183.58</v>
      </c>
      <c r="AS247" s="179">
        <v>8012.79</v>
      </c>
      <c r="AT247" s="179">
        <v>8335.76</v>
      </c>
      <c r="AU247" s="179">
        <v>8379.67</v>
      </c>
      <c r="AV247" s="179">
        <v>7858.16</v>
      </c>
      <c r="AW247" s="179">
        <v>6490.25</v>
      </c>
      <c r="AX247" s="179">
        <v>6248.85</v>
      </c>
      <c r="AY247" s="179">
        <v>6393.82</v>
      </c>
      <c r="AZ247" s="179">
        <v>6762.69</v>
      </c>
      <c r="BA247" s="179">
        <v>6178.72</v>
      </c>
      <c r="BB247" s="179">
        <v>3639.12</v>
      </c>
      <c r="BC247" s="179">
        <v>4834.6499999999996</v>
      </c>
      <c r="BD247" s="179">
        <v>8372.5400000000009</v>
      </c>
      <c r="BE247" s="179">
        <v>8162.52</v>
      </c>
      <c r="BF247" s="179">
        <v>8501.58</v>
      </c>
      <c r="BG247" s="179">
        <v>8605.66</v>
      </c>
      <c r="BH247" s="179">
        <v>7954.12</v>
      </c>
      <c r="BI247" s="179">
        <v>6595.69</v>
      </c>
      <c r="BJ247" s="179">
        <v>6375.67</v>
      </c>
      <c r="BK247" s="179">
        <v>6541.2</v>
      </c>
      <c r="BL247" s="179">
        <v>6992.73</v>
      </c>
      <c r="BM247" s="179">
        <v>6387.44</v>
      </c>
      <c r="BN247" s="179">
        <v>6806.61</v>
      </c>
      <c r="BO247" s="179">
        <v>6560.84</v>
      </c>
      <c r="BP247" s="179">
        <v>8729.5300000000007</v>
      </c>
      <c r="BQ247" s="179">
        <v>8478.4</v>
      </c>
      <c r="BR247" s="179">
        <v>8922</v>
      </c>
      <c r="BS247" s="179">
        <v>9011.85</v>
      </c>
      <c r="BT247" s="179">
        <v>8375</v>
      </c>
      <c r="BU247" s="179">
        <v>7031.25</v>
      </c>
      <c r="BV247" s="179">
        <v>6867.61</v>
      </c>
      <c r="BW247" s="179">
        <v>7101.92</v>
      </c>
      <c r="BX247" s="179">
        <v>7549.39</v>
      </c>
      <c r="BY247" s="179">
        <v>5422.79</v>
      </c>
      <c r="BZ247" s="179">
        <v>0</v>
      </c>
      <c r="CA247" s="179">
        <v>3104.06</v>
      </c>
      <c r="CB247" s="179">
        <v>9263.41</v>
      </c>
      <c r="CC247" s="179">
        <v>8939.6</v>
      </c>
      <c r="CD247" s="179">
        <v>9557.66</v>
      </c>
      <c r="CE247" s="179">
        <v>9547.64</v>
      </c>
      <c r="CF247" s="179">
        <v>9104.4500000000007</v>
      </c>
      <c r="CG247" s="179">
        <v>7520.14</v>
      </c>
      <c r="CH247" s="179">
        <v>7529.26</v>
      </c>
      <c r="CI247" s="179">
        <v>7795.8</v>
      </c>
      <c r="CJ247" s="179">
        <v>8035.41</v>
      </c>
      <c r="CK247" s="179">
        <v>7486.67</v>
      </c>
      <c r="CL247" s="179">
        <v>7953.45</v>
      </c>
      <c r="CM247" s="179">
        <v>7559.73</v>
      </c>
      <c r="CN247" s="179">
        <v>9659.57</v>
      </c>
      <c r="CO247" s="179">
        <v>9421.2900000000009</v>
      </c>
      <c r="CP247" s="179">
        <v>9817.32</v>
      </c>
      <c r="CQ247" s="179">
        <v>9868.92</v>
      </c>
      <c r="CR247" s="179">
        <v>9381.5400000000009</v>
      </c>
      <c r="CS247" s="179">
        <v>7768.3</v>
      </c>
      <c r="CT247" s="179">
        <v>7651.17</v>
      </c>
      <c r="CU247" s="179">
        <v>7987.15</v>
      </c>
      <c r="CV247" s="179">
        <v>8209.5499999999993</v>
      </c>
      <c r="CW247" s="179">
        <v>5078.6899999999996</v>
      </c>
      <c r="CX247" s="179">
        <v>5030</v>
      </c>
      <c r="CY247" s="179">
        <v>7693.16</v>
      </c>
      <c r="CZ247" s="179">
        <v>9940.66</v>
      </c>
      <c r="DA247" s="179">
        <v>9756.07</v>
      </c>
      <c r="DB247" s="179">
        <v>10142.66</v>
      </c>
      <c r="DC247" s="179">
        <v>10226.799999999999</v>
      </c>
      <c r="DD247" s="179">
        <v>9605.5300000000007</v>
      </c>
      <c r="DE247" s="179">
        <v>8009.22</v>
      </c>
      <c r="DF247" s="179">
        <v>7915.14</v>
      </c>
      <c r="DG247" s="179">
        <v>8145.18</v>
      </c>
      <c r="DH247" s="179">
        <v>8447.65</v>
      </c>
      <c r="DI247" s="179">
        <v>7649.65</v>
      </c>
      <c r="DJ247" s="179">
        <v>8394.51</v>
      </c>
      <c r="DK247" s="179">
        <v>7919.59</v>
      </c>
      <c r="DL247" s="179">
        <v>10206.94</v>
      </c>
      <c r="DM247" s="179">
        <v>10014.709999999999</v>
      </c>
      <c r="DN247" s="179">
        <v>10472</v>
      </c>
      <c r="DO247" s="179">
        <v>10542.39</v>
      </c>
      <c r="DP247" s="179">
        <v>9909.1299999999992</v>
      </c>
      <c r="DQ247" s="179">
        <v>8276.02</v>
      </c>
      <c r="DR247" s="179">
        <v>8149.82</v>
      </c>
      <c r="DS247" s="179">
        <v>8383.4500000000007</v>
      </c>
      <c r="DT247" s="179">
        <v>8676.2199999999993</v>
      </c>
      <c r="DU247" s="179">
        <v>7829.3</v>
      </c>
      <c r="DV247" s="179">
        <v>6618.04</v>
      </c>
      <c r="DW247" s="179">
        <v>4337</v>
      </c>
      <c r="DX247" s="179">
        <v>10406.540000000001</v>
      </c>
      <c r="DY247" s="179">
        <v>10192.219999999999</v>
      </c>
      <c r="DZ247" s="179">
        <v>10755.3</v>
      </c>
      <c r="EA247" s="179">
        <v>10687.6</v>
      </c>
      <c r="EB247" s="179">
        <v>10090.73</v>
      </c>
      <c r="EC247" s="179">
        <v>8334.76</v>
      </c>
      <c r="ED247" s="179">
        <v>8263.32</v>
      </c>
      <c r="EE247" s="179">
        <v>8560.3799999999992</v>
      </c>
      <c r="EF247" s="179">
        <v>8937.52</v>
      </c>
      <c r="EG247" s="179">
        <v>8326.75</v>
      </c>
      <c r="EH247" s="179">
        <v>8752.2900000000009</v>
      </c>
      <c r="EI247" s="179">
        <v>8353.65</v>
      </c>
      <c r="EJ247" s="179">
        <v>10721.12</v>
      </c>
      <c r="EK247" s="179">
        <v>10439.64</v>
      </c>
      <c r="EL247" s="179">
        <v>11065.22</v>
      </c>
      <c r="EM247" s="179">
        <v>11025.64</v>
      </c>
      <c r="EN247" s="179">
        <v>10468.200000000001</v>
      </c>
      <c r="EO247" s="179">
        <v>8622.81</v>
      </c>
      <c r="EP247" s="179">
        <v>8475.56</v>
      </c>
      <c r="EQ247" s="179">
        <v>8856.32</v>
      </c>
      <c r="ER247" s="179">
        <v>9083.0300000000007</v>
      </c>
      <c r="ES247" s="179">
        <v>8229.64</v>
      </c>
      <c r="ET247" s="179">
        <v>6075.36</v>
      </c>
      <c r="EU247" s="179">
        <v>5341.03</v>
      </c>
      <c r="EV247" s="179">
        <v>10950.5</v>
      </c>
      <c r="EW247" s="179">
        <v>10657.31</v>
      </c>
      <c r="EX247" s="179">
        <v>11249.78</v>
      </c>
      <c r="EY247" s="179">
        <v>11290.16</v>
      </c>
      <c r="EZ247" s="179">
        <v>10584.64</v>
      </c>
      <c r="FA247" s="179">
        <v>8762.4</v>
      </c>
      <c r="FB247" s="179">
        <v>8675.77</v>
      </c>
      <c r="FC247" s="179">
        <v>9010.57</v>
      </c>
      <c r="FD247" s="179">
        <v>9191.2999999999993</v>
      </c>
      <c r="FE247" s="179">
        <v>8287.57</v>
      </c>
      <c r="FF247" s="179">
        <v>8989.1200000000008</v>
      </c>
      <c r="FG247" s="179">
        <v>8615.15</v>
      </c>
      <c r="FH247" s="179">
        <v>11113.2</v>
      </c>
      <c r="FI247" s="179">
        <v>10841.39</v>
      </c>
      <c r="FJ247" s="179">
        <v>11489.16</v>
      </c>
      <c r="FK247" s="179">
        <v>11515.02</v>
      </c>
      <c r="FL247" s="179">
        <v>10817.41</v>
      </c>
      <c r="FM247" s="179">
        <v>8921.01</v>
      </c>
      <c r="FN247" s="179">
        <v>8776.23</v>
      </c>
      <c r="FO247" s="179">
        <v>9153.64</v>
      </c>
      <c r="FP247" s="179">
        <v>9335.93</v>
      </c>
      <c r="FQ247" s="179">
        <v>8486.49</v>
      </c>
      <c r="FR247" s="179">
        <v>9181.5499999999993</v>
      </c>
      <c r="FS247" s="179">
        <v>8824.2800000000007</v>
      </c>
      <c r="FT247" s="179">
        <v>11349.89</v>
      </c>
      <c r="FU247" s="179">
        <v>11018.71</v>
      </c>
      <c r="FV247" s="179">
        <v>11777.58</v>
      </c>
      <c r="FW247" s="179">
        <v>11641.86</v>
      </c>
      <c r="FX247" s="179">
        <v>8797.25</v>
      </c>
      <c r="FY247" s="179">
        <v>0</v>
      </c>
      <c r="FZ247" s="179">
        <v>3834</v>
      </c>
      <c r="GA247" s="179">
        <v>9397.1299999999992</v>
      </c>
    </row>
    <row r="248" spans="2:183">
      <c r="B248" s="180" t="s">
        <v>8</v>
      </c>
      <c r="C248" s="181" t="s">
        <v>48</v>
      </c>
      <c r="D248" s="94">
        <v>0.22330816838020465</v>
      </c>
      <c r="E248" s="95">
        <v>0.22314213819010656</v>
      </c>
      <c r="F248" s="95">
        <v>0.22249600631490035</v>
      </c>
      <c r="G248" s="95">
        <v>0.22259968467641209</v>
      </c>
      <c r="H248" s="95">
        <v>0.2079003803617962</v>
      </c>
      <c r="I248" s="95">
        <v>0.20770076680045085</v>
      </c>
      <c r="J248" s="95">
        <v>0.20801754226969127</v>
      </c>
      <c r="K248" s="95">
        <v>0.20808420452568832</v>
      </c>
      <c r="L248" s="95">
        <v>0.20754262430157741</v>
      </c>
      <c r="M248" s="95">
        <v>0.22293248477460539</v>
      </c>
      <c r="N248" s="95">
        <v>0.22277551238042723</v>
      </c>
      <c r="O248" s="95">
        <v>0.22294030942052698</v>
      </c>
      <c r="P248" s="95">
        <v>0.22336936712474614</v>
      </c>
      <c r="Q248" s="95">
        <v>0.22334825417327961</v>
      </c>
      <c r="R248" s="95">
        <v>0.22247681193402805</v>
      </c>
      <c r="S248" s="95">
        <v>0.22264708487084095</v>
      </c>
      <c r="T248" s="95">
        <v>0.20792240878821569</v>
      </c>
      <c r="U248" s="95">
        <v>0.20791334714942822</v>
      </c>
      <c r="V248" s="95">
        <v>0.20798223251051762</v>
      </c>
      <c r="W248" s="95">
        <v>0.20805924217094376</v>
      </c>
      <c r="X248" s="95">
        <v>0.20737644742107927</v>
      </c>
      <c r="Y248" s="95">
        <v>0.22255879719447033</v>
      </c>
      <c r="Z248" s="95">
        <v>0.2224172650094714</v>
      </c>
      <c r="AA248" s="95">
        <v>0.2226673739759483</v>
      </c>
      <c r="AB248" s="95">
        <v>0.22266798776604663</v>
      </c>
      <c r="AC248" s="95">
        <v>0.22287955302274598</v>
      </c>
      <c r="AD248" s="95">
        <v>0.22227790927296814</v>
      </c>
      <c r="AE248" s="95">
        <v>0.22225721669896256</v>
      </c>
      <c r="AF248" s="95">
        <v>0.20750372658534877</v>
      </c>
      <c r="AG248" s="95">
        <v>0.20768784349294447</v>
      </c>
      <c r="AH248" s="95">
        <v>0.20787640946101441</v>
      </c>
      <c r="AI248" s="95">
        <v>0.20794690305518884</v>
      </c>
      <c r="AJ248" s="95">
        <v>0.20718317035789097</v>
      </c>
      <c r="AK248" s="95">
        <v>0.22222010058510475</v>
      </c>
      <c r="AL248" s="95">
        <v>0.22231271702152167</v>
      </c>
      <c r="AM248" s="95">
        <v>0.22206387668774644</v>
      </c>
      <c r="AN248" s="95">
        <v>0.22267677912006004</v>
      </c>
      <c r="AO248" s="95">
        <v>0.22294226546500978</v>
      </c>
      <c r="AP248" s="95">
        <v>0.22223717058486511</v>
      </c>
      <c r="AQ248" s="95">
        <v>0.22209863073555686</v>
      </c>
      <c r="AR248" s="95">
        <v>0.20768901460108713</v>
      </c>
      <c r="AS248" s="95">
        <v>0.20784837275326989</v>
      </c>
      <c r="AT248" s="95">
        <v>0.20796481097880182</v>
      </c>
      <c r="AU248" s="95">
        <v>0.20812980947814916</v>
      </c>
      <c r="AV248" s="95">
        <v>0.20747775660369205</v>
      </c>
      <c r="AW248" s="95">
        <v>0.22244069101107564</v>
      </c>
      <c r="AX248" s="95">
        <v>0.22239569253989519</v>
      </c>
      <c r="AY248" s="95">
        <v>0.22217813340990719</v>
      </c>
      <c r="AZ248" s="95">
        <v>0.22278995378219268</v>
      </c>
      <c r="BA248" s="95">
        <v>0.2230171293919132</v>
      </c>
      <c r="BB248" s="95">
        <v>0.2223634341769665</v>
      </c>
      <c r="BC248" s="95">
        <v>0.2219677739667294</v>
      </c>
      <c r="BD248" s="95">
        <v>0.20767394818515905</v>
      </c>
      <c r="BE248" s="95">
        <v>0.20778844189853823</v>
      </c>
      <c r="BF248" s="95">
        <v>0.20785310660045575</v>
      </c>
      <c r="BG248" s="95">
        <v>0.20817943995299454</v>
      </c>
      <c r="BH248" s="95">
        <v>0.20723712354551677</v>
      </c>
      <c r="BI248" s="95">
        <v>0.22228077175277883</v>
      </c>
      <c r="BJ248" s="95">
        <v>0.22236983536041166</v>
      </c>
      <c r="BK248" s="95">
        <v>0.22213921330448269</v>
      </c>
      <c r="BL248" s="95">
        <v>0.22299346903658207</v>
      </c>
      <c r="BM248" s="95">
        <v>0.22318455273013135</v>
      </c>
      <c r="BN248" s="95">
        <v>0.2223890132731822</v>
      </c>
      <c r="BO248" s="95">
        <v>0.22225936321984521</v>
      </c>
      <c r="BP248" s="95">
        <v>0.20792356150559613</v>
      </c>
      <c r="BQ248" s="95">
        <v>0.20803521330578717</v>
      </c>
      <c r="BR248" s="95">
        <v>0.20834081816331024</v>
      </c>
      <c r="BS248" s="95">
        <v>0.20848907191989524</v>
      </c>
      <c r="BT248" s="95">
        <v>0.20778810624507857</v>
      </c>
      <c r="BU248" s="95">
        <v>0.22308051814388111</v>
      </c>
      <c r="BV248" s="95">
        <v>0.22349672615176991</v>
      </c>
      <c r="BW248" s="95">
        <v>0.22341352345330218</v>
      </c>
      <c r="BX248" s="95">
        <v>0.22419580763837832</v>
      </c>
      <c r="BY248" s="95">
        <v>0.22426481481059424</v>
      </c>
      <c r="BZ248" s="95" t="e">
        <v>#DIV/0!</v>
      </c>
      <c r="CA248" s="95">
        <v>0.2236046155341663</v>
      </c>
      <c r="CB248" s="95">
        <v>0.20861496931516157</v>
      </c>
      <c r="CC248" s="95">
        <v>0.20840230300649323</v>
      </c>
      <c r="CD248" s="95">
        <v>0.20902659928099523</v>
      </c>
      <c r="CE248" s="95">
        <v>0.20909135499258649</v>
      </c>
      <c r="CF248" s="95">
        <v>0.20880775081893818</v>
      </c>
      <c r="CG248" s="95">
        <v>0.22398082858760796</v>
      </c>
      <c r="CH248" s="95">
        <v>0.22444308759614903</v>
      </c>
      <c r="CI248" s="95">
        <v>0.22448220388505286</v>
      </c>
      <c r="CJ248" s="95">
        <v>0.2246983704501902</v>
      </c>
      <c r="CK248" s="95">
        <v>0.22468459289113035</v>
      </c>
      <c r="CL248" s="95">
        <v>0.22465553147749018</v>
      </c>
      <c r="CM248" s="95">
        <v>0.2243368928747021</v>
      </c>
      <c r="CN248" s="95">
        <v>0.20904410071007676</v>
      </c>
      <c r="CO248" s="95">
        <v>0.20921500698777631</v>
      </c>
      <c r="CP248" s="95">
        <v>0.20922252315349879</v>
      </c>
      <c r="CQ248" s="95">
        <v>0.20931293575210291</v>
      </c>
      <c r="CR248" s="95">
        <v>0.20907177932726789</v>
      </c>
      <c r="CS248" s="95">
        <v>0.22421692390719036</v>
      </c>
      <c r="CT248" s="95">
        <v>0.22434745265880321</v>
      </c>
      <c r="CU248" s="95">
        <v>0.22458113709310573</v>
      </c>
      <c r="CV248" s="95">
        <v>0.22461487563472482</v>
      </c>
      <c r="CW248" s="95">
        <v>0.22473758340272851</v>
      </c>
      <c r="CX248" s="95">
        <v>0.22458543848783916</v>
      </c>
      <c r="CY248" s="95">
        <v>0.22410855846627206</v>
      </c>
      <c r="CZ248" s="95">
        <v>0.20903708859057732</v>
      </c>
      <c r="DA248" s="95">
        <v>0.20923785687139854</v>
      </c>
      <c r="DB248" s="95">
        <v>0.20929655157841107</v>
      </c>
      <c r="DC248" s="95">
        <v>0.20943187688779663</v>
      </c>
      <c r="DD248" s="95">
        <v>0.20894861423407857</v>
      </c>
      <c r="DE248" s="95">
        <v>0.22423466291700489</v>
      </c>
      <c r="DF248" s="95">
        <v>0.22450834882184936</v>
      </c>
      <c r="DG248" s="95">
        <v>0.2244506985857761</v>
      </c>
      <c r="DH248" s="95">
        <v>0.22451746907127423</v>
      </c>
      <c r="DI248" s="95">
        <v>0.22455580810477063</v>
      </c>
      <c r="DJ248" s="95">
        <v>0.22451127977997595</v>
      </c>
      <c r="DK248" s="95">
        <v>0.22406494593414256</v>
      </c>
      <c r="DL248" s="95">
        <v>0.20889803256415274</v>
      </c>
      <c r="DM248" s="95">
        <v>0.20913936843742109</v>
      </c>
      <c r="DN248" s="95">
        <v>0.20927654667214382</v>
      </c>
      <c r="DO248" s="95">
        <v>0.20941016851582009</v>
      </c>
      <c r="DP248" s="95">
        <v>0.20891200453661429</v>
      </c>
      <c r="DQ248" s="95">
        <v>0.22427185106430186</v>
      </c>
      <c r="DR248" s="95">
        <v>0.22444790332701509</v>
      </c>
      <c r="DS248" s="95">
        <v>0.22439073258957695</v>
      </c>
      <c r="DT248" s="95">
        <v>0.22452014024723341</v>
      </c>
      <c r="DU248" s="95">
        <v>0.22449514504008161</v>
      </c>
      <c r="DV248" s="95">
        <v>0.2243963825713359</v>
      </c>
      <c r="DW248" s="95">
        <v>0.22403644700711506</v>
      </c>
      <c r="DX248" s="95">
        <v>0.20872984841407088</v>
      </c>
      <c r="DY248" s="95">
        <v>0.20893496518090993</v>
      </c>
      <c r="DZ248" s="95">
        <v>0.20927135148770093</v>
      </c>
      <c r="EA248" s="95">
        <v>0.20924865051688629</v>
      </c>
      <c r="EB248" s="95">
        <v>0.20874307169676382</v>
      </c>
      <c r="EC248" s="95">
        <v>0.22390037750262176</v>
      </c>
      <c r="ED248" s="95">
        <v>0.22430615491431163</v>
      </c>
      <c r="EE248" s="95">
        <v>0.22426358480138583</v>
      </c>
      <c r="EF248" s="95">
        <v>0.22456416482650726</v>
      </c>
      <c r="EG248" s="95">
        <v>0.22449950437274663</v>
      </c>
      <c r="EH248" s="95">
        <v>0.22435221847535003</v>
      </c>
      <c r="EI248" s="95">
        <v>0.22401516765526985</v>
      </c>
      <c r="EJ248" s="95">
        <v>0.20877406482113475</v>
      </c>
      <c r="EK248" s="95">
        <v>0.20891097367705685</v>
      </c>
      <c r="EL248" s="95">
        <v>0.20929401918457358</v>
      </c>
      <c r="EM248" s="95">
        <v>0.20923653488053676</v>
      </c>
      <c r="EN248" s="95">
        <v>0.20893905272449292</v>
      </c>
      <c r="EO248" s="95">
        <v>0.22404322798142037</v>
      </c>
      <c r="EP248" s="95">
        <v>0.22429193091299598</v>
      </c>
      <c r="EQ248" s="95">
        <v>0.22439299293810039</v>
      </c>
      <c r="ER248" s="95">
        <v>0.22441563753096097</v>
      </c>
      <c r="ES248" s="95">
        <v>0.22442812321596875</v>
      </c>
      <c r="ET248" s="95">
        <v>0.22424829065406982</v>
      </c>
      <c r="EU248" s="95">
        <v>0.22358535220574724</v>
      </c>
      <c r="EV248" s="95">
        <v>0.20869147197965507</v>
      </c>
      <c r="EW248" s="95">
        <v>0.20872563781415909</v>
      </c>
      <c r="EX248" s="95">
        <v>0.20911182696732628</v>
      </c>
      <c r="EY248" s="95">
        <v>0.20925032327313037</v>
      </c>
      <c r="EZ248" s="95">
        <v>0.20862200779044546</v>
      </c>
      <c r="FA248" s="95">
        <v>0.22377082790013531</v>
      </c>
      <c r="FB248" s="95">
        <v>0.22424082218520347</v>
      </c>
      <c r="FC248" s="95">
        <v>0.22417238023429858</v>
      </c>
      <c r="FD248" s="95">
        <v>0.22421164710687413</v>
      </c>
      <c r="FE248" s="95">
        <v>0.22411470715962872</v>
      </c>
      <c r="FF248" s="95">
        <v>0.22373414467472899</v>
      </c>
      <c r="FG248" s="95">
        <v>0.22344754409512127</v>
      </c>
      <c r="FH248" s="95">
        <v>0.20844276945426632</v>
      </c>
      <c r="FI248" s="95">
        <v>0.20855600117260725</v>
      </c>
      <c r="FJ248" s="95">
        <v>0.20906945427203963</v>
      </c>
      <c r="FK248" s="95">
        <v>0.20912014259321285</v>
      </c>
      <c r="FL248" s="95">
        <v>0.20854344670844277</v>
      </c>
      <c r="FM248" s="95">
        <v>0.22358318467202168</v>
      </c>
      <c r="FN248" s="95">
        <v>0.22394016421546073</v>
      </c>
      <c r="FO248" s="95">
        <v>0.22403138050041096</v>
      </c>
      <c r="FP248" s="95">
        <v>0.22399136908558082</v>
      </c>
      <c r="FQ248" s="95">
        <v>0.22406992947256091</v>
      </c>
      <c r="FR248" s="95">
        <v>0.22359303759975271</v>
      </c>
      <c r="FS248" s="95">
        <v>0.22338983109560878</v>
      </c>
      <c r="FT248" s="95">
        <v>0.20833408682980917</v>
      </c>
      <c r="FU248" s="95">
        <v>0.20838528653610636</v>
      </c>
      <c r="FV248" s="95">
        <v>0.20902230077518097</v>
      </c>
      <c r="FW248" s="95">
        <v>0.20875815887057114</v>
      </c>
      <c r="FX248" s="95">
        <v>0.20835745465860186</v>
      </c>
      <c r="FY248" s="95" t="e">
        <v>#DIV/0!</v>
      </c>
      <c r="FZ248" s="95">
        <v>0.22356161241977751</v>
      </c>
      <c r="GA248" s="95">
        <v>0.22407261922471289</v>
      </c>
    </row>
    <row r="249" spans="2:183">
      <c r="B249" s="44" t="s">
        <v>8</v>
      </c>
      <c r="C249" s="651" t="s">
        <v>94</v>
      </c>
      <c r="D249" s="182"/>
      <c r="E249" s="182"/>
      <c r="F249" s="182"/>
      <c r="G249" s="182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  <c r="X249" s="182"/>
      <c r="Y249" s="182"/>
      <c r="Z249" s="182"/>
      <c r="AA249" s="182"/>
      <c r="AB249" s="182"/>
      <c r="AC249" s="182"/>
      <c r="AD249" s="182"/>
      <c r="AE249" s="182"/>
      <c r="AF249" s="182"/>
      <c r="AG249" s="182"/>
      <c r="AH249" s="182"/>
      <c r="AI249" s="182"/>
      <c r="AJ249" s="182"/>
      <c r="AK249" s="182"/>
      <c r="AL249" s="182"/>
      <c r="AM249" s="182"/>
      <c r="AN249" s="182"/>
      <c r="AO249" s="182"/>
      <c r="AP249" s="182"/>
      <c r="AQ249" s="182"/>
      <c r="AR249" s="182"/>
      <c r="AS249" s="182"/>
      <c r="AT249" s="182"/>
      <c r="AU249" s="182"/>
      <c r="AV249" s="182"/>
      <c r="AW249" s="182"/>
      <c r="AX249" s="182"/>
      <c r="AY249" s="182"/>
      <c r="AZ249" s="182"/>
      <c r="BA249" s="182"/>
      <c r="BB249" s="182"/>
      <c r="BC249" s="182"/>
      <c r="BD249" s="182"/>
      <c r="BE249" s="182"/>
      <c r="BF249" s="182"/>
      <c r="BG249" s="182"/>
      <c r="BH249" s="182"/>
      <c r="BI249" s="182"/>
      <c r="BJ249" s="182"/>
      <c r="BK249" s="182"/>
      <c r="BL249" s="182"/>
      <c r="BM249" s="182"/>
      <c r="BN249" s="182"/>
      <c r="BO249" s="182"/>
      <c r="BP249" s="182"/>
      <c r="BQ249" s="182"/>
      <c r="BR249" s="182"/>
      <c r="BS249" s="182"/>
      <c r="BT249" s="182"/>
      <c r="BU249" s="182"/>
      <c r="BV249" s="182"/>
      <c r="BW249" s="182"/>
      <c r="BX249" s="182"/>
      <c r="BY249" s="182"/>
      <c r="BZ249" s="182"/>
      <c r="CA249" s="182"/>
      <c r="CB249" s="182"/>
      <c r="CC249" s="182"/>
      <c r="CD249" s="182"/>
      <c r="CE249" s="182"/>
      <c r="CF249" s="182"/>
      <c r="CG249" s="182"/>
      <c r="CH249" s="182"/>
      <c r="CI249" s="182"/>
      <c r="CJ249" s="182"/>
      <c r="CK249" s="182"/>
      <c r="CL249" s="182"/>
      <c r="CM249" s="182"/>
      <c r="CN249" s="182"/>
      <c r="CO249" s="182"/>
      <c r="CP249" s="182"/>
      <c r="CQ249" s="182"/>
      <c r="CR249" s="182"/>
      <c r="CS249" s="182"/>
      <c r="CT249" s="182"/>
      <c r="CU249" s="182"/>
      <c r="CV249" s="182"/>
      <c r="CW249" s="182"/>
      <c r="CX249" s="182"/>
      <c r="CY249" s="182"/>
      <c r="CZ249" s="182"/>
      <c r="DA249" s="182"/>
      <c r="DB249" s="182"/>
      <c r="DC249" s="182"/>
      <c r="DD249" s="182"/>
      <c r="DE249" s="182"/>
      <c r="DF249" s="182"/>
      <c r="DG249" s="182"/>
      <c r="DH249" s="182"/>
      <c r="DI249" s="182"/>
      <c r="DJ249" s="182"/>
      <c r="DK249" s="182"/>
      <c r="DL249" s="182"/>
      <c r="DM249" s="182"/>
      <c r="DN249" s="182"/>
      <c r="DO249" s="182"/>
      <c r="DP249" s="182"/>
      <c r="DQ249" s="182"/>
      <c r="DR249" s="182"/>
      <c r="DS249" s="182"/>
      <c r="DT249" s="182"/>
      <c r="DU249" s="182"/>
      <c r="DV249" s="182"/>
      <c r="DW249" s="182"/>
      <c r="DX249" s="182"/>
      <c r="DY249" s="182"/>
      <c r="DZ249" s="182"/>
      <c r="EA249" s="182"/>
      <c r="EB249" s="182"/>
      <c r="EC249" s="182"/>
      <c r="ED249" s="182"/>
      <c r="EE249" s="182"/>
      <c r="EF249" s="182"/>
      <c r="EG249" s="182"/>
      <c r="EH249" s="182"/>
      <c r="EI249" s="182"/>
      <c r="EJ249" s="182"/>
      <c r="EK249" s="182"/>
      <c r="EL249" s="182"/>
      <c r="EM249" s="182"/>
      <c r="EN249" s="182"/>
      <c r="EO249" s="182"/>
      <c r="EP249" s="182"/>
      <c r="EQ249" s="182"/>
      <c r="ER249" s="182"/>
      <c r="ES249" s="182"/>
      <c r="ET249" s="182"/>
      <c r="EU249" s="182"/>
      <c r="EV249" s="182"/>
      <c r="EW249" s="182"/>
      <c r="EX249" s="182"/>
      <c r="EY249" s="182"/>
      <c r="EZ249" s="182"/>
      <c r="FA249" s="182"/>
      <c r="FB249" s="182"/>
      <c r="FC249" s="182"/>
      <c r="FD249" s="182"/>
      <c r="FE249" s="182"/>
      <c r="FF249" s="182"/>
      <c r="FG249" s="182"/>
      <c r="FH249" s="182"/>
      <c r="FI249" s="182"/>
      <c r="FJ249" s="182"/>
      <c r="FK249" s="182"/>
      <c r="FL249" s="182"/>
      <c r="FM249" s="182"/>
      <c r="FN249" s="182"/>
      <c r="FO249" s="182"/>
      <c r="FP249" s="182"/>
      <c r="FQ249" s="182"/>
      <c r="FR249" s="182"/>
      <c r="FS249" s="182"/>
      <c r="FT249" s="182"/>
      <c r="FU249" s="182"/>
      <c r="FV249" s="182"/>
      <c r="FW249" s="182"/>
      <c r="FX249" s="182"/>
      <c r="FY249" s="182"/>
      <c r="FZ249" s="182"/>
      <c r="GA249" s="182"/>
    </row>
    <row r="250" spans="2:183">
      <c r="B250" s="43" t="s">
        <v>8</v>
      </c>
      <c r="C250" s="652" t="s">
        <v>49</v>
      </c>
      <c r="D250" s="17">
        <v>744</v>
      </c>
      <c r="E250" s="17">
        <v>672</v>
      </c>
      <c r="F250" s="17">
        <v>744</v>
      </c>
      <c r="G250" s="17">
        <v>720</v>
      </c>
      <c r="H250" s="17">
        <v>744</v>
      </c>
      <c r="I250" s="17">
        <v>720</v>
      </c>
      <c r="J250" s="17">
        <v>744</v>
      </c>
      <c r="K250" s="17">
        <v>744</v>
      </c>
      <c r="L250" s="17">
        <v>720</v>
      </c>
      <c r="M250" s="17">
        <v>744</v>
      </c>
      <c r="N250" s="17">
        <v>720</v>
      </c>
      <c r="O250" s="17">
        <v>744</v>
      </c>
      <c r="P250" s="17">
        <v>744</v>
      </c>
      <c r="Q250" s="17">
        <v>672</v>
      </c>
      <c r="R250" s="17">
        <v>744</v>
      </c>
      <c r="S250" s="17">
        <v>720</v>
      </c>
      <c r="T250" s="17">
        <v>744</v>
      </c>
      <c r="U250" s="17">
        <v>720</v>
      </c>
      <c r="V250" s="17">
        <v>744</v>
      </c>
      <c r="W250" s="17">
        <v>744</v>
      </c>
      <c r="X250" s="17">
        <v>720</v>
      </c>
      <c r="Y250" s="17">
        <v>744</v>
      </c>
      <c r="Z250" s="17">
        <v>720</v>
      </c>
      <c r="AA250" s="17">
        <v>744</v>
      </c>
      <c r="AB250" s="17">
        <v>744</v>
      </c>
      <c r="AC250" s="17">
        <v>672</v>
      </c>
      <c r="AD250" s="17">
        <v>744</v>
      </c>
      <c r="AE250" s="17">
        <v>720</v>
      </c>
      <c r="AF250" s="17">
        <v>744</v>
      </c>
      <c r="AG250" s="17">
        <v>720</v>
      </c>
      <c r="AH250" s="17">
        <v>744</v>
      </c>
      <c r="AI250" s="17">
        <v>744</v>
      </c>
      <c r="AJ250" s="17">
        <v>720</v>
      </c>
      <c r="AK250" s="17">
        <v>744</v>
      </c>
      <c r="AL250" s="17">
        <v>720</v>
      </c>
      <c r="AM250" s="17">
        <v>744</v>
      </c>
      <c r="AN250" s="17">
        <v>744</v>
      </c>
      <c r="AO250" s="17">
        <v>696</v>
      </c>
      <c r="AP250" s="17">
        <v>744</v>
      </c>
      <c r="AQ250" s="17">
        <v>720</v>
      </c>
      <c r="AR250" s="17">
        <v>744</v>
      </c>
      <c r="AS250" s="17">
        <v>720</v>
      </c>
      <c r="AT250" s="17">
        <v>744</v>
      </c>
      <c r="AU250" s="17">
        <v>744</v>
      </c>
      <c r="AV250" s="17">
        <v>720</v>
      </c>
      <c r="AW250" s="17">
        <v>744</v>
      </c>
      <c r="AX250" s="17">
        <v>720</v>
      </c>
      <c r="AY250" s="17">
        <v>744</v>
      </c>
      <c r="AZ250" s="17">
        <v>744</v>
      </c>
      <c r="BA250" s="17">
        <v>672</v>
      </c>
      <c r="BB250" s="17">
        <v>744</v>
      </c>
      <c r="BC250" s="17">
        <v>720</v>
      </c>
      <c r="BD250" s="17">
        <v>744</v>
      </c>
      <c r="BE250" s="17">
        <v>720</v>
      </c>
      <c r="BF250" s="17">
        <v>744</v>
      </c>
      <c r="BG250" s="17">
        <v>744</v>
      </c>
      <c r="BH250" s="17">
        <v>720</v>
      </c>
      <c r="BI250" s="17">
        <v>744</v>
      </c>
      <c r="BJ250" s="17">
        <v>720</v>
      </c>
      <c r="BK250" s="17">
        <v>744</v>
      </c>
      <c r="BL250" s="17">
        <v>744</v>
      </c>
      <c r="BM250" s="17">
        <v>672</v>
      </c>
      <c r="BN250" s="17">
        <v>744</v>
      </c>
      <c r="BO250" s="17">
        <v>720</v>
      </c>
      <c r="BP250" s="17">
        <v>744</v>
      </c>
      <c r="BQ250" s="17">
        <v>720</v>
      </c>
      <c r="BR250" s="17">
        <v>744</v>
      </c>
      <c r="BS250" s="17">
        <v>744</v>
      </c>
      <c r="BT250" s="17">
        <v>720</v>
      </c>
      <c r="BU250" s="17">
        <v>744</v>
      </c>
      <c r="BV250" s="17">
        <v>720</v>
      </c>
      <c r="BW250" s="17">
        <v>744</v>
      </c>
      <c r="BX250" s="17">
        <v>744</v>
      </c>
      <c r="BY250" s="17">
        <v>672</v>
      </c>
      <c r="BZ250" s="17">
        <v>744</v>
      </c>
      <c r="CA250" s="17">
        <v>720</v>
      </c>
      <c r="CB250" s="17">
        <v>744</v>
      </c>
      <c r="CC250" s="17">
        <v>720</v>
      </c>
      <c r="CD250" s="17">
        <v>744</v>
      </c>
      <c r="CE250" s="17">
        <v>744</v>
      </c>
      <c r="CF250" s="17">
        <v>720</v>
      </c>
      <c r="CG250" s="17">
        <v>744</v>
      </c>
      <c r="CH250" s="17">
        <v>720</v>
      </c>
      <c r="CI250" s="17">
        <v>744</v>
      </c>
      <c r="CJ250" s="17">
        <v>744</v>
      </c>
      <c r="CK250" s="17">
        <v>696</v>
      </c>
      <c r="CL250" s="17">
        <v>744</v>
      </c>
      <c r="CM250" s="17">
        <v>720</v>
      </c>
      <c r="CN250" s="17">
        <v>744</v>
      </c>
      <c r="CO250" s="17">
        <v>720</v>
      </c>
      <c r="CP250" s="17">
        <v>744</v>
      </c>
      <c r="CQ250" s="17">
        <v>744</v>
      </c>
      <c r="CR250" s="17">
        <v>720</v>
      </c>
      <c r="CS250" s="17">
        <v>744</v>
      </c>
      <c r="CT250" s="17">
        <v>720</v>
      </c>
      <c r="CU250" s="17">
        <v>744</v>
      </c>
      <c r="CV250" s="17">
        <v>744</v>
      </c>
      <c r="CW250" s="17">
        <v>672</v>
      </c>
      <c r="CX250" s="17">
        <v>744</v>
      </c>
      <c r="CY250" s="17">
        <v>720</v>
      </c>
      <c r="CZ250" s="17">
        <v>744</v>
      </c>
      <c r="DA250" s="17">
        <v>720</v>
      </c>
      <c r="DB250" s="17">
        <v>744</v>
      </c>
      <c r="DC250" s="17">
        <v>744</v>
      </c>
      <c r="DD250" s="17">
        <v>720</v>
      </c>
      <c r="DE250" s="17">
        <v>744</v>
      </c>
      <c r="DF250" s="17">
        <v>720</v>
      </c>
      <c r="DG250" s="17">
        <v>744</v>
      </c>
      <c r="DH250" s="17">
        <v>744</v>
      </c>
      <c r="DI250" s="17">
        <v>672</v>
      </c>
      <c r="DJ250" s="17">
        <v>744</v>
      </c>
      <c r="DK250" s="17">
        <v>720</v>
      </c>
      <c r="DL250" s="17">
        <v>744</v>
      </c>
      <c r="DM250" s="17">
        <v>720</v>
      </c>
      <c r="DN250" s="17">
        <v>744</v>
      </c>
      <c r="DO250" s="17">
        <v>744</v>
      </c>
      <c r="DP250" s="17">
        <v>720</v>
      </c>
      <c r="DQ250" s="17">
        <v>744</v>
      </c>
      <c r="DR250" s="17">
        <v>720</v>
      </c>
      <c r="DS250" s="17">
        <v>744</v>
      </c>
      <c r="DT250" s="17">
        <v>744</v>
      </c>
      <c r="DU250" s="17">
        <v>672</v>
      </c>
      <c r="DV250" s="17">
        <v>744</v>
      </c>
      <c r="DW250" s="17">
        <v>720</v>
      </c>
      <c r="DX250" s="17">
        <v>744</v>
      </c>
      <c r="DY250" s="17">
        <v>720</v>
      </c>
      <c r="DZ250" s="17">
        <v>744</v>
      </c>
      <c r="EA250" s="17">
        <v>744</v>
      </c>
      <c r="EB250" s="17">
        <v>720</v>
      </c>
      <c r="EC250" s="17">
        <v>744</v>
      </c>
      <c r="ED250" s="17">
        <v>720</v>
      </c>
      <c r="EE250" s="17">
        <v>744</v>
      </c>
      <c r="EF250" s="17">
        <v>744</v>
      </c>
      <c r="EG250" s="17">
        <v>696</v>
      </c>
      <c r="EH250" s="17">
        <v>744</v>
      </c>
      <c r="EI250" s="17">
        <v>720</v>
      </c>
      <c r="EJ250" s="17">
        <v>744</v>
      </c>
      <c r="EK250" s="17">
        <v>720</v>
      </c>
      <c r="EL250" s="17">
        <v>744</v>
      </c>
      <c r="EM250" s="17">
        <v>744</v>
      </c>
      <c r="EN250" s="17">
        <v>720</v>
      </c>
      <c r="EO250" s="17">
        <v>744</v>
      </c>
      <c r="EP250" s="17">
        <v>720</v>
      </c>
      <c r="EQ250" s="17">
        <v>744</v>
      </c>
      <c r="ER250" s="17">
        <v>744</v>
      </c>
      <c r="ES250" s="17">
        <v>672</v>
      </c>
      <c r="ET250" s="17">
        <v>744</v>
      </c>
      <c r="EU250" s="17">
        <v>720</v>
      </c>
      <c r="EV250" s="17">
        <v>744</v>
      </c>
      <c r="EW250" s="17">
        <v>720</v>
      </c>
      <c r="EX250" s="17">
        <v>744</v>
      </c>
      <c r="EY250" s="17">
        <v>744</v>
      </c>
      <c r="EZ250" s="17">
        <v>720</v>
      </c>
      <c r="FA250" s="17">
        <v>744</v>
      </c>
      <c r="FB250" s="17">
        <v>720</v>
      </c>
      <c r="FC250" s="17">
        <v>744</v>
      </c>
      <c r="FD250" s="17">
        <v>744</v>
      </c>
      <c r="FE250" s="17">
        <v>672</v>
      </c>
      <c r="FF250" s="17">
        <v>744</v>
      </c>
      <c r="FG250" s="17">
        <v>720</v>
      </c>
      <c r="FH250" s="17">
        <v>744</v>
      </c>
      <c r="FI250" s="17">
        <v>720</v>
      </c>
      <c r="FJ250" s="17">
        <v>744</v>
      </c>
      <c r="FK250" s="17">
        <v>744</v>
      </c>
      <c r="FL250" s="17">
        <v>720</v>
      </c>
      <c r="FM250" s="17">
        <v>744</v>
      </c>
      <c r="FN250" s="17">
        <v>720</v>
      </c>
      <c r="FO250" s="17">
        <v>744</v>
      </c>
      <c r="FP250" s="17">
        <v>744</v>
      </c>
      <c r="FQ250" s="17">
        <v>672</v>
      </c>
      <c r="FR250" s="17">
        <v>744</v>
      </c>
      <c r="FS250" s="17">
        <v>720</v>
      </c>
      <c r="FT250" s="17">
        <v>744</v>
      </c>
      <c r="FU250" s="17">
        <v>720</v>
      </c>
      <c r="FV250" s="17">
        <v>744</v>
      </c>
      <c r="FW250" s="17">
        <v>744</v>
      </c>
      <c r="FX250" s="17">
        <v>720</v>
      </c>
      <c r="FY250" s="17">
        <v>744</v>
      </c>
      <c r="FZ250" s="17">
        <v>720</v>
      </c>
      <c r="GA250" s="17">
        <v>744</v>
      </c>
    </row>
    <row r="251" spans="2:183">
      <c r="B251" s="43" t="s">
        <v>8</v>
      </c>
      <c r="C251" s="653" t="s">
        <v>50</v>
      </c>
      <c r="D251" s="85">
        <v>4144586.45</v>
      </c>
      <c r="E251" s="85">
        <v>3722681.33</v>
      </c>
      <c r="F251" s="85">
        <v>4020231.4499999997</v>
      </c>
      <c r="G251" s="85">
        <v>3886877.57</v>
      </c>
      <c r="H251" s="85">
        <v>4065413.0199999996</v>
      </c>
      <c r="I251" s="85">
        <v>3916851.93</v>
      </c>
      <c r="J251" s="85">
        <v>4107929.38</v>
      </c>
      <c r="K251" s="85">
        <v>4104497.19</v>
      </c>
      <c r="L251" s="85">
        <v>3868045.3200000003</v>
      </c>
      <c r="M251" s="85">
        <v>4073458.92</v>
      </c>
      <c r="N251" s="85">
        <v>3930004.46</v>
      </c>
      <c r="O251" s="85">
        <v>4074899.9600000004</v>
      </c>
      <c r="P251" s="85">
        <v>4335251.08</v>
      </c>
      <c r="Q251" s="85">
        <v>3912196.23</v>
      </c>
      <c r="R251" s="85">
        <v>4192787.14</v>
      </c>
      <c r="S251" s="85">
        <v>4058716.44</v>
      </c>
      <c r="T251" s="85">
        <v>4208305.13</v>
      </c>
      <c r="U251" s="85">
        <v>4095997.65</v>
      </c>
      <c r="V251" s="85">
        <v>4276393.7799999993</v>
      </c>
      <c r="W251" s="85">
        <v>4266139.9800000004</v>
      </c>
      <c r="X251" s="85">
        <v>4029528.81</v>
      </c>
      <c r="Y251" s="85">
        <v>4216170.38</v>
      </c>
      <c r="Z251" s="85">
        <v>4027260.31</v>
      </c>
      <c r="AA251" s="85">
        <v>4196726.82</v>
      </c>
      <c r="AB251" s="85">
        <v>4581530.01</v>
      </c>
      <c r="AC251" s="85">
        <v>4171083.79</v>
      </c>
      <c r="AD251" s="85">
        <v>4478776.1800000006</v>
      </c>
      <c r="AE251" s="85">
        <v>1474761.58</v>
      </c>
      <c r="AF251" s="85">
        <v>4419347.79</v>
      </c>
      <c r="AG251" s="85">
        <v>4442944.33</v>
      </c>
      <c r="AH251" s="85">
        <v>4664641.1399999997</v>
      </c>
      <c r="AI251" s="85">
        <v>4650791.8000000007</v>
      </c>
      <c r="AJ251" s="85">
        <v>4358959.53</v>
      </c>
      <c r="AK251" s="85">
        <v>4537972.2</v>
      </c>
      <c r="AL251" s="85">
        <v>4385263.4400000004</v>
      </c>
      <c r="AM251" s="85">
        <v>4507063.99</v>
      </c>
      <c r="AN251" s="85">
        <v>4759649.7899999991</v>
      </c>
      <c r="AO251" s="85">
        <v>4498612.2300000004</v>
      </c>
      <c r="AP251" s="85">
        <v>4684281.3499999996</v>
      </c>
      <c r="AQ251" s="85">
        <v>4481986.1100000003</v>
      </c>
      <c r="AR251" s="85">
        <v>4724945.9700000007</v>
      </c>
      <c r="AS251" s="85">
        <v>4607369.7799999993</v>
      </c>
      <c r="AT251" s="85">
        <v>4789610.07</v>
      </c>
      <c r="AU251" s="85">
        <v>4811614.6000000006</v>
      </c>
      <c r="AV251" s="85">
        <v>4526105.959999999</v>
      </c>
      <c r="AW251" s="85">
        <v>4711821</v>
      </c>
      <c r="AX251" s="85">
        <v>4522056.96</v>
      </c>
      <c r="AY251" s="85">
        <v>4647307.74</v>
      </c>
      <c r="AZ251" s="85">
        <v>4988079.13</v>
      </c>
      <c r="BA251" s="85">
        <v>4575190.2</v>
      </c>
      <c r="BB251" s="85">
        <v>2705398.84</v>
      </c>
      <c r="BC251" s="85">
        <v>3602320.96</v>
      </c>
      <c r="BD251" s="85">
        <v>4919565.63</v>
      </c>
      <c r="BE251" s="85">
        <v>4812289.03</v>
      </c>
      <c r="BF251" s="85">
        <v>4991208.6500000004</v>
      </c>
      <c r="BG251" s="85">
        <v>5042619.2899999991</v>
      </c>
      <c r="BH251" s="85">
        <v>4701369.5599999996</v>
      </c>
      <c r="BI251" s="85">
        <v>4875725.4499999993</v>
      </c>
      <c r="BJ251" s="85">
        <v>4712834.4800000004</v>
      </c>
      <c r="BK251" s="85">
        <v>4838412.46</v>
      </c>
      <c r="BL251" s="85">
        <v>5190675.8499999996</v>
      </c>
      <c r="BM251" s="85">
        <v>4741301.8500000006</v>
      </c>
      <c r="BN251" s="85">
        <v>5066645.18</v>
      </c>
      <c r="BO251" s="85">
        <v>4851645.67</v>
      </c>
      <c r="BP251" s="85">
        <v>5160978.45</v>
      </c>
      <c r="BQ251" s="85">
        <v>4993998.58</v>
      </c>
      <c r="BR251" s="85">
        <v>5246885.1300000008</v>
      </c>
      <c r="BS251" s="85">
        <v>5314386.0599999996</v>
      </c>
      <c r="BT251" s="85">
        <v>4956568.7299999995</v>
      </c>
      <c r="BU251" s="85">
        <v>5218401.9800000004</v>
      </c>
      <c r="BV251" s="85">
        <v>5090379.3</v>
      </c>
      <c r="BW251" s="85">
        <v>5263931.3899999997</v>
      </c>
      <c r="BX251" s="85">
        <v>5575461.3599999994</v>
      </c>
      <c r="BY251" s="85">
        <v>4015226.81</v>
      </c>
      <c r="BZ251" s="85">
        <v>0</v>
      </c>
      <c r="CA251" s="85">
        <v>2335483.5</v>
      </c>
      <c r="CB251" s="85">
        <v>5458893.1300000008</v>
      </c>
      <c r="CC251" s="85">
        <v>5273928.66</v>
      </c>
      <c r="CD251" s="85">
        <v>5621876.5199999996</v>
      </c>
      <c r="CE251" s="85">
        <v>5614748.6200000001</v>
      </c>
      <c r="CF251" s="85">
        <v>5361783.1499999994</v>
      </c>
      <c r="CG251" s="85">
        <v>5578012.7800000003</v>
      </c>
      <c r="CH251" s="85">
        <v>5556579.2100000009</v>
      </c>
      <c r="CI251" s="85">
        <v>5788571.8600000003</v>
      </c>
      <c r="CJ251" s="85">
        <v>6044512.5499999998</v>
      </c>
      <c r="CK251" s="85">
        <v>5635671.25</v>
      </c>
      <c r="CL251" s="85">
        <v>6004444.6200000001</v>
      </c>
      <c r="CM251" s="85">
        <v>5678323.290000001</v>
      </c>
      <c r="CN251" s="85">
        <v>5799127.9499999993</v>
      </c>
      <c r="CO251" s="85">
        <v>5653244.2700000005</v>
      </c>
      <c r="CP251" s="85">
        <v>5889171.8300000001</v>
      </c>
      <c r="CQ251" s="85">
        <v>5936908.0799999991</v>
      </c>
      <c r="CR251" s="85">
        <v>5671171.4000000004</v>
      </c>
      <c r="CS251" s="85">
        <v>5856361.1100000003</v>
      </c>
      <c r="CT251" s="85">
        <v>5785024.1100000003</v>
      </c>
      <c r="CU251" s="85">
        <v>6012186.6899999995</v>
      </c>
      <c r="CV251" s="85">
        <v>6209475.5599999996</v>
      </c>
      <c r="CW251" s="85">
        <v>3823706.08</v>
      </c>
      <c r="CX251" s="85">
        <v>3825847.88</v>
      </c>
      <c r="CY251" s="85">
        <v>5815194.6299999999</v>
      </c>
      <c r="CZ251" s="85">
        <v>5979342.0700000003</v>
      </c>
      <c r="DA251" s="85">
        <v>5864514.4600000009</v>
      </c>
      <c r="DB251" s="85">
        <v>6113699.2000000002</v>
      </c>
      <c r="DC251" s="85">
        <v>6160402.0499999998</v>
      </c>
      <c r="DD251" s="85">
        <v>5781372.7000000002</v>
      </c>
      <c r="DE251" s="85">
        <v>6049699.5499999998</v>
      </c>
      <c r="DF251" s="85">
        <v>5953235.6299999999</v>
      </c>
      <c r="DG251" s="85">
        <v>6146923.9099999992</v>
      </c>
      <c r="DH251" s="85">
        <v>6453677.8700000001</v>
      </c>
      <c r="DI251" s="85">
        <v>5830258.5599999996</v>
      </c>
      <c r="DJ251" s="85">
        <v>6394983.4600000009</v>
      </c>
      <c r="DK251" s="85">
        <v>6045250.4799999995</v>
      </c>
      <c r="DL251" s="85">
        <v>6203844.96</v>
      </c>
      <c r="DM251" s="85">
        <v>6102101.5800000001</v>
      </c>
      <c r="DN251" s="85">
        <v>6354132.2800000003</v>
      </c>
      <c r="DO251" s="85">
        <v>6413561.2999999998</v>
      </c>
      <c r="DP251" s="85">
        <v>6003563.3499999996</v>
      </c>
      <c r="DQ251" s="85">
        <v>6331222.3999999994</v>
      </c>
      <c r="DR251" s="85">
        <v>6231576.0100000007</v>
      </c>
      <c r="DS251" s="85">
        <v>6389450.4799999995</v>
      </c>
      <c r="DT251" s="85">
        <v>6768597.5800000001</v>
      </c>
      <c r="DU251" s="85">
        <v>6079784.4299999997</v>
      </c>
      <c r="DV251" s="85">
        <v>5147603.3999999994</v>
      </c>
      <c r="DW251" s="85">
        <v>3409700.97</v>
      </c>
      <c r="DX251" s="85">
        <v>6468170.1100000003</v>
      </c>
      <c r="DY251" s="85">
        <v>6310370.1699999999</v>
      </c>
      <c r="DZ251" s="85">
        <v>6668756.5800000001</v>
      </c>
      <c r="EA251" s="85">
        <v>6648597.6599999992</v>
      </c>
      <c r="EB251" s="85">
        <v>6273830.6299999999</v>
      </c>
      <c r="EC251" s="85">
        <v>6504732.2499999991</v>
      </c>
      <c r="ED251" s="85">
        <v>6418968.3799999999</v>
      </c>
      <c r="EE251" s="85">
        <v>6670442.2000000002</v>
      </c>
      <c r="EF251" s="85">
        <v>6890813.0000000009</v>
      </c>
      <c r="EG251" s="85">
        <v>6447457.1600000001</v>
      </c>
      <c r="EH251" s="85">
        <v>6733990.1099999994</v>
      </c>
      <c r="EI251" s="85">
        <v>6457593.6100000003</v>
      </c>
      <c r="EJ251" s="85">
        <v>6621979.3300000001</v>
      </c>
      <c r="EK251" s="85">
        <v>6424821.6200000001</v>
      </c>
      <c r="EL251" s="85">
        <v>6796973.7300000004</v>
      </c>
      <c r="EM251" s="85">
        <v>6774172.8999999994</v>
      </c>
      <c r="EN251" s="85">
        <v>6463404.4100000001</v>
      </c>
      <c r="EO251" s="85">
        <v>6706831.25</v>
      </c>
      <c r="EP251" s="85">
        <v>6566402.709999999</v>
      </c>
      <c r="EQ251" s="85">
        <v>6855819.7700000005</v>
      </c>
      <c r="ER251" s="85">
        <v>7363995.4199999999</v>
      </c>
      <c r="ES251" s="85">
        <v>6699389.5</v>
      </c>
      <c r="ET251" s="85">
        <v>4921898.8499999996</v>
      </c>
      <c r="EU251" s="85">
        <v>4381115.2300000004</v>
      </c>
      <c r="EV251" s="85">
        <v>7089043.5300000003</v>
      </c>
      <c r="EW251" s="85">
        <v>6899392.5499999998</v>
      </c>
      <c r="EX251" s="85">
        <v>7291138.6399999997</v>
      </c>
      <c r="EY251" s="85">
        <v>7290763.5700000003</v>
      </c>
      <c r="EZ251" s="85">
        <v>6877611.5499999998</v>
      </c>
      <c r="FA251" s="85">
        <v>7124082.6299999999</v>
      </c>
      <c r="FB251" s="85">
        <v>7041576.9699999997</v>
      </c>
      <c r="FC251" s="85">
        <v>7376503.6599999992</v>
      </c>
      <c r="FD251" s="85">
        <v>8211196.4100000001</v>
      </c>
      <c r="FE251" s="85">
        <v>7435363.8399999999</v>
      </c>
      <c r="FF251" s="85">
        <v>8047466.8500000006</v>
      </c>
      <c r="FG251" s="85">
        <v>7700564.3399999999</v>
      </c>
      <c r="FH251" s="85">
        <v>7928102.1999999993</v>
      </c>
      <c r="FI251" s="85">
        <v>7731774.3399999999</v>
      </c>
      <c r="FJ251" s="85">
        <v>8196270.5499999998</v>
      </c>
      <c r="FK251" s="85">
        <v>8212641.6200000001</v>
      </c>
      <c r="FL251" s="85">
        <v>7737897.7800000003</v>
      </c>
      <c r="FM251" s="85">
        <v>8014355.3399999999</v>
      </c>
      <c r="FN251" s="85">
        <v>7851655.4399999995</v>
      </c>
      <c r="FO251" s="85">
        <v>8207293.5300000003</v>
      </c>
      <c r="FP251" s="85">
        <v>8711847.25</v>
      </c>
      <c r="FQ251" s="85">
        <v>7922338.75</v>
      </c>
      <c r="FR251" s="85">
        <v>8606498.5500000007</v>
      </c>
      <c r="FS251" s="85">
        <v>8234009.6299999999</v>
      </c>
      <c r="FT251" s="85">
        <v>8453093.5899999999</v>
      </c>
      <c r="FU251" s="85">
        <v>8229389.5599999996</v>
      </c>
      <c r="FV251" s="85">
        <v>8764430.6600000001</v>
      </c>
      <c r="FW251" s="85">
        <v>8631096.129999999</v>
      </c>
      <c r="FX251" s="85">
        <v>6561872.21</v>
      </c>
      <c r="FY251" s="85">
        <v>0</v>
      </c>
      <c r="FZ251" s="85">
        <v>3631440.34</v>
      </c>
      <c r="GA251" s="85">
        <v>8790493.0299999993</v>
      </c>
    </row>
    <row r="252" spans="2:183">
      <c r="B252" s="43" t="s">
        <v>8</v>
      </c>
      <c r="C252" s="653" t="s">
        <v>51</v>
      </c>
      <c r="D252" s="86">
        <v>28.463024935960391</v>
      </c>
      <c r="E252" s="86">
        <v>28.382965179667426</v>
      </c>
      <c r="F252" s="86">
        <v>28.559879586544948</v>
      </c>
      <c r="G252" s="86">
        <v>28.425734898233831</v>
      </c>
      <c r="H252" s="86">
        <v>28.522809053405549</v>
      </c>
      <c r="I252" s="86">
        <v>28.689001010781674</v>
      </c>
      <c r="J252" s="86">
        <v>28.49997488517948</v>
      </c>
      <c r="K252" s="86">
        <v>28.491383441736485</v>
      </c>
      <c r="L252" s="86">
        <v>28.448207585344726</v>
      </c>
      <c r="M252" s="86">
        <v>28.374016424844839</v>
      </c>
      <c r="N252" s="86">
        <v>28.528528205463243</v>
      </c>
      <c r="O252" s="86">
        <v>28.372986582555235</v>
      </c>
      <c r="P252" s="86">
        <v>29.731377508332535</v>
      </c>
      <c r="Q252" s="86">
        <v>29.638972915640743</v>
      </c>
      <c r="R252" s="86">
        <v>29.844450344513412</v>
      </c>
      <c r="S252" s="86">
        <v>29.705895045012078</v>
      </c>
      <c r="T252" s="86">
        <v>29.557478595559676</v>
      </c>
      <c r="U252" s="86">
        <v>29.685448932519048</v>
      </c>
      <c r="V252" s="86">
        <v>29.78529385543343</v>
      </c>
      <c r="W252" s="86">
        <v>29.657276986819422</v>
      </c>
      <c r="X252" s="86">
        <v>29.881346134822305</v>
      </c>
      <c r="Y252" s="86">
        <v>29.823867891829185</v>
      </c>
      <c r="Z252" s="86">
        <v>29.730254761553226</v>
      </c>
      <c r="AA252" s="86">
        <v>29.69095078070281</v>
      </c>
      <c r="AB252" s="86">
        <v>32.326216485098215</v>
      </c>
      <c r="AC252" s="86">
        <v>32.212872456269068</v>
      </c>
      <c r="AD252" s="86">
        <v>32.136792187477582</v>
      </c>
      <c r="AE252" s="86">
        <v>32.709967173845541</v>
      </c>
      <c r="AF252" s="86">
        <v>32.806382525424986</v>
      </c>
      <c r="AG252" s="86">
        <v>32.550239796364671</v>
      </c>
      <c r="AH252" s="86">
        <v>32.631734197050676</v>
      </c>
      <c r="AI252" s="86">
        <v>32.50574380049764</v>
      </c>
      <c r="AJ252" s="86">
        <v>32.749016017790872</v>
      </c>
      <c r="AK252" s="86">
        <v>32.585861182519281</v>
      </c>
      <c r="AL252" s="86">
        <v>32.709252723879331</v>
      </c>
      <c r="AM252" s="86">
        <v>32.730087651774824</v>
      </c>
      <c r="AN252" s="86">
        <v>33.551266653508335</v>
      </c>
      <c r="AO252" s="86">
        <v>33.418486852231645</v>
      </c>
      <c r="AP252" s="86">
        <v>33.621013665791018</v>
      </c>
      <c r="AQ252" s="86">
        <v>33.523460586251005</v>
      </c>
      <c r="AR252" s="86">
        <v>33.575501115643171</v>
      </c>
      <c r="AS252" s="86">
        <v>33.437863544985447</v>
      </c>
      <c r="AT252" s="86">
        <v>33.413630731880872</v>
      </c>
      <c r="AU252" s="86">
        <v>33.391265666421468</v>
      </c>
      <c r="AV252" s="86">
        <v>33.494456893361942</v>
      </c>
      <c r="AW252" s="86">
        <v>33.591799924429836</v>
      </c>
      <c r="AX252" s="86">
        <v>33.484316623472786</v>
      </c>
      <c r="AY252" s="86">
        <v>33.631544690736199</v>
      </c>
      <c r="AZ252" s="86">
        <v>34.94496416586685</v>
      </c>
      <c r="BA252" s="86">
        <v>35.081778936472034</v>
      </c>
      <c r="BB252" s="86">
        <v>35.221273377033384</v>
      </c>
      <c r="BC252" s="86">
        <v>35.301125086358539</v>
      </c>
      <c r="BD252" s="86">
        <v>34.987807450500682</v>
      </c>
      <c r="BE252" s="86">
        <v>35.105441527272198</v>
      </c>
      <c r="BF252" s="86">
        <v>34.958561722990723</v>
      </c>
      <c r="BG252" s="86">
        <v>34.891465649066234</v>
      </c>
      <c r="BH252" s="86">
        <v>35.194897178490947</v>
      </c>
      <c r="BI252" s="86">
        <v>35.022737688196756</v>
      </c>
      <c r="BJ252" s="86">
        <v>35.020914306096365</v>
      </c>
      <c r="BK252" s="86">
        <v>35.044199585705385</v>
      </c>
      <c r="BL252" s="86">
        <v>36.05412172064819</v>
      </c>
      <c r="BM252" s="86">
        <v>36.053608172948969</v>
      </c>
      <c r="BN252" s="86">
        <v>36.154942520533474</v>
      </c>
      <c r="BO252" s="86">
        <v>35.917635040404363</v>
      </c>
      <c r="BP252" s="86">
        <v>36.088739441150146</v>
      </c>
      <c r="BQ252" s="86">
        <v>35.955466614828573</v>
      </c>
      <c r="BR252" s="86">
        <v>35.897983251346126</v>
      </c>
      <c r="BS252" s="86">
        <v>35.997277437971185</v>
      </c>
      <c r="BT252" s="86">
        <v>36.126594241982502</v>
      </c>
      <c r="BU252" s="86">
        <v>36.048147856481677</v>
      </c>
      <c r="BV252" s="86">
        <v>36.001635865990536</v>
      </c>
      <c r="BW252" s="86">
        <v>36.000816526122129</v>
      </c>
      <c r="BX252" s="86">
        <v>36.808042040218119</v>
      </c>
      <c r="BY252" s="86">
        <v>36.902962271954415</v>
      </c>
      <c r="BZ252" s="86" t="e">
        <v>#DIV/0!</v>
      </c>
      <c r="CA252" s="86">
        <v>37.499132961898489</v>
      </c>
      <c r="CB252" s="86">
        <v>36.908852686238191</v>
      </c>
      <c r="CC252" s="86">
        <v>36.949868704985569</v>
      </c>
      <c r="CD252" s="86">
        <v>36.84060629095675</v>
      </c>
      <c r="CE252" s="86">
        <v>36.832515219102596</v>
      </c>
      <c r="CF252" s="86">
        <v>36.885225280705711</v>
      </c>
      <c r="CG252" s="86">
        <v>36.968146891382297</v>
      </c>
      <c r="CH252" s="86">
        <v>36.781486794201371</v>
      </c>
      <c r="CI252" s="86">
        <v>37.007069902440897</v>
      </c>
      <c r="CJ252" s="86">
        <v>38.126585108932872</v>
      </c>
      <c r="CK252" s="86">
        <v>38.153232822089002</v>
      </c>
      <c r="CL252" s="86">
        <v>38.264124113407384</v>
      </c>
      <c r="CM252" s="86">
        <v>38.070459796316541</v>
      </c>
      <c r="CN252" s="86">
        <v>38.248281536493025</v>
      </c>
      <c r="CO252" s="86">
        <v>38.229114774221287</v>
      </c>
      <c r="CP252" s="86">
        <v>38.218047620283727</v>
      </c>
      <c r="CQ252" s="86">
        <v>38.326370397149198</v>
      </c>
      <c r="CR252" s="86">
        <v>38.512851263802681</v>
      </c>
      <c r="CS252" s="86">
        <v>38.209940170159463</v>
      </c>
      <c r="CT252" s="86">
        <v>38.322336005926985</v>
      </c>
      <c r="CU252" s="86">
        <v>38.15178182072011</v>
      </c>
      <c r="CV252" s="86">
        <v>39.553067118497239</v>
      </c>
      <c r="CW252" s="86">
        <v>39.37114668012088</v>
      </c>
      <c r="CX252" s="86">
        <v>39.774487363300949</v>
      </c>
      <c r="CY252" s="86">
        <v>39.527955015090129</v>
      </c>
      <c r="CZ252" s="86">
        <v>39.540682912313187</v>
      </c>
      <c r="DA252" s="86">
        <v>39.515096218634618</v>
      </c>
      <c r="DB252" s="86">
        <v>39.623957016844578</v>
      </c>
      <c r="DC252" s="86">
        <v>39.598143958141833</v>
      </c>
      <c r="DD252" s="86">
        <v>39.565381667373842</v>
      </c>
      <c r="DE252" s="86">
        <v>39.499213567511099</v>
      </c>
      <c r="DF252" s="86">
        <v>39.331376091777415</v>
      </c>
      <c r="DG252" s="86">
        <v>39.464072354904978</v>
      </c>
      <c r="DH252" s="86">
        <v>41.219911411727885</v>
      </c>
      <c r="DI252" s="86">
        <v>41.122738949194861</v>
      </c>
      <c r="DJ252" s="86">
        <v>41.103620341684774</v>
      </c>
      <c r="DK252" s="86">
        <v>41.185791524730888</v>
      </c>
      <c r="DL252" s="86">
        <v>41.214167292246572</v>
      </c>
      <c r="DM252" s="86">
        <v>41.316398857080955</v>
      </c>
      <c r="DN252" s="86">
        <v>41.144113289647493</v>
      </c>
      <c r="DO252" s="86">
        <v>41.251664587004903</v>
      </c>
      <c r="DP252" s="86">
        <v>41.082309850480719</v>
      </c>
      <c r="DQ252" s="86">
        <v>41.27640332233711</v>
      </c>
      <c r="DR252" s="86">
        <v>41.255874065688168</v>
      </c>
      <c r="DS252" s="86">
        <v>41.122241258358699</v>
      </c>
      <c r="DT252" s="86">
        <v>43.237116119223742</v>
      </c>
      <c r="DU252" s="86">
        <v>43.038151205181748</v>
      </c>
      <c r="DV252" s="86">
        <v>43.108645842056774</v>
      </c>
      <c r="DW252" s="86">
        <v>43.572782768711747</v>
      </c>
      <c r="DX252" s="86">
        <v>43.29286242093638</v>
      </c>
      <c r="DY252" s="86">
        <v>43.124830312722104</v>
      </c>
      <c r="DZ252" s="86">
        <v>43.188072041033081</v>
      </c>
      <c r="EA252" s="86">
        <v>43.33027672054223</v>
      </c>
      <c r="EB252" s="86">
        <v>43.306325144438844</v>
      </c>
      <c r="EC252" s="86">
        <v>43.253863417229105</v>
      </c>
      <c r="ED252" s="86">
        <v>43.05258611901057</v>
      </c>
      <c r="EE252" s="86">
        <v>43.186682291396906</v>
      </c>
      <c r="EF252" s="86">
        <v>43.900595040901102</v>
      </c>
      <c r="EG252" s="86">
        <v>44.088945448328921</v>
      </c>
      <c r="EH252" s="86">
        <v>43.809422292483944</v>
      </c>
      <c r="EI252" s="86">
        <v>44.016048601465286</v>
      </c>
      <c r="EJ252" s="86">
        <v>44.204584220609732</v>
      </c>
      <c r="EK252" s="86">
        <v>44.044845547405224</v>
      </c>
      <c r="EL252" s="86">
        <v>43.961773289093273</v>
      </c>
      <c r="EM252" s="86">
        <v>43.971574991237063</v>
      </c>
      <c r="EN252" s="86">
        <v>44.188483504841557</v>
      </c>
      <c r="EO252" s="86">
        <v>44.287929964275577</v>
      </c>
      <c r="EP252" s="86">
        <v>44.113930776413994</v>
      </c>
      <c r="EQ252" s="86">
        <v>44.078101621468711</v>
      </c>
      <c r="ER252" s="86">
        <v>47.453927775128555</v>
      </c>
      <c r="ES252" s="86">
        <v>47.647896189243397</v>
      </c>
      <c r="ET252" s="86">
        <v>47.418740749325913</v>
      </c>
      <c r="EU252" s="86">
        <v>48.01195861940483</v>
      </c>
      <c r="EV252" s="86">
        <v>47.615821668457819</v>
      </c>
      <c r="EW252" s="86">
        <v>47.616833701441557</v>
      </c>
      <c r="EX252" s="86">
        <v>47.670391045381137</v>
      </c>
      <c r="EY252" s="86">
        <v>47.4974499342011</v>
      </c>
      <c r="EZ252" s="86">
        <v>47.792395771183372</v>
      </c>
      <c r="FA252" s="86">
        <v>47.587790773793621</v>
      </c>
      <c r="FB252" s="86">
        <v>47.506321310988774</v>
      </c>
      <c r="FC252" s="86">
        <v>47.916798706022966</v>
      </c>
      <c r="FD252" s="86">
        <v>53.756490494147222</v>
      </c>
      <c r="FE252" s="86">
        <v>53.985463046998092</v>
      </c>
      <c r="FF252" s="86">
        <v>53.869566832677329</v>
      </c>
      <c r="FG252" s="86">
        <v>53.785031674966646</v>
      </c>
      <c r="FH252" s="86">
        <v>53.9539559826326</v>
      </c>
      <c r="FI252" s="86">
        <v>53.937100055403633</v>
      </c>
      <c r="FJ252" s="86">
        <v>53.95371396786318</v>
      </c>
      <c r="FK252" s="86">
        <v>53.940045450067323</v>
      </c>
      <c r="FL252" s="86">
        <v>54.099445434905725</v>
      </c>
      <c r="FM252" s="86">
        <v>54.057544652492986</v>
      </c>
      <c r="FN252" s="86">
        <v>53.83377796829317</v>
      </c>
      <c r="FO252" s="86">
        <v>53.952048553134986</v>
      </c>
      <c r="FP252" s="86">
        <v>57.740238931601276</v>
      </c>
      <c r="FQ252" s="86">
        <v>57.763202505249652</v>
      </c>
      <c r="FR252" s="86">
        <v>58.001135896485501</v>
      </c>
      <c r="FS252" s="86">
        <v>57.737549207284147</v>
      </c>
      <c r="FT252" s="86">
        <v>57.926070828964768</v>
      </c>
      <c r="FU252" s="86">
        <v>58.088031848437574</v>
      </c>
      <c r="FV252" s="86">
        <v>57.878534088807882</v>
      </c>
      <c r="FW252" s="86">
        <v>57.662500952011911</v>
      </c>
      <c r="FX252" s="86">
        <v>58.013705452262862</v>
      </c>
      <c r="FY252" s="86" t="e">
        <v>#DIV/0!</v>
      </c>
      <c r="FZ252" s="86">
        <v>58.607539136890352</v>
      </c>
      <c r="GA252" s="86">
        <v>57.882076197248942</v>
      </c>
    </row>
    <row r="253" spans="2:183">
      <c r="B253" s="43" t="s">
        <v>8</v>
      </c>
      <c r="C253" s="653" t="s">
        <v>52</v>
      </c>
      <c r="D253" s="87">
        <v>6927.49</v>
      </c>
      <c r="E253" s="87">
        <v>6239.9100000000008</v>
      </c>
      <c r="F253" s="87">
        <v>6697.5199999999995</v>
      </c>
      <c r="G253" s="87">
        <v>6505.75</v>
      </c>
      <c r="H253" s="87">
        <v>8474.93</v>
      </c>
      <c r="I253" s="87">
        <v>8118.2</v>
      </c>
      <c r="J253" s="87">
        <v>8570.2999999999993</v>
      </c>
      <c r="K253" s="87">
        <v>8565.66</v>
      </c>
      <c r="L253" s="87">
        <v>8084.85</v>
      </c>
      <c r="M253" s="87">
        <v>6830.18</v>
      </c>
      <c r="N253" s="87">
        <v>6554.19</v>
      </c>
      <c r="O253" s="87">
        <v>6832.85</v>
      </c>
      <c r="P253" s="87">
        <v>6948.18</v>
      </c>
      <c r="Q253" s="87">
        <v>6289.65</v>
      </c>
      <c r="R253" s="87">
        <v>6695.18</v>
      </c>
      <c r="S253" s="87">
        <v>6511.09</v>
      </c>
      <c r="T253" s="87">
        <v>8476.44</v>
      </c>
      <c r="U253" s="87">
        <v>8214.77</v>
      </c>
      <c r="V253" s="87">
        <v>8547.84</v>
      </c>
      <c r="W253" s="87">
        <v>8563.98</v>
      </c>
      <c r="X253" s="87">
        <v>8029.05</v>
      </c>
      <c r="Y253" s="87">
        <v>6737.09</v>
      </c>
      <c r="Z253" s="87">
        <v>6455.5199999999995</v>
      </c>
      <c r="AA253" s="87">
        <v>6735.84</v>
      </c>
      <c r="AB253" s="87">
        <v>6854.2300000000005</v>
      </c>
      <c r="AC253" s="87">
        <v>6261.78</v>
      </c>
      <c r="AD253" s="87">
        <v>6740.2300000000005</v>
      </c>
      <c r="AE253" s="87">
        <v>2180.5699999999997</v>
      </c>
      <c r="AF253" s="87">
        <v>8115.86</v>
      </c>
      <c r="AG253" s="87">
        <v>8222.8700000000008</v>
      </c>
      <c r="AH253" s="87">
        <v>8611.4700000000012</v>
      </c>
      <c r="AI253" s="87">
        <v>8618.94</v>
      </c>
      <c r="AJ253" s="87">
        <v>8019.2800000000007</v>
      </c>
      <c r="AK253" s="87">
        <v>6735.28</v>
      </c>
      <c r="AL253" s="87">
        <v>6484.0999999999995</v>
      </c>
      <c r="AM253" s="87">
        <v>6660.2699999999995</v>
      </c>
      <c r="AN253" s="87">
        <v>6860.56</v>
      </c>
      <c r="AO253" s="87">
        <v>6509.59</v>
      </c>
      <c r="AP253" s="87">
        <v>6738.49</v>
      </c>
      <c r="AQ253" s="87">
        <v>6466.29</v>
      </c>
      <c r="AR253" s="87">
        <v>8477.89</v>
      </c>
      <c r="AS253" s="87">
        <v>8300.59</v>
      </c>
      <c r="AT253" s="87">
        <v>8634.99</v>
      </c>
      <c r="AU253" s="87">
        <v>8680.25</v>
      </c>
      <c r="AV253" s="87">
        <v>8140.93</v>
      </c>
      <c r="AW253" s="87">
        <v>6783.73</v>
      </c>
      <c r="AX253" s="87">
        <v>6531.34</v>
      </c>
      <c r="AY253" s="87">
        <v>6683.29</v>
      </c>
      <c r="AZ253" s="87">
        <v>7067.25</v>
      </c>
      <c r="BA253" s="87">
        <v>6456.87</v>
      </c>
      <c r="BB253" s="87">
        <v>3803.47</v>
      </c>
      <c r="BC253" s="87">
        <v>5053.3899999999994</v>
      </c>
      <c r="BD253" s="87">
        <v>8672.9100000000017</v>
      </c>
      <c r="BE253" s="87">
        <v>8455.34</v>
      </c>
      <c r="BF253" s="87">
        <v>8806.31</v>
      </c>
      <c r="BG253" s="87">
        <v>8913.61</v>
      </c>
      <c r="BH253" s="87">
        <v>8240.24</v>
      </c>
      <c r="BI253" s="87">
        <v>6893.41</v>
      </c>
      <c r="BJ253" s="87">
        <v>6663.36</v>
      </c>
      <c r="BK253" s="87">
        <v>6836.65</v>
      </c>
      <c r="BL253" s="87">
        <v>7307.4199999999992</v>
      </c>
      <c r="BM253" s="87">
        <v>6674.65</v>
      </c>
      <c r="BN253" s="87">
        <v>7113.7599999999993</v>
      </c>
      <c r="BO253" s="87">
        <v>6856.79</v>
      </c>
      <c r="BP253" s="87">
        <v>9042.3900000000012</v>
      </c>
      <c r="BQ253" s="87">
        <v>8781.9699999999993</v>
      </c>
      <c r="BR253" s="87">
        <v>9240.9599999999991</v>
      </c>
      <c r="BS253" s="87">
        <v>9333.9500000000007</v>
      </c>
      <c r="BT253" s="87">
        <v>8675.3700000000008</v>
      </c>
      <c r="BU253" s="87">
        <v>7347.54</v>
      </c>
      <c r="BV253" s="87">
        <v>7175.9699999999993</v>
      </c>
      <c r="BW253" s="87">
        <v>7420.91</v>
      </c>
      <c r="BX253" s="87">
        <v>7888.1200000000008</v>
      </c>
      <c r="BY253" s="87">
        <v>5666.11</v>
      </c>
      <c r="BZ253" s="87">
        <v>0</v>
      </c>
      <c r="CA253" s="87">
        <v>3244.02</v>
      </c>
      <c r="CB253" s="87">
        <v>9595.1299999999992</v>
      </c>
      <c r="CC253" s="87">
        <v>9260.06</v>
      </c>
      <c r="CD253" s="87">
        <v>9899.23</v>
      </c>
      <c r="CE253" s="87">
        <v>9888.76</v>
      </c>
      <c r="CF253" s="87">
        <v>9430.17</v>
      </c>
      <c r="CG253" s="87">
        <v>7858.04</v>
      </c>
      <c r="CH253" s="87">
        <v>7866.72</v>
      </c>
      <c r="CI253" s="87">
        <v>8145.4400000000005</v>
      </c>
      <c r="CJ253" s="87">
        <v>8394.119999999999</v>
      </c>
      <c r="CK253" s="87">
        <v>7820.93</v>
      </c>
      <c r="CL253" s="87">
        <v>8308.74</v>
      </c>
      <c r="CM253" s="87">
        <v>7897.62</v>
      </c>
      <c r="CN253" s="87">
        <v>10003.779999999999</v>
      </c>
      <c r="CO253" s="87">
        <v>9756.75</v>
      </c>
      <c r="CP253" s="87">
        <v>10166.85</v>
      </c>
      <c r="CQ253" s="87">
        <v>10220.299999999999</v>
      </c>
      <c r="CR253" s="87">
        <v>9716.130000000001</v>
      </c>
      <c r="CS253" s="87">
        <v>8115.85</v>
      </c>
      <c r="CT253" s="87">
        <v>7993.4400000000005</v>
      </c>
      <c r="CU253" s="87">
        <v>8343.9</v>
      </c>
      <c r="CV253" s="87">
        <v>8576.65</v>
      </c>
      <c r="CW253" s="87">
        <v>5305.5199999999995</v>
      </c>
      <c r="CX253" s="87">
        <v>5255.12</v>
      </c>
      <c r="CY253" s="87">
        <v>8037.82</v>
      </c>
      <c r="CZ253" s="87">
        <v>10295.15</v>
      </c>
      <c r="DA253" s="87">
        <v>10103.66</v>
      </c>
      <c r="DB253" s="87">
        <v>10504.08</v>
      </c>
      <c r="DC253" s="87">
        <v>10590.96</v>
      </c>
      <c r="DD253" s="87">
        <v>9948.2300000000014</v>
      </c>
      <c r="DE253" s="87">
        <v>8367.82</v>
      </c>
      <c r="DF253" s="87">
        <v>8268.93</v>
      </c>
      <c r="DG253" s="87">
        <v>8509.52</v>
      </c>
      <c r="DH253" s="87">
        <v>8825.4499999999989</v>
      </c>
      <c r="DI253" s="87">
        <v>7991.5899999999992</v>
      </c>
      <c r="DJ253" s="87">
        <v>8769.7900000000009</v>
      </c>
      <c r="DK253" s="87">
        <v>8274.35</v>
      </c>
      <c r="DL253" s="87">
        <v>10571.130000000001</v>
      </c>
      <c r="DM253" s="87">
        <v>10371.799999999999</v>
      </c>
      <c r="DN253" s="87">
        <v>10844.95</v>
      </c>
      <c r="DO253" s="87">
        <v>10917.779999999999</v>
      </c>
      <c r="DP253" s="87">
        <v>10262.5</v>
      </c>
      <c r="DQ253" s="87">
        <v>8646.57</v>
      </c>
      <c r="DR253" s="87">
        <v>8514.44</v>
      </c>
      <c r="DS253" s="87">
        <v>8758.43</v>
      </c>
      <c r="DT253" s="87">
        <v>9065.65</v>
      </c>
      <c r="DU253" s="87">
        <v>8180.51</v>
      </c>
      <c r="DV253" s="87">
        <v>6915.11</v>
      </c>
      <c r="DW253" s="87">
        <v>4532.26</v>
      </c>
      <c r="DX253" s="87">
        <v>10779.52</v>
      </c>
      <c r="DY253" s="87">
        <v>10557</v>
      </c>
      <c r="DZ253" s="87">
        <v>11139.789999999999</v>
      </c>
      <c r="EA253" s="87">
        <v>11069.880000000001</v>
      </c>
      <c r="EB253" s="87">
        <v>10452.39</v>
      </c>
      <c r="EC253" s="87">
        <v>8709.7800000000007</v>
      </c>
      <c r="ED253" s="87">
        <v>8634.2899999999991</v>
      </c>
      <c r="EE253" s="87">
        <v>8944.9299999999985</v>
      </c>
      <c r="EF253" s="87">
        <v>9337.51</v>
      </c>
      <c r="EG253" s="87">
        <v>8699.73</v>
      </c>
      <c r="EH253" s="87">
        <v>9144.2000000000007</v>
      </c>
      <c r="EI253" s="87">
        <v>8728.4499999999989</v>
      </c>
      <c r="EJ253" s="87">
        <v>11104.54</v>
      </c>
      <c r="EK253" s="87">
        <v>10812.57</v>
      </c>
      <c r="EL253" s="87">
        <v>11459.769999999999</v>
      </c>
      <c r="EM253" s="87">
        <v>11418.869999999999</v>
      </c>
      <c r="EN253" s="87">
        <v>10842.29</v>
      </c>
      <c r="EO253" s="87">
        <v>9009.99</v>
      </c>
      <c r="EP253" s="87">
        <v>8855.5499999999993</v>
      </c>
      <c r="EQ253" s="87">
        <v>9253.17</v>
      </c>
      <c r="ER253" s="87">
        <v>9490.2000000000007</v>
      </c>
      <c r="ES253" s="87">
        <v>8598.76</v>
      </c>
      <c r="ET253" s="87">
        <v>6347.84</v>
      </c>
      <c r="EU253" s="87">
        <v>5581.65</v>
      </c>
      <c r="EV253" s="87">
        <v>11342.56</v>
      </c>
      <c r="EW253" s="87">
        <v>11038.81</v>
      </c>
      <c r="EX253" s="87">
        <v>11651.91</v>
      </c>
      <c r="EY253" s="87">
        <v>11693.27</v>
      </c>
      <c r="EZ253" s="87">
        <v>10963.9</v>
      </c>
      <c r="FA253" s="87">
        <v>9156.35</v>
      </c>
      <c r="FB253" s="87">
        <v>9065.01</v>
      </c>
      <c r="FC253" s="87">
        <v>9415.4599999999991</v>
      </c>
      <c r="FD253" s="87">
        <v>9603.73</v>
      </c>
      <c r="FE253" s="87">
        <v>8659.85</v>
      </c>
      <c r="FF253" s="87">
        <v>9393.34</v>
      </c>
      <c r="FG253" s="87">
        <v>9002.9</v>
      </c>
      <c r="FH253" s="87">
        <v>11511.51</v>
      </c>
      <c r="FI253" s="87">
        <v>11229.76</v>
      </c>
      <c r="FJ253" s="87">
        <v>11899.89</v>
      </c>
      <c r="FK253" s="87">
        <v>11926.550000000001</v>
      </c>
      <c r="FL253" s="87">
        <v>11205.119999999999</v>
      </c>
      <c r="FM253" s="87">
        <v>9322.65</v>
      </c>
      <c r="FN253" s="87">
        <v>9170.52</v>
      </c>
      <c r="FO253" s="87">
        <v>9564.89</v>
      </c>
      <c r="FP253" s="87">
        <v>9754.880000000001</v>
      </c>
      <c r="FQ253" s="87">
        <v>8867.2199999999993</v>
      </c>
      <c r="FR253" s="87">
        <v>9594.5099999999984</v>
      </c>
      <c r="FS253" s="87">
        <v>9221.16</v>
      </c>
      <c r="FT253" s="87">
        <v>11756.47</v>
      </c>
      <c r="FU253" s="87">
        <v>11413.539999999999</v>
      </c>
      <c r="FV253" s="87">
        <v>12198.24</v>
      </c>
      <c r="FW253" s="87">
        <v>12057.86</v>
      </c>
      <c r="FX253" s="87">
        <v>9112.44</v>
      </c>
      <c r="FY253" s="87">
        <v>0</v>
      </c>
      <c r="FZ253" s="87">
        <v>4006.77</v>
      </c>
      <c r="GA253" s="87">
        <v>9818.8599999999988</v>
      </c>
    </row>
    <row r="254" spans="2:183">
      <c r="B254" s="43" t="s">
        <v>8</v>
      </c>
      <c r="C254" s="653" t="s">
        <v>53</v>
      </c>
      <c r="D254" s="86">
        <v>4.7574667097031169E-2</v>
      </c>
      <c r="E254" s="86">
        <v>4.7575156870668434E-2</v>
      </c>
      <c r="F254" s="86">
        <v>4.7579440912158558E-2</v>
      </c>
      <c r="G254" s="86">
        <v>4.7578222232038232E-2</v>
      </c>
      <c r="H254" s="86">
        <v>5.9459840597199227E-2</v>
      </c>
      <c r="I254" s="86">
        <v>5.9461795382632132E-2</v>
      </c>
      <c r="J254" s="86">
        <v>5.9458990689478131E-2</v>
      </c>
      <c r="K254" s="86">
        <v>5.9458562692192893E-2</v>
      </c>
      <c r="L254" s="86">
        <v>5.9461426138712949E-2</v>
      </c>
      <c r="M254" s="86">
        <v>4.7576186064654545E-2</v>
      </c>
      <c r="N254" s="86">
        <v>4.7577908926588121E-2</v>
      </c>
      <c r="O254" s="86">
        <v>4.7576225986812333E-2</v>
      </c>
      <c r="P254" s="86">
        <v>4.7650980015636363E-2</v>
      </c>
      <c r="Q254" s="86">
        <v>4.7650668585931283E-2</v>
      </c>
      <c r="R254" s="86">
        <v>4.7656597004726381E-2</v>
      </c>
      <c r="S254" s="86">
        <v>4.7654907414184294E-2</v>
      </c>
      <c r="T254" s="86">
        <v>5.953517773235846E-2</v>
      </c>
      <c r="U254" s="86">
        <v>5.9535955868380327E-2</v>
      </c>
      <c r="V254" s="86">
        <v>5.953612771114547E-2</v>
      </c>
      <c r="W254" s="86">
        <v>5.9534925754963566E-2</v>
      </c>
      <c r="X254" s="86">
        <v>5.9540167969116722E-2</v>
      </c>
      <c r="Y254" s="86">
        <v>4.7656063210463395E-2</v>
      </c>
      <c r="Z254" s="86">
        <v>4.7656282297357147E-2</v>
      </c>
      <c r="AA254" s="86">
        <v>4.7654637169518989E-2</v>
      </c>
      <c r="AB254" s="86">
        <v>4.8361862158500794E-2</v>
      </c>
      <c r="AC254" s="86">
        <v>4.835911495540024E-2</v>
      </c>
      <c r="AD254" s="86">
        <v>4.8363517644188683E-2</v>
      </c>
      <c r="AE254" s="86">
        <v>4.8364680832187368E-2</v>
      </c>
      <c r="AF254" s="86">
        <v>6.024690074975874E-2</v>
      </c>
      <c r="AG254" s="86">
        <v>6.0243021391702463E-2</v>
      </c>
      <c r="AH254" s="86">
        <v>6.0241976103198376E-2</v>
      </c>
      <c r="AI254" s="86">
        <v>6.0240291872850793E-2</v>
      </c>
      <c r="AJ254" s="86">
        <v>6.0249132244444115E-2</v>
      </c>
      <c r="AK254" s="86">
        <v>4.8364090706725447E-2</v>
      </c>
      <c r="AL254" s="86">
        <v>4.8364270126244904E-2</v>
      </c>
      <c r="AM254" s="86">
        <v>4.8366568872363909E-2</v>
      </c>
      <c r="AN254" s="86">
        <v>4.8360801342149415E-2</v>
      </c>
      <c r="AO254" s="86">
        <v>4.8357279246630823E-2</v>
      </c>
      <c r="AP254" s="86">
        <v>4.8364913942839094E-2</v>
      </c>
      <c r="AQ254" s="86">
        <v>4.8365258756740991E-2</v>
      </c>
      <c r="AR254" s="86">
        <v>6.0243949234683E-2</v>
      </c>
      <c r="AS254" s="86">
        <v>6.0241310989991942E-2</v>
      </c>
      <c r="AT254" s="86">
        <v>6.0240053577781963E-2</v>
      </c>
      <c r="AU254" s="86">
        <v>6.0238518230648588E-2</v>
      </c>
      <c r="AV254" s="86">
        <v>6.0245171316510027E-2</v>
      </c>
      <c r="AW254" s="86">
        <v>4.8362979175429713E-2</v>
      </c>
      <c r="AX254" s="86">
        <v>4.8362384302110331E-2</v>
      </c>
      <c r="AY254" s="86">
        <v>4.836550082137455E-2</v>
      </c>
      <c r="AZ254" s="86">
        <v>4.9511002444987774E-2</v>
      </c>
      <c r="BA254" s="86">
        <v>4.9510179043821642E-2</v>
      </c>
      <c r="BB254" s="86">
        <v>4.9516934313221322E-2</v>
      </c>
      <c r="BC254" s="86">
        <v>4.9520948988441428E-2</v>
      </c>
      <c r="BD254" s="86">
        <v>6.1681483272644527E-2</v>
      </c>
      <c r="BE254" s="86">
        <v>6.1681341688490744E-2</v>
      </c>
      <c r="BF254" s="86">
        <v>6.1679635790579578E-2</v>
      </c>
      <c r="BG254" s="86">
        <v>6.1676065401354806E-2</v>
      </c>
      <c r="BH254" s="86">
        <v>6.1687215996286897E-2</v>
      </c>
      <c r="BI254" s="86">
        <v>4.9515932076772781E-2</v>
      </c>
      <c r="BJ254" s="86">
        <v>4.9515203757096574E-2</v>
      </c>
      <c r="BK254" s="86">
        <v>4.9517259861225786E-2</v>
      </c>
      <c r="BL254" s="86">
        <v>5.0756899054657592E-2</v>
      </c>
      <c r="BM254" s="86">
        <v>5.0755092884789403E-2</v>
      </c>
      <c r="BN254" s="86">
        <v>5.0762896308612283E-2</v>
      </c>
      <c r="BO254" s="86">
        <v>5.076209136449452E-2</v>
      </c>
      <c r="BP254" s="86">
        <v>6.3229959163123753E-2</v>
      </c>
      <c r="BQ254" s="86">
        <v>6.3227857214854494E-2</v>
      </c>
      <c r="BR254" s="86">
        <v>6.3224526378445681E-2</v>
      </c>
      <c r="BS254" s="86">
        <v>6.322400818245244E-2</v>
      </c>
      <c r="BT254" s="86">
        <v>6.3231559766763853E-2</v>
      </c>
      <c r="BU254" s="86">
        <v>5.0755999502631904E-2</v>
      </c>
      <c r="BV254" s="86">
        <v>5.0751946701746195E-2</v>
      </c>
      <c r="BW254" s="86">
        <v>5.075271685234959E-2</v>
      </c>
      <c r="BX254" s="86">
        <v>5.207573576983509E-2</v>
      </c>
      <c r="BY254" s="86">
        <v>5.2075823721336331E-2</v>
      </c>
      <c r="BZ254" s="86" t="e">
        <v>#DIV/0!</v>
      </c>
      <c r="CA254" s="86">
        <v>5.2086832260239878E-2</v>
      </c>
      <c r="CB254" s="86">
        <v>6.4874917174886068E-2</v>
      </c>
      <c r="CC254" s="86">
        <v>6.4877252473166488E-2</v>
      </c>
      <c r="CD254" s="86">
        <v>6.4870445609436431E-2</v>
      </c>
      <c r="CE254" s="86">
        <v>6.4869850432957232E-2</v>
      </c>
      <c r="CF254" s="86">
        <v>6.4872810994855812E-2</v>
      </c>
      <c r="CG254" s="86">
        <v>5.2078973006289477E-2</v>
      </c>
      <c r="CH254" s="86">
        <v>5.2073343483153504E-2</v>
      </c>
      <c r="CI254" s="86">
        <v>5.2074825148000874E-2</v>
      </c>
      <c r="CJ254" s="86">
        <v>5.2947053703213107E-2</v>
      </c>
      <c r="CK254" s="86">
        <v>5.2947333146031283E-2</v>
      </c>
      <c r="CL254" s="86">
        <v>5.2948553730858203E-2</v>
      </c>
      <c r="CM254" s="86">
        <v>5.2949789813144889E-2</v>
      </c>
      <c r="CN254" s="86">
        <v>6.5980160666939278E-2</v>
      </c>
      <c r="CO254" s="86">
        <v>6.5978382988461162E-2</v>
      </c>
      <c r="CP254" s="86">
        <v>6.5978234064921412E-2</v>
      </c>
      <c r="CQ254" s="86">
        <v>6.59782833238651E-2</v>
      </c>
      <c r="CR254" s="86">
        <v>6.5982112540236601E-2</v>
      </c>
      <c r="CS254" s="86">
        <v>5.2952018686222825E-2</v>
      </c>
      <c r="CT254" s="86">
        <v>5.2951774737411944E-2</v>
      </c>
      <c r="CU254" s="86">
        <v>5.2948231441879351E-2</v>
      </c>
      <c r="CV254" s="86">
        <v>5.4631475689689214E-2</v>
      </c>
      <c r="CW254" s="86">
        <v>5.4628782067452981E-2</v>
      </c>
      <c r="CX254" s="86">
        <v>5.4633563745516742E-2</v>
      </c>
      <c r="CY254" s="86">
        <v>5.4635933549036134E-2</v>
      </c>
      <c r="CZ254" s="86">
        <v>6.8080611030286994E-2</v>
      </c>
      <c r="DA254" s="86">
        <v>6.807845726760639E-2</v>
      </c>
      <c r="DB254" s="86">
        <v>6.8078785168478151E-2</v>
      </c>
      <c r="DC254" s="86">
        <v>6.8077108495690125E-2</v>
      </c>
      <c r="DD254" s="86">
        <v>6.8081671479996178E-2</v>
      </c>
      <c r="DE254" s="86">
        <v>5.4634499869417603E-2</v>
      </c>
      <c r="DF254" s="86">
        <v>5.4630526308695936E-2</v>
      </c>
      <c r="DG254" s="86">
        <v>5.463225475089882E-2</v>
      </c>
      <c r="DH254" s="86">
        <v>5.6368519547541941E-2</v>
      </c>
      <c r="DI254" s="86">
        <v>5.6367323331711065E-2</v>
      </c>
      <c r="DJ254" s="86">
        <v>5.6367638929953341E-2</v>
      </c>
      <c r="DK254" s="86">
        <v>5.6372462188309033E-2</v>
      </c>
      <c r="DL254" s="86">
        <v>7.022746749752537E-2</v>
      </c>
      <c r="DM254" s="86">
        <v>7.0225875470573892E-2</v>
      </c>
      <c r="DN254" s="86">
        <v>7.0222940247092649E-2</v>
      </c>
      <c r="DO254" s="86">
        <v>7.0222545248723248E-2</v>
      </c>
      <c r="DP254" s="86">
        <v>7.0226160741779856E-2</v>
      </c>
      <c r="DQ254" s="86">
        <v>5.6371311592974586E-2</v>
      </c>
      <c r="DR254" s="86">
        <v>5.6369474402007326E-2</v>
      </c>
      <c r="DS254" s="86">
        <v>5.6368896297392793E-2</v>
      </c>
      <c r="DT254" s="86">
        <v>5.7910454435118108E-2</v>
      </c>
      <c r="DU254" s="86">
        <v>5.7908965419601457E-2</v>
      </c>
      <c r="DV254" s="86">
        <v>5.7910643999665015E-2</v>
      </c>
      <c r="DW254" s="86">
        <v>5.7918035091306407E-2</v>
      </c>
      <c r="DX254" s="86">
        <v>7.2149660319266423E-2</v>
      </c>
      <c r="DY254" s="86">
        <v>7.2146137444644903E-2</v>
      </c>
      <c r="DZ254" s="86">
        <v>7.2143291972126516E-2</v>
      </c>
      <c r="EA254" s="86">
        <v>7.2144681960375392E-2</v>
      </c>
      <c r="EB254" s="86">
        <v>7.2149636573227219E-2</v>
      </c>
      <c r="EC254" s="86">
        <v>5.7916547528011439E-2</v>
      </c>
      <c r="ED254" s="86">
        <v>5.7910943284863438E-2</v>
      </c>
      <c r="EE254" s="86">
        <v>5.7912479929559217E-2</v>
      </c>
      <c r="EF254" s="86">
        <v>5.9488226599729875E-2</v>
      </c>
      <c r="EG254" s="86">
        <v>5.9490417984443114E-2</v>
      </c>
      <c r="EH254" s="86">
        <v>5.9489561579847902E-2</v>
      </c>
      <c r="EI254" s="86">
        <v>5.9494589256981686E-2</v>
      </c>
      <c r="EJ254" s="86">
        <v>7.4127620942170722E-2</v>
      </c>
      <c r="EK254" s="86">
        <v>7.4124700075409611E-2</v>
      </c>
      <c r="EL254" s="86">
        <v>7.4120017333824881E-2</v>
      </c>
      <c r="EM254" s="86">
        <v>7.4120590946266982E-2</v>
      </c>
      <c r="EN254" s="86">
        <v>7.4125696371164965E-2</v>
      </c>
      <c r="EO254" s="86">
        <v>5.9496622357812161E-2</v>
      </c>
      <c r="EP254" s="86">
        <v>5.9492714190700763E-2</v>
      </c>
      <c r="EQ254" s="86">
        <v>5.9491378312695291E-2</v>
      </c>
      <c r="ER254" s="86">
        <v>6.1155288628835826E-2</v>
      </c>
      <c r="ES254" s="86">
        <v>6.1156740302413908E-2</v>
      </c>
      <c r="ET254" s="86">
        <v>6.1156595950402563E-2</v>
      </c>
      <c r="EU254" s="86">
        <v>6.1168431953797509E-2</v>
      </c>
      <c r="EV254" s="86">
        <v>7.6185921547555074E-2</v>
      </c>
      <c r="EW254" s="86">
        <v>7.6185428821818543E-2</v>
      </c>
      <c r="EX254" s="86">
        <v>7.6181668399270347E-2</v>
      </c>
      <c r="EY254" s="86">
        <v>7.6178647278791908E-2</v>
      </c>
      <c r="EZ254" s="86">
        <v>7.6187938819498674E-2</v>
      </c>
      <c r="FA254" s="86">
        <v>6.1163028375995299E-2</v>
      </c>
      <c r="FB254" s="86">
        <v>6.1157504857512958E-2</v>
      </c>
      <c r="FC254" s="86">
        <v>6.1161591227978998E-2</v>
      </c>
      <c r="FD254" s="86">
        <v>6.2873032707465887E-2</v>
      </c>
      <c r="FE254" s="86">
        <v>6.2876010135846483E-2</v>
      </c>
      <c r="FF254" s="86">
        <v>6.2878812220526409E-2</v>
      </c>
      <c r="FG254" s="86">
        <v>6.2881269513106519E-2</v>
      </c>
      <c r="FH254" s="86">
        <v>7.834050169454615E-2</v>
      </c>
      <c r="FI254" s="86">
        <v>7.8339157621893238E-2</v>
      </c>
      <c r="FJ254" s="86">
        <v>7.8333585670745748E-2</v>
      </c>
      <c r="FK254" s="86">
        <v>7.8332731273193013E-2</v>
      </c>
      <c r="FL254" s="86">
        <v>7.8340499611972217E-2</v>
      </c>
      <c r="FM254" s="86">
        <v>6.2882109324411822E-2</v>
      </c>
      <c r="FN254" s="86">
        <v>6.2876388464365912E-2</v>
      </c>
      <c r="FO254" s="86">
        <v>6.2876441277395764E-2</v>
      </c>
      <c r="FP254" s="86">
        <v>6.4653234358430553E-2</v>
      </c>
      <c r="FQ254" s="86">
        <v>6.4652502333177778E-2</v>
      </c>
      <c r="FR254" s="86">
        <v>6.4659568015634994E-2</v>
      </c>
      <c r="FS254" s="86">
        <v>6.4659528367376984E-2</v>
      </c>
      <c r="FT254" s="86">
        <v>8.0562944993798347E-2</v>
      </c>
      <c r="FU254" s="86">
        <v>8.0563700404458205E-2</v>
      </c>
      <c r="FV254" s="86">
        <v>8.0554719074411599E-2</v>
      </c>
      <c r="FW254" s="86">
        <v>8.0555974960416346E-2</v>
      </c>
      <c r="FX254" s="86">
        <v>8.056335039652017E-2</v>
      </c>
      <c r="FY254" s="86" t="e">
        <v>#DIV/0!</v>
      </c>
      <c r="FZ254" s="86">
        <v>6.4664955940737873E-2</v>
      </c>
      <c r="GA254" s="86">
        <v>6.4653484252875829E-2</v>
      </c>
    </row>
    <row r="255" spans="2:183">
      <c r="B255" s="43" t="s">
        <v>8</v>
      </c>
      <c r="C255" s="653" t="s">
        <v>228</v>
      </c>
      <c r="D255" s="85">
        <v>4151513.9400000004</v>
      </c>
      <c r="E255" s="85">
        <v>3728921.24</v>
      </c>
      <c r="F255" s="85">
        <v>4026928.9699999997</v>
      </c>
      <c r="G255" s="85">
        <v>3893383.32</v>
      </c>
      <c r="H255" s="85">
        <v>4073887.9499999997</v>
      </c>
      <c r="I255" s="85">
        <v>3924970.1300000004</v>
      </c>
      <c r="J255" s="85">
        <v>4116499.6799999997</v>
      </c>
      <c r="K255" s="85">
        <v>4113062.85</v>
      </c>
      <c r="L255" s="85">
        <v>3876130.1700000004</v>
      </c>
      <c r="M255" s="85">
        <v>4080289.1</v>
      </c>
      <c r="N255" s="85">
        <v>3936558.65</v>
      </c>
      <c r="O255" s="85">
        <v>4081732.8100000005</v>
      </c>
      <c r="P255" s="85">
        <v>4342199.26</v>
      </c>
      <c r="Q255" s="85">
        <v>3918485.88</v>
      </c>
      <c r="R255" s="85">
        <v>4199482.32</v>
      </c>
      <c r="S255" s="85">
        <v>4065227.53</v>
      </c>
      <c r="T255" s="85">
        <v>4216781.57</v>
      </c>
      <c r="U255" s="85">
        <v>4104212.42</v>
      </c>
      <c r="V255" s="85">
        <v>4284941.6199999992</v>
      </c>
      <c r="W255" s="85">
        <v>4274703.9600000009</v>
      </c>
      <c r="X255" s="85">
        <v>4037557.86</v>
      </c>
      <c r="Y255" s="85">
        <v>4222907.47</v>
      </c>
      <c r="Z255" s="85">
        <v>4033715.83</v>
      </c>
      <c r="AA255" s="85">
        <v>4203462.66</v>
      </c>
      <c r="AB255" s="85">
        <v>4588384.24</v>
      </c>
      <c r="AC255" s="85">
        <v>4177345.57</v>
      </c>
      <c r="AD255" s="85">
        <v>4485516.4100000011</v>
      </c>
      <c r="AE255" s="85">
        <v>1476942.1500000001</v>
      </c>
      <c r="AF255" s="85">
        <v>4427463.6500000004</v>
      </c>
      <c r="AG255" s="85">
        <v>4451167.2</v>
      </c>
      <c r="AH255" s="85">
        <v>4673252.6099999994</v>
      </c>
      <c r="AI255" s="85">
        <v>4659410.7400000012</v>
      </c>
      <c r="AJ255" s="85">
        <v>4366978.8100000005</v>
      </c>
      <c r="AK255" s="85">
        <v>4544707.4800000004</v>
      </c>
      <c r="AL255" s="85">
        <v>4391747.54</v>
      </c>
      <c r="AM255" s="85">
        <v>4513724.26</v>
      </c>
      <c r="AN255" s="85">
        <v>4766510.3499999987</v>
      </c>
      <c r="AO255" s="85">
        <v>4505121.82</v>
      </c>
      <c r="AP255" s="85">
        <v>4691019.84</v>
      </c>
      <c r="AQ255" s="85">
        <v>4488452.4000000004</v>
      </c>
      <c r="AR255" s="85">
        <v>4733423.8600000003</v>
      </c>
      <c r="AS255" s="85">
        <v>4615670.3699999992</v>
      </c>
      <c r="AT255" s="85">
        <v>4798245.0600000005</v>
      </c>
      <c r="AU255" s="85">
        <v>4820294.8500000006</v>
      </c>
      <c r="AV255" s="85">
        <v>4534246.8899999987</v>
      </c>
      <c r="AW255" s="85">
        <v>4718604.7300000004</v>
      </c>
      <c r="AX255" s="85">
        <v>4528588.3</v>
      </c>
      <c r="AY255" s="85">
        <v>4653991.03</v>
      </c>
      <c r="AZ255" s="85">
        <v>4995146.38</v>
      </c>
      <c r="BA255" s="85">
        <v>4581647.07</v>
      </c>
      <c r="BB255" s="85">
        <v>2709202.31</v>
      </c>
      <c r="BC255" s="85">
        <v>3607374.35</v>
      </c>
      <c r="BD255" s="85">
        <v>4928238.54</v>
      </c>
      <c r="BE255" s="85">
        <v>4820744.37</v>
      </c>
      <c r="BF255" s="85">
        <v>5000014.96</v>
      </c>
      <c r="BG255" s="85">
        <v>5051532.8999999994</v>
      </c>
      <c r="BH255" s="85">
        <v>4709609.8</v>
      </c>
      <c r="BI255" s="85">
        <v>4882618.8599999994</v>
      </c>
      <c r="BJ255" s="85">
        <v>4719497.8400000008</v>
      </c>
      <c r="BK255" s="85">
        <v>4845249.1100000003</v>
      </c>
      <c r="BL255" s="85">
        <v>5197983.2699999996</v>
      </c>
      <c r="BM255" s="85">
        <v>4747976.5000000009</v>
      </c>
      <c r="BN255" s="85">
        <v>5073758.9399999995</v>
      </c>
      <c r="BO255" s="85">
        <v>4858502.46</v>
      </c>
      <c r="BP255" s="85">
        <v>5170020.84</v>
      </c>
      <c r="BQ255" s="85">
        <v>5002780.55</v>
      </c>
      <c r="BR255" s="85">
        <v>5256126.0900000008</v>
      </c>
      <c r="BS255" s="85">
        <v>5323720.01</v>
      </c>
      <c r="BT255" s="85">
        <v>4965244.0999999996</v>
      </c>
      <c r="BU255" s="85">
        <v>5225749.5200000005</v>
      </c>
      <c r="BV255" s="85">
        <v>5097555.2699999996</v>
      </c>
      <c r="BW255" s="85">
        <v>5271352.3</v>
      </c>
      <c r="BX255" s="85">
        <v>5583349.4799999995</v>
      </c>
      <c r="BY255" s="85">
        <v>4020892.92</v>
      </c>
      <c r="BZ255" s="85">
        <v>0</v>
      </c>
      <c r="CA255" s="85">
        <v>2338727.52</v>
      </c>
      <c r="CB255" s="85">
        <v>5468488.2600000007</v>
      </c>
      <c r="CC255" s="85">
        <v>5283188.72</v>
      </c>
      <c r="CD255" s="85">
        <v>5631775.75</v>
      </c>
      <c r="CE255" s="85">
        <v>5624637.3799999999</v>
      </c>
      <c r="CF255" s="85">
        <v>5371213.3199999994</v>
      </c>
      <c r="CG255" s="85">
        <v>5585870.8200000003</v>
      </c>
      <c r="CH255" s="85">
        <v>5564445.9300000006</v>
      </c>
      <c r="CI255" s="85">
        <v>5796717.3000000007</v>
      </c>
      <c r="CJ255" s="85">
        <v>6052906.6699999999</v>
      </c>
      <c r="CK255" s="85">
        <v>5643492.1799999997</v>
      </c>
      <c r="CL255" s="85">
        <v>6012753.3600000003</v>
      </c>
      <c r="CM255" s="85">
        <v>5686220.9100000011</v>
      </c>
      <c r="CN255" s="85">
        <v>5809131.7299999995</v>
      </c>
      <c r="CO255" s="85">
        <v>5663001.0200000005</v>
      </c>
      <c r="CP255" s="85">
        <v>5899338.6799999997</v>
      </c>
      <c r="CQ255" s="85">
        <v>5947128.379999999</v>
      </c>
      <c r="CR255" s="85">
        <v>5680887.5300000003</v>
      </c>
      <c r="CS255" s="85">
        <v>5864476.96</v>
      </c>
      <c r="CT255" s="85">
        <v>5793017.5500000007</v>
      </c>
      <c r="CU255" s="85">
        <v>6020530.5899999999</v>
      </c>
      <c r="CV255" s="85">
        <v>6218052.21</v>
      </c>
      <c r="CW255" s="85">
        <v>3829011.6</v>
      </c>
      <c r="CX255" s="85">
        <v>3831103</v>
      </c>
      <c r="CY255" s="85">
        <v>5823232.4500000002</v>
      </c>
      <c r="CZ255" s="85">
        <v>5989637.2200000007</v>
      </c>
      <c r="DA255" s="85">
        <v>5874618.120000001</v>
      </c>
      <c r="DB255" s="85">
        <v>6124203.2800000003</v>
      </c>
      <c r="DC255" s="85">
        <v>6170993.0099999998</v>
      </c>
      <c r="DD255" s="85">
        <v>5791320.9300000006</v>
      </c>
      <c r="DE255" s="85">
        <v>6058067.3700000001</v>
      </c>
      <c r="DF255" s="85">
        <v>5961504.5599999996</v>
      </c>
      <c r="DG255" s="85">
        <v>6155433.4299999988</v>
      </c>
      <c r="DH255" s="85">
        <v>6462503.3200000003</v>
      </c>
      <c r="DI255" s="85">
        <v>5838250.1499999994</v>
      </c>
      <c r="DJ255" s="85">
        <v>6403753.2500000009</v>
      </c>
      <c r="DK255" s="85">
        <v>6053524.8299999991</v>
      </c>
      <c r="DL255" s="85">
        <v>6214416.0899999999</v>
      </c>
      <c r="DM255" s="85">
        <v>6112473.3799999999</v>
      </c>
      <c r="DN255" s="85">
        <v>6364977.2300000004</v>
      </c>
      <c r="DO255" s="85">
        <v>6424479.0800000001</v>
      </c>
      <c r="DP255" s="85">
        <v>6013825.8499999996</v>
      </c>
      <c r="DQ255" s="85">
        <v>6339868.9699999997</v>
      </c>
      <c r="DR255" s="85">
        <v>6240090.4500000011</v>
      </c>
      <c r="DS255" s="85">
        <v>6398208.9099999992</v>
      </c>
      <c r="DT255" s="85">
        <v>6777663.2300000004</v>
      </c>
      <c r="DU255" s="85">
        <v>6087964.9399999995</v>
      </c>
      <c r="DV255" s="85">
        <v>5154518.51</v>
      </c>
      <c r="DW255" s="85">
        <v>3414233.23</v>
      </c>
      <c r="DX255" s="85">
        <v>6478949.6299999999</v>
      </c>
      <c r="DY255" s="85">
        <v>6320927.1699999999</v>
      </c>
      <c r="DZ255" s="85">
        <v>6679896.3700000001</v>
      </c>
      <c r="EA255" s="85">
        <v>6659667.5399999991</v>
      </c>
      <c r="EB255" s="85">
        <v>6284283.0199999996</v>
      </c>
      <c r="EC255" s="85">
        <v>6513442.0299999993</v>
      </c>
      <c r="ED255" s="85">
        <v>6427602.6699999999</v>
      </c>
      <c r="EE255" s="85">
        <v>6679387.1299999999</v>
      </c>
      <c r="EF255" s="85">
        <v>6900150.5100000007</v>
      </c>
      <c r="EG255" s="85">
        <v>6456156.8900000006</v>
      </c>
      <c r="EH255" s="85">
        <v>6743134.3099999996</v>
      </c>
      <c r="EI255" s="85">
        <v>6466322.0600000005</v>
      </c>
      <c r="EJ255" s="85">
        <v>6633083.8700000001</v>
      </c>
      <c r="EK255" s="85">
        <v>6435634.1900000004</v>
      </c>
      <c r="EL255" s="85">
        <v>6808433.5</v>
      </c>
      <c r="EM255" s="85">
        <v>6785591.7699999996</v>
      </c>
      <c r="EN255" s="85">
        <v>6474246.7000000002</v>
      </c>
      <c r="EO255" s="85">
        <v>6715841.2400000002</v>
      </c>
      <c r="EP255" s="85">
        <v>6575258.2599999988</v>
      </c>
      <c r="EQ255" s="85">
        <v>6865072.9400000004</v>
      </c>
      <c r="ER255" s="85">
        <v>7373485.6200000001</v>
      </c>
      <c r="ES255" s="85">
        <v>6707988.2599999998</v>
      </c>
      <c r="ET255" s="85">
        <v>4928246.6899999995</v>
      </c>
      <c r="EU255" s="85">
        <v>4386696.8800000008</v>
      </c>
      <c r="EV255" s="85">
        <v>7100386.0899999999</v>
      </c>
      <c r="EW255" s="85">
        <v>6910431.3599999994</v>
      </c>
      <c r="EX255" s="85">
        <v>7302790.5499999998</v>
      </c>
      <c r="EY255" s="85">
        <v>7302456.8399999999</v>
      </c>
      <c r="EZ255" s="85">
        <v>6888575.4500000002</v>
      </c>
      <c r="FA255" s="85">
        <v>7133238.9799999995</v>
      </c>
      <c r="FB255" s="85">
        <v>7050641.9799999995</v>
      </c>
      <c r="FC255" s="85">
        <v>7385919.1199999992</v>
      </c>
      <c r="FD255" s="85">
        <v>8220800.1400000006</v>
      </c>
      <c r="FE255" s="85">
        <v>7444023.6899999995</v>
      </c>
      <c r="FF255" s="85">
        <v>8056860.1900000004</v>
      </c>
      <c r="FG255" s="85">
        <v>7709567.2400000002</v>
      </c>
      <c r="FH255" s="85">
        <v>7939613.709999999</v>
      </c>
      <c r="FI255" s="85">
        <v>7743004.0999999996</v>
      </c>
      <c r="FJ255" s="85">
        <v>8208170.4399999995</v>
      </c>
      <c r="FK255" s="85">
        <v>8224568.1699999999</v>
      </c>
      <c r="FL255" s="85">
        <v>7749102.9000000004</v>
      </c>
      <c r="FM255" s="85">
        <v>8023677.9900000002</v>
      </c>
      <c r="FN255" s="85">
        <v>7860825.959999999</v>
      </c>
      <c r="FO255" s="85">
        <v>8216858.4199999999</v>
      </c>
      <c r="FP255" s="85">
        <v>8721602.1300000008</v>
      </c>
      <c r="FQ255" s="85">
        <v>7931205.9699999997</v>
      </c>
      <c r="FR255" s="85">
        <v>8616093.0600000005</v>
      </c>
      <c r="FS255" s="85">
        <v>8243230.79</v>
      </c>
      <c r="FT255" s="85">
        <v>8464850.0600000005</v>
      </c>
      <c r="FU255" s="85">
        <v>8240803.0999999996</v>
      </c>
      <c r="FV255" s="85">
        <v>8776628.9000000004</v>
      </c>
      <c r="FW255" s="85">
        <v>8643153.9899999984</v>
      </c>
      <c r="FX255" s="85">
        <v>6570984.6500000004</v>
      </c>
      <c r="FY255" s="85">
        <v>0</v>
      </c>
      <c r="FZ255" s="85">
        <v>3635447.11</v>
      </c>
      <c r="GA255" s="85">
        <v>8800311.8899999987</v>
      </c>
    </row>
    <row r="256" spans="2:183">
      <c r="B256" s="183" t="s">
        <v>8</v>
      </c>
      <c r="C256" s="654" t="s">
        <v>229</v>
      </c>
      <c r="D256" s="184">
        <v>28.510599603057422</v>
      </c>
      <c r="E256" s="184">
        <v>28.430540336538098</v>
      </c>
      <c r="F256" s="184">
        <v>28.607459027457107</v>
      </c>
      <c r="G256" s="184">
        <v>28.473313120465868</v>
      </c>
      <c r="H256" s="184">
        <v>28.582268894002748</v>
      </c>
      <c r="I256" s="184">
        <v>28.748462806164305</v>
      </c>
      <c r="J256" s="184">
        <v>28.559433875868958</v>
      </c>
      <c r="K256" s="184">
        <v>28.550842004428681</v>
      </c>
      <c r="L256" s="184">
        <v>28.50766901148344</v>
      </c>
      <c r="M256" s="184">
        <v>28.421592610909496</v>
      </c>
      <c r="N256" s="184">
        <v>28.57610611438983</v>
      </c>
      <c r="O256" s="184">
        <v>28.420562808542048</v>
      </c>
      <c r="P256" s="184">
        <v>29.779028488348168</v>
      </c>
      <c r="Q256" s="184">
        <v>29.686623584226673</v>
      </c>
      <c r="R256" s="184">
        <v>29.89210694151814</v>
      </c>
      <c r="S256" s="184">
        <v>29.753549952426258</v>
      </c>
      <c r="T256" s="184">
        <v>29.617013773292037</v>
      </c>
      <c r="U256" s="184">
        <v>29.744984888387428</v>
      </c>
      <c r="V256" s="184">
        <v>29.844829983144574</v>
      </c>
      <c r="W256" s="184">
        <v>29.716811912574389</v>
      </c>
      <c r="X256" s="184">
        <v>29.940886302791419</v>
      </c>
      <c r="Y256" s="184">
        <v>29.871523955039645</v>
      </c>
      <c r="Z256" s="184">
        <v>29.777911043850583</v>
      </c>
      <c r="AA256" s="184">
        <v>29.738605417872328</v>
      </c>
      <c r="AB256" s="184">
        <v>32.374578347256715</v>
      </c>
      <c r="AC256" s="184">
        <v>32.261231571224464</v>
      </c>
      <c r="AD256" s="184">
        <v>32.185155705121772</v>
      </c>
      <c r="AE256" s="184">
        <v>32.758331854677728</v>
      </c>
      <c r="AF256" s="184">
        <v>32.866629426174747</v>
      </c>
      <c r="AG256" s="184">
        <v>32.61048281775637</v>
      </c>
      <c r="AH256" s="184">
        <v>32.691976173153869</v>
      </c>
      <c r="AI256" s="184">
        <v>32.565984092370499</v>
      </c>
      <c r="AJ256" s="184">
        <v>32.809265150035316</v>
      </c>
      <c r="AK256" s="184">
        <v>32.634225273226008</v>
      </c>
      <c r="AL256" s="184">
        <v>32.757616994005573</v>
      </c>
      <c r="AM256" s="184">
        <v>32.778454220647184</v>
      </c>
      <c r="AN256" s="184">
        <v>33.599627454850477</v>
      </c>
      <c r="AO256" s="184">
        <v>33.466844131478275</v>
      </c>
      <c r="AP256" s="184">
        <v>33.669378579733859</v>
      </c>
      <c r="AQ256" s="184">
        <v>33.571825845007744</v>
      </c>
      <c r="AR256" s="184">
        <v>33.635745064877852</v>
      </c>
      <c r="AS256" s="184">
        <v>33.498104855975434</v>
      </c>
      <c r="AT256" s="184">
        <v>33.473870785458658</v>
      </c>
      <c r="AU256" s="184">
        <v>33.451504184652116</v>
      </c>
      <c r="AV256" s="184">
        <v>33.554702064678452</v>
      </c>
      <c r="AW256" s="184">
        <v>33.640162903605273</v>
      </c>
      <c r="AX256" s="184">
        <v>33.532679007774895</v>
      </c>
      <c r="AY256" s="184">
        <v>33.679910191557575</v>
      </c>
      <c r="AZ256" s="184">
        <v>34.994475168311837</v>
      </c>
      <c r="BA256" s="184">
        <v>35.131289115515855</v>
      </c>
      <c r="BB256" s="184">
        <v>35.270790311346609</v>
      </c>
      <c r="BC256" s="184">
        <v>35.350646035346976</v>
      </c>
      <c r="BD256" s="184">
        <v>35.049488933773326</v>
      </c>
      <c r="BE256" s="184">
        <v>35.167122868960689</v>
      </c>
      <c r="BF256" s="184">
        <v>35.020241358781298</v>
      </c>
      <c r="BG256" s="184">
        <v>34.953141714467591</v>
      </c>
      <c r="BH256" s="184">
        <v>35.256584394487241</v>
      </c>
      <c r="BI256" s="184">
        <v>35.072253620273528</v>
      </c>
      <c r="BJ256" s="184">
        <v>35.070429509853469</v>
      </c>
      <c r="BK256" s="184">
        <v>35.093716845566618</v>
      </c>
      <c r="BL256" s="184">
        <v>36.104878619702852</v>
      </c>
      <c r="BM256" s="184">
        <v>36.104363265833761</v>
      </c>
      <c r="BN256" s="184">
        <v>36.205705416842086</v>
      </c>
      <c r="BO256" s="184">
        <v>35.96839713176886</v>
      </c>
      <c r="BP256" s="184">
        <v>36.15196940031327</v>
      </c>
      <c r="BQ256" s="184">
        <v>36.018694472043428</v>
      </c>
      <c r="BR256" s="184">
        <v>35.961207777724567</v>
      </c>
      <c r="BS256" s="184">
        <v>36.060501446153637</v>
      </c>
      <c r="BT256" s="184">
        <v>36.189825801749265</v>
      </c>
      <c r="BU256" s="184">
        <v>36.098903855984311</v>
      </c>
      <c r="BV256" s="184">
        <v>36.052387812692281</v>
      </c>
      <c r="BW256" s="184">
        <v>36.05156924297448</v>
      </c>
      <c r="BX256" s="184">
        <v>36.860117775987952</v>
      </c>
      <c r="BY256" s="184">
        <v>36.955038095675746</v>
      </c>
      <c r="BZ256" s="184" t="e">
        <v>#DIV/0!</v>
      </c>
      <c r="CA256" s="184">
        <v>37.551219794158733</v>
      </c>
      <c r="CB256" s="184">
        <v>36.973727603413074</v>
      </c>
      <c r="CC256" s="184">
        <v>37.014745957458729</v>
      </c>
      <c r="CD256" s="184">
        <v>36.905476736566186</v>
      </c>
      <c r="CE256" s="184">
        <v>36.897385069535552</v>
      </c>
      <c r="CF256" s="184">
        <v>36.950098091700568</v>
      </c>
      <c r="CG256" s="184">
        <v>37.020225864388586</v>
      </c>
      <c r="CH256" s="184">
        <v>36.833560137684522</v>
      </c>
      <c r="CI256" s="184">
        <v>37.059144727588901</v>
      </c>
      <c r="CJ256" s="184">
        <v>38.179532162636086</v>
      </c>
      <c r="CK256" s="184">
        <v>38.206180155235032</v>
      </c>
      <c r="CL256" s="184">
        <v>38.317072667138241</v>
      </c>
      <c r="CM256" s="184">
        <v>38.123409586129689</v>
      </c>
      <c r="CN256" s="184">
        <v>38.314261697159964</v>
      </c>
      <c r="CO256" s="184">
        <v>38.295093157209749</v>
      </c>
      <c r="CP256" s="184">
        <v>38.284025854348641</v>
      </c>
      <c r="CQ256" s="184">
        <v>38.392348680473063</v>
      </c>
      <c r="CR256" s="184">
        <v>38.578833376342921</v>
      </c>
      <c r="CS256" s="184">
        <v>38.262892188845683</v>
      </c>
      <c r="CT256" s="184">
        <v>38.375287780664401</v>
      </c>
      <c r="CU256" s="184">
        <v>38.204730052161992</v>
      </c>
      <c r="CV256" s="184">
        <v>39.607698594186928</v>
      </c>
      <c r="CW256" s="184">
        <v>39.425775462188334</v>
      </c>
      <c r="CX256" s="184">
        <v>39.829120927046468</v>
      </c>
      <c r="CY256" s="184">
        <v>39.582590948639172</v>
      </c>
      <c r="CZ256" s="184">
        <v>39.608763523343477</v>
      </c>
      <c r="DA256" s="184">
        <v>39.583174675902228</v>
      </c>
      <c r="DB256" s="184">
        <v>39.692035802013052</v>
      </c>
      <c r="DC256" s="184">
        <v>39.666221066637526</v>
      </c>
      <c r="DD256" s="184">
        <v>39.633463338853836</v>
      </c>
      <c r="DE256" s="184">
        <v>39.553848067380521</v>
      </c>
      <c r="DF256" s="184">
        <v>39.386006618086107</v>
      </c>
      <c r="DG256" s="184">
        <v>39.51870460965587</v>
      </c>
      <c r="DH256" s="184">
        <v>41.276279931275432</v>
      </c>
      <c r="DI256" s="184">
        <v>41.179106272526568</v>
      </c>
      <c r="DJ256" s="184">
        <v>41.15998798061473</v>
      </c>
      <c r="DK256" s="184">
        <v>41.242163986919195</v>
      </c>
      <c r="DL256" s="184">
        <v>41.284394759744096</v>
      </c>
      <c r="DM256" s="184">
        <v>41.386624732551525</v>
      </c>
      <c r="DN256" s="184">
        <v>41.214336229894585</v>
      </c>
      <c r="DO256" s="184">
        <v>41.321887132253622</v>
      </c>
      <c r="DP256" s="184">
        <v>41.152536011222494</v>
      </c>
      <c r="DQ256" s="184">
        <v>41.332774633930086</v>
      </c>
      <c r="DR256" s="184">
        <v>41.312243540090179</v>
      </c>
      <c r="DS256" s="184">
        <v>41.178610154656091</v>
      </c>
      <c r="DT256" s="184">
        <v>43.295026573658866</v>
      </c>
      <c r="DU256" s="184">
        <v>43.096060170601348</v>
      </c>
      <c r="DV256" s="184">
        <v>43.166556486056443</v>
      </c>
      <c r="DW256" s="184">
        <v>43.630700803803052</v>
      </c>
      <c r="DX256" s="184">
        <v>43.365012081255649</v>
      </c>
      <c r="DY256" s="184">
        <v>43.196976450166751</v>
      </c>
      <c r="DZ256" s="184">
        <v>43.260215333005206</v>
      </c>
      <c r="EA256" s="184">
        <v>43.402421402502604</v>
      </c>
      <c r="EB256" s="184">
        <v>43.378474781012066</v>
      </c>
      <c r="EC256" s="184">
        <v>43.311779964757122</v>
      </c>
      <c r="ED256" s="184">
        <v>43.11049706229543</v>
      </c>
      <c r="EE256" s="184">
        <v>43.244594771326462</v>
      </c>
      <c r="EF256" s="184">
        <v>43.960083267500835</v>
      </c>
      <c r="EG256" s="184">
        <v>44.148435866313363</v>
      </c>
      <c r="EH256" s="184">
        <v>43.868911854063789</v>
      </c>
      <c r="EI256" s="184">
        <v>44.075543190722264</v>
      </c>
      <c r="EJ256" s="184">
        <v>44.278711841551903</v>
      </c>
      <c r="EK256" s="184">
        <v>44.11897024748064</v>
      </c>
      <c r="EL256" s="184">
        <v>44.035893306427099</v>
      </c>
      <c r="EM256" s="184">
        <v>44.045695582183328</v>
      </c>
      <c r="EN256" s="184">
        <v>44.262609201212726</v>
      </c>
      <c r="EO256" s="184">
        <v>44.347426586633389</v>
      </c>
      <c r="EP256" s="184">
        <v>44.173423490604691</v>
      </c>
      <c r="EQ256" s="184">
        <v>44.137592999781404</v>
      </c>
      <c r="ER256" s="184">
        <v>47.515083063757395</v>
      </c>
      <c r="ES256" s="184">
        <v>47.709052929545805</v>
      </c>
      <c r="ET256" s="184">
        <v>47.479897345276314</v>
      </c>
      <c r="EU256" s="184">
        <v>48.073127051358632</v>
      </c>
      <c r="EV256" s="184">
        <v>47.692007590005375</v>
      </c>
      <c r="EW256" s="184">
        <v>47.693019130263373</v>
      </c>
      <c r="EX256" s="184">
        <v>47.746572713780409</v>
      </c>
      <c r="EY256" s="184">
        <v>47.573628581479888</v>
      </c>
      <c r="EZ256" s="184">
        <v>47.868583710002873</v>
      </c>
      <c r="FA256" s="184">
        <v>47.648953802169615</v>
      </c>
      <c r="FB256" s="184">
        <v>47.567478815846286</v>
      </c>
      <c r="FC256" s="184">
        <v>47.977960297250945</v>
      </c>
      <c r="FD256" s="184">
        <v>53.819363526854694</v>
      </c>
      <c r="FE256" s="184">
        <v>54.04833905713393</v>
      </c>
      <c r="FF256" s="184">
        <v>53.932445644897854</v>
      </c>
      <c r="FG256" s="184">
        <v>53.847912944479759</v>
      </c>
      <c r="FH256" s="184">
        <v>54.032296484327141</v>
      </c>
      <c r="FI256" s="184">
        <v>54.01543921302553</v>
      </c>
      <c r="FJ256" s="184">
        <v>54.032047553533928</v>
      </c>
      <c r="FK256" s="184">
        <v>54.018378181340516</v>
      </c>
      <c r="FL256" s="184">
        <v>54.177785934517694</v>
      </c>
      <c r="FM256" s="184">
        <v>54.120426761817399</v>
      </c>
      <c r="FN256" s="184">
        <v>53.89665435675753</v>
      </c>
      <c r="FO256" s="184">
        <v>54.014924994412382</v>
      </c>
      <c r="FP256" s="184">
        <v>57.804892165959707</v>
      </c>
      <c r="FQ256" s="184">
        <v>57.827855007582826</v>
      </c>
      <c r="FR256" s="184">
        <v>58.065795464501136</v>
      </c>
      <c r="FS256" s="184">
        <v>57.802208735651526</v>
      </c>
      <c r="FT256" s="184">
        <v>58.006633773958569</v>
      </c>
      <c r="FU256" s="184">
        <v>58.168595548842035</v>
      </c>
      <c r="FV256" s="184">
        <v>57.959088807882296</v>
      </c>
      <c r="FW256" s="184">
        <v>57.743056926972322</v>
      </c>
      <c r="FX256" s="184">
        <v>58.094268802659386</v>
      </c>
      <c r="FY256" s="184" t="e">
        <v>#DIV/0!</v>
      </c>
      <c r="FZ256" s="184">
        <v>58.672204092831088</v>
      </c>
      <c r="GA256" s="184">
        <v>57.946729681501814</v>
      </c>
    </row>
    <row r="257" spans="2:183">
      <c r="B257" s="42"/>
      <c r="C257" s="185"/>
      <c r="D257" s="187"/>
      <c r="E257" s="187"/>
      <c r="F257" s="187"/>
      <c r="G257" s="187"/>
      <c r="H257" s="187"/>
      <c r="I257" s="187"/>
      <c r="J257" s="187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  <c r="V257" s="187"/>
      <c r="W257" s="187"/>
      <c r="X257" s="187"/>
      <c r="Y257" s="187"/>
      <c r="Z257" s="187"/>
      <c r="AA257" s="187"/>
      <c r="AB257" s="187"/>
      <c r="AC257" s="187"/>
      <c r="AD257" s="187"/>
      <c r="AE257" s="187"/>
      <c r="AF257" s="187"/>
      <c r="AG257" s="187"/>
      <c r="AH257" s="187"/>
      <c r="AI257" s="187"/>
      <c r="AJ257" s="187"/>
      <c r="AK257" s="187"/>
      <c r="AL257" s="187"/>
      <c r="AM257" s="187"/>
      <c r="AN257" s="187"/>
      <c r="AO257" s="187"/>
      <c r="AP257" s="187"/>
      <c r="AQ257" s="187"/>
      <c r="AR257" s="187"/>
      <c r="AS257" s="187"/>
      <c r="AT257" s="187"/>
      <c r="AU257" s="187"/>
      <c r="AV257" s="187"/>
      <c r="AW257" s="187"/>
      <c r="AX257" s="187"/>
      <c r="AY257" s="187"/>
      <c r="AZ257" s="187"/>
      <c r="BA257" s="187"/>
      <c r="BB257" s="187"/>
      <c r="BC257" s="187"/>
      <c r="BD257" s="187"/>
      <c r="BE257" s="187"/>
      <c r="BF257" s="187"/>
      <c r="BG257" s="187"/>
      <c r="BH257" s="187"/>
      <c r="BI257" s="187"/>
      <c r="BJ257" s="187"/>
      <c r="BK257" s="187"/>
      <c r="BL257" s="187"/>
      <c r="BM257" s="187"/>
      <c r="BN257" s="187"/>
      <c r="BO257" s="187"/>
      <c r="BP257" s="187"/>
      <c r="BQ257" s="187"/>
      <c r="BR257" s="187"/>
      <c r="BS257" s="187"/>
      <c r="BT257" s="187"/>
      <c r="BU257" s="187"/>
      <c r="BV257" s="187"/>
      <c r="BW257" s="187"/>
      <c r="BX257" s="187"/>
      <c r="BY257" s="187"/>
      <c r="BZ257" s="187"/>
      <c r="CA257" s="187"/>
      <c r="CB257" s="187"/>
      <c r="CC257" s="187"/>
      <c r="CD257" s="187"/>
      <c r="CE257" s="187"/>
      <c r="CF257" s="187"/>
      <c r="CG257" s="187"/>
      <c r="CH257" s="187"/>
      <c r="CI257" s="187"/>
      <c r="CJ257" s="187"/>
      <c r="CK257" s="187"/>
      <c r="CL257" s="187"/>
      <c r="CM257" s="187"/>
      <c r="CN257" s="187"/>
      <c r="CO257" s="187"/>
      <c r="CP257" s="187"/>
      <c r="CQ257" s="187"/>
      <c r="CR257" s="187"/>
      <c r="CS257" s="187"/>
      <c r="CT257" s="187"/>
      <c r="CU257" s="187"/>
      <c r="CV257" s="187"/>
      <c r="CW257" s="187"/>
      <c r="CX257" s="187"/>
      <c r="CY257" s="187"/>
      <c r="CZ257" s="187"/>
      <c r="DA257" s="187"/>
      <c r="DB257" s="187"/>
      <c r="DC257" s="187"/>
      <c r="DD257" s="187"/>
      <c r="DE257" s="187"/>
      <c r="DF257" s="187"/>
      <c r="DG257" s="187"/>
      <c r="DH257" s="187"/>
      <c r="DI257" s="187"/>
      <c r="DJ257" s="187"/>
      <c r="DK257" s="187"/>
      <c r="DL257" s="187"/>
      <c r="DM257" s="187"/>
      <c r="DN257" s="187"/>
      <c r="DO257" s="187"/>
      <c r="DP257" s="187"/>
      <c r="DQ257" s="187"/>
      <c r="DR257" s="187"/>
      <c r="DS257" s="187"/>
      <c r="DT257" s="187"/>
      <c r="DU257" s="187"/>
      <c r="DV257" s="187"/>
      <c r="DW257" s="187"/>
      <c r="DX257" s="187"/>
      <c r="DY257" s="187"/>
      <c r="DZ257" s="187"/>
      <c r="EA257" s="187"/>
      <c r="EB257" s="187"/>
      <c r="EC257" s="187"/>
      <c r="ED257" s="187"/>
      <c r="EE257" s="187"/>
      <c r="EF257" s="187"/>
      <c r="EG257" s="187"/>
      <c r="EH257" s="187"/>
      <c r="EI257" s="187"/>
      <c r="EJ257" s="187"/>
      <c r="EK257" s="187"/>
      <c r="EL257" s="187"/>
      <c r="EM257" s="187"/>
      <c r="EN257" s="187"/>
      <c r="EO257" s="187"/>
      <c r="EP257" s="187"/>
      <c r="EQ257" s="187"/>
      <c r="ER257" s="187"/>
      <c r="ES257" s="187"/>
      <c r="ET257" s="187"/>
      <c r="EU257" s="187"/>
      <c r="EV257" s="187"/>
      <c r="EW257" s="187"/>
      <c r="EX257" s="187"/>
      <c r="EY257" s="187"/>
      <c r="EZ257" s="187"/>
      <c r="FA257" s="187"/>
      <c r="FB257" s="187"/>
      <c r="FC257" s="187"/>
      <c r="FD257" s="187"/>
      <c r="FE257" s="187"/>
      <c r="FF257" s="187"/>
      <c r="FG257" s="187"/>
      <c r="FH257" s="187"/>
      <c r="FI257" s="187"/>
      <c r="FJ257" s="187"/>
      <c r="FK257" s="187"/>
      <c r="FL257" s="187"/>
      <c r="FM257" s="187"/>
      <c r="FN257" s="187"/>
      <c r="FO257" s="187"/>
      <c r="FP257" s="187"/>
      <c r="FQ257" s="187"/>
      <c r="FR257" s="187"/>
      <c r="FS257" s="187"/>
      <c r="FT257" s="187"/>
      <c r="FU257" s="187"/>
      <c r="FV257" s="187"/>
      <c r="FW257" s="187"/>
      <c r="FX257" s="187"/>
      <c r="FY257" s="187"/>
      <c r="FZ257" s="187"/>
      <c r="GA257" s="187"/>
    </row>
    <row r="258" spans="2:183">
      <c r="B258" s="188" t="s">
        <v>32</v>
      </c>
      <c r="C258" s="189" t="s">
        <v>33</v>
      </c>
      <c r="D258" s="162">
        <v>41275</v>
      </c>
      <c r="E258" s="162">
        <v>41306</v>
      </c>
      <c r="F258" s="162">
        <v>41334</v>
      </c>
      <c r="G258" s="162">
        <v>41365</v>
      </c>
      <c r="H258" s="162">
        <v>41395</v>
      </c>
      <c r="I258" s="162">
        <v>41426</v>
      </c>
      <c r="J258" s="162">
        <v>41456</v>
      </c>
      <c r="K258" s="162">
        <v>41487</v>
      </c>
      <c r="L258" s="162">
        <v>41518</v>
      </c>
      <c r="M258" s="162">
        <v>41548</v>
      </c>
      <c r="N258" s="162">
        <v>41579</v>
      </c>
      <c r="O258" s="162">
        <v>41609</v>
      </c>
      <c r="P258" s="162">
        <v>41640</v>
      </c>
      <c r="Q258" s="162">
        <v>41671</v>
      </c>
      <c r="R258" s="162">
        <v>41699</v>
      </c>
      <c r="S258" s="162">
        <v>41730</v>
      </c>
      <c r="T258" s="162">
        <v>41760</v>
      </c>
      <c r="U258" s="162">
        <v>41791</v>
      </c>
      <c r="V258" s="162">
        <v>41821</v>
      </c>
      <c r="W258" s="162">
        <v>41852</v>
      </c>
      <c r="X258" s="162">
        <v>41883</v>
      </c>
      <c r="Y258" s="162">
        <v>41913</v>
      </c>
      <c r="Z258" s="162">
        <v>41944</v>
      </c>
      <c r="AA258" s="162">
        <v>41974</v>
      </c>
      <c r="AB258" s="162">
        <v>42005</v>
      </c>
      <c r="AC258" s="162">
        <v>42036</v>
      </c>
      <c r="AD258" s="162">
        <v>42064</v>
      </c>
      <c r="AE258" s="162">
        <v>42095</v>
      </c>
      <c r="AF258" s="162">
        <v>42125</v>
      </c>
      <c r="AG258" s="162">
        <v>42156</v>
      </c>
      <c r="AH258" s="162">
        <v>42186</v>
      </c>
      <c r="AI258" s="162">
        <v>42217</v>
      </c>
      <c r="AJ258" s="162">
        <v>42248</v>
      </c>
      <c r="AK258" s="162">
        <v>42278</v>
      </c>
      <c r="AL258" s="162">
        <v>42309</v>
      </c>
      <c r="AM258" s="162">
        <v>42339</v>
      </c>
      <c r="AN258" s="162">
        <v>42370</v>
      </c>
      <c r="AO258" s="162">
        <v>42401</v>
      </c>
      <c r="AP258" s="162">
        <v>42430</v>
      </c>
      <c r="AQ258" s="162">
        <v>42461</v>
      </c>
      <c r="AR258" s="162">
        <v>42491</v>
      </c>
      <c r="AS258" s="162">
        <v>42522</v>
      </c>
      <c r="AT258" s="162">
        <v>42552</v>
      </c>
      <c r="AU258" s="162">
        <v>42583</v>
      </c>
      <c r="AV258" s="162">
        <v>42614</v>
      </c>
      <c r="AW258" s="162">
        <v>42644</v>
      </c>
      <c r="AX258" s="162">
        <v>42675</v>
      </c>
      <c r="AY258" s="162">
        <v>42705</v>
      </c>
      <c r="AZ258" s="162">
        <v>42736</v>
      </c>
      <c r="BA258" s="162">
        <v>42767</v>
      </c>
      <c r="BB258" s="162">
        <v>42795</v>
      </c>
      <c r="BC258" s="162">
        <v>42826</v>
      </c>
      <c r="BD258" s="162">
        <v>42856</v>
      </c>
      <c r="BE258" s="162">
        <v>42887</v>
      </c>
      <c r="BF258" s="162">
        <v>42917</v>
      </c>
      <c r="BG258" s="162">
        <v>42948</v>
      </c>
      <c r="BH258" s="162">
        <v>42979</v>
      </c>
      <c r="BI258" s="162">
        <v>43009</v>
      </c>
      <c r="BJ258" s="162">
        <v>43040</v>
      </c>
      <c r="BK258" s="162">
        <v>43070</v>
      </c>
      <c r="BL258" s="162">
        <v>43101</v>
      </c>
      <c r="BM258" s="162">
        <v>43132</v>
      </c>
      <c r="BN258" s="162">
        <v>43160</v>
      </c>
      <c r="BO258" s="162">
        <v>43191</v>
      </c>
      <c r="BP258" s="162">
        <v>43221</v>
      </c>
      <c r="BQ258" s="162">
        <v>43252</v>
      </c>
      <c r="BR258" s="162">
        <v>43282</v>
      </c>
      <c r="BS258" s="162">
        <v>43313</v>
      </c>
      <c r="BT258" s="162">
        <v>43344</v>
      </c>
      <c r="BU258" s="162">
        <v>43374</v>
      </c>
      <c r="BV258" s="162">
        <v>43405</v>
      </c>
      <c r="BW258" s="162">
        <v>43435</v>
      </c>
      <c r="BX258" s="162">
        <v>43466</v>
      </c>
      <c r="BY258" s="162">
        <v>43497</v>
      </c>
      <c r="BZ258" s="162">
        <v>43525</v>
      </c>
      <c r="CA258" s="162">
        <v>43556</v>
      </c>
      <c r="CB258" s="162">
        <v>43586</v>
      </c>
      <c r="CC258" s="162">
        <v>43617</v>
      </c>
      <c r="CD258" s="162">
        <v>43647</v>
      </c>
      <c r="CE258" s="162">
        <v>43678</v>
      </c>
      <c r="CF258" s="162">
        <v>43709</v>
      </c>
      <c r="CG258" s="162">
        <v>43739</v>
      </c>
      <c r="CH258" s="162">
        <v>43770</v>
      </c>
      <c r="CI258" s="162">
        <v>43800</v>
      </c>
      <c r="CJ258" s="162">
        <v>43831</v>
      </c>
      <c r="CK258" s="162">
        <v>43862</v>
      </c>
      <c r="CL258" s="162">
        <v>43891</v>
      </c>
      <c r="CM258" s="162">
        <v>43922</v>
      </c>
      <c r="CN258" s="162">
        <v>43952</v>
      </c>
      <c r="CO258" s="162">
        <v>43983</v>
      </c>
      <c r="CP258" s="162">
        <v>44013</v>
      </c>
      <c r="CQ258" s="162">
        <v>44044</v>
      </c>
      <c r="CR258" s="162">
        <v>44075</v>
      </c>
      <c r="CS258" s="162">
        <v>44105</v>
      </c>
      <c r="CT258" s="162">
        <v>44136</v>
      </c>
      <c r="CU258" s="162">
        <v>44166</v>
      </c>
      <c r="CV258" s="162">
        <v>44197</v>
      </c>
      <c r="CW258" s="162">
        <v>44228</v>
      </c>
      <c r="CX258" s="162">
        <v>44256</v>
      </c>
      <c r="CY258" s="162">
        <v>44287</v>
      </c>
      <c r="CZ258" s="162">
        <v>44317</v>
      </c>
      <c r="DA258" s="162">
        <v>44348</v>
      </c>
      <c r="DB258" s="162">
        <v>44378</v>
      </c>
      <c r="DC258" s="162">
        <v>44409</v>
      </c>
      <c r="DD258" s="162">
        <v>44440</v>
      </c>
      <c r="DE258" s="162">
        <v>44470</v>
      </c>
      <c r="DF258" s="162">
        <v>44501</v>
      </c>
      <c r="DG258" s="162">
        <v>44531</v>
      </c>
      <c r="DH258" s="162">
        <v>44562</v>
      </c>
      <c r="DI258" s="162">
        <v>44593</v>
      </c>
      <c r="DJ258" s="162">
        <v>44621</v>
      </c>
      <c r="DK258" s="162">
        <v>44652</v>
      </c>
      <c r="DL258" s="162">
        <v>44682</v>
      </c>
      <c r="DM258" s="162">
        <v>44713</v>
      </c>
      <c r="DN258" s="162">
        <v>44743</v>
      </c>
      <c r="DO258" s="162">
        <v>44774</v>
      </c>
      <c r="DP258" s="162">
        <v>44805</v>
      </c>
      <c r="DQ258" s="162">
        <v>44835</v>
      </c>
      <c r="DR258" s="162">
        <v>44866</v>
      </c>
      <c r="DS258" s="162">
        <v>44896</v>
      </c>
      <c r="DT258" s="162">
        <v>44927</v>
      </c>
      <c r="DU258" s="162">
        <v>44958</v>
      </c>
      <c r="DV258" s="162">
        <v>44986</v>
      </c>
      <c r="DW258" s="162">
        <v>45017</v>
      </c>
      <c r="DX258" s="162">
        <v>45047</v>
      </c>
      <c r="DY258" s="162">
        <v>45078</v>
      </c>
      <c r="DZ258" s="162">
        <v>45108</v>
      </c>
      <c r="EA258" s="162">
        <v>45139</v>
      </c>
      <c r="EB258" s="162">
        <v>45170</v>
      </c>
      <c r="EC258" s="162">
        <v>45200</v>
      </c>
      <c r="ED258" s="162">
        <v>45231</v>
      </c>
      <c r="EE258" s="162">
        <v>45261</v>
      </c>
      <c r="EF258" s="162">
        <v>45292</v>
      </c>
      <c r="EG258" s="162">
        <v>45323</v>
      </c>
      <c r="EH258" s="162">
        <v>45352</v>
      </c>
      <c r="EI258" s="162">
        <v>45383</v>
      </c>
      <c r="EJ258" s="162">
        <v>45413</v>
      </c>
      <c r="EK258" s="162">
        <v>45444</v>
      </c>
      <c r="EL258" s="162">
        <v>45474</v>
      </c>
      <c r="EM258" s="162">
        <v>45505</v>
      </c>
      <c r="EN258" s="162">
        <v>45536</v>
      </c>
      <c r="EO258" s="162">
        <v>45566</v>
      </c>
      <c r="EP258" s="162">
        <v>45597</v>
      </c>
      <c r="EQ258" s="162">
        <v>45627</v>
      </c>
      <c r="ER258" s="162">
        <v>45658</v>
      </c>
      <c r="ES258" s="162">
        <v>45689</v>
      </c>
      <c r="ET258" s="162">
        <v>45717</v>
      </c>
      <c r="EU258" s="162">
        <v>45748</v>
      </c>
      <c r="EV258" s="162">
        <v>45778</v>
      </c>
      <c r="EW258" s="162">
        <v>45809</v>
      </c>
      <c r="EX258" s="162">
        <v>45839</v>
      </c>
      <c r="EY258" s="162">
        <v>45870</v>
      </c>
      <c r="EZ258" s="162">
        <v>45901</v>
      </c>
      <c r="FA258" s="162">
        <v>45931</v>
      </c>
      <c r="FB258" s="162">
        <v>45962</v>
      </c>
      <c r="FC258" s="162">
        <v>45992</v>
      </c>
      <c r="FD258" s="162">
        <v>46023</v>
      </c>
      <c r="FE258" s="162">
        <v>46054</v>
      </c>
      <c r="FF258" s="162">
        <v>46082</v>
      </c>
      <c r="FG258" s="162">
        <v>46113</v>
      </c>
      <c r="FH258" s="162">
        <v>46143</v>
      </c>
      <c r="FI258" s="162">
        <v>46174</v>
      </c>
      <c r="FJ258" s="162">
        <v>46204</v>
      </c>
      <c r="FK258" s="162">
        <v>46235</v>
      </c>
      <c r="FL258" s="162">
        <v>46266</v>
      </c>
      <c r="FM258" s="162">
        <v>46296</v>
      </c>
      <c r="FN258" s="162">
        <v>46327</v>
      </c>
      <c r="FO258" s="162">
        <v>46357</v>
      </c>
      <c r="FP258" s="162">
        <v>46388</v>
      </c>
      <c r="FQ258" s="162">
        <v>46419</v>
      </c>
      <c r="FR258" s="162">
        <v>46447</v>
      </c>
      <c r="FS258" s="162">
        <v>46478</v>
      </c>
      <c r="FT258" s="162">
        <v>46508</v>
      </c>
      <c r="FU258" s="162">
        <v>46539</v>
      </c>
      <c r="FV258" s="162">
        <v>46569</v>
      </c>
      <c r="FW258" s="162">
        <v>46600</v>
      </c>
      <c r="FX258" s="162">
        <v>46631</v>
      </c>
      <c r="FY258" s="162">
        <v>46661</v>
      </c>
      <c r="FZ258" s="162">
        <v>46692</v>
      </c>
      <c r="GA258" s="162">
        <v>46722</v>
      </c>
    </row>
    <row r="259" spans="2:183">
      <c r="B259" s="75" t="s">
        <v>9</v>
      </c>
      <c r="C259" s="163" t="s">
        <v>34</v>
      </c>
      <c r="D259" s="164">
        <v>65</v>
      </c>
      <c r="E259" s="165">
        <v>65</v>
      </c>
      <c r="F259" s="165">
        <v>65</v>
      </c>
      <c r="G259" s="165">
        <v>65</v>
      </c>
      <c r="H259" s="165">
        <v>60</v>
      </c>
      <c r="I259" s="165">
        <v>60</v>
      </c>
      <c r="J259" s="165">
        <v>58</v>
      </c>
      <c r="K259" s="165">
        <v>58</v>
      </c>
      <c r="L259" s="165">
        <v>58</v>
      </c>
      <c r="M259" s="165">
        <v>60</v>
      </c>
      <c r="N259" s="165">
        <v>60</v>
      </c>
      <c r="O259" s="165">
        <v>65</v>
      </c>
      <c r="P259" s="165">
        <v>65</v>
      </c>
      <c r="Q259" s="165">
        <v>65</v>
      </c>
      <c r="R259" s="165">
        <v>65</v>
      </c>
      <c r="S259" s="165">
        <v>65</v>
      </c>
      <c r="T259" s="165">
        <v>60</v>
      </c>
      <c r="U259" s="165">
        <v>60</v>
      </c>
      <c r="V259" s="165">
        <v>58</v>
      </c>
      <c r="W259" s="165">
        <v>58</v>
      </c>
      <c r="X259" s="165">
        <v>58</v>
      </c>
      <c r="Y259" s="165">
        <v>60</v>
      </c>
      <c r="Z259" s="165">
        <v>60</v>
      </c>
      <c r="AA259" s="165">
        <v>65</v>
      </c>
      <c r="AB259" s="165">
        <v>65</v>
      </c>
      <c r="AC259" s="165">
        <v>65</v>
      </c>
      <c r="AD259" s="165">
        <v>65</v>
      </c>
      <c r="AE259" s="165">
        <v>65</v>
      </c>
      <c r="AF259" s="165">
        <v>60</v>
      </c>
      <c r="AG259" s="165">
        <v>60</v>
      </c>
      <c r="AH259" s="165">
        <v>58</v>
      </c>
      <c r="AI259" s="165">
        <v>58</v>
      </c>
      <c r="AJ259" s="165">
        <v>58</v>
      </c>
      <c r="AK259" s="165">
        <v>60</v>
      </c>
      <c r="AL259" s="165">
        <v>60</v>
      </c>
      <c r="AM259" s="165">
        <v>65</v>
      </c>
      <c r="AN259" s="165">
        <v>65</v>
      </c>
      <c r="AO259" s="165">
        <v>65</v>
      </c>
      <c r="AP259" s="165">
        <v>65</v>
      </c>
      <c r="AQ259" s="165">
        <v>65</v>
      </c>
      <c r="AR259" s="165">
        <v>60</v>
      </c>
      <c r="AS259" s="165">
        <v>60</v>
      </c>
      <c r="AT259" s="165">
        <v>58</v>
      </c>
      <c r="AU259" s="165">
        <v>58</v>
      </c>
      <c r="AV259" s="165">
        <v>58</v>
      </c>
      <c r="AW259" s="165">
        <v>60</v>
      </c>
      <c r="AX259" s="165">
        <v>60</v>
      </c>
      <c r="AY259" s="165">
        <v>65</v>
      </c>
      <c r="AZ259" s="165">
        <v>65</v>
      </c>
      <c r="BA259" s="165">
        <v>65</v>
      </c>
      <c r="BB259" s="165">
        <v>65</v>
      </c>
      <c r="BC259" s="165">
        <v>65</v>
      </c>
      <c r="BD259" s="165">
        <v>60</v>
      </c>
      <c r="BE259" s="165">
        <v>60</v>
      </c>
      <c r="BF259" s="165">
        <v>58</v>
      </c>
      <c r="BG259" s="165">
        <v>58</v>
      </c>
      <c r="BH259" s="165">
        <v>58</v>
      </c>
      <c r="BI259" s="165">
        <v>60</v>
      </c>
      <c r="BJ259" s="165">
        <v>60</v>
      </c>
      <c r="BK259" s="165">
        <v>65</v>
      </c>
      <c r="BL259" s="165">
        <v>65</v>
      </c>
      <c r="BM259" s="165">
        <v>65</v>
      </c>
      <c r="BN259" s="165">
        <v>65</v>
      </c>
      <c r="BO259" s="165">
        <v>65</v>
      </c>
      <c r="BP259" s="165">
        <v>60</v>
      </c>
      <c r="BQ259" s="165">
        <v>60</v>
      </c>
      <c r="BR259" s="165">
        <v>58</v>
      </c>
      <c r="BS259" s="165">
        <v>58</v>
      </c>
      <c r="BT259" s="165">
        <v>58</v>
      </c>
      <c r="BU259" s="165">
        <v>60</v>
      </c>
      <c r="BV259" s="165">
        <v>60</v>
      </c>
      <c r="BW259" s="165">
        <v>65</v>
      </c>
      <c r="BX259" s="165">
        <v>65</v>
      </c>
      <c r="BY259" s="165">
        <v>65</v>
      </c>
      <c r="BZ259" s="165">
        <v>65</v>
      </c>
      <c r="CA259" s="165">
        <v>65</v>
      </c>
      <c r="CB259" s="165">
        <v>60</v>
      </c>
      <c r="CC259" s="165">
        <v>60</v>
      </c>
      <c r="CD259" s="165">
        <v>58</v>
      </c>
      <c r="CE259" s="165">
        <v>58</v>
      </c>
      <c r="CF259" s="165">
        <v>58</v>
      </c>
      <c r="CG259" s="165">
        <v>60</v>
      </c>
      <c r="CH259" s="165">
        <v>60</v>
      </c>
      <c r="CI259" s="165">
        <v>65</v>
      </c>
      <c r="CJ259" s="165">
        <v>65</v>
      </c>
      <c r="CK259" s="165">
        <v>65</v>
      </c>
      <c r="CL259" s="165">
        <v>65</v>
      </c>
      <c r="CM259" s="165">
        <v>65</v>
      </c>
      <c r="CN259" s="165">
        <v>60</v>
      </c>
      <c r="CO259" s="165">
        <v>60</v>
      </c>
      <c r="CP259" s="165">
        <v>58</v>
      </c>
      <c r="CQ259" s="165">
        <v>58</v>
      </c>
      <c r="CR259" s="165">
        <v>58</v>
      </c>
      <c r="CS259" s="165">
        <v>60</v>
      </c>
      <c r="CT259" s="165">
        <v>60</v>
      </c>
      <c r="CU259" s="165">
        <v>65</v>
      </c>
      <c r="CV259" s="165">
        <v>65</v>
      </c>
      <c r="CW259" s="165">
        <v>65</v>
      </c>
      <c r="CX259" s="165">
        <v>65</v>
      </c>
      <c r="CY259" s="165">
        <v>65</v>
      </c>
      <c r="CZ259" s="165">
        <v>60</v>
      </c>
      <c r="DA259" s="165">
        <v>60</v>
      </c>
      <c r="DB259" s="165">
        <v>58</v>
      </c>
      <c r="DC259" s="165">
        <v>58</v>
      </c>
      <c r="DD259" s="165">
        <v>58</v>
      </c>
      <c r="DE259" s="165">
        <v>60</v>
      </c>
      <c r="DF259" s="165">
        <v>60</v>
      </c>
      <c r="DG259" s="165">
        <v>65</v>
      </c>
      <c r="DH259" s="165">
        <v>65</v>
      </c>
      <c r="DI259" s="165">
        <v>65</v>
      </c>
      <c r="DJ259" s="165">
        <v>65</v>
      </c>
      <c r="DK259" s="165">
        <v>65</v>
      </c>
      <c r="DL259" s="165">
        <v>60</v>
      </c>
      <c r="DM259" s="165">
        <v>60</v>
      </c>
      <c r="DN259" s="165">
        <v>58</v>
      </c>
      <c r="DO259" s="165">
        <v>58</v>
      </c>
      <c r="DP259" s="165">
        <v>58</v>
      </c>
      <c r="DQ259" s="165">
        <v>60</v>
      </c>
      <c r="DR259" s="165">
        <v>60</v>
      </c>
      <c r="DS259" s="165">
        <v>65</v>
      </c>
      <c r="DT259" s="165">
        <v>65</v>
      </c>
      <c r="DU259" s="165">
        <v>65</v>
      </c>
      <c r="DV259" s="165">
        <v>65</v>
      </c>
      <c r="DW259" s="165">
        <v>65</v>
      </c>
      <c r="DX259" s="165">
        <v>60</v>
      </c>
      <c r="DY259" s="165">
        <v>60</v>
      </c>
      <c r="DZ259" s="165">
        <v>58</v>
      </c>
      <c r="EA259" s="165">
        <v>58</v>
      </c>
      <c r="EB259" s="165">
        <v>58</v>
      </c>
      <c r="EC259" s="165">
        <v>60</v>
      </c>
      <c r="ED259" s="165">
        <v>60</v>
      </c>
      <c r="EE259" s="165">
        <v>65</v>
      </c>
      <c r="EF259" s="165">
        <v>65</v>
      </c>
      <c r="EG259" s="165">
        <v>65</v>
      </c>
      <c r="EH259" s="165">
        <v>65</v>
      </c>
      <c r="EI259" s="165">
        <v>65</v>
      </c>
      <c r="EJ259" s="165">
        <v>60</v>
      </c>
      <c r="EK259" s="165">
        <v>60</v>
      </c>
      <c r="EL259" s="165">
        <v>58</v>
      </c>
      <c r="EM259" s="165">
        <v>58</v>
      </c>
      <c r="EN259" s="165">
        <v>58</v>
      </c>
      <c r="EO259" s="165">
        <v>60</v>
      </c>
      <c r="EP259" s="165">
        <v>60</v>
      </c>
      <c r="EQ259" s="165">
        <v>65</v>
      </c>
      <c r="ER259" s="165">
        <v>65</v>
      </c>
      <c r="ES259" s="165">
        <v>65</v>
      </c>
      <c r="ET259" s="165">
        <v>65</v>
      </c>
      <c r="EU259" s="165">
        <v>65</v>
      </c>
      <c r="EV259" s="165">
        <v>60</v>
      </c>
      <c r="EW259" s="165">
        <v>60</v>
      </c>
      <c r="EX259" s="165">
        <v>58</v>
      </c>
      <c r="EY259" s="165">
        <v>58</v>
      </c>
      <c r="EZ259" s="165">
        <v>58</v>
      </c>
      <c r="FA259" s="165">
        <v>60</v>
      </c>
      <c r="FB259" s="165">
        <v>60</v>
      </c>
      <c r="FC259" s="165">
        <v>65</v>
      </c>
      <c r="FD259" s="165">
        <v>65</v>
      </c>
      <c r="FE259" s="165">
        <v>65</v>
      </c>
      <c r="FF259" s="165">
        <v>65</v>
      </c>
      <c r="FG259" s="165">
        <v>65</v>
      </c>
      <c r="FH259" s="165">
        <v>60</v>
      </c>
      <c r="FI259" s="165">
        <v>60</v>
      </c>
      <c r="FJ259" s="165">
        <v>58</v>
      </c>
      <c r="FK259" s="165">
        <v>58</v>
      </c>
      <c r="FL259" s="165">
        <v>58</v>
      </c>
      <c r="FM259" s="165">
        <v>60</v>
      </c>
      <c r="FN259" s="165">
        <v>60</v>
      </c>
      <c r="FO259" s="165">
        <v>65</v>
      </c>
      <c r="FP259" s="165">
        <v>65</v>
      </c>
      <c r="FQ259" s="165">
        <v>65</v>
      </c>
      <c r="FR259" s="165">
        <v>65</v>
      </c>
      <c r="FS259" s="165">
        <v>65</v>
      </c>
      <c r="FT259" s="165">
        <v>60</v>
      </c>
      <c r="FU259" s="165">
        <v>60</v>
      </c>
      <c r="FV259" s="165">
        <v>58</v>
      </c>
      <c r="FW259" s="165">
        <v>58</v>
      </c>
      <c r="FX259" s="165">
        <v>58</v>
      </c>
      <c r="FY259" s="165">
        <v>60</v>
      </c>
      <c r="FZ259" s="165">
        <v>60</v>
      </c>
      <c r="GA259" s="165">
        <v>65</v>
      </c>
    </row>
    <row r="260" spans="2:183">
      <c r="B260" s="96" t="s">
        <v>9</v>
      </c>
      <c r="C260" s="166" t="s">
        <v>272</v>
      </c>
      <c r="D260" s="167">
        <v>0</v>
      </c>
      <c r="E260" s="168">
        <v>0</v>
      </c>
      <c r="F260" s="168">
        <v>0</v>
      </c>
      <c r="G260" s="168">
        <v>0</v>
      </c>
      <c r="H260" s="168">
        <v>0</v>
      </c>
      <c r="I260" s="168">
        <v>0</v>
      </c>
      <c r="J260" s="168">
        <v>92724.23</v>
      </c>
      <c r="K260" s="168">
        <v>0</v>
      </c>
      <c r="L260" s="168">
        <v>0</v>
      </c>
      <c r="M260" s="168">
        <v>0</v>
      </c>
      <c r="N260" s="168">
        <v>0</v>
      </c>
      <c r="O260" s="168">
        <v>0</v>
      </c>
      <c r="P260" s="168">
        <v>0</v>
      </c>
      <c r="Q260" s="168">
        <v>0</v>
      </c>
      <c r="R260" s="168">
        <v>0</v>
      </c>
      <c r="S260" s="168">
        <v>0</v>
      </c>
      <c r="T260" s="168">
        <v>0</v>
      </c>
      <c r="U260" s="168">
        <v>0</v>
      </c>
      <c r="V260" s="168">
        <v>0</v>
      </c>
      <c r="W260" s="168">
        <v>0</v>
      </c>
      <c r="X260" s="168">
        <v>0</v>
      </c>
      <c r="Y260" s="168">
        <v>0</v>
      </c>
      <c r="Z260" s="168">
        <v>0</v>
      </c>
      <c r="AA260" s="168">
        <v>0</v>
      </c>
      <c r="AB260" s="168">
        <v>0</v>
      </c>
      <c r="AC260" s="168">
        <v>0</v>
      </c>
      <c r="AD260" s="168">
        <v>0</v>
      </c>
      <c r="AE260" s="168">
        <v>0</v>
      </c>
      <c r="AF260" s="168">
        <v>0</v>
      </c>
      <c r="AG260" s="168">
        <v>0</v>
      </c>
      <c r="AH260" s="168">
        <v>0</v>
      </c>
      <c r="AI260" s="168">
        <v>0</v>
      </c>
      <c r="AJ260" s="168">
        <v>0</v>
      </c>
      <c r="AK260" s="168">
        <v>0</v>
      </c>
      <c r="AL260" s="168">
        <v>0</v>
      </c>
      <c r="AM260" s="168">
        <v>0</v>
      </c>
      <c r="AN260" s="168">
        <v>0</v>
      </c>
      <c r="AO260" s="168">
        <v>0</v>
      </c>
      <c r="AP260" s="168">
        <v>0</v>
      </c>
      <c r="AQ260" s="168">
        <v>0</v>
      </c>
      <c r="AR260" s="168">
        <v>0</v>
      </c>
      <c r="AS260" s="168">
        <v>0</v>
      </c>
      <c r="AT260" s="168">
        <v>0</v>
      </c>
      <c r="AU260" s="168">
        <v>0</v>
      </c>
      <c r="AV260" s="168">
        <v>0</v>
      </c>
      <c r="AW260" s="168">
        <v>0</v>
      </c>
      <c r="AX260" s="168">
        <v>0</v>
      </c>
      <c r="AY260" s="168">
        <v>0</v>
      </c>
      <c r="AZ260" s="168">
        <v>0</v>
      </c>
      <c r="BA260" s="168">
        <v>0</v>
      </c>
      <c r="BB260" s="168">
        <v>0</v>
      </c>
      <c r="BC260" s="168">
        <v>0</v>
      </c>
      <c r="BD260" s="168">
        <v>0</v>
      </c>
      <c r="BE260" s="168">
        <v>0</v>
      </c>
      <c r="BF260" s="168">
        <v>0</v>
      </c>
      <c r="BG260" s="168">
        <v>0</v>
      </c>
      <c r="BH260" s="168">
        <v>0</v>
      </c>
      <c r="BI260" s="168">
        <v>0</v>
      </c>
      <c r="BJ260" s="168">
        <v>0</v>
      </c>
      <c r="BK260" s="168">
        <v>0</v>
      </c>
      <c r="BL260" s="168">
        <v>0</v>
      </c>
      <c r="BM260" s="168">
        <v>0</v>
      </c>
      <c r="BN260" s="168">
        <v>0</v>
      </c>
      <c r="BO260" s="168">
        <v>0</v>
      </c>
      <c r="BP260" s="168">
        <v>0</v>
      </c>
      <c r="BQ260" s="168">
        <v>0</v>
      </c>
      <c r="BR260" s="168">
        <v>0</v>
      </c>
      <c r="BS260" s="168">
        <v>0</v>
      </c>
      <c r="BT260" s="168">
        <v>0</v>
      </c>
      <c r="BU260" s="168">
        <v>0</v>
      </c>
      <c r="BV260" s="168">
        <v>0</v>
      </c>
      <c r="BW260" s="168">
        <v>0</v>
      </c>
      <c r="BX260" s="168">
        <v>0</v>
      </c>
      <c r="BY260" s="168">
        <v>0</v>
      </c>
      <c r="BZ260" s="168">
        <v>0</v>
      </c>
      <c r="CA260" s="168">
        <v>0</v>
      </c>
      <c r="CB260" s="168">
        <v>0</v>
      </c>
      <c r="CC260" s="168">
        <v>0</v>
      </c>
      <c r="CD260" s="168">
        <v>128280.11</v>
      </c>
      <c r="CE260" s="168">
        <v>115730.98</v>
      </c>
      <c r="CF260" s="168">
        <v>0</v>
      </c>
      <c r="CG260" s="168">
        <v>0</v>
      </c>
      <c r="CH260" s="168">
        <v>0</v>
      </c>
      <c r="CI260" s="168">
        <v>0</v>
      </c>
      <c r="CJ260" s="168">
        <v>31768.38</v>
      </c>
      <c r="CK260" s="168">
        <v>40633.5</v>
      </c>
      <c r="CL260" s="168">
        <v>0</v>
      </c>
      <c r="CM260" s="168">
        <v>0</v>
      </c>
      <c r="CN260" s="168">
        <v>0</v>
      </c>
      <c r="CO260" s="168">
        <v>120490.44</v>
      </c>
      <c r="CP260" s="168">
        <v>234250.7</v>
      </c>
      <c r="CQ260" s="168">
        <v>186842.81</v>
      </c>
      <c r="CR260" s="168">
        <v>120644.67</v>
      </c>
      <c r="CS260" s="168">
        <v>27050.46</v>
      </c>
      <c r="CT260" s="168">
        <v>31682.35</v>
      </c>
      <c r="CU260" s="168">
        <v>108280.12</v>
      </c>
      <c r="CV260" s="168">
        <v>163113.51999999999</v>
      </c>
      <c r="CW260" s="168">
        <v>147390.26999999999</v>
      </c>
      <c r="CX260" s="168">
        <v>127986.08</v>
      </c>
      <c r="CY260" s="168">
        <v>144679.45000000001</v>
      </c>
      <c r="CZ260" s="168">
        <v>121815.01</v>
      </c>
      <c r="DA260" s="168">
        <v>166689.41</v>
      </c>
      <c r="DB260" s="168">
        <v>174990.81</v>
      </c>
      <c r="DC260" s="168">
        <v>174293.64</v>
      </c>
      <c r="DD260" s="168">
        <v>143987.45000000001</v>
      </c>
      <c r="DE260" s="168">
        <v>74856.5</v>
      </c>
      <c r="DF260" s="168">
        <v>39179.19</v>
      </c>
      <c r="DG260" s="168">
        <v>84790.98</v>
      </c>
      <c r="DH260" s="168">
        <v>136521.72</v>
      </c>
      <c r="DI260" s="168">
        <v>130848.93</v>
      </c>
      <c r="DJ260" s="168">
        <v>105114.95</v>
      </c>
      <c r="DK260" s="168">
        <v>84962.75</v>
      </c>
      <c r="DL260" s="168">
        <v>118009.12</v>
      </c>
      <c r="DM260" s="168">
        <v>172727.12</v>
      </c>
      <c r="DN260" s="168">
        <v>176259.45</v>
      </c>
      <c r="DO260" s="168">
        <v>172076.38</v>
      </c>
      <c r="DP260" s="168">
        <v>129518.98</v>
      </c>
      <c r="DQ260" s="168">
        <v>76058.45</v>
      </c>
      <c r="DR260" s="168">
        <v>45411.46</v>
      </c>
      <c r="DS260" s="168">
        <v>78855.88</v>
      </c>
      <c r="DT260" s="168">
        <v>134264.31</v>
      </c>
      <c r="DU260" s="168">
        <v>117460.7</v>
      </c>
      <c r="DV260" s="168">
        <v>110717.36</v>
      </c>
      <c r="DW260" s="168">
        <v>81617.75</v>
      </c>
      <c r="DX260" s="168">
        <v>120283.98</v>
      </c>
      <c r="DY260" s="168">
        <v>153314.76999999999</v>
      </c>
      <c r="DZ260" s="168">
        <v>140006.35999999999</v>
      </c>
      <c r="EA260" s="168">
        <v>175687.95</v>
      </c>
      <c r="EB260" s="168">
        <v>108706.62</v>
      </c>
      <c r="EC260" s="168">
        <v>73645.210000000006</v>
      </c>
      <c r="ED260" s="168">
        <v>45022.36</v>
      </c>
      <c r="EE260" s="168">
        <v>51720.33</v>
      </c>
      <c r="EF260" s="168">
        <v>122143.7</v>
      </c>
      <c r="EG260" s="168">
        <v>127996.52</v>
      </c>
      <c r="EH260" s="168">
        <v>95666.71</v>
      </c>
      <c r="EI260" s="168">
        <v>42815.87</v>
      </c>
      <c r="EJ260" s="168">
        <v>67500.899999999994</v>
      </c>
      <c r="EK260" s="168">
        <v>124362.79</v>
      </c>
      <c r="EL260" s="168">
        <v>168019.08</v>
      </c>
      <c r="EM260" s="168">
        <v>161047.32999999999</v>
      </c>
      <c r="EN260" s="168">
        <v>117511.56</v>
      </c>
      <c r="EO260" s="168">
        <v>24345.41</v>
      </c>
      <c r="EP260" s="168">
        <v>19616.25</v>
      </c>
      <c r="EQ260" s="168">
        <v>56403.31</v>
      </c>
      <c r="ER260" s="168">
        <v>124651.53</v>
      </c>
      <c r="ES260" s="168">
        <v>102789.31</v>
      </c>
      <c r="ET260" s="168">
        <v>105909.16</v>
      </c>
      <c r="EU260" s="168">
        <v>39470.879999999997</v>
      </c>
      <c r="EV260" s="168">
        <v>61657.74</v>
      </c>
      <c r="EW260" s="168">
        <v>122285.38</v>
      </c>
      <c r="EX260" s="168">
        <v>156167.09</v>
      </c>
      <c r="EY260" s="168">
        <v>148498.16</v>
      </c>
      <c r="EZ260" s="168">
        <v>104498.45</v>
      </c>
      <c r="FA260" s="168">
        <v>21640.37</v>
      </c>
      <c r="FB260" s="168">
        <v>19616.25</v>
      </c>
      <c r="FC260" s="168">
        <v>57866.52</v>
      </c>
      <c r="FD260" s="168">
        <v>107429.35</v>
      </c>
      <c r="FE260" s="168">
        <v>105046.73</v>
      </c>
      <c r="FF260" s="168">
        <v>97673.7</v>
      </c>
      <c r="FG260" s="168">
        <v>30773.91</v>
      </c>
      <c r="FH260" s="168">
        <v>68658.880000000005</v>
      </c>
      <c r="FI260" s="168">
        <v>135041.72</v>
      </c>
      <c r="FJ260" s="168">
        <v>166624.69</v>
      </c>
      <c r="FK260" s="168">
        <v>151161.16</v>
      </c>
      <c r="FL260" s="168">
        <v>110153.58</v>
      </c>
      <c r="FM260" s="168">
        <v>21640.37</v>
      </c>
      <c r="FN260" s="168">
        <v>19616.25</v>
      </c>
      <c r="FO260" s="168">
        <v>59329.73</v>
      </c>
      <c r="FP260" s="168">
        <v>108012.45</v>
      </c>
      <c r="FQ260" s="168">
        <v>114494.97</v>
      </c>
      <c r="FR260" s="168">
        <v>110717.35</v>
      </c>
      <c r="FS260" s="168">
        <v>38801.879999999997</v>
      </c>
      <c r="FT260" s="168">
        <v>64168.24</v>
      </c>
      <c r="FU260" s="168">
        <v>137464.26999999999</v>
      </c>
      <c r="FV260" s="168">
        <v>148372.44</v>
      </c>
      <c r="FW260" s="168">
        <v>161744.48000000001</v>
      </c>
      <c r="FX260" s="168">
        <v>105195.63</v>
      </c>
      <c r="FY260" s="168">
        <v>41539.120000000003</v>
      </c>
      <c r="FZ260" s="168">
        <v>40045.339999999997</v>
      </c>
      <c r="GA260" s="168">
        <v>56403.31</v>
      </c>
    </row>
    <row r="261" spans="2:183">
      <c r="B261" s="96" t="s">
        <v>9</v>
      </c>
      <c r="C261" s="166" t="s">
        <v>36</v>
      </c>
      <c r="D261" s="169">
        <v>0</v>
      </c>
      <c r="E261" s="170">
        <v>0</v>
      </c>
      <c r="F261" s="170">
        <v>0</v>
      </c>
      <c r="G261" s="170">
        <v>0</v>
      </c>
      <c r="H261" s="170">
        <v>0</v>
      </c>
      <c r="I261" s="170">
        <v>0</v>
      </c>
      <c r="J261" s="170">
        <v>7714</v>
      </c>
      <c r="K261" s="170">
        <v>0</v>
      </c>
      <c r="L261" s="170">
        <v>0</v>
      </c>
      <c r="M261" s="170">
        <v>0</v>
      </c>
      <c r="N261" s="170">
        <v>0</v>
      </c>
      <c r="O261" s="170">
        <v>0</v>
      </c>
      <c r="P261" s="170">
        <v>0</v>
      </c>
      <c r="Q261" s="170">
        <v>0</v>
      </c>
      <c r="R261" s="170">
        <v>0</v>
      </c>
      <c r="S261" s="170">
        <v>0</v>
      </c>
      <c r="T261" s="170">
        <v>0</v>
      </c>
      <c r="U261" s="170">
        <v>0</v>
      </c>
      <c r="V261" s="170">
        <v>0</v>
      </c>
      <c r="W261" s="170">
        <v>0</v>
      </c>
      <c r="X261" s="170">
        <v>0</v>
      </c>
      <c r="Y261" s="170">
        <v>0</v>
      </c>
      <c r="Z261" s="170">
        <v>0</v>
      </c>
      <c r="AA261" s="170">
        <v>0</v>
      </c>
      <c r="AB261" s="170">
        <v>0</v>
      </c>
      <c r="AC261" s="170">
        <v>0</v>
      </c>
      <c r="AD261" s="170">
        <v>0</v>
      </c>
      <c r="AE261" s="170">
        <v>0</v>
      </c>
      <c r="AF261" s="170">
        <v>0</v>
      </c>
      <c r="AG261" s="170">
        <v>0</v>
      </c>
      <c r="AH261" s="170">
        <v>0</v>
      </c>
      <c r="AI261" s="170">
        <v>0</v>
      </c>
      <c r="AJ261" s="170">
        <v>0</v>
      </c>
      <c r="AK261" s="170">
        <v>0</v>
      </c>
      <c r="AL261" s="170">
        <v>0</v>
      </c>
      <c r="AM261" s="170">
        <v>0</v>
      </c>
      <c r="AN261" s="170">
        <v>0</v>
      </c>
      <c r="AO261" s="170">
        <v>0</v>
      </c>
      <c r="AP261" s="170">
        <v>0</v>
      </c>
      <c r="AQ261" s="170">
        <v>0</v>
      </c>
      <c r="AR261" s="170">
        <v>0</v>
      </c>
      <c r="AS261" s="170">
        <v>0</v>
      </c>
      <c r="AT261" s="170">
        <v>0</v>
      </c>
      <c r="AU261" s="170">
        <v>0</v>
      </c>
      <c r="AV261" s="170">
        <v>0</v>
      </c>
      <c r="AW261" s="170">
        <v>0</v>
      </c>
      <c r="AX261" s="170">
        <v>0</v>
      </c>
      <c r="AY261" s="170">
        <v>0</v>
      </c>
      <c r="AZ261" s="170">
        <v>0</v>
      </c>
      <c r="BA261" s="170">
        <v>0</v>
      </c>
      <c r="BB261" s="170">
        <v>0</v>
      </c>
      <c r="BC261" s="170">
        <v>0</v>
      </c>
      <c r="BD261" s="170">
        <v>0</v>
      </c>
      <c r="BE261" s="170">
        <v>0</v>
      </c>
      <c r="BF261" s="170">
        <v>0</v>
      </c>
      <c r="BG261" s="170">
        <v>0</v>
      </c>
      <c r="BH261" s="170">
        <v>0</v>
      </c>
      <c r="BI261" s="170">
        <v>0</v>
      </c>
      <c r="BJ261" s="170">
        <v>0</v>
      </c>
      <c r="BK261" s="170">
        <v>0</v>
      </c>
      <c r="BL261" s="170">
        <v>0</v>
      </c>
      <c r="BM261" s="170">
        <v>0</v>
      </c>
      <c r="BN261" s="170">
        <v>0</v>
      </c>
      <c r="BO261" s="170">
        <v>0</v>
      </c>
      <c r="BP261" s="170">
        <v>0</v>
      </c>
      <c r="BQ261" s="170">
        <v>0</v>
      </c>
      <c r="BR261" s="170">
        <v>0</v>
      </c>
      <c r="BS261" s="170">
        <v>0</v>
      </c>
      <c r="BT261" s="170">
        <v>0</v>
      </c>
      <c r="BU261" s="170">
        <v>0</v>
      </c>
      <c r="BV261" s="170">
        <v>0</v>
      </c>
      <c r="BW261" s="170">
        <v>0</v>
      </c>
      <c r="BX261" s="170">
        <v>0</v>
      </c>
      <c r="BY261" s="170">
        <v>0</v>
      </c>
      <c r="BZ261" s="170">
        <v>0</v>
      </c>
      <c r="CA261" s="170">
        <v>0</v>
      </c>
      <c r="CB261" s="170">
        <v>0</v>
      </c>
      <c r="CC261" s="170">
        <v>0</v>
      </c>
      <c r="CD261" s="170">
        <v>10672</v>
      </c>
      <c r="CE261" s="170">
        <v>9628</v>
      </c>
      <c r="CF261" s="170">
        <v>0</v>
      </c>
      <c r="CG261" s="170">
        <v>0</v>
      </c>
      <c r="CH261" s="170">
        <v>0</v>
      </c>
      <c r="CI261" s="170">
        <v>0</v>
      </c>
      <c r="CJ261" s="170">
        <v>2600</v>
      </c>
      <c r="CK261" s="170">
        <v>3330</v>
      </c>
      <c r="CL261" s="170">
        <v>0</v>
      </c>
      <c r="CM261" s="170">
        <v>0</v>
      </c>
      <c r="CN261" s="170">
        <v>0</v>
      </c>
      <c r="CO261" s="170">
        <v>9860</v>
      </c>
      <c r="CP261" s="170">
        <v>19488</v>
      </c>
      <c r="CQ261" s="170">
        <v>15544</v>
      </c>
      <c r="CR261" s="170">
        <v>9946</v>
      </c>
      <c r="CS261" s="170">
        <v>2200</v>
      </c>
      <c r="CT261" s="170">
        <v>2560</v>
      </c>
      <c r="CU261" s="170">
        <v>8897</v>
      </c>
      <c r="CV261" s="170">
        <v>13360</v>
      </c>
      <c r="CW261" s="170">
        <v>12065</v>
      </c>
      <c r="CX261" s="170">
        <v>10520</v>
      </c>
      <c r="CY261" s="170">
        <v>11845</v>
      </c>
      <c r="CZ261" s="170">
        <v>9880</v>
      </c>
      <c r="DA261" s="170">
        <v>13680</v>
      </c>
      <c r="DB261" s="170">
        <v>14558</v>
      </c>
      <c r="DC261" s="170">
        <v>14500</v>
      </c>
      <c r="DD261" s="170">
        <v>11922</v>
      </c>
      <c r="DE261" s="170">
        <v>6040</v>
      </c>
      <c r="DF261" s="170">
        <v>3200</v>
      </c>
      <c r="DG261" s="170">
        <v>6965</v>
      </c>
      <c r="DH261" s="170">
        <v>11175</v>
      </c>
      <c r="DI261" s="170">
        <v>10716</v>
      </c>
      <c r="DJ261" s="170">
        <v>8640</v>
      </c>
      <c r="DK261" s="170">
        <v>6985</v>
      </c>
      <c r="DL261" s="170">
        <v>9472</v>
      </c>
      <c r="DM261" s="170">
        <v>14170</v>
      </c>
      <c r="DN261" s="170">
        <v>14658</v>
      </c>
      <c r="DO261" s="170">
        <v>14310</v>
      </c>
      <c r="DP261" s="170">
        <v>10724</v>
      </c>
      <c r="DQ261" s="170">
        <v>6120</v>
      </c>
      <c r="DR261" s="170">
        <v>3710</v>
      </c>
      <c r="DS261" s="170">
        <v>6480</v>
      </c>
      <c r="DT261" s="170">
        <v>10990</v>
      </c>
      <c r="DU261" s="170">
        <v>9615</v>
      </c>
      <c r="DV261" s="170">
        <v>9100</v>
      </c>
      <c r="DW261" s="170">
        <v>6710</v>
      </c>
      <c r="DX261" s="170">
        <v>9650</v>
      </c>
      <c r="DY261" s="170">
        <v>12610</v>
      </c>
      <c r="DZ261" s="170">
        <v>11642</v>
      </c>
      <c r="EA261" s="170">
        <v>14616</v>
      </c>
      <c r="EB261" s="170">
        <v>8950</v>
      </c>
      <c r="EC261" s="170">
        <v>5930</v>
      </c>
      <c r="ED261" s="170">
        <v>3670</v>
      </c>
      <c r="EE261" s="170">
        <v>4250</v>
      </c>
      <c r="EF261" s="170">
        <v>10000</v>
      </c>
      <c r="EG261" s="170">
        <v>10480</v>
      </c>
      <c r="EH261" s="170">
        <v>7865</v>
      </c>
      <c r="EI261" s="170">
        <v>3520</v>
      </c>
      <c r="EJ261" s="170">
        <v>5400</v>
      </c>
      <c r="EK261" s="170">
        <v>10200</v>
      </c>
      <c r="EL261" s="170">
        <v>13978</v>
      </c>
      <c r="EM261" s="170">
        <v>13398</v>
      </c>
      <c r="EN261" s="170">
        <v>9674</v>
      </c>
      <c r="EO261" s="170">
        <v>1980</v>
      </c>
      <c r="EP261" s="170">
        <v>1610</v>
      </c>
      <c r="EQ261" s="170">
        <v>4635</v>
      </c>
      <c r="ER261" s="170">
        <v>10205</v>
      </c>
      <c r="ES261" s="170">
        <v>8415</v>
      </c>
      <c r="ET261" s="170">
        <v>8705</v>
      </c>
      <c r="EU261" s="170">
        <v>3245</v>
      </c>
      <c r="EV261" s="170">
        <v>4930</v>
      </c>
      <c r="EW261" s="170">
        <v>10030</v>
      </c>
      <c r="EX261" s="170">
        <v>12992</v>
      </c>
      <c r="EY261" s="170">
        <v>12354</v>
      </c>
      <c r="EZ261" s="170">
        <v>8668</v>
      </c>
      <c r="FA261" s="170">
        <v>1760</v>
      </c>
      <c r="FB261" s="170">
        <v>1610</v>
      </c>
      <c r="FC261" s="170">
        <v>4755</v>
      </c>
      <c r="FD261" s="170">
        <v>8795</v>
      </c>
      <c r="FE261" s="170">
        <v>8600</v>
      </c>
      <c r="FF261" s="170">
        <v>8030</v>
      </c>
      <c r="FG261" s="170">
        <v>2530</v>
      </c>
      <c r="FH261" s="170">
        <v>5490</v>
      </c>
      <c r="FI261" s="170">
        <v>11080</v>
      </c>
      <c r="FJ261" s="170">
        <v>13862</v>
      </c>
      <c r="FK261" s="170">
        <v>12570</v>
      </c>
      <c r="FL261" s="170">
        <v>9164</v>
      </c>
      <c r="FM261" s="170">
        <v>1760</v>
      </c>
      <c r="FN261" s="170">
        <v>1610</v>
      </c>
      <c r="FO261" s="170">
        <v>4875</v>
      </c>
      <c r="FP261" s="170">
        <v>8840</v>
      </c>
      <c r="FQ261" s="170">
        <v>9375</v>
      </c>
      <c r="FR261" s="170">
        <v>9100</v>
      </c>
      <c r="FS261" s="170">
        <v>3190</v>
      </c>
      <c r="FT261" s="170">
        <v>5130</v>
      </c>
      <c r="FU261" s="170">
        <v>11300</v>
      </c>
      <c r="FV261" s="170">
        <v>12338</v>
      </c>
      <c r="FW261" s="170">
        <v>13456</v>
      </c>
      <c r="FX261" s="170">
        <v>8726</v>
      </c>
      <c r="FY261" s="170">
        <v>3370</v>
      </c>
      <c r="FZ261" s="170">
        <v>3260</v>
      </c>
      <c r="GA261" s="170">
        <v>4635</v>
      </c>
    </row>
    <row r="262" spans="2:183" s="41" customFormat="1">
      <c r="B262" s="171" t="s">
        <v>9</v>
      </c>
      <c r="C262" s="172" t="s">
        <v>95</v>
      </c>
      <c r="D262" s="83">
        <v>0</v>
      </c>
      <c r="E262" s="84">
        <v>0</v>
      </c>
      <c r="F262" s="84">
        <v>0</v>
      </c>
      <c r="G262" s="84">
        <v>0</v>
      </c>
      <c r="H262" s="84">
        <v>0</v>
      </c>
      <c r="I262" s="84">
        <v>0</v>
      </c>
      <c r="J262" s="84">
        <v>0.17876344086021506</v>
      </c>
      <c r="K262" s="84">
        <v>0</v>
      </c>
      <c r="L262" s="84">
        <v>0</v>
      </c>
      <c r="M262" s="84">
        <v>0</v>
      </c>
      <c r="N262" s="84">
        <v>0</v>
      </c>
      <c r="O262" s="84">
        <v>0</v>
      </c>
      <c r="P262" s="84">
        <v>0</v>
      </c>
      <c r="Q262" s="84">
        <v>0</v>
      </c>
      <c r="R262" s="84">
        <v>0</v>
      </c>
      <c r="S262" s="84">
        <v>0</v>
      </c>
      <c r="T262" s="84">
        <v>0</v>
      </c>
      <c r="U262" s="84">
        <v>0</v>
      </c>
      <c r="V262" s="84">
        <v>0</v>
      </c>
      <c r="W262" s="84">
        <v>0</v>
      </c>
      <c r="X262" s="84">
        <v>0</v>
      </c>
      <c r="Y262" s="84">
        <v>0</v>
      </c>
      <c r="Z262" s="84">
        <v>0</v>
      </c>
      <c r="AA262" s="84">
        <v>0</v>
      </c>
      <c r="AB262" s="84">
        <v>0</v>
      </c>
      <c r="AC262" s="84">
        <v>0</v>
      </c>
      <c r="AD262" s="84">
        <v>0</v>
      </c>
      <c r="AE262" s="84">
        <v>0</v>
      </c>
      <c r="AF262" s="84">
        <v>0</v>
      </c>
      <c r="AG262" s="84">
        <v>0</v>
      </c>
      <c r="AH262" s="84">
        <v>0</v>
      </c>
      <c r="AI262" s="84">
        <v>0</v>
      </c>
      <c r="AJ262" s="84">
        <v>0</v>
      </c>
      <c r="AK262" s="84">
        <v>0</v>
      </c>
      <c r="AL262" s="84">
        <v>0</v>
      </c>
      <c r="AM262" s="84">
        <v>0</v>
      </c>
      <c r="AN262" s="84">
        <v>0</v>
      </c>
      <c r="AO262" s="84">
        <v>0</v>
      </c>
      <c r="AP262" s="84">
        <v>0</v>
      </c>
      <c r="AQ262" s="84">
        <v>0</v>
      </c>
      <c r="AR262" s="84">
        <v>0</v>
      </c>
      <c r="AS262" s="84">
        <v>0</v>
      </c>
      <c r="AT262" s="84">
        <v>0</v>
      </c>
      <c r="AU262" s="84">
        <v>0</v>
      </c>
      <c r="AV262" s="84">
        <v>0</v>
      </c>
      <c r="AW262" s="84">
        <v>0</v>
      </c>
      <c r="AX262" s="84">
        <v>0</v>
      </c>
      <c r="AY262" s="84">
        <v>0</v>
      </c>
      <c r="AZ262" s="84">
        <v>0</v>
      </c>
      <c r="BA262" s="84">
        <v>0</v>
      </c>
      <c r="BB262" s="84">
        <v>0</v>
      </c>
      <c r="BC262" s="84">
        <v>0</v>
      </c>
      <c r="BD262" s="84">
        <v>0</v>
      </c>
      <c r="BE262" s="84">
        <v>0</v>
      </c>
      <c r="BF262" s="84">
        <v>0</v>
      </c>
      <c r="BG262" s="84">
        <v>0</v>
      </c>
      <c r="BH262" s="84">
        <v>0</v>
      </c>
      <c r="BI262" s="84">
        <v>0</v>
      </c>
      <c r="BJ262" s="84">
        <v>0</v>
      </c>
      <c r="BK262" s="84">
        <v>0</v>
      </c>
      <c r="BL262" s="84">
        <v>0</v>
      </c>
      <c r="BM262" s="84">
        <v>0</v>
      </c>
      <c r="BN262" s="84">
        <v>0</v>
      </c>
      <c r="BO262" s="84">
        <v>0</v>
      </c>
      <c r="BP262" s="84">
        <v>0</v>
      </c>
      <c r="BQ262" s="84">
        <v>0</v>
      </c>
      <c r="BR262" s="84">
        <v>0</v>
      </c>
      <c r="BS262" s="84">
        <v>0</v>
      </c>
      <c r="BT262" s="84">
        <v>0</v>
      </c>
      <c r="BU262" s="84">
        <v>0</v>
      </c>
      <c r="BV262" s="84">
        <v>0</v>
      </c>
      <c r="BW262" s="84">
        <v>0</v>
      </c>
      <c r="BX262" s="84">
        <v>0</v>
      </c>
      <c r="BY262" s="84">
        <v>0</v>
      </c>
      <c r="BZ262" s="84">
        <v>0</v>
      </c>
      <c r="CA262" s="84">
        <v>0</v>
      </c>
      <c r="CB262" s="84">
        <v>0</v>
      </c>
      <c r="CC262" s="84">
        <v>0</v>
      </c>
      <c r="CD262" s="84">
        <v>0.24731182795698925</v>
      </c>
      <c r="CE262" s="84">
        <v>0.22311827956989247</v>
      </c>
      <c r="CF262" s="84">
        <v>0</v>
      </c>
      <c r="CG262" s="84">
        <v>0</v>
      </c>
      <c r="CH262" s="84">
        <v>0</v>
      </c>
      <c r="CI262" s="84">
        <v>0</v>
      </c>
      <c r="CJ262" s="84">
        <v>5.3763440860215055E-2</v>
      </c>
      <c r="CK262" s="84">
        <v>7.3607427055702918E-2</v>
      </c>
      <c r="CL262" s="84">
        <v>0</v>
      </c>
      <c r="CM262" s="84">
        <v>0</v>
      </c>
      <c r="CN262" s="84">
        <v>0</v>
      </c>
      <c r="CO262" s="84">
        <v>0.22824074074074074</v>
      </c>
      <c r="CP262" s="84">
        <v>0.45161290322580644</v>
      </c>
      <c r="CQ262" s="84">
        <v>0.36021505376344087</v>
      </c>
      <c r="CR262" s="84">
        <v>0.23817049808429119</v>
      </c>
      <c r="CS262" s="84">
        <v>4.9283154121863799E-2</v>
      </c>
      <c r="CT262" s="84">
        <v>5.9259259259259262E-2</v>
      </c>
      <c r="CU262" s="84">
        <v>0.18397435897435899</v>
      </c>
      <c r="CV262" s="84">
        <v>0.27626137303556658</v>
      </c>
      <c r="CW262" s="84">
        <v>0.27621336996336998</v>
      </c>
      <c r="CX262" s="84">
        <v>0.21753515301902399</v>
      </c>
      <c r="CY262" s="84">
        <v>0.25309829059829059</v>
      </c>
      <c r="CZ262" s="84">
        <v>0.22132616487455198</v>
      </c>
      <c r="DA262" s="84">
        <v>0.31666666666666665</v>
      </c>
      <c r="DB262" s="84">
        <v>0.33736559139784944</v>
      </c>
      <c r="DC262" s="84">
        <v>0.33602150537634407</v>
      </c>
      <c r="DD262" s="84">
        <v>0.28548850574712642</v>
      </c>
      <c r="DE262" s="84">
        <v>0.13530465949820789</v>
      </c>
      <c r="DF262" s="84">
        <v>7.407407407407407E-2</v>
      </c>
      <c r="DG262" s="84">
        <v>0.14402398676592226</v>
      </c>
      <c r="DH262" s="84">
        <v>0.23107940446650124</v>
      </c>
      <c r="DI262" s="84">
        <v>0.24532967032967032</v>
      </c>
      <c r="DJ262" s="84">
        <v>0.17866004962779156</v>
      </c>
      <c r="DK262" s="84">
        <v>0.14925213675213675</v>
      </c>
      <c r="DL262" s="84">
        <v>0.21218637992831541</v>
      </c>
      <c r="DM262" s="84">
        <v>0.32800925925925928</v>
      </c>
      <c r="DN262" s="84">
        <v>0.33968298109010009</v>
      </c>
      <c r="DO262" s="84">
        <v>0.33161846496106784</v>
      </c>
      <c r="DP262" s="84">
        <v>0.25680076628352488</v>
      </c>
      <c r="DQ262" s="84">
        <v>0.13709677419354838</v>
      </c>
      <c r="DR262" s="84">
        <v>8.5879629629629625E-2</v>
      </c>
      <c r="DS262" s="84">
        <v>0.13399503722084366</v>
      </c>
      <c r="DT262" s="84">
        <v>0.2272539288668321</v>
      </c>
      <c r="DU262" s="84">
        <v>0.22012362637362637</v>
      </c>
      <c r="DV262" s="84">
        <v>0.18817204301075269</v>
      </c>
      <c r="DW262" s="84">
        <v>0.14337606837606837</v>
      </c>
      <c r="DX262" s="84">
        <v>0.21617383512544802</v>
      </c>
      <c r="DY262" s="84">
        <v>0.29189814814814813</v>
      </c>
      <c r="DZ262" s="84">
        <v>0.26979050797182053</v>
      </c>
      <c r="EA262" s="84">
        <v>0.33870967741935482</v>
      </c>
      <c r="EB262" s="84">
        <v>0.21431992337164751</v>
      </c>
      <c r="EC262" s="84">
        <v>0.13284050179211471</v>
      </c>
      <c r="ED262" s="84">
        <v>8.4953703703703698E-2</v>
      </c>
      <c r="EE262" s="84">
        <v>8.7882547559966911E-2</v>
      </c>
      <c r="EF262" s="84">
        <v>0.20678246484698098</v>
      </c>
      <c r="EG262" s="84">
        <v>0.23165340406719717</v>
      </c>
      <c r="EH262" s="84">
        <v>0.16263440860215053</v>
      </c>
      <c r="EI262" s="84">
        <v>7.521367521367521E-2</v>
      </c>
      <c r="EJ262" s="84">
        <v>0.12096774193548387</v>
      </c>
      <c r="EK262" s="84">
        <v>0.2361111111111111</v>
      </c>
      <c r="EL262" s="84">
        <v>0.32392473118279569</v>
      </c>
      <c r="EM262" s="84">
        <v>0.31048387096774194</v>
      </c>
      <c r="EN262" s="84">
        <v>0.23165708812260535</v>
      </c>
      <c r="EO262" s="84">
        <v>4.4354838709677422E-2</v>
      </c>
      <c r="EP262" s="84">
        <v>3.726851851851852E-2</v>
      </c>
      <c r="EQ262" s="84">
        <v>9.5843672456575685E-2</v>
      </c>
      <c r="ER262" s="84">
        <v>0.21102150537634409</v>
      </c>
      <c r="ES262" s="84">
        <v>0.19265109890109891</v>
      </c>
      <c r="ET262" s="84">
        <v>0.18000413564929693</v>
      </c>
      <c r="EU262" s="84">
        <v>6.9337606837606841E-2</v>
      </c>
      <c r="EV262" s="84">
        <v>0.11043906810035842</v>
      </c>
      <c r="EW262" s="84">
        <v>0.23217592592592592</v>
      </c>
      <c r="EX262" s="84">
        <v>0.30107526881720431</v>
      </c>
      <c r="EY262" s="84">
        <v>0.28629032258064518</v>
      </c>
      <c r="EZ262" s="84">
        <v>0.2075670498084291</v>
      </c>
      <c r="FA262" s="84">
        <v>3.9426523297491037E-2</v>
      </c>
      <c r="FB262" s="84">
        <v>3.726851851851852E-2</v>
      </c>
      <c r="FC262" s="84">
        <v>9.8325062034739452E-2</v>
      </c>
      <c r="FD262" s="84">
        <v>0.18186517783291978</v>
      </c>
      <c r="FE262" s="84">
        <v>0.19688644688644688</v>
      </c>
      <c r="FF262" s="84">
        <v>0.16604631927212574</v>
      </c>
      <c r="FG262" s="84">
        <v>5.4059829059829062E-2</v>
      </c>
      <c r="FH262" s="84">
        <v>0.12298387096774194</v>
      </c>
      <c r="FI262" s="84">
        <v>0.25648148148148148</v>
      </c>
      <c r="FJ262" s="84">
        <v>0.32123655913978494</v>
      </c>
      <c r="FK262" s="84">
        <v>0.29129588431590658</v>
      </c>
      <c r="FL262" s="84">
        <v>0.21944444444444444</v>
      </c>
      <c r="FM262" s="84">
        <v>3.9426523297491037E-2</v>
      </c>
      <c r="FN262" s="84">
        <v>3.726851851851852E-2</v>
      </c>
      <c r="FO262" s="84">
        <v>0.10080645161290322</v>
      </c>
      <c r="FP262" s="84">
        <v>0.18279569892473119</v>
      </c>
      <c r="FQ262" s="84">
        <v>0.21462912087912087</v>
      </c>
      <c r="FR262" s="84">
        <v>0.18817204301075269</v>
      </c>
      <c r="FS262" s="84">
        <v>6.8162393162393156E-2</v>
      </c>
      <c r="FT262" s="84">
        <v>0.11491935483870967</v>
      </c>
      <c r="FU262" s="84">
        <v>0.26157407407407407</v>
      </c>
      <c r="FV262" s="84">
        <v>0.28591954022988508</v>
      </c>
      <c r="FW262" s="84">
        <v>0.31182795698924731</v>
      </c>
      <c r="FX262" s="84">
        <v>0.20895593869731802</v>
      </c>
      <c r="FY262" s="84">
        <v>7.5492831541218636E-2</v>
      </c>
      <c r="FZ262" s="84">
        <v>7.5462962962962968E-2</v>
      </c>
      <c r="GA262" s="84">
        <v>9.5843672456575685E-2</v>
      </c>
    </row>
    <row r="263" spans="2:183">
      <c r="B263" s="96" t="s">
        <v>9</v>
      </c>
      <c r="C263" s="166" t="s">
        <v>268</v>
      </c>
      <c r="D263" s="169">
        <v>0</v>
      </c>
      <c r="E263" s="170">
        <v>0</v>
      </c>
      <c r="F263" s="170">
        <v>0</v>
      </c>
      <c r="G263" s="170">
        <v>0</v>
      </c>
      <c r="H263" s="170">
        <v>0</v>
      </c>
      <c r="I263" s="170">
        <v>0</v>
      </c>
      <c r="J263" s="170">
        <v>92724.23</v>
      </c>
      <c r="K263" s="170">
        <v>0</v>
      </c>
      <c r="L263" s="170">
        <v>0</v>
      </c>
      <c r="M263" s="170">
        <v>0</v>
      </c>
      <c r="N263" s="170">
        <v>0</v>
      </c>
      <c r="O263" s="170">
        <v>0</v>
      </c>
      <c r="P263" s="170">
        <v>0</v>
      </c>
      <c r="Q263" s="170">
        <v>0</v>
      </c>
      <c r="R263" s="170">
        <v>0</v>
      </c>
      <c r="S263" s="170">
        <v>0</v>
      </c>
      <c r="T263" s="170">
        <v>0</v>
      </c>
      <c r="U263" s="170">
        <v>0</v>
      </c>
      <c r="V263" s="170">
        <v>0</v>
      </c>
      <c r="W263" s="170">
        <v>0</v>
      </c>
      <c r="X263" s="170">
        <v>0</v>
      </c>
      <c r="Y263" s="170">
        <v>0</v>
      </c>
      <c r="Z263" s="170">
        <v>0</v>
      </c>
      <c r="AA263" s="170">
        <v>0</v>
      </c>
      <c r="AB263" s="170">
        <v>0</v>
      </c>
      <c r="AC263" s="170">
        <v>0</v>
      </c>
      <c r="AD263" s="170">
        <v>0</v>
      </c>
      <c r="AE263" s="170">
        <v>0</v>
      </c>
      <c r="AF263" s="170">
        <v>0</v>
      </c>
      <c r="AG263" s="170">
        <v>0</v>
      </c>
      <c r="AH263" s="170">
        <v>0</v>
      </c>
      <c r="AI263" s="170">
        <v>0</v>
      </c>
      <c r="AJ263" s="170">
        <v>0</v>
      </c>
      <c r="AK263" s="170">
        <v>0</v>
      </c>
      <c r="AL263" s="170">
        <v>0</v>
      </c>
      <c r="AM263" s="170">
        <v>0</v>
      </c>
      <c r="AN263" s="170">
        <v>0</v>
      </c>
      <c r="AO263" s="170">
        <v>0</v>
      </c>
      <c r="AP263" s="170">
        <v>0</v>
      </c>
      <c r="AQ263" s="170">
        <v>0</v>
      </c>
      <c r="AR263" s="170">
        <v>0</v>
      </c>
      <c r="AS263" s="170">
        <v>0</v>
      </c>
      <c r="AT263" s="170">
        <v>0</v>
      </c>
      <c r="AU263" s="170">
        <v>0</v>
      </c>
      <c r="AV263" s="170">
        <v>0</v>
      </c>
      <c r="AW263" s="170">
        <v>0</v>
      </c>
      <c r="AX263" s="170">
        <v>0</v>
      </c>
      <c r="AY263" s="170">
        <v>0</v>
      </c>
      <c r="AZ263" s="170">
        <v>0</v>
      </c>
      <c r="BA263" s="170">
        <v>0</v>
      </c>
      <c r="BB263" s="170">
        <v>0</v>
      </c>
      <c r="BC263" s="170">
        <v>0</v>
      </c>
      <c r="BD263" s="170">
        <v>0</v>
      </c>
      <c r="BE263" s="170">
        <v>0</v>
      </c>
      <c r="BF263" s="170">
        <v>0</v>
      </c>
      <c r="BG263" s="170">
        <v>0</v>
      </c>
      <c r="BH263" s="170">
        <v>0</v>
      </c>
      <c r="BI263" s="170">
        <v>0</v>
      </c>
      <c r="BJ263" s="170">
        <v>0</v>
      </c>
      <c r="BK263" s="170">
        <v>0</v>
      </c>
      <c r="BL263" s="170">
        <v>0</v>
      </c>
      <c r="BM263" s="170">
        <v>0</v>
      </c>
      <c r="BN263" s="170">
        <v>0</v>
      </c>
      <c r="BO263" s="170">
        <v>0</v>
      </c>
      <c r="BP263" s="170">
        <v>0</v>
      </c>
      <c r="BQ263" s="170">
        <v>0</v>
      </c>
      <c r="BR263" s="170">
        <v>0</v>
      </c>
      <c r="BS263" s="170">
        <v>0</v>
      </c>
      <c r="BT263" s="170">
        <v>0</v>
      </c>
      <c r="BU263" s="170">
        <v>0</v>
      </c>
      <c r="BV263" s="170">
        <v>0</v>
      </c>
      <c r="BW263" s="170">
        <v>0</v>
      </c>
      <c r="BX263" s="170">
        <v>0</v>
      </c>
      <c r="BY263" s="170">
        <v>0</v>
      </c>
      <c r="BZ263" s="170">
        <v>0</v>
      </c>
      <c r="CA263" s="170">
        <v>0</v>
      </c>
      <c r="CB263" s="170">
        <v>0</v>
      </c>
      <c r="CC263" s="170">
        <v>0</v>
      </c>
      <c r="CD263" s="170">
        <v>128280.11</v>
      </c>
      <c r="CE263" s="170">
        <v>115730.98</v>
      </c>
      <c r="CF263" s="170">
        <v>0</v>
      </c>
      <c r="CG263" s="170">
        <v>0</v>
      </c>
      <c r="CH263" s="170">
        <v>0</v>
      </c>
      <c r="CI263" s="170">
        <v>0</v>
      </c>
      <c r="CJ263" s="170">
        <v>31768.38</v>
      </c>
      <c r="CK263" s="170">
        <v>40633.5</v>
      </c>
      <c r="CL263" s="170">
        <v>0</v>
      </c>
      <c r="CM263" s="170">
        <v>0</v>
      </c>
      <c r="CN263" s="170">
        <v>0</v>
      </c>
      <c r="CO263" s="170">
        <v>120490.44</v>
      </c>
      <c r="CP263" s="170">
        <v>234250.7</v>
      </c>
      <c r="CQ263" s="170">
        <v>186842.81</v>
      </c>
      <c r="CR263" s="170">
        <v>120644.67</v>
      </c>
      <c r="CS263" s="170">
        <v>27050.46</v>
      </c>
      <c r="CT263" s="170">
        <v>31682.35</v>
      </c>
      <c r="CU263" s="170">
        <v>108280.12</v>
      </c>
      <c r="CV263" s="170">
        <v>163113.51999999999</v>
      </c>
      <c r="CW263" s="170">
        <v>147390.26999999999</v>
      </c>
      <c r="CX263" s="170">
        <v>127986.08</v>
      </c>
      <c r="CY263" s="170">
        <v>144679.45000000001</v>
      </c>
      <c r="CZ263" s="170">
        <v>121815.01</v>
      </c>
      <c r="DA263" s="170">
        <v>166689.41</v>
      </c>
      <c r="DB263" s="170">
        <v>174990.81</v>
      </c>
      <c r="DC263" s="170">
        <v>174293.64</v>
      </c>
      <c r="DD263" s="170">
        <v>143987.45000000001</v>
      </c>
      <c r="DE263" s="170">
        <v>74856.5</v>
      </c>
      <c r="DF263" s="170">
        <v>39179.19</v>
      </c>
      <c r="DG263" s="170">
        <v>84790.98</v>
      </c>
      <c r="DH263" s="170">
        <v>136521.72</v>
      </c>
      <c r="DI263" s="170">
        <v>130848.93</v>
      </c>
      <c r="DJ263" s="170">
        <v>105114.95</v>
      </c>
      <c r="DK263" s="170">
        <v>84962.75</v>
      </c>
      <c r="DL263" s="170">
        <v>118009.12</v>
      </c>
      <c r="DM263" s="170">
        <v>172727.12</v>
      </c>
      <c r="DN263" s="170">
        <v>176259.45</v>
      </c>
      <c r="DO263" s="170">
        <v>172076.38</v>
      </c>
      <c r="DP263" s="170">
        <v>129518.98</v>
      </c>
      <c r="DQ263" s="170">
        <v>76058.45</v>
      </c>
      <c r="DR263" s="170">
        <v>45411.46</v>
      </c>
      <c r="DS263" s="170">
        <v>78855.88</v>
      </c>
      <c r="DT263" s="170">
        <v>134264.31</v>
      </c>
      <c r="DU263" s="170">
        <v>117460.7</v>
      </c>
      <c r="DV263" s="170">
        <v>110717.36</v>
      </c>
      <c r="DW263" s="170">
        <v>81617.75</v>
      </c>
      <c r="DX263" s="170">
        <v>120283.98</v>
      </c>
      <c r="DY263" s="170">
        <v>153314.76999999999</v>
      </c>
      <c r="DZ263" s="170">
        <v>140006.35999999999</v>
      </c>
      <c r="EA263" s="170">
        <v>175687.95</v>
      </c>
      <c r="EB263" s="170">
        <v>108706.62</v>
      </c>
      <c r="EC263" s="170">
        <v>73645.210000000006</v>
      </c>
      <c r="ED263" s="170">
        <v>45022.36</v>
      </c>
      <c r="EE263" s="170">
        <v>51720.33</v>
      </c>
      <c r="EF263" s="170">
        <v>122143.7</v>
      </c>
      <c r="EG263" s="170">
        <v>127996.52</v>
      </c>
      <c r="EH263" s="170">
        <v>95666.71</v>
      </c>
      <c r="EI263" s="170">
        <v>42815.87</v>
      </c>
      <c r="EJ263" s="170">
        <v>67500.899999999994</v>
      </c>
      <c r="EK263" s="170">
        <v>124362.79</v>
      </c>
      <c r="EL263" s="170">
        <v>168019.08</v>
      </c>
      <c r="EM263" s="170">
        <v>161047.32999999999</v>
      </c>
      <c r="EN263" s="170">
        <v>117511.56</v>
      </c>
      <c r="EO263" s="170">
        <v>24345.41</v>
      </c>
      <c r="EP263" s="170">
        <v>19616.25</v>
      </c>
      <c r="EQ263" s="170">
        <v>56403.31</v>
      </c>
      <c r="ER263" s="170">
        <v>124651.53</v>
      </c>
      <c r="ES263" s="170">
        <v>102789.31</v>
      </c>
      <c r="ET263" s="170">
        <v>105909.16</v>
      </c>
      <c r="EU263" s="170">
        <v>39470.879999999997</v>
      </c>
      <c r="EV263" s="170">
        <v>61657.74</v>
      </c>
      <c r="EW263" s="170">
        <v>122285.38</v>
      </c>
      <c r="EX263" s="170">
        <v>156167.09</v>
      </c>
      <c r="EY263" s="170">
        <v>148498.16</v>
      </c>
      <c r="EZ263" s="170">
        <v>104498.45</v>
      </c>
      <c r="FA263" s="170">
        <v>21640.37</v>
      </c>
      <c r="FB263" s="170">
        <v>19616.25</v>
      </c>
      <c r="FC263" s="170">
        <v>57866.52</v>
      </c>
      <c r="FD263" s="170">
        <v>107429.35</v>
      </c>
      <c r="FE263" s="170">
        <v>105046.73</v>
      </c>
      <c r="FF263" s="170">
        <v>97673.7</v>
      </c>
      <c r="FG263" s="170">
        <v>30773.91</v>
      </c>
      <c r="FH263" s="170">
        <v>68658.880000000005</v>
      </c>
      <c r="FI263" s="170">
        <v>135041.72</v>
      </c>
      <c r="FJ263" s="170">
        <v>166624.69</v>
      </c>
      <c r="FK263" s="170">
        <v>151161.16</v>
      </c>
      <c r="FL263" s="170">
        <v>110153.58</v>
      </c>
      <c r="FM263" s="170">
        <v>21640.37</v>
      </c>
      <c r="FN263" s="170">
        <v>19616.25</v>
      </c>
      <c r="FO263" s="170">
        <v>59329.73</v>
      </c>
      <c r="FP263" s="170">
        <v>108012.45</v>
      </c>
      <c r="FQ263" s="170">
        <v>114494.97</v>
      </c>
      <c r="FR263" s="170">
        <v>110717.35</v>
      </c>
      <c r="FS263" s="170">
        <v>38801.879999999997</v>
      </c>
      <c r="FT263" s="170">
        <v>64168.24</v>
      </c>
      <c r="FU263" s="170">
        <v>137464.26999999999</v>
      </c>
      <c r="FV263" s="170">
        <v>148372.44</v>
      </c>
      <c r="FW263" s="170">
        <v>161744.48000000001</v>
      </c>
      <c r="FX263" s="170">
        <v>105195.63</v>
      </c>
      <c r="FY263" s="170">
        <v>41539.120000000003</v>
      </c>
      <c r="FZ263" s="170">
        <v>40045.339999999997</v>
      </c>
      <c r="GA263" s="170">
        <v>56403.31</v>
      </c>
    </row>
    <row r="264" spans="2:183">
      <c r="B264" s="171" t="s">
        <v>9</v>
      </c>
      <c r="C264" s="172" t="s">
        <v>269</v>
      </c>
      <c r="D264" s="455">
        <v>0</v>
      </c>
      <c r="E264" s="456">
        <v>0</v>
      </c>
      <c r="F264" s="456">
        <v>0</v>
      </c>
      <c r="G264" s="456">
        <v>0</v>
      </c>
      <c r="H264" s="456">
        <v>0</v>
      </c>
      <c r="I264" s="456">
        <v>0</v>
      </c>
      <c r="J264" s="456">
        <v>12.020252787140263</v>
      </c>
      <c r="K264" s="456">
        <v>0</v>
      </c>
      <c r="L264" s="456">
        <v>0</v>
      </c>
      <c r="M264" s="456">
        <v>0</v>
      </c>
      <c r="N264" s="456">
        <v>0</v>
      </c>
      <c r="O264" s="456">
        <v>0</v>
      </c>
      <c r="P264" s="456">
        <v>0</v>
      </c>
      <c r="Q264" s="456">
        <v>0</v>
      </c>
      <c r="R264" s="456">
        <v>0</v>
      </c>
      <c r="S264" s="456">
        <v>0</v>
      </c>
      <c r="T264" s="456">
        <v>0</v>
      </c>
      <c r="U264" s="456">
        <v>0</v>
      </c>
      <c r="V264" s="456">
        <v>0</v>
      </c>
      <c r="W264" s="456">
        <v>0</v>
      </c>
      <c r="X264" s="456">
        <v>0</v>
      </c>
      <c r="Y264" s="456">
        <v>0</v>
      </c>
      <c r="Z264" s="456">
        <v>0</v>
      </c>
      <c r="AA264" s="456">
        <v>0</v>
      </c>
      <c r="AB264" s="456">
        <v>0</v>
      </c>
      <c r="AC264" s="456">
        <v>0</v>
      </c>
      <c r="AD264" s="456">
        <v>0</v>
      </c>
      <c r="AE264" s="456">
        <v>0</v>
      </c>
      <c r="AF264" s="456">
        <v>0</v>
      </c>
      <c r="AG264" s="456">
        <v>0</v>
      </c>
      <c r="AH264" s="456">
        <v>0</v>
      </c>
      <c r="AI264" s="456">
        <v>0</v>
      </c>
      <c r="AJ264" s="456">
        <v>0</v>
      </c>
      <c r="AK264" s="456">
        <v>0</v>
      </c>
      <c r="AL264" s="456">
        <v>0</v>
      </c>
      <c r="AM264" s="456">
        <v>0</v>
      </c>
      <c r="AN264" s="456">
        <v>0</v>
      </c>
      <c r="AO264" s="456">
        <v>0</v>
      </c>
      <c r="AP264" s="456">
        <v>0</v>
      </c>
      <c r="AQ264" s="456">
        <v>0</v>
      </c>
      <c r="AR264" s="456">
        <v>0</v>
      </c>
      <c r="AS264" s="456">
        <v>0</v>
      </c>
      <c r="AT264" s="456">
        <v>0</v>
      </c>
      <c r="AU264" s="456">
        <v>0</v>
      </c>
      <c r="AV264" s="456">
        <v>0</v>
      </c>
      <c r="AW264" s="456">
        <v>0</v>
      </c>
      <c r="AX264" s="456">
        <v>0</v>
      </c>
      <c r="AY264" s="456">
        <v>0</v>
      </c>
      <c r="AZ264" s="456">
        <v>0</v>
      </c>
      <c r="BA264" s="456">
        <v>0</v>
      </c>
      <c r="BB264" s="456">
        <v>0</v>
      </c>
      <c r="BC264" s="456">
        <v>0</v>
      </c>
      <c r="BD264" s="456">
        <v>0</v>
      </c>
      <c r="BE264" s="456">
        <v>0</v>
      </c>
      <c r="BF264" s="456">
        <v>0</v>
      </c>
      <c r="BG264" s="456">
        <v>0</v>
      </c>
      <c r="BH264" s="456">
        <v>0</v>
      </c>
      <c r="BI264" s="456">
        <v>0</v>
      </c>
      <c r="BJ264" s="456">
        <v>0</v>
      </c>
      <c r="BK264" s="456">
        <v>0</v>
      </c>
      <c r="BL264" s="456">
        <v>0</v>
      </c>
      <c r="BM264" s="456">
        <v>0</v>
      </c>
      <c r="BN264" s="456">
        <v>0</v>
      </c>
      <c r="BO264" s="456">
        <v>0</v>
      </c>
      <c r="BP264" s="456">
        <v>0</v>
      </c>
      <c r="BQ264" s="456">
        <v>0</v>
      </c>
      <c r="BR264" s="456">
        <v>0</v>
      </c>
      <c r="BS264" s="456">
        <v>0</v>
      </c>
      <c r="BT264" s="456">
        <v>0</v>
      </c>
      <c r="BU264" s="456">
        <v>0</v>
      </c>
      <c r="BV264" s="456">
        <v>0</v>
      </c>
      <c r="BW264" s="456">
        <v>0</v>
      </c>
      <c r="BX264" s="456">
        <v>0</v>
      </c>
      <c r="BY264" s="456">
        <v>0</v>
      </c>
      <c r="BZ264" s="456">
        <v>0</v>
      </c>
      <c r="CA264" s="456">
        <v>0</v>
      </c>
      <c r="CB264" s="456">
        <v>0</v>
      </c>
      <c r="CC264" s="456">
        <v>0</v>
      </c>
      <c r="CD264" s="456">
        <v>12.020250187406297</v>
      </c>
      <c r="CE264" s="456">
        <v>12.0202513502285</v>
      </c>
      <c r="CF264" s="456">
        <v>0</v>
      </c>
      <c r="CG264" s="456">
        <v>0</v>
      </c>
      <c r="CH264" s="456">
        <v>0</v>
      </c>
      <c r="CI264" s="456">
        <v>0</v>
      </c>
      <c r="CJ264" s="456">
        <v>12.218607692307693</v>
      </c>
      <c r="CK264" s="456">
        <v>12.202252252252253</v>
      </c>
      <c r="CL264" s="456">
        <v>0</v>
      </c>
      <c r="CM264" s="456">
        <v>0</v>
      </c>
      <c r="CN264" s="456">
        <v>0</v>
      </c>
      <c r="CO264" s="456">
        <v>12.220125760649088</v>
      </c>
      <c r="CP264" s="456">
        <v>12.020253489326766</v>
      </c>
      <c r="CQ264" s="456">
        <v>12.020252830674215</v>
      </c>
      <c r="CR264" s="456">
        <v>12.129968831691132</v>
      </c>
      <c r="CS264" s="456">
        <v>12.295663636363637</v>
      </c>
      <c r="CT264" s="456">
        <v>12.375917968749999</v>
      </c>
      <c r="CU264" s="456">
        <v>12.170408002697538</v>
      </c>
      <c r="CV264" s="456">
        <v>12.209095808383232</v>
      </c>
      <c r="CW264" s="456">
        <v>12.216350600911728</v>
      </c>
      <c r="CX264" s="456">
        <v>12.165977186311787</v>
      </c>
      <c r="CY264" s="456">
        <v>12.214390037990714</v>
      </c>
      <c r="CZ264" s="456">
        <v>12.329454453441295</v>
      </c>
      <c r="DA264" s="456">
        <v>12.184898391812865</v>
      </c>
      <c r="DB264" s="456">
        <v>12.020250721252919</v>
      </c>
      <c r="DC264" s="456">
        <v>12.02025103448276</v>
      </c>
      <c r="DD264" s="456">
        <v>12.077457641335348</v>
      </c>
      <c r="DE264" s="456">
        <v>12.393460264900662</v>
      </c>
      <c r="DF264" s="456">
        <v>12.243496875</v>
      </c>
      <c r="DG264" s="456">
        <v>12.173866475233309</v>
      </c>
      <c r="DH264" s="456">
        <v>12.216708724832214</v>
      </c>
      <c r="DI264" s="456">
        <v>12.210613101903695</v>
      </c>
      <c r="DJ264" s="456">
        <v>12.166082175925926</v>
      </c>
      <c r="DK264" s="456">
        <v>12.163600572655691</v>
      </c>
      <c r="DL264" s="456">
        <v>12.458733108108108</v>
      </c>
      <c r="DM264" s="456">
        <v>12.18963443895554</v>
      </c>
      <c r="DN264" s="456">
        <v>12.024795333606223</v>
      </c>
      <c r="DO264" s="456">
        <v>12.024904262753319</v>
      </c>
      <c r="DP264" s="456">
        <v>12.077487877657591</v>
      </c>
      <c r="DQ264" s="456">
        <v>12.427851307189542</v>
      </c>
      <c r="DR264" s="456">
        <v>12.240285714285713</v>
      </c>
      <c r="DS264" s="456">
        <v>12.169117283950618</v>
      </c>
      <c r="DT264" s="456">
        <v>12.216952684258416</v>
      </c>
      <c r="DU264" s="456">
        <v>12.216401456058241</v>
      </c>
      <c r="DV264" s="456">
        <v>12.166742857142857</v>
      </c>
      <c r="DW264" s="456">
        <v>12.163599105812221</v>
      </c>
      <c r="DX264" s="456">
        <v>12.464661139896373</v>
      </c>
      <c r="DY264" s="456">
        <v>12.158189532117367</v>
      </c>
      <c r="DZ264" s="456">
        <v>12.025971482563133</v>
      </c>
      <c r="EA264" s="456">
        <v>12.020248357963876</v>
      </c>
      <c r="EB264" s="456">
        <v>12.145991061452513</v>
      </c>
      <c r="EC264" s="456">
        <v>12.419091062394605</v>
      </c>
      <c r="ED264" s="456">
        <v>12.267673024523161</v>
      </c>
      <c r="EE264" s="456">
        <v>12.169489411764706</v>
      </c>
      <c r="EF264" s="456">
        <v>12.214369999999999</v>
      </c>
      <c r="EG264" s="456">
        <v>12.213408396946566</v>
      </c>
      <c r="EH264" s="456">
        <v>12.163599491417674</v>
      </c>
      <c r="EI264" s="456">
        <v>12.163599431818183</v>
      </c>
      <c r="EJ264" s="456">
        <v>12.500166666666665</v>
      </c>
      <c r="EK264" s="456">
        <v>12.192430392156862</v>
      </c>
      <c r="EL264" s="456">
        <v>12.02025182429532</v>
      </c>
      <c r="EM264" s="456">
        <v>12.020251530079115</v>
      </c>
      <c r="EN264" s="456">
        <v>12.147153194128592</v>
      </c>
      <c r="EO264" s="456">
        <v>12.295661616161617</v>
      </c>
      <c r="EP264" s="456">
        <v>12.184006211180124</v>
      </c>
      <c r="EQ264" s="456">
        <v>12.168998921251347</v>
      </c>
      <c r="ER264" s="456">
        <v>12.214750612444879</v>
      </c>
      <c r="ES264" s="456">
        <v>12.215010101010101</v>
      </c>
      <c r="ET264" s="456">
        <v>12.166474439977025</v>
      </c>
      <c r="EU264" s="456">
        <v>12.163599383667179</v>
      </c>
      <c r="EV264" s="456">
        <v>12.506640973630832</v>
      </c>
      <c r="EW264" s="456">
        <v>12.191962113659024</v>
      </c>
      <c r="EX264" s="456">
        <v>12.020250153940886</v>
      </c>
      <c r="EY264" s="456">
        <v>12.020249311963736</v>
      </c>
      <c r="EZ264" s="456">
        <v>12.055658744808492</v>
      </c>
      <c r="FA264" s="456">
        <v>12.295664772727273</v>
      </c>
      <c r="FB264" s="456">
        <v>12.184006211180124</v>
      </c>
      <c r="FC264" s="456">
        <v>12.169615141955836</v>
      </c>
      <c r="FD264" s="456">
        <v>12.214820920977829</v>
      </c>
      <c r="FE264" s="456">
        <v>12.214736046511627</v>
      </c>
      <c r="FF264" s="456">
        <v>12.163599003735989</v>
      </c>
      <c r="FG264" s="456">
        <v>12.163600790513835</v>
      </c>
      <c r="FH264" s="456">
        <v>12.506171220400729</v>
      </c>
      <c r="FI264" s="456">
        <v>12.187880866425992</v>
      </c>
      <c r="FJ264" s="456">
        <v>12.020248881835233</v>
      </c>
      <c r="FK264" s="456">
        <v>12.025549721559269</v>
      </c>
      <c r="FL264" s="456">
        <v>12.020250982103885</v>
      </c>
      <c r="FM264" s="456">
        <v>12.295664772727273</v>
      </c>
      <c r="FN264" s="456">
        <v>12.184006211180124</v>
      </c>
      <c r="FO264" s="456">
        <v>12.170201025641026</v>
      </c>
      <c r="FP264" s="456">
        <v>12.218602941176471</v>
      </c>
      <c r="FQ264" s="456">
        <v>12.2127968</v>
      </c>
      <c r="FR264" s="456">
        <v>12.166741758241759</v>
      </c>
      <c r="FS264" s="456">
        <v>12.163598746081504</v>
      </c>
      <c r="FT264" s="456">
        <v>12.508428849902534</v>
      </c>
      <c r="FU264" s="456">
        <v>12.164979646017699</v>
      </c>
      <c r="FV264" s="456">
        <v>12.025647592802724</v>
      </c>
      <c r="FW264" s="456">
        <v>12.020249702734841</v>
      </c>
      <c r="FX264" s="456">
        <v>12.055424020169609</v>
      </c>
      <c r="FY264" s="456">
        <v>12.326148367952523</v>
      </c>
      <c r="FZ264" s="456">
        <v>12.28384662576687</v>
      </c>
      <c r="GA264" s="456">
        <v>12.168998921251347</v>
      </c>
    </row>
    <row r="265" spans="2:183">
      <c r="B265" s="96" t="s">
        <v>9</v>
      </c>
      <c r="C265" s="166" t="s">
        <v>37</v>
      </c>
      <c r="D265" s="99">
        <v>0</v>
      </c>
      <c r="E265" s="87">
        <v>0</v>
      </c>
      <c r="F265" s="87">
        <v>0</v>
      </c>
      <c r="G265" s="87">
        <v>0</v>
      </c>
      <c r="H265" s="87">
        <v>0</v>
      </c>
      <c r="I265" s="87">
        <v>0</v>
      </c>
      <c r="J265" s="87">
        <v>382487.47</v>
      </c>
      <c r="K265" s="87">
        <v>0</v>
      </c>
      <c r="L265" s="87">
        <v>0</v>
      </c>
      <c r="M265" s="87">
        <v>0</v>
      </c>
      <c r="N265" s="87">
        <v>0</v>
      </c>
      <c r="O265" s="87">
        <v>0</v>
      </c>
      <c r="P265" s="87">
        <v>0</v>
      </c>
      <c r="Q265" s="87">
        <v>0</v>
      </c>
      <c r="R265" s="87">
        <v>0</v>
      </c>
      <c r="S265" s="87">
        <v>0</v>
      </c>
      <c r="T265" s="87">
        <v>0</v>
      </c>
      <c r="U265" s="87">
        <v>0</v>
      </c>
      <c r="V265" s="87">
        <v>0</v>
      </c>
      <c r="W265" s="87">
        <v>0</v>
      </c>
      <c r="X265" s="87">
        <v>0</v>
      </c>
      <c r="Y265" s="87">
        <v>0</v>
      </c>
      <c r="Z265" s="87">
        <v>0</v>
      </c>
      <c r="AA265" s="87">
        <v>0</v>
      </c>
      <c r="AB265" s="87">
        <v>0</v>
      </c>
      <c r="AC265" s="87">
        <v>0</v>
      </c>
      <c r="AD265" s="87">
        <v>0</v>
      </c>
      <c r="AE265" s="87">
        <v>0</v>
      </c>
      <c r="AF265" s="87">
        <v>0</v>
      </c>
      <c r="AG265" s="87">
        <v>0</v>
      </c>
      <c r="AH265" s="87">
        <v>0</v>
      </c>
      <c r="AI265" s="87">
        <v>0</v>
      </c>
      <c r="AJ265" s="87">
        <v>0</v>
      </c>
      <c r="AK265" s="87">
        <v>0</v>
      </c>
      <c r="AL265" s="87">
        <v>0</v>
      </c>
      <c r="AM265" s="87">
        <v>0</v>
      </c>
      <c r="AN265" s="87">
        <v>0</v>
      </c>
      <c r="AO265" s="87">
        <v>0</v>
      </c>
      <c r="AP265" s="87">
        <v>0</v>
      </c>
      <c r="AQ265" s="87">
        <v>0</v>
      </c>
      <c r="AR265" s="87">
        <v>0</v>
      </c>
      <c r="AS265" s="87">
        <v>0</v>
      </c>
      <c r="AT265" s="87">
        <v>0</v>
      </c>
      <c r="AU265" s="87">
        <v>0</v>
      </c>
      <c r="AV265" s="87">
        <v>0</v>
      </c>
      <c r="AW265" s="87">
        <v>0</v>
      </c>
      <c r="AX265" s="87">
        <v>0</v>
      </c>
      <c r="AY265" s="87">
        <v>0</v>
      </c>
      <c r="AZ265" s="87">
        <v>0</v>
      </c>
      <c r="BA265" s="87">
        <v>0</v>
      </c>
      <c r="BB265" s="87">
        <v>0</v>
      </c>
      <c r="BC265" s="87">
        <v>0</v>
      </c>
      <c r="BD265" s="87">
        <v>0</v>
      </c>
      <c r="BE265" s="87">
        <v>0</v>
      </c>
      <c r="BF265" s="87">
        <v>0</v>
      </c>
      <c r="BG265" s="87">
        <v>0</v>
      </c>
      <c r="BH265" s="87">
        <v>0</v>
      </c>
      <c r="BI265" s="87">
        <v>0</v>
      </c>
      <c r="BJ265" s="87">
        <v>0</v>
      </c>
      <c r="BK265" s="87">
        <v>0</v>
      </c>
      <c r="BL265" s="87">
        <v>0</v>
      </c>
      <c r="BM265" s="87">
        <v>0</v>
      </c>
      <c r="BN265" s="87">
        <v>0</v>
      </c>
      <c r="BO265" s="87">
        <v>0</v>
      </c>
      <c r="BP265" s="87">
        <v>0</v>
      </c>
      <c r="BQ265" s="87">
        <v>0</v>
      </c>
      <c r="BR265" s="87">
        <v>0</v>
      </c>
      <c r="BS265" s="87">
        <v>0</v>
      </c>
      <c r="BT265" s="87">
        <v>0</v>
      </c>
      <c r="BU265" s="87">
        <v>0</v>
      </c>
      <c r="BV265" s="87">
        <v>0</v>
      </c>
      <c r="BW265" s="87">
        <v>0</v>
      </c>
      <c r="BX265" s="87">
        <v>0</v>
      </c>
      <c r="BY265" s="87">
        <v>0</v>
      </c>
      <c r="BZ265" s="87">
        <v>0</v>
      </c>
      <c r="CA265" s="87">
        <v>0</v>
      </c>
      <c r="CB265" s="87">
        <v>0</v>
      </c>
      <c r="CC265" s="87">
        <v>0</v>
      </c>
      <c r="CD265" s="87">
        <v>721703.75</v>
      </c>
      <c r="CE265" s="87">
        <v>653648.43999999994</v>
      </c>
      <c r="CF265" s="87">
        <v>0</v>
      </c>
      <c r="CG265" s="87">
        <v>0</v>
      </c>
      <c r="CH265" s="87">
        <v>0</v>
      </c>
      <c r="CI265" s="87">
        <v>0</v>
      </c>
      <c r="CJ265" s="87">
        <v>195407.27</v>
      </c>
      <c r="CK265" s="87">
        <v>249083.34</v>
      </c>
      <c r="CL265" s="87">
        <v>0</v>
      </c>
      <c r="CM265" s="87">
        <v>0</v>
      </c>
      <c r="CN265" s="87">
        <v>0</v>
      </c>
      <c r="CO265" s="87">
        <v>716195.56</v>
      </c>
      <c r="CP265" s="87">
        <v>1405036.25</v>
      </c>
      <c r="CQ265" s="87">
        <v>1126102.25</v>
      </c>
      <c r="CR265" s="87">
        <v>727608.25</v>
      </c>
      <c r="CS265" s="87">
        <v>164277.42000000001</v>
      </c>
      <c r="CT265" s="87">
        <v>195923.67</v>
      </c>
      <c r="CU265" s="87">
        <v>694725.06</v>
      </c>
      <c r="CV265" s="87">
        <v>1068883.3799999999</v>
      </c>
      <c r="CW265" s="87">
        <v>963637.38</v>
      </c>
      <c r="CX265" s="87">
        <v>827174</v>
      </c>
      <c r="CY265" s="87">
        <v>910902.12</v>
      </c>
      <c r="CZ265" s="87">
        <v>770723.75</v>
      </c>
      <c r="DA265" s="87">
        <v>1062311.8799999999</v>
      </c>
      <c r="DB265" s="87">
        <v>1125890.75</v>
      </c>
      <c r="DC265" s="87">
        <v>1127156.6200000001</v>
      </c>
      <c r="DD265" s="87">
        <v>927279.06</v>
      </c>
      <c r="DE265" s="87">
        <v>484845.44</v>
      </c>
      <c r="DF265" s="87">
        <v>257955.8</v>
      </c>
      <c r="DG265" s="87">
        <v>577087.43999999994</v>
      </c>
      <c r="DH265" s="87">
        <v>947187.38</v>
      </c>
      <c r="DI265" s="87">
        <v>904689.38</v>
      </c>
      <c r="DJ265" s="87">
        <v>717094.06</v>
      </c>
      <c r="DK265" s="87">
        <v>565936.81000000006</v>
      </c>
      <c r="DL265" s="87">
        <v>787238.62</v>
      </c>
      <c r="DM265" s="87">
        <v>1161417.3799999999</v>
      </c>
      <c r="DN265" s="87">
        <v>1196978.5</v>
      </c>
      <c r="DO265" s="87">
        <v>1174076.75</v>
      </c>
      <c r="DP265" s="87">
        <v>880600.12</v>
      </c>
      <c r="DQ265" s="87">
        <v>520315.81</v>
      </c>
      <c r="DR265" s="87">
        <v>316200</v>
      </c>
      <c r="DS265" s="87">
        <v>565554.31000000006</v>
      </c>
      <c r="DT265" s="87">
        <v>980935.81</v>
      </c>
      <c r="DU265" s="87">
        <v>853469.69</v>
      </c>
      <c r="DV265" s="87">
        <v>794618.62</v>
      </c>
      <c r="DW265" s="87">
        <v>571814</v>
      </c>
      <c r="DX265" s="87">
        <v>843431</v>
      </c>
      <c r="DY265" s="87">
        <v>1082709.3799999999</v>
      </c>
      <c r="DZ265" s="87">
        <v>996845</v>
      </c>
      <c r="EA265" s="87">
        <v>1257047.75</v>
      </c>
      <c r="EB265" s="87">
        <v>775186.94</v>
      </c>
      <c r="EC265" s="87">
        <v>527815.18999999994</v>
      </c>
      <c r="ED265" s="87">
        <v>326817.28000000003</v>
      </c>
      <c r="EE265" s="87">
        <v>384954.31</v>
      </c>
      <c r="EF265" s="87">
        <v>926582.31</v>
      </c>
      <c r="EG265" s="87">
        <v>968037.88</v>
      </c>
      <c r="EH265" s="87">
        <v>710516.75</v>
      </c>
      <c r="EI265" s="87">
        <v>312341.75</v>
      </c>
      <c r="EJ265" s="87">
        <v>494174.09</v>
      </c>
      <c r="EK265" s="87">
        <v>922274.44</v>
      </c>
      <c r="EL265" s="87">
        <v>1267367.5</v>
      </c>
      <c r="EM265" s="87">
        <v>1225248.1200000001</v>
      </c>
      <c r="EN265" s="87">
        <v>878869.06</v>
      </c>
      <c r="EO265" s="87">
        <v>182128.02</v>
      </c>
      <c r="EP265" s="87">
        <v>148141.85999999999</v>
      </c>
      <c r="EQ265" s="87">
        <v>433910.69</v>
      </c>
      <c r="ER265" s="87">
        <v>988985.62</v>
      </c>
      <c r="ES265" s="87">
        <v>810288.25</v>
      </c>
      <c r="ET265" s="87">
        <v>805863</v>
      </c>
      <c r="EU265" s="87">
        <v>301004.94</v>
      </c>
      <c r="EV265" s="87">
        <v>473654.81</v>
      </c>
      <c r="EW265" s="87">
        <v>955659.94</v>
      </c>
      <c r="EX265" s="87">
        <v>1246682.1200000001</v>
      </c>
      <c r="EY265" s="87">
        <v>1191994.8799999999</v>
      </c>
      <c r="EZ265" s="87">
        <v>812893.44</v>
      </c>
      <c r="FA265" s="87">
        <v>167431.53</v>
      </c>
      <c r="FB265" s="87">
        <v>152790.95000000001</v>
      </c>
      <c r="FC265" s="87">
        <v>458650.06</v>
      </c>
      <c r="FD265" s="87">
        <v>875549.38</v>
      </c>
      <c r="FE265" s="87">
        <v>864009.44</v>
      </c>
      <c r="FF265" s="87">
        <v>775431.81</v>
      </c>
      <c r="FG265" s="87">
        <v>244837.19</v>
      </c>
      <c r="FH265" s="87">
        <v>550300.88</v>
      </c>
      <c r="FI265" s="87">
        <v>1101130.25</v>
      </c>
      <c r="FJ265" s="87">
        <v>1387983.25</v>
      </c>
      <c r="FK265" s="87">
        <v>1266126.1200000001</v>
      </c>
      <c r="FL265" s="87">
        <v>894006.94</v>
      </c>
      <c r="FM265" s="87">
        <v>174659.42</v>
      </c>
      <c r="FN265" s="87">
        <v>159421.23000000001</v>
      </c>
      <c r="FO265" s="87">
        <v>490656.84</v>
      </c>
      <c r="FP265" s="87">
        <v>914973.5</v>
      </c>
      <c r="FQ265" s="87">
        <v>975153.75</v>
      </c>
      <c r="FR265" s="87">
        <v>910096.44</v>
      </c>
      <c r="FS265" s="87">
        <v>319611.06</v>
      </c>
      <c r="FT265" s="87">
        <v>532467.88</v>
      </c>
      <c r="FU265" s="87">
        <v>1160610.6200000001</v>
      </c>
      <c r="FV265" s="87">
        <v>1279713</v>
      </c>
      <c r="FW265" s="87">
        <v>1402810.88</v>
      </c>
      <c r="FX265" s="87">
        <v>883959.19</v>
      </c>
      <c r="FY265" s="87">
        <v>347142.38</v>
      </c>
      <c r="FZ265" s="87">
        <v>336981.53</v>
      </c>
      <c r="GA265" s="87">
        <v>483038</v>
      </c>
    </row>
    <row r="266" spans="2:183">
      <c r="B266" s="171" t="s">
        <v>9</v>
      </c>
      <c r="C266" s="172" t="s">
        <v>270</v>
      </c>
      <c r="D266" s="81">
        <v>0</v>
      </c>
      <c r="E266" s="82">
        <v>0</v>
      </c>
      <c r="F266" s="82">
        <v>0</v>
      </c>
      <c r="G266" s="82">
        <v>0</v>
      </c>
      <c r="H266" s="82">
        <v>0</v>
      </c>
      <c r="I266" s="82">
        <v>0</v>
      </c>
      <c r="J266" s="82">
        <v>4.1250002291741863</v>
      </c>
      <c r="K266" s="82">
        <v>0</v>
      </c>
      <c r="L266" s="82">
        <v>0</v>
      </c>
      <c r="M266" s="82">
        <v>0</v>
      </c>
      <c r="N266" s="82">
        <v>0</v>
      </c>
      <c r="O266" s="82">
        <v>0</v>
      </c>
      <c r="P266" s="82">
        <v>0</v>
      </c>
      <c r="Q266" s="82">
        <v>0</v>
      </c>
      <c r="R266" s="82">
        <v>0</v>
      </c>
      <c r="S266" s="82">
        <v>0</v>
      </c>
      <c r="T266" s="82">
        <v>0</v>
      </c>
      <c r="U266" s="82">
        <v>0</v>
      </c>
      <c r="V266" s="82">
        <v>0</v>
      </c>
      <c r="W266" s="82">
        <v>0</v>
      </c>
      <c r="X266" s="82">
        <v>0</v>
      </c>
      <c r="Y266" s="82">
        <v>0</v>
      </c>
      <c r="Z266" s="82">
        <v>0</v>
      </c>
      <c r="AA266" s="82">
        <v>0</v>
      </c>
      <c r="AB266" s="82">
        <v>0</v>
      </c>
      <c r="AC266" s="82">
        <v>0</v>
      </c>
      <c r="AD266" s="82">
        <v>0</v>
      </c>
      <c r="AE266" s="82">
        <v>0</v>
      </c>
      <c r="AF266" s="82">
        <v>0</v>
      </c>
      <c r="AG266" s="82">
        <v>0</v>
      </c>
      <c r="AH266" s="82">
        <v>0</v>
      </c>
      <c r="AI266" s="82">
        <v>0</v>
      </c>
      <c r="AJ266" s="82">
        <v>0</v>
      </c>
      <c r="AK266" s="82">
        <v>0</v>
      </c>
      <c r="AL266" s="82">
        <v>0</v>
      </c>
      <c r="AM266" s="82">
        <v>0</v>
      </c>
      <c r="AN266" s="82">
        <v>0</v>
      </c>
      <c r="AO266" s="82">
        <v>0</v>
      </c>
      <c r="AP266" s="82">
        <v>0</v>
      </c>
      <c r="AQ266" s="82">
        <v>0</v>
      </c>
      <c r="AR266" s="82">
        <v>0</v>
      </c>
      <c r="AS266" s="82">
        <v>0</v>
      </c>
      <c r="AT266" s="82">
        <v>0</v>
      </c>
      <c r="AU266" s="82">
        <v>0</v>
      </c>
      <c r="AV266" s="82">
        <v>0</v>
      </c>
      <c r="AW266" s="82">
        <v>0</v>
      </c>
      <c r="AX266" s="82">
        <v>0</v>
      </c>
      <c r="AY266" s="82">
        <v>0</v>
      </c>
      <c r="AZ266" s="82">
        <v>0</v>
      </c>
      <c r="BA266" s="82">
        <v>0</v>
      </c>
      <c r="BB266" s="82">
        <v>0</v>
      </c>
      <c r="BC266" s="82">
        <v>0</v>
      </c>
      <c r="BD266" s="82">
        <v>0</v>
      </c>
      <c r="BE266" s="82">
        <v>0</v>
      </c>
      <c r="BF266" s="82">
        <v>0</v>
      </c>
      <c r="BG266" s="82">
        <v>0</v>
      </c>
      <c r="BH266" s="82">
        <v>0</v>
      </c>
      <c r="BI266" s="82">
        <v>0</v>
      </c>
      <c r="BJ266" s="82">
        <v>0</v>
      </c>
      <c r="BK266" s="82">
        <v>0</v>
      </c>
      <c r="BL266" s="82">
        <v>0</v>
      </c>
      <c r="BM266" s="82">
        <v>0</v>
      </c>
      <c r="BN266" s="82">
        <v>0</v>
      </c>
      <c r="BO266" s="82">
        <v>0</v>
      </c>
      <c r="BP266" s="82">
        <v>0</v>
      </c>
      <c r="BQ266" s="82">
        <v>0</v>
      </c>
      <c r="BR266" s="82">
        <v>0</v>
      </c>
      <c r="BS266" s="82">
        <v>0</v>
      </c>
      <c r="BT266" s="82">
        <v>0</v>
      </c>
      <c r="BU266" s="82">
        <v>0</v>
      </c>
      <c r="BV266" s="82">
        <v>0</v>
      </c>
      <c r="BW266" s="82">
        <v>0</v>
      </c>
      <c r="BX266" s="82">
        <v>0</v>
      </c>
      <c r="BY266" s="82">
        <v>0</v>
      </c>
      <c r="BZ266" s="82">
        <v>0</v>
      </c>
      <c r="CA266" s="82">
        <v>0</v>
      </c>
      <c r="CB266" s="82">
        <v>0</v>
      </c>
      <c r="CC266" s="82">
        <v>0</v>
      </c>
      <c r="CD266" s="82">
        <v>5.6259988395706859</v>
      </c>
      <c r="CE266" s="82">
        <v>5.6479988331559969</v>
      </c>
      <c r="CF266" s="82">
        <v>0</v>
      </c>
      <c r="CG266" s="82">
        <v>0</v>
      </c>
      <c r="CH266" s="82">
        <v>0</v>
      </c>
      <c r="CI266" s="82">
        <v>0</v>
      </c>
      <c r="CJ266" s="82">
        <v>6.1509988863140013</v>
      </c>
      <c r="CK266" s="82">
        <v>6.129999630846469</v>
      </c>
      <c r="CL266" s="82">
        <v>0</v>
      </c>
      <c r="CM266" s="82">
        <v>0</v>
      </c>
      <c r="CN266" s="82">
        <v>0</v>
      </c>
      <c r="CO266" s="82">
        <v>5.9440031922864591</v>
      </c>
      <c r="CP266" s="82">
        <v>5.9980023538883769</v>
      </c>
      <c r="CQ266" s="82">
        <v>6.0270033939224099</v>
      </c>
      <c r="CR266" s="82">
        <v>6.0310020326633573</v>
      </c>
      <c r="CS266" s="82">
        <v>6.0729991282957858</v>
      </c>
      <c r="CT266" s="82">
        <v>6.1840005555143485</v>
      </c>
      <c r="CU266" s="82">
        <v>6.4159982460307585</v>
      </c>
      <c r="CV266" s="82">
        <v>6.5530029638254383</v>
      </c>
      <c r="CW266" s="82">
        <v>6.5379986073707581</v>
      </c>
      <c r="CX266" s="82">
        <v>6.4629997262202261</v>
      </c>
      <c r="CY266" s="82">
        <v>6.2960020929026195</v>
      </c>
      <c r="CZ266" s="82">
        <v>6.3270014918522772</v>
      </c>
      <c r="DA266" s="82">
        <v>6.3730016201989068</v>
      </c>
      <c r="DB266" s="82">
        <v>6.4339993054492401</v>
      </c>
      <c r="DC266" s="82">
        <v>6.4669979925830914</v>
      </c>
      <c r="DD266" s="82">
        <v>6.4399991804841328</v>
      </c>
      <c r="DE266" s="82">
        <v>6.4769985238422851</v>
      </c>
      <c r="DF266" s="82">
        <v>6.5840003328297492</v>
      </c>
      <c r="DG266" s="82">
        <v>6.8060003552264634</v>
      </c>
      <c r="DH266" s="82">
        <v>6.937997704687576</v>
      </c>
      <c r="DI266" s="82">
        <v>6.913999067474224</v>
      </c>
      <c r="DJ266" s="82">
        <v>6.8219987737234336</v>
      </c>
      <c r="DK266" s="82">
        <v>6.6609992025917251</v>
      </c>
      <c r="DL266" s="82">
        <v>6.6709981398047882</v>
      </c>
      <c r="DM266" s="82">
        <v>6.7240013033274675</v>
      </c>
      <c r="DN266" s="82">
        <v>6.7910032625201087</v>
      </c>
      <c r="DO266" s="82">
        <v>6.8229977292641788</v>
      </c>
      <c r="DP266" s="82">
        <v>6.7990044393493525</v>
      </c>
      <c r="DQ266" s="82">
        <v>6.8409993892854777</v>
      </c>
      <c r="DR266" s="82">
        <v>6.9630000885239101</v>
      </c>
      <c r="DS266" s="82">
        <v>7.1719992218715971</v>
      </c>
      <c r="DT266" s="82">
        <v>7.306005668967428</v>
      </c>
      <c r="DU266" s="82">
        <v>7.266002075587835</v>
      </c>
      <c r="DV266" s="82">
        <v>7.1770011495938846</v>
      </c>
      <c r="DW266" s="82">
        <v>7.0060005329723012</v>
      </c>
      <c r="DX266" s="82">
        <v>7.0119977739346506</v>
      </c>
      <c r="DY266" s="82">
        <v>7.0620030933744999</v>
      </c>
      <c r="DZ266" s="82">
        <v>7.1199979772347488</v>
      </c>
      <c r="EA266" s="82">
        <v>7.1550026623909035</v>
      </c>
      <c r="EB266" s="82">
        <v>7.1310003015455727</v>
      </c>
      <c r="EC266" s="82">
        <v>7.1669995916910265</v>
      </c>
      <c r="ED266" s="82">
        <v>7.2589993061225586</v>
      </c>
      <c r="EE266" s="82">
        <v>7.4429979468421799</v>
      </c>
      <c r="EF266" s="82">
        <v>7.5860016521523423</v>
      </c>
      <c r="EG266" s="82">
        <v>7.5630015566048199</v>
      </c>
      <c r="EH266" s="82">
        <v>7.4270009912539061</v>
      </c>
      <c r="EI266" s="82">
        <v>7.2949994943463716</v>
      </c>
      <c r="EJ266" s="82">
        <v>7.3210000162960798</v>
      </c>
      <c r="EK266" s="82">
        <v>7.4159999144438622</v>
      </c>
      <c r="EL266" s="82">
        <v>7.542997497665147</v>
      </c>
      <c r="EM266" s="82">
        <v>7.6080002071440749</v>
      </c>
      <c r="EN266" s="82">
        <v>7.4790008744671592</v>
      </c>
      <c r="EO266" s="82">
        <v>7.4810003199781807</v>
      </c>
      <c r="EP266" s="82">
        <v>7.5519969413114119</v>
      </c>
      <c r="EQ266" s="82">
        <v>7.6930004639798621</v>
      </c>
      <c r="ER266" s="82">
        <v>7.9340030563603996</v>
      </c>
      <c r="ES266" s="82">
        <v>7.8830011603346692</v>
      </c>
      <c r="ET266" s="82">
        <v>7.6090019031403893</v>
      </c>
      <c r="EU266" s="82">
        <v>7.6260002310564152</v>
      </c>
      <c r="EV266" s="82">
        <v>7.6820008323367031</v>
      </c>
      <c r="EW266" s="82">
        <v>7.81499750828758</v>
      </c>
      <c r="EX266" s="82">
        <v>7.9830015402092727</v>
      </c>
      <c r="EY266" s="82">
        <v>8.0270010079586154</v>
      </c>
      <c r="EZ266" s="82">
        <v>7.7789999755977242</v>
      </c>
      <c r="FA266" s="82">
        <v>7.7369994135959788</v>
      </c>
      <c r="FB266" s="82">
        <v>7.7889989167144593</v>
      </c>
      <c r="FC266" s="82">
        <v>7.9260003884802481</v>
      </c>
      <c r="FD266" s="82">
        <v>8.1500016522486636</v>
      </c>
      <c r="FE266" s="82">
        <v>8.225000816303373</v>
      </c>
      <c r="FF266" s="82">
        <v>7.9390031298087411</v>
      </c>
      <c r="FG266" s="82">
        <v>7.9559987664875864</v>
      </c>
      <c r="FH266" s="82">
        <v>8.0149993708024354</v>
      </c>
      <c r="FI266" s="82">
        <v>8.1540004822213454</v>
      </c>
      <c r="FJ266" s="82">
        <v>8.32999749316863</v>
      </c>
      <c r="FK266" s="82">
        <v>8.3760016131127877</v>
      </c>
      <c r="FL266" s="82">
        <v>8.1160044004016925</v>
      </c>
      <c r="FM266" s="82">
        <v>8.0709997102637345</v>
      </c>
      <c r="FN266" s="82">
        <v>8.1269982794876707</v>
      </c>
      <c r="FO266" s="82">
        <v>8.2699995432306874</v>
      </c>
      <c r="FP266" s="82">
        <v>8.4710003337578215</v>
      </c>
      <c r="FQ266" s="82">
        <v>8.5170007905150769</v>
      </c>
      <c r="FR266" s="82">
        <v>8.2199984013345677</v>
      </c>
      <c r="FS266" s="82">
        <v>8.2369993412690317</v>
      </c>
      <c r="FT266" s="82">
        <v>8.2979972646904461</v>
      </c>
      <c r="FU266" s="82">
        <v>8.4429984606181687</v>
      </c>
      <c r="FV266" s="82">
        <v>8.6250047515562862</v>
      </c>
      <c r="FW266" s="82">
        <v>8.6730062132568584</v>
      </c>
      <c r="FX266" s="82">
        <v>8.4030029574422418</v>
      </c>
      <c r="FY266" s="82">
        <v>8.3569988964619366</v>
      </c>
      <c r="FZ266" s="82">
        <v>8.4149998476726644</v>
      </c>
      <c r="GA266" s="82">
        <v>8.5640009424978789</v>
      </c>
    </row>
    <row r="267" spans="2:183">
      <c r="B267" s="96" t="s">
        <v>9</v>
      </c>
      <c r="C267" s="166" t="s">
        <v>38</v>
      </c>
      <c r="D267" s="173">
        <v>0</v>
      </c>
      <c r="E267" s="174">
        <v>0</v>
      </c>
      <c r="F267" s="174">
        <v>0</v>
      </c>
      <c r="G267" s="174">
        <v>0</v>
      </c>
      <c r="H267" s="174">
        <v>0</v>
      </c>
      <c r="I267" s="174">
        <v>0</v>
      </c>
      <c r="J267" s="174">
        <v>0</v>
      </c>
      <c r="K267" s="174">
        <v>0</v>
      </c>
      <c r="L267" s="174">
        <v>0</v>
      </c>
      <c r="M267" s="174">
        <v>0</v>
      </c>
      <c r="N267" s="174">
        <v>0</v>
      </c>
      <c r="O267" s="174">
        <v>0</v>
      </c>
      <c r="P267" s="174">
        <v>0</v>
      </c>
      <c r="Q267" s="174">
        <v>0</v>
      </c>
      <c r="R267" s="174">
        <v>0</v>
      </c>
      <c r="S267" s="174">
        <v>0</v>
      </c>
      <c r="T267" s="174">
        <v>0</v>
      </c>
      <c r="U267" s="174">
        <v>0</v>
      </c>
      <c r="V267" s="174">
        <v>0</v>
      </c>
      <c r="W267" s="174">
        <v>0</v>
      </c>
      <c r="X267" s="174">
        <v>0</v>
      </c>
      <c r="Y267" s="174">
        <v>0</v>
      </c>
      <c r="Z267" s="174">
        <v>0</v>
      </c>
      <c r="AA267" s="174">
        <v>0</v>
      </c>
      <c r="AB267" s="174">
        <v>0</v>
      </c>
      <c r="AC267" s="174">
        <v>0</v>
      </c>
      <c r="AD267" s="174">
        <v>0</v>
      </c>
      <c r="AE267" s="174">
        <v>0</v>
      </c>
      <c r="AF267" s="174">
        <v>0</v>
      </c>
      <c r="AG267" s="174">
        <v>0</v>
      </c>
      <c r="AH267" s="174">
        <v>0</v>
      </c>
      <c r="AI267" s="174">
        <v>0</v>
      </c>
      <c r="AJ267" s="174">
        <v>0</v>
      </c>
      <c r="AK267" s="174">
        <v>0</v>
      </c>
      <c r="AL267" s="174">
        <v>0</v>
      </c>
      <c r="AM267" s="174">
        <v>0</v>
      </c>
      <c r="AN267" s="174">
        <v>0</v>
      </c>
      <c r="AO267" s="174">
        <v>0</v>
      </c>
      <c r="AP267" s="174">
        <v>0</v>
      </c>
      <c r="AQ267" s="174">
        <v>0</v>
      </c>
      <c r="AR267" s="174">
        <v>0</v>
      </c>
      <c r="AS267" s="174">
        <v>0</v>
      </c>
      <c r="AT267" s="174">
        <v>0</v>
      </c>
      <c r="AU267" s="174">
        <v>0</v>
      </c>
      <c r="AV267" s="174">
        <v>0</v>
      </c>
      <c r="AW267" s="174">
        <v>0</v>
      </c>
      <c r="AX267" s="174">
        <v>0</v>
      </c>
      <c r="AY267" s="174">
        <v>0</v>
      </c>
      <c r="AZ267" s="174">
        <v>0</v>
      </c>
      <c r="BA267" s="174">
        <v>0</v>
      </c>
      <c r="BB267" s="174">
        <v>0</v>
      </c>
      <c r="BC267" s="174">
        <v>0</v>
      </c>
      <c r="BD267" s="174">
        <v>0</v>
      </c>
      <c r="BE267" s="174">
        <v>0</v>
      </c>
      <c r="BF267" s="174">
        <v>0</v>
      </c>
      <c r="BG267" s="174">
        <v>0</v>
      </c>
      <c r="BH267" s="174">
        <v>0</v>
      </c>
      <c r="BI267" s="174">
        <v>0</v>
      </c>
      <c r="BJ267" s="174">
        <v>0</v>
      </c>
      <c r="BK267" s="174">
        <v>0</v>
      </c>
      <c r="BL267" s="174">
        <v>0</v>
      </c>
      <c r="BM267" s="174">
        <v>0</v>
      </c>
      <c r="BN267" s="174">
        <v>0</v>
      </c>
      <c r="BO267" s="174">
        <v>0</v>
      </c>
      <c r="BP267" s="174">
        <v>0</v>
      </c>
      <c r="BQ267" s="174">
        <v>0</v>
      </c>
      <c r="BR267" s="174">
        <v>0</v>
      </c>
      <c r="BS267" s="174">
        <v>0</v>
      </c>
      <c r="BT267" s="174">
        <v>0</v>
      </c>
      <c r="BU267" s="174">
        <v>0</v>
      </c>
      <c r="BV267" s="174">
        <v>0</v>
      </c>
      <c r="BW267" s="174">
        <v>0</v>
      </c>
      <c r="BX267" s="174">
        <v>0</v>
      </c>
      <c r="BY267" s="174">
        <v>0</v>
      </c>
      <c r="BZ267" s="174">
        <v>0</v>
      </c>
      <c r="CA267" s="174">
        <v>0</v>
      </c>
      <c r="CB267" s="174">
        <v>0</v>
      </c>
      <c r="CC267" s="174">
        <v>0</v>
      </c>
      <c r="CD267" s="174">
        <v>0</v>
      </c>
      <c r="CE267" s="174">
        <v>0</v>
      </c>
      <c r="CF267" s="174">
        <v>0</v>
      </c>
      <c r="CG267" s="174">
        <v>0</v>
      </c>
      <c r="CH267" s="174">
        <v>0</v>
      </c>
      <c r="CI267" s="174">
        <v>0</v>
      </c>
      <c r="CJ267" s="174">
        <v>0</v>
      </c>
      <c r="CK267" s="174">
        <v>0</v>
      </c>
      <c r="CL267" s="174">
        <v>0</v>
      </c>
      <c r="CM267" s="174">
        <v>0</v>
      </c>
      <c r="CN267" s="174">
        <v>0</v>
      </c>
      <c r="CO267" s="174">
        <v>0</v>
      </c>
      <c r="CP267" s="174">
        <v>0</v>
      </c>
      <c r="CQ267" s="174">
        <v>0</v>
      </c>
      <c r="CR267" s="174">
        <v>0</v>
      </c>
      <c r="CS267" s="174">
        <v>0</v>
      </c>
      <c r="CT267" s="174">
        <v>0</v>
      </c>
      <c r="CU267" s="174">
        <v>0</v>
      </c>
      <c r="CV267" s="174">
        <v>0</v>
      </c>
      <c r="CW267" s="174">
        <v>0</v>
      </c>
      <c r="CX267" s="174">
        <v>0</v>
      </c>
      <c r="CY267" s="174">
        <v>0</v>
      </c>
      <c r="CZ267" s="174">
        <v>0</v>
      </c>
      <c r="DA267" s="174">
        <v>0</v>
      </c>
      <c r="DB267" s="174">
        <v>0</v>
      </c>
      <c r="DC267" s="174">
        <v>0</v>
      </c>
      <c r="DD267" s="174">
        <v>0</v>
      </c>
      <c r="DE267" s="174">
        <v>0</v>
      </c>
      <c r="DF267" s="174">
        <v>0</v>
      </c>
      <c r="DG267" s="174">
        <v>0</v>
      </c>
      <c r="DH267" s="174">
        <v>0</v>
      </c>
      <c r="DI267" s="174">
        <v>0</v>
      </c>
      <c r="DJ267" s="174">
        <v>0</v>
      </c>
      <c r="DK267" s="174">
        <v>0</v>
      </c>
      <c r="DL267" s="174">
        <v>0</v>
      </c>
      <c r="DM267" s="174">
        <v>0</v>
      </c>
      <c r="DN267" s="174">
        <v>0</v>
      </c>
      <c r="DO267" s="174">
        <v>0</v>
      </c>
      <c r="DP267" s="174">
        <v>0</v>
      </c>
      <c r="DQ267" s="174">
        <v>0</v>
      </c>
      <c r="DR267" s="174">
        <v>0</v>
      </c>
      <c r="DS267" s="174">
        <v>0</v>
      </c>
      <c r="DT267" s="174">
        <v>0</v>
      </c>
      <c r="DU267" s="174">
        <v>0</v>
      </c>
      <c r="DV267" s="174">
        <v>0</v>
      </c>
      <c r="DW267" s="174">
        <v>0</v>
      </c>
      <c r="DX267" s="174">
        <v>0</v>
      </c>
      <c r="DY267" s="174">
        <v>0</v>
      </c>
      <c r="DZ267" s="174">
        <v>0</v>
      </c>
      <c r="EA267" s="174">
        <v>0</v>
      </c>
      <c r="EB267" s="174">
        <v>0</v>
      </c>
      <c r="EC267" s="174">
        <v>0</v>
      </c>
      <c r="ED267" s="174">
        <v>0</v>
      </c>
      <c r="EE267" s="174">
        <v>0</v>
      </c>
      <c r="EF267" s="174">
        <v>0</v>
      </c>
      <c r="EG267" s="174">
        <v>0</v>
      </c>
      <c r="EH267" s="174">
        <v>0</v>
      </c>
      <c r="EI267" s="174">
        <v>0</v>
      </c>
      <c r="EJ267" s="174">
        <v>0</v>
      </c>
      <c r="EK267" s="174">
        <v>0</v>
      </c>
      <c r="EL267" s="174">
        <v>0</v>
      </c>
      <c r="EM267" s="174">
        <v>0</v>
      </c>
      <c r="EN267" s="174">
        <v>0</v>
      </c>
      <c r="EO267" s="174">
        <v>0</v>
      </c>
      <c r="EP267" s="174">
        <v>0</v>
      </c>
      <c r="EQ267" s="174">
        <v>0</v>
      </c>
      <c r="ER267" s="174">
        <v>0</v>
      </c>
      <c r="ES267" s="174">
        <v>0</v>
      </c>
      <c r="ET267" s="174">
        <v>0</v>
      </c>
      <c r="EU267" s="174">
        <v>0</v>
      </c>
      <c r="EV267" s="174">
        <v>0</v>
      </c>
      <c r="EW267" s="174">
        <v>0</v>
      </c>
      <c r="EX267" s="174">
        <v>0</v>
      </c>
      <c r="EY267" s="174">
        <v>0</v>
      </c>
      <c r="EZ267" s="174">
        <v>0</v>
      </c>
      <c r="FA267" s="174">
        <v>0</v>
      </c>
      <c r="FB267" s="174">
        <v>0</v>
      </c>
      <c r="FC267" s="174">
        <v>0</v>
      </c>
      <c r="FD267" s="174">
        <v>0</v>
      </c>
      <c r="FE267" s="174">
        <v>0</v>
      </c>
      <c r="FF267" s="174">
        <v>0</v>
      </c>
      <c r="FG267" s="174">
        <v>0</v>
      </c>
      <c r="FH267" s="174">
        <v>0</v>
      </c>
      <c r="FI267" s="174">
        <v>0</v>
      </c>
      <c r="FJ267" s="174">
        <v>0</v>
      </c>
      <c r="FK267" s="174">
        <v>0</v>
      </c>
      <c r="FL267" s="174">
        <v>0</v>
      </c>
      <c r="FM267" s="174">
        <v>0</v>
      </c>
      <c r="FN267" s="174">
        <v>0</v>
      </c>
      <c r="FO267" s="174">
        <v>0</v>
      </c>
      <c r="FP267" s="174">
        <v>0</v>
      </c>
      <c r="FQ267" s="174">
        <v>0</v>
      </c>
      <c r="FR267" s="174">
        <v>0</v>
      </c>
      <c r="FS267" s="174">
        <v>0</v>
      </c>
      <c r="FT267" s="174">
        <v>0</v>
      </c>
      <c r="FU267" s="174">
        <v>0</v>
      </c>
      <c r="FV267" s="174">
        <v>0</v>
      </c>
      <c r="FW267" s="174">
        <v>0</v>
      </c>
      <c r="FX267" s="174">
        <v>0</v>
      </c>
      <c r="FY267" s="174">
        <v>0</v>
      </c>
      <c r="FZ267" s="174">
        <v>0</v>
      </c>
      <c r="GA267" s="174">
        <v>0</v>
      </c>
    </row>
    <row r="268" spans="2:183">
      <c r="B268" s="171" t="s">
        <v>9</v>
      </c>
      <c r="C268" s="172" t="s">
        <v>39</v>
      </c>
      <c r="D268" s="81">
        <v>0</v>
      </c>
      <c r="E268" s="82">
        <v>0</v>
      </c>
      <c r="F268" s="82">
        <v>0</v>
      </c>
      <c r="G268" s="82">
        <v>0</v>
      </c>
      <c r="H268" s="82">
        <v>0</v>
      </c>
      <c r="I268" s="82">
        <v>0</v>
      </c>
      <c r="J268" s="82">
        <v>0</v>
      </c>
      <c r="K268" s="82">
        <v>0</v>
      </c>
      <c r="L268" s="82">
        <v>0</v>
      </c>
      <c r="M268" s="82">
        <v>0</v>
      </c>
      <c r="N268" s="82">
        <v>0</v>
      </c>
      <c r="O268" s="82">
        <v>0</v>
      </c>
      <c r="P268" s="82">
        <v>0</v>
      </c>
      <c r="Q268" s="82">
        <v>0</v>
      </c>
      <c r="R268" s="82">
        <v>0</v>
      </c>
      <c r="S268" s="82">
        <v>0</v>
      </c>
      <c r="T268" s="82">
        <v>0</v>
      </c>
      <c r="U268" s="82">
        <v>0</v>
      </c>
      <c r="V268" s="82">
        <v>0</v>
      </c>
      <c r="W268" s="82">
        <v>0</v>
      </c>
      <c r="X268" s="82">
        <v>0</v>
      </c>
      <c r="Y268" s="82">
        <v>0</v>
      </c>
      <c r="Z268" s="82">
        <v>0</v>
      </c>
      <c r="AA268" s="82">
        <v>0</v>
      </c>
      <c r="AB268" s="82">
        <v>0</v>
      </c>
      <c r="AC268" s="82">
        <v>0</v>
      </c>
      <c r="AD268" s="82">
        <v>0</v>
      </c>
      <c r="AE268" s="82">
        <v>0</v>
      </c>
      <c r="AF268" s="82">
        <v>0</v>
      </c>
      <c r="AG268" s="82">
        <v>0</v>
      </c>
      <c r="AH268" s="82">
        <v>0</v>
      </c>
      <c r="AI268" s="82">
        <v>0</v>
      </c>
      <c r="AJ268" s="82">
        <v>0</v>
      </c>
      <c r="AK268" s="82">
        <v>0</v>
      </c>
      <c r="AL268" s="82">
        <v>0</v>
      </c>
      <c r="AM268" s="82">
        <v>0</v>
      </c>
      <c r="AN268" s="82">
        <v>0</v>
      </c>
      <c r="AO268" s="82">
        <v>0</v>
      </c>
      <c r="AP268" s="82">
        <v>0</v>
      </c>
      <c r="AQ268" s="82">
        <v>0</v>
      </c>
      <c r="AR268" s="82">
        <v>0</v>
      </c>
      <c r="AS268" s="82">
        <v>0</v>
      </c>
      <c r="AT268" s="82">
        <v>0</v>
      </c>
      <c r="AU268" s="82">
        <v>0</v>
      </c>
      <c r="AV268" s="82">
        <v>0</v>
      </c>
      <c r="AW268" s="82">
        <v>0</v>
      </c>
      <c r="AX268" s="82">
        <v>0</v>
      </c>
      <c r="AY268" s="82">
        <v>0</v>
      </c>
      <c r="AZ268" s="82">
        <v>0</v>
      </c>
      <c r="BA268" s="82">
        <v>0</v>
      </c>
      <c r="BB268" s="82">
        <v>0</v>
      </c>
      <c r="BC268" s="82">
        <v>0</v>
      </c>
      <c r="BD268" s="82">
        <v>0</v>
      </c>
      <c r="BE268" s="82">
        <v>0</v>
      </c>
      <c r="BF268" s="82">
        <v>0</v>
      </c>
      <c r="BG268" s="82">
        <v>0</v>
      </c>
      <c r="BH268" s="82">
        <v>0</v>
      </c>
      <c r="BI268" s="82">
        <v>0</v>
      </c>
      <c r="BJ268" s="82">
        <v>0</v>
      </c>
      <c r="BK268" s="82">
        <v>0</v>
      </c>
      <c r="BL268" s="82">
        <v>0</v>
      </c>
      <c r="BM268" s="82">
        <v>0</v>
      </c>
      <c r="BN268" s="82">
        <v>0</v>
      </c>
      <c r="BO268" s="82">
        <v>0</v>
      </c>
      <c r="BP268" s="82">
        <v>0</v>
      </c>
      <c r="BQ268" s="82">
        <v>0</v>
      </c>
      <c r="BR268" s="82">
        <v>0</v>
      </c>
      <c r="BS268" s="82">
        <v>0</v>
      </c>
      <c r="BT268" s="82">
        <v>0</v>
      </c>
      <c r="BU268" s="82">
        <v>0</v>
      </c>
      <c r="BV268" s="82">
        <v>0</v>
      </c>
      <c r="BW268" s="82">
        <v>0</v>
      </c>
      <c r="BX268" s="82">
        <v>0</v>
      </c>
      <c r="BY268" s="82">
        <v>0</v>
      </c>
      <c r="BZ268" s="82">
        <v>0</v>
      </c>
      <c r="CA268" s="82">
        <v>0</v>
      </c>
      <c r="CB268" s="82">
        <v>0</v>
      </c>
      <c r="CC268" s="82">
        <v>0</v>
      </c>
      <c r="CD268" s="82">
        <v>0</v>
      </c>
      <c r="CE268" s="82">
        <v>0</v>
      </c>
      <c r="CF268" s="82">
        <v>0</v>
      </c>
      <c r="CG268" s="82">
        <v>0</v>
      </c>
      <c r="CH268" s="82">
        <v>0</v>
      </c>
      <c r="CI268" s="82">
        <v>0</v>
      </c>
      <c r="CJ268" s="82">
        <v>0</v>
      </c>
      <c r="CK268" s="82">
        <v>0</v>
      </c>
      <c r="CL268" s="82">
        <v>0</v>
      </c>
      <c r="CM268" s="82">
        <v>0</v>
      </c>
      <c r="CN268" s="82">
        <v>0</v>
      </c>
      <c r="CO268" s="82">
        <v>0</v>
      </c>
      <c r="CP268" s="82">
        <v>0</v>
      </c>
      <c r="CQ268" s="82">
        <v>0</v>
      </c>
      <c r="CR268" s="82">
        <v>0</v>
      </c>
      <c r="CS268" s="82">
        <v>0</v>
      </c>
      <c r="CT268" s="82">
        <v>0</v>
      </c>
      <c r="CU268" s="82">
        <v>0</v>
      </c>
      <c r="CV268" s="82">
        <v>0</v>
      </c>
      <c r="CW268" s="82">
        <v>0</v>
      </c>
      <c r="CX268" s="82">
        <v>0</v>
      </c>
      <c r="CY268" s="82">
        <v>0</v>
      </c>
      <c r="CZ268" s="82">
        <v>0</v>
      </c>
      <c r="DA268" s="82">
        <v>0</v>
      </c>
      <c r="DB268" s="82">
        <v>0</v>
      </c>
      <c r="DC268" s="82">
        <v>0</v>
      </c>
      <c r="DD268" s="82">
        <v>0</v>
      </c>
      <c r="DE268" s="82">
        <v>0</v>
      </c>
      <c r="DF268" s="82">
        <v>0</v>
      </c>
      <c r="DG268" s="82">
        <v>0</v>
      </c>
      <c r="DH268" s="82">
        <v>0</v>
      </c>
      <c r="DI268" s="82">
        <v>0</v>
      </c>
      <c r="DJ268" s="82">
        <v>0</v>
      </c>
      <c r="DK268" s="82">
        <v>0</v>
      </c>
      <c r="DL268" s="82">
        <v>0</v>
      </c>
      <c r="DM268" s="82">
        <v>0</v>
      </c>
      <c r="DN268" s="82">
        <v>0</v>
      </c>
      <c r="DO268" s="82">
        <v>0</v>
      </c>
      <c r="DP268" s="82">
        <v>0</v>
      </c>
      <c r="DQ268" s="82">
        <v>0</v>
      </c>
      <c r="DR268" s="82">
        <v>0</v>
      </c>
      <c r="DS268" s="82">
        <v>0</v>
      </c>
      <c r="DT268" s="82">
        <v>0</v>
      </c>
      <c r="DU268" s="82">
        <v>0</v>
      </c>
      <c r="DV268" s="82">
        <v>0</v>
      </c>
      <c r="DW268" s="82">
        <v>0</v>
      </c>
      <c r="DX268" s="82">
        <v>0</v>
      </c>
      <c r="DY268" s="82">
        <v>0</v>
      </c>
      <c r="DZ268" s="82">
        <v>0</v>
      </c>
      <c r="EA268" s="82">
        <v>0</v>
      </c>
      <c r="EB268" s="82">
        <v>0</v>
      </c>
      <c r="EC268" s="82">
        <v>0</v>
      </c>
      <c r="ED268" s="82">
        <v>0</v>
      </c>
      <c r="EE268" s="82">
        <v>0</v>
      </c>
      <c r="EF268" s="82">
        <v>0</v>
      </c>
      <c r="EG268" s="82">
        <v>0</v>
      </c>
      <c r="EH268" s="82">
        <v>0</v>
      </c>
      <c r="EI268" s="82">
        <v>0</v>
      </c>
      <c r="EJ268" s="82">
        <v>0</v>
      </c>
      <c r="EK268" s="82">
        <v>0</v>
      </c>
      <c r="EL268" s="82">
        <v>0</v>
      </c>
      <c r="EM268" s="82">
        <v>0</v>
      </c>
      <c r="EN268" s="82">
        <v>0</v>
      </c>
      <c r="EO268" s="82">
        <v>0</v>
      </c>
      <c r="EP268" s="82">
        <v>0</v>
      </c>
      <c r="EQ268" s="82">
        <v>0</v>
      </c>
      <c r="ER268" s="82">
        <v>0</v>
      </c>
      <c r="ES268" s="82">
        <v>0</v>
      </c>
      <c r="ET268" s="82">
        <v>0</v>
      </c>
      <c r="EU268" s="82">
        <v>0</v>
      </c>
      <c r="EV268" s="82">
        <v>0</v>
      </c>
      <c r="EW268" s="82">
        <v>0</v>
      </c>
      <c r="EX268" s="82">
        <v>0</v>
      </c>
      <c r="EY268" s="82">
        <v>0</v>
      </c>
      <c r="EZ268" s="82">
        <v>0</v>
      </c>
      <c r="FA268" s="82">
        <v>0</v>
      </c>
      <c r="FB268" s="82">
        <v>0</v>
      </c>
      <c r="FC268" s="82">
        <v>0</v>
      </c>
      <c r="FD268" s="82">
        <v>0</v>
      </c>
      <c r="FE268" s="82">
        <v>0</v>
      </c>
      <c r="FF268" s="82">
        <v>0</v>
      </c>
      <c r="FG268" s="82">
        <v>0</v>
      </c>
      <c r="FH268" s="82">
        <v>0</v>
      </c>
      <c r="FI268" s="82">
        <v>0</v>
      </c>
      <c r="FJ268" s="82">
        <v>0</v>
      </c>
      <c r="FK268" s="82">
        <v>0</v>
      </c>
      <c r="FL268" s="82">
        <v>0</v>
      </c>
      <c r="FM268" s="82">
        <v>0</v>
      </c>
      <c r="FN268" s="82">
        <v>0</v>
      </c>
      <c r="FO268" s="82">
        <v>0</v>
      </c>
      <c r="FP268" s="82">
        <v>0</v>
      </c>
      <c r="FQ268" s="82">
        <v>0</v>
      </c>
      <c r="FR268" s="82">
        <v>0</v>
      </c>
      <c r="FS268" s="82">
        <v>0</v>
      </c>
      <c r="FT268" s="82">
        <v>0</v>
      </c>
      <c r="FU268" s="82">
        <v>0</v>
      </c>
      <c r="FV268" s="82">
        <v>0</v>
      </c>
      <c r="FW268" s="82">
        <v>0</v>
      </c>
      <c r="FX268" s="82">
        <v>0</v>
      </c>
      <c r="FY268" s="82">
        <v>0</v>
      </c>
      <c r="FZ268" s="82">
        <v>0</v>
      </c>
      <c r="GA268" s="82">
        <v>0</v>
      </c>
    </row>
    <row r="269" spans="2:183">
      <c r="B269" s="96" t="s">
        <v>9</v>
      </c>
      <c r="C269" s="166" t="s">
        <v>40</v>
      </c>
      <c r="D269" s="175">
        <v>0</v>
      </c>
      <c r="E269" s="176">
        <v>0</v>
      </c>
      <c r="F269" s="176">
        <v>0</v>
      </c>
      <c r="G269" s="176">
        <v>0</v>
      </c>
      <c r="H269" s="176">
        <v>0</v>
      </c>
      <c r="I269" s="176">
        <v>0</v>
      </c>
      <c r="J269" s="176">
        <v>18.54</v>
      </c>
      <c r="K269" s="176">
        <v>0</v>
      </c>
      <c r="L269" s="176">
        <v>0</v>
      </c>
      <c r="M269" s="176">
        <v>0</v>
      </c>
      <c r="N269" s="176">
        <v>0</v>
      </c>
      <c r="O269" s="176">
        <v>0</v>
      </c>
      <c r="P269" s="176">
        <v>0</v>
      </c>
      <c r="Q269" s="176">
        <v>0</v>
      </c>
      <c r="R269" s="176">
        <v>0</v>
      </c>
      <c r="S269" s="176">
        <v>0</v>
      </c>
      <c r="T269" s="176">
        <v>0</v>
      </c>
      <c r="U269" s="176">
        <v>0</v>
      </c>
      <c r="V269" s="176">
        <v>0</v>
      </c>
      <c r="W269" s="176">
        <v>0</v>
      </c>
      <c r="X269" s="176">
        <v>0</v>
      </c>
      <c r="Y269" s="176">
        <v>0</v>
      </c>
      <c r="Z269" s="176">
        <v>0</v>
      </c>
      <c r="AA269" s="176">
        <v>0</v>
      </c>
      <c r="AB269" s="176">
        <v>0</v>
      </c>
      <c r="AC269" s="176">
        <v>0</v>
      </c>
      <c r="AD269" s="176">
        <v>0</v>
      </c>
      <c r="AE269" s="176">
        <v>0</v>
      </c>
      <c r="AF269" s="176">
        <v>0</v>
      </c>
      <c r="AG269" s="176">
        <v>0</v>
      </c>
      <c r="AH269" s="176">
        <v>0</v>
      </c>
      <c r="AI269" s="176">
        <v>0</v>
      </c>
      <c r="AJ269" s="176">
        <v>0</v>
      </c>
      <c r="AK269" s="176">
        <v>0</v>
      </c>
      <c r="AL269" s="176">
        <v>0</v>
      </c>
      <c r="AM269" s="176">
        <v>0</v>
      </c>
      <c r="AN269" s="176">
        <v>0</v>
      </c>
      <c r="AO269" s="176">
        <v>0</v>
      </c>
      <c r="AP269" s="176">
        <v>0</v>
      </c>
      <c r="AQ269" s="176">
        <v>0</v>
      </c>
      <c r="AR269" s="176">
        <v>0</v>
      </c>
      <c r="AS269" s="176">
        <v>0</v>
      </c>
      <c r="AT269" s="176">
        <v>0</v>
      </c>
      <c r="AU269" s="176">
        <v>0</v>
      </c>
      <c r="AV269" s="176">
        <v>0</v>
      </c>
      <c r="AW269" s="176">
        <v>0</v>
      </c>
      <c r="AX269" s="176">
        <v>0</v>
      </c>
      <c r="AY269" s="176">
        <v>0</v>
      </c>
      <c r="AZ269" s="176">
        <v>0</v>
      </c>
      <c r="BA269" s="176">
        <v>0</v>
      </c>
      <c r="BB269" s="176">
        <v>0</v>
      </c>
      <c r="BC269" s="176">
        <v>0</v>
      </c>
      <c r="BD269" s="176">
        <v>0</v>
      </c>
      <c r="BE269" s="176">
        <v>0</v>
      </c>
      <c r="BF269" s="176">
        <v>0</v>
      </c>
      <c r="BG269" s="176">
        <v>0</v>
      </c>
      <c r="BH269" s="176">
        <v>0</v>
      </c>
      <c r="BI269" s="176">
        <v>0</v>
      </c>
      <c r="BJ269" s="176">
        <v>0</v>
      </c>
      <c r="BK269" s="176">
        <v>0</v>
      </c>
      <c r="BL269" s="176">
        <v>0</v>
      </c>
      <c r="BM269" s="176">
        <v>0</v>
      </c>
      <c r="BN269" s="176">
        <v>0</v>
      </c>
      <c r="BO269" s="176">
        <v>0</v>
      </c>
      <c r="BP269" s="176">
        <v>0</v>
      </c>
      <c r="BQ269" s="176">
        <v>0</v>
      </c>
      <c r="BR269" s="176">
        <v>0</v>
      </c>
      <c r="BS269" s="176">
        <v>0</v>
      </c>
      <c r="BT269" s="176">
        <v>0</v>
      </c>
      <c r="BU269" s="176">
        <v>0</v>
      </c>
      <c r="BV269" s="176">
        <v>0</v>
      </c>
      <c r="BW269" s="176">
        <v>0</v>
      </c>
      <c r="BX269" s="176">
        <v>0</v>
      </c>
      <c r="BY269" s="176">
        <v>0</v>
      </c>
      <c r="BZ269" s="176">
        <v>0</v>
      </c>
      <c r="CA269" s="176">
        <v>0</v>
      </c>
      <c r="CB269" s="176">
        <v>0</v>
      </c>
      <c r="CC269" s="176">
        <v>0</v>
      </c>
      <c r="CD269" s="176">
        <v>28.35</v>
      </c>
      <c r="CE269" s="176">
        <v>27.35</v>
      </c>
      <c r="CF269" s="176">
        <v>0</v>
      </c>
      <c r="CG269" s="176">
        <v>0</v>
      </c>
      <c r="CH269" s="176">
        <v>0</v>
      </c>
      <c r="CI269" s="176">
        <v>0</v>
      </c>
      <c r="CJ269" s="176">
        <v>19.350000000000001</v>
      </c>
      <c r="CK269" s="176">
        <v>17.440000000000001</v>
      </c>
      <c r="CL269" s="176">
        <v>0</v>
      </c>
      <c r="CM269" s="176">
        <v>0</v>
      </c>
      <c r="CN269" s="176">
        <v>0</v>
      </c>
      <c r="CO269" s="176">
        <v>19.440000000000001</v>
      </c>
      <c r="CP269" s="176">
        <v>28.44</v>
      </c>
      <c r="CQ269" s="176">
        <v>27.54</v>
      </c>
      <c r="CR269" s="176">
        <v>18.350000000000001</v>
      </c>
      <c r="CS269" s="176">
        <v>19.440000000000001</v>
      </c>
      <c r="CT269" s="176">
        <v>15.44</v>
      </c>
      <c r="CU269" s="176">
        <v>40.26</v>
      </c>
      <c r="CV269" s="176">
        <v>29.35</v>
      </c>
      <c r="CW269" s="176">
        <v>35.44</v>
      </c>
      <c r="CX269" s="176">
        <v>42.35</v>
      </c>
      <c r="CY269" s="176">
        <v>29.35</v>
      </c>
      <c r="CZ269" s="176">
        <v>18.440000000000001</v>
      </c>
      <c r="DA269" s="176">
        <v>20.350000000000001</v>
      </c>
      <c r="DB269" s="176">
        <v>20.260000000000002</v>
      </c>
      <c r="DC269" s="176">
        <v>21.26</v>
      </c>
      <c r="DD269" s="176">
        <v>20.260000000000002</v>
      </c>
      <c r="DE269" s="176">
        <v>17.63</v>
      </c>
      <c r="DF269" s="176">
        <v>16.440000000000001</v>
      </c>
      <c r="DG269" s="176">
        <v>28.35</v>
      </c>
      <c r="DH269" s="176">
        <v>37.26</v>
      </c>
      <c r="DI269" s="176">
        <v>35.17</v>
      </c>
      <c r="DJ269" s="176">
        <v>39.26</v>
      </c>
      <c r="DK269" s="176">
        <v>24.63</v>
      </c>
      <c r="DL269" s="176">
        <v>20.350000000000001</v>
      </c>
      <c r="DM269" s="176">
        <v>21.07</v>
      </c>
      <c r="DN269" s="176">
        <v>19.63</v>
      </c>
      <c r="DO269" s="176">
        <v>21.26</v>
      </c>
      <c r="DP269" s="176">
        <v>19.260000000000002</v>
      </c>
      <c r="DQ269" s="176">
        <v>18.440000000000001</v>
      </c>
      <c r="DR269" s="176">
        <v>19.170000000000002</v>
      </c>
      <c r="DS269" s="176">
        <v>28.35</v>
      </c>
      <c r="DT269" s="176">
        <v>37.35</v>
      </c>
      <c r="DU269" s="176">
        <v>34.17</v>
      </c>
      <c r="DV269" s="176">
        <v>39.07</v>
      </c>
      <c r="DW269" s="176">
        <v>24.35</v>
      </c>
      <c r="DX269" s="176">
        <v>20.350000000000001</v>
      </c>
      <c r="DY269" s="176">
        <v>21.44</v>
      </c>
      <c r="DZ269" s="176">
        <v>19.440000000000001</v>
      </c>
      <c r="EA269" s="176">
        <v>23.07</v>
      </c>
      <c r="EB269" s="176">
        <v>16.54</v>
      </c>
      <c r="EC269" s="176">
        <v>19.07</v>
      </c>
      <c r="ED269" s="176">
        <v>18.440000000000001</v>
      </c>
      <c r="EE269" s="176">
        <v>17.350000000000001</v>
      </c>
      <c r="EF269" s="176">
        <v>38.26</v>
      </c>
      <c r="EG269" s="176">
        <v>38.07</v>
      </c>
      <c r="EH269" s="176">
        <v>37.54</v>
      </c>
      <c r="EI269" s="176">
        <v>15.44</v>
      </c>
      <c r="EJ269" s="176">
        <v>10.26</v>
      </c>
      <c r="EK269" s="176">
        <v>17.54</v>
      </c>
      <c r="EL269" s="176">
        <v>23.35</v>
      </c>
      <c r="EM269" s="176">
        <v>20.98</v>
      </c>
      <c r="EN269" s="176">
        <v>18.260000000000002</v>
      </c>
      <c r="EO269" s="176">
        <v>8.35</v>
      </c>
      <c r="EP269" s="176">
        <v>6.72</v>
      </c>
      <c r="EQ269" s="176">
        <v>18.260000000000002</v>
      </c>
      <c r="ER269" s="176">
        <v>40.26</v>
      </c>
      <c r="ES269" s="176">
        <v>35.44</v>
      </c>
      <c r="ET269" s="176">
        <v>38.35</v>
      </c>
      <c r="EU269" s="176">
        <v>16.07</v>
      </c>
      <c r="EV269" s="176">
        <v>8.35</v>
      </c>
      <c r="EW269" s="176">
        <v>19.350000000000001</v>
      </c>
      <c r="EX269" s="176">
        <v>21.35</v>
      </c>
      <c r="EY269" s="176">
        <v>20.07</v>
      </c>
      <c r="EZ269" s="176">
        <v>18.440000000000001</v>
      </c>
      <c r="FA269" s="176">
        <v>7.35</v>
      </c>
      <c r="FB269" s="176">
        <v>6.63</v>
      </c>
      <c r="FC269" s="176">
        <v>19.54</v>
      </c>
      <c r="FD269" s="176">
        <v>35.35</v>
      </c>
      <c r="FE269" s="176">
        <v>35.44</v>
      </c>
      <c r="FF269" s="176">
        <v>39.35</v>
      </c>
      <c r="FG269" s="176">
        <v>14.26</v>
      </c>
      <c r="FH269" s="176">
        <v>8.44</v>
      </c>
      <c r="FI269" s="176">
        <v>20.440000000000001</v>
      </c>
      <c r="FJ269" s="176">
        <v>23.07</v>
      </c>
      <c r="FK269" s="176">
        <v>19.63</v>
      </c>
      <c r="FL269" s="176">
        <v>19.350000000000001</v>
      </c>
      <c r="FM269" s="176">
        <v>7.54</v>
      </c>
      <c r="FN269" s="176">
        <v>6.72</v>
      </c>
      <c r="FO269" s="176">
        <v>19.07</v>
      </c>
      <c r="FP269" s="176">
        <v>34.26</v>
      </c>
      <c r="FQ269" s="176">
        <v>36.35</v>
      </c>
      <c r="FR269" s="176">
        <v>39.44</v>
      </c>
      <c r="FS269" s="176">
        <v>13.44</v>
      </c>
      <c r="FT269" s="176">
        <v>8.5399999999999991</v>
      </c>
      <c r="FU269" s="176">
        <v>20.350000000000001</v>
      </c>
      <c r="FV269" s="176">
        <v>20.440000000000001</v>
      </c>
      <c r="FW269" s="176">
        <v>21.17</v>
      </c>
      <c r="FX269" s="176">
        <v>19.350000000000001</v>
      </c>
      <c r="FY269" s="176">
        <v>18.350000000000001</v>
      </c>
      <c r="FZ269" s="176">
        <v>18.07</v>
      </c>
      <c r="GA269" s="176">
        <v>18.350000000000001</v>
      </c>
    </row>
    <row r="270" spans="2:183">
      <c r="B270" s="96" t="s">
        <v>9</v>
      </c>
      <c r="C270" s="166" t="s">
        <v>41</v>
      </c>
      <c r="D270" s="175">
        <v>0</v>
      </c>
      <c r="E270" s="176">
        <v>0</v>
      </c>
      <c r="F270" s="176">
        <v>0</v>
      </c>
      <c r="G270" s="176">
        <v>0</v>
      </c>
      <c r="H270" s="176">
        <v>0</v>
      </c>
      <c r="I270" s="176">
        <v>0</v>
      </c>
      <c r="J270" s="176">
        <v>133</v>
      </c>
      <c r="K270" s="176">
        <v>0</v>
      </c>
      <c r="L270" s="176">
        <v>0</v>
      </c>
      <c r="M270" s="176">
        <v>0</v>
      </c>
      <c r="N270" s="176">
        <v>0</v>
      </c>
      <c r="O270" s="176">
        <v>0</v>
      </c>
      <c r="P270" s="176">
        <v>0</v>
      </c>
      <c r="Q270" s="176">
        <v>0</v>
      </c>
      <c r="R270" s="176">
        <v>0</v>
      </c>
      <c r="S270" s="176">
        <v>0</v>
      </c>
      <c r="T270" s="176">
        <v>0</v>
      </c>
      <c r="U270" s="176">
        <v>0</v>
      </c>
      <c r="V270" s="176">
        <v>0</v>
      </c>
      <c r="W270" s="176">
        <v>0</v>
      </c>
      <c r="X270" s="176">
        <v>0</v>
      </c>
      <c r="Y270" s="176">
        <v>0</v>
      </c>
      <c r="Z270" s="176">
        <v>0</v>
      </c>
      <c r="AA270" s="176">
        <v>0</v>
      </c>
      <c r="AB270" s="176">
        <v>0</v>
      </c>
      <c r="AC270" s="176">
        <v>0</v>
      </c>
      <c r="AD270" s="176">
        <v>0</v>
      </c>
      <c r="AE270" s="176">
        <v>0</v>
      </c>
      <c r="AF270" s="176">
        <v>0</v>
      </c>
      <c r="AG270" s="176">
        <v>0</v>
      </c>
      <c r="AH270" s="176">
        <v>0</v>
      </c>
      <c r="AI270" s="176">
        <v>0</v>
      </c>
      <c r="AJ270" s="176">
        <v>0</v>
      </c>
      <c r="AK270" s="176">
        <v>0</v>
      </c>
      <c r="AL270" s="176">
        <v>0</v>
      </c>
      <c r="AM270" s="176">
        <v>0</v>
      </c>
      <c r="AN270" s="176">
        <v>0</v>
      </c>
      <c r="AO270" s="176">
        <v>0</v>
      </c>
      <c r="AP270" s="176">
        <v>0</v>
      </c>
      <c r="AQ270" s="176">
        <v>0</v>
      </c>
      <c r="AR270" s="176">
        <v>0</v>
      </c>
      <c r="AS270" s="176">
        <v>0</v>
      </c>
      <c r="AT270" s="176">
        <v>0</v>
      </c>
      <c r="AU270" s="176">
        <v>0</v>
      </c>
      <c r="AV270" s="176">
        <v>0</v>
      </c>
      <c r="AW270" s="176">
        <v>0</v>
      </c>
      <c r="AX270" s="176">
        <v>0</v>
      </c>
      <c r="AY270" s="176">
        <v>0</v>
      </c>
      <c r="AZ270" s="176">
        <v>0</v>
      </c>
      <c r="BA270" s="176">
        <v>0</v>
      </c>
      <c r="BB270" s="176">
        <v>0</v>
      </c>
      <c r="BC270" s="176">
        <v>0</v>
      </c>
      <c r="BD270" s="176">
        <v>0</v>
      </c>
      <c r="BE270" s="176">
        <v>0</v>
      </c>
      <c r="BF270" s="176">
        <v>0</v>
      </c>
      <c r="BG270" s="176">
        <v>0</v>
      </c>
      <c r="BH270" s="176">
        <v>0</v>
      </c>
      <c r="BI270" s="176">
        <v>0</v>
      </c>
      <c r="BJ270" s="176">
        <v>0</v>
      </c>
      <c r="BK270" s="176">
        <v>0</v>
      </c>
      <c r="BL270" s="176">
        <v>0</v>
      </c>
      <c r="BM270" s="176">
        <v>0</v>
      </c>
      <c r="BN270" s="176">
        <v>0</v>
      </c>
      <c r="BO270" s="176">
        <v>0</v>
      </c>
      <c r="BP270" s="176">
        <v>0</v>
      </c>
      <c r="BQ270" s="176">
        <v>0</v>
      </c>
      <c r="BR270" s="176">
        <v>0</v>
      </c>
      <c r="BS270" s="176">
        <v>0</v>
      </c>
      <c r="BT270" s="176">
        <v>0</v>
      </c>
      <c r="BU270" s="176">
        <v>0</v>
      </c>
      <c r="BV270" s="176">
        <v>0</v>
      </c>
      <c r="BW270" s="176">
        <v>0</v>
      </c>
      <c r="BX270" s="176">
        <v>0</v>
      </c>
      <c r="BY270" s="176">
        <v>0</v>
      </c>
      <c r="BZ270" s="176">
        <v>0</v>
      </c>
      <c r="CA270" s="176">
        <v>0</v>
      </c>
      <c r="CB270" s="176">
        <v>0</v>
      </c>
      <c r="CC270" s="176">
        <v>0</v>
      </c>
      <c r="CD270" s="176">
        <v>184</v>
      </c>
      <c r="CE270" s="176">
        <v>166</v>
      </c>
      <c r="CF270" s="176">
        <v>0</v>
      </c>
      <c r="CG270" s="176">
        <v>0</v>
      </c>
      <c r="CH270" s="176">
        <v>0</v>
      </c>
      <c r="CI270" s="176">
        <v>0</v>
      </c>
      <c r="CJ270" s="176">
        <v>40</v>
      </c>
      <c r="CK270" s="176">
        <v>54</v>
      </c>
      <c r="CL270" s="176">
        <v>0</v>
      </c>
      <c r="CM270" s="176">
        <v>0</v>
      </c>
      <c r="CN270" s="176">
        <v>0</v>
      </c>
      <c r="CO270" s="176">
        <v>174</v>
      </c>
      <c r="CP270" s="176">
        <v>336</v>
      </c>
      <c r="CQ270" s="176">
        <v>268</v>
      </c>
      <c r="CR270" s="176">
        <v>177</v>
      </c>
      <c r="CS270" s="176">
        <v>40</v>
      </c>
      <c r="CT270" s="176">
        <v>48</v>
      </c>
      <c r="CU270" s="176">
        <v>162</v>
      </c>
      <c r="CV270" s="176">
        <v>212</v>
      </c>
      <c r="CW270" s="176">
        <v>187</v>
      </c>
      <c r="CX270" s="176">
        <v>190</v>
      </c>
      <c r="CY270" s="176">
        <v>215</v>
      </c>
      <c r="CZ270" s="176">
        <v>182</v>
      </c>
      <c r="DA270" s="176">
        <v>238</v>
      </c>
      <c r="DB270" s="176">
        <v>251</v>
      </c>
      <c r="DC270" s="176">
        <v>250</v>
      </c>
      <c r="DD270" s="176">
        <v>209</v>
      </c>
      <c r="DE270" s="176">
        <v>114</v>
      </c>
      <c r="DF270" s="176">
        <v>57</v>
      </c>
      <c r="DG270" s="176">
        <v>123</v>
      </c>
      <c r="DH270" s="176">
        <v>173</v>
      </c>
      <c r="DI270" s="176">
        <v>169</v>
      </c>
      <c r="DJ270" s="176">
        <v>156</v>
      </c>
      <c r="DK270" s="176">
        <v>127</v>
      </c>
      <c r="DL270" s="176">
        <v>183</v>
      </c>
      <c r="DM270" s="176">
        <v>247</v>
      </c>
      <c r="DN270" s="176">
        <v>253</v>
      </c>
      <c r="DO270" s="176">
        <v>247</v>
      </c>
      <c r="DP270" s="176">
        <v>188</v>
      </c>
      <c r="DQ270" s="176">
        <v>117</v>
      </c>
      <c r="DR270" s="176">
        <v>66</v>
      </c>
      <c r="DS270" s="176">
        <v>116</v>
      </c>
      <c r="DT270" s="176">
        <v>170</v>
      </c>
      <c r="DU270" s="176">
        <v>149</v>
      </c>
      <c r="DV270" s="176">
        <v>164</v>
      </c>
      <c r="DW270" s="176">
        <v>122</v>
      </c>
      <c r="DX270" s="176">
        <v>187</v>
      </c>
      <c r="DY270" s="176">
        <v>217</v>
      </c>
      <c r="DZ270" s="176">
        <v>201</v>
      </c>
      <c r="EA270" s="176">
        <v>252</v>
      </c>
      <c r="EB270" s="176">
        <v>160</v>
      </c>
      <c r="EC270" s="176">
        <v>113</v>
      </c>
      <c r="ED270" s="176">
        <v>66</v>
      </c>
      <c r="EE270" s="176">
        <v>76</v>
      </c>
      <c r="EF270" s="176">
        <v>156</v>
      </c>
      <c r="EG270" s="176">
        <v>164</v>
      </c>
      <c r="EH270" s="176">
        <v>143</v>
      </c>
      <c r="EI270" s="176">
        <v>64</v>
      </c>
      <c r="EJ270" s="176">
        <v>106</v>
      </c>
      <c r="EK270" s="176">
        <v>178</v>
      </c>
      <c r="EL270" s="176">
        <v>241</v>
      </c>
      <c r="EM270" s="176">
        <v>231</v>
      </c>
      <c r="EN270" s="176">
        <v>173</v>
      </c>
      <c r="EO270" s="176">
        <v>36</v>
      </c>
      <c r="EP270" s="176">
        <v>28</v>
      </c>
      <c r="EQ270" s="176">
        <v>83</v>
      </c>
      <c r="ER270" s="176">
        <v>159</v>
      </c>
      <c r="ES270" s="176">
        <v>131</v>
      </c>
      <c r="ET270" s="176">
        <v>157</v>
      </c>
      <c r="EU270" s="176">
        <v>59</v>
      </c>
      <c r="EV270" s="176">
        <v>97</v>
      </c>
      <c r="EW270" s="176">
        <v>175</v>
      </c>
      <c r="EX270" s="176">
        <v>224</v>
      </c>
      <c r="EY270" s="176">
        <v>213</v>
      </c>
      <c r="EZ270" s="176">
        <v>151</v>
      </c>
      <c r="FA270" s="176">
        <v>32</v>
      </c>
      <c r="FB270" s="176">
        <v>28</v>
      </c>
      <c r="FC270" s="176">
        <v>85</v>
      </c>
      <c r="FD270" s="176">
        <v>137</v>
      </c>
      <c r="FE270" s="176">
        <v>134</v>
      </c>
      <c r="FF270" s="176">
        <v>146</v>
      </c>
      <c r="FG270" s="176">
        <v>46</v>
      </c>
      <c r="FH270" s="176">
        <v>108</v>
      </c>
      <c r="FI270" s="176">
        <v>193</v>
      </c>
      <c r="FJ270" s="176">
        <v>239</v>
      </c>
      <c r="FK270" s="176">
        <v>217</v>
      </c>
      <c r="FL270" s="176">
        <v>158</v>
      </c>
      <c r="FM270" s="176">
        <v>32</v>
      </c>
      <c r="FN270" s="176">
        <v>28</v>
      </c>
      <c r="FO270" s="176">
        <v>87</v>
      </c>
      <c r="FP270" s="176">
        <v>136</v>
      </c>
      <c r="FQ270" s="176">
        <v>147</v>
      </c>
      <c r="FR270" s="176">
        <v>164</v>
      </c>
      <c r="FS270" s="176">
        <v>58</v>
      </c>
      <c r="FT270" s="176">
        <v>101</v>
      </c>
      <c r="FU270" s="176">
        <v>195</v>
      </c>
      <c r="FV270" s="176">
        <v>213</v>
      </c>
      <c r="FW270" s="176">
        <v>232</v>
      </c>
      <c r="FX270" s="176">
        <v>152</v>
      </c>
      <c r="FY270" s="176">
        <v>62</v>
      </c>
      <c r="FZ270" s="176">
        <v>59</v>
      </c>
      <c r="GA270" s="176">
        <v>83</v>
      </c>
    </row>
    <row r="271" spans="2:183">
      <c r="B271" s="96" t="s">
        <v>9</v>
      </c>
      <c r="C271" s="166" t="s">
        <v>271</v>
      </c>
      <c r="D271" s="88">
        <v>0</v>
      </c>
      <c r="E271" s="89">
        <v>0</v>
      </c>
      <c r="F271" s="89">
        <v>0</v>
      </c>
      <c r="G271" s="89">
        <v>0</v>
      </c>
      <c r="H271" s="89">
        <v>0</v>
      </c>
      <c r="I271" s="89">
        <v>0</v>
      </c>
      <c r="J271" s="89">
        <v>828.79</v>
      </c>
      <c r="K271" s="89">
        <v>0</v>
      </c>
      <c r="L271" s="89">
        <v>0</v>
      </c>
      <c r="M271" s="89">
        <v>0</v>
      </c>
      <c r="N271" s="89">
        <v>0</v>
      </c>
      <c r="O271" s="89">
        <v>0</v>
      </c>
      <c r="P271" s="89">
        <v>0</v>
      </c>
      <c r="Q271" s="89">
        <v>0</v>
      </c>
      <c r="R271" s="89">
        <v>0</v>
      </c>
      <c r="S271" s="89">
        <v>0</v>
      </c>
      <c r="T271" s="89">
        <v>0</v>
      </c>
      <c r="U271" s="89">
        <v>0</v>
      </c>
      <c r="V271" s="89">
        <v>0</v>
      </c>
      <c r="W271" s="89">
        <v>0</v>
      </c>
      <c r="X271" s="89">
        <v>0</v>
      </c>
      <c r="Y271" s="89">
        <v>0</v>
      </c>
      <c r="Z271" s="89">
        <v>0</v>
      </c>
      <c r="AA271" s="89">
        <v>0</v>
      </c>
      <c r="AB271" s="89">
        <v>0</v>
      </c>
      <c r="AC271" s="89">
        <v>0</v>
      </c>
      <c r="AD271" s="89">
        <v>0</v>
      </c>
      <c r="AE271" s="89">
        <v>0</v>
      </c>
      <c r="AF271" s="89">
        <v>0</v>
      </c>
      <c r="AG271" s="89">
        <v>0</v>
      </c>
      <c r="AH271" s="89">
        <v>0</v>
      </c>
      <c r="AI271" s="89">
        <v>0</v>
      </c>
      <c r="AJ271" s="89">
        <v>0</v>
      </c>
      <c r="AK271" s="89">
        <v>0</v>
      </c>
      <c r="AL271" s="89">
        <v>0</v>
      </c>
      <c r="AM271" s="89">
        <v>0</v>
      </c>
      <c r="AN271" s="89">
        <v>0</v>
      </c>
      <c r="AO271" s="89">
        <v>0</v>
      </c>
      <c r="AP271" s="89">
        <v>0</v>
      </c>
      <c r="AQ271" s="89">
        <v>0</v>
      </c>
      <c r="AR271" s="89">
        <v>0</v>
      </c>
      <c r="AS271" s="89">
        <v>0</v>
      </c>
      <c r="AT271" s="89">
        <v>0</v>
      </c>
      <c r="AU271" s="89">
        <v>0</v>
      </c>
      <c r="AV271" s="89">
        <v>0</v>
      </c>
      <c r="AW271" s="89">
        <v>0</v>
      </c>
      <c r="AX271" s="89">
        <v>0</v>
      </c>
      <c r="AY271" s="89">
        <v>0</v>
      </c>
      <c r="AZ271" s="89">
        <v>0</v>
      </c>
      <c r="BA271" s="89">
        <v>0</v>
      </c>
      <c r="BB271" s="89">
        <v>0</v>
      </c>
      <c r="BC271" s="89">
        <v>0</v>
      </c>
      <c r="BD271" s="89">
        <v>0</v>
      </c>
      <c r="BE271" s="89">
        <v>0</v>
      </c>
      <c r="BF271" s="89">
        <v>0</v>
      </c>
      <c r="BG271" s="89">
        <v>0</v>
      </c>
      <c r="BH271" s="89">
        <v>0</v>
      </c>
      <c r="BI271" s="89">
        <v>0</v>
      </c>
      <c r="BJ271" s="89">
        <v>0</v>
      </c>
      <c r="BK271" s="89">
        <v>0</v>
      </c>
      <c r="BL271" s="89">
        <v>0</v>
      </c>
      <c r="BM271" s="89">
        <v>0</v>
      </c>
      <c r="BN271" s="89">
        <v>0</v>
      </c>
      <c r="BO271" s="89">
        <v>0</v>
      </c>
      <c r="BP271" s="89">
        <v>0</v>
      </c>
      <c r="BQ271" s="89">
        <v>0</v>
      </c>
      <c r="BR271" s="89">
        <v>0</v>
      </c>
      <c r="BS271" s="89">
        <v>0</v>
      </c>
      <c r="BT271" s="89">
        <v>0</v>
      </c>
      <c r="BU271" s="89">
        <v>0</v>
      </c>
      <c r="BV271" s="89">
        <v>0</v>
      </c>
      <c r="BW271" s="89">
        <v>0</v>
      </c>
      <c r="BX271" s="89">
        <v>0</v>
      </c>
      <c r="BY271" s="89">
        <v>0</v>
      </c>
      <c r="BZ271" s="89">
        <v>0</v>
      </c>
      <c r="CA271" s="89">
        <v>0</v>
      </c>
      <c r="CB271" s="89">
        <v>0</v>
      </c>
      <c r="CC271" s="89">
        <v>0</v>
      </c>
      <c r="CD271" s="89">
        <v>1267.6099999999999</v>
      </c>
      <c r="CE271" s="89">
        <v>1222.9000000000001</v>
      </c>
      <c r="CF271" s="89">
        <v>0</v>
      </c>
      <c r="CG271" s="89">
        <v>0</v>
      </c>
      <c r="CH271" s="89">
        <v>0</v>
      </c>
      <c r="CI271" s="89">
        <v>0</v>
      </c>
      <c r="CJ271" s="89">
        <v>865.22</v>
      </c>
      <c r="CK271" s="89">
        <v>779.94</v>
      </c>
      <c r="CL271" s="89">
        <v>0</v>
      </c>
      <c r="CM271" s="89">
        <v>0</v>
      </c>
      <c r="CN271" s="89">
        <v>0</v>
      </c>
      <c r="CO271" s="89">
        <v>869.36</v>
      </c>
      <c r="CP271" s="89">
        <v>1271.75</v>
      </c>
      <c r="CQ271" s="89">
        <v>1231.18</v>
      </c>
      <c r="CR271" s="89">
        <v>820.51</v>
      </c>
      <c r="CS271" s="89">
        <v>869.36</v>
      </c>
      <c r="CT271" s="89">
        <v>690.52</v>
      </c>
      <c r="CU271" s="89">
        <v>1799.99</v>
      </c>
      <c r="CV271" s="89">
        <v>1312.32</v>
      </c>
      <c r="CW271" s="89">
        <v>1584.72</v>
      </c>
      <c r="CX271" s="89">
        <v>1893.55</v>
      </c>
      <c r="CY271" s="89">
        <v>1312.32</v>
      </c>
      <c r="CZ271" s="89">
        <v>824.65</v>
      </c>
      <c r="DA271" s="89">
        <v>909.93</v>
      </c>
      <c r="DB271" s="89">
        <v>905.79</v>
      </c>
      <c r="DC271" s="89">
        <v>950.5</v>
      </c>
      <c r="DD271" s="89">
        <v>905.79</v>
      </c>
      <c r="DE271" s="89">
        <v>788.22</v>
      </c>
      <c r="DF271" s="89">
        <v>735.23</v>
      </c>
      <c r="DG271" s="89">
        <v>1267.6099999999999</v>
      </c>
      <c r="DH271" s="89">
        <v>1665.86</v>
      </c>
      <c r="DI271" s="89">
        <v>1572.3</v>
      </c>
      <c r="DJ271" s="89">
        <v>1755.28</v>
      </c>
      <c r="DK271" s="89">
        <v>1101.19</v>
      </c>
      <c r="DL271" s="89">
        <v>909.93</v>
      </c>
      <c r="DM271" s="89">
        <v>942.22</v>
      </c>
      <c r="DN271" s="89">
        <v>877.64</v>
      </c>
      <c r="DO271" s="89">
        <v>950.5</v>
      </c>
      <c r="DP271" s="89">
        <v>861.08</v>
      </c>
      <c r="DQ271" s="89">
        <v>824.65</v>
      </c>
      <c r="DR271" s="89">
        <v>856.94</v>
      </c>
      <c r="DS271" s="89">
        <v>1267.6099999999999</v>
      </c>
      <c r="DT271" s="89">
        <v>1670</v>
      </c>
      <c r="DU271" s="89">
        <v>1527.59</v>
      </c>
      <c r="DV271" s="89">
        <v>1747</v>
      </c>
      <c r="DW271" s="89">
        <v>1088.77</v>
      </c>
      <c r="DX271" s="89">
        <v>909.93</v>
      </c>
      <c r="DY271" s="89">
        <v>958.78</v>
      </c>
      <c r="DZ271" s="89">
        <v>869.36</v>
      </c>
      <c r="EA271" s="89">
        <v>1031.6400000000001</v>
      </c>
      <c r="EB271" s="89">
        <v>739.37</v>
      </c>
      <c r="EC271" s="89">
        <v>852.8</v>
      </c>
      <c r="ED271" s="89">
        <v>824.65</v>
      </c>
      <c r="EE271" s="89">
        <v>775.8</v>
      </c>
      <c r="EF271" s="89">
        <v>1710.57</v>
      </c>
      <c r="EG271" s="89">
        <v>1702.29</v>
      </c>
      <c r="EH271" s="89">
        <v>1678.28</v>
      </c>
      <c r="EI271" s="89">
        <v>690.52</v>
      </c>
      <c r="EJ271" s="89">
        <v>458.69</v>
      </c>
      <c r="EK271" s="89">
        <v>784.08</v>
      </c>
      <c r="EL271" s="89">
        <v>1044.06</v>
      </c>
      <c r="EM271" s="89">
        <v>938.08</v>
      </c>
      <c r="EN271" s="89">
        <v>816.37</v>
      </c>
      <c r="EO271" s="89">
        <v>373.41</v>
      </c>
      <c r="EP271" s="89">
        <v>300.55</v>
      </c>
      <c r="EQ271" s="89">
        <v>816.37</v>
      </c>
      <c r="ER271" s="89">
        <v>1799.99</v>
      </c>
      <c r="ES271" s="89">
        <v>1584.72</v>
      </c>
      <c r="ET271" s="89">
        <v>1714.71</v>
      </c>
      <c r="EU271" s="89">
        <v>718.67</v>
      </c>
      <c r="EV271" s="89">
        <v>373.41</v>
      </c>
      <c r="EW271" s="89">
        <v>865.22</v>
      </c>
      <c r="EX271" s="89">
        <v>954.64</v>
      </c>
      <c r="EY271" s="89">
        <v>897.51</v>
      </c>
      <c r="EZ271" s="89">
        <v>824.65</v>
      </c>
      <c r="FA271" s="89">
        <v>328.7</v>
      </c>
      <c r="FB271" s="89">
        <v>296.41000000000003</v>
      </c>
      <c r="FC271" s="89">
        <v>873.5</v>
      </c>
      <c r="FD271" s="89">
        <v>1580.58</v>
      </c>
      <c r="FE271" s="89">
        <v>1584.72</v>
      </c>
      <c r="FF271" s="89">
        <v>1759.42</v>
      </c>
      <c r="FG271" s="89">
        <v>637.53</v>
      </c>
      <c r="FH271" s="89">
        <v>377.55</v>
      </c>
      <c r="FI271" s="89">
        <v>914.07</v>
      </c>
      <c r="FJ271" s="89">
        <v>1031.6400000000001</v>
      </c>
      <c r="FK271" s="89">
        <v>877.64</v>
      </c>
      <c r="FL271" s="89">
        <v>865.22</v>
      </c>
      <c r="FM271" s="89">
        <v>336.98</v>
      </c>
      <c r="FN271" s="89">
        <v>300.55</v>
      </c>
      <c r="FO271" s="89">
        <v>852.8</v>
      </c>
      <c r="FP271" s="89">
        <v>1531.73</v>
      </c>
      <c r="FQ271" s="89">
        <v>1625.29</v>
      </c>
      <c r="FR271" s="89">
        <v>1763.56</v>
      </c>
      <c r="FS271" s="89">
        <v>601.1</v>
      </c>
      <c r="FT271" s="89">
        <v>381.69</v>
      </c>
      <c r="FU271" s="89">
        <v>909.93</v>
      </c>
      <c r="FV271" s="89">
        <v>914.07</v>
      </c>
      <c r="FW271" s="89">
        <v>946.36</v>
      </c>
      <c r="FX271" s="89">
        <v>865.22</v>
      </c>
      <c r="FY271" s="89">
        <v>820.51</v>
      </c>
      <c r="FZ271" s="89">
        <v>808.09</v>
      </c>
      <c r="GA271" s="89">
        <v>820.51</v>
      </c>
    </row>
    <row r="272" spans="2:183">
      <c r="B272" s="171" t="s">
        <v>9</v>
      </c>
      <c r="C272" s="177" t="s">
        <v>96</v>
      </c>
      <c r="D272" s="83">
        <v>0</v>
      </c>
      <c r="E272" s="84">
        <v>0</v>
      </c>
      <c r="F272" s="84">
        <v>0</v>
      </c>
      <c r="G272" s="84">
        <v>0</v>
      </c>
      <c r="H272" s="84">
        <v>0</v>
      </c>
      <c r="I272" s="84">
        <v>0</v>
      </c>
      <c r="J272" s="84">
        <v>1</v>
      </c>
      <c r="K272" s="84">
        <v>0</v>
      </c>
      <c r="L272" s="84">
        <v>0</v>
      </c>
      <c r="M272" s="84">
        <v>0</v>
      </c>
      <c r="N272" s="84">
        <v>0</v>
      </c>
      <c r="O272" s="84">
        <v>0</v>
      </c>
      <c r="P272" s="84">
        <v>0</v>
      </c>
      <c r="Q272" s="84">
        <v>0</v>
      </c>
      <c r="R272" s="84">
        <v>0</v>
      </c>
      <c r="S272" s="84">
        <v>0</v>
      </c>
      <c r="T272" s="84">
        <v>0</v>
      </c>
      <c r="U272" s="84">
        <v>0</v>
      </c>
      <c r="V272" s="84">
        <v>0</v>
      </c>
      <c r="W272" s="84">
        <v>0</v>
      </c>
      <c r="X272" s="84">
        <v>0</v>
      </c>
      <c r="Y272" s="84">
        <v>0</v>
      </c>
      <c r="Z272" s="84">
        <v>0</v>
      </c>
      <c r="AA272" s="84">
        <v>0</v>
      </c>
      <c r="AB272" s="84">
        <v>0</v>
      </c>
      <c r="AC272" s="84">
        <v>0</v>
      </c>
      <c r="AD272" s="84">
        <v>0</v>
      </c>
      <c r="AE272" s="84">
        <v>0</v>
      </c>
      <c r="AF272" s="84">
        <v>0</v>
      </c>
      <c r="AG272" s="84">
        <v>0</v>
      </c>
      <c r="AH272" s="84">
        <v>0</v>
      </c>
      <c r="AI272" s="84">
        <v>0</v>
      </c>
      <c r="AJ272" s="84">
        <v>0</v>
      </c>
      <c r="AK272" s="84">
        <v>0</v>
      </c>
      <c r="AL272" s="84">
        <v>0</v>
      </c>
      <c r="AM272" s="84">
        <v>0</v>
      </c>
      <c r="AN272" s="84">
        <v>0</v>
      </c>
      <c r="AO272" s="84">
        <v>0</v>
      </c>
      <c r="AP272" s="84">
        <v>0</v>
      </c>
      <c r="AQ272" s="84">
        <v>0</v>
      </c>
      <c r="AR272" s="84">
        <v>0</v>
      </c>
      <c r="AS272" s="84">
        <v>0</v>
      </c>
      <c r="AT272" s="84">
        <v>0</v>
      </c>
      <c r="AU272" s="84">
        <v>0</v>
      </c>
      <c r="AV272" s="84">
        <v>0</v>
      </c>
      <c r="AW272" s="84">
        <v>0</v>
      </c>
      <c r="AX272" s="84">
        <v>0</v>
      </c>
      <c r="AY272" s="84">
        <v>0</v>
      </c>
      <c r="AZ272" s="84">
        <v>0</v>
      </c>
      <c r="BA272" s="84">
        <v>0</v>
      </c>
      <c r="BB272" s="84">
        <v>0</v>
      </c>
      <c r="BC272" s="84">
        <v>0</v>
      </c>
      <c r="BD272" s="84">
        <v>0</v>
      </c>
      <c r="BE272" s="84">
        <v>0</v>
      </c>
      <c r="BF272" s="84">
        <v>0</v>
      </c>
      <c r="BG272" s="84">
        <v>0</v>
      </c>
      <c r="BH272" s="84">
        <v>0</v>
      </c>
      <c r="BI272" s="84">
        <v>0</v>
      </c>
      <c r="BJ272" s="84">
        <v>0</v>
      </c>
      <c r="BK272" s="84">
        <v>0</v>
      </c>
      <c r="BL272" s="84">
        <v>0</v>
      </c>
      <c r="BM272" s="84">
        <v>0</v>
      </c>
      <c r="BN272" s="84">
        <v>0</v>
      </c>
      <c r="BO272" s="84">
        <v>0</v>
      </c>
      <c r="BP272" s="84">
        <v>0</v>
      </c>
      <c r="BQ272" s="84">
        <v>0</v>
      </c>
      <c r="BR272" s="84">
        <v>0</v>
      </c>
      <c r="BS272" s="84">
        <v>0</v>
      </c>
      <c r="BT272" s="84">
        <v>0</v>
      </c>
      <c r="BU272" s="84">
        <v>0</v>
      </c>
      <c r="BV272" s="84">
        <v>0</v>
      </c>
      <c r="BW272" s="84">
        <v>0</v>
      </c>
      <c r="BX272" s="84">
        <v>0</v>
      </c>
      <c r="BY272" s="84">
        <v>0</v>
      </c>
      <c r="BZ272" s="84">
        <v>0</v>
      </c>
      <c r="CA272" s="84">
        <v>0</v>
      </c>
      <c r="CB272" s="84">
        <v>0</v>
      </c>
      <c r="CC272" s="84">
        <v>0</v>
      </c>
      <c r="CD272" s="84">
        <v>1</v>
      </c>
      <c r="CE272" s="84">
        <v>1</v>
      </c>
      <c r="CF272" s="84">
        <v>0</v>
      </c>
      <c r="CG272" s="84">
        <v>0</v>
      </c>
      <c r="CH272" s="84">
        <v>0</v>
      </c>
      <c r="CI272" s="84">
        <v>0</v>
      </c>
      <c r="CJ272" s="84">
        <v>1</v>
      </c>
      <c r="CK272" s="84">
        <v>0.94871794871794868</v>
      </c>
      <c r="CL272" s="84">
        <v>0</v>
      </c>
      <c r="CM272" s="84">
        <v>0</v>
      </c>
      <c r="CN272" s="84">
        <v>0</v>
      </c>
      <c r="CO272" s="84">
        <v>0.94444444444444442</v>
      </c>
      <c r="CP272" s="84">
        <v>1</v>
      </c>
      <c r="CQ272" s="84">
        <v>1</v>
      </c>
      <c r="CR272" s="84">
        <v>0.96882914474965909</v>
      </c>
      <c r="CS272" s="84">
        <v>0.91666666666666663</v>
      </c>
      <c r="CT272" s="84">
        <v>0.88888888888888884</v>
      </c>
      <c r="CU272" s="84">
        <v>0.84491927825261159</v>
      </c>
      <c r="CV272" s="84">
        <v>0.96952104499274305</v>
      </c>
      <c r="CW272" s="84">
        <v>0.99259563965446318</v>
      </c>
      <c r="CX272" s="84">
        <v>0.85182186234817814</v>
      </c>
      <c r="CY272" s="84">
        <v>0.84758497316636849</v>
      </c>
      <c r="CZ272" s="84">
        <v>0.90476190476190477</v>
      </c>
      <c r="DA272" s="84">
        <v>0.95798319327731096</v>
      </c>
      <c r="DB272" s="84">
        <v>1</v>
      </c>
      <c r="DC272" s="84">
        <v>1</v>
      </c>
      <c r="DD272" s="84">
        <v>0.98350107243029206</v>
      </c>
      <c r="DE272" s="84">
        <v>0.88304093567251463</v>
      </c>
      <c r="DF272" s="84">
        <v>0.93567251461988299</v>
      </c>
      <c r="DG272" s="84">
        <v>0.87116948092557844</v>
      </c>
      <c r="DH272" s="84">
        <v>0.9937750111160516</v>
      </c>
      <c r="DI272" s="84">
        <v>0.97551206190259443</v>
      </c>
      <c r="DJ272" s="84">
        <v>0.85207100591715978</v>
      </c>
      <c r="DK272" s="84">
        <v>0.84615384615384615</v>
      </c>
      <c r="DL272" s="84">
        <v>0.86265938069216763</v>
      </c>
      <c r="DM272" s="84">
        <v>0.95614035087719296</v>
      </c>
      <c r="DN272" s="84">
        <v>0.99890963609104544</v>
      </c>
      <c r="DO272" s="84">
        <v>0.99888314951835822</v>
      </c>
      <c r="DP272" s="84">
        <v>0.98349229640498903</v>
      </c>
      <c r="DQ272" s="84">
        <v>0.87179487179487181</v>
      </c>
      <c r="DR272" s="84">
        <v>0.93686868686868685</v>
      </c>
      <c r="DS272" s="84">
        <v>0.85941644562334218</v>
      </c>
      <c r="DT272" s="84">
        <v>0.99457013574660635</v>
      </c>
      <c r="DU272" s="84">
        <v>0.99277232834279816</v>
      </c>
      <c r="DV272" s="84">
        <v>0.85365853658536583</v>
      </c>
      <c r="DW272" s="84">
        <v>0.84615384615384615</v>
      </c>
      <c r="DX272" s="84">
        <v>0.86007130124777187</v>
      </c>
      <c r="DY272" s="84">
        <v>0.96850998463901694</v>
      </c>
      <c r="DZ272" s="84">
        <v>0.99862755189569397</v>
      </c>
      <c r="EA272" s="84">
        <v>1</v>
      </c>
      <c r="EB272" s="84">
        <v>0.96443965517241381</v>
      </c>
      <c r="EC272" s="84">
        <v>0.87463126843657812</v>
      </c>
      <c r="ED272" s="84">
        <v>0.9267676767676768</v>
      </c>
      <c r="EE272" s="84">
        <v>0.86032388663967607</v>
      </c>
      <c r="EF272" s="84">
        <v>0.98619329388560162</v>
      </c>
      <c r="EG272" s="84">
        <v>0.98311444652908064</v>
      </c>
      <c r="EH272" s="84">
        <v>0.84615384615384615</v>
      </c>
      <c r="EI272" s="84">
        <v>0.84615384615384615</v>
      </c>
      <c r="EJ272" s="84">
        <v>0.84905660377358494</v>
      </c>
      <c r="EK272" s="84">
        <v>0.9550561797752809</v>
      </c>
      <c r="EL272" s="84">
        <v>1</v>
      </c>
      <c r="EM272" s="84">
        <v>1</v>
      </c>
      <c r="EN272" s="84">
        <v>0.96412198525014947</v>
      </c>
      <c r="EO272" s="84">
        <v>0.91666666666666663</v>
      </c>
      <c r="EP272" s="84">
        <v>0.95833333333333337</v>
      </c>
      <c r="EQ272" s="84">
        <v>0.85912882298424464</v>
      </c>
      <c r="ER272" s="84">
        <v>0.98742138364779874</v>
      </c>
      <c r="ES272" s="84">
        <v>0.98825601879036995</v>
      </c>
      <c r="ET272" s="84">
        <v>0.85301322880940711</v>
      </c>
      <c r="EU272" s="84">
        <v>0.84615384615384615</v>
      </c>
      <c r="EV272" s="84">
        <v>0.84707903780068727</v>
      </c>
      <c r="EW272" s="84">
        <v>0.95523809523809522</v>
      </c>
      <c r="EX272" s="84">
        <v>1</v>
      </c>
      <c r="EY272" s="84">
        <v>1</v>
      </c>
      <c r="EZ272" s="84">
        <v>0.98972368120575471</v>
      </c>
      <c r="FA272" s="84">
        <v>0.91666666666666663</v>
      </c>
      <c r="FB272" s="84">
        <v>0.95833333333333337</v>
      </c>
      <c r="FC272" s="84">
        <v>0.86063348416289598</v>
      </c>
      <c r="FD272" s="84">
        <v>0.98764738910724315</v>
      </c>
      <c r="FE272" s="84">
        <v>0.9873708381171068</v>
      </c>
      <c r="FF272" s="84">
        <v>0.84615384615384615</v>
      </c>
      <c r="FG272" s="84">
        <v>0.84615384615384615</v>
      </c>
      <c r="FH272" s="84">
        <v>0.84722222222222221</v>
      </c>
      <c r="FI272" s="84">
        <v>0.95682210708117443</v>
      </c>
      <c r="FJ272" s="84">
        <v>1</v>
      </c>
      <c r="FK272" s="84">
        <v>0.99872874622596541</v>
      </c>
      <c r="FL272" s="84">
        <v>1</v>
      </c>
      <c r="FM272" s="84">
        <v>0.91666666666666663</v>
      </c>
      <c r="FN272" s="84">
        <v>0.95833333333333337</v>
      </c>
      <c r="FO272" s="84">
        <v>0.86206896551724133</v>
      </c>
      <c r="FP272" s="84">
        <v>1</v>
      </c>
      <c r="FQ272" s="84">
        <v>0.98116169544740972</v>
      </c>
      <c r="FR272" s="84">
        <v>0.85365853658536583</v>
      </c>
      <c r="FS272" s="84">
        <v>0.84615384615384615</v>
      </c>
      <c r="FT272" s="84">
        <v>0.84653465346534651</v>
      </c>
      <c r="FU272" s="84">
        <v>0.96581196581196582</v>
      </c>
      <c r="FV272" s="84">
        <v>0.9987048729156548</v>
      </c>
      <c r="FW272" s="84">
        <v>1</v>
      </c>
      <c r="FX272" s="84">
        <v>0.98979128856624321</v>
      </c>
      <c r="FY272" s="84">
        <v>0.90591397849462363</v>
      </c>
      <c r="FZ272" s="84">
        <v>0.92090395480225984</v>
      </c>
      <c r="GA272" s="84">
        <v>0.85912882298424464</v>
      </c>
    </row>
    <row r="273" spans="2:183">
      <c r="B273" s="96" t="s">
        <v>9</v>
      </c>
      <c r="C273" s="166" t="s">
        <v>42</v>
      </c>
      <c r="D273" s="178">
        <v>0</v>
      </c>
      <c r="E273" s="179">
        <v>0</v>
      </c>
      <c r="F273" s="179">
        <v>0</v>
      </c>
      <c r="G273" s="179">
        <v>0</v>
      </c>
      <c r="H273" s="179">
        <v>0</v>
      </c>
      <c r="I273" s="179">
        <v>0</v>
      </c>
      <c r="J273" s="179">
        <v>21955.8</v>
      </c>
      <c r="K273" s="179">
        <v>0</v>
      </c>
      <c r="L273" s="179">
        <v>0</v>
      </c>
      <c r="M273" s="179">
        <v>0</v>
      </c>
      <c r="N273" s="179">
        <v>0</v>
      </c>
      <c r="O273" s="179">
        <v>0</v>
      </c>
      <c r="P273" s="179">
        <v>0</v>
      </c>
      <c r="Q273" s="179">
        <v>0</v>
      </c>
      <c r="R273" s="179">
        <v>0</v>
      </c>
      <c r="S273" s="179">
        <v>0</v>
      </c>
      <c r="T273" s="179">
        <v>0</v>
      </c>
      <c r="U273" s="179">
        <v>0</v>
      </c>
      <c r="V273" s="179">
        <v>0</v>
      </c>
      <c r="W273" s="179">
        <v>0</v>
      </c>
      <c r="X273" s="179">
        <v>0</v>
      </c>
      <c r="Y273" s="179">
        <v>0</v>
      </c>
      <c r="Z273" s="179">
        <v>0</v>
      </c>
      <c r="AA273" s="179">
        <v>0</v>
      </c>
      <c r="AB273" s="179">
        <v>0</v>
      </c>
      <c r="AC273" s="179">
        <v>0</v>
      </c>
      <c r="AD273" s="179">
        <v>0</v>
      </c>
      <c r="AE273" s="179">
        <v>0</v>
      </c>
      <c r="AF273" s="179">
        <v>0</v>
      </c>
      <c r="AG273" s="179">
        <v>0</v>
      </c>
      <c r="AH273" s="179">
        <v>0</v>
      </c>
      <c r="AI273" s="179">
        <v>0</v>
      </c>
      <c r="AJ273" s="179">
        <v>0</v>
      </c>
      <c r="AK273" s="179">
        <v>0</v>
      </c>
      <c r="AL273" s="179">
        <v>0</v>
      </c>
      <c r="AM273" s="179">
        <v>0</v>
      </c>
      <c r="AN273" s="179">
        <v>0</v>
      </c>
      <c r="AO273" s="179">
        <v>0</v>
      </c>
      <c r="AP273" s="179">
        <v>0</v>
      </c>
      <c r="AQ273" s="179">
        <v>0</v>
      </c>
      <c r="AR273" s="179">
        <v>0</v>
      </c>
      <c r="AS273" s="179">
        <v>0</v>
      </c>
      <c r="AT273" s="179">
        <v>0</v>
      </c>
      <c r="AU273" s="179">
        <v>0</v>
      </c>
      <c r="AV273" s="179">
        <v>0</v>
      </c>
      <c r="AW273" s="179">
        <v>0</v>
      </c>
      <c r="AX273" s="179">
        <v>0</v>
      </c>
      <c r="AY273" s="179">
        <v>0</v>
      </c>
      <c r="AZ273" s="179">
        <v>0</v>
      </c>
      <c r="BA273" s="179">
        <v>0</v>
      </c>
      <c r="BB273" s="179">
        <v>0</v>
      </c>
      <c r="BC273" s="179">
        <v>0</v>
      </c>
      <c r="BD273" s="179">
        <v>0</v>
      </c>
      <c r="BE273" s="179">
        <v>0</v>
      </c>
      <c r="BF273" s="179">
        <v>0</v>
      </c>
      <c r="BG273" s="179">
        <v>0</v>
      </c>
      <c r="BH273" s="179">
        <v>0</v>
      </c>
      <c r="BI273" s="179">
        <v>0</v>
      </c>
      <c r="BJ273" s="179">
        <v>0</v>
      </c>
      <c r="BK273" s="179">
        <v>0</v>
      </c>
      <c r="BL273" s="179">
        <v>0</v>
      </c>
      <c r="BM273" s="179">
        <v>0</v>
      </c>
      <c r="BN273" s="179">
        <v>0</v>
      </c>
      <c r="BO273" s="179">
        <v>0</v>
      </c>
      <c r="BP273" s="179">
        <v>0</v>
      </c>
      <c r="BQ273" s="179">
        <v>0</v>
      </c>
      <c r="BR273" s="179">
        <v>0</v>
      </c>
      <c r="BS273" s="179">
        <v>0</v>
      </c>
      <c r="BT273" s="179">
        <v>0</v>
      </c>
      <c r="BU273" s="179">
        <v>0</v>
      </c>
      <c r="BV273" s="179">
        <v>0</v>
      </c>
      <c r="BW273" s="179">
        <v>0</v>
      </c>
      <c r="BX273" s="179">
        <v>0</v>
      </c>
      <c r="BY273" s="179">
        <v>0</v>
      </c>
      <c r="BZ273" s="179">
        <v>0</v>
      </c>
      <c r="CA273" s="179">
        <v>0</v>
      </c>
      <c r="CB273" s="179">
        <v>0</v>
      </c>
      <c r="CC273" s="179">
        <v>0</v>
      </c>
      <c r="CD273" s="179">
        <v>35483.43</v>
      </c>
      <c r="CE273" s="179">
        <v>34258.79</v>
      </c>
      <c r="CF273" s="179">
        <v>0</v>
      </c>
      <c r="CG273" s="179">
        <v>0</v>
      </c>
      <c r="CH273" s="179">
        <v>0</v>
      </c>
      <c r="CI273" s="179">
        <v>0</v>
      </c>
      <c r="CJ273" s="179">
        <v>24673.83</v>
      </c>
      <c r="CK273" s="179">
        <v>22225.48</v>
      </c>
      <c r="CL273" s="179">
        <v>0</v>
      </c>
      <c r="CM273" s="179">
        <v>0</v>
      </c>
      <c r="CN273" s="179">
        <v>0</v>
      </c>
      <c r="CO273" s="179">
        <v>24611.93</v>
      </c>
      <c r="CP273" s="179">
        <v>36072.410000000003</v>
      </c>
      <c r="CQ273" s="179">
        <v>34957.370000000003</v>
      </c>
      <c r="CR273" s="179">
        <v>23300.36</v>
      </c>
      <c r="CS273" s="179">
        <v>24724.080000000002</v>
      </c>
      <c r="CT273" s="179">
        <v>19714.63</v>
      </c>
      <c r="CU273" s="179">
        <v>51808</v>
      </c>
      <c r="CV273" s="179">
        <v>37951.49</v>
      </c>
      <c r="CW273" s="179">
        <v>45805.37</v>
      </c>
      <c r="CX273" s="179">
        <v>54589.88</v>
      </c>
      <c r="CY273" s="179">
        <v>37614.230000000003</v>
      </c>
      <c r="CZ273" s="179">
        <v>23662.01</v>
      </c>
      <c r="DA273" s="179">
        <v>26150.85</v>
      </c>
      <c r="DB273" s="179">
        <v>26087.119999999999</v>
      </c>
      <c r="DC273" s="179">
        <v>27406.15</v>
      </c>
      <c r="DD273" s="179">
        <v>26092.560000000001</v>
      </c>
      <c r="DE273" s="179">
        <v>22734.93</v>
      </c>
      <c r="DF273" s="179">
        <v>21285.21</v>
      </c>
      <c r="DG273" s="179">
        <v>36979.21</v>
      </c>
      <c r="DH273" s="179">
        <v>48817.01</v>
      </c>
      <c r="DI273" s="179">
        <v>46037.56</v>
      </c>
      <c r="DJ273" s="179">
        <v>51233.79</v>
      </c>
      <c r="DK273" s="179">
        <v>31964.66</v>
      </c>
      <c r="DL273" s="179">
        <v>26422</v>
      </c>
      <c r="DM273" s="179">
        <v>27409.57</v>
      </c>
      <c r="DN273" s="179">
        <v>25589.69</v>
      </c>
      <c r="DO273" s="179">
        <v>27744.53</v>
      </c>
      <c r="DP273" s="179">
        <v>25113.75</v>
      </c>
      <c r="DQ273" s="179">
        <v>24085.88</v>
      </c>
      <c r="DR273" s="179">
        <v>25133.55</v>
      </c>
      <c r="DS273" s="179">
        <v>37443.160000000003</v>
      </c>
      <c r="DT273" s="179">
        <v>49552.89</v>
      </c>
      <c r="DU273" s="179">
        <v>45266.16</v>
      </c>
      <c r="DV273" s="179">
        <v>51612.31</v>
      </c>
      <c r="DW273" s="179">
        <v>31979.79</v>
      </c>
      <c r="DX273" s="179">
        <v>26732.29</v>
      </c>
      <c r="DY273" s="179">
        <v>28215.360000000001</v>
      </c>
      <c r="DZ273" s="179">
        <v>25634.29</v>
      </c>
      <c r="EA273" s="179">
        <v>30455.47</v>
      </c>
      <c r="EB273" s="179">
        <v>21809.49</v>
      </c>
      <c r="EC273" s="179">
        <v>25186.11</v>
      </c>
      <c r="ED273" s="179">
        <v>24430.59</v>
      </c>
      <c r="EE273" s="179">
        <v>23126.14</v>
      </c>
      <c r="EF273" s="179">
        <v>51235.65</v>
      </c>
      <c r="EG273" s="179">
        <v>50948.5</v>
      </c>
      <c r="EH273" s="179">
        <v>50001.64</v>
      </c>
      <c r="EI273" s="179">
        <v>20481.8</v>
      </c>
      <c r="EJ273" s="179">
        <v>13617.34</v>
      </c>
      <c r="EK273" s="179">
        <v>23351.78</v>
      </c>
      <c r="EL273" s="179">
        <v>31227.21</v>
      </c>
      <c r="EM273" s="179">
        <v>28118.41</v>
      </c>
      <c r="EN273" s="179">
        <v>24364.9</v>
      </c>
      <c r="EO273" s="179">
        <v>11145.34</v>
      </c>
      <c r="EP273" s="179">
        <v>8991.98</v>
      </c>
      <c r="EQ273" s="179">
        <v>24539.599999999999</v>
      </c>
      <c r="ER273" s="179">
        <v>54540.4</v>
      </c>
      <c r="ES273" s="179">
        <v>47936.800000000003</v>
      </c>
      <c r="ET273" s="179">
        <v>51399.08</v>
      </c>
      <c r="EU273" s="179">
        <v>21554.67</v>
      </c>
      <c r="EV273" s="179">
        <v>11220.4</v>
      </c>
      <c r="EW273" s="179">
        <v>26113.56</v>
      </c>
      <c r="EX273" s="179">
        <v>28972.75</v>
      </c>
      <c r="EY273" s="179">
        <v>27278.400000000001</v>
      </c>
      <c r="EZ273" s="179">
        <v>24859.4</v>
      </c>
      <c r="FA273" s="179">
        <v>9895.01</v>
      </c>
      <c r="FB273" s="179">
        <v>8938.3700000000008</v>
      </c>
      <c r="FC273" s="179">
        <v>26460.41</v>
      </c>
      <c r="FD273" s="179">
        <v>48233.599999999999</v>
      </c>
      <c r="FE273" s="179">
        <v>48478.79</v>
      </c>
      <c r="FF273" s="179">
        <v>53319.91</v>
      </c>
      <c r="FG273" s="179">
        <v>19331.46</v>
      </c>
      <c r="FH273" s="179">
        <v>11470.52</v>
      </c>
      <c r="FI273" s="179">
        <v>27897.78</v>
      </c>
      <c r="FJ273" s="179">
        <v>31667.65</v>
      </c>
      <c r="FK273" s="179">
        <v>26980.74</v>
      </c>
      <c r="FL273" s="179">
        <v>26373.99</v>
      </c>
      <c r="FM273" s="179">
        <v>10256.81</v>
      </c>
      <c r="FN273" s="179">
        <v>9164.7999999999993</v>
      </c>
      <c r="FO273" s="179">
        <v>26126.75</v>
      </c>
      <c r="FP273" s="179">
        <v>47234.55</v>
      </c>
      <c r="FQ273" s="179">
        <v>50194.45</v>
      </c>
      <c r="FR273" s="179">
        <v>53940.93</v>
      </c>
      <c r="FS273" s="179">
        <v>18395.71</v>
      </c>
      <c r="FT273" s="179">
        <v>11704.31</v>
      </c>
      <c r="FU273" s="179">
        <v>28034.400000000001</v>
      </c>
      <c r="FV273" s="179">
        <v>28328.3</v>
      </c>
      <c r="FW273" s="179">
        <v>29374.46</v>
      </c>
      <c r="FX273" s="179">
        <v>26622.31</v>
      </c>
      <c r="FY273" s="179">
        <v>25208.87</v>
      </c>
      <c r="FZ273" s="179">
        <v>24874.16</v>
      </c>
      <c r="GA273" s="179">
        <v>25378.71</v>
      </c>
    </row>
    <row r="274" spans="2:183">
      <c r="B274" s="96" t="s">
        <v>9</v>
      </c>
      <c r="C274" s="166" t="s">
        <v>318</v>
      </c>
      <c r="D274" s="178">
        <v>0</v>
      </c>
      <c r="E274" s="179">
        <v>0</v>
      </c>
      <c r="F274" s="179">
        <v>0</v>
      </c>
      <c r="G274" s="179">
        <v>0</v>
      </c>
      <c r="H274" s="179">
        <v>0</v>
      </c>
      <c r="I274" s="179">
        <v>0</v>
      </c>
      <c r="J274" s="179">
        <v>18540</v>
      </c>
      <c r="K274" s="179">
        <v>0</v>
      </c>
      <c r="L274" s="179">
        <v>0</v>
      </c>
      <c r="M274" s="179">
        <v>0</v>
      </c>
      <c r="N274" s="179">
        <v>0</v>
      </c>
      <c r="O274" s="179">
        <v>0</v>
      </c>
      <c r="P274" s="179">
        <v>0</v>
      </c>
      <c r="Q274" s="179">
        <v>0</v>
      </c>
      <c r="R274" s="179">
        <v>0</v>
      </c>
      <c r="S274" s="179">
        <v>0</v>
      </c>
      <c r="T274" s="179">
        <v>0</v>
      </c>
      <c r="U274" s="179">
        <v>0</v>
      </c>
      <c r="V274" s="179">
        <v>0</v>
      </c>
      <c r="W274" s="179">
        <v>0</v>
      </c>
      <c r="X274" s="179">
        <v>0</v>
      </c>
      <c r="Y274" s="179">
        <v>0</v>
      </c>
      <c r="Z274" s="179">
        <v>0</v>
      </c>
      <c r="AA274" s="179">
        <v>0</v>
      </c>
      <c r="AB274" s="179">
        <v>0</v>
      </c>
      <c r="AC274" s="179">
        <v>0</v>
      </c>
      <c r="AD274" s="179">
        <v>0</v>
      </c>
      <c r="AE274" s="179">
        <v>0</v>
      </c>
      <c r="AF274" s="179">
        <v>0</v>
      </c>
      <c r="AG274" s="179">
        <v>0</v>
      </c>
      <c r="AH274" s="179">
        <v>0</v>
      </c>
      <c r="AI274" s="179">
        <v>0</v>
      </c>
      <c r="AJ274" s="179">
        <v>0</v>
      </c>
      <c r="AK274" s="179">
        <v>0</v>
      </c>
      <c r="AL274" s="179">
        <v>0</v>
      </c>
      <c r="AM274" s="179">
        <v>0</v>
      </c>
      <c r="AN274" s="179">
        <v>0</v>
      </c>
      <c r="AO274" s="179">
        <v>0</v>
      </c>
      <c r="AP274" s="179">
        <v>0</v>
      </c>
      <c r="AQ274" s="179">
        <v>0</v>
      </c>
      <c r="AR274" s="179">
        <v>0</v>
      </c>
      <c r="AS274" s="179">
        <v>0</v>
      </c>
      <c r="AT274" s="179">
        <v>0</v>
      </c>
      <c r="AU274" s="179">
        <v>0</v>
      </c>
      <c r="AV274" s="179">
        <v>0</v>
      </c>
      <c r="AW274" s="179">
        <v>0</v>
      </c>
      <c r="AX274" s="179">
        <v>0</v>
      </c>
      <c r="AY274" s="179">
        <v>0</v>
      </c>
      <c r="AZ274" s="179">
        <v>0</v>
      </c>
      <c r="BA274" s="179">
        <v>0</v>
      </c>
      <c r="BB274" s="179">
        <v>0</v>
      </c>
      <c r="BC274" s="179">
        <v>0</v>
      </c>
      <c r="BD274" s="179">
        <v>0</v>
      </c>
      <c r="BE274" s="179">
        <v>0</v>
      </c>
      <c r="BF274" s="179">
        <v>0</v>
      </c>
      <c r="BG274" s="179">
        <v>0</v>
      </c>
      <c r="BH274" s="179">
        <v>0</v>
      </c>
      <c r="BI274" s="179">
        <v>0</v>
      </c>
      <c r="BJ274" s="179">
        <v>0</v>
      </c>
      <c r="BK274" s="179">
        <v>0</v>
      </c>
      <c r="BL274" s="179">
        <v>0</v>
      </c>
      <c r="BM274" s="179">
        <v>0</v>
      </c>
      <c r="BN274" s="179">
        <v>0</v>
      </c>
      <c r="BO274" s="179">
        <v>0</v>
      </c>
      <c r="BP274" s="179">
        <v>0</v>
      </c>
      <c r="BQ274" s="179">
        <v>0</v>
      </c>
      <c r="BR274" s="179">
        <v>0</v>
      </c>
      <c r="BS274" s="179">
        <v>0</v>
      </c>
      <c r="BT274" s="179">
        <v>0</v>
      </c>
      <c r="BU274" s="179">
        <v>0</v>
      </c>
      <c r="BV274" s="179">
        <v>0</v>
      </c>
      <c r="BW274" s="179">
        <v>0</v>
      </c>
      <c r="BX274" s="179">
        <v>0</v>
      </c>
      <c r="BY274" s="179">
        <v>0</v>
      </c>
      <c r="BZ274" s="179">
        <v>0</v>
      </c>
      <c r="CA274" s="179">
        <v>0</v>
      </c>
      <c r="CB274" s="179">
        <v>0</v>
      </c>
      <c r="CC274" s="179">
        <v>0</v>
      </c>
      <c r="CD274" s="179">
        <v>28350</v>
      </c>
      <c r="CE274" s="179">
        <v>27350</v>
      </c>
      <c r="CF274" s="179">
        <v>0</v>
      </c>
      <c r="CG274" s="179">
        <v>0</v>
      </c>
      <c r="CH274" s="179">
        <v>0</v>
      </c>
      <c r="CI274" s="179">
        <v>0</v>
      </c>
      <c r="CJ274" s="179">
        <v>19350</v>
      </c>
      <c r="CK274" s="179">
        <v>17440</v>
      </c>
      <c r="CL274" s="179">
        <v>0</v>
      </c>
      <c r="CM274" s="179">
        <v>0</v>
      </c>
      <c r="CN274" s="179">
        <v>0</v>
      </c>
      <c r="CO274" s="179">
        <v>19440</v>
      </c>
      <c r="CP274" s="179">
        <v>28440</v>
      </c>
      <c r="CQ274" s="179">
        <v>27540</v>
      </c>
      <c r="CR274" s="179">
        <v>18350</v>
      </c>
      <c r="CS274" s="179">
        <v>19440</v>
      </c>
      <c r="CT274" s="179">
        <v>15440</v>
      </c>
      <c r="CU274" s="179">
        <v>40260</v>
      </c>
      <c r="CV274" s="179">
        <v>29350</v>
      </c>
      <c r="CW274" s="179">
        <v>35440</v>
      </c>
      <c r="CX274" s="179">
        <v>42350</v>
      </c>
      <c r="CY274" s="179">
        <v>29350</v>
      </c>
      <c r="CZ274" s="179">
        <v>18440</v>
      </c>
      <c r="DA274" s="179">
        <v>20350</v>
      </c>
      <c r="DB274" s="179">
        <v>20260</v>
      </c>
      <c r="DC274" s="179">
        <v>21260</v>
      </c>
      <c r="DD274" s="179">
        <v>20260</v>
      </c>
      <c r="DE274" s="179">
        <v>17630</v>
      </c>
      <c r="DF274" s="179">
        <v>16440</v>
      </c>
      <c r="DG274" s="179">
        <v>28350</v>
      </c>
      <c r="DH274" s="179">
        <v>37260</v>
      </c>
      <c r="DI274" s="179">
        <v>35170</v>
      </c>
      <c r="DJ274" s="179">
        <v>39260</v>
      </c>
      <c r="DK274" s="179">
        <v>24630</v>
      </c>
      <c r="DL274" s="179">
        <v>20350</v>
      </c>
      <c r="DM274" s="179">
        <v>21070</v>
      </c>
      <c r="DN274" s="179">
        <v>19630</v>
      </c>
      <c r="DO274" s="179">
        <v>21260</v>
      </c>
      <c r="DP274" s="179">
        <v>19260</v>
      </c>
      <c r="DQ274" s="179">
        <v>18440</v>
      </c>
      <c r="DR274" s="179">
        <v>19170</v>
      </c>
      <c r="DS274" s="179">
        <v>28350</v>
      </c>
      <c r="DT274" s="179">
        <v>37350</v>
      </c>
      <c r="DU274" s="179">
        <v>34170</v>
      </c>
      <c r="DV274" s="179">
        <v>39070</v>
      </c>
      <c r="DW274" s="179">
        <v>24350</v>
      </c>
      <c r="DX274" s="179">
        <v>20350</v>
      </c>
      <c r="DY274" s="179">
        <v>21440</v>
      </c>
      <c r="DZ274" s="179">
        <v>19440</v>
      </c>
      <c r="EA274" s="179">
        <v>23070</v>
      </c>
      <c r="EB274" s="179">
        <v>16540</v>
      </c>
      <c r="EC274" s="179">
        <v>19070</v>
      </c>
      <c r="ED274" s="179">
        <v>18440</v>
      </c>
      <c r="EE274" s="179">
        <v>17350</v>
      </c>
      <c r="EF274" s="179">
        <v>38260</v>
      </c>
      <c r="EG274" s="179">
        <v>38070</v>
      </c>
      <c r="EH274" s="179">
        <v>37540</v>
      </c>
      <c r="EI274" s="179">
        <v>15440</v>
      </c>
      <c r="EJ274" s="179">
        <v>10260</v>
      </c>
      <c r="EK274" s="179">
        <v>17540</v>
      </c>
      <c r="EL274" s="179">
        <v>23350</v>
      </c>
      <c r="EM274" s="179">
        <v>20980</v>
      </c>
      <c r="EN274" s="179">
        <v>18260</v>
      </c>
      <c r="EO274" s="179">
        <v>8350</v>
      </c>
      <c r="EP274" s="179">
        <v>6720</v>
      </c>
      <c r="EQ274" s="179">
        <v>18260</v>
      </c>
      <c r="ER274" s="179">
        <v>40260</v>
      </c>
      <c r="ES274" s="179">
        <v>35440</v>
      </c>
      <c r="ET274" s="179">
        <v>38350</v>
      </c>
      <c r="EU274" s="179">
        <v>16070</v>
      </c>
      <c r="EV274" s="179">
        <v>8350</v>
      </c>
      <c r="EW274" s="179">
        <v>19350</v>
      </c>
      <c r="EX274" s="179">
        <v>21350</v>
      </c>
      <c r="EY274" s="179">
        <v>20070</v>
      </c>
      <c r="EZ274" s="179">
        <v>18440</v>
      </c>
      <c r="FA274" s="179">
        <v>7350</v>
      </c>
      <c r="FB274" s="179">
        <v>6630</v>
      </c>
      <c r="FC274" s="179">
        <v>19540</v>
      </c>
      <c r="FD274" s="179">
        <v>35350</v>
      </c>
      <c r="FE274" s="179">
        <v>35440</v>
      </c>
      <c r="FF274" s="179">
        <v>39350</v>
      </c>
      <c r="FG274" s="179">
        <v>14260</v>
      </c>
      <c r="FH274" s="179">
        <v>8440</v>
      </c>
      <c r="FI274" s="179">
        <v>20440</v>
      </c>
      <c r="FJ274" s="179">
        <v>23070</v>
      </c>
      <c r="FK274" s="179">
        <v>19630</v>
      </c>
      <c r="FL274" s="179">
        <v>19350</v>
      </c>
      <c r="FM274" s="179">
        <v>7540</v>
      </c>
      <c r="FN274" s="179">
        <v>6720</v>
      </c>
      <c r="FO274" s="179">
        <v>19070</v>
      </c>
      <c r="FP274" s="179">
        <v>34260</v>
      </c>
      <c r="FQ274" s="179">
        <v>36350</v>
      </c>
      <c r="FR274" s="179">
        <v>39440</v>
      </c>
      <c r="FS274" s="179">
        <v>13440</v>
      </c>
      <c r="FT274" s="179">
        <v>8540</v>
      </c>
      <c r="FU274" s="179">
        <v>20350</v>
      </c>
      <c r="FV274" s="179">
        <v>20440</v>
      </c>
      <c r="FW274" s="179">
        <v>21170</v>
      </c>
      <c r="FX274" s="179">
        <v>19350</v>
      </c>
      <c r="FY274" s="179">
        <v>18350</v>
      </c>
      <c r="FZ274" s="179">
        <v>18070</v>
      </c>
      <c r="GA274" s="179">
        <v>18350</v>
      </c>
    </row>
    <row r="275" spans="2:183">
      <c r="B275" s="96" t="s">
        <v>9</v>
      </c>
      <c r="C275" s="166" t="s">
        <v>43</v>
      </c>
      <c r="D275" s="175">
        <v>0</v>
      </c>
      <c r="E275" s="176">
        <v>0</v>
      </c>
      <c r="F275" s="176">
        <v>0</v>
      </c>
      <c r="G275" s="176">
        <v>0</v>
      </c>
      <c r="H275" s="176">
        <v>0</v>
      </c>
      <c r="I275" s="176">
        <v>0</v>
      </c>
      <c r="J275" s="176">
        <v>2.81</v>
      </c>
      <c r="K275" s="176">
        <v>0</v>
      </c>
      <c r="L275" s="176">
        <v>0</v>
      </c>
      <c r="M275" s="176">
        <v>0</v>
      </c>
      <c r="N275" s="176">
        <v>0</v>
      </c>
      <c r="O275" s="176">
        <v>0</v>
      </c>
      <c r="P275" s="176">
        <v>0</v>
      </c>
      <c r="Q275" s="176">
        <v>0</v>
      </c>
      <c r="R275" s="176">
        <v>0</v>
      </c>
      <c r="S275" s="176">
        <v>0</v>
      </c>
      <c r="T275" s="176">
        <v>0</v>
      </c>
      <c r="U275" s="176">
        <v>0</v>
      </c>
      <c r="V275" s="176">
        <v>0</v>
      </c>
      <c r="W275" s="176">
        <v>0</v>
      </c>
      <c r="X275" s="176">
        <v>0</v>
      </c>
      <c r="Y275" s="176">
        <v>0</v>
      </c>
      <c r="Z275" s="176">
        <v>0</v>
      </c>
      <c r="AA275" s="176">
        <v>0</v>
      </c>
      <c r="AB275" s="176">
        <v>0</v>
      </c>
      <c r="AC275" s="176">
        <v>0</v>
      </c>
      <c r="AD275" s="176">
        <v>0</v>
      </c>
      <c r="AE275" s="176">
        <v>0</v>
      </c>
      <c r="AF275" s="176">
        <v>0</v>
      </c>
      <c r="AG275" s="176">
        <v>0</v>
      </c>
      <c r="AH275" s="176">
        <v>0</v>
      </c>
      <c r="AI275" s="176">
        <v>0</v>
      </c>
      <c r="AJ275" s="176">
        <v>0</v>
      </c>
      <c r="AK275" s="176">
        <v>0</v>
      </c>
      <c r="AL275" s="176">
        <v>0</v>
      </c>
      <c r="AM275" s="176">
        <v>0</v>
      </c>
      <c r="AN275" s="176">
        <v>0</v>
      </c>
      <c r="AO275" s="176">
        <v>0</v>
      </c>
      <c r="AP275" s="176">
        <v>0</v>
      </c>
      <c r="AQ275" s="176">
        <v>0</v>
      </c>
      <c r="AR275" s="176">
        <v>0</v>
      </c>
      <c r="AS275" s="176">
        <v>0</v>
      </c>
      <c r="AT275" s="176">
        <v>0</v>
      </c>
      <c r="AU275" s="176">
        <v>0</v>
      </c>
      <c r="AV275" s="176">
        <v>0</v>
      </c>
      <c r="AW275" s="176">
        <v>0</v>
      </c>
      <c r="AX275" s="176">
        <v>0</v>
      </c>
      <c r="AY275" s="176">
        <v>0</v>
      </c>
      <c r="AZ275" s="176">
        <v>0</v>
      </c>
      <c r="BA275" s="176">
        <v>0</v>
      </c>
      <c r="BB275" s="176">
        <v>0</v>
      </c>
      <c r="BC275" s="176">
        <v>0</v>
      </c>
      <c r="BD275" s="176">
        <v>0</v>
      </c>
      <c r="BE275" s="176">
        <v>0</v>
      </c>
      <c r="BF275" s="176">
        <v>0</v>
      </c>
      <c r="BG275" s="176">
        <v>0</v>
      </c>
      <c r="BH275" s="176">
        <v>0</v>
      </c>
      <c r="BI275" s="176">
        <v>0</v>
      </c>
      <c r="BJ275" s="176">
        <v>0</v>
      </c>
      <c r="BK275" s="176">
        <v>0</v>
      </c>
      <c r="BL275" s="176">
        <v>0</v>
      </c>
      <c r="BM275" s="176">
        <v>0</v>
      </c>
      <c r="BN275" s="176">
        <v>0</v>
      </c>
      <c r="BO275" s="176">
        <v>0</v>
      </c>
      <c r="BP275" s="176">
        <v>0</v>
      </c>
      <c r="BQ275" s="176">
        <v>0</v>
      </c>
      <c r="BR275" s="176">
        <v>0</v>
      </c>
      <c r="BS275" s="176">
        <v>0</v>
      </c>
      <c r="BT275" s="176">
        <v>0</v>
      </c>
      <c r="BU275" s="176">
        <v>0</v>
      </c>
      <c r="BV275" s="176">
        <v>0</v>
      </c>
      <c r="BW275" s="176">
        <v>0</v>
      </c>
      <c r="BX275" s="176">
        <v>0</v>
      </c>
      <c r="BY275" s="176">
        <v>0</v>
      </c>
      <c r="BZ275" s="176">
        <v>0</v>
      </c>
      <c r="CA275" s="176">
        <v>0</v>
      </c>
      <c r="CB275" s="176">
        <v>0</v>
      </c>
      <c r="CC275" s="176">
        <v>0</v>
      </c>
      <c r="CD275" s="176">
        <v>3.89</v>
      </c>
      <c r="CE275" s="176">
        <v>3.51</v>
      </c>
      <c r="CF275" s="176">
        <v>0</v>
      </c>
      <c r="CG275" s="176">
        <v>0</v>
      </c>
      <c r="CH275" s="176">
        <v>0</v>
      </c>
      <c r="CI275" s="176">
        <v>0</v>
      </c>
      <c r="CJ275" s="176">
        <v>0.98</v>
      </c>
      <c r="CK275" s="176">
        <v>1.24</v>
      </c>
      <c r="CL275" s="176">
        <v>0</v>
      </c>
      <c r="CM275" s="176">
        <v>0</v>
      </c>
      <c r="CN275" s="176">
        <v>0</v>
      </c>
      <c r="CO275" s="176">
        <v>3.64</v>
      </c>
      <c r="CP275" s="176">
        <v>7.07</v>
      </c>
      <c r="CQ275" s="176">
        <v>5.64</v>
      </c>
      <c r="CR275" s="176">
        <v>3.64</v>
      </c>
      <c r="CS275" s="176">
        <v>0.84</v>
      </c>
      <c r="CT275" s="176">
        <v>0.97</v>
      </c>
      <c r="CU275" s="176">
        <v>3.3</v>
      </c>
      <c r="CV275" s="176">
        <v>4.93</v>
      </c>
      <c r="CW275" s="176">
        <v>4.47</v>
      </c>
      <c r="CX275" s="176">
        <v>3.9</v>
      </c>
      <c r="CY275" s="176">
        <v>4.38</v>
      </c>
      <c r="CZ275" s="176">
        <v>3.68</v>
      </c>
      <c r="DA275" s="176">
        <v>5.03</v>
      </c>
      <c r="DB275" s="176">
        <v>5.28</v>
      </c>
      <c r="DC275" s="176">
        <v>5.26</v>
      </c>
      <c r="DD275" s="176">
        <v>4.3499999999999996</v>
      </c>
      <c r="DE275" s="176">
        <v>2.27</v>
      </c>
      <c r="DF275" s="176">
        <v>1.2</v>
      </c>
      <c r="DG275" s="176">
        <v>2.58</v>
      </c>
      <c r="DH275" s="176">
        <v>4.1500000000000004</v>
      </c>
      <c r="DI275" s="176">
        <v>3.97</v>
      </c>
      <c r="DJ275" s="176">
        <v>3.21</v>
      </c>
      <c r="DK275" s="176">
        <v>2.58</v>
      </c>
      <c r="DL275" s="176">
        <v>3.57</v>
      </c>
      <c r="DM275" s="176">
        <v>5.21</v>
      </c>
      <c r="DN275" s="176">
        <v>5.31</v>
      </c>
      <c r="DO275" s="176">
        <v>5.19</v>
      </c>
      <c r="DP275" s="176">
        <v>3.91</v>
      </c>
      <c r="DQ275" s="176">
        <v>2.31</v>
      </c>
      <c r="DR275" s="176">
        <v>1.39</v>
      </c>
      <c r="DS275" s="176">
        <v>2.4</v>
      </c>
      <c r="DT275" s="176">
        <v>4.08</v>
      </c>
      <c r="DU275" s="176">
        <v>3.57</v>
      </c>
      <c r="DV275" s="176">
        <v>3.37</v>
      </c>
      <c r="DW275" s="176">
        <v>2.48</v>
      </c>
      <c r="DX275" s="176">
        <v>3.64</v>
      </c>
      <c r="DY275" s="176">
        <v>4.63</v>
      </c>
      <c r="DZ275" s="176">
        <v>4.2300000000000004</v>
      </c>
      <c r="EA275" s="176">
        <v>5.3</v>
      </c>
      <c r="EB275" s="176">
        <v>3.28</v>
      </c>
      <c r="EC275" s="176">
        <v>2.23</v>
      </c>
      <c r="ED275" s="176">
        <v>1.38</v>
      </c>
      <c r="EE275" s="176">
        <v>1.57</v>
      </c>
      <c r="EF275" s="176">
        <v>3.72</v>
      </c>
      <c r="EG275" s="176">
        <v>3.89</v>
      </c>
      <c r="EH275" s="176">
        <v>2.92</v>
      </c>
      <c r="EI275" s="176">
        <v>1.31</v>
      </c>
      <c r="EJ275" s="176">
        <v>2.04</v>
      </c>
      <c r="EK275" s="176">
        <v>3.75</v>
      </c>
      <c r="EL275" s="176">
        <v>5.07</v>
      </c>
      <c r="EM275" s="176">
        <v>4.8600000000000003</v>
      </c>
      <c r="EN275" s="176">
        <v>3.55</v>
      </c>
      <c r="EO275" s="176">
        <v>0.74</v>
      </c>
      <c r="EP275" s="176">
        <v>0.6</v>
      </c>
      <c r="EQ275" s="176">
        <v>1.72</v>
      </c>
      <c r="ER275" s="176">
        <v>3.79</v>
      </c>
      <c r="ES275" s="176">
        <v>3.13</v>
      </c>
      <c r="ET275" s="176">
        <v>3.23</v>
      </c>
      <c r="EU275" s="176">
        <v>1.21</v>
      </c>
      <c r="EV275" s="176">
        <v>1.86</v>
      </c>
      <c r="EW275" s="176">
        <v>3.69</v>
      </c>
      <c r="EX275" s="176">
        <v>4.71</v>
      </c>
      <c r="EY275" s="176">
        <v>4.4800000000000004</v>
      </c>
      <c r="EZ275" s="176">
        <v>3.16</v>
      </c>
      <c r="FA275" s="176">
        <v>0.66</v>
      </c>
      <c r="FB275" s="176">
        <v>0.6</v>
      </c>
      <c r="FC275" s="176">
        <v>1.76</v>
      </c>
      <c r="FD275" s="176">
        <v>3.27</v>
      </c>
      <c r="FE275" s="176">
        <v>3.2</v>
      </c>
      <c r="FF275" s="176">
        <v>2.98</v>
      </c>
      <c r="FG275" s="176">
        <v>0.94</v>
      </c>
      <c r="FH275" s="176">
        <v>2.0699999999999998</v>
      </c>
      <c r="FI275" s="176">
        <v>4.08</v>
      </c>
      <c r="FJ275" s="176">
        <v>5.03</v>
      </c>
      <c r="FK275" s="176">
        <v>4.5599999999999996</v>
      </c>
      <c r="FL275" s="176">
        <v>3.33</v>
      </c>
      <c r="FM275" s="176">
        <v>0.66</v>
      </c>
      <c r="FN275" s="176">
        <v>0.6</v>
      </c>
      <c r="FO275" s="176">
        <v>1.81</v>
      </c>
      <c r="FP275" s="176">
        <v>3.29</v>
      </c>
      <c r="FQ275" s="176">
        <v>3.48</v>
      </c>
      <c r="FR275" s="176">
        <v>3.37</v>
      </c>
      <c r="FS275" s="176">
        <v>1.18</v>
      </c>
      <c r="FT275" s="176">
        <v>1.94</v>
      </c>
      <c r="FU275" s="176">
        <v>4.1500000000000004</v>
      </c>
      <c r="FV275" s="176">
        <v>4.4800000000000004</v>
      </c>
      <c r="FW275" s="176">
        <v>4.88</v>
      </c>
      <c r="FX275" s="176">
        <v>3.18</v>
      </c>
      <c r="FY275" s="176">
        <v>1.27</v>
      </c>
      <c r="FZ275" s="176">
        <v>1.23</v>
      </c>
      <c r="GA275" s="176">
        <v>1.72</v>
      </c>
    </row>
    <row r="276" spans="2:183">
      <c r="B276" s="96" t="s">
        <v>9</v>
      </c>
      <c r="C276" s="166" t="s">
        <v>44</v>
      </c>
      <c r="D276" s="178">
        <v>0</v>
      </c>
      <c r="E276" s="179">
        <v>0</v>
      </c>
      <c r="F276" s="179">
        <v>0</v>
      </c>
      <c r="G276" s="179">
        <v>0</v>
      </c>
      <c r="H276" s="179">
        <v>0</v>
      </c>
      <c r="I276" s="179">
        <v>0</v>
      </c>
      <c r="J276" s="179">
        <v>3.86</v>
      </c>
      <c r="K276" s="179">
        <v>0</v>
      </c>
      <c r="L276" s="179">
        <v>0</v>
      </c>
      <c r="M276" s="179">
        <v>0</v>
      </c>
      <c r="N276" s="179">
        <v>0</v>
      </c>
      <c r="O276" s="179">
        <v>0</v>
      </c>
      <c r="P276" s="179">
        <v>0</v>
      </c>
      <c r="Q276" s="179">
        <v>0</v>
      </c>
      <c r="R276" s="179">
        <v>0</v>
      </c>
      <c r="S276" s="179">
        <v>0</v>
      </c>
      <c r="T276" s="179">
        <v>0</v>
      </c>
      <c r="U276" s="179">
        <v>0</v>
      </c>
      <c r="V276" s="179">
        <v>0</v>
      </c>
      <c r="W276" s="179">
        <v>0</v>
      </c>
      <c r="X276" s="179">
        <v>0</v>
      </c>
      <c r="Y276" s="179">
        <v>0</v>
      </c>
      <c r="Z276" s="179">
        <v>0</v>
      </c>
      <c r="AA276" s="179">
        <v>0</v>
      </c>
      <c r="AB276" s="179">
        <v>0</v>
      </c>
      <c r="AC276" s="179">
        <v>0</v>
      </c>
      <c r="AD276" s="179">
        <v>0</v>
      </c>
      <c r="AE276" s="179">
        <v>0</v>
      </c>
      <c r="AF276" s="179">
        <v>0</v>
      </c>
      <c r="AG276" s="179">
        <v>0</v>
      </c>
      <c r="AH276" s="179">
        <v>0</v>
      </c>
      <c r="AI276" s="179">
        <v>0</v>
      </c>
      <c r="AJ276" s="179">
        <v>0</v>
      </c>
      <c r="AK276" s="179">
        <v>0</v>
      </c>
      <c r="AL276" s="179">
        <v>0</v>
      </c>
      <c r="AM276" s="179">
        <v>0</v>
      </c>
      <c r="AN276" s="179">
        <v>0</v>
      </c>
      <c r="AO276" s="179">
        <v>0</v>
      </c>
      <c r="AP276" s="179">
        <v>0</v>
      </c>
      <c r="AQ276" s="179">
        <v>0</v>
      </c>
      <c r="AR276" s="179">
        <v>0</v>
      </c>
      <c r="AS276" s="179">
        <v>0</v>
      </c>
      <c r="AT276" s="179">
        <v>0</v>
      </c>
      <c r="AU276" s="179">
        <v>0</v>
      </c>
      <c r="AV276" s="179">
        <v>0</v>
      </c>
      <c r="AW276" s="179">
        <v>0</v>
      </c>
      <c r="AX276" s="179">
        <v>0</v>
      </c>
      <c r="AY276" s="179">
        <v>0</v>
      </c>
      <c r="AZ276" s="179">
        <v>0</v>
      </c>
      <c r="BA276" s="179">
        <v>0</v>
      </c>
      <c r="BB276" s="179">
        <v>0</v>
      </c>
      <c r="BC276" s="179">
        <v>0</v>
      </c>
      <c r="BD276" s="179">
        <v>0</v>
      </c>
      <c r="BE276" s="179">
        <v>0</v>
      </c>
      <c r="BF276" s="179">
        <v>0</v>
      </c>
      <c r="BG276" s="179">
        <v>0</v>
      </c>
      <c r="BH276" s="179">
        <v>0</v>
      </c>
      <c r="BI276" s="179">
        <v>0</v>
      </c>
      <c r="BJ276" s="179">
        <v>0</v>
      </c>
      <c r="BK276" s="179">
        <v>0</v>
      </c>
      <c r="BL276" s="179">
        <v>0</v>
      </c>
      <c r="BM276" s="179">
        <v>0</v>
      </c>
      <c r="BN276" s="179">
        <v>0</v>
      </c>
      <c r="BO276" s="179">
        <v>0</v>
      </c>
      <c r="BP276" s="179">
        <v>0</v>
      </c>
      <c r="BQ276" s="179">
        <v>0</v>
      </c>
      <c r="BR276" s="179">
        <v>0</v>
      </c>
      <c r="BS276" s="179">
        <v>0</v>
      </c>
      <c r="BT276" s="179">
        <v>0</v>
      </c>
      <c r="BU276" s="179">
        <v>0</v>
      </c>
      <c r="BV276" s="179">
        <v>0</v>
      </c>
      <c r="BW276" s="179">
        <v>0</v>
      </c>
      <c r="BX276" s="179">
        <v>0</v>
      </c>
      <c r="BY276" s="179">
        <v>0</v>
      </c>
      <c r="BZ276" s="179">
        <v>0</v>
      </c>
      <c r="CA276" s="179">
        <v>0</v>
      </c>
      <c r="CB276" s="179">
        <v>0</v>
      </c>
      <c r="CC276" s="179">
        <v>0</v>
      </c>
      <c r="CD276" s="179">
        <v>8.24</v>
      </c>
      <c r="CE276" s="179">
        <v>7.44</v>
      </c>
      <c r="CF276" s="179">
        <v>0</v>
      </c>
      <c r="CG276" s="179">
        <v>0</v>
      </c>
      <c r="CH276" s="179">
        <v>0</v>
      </c>
      <c r="CI276" s="179">
        <v>0</v>
      </c>
      <c r="CJ276" s="179">
        <v>2.12</v>
      </c>
      <c r="CK276" s="179">
        <v>2.7</v>
      </c>
      <c r="CL276" s="179">
        <v>0</v>
      </c>
      <c r="CM276" s="179">
        <v>0</v>
      </c>
      <c r="CN276" s="179">
        <v>0</v>
      </c>
      <c r="CO276" s="179">
        <v>7.9</v>
      </c>
      <c r="CP276" s="179">
        <v>15.33</v>
      </c>
      <c r="CQ276" s="179">
        <v>12.24</v>
      </c>
      <c r="CR276" s="179">
        <v>7.91</v>
      </c>
      <c r="CS276" s="179">
        <v>1.82</v>
      </c>
      <c r="CT276" s="179">
        <v>2.11</v>
      </c>
      <c r="CU276" s="179">
        <v>7.17</v>
      </c>
      <c r="CV276" s="179">
        <v>11</v>
      </c>
      <c r="CW276" s="179">
        <v>9.9700000000000006</v>
      </c>
      <c r="CX276" s="179">
        <v>8.69</v>
      </c>
      <c r="CY276" s="179">
        <v>9.77</v>
      </c>
      <c r="CZ276" s="179">
        <v>8.1999999999999993</v>
      </c>
      <c r="DA276" s="179">
        <v>11.21</v>
      </c>
      <c r="DB276" s="179">
        <v>11.77</v>
      </c>
      <c r="DC276" s="179">
        <v>11.72</v>
      </c>
      <c r="DD276" s="179">
        <v>9.69</v>
      </c>
      <c r="DE276" s="179">
        <v>5.0599999999999996</v>
      </c>
      <c r="DF276" s="179">
        <v>2.67</v>
      </c>
      <c r="DG276" s="179">
        <v>5.76</v>
      </c>
      <c r="DH276" s="179">
        <v>9.49</v>
      </c>
      <c r="DI276" s="179">
        <v>9.1</v>
      </c>
      <c r="DJ276" s="179">
        <v>7.34</v>
      </c>
      <c r="DK276" s="179">
        <v>5.91</v>
      </c>
      <c r="DL276" s="179">
        <v>8.17</v>
      </c>
      <c r="DM276" s="179">
        <v>11.93</v>
      </c>
      <c r="DN276" s="179">
        <v>12.17</v>
      </c>
      <c r="DO276" s="179">
        <v>11.89</v>
      </c>
      <c r="DP276" s="179">
        <v>8.9600000000000009</v>
      </c>
      <c r="DQ276" s="179">
        <v>5.28</v>
      </c>
      <c r="DR276" s="179">
        <v>3.18</v>
      </c>
      <c r="DS276" s="179">
        <v>5.5</v>
      </c>
      <c r="DT276" s="179">
        <v>9.6199999999999992</v>
      </c>
      <c r="DU276" s="179">
        <v>8.42</v>
      </c>
      <c r="DV276" s="179">
        <v>7.96</v>
      </c>
      <c r="DW276" s="179">
        <v>5.86</v>
      </c>
      <c r="DX276" s="179">
        <v>8.58</v>
      </c>
      <c r="DY276" s="179">
        <v>10.92</v>
      </c>
      <c r="DZ276" s="179">
        <v>9.9700000000000006</v>
      </c>
      <c r="EA276" s="179">
        <v>12.51</v>
      </c>
      <c r="EB276" s="179">
        <v>7.75</v>
      </c>
      <c r="EC276" s="179">
        <v>5.27</v>
      </c>
      <c r="ED276" s="179">
        <v>3.25</v>
      </c>
      <c r="EE276" s="179">
        <v>3.72</v>
      </c>
      <c r="EF276" s="179">
        <v>8.99</v>
      </c>
      <c r="EG276" s="179">
        <v>9.42</v>
      </c>
      <c r="EH276" s="179">
        <v>7.07</v>
      </c>
      <c r="EI276" s="179">
        <v>3.16</v>
      </c>
      <c r="EJ276" s="179">
        <v>4.93</v>
      </c>
      <c r="EK276" s="179">
        <v>9.09</v>
      </c>
      <c r="EL276" s="179">
        <v>12.27</v>
      </c>
      <c r="EM276" s="179">
        <v>11.76</v>
      </c>
      <c r="EN276" s="179">
        <v>8.59</v>
      </c>
      <c r="EO276" s="179">
        <v>1.79</v>
      </c>
      <c r="EP276" s="179">
        <v>1.45</v>
      </c>
      <c r="EQ276" s="179">
        <v>4.1500000000000004</v>
      </c>
      <c r="ER276" s="179">
        <v>9.4499999999999993</v>
      </c>
      <c r="ES276" s="179">
        <v>7.8</v>
      </c>
      <c r="ET276" s="179">
        <v>8.0399999999999991</v>
      </c>
      <c r="EU276" s="179">
        <v>3</v>
      </c>
      <c r="EV276" s="179">
        <v>4.63</v>
      </c>
      <c r="EW276" s="179">
        <v>9.1999999999999993</v>
      </c>
      <c r="EX276" s="179">
        <v>11.74</v>
      </c>
      <c r="EY276" s="179">
        <v>11.16</v>
      </c>
      <c r="EZ276" s="179">
        <v>7.87</v>
      </c>
      <c r="FA276" s="179">
        <v>1.64</v>
      </c>
      <c r="FB276" s="179">
        <v>1.49</v>
      </c>
      <c r="FC276" s="179">
        <v>4.3899999999999997</v>
      </c>
      <c r="FD276" s="179">
        <v>8.3699999999999992</v>
      </c>
      <c r="FE276" s="179">
        <v>8.19</v>
      </c>
      <c r="FF276" s="179">
        <v>7.64</v>
      </c>
      <c r="FG276" s="179">
        <v>2.41</v>
      </c>
      <c r="FH276" s="179">
        <v>5.3</v>
      </c>
      <c r="FI276" s="179">
        <v>10.44</v>
      </c>
      <c r="FJ276" s="179">
        <v>12.88</v>
      </c>
      <c r="FK276" s="179">
        <v>11.68</v>
      </c>
      <c r="FL276" s="179">
        <v>8.5299999999999994</v>
      </c>
      <c r="FM276" s="179">
        <v>1.69</v>
      </c>
      <c r="FN276" s="179">
        <v>1.53</v>
      </c>
      <c r="FO276" s="179">
        <v>4.62</v>
      </c>
      <c r="FP276" s="179">
        <v>8.64</v>
      </c>
      <c r="FQ276" s="179">
        <v>9.16</v>
      </c>
      <c r="FR276" s="179">
        <v>8.8699999999999992</v>
      </c>
      <c r="FS276" s="179">
        <v>3.11</v>
      </c>
      <c r="FT276" s="179">
        <v>5.09</v>
      </c>
      <c r="FU276" s="179">
        <v>10.92</v>
      </c>
      <c r="FV276" s="179">
        <v>11.78</v>
      </c>
      <c r="FW276" s="179">
        <v>12.84</v>
      </c>
      <c r="FX276" s="179">
        <v>8.3699999999999992</v>
      </c>
      <c r="FY276" s="179">
        <v>3.34</v>
      </c>
      <c r="FZ276" s="179">
        <v>3.22</v>
      </c>
      <c r="GA276" s="179">
        <v>4.51</v>
      </c>
    </row>
    <row r="277" spans="2:183">
      <c r="B277" s="171" t="s">
        <v>9</v>
      </c>
      <c r="C277" s="172" t="s">
        <v>45</v>
      </c>
      <c r="D277" s="92">
        <v>0</v>
      </c>
      <c r="E277" s="93">
        <v>0</v>
      </c>
      <c r="F277" s="93">
        <v>0</v>
      </c>
      <c r="G277" s="93">
        <v>0</v>
      </c>
      <c r="H277" s="93">
        <v>0</v>
      </c>
      <c r="I277" s="93">
        <v>0</v>
      </c>
      <c r="J277" s="93">
        <v>6.0609831971643227E-2</v>
      </c>
      <c r="K277" s="93">
        <v>0</v>
      </c>
      <c r="L277" s="93">
        <v>0</v>
      </c>
      <c r="M277" s="93">
        <v>0</v>
      </c>
      <c r="N277" s="93">
        <v>0</v>
      </c>
      <c r="O277" s="93">
        <v>0</v>
      </c>
      <c r="P277" s="93">
        <v>0</v>
      </c>
      <c r="Q277" s="93">
        <v>0</v>
      </c>
      <c r="R277" s="93">
        <v>0</v>
      </c>
      <c r="S277" s="93">
        <v>0</v>
      </c>
      <c r="T277" s="93">
        <v>0</v>
      </c>
      <c r="U277" s="93">
        <v>0</v>
      </c>
      <c r="V277" s="93">
        <v>0</v>
      </c>
      <c r="W277" s="93">
        <v>0</v>
      </c>
      <c r="X277" s="93">
        <v>0</v>
      </c>
      <c r="Y277" s="93">
        <v>0</v>
      </c>
      <c r="Z277" s="93">
        <v>0</v>
      </c>
      <c r="AA277" s="93">
        <v>0</v>
      </c>
      <c r="AB277" s="93">
        <v>0</v>
      </c>
      <c r="AC277" s="93">
        <v>0</v>
      </c>
      <c r="AD277" s="93">
        <v>0</v>
      </c>
      <c r="AE277" s="93">
        <v>0</v>
      </c>
      <c r="AF277" s="93">
        <v>0</v>
      </c>
      <c r="AG277" s="93">
        <v>0</v>
      </c>
      <c r="AH277" s="93">
        <v>0</v>
      </c>
      <c r="AI277" s="93">
        <v>0</v>
      </c>
      <c r="AJ277" s="93">
        <v>0</v>
      </c>
      <c r="AK277" s="93">
        <v>0</v>
      </c>
      <c r="AL277" s="93">
        <v>0</v>
      </c>
      <c r="AM277" s="93">
        <v>0</v>
      </c>
      <c r="AN277" s="93">
        <v>0</v>
      </c>
      <c r="AO277" s="93">
        <v>0</v>
      </c>
      <c r="AP277" s="93">
        <v>0</v>
      </c>
      <c r="AQ277" s="93">
        <v>0</v>
      </c>
      <c r="AR277" s="93">
        <v>0</v>
      </c>
      <c r="AS277" s="93">
        <v>0</v>
      </c>
      <c r="AT277" s="93">
        <v>0</v>
      </c>
      <c r="AU277" s="93">
        <v>0</v>
      </c>
      <c r="AV277" s="93">
        <v>0</v>
      </c>
      <c r="AW277" s="93">
        <v>0</v>
      </c>
      <c r="AX277" s="93">
        <v>0</v>
      </c>
      <c r="AY277" s="93">
        <v>0</v>
      </c>
      <c r="AZ277" s="93">
        <v>0</v>
      </c>
      <c r="BA277" s="93">
        <v>0</v>
      </c>
      <c r="BB277" s="93">
        <v>0</v>
      </c>
      <c r="BC277" s="93">
        <v>0</v>
      </c>
      <c r="BD277" s="93">
        <v>0</v>
      </c>
      <c r="BE277" s="93">
        <v>0</v>
      </c>
      <c r="BF277" s="93">
        <v>0</v>
      </c>
      <c r="BG277" s="93">
        <v>0</v>
      </c>
      <c r="BH277" s="93">
        <v>0</v>
      </c>
      <c r="BI277" s="93">
        <v>0</v>
      </c>
      <c r="BJ277" s="93">
        <v>0</v>
      </c>
      <c r="BK277" s="93">
        <v>0</v>
      </c>
      <c r="BL277" s="93">
        <v>0</v>
      </c>
      <c r="BM277" s="93">
        <v>0</v>
      </c>
      <c r="BN277" s="93">
        <v>0</v>
      </c>
      <c r="BO277" s="93">
        <v>0</v>
      </c>
      <c r="BP277" s="93">
        <v>0</v>
      </c>
      <c r="BQ277" s="93">
        <v>0</v>
      </c>
      <c r="BR277" s="93">
        <v>0</v>
      </c>
      <c r="BS277" s="93">
        <v>0</v>
      </c>
      <c r="BT277" s="93">
        <v>0</v>
      </c>
      <c r="BU277" s="93">
        <v>0</v>
      </c>
      <c r="BV277" s="93">
        <v>0</v>
      </c>
      <c r="BW277" s="93">
        <v>0</v>
      </c>
      <c r="BX277" s="93">
        <v>0</v>
      </c>
      <c r="BY277" s="93">
        <v>0</v>
      </c>
      <c r="BZ277" s="93">
        <v>0</v>
      </c>
      <c r="CA277" s="93">
        <v>0</v>
      </c>
      <c r="CB277" s="93">
        <v>0</v>
      </c>
      <c r="CC277" s="93">
        <v>0</v>
      </c>
      <c r="CD277" s="93">
        <v>6.0648529222495987E-2</v>
      </c>
      <c r="CE277" s="93">
        <v>6.0657915451852222E-2</v>
      </c>
      <c r="CF277" s="93">
        <v>0</v>
      </c>
      <c r="CG277" s="93">
        <v>0</v>
      </c>
      <c r="CH277" s="93">
        <v>0</v>
      </c>
      <c r="CI277" s="93">
        <v>0</v>
      </c>
      <c r="CJ277" s="93">
        <v>6.1696567467399974E-2</v>
      </c>
      <c r="CK277" s="93">
        <v>6.1033383784315894E-2</v>
      </c>
      <c r="CL277" s="93">
        <v>0</v>
      </c>
      <c r="CM277" s="93">
        <v>0</v>
      </c>
      <c r="CN277" s="93">
        <v>0</v>
      </c>
      <c r="CO277" s="93">
        <v>6.041973122514948E-2</v>
      </c>
      <c r="CP277" s="93">
        <v>6.0362679812696392E-2</v>
      </c>
      <c r="CQ277" s="93">
        <v>6.0371603274431591E-2</v>
      </c>
      <c r="CR277" s="93">
        <v>6.0342491715547814E-2</v>
      </c>
      <c r="CS277" s="93">
        <v>6.2106152723465702E-2</v>
      </c>
      <c r="CT277" s="93">
        <v>6.1232831529226844E-2</v>
      </c>
      <c r="CU277" s="93">
        <v>6.0953017045049455E-2</v>
      </c>
      <c r="CV277" s="93">
        <v>6.0448698550555471E-2</v>
      </c>
      <c r="CW277" s="93">
        <v>6.0655292917232602E-2</v>
      </c>
      <c r="CX277" s="93">
        <v>6.0944127673884532E-2</v>
      </c>
      <c r="CY277" s="93">
        <v>6.0547645156240219E-2</v>
      </c>
      <c r="CZ277" s="93">
        <v>6.0419483608793366E-2</v>
      </c>
      <c r="DA277" s="93">
        <v>6.0351764398230215E-2</v>
      </c>
      <c r="DB277" s="93">
        <v>6.0346026171317228E-2</v>
      </c>
      <c r="DC277" s="93">
        <v>6.0357910936968205E-2</v>
      </c>
      <c r="DD277" s="93">
        <v>6.0421932605931969E-2</v>
      </c>
      <c r="DE277" s="93">
        <v>6.0649375805708255E-2</v>
      </c>
      <c r="DF277" s="93">
        <v>6.12570091418429E-2</v>
      </c>
      <c r="DG277" s="93">
        <v>6.0855529680161738E-2</v>
      </c>
      <c r="DH277" s="93">
        <v>6.0796186863159941E-2</v>
      </c>
      <c r="DI277" s="93">
        <v>6.0680664335581502E-2</v>
      </c>
      <c r="DJ277" s="93">
        <v>6.1075993471908611E-2</v>
      </c>
      <c r="DK277" s="93">
        <v>6.0732497476835436E-2</v>
      </c>
      <c r="DL277" s="93">
        <v>6.0503798350500369E-2</v>
      </c>
      <c r="DM277" s="93">
        <v>6.0326369130684288E-2</v>
      </c>
      <c r="DN277" s="93">
        <v>6.0252088611419126E-2</v>
      </c>
      <c r="DO277" s="93">
        <v>6.0322050010582509E-2</v>
      </c>
      <c r="DP277" s="93">
        <v>6.0377251272361786E-2</v>
      </c>
      <c r="DQ277" s="93">
        <v>6.0742757708052167E-2</v>
      </c>
      <c r="DR277" s="93">
        <v>6.1218027343758606E-2</v>
      </c>
      <c r="DS277" s="93">
        <v>6.0870540028213495E-2</v>
      </c>
      <c r="DT277" s="93">
        <v>6.077564469664351E-2</v>
      </c>
      <c r="DU277" s="93">
        <v>6.0786288520330634E-2</v>
      </c>
      <c r="DV277" s="93">
        <v>6.0875728973306446E-2</v>
      </c>
      <c r="DW277" s="93">
        <v>6.0771094522943846E-2</v>
      </c>
      <c r="DX277" s="93">
        <v>6.0523437950756202E-2</v>
      </c>
      <c r="DY277" s="93">
        <v>6.0398616519465154E-2</v>
      </c>
      <c r="DZ277" s="93">
        <v>6.0425826369602073E-2</v>
      </c>
      <c r="EA277" s="93">
        <v>6.0334246031102302E-2</v>
      </c>
      <c r="EB277" s="93">
        <v>6.0345910856210966E-2</v>
      </c>
      <c r="EC277" s="93">
        <v>6.0560625735197167E-2</v>
      </c>
      <c r="ED277" s="93">
        <v>6.1302872617072936E-2</v>
      </c>
      <c r="EE277" s="93">
        <v>6.0711136220515216E-2</v>
      </c>
      <c r="EF277" s="93">
        <v>6.0911860374296835E-2</v>
      </c>
      <c r="EG277" s="93">
        <v>6.0782902535162671E-2</v>
      </c>
      <c r="EH277" s="93">
        <v>6.1045268516080456E-2</v>
      </c>
      <c r="EI277" s="93">
        <v>6.1192263522847949E-2</v>
      </c>
      <c r="EJ277" s="93">
        <v>6.0443638529264057E-2</v>
      </c>
      <c r="EK277" s="93">
        <v>6.0307427969411111E-2</v>
      </c>
      <c r="EL277" s="93">
        <v>6.0350288788630441E-2</v>
      </c>
      <c r="EM277" s="93">
        <v>6.0354927958135046E-2</v>
      </c>
      <c r="EN277" s="93">
        <v>6.0419587655886793E-2</v>
      </c>
      <c r="EO277" s="93">
        <v>6.0791746781015392E-2</v>
      </c>
      <c r="EP277" s="93">
        <v>6.1173771745364175E-2</v>
      </c>
      <c r="EQ277" s="93">
        <v>6.0989328463169984E-2</v>
      </c>
      <c r="ER277" s="93">
        <v>6.0809522354037693E-2</v>
      </c>
      <c r="ES277" s="93">
        <v>6.0901274655895642E-2</v>
      </c>
      <c r="ET277" s="93">
        <v>6.0995668363340805E-2</v>
      </c>
      <c r="EU277" s="93">
        <v>6.1311022201683878E-2</v>
      </c>
      <c r="EV277" s="93">
        <v>6.0333057942117248E-2</v>
      </c>
      <c r="EW277" s="93">
        <v>6.0350632266915304E-2</v>
      </c>
      <c r="EX277" s="93">
        <v>6.0320007243523592E-2</v>
      </c>
      <c r="EY277" s="93">
        <v>6.0337447952217051E-2</v>
      </c>
      <c r="EZ277" s="93">
        <v>6.0479365961887473E-2</v>
      </c>
      <c r="FA277" s="93">
        <v>6.0997108644630385E-2</v>
      </c>
      <c r="FB277" s="93">
        <v>6.1173771745364175E-2</v>
      </c>
      <c r="FC277" s="93">
        <v>6.082964726408293E-2</v>
      </c>
      <c r="FD277" s="93">
        <v>6.087721837654235E-2</v>
      </c>
      <c r="FE277" s="93">
        <v>6.0925266307670881E-2</v>
      </c>
      <c r="FF277" s="93">
        <v>6.1019496548200797E-2</v>
      </c>
      <c r="FG277" s="93">
        <v>6.1090709630332966E-2</v>
      </c>
      <c r="FH277" s="93">
        <v>6.0298099823358604E-2</v>
      </c>
      <c r="FI277" s="93">
        <v>6.0425770643324155E-2</v>
      </c>
      <c r="FJ277" s="93">
        <v>6.0375206099408198E-2</v>
      </c>
      <c r="FK277" s="93">
        <v>6.0332958545700498E-2</v>
      </c>
      <c r="FL277" s="93">
        <v>6.0461039940780864E-2</v>
      </c>
      <c r="FM277" s="93">
        <v>6.0997108644630385E-2</v>
      </c>
      <c r="FN277" s="93">
        <v>6.1173771745364175E-2</v>
      </c>
      <c r="FO277" s="93">
        <v>6.1014941413015021E-2</v>
      </c>
      <c r="FP277" s="93">
        <v>6.0918903330125375E-2</v>
      </c>
      <c r="FQ277" s="93">
        <v>6.0788696656281054E-2</v>
      </c>
      <c r="FR277" s="93">
        <v>6.0875734471607199E-2</v>
      </c>
      <c r="FS277" s="93">
        <v>6.0821795232602137E-2</v>
      </c>
      <c r="FT277" s="93">
        <v>6.0466049871400557E-2</v>
      </c>
      <c r="FU277" s="93">
        <v>6.0379326206002483E-2</v>
      </c>
      <c r="FV277" s="93">
        <v>6.0388573511361003E-2</v>
      </c>
      <c r="FW277" s="93">
        <v>6.0342090190651322E-2</v>
      </c>
      <c r="FX277" s="93">
        <v>6.0458785217598864E-2</v>
      </c>
      <c r="FY277" s="93">
        <v>6.1147178852127823E-2</v>
      </c>
      <c r="FZ277" s="93">
        <v>6.143036867710451E-2</v>
      </c>
      <c r="GA277" s="93">
        <v>6.0989328463169984E-2</v>
      </c>
    </row>
    <row r="278" spans="2:183">
      <c r="B278" s="96" t="s">
        <v>9</v>
      </c>
      <c r="C278" s="166" t="s">
        <v>46</v>
      </c>
      <c r="D278" s="96">
        <v>0</v>
      </c>
      <c r="E278" s="17">
        <v>0</v>
      </c>
      <c r="F278" s="17">
        <v>0</v>
      </c>
      <c r="G278" s="17">
        <v>0</v>
      </c>
      <c r="H278" s="17">
        <v>0</v>
      </c>
      <c r="I278" s="17">
        <v>0</v>
      </c>
      <c r="J278" s="17">
        <v>33.31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0</v>
      </c>
      <c r="V278" s="17">
        <v>0</v>
      </c>
      <c r="W278" s="17">
        <v>0</v>
      </c>
      <c r="X278" s="17">
        <v>0</v>
      </c>
      <c r="Y278" s="17">
        <v>0</v>
      </c>
      <c r="Z278" s="17">
        <v>0</v>
      </c>
      <c r="AA278" s="17">
        <v>0</v>
      </c>
      <c r="AB278" s="17">
        <v>0</v>
      </c>
      <c r="AC278" s="17">
        <v>0</v>
      </c>
      <c r="AD278" s="17">
        <v>0</v>
      </c>
      <c r="AE278" s="17">
        <v>0</v>
      </c>
      <c r="AF278" s="17">
        <v>0</v>
      </c>
      <c r="AG278" s="17">
        <v>0</v>
      </c>
      <c r="AH278" s="17">
        <v>0</v>
      </c>
      <c r="AI278" s="17">
        <v>0</v>
      </c>
      <c r="AJ278" s="17">
        <v>0</v>
      </c>
      <c r="AK278" s="17">
        <v>0</v>
      </c>
      <c r="AL278" s="17">
        <v>0</v>
      </c>
      <c r="AM278" s="17">
        <v>0</v>
      </c>
      <c r="AN278" s="17">
        <v>0</v>
      </c>
      <c r="AO278" s="17">
        <v>0</v>
      </c>
      <c r="AP278" s="17">
        <v>0</v>
      </c>
      <c r="AQ278" s="17">
        <v>0</v>
      </c>
      <c r="AR278" s="17">
        <v>0</v>
      </c>
      <c r="AS278" s="17">
        <v>0</v>
      </c>
      <c r="AT278" s="17">
        <v>0</v>
      </c>
      <c r="AU278" s="17">
        <v>0</v>
      </c>
      <c r="AV278" s="17">
        <v>0</v>
      </c>
      <c r="AW278" s="17">
        <v>0</v>
      </c>
      <c r="AX278" s="17">
        <v>0</v>
      </c>
      <c r="AY278" s="17">
        <v>0</v>
      </c>
      <c r="AZ278" s="17">
        <v>0</v>
      </c>
      <c r="BA278" s="17">
        <v>0</v>
      </c>
      <c r="BB278" s="17">
        <v>0</v>
      </c>
      <c r="BC278" s="17">
        <v>0</v>
      </c>
      <c r="BD278" s="17">
        <v>0</v>
      </c>
      <c r="BE278" s="17">
        <v>0</v>
      </c>
      <c r="BF278" s="17">
        <v>0</v>
      </c>
      <c r="BG278" s="17">
        <v>0</v>
      </c>
      <c r="BH278" s="17">
        <v>0</v>
      </c>
      <c r="BI278" s="17">
        <v>0</v>
      </c>
      <c r="BJ278" s="17">
        <v>0</v>
      </c>
      <c r="BK278" s="17">
        <v>0</v>
      </c>
      <c r="BL278" s="17">
        <v>0</v>
      </c>
      <c r="BM278" s="17">
        <v>0</v>
      </c>
      <c r="BN278" s="17">
        <v>0</v>
      </c>
      <c r="BO278" s="17">
        <v>0</v>
      </c>
      <c r="BP278" s="17">
        <v>0</v>
      </c>
      <c r="BQ278" s="17">
        <v>0</v>
      </c>
      <c r="BR278" s="17">
        <v>0</v>
      </c>
      <c r="BS278" s="17">
        <v>0</v>
      </c>
      <c r="BT278" s="17">
        <v>0</v>
      </c>
      <c r="BU278" s="17">
        <v>0</v>
      </c>
      <c r="BV278" s="17">
        <v>0</v>
      </c>
      <c r="BW278" s="17">
        <v>0</v>
      </c>
      <c r="BX278" s="17">
        <v>0</v>
      </c>
      <c r="BY278" s="17">
        <v>0</v>
      </c>
      <c r="BZ278" s="17">
        <v>0</v>
      </c>
      <c r="CA278" s="17">
        <v>0</v>
      </c>
      <c r="CB278" s="17">
        <v>0</v>
      </c>
      <c r="CC278" s="17">
        <v>0</v>
      </c>
      <c r="CD278" s="17">
        <v>46.08</v>
      </c>
      <c r="CE278" s="17">
        <v>41.57</v>
      </c>
      <c r="CF278" s="17">
        <v>0</v>
      </c>
      <c r="CG278" s="17">
        <v>0</v>
      </c>
      <c r="CH278" s="17">
        <v>0</v>
      </c>
      <c r="CI278" s="17">
        <v>0</v>
      </c>
      <c r="CJ278" s="17">
        <v>11.23</v>
      </c>
      <c r="CK278" s="17">
        <v>14.38</v>
      </c>
      <c r="CL278" s="17">
        <v>0</v>
      </c>
      <c r="CM278" s="17">
        <v>0</v>
      </c>
      <c r="CN278" s="17">
        <v>0</v>
      </c>
      <c r="CO278" s="17">
        <v>42.57</v>
      </c>
      <c r="CP278" s="17">
        <v>84.14</v>
      </c>
      <c r="CQ278" s="17">
        <v>67.11</v>
      </c>
      <c r="CR278" s="17">
        <v>42.94</v>
      </c>
      <c r="CS278" s="17">
        <v>9.5</v>
      </c>
      <c r="CT278" s="17">
        <v>11.05</v>
      </c>
      <c r="CU278" s="17">
        <v>38.409999999999997</v>
      </c>
      <c r="CV278" s="17">
        <v>57.68</v>
      </c>
      <c r="CW278" s="17">
        <v>52.09</v>
      </c>
      <c r="CX278" s="17">
        <v>45.42</v>
      </c>
      <c r="CY278" s="17">
        <v>51.14</v>
      </c>
      <c r="CZ278" s="17">
        <v>42.66</v>
      </c>
      <c r="DA278" s="17">
        <v>59.06</v>
      </c>
      <c r="DB278" s="17">
        <v>62.85</v>
      </c>
      <c r="DC278" s="17">
        <v>62.6</v>
      </c>
      <c r="DD278" s="17">
        <v>51.47</v>
      </c>
      <c r="DE278" s="17">
        <v>26.08</v>
      </c>
      <c r="DF278" s="17">
        <v>13.82</v>
      </c>
      <c r="DG278" s="17">
        <v>30.07</v>
      </c>
      <c r="DH278" s="17">
        <v>48.25</v>
      </c>
      <c r="DI278" s="17">
        <v>46.27</v>
      </c>
      <c r="DJ278" s="17">
        <v>37.299999999999997</v>
      </c>
      <c r="DK278" s="17">
        <v>30.16</v>
      </c>
      <c r="DL278" s="17">
        <v>40.9</v>
      </c>
      <c r="DM278" s="17">
        <v>61.18</v>
      </c>
      <c r="DN278" s="17">
        <v>63.29</v>
      </c>
      <c r="DO278" s="17">
        <v>61.78</v>
      </c>
      <c r="DP278" s="17">
        <v>46.3</v>
      </c>
      <c r="DQ278" s="17">
        <v>26.42</v>
      </c>
      <c r="DR278" s="17">
        <v>16.02</v>
      </c>
      <c r="DS278" s="17">
        <v>27.98</v>
      </c>
      <c r="DT278" s="17">
        <v>47.45</v>
      </c>
      <c r="DU278" s="17">
        <v>41.51</v>
      </c>
      <c r="DV278" s="17">
        <v>39.29</v>
      </c>
      <c r="DW278" s="17">
        <v>28.97</v>
      </c>
      <c r="DX278" s="17">
        <v>41.66</v>
      </c>
      <c r="DY278" s="17">
        <v>54.44</v>
      </c>
      <c r="DZ278" s="17">
        <v>50.26</v>
      </c>
      <c r="EA278" s="17">
        <v>63.1</v>
      </c>
      <c r="EB278" s="17">
        <v>38.64</v>
      </c>
      <c r="EC278" s="17">
        <v>25.6</v>
      </c>
      <c r="ED278" s="17">
        <v>15.85</v>
      </c>
      <c r="EE278" s="17">
        <v>18.350000000000001</v>
      </c>
      <c r="EF278" s="17">
        <v>43.18</v>
      </c>
      <c r="EG278" s="17">
        <v>45.25</v>
      </c>
      <c r="EH278" s="17">
        <v>33.96</v>
      </c>
      <c r="EI278" s="17">
        <v>15.2</v>
      </c>
      <c r="EJ278" s="17">
        <v>23.31</v>
      </c>
      <c r="EK278" s="17">
        <v>44.04</v>
      </c>
      <c r="EL278" s="17">
        <v>60.35</v>
      </c>
      <c r="EM278" s="17">
        <v>57.85</v>
      </c>
      <c r="EN278" s="17">
        <v>41.77</v>
      </c>
      <c r="EO278" s="17">
        <v>8.5500000000000007</v>
      </c>
      <c r="EP278" s="17">
        <v>6.95</v>
      </c>
      <c r="EQ278" s="17">
        <v>20.010000000000002</v>
      </c>
      <c r="ER278" s="17">
        <v>44.06</v>
      </c>
      <c r="ES278" s="17">
        <v>36.33</v>
      </c>
      <c r="ET278" s="17">
        <v>37.58</v>
      </c>
      <c r="EU278" s="17">
        <v>14.01</v>
      </c>
      <c r="EV278" s="17">
        <v>21.29</v>
      </c>
      <c r="EW278" s="17">
        <v>43.3</v>
      </c>
      <c r="EX278" s="17">
        <v>56.09</v>
      </c>
      <c r="EY278" s="17">
        <v>53.34</v>
      </c>
      <c r="EZ278" s="17">
        <v>37.42</v>
      </c>
      <c r="FA278" s="17">
        <v>7.6</v>
      </c>
      <c r="FB278" s="17">
        <v>6.95</v>
      </c>
      <c r="FC278" s="17">
        <v>20.53</v>
      </c>
      <c r="FD278" s="17">
        <v>37.97</v>
      </c>
      <c r="FE278" s="17">
        <v>37.130000000000003</v>
      </c>
      <c r="FF278" s="17">
        <v>34.67</v>
      </c>
      <c r="FG278" s="17">
        <v>10.92</v>
      </c>
      <c r="FH278" s="17">
        <v>23.7</v>
      </c>
      <c r="FI278" s="17">
        <v>47.84</v>
      </c>
      <c r="FJ278" s="17">
        <v>59.85</v>
      </c>
      <c r="FK278" s="17">
        <v>54.27</v>
      </c>
      <c r="FL278" s="17">
        <v>39.57</v>
      </c>
      <c r="FM278" s="17">
        <v>7.6</v>
      </c>
      <c r="FN278" s="17">
        <v>6.95</v>
      </c>
      <c r="FO278" s="17">
        <v>21.05</v>
      </c>
      <c r="FP278" s="17">
        <v>38.17</v>
      </c>
      <c r="FQ278" s="17">
        <v>40.479999999999997</v>
      </c>
      <c r="FR278" s="17">
        <v>39.29</v>
      </c>
      <c r="FS278" s="17">
        <v>13.77</v>
      </c>
      <c r="FT278" s="17">
        <v>22.15</v>
      </c>
      <c r="FU278" s="17">
        <v>48.79</v>
      </c>
      <c r="FV278" s="17">
        <v>53.27</v>
      </c>
      <c r="FW278" s="17">
        <v>58.1</v>
      </c>
      <c r="FX278" s="17">
        <v>37.67</v>
      </c>
      <c r="FY278" s="17">
        <v>14.55</v>
      </c>
      <c r="FZ278" s="17">
        <v>14.08</v>
      </c>
      <c r="GA278" s="17">
        <v>20.010000000000002</v>
      </c>
    </row>
    <row r="279" spans="2:183">
      <c r="B279" s="96" t="s">
        <v>9</v>
      </c>
      <c r="C279" s="166" t="s">
        <v>47</v>
      </c>
      <c r="D279" s="178">
        <v>0</v>
      </c>
      <c r="E279" s="179">
        <v>0</v>
      </c>
      <c r="F279" s="179">
        <v>0</v>
      </c>
      <c r="G279" s="179">
        <v>0</v>
      </c>
      <c r="H279" s="179">
        <v>0</v>
      </c>
      <c r="I279" s="179">
        <v>0</v>
      </c>
      <c r="J279" s="179">
        <v>1668.92</v>
      </c>
      <c r="K279" s="179">
        <v>0</v>
      </c>
      <c r="L279" s="179">
        <v>0</v>
      </c>
      <c r="M279" s="179">
        <v>0</v>
      </c>
      <c r="N279" s="179">
        <v>0</v>
      </c>
      <c r="O279" s="179">
        <v>0</v>
      </c>
      <c r="P279" s="179">
        <v>0</v>
      </c>
      <c r="Q279" s="179">
        <v>0</v>
      </c>
      <c r="R279" s="179">
        <v>0</v>
      </c>
      <c r="S279" s="179">
        <v>0</v>
      </c>
      <c r="T279" s="179">
        <v>0</v>
      </c>
      <c r="U279" s="179">
        <v>0</v>
      </c>
      <c r="V279" s="179">
        <v>0</v>
      </c>
      <c r="W279" s="179">
        <v>0</v>
      </c>
      <c r="X279" s="179">
        <v>0</v>
      </c>
      <c r="Y279" s="179">
        <v>0</v>
      </c>
      <c r="Z279" s="179">
        <v>0</v>
      </c>
      <c r="AA279" s="179">
        <v>0</v>
      </c>
      <c r="AB279" s="179">
        <v>0</v>
      </c>
      <c r="AC279" s="179">
        <v>0</v>
      </c>
      <c r="AD279" s="179">
        <v>0</v>
      </c>
      <c r="AE279" s="179">
        <v>0</v>
      </c>
      <c r="AF279" s="179">
        <v>0</v>
      </c>
      <c r="AG279" s="179">
        <v>0</v>
      </c>
      <c r="AH279" s="179">
        <v>0</v>
      </c>
      <c r="AI279" s="179">
        <v>0</v>
      </c>
      <c r="AJ279" s="179">
        <v>0</v>
      </c>
      <c r="AK279" s="179">
        <v>0</v>
      </c>
      <c r="AL279" s="179">
        <v>0</v>
      </c>
      <c r="AM279" s="179">
        <v>0</v>
      </c>
      <c r="AN279" s="179">
        <v>0</v>
      </c>
      <c r="AO279" s="179">
        <v>0</v>
      </c>
      <c r="AP279" s="179">
        <v>0</v>
      </c>
      <c r="AQ279" s="179">
        <v>0</v>
      </c>
      <c r="AR279" s="179">
        <v>0</v>
      </c>
      <c r="AS279" s="179">
        <v>0</v>
      </c>
      <c r="AT279" s="179">
        <v>0</v>
      </c>
      <c r="AU279" s="179">
        <v>0</v>
      </c>
      <c r="AV279" s="179">
        <v>0</v>
      </c>
      <c r="AW279" s="179">
        <v>0</v>
      </c>
      <c r="AX279" s="179">
        <v>0</v>
      </c>
      <c r="AY279" s="179">
        <v>0</v>
      </c>
      <c r="AZ279" s="179">
        <v>0</v>
      </c>
      <c r="BA279" s="179">
        <v>0</v>
      </c>
      <c r="BB279" s="179">
        <v>0</v>
      </c>
      <c r="BC279" s="179">
        <v>0</v>
      </c>
      <c r="BD279" s="179">
        <v>0</v>
      </c>
      <c r="BE279" s="179">
        <v>0</v>
      </c>
      <c r="BF279" s="179">
        <v>0</v>
      </c>
      <c r="BG279" s="179">
        <v>0</v>
      </c>
      <c r="BH279" s="179">
        <v>0</v>
      </c>
      <c r="BI279" s="179">
        <v>0</v>
      </c>
      <c r="BJ279" s="179">
        <v>0</v>
      </c>
      <c r="BK279" s="179">
        <v>0</v>
      </c>
      <c r="BL279" s="179">
        <v>0</v>
      </c>
      <c r="BM279" s="179">
        <v>0</v>
      </c>
      <c r="BN279" s="179">
        <v>0</v>
      </c>
      <c r="BO279" s="179">
        <v>0</v>
      </c>
      <c r="BP279" s="179">
        <v>0</v>
      </c>
      <c r="BQ279" s="179">
        <v>0</v>
      </c>
      <c r="BR279" s="179">
        <v>0</v>
      </c>
      <c r="BS279" s="179">
        <v>0</v>
      </c>
      <c r="BT279" s="179">
        <v>0</v>
      </c>
      <c r="BU279" s="179">
        <v>0</v>
      </c>
      <c r="BV279" s="179">
        <v>0</v>
      </c>
      <c r="BW279" s="179">
        <v>0</v>
      </c>
      <c r="BX279" s="179">
        <v>0</v>
      </c>
      <c r="BY279" s="179">
        <v>0</v>
      </c>
      <c r="BZ279" s="179">
        <v>0</v>
      </c>
      <c r="CA279" s="179">
        <v>0</v>
      </c>
      <c r="CB279" s="179">
        <v>0</v>
      </c>
      <c r="CC279" s="179">
        <v>0</v>
      </c>
      <c r="CD279" s="179">
        <v>2486.7399999999998</v>
      </c>
      <c r="CE279" s="179">
        <v>2243.4699999999998</v>
      </c>
      <c r="CF279" s="179">
        <v>0</v>
      </c>
      <c r="CG279" s="179">
        <v>0</v>
      </c>
      <c r="CH279" s="179">
        <v>0</v>
      </c>
      <c r="CI279" s="179">
        <v>0</v>
      </c>
      <c r="CJ279" s="179">
        <v>461.82</v>
      </c>
      <c r="CK279" s="179">
        <v>591.48</v>
      </c>
      <c r="CL279" s="179">
        <v>0</v>
      </c>
      <c r="CM279" s="179">
        <v>0</v>
      </c>
      <c r="CN279" s="179">
        <v>0</v>
      </c>
      <c r="CO279" s="179">
        <v>2358.41</v>
      </c>
      <c r="CP279" s="179">
        <v>4661.32</v>
      </c>
      <c r="CQ279" s="179">
        <v>3717.96</v>
      </c>
      <c r="CR279" s="179">
        <v>2378.98</v>
      </c>
      <c r="CS279" s="179">
        <v>390.77</v>
      </c>
      <c r="CT279" s="179">
        <v>454.71</v>
      </c>
      <c r="CU279" s="179">
        <v>1580.3</v>
      </c>
      <c r="CV279" s="179">
        <v>2436.48</v>
      </c>
      <c r="CW279" s="179">
        <v>2200.31</v>
      </c>
      <c r="CX279" s="179">
        <v>1918.55</v>
      </c>
      <c r="CY279" s="179">
        <v>2160.19</v>
      </c>
      <c r="CZ279" s="179">
        <v>2426.75</v>
      </c>
      <c r="DA279" s="179">
        <v>3360.12</v>
      </c>
      <c r="DB279" s="179">
        <v>3575.77</v>
      </c>
      <c r="DC279" s="179">
        <v>3561.53</v>
      </c>
      <c r="DD279" s="179">
        <v>2928.31</v>
      </c>
      <c r="DE279" s="179">
        <v>1101.52</v>
      </c>
      <c r="DF279" s="179">
        <v>583.59</v>
      </c>
      <c r="DG279" s="179">
        <v>1270.22</v>
      </c>
      <c r="DH279" s="179">
        <v>2093.4899999999998</v>
      </c>
      <c r="DI279" s="179">
        <v>2007.5</v>
      </c>
      <c r="DJ279" s="179">
        <v>1618.59</v>
      </c>
      <c r="DK279" s="179">
        <v>1308.54</v>
      </c>
      <c r="DL279" s="179">
        <v>2389.52</v>
      </c>
      <c r="DM279" s="179">
        <v>3574.69</v>
      </c>
      <c r="DN279" s="179">
        <v>3697.8</v>
      </c>
      <c r="DO279" s="179">
        <v>3610.01</v>
      </c>
      <c r="DP279" s="179">
        <v>2705.36</v>
      </c>
      <c r="DQ279" s="179">
        <v>1146.5</v>
      </c>
      <c r="DR279" s="179">
        <v>695.02</v>
      </c>
      <c r="DS279" s="179">
        <v>1213.94</v>
      </c>
      <c r="DT279" s="179">
        <v>2114.8200000000002</v>
      </c>
      <c r="DU279" s="179">
        <v>1850.22</v>
      </c>
      <c r="DV279" s="179">
        <v>1751.12</v>
      </c>
      <c r="DW279" s="179">
        <v>1291.21</v>
      </c>
      <c r="DX279" s="179">
        <v>2500.67</v>
      </c>
      <c r="DY279" s="179">
        <v>3267.71</v>
      </c>
      <c r="DZ279" s="179">
        <v>3016.87</v>
      </c>
      <c r="EA279" s="179">
        <v>3787.54</v>
      </c>
      <c r="EB279" s="179">
        <v>2319.27</v>
      </c>
      <c r="EC279" s="179">
        <v>1141.1199999999999</v>
      </c>
      <c r="ED279" s="179">
        <v>706.22</v>
      </c>
      <c r="EE279" s="179">
        <v>817.83</v>
      </c>
      <c r="EF279" s="179">
        <v>1976.98</v>
      </c>
      <c r="EG279" s="179">
        <v>2071.88</v>
      </c>
      <c r="EH279" s="179">
        <v>1554.9</v>
      </c>
      <c r="EI279" s="179">
        <v>695.9</v>
      </c>
      <c r="EJ279" s="179">
        <v>1437.81</v>
      </c>
      <c r="EK279" s="179">
        <v>2715.85</v>
      </c>
      <c r="EL279" s="179">
        <v>3721.79</v>
      </c>
      <c r="EM279" s="179">
        <v>3567.36</v>
      </c>
      <c r="EN279" s="179">
        <v>2575.8000000000002</v>
      </c>
      <c r="EO279" s="179">
        <v>391.44</v>
      </c>
      <c r="EP279" s="179">
        <v>318.29000000000002</v>
      </c>
      <c r="EQ279" s="179">
        <v>916.33</v>
      </c>
      <c r="ER279" s="179">
        <v>2073.91</v>
      </c>
      <c r="ES279" s="179">
        <v>1710.14</v>
      </c>
      <c r="ET279" s="179">
        <v>1769.07</v>
      </c>
      <c r="EU279" s="179">
        <v>659.46</v>
      </c>
      <c r="EV279" s="179">
        <v>1349.06</v>
      </c>
      <c r="EW279" s="179">
        <v>2744.64</v>
      </c>
      <c r="EX279" s="179">
        <v>3555.17</v>
      </c>
      <c r="EY279" s="179">
        <v>3380.59</v>
      </c>
      <c r="EZ279" s="179">
        <v>2371.94</v>
      </c>
      <c r="FA279" s="179">
        <v>357.68</v>
      </c>
      <c r="FB279" s="179">
        <v>327.19</v>
      </c>
      <c r="FC279" s="179">
        <v>966.33</v>
      </c>
      <c r="FD279" s="179">
        <v>1837.49</v>
      </c>
      <c r="FE279" s="179">
        <v>1796.74</v>
      </c>
      <c r="FF279" s="179">
        <v>1677.66</v>
      </c>
      <c r="FG279" s="179">
        <v>528.58000000000004</v>
      </c>
      <c r="FH279" s="179">
        <v>1544.73</v>
      </c>
      <c r="FI279" s="179">
        <v>3117.6</v>
      </c>
      <c r="FJ279" s="179">
        <v>3900.37</v>
      </c>
      <c r="FK279" s="179">
        <v>3536.84</v>
      </c>
      <c r="FL279" s="179">
        <v>2578.4899999999998</v>
      </c>
      <c r="FM279" s="179">
        <v>367.71</v>
      </c>
      <c r="FN279" s="179">
        <v>336.37</v>
      </c>
      <c r="FO279" s="179">
        <v>1018.5</v>
      </c>
      <c r="FP279" s="179">
        <v>1899.18</v>
      </c>
      <c r="FQ279" s="179">
        <v>2014.12</v>
      </c>
      <c r="FR279" s="179">
        <v>1955.03</v>
      </c>
      <c r="FS279" s="179">
        <v>685.34</v>
      </c>
      <c r="FT279" s="179">
        <v>1484.41</v>
      </c>
      <c r="FU279" s="179">
        <v>3269.76</v>
      </c>
      <c r="FV279" s="179">
        <v>3570.11</v>
      </c>
      <c r="FW279" s="179">
        <v>3893.61</v>
      </c>
      <c r="FX279" s="179">
        <v>2524.9499999999998</v>
      </c>
      <c r="FY279" s="179">
        <v>724.01</v>
      </c>
      <c r="FZ279" s="179">
        <v>700.37</v>
      </c>
      <c r="GA279" s="179">
        <v>995.78</v>
      </c>
    </row>
    <row r="280" spans="2:183">
      <c r="B280" s="180" t="s">
        <v>9</v>
      </c>
      <c r="C280" s="181" t="s">
        <v>48</v>
      </c>
      <c r="D280" s="94">
        <v>0</v>
      </c>
      <c r="E280" s="95">
        <v>0</v>
      </c>
      <c r="F280" s="95">
        <v>0</v>
      </c>
      <c r="G280" s="95">
        <v>0</v>
      </c>
      <c r="H280" s="95">
        <v>0</v>
      </c>
      <c r="I280" s="95">
        <v>0</v>
      </c>
      <c r="J280" s="95">
        <v>0.71847455621901635</v>
      </c>
      <c r="K280" s="95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95">
        <v>0</v>
      </c>
      <c r="T280" s="95">
        <v>0</v>
      </c>
      <c r="U280" s="95">
        <v>0</v>
      </c>
      <c r="V280" s="95">
        <v>0</v>
      </c>
      <c r="W280" s="95">
        <v>0</v>
      </c>
      <c r="X280" s="95">
        <v>0</v>
      </c>
      <c r="Y280" s="95">
        <v>0</v>
      </c>
      <c r="Z280" s="95">
        <v>0</v>
      </c>
      <c r="AA280" s="95">
        <v>0</v>
      </c>
      <c r="AB280" s="95">
        <v>0</v>
      </c>
      <c r="AC280" s="95">
        <v>0</v>
      </c>
      <c r="AD280" s="95">
        <v>0</v>
      </c>
      <c r="AE280" s="95">
        <v>0</v>
      </c>
      <c r="AF280" s="95">
        <v>0</v>
      </c>
      <c r="AG280" s="95">
        <v>0</v>
      </c>
      <c r="AH280" s="95">
        <v>0</v>
      </c>
      <c r="AI280" s="95">
        <v>0</v>
      </c>
      <c r="AJ280" s="95">
        <v>0</v>
      </c>
      <c r="AK280" s="95">
        <v>0</v>
      </c>
      <c r="AL280" s="95">
        <v>0</v>
      </c>
      <c r="AM280" s="95">
        <v>0</v>
      </c>
      <c r="AN280" s="95">
        <v>0</v>
      </c>
      <c r="AO280" s="95">
        <v>0</v>
      </c>
      <c r="AP280" s="95">
        <v>0</v>
      </c>
      <c r="AQ280" s="95">
        <v>0</v>
      </c>
      <c r="AR280" s="95">
        <v>0</v>
      </c>
      <c r="AS280" s="95">
        <v>0</v>
      </c>
      <c r="AT280" s="95">
        <v>0</v>
      </c>
      <c r="AU280" s="95">
        <v>0</v>
      </c>
      <c r="AV280" s="95">
        <v>0</v>
      </c>
      <c r="AW280" s="95">
        <v>0</v>
      </c>
      <c r="AX280" s="95">
        <v>0</v>
      </c>
      <c r="AY280" s="95">
        <v>0</v>
      </c>
      <c r="AZ280" s="95">
        <v>0</v>
      </c>
      <c r="BA280" s="95">
        <v>0</v>
      </c>
      <c r="BB280" s="95">
        <v>0</v>
      </c>
      <c r="BC280" s="95">
        <v>0</v>
      </c>
      <c r="BD280" s="95">
        <v>0</v>
      </c>
      <c r="BE280" s="95">
        <v>0</v>
      </c>
      <c r="BF280" s="95">
        <v>0</v>
      </c>
      <c r="BG280" s="95">
        <v>0</v>
      </c>
      <c r="BH280" s="95">
        <v>0</v>
      </c>
      <c r="BI280" s="95">
        <v>0</v>
      </c>
      <c r="BJ280" s="95">
        <v>0</v>
      </c>
      <c r="BK280" s="95">
        <v>0</v>
      </c>
      <c r="BL280" s="95">
        <v>0</v>
      </c>
      <c r="BM280" s="95">
        <v>0</v>
      </c>
      <c r="BN280" s="95">
        <v>0</v>
      </c>
      <c r="BO280" s="95">
        <v>0</v>
      </c>
      <c r="BP280" s="95">
        <v>0</v>
      </c>
      <c r="BQ280" s="95">
        <v>0</v>
      </c>
      <c r="BR280" s="95">
        <v>0</v>
      </c>
      <c r="BS280" s="95">
        <v>0</v>
      </c>
      <c r="BT280" s="95">
        <v>0</v>
      </c>
      <c r="BU280" s="95">
        <v>0</v>
      </c>
      <c r="BV280" s="95">
        <v>0</v>
      </c>
      <c r="BW280" s="95">
        <v>0</v>
      </c>
      <c r="BX280" s="95">
        <v>0</v>
      </c>
      <c r="BY280" s="95">
        <v>0</v>
      </c>
      <c r="BZ280" s="95">
        <v>0</v>
      </c>
      <c r="CA280" s="95">
        <v>0</v>
      </c>
      <c r="CB280" s="95">
        <v>0</v>
      </c>
      <c r="CC280" s="95">
        <v>0</v>
      </c>
      <c r="CD280" s="95">
        <v>0.71842782174103215</v>
      </c>
      <c r="CE280" s="95">
        <v>0.71839018385569708</v>
      </c>
      <c r="CF280" s="95">
        <v>0</v>
      </c>
      <c r="CG280" s="95">
        <v>0</v>
      </c>
      <c r="CH280" s="95">
        <v>0</v>
      </c>
      <c r="CI280" s="95">
        <v>0</v>
      </c>
      <c r="CJ280" s="95">
        <v>0.70699229863153235</v>
      </c>
      <c r="CK280" s="95">
        <v>0.7077903700148892</v>
      </c>
      <c r="CL280" s="95">
        <v>0</v>
      </c>
      <c r="CM280" s="95">
        <v>0</v>
      </c>
      <c r="CN280" s="95">
        <v>0</v>
      </c>
      <c r="CO280" s="95">
        <v>0.70661207644357504</v>
      </c>
      <c r="CP280" s="95">
        <v>0.71837565480060461</v>
      </c>
      <c r="CQ280" s="95">
        <v>0.71835785385586959</v>
      </c>
      <c r="CR280" s="95">
        <v>0.7118424709520943</v>
      </c>
      <c r="CS280" s="95">
        <v>0.70239101294395734</v>
      </c>
      <c r="CT280" s="95">
        <v>0.69754926638964598</v>
      </c>
      <c r="CU280" s="95">
        <v>0.70945617718192411</v>
      </c>
      <c r="CV280" s="95">
        <v>0.70723751164219872</v>
      </c>
      <c r="CW280" s="95">
        <v>0.70683091902877992</v>
      </c>
      <c r="CX280" s="95">
        <v>0.7097646869097014</v>
      </c>
      <c r="CY280" s="95">
        <v>0.70694214002057643</v>
      </c>
      <c r="CZ280" s="95">
        <v>0.70040629639976226</v>
      </c>
      <c r="DA280" s="95">
        <v>0.7086233012643095</v>
      </c>
      <c r="DB280" s="95">
        <v>0.71832343652789543</v>
      </c>
      <c r="DC280" s="95">
        <v>0.71832798947798659</v>
      </c>
      <c r="DD280" s="95">
        <v>0.71492341867294673</v>
      </c>
      <c r="DE280" s="95">
        <v>0.69679987709818114</v>
      </c>
      <c r="DF280" s="95">
        <v>0.70547655528355735</v>
      </c>
      <c r="DG280" s="95">
        <v>0.70927355716374552</v>
      </c>
      <c r="DH280" s="95">
        <v>0.70684723280661865</v>
      </c>
      <c r="DI280" s="95">
        <v>0.70722779315046758</v>
      </c>
      <c r="DJ280" s="95">
        <v>0.70969923878572938</v>
      </c>
      <c r="DK280" s="95">
        <v>0.70995818755866547</v>
      </c>
      <c r="DL280" s="95">
        <v>0.69316676541609668</v>
      </c>
      <c r="DM280" s="95">
        <v>0.70840062637529067</v>
      </c>
      <c r="DN280" s="95">
        <v>0.7181458923195323</v>
      </c>
      <c r="DO280" s="95">
        <v>0.71805322729360066</v>
      </c>
      <c r="DP280" s="95">
        <v>0.71495312887732754</v>
      </c>
      <c r="DQ280" s="95">
        <v>0.69472885655702954</v>
      </c>
      <c r="DR280" s="95">
        <v>0.70554877557339057</v>
      </c>
      <c r="DS280" s="95">
        <v>0.7096490458289223</v>
      </c>
      <c r="DT280" s="95">
        <v>0.70681478942542508</v>
      </c>
      <c r="DU280" s="95">
        <v>0.70678959005011888</v>
      </c>
      <c r="DV280" s="95">
        <v>0.70973513096771812</v>
      </c>
      <c r="DW280" s="95">
        <v>0.70989460013293681</v>
      </c>
      <c r="DX280" s="95">
        <v>0.69269407281002837</v>
      </c>
      <c r="DY280" s="95">
        <v>0.71017293376235058</v>
      </c>
      <c r="DZ280" s="95">
        <v>0.7179673837674232</v>
      </c>
      <c r="EA280" s="95">
        <v>0.71831904237029343</v>
      </c>
      <c r="EB280" s="95">
        <v>0.71090426691585118</v>
      </c>
      <c r="EC280" s="95">
        <v>0.69522512054755492</v>
      </c>
      <c r="ED280" s="95">
        <v>0.70409458766710586</v>
      </c>
      <c r="EE280" s="95">
        <v>0.70958557302321923</v>
      </c>
      <c r="EF280" s="95">
        <v>0.70703605671025194</v>
      </c>
      <c r="EG280" s="95">
        <v>0.70705047293473289</v>
      </c>
      <c r="EH280" s="95">
        <v>0.70996483520756593</v>
      </c>
      <c r="EI280" s="95">
        <v>0.71001710347121283</v>
      </c>
      <c r="EJ280" s="95">
        <v>0.69065745790056143</v>
      </c>
      <c r="EK280" s="95">
        <v>0.70825043407276411</v>
      </c>
      <c r="EL280" s="95">
        <v>0.71837079455499941</v>
      </c>
      <c r="EM280" s="95">
        <v>0.71842234205310951</v>
      </c>
      <c r="EN280" s="95">
        <v>0.71090878208067365</v>
      </c>
      <c r="EO280" s="95">
        <v>0.70239112834821837</v>
      </c>
      <c r="EP280" s="95">
        <v>0.70859618938380164</v>
      </c>
      <c r="EQ280" s="95">
        <v>0.70953282706280896</v>
      </c>
      <c r="ER280" s="95">
        <v>0.70693075327675481</v>
      </c>
      <c r="ES280" s="95">
        <v>0.70688284608584295</v>
      </c>
      <c r="ET280" s="95">
        <v>0.70966477309422527</v>
      </c>
      <c r="EU280" s="95">
        <v>0.70989043061619106</v>
      </c>
      <c r="EV280" s="95">
        <v>0.6905864535417614</v>
      </c>
      <c r="EW280" s="95">
        <v>0.70817950600472435</v>
      </c>
      <c r="EX280" s="95">
        <v>0.71833316481724796</v>
      </c>
      <c r="EY280" s="95">
        <v>0.7183927396810843</v>
      </c>
      <c r="EZ280" s="95">
        <v>0.71618287161197125</v>
      </c>
      <c r="FA280" s="95">
        <v>0.7023909480290772</v>
      </c>
      <c r="FB280" s="95">
        <v>0.70859618938380164</v>
      </c>
      <c r="FC280" s="95">
        <v>0.70956401041569461</v>
      </c>
      <c r="FD280" s="95">
        <v>0.70688317484933116</v>
      </c>
      <c r="FE280" s="95">
        <v>0.7069234806261937</v>
      </c>
      <c r="FF280" s="95">
        <v>0.70991474675373212</v>
      </c>
      <c r="FG280" s="95">
        <v>0.70969207357791064</v>
      </c>
      <c r="FH280" s="95">
        <v>0.69036954870222167</v>
      </c>
      <c r="FI280" s="95">
        <v>0.70852178126878118</v>
      </c>
      <c r="FJ280" s="95">
        <v>0.71838093142138781</v>
      </c>
      <c r="FK280" s="95">
        <v>0.71804159216560659</v>
      </c>
      <c r="FL280" s="95">
        <v>0.71845145659360321</v>
      </c>
      <c r="FM280" s="95">
        <v>0.7023909480290772</v>
      </c>
      <c r="FN280" s="95">
        <v>0.70859618938380164</v>
      </c>
      <c r="FO280" s="95">
        <v>0.70959365565964982</v>
      </c>
      <c r="FP280" s="95">
        <v>0.70677037693339984</v>
      </c>
      <c r="FQ280" s="95">
        <v>0.70710529903628083</v>
      </c>
      <c r="FR280" s="95">
        <v>0.70973519507105254</v>
      </c>
      <c r="FS280" s="95">
        <v>0.70975942402790793</v>
      </c>
      <c r="FT280" s="95">
        <v>0.69037268281006303</v>
      </c>
      <c r="FU280" s="95">
        <v>0.70985718688936406</v>
      </c>
      <c r="FV280" s="95">
        <v>0.71805788190852693</v>
      </c>
      <c r="FW280" s="95">
        <v>0.718417098376402</v>
      </c>
      <c r="FX280" s="95">
        <v>0.7161894462726256</v>
      </c>
      <c r="FY280" s="95">
        <v>0.70054445062870851</v>
      </c>
      <c r="FZ280" s="95">
        <v>0.70320291949075731</v>
      </c>
      <c r="GA280" s="95">
        <v>0.70953282706280896</v>
      </c>
    </row>
    <row r="281" spans="2:183">
      <c r="B281" s="44" t="s">
        <v>9</v>
      </c>
      <c r="C281" s="655" t="s">
        <v>273</v>
      </c>
      <c r="D281" s="182"/>
      <c r="E281" s="182"/>
      <c r="F281" s="182"/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2"/>
      <c r="Z281" s="182"/>
      <c r="AA281" s="182"/>
      <c r="AB281" s="182"/>
      <c r="AC281" s="182"/>
      <c r="AD281" s="182"/>
      <c r="AE281" s="182"/>
      <c r="AF281" s="182"/>
      <c r="AG281" s="182"/>
      <c r="AH281" s="182"/>
      <c r="AI281" s="182"/>
      <c r="AJ281" s="182"/>
      <c r="AK281" s="182"/>
      <c r="AL281" s="182"/>
      <c r="AM281" s="182"/>
      <c r="AN281" s="182"/>
      <c r="AO281" s="182"/>
      <c r="AP281" s="182"/>
      <c r="AQ281" s="182"/>
      <c r="AR281" s="182"/>
      <c r="AS281" s="182"/>
      <c r="AT281" s="182"/>
      <c r="AU281" s="182"/>
      <c r="AV281" s="182"/>
      <c r="AW281" s="182"/>
      <c r="AX281" s="182"/>
      <c r="AY281" s="182"/>
      <c r="AZ281" s="182"/>
      <c r="BA281" s="182"/>
      <c r="BB281" s="182"/>
      <c r="BC281" s="182"/>
      <c r="BD281" s="182"/>
      <c r="BE281" s="182"/>
      <c r="BF281" s="182"/>
      <c r="BG281" s="182"/>
      <c r="BH281" s="182"/>
      <c r="BI281" s="182"/>
      <c r="BJ281" s="182"/>
      <c r="BK281" s="182"/>
      <c r="BL281" s="182"/>
      <c r="BM281" s="182"/>
      <c r="BN281" s="182"/>
      <c r="BO281" s="182"/>
      <c r="BP281" s="182"/>
      <c r="BQ281" s="182"/>
      <c r="BR281" s="182"/>
      <c r="BS281" s="182"/>
      <c r="BT281" s="182"/>
      <c r="BU281" s="182"/>
      <c r="BV281" s="182"/>
      <c r="BW281" s="182"/>
      <c r="BX281" s="182"/>
      <c r="BY281" s="182"/>
      <c r="BZ281" s="182"/>
      <c r="CA281" s="182"/>
      <c r="CB281" s="182"/>
      <c r="CC281" s="182"/>
      <c r="CD281" s="182"/>
      <c r="CE281" s="182"/>
      <c r="CF281" s="182"/>
      <c r="CG281" s="182"/>
      <c r="CH281" s="182"/>
      <c r="CI281" s="182"/>
      <c r="CJ281" s="182"/>
      <c r="CK281" s="182"/>
      <c r="CL281" s="182"/>
      <c r="CM281" s="182"/>
      <c r="CN281" s="182"/>
      <c r="CO281" s="182"/>
      <c r="CP281" s="182"/>
      <c r="CQ281" s="182"/>
      <c r="CR281" s="182"/>
      <c r="CS281" s="182"/>
      <c r="CT281" s="182"/>
      <c r="CU281" s="182"/>
      <c r="CV281" s="182"/>
      <c r="CW281" s="182"/>
      <c r="CX281" s="182"/>
      <c r="CY281" s="182"/>
      <c r="CZ281" s="182"/>
      <c r="DA281" s="182"/>
      <c r="DB281" s="182"/>
      <c r="DC281" s="182"/>
      <c r="DD281" s="182"/>
      <c r="DE281" s="182"/>
      <c r="DF281" s="182"/>
      <c r="DG281" s="182"/>
      <c r="DH281" s="182"/>
      <c r="DI281" s="182"/>
      <c r="DJ281" s="182"/>
      <c r="DK281" s="182"/>
      <c r="DL281" s="182"/>
      <c r="DM281" s="182"/>
      <c r="DN281" s="182"/>
      <c r="DO281" s="182"/>
      <c r="DP281" s="182"/>
      <c r="DQ281" s="182"/>
      <c r="DR281" s="182"/>
      <c r="DS281" s="182"/>
      <c r="DT281" s="182"/>
      <c r="DU281" s="182"/>
      <c r="DV281" s="182"/>
      <c r="DW281" s="182"/>
      <c r="DX281" s="182"/>
      <c r="DY281" s="182"/>
      <c r="DZ281" s="182"/>
      <c r="EA281" s="182"/>
      <c r="EB281" s="182"/>
      <c r="EC281" s="182"/>
      <c r="ED281" s="182"/>
      <c r="EE281" s="182"/>
      <c r="EF281" s="182"/>
      <c r="EG281" s="182"/>
      <c r="EH281" s="182"/>
      <c r="EI281" s="182"/>
      <c r="EJ281" s="182"/>
      <c r="EK281" s="182"/>
      <c r="EL281" s="182"/>
      <c r="EM281" s="182"/>
      <c r="EN281" s="182"/>
      <c r="EO281" s="182"/>
      <c r="EP281" s="182"/>
      <c r="EQ281" s="182"/>
      <c r="ER281" s="182"/>
      <c r="ES281" s="182"/>
      <c r="ET281" s="182"/>
      <c r="EU281" s="182"/>
      <c r="EV281" s="182"/>
      <c r="EW281" s="182"/>
      <c r="EX281" s="182"/>
      <c r="EY281" s="182"/>
      <c r="EZ281" s="182"/>
      <c r="FA281" s="182"/>
      <c r="FB281" s="182"/>
      <c r="FC281" s="182"/>
      <c r="FD281" s="182"/>
      <c r="FE281" s="182"/>
      <c r="FF281" s="182"/>
      <c r="FG281" s="182"/>
      <c r="FH281" s="182"/>
      <c r="FI281" s="182"/>
      <c r="FJ281" s="182"/>
      <c r="FK281" s="182"/>
      <c r="FL281" s="182"/>
      <c r="FM281" s="182"/>
      <c r="FN281" s="182"/>
      <c r="FO281" s="182"/>
      <c r="FP281" s="182"/>
      <c r="FQ281" s="182"/>
      <c r="FR281" s="182"/>
      <c r="FS281" s="182"/>
      <c r="FT281" s="182"/>
      <c r="FU281" s="182"/>
      <c r="FV281" s="182"/>
      <c r="FW281" s="182"/>
      <c r="FX281" s="182"/>
      <c r="FY281" s="182"/>
      <c r="FZ281" s="182"/>
      <c r="GA281" s="182"/>
    </row>
    <row r="282" spans="2:183">
      <c r="B282" s="43" t="s">
        <v>9</v>
      </c>
      <c r="C282" s="652" t="s">
        <v>49</v>
      </c>
      <c r="D282" s="17">
        <v>744</v>
      </c>
      <c r="E282" s="17">
        <v>672</v>
      </c>
      <c r="F282" s="17">
        <v>744</v>
      </c>
      <c r="G282" s="17">
        <v>720</v>
      </c>
      <c r="H282" s="17">
        <v>744</v>
      </c>
      <c r="I282" s="17">
        <v>720</v>
      </c>
      <c r="J282" s="17">
        <v>744</v>
      </c>
      <c r="K282" s="17">
        <v>744</v>
      </c>
      <c r="L282" s="17">
        <v>720</v>
      </c>
      <c r="M282" s="17">
        <v>744</v>
      </c>
      <c r="N282" s="17">
        <v>720</v>
      </c>
      <c r="O282" s="17">
        <v>744</v>
      </c>
      <c r="P282" s="17">
        <v>744</v>
      </c>
      <c r="Q282" s="17">
        <v>672</v>
      </c>
      <c r="R282" s="17">
        <v>744</v>
      </c>
      <c r="S282" s="17">
        <v>720</v>
      </c>
      <c r="T282" s="17">
        <v>744</v>
      </c>
      <c r="U282" s="17">
        <v>720</v>
      </c>
      <c r="V282" s="17">
        <v>744</v>
      </c>
      <c r="W282" s="17">
        <v>744</v>
      </c>
      <c r="X282" s="17">
        <v>720</v>
      </c>
      <c r="Y282" s="17">
        <v>744</v>
      </c>
      <c r="Z282" s="17">
        <v>720</v>
      </c>
      <c r="AA282" s="17">
        <v>744</v>
      </c>
      <c r="AB282" s="17">
        <v>744</v>
      </c>
      <c r="AC282" s="17">
        <v>672</v>
      </c>
      <c r="AD282" s="17">
        <v>744</v>
      </c>
      <c r="AE282" s="17">
        <v>720</v>
      </c>
      <c r="AF282" s="17">
        <v>744</v>
      </c>
      <c r="AG282" s="17">
        <v>720</v>
      </c>
      <c r="AH282" s="17">
        <v>744</v>
      </c>
      <c r="AI282" s="17">
        <v>744</v>
      </c>
      <c r="AJ282" s="17">
        <v>720</v>
      </c>
      <c r="AK282" s="17">
        <v>744</v>
      </c>
      <c r="AL282" s="17">
        <v>720</v>
      </c>
      <c r="AM282" s="17">
        <v>744</v>
      </c>
      <c r="AN282" s="17">
        <v>744</v>
      </c>
      <c r="AO282" s="17">
        <v>696</v>
      </c>
      <c r="AP282" s="17">
        <v>744</v>
      </c>
      <c r="AQ282" s="17">
        <v>720</v>
      </c>
      <c r="AR282" s="17">
        <v>744</v>
      </c>
      <c r="AS282" s="17">
        <v>720</v>
      </c>
      <c r="AT282" s="17">
        <v>744</v>
      </c>
      <c r="AU282" s="17">
        <v>744</v>
      </c>
      <c r="AV282" s="17">
        <v>720</v>
      </c>
      <c r="AW282" s="17">
        <v>744</v>
      </c>
      <c r="AX282" s="17">
        <v>720</v>
      </c>
      <c r="AY282" s="17">
        <v>744</v>
      </c>
      <c r="AZ282" s="17">
        <v>744</v>
      </c>
      <c r="BA282" s="17">
        <v>672</v>
      </c>
      <c r="BB282" s="17">
        <v>744</v>
      </c>
      <c r="BC282" s="17">
        <v>720</v>
      </c>
      <c r="BD282" s="17">
        <v>744</v>
      </c>
      <c r="BE282" s="17">
        <v>720</v>
      </c>
      <c r="BF282" s="17">
        <v>744</v>
      </c>
      <c r="BG282" s="17">
        <v>744</v>
      </c>
      <c r="BH282" s="17">
        <v>720</v>
      </c>
      <c r="BI282" s="17">
        <v>744</v>
      </c>
      <c r="BJ282" s="17">
        <v>720</v>
      </c>
      <c r="BK282" s="17">
        <v>744</v>
      </c>
      <c r="BL282" s="17">
        <v>744</v>
      </c>
      <c r="BM282" s="17">
        <v>672</v>
      </c>
      <c r="BN282" s="17">
        <v>744</v>
      </c>
      <c r="BO282" s="17">
        <v>720</v>
      </c>
      <c r="BP282" s="17">
        <v>744</v>
      </c>
      <c r="BQ282" s="17">
        <v>720</v>
      </c>
      <c r="BR282" s="17">
        <v>744</v>
      </c>
      <c r="BS282" s="17">
        <v>744</v>
      </c>
      <c r="BT282" s="17">
        <v>720</v>
      </c>
      <c r="BU282" s="17">
        <v>744</v>
      </c>
      <c r="BV282" s="17">
        <v>720</v>
      </c>
      <c r="BW282" s="17">
        <v>744</v>
      </c>
      <c r="BX282" s="17">
        <v>744</v>
      </c>
      <c r="BY282" s="17">
        <v>672</v>
      </c>
      <c r="BZ282" s="17">
        <v>744</v>
      </c>
      <c r="CA282" s="17">
        <v>720</v>
      </c>
      <c r="CB282" s="17">
        <v>744</v>
      </c>
      <c r="CC282" s="17">
        <v>720</v>
      </c>
      <c r="CD282" s="17">
        <v>744</v>
      </c>
      <c r="CE282" s="17">
        <v>744</v>
      </c>
      <c r="CF282" s="17">
        <v>720</v>
      </c>
      <c r="CG282" s="17">
        <v>744</v>
      </c>
      <c r="CH282" s="17">
        <v>720</v>
      </c>
      <c r="CI282" s="17">
        <v>744</v>
      </c>
      <c r="CJ282" s="17">
        <v>744</v>
      </c>
      <c r="CK282" s="17">
        <v>696</v>
      </c>
      <c r="CL282" s="17">
        <v>744</v>
      </c>
      <c r="CM282" s="17">
        <v>720</v>
      </c>
      <c r="CN282" s="17">
        <v>744</v>
      </c>
      <c r="CO282" s="17">
        <v>720</v>
      </c>
      <c r="CP282" s="17">
        <v>744</v>
      </c>
      <c r="CQ282" s="17">
        <v>744</v>
      </c>
      <c r="CR282" s="17">
        <v>720</v>
      </c>
      <c r="CS282" s="17">
        <v>744</v>
      </c>
      <c r="CT282" s="17">
        <v>720</v>
      </c>
      <c r="CU282" s="17">
        <v>744</v>
      </c>
      <c r="CV282" s="17">
        <v>744</v>
      </c>
      <c r="CW282" s="17">
        <v>672</v>
      </c>
      <c r="CX282" s="17">
        <v>744</v>
      </c>
      <c r="CY282" s="17">
        <v>720</v>
      </c>
      <c r="CZ282" s="17">
        <v>744</v>
      </c>
      <c r="DA282" s="17">
        <v>720</v>
      </c>
      <c r="DB282" s="17">
        <v>744</v>
      </c>
      <c r="DC282" s="17">
        <v>744</v>
      </c>
      <c r="DD282" s="17">
        <v>720</v>
      </c>
      <c r="DE282" s="17">
        <v>744</v>
      </c>
      <c r="DF282" s="17">
        <v>720</v>
      </c>
      <c r="DG282" s="17">
        <v>744</v>
      </c>
      <c r="DH282" s="17">
        <v>744</v>
      </c>
      <c r="DI282" s="17">
        <v>672</v>
      </c>
      <c r="DJ282" s="17">
        <v>744</v>
      </c>
      <c r="DK282" s="17">
        <v>720</v>
      </c>
      <c r="DL282" s="17">
        <v>744</v>
      </c>
      <c r="DM282" s="17">
        <v>720</v>
      </c>
      <c r="DN282" s="17">
        <v>744</v>
      </c>
      <c r="DO282" s="17">
        <v>744</v>
      </c>
      <c r="DP282" s="17">
        <v>720</v>
      </c>
      <c r="DQ282" s="17">
        <v>744</v>
      </c>
      <c r="DR282" s="17">
        <v>720</v>
      </c>
      <c r="DS282" s="17">
        <v>744</v>
      </c>
      <c r="DT282" s="17">
        <v>744</v>
      </c>
      <c r="DU282" s="17">
        <v>672</v>
      </c>
      <c r="DV282" s="17">
        <v>744</v>
      </c>
      <c r="DW282" s="17">
        <v>720</v>
      </c>
      <c r="DX282" s="17">
        <v>744</v>
      </c>
      <c r="DY282" s="17">
        <v>720</v>
      </c>
      <c r="DZ282" s="17">
        <v>744</v>
      </c>
      <c r="EA282" s="17">
        <v>744</v>
      </c>
      <c r="EB282" s="17">
        <v>720</v>
      </c>
      <c r="EC282" s="17">
        <v>744</v>
      </c>
      <c r="ED282" s="17">
        <v>720</v>
      </c>
      <c r="EE282" s="17">
        <v>744</v>
      </c>
      <c r="EF282" s="17">
        <v>744</v>
      </c>
      <c r="EG282" s="17">
        <v>696</v>
      </c>
      <c r="EH282" s="17">
        <v>744</v>
      </c>
      <c r="EI282" s="17">
        <v>720</v>
      </c>
      <c r="EJ282" s="17">
        <v>744</v>
      </c>
      <c r="EK282" s="17">
        <v>720</v>
      </c>
      <c r="EL282" s="17">
        <v>744</v>
      </c>
      <c r="EM282" s="17">
        <v>744</v>
      </c>
      <c r="EN282" s="17">
        <v>720</v>
      </c>
      <c r="EO282" s="17">
        <v>744</v>
      </c>
      <c r="EP282" s="17">
        <v>720</v>
      </c>
      <c r="EQ282" s="17">
        <v>744</v>
      </c>
      <c r="ER282" s="17">
        <v>744</v>
      </c>
      <c r="ES282" s="17">
        <v>672</v>
      </c>
      <c r="ET282" s="17">
        <v>744</v>
      </c>
      <c r="EU282" s="17">
        <v>720</v>
      </c>
      <c r="EV282" s="17">
        <v>744</v>
      </c>
      <c r="EW282" s="17">
        <v>720</v>
      </c>
      <c r="EX282" s="17">
        <v>744</v>
      </c>
      <c r="EY282" s="17">
        <v>744</v>
      </c>
      <c r="EZ282" s="17">
        <v>720</v>
      </c>
      <c r="FA282" s="17">
        <v>744</v>
      </c>
      <c r="FB282" s="17">
        <v>720</v>
      </c>
      <c r="FC282" s="17">
        <v>744</v>
      </c>
      <c r="FD282" s="17">
        <v>744</v>
      </c>
      <c r="FE282" s="17">
        <v>672</v>
      </c>
      <c r="FF282" s="17">
        <v>744</v>
      </c>
      <c r="FG282" s="17">
        <v>720</v>
      </c>
      <c r="FH282" s="17">
        <v>744</v>
      </c>
      <c r="FI282" s="17">
        <v>720</v>
      </c>
      <c r="FJ282" s="17">
        <v>744</v>
      </c>
      <c r="FK282" s="17">
        <v>744</v>
      </c>
      <c r="FL282" s="17">
        <v>720</v>
      </c>
      <c r="FM282" s="17">
        <v>744</v>
      </c>
      <c r="FN282" s="17">
        <v>720</v>
      </c>
      <c r="FO282" s="17">
        <v>744</v>
      </c>
      <c r="FP282" s="17">
        <v>744</v>
      </c>
      <c r="FQ282" s="17">
        <v>672</v>
      </c>
      <c r="FR282" s="17">
        <v>744</v>
      </c>
      <c r="FS282" s="17">
        <v>720</v>
      </c>
      <c r="FT282" s="17">
        <v>744</v>
      </c>
      <c r="FU282" s="17">
        <v>720</v>
      </c>
      <c r="FV282" s="17">
        <v>744</v>
      </c>
      <c r="FW282" s="17">
        <v>744</v>
      </c>
      <c r="FX282" s="17">
        <v>720</v>
      </c>
      <c r="FY282" s="17">
        <v>744</v>
      </c>
      <c r="FZ282" s="17">
        <v>720</v>
      </c>
      <c r="GA282" s="17">
        <v>744</v>
      </c>
    </row>
    <row r="283" spans="2:183">
      <c r="B283" s="43" t="s">
        <v>9</v>
      </c>
      <c r="C283" s="653" t="s">
        <v>50</v>
      </c>
      <c r="D283" s="85">
        <v>0</v>
      </c>
      <c r="E283" s="85">
        <v>0</v>
      </c>
      <c r="F283" s="85">
        <v>0</v>
      </c>
      <c r="G283" s="85">
        <v>0</v>
      </c>
      <c r="H283" s="85">
        <v>0</v>
      </c>
      <c r="I283" s="85">
        <v>0</v>
      </c>
      <c r="J283" s="85">
        <v>404443.26999999996</v>
      </c>
      <c r="K283" s="85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85">
        <v>0</v>
      </c>
      <c r="T283" s="85">
        <v>0</v>
      </c>
      <c r="U283" s="85">
        <v>0</v>
      </c>
      <c r="V283" s="85">
        <v>0</v>
      </c>
      <c r="W283" s="85">
        <v>0</v>
      </c>
      <c r="X283" s="85">
        <v>0</v>
      </c>
      <c r="Y283" s="85">
        <v>0</v>
      </c>
      <c r="Z283" s="85">
        <v>0</v>
      </c>
      <c r="AA283" s="85">
        <v>0</v>
      </c>
      <c r="AB283" s="85">
        <v>0</v>
      </c>
      <c r="AC283" s="85">
        <v>0</v>
      </c>
      <c r="AD283" s="85">
        <v>0</v>
      </c>
      <c r="AE283" s="85">
        <v>0</v>
      </c>
      <c r="AF283" s="85">
        <v>0</v>
      </c>
      <c r="AG283" s="85">
        <v>0</v>
      </c>
      <c r="AH283" s="85">
        <v>0</v>
      </c>
      <c r="AI283" s="85">
        <v>0</v>
      </c>
      <c r="AJ283" s="85">
        <v>0</v>
      </c>
      <c r="AK283" s="85">
        <v>0</v>
      </c>
      <c r="AL283" s="85">
        <v>0</v>
      </c>
      <c r="AM283" s="85">
        <v>0</v>
      </c>
      <c r="AN283" s="85">
        <v>0</v>
      </c>
      <c r="AO283" s="85">
        <v>0</v>
      </c>
      <c r="AP283" s="85">
        <v>0</v>
      </c>
      <c r="AQ283" s="85">
        <v>0</v>
      </c>
      <c r="AR283" s="85">
        <v>0</v>
      </c>
      <c r="AS283" s="85">
        <v>0</v>
      </c>
      <c r="AT283" s="85">
        <v>0</v>
      </c>
      <c r="AU283" s="85">
        <v>0</v>
      </c>
      <c r="AV283" s="85">
        <v>0</v>
      </c>
      <c r="AW283" s="85">
        <v>0</v>
      </c>
      <c r="AX283" s="85">
        <v>0</v>
      </c>
      <c r="AY283" s="85">
        <v>0</v>
      </c>
      <c r="AZ283" s="85">
        <v>0</v>
      </c>
      <c r="BA283" s="85">
        <v>0</v>
      </c>
      <c r="BB283" s="85">
        <v>0</v>
      </c>
      <c r="BC283" s="85">
        <v>0</v>
      </c>
      <c r="BD283" s="85">
        <v>0</v>
      </c>
      <c r="BE283" s="85">
        <v>0</v>
      </c>
      <c r="BF283" s="85">
        <v>0</v>
      </c>
      <c r="BG283" s="85">
        <v>0</v>
      </c>
      <c r="BH283" s="85">
        <v>0</v>
      </c>
      <c r="BI283" s="85">
        <v>0</v>
      </c>
      <c r="BJ283" s="85">
        <v>0</v>
      </c>
      <c r="BK283" s="85">
        <v>0</v>
      </c>
      <c r="BL283" s="85">
        <v>0</v>
      </c>
      <c r="BM283" s="85">
        <v>0</v>
      </c>
      <c r="BN283" s="85">
        <v>0</v>
      </c>
      <c r="BO283" s="85">
        <v>0</v>
      </c>
      <c r="BP283" s="85">
        <v>0</v>
      </c>
      <c r="BQ283" s="85">
        <v>0</v>
      </c>
      <c r="BR283" s="85">
        <v>0</v>
      </c>
      <c r="BS283" s="85">
        <v>0</v>
      </c>
      <c r="BT283" s="85">
        <v>0</v>
      </c>
      <c r="BU283" s="85">
        <v>0</v>
      </c>
      <c r="BV283" s="85">
        <v>0</v>
      </c>
      <c r="BW283" s="85">
        <v>0</v>
      </c>
      <c r="BX283" s="85">
        <v>0</v>
      </c>
      <c r="BY283" s="85">
        <v>0</v>
      </c>
      <c r="BZ283" s="85">
        <v>0</v>
      </c>
      <c r="CA283" s="85">
        <v>0</v>
      </c>
      <c r="CB283" s="85">
        <v>0</v>
      </c>
      <c r="CC283" s="85">
        <v>0</v>
      </c>
      <c r="CD283" s="85">
        <v>757187.18</v>
      </c>
      <c r="CE283" s="85">
        <v>687907.23</v>
      </c>
      <c r="CF283" s="85">
        <v>0</v>
      </c>
      <c r="CG283" s="85">
        <v>0</v>
      </c>
      <c r="CH283" s="85">
        <v>0</v>
      </c>
      <c r="CI283" s="85">
        <v>0</v>
      </c>
      <c r="CJ283" s="85">
        <v>220081.09999999998</v>
      </c>
      <c r="CK283" s="85">
        <v>271308.82</v>
      </c>
      <c r="CL283" s="85">
        <v>0</v>
      </c>
      <c r="CM283" s="85">
        <v>0</v>
      </c>
      <c r="CN283" s="85">
        <v>0</v>
      </c>
      <c r="CO283" s="85">
        <v>740807.49000000011</v>
      </c>
      <c r="CP283" s="85">
        <v>1441108.66</v>
      </c>
      <c r="CQ283" s="85">
        <v>1161059.6200000001</v>
      </c>
      <c r="CR283" s="85">
        <v>750908.61</v>
      </c>
      <c r="CS283" s="85">
        <v>189001.5</v>
      </c>
      <c r="CT283" s="85">
        <v>215638.30000000002</v>
      </c>
      <c r="CU283" s="85">
        <v>746533.06</v>
      </c>
      <c r="CV283" s="85">
        <v>1106834.8699999999</v>
      </c>
      <c r="CW283" s="85">
        <v>1009442.75</v>
      </c>
      <c r="CX283" s="85">
        <v>881763.88</v>
      </c>
      <c r="CY283" s="85">
        <v>948516.35</v>
      </c>
      <c r="CZ283" s="85">
        <v>794385.76</v>
      </c>
      <c r="DA283" s="85">
        <v>1088462.73</v>
      </c>
      <c r="DB283" s="85">
        <v>1151977.8700000001</v>
      </c>
      <c r="DC283" s="85">
        <v>1154562.77</v>
      </c>
      <c r="DD283" s="85">
        <v>953371.62000000011</v>
      </c>
      <c r="DE283" s="85">
        <v>507580.37</v>
      </c>
      <c r="DF283" s="85">
        <v>279241.01</v>
      </c>
      <c r="DG283" s="85">
        <v>614066.64999999991</v>
      </c>
      <c r="DH283" s="85">
        <v>996004.39</v>
      </c>
      <c r="DI283" s="85">
        <v>950726.94</v>
      </c>
      <c r="DJ283" s="85">
        <v>768327.85000000009</v>
      </c>
      <c r="DK283" s="85">
        <v>597901.47000000009</v>
      </c>
      <c r="DL283" s="85">
        <v>813660.62</v>
      </c>
      <c r="DM283" s="85">
        <v>1188826.95</v>
      </c>
      <c r="DN283" s="85">
        <v>1222568.19</v>
      </c>
      <c r="DO283" s="85">
        <v>1201821.28</v>
      </c>
      <c r="DP283" s="85">
        <v>905713.87</v>
      </c>
      <c r="DQ283" s="85">
        <v>544401.68999999994</v>
      </c>
      <c r="DR283" s="85">
        <v>341333.55</v>
      </c>
      <c r="DS283" s="85">
        <v>602997.47000000009</v>
      </c>
      <c r="DT283" s="85">
        <v>1030488.7000000001</v>
      </c>
      <c r="DU283" s="85">
        <v>898735.85</v>
      </c>
      <c r="DV283" s="85">
        <v>846230.92999999993</v>
      </c>
      <c r="DW283" s="85">
        <v>603793.79</v>
      </c>
      <c r="DX283" s="85">
        <v>870163.29</v>
      </c>
      <c r="DY283" s="85">
        <v>1110924.74</v>
      </c>
      <c r="DZ283" s="85">
        <v>1022479.29</v>
      </c>
      <c r="EA283" s="85">
        <v>1287503.22</v>
      </c>
      <c r="EB283" s="85">
        <v>796996.42999999993</v>
      </c>
      <c r="EC283" s="85">
        <v>553001.29999999993</v>
      </c>
      <c r="ED283" s="85">
        <v>351247.87000000005</v>
      </c>
      <c r="EE283" s="85">
        <v>408080.45</v>
      </c>
      <c r="EF283" s="85">
        <v>977817.96000000008</v>
      </c>
      <c r="EG283" s="85">
        <v>1018986.38</v>
      </c>
      <c r="EH283" s="85">
        <v>760518.39</v>
      </c>
      <c r="EI283" s="85">
        <v>332823.55</v>
      </c>
      <c r="EJ283" s="85">
        <v>507791.43000000005</v>
      </c>
      <c r="EK283" s="85">
        <v>945626.22</v>
      </c>
      <c r="EL283" s="85">
        <v>1298594.71</v>
      </c>
      <c r="EM283" s="85">
        <v>1253366.53</v>
      </c>
      <c r="EN283" s="85">
        <v>903233.96000000008</v>
      </c>
      <c r="EO283" s="85">
        <v>193273.36</v>
      </c>
      <c r="EP283" s="85">
        <v>157133.84</v>
      </c>
      <c r="EQ283" s="85">
        <v>458450.29</v>
      </c>
      <c r="ER283" s="85">
        <v>1043526.02</v>
      </c>
      <c r="ES283" s="85">
        <v>858225.05</v>
      </c>
      <c r="ET283" s="85">
        <v>857262.07999999996</v>
      </c>
      <c r="EU283" s="85">
        <v>322559.61</v>
      </c>
      <c r="EV283" s="85">
        <v>484875.21</v>
      </c>
      <c r="EW283" s="85">
        <v>981773.5</v>
      </c>
      <c r="EX283" s="85">
        <v>1275654.8700000001</v>
      </c>
      <c r="EY283" s="85">
        <v>1219273.2799999998</v>
      </c>
      <c r="EZ283" s="85">
        <v>837752.84</v>
      </c>
      <c r="FA283" s="85">
        <v>177326.54</v>
      </c>
      <c r="FB283" s="85">
        <v>161729.32</v>
      </c>
      <c r="FC283" s="85">
        <v>485110.47</v>
      </c>
      <c r="FD283" s="85">
        <v>923782.98</v>
      </c>
      <c r="FE283" s="85">
        <v>912488.23</v>
      </c>
      <c r="FF283" s="85">
        <v>828751.72000000009</v>
      </c>
      <c r="FG283" s="85">
        <v>264168.65000000002</v>
      </c>
      <c r="FH283" s="85">
        <v>561771.4</v>
      </c>
      <c r="FI283" s="85">
        <v>1129028.03</v>
      </c>
      <c r="FJ283" s="85">
        <v>1419650.9</v>
      </c>
      <c r="FK283" s="85">
        <v>1293106.8600000001</v>
      </c>
      <c r="FL283" s="85">
        <v>920380.92999999993</v>
      </c>
      <c r="FM283" s="85">
        <v>184916.23</v>
      </c>
      <c r="FN283" s="85">
        <v>168586.03</v>
      </c>
      <c r="FO283" s="85">
        <v>516783.59</v>
      </c>
      <c r="FP283" s="85">
        <v>962208.05</v>
      </c>
      <c r="FQ283" s="85">
        <v>1025348.2</v>
      </c>
      <c r="FR283" s="85">
        <v>964037.37</v>
      </c>
      <c r="FS283" s="85">
        <v>338006.77</v>
      </c>
      <c r="FT283" s="85">
        <v>544172.19000000006</v>
      </c>
      <c r="FU283" s="85">
        <v>1188645.02</v>
      </c>
      <c r="FV283" s="85">
        <v>1308041.3</v>
      </c>
      <c r="FW283" s="85">
        <v>1432185.3399999999</v>
      </c>
      <c r="FX283" s="85">
        <v>910581.5</v>
      </c>
      <c r="FY283" s="85">
        <v>372351.25</v>
      </c>
      <c r="FZ283" s="85">
        <v>361855.69</v>
      </c>
      <c r="GA283" s="85">
        <v>508416.71</v>
      </c>
    </row>
    <row r="284" spans="2:183">
      <c r="B284" s="43" t="s">
        <v>9</v>
      </c>
      <c r="C284" s="653" t="s">
        <v>51</v>
      </c>
      <c r="D284" s="86">
        <v>0</v>
      </c>
      <c r="E284" s="86">
        <v>0</v>
      </c>
      <c r="F284" s="86">
        <v>0</v>
      </c>
      <c r="G284" s="86">
        <v>0</v>
      </c>
      <c r="H284" s="86">
        <v>0</v>
      </c>
      <c r="I284" s="86">
        <v>0</v>
      </c>
      <c r="J284" s="86">
        <v>52.429773139745912</v>
      </c>
      <c r="K284" s="86">
        <v>0</v>
      </c>
      <c r="L284" s="86">
        <v>0</v>
      </c>
      <c r="M284" s="86">
        <v>0</v>
      </c>
      <c r="N284" s="86">
        <v>0</v>
      </c>
      <c r="O284" s="86">
        <v>0</v>
      </c>
      <c r="P284" s="86">
        <v>0</v>
      </c>
      <c r="Q284" s="86">
        <v>0</v>
      </c>
      <c r="R284" s="86">
        <v>0</v>
      </c>
      <c r="S284" s="86">
        <v>0</v>
      </c>
      <c r="T284" s="86">
        <v>0</v>
      </c>
      <c r="U284" s="86">
        <v>0</v>
      </c>
      <c r="V284" s="86">
        <v>0</v>
      </c>
      <c r="W284" s="86">
        <v>0</v>
      </c>
      <c r="X284" s="86">
        <v>0</v>
      </c>
      <c r="Y284" s="86">
        <v>0</v>
      </c>
      <c r="Z284" s="86">
        <v>0</v>
      </c>
      <c r="AA284" s="86">
        <v>0</v>
      </c>
      <c r="AB284" s="86">
        <v>0</v>
      </c>
      <c r="AC284" s="86">
        <v>0</v>
      </c>
      <c r="AD284" s="86">
        <v>0</v>
      </c>
      <c r="AE284" s="86">
        <v>0</v>
      </c>
      <c r="AF284" s="86">
        <v>0</v>
      </c>
      <c r="AG284" s="86">
        <v>0</v>
      </c>
      <c r="AH284" s="86">
        <v>0</v>
      </c>
      <c r="AI284" s="86">
        <v>0</v>
      </c>
      <c r="AJ284" s="86">
        <v>0</v>
      </c>
      <c r="AK284" s="86">
        <v>0</v>
      </c>
      <c r="AL284" s="86">
        <v>0</v>
      </c>
      <c r="AM284" s="86">
        <v>0</v>
      </c>
      <c r="AN284" s="86">
        <v>0</v>
      </c>
      <c r="AO284" s="86">
        <v>0</v>
      </c>
      <c r="AP284" s="86">
        <v>0</v>
      </c>
      <c r="AQ284" s="86">
        <v>0</v>
      </c>
      <c r="AR284" s="86">
        <v>0</v>
      </c>
      <c r="AS284" s="86">
        <v>0</v>
      </c>
      <c r="AT284" s="86">
        <v>0</v>
      </c>
      <c r="AU284" s="86">
        <v>0</v>
      </c>
      <c r="AV284" s="86">
        <v>0</v>
      </c>
      <c r="AW284" s="86">
        <v>0</v>
      </c>
      <c r="AX284" s="86">
        <v>0</v>
      </c>
      <c r="AY284" s="86">
        <v>0</v>
      </c>
      <c r="AZ284" s="86">
        <v>0</v>
      </c>
      <c r="BA284" s="86">
        <v>0</v>
      </c>
      <c r="BB284" s="86">
        <v>0</v>
      </c>
      <c r="BC284" s="86">
        <v>0</v>
      </c>
      <c r="BD284" s="86">
        <v>0</v>
      </c>
      <c r="BE284" s="86">
        <v>0</v>
      </c>
      <c r="BF284" s="86">
        <v>0</v>
      </c>
      <c r="BG284" s="86">
        <v>0</v>
      </c>
      <c r="BH284" s="86">
        <v>0</v>
      </c>
      <c r="BI284" s="86">
        <v>0</v>
      </c>
      <c r="BJ284" s="86">
        <v>0</v>
      </c>
      <c r="BK284" s="86">
        <v>0</v>
      </c>
      <c r="BL284" s="86">
        <v>0</v>
      </c>
      <c r="BM284" s="86">
        <v>0</v>
      </c>
      <c r="BN284" s="86">
        <v>0</v>
      </c>
      <c r="BO284" s="86">
        <v>0</v>
      </c>
      <c r="BP284" s="86">
        <v>0</v>
      </c>
      <c r="BQ284" s="86">
        <v>0</v>
      </c>
      <c r="BR284" s="86">
        <v>0</v>
      </c>
      <c r="BS284" s="86">
        <v>0</v>
      </c>
      <c r="BT284" s="86">
        <v>0</v>
      </c>
      <c r="BU284" s="86">
        <v>0</v>
      </c>
      <c r="BV284" s="86">
        <v>0</v>
      </c>
      <c r="BW284" s="86">
        <v>0</v>
      </c>
      <c r="BX284" s="86">
        <v>0</v>
      </c>
      <c r="BY284" s="86">
        <v>0</v>
      </c>
      <c r="BZ284" s="86">
        <v>0</v>
      </c>
      <c r="CA284" s="86">
        <v>0</v>
      </c>
      <c r="CB284" s="86">
        <v>0</v>
      </c>
      <c r="CC284" s="86">
        <v>0</v>
      </c>
      <c r="CD284" s="86">
        <v>70.950822713643177</v>
      </c>
      <c r="CE284" s="86">
        <v>71.448611341919403</v>
      </c>
      <c r="CF284" s="86">
        <v>0</v>
      </c>
      <c r="CG284" s="86">
        <v>0</v>
      </c>
      <c r="CH284" s="86">
        <v>0</v>
      </c>
      <c r="CI284" s="86">
        <v>0</v>
      </c>
      <c r="CJ284" s="86">
        <v>84.646576923076921</v>
      </c>
      <c r="CK284" s="86">
        <v>81.474120120120119</v>
      </c>
      <c r="CL284" s="86">
        <v>0</v>
      </c>
      <c r="CM284" s="86">
        <v>0</v>
      </c>
      <c r="CN284" s="86">
        <v>0</v>
      </c>
      <c r="CO284" s="86">
        <v>75.132605476673433</v>
      </c>
      <c r="CP284" s="86">
        <v>73.948514983579628</v>
      </c>
      <c r="CQ284" s="86">
        <v>74.695034740092652</v>
      </c>
      <c r="CR284" s="86">
        <v>75.498553187210945</v>
      </c>
      <c r="CS284" s="86">
        <v>85.909772727272724</v>
      </c>
      <c r="CT284" s="86">
        <v>84.233710937500007</v>
      </c>
      <c r="CU284" s="86">
        <v>83.908402832415433</v>
      </c>
      <c r="CV284" s="86">
        <v>82.846921407185619</v>
      </c>
      <c r="CW284" s="86">
        <v>83.667032739328633</v>
      </c>
      <c r="CX284" s="86">
        <v>83.817859315589359</v>
      </c>
      <c r="CY284" s="86">
        <v>80.077361756015193</v>
      </c>
      <c r="CZ284" s="86">
        <v>80.403417004048578</v>
      </c>
      <c r="DA284" s="86">
        <v>79.565989035087725</v>
      </c>
      <c r="DB284" s="86">
        <v>79.130228740211578</v>
      </c>
      <c r="DC284" s="86">
        <v>79.625018620689659</v>
      </c>
      <c r="DD284" s="86">
        <v>79.967423251132374</v>
      </c>
      <c r="DE284" s="86">
        <v>84.036485099337753</v>
      </c>
      <c r="DF284" s="86">
        <v>87.262815625000002</v>
      </c>
      <c r="DG284" s="86">
        <v>88.164630294328774</v>
      </c>
      <c r="DH284" s="86">
        <v>89.127909619686804</v>
      </c>
      <c r="DI284" s="86">
        <v>88.72031914893617</v>
      </c>
      <c r="DJ284" s="86">
        <v>88.926834490740745</v>
      </c>
      <c r="DK284" s="86">
        <v>85.597919828203302</v>
      </c>
      <c r="DL284" s="86">
        <v>85.901670185810815</v>
      </c>
      <c r="DM284" s="86">
        <v>83.897455892731116</v>
      </c>
      <c r="DN284" s="86">
        <v>83.406207531723283</v>
      </c>
      <c r="DO284" s="86">
        <v>83.984715583508034</v>
      </c>
      <c r="DP284" s="86">
        <v>84.456720440134276</v>
      </c>
      <c r="DQ284" s="86">
        <v>88.954524509803917</v>
      </c>
      <c r="DR284" s="86">
        <v>92.003652291105112</v>
      </c>
      <c r="DS284" s="86">
        <v>93.055165123456803</v>
      </c>
      <c r="DT284" s="86">
        <v>93.766032757051875</v>
      </c>
      <c r="DU284" s="86">
        <v>93.472267290691619</v>
      </c>
      <c r="DV284" s="86">
        <v>92.992409890109883</v>
      </c>
      <c r="DW284" s="86">
        <v>89.984171385991061</v>
      </c>
      <c r="DX284" s="86">
        <v>90.172361658031093</v>
      </c>
      <c r="DY284" s="86">
        <v>88.09871054718478</v>
      </c>
      <c r="DZ284" s="86">
        <v>87.8267728912558</v>
      </c>
      <c r="EA284" s="86">
        <v>88.088616584564861</v>
      </c>
      <c r="EB284" s="86">
        <v>89.049880446927361</v>
      </c>
      <c r="EC284" s="86">
        <v>93.254856661045523</v>
      </c>
      <c r="ED284" s="86">
        <v>95.707866485013639</v>
      </c>
      <c r="EE284" s="86">
        <v>96.018929411764702</v>
      </c>
      <c r="EF284" s="86">
        <v>97.781796000000014</v>
      </c>
      <c r="EG284" s="86">
        <v>97.231524809160305</v>
      </c>
      <c r="EH284" s="86">
        <v>96.696553083280364</v>
      </c>
      <c r="EI284" s="86">
        <v>94.552144886363635</v>
      </c>
      <c r="EJ284" s="86">
        <v>94.035450000000012</v>
      </c>
      <c r="EK284" s="86">
        <v>92.708452941176475</v>
      </c>
      <c r="EL284" s="86">
        <v>92.902755043639999</v>
      </c>
      <c r="EM284" s="86">
        <v>93.548778175847147</v>
      </c>
      <c r="EN284" s="86">
        <v>93.367165598511477</v>
      </c>
      <c r="EO284" s="86">
        <v>97.61280808080808</v>
      </c>
      <c r="EP284" s="86">
        <v>97.598658385093159</v>
      </c>
      <c r="EQ284" s="86">
        <v>98.910526429341957</v>
      </c>
      <c r="ER284" s="86">
        <v>102.25634688878002</v>
      </c>
      <c r="ES284" s="86">
        <v>101.98752822341058</v>
      </c>
      <c r="ET284" s="86">
        <v>98.479273980470992</v>
      </c>
      <c r="EU284" s="86">
        <v>99.402036979969182</v>
      </c>
      <c r="EV284" s="86">
        <v>98.351969574036517</v>
      </c>
      <c r="EW284" s="86">
        <v>97.883698903290124</v>
      </c>
      <c r="EX284" s="86">
        <v>98.187720905172426</v>
      </c>
      <c r="EY284" s="86">
        <v>98.694615509146814</v>
      </c>
      <c r="EZ284" s="86">
        <v>96.648920166128278</v>
      </c>
      <c r="FA284" s="86">
        <v>100.75371590909091</v>
      </c>
      <c r="FB284" s="86">
        <v>100.45299378881988</v>
      </c>
      <c r="FC284" s="86">
        <v>102.02112933753942</v>
      </c>
      <c r="FD284" s="86">
        <v>105.03501762364979</v>
      </c>
      <c r="FE284" s="86">
        <v>106.10328255813953</v>
      </c>
      <c r="FF284" s="86">
        <v>103.2069389788294</v>
      </c>
      <c r="FG284" s="86">
        <v>104.41448616600792</v>
      </c>
      <c r="FH284" s="86">
        <v>102.32630236794172</v>
      </c>
      <c r="FI284" s="86">
        <v>101.89783664259929</v>
      </c>
      <c r="FJ284" s="86">
        <v>102.41313663252055</v>
      </c>
      <c r="FK284" s="86">
        <v>102.87246300715991</v>
      </c>
      <c r="FL284" s="86">
        <v>100.43440964644259</v>
      </c>
      <c r="FM284" s="86">
        <v>105.06603977272728</v>
      </c>
      <c r="FN284" s="86">
        <v>104.7118198757764</v>
      </c>
      <c r="FO284" s="86">
        <v>106.00689025641026</v>
      </c>
      <c r="FP284" s="86">
        <v>108.84706447963802</v>
      </c>
      <c r="FQ284" s="86">
        <v>109.37047466666667</v>
      </c>
      <c r="FR284" s="86">
        <v>105.93817252747253</v>
      </c>
      <c r="FS284" s="86">
        <v>105.95823510971788</v>
      </c>
      <c r="FT284" s="86">
        <v>106.07645029239767</v>
      </c>
      <c r="FU284" s="86">
        <v>105.18982477876106</v>
      </c>
      <c r="FV284" s="86">
        <v>106.01728805316907</v>
      </c>
      <c r="FW284" s="86">
        <v>106.43470124851366</v>
      </c>
      <c r="FX284" s="86">
        <v>104.35268164107265</v>
      </c>
      <c r="FY284" s="86">
        <v>110.48998516320475</v>
      </c>
      <c r="FZ284" s="86">
        <v>110.99867791411043</v>
      </c>
      <c r="GA284" s="86">
        <v>109.69076806903992</v>
      </c>
    </row>
    <row r="285" spans="2:183">
      <c r="B285" s="43" t="s">
        <v>9</v>
      </c>
      <c r="C285" s="653" t="s">
        <v>52</v>
      </c>
      <c r="D285" s="87">
        <v>0</v>
      </c>
      <c r="E285" s="87">
        <v>0</v>
      </c>
      <c r="F285" s="87">
        <v>0</v>
      </c>
      <c r="G285" s="87">
        <v>0</v>
      </c>
      <c r="H285" s="87">
        <v>0</v>
      </c>
      <c r="I285" s="87">
        <v>0</v>
      </c>
      <c r="J285" s="87">
        <v>1672.78</v>
      </c>
      <c r="K285" s="87">
        <v>0</v>
      </c>
      <c r="L285" s="87">
        <v>0</v>
      </c>
      <c r="M285" s="87">
        <v>0</v>
      </c>
      <c r="N285" s="87">
        <v>0</v>
      </c>
      <c r="O285" s="87">
        <v>0</v>
      </c>
      <c r="P285" s="87">
        <v>0</v>
      </c>
      <c r="Q285" s="87">
        <v>0</v>
      </c>
      <c r="R285" s="87">
        <v>0</v>
      </c>
      <c r="S285" s="87">
        <v>0</v>
      </c>
      <c r="T285" s="87">
        <v>0</v>
      </c>
      <c r="U285" s="87">
        <v>0</v>
      </c>
      <c r="V285" s="87">
        <v>0</v>
      </c>
      <c r="W285" s="87">
        <v>0</v>
      </c>
      <c r="X285" s="87">
        <v>0</v>
      </c>
      <c r="Y285" s="87">
        <v>0</v>
      </c>
      <c r="Z285" s="87">
        <v>0</v>
      </c>
      <c r="AA285" s="87">
        <v>0</v>
      </c>
      <c r="AB285" s="87">
        <v>0</v>
      </c>
      <c r="AC285" s="87">
        <v>0</v>
      </c>
      <c r="AD285" s="87">
        <v>0</v>
      </c>
      <c r="AE285" s="87">
        <v>0</v>
      </c>
      <c r="AF285" s="87">
        <v>0</v>
      </c>
      <c r="AG285" s="87">
        <v>0</v>
      </c>
      <c r="AH285" s="87">
        <v>0</v>
      </c>
      <c r="AI285" s="87">
        <v>0</v>
      </c>
      <c r="AJ285" s="87">
        <v>0</v>
      </c>
      <c r="AK285" s="87">
        <v>0</v>
      </c>
      <c r="AL285" s="87">
        <v>0</v>
      </c>
      <c r="AM285" s="87">
        <v>0</v>
      </c>
      <c r="AN285" s="87">
        <v>0</v>
      </c>
      <c r="AO285" s="87">
        <v>0</v>
      </c>
      <c r="AP285" s="87">
        <v>0</v>
      </c>
      <c r="AQ285" s="87">
        <v>0</v>
      </c>
      <c r="AR285" s="87">
        <v>0</v>
      </c>
      <c r="AS285" s="87">
        <v>0</v>
      </c>
      <c r="AT285" s="87">
        <v>0</v>
      </c>
      <c r="AU285" s="87">
        <v>0</v>
      </c>
      <c r="AV285" s="87">
        <v>0</v>
      </c>
      <c r="AW285" s="87">
        <v>0</v>
      </c>
      <c r="AX285" s="87">
        <v>0</v>
      </c>
      <c r="AY285" s="87">
        <v>0</v>
      </c>
      <c r="AZ285" s="87">
        <v>0</v>
      </c>
      <c r="BA285" s="87">
        <v>0</v>
      </c>
      <c r="BB285" s="87">
        <v>0</v>
      </c>
      <c r="BC285" s="87">
        <v>0</v>
      </c>
      <c r="BD285" s="87">
        <v>0</v>
      </c>
      <c r="BE285" s="87">
        <v>0</v>
      </c>
      <c r="BF285" s="87">
        <v>0</v>
      </c>
      <c r="BG285" s="87">
        <v>0</v>
      </c>
      <c r="BH285" s="87">
        <v>0</v>
      </c>
      <c r="BI285" s="87">
        <v>0</v>
      </c>
      <c r="BJ285" s="87">
        <v>0</v>
      </c>
      <c r="BK285" s="87">
        <v>0</v>
      </c>
      <c r="BL285" s="87">
        <v>0</v>
      </c>
      <c r="BM285" s="87">
        <v>0</v>
      </c>
      <c r="BN285" s="87">
        <v>0</v>
      </c>
      <c r="BO285" s="87">
        <v>0</v>
      </c>
      <c r="BP285" s="87">
        <v>0</v>
      </c>
      <c r="BQ285" s="87">
        <v>0</v>
      </c>
      <c r="BR285" s="87">
        <v>0</v>
      </c>
      <c r="BS285" s="87">
        <v>0</v>
      </c>
      <c r="BT285" s="87">
        <v>0</v>
      </c>
      <c r="BU285" s="87">
        <v>0</v>
      </c>
      <c r="BV285" s="87">
        <v>0</v>
      </c>
      <c r="BW285" s="87">
        <v>0</v>
      </c>
      <c r="BX285" s="87">
        <v>0</v>
      </c>
      <c r="BY285" s="87">
        <v>0</v>
      </c>
      <c r="BZ285" s="87">
        <v>0</v>
      </c>
      <c r="CA285" s="87">
        <v>0</v>
      </c>
      <c r="CB285" s="87">
        <v>0</v>
      </c>
      <c r="CC285" s="87">
        <v>0</v>
      </c>
      <c r="CD285" s="87">
        <v>2494.9799999999996</v>
      </c>
      <c r="CE285" s="87">
        <v>2250.91</v>
      </c>
      <c r="CF285" s="87">
        <v>0</v>
      </c>
      <c r="CG285" s="87">
        <v>0</v>
      </c>
      <c r="CH285" s="87">
        <v>0</v>
      </c>
      <c r="CI285" s="87">
        <v>0</v>
      </c>
      <c r="CJ285" s="87">
        <v>463.94</v>
      </c>
      <c r="CK285" s="87">
        <v>594.18000000000006</v>
      </c>
      <c r="CL285" s="87">
        <v>0</v>
      </c>
      <c r="CM285" s="87">
        <v>0</v>
      </c>
      <c r="CN285" s="87">
        <v>0</v>
      </c>
      <c r="CO285" s="87">
        <v>2366.31</v>
      </c>
      <c r="CP285" s="87">
        <v>4676.6499999999996</v>
      </c>
      <c r="CQ285" s="87">
        <v>3730.2</v>
      </c>
      <c r="CR285" s="87">
        <v>2386.89</v>
      </c>
      <c r="CS285" s="87">
        <v>392.59</v>
      </c>
      <c r="CT285" s="87">
        <v>456.82</v>
      </c>
      <c r="CU285" s="87">
        <v>1587.47</v>
      </c>
      <c r="CV285" s="87">
        <v>2447.48</v>
      </c>
      <c r="CW285" s="87">
        <v>2210.2799999999997</v>
      </c>
      <c r="CX285" s="87">
        <v>1927.24</v>
      </c>
      <c r="CY285" s="87">
        <v>2169.96</v>
      </c>
      <c r="CZ285" s="87">
        <v>2434.9499999999998</v>
      </c>
      <c r="DA285" s="87">
        <v>3371.33</v>
      </c>
      <c r="DB285" s="87">
        <v>3587.54</v>
      </c>
      <c r="DC285" s="87">
        <v>3573.25</v>
      </c>
      <c r="DD285" s="87">
        <v>2938</v>
      </c>
      <c r="DE285" s="87">
        <v>1106.58</v>
      </c>
      <c r="DF285" s="87">
        <v>586.26</v>
      </c>
      <c r="DG285" s="87">
        <v>1275.98</v>
      </c>
      <c r="DH285" s="87">
        <v>2102.9799999999996</v>
      </c>
      <c r="DI285" s="87">
        <v>2016.6</v>
      </c>
      <c r="DJ285" s="87">
        <v>1625.9299999999998</v>
      </c>
      <c r="DK285" s="87">
        <v>1314.45</v>
      </c>
      <c r="DL285" s="87">
        <v>2397.69</v>
      </c>
      <c r="DM285" s="87">
        <v>3586.62</v>
      </c>
      <c r="DN285" s="87">
        <v>3709.9700000000003</v>
      </c>
      <c r="DO285" s="87">
        <v>3621.9</v>
      </c>
      <c r="DP285" s="87">
        <v>2714.32</v>
      </c>
      <c r="DQ285" s="87">
        <v>1151.78</v>
      </c>
      <c r="DR285" s="87">
        <v>698.19999999999993</v>
      </c>
      <c r="DS285" s="87">
        <v>1219.44</v>
      </c>
      <c r="DT285" s="87">
        <v>2124.44</v>
      </c>
      <c r="DU285" s="87">
        <v>1858.64</v>
      </c>
      <c r="DV285" s="87">
        <v>1759.08</v>
      </c>
      <c r="DW285" s="87">
        <v>1297.07</v>
      </c>
      <c r="DX285" s="87">
        <v>2509.25</v>
      </c>
      <c r="DY285" s="87">
        <v>3278.63</v>
      </c>
      <c r="DZ285" s="87">
        <v>3026.8399999999997</v>
      </c>
      <c r="EA285" s="87">
        <v>3800.05</v>
      </c>
      <c r="EB285" s="87">
        <v>2327.02</v>
      </c>
      <c r="EC285" s="87">
        <v>1146.3899999999999</v>
      </c>
      <c r="ED285" s="87">
        <v>709.47</v>
      </c>
      <c r="EE285" s="87">
        <v>821.55000000000007</v>
      </c>
      <c r="EF285" s="87">
        <v>1985.97</v>
      </c>
      <c r="EG285" s="87">
        <v>2081.3000000000002</v>
      </c>
      <c r="EH285" s="87">
        <v>1561.97</v>
      </c>
      <c r="EI285" s="87">
        <v>699.06</v>
      </c>
      <c r="EJ285" s="87">
        <v>1442.74</v>
      </c>
      <c r="EK285" s="87">
        <v>2724.94</v>
      </c>
      <c r="EL285" s="87">
        <v>3734.06</v>
      </c>
      <c r="EM285" s="87">
        <v>3579.1200000000003</v>
      </c>
      <c r="EN285" s="87">
        <v>2584.3900000000003</v>
      </c>
      <c r="EO285" s="87">
        <v>393.23</v>
      </c>
      <c r="EP285" s="87">
        <v>319.74</v>
      </c>
      <c r="EQ285" s="87">
        <v>920.48</v>
      </c>
      <c r="ER285" s="87">
        <v>2083.3599999999997</v>
      </c>
      <c r="ES285" s="87">
        <v>1717.94</v>
      </c>
      <c r="ET285" s="87">
        <v>1777.11</v>
      </c>
      <c r="EU285" s="87">
        <v>662.46</v>
      </c>
      <c r="EV285" s="87">
        <v>1353.69</v>
      </c>
      <c r="EW285" s="87">
        <v>2753.8399999999997</v>
      </c>
      <c r="EX285" s="87">
        <v>3566.91</v>
      </c>
      <c r="EY285" s="87">
        <v>3391.75</v>
      </c>
      <c r="EZ285" s="87">
        <v>2379.81</v>
      </c>
      <c r="FA285" s="87">
        <v>359.32</v>
      </c>
      <c r="FB285" s="87">
        <v>328.68</v>
      </c>
      <c r="FC285" s="87">
        <v>970.72</v>
      </c>
      <c r="FD285" s="87">
        <v>1845.86</v>
      </c>
      <c r="FE285" s="87">
        <v>1804.93</v>
      </c>
      <c r="FF285" s="87">
        <v>1685.3000000000002</v>
      </c>
      <c r="FG285" s="87">
        <v>530.99</v>
      </c>
      <c r="FH285" s="87">
        <v>1550.03</v>
      </c>
      <c r="FI285" s="87">
        <v>3128.04</v>
      </c>
      <c r="FJ285" s="87">
        <v>3913.25</v>
      </c>
      <c r="FK285" s="87">
        <v>3548.52</v>
      </c>
      <c r="FL285" s="87">
        <v>2587.02</v>
      </c>
      <c r="FM285" s="87">
        <v>369.4</v>
      </c>
      <c r="FN285" s="87">
        <v>337.9</v>
      </c>
      <c r="FO285" s="87">
        <v>1023.12</v>
      </c>
      <c r="FP285" s="87">
        <v>1907.8200000000002</v>
      </c>
      <c r="FQ285" s="87">
        <v>2023.28</v>
      </c>
      <c r="FR285" s="87">
        <v>1963.8999999999999</v>
      </c>
      <c r="FS285" s="87">
        <v>688.45</v>
      </c>
      <c r="FT285" s="87">
        <v>1489.5</v>
      </c>
      <c r="FU285" s="87">
        <v>3280.6800000000003</v>
      </c>
      <c r="FV285" s="87">
        <v>3581.8900000000003</v>
      </c>
      <c r="FW285" s="87">
        <v>3906.4500000000003</v>
      </c>
      <c r="FX285" s="87">
        <v>2533.3199999999997</v>
      </c>
      <c r="FY285" s="87">
        <v>727.35</v>
      </c>
      <c r="FZ285" s="87">
        <v>703.59</v>
      </c>
      <c r="GA285" s="87">
        <v>1000.29</v>
      </c>
    </row>
    <row r="286" spans="2:183">
      <c r="B286" s="43" t="s">
        <v>9</v>
      </c>
      <c r="C286" s="653" t="s">
        <v>53</v>
      </c>
      <c r="D286" s="86">
        <v>0</v>
      </c>
      <c r="E286" s="86">
        <v>0</v>
      </c>
      <c r="F286" s="86">
        <v>0</v>
      </c>
      <c r="G286" s="86">
        <v>0</v>
      </c>
      <c r="H286" s="86">
        <v>0</v>
      </c>
      <c r="I286" s="86">
        <v>0</v>
      </c>
      <c r="J286" s="86">
        <v>0.21684988332901217</v>
      </c>
      <c r="K286" s="86">
        <v>0</v>
      </c>
      <c r="L286" s="86">
        <v>0</v>
      </c>
      <c r="M286" s="86">
        <v>0</v>
      </c>
      <c r="N286" s="86">
        <v>0</v>
      </c>
      <c r="O286" s="86">
        <v>0</v>
      </c>
      <c r="P286" s="86">
        <v>0</v>
      </c>
      <c r="Q286" s="86">
        <v>0</v>
      </c>
      <c r="R286" s="86">
        <v>0</v>
      </c>
      <c r="S286" s="86">
        <v>0</v>
      </c>
      <c r="T286" s="86">
        <v>0</v>
      </c>
      <c r="U286" s="86">
        <v>0</v>
      </c>
      <c r="V286" s="86">
        <v>0</v>
      </c>
      <c r="W286" s="86">
        <v>0</v>
      </c>
      <c r="X286" s="86">
        <v>0</v>
      </c>
      <c r="Y286" s="86">
        <v>0</v>
      </c>
      <c r="Z286" s="86">
        <v>0</v>
      </c>
      <c r="AA286" s="86">
        <v>0</v>
      </c>
      <c r="AB286" s="86">
        <v>0</v>
      </c>
      <c r="AC286" s="86">
        <v>0</v>
      </c>
      <c r="AD286" s="86">
        <v>0</v>
      </c>
      <c r="AE286" s="86">
        <v>0</v>
      </c>
      <c r="AF286" s="86">
        <v>0</v>
      </c>
      <c r="AG286" s="86">
        <v>0</v>
      </c>
      <c r="AH286" s="86">
        <v>0</v>
      </c>
      <c r="AI286" s="86">
        <v>0</v>
      </c>
      <c r="AJ286" s="86">
        <v>0</v>
      </c>
      <c r="AK286" s="86">
        <v>0</v>
      </c>
      <c r="AL286" s="86">
        <v>0</v>
      </c>
      <c r="AM286" s="86">
        <v>0</v>
      </c>
      <c r="AN286" s="86">
        <v>0</v>
      </c>
      <c r="AO286" s="86">
        <v>0</v>
      </c>
      <c r="AP286" s="86">
        <v>0</v>
      </c>
      <c r="AQ286" s="86">
        <v>0</v>
      </c>
      <c r="AR286" s="86">
        <v>0</v>
      </c>
      <c r="AS286" s="86">
        <v>0</v>
      </c>
      <c r="AT286" s="86">
        <v>0</v>
      </c>
      <c r="AU286" s="86">
        <v>0</v>
      </c>
      <c r="AV286" s="86">
        <v>0</v>
      </c>
      <c r="AW286" s="86">
        <v>0</v>
      </c>
      <c r="AX286" s="86">
        <v>0</v>
      </c>
      <c r="AY286" s="86">
        <v>0</v>
      </c>
      <c r="AZ286" s="86">
        <v>0</v>
      </c>
      <c r="BA286" s="86">
        <v>0</v>
      </c>
      <c r="BB286" s="86">
        <v>0</v>
      </c>
      <c r="BC286" s="86">
        <v>0</v>
      </c>
      <c r="BD286" s="86">
        <v>0</v>
      </c>
      <c r="BE286" s="86">
        <v>0</v>
      </c>
      <c r="BF286" s="86">
        <v>0</v>
      </c>
      <c r="BG286" s="86">
        <v>0</v>
      </c>
      <c r="BH286" s="86">
        <v>0</v>
      </c>
      <c r="BI286" s="86">
        <v>0</v>
      </c>
      <c r="BJ286" s="86">
        <v>0</v>
      </c>
      <c r="BK286" s="86">
        <v>0</v>
      </c>
      <c r="BL286" s="86">
        <v>0</v>
      </c>
      <c r="BM286" s="86">
        <v>0</v>
      </c>
      <c r="BN286" s="86">
        <v>0</v>
      </c>
      <c r="BO286" s="86">
        <v>0</v>
      </c>
      <c r="BP286" s="86">
        <v>0</v>
      </c>
      <c r="BQ286" s="86">
        <v>0</v>
      </c>
      <c r="BR286" s="86">
        <v>0</v>
      </c>
      <c r="BS286" s="86">
        <v>0</v>
      </c>
      <c r="BT286" s="86">
        <v>0</v>
      </c>
      <c r="BU286" s="86">
        <v>0</v>
      </c>
      <c r="BV286" s="86">
        <v>0</v>
      </c>
      <c r="BW286" s="86">
        <v>0</v>
      </c>
      <c r="BX286" s="86">
        <v>0</v>
      </c>
      <c r="BY286" s="86">
        <v>0</v>
      </c>
      <c r="BZ286" s="86">
        <v>0</v>
      </c>
      <c r="CA286" s="86">
        <v>0</v>
      </c>
      <c r="CB286" s="86">
        <v>0</v>
      </c>
      <c r="CC286" s="86">
        <v>0</v>
      </c>
      <c r="CD286" s="86">
        <v>0.23378748125937027</v>
      </c>
      <c r="CE286" s="86">
        <v>0.23378791026173659</v>
      </c>
      <c r="CF286" s="86">
        <v>0</v>
      </c>
      <c r="CG286" s="86">
        <v>0</v>
      </c>
      <c r="CH286" s="86">
        <v>0</v>
      </c>
      <c r="CI286" s="86">
        <v>0</v>
      </c>
      <c r="CJ286" s="86">
        <v>0.17843846153846155</v>
      </c>
      <c r="CK286" s="86">
        <v>0.17843243243243245</v>
      </c>
      <c r="CL286" s="86">
        <v>0</v>
      </c>
      <c r="CM286" s="86">
        <v>0</v>
      </c>
      <c r="CN286" s="86">
        <v>0</v>
      </c>
      <c r="CO286" s="86">
        <v>0.23999087221095333</v>
      </c>
      <c r="CP286" s="86">
        <v>0.23997588259441704</v>
      </c>
      <c r="CQ286" s="86">
        <v>0.23997683993823982</v>
      </c>
      <c r="CR286" s="86">
        <v>0.23998491856022519</v>
      </c>
      <c r="CS286" s="86">
        <v>0.17845</v>
      </c>
      <c r="CT286" s="86">
        <v>0.17844531250000001</v>
      </c>
      <c r="CU286" s="86">
        <v>0.17842755985163539</v>
      </c>
      <c r="CV286" s="86">
        <v>0.18319461077844312</v>
      </c>
      <c r="CW286" s="86">
        <v>0.18319767923746372</v>
      </c>
      <c r="CX286" s="86">
        <v>0.1831977186311787</v>
      </c>
      <c r="CY286" s="86">
        <v>0.1831962853524694</v>
      </c>
      <c r="CZ286" s="86">
        <v>0.24645242914979756</v>
      </c>
      <c r="DA286" s="86">
        <v>0.24644225146198831</v>
      </c>
      <c r="DB286" s="86">
        <v>0.24643082841049593</v>
      </c>
      <c r="DC286" s="86">
        <v>0.24643103448275863</v>
      </c>
      <c r="DD286" s="86">
        <v>0.24643516188558967</v>
      </c>
      <c r="DE286" s="86">
        <v>0.18320860927152316</v>
      </c>
      <c r="DF286" s="86">
        <v>0.18320624999999999</v>
      </c>
      <c r="DG286" s="86">
        <v>0.18319885139985642</v>
      </c>
      <c r="DH286" s="86">
        <v>0.18818612975391494</v>
      </c>
      <c r="DI286" s="86">
        <v>0.18818589025755877</v>
      </c>
      <c r="DJ286" s="86">
        <v>0.18818634259259256</v>
      </c>
      <c r="DK286" s="86">
        <v>0.1881818181818182</v>
      </c>
      <c r="DL286" s="86">
        <v>0.25313450168918922</v>
      </c>
      <c r="DM286" s="86">
        <v>0.25311362032462947</v>
      </c>
      <c r="DN286" s="86">
        <v>0.25310206030836407</v>
      </c>
      <c r="DO286" s="86">
        <v>0.25310272536687634</v>
      </c>
      <c r="DP286" s="86">
        <v>0.25310704960835512</v>
      </c>
      <c r="DQ286" s="86">
        <v>0.18819934640522876</v>
      </c>
      <c r="DR286" s="86">
        <v>0.1881940700808625</v>
      </c>
      <c r="DS286" s="86">
        <v>0.18818518518518521</v>
      </c>
      <c r="DT286" s="86">
        <v>0.19330664240218381</v>
      </c>
      <c r="DU286" s="86">
        <v>0.19330629225169008</v>
      </c>
      <c r="DV286" s="86">
        <v>0.1933054945054945</v>
      </c>
      <c r="DW286" s="86">
        <v>0.19330402384500744</v>
      </c>
      <c r="DX286" s="86">
        <v>0.26002590673575132</v>
      </c>
      <c r="DY286" s="86">
        <v>0.26000237906423473</v>
      </c>
      <c r="DZ286" s="86">
        <v>0.25999312832846588</v>
      </c>
      <c r="EA286" s="86">
        <v>0.25999247400109471</v>
      </c>
      <c r="EB286" s="86">
        <v>0.2600022346368715</v>
      </c>
      <c r="EC286" s="86">
        <v>0.19332040472175377</v>
      </c>
      <c r="ED286" s="86">
        <v>0.19331607629427794</v>
      </c>
      <c r="EE286" s="86">
        <v>0.19330588235294119</v>
      </c>
      <c r="EF286" s="86">
        <v>0.198597</v>
      </c>
      <c r="EG286" s="86">
        <v>0.19859732824427484</v>
      </c>
      <c r="EH286" s="86">
        <v>0.19859758423394788</v>
      </c>
      <c r="EI286" s="86">
        <v>0.1985965909090909</v>
      </c>
      <c r="EJ286" s="86">
        <v>0.26717407407407406</v>
      </c>
      <c r="EK286" s="86">
        <v>0.26715098039215684</v>
      </c>
      <c r="EL286" s="86">
        <v>0.26713836028044069</v>
      </c>
      <c r="EM286" s="86">
        <v>0.26713837886251685</v>
      </c>
      <c r="EN286" s="86">
        <v>0.26714802563572465</v>
      </c>
      <c r="EO286" s="86">
        <v>0.19860101010101011</v>
      </c>
      <c r="EP286" s="86">
        <v>0.19859627329192547</v>
      </c>
      <c r="EQ286" s="86">
        <v>0.19859331175836031</v>
      </c>
      <c r="ER286" s="86">
        <v>0.20415090641842232</v>
      </c>
      <c r="ES286" s="86">
        <v>0.20415210932857991</v>
      </c>
      <c r="ET286" s="86">
        <v>0.20414819069500287</v>
      </c>
      <c r="EU286" s="86">
        <v>0.20414791987673345</v>
      </c>
      <c r="EV286" s="86">
        <v>0.2745821501014199</v>
      </c>
      <c r="EW286" s="86">
        <v>0.27456031904287137</v>
      </c>
      <c r="EX286" s="86">
        <v>0.27454664408866997</v>
      </c>
      <c r="EY286" s="86">
        <v>0.27454670552047922</v>
      </c>
      <c r="EZ286" s="86">
        <v>0.27455122288878636</v>
      </c>
      <c r="FA286" s="86">
        <v>0.2041590909090909</v>
      </c>
      <c r="FB286" s="86">
        <v>0.20414906832298138</v>
      </c>
      <c r="FC286" s="86">
        <v>0.20414721345951631</v>
      </c>
      <c r="FD286" s="86">
        <v>0.20987606594656052</v>
      </c>
      <c r="FE286" s="86">
        <v>0.20987558139534884</v>
      </c>
      <c r="FF286" s="86">
        <v>0.2098754669987547</v>
      </c>
      <c r="FG286" s="86">
        <v>0.20987747035573123</v>
      </c>
      <c r="FH286" s="86">
        <v>0.28233697632058286</v>
      </c>
      <c r="FI286" s="86">
        <v>0.28231407942238268</v>
      </c>
      <c r="FJ286" s="86">
        <v>0.28230053383350168</v>
      </c>
      <c r="FK286" s="86">
        <v>0.28230071599045348</v>
      </c>
      <c r="FL286" s="86">
        <v>0.28230248799650809</v>
      </c>
      <c r="FM286" s="86">
        <v>0.20988636363636362</v>
      </c>
      <c r="FN286" s="86">
        <v>0.20987577639751551</v>
      </c>
      <c r="FO286" s="86">
        <v>0.20987076923076922</v>
      </c>
      <c r="FP286" s="86">
        <v>0.21581674208144799</v>
      </c>
      <c r="FQ286" s="86">
        <v>0.21581653333333334</v>
      </c>
      <c r="FR286" s="86">
        <v>0.21581318681318679</v>
      </c>
      <c r="FS286" s="86">
        <v>0.2158150470219436</v>
      </c>
      <c r="FT286" s="86">
        <v>0.29035087719298247</v>
      </c>
      <c r="FU286" s="86">
        <v>0.29032566371681418</v>
      </c>
      <c r="FV286" s="86">
        <v>0.29031366509969203</v>
      </c>
      <c r="FW286" s="86">
        <v>0.29031287158145069</v>
      </c>
      <c r="FX286" s="86">
        <v>0.29031858812743522</v>
      </c>
      <c r="FY286" s="86">
        <v>0.21583086053412465</v>
      </c>
      <c r="FZ286" s="86">
        <v>0.21582515337423314</v>
      </c>
      <c r="GA286" s="86">
        <v>0.21581229773462782</v>
      </c>
    </row>
    <row r="287" spans="2:183">
      <c r="B287" s="43" t="s">
        <v>9</v>
      </c>
      <c r="C287" s="653" t="s">
        <v>228</v>
      </c>
      <c r="D287" s="85">
        <v>0</v>
      </c>
      <c r="E287" s="85">
        <v>0</v>
      </c>
      <c r="F287" s="85">
        <v>0</v>
      </c>
      <c r="G287" s="85">
        <v>0</v>
      </c>
      <c r="H287" s="85">
        <v>0</v>
      </c>
      <c r="I287" s="85">
        <v>0</v>
      </c>
      <c r="J287" s="85">
        <v>406116.05</v>
      </c>
      <c r="K287" s="85">
        <v>0</v>
      </c>
      <c r="L287" s="85">
        <v>0</v>
      </c>
      <c r="M287" s="85">
        <v>0</v>
      </c>
      <c r="N287" s="85">
        <v>0</v>
      </c>
      <c r="O287" s="85">
        <v>0</v>
      </c>
      <c r="P287" s="85">
        <v>0</v>
      </c>
      <c r="Q287" s="85">
        <v>0</v>
      </c>
      <c r="R287" s="85">
        <v>0</v>
      </c>
      <c r="S287" s="85">
        <v>0</v>
      </c>
      <c r="T287" s="85">
        <v>0</v>
      </c>
      <c r="U287" s="85">
        <v>0</v>
      </c>
      <c r="V287" s="85">
        <v>0</v>
      </c>
      <c r="W287" s="85">
        <v>0</v>
      </c>
      <c r="X287" s="85">
        <v>0</v>
      </c>
      <c r="Y287" s="85">
        <v>0</v>
      </c>
      <c r="Z287" s="85">
        <v>0</v>
      </c>
      <c r="AA287" s="85">
        <v>0</v>
      </c>
      <c r="AB287" s="85">
        <v>0</v>
      </c>
      <c r="AC287" s="85">
        <v>0</v>
      </c>
      <c r="AD287" s="85">
        <v>0</v>
      </c>
      <c r="AE287" s="85">
        <v>0</v>
      </c>
      <c r="AF287" s="85">
        <v>0</v>
      </c>
      <c r="AG287" s="85">
        <v>0</v>
      </c>
      <c r="AH287" s="85">
        <v>0</v>
      </c>
      <c r="AI287" s="85">
        <v>0</v>
      </c>
      <c r="AJ287" s="85">
        <v>0</v>
      </c>
      <c r="AK287" s="85">
        <v>0</v>
      </c>
      <c r="AL287" s="85">
        <v>0</v>
      </c>
      <c r="AM287" s="85">
        <v>0</v>
      </c>
      <c r="AN287" s="85">
        <v>0</v>
      </c>
      <c r="AO287" s="85">
        <v>0</v>
      </c>
      <c r="AP287" s="85">
        <v>0</v>
      </c>
      <c r="AQ287" s="85">
        <v>0</v>
      </c>
      <c r="AR287" s="85">
        <v>0</v>
      </c>
      <c r="AS287" s="85">
        <v>0</v>
      </c>
      <c r="AT287" s="85">
        <v>0</v>
      </c>
      <c r="AU287" s="85">
        <v>0</v>
      </c>
      <c r="AV287" s="85">
        <v>0</v>
      </c>
      <c r="AW287" s="85">
        <v>0</v>
      </c>
      <c r="AX287" s="85">
        <v>0</v>
      </c>
      <c r="AY287" s="85">
        <v>0</v>
      </c>
      <c r="AZ287" s="85">
        <v>0</v>
      </c>
      <c r="BA287" s="85">
        <v>0</v>
      </c>
      <c r="BB287" s="85">
        <v>0</v>
      </c>
      <c r="BC287" s="85">
        <v>0</v>
      </c>
      <c r="BD287" s="85">
        <v>0</v>
      </c>
      <c r="BE287" s="85">
        <v>0</v>
      </c>
      <c r="BF287" s="85">
        <v>0</v>
      </c>
      <c r="BG287" s="85">
        <v>0</v>
      </c>
      <c r="BH287" s="85">
        <v>0</v>
      </c>
      <c r="BI287" s="85">
        <v>0</v>
      </c>
      <c r="BJ287" s="85">
        <v>0</v>
      </c>
      <c r="BK287" s="85">
        <v>0</v>
      </c>
      <c r="BL287" s="85">
        <v>0</v>
      </c>
      <c r="BM287" s="85">
        <v>0</v>
      </c>
      <c r="BN287" s="85">
        <v>0</v>
      </c>
      <c r="BO287" s="85">
        <v>0</v>
      </c>
      <c r="BP287" s="85">
        <v>0</v>
      </c>
      <c r="BQ287" s="85">
        <v>0</v>
      </c>
      <c r="BR287" s="85">
        <v>0</v>
      </c>
      <c r="BS287" s="85">
        <v>0</v>
      </c>
      <c r="BT287" s="85">
        <v>0</v>
      </c>
      <c r="BU287" s="85">
        <v>0</v>
      </c>
      <c r="BV287" s="85">
        <v>0</v>
      </c>
      <c r="BW287" s="85">
        <v>0</v>
      </c>
      <c r="BX287" s="85">
        <v>0</v>
      </c>
      <c r="BY287" s="85">
        <v>0</v>
      </c>
      <c r="BZ287" s="85">
        <v>0</v>
      </c>
      <c r="CA287" s="85">
        <v>0</v>
      </c>
      <c r="CB287" s="85">
        <v>0</v>
      </c>
      <c r="CC287" s="85">
        <v>0</v>
      </c>
      <c r="CD287" s="85">
        <v>759682.16</v>
      </c>
      <c r="CE287" s="85">
        <v>690158.14</v>
      </c>
      <c r="CF287" s="85">
        <v>0</v>
      </c>
      <c r="CG287" s="85">
        <v>0</v>
      </c>
      <c r="CH287" s="85">
        <v>0</v>
      </c>
      <c r="CI287" s="85">
        <v>0</v>
      </c>
      <c r="CJ287" s="85">
        <v>220545.03999999998</v>
      </c>
      <c r="CK287" s="85">
        <v>271903</v>
      </c>
      <c r="CL287" s="85">
        <v>0</v>
      </c>
      <c r="CM287" s="85">
        <v>0</v>
      </c>
      <c r="CN287" s="85">
        <v>0</v>
      </c>
      <c r="CO287" s="85">
        <v>743173.80000000016</v>
      </c>
      <c r="CP287" s="85">
        <v>1445785.3099999998</v>
      </c>
      <c r="CQ287" s="85">
        <v>1164789.82</v>
      </c>
      <c r="CR287" s="85">
        <v>753295.5</v>
      </c>
      <c r="CS287" s="85">
        <v>189394.09</v>
      </c>
      <c r="CT287" s="85">
        <v>216095.12000000002</v>
      </c>
      <c r="CU287" s="85">
        <v>748120.53</v>
      </c>
      <c r="CV287" s="85">
        <v>1109282.3499999999</v>
      </c>
      <c r="CW287" s="85">
        <v>1011653.03</v>
      </c>
      <c r="CX287" s="85">
        <v>883691.12</v>
      </c>
      <c r="CY287" s="85">
        <v>950686.30999999994</v>
      </c>
      <c r="CZ287" s="85">
        <v>796820.71</v>
      </c>
      <c r="DA287" s="85">
        <v>1091834.06</v>
      </c>
      <c r="DB287" s="85">
        <v>1155565.4100000001</v>
      </c>
      <c r="DC287" s="85">
        <v>1158136.02</v>
      </c>
      <c r="DD287" s="85">
        <v>956309.62000000011</v>
      </c>
      <c r="DE287" s="85">
        <v>508686.95</v>
      </c>
      <c r="DF287" s="85">
        <v>279827.27</v>
      </c>
      <c r="DG287" s="85">
        <v>615342.62999999989</v>
      </c>
      <c r="DH287" s="85">
        <v>998107.37</v>
      </c>
      <c r="DI287" s="85">
        <v>952743.53999999992</v>
      </c>
      <c r="DJ287" s="85">
        <v>769953.78000000014</v>
      </c>
      <c r="DK287" s="85">
        <v>599215.92000000004</v>
      </c>
      <c r="DL287" s="85">
        <v>816058.30999999994</v>
      </c>
      <c r="DM287" s="85">
        <v>1192413.57</v>
      </c>
      <c r="DN287" s="85">
        <v>1226278.1599999999</v>
      </c>
      <c r="DO287" s="85">
        <v>1205443.18</v>
      </c>
      <c r="DP287" s="85">
        <v>908428.19</v>
      </c>
      <c r="DQ287" s="85">
        <v>545553.47</v>
      </c>
      <c r="DR287" s="85">
        <v>342031.75</v>
      </c>
      <c r="DS287" s="85">
        <v>604216.91</v>
      </c>
      <c r="DT287" s="85">
        <v>1032613.14</v>
      </c>
      <c r="DU287" s="85">
        <v>900594.49</v>
      </c>
      <c r="DV287" s="85">
        <v>847990.00999999989</v>
      </c>
      <c r="DW287" s="85">
        <v>605090.86</v>
      </c>
      <c r="DX287" s="85">
        <v>872672.54</v>
      </c>
      <c r="DY287" s="85">
        <v>1114203.3699999999</v>
      </c>
      <c r="DZ287" s="85">
        <v>1025506.13</v>
      </c>
      <c r="EA287" s="85">
        <v>1291303.27</v>
      </c>
      <c r="EB287" s="85">
        <v>799323.45</v>
      </c>
      <c r="EC287" s="85">
        <v>554147.68999999994</v>
      </c>
      <c r="ED287" s="85">
        <v>351957.34</v>
      </c>
      <c r="EE287" s="85">
        <v>408902</v>
      </c>
      <c r="EF287" s="85">
        <v>979803.93</v>
      </c>
      <c r="EG287" s="85">
        <v>1021067.68</v>
      </c>
      <c r="EH287" s="85">
        <v>762080.36</v>
      </c>
      <c r="EI287" s="85">
        <v>333522.61</v>
      </c>
      <c r="EJ287" s="85">
        <v>509234.17000000004</v>
      </c>
      <c r="EK287" s="85">
        <v>948351.15999999992</v>
      </c>
      <c r="EL287" s="85">
        <v>1302328.77</v>
      </c>
      <c r="EM287" s="85">
        <v>1256945.6500000001</v>
      </c>
      <c r="EN287" s="85">
        <v>905818.35000000009</v>
      </c>
      <c r="EO287" s="85">
        <v>193666.59</v>
      </c>
      <c r="EP287" s="85">
        <v>157453.57999999999</v>
      </c>
      <c r="EQ287" s="85">
        <v>459370.76999999996</v>
      </c>
      <c r="ER287" s="85">
        <v>1045609.38</v>
      </c>
      <c r="ES287" s="85">
        <v>859942.99</v>
      </c>
      <c r="ET287" s="85">
        <v>859039.19</v>
      </c>
      <c r="EU287" s="85">
        <v>323222.07</v>
      </c>
      <c r="EV287" s="85">
        <v>486228.9</v>
      </c>
      <c r="EW287" s="85">
        <v>984527.34</v>
      </c>
      <c r="EX287" s="85">
        <v>1279221.78</v>
      </c>
      <c r="EY287" s="85">
        <v>1222665.0299999998</v>
      </c>
      <c r="EZ287" s="85">
        <v>840132.65</v>
      </c>
      <c r="FA287" s="85">
        <v>177685.86000000002</v>
      </c>
      <c r="FB287" s="85">
        <v>162058</v>
      </c>
      <c r="FC287" s="85">
        <v>486081.18999999994</v>
      </c>
      <c r="FD287" s="85">
        <v>925628.84</v>
      </c>
      <c r="FE287" s="85">
        <v>914293.16</v>
      </c>
      <c r="FF287" s="85">
        <v>830437.02000000014</v>
      </c>
      <c r="FG287" s="85">
        <v>264699.64</v>
      </c>
      <c r="FH287" s="85">
        <v>563321.43000000005</v>
      </c>
      <c r="FI287" s="85">
        <v>1132156.07</v>
      </c>
      <c r="FJ287" s="85">
        <v>1423564.15</v>
      </c>
      <c r="FK287" s="85">
        <v>1296655.3800000001</v>
      </c>
      <c r="FL287" s="85">
        <v>922967.95</v>
      </c>
      <c r="FM287" s="85">
        <v>185285.63</v>
      </c>
      <c r="FN287" s="85">
        <v>168923.93</v>
      </c>
      <c r="FO287" s="85">
        <v>517806.71</v>
      </c>
      <c r="FP287" s="85">
        <v>964115.87</v>
      </c>
      <c r="FQ287" s="85">
        <v>1027371.48</v>
      </c>
      <c r="FR287" s="85">
        <v>966001.27</v>
      </c>
      <c r="FS287" s="85">
        <v>338695.22000000003</v>
      </c>
      <c r="FT287" s="85">
        <v>545661.69000000006</v>
      </c>
      <c r="FU287" s="85">
        <v>1191925.7</v>
      </c>
      <c r="FV287" s="85">
        <v>1311623.19</v>
      </c>
      <c r="FW287" s="85">
        <v>1436091.7899999998</v>
      </c>
      <c r="FX287" s="85">
        <v>913114.82</v>
      </c>
      <c r="FY287" s="85">
        <v>373078.6</v>
      </c>
      <c r="FZ287" s="85">
        <v>362559.28</v>
      </c>
      <c r="GA287" s="85">
        <v>509417</v>
      </c>
    </row>
    <row r="288" spans="2:183">
      <c r="B288" s="183" t="s">
        <v>9</v>
      </c>
      <c r="C288" s="654" t="s">
        <v>229</v>
      </c>
      <c r="D288" s="184">
        <v>0</v>
      </c>
      <c r="E288" s="184">
        <v>0</v>
      </c>
      <c r="F288" s="184">
        <v>0</v>
      </c>
      <c r="G288" s="184">
        <v>0</v>
      </c>
      <c r="H288" s="184">
        <v>0</v>
      </c>
      <c r="I288" s="184">
        <v>0</v>
      </c>
      <c r="J288" s="184">
        <v>2271807.076691729</v>
      </c>
      <c r="K288" s="184">
        <v>0</v>
      </c>
      <c r="L288" s="184">
        <v>0</v>
      </c>
      <c r="M288" s="184">
        <v>0</v>
      </c>
      <c r="N288" s="184">
        <v>0</v>
      </c>
      <c r="O288" s="184">
        <v>0</v>
      </c>
      <c r="P288" s="184">
        <v>0</v>
      </c>
      <c r="Q288" s="184">
        <v>0</v>
      </c>
      <c r="R288" s="184">
        <v>0</v>
      </c>
      <c r="S288" s="184">
        <v>0</v>
      </c>
      <c r="T288" s="184">
        <v>0</v>
      </c>
      <c r="U288" s="184">
        <v>0</v>
      </c>
      <c r="V288" s="184">
        <v>0</v>
      </c>
      <c r="W288" s="184">
        <v>0</v>
      </c>
      <c r="X288" s="184">
        <v>0</v>
      </c>
      <c r="Y288" s="184">
        <v>0</v>
      </c>
      <c r="Z288" s="184">
        <v>0</v>
      </c>
      <c r="AA288" s="184">
        <v>0</v>
      </c>
      <c r="AB288" s="184">
        <v>0</v>
      </c>
      <c r="AC288" s="184">
        <v>0</v>
      </c>
      <c r="AD288" s="184">
        <v>0</v>
      </c>
      <c r="AE288" s="184">
        <v>0</v>
      </c>
      <c r="AF288" s="184">
        <v>0</v>
      </c>
      <c r="AG288" s="184">
        <v>0</v>
      </c>
      <c r="AH288" s="184">
        <v>0</v>
      </c>
      <c r="AI288" s="184">
        <v>0</v>
      </c>
      <c r="AJ288" s="184">
        <v>0</v>
      </c>
      <c r="AK288" s="184">
        <v>0</v>
      </c>
      <c r="AL288" s="184">
        <v>0</v>
      </c>
      <c r="AM288" s="184">
        <v>0</v>
      </c>
      <c r="AN288" s="184">
        <v>0</v>
      </c>
      <c r="AO288" s="184">
        <v>0</v>
      </c>
      <c r="AP288" s="184">
        <v>0</v>
      </c>
      <c r="AQ288" s="184">
        <v>0</v>
      </c>
      <c r="AR288" s="184">
        <v>0</v>
      </c>
      <c r="AS288" s="184">
        <v>0</v>
      </c>
      <c r="AT288" s="184">
        <v>0</v>
      </c>
      <c r="AU288" s="184">
        <v>0</v>
      </c>
      <c r="AV288" s="184">
        <v>0</v>
      </c>
      <c r="AW288" s="184">
        <v>0</v>
      </c>
      <c r="AX288" s="184">
        <v>0</v>
      </c>
      <c r="AY288" s="184">
        <v>0</v>
      </c>
      <c r="AZ288" s="184">
        <v>0</v>
      </c>
      <c r="BA288" s="184">
        <v>0</v>
      </c>
      <c r="BB288" s="184">
        <v>0</v>
      </c>
      <c r="BC288" s="184">
        <v>0</v>
      </c>
      <c r="BD288" s="184">
        <v>0</v>
      </c>
      <c r="BE288" s="184">
        <v>0</v>
      </c>
      <c r="BF288" s="184">
        <v>0</v>
      </c>
      <c r="BG288" s="184">
        <v>0</v>
      </c>
      <c r="BH288" s="184">
        <v>0</v>
      </c>
      <c r="BI288" s="184">
        <v>0</v>
      </c>
      <c r="BJ288" s="184">
        <v>0</v>
      </c>
      <c r="BK288" s="184">
        <v>0</v>
      </c>
      <c r="BL288" s="184">
        <v>0</v>
      </c>
      <c r="BM288" s="184">
        <v>0</v>
      </c>
      <c r="BN288" s="184">
        <v>0</v>
      </c>
      <c r="BO288" s="184">
        <v>0</v>
      </c>
      <c r="BP288" s="184">
        <v>0</v>
      </c>
      <c r="BQ288" s="184">
        <v>0</v>
      </c>
      <c r="BR288" s="184">
        <v>0</v>
      </c>
      <c r="BS288" s="184">
        <v>0</v>
      </c>
      <c r="BT288" s="184">
        <v>0</v>
      </c>
      <c r="BU288" s="184">
        <v>0</v>
      </c>
      <c r="BV288" s="184">
        <v>0</v>
      </c>
      <c r="BW288" s="184">
        <v>0</v>
      </c>
      <c r="BX288" s="184">
        <v>0</v>
      </c>
      <c r="BY288" s="184">
        <v>0</v>
      </c>
      <c r="BZ288" s="184">
        <v>0</v>
      </c>
      <c r="CA288" s="184">
        <v>0</v>
      </c>
      <c r="CB288" s="184">
        <v>0</v>
      </c>
      <c r="CC288" s="184">
        <v>0</v>
      </c>
      <c r="CD288" s="184">
        <v>3071758.2991304351</v>
      </c>
      <c r="CE288" s="184">
        <v>3093238.8925301204</v>
      </c>
      <c r="CF288" s="184">
        <v>0</v>
      </c>
      <c r="CG288" s="184">
        <v>0</v>
      </c>
      <c r="CH288" s="184">
        <v>0</v>
      </c>
      <c r="CI288" s="184">
        <v>0</v>
      </c>
      <c r="CJ288" s="184">
        <v>4102137.7439999995</v>
      </c>
      <c r="CK288" s="184">
        <v>3693961.4774774774</v>
      </c>
      <c r="CL288" s="184">
        <v>0</v>
      </c>
      <c r="CM288" s="184">
        <v>0</v>
      </c>
      <c r="CN288" s="184">
        <v>0</v>
      </c>
      <c r="CO288" s="184">
        <v>3256096.162271806</v>
      </c>
      <c r="CP288" s="184">
        <v>3201381.7578571425</v>
      </c>
      <c r="CQ288" s="184">
        <v>3233595.6197014926</v>
      </c>
      <c r="CR288" s="184">
        <v>3162841.3512970037</v>
      </c>
      <c r="CS288" s="184">
        <v>3842978.2625454543</v>
      </c>
      <c r="CT288" s="184">
        <v>3646605.1500000004</v>
      </c>
      <c r="CU288" s="184">
        <v>4066439.1177700348</v>
      </c>
      <c r="CV288" s="184">
        <v>4015336.4106287421</v>
      </c>
      <c r="CW288" s="184">
        <v>3662578.064682967</v>
      </c>
      <c r="CX288" s="184">
        <v>4062291.118174905</v>
      </c>
      <c r="CY288" s="184">
        <v>3756194.1163360067</v>
      </c>
      <c r="CZ288" s="184">
        <v>3600210.1714979755</v>
      </c>
      <c r="DA288" s="184">
        <v>3447897.0315789478</v>
      </c>
      <c r="DB288" s="184">
        <v>3425261.6137051801</v>
      </c>
      <c r="DC288" s="184">
        <v>3446612.7955200002</v>
      </c>
      <c r="DD288" s="184">
        <v>3349730.7273276304</v>
      </c>
      <c r="DE288" s="184">
        <v>3759567.1271523181</v>
      </c>
      <c r="DF288" s="184">
        <v>3777668.1450000005</v>
      </c>
      <c r="DG288" s="184">
        <v>4272501.0174874356</v>
      </c>
      <c r="DH288" s="184">
        <v>4319326.3904429525</v>
      </c>
      <c r="DI288" s="184">
        <v>3883523.5001119818</v>
      </c>
      <c r="DJ288" s="184">
        <v>4309602.4075000007</v>
      </c>
      <c r="DK288" s="184">
        <v>4014789.5570508237</v>
      </c>
      <c r="DL288" s="184">
        <v>3845950.4812499997</v>
      </c>
      <c r="DM288" s="184">
        <v>3635304.6029640082</v>
      </c>
      <c r="DN288" s="184">
        <v>3610066.5275153499</v>
      </c>
      <c r="DO288" s="184">
        <v>3635030.3356645703</v>
      </c>
      <c r="DP288" s="184">
        <v>3537482.3959716526</v>
      </c>
      <c r="DQ288" s="184">
        <v>3979331.1929411767</v>
      </c>
      <c r="DR288" s="184">
        <v>3982687.7628032346</v>
      </c>
      <c r="DS288" s="184">
        <v>4509248.4209259264</v>
      </c>
      <c r="DT288" s="184">
        <v>4543873.653357598</v>
      </c>
      <c r="DU288" s="184">
        <v>4091312.254102964</v>
      </c>
      <c r="DV288" s="184">
        <v>4506461.1959999995</v>
      </c>
      <c r="DW288" s="184">
        <v>4220305.8491803277</v>
      </c>
      <c r="DX288" s="184">
        <v>4036901.7808911921</v>
      </c>
      <c r="DY288" s="184">
        <v>3817096.3984139571</v>
      </c>
      <c r="DZ288" s="184">
        <v>3801120.1272771005</v>
      </c>
      <c r="EA288" s="184">
        <v>3812419.1780952383</v>
      </c>
      <c r="EB288" s="184">
        <v>3729580.7007821226</v>
      </c>
      <c r="EC288" s="184">
        <v>4171526.6242158506</v>
      </c>
      <c r="ED288" s="184">
        <v>4142931.0866485019</v>
      </c>
      <c r="EE288" s="184">
        <v>4652823.6988235293</v>
      </c>
      <c r="EF288" s="184">
        <v>4738331.8054799996</v>
      </c>
      <c r="EG288" s="184">
        <v>4407738.7254961831</v>
      </c>
      <c r="EH288" s="184">
        <v>4685849.4862809917</v>
      </c>
      <c r="EI288" s="184">
        <v>4434334.7011363637</v>
      </c>
      <c r="EJ288" s="184">
        <v>4209669.138666667</v>
      </c>
      <c r="EK288" s="184">
        <v>4016546.0894117644</v>
      </c>
      <c r="EL288" s="184">
        <v>4020467.2401659754</v>
      </c>
      <c r="EM288" s="184">
        <v>4048344.4311688314</v>
      </c>
      <c r="EN288" s="184">
        <v>3910168.9369443874</v>
      </c>
      <c r="EO288" s="184">
        <v>4366301.3018181818</v>
      </c>
      <c r="EP288" s="184">
        <v>4224841.4012422357</v>
      </c>
      <c r="EQ288" s="184">
        <v>4792917.0306796115</v>
      </c>
      <c r="ER288" s="184">
        <v>4954989.6733757956</v>
      </c>
      <c r="ES288" s="184">
        <v>4463732.5969340457</v>
      </c>
      <c r="ET288" s="184">
        <v>4772330.2961975876</v>
      </c>
      <c r="EU288" s="184">
        <v>4661569.4533127891</v>
      </c>
      <c r="EV288" s="184">
        <v>4402689.2689655181</v>
      </c>
      <c r="EW288" s="184">
        <v>4240436.7984047858</v>
      </c>
      <c r="EX288" s="184">
        <v>4248843.7692857143</v>
      </c>
      <c r="EY288" s="184">
        <v>4270717.2878873227</v>
      </c>
      <c r="EZ288" s="184">
        <v>4047524.1652053534</v>
      </c>
      <c r="FA288" s="184">
        <v>4506759.540000001</v>
      </c>
      <c r="FB288" s="184">
        <v>4348388.5714285709</v>
      </c>
      <c r="FC288" s="184">
        <v>4943614.3740063086</v>
      </c>
      <c r="FD288" s="184">
        <v>5089643.0588288791</v>
      </c>
      <c r="FE288" s="184">
        <v>4643758.7475348841</v>
      </c>
      <c r="FF288" s="184">
        <v>5001237.1466002492</v>
      </c>
      <c r="FG288" s="184">
        <v>4896420.2181818178</v>
      </c>
      <c r="FH288" s="184">
        <v>4580449.6603278695</v>
      </c>
      <c r="FI288" s="184">
        <v>4414182.5111913364</v>
      </c>
      <c r="FJ288" s="184">
        <v>4431513.5046025105</v>
      </c>
      <c r="FK288" s="184">
        <v>4451334.3641813844</v>
      </c>
      <c r="FL288" s="184">
        <v>4205929.8987341775</v>
      </c>
      <c r="FM288" s="184">
        <v>4699517.3427272728</v>
      </c>
      <c r="FN288" s="184">
        <v>4532617.2521739127</v>
      </c>
      <c r="FO288" s="184">
        <v>5136642.5632000007</v>
      </c>
      <c r="FP288" s="184">
        <v>5274280.9358823532</v>
      </c>
      <c r="FQ288" s="184">
        <v>4786729.1996160001</v>
      </c>
      <c r="FR288" s="184">
        <v>5133606.7491428573</v>
      </c>
      <c r="FS288" s="184">
        <v>4968945.5473354245</v>
      </c>
      <c r="FT288" s="184">
        <v>4748214.0042105271</v>
      </c>
      <c r="FU288" s="184">
        <v>4556742.4991150443</v>
      </c>
      <c r="FV288" s="184">
        <v>4587385.629346733</v>
      </c>
      <c r="FW288" s="184">
        <v>4605397.809310344</v>
      </c>
      <c r="FX288" s="184">
        <v>4369891.6895713955</v>
      </c>
      <c r="FY288" s="184">
        <v>4941907.6272997027</v>
      </c>
      <c r="FZ288" s="184">
        <v>4804466.5325153377</v>
      </c>
      <c r="GA288" s="184">
        <v>5315082.2265372165</v>
      </c>
    </row>
    <row r="289" spans="2:183">
      <c r="B289" s="42"/>
      <c r="C289" s="185"/>
      <c r="D289" s="187"/>
      <c r="E289" s="187"/>
      <c r="F289" s="187"/>
      <c r="G289" s="187"/>
      <c r="H289" s="187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  <c r="Z289" s="187"/>
      <c r="AA289" s="187"/>
      <c r="AB289" s="187"/>
      <c r="AC289" s="187"/>
      <c r="AD289" s="187"/>
      <c r="AE289" s="187"/>
      <c r="AF289" s="187"/>
      <c r="AG289" s="187"/>
      <c r="AH289" s="187"/>
      <c r="AI289" s="187"/>
      <c r="AJ289" s="187"/>
      <c r="AK289" s="187"/>
      <c r="AL289" s="187"/>
      <c r="AM289" s="187"/>
      <c r="AN289" s="187"/>
      <c r="AO289" s="187"/>
      <c r="AP289" s="187"/>
      <c r="AQ289" s="187"/>
      <c r="AR289" s="187"/>
      <c r="AS289" s="187"/>
      <c r="AT289" s="187"/>
      <c r="AU289" s="187"/>
      <c r="AV289" s="187"/>
      <c r="AW289" s="187"/>
      <c r="AX289" s="187"/>
      <c r="AY289" s="187"/>
      <c r="AZ289" s="187"/>
      <c r="BA289" s="187"/>
      <c r="BB289" s="187"/>
      <c r="BC289" s="187"/>
      <c r="BD289" s="187"/>
      <c r="BE289" s="187"/>
      <c r="BF289" s="187"/>
      <c r="BG289" s="187"/>
      <c r="BH289" s="187"/>
      <c r="BI289" s="187"/>
      <c r="BJ289" s="187"/>
      <c r="BK289" s="187"/>
      <c r="BL289" s="187"/>
      <c r="BM289" s="187"/>
      <c r="BN289" s="187"/>
      <c r="BO289" s="187"/>
      <c r="BP289" s="187"/>
      <c r="BQ289" s="187"/>
      <c r="BR289" s="187"/>
      <c r="BS289" s="187"/>
      <c r="BT289" s="187"/>
      <c r="BU289" s="187"/>
      <c r="BV289" s="187"/>
      <c r="BW289" s="187"/>
      <c r="BX289" s="187"/>
      <c r="BY289" s="187"/>
      <c r="BZ289" s="187"/>
      <c r="CA289" s="187"/>
      <c r="CB289" s="187"/>
      <c r="CC289" s="187"/>
      <c r="CD289" s="187"/>
      <c r="CE289" s="187"/>
      <c r="CF289" s="187"/>
      <c r="CG289" s="187"/>
      <c r="CH289" s="187"/>
      <c r="CI289" s="187"/>
      <c r="CJ289" s="187"/>
      <c r="CK289" s="187"/>
      <c r="CL289" s="187"/>
      <c r="CM289" s="187"/>
      <c r="CN289" s="187"/>
      <c r="CO289" s="187"/>
      <c r="CP289" s="187"/>
      <c r="CQ289" s="187"/>
      <c r="CR289" s="187"/>
      <c r="CS289" s="187"/>
      <c r="CT289" s="187"/>
      <c r="CU289" s="187"/>
      <c r="CV289" s="187"/>
      <c r="CW289" s="187"/>
      <c r="CX289" s="187"/>
      <c r="CY289" s="187"/>
      <c r="CZ289" s="187"/>
      <c r="DA289" s="187"/>
      <c r="DB289" s="187"/>
      <c r="DC289" s="187"/>
      <c r="DD289" s="187"/>
      <c r="DE289" s="187"/>
      <c r="DF289" s="187"/>
      <c r="DG289" s="187"/>
      <c r="DH289" s="187"/>
      <c r="DI289" s="187"/>
      <c r="DJ289" s="187"/>
      <c r="DK289" s="187"/>
      <c r="DL289" s="187"/>
      <c r="DM289" s="187"/>
      <c r="DN289" s="187"/>
      <c r="DO289" s="187"/>
      <c r="DP289" s="187"/>
      <c r="DQ289" s="187"/>
      <c r="DR289" s="187"/>
      <c r="DS289" s="187"/>
      <c r="DT289" s="187"/>
      <c r="DU289" s="187"/>
      <c r="DV289" s="187"/>
      <c r="DW289" s="187"/>
      <c r="DX289" s="187"/>
      <c r="DY289" s="187"/>
      <c r="DZ289" s="187"/>
      <c r="EA289" s="187"/>
      <c r="EB289" s="187"/>
      <c r="EC289" s="187"/>
      <c r="ED289" s="187"/>
      <c r="EE289" s="187"/>
      <c r="EF289" s="187"/>
      <c r="EG289" s="187"/>
      <c r="EH289" s="187"/>
      <c r="EI289" s="187"/>
      <c r="EJ289" s="187"/>
      <c r="EK289" s="187"/>
      <c r="EL289" s="187"/>
      <c r="EM289" s="187"/>
      <c r="EN289" s="187"/>
      <c r="EO289" s="187"/>
      <c r="EP289" s="187"/>
      <c r="EQ289" s="187"/>
      <c r="ER289" s="187"/>
      <c r="ES289" s="187"/>
      <c r="ET289" s="187"/>
      <c r="EU289" s="187"/>
      <c r="EV289" s="187"/>
      <c r="EW289" s="187"/>
      <c r="EX289" s="187"/>
      <c r="EY289" s="187"/>
      <c r="EZ289" s="187"/>
      <c r="FA289" s="187"/>
      <c r="FB289" s="187"/>
      <c r="FC289" s="187"/>
      <c r="FD289" s="187"/>
      <c r="FE289" s="187"/>
      <c r="FF289" s="187"/>
      <c r="FG289" s="187"/>
      <c r="FH289" s="187"/>
      <c r="FI289" s="187"/>
      <c r="FJ289" s="187"/>
      <c r="FK289" s="187"/>
      <c r="FL289" s="187"/>
      <c r="FM289" s="187"/>
      <c r="FN289" s="187"/>
      <c r="FO289" s="187"/>
      <c r="FP289" s="187"/>
      <c r="FQ289" s="187"/>
      <c r="FR289" s="187"/>
      <c r="FS289" s="187"/>
      <c r="FT289" s="187"/>
      <c r="FU289" s="187"/>
      <c r="FV289" s="187"/>
      <c r="FW289" s="187"/>
      <c r="FX289" s="187"/>
      <c r="FY289" s="187"/>
      <c r="FZ289" s="187"/>
      <c r="GA289" s="187"/>
    </row>
    <row r="290" spans="2:183">
      <c r="B290" s="188" t="s">
        <v>32</v>
      </c>
      <c r="C290" s="189" t="s">
        <v>33</v>
      </c>
      <c r="D290" s="162">
        <v>41275</v>
      </c>
      <c r="E290" s="162">
        <v>41306</v>
      </c>
      <c r="F290" s="162">
        <v>41334</v>
      </c>
      <c r="G290" s="162">
        <v>41365</v>
      </c>
      <c r="H290" s="162">
        <v>41395</v>
      </c>
      <c r="I290" s="162">
        <v>41426</v>
      </c>
      <c r="J290" s="162">
        <v>41456</v>
      </c>
      <c r="K290" s="162">
        <v>41487</v>
      </c>
      <c r="L290" s="162">
        <v>41518</v>
      </c>
      <c r="M290" s="162">
        <v>41548</v>
      </c>
      <c r="N290" s="162">
        <v>41579</v>
      </c>
      <c r="O290" s="162">
        <v>41609</v>
      </c>
      <c r="P290" s="162">
        <v>41640</v>
      </c>
      <c r="Q290" s="162">
        <v>41671</v>
      </c>
      <c r="R290" s="162">
        <v>41699</v>
      </c>
      <c r="S290" s="162">
        <v>41730</v>
      </c>
      <c r="T290" s="162">
        <v>41760</v>
      </c>
      <c r="U290" s="162">
        <v>41791</v>
      </c>
      <c r="V290" s="162">
        <v>41821</v>
      </c>
      <c r="W290" s="162">
        <v>41852</v>
      </c>
      <c r="X290" s="162">
        <v>41883</v>
      </c>
      <c r="Y290" s="162">
        <v>41913</v>
      </c>
      <c r="Z290" s="162">
        <v>41944</v>
      </c>
      <c r="AA290" s="162">
        <v>41974</v>
      </c>
      <c r="AB290" s="162">
        <v>42005</v>
      </c>
      <c r="AC290" s="162">
        <v>42036</v>
      </c>
      <c r="AD290" s="162">
        <v>42064</v>
      </c>
      <c r="AE290" s="162">
        <v>42095</v>
      </c>
      <c r="AF290" s="162">
        <v>42125</v>
      </c>
      <c r="AG290" s="162">
        <v>42156</v>
      </c>
      <c r="AH290" s="162">
        <v>42186</v>
      </c>
      <c r="AI290" s="162">
        <v>42217</v>
      </c>
      <c r="AJ290" s="162">
        <v>42248</v>
      </c>
      <c r="AK290" s="162">
        <v>42278</v>
      </c>
      <c r="AL290" s="162">
        <v>42309</v>
      </c>
      <c r="AM290" s="162">
        <v>42339</v>
      </c>
      <c r="AN290" s="162">
        <v>42370</v>
      </c>
      <c r="AO290" s="162">
        <v>42401</v>
      </c>
      <c r="AP290" s="162">
        <v>42430</v>
      </c>
      <c r="AQ290" s="162">
        <v>42461</v>
      </c>
      <c r="AR290" s="162">
        <v>42491</v>
      </c>
      <c r="AS290" s="162">
        <v>42522</v>
      </c>
      <c r="AT290" s="162">
        <v>42552</v>
      </c>
      <c r="AU290" s="162">
        <v>42583</v>
      </c>
      <c r="AV290" s="162">
        <v>42614</v>
      </c>
      <c r="AW290" s="162">
        <v>42644</v>
      </c>
      <c r="AX290" s="162">
        <v>42675</v>
      </c>
      <c r="AY290" s="162">
        <v>42705</v>
      </c>
      <c r="AZ290" s="162">
        <v>42736</v>
      </c>
      <c r="BA290" s="162">
        <v>42767</v>
      </c>
      <c r="BB290" s="162">
        <v>42795</v>
      </c>
      <c r="BC290" s="162">
        <v>42826</v>
      </c>
      <c r="BD290" s="162">
        <v>42856</v>
      </c>
      <c r="BE290" s="162">
        <v>42887</v>
      </c>
      <c r="BF290" s="162">
        <v>42917</v>
      </c>
      <c r="BG290" s="162">
        <v>42948</v>
      </c>
      <c r="BH290" s="162">
        <v>42979</v>
      </c>
      <c r="BI290" s="162">
        <v>43009</v>
      </c>
      <c r="BJ290" s="162">
        <v>43040</v>
      </c>
      <c r="BK290" s="162">
        <v>43070</v>
      </c>
      <c r="BL290" s="162">
        <v>43101</v>
      </c>
      <c r="BM290" s="162">
        <v>43132</v>
      </c>
      <c r="BN290" s="162">
        <v>43160</v>
      </c>
      <c r="BO290" s="162">
        <v>43191</v>
      </c>
      <c r="BP290" s="162">
        <v>43221</v>
      </c>
      <c r="BQ290" s="162">
        <v>43252</v>
      </c>
      <c r="BR290" s="162">
        <v>43282</v>
      </c>
      <c r="BS290" s="162">
        <v>43313</v>
      </c>
      <c r="BT290" s="162">
        <v>43344</v>
      </c>
      <c r="BU290" s="162">
        <v>43374</v>
      </c>
      <c r="BV290" s="162">
        <v>43405</v>
      </c>
      <c r="BW290" s="162">
        <v>43435</v>
      </c>
      <c r="BX290" s="162">
        <v>43466</v>
      </c>
      <c r="BY290" s="162">
        <v>43497</v>
      </c>
      <c r="BZ290" s="162">
        <v>43525</v>
      </c>
      <c r="CA290" s="162">
        <v>43556</v>
      </c>
      <c r="CB290" s="162">
        <v>43586</v>
      </c>
      <c r="CC290" s="162">
        <v>43617</v>
      </c>
      <c r="CD290" s="162">
        <v>43647</v>
      </c>
      <c r="CE290" s="162">
        <v>43678</v>
      </c>
      <c r="CF290" s="162">
        <v>43709</v>
      </c>
      <c r="CG290" s="162">
        <v>43739</v>
      </c>
      <c r="CH290" s="162">
        <v>43770</v>
      </c>
      <c r="CI290" s="162">
        <v>43800</v>
      </c>
      <c r="CJ290" s="162">
        <v>43831</v>
      </c>
      <c r="CK290" s="162">
        <v>43862</v>
      </c>
      <c r="CL290" s="162">
        <v>43891</v>
      </c>
      <c r="CM290" s="162">
        <v>43922</v>
      </c>
      <c r="CN290" s="162">
        <v>43952</v>
      </c>
      <c r="CO290" s="162">
        <v>43983</v>
      </c>
      <c r="CP290" s="162">
        <v>44013</v>
      </c>
      <c r="CQ290" s="162">
        <v>44044</v>
      </c>
      <c r="CR290" s="162">
        <v>44075</v>
      </c>
      <c r="CS290" s="162">
        <v>44105</v>
      </c>
      <c r="CT290" s="162">
        <v>44136</v>
      </c>
      <c r="CU290" s="162">
        <v>44166</v>
      </c>
      <c r="CV290" s="162">
        <v>44197</v>
      </c>
      <c r="CW290" s="162">
        <v>44228</v>
      </c>
      <c r="CX290" s="162">
        <v>44256</v>
      </c>
      <c r="CY290" s="162">
        <v>44287</v>
      </c>
      <c r="CZ290" s="162">
        <v>44317</v>
      </c>
      <c r="DA290" s="162">
        <v>44348</v>
      </c>
      <c r="DB290" s="162">
        <v>44378</v>
      </c>
      <c r="DC290" s="162">
        <v>44409</v>
      </c>
      <c r="DD290" s="162">
        <v>44440</v>
      </c>
      <c r="DE290" s="162">
        <v>44470</v>
      </c>
      <c r="DF290" s="162">
        <v>44501</v>
      </c>
      <c r="DG290" s="162">
        <v>44531</v>
      </c>
      <c r="DH290" s="162">
        <v>44562</v>
      </c>
      <c r="DI290" s="162">
        <v>44593</v>
      </c>
      <c r="DJ290" s="162">
        <v>44621</v>
      </c>
      <c r="DK290" s="162">
        <v>44652</v>
      </c>
      <c r="DL290" s="162">
        <v>44682</v>
      </c>
      <c r="DM290" s="162">
        <v>44713</v>
      </c>
      <c r="DN290" s="162">
        <v>44743</v>
      </c>
      <c r="DO290" s="162">
        <v>44774</v>
      </c>
      <c r="DP290" s="162">
        <v>44805</v>
      </c>
      <c r="DQ290" s="162">
        <v>44835</v>
      </c>
      <c r="DR290" s="162">
        <v>44866</v>
      </c>
      <c r="DS290" s="162">
        <v>44896</v>
      </c>
      <c r="DT290" s="162">
        <v>44927</v>
      </c>
      <c r="DU290" s="162">
        <v>44958</v>
      </c>
      <c r="DV290" s="162">
        <v>44986</v>
      </c>
      <c r="DW290" s="162">
        <v>45017</v>
      </c>
      <c r="DX290" s="162">
        <v>45047</v>
      </c>
      <c r="DY290" s="162">
        <v>45078</v>
      </c>
      <c r="DZ290" s="162">
        <v>45108</v>
      </c>
      <c r="EA290" s="162">
        <v>45139</v>
      </c>
      <c r="EB290" s="162">
        <v>45170</v>
      </c>
      <c r="EC290" s="162">
        <v>45200</v>
      </c>
      <c r="ED290" s="162">
        <v>45231</v>
      </c>
      <c r="EE290" s="162">
        <v>45261</v>
      </c>
      <c r="EF290" s="162">
        <v>45292</v>
      </c>
      <c r="EG290" s="162">
        <v>45323</v>
      </c>
      <c r="EH290" s="162">
        <v>45352</v>
      </c>
      <c r="EI290" s="162">
        <v>45383</v>
      </c>
      <c r="EJ290" s="162">
        <v>45413</v>
      </c>
      <c r="EK290" s="162">
        <v>45444</v>
      </c>
      <c r="EL290" s="162">
        <v>45474</v>
      </c>
      <c r="EM290" s="162">
        <v>45505</v>
      </c>
      <c r="EN290" s="162">
        <v>45536</v>
      </c>
      <c r="EO290" s="162">
        <v>45566</v>
      </c>
      <c r="EP290" s="162">
        <v>45597</v>
      </c>
      <c r="EQ290" s="162">
        <v>45627</v>
      </c>
      <c r="ER290" s="162">
        <v>45658</v>
      </c>
      <c r="ES290" s="162">
        <v>45689</v>
      </c>
      <c r="ET290" s="162">
        <v>45717</v>
      </c>
      <c r="EU290" s="162">
        <v>45748</v>
      </c>
      <c r="EV290" s="162">
        <v>45778</v>
      </c>
      <c r="EW290" s="162">
        <v>45809</v>
      </c>
      <c r="EX290" s="162">
        <v>45839</v>
      </c>
      <c r="EY290" s="162">
        <v>45870</v>
      </c>
      <c r="EZ290" s="162">
        <v>45901</v>
      </c>
      <c r="FA290" s="162">
        <v>45931</v>
      </c>
      <c r="FB290" s="162">
        <v>45962</v>
      </c>
      <c r="FC290" s="162">
        <v>45992</v>
      </c>
      <c r="FD290" s="162">
        <v>46023</v>
      </c>
      <c r="FE290" s="162">
        <v>46054</v>
      </c>
      <c r="FF290" s="162">
        <v>46082</v>
      </c>
      <c r="FG290" s="162">
        <v>46113</v>
      </c>
      <c r="FH290" s="162">
        <v>46143</v>
      </c>
      <c r="FI290" s="162">
        <v>46174</v>
      </c>
      <c r="FJ290" s="162">
        <v>46204</v>
      </c>
      <c r="FK290" s="162">
        <v>46235</v>
      </c>
      <c r="FL290" s="162">
        <v>46266</v>
      </c>
      <c r="FM290" s="162">
        <v>46296</v>
      </c>
      <c r="FN290" s="162">
        <v>46327</v>
      </c>
      <c r="FO290" s="162">
        <v>46357</v>
      </c>
      <c r="FP290" s="162">
        <v>46388</v>
      </c>
      <c r="FQ290" s="162">
        <v>46419</v>
      </c>
      <c r="FR290" s="162">
        <v>46447</v>
      </c>
      <c r="FS290" s="162">
        <v>46478</v>
      </c>
      <c r="FT290" s="162">
        <v>46508</v>
      </c>
      <c r="FU290" s="162">
        <v>46539</v>
      </c>
      <c r="FV290" s="162">
        <v>46569</v>
      </c>
      <c r="FW290" s="162">
        <v>46600</v>
      </c>
      <c r="FX290" s="162">
        <v>46631</v>
      </c>
      <c r="FY290" s="162">
        <v>46661</v>
      </c>
      <c r="FZ290" s="162">
        <v>46692</v>
      </c>
      <c r="GA290" s="162">
        <v>46722</v>
      </c>
    </row>
    <row r="291" spans="2:183">
      <c r="B291" s="75" t="s">
        <v>10</v>
      </c>
      <c r="C291" s="163" t="s">
        <v>34</v>
      </c>
      <c r="D291" s="164">
        <v>45</v>
      </c>
      <c r="E291" s="165">
        <v>45</v>
      </c>
      <c r="F291" s="165">
        <v>0</v>
      </c>
      <c r="G291" s="165">
        <v>0</v>
      </c>
      <c r="H291" s="165">
        <v>0</v>
      </c>
      <c r="I291" s="165">
        <v>0</v>
      </c>
      <c r="J291" s="165">
        <v>45</v>
      </c>
      <c r="K291" s="165">
        <v>45</v>
      </c>
      <c r="L291" s="165">
        <v>0</v>
      </c>
      <c r="M291" s="165">
        <v>0</v>
      </c>
      <c r="N291" s="165">
        <v>0</v>
      </c>
      <c r="O291" s="165">
        <v>0</v>
      </c>
      <c r="P291" s="165">
        <v>45</v>
      </c>
      <c r="Q291" s="165">
        <v>45</v>
      </c>
      <c r="R291" s="165">
        <v>0</v>
      </c>
      <c r="S291" s="165">
        <v>0</v>
      </c>
      <c r="T291" s="165">
        <v>0</v>
      </c>
      <c r="U291" s="165">
        <v>0</v>
      </c>
      <c r="V291" s="165">
        <v>45</v>
      </c>
      <c r="W291" s="165">
        <v>45</v>
      </c>
      <c r="X291" s="165">
        <v>0</v>
      </c>
      <c r="Y291" s="165">
        <v>0</v>
      </c>
      <c r="Z291" s="165">
        <v>0</v>
      </c>
      <c r="AA291" s="165">
        <v>0</v>
      </c>
      <c r="AB291" s="165">
        <v>45</v>
      </c>
      <c r="AC291" s="165">
        <v>45</v>
      </c>
      <c r="AD291" s="165">
        <v>0</v>
      </c>
      <c r="AE291" s="165">
        <v>0</v>
      </c>
      <c r="AF291" s="165">
        <v>0</v>
      </c>
      <c r="AG291" s="165">
        <v>0</v>
      </c>
      <c r="AH291" s="165">
        <v>45</v>
      </c>
      <c r="AI291" s="165">
        <v>45</v>
      </c>
      <c r="AJ291" s="165">
        <v>0</v>
      </c>
      <c r="AK291" s="165">
        <v>0</v>
      </c>
      <c r="AL291" s="165">
        <v>0</v>
      </c>
      <c r="AM291" s="165">
        <v>0</v>
      </c>
      <c r="AN291" s="165">
        <v>45</v>
      </c>
      <c r="AO291" s="165">
        <v>45</v>
      </c>
      <c r="AP291" s="165">
        <v>0</v>
      </c>
      <c r="AQ291" s="165">
        <v>0</v>
      </c>
      <c r="AR291" s="165">
        <v>0</v>
      </c>
      <c r="AS291" s="165">
        <v>0</v>
      </c>
      <c r="AT291" s="165">
        <v>45</v>
      </c>
      <c r="AU291" s="165">
        <v>45</v>
      </c>
      <c r="AV291" s="165">
        <v>0</v>
      </c>
      <c r="AW291" s="165">
        <v>0</v>
      </c>
      <c r="AX291" s="165">
        <v>0</v>
      </c>
      <c r="AY291" s="165">
        <v>0</v>
      </c>
      <c r="AZ291" s="165">
        <v>45</v>
      </c>
      <c r="BA291" s="165">
        <v>45</v>
      </c>
      <c r="BB291" s="165">
        <v>0</v>
      </c>
      <c r="BC291" s="165">
        <v>0</v>
      </c>
      <c r="BD291" s="165">
        <v>0</v>
      </c>
      <c r="BE291" s="165">
        <v>0</v>
      </c>
      <c r="BF291" s="165">
        <v>45</v>
      </c>
      <c r="BG291" s="165">
        <v>45</v>
      </c>
      <c r="BH291" s="165">
        <v>0</v>
      </c>
      <c r="BI291" s="165">
        <v>0</v>
      </c>
      <c r="BJ291" s="165">
        <v>0</v>
      </c>
      <c r="BK291" s="165">
        <v>0</v>
      </c>
      <c r="BL291" s="165">
        <v>45</v>
      </c>
      <c r="BM291" s="165">
        <v>45</v>
      </c>
      <c r="BN291" s="165">
        <v>0</v>
      </c>
      <c r="BO291" s="165">
        <v>0</v>
      </c>
      <c r="BP291" s="165">
        <v>0</v>
      </c>
      <c r="BQ291" s="165">
        <v>0</v>
      </c>
      <c r="BR291" s="165">
        <v>45</v>
      </c>
      <c r="BS291" s="165">
        <v>45</v>
      </c>
      <c r="BT291" s="165">
        <v>0</v>
      </c>
      <c r="BU291" s="165">
        <v>0</v>
      </c>
      <c r="BV291" s="165">
        <v>0</v>
      </c>
      <c r="BW291" s="165">
        <v>0</v>
      </c>
      <c r="BX291" s="165">
        <v>45</v>
      </c>
      <c r="BY291" s="165">
        <v>45</v>
      </c>
      <c r="BZ291" s="165">
        <v>0</v>
      </c>
      <c r="CA291" s="165">
        <v>0</v>
      </c>
      <c r="CB291" s="165">
        <v>0</v>
      </c>
      <c r="CC291" s="165">
        <v>0</v>
      </c>
      <c r="CD291" s="165">
        <v>45</v>
      </c>
      <c r="CE291" s="165">
        <v>45</v>
      </c>
      <c r="CF291" s="165">
        <v>0</v>
      </c>
      <c r="CG291" s="165">
        <v>0</v>
      </c>
      <c r="CH291" s="165">
        <v>0</v>
      </c>
      <c r="CI291" s="165">
        <v>0</v>
      </c>
      <c r="CJ291" s="165">
        <v>45</v>
      </c>
      <c r="CK291" s="165">
        <v>45</v>
      </c>
      <c r="CL291" s="165">
        <v>0</v>
      </c>
      <c r="CM291" s="165">
        <v>0</v>
      </c>
      <c r="CN291" s="165">
        <v>0</v>
      </c>
      <c r="CO291" s="165">
        <v>0</v>
      </c>
      <c r="CP291" s="165">
        <v>45</v>
      </c>
      <c r="CQ291" s="165">
        <v>45</v>
      </c>
      <c r="CR291" s="165">
        <v>0</v>
      </c>
      <c r="CS291" s="165">
        <v>0</v>
      </c>
      <c r="CT291" s="165">
        <v>0</v>
      </c>
      <c r="CU291" s="165">
        <v>0</v>
      </c>
      <c r="CV291" s="165">
        <v>45</v>
      </c>
      <c r="CW291" s="165">
        <v>45</v>
      </c>
      <c r="CX291" s="165">
        <v>0</v>
      </c>
      <c r="CY291" s="165">
        <v>0</v>
      </c>
      <c r="CZ291" s="165">
        <v>0</v>
      </c>
      <c r="DA291" s="165">
        <v>0</v>
      </c>
      <c r="DB291" s="165">
        <v>45</v>
      </c>
      <c r="DC291" s="165">
        <v>45</v>
      </c>
      <c r="DD291" s="165">
        <v>0</v>
      </c>
      <c r="DE291" s="165">
        <v>0</v>
      </c>
      <c r="DF291" s="165">
        <v>0</v>
      </c>
      <c r="DG291" s="165">
        <v>0</v>
      </c>
      <c r="DH291" s="165">
        <v>45</v>
      </c>
      <c r="DI291" s="165">
        <v>45</v>
      </c>
      <c r="DJ291" s="165">
        <v>0</v>
      </c>
      <c r="DK291" s="165">
        <v>0</v>
      </c>
      <c r="DL291" s="165">
        <v>0</v>
      </c>
      <c r="DM291" s="165">
        <v>0</v>
      </c>
      <c r="DN291" s="165">
        <v>45</v>
      </c>
      <c r="DO291" s="165">
        <v>45</v>
      </c>
      <c r="DP291" s="165">
        <v>0</v>
      </c>
      <c r="DQ291" s="165">
        <v>0</v>
      </c>
      <c r="DR291" s="165">
        <v>0</v>
      </c>
      <c r="DS291" s="165">
        <v>0</v>
      </c>
      <c r="DT291" s="165">
        <v>45</v>
      </c>
      <c r="DU291" s="165">
        <v>45</v>
      </c>
      <c r="DV291" s="165">
        <v>0</v>
      </c>
      <c r="DW291" s="165">
        <v>0</v>
      </c>
      <c r="DX291" s="165">
        <v>0</v>
      </c>
      <c r="DY291" s="165">
        <v>0</v>
      </c>
      <c r="DZ291" s="165">
        <v>45</v>
      </c>
      <c r="EA291" s="165">
        <v>45</v>
      </c>
      <c r="EB291" s="165">
        <v>0</v>
      </c>
      <c r="EC291" s="165">
        <v>0</v>
      </c>
      <c r="ED291" s="165">
        <v>0</v>
      </c>
      <c r="EE291" s="165">
        <v>0</v>
      </c>
      <c r="EF291" s="165">
        <v>45</v>
      </c>
      <c r="EG291" s="165">
        <v>45</v>
      </c>
      <c r="EH291" s="165">
        <v>0</v>
      </c>
      <c r="EI291" s="165">
        <v>0</v>
      </c>
      <c r="EJ291" s="165">
        <v>0</v>
      </c>
      <c r="EK291" s="165">
        <v>0</v>
      </c>
      <c r="EL291" s="165">
        <v>45</v>
      </c>
      <c r="EM291" s="165">
        <v>45</v>
      </c>
      <c r="EN291" s="165">
        <v>0</v>
      </c>
      <c r="EO291" s="165">
        <v>0</v>
      </c>
      <c r="EP291" s="165">
        <v>0</v>
      </c>
      <c r="EQ291" s="165">
        <v>0</v>
      </c>
      <c r="ER291" s="165">
        <v>45</v>
      </c>
      <c r="ES291" s="165">
        <v>45</v>
      </c>
      <c r="ET291" s="165">
        <v>0</v>
      </c>
      <c r="EU291" s="165">
        <v>0</v>
      </c>
      <c r="EV291" s="165">
        <v>0</v>
      </c>
      <c r="EW291" s="165">
        <v>0</v>
      </c>
      <c r="EX291" s="165">
        <v>45</v>
      </c>
      <c r="EY291" s="165">
        <v>45</v>
      </c>
      <c r="EZ291" s="165">
        <v>0</v>
      </c>
      <c r="FA291" s="165">
        <v>0</v>
      </c>
      <c r="FB291" s="165">
        <v>0</v>
      </c>
      <c r="FC291" s="165">
        <v>0</v>
      </c>
      <c r="FD291" s="165">
        <v>45</v>
      </c>
      <c r="FE291" s="165">
        <v>45</v>
      </c>
      <c r="FF291" s="165">
        <v>0</v>
      </c>
      <c r="FG291" s="165">
        <v>0</v>
      </c>
      <c r="FH291" s="165">
        <v>0</v>
      </c>
      <c r="FI291" s="165">
        <v>0</v>
      </c>
      <c r="FJ291" s="165">
        <v>45</v>
      </c>
      <c r="FK291" s="165">
        <v>45</v>
      </c>
      <c r="FL291" s="165">
        <v>0</v>
      </c>
      <c r="FM291" s="165">
        <v>0</v>
      </c>
      <c r="FN291" s="165">
        <v>0</v>
      </c>
      <c r="FO291" s="165">
        <v>0</v>
      </c>
      <c r="FP291" s="165">
        <v>45</v>
      </c>
      <c r="FQ291" s="165">
        <v>45</v>
      </c>
      <c r="FR291" s="165">
        <v>0</v>
      </c>
      <c r="FS291" s="165">
        <v>0</v>
      </c>
      <c r="FT291" s="165">
        <v>0</v>
      </c>
      <c r="FU291" s="165">
        <v>0</v>
      </c>
      <c r="FV291" s="165">
        <v>45</v>
      </c>
      <c r="FW291" s="165">
        <v>45</v>
      </c>
      <c r="FX291" s="165">
        <v>0</v>
      </c>
      <c r="FY291" s="165">
        <v>0</v>
      </c>
      <c r="FZ291" s="165">
        <v>0</v>
      </c>
      <c r="GA291" s="165">
        <v>0</v>
      </c>
    </row>
    <row r="292" spans="2:183">
      <c r="B292" s="96" t="s">
        <v>10</v>
      </c>
      <c r="C292" s="166" t="s">
        <v>35</v>
      </c>
      <c r="D292" s="167">
        <v>0</v>
      </c>
      <c r="E292" s="168">
        <v>0</v>
      </c>
      <c r="F292" s="168">
        <v>0</v>
      </c>
      <c r="G292" s="168">
        <v>0</v>
      </c>
      <c r="H292" s="168">
        <v>0</v>
      </c>
      <c r="I292" s="168">
        <v>0</v>
      </c>
      <c r="J292" s="168">
        <v>8411.1424999999999</v>
      </c>
      <c r="K292" s="168">
        <v>0</v>
      </c>
      <c r="L292" s="168">
        <v>0</v>
      </c>
      <c r="M292" s="168">
        <v>0</v>
      </c>
      <c r="N292" s="168">
        <v>0</v>
      </c>
      <c r="O292" s="168">
        <v>0</v>
      </c>
      <c r="P292" s="168">
        <v>0</v>
      </c>
      <c r="Q292" s="168">
        <v>0</v>
      </c>
      <c r="R292" s="168">
        <v>0</v>
      </c>
      <c r="S292" s="168">
        <v>0</v>
      </c>
      <c r="T292" s="168">
        <v>0</v>
      </c>
      <c r="U292" s="168">
        <v>0</v>
      </c>
      <c r="V292" s="168">
        <v>0</v>
      </c>
      <c r="W292" s="168">
        <v>0</v>
      </c>
      <c r="X292" s="168">
        <v>0</v>
      </c>
      <c r="Y292" s="168">
        <v>0</v>
      </c>
      <c r="Z292" s="168">
        <v>0</v>
      </c>
      <c r="AA292" s="168">
        <v>0</v>
      </c>
      <c r="AB292" s="168">
        <v>0</v>
      </c>
      <c r="AC292" s="168">
        <v>0</v>
      </c>
      <c r="AD292" s="168">
        <v>0</v>
      </c>
      <c r="AE292" s="168">
        <v>0</v>
      </c>
      <c r="AF292" s="168">
        <v>0</v>
      </c>
      <c r="AG292" s="168">
        <v>0</v>
      </c>
      <c r="AH292" s="168">
        <v>0</v>
      </c>
      <c r="AI292" s="168">
        <v>0</v>
      </c>
      <c r="AJ292" s="168">
        <v>0</v>
      </c>
      <c r="AK292" s="168">
        <v>0</v>
      </c>
      <c r="AL292" s="168">
        <v>0</v>
      </c>
      <c r="AM292" s="168">
        <v>0</v>
      </c>
      <c r="AN292" s="168">
        <v>0</v>
      </c>
      <c r="AO292" s="168">
        <v>0</v>
      </c>
      <c r="AP292" s="168">
        <v>0</v>
      </c>
      <c r="AQ292" s="168">
        <v>0</v>
      </c>
      <c r="AR292" s="168">
        <v>0</v>
      </c>
      <c r="AS292" s="168">
        <v>0</v>
      </c>
      <c r="AT292" s="168">
        <v>0</v>
      </c>
      <c r="AU292" s="168">
        <v>0</v>
      </c>
      <c r="AV292" s="168">
        <v>0</v>
      </c>
      <c r="AW292" s="168">
        <v>0</v>
      </c>
      <c r="AX292" s="168">
        <v>0</v>
      </c>
      <c r="AY292" s="168">
        <v>0</v>
      </c>
      <c r="AZ292" s="168">
        <v>0</v>
      </c>
      <c r="BA292" s="168">
        <v>0</v>
      </c>
      <c r="BB292" s="168">
        <v>0</v>
      </c>
      <c r="BC292" s="168">
        <v>0</v>
      </c>
      <c r="BD292" s="168">
        <v>0</v>
      </c>
      <c r="BE292" s="168">
        <v>0</v>
      </c>
      <c r="BF292" s="168">
        <v>0</v>
      </c>
      <c r="BG292" s="168">
        <v>0</v>
      </c>
      <c r="BH292" s="168">
        <v>0</v>
      </c>
      <c r="BI292" s="168">
        <v>0</v>
      </c>
      <c r="BJ292" s="168">
        <v>0</v>
      </c>
      <c r="BK292" s="168">
        <v>0</v>
      </c>
      <c r="BL292" s="168">
        <v>0</v>
      </c>
      <c r="BM292" s="168">
        <v>0</v>
      </c>
      <c r="BN292" s="168">
        <v>0</v>
      </c>
      <c r="BO292" s="168">
        <v>0</v>
      </c>
      <c r="BP292" s="168">
        <v>0</v>
      </c>
      <c r="BQ292" s="168">
        <v>0</v>
      </c>
      <c r="BR292" s="168">
        <v>0</v>
      </c>
      <c r="BS292" s="168">
        <v>0</v>
      </c>
      <c r="BT292" s="168">
        <v>0</v>
      </c>
      <c r="BU292" s="168">
        <v>0</v>
      </c>
      <c r="BV292" s="168">
        <v>0</v>
      </c>
      <c r="BW292" s="168">
        <v>0</v>
      </c>
      <c r="BX292" s="168">
        <v>0</v>
      </c>
      <c r="BY292" s="168">
        <v>0</v>
      </c>
      <c r="BZ292" s="168">
        <v>0</v>
      </c>
      <c r="CA292" s="168">
        <v>0</v>
      </c>
      <c r="CB292" s="168">
        <v>0</v>
      </c>
      <c r="CC292" s="168">
        <v>0</v>
      </c>
      <c r="CD292" s="168">
        <v>0</v>
      </c>
      <c r="CE292" s="168">
        <v>0</v>
      </c>
      <c r="CF292" s="168">
        <v>0</v>
      </c>
      <c r="CG292" s="168">
        <v>0</v>
      </c>
      <c r="CH292" s="168">
        <v>0</v>
      </c>
      <c r="CI292" s="168">
        <v>0</v>
      </c>
      <c r="CJ292" s="168">
        <v>0</v>
      </c>
      <c r="CK292" s="168">
        <v>0</v>
      </c>
      <c r="CL292" s="168">
        <v>0</v>
      </c>
      <c r="CM292" s="168">
        <v>0</v>
      </c>
      <c r="CN292" s="168">
        <v>0</v>
      </c>
      <c r="CO292" s="168">
        <v>0</v>
      </c>
      <c r="CP292" s="168">
        <v>0</v>
      </c>
      <c r="CQ292" s="168">
        <v>0</v>
      </c>
      <c r="CR292" s="168">
        <v>0</v>
      </c>
      <c r="CS292" s="168">
        <v>0</v>
      </c>
      <c r="CT292" s="168">
        <v>0</v>
      </c>
      <c r="CU292" s="168">
        <v>0</v>
      </c>
      <c r="CV292" s="168">
        <v>0</v>
      </c>
      <c r="CW292" s="168">
        <v>0</v>
      </c>
      <c r="CX292" s="168">
        <v>0</v>
      </c>
      <c r="CY292" s="168">
        <v>0</v>
      </c>
      <c r="CZ292" s="168">
        <v>0</v>
      </c>
      <c r="DA292" s="168">
        <v>0</v>
      </c>
      <c r="DB292" s="168">
        <v>0</v>
      </c>
      <c r="DC292" s="168">
        <v>0</v>
      </c>
      <c r="DD292" s="168">
        <v>0</v>
      </c>
      <c r="DE292" s="168">
        <v>0</v>
      </c>
      <c r="DF292" s="168">
        <v>0</v>
      </c>
      <c r="DG292" s="168">
        <v>0</v>
      </c>
      <c r="DH292" s="168">
        <v>0</v>
      </c>
      <c r="DI292" s="168">
        <v>0</v>
      </c>
      <c r="DJ292" s="168">
        <v>0</v>
      </c>
      <c r="DK292" s="168">
        <v>0</v>
      </c>
      <c r="DL292" s="168">
        <v>0</v>
      </c>
      <c r="DM292" s="168">
        <v>0</v>
      </c>
      <c r="DN292" s="168">
        <v>0</v>
      </c>
      <c r="DO292" s="168">
        <v>0</v>
      </c>
      <c r="DP292" s="168">
        <v>0</v>
      </c>
      <c r="DQ292" s="168">
        <v>0</v>
      </c>
      <c r="DR292" s="168">
        <v>0</v>
      </c>
      <c r="DS292" s="168">
        <v>0</v>
      </c>
      <c r="DT292" s="168">
        <v>0</v>
      </c>
      <c r="DU292" s="168">
        <v>0</v>
      </c>
      <c r="DV292" s="168">
        <v>0</v>
      </c>
      <c r="DW292" s="168">
        <v>0</v>
      </c>
      <c r="DX292" s="168">
        <v>0</v>
      </c>
      <c r="DY292" s="168">
        <v>0</v>
      </c>
      <c r="DZ292" s="168">
        <v>0</v>
      </c>
      <c r="EA292" s="168">
        <v>0</v>
      </c>
      <c r="EB292" s="168">
        <v>0</v>
      </c>
      <c r="EC292" s="168">
        <v>0</v>
      </c>
      <c r="ED292" s="168">
        <v>0</v>
      </c>
      <c r="EE292" s="168">
        <v>0</v>
      </c>
      <c r="EF292" s="168">
        <v>0</v>
      </c>
      <c r="EG292" s="168">
        <v>0</v>
      </c>
      <c r="EH292" s="168">
        <v>0</v>
      </c>
      <c r="EI292" s="168">
        <v>0</v>
      </c>
      <c r="EJ292" s="168">
        <v>0</v>
      </c>
      <c r="EK292" s="168">
        <v>0</v>
      </c>
      <c r="EL292" s="168">
        <v>0</v>
      </c>
      <c r="EM292" s="168">
        <v>0</v>
      </c>
      <c r="EN292" s="168">
        <v>0</v>
      </c>
      <c r="EO292" s="168">
        <v>0</v>
      </c>
      <c r="EP292" s="168">
        <v>0</v>
      </c>
      <c r="EQ292" s="168">
        <v>0</v>
      </c>
      <c r="ER292" s="168">
        <v>0</v>
      </c>
      <c r="ES292" s="168">
        <v>0</v>
      </c>
      <c r="ET292" s="168">
        <v>0</v>
      </c>
      <c r="EU292" s="168">
        <v>0</v>
      </c>
      <c r="EV292" s="168">
        <v>0</v>
      </c>
      <c r="EW292" s="168">
        <v>0</v>
      </c>
      <c r="EX292" s="168">
        <v>0</v>
      </c>
      <c r="EY292" s="168">
        <v>0</v>
      </c>
      <c r="EZ292" s="168">
        <v>0</v>
      </c>
      <c r="FA292" s="168">
        <v>0</v>
      </c>
      <c r="FB292" s="168">
        <v>0</v>
      </c>
      <c r="FC292" s="168">
        <v>0</v>
      </c>
      <c r="FD292" s="168">
        <v>0</v>
      </c>
      <c r="FE292" s="168">
        <v>0</v>
      </c>
      <c r="FF292" s="168">
        <v>0</v>
      </c>
      <c r="FG292" s="168">
        <v>0</v>
      </c>
      <c r="FH292" s="168">
        <v>0</v>
      </c>
      <c r="FI292" s="168">
        <v>0</v>
      </c>
      <c r="FJ292" s="168">
        <v>0</v>
      </c>
      <c r="FK292" s="168">
        <v>0</v>
      </c>
      <c r="FL292" s="168">
        <v>0</v>
      </c>
      <c r="FM292" s="168">
        <v>0</v>
      </c>
      <c r="FN292" s="168">
        <v>0</v>
      </c>
      <c r="FO292" s="168">
        <v>0</v>
      </c>
      <c r="FP292" s="168">
        <v>0</v>
      </c>
      <c r="FQ292" s="168">
        <v>0</v>
      </c>
      <c r="FR292" s="168">
        <v>0</v>
      </c>
      <c r="FS292" s="168">
        <v>0</v>
      </c>
      <c r="FT292" s="168">
        <v>0</v>
      </c>
      <c r="FU292" s="168">
        <v>0</v>
      </c>
      <c r="FV292" s="168">
        <v>0</v>
      </c>
      <c r="FW292" s="168">
        <v>0</v>
      </c>
      <c r="FX292" s="168">
        <v>0</v>
      </c>
      <c r="FY292" s="168">
        <v>0</v>
      </c>
      <c r="FZ292" s="168">
        <v>0</v>
      </c>
      <c r="GA292" s="168">
        <v>0</v>
      </c>
    </row>
    <row r="293" spans="2:183">
      <c r="B293" s="96" t="s">
        <v>10</v>
      </c>
      <c r="C293" s="166" t="s">
        <v>36</v>
      </c>
      <c r="D293" s="169">
        <v>0</v>
      </c>
      <c r="E293" s="170">
        <v>0</v>
      </c>
      <c r="F293" s="170">
        <v>0</v>
      </c>
      <c r="G293" s="170">
        <v>0</v>
      </c>
      <c r="H293" s="170">
        <v>0</v>
      </c>
      <c r="I293" s="170">
        <v>0</v>
      </c>
      <c r="J293" s="170">
        <v>14753</v>
      </c>
      <c r="K293" s="170">
        <v>0</v>
      </c>
      <c r="L293" s="170">
        <v>0</v>
      </c>
      <c r="M293" s="170">
        <v>0</v>
      </c>
      <c r="N293" s="170">
        <v>0</v>
      </c>
      <c r="O293" s="170">
        <v>0</v>
      </c>
      <c r="P293" s="170">
        <v>0</v>
      </c>
      <c r="Q293" s="170">
        <v>0</v>
      </c>
      <c r="R293" s="170">
        <v>0</v>
      </c>
      <c r="S293" s="170">
        <v>0</v>
      </c>
      <c r="T293" s="170">
        <v>0</v>
      </c>
      <c r="U293" s="170">
        <v>0</v>
      </c>
      <c r="V293" s="170">
        <v>0</v>
      </c>
      <c r="W293" s="170">
        <v>0</v>
      </c>
      <c r="X293" s="170">
        <v>0</v>
      </c>
      <c r="Y293" s="170">
        <v>0</v>
      </c>
      <c r="Z293" s="170">
        <v>0</v>
      </c>
      <c r="AA293" s="170">
        <v>0</v>
      </c>
      <c r="AB293" s="170">
        <v>0</v>
      </c>
      <c r="AC293" s="170">
        <v>0</v>
      </c>
      <c r="AD293" s="170">
        <v>0</v>
      </c>
      <c r="AE293" s="170">
        <v>0</v>
      </c>
      <c r="AF293" s="170">
        <v>0</v>
      </c>
      <c r="AG293" s="170">
        <v>0</v>
      </c>
      <c r="AH293" s="170">
        <v>0</v>
      </c>
      <c r="AI293" s="170">
        <v>0</v>
      </c>
      <c r="AJ293" s="170">
        <v>0</v>
      </c>
      <c r="AK293" s="170">
        <v>0</v>
      </c>
      <c r="AL293" s="170">
        <v>0</v>
      </c>
      <c r="AM293" s="170">
        <v>0</v>
      </c>
      <c r="AN293" s="170">
        <v>0</v>
      </c>
      <c r="AO293" s="170">
        <v>0</v>
      </c>
      <c r="AP293" s="170">
        <v>0</v>
      </c>
      <c r="AQ293" s="170">
        <v>0</v>
      </c>
      <c r="AR293" s="170">
        <v>0</v>
      </c>
      <c r="AS293" s="170">
        <v>0</v>
      </c>
      <c r="AT293" s="170">
        <v>0</v>
      </c>
      <c r="AU293" s="170">
        <v>0</v>
      </c>
      <c r="AV293" s="170">
        <v>0</v>
      </c>
      <c r="AW293" s="170">
        <v>0</v>
      </c>
      <c r="AX293" s="170">
        <v>0</v>
      </c>
      <c r="AY293" s="170">
        <v>0</v>
      </c>
      <c r="AZ293" s="170">
        <v>0</v>
      </c>
      <c r="BA293" s="170">
        <v>0</v>
      </c>
      <c r="BB293" s="170">
        <v>0</v>
      </c>
      <c r="BC293" s="170">
        <v>0</v>
      </c>
      <c r="BD293" s="170">
        <v>0</v>
      </c>
      <c r="BE293" s="170">
        <v>0</v>
      </c>
      <c r="BF293" s="170">
        <v>0</v>
      </c>
      <c r="BG293" s="170">
        <v>0</v>
      </c>
      <c r="BH293" s="170">
        <v>0</v>
      </c>
      <c r="BI293" s="170">
        <v>0</v>
      </c>
      <c r="BJ293" s="170">
        <v>0</v>
      </c>
      <c r="BK293" s="170">
        <v>0</v>
      </c>
      <c r="BL293" s="170">
        <v>0</v>
      </c>
      <c r="BM293" s="170">
        <v>0</v>
      </c>
      <c r="BN293" s="170">
        <v>0</v>
      </c>
      <c r="BO293" s="170">
        <v>0</v>
      </c>
      <c r="BP293" s="170">
        <v>0</v>
      </c>
      <c r="BQ293" s="170">
        <v>0</v>
      </c>
      <c r="BR293" s="170">
        <v>0</v>
      </c>
      <c r="BS293" s="170">
        <v>0</v>
      </c>
      <c r="BT293" s="170">
        <v>0</v>
      </c>
      <c r="BU293" s="170">
        <v>0</v>
      </c>
      <c r="BV293" s="170">
        <v>0</v>
      </c>
      <c r="BW293" s="170">
        <v>0</v>
      </c>
      <c r="BX293" s="170">
        <v>0</v>
      </c>
      <c r="BY293" s="170">
        <v>0</v>
      </c>
      <c r="BZ293" s="170">
        <v>0</v>
      </c>
      <c r="CA293" s="170">
        <v>0</v>
      </c>
      <c r="CB293" s="170">
        <v>0</v>
      </c>
      <c r="CC293" s="170">
        <v>0</v>
      </c>
      <c r="CD293" s="170">
        <v>0</v>
      </c>
      <c r="CE293" s="170">
        <v>0</v>
      </c>
      <c r="CF293" s="170">
        <v>0</v>
      </c>
      <c r="CG293" s="170">
        <v>0</v>
      </c>
      <c r="CH293" s="170">
        <v>0</v>
      </c>
      <c r="CI293" s="170">
        <v>0</v>
      </c>
      <c r="CJ293" s="170">
        <v>0</v>
      </c>
      <c r="CK293" s="170">
        <v>0</v>
      </c>
      <c r="CL293" s="170">
        <v>0</v>
      </c>
      <c r="CM293" s="170">
        <v>0</v>
      </c>
      <c r="CN293" s="170">
        <v>0</v>
      </c>
      <c r="CO293" s="170">
        <v>0</v>
      </c>
      <c r="CP293" s="170">
        <v>0</v>
      </c>
      <c r="CQ293" s="170">
        <v>1536</v>
      </c>
      <c r="CR293" s="170">
        <v>0</v>
      </c>
      <c r="CS293" s="170">
        <v>0</v>
      </c>
      <c r="CT293" s="170">
        <v>0</v>
      </c>
      <c r="CU293" s="170">
        <v>0</v>
      </c>
      <c r="CV293" s="170">
        <v>0</v>
      </c>
      <c r="CW293" s="170">
        <v>0</v>
      </c>
      <c r="CX293" s="170">
        <v>0</v>
      </c>
      <c r="CY293" s="170">
        <v>0</v>
      </c>
      <c r="CZ293" s="170">
        <v>0</v>
      </c>
      <c r="DA293" s="170">
        <v>0</v>
      </c>
      <c r="DB293" s="170">
        <v>14610</v>
      </c>
      <c r="DC293" s="170">
        <v>12936</v>
      </c>
      <c r="DD293" s="170">
        <v>0</v>
      </c>
      <c r="DE293" s="170">
        <v>0</v>
      </c>
      <c r="DF293" s="170">
        <v>0</v>
      </c>
      <c r="DG293" s="170">
        <v>0</v>
      </c>
      <c r="DH293" s="170">
        <v>0</v>
      </c>
      <c r="DI293" s="170">
        <v>0</v>
      </c>
      <c r="DJ293" s="170">
        <v>0</v>
      </c>
      <c r="DK293" s="170">
        <v>0</v>
      </c>
      <c r="DL293" s="170">
        <v>0</v>
      </c>
      <c r="DM293" s="170">
        <v>0</v>
      </c>
      <c r="DN293" s="170">
        <v>9719</v>
      </c>
      <c r="DO293" s="170">
        <v>11348</v>
      </c>
      <c r="DP293" s="170">
        <v>0</v>
      </c>
      <c r="DQ293" s="170">
        <v>0</v>
      </c>
      <c r="DR293" s="170">
        <v>0</v>
      </c>
      <c r="DS293" s="170">
        <v>0</v>
      </c>
      <c r="DT293" s="170">
        <v>0</v>
      </c>
      <c r="DU293" s="170">
        <v>0</v>
      </c>
      <c r="DV293" s="170">
        <v>0</v>
      </c>
      <c r="DW293" s="170">
        <v>0</v>
      </c>
      <c r="DX293" s="170">
        <v>0</v>
      </c>
      <c r="DY293" s="170">
        <v>0</v>
      </c>
      <c r="DZ293" s="170">
        <v>7415</v>
      </c>
      <c r="EA293" s="170">
        <v>2787</v>
      </c>
      <c r="EB293" s="170">
        <v>0</v>
      </c>
      <c r="EC293" s="170">
        <v>0</v>
      </c>
      <c r="ED293" s="170">
        <v>0</v>
      </c>
      <c r="EE293" s="170">
        <v>0</v>
      </c>
      <c r="EF293" s="170">
        <v>0</v>
      </c>
      <c r="EG293" s="170">
        <v>0</v>
      </c>
      <c r="EH293" s="170">
        <v>0</v>
      </c>
      <c r="EI293" s="170">
        <v>0</v>
      </c>
      <c r="EJ293" s="170">
        <v>0</v>
      </c>
      <c r="EK293" s="170">
        <v>0</v>
      </c>
      <c r="EL293" s="170">
        <v>2749</v>
      </c>
      <c r="EM293" s="170">
        <v>450</v>
      </c>
      <c r="EN293" s="170">
        <v>0</v>
      </c>
      <c r="EO293" s="170">
        <v>0</v>
      </c>
      <c r="EP293" s="170">
        <v>0</v>
      </c>
      <c r="EQ293" s="170">
        <v>0</v>
      </c>
      <c r="ER293" s="170">
        <v>0</v>
      </c>
      <c r="ES293" s="170">
        <v>0</v>
      </c>
      <c r="ET293" s="170">
        <v>0</v>
      </c>
      <c r="EU293" s="170">
        <v>0</v>
      </c>
      <c r="EV293" s="170">
        <v>0</v>
      </c>
      <c r="EW293" s="170">
        <v>0</v>
      </c>
      <c r="EX293" s="170">
        <v>2029</v>
      </c>
      <c r="EY293" s="170">
        <v>0</v>
      </c>
      <c r="EZ293" s="170">
        <v>0</v>
      </c>
      <c r="FA293" s="170">
        <v>0</v>
      </c>
      <c r="FB293" s="170">
        <v>0</v>
      </c>
      <c r="FC293" s="170">
        <v>0</v>
      </c>
      <c r="FD293" s="170">
        <v>0</v>
      </c>
      <c r="FE293" s="170">
        <v>0</v>
      </c>
      <c r="FF293" s="170">
        <v>0</v>
      </c>
      <c r="FG293" s="170">
        <v>0</v>
      </c>
      <c r="FH293" s="170">
        <v>0</v>
      </c>
      <c r="FI293" s="170">
        <v>0</v>
      </c>
      <c r="FJ293" s="170">
        <v>0</v>
      </c>
      <c r="FK293" s="170">
        <v>0</v>
      </c>
      <c r="FL293" s="170">
        <v>0</v>
      </c>
      <c r="FM293" s="170">
        <v>0</v>
      </c>
      <c r="FN293" s="170">
        <v>0</v>
      </c>
      <c r="FO293" s="170">
        <v>0</v>
      </c>
      <c r="FP293" s="170">
        <v>0</v>
      </c>
      <c r="FQ293" s="170">
        <v>0</v>
      </c>
      <c r="FR293" s="170">
        <v>0</v>
      </c>
      <c r="FS293" s="170">
        <v>0</v>
      </c>
      <c r="FT293" s="170">
        <v>0</v>
      </c>
      <c r="FU293" s="170">
        <v>0</v>
      </c>
      <c r="FV293" s="170">
        <v>1329</v>
      </c>
      <c r="FW293" s="170">
        <v>1754</v>
      </c>
      <c r="FX293" s="170">
        <v>0</v>
      </c>
      <c r="FY293" s="170">
        <v>0</v>
      </c>
      <c r="FZ293" s="170">
        <v>0</v>
      </c>
      <c r="GA293" s="170">
        <v>0</v>
      </c>
    </row>
    <row r="294" spans="2:183">
      <c r="B294" s="171" t="s">
        <v>10</v>
      </c>
      <c r="C294" s="172" t="s">
        <v>95</v>
      </c>
      <c r="D294" s="83">
        <v>0</v>
      </c>
      <c r="E294" s="84">
        <v>0</v>
      </c>
      <c r="F294" s="84">
        <v>0</v>
      </c>
      <c r="G294" s="84">
        <v>0</v>
      </c>
      <c r="H294" s="84">
        <v>0</v>
      </c>
      <c r="I294" s="84">
        <v>0</v>
      </c>
      <c r="J294" s="84">
        <v>0.44065113500597369</v>
      </c>
      <c r="K294" s="84">
        <v>0</v>
      </c>
      <c r="L294" s="84">
        <v>0</v>
      </c>
      <c r="M294" s="84">
        <v>0</v>
      </c>
      <c r="N294" s="84">
        <v>0</v>
      </c>
      <c r="O294" s="84">
        <v>0</v>
      </c>
      <c r="P294" s="84">
        <v>0</v>
      </c>
      <c r="Q294" s="84">
        <v>0</v>
      </c>
      <c r="R294" s="84">
        <v>0</v>
      </c>
      <c r="S294" s="84">
        <v>0</v>
      </c>
      <c r="T294" s="84">
        <v>0</v>
      </c>
      <c r="U294" s="84">
        <v>0</v>
      </c>
      <c r="V294" s="84">
        <v>0</v>
      </c>
      <c r="W294" s="84">
        <v>0</v>
      </c>
      <c r="X294" s="84">
        <v>0</v>
      </c>
      <c r="Y294" s="84">
        <v>0</v>
      </c>
      <c r="Z294" s="84">
        <v>0</v>
      </c>
      <c r="AA294" s="84">
        <v>0</v>
      </c>
      <c r="AB294" s="84">
        <v>0</v>
      </c>
      <c r="AC294" s="84">
        <v>0</v>
      </c>
      <c r="AD294" s="84">
        <v>0</v>
      </c>
      <c r="AE294" s="84">
        <v>0</v>
      </c>
      <c r="AF294" s="84">
        <v>0</v>
      </c>
      <c r="AG294" s="84">
        <v>0</v>
      </c>
      <c r="AH294" s="84">
        <v>0</v>
      </c>
      <c r="AI294" s="84">
        <v>0</v>
      </c>
      <c r="AJ294" s="84">
        <v>0</v>
      </c>
      <c r="AK294" s="84">
        <v>0</v>
      </c>
      <c r="AL294" s="84">
        <v>0</v>
      </c>
      <c r="AM294" s="84">
        <v>0</v>
      </c>
      <c r="AN294" s="84">
        <v>0</v>
      </c>
      <c r="AO294" s="84">
        <v>0</v>
      </c>
      <c r="AP294" s="84">
        <v>0</v>
      </c>
      <c r="AQ294" s="84">
        <v>0</v>
      </c>
      <c r="AR294" s="84">
        <v>0</v>
      </c>
      <c r="AS294" s="84">
        <v>0</v>
      </c>
      <c r="AT294" s="84">
        <v>0</v>
      </c>
      <c r="AU294" s="84">
        <v>0</v>
      </c>
      <c r="AV294" s="84">
        <v>0</v>
      </c>
      <c r="AW294" s="84">
        <v>0</v>
      </c>
      <c r="AX294" s="84">
        <v>0</v>
      </c>
      <c r="AY294" s="84">
        <v>0</v>
      </c>
      <c r="AZ294" s="84">
        <v>0</v>
      </c>
      <c r="BA294" s="84">
        <v>0</v>
      </c>
      <c r="BB294" s="84">
        <v>0</v>
      </c>
      <c r="BC294" s="84">
        <v>0</v>
      </c>
      <c r="BD294" s="84">
        <v>0</v>
      </c>
      <c r="BE294" s="84">
        <v>0</v>
      </c>
      <c r="BF294" s="84">
        <v>0</v>
      </c>
      <c r="BG294" s="84">
        <v>0</v>
      </c>
      <c r="BH294" s="84">
        <v>0</v>
      </c>
      <c r="BI294" s="84">
        <v>0</v>
      </c>
      <c r="BJ294" s="84">
        <v>0</v>
      </c>
      <c r="BK294" s="84">
        <v>0</v>
      </c>
      <c r="BL294" s="84">
        <v>0</v>
      </c>
      <c r="BM294" s="84">
        <v>0</v>
      </c>
      <c r="BN294" s="84">
        <v>0</v>
      </c>
      <c r="BO294" s="84">
        <v>0</v>
      </c>
      <c r="BP294" s="84">
        <v>0</v>
      </c>
      <c r="BQ294" s="84">
        <v>0</v>
      </c>
      <c r="BR294" s="84">
        <v>0</v>
      </c>
      <c r="BS294" s="84">
        <v>0</v>
      </c>
      <c r="BT294" s="84">
        <v>0</v>
      </c>
      <c r="BU294" s="84">
        <v>0</v>
      </c>
      <c r="BV294" s="84">
        <v>0</v>
      </c>
      <c r="BW294" s="84">
        <v>0</v>
      </c>
      <c r="BX294" s="84">
        <v>0</v>
      </c>
      <c r="BY294" s="84">
        <v>0</v>
      </c>
      <c r="BZ294" s="84">
        <v>0</v>
      </c>
      <c r="CA294" s="84">
        <v>0</v>
      </c>
      <c r="CB294" s="84">
        <v>0</v>
      </c>
      <c r="CC294" s="84">
        <v>0</v>
      </c>
      <c r="CD294" s="84">
        <v>0</v>
      </c>
      <c r="CE294" s="84">
        <v>0</v>
      </c>
      <c r="CF294" s="84">
        <v>0</v>
      </c>
      <c r="CG294" s="84">
        <v>0</v>
      </c>
      <c r="CH294" s="84">
        <v>0</v>
      </c>
      <c r="CI294" s="84">
        <v>0</v>
      </c>
      <c r="CJ294" s="84">
        <v>0</v>
      </c>
      <c r="CK294" s="84">
        <v>0</v>
      </c>
      <c r="CL294" s="84">
        <v>0</v>
      </c>
      <c r="CM294" s="84">
        <v>0</v>
      </c>
      <c r="CN294" s="84">
        <v>0</v>
      </c>
      <c r="CO294" s="84">
        <v>0</v>
      </c>
      <c r="CP294" s="84">
        <v>0</v>
      </c>
      <c r="CQ294" s="84">
        <v>4.5878136200716846E-2</v>
      </c>
      <c r="CR294" s="84">
        <v>0</v>
      </c>
      <c r="CS294" s="84">
        <v>0</v>
      </c>
      <c r="CT294" s="84">
        <v>0</v>
      </c>
      <c r="CU294" s="84">
        <v>0</v>
      </c>
      <c r="CV294" s="84">
        <v>0</v>
      </c>
      <c r="CW294" s="84">
        <v>0</v>
      </c>
      <c r="CX294" s="84">
        <v>0</v>
      </c>
      <c r="CY294" s="84">
        <v>0</v>
      </c>
      <c r="CZ294" s="84">
        <v>0</v>
      </c>
      <c r="DA294" s="84">
        <v>0</v>
      </c>
      <c r="DB294" s="84">
        <v>0.43637992831541217</v>
      </c>
      <c r="DC294" s="84">
        <v>0.38637992831541218</v>
      </c>
      <c r="DD294" s="84">
        <v>0</v>
      </c>
      <c r="DE294" s="84">
        <v>0</v>
      </c>
      <c r="DF294" s="84">
        <v>0</v>
      </c>
      <c r="DG294" s="84">
        <v>0</v>
      </c>
      <c r="DH294" s="84">
        <v>0</v>
      </c>
      <c r="DI294" s="84">
        <v>0</v>
      </c>
      <c r="DJ294" s="84">
        <v>0</v>
      </c>
      <c r="DK294" s="84">
        <v>0</v>
      </c>
      <c r="DL294" s="84">
        <v>0</v>
      </c>
      <c r="DM294" s="84">
        <v>0</v>
      </c>
      <c r="DN294" s="84">
        <v>0.2902927120669056</v>
      </c>
      <c r="DO294" s="84">
        <v>0.33894862604540021</v>
      </c>
      <c r="DP294" s="84">
        <v>0</v>
      </c>
      <c r="DQ294" s="84">
        <v>0</v>
      </c>
      <c r="DR294" s="84">
        <v>0</v>
      </c>
      <c r="DS294" s="84">
        <v>0</v>
      </c>
      <c r="DT294" s="84">
        <v>0</v>
      </c>
      <c r="DU294" s="84">
        <v>0</v>
      </c>
      <c r="DV294" s="84">
        <v>0</v>
      </c>
      <c r="DW294" s="84">
        <v>0</v>
      </c>
      <c r="DX294" s="84">
        <v>0</v>
      </c>
      <c r="DY294" s="84">
        <v>0</v>
      </c>
      <c r="DZ294" s="84">
        <v>0.22147550776583036</v>
      </c>
      <c r="EA294" s="84">
        <v>8.3243727598566311E-2</v>
      </c>
      <c r="EB294" s="84">
        <v>0</v>
      </c>
      <c r="EC294" s="84">
        <v>0</v>
      </c>
      <c r="ED294" s="84">
        <v>0</v>
      </c>
      <c r="EE294" s="84">
        <v>0</v>
      </c>
      <c r="EF294" s="84">
        <v>0</v>
      </c>
      <c r="EG294" s="84">
        <v>0</v>
      </c>
      <c r="EH294" s="84">
        <v>0</v>
      </c>
      <c r="EI294" s="84">
        <v>0</v>
      </c>
      <c r="EJ294" s="84">
        <v>0</v>
      </c>
      <c r="EK294" s="84">
        <v>0</v>
      </c>
      <c r="EL294" s="84">
        <v>8.2108721624850653E-2</v>
      </c>
      <c r="EM294" s="84">
        <v>1.3440860215053764E-2</v>
      </c>
      <c r="EN294" s="84">
        <v>0</v>
      </c>
      <c r="EO294" s="84">
        <v>0</v>
      </c>
      <c r="EP294" s="84">
        <v>0</v>
      </c>
      <c r="EQ294" s="84">
        <v>0</v>
      </c>
      <c r="ER294" s="84">
        <v>0</v>
      </c>
      <c r="ES294" s="84">
        <v>0</v>
      </c>
      <c r="ET294" s="84">
        <v>0</v>
      </c>
      <c r="EU294" s="84">
        <v>0</v>
      </c>
      <c r="EV294" s="84">
        <v>0</v>
      </c>
      <c r="EW294" s="84">
        <v>0</v>
      </c>
      <c r="EX294" s="84">
        <v>6.0603345280764637E-2</v>
      </c>
      <c r="EY294" s="84">
        <v>0</v>
      </c>
      <c r="EZ294" s="84">
        <v>0</v>
      </c>
      <c r="FA294" s="84">
        <v>0</v>
      </c>
      <c r="FB294" s="84">
        <v>0</v>
      </c>
      <c r="FC294" s="84">
        <v>0</v>
      </c>
      <c r="FD294" s="84">
        <v>0</v>
      </c>
      <c r="FE294" s="84">
        <v>0</v>
      </c>
      <c r="FF294" s="84">
        <v>0</v>
      </c>
      <c r="FG294" s="84">
        <v>0</v>
      </c>
      <c r="FH294" s="84">
        <v>0</v>
      </c>
      <c r="FI294" s="84">
        <v>0</v>
      </c>
      <c r="FJ294" s="84">
        <v>0</v>
      </c>
      <c r="FK294" s="84">
        <v>0</v>
      </c>
      <c r="FL294" s="84">
        <v>0</v>
      </c>
      <c r="FM294" s="84">
        <v>0</v>
      </c>
      <c r="FN294" s="84">
        <v>0</v>
      </c>
      <c r="FO294" s="84">
        <v>0</v>
      </c>
      <c r="FP294" s="84">
        <v>0</v>
      </c>
      <c r="FQ294" s="84">
        <v>0</v>
      </c>
      <c r="FR294" s="84">
        <v>0</v>
      </c>
      <c r="FS294" s="84">
        <v>0</v>
      </c>
      <c r="FT294" s="84">
        <v>0</v>
      </c>
      <c r="FU294" s="84">
        <v>0</v>
      </c>
      <c r="FV294" s="84">
        <v>3.9695340501792117E-2</v>
      </c>
      <c r="FW294" s="84">
        <v>5.2389486260454005E-2</v>
      </c>
      <c r="FX294" s="84">
        <v>0</v>
      </c>
      <c r="FY294" s="84">
        <v>0</v>
      </c>
      <c r="FZ294" s="84">
        <v>0</v>
      </c>
      <c r="GA294" s="84">
        <v>0</v>
      </c>
    </row>
    <row r="295" spans="2:183">
      <c r="B295" s="96" t="s">
        <v>10</v>
      </c>
      <c r="C295" s="166" t="s">
        <v>268</v>
      </c>
      <c r="D295" s="169">
        <v>0</v>
      </c>
      <c r="E295" s="170">
        <v>0</v>
      </c>
      <c r="F295" s="170">
        <v>0</v>
      </c>
      <c r="G295" s="170">
        <v>0</v>
      </c>
      <c r="H295" s="170">
        <v>0</v>
      </c>
      <c r="I295" s="170">
        <v>0</v>
      </c>
      <c r="J295" s="170">
        <v>201867.42</v>
      </c>
      <c r="K295" s="170">
        <v>0</v>
      </c>
      <c r="L295" s="170">
        <v>0</v>
      </c>
      <c r="M295" s="170">
        <v>0</v>
      </c>
      <c r="N295" s="170">
        <v>0</v>
      </c>
      <c r="O295" s="170">
        <v>0</v>
      </c>
      <c r="P295" s="170">
        <v>0</v>
      </c>
      <c r="Q295" s="170">
        <v>0</v>
      </c>
      <c r="R295" s="170">
        <v>0</v>
      </c>
      <c r="S295" s="170">
        <v>0</v>
      </c>
      <c r="T295" s="170">
        <v>0</v>
      </c>
      <c r="U295" s="170">
        <v>0</v>
      </c>
      <c r="V295" s="170">
        <v>0</v>
      </c>
      <c r="W295" s="170">
        <v>0</v>
      </c>
      <c r="X295" s="170">
        <v>0</v>
      </c>
      <c r="Y295" s="170">
        <v>0</v>
      </c>
      <c r="Z295" s="170">
        <v>0</v>
      </c>
      <c r="AA295" s="170">
        <v>0</v>
      </c>
      <c r="AB295" s="170">
        <v>0</v>
      </c>
      <c r="AC295" s="170">
        <v>0</v>
      </c>
      <c r="AD295" s="170">
        <v>0</v>
      </c>
      <c r="AE295" s="170">
        <v>0</v>
      </c>
      <c r="AF295" s="170">
        <v>0</v>
      </c>
      <c r="AG295" s="170">
        <v>0</v>
      </c>
      <c r="AH295" s="170">
        <v>0</v>
      </c>
      <c r="AI295" s="170">
        <v>0</v>
      </c>
      <c r="AJ295" s="170">
        <v>0</v>
      </c>
      <c r="AK295" s="170">
        <v>0</v>
      </c>
      <c r="AL295" s="170">
        <v>0</v>
      </c>
      <c r="AM295" s="170">
        <v>0</v>
      </c>
      <c r="AN295" s="170">
        <v>0</v>
      </c>
      <c r="AO295" s="170">
        <v>0</v>
      </c>
      <c r="AP295" s="170">
        <v>0</v>
      </c>
      <c r="AQ295" s="170">
        <v>0</v>
      </c>
      <c r="AR295" s="170">
        <v>0</v>
      </c>
      <c r="AS295" s="170">
        <v>0</v>
      </c>
      <c r="AT295" s="170">
        <v>0</v>
      </c>
      <c r="AU295" s="170">
        <v>0</v>
      </c>
      <c r="AV295" s="170">
        <v>0</v>
      </c>
      <c r="AW295" s="170">
        <v>0</v>
      </c>
      <c r="AX295" s="170">
        <v>0</v>
      </c>
      <c r="AY295" s="170">
        <v>0</v>
      </c>
      <c r="AZ295" s="170">
        <v>0</v>
      </c>
      <c r="BA295" s="170">
        <v>0</v>
      </c>
      <c r="BB295" s="170">
        <v>0</v>
      </c>
      <c r="BC295" s="170">
        <v>0</v>
      </c>
      <c r="BD295" s="170">
        <v>0</v>
      </c>
      <c r="BE295" s="170">
        <v>0</v>
      </c>
      <c r="BF295" s="170">
        <v>0</v>
      </c>
      <c r="BG295" s="170">
        <v>0</v>
      </c>
      <c r="BH295" s="170">
        <v>0</v>
      </c>
      <c r="BI295" s="170">
        <v>0</v>
      </c>
      <c r="BJ295" s="170">
        <v>0</v>
      </c>
      <c r="BK295" s="170">
        <v>0</v>
      </c>
      <c r="BL295" s="170">
        <v>0</v>
      </c>
      <c r="BM295" s="170">
        <v>0</v>
      </c>
      <c r="BN295" s="170">
        <v>0</v>
      </c>
      <c r="BO295" s="170">
        <v>0</v>
      </c>
      <c r="BP295" s="170">
        <v>0</v>
      </c>
      <c r="BQ295" s="170">
        <v>0</v>
      </c>
      <c r="BR295" s="170">
        <v>0</v>
      </c>
      <c r="BS295" s="170">
        <v>0</v>
      </c>
      <c r="BT295" s="170">
        <v>0</v>
      </c>
      <c r="BU295" s="170">
        <v>0</v>
      </c>
      <c r="BV295" s="170">
        <v>0</v>
      </c>
      <c r="BW295" s="170">
        <v>0</v>
      </c>
      <c r="BX295" s="170">
        <v>0</v>
      </c>
      <c r="BY295" s="170">
        <v>0</v>
      </c>
      <c r="BZ295" s="170">
        <v>0</v>
      </c>
      <c r="CA295" s="170">
        <v>0</v>
      </c>
      <c r="CB295" s="170">
        <v>0</v>
      </c>
      <c r="CC295" s="170">
        <v>0</v>
      </c>
      <c r="CD295" s="170">
        <v>0</v>
      </c>
      <c r="CE295" s="170">
        <v>0</v>
      </c>
      <c r="CF295" s="170">
        <v>0</v>
      </c>
      <c r="CG295" s="170">
        <v>0</v>
      </c>
      <c r="CH295" s="170">
        <v>0</v>
      </c>
      <c r="CI295" s="170">
        <v>0</v>
      </c>
      <c r="CJ295" s="170">
        <v>0</v>
      </c>
      <c r="CK295" s="170">
        <v>0</v>
      </c>
      <c r="CL295" s="170">
        <v>0</v>
      </c>
      <c r="CM295" s="170">
        <v>0</v>
      </c>
      <c r="CN295" s="170">
        <v>0</v>
      </c>
      <c r="CO295" s="170">
        <v>0</v>
      </c>
      <c r="CP295" s="170">
        <v>0</v>
      </c>
      <c r="CQ295" s="170">
        <v>20894.09</v>
      </c>
      <c r="CR295" s="170">
        <v>0</v>
      </c>
      <c r="CS295" s="170">
        <v>0</v>
      </c>
      <c r="CT295" s="170">
        <v>0</v>
      </c>
      <c r="CU295" s="170">
        <v>0</v>
      </c>
      <c r="CV295" s="170">
        <v>0</v>
      </c>
      <c r="CW295" s="170">
        <v>0</v>
      </c>
      <c r="CX295" s="170">
        <v>0</v>
      </c>
      <c r="CY295" s="170">
        <v>0</v>
      </c>
      <c r="CZ295" s="170">
        <v>0</v>
      </c>
      <c r="DA295" s="170">
        <v>0</v>
      </c>
      <c r="DB295" s="170">
        <v>200043.34</v>
      </c>
      <c r="DC295" s="170">
        <v>177054.53</v>
      </c>
      <c r="DD295" s="170">
        <v>0</v>
      </c>
      <c r="DE295" s="170">
        <v>0</v>
      </c>
      <c r="DF295" s="170">
        <v>0</v>
      </c>
      <c r="DG295" s="170">
        <v>0</v>
      </c>
      <c r="DH295" s="170">
        <v>0</v>
      </c>
      <c r="DI295" s="170">
        <v>0</v>
      </c>
      <c r="DJ295" s="170">
        <v>0</v>
      </c>
      <c r="DK295" s="170">
        <v>0</v>
      </c>
      <c r="DL295" s="170">
        <v>0</v>
      </c>
      <c r="DM295" s="170">
        <v>0</v>
      </c>
      <c r="DN295" s="170">
        <v>133044.78</v>
      </c>
      <c r="DO295" s="170">
        <v>155459.78</v>
      </c>
      <c r="DP295" s="170">
        <v>0</v>
      </c>
      <c r="DQ295" s="170">
        <v>0</v>
      </c>
      <c r="DR295" s="170">
        <v>0</v>
      </c>
      <c r="DS295" s="170">
        <v>0</v>
      </c>
      <c r="DT295" s="170">
        <v>0</v>
      </c>
      <c r="DU295" s="170">
        <v>0</v>
      </c>
      <c r="DV295" s="170">
        <v>0</v>
      </c>
      <c r="DW295" s="170">
        <v>0</v>
      </c>
      <c r="DX295" s="170">
        <v>0</v>
      </c>
      <c r="DY295" s="170">
        <v>0</v>
      </c>
      <c r="DZ295" s="170">
        <v>101461.98</v>
      </c>
      <c r="EA295" s="170">
        <v>38078.44</v>
      </c>
      <c r="EB295" s="170">
        <v>0</v>
      </c>
      <c r="EC295" s="170">
        <v>0</v>
      </c>
      <c r="ED295" s="170">
        <v>0</v>
      </c>
      <c r="EE295" s="170">
        <v>0</v>
      </c>
      <c r="EF295" s="170">
        <v>0</v>
      </c>
      <c r="EG295" s="170">
        <v>0</v>
      </c>
      <c r="EH295" s="170">
        <v>0</v>
      </c>
      <c r="EI295" s="170">
        <v>0</v>
      </c>
      <c r="EJ295" s="170">
        <v>0</v>
      </c>
      <c r="EK295" s="170">
        <v>0</v>
      </c>
      <c r="EL295" s="170">
        <v>37519.360000000001</v>
      </c>
      <c r="EM295" s="170">
        <v>6111.87</v>
      </c>
      <c r="EN295" s="170">
        <v>0</v>
      </c>
      <c r="EO295" s="170">
        <v>0</v>
      </c>
      <c r="EP295" s="170">
        <v>0</v>
      </c>
      <c r="EQ295" s="170">
        <v>0</v>
      </c>
      <c r="ER295" s="170">
        <v>0</v>
      </c>
      <c r="ES295" s="170">
        <v>0</v>
      </c>
      <c r="ET295" s="170">
        <v>0</v>
      </c>
      <c r="EU295" s="170">
        <v>0</v>
      </c>
      <c r="EV295" s="170">
        <v>0</v>
      </c>
      <c r="EW295" s="170">
        <v>0</v>
      </c>
      <c r="EX295" s="170">
        <v>27740.36</v>
      </c>
      <c r="EY295" s="170">
        <v>0</v>
      </c>
      <c r="EZ295" s="170">
        <v>0</v>
      </c>
      <c r="FA295" s="170">
        <v>0</v>
      </c>
      <c r="FB295" s="170">
        <v>0</v>
      </c>
      <c r="FC295" s="170">
        <v>0</v>
      </c>
      <c r="FD295" s="170">
        <v>0</v>
      </c>
      <c r="FE295" s="170">
        <v>0</v>
      </c>
      <c r="FF295" s="170">
        <v>0</v>
      </c>
      <c r="FG295" s="170">
        <v>0</v>
      </c>
      <c r="FH295" s="170">
        <v>0</v>
      </c>
      <c r="FI295" s="170">
        <v>0</v>
      </c>
      <c r="FJ295" s="170">
        <v>0</v>
      </c>
      <c r="FK295" s="170">
        <v>0</v>
      </c>
      <c r="FL295" s="170">
        <v>0</v>
      </c>
      <c r="FM295" s="170">
        <v>0</v>
      </c>
      <c r="FN295" s="170">
        <v>0</v>
      </c>
      <c r="FO295" s="170">
        <v>0</v>
      </c>
      <c r="FP295" s="170">
        <v>0</v>
      </c>
      <c r="FQ295" s="170">
        <v>0</v>
      </c>
      <c r="FR295" s="170">
        <v>0</v>
      </c>
      <c r="FS295" s="170">
        <v>0</v>
      </c>
      <c r="FT295" s="170">
        <v>0</v>
      </c>
      <c r="FU295" s="170">
        <v>0</v>
      </c>
      <c r="FV295" s="170">
        <v>18179.29</v>
      </c>
      <c r="FW295" s="170">
        <v>23897.91</v>
      </c>
      <c r="FX295" s="170">
        <v>0</v>
      </c>
      <c r="FY295" s="170">
        <v>0</v>
      </c>
      <c r="FZ295" s="170">
        <v>0</v>
      </c>
      <c r="GA295" s="170">
        <v>0</v>
      </c>
    </row>
    <row r="296" spans="2:183">
      <c r="B296" s="171" t="s">
        <v>10</v>
      </c>
      <c r="C296" s="172" t="s">
        <v>269</v>
      </c>
      <c r="D296" s="455">
        <v>0</v>
      </c>
      <c r="E296" s="456">
        <v>0</v>
      </c>
      <c r="F296" s="456">
        <v>0</v>
      </c>
      <c r="G296" s="456">
        <v>0</v>
      </c>
      <c r="H296" s="456">
        <v>0</v>
      </c>
      <c r="I296" s="456">
        <v>0</v>
      </c>
      <c r="J296" s="456">
        <v>13.68314376736935</v>
      </c>
      <c r="K296" s="456">
        <v>0</v>
      </c>
      <c r="L296" s="456">
        <v>0</v>
      </c>
      <c r="M296" s="456">
        <v>0</v>
      </c>
      <c r="N296" s="456">
        <v>0</v>
      </c>
      <c r="O296" s="456">
        <v>0</v>
      </c>
      <c r="P296" s="456">
        <v>0</v>
      </c>
      <c r="Q296" s="456">
        <v>0</v>
      </c>
      <c r="R296" s="456">
        <v>0</v>
      </c>
      <c r="S296" s="456">
        <v>0</v>
      </c>
      <c r="T296" s="456">
        <v>0</v>
      </c>
      <c r="U296" s="456">
        <v>0</v>
      </c>
      <c r="V296" s="456">
        <v>0</v>
      </c>
      <c r="W296" s="456">
        <v>0</v>
      </c>
      <c r="X296" s="456">
        <v>0</v>
      </c>
      <c r="Y296" s="456">
        <v>0</v>
      </c>
      <c r="Z296" s="456">
        <v>0</v>
      </c>
      <c r="AA296" s="456">
        <v>0</v>
      </c>
      <c r="AB296" s="456">
        <v>0</v>
      </c>
      <c r="AC296" s="456">
        <v>0</v>
      </c>
      <c r="AD296" s="456">
        <v>0</v>
      </c>
      <c r="AE296" s="456">
        <v>0</v>
      </c>
      <c r="AF296" s="456">
        <v>0</v>
      </c>
      <c r="AG296" s="456">
        <v>0</v>
      </c>
      <c r="AH296" s="456">
        <v>0</v>
      </c>
      <c r="AI296" s="456">
        <v>0</v>
      </c>
      <c r="AJ296" s="456">
        <v>0</v>
      </c>
      <c r="AK296" s="456">
        <v>0</v>
      </c>
      <c r="AL296" s="456">
        <v>0</v>
      </c>
      <c r="AM296" s="456">
        <v>0</v>
      </c>
      <c r="AN296" s="456">
        <v>0</v>
      </c>
      <c r="AO296" s="456">
        <v>0</v>
      </c>
      <c r="AP296" s="456">
        <v>0</v>
      </c>
      <c r="AQ296" s="456">
        <v>0</v>
      </c>
      <c r="AR296" s="456">
        <v>0</v>
      </c>
      <c r="AS296" s="456">
        <v>0</v>
      </c>
      <c r="AT296" s="456">
        <v>0</v>
      </c>
      <c r="AU296" s="456">
        <v>0</v>
      </c>
      <c r="AV296" s="456">
        <v>0</v>
      </c>
      <c r="AW296" s="456">
        <v>0</v>
      </c>
      <c r="AX296" s="456">
        <v>0</v>
      </c>
      <c r="AY296" s="456">
        <v>0</v>
      </c>
      <c r="AZ296" s="456">
        <v>0</v>
      </c>
      <c r="BA296" s="456">
        <v>0</v>
      </c>
      <c r="BB296" s="456">
        <v>0</v>
      </c>
      <c r="BC296" s="456">
        <v>0</v>
      </c>
      <c r="BD296" s="456">
        <v>0</v>
      </c>
      <c r="BE296" s="456">
        <v>0</v>
      </c>
      <c r="BF296" s="456">
        <v>0</v>
      </c>
      <c r="BG296" s="456">
        <v>0</v>
      </c>
      <c r="BH296" s="456">
        <v>0</v>
      </c>
      <c r="BI296" s="456">
        <v>0</v>
      </c>
      <c r="BJ296" s="456">
        <v>0</v>
      </c>
      <c r="BK296" s="456">
        <v>0</v>
      </c>
      <c r="BL296" s="456">
        <v>0</v>
      </c>
      <c r="BM296" s="456">
        <v>0</v>
      </c>
      <c r="BN296" s="456">
        <v>0</v>
      </c>
      <c r="BO296" s="456">
        <v>0</v>
      </c>
      <c r="BP296" s="456">
        <v>0</v>
      </c>
      <c r="BQ296" s="456">
        <v>0</v>
      </c>
      <c r="BR296" s="456">
        <v>0</v>
      </c>
      <c r="BS296" s="456">
        <v>0</v>
      </c>
      <c r="BT296" s="456">
        <v>0</v>
      </c>
      <c r="BU296" s="456">
        <v>0</v>
      </c>
      <c r="BV296" s="456">
        <v>0</v>
      </c>
      <c r="BW296" s="456">
        <v>0</v>
      </c>
      <c r="BX296" s="456">
        <v>0</v>
      </c>
      <c r="BY296" s="456">
        <v>0</v>
      </c>
      <c r="BZ296" s="456">
        <v>0</v>
      </c>
      <c r="CA296" s="456">
        <v>0</v>
      </c>
      <c r="CB296" s="456">
        <v>0</v>
      </c>
      <c r="CC296" s="456">
        <v>0</v>
      </c>
      <c r="CD296" s="456">
        <v>0</v>
      </c>
      <c r="CE296" s="456">
        <v>0</v>
      </c>
      <c r="CF296" s="456">
        <v>0</v>
      </c>
      <c r="CG296" s="456">
        <v>0</v>
      </c>
      <c r="CH296" s="456">
        <v>0</v>
      </c>
      <c r="CI296" s="456">
        <v>0</v>
      </c>
      <c r="CJ296" s="456">
        <v>0</v>
      </c>
      <c r="CK296" s="456">
        <v>0</v>
      </c>
      <c r="CL296" s="456">
        <v>0</v>
      </c>
      <c r="CM296" s="456">
        <v>0</v>
      </c>
      <c r="CN296" s="456">
        <v>0</v>
      </c>
      <c r="CO296" s="456">
        <v>0</v>
      </c>
      <c r="CP296" s="456">
        <v>0</v>
      </c>
      <c r="CQ296" s="456">
        <v>13.602923177083333</v>
      </c>
      <c r="CR296" s="456">
        <v>0</v>
      </c>
      <c r="CS296" s="456">
        <v>0</v>
      </c>
      <c r="CT296" s="456">
        <v>0</v>
      </c>
      <c r="CU296" s="456">
        <v>0</v>
      </c>
      <c r="CV296" s="456">
        <v>0</v>
      </c>
      <c r="CW296" s="456">
        <v>0</v>
      </c>
      <c r="CX296" s="456">
        <v>0</v>
      </c>
      <c r="CY296" s="456">
        <v>0</v>
      </c>
      <c r="CZ296" s="456">
        <v>0</v>
      </c>
      <c r="DA296" s="456">
        <v>0</v>
      </c>
      <c r="DB296" s="456">
        <v>13.692220396988365</v>
      </c>
      <c r="DC296" s="456">
        <v>13.686961193568337</v>
      </c>
      <c r="DD296" s="456">
        <v>0</v>
      </c>
      <c r="DE296" s="456">
        <v>0</v>
      </c>
      <c r="DF296" s="456">
        <v>0</v>
      </c>
      <c r="DG296" s="456">
        <v>0</v>
      </c>
      <c r="DH296" s="456">
        <v>0</v>
      </c>
      <c r="DI296" s="456">
        <v>0</v>
      </c>
      <c r="DJ296" s="456">
        <v>0</v>
      </c>
      <c r="DK296" s="456">
        <v>0</v>
      </c>
      <c r="DL296" s="456">
        <v>0</v>
      </c>
      <c r="DM296" s="456">
        <v>0</v>
      </c>
      <c r="DN296" s="456">
        <v>13.689142915937854</v>
      </c>
      <c r="DO296" s="456">
        <v>13.6993108917871</v>
      </c>
      <c r="DP296" s="456">
        <v>0</v>
      </c>
      <c r="DQ296" s="456">
        <v>0</v>
      </c>
      <c r="DR296" s="456">
        <v>0</v>
      </c>
      <c r="DS296" s="456">
        <v>0</v>
      </c>
      <c r="DT296" s="456">
        <v>0</v>
      </c>
      <c r="DU296" s="456">
        <v>0</v>
      </c>
      <c r="DV296" s="456">
        <v>0</v>
      </c>
      <c r="DW296" s="456">
        <v>0</v>
      </c>
      <c r="DX296" s="456">
        <v>0</v>
      </c>
      <c r="DY296" s="456">
        <v>0</v>
      </c>
      <c r="DZ296" s="456">
        <v>13.683341874578556</v>
      </c>
      <c r="EA296" s="456">
        <v>13.662877646214568</v>
      </c>
      <c r="EB296" s="456">
        <v>0</v>
      </c>
      <c r="EC296" s="456">
        <v>0</v>
      </c>
      <c r="ED296" s="456">
        <v>0</v>
      </c>
      <c r="EE296" s="456">
        <v>0</v>
      </c>
      <c r="EF296" s="456">
        <v>0</v>
      </c>
      <c r="EG296" s="456">
        <v>0</v>
      </c>
      <c r="EH296" s="456">
        <v>0</v>
      </c>
      <c r="EI296" s="456">
        <v>0</v>
      </c>
      <c r="EJ296" s="456">
        <v>0</v>
      </c>
      <c r="EK296" s="456">
        <v>0</v>
      </c>
      <c r="EL296" s="456">
        <v>13.648366678792287</v>
      </c>
      <c r="EM296" s="456">
        <v>13.581933333333334</v>
      </c>
      <c r="EN296" s="456">
        <v>0</v>
      </c>
      <c r="EO296" s="456">
        <v>0</v>
      </c>
      <c r="EP296" s="456">
        <v>0</v>
      </c>
      <c r="EQ296" s="456">
        <v>0</v>
      </c>
      <c r="ER296" s="456">
        <v>0</v>
      </c>
      <c r="ES296" s="456">
        <v>0</v>
      </c>
      <c r="ET296" s="456">
        <v>0</v>
      </c>
      <c r="EU296" s="456">
        <v>0</v>
      </c>
      <c r="EV296" s="456">
        <v>0</v>
      </c>
      <c r="EW296" s="456">
        <v>0</v>
      </c>
      <c r="EX296" s="456">
        <v>13.671936914736323</v>
      </c>
      <c r="EY296" s="456">
        <v>0</v>
      </c>
      <c r="EZ296" s="456">
        <v>0</v>
      </c>
      <c r="FA296" s="456">
        <v>0</v>
      </c>
      <c r="FB296" s="456">
        <v>0</v>
      </c>
      <c r="FC296" s="456">
        <v>0</v>
      </c>
      <c r="FD296" s="456">
        <v>0</v>
      </c>
      <c r="FE296" s="456">
        <v>0</v>
      </c>
      <c r="FF296" s="456">
        <v>0</v>
      </c>
      <c r="FG296" s="456">
        <v>0</v>
      </c>
      <c r="FH296" s="456">
        <v>0</v>
      </c>
      <c r="FI296" s="456">
        <v>0</v>
      </c>
      <c r="FJ296" s="456">
        <v>0</v>
      </c>
      <c r="FK296" s="456">
        <v>0</v>
      </c>
      <c r="FL296" s="456">
        <v>0</v>
      </c>
      <c r="FM296" s="456">
        <v>0</v>
      </c>
      <c r="FN296" s="456">
        <v>0</v>
      </c>
      <c r="FO296" s="456">
        <v>0</v>
      </c>
      <c r="FP296" s="456">
        <v>0</v>
      </c>
      <c r="FQ296" s="456">
        <v>0</v>
      </c>
      <c r="FR296" s="456">
        <v>0</v>
      </c>
      <c r="FS296" s="456">
        <v>0</v>
      </c>
      <c r="FT296" s="456">
        <v>0</v>
      </c>
      <c r="FU296" s="456">
        <v>0</v>
      </c>
      <c r="FV296" s="456">
        <v>13.678924003009783</v>
      </c>
      <c r="FW296" s="456">
        <v>13.624806157354618</v>
      </c>
      <c r="FX296" s="456">
        <v>0</v>
      </c>
      <c r="FY296" s="456">
        <v>0</v>
      </c>
      <c r="FZ296" s="456">
        <v>0</v>
      </c>
      <c r="GA296" s="456">
        <v>0</v>
      </c>
    </row>
    <row r="297" spans="2:183">
      <c r="B297" s="96" t="s">
        <v>10</v>
      </c>
      <c r="C297" s="166" t="s">
        <v>37</v>
      </c>
      <c r="D297" s="99">
        <v>0</v>
      </c>
      <c r="E297" s="87">
        <v>0</v>
      </c>
      <c r="F297" s="87">
        <v>0</v>
      </c>
      <c r="G297" s="87">
        <v>0</v>
      </c>
      <c r="H297" s="87">
        <v>0</v>
      </c>
      <c r="I297" s="87">
        <v>0</v>
      </c>
      <c r="J297" s="87">
        <v>497199.06</v>
      </c>
      <c r="K297" s="87">
        <v>0</v>
      </c>
      <c r="L297" s="87">
        <v>0</v>
      </c>
      <c r="M297" s="87">
        <v>0</v>
      </c>
      <c r="N297" s="87">
        <v>0</v>
      </c>
      <c r="O297" s="87">
        <v>0</v>
      </c>
      <c r="P297" s="87">
        <v>0</v>
      </c>
      <c r="Q297" s="87">
        <v>0</v>
      </c>
      <c r="R297" s="87">
        <v>0</v>
      </c>
      <c r="S297" s="87">
        <v>0</v>
      </c>
      <c r="T297" s="87">
        <v>0</v>
      </c>
      <c r="U297" s="87">
        <v>0</v>
      </c>
      <c r="V297" s="87">
        <v>0</v>
      </c>
      <c r="W297" s="87">
        <v>0</v>
      </c>
      <c r="X297" s="87">
        <v>0</v>
      </c>
      <c r="Y297" s="87">
        <v>0</v>
      </c>
      <c r="Z297" s="87">
        <v>0</v>
      </c>
      <c r="AA297" s="87">
        <v>0</v>
      </c>
      <c r="AB297" s="87">
        <v>0</v>
      </c>
      <c r="AC297" s="87">
        <v>0</v>
      </c>
      <c r="AD297" s="87">
        <v>0</v>
      </c>
      <c r="AE297" s="87">
        <v>0</v>
      </c>
      <c r="AF297" s="87">
        <v>0</v>
      </c>
      <c r="AG297" s="87">
        <v>0</v>
      </c>
      <c r="AH297" s="87">
        <v>0</v>
      </c>
      <c r="AI297" s="87">
        <v>0</v>
      </c>
      <c r="AJ297" s="87">
        <v>0</v>
      </c>
      <c r="AK297" s="87">
        <v>0</v>
      </c>
      <c r="AL297" s="87">
        <v>0</v>
      </c>
      <c r="AM297" s="87">
        <v>0</v>
      </c>
      <c r="AN297" s="87">
        <v>0</v>
      </c>
      <c r="AO297" s="87">
        <v>0</v>
      </c>
      <c r="AP297" s="87">
        <v>0</v>
      </c>
      <c r="AQ297" s="87">
        <v>0</v>
      </c>
      <c r="AR297" s="87">
        <v>0</v>
      </c>
      <c r="AS297" s="87">
        <v>0</v>
      </c>
      <c r="AT297" s="87">
        <v>0</v>
      </c>
      <c r="AU297" s="87">
        <v>0</v>
      </c>
      <c r="AV297" s="87">
        <v>0</v>
      </c>
      <c r="AW297" s="87">
        <v>0</v>
      </c>
      <c r="AX297" s="87">
        <v>0</v>
      </c>
      <c r="AY297" s="87">
        <v>0</v>
      </c>
      <c r="AZ297" s="87">
        <v>0</v>
      </c>
      <c r="BA297" s="87">
        <v>0</v>
      </c>
      <c r="BB297" s="87">
        <v>0</v>
      </c>
      <c r="BC297" s="87">
        <v>0</v>
      </c>
      <c r="BD297" s="87">
        <v>0</v>
      </c>
      <c r="BE297" s="87">
        <v>0</v>
      </c>
      <c r="BF297" s="87">
        <v>0</v>
      </c>
      <c r="BG297" s="87">
        <v>0</v>
      </c>
      <c r="BH297" s="87">
        <v>0</v>
      </c>
      <c r="BI297" s="87">
        <v>0</v>
      </c>
      <c r="BJ297" s="87">
        <v>0</v>
      </c>
      <c r="BK297" s="87">
        <v>0</v>
      </c>
      <c r="BL297" s="87">
        <v>0</v>
      </c>
      <c r="BM297" s="87">
        <v>0</v>
      </c>
      <c r="BN297" s="87">
        <v>0</v>
      </c>
      <c r="BO297" s="87">
        <v>0</v>
      </c>
      <c r="BP297" s="87">
        <v>0</v>
      </c>
      <c r="BQ297" s="87">
        <v>0</v>
      </c>
      <c r="BR297" s="87">
        <v>0</v>
      </c>
      <c r="BS297" s="87">
        <v>0</v>
      </c>
      <c r="BT297" s="87">
        <v>0</v>
      </c>
      <c r="BU297" s="87">
        <v>0</v>
      </c>
      <c r="BV297" s="87">
        <v>0</v>
      </c>
      <c r="BW297" s="87">
        <v>0</v>
      </c>
      <c r="BX297" s="87">
        <v>0</v>
      </c>
      <c r="BY297" s="87">
        <v>0</v>
      </c>
      <c r="BZ297" s="87">
        <v>0</v>
      </c>
      <c r="CA297" s="87">
        <v>0</v>
      </c>
      <c r="CB297" s="87">
        <v>0</v>
      </c>
      <c r="CC297" s="87">
        <v>0</v>
      </c>
      <c r="CD297" s="87">
        <v>0</v>
      </c>
      <c r="CE297" s="87">
        <v>0</v>
      </c>
      <c r="CF297" s="87">
        <v>0</v>
      </c>
      <c r="CG297" s="87">
        <v>0</v>
      </c>
      <c r="CH297" s="87">
        <v>0</v>
      </c>
      <c r="CI297" s="87">
        <v>0</v>
      </c>
      <c r="CJ297" s="87">
        <v>0</v>
      </c>
      <c r="CK297" s="87">
        <v>0</v>
      </c>
      <c r="CL297" s="87">
        <v>0</v>
      </c>
      <c r="CM297" s="87">
        <v>0</v>
      </c>
      <c r="CN297" s="87">
        <v>0</v>
      </c>
      <c r="CO297" s="87">
        <v>0</v>
      </c>
      <c r="CP297" s="87">
        <v>0</v>
      </c>
      <c r="CQ297" s="87">
        <v>125928.62</v>
      </c>
      <c r="CR297" s="87">
        <v>0</v>
      </c>
      <c r="CS297" s="87">
        <v>0</v>
      </c>
      <c r="CT297" s="87">
        <v>0</v>
      </c>
      <c r="CU297" s="87">
        <v>0</v>
      </c>
      <c r="CV297" s="87">
        <v>0</v>
      </c>
      <c r="CW297" s="87">
        <v>0</v>
      </c>
      <c r="CX297" s="87">
        <v>0</v>
      </c>
      <c r="CY297" s="87">
        <v>0</v>
      </c>
      <c r="CZ297" s="87">
        <v>0</v>
      </c>
      <c r="DA297" s="87">
        <v>0</v>
      </c>
      <c r="DB297" s="87">
        <v>1287077.8799999999</v>
      </c>
      <c r="DC297" s="87">
        <v>1145010.6200000001</v>
      </c>
      <c r="DD297" s="87">
        <v>0</v>
      </c>
      <c r="DE297" s="87">
        <v>0</v>
      </c>
      <c r="DF297" s="87">
        <v>0</v>
      </c>
      <c r="DG297" s="87">
        <v>0</v>
      </c>
      <c r="DH297" s="87">
        <v>0</v>
      </c>
      <c r="DI297" s="87">
        <v>0</v>
      </c>
      <c r="DJ297" s="87">
        <v>0</v>
      </c>
      <c r="DK297" s="87">
        <v>0</v>
      </c>
      <c r="DL297" s="87">
        <v>0</v>
      </c>
      <c r="DM297" s="87">
        <v>0</v>
      </c>
      <c r="DN297" s="87">
        <v>903507.12</v>
      </c>
      <c r="DO297" s="87">
        <v>1060702.25</v>
      </c>
      <c r="DP297" s="87">
        <v>0</v>
      </c>
      <c r="DQ297" s="87">
        <v>0</v>
      </c>
      <c r="DR297" s="87">
        <v>0</v>
      </c>
      <c r="DS297" s="87">
        <v>0</v>
      </c>
      <c r="DT297" s="87">
        <v>0</v>
      </c>
      <c r="DU297" s="87">
        <v>0</v>
      </c>
      <c r="DV297" s="87">
        <v>0</v>
      </c>
      <c r="DW297" s="87">
        <v>0</v>
      </c>
      <c r="DX297" s="87">
        <v>0</v>
      </c>
      <c r="DY297" s="87">
        <v>0</v>
      </c>
      <c r="DZ297" s="87">
        <v>722408.94</v>
      </c>
      <c r="EA297" s="87">
        <v>272451.12</v>
      </c>
      <c r="EB297" s="87">
        <v>0</v>
      </c>
      <c r="EC297" s="87">
        <v>0</v>
      </c>
      <c r="ED297" s="87">
        <v>0</v>
      </c>
      <c r="EE297" s="87">
        <v>0</v>
      </c>
      <c r="EF297" s="87">
        <v>0</v>
      </c>
      <c r="EG297" s="87">
        <v>0</v>
      </c>
      <c r="EH297" s="87">
        <v>0</v>
      </c>
      <c r="EI297" s="87">
        <v>0</v>
      </c>
      <c r="EJ297" s="87">
        <v>0</v>
      </c>
      <c r="EK297" s="87">
        <v>0</v>
      </c>
      <c r="EL297" s="87">
        <v>283008.44</v>
      </c>
      <c r="EM297" s="87">
        <v>46499.14</v>
      </c>
      <c r="EN297" s="87">
        <v>0</v>
      </c>
      <c r="EO297" s="87">
        <v>0</v>
      </c>
      <c r="EP297" s="87">
        <v>0</v>
      </c>
      <c r="EQ297" s="87">
        <v>0</v>
      </c>
      <c r="ER297" s="87">
        <v>0</v>
      </c>
      <c r="ES297" s="87">
        <v>0</v>
      </c>
      <c r="ET297" s="87">
        <v>0</v>
      </c>
      <c r="EU297" s="87">
        <v>0</v>
      </c>
      <c r="EV297" s="87">
        <v>0</v>
      </c>
      <c r="EW297" s="87">
        <v>0</v>
      </c>
      <c r="EX297" s="87">
        <v>221451.25</v>
      </c>
      <c r="EY297" s="87">
        <v>0</v>
      </c>
      <c r="EZ297" s="87">
        <v>0</v>
      </c>
      <c r="FA297" s="87">
        <v>0</v>
      </c>
      <c r="FB297" s="87">
        <v>0</v>
      </c>
      <c r="FC297" s="87">
        <v>0</v>
      </c>
      <c r="FD297" s="87">
        <v>0</v>
      </c>
      <c r="FE297" s="87">
        <v>0</v>
      </c>
      <c r="FF297" s="87">
        <v>0</v>
      </c>
      <c r="FG297" s="87">
        <v>0</v>
      </c>
      <c r="FH297" s="87">
        <v>0</v>
      </c>
      <c r="FI297" s="87">
        <v>0</v>
      </c>
      <c r="FJ297" s="87">
        <v>0</v>
      </c>
      <c r="FK297" s="87">
        <v>0</v>
      </c>
      <c r="FL297" s="87">
        <v>0</v>
      </c>
      <c r="FM297" s="87">
        <v>0</v>
      </c>
      <c r="FN297" s="87">
        <v>0</v>
      </c>
      <c r="FO297" s="87">
        <v>0</v>
      </c>
      <c r="FP297" s="87">
        <v>0</v>
      </c>
      <c r="FQ297" s="87">
        <v>0</v>
      </c>
      <c r="FR297" s="87">
        <v>0</v>
      </c>
      <c r="FS297" s="87">
        <v>0</v>
      </c>
      <c r="FT297" s="87">
        <v>0</v>
      </c>
      <c r="FU297" s="87">
        <v>0</v>
      </c>
      <c r="FV297" s="87">
        <v>156796.39000000001</v>
      </c>
      <c r="FW297" s="87">
        <v>207266.59</v>
      </c>
      <c r="FX297" s="87">
        <v>0</v>
      </c>
      <c r="FY297" s="87">
        <v>0</v>
      </c>
      <c r="FZ297" s="87">
        <v>0</v>
      </c>
      <c r="GA297" s="87">
        <v>0</v>
      </c>
    </row>
    <row r="298" spans="2:183">
      <c r="B298" s="171" t="s">
        <v>10</v>
      </c>
      <c r="C298" s="172" t="s">
        <v>270</v>
      </c>
      <c r="D298" s="81">
        <v>0</v>
      </c>
      <c r="E298" s="82">
        <v>0</v>
      </c>
      <c r="F298" s="82">
        <v>0</v>
      </c>
      <c r="G298" s="82">
        <v>0</v>
      </c>
      <c r="H298" s="82">
        <v>0</v>
      </c>
      <c r="I298" s="82">
        <v>0</v>
      </c>
      <c r="J298" s="82">
        <v>2.4629980409914585</v>
      </c>
      <c r="K298" s="82">
        <v>0</v>
      </c>
      <c r="L298" s="82">
        <v>0</v>
      </c>
      <c r="M298" s="82">
        <v>0</v>
      </c>
      <c r="N298" s="82">
        <v>0</v>
      </c>
      <c r="O298" s="82">
        <v>0</v>
      </c>
      <c r="P298" s="82">
        <v>0</v>
      </c>
      <c r="Q298" s="82">
        <v>0</v>
      </c>
      <c r="R298" s="82">
        <v>0</v>
      </c>
      <c r="S298" s="82">
        <v>0</v>
      </c>
      <c r="T298" s="82">
        <v>0</v>
      </c>
      <c r="U298" s="82">
        <v>0</v>
      </c>
      <c r="V298" s="82">
        <v>0</v>
      </c>
      <c r="W298" s="82">
        <v>0</v>
      </c>
      <c r="X298" s="82">
        <v>0</v>
      </c>
      <c r="Y298" s="82">
        <v>0</v>
      </c>
      <c r="Z298" s="82">
        <v>0</v>
      </c>
      <c r="AA298" s="82">
        <v>0</v>
      </c>
      <c r="AB298" s="82">
        <v>0</v>
      </c>
      <c r="AC298" s="82">
        <v>0</v>
      </c>
      <c r="AD298" s="82">
        <v>0</v>
      </c>
      <c r="AE298" s="82">
        <v>0</v>
      </c>
      <c r="AF298" s="82">
        <v>0</v>
      </c>
      <c r="AG298" s="82">
        <v>0</v>
      </c>
      <c r="AH298" s="82">
        <v>0</v>
      </c>
      <c r="AI298" s="82">
        <v>0</v>
      </c>
      <c r="AJ298" s="82">
        <v>0</v>
      </c>
      <c r="AK298" s="82">
        <v>0</v>
      </c>
      <c r="AL298" s="82">
        <v>0</v>
      </c>
      <c r="AM298" s="82">
        <v>0</v>
      </c>
      <c r="AN298" s="82">
        <v>0</v>
      </c>
      <c r="AO298" s="82">
        <v>0</v>
      </c>
      <c r="AP298" s="82">
        <v>0</v>
      </c>
      <c r="AQ298" s="82">
        <v>0</v>
      </c>
      <c r="AR298" s="82">
        <v>0</v>
      </c>
      <c r="AS298" s="82">
        <v>0</v>
      </c>
      <c r="AT298" s="82">
        <v>0</v>
      </c>
      <c r="AU298" s="82">
        <v>0</v>
      </c>
      <c r="AV298" s="82">
        <v>0</v>
      </c>
      <c r="AW298" s="82">
        <v>0</v>
      </c>
      <c r="AX298" s="82">
        <v>0</v>
      </c>
      <c r="AY298" s="82">
        <v>0</v>
      </c>
      <c r="AZ298" s="82">
        <v>0</v>
      </c>
      <c r="BA298" s="82">
        <v>0</v>
      </c>
      <c r="BB298" s="82">
        <v>0</v>
      </c>
      <c r="BC298" s="82">
        <v>0</v>
      </c>
      <c r="BD298" s="82">
        <v>0</v>
      </c>
      <c r="BE298" s="82">
        <v>0</v>
      </c>
      <c r="BF298" s="82">
        <v>0</v>
      </c>
      <c r="BG298" s="82">
        <v>0</v>
      </c>
      <c r="BH298" s="82">
        <v>0</v>
      </c>
      <c r="BI298" s="82">
        <v>0</v>
      </c>
      <c r="BJ298" s="82">
        <v>0</v>
      </c>
      <c r="BK298" s="82">
        <v>0</v>
      </c>
      <c r="BL298" s="82">
        <v>0</v>
      </c>
      <c r="BM298" s="82">
        <v>0</v>
      </c>
      <c r="BN298" s="82">
        <v>0</v>
      </c>
      <c r="BO298" s="82">
        <v>0</v>
      </c>
      <c r="BP298" s="82">
        <v>0</v>
      </c>
      <c r="BQ298" s="82">
        <v>0</v>
      </c>
      <c r="BR298" s="82">
        <v>0</v>
      </c>
      <c r="BS298" s="82">
        <v>0</v>
      </c>
      <c r="BT298" s="82">
        <v>0</v>
      </c>
      <c r="BU298" s="82">
        <v>0</v>
      </c>
      <c r="BV298" s="82">
        <v>0</v>
      </c>
      <c r="BW298" s="82">
        <v>0</v>
      </c>
      <c r="BX298" s="82">
        <v>0</v>
      </c>
      <c r="BY298" s="82">
        <v>0</v>
      </c>
      <c r="BZ298" s="82">
        <v>0</v>
      </c>
      <c r="CA298" s="82">
        <v>0</v>
      </c>
      <c r="CB298" s="82">
        <v>0</v>
      </c>
      <c r="CC298" s="82">
        <v>0</v>
      </c>
      <c r="CD298" s="82">
        <v>0</v>
      </c>
      <c r="CE298" s="82">
        <v>0</v>
      </c>
      <c r="CF298" s="82">
        <v>0</v>
      </c>
      <c r="CG298" s="82">
        <v>0</v>
      </c>
      <c r="CH298" s="82">
        <v>0</v>
      </c>
      <c r="CI298" s="82">
        <v>0</v>
      </c>
      <c r="CJ298" s="82">
        <v>0</v>
      </c>
      <c r="CK298" s="82">
        <v>0</v>
      </c>
      <c r="CL298" s="82">
        <v>0</v>
      </c>
      <c r="CM298" s="82">
        <v>0</v>
      </c>
      <c r="CN298" s="82">
        <v>0</v>
      </c>
      <c r="CO298" s="82">
        <v>0</v>
      </c>
      <c r="CP298" s="82">
        <v>0</v>
      </c>
      <c r="CQ298" s="82">
        <v>6.0269971077945961</v>
      </c>
      <c r="CR298" s="82">
        <v>0</v>
      </c>
      <c r="CS298" s="82">
        <v>0</v>
      </c>
      <c r="CT298" s="82">
        <v>0</v>
      </c>
      <c r="CU298" s="82">
        <v>0</v>
      </c>
      <c r="CV298" s="82">
        <v>0</v>
      </c>
      <c r="CW298" s="82">
        <v>0</v>
      </c>
      <c r="CX298" s="82">
        <v>0</v>
      </c>
      <c r="CY298" s="82">
        <v>0</v>
      </c>
      <c r="CZ298" s="82">
        <v>0</v>
      </c>
      <c r="DA298" s="82">
        <v>0</v>
      </c>
      <c r="DB298" s="82">
        <v>6.4339951532502901</v>
      </c>
      <c r="DC298" s="82">
        <v>6.4669942079426042</v>
      </c>
      <c r="DD298" s="82">
        <v>0</v>
      </c>
      <c r="DE298" s="82">
        <v>0</v>
      </c>
      <c r="DF298" s="82">
        <v>0</v>
      </c>
      <c r="DG298" s="82">
        <v>0</v>
      </c>
      <c r="DH298" s="82">
        <v>0</v>
      </c>
      <c r="DI298" s="82">
        <v>0</v>
      </c>
      <c r="DJ298" s="82">
        <v>0</v>
      </c>
      <c r="DK298" s="82">
        <v>0</v>
      </c>
      <c r="DL298" s="82">
        <v>0</v>
      </c>
      <c r="DM298" s="82">
        <v>0</v>
      </c>
      <c r="DN298" s="82">
        <v>6.7910001429593851</v>
      </c>
      <c r="DO298" s="82">
        <v>6.8230011003489137</v>
      </c>
      <c r="DP298" s="82">
        <v>0</v>
      </c>
      <c r="DQ298" s="82">
        <v>0</v>
      </c>
      <c r="DR298" s="82">
        <v>0</v>
      </c>
      <c r="DS298" s="82">
        <v>0</v>
      </c>
      <c r="DT298" s="82">
        <v>0</v>
      </c>
      <c r="DU298" s="82">
        <v>0</v>
      </c>
      <c r="DV298" s="82">
        <v>0</v>
      </c>
      <c r="DW298" s="82">
        <v>0</v>
      </c>
      <c r="DX298" s="82">
        <v>0</v>
      </c>
      <c r="DY298" s="82">
        <v>0</v>
      </c>
      <c r="DZ298" s="82">
        <v>7.1199964755270884</v>
      </c>
      <c r="EA298" s="82">
        <v>7.1549968958812382</v>
      </c>
      <c r="EB298" s="82">
        <v>0</v>
      </c>
      <c r="EC298" s="82">
        <v>0</v>
      </c>
      <c r="ED298" s="82">
        <v>0</v>
      </c>
      <c r="EE298" s="82">
        <v>0</v>
      </c>
      <c r="EF298" s="82">
        <v>0</v>
      </c>
      <c r="EG298" s="82">
        <v>0</v>
      </c>
      <c r="EH298" s="82">
        <v>0</v>
      </c>
      <c r="EI298" s="82">
        <v>0</v>
      </c>
      <c r="EJ298" s="82">
        <v>0</v>
      </c>
      <c r="EK298" s="82">
        <v>0</v>
      </c>
      <c r="EL298" s="82">
        <v>7.5429975351391922</v>
      </c>
      <c r="EM298" s="82">
        <v>7.6080054058741435</v>
      </c>
      <c r="EN298" s="82">
        <v>0</v>
      </c>
      <c r="EO298" s="82">
        <v>0</v>
      </c>
      <c r="EP298" s="82">
        <v>0</v>
      </c>
      <c r="EQ298" s="82">
        <v>0</v>
      </c>
      <c r="ER298" s="82">
        <v>0</v>
      </c>
      <c r="ES298" s="82">
        <v>0</v>
      </c>
      <c r="ET298" s="82">
        <v>0</v>
      </c>
      <c r="EU298" s="82">
        <v>0</v>
      </c>
      <c r="EV298" s="82">
        <v>0</v>
      </c>
      <c r="EW298" s="82">
        <v>0</v>
      </c>
      <c r="EX298" s="82">
        <v>7.9829984181892373</v>
      </c>
      <c r="EY298" s="82">
        <v>0</v>
      </c>
      <c r="EZ298" s="82">
        <v>0</v>
      </c>
      <c r="FA298" s="82">
        <v>0</v>
      </c>
      <c r="FB298" s="82">
        <v>0</v>
      </c>
      <c r="FC298" s="82">
        <v>0</v>
      </c>
      <c r="FD298" s="82">
        <v>0</v>
      </c>
      <c r="FE298" s="82">
        <v>0</v>
      </c>
      <c r="FF298" s="82">
        <v>0</v>
      </c>
      <c r="FG298" s="82">
        <v>0</v>
      </c>
      <c r="FH298" s="82">
        <v>0</v>
      </c>
      <c r="FI298" s="82">
        <v>0</v>
      </c>
      <c r="FJ298" s="82">
        <v>0</v>
      </c>
      <c r="FK298" s="82">
        <v>0</v>
      </c>
      <c r="FL298" s="82">
        <v>0</v>
      </c>
      <c r="FM298" s="82">
        <v>0</v>
      </c>
      <c r="FN298" s="82">
        <v>0</v>
      </c>
      <c r="FO298" s="82">
        <v>0</v>
      </c>
      <c r="FP298" s="82">
        <v>0</v>
      </c>
      <c r="FQ298" s="82">
        <v>0</v>
      </c>
      <c r="FR298" s="82">
        <v>0</v>
      </c>
      <c r="FS298" s="82">
        <v>0</v>
      </c>
      <c r="FT298" s="82">
        <v>0</v>
      </c>
      <c r="FU298" s="82">
        <v>0</v>
      </c>
      <c r="FV298" s="82">
        <v>8.6250007563551723</v>
      </c>
      <c r="FW298" s="82">
        <v>8.6730006933660722</v>
      </c>
      <c r="FX298" s="82">
        <v>0</v>
      </c>
      <c r="FY298" s="82">
        <v>0</v>
      </c>
      <c r="FZ298" s="82">
        <v>0</v>
      </c>
      <c r="GA298" s="82">
        <v>0</v>
      </c>
    </row>
    <row r="299" spans="2:183">
      <c r="B299" s="96" t="s">
        <v>10</v>
      </c>
      <c r="C299" s="166" t="s">
        <v>38</v>
      </c>
      <c r="D299" s="173">
        <v>0</v>
      </c>
      <c r="E299" s="174">
        <v>0</v>
      </c>
      <c r="F299" s="174">
        <v>0</v>
      </c>
      <c r="G299" s="174">
        <v>0</v>
      </c>
      <c r="H299" s="174">
        <v>0</v>
      </c>
      <c r="I299" s="174">
        <v>0</v>
      </c>
      <c r="J299" s="174">
        <v>7376.5</v>
      </c>
      <c r="K299" s="174">
        <v>0</v>
      </c>
      <c r="L299" s="174">
        <v>0</v>
      </c>
      <c r="M299" s="174">
        <v>0</v>
      </c>
      <c r="N299" s="174">
        <v>0</v>
      </c>
      <c r="O299" s="174">
        <v>0</v>
      </c>
      <c r="P299" s="174">
        <v>0</v>
      </c>
      <c r="Q299" s="174">
        <v>0</v>
      </c>
      <c r="R299" s="174">
        <v>0</v>
      </c>
      <c r="S299" s="174">
        <v>0</v>
      </c>
      <c r="T299" s="174">
        <v>0</v>
      </c>
      <c r="U299" s="174">
        <v>0</v>
      </c>
      <c r="V299" s="174">
        <v>0</v>
      </c>
      <c r="W299" s="174">
        <v>0</v>
      </c>
      <c r="X299" s="174">
        <v>0</v>
      </c>
      <c r="Y299" s="174">
        <v>0</v>
      </c>
      <c r="Z299" s="174">
        <v>0</v>
      </c>
      <c r="AA299" s="174">
        <v>0</v>
      </c>
      <c r="AB299" s="174">
        <v>0</v>
      </c>
      <c r="AC299" s="174">
        <v>0</v>
      </c>
      <c r="AD299" s="174">
        <v>0</v>
      </c>
      <c r="AE299" s="174">
        <v>0</v>
      </c>
      <c r="AF299" s="174">
        <v>0</v>
      </c>
      <c r="AG299" s="174">
        <v>0</v>
      </c>
      <c r="AH299" s="174">
        <v>0</v>
      </c>
      <c r="AI299" s="174">
        <v>0</v>
      </c>
      <c r="AJ299" s="174">
        <v>0</v>
      </c>
      <c r="AK299" s="174">
        <v>0</v>
      </c>
      <c r="AL299" s="174">
        <v>0</v>
      </c>
      <c r="AM299" s="174">
        <v>0</v>
      </c>
      <c r="AN299" s="174">
        <v>0</v>
      </c>
      <c r="AO299" s="174">
        <v>0</v>
      </c>
      <c r="AP299" s="174">
        <v>0</v>
      </c>
      <c r="AQ299" s="174">
        <v>0</v>
      </c>
      <c r="AR299" s="174">
        <v>0</v>
      </c>
      <c r="AS299" s="174">
        <v>0</v>
      </c>
      <c r="AT299" s="174">
        <v>0</v>
      </c>
      <c r="AU299" s="174">
        <v>0</v>
      </c>
      <c r="AV299" s="174">
        <v>0</v>
      </c>
      <c r="AW299" s="174">
        <v>0</v>
      </c>
      <c r="AX299" s="174">
        <v>0</v>
      </c>
      <c r="AY299" s="174">
        <v>0</v>
      </c>
      <c r="AZ299" s="174">
        <v>0</v>
      </c>
      <c r="BA299" s="174">
        <v>0</v>
      </c>
      <c r="BB299" s="174">
        <v>0</v>
      </c>
      <c r="BC299" s="174">
        <v>0</v>
      </c>
      <c r="BD299" s="174">
        <v>0</v>
      </c>
      <c r="BE299" s="174">
        <v>0</v>
      </c>
      <c r="BF299" s="174">
        <v>0</v>
      </c>
      <c r="BG299" s="174">
        <v>0</v>
      </c>
      <c r="BH299" s="174">
        <v>0</v>
      </c>
      <c r="BI299" s="174">
        <v>0</v>
      </c>
      <c r="BJ299" s="174">
        <v>0</v>
      </c>
      <c r="BK299" s="174">
        <v>0</v>
      </c>
      <c r="BL299" s="174">
        <v>0</v>
      </c>
      <c r="BM299" s="174">
        <v>0</v>
      </c>
      <c r="BN299" s="174">
        <v>0</v>
      </c>
      <c r="BO299" s="174">
        <v>0</v>
      </c>
      <c r="BP299" s="174">
        <v>0</v>
      </c>
      <c r="BQ299" s="174">
        <v>0</v>
      </c>
      <c r="BR299" s="174">
        <v>0</v>
      </c>
      <c r="BS299" s="174">
        <v>0</v>
      </c>
      <c r="BT299" s="174">
        <v>0</v>
      </c>
      <c r="BU299" s="174">
        <v>0</v>
      </c>
      <c r="BV299" s="174">
        <v>0</v>
      </c>
      <c r="BW299" s="174">
        <v>0</v>
      </c>
      <c r="BX299" s="174">
        <v>0</v>
      </c>
      <c r="BY299" s="174">
        <v>0</v>
      </c>
      <c r="BZ299" s="174">
        <v>0</v>
      </c>
      <c r="CA299" s="174">
        <v>0</v>
      </c>
      <c r="CB299" s="174">
        <v>0</v>
      </c>
      <c r="CC299" s="174">
        <v>0</v>
      </c>
      <c r="CD299" s="174">
        <v>0</v>
      </c>
      <c r="CE299" s="174">
        <v>0</v>
      </c>
      <c r="CF299" s="174">
        <v>0</v>
      </c>
      <c r="CG299" s="174">
        <v>0</v>
      </c>
      <c r="CH299" s="174">
        <v>0</v>
      </c>
      <c r="CI299" s="174">
        <v>0</v>
      </c>
      <c r="CJ299" s="174">
        <v>0</v>
      </c>
      <c r="CK299" s="174">
        <v>0</v>
      </c>
      <c r="CL299" s="174">
        <v>0</v>
      </c>
      <c r="CM299" s="174">
        <v>0</v>
      </c>
      <c r="CN299" s="174">
        <v>0</v>
      </c>
      <c r="CO299" s="174">
        <v>0</v>
      </c>
      <c r="CP299" s="174">
        <v>0</v>
      </c>
      <c r="CQ299" s="174">
        <v>0</v>
      </c>
      <c r="CR299" s="174">
        <v>0</v>
      </c>
      <c r="CS299" s="174">
        <v>0</v>
      </c>
      <c r="CT299" s="174">
        <v>0</v>
      </c>
      <c r="CU299" s="174">
        <v>0</v>
      </c>
      <c r="CV299" s="174">
        <v>0</v>
      </c>
      <c r="CW299" s="174">
        <v>0</v>
      </c>
      <c r="CX299" s="174">
        <v>0</v>
      </c>
      <c r="CY299" s="174">
        <v>0</v>
      </c>
      <c r="CZ299" s="174">
        <v>0</v>
      </c>
      <c r="DA299" s="174">
        <v>0</v>
      </c>
      <c r="DB299" s="174">
        <v>0</v>
      </c>
      <c r="DC299" s="174">
        <v>0</v>
      </c>
      <c r="DD299" s="174">
        <v>0</v>
      </c>
      <c r="DE299" s="174">
        <v>0</v>
      </c>
      <c r="DF299" s="174">
        <v>0</v>
      </c>
      <c r="DG299" s="174">
        <v>0</v>
      </c>
      <c r="DH299" s="174">
        <v>0</v>
      </c>
      <c r="DI299" s="174">
        <v>0</v>
      </c>
      <c r="DJ299" s="174">
        <v>0</v>
      </c>
      <c r="DK299" s="174">
        <v>0</v>
      </c>
      <c r="DL299" s="174">
        <v>0</v>
      </c>
      <c r="DM299" s="174">
        <v>0</v>
      </c>
      <c r="DN299" s="174">
        <v>0</v>
      </c>
      <c r="DO299" s="174">
        <v>0</v>
      </c>
      <c r="DP299" s="174">
        <v>0</v>
      </c>
      <c r="DQ299" s="174">
        <v>0</v>
      </c>
      <c r="DR299" s="174">
        <v>0</v>
      </c>
      <c r="DS299" s="174">
        <v>0</v>
      </c>
      <c r="DT299" s="174">
        <v>0</v>
      </c>
      <c r="DU299" s="174">
        <v>0</v>
      </c>
      <c r="DV299" s="174">
        <v>0</v>
      </c>
      <c r="DW299" s="174">
        <v>0</v>
      </c>
      <c r="DX299" s="174">
        <v>0</v>
      </c>
      <c r="DY299" s="174">
        <v>0</v>
      </c>
      <c r="DZ299" s="174">
        <v>0</v>
      </c>
      <c r="EA299" s="174">
        <v>0</v>
      </c>
      <c r="EB299" s="174">
        <v>0</v>
      </c>
      <c r="EC299" s="174">
        <v>0</v>
      </c>
      <c r="ED299" s="174">
        <v>0</v>
      </c>
      <c r="EE299" s="174">
        <v>0</v>
      </c>
      <c r="EF299" s="174">
        <v>0</v>
      </c>
      <c r="EG299" s="174">
        <v>0</v>
      </c>
      <c r="EH299" s="174">
        <v>0</v>
      </c>
      <c r="EI299" s="174">
        <v>0</v>
      </c>
      <c r="EJ299" s="174">
        <v>0</v>
      </c>
      <c r="EK299" s="174">
        <v>0</v>
      </c>
      <c r="EL299" s="174">
        <v>0</v>
      </c>
      <c r="EM299" s="174">
        <v>0</v>
      </c>
      <c r="EN299" s="174">
        <v>0</v>
      </c>
      <c r="EO299" s="174">
        <v>0</v>
      </c>
      <c r="EP299" s="174">
        <v>0</v>
      </c>
      <c r="EQ299" s="174">
        <v>0</v>
      </c>
      <c r="ER299" s="174">
        <v>0</v>
      </c>
      <c r="ES299" s="174">
        <v>0</v>
      </c>
      <c r="ET299" s="174">
        <v>0</v>
      </c>
      <c r="EU299" s="174">
        <v>0</v>
      </c>
      <c r="EV299" s="174">
        <v>0</v>
      </c>
      <c r="EW299" s="174">
        <v>0</v>
      </c>
      <c r="EX299" s="174">
        <v>0</v>
      </c>
      <c r="EY299" s="174">
        <v>0</v>
      </c>
      <c r="EZ299" s="174">
        <v>0</v>
      </c>
      <c r="FA299" s="174">
        <v>0</v>
      </c>
      <c r="FB299" s="174">
        <v>0</v>
      </c>
      <c r="FC299" s="174">
        <v>0</v>
      </c>
      <c r="FD299" s="174">
        <v>0</v>
      </c>
      <c r="FE299" s="174">
        <v>0</v>
      </c>
      <c r="FF299" s="174">
        <v>0</v>
      </c>
      <c r="FG299" s="174">
        <v>0</v>
      </c>
      <c r="FH299" s="174">
        <v>0</v>
      </c>
      <c r="FI299" s="174">
        <v>0</v>
      </c>
      <c r="FJ299" s="174">
        <v>0</v>
      </c>
      <c r="FK299" s="174">
        <v>0</v>
      </c>
      <c r="FL299" s="174">
        <v>0</v>
      </c>
      <c r="FM299" s="174">
        <v>0</v>
      </c>
      <c r="FN299" s="174">
        <v>0</v>
      </c>
      <c r="FO299" s="174">
        <v>0</v>
      </c>
      <c r="FP299" s="174">
        <v>0</v>
      </c>
      <c r="FQ299" s="174">
        <v>0</v>
      </c>
      <c r="FR299" s="174">
        <v>0</v>
      </c>
      <c r="FS299" s="174">
        <v>0</v>
      </c>
      <c r="FT299" s="174">
        <v>0</v>
      </c>
      <c r="FU299" s="174">
        <v>0</v>
      </c>
      <c r="FV299" s="174">
        <v>0</v>
      </c>
      <c r="FW299" s="174">
        <v>0</v>
      </c>
      <c r="FX299" s="174">
        <v>0</v>
      </c>
      <c r="FY299" s="174">
        <v>0</v>
      </c>
      <c r="FZ299" s="174">
        <v>0</v>
      </c>
      <c r="GA299" s="174">
        <v>0</v>
      </c>
    </row>
    <row r="300" spans="2:183">
      <c r="B300" s="171" t="s">
        <v>10</v>
      </c>
      <c r="C300" s="172" t="s">
        <v>39</v>
      </c>
      <c r="D300" s="81">
        <v>0</v>
      </c>
      <c r="E300" s="82">
        <v>0</v>
      </c>
      <c r="F300" s="82">
        <v>0</v>
      </c>
      <c r="G300" s="82">
        <v>0</v>
      </c>
      <c r="H300" s="82">
        <v>0</v>
      </c>
      <c r="I300" s="82">
        <v>0</v>
      </c>
      <c r="J300" s="82">
        <v>0.5</v>
      </c>
      <c r="K300" s="82">
        <v>0</v>
      </c>
      <c r="L300" s="82">
        <v>0</v>
      </c>
      <c r="M300" s="82">
        <v>0</v>
      </c>
      <c r="N300" s="82">
        <v>0</v>
      </c>
      <c r="O300" s="82">
        <v>0</v>
      </c>
      <c r="P300" s="82">
        <v>0</v>
      </c>
      <c r="Q300" s="82">
        <v>0</v>
      </c>
      <c r="R300" s="82">
        <v>0</v>
      </c>
      <c r="S300" s="82">
        <v>0</v>
      </c>
      <c r="T300" s="82">
        <v>0</v>
      </c>
      <c r="U300" s="82">
        <v>0</v>
      </c>
      <c r="V300" s="82">
        <v>0</v>
      </c>
      <c r="W300" s="82">
        <v>0</v>
      </c>
      <c r="X300" s="82">
        <v>0</v>
      </c>
      <c r="Y300" s="82">
        <v>0</v>
      </c>
      <c r="Z300" s="82">
        <v>0</v>
      </c>
      <c r="AA300" s="82">
        <v>0</v>
      </c>
      <c r="AB300" s="82">
        <v>0</v>
      </c>
      <c r="AC300" s="82">
        <v>0</v>
      </c>
      <c r="AD300" s="82">
        <v>0</v>
      </c>
      <c r="AE300" s="82">
        <v>0</v>
      </c>
      <c r="AF300" s="82">
        <v>0</v>
      </c>
      <c r="AG300" s="82">
        <v>0</v>
      </c>
      <c r="AH300" s="82">
        <v>0</v>
      </c>
      <c r="AI300" s="82">
        <v>0</v>
      </c>
      <c r="AJ300" s="82">
        <v>0</v>
      </c>
      <c r="AK300" s="82">
        <v>0</v>
      </c>
      <c r="AL300" s="82">
        <v>0</v>
      </c>
      <c r="AM300" s="82">
        <v>0</v>
      </c>
      <c r="AN300" s="82">
        <v>0</v>
      </c>
      <c r="AO300" s="82">
        <v>0</v>
      </c>
      <c r="AP300" s="82">
        <v>0</v>
      </c>
      <c r="AQ300" s="82">
        <v>0</v>
      </c>
      <c r="AR300" s="82">
        <v>0</v>
      </c>
      <c r="AS300" s="82">
        <v>0</v>
      </c>
      <c r="AT300" s="82">
        <v>0</v>
      </c>
      <c r="AU300" s="82">
        <v>0</v>
      </c>
      <c r="AV300" s="82">
        <v>0</v>
      </c>
      <c r="AW300" s="82">
        <v>0</v>
      </c>
      <c r="AX300" s="82">
        <v>0</v>
      </c>
      <c r="AY300" s="82">
        <v>0</v>
      </c>
      <c r="AZ300" s="82">
        <v>0</v>
      </c>
      <c r="BA300" s="82">
        <v>0</v>
      </c>
      <c r="BB300" s="82">
        <v>0</v>
      </c>
      <c r="BC300" s="82">
        <v>0</v>
      </c>
      <c r="BD300" s="82">
        <v>0</v>
      </c>
      <c r="BE300" s="82">
        <v>0</v>
      </c>
      <c r="BF300" s="82">
        <v>0</v>
      </c>
      <c r="BG300" s="82">
        <v>0</v>
      </c>
      <c r="BH300" s="82">
        <v>0</v>
      </c>
      <c r="BI300" s="82">
        <v>0</v>
      </c>
      <c r="BJ300" s="82">
        <v>0</v>
      </c>
      <c r="BK300" s="82">
        <v>0</v>
      </c>
      <c r="BL300" s="82">
        <v>0</v>
      </c>
      <c r="BM300" s="82">
        <v>0</v>
      </c>
      <c r="BN300" s="82">
        <v>0</v>
      </c>
      <c r="BO300" s="82">
        <v>0</v>
      </c>
      <c r="BP300" s="82">
        <v>0</v>
      </c>
      <c r="BQ300" s="82">
        <v>0</v>
      </c>
      <c r="BR300" s="82">
        <v>0</v>
      </c>
      <c r="BS300" s="82">
        <v>0</v>
      </c>
      <c r="BT300" s="82">
        <v>0</v>
      </c>
      <c r="BU300" s="82">
        <v>0</v>
      </c>
      <c r="BV300" s="82">
        <v>0</v>
      </c>
      <c r="BW300" s="82">
        <v>0</v>
      </c>
      <c r="BX300" s="82">
        <v>0</v>
      </c>
      <c r="BY300" s="82">
        <v>0</v>
      </c>
      <c r="BZ300" s="82">
        <v>0</v>
      </c>
      <c r="CA300" s="82">
        <v>0</v>
      </c>
      <c r="CB300" s="82">
        <v>0</v>
      </c>
      <c r="CC300" s="82">
        <v>0</v>
      </c>
      <c r="CD300" s="82">
        <v>0</v>
      </c>
      <c r="CE300" s="82">
        <v>0</v>
      </c>
      <c r="CF300" s="82">
        <v>0</v>
      </c>
      <c r="CG300" s="82">
        <v>0</v>
      </c>
      <c r="CH300" s="82">
        <v>0</v>
      </c>
      <c r="CI300" s="82">
        <v>0</v>
      </c>
      <c r="CJ300" s="82">
        <v>0</v>
      </c>
      <c r="CK300" s="82">
        <v>0</v>
      </c>
      <c r="CL300" s="82">
        <v>0</v>
      </c>
      <c r="CM300" s="82">
        <v>0</v>
      </c>
      <c r="CN300" s="82">
        <v>0</v>
      </c>
      <c r="CO300" s="82">
        <v>0</v>
      </c>
      <c r="CP300" s="82">
        <v>0</v>
      </c>
      <c r="CQ300" s="82">
        <v>0</v>
      </c>
      <c r="CR300" s="82">
        <v>0</v>
      </c>
      <c r="CS300" s="82">
        <v>0</v>
      </c>
      <c r="CT300" s="82">
        <v>0</v>
      </c>
      <c r="CU300" s="82">
        <v>0</v>
      </c>
      <c r="CV300" s="82">
        <v>0</v>
      </c>
      <c r="CW300" s="82">
        <v>0</v>
      </c>
      <c r="CX300" s="82">
        <v>0</v>
      </c>
      <c r="CY300" s="82">
        <v>0</v>
      </c>
      <c r="CZ300" s="82">
        <v>0</v>
      </c>
      <c r="DA300" s="82">
        <v>0</v>
      </c>
      <c r="DB300" s="82">
        <v>0</v>
      </c>
      <c r="DC300" s="82">
        <v>0</v>
      </c>
      <c r="DD300" s="82">
        <v>0</v>
      </c>
      <c r="DE300" s="82">
        <v>0</v>
      </c>
      <c r="DF300" s="82">
        <v>0</v>
      </c>
      <c r="DG300" s="82">
        <v>0</v>
      </c>
      <c r="DH300" s="82">
        <v>0</v>
      </c>
      <c r="DI300" s="82">
        <v>0</v>
      </c>
      <c r="DJ300" s="82">
        <v>0</v>
      </c>
      <c r="DK300" s="82">
        <v>0</v>
      </c>
      <c r="DL300" s="82">
        <v>0</v>
      </c>
      <c r="DM300" s="82">
        <v>0</v>
      </c>
      <c r="DN300" s="82">
        <v>0</v>
      </c>
      <c r="DO300" s="82">
        <v>0</v>
      </c>
      <c r="DP300" s="82">
        <v>0</v>
      </c>
      <c r="DQ300" s="82">
        <v>0</v>
      </c>
      <c r="DR300" s="82">
        <v>0</v>
      </c>
      <c r="DS300" s="82">
        <v>0</v>
      </c>
      <c r="DT300" s="82">
        <v>0</v>
      </c>
      <c r="DU300" s="82">
        <v>0</v>
      </c>
      <c r="DV300" s="82">
        <v>0</v>
      </c>
      <c r="DW300" s="82">
        <v>0</v>
      </c>
      <c r="DX300" s="82">
        <v>0</v>
      </c>
      <c r="DY300" s="82">
        <v>0</v>
      </c>
      <c r="DZ300" s="82">
        <v>0</v>
      </c>
      <c r="EA300" s="82">
        <v>0</v>
      </c>
      <c r="EB300" s="82">
        <v>0</v>
      </c>
      <c r="EC300" s="82">
        <v>0</v>
      </c>
      <c r="ED300" s="82">
        <v>0</v>
      </c>
      <c r="EE300" s="82">
        <v>0</v>
      </c>
      <c r="EF300" s="82">
        <v>0</v>
      </c>
      <c r="EG300" s="82">
        <v>0</v>
      </c>
      <c r="EH300" s="82">
        <v>0</v>
      </c>
      <c r="EI300" s="82">
        <v>0</v>
      </c>
      <c r="EJ300" s="82">
        <v>0</v>
      </c>
      <c r="EK300" s="82">
        <v>0</v>
      </c>
      <c r="EL300" s="82">
        <v>0</v>
      </c>
      <c r="EM300" s="82">
        <v>0</v>
      </c>
      <c r="EN300" s="82">
        <v>0</v>
      </c>
      <c r="EO300" s="82">
        <v>0</v>
      </c>
      <c r="EP300" s="82">
        <v>0</v>
      </c>
      <c r="EQ300" s="82">
        <v>0</v>
      </c>
      <c r="ER300" s="82">
        <v>0</v>
      </c>
      <c r="ES300" s="82">
        <v>0</v>
      </c>
      <c r="ET300" s="82">
        <v>0</v>
      </c>
      <c r="EU300" s="82">
        <v>0</v>
      </c>
      <c r="EV300" s="82">
        <v>0</v>
      </c>
      <c r="EW300" s="82">
        <v>0</v>
      </c>
      <c r="EX300" s="82">
        <v>0</v>
      </c>
      <c r="EY300" s="82">
        <v>0</v>
      </c>
      <c r="EZ300" s="82">
        <v>0</v>
      </c>
      <c r="FA300" s="82">
        <v>0</v>
      </c>
      <c r="FB300" s="82">
        <v>0</v>
      </c>
      <c r="FC300" s="82">
        <v>0</v>
      </c>
      <c r="FD300" s="82">
        <v>0</v>
      </c>
      <c r="FE300" s="82">
        <v>0</v>
      </c>
      <c r="FF300" s="82">
        <v>0</v>
      </c>
      <c r="FG300" s="82">
        <v>0</v>
      </c>
      <c r="FH300" s="82">
        <v>0</v>
      </c>
      <c r="FI300" s="82">
        <v>0</v>
      </c>
      <c r="FJ300" s="82">
        <v>0</v>
      </c>
      <c r="FK300" s="82">
        <v>0</v>
      </c>
      <c r="FL300" s="82">
        <v>0</v>
      </c>
      <c r="FM300" s="82">
        <v>0</v>
      </c>
      <c r="FN300" s="82">
        <v>0</v>
      </c>
      <c r="FO300" s="82">
        <v>0</v>
      </c>
      <c r="FP300" s="82">
        <v>0</v>
      </c>
      <c r="FQ300" s="82">
        <v>0</v>
      </c>
      <c r="FR300" s="82">
        <v>0</v>
      </c>
      <c r="FS300" s="82">
        <v>0</v>
      </c>
      <c r="FT300" s="82">
        <v>0</v>
      </c>
      <c r="FU300" s="82">
        <v>0</v>
      </c>
      <c r="FV300" s="82">
        <v>0</v>
      </c>
      <c r="FW300" s="82">
        <v>0</v>
      </c>
      <c r="FX300" s="82">
        <v>0</v>
      </c>
      <c r="FY300" s="82">
        <v>0</v>
      </c>
      <c r="FZ300" s="82">
        <v>0</v>
      </c>
      <c r="GA300" s="82">
        <v>0</v>
      </c>
    </row>
    <row r="301" spans="2:183">
      <c r="B301" s="96" t="s">
        <v>10</v>
      </c>
      <c r="C301" s="166" t="s">
        <v>40</v>
      </c>
      <c r="D301" s="175">
        <v>0</v>
      </c>
      <c r="E301" s="176">
        <v>0</v>
      </c>
      <c r="F301" s="176">
        <v>0</v>
      </c>
      <c r="G301" s="176">
        <v>0</v>
      </c>
      <c r="H301" s="176">
        <v>0</v>
      </c>
      <c r="I301" s="176">
        <v>0</v>
      </c>
      <c r="J301" s="176">
        <v>4</v>
      </c>
      <c r="K301" s="176">
        <v>0</v>
      </c>
      <c r="L301" s="176">
        <v>0</v>
      </c>
      <c r="M301" s="176">
        <v>0</v>
      </c>
      <c r="N301" s="176">
        <v>0</v>
      </c>
      <c r="O301" s="176">
        <v>0</v>
      </c>
      <c r="P301" s="176">
        <v>0</v>
      </c>
      <c r="Q301" s="176">
        <v>0</v>
      </c>
      <c r="R301" s="176">
        <v>0</v>
      </c>
      <c r="S301" s="176">
        <v>0</v>
      </c>
      <c r="T301" s="176">
        <v>0</v>
      </c>
      <c r="U301" s="176">
        <v>0</v>
      </c>
      <c r="V301" s="176">
        <v>0</v>
      </c>
      <c r="W301" s="176">
        <v>0</v>
      </c>
      <c r="X301" s="176">
        <v>0</v>
      </c>
      <c r="Y301" s="176">
        <v>0</v>
      </c>
      <c r="Z301" s="176">
        <v>0</v>
      </c>
      <c r="AA301" s="176">
        <v>0</v>
      </c>
      <c r="AB301" s="176">
        <v>0</v>
      </c>
      <c r="AC301" s="176">
        <v>0</v>
      </c>
      <c r="AD301" s="176">
        <v>0</v>
      </c>
      <c r="AE301" s="176">
        <v>0</v>
      </c>
      <c r="AF301" s="176">
        <v>0</v>
      </c>
      <c r="AG301" s="176">
        <v>0</v>
      </c>
      <c r="AH301" s="176">
        <v>0</v>
      </c>
      <c r="AI301" s="176">
        <v>0</v>
      </c>
      <c r="AJ301" s="176">
        <v>0</v>
      </c>
      <c r="AK301" s="176">
        <v>0</v>
      </c>
      <c r="AL301" s="176">
        <v>0</v>
      </c>
      <c r="AM301" s="176">
        <v>0</v>
      </c>
      <c r="AN301" s="176">
        <v>0</v>
      </c>
      <c r="AO301" s="176">
        <v>0</v>
      </c>
      <c r="AP301" s="176">
        <v>0</v>
      </c>
      <c r="AQ301" s="176">
        <v>0</v>
      </c>
      <c r="AR301" s="176">
        <v>0</v>
      </c>
      <c r="AS301" s="176">
        <v>0</v>
      </c>
      <c r="AT301" s="176">
        <v>0</v>
      </c>
      <c r="AU301" s="176">
        <v>0</v>
      </c>
      <c r="AV301" s="176">
        <v>0</v>
      </c>
      <c r="AW301" s="176">
        <v>0</v>
      </c>
      <c r="AX301" s="176">
        <v>0</v>
      </c>
      <c r="AY301" s="176">
        <v>0</v>
      </c>
      <c r="AZ301" s="176">
        <v>0</v>
      </c>
      <c r="BA301" s="176">
        <v>0</v>
      </c>
      <c r="BB301" s="176">
        <v>0</v>
      </c>
      <c r="BC301" s="176">
        <v>0</v>
      </c>
      <c r="BD301" s="176">
        <v>0</v>
      </c>
      <c r="BE301" s="176">
        <v>0</v>
      </c>
      <c r="BF301" s="176">
        <v>0</v>
      </c>
      <c r="BG301" s="176">
        <v>0</v>
      </c>
      <c r="BH301" s="176">
        <v>0</v>
      </c>
      <c r="BI301" s="176">
        <v>0</v>
      </c>
      <c r="BJ301" s="176">
        <v>0</v>
      </c>
      <c r="BK301" s="176">
        <v>0</v>
      </c>
      <c r="BL301" s="176">
        <v>0</v>
      </c>
      <c r="BM301" s="176">
        <v>0</v>
      </c>
      <c r="BN301" s="176">
        <v>0</v>
      </c>
      <c r="BO301" s="176">
        <v>0</v>
      </c>
      <c r="BP301" s="176">
        <v>0</v>
      </c>
      <c r="BQ301" s="176">
        <v>0</v>
      </c>
      <c r="BR301" s="176">
        <v>0</v>
      </c>
      <c r="BS301" s="176">
        <v>0</v>
      </c>
      <c r="BT301" s="176">
        <v>0</v>
      </c>
      <c r="BU301" s="176">
        <v>0</v>
      </c>
      <c r="BV301" s="176">
        <v>0</v>
      </c>
      <c r="BW301" s="176">
        <v>0</v>
      </c>
      <c r="BX301" s="176">
        <v>0</v>
      </c>
      <c r="BY301" s="176">
        <v>0</v>
      </c>
      <c r="BZ301" s="176">
        <v>0</v>
      </c>
      <c r="CA301" s="176">
        <v>0</v>
      </c>
      <c r="CB301" s="176">
        <v>0</v>
      </c>
      <c r="CC301" s="176">
        <v>0</v>
      </c>
      <c r="CD301" s="176">
        <v>0</v>
      </c>
      <c r="CE301" s="176">
        <v>0</v>
      </c>
      <c r="CF301" s="176">
        <v>0</v>
      </c>
      <c r="CG301" s="176">
        <v>0</v>
      </c>
      <c r="CH301" s="176">
        <v>0</v>
      </c>
      <c r="CI301" s="176">
        <v>0</v>
      </c>
      <c r="CJ301" s="176">
        <v>0</v>
      </c>
      <c r="CK301" s="176">
        <v>0</v>
      </c>
      <c r="CL301" s="176">
        <v>0</v>
      </c>
      <c r="CM301" s="176">
        <v>0</v>
      </c>
      <c r="CN301" s="176">
        <v>0</v>
      </c>
      <c r="CO301" s="176">
        <v>0</v>
      </c>
      <c r="CP301" s="176">
        <v>0</v>
      </c>
      <c r="CQ301" s="176">
        <v>3</v>
      </c>
      <c r="CR301" s="176">
        <v>0</v>
      </c>
      <c r="CS301" s="176">
        <v>0</v>
      </c>
      <c r="CT301" s="176">
        <v>0</v>
      </c>
      <c r="CU301" s="176">
        <v>0</v>
      </c>
      <c r="CV301" s="176">
        <v>0</v>
      </c>
      <c r="CW301" s="176">
        <v>0</v>
      </c>
      <c r="CX301" s="176">
        <v>0</v>
      </c>
      <c r="CY301" s="176">
        <v>0</v>
      </c>
      <c r="CZ301" s="176">
        <v>0</v>
      </c>
      <c r="DA301" s="176">
        <v>0</v>
      </c>
      <c r="DB301" s="176">
        <v>6</v>
      </c>
      <c r="DC301" s="176">
        <v>7</v>
      </c>
      <c r="DD301" s="176">
        <v>0</v>
      </c>
      <c r="DE301" s="176">
        <v>0</v>
      </c>
      <c r="DF301" s="176">
        <v>0</v>
      </c>
      <c r="DG301" s="176">
        <v>0</v>
      </c>
      <c r="DH301" s="176">
        <v>0</v>
      </c>
      <c r="DI301" s="176">
        <v>0</v>
      </c>
      <c r="DJ301" s="176">
        <v>0</v>
      </c>
      <c r="DK301" s="176">
        <v>0</v>
      </c>
      <c r="DL301" s="176">
        <v>0</v>
      </c>
      <c r="DM301" s="176">
        <v>0</v>
      </c>
      <c r="DN301" s="176">
        <v>8</v>
      </c>
      <c r="DO301" s="176">
        <v>6</v>
      </c>
      <c r="DP301" s="176">
        <v>0</v>
      </c>
      <c r="DQ301" s="176">
        <v>0</v>
      </c>
      <c r="DR301" s="176">
        <v>0</v>
      </c>
      <c r="DS301" s="176">
        <v>0</v>
      </c>
      <c r="DT301" s="176">
        <v>0</v>
      </c>
      <c r="DU301" s="176">
        <v>0</v>
      </c>
      <c r="DV301" s="176">
        <v>0</v>
      </c>
      <c r="DW301" s="176">
        <v>0</v>
      </c>
      <c r="DX301" s="176">
        <v>0</v>
      </c>
      <c r="DY301" s="176">
        <v>0</v>
      </c>
      <c r="DZ301" s="176">
        <v>4</v>
      </c>
      <c r="EA301" s="176">
        <v>3</v>
      </c>
      <c r="EB301" s="176">
        <v>0</v>
      </c>
      <c r="EC301" s="176">
        <v>0</v>
      </c>
      <c r="ED301" s="176">
        <v>0</v>
      </c>
      <c r="EE301" s="176">
        <v>0</v>
      </c>
      <c r="EF301" s="176">
        <v>0</v>
      </c>
      <c r="EG301" s="176">
        <v>0</v>
      </c>
      <c r="EH301" s="176">
        <v>0</v>
      </c>
      <c r="EI301" s="176">
        <v>0</v>
      </c>
      <c r="EJ301" s="176">
        <v>0</v>
      </c>
      <c r="EK301" s="176">
        <v>0</v>
      </c>
      <c r="EL301" s="176">
        <v>4</v>
      </c>
      <c r="EM301" s="176">
        <v>1</v>
      </c>
      <c r="EN301" s="176">
        <v>0</v>
      </c>
      <c r="EO301" s="176">
        <v>0</v>
      </c>
      <c r="EP301" s="176">
        <v>0</v>
      </c>
      <c r="EQ301" s="176">
        <v>0</v>
      </c>
      <c r="ER301" s="176">
        <v>0</v>
      </c>
      <c r="ES301" s="176">
        <v>0</v>
      </c>
      <c r="ET301" s="176">
        <v>0</v>
      </c>
      <c r="EU301" s="176">
        <v>0</v>
      </c>
      <c r="EV301" s="176">
        <v>0</v>
      </c>
      <c r="EW301" s="176">
        <v>0</v>
      </c>
      <c r="EX301" s="176">
        <v>2</v>
      </c>
      <c r="EY301" s="176">
        <v>0</v>
      </c>
      <c r="EZ301" s="176">
        <v>0</v>
      </c>
      <c r="FA301" s="176">
        <v>0</v>
      </c>
      <c r="FB301" s="176">
        <v>0</v>
      </c>
      <c r="FC301" s="176">
        <v>0</v>
      </c>
      <c r="FD301" s="176">
        <v>0</v>
      </c>
      <c r="FE301" s="176">
        <v>0</v>
      </c>
      <c r="FF301" s="176">
        <v>0</v>
      </c>
      <c r="FG301" s="176">
        <v>0</v>
      </c>
      <c r="FH301" s="176">
        <v>0</v>
      </c>
      <c r="FI301" s="176">
        <v>0</v>
      </c>
      <c r="FJ301" s="176">
        <v>0</v>
      </c>
      <c r="FK301" s="176">
        <v>0</v>
      </c>
      <c r="FL301" s="176">
        <v>0</v>
      </c>
      <c r="FM301" s="176">
        <v>0</v>
      </c>
      <c r="FN301" s="176">
        <v>0</v>
      </c>
      <c r="FO301" s="176">
        <v>0</v>
      </c>
      <c r="FP301" s="176">
        <v>0</v>
      </c>
      <c r="FQ301" s="176">
        <v>0</v>
      </c>
      <c r="FR301" s="176">
        <v>0</v>
      </c>
      <c r="FS301" s="176">
        <v>0</v>
      </c>
      <c r="FT301" s="176">
        <v>0</v>
      </c>
      <c r="FU301" s="176">
        <v>0</v>
      </c>
      <c r="FV301" s="176">
        <v>1</v>
      </c>
      <c r="FW301" s="176">
        <v>3</v>
      </c>
      <c r="FX301" s="176">
        <v>0</v>
      </c>
      <c r="FY301" s="176">
        <v>0</v>
      </c>
      <c r="FZ301" s="176">
        <v>0</v>
      </c>
      <c r="GA301" s="176">
        <v>0</v>
      </c>
    </row>
    <row r="302" spans="2:183">
      <c r="B302" s="96" t="s">
        <v>10</v>
      </c>
      <c r="C302" s="166" t="s">
        <v>41</v>
      </c>
      <c r="D302" s="175">
        <v>0</v>
      </c>
      <c r="E302" s="176">
        <v>0</v>
      </c>
      <c r="F302" s="176">
        <v>0</v>
      </c>
      <c r="G302" s="176">
        <v>0</v>
      </c>
      <c r="H302" s="176">
        <v>0</v>
      </c>
      <c r="I302" s="176">
        <v>0</v>
      </c>
      <c r="J302" s="176">
        <v>368</v>
      </c>
      <c r="K302" s="176">
        <v>0</v>
      </c>
      <c r="L302" s="176">
        <v>0</v>
      </c>
      <c r="M302" s="176">
        <v>0</v>
      </c>
      <c r="N302" s="176">
        <v>0</v>
      </c>
      <c r="O302" s="176">
        <v>0</v>
      </c>
      <c r="P302" s="176">
        <v>0</v>
      </c>
      <c r="Q302" s="176">
        <v>0</v>
      </c>
      <c r="R302" s="176">
        <v>0</v>
      </c>
      <c r="S302" s="176">
        <v>0</v>
      </c>
      <c r="T302" s="176">
        <v>0</v>
      </c>
      <c r="U302" s="176">
        <v>0</v>
      </c>
      <c r="V302" s="176">
        <v>0</v>
      </c>
      <c r="W302" s="176">
        <v>0</v>
      </c>
      <c r="X302" s="176">
        <v>0</v>
      </c>
      <c r="Y302" s="176">
        <v>0</v>
      </c>
      <c r="Z302" s="176">
        <v>0</v>
      </c>
      <c r="AA302" s="176">
        <v>0</v>
      </c>
      <c r="AB302" s="176">
        <v>0</v>
      </c>
      <c r="AC302" s="176">
        <v>0</v>
      </c>
      <c r="AD302" s="176">
        <v>0</v>
      </c>
      <c r="AE302" s="176">
        <v>0</v>
      </c>
      <c r="AF302" s="176">
        <v>0</v>
      </c>
      <c r="AG302" s="176">
        <v>0</v>
      </c>
      <c r="AH302" s="176">
        <v>0</v>
      </c>
      <c r="AI302" s="176">
        <v>0</v>
      </c>
      <c r="AJ302" s="176">
        <v>0</v>
      </c>
      <c r="AK302" s="176">
        <v>0</v>
      </c>
      <c r="AL302" s="176">
        <v>0</v>
      </c>
      <c r="AM302" s="176">
        <v>0</v>
      </c>
      <c r="AN302" s="176">
        <v>0</v>
      </c>
      <c r="AO302" s="176">
        <v>0</v>
      </c>
      <c r="AP302" s="176">
        <v>0</v>
      </c>
      <c r="AQ302" s="176">
        <v>0</v>
      </c>
      <c r="AR302" s="176">
        <v>0</v>
      </c>
      <c r="AS302" s="176">
        <v>0</v>
      </c>
      <c r="AT302" s="176">
        <v>0</v>
      </c>
      <c r="AU302" s="176">
        <v>0</v>
      </c>
      <c r="AV302" s="176">
        <v>0</v>
      </c>
      <c r="AW302" s="176">
        <v>0</v>
      </c>
      <c r="AX302" s="176">
        <v>0</v>
      </c>
      <c r="AY302" s="176">
        <v>0</v>
      </c>
      <c r="AZ302" s="176">
        <v>0</v>
      </c>
      <c r="BA302" s="176">
        <v>0</v>
      </c>
      <c r="BB302" s="176">
        <v>0</v>
      </c>
      <c r="BC302" s="176">
        <v>0</v>
      </c>
      <c r="BD302" s="176">
        <v>0</v>
      </c>
      <c r="BE302" s="176">
        <v>0</v>
      </c>
      <c r="BF302" s="176">
        <v>0</v>
      </c>
      <c r="BG302" s="176">
        <v>0</v>
      </c>
      <c r="BH302" s="176">
        <v>0</v>
      </c>
      <c r="BI302" s="176">
        <v>0</v>
      </c>
      <c r="BJ302" s="176">
        <v>0</v>
      </c>
      <c r="BK302" s="176">
        <v>0</v>
      </c>
      <c r="BL302" s="176">
        <v>0</v>
      </c>
      <c r="BM302" s="176">
        <v>0</v>
      </c>
      <c r="BN302" s="176">
        <v>0</v>
      </c>
      <c r="BO302" s="176">
        <v>0</v>
      </c>
      <c r="BP302" s="176">
        <v>0</v>
      </c>
      <c r="BQ302" s="176">
        <v>0</v>
      </c>
      <c r="BR302" s="176">
        <v>0</v>
      </c>
      <c r="BS302" s="176">
        <v>0</v>
      </c>
      <c r="BT302" s="176">
        <v>0</v>
      </c>
      <c r="BU302" s="176">
        <v>0</v>
      </c>
      <c r="BV302" s="176">
        <v>0</v>
      </c>
      <c r="BW302" s="176">
        <v>0</v>
      </c>
      <c r="BX302" s="176">
        <v>0</v>
      </c>
      <c r="BY302" s="176">
        <v>0</v>
      </c>
      <c r="BZ302" s="176">
        <v>0</v>
      </c>
      <c r="CA302" s="176">
        <v>0</v>
      </c>
      <c r="CB302" s="176">
        <v>0</v>
      </c>
      <c r="CC302" s="176">
        <v>0</v>
      </c>
      <c r="CD302" s="176">
        <v>0</v>
      </c>
      <c r="CE302" s="176">
        <v>0</v>
      </c>
      <c r="CF302" s="176">
        <v>0</v>
      </c>
      <c r="CG302" s="176">
        <v>0</v>
      </c>
      <c r="CH302" s="176">
        <v>0</v>
      </c>
      <c r="CI302" s="176">
        <v>0</v>
      </c>
      <c r="CJ302" s="176">
        <v>0</v>
      </c>
      <c r="CK302" s="176">
        <v>0</v>
      </c>
      <c r="CL302" s="176">
        <v>0</v>
      </c>
      <c r="CM302" s="176">
        <v>0</v>
      </c>
      <c r="CN302" s="176">
        <v>0</v>
      </c>
      <c r="CO302" s="176">
        <v>0</v>
      </c>
      <c r="CP302" s="176">
        <v>0</v>
      </c>
      <c r="CQ302" s="176">
        <v>35</v>
      </c>
      <c r="CR302" s="176">
        <v>0</v>
      </c>
      <c r="CS302" s="176">
        <v>0</v>
      </c>
      <c r="CT302" s="176">
        <v>0</v>
      </c>
      <c r="CU302" s="176">
        <v>0</v>
      </c>
      <c r="CV302" s="176">
        <v>0</v>
      </c>
      <c r="CW302" s="176">
        <v>0</v>
      </c>
      <c r="CX302" s="176">
        <v>0</v>
      </c>
      <c r="CY302" s="176">
        <v>0</v>
      </c>
      <c r="CZ302" s="176">
        <v>0</v>
      </c>
      <c r="DA302" s="176">
        <v>0</v>
      </c>
      <c r="DB302" s="176">
        <v>368</v>
      </c>
      <c r="DC302" s="176">
        <v>324</v>
      </c>
      <c r="DD302" s="176">
        <v>0</v>
      </c>
      <c r="DE302" s="176">
        <v>0</v>
      </c>
      <c r="DF302" s="176">
        <v>0</v>
      </c>
      <c r="DG302" s="176">
        <v>0</v>
      </c>
      <c r="DH302" s="176">
        <v>0</v>
      </c>
      <c r="DI302" s="176">
        <v>0</v>
      </c>
      <c r="DJ302" s="176">
        <v>0</v>
      </c>
      <c r="DK302" s="176">
        <v>0</v>
      </c>
      <c r="DL302" s="176">
        <v>0</v>
      </c>
      <c r="DM302" s="176">
        <v>0</v>
      </c>
      <c r="DN302" s="176">
        <v>244</v>
      </c>
      <c r="DO302" s="176">
        <v>288</v>
      </c>
      <c r="DP302" s="176">
        <v>0</v>
      </c>
      <c r="DQ302" s="176">
        <v>0</v>
      </c>
      <c r="DR302" s="176">
        <v>0</v>
      </c>
      <c r="DS302" s="176">
        <v>0</v>
      </c>
      <c r="DT302" s="176">
        <v>0</v>
      </c>
      <c r="DU302" s="176">
        <v>0</v>
      </c>
      <c r="DV302" s="176">
        <v>0</v>
      </c>
      <c r="DW302" s="176">
        <v>0</v>
      </c>
      <c r="DX302" s="176">
        <v>0</v>
      </c>
      <c r="DY302" s="176">
        <v>0</v>
      </c>
      <c r="DZ302" s="176">
        <v>185</v>
      </c>
      <c r="EA302" s="176">
        <v>68</v>
      </c>
      <c r="EB302" s="176">
        <v>0</v>
      </c>
      <c r="EC302" s="176">
        <v>0</v>
      </c>
      <c r="ED302" s="176">
        <v>0</v>
      </c>
      <c r="EE302" s="176">
        <v>0</v>
      </c>
      <c r="EF302" s="176">
        <v>0</v>
      </c>
      <c r="EG302" s="176">
        <v>0</v>
      </c>
      <c r="EH302" s="176">
        <v>0</v>
      </c>
      <c r="EI302" s="176">
        <v>0</v>
      </c>
      <c r="EJ302" s="176">
        <v>0</v>
      </c>
      <c r="EK302" s="176">
        <v>0</v>
      </c>
      <c r="EL302" s="176">
        <v>66</v>
      </c>
      <c r="EM302" s="176">
        <v>10</v>
      </c>
      <c r="EN302" s="176">
        <v>0</v>
      </c>
      <c r="EO302" s="176">
        <v>0</v>
      </c>
      <c r="EP302" s="176">
        <v>0</v>
      </c>
      <c r="EQ302" s="176">
        <v>0</v>
      </c>
      <c r="ER302" s="176">
        <v>0</v>
      </c>
      <c r="ES302" s="176">
        <v>0</v>
      </c>
      <c r="ET302" s="176">
        <v>0</v>
      </c>
      <c r="EU302" s="176">
        <v>0</v>
      </c>
      <c r="EV302" s="176">
        <v>0</v>
      </c>
      <c r="EW302" s="176">
        <v>0</v>
      </c>
      <c r="EX302" s="176">
        <v>50</v>
      </c>
      <c r="EY302" s="176">
        <v>0</v>
      </c>
      <c r="EZ302" s="176">
        <v>0</v>
      </c>
      <c r="FA302" s="176">
        <v>0</v>
      </c>
      <c r="FB302" s="176">
        <v>0</v>
      </c>
      <c r="FC302" s="176">
        <v>0</v>
      </c>
      <c r="FD302" s="176">
        <v>0</v>
      </c>
      <c r="FE302" s="176">
        <v>0</v>
      </c>
      <c r="FF302" s="176">
        <v>0</v>
      </c>
      <c r="FG302" s="176">
        <v>0</v>
      </c>
      <c r="FH302" s="176">
        <v>0</v>
      </c>
      <c r="FI302" s="176">
        <v>0</v>
      </c>
      <c r="FJ302" s="176">
        <v>0</v>
      </c>
      <c r="FK302" s="176">
        <v>0</v>
      </c>
      <c r="FL302" s="176">
        <v>0</v>
      </c>
      <c r="FM302" s="176">
        <v>0</v>
      </c>
      <c r="FN302" s="176">
        <v>0</v>
      </c>
      <c r="FO302" s="176">
        <v>0</v>
      </c>
      <c r="FP302" s="176">
        <v>0</v>
      </c>
      <c r="FQ302" s="176">
        <v>0</v>
      </c>
      <c r="FR302" s="176">
        <v>0</v>
      </c>
      <c r="FS302" s="176">
        <v>0</v>
      </c>
      <c r="FT302" s="176">
        <v>0</v>
      </c>
      <c r="FU302" s="176">
        <v>0</v>
      </c>
      <c r="FV302" s="176">
        <v>33</v>
      </c>
      <c r="FW302" s="176">
        <v>41</v>
      </c>
      <c r="FX302" s="176">
        <v>0</v>
      </c>
      <c r="FY302" s="176">
        <v>0</v>
      </c>
      <c r="FZ302" s="176">
        <v>0</v>
      </c>
      <c r="GA302" s="176">
        <v>0</v>
      </c>
    </row>
    <row r="303" spans="2:183">
      <c r="B303" s="96" t="s">
        <v>10</v>
      </c>
      <c r="C303" s="166" t="s">
        <v>271</v>
      </c>
      <c r="D303" s="88">
        <v>0</v>
      </c>
      <c r="E303" s="89">
        <v>0</v>
      </c>
      <c r="F303" s="89">
        <v>0</v>
      </c>
      <c r="G303" s="89">
        <v>0</v>
      </c>
      <c r="H303" s="89">
        <v>0</v>
      </c>
      <c r="I303" s="89">
        <v>0</v>
      </c>
      <c r="J303" s="89">
        <v>4704</v>
      </c>
      <c r="K303" s="89">
        <v>0</v>
      </c>
      <c r="L303" s="89">
        <v>0</v>
      </c>
      <c r="M303" s="89">
        <v>0</v>
      </c>
      <c r="N303" s="89">
        <v>0</v>
      </c>
      <c r="O303" s="89">
        <v>0</v>
      </c>
      <c r="P303" s="89">
        <v>0</v>
      </c>
      <c r="Q303" s="89">
        <v>0</v>
      </c>
      <c r="R303" s="89">
        <v>0</v>
      </c>
      <c r="S303" s="89">
        <v>0</v>
      </c>
      <c r="T303" s="89">
        <v>0</v>
      </c>
      <c r="U303" s="89">
        <v>0</v>
      </c>
      <c r="V303" s="89">
        <v>0</v>
      </c>
      <c r="W303" s="89">
        <v>0</v>
      </c>
      <c r="X303" s="89">
        <v>0</v>
      </c>
      <c r="Y303" s="89">
        <v>0</v>
      </c>
      <c r="Z303" s="89">
        <v>0</v>
      </c>
      <c r="AA303" s="89">
        <v>0</v>
      </c>
      <c r="AB303" s="89">
        <v>0</v>
      </c>
      <c r="AC303" s="89">
        <v>0</v>
      </c>
      <c r="AD303" s="89">
        <v>0</v>
      </c>
      <c r="AE303" s="89">
        <v>0</v>
      </c>
      <c r="AF303" s="89">
        <v>0</v>
      </c>
      <c r="AG303" s="89">
        <v>0</v>
      </c>
      <c r="AH303" s="89">
        <v>0</v>
      </c>
      <c r="AI303" s="89">
        <v>0</v>
      </c>
      <c r="AJ303" s="89">
        <v>0</v>
      </c>
      <c r="AK303" s="89">
        <v>0</v>
      </c>
      <c r="AL303" s="89">
        <v>0</v>
      </c>
      <c r="AM303" s="89">
        <v>0</v>
      </c>
      <c r="AN303" s="89">
        <v>0</v>
      </c>
      <c r="AO303" s="89">
        <v>0</v>
      </c>
      <c r="AP303" s="89">
        <v>0</v>
      </c>
      <c r="AQ303" s="89">
        <v>0</v>
      </c>
      <c r="AR303" s="89">
        <v>0</v>
      </c>
      <c r="AS303" s="89">
        <v>0</v>
      </c>
      <c r="AT303" s="89">
        <v>0</v>
      </c>
      <c r="AU303" s="89">
        <v>0</v>
      </c>
      <c r="AV303" s="89">
        <v>0</v>
      </c>
      <c r="AW303" s="89">
        <v>0</v>
      </c>
      <c r="AX303" s="89">
        <v>0</v>
      </c>
      <c r="AY303" s="89">
        <v>0</v>
      </c>
      <c r="AZ303" s="89">
        <v>0</v>
      </c>
      <c r="BA303" s="89">
        <v>0</v>
      </c>
      <c r="BB303" s="89">
        <v>0</v>
      </c>
      <c r="BC303" s="89">
        <v>0</v>
      </c>
      <c r="BD303" s="89">
        <v>0</v>
      </c>
      <c r="BE303" s="89">
        <v>0</v>
      </c>
      <c r="BF303" s="89">
        <v>0</v>
      </c>
      <c r="BG303" s="89">
        <v>0</v>
      </c>
      <c r="BH303" s="89">
        <v>0</v>
      </c>
      <c r="BI303" s="89">
        <v>0</v>
      </c>
      <c r="BJ303" s="89">
        <v>0</v>
      </c>
      <c r="BK303" s="89">
        <v>0</v>
      </c>
      <c r="BL303" s="89">
        <v>0</v>
      </c>
      <c r="BM303" s="89">
        <v>0</v>
      </c>
      <c r="BN303" s="89">
        <v>0</v>
      </c>
      <c r="BO303" s="89">
        <v>0</v>
      </c>
      <c r="BP303" s="89">
        <v>0</v>
      </c>
      <c r="BQ303" s="89">
        <v>0</v>
      </c>
      <c r="BR303" s="89">
        <v>0</v>
      </c>
      <c r="BS303" s="89">
        <v>0</v>
      </c>
      <c r="BT303" s="89">
        <v>0</v>
      </c>
      <c r="BU303" s="89">
        <v>0</v>
      </c>
      <c r="BV303" s="89">
        <v>0</v>
      </c>
      <c r="BW303" s="89">
        <v>0</v>
      </c>
      <c r="BX303" s="89">
        <v>0</v>
      </c>
      <c r="BY303" s="89">
        <v>0</v>
      </c>
      <c r="BZ303" s="89">
        <v>0</v>
      </c>
      <c r="CA303" s="89">
        <v>0</v>
      </c>
      <c r="CB303" s="89">
        <v>0</v>
      </c>
      <c r="CC303" s="89">
        <v>0</v>
      </c>
      <c r="CD303" s="89">
        <v>0</v>
      </c>
      <c r="CE303" s="89">
        <v>0</v>
      </c>
      <c r="CF303" s="89">
        <v>0</v>
      </c>
      <c r="CG303" s="89">
        <v>0</v>
      </c>
      <c r="CH303" s="89">
        <v>0</v>
      </c>
      <c r="CI303" s="89">
        <v>0</v>
      </c>
      <c r="CJ303" s="89">
        <v>0</v>
      </c>
      <c r="CK303" s="89">
        <v>0</v>
      </c>
      <c r="CL303" s="89">
        <v>0</v>
      </c>
      <c r="CM303" s="89">
        <v>0</v>
      </c>
      <c r="CN303" s="89">
        <v>0</v>
      </c>
      <c r="CO303" s="89">
        <v>0</v>
      </c>
      <c r="CP303" s="89">
        <v>0</v>
      </c>
      <c r="CQ303" s="89">
        <v>3528</v>
      </c>
      <c r="CR303" s="89">
        <v>0</v>
      </c>
      <c r="CS303" s="89">
        <v>0</v>
      </c>
      <c r="CT303" s="89">
        <v>0</v>
      </c>
      <c r="CU303" s="89">
        <v>0</v>
      </c>
      <c r="CV303" s="89">
        <v>0</v>
      </c>
      <c r="CW303" s="89">
        <v>0</v>
      </c>
      <c r="CX303" s="89">
        <v>0</v>
      </c>
      <c r="CY303" s="89">
        <v>0</v>
      </c>
      <c r="CZ303" s="89">
        <v>0</v>
      </c>
      <c r="DA303" s="89">
        <v>0</v>
      </c>
      <c r="DB303" s="89">
        <v>7056</v>
      </c>
      <c r="DC303" s="89">
        <v>8232</v>
      </c>
      <c r="DD303" s="89">
        <v>0</v>
      </c>
      <c r="DE303" s="89">
        <v>0</v>
      </c>
      <c r="DF303" s="89">
        <v>0</v>
      </c>
      <c r="DG303" s="89">
        <v>0</v>
      </c>
      <c r="DH303" s="89">
        <v>0</v>
      </c>
      <c r="DI303" s="89">
        <v>0</v>
      </c>
      <c r="DJ303" s="89">
        <v>0</v>
      </c>
      <c r="DK303" s="89">
        <v>0</v>
      </c>
      <c r="DL303" s="89">
        <v>0</v>
      </c>
      <c r="DM303" s="89">
        <v>0</v>
      </c>
      <c r="DN303" s="89">
        <v>9408</v>
      </c>
      <c r="DO303" s="89">
        <v>7056</v>
      </c>
      <c r="DP303" s="89">
        <v>0</v>
      </c>
      <c r="DQ303" s="89">
        <v>0</v>
      </c>
      <c r="DR303" s="89">
        <v>0</v>
      </c>
      <c r="DS303" s="89">
        <v>0</v>
      </c>
      <c r="DT303" s="89">
        <v>0</v>
      </c>
      <c r="DU303" s="89">
        <v>0</v>
      </c>
      <c r="DV303" s="89">
        <v>0</v>
      </c>
      <c r="DW303" s="89">
        <v>0</v>
      </c>
      <c r="DX303" s="89">
        <v>0</v>
      </c>
      <c r="DY303" s="89">
        <v>0</v>
      </c>
      <c r="DZ303" s="89">
        <v>4704</v>
      </c>
      <c r="EA303" s="89">
        <v>3528</v>
      </c>
      <c r="EB303" s="89">
        <v>0</v>
      </c>
      <c r="EC303" s="89">
        <v>0</v>
      </c>
      <c r="ED303" s="89">
        <v>0</v>
      </c>
      <c r="EE303" s="89">
        <v>0</v>
      </c>
      <c r="EF303" s="89">
        <v>0</v>
      </c>
      <c r="EG303" s="89">
        <v>0</v>
      </c>
      <c r="EH303" s="89">
        <v>0</v>
      </c>
      <c r="EI303" s="89">
        <v>0</v>
      </c>
      <c r="EJ303" s="89">
        <v>0</v>
      </c>
      <c r="EK303" s="89">
        <v>0</v>
      </c>
      <c r="EL303" s="89">
        <v>4704</v>
      </c>
      <c r="EM303" s="89">
        <v>1176</v>
      </c>
      <c r="EN303" s="89">
        <v>0</v>
      </c>
      <c r="EO303" s="89">
        <v>0</v>
      </c>
      <c r="EP303" s="89">
        <v>0</v>
      </c>
      <c r="EQ303" s="89">
        <v>0</v>
      </c>
      <c r="ER303" s="89">
        <v>0</v>
      </c>
      <c r="ES303" s="89">
        <v>0</v>
      </c>
      <c r="ET303" s="89">
        <v>0</v>
      </c>
      <c r="EU303" s="89">
        <v>0</v>
      </c>
      <c r="EV303" s="89">
        <v>0</v>
      </c>
      <c r="EW303" s="89">
        <v>0</v>
      </c>
      <c r="EX303" s="89">
        <v>2352</v>
      </c>
      <c r="EY303" s="89">
        <v>0</v>
      </c>
      <c r="EZ303" s="89">
        <v>0</v>
      </c>
      <c r="FA303" s="89">
        <v>0</v>
      </c>
      <c r="FB303" s="89">
        <v>0</v>
      </c>
      <c r="FC303" s="89">
        <v>0</v>
      </c>
      <c r="FD303" s="89">
        <v>0</v>
      </c>
      <c r="FE303" s="89">
        <v>0</v>
      </c>
      <c r="FF303" s="89">
        <v>0</v>
      </c>
      <c r="FG303" s="89">
        <v>0</v>
      </c>
      <c r="FH303" s="89">
        <v>0</v>
      </c>
      <c r="FI303" s="89">
        <v>0</v>
      </c>
      <c r="FJ303" s="89">
        <v>0</v>
      </c>
      <c r="FK303" s="89">
        <v>0</v>
      </c>
      <c r="FL303" s="89">
        <v>0</v>
      </c>
      <c r="FM303" s="89">
        <v>0</v>
      </c>
      <c r="FN303" s="89">
        <v>0</v>
      </c>
      <c r="FO303" s="89">
        <v>0</v>
      </c>
      <c r="FP303" s="89">
        <v>0</v>
      </c>
      <c r="FQ303" s="89">
        <v>0</v>
      </c>
      <c r="FR303" s="89">
        <v>0</v>
      </c>
      <c r="FS303" s="89">
        <v>0</v>
      </c>
      <c r="FT303" s="89">
        <v>0</v>
      </c>
      <c r="FU303" s="89">
        <v>0</v>
      </c>
      <c r="FV303" s="89">
        <v>1176</v>
      </c>
      <c r="FW303" s="89">
        <v>3528</v>
      </c>
      <c r="FX303" s="89">
        <v>0</v>
      </c>
      <c r="FY303" s="89">
        <v>0</v>
      </c>
      <c r="FZ303" s="89">
        <v>0</v>
      </c>
      <c r="GA303" s="89">
        <v>0</v>
      </c>
    </row>
    <row r="304" spans="2:183">
      <c r="B304" s="171" t="s">
        <v>10</v>
      </c>
      <c r="C304" s="177" t="s">
        <v>96</v>
      </c>
      <c r="D304" s="83">
        <v>0</v>
      </c>
      <c r="E304" s="84">
        <v>0</v>
      </c>
      <c r="F304" s="84">
        <v>0</v>
      </c>
      <c r="G304" s="84">
        <v>0</v>
      </c>
      <c r="H304" s="84">
        <v>0</v>
      </c>
      <c r="I304" s="84">
        <v>0</v>
      </c>
      <c r="J304" s="84">
        <v>0.89088164251207724</v>
      </c>
      <c r="K304" s="84">
        <v>0</v>
      </c>
      <c r="L304" s="84">
        <v>0</v>
      </c>
      <c r="M304" s="84">
        <v>0</v>
      </c>
      <c r="N304" s="84">
        <v>0</v>
      </c>
      <c r="O304" s="84">
        <v>0</v>
      </c>
      <c r="P304" s="84">
        <v>0</v>
      </c>
      <c r="Q304" s="84">
        <v>0</v>
      </c>
      <c r="R304" s="84">
        <v>0</v>
      </c>
      <c r="S304" s="84">
        <v>0</v>
      </c>
      <c r="T304" s="84">
        <v>0</v>
      </c>
      <c r="U304" s="84">
        <v>0</v>
      </c>
      <c r="V304" s="84">
        <v>0</v>
      </c>
      <c r="W304" s="84">
        <v>0</v>
      </c>
      <c r="X304" s="84">
        <v>0</v>
      </c>
      <c r="Y304" s="84">
        <v>0</v>
      </c>
      <c r="Z304" s="84">
        <v>0</v>
      </c>
      <c r="AA304" s="84">
        <v>0</v>
      </c>
      <c r="AB304" s="84">
        <v>0</v>
      </c>
      <c r="AC304" s="84">
        <v>0</v>
      </c>
      <c r="AD304" s="84">
        <v>0</v>
      </c>
      <c r="AE304" s="84">
        <v>0</v>
      </c>
      <c r="AF304" s="84">
        <v>0</v>
      </c>
      <c r="AG304" s="84">
        <v>0</v>
      </c>
      <c r="AH304" s="84">
        <v>0</v>
      </c>
      <c r="AI304" s="84">
        <v>0</v>
      </c>
      <c r="AJ304" s="84">
        <v>0</v>
      </c>
      <c r="AK304" s="84">
        <v>0</v>
      </c>
      <c r="AL304" s="84">
        <v>0</v>
      </c>
      <c r="AM304" s="84">
        <v>0</v>
      </c>
      <c r="AN304" s="84">
        <v>0</v>
      </c>
      <c r="AO304" s="84">
        <v>0</v>
      </c>
      <c r="AP304" s="84">
        <v>0</v>
      </c>
      <c r="AQ304" s="84">
        <v>0</v>
      </c>
      <c r="AR304" s="84">
        <v>0</v>
      </c>
      <c r="AS304" s="84">
        <v>0</v>
      </c>
      <c r="AT304" s="84">
        <v>0</v>
      </c>
      <c r="AU304" s="84">
        <v>0</v>
      </c>
      <c r="AV304" s="84">
        <v>0</v>
      </c>
      <c r="AW304" s="84">
        <v>0</v>
      </c>
      <c r="AX304" s="84">
        <v>0</v>
      </c>
      <c r="AY304" s="84">
        <v>0</v>
      </c>
      <c r="AZ304" s="84">
        <v>0</v>
      </c>
      <c r="BA304" s="84">
        <v>0</v>
      </c>
      <c r="BB304" s="84">
        <v>0</v>
      </c>
      <c r="BC304" s="84">
        <v>0</v>
      </c>
      <c r="BD304" s="84">
        <v>0</v>
      </c>
      <c r="BE304" s="84">
        <v>0</v>
      </c>
      <c r="BF304" s="84">
        <v>0</v>
      </c>
      <c r="BG304" s="84">
        <v>0</v>
      </c>
      <c r="BH304" s="84">
        <v>0</v>
      </c>
      <c r="BI304" s="84">
        <v>0</v>
      </c>
      <c r="BJ304" s="84">
        <v>0</v>
      </c>
      <c r="BK304" s="84">
        <v>0</v>
      </c>
      <c r="BL304" s="84">
        <v>0</v>
      </c>
      <c r="BM304" s="84">
        <v>0</v>
      </c>
      <c r="BN304" s="84">
        <v>0</v>
      </c>
      <c r="BO304" s="84">
        <v>0</v>
      </c>
      <c r="BP304" s="84">
        <v>0</v>
      </c>
      <c r="BQ304" s="84">
        <v>0</v>
      </c>
      <c r="BR304" s="84">
        <v>0</v>
      </c>
      <c r="BS304" s="84">
        <v>0</v>
      </c>
      <c r="BT304" s="84">
        <v>0</v>
      </c>
      <c r="BU304" s="84">
        <v>0</v>
      </c>
      <c r="BV304" s="84">
        <v>0</v>
      </c>
      <c r="BW304" s="84">
        <v>0</v>
      </c>
      <c r="BX304" s="84">
        <v>0</v>
      </c>
      <c r="BY304" s="84">
        <v>0</v>
      </c>
      <c r="BZ304" s="84">
        <v>0</v>
      </c>
      <c r="CA304" s="84">
        <v>0</v>
      </c>
      <c r="CB304" s="84">
        <v>0</v>
      </c>
      <c r="CC304" s="84">
        <v>0</v>
      </c>
      <c r="CD304" s="84">
        <v>0</v>
      </c>
      <c r="CE304" s="84">
        <v>0</v>
      </c>
      <c r="CF304" s="84">
        <v>0</v>
      </c>
      <c r="CG304" s="84">
        <v>0</v>
      </c>
      <c r="CH304" s="84">
        <v>0</v>
      </c>
      <c r="CI304" s="84">
        <v>0</v>
      </c>
      <c r="CJ304" s="84">
        <v>0</v>
      </c>
      <c r="CK304" s="84">
        <v>0</v>
      </c>
      <c r="CL304" s="84">
        <v>0</v>
      </c>
      <c r="CM304" s="84">
        <v>0</v>
      </c>
      <c r="CN304" s="84">
        <v>0</v>
      </c>
      <c r="CO304" s="84">
        <v>0</v>
      </c>
      <c r="CP304" s="84">
        <v>0</v>
      </c>
      <c r="CQ304" s="84">
        <v>0.97523809523809524</v>
      </c>
      <c r="CR304" s="84">
        <v>0</v>
      </c>
      <c r="CS304" s="84">
        <v>0</v>
      </c>
      <c r="CT304" s="84">
        <v>0</v>
      </c>
      <c r="CU304" s="84">
        <v>0</v>
      </c>
      <c r="CV304" s="84">
        <v>0</v>
      </c>
      <c r="CW304" s="84">
        <v>0</v>
      </c>
      <c r="CX304" s="84">
        <v>0</v>
      </c>
      <c r="CY304" s="84">
        <v>0</v>
      </c>
      <c r="CZ304" s="84">
        <v>0</v>
      </c>
      <c r="DA304" s="84">
        <v>0</v>
      </c>
      <c r="DB304" s="84">
        <v>0.88224637681159424</v>
      </c>
      <c r="DC304" s="84">
        <v>0.88724279835390951</v>
      </c>
      <c r="DD304" s="84">
        <v>0</v>
      </c>
      <c r="DE304" s="84">
        <v>0</v>
      </c>
      <c r="DF304" s="84">
        <v>0</v>
      </c>
      <c r="DG304" s="84">
        <v>0</v>
      </c>
      <c r="DH304" s="84">
        <v>0</v>
      </c>
      <c r="DI304" s="84">
        <v>0</v>
      </c>
      <c r="DJ304" s="84">
        <v>0</v>
      </c>
      <c r="DK304" s="84">
        <v>0</v>
      </c>
      <c r="DL304" s="84">
        <v>0</v>
      </c>
      <c r="DM304" s="84">
        <v>0</v>
      </c>
      <c r="DN304" s="84">
        <v>0.88515482695810566</v>
      </c>
      <c r="DO304" s="84">
        <v>0.87561728395061733</v>
      </c>
      <c r="DP304" s="84">
        <v>0</v>
      </c>
      <c r="DQ304" s="84">
        <v>0</v>
      </c>
      <c r="DR304" s="84">
        <v>0</v>
      </c>
      <c r="DS304" s="84">
        <v>0</v>
      </c>
      <c r="DT304" s="84">
        <v>0</v>
      </c>
      <c r="DU304" s="84">
        <v>0</v>
      </c>
      <c r="DV304" s="84">
        <v>0</v>
      </c>
      <c r="DW304" s="84">
        <v>0</v>
      </c>
      <c r="DX304" s="84">
        <v>0</v>
      </c>
      <c r="DY304" s="84">
        <v>0</v>
      </c>
      <c r="DZ304" s="84">
        <v>0.89069069069069073</v>
      </c>
      <c r="EA304" s="84">
        <v>0.91078431372549018</v>
      </c>
      <c r="EB304" s="84">
        <v>0</v>
      </c>
      <c r="EC304" s="84">
        <v>0</v>
      </c>
      <c r="ED304" s="84">
        <v>0</v>
      </c>
      <c r="EE304" s="84">
        <v>0</v>
      </c>
      <c r="EF304" s="84">
        <v>0</v>
      </c>
      <c r="EG304" s="84">
        <v>0</v>
      </c>
      <c r="EH304" s="84">
        <v>0</v>
      </c>
      <c r="EI304" s="84">
        <v>0</v>
      </c>
      <c r="EJ304" s="84">
        <v>0</v>
      </c>
      <c r="EK304" s="84">
        <v>0</v>
      </c>
      <c r="EL304" s="84">
        <v>0.92558922558922563</v>
      </c>
      <c r="EM304" s="84">
        <v>1</v>
      </c>
      <c r="EN304" s="84">
        <v>0</v>
      </c>
      <c r="EO304" s="84">
        <v>0</v>
      </c>
      <c r="EP304" s="84">
        <v>0</v>
      </c>
      <c r="EQ304" s="84">
        <v>0</v>
      </c>
      <c r="ER304" s="84">
        <v>0</v>
      </c>
      <c r="ES304" s="84">
        <v>0</v>
      </c>
      <c r="ET304" s="84">
        <v>0</v>
      </c>
      <c r="EU304" s="84">
        <v>0</v>
      </c>
      <c r="EV304" s="84">
        <v>0</v>
      </c>
      <c r="EW304" s="84">
        <v>0</v>
      </c>
      <c r="EX304" s="84">
        <v>0.90177777777777779</v>
      </c>
      <c r="EY304" s="84">
        <v>0</v>
      </c>
      <c r="EZ304" s="84">
        <v>0</v>
      </c>
      <c r="FA304" s="84">
        <v>0</v>
      </c>
      <c r="FB304" s="84">
        <v>0</v>
      </c>
      <c r="FC304" s="84">
        <v>0</v>
      </c>
      <c r="FD304" s="84">
        <v>0</v>
      </c>
      <c r="FE304" s="84">
        <v>0</v>
      </c>
      <c r="FF304" s="84">
        <v>0</v>
      </c>
      <c r="FG304" s="84">
        <v>0</v>
      </c>
      <c r="FH304" s="84">
        <v>0</v>
      </c>
      <c r="FI304" s="84">
        <v>0</v>
      </c>
      <c r="FJ304" s="84">
        <v>0</v>
      </c>
      <c r="FK304" s="84">
        <v>0</v>
      </c>
      <c r="FL304" s="84">
        <v>0</v>
      </c>
      <c r="FM304" s="84">
        <v>0</v>
      </c>
      <c r="FN304" s="84">
        <v>0</v>
      </c>
      <c r="FO304" s="84">
        <v>0</v>
      </c>
      <c r="FP304" s="84">
        <v>0</v>
      </c>
      <c r="FQ304" s="84">
        <v>0</v>
      </c>
      <c r="FR304" s="84">
        <v>0</v>
      </c>
      <c r="FS304" s="84">
        <v>0</v>
      </c>
      <c r="FT304" s="84">
        <v>0</v>
      </c>
      <c r="FU304" s="84">
        <v>0</v>
      </c>
      <c r="FV304" s="84">
        <v>0.89494949494949494</v>
      </c>
      <c r="FW304" s="84">
        <v>0.95067750677506779</v>
      </c>
      <c r="FX304" s="84">
        <v>0</v>
      </c>
      <c r="FY304" s="84">
        <v>0</v>
      </c>
      <c r="FZ304" s="84">
        <v>0</v>
      </c>
      <c r="GA304" s="84">
        <v>0</v>
      </c>
    </row>
    <row r="305" spans="2:183">
      <c r="B305" s="96" t="s">
        <v>10</v>
      </c>
      <c r="C305" s="166" t="s">
        <v>42</v>
      </c>
      <c r="D305" s="178">
        <v>0</v>
      </c>
      <c r="E305" s="179">
        <v>0</v>
      </c>
      <c r="F305" s="179">
        <v>0</v>
      </c>
      <c r="G305" s="179">
        <v>0</v>
      </c>
      <c r="H305" s="179">
        <v>0</v>
      </c>
      <c r="I305" s="179">
        <v>0</v>
      </c>
      <c r="J305" s="179">
        <v>106780.8</v>
      </c>
      <c r="K305" s="179">
        <v>0</v>
      </c>
      <c r="L305" s="179">
        <v>0</v>
      </c>
      <c r="M305" s="179">
        <v>0</v>
      </c>
      <c r="N305" s="179">
        <v>0</v>
      </c>
      <c r="O305" s="179">
        <v>0</v>
      </c>
      <c r="P305" s="179">
        <v>0</v>
      </c>
      <c r="Q305" s="179">
        <v>0</v>
      </c>
      <c r="R305" s="179">
        <v>0</v>
      </c>
      <c r="S305" s="179">
        <v>0</v>
      </c>
      <c r="T305" s="179">
        <v>0</v>
      </c>
      <c r="U305" s="179">
        <v>0</v>
      </c>
      <c r="V305" s="179">
        <v>0</v>
      </c>
      <c r="W305" s="179">
        <v>0</v>
      </c>
      <c r="X305" s="179">
        <v>0</v>
      </c>
      <c r="Y305" s="179">
        <v>0</v>
      </c>
      <c r="Z305" s="179">
        <v>0</v>
      </c>
      <c r="AA305" s="179">
        <v>0</v>
      </c>
      <c r="AB305" s="179">
        <v>0</v>
      </c>
      <c r="AC305" s="179">
        <v>0</v>
      </c>
      <c r="AD305" s="179">
        <v>0</v>
      </c>
      <c r="AE305" s="179">
        <v>0</v>
      </c>
      <c r="AF305" s="179">
        <v>0</v>
      </c>
      <c r="AG305" s="179">
        <v>0</v>
      </c>
      <c r="AH305" s="179">
        <v>0</v>
      </c>
      <c r="AI305" s="179">
        <v>0</v>
      </c>
      <c r="AJ305" s="179">
        <v>0</v>
      </c>
      <c r="AK305" s="179">
        <v>0</v>
      </c>
      <c r="AL305" s="179">
        <v>0</v>
      </c>
      <c r="AM305" s="179">
        <v>0</v>
      </c>
      <c r="AN305" s="179">
        <v>0</v>
      </c>
      <c r="AO305" s="179">
        <v>0</v>
      </c>
      <c r="AP305" s="179">
        <v>0</v>
      </c>
      <c r="AQ305" s="179">
        <v>0</v>
      </c>
      <c r="AR305" s="179">
        <v>0</v>
      </c>
      <c r="AS305" s="179">
        <v>0</v>
      </c>
      <c r="AT305" s="179">
        <v>0</v>
      </c>
      <c r="AU305" s="179">
        <v>0</v>
      </c>
      <c r="AV305" s="179">
        <v>0</v>
      </c>
      <c r="AW305" s="179">
        <v>0</v>
      </c>
      <c r="AX305" s="179">
        <v>0</v>
      </c>
      <c r="AY305" s="179">
        <v>0</v>
      </c>
      <c r="AZ305" s="179">
        <v>0</v>
      </c>
      <c r="BA305" s="179">
        <v>0</v>
      </c>
      <c r="BB305" s="179">
        <v>0</v>
      </c>
      <c r="BC305" s="179">
        <v>0</v>
      </c>
      <c r="BD305" s="179">
        <v>0</v>
      </c>
      <c r="BE305" s="179">
        <v>0</v>
      </c>
      <c r="BF305" s="179">
        <v>0</v>
      </c>
      <c r="BG305" s="179">
        <v>0</v>
      </c>
      <c r="BH305" s="179">
        <v>0</v>
      </c>
      <c r="BI305" s="179">
        <v>0</v>
      </c>
      <c r="BJ305" s="179">
        <v>0</v>
      </c>
      <c r="BK305" s="179">
        <v>0</v>
      </c>
      <c r="BL305" s="179">
        <v>0</v>
      </c>
      <c r="BM305" s="179">
        <v>0</v>
      </c>
      <c r="BN305" s="179">
        <v>0</v>
      </c>
      <c r="BO305" s="179">
        <v>0</v>
      </c>
      <c r="BP305" s="179">
        <v>0</v>
      </c>
      <c r="BQ305" s="179">
        <v>0</v>
      </c>
      <c r="BR305" s="179">
        <v>0</v>
      </c>
      <c r="BS305" s="179">
        <v>0</v>
      </c>
      <c r="BT305" s="179">
        <v>0</v>
      </c>
      <c r="BU305" s="179">
        <v>0</v>
      </c>
      <c r="BV305" s="179">
        <v>0</v>
      </c>
      <c r="BW305" s="179">
        <v>0</v>
      </c>
      <c r="BX305" s="179">
        <v>0</v>
      </c>
      <c r="BY305" s="179">
        <v>0</v>
      </c>
      <c r="BZ305" s="179">
        <v>0</v>
      </c>
      <c r="CA305" s="179">
        <v>0</v>
      </c>
      <c r="CB305" s="179">
        <v>0</v>
      </c>
      <c r="CC305" s="179">
        <v>0</v>
      </c>
      <c r="CD305" s="179">
        <v>0</v>
      </c>
      <c r="CE305" s="179">
        <v>0</v>
      </c>
      <c r="CF305" s="179">
        <v>0</v>
      </c>
      <c r="CG305" s="179">
        <v>0</v>
      </c>
      <c r="CH305" s="179">
        <v>0</v>
      </c>
      <c r="CI305" s="179">
        <v>0</v>
      </c>
      <c r="CJ305" s="179">
        <v>0</v>
      </c>
      <c r="CK305" s="179">
        <v>0</v>
      </c>
      <c r="CL305" s="179">
        <v>0</v>
      </c>
      <c r="CM305" s="179">
        <v>0</v>
      </c>
      <c r="CN305" s="179">
        <v>0</v>
      </c>
      <c r="CO305" s="179">
        <v>0</v>
      </c>
      <c r="CP305" s="179">
        <v>0</v>
      </c>
      <c r="CQ305" s="179">
        <v>21263.26</v>
      </c>
      <c r="CR305" s="179">
        <v>0</v>
      </c>
      <c r="CS305" s="179">
        <v>0</v>
      </c>
      <c r="CT305" s="179">
        <v>0</v>
      </c>
      <c r="CU305" s="179">
        <v>0</v>
      </c>
      <c r="CV305" s="179">
        <v>0</v>
      </c>
      <c r="CW305" s="179">
        <v>0</v>
      </c>
      <c r="CX305" s="179">
        <v>0</v>
      </c>
      <c r="CY305" s="179">
        <v>0</v>
      </c>
      <c r="CZ305" s="179">
        <v>0</v>
      </c>
      <c r="DA305" s="179">
        <v>0</v>
      </c>
      <c r="DB305" s="179">
        <v>45398.3</v>
      </c>
      <c r="DC305" s="179">
        <v>53236.34</v>
      </c>
      <c r="DD305" s="179">
        <v>0</v>
      </c>
      <c r="DE305" s="179">
        <v>0</v>
      </c>
      <c r="DF305" s="179">
        <v>0</v>
      </c>
      <c r="DG305" s="179">
        <v>0</v>
      </c>
      <c r="DH305" s="179">
        <v>0</v>
      </c>
      <c r="DI305" s="179">
        <v>0</v>
      </c>
      <c r="DJ305" s="179">
        <v>0</v>
      </c>
      <c r="DK305" s="179">
        <v>0</v>
      </c>
      <c r="DL305" s="179">
        <v>0</v>
      </c>
      <c r="DM305" s="179">
        <v>0</v>
      </c>
      <c r="DN305" s="179">
        <v>63889.72</v>
      </c>
      <c r="DO305" s="179">
        <v>48143.08</v>
      </c>
      <c r="DP305" s="179">
        <v>0</v>
      </c>
      <c r="DQ305" s="179">
        <v>0</v>
      </c>
      <c r="DR305" s="179">
        <v>0</v>
      </c>
      <c r="DS305" s="179">
        <v>0</v>
      </c>
      <c r="DT305" s="179">
        <v>0</v>
      </c>
      <c r="DU305" s="179">
        <v>0</v>
      </c>
      <c r="DV305" s="179">
        <v>0</v>
      </c>
      <c r="DW305" s="179">
        <v>0</v>
      </c>
      <c r="DX305" s="179">
        <v>0</v>
      </c>
      <c r="DY305" s="179">
        <v>0</v>
      </c>
      <c r="DZ305" s="179">
        <v>33492.480000000003</v>
      </c>
      <c r="EA305" s="179">
        <v>25242.84</v>
      </c>
      <c r="EB305" s="179">
        <v>0</v>
      </c>
      <c r="EC305" s="179">
        <v>0</v>
      </c>
      <c r="ED305" s="179">
        <v>0</v>
      </c>
      <c r="EE305" s="179">
        <v>0</v>
      </c>
      <c r="EF305" s="179">
        <v>0</v>
      </c>
      <c r="EG305" s="179">
        <v>0</v>
      </c>
      <c r="EH305" s="179">
        <v>0</v>
      </c>
      <c r="EI305" s="179">
        <v>0</v>
      </c>
      <c r="EJ305" s="179">
        <v>0</v>
      </c>
      <c r="EK305" s="179">
        <v>0</v>
      </c>
      <c r="EL305" s="179">
        <v>35482.269999999997</v>
      </c>
      <c r="EM305" s="179">
        <v>8947.01</v>
      </c>
      <c r="EN305" s="179">
        <v>0</v>
      </c>
      <c r="EO305" s="179">
        <v>0</v>
      </c>
      <c r="EP305" s="179">
        <v>0</v>
      </c>
      <c r="EQ305" s="179">
        <v>0</v>
      </c>
      <c r="ER305" s="179">
        <v>0</v>
      </c>
      <c r="ES305" s="179">
        <v>0</v>
      </c>
      <c r="ET305" s="179">
        <v>0</v>
      </c>
      <c r="EU305" s="179">
        <v>0</v>
      </c>
      <c r="EV305" s="179">
        <v>0</v>
      </c>
      <c r="EW305" s="179">
        <v>0</v>
      </c>
      <c r="EX305" s="179">
        <v>18776.02</v>
      </c>
      <c r="EY305" s="179">
        <v>0</v>
      </c>
      <c r="EZ305" s="179">
        <v>0</v>
      </c>
      <c r="FA305" s="179">
        <v>0</v>
      </c>
      <c r="FB305" s="179">
        <v>0</v>
      </c>
      <c r="FC305" s="179">
        <v>0</v>
      </c>
      <c r="FD305" s="179">
        <v>0</v>
      </c>
      <c r="FE305" s="179">
        <v>0</v>
      </c>
      <c r="FF305" s="179">
        <v>0</v>
      </c>
      <c r="FG305" s="179">
        <v>0</v>
      </c>
      <c r="FH305" s="179">
        <v>0</v>
      </c>
      <c r="FI305" s="179">
        <v>0</v>
      </c>
      <c r="FJ305" s="179">
        <v>0</v>
      </c>
      <c r="FK305" s="179">
        <v>0</v>
      </c>
      <c r="FL305" s="179">
        <v>0</v>
      </c>
      <c r="FM305" s="179">
        <v>0</v>
      </c>
      <c r="FN305" s="179">
        <v>0</v>
      </c>
      <c r="FO305" s="179">
        <v>0</v>
      </c>
      <c r="FP305" s="179">
        <v>0</v>
      </c>
      <c r="FQ305" s="179">
        <v>0</v>
      </c>
      <c r="FR305" s="179">
        <v>0</v>
      </c>
      <c r="FS305" s="179">
        <v>0</v>
      </c>
      <c r="FT305" s="179">
        <v>0</v>
      </c>
      <c r="FU305" s="179">
        <v>0</v>
      </c>
      <c r="FV305" s="179">
        <v>10143</v>
      </c>
      <c r="FW305" s="179">
        <v>30598.34</v>
      </c>
      <c r="FX305" s="179">
        <v>0</v>
      </c>
      <c r="FY305" s="179">
        <v>0</v>
      </c>
      <c r="FZ305" s="179">
        <v>0</v>
      </c>
      <c r="GA305" s="179">
        <v>0</v>
      </c>
    </row>
    <row r="306" spans="2:183">
      <c r="B306" s="96" t="s">
        <v>10</v>
      </c>
      <c r="C306" s="166" t="s">
        <v>318</v>
      </c>
      <c r="D306" s="178">
        <v>0</v>
      </c>
      <c r="E306" s="179">
        <v>0</v>
      </c>
      <c r="F306" s="179">
        <v>0</v>
      </c>
      <c r="G306" s="179">
        <v>0</v>
      </c>
      <c r="H306" s="179">
        <v>0</v>
      </c>
      <c r="I306" s="179">
        <v>0</v>
      </c>
      <c r="J306" s="179">
        <v>0</v>
      </c>
      <c r="K306" s="179">
        <v>0</v>
      </c>
      <c r="L306" s="179">
        <v>0</v>
      </c>
      <c r="M306" s="179">
        <v>0</v>
      </c>
      <c r="N306" s="179">
        <v>0</v>
      </c>
      <c r="O306" s="179">
        <v>0</v>
      </c>
      <c r="P306" s="179">
        <v>0</v>
      </c>
      <c r="Q306" s="179">
        <v>0</v>
      </c>
      <c r="R306" s="179">
        <v>0</v>
      </c>
      <c r="S306" s="179">
        <v>0</v>
      </c>
      <c r="T306" s="179">
        <v>0</v>
      </c>
      <c r="U306" s="179">
        <v>0</v>
      </c>
      <c r="V306" s="179">
        <v>0</v>
      </c>
      <c r="W306" s="179">
        <v>0</v>
      </c>
      <c r="X306" s="179">
        <v>0</v>
      </c>
      <c r="Y306" s="179">
        <v>0</v>
      </c>
      <c r="Z306" s="179">
        <v>0</v>
      </c>
      <c r="AA306" s="179">
        <v>0</v>
      </c>
      <c r="AB306" s="179">
        <v>0</v>
      </c>
      <c r="AC306" s="179">
        <v>0</v>
      </c>
      <c r="AD306" s="179">
        <v>0</v>
      </c>
      <c r="AE306" s="179">
        <v>0</v>
      </c>
      <c r="AF306" s="179">
        <v>0</v>
      </c>
      <c r="AG306" s="179">
        <v>0</v>
      </c>
      <c r="AH306" s="179">
        <v>0</v>
      </c>
      <c r="AI306" s="179">
        <v>0</v>
      </c>
      <c r="AJ306" s="179">
        <v>0</v>
      </c>
      <c r="AK306" s="179">
        <v>0</v>
      </c>
      <c r="AL306" s="179">
        <v>0</v>
      </c>
      <c r="AM306" s="179">
        <v>0</v>
      </c>
      <c r="AN306" s="179">
        <v>0</v>
      </c>
      <c r="AO306" s="179">
        <v>0</v>
      </c>
      <c r="AP306" s="179">
        <v>0</v>
      </c>
      <c r="AQ306" s="179">
        <v>0</v>
      </c>
      <c r="AR306" s="179">
        <v>0</v>
      </c>
      <c r="AS306" s="179">
        <v>0</v>
      </c>
      <c r="AT306" s="179">
        <v>0</v>
      </c>
      <c r="AU306" s="179">
        <v>0</v>
      </c>
      <c r="AV306" s="179">
        <v>0</v>
      </c>
      <c r="AW306" s="179">
        <v>0</v>
      </c>
      <c r="AX306" s="179">
        <v>0</v>
      </c>
      <c r="AY306" s="179">
        <v>0</v>
      </c>
      <c r="AZ306" s="179">
        <v>0</v>
      </c>
      <c r="BA306" s="179">
        <v>0</v>
      </c>
      <c r="BB306" s="179">
        <v>0</v>
      </c>
      <c r="BC306" s="179">
        <v>0</v>
      </c>
      <c r="BD306" s="179">
        <v>0</v>
      </c>
      <c r="BE306" s="179">
        <v>0</v>
      </c>
      <c r="BF306" s="179">
        <v>0</v>
      </c>
      <c r="BG306" s="179">
        <v>0</v>
      </c>
      <c r="BH306" s="179">
        <v>0</v>
      </c>
      <c r="BI306" s="179">
        <v>0</v>
      </c>
      <c r="BJ306" s="179">
        <v>0</v>
      </c>
      <c r="BK306" s="179">
        <v>0</v>
      </c>
      <c r="BL306" s="179">
        <v>0</v>
      </c>
      <c r="BM306" s="179">
        <v>0</v>
      </c>
      <c r="BN306" s="179">
        <v>0</v>
      </c>
      <c r="BO306" s="179">
        <v>0</v>
      </c>
      <c r="BP306" s="179">
        <v>0</v>
      </c>
      <c r="BQ306" s="179">
        <v>0</v>
      </c>
      <c r="BR306" s="179">
        <v>0</v>
      </c>
      <c r="BS306" s="179">
        <v>0</v>
      </c>
      <c r="BT306" s="179">
        <v>0</v>
      </c>
      <c r="BU306" s="179">
        <v>0</v>
      </c>
      <c r="BV306" s="179">
        <v>0</v>
      </c>
      <c r="BW306" s="179">
        <v>0</v>
      </c>
      <c r="BX306" s="179">
        <v>0</v>
      </c>
      <c r="BY306" s="179">
        <v>0</v>
      </c>
      <c r="BZ306" s="179">
        <v>0</v>
      </c>
      <c r="CA306" s="179">
        <v>0</v>
      </c>
      <c r="CB306" s="179">
        <v>0</v>
      </c>
      <c r="CC306" s="179">
        <v>0</v>
      </c>
      <c r="CD306" s="179">
        <v>0</v>
      </c>
      <c r="CE306" s="179">
        <v>0</v>
      </c>
      <c r="CF306" s="179">
        <v>0</v>
      </c>
      <c r="CG306" s="179">
        <v>0</v>
      </c>
      <c r="CH306" s="179">
        <v>0</v>
      </c>
      <c r="CI306" s="179">
        <v>0</v>
      </c>
      <c r="CJ306" s="179">
        <v>0</v>
      </c>
      <c r="CK306" s="179">
        <v>0</v>
      </c>
      <c r="CL306" s="179">
        <v>0</v>
      </c>
      <c r="CM306" s="179">
        <v>0</v>
      </c>
      <c r="CN306" s="179">
        <v>0</v>
      </c>
      <c r="CO306" s="179">
        <v>0</v>
      </c>
      <c r="CP306" s="179">
        <v>0</v>
      </c>
      <c r="CQ306" s="179">
        <v>0</v>
      </c>
      <c r="CR306" s="179">
        <v>0</v>
      </c>
      <c r="CS306" s="179">
        <v>0</v>
      </c>
      <c r="CT306" s="179">
        <v>0</v>
      </c>
      <c r="CU306" s="179">
        <v>0</v>
      </c>
      <c r="CV306" s="179">
        <v>0</v>
      </c>
      <c r="CW306" s="179">
        <v>0</v>
      </c>
      <c r="CX306" s="179">
        <v>0</v>
      </c>
      <c r="CY306" s="179">
        <v>0</v>
      </c>
      <c r="CZ306" s="179">
        <v>0</v>
      </c>
      <c r="DA306" s="179">
        <v>0</v>
      </c>
      <c r="DB306" s="179">
        <v>0</v>
      </c>
      <c r="DC306" s="179">
        <v>0</v>
      </c>
      <c r="DD306" s="179">
        <v>0</v>
      </c>
      <c r="DE306" s="179">
        <v>0</v>
      </c>
      <c r="DF306" s="179">
        <v>0</v>
      </c>
      <c r="DG306" s="179">
        <v>0</v>
      </c>
      <c r="DH306" s="179">
        <v>0</v>
      </c>
      <c r="DI306" s="179">
        <v>0</v>
      </c>
      <c r="DJ306" s="179">
        <v>0</v>
      </c>
      <c r="DK306" s="179">
        <v>0</v>
      </c>
      <c r="DL306" s="179">
        <v>0</v>
      </c>
      <c r="DM306" s="179">
        <v>0</v>
      </c>
      <c r="DN306" s="179">
        <v>0</v>
      </c>
      <c r="DO306" s="179">
        <v>0</v>
      </c>
      <c r="DP306" s="179">
        <v>0</v>
      </c>
      <c r="DQ306" s="179">
        <v>0</v>
      </c>
      <c r="DR306" s="179">
        <v>0</v>
      </c>
      <c r="DS306" s="179">
        <v>0</v>
      </c>
      <c r="DT306" s="179">
        <v>0</v>
      </c>
      <c r="DU306" s="179">
        <v>0</v>
      </c>
      <c r="DV306" s="179">
        <v>0</v>
      </c>
      <c r="DW306" s="179">
        <v>0</v>
      </c>
      <c r="DX306" s="179">
        <v>0</v>
      </c>
      <c r="DY306" s="179">
        <v>0</v>
      </c>
      <c r="DZ306" s="179">
        <v>0</v>
      </c>
      <c r="EA306" s="179">
        <v>0</v>
      </c>
      <c r="EB306" s="179">
        <v>0</v>
      </c>
      <c r="EC306" s="179">
        <v>0</v>
      </c>
      <c r="ED306" s="179">
        <v>0</v>
      </c>
      <c r="EE306" s="179">
        <v>0</v>
      </c>
      <c r="EF306" s="179">
        <v>0</v>
      </c>
      <c r="EG306" s="179">
        <v>0</v>
      </c>
      <c r="EH306" s="179">
        <v>0</v>
      </c>
      <c r="EI306" s="179">
        <v>0</v>
      </c>
      <c r="EJ306" s="179">
        <v>0</v>
      </c>
      <c r="EK306" s="179">
        <v>0</v>
      </c>
      <c r="EL306" s="179">
        <v>0</v>
      </c>
      <c r="EM306" s="179">
        <v>0</v>
      </c>
      <c r="EN306" s="179">
        <v>0</v>
      </c>
      <c r="EO306" s="179">
        <v>0</v>
      </c>
      <c r="EP306" s="179">
        <v>0</v>
      </c>
      <c r="EQ306" s="179">
        <v>0</v>
      </c>
      <c r="ER306" s="179">
        <v>0</v>
      </c>
      <c r="ES306" s="179">
        <v>0</v>
      </c>
      <c r="ET306" s="179">
        <v>0</v>
      </c>
      <c r="EU306" s="179">
        <v>0</v>
      </c>
      <c r="EV306" s="179">
        <v>0</v>
      </c>
      <c r="EW306" s="179">
        <v>0</v>
      </c>
      <c r="EX306" s="179">
        <v>0</v>
      </c>
      <c r="EY306" s="179">
        <v>0</v>
      </c>
      <c r="EZ306" s="179">
        <v>0</v>
      </c>
      <c r="FA306" s="179">
        <v>0</v>
      </c>
      <c r="FB306" s="179">
        <v>0</v>
      </c>
      <c r="FC306" s="179">
        <v>0</v>
      </c>
      <c r="FD306" s="179">
        <v>0</v>
      </c>
      <c r="FE306" s="179">
        <v>0</v>
      </c>
      <c r="FF306" s="179">
        <v>0</v>
      </c>
      <c r="FG306" s="179">
        <v>0</v>
      </c>
      <c r="FH306" s="179">
        <v>0</v>
      </c>
      <c r="FI306" s="179">
        <v>0</v>
      </c>
      <c r="FJ306" s="179">
        <v>0</v>
      </c>
      <c r="FK306" s="179">
        <v>0</v>
      </c>
      <c r="FL306" s="179">
        <v>0</v>
      </c>
      <c r="FM306" s="179">
        <v>0</v>
      </c>
      <c r="FN306" s="179">
        <v>0</v>
      </c>
      <c r="FO306" s="179">
        <v>0</v>
      </c>
      <c r="FP306" s="179">
        <v>0</v>
      </c>
      <c r="FQ306" s="179">
        <v>0</v>
      </c>
      <c r="FR306" s="179">
        <v>0</v>
      </c>
      <c r="FS306" s="179">
        <v>0</v>
      </c>
      <c r="FT306" s="179">
        <v>0</v>
      </c>
      <c r="FU306" s="179">
        <v>0</v>
      </c>
      <c r="FV306" s="179">
        <v>0</v>
      </c>
      <c r="FW306" s="179">
        <v>0</v>
      </c>
      <c r="FX306" s="179">
        <v>0</v>
      </c>
      <c r="FY306" s="179">
        <v>0</v>
      </c>
      <c r="FZ306" s="179">
        <v>0</v>
      </c>
      <c r="GA306" s="179">
        <v>0</v>
      </c>
    </row>
    <row r="307" spans="2:183">
      <c r="B307" s="96" t="s">
        <v>10</v>
      </c>
      <c r="C307" s="166" t="s">
        <v>43</v>
      </c>
      <c r="D307" s="175">
        <v>0</v>
      </c>
      <c r="E307" s="176">
        <v>0</v>
      </c>
      <c r="F307" s="176">
        <v>0</v>
      </c>
      <c r="G307" s="176">
        <v>0</v>
      </c>
      <c r="H307" s="176">
        <v>0</v>
      </c>
      <c r="I307" s="176">
        <v>0</v>
      </c>
      <c r="J307" s="176">
        <v>523.66</v>
      </c>
      <c r="K307" s="176">
        <v>0</v>
      </c>
      <c r="L307" s="176">
        <v>0</v>
      </c>
      <c r="M307" s="176">
        <v>0</v>
      </c>
      <c r="N307" s="176">
        <v>0</v>
      </c>
      <c r="O307" s="176">
        <v>0</v>
      </c>
      <c r="P307" s="176">
        <v>0</v>
      </c>
      <c r="Q307" s="176">
        <v>0</v>
      </c>
      <c r="R307" s="176">
        <v>0</v>
      </c>
      <c r="S307" s="176">
        <v>0</v>
      </c>
      <c r="T307" s="176">
        <v>0</v>
      </c>
      <c r="U307" s="176">
        <v>0</v>
      </c>
      <c r="V307" s="176">
        <v>0</v>
      </c>
      <c r="W307" s="176">
        <v>0</v>
      </c>
      <c r="X307" s="176">
        <v>0</v>
      </c>
      <c r="Y307" s="176">
        <v>0</v>
      </c>
      <c r="Z307" s="176">
        <v>0</v>
      </c>
      <c r="AA307" s="176">
        <v>0</v>
      </c>
      <c r="AB307" s="176">
        <v>0</v>
      </c>
      <c r="AC307" s="176">
        <v>0</v>
      </c>
      <c r="AD307" s="176">
        <v>0</v>
      </c>
      <c r="AE307" s="176">
        <v>0</v>
      </c>
      <c r="AF307" s="176">
        <v>0</v>
      </c>
      <c r="AG307" s="176">
        <v>0</v>
      </c>
      <c r="AH307" s="176">
        <v>0</v>
      </c>
      <c r="AI307" s="176">
        <v>0</v>
      </c>
      <c r="AJ307" s="176">
        <v>0</v>
      </c>
      <c r="AK307" s="176">
        <v>0</v>
      </c>
      <c r="AL307" s="176">
        <v>0</v>
      </c>
      <c r="AM307" s="176">
        <v>0</v>
      </c>
      <c r="AN307" s="176">
        <v>0</v>
      </c>
      <c r="AO307" s="176">
        <v>0</v>
      </c>
      <c r="AP307" s="176">
        <v>0</v>
      </c>
      <c r="AQ307" s="176">
        <v>0</v>
      </c>
      <c r="AR307" s="176">
        <v>0</v>
      </c>
      <c r="AS307" s="176">
        <v>0</v>
      </c>
      <c r="AT307" s="176">
        <v>0</v>
      </c>
      <c r="AU307" s="176">
        <v>0</v>
      </c>
      <c r="AV307" s="176">
        <v>0</v>
      </c>
      <c r="AW307" s="176">
        <v>0</v>
      </c>
      <c r="AX307" s="176">
        <v>0</v>
      </c>
      <c r="AY307" s="176">
        <v>0</v>
      </c>
      <c r="AZ307" s="176">
        <v>0</v>
      </c>
      <c r="BA307" s="176">
        <v>0</v>
      </c>
      <c r="BB307" s="176">
        <v>0</v>
      </c>
      <c r="BC307" s="176">
        <v>0</v>
      </c>
      <c r="BD307" s="176">
        <v>0</v>
      </c>
      <c r="BE307" s="176">
        <v>0</v>
      </c>
      <c r="BF307" s="176">
        <v>0</v>
      </c>
      <c r="BG307" s="176">
        <v>0</v>
      </c>
      <c r="BH307" s="176">
        <v>0</v>
      </c>
      <c r="BI307" s="176">
        <v>0</v>
      </c>
      <c r="BJ307" s="176">
        <v>0</v>
      </c>
      <c r="BK307" s="176">
        <v>0</v>
      </c>
      <c r="BL307" s="176">
        <v>0</v>
      </c>
      <c r="BM307" s="176">
        <v>0</v>
      </c>
      <c r="BN307" s="176">
        <v>0</v>
      </c>
      <c r="BO307" s="176">
        <v>0</v>
      </c>
      <c r="BP307" s="176">
        <v>0</v>
      </c>
      <c r="BQ307" s="176">
        <v>0</v>
      </c>
      <c r="BR307" s="176">
        <v>0</v>
      </c>
      <c r="BS307" s="176">
        <v>0</v>
      </c>
      <c r="BT307" s="176">
        <v>0</v>
      </c>
      <c r="BU307" s="176">
        <v>0</v>
      </c>
      <c r="BV307" s="176">
        <v>0</v>
      </c>
      <c r="BW307" s="176">
        <v>0</v>
      </c>
      <c r="BX307" s="176">
        <v>0</v>
      </c>
      <c r="BY307" s="176">
        <v>0</v>
      </c>
      <c r="BZ307" s="176">
        <v>0</v>
      </c>
      <c r="CA307" s="176">
        <v>0</v>
      </c>
      <c r="CB307" s="176">
        <v>0</v>
      </c>
      <c r="CC307" s="176">
        <v>0</v>
      </c>
      <c r="CD307" s="176">
        <v>0</v>
      </c>
      <c r="CE307" s="176">
        <v>0</v>
      </c>
      <c r="CF307" s="176">
        <v>0</v>
      </c>
      <c r="CG307" s="176">
        <v>0</v>
      </c>
      <c r="CH307" s="176">
        <v>0</v>
      </c>
      <c r="CI307" s="176">
        <v>0</v>
      </c>
      <c r="CJ307" s="176">
        <v>0</v>
      </c>
      <c r="CK307" s="176">
        <v>0</v>
      </c>
      <c r="CL307" s="176">
        <v>0</v>
      </c>
      <c r="CM307" s="176">
        <v>0</v>
      </c>
      <c r="CN307" s="176">
        <v>0</v>
      </c>
      <c r="CO307" s="176">
        <v>0</v>
      </c>
      <c r="CP307" s="176">
        <v>0</v>
      </c>
      <c r="CQ307" s="176">
        <v>0.73</v>
      </c>
      <c r="CR307" s="176">
        <v>0</v>
      </c>
      <c r="CS307" s="176">
        <v>0</v>
      </c>
      <c r="CT307" s="176">
        <v>0</v>
      </c>
      <c r="CU307" s="176">
        <v>0</v>
      </c>
      <c r="CV307" s="176">
        <v>0</v>
      </c>
      <c r="CW307" s="176">
        <v>0</v>
      </c>
      <c r="CX307" s="176">
        <v>0</v>
      </c>
      <c r="CY307" s="176">
        <v>0</v>
      </c>
      <c r="CZ307" s="176">
        <v>0</v>
      </c>
      <c r="DA307" s="176">
        <v>0</v>
      </c>
      <c r="DB307" s="176">
        <v>6.21</v>
      </c>
      <c r="DC307" s="176">
        <v>5.56</v>
      </c>
      <c r="DD307" s="176">
        <v>0</v>
      </c>
      <c r="DE307" s="176">
        <v>0</v>
      </c>
      <c r="DF307" s="176">
        <v>0</v>
      </c>
      <c r="DG307" s="176">
        <v>0</v>
      </c>
      <c r="DH307" s="176">
        <v>0</v>
      </c>
      <c r="DI307" s="176">
        <v>0</v>
      </c>
      <c r="DJ307" s="176">
        <v>0</v>
      </c>
      <c r="DK307" s="176">
        <v>0</v>
      </c>
      <c r="DL307" s="176">
        <v>0</v>
      </c>
      <c r="DM307" s="176">
        <v>0</v>
      </c>
      <c r="DN307" s="176">
        <v>4.2699999999999996</v>
      </c>
      <c r="DO307" s="176">
        <v>4.88</v>
      </c>
      <c r="DP307" s="176">
        <v>0</v>
      </c>
      <c r="DQ307" s="176">
        <v>0</v>
      </c>
      <c r="DR307" s="176">
        <v>0</v>
      </c>
      <c r="DS307" s="176">
        <v>0</v>
      </c>
      <c r="DT307" s="176">
        <v>0</v>
      </c>
      <c r="DU307" s="176">
        <v>0</v>
      </c>
      <c r="DV307" s="176">
        <v>0</v>
      </c>
      <c r="DW307" s="176">
        <v>0</v>
      </c>
      <c r="DX307" s="176">
        <v>0</v>
      </c>
      <c r="DY307" s="176">
        <v>0</v>
      </c>
      <c r="DZ307" s="176">
        <v>3.18</v>
      </c>
      <c r="EA307" s="176">
        <v>1.25</v>
      </c>
      <c r="EB307" s="176">
        <v>0</v>
      </c>
      <c r="EC307" s="176">
        <v>0</v>
      </c>
      <c r="ED307" s="176">
        <v>0</v>
      </c>
      <c r="EE307" s="176">
        <v>0</v>
      </c>
      <c r="EF307" s="176">
        <v>0</v>
      </c>
      <c r="EG307" s="176">
        <v>0</v>
      </c>
      <c r="EH307" s="176">
        <v>0</v>
      </c>
      <c r="EI307" s="176">
        <v>0</v>
      </c>
      <c r="EJ307" s="176">
        <v>0</v>
      </c>
      <c r="EK307" s="176">
        <v>0</v>
      </c>
      <c r="EL307" s="176">
        <v>1.27</v>
      </c>
      <c r="EM307" s="176">
        <v>0.22</v>
      </c>
      <c r="EN307" s="176">
        <v>0</v>
      </c>
      <c r="EO307" s="176">
        <v>0</v>
      </c>
      <c r="EP307" s="176">
        <v>0</v>
      </c>
      <c r="EQ307" s="176">
        <v>0</v>
      </c>
      <c r="ER307" s="176">
        <v>0</v>
      </c>
      <c r="ES307" s="176">
        <v>0</v>
      </c>
      <c r="ET307" s="176">
        <v>0</v>
      </c>
      <c r="EU307" s="176">
        <v>0</v>
      </c>
      <c r="EV307" s="176">
        <v>0</v>
      </c>
      <c r="EW307" s="176">
        <v>0</v>
      </c>
      <c r="EX307" s="176">
        <v>0.9</v>
      </c>
      <c r="EY307" s="176">
        <v>0</v>
      </c>
      <c r="EZ307" s="176">
        <v>0</v>
      </c>
      <c r="FA307" s="176">
        <v>0</v>
      </c>
      <c r="FB307" s="176">
        <v>0</v>
      </c>
      <c r="FC307" s="176">
        <v>0</v>
      </c>
      <c r="FD307" s="176">
        <v>0</v>
      </c>
      <c r="FE307" s="176">
        <v>0</v>
      </c>
      <c r="FF307" s="176">
        <v>0</v>
      </c>
      <c r="FG307" s="176">
        <v>0</v>
      </c>
      <c r="FH307" s="176">
        <v>0</v>
      </c>
      <c r="FI307" s="176">
        <v>0</v>
      </c>
      <c r="FJ307" s="176">
        <v>0</v>
      </c>
      <c r="FK307" s="176">
        <v>0</v>
      </c>
      <c r="FL307" s="176">
        <v>0</v>
      </c>
      <c r="FM307" s="176">
        <v>0</v>
      </c>
      <c r="FN307" s="176">
        <v>0</v>
      </c>
      <c r="FO307" s="176">
        <v>0</v>
      </c>
      <c r="FP307" s="176">
        <v>0</v>
      </c>
      <c r="FQ307" s="176">
        <v>0</v>
      </c>
      <c r="FR307" s="176">
        <v>0</v>
      </c>
      <c r="FS307" s="176">
        <v>0</v>
      </c>
      <c r="FT307" s="176">
        <v>0</v>
      </c>
      <c r="FU307" s="176">
        <v>0</v>
      </c>
      <c r="FV307" s="176">
        <v>0.57999999999999996</v>
      </c>
      <c r="FW307" s="176">
        <v>0.82</v>
      </c>
      <c r="FX307" s="176">
        <v>0</v>
      </c>
      <c r="FY307" s="176">
        <v>0</v>
      </c>
      <c r="FZ307" s="176">
        <v>0</v>
      </c>
      <c r="GA307" s="176">
        <v>0</v>
      </c>
    </row>
    <row r="308" spans="2:183">
      <c r="B308" s="96" t="s">
        <v>10</v>
      </c>
      <c r="C308" s="166" t="s">
        <v>44</v>
      </c>
      <c r="D308" s="178">
        <v>0</v>
      </c>
      <c r="E308" s="179">
        <v>0</v>
      </c>
      <c r="F308" s="179">
        <v>0</v>
      </c>
      <c r="G308" s="179">
        <v>0</v>
      </c>
      <c r="H308" s="179">
        <v>0</v>
      </c>
      <c r="I308" s="179">
        <v>0</v>
      </c>
      <c r="J308" s="179">
        <v>720.29</v>
      </c>
      <c r="K308" s="179">
        <v>0</v>
      </c>
      <c r="L308" s="179">
        <v>0</v>
      </c>
      <c r="M308" s="179">
        <v>0</v>
      </c>
      <c r="N308" s="179">
        <v>0</v>
      </c>
      <c r="O308" s="179">
        <v>0</v>
      </c>
      <c r="P308" s="179">
        <v>0</v>
      </c>
      <c r="Q308" s="179">
        <v>0</v>
      </c>
      <c r="R308" s="179">
        <v>0</v>
      </c>
      <c r="S308" s="179">
        <v>0</v>
      </c>
      <c r="T308" s="179">
        <v>0</v>
      </c>
      <c r="U308" s="179">
        <v>0</v>
      </c>
      <c r="V308" s="179">
        <v>0</v>
      </c>
      <c r="W308" s="179">
        <v>0</v>
      </c>
      <c r="X308" s="179">
        <v>0</v>
      </c>
      <c r="Y308" s="179">
        <v>0</v>
      </c>
      <c r="Z308" s="179">
        <v>0</v>
      </c>
      <c r="AA308" s="179">
        <v>0</v>
      </c>
      <c r="AB308" s="179">
        <v>0</v>
      </c>
      <c r="AC308" s="179">
        <v>0</v>
      </c>
      <c r="AD308" s="179">
        <v>0</v>
      </c>
      <c r="AE308" s="179">
        <v>0</v>
      </c>
      <c r="AF308" s="179">
        <v>0</v>
      </c>
      <c r="AG308" s="179">
        <v>0</v>
      </c>
      <c r="AH308" s="179">
        <v>0</v>
      </c>
      <c r="AI308" s="179">
        <v>0</v>
      </c>
      <c r="AJ308" s="179">
        <v>0</v>
      </c>
      <c r="AK308" s="179">
        <v>0</v>
      </c>
      <c r="AL308" s="179">
        <v>0</v>
      </c>
      <c r="AM308" s="179">
        <v>0</v>
      </c>
      <c r="AN308" s="179">
        <v>0</v>
      </c>
      <c r="AO308" s="179">
        <v>0</v>
      </c>
      <c r="AP308" s="179">
        <v>0</v>
      </c>
      <c r="AQ308" s="179">
        <v>0</v>
      </c>
      <c r="AR308" s="179">
        <v>0</v>
      </c>
      <c r="AS308" s="179">
        <v>0</v>
      </c>
      <c r="AT308" s="179">
        <v>0</v>
      </c>
      <c r="AU308" s="179">
        <v>0</v>
      </c>
      <c r="AV308" s="179">
        <v>0</v>
      </c>
      <c r="AW308" s="179">
        <v>0</v>
      </c>
      <c r="AX308" s="179">
        <v>0</v>
      </c>
      <c r="AY308" s="179">
        <v>0</v>
      </c>
      <c r="AZ308" s="179">
        <v>0</v>
      </c>
      <c r="BA308" s="179">
        <v>0</v>
      </c>
      <c r="BB308" s="179">
        <v>0</v>
      </c>
      <c r="BC308" s="179">
        <v>0</v>
      </c>
      <c r="BD308" s="179">
        <v>0</v>
      </c>
      <c r="BE308" s="179">
        <v>0</v>
      </c>
      <c r="BF308" s="179">
        <v>0</v>
      </c>
      <c r="BG308" s="179">
        <v>0</v>
      </c>
      <c r="BH308" s="179">
        <v>0</v>
      </c>
      <c r="BI308" s="179">
        <v>0</v>
      </c>
      <c r="BJ308" s="179">
        <v>0</v>
      </c>
      <c r="BK308" s="179">
        <v>0</v>
      </c>
      <c r="BL308" s="179">
        <v>0</v>
      </c>
      <c r="BM308" s="179">
        <v>0</v>
      </c>
      <c r="BN308" s="179">
        <v>0</v>
      </c>
      <c r="BO308" s="179">
        <v>0</v>
      </c>
      <c r="BP308" s="179">
        <v>0</v>
      </c>
      <c r="BQ308" s="179">
        <v>0</v>
      </c>
      <c r="BR308" s="179">
        <v>0</v>
      </c>
      <c r="BS308" s="179">
        <v>0</v>
      </c>
      <c r="BT308" s="179">
        <v>0</v>
      </c>
      <c r="BU308" s="179">
        <v>0</v>
      </c>
      <c r="BV308" s="179">
        <v>0</v>
      </c>
      <c r="BW308" s="179">
        <v>0</v>
      </c>
      <c r="BX308" s="179">
        <v>0</v>
      </c>
      <c r="BY308" s="179">
        <v>0</v>
      </c>
      <c r="BZ308" s="179">
        <v>0</v>
      </c>
      <c r="CA308" s="179">
        <v>0</v>
      </c>
      <c r="CB308" s="179">
        <v>0</v>
      </c>
      <c r="CC308" s="179">
        <v>0</v>
      </c>
      <c r="CD308" s="179">
        <v>0</v>
      </c>
      <c r="CE308" s="179">
        <v>0</v>
      </c>
      <c r="CF308" s="179">
        <v>0</v>
      </c>
      <c r="CG308" s="179">
        <v>0</v>
      </c>
      <c r="CH308" s="179">
        <v>0</v>
      </c>
      <c r="CI308" s="179">
        <v>0</v>
      </c>
      <c r="CJ308" s="179">
        <v>0</v>
      </c>
      <c r="CK308" s="179">
        <v>0</v>
      </c>
      <c r="CL308" s="179">
        <v>0</v>
      </c>
      <c r="CM308" s="179">
        <v>0</v>
      </c>
      <c r="CN308" s="179">
        <v>0</v>
      </c>
      <c r="CO308" s="179">
        <v>0</v>
      </c>
      <c r="CP308" s="179">
        <v>0</v>
      </c>
      <c r="CQ308" s="179">
        <v>1.59</v>
      </c>
      <c r="CR308" s="179">
        <v>0</v>
      </c>
      <c r="CS308" s="179">
        <v>0</v>
      </c>
      <c r="CT308" s="179">
        <v>0</v>
      </c>
      <c r="CU308" s="179">
        <v>0</v>
      </c>
      <c r="CV308" s="179">
        <v>0</v>
      </c>
      <c r="CW308" s="179">
        <v>0</v>
      </c>
      <c r="CX308" s="179">
        <v>0</v>
      </c>
      <c r="CY308" s="179">
        <v>0</v>
      </c>
      <c r="CZ308" s="179">
        <v>0</v>
      </c>
      <c r="DA308" s="179">
        <v>0</v>
      </c>
      <c r="DB308" s="179">
        <v>13.85</v>
      </c>
      <c r="DC308" s="179">
        <v>12.4</v>
      </c>
      <c r="DD308" s="179">
        <v>0</v>
      </c>
      <c r="DE308" s="179">
        <v>0</v>
      </c>
      <c r="DF308" s="179">
        <v>0</v>
      </c>
      <c r="DG308" s="179">
        <v>0</v>
      </c>
      <c r="DH308" s="179">
        <v>0</v>
      </c>
      <c r="DI308" s="179">
        <v>0</v>
      </c>
      <c r="DJ308" s="179">
        <v>0</v>
      </c>
      <c r="DK308" s="179">
        <v>0</v>
      </c>
      <c r="DL308" s="179">
        <v>0</v>
      </c>
      <c r="DM308" s="179">
        <v>0</v>
      </c>
      <c r="DN308" s="179">
        <v>9.7899999999999991</v>
      </c>
      <c r="DO308" s="179">
        <v>11.16</v>
      </c>
      <c r="DP308" s="179">
        <v>0</v>
      </c>
      <c r="DQ308" s="179">
        <v>0</v>
      </c>
      <c r="DR308" s="179">
        <v>0</v>
      </c>
      <c r="DS308" s="179">
        <v>0</v>
      </c>
      <c r="DT308" s="179">
        <v>0</v>
      </c>
      <c r="DU308" s="179">
        <v>0</v>
      </c>
      <c r="DV308" s="179">
        <v>0</v>
      </c>
      <c r="DW308" s="179">
        <v>0</v>
      </c>
      <c r="DX308" s="179">
        <v>0</v>
      </c>
      <c r="DY308" s="179">
        <v>0</v>
      </c>
      <c r="DZ308" s="179">
        <v>7.52</v>
      </c>
      <c r="EA308" s="179">
        <v>2.95</v>
      </c>
      <c r="EB308" s="179">
        <v>0</v>
      </c>
      <c r="EC308" s="179">
        <v>0</v>
      </c>
      <c r="ED308" s="179">
        <v>0</v>
      </c>
      <c r="EE308" s="179">
        <v>0</v>
      </c>
      <c r="EF308" s="179">
        <v>0</v>
      </c>
      <c r="EG308" s="179">
        <v>0</v>
      </c>
      <c r="EH308" s="179">
        <v>0</v>
      </c>
      <c r="EI308" s="179">
        <v>0</v>
      </c>
      <c r="EJ308" s="179">
        <v>0</v>
      </c>
      <c r="EK308" s="179">
        <v>0</v>
      </c>
      <c r="EL308" s="179">
        <v>3.07</v>
      </c>
      <c r="EM308" s="179">
        <v>0.53</v>
      </c>
      <c r="EN308" s="179">
        <v>0</v>
      </c>
      <c r="EO308" s="179">
        <v>0</v>
      </c>
      <c r="EP308" s="179">
        <v>0</v>
      </c>
      <c r="EQ308" s="179">
        <v>0</v>
      </c>
      <c r="ER308" s="179">
        <v>0</v>
      </c>
      <c r="ES308" s="179">
        <v>0</v>
      </c>
      <c r="ET308" s="179">
        <v>0</v>
      </c>
      <c r="EU308" s="179">
        <v>0</v>
      </c>
      <c r="EV308" s="179">
        <v>0</v>
      </c>
      <c r="EW308" s="179">
        <v>0</v>
      </c>
      <c r="EX308" s="179">
        <v>2.25</v>
      </c>
      <c r="EY308" s="179">
        <v>0</v>
      </c>
      <c r="EZ308" s="179">
        <v>0</v>
      </c>
      <c r="FA308" s="179">
        <v>0</v>
      </c>
      <c r="FB308" s="179">
        <v>0</v>
      </c>
      <c r="FC308" s="179">
        <v>0</v>
      </c>
      <c r="FD308" s="179">
        <v>0</v>
      </c>
      <c r="FE308" s="179">
        <v>0</v>
      </c>
      <c r="FF308" s="179">
        <v>0</v>
      </c>
      <c r="FG308" s="179">
        <v>0</v>
      </c>
      <c r="FH308" s="179">
        <v>0</v>
      </c>
      <c r="FI308" s="179">
        <v>0</v>
      </c>
      <c r="FJ308" s="179">
        <v>0</v>
      </c>
      <c r="FK308" s="179">
        <v>0</v>
      </c>
      <c r="FL308" s="179">
        <v>0</v>
      </c>
      <c r="FM308" s="179">
        <v>0</v>
      </c>
      <c r="FN308" s="179">
        <v>0</v>
      </c>
      <c r="FO308" s="179">
        <v>0</v>
      </c>
      <c r="FP308" s="179">
        <v>0</v>
      </c>
      <c r="FQ308" s="179">
        <v>0</v>
      </c>
      <c r="FR308" s="179">
        <v>0</v>
      </c>
      <c r="FS308" s="179">
        <v>0</v>
      </c>
      <c r="FT308" s="179">
        <v>0</v>
      </c>
      <c r="FU308" s="179">
        <v>0</v>
      </c>
      <c r="FV308" s="179">
        <v>1.53</v>
      </c>
      <c r="FW308" s="179">
        <v>2.16</v>
      </c>
      <c r="FX308" s="179">
        <v>0</v>
      </c>
      <c r="FY308" s="179">
        <v>0</v>
      </c>
      <c r="FZ308" s="179">
        <v>0</v>
      </c>
      <c r="GA308" s="179">
        <v>0</v>
      </c>
    </row>
    <row r="309" spans="2:183">
      <c r="B309" s="171" t="s">
        <v>10</v>
      </c>
      <c r="C309" s="172" t="s">
        <v>45</v>
      </c>
      <c r="D309" s="92">
        <v>0</v>
      </c>
      <c r="E309" s="93">
        <v>0</v>
      </c>
      <c r="F309" s="93">
        <v>0</v>
      </c>
      <c r="G309" s="93">
        <v>0</v>
      </c>
      <c r="H309" s="93">
        <v>0</v>
      </c>
      <c r="I309" s="93">
        <v>0</v>
      </c>
      <c r="J309" s="93">
        <v>5.1881576531765248</v>
      </c>
      <c r="K309" s="93">
        <v>0</v>
      </c>
      <c r="L309" s="93">
        <v>0</v>
      </c>
      <c r="M309" s="93">
        <v>0</v>
      </c>
      <c r="N309" s="93">
        <v>0</v>
      </c>
      <c r="O309" s="93">
        <v>0</v>
      </c>
      <c r="P309" s="93">
        <v>0</v>
      </c>
      <c r="Q309" s="93">
        <v>0</v>
      </c>
      <c r="R309" s="93">
        <v>0</v>
      </c>
      <c r="S309" s="93">
        <v>0</v>
      </c>
      <c r="T309" s="93">
        <v>0</v>
      </c>
      <c r="U309" s="93">
        <v>0</v>
      </c>
      <c r="V309" s="93">
        <v>0</v>
      </c>
      <c r="W309" s="93">
        <v>0</v>
      </c>
      <c r="X309" s="93">
        <v>0</v>
      </c>
      <c r="Y309" s="93">
        <v>0</v>
      </c>
      <c r="Z309" s="93">
        <v>0</v>
      </c>
      <c r="AA309" s="93">
        <v>0</v>
      </c>
      <c r="AB309" s="93">
        <v>0</v>
      </c>
      <c r="AC309" s="93">
        <v>0</v>
      </c>
      <c r="AD309" s="93">
        <v>0</v>
      </c>
      <c r="AE309" s="93">
        <v>0</v>
      </c>
      <c r="AF309" s="93">
        <v>0</v>
      </c>
      <c r="AG309" s="93">
        <v>0</v>
      </c>
      <c r="AH309" s="93">
        <v>0</v>
      </c>
      <c r="AI309" s="93">
        <v>0</v>
      </c>
      <c r="AJ309" s="93">
        <v>0</v>
      </c>
      <c r="AK309" s="93">
        <v>0</v>
      </c>
      <c r="AL309" s="93">
        <v>0</v>
      </c>
      <c r="AM309" s="93">
        <v>0</v>
      </c>
      <c r="AN309" s="93">
        <v>0</v>
      </c>
      <c r="AO309" s="93">
        <v>0</v>
      </c>
      <c r="AP309" s="93">
        <v>0</v>
      </c>
      <c r="AQ309" s="93">
        <v>0</v>
      </c>
      <c r="AR309" s="93">
        <v>0</v>
      </c>
      <c r="AS309" s="93">
        <v>0</v>
      </c>
      <c r="AT309" s="93">
        <v>0</v>
      </c>
      <c r="AU309" s="93">
        <v>0</v>
      </c>
      <c r="AV309" s="93">
        <v>0</v>
      </c>
      <c r="AW309" s="93">
        <v>0</v>
      </c>
      <c r="AX309" s="93">
        <v>0</v>
      </c>
      <c r="AY309" s="93">
        <v>0</v>
      </c>
      <c r="AZ309" s="93">
        <v>0</v>
      </c>
      <c r="BA309" s="93">
        <v>0</v>
      </c>
      <c r="BB309" s="93">
        <v>0</v>
      </c>
      <c r="BC309" s="93">
        <v>0</v>
      </c>
      <c r="BD309" s="93">
        <v>0</v>
      </c>
      <c r="BE309" s="93">
        <v>0</v>
      </c>
      <c r="BF309" s="93">
        <v>0</v>
      </c>
      <c r="BG309" s="93">
        <v>0</v>
      </c>
      <c r="BH309" s="93">
        <v>0</v>
      </c>
      <c r="BI309" s="93">
        <v>0</v>
      </c>
      <c r="BJ309" s="93">
        <v>0</v>
      </c>
      <c r="BK309" s="93">
        <v>0</v>
      </c>
      <c r="BL309" s="93">
        <v>0</v>
      </c>
      <c r="BM309" s="93">
        <v>0</v>
      </c>
      <c r="BN309" s="93">
        <v>0</v>
      </c>
      <c r="BO309" s="93">
        <v>0</v>
      </c>
      <c r="BP309" s="93">
        <v>0</v>
      </c>
      <c r="BQ309" s="93">
        <v>0</v>
      </c>
      <c r="BR309" s="93">
        <v>0</v>
      </c>
      <c r="BS309" s="93">
        <v>0</v>
      </c>
      <c r="BT309" s="93">
        <v>0</v>
      </c>
      <c r="BU309" s="93">
        <v>0</v>
      </c>
      <c r="BV309" s="93">
        <v>0</v>
      </c>
      <c r="BW309" s="93">
        <v>0</v>
      </c>
      <c r="BX309" s="93">
        <v>0</v>
      </c>
      <c r="BY309" s="93">
        <v>0</v>
      </c>
      <c r="BZ309" s="93">
        <v>0</v>
      </c>
      <c r="CA309" s="93">
        <v>0</v>
      </c>
      <c r="CB309" s="93">
        <v>0</v>
      </c>
      <c r="CC309" s="93">
        <v>0</v>
      </c>
      <c r="CD309" s="93">
        <v>0</v>
      </c>
      <c r="CE309" s="93">
        <v>0</v>
      </c>
      <c r="CF309" s="93">
        <v>0</v>
      </c>
      <c r="CG309" s="93">
        <v>0</v>
      </c>
      <c r="CH309" s="93">
        <v>0</v>
      </c>
      <c r="CI309" s="93">
        <v>0</v>
      </c>
      <c r="CJ309" s="93">
        <v>0</v>
      </c>
      <c r="CK309" s="93">
        <v>0</v>
      </c>
      <c r="CL309" s="93">
        <v>0</v>
      </c>
      <c r="CM309" s="93">
        <v>0</v>
      </c>
      <c r="CN309" s="93">
        <v>0</v>
      </c>
      <c r="CO309" s="93">
        <v>0</v>
      </c>
      <c r="CP309" s="93">
        <v>0</v>
      </c>
      <c r="CQ309" s="93">
        <v>6.9876218586212652E-2</v>
      </c>
      <c r="CR309" s="93">
        <v>0</v>
      </c>
      <c r="CS309" s="93">
        <v>0</v>
      </c>
      <c r="CT309" s="93">
        <v>0</v>
      </c>
      <c r="CU309" s="93">
        <v>0</v>
      </c>
      <c r="CV309" s="93">
        <v>0</v>
      </c>
      <c r="CW309" s="93">
        <v>0</v>
      </c>
      <c r="CX309" s="93">
        <v>0</v>
      </c>
      <c r="CY309" s="93">
        <v>0</v>
      </c>
      <c r="CZ309" s="93">
        <v>0</v>
      </c>
      <c r="DA309" s="93">
        <v>0</v>
      </c>
      <c r="DB309" s="93">
        <v>6.2086545845515276E-2</v>
      </c>
      <c r="DC309" s="93">
        <v>6.2805509692409459E-2</v>
      </c>
      <c r="DD309" s="93">
        <v>0</v>
      </c>
      <c r="DE309" s="93">
        <v>0</v>
      </c>
      <c r="DF309" s="93">
        <v>0</v>
      </c>
      <c r="DG309" s="93">
        <v>0</v>
      </c>
      <c r="DH309" s="93">
        <v>0</v>
      </c>
      <c r="DI309" s="93">
        <v>0</v>
      </c>
      <c r="DJ309" s="93">
        <v>0</v>
      </c>
      <c r="DK309" s="93">
        <v>0</v>
      </c>
      <c r="DL309" s="93">
        <v>0</v>
      </c>
      <c r="DM309" s="93">
        <v>0</v>
      </c>
      <c r="DN309" s="93">
        <v>6.4188914439183564E-2</v>
      </c>
      <c r="DO309" s="93">
        <v>6.2781511719622915E-2</v>
      </c>
      <c r="DP309" s="93">
        <v>0</v>
      </c>
      <c r="DQ309" s="93">
        <v>0</v>
      </c>
      <c r="DR309" s="93">
        <v>0</v>
      </c>
      <c r="DS309" s="93">
        <v>0</v>
      </c>
      <c r="DT309" s="93">
        <v>0</v>
      </c>
      <c r="DU309" s="93">
        <v>0</v>
      </c>
      <c r="DV309" s="93">
        <v>0</v>
      </c>
      <c r="DW309" s="93">
        <v>0</v>
      </c>
      <c r="DX309" s="93">
        <v>0</v>
      </c>
      <c r="DY309" s="93">
        <v>0</v>
      </c>
      <c r="DZ309" s="93">
        <v>6.2683578617330357E-2</v>
      </c>
      <c r="EA309" s="93">
        <v>6.5653950109300696E-2</v>
      </c>
      <c r="EB309" s="93">
        <v>0</v>
      </c>
      <c r="EC309" s="93">
        <v>0</v>
      </c>
      <c r="ED309" s="93">
        <v>0</v>
      </c>
      <c r="EE309" s="93">
        <v>0</v>
      </c>
      <c r="EF309" s="93">
        <v>0</v>
      </c>
      <c r="EG309" s="93">
        <v>0</v>
      </c>
      <c r="EH309" s="93">
        <v>0</v>
      </c>
      <c r="EI309" s="93">
        <v>0</v>
      </c>
      <c r="EJ309" s="93">
        <v>0</v>
      </c>
      <c r="EK309" s="93">
        <v>0</v>
      </c>
      <c r="EL309" s="93">
        <v>6.7698382914847158E-2</v>
      </c>
      <c r="EM309" s="93">
        <v>7.1991060019273967E-2</v>
      </c>
      <c r="EN309" s="93">
        <v>0</v>
      </c>
      <c r="EO309" s="93">
        <v>0</v>
      </c>
      <c r="EP309" s="93">
        <v>0</v>
      </c>
      <c r="EQ309" s="93">
        <v>0</v>
      </c>
      <c r="ER309" s="93">
        <v>0</v>
      </c>
      <c r="ES309" s="93">
        <v>0</v>
      </c>
      <c r="ET309" s="93">
        <v>0</v>
      </c>
      <c r="EU309" s="93">
        <v>0</v>
      </c>
      <c r="EV309" s="93">
        <v>0</v>
      </c>
      <c r="EW309" s="93">
        <v>0</v>
      </c>
      <c r="EX309" s="93">
        <v>6.4887405931285683E-2</v>
      </c>
      <c r="EY309" s="93">
        <v>0</v>
      </c>
      <c r="EZ309" s="93">
        <v>0</v>
      </c>
      <c r="FA309" s="93">
        <v>0</v>
      </c>
      <c r="FB309" s="93">
        <v>0</v>
      </c>
      <c r="FC309" s="93">
        <v>0</v>
      </c>
      <c r="FD309" s="93">
        <v>0</v>
      </c>
      <c r="FE309" s="93">
        <v>0</v>
      </c>
      <c r="FF309" s="93">
        <v>0</v>
      </c>
      <c r="FG309" s="93">
        <v>0</v>
      </c>
      <c r="FH309" s="93">
        <v>0</v>
      </c>
      <c r="FI309" s="93">
        <v>0</v>
      </c>
      <c r="FJ309" s="93">
        <v>0</v>
      </c>
      <c r="FK309" s="93">
        <v>0</v>
      </c>
      <c r="FL309" s="93">
        <v>0</v>
      </c>
      <c r="FM309" s="93">
        <v>0</v>
      </c>
      <c r="FN309" s="93">
        <v>0</v>
      </c>
      <c r="FO309" s="93">
        <v>0</v>
      </c>
      <c r="FP309" s="93">
        <v>0</v>
      </c>
      <c r="FQ309" s="93">
        <v>0</v>
      </c>
      <c r="FR309" s="93">
        <v>0</v>
      </c>
      <c r="FS309" s="93">
        <v>0</v>
      </c>
      <c r="FT309" s="93">
        <v>0</v>
      </c>
      <c r="FU309" s="93">
        <v>0</v>
      </c>
      <c r="FV309" s="93">
        <v>6.3808872623738327E-2</v>
      </c>
      <c r="FW309" s="93">
        <v>6.8625247981936491E-2</v>
      </c>
      <c r="FX309" s="93">
        <v>0</v>
      </c>
      <c r="FY309" s="93">
        <v>0</v>
      </c>
      <c r="FZ309" s="93">
        <v>0</v>
      </c>
      <c r="GA309" s="93">
        <v>0</v>
      </c>
    </row>
    <row r="310" spans="2:183">
      <c r="B310" s="96" t="s">
        <v>10</v>
      </c>
      <c r="C310" s="166" t="s">
        <v>46</v>
      </c>
      <c r="D310" s="96">
        <v>0</v>
      </c>
      <c r="E310" s="17">
        <v>0</v>
      </c>
      <c r="F310" s="17">
        <v>0</v>
      </c>
      <c r="G310" s="17">
        <v>0</v>
      </c>
      <c r="H310" s="17">
        <v>0</v>
      </c>
      <c r="I310" s="17">
        <v>0</v>
      </c>
      <c r="J310" s="17">
        <v>49.52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0</v>
      </c>
      <c r="X310" s="17">
        <v>0</v>
      </c>
      <c r="Y310" s="17">
        <v>0</v>
      </c>
      <c r="Z310" s="17">
        <v>0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>
        <v>0</v>
      </c>
      <c r="AN310" s="17">
        <v>0</v>
      </c>
      <c r="AO310" s="17">
        <v>0</v>
      </c>
      <c r="AP310" s="17">
        <v>0</v>
      </c>
      <c r="AQ310" s="17">
        <v>0</v>
      </c>
      <c r="AR310" s="17">
        <v>0</v>
      </c>
      <c r="AS310" s="17">
        <v>0</v>
      </c>
      <c r="AT310" s="17">
        <v>0</v>
      </c>
      <c r="AU310" s="17">
        <v>0</v>
      </c>
      <c r="AV310" s="17">
        <v>0</v>
      </c>
      <c r="AW310" s="17">
        <v>0</v>
      </c>
      <c r="AX310" s="17">
        <v>0</v>
      </c>
      <c r="AY310" s="17">
        <v>0</v>
      </c>
      <c r="AZ310" s="17">
        <v>0</v>
      </c>
      <c r="BA310" s="17">
        <v>0</v>
      </c>
      <c r="BB310" s="17">
        <v>0</v>
      </c>
      <c r="BC310" s="17">
        <v>0</v>
      </c>
      <c r="BD310" s="17">
        <v>0</v>
      </c>
      <c r="BE310" s="17">
        <v>0</v>
      </c>
      <c r="BF310" s="17">
        <v>0</v>
      </c>
      <c r="BG310" s="17">
        <v>0</v>
      </c>
      <c r="BH310" s="17">
        <v>0</v>
      </c>
      <c r="BI310" s="17">
        <v>0</v>
      </c>
      <c r="BJ310" s="17">
        <v>0</v>
      </c>
      <c r="BK310" s="17">
        <v>0</v>
      </c>
      <c r="BL310" s="17">
        <v>0</v>
      </c>
      <c r="BM310" s="17">
        <v>0</v>
      </c>
      <c r="BN310" s="17">
        <v>0</v>
      </c>
      <c r="BO310" s="17">
        <v>0</v>
      </c>
      <c r="BP310" s="17">
        <v>0</v>
      </c>
      <c r="BQ310" s="17">
        <v>0</v>
      </c>
      <c r="BR310" s="17">
        <v>0</v>
      </c>
      <c r="BS310" s="17">
        <v>0</v>
      </c>
      <c r="BT310" s="17">
        <v>0</v>
      </c>
      <c r="BU310" s="17">
        <v>0</v>
      </c>
      <c r="BV310" s="17">
        <v>0</v>
      </c>
      <c r="BW310" s="17">
        <v>0</v>
      </c>
      <c r="BX310" s="17">
        <v>0</v>
      </c>
      <c r="BY310" s="17">
        <v>0</v>
      </c>
      <c r="BZ310" s="17">
        <v>0</v>
      </c>
      <c r="CA310" s="17">
        <v>0</v>
      </c>
      <c r="CB310" s="17">
        <v>0</v>
      </c>
      <c r="CC310" s="17">
        <v>0</v>
      </c>
      <c r="CD310" s="17">
        <v>0</v>
      </c>
      <c r="CE310" s="17">
        <v>0</v>
      </c>
      <c r="CF310" s="17">
        <v>0</v>
      </c>
      <c r="CG310" s="17">
        <v>0</v>
      </c>
      <c r="CH310" s="17">
        <v>0</v>
      </c>
      <c r="CI310" s="17">
        <v>0</v>
      </c>
      <c r="CJ310" s="17">
        <v>0</v>
      </c>
      <c r="CK310" s="17">
        <v>0</v>
      </c>
      <c r="CL310" s="17">
        <v>0</v>
      </c>
      <c r="CM310" s="17">
        <v>0</v>
      </c>
      <c r="CN310" s="17">
        <v>0</v>
      </c>
      <c r="CO310" s="17">
        <v>0</v>
      </c>
      <c r="CP310" s="17">
        <v>0</v>
      </c>
      <c r="CQ310" s="17">
        <v>3.09</v>
      </c>
      <c r="CR310" s="17">
        <v>0</v>
      </c>
      <c r="CS310" s="17">
        <v>0</v>
      </c>
      <c r="CT310" s="17">
        <v>0</v>
      </c>
      <c r="CU310" s="17">
        <v>0</v>
      </c>
      <c r="CV310" s="17">
        <v>0</v>
      </c>
      <c r="CW310" s="17">
        <v>0</v>
      </c>
      <c r="CX310" s="17">
        <v>0</v>
      </c>
      <c r="CY310" s="17">
        <v>0</v>
      </c>
      <c r="CZ310" s="17">
        <v>0</v>
      </c>
      <c r="DA310" s="17">
        <v>0</v>
      </c>
      <c r="DB310" s="17">
        <v>29.42</v>
      </c>
      <c r="DC310" s="17">
        <v>26.05</v>
      </c>
      <c r="DD310" s="17">
        <v>0</v>
      </c>
      <c r="DE310" s="17">
        <v>0</v>
      </c>
      <c r="DF310" s="17">
        <v>0</v>
      </c>
      <c r="DG310" s="17">
        <v>0</v>
      </c>
      <c r="DH310" s="17">
        <v>0</v>
      </c>
      <c r="DI310" s="17">
        <v>0</v>
      </c>
      <c r="DJ310" s="17">
        <v>0</v>
      </c>
      <c r="DK310" s="17">
        <v>0</v>
      </c>
      <c r="DL310" s="17">
        <v>0</v>
      </c>
      <c r="DM310" s="17">
        <v>0</v>
      </c>
      <c r="DN310" s="17">
        <v>19.57</v>
      </c>
      <c r="DO310" s="17">
        <v>22.85</v>
      </c>
      <c r="DP310" s="17">
        <v>0</v>
      </c>
      <c r="DQ310" s="17">
        <v>0</v>
      </c>
      <c r="DR310" s="17">
        <v>0</v>
      </c>
      <c r="DS310" s="17">
        <v>0</v>
      </c>
      <c r="DT310" s="17">
        <v>0</v>
      </c>
      <c r="DU310" s="17">
        <v>0</v>
      </c>
      <c r="DV310" s="17">
        <v>0</v>
      </c>
      <c r="DW310" s="17">
        <v>0</v>
      </c>
      <c r="DX310" s="17">
        <v>0</v>
      </c>
      <c r="DY310" s="17">
        <v>0</v>
      </c>
      <c r="DZ310" s="17">
        <v>14.93</v>
      </c>
      <c r="EA310" s="17">
        <v>5.61</v>
      </c>
      <c r="EB310" s="17">
        <v>0</v>
      </c>
      <c r="EC310" s="17">
        <v>0</v>
      </c>
      <c r="ED310" s="17">
        <v>0</v>
      </c>
      <c r="EE310" s="17">
        <v>0</v>
      </c>
      <c r="EF310" s="17">
        <v>0</v>
      </c>
      <c r="EG310" s="17">
        <v>0</v>
      </c>
      <c r="EH310" s="17">
        <v>0</v>
      </c>
      <c r="EI310" s="17">
        <v>0</v>
      </c>
      <c r="EJ310" s="17">
        <v>0</v>
      </c>
      <c r="EK310" s="17">
        <v>0</v>
      </c>
      <c r="EL310" s="17">
        <v>5.54</v>
      </c>
      <c r="EM310" s="17">
        <v>0.91</v>
      </c>
      <c r="EN310" s="17">
        <v>0</v>
      </c>
      <c r="EO310" s="17">
        <v>0</v>
      </c>
      <c r="EP310" s="17">
        <v>0</v>
      </c>
      <c r="EQ310" s="17">
        <v>0</v>
      </c>
      <c r="ER310" s="17">
        <v>0</v>
      </c>
      <c r="ES310" s="17">
        <v>0</v>
      </c>
      <c r="ET310" s="17">
        <v>0</v>
      </c>
      <c r="EU310" s="17">
        <v>0</v>
      </c>
      <c r="EV310" s="17">
        <v>0</v>
      </c>
      <c r="EW310" s="17">
        <v>0</v>
      </c>
      <c r="EX310" s="17">
        <v>4.09</v>
      </c>
      <c r="EY310" s="17">
        <v>0</v>
      </c>
      <c r="EZ310" s="17">
        <v>0</v>
      </c>
      <c r="FA310" s="17">
        <v>0</v>
      </c>
      <c r="FB310" s="17">
        <v>0</v>
      </c>
      <c r="FC310" s="17">
        <v>0</v>
      </c>
      <c r="FD310" s="17">
        <v>0</v>
      </c>
      <c r="FE310" s="17">
        <v>0</v>
      </c>
      <c r="FF310" s="17">
        <v>0</v>
      </c>
      <c r="FG310" s="17">
        <v>0</v>
      </c>
      <c r="FH310" s="17">
        <v>0</v>
      </c>
      <c r="FI310" s="17">
        <v>0</v>
      </c>
      <c r="FJ310" s="17">
        <v>0</v>
      </c>
      <c r="FK310" s="17">
        <v>0</v>
      </c>
      <c r="FL310" s="17">
        <v>0</v>
      </c>
      <c r="FM310" s="17">
        <v>0</v>
      </c>
      <c r="FN310" s="17">
        <v>0</v>
      </c>
      <c r="FO310" s="17">
        <v>0</v>
      </c>
      <c r="FP310" s="17">
        <v>0</v>
      </c>
      <c r="FQ310" s="17">
        <v>0</v>
      </c>
      <c r="FR310" s="17">
        <v>0</v>
      </c>
      <c r="FS310" s="17">
        <v>0</v>
      </c>
      <c r="FT310" s="17">
        <v>0</v>
      </c>
      <c r="FU310" s="17">
        <v>0</v>
      </c>
      <c r="FV310" s="17">
        <v>2.68</v>
      </c>
      <c r="FW310" s="17">
        <v>3.53</v>
      </c>
      <c r="FX310" s="17">
        <v>0</v>
      </c>
      <c r="FY310" s="17">
        <v>0</v>
      </c>
      <c r="FZ310" s="17">
        <v>0</v>
      </c>
      <c r="GA310" s="17">
        <v>0</v>
      </c>
    </row>
    <row r="311" spans="2:183">
      <c r="B311" s="96" t="s">
        <v>10</v>
      </c>
      <c r="C311" s="166" t="s">
        <v>47</v>
      </c>
      <c r="D311" s="178">
        <v>0</v>
      </c>
      <c r="E311" s="179">
        <v>0</v>
      </c>
      <c r="F311" s="179">
        <v>0</v>
      </c>
      <c r="G311" s="179">
        <v>0</v>
      </c>
      <c r="H311" s="179">
        <v>0</v>
      </c>
      <c r="I311" s="179">
        <v>0</v>
      </c>
      <c r="J311" s="179">
        <v>2481.37</v>
      </c>
      <c r="K311" s="179">
        <v>0</v>
      </c>
      <c r="L311" s="179">
        <v>0</v>
      </c>
      <c r="M311" s="179">
        <v>0</v>
      </c>
      <c r="N311" s="179">
        <v>0</v>
      </c>
      <c r="O311" s="179">
        <v>0</v>
      </c>
      <c r="P311" s="179">
        <v>0</v>
      </c>
      <c r="Q311" s="179">
        <v>0</v>
      </c>
      <c r="R311" s="179">
        <v>0</v>
      </c>
      <c r="S311" s="179">
        <v>0</v>
      </c>
      <c r="T311" s="179">
        <v>0</v>
      </c>
      <c r="U311" s="179">
        <v>0</v>
      </c>
      <c r="V311" s="179">
        <v>0</v>
      </c>
      <c r="W311" s="179">
        <v>0</v>
      </c>
      <c r="X311" s="179">
        <v>0</v>
      </c>
      <c r="Y311" s="179">
        <v>0</v>
      </c>
      <c r="Z311" s="179">
        <v>0</v>
      </c>
      <c r="AA311" s="179">
        <v>0</v>
      </c>
      <c r="AB311" s="179">
        <v>0</v>
      </c>
      <c r="AC311" s="179">
        <v>0</v>
      </c>
      <c r="AD311" s="179">
        <v>0</v>
      </c>
      <c r="AE311" s="179">
        <v>0</v>
      </c>
      <c r="AF311" s="179">
        <v>0</v>
      </c>
      <c r="AG311" s="179">
        <v>0</v>
      </c>
      <c r="AH311" s="179">
        <v>0</v>
      </c>
      <c r="AI311" s="179">
        <v>0</v>
      </c>
      <c r="AJ311" s="179">
        <v>0</v>
      </c>
      <c r="AK311" s="179">
        <v>0</v>
      </c>
      <c r="AL311" s="179">
        <v>0</v>
      </c>
      <c r="AM311" s="179">
        <v>0</v>
      </c>
      <c r="AN311" s="179">
        <v>0</v>
      </c>
      <c r="AO311" s="179">
        <v>0</v>
      </c>
      <c r="AP311" s="179">
        <v>0</v>
      </c>
      <c r="AQ311" s="179">
        <v>0</v>
      </c>
      <c r="AR311" s="179">
        <v>0</v>
      </c>
      <c r="AS311" s="179">
        <v>0</v>
      </c>
      <c r="AT311" s="179">
        <v>0</v>
      </c>
      <c r="AU311" s="179">
        <v>0</v>
      </c>
      <c r="AV311" s="179">
        <v>0</v>
      </c>
      <c r="AW311" s="179">
        <v>0</v>
      </c>
      <c r="AX311" s="179">
        <v>0</v>
      </c>
      <c r="AY311" s="179">
        <v>0</v>
      </c>
      <c r="AZ311" s="179">
        <v>0</v>
      </c>
      <c r="BA311" s="179">
        <v>0</v>
      </c>
      <c r="BB311" s="179">
        <v>0</v>
      </c>
      <c r="BC311" s="179">
        <v>0</v>
      </c>
      <c r="BD311" s="179">
        <v>0</v>
      </c>
      <c r="BE311" s="179">
        <v>0</v>
      </c>
      <c r="BF311" s="179">
        <v>0</v>
      </c>
      <c r="BG311" s="179">
        <v>0</v>
      </c>
      <c r="BH311" s="179">
        <v>0</v>
      </c>
      <c r="BI311" s="179">
        <v>0</v>
      </c>
      <c r="BJ311" s="179">
        <v>0</v>
      </c>
      <c r="BK311" s="179">
        <v>0</v>
      </c>
      <c r="BL311" s="179">
        <v>0</v>
      </c>
      <c r="BM311" s="179">
        <v>0</v>
      </c>
      <c r="BN311" s="179">
        <v>0</v>
      </c>
      <c r="BO311" s="179">
        <v>0</v>
      </c>
      <c r="BP311" s="179">
        <v>0</v>
      </c>
      <c r="BQ311" s="179">
        <v>0</v>
      </c>
      <c r="BR311" s="179">
        <v>0</v>
      </c>
      <c r="BS311" s="179">
        <v>0</v>
      </c>
      <c r="BT311" s="179">
        <v>0</v>
      </c>
      <c r="BU311" s="179">
        <v>0</v>
      </c>
      <c r="BV311" s="179">
        <v>0</v>
      </c>
      <c r="BW311" s="179">
        <v>0</v>
      </c>
      <c r="BX311" s="179">
        <v>0</v>
      </c>
      <c r="BY311" s="179">
        <v>0</v>
      </c>
      <c r="BZ311" s="179">
        <v>0</v>
      </c>
      <c r="CA311" s="179">
        <v>0</v>
      </c>
      <c r="CB311" s="179">
        <v>0</v>
      </c>
      <c r="CC311" s="179">
        <v>0</v>
      </c>
      <c r="CD311" s="179">
        <v>0</v>
      </c>
      <c r="CE311" s="179">
        <v>0</v>
      </c>
      <c r="CF311" s="179">
        <v>0</v>
      </c>
      <c r="CG311" s="179">
        <v>0</v>
      </c>
      <c r="CH311" s="179">
        <v>0</v>
      </c>
      <c r="CI311" s="179">
        <v>0</v>
      </c>
      <c r="CJ311" s="179">
        <v>0</v>
      </c>
      <c r="CK311" s="179">
        <v>0</v>
      </c>
      <c r="CL311" s="179">
        <v>0</v>
      </c>
      <c r="CM311" s="179">
        <v>0</v>
      </c>
      <c r="CN311" s="179">
        <v>0</v>
      </c>
      <c r="CO311" s="179">
        <v>0</v>
      </c>
      <c r="CP311" s="179">
        <v>0</v>
      </c>
      <c r="CQ311" s="179">
        <v>171.38</v>
      </c>
      <c r="CR311" s="179">
        <v>0</v>
      </c>
      <c r="CS311" s="179">
        <v>0</v>
      </c>
      <c r="CT311" s="179">
        <v>0</v>
      </c>
      <c r="CU311" s="179">
        <v>0</v>
      </c>
      <c r="CV311" s="179">
        <v>0</v>
      </c>
      <c r="CW311" s="179">
        <v>0</v>
      </c>
      <c r="CX311" s="179">
        <v>0</v>
      </c>
      <c r="CY311" s="179">
        <v>0</v>
      </c>
      <c r="CZ311" s="179">
        <v>0</v>
      </c>
      <c r="DA311" s="179">
        <v>0</v>
      </c>
      <c r="DB311" s="179">
        <v>1673.96</v>
      </c>
      <c r="DC311" s="179">
        <v>1482.16</v>
      </c>
      <c r="DD311" s="179">
        <v>0</v>
      </c>
      <c r="DE311" s="179">
        <v>0</v>
      </c>
      <c r="DF311" s="179">
        <v>0</v>
      </c>
      <c r="DG311" s="179">
        <v>0</v>
      </c>
      <c r="DH311" s="179">
        <v>0</v>
      </c>
      <c r="DI311" s="179">
        <v>0</v>
      </c>
      <c r="DJ311" s="179">
        <v>0</v>
      </c>
      <c r="DK311" s="179">
        <v>0</v>
      </c>
      <c r="DL311" s="179">
        <v>0</v>
      </c>
      <c r="DM311" s="179">
        <v>0</v>
      </c>
      <c r="DN311" s="179">
        <v>1143.71</v>
      </c>
      <c r="DO311" s="179">
        <v>1335.41</v>
      </c>
      <c r="DP311" s="179">
        <v>0</v>
      </c>
      <c r="DQ311" s="179">
        <v>0</v>
      </c>
      <c r="DR311" s="179">
        <v>0</v>
      </c>
      <c r="DS311" s="179">
        <v>0</v>
      </c>
      <c r="DT311" s="179">
        <v>0</v>
      </c>
      <c r="DU311" s="179">
        <v>0</v>
      </c>
      <c r="DV311" s="179">
        <v>0</v>
      </c>
      <c r="DW311" s="179">
        <v>0</v>
      </c>
      <c r="DX311" s="179">
        <v>0</v>
      </c>
      <c r="DY311" s="179">
        <v>0</v>
      </c>
      <c r="DZ311" s="179">
        <v>896.33</v>
      </c>
      <c r="EA311" s="179">
        <v>336.89</v>
      </c>
      <c r="EB311" s="179">
        <v>0</v>
      </c>
      <c r="EC311" s="179">
        <v>0</v>
      </c>
      <c r="ED311" s="179">
        <v>0</v>
      </c>
      <c r="EE311" s="179">
        <v>0</v>
      </c>
      <c r="EF311" s="179">
        <v>0</v>
      </c>
      <c r="EG311" s="179">
        <v>0</v>
      </c>
      <c r="EH311" s="179">
        <v>0</v>
      </c>
      <c r="EI311" s="179">
        <v>0</v>
      </c>
      <c r="EJ311" s="179">
        <v>0</v>
      </c>
      <c r="EK311" s="179">
        <v>0</v>
      </c>
      <c r="EL311" s="179">
        <v>341.44</v>
      </c>
      <c r="EM311" s="179">
        <v>55.89</v>
      </c>
      <c r="EN311" s="179">
        <v>0</v>
      </c>
      <c r="EO311" s="179">
        <v>0</v>
      </c>
      <c r="EP311" s="179">
        <v>0</v>
      </c>
      <c r="EQ311" s="179">
        <v>0</v>
      </c>
      <c r="ER311" s="179">
        <v>0</v>
      </c>
      <c r="ES311" s="179">
        <v>0</v>
      </c>
      <c r="ET311" s="179">
        <v>0</v>
      </c>
      <c r="EU311" s="179">
        <v>0</v>
      </c>
      <c r="EV311" s="179">
        <v>0</v>
      </c>
      <c r="EW311" s="179">
        <v>0</v>
      </c>
      <c r="EX311" s="179">
        <v>259</v>
      </c>
      <c r="EY311" s="179">
        <v>0</v>
      </c>
      <c r="EZ311" s="179">
        <v>0</v>
      </c>
      <c r="FA311" s="179">
        <v>0</v>
      </c>
      <c r="FB311" s="179">
        <v>0</v>
      </c>
      <c r="FC311" s="179">
        <v>0</v>
      </c>
      <c r="FD311" s="179">
        <v>0</v>
      </c>
      <c r="FE311" s="179">
        <v>0</v>
      </c>
      <c r="FF311" s="179">
        <v>0</v>
      </c>
      <c r="FG311" s="179">
        <v>0</v>
      </c>
      <c r="FH311" s="179">
        <v>0</v>
      </c>
      <c r="FI311" s="179">
        <v>0</v>
      </c>
      <c r="FJ311" s="179">
        <v>0</v>
      </c>
      <c r="FK311" s="179">
        <v>0</v>
      </c>
      <c r="FL311" s="179">
        <v>0</v>
      </c>
      <c r="FM311" s="179">
        <v>0</v>
      </c>
      <c r="FN311" s="179">
        <v>0</v>
      </c>
      <c r="FO311" s="179">
        <v>0</v>
      </c>
      <c r="FP311" s="179">
        <v>0</v>
      </c>
      <c r="FQ311" s="179">
        <v>0</v>
      </c>
      <c r="FR311" s="179">
        <v>0</v>
      </c>
      <c r="FS311" s="179">
        <v>0</v>
      </c>
      <c r="FT311" s="179">
        <v>0</v>
      </c>
      <c r="FU311" s="179">
        <v>0</v>
      </c>
      <c r="FV311" s="179">
        <v>179.39</v>
      </c>
      <c r="FW311" s="179">
        <v>236.75</v>
      </c>
      <c r="FX311" s="179">
        <v>0</v>
      </c>
      <c r="FY311" s="179">
        <v>0</v>
      </c>
      <c r="FZ311" s="179">
        <v>0</v>
      </c>
      <c r="GA311" s="179">
        <v>0</v>
      </c>
    </row>
    <row r="312" spans="2:183">
      <c r="B312" s="180" t="s">
        <v>10</v>
      </c>
      <c r="C312" s="181" t="s">
        <v>48</v>
      </c>
      <c r="D312" s="94">
        <v>0</v>
      </c>
      <c r="E312" s="95">
        <v>0</v>
      </c>
      <c r="F312" s="95">
        <v>0</v>
      </c>
      <c r="G312" s="95">
        <v>0</v>
      </c>
      <c r="H312" s="95">
        <v>0</v>
      </c>
      <c r="I312" s="95">
        <v>0</v>
      </c>
      <c r="J312" s="95">
        <v>0.4906190409527203</v>
      </c>
      <c r="K312" s="95">
        <v>0</v>
      </c>
      <c r="L312" s="95">
        <v>0</v>
      </c>
      <c r="M312" s="95">
        <v>0</v>
      </c>
      <c r="N312" s="95">
        <v>0</v>
      </c>
      <c r="O312" s="95">
        <v>0</v>
      </c>
      <c r="P312" s="95">
        <v>0</v>
      </c>
      <c r="Q312" s="95">
        <v>0</v>
      </c>
      <c r="R312" s="95">
        <v>0</v>
      </c>
      <c r="S312" s="95">
        <v>0</v>
      </c>
      <c r="T312" s="95">
        <v>0</v>
      </c>
      <c r="U312" s="95">
        <v>0</v>
      </c>
      <c r="V312" s="95">
        <v>0</v>
      </c>
      <c r="W312" s="95">
        <v>0</v>
      </c>
      <c r="X312" s="95">
        <v>0</v>
      </c>
      <c r="Y312" s="95">
        <v>0</v>
      </c>
      <c r="Z312" s="95">
        <v>0</v>
      </c>
      <c r="AA312" s="95">
        <v>0</v>
      </c>
      <c r="AB312" s="95">
        <v>0</v>
      </c>
      <c r="AC312" s="95">
        <v>0</v>
      </c>
      <c r="AD312" s="95">
        <v>0</v>
      </c>
      <c r="AE312" s="95">
        <v>0</v>
      </c>
      <c r="AF312" s="95">
        <v>0</v>
      </c>
      <c r="AG312" s="95">
        <v>0</v>
      </c>
      <c r="AH312" s="95">
        <v>0</v>
      </c>
      <c r="AI312" s="95">
        <v>0</v>
      </c>
      <c r="AJ312" s="95">
        <v>0</v>
      </c>
      <c r="AK312" s="95">
        <v>0</v>
      </c>
      <c r="AL312" s="95">
        <v>0</v>
      </c>
      <c r="AM312" s="95">
        <v>0</v>
      </c>
      <c r="AN312" s="95">
        <v>0</v>
      </c>
      <c r="AO312" s="95">
        <v>0</v>
      </c>
      <c r="AP312" s="95">
        <v>0</v>
      </c>
      <c r="AQ312" s="95">
        <v>0</v>
      </c>
      <c r="AR312" s="95">
        <v>0</v>
      </c>
      <c r="AS312" s="95">
        <v>0</v>
      </c>
      <c r="AT312" s="95">
        <v>0</v>
      </c>
      <c r="AU312" s="95">
        <v>0</v>
      </c>
      <c r="AV312" s="95">
        <v>0</v>
      </c>
      <c r="AW312" s="95">
        <v>0</v>
      </c>
      <c r="AX312" s="95">
        <v>0</v>
      </c>
      <c r="AY312" s="95">
        <v>0</v>
      </c>
      <c r="AZ312" s="95">
        <v>0</v>
      </c>
      <c r="BA312" s="95">
        <v>0</v>
      </c>
      <c r="BB312" s="95">
        <v>0</v>
      </c>
      <c r="BC312" s="95">
        <v>0</v>
      </c>
      <c r="BD312" s="95">
        <v>0</v>
      </c>
      <c r="BE312" s="95">
        <v>0</v>
      </c>
      <c r="BF312" s="95">
        <v>0</v>
      </c>
      <c r="BG312" s="95">
        <v>0</v>
      </c>
      <c r="BH312" s="95">
        <v>0</v>
      </c>
      <c r="BI312" s="95">
        <v>0</v>
      </c>
      <c r="BJ312" s="95">
        <v>0</v>
      </c>
      <c r="BK312" s="95">
        <v>0</v>
      </c>
      <c r="BL312" s="95">
        <v>0</v>
      </c>
      <c r="BM312" s="95">
        <v>0</v>
      </c>
      <c r="BN312" s="95">
        <v>0</v>
      </c>
      <c r="BO312" s="95">
        <v>0</v>
      </c>
      <c r="BP312" s="95">
        <v>0</v>
      </c>
      <c r="BQ312" s="95">
        <v>0</v>
      </c>
      <c r="BR312" s="95">
        <v>0</v>
      </c>
      <c r="BS312" s="95">
        <v>0</v>
      </c>
      <c r="BT312" s="95">
        <v>0</v>
      </c>
      <c r="BU312" s="95">
        <v>0</v>
      </c>
      <c r="BV312" s="95">
        <v>0</v>
      </c>
      <c r="BW312" s="95">
        <v>0</v>
      </c>
      <c r="BX312" s="95">
        <v>0</v>
      </c>
      <c r="BY312" s="95">
        <v>0</v>
      </c>
      <c r="BZ312" s="95">
        <v>0</v>
      </c>
      <c r="CA312" s="95">
        <v>0</v>
      </c>
      <c r="CB312" s="95">
        <v>0</v>
      </c>
      <c r="CC312" s="95">
        <v>0</v>
      </c>
      <c r="CD312" s="95">
        <v>0</v>
      </c>
      <c r="CE312" s="95">
        <v>0</v>
      </c>
      <c r="CF312" s="95">
        <v>0</v>
      </c>
      <c r="CG312" s="95">
        <v>0</v>
      </c>
      <c r="CH312" s="95">
        <v>0</v>
      </c>
      <c r="CI312" s="95">
        <v>0</v>
      </c>
      <c r="CJ312" s="95">
        <v>0</v>
      </c>
      <c r="CK312" s="95">
        <v>0</v>
      </c>
      <c r="CL312" s="95">
        <v>0</v>
      </c>
      <c r="CM312" s="95">
        <v>0</v>
      </c>
      <c r="CN312" s="95">
        <v>0</v>
      </c>
      <c r="CO312" s="95">
        <v>0</v>
      </c>
      <c r="CP312" s="95">
        <v>0</v>
      </c>
      <c r="CQ312" s="95">
        <v>0.2957774183991741</v>
      </c>
      <c r="CR312" s="95">
        <v>0</v>
      </c>
      <c r="CS312" s="95">
        <v>0</v>
      </c>
      <c r="CT312" s="95">
        <v>0</v>
      </c>
      <c r="CU312" s="95">
        <v>0</v>
      </c>
      <c r="CV312" s="95">
        <v>0</v>
      </c>
      <c r="CW312" s="95">
        <v>0</v>
      </c>
      <c r="CX312" s="95">
        <v>0</v>
      </c>
      <c r="CY312" s="95">
        <v>0</v>
      </c>
      <c r="CZ312" s="95">
        <v>0</v>
      </c>
      <c r="DA312" s="95">
        <v>0</v>
      </c>
      <c r="DB312" s="95">
        <v>0.2941362606723123</v>
      </c>
      <c r="DC312" s="95">
        <v>0.2942596272459112</v>
      </c>
      <c r="DD312" s="95">
        <v>0</v>
      </c>
      <c r="DE312" s="95">
        <v>0</v>
      </c>
      <c r="DF312" s="95">
        <v>0</v>
      </c>
      <c r="DG312" s="95">
        <v>0</v>
      </c>
      <c r="DH312" s="95">
        <v>0</v>
      </c>
      <c r="DI312" s="95">
        <v>0</v>
      </c>
      <c r="DJ312" s="95">
        <v>0</v>
      </c>
      <c r="DK312" s="95">
        <v>0</v>
      </c>
      <c r="DL312" s="95">
        <v>0</v>
      </c>
      <c r="DM312" s="95">
        <v>0</v>
      </c>
      <c r="DN312" s="95">
        <v>0.29418666406904503</v>
      </c>
      <c r="DO312" s="95">
        <v>0.29396670958880811</v>
      </c>
      <c r="DP312" s="95">
        <v>0</v>
      </c>
      <c r="DQ312" s="95">
        <v>0</v>
      </c>
      <c r="DR312" s="95">
        <v>0</v>
      </c>
      <c r="DS312" s="95">
        <v>0</v>
      </c>
      <c r="DT312" s="95">
        <v>0</v>
      </c>
      <c r="DU312" s="95">
        <v>0</v>
      </c>
      <c r="DV312" s="95">
        <v>0</v>
      </c>
      <c r="DW312" s="95">
        <v>0</v>
      </c>
      <c r="DX312" s="95">
        <v>0</v>
      </c>
      <c r="DY312" s="95">
        <v>0</v>
      </c>
      <c r="DZ312" s="95">
        <v>0.29429743042664852</v>
      </c>
      <c r="EA312" s="95">
        <v>0.2946549280905415</v>
      </c>
      <c r="EB312" s="95">
        <v>0</v>
      </c>
      <c r="EC312" s="95">
        <v>0</v>
      </c>
      <c r="ED312" s="95">
        <v>0</v>
      </c>
      <c r="EE312" s="95">
        <v>0</v>
      </c>
      <c r="EF312" s="95">
        <v>0</v>
      </c>
      <c r="EG312" s="95">
        <v>0</v>
      </c>
      <c r="EH312" s="95">
        <v>0</v>
      </c>
      <c r="EI312" s="95">
        <v>0</v>
      </c>
      <c r="EJ312" s="95">
        <v>0</v>
      </c>
      <c r="EK312" s="95">
        <v>0</v>
      </c>
      <c r="EL312" s="95">
        <v>0.29531420578602618</v>
      </c>
      <c r="EM312" s="95">
        <v>0.29778120280699688</v>
      </c>
      <c r="EN312" s="95">
        <v>0</v>
      </c>
      <c r="EO312" s="95">
        <v>0</v>
      </c>
      <c r="EP312" s="95">
        <v>0</v>
      </c>
      <c r="EQ312" s="95">
        <v>0</v>
      </c>
      <c r="ER312" s="95">
        <v>0</v>
      </c>
      <c r="ES312" s="95">
        <v>0</v>
      </c>
      <c r="ET312" s="95">
        <v>0</v>
      </c>
      <c r="EU312" s="95">
        <v>0</v>
      </c>
      <c r="EV312" s="95">
        <v>0</v>
      </c>
      <c r="EW312" s="95">
        <v>0</v>
      </c>
      <c r="EX312" s="95">
        <v>0.29487721139884271</v>
      </c>
      <c r="EY312" s="95">
        <v>0</v>
      </c>
      <c r="EZ312" s="95">
        <v>0</v>
      </c>
      <c r="FA312" s="95">
        <v>0</v>
      </c>
      <c r="FB312" s="95">
        <v>0</v>
      </c>
      <c r="FC312" s="95">
        <v>0</v>
      </c>
      <c r="FD312" s="95">
        <v>0</v>
      </c>
      <c r="FE312" s="95">
        <v>0</v>
      </c>
      <c r="FF312" s="95">
        <v>0</v>
      </c>
      <c r="FG312" s="95">
        <v>0</v>
      </c>
      <c r="FH312" s="95">
        <v>0</v>
      </c>
      <c r="FI312" s="95">
        <v>0</v>
      </c>
      <c r="FJ312" s="95">
        <v>0</v>
      </c>
      <c r="FK312" s="95">
        <v>0</v>
      </c>
      <c r="FL312" s="95">
        <v>0</v>
      </c>
      <c r="FM312" s="95">
        <v>0</v>
      </c>
      <c r="FN312" s="95">
        <v>0</v>
      </c>
      <c r="FO312" s="95">
        <v>0</v>
      </c>
      <c r="FP312" s="95">
        <v>0</v>
      </c>
      <c r="FQ312" s="95">
        <v>0</v>
      </c>
      <c r="FR312" s="95">
        <v>0</v>
      </c>
      <c r="FS312" s="95">
        <v>0</v>
      </c>
      <c r="FT312" s="95">
        <v>0</v>
      </c>
      <c r="FU312" s="95">
        <v>0</v>
      </c>
      <c r="FV312" s="95">
        <v>0.29484099764072191</v>
      </c>
      <c r="FW312" s="95">
        <v>0.29542332362955587</v>
      </c>
      <c r="FX312" s="95">
        <v>0</v>
      </c>
      <c r="FY312" s="95">
        <v>0</v>
      </c>
      <c r="FZ312" s="95">
        <v>0</v>
      </c>
      <c r="GA312" s="95">
        <v>0</v>
      </c>
    </row>
    <row r="313" spans="2:183">
      <c r="B313" s="44" t="s">
        <v>10</v>
      </c>
      <c r="C313" s="655" t="s">
        <v>273</v>
      </c>
      <c r="D313" s="182">
        <v>0</v>
      </c>
      <c r="E313" s="182">
        <v>0</v>
      </c>
      <c r="F313" s="182">
        <v>0</v>
      </c>
      <c r="G313" s="182">
        <v>0</v>
      </c>
      <c r="H313" s="182">
        <v>0</v>
      </c>
      <c r="I313" s="182">
        <v>0</v>
      </c>
      <c r="J313" s="182">
        <v>8411.1424999999999</v>
      </c>
      <c r="K313" s="182">
        <v>0</v>
      </c>
      <c r="L313" s="182">
        <v>0</v>
      </c>
      <c r="M313" s="182">
        <v>0</v>
      </c>
      <c r="N313" s="182">
        <v>0</v>
      </c>
      <c r="O313" s="182">
        <v>0</v>
      </c>
      <c r="P313" s="182">
        <v>0</v>
      </c>
      <c r="Q313" s="182">
        <v>0</v>
      </c>
      <c r="R313" s="182">
        <v>0</v>
      </c>
      <c r="S313" s="182">
        <v>0</v>
      </c>
      <c r="T313" s="182">
        <v>0</v>
      </c>
      <c r="U313" s="182">
        <v>0</v>
      </c>
      <c r="V313" s="182">
        <v>0</v>
      </c>
      <c r="W313" s="182">
        <v>0</v>
      </c>
      <c r="X313" s="182">
        <v>0</v>
      </c>
      <c r="Y313" s="182">
        <v>0</v>
      </c>
      <c r="Z313" s="182">
        <v>0</v>
      </c>
      <c r="AA313" s="182">
        <v>0</v>
      </c>
      <c r="AB313" s="182">
        <v>0</v>
      </c>
      <c r="AC313" s="182">
        <v>0</v>
      </c>
      <c r="AD313" s="182">
        <v>0</v>
      </c>
      <c r="AE313" s="182">
        <v>0</v>
      </c>
      <c r="AF313" s="182">
        <v>0</v>
      </c>
      <c r="AG313" s="182">
        <v>0</v>
      </c>
      <c r="AH313" s="182">
        <v>0</v>
      </c>
      <c r="AI313" s="182">
        <v>0</v>
      </c>
      <c r="AJ313" s="182">
        <v>0</v>
      </c>
      <c r="AK313" s="182">
        <v>0</v>
      </c>
      <c r="AL313" s="182">
        <v>0</v>
      </c>
      <c r="AM313" s="182">
        <v>0</v>
      </c>
      <c r="AN313" s="182">
        <v>0</v>
      </c>
      <c r="AO313" s="182">
        <v>0</v>
      </c>
      <c r="AP313" s="182">
        <v>0</v>
      </c>
      <c r="AQ313" s="182">
        <v>0</v>
      </c>
      <c r="AR313" s="182">
        <v>0</v>
      </c>
      <c r="AS313" s="182">
        <v>0</v>
      </c>
      <c r="AT313" s="182">
        <v>0</v>
      </c>
      <c r="AU313" s="182">
        <v>0</v>
      </c>
      <c r="AV313" s="182">
        <v>0</v>
      </c>
      <c r="AW313" s="182">
        <v>0</v>
      </c>
      <c r="AX313" s="182">
        <v>0</v>
      </c>
      <c r="AY313" s="182">
        <v>0</v>
      </c>
      <c r="AZ313" s="182">
        <v>0</v>
      </c>
      <c r="BA313" s="182">
        <v>0</v>
      </c>
      <c r="BB313" s="182">
        <v>0</v>
      </c>
      <c r="BC313" s="182">
        <v>0</v>
      </c>
      <c r="BD313" s="182">
        <v>0</v>
      </c>
      <c r="BE313" s="182">
        <v>0</v>
      </c>
      <c r="BF313" s="182">
        <v>0</v>
      </c>
      <c r="BG313" s="182">
        <v>0</v>
      </c>
      <c r="BH313" s="182">
        <v>0</v>
      </c>
      <c r="BI313" s="182">
        <v>0</v>
      </c>
      <c r="BJ313" s="182">
        <v>0</v>
      </c>
      <c r="BK313" s="182">
        <v>0</v>
      </c>
      <c r="BL313" s="182">
        <v>0</v>
      </c>
      <c r="BM313" s="182">
        <v>0</v>
      </c>
      <c r="BN313" s="182">
        <v>0</v>
      </c>
      <c r="BO313" s="182">
        <v>0</v>
      </c>
      <c r="BP313" s="182">
        <v>0</v>
      </c>
      <c r="BQ313" s="182">
        <v>0</v>
      </c>
      <c r="BR313" s="182">
        <v>0</v>
      </c>
      <c r="BS313" s="182">
        <v>0</v>
      </c>
      <c r="BT313" s="182">
        <v>0</v>
      </c>
      <c r="BU313" s="182">
        <v>0</v>
      </c>
      <c r="BV313" s="182">
        <v>0</v>
      </c>
      <c r="BW313" s="182">
        <v>0</v>
      </c>
      <c r="BX313" s="182">
        <v>0</v>
      </c>
      <c r="BY313" s="182">
        <v>0</v>
      </c>
      <c r="BZ313" s="182">
        <v>0</v>
      </c>
      <c r="CA313" s="182">
        <v>0</v>
      </c>
      <c r="CB313" s="182">
        <v>0</v>
      </c>
      <c r="CC313" s="182">
        <v>0</v>
      </c>
      <c r="CD313" s="182">
        <v>0</v>
      </c>
      <c r="CE313" s="182">
        <v>0</v>
      </c>
      <c r="CF313" s="182">
        <v>0</v>
      </c>
      <c r="CG313" s="182">
        <v>0</v>
      </c>
      <c r="CH313" s="182">
        <v>0</v>
      </c>
      <c r="CI313" s="182">
        <v>0</v>
      </c>
      <c r="CJ313" s="182">
        <v>0</v>
      </c>
      <c r="CK313" s="182">
        <v>0</v>
      </c>
      <c r="CL313" s="182">
        <v>0</v>
      </c>
      <c r="CM313" s="182">
        <v>0</v>
      </c>
      <c r="CN313" s="182">
        <v>0</v>
      </c>
      <c r="CO313" s="182">
        <v>0</v>
      </c>
      <c r="CP313" s="182">
        <v>0</v>
      </c>
      <c r="CQ313" s="182">
        <v>0</v>
      </c>
      <c r="CR313" s="182">
        <v>0</v>
      </c>
      <c r="CS313" s="182">
        <v>0</v>
      </c>
      <c r="CT313" s="182">
        <v>0</v>
      </c>
      <c r="CU313" s="182">
        <v>0</v>
      </c>
      <c r="CV313" s="182">
        <v>0</v>
      </c>
      <c r="CW313" s="182">
        <v>0</v>
      </c>
      <c r="CX313" s="182">
        <v>0</v>
      </c>
      <c r="CY313" s="182">
        <v>0</v>
      </c>
      <c r="CZ313" s="182">
        <v>0</v>
      </c>
      <c r="DA313" s="182">
        <v>0</v>
      </c>
      <c r="DB313" s="182">
        <v>0</v>
      </c>
      <c r="DC313" s="182">
        <v>0</v>
      </c>
      <c r="DD313" s="182">
        <v>0</v>
      </c>
      <c r="DE313" s="182">
        <v>0</v>
      </c>
      <c r="DF313" s="182">
        <v>0</v>
      </c>
      <c r="DG313" s="182">
        <v>0</v>
      </c>
      <c r="DH313" s="182">
        <v>0</v>
      </c>
      <c r="DI313" s="182">
        <v>0</v>
      </c>
      <c r="DJ313" s="182">
        <v>0</v>
      </c>
      <c r="DK313" s="182">
        <v>0</v>
      </c>
      <c r="DL313" s="182">
        <v>0</v>
      </c>
      <c r="DM313" s="182">
        <v>0</v>
      </c>
      <c r="DN313" s="182">
        <v>0</v>
      </c>
      <c r="DO313" s="182">
        <v>0</v>
      </c>
      <c r="DP313" s="182">
        <v>0</v>
      </c>
      <c r="DQ313" s="182">
        <v>0</v>
      </c>
      <c r="DR313" s="182">
        <v>0</v>
      </c>
      <c r="DS313" s="182">
        <v>0</v>
      </c>
      <c r="DT313" s="182">
        <v>0</v>
      </c>
      <c r="DU313" s="182">
        <v>0</v>
      </c>
      <c r="DV313" s="182">
        <v>0</v>
      </c>
      <c r="DW313" s="182">
        <v>0</v>
      </c>
      <c r="DX313" s="182">
        <v>0</v>
      </c>
      <c r="DY313" s="182">
        <v>0</v>
      </c>
      <c r="DZ313" s="182">
        <v>0</v>
      </c>
      <c r="EA313" s="182">
        <v>0</v>
      </c>
      <c r="EB313" s="182">
        <v>0</v>
      </c>
      <c r="EC313" s="182">
        <v>0</v>
      </c>
      <c r="ED313" s="182">
        <v>0</v>
      </c>
      <c r="EE313" s="182">
        <v>0</v>
      </c>
      <c r="EF313" s="182">
        <v>0</v>
      </c>
      <c r="EG313" s="182">
        <v>0</v>
      </c>
      <c r="EH313" s="182">
        <v>0</v>
      </c>
      <c r="EI313" s="182">
        <v>0</v>
      </c>
      <c r="EJ313" s="182">
        <v>0</v>
      </c>
      <c r="EK313" s="182">
        <v>0</v>
      </c>
      <c r="EL313" s="182">
        <v>0</v>
      </c>
      <c r="EM313" s="182">
        <v>0</v>
      </c>
      <c r="EN313" s="182">
        <v>0</v>
      </c>
      <c r="EO313" s="182">
        <v>0</v>
      </c>
      <c r="EP313" s="182">
        <v>0</v>
      </c>
      <c r="EQ313" s="182">
        <v>0</v>
      </c>
      <c r="ER313" s="182">
        <v>0</v>
      </c>
      <c r="ES313" s="182">
        <v>0</v>
      </c>
      <c r="ET313" s="182">
        <v>0</v>
      </c>
      <c r="EU313" s="182">
        <v>0</v>
      </c>
      <c r="EV313" s="182">
        <v>0</v>
      </c>
      <c r="EW313" s="182">
        <v>0</v>
      </c>
      <c r="EX313" s="182">
        <v>0</v>
      </c>
      <c r="EY313" s="182">
        <v>0</v>
      </c>
      <c r="EZ313" s="182">
        <v>0</v>
      </c>
      <c r="FA313" s="182">
        <v>0</v>
      </c>
      <c r="FB313" s="182">
        <v>0</v>
      </c>
      <c r="FC313" s="182">
        <v>0</v>
      </c>
      <c r="FD313" s="182">
        <v>0</v>
      </c>
      <c r="FE313" s="182">
        <v>0</v>
      </c>
      <c r="FF313" s="182">
        <v>0</v>
      </c>
      <c r="FG313" s="182">
        <v>0</v>
      </c>
      <c r="FH313" s="182">
        <v>0</v>
      </c>
      <c r="FI313" s="182">
        <v>0</v>
      </c>
      <c r="FJ313" s="182">
        <v>0</v>
      </c>
      <c r="FK313" s="182">
        <v>0</v>
      </c>
      <c r="FL313" s="182">
        <v>0</v>
      </c>
      <c r="FM313" s="182">
        <v>0</v>
      </c>
      <c r="FN313" s="182">
        <v>0</v>
      </c>
      <c r="FO313" s="182">
        <v>0</v>
      </c>
      <c r="FP313" s="182">
        <v>0</v>
      </c>
      <c r="FQ313" s="182">
        <v>0</v>
      </c>
      <c r="FR313" s="182">
        <v>0</v>
      </c>
      <c r="FS313" s="182">
        <v>0</v>
      </c>
      <c r="FT313" s="182">
        <v>0</v>
      </c>
      <c r="FU313" s="182">
        <v>0</v>
      </c>
      <c r="FV313" s="182">
        <v>0</v>
      </c>
      <c r="FW313" s="182">
        <v>0</v>
      </c>
      <c r="FX313" s="182">
        <v>0</v>
      </c>
      <c r="FY313" s="182">
        <v>0</v>
      </c>
      <c r="FZ313" s="182">
        <v>0</v>
      </c>
      <c r="GA313" s="182">
        <v>0</v>
      </c>
    </row>
    <row r="314" spans="2:183">
      <c r="B314" s="43" t="s">
        <v>10</v>
      </c>
      <c r="C314" s="652" t="s">
        <v>49</v>
      </c>
      <c r="D314" s="17">
        <v>744</v>
      </c>
      <c r="E314" s="17">
        <v>672</v>
      </c>
      <c r="F314" s="17">
        <v>744</v>
      </c>
      <c r="G314" s="17">
        <v>720</v>
      </c>
      <c r="H314" s="17">
        <v>744</v>
      </c>
      <c r="I314" s="17">
        <v>720</v>
      </c>
      <c r="J314" s="17">
        <v>744</v>
      </c>
      <c r="K314" s="17">
        <v>744</v>
      </c>
      <c r="L314" s="17">
        <v>720</v>
      </c>
      <c r="M314" s="17">
        <v>744</v>
      </c>
      <c r="N314" s="17">
        <v>720</v>
      </c>
      <c r="O314" s="17">
        <v>744</v>
      </c>
      <c r="P314" s="17">
        <v>744</v>
      </c>
      <c r="Q314" s="17">
        <v>672</v>
      </c>
      <c r="R314" s="17">
        <v>744</v>
      </c>
      <c r="S314" s="17">
        <v>720</v>
      </c>
      <c r="T314" s="17">
        <v>744</v>
      </c>
      <c r="U314" s="17">
        <v>720</v>
      </c>
      <c r="V314" s="17">
        <v>744</v>
      </c>
      <c r="W314" s="17">
        <v>744</v>
      </c>
      <c r="X314" s="17">
        <v>720</v>
      </c>
      <c r="Y314" s="17">
        <v>744</v>
      </c>
      <c r="Z314" s="17">
        <v>720</v>
      </c>
      <c r="AA314" s="17">
        <v>744</v>
      </c>
      <c r="AB314" s="17">
        <v>744</v>
      </c>
      <c r="AC314" s="17">
        <v>672</v>
      </c>
      <c r="AD314" s="17">
        <v>744</v>
      </c>
      <c r="AE314" s="17">
        <v>720</v>
      </c>
      <c r="AF314" s="17">
        <v>744</v>
      </c>
      <c r="AG314" s="17">
        <v>720</v>
      </c>
      <c r="AH314" s="17">
        <v>744</v>
      </c>
      <c r="AI314" s="17">
        <v>744</v>
      </c>
      <c r="AJ314" s="17">
        <v>720</v>
      </c>
      <c r="AK314" s="17">
        <v>744</v>
      </c>
      <c r="AL314" s="17">
        <v>720</v>
      </c>
      <c r="AM314" s="17">
        <v>744</v>
      </c>
      <c r="AN314" s="17">
        <v>744</v>
      </c>
      <c r="AO314" s="17">
        <v>696</v>
      </c>
      <c r="AP314" s="17">
        <v>744</v>
      </c>
      <c r="AQ314" s="17">
        <v>720</v>
      </c>
      <c r="AR314" s="17">
        <v>744</v>
      </c>
      <c r="AS314" s="17">
        <v>720</v>
      </c>
      <c r="AT314" s="17">
        <v>744</v>
      </c>
      <c r="AU314" s="17">
        <v>744</v>
      </c>
      <c r="AV314" s="17">
        <v>720</v>
      </c>
      <c r="AW314" s="17">
        <v>744</v>
      </c>
      <c r="AX314" s="17">
        <v>720</v>
      </c>
      <c r="AY314" s="17">
        <v>744</v>
      </c>
      <c r="AZ314" s="17">
        <v>744</v>
      </c>
      <c r="BA314" s="17">
        <v>672</v>
      </c>
      <c r="BB314" s="17">
        <v>744</v>
      </c>
      <c r="BC314" s="17">
        <v>720</v>
      </c>
      <c r="BD314" s="17">
        <v>744</v>
      </c>
      <c r="BE314" s="17">
        <v>720</v>
      </c>
      <c r="BF314" s="17">
        <v>744</v>
      </c>
      <c r="BG314" s="17">
        <v>744</v>
      </c>
      <c r="BH314" s="17">
        <v>720</v>
      </c>
      <c r="BI314" s="17">
        <v>744</v>
      </c>
      <c r="BJ314" s="17">
        <v>720</v>
      </c>
      <c r="BK314" s="17">
        <v>744</v>
      </c>
      <c r="BL314" s="17">
        <v>744</v>
      </c>
      <c r="BM314" s="17">
        <v>672</v>
      </c>
      <c r="BN314" s="17">
        <v>744</v>
      </c>
      <c r="BO314" s="17">
        <v>720</v>
      </c>
      <c r="BP314" s="17">
        <v>744</v>
      </c>
      <c r="BQ314" s="17">
        <v>720</v>
      </c>
      <c r="BR314" s="17">
        <v>744</v>
      </c>
      <c r="BS314" s="17">
        <v>744</v>
      </c>
      <c r="BT314" s="17">
        <v>720</v>
      </c>
      <c r="BU314" s="17">
        <v>744</v>
      </c>
      <c r="BV314" s="17">
        <v>720</v>
      </c>
      <c r="BW314" s="17">
        <v>744</v>
      </c>
      <c r="BX314" s="17">
        <v>744</v>
      </c>
      <c r="BY314" s="17">
        <v>672</v>
      </c>
      <c r="BZ314" s="17">
        <v>744</v>
      </c>
      <c r="CA314" s="17">
        <v>720</v>
      </c>
      <c r="CB314" s="17">
        <v>744</v>
      </c>
      <c r="CC314" s="17">
        <v>720</v>
      </c>
      <c r="CD314" s="17">
        <v>744</v>
      </c>
      <c r="CE314" s="17">
        <v>744</v>
      </c>
      <c r="CF314" s="17">
        <v>720</v>
      </c>
      <c r="CG314" s="17">
        <v>744</v>
      </c>
      <c r="CH314" s="17">
        <v>720</v>
      </c>
      <c r="CI314" s="17">
        <v>744</v>
      </c>
      <c r="CJ314" s="17">
        <v>744</v>
      </c>
      <c r="CK314" s="17">
        <v>696</v>
      </c>
      <c r="CL314" s="17">
        <v>744</v>
      </c>
      <c r="CM314" s="17">
        <v>720</v>
      </c>
      <c r="CN314" s="17">
        <v>744</v>
      </c>
      <c r="CO314" s="17">
        <v>720</v>
      </c>
      <c r="CP314" s="17">
        <v>744</v>
      </c>
      <c r="CQ314" s="17">
        <v>744</v>
      </c>
      <c r="CR314" s="17">
        <v>720</v>
      </c>
      <c r="CS314" s="17">
        <v>744</v>
      </c>
      <c r="CT314" s="17">
        <v>720</v>
      </c>
      <c r="CU314" s="17">
        <v>744</v>
      </c>
      <c r="CV314" s="17">
        <v>744</v>
      </c>
      <c r="CW314" s="17">
        <v>672</v>
      </c>
      <c r="CX314" s="17">
        <v>744</v>
      </c>
      <c r="CY314" s="17">
        <v>720</v>
      </c>
      <c r="CZ314" s="17">
        <v>744</v>
      </c>
      <c r="DA314" s="17">
        <v>720</v>
      </c>
      <c r="DB314" s="17">
        <v>744</v>
      </c>
      <c r="DC314" s="17">
        <v>744</v>
      </c>
      <c r="DD314" s="17">
        <v>720</v>
      </c>
      <c r="DE314" s="17">
        <v>744</v>
      </c>
      <c r="DF314" s="17">
        <v>720</v>
      </c>
      <c r="DG314" s="17">
        <v>744</v>
      </c>
      <c r="DH314" s="17">
        <v>744</v>
      </c>
      <c r="DI314" s="17">
        <v>672</v>
      </c>
      <c r="DJ314" s="17">
        <v>744</v>
      </c>
      <c r="DK314" s="17">
        <v>720</v>
      </c>
      <c r="DL314" s="17">
        <v>744</v>
      </c>
      <c r="DM314" s="17">
        <v>720</v>
      </c>
      <c r="DN314" s="17">
        <v>744</v>
      </c>
      <c r="DO314" s="17">
        <v>744</v>
      </c>
      <c r="DP314" s="17">
        <v>720</v>
      </c>
      <c r="DQ314" s="17">
        <v>744</v>
      </c>
      <c r="DR314" s="17">
        <v>720</v>
      </c>
      <c r="DS314" s="17">
        <v>744</v>
      </c>
      <c r="DT314" s="17">
        <v>744</v>
      </c>
      <c r="DU314" s="17">
        <v>672</v>
      </c>
      <c r="DV314" s="17">
        <v>744</v>
      </c>
      <c r="DW314" s="17">
        <v>720</v>
      </c>
      <c r="DX314" s="17">
        <v>744</v>
      </c>
      <c r="DY314" s="17">
        <v>720</v>
      </c>
      <c r="DZ314" s="17">
        <v>744</v>
      </c>
      <c r="EA314" s="17">
        <v>744</v>
      </c>
      <c r="EB314" s="17">
        <v>720</v>
      </c>
      <c r="EC314" s="17">
        <v>744</v>
      </c>
      <c r="ED314" s="17">
        <v>720</v>
      </c>
      <c r="EE314" s="17">
        <v>744</v>
      </c>
      <c r="EF314" s="17">
        <v>744</v>
      </c>
      <c r="EG314" s="17">
        <v>696</v>
      </c>
      <c r="EH314" s="17">
        <v>744</v>
      </c>
      <c r="EI314" s="17">
        <v>720</v>
      </c>
      <c r="EJ314" s="17">
        <v>744</v>
      </c>
      <c r="EK314" s="17">
        <v>720</v>
      </c>
      <c r="EL314" s="17">
        <v>744</v>
      </c>
      <c r="EM314" s="17">
        <v>744</v>
      </c>
      <c r="EN314" s="17">
        <v>720</v>
      </c>
      <c r="EO314" s="17">
        <v>744</v>
      </c>
      <c r="EP314" s="17">
        <v>720</v>
      </c>
      <c r="EQ314" s="17">
        <v>744</v>
      </c>
      <c r="ER314" s="17">
        <v>744</v>
      </c>
      <c r="ES314" s="17">
        <v>672</v>
      </c>
      <c r="ET314" s="17">
        <v>744</v>
      </c>
      <c r="EU314" s="17">
        <v>720</v>
      </c>
      <c r="EV314" s="17">
        <v>744</v>
      </c>
      <c r="EW314" s="17">
        <v>720</v>
      </c>
      <c r="EX314" s="17">
        <v>744</v>
      </c>
      <c r="EY314" s="17">
        <v>744</v>
      </c>
      <c r="EZ314" s="17">
        <v>720</v>
      </c>
      <c r="FA314" s="17">
        <v>744</v>
      </c>
      <c r="FB314" s="17">
        <v>720</v>
      </c>
      <c r="FC314" s="17">
        <v>744</v>
      </c>
      <c r="FD314" s="17">
        <v>744</v>
      </c>
      <c r="FE314" s="17">
        <v>672</v>
      </c>
      <c r="FF314" s="17">
        <v>744</v>
      </c>
      <c r="FG314" s="17">
        <v>720</v>
      </c>
      <c r="FH314" s="17">
        <v>744</v>
      </c>
      <c r="FI314" s="17">
        <v>720</v>
      </c>
      <c r="FJ314" s="17">
        <v>744</v>
      </c>
      <c r="FK314" s="17">
        <v>744</v>
      </c>
      <c r="FL314" s="17">
        <v>720</v>
      </c>
      <c r="FM314" s="17">
        <v>744</v>
      </c>
      <c r="FN314" s="17">
        <v>720</v>
      </c>
      <c r="FO314" s="17">
        <v>744</v>
      </c>
      <c r="FP314" s="17">
        <v>744</v>
      </c>
      <c r="FQ314" s="17">
        <v>672</v>
      </c>
      <c r="FR314" s="17">
        <v>744</v>
      </c>
      <c r="FS314" s="17">
        <v>720</v>
      </c>
      <c r="FT314" s="17">
        <v>744</v>
      </c>
      <c r="FU314" s="17">
        <v>720</v>
      </c>
      <c r="FV314" s="17">
        <v>744</v>
      </c>
      <c r="FW314" s="17">
        <v>744</v>
      </c>
      <c r="FX314" s="17">
        <v>720</v>
      </c>
      <c r="FY314" s="17">
        <v>744</v>
      </c>
      <c r="FZ314" s="17">
        <v>720</v>
      </c>
      <c r="GA314" s="17">
        <v>744</v>
      </c>
    </row>
    <row r="315" spans="2:183">
      <c r="B315" s="43" t="s">
        <v>10</v>
      </c>
      <c r="C315" s="653" t="s">
        <v>50</v>
      </c>
      <c r="D315" s="85">
        <v>0</v>
      </c>
      <c r="E315" s="85">
        <v>0</v>
      </c>
      <c r="F315" s="85">
        <v>0</v>
      </c>
      <c r="G315" s="85">
        <v>0</v>
      </c>
      <c r="H315" s="85">
        <v>0</v>
      </c>
      <c r="I315" s="85">
        <v>0</v>
      </c>
      <c r="J315" s="85">
        <v>611356.36</v>
      </c>
      <c r="K315" s="85">
        <v>0</v>
      </c>
      <c r="L315" s="85">
        <v>0</v>
      </c>
      <c r="M315" s="85">
        <v>0</v>
      </c>
      <c r="N315" s="85">
        <v>0</v>
      </c>
      <c r="O315" s="85">
        <v>0</v>
      </c>
      <c r="P315" s="85">
        <v>0</v>
      </c>
      <c r="Q315" s="85">
        <v>0</v>
      </c>
      <c r="R315" s="85">
        <v>0</v>
      </c>
      <c r="S315" s="85">
        <v>0</v>
      </c>
      <c r="T315" s="85">
        <v>0</v>
      </c>
      <c r="U315" s="85">
        <v>0</v>
      </c>
      <c r="V315" s="85">
        <v>0</v>
      </c>
      <c r="W315" s="85">
        <v>0</v>
      </c>
      <c r="X315" s="85">
        <v>0</v>
      </c>
      <c r="Y315" s="85">
        <v>0</v>
      </c>
      <c r="Z315" s="85">
        <v>0</v>
      </c>
      <c r="AA315" s="85">
        <v>0</v>
      </c>
      <c r="AB315" s="85">
        <v>0</v>
      </c>
      <c r="AC315" s="85">
        <v>0</v>
      </c>
      <c r="AD315" s="85">
        <v>0</v>
      </c>
      <c r="AE315" s="85">
        <v>0</v>
      </c>
      <c r="AF315" s="85">
        <v>0</v>
      </c>
      <c r="AG315" s="85">
        <v>0</v>
      </c>
      <c r="AH315" s="85">
        <v>0</v>
      </c>
      <c r="AI315" s="85">
        <v>0</v>
      </c>
      <c r="AJ315" s="85">
        <v>0</v>
      </c>
      <c r="AK315" s="85">
        <v>0</v>
      </c>
      <c r="AL315" s="85">
        <v>0</v>
      </c>
      <c r="AM315" s="85">
        <v>0</v>
      </c>
      <c r="AN315" s="85">
        <v>0</v>
      </c>
      <c r="AO315" s="85">
        <v>0</v>
      </c>
      <c r="AP315" s="85">
        <v>0</v>
      </c>
      <c r="AQ315" s="85">
        <v>0</v>
      </c>
      <c r="AR315" s="85">
        <v>0</v>
      </c>
      <c r="AS315" s="85">
        <v>0</v>
      </c>
      <c r="AT315" s="85">
        <v>0</v>
      </c>
      <c r="AU315" s="85">
        <v>0</v>
      </c>
      <c r="AV315" s="85">
        <v>0</v>
      </c>
      <c r="AW315" s="85">
        <v>0</v>
      </c>
      <c r="AX315" s="85">
        <v>0</v>
      </c>
      <c r="AY315" s="85">
        <v>0</v>
      </c>
      <c r="AZ315" s="85">
        <v>0</v>
      </c>
      <c r="BA315" s="85">
        <v>0</v>
      </c>
      <c r="BB315" s="85">
        <v>0</v>
      </c>
      <c r="BC315" s="85">
        <v>0</v>
      </c>
      <c r="BD315" s="85">
        <v>0</v>
      </c>
      <c r="BE315" s="85">
        <v>0</v>
      </c>
      <c r="BF315" s="85">
        <v>0</v>
      </c>
      <c r="BG315" s="85">
        <v>0</v>
      </c>
      <c r="BH315" s="85">
        <v>0</v>
      </c>
      <c r="BI315" s="85">
        <v>0</v>
      </c>
      <c r="BJ315" s="85">
        <v>0</v>
      </c>
      <c r="BK315" s="85">
        <v>0</v>
      </c>
      <c r="BL315" s="85">
        <v>0</v>
      </c>
      <c r="BM315" s="85">
        <v>0</v>
      </c>
      <c r="BN315" s="85">
        <v>0</v>
      </c>
      <c r="BO315" s="85">
        <v>0</v>
      </c>
      <c r="BP315" s="85">
        <v>0</v>
      </c>
      <c r="BQ315" s="85">
        <v>0</v>
      </c>
      <c r="BR315" s="85">
        <v>0</v>
      </c>
      <c r="BS315" s="85">
        <v>0</v>
      </c>
      <c r="BT315" s="85">
        <v>0</v>
      </c>
      <c r="BU315" s="85">
        <v>0</v>
      </c>
      <c r="BV315" s="85">
        <v>0</v>
      </c>
      <c r="BW315" s="85">
        <v>0</v>
      </c>
      <c r="BX315" s="85">
        <v>0</v>
      </c>
      <c r="BY315" s="85">
        <v>0</v>
      </c>
      <c r="BZ315" s="85">
        <v>0</v>
      </c>
      <c r="CA315" s="85">
        <v>0</v>
      </c>
      <c r="CB315" s="85">
        <v>0</v>
      </c>
      <c r="CC315" s="85">
        <v>0</v>
      </c>
      <c r="CD315" s="85">
        <v>0</v>
      </c>
      <c r="CE315" s="85">
        <v>0</v>
      </c>
      <c r="CF315" s="85">
        <v>0</v>
      </c>
      <c r="CG315" s="85">
        <v>0</v>
      </c>
      <c r="CH315" s="85">
        <v>0</v>
      </c>
      <c r="CI315" s="85">
        <v>0</v>
      </c>
      <c r="CJ315" s="85">
        <v>0</v>
      </c>
      <c r="CK315" s="85">
        <v>0</v>
      </c>
      <c r="CL315" s="85">
        <v>0</v>
      </c>
      <c r="CM315" s="85">
        <v>0</v>
      </c>
      <c r="CN315" s="85">
        <v>0</v>
      </c>
      <c r="CO315" s="85">
        <v>0</v>
      </c>
      <c r="CP315" s="85">
        <v>0</v>
      </c>
      <c r="CQ315" s="85">
        <v>147191.88</v>
      </c>
      <c r="CR315" s="85">
        <v>0</v>
      </c>
      <c r="CS315" s="85">
        <v>0</v>
      </c>
      <c r="CT315" s="85">
        <v>0</v>
      </c>
      <c r="CU315" s="85">
        <v>0</v>
      </c>
      <c r="CV315" s="85">
        <v>0</v>
      </c>
      <c r="CW315" s="85">
        <v>0</v>
      </c>
      <c r="CX315" s="85">
        <v>0</v>
      </c>
      <c r="CY315" s="85">
        <v>0</v>
      </c>
      <c r="CZ315" s="85">
        <v>0</v>
      </c>
      <c r="DA315" s="85">
        <v>0</v>
      </c>
      <c r="DB315" s="85">
        <v>1332476.18</v>
      </c>
      <c r="DC315" s="85">
        <v>1198246.9600000002</v>
      </c>
      <c r="DD315" s="85">
        <v>0</v>
      </c>
      <c r="DE315" s="85">
        <v>0</v>
      </c>
      <c r="DF315" s="85">
        <v>0</v>
      </c>
      <c r="DG315" s="85">
        <v>0</v>
      </c>
      <c r="DH315" s="85">
        <v>0</v>
      </c>
      <c r="DI315" s="85">
        <v>0</v>
      </c>
      <c r="DJ315" s="85">
        <v>0</v>
      </c>
      <c r="DK315" s="85">
        <v>0</v>
      </c>
      <c r="DL315" s="85">
        <v>0</v>
      </c>
      <c r="DM315" s="85">
        <v>0</v>
      </c>
      <c r="DN315" s="85">
        <v>967396.84</v>
      </c>
      <c r="DO315" s="85">
        <v>1108845.33</v>
      </c>
      <c r="DP315" s="85">
        <v>0</v>
      </c>
      <c r="DQ315" s="85">
        <v>0</v>
      </c>
      <c r="DR315" s="85">
        <v>0</v>
      </c>
      <c r="DS315" s="85">
        <v>0</v>
      </c>
      <c r="DT315" s="85">
        <v>0</v>
      </c>
      <c r="DU315" s="85">
        <v>0</v>
      </c>
      <c r="DV315" s="85">
        <v>0</v>
      </c>
      <c r="DW315" s="85">
        <v>0</v>
      </c>
      <c r="DX315" s="85">
        <v>0</v>
      </c>
      <c r="DY315" s="85">
        <v>0</v>
      </c>
      <c r="DZ315" s="85">
        <v>755901.41999999993</v>
      </c>
      <c r="EA315" s="85">
        <v>297693.96000000002</v>
      </c>
      <c r="EB315" s="85">
        <v>0</v>
      </c>
      <c r="EC315" s="85">
        <v>0</v>
      </c>
      <c r="ED315" s="85">
        <v>0</v>
      </c>
      <c r="EE315" s="85">
        <v>0</v>
      </c>
      <c r="EF315" s="85">
        <v>0</v>
      </c>
      <c r="EG315" s="85">
        <v>0</v>
      </c>
      <c r="EH315" s="85">
        <v>0</v>
      </c>
      <c r="EI315" s="85">
        <v>0</v>
      </c>
      <c r="EJ315" s="85">
        <v>0</v>
      </c>
      <c r="EK315" s="85">
        <v>0</v>
      </c>
      <c r="EL315" s="85">
        <v>318490.71000000002</v>
      </c>
      <c r="EM315" s="85">
        <v>55446.15</v>
      </c>
      <c r="EN315" s="85">
        <v>0</v>
      </c>
      <c r="EO315" s="85">
        <v>0</v>
      </c>
      <c r="EP315" s="85">
        <v>0</v>
      </c>
      <c r="EQ315" s="85">
        <v>0</v>
      </c>
      <c r="ER315" s="85">
        <v>0</v>
      </c>
      <c r="ES315" s="85">
        <v>0</v>
      </c>
      <c r="ET315" s="85">
        <v>0</v>
      </c>
      <c r="EU315" s="85">
        <v>0</v>
      </c>
      <c r="EV315" s="85">
        <v>0</v>
      </c>
      <c r="EW315" s="85">
        <v>0</v>
      </c>
      <c r="EX315" s="85">
        <v>240227.27</v>
      </c>
      <c r="EY315" s="85">
        <v>0</v>
      </c>
      <c r="EZ315" s="85">
        <v>0</v>
      </c>
      <c r="FA315" s="85">
        <v>0</v>
      </c>
      <c r="FB315" s="85">
        <v>0</v>
      </c>
      <c r="FC315" s="85">
        <v>0</v>
      </c>
      <c r="FD315" s="85">
        <v>0</v>
      </c>
      <c r="FE315" s="85">
        <v>0</v>
      </c>
      <c r="FF315" s="85">
        <v>0</v>
      </c>
      <c r="FG315" s="85">
        <v>0</v>
      </c>
      <c r="FH315" s="85">
        <v>0</v>
      </c>
      <c r="FI315" s="85">
        <v>0</v>
      </c>
      <c r="FJ315" s="85">
        <v>0</v>
      </c>
      <c r="FK315" s="85">
        <v>0</v>
      </c>
      <c r="FL315" s="85">
        <v>0</v>
      </c>
      <c r="FM315" s="85">
        <v>0</v>
      </c>
      <c r="FN315" s="85">
        <v>0</v>
      </c>
      <c r="FO315" s="85">
        <v>0</v>
      </c>
      <c r="FP315" s="85">
        <v>0</v>
      </c>
      <c r="FQ315" s="85">
        <v>0</v>
      </c>
      <c r="FR315" s="85">
        <v>0</v>
      </c>
      <c r="FS315" s="85">
        <v>0</v>
      </c>
      <c r="FT315" s="85">
        <v>0</v>
      </c>
      <c r="FU315" s="85">
        <v>0</v>
      </c>
      <c r="FV315" s="85">
        <v>166939.39000000001</v>
      </c>
      <c r="FW315" s="85">
        <v>237864.93</v>
      </c>
      <c r="FX315" s="85">
        <v>0</v>
      </c>
      <c r="FY315" s="85">
        <v>0</v>
      </c>
      <c r="FZ315" s="85">
        <v>0</v>
      </c>
      <c r="GA315" s="85">
        <v>0</v>
      </c>
    </row>
    <row r="316" spans="2:183">
      <c r="B316" s="43" t="s">
        <v>10</v>
      </c>
      <c r="C316" s="653" t="s">
        <v>51</v>
      </c>
      <c r="D316" s="86">
        <v>0</v>
      </c>
      <c r="E316" s="86">
        <v>0</v>
      </c>
      <c r="F316" s="86">
        <v>0</v>
      </c>
      <c r="G316" s="86">
        <v>0</v>
      </c>
      <c r="H316" s="86">
        <v>0</v>
      </c>
      <c r="I316" s="86">
        <v>0</v>
      </c>
      <c r="J316" s="86">
        <v>41.439460448722294</v>
      </c>
      <c r="K316" s="86">
        <v>0</v>
      </c>
      <c r="L316" s="86">
        <v>0</v>
      </c>
      <c r="M316" s="86">
        <v>0</v>
      </c>
      <c r="N316" s="86">
        <v>0</v>
      </c>
      <c r="O316" s="86">
        <v>0</v>
      </c>
      <c r="P316" s="86">
        <v>0</v>
      </c>
      <c r="Q316" s="86">
        <v>0</v>
      </c>
      <c r="R316" s="86">
        <v>0</v>
      </c>
      <c r="S316" s="86">
        <v>0</v>
      </c>
      <c r="T316" s="86">
        <v>0</v>
      </c>
      <c r="U316" s="86">
        <v>0</v>
      </c>
      <c r="V316" s="86">
        <v>0</v>
      </c>
      <c r="W316" s="86">
        <v>0</v>
      </c>
      <c r="X316" s="86">
        <v>0</v>
      </c>
      <c r="Y316" s="86">
        <v>0</v>
      </c>
      <c r="Z316" s="86">
        <v>0</v>
      </c>
      <c r="AA316" s="86">
        <v>0</v>
      </c>
      <c r="AB316" s="86">
        <v>0</v>
      </c>
      <c r="AC316" s="86">
        <v>0</v>
      </c>
      <c r="AD316" s="86">
        <v>0</v>
      </c>
      <c r="AE316" s="86">
        <v>0</v>
      </c>
      <c r="AF316" s="86">
        <v>0</v>
      </c>
      <c r="AG316" s="86">
        <v>0</v>
      </c>
      <c r="AH316" s="86">
        <v>0</v>
      </c>
      <c r="AI316" s="86">
        <v>0</v>
      </c>
      <c r="AJ316" s="86">
        <v>0</v>
      </c>
      <c r="AK316" s="86">
        <v>0</v>
      </c>
      <c r="AL316" s="86">
        <v>0</v>
      </c>
      <c r="AM316" s="86">
        <v>0</v>
      </c>
      <c r="AN316" s="86">
        <v>0</v>
      </c>
      <c r="AO316" s="86">
        <v>0</v>
      </c>
      <c r="AP316" s="86">
        <v>0</v>
      </c>
      <c r="AQ316" s="86">
        <v>0</v>
      </c>
      <c r="AR316" s="86">
        <v>0</v>
      </c>
      <c r="AS316" s="86">
        <v>0</v>
      </c>
      <c r="AT316" s="86">
        <v>0</v>
      </c>
      <c r="AU316" s="86">
        <v>0</v>
      </c>
      <c r="AV316" s="86">
        <v>0</v>
      </c>
      <c r="AW316" s="86">
        <v>0</v>
      </c>
      <c r="AX316" s="86">
        <v>0</v>
      </c>
      <c r="AY316" s="86">
        <v>0</v>
      </c>
      <c r="AZ316" s="86">
        <v>0</v>
      </c>
      <c r="BA316" s="86">
        <v>0</v>
      </c>
      <c r="BB316" s="86">
        <v>0</v>
      </c>
      <c r="BC316" s="86">
        <v>0</v>
      </c>
      <c r="BD316" s="86">
        <v>0</v>
      </c>
      <c r="BE316" s="86">
        <v>0</v>
      </c>
      <c r="BF316" s="86">
        <v>0</v>
      </c>
      <c r="BG316" s="86">
        <v>0</v>
      </c>
      <c r="BH316" s="86">
        <v>0</v>
      </c>
      <c r="BI316" s="86">
        <v>0</v>
      </c>
      <c r="BJ316" s="86">
        <v>0</v>
      </c>
      <c r="BK316" s="86">
        <v>0</v>
      </c>
      <c r="BL316" s="86">
        <v>0</v>
      </c>
      <c r="BM316" s="86">
        <v>0</v>
      </c>
      <c r="BN316" s="86">
        <v>0</v>
      </c>
      <c r="BO316" s="86">
        <v>0</v>
      </c>
      <c r="BP316" s="86">
        <v>0</v>
      </c>
      <c r="BQ316" s="86">
        <v>0</v>
      </c>
      <c r="BR316" s="86">
        <v>0</v>
      </c>
      <c r="BS316" s="86">
        <v>0</v>
      </c>
      <c r="BT316" s="86">
        <v>0</v>
      </c>
      <c r="BU316" s="86">
        <v>0</v>
      </c>
      <c r="BV316" s="86">
        <v>0</v>
      </c>
      <c r="BW316" s="86">
        <v>0</v>
      </c>
      <c r="BX316" s="86">
        <v>0</v>
      </c>
      <c r="BY316" s="86">
        <v>0</v>
      </c>
      <c r="BZ316" s="86">
        <v>0</v>
      </c>
      <c r="CA316" s="86">
        <v>0</v>
      </c>
      <c r="CB316" s="86">
        <v>0</v>
      </c>
      <c r="CC316" s="86">
        <v>0</v>
      </c>
      <c r="CD316" s="86">
        <v>0</v>
      </c>
      <c r="CE316" s="86">
        <v>0</v>
      </c>
      <c r="CF316" s="86">
        <v>0</v>
      </c>
      <c r="CG316" s="86">
        <v>0</v>
      </c>
      <c r="CH316" s="86">
        <v>0</v>
      </c>
      <c r="CI316" s="86">
        <v>0</v>
      </c>
      <c r="CJ316" s="86">
        <v>0</v>
      </c>
      <c r="CK316" s="86">
        <v>0</v>
      </c>
      <c r="CL316" s="86">
        <v>0</v>
      </c>
      <c r="CM316" s="86">
        <v>0</v>
      </c>
      <c r="CN316" s="86">
        <v>0</v>
      </c>
      <c r="CO316" s="86">
        <v>0</v>
      </c>
      <c r="CP316" s="86">
        <v>0</v>
      </c>
      <c r="CQ316" s="86">
        <v>95.828046874999998</v>
      </c>
      <c r="CR316" s="86">
        <v>0</v>
      </c>
      <c r="CS316" s="86">
        <v>0</v>
      </c>
      <c r="CT316" s="86">
        <v>0</v>
      </c>
      <c r="CU316" s="86">
        <v>0</v>
      </c>
      <c r="CV316" s="86">
        <v>0</v>
      </c>
      <c r="CW316" s="86">
        <v>0</v>
      </c>
      <c r="CX316" s="86">
        <v>0</v>
      </c>
      <c r="CY316" s="86">
        <v>0</v>
      </c>
      <c r="CZ316" s="86">
        <v>0</v>
      </c>
      <c r="DA316" s="86">
        <v>0</v>
      </c>
      <c r="DB316" s="86">
        <v>91.203023956194386</v>
      </c>
      <c r="DC316" s="86">
        <v>92.628862090290681</v>
      </c>
      <c r="DD316" s="86">
        <v>0</v>
      </c>
      <c r="DE316" s="86">
        <v>0</v>
      </c>
      <c r="DF316" s="86">
        <v>0</v>
      </c>
      <c r="DG316" s="86">
        <v>0</v>
      </c>
      <c r="DH316" s="86">
        <v>0</v>
      </c>
      <c r="DI316" s="86">
        <v>0</v>
      </c>
      <c r="DJ316" s="86">
        <v>0</v>
      </c>
      <c r="DK316" s="86">
        <v>0</v>
      </c>
      <c r="DL316" s="86">
        <v>0</v>
      </c>
      <c r="DM316" s="86">
        <v>0</v>
      </c>
      <c r="DN316" s="86">
        <v>99.536664265870968</v>
      </c>
      <c r="DO316" s="86">
        <v>97.712841910468811</v>
      </c>
      <c r="DP316" s="86">
        <v>0</v>
      </c>
      <c r="DQ316" s="86">
        <v>0</v>
      </c>
      <c r="DR316" s="86">
        <v>0</v>
      </c>
      <c r="DS316" s="86">
        <v>0</v>
      </c>
      <c r="DT316" s="86">
        <v>0</v>
      </c>
      <c r="DU316" s="86">
        <v>0</v>
      </c>
      <c r="DV316" s="86">
        <v>0</v>
      </c>
      <c r="DW316" s="86">
        <v>0</v>
      </c>
      <c r="DX316" s="86">
        <v>0</v>
      </c>
      <c r="DY316" s="86">
        <v>0</v>
      </c>
      <c r="DZ316" s="86">
        <v>101.94220094403235</v>
      </c>
      <c r="EA316" s="86">
        <v>106.815199138859</v>
      </c>
      <c r="EB316" s="86">
        <v>0</v>
      </c>
      <c r="EC316" s="86">
        <v>0</v>
      </c>
      <c r="ED316" s="86">
        <v>0</v>
      </c>
      <c r="EE316" s="86">
        <v>0</v>
      </c>
      <c r="EF316" s="86">
        <v>0</v>
      </c>
      <c r="EG316" s="86">
        <v>0</v>
      </c>
      <c r="EH316" s="86">
        <v>0</v>
      </c>
      <c r="EI316" s="86">
        <v>0</v>
      </c>
      <c r="EJ316" s="86">
        <v>0</v>
      </c>
      <c r="EK316" s="86">
        <v>0</v>
      </c>
      <c r="EL316" s="86">
        <v>115.85693343033832</v>
      </c>
      <c r="EM316" s="86">
        <v>123.21366666666667</v>
      </c>
      <c r="EN316" s="86">
        <v>0</v>
      </c>
      <c r="EO316" s="86">
        <v>0</v>
      </c>
      <c r="EP316" s="86">
        <v>0</v>
      </c>
      <c r="EQ316" s="86">
        <v>0</v>
      </c>
      <c r="ER316" s="86">
        <v>0</v>
      </c>
      <c r="ES316" s="86">
        <v>0</v>
      </c>
      <c r="ET316" s="86">
        <v>0</v>
      </c>
      <c r="EU316" s="86">
        <v>0</v>
      </c>
      <c r="EV316" s="86">
        <v>0</v>
      </c>
      <c r="EW316" s="86">
        <v>0</v>
      </c>
      <c r="EX316" s="86">
        <v>118.39688023656973</v>
      </c>
      <c r="EY316" s="86">
        <v>0</v>
      </c>
      <c r="EZ316" s="86">
        <v>0</v>
      </c>
      <c r="FA316" s="86">
        <v>0</v>
      </c>
      <c r="FB316" s="86">
        <v>0</v>
      </c>
      <c r="FC316" s="86">
        <v>0</v>
      </c>
      <c r="FD316" s="86">
        <v>0</v>
      </c>
      <c r="FE316" s="86">
        <v>0</v>
      </c>
      <c r="FF316" s="86">
        <v>0</v>
      </c>
      <c r="FG316" s="86">
        <v>0</v>
      </c>
      <c r="FH316" s="86">
        <v>0</v>
      </c>
      <c r="FI316" s="86">
        <v>0</v>
      </c>
      <c r="FJ316" s="86">
        <v>0</v>
      </c>
      <c r="FK316" s="86">
        <v>0</v>
      </c>
      <c r="FL316" s="86">
        <v>0</v>
      </c>
      <c r="FM316" s="86">
        <v>0</v>
      </c>
      <c r="FN316" s="86">
        <v>0</v>
      </c>
      <c r="FO316" s="86">
        <v>0</v>
      </c>
      <c r="FP316" s="86">
        <v>0</v>
      </c>
      <c r="FQ316" s="86">
        <v>0</v>
      </c>
      <c r="FR316" s="86">
        <v>0</v>
      </c>
      <c r="FS316" s="86">
        <v>0</v>
      </c>
      <c r="FT316" s="86">
        <v>0</v>
      </c>
      <c r="FU316" s="86">
        <v>0</v>
      </c>
      <c r="FV316" s="86">
        <v>125.61278404815651</v>
      </c>
      <c r="FW316" s="86">
        <v>135.61284492588368</v>
      </c>
      <c r="FX316" s="86">
        <v>0</v>
      </c>
      <c r="FY316" s="86">
        <v>0</v>
      </c>
      <c r="FZ316" s="86">
        <v>0</v>
      </c>
      <c r="GA316" s="86">
        <v>0</v>
      </c>
    </row>
    <row r="317" spans="2:183">
      <c r="B317" s="43" t="s">
        <v>10</v>
      </c>
      <c r="C317" s="653" t="s">
        <v>52</v>
      </c>
      <c r="D317" s="87">
        <v>0</v>
      </c>
      <c r="E317" s="87">
        <v>0</v>
      </c>
      <c r="F317" s="87">
        <v>0</v>
      </c>
      <c r="G317" s="87">
        <v>0</v>
      </c>
      <c r="H317" s="87">
        <v>0</v>
      </c>
      <c r="I317" s="87">
        <v>0</v>
      </c>
      <c r="J317" s="87">
        <v>3201.66</v>
      </c>
      <c r="K317" s="87">
        <v>0</v>
      </c>
      <c r="L317" s="87">
        <v>0</v>
      </c>
      <c r="M317" s="87">
        <v>0</v>
      </c>
      <c r="N317" s="87">
        <v>0</v>
      </c>
      <c r="O317" s="87">
        <v>0</v>
      </c>
      <c r="P317" s="87">
        <v>0</v>
      </c>
      <c r="Q317" s="87">
        <v>0</v>
      </c>
      <c r="R317" s="87">
        <v>0</v>
      </c>
      <c r="S317" s="87">
        <v>0</v>
      </c>
      <c r="T317" s="87">
        <v>0</v>
      </c>
      <c r="U317" s="87">
        <v>0</v>
      </c>
      <c r="V317" s="87">
        <v>0</v>
      </c>
      <c r="W317" s="87">
        <v>0</v>
      </c>
      <c r="X317" s="87">
        <v>0</v>
      </c>
      <c r="Y317" s="87">
        <v>0</v>
      </c>
      <c r="Z317" s="87">
        <v>0</v>
      </c>
      <c r="AA317" s="87">
        <v>0</v>
      </c>
      <c r="AB317" s="87">
        <v>0</v>
      </c>
      <c r="AC317" s="87">
        <v>0</v>
      </c>
      <c r="AD317" s="87">
        <v>0</v>
      </c>
      <c r="AE317" s="87">
        <v>0</v>
      </c>
      <c r="AF317" s="87">
        <v>0</v>
      </c>
      <c r="AG317" s="87">
        <v>0</v>
      </c>
      <c r="AH317" s="87">
        <v>0</v>
      </c>
      <c r="AI317" s="87">
        <v>0</v>
      </c>
      <c r="AJ317" s="87">
        <v>0</v>
      </c>
      <c r="AK317" s="87">
        <v>0</v>
      </c>
      <c r="AL317" s="87">
        <v>0</v>
      </c>
      <c r="AM317" s="87">
        <v>0</v>
      </c>
      <c r="AN317" s="87">
        <v>0</v>
      </c>
      <c r="AO317" s="87">
        <v>0</v>
      </c>
      <c r="AP317" s="87">
        <v>0</v>
      </c>
      <c r="AQ317" s="87">
        <v>0</v>
      </c>
      <c r="AR317" s="87">
        <v>0</v>
      </c>
      <c r="AS317" s="87">
        <v>0</v>
      </c>
      <c r="AT317" s="87">
        <v>0</v>
      </c>
      <c r="AU317" s="87">
        <v>0</v>
      </c>
      <c r="AV317" s="87">
        <v>0</v>
      </c>
      <c r="AW317" s="87">
        <v>0</v>
      </c>
      <c r="AX317" s="87">
        <v>0</v>
      </c>
      <c r="AY317" s="87">
        <v>0</v>
      </c>
      <c r="AZ317" s="87">
        <v>0</v>
      </c>
      <c r="BA317" s="87">
        <v>0</v>
      </c>
      <c r="BB317" s="87">
        <v>0</v>
      </c>
      <c r="BC317" s="87">
        <v>0</v>
      </c>
      <c r="BD317" s="87">
        <v>0</v>
      </c>
      <c r="BE317" s="87">
        <v>0</v>
      </c>
      <c r="BF317" s="87">
        <v>0</v>
      </c>
      <c r="BG317" s="87">
        <v>0</v>
      </c>
      <c r="BH317" s="87">
        <v>0</v>
      </c>
      <c r="BI317" s="87">
        <v>0</v>
      </c>
      <c r="BJ317" s="87">
        <v>0</v>
      </c>
      <c r="BK317" s="87">
        <v>0</v>
      </c>
      <c r="BL317" s="87">
        <v>0</v>
      </c>
      <c r="BM317" s="87">
        <v>0</v>
      </c>
      <c r="BN317" s="87">
        <v>0</v>
      </c>
      <c r="BO317" s="87">
        <v>0</v>
      </c>
      <c r="BP317" s="87">
        <v>0</v>
      </c>
      <c r="BQ317" s="87">
        <v>0</v>
      </c>
      <c r="BR317" s="87">
        <v>0</v>
      </c>
      <c r="BS317" s="87">
        <v>0</v>
      </c>
      <c r="BT317" s="87">
        <v>0</v>
      </c>
      <c r="BU317" s="87">
        <v>0</v>
      </c>
      <c r="BV317" s="87">
        <v>0</v>
      </c>
      <c r="BW317" s="87">
        <v>0</v>
      </c>
      <c r="BX317" s="87">
        <v>0</v>
      </c>
      <c r="BY317" s="87">
        <v>0</v>
      </c>
      <c r="BZ317" s="87">
        <v>0</v>
      </c>
      <c r="CA317" s="87">
        <v>0</v>
      </c>
      <c r="CB317" s="87">
        <v>0</v>
      </c>
      <c r="CC317" s="87">
        <v>0</v>
      </c>
      <c r="CD317" s="87">
        <v>0</v>
      </c>
      <c r="CE317" s="87">
        <v>0</v>
      </c>
      <c r="CF317" s="87">
        <v>0</v>
      </c>
      <c r="CG317" s="87">
        <v>0</v>
      </c>
      <c r="CH317" s="87">
        <v>0</v>
      </c>
      <c r="CI317" s="87">
        <v>0</v>
      </c>
      <c r="CJ317" s="87">
        <v>0</v>
      </c>
      <c r="CK317" s="87">
        <v>0</v>
      </c>
      <c r="CL317" s="87">
        <v>0</v>
      </c>
      <c r="CM317" s="87">
        <v>0</v>
      </c>
      <c r="CN317" s="87">
        <v>0</v>
      </c>
      <c r="CO317" s="87">
        <v>0</v>
      </c>
      <c r="CP317" s="87">
        <v>0</v>
      </c>
      <c r="CQ317" s="87">
        <v>172.97</v>
      </c>
      <c r="CR317" s="87">
        <v>0</v>
      </c>
      <c r="CS317" s="87">
        <v>0</v>
      </c>
      <c r="CT317" s="87">
        <v>0</v>
      </c>
      <c r="CU317" s="87">
        <v>0</v>
      </c>
      <c r="CV317" s="87">
        <v>0</v>
      </c>
      <c r="CW317" s="87">
        <v>0</v>
      </c>
      <c r="CX317" s="87">
        <v>0</v>
      </c>
      <c r="CY317" s="87">
        <v>0</v>
      </c>
      <c r="CZ317" s="87">
        <v>0</v>
      </c>
      <c r="DA317" s="87">
        <v>0</v>
      </c>
      <c r="DB317" s="87">
        <v>1687.81</v>
      </c>
      <c r="DC317" s="87">
        <v>1494.5600000000002</v>
      </c>
      <c r="DD317" s="87">
        <v>0</v>
      </c>
      <c r="DE317" s="87">
        <v>0</v>
      </c>
      <c r="DF317" s="87">
        <v>0</v>
      </c>
      <c r="DG317" s="87">
        <v>0</v>
      </c>
      <c r="DH317" s="87">
        <v>0</v>
      </c>
      <c r="DI317" s="87">
        <v>0</v>
      </c>
      <c r="DJ317" s="87">
        <v>0</v>
      </c>
      <c r="DK317" s="87">
        <v>0</v>
      </c>
      <c r="DL317" s="87">
        <v>0</v>
      </c>
      <c r="DM317" s="87">
        <v>0</v>
      </c>
      <c r="DN317" s="87">
        <v>1153.5</v>
      </c>
      <c r="DO317" s="87">
        <v>1346.5700000000002</v>
      </c>
      <c r="DP317" s="87">
        <v>0</v>
      </c>
      <c r="DQ317" s="87">
        <v>0</v>
      </c>
      <c r="DR317" s="87">
        <v>0</v>
      </c>
      <c r="DS317" s="87">
        <v>0</v>
      </c>
      <c r="DT317" s="87">
        <v>0</v>
      </c>
      <c r="DU317" s="87">
        <v>0</v>
      </c>
      <c r="DV317" s="87">
        <v>0</v>
      </c>
      <c r="DW317" s="87">
        <v>0</v>
      </c>
      <c r="DX317" s="87">
        <v>0</v>
      </c>
      <c r="DY317" s="87">
        <v>0</v>
      </c>
      <c r="DZ317" s="87">
        <v>903.85</v>
      </c>
      <c r="EA317" s="87">
        <v>339.84</v>
      </c>
      <c r="EB317" s="87">
        <v>0</v>
      </c>
      <c r="EC317" s="87">
        <v>0</v>
      </c>
      <c r="ED317" s="87">
        <v>0</v>
      </c>
      <c r="EE317" s="87">
        <v>0</v>
      </c>
      <c r="EF317" s="87">
        <v>0</v>
      </c>
      <c r="EG317" s="87">
        <v>0</v>
      </c>
      <c r="EH317" s="87">
        <v>0</v>
      </c>
      <c r="EI317" s="87">
        <v>0</v>
      </c>
      <c r="EJ317" s="87">
        <v>0</v>
      </c>
      <c r="EK317" s="87">
        <v>0</v>
      </c>
      <c r="EL317" s="87">
        <v>344.51</v>
      </c>
      <c r="EM317" s="87">
        <v>56.42</v>
      </c>
      <c r="EN317" s="87">
        <v>0</v>
      </c>
      <c r="EO317" s="87">
        <v>0</v>
      </c>
      <c r="EP317" s="87">
        <v>0</v>
      </c>
      <c r="EQ317" s="87">
        <v>0</v>
      </c>
      <c r="ER317" s="87">
        <v>0</v>
      </c>
      <c r="ES317" s="87">
        <v>0</v>
      </c>
      <c r="ET317" s="87">
        <v>0</v>
      </c>
      <c r="EU317" s="87">
        <v>0</v>
      </c>
      <c r="EV317" s="87">
        <v>0</v>
      </c>
      <c r="EW317" s="87">
        <v>0</v>
      </c>
      <c r="EX317" s="87">
        <v>261.25</v>
      </c>
      <c r="EY317" s="87">
        <v>0</v>
      </c>
      <c r="EZ317" s="87">
        <v>0</v>
      </c>
      <c r="FA317" s="87">
        <v>0</v>
      </c>
      <c r="FB317" s="87">
        <v>0</v>
      </c>
      <c r="FC317" s="87">
        <v>0</v>
      </c>
      <c r="FD317" s="87">
        <v>0</v>
      </c>
      <c r="FE317" s="87">
        <v>0</v>
      </c>
      <c r="FF317" s="87">
        <v>0</v>
      </c>
      <c r="FG317" s="87">
        <v>0</v>
      </c>
      <c r="FH317" s="87">
        <v>0</v>
      </c>
      <c r="FI317" s="87">
        <v>0</v>
      </c>
      <c r="FJ317" s="87">
        <v>0</v>
      </c>
      <c r="FK317" s="87">
        <v>0</v>
      </c>
      <c r="FL317" s="87">
        <v>0</v>
      </c>
      <c r="FM317" s="87">
        <v>0</v>
      </c>
      <c r="FN317" s="87">
        <v>0</v>
      </c>
      <c r="FO317" s="87">
        <v>0</v>
      </c>
      <c r="FP317" s="87">
        <v>0</v>
      </c>
      <c r="FQ317" s="87">
        <v>0</v>
      </c>
      <c r="FR317" s="87">
        <v>0</v>
      </c>
      <c r="FS317" s="87">
        <v>0</v>
      </c>
      <c r="FT317" s="87">
        <v>0</v>
      </c>
      <c r="FU317" s="87">
        <v>0</v>
      </c>
      <c r="FV317" s="87">
        <v>180.92</v>
      </c>
      <c r="FW317" s="87">
        <v>238.91</v>
      </c>
      <c r="FX317" s="87">
        <v>0</v>
      </c>
      <c r="FY317" s="87">
        <v>0</v>
      </c>
      <c r="FZ317" s="87">
        <v>0</v>
      </c>
      <c r="GA317" s="87">
        <v>0</v>
      </c>
    </row>
    <row r="318" spans="2:183">
      <c r="B318" s="43" t="s">
        <v>10</v>
      </c>
      <c r="C318" s="653" t="s">
        <v>53</v>
      </c>
      <c r="D318" s="86">
        <v>0</v>
      </c>
      <c r="E318" s="86">
        <v>0</v>
      </c>
      <c r="F318" s="86">
        <v>0</v>
      </c>
      <c r="G318" s="86">
        <v>0</v>
      </c>
      <c r="H318" s="86">
        <v>0</v>
      </c>
      <c r="I318" s="86">
        <v>0</v>
      </c>
      <c r="J318" s="86">
        <v>0.2170175557513726</v>
      </c>
      <c r="K318" s="86">
        <v>0</v>
      </c>
      <c r="L318" s="86">
        <v>0</v>
      </c>
      <c r="M318" s="86">
        <v>0</v>
      </c>
      <c r="N318" s="86">
        <v>0</v>
      </c>
      <c r="O318" s="86">
        <v>0</v>
      </c>
      <c r="P318" s="86">
        <v>0</v>
      </c>
      <c r="Q318" s="86">
        <v>0</v>
      </c>
      <c r="R318" s="86">
        <v>0</v>
      </c>
      <c r="S318" s="86">
        <v>0</v>
      </c>
      <c r="T318" s="86">
        <v>0</v>
      </c>
      <c r="U318" s="86">
        <v>0</v>
      </c>
      <c r="V318" s="86">
        <v>0</v>
      </c>
      <c r="W318" s="86">
        <v>0</v>
      </c>
      <c r="X318" s="86">
        <v>0</v>
      </c>
      <c r="Y318" s="86">
        <v>0</v>
      </c>
      <c r="Z318" s="86">
        <v>0</v>
      </c>
      <c r="AA318" s="86">
        <v>0</v>
      </c>
      <c r="AB318" s="86">
        <v>0</v>
      </c>
      <c r="AC318" s="86">
        <v>0</v>
      </c>
      <c r="AD318" s="86">
        <v>0</v>
      </c>
      <c r="AE318" s="86">
        <v>0</v>
      </c>
      <c r="AF318" s="86">
        <v>0</v>
      </c>
      <c r="AG318" s="86">
        <v>0</v>
      </c>
      <c r="AH318" s="86">
        <v>0</v>
      </c>
      <c r="AI318" s="86">
        <v>0</v>
      </c>
      <c r="AJ318" s="86">
        <v>0</v>
      </c>
      <c r="AK318" s="86">
        <v>0</v>
      </c>
      <c r="AL318" s="86">
        <v>0</v>
      </c>
      <c r="AM318" s="86">
        <v>0</v>
      </c>
      <c r="AN318" s="86">
        <v>0</v>
      </c>
      <c r="AO318" s="86">
        <v>0</v>
      </c>
      <c r="AP318" s="86">
        <v>0</v>
      </c>
      <c r="AQ318" s="86">
        <v>0</v>
      </c>
      <c r="AR318" s="86">
        <v>0</v>
      </c>
      <c r="AS318" s="86">
        <v>0</v>
      </c>
      <c r="AT318" s="86">
        <v>0</v>
      </c>
      <c r="AU318" s="86">
        <v>0</v>
      </c>
      <c r="AV318" s="86">
        <v>0</v>
      </c>
      <c r="AW318" s="86">
        <v>0</v>
      </c>
      <c r="AX318" s="86">
        <v>0</v>
      </c>
      <c r="AY318" s="86">
        <v>0</v>
      </c>
      <c r="AZ318" s="86">
        <v>0</v>
      </c>
      <c r="BA318" s="86">
        <v>0</v>
      </c>
      <c r="BB318" s="86">
        <v>0</v>
      </c>
      <c r="BC318" s="86">
        <v>0</v>
      </c>
      <c r="BD318" s="86">
        <v>0</v>
      </c>
      <c r="BE318" s="86">
        <v>0</v>
      </c>
      <c r="BF318" s="86">
        <v>0</v>
      </c>
      <c r="BG318" s="86">
        <v>0</v>
      </c>
      <c r="BH318" s="86">
        <v>0</v>
      </c>
      <c r="BI318" s="86">
        <v>0</v>
      </c>
      <c r="BJ318" s="86">
        <v>0</v>
      </c>
      <c r="BK318" s="86">
        <v>0</v>
      </c>
      <c r="BL318" s="86">
        <v>0</v>
      </c>
      <c r="BM318" s="86">
        <v>0</v>
      </c>
      <c r="BN318" s="86">
        <v>0</v>
      </c>
      <c r="BO318" s="86">
        <v>0</v>
      </c>
      <c r="BP318" s="86">
        <v>0</v>
      </c>
      <c r="BQ318" s="86">
        <v>0</v>
      </c>
      <c r="BR318" s="86">
        <v>0</v>
      </c>
      <c r="BS318" s="86">
        <v>0</v>
      </c>
      <c r="BT318" s="86">
        <v>0</v>
      </c>
      <c r="BU318" s="86">
        <v>0</v>
      </c>
      <c r="BV318" s="86">
        <v>0</v>
      </c>
      <c r="BW318" s="86">
        <v>0</v>
      </c>
      <c r="BX318" s="86">
        <v>0</v>
      </c>
      <c r="BY318" s="86">
        <v>0</v>
      </c>
      <c r="BZ318" s="86">
        <v>0</v>
      </c>
      <c r="CA318" s="86">
        <v>0</v>
      </c>
      <c r="CB318" s="86">
        <v>0</v>
      </c>
      <c r="CC318" s="86">
        <v>0</v>
      </c>
      <c r="CD318" s="86">
        <v>0</v>
      </c>
      <c r="CE318" s="86">
        <v>0</v>
      </c>
      <c r="CF318" s="86">
        <v>0</v>
      </c>
      <c r="CG318" s="86">
        <v>0</v>
      </c>
      <c r="CH318" s="86">
        <v>0</v>
      </c>
      <c r="CI318" s="86">
        <v>0</v>
      </c>
      <c r="CJ318" s="86">
        <v>0</v>
      </c>
      <c r="CK318" s="86">
        <v>0</v>
      </c>
      <c r="CL318" s="86">
        <v>0</v>
      </c>
      <c r="CM318" s="86">
        <v>0</v>
      </c>
      <c r="CN318" s="86">
        <v>0</v>
      </c>
      <c r="CO318" s="86">
        <v>0</v>
      </c>
      <c r="CP318" s="86">
        <v>0</v>
      </c>
      <c r="CQ318" s="86">
        <v>0.11261067708333333</v>
      </c>
      <c r="CR318" s="86">
        <v>0</v>
      </c>
      <c r="CS318" s="86">
        <v>0</v>
      </c>
      <c r="CT318" s="86">
        <v>0</v>
      </c>
      <c r="CU318" s="86">
        <v>0</v>
      </c>
      <c r="CV318" s="86">
        <v>0</v>
      </c>
      <c r="CW318" s="86">
        <v>0</v>
      </c>
      <c r="CX318" s="86">
        <v>0</v>
      </c>
      <c r="CY318" s="86">
        <v>0</v>
      </c>
      <c r="CZ318" s="86">
        <v>0</v>
      </c>
      <c r="DA318" s="86">
        <v>0</v>
      </c>
      <c r="DB318" s="86">
        <v>0.11552429842573579</v>
      </c>
      <c r="DC318" s="86">
        <v>0.11553494124922697</v>
      </c>
      <c r="DD318" s="86">
        <v>0</v>
      </c>
      <c r="DE318" s="86">
        <v>0</v>
      </c>
      <c r="DF318" s="86">
        <v>0</v>
      </c>
      <c r="DG318" s="86">
        <v>0</v>
      </c>
      <c r="DH318" s="86">
        <v>0</v>
      </c>
      <c r="DI318" s="86">
        <v>0</v>
      </c>
      <c r="DJ318" s="86">
        <v>0</v>
      </c>
      <c r="DK318" s="86">
        <v>0</v>
      </c>
      <c r="DL318" s="86">
        <v>0</v>
      </c>
      <c r="DM318" s="86">
        <v>0</v>
      </c>
      <c r="DN318" s="86">
        <v>0.11868504990225331</v>
      </c>
      <c r="DO318" s="86">
        <v>0.11866143813887911</v>
      </c>
      <c r="DP318" s="86">
        <v>0</v>
      </c>
      <c r="DQ318" s="86">
        <v>0</v>
      </c>
      <c r="DR318" s="86">
        <v>0</v>
      </c>
      <c r="DS318" s="86">
        <v>0</v>
      </c>
      <c r="DT318" s="86">
        <v>0</v>
      </c>
      <c r="DU318" s="86">
        <v>0</v>
      </c>
      <c r="DV318" s="86">
        <v>0</v>
      </c>
      <c r="DW318" s="86">
        <v>0</v>
      </c>
      <c r="DX318" s="86">
        <v>0</v>
      </c>
      <c r="DY318" s="86">
        <v>0</v>
      </c>
      <c r="DZ318" s="86">
        <v>0.12189480782198248</v>
      </c>
      <c r="EA318" s="86">
        <v>0.12193756727664154</v>
      </c>
      <c r="EB318" s="86">
        <v>0</v>
      </c>
      <c r="EC318" s="86">
        <v>0</v>
      </c>
      <c r="ED318" s="86">
        <v>0</v>
      </c>
      <c r="EE318" s="86">
        <v>0</v>
      </c>
      <c r="EF318" s="86">
        <v>0</v>
      </c>
      <c r="EG318" s="86">
        <v>0</v>
      </c>
      <c r="EH318" s="86">
        <v>0</v>
      </c>
      <c r="EI318" s="86">
        <v>0</v>
      </c>
      <c r="EJ318" s="86">
        <v>0</v>
      </c>
      <c r="EK318" s="86">
        <v>0</v>
      </c>
      <c r="EL318" s="86">
        <v>0.1253219352491815</v>
      </c>
      <c r="EM318" s="86">
        <v>0.12537777777777778</v>
      </c>
      <c r="EN318" s="86">
        <v>0</v>
      </c>
      <c r="EO318" s="86">
        <v>0</v>
      </c>
      <c r="EP318" s="86">
        <v>0</v>
      </c>
      <c r="EQ318" s="86">
        <v>0</v>
      </c>
      <c r="ER318" s="86">
        <v>0</v>
      </c>
      <c r="ES318" s="86">
        <v>0</v>
      </c>
      <c r="ET318" s="86">
        <v>0</v>
      </c>
      <c r="EU318" s="86">
        <v>0</v>
      </c>
      <c r="EV318" s="86">
        <v>0</v>
      </c>
      <c r="EW318" s="86">
        <v>0</v>
      </c>
      <c r="EX318" s="86">
        <v>0.12875800887136521</v>
      </c>
      <c r="EY318" s="86">
        <v>0</v>
      </c>
      <c r="EZ318" s="86">
        <v>0</v>
      </c>
      <c r="FA318" s="86">
        <v>0</v>
      </c>
      <c r="FB318" s="86">
        <v>0</v>
      </c>
      <c r="FC318" s="86">
        <v>0</v>
      </c>
      <c r="FD318" s="86">
        <v>0</v>
      </c>
      <c r="FE318" s="86">
        <v>0</v>
      </c>
      <c r="FF318" s="86">
        <v>0</v>
      </c>
      <c r="FG318" s="86">
        <v>0</v>
      </c>
      <c r="FH318" s="86">
        <v>0</v>
      </c>
      <c r="FI318" s="86">
        <v>0</v>
      </c>
      <c r="FJ318" s="86">
        <v>0</v>
      </c>
      <c r="FK318" s="86">
        <v>0</v>
      </c>
      <c r="FL318" s="86">
        <v>0</v>
      </c>
      <c r="FM318" s="86">
        <v>0</v>
      </c>
      <c r="FN318" s="86">
        <v>0</v>
      </c>
      <c r="FO318" s="86">
        <v>0</v>
      </c>
      <c r="FP318" s="86">
        <v>0</v>
      </c>
      <c r="FQ318" s="86">
        <v>0</v>
      </c>
      <c r="FR318" s="86">
        <v>0</v>
      </c>
      <c r="FS318" s="86">
        <v>0</v>
      </c>
      <c r="FT318" s="86">
        <v>0</v>
      </c>
      <c r="FU318" s="86">
        <v>0</v>
      </c>
      <c r="FV318" s="86">
        <v>0.13613243039879608</v>
      </c>
      <c r="FW318" s="86">
        <v>0.13620866590649944</v>
      </c>
      <c r="FX318" s="86">
        <v>0</v>
      </c>
      <c r="FY318" s="86">
        <v>0</v>
      </c>
      <c r="FZ318" s="86">
        <v>0</v>
      </c>
      <c r="GA318" s="86">
        <v>0</v>
      </c>
    </row>
    <row r="319" spans="2:183">
      <c r="B319" s="43" t="s">
        <v>10</v>
      </c>
      <c r="C319" s="653" t="s">
        <v>228</v>
      </c>
      <c r="D319" s="85">
        <v>0</v>
      </c>
      <c r="E319" s="85">
        <v>0</v>
      </c>
      <c r="F319" s="85">
        <v>0</v>
      </c>
      <c r="G319" s="85">
        <v>0</v>
      </c>
      <c r="H319" s="85">
        <v>0</v>
      </c>
      <c r="I319" s="85">
        <v>0</v>
      </c>
      <c r="J319" s="85">
        <v>614558.02</v>
      </c>
      <c r="K319" s="85">
        <v>0</v>
      </c>
      <c r="L319" s="85">
        <v>0</v>
      </c>
      <c r="M319" s="85">
        <v>0</v>
      </c>
      <c r="N319" s="85">
        <v>0</v>
      </c>
      <c r="O319" s="85">
        <v>0</v>
      </c>
      <c r="P319" s="85">
        <v>0</v>
      </c>
      <c r="Q319" s="85">
        <v>0</v>
      </c>
      <c r="R319" s="85">
        <v>0</v>
      </c>
      <c r="S319" s="85">
        <v>0</v>
      </c>
      <c r="T319" s="85">
        <v>0</v>
      </c>
      <c r="U319" s="85">
        <v>0</v>
      </c>
      <c r="V319" s="85">
        <v>0</v>
      </c>
      <c r="W319" s="85">
        <v>0</v>
      </c>
      <c r="X319" s="85">
        <v>0</v>
      </c>
      <c r="Y319" s="85">
        <v>0</v>
      </c>
      <c r="Z319" s="85">
        <v>0</v>
      </c>
      <c r="AA319" s="85">
        <v>0</v>
      </c>
      <c r="AB319" s="85">
        <v>0</v>
      </c>
      <c r="AC319" s="85">
        <v>0</v>
      </c>
      <c r="AD319" s="85">
        <v>0</v>
      </c>
      <c r="AE319" s="85">
        <v>0</v>
      </c>
      <c r="AF319" s="85">
        <v>0</v>
      </c>
      <c r="AG319" s="85">
        <v>0</v>
      </c>
      <c r="AH319" s="85">
        <v>0</v>
      </c>
      <c r="AI319" s="85">
        <v>0</v>
      </c>
      <c r="AJ319" s="85">
        <v>0</v>
      </c>
      <c r="AK319" s="85">
        <v>0</v>
      </c>
      <c r="AL319" s="85">
        <v>0</v>
      </c>
      <c r="AM319" s="85">
        <v>0</v>
      </c>
      <c r="AN319" s="85">
        <v>0</v>
      </c>
      <c r="AO319" s="85">
        <v>0</v>
      </c>
      <c r="AP319" s="85">
        <v>0</v>
      </c>
      <c r="AQ319" s="85">
        <v>0</v>
      </c>
      <c r="AR319" s="85">
        <v>0</v>
      </c>
      <c r="AS319" s="85">
        <v>0</v>
      </c>
      <c r="AT319" s="85">
        <v>0</v>
      </c>
      <c r="AU319" s="85">
        <v>0</v>
      </c>
      <c r="AV319" s="85">
        <v>0</v>
      </c>
      <c r="AW319" s="85">
        <v>0</v>
      </c>
      <c r="AX319" s="85">
        <v>0</v>
      </c>
      <c r="AY319" s="85">
        <v>0</v>
      </c>
      <c r="AZ319" s="85">
        <v>0</v>
      </c>
      <c r="BA319" s="85">
        <v>0</v>
      </c>
      <c r="BB319" s="85">
        <v>0</v>
      </c>
      <c r="BC319" s="85">
        <v>0</v>
      </c>
      <c r="BD319" s="85">
        <v>0</v>
      </c>
      <c r="BE319" s="85">
        <v>0</v>
      </c>
      <c r="BF319" s="85">
        <v>0</v>
      </c>
      <c r="BG319" s="85">
        <v>0</v>
      </c>
      <c r="BH319" s="85">
        <v>0</v>
      </c>
      <c r="BI319" s="85">
        <v>0</v>
      </c>
      <c r="BJ319" s="85">
        <v>0</v>
      </c>
      <c r="BK319" s="85">
        <v>0</v>
      </c>
      <c r="BL319" s="85">
        <v>0</v>
      </c>
      <c r="BM319" s="85">
        <v>0</v>
      </c>
      <c r="BN319" s="85">
        <v>0</v>
      </c>
      <c r="BO319" s="85">
        <v>0</v>
      </c>
      <c r="BP319" s="85">
        <v>0</v>
      </c>
      <c r="BQ319" s="85">
        <v>0</v>
      </c>
      <c r="BR319" s="85">
        <v>0</v>
      </c>
      <c r="BS319" s="85">
        <v>0</v>
      </c>
      <c r="BT319" s="85">
        <v>0</v>
      </c>
      <c r="BU319" s="85">
        <v>0</v>
      </c>
      <c r="BV319" s="85">
        <v>0</v>
      </c>
      <c r="BW319" s="85">
        <v>0</v>
      </c>
      <c r="BX319" s="85">
        <v>0</v>
      </c>
      <c r="BY319" s="85">
        <v>0</v>
      </c>
      <c r="BZ319" s="85">
        <v>0</v>
      </c>
      <c r="CA319" s="85">
        <v>0</v>
      </c>
      <c r="CB319" s="85">
        <v>0</v>
      </c>
      <c r="CC319" s="85">
        <v>0</v>
      </c>
      <c r="CD319" s="85">
        <v>0</v>
      </c>
      <c r="CE319" s="85">
        <v>0</v>
      </c>
      <c r="CF319" s="85">
        <v>0</v>
      </c>
      <c r="CG319" s="85">
        <v>0</v>
      </c>
      <c r="CH319" s="85">
        <v>0</v>
      </c>
      <c r="CI319" s="85">
        <v>0</v>
      </c>
      <c r="CJ319" s="85">
        <v>0</v>
      </c>
      <c r="CK319" s="85">
        <v>0</v>
      </c>
      <c r="CL319" s="85">
        <v>0</v>
      </c>
      <c r="CM319" s="85">
        <v>0</v>
      </c>
      <c r="CN319" s="85">
        <v>0</v>
      </c>
      <c r="CO319" s="85">
        <v>0</v>
      </c>
      <c r="CP319" s="85">
        <v>0</v>
      </c>
      <c r="CQ319" s="85">
        <v>147364.85</v>
      </c>
      <c r="CR319" s="85">
        <v>0</v>
      </c>
      <c r="CS319" s="85">
        <v>0</v>
      </c>
      <c r="CT319" s="85">
        <v>0</v>
      </c>
      <c r="CU319" s="85">
        <v>0</v>
      </c>
      <c r="CV319" s="85">
        <v>0</v>
      </c>
      <c r="CW319" s="85">
        <v>0</v>
      </c>
      <c r="CX319" s="85">
        <v>0</v>
      </c>
      <c r="CY319" s="85">
        <v>0</v>
      </c>
      <c r="CZ319" s="85">
        <v>0</v>
      </c>
      <c r="DA319" s="85">
        <v>0</v>
      </c>
      <c r="DB319" s="85">
        <v>1334163.99</v>
      </c>
      <c r="DC319" s="85">
        <v>1199741.5200000003</v>
      </c>
      <c r="DD319" s="85">
        <v>0</v>
      </c>
      <c r="DE319" s="85">
        <v>0</v>
      </c>
      <c r="DF319" s="85">
        <v>0</v>
      </c>
      <c r="DG319" s="85">
        <v>0</v>
      </c>
      <c r="DH319" s="85">
        <v>0</v>
      </c>
      <c r="DI319" s="85">
        <v>0</v>
      </c>
      <c r="DJ319" s="85">
        <v>0</v>
      </c>
      <c r="DK319" s="85">
        <v>0</v>
      </c>
      <c r="DL319" s="85">
        <v>0</v>
      </c>
      <c r="DM319" s="85">
        <v>0</v>
      </c>
      <c r="DN319" s="85">
        <v>968550.34</v>
      </c>
      <c r="DO319" s="85">
        <v>1110191.9000000001</v>
      </c>
      <c r="DP319" s="85">
        <v>0</v>
      </c>
      <c r="DQ319" s="85">
        <v>0</v>
      </c>
      <c r="DR319" s="85">
        <v>0</v>
      </c>
      <c r="DS319" s="85">
        <v>0</v>
      </c>
      <c r="DT319" s="85">
        <v>0</v>
      </c>
      <c r="DU319" s="85">
        <v>0</v>
      </c>
      <c r="DV319" s="85">
        <v>0</v>
      </c>
      <c r="DW319" s="85">
        <v>0</v>
      </c>
      <c r="DX319" s="85">
        <v>0</v>
      </c>
      <c r="DY319" s="85">
        <v>0</v>
      </c>
      <c r="DZ319" s="85">
        <v>756805.2699999999</v>
      </c>
      <c r="EA319" s="85">
        <v>298033.80000000005</v>
      </c>
      <c r="EB319" s="85">
        <v>0</v>
      </c>
      <c r="EC319" s="85">
        <v>0</v>
      </c>
      <c r="ED319" s="85">
        <v>0</v>
      </c>
      <c r="EE319" s="85">
        <v>0</v>
      </c>
      <c r="EF319" s="85">
        <v>0</v>
      </c>
      <c r="EG319" s="85">
        <v>0</v>
      </c>
      <c r="EH319" s="85">
        <v>0</v>
      </c>
      <c r="EI319" s="85">
        <v>0</v>
      </c>
      <c r="EJ319" s="85">
        <v>0</v>
      </c>
      <c r="EK319" s="85">
        <v>0</v>
      </c>
      <c r="EL319" s="85">
        <v>318835.22000000003</v>
      </c>
      <c r="EM319" s="85">
        <v>55502.57</v>
      </c>
      <c r="EN319" s="85">
        <v>0</v>
      </c>
      <c r="EO319" s="85">
        <v>0</v>
      </c>
      <c r="EP319" s="85">
        <v>0</v>
      </c>
      <c r="EQ319" s="85">
        <v>0</v>
      </c>
      <c r="ER319" s="85">
        <v>0</v>
      </c>
      <c r="ES319" s="85">
        <v>0</v>
      </c>
      <c r="ET319" s="85">
        <v>0</v>
      </c>
      <c r="EU319" s="85">
        <v>0</v>
      </c>
      <c r="EV319" s="85">
        <v>0</v>
      </c>
      <c r="EW319" s="85">
        <v>0</v>
      </c>
      <c r="EX319" s="85">
        <v>240488.52</v>
      </c>
      <c r="EY319" s="85">
        <v>0</v>
      </c>
      <c r="EZ319" s="85">
        <v>0</v>
      </c>
      <c r="FA319" s="85">
        <v>0</v>
      </c>
      <c r="FB319" s="85">
        <v>0</v>
      </c>
      <c r="FC319" s="85">
        <v>0</v>
      </c>
      <c r="FD319" s="85">
        <v>0</v>
      </c>
      <c r="FE319" s="85">
        <v>0</v>
      </c>
      <c r="FF319" s="85">
        <v>0</v>
      </c>
      <c r="FG319" s="85">
        <v>0</v>
      </c>
      <c r="FH319" s="85">
        <v>0</v>
      </c>
      <c r="FI319" s="85">
        <v>0</v>
      </c>
      <c r="FJ319" s="85">
        <v>0</v>
      </c>
      <c r="FK319" s="85">
        <v>0</v>
      </c>
      <c r="FL319" s="85">
        <v>0</v>
      </c>
      <c r="FM319" s="85">
        <v>0</v>
      </c>
      <c r="FN319" s="85">
        <v>0</v>
      </c>
      <c r="FO319" s="85">
        <v>0</v>
      </c>
      <c r="FP319" s="85">
        <v>0</v>
      </c>
      <c r="FQ319" s="85">
        <v>0</v>
      </c>
      <c r="FR319" s="85">
        <v>0</v>
      </c>
      <c r="FS319" s="85">
        <v>0</v>
      </c>
      <c r="FT319" s="85">
        <v>0</v>
      </c>
      <c r="FU319" s="85">
        <v>0</v>
      </c>
      <c r="FV319" s="85">
        <v>167120.31000000003</v>
      </c>
      <c r="FW319" s="85">
        <v>238103.84</v>
      </c>
      <c r="FX319" s="85">
        <v>0</v>
      </c>
      <c r="FY319" s="85">
        <v>0</v>
      </c>
      <c r="FZ319" s="85">
        <v>0</v>
      </c>
      <c r="GA319" s="85">
        <v>0</v>
      </c>
    </row>
    <row r="320" spans="2:183">
      <c r="B320" s="183" t="s">
        <v>10</v>
      </c>
      <c r="C320" s="654" t="s">
        <v>229</v>
      </c>
      <c r="D320" s="184">
        <v>0</v>
      </c>
      <c r="E320" s="184">
        <v>0</v>
      </c>
      <c r="F320" s="184">
        <v>0</v>
      </c>
      <c r="G320" s="184">
        <v>0</v>
      </c>
      <c r="H320" s="184">
        <v>0</v>
      </c>
      <c r="I320" s="184">
        <v>0</v>
      </c>
      <c r="J320" s="184">
        <v>1394658.8835897786</v>
      </c>
      <c r="K320" s="184">
        <v>0</v>
      </c>
      <c r="L320" s="184">
        <v>0</v>
      </c>
      <c r="M320" s="184">
        <v>0</v>
      </c>
      <c r="N320" s="184">
        <v>0</v>
      </c>
      <c r="O320" s="184">
        <v>0</v>
      </c>
      <c r="P320" s="184">
        <v>0</v>
      </c>
      <c r="Q320" s="184">
        <v>0</v>
      </c>
      <c r="R320" s="184">
        <v>0</v>
      </c>
      <c r="S320" s="184">
        <v>0</v>
      </c>
      <c r="T320" s="184">
        <v>0</v>
      </c>
      <c r="U320" s="184">
        <v>0</v>
      </c>
      <c r="V320" s="184">
        <v>0</v>
      </c>
      <c r="W320" s="184">
        <v>0</v>
      </c>
      <c r="X320" s="184">
        <v>0</v>
      </c>
      <c r="Y320" s="184">
        <v>0</v>
      </c>
      <c r="Z320" s="184">
        <v>0</v>
      </c>
      <c r="AA320" s="184">
        <v>0</v>
      </c>
      <c r="AB320" s="184">
        <v>0</v>
      </c>
      <c r="AC320" s="184">
        <v>0</v>
      </c>
      <c r="AD320" s="184">
        <v>0</v>
      </c>
      <c r="AE320" s="184">
        <v>0</v>
      </c>
      <c r="AF320" s="184">
        <v>0</v>
      </c>
      <c r="AG320" s="184">
        <v>0</v>
      </c>
      <c r="AH320" s="184">
        <v>0</v>
      </c>
      <c r="AI320" s="184">
        <v>0</v>
      </c>
      <c r="AJ320" s="184">
        <v>0</v>
      </c>
      <c r="AK320" s="184">
        <v>0</v>
      </c>
      <c r="AL320" s="184">
        <v>0</v>
      </c>
      <c r="AM320" s="184">
        <v>0</v>
      </c>
      <c r="AN320" s="184">
        <v>0</v>
      </c>
      <c r="AO320" s="184">
        <v>0</v>
      </c>
      <c r="AP320" s="184">
        <v>0</v>
      </c>
      <c r="AQ320" s="184">
        <v>0</v>
      </c>
      <c r="AR320" s="184">
        <v>0</v>
      </c>
      <c r="AS320" s="184">
        <v>0</v>
      </c>
      <c r="AT320" s="184">
        <v>0</v>
      </c>
      <c r="AU320" s="184">
        <v>0</v>
      </c>
      <c r="AV320" s="184">
        <v>0</v>
      </c>
      <c r="AW320" s="184">
        <v>0</v>
      </c>
      <c r="AX320" s="184">
        <v>0</v>
      </c>
      <c r="AY320" s="184">
        <v>0</v>
      </c>
      <c r="AZ320" s="184">
        <v>0</v>
      </c>
      <c r="BA320" s="184">
        <v>0</v>
      </c>
      <c r="BB320" s="184">
        <v>0</v>
      </c>
      <c r="BC320" s="184">
        <v>0</v>
      </c>
      <c r="BD320" s="184">
        <v>0</v>
      </c>
      <c r="BE320" s="184">
        <v>0</v>
      </c>
      <c r="BF320" s="184">
        <v>0</v>
      </c>
      <c r="BG320" s="184">
        <v>0</v>
      </c>
      <c r="BH320" s="184">
        <v>0</v>
      </c>
      <c r="BI320" s="184">
        <v>0</v>
      </c>
      <c r="BJ320" s="184">
        <v>0</v>
      </c>
      <c r="BK320" s="184">
        <v>0</v>
      </c>
      <c r="BL320" s="184">
        <v>0</v>
      </c>
      <c r="BM320" s="184">
        <v>0</v>
      </c>
      <c r="BN320" s="184">
        <v>0</v>
      </c>
      <c r="BO320" s="184">
        <v>0</v>
      </c>
      <c r="BP320" s="184">
        <v>0</v>
      </c>
      <c r="BQ320" s="184">
        <v>0</v>
      </c>
      <c r="BR320" s="184">
        <v>0</v>
      </c>
      <c r="BS320" s="184">
        <v>0</v>
      </c>
      <c r="BT320" s="184">
        <v>0</v>
      </c>
      <c r="BU320" s="184">
        <v>0</v>
      </c>
      <c r="BV320" s="184">
        <v>0</v>
      </c>
      <c r="BW320" s="184">
        <v>0</v>
      </c>
      <c r="BX320" s="184">
        <v>0</v>
      </c>
      <c r="BY320" s="184">
        <v>0</v>
      </c>
      <c r="BZ320" s="184">
        <v>0</v>
      </c>
      <c r="CA320" s="184">
        <v>0</v>
      </c>
      <c r="CB320" s="184">
        <v>0</v>
      </c>
      <c r="CC320" s="184">
        <v>0</v>
      </c>
      <c r="CD320" s="184">
        <v>0</v>
      </c>
      <c r="CE320" s="184">
        <v>0</v>
      </c>
      <c r="CF320" s="184">
        <v>0</v>
      </c>
      <c r="CG320" s="184">
        <v>0</v>
      </c>
      <c r="CH320" s="184">
        <v>0</v>
      </c>
      <c r="CI320" s="184">
        <v>0</v>
      </c>
      <c r="CJ320" s="184">
        <v>0</v>
      </c>
      <c r="CK320" s="184">
        <v>0</v>
      </c>
      <c r="CL320" s="184">
        <v>0</v>
      </c>
      <c r="CM320" s="184">
        <v>0</v>
      </c>
      <c r="CN320" s="184">
        <v>0</v>
      </c>
      <c r="CO320" s="184">
        <v>0</v>
      </c>
      <c r="CP320" s="184">
        <v>0</v>
      </c>
      <c r="CQ320" s="184">
        <v>3212093.21484375</v>
      </c>
      <c r="CR320" s="184">
        <v>0</v>
      </c>
      <c r="CS320" s="184">
        <v>0</v>
      </c>
      <c r="CT320" s="184">
        <v>0</v>
      </c>
      <c r="CU320" s="184">
        <v>0</v>
      </c>
      <c r="CV320" s="184">
        <v>0</v>
      </c>
      <c r="CW320" s="184">
        <v>0</v>
      </c>
      <c r="CX320" s="184">
        <v>0</v>
      </c>
      <c r="CY320" s="184">
        <v>0</v>
      </c>
      <c r="CZ320" s="184">
        <v>0</v>
      </c>
      <c r="DA320" s="184">
        <v>0</v>
      </c>
      <c r="DB320" s="184">
        <v>3057344.9955646819</v>
      </c>
      <c r="DC320" s="184">
        <v>3105082.4126159563</v>
      </c>
      <c r="DD320" s="184">
        <v>0</v>
      </c>
      <c r="DE320" s="184">
        <v>0</v>
      </c>
      <c r="DF320" s="184">
        <v>0</v>
      </c>
      <c r="DG320" s="184">
        <v>0</v>
      </c>
      <c r="DH320" s="184">
        <v>0</v>
      </c>
      <c r="DI320" s="184">
        <v>0</v>
      </c>
      <c r="DJ320" s="184">
        <v>0</v>
      </c>
      <c r="DK320" s="184">
        <v>0</v>
      </c>
      <c r="DL320" s="184">
        <v>0</v>
      </c>
      <c r="DM320" s="184">
        <v>0</v>
      </c>
      <c r="DN320" s="184">
        <v>3336461.0950920875</v>
      </c>
      <c r="DO320" s="184">
        <v>3275398.732111386</v>
      </c>
      <c r="DP320" s="184">
        <v>0</v>
      </c>
      <c r="DQ320" s="184">
        <v>0</v>
      </c>
      <c r="DR320" s="184">
        <v>0</v>
      </c>
      <c r="DS320" s="184">
        <v>0</v>
      </c>
      <c r="DT320" s="184">
        <v>0</v>
      </c>
      <c r="DU320" s="184">
        <v>0</v>
      </c>
      <c r="DV320" s="184">
        <v>0</v>
      </c>
      <c r="DW320" s="184">
        <v>0</v>
      </c>
      <c r="DX320" s="184">
        <v>0</v>
      </c>
      <c r="DY320" s="184">
        <v>0</v>
      </c>
      <c r="DZ320" s="184">
        <v>3417105.925772083</v>
      </c>
      <c r="EA320" s="184">
        <v>3580255.3369214213</v>
      </c>
      <c r="EB320" s="184">
        <v>0</v>
      </c>
      <c r="EC320" s="184">
        <v>0</v>
      </c>
      <c r="ED320" s="184">
        <v>0</v>
      </c>
      <c r="EE320" s="184">
        <v>0</v>
      </c>
      <c r="EF320" s="184">
        <v>0</v>
      </c>
      <c r="EG320" s="184">
        <v>0</v>
      </c>
      <c r="EH320" s="184">
        <v>0</v>
      </c>
      <c r="EI320" s="184">
        <v>0</v>
      </c>
      <c r="EJ320" s="184">
        <v>0</v>
      </c>
      <c r="EK320" s="184">
        <v>0</v>
      </c>
      <c r="EL320" s="184">
        <v>3883085.9096398698</v>
      </c>
      <c r="EM320" s="184">
        <v>4129391.2080000001</v>
      </c>
      <c r="EN320" s="184">
        <v>0</v>
      </c>
      <c r="EO320" s="184">
        <v>0</v>
      </c>
      <c r="EP320" s="184">
        <v>0</v>
      </c>
      <c r="EQ320" s="184">
        <v>0</v>
      </c>
      <c r="ER320" s="184">
        <v>0</v>
      </c>
      <c r="ES320" s="184">
        <v>0</v>
      </c>
      <c r="ET320" s="184">
        <v>0</v>
      </c>
      <c r="EU320" s="184">
        <v>0</v>
      </c>
      <c r="EV320" s="184">
        <v>0</v>
      </c>
      <c r="EW320" s="184">
        <v>0</v>
      </c>
      <c r="EX320" s="184">
        <v>3968238.3684573681</v>
      </c>
      <c r="EY320" s="184">
        <v>0</v>
      </c>
      <c r="EZ320" s="184">
        <v>0</v>
      </c>
      <c r="FA320" s="184">
        <v>0</v>
      </c>
      <c r="FB320" s="184">
        <v>0</v>
      </c>
      <c r="FC320" s="184">
        <v>0</v>
      </c>
      <c r="FD320" s="184">
        <v>0</v>
      </c>
      <c r="FE320" s="184">
        <v>0</v>
      </c>
      <c r="FF320" s="184">
        <v>0</v>
      </c>
      <c r="FG320" s="184">
        <v>0</v>
      </c>
      <c r="FH320" s="184">
        <v>0</v>
      </c>
      <c r="FI320" s="184">
        <v>0</v>
      </c>
      <c r="FJ320" s="184">
        <v>0</v>
      </c>
      <c r="FK320" s="184">
        <v>0</v>
      </c>
      <c r="FL320" s="184">
        <v>0</v>
      </c>
      <c r="FM320" s="184">
        <v>0</v>
      </c>
      <c r="FN320" s="184">
        <v>0</v>
      </c>
      <c r="FO320" s="184">
        <v>0</v>
      </c>
      <c r="FP320" s="184">
        <v>0</v>
      </c>
      <c r="FQ320" s="184">
        <v>0</v>
      </c>
      <c r="FR320" s="184">
        <v>0</v>
      </c>
      <c r="FS320" s="184">
        <v>0</v>
      </c>
      <c r="FT320" s="184">
        <v>0</v>
      </c>
      <c r="FU320" s="184">
        <v>0</v>
      </c>
      <c r="FV320" s="184">
        <v>4210073.7237020321</v>
      </c>
      <c r="FW320" s="184">
        <v>4544878.3142531356</v>
      </c>
      <c r="FX320" s="184">
        <v>0</v>
      </c>
      <c r="FY320" s="184">
        <v>0</v>
      </c>
      <c r="FZ320" s="184">
        <v>0</v>
      </c>
      <c r="GA320" s="184">
        <v>0</v>
      </c>
    </row>
    <row r="321" spans="2:183">
      <c r="B321" s="42"/>
      <c r="C321" s="185"/>
      <c r="D321" s="187"/>
      <c r="E321" s="187"/>
      <c r="F321" s="187"/>
      <c r="G321" s="187"/>
      <c r="H321" s="187"/>
      <c r="I321" s="187"/>
      <c r="J321" s="187"/>
      <c r="K321" s="187"/>
      <c r="L321" s="187"/>
      <c r="M321" s="187"/>
      <c r="N321" s="187"/>
      <c r="O321" s="187"/>
      <c r="P321" s="187"/>
      <c r="Q321" s="187"/>
      <c r="R321" s="187"/>
      <c r="S321" s="187"/>
      <c r="T321" s="187"/>
      <c r="U321" s="187"/>
      <c r="V321" s="187"/>
      <c r="W321" s="187"/>
      <c r="X321" s="187"/>
      <c r="Y321" s="187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187"/>
      <c r="AT321" s="187"/>
      <c r="AU321" s="187"/>
      <c r="AV321" s="187"/>
      <c r="AW321" s="187"/>
      <c r="AX321" s="187"/>
      <c r="AY321" s="187"/>
      <c r="AZ321" s="187"/>
      <c r="BA321" s="187"/>
      <c r="BB321" s="187"/>
      <c r="BC321" s="187"/>
      <c r="BD321" s="187"/>
      <c r="BE321" s="187"/>
      <c r="BF321" s="187"/>
      <c r="BG321" s="187"/>
      <c r="BH321" s="187"/>
      <c r="BI321" s="187"/>
      <c r="BJ321" s="187"/>
      <c r="BK321" s="187"/>
      <c r="BL321" s="187"/>
      <c r="BM321" s="187"/>
      <c r="BN321" s="187"/>
      <c r="BO321" s="187"/>
      <c r="BP321" s="187"/>
      <c r="BQ321" s="187"/>
      <c r="BR321" s="187"/>
      <c r="BS321" s="187"/>
      <c r="BT321" s="187"/>
      <c r="BU321" s="187"/>
      <c r="BV321" s="187"/>
      <c r="BW321" s="187"/>
      <c r="BX321" s="187"/>
      <c r="BY321" s="187"/>
      <c r="BZ321" s="187"/>
      <c r="CA321" s="187"/>
      <c r="CB321" s="187"/>
      <c r="CC321" s="187"/>
      <c r="CD321" s="187"/>
      <c r="CE321" s="187"/>
      <c r="CF321" s="187"/>
      <c r="CG321" s="187"/>
      <c r="CH321" s="187"/>
      <c r="CI321" s="187"/>
      <c r="CJ321" s="187"/>
      <c r="CK321" s="187"/>
      <c r="CL321" s="187"/>
      <c r="CM321" s="187"/>
      <c r="CN321" s="187"/>
      <c r="CO321" s="187"/>
      <c r="CP321" s="187"/>
      <c r="CQ321" s="187"/>
      <c r="CR321" s="187"/>
      <c r="CS321" s="187"/>
      <c r="CT321" s="187"/>
      <c r="CU321" s="187"/>
      <c r="CV321" s="187"/>
      <c r="CW321" s="187"/>
      <c r="CX321" s="187"/>
      <c r="CY321" s="187"/>
      <c r="CZ321" s="187"/>
      <c r="DA321" s="187"/>
      <c r="DB321" s="187"/>
      <c r="DC321" s="187"/>
      <c r="DD321" s="187"/>
      <c r="DE321" s="187"/>
      <c r="DF321" s="187"/>
      <c r="DG321" s="187"/>
      <c r="DH321" s="187"/>
      <c r="DI321" s="187"/>
      <c r="DJ321" s="187"/>
      <c r="DK321" s="187"/>
      <c r="DL321" s="187"/>
      <c r="DM321" s="187"/>
      <c r="DN321" s="187"/>
      <c r="DO321" s="187"/>
      <c r="DP321" s="187"/>
      <c r="DQ321" s="187"/>
      <c r="DR321" s="187"/>
      <c r="DS321" s="187"/>
      <c r="DT321" s="187"/>
      <c r="DU321" s="187"/>
      <c r="DV321" s="187"/>
      <c r="DW321" s="187"/>
      <c r="DX321" s="187"/>
      <c r="DY321" s="187"/>
      <c r="DZ321" s="187"/>
      <c r="EA321" s="187"/>
      <c r="EB321" s="187"/>
      <c r="EC321" s="187"/>
      <c r="ED321" s="187"/>
      <c r="EE321" s="187"/>
      <c r="EF321" s="187"/>
      <c r="EG321" s="187"/>
      <c r="EH321" s="187"/>
      <c r="EI321" s="187"/>
      <c r="EJ321" s="187"/>
      <c r="EK321" s="187"/>
      <c r="EL321" s="187"/>
      <c r="EM321" s="187"/>
      <c r="EN321" s="187"/>
      <c r="EO321" s="187"/>
      <c r="EP321" s="187"/>
      <c r="EQ321" s="187"/>
      <c r="ER321" s="187"/>
      <c r="ES321" s="187"/>
      <c r="ET321" s="187"/>
      <c r="EU321" s="187"/>
      <c r="EV321" s="187"/>
      <c r="EW321" s="187"/>
      <c r="EX321" s="187"/>
      <c r="EY321" s="187"/>
      <c r="EZ321" s="187"/>
      <c r="FA321" s="187"/>
      <c r="FB321" s="187"/>
      <c r="FC321" s="187"/>
      <c r="FD321" s="187"/>
      <c r="FE321" s="187"/>
      <c r="FF321" s="187"/>
      <c r="FG321" s="187"/>
      <c r="FH321" s="187"/>
      <c r="FI321" s="187"/>
      <c r="FJ321" s="187"/>
      <c r="FK321" s="187"/>
      <c r="FL321" s="187"/>
      <c r="FM321" s="187"/>
      <c r="FN321" s="187"/>
      <c r="FO321" s="187"/>
      <c r="FP321" s="187"/>
      <c r="FQ321" s="187"/>
      <c r="FR321" s="187"/>
      <c r="FS321" s="187"/>
      <c r="FT321" s="187"/>
      <c r="FU321" s="187"/>
      <c r="FV321" s="187"/>
      <c r="FW321" s="187"/>
      <c r="FX321" s="187"/>
      <c r="FY321" s="187"/>
      <c r="FZ321" s="187"/>
      <c r="GA321" s="187"/>
    </row>
    <row r="322" spans="2:183">
      <c r="B322" s="188" t="s">
        <v>32</v>
      </c>
      <c r="C322" s="189" t="s">
        <v>33</v>
      </c>
      <c r="D322" s="162">
        <v>41275</v>
      </c>
      <c r="E322" s="162">
        <v>41306</v>
      </c>
      <c r="F322" s="162">
        <v>41334</v>
      </c>
      <c r="G322" s="162">
        <v>41365</v>
      </c>
      <c r="H322" s="162">
        <v>41395</v>
      </c>
      <c r="I322" s="162">
        <v>41426</v>
      </c>
      <c r="J322" s="162">
        <v>41456</v>
      </c>
      <c r="K322" s="162">
        <v>41487</v>
      </c>
      <c r="L322" s="162">
        <v>41518</v>
      </c>
      <c r="M322" s="162">
        <v>41548</v>
      </c>
      <c r="N322" s="162">
        <v>41579</v>
      </c>
      <c r="O322" s="162">
        <v>41609</v>
      </c>
      <c r="P322" s="162">
        <v>41640</v>
      </c>
      <c r="Q322" s="162">
        <v>41671</v>
      </c>
      <c r="R322" s="162">
        <v>41699</v>
      </c>
      <c r="S322" s="162">
        <v>41730</v>
      </c>
      <c r="T322" s="162">
        <v>41760</v>
      </c>
      <c r="U322" s="162">
        <v>41791</v>
      </c>
      <c r="V322" s="162">
        <v>41821</v>
      </c>
      <c r="W322" s="162">
        <v>41852</v>
      </c>
      <c r="X322" s="162">
        <v>41883</v>
      </c>
      <c r="Y322" s="162">
        <v>41913</v>
      </c>
      <c r="Z322" s="162">
        <v>41944</v>
      </c>
      <c r="AA322" s="162">
        <v>41974</v>
      </c>
      <c r="AB322" s="162">
        <v>42005</v>
      </c>
      <c r="AC322" s="162">
        <v>42036</v>
      </c>
      <c r="AD322" s="162">
        <v>42064</v>
      </c>
      <c r="AE322" s="162">
        <v>42095</v>
      </c>
      <c r="AF322" s="162">
        <v>42125</v>
      </c>
      <c r="AG322" s="162">
        <v>42156</v>
      </c>
      <c r="AH322" s="162">
        <v>42186</v>
      </c>
      <c r="AI322" s="162">
        <v>42217</v>
      </c>
      <c r="AJ322" s="162">
        <v>42248</v>
      </c>
      <c r="AK322" s="162">
        <v>42278</v>
      </c>
      <c r="AL322" s="162">
        <v>42309</v>
      </c>
      <c r="AM322" s="162">
        <v>42339</v>
      </c>
      <c r="AN322" s="162">
        <v>42370</v>
      </c>
      <c r="AO322" s="162">
        <v>42401</v>
      </c>
      <c r="AP322" s="162">
        <v>42430</v>
      </c>
      <c r="AQ322" s="162">
        <v>42461</v>
      </c>
      <c r="AR322" s="162">
        <v>42491</v>
      </c>
      <c r="AS322" s="162">
        <v>42522</v>
      </c>
      <c r="AT322" s="162">
        <v>42552</v>
      </c>
      <c r="AU322" s="162">
        <v>42583</v>
      </c>
      <c r="AV322" s="162">
        <v>42614</v>
      </c>
      <c r="AW322" s="162">
        <v>42644</v>
      </c>
      <c r="AX322" s="162">
        <v>42675</v>
      </c>
      <c r="AY322" s="162">
        <v>42705</v>
      </c>
      <c r="AZ322" s="162">
        <v>42736</v>
      </c>
      <c r="BA322" s="162">
        <v>42767</v>
      </c>
      <c r="BB322" s="162">
        <v>42795</v>
      </c>
      <c r="BC322" s="162">
        <v>42826</v>
      </c>
      <c r="BD322" s="162">
        <v>42856</v>
      </c>
      <c r="BE322" s="162">
        <v>42887</v>
      </c>
      <c r="BF322" s="162">
        <v>42917</v>
      </c>
      <c r="BG322" s="162">
        <v>42948</v>
      </c>
      <c r="BH322" s="162">
        <v>42979</v>
      </c>
      <c r="BI322" s="162">
        <v>43009</v>
      </c>
      <c r="BJ322" s="162">
        <v>43040</v>
      </c>
      <c r="BK322" s="162">
        <v>43070</v>
      </c>
      <c r="BL322" s="162">
        <v>43101</v>
      </c>
      <c r="BM322" s="162">
        <v>43132</v>
      </c>
      <c r="BN322" s="162">
        <v>43160</v>
      </c>
      <c r="BO322" s="162">
        <v>43191</v>
      </c>
      <c r="BP322" s="162">
        <v>43221</v>
      </c>
      <c r="BQ322" s="162">
        <v>43252</v>
      </c>
      <c r="BR322" s="162">
        <v>43282</v>
      </c>
      <c r="BS322" s="162">
        <v>43313</v>
      </c>
      <c r="BT322" s="162">
        <v>43344</v>
      </c>
      <c r="BU322" s="162">
        <v>43374</v>
      </c>
      <c r="BV322" s="162">
        <v>43405</v>
      </c>
      <c r="BW322" s="162">
        <v>43435</v>
      </c>
      <c r="BX322" s="162">
        <v>43466</v>
      </c>
      <c r="BY322" s="162">
        <v>43497</v>
      </c>
      <c r="BZ322" s="162">
        <v>43525</v>
      </c>
      <c r="CA322" s="162">
        <v>43556</v>
      </c>
      <c r="CB322" s="162">
        <v>43586</v>
      </c>
      <c r="CC322" s="162">
        <v>43617</v>
      </c>
      <c r="CD322" s="162">
        <v>43647</v>
      </c>
      <c r="CE322" s="162">
        <v>43678</v>
      </c>
      <c r="CF322" s="162">
        <v>43709</v>
      </c>
      <c r="CG322" s="162">
        <v>43739</v>
      </c>
      <c r="CH322" s="162">
        <v>43770</v>
      </c>
      <c r="CI322" s="162">
        <v>43800</v>
      </c>
      <c r="CJ322" s="162">
        <v>43831</v>
      </c>
      <c r="CK322" s="162">
        <v>43862</v>
      </c>
      <c r="CL322" s="162">
        <v>43891</v>
      </c>
      <c r="CM322" s="162">
        <v>43922</v>
      </c>
      <c r="CN322" s="162">
        <v>43952</v>
      </c>
      <c r="CO322" s="162">
        <v>43983</v>
      </c>
      <c r="CP322" s="162">
        <v>44013</v>
      </c>
      <c r="CQ322" s="162">
        <v>44044</v>
      </c>
      <c r="CR322" s="162">
        <v>44075</v>
      </c>
      <c r="CS322" s="162">
        <v>44105</v>
      </c>
      <c r="CT322" s="162">
        <v>44136</v>
      </c>
      <c r="CU322" s="162">
        <v>44166</v>
      </c>
      <c r="CV322" s="162">
        <v>44197</v>
      </c>
      <c r="CW322" s="162">
        <v>44228</v>
      </c>
      <c r="CX322" s="162">
        <v>44256</v>
      </c>
      <c r="CY322" s="162">
        <v>44287</v>
      </c>
      <c r="CZ322" s="162">
        <v>44317</v>
      </c>
      <c r="DA322" s="162">
        <v>44348</v>
      </c>
      <c r="DB322" s="162">
        <v>44378</v>
      </c>
      <c r="DC322" s="162">
        <v>44409</v>
      </c>
      <c r="DD322" s="162">
        <v>44440</v>
      </c>
      <c r="DE322" s="162">
        <v>44470</v>
      </c>
      <c r="DF322" s="162">
        <v>44501</v>
      </c>
      <c r="DG322" s="162">
        <v>44531</v>
      </c>
      <c r="DH322" s="162">
        <v>44562</v>
      </c>
      <c r="DI322" s="162">
        <v>44593</v>
      </c>
      <c r="DJ322" s="162">
        <v>44621</v>
      </c>
      <c r="DK322" s="162">
        <v>44652</v>
      </c>
      <c r="DL322" s="162">
        <v>44682</v>
      </c>
      <c r="DM322" s="162">
        <v>44713</v>
      </c>
      <c r="DN322" s="162">
        <v>44743</v>
      </c>
      <c r="DO322" s="162">
        <v>44774</v>
      </c>
      <c r="DP322" s="162">
        <v>44805</v>
      </c>
      <c r="DQ322" s="162">
        <v>44835</v>
      </c>
      <c r="DR322" s="162">
        <v>44866</v>
      </c>
      <c r="DS322" s="162">
        <v>44896</v>
      </c>
      <c r="DT322" s="162">
        <v>44927</v>
      </c>
      <c r="DU322" s="162">
        <v>44958</v>
      </c>
      <c r="DV322" s="162">
        <v>44986</v>
      </c>
      <c r="DW322" s="162">
        <v>45017</v>
      </c>
      <c r="DX322" s="162">
        <v>45047</v>
      </c>
      <c r="DY322" s="162">
        <v>45078</v>
      </c>
      <c r="DZ322" s="162">
        <v>45108</v>
      </c>
      <c r="EA322" s="162">
        <v>45139</v>
      </c>
      <c r="EB322" s="162">
        <v>45170</v>
      </c>
      <c r="EC322" s="162">
        <v>45200</v>
      </c>
      <c r="ED322" s="162">
        <v>45231</v>
      </c>
      <c r="EE322" s="162">
        <v>45261</v>
      </c>
      <c r="EF322" s="162">
        <v>45292</v>
      </c>
      <c r="EG322" s="162">
        <v>45323</v>
      </c>
      <c r="EH322" s="162">
        <v>45352</v>
      </c>
      <c r="EI322" s="162">
        <v>45383</v>
      </c>
      <c r="EJ322" s="162">
        <v>45413</v>
      </c>
      <c r="EK322" s="162">
        <v>45444</v>
      </c>
      <c r="EL322" s="162">
        <v>45474</v>
      </c>
      <c r="EM322" s="162">
        <v>45505</v>
      </c>
      <c r="EN322" s="162">
        <v>45536</v>
      </c>
      <c r="EO322" s="162">
        <v>45566</v>
      </c>
      <c r="EP322" s="162">
        <v>45597</v>
      </c>
      <c r="EQ322" s="162">
        <v>45627</v>
      </c>
      <c r="ER322" s="162">
        <v>45658</v>
      </c>
      <c r="ES322" s="162">
        <v>45689</v>
      </c>
      <c r="ET322" s="162">
        <v>45717</v>
      </c>
      <c r="EU322" s="162">
        <v>45748</v>
      </c>
      <c r="EV322" s="162">
        <v>45778</v>
      </c>
      <c r="EW322" s="162">
        <v>45809</v>
      </c>
      <c r="EX322" s="162">
        <v>45839</v>
      </c>
      <c r="EY322" s="162">
        <v>45870</v>
      </c>
      <c r="EZ322" s="162">
        <v>45901</v>
      </c>
      <c r="FA322" s="162">
        <v>45931</v>
      </c>
      <c r="FB322" s="162">
        <v>45962</v>
      </c>
      <c r="FC322" s="162">
        <v>45992</v>
      </c>
      <c r="FD322" s="162">
        <v>46023</v>
      </c>
      <c r="FE322" s="162">
        <v>46054</v>
      </c>
      <c r="FF322" s="162">
        <v>46082</v>
      </c>
      <c r="FG322" s="162">
        <v>46113</v>
      </c>
      <c r="FH322" s="162">
        <v>46143</v>
      </c>
      <c r="FI322" s="162">
        <v>46174</v>
      </c>
      <c r="FJ322" s="162">
        <v>46204</v>
      </c>
      <c r="FK322" s="162">
        <v>46235</v>
      </c>
      <c r="FL322" s="162">
        <v>46266</v>
      </c>
      <c r="FM322" s="162">
        <v>46296</v>
      </c>
      <c r="FN322" s="162">
        <v>46327</v>
      </c>
      <c r="FO322" s="162">
        <v>46357</v>
      </c>
      <c r="FP322" s="162">
        <v>46388</v>
      </c>
      <c r="FQ322" s="162">
        <v>46419</v>
      </c>
      <c r="FR322" s="162">
        <v>46447</v>
      </c>
      <c r="FS322" s="162">
        <v>46478</v>
      </c>
      <c r="FT322" s="162">
        <v>46508</v>
      </c>
      <c r="FU322" s="162">
        <v>46539</v>
      </c>
      <c r="FV322" s="162">
        <v>46569</v>
      </c>
      <c r="FW322" s="162">
        <v>46600</v>
      </c>
      <c r="FX322" s="162">
        <v>46631</v>
      </c>
      <c r="FY322" s="162">
        <v>46661</v>
      </c>
      <c r="FZ322" s="162">
        <v>46692</v>
      </c>
      <c r="GA322" s="162">
        <v>46722</v>
      </c>
    </row>
    <row r="323" spans="2:183">
      <c r="B323" s="75" t="s">
        <v>54</v>
      </c>
      <c r="C323" s="163" t="s">
        <v>34</v>
      </c>
      <c r="D323" s="164">
        <v>1729</v>
      </c>
      <c r="E323" s="165">
        <v>1729</v>
      </c>
      <c r="F323" s="165">
        <v>1684</v>
      </c>
      <c r="G323" s="165">
        <v>1684</v>
      </c>
      <c r="H323" s="165">
        <v>1679</v>
      </c>
      <c r="I323" s="165">
        <v>1679</v>
      </c>
      <c r="J323" s="165">
        <v>1722</v>
      </c>
      <c r="K323" s="165">
        <v>1722</v>
      </c>
      <c r="L323" s="165">
        <v>1234</v>
      </c>
      <c r="M323" s="165">
        <v>1236</v>
      </c>
      <c r="N323" s="165">
        <v>1236</v>
      </c>
      <c r="O323" s="165">
        <v>1241</v>
      </c>
      <c r="P323" s="165">
        <v>1286</v>
      </c>
      <c r="Q323" s="165">
        <v>1286</v>
      </c>
      <c r="R323" s="165">
        <v>1241</v>
      </c>
      <c r="S323" s="165">
        <v>1241</v>
      </c>
      <c r="T323" s="165">
        <v>1236</v>
      </c>
      <c r="U323" s="165">
        <v>1236</v>
      </c>
      <c r="V323" s="165">
        <v>1279</v>
      </c>
      <c r="W323" s="165">
        <v>1279</v>
      </c>
      <c r="X323" s="165">
        <v>1234</v>
      </c>
      <c r="Y323" s="165">
        <v>1236</v>
      </c>
      <c r="Z323" s="165">
        <v>1236</v>
      </c>
      <c r="AA323" s="165">
        <v>1241</v>
      </c>
      <c r="AB323" s="165">
        <v>1286</v>
      </c>
      <c r="AC323" s="165">
        <v>1286</v>
      </c>
      <c r="AD323" s="165">
        <v>1241</v>
      </c>
      <c r="AE323" s="165">
        <v>1241</v>
      </c>
      <c r="AF323" s="165">
        <v>1236</v>
      </c>
      <c r="AG323" s="165">
        <v>1236</v>
      </c>
      <c r="AH323" s="165">
        <v>1279</v>
      </c>
      <c r="AI323" s="165">
        <v>1279</v>
      </c>
      <c r="AJ323" s="165">
        <v>1234</v>
      </c>
      <c r="AK323" s="165">
        <v>1236</v>
      </c>
      <c r="AL323" s="165">
        <v>1236</v>
      </c>
      <c r="AM323" s="165">
        <v>1241</v>
      </c>
      <c r="AN323" s="165">
        <v>1286</v>
      </c>
      <c r="AO323" s="165">
        <v>1286</v>
      </c>
      <c r="AP323" s="165">
        <v>1241</v>
      </c>
      <c r="AQ323" s="165">
        <v>1241</v>
      </c>
      <c r="AR323" s="165">
        <v>1236</v>
      </c>
      <c r="AS323" s="165">
        <v>1236</v>
      </c>
      <c r="AT323" s="165">
        <v>1279</v>
      </c>
      <c r="AU323" s="165">
        <v>1279</v>
      </c>
      <c r="AV323" s="165">
        <v>1234</v>
      </c>
      <c r="AW323" s="165">
        <v>1236</v>
      </c>
      <c r="AX323" s="165">
        <v>1236</v>
      </c>
      <c r="AY323" s="165">
        <v>1241</v>
      </c>
      <c r="AZ323" s="165">
        <v>1286</v>
      </c>
      <c r="BA323" s="165">
        <v>1286</v>
      </c>
      <c r="BB323" s="165">
        <v>1241</v>
      </c>
      <c r="BC323" s="165">
        <v>1241</v>
      </c>
      <c r="BD323" s="165">
        <v>1236</v>
      </c>
      <c r="BE323" s="165">
        <v>1236</v>
      </c>
      <c r="BF323" s="165">
        <v>1279</v>
      </c>
      <c r="BG323" s="165">
        <v>1279</v>
      </c>
      <c r="BH323" s="165">
        <v>1234</v>
      </c>
      <c r="BI323" s="165">
        <v>1236</v>
      </c>
      <c r="BJ323" s="165">
        <v>1236</v>
      </c>
      <c r="BK323" s="165">
        <v>1241</v>
      </c>
      <c r="BL323" s="165">
        <v>1286</v>
      </c>
      <c r="BM323" s="165">
        <v>1286</v>
      </c>
      <c r="BN323" s="165">
        <v>1241</v>
      </c>
      <c r="BO323" s="165">
        <v>1241</v>
      </c>
      <c r="BP323" s="165">
        <v>1236</v>
      </c>
      <c r="BQ323" s="165">
        <v>1236</v>
      </c>
      <c r="BR323" s="165">
        <v>1279</v>
      </c>
      <c r="BS323" s="165">
        <v>1279</v>
      </c>
      <c r="BT323" s="165">
        <v>1234</v>
      </c>
      <c r="BU323" s="165">
        <v>1236</v>
      </c>
      <c r="BV323" s="165">
        <v>1236</v>
      </c>
      <c r="BW323" s="165">
        <v>1241</v>
      </c>
      <c r="BX323" s="165">
        <v>1286</v>
      </c>
      <c r="BY323" s="165">
        <v>1286</v>
      </c>
      <c r="BZ323" s="165">
        <v>1241</v>
      </c>
      <c r="CA323" s="165">
        <v>1241</v>
      </c>
      <c r="CB323" s="165">
        <v>1236</v>
      </c>
      <c r="CC323" s="165">
        <v>1236</v>
      </c>
      <c r="CD323" s="165">
        <v>1279</v>
      </c>
      <c r="CE323" s="165">
        <v>1279</v>
      </c>
      <c r="CF323" s="165">
        <v>1234</v>
      </c>
      <c r="CG323" s="165">
        <v>1236</v>
      </c>
      <c r="CH323" s="165">
        <v>1236</v>
      </c>
      <c r="CI323" s="165">
        <v>1241</v>
      </c>
      <c r="CJ323" s="165">
        <v>1286</v>
      </c>
      <c r="CK323" s="165">
        <v>1286</v>
      </c>
      <c r="CL323" s="165">
        <v>1241</v>
      </c>
      <c r="CM323" s="165">
        <v>1241</v>
      </c>
      <c r="CN323" s="165">
        <v>1236</v>
      </c>
      <c r="CO323" s="165">
        <v>1236</v>
      </c>
      <c r="CP323" s="165">
        <v>1279</v>
      </c>
      <c r="CQ323" s="165">
        <v>1279</v>
      </c>
      <c r="CR323" s="165">
        <v>1234</v>
      </c>
      <c r="CS323" s="165">
        <v>1236</v>
      </c>
      <c r="CT323" s="165">
        <v>1236</v>
      </c>
      <c r="CU323" s="165">
        <v>1241</v>
      </c>
      <c r="CV323" s="165">
        <v>1286</v>
      </c>
      <c r="CW323" s="165">
        <v>1286</v>
      </c>
      <c r="CX323" s="165">
        <v>1241</v>
      </c>
      <c r="CY323" s="165">
        <v>1241</v>
      </c>
      <c r="CZ323" s="165">
        <v>1236</v>
      </c>
      <c r="DA323" s="165">
        <v>1236</v>
      </c>
      <c r="DB323" s="165">
        <v>1279</v>
      </c>
      <c r="DC323" s="165">
        <v>1279</v>
      </c>
      <c r="DD323" s="165">
        <v>1234</v>
      </c>
      <c r="DE323" s="165">
        <v>1236</v>
      </c>
      <c r="DF323" s="165">
        <v>1236</v>
      </c>
      <c r="DG323" s="165">
        <v>1241</v>
      </c>
      <c r="DH323" s="165">
        <v>1286</v>
      </c>
      <c r="DI323" s="165">
        <v>1286</v>
      </c>
      <c r="DJ323" s="165">
        <v>1241</v>
      </c>
      <c r="DK323" s="165">
        <v>1241</v>
      </c>
      <c r="DL323" s="165">
        <v>1236</v>
      </c>
      <c r="DM323" s="165">
        <v>1236</v>
      </c>
      <c r="DN323" s="165">
        <v>1279</v>
      </c>
      <c r="DO323" s="165">
        <v>1279</v>
      </c>
      <c r="DP323" s="165">
        <v>1234</v>
      </c>
      <c r="DQ323" s="165">
        <v>1236</v>
      </c>
      <c r="DR323" s="165">
        <v>1236</v>
      </c>
      <c r="DS323" s="165">
        <v>1241</v>
      </c>
      <c r="DT323" s="165">
        <v>1286</v>
      </c>
      <c r="DU323" s="165">
        <v>1286</v>
      </c>
      <c r="DV323" s="165">
        <v>1241</v>
      </c>
      <c r="DW323" s="165">
        <v>1241</v>
      </c>
      <c r="DX323" s="165">
        <v>1236</v>
      </c>
      <c r="DY323" s="165">
        <v>1236</v>
      </c>
      <c r="DZ323" s="165">
        <v>1279</v>
      </c>
      <c r="EA323" s="165">
        <v>1279</v>
      </c>
      <c r="EB323" s="165">
        <v>1234</v>
      </c>
      <c r="EC323" s="165">
        <v>1236</v>
      </c>
      <c r="ED323" s="165">
        <v>1236</v>
      </c>
      <c r="EE323" s="165">
        <v>1241</v>
      </c>
      <c r="EF323" s="165">
        <v>1286</v>
      </c>
      <c r="EG323" s="165">
        <v>1286</v>
      </c>
      <c r="EH323" s="165">
        <v>1241</v>
      </c>
      <c r="EI323" s="165">
        <v>1241</v>
      </c>
      <c r="EJ323" s="165">
        <v>1236</v>
      </c>
      <c r="EK323" s="165">
        <v>1236</v>
      </c>
      <c r="EL323" s="165">
        <v>1279</v>
      </c>
      <c r="EM323" s="165">
        <v>1279</v>
      </c>
      <c r="EN323" s="165">
        <v>1234</v>
      </c>
      <c r="EO323" s="165">
        <v>1236</v>
      </c>
      <c r="EP323" s="165">
        <v>1236</v>
      </c>
      <c r="EQ323" s="165">
        <v>1241</v>
      </c>
      <c r="ER323" s="165">
        <v>1286</v>
      </c>
      <c r="ES323" s="165">
        <v>1286</v>
      </c>
      <c r="ET323" s="165">
        <v>1241</v>
      </c>
      <c r="EU323" s="165">
        <v>1241</v>
      </c>
      <c r="EV323" s="165">
        <v>1236</v>
      </c>
      <c r="EW323" s="165">
        <v>1236</v>
      </c>
      <c r="EX323" s="165">
        <v>1279</v>
      </c>
      <c r="EY323" s="165">
        <v>1279</v>
      </c>
      <c r="EZ323" s="165">
        <v>1234</v>
      </c>
      <c r="FA323" s="165">
        <v>1236</v>
      </c>
      <c r="FB323" s="165">
        <v>1236</v>
      </c>
      <c r="FC323" s="165">
        <v>1241</v>
      </c>
      <c r="FD323" s="165">
        <v>1286</v>
      </c>
      <c r="FE323" s="165">
        <v>1286</v>
      </c>
      <c r="FF323" s="165">
        <v>1241</v>
      </c>
      <c r="FG323" s="165">
        <v>1241</v>
      </c>
      <c r="FH323" s="165">
        <v>1236</v>
      </c>
      <c r="FI323" s="165">
        <v>1236</v>
      </c>
      <c r="FJ323" s="165">
        <v>1279</v>
      </c>
      <c r="FK323" s="165">
        <v>1279</v>
      </c>
      <c r="FL323" s="165">
        <v>1234</v>
      </c>
      <c r="FM323" s="165">
        <v>1236</v>
      </c>
      <c r="FN323" s="165">
        <v>1236</v>
      </c>
      <c r="FO323" s="165">
        <v>1241</v>
      </c>
      <c r="FP323" s="165">
        <v>1286</v>
      </c>
      <c r="FQ323" s="165">
        <v>1286</v>
      </c>
      <c r="FR323" s="165">
        <v>1241</v>
      </c>
      <c r="FS323" s="165">
        <v>1241</v>
      </c>
      <c r="FT323" s="165">
        <v>1236</v>
      </c>
      <c r="FU323" s="165">
        <v>1236</v>
      </c>
      <c r="FV323" s="165">
        <v>1279</v>
      </c>
      <c r="FW323" s="165">
        <v>1279</v>
      </c>
      <c r="FX323" s="165">
        <v>1234</v>
      </c>
      <c r="FY323" s="165">
        <v>1236</v>
      </c>
      <c r="FZ323" s="165">
        <v>1236</v>
      </c>
      <c r="GA323" s="165">
        <v>1241</v>
      </c>
    </row>
    <row r="324" spans="2:183">
      <c r="B324" s="96" t="s">
        <v>54</v>
      </c>
      <c r="C324" s="166" t="s">
        <v>35</v>
      </c>
      <c r="D324" s="167">
        <v>510102.96871551499</v>
      </c>
      <c r="E324" s="168">
        <v>457810.08707023977</v>
      </c>
      <c r="F324" s="168">
        <v>490334.44996007509</v>
      </c>
      <c r="G324" s="168">
        <v>431009.96542273107</v>
      </c>
      <c r="H324" s="168">
        <v>438673.02736209182</v>
      </c>
      <c r="I324" s="168">
        <v>472698.86761781358</v>
      </c>
      <c r="J324" s="168">
        <v>504261.67923814658</v>
      </c>
      <c r="K324" s="168">
        <v>495912.16956499201</v>
      </c>
      <c r="L324" s="168">
        <v>346821.75800967822</v>
      </c>
      <c r="M324" s="168">
        <v>250551.68781058321</v>
      </c>
      <c r="N324" s="168">
        <v>287958.14350150828</v>
      </c>
      <c r="O324" s="168">
        <v>364889.38038147311</v>
      </c>
      <c r="P324" s="168">
        <v>372392.52668740577</v>
      </c>
      <c r="Q324" s="168">
        <v>335972.88915975363</v>
      </c>
      <c r="R324" s="168">
        <v>318388.08632730017</v>
      </c>
      <c r="S324" s="168">
        <v>325067.26201860234</v>
      </c>
      <c r="T324" s="168">
        <v>337382.09081259428</v>
      </c>
      <c r="U324" s="168">
        <v>348116.26203117147</v>
      </c>
      <c r="V324" s="168">
        <v>362338.66858974361</v>
      </c>
      <c r="W324" s="168">
        <v>362351.03065296635</v>
      </c>
      <c r="X324" s="168">
        <v>343393.74853129714</v>
      </c>
      <c r="Y324" s="168">
        <v>330556.36708144797</v>
      </c>
      <c r="Z324" s="168">
        <v>345461.28507541481</v>
      </c>
      <c r="AA324" s="168">
        <v>359156.03244029661</v>
      </c>
      <c r="AB324" s="168">
        <v>366892.22903217695</v>
      </c>
      <c r="AC324" s="168">
        <v>333528.2531598793</v>
      </c>
      <c r="AD324" s="168">
        <v>357033.39995852188</v>
      </c>
      <c r="AE324" s="168">
        <v>299715.82230140775</v>
      </c>
      <c r="AF324" s="168">
        <v>325142.38741327298</v>
      </c>
      <c r="AG324" s="168">
        <v>347681.20854072401</v>
      </c>
      <c r="AH324" s="168">
        <v>362428.7971304676</v>
      </c>
      <c r="AI324" s="168">
        <v>361864.93204436905</v>
      </c>
      <c r="AJ324" s="168">
        <v>341878.2817458522</v>
      </c>
      <c r="AK324" s="168">
        <v>270877.83693376073</v>
      </c>
      <c r="AL324" s="168">
        <v>344338.95434263453</v>
      </c>
      <c r="AM324" s="168">
        <v>353911.46306246857</v>
      </c>
      <c r="AN324" s="168">
        <v>368257.49300276523</v>
      </c>
      <c r="AO324" s="168">
        <v>347107.86548516841</v>
      </c>
      <c r="AP324" s="168">
        <v>297106.54220022628</v>
      </c>
      <c r="AQ324" s="168">
        <v>262695.73581573658</v>
      </c>
      <c r="AR324" s="168">
        <v>346363.73182880844</v>
      </c>
      <c r="AS324" s="168">
        <v>350306.09372737556</v>
      </c>
      <c r="AT324" s="168">
        <v>363759.88788964297</v>
      </c>
      <c r="AU324" s="168">
        <v>364430.41696204123</v>
      </c>
      <c r="AV324" s="168">
        <v>344706.94850238814</v>
      </c>
      <c r="AW324" s="168">
        <v>329536.15078557061</v>
      </c>
      <c r="AX324" s="168">
        <v>348446.24261689291</v>
      </c>
      <c r="AY324" s="168">
        <v>355869.07968325791</v>
      </c>
      <c r="AZ324" s="168">
        <v>368965.119826546</v>
      </c>
      <c r="BA324" s="168">
        <v>335356.20066993462</v>
      </c>
      <c r="BB324" s="168">
        <v>326929.76839806436</v>
      </c>
      <c r="BC324" s="168">
        <v>298606.59363624937</v>
      </c>
      <c r="BD324" s="168">
        <v>357412.1353733032</v>
      </c>
      <c r="BE324" s="168">
        <v>348162.43226495723</v>
      </c>
      <c r="BF324" s="168">
        <v>361132.68224987434</v>
      </c>
      <c r="BG324" s="168">
        <v>363435.15379901964</v>
      </c>
      <c r="BH324" s="168">
        <v>336985.58333019103</v>
      </c>
      <c r="BI324" s="168">
        <v>229766.5469551282</v>
      </c>
      <c r="BJ324" s="168">
        <v>275350.67282780295</v>
      </c>
      <c r="BK324" s="168">
        <v>356214.85859225743</v>
      </c>
      <c r="BL324" s="168">
        <v>370405.26240321773</v>
      </c>
      <c r="BM324" s="168">
        <v>336296.90077174461</v>
      </c>
      <c r="BN324" s="168">
        <v>325481.43526772247</v>
      </c>
      <c r="BO324" s="168">
        <v>300200.64551910508</v>
      </c>
      <c r="BP324" s="168">
        <v>327220.55106900452</v>
      </c>
      <c r="BQ324" s="168">
        <v>350967.3235350679</v>
      </c>
      <c r="BR324" s="168">
        <v>368384.32151080947</v>
      </c>
      <c r="BS324" s="168">
        <v>370219.34023441433</v>
      </c>
      <c r="BT324" s="168">
        <v>348676.97676470585</v>
      </c>
      <c r="BU324" s="168">
        <v>365733.1165447461</v>
      </c>
      <c r="BV324" s="168">
        <v>329988.73631661636</v>
      </c>
      <c r="BW324" s="168">
        <v>371824.61000188533</v>
      </c>
      <c r="BX324" s="168">
        <v>381569.18702174467</v>
      </c>
      <c r="BY324" s="168">
        <v>333051.58014831576</v>
      </c>
      <c r="BZ324" s="168">
        <v>303301.11279537453</v>
      </c>
      <c r="CA324" s="168">
        <v>307278.20266968326</v>
      </c>
      <c r="CB324" s="168">
        <v>349073.99107466068</v>
      </c>
      <c r="CC324" s="168">
        <v>360721.43958081951</v>
      </c>
      <c r="CD324" s="168">
        <v>379799.75269984914</v>
      </c>
      <c r="CE324" s="168">
        <v>380369.42770299147</v>
      </c>
      <c r="CF324" s="168">
        <v>365378.70468891406</v>
      </c>
      <c r="CG324" s="168">
        <v>262650.79167332832</v>
      </c>
      <c r="CH324" s="168">
        <v>371158.95557126694</v>
      </c>
      <c r="CI324" s="168">
        <v>388741.1992408245</v>
      </c>
      <c r="CJ324" s="168">
        <v>392222.36394544994</v>
      </c>
      <c r="CK324" s="168">
        <v>366097.22755153343</v>
      </c>
      <c r="CL324" s="168">
        <v>379533.09512820514</v>
      </c>
      <c r="CM324" s="168">
        <v>307618.8222096531</v>
      </c>
      <c r="CN324" s="168">
        <v>368631.87354952237</v>
      </c>
      <c r="CO324" s="168">
        <v>369177.31771053292</v>
      </c>
      <c r="CP324" s="168">
        <v>384201.18901395169</v>
      </c>
      <c r="CQ324" s="168">
        <v>384780.3976690548</v>
      </c>
      <c r="CR324" s="168">
        <v>368561.0164467069</v>
      </c>
      <c r="CS324" s="168">
        <v>351605.11487807945</v>
      </c>
      <c r="CT324" s="168">
        <v>375734.13937028655</v>
      </c>
      <c r="CU324" s="168">
        <v>389793.02404411766</v>
      </c>
      <c r="CV324" s="168">
        <v>390630.69034690806</v>
      </c>
      <c r="CW324" s="168">
        <v>330861.57560520363</v>
      </c>
      <c r="CX324" s="168">
        <v>313385.22175025137</v>
      </c>
      <c r="CY324" s="168">
        <v>302194.26401206636</v>
      </c>
      <c r="CZ324" s="168">
        <v>379589.59367081447</v>
      </c>
      <c r="DA324" s="168">
        <v>370280.04861488182</v>
      </c>
      <c r="DB324" s="168">
        <v>383801.28703808447</v>
      </c>
      <c r="DC324" s="168">
        <v>386471.92566742084</v>
      </c>
      <c r="DD324" s="168">
        <v>366029.6440862242</v>
      </c>
      <c r="DE324" s="168">
        <v>260348.19738888889</v>
      </c>
      <c r="DF324" s="168">
        <v>377023.66596907994</v>
      </c>
      <c r="DG324" s="168">
        <v>387968.56103255402</v>
      </c>
      <c r="DH324" s="168">
        <v>390202.66044494719</v>
      </c>
      <c r="DI324" s="168">
        <v>352889.54488310707</v>
      </c>
      <c r="DJ324" s="168">
        <v>388859.16357780294</v>
      </c>
      <c r="DK324" s="168">
        <v>315754.48736173956</v>
      </c>
      <c r="DL324" s="168">
        <v>348851.16990196076</v>
      </c>
      <c r="DM324" s="168">
        <v>369090.88981209148</v>
      </c>
      <c r="DN324" s="168">
        <v>384159.58463738055</v>
      </c>
      <c r="DO324" s="168">
        <v>385791.68755279039</v>
      </c>
      <c r="DP324" s="168">
        <v>365248.13175967825</v>
      </c>
      <c r="DQ324" s="168">
        <v>352265.23379524885</v>
      </c>
      <c r="DR324" s="168">
        <v>376910.53055932629</v>
      </c>
      <c r="DS324" s="168">
        <v>387524.24230455002</v>
      </c>
      <c r="DT324" s="168">
        <v>390210.79649321263</v>
      </c>
      <c r="DU324" s="168">
        <v>352102.08907176973</v>
      </c>
      <c r="DV324" s="168">
        <v>369640.0631598793</v>
      </c>
      <c r="DW324" s="168">
        <v>311940.10819695826</v>
      </c>
      <c r="DX324" s="168">
        <v>370476.54790912522</v>
      </c>
      <c r="DY324" s="168">
        <v>367090.95051784813</v>
      </c>
      <c r="DZ324" s="168">
        <v>384175.16849484667</v>
      </c>
      <c r="EA324" s="168">
        <v>382950.60746606335</v>
      </c>
      <c r="EB324" s="168">
        <v>364632.4283848668</v>
      </c>
      <c r="EC324" s="168">
        <v>270375.66370286577</v>
      </c>
      <c r="ED324" s="168">
        <v>329280.76509489695</v>
      </c>
      <c r="EE324" s="168">
        <v>386604.19575226249</v>
      </c>
      <c r="EF324" s="168">
        <v>390213.91590372048</v>
      </c>
      <c r="EG324" s="168">
        <v>364653.94817810459</v>
      </c>
      <c r="EH324" s="168">
        <v>310042.62080442428</v>
      </c>
      <c r="EI324" s="168">
        <v>282884.48921820009</v>
      </c>
      <c r="EJ324" s="168">
        <v>373711.91150138259</v>
      </c>
      <c r="EK324" s="168">
        <v>366959.08562657115</v>
      </c>
      <c r="EL324" s="168">
        <v>385042.26143539464</v>
      </c>
      <c r="EM324" s="168">
        <v>384026.75674710912</v>
      </c>
      <c r="EN324" s="168">
        <v>366593.7940416038</v>
      </c>
      <c r="EO324" s="168">
        <v>350386.02871543489</v>
      </c>
      <c r="EP324" s="168">
        <v>373242.39018036705</v>
      </c>
      <c r="EQ324" s="168">
        <v>388149.00554298644</v>
      </c>
      <c r="ER324" s="168">
        <v>387309.39264580194</v>
      </c>
      <c r="ES324" s="168">
        <v>349847.91219079937</v>
      </c>
      <c r="ET324" s="168">
        <v>358666.15613373555</v>
      </c>
      <c r="EU324" s="168">
        <v>310137.08944507292</v>
      </c>
      <c r="EV324" s="168">
        <v>373184.36735859723</v>
      </c>
      <c r="EW324" s="168">
        <v>364922.07907176972</v>
      </c>
      <c r="EX324" s="168">
        <v>381335.1241572398</v>
      </c>
      <c r="EY324" s="168">
        <v>382709.33439542481</v>
      </c>
      <c r="EZ324" s="168">
        <v>362735.07134741073</v>
      </c>
      <c r="FA324" s="168">
        <v>255939.49123604828</v>
      </c>
      <c r="FB324" s="168">
        <v>278760.07418589742</v>
      </c>
      <c r="FC324" s="168">
        <v>384641.30618715438</v>
      </c>
      <c r="FD324" s="168">
        <v>380335.62721845147</v>
      </c>
      <c r="FE324" s="168">
        <v>344589.99611990951</v>
      </c>
      <c r="FF324" s="168">
        <v>333114.00670563092</v>
      </c>
      <c r="FG324" s="168">
        <v>314375.60936337354</v>
      </c>
      <c r="FH324" s="168">
        <v>338687.06267282553</v>
      </c>
      <c r="FI324" s="168">
        <v>360908.88503267971</v>
      </c>
      <c r="FJ324" s="168">
        <v>378170.85328934138</v>
      </c>
      <c r="FK324" s="168">
        <v>379421.75391214178</v>
      </c>
      <c r="FL324" s="168">
        <v>358843.56741830066</v>
      </c>
      <c r="FM324" s="168">
        <v>344658.02186965814</v>
      </c>
      <c r="FN324" s="168">
        <v>366215.15744469583</v>
      </c>
      <c r="FO324" s="168">
        <v>379499.58345022623</v>
      </c>
      <c r="FP324" s="168">
        <v>379229.9362757667</v>
      </c>
      <c r="FQ324" s="168">
        <v>344061.84470022621</v>
      </c>
      <c r="FR324" s="168">
        <v>263707.03211148817</v>
      </c>
      <c r="FS324" s="168">
        <v>351459.37775892409</v>
      </c>
      <c r="FT324" s="168">
        <v>338628.16129273502</v>
      </c>
      <c r="FU324" s="168">
        <v>358853.08390334342</v>
      </c>
      <c r="FV324" s="168">
        <v>377958.41942181997</v>
      </c>
      <c r="FW324" s="168">
        <v>376721.07408182498</v>
      </c>
      <c r="FX324" s="168">
        <v>342363.30846090999</v>
      </c>
      <c r="FY324" s="168">
        <v>298013.26026520866</v>
      </c>
      <c r="FZ324" s="168">
        <v>322920.5748108346</v>
      </c>
      <c r="GA324" s="168">
        <v>380024.63885180996</v>
      </c>
    </row>
    <row r="325" spans="2:183">
      <c r="B325" s="96" t="s">
        <v>54</v>
      </c>
      <c r="C325" s="166" t="s">
        <v>36</v>
      </c>
      <c r="D325" s="169">
        <v>1066698.58</v>
      </c>
      <c r="E325" s="170">
        <v>956587.2</v>
      </c>
      <c r="F325" s="170">
        <v>1021651.4199999999</v>
      </c>
      <c r="G325" s="170">
        <v>894846.16</v>
      </c>
      <c r="H325" s="170">
        <v>913451.64999999991</v>
      </c>
      <c r="I325" s="170">
        <v>983484.2</v>
      </c>
      <c r="J325" s="170">
        <v>1055492.58</v>
      </c>
      <c r="K325" s="170">
        <v>1033239.4100000001</v>
      </c>
      <c r="L325" s="170">
        <v>725812.92999999993</v>
      </c>
      <c r="M325" s="170">
        <v>519359</v>
      </c>
      <c r="N325" s="170">
        <v>600208</v>
      </c>
      <c r="O325" s="170">
        <v>765259.58000000007</v>
      </c>
      <c r="P325" s="170">
        <v>783644.58000000007</v>
      </c>
      <c r="Q325" s="170">
        <v>706863.59</v>
      </c>
      <c r="R325" s="170">
        <v>670805.38</v>
      </c>
      <c r="S325" s="170">
        <v>682299</v>
      </c>
      <c r="T325" s="170">
        <v>704535.27</v>
      </c>
      <c r="U325" s="170">
        <v>729449.93</v>
      </c>
      <c r="V325" s="170">
        <v>759617.61</v>
      </c>
      <c r="W325" s="170">
        <v>759755.58000000007</v>
      </c>
      <c r="X325" s="170">
        <v>718595.93</v>
      </c>
      <c r="Y325" s="170">
        <v>691422.8</v>
      </c>
      <c r="Z325" s="170">
        <v>723573</v>
      </c>
      <c r="AA325" s="170">
        <v>752845.58000000007</v>
      </c>
      <c r="AB325" s="170">
        <v>769281.58000000007</v>
      </c>
      <c r="AC325" s="170">
        <v>699639.59</v>
      </c>
      <c r="AD325" s="170">
        <v>746141.58000000007</v>
      </c>
      <c r="AE325" s="170">
        <v>631424</v>
      </c>
      <c r="AF325" s="170">
        <v>677167.81</v>
      </c>
      <c r="AG325" s="170">
        <v>726750.93</v>
      </c>
      <c r="AH325" s="170">
        <v>758078.61</v>
      </c>
      <c r="AI325" s="170">
        <v>756786.58000000007</v>
      </c>
      <c r="AJ325" s="170">
        <v>713528</v>
      </c>
      <c r="AK325" s="170">
        <v>562496.80000000005</v>
      </c>
      <c r="AL325" s="170">
        <v>719564.93</v>
      </c>
      <c r="AM325" s="170">
        <v>739061.61</v>
      </c>
      <c r="AN325" s="170">
        <v>771950.58000000007</v>
      </c>
      <c r="AO325" s="170">
        <v>727946.95</v>
      </c>
      <c r="AP325" s="170">
        <v>626667.61</v>
      </c>
      <c r="AQ325" s="170">
        <v>551884.1</v>
      </c>
      <c r="AR325" s="170">
        <v>722364.18</v>
      </c>
      <c r="AS325" s="170">
        <v>732381</v>
      </c>
      <c r="AT325" s="170">
        <v>760791.61</v>
      </c>
      <c r="AU325" s="170">
        <v>762185.58000000007</v>
      </c>
      <c r="AV325" s="170">
        <v>719507</v>
      </c>
      <c r="AW325" s="170">
        <v>687219.8</v>
      </c>
      <c r="AX325" s="170">
        <v>728666</v>
      </c>
      <c r="AY325" s="170">
        <v>743223.61</v>
      </c>
      <c r="AZ325" s="170">
        <v>775112.61</v>
      </c>
      <c r="BA325" s="170">
        <v>704737</v>
      </c>
      <c r="BB325" s="170">
        <v>688281.11</v>
      </c>
      <c r="BC325" s="170">
        <v>624355.69999999995</v>
      </c>
      <c r="BD325" s="170">
        <v>747876.58000000007</v>
      </c>
      <c r="BE325" s="170">
        <v>728882</v>
      </c>
      <c r="BF325" s="170">
        <v>756104.58000000007</v>
      </c>
      <c r="BG325" s="170">
        <v>761422.61</v>
      </c>
      <c r="BH325" s="170">
        <v>703829.19</v>
      </c>
      <c r="BI325" s="170">
        <v>475990.8</v>
      </c>
      <c r="BJ325" s="170">
        <v>573640</v>
      </c>
      <c r="BK325" s="170">
        <v>745446.61</v>
      </c>
      <c r="BL325" s="170">
        <v>780660.58000000007</v>
      </c>
      <c r="BM325" s="170">
        <v>708915</v>
      </c>
      <c r="BN325" s="170">
        <v>686930.81</v>
      </c>
      <c r="BO325" s="170">
        <v>627970.94999999995</v>
      </c>
      <c r="BP325" s="170">
        <v>683639.61</v>
      </c>
      <c r="BQ325" s="170">
        <v>737262</v>
      </c>
      <c r="BR325" s="170">
        <v>775129.58000000007</v>
      </c>
      <c r="BS325" s="170">
        <v>779131.61</v>
      </c>
      <c r="BT325" s="170">
        <v>732172</v>
      </c>
      <c r="BU325" s="170">
        <v>769027.58000000007</v>
      </c>
      <c r="BV325" s="170">
        <v>694017</v>
      </c>
      <c r="BW325" s="170">
        <v>783652.58000000007</v>
      </c>
      <c r="BX325" s="170">
        <v>804761.58000000007</v>
      </c>
      <c r="BY325" s="170">
        <v>704462</v>
      </c>
      <c r="BZ325" s="170">
        <v>648206.58000000007</v>
      </c>
      <c r="CA325" s="170">
        <v>650798.14999999991</v>
      </c>
      <c r="CB325" s="170">
        <v>732608.98</v>
      </c>
      <c r="CC325" s="170">
        <v>758477</v>
      </c>
      <c r="CD325" s="170">
        <v>810288.58000000007</v>
      </c>
      <c r="CE325" s="170">
        <v>810616.6100000001</v>
      </c>
      <c r="CF325" s="170">
        <v>769169.92999999993</v>
      </c>
      <c r="CG325" s="170">
        <v>547580</v>
      </c>
      <c r="CH325" s="170">
        <v>782878.19</v>
      </c>
      <c r="CI325" s="170">
        <v>820290.58000000007</v>
      </c>
      <c r="CJ325" s="170">
        <v>830480.58000000007</v>
      </c>
      <c r="CK325" s="170">
        <v>776007.59000000008</v>
      </c>
      <c r="CL325" s="170">
        <v>801898.58000000007</v>
      </c>
      <c r="CM325" s="170">
        <v>649742.6</v>
      </c>
      <c r="CN325" s="170">
        <v>774691.2</v>
      </c>
      <c r="CO325" s="170">
        <v>787369.92999999993</v>
      </c>
      <c r="CP325" s="170">
        <v>828961.6100000001</v>
      </c>
      <c r="CQ325" s="170">
        <v>827787.58000000007</v>
      </c>
      <c r="CR325" s="170">
        <v>786074</v>
      </c>
      <c r="CS325" s="170">
        <v>741721.8</v>
      </c>
      <c r="CT325" s="170">
        <v>794980.92999999993</v>
      </c>
      <c r="CU325" s="170">
        <v>831175.6100000001</v>
      </c>
      <c r="CV325" s="170">
        <v>836378.58000000007</v>
      </c>
      <c r="CW325" s="170">
        <v>711482.5</v>
      </c>
      <c r="CX325" s="170">
        <v>669845.67000000004</v>
      </c>
      <c r="CY325" s="170">
        <v>641875.4</v>
      </c>
      <c r="CZ325" s="170">
        <v>807753.58000000007</v>
      </c>
      <c r="DA325" s="170">
        <v>792355</v>
      </c>
      <c r="DB325" s="170">
        <v>836274.6100000001</v>
      </c>
      <c r="DC325" s="170">
        <v>840678.58000000007</v>
      </c>
      <c r="DD325" s="170">
        <v>780911</v>
      </c>
      <c r="DE325" s="170">
        <v>548293.80000000005</v>
      </c>
      <c r="DF325" s="170">
        <v>797382.91999999993</v>
      </c>
      <c r="DG325" s="170">
        <v>823897.6100000001</v>
      </c>
      <c r="DH325" s="170">
        <v>833379.6100000001</v>
      </c>
      <c r="DI325" s="170">
        <v>754319</v>
      </c>
      <c r="DJ325" s="170">
        <v>827999.6100000001</v>
      </c>
      <c r="DK325" s="170">
        <v>676001</v>
      </c>
      <c r="DL325" s="170">
        <v>739338.17999999993</v>
      </c>
      <c r="DM325" s="170">
        <v>790318</v>
      </c>
      <c r="DN325" s="170">
        <v>832506.6100000001</v>
      </c>
      <c r="DO325" s="170">
        <v>837552.58000000007</v>
      </c>
      <c r="DP325" s="170">
        <v>778046</v>
      </c>
      <c r="DQ325" s="170">
        <v>745993.8</v>
      </c>
      <c r="DR325" s="170">
        <v>797773</v>
      </c>
      <c r="DS325" s="170">
        <v>822610.6100000001</v>
      </c>
      <c r="DT325" s="170">
        <v>832723.6100000001</v>
      </c>
      <c r="DU325" s="170">
        <v>750971.41</v>
      </c>
      <c r="DV325" s="170">
        <v>789293.61</v>
      </c>
      <c r="DW325" s="170">
        <v>664754.19999999995</v>
      </c>
      <c r="DX325" s="170">
        <v>787230.58000000007</v>
      </c>
      <c r="DY325" s="170">
        <v>783771</v>
      </c>
      <c r="DZ325" s="170">
        <v>826731.58000000007</v>
      </c>
      <c r="EA325" s="170">
        <v>822477.6100000001</v>
      </c>
      <c r="EB325" s="170">
        <v>774453</v>
      </c>
      <c r="EC325" s="170">
        <v>569236.6</v>
      </c>
      <c r="ED325" s="170">
        <v>694562</v>
      </c>
      <c r="EE325" s="170">
        <v>817761.61</v>
      </c>
      <c r="EF325" s="170">
        <v>831231.58000000007</v>
      </c>
      <c r="EG325" s="170">
        <v>777817.59000000008</v>
      </c>
      <c r="EH325" s="170">
        <v>666650.61</v>
      </c>
      <c r="EI325" s="170">
        <v>600131.15</v>
      </c>
      <c r="EJ325" s="170">
        <v>789429.40999999992</v>
      </c>
      <c r="EK325" s="170">
        <v>780650</v>
      </c>
      <c r="EL325" s="170">
        <v>825914.58000000007</v>
      </c>
      <c r="EM325" s="170">
        <v>820749.6100000001</v>
      </c>
      <c r="EN325" s="170">
        <v>779215.92999999993</v>
      </c>
      <c r="EO325" s="170">
        <v>736764.8</v>
      </c>
      <c r="EP325" s="170">
        <v>786540</v>
      </c>
      <c r="EQ325" s="170">
        <v>821191.58000000007</v>
      </c>
      <c r="ER325" s="170">
        <v>826549.58000000007</v>
      </c>
      <c r="ES325" s="170">
        <v>745767</v>
      </c>
      <c r="ET325" s="170">
        <v>767171.07000000007</v>
      </c>
      <c r="EU325" s="170">
        <v>656627.5</v>
      </c>
      <c r="EV325" s="170">
        <v>789410.01</v>
      </c>
      <c r="EW325" s="170">
        <v>777355.92999999993</v>
      </c>
      <c r="EX325" s="170">
        <v>817413.6100000001</v>
      </c>
      <c r="EY325" s="170">
        <v>818034.6100000001</v>
      </c>
      <c r="EZ325" s="170">
        <v>770971.92999999993</v>
      </c>
      <c r="FA325" s="170">
        <v>535020.80000000005</v>
      </c>
      <c r="FB325" s="170">
        <v>584827.19999999995</v>
      </c>
      <c r="FC325" s="170">
        <v>814893.58000000007</v>
      </c>
      <c r="FD325" s="170">
        <v>811551.58000000007</v>
      </c>
      <c r="FE325" s="170">
        <v>736070</v>
      </c>
      <c r="FF325" s="170">
        <v>714688.58000000007</v>
      </c>
      <c r="FG325" s="170">
        <v>661228</v>
      </c>
      <c r="FH325" s="170">
        <v>715043.58000000007</v>
      </c>
      <c r="FI325" s="170">
        <v>771232.92999999993</v>
      </c>
      <c r="FJ325" s="170">
        <v>811297.6100000001</v>
      </c>
      <c r="FK325" s="170">
        <v>812959.58000000007</v>
      </c>
      <c r="FL325" s="170">
        <v>764536</v>
      </c>
      <c r="FM325" s="170">
        <v>726679.8</v>
      </c>
      <c r="FN325" s="170">
        <v>774244.92999999993</v>
      </c>
      <c r="FO325" s="170">
        <v>805431.61</v>
      </c>
      <c r="FP325" s="170">
        <v>807822.58000000007</v>
      </c>
      <c r="FQ325" s="170">
        <v>734446</v>
      </c>
      <c r="FR325" s="170">
        <v>558622.80000000005</v>
      </c>
      <c r="FS325" s="170">
        <v>741678</v>
      </c>
      <c r="FT325" s="170">
        <v>714487.78</v>
      </c>
      <c r="FU325" s="170">
        <v>765544</v>
      </c>
      <c r="FV325" s="170">
        <v>809332.61</v>
      </c>
      <c r="FW325" s="170">
        <v>808143.58000000007</v>
      </c>
      <c r="FX325" s="170">
        <v>729485</v>
      </c>
      <c r="FY325" s="170">
        <v>639009.61</v>
      </c>
      <c r="FZ325" s="170">
        <v>687973.94</v>
      </c>
      <c r="GA325" s="170">
        <v>805148.61</v>
      </c>
    </row>
    <row r="326" spans="2:183">
      <c r="B326" s="171" t="s">
        <v>54</v>
      </c>
      <c r="C326" s="172" t="s">
        <v>95</v>
      </c>
      <c r="D326" s="83">
        <v>0.69921443823107432</v>
      </c>
      <c r="E326" s="84">
        <v>0.69368205212331002</v>
      </c>
      <c r="F326" s="84">
        <v>0.66820523911259722</v>
      </c>
      <c r="G326" s="84">
        <v>0.58430890173793038</v>
      </c>
      <c r="H326" s="84">
        <v>0.57171897651420012</v>
      </c>
      <c r="I326" s="84">
        <v>0.67065236543127815</v>
      </c>
      <c r="J326" s="84">
        <v>0.74302895884563636</v>
      </c>
      <c r="K326" s="84">
        <v>0.68170879656832228</v>
      </c>
      <c r="L326" s="84">
        <v>0.42613025398720572</v>
      </c>
      <c r="M326" s="84">
        <v>0.3532477353062764</v>
      </c>
      <c r="N326" s="84">
        <v>0.38474271623703649</v>
      </c>
      <c r="O326" s="84">
        <v>0.43254743425967063</v>
      </c>
      <c r="P326" s="84">
        <v>0.4425494866573737</v>
      </c>
      <c r="Q326" s="84">
        <v>0.44219844480832238</v>
      </c>
      <c r="R326" s="84">
        <v>0.3806225633022261</v>
      </c>
      <c r="S326" s="84">
        <v>0.39510533066249498</v>
      </c>
      <c r="T326" s="84">
        <v>0.38486740187582402</v>
      </c>
      <c r="U326" s="84">
        <v>0.42974324378858669</v>
      </c>
      <c r="V326" s="84">
        <v>0.43349221027454743</v>
      </c>
      <c r="W326" s="84">
        <v>0.43358705643254875</v>
      </c>
      <c r="X326" s="84">
        <v>0.42343484558580419</v>
      </c>
      <c r="Y326" s="84">
        <v>0.40890937113977988</v>
      </c>
      <c r="Z326" s="84">
        <v>0.42482730358104892</v>
      </c>
      <c r="AA326" s="84">
        <v>0.42777834271817738</v>
      </c>
      <c r="AB326" s="84">
        <v>0.43439062916251503</v>
      </c>
      <c r="AC326" s="84">
        <v>0.43733463758541447</v>
      </c>
      <c r="AD326" s="84">
        <v>0.42406300493786242</v>
      </c>
      <c r="AE326" s="84">
        <v>0.36804263436109802</v>
      </c>
      <c r="AF326" s="84">
        <v>0.36433772146086313</v>
      </c>
      <c r="AG326" s="84">
        <v>0.42815728384594315</v>
      </c>
      <c r="AH326" s="84">
        <v>0.43230003658978411</v>
      </c>
      <c r="AI326" s="84">
        <v>0.43182875020888928</v>
      </c>
      <c r="AJ326" s="84">
        <v>0.42066643623711081</v>
      </c>
      <c r="AK326" s="84">
        <v>0.36548196481789363</v>
      </c>
      <c r="AL326" s="84">
        <v>0.42263383953939859</v>
      </c>
      <c r="AM326" s="84">
        <v>0.42036305296153553</v>
      </c>
      <c r="AN326" s="84">
        <v>0.43608046004678291</v>
      </c>
      <c r="AO326" s="84">
        <v>0.4397582038632194</v>
      </c>
      <c r="AP326" s="84">
        <v>0.35461711149107644</v>
      </c>
      <c r="AQ326" s="84">
        <v>0.30715075113288476</v>
      </c>
      <c r="AR326" s="84">
        <v>0.40109582391809617</v>
      </c>
      <c r="AS326" s="84">
        <v>0.43101569811222384</v>
      </c>
      <c r="AT326" s="84">
        <v>0.43360678496968569</v>
      </c>
      <c r="AU326" s="84">
        <v>0.43504994219209747</v>
      </c>
      <c r="AV326" s="84">
        <v>0.42430829216362786</v>
      </c>
      <c r="AW326" s="84">
        <v>0.40627737545504361</v>
      </c>
      <c r="AX326" s="84">
        <v>0.42691376515736179</v>
      </c>
      <c r="AY326" s="84">
        <v>0.4222540556989543</v>
      </c>
      <c r="AZ326" s="84">
        <v>0.4375974334434235</v>
      </c>
      <c r="BA326" s="84">
        <v>0.44089771398205235</v>
      </c>
      <c r="BB326" s="84">
        <v>0.3891551167434113</v>
      </c>
      <c r="BC326" s="84">
        <v>0.34421179891970649</v>
      </c>
      <c r="BD326" s="84">
        <v>0.42606652612126911</v>
      </c>
      <c r="BE326" s="84">
        <v>0.42945921174883306</v>
      </c>
      <c r="BF326" s="84">
        <v>0.43175772668884804</v>
      </c>
      <c r="BG326" s="84">
        <v>0.43454150000366515</v>
      </c>
      <c r="BH326" s="84">
        <v>0.41756388034009867</v>
      </c>
      <c r="BI326" s="84">
        <v>0.33758671718242816</v>
      </c>
      <c r="BJ326" s="84">
        <v>0.3747112254444539</v>
      </c>
      <c r="BK326" s="84">
        <v>0.4235784271753702</v>
      </c>
      <c r="BL326" s="84">
        <v>0.44022617941897985</v>
      </c>
      <c r="BM326" s="84">
        <v>0.44308254504578287</v>
      </c>
      <c r="BN326" s="84">
        <v>0.38878638953274514</v>
      </c>
      <c r="BO326" s="84">
        <v>0.34319955660886903</v>
      </c>
      <c r="BP326" s="84">
        <v>0.36359266597222067</v>
      </c>
      <c r="BQ326" s="84">
        <v>0.43404683500152197</v>
      </c>
      <c r="BR326" s="84">
        <v>0.44073714639691275</v>
      </c>
      <c r="BS326" s="84">
        <v>0.44369028902464497</v>
      </c>
      <c r="BT326" s="84">
        <v>0.43068168448011307</v>
      </c>
      <c r="BU326" s="84">
        <v>0.43747503049562619</v>
      </c>
      <c r="BV326" s="84">
        <v>0.42112644709142727</v>
      </c>
      <c r="BW326" s="84">
        <v>0.4432505630176492</v>
      </c>
      <c r="BX326" s="84">
        <v>0.45450940017211422</v>
      </c>
      <c r="BY326" s="84">
        <v>0.4398815558629362</v>
      </c>
      <c r="BZ326" s="84">
        <v>0.35992617751477363</v>
      </c>
      <c r="CA326" s="84">
        <v>0.36624835391669969</v>
      </c>
      <c r="CB326" s="84">
        <v>0.39891928542417859</v>
      </c>
      <c r="CC326" s="84">
        <v>0.44546563625876584</v>
      </c>
      <c r="CD326" s="84">
        <v>0.47982149777851324</v>
      </c>
      <c r="CE326" s="84">
        <v>0.47843336002954417</v>
      </c>
      <c r="CF326" s="84">
        <v>0.45138281105713629</v>
      </c>
      <c r="CG326" s="84">
        <v>0.37200024273722215</v>
      </c>
      <c r="CH326" s="84">
        <v>0.46160915991838269</v>
      </c>
      <c r="CI326" s="84">
        <v>0.46603802583581666</v>
      </c>
      <c r="CJ326" s="84">
        <v>0.47523734549462676</v>
      </c>
      <c r="CK326" s="84">
        <v>0.47583715149830474</v>
      </c>
      <c r="CL326" s="84">
        <v>0.45393576382101564</v>
      </c>
      <c r="CM326" s="84">
        <v>0.36423227089489252</v>
      </c>
      <c r="CN326" s="84">
        <v>0.43271008999485155</v>
      </c>
      <c r="CO326" s="84">
        <v>0.47910228971536811</v>
      </c>
      <c r="CP326" s="84">
        <v>0.5054819903193587</v>
      </c>
      <c r="CQ326" s="84">
        <v>0.50163955856762832</v>
      </c>
      <c r="CR326" s="84">
        <v>0.47918907866149824</v>
      </c>
      <c r="CS326" s="84">
        <v>0.4406564603545256</v>
      </c>
      <c r="CT326" s="84">
        <v>0.47066123700831131</v>
      </c>
      <c r="CU326" s="84">
        <v>0.48550436959144394</v>
      </c>
      <c r="CV326" s="84">
        <v>0.49474979069329705</v>
      </c>
      <c r="CW326" s="84">
        <v>0.46546514714679904</v>
      </c>
      <c r="CX326" s="84">
        <v>0.36099039113045378</v>
      </c>
      <c r="CY326" s="84">
        <v>0.3451563018612428</v>
      </c>
      <c r="CZ326" s="84">
        <v>0.47508078331747872</v>
      </c>
      <c r="DA326" s="84">
        <v>0.48881086258121786</v>
      </c>
      <c r="DB326" s="84">
        <v>0.53704728134722812</v>
      </c>
      <c r="DC326" s="84">
        <v>0.53490086887141364</v>
      </c>
      <c r="DD326" s="84">
        <v>0.48026628975057567</v>
      </c>
      <c r="DE326" s="84">
        <v>0.38567901738910504</v>
      </c>
      <c r="DF326" s="84">
        <v>0.47294307332823315</v>
      </c>
      <c r="DG326" s="84">
        <v>0.47798082614793225</v>
      </c>
      <c r="DH326" s="84">
        <v>0.48970898979092981</v>
      </c>
      <c r="DI326" s="84">
        <v>0.49180642855525986</v>
      </c>
      <c r="DJ326" s="84">
        <v>0.48207096344731548</v>
      </c>
      <c r="DK326" s="84">
        <v>0.40352011038783564</v>
      </c>
      <c r="DL326" s="84">
        <v>0.41500152137017787</v>
      </c>
      <c r="DM326" s="84">
        <v>0.4886233266150552</v>
      </c>
      <c r="DN326" s="84">
        <v>0.5228741740150723</v>
      </c>
      <c r="DO326" s="84">
        <v>0.52886759177808884</v>
      </c>
      <c r="DP326" s="84">
        <v>0.47652637458089375</v>
      </c>
      <c r="DQ326" s="84">
        <v>0.44976035316943069</v>
      </c>
      <c r="DR326" s="84">
        <v>0.47399289244884157</v>
      </c>
      <c r="DS326" s="84">
        <v>0.47654470979199087</v>
      </c>
      <c r="DT326" s="84">
        <v>0.48905462580597298</v>
      </c>
      <c r="DU326" s="84">
        <v>0.48792149889900199</v>
      </c>
      <c r="DV326" s="84">
        <v>0.45926226604702147</v>
      </c>
      <c r="DW326" s="84">
        <v>0.37972151124700021</v>
      </c>
      <c r="DX326" s="84">
        <v>0.45767074793269147</v>
      </c>
      <c r="DY326" s="84">
        <v>0.48194361955146159</v>
      </c>
      <c r="DZ326" s="84">
        <v>0.50884170446436039</v>
      </c>
      <c r="EA326" s="84">
        <v>0.50002680346820061</v>
      </c>
      <c r="EB326" s="84">
        <v>0.47111472215708422</v>
      </c>
      <c r="EC326" s="84">
        <v>0.38982686627753182</v>
      </c>
      <c r="ED326" s="84">
        <v>0.43741463869518205</v>
      </c>
      <c r="EE326" s="84">
        <v>0.47049378975379935</v>
      </c>
      <c r="EF326" s="84">
        <v>0.48659904814204491</v>
      </c>
      <c r="EG326" s="84">
        <v>0.48866528863654279</v>
      </c>
      <c r="EH326" s="84">
        <v>0.38676817613886338</v>
      </c>
      <c r="EI326" s="84">
        <v>0.335630936448018</v>
      </c>
      <c r="EJ326" s="84">
        <v>0.45395533932130244</v>
      </c>
      <c r="EK326" s="84">
        <v>0.47587508766455944</v>
      </c>
      <c r="EL326" s="84">
        <v>0.50114893847006159</v>
      </c>
      <c r="EM326" s="84">
        <v>0.49155949734802346</v>
      </c>
      <c r="EN326" s="84">
        <v>0.47496006387917145</v>
      </c>
      <c r="EO326" s="84">
        <v>0.43705793470566479</v>
      </c>
      <c r="EP326" s="84">
        <v>0.46366501826015999</v>
      </c>
      <c r="EQ326" s="84">
        <v>0.47299584902235531</v>
      </c>
      <c r="ER326" s="84">
        <v>0.48430902543596738</v>
      </c>
      <c r="ES326" s="84">
        <v>0.48237288852910432</v>
      </c>
      <c r="ET326" s="84">
        <v>0.44554097429626749</v>
      </c>
      <c r="EU326" s="84">
        <v>0.36791523731703712</v>
      </c>
      <c r="EV326" s="84">
        <v>0.45418293260337583</v>
      </c>
      <c r="EW326" s="84">
        <v>0.47367260618387863</v>
      </c>
      <c r="EX326" s="84">
        <v>0.49290126409246504</v>
      </c>
      <c r="EY326" s="84">
        <v>0.48649890613760061</v>
      </c>
      <c r="EZ326" s="84">
        <v>0.46847333523091017</v>
      </c>
      <c r="FA326" s="84">
        <v>0.37010497153255029</v>
      </c>
      <c r="FB326" s="84">
        <v>0.39560262149744863</v>
      </c>
      <c r="FC326" s="84">
        <v>0.46988092385909602</v>
      </c>
      <c r="FD326" s="84">
        <v>0.47317115243162355</v>
      </c>
      <c r="FE326" s="84">
        <v>0.47616629467345123</v>
      </c>
      <c r="FF326" s="84">
        <v>0.41514063271210294</v>
      </c>
      <c r="FG326" s="84">
        <v>0.36308270122400438</v>
      </c>
      <c r="FH326" s="84">
        <v>0.39314045057874686</v>
      </c>
      <c r="FI326" s="84">
        <v>0.47186027266603647</v>
      </c>
      <c r="FJ326" s="84">
        <v>0.48553047758978585</v>
      </c>
      <c r="FK326" s="84">
        <v>0.48373839427593096</v>
      </c>
      <c r="FL326" s="84">
        <v>0.46590578468404853</v>
      </c>
      <c r="FM326" s="84">
        <v>0.4306026412086375</v>
      </c>
      <c r="FN326" s="84">
        <v>0.45614068513502015</v>
      </c>
      <c r="FO326" s="84">
        <v>0.46478429825497936</v>
      </c>
      <c r="FP326" s="84">
        <v>0.47114745439216232</v>
      </c>
      <c r="FQ326" s="84">
        <v>0.47646030224817854</v>
      </c>
      <c r="FR326" s="84">
        <v>0.38930810614664563</v>
      </c>
      <c r="FS326" s="84">
        <v>0.44526301882335312</v>
      </c>
      <c r="FT326" s="84">
        <v>0.39355088454010395</v>
      </c>
      <c r="FU326" s="84">
        <v>0.46924870871313573</v>
      </c>
      <c r="FV326" s="84">
        <v>0.48493723327193583</v>
      </c>
      <c r="FW326" s="84">
        <v>0.48676679468772088</v>
      </c>
      <c r="FX326" s="84">
        <v>0.44398341066425495</v>
      </c>
      <c r="FY326" s="84">
        <v>0.36251988870299617</v>
      </c>
      <c r="FZ326" s="84">
        <v>0.40531884733274692</v>
      </c>
      <c r="GA326" s="84">
        <v>0.46426682005656117</v>
      </c>
    </row>
    <row r="327" spans="2:183">
      <c r="B327" s="96" t="s">
        <v>54</v>
      </c>
      <c r="C327" s="166" t="s">
        <v>268</v>
      </c>
      <c r="D327" s="169">
        <v>11565910.800000001</v>
      </c>
      <c r="E327" s="170">
        <v>10379848.32</v>
      </c>
      <c r="F327" s="170">
        <v>11116489.01</v>
      </c>
      <c r="G327" s="170">
        <v>9718972.9299999997</v>
      </c>
      <c r="H327" s="170">
        <v>9917936.2599999979</v>
      </c>
      <c r="I327" s="170">
        <v>10721852.01</v>
      </c>
      <c r="J327" s="170">
        <v>11540712.390000001</v>
      </c>
      <c r="K327" s="170">
        <v>11247205.75</v>
      </c>
      <c r="L327" s="170">
        <v>7875407.3700000001</v>
      </c>
      <c r="M327" s="170">
        <v>5710007.9999999991</v>
      </c>
      <c r="N327" s="170">
        <v>6549005.5</v>
      </c>
      <c r="O327" s="170">
        <v>8282628.3200000003</v>
      </c>
      <c r="P327" s="170">
        <v>8452565.25</v>
      </c>
      <c r="Q327" s="170">
        <v>7626236.6200000001</v>
      </c>
      <c r="R327" s="170">
        <v>7253769.4900000002</v>
      </c>
      <c r="S327" s="170">
        <v>7381564.9299999997</v>
      </c>
      <c r="T327" s="170">
        <v>7630093.8499999996</v>
      </c>
      <c r="U327" s="170">
        <v>7904613</v>
      </c>
      <c r="V327" s="170">
        <v>8227805.75</v>
      </c>
      <c r="W327" s="170">
        <v>8228294</v>
      </c>
      <c r="X327" s="170">
        <v>7798318.6799999997</v>
      </c>
      <c r="Y327" s="170">
        <v>7512301.1299999999</v>
      </c>
      <c r="Z327" s="170">
        <v>7843285.9399999995</v>
      </c>
      <c r="AA327" s="170">
        <v>8154672.0499999998</v>
      </c>
      <c r="AB327" s="170">
        <v>8329921.4900000002</v>
      </c>
      <c r="AC327" s="170">
        <v>7571799.4399999995</v>
      </c>
      <c r="AD327" s="170">
        <v>8107789.0099999998</v>
      </c>
      <c r="AE327" s="170">
        <v>6834038.8799999999</v>
      </c>
      <c r="AF327" s="170">
        <v>7346406.21</v>
      </c>
      <c r="AG327" s="170">
        <v>7895596.6200000001</v>
      </c>
      <c r="AH327" s="170">
        <v>8230299.1299999999</v>
      </c>
      <c r="AI327" s="170">
        <v>8217466.1299999999</v>
      </c>
      <c r="AJ327" s="170">
        <v>7764996.1799999997</v>
      </c>
      <c r="AK327" s="170">
        <v>6169998.7599999998</v>
      </c>
      <c r="AL327" s="170">
        <v>7819395.3799999999</v>
      </c>
      <c r="AM327" s="170">
        <v>8037619.0099999998</v>
      </c>
      <c r="AN327" s="170">
        <v>8361428.3700000001</v>
      </c>
      <c r="AO327" s="170">
        <v>7880790.1299999999</v>
      </c>
      <c r="AP327" s="170">
        <v>6785867.1699999999</v>
      </c>
      <c r="AQ327" s="170">
        <v>5976818</v>
      </c>
      <c r="AR327" s="170">
        <v>7847293.4900000002</v>
      </c>
      <c r="AS327" s="170">
        <v>7954865.3799999999</v>
      </c>
      <c r="AT327" s="170">
        <v>8260820.8799999999</v>
      </c>
      <c r="AU327" s="170">
        <v>8275678.25</v>
      </c>
      <c r="AV327" s="170">
        <v>7829093.9399999995</v>
      </c>
      <c r="AW327" s="170">
        <v>7489649.5</v>
      </c>
      <c r="AX327" s="170">
        <v>7912413.9399999995</v>
      </c>
      <c r="AY327" s="170">
        <v>8081928.25</v>
      </c>
      <c r="AZ327" s="170">
        <v>8377371</v>
      </c>
      <c r="BA327" s="170">
        <v>7613903.5</v>
      </c>
      <c r="BB327" s="170">
        <v>7444246.8100000005</v>
      </c>
      <c r="BC327" s="170">
        <v>6753513.3000000007</v>
      </c>
      <c r="BD327" s="170">
        <v>8116792.5</v>
      </c>
      <c r="BE327" s="170">
        <v>7907115.8799999999</v>
      </c>
      <c r="BF327" s="170">
        <v>8201976.6200000001</v>
      </c>
      <c r="BG327" s="170">
        <v>8253261.5</v>
      </c>
      <c r="BH327" s="170">
        <v>7655269.1299999999</v>
      </c>
      <c r="BI327" s="170">
        <v>5244880.87</v>
      </c>
      <c r="BJ327" s="170">
        <v>6267771.6299999999</v>
      </c>
      <c r="BK327" s="170">
        <v>8090087.1200000001</v>
      </c>
      <c r="BL327" s="170">
        <v>8409684.120000001</v>
      </c>
      <c r="BM327" s="170">
        <v>7634833.8100000005</v>
      </c>
      <c r="BN327" s="170">
        <v>7413110.7599999998</v>
      </c>
      <c r="BO327" s="170">
        <v>6782093.6299999999</v>
      </c>
      <c r="BP327" s="170">
        <v>7384094.5499999998</v>
      </c>
      <c r="BQ327" s="170">
        <v>7970235.9299999997</v>
      </c>
      <c r="BR327" s="170">
        <v>8364838.6399999997</v>
      </c>
      <c r="BS327" s="170">
        <v>8406693.120000001</v>
      </c>
      <c r="BT327" s="170">
        <v>7918664.5600000005</v>
      </c>
      <c r="BU327" s="170">
        <v>8304698.25</v>
      </c>
      <c r="BV327" s="170">
        <v>7496726.5700000003</v>
      </c>
      <c r="BW327" s="170">
        <v>8441237.75</v>
      </c>
      <c r="BX327" s="170">
        <v>8659654.0099999998</v>
      </c>
      <c r="BY327" s="170">
        <v>7567666.0600000005</v>
      </c>
      <c r="BZ327" s="170">
        <v>6928565.6200000001</v>
      </c>
      <c r="CA327" s="170">
        <v>6979053.3000000007</v>
      </c>
      <c r="CB327" s="170">
        <v>7892318.54</v>
      </c>
      <c r="CC327" s="170">
        <v>8190112.1200000001</v>
      </c>
      <c r="CD327" s="170">
        <v>8750061.9800000004</v>
      </c>
      <c r="CE327" s="170">
        <v>8750682.8499999996</v>
      </c>
      <c r="CF327" s="170">
        <v>8294271.1100000003</v>
      </c>
      <c r="CG327" s="170">
        <v>5984819.29</v>
      </c>
      <c r="CH327" s="170">
        <v>8425303.870000001</v>
      </c>
      <c r="CI327" s="170">
        <v>8823941.7400000002</v>
      </c>
      <c r="CJ327" s="170">
        <v>8933978.879999999</v>
      </c>
      <c r="CK327" s="170">
        <v>8349716.1200000001</v>
      </c>
      <c r="CL327" s="170">
        <v>8619723.0099999998</v>
      </c>
      <c r="CM327" s="170">
        <v>6981309.75</v>
      </c>
      <c r="CN327" s="170">
        <v>8355153.7400000002</v>
      </c>
      <c r="CO327" s="170">
        <v>8500571.5599999987</v>
      </c>
      <c r="CP327" s="170">
        <v>8956499.5800000001</v>
      </c>
      <c r="CQ327" s="170">
        <v>8942421.0299999993</v>
      </c>
      <c r="CR327" s="170">
        <v>8487448.4100000001</v>
      </c>
      <c r="CS327" s="170">
        <v>8014194.71</v>
      </c>
      <c r="CT327" s="170">
        <v>8560543.3499999996</v>
      </c>
      <c r="CU327" s="170">
        <v>8956194.629999999</v>
      </c>
      <c r="CV327" s="170">
        <v>9029878.3900000006</v>
      </c>
      <c r="CW327" s="170">
        <v>7670691.3300000001</v>
      </c>
      <c r="CX327" s="170">
        <v>7197802.2400000002</v>
      </c>
      <c r="CY327" s="170">
        <v>6915543.2999999998</v>
      </c>
      <c r="CZ327" s="170">
        <v>8738914.5199999996</v>
      </c>
      <c r="DA327" s="170">
        <v>8572149.9000000004</v>
      </c>
      <c r="DB327" s="170">
        <v>9088374.7699999996</v>
      </c>
      <c r="DC327" s="170">
        <v>9124503.2800000012</v>
      </c>
      <c r="DD327" s="170">
        <v>8453865.6999999993</v>
      </c>
      <c r="DE327" s="170">
        <v>6008859.29</v>
      </c>
      <c r="DF327" s="170">
        <v>8597155.0600000005</v>
      </c>
      <c r="DG327" s="170">
        <v>8891259.2300000004</v>
      </c>
      <c r="DH327" s="170">
        <v>8993008.5899999999</v>
      </c>
      <c r="DI327" s="170">
        <v>8140239.8699999992</v>
      </c>
      <c r="DJ327" s="170">
        <v>8930328.4600000009</v>
      </c>
      <c r="DK327" s="170">
        <v>7281586.2800000003</v>
      </c>
      <c r="DL327" s="170">
        <v>7998574.1699999999</v>
      </c>
      <c r="DM327" s="170">
        <v>8550882.879999999</v>
      </c>
      <c r="DN327" s="170">
        <v>9029494.7200000007</v>
      </c>
      <c r="DO327" s="170">
        <v>9084318.4100000001</v>
      </c>
      <c r="DP327" s="170">
        <v>8420966.3599999994</v>
      </c>
      <c r="DQ327" s="170">
        <v>8077468.9500000002</v>
      </c>
      <c r="DR327" s="170">
        <v>8599899.4600000009</v>
      </c>
      <c r="DS327" s="170">
        <v>8874825.7599999998</v>
      </c>
      <c r="DT327" s="170">
        <v>8991020.1900000013</v>
      </c>
      <c r="DU327" s="170">
        <v>8109263.4400000004</v>
      </c>
      <c r="DV327" s="170">
        <v>8510509.8500000015</v>
      </c>
      <c r="DW327" s="170">
        <v>7151914.0999999996</v>
      </c>
      <c r="DX327" s="170">
        <v>8521203.9100000001</v>
      </c>
      <c r="DY327" s="170">
        <v>8486678.2799999993</v>
      </c>
      <c r="DZ327" s="170">
        <v>8962454.9699999988</v>
      </c>
      <c r="EA327" s="170">
        <v>8906742.8900000006</v>
      </c>
      <c r="EB327" s="170">
        <v>8386760.6100000003</v>
      </c>
      <c r="EC327" s="170">
        <v>6232712.5899999999</v>
      </c>
      <c r="ED327" s="170">
        <v>7527704.9900000002</v>
      </c>
      <c r="EE327" s="170">
        <v>8827255.9400000013</v>
      </c>
      <c r="EF327" s="170">
        <v>8978931.0700000003</v>
      </c>
      <c r="EG327" s="170">
        <v>8404888.7599999998</v>
      </c>
      <c r="EH327" s="170">
        <v>7178555.4199999999</v>
      </c>
      <c r="EI327" s="170">
        <v>6465643.1600000001</v>
      </c>
      <c r="EJ327" s="170">
        <v>8545861.9699999988</v>
      </c>
      <c r="EK327" s="170">
        <v>8454992.0399999991</v>
      </c>
      <c r="EL327" s="170">
        <v>8946480.5700000003</v>
      </c>
      <c r="EM327" s="170">
        <v>8884924.9499999993</v>
      </c>
      <c r="EN327" s="170">
        <v>8439777.4399999995</v>
      </c>
      <c r="EO327" s="170">
        <v>7983807.5300000003</v>
      </c>
      <c r="EP327" s="170">
        <v>8491688.370000001</v>
      </c>
      <c r="EQ327" s="170">
        <v>8867050.0600000005</v>
      </c>
      <c r="ER327" s="170">
        <v>8916103.7899999991</v>
      </c>
      <c r="ES327" s="170">
        <v>8043796.1200000001</v>
      </c>
      <c r="ET327" s="170">
        <v>8261809.9100000001</v>
      </c>
      <c r="EU327" s="170">
        <v>7060358.0099999998</v>
      </c>
      <c r="EV327" s="170">
        <v>8530550.9400000013</v>
      </c>
      <c r="EW327" s="170">
        <v>8407529.0099999998</v>
      </c>
      <c r="EX327" s="170">
        <v>8841387.3300000001</v>
      </c>
      <c r="EY327" s="170">
        <v>8836191.5300000012</v>
      </c>
      <c r="EZ327" s="170">
        <v>8340380.4500000002</v>
      </c>
      <c r="FA327" s="170">
        <v>5856522.9500000002</v>
      </c>
      <c r="FB327" s="170">
        <v>6365578.8799999999</v>
      </c>
      <c r="FC327" s="170">
        <v>8789722.5199999996</v>
      </c>
      <c r="FD327" s="170">
        <v>8740628.5999999996</v>
      </c>
      <c r="FE327" s="170">
        <v>7927190.3499999996</v>
      </c>
      <c r="FF327" s="170">
        <v>7686501.0800000001</v>
      </c>
      <c r="FG327" s="170">
        <v>7121923.6100000003</v>
      </c>
      <c r="FH327" s="170">
        <v>7717043.8799999999</v>
      </c>
      <c r="FI327" s="170">
        <v>8329190.7299999995</v>
      </c>
      <c r="FJ327" s="170">
        <v>8752108.6999999993</v>
      </c>
      <c r="FK327" s="170">
        <v>8764517.9100000001</v>
      </c>
      <c r="FL327" s="170">
        <v>8257855.3200000003</v>
      </c>
      <c r="FM327" s="170">
        <v>7852723.25</v>
      </c>
      <c r="FN327" s="170">
        <v>8332661.1200000001</v>
      </c>
      <c r="FO327" s="170">
        <v>8674385.9800000004</v>
      </c>
      <c r="FP327" s="170">
        <v>8715864.8100000005</v>
      </c>
      <c r="FQ327" s="170">
        <v>7923979.4100000001</v>
      </c>
      <c r="FR327" s="170">
        <v>6119811.8100000005</v>
      </c>
      <c r="FS327" s="170">
        <v>8019944.8799999999</v>
      </c>
      <c r="FT327" s="170">
        <v>7712547.2400000002</v>
      </c>
      <c r="FU327" s="170">
        <v>8284718.209999999</v>
      </c>
      <c r="FV327" s="170">
        <v>8746245.6199999992</v>
      </c>
      <c r="FW327" s="170">
        <v>8737853.5299999993</v>
      </c>
      <c r="FX327" s="170">
        <v>7887060.4299999997</v>
      </c>
      <c r="FY327" s="170">
        <v>6851666.8700000001</v>
      </c>
      <c r="FZ327" s="170">
        <v>7394907.5300000003</v>
      </c>
      <c r="GA327" s="170">
        <v>8682470.9299999997</v>
      </c>
    </row>
    <row r="328" spans="2:183">
      <c r="B328" s="171" t="s">
        <v>54</v>
      </c>
      <c r="C328" s="172" t="s">
        <v>269</v>
      </c>
      <c r="D328" s="455">
        <v>10.842716974461521</v>
      </c>
      <c r="E328" s="456">
        <v>10.850917009970447</v>
      </c>
      <c r="F328" s="456">
        <v>10.880902030166023</v>
      </c>
      <c r="G328" s="456">
        <v>10.861054519136562</v>
      </c>
      <c r="H328" s="456">
        <v>10.857647758367943</v>
      </c>
      <c r="I328" s="456">
        <v>10.901905704229922</v>
      </c>
      <c r="J328" s="456">
        <v>10.933958806228652</v>
      </c>
      <c r="K328" s="456">
        <v>10.885382072292421</v>
      </c>
      <c r="L328" s="456">
        <v>10.850464416499166</v>
      </c>
      <c r="M328" s="456">
        <v>10.994337250341284</v>
      </c>
      <c r="N328" s="456">
        <v>10.911226608109189</v>
      </c>
      <c r="O328" s="456">
        <v>10.823292561721344</v>
      </c>
      <c r="P328" s="456">
        <v>10.78622307322026</v>
      </c>
      <c r="Q328" s="456">
        <v>10.788837801081254</v>
      </c>
      <c r="R328" s="456">
        <v>10.813523126484167</v>
      </c>
      <c r="S328" s="456">
        <v>10.81866590746872</v>
      </c>
      <c r="T328" s="456">
        <v>10.829967178222319</v>
      </c>
      <c r="U328" s="456">
        <v>10.83640243820436</v>
      </c>
      <c r="V328" s="456">
        <v>10.831510014624332</v>
      </c>
      <c r="W328" s="456">
        <v>10.83018567629342</v>
      </c>
      <c r="X328" s="456">
        <v>10.852160935562214</v>
      </c>
      <c r="Y328" s="456">
        <v>10.864989019743057</v>
      </c>
      <c r="Z328" s="456">
        <v>10.839660877340641</v>
      </c>
      <c r="AA328" s="456">
        <v>10.831799065619803</v>
      </c>
      <c r="AB328" s="456">
        <v>10.828182692220448</v>
      </c>
      <c r="AC328" s="456">
        <v>10.822428502080621</v>
      </c>
      <c r="AD328" s="456">
        <v>10.866287615280735</v>
      </c>
      <c r="AE328" s="456">
        <v>10.82321685586864</v>
      </c>
      <c r="AF328" s="456">
        <v>10.848723317193709</v>
      </c>
      <c r="AG328" s="456">
        <v>10.864240132448128</v>
      </c>
      <c r="AH328" s="456">
        <v>10.856788493214443</v>
      </c>
      <c r="AI328" s="456">
        <v>10.858366608456507</v>
      </c>
      <c r="AJ328" s="456">
        <v>10.882538849211242</v>
      </c>
      <c r="AK328" s="456">
        <v>10.96894908557702</v>
      </c>
      <c r="AL328" s="456">
        <v>10.866837798779326</v>
      </c>
      <c r="AM328" s="456">
        <v>10.875438395453932</v>
      </c>
      <c r="AN328" s="456">
        <v>10.831559152400661</v>
      </c>
      <c r="AO328" s="456">
        <v>10.826050071368526</v>
      </c>
      <c r="AP328" s="456">
        <v>10.828495141148272</v>
      </c>
      <c r="AQ328" s="456">
        <v>10.82984271516429</v>
      </c>
      <c r="AR328" s="456">
        <v>10.863348027583537</v>
      </c>
      <c r="AS328" s="456">
        <v>10.861649032402534</v>
      </c>
      <c r="AT328" s="456">
        <v>10.858191351505573</v>
      </c>
      <c r="AU328" s="456">
        <v>10.857825793555422</v>
      </c>
      <c r="AV328" s="456">
        <v>10.881192177421484</v>
      </c>
      <c r="AW328" s="456">
        <v>10.898477459467843</v>
      </c>
      <c r="AX328" s="456">
        <v>10.858766485605202</v>
      </c>
      <c r="AY328" s="456">
        <v>10.874154347707011</v>
      </c>
      <c r="AZ328" s="456">
        <v>10.807940539117277</v>
      </c>
      <c r="BA328" s="456">
        <v>10.803893509209818</v>
      </c>
      <c r="BB328" s="456">
        <v>10.815706986350389</v>
      </c>
      <c r="BC328" s="456">
        <v>10.816772073995642</v>
      </c>
      <c r="BD328" s="456">
        <v>10.853117636067704</v>
      </c>
      <c r="BE328" s="456">
        <v>10.848279803863999</v>
      </c>
      <c r="BF328" s="456">
        <v>10.847674828262512</v>
      </c>
      <c r="BG328" s="456">
        <v>10.839265069893315</v>
      </c>
      <c r="BH328" s="456">
        <v>10.876600798554549</v>
      </c>
      <c r="BI328" s="456">
        <v>11.018870259677289</v>
      </c>
      <c r="BJ328" s="456">
        <v>10.926315511470609</v>
      </c>
      <c r="BK328" s="456">
        <v>10.852671420693698</v>
      </c>
      <c r="BL328" s="456">
        <v>10.772523085513042</v>
      </c>
      <c r="BM328" s="456">
        <v>10.769745047008458</v>
      </c>
      <c r="BN328" s="456">
        <v>10.791641097012375</v>
      </c>
      <c r="BO328" s="456">
        <v>10.800011736211683</v>
      </c>
      <c r="BP328" s="456">
        <v>10.801150843205237</v>
      </c>
      <c r="BQ328" s="456">
        <v>10.810588271198027</v>
      </c>
      <c r="BR328" s="456">
        <v>10.791535835853406</v>
      </c>
      <c r="BS328" s="456">
        <v>10.789824224947056</v>
      </c>
      <c r="BT328" s="456">
        <v>10.815306458045377</v>
      </c>
      <c r="BU328" s="456">
        <v>10.798960227148159</v>
      </c>
      <c r="BV328" s="456">
        <v>10.801935067872977</v>
      </c>
      <c r="BW328" s="456">
        <v>10.771658213643601</v>
      </c>
      <c r="BX328" s="456">
        <v>10.76052115957126</v>
      </c>
      <c r="BY328" s="456">
        <v>10.742475903597356</v>
      </c>
      <c r="BZ328" s="456">
        <v>10.688823337769881</v>
      </c>
      <c r="CA328" s="456">
        <v>10.723837029960828</v>
      </c>
      <c r="CB328" s="456">
        <v>10.772893529096518</v>
      </c>
      <c r="CC328" s="456">
        <v>10.798102144165215</v>
      </c>
      <c r="CD328" s="456">
        <v>10.79869838471622</v>
      </c>
      <c r="CE328" s="456">
        <v>10.795094428178567</v>
      </c>
      <c r="CF328" s="456">
        <v>10.783405313309636</v>
      </c>
      <c r="CG328" s="456">
        <v>10.92957976916615</v>
      </c>
      <c r="CH328" s="456">
        <v>10.761960133287149</v>
      </c>
      <c r="CI328" s="456">
        <v>10.757092614668329</v>
      </c>
      <c r="CJ328" s="456">
        <v>10.757601195201937</v>
      </c>
      <c r="CK328" s="456">
        <v>10.759838212407175</v>
      </c>
      <c r="CL328" s="456">
        <v>10.749143626117904</v>
      </c>
      <c r="CM328" s="456">
        <v>10.744731452116577</v>
      </c>
      <c r="CN328" s="456">
        <v>10.785140892267785</v>
      </c>
      <c r="CO328" s="456">
        <v>10.796159766985259</v>
      </c>
      <c r="CP328" s="456">
        <v>10.804480535594404</v>
      </c>
      <c r="CQ328" s="456">
        <v>10.802796811713458</v>
      </c>
      <c r="CR328" s="456">
        <v>10.797263883552947</v>
      </c>
      <c r="CS328" s="456">
        <v>10.804852587587421</v>
      </c>
      <c r="CT328" s="456">
        <v>10.768237358850859</v>
      </c>
      <c r="CU328" s="456">
        <v>10.775333782953519</v>
      </c>
      <c r="CV328" s="456">
        <v>10.796400823655718</v>
      </c>
      <c r="CW328" s="456">
        <v>10.781278991401756</v>
      </c>
      <c r="CX328" s="456">
        <v>10.745463563271223</v>
      </c>
      <c r="CY328" s="456">
        <v>10.77396532099532</v>
      </c>
      <c r="CZ328" s="456">
        <v>10.818787729792543</v>
      </c>
      <c r="DA328" s="456">
        <v>10.818572357087417</v>
      </c>
      <c r="DB328" s="456">
        <v>10.867691857821677</v>
      </c>
      <c r="DC328" s="456">
        <v>10.853735895114635</v>
      </c>
      <c r="DD328" s="456">
        <v>10.825645560121448</v>
      </c>
      <c r="DE328" s="456">
        <v>10.959196128061269</v>
      </c>
      <c r="DF328" s="456">
        <v>10.78171458701423</v>
      </c>
      <c r="DG328" s="456">
        <v>10.791704117214273</v>
      </c>
      <c r="DH328" s="456">
        <v>10.791011061573727</v>
      </c>
      <c r="DI328" s="456">
        <v>10.791508459948641</v>
      </c>
      <c r="DJ328" s="456">
        <v>10.785425925502549</v>
      </c>
      <c r="DK328" s="456">
        <v>10.771561403015676</v>
      </c>
      <c r="DL328" s="456">
        <v>10.818559606917637</v>
      </c>
      <c r="DM328" s="456">
        <v>10.819547169620328</v>
      </c>
      <c r="DN328" s="456">
        <v>10.846153786094263</v>
      </c>
      <c r="DO328" s="456">
        <v>10.8462664039552</v>
      </c>
      <c r="DP328" s="456">
        <v>10.823224282368908</v>
      </c>
      <c r="DQ328" s="456">
        <v>10.827796357020661</v>
      </c>
      <c r="DR328" s="456">
        <v>10.779882823810784</v>
      </c>
      <c r="DS328" s="456">
        <v>10.788610859273987</v>
      </c>
      <c r="DT328" s="456">
        <v>10.797124138223966</v>
      </c>
      <c r="DU328" s="456">
        <v>10.798365066920457</v>
      </c>
      <c r="DV328" s="456">
        <v>10.782438552872614</v>
      </c>
      <c r="DW328" s="456">
        <v>10.758734732326626</v>
      </c>
      <c r="DX328" s="456">
        <v>10.82427960306115</v>
      </c>
      <c r="DY328" s="456">
        <v>10.828007517501922</v>
      </c>
      <c r="DZ328" s="456">
        <v>10.840828131907092</v>
      </c>
      <c r="EA328" s="456">
        <v>10.829161525746578</v>
      </c>
      <c r="EB328" s="456">
        <v>10.829269962153933</v>
      </c>
      <c r="EC328" s="456">
        <v>10.949247799596863</v>
      </c>
      <c r="ED328" s="456">
        <v>10.838060518715393</v>
      </c>
      <c r="EE328" s="456">
        <v>10.794412249310653</v>
      </c>
      <c r="EF328" s="456">
        <v>10.801960952927221</v>
      </c>
      <c r="EG328" s="456">
        <v>10.805732434001651</v>
      </c>
      <c r="EH328" s="456">
        <v>10.768092479507368</v>
      </c>
      <c r="EI328" s="456">
        <v>10.773716978363812</v>
      </c>
      <c r="EJ328" s="456">
        <v>10.825365589052478</v>
      </c>
      <c r="EK328" s="456">
        <v>10.830707794786395</v>
      </c>
      <c r="EL328" s="456">
        <v>10.832210481137166</v>
      </c>
      <c r="EM328" s="456">
        <v>10.825378217359127</v>
      </c>
      <c r="EN328" s="456">
        <v>10.831115118501236</v>
      </c>
      <c r="EO328" s="456">
        <v>10.83630424526253</v>
      </c>
      <c r="EP328" s="456">
        <v>10.796257494850867</v>
      </c>
      <c r="EQ328" s="456">
        <v>10.797784921272573</v>
      </c>
      <c r="ER328" s="456">
        <v>10.78713728219425</v>
      </c>
      <c r="ES328" s="456">
        <v>10.785937323587662</v>
      </c>
      <c r="ET328" s="456">
        <v>10.769188559208834</v>
      </c>
      <c r="EU328" s="456">
        <v>10.752455555090215</v>
      </c>
      <c r="EV328" s="456">
        <v>10.806236090165617</v>
      </c>
      <c r="EW328" s="456">
        <v>10.81554624533449</v>
      </c>
      <c r="EX328" s="456">
        <v>10.81629571839402</v>
      </c>
      <c r="EY328" s="456">
        <v>10.801733107600423</v>
      </c>
      <c r="EZ328" s="456">
        <v>10.818007926695854</v>
      </c>
      <c r="FA328" s="456">
        <v>10.94634629158343</v>
      </c>
      <c r="FB328" s="456">
        <v>10.884546546398663</v>
      </c>
      <c r="FC328" s="456">
        <v>10.786344052434428</v>
      </c>
      <c r="FD328" s="456">
        <v>10.770268724016283</v>
      </c>
      <c r="FE328" s="456">
        <v>10.769614778485741</v>
      </c>
      <c r="FF328" s="456">
        <v>10.755035542893381</v>
      </c>
      <c r="FG328" s="456">
        <v>10.770753219766858</v>
      </c>
      <c r="FH328" s="456">
        <v>10.792410554892331</v>
      </c>
      <c r="FI328" s="456">
        <v>10.799838033368207</v>
      </c>
      <c r="FJ328" s="456">
        <v>10.787790561838335</v>
      </c>
      <c r="FK328" s="456">
        <v>10.781000834014403</v>
      </c>
      <c r="FL328" s="456">
        <v>10.801133393326149</v>
      </c>
      <c r="FM328" s="456">
        <v>10.806304578715412</v>
      </c>
      <c r="FN328" s="456">
        <v>10.762306341482923</v>
      </c>
      <c r="FO328" s="456">
        <v>10.769860373371738</v>
      </c>
      <c r="FP328" s="456">
        <v>10.789330511162488</v>
      </c>
      <c r="FQ328" s="456">
        <v>10.789056526960458</v>
      </c>
      <c r="FR328" s="456">
        <v>10.955177285996919</v>
      </c>
      <c r="FS328" s="456">
        <v>10.813243590884454</v>
      </c>
      <c r="FT328" s="456">
        <v>10.794512454782641</v>
      </c>
      <c r="FU328" s="456">
        <v>10.822001361123592</v>
      </c>
      <c r="FV328" s="456">
        <v>10.806738183946399</v>
      </c>
      <c r="FW328" s="456">
        <v>10.812253844793272</v>
      </c>
      <c r="FX328" s="456">
        <v>10.81181988663235</v>
      </c>
      <c r="FY328" s="456">
        <v>10.722322110304413</v>
      </c>
      <c r="FZ328" s="456">
        <v>10.748819250333815</v>
      </c>
      <c r="GA328" s="456">
        <v>10.783687411445696</v>
      </c>
    </row>
    <row r="329" spans="2:183">
      <c r="B329" s="96" t="s">
        <v>54</v>
      </c>
      <c r="C329" s="166" t="s">
        <v>37</v>
      </c>
      <c r="D329" s="99">
        <v>26349667</v>
      </c>
      <c r="E329" s="87">
        <v>23644546</v>
      </c>
      <c r="F329" s="87">
        <v>25316977.5</v>
      </c>
      <c r="G329" s="87">
        <v>21979848.25</v>
      </c>
      <c r="H329" s="87">
        <v>22435229.629999999</v>
      </c>
      <c r="I329" s="87">
        <v>24447646</v>
      </c>
      <c r="J329" s="87">
        <v>26519182.780000001</v>
      </c>
      <c r="K329" s="87">
        <v>25643475.5</v>
      </c>
      <c r="L329" s="87">
        <v>17649999.5</v>
      </c>
      <c r="M329" s="87">
        <v>13064870.939999999</v>
      </c>
      <c r="N329" s="87">
        <v>14820665.75</v>
      </c>
      <c r="O329" s="87">
        <v>18549952.5</v>
      </c>
      <c r="P329" s="87">
        <v>19681512.75</v>
      </c>
      <c r="Q329" s="87">
        <v>17757940.25</v>
      </c>
      <c r="R329" s="87">
        <v>16931661.5</v>
      </c>
      <c r="S329" s="87">
        <v>17192478.120000001</v>
      </c>
      <c r="T329" s="87">
        <v>17723151.25</v>
      </c>
      <c r="U329" s="87">
        <v>18410486.5</v>
      </c>
      <c r="V329" s="87">
        <v>19163626.5</v>
      </c>
      <c r="W329" s="87">
        <v>19165081.5</v>
      </c>
      <c r="X329" s="87">
        <v>18164363.25</v>
      </c>
      <c r="Y329" s="87">
        <v>17507223.25</v>
      </c>
      <c r="Z329" s="87">
        <v>18265998.5</v>
      </c>
      <c r="AA329" s="87">
        <v>18991892.5</v>
      </c>
      <c r="AB329" s="87">
        <v>20628915</v>
      </c>
      <c r="AC329" s="87">
        <v>18750605.25</v>
      </c>
      <c r="AD329" s="87">
        <v>20083016.75</v>
      </c>
      <c r="AE329" s="87">
        <v>16961644.25</v>
      </c>
      <c r="AF329" s="87">
        <v>18132237.880000003</v>
      </c>
      <c r="AG329" s="87">
        <v>19558703.75</v>
      </c>
      <c r="AH329" s="87">
        <v>20387659</v>
      </c>
      <c r="AI329" s="87">
        <v>20356029.75</v>
      </c>
      <c r="AJ329" s="87">
        <v>19236865.25</v>
      </c>
      <c r="AK329" s="87">
        <v>15346542.25</v>
      </c>
      <c r="AL329" s="87">
        <v>19368537.5</v>
      </c>
      <c r="AM329" s="87">
        <v>19910354.5</v>
      </c>
      <c r="AN329" s="87">
        <v>21114955.5</v>
      </c>
      <c r="AO329" s="87">
        <v>19900745.75</v>
      </c>
      <c r="AP329" s="87">
        <v>17180618.16</v>
      </c>
      <c r="AQ329" s="87">
        <v>15105270.530000001</v>
      </c>
      <c r="AR329" s="87">
        <v>19796989.620000001</v>
      </c>
      <c r="AS329" s="87">
        <v>20089692.5</v>
      </c>
      <c r="AT329" s="87">
        <v>20862890.25</v>
      </c>
      <c r="AU329" s="87">
        <v>20900053.75</v>
      </c>
      <c r="AV329" s="87">
        <v>19773661.75</v>
      </c>
      <c r="AW329" s="87">
        <v>18923344.25</v>
      </c>
      <c r="AX329" s="87">
        <v>19982089.75</v>
      </c>
      <c r="AY329" s="87">
        <v>20411317.5</v>
      </c>
      <c r="AZ329" s="87">
        <v>22213807</v>
      </c>
      <c r="BA329" s="87">
        <v>20188957.5</v>
      </c>
      <c r="BB329" s="87">
        <v>19764354.25</v>
      </c>
      <c r="BC329" s="87">
        <v>17875513.5</v>
      </c>
      <c r="BD329" s="87">
        <v>21525165.25</v>
      </c>
      <c r="BE329" s="87">
        <v>20969594.25</v>
      </c>
      <c r="BF329" s="87">
        <v>21751952</v>
      </c>
      <c r="BG329" s="87">
        <v>21886771</v>
      </c>
      <c r="BH329" s="87">
        <v>20304250</v>
      </c>
      <c r="BI329" s="87">
        <v>13946259.5</v>
      </c>
      <c r="BJ329" s="87">
        <v>16641846</v>
      </c>
      <c r="BK329" s="87">
        <v>21454813</v>
      </c>
      <c r="BL329" s="87">
        <v>22964509.5</v>
      </c>
      <c r="BM329" s="87">
        <v>20848088</v>
      </c>
      <c r="BN329" s="87">
        <v>20271323</v>
      </c>
      <c r="BO329" s="87">
        <v>18477718.560000002</v>
      </c>
      <c r="BP329" s="87">
        <v>20107834.189999998</v>
      </c>
      <c r="BQ329" s="87">
        <v>21767039.5</v>
      </c>
      <c r="BR329" s="87">
        <v>22843548.75</v>
      </c>
      <c r="BS329" s="87">
        <v>22958119</v>
      </c>
      <c r="BT329" s="87">
        <v>21626701.5</v>
      </c>
      <c r="BU329" s="87">
        <v>22679391.75</v>
      </c>
      <c r="BV329" s="87">
        <v>20478326.25</v>
      </c>
      <c r="BW329" s="87">
        <v>23049955.75</v>
      </c>
      <c r="BX329" s="87">
        <v>24353895.75</v>
      </c>
      <c r="BY329" s="87">
        <v>21294183.25</v>
      </c>
      <c r="BZ329" s="87">
        <v>19541447.5</v>
      </c>
      <c r="CA329" s="87">
        <v>19633390.620000001</v>
      </c>
      <c r="CB329" s="87">
        <v>22157694.25</v>
      </c>
      <c r="CC329" s="87">
        <v>23038032.75</v>
      </c>
      <c r="CD329" s="87">
        <v>24972155.25</v>
      </c>
      <c r="CE329" s="87">
        <v>24941454.939999998</v>
      </c>
      <c r="CF329" s="87">
        <v>23329030.5</v>
      </c>
      <c r="CG329" s="87">
        <v>16865447.5</v>
      </c>
      <c r="CH329" s="87">
        <v>23697500.75</v>
      </c>
      <c r="CI329" s="87">
        <v>24818002.25</v>
      </c>
      <c r="CJ329" s="87">
        <v>26484415.02</v>
      </c>
      <c r="CK329" s="87">
        <v>24786293.84</v>
      </c>
      <c r="CL329" s="87">
        <v>25461905</v>
      </c>
      <c r="CM329" s="87">
        <v>20614327.75</v>
      </c>
      <c r="CN329" s="87">
        <v>24657821</v>
      </c>
      <c r="CO329" s="87">
        <v>25464521.060000002</v>
      </c>
      <c r="CP329" s="87">
        <v>27165387.5</v>
      </c>
      <c r="CQ329" s="87">
        <v>27048179.120000001</v>
      </c>
      <c r="CR329" s="87">
        <v>25437646.75</v>
      </c>
      <c r="CS329" s="87">
        <v>23761044.920000002</v>
      </c>
      <c r="CT329" s="87">
        <v>25383545.420000002</v>
      </c>
      <c r="CU329" s="87">
        <v>26824518.810000002</v>
      </c>
      <c r="CV329" s="87">
        <v>28041165.879999999</v>
      </c>
      <c r="CW329" s="87">
        <v>23866707.629999999</v>
      </c>
      <c r="CX329" s="87">
        <v>22271863</v>
      </c>
      <c r="CY329" s="87">
        <v>21384928.240000002</v>
      </c>
      <c r="CZ329" s="87">
        <v>26984806.5</v>
      </c>
      <c r="DA329" s="87">
        <v>26632196.379999999</v>
      </c>
      <c r="DB329" s="87">
        <v>28920794.129999999</v>
      </c>
      <c r="DC329" s="87">
        <v>28960833.740000002</v>
      </c>
      <c r="DD329" s="87">
        <v>26207618.810000002</v>
      </c>
      <c r="DE329" s="87">
        <v>18574412.940000001</v>
      </c>
      <c r="DF329" s="87">
        <v>26290989.050000001</v>
      </c>
      <c r="DG329" s="87">
        <v>27366107.439999998</v>
      </c>
      <c r="DH329" s="87">
        <v>28964535.879999999</v>
      </c>
      <c r="DI329" s="87">
        <v>26241997.629999999</v>
      </c>
      <c r="DJ329" s="87">
        <v>28634349.060000002</v>
      </c>
      <c r="DK329" s="87">
        <v>23373593.060000002</v>
      </c>
      <c r="DL329" s="87">
        <v>25663160.240000002</v>
      </c>
      <c r="DM329" s="87">
        <v>27666802.379999999</v>
      </c>
      <c r="DN329" s="87">
        <v>29687971.620000001</v>
      </c>
      <c r="DO329" s="87">
        <v>29937374.75</v>
      </c>
      <c r="DP329" s="87">
        <v>27112407.870000001</v>
      </c>
      <c r="DQ329" s="87">
        <v>25842553.559999999</v>
      </c>
      <c r="DR329" s="87">
        <v>27377735.75</v>
      </c>
      <c r="DS329" s="87">
        <v>28391837.560000002</v>
      </c>
      <c r="DT329" s="87">
        <v>30397486.060000002</v>
      </c>
      <c r="DU329" s="87">
        <v>27397222.189999998</v>
      </c>
      <c r="DV329" s="87">
        <v>28707787.370000001</v>
      </c>
      <c r="DW329" s="87">
        <v>24038286.5</v>
      </c>
      <c r="DX329" s="87">
        <v>28733803</v>
      </c>
      <c r="DY329" s="87">
        <v>28762921.879999999</v>
      </c>
      <c r="DZ329" s="87">
        <v>30686787.189999998</v>
      </c>
      <c r="EA329" s="87">
        <v>30403634.870000001</v>
      </c>
      <c r="EB329" s="87">
        <v>28272440.439999998</v>
      </c>
      <c r="EC329" s="87">
        <v>21023068.059999999</v>
      </c>
      <c r="ED329" s="87">
        <v>25195045.280000001</v>
      </c>
      <c r="EE329" s="87">
        <v>29532682.809999999</v>
      </c>
      <c r="EF329" s="87">
        <v>30932244.060000002</v>
      </c>
      <c r="EG329" s="87">
        <v>29009467.379999999</v>
      </c>
      <c r="EH329" s="87">
        <v>24773849.440000001</v>
      </c>
      <c r="EI329" s="87">
        <v>22072514.379999999</v>
      </c>
      <c r="EJ329" s="87">
        <v>29211640.09</v>
      </c>
      <c r="EK329" s="87">
        <v>29147899.439999998</v>
      </c>
      <c r="EL329" s="87">
        <v>31166004.189999998</v>
      </c>
      <c r="EM329" s="87">
        <v>30808657.509999998</v>
      </c>
      <c r="EN329" s="87">
        <v>29076054.310000002</v>
      </c>
      <c r="EO329" s="87">
        <v>27159564.52</v>
      </c>
      <c r="EP329" s="87">
        <v>28851136.109999999</v>
      </c>
      <c r="EQ329" s="87">
        <v>30284347.690000001</v>
      </c>
      <c r="ER329" s="87">
        <v>33456484.120000001</v>
      </c>
      <c r="ES329" s="87">
        <v>30136830</v>
      </c>
      <c r="ET329" s="87">
        <v>30949879.5</v>
      </c>
      <c r="EU329" s="87">
        <v>26196490.07</v>
      </c>
      <c r="EV329" s="87">
        <v>31746512.809999999</v>
      </c>
      <c r="EW329" s="87">
        <v>31556934.689999998</v>
      </c>
      <c r="EX329" s="87">
        <v>33443676.370000001</v>
      </c>
      <c r="EY329" s="87">
        <v>33277442.879999999</v>
      </c>
      <c r="EZ329" s="87">
        <v>31232348.939999998</v>
      </c>
      <c r="FA329" s="87">
        <v>21764737.41</v>
      </c>
      <c r="FB329" s="87">
        <v>23624510.949999999</v>
      </c>
      <c r="FC329" s="87">
        <v>32707669.559999999</v>
      </c>
      <c r="FD329" s="87">
        <v>37537141.379999995</v>
      </c>
      <c r="FE329" s="87">
        <v>34082011.939999998</v>
      </c>
      <c r="FF329" s="87">
        <v>33053298.060000002</v>
      </c>
      <c r="FG329" s="87">
        <v>30270352.690000001</v>
      </c>
      <c r="FH329" s="87">
        <v>32953041.759999998</v>
      </c>
      <c r="FI329" s="87">
        <v>35901964.25</v>
      </c>
      <c r="FJ329" s="87">
        <v>37849782.25</v>
      </c>
      <c r="FK329" s="87">
        <v>37845262.620000005</v>
      </c>
      <c r="FL329" s="87">
        <v>35498464.439999998</v>
      </c>
      <c r="FM329" s="87">
        <v>33446501.420000002</v>
      </c>
      <c r="FN329" s="87">
        <v>35462127.730000004</v>
      </c>
      <c r="FO329" s="87">
        <v>37076883.840000004</v>
      </c>
      <c r="FP329" s="87">
        <v>40395909.5</v>
      </c>
      <c r="FQ329" s="87">
        <v>36794048.75</v>
      </c>
      <c r="FR329" s="87">
        <v>28525933.439999998</v>
      </c>
      <c r="FS329" s="87">
        <v>36934098.060000002</v>
      </c>
      <c r="FT329" s="87">
        <v>35533461.759999998</v>
      </c>
      <c r="FU329" s="87">
        <v>38532987.620000005</v>
      </c>
      <c r="FV329" s="87">
        <v>40789868.390000001</v>
      </c>
      <c r="FW329" s="87">
        <v>40838554.969999999</v>
      </c>
      <c r="FX329" s="87">
        <v>36598455.689999998</v>
      </c>
      <c r="FY329" s="87">
        <v>31674915.379999999</v>
      </c>
      <c r="FZ329" s="87">
        <v>34121618.030000001</v>
      </c>
      <c r="GA329" s="87">
        <v>40047984</v>
      </c>
    </row>
    <row r="330" spans="2:183">
      <c r="B330" s="171" t="s">
        <v>54</v>
      </c>
      <c r="C330" s="172" t="s">
        <v>270</v>
      </c>
      <c r="D330" s="81">
        <v>2.2782180716800964</v>
      </c>
      <c r="E330" s="82">
        <v>2.2779278917247221</v>
      </c>
      <c r="F330" s="82">
        <v>2.2774256761488041</v>
      </c>
      <c r="G330" s="82">
        <v>2.2615402273787382</v>
      </c>
      <c r="H330" s="82">
        <v>2.2620864907635538</v>
      </c>
      <c r="I330" s="82">
        <v>2.280170065507181</v>
      </c>
      <c r="J330" s="82">
        <v>2.2978809179040636</v>
      </c>
      <c r="K330" s="82">
        <v>2.2799863423855298</v>
      </c>
      <c r="L330" s="82">
        <v>2.2411538439566461</v>
      </c>
      <c r="M330" s="82">
        <v>2.2880652601537514</v>
      </c>
      <c r="N330" s="82">
        <v>2.2630406631968776</v>
      </c>
      <c r="O330" s="82">
        <v>2.2396215045902239</v>
      </c>
      <c r="P330" s="82">
        <v>2.3284662310060251</v>
      </c>
      <c r="Q330" s="82">
        <v>2.3285325560748205</v>
      </c>
      <c r="R330" s="82">
        <v>2.3341879726591643</v>
      </c>
      <c r="S330" s="82">
        <v>2.3291101931687543</v>
      </c>
      <c r="T330" s="82">
        <v>2.322795970589536</v>
      </c>
      <c r="U330" s="82">
        <v>2.3290813225138285</v>
      </c>
      <c r="V330" s="82">
        <v>2.3291296710547646</v>
      </c>
      <c r="W330" s="82">
        <v>2.3291682941810294</v>
      </c>
      <c r="X330" s="82">
        <v>2.3292666016054633</v>
      </c>
      <c r="Y330" s="82">
        <v>2.330474104676898</v>
      </c>
      <c r="Z330" s="82">
        <v>2.3288706595338025</v>
      </c>
      <c r="AA330" s="82">
        <v>2.3289584649820467</v>
      </c>
      <c r="AB330" s="82">
        <v>2.4764837249384448</v>
      </c>
      <c r="AC330" s="82">
        <v>2.4763737336920273</v>
      </c>
      <c r="AD330" s="82">
        <v>2.4770028826884829</v>
      </c>
      <c r="AE330" s="82">
        <v>2.4819355797987499</v>
      </c>
      <c r="AF330" s="82">
        <v>2.4681779582672987</v>
      </c>
      <c r="AG330" s="82">
        <v>2.4771660320711772</v>
      </c>
      <c r="AH330" s="82">
        <v>2.477146781419596</v>
      </c>
      <c r="AI330" s="82">
        <v>2.4771662490563866</v>
      </c>
      <c r="AJ330" s="82">
        <v>2.477382448628584</v>
      </c>
      <c r="AK330" s="82">
        <v>2.4872844950134154</v>
      </c>
      <c r="AL330" s="82">
        <v>2.4769865902342949</v>
      </c>
      <c r="AM330" s="82">
        <v>2.4771458407307616</v>
      </c>
      <c r="AN330" s="82">
        <v>2.5252809168058445</v>
      </c>
      <c r="AO330" s="82">
        <v>2.5252221441912703</v>
      </c>
      <c r="AP330" s="82">
        <v>2.5318235281637556</v>
      </c>
      <c r="AQ330" s="82">
        <v>2.5273097708513128</v>
      </c>
      <c r="AR330" s="82">
        <v>2.5227793054035499</v>
      </c>
      <c r="AS330" s="82">
        <v>2.5254597708855258</v>
      </c>
      <c r="AT330" s="82">
        <v>2.525522651206547</v>
      </c>
      <c r="AU330" s="82">
        <v>2.5254792560356005</v>
      </c>
      <c r="AV330" s="82">
        <v>2.5256641319595663</v>
      </c>
      <c r="AW330" s="82">
        <v>2.5265994423370546</v>
      </c>
      <c r="AX330" s="82">
        <v>2.5254100583620378</v>
      </c>
      <c r="AY330" s="82">
        <v>2.525550446454409</v>
      </c>
      <c r="AZ330" s="82">
        <v>2.6516441733331377</v>
      </c>
      <c r="BA330" s="82">
        <v>2.6515909349258235</v>
      </c>
      <c r="BB330" s="82">
        <v>2.654983741733302</v>
      </c>
      <c r="BC330" s="82">
        <v>2.6468465679929878</v>
      </c>
      <c r="BD330" s="82">
        <v>2.6519299649461288</v>
      </c>
      <c r="BE330" s="82">
        <v>2.65199025387244</v>
      </c>
      <c r="BF330" s="82">
        <v>2.6520377962257591</v>
      </c>
      <c r="BG330" s="82">
        <v>2.6518935574742177</v>
      </c>
      <c r="BH330" s="82">
        <v>2.6523234722643907</v>
      </c>
      <c r="BI330" s="82">
        <v>2.6590231209579409</v>
      </c>
      <c r="BJ330" s="82">
        <v>2.6551455576884191</v>
      </c>
      <c r="BK330" s="82">
        <v>2.6519878811886022</v>
      </c>
      <c r="BL330" s="82">
        <v>2.7307220071899678</v>
      </c>
      <c r="BM330" s="82">
        <v>2.7306538058095593</v>
      </c>
      <c r="BN330" s="82">
        <v>2.7345231517895194</v>
      </c>
      <c r="BO330" s="82">
        <v>2.7244859136514168</v>
      </c>
      <c r="BP330" s="82">
        <v>2.7231279412585527</v>
      </c>
      <c r="BQ330" s="82">
        <v>2.7310407986881264</v>
      </c>
      <c r="BR330" s="82">
        <v>2.7309013040328058</v>
      </c>
      <c r="BS330" s="82">
        <v>2.73093339703115</v>
      </c>
      <c r="BT330" s="82">
        <v>2.7311046371687699</v>
      </c>
      <c r="BU330" s="82">
        <v>2.7309109936655434</v>
      </c>
      <c r="BV330" s="82">
        <v>2.7316357424517883</v>
      </c>
      <c r="BW330" s="82">
        <v>2.7306369554630776</v>
      </c>
      <c r="BX330" s="82">
        <v>2.8123405071237944</v>
      </c>
      <c r="BY330" s="82">
        <v>2.8138375928813115</v>
      </c>
      <c r="BZ330" s="82">
        <v>2.8204174675912212</v>
      </c>
      <c r="CA330" s="82">
        <v>2.8131882328510085</v>
      </c>
      <c r="CB330" s="82">
        <v>2.807501260586474</v>
      </c>
      <c r="CC330" s="82">
        <v>2.8129081033874783</v>
      </c>
      <c r="CD330" s="82">
        <v>2.8539403843171405</v>
      </c>
      <c r="CE330" s="82">
        <v>2.8502295612278989</v>
      </c>
      <c r="CF330" s="82">
        <v>2.8126679476239111</v>
      </c>
      <c r="CG330" s="82">
        <v>2.818037885986028</v>
      </c>
      <c r="CH330" s="82">
        <v>2.8126582869467467</v>
      </c>
      <c r="CI330" s="82">
        <v>2.8125754885140481</v>
      </c>
      <c r="CJ330" s="82">
        <v>2.9644591033553018</v>
      </c>
      <c r="CK330" s="82">
        <v>2.9685193464996509</v>
      </c>
      <c r="CL330" s="82">
        <v>2.9539122046567945</v>
      </c>
      <c r="CM330" s="82">
        <v>2.9527880137391125</v>
      </c>
      <c r="CN330" s="82">
        <v>2.9512109252941165</v>
      </c>
      <c r="CO330" s="82">
        <v>2.9956245742139256</v>
      </c>
      <c r="CP330" s="82">
        <v>3.0330362054234583</v>
      </c>
      <c r="CQ330" s="82">
        <v>3.0247042751911226</v>
      </c>
      <c r="CR330" s="82">
        <v>2.9970899993959432</v>
      </c>
      <c r="CS330" s="82">
        <v>2.9648699313920215</v>
      </c>
      <c r="CT330" s="82">
        <v>2.9651792394696539</v>
      </c>
      <c r="CU330" s="82">
        <v>2.9950799327370139</v>
      </c>
      <c r="CV330" s="82">
        <v>3.1053758056203455</v>
      </c>
      <c r="CW330" s="82">
        <v>3.1114154648170413</v>
      </c>
      <c r="CX330" s="82">
        <v>3.0942588108672457</v>
      </c>
      <c r="CY330" s="82">
        <v>3.0922990880557428</v>
      </c>
      <c r="CZ330" s="82">
        <v>3.0878899705726841</v>
      </c>
      <c r="DA330" s="82">
        <v>3.1068281225460135</v>
      </c>
      <c r="DB330" s="82">
        <v>3.1821744659413951</v>
      </c>
      <c r="DC330" s="82">
        <v>3.1739627737850951</v>
      </c>
      <c r="DD330" s="82">
        <v>3.100075130126565</v>
      </c>
      <c r="DE330" s="82">
        <v>3.0911712262777917</v>
      </c>
      <c r="DF330" s="82">
        <v>3.0581033919376579</v>
      </c>
      <c r="DG330" s="82">
        <v>3.0778663327759026</v>
      </c>
      <c r="DH330" s="82">
        <v>3.2207837444087217</v>
      </c>
      <c r="DI330" s="82">
        <v>3.2237376353873959</v>
      </c>
      <c r="DJ330" s="82">
        <v>3.2064161120452224</v>
      </c>
      <c r="DK330" s="82">
        <v>3.2099589514168336</v>
      </c>
      <c r="DL330" s="82">
        <v>3.2084668710398421</v>
      </c>
      <c r="DM330" s="82">
        <v>3.2355492138374373</v>
      </c>
      <c r="DN330" s="82">
        <v>3.2878884744505394</v>
      </c>
      <c r="DO330" s="82">
        <v>3.2955003775566691</v>
      </c>
      <c r="DP330" s="82">
        <v>3.219631418881479</v>
      </c>
      <c r="DQ330" s="82">
        <v>3.199338025310515</v>
      </c>
      <c r="DR330" s="82">
        <v>3.1834948626248241</v>
      </c>
      <c r="DS330" s="82">
        <v>3.1991430961907699</v>
      </c>
      <c r="DT330" s="82">
        <v>3.3808717384272717</v>
      </c>
      <c r="DU330" s="82">
        <v>3.3785093298189848</v>
      </c>
      <c r="DV330" s="82">
        <v>3.3732159266580246</v>
      </c>
      <c r="DW330" s="82">
        <v>3.3610983247128208</v>
      </c>
      <c r="DX330" s="82">
        <v>3.3720356071141127</v>
      </c>
      <c r="DY330" s="82">
        <v>3.38918490026701</v>
      </c>
      <c r="DZ330" s="82">
        <v>3.4239265126260379</v>
      </c>
      <c r="EA330" s="82">
        <v>3.4135525461429368</v>
      </c>
      <c r="EB330" s="82">
        <v>3.3710799383362864</v>
      </c>
      <c r="EC330" s="82">
        <v>3.373020616052504</v>
      </c>
      <c r="ED330" s="82">
        <v>3.3469756470889545</v>
      </c>
      <c r="EE330" s="82">
        <v>3.3456243945726123</v>
      </c>
      <c r="EF330" s="82">
        <v>3.4449806796434177</v>
      </c>
      <c r="EG330" s="82">
        <v>3.4514992652918823</v>
      </c>
      <c r="EH330" s="82">
        <v>3.4510912001846745</v>
      </c>
      <c r="EI330" s="82">
        <v>3.4138157386341126</v>
      </c>
      <c r="EJ330" s="82">
        <v>3.418220443127518</v>
      </c>
      <c r="EK330" s="82">
        <v>3.4474189096930243</v>
      </c>
      <c r="EL330" s="82">
        <v>3.4836049713792647</v>
      </c>
      <c r="EM330" s="82">
        <v>3.4675202867076553</v>
      </c>
      <c r="EN330" s="82">
        <v>3.4451209782138523</v>
      </c>
      <c r="EO330" s="82">
        <v>3.4018310709451685</v>
      </c>
      <c r="EP330" s="82">
        <v>3.3975735864174199</v>
      </c>
      <c r="EQ330" s="82">
        <v>3.4153802544337952</v>
      </c>
      <c r="ER330" s="82">
        <v>3.7523659333714425</v>
      </c>
      <c r="ES330" s="82">
        <v>3.7465929705836452</v>
      </c>
      <c r="ET330" s="82">
        <v>3.7461379331105911</v>
      </c>
      <c r="EU330" s="82">
        <v>3.7103628502827153</v>
      </c>
      <c r="EV330" s="82">
        <v>3.721507911187738</v>
      </c>
      <c r="EW330" s="82">
        <v>3.7534137143583877</v>
      </c>
      <c r="EX330" s="82">
        <v>3.7826276716235663</v>
      </c>
      <c r="EY330" s="82">
        <v>3.7660391093853978</v>
      </c>
      <c r="EZ330" s="82">
        <v>3.7447151394634517</v>
      </c>
      <c r="FA330" s="82">
        <v>3.7163241049025513</v>
      </c>
      <c r="FB330" s="82">
        <v>3.7112902683879709</v>
      </c>
      <c r="FC330" s="82">
        <v>3.7211265185650024</v>
      </c>
      <c r="FD330" s="82">
        <v>4.2945585606966521</v>
      </c>
      <c r="FE330" s="82">
        <v>4.299381046148337</v>
      </c>
      <c r="FF330" s="82">
        <v>4.3001747760113505</v>
      </c>
      <c r="FG330" s="82">
        <v>4.2503057246355382</v>
      </c>
      <c r="FH330" s="82">
        <v>4.2701638441376852</v>
      </c>
      <c r="FI330" s="82">
        <v>4.3103784525774698</v>
      </c>
      <c r="FJ330" s="82">
        <v>4.3246471847407477</v>
      </c>
      <c r="FK330" s="82">
        <v>4.3180084756082158</v>
      </c>
      <c r="FL330" s="82">
        <v>4.2987510757211957</v>
      </c>
      <c r="FM330" s="82">
        <v>4.2592232471709739</v>
      </c>
      <c r="FN330" s="82">
        <v>4.2557986241494969</v>
      </c>
      <c r="FO330" s="82">
        <v>4.2742949098052474</v>
      </c>
      <c r="FP330" s="82">
        <v>4.6347563185758034</v>
      </c>
      <c r="FQ330" s="82">
        <v>4.64338015613294</v>
      </c>
      <c r="FR330" s="82">
        <v>4.6612435685338491</v>
      </c>
      <c r="FS330" s="82">
        <v>4.6052807859198159</v>
      </c>
      <c r="FT330" s="82">
        <v>4.6072277620175717</v>
      </c>
      <c r="FU330" s="82">
        <v>4.6510921244719086</v>
      </c>
      <c r="FV330" s="82">
        <v>4.6637003077898935</v>
      </c>
      <c r="FW330" s="82">
        <v>4.6737513772447041</v>
      </c>
      <c r="FX330" s="82">
        <v>4.6403163783036971</v>
      </c>
      <c r="FY330" s="82">
        <v>4.6229502953052934</v>
      </c>
      <c r="FZ330" s="82">
        <v>4.6142048283327215</v>
      </c>
      <c r="GA330" s="82">
        <v>4.6125100012284177</v>
      </c>
    </row>
    <row r="331" spans="2:183">
      <c r="B331" s="96" t="s">
        <v>54</v>
      </c>
      <c r="C331" s="166" t="s">
        <v>38</v>
      </c>
      <c r="D331" s="173">
        <v>2980907.0399999996</v>
      </c>
      <c r="E331" s="174">
        <v>2678925.33</v>
      </c>
      <c r="F331" s="174">
        <v>2861008.9699999997</v>
      </c>
      <c r="G331" s="174">
        <v>2415273.48</v>
      </c>
      <c r="H331" s="174">
        <v>2593809.62</v>
      </c>
      <c r="I331" s="174">
        <v>2763518.4000000004</v>
      </c>
      <c r="J331" s="174">
        <v>2911359.65</v>
      </c>
      <c r="K331" s="174">
        <v>2902223.49</v>
      </c>
      <c r="L331" s="174">
        <v>2404012.2199999997</v>
      </c>
      <c r="M331" s="174">
        <v>1870210.4699999997</v>
      </c>
      <c r="N331" s="174">
        <v>2069135.41</v>
      </c>
      <c r="O331" s="174">
        <v>2529825.4700000002</v>
      </c>
      <c r="P331" s="174">
        <v>2796609.0300000003</v>
      </c>
      <c r="Q331" s="174">
        <v>2523122.94</v>
      </c>
      <c r="R331" s="174">
        <v>2376420.9699999997</v>
      </c>
      <c r="S331" s="174">
        <v>2419017.9699999997</v>
      </c>
      <c r="T331" s="174">
        <v>2483845.2800000003</v>
      </c>
      <c r="U331" s="174">
        <v>2615907.62</v>
      </c>
      <c r="V331" s="174">
        <v>2725559.18</v>
      </c>
      <c r="W331" s="174">
        <v>2725929.0300000003</v>
      </c>
      <c r="X331" s="174">
        <v>2576439.7400000002</v>
      </c>
      <c r="Y331" s="174">
        <v>2532377.2799999998</v>
      </c>
      <c r="Z331" s="174">
        <v>2590162.4300000002</v>
      </c>
      <c r="AA331" s="174">
        <v>2694642.66</v>
      </c>
      <c r="AB331" s="174">
        <v>2968536.49</v>
      </c>
      <c r="AC331" s="174">
        <v>2700717.2199999997</v>
      </c>
      <c r="AD331" s="174">
        <v>2891378.32</v>
      </c>
      <c r="AE331" s="174">
        <v>2571727</v>
      </c>
      <c r="AF331" s="174">
        <v>2801920.1999999997</v>
      </c>
      <c r="AG331" s="174">
        <v>3048568.24</v>
      </c>
      <c r="AH331" s="174">
        <v>3181021.81</v>
      </c>
      <c r="AI331" s="174">
        <v>3177170.63</v>
      </c>
      <c r="AJ331" s="174">
        <v>2991664.28</v>
      </c>
      <c r="AK331" s="174">
        <v>2568846.3000000003</v>
      </c>
      <c r="AL331" s="174">
        <v>3012067.78</v>
      </c>
      <c r="AM331" s="174">
        <v>3092980.7700000005</v>
      </c>
      <c r="AN331" s="174">
        <v>3410037.91</v>
      </c>
      <c r="AO331" s="174">
        <v>3217862.22</v>
      </c>
      <c r="AP331" s="174">
        <v>2665455.0499999998</v>
      </c>
      <c r="AQ331" s="174">
        <v>2308171.5499999998</v>
      </c>
      <c r="AR331" s="174">
        <v>3188375.82</v>
      </c>
      <c r="AS331" s="174">
        <v>3253450.85</v>
      </c>
      <c r="AT331" s="174">
        <v>3380497.4499999997</v>
      </c>
      <c r="AU331" s="174">
        <v>3391859.62</v>
      </c>
      <c r="AV331" s="174">
        <v>3197616.6999999997</v>
      </c>
      <c r="AW331" s="174">
        <v>3129739.16</v>
      </c>
      <c r="AX331" s="174">
        <v>3225850.28</v>
      </c>
      <c r="AY331" s="174">
        <v>3292890.4600000004</v>
      </c>
      <c r="AZ331" s="174">
        <v>3505434.1</v>
      </c>
      <c r="BA331" s="174">
        <v>3190607.69</v>
      </c>
      <c r="BB331" s="174">
        <v>3067217.6399999997</v>
      </c>
      <c r="BC331" s="174">
        <v>2767217.1399999997</v>
      </c>
      <c r="BD331" s="174">
        <v>3401725.07</v>
      </c>
      <c r="BE331" s="174">
        <v>3316752.5700000003</v>
      </c>
      <c r="BF331" s="174">
        <v>3443883.7800000003</v>
      </c>
      <c r="BG331" s="174">
        <v>3469359.3899999997</v>
      </c>
      <c r="BH331" s="174">
        <v>3214897.4699999997</v>
      </c>
      <c r="BI331" s="174">
        <v>2522612.54</v>
      </c>
      <c r="BJ331" s="174">
        <v>2801992.15</v>
      </c>
      <c r="BK331" s="174">
        <v>3382255.5500000003</v>
      </c>
      <c r="BL331" s="174">
        <v>3617697.5300000003</v>
      </c>
      <c r="BM331" s="174">
        <v>3289407.08</v>
      </c>
      <c r="BN331" s="174">
        <v>3126794.66</v>
      </c>
      <c r="BO331" s="174">
        <v>2849113.17</v>
      </c>
      <c r="BP331" s="174">
        <v>3139282.6</v>
      </c>
      <c r="BQ331" s="174">
        <v>3439319.13</v>
      </c>
      <c r="BR331" s="174">
        <v>3612979.4099999997</v>
      </c>
      <c r="BS331" s="174">
        <v>3635616.57</v>
      </c>
      <c r="BT331" s="174">
        <v>3411913.44</v>
      </c>
      <c r="BU331" s="174">
        <v>3585611.02</v>
      </c>
      <c r="BV331" s="174">
        <v>3310845.1199999996</v>
      </c>
      <c r="BW331" s="174">
        <v>3642470.6</v>
      </c>
      <c r="BX331" s="174">
        <v>3839574.5199999996</v>
      </c>
      <c r="BY331" s="174">
        <v>3335449.75</v>
      </c>
      <c r="BZ331" s="174">
        <v>2942817.93</v>
      </c>
      <c r="CA331" s="174">
        <v>3007924.4000000004</v>
      </c>
      <c r="CB331" s="174">
        <v>3473465.36</v>
      </c>
      <c r="CC331" s="174">
        <v>3626249.1199999996</v>
      </c>
      <c r="CD331" s="174">
        <v>3831651.0799999996</v>
      </c>
      <c r="CE331" s="174">
        <v>3839403.24</v>
      </c>
      <c r="CF331" s="174">
        <v>3679854.65</v>
      </c>
      <c r="CG331" s="174">
        <v>2970811.2199999997</v>
      </c>
      <c r="CH331" s="174">
        <v>3760660.5500000003</v>
      </c>
      <c r="CI331" s="174">
        <v>3928023.62</v>
      </c>
      <c r="CJ331" s="174">
        <v>4069777.37</v>
      </c>
      <c r="CK331" s="174">
        <v>3797017.82</v>
      </c>
      <c r="CL331" s="174">
        <v>3917442.37</v>
      </c>
      <c r="CM331" s="174">
        <v>3076590.63</v>
      </c>
      <c r="CN331" s="174">
        <v>3790855.57</v>
      </c>
      <c r="CO331" s="174">
        <v>3821182.5</v>
      </c>
      <c r="CP331" s="174">
        <v>3979119.19</v>
      </c>
      <c r="CQ331" s="174">
        <v>3987344.01</v>
      </c>
      <c r="CR331" s="174">
        <v>3811509.55</v>
      </c>
      <c r="CS331" s="174">
        <v>3727224.06</v>
      </c>
      <c r="CT331" s="174">
        <v>3892716.32</v>
      </c>
      <c r="CU331" s="174">
        <v>4042582.38</v>
      </c>
      <c r="CV331" s="174">
        <v>4152705.3200000003</v>
      </c>
      <c r="CW331" s="174">
        <v>3485174.47</v>
      </c>
      <c r="CX331" s="174">
        <v>3204954.7800000003</v>
      </c>
      <c r="CY331" s="174">
        <v>3084284.39</v>
      </c>
      <c r="CZ331" s="174">
        <v>4023178.56</v>
      </c>
      <c r="DA331" s="174">
        <v>3929851.99</v>
      </c>
      <c r="DB331" s="174">
        <v>4078536.0799999996</v>
      </c>
      <c r="DC331" s="174">
        <v>4108514.56</v>
      </c>
      <c r="DD331" s="174">
        <v>3879857.0700000003</v>
      </c>
      <c r="DE331" s="174">
        <v>3124887.7600000002</v>
      </c>
      <c r="DF331" s="174">
        <v>4005168.63</v>
      </c>
      <c r="DG331" s="174">
        <v>4120793.9499999997</v>
      </c>
      <c r="DH331" s="174">
        <v>4259991.25</v>
      </c>
      <c r="DI331" s="174">
        <v>3853788.12</v>
      </c>
      <c r="DJ331" s="174">
        <v>4241922.75</v>
      </c>
      <c r="DK331" s="174">
        <v>3345474.7800000003</v>
      </c>
      <c r="DL331" s="174">
        <v>3738393.5799999996</v>
      </c>
      <c r="DM331" s="174">
        <v>4023180.07</v>
      </c>
      <c r="DN331" s="174">
        <v>4193337.38</v>
      </c>
      <c r="DO331" s="174">
        <v>4212806.07</v>
      </c>
      <c r="DP331" s="174">
        <v>3977014.13</v>
      </c>
      <c r="DQ331" s="174">
        <v>3933825.62</v>
      </c>
      <c r="DR331" s="174">
        <v>4113335.74</v>
      </c>
      <c r="DS331" s="174">
        <v>4227472.25</v>
      </c>
      <c r="DT331" s="174">
        <v>4373780.25</v>
      </c>
      <c r="DU331" s="174">
        <v>3946679.49</v>
      </c>
      <c r="DV331" s="174">
        <v>4109157.32</v>
      </c>
      <c r="DW331" s="174">
        <v>3389223.87</v>
      </c>
      <c r="DX331" s="174">
        <v>4122196.96</v>
      </c>
      <c r="DY331" s="174">
        <v>4103672.88</v>
      </c>
      <c r="DZ331" s="174">
        <v>4304987.18</v>
      </c>
      <c r="EA331" s="174">
        <v>4288812.18</v>
      </c>
      <c r="EB331" s="174">
        <v>4073656</v>
      </c>
      <c r="EC331" s="174">
        <v>3358114.9499999997</v>
      </c>
      <c r="ED331" s="174">
        <v>3823304</v>
      </c>
      <c r="EE331" s="174">
        <v>4328127.3100000005</v>
      </c>
      <c r="EF331" s="174">
        <v>4490150.8100000005</v>
      </c>
      <c r="EG331" s="174">
        <v>4195686.18</v>
      </c>
      <c r="EH331" s="174">
        <v>3425758</v>
      </c>
      <c r="EI331" s="174">
        <v>3083568.09</v>
      </c>
      <c r="EJ331" s="174">
        <v>4274728.0600000005</v>
      </c>
      <c r="EK331" s="174">
        <v>4211082.18</v>
      </c>
      <c r="EL331" s="174">
        <v>4430369.26</v>
      </c>
      <c r="EM331" s="174">
        <v>4417610.75</v>
      </c>
      <c r="EN331" s="174">
        <v>4206693.75</v>
      </c>
      <c r="EO331" s="174">
        <v>4118173.75</v>
      </c>
      <c r="EP331" s="174">
        <v>4288281.68</v>
      </c>
      <c r="EQ331" s="174">
        <v>4463281.5</v>
      </c>
      <c r="ER331" s="174">
        <v>4586245.8600000003</v>
      </c>
      <c r="ES331" s="174">
        <v>4142001.18</v>
      </c>
      <c r="ET331" s="174">
        <v>4197819</v>
      </c>
      <c r="EU331" s="174">
        <v>3564470.7199999997</v>
      </c>
      <c r="EV331" s="174">
        <v>4396514.9399999995</v>
      </c>
      <c r="EW331" s="174">
        <v>4307990.1899999995</v>
      </c>
      <c r="EX331" s="174">
        <v>4513447.4399999995</v>
      </c>
      <c r="EY331" s="174">
        <v>4529588.57</v>
      </c>
      <c r="EZ331" s="174">
        <v>4280273.12</v>
      </c>
      <c r="FA331" s="174">
        <v>3419518.79</v>
      </c>
      <c r="FB331" s="174">
        <v>3601345.38</v>
      </c>
      <c r="FC331" s="174">
        <v>4550760.32</v>
      </c>
      <c r="FD331" s="174">
        <v>4630610.62</v>
      </c>
      <c r="FE331" s="174">
        <v>4195177.5600000005</v>
      </c>
      <c r="FF331" s="174">
        <v>3964110.87</v>
      </c>
      <c r="FG331" s="174">
        <v>3718841.71</v>
      </c>
      <c r="FH331" s="174">
        <v>4044049.24</v>
      </c>
      <c r="FI331" s="174">
        <v>4385786.5</v>
      </c>
      <c r="FJ331" s="174">
        <v>4606597.5600000005</v>
      </c>
      <c r="FK331" s="174">
        <v>4621686.5600000005</v>
      </c>
      <c r="FL331" s="174">
        <v>4360941.57</v>
      </c>
      <c r="FM331" s="174">
        <v>4284511.74</v>
      </c>
      <c r="FN331" s="174">
        <v>4454845.01</v>
      </c>
      <c r="FO331" s="174">
        <v>4622849.49</v>
      </c>
      <c r="FP331" s="174">
        <v>4736316.25</v>
      </c>
      <c r="FQ331" s="174">
        <v>4298506.9399999995</v>
      </c>
      <c r="FR331" s="174">
        <v>3672505.1</v>
      </c>
      <c r="FS331" s="174">
        <v>4412551</v>
      </c>
      <c r="FT331" s="174">
        <v>4160982.96</v>
      </c>
      <c r="FU331" s="174">
        <v>4474592.6899999995</v>
      </c>
      <c r="FV331" s="174">
        <v>4725595.5600000005</v>
      </c>
      <c r="FW331" s="174">
        <v>4703078.87</v>
      </c>
      <c r="FX331" s="174">
        <v>4246296.0600000005</v>
      </c>
      <c r="FY331" s="174">
        <v>3586946</v>
      </c>
      <c r="FZ331" s="174">
        <v>3957651.56</v>
      </c>
      <c r="GA331" s="174">
        <v>4752701.4399999995</v>
      </c>
    </row>
    <row r="332" spans="2:183">
      <c r="B332" s="171" t="s">
        <v>54</v>
      </c>
      <c r="C332" s="172" t="s">
        <v>39</v>
      </c>
      <c r="D332" s="81">
        <v>2.7945167415522381</v>
      </c>
      <c r="E332" s="82">
        <v>2.8005030069396706</v>
      </c>
      <c r="F332" s="82">
        <v>2.8003768349874165</v>
      </c>
      <c r="G332" s="82">
        <v>2.6990935291044886</v>
      </c>
      <c r="H332" s="82">
        <v>2.8395696915102189</v>
      </c>
      <c r="I332" s="82">
        <v>2.8099265855008149</v>
      </c>
      <c r="J332" s="82">
        <v>2.758294757505543</v>
      </c>
      <c r="K332" s="82">
        <v>2.8088586845521113</v>
      </c>
      <c r="L332" s="82">
        <v>3.3121650505730176</v>
      </c>
      <c r="M332" s="82">
        <v>3.6009975180944198</v>
      </c>
      <c r="N332" s="82">
        <v>3.4473639305040917</v>
      </c>
      <c r="O332" s="82">
        <v>3.3058396603150006</v>
      </c>
      <c r="P332" s="82">
        <v>3.5687212052178041</v>
      </c>
      <c r="Q332" s="82">
        <v>3.5694623060157902</v>
      </c>
      <c r="R332" s="82">
        <v>3.5426385071628372</v>
      </c>
      <c r="S332" s="82">
        <v>3.5453928116558866</v>
      </c>
      <c r="T332" s="82">
        <v>3.5255087797094959</v>
      </c>
      <c r="U332" s="82">
        <v>3.5861373240518373</v>
      </c>
      <c r="V332" s="82">
        <v>3.5880673961731882</v>
      </c>
      <c r="W332" s="82">
        <v>3.5879026120479431</v>
      </c>
      <c r="X332" s="82">
        <v>3.5853803680741692</v>
      </c>
      <c r="Y332" s="82">
        <v>3.6625596957462201</v>
      </c>
      <c r="Z332" s="82">
        <v>3.5796836393840015</v>
      </c>
      <c r="AA332" s="82">
        <v>3.5792767223259778</v>
      </c>
      <c r="AB332" s="82">
        <v>3.8588425450145314</v>
      </c>
      <c r="AC332" s="82">
        <v>3.8601549406316469</v>
      </c>
      <c r="AD332" s="82">
        <v>3.8751068128383888</v>
      </c>
      <c r="AE332" s="82">
        <v>4.0729003015406446</v>
      </c>
      <c r="AF332" s="82">
        <v>4.1377043601644319</v>
      </c>
      <c r="AG332" s="82">
        <v>4.1947909719221137</v>
      </c>
      <c r="AH332" s="82">
        <v>4.1961635218806661</v>
      </c>
      <c r="AI332" s="82">
        <v>4.1982385972013399</v>
      </c>
      <c r="AJ332" s="82">
        <v>4.1927776905741609</v>
      </c>
      <c r="AK332" s="82">
        <v>4.5668638470476637</v>
      </c>
      <c r="AL332" s="82">
        <v>4.1859568948142032</v>
      </c>
      <c r="AM332" s="82">
        <v>4.1850107327317412</v>
      </c>
      <c r="AN332" s="82">
        <v>4.4174303360196969</v>
      </c>
      <c r="AO332" s="82">
        <v>4.4204625350789648</v>
      </c>
      <c r="AP332" s="82">
        <v>4.2533793153917747</v>
      </c>
      <c r="AQ332" s="82">
        <v>4.182348340892589</v>
      </c>
      <c r="AR332" s="82">
        <v>4.4138066480538942</v>
      </c>
      <c r="AS332" s="82">
        <v>4.4422928093437708</v>
      </c>
      <c r="AT332" s="82">
        <v>4.4433947556282858</v>
      </c>
      <c r="AU332" s="82">
        <v>4.4501755333655089</v>
      </c>
      <c r="AV332" s="82">
        <v>4.4441773325346379</v>
      </c>
      <c r="AW332" s="82">
        <v>4.5542039970326815</v>
      </c>
      <c r="AX332" s="82">
        <v>4.4270629890786726</v>
      </c>
      <c r="AY332" s="82">
        <v>4.4305514729275091</v>
      </c>
      <c r="AZ332" s="82">
        <v>4.5224836427316024</v>
      </c>
      <c r="BA332" s="82">
        <v>4.5273736017833599</v>
      </c>
      <c r="BB332" s="82">
        <v>4.4563443561599412</v>
      </c>
      <c r="BC332" s="82">
        <v>4.4321164041587187</v>
      </c>
      <c r="BD332" s="82">
        <v>4.5485112931334202</v>
      </c>
      <c r="BE332" s="82">
        <v>4.5504657406823057</v>
      </c>
      <c r="BF332" s="82">
        <v>4.554771748638264</v>
      </c>
      <c r="BG332" s="82">
        <v>4.5564176115022379</v>
      </c>
      <c r="BH332" s="82">
        <v>4.5677239814393031</v>
      </c>
      <c r="BI332" s="82">
        <v>5.2997086078134288</v>
      </c>
      <c r="BJ332" s="82">
        <v>4.8845829265741578</v>
      </c>
      <c r="BK332" s="82">
        <v>4.5372203785325418</v>
      </c>
      <c r="BL332" s="82">
        <v>4.634149107413621</v>
      </c>
      <c r="BM332" s="82">
        <v>4.640058511951362</v>
      </c>
      <c r="BN332" s="82">
        <v>4.5518334808712391</v>
      </c>
      <c r="BO332" s="82">
        <v>4.5370142838613798</v>
      </c>
      <c r="BP332" s="82">
        <v>4.5920139121254255</v>
      </c>
      <c r="BQ332" s="82">
        <v>4.6649890134036474</v>
      </c>
      <c r="BR332" s="82">
        <v>4.6611295752640469</v>
      </c>
      <c r="BS332" s="82">
        <v>4.6662419074487298</v>
      </c>
      <c r="BT332" s="82">
        <v>4.6599889643417116</v>
      </c>
      <c r="BU332" s="82">
        <v>4.662525913569965</v>
      </c>
      <c r="BV332" s="82">
        <v>4.7705533437941714</v>
      </c>
      <c r="BW332" s="82">
        <v>4.6480681528541634</v>
      </c>
      <c r="BX332" s="82">
        <v>4.7710708555445693</v>
      </c>
      <c r="BY332" s="82">
        <v>4.7347475804230745</v>
      </c>
      <c r="BZ332" s="82">
        <v>4.5399383789038366</v>
      </c>
      <c r="CA332" s="82">
        <v>4.6219006615184766</v>
      </c>
      <c r="CB332" s="82">
        <v>4.7412268410905911</v>
      </c>
      <c r="CC332" s="82">
        <v>4.7809612156993548</v>
      </c>
      <c r="CD332" s="82">
        <v>4.7287487132053609</v>
      </c>
      <c r="CE332" s="82">
        <v>4.7363984313126766</v>
      </c>
      <c r="CF332" s="82">
        <v>4.7841894313263129</v>
      </c>
      <c r="CG332" s="82">
        <v>5.4253464699222027</v>
      </c>
      <c r="CH332" s="82">
        <v>4.8036343303930851</v>
      </c>
      <c r="CI332" s="82">
        <v>4.7885757995660514</v>
      </c>
      <c r="CJ332" s="82">
        <v>4.9005087752924936</v>
      </c>
      <c r="CK332" s="82">
        <v>4.8930163427911824</v>
      </c>
      <c r="CL332" s="82">
        <v>4.8852092617497833</v>
      </c>
      <c r="CM332" s="82">
        <v>4.735091450060378</v>
      </c>
      <c r="CN332" s="82">
        <v>4.8933763156209853</v>
      </c>
      <c r="CO332" s="82">
        <v>4.8530968156226137</v>
      </c>
      <c r="CP332" s="82">
        <v>4.8001248091573254</v>
      </c>
      <c r="CQ332" s="82">
        <v>4.8168686101813698</v>
      </c>
      <c r="CR332" s="82">
        <v>4.8487922892755639</v>
      </c>
      <c r="CS332" s="82">
        <v>5.0250970916588944</v>
      </c>
      <c r="CT332" s="82">
        <v>4.8966159729139669</v>
      </c>
      <c r="CU332" s="82">
        <v>4.8636922587273697</v>
      </c>
      <c r="CV332" s="82">
        <v>4.9651024300502771</v>
      </c>
      <c r="CW332" s="82">
        <v>4.898468296830913</v>
      </c>
      <c r="CX332" s="82">
        <v>4.784616701336593</v>
      </c>
      <c r="CY332" s="82">
        <v>4.805113874125726</v>
      </c>
      <c r="CZ332" s="82">
        <v>4.9807003764687741</v>
      </c>
      <c r="DA332" s="82">
        <v>4.9597112279218285</v>
      </c>
      <c r="DB332" s="82">
        <v>4.8770296637368906</v>
      </c>
      <c r="DC332" s="82">
        <v>4.8871407666887379</v>
      </c>
      <c r="DD332" s="82">
        <v>4.9683729259800415</v>
      </c>
      <c r="DE332" s="82">
        <v>5.6992943564198608</v>
      </c>
      <c r="DF332" s="82">
        <v>5.0228924266398884</v>
      </c>
      <c r="DG332" s="82">
        <v>5.0015850270520863</v>
      </c>
      <c r="DH332" s="82">
        <v>5.1117056367625784</v>
      </c>
      <c r="DI332" s="82">
        <v>5.1089633430948975</v>
      </c>
      <c r="DJ332" s="82">
        <v>5.1230975217488322</v>
      </c>
      <c r="DK332" s="82">
        <v>4.9489198684617337</v>
      </c>
      <c r="DL332" s="82">
        <v>5.0564054192358903</v>
      </c>
      <c r="DM332" s="82">
        <v>5.0905838788943178</v>
      </c>
      <c r="DN332" s="82">
        <v>5.0370019044052992</v>
      </c>
      <c r="DO332" s="82">
        <v>5.029900415326761</v>
      </c>
      <c r="DP332" s="82">
        <v>5.1115411299588969</v>
      </c>
      <c r="DQ332" s="82">
        <v>5.2732685177812471</v>
      </c>
      <c r="DR332" s="82">
        <v>5.1560227533396095</v>
      </c>
      <c r="DS332" s="82">
        <v>5.1390927841302698</v>
      </c>
      <c r="DT332" s="82">
        <v>5.2523792978561028</v>
      </c>
      <c r="DU332" s="82">
        <v>5.2554324138651296</v>
      </c>
      <c r="DV332" s="82">
        <v>5.2061200900891622</v>
      </c>
      <c r="DW332" s="82">
        <v>5.0984617622573882</v>
      </c>
      <c r="DX332" s="82">
        <v>5.2363272778351666</v>
      </c>
      <c r="DY332" s="82">
        <v>5.2358059688352849</v>
      </c>
      <c r="DZ332" s="82">
        <v>5.2072368881808035</v>
      </c>
      <c r="EA332" s="82">
        <v>5.2145032616754143</v>
      </c>
      <c r="EB332" s="82">
        <v>5.2600428947915496</v>
      </c>
      <c r="EC332" s="82">
        <v>5.8993307000990445</v>
      </c>
      <c r="ED332" s="82">
        <v>5.5046259369213981</v>
      </c>
      <c r="EE332" s="82">
        <v>5.2926516200729949</v>
      </c>
      <c r="EF332" s="82">
        <v>5.4018048857094678</v>
      </c>
      <c r="EG332" s="82">
        <v>5.39417754746328</v>
      </c>
      <c r="EH332" s="82">
        <v>5.1387607670530748</v>
      </c>
      <c r="EI332" s="82">
        <v>5.1381570345082066</v>
      </c>
      <c r="EJ332" s="82">
        <v>5.4149592171895407</v>
      </c>
      <c r="EK332" s="82">
        <v>5.394328034330365</v>
      </c>
      <c r="EL332" s="82">
        <v>5.3641979053088029</v>
      </c>
      <c r="EM332" s="82">
        <v>5.3824098070543087</v>
      </c>
      <c r="EN332" s="82">
        <v>5.398623909036357</v>
      </c>
      <c r="EO332" s="82">
        <v>5.5895365115162932</v>
      </c>
      <c r="EP332" s="82">
        <v>5.4520834032598469</v>
      </c>
      <c r="EQ332" s="82">
        <v>5.435128182877861</v>
      </c>
      <c r="ER332" s="82">
        <v>5.5486639531049065</v>
      </c>
      <c r="ES332" s="82">
        <v>5.5540151012313501</v>
      </c>
      <c r="ET332" s="82">
        <v>5.4718160839928434</v>
      </c>
      <c r="EU332" s="82">
        <v>5.428451778215198</v>
      </c>
      <c r="EV332" s="82">
        <v>5.5693681158160127</v>
      </c>
      <c r="EW332" s="82">
        <v>5.5418502950122219</v>
      </c>
      <c r="EX332" s="82">
        <v>5.5216201257035573</v>
      </c>
      <c r="EY332" s="82">
        <v>5.537160059768131</v>
      </c>
      <c r="EZ332" s="82">
        <v>5.5517885326901597</v>
      </c>
      <c r="FA332" s="82">
        <v>6.3913754194229453</v>
      </c>
      <c r="FB332" s="82">
        <v>6.1579649168164545</v>
      </c>
      <c r="FC332" s="82">
        <v>5.5844841973107702</v>
      </c>
      <c r="FD332" s="82">
        <v>5.7058734578521797</v>
      </c>
      <c r="FE332" s="82">
        <v>5.6994274457592358</v>
      </c>
      <c r="FF332" s="82">
        <v>5.5466268538948809</v>
      </c>
      <c r="FG332" s="82">
        <v>5.6241443344806932</v>
      </c>
      <c r="FH332" s="82">
        <v>5.6556682041673598</v>
      </c>
      <c r="FI332" s="82">
        <v>5.6867210013970748</v>
      </c>
      <c r="FJ332" s="82">
        <v>5.6780612973825964</v>
      </c>
      <c r="FK332" s="82">
        <v>5.6850139585045545</v>
      </c>
      <c r="FL332" s="82">
        <v>5.7040369191248033</v>
      </c>
      <c r="FM332" s="82">
        <v>5.8960105124705544</v>
      </c>
      <c r="FN332" s="82">
        <v>5.7537929373331513</v>
      </c>
      <c r="FO332" s="82">
        <v>5.7395928252679331</v>
      </c>
      <c r="FP332" s="82">
        <v>5.863064944285167</v>
      </c>
      <c r="FQ332" s="82">
        <v>5.8527201999874725</v>
      </c>
      <c r="FR332" s="82">
        <v>6.5742126887767558</v>
      </c>
      <c r="FS332" s="82">
        <v>5.9494160538670418</v>
      </c>
      <c r="FT332" s="82">
        <v>5.8237286577525511</v>
      </c>
      <c r="FU332" s="82">
        <v>5.8449843379348536</v>
      </c>
      <c r="FV332" s="82">
        <v>5.8388794688502674</v>
      </c>
      <c r="FW332" s="82">
        <v>5.8196080330180928</v>
      </c>
      <c r="FX332" s="82">
        <v>5.8209504787624153</v>
      </c>
      <c r="FY332" s="82">
        <v>5.6132896029529196</v>
      </c>
      <c r="FZ332" s="82">
        <v>5.7526184204012152</v>
      </c>
      <c r="GA332" s="82">
        <v>5.9028872197891511</v>
      </c>
    </row>
    <row r="333" spans="2:183">
      <c r="B333" s="96" t="s">
        <v>54</v>
      </c>
      <c r="C333" s="166" t="s">
        <v>40</v>
      </c>
      <c r="D333" s="175">
        <v>18.670000000000002</v>
      </c>
      <c r="E333" s="176">
        <v>16.29</v>
      </c>
      <c r="F333" s="176">
        <v>16.36</v>
      </c>
      <c r="G333" s="176">
        <v>14.14</v>
      </c>
      <c r="H333" s="176">
        <v>16.490000000000002</v>
      </c>
      <c r="I333" s="176">
        <v>16.22</v>
      </c>
      <c r="J333" s="176">
        <v>38.11</v>
      </c>
      <c r="K333" s="176">
        <v>18.79</v>
      </c>
      <c r="L333" s="176">
        <v>8.9700000000000006</v>
      </c>
      <c r="M333" s="176">
        <v>9.48</v>
      </c>
      <c r="N333" s="176">
        <v>11.930000000000001</v>
      </c>
      <c r="O333" s="176">
        <v>10.32</v>
      </c>
      <c r="P333" s="176">
        <v>11.91</v>
      </c>
      <c r="Q333" s="176">
        <v>8.6000000000000014</v>
      </c>
      <c r="R333" s="176">
        <v>9.9300000000000015</v>
      </c>
      <c r="S333" s="176">
        <v>9.6900000000000013</v>
      </c>
      <c r="T333" s="176">
        <v>8.08</v>
      </c>
      <c r="U333" s="176">
        <v>9.5799999999999983</v>
      </c>
      <c r="V333" s="176">
        <v>10.740000000000002</v>
      </c>
      <c r="W333" s="176">
        <v>8.879999999999999</v>
      </c>
      <c r="X333" s="176">
        <v>10.4</v>
      </c>
      <c r="Y333" s="176">
        <v>13.260000000000002</v>
      </c>
      <c r="Z333" s="176">
        <v>8.879999999999999</v>
      </c>
      <c r="AA333" s="176">
        <v>9.77</v>
      </c>
      <c r="AB333" s="176">
        <v>11.83</v>
      </c>
      <c r="AC333" s="176">
        <v>7.62</v>
      </c>
      <c r="AD333" s="176">
        <v>9.23</v>
      </c>
      <c r="AE333" s="176">
        <v>5.81</v>
      </c>
      <c r="AF333" s="176">
        <v>9.4500000000000011</v>
      </c>
      <c r="AG333" s="176">
        <v>7.71</v>
      </c>
      <c r="AH333" s="176">
        <v>11.280000000000001</v>
      </c>
      <c r="AI333" s="176">
        <v>10.66</v>
      </c>
      <c r="AJ333" s="176">
        <v>9.0399999999999991</v>
      </c>
      <c r="AK333" s="176">
        <v>11.920000000000002</v>
      </c>
      <c r="AL333" s="176">
        <v>12.530000000000001</v>
      </c>
      <c r="AM333" s="176">
        <v>10.23</v>
      </c>
      <c r="AN333" s="176">
        <v>9.51</v>
      </c>
      <c r="AO333" s="176">
        <v>8.34</v>
      </c>
      <c r="AP333" s="176">
        <v>8.16</v>
      </c>
      <c r="AQ333" s="176">
        <v>8.9699999999999989</v>
      </c>
      <c r="AR333" s="176">
        <v>9.06</v>
      </c>
      <c r="AS333" s="176">
        <v>8.25</v>
      </c>
      <c r="AT333" s="176">
        <v>9.77</v>
      </c>
      <c r="AU333" s="176">
        <v>7.9</v>
      </c>
      <c r="AV333" s="176">
        <v>10.020000000000001</v>
      </c>
      <c r="AW333" s="176">
        <v>10.77</v>
      </c>
      <c r="AX333" s="176">
        <v>8.5</v>
      </c>
      <c r="AY333" s="176">
        <v>11.740000000000002</v>
      </c>
      <c r="AZ333" s="176">
        <v>9.23</v>
      </c>
      <c r="BA333" s="176">
        <v>7.62</v>
      </c>
      <c r="BB333" s="176">
        <v>11.46</v>
      </c>
      <c r="BC333" s="176">
        <v>7.6499999999999995</v>
      </c>
      <c r="BD333" s="176">
        <v>9.8300000000000018</v>
      </c>
      <c r="BE333" s="176">
        <v>10.4</v>
      </c>
      <c r="BF333" s="176">
        <v>9.0599999999999987</v>
      </c>
      <c r="BG333" s="176">
        <v>8.3500000000000014</v>
      </c>
      <c r="BH333" s="176">
        <v>11.030000000000001</v>
      </c>
      <c r="BI333" s="176">
        <v>7.8900000000000006</v>
      </c>
      <c r="BJ333" s="176">
        <v>9.43</v>
      </c>
      <c r="BK333" s="176">
        <v>10.39</v>
      </c>
      <c r="BL333" s="176">
        <v>9.68</v>
      </c>
      <c r="BM333" s="176">
        <v>10.32</v>
      </c>
      <c r="BN333" s="176">
        <v>8.5100000000000016</v>
      </c>
      <c r="BO333" s="176">
        <v>6.72</v>
      </c>
      <c r="BP333" s="176">
        <v>8.9699999999999989</v>
      </c>
      <c r="BQ333" s="176">
        <v>9.14</v>
      </c>
      <c r="BR333" s="176">
        <v>10.020000000000001</v>
      </c>
      <c r="BS333" s="176">
        <v>9.68</v>
      </c>
      <c r="BT333" s="176">
        <v>10.56</v>
      </c>
      <c r="BU333" s="176">
        <v>11.030000000000001</v>
      </c>
      <c r="BV333" s="176">
        <v>11.31</v>
      </c>
      <c r="BW333" s="176">
        <v>12.54</v>
      </c>
      <c r="BX333" s="176">
        <v>8.879999999999999</v>
      </c>
      <c r="BY333" s="176">
        <v>9.6</v>
      </c>
      <c r="BZ333" s="176">
        <v>5.65</v>
      </c>
      <c r="CA333" s="176">
        <v>8.09</v>
      </c>
      <c r="CB333" s="176">
        <v>8.82</v>
      </c>
      <c r="CC333" s="176">
        <v>7.87</v>
      </c>
      <c r="CD333" s="176">
        <v>35.869999999999997</v>
      </c>
      <c r="CE333" s="176">
        <v>37.03</v>
      </c>
      <c r="CF333" s="176">
        <v>9.5100000000000016</v>
      </c>
      <c r="CG333" s="176">
        <v>9.39</v>
      </c>
      <c r="CH333" s="176">
        <v>9.9700000000000006</v>
      </c>
      <c r="CI333" s="176">
        <v>12.899999999999999</v>
      </c>
      <c r="CJ333" s="176">
        <v>30.46</v>
      </c>
      <c r="CK333" s="176">
        <v>28.810000000000002</v>
      </c>
      <c r="CL333" s="176">
        <v>10.649999999999999</v>
      </c>
      <c r="CM333" s="176">
        <v>6.81</v>
      </c>
      <c r="CN333" s="176">
        <v>9.6000000000000014</v>
      </c>
      <c r="CO333" s="176">
        <v>27.410000000000004</v>
      </c>
      <c r="CP333" s="176">
        <v>36.43</v>
      </c>
      <c r="CQ333" s="176">
        <v>38.949999999999996</v>
      </c>
      <c r="CR333" s="176">
        <v>28.870000000000005</v>
      </c>
      <c r="CS333" s="176">
        <v>30.48</v>
      </c>
      <c r="CT333" s="176">
        <v>24.949999999999996</v>
      </c>
      <c r="CU333" s="176">
        <v>47.71</v>
      </c>
      <c r="CV333" s="176">
        <v>39.49</v>
      </c>
      <c r="CW333" s="176">
        <v>46.359999999999992</v>
      </c>
      <c r="CX333" s="176">
        <v>50.28</v>
      </c>
      <c r="CY333" s="176">
        <v>33.31</v>
      </c>
      <c r="CZ333" s="176">
        <v>27.730000000000004</v>
      </c>
      <c r="DA333" s="176">
        <v>27.97</v>
      </c>
      <c r="DB333" s="176">
        <v>37.03</v>
      </c>
      <c r="DC333" s="176">
        <v>39.71</v>
      </c>
      <c r="DD333" s="176">
        <v>29.230000000000004</v>
      </c>
      <c r="DE333" s="176">
        <v>29.46</v>
      </c>
      <c r="DF333" s="176">
        <v>26.39</v>
      </c>
      <c r="DG333" s="176">
        <v>38.39</v>
      </c>
      <c r="DH333" s="176">
        <v>48.539999999999992</v>
      </c>
      <c r="DI333" s="176">
        <v>43.14</v>
      </c>
      <c r="DJ333" s="176">
        <v>49.12</v>
      </c>
      <c r="DK333" s="176">
        <v>32.869999999999997</v>
      </c>
      <c r="DL333" s="176">
        <v>29.92</v>
      </c>
      <c r="DM333" s="176">
        <v>29.32</v>
      </c>
      <c r="DN333" s="176">
        <v>38.659999999999997</v>
      </c>
      <c r="DO333" s="176">
        <v>38.120000000000005</v>
      </c>
      <c r="DP333" s="176">
        <v>28.23</v>
      </c>
      <c r="DQ333" s="176">
        <v>29.119999999999997</v>
      </c>
      <c r="DR333" s="176">
        <v>27.68</v>
      </c>
      <c r="DS333" s="176">
        <v>37.949999999999996</v>
      </c>
      <c r="DT333" s="176">
        <v>48.21</v>
      </c>
      <c r="DU333" s="176">
        <v>43.050000000000004</v>
      </c>
      <c r="DV333" s="176">
        <v>46.589999999999996</v>
      </c>
      <c r="DW333" s="176">
        <v>32.630000000000003</v>
      </c>
      <c r="DX333" s="176">
        <v>31.32</v>
      </c>
      <c r="DY333" s="176">
        <v>30.410000000000004</v>
      </c>
      <c r="DZ333" s="176">
        <v>34.47</v>
      </c>
      <c r="EA333" s="176">
        <v>37.200000000000003</v>
      </c>
      <c r="EB333" s="176">
        <v>26.22</v>
      </c>
      <c r="EC333" s="176">
        <v>30.700000000000003</v>
      </c>
      <c r="ED333" s="176">
        <v>28.58</v>
      </c>
      <c r="EE333" s="176">
        <v>28.54</v>
      </c>
      <c r="EF333" s="176">
        <v>48.999999999999993</v>
      </c>
      <c r="EG333" s="176">
        <v>47.58</v>
      </c>
      <c r="EH333" s="176">
        <v>44.89</v>
      </c>
      <c r="EI333" s="176">
        <v>22.61</v>
      </c>
      <c r="EJ333" s="176">
        <v>19.229999999999997</v>
      </c>
      <c r="EK333" s="176">
        <v>27.939999999999998</v>
      </c>
      <c r="EL333" s="176">
        <v>37.839999999999996</v>
      </c>
      <c r="EM333" s="176">
        <v>34.79</v>
      </c>
      <c r="EN333" s="176">
        <v>28.910000000000004</v>
      </c>
      <c r="EO333" s="176">
        <v>20.64</v>
      </c>
      <c r="EP333" s="176">
        <v>17.649999999999999</v>
      </c>
      <c r="EQ333" s="176">
        <v>30.43</v>
      </c>
      <c r="ER333" s="176">
        <v>47.62</v>
      </c>
      <c r="ES333" s="176">
        <v>44.41</v>
      </c>
      <c r="ET333" s="176">
        <v>46.76</v>
      </c>
      <c r="EU333" s="176">
        <v>23.89</v>
      </c>
      <c r="EV333" s="176">
        <v>19.04</v>
      </c>
      <c r="EW333" s="176">
        <v>26.799999999999997</v>
      </c>
      <c r="EX333" s="176">
        <v>33.21</v>
      </c>
      <c r="EY333" s="176">
        <v>29.93</v>
      </c>
      <c r="EZ333" s="176">
        <v>28.3</v>
      </c>
      <c r="FA333" s="176">
        <v>17.299999999999997</v>
      </c>
      <c r="FB333" s="176">
        <v>17.010000000000002</v>
      </c>
      <c r="FC333" s="176">
        <v>31.57</v>
      </c>
      <c r="FD333" s="176">
        <v>43.43</v>
      </c>
      <c r="FE333" s="176">
        <v>44.319999999999993</v>
      </c>
      <c r="FF333" s="176">
        <v>48.32</v>
      </c>
      <c r="FG333" s="176">
        <v>21.519999999999996</v>
      </c>
      <c r="FH333" s="176">
        <v>18.64</v>
      </c>
      <c r="FI333" s="176">
        <v>30.300000000000004</v>
      </c>
      <c r="FJ333" s="176">
        <v>33.379999999999995</v>
      </c>
      <c r="FK333" s="176">
        <v>32</v>
      </c>
      <c r="FL333" s="176">
        <v>27.76</v>
      </c>
      <c r="FM333" s="176">
        <v>17.79</v>
      </c>
      <c r="FN333" s="176">
        <v>16.490000000000002</v>
      </c>
      <c r="FO333" s="176">
        <v>31.96</v>
      </c>
      <c r="FP333" s="176">
        <v>44.03</v>
      </c>
      <c r="FQ333" s="176">
        <v>44.76</v>
      </c>
      <c r="FR333" s="176">
        <v>49.41</v>
      </c>
      <c r="FS333" s="176">
        <v>23.129999999999995</v>
      </c>
      <c r="FT333" s="176">
        <v>17.36</v>
      </c>
      <c r="FU333" s="176">
        <v>30.75</v>
      </c>
      <c r="FV333" s="176">
        <v>31.130000000000003</v>
      </c>
      <c r="FW333" s="176">
        <v>34.369999999999997</v>
      </c>
      <c r="FX333" s="176">
        <v>28.489999999999995</v>
      </c>
      <c r="FY333" s="176">
        <v>27.04</v>
      </c>
      <c r="FZ333" s="176">
        <v>27.409999999999997</v>
      </c>
      <c r="GA333" s="176">
        <v>26.430000000000003</v>
      </c>
    </row>
    <row r="334" spans="2:183">
      <c r="B334" s="96" t="s">
        <v>54</v>
      </c>
      <c r="C334" s="166" t="s">
        <v>41</v>
      </c>
      <c r="D334" s="175">
        <v>560.1</v>
      </c>
      <c r="E334" s="176">
        <v>506.1</v>
      </c>
      <c r="F334" s="176">
        <v>555.70000000000005</v>
      </c>
      <c r="G334" s="176">
        <v>467</v>
      </c>
      <c r="H334" s="176">
        <v>469.1</v>
      </c>
      <c r="I334" s="176">
        <v>542.20000000000005</v>
      </c>
      <c r="J334" s="176">
        <v>610.20000000000005</v>
      </c>
      <c r="K334" s="176">
        <v>560.1</v>
      </c>
      <c r="L334" s="176">
        <v>341.9</v>
      </c>
      <c r="M334" s="176">
        <v>291</v>
      </c>
      <c r="N334" s="176">
        <v>307.3</v>
      </c>
      <c r="O334" s="176">
        <v>353.2</v>
      </c>
      <c r="P334" s="176">
        <v>353.2</v>
      </c>
      <c r="Q334" s="176">
        <v>319.2</v>
      </c>
      <c r="R334" s="176">
        <v>313.8</v>
      </c>
      <c r="S334" s="176">
        <v>314.5</v>
      </c>
      <c r="T334" s="176">
        <v>317.5</v>
      </c>
      <c r="U334" s="176">
        <v>341.9</v>
      </c>
      <c r="V334" s="176">
        <v>353.2</v>
      </c>
      <c r="W334" s="176">
        <v>353.2</v>
      </c>
      <c r="X334" s="176">
        <v>341.9</v>
      </c>
      <c r="Y334" s="176">
        <v>337</v>
      </c>
      <c r="Z334" s="176">
        <v>341.9</v>
      </c>
      <c r="AA334" s="176">
        <v>353.2</v>
      </c>
      <c r="AB334" s="176">
        <v>353.2</v>
      </c>
      <c r="AC334" s="176">
        <v>319.2</v>
      </c>
      <c r="AD334" s="176">
        <v>353.2</v>
      </c>
      <c r="AE334" s="176">
        <v>295.5</v>
      </c>
      <c r="AF334" s="176">
        <v>304.5</v>
      </c>
      <c r="AG334" s="176">
        <v>341.9</v>
      </c>
      <c r="AH334" s="176">
        <v>353.2</v>
      </c>
      <c r="AI334" s="176">
        <v>353.2</v>
      </c>
      <c r="AJ334" s="176">
        <v>341.9</v>
      </c>
      <c r="AK334" s="176">
        <v>304.8</v>
      </c>
      <c r="AL334" s="176">
        <v>341.9</v>
      </c>
      <c r="AM334" s="176">
        <v>353.2</v>
      </c>
      <c r="AN334" s="176">
        <v>353.2</v>
      </c>
      <c r="AO334" s="176">
        <v>330.6</v>
      </c>
      <c r="AP334" s="176">
        <v>290.5</v>
      </c>
      <c r="AQ334" s="176">
        <v>245.7</v>
      </c>
      <c r="AR334" s="176">
        <v>330.9</v>
      </c>
      <c r="AS334" s="176">
        <v>341.9</v>
      </c>
      <c r="AT334" s="176">
        <v>353.2</v>
      </c>
      <c r="AU334" s="176">
        <v>353.2</v>
      </c>
      <c r="AV334" s="176">
        <v>341.9</v>
      </c>
      <c r="AW334" s="176">
        <v>337</v>
      </c>
      <c r="AX334" s="176">
        <v>341.9</v>
      </c>
      <c r="AY334" s="176">
        <v>353.2</v>
      </c>
      <c r="AZ334" s="176">
        <v>353.2</v>
      </c>
      <c r="BA334" s="176">
        <v>319.2</v>
      </c>
      <c r="BB334" s="176">
        <v>320.7</v>
      </c>
      <c r="BC334" s="176">
        <v>279.3</v>
      </c>
      <c r="BD334" s="176">
        <v>353.2</v>
      </c>
      <c r="BE334" s="176">
        <v>341.9</v>
      </c>
      <c r="BF334" s="176">
        <v>353.2</v>
      </c>
      <c r="BG334" s="176">
        <v>353.2</v>
      </c>
      <c r="BH334" s="176">
        <v>339.6</v>
      </c>
      <c r="BI334" s="176">
        <v>281.7</v>
      </c>
      <c r="BJ334" s="176">
        <v>302.7</v>
      </c>
      <c r="BK334" s="176">
        <v>353.2</v>
      </c>
      <c r="BL334" s="176">
        <v>353.2</v>
      </c>
      <c r="BM334" s="176">
        <v>319.2</v>
      </c>
      <c r="BN334" s="176">
        <v>318.39999999999998</v>
      </c>
      <c r="BO334" s="176">
        <v>274.39999999999998</v>
      </c>
      <c r="BP334" s="176">
        <v>297.39999999999998</v>
      </c>
      <c r="BQ334" s="176">
        <v>341.9</v>
      </c>
      <c r="BR334" s="176">
        <v>353.2</v>
      </c>
      <c r="BS334" s="176">
        <v>353.2</v>
      </c>
      <c r="BT334" s="176">
        <v>341.9</v>
      </c>
      <c r="BU334" s="176">
        <v>353.2</v>
      </c>
      <c r="BV334" s="176">
        <v>325.7</v>
      </c>
      <c r="BW334" s="176">
        <v>353.2</v>
      </c>
      <c r="BX334" s="176">
        <v>353.2</v>
      </c>
      <c r="BY334" s="176">
        <v>305.2</v>
      </c>
      <c r="BZ334" s="176">
        <v>281.2</v>
      </c>
      <c r="CA334" s="176">
        <v>278.10000000000002</v>
      </c>
      <c r="CB334" s="176">
        <v>315.7</v>
      </c>
      <c r="CC334" s="176">
        <v>341.9</v>
      </c>
      <c r="CD334" s="176">
        <v>371.6</v>
      </c>
      <c r="CE334" s="176">
        <v>369.8</v>
      </c>
      <c r="CF334" s="176">
        <v>341.9</v>
      </c>
      <c r="CG334" s="176">
        <v>291</v>
      </c>
      <c r="CH334" s="176">
        <v>339.6</v>
      </c>
      <c r="CI334" s="176">
        <v>353.2</v>
      </c>
      <c r="CJ334" s="176">
        <v>357.2</v>
      </c>
      <c r="CK334" s="176">
        <v>336</v>
      </c>
      <c r="CL334" s="176">
        <v>343.9</v>
      </c>
      <c r="CM334" s="176">
        <v>271.2</v>
      </c>
      <c r="CN334" s="176">
        <v>337.6</v>
      </c>
      <c r="CO334" s="176">
        <v>359.3</v>
      </c>
      <c r="CP334" s="176">
        <v>386.8</v>
      </c>
      <c r="CQ334" s="176">
        <v>383.5</v>
      </c>
      <c r="CR334" s="176">
        <v>359.6</v>
      </c>
      <c r="CS334" s="176">
        <v>341</v>
      </c>
      <c r="CT334" s="176">
        <v>346.7</v>
      </c>
      <c r="CU334" s="176">
        <v>369.4</v>
      </c>
      <c r="CV334" s="176">
        <v>374.4</v>
      </c>
      <c r="CW334" s="176">
        <v>317</v>
      </c>
      <c r="CX334" s="176">
        <v>275.7</v>
      </c>
      <c r="CY334" s="176">
        <v>261.39999999999998</v>
      </c>
      <c r="CZ334" s="176">
        <v>371.4</v>
      </c>
      <c r="DA334" s="176">
        <v>365.7</v>
      </c>
      <c r="DB334" s="176">
        <v>415.1</v>
      </c>
      <c r="DC334" s="176">
        <v>410.6</v>
      </c>
      <c r="DD334" s="176">
        <v>362.8</v>
      </c>
      <c r="DE334" s="176">
        <v>300.10000000000002</v>
      </c>
      <c r="DF334" s="176">
        <v>347.6</v>
      </c>
      <c r="DG334" s="176">
        <v>365.5</v>
      </c>
      <c r="DH334" s="176">
        <v>370.5</v>
      </c>
      <c r="DI334" s="176">
        <v>336.1</v>
      </c>
      <c r="DJ334" s="176">
        <v>368.8</v>
      </c>
      <c r="DK334" s="176">
        <v>303.60000000000002</v>
      </c>
      <c r="DL334" s="176">
        <v>326.89999999999998</v>
      </c>
      <c r="DM334" s="176">
        <v>366.6</v>
      </c>
      <c r="DN334" s="176">
        <v>402.9</v>
      </c>
      <c r="DO334" s="176">
        <v>406.7</v>
      </c>
      <c r="DP334" s="176">
        <v>360.7</v>
      </c>
      <c r="DQ334" s="176">
        <v>348.7</v>
      </c>
      <c r="DR334" s="176">
        <v>348.5</v>
      </c>
      <c r="DS334" s="176">
        <v>364.8</v>
      </c>
      <c r="DT334" s="176">
        <v>370.2</v>
      </c>
      <c r="DU334" s="176">
        <v>334.1</v>
      </c>
      <c r="DV334" s="176">
        <v>353.4</v>
      </c>
      <c r="DW334" s="176">
        <v>286.3</v>
      </c>
      <c r="DX334" s="176">
        <v>360.9</v>
      </c>
      <c r="DY334" s="176">
        <v>363.6</v>
      </c>
      <c r="DZ334" s="176">
        <v>391.8</v>
      </c>
      <c r="EA334" s="176">
        <v>385.2</v>
      </c>
      <c r="EB334" s="176">
        <v>357.9</v>
      </c>
      <c r="EC334" s="176">
        <v>306.89999999999998</v>
      </c>
      <c r="ED334" s="176">
        <v>325.39999999999998</v>
      </c>
      <c r="EE334" s="176">
        <v>360.8</v>
      </c>
      <c r="EF334" s="176">
        <v>368.8</v>
      </c>
      <c r="EG334" s="176">
        <v>347</v>
      </c>
      <c r="EH334" s="176">
        <v>297.89999999999998</v>
      </c>
      <c r="EI334" s="176">
        <v>252.4</v>
      </c>
      <c r="EJ334" s="176">
        <v>357.1</v>
      </c>
      <c r="EK334" s="176">
        <v>359.7</v>
      </c>
      <c r="EL334" s="176">
        <v>383.9</v>
      </c>
      <c r="EM334" s="176">
        <v>377.3</v>
      </c>
      <c r="EN334" s="176">
        <v>359.2</v>
      </c>
      <c r="EO334" s="176">
        <v>340.6</v>
      </c>
      <c r="EP334" s="176">
        <v>344.7</v>
      </c>
      <c r="EQ334" s="176">
        <v>361.5</v>
      </c>
      <c r="ER334" s="176">
        <v>369.1</v>
      </c>
      <c r="ES334" s="176">
        <v>332.3</v>
      </c>
      <c r="ET334" s="176">
        <v>345.7</v>
      </c>
      <c r="EU334" s="176">
        <v>280.3</v>
      </c>
      <c r="EV334" s="176">
        <v>358.5</v>
      </c>
      <c r="EW334" s="176">
        <v>359.4</v>
      </c>
      <c r="EX334" s="176">
        <v>380.6</v>
      </c>
      <c r="EY334" s="176">
        <v>374.5</v>
      </c>
      <c r="EZ334" s="176">
        <v>357</v>
      </c>
      <c r="FA334" s="176">
        <v>291.89999999999998</v>
      </c>
      <c r="FB334" s="176">
        <v>296.3</v>
      </c>
      <c r="FC334" s="176">
        <v>361.7</v>
      </c>
      <c r="FD334" s="176">
        <v>366.9</v>
      </c>
      <c r="FE334" s="176">
        <v>332.6</v>
      </c>
      <c r="FF334" s="176">
        <v>326</v>
      </c>
      <c r="FG334" s="176">
        <v>279.2</v>
      </c>
      <c r="FH334" s="176">
        <v>314.89999999999998</v>
      </c>
      <c r="FI334" s="176">
        <v>361.2</v>
      </c>
      <c r="FJ334" s="176">
        <v>377.1</v>
      </c>
      <c r="FK334" s="176">
        <v>374.9</v>
      </c>
      <c r="FL334" s="176">
        <v>357.7</v>
      </c>
      <c r="FM334" s="176">
        <v>340.2</v>
      </c>
      <c r="FN334" s="176">
        <v>344.7</v>
      </c>
      <c r="FO334" s="176">
        <v>361.9</v>
      </c>
      <c r="FP334" s="176">
        <v>366.8</v>
      </c>
      <c r="FQ334" s="176">
        <v>333.9</v>
      </c>
      <c r="FR334" s="176">
        <v>309.7</v>
      </c>
      <c r="FS334" s="176">
        <v>343.1</v>
      </c>
      <c r="FT334" s="176">
        <v>316.89999999999998</v>
      </c>
      <c r="FU334" s="176">
        <v>361.4</v>
      </c>
      <c r="FV334" s="176">
        <v>377.8</v>
      </c>
      <c r="FW334" s="176">
        <v>380.5</v>
      </c>
      <c r="FX334" s="176">
        <v>343.2</v>
      </c>
      <c r="FY334" s="176">
        <v>287.39999999999998</v>
      </c>
      <c r="FZ334" s="176">
        <v>308.3</v>
      </c>
      <c r="GA334" s="176">
        <v>361.5</v>
      </c>
    </row>
    <row r="335" spans="2:183">
      <c r="B335" s="96" t="s">
        <v>54</v>
      </c>
      <c r="C335" s="166" t="s">
        <v>271</v>
      </c>
      <c r="D335" s="88">
        <v>25683.64</v>
      </c>
      <c r="E335" s="89">
        <v>23062.53</v>
      </c>
      <c r="F335" s="89">
        <v>24661.4</v>
      </c>
      <c r="G335" s="89">
        <v>23078.3</v>
      </c>
      <c r="H335" s="89">
        <v>23884.6</v>
      </c>
      <c r="I335" s="89">
        <v>24709.66</v>
      </c>
      <c r="J335" s="89">
        <v>29686.890000000003</v>
      </c>
      <c r="K335" s="89">
        <v>26133.260000000002</v>
      </c>
      <c r="L335" s="89">
        <v>13551.44</v>
      </c>
      <c r="M335" s="89">
        <v>12611.5</v>
      </c>
      <c r="N335" s="89">
        <v>20201.489999999998</v>
      </c>
      <c r="O335" s="89">
        <v>15299.31</v>
      </c>
      <c r="P335" s="89">
        <v>17300.599999999999</v>
      </c>
      <c r="Q335" s="89">
        <v>11664.84</v>
      </c>
      <c r="R335" s="89">
        <v>14471.49</v>
      </c>
      <c r="S335" s="89">
        <v>12980.2</v>
      </c>
      <c r="T335" s="89">
        <v>11951.99</v>
      </c>
      <c r="U335" s="89">
        <v>16412.809999999998</v>
      </c>
      <c r="V335" s="89">
        <v>14052.69</v>
      </c>
      <c r="W335" s="89">
        <v>13966.08</v>
      </c>
      <c r="X335" s="89">
        <v>15272.69</v>
      </c>
      <c r="Y335" s="89">
        <v>20080.61</v>
      </c>
      <c r="Z335" s="89">
        <v>13966.08</v>
      </c>
      <c r="AA335" s="89">
        <v>14912.75</v>
      </c>
      <c r="AB335" s="89">
        <v>16993.93</v>
      </c>
      <c r="AC335" s="89">
        <v>10411.5</v>
      </c>
      <c r="AD335" s="89">
        <v>12746.09</v>
      </c>
      <c r="AE335" s="89">
        <v>8195.7200000000012</v>
      </c>
      <c r="AF335" s="89">
        <v>14018.52</v>
      </c>
      <c r="AG335" s="89">
        <v>10718.17</v>
      </c>
      <c r="AH335" s="89">
        <v>16219.35</v>
      </c>
      <c r="AI335" s="89">
        <v>16250.39</v>
      </c>
      <c r="AJ335" s="89">
        <v>12854.06</v>
      </c>
      <c r="AK335" s="89">
        <v>17944.73</v>
      </c>
      <c r="AL335" s="89">
        <v>18381.849999999999</v>
      </c>
      <c r="AM335" s="89">
        <v>14992.64</v>
      </c>
      <c r="AN335" s="89">
        <v>14326.02</v>
      </c>
      <c r="AO335" s="89">
        <v>11799.42</v>
      </c>
      <c r="AP335" s="89">
        <v>12578.16</v>
      </c>
      <c r="AQ335" s="89">
        <v>12313.59</v>
      </c>
      <c r="AR335" s="89">
        <v>13915.8</v>
      </c>
      <c r="AS335" s="89">
        <v>12884.83</v>
      </c>
      <c r="AT335" s="89">
        <v>14912.75</v>
      </c>
      <c r="AU335" s="89">
        <v>14104.83</v>
      </c>
      <c r="AV335" s="89">
        <v>14778.16</v>
      </c>
      <c r="AW335" s="89">
        <v>17520.669999999998</v>
      </c>
      <c r="AX335" s="89">
        <v>12079.48</v>
      </c>
      <c r="AY335" s="89">
        <v>18052.690000000002</v>
      </c>
      <c r="AZ335" s="89">
        <v>12746.09</v>
      </c>
      <c r="BA335" s="89">
        <v>10411.5</v>
      </c>
      <c r="BB335" s="89">
        <v>16111.39</v>
      </c>
      <c r="BC335" s="89">
        <v>10410.66</v>
      </c>
      <c r="BD335" s="89">
        <v>16278.22</v>
      </c>
      <c r="BE335" s="89">
        <v>15272.69</v>
      </c>
      <c r="BF335" s="89">
        <v>12466.03</v>
      </c>
      <c r="BG335" s="89">
        <v>11265.61</v>
      </c>
      <c r="BH335" s="89">
        <v>16353.94</v>
      </c>
      <c r="BI335" s="89">
        <v>9218.11</v>
      </c>
      <c r="BJ335" s="89">
        <v>15384.78</v>
      </c>
      <c r="BK335" s="89">
        <v>15994</v>
      </c>
      <c r="BL335" s="89">
        <v>14606.08</v>
      </c>
      <c r="BM335" s="89">
        <v>15153.52</v>
      </c>
      <c r="BN335" s="89">
        <v>11358.17</v>
      </c>
      <c r="BO335" s="89">
        <v>10340.36</v>
      </c>
      <c r="BP335" s="89">
        <v>14330.44</v>
      </c>
      <c r="BQ335" s="89">
        <v>13831.5</v>
      </c>
      <c r="BR335" s="89">
        <v>14778.16</v>
      </c>
      <c r="BS335" s="89">
        <v>14606.08</v>
      </c>
      <c r="BT335" s="89">
        <v>15552.74</v>
      </c>
      <c r="BU335" s="89">
        <v>16353.94</v>
      </c>
      <c r="BV335" s="89">
        <v>19687.330000000002</v>
      </c>
      <c r="BW335" s="89">
        <v>19052.64</v>
      </c>
      <c r="BX335" s="89">
        <v>13966.08</v>
      </c>
      <c r="BY335" s="89">
        <v>14632.69</v>
      </c>
      <c r="BZ335" s="89">
        <v>9307.74</v>
      </c>
      <c r="CA335" s="89">
        <v>12849.96</v>
      </c>
      <c r="CB335" s="89">
        <v>13804.36</v>
      </c>
      <c r="CC335" s="89">
        <v>10998.23</v>
      </c>
      <c r="CD335" s="89">
        <v>13485.83</v>
      </c>
      <c r="CE335" s="89">
        <v>17221.07</v>
      </c>
      <c r="CF335" s="89">
        <v>15718.11</v>
      </c>
      <c r="CG335" s="89">
        <v>12304.83</v>
      </c>
      <c r="CH335" s="89">
        <v>17551.440000000002</v>
      </c>
      <c r="CI335" s="89">
        <v>20656.489999999998</v>
      </c>
      <c r="CJ335" s="89">
        <v>17525.830000000002</v>
      </c>
      <c r="CK335" s="89">
        <v>17305.96</v>
      </c>
      <c r="CL335" s="89">
        <v>14467.33</v>
      </c>
      <c r="CM335" s="89">
        <v>9925.7200000000012</v>
      </c>
      <c r="CN335" s="89">
        <v>12587.84</v>
      </c>
      <c r="CO335" s="89">
        <v>11452.95</v>
      </c>
      <c r="CP335" s="89">
        <v>14291.16</v>
      </c>
      <c r="CQ335" s="89">
        <v>16531.989999999998</v>
      </c>
      <c r="CR335" s="89">
        <v>17754.45</v>
      </c>
      <c r="CS335" s="89">
        <v>17867.43</v>
      </c>
      <c r="CT335" s="89">
        <v>15016.54</v>
      </c>
      <c r="CU335" s="89">
        <v>12652.74</v>
      </c>
      <c r="CV335" s="89">
        <v>16719.59</v>
      </c>
      <c r="CW335" s="89">
        <v>16921.52</v>
      </c>
      <c r="CX335" s="89">
        <v>14463.460000000001</v>
      </c>
      <c r="CY335" s="89">
        <v>7699.0199999999995</v>
      </c>
      <c r="CZ335" s="89">
        <v>14936.199999999999</v>
      </c>
      <c r="DA335" s="89">
        <v>12713.51</v>
      </c>
      <c r="DB335" s="89">
        <v>25482.46</v>
      </c>
      <c r="DC335" s="89">
        <v>25681.910000000003</v>
      </c>
      <c r="DD335" s="89">
        <v>14457.23</v>
      </c>
      <c r="DE335" s="89">
        <v>19147.580000000002</v>
      </c>
      <c r="DF335" s="89">
        <v>15540</v>
      </c>
      <c r="DG335" s="89">
        <v>14265.68</v>
      </c>
      <c r="DH335" s="89">
        <v>17885.21</v>
      </c>
      <c r="DI335" s="89">
        <v>12155.890000000001</v>
      </c>
      <c r="DJ335" s="89">
        <v>16253.39</v>
      </c>
      <c r="DK335" s="89">
        <v>12748.17</v>
      </c>
      <c r="DL335" s="89">
        <v>15277.87</v>
      </c>
      <c r="DM335" s="89">
        <v>12434.970000000001</v>
      </c>
      <c r="DN335" s="89">
        <v>28031.67</v>
      </c>
      <c r="DO335" s="89">
        <v>22842.53</v>
      </c>
      <c r="DP335" s="89">
        <v>15804.6</v>
      </c>
      <c r="DQ335" s="89">
        <v>19430.73</v>
      </c>
      <c r="DR335" s="89">
        <v>12215.11</v>
      </c>
      <c r="DS335" s="89">
        <v>15900.3</v>
      </c>
      <c r="DT335" s="89">
        <v>17598.11</v>
      </c>
      <c r="DU335" s="89">
        <v>15493.67</v>
      </c>
      <c r="DV335" s="89">
        <v>13965.22</v>
      </c>
      <c r="DW335" s="89">
        <v>14483.54</v>
      </c>
      <c r="DX335" s="89">
        <v>17102.150000000001</v>
      </c>
      <c r="DY335" s="89">
        <v>14510.22</v>
      </c>
      <c r="DZ335" s="89">
        <v>21927.300000000003</v>
      </c>
      <c r="EA335" s="89">
        <v>19106.870000000003</v>
      </c>
      <c r="EB335" s="89">
        <v>15345.45</v>
      </c>
      <c r="EC335" s="89">
        <v>15852.16</v>
      </c>
      <c r="ED335" s="89">
        <v>18656.150000000001</v>
      </c>
      <c r="EE335" s="89">
        <v>17409.79</v>
      </c>
      <c r="EF335" s="89">
        <v>17155.34</v>
      </c>
      <c r="EG335" s="89">
        <v>16028.310000000001</v>
      </c>
      <c r="EH335" s="89">
        <v>12572.69</v>
      </c>
      <c r="EI335" s="89">
        <v>12890.880000000001</v>
      </c>
      <c r="EJ335" s="89">
        <v>14789.130000000001</v>
      </c>
      <c r="EK335" s="89">
        <v>17448.86</v>
      </c>
      <c r="EL335" s="89">
        <v>21327.42</v>
      </c>
      <c r="EM335" s="89">
        <v>19973.330000000002</v>
      </c>
      <c r="EN335" s="89">
        <v>15954.470000000001</v>
      </c>
      <c r="EO335" s="89">
        <v>19200.68</v>
      </c>
      <c r="EP335" s="89">
        <v>17069.13</v>
      </c>
      <c r="EQ335" s="89">
        <v>17982.39</v>
      </c>
      <c r="ER335" s="89">
        <v>13738.15</v>
      </c>
      <c r="ES335" s="89">
        <v>13744.080000000002</v>
      </c>
      <c r="ET335" s="89">
        <v>16271.679999999998</v>
      </c>
      <c r="EU335" s="89">
        <v>13312.24</v>
      </c>
      <c r="EV335" s="89">
        <v>15656.47</v>
      </c>
      <c r="EW335" s="89">
        <v>11717.97</v>
      </c>
      <c r="EX335" s="89">
        <v>16412.669999999998</v>
      </c>
      <c r="EY335" s="89">
        <v>15395.62</v>
      </c>
      <c r="EZ335" s="89">
        <v>13930.68</v>
      </c>
      <c r="FA335" s="89">
        <v>13741.400000000001</v>
      </c>
      <c r="FB335" s="89">
        <v>17322.55</v>
      </c>
      <c r="FC335" s="89">
        <v>18657.440000000002</v>
      </c>
      <c r="FD335" s="89">
        <v>14185.35</v>
      </c>
      <c r="FE335" s="89">
        <v>14829.49</v>
      </c>
      <c r="FF335" s="89">
        <v>15310.86</v>
      </c>
      <c r="FG335" s="89">
        <v>13144.550000000001</v>
      </c>
      <c r="FH335" s="89">
        <v>15826.74</v>
      </c>
      <c r="FI335" s="89">
        <v>15412.18</v>
      </c>
      <c r="FJ335" s="89">
        <v>16718.97</v>
      </c>
      <c r="FK335" s="89">
        <v>21430.33</v>
      </c>
      <c r="FL335" s="89">
        <v>12638.029999999999</v>
      </c>
      <c r="FM335" s="89">
        <v>17559.73</v>
      </c>
      <c r="FN335" s="89">
        <v>15213.3</v>
      </c>
      <c r="FO335" s="89">
        <v>18685.439999999999</v>
      </c>
      <c r="FP335" s="89">
        <v>16444.48</v>
      </c>
      <c r="FQ335" s="89">
        <v>14790.18</v>
      </c>
      <c r="FR335" s="89">
        <v>15652.92</v>
      </c>
      <c r="FS335" s="89">
        <v>16572.599999999999</v>
      </c>
      <c r="FT335" s="89">
        <v>14186.050000000001</v>
      </c>
      <c r="FU335" s="89">
        <v>16182.62</v>
      </c>
      <c r="FV335" s="89">
        <v>16162.34</v>
      </c>
      <c r="FW335" s="89">
        <v>19144.54</v>
      </c>
      <c r="FX335" s="89">
        <v>14696.720000000001</v>
      </c>
      <c r="FY335" s="89">
        <v>14184.09</v>
      </c>
      <c r="FZ335" s="89">
        <v>15429.58</v>
      </c>
      <c r="GA335" s="89">
        <v>12033.2</v>
      </c>
    </row>
    <row r="336" spans="2:183">
      <c r="B336" s="171" t="s">
        <v>54</v>
      </c>
      <c r="C336" s="177" t="s">
        <v>96</v>
      </c>
      <c r="D336" s="83">
        <v>0.74304337238243334</v>
      </c>
      <c r="E336" s="84">
        <v>0.73680283781597544</v>
      </c>
      <c r="F336" s="84">
        <v>0.71584259850962684</v>
      </c>
      <c r="G336" s="84">
        <v>0</v>
      </c>
      <c r="H336" s="84">
        <v>0.72365727790924794</v>
      </c>
      <c r="I336" s="84">
        <v>0.712597247905154</v>
      </c>
      <c r="J336" s="84">
        <v>0.91293709099418641</v>
      </c>
      <c r="K336" s="84">
        <v>0.7245165776126985</v>
      </c>
      <c r="L336" s="84">
        <v>0</v>
      </c>
      <c r="M336" s="84">
        <v>0</v>
      </c>
      <c r="N336" s="84">
        <v>0</v>
      </c>
      <c r="O336" s="84">
        <v>0</v>
      </c>
      <c r="P336" s="84">
        <v>0</v>
      </c>
      <c r="Q336" s="84">
        <v>0</v>
      </c>
      <c r="R336" s="84">
        <v>0</v>
      </c>
      <c r="S336" s="84">
        <v>0</v>
      </c>
      <c r="T336" s="84">
        <v>0</v>
      </c>
      <c r="U336" s="84">
        <v>0</v>
      </c>
      <c r="V336" s="84">
        <v>0</v>
      </c>
      <c r="W336" s="84">
        <v>0</v>
      </c>
      <c r="X336" s="84">
        <v>0</v>
      </c>
      <c r="Y336" s="84">
        <v>0</v>
      </c>
      <c r="Z336" s="84">
        <v>0</v>
      </c>
      <c r="AA336" s="84">
        <v>0</v>
      </c>
      <c r="AB336" s="84">
        <v>0</v>
      </c>
      <c r="AC336" s="84">
        <v>0</v>
      </c>
      <c r="AD336" s="84">
        <v>0</v>
      </c>
      <c r="AE336" s="84">
        <v>0</v>
      </c>
      <c r="AF336" s="84">
        <v>0</v>
      </c>
      <c r="AG336" s="84">
        <v>0</v>
      </c>
      <c r="AH336" s="84">
        <v>0</v>
      </c>
      <c r="AI336" s="84">
        <v>0</v>
      </c>
      <c r="AJ336" s="84">
        <v>0</v>
      </c>
      <c r="AK336" s="84">
        <v>0</v>
      </c>
      <c r="AL336" s="84">
        <v>0</v>
      </c>
      <c r="AM336" s="84">
        <v>0</v>
      </c>
      <c r="AN336" s="84">
        <v>0</v>
      </c>
      <c r="AO336" s="84">
        <v>0</v>
      </c>
      <c r="AP336" s="84">
        <v>0</v>
      </c>
      <c r="AQ336" s="84">
        <v>0</v>
      </c>
      <c r="AR336" s="84">
        <v>0</v>
      </c>
      <c r="AS336" s="84">
        <v>0</v>
      </c>
      <c r="AT336" s="84">
        <v>0</v>
      </c>
      <c r="AU336" s="84">
        <v>0</v>
      </c>
      <c r="AV336" s="84">
        <v>0</v>
      </c>
      <c r="AW336" s="84">
        <v>0</v>
      </c>
      <c r="AX336" s="84">
        <v>0</v>
      </c>
      <c r="AY336" s="84">
        <v>0</v>
      </c>
      <c r="AZ336" s="84">
        <v>0</v>
      </c>
      <c r="BA336" s="84">
        <v>0</v>
      </c>
      <c r="BB336" s="84">
        <v>0</v>
      </c>
      <c r="BC336" s="84">
        <v>0</v>
      </c>
      <c r="BD336" s="84">
        <v>0</v>
      </c>
      <c r="BE336" s="84">
        <v>0</v>
      </c>
      <c r="BF336" s="84">
        <v>0</v>
      </c>
      <c r="BG336" s="84">
        <v>0</v>
      </c>
      <c r="BH336" s="84">
        <v>0</v>
      </c>
      <c r="BI336" s="84">
        <v>0</v>
      </c>
      <c r="BJ336" s="84">
        <v>0</v>
      </c>
      <c r="BK336" s="84">
        <v>0</v>
      </c>
      <c r="BL336" s="84">
        <v>0</v>
      </c>
      <c r="BM336" s="84">
        <v>0</v>
      </c>
      <c r="BN336" s="84">
        <v>0</v>
      </c>
      <c r="BO336" s="84">
        <v>0</v>
      </c>
      <c r="BP336" s="84">
        <v>0</v>
      </c>
      <c r="BQ336" s="84">
        <v>0</v>
      </c>
      <c r="BR336" s="84">
        <v>0</v>
      </c>
      <c r="BS336" s="84">
        <v>0</v>
      </c>
      <c r="BT336" s="84">
        <v>0</v>
      </c>
      <c r="BU336" s="84">
        <v>0</v>
      </c>
      <c r="BV336" s="84">
        <v>0</v>
      </c>
      <c r="BW336" s="84">
        <v>0</v>
      </c>
      <c r="BX336" s="84">
        <v>0</v>
      </c>
      <c r="BY336" s="84">
        <v>0</v>
      </c>
      <c r="BZ336" s="84">
        <v>0</v>
      </c>
      <c r="CA336" s="84">
        <v>0</v>
      </c>
      <c r="CB336" s="84">
        <v>0</v>
      </c>
      <c r="CC336" s="84">
        <v>0</v>
      </c>
      <c r="CD336" s="84">
        <v>0</v>
      </c>
      <c r="CE336" s="84">
        <v>0</v>
      </c>
      <c r="CF336" s="84">
        <v>0</v>
      </c>
      <c r="CG336" s="84">
        <v>0</v>
      </c>
      <c r="CH336" s="84">
        <v>0</v>
      </c>
      <c r="CI336" s="84">
        <v>0</v>
      </c>
      <c r="CJ336" s="84">
        <v>0</v>
      </c>
      <c r="CK336" s="84">
        <v>0</v>
      </c>
      <c r="CL336" s="84">
        <v>0</v>
      </c>
      <c r="CM336" s="84">
        <v>0</v>
      </c>
      <c r="CN336" s="84">
        <v>0</v>
      </c>
      <c r="CO336" s="84">
        <v>0</v>
      </c>
      <c r="CP336" s="84">
        <v>0</v>
      </c>
      <c r="CQ336" s="84">
        <v>0</v>
      </c>
      <c r="CR336" s="84">
        <v>0</v>
      </c>
      <c r="CS336" s="84">
        <v>0</v>
      </c>
      <c r="CT336" s="84">
        <v>0</v>
      </c>
      <c r="CU336" s="84">
        <v>0</v>
      </c>
      <c r="CV336" s="84">
        <v>0</v>
      </c>
      <c r="CW336" s="84">
        <v>0</v>
      </c>
      <c r="CX336" s="84">
        <v>0</v>
      </c>
      <c r="CY336" s="84">
        <v>0</v>
      </c>
      <c r="CZ336" s="84">
        <v>0</v>
      </c>
      <c r="DA336" s="84">
        <v>0</v>
      </c>
      <c r="DB336" s="84">
        <v>0</v>
      </c>
      <c r="DC336" s="84">
        <v>0</v>
      </c>
      <c r="DD336" s="84">
        <v>0</v>
      </c>
      <c r="DE336" s="84">
        <v>0</v>
      </c>
      <c r="DF336" s="84">
        <v>0</v>
      </c>
      <c r="DG336" s="84">
        <v>0</v>
      </c>
      <c r="DH336" s="84">
        <v>0</v>
      </c>
      <c r="DI336" s="84">
        <v>0</v>
      </c>
      <c r="DJ336" s="84">
        <v>0</v>
      </c>
      <c r="DK336" s="84">
        <v>0</v>
      </c>
      <c r="DL336" s="84">
        <v>0</v>
      </c>
      <c r="DM336" s="84">
        <v>0</v>
      </c>
      <c r="DN336" s="84">
        <v>0</v>
      </c>
      <c r="DO336" s="84">
        <v>0</v>
      </c>
      <c r="DP336" s="84">
        <v>0</v>
      </c>
      <c r="DQ336" s="84">
        <v>0</v>
      </c>
      <c r="DR336" s="84">
        <v>0</v>
      </c>
      <c r="DS336" s="84">
        <v>0</v>
      </c>
      <c r="DT336" s="84">
        <v>0</v>
      </c>
      <c r="DU336" s="84">
        <v>0</v>
      </c>
      <c r="DV336" s="84">
        <v>0</v>
      </c>
      <c r="DW336" s="84">
        <v>0</v>
      </c>
      <c r="DX336" s="84">
        <v>0</v>
      </c>
      <c r="DY336" s="84">
        <v>0</v>
      </c>
      <c r="DZ336" s="84">
        <v>0</v>
      </c>
      <c r="EA336" s="84">
        <v>0</v>
      </c>
      <c r="EB336" s="84">
        <v>0</v>
      </c>
      <c r="EC336" s="84">
        <v>0</v>
      </c>
      <c r="ED336" s="84">
        <v>0</v>
      </c>
      <c r="EE336" s="84">
        <v>0</v>
      </c>
      <c r="EF336" s="84">
        <v>0</v>
      </c>
      <c r="EG336" s="84">
        <v>0</v>
      </c>
      <c r="EH336" s="84">
        <v>0</v>
      </c>
      <c r="EI336" s="84">
        <v>0</v>
      </c>
      <c r="EJ336" s="84">
        <v>0</v>
      </c>
      <c r="EK336" s="84">
        <v>0</v>
      </c>
      <c r="EL336" s="84">
        <v>0</v>
      </c>
      <c r="EM336" s="84">
        <v>0</v>
      </c>
      <c r="EN336" s="84">
        <v>0</v>
      </c>
      <c r="EO336" s="84">
        <v>0</v>
      </c>
      <c r="EP336" s="84">
        <v>0</v>
      </c>
      <c r="EQ336" s="84">
        <v>0</v>
      </c>
      <c r="ER336" s="84">
        <v>0</v>
      </c>
      <c r="ES336" s="84">
        <v>0</v>
      </c>
      <c r="ET336" s="84">
        <v>0</v>
      </c>
      <c r="EU336" s="84">
        <v>0</v>
      </c>
      <c r="EV336" s="84">
        <v>0</v>
      </c>
      <c r="EW336" s="84">
        <v>0</v>
      </c>
      <c r="EX336" s="84">
        <v>0</v>
      </c>
      <c r="EY336" s="84">
        <v>0</v>
      </c>
      <c r="EZ336" s="84">
        <v>0</v>
      </c>
      <c r="FA336" s="84">
        <v>0</v>
      </c>
      <c r="FB336" s="84">
        <v>0</v>
      </c>
      <c r="FC336" s="84">
        <v>0</v>
      </c>
      <c r="FD336" s="84">
        <v>0</v>
      </c>
      <c r="FE336" s="84">
        <v>0</v>
      </c>
      <c r="FF336" s="84">
        <v>0</v>
      </c>
      <c r="FG336" s="84">
        <v>0</v>
      </c>
      <c r="FH336" s="84">
        <v>0</v>
      </c>
      <c r="FI336" s="84">
        <v>0</v>
      </c>
      <c r="FJ336" s="84">
        <v>0</v>
      </c>
      <c r="FK336" s="84">
        <v>0</v>
      </c>
      <c r="FL336" s="84">
        <v>0</v>
      </c>
      <c r="FM336" s="84">
        <v>0</v>
      </c>
      <c r="FN336" s="84">
        <v>0</v>
      </c>
      <c r="FO336" s="84">
        <v>0</v>
      </c>
      <c r="FP336" s="84">
        <v>0</v>
      </c>
      <c r="FQ336" s="84">
        <v>0</v>
      </c>
      <c r="FR336" s="84">
        <v>0</v>
      </c>
      <c r="FS336" s="84">
        <v>0</v>
      </c>
      <c r="FT336" s="84">
        <v>0</v>
      </c>
      <c r="FU336" s="84">
        <v>0</v>
      </c>
      <c r="FV336" s="84">
        <v>0</v>
      </c>
      <c r="FW336" s="84">
        <v>0</v>
      </c>
      <c r="FX336" s="84">
        <v>0</v>
      </c>
      <c r="FY336" s="84">
        <v>0</v>
      </c>
      <c r="FZ336" s="84">
        <v>0</v>
      </c>
      <c r="GA336" s="84">
        <v>0</v>
      </c>
    </row>
    <row r="337" spans="2:183">
      <c r="B337" s="96" t="s">
        <v>54</v>
      </c>
      <c r="C337" s="166" t="s">
        <v>42</v>
      </c>
      <c r="D337" s="178">
        <v>431272.32</v>
      </c>
      <c r="E337" s="179">
        <v>362004.19</v>
      </c>
      <c r="F337" s="179">
        <v>452752.54000000004</v>
      </c>
      <c r="G337" s="179">
        <v>310246.16000000003</v>
      </c>
      <c r="H337" s="179">
        <v>405374.31000000006</v>
      </c>
      <c r="I337" s="179">
        <v>411422.04</v>
      </c>
      <c r="J337" s="179">
        <v>509959.47</v>
      </c>
      <c r="K337" s="179">
        <v>423315.1</v>
      </c>
      <c r="L337" s="179">
        <v>306398.15000000002</v>
      </c>
      <c r="M337" s="179">
        <v>285019.91000000003</v>
      </c>
      <c r="N337" s="179">
        <v>456351.89</v>
      </c>
      <c r="O337" s="179">
        <v>345611.32</v>
      </c>
      <c r="P337" s="179">
        <v>390647.79000000004</v>
      </c>
      <c r="Q337" s="179">
        <v>262808.71999999997</v>
      </c>
      <c r="R337" s="179">
        <v>324016.92</v>
      </c>
      <c r="S337" s="179">
        <v>288160.31</v>
      </c>
      <c r="T337" s="179">
        <v>263422.07</v>
      </c>
      <c r="U337" s="179">
        <v>360096.92000000004</v>
      </c>
      <c r="V337" s="179">
        <v>308175.57999999996</v>
      </c>
      <c r="W337" s="179">
        <v>306136.53000000003</v>
      </c>
      <c r="X337" s="179">
        <v>334624.78000000003</v>
      </c>
      <c r="Y337" s="179">
        <v>439765.43000000005</v>
      </c>
      <c r="Z337" s="179">
        <v>305857.25</v>
      </c>
      <c r="AA337" s="179">
        <v>326440.09000000003</v>
      </c>
      <c r="AB337" s="179">
        <v>372167.41</v>
      </c>
      <c r="AC337" s="179">
        <v>227595.36</v>
      </c>
      <c r="AD337" s="179">
        <v>277354.82</v>
      </c>
      <c r="AE337" s="179">
        <v>177191.5</v>
      </c>
      <c r="AF337" s="179">
        <v>302099.24</v>
      </c>
      <c r="AG337" s="179">
        <v>231298.06999999998</v>
      </c>
      <c r="AH337" s="179">
        <v>350176.04000000004</v>
      </c>
      <c r="AI337" s="179">
        <v>351170.91</v>
      </c>
      <c r="AJ337" s="179">
        <v>278033.25</v>
      </c>
      <c r="AK337" s="179">
        <v>388682.67</v>
      </c>
      <c r="AL337" s="179">
        <v>398702.50999999995</v>
      </c>
      <c r="AM337" s="179">
        <v>325490.19</v>
      </c>
      <c r="AN337" s="179">
        <v>311161.33</v>
      </c>
      <c r="AO337" s="179">
        <v>263952.94</v>
      </c>
      <c r="AP337" s="179">
        <v>280115.78000000003</v>
      </c>
      <c r="AQ337" s="179">
        <v>272622.73</v>
      </c>
      <c r="AR337" s="179">
        <v>307121.81000000006</v>
      </c>
      <c r="AS337" s="179">
        <v>284754.81</v>
      </c>
      <c r="AT337" s="179">
        <v>329870.04000000004</v>
      </c>
      <c r="AU337" s="179">
        <v>312422.05</v>
      </c>
      <c r="AV337" s="179">
        <v>327779.74</v>
      </c>
      <c r="AW337" s="179">
        <v>388958.8</v>
      </c>
      <c r="AX337" s="179">
        <v>268647.45999999996</v>
      </c>
      <c r="AY337" s="179">
        <v>401852.97</v>
      </c>
      <c r="AZ337" s="179">
        <v>283855.28000000003</v>
      </c>
      <c r="BA337" s="179">
        <v>238839.78000000003</v>
      </c>
      <c r="BB337" s="179">
        <v>367984.12</v>
      </c>
      <c r="BC337" s="179">
        <v>236426.19999999998</v>
      </c>
      <c r="BD337" s="179">
        <v>368538.94999999995</v>
      </c>
      <c r="BE337" s="179">
        <v>346384.70999999996</v>
      </c>
      <c r="BF337" s="179">
        <v>282978.84999999998</v>
      </c>
      <c r="BG337" s="179">
        <v>255954.71</v>
      </c>
      <c r="BH337" s="179">
        <v>372052.24</v>
      </c>
      <c r="BI337" s="179">
        <v>210080.76</v>
      </c>
      <c r="BJ337" s="179">
        <v>351080.58</v>
      </c>
      <c r="BK337" s="179">
        <v>365462.9</v>
      </c>
      <c r="BL337" s="179">
        <v>334041.09000000003</v>
      </c>
      <c r="BM337" s="179">
        <v>357017.12</v>
      </c>
      <c r="BN337" s="179">
        <v>266462.61</v>
      </c>
      <c r="BO337" s="179">
        <v>241137.25999999998</v>
      </c>
      <c r="BP337" s="179">
        <v>333182.87999999995</v>
      </c>
      <c r="BQ337" s="179">
        <v>322273.92000000004</v>
      </c>
      <c r="BR337" s="179">
        <v>344626.89</v>
      </c>
      <c r="BS337" s="179">
        <v>341052.02</v>
      </c>
      <c r="BT337" s="179">
        <v>363623.35</v>
      </c>
      <c r="BU337" s="179">
        <v>383009.4</v>
      </c>
      <c r="BV337" s="179">
        <v>461864.88</v>
      </c>
      <c r="BW337" s="179">
        <v>447546.48</v>
      </c>
      <c r="BX337" s="179">
        <v>328203</v>
      </c>
      <c r="BY337" s="179">
        <v>354403.81</v>
      </c>
      <c r="BZ337" s="179">
        <v>224409.87</v>
      </c>
      <c r="CA337" s="179">
        <v>308142.31</v>
      </c>
      <c r="CB337" s="179">
        <v>330062.23</v>
      </c>
      <c r="CC337" s="179">
        <v>263407.40000000002</v>
      </c>
      <c r="CD337" s="179">
        <v>328476.38</v>
      </c>
      <c r="CE337" s="179">
        <v>418214.81999999995</v>
      </c>
      <c r="CF337" s="179">
        <v>377863.35</v>
      </c>
      <c r="CG337" s="179">
        <v>296300.38</v>
      </c>
      <c r="CH337" s="179">
        <v>423340.79000000004</v>
      </c>
      <c r="CI337" s="179">
        <v>498854.39</v>
      </c>
      <c r="CJ337" s="179">
        <v>427360.82</v>
      </c>
      <c r="CK337" s="179">
        <v>433723.57</v>
      </c>
      <c r="CL337" s="179">
        <v>358789.87</v>
      </c>
      <c r="CM337" s="179">
        <v>244768.31</v>
      </c>
      <c r="CN337" s="179">
        <v>309534.84000000003</v>
      </c>
      <c r="CO337" s="179">
        <v>285391.39</v>
      </c>
      <c r="CP337" s="179">
        <v>357131.23</v>
      </c>
      <c r="CQ337" s="179">
        <v>346891.19</v>
      </c>
      <c r="CR337" s="179">
        <v>442076.80000000005</v>
      </c>
      <c r="CS337" s="179">
        <v>445765.89999999991</v>
      </c>
      <c r="CT337" s="179">
        <v>375143.32999999996</v>
      </c>
      <c r="CU337" s="179">
        <v>321390.38000000006</v>
      </c>
      <c r="CV337" s="179">
        <v>420822.29000000004</v>
      </c>
      <c r="CW337" s="179">
        <v>438580.94000000006</v>
      </c>
      <c r="CX337" s="179">
        <v>375122.76</v>
      </c>
      <c r="CY337" s="179">
        <v>199516.94</v>
      </c>
      <c r="CZ337" s="179">
        <v>380261.05999999994</v>
      </c>
      <c r="DA337" s="179">
        <v>325017.55</v>
      </c>
      <c r="DB337" s="179">
        <v>515459.1</v>
      </c>
      <c r="DC337" s="179">
        <v>499232.71</v>
      </c>
      <c r="DD337" s="179">
        <v>370434.71</v>
      </c>
      <c r="DE337" s="179">
        <v>489797.11</v>
      </c>
      <c r="DF337" s="179">
        <v>398658.95000000007</v>
      </c>
      <c r="DG337" s="179">
        <v>368819.51999999996</v>
      </c>
      <c r="DH337" s="179">
        <v>463221.65</v>
      </c>
      <c r="DI337" s="179">
        <v>324703.31</v>
      </c>
      <c r="DJ337" s="179">
        <v>431374.26</v>
      </c>
      <c r="DK337" s="179">
        <v>335601.29000000004</v>
      </c>
      <c r="DL337" s="179">
        <v>399988.62</v>
      </c>
      <c r="DM337" s="179">
        <v>326795.76999999996</v>
      </c>
      <c r="DN337" s="179">
        <v>552295.91</v>
      </c>
      <c r="DO337" s="179">
        <v>463256.29</v>
      </c>
      <c r="DP337" s="179">
        <v>416036.37</v>
      </c>
      <c r="DQ337" s="179">
        <v>511379.21</v>
      </c>
      <c r="DR337" s="179">
        <v>323171.84000000003</v>
      </c>
      <c r="DS337" s="179">
        <v>421990.30999999994</v>
      </c>
      <c r="DT337" s="179">
        <v>468462.17999999993</v>
      </c>
      <c r="DU337" s="179">
        <v>423747.04999999993</v>
      </c>
      <c r="DV337" s="179">
        <v>381382.18</v>
      </c>
      <c r="DW337" s="179">
        <v>391361.68000000005</v>
      </c>
      <c r="DX337" s="179">
        <v>460036.14</v>
      </c>
      <c r="DY337" s="179">
        <v>391529.64</v>
      </c>
      <c r="DZ337" s="179">
        <v>498066.72000000003</v>
      </c>
      <c r="EA337" s="179">
        <v>446582.17000000004</v>
      </c>
      <c r="EB337" s="179">
        <v>414859.27</v>
      </c>
      <c r="EC337" s="179">
        <v>429418.88999999996</v>
      </c>
      <c r="ED337" s="179">
        <v>505881.08</v>
      </c>
      <c r="EE337" s="179">
        <v>472909.46</v>
      </c>
      <c r="EF337" s="179">
        <v>469325.75000000006</v>
      </c>
      <c r="EG337" s="179">
        <v>450501.48000000004</v>
      </c>
      <c r="EH337" s="179">
        <v>352648.52</v>
      </c>
      <c r="EI337" s="179">
        <v>357455.8</v>
      </c>
      <c r="EJ337" s="179">
        <v>408277.77999999997</v>
      </c>
      <c r="EK337" s="179">
        <v>483299.56999999995</v>
      </c>
      <c r="EL337" s="179">
        <v>497167.3</v>
      </c>
      <c r="EM337" s="179">
        <v>531052.36</v>
      </c>
      <c r="EN337" s="179">
        <v>443841.91000000003</v>
      </c>
      <c r="EO337" s="179">
        <v>533602.22</v>
      </c>
      <c r="EP337" s="179">
        <v>474990.94999999995</v>
      </c>
      <c r="EQ337" s="179">
        <v>502270.15</v>
      </c>
      <c r="ER337" s="179">
        <v>387018.37</v>
      </c>
      <c r="ES337" s="179">
        <v>396788.81000000006</v>
      </c>
      <c r="ET337" s="179">
        <v>467291.83999999997</v>
      </c>
      <c r="EU337" s="179">
        <v>379212.43000000005</v>
      </c>
      <c r="EV337" s="179">
        <v>444036.59</v>
      </c>
      <c r="EW337" s="179">
        <v>334006.09999999998</v>
      </c>
      <c r="EX337" s="179">
        <v>419828.87</v>
      </c>
      <c r="EY337" s="179">
        <v>439314.73</v>
      </c>
      <c r="EZ337" s="179">
        <v>397856.95</v>
      </c>
      <c r="FA337" s="179">
        <v>392156.80000000005</v>
      </c>
      <c r="FB337" s="179">
        <v>495034.72</v>
      </c>
      <c r="FC337" s="179">
        <v>534903.38</v>
      </c>
      <c r="FD337" s="179">
        <v>408856.32000000001</v>
      </c>
      <c r="FE337" s="179">
        <v>438934.83000000007</v>
      </c>
      <c r="FF337" s="179">
        <v>451054.81000000006</v>
      </c>
      <c r="FG337" s="179">
        <v>384286.51</v>
      </c>
      <c r="FH337" s="179">
        <v>460887.58999999997</v>
      </c>
      <c r="FI337" s="179">
        <v>450372.75</v>
      </c>
      <c r="FJ337" s="179">
        <v>489267.18000000005</v>
      </c>
      <c r="FK337" s="179">
        <v>627119.37</v>
      </c>
      <c r="FL337" s="179">
        <v>370610.88</v>
      </c>
      <c r="FM337" s="179">
        <v>514538.92</v>
      </c>
      <c r="FN337" s="179">
        <v>446704.95</v>
      </c>
      <c r="FO337" s="179">
        <v>549871.32999999996</v>
      </c>
      <c r="FP337" s="179">
        <v>485520.20999999996</v>
      </c>
      <c r="FQ337" s="179">
        <v>448958.89</v>
      </c>
      <c r="FR337" s="179">
        <v>472844.01</v>
      </c>
      <c r="FS337" s="179">
        <v>497221.24</v>
      </c>
      <c r="FT337" s="179">
        <v>424316.67000000004</v>
      </c>
      <c r="FU337" s="179">
        <v>485451.6</v>
      </c>
      <c r="FV337" s="179">
        <v>460358.16000000003</v>
      </c>
      <c r="FW337" s="179">
        <v>500225.32999999996</v>
      </c>
      <c r="FX337" s="179">
        <v>442258.87</v>
      </c>
      <c r="FY337" s="179">
        <v>427319.08999999997</v>
      </c>
      <c r="FZ337" s="179">
        <v>465566.23</v>
      </c>
      <c r="GA337" s="179">
        <v>363777.85</v>
      </c>
    </row>
    <row r="338" spans="2:183">
      <c r="B338" s="96" t="s">
        <v>54</v>
      </c>
      <c r="C338" s="166" t="s">
        <v>318</v>
      </c>
      <c r="D338" s="179">
        <v>0</v>
      </c>
      <c r="E338" s="179">
        <v>0</v>
      </c>
      <c r="F338" s="179">
        <v>0</v>
      </c>
      <c r="G338" s="179">
        <v>0</v>
      </c>
      <c r="H338" s="179">
        <v>0</v>
      </c>
      <c r="I338" s="179">
        <v>0</v>
      </c>
      <c r="J338" s="179">
        <v>18540</v>
      </c>
      <c r="K338" s="179">
        <v>0</v>
      </c>
      <c r="L338" s="179">
        <v>0</v>
      </c>
      <c r="M338" s="179">
        <v>0</v>
      </c>
      <c r="N338" s="179">
        <v>0</v>
      </c>
      <c r="O338" s="179">
        <v>0</v>
      </c>
      <c r="P338" s="179">
        <v>0</v>
      </c>
      <c r="Q338" s="179">
        <v>0</v>
      </c>
      <c r="R338" s="179">
        <v>0</v>
      </c>
      <c r="S338" s="179">
        <v>0</v>
      </c>
      <c r="T338" s="179">
        <v>0</v>
      </c>
      <c r="U338" s="179">
        <v>0</v>
      </c>
      <c r="V338" s="179">
        <v>0</v>
      </c>
      <c r="W338" s="179">
        <v>0</v>
      </c>
      <c r="X338" s="179">
        <v>0</v>
      </c>
      <c r="Y338" s="179">
        <v>0</v>
      </c>
      <c r="Z338" s="179">
        <v>0</v>
      </c>
      <c r="AA338" s="179">
        <v>0</v>
      </c>
      <c r="AB338" s="179">
        <v>0</v>
      </c>
      <c r="AC338" s="179">
        <v>0</v>
      </c>
      <c r="AD338" s="179">
        <v>0</v>
      </c>
      <c r="AE338" s="179">
        <v>0</v>
      </c>
      <c r="AF338" s="179">
        <v>0</v>
      </c>
      <c r="AG338" s="179">
        <v>0</v>
      </c>
      <c r="AH338" s="179">
        <v>0</v>
      </c>
      <c r="AI338" s="179">
        <v>0</v>
      </c>
      <c r="AJ338" s="179">
        <v>0</v>
      </c>
      <c r="AK338" s="179">
        <v>0</v>
      </c>
      <c r="AL338" s="179">
        <v>0</v>
      </c>
      <c r="AM338" s="179">
        <v>0</v>
      </c>
      <c r="AN338" s="179">
        <v>0</v>
      </c>
      <c r="AO338" s="179">
        <v>0</v>
      </c>
      <c r="AP338" s="179">
        <v>0</v>
      </c>
      <c r="AQ338" s="179">
        <v>0</v>
      </c>
      <c r="AR338" s="179">
        <v>0</v>
      </c>
      <c r="AS338" s="179">
        <v>0</v>
      </c>
      <c r="AT338" s="179">
        <v>0</v>
      </c>
      <c r="AU338" s="179">
        <v>0</v>
      </c>
      <c r="AV338" s="179">
        <v>0</v>
      </c>
      <c r="AW338" s="179">
        <v>0</v>
      </c>
      <c r="AX338" s="179">
        <v>0</v>
      </c>
      <c r="AY338" s="179">
        <v>0</v>
      </c>
      <c r="AZ338" s="179">
        <v>0</v>
      </c>
      <c r="BA338" s="179">
        <v>0</v>
      </c>
      <c r="BB338" s="179">
        <v>0</v>
      </c>
      <c r="BC338" s="179">
        <v>0</v>
      </c>
      <c r="BD338" s="179">
        <v>0</v>
      </c>
      <c r="BE338" s="179">
        <v>0</v>
      </c>
      <c r="BF338" s="179">
        <v>0</v>
      </c>
      <c r="BG338" s="179">
        <v>0</v>
      </c>
      <c r="BH338" s="179">
        <v>0</v>
      </c>
      <c r="BI338" s="179">
        <v>0</v>
      </c>
      <c r="BJ338" s="179">
        <v>0</v>
      </c>
      <c r="BK338" s="179">
        <v>0</v>
      </c>
      <c r="BL338" s="179">
        <v>0</v>
      </c>
      <c r="BM338" s="179">
        <v>0</v>
      </c>
      <c r="BN338" s="179">
        <v>0</v>
      </c>
      <c r="BO338" s="179">
        <v>0</v>
      </c>
      <c r="BP338" s="179">
        <v>0</v>
      </c>
      <c r="BQ338" s="179">
        <v>0</v>
      </c>
      <c r="BR338" s="179">
        <v>0</v>
      </c>
      <c r="BS338" s="179">
        <v>0</v>
      </c>
      <c r="BT338" s="179">
        <v>0</v>
      </c>
      <c r="BU338" s="179">
        <v>0</v>
      </c>
      <c r="BV338" s="179">
        <v>0</v>
      </c>
      <c r="BW338" s="179">
        <v>0</v>
      </c>
      <c r="BX338" s="179">
        <v>0</v>
      </c>
      <c r="BY338" s="179">
        <v>0</v>
      </c>
      <c r="BZ338" s="179">
        <v>0</v>
      </c>
      <c r="CA338" s="179">
        <v>0</v>
      </c>
      <c r="CB338" s="179">
        <v>0</v>
      </c>
      <c r="CC338" s="179">
        <v>0</v>
      </c>
      <c r="CD338" s="179">
        <v>28350</v>
      </c>
      <c r="CE338" s="179">
        <v>27350</v>
      </c>
      <c r="CF338" s="179">
        <v>0</v>
      </c>
      <c r="CG338" s="179">
        <v>0</v>
      </c>
      <c r="CH338" s="179">
        <v>0</v>
      </c>
      <c r="CI338" s="179">
        <v>0</v>
      </c>
      <c r="CJ338" s="179">
        <v>19350</v>
      </c>
      <c r="CK338" s="179">
        <v>17440</v>
      </c>
      <c r="CL338" s="179">
        <v>0</v>
      </c>
      <c r="CM338" s="179">
        <v>0</v>
      </c>
      <c r="CN338" s="179">
        <v>0</v>
      </c>
      <c r="CO338" s="179">
        <v>19440</v>
      </c>
      <c r="CP338" s="179">
        <v>28440</v>
      </c>
      <c r="CQ338" s="179">
        <v>27540</v>
      </c>
      <c r="CR338" s="179">
        <v>18350</v>
      </c>
      <c r="CS338" s="179">
        <v>19440</v>
      </c>
      <c r="CT338" s="179">
        <v>15440</v>
      </c>
      <c r="CU338" s="179">
        <v>40260</v>
      </c>
      <c r="CV338" s="179">
        <v>29350</v>
      </c>
      <c r="CW338" s="179">
        <v>35440</v>
      </c>
      <c r="CX338" s="179">
        <v>42350</v>
      </c>
      <c r="CY338" s="179">
        <v>29350</v>
      </c>
      <c r="CZ338" s="179">
        <v>18440</v>
      </c>
      <c r="DA338" s="179">
        <v>20350</v>
      </c>
      <c r="DB338" s="179">
        <v>20260</v>
      </c>
      <c r="DC338" s="179">
        <v>21260</v>
      </c>
      <c r="DD338" s="179">
        <v>20260</v>
      </c>
      <c r="DE338" s="179">
        <v>17630</v>
      </c>
      <c r="DF338" s="179">
        <v>16440</v>
      </c>
      <c r="DG338" s="179">
        <v>28350</v>
      </c>
      <c r="DH338" s="179">
        <v>37260</v>
      </c>
      <c r="DI338" s="179">
        <v>35170</v>
      </c>
      <c r="DJ338" s="179">
        <v>39260</v>
      </c>
      <c r="DK338" s="179">
        <v>24630</v>
      </c>
      <c r="DL338" s="179">
        <v>20350</v>
      </c>
      <c r="DM338" s="179">
        <v>21070</v>
      </c>
      <c r="DN338" s="179">
        <v>19630</v>
      </c>
      <c r="DO338" s="179">
        <v>21260</v>
      </c>
      <c r="DP338" s="179">
        <v>19260</v>
      </c>
      <c r="DQ338" s="179">
        <v>18440</v>
      </c>
      <c r="DR338" s="179">
        <v>19170</v>
      </c>
      <c r="DS338" s="179">
        <v>28350</v>
      </c>
      <c r="DT338" s="179">
        <v>37350</v>
      </c>
      <c r="DU338" s="179">
        <v>34170</v>
      </c>
      <c r="DV338" s="179">
        <v>39070</v>
      </c>
      <c r="DW338" s="179">
        <v>24350</v>
      </c>
      <c r="DX338" s="179">
        <v>20350</v>
      </c>
      <c r="DY338" s="179">
        <v>21440</v>
      </c>
      <c r="DZ338" s="179">
        <v>19440</v>
      </c>
      <c r="EA338" s="179">
        <v>23070</v>
      </c>
      <c r="EB338" s="179">
        <v>16540</v>
      </c>
      <c r="EC338" s="179">
        <v>19070</v>
      </c>
      <c r="ED338" s="179">
        <v>18440</v>
      </c>
      <c r="EE338" s="179">
        <v>17350</v>
      </c>
      <c r="EF338" s="179">
        <v>38260</v>
      </c>
      <c r="EG338" s="179">
        <v>38070</v>
      </c>
      <c r="EH338" s="179">
        <v>37540</v>
      </c>
      <c r="EI338" s="179">
        <v>15440</v>
      </c>
      <c r="EJ338" s="179">
        <v>10260</v>
      </c>
      <c r="EK338" s="179">
        <v>17540</v>
      </c>
      <c r="EL338" s="179">
        <v>23350</v>
      </c>
      <c r="EM338" s="179">
        <v>20980</v>
      </c>
      <c r="EN338" s="179">
        <v>18260</v>
      </c>
      <c r="EO338" s="179">
        <v>8350</v>
      </c>
      <c r="EP338" s="179">
        <v>6720</v>
      </c>
      <c r="EQ338" s="179">
        <v>18260</v>
      </c>
      <c r="ER338" s="179">
        <v>40260</v>
      </c>
      <c r="ES338" s="179">
        <v>35440</v>
      </c>
      <c r="ET338" s="179">
        <v>38350</v>
      </c>
      <c r="EU338" s="179">
        <v>16070</v>
      </c>
      <c r="EV338" s="179">
        <v>8350</v>
      </c>
      <c r="EW338" s="179">
        <v>19350</v>
      </c>
      <c r="EX338" s="179">
        <v>21350</v>
      </c>
      <c r="EY338" s="179">
        <v>20070</v>
      </c>
      <c r="EZ338" s="179">
        <v>18440</v>
      </c>
      <c r="FA338" s="179">
        <v>7350</v>
      </c>
      <c r="FB338" s="179">
        <v>6630</v>
      </c>
      <c r="FC338" s="179">
        <v>19540</v>
      </c>
      <c r="FD338" s="179">
        <v>35350</v>
      </c>
      <c r="FE338" s="179">
        <v>35440</v>
      </c>
      <c r="FF338" s="179">
        <v>39350</v>
      </c>
      <c r="FG338" s="179">
        <v>14260</v>
      </c>
      <c r="FH338" s="179">
        <v>8440</v>
      </c>
      <c r="FI338" s="179">
        <v>20440</v>
      </c>
      <c r="FJ338" s="179">
        <v>23070</v>
      </c>
      <c r="FK338" s="179">
        <v>19630</v>
      </c>
      <c r="FL338" s="179">
        <v>19350</v>
      </c>
      <c r="FM338" s="179">
        <v>7540</v>
      </c>
      <c r="FN338" s="179">
        <v>6720</v>
      </c>
      <c r="FO338" s="179">
        <v>19070</v>
      </c>
      <c r="FP338" s="179">
        <v>34260</v>
      </c>
      <c r="FQ338" s="179">
        <v>36350</v>
      </c>
      <c r="FR338" s="179">
        <v>39440</v>
      </c>
      <c r="FS338" s="179">
        <v>13440</v>
      </c>
      <c r="FT338" s="179">
        <v>8540</v>
      </c>
      <c r="FU338" s="179">
        <v>20350</v>
      </c>
      <c r="FV338" s="179">
        <v>20440</v>
      </c>
      <c r="FW338" s="179">
        <v>21170</v>
      </c>
      <c r="FX338" s="179">
        <v>19350</v>
      </c>
      <c r="FY338" s="179">
        <v>18350</v>
      </c>
      <c r="FZ338" s="179">
        <v>18070</v>
      </c>
      <c r="GA338" s="179">
        <v>18350</v>
      </c>
    </row>
    <row r="339" spans="2:183">
      <c r="B339" s="96" t="s">
        <v>54</v>
      </c>
      <c r="C339" s="166" t="s">
        <v>43</v>
      </c>
      <c r="D339" s="175">
        <v>1891.13</v>
      </c>
      <c r="E339" s="176">
        <v>1696.13</v>
      </c>
      <c r="F339" s="176">
        <v>1818.68</v>
      </c>
      <c r="G339" s="176">
        <v>1524.98</v>
      </c>
      <c r="H339" s="176">
        <v>3700.6099999999997</v>
      </c>
      <c r="I339" s="176">
        <v>1820.74</v>
      </c>
      <c r="J339" s="176">
        <v>2357.87</v>
      </c>
      <c r="K339" s="176">
        <v>1829.79</v>
      </c>
      <c r="L339" s="176">
        <v>1466.75</v>
      </c>
      <c r="M339" s="176">
        <v>859.91</v>
      </c>
      <c r="N339" s="176">
        <v>1108.42</v>
      </c>
      <c r="O339" s="176">
        <v>1542</v>
      </c>
      <c r="P339" s="176">
        <v>1623.74</v>
      </c>
      <c r="Q339" s="176">
        <v>1464.48</v>
      </c>
      <c r="R339" s="176">
        <v>1481.61</v>
      </c>
      <c r="S339" s="176">
        <v>1444.3700000000001</v>
      </c>
      <c r="T339" s="176">
        <v>1431.75</v>
      </c>
      <c r="U339" s="176">
        <v>1513.6399999999999</v>
      </c>
      <c r="V339" s="176">
        <v>1573.76</v>
      </c>
      <c r="W339" s="176">
        <v>1574.47</v>
      </c>
      <c r="X339" s="176">
        <v>1496.0900000000001</v>
      </c>
      <c r="Y339" s="176">
        <v>1395.39</v>
      </c>
      <c r="Z339" s="176">
        <v>1503.6100000000001</v>
      </c>
      <c r="AA339" s="176">
        <v>1564.79</v>
      </c>
      <c r="AB339" s="176">
        <v>1624.82</v>
      </c>
      <c r="AC339" s="176">
        <v>1474.03</v>
      </c>
      <c r="AD339" s="176">
        <v>1575.88</v>
      </c>
      <c r="AE339" s="176">
        <v>1426.5700000000002</v>
      </c>
      <c r="AF339" s="176">
        <v>1396.21</v>
      </c>
      <c r="AG339" s="176">
        <v>1529.68</v>
      </c>
      <c r="AH339" s="176">
        <v>1594.53</v>
      </c>
      <c r="AI339" s="176">
        <v>1590.77</v>
      </c>
      <c r="AJ339" s="176">
        <v>1507.57</v>
      </c>
      <c r="AK339" s="176">
        <v>1063.5899999999999</v>
      </c>
      <c r="AL339" s="176">
        <v>1520.54</v>
      </c>
      <c r="AM339" s="176">
        <v>1564.1</v>
      </c>
      <c r="AN339" s="176">
        <v>1630.67</v>
      </c>
      <c r="AO339" s="176">
        <v>1534.29</v>
      </c>
      <c r="AP339" s="176">
        <v>1457.8700000000001</v>
      </c>
      <c r="AQ339" s="176">
        <v>1275.25</v>
      </c>
      <c r="AR339" s="176">
        <v>1506.7600000000002</v>
      </c>
      <c r="AS339" s="176">
        <v>1541.67</v>
      </c>
      <c r="AT339" s="176">
        <v>1601.2800000000002</v>
      </c>
      <c r="AU339" s="176">
        <v>1600.42</v>
      </c>
      <c r="AV339" s="176">
        <v>1519.1799999999998</v>
      </c>
      <c r="AW339" s="176">
        <v>1408.96</v>
      </c>
      <c r="AX339" s="176">
        <v>1539.73</v>
      </c>
      <c r="AY339" s="176">
        <v>1574.19</v>
      </c>
      <c r="AZ339" s="176">
        <v>1634.08</v>
      </c>
      <c r="BA339" s="176">
        <v>1482.31</v>
      </c>
      <c r="BB339" s="176">
        <v>1518.8400000000001</v>
      </c>
      <c r="BC339" s="176">
        <v>1315.77</v>
      </c>
      <c r="BD339" s="176">
        <v>1575.58</v>
      </c>
      <c r="BE339" s="176">
        <v>1534.1799999999998</v>
      </c>
      <c r="BF339" s="176">
        <v>1588.91</v>
      </c>
      <c r="BG339" s="176">
        <v>1596.4099999999999</v>
      </c>
      <c r="BH339" s="176">
        <v>1480.55</v>
      </c>
      <c r="BI339" s="176">
        <v>816.47</v>
      </c>
      <c r="BJ339" s="176">
        <v>1108.81</v>
      </c>
      <c r="BK339" s="176">
        <v>1575.8400000000001</v>
      </c>
      <c r="BL339" s="176">
        <v>1638.6100000000001</v>
      </c>
      <c r="BM339" s="176">
        <v>1484.8400000000001</v>
      </c>
      <c r="BN339" s="176">
        <v>1518.17</v>
      </c>
      <c r="BO339" s="176">
        <v>1308.67</v>
      </c>
      <c r="BP339" s="176">
        <v>1388.2199999999998</v>
      </c>
      <c r="BQ339" s="176">
        <v>1542.7000000000003</v>
      </c>
      <c r="BR339" s="176">
        <v>1619.32</v>
      </c>
      <c r="BS339" s="176">
        <v>1625.1</v>
      </c>
      <c r="BT339" s="176">
        <v>1535.92</v>
      </c>
      <c r="BU339" s="176">
        <v>1607.35</v>
      </c>
      <c r="BV339" s="176">
        <v>1408.04</v>
      </c>
      <c r="BW339" s="176">
        <v>1638.49</v>
      </c>
      <c r="BX339" s="176">
        <v>1675.3600000000001</v>
      </c>
      <c r="BY339" s="176">
        <v>1495.29</v>
      </c>
      <c r="BZ339" s="176">
        <v>1507.0900000000001</v>
      </c>
      <c r="CA339" s="176">
        <v>1421.65</v>
      </c>
      <c r="CB339" s="176">
        <v>1495.21</v>
      </c>
      <c r="CC339" s="176">
        <v>1585.2200000000003</v>
      </c>
      <c r="CD339" s="176">
        <v>1665.3899999999999</v>
      </c>
      <c r="CE339" s="176">
        <v>1668.23</v>
      </c>
      <c r="CF339" s="176">
        <v>1602.6599999999999</v>
      </c>
      <c r="CG339" s="176">
        <v>967.1099999999999</v>
      </c>
      <c r="CH339" s="176">
        <v>1618.25</v>
      </c>
      <c r="CI339" s="176">
        <v>1702.02</v>
      </c>
      <c r="CJ339" s="176">
        <v>1717.73</v>
      </c>
      <c r="CK339" s="176">
        <v>1604.52</v>
      </c>
      <c r="CL339" s="176">
        <v>1685.63</v>
      </c>
      <c r="CM339" s="176">
        <v>1417.4099999999999</v>
      </c>
      <c r="CN339" s="176">
        <v>1603.48</v>
      </c>
      <c r="CO339" s="176">
        <v>1621.14</v>
      </c>
      <c r="CP339" s="176">
        <v>1691.94</v>
      </c>
      <c r="CQ339" s="176">
        <v>1690.98</v>
      </c>
      <c r="CR339" s="176">
        <v>1622.51</v>
      </c>
      <c r="CS339" s="176">
        <v>1495.3700000000001</v>
      </c>
      <c r="CT339" s="176">
        <v>1648.4299999999998</v>
      </c>
      <c r="CU339" s="176">
        <v>1709.4099999999999</v>
      </c>
      <c r="CV339" s="176">
        <v>1716.04</v>
      </c>
      <c r="CW339" s="176">
        <v>1504.51</v>
      </c>
      <c r="CX339" s="176">
        <v>1374.53</v>
      </c>
      <c r="CY339" s="176">
        <v>1229.52</v>
      </c>
      <c r="CZ339" s="176">
        <v>1669.88</v>
      </c>
      <c r="DA339" s="176">
        <v>1627.5</v>
      </c>
      <c r="DB339" s="176">
        <v>1692.81</v>
      </c>
      <c r="DC339" s="176">
        <v>1702.7799999999997</v>
      </c>
      <c r="DD339" s="176">
        <v>1610.76</v>
      </c>
      <c r="DE339" s="176">
        <v>951.3</v>
      </c>
      <c r="DF339" s="176">
        <v>1654.1100000000001</v>
      </c>
      <c r="DG339" s="176">
        <v>1702.6100000000001</v>
      </c>
      <c r="DH339" s="176">
        <v>1713.2399999999998</v>
      </c>
      <c r="DI339" s="176">
        <v>1547.88</v>
      </c>
      <c r="DJ339" s="176">
        <v>1706.63</v>
      </c>
      <c r="DK339" s="176">
        <v>1508.33</v>
      </c>
      <c r="DL339" s="176">
        <v>1491.59</v>
      </c>
      <c r="DM339" s="176">
        <v>1621.56</v>
      </c>
      <c r="DN339" s="176">
        <v>1690.91</v>
      </c>
      <c r="DO339" s="176">
        <v>1696.73</v>
      </c>
      <c r="DP339" s="176">
        <v>1605.7999999999997</v>
      </c>
      <c r="DQ339" s="176">
        <v>1497.5500000000002</v>
      </c>
      <c r="DR339" s="176">
        <v>1651.23</v>
      </c>
      <c r="DS339" s="176">
        <v>1700.46</v>
      </c>
      <c r="DT339" s="176">
        <v>1712.72</v>
      </c>
      <c r="DU339" s="176">
        <v>1544.9</v>
      </c>
      <c r="DV339" s="176">
        <v>1663.8300000000002</v>
      </c>
      <c r="DW339" s="176">
        <v>1416.46</v>
      </c>
      <c r="DX339" s="176">
        <v>1621.67</v>
      </c>
      <c r="DY339" s="176">
        <v>1614.97</v>
      </c>
      <c r="DZ339" s="176">
        <v>1688.81</v>
      </c>
      <c r="EA339" s="176">
        <v>1683.1</v>
      </c>
      <c r="EB339" s="176">
        <v>1603.88</v>
      </c>
      <c r="EC339" s="176">
        <v>1018.49</v>
      </c>
      <c r="ED339" s="176">
        <v>1375.99</v>
      </c>
      <c r="EE339" s="176">
        <v>1696.73</v>
      </c>
      <c r="EF339" s="176">
        <v>1712.27</v>
      </c>
      <c r="EG339" s="176">
        <v>1600.6799999999998</v>
      </c>
      <c r="EH339" s="176">
        <v>1538.54</v>
      </c>
      <c r="EI339" s="176">
        <v>1342.9</v>
      </c>
      <c r="EJ339" s="176">
        <v>1637.8200000000002</v>
      </c>
      <c r="EK339" s="176">
        <v>1614.8799999999999</v>
      </c>
      <c r="EL339" s="176">
        <v>1691.8400000000001</v>
      </c>
      <c r="EM339" s="176">
        <v>1686.65</v>
      </c>
      <c r="EN339" s="176">
        <v>1612.31</v>
      </c>
      <c r="EO339" s="176">
        <v>1491.04</v>
      </c>
      <c r="EP339" s="176">
        <v>1637.6</v>
      </c>
      <c r="EQ339" s="176">
        <v>1703.51</v>
      </c>
      <c r="ER339" s="176">
        <v>1700.7800000000002</v>
      </c>
      <c r="ES339" s="176">
        <v>1536.1200000000001</v>
      </c>
      <c r="ET339" s="176">
        <v>1635.82</v>
      </c>
      <c r="EU339" s="176">
        <v>1386.0700000000002</v>
      </c>
      <c r="EV339" s="176">
        <v>1640.23</v>
      </c>
      <c r="EW339" s="176">
        <v>1607.28</v>
      </c>
      <c r="EX339" s="176">
        <v>1676.7799999999997</v>
      </c>
      <c r="EY339" s="176">
        <v>1681.6399999999999</v>
      </c>
      <c r="EZ339" s="176">
        <v>1598.05</v>
      </c>
      <c r="FA339" s="176">
        <v>936.04</v>
      </c>
      <c r="FB339" s="176">
        <v>1079</v>
      </c>
      <c r="FC339" s="176">
        <v>1690.01</v>
      </c>
      <c r="FD339" s="176">
        <v>1669.44</v>
      </c>
      <c r="FE339" s="176">
        <v>1514.29</v>
      </c>
      <c r="FF339" s="176">
        <v>1569.4099999999999</v>
      </c>
      <c r="FG339" s="176">
        <v>1342</v>
      </c>
      <c r="FH339" s="176">
        <v>1443.19</v>
      </c>
      <c r="FI339" s="176">
        <v>1588.69</v>
      </c>
      <c r="FJ339" s="176">
        <v>1661.47</v>
      </c>
      <c r="FK339" s="176">
        <v>1667.93</v>
      </c>
      <c r="FL339" s="176">
        <v>1577.5900000000001</v>
      </c>
      <c r="FM339" s="176">
        <v>1470.38</v>
      </c>
      <c r="FN339" s="176">
        <v>1607.06</v>
      </c>
      <c r="FO339" s="176">
        <v>1664.54</v>
      </c>
      <c r="FP339" s="176">
        <v>1666.72</v>
      </c>
      <c r="FQ339" s="176">
        <v>1512.25</v>
      </c>
      <c r="FR339" s="176">
        <v>987.3</v>
      </c>
      <c r="FS339" s="176">
        <v>1531.9699999999998</v>
      </c>
      <c r="FT339" s="176">
        <v>1444.1399999999999</v>
      </c>
      <c r="FU339" s="176">
        <v>1580.31</v>
      </c>
      <c r="FV339" s="176">
        <v>1659.98</v>
      </c>
      <c r="FW339" s="176">
        <v>1659.34</v>
      </c>
      <c r="FX339" s="176">
        <v>1538.31</v>
      </c>
      <c r="FY339" s="176">
        <v>1483.0900000000001</v>
      </c>
      <c r="FZ339" s="176">
        <v>1514.44</v>
      </c>
      <c r="GA339" s="176">
        <v>1664.56</v>
      </c>
    </row>
    <row r="340" spans="2:183">
      <c r="B340" s="96" t="s">
        <v>54</v>
      </c>
      <c r="C340" s="166" t="s">
        <v>44</v>
      </c>
      <c r="D340" s="178">
        <v>2601.2599999999998</v>
      </c>
      <c r="E340" s="179">
        <v>2333.02</v>
      </c>
      <c r="F340" s="179">
        <v>2501.5700000000002</v>
      </c>
      <c r="G340" s="179">
        <v>2097.62</v>
      </c>
      <c r="H340" s="179">
        <v>5090.2</v>
      </c>
      <c r="I340" s="179">
        <v>2504.4299999999998</v>
      </c>
      <c r="J340" s="179">
        <v>3243.22</v>
      </c>
      <c r="K340" s="179">
        <v>2516.89</v>
      </c>
      <c r="L340" s="179">
        <v>2017.51</v>
      </c>
      <c r="M340" s="179">
        <v>1182.79</v>
      </c>
      <c r="N340" s="179">
        <v>1524.63</v>
      </c>
      <c r="O340" s="179">
        <v>2121.0100000000002</v>
      </c>
      <c r="P340" s="179">
        <v>2233.48</v>
      </c>
      <c r="Q340" s="179">
        <v>2014.41</v>
      </c>
      <c r="R340" s="179">
        <v>2037.95</v>
      </c>
      <c r="S340" s="179">
        <v>1986.73</v>
      </c>
      <c r="T340" s="179">
        <v>1969.3600000000001</v>
      </c>
      <c r="U340" s="179">
        <v>2082.02</v>
      </c>
      <c r="V340" s="179">
        <v>2164.6999999999998</v>
      </c>
      <c r="W340" s="179">
        <v>2165.69</v>
      </c>
      <c r="X340" s="179">
        <v>2057.86</v>
      </c>
      <c r="Y340" s="179">
        <v>1919.36</v>
      </c>
      <c r="Z340" s="179">
        <v>2068.21</v>
      </c>
      <c r="AA340" s="179">
        <v>2152.38</v>
      </c>
      <c r="AB340" s="179">
        <v>3196.0199999999995</v>
      </c>
      <c r="AC340" s="179">
        <v>2899.44</v>
      </c>
      <c r="AD340" s="179">
        <v>3099.76</v>
      </c>
      <c r="AE340" s="179">
        <v>2806.04</v>
      </c>
      <c r="AF340" s="179">
        <v>2746.3500000000004</v>
      </c>
      <c r="AG340" s="179">
        <v>3008.88</v>
      </c>
      <c r="AH340" s="179">
        <v>3136.45</v>
      </c>
      <c r="AI340" s="179">
        <v>3129.0499999999997</v>
      </c>
      <c r="AJ340" s="179">
        <v>2965.38</v>
      </c>
      <c r="AK340" s="179">
        <v>2092.0699999999997</v>
      </c>
      <c r="AL340" s="179">
        <v>2990.9100000000003</v>
      </c>
      <c r="AM340" s="179">
        <v>3076.59</v>
      </c>
      <c r="AN340" s="179">
        <v>3207.52</v>
      </c>
      <c r="AO340" s="179">
        <v>3017.96</v>
      </c>
      <c r="AP340" s="179">
        <v>2867.6099999999997</v>
      </c>
      <c r="AQ340" s="179">
        <v>2508.41</v>
      </c>
      <c r="AR340" s="179">
        <v>2963.81</v>
      </c>
      <c r="AS340" s="179">
        <v>3032.45</v>
      </c>
      <c r="AT340" s="179">
        <v>3149.7</v>
      </c>
      <c r="AU340" s="179">
        <v>3148.02</v>
      </c>
      <c r="AV340" s="179">
        <v>2988.22</v>
      </c>
      <c r="AW340" s="179">
        <v>2771.44</v>
      </c>
      <c r="AX340" s="179">
        <v>3028.63</v>
      </c>
      <c r="AY340" s="179">
        <v>3096.44</v>
      </c>
      <c r="AZ340" s="179">
        <v>3284.51</v>
      </c>
      <c r="BA340" s="179">
        <v>2979.45</v>
      </c>
      <c r="BB340" s="179">
        <v>3052.88</v>
      </c>
      <c r="BC340" s="179">
        <v>2644.7200000000003</v>
      </c>
      <c r="BD340" s="179">
        <v>3166.8900000000003</v>
      </c>
      <c r="BE340" s="179">
        <v>3083.72</v>
      </c>
      <c r="BF340" s="179">
        <v>3193.7</v>
      </c>
      <c r="BG340" s="179">
        <v>3208.7799999999997</v>
      </c>
      <c r="BH340" s="179">
        <v>2975.91</v>
      </c>
      <c r="BI340" s="179">
        <v>1641.0900000000001</v>
      </c>
      <c r="BJ340" s="179">
        <v>2228.7000000000003</v>
      </c>
      <c r="BK340" s="179">
        <v>3167.44</v>
      </c>
      <c r="BL340" s="179">
        <v>3375.5499999999997</v>
      </c>
      <c r="BM340" s="179">
        <v>3058.79</v>
      </c>
      <c r="BN340" s="179">
        <v>3127.45</v>
      </c>
      <c r="BO340" s="179">
        <v>2695.87</v>
      </c>
      <c r="BP340" s="179">
        <v>2859.7400000000002</v>
      </c>
      <c r="BQ340" s="179">
        <v>3177.99</v>
      </c>
      <c r="BR340" s="179">
        <v>3335.79</v>
      </c>
      <c r="BS340" s="179">
        <v>3347.72</v>
      </c>
      <c r="BT340" s="179">
        <v>3163.99</v>
      </c>
      <c r="BU340" s="179">
        <v>3311.13</v>
      </c>
      <c r="BV340" s="179">
        <v>2900.5599999999995</v>
      </c>
      <c r="BW340" s="179">
        <v>3375.29</v>
      </c>
      <c r="BX340" s="179">
        <v>3551.7599999999998</v>
      </c>
      <c r="BY340" s="179">
        <v>3170</v>
      </c>
      <c r="BZ340" s="179">
        <v>3195.0299999999997</v>
      </c>
      <c r="CA340" s="179">
        <v>3013.8900000000003</v>
      </c>
      <c r="CB340" s="179">
        <v>3169.85</v>
      </c>
      <c r="CC340" s="179">
        <v>3360.65</v>
      </c>
      <c r="CD340" s="179">
        <v>3530.6200000000003</v>
      </c>
      <c r="CE340" s="179">
        <v>3536.6499999999996</v>
      </c>
      <c r="CF340" s="179">
        <v>3397.66</v>
      </c>
      <c r="CG340" s="179">
        <v>2050.2999999999997</v>
      </c>
      <c r="CH340" s="179">
        <v>3430.7</v>
      </c>
      <c r="CI340" s="179">
        <v>3608.2999999999997</v>
      </c>
      <c r="CJ340" s="179">
        <v>3727.44</v>
      </c>
      <c r="CK340" s="179">
        <v>3481.8199999999997</v>
      </c>
      <c r="CL340" s="179">
        <v>3657.8</v>
      </c>
      <c r="CM340" s="179">
        <v>3075.7799999999997</v>
      </c>
      <c r="CN340" s="179">
        <v>3479.54</v>
      </c>
      <c r="CO340" s="179">
        <v>3517.8999999999996</v>
      </c>
      <c r="CP340" s="179">
        <v>3671.48</v>
      </c>
      <c r="CQ340" s="179">
        <v>3669.4700000000003</v>
      </c>
      <c r="CR340" s="179">
        <v>3520.85</v>
      </c>
      <c r="CS340" s="179">
        <v>3244.97</v>
      </c>
      <c r="CT340" s="179">
        <v>3577.1000000000004</v>
      </c>
      <c r="CU340" s="179">
        <v>3709.45</v>
      </c>
      <c r="CV340" s="179">
        <v>3826.77</v>
      </c>
      <c r="CW340" s="179">
        <v>3355.05</v>
      </c>
      <c r="CX340" s="179">
        <v>3065.2</v>
      </c>
      <c r="CY340" s="179">
        <v>2741.83</v>
      </c>
      <c r="CZ340" s="179">
        <v>3723.82</v>
      </c>
      <c r="DA340" s="179">
        <v>3629.31</v>
      </c>
      <c r="DB340" s="179">
        <v>3774.98</v>
      </c>
      <c r="DC340" s="179">
        <v>3797.16</v>
      </c>
      <c r="DD340" s="179">
        <v>3591.98</v>
      </c>
      <c r="DE340" s="179">
        <v>2121.38</v>
      </c>
      <c r="DF340" s="179">
        <v>3688.6400000000003</v>
      </c>
      <c r="DG340" s="179">
        <v>3796.85</v>
      </c>
      <c r="DH340" s="179">
        <v>3923.31</v>
      </c>
      <c r="DI340" s="179">
        <v>3544.6800000000003</v>
      </c>
      <c r="DJ340" s="179">
        <v>3908.1899999999996</v>
      </c>
      <c r="DK340" s="179">
        <v>3454.09</v>
      </c>
      <c r="DL340" s="179">
        <v>3415.7699999999995</v>
      </c>
      <c r="DM340" s="179">
        <v>3713.35</v>
      </c>
      <c r="DN340" s="179">
        <v>3872.21</v>
      </c>
      <c r="DO340" s="179">
        <v>3885.48</v>
      </c>
      <c r="DP340" s="179">
        <v>3677.2799999999997</v>
      </c>
      <c r="DQ340" s="179">
        <v>3429.38</v>
      </c>
      <c r="DR340" s="179">
        <v>3781.3</v>
      </c>
      <c r="DS340" s="179">
        <v>3894.05</v>
      </c>
      <c r="DT340" s="179">
        <v>4042</v>
      </c>
      <c r="DU340" s="179">
        <v>3645.95</v>
      </c>
      <c r="DV340" s="179">
        <v>3926.63</v>
      </c>
      <c r="DW340" s="179">
        <v>3342.84</v>
      </c>
      <c r="DX340" s="179">
        <v>3827.14</v>
      </c>
      <c r="DY340" s="179">
        <v>3811.34</v>
      </c>
      <c r="DZ340" s="179">
        <v>3985.6000000000004</v>
      </c>
      <c r="EA340" s="179">
        <v>3972.1500000000005</v>
      </c>
      <c r="EB340" s="179">
        <v>3785.16</v>
      </c>
      <c r="EC340" s="179">
        <v>2403.63</v>
      </c>
      <c r="ED340" s="179">
        <v>3247.35</v>
      </c>
      <c r="EE340" s="179">
        <v>4004.2799999999997</v>
      </c>
      <c r="EF340" s="179">
        <v>4143.6499999999996</v>
      </c>
      <c r="EG340" s="179">
        <v>3873.65</v>
      </c>
      <c r="EH340" s="179">
        <v>3723.25</v>
      </c>
      <c r="EI340" s="179">
        <v>3249.8100000000004</v>
      </c>
      <c r="EJ340" s="179">
        <v>3963.51</v>
      </c>
      <c r="EK340" s="179">
        <v>3908.05</v>
      </c>
      <c r="EL340" s="179">
        <v>4094.2699999999995</v>
      </c>
      <c r="EM340" s="179">
        <v>4081.71</v>
      </c>
      <c r="EN340" s="179">
        <v>3901.78</v>
      </c>
      <c r="EO340" s="179">
        <v>3608.33</v>
      </c>
      <c r="EP340" s="179">
        <v>3962.99</v>
      </c>
      <c r="EQ340" s="179">
        <v>4122.4800000000005</v>
      </c>
      <c r="ER340" s="179">
        <v>4234.97</v>
      </c>
      <c r="ES340" s="179">
        <v>3824.98</v>
      </c>
      <c r="ET340" s="179">
        <v>4073.21</v>
      </c>
      <c r="EU340" s="179">
        <v>3451.3</v>
      </c>
      <c r="EV340" s="179">
        <v>4084.17</v>
      </c>
      <c r="EW340" s="179">
        <v>4002.16</v>
      </c>
      <c r="EX340" s="179">
        <v>4175.2199999999993</v>
      </c>
      <c r="EY340" s="179">
        <v>4187.2999999999993</v>
      </c>
      <c r="EZ340" s="179">
        <v>3979.17</v>
      </c>
      <c r="FA340" s="179">
        <v>2330.73</v>
      </c>
      <c r="FB340" s="179">
        <v>2686.75</v>
      </c>
      <c r="FC340" s="179">
        <v>4208.12</v>
      </c>
      <c r="FD340" s="179">
        <v>4273.79</v>
      </c>
      <c r="FE340" s="179">
        <v>3876.6</v>
      </c>
      <c r="FF340" s="179">
        <v>4017.71</v>
      </c>
      <c r="FG340" s="179">
        <v>3435.55</v>
      </c>
      <c r="FH340" s="179">
        <v>3694.55</v>
      </c>
      <c r="FI340" s="179">
        <v>4067.01</v>
      </c>
      <c r="FJ340" s="179">
        <v>4253.38</v>
      </c>
      <c r="FK340" s="179">
        <v>4269.8900000000003</v>
      </c>
      <c r="FL340" s="179">
        <v>4038.64</v>
      </c>
      <c r="FM340" s="179">
        <v>3764.17</v>
      </c>
      <c r="FN340" s="179">
        <v>4114.05</v>
      </c>
      <c r="FO340" s="179">
        <v>4261.1899999999996</v>
      </c>
      <c r="FP340" s="179">
        <v>4383.4600000000009</v>
      </c>
      <c r="FQ340" s="179">
        <v>3977.2</v>
      </c>
      <c r="FR340" s="179">
        <v>2596.59</v>
      </c>
      <c r="FS340" s="179">
        <v>4029.08</v>
      </c>
      <c r="FT340" s="179">
        <v>3798.0899999999997</v>
      </c>
      <c r="FU340" s="179">
        <v>4156.21</v>
      </c>
      <c r="FV340" s="179">
        <v>4365.75</v>
      </c>
      <c r="FW340" s="179">
        <v>4364.1099999999997</v>
      </c>
      <c r="FX340" s="179">
        <v>4045.77</v>
      </c>
      <c r="FY340" s="179">
        <v>3900.52</v>
      </c>
      <c r="FZ340" s="179">
        <v>3982.9700000000003</v>
      </c>
      <c r="GA340" s="179">
        <v>4377.83</v>
      </c>
    </row>
    <row r="341" spans="2:183">
      <c r="B341" s="171" t="s">
        <v>54</v>
      </c>
      <c r="C341" s="172" t="s">
        <v>45</v>
      </c>
      <c r="D341" s="92">
        <v>0.32701791198320496</v>
      </c>
      <c r="E341" s="93">
        <v>0.32681209738525352</v>
      </c>
      <c r="F341" s="93">
        <v>0.32720402968310947</v>
      </c>
      <c r="G341" s="93">
        <v>0.31381505247180475</v>
      </c>
      <c r="H341" s="93">
        <v>0.74624597355498634</v>
      </c>
      <c r="I341" s="93">
        <v>0.33963162302591787</v>
      </c>
      <c r="J341" s="93">
        <v>0.40861775604824685</v>
      </c>
      <c r="K341" s="93">
        <v>0.32537681637059052</v>
      </c>
      <c r="L341" s="93">
        <v>0.37248866784652435</v>
      </c>
      <c r="M341" s="93">
        <v>0.30119397380879331</v>
      </c>
      <c r="N341" s="93">
        <v>0.33850025015248497</v>
      </c>
      <c r="O341" s="93">
        <v>0.37234557447822308</v>
      </c>
      <c r="P341" s="93">
        <v>0.38420052421364037</v>
      </c>
      <c r="Q341" s="93">
        <v>0.384063614328295</v>
      </c>
      <c r="R341" s="93">
        <v>0.40850760478191039</v>
      </c>
      <c r="S341" s="93">
        <v>0.39134519947926549</v>
      </c>
      <c r="T341" s="93">
        <v>0.37529027247810326</v>
      </c>
      <c r="U341" s="93">
        <v>0.38297637088621539</v>
      </c>
      <c r="V341" s="93">
        <v>0.38254670754714887</v>
      </c>
      <c r="W341" s="93">
        <v>0.38269658327716533</v>
      </c>
      <c r="X341" s="93">
        <v>0.38369552755953806</v>
      </c>
      <c r="Y341" s="93">
        <v>0.37149469273205238</v>
      </c>
      <c r="Z341" s="93">
        <v>0.38341328150022802</v>
      </c>
      <c r="AA341" s="93">
        <v>0.38377754259289926</v>
      </c>
      <c r="AB341" s="93">
        <v>0.39011652197456664</v>
      </c>
      <c r="AC341" s="93">
        <v>0.38934734383297404</v>
      </c>
      <c r="AD341" s="93">
        <v>0.38873236539735756</v>
      </c>
      <c r="AE341" s="93">
        <v>0.41748957682254223</v>
      </c>
      <c r="AF341" s="93">
        <v>0.38010694211258433</v>
      </c>
      <c r="AG341" s="93">
        <v>0.3874767351020017</v>
      </c>
      <c r="AH341" s="93">
        <v>0.38747801867561038</v>
      </c>
      <c r="AI341" s="93">
        <v>0.38716800892977943</v>
      </c>
      <c r="AJ341" s="93">
        <v>0.38829896758558358</v>
      </c>
      <c r="AK341" s="93">
        <v>0.34476181969281305</v>
      </c>
      <c r="AL341" s="93">
        <v>0.38891498027818105</v>
      </c>
      <c r="AM341" s="93">
        <v>0.3891948593368324</v>
      </c>
      <c r="AN341" s="93">
        <v>0.39004579788082305</v>
      </c>
      <c r="AO341" s="93">
        <v>0.38937466286771932</v>
      </c>
      <c r="AP341" s="93">
        <v>0.42967831921178035</v>
      </c>
      <c r="AQ341" s="93">
        <v>0.42673208386134565</v>
      </c>
      <c r="AR341" s="93">
        <v>0.38402029997223924</v>
      </c>
      <c r="AS341" s="93">
        <v>0.38760429657956075</v>
      </c>
      <c r="AT341" s="93">
        <v>0.38768060057489112</v>
      </c>
      <c r="AU341" s="93">
        <v>0.38677675754250113</v>
      </c>
      <c r="AV341" s="93">
        <v>0.38808577637273817</v>
      </c>
      <c r="AW341" s="93">
        <v>0.3762419055791596</v>
      </c>
      <c r="AX341" s="93">
        <v>0.3891934905518859</v>
      </c>
      <c r="AY341" s="93">
        <v>0.38955802410148843</v>
      </c>
      <c r="AZ341" s="93">
        <v>0.39011761565770453</v>
      </c>
      <c r="BA341" s="93">
        <v>0.38936926374231035</v>
      </c>
      <c r="BB341" s="93">
        <v>0.40805740023549814</v>
      </c>
      <c r="BC341" s="93">
        <v>0.38965496669711153</v>
      </c>
      <c r="BD341" s="93">
        <v>0.38822724616897625</v>
      </c>
      <c r="BE341" s="93">
        <v>0.38805046575338664</v>
      </c>
      <c r="BF341" s="93">
        <v>0.38744563014860189</v>
      </c>
      <c r="BG341" s="93">
        <v>0.38685554795519317</v>
      </c>
      <c r="BH341" s="93">
        <v>0.38680547342167709</v>
      </c>
      <c r="BI341" s="93">
        <v>0.31133976928631363</v>
      </c>
      <c r="BJ341" s="93">
        <v>0.35381314618828896</v>
      </c>
      <c r="BK341" s="93">
        <v>0.38957306061742392</v>
      </c>
      <c r="BL341" s="93">
        <v>0.38969596874704016</v>
      </c>
      <c r="BM341" s="93">
        <v>0.38896458965620895</v>
      </c>
      <c r="BN341" s="93">
        <v>0.40959053470287016</v>
      </c>
      <c r="BO341" s="93">
        <v>0.38591917817566312</v>
      </c>
      <c r="BP341" s="93">
        <v>0.3760027693578219</v>
      </c>
      <c r="BQ341" s="93">
        <v>0.38711526573341981</v>
      </c>
      <c r="BR341" s="93">
        <v>0.38717303935942993</v>
      </c>
      <c r="BS341" s="93">
        <v>0.38662051220444688</v>
      </c>
      <c r="BT341" s="93">
        <v>0.38792399611380934</v>
      </c>
      <c r="BU341" s="93">
        <v>0.38709413674361981</v>
      </c>
      <c r="BV341" s="93">
        <v>0.37564128472675506</v>
      </c>
      <c r="BW341" s="93">
        <v>0.38821084028820302</v>
      </c>
      <c r="BX341" s="93">
        <v>0.38693462765725445</v>
      </c>
      <c r="BY341" s="93">
        <v>0.39517864243602735</v>
      </c>
      <c r="BZ341" s="93">
        <v>0.43503665337299646</v>
      </c>
      <c r="CA341" s="93">
        <v>0.40740482666896949</v>
      </c>
      <c r="CB341" s="93">
        <v>0.37890259812042509</v>
      </c>
      <c r="CC341" s="93">
        <v>0.38710581168454145</v>
      </c>
      <c r="CD341" s="93">
        <v>0.3806578750657032</v>
      </c>
      <c r="CE341" s="93">
        <v>0.38127995919769853</v>
      </c>
      <c r="CF341" s="93">
        <v>0.38644987093989497</v>
      </c>
      <c r="CG341" s="93">
        <v>0.32318770313280415</v>
      </c>
      <c r="CH341" s="93">
        <v>0.38414044762518451</v>
      </c>
      <c r="CI341" s="93">
        <v>0.38577317261389804</v>
      </c>
      <c r="CJ341" s="93">
        <v>0.38453863011594674</v>
      </c>
      <c r="CK341" s="93">
        <v>0.3843292339380755</v>
      </c>
      <c r="CL341" s="93">
        <v>0.39111001549456981</v>
      </c>
      <c r="CM341" s="93">
        <v>0.40605847634822384</v>
      </c>
      <c r="CN341" s="93">
        <v>0.38383016037715662</v>
      </c>
      <c r="CO341" s="93">
        <v>0.38141905836741175</v>
      </c>
      <c r="CP341" s="93">
        <v>0.37781277939835506</v>
      </c>
      <c r="CQ341" s="93">
        <v>0.37819288408074431</v>
      </c>
      <c r="CR341" s="93">
        <v>0.38233163175126739</v>
      </c>
      <c r="CS341" s="93">
        <v>0.37318035164134422</v>
      </c>
      <c r="CT341" s="93">
        <v>0.38512275041513572</v>
      </c>
      <c r="CU341" s="93">
        <v>0.38172685400875439</v>
      </c>
      <c r="CV341" s="93">
        <v>0.38008042320933183</v>
      </c>
      <c r="CW341" s="93">
        <v>0.39227494244641964</v>
      </c>
      <c r="CX341" s="93">
        <v>0.38193047104333888</v>
      </c>
      <c r="CY341" s="93">
        <v>0.35558160701560498</v>
      </c>
      <c r="CZ341" s="93">
        <v>0.38217103421215293</v>
      </c>
      <c r="DA341" s="93">
        <v>0.37971804482793747</v>
      </c>
      <c r="DB341" s="93">
        <v>0.37252204994623039</v>
      </c>
      <c r="DC341" s="93">
        <v>0.37323237172423912</v>
      </c>
      <c r="DD341" s="93">
        <v>0.38107063848908795</v>
      </c>
      <c r="DE341" s="93">
        <v>0.31663247684403673</v>
      </c>
      <c r="DF341" s="93">
        <v>0.3848040400471735</v>
      </c>
      <c r="DG341" s="93">
        <v>0.38298512189482076</v>
      </c>
      <c r="DH341" s="93">
        <v>0.38101598210527227</v>
      </c>
      <c r="DI341" s="93">
        <v>0.38030328951473519</v>
      </c>
      <c r="DJ341" s="93">
        <v>0.38220990586050624</v>
      </c>
      <c r="DK341" s="93">
        <v>0.41428610250567544</v>
      </c>
      <c r="DL341" s="93">
        <v>0.37296397290268546</v>
      </c>
      <c r="DM341" s="93">
        <v>0.37927311664921326</v>
      </c>
      <c r="DN341" s="93">
        <v>0.37453037017778995</v>
      </c>
      <c r="DO341" s="93">
        <v>0.37355141540002451</v>
      </c>
      <c r="DP341" s="93">
        <v>0.38138140715717095</v>
      </c>
      <c r="DQ341" s="93">
        <v>0.37079684472200919</v>
      </c>
      <c r="DR341" s="93">
        <v>0.38401146610613979</v>
      </c>
      <c r="DS341" s="93">
        <v>0.38320977695453934</v>
      </c>
      <c r="DT341" s="93">
        <v>0.38098457434339267</v>
      </c>
      <c r="DU341" s="93">
        <v>0.38102104128954034</v>
      </c>
      <c r="DV341" s="93">
        <v>0.39100595130619581</v>
      </c>
      <c r="DW341" s="93">
        <v>0.39610654719692456</v>
      </c>
      <c r="DX341" s="93">
        <v>0.38061992580576565</v>
      </c>
      <c r="DY341" s="93">
        <v>0.38058942420520275</v>
      </c>
      <c r="DZ341" s="93">
        <v>0.37686326026807365</v>
      </c>
      <c r="EA341" s="93">
        <v>0.3779383823663961</v>
      </c>
      <c r="EB341" s="93">
        <v>0.38247902249352506</v>
      </c>
      <c r="EC341" s="93">
        <v>0.32682078157561889</v>
      </c>
      <c r="ED341" s="93">
        <v>0.36558021384416661</v>
      </c>
      <c r="EE341" s="93">
        <v>0.38442977331412909</v>
      </c>
      <c r="EF341" s="93">
        <v>0.38139729253985682</v>
      </c>
      <c r="EG341" s="93">
        <v>0.38089260803018643</v>
      </c>
      <c r="EH341" s="93">
        <v>0.42864891610741374</v>
      </c>
      <c r="EI341" s="93">
        <v>0.4153956433314826</v>
      </c>
      <c r="EJ341" s="93">
        <v>0.38330129968153476</v>
      </c>
      <c r="EK341" s="93">
        <v>0.38199444596993376</v>
      </c>
      <c r="EL341" s="93">
        <v>0.37821353028434512</v>
      </c>
      <c r="EM341" s="93">
        <v>0.37966555924594503</v>
      </c>
      <c r="EN341" s="93">
        <v>0.38207405620876184</v>
      </c>
      <c r="EO341" s="93">
        <v>0.37351601836523729</v>
      </c>
      <c r="EP341" s="93">
        <v>0.38569479440282378</v>
      </c>
      <c r="EQ341" s="93">
        <v>0.38423376172977192</v>
      </c>
      <c r="ER341" s="93">
        <v>0.38150744766061107</v>
      </c>
      <c r="ES341" s="93">
        <v>0.38193906883855733</v>
      </c>
      <c r="ET341" s="93">
        <v>0.39599555492556715</v>
      </c>
      <c r="EU341" s="93">
        <v>0.39263448058493006</v>
      </c>
      <c r="EV341" s="93">
        <v>0.38455429468427738</v>
      </c>
      <c r="EW341" s="93">
        <v>0.38234301614381228</v>
      </c>
      <c r="EX341" s="93">
        <v>0.37930246406250356</v>
      </c>
      <c r="EY341" s="93">
        <v>0.38062552046107573</v>
      </c>
      <c r="EZ341" s="93">
        <v>0.38320793867382874</v>
      </c>
      <c r="FA341" s="93">
        <v>0.31965724645542454</v>
      </c>
      <c r="FB341" s="93">
        <v>0.33901080179529564</v>
      </c>
      <c r="FC341" s="93">
        <v>0.38454228700725812</v>
      </c>
      <c r="FD341" s="93">
        <v>0.38199540934618825</v>
      </c>
      <c r="FE341" s="93">
        <v>0.38204961231945189</v>
      </c>
      <c r="FF341" s="93">
        <v>0.40835485057916621</v>
      </c>
      <c r="FG341" s="93">
        <v>0.37686447468087908</v>
      </c>
      <c r="FH341" s="93">
        <v>0.37402664088518828</v>
      </c>
      <c r="FI341" s="93">
        <v>0.38147523607014344</v>
      </c>
      <c r="FJ341" s="93">
        <v>0.37967307238768644</v>
      </c>
      <c r="FK341" s="93">
        <v>0.38060963925852709</v>
      </c>
      <c r="FL341" s="93">
        <v>0.38208225716407929</v>
      </c>
      <c r="FM341" s="93">
        <v>0.37448919392390406</v>
      </c>
      <c r="FN341" s="93">
        <v>0.38572551478008504</v>
      </c>
      <c r="FO341" s="93">
        <v>0.3837827838968263</v>
      </c>
      <c r="FP341" s="93">
        <v>0.38245659755707018</v>
      </c>
      <c r="FQ341" s="93">
        <v>0.38168953293633051</v>
      </c>
      <c r="FR341" s="93">
        <v>0.32265698052568054</v>
      </c>
      <c r="FS341" s="93">
        <v>0.38204003217538318</v>
      </c>
      <c r="FT341" s="93">
        <v>0.37449106114000275</v>
      </c>
      <c r="FU341" s="93">
        <v>0.38150000034823156</v>
      </c>
      <c r="FV341" s="93">
        <v>0.37958687009752651</v>
      </c>
      <c r="FW341" s="93">
        <v>0.37980494735988096</v>
      </c>
      <c r="FX341" s="93">
        <v>0.39008449691820102</v>
      </c>
      <c r="FY341" s="93">
        <v>0.43291363346741352</v>
      </c>
      <c r="FZ341" s="93">
        <v>0.40958997630630278</v>
      </c>
      <c r="GA341" s="93">
        <v>0.38343001973056995</v>
      </c>
    </row>
    <row r="342" spans="2:183">
      <c r="B342" s="96" t="s">
        <v>54</v>
      </c>
      <c r="C342" s="166" t="s">
        <v>46</v>
      </c>
      <c r="D342" s="96">
        <v>1041.3500000000001</v>
      </c>
      <c r="E342" s="17">
        <v>932.74</v>
      </c>
      <c r="F342" s="17">
        <v>994.5</v>
      </c>
      <c r="G342" s="17">
        <v>920.89</v>
      </c>
      <c r="H342" s="17">
        <v>846.63999999999976</v>
      </c>
      <c r="I342" s="17">
        <v>938.71</v>
      </c>
      <c r="J342" s="17">
        <v>1068.68</v>
      </c>
      <c r="K342" s="17">
        <v>988.05000000000018</v>
      </c>
      <c r="L342" s="17">
        <v>471.13</v>
      </c>
      <c r="M342" s="17">
        <v>444.69000000000011</v>
      </c>
      <c r="N342" s="17">
        <v>459.22</v>
      </c>
      <c r="O342" s="17">
        <v>521.50000000000011</v>
      </c>
      <c r="P342" s="17">
        <v>532.90000000000009</v>
      </c>
      <c r="Q342" s="17">
        <v>480.53000000000003</v>
      </c>
      <c r="R342" s="17">
        <v>413.30000000000007</v>
      </c>
      <c r="S342" s="17">
        <v>451.25</v>
      </c>
      <c r="T342" s="17">
        <v>472.82</v>
      </c>
      <c r="U342" s="17">
        <v>475.61999999999989</v>
      </c>
      <c r="V342" s="17">
        <v>495.74</v>
      </c>
      <c r="W342" s="17">
        <v>495.54000000000008</v>
      </c>
      <c r="X342" s="17">
        <v>466.97999999999996</v>
      </c>
      <c r="Y342" s="17">
        <v>493.49</v>
      </c>
      <c r="Z342" s="17">
        <v>493.39</v>
      </c>
      <c r="AA342" s="17">
        <v>512.66999999999996</v>
      </c>
      <c r="AB342" s="17">
        <v>519.68000000000006</v>
      </c>
      <c r="AC342" s="17">
        <v>473.66000000000008</v>
      </c>
      <c r="AD342" s="17">
        <v>506.59</v>
      </c>
      <c r="AE342" s="17">
        <v>378.53</v>
      </c>
      <c r="AF342" s="17">
        <v>454.05000000000007</v>
      </c>
      <c r="AG342" s="17">
        <v>473.18000000000006</v>
      </c>
      <c r="AH342" s="17">
        <v>494.11</v>
      </c>
      <c r="AI342" s="17">
        <v>493.84999999999997</v>
      </c>
      <c r="AJ342" s="17">
        <v>463.05</v>
      </c>
      <c r="AK342" s="17">
        <v>449.08</v>
      </c>
      <c r="AL342" s="17">
        <v>488.95</v>
      </c>
      <c r="AM342" s="17">
        <v>501.13000000000005</v>
      </c>
      <c r="AN342" s="17">
        <v>521.66</v>
      </c>
      <c r="AO342" s="17">
        <v>493.1</v>
      </c>
      <c r="AP342" s="17">
        <v>356.55</v>
      </c>
      <c r="AQ342" s="17">
        <v>319.57000000000005</v>
      </c>
      <c r="AR342" s="17">
        <v>477.54999999999995</v>
      </c>
      <c r="AS342" s="17">
        <v>477.15999999999997</v>
      </c>
      <c r="AT342" s="17">
        <v>495.62</v>
      </c>
      <c r="AU342" s="17">
        <v>498.45</v>
      </c>
      <c r="AV342" s="17">
        <v>468.05999999999995</v>
      </c>
      <c r="AW342" s="17">
        <v>490.53</v>
      </c>
      <c r="AX342" s="17">
        <v>494.03999999999996</v>
      </c>
      <c r="AY342" s="17">
        <v>503.92000000000007</v>
      </c>
      <c r="AZ342" s="17">
        <v>522.5</v>
      </c>
      <c r="BA342" s="17">
        <v>476.55999999999995</v>
      </c>
      <c r="BB342" s="17">
        <v>430.69</v>
      </c>
      <c r="BC342" s="17">
        <v>422.02</v>
      </c>
      <c r="BD342" s="17">
        <v>485.62</v>
      </c>
      <c r="BE342" s="17">
        <v>473.47</v>
      </c>
      <c r="BF342" s="17">
        <v>491.91999999999996</v>
      </c>
      <c r="BG342" s="17">
        <v>496.59</v>
      </c>
      <c r="BH342" s="17">
        <v>459.27000000000004</v>
      </c>
      <c r="BI342" s="17">
        <v>421.69</v>
      </c>
      <c r="BJ342" s="17">
        <v>443.08</v>
      </c>
      <c r="BK342" s="17">
        <v>504.09999999999997</v>
      </c>
      <c r="BL342" s="17">
        <v>526.03</v>
      </c>
      <c r="BM342" s="17">
        <v>479.46999999999997</v>
      </c>
      <c r="BN342" s="17">
        <v>425.88999999999993</v>
      </c>
      <c r="BO342" s="17">
        <v>430.92999999999995</v>
      </c>
      <c r="BP342" s="17">
        <v>464.28</v>
      </c>
      <c r="BQ342" s="17">
        <v>479.34999999999997</v>
      </c>
      <c r="BR342" s="17">
        <v>503.86000000000007</v>
      </c>
      <c r="BS342" s="17">
        <v>507.53000000000003</v>
      </c>
      <c r="BT342" s="17">
        <v>474.56</v>
      </c>
      <c r="BU342" s="17">
        <v>524.34</v>
      </c>
      <c r="BV342" s="17">
        <v>495.06</v>
      </c>
      <c r="BW342" s="17">
        <v>532.27</v>
      </c>
      <c r="BX342" s="17">
        <v>549.77</v>
      </c>
      <c r="BY342" s="17">
        <v>465.4</v>
      </c>
      <c r="BZ342" s="17">
        <v>356.97</v>
      </c>
      <c r="CA342" s="17">
        <v>407.94999999999993</v>
      </c>
      <c r="CB342" s="17">
        <v>491.96999999999997</v>
      </c>
      <c r="CC342" s="17">
        <v>493.33999999999992</v>
      </c>
      <c r="CD342" s="17">
        <v>569.99</v>
      </c>
      <c r="CE342" s="17">
        <v>566.55999999999995</v>
      </c>
      <c r="CF342" s="17">
        <v>502.33000000000004</v>
      </c>
      <c r="CG342" s="17">
        <v>468.87</v>
      </c>
      <c r="CH342" s="17">
        <v>541.37</v>
      </c>
      <c r="CI342" s="17">
        <v>563.69000000000005</v>
      </c>
      <c r="CJ342" s="17">
        <v>580.36</v>
      </c>
      <c r="CK342" s="17">
        <v>545.27</v>
      </c>
      <c r="CL342" s="17">
        <v>539.23</v>
      </c>
      <c r="CM342" s="17">
        <v>411.46000000000004</v>
      </c>
      <c r="CN342" s="17">
        <v>511.36</v>
      </c>
      <c r="CO342" s="17">
        <v>551.13</v>
      </c>
      <c r="CP342" s="17">
        <v>612.97</v>
      </c>
      <c r="CQ342" s="17">
        <v>601</v>
      </c>
      <c r="CR342" s="17">
        <v>549.19000000000005</v>
      </c>
      <c r="CS342" s="17">
        <v>540.6400000000001</v>
      </c>
      <c r="CT342" s="17">
        <v>554.13</v>
      </c>
      <c r="CU342" s="17">
        <v>603.04000000000008</v>
      </c>
      <c r="CV342" s="17">
        <v>623.5</v>
      </c>
      <c r="CW342" s="17">
        <v>508.77000000000004</v>
      </c>
      <c r="CX342" s="17">
        <v>496.76</v>
      </c>
      <c r="CY342" s="17">
        <v>526.90000000000009</v>
      </c>
      <c r="CZ342" s="17">
        <v>564.1</v>
      </c>
      <c r="DA342" s="17">
        <v>569.20000000000005</v>
      </c>
      <c r="DB342" s="17">
        <v>621.74</v>
      </c>
      <c r="DC342" s="17">
        <v>622.52</v>
      </c>
      <c r="DD342" s="17">
        <v>554.18999999999994</v>
      </c>
      <c r="DE342" s="17">
        <v>496.51999999999992</v>
      </c>
      <c r="DF342" s="17">
        <v>559.11</v>
      </c>
      <c r="DG342" s="17">
        <v>591.20999999999992</v>
      </c>
      <c r="DH342" s="17">
        <v>613.5</v>
      </c>
      <c r="DI342" s="17">
        <v>557.96</v>
      </c>
      <c r="DJ342" s="17">
        <v>600.28</v>
      </c>
      <c r="DK342" s="17">
        <v>430.77</v>
      </c>
      <c r="DL342" s="17">
        <v>535.33000000000015</v>
      </c>
      <c r="DM342" s="17">
        <v>569.67999999999995</v>
      </c>
      <c r="DN342" s="17">
        <v>613.52</v>
      </c>
      <c r="DO342" s="17">
        <v>618.11</v>
      </c>
      <c r="DP342" s="17">
        <v>548.45000000000005</v>
      </c>
      <c r="DQ342" s="17">
        <v>559.70000000000005</v>
      </c>
      <c r="DR342" s="17">
        <v>561.91</v>
      </c>
      <c r="DS342" s="17">
        <v>588.47</v>
      </c>
      <c r="DT342" s="17">
        <v>612.85</v>
      </c>
      <c r="DU342" s="17">
        <v>551.79999999999995</v>
      </c>
      <c r="DV342" s="17">
        <v>555.29999999999995</v>
      </c>
      <c r="DW342" s="17">
        <v>456.45000000000005</v>
      </c>
      <c r="DX342" s="17">
        <v>552.94000000000005</v>
      </c>
      <c r="DY342" s="17">
        <v>558.93000000000006</v>
      </c>
      <c r="DZ342" s="17">
        <v>595.62</v>
      </c>
      <c r="EA342" s="17">
        <v>596.99</v>
      </c>
      <c r="EB342" s="17">
        <v>539.02</v>
      </c>
      <c r="EC342" s="17">
        <v>498.20000000000005</v>
      </c>
      <c r="ED342" s="17">
        <v>525.83000000000004</v>
      </c>
      <c r="EE342" s="17">
        <v>576.96</v>
      </c>
      <c r="EF342" s="17">
        <v>608.71</v>
      </c>
      <c r="EG342" s="17">
        <v>573.5100000000001</v>
      </c>
      <c r="EH342" s="17">
        <v>402.17</v>
      </c>
      <c r="EI342" s="17">
        <v>375.65000000000003</v>
      </c>
      <c r="EJ342" s="17">
        <v>537.72</v>
      </c>
      <c r="EK342" s="17">
        <v>548.12</v>
      </c>
      <c r="EL342" s="17">
        <v>597.4899999999999</v>
      </c>
      <c r="EM342" s="17">
        <v>588.8599999999999</v>
      </c>
      <c r="EN342" s="17">
        <v>545.46999999999991</v>
      </c>
      <c r="EO342" s="17">
        <v>537.19000000000005</v>
      </c>
      <c r="EP342" s="17">
        <v>546.05999999999995</v>
      </c>
      <c r="EQ342" s="17">
        <v>581.30999999999995</v>
      </c>
      <c r="ER342" s="17">
        <v>604.19999999999993</v>
      </c>
      <c r="ES342" s="17">
        <v>542.25</v>
      </c>
      <c r="ET342" s="17">
        <v>528.5</v>
      </c>
      <c r="EU342" s="17">
        <v>447.46</v>
      </c>
      <c r="EV342" s="17">
        <v>533.1</v>
      </c>
      <c r="EW342" s="17">
        <v>543.04999999999995</v>
      </c>
      <c r="EX342" s="17">
        <v>585.24</v>
      </c>
      <c r="EY342" s="17">
        <v>580.77</v>
      </c>
      <c r="EZ342" s="17">
        <v>533.75</v>
      </c>
      <c r="FA342" s="17">
        <v>467.61</v>
      </c>
      <c r="FB342" s="17">
        <v>480.16999999999996</v>
      </c>
      <c r="FC342" s="17">
        <v>575.37</v>
      </c>
      <c r="FD342" s="17">
        <v>587.64</v>
      </c>
      <c r="FE342" s="17">
        <v>534.66000000000008</v>
      </c>
      <c r="FF342" s="17">
        <v>467.3</v>
      </c>
      <c r="FG342" s="17">
        <v>477.42999999999995</v>
      </c>
      <c r="FH342" s="17">
        <v>504.22000000000008</v>
      </c>
      <c r="FI342" s="17">
        <v>542.77</v>
      </c>
      <c r="FJ342" s="17">
        <v>581</v>
      </c>
      <c r="FK342" s="17">
        <v>577.28</v>
      </c>
      <c r="FL342" s="17">
        <v>531.70000000000005</v>
      </c>
      <c r="FM342" s="17">
        <v>524.83000000000004</v>
      </c>
      <c r="FN342" s="17">
        <v>535.1</v>
      </c>
      <c r="FO342" s="17">
        <v>569.75</v>
      </c>
      <c r="FP342" s="17">
        <v>585.09</v>
      </c>
      <c r="FQ342" s="17">
        <v>537</v>
      </c>
      <c r="FR342" s="17">
        <v>503.08</v>
      </c>
      <c r="FS342" s="17">
        <v>525.06999999999994</v>
      </c>
      <c r="FT342" s="17">
        <v>501.65000000000003</v>
      </c>
      <c r="FU342" s="17">
        <v>540.29999999999995</v>
      </c>
      <c r="FV342" s="17">
        <v>576.83999999999992</v>
      </c>
      <c r="FW342" s="17">
        <v>578.74</v>
      </c>
      <c r="FX342" s="17">
        <v>493.56999999999994</v>
      </c>
      <c r="FY342" s="17">
        <v>364.57</v>
      </c>
      <c r="FZ342" s="17">
        <v>435.55</v>
      </c>
      <c r="GA342" s="17">
        <v>569.69000000000005</v>
      </c>
    </row>
    <row r="343" spans="2:183">
      <c r="B343" s="96" t="s">
        <v>54</v>
      </c>
      <c r="C343" s="166" t="s">
        <v>47</v>
      </c>
      <c r="D343" s="178">
        <v>38747.86</v>
      </c>
      <c r="E343" s="179">
        <v>34707.42</v>
      </c>
      <c r="F343" s="179">
        <v>37005.19</v>
      </c>
      <c r="G343" s="179">
        <v>34266.560000000005</v>
      </c>
      <c r="H343" s="179">
        <v>42425.43</v>
      </c>
      <c r="I343" s="179">
        <v>47038.669999999991</v>
      </c>
      <c r="J343" s="179">
        <v>53551.7</v>
      </c>
      <c r="K343" s="179">
        <v>49511.139999999992</v>
      </c>
      <c r="L343" s="179">
        <v>23608.53</v>
      </c>
      <c r="M343" s="179">
        <v>16546.52</v>
      </c>
      <c r="N343" s="179">
        <v>17087.46</v>
      </c>
      <c r="O343" s="179">
        <v>19404.920000000002</v>
      </c>
      <c r="P343" s="179">
        <v>19829.310000000001</v>
      </c>
      <c r="Q343" s="179">
        <v>17880.37</v>
      </c>
      <c r="R343" s="179">
        <v>15378.679999999998</v>
      </c>
      <c r="S343" s="179">
        <v>16790.800000000003</v>
      </c>
      <c r="T343" s="179">
        <v>23693.41</v>
      </c>
      <c r="U343" s="179">
        <v>23832.52</v>
      </c>
      <c r="V343" s="179">
        <v>24840.959999999999</v>
      </c>
      <c r="W343" s="179">
        <v>24831.269999999997</v>
      </c>
      <c r="X343" s="179">
        <v>23400.55</v>
      </c>
      <c r="Y343" s="179">
        <v>18363</v>
      </c>
      <c r="Z343" s="179">
        <v>18358.93</v>
      </c>
      <c r="AA343" s="179">
        <v>19076.439999999999</v>
      </c>
      <c r="AB343" s="179">
        <v>19337.189999999999</v>
      </c>
      <c r="AC343" s="179">
        <v>17625.329999999998</v>
      </c>
      <c r="AD343" s="179">
        <v>18850.21</v>
      </c>
      <c r="AE343" s="179">
        <v>14085.05</v>
      </c>
      <c r="AF343" s="179">
        <v>22752.14</v>
      </c>
      <c r="AG343" s="179">
        <v>23710.84</v>
      </c>
      <c r="AH343" s="179">
        <v>24760.140000000003</v>
      </c>
      <c r="AI343" s="179">
        <v>24747.050000000003</v>
      </c>
      <c r="AJ343" s="179">
        <v>23203.63</v>
      </c>
      <c r="AK343" s="179">
        <v>16710.490000000002</v>
      </c>
      <c r="AL343" s="179">
        <v>18193.650000000001</v>
      </c>
      <c r="AM343" s="179">
        <v>18647.169999999998</v>
      </c>
      <c r="AN343" s="179">
        <v>19411.090000000004</v>
      </c>
      <c r="AO343" s="179">
        <v>18348.12</v>
      </c>
      <c r="AP343" s="179">
        <v>13267.179999999998</v>
      </c>
      <c r="AQ343" s="179">
        <v>11891.34</v>
      </c>
      <c r="AR343" s="179">
        <v>23930.73</v>
      </c>
      <c r="AS343" s="179">
        <v>23910.809999999998</v>
      </c>
      <c r="AT343" s="179">
        <v>24835.479999999996</v>
      </c>
      <c r="AU343" s="179">
        <v>24977.040000000001</v>
      </c>
      <c r="AV343" s="179">
        <v>23454.219999999998</v>
      </c>
      <c r="AW343" s="179">
        <v>18252.36</v>
      </c>
      <c r="AX343" s="179">
        <v>18383.349999999999</v>
      </c>
      <c r="AY343" s="179">
        <v>18750.79</v>
      </c>
      <c r="AZ343" s="179">
        <v>19907.300000000003</v>
      </c>
      <c r="BA343" s="179">
        <v>18157</v>
      </c>
      <c r="BB343" s="179">
        <v>16409.14</v>
      </c>
      <c r="BC343" s="179">
        <v>16079.08</v>
      </c>
      <c r="BD343" s="179">
        <v>24916.710000000003</v>
      </c>
      <c r="BE343" s="179">
        <v>24293.280000000002</v>
      </c>
      <c r="BF343" s="179">
        <v>25240.44</v>
      </c>
      <c r="BG343" s="179">
        <v>25480.11</v>
      </c>
      <c r="BH343" s="179">
        <v>23565.47</v>
      </c>
      <c r="BI343" s="179">
        <v>16066.57</v>
      </c>
      <c r="BJ343" s="179">
        <v>16881.599999999999</v>
      </c>
      <c r="BK343" s="179">
        <v>19206.170000000002</v>
      </c>
      <c r="BL343" s="179">
        <v>20546.830000000002</v>
      </c>
      <c r="BM343" s="179">
        <v>18727.980000000003</v>
      </c>
      <c r="BN343" s="179">
        <v>16635.72</v>
      </c>
      <c r="BO343" s="179">
        <v>16832.060000000001</v>
      </c>
      <c r="BP343" s="179">
        <v>24420.670000000002</v>
      </c>
      <c r="BQ343" s="179">
        <v>25213.160000000003</v>
      </c>
      <c r="BR343" s="179">
        <v>26503.040000000001</v>
      </c>
      <c r="BS343" s="179">
        <v>26696.059999999998</v>
      </c>
      <c r="BT343" s="179">
        <v>24962.1</v>
      </c>
      <c r="BU343" s="179">
        <v>20480.800000000003</v>
      </c>
      <c r="BV343" s="179">
        <v>19337.099999999999</v>
      </c>
      <c r="BW343" s="179">
        <v>20790.229999999996</v>
      </c>
      <c r="BX343" s="179">
        <v>22034.410000000003</v>
      </c>
      <c r="BY343" s="179">
        <v>18653.060000000001</v>
      </c>
      <c r="BZ343" s="179">
        <v>14307.26</v>
      </c>
      <c r="CA343" s="179">
        <v>16350.46</v>
      </c>
      <c r="CB343" s="179">
        <v>26551.660000000003</v>
      </c>
      <c r="CC343" s="179">
        <v>26625.340000000004</v>
      </c>
      <c r="CD343" s="179">
        <v>30761.700000000004</v>
      </c>
      <c r="CE343" s="179">
        <v>30576.619999999995</v>
      </c>
      <c r="CF343" s="179">
        <v>27110.6</v>
      </c>
      <c r="CG343" s="179">
        <v>18792.16</v>
      </c>
      <c r="CH343" s="179">
        <v>21698.170000000002</v>
      </c>
      <c r="CI343" s="179">
        <v>22592.589999999997</v>
      </c>
      <c r="CJ343" s="179">
        <v>23875.61</v>
      </c>
      <c r="CK343" s="179">
        <v>22432.81</v>
      </c>
      <c r="CL343" s="179">
        <v>22184.240000000002</v>
      </c>
      <c r="CM343" s="179">
        <v>16927.23</v>
      </c>
      <c r="CN343" s="179">
        <v>28329.390000000003</v>
      </c>
      <c r="CO343" s="179">
        <v>30532.46</v>
      </c>
      <c r="CP343" s="179">
        <v>33958.19</v>
      </c>
      <c r="CQ343" s="179">
        <v>33295.51</v>
      </c>
      <c r="CR343" s="179">
        <v>30425.64</v>
      </c>
      <c r="CS343" s="179">
        <v>22242.04</v>
      </c>
      <c r="CT343" s="179">
        <v>22796.710000000003</v>
      </c>
      <c r="CU343" s="179">
        <v>24809.3</v>
      </c>
      <c r="CV343" s="179">
        <v>26337.140000000003</v>
      </c>
      <c r="CW343" s="179">
        <v>21490.520000000004</v>
      </c>
      <c r="CX343" s="179">
        <v>20983.22</v>
      </c>
      <c r="CY343" s="179">
        <v>22256.02</v>
      </c>
      <c r="CZ343" s="179">
        <v>32091.919999999998</v>
      </c>
      <c r="DA343" s="179">
        <v>32381.199999999997</v>
      </c>
      <c r="DB343" s="179">
        <v>35371.089999999997</v>
      </c>
      <c r="DC343" s="179">
        <v>35415.56</v>
      </c>
      <c r="DD343" s="179">
        <v>31528.410000000003</v>
      </c>
      <c r="DE343" s="179">
        <v>20972.92</v>
      </c>
      <c r="DF343" s="179">
        <v>23617.040000000001</v>
      </c>
      <c r="DG343" s="179">
        <v>24972.48</v>
      </c>
      <c r="DH343" s="179">
        <v>26619.749999999996</v>
      </c>
      <c r="DI343" s="179">
        <v>24209.78</v>
      </c>
      <c r="DJ343" s="179">
        <v>26045.9</v>
      </c>
      <c r="DK343" s="179">
        <v>18690.57</v>
      </c>
      <c r="DL343" s="179">
        <v>31278.71</v>
      </c>
      <c r="DM343" s="179">
        <v>33286.19</v>
      </c>
      <c r="DN343" s="179">
        <v>35848.22</v>
      </c>
      <c r="DO343" s="179">
        <v>36117.269999999997</v>
      </c>
      <c r="DP343" s="179">
        <v>32045.87</v>
      </c>
      <c r="DQ343" s="179">
        <v>24285.420000000002</v>
      </c>
      <c r="DR343" s="179">
        <v>24381.49</v>
      </c>
      <c r="DS343" s="179">
        <v>25534.110000000004</v>
      </c>
      <c r="DT343" s="179">
        <v>27315.21</v>
      </c>
      <c r="DU343" s="179">
        <v>24593.969999999998</v>
      </c>
      <c r="DV343" s="179">
        <v>24749.329999999998</v>
      </c>
      <c r="DW343" s="179">
        <v>20343.579999999998</v>
      </c>
      <c r="DX343" s="179">
        <v>33188.060000000005</v>
      </c>
      <c r="DY343" s="179">
        <v>33547.450000000004</v>
      </c>
      <c r="DZ343" s="179">
        <v>35749.68</v>
      </c>
      <c r="EA343" s="179">
        <v>35831.79</v>
      </c>
      <c r="EB343" s="179">
        <v>32352.07</v>
      </c>
      <c r="EC343" s="179">
        <v>22205.47</v>
      </c>
      <c r="ED343" s="179">
        <v>23436.14</v>
      </c>
      <c r="EE343" s="179">
        <v>25715.149999999998</v>
      </c>
      <c r="EF343" s="179">
        <v>27872.62</v>
      </c>
      <c r="EG343" s="179">
        <v>26260.84</v>
      </c>
      <c r="EH343" s="179">
        <v>18415.5</v>
      </c>
      <c r="EI343" s="179">
        <v>17200.949999999997</v>
      </c>
      <c r="EJ343" s="179">
        <v>33161.06</v>
      </c>
      <c r="EK343" s="179">
        <v>33803.19</v>
      </c>
      <c r="EL343" s="179">
        <v>36846.75</v>
      </c>
      <c r="EM343" s="179">
        <v>36314.86</v>
      </c>
      <c r="EN343" s="179">
        <v>33638.619999999995</v>
      </c>
      <c r="EO343" s="179">
        <v>24597.7</v>
      </c>
      <c r="EP343" s="179">
        <v>25004.260000000002</v>
      </c>
      <c r="EQ343" s="179">
        <v>26618.34</v>
      </c>
      <c r="ER343" s="179">
        <v>28439.39</v>
      </c>
      <c r="ES343" s="179">
        <v>25523.629999999994</v>
      </c>
      <c r="ET343" s="179">
        <v>24876.779999999995</v>
      </c>
      <c r="EU343" s="179">
        <v>21061.65</v>
      </c>
      <c r="EV343" s="179">
        <v>33786.959999999999</v>
      </c>
      <c r="EW343" s="179">
        <v>34418.5</v>
      </c>
      <c r="EX343" s="179">
        <v>37092.68</v>
      </c>
      <c r="EY343" s="179">
        <v>36809.06</v>
      </c>
      <c r="EZ343" s="179">
        <v>33829.57</v>
      </c>
      <c r="FA343" s="179">
        <v>22009.75</v>
      </c>
      <c r="FB343" s="179">
        <v>22601.329999999998</v>
      </c>
      <c r="FC343" s="179">
        <v>27082.790000000005</v>
      </c>
      <c r="FD343" s="179">
        <v>28436.31</v>
      </c>
      <c r="FE343" s="179">
        <v>25872.059999999998</v>
      </c>
      <c r="FF343" s="179">
        <v>22612.550000000003</v>
      </c>
      <c r="FG343" s="179">
        <v>23103.319999999996</v>
      </c>
      <c r="FH343" s="179">
        <v>32859.64</v>
      </c>
      <c r="FI343" s="179">
        <v>35371.97</v>
      </c>
      <c r="FJ343" s="179">
        <v>37863.369999999995</v>
      </c>
      <c r="FK343" s="179">
        <v>37621.99</v>
      </c>
      <c r="FL343" s="179">
        <v>34650.44</v>
      </c>
      <c r="FM343" s="179">
        <v>25395.59</v>
      </c>
      <c r="FN343" s="179">
        <v>25893.869999999995</v>
      </c>
      <c r="FO343" s="179">
        <v>27570.42</v>
      </c>
      <c r="FP343" s="179">
        <v>29113.820000000003</v>
      </c>
      <c r="FQ343" s="179">
        <v>26720.960000000003</v>
      </c>
      <c r="FR343" s="179">
        <v>25033.32</v>
      </c>
      <c r="FS343" s="179">
        <v>26127.39</v>
      </c>
      <c r="FT343" s="179">
        <v>33621.35</v>
      </c>
      <c r="FU343" s="179">
        <v>36210.909999999996</v>
      </c>
      <c r="FV343" s="179">
        <v>38660.019999999997</v>
      </c>
      <c r="FW343" s="179">
        <v>38786.85</v>
      </c>
      <c r="FX343" s="179">
        <v>33080.01</v>
      </c>
      <c r="FY343" s="179">
        <v>18140.61</v>
      </c>
      <c r="FZ343" s="179">
        <v>21672.58</v>
      </c>
      <c r="GA343" s="179">
        <v>28348.22</v>
      </c>
    </row>
    <row r="344" spans="2:183">
      <c r="B344" s="180" t="s">
        <v>54</v>
      </c>
      <c r="C344" s="181" t="s">
        <v>48</v>
      </c>
      <c r="D344" s="94">
        <v>0.18007228622236998</v>
      </c>
      <c r="E344" s="95">
        <v>0.17972131600474101</v>
      </c>
      <c r="F344" s="95">
        <v>0.17892339912455868</v>
      </c>
      <c r="G344" s="95">
        <v>0.18950356310952293</v>
      </c>
      <c r="H344" s="95">
        <v>0.17072906657296866</v>
      </c>
      <c r="I344" s="95">
        <v>0.17510221165606257</v>
      </c>
      <c r="J344" s="95">
        <v>0.18520173865973968</v>
      </c>
      <c r="K344" s="95">
        <v>0.17569697255693936</v>
      </c>
      <c r="L344" s="95">
        <v>0.11964587426796183</v>
      </c>
      <c r="M344" s="95">
        <v>0.15575810051404487</v>
      </c>
      <c r="N344" s="95">
        <v>0.14024114042964234</v>
      </c>
      <c r="O344" s="95">
        <v>0.12592621082386082</v>
      </c>
      <c r="P344" s="95">
        <v>0.12609189855115288</v>
      </c>
      <c r="Q344" s="95">
        <v>0.12602021782009698</v>
      </c>
      <c r="R344" s="95">
        <v>0.11395454475628783</v>
      </c>
      <c r="S344" s="95">
        <v>0.12226404679203981</v>
      </c>
      <c r="T344" s="95">
        <v>0.12393556600879818</v>
      </c>
      <c r="U344" s="95">
        <v>0.12033985724538314</v>
      </c>
      <c r="V344" s="95">
        <v>0.12050357411512784</v>
      </c>
      <c r="W344" s="95">
        <v>0.12044781093140329</v>
      </c>
      <c r="X344" s="95">
        <v>0.11976427718904147</v>
      </c>
      <c r="Y344" s="95">
        <v>0.13138184730888178</v>
      </c>
      <c r="Z344" s="95">
        <v>0.12581206493665079</v>
      </c>
      <c r="AA344" s="95">
        <v>0.12573650953872509</v>
      </c>
      <c r="AB344" s="95">
        <v>0.12477428523759113</v>
      </c>
      <c r="AC344" s="95">
        <v>0.12511160755203524</v>
      </c>
      <c r="AD344" s="95">
        <v>0.12496378467056335</v>
      </c>
      <c r="AE344" s="95">
        <v>0.11077783040063711</v>
      </c>
      <c r="AF344" s="95">
        <v>0.12361146035783939</v>
      </c>
      <c r="AG344" s="95">
        <v>0.11985921337506222</v>
      </c>
      <c r="AH344" s="95">
        <v>0.12007097000859554</v>
      </c>
      <c r="AI344" s="95">
        <v>0.1201952018267704</v>
      </c>
      <c r="AJ344" s="95">
        <v>0.11926599556936293</v>
      </c>
      <c r="AK344" s="95">
        <v>0.14556891094091565</v>
      </c>
      <c r="AL344" s="95">
        <v>0.12506082023953111</v>
      </c>
      <c r="AM344" s="95">
        <v>0.12469613187102285</v>
      </c>
      <c r="AN344" s="95">
        <v>0.12477772383284794</v>
      </c>
      <c r="AO344" s="95">
        <v>0.12513973646447046</v>
      </c>
      <c r="AP344" s="95">
        <v>0.10508605343066271</v>
      </c>
      <c r="AQ344" s="95">
        <v>0.10693650032508939</v>
      </c>
      <c r="AR344" s="95">
        <v>0.12171075304079138</v>
      </c>
      <c r="AS344" s="95">
        <v>0.1199668321728406</v>
      </c>
      <c r="AT344" s="95">
        <v>0.11999291770141855</v>
      </c>
      <c r="AU344" s="95">
        <v>0.12046142562393602</v>
      </c>
      <c r="AV344" s="95">
        <v>0.11956939170409289</v>
      </c>
      <c r="AW344" s="95">
        <v>0.1309887732396556</v>
      </c>
      <c r="AX344" s="95">
        <v>0.12487718760578392</v>
      </c>
      <c r="AY344" s="95">
        <v>0.12470291356521263</v>
      </c>
      <c r="AZ344" s="95">
        <v>0.12474080472262718</v>
      </c>
      <c r="BA344" s="95">
        <v>0.1251815182580131</v>
      </c>
      <c r="BB344" s="95">
        <v>0.11571083307486416</v>
      </c>
      <c r="BC344" s="95">
        <v>0.12497791334770895</v>
      </c>
      <c r="BD344" s="95">
        <v>0.11965810386307153</v>
      </c>
      <c r="BE344" s="95">
        <v>0.1197579514921691</v>
      </c>
      <c r="BF344" s="95">
        <v>0.11995157333184399</v>
      </c>
      <c r="BG344" s="95">
        <v>0.12033788096984446</v>
      </c>
      <c r="BH344" s="95">
        <v>0.11998794351989035</v>
      </c>
      <c r="BI344" s="95">
        <v>0.16080060174941591</v>
      </c>
      <c r="BJ344" s="95">
        <v>0.14138358132872816</v>
      </c>
      <c r="BK344" s="95">
        <v>0.12462164931544023</v>
      </c>
      <c r="BL344" s="95">
        <v>0.12510101271199706</v>
      </c>
      <c r="BM344" s="95">
        <v>0.12560063831959165</v>
      </c>
      <c r="BN344" s="95">
        <v>0.11490183103644871</v>
      </c>
      <c r="BO344" s="95">
        <v>0.12707875281869263</v>
      </c>
      <c r="BP344" s="95">
        <v>0.1257513692047727</v>
      </c>
      <c r="BQ344" s="95">
        <v>0.12028502147489126</v>
      </c>
      <c r="BR344" s="95">
        <v>0.12047094311911319</v>
      </c>
      <c r="BS344" s="95">
        <v>0.12074426715840438</v>
      </c>
      <c r="BT344" s="95">
        <v>0.11985859393442977</v>
      </c>
      <c r="BU344" s="95">
        <v>0.12627550916735597</v>
      </c>
      <c r="BV344" s="95">
        <v>0.13207364451068673</v>
      </c>
      <c r="BW344" s="95">
        <v>0.12611183709403281</v>
      </c>
      <c r="BX344" s="95">
        <v>0.1269727403346915</v>
      </c>
      <c r="BY344" s="95">
        <v>0.12299697061421337</v>
      </c>
      <c r="BZ344" s="95">
        <v>0.10304297298406766</v>
      </c>
      <c r="CA344" s="95">
        <v>0.1169069736148884</v>
      </c>
      <c r="CB344" s="95">
        <v>0.12467058887868962</v>
      </c>
      <c r="CC344" s="95">
        <v>0.12047209922689067</v>
      </c>
      <c r="CD344" s="95">
        <v>0.13028250572460515</v>
      </c>
      <c r="CE344" s="95">
        <v>0.12948932322464413</v>
      </c>
      <c r="CF344" s="95">
        <v>0.12112697869119932</v>
      </c>
      <c r="CG344" s="95">
        <v>0.15668643522234069</v>
      </c>
      <c r="CH344" s="95">
        <v>0.12851049845873391</v>
      </c>
      <c r="CI344" s="95">
        <v>0.12776376286455399</v>
      </c>
      <c r="CJ344" s="95">
        <v>0.12992195477408608</v>
      </c>
      <c r="CK344" s="95">
        <v>0.13060803317466557</v>
      </c>
      <c r="CL344" s="95">
        <v>0.12511538929369842</v>
      </c>
      <c r="CM344" s="95">
        <v>0.11787472973821282</v>
      </c>
      <c r="CN344" s="95">
        <v>0.12240588645350288</v>
      </c>
      <c r="CO344" s="95">
        <v>0.12966892781501391</v>
      </c>
      <c r="CP344" s="95">
        <v>0.13687713476116747</v>
      </c>
      <c r="CQ344" s="95">
        <v>0.13441550067565988</v>
      </c>
      <c r="CR344" s="95">
        <v>0.12941227409475353</v>
      </c>
      <c r="CS344" s="95">
        <v>0.13492060514212292</v>
      </c>
      <c r="CT344" s="95">
        <v>0.12946140854482094</v>
      </c>
      <c r="CU344" s="95">
        <v>0.134664335672214</v>
      </c>
      <c r="CV344" s="95">
        <v>0.13809709789458194</v>
      </c>
      <c r="CW344" s="95">
        <v>0.13265297171069979</v>
      </c>
      <c r="CX344" s="95">
        <v>0.1380310220915433</v>
      </c>
      <c r="CY344" s="95">
        <v>0.15238137544450053</v>
      </c>
      <c r="CZ344" s="95">
        <v>0.12910070208582383</v>
      </c>
      <c r="DA344" s="95">
        <v>0.13280215736778003</v>
      </c>
      <c r="DB344" s="95">
        <v>0.13682094229923575</v>
      </c>
      <c r="DC344" s="95">
        <v>0.13645016740023572</v>
      </c>
      <c r="DD344" s="95">
        <v>0.1311092510021776</v>
      </c>
      <c r="DE344" s="95">
        <v>0.16526264837864091</v>
      </c>
      <c r="DF344" s="95">
        <v>0.13006860899866099</v>
      </c>
      <c r="DG344" s="95">
        <v>0.13298678729446961</v>
      </c>
      <c r="DH344" s="95">
        <v>0.13643932258269978</v>
      </c>
      <c r="DI344" s="95">
        <v>0.13708686940695766</v>
      </c>
      <c r="DJ344" s="95">
        <v>0.13443626462088717</v>
      </c>
      <c r="DK344" s="95">
        <v>0.11831762570284342</v>
      </c>
      <c r="DL344" s="95">
        <v>0.13385635705119681</v>
      </c>
      <c r="DM344" s="95">
        <v>0.13324472057322811</v>
      </c>
      <c r="DN344" s="95">
        <v>0.13589243230655546</v>
      </c>
      <c r="DO344" s="95">
        <v>0.13608285665539546</v>
      </c>
      <c r="DP344" s="95">
        <v>0.1302582094627914</v>
      </c>
      <c r="DQ344" s="95">
        <v>0.13858301491830557</v>
      </c>
      <c r="DR344" s="95">
        <v>0.13067827190621598</v>
      </c>
      <c r="DS344" s="95">
        <v>0.13261556134483479</v>
      </c>
      <c r="DT344" s="95">
        <v>0.1363249079746533</v>
      </c>
      <c r="DU344" s="95">
        <v>0.1360912748938885</v>
      </c>
      <c r="DV344" s="95">
        <v>0.13049746954937133</v>
      </c>
      <c r="DW344" s="95">
        <v>0.12764415053586844</v>
      </c>
      <c r="DX344" s="95">
        <v>0.12977978366439538</v>
      </c>
      <c r="DY344" s="95">
        <v>0.13171937984669313</v>
      </c>
      <c r="DZ344" s="95">
        <v>0.13291447532929698</v>
      </c>
      <c r="EA344" s="95">
        <v>0.13405349348756151</v>
      </c>
      <c r="EB344" s="95">
        <v>0.12854069051578665</v>
      </c>
      <c r="EC344" s="95">
        <v>0.15986618757275314</v>
      </c>
      <c r="ED344" s="95">
        <v>0.13970526228074195</v>
      </c>
      <c r="EE344" s="95">
        <v>0.13072239072293171</v>
      </c>
      <c r="EF344" s="95">
        <v>0.13558629535174724</v>
      </c>
      <c r="EG344" s="95">
        <v>0.13647057477534066</v>
      </c>
      <c r="EH344" s="95">
        <v>0.11204761305583122</v>
      </c>
      <c r="EI344" s="95">
        <v>0.11619880364693681</v>
      </c>
      <c r="EJ344" s="95">
        <v>0.12584336182532563</v>
      </c>
      <c r="EK344" s="95">
        <v>0.12965594702085612</v>
      </c>
      <c r="EL344" s="95">
        <v>0.13356984242575734</v>
      </c>
      <c r="EM344" s="95">
        <v>0.13255261092554302</v>
      </c>
      <c r="EN344" s="95">
        <v>0.12926170242707252</v>
      </c>
      <c r="EO344" s="95">
        <v>0.13456987733771181</v>
      </c>
      <c r="EP344" s="95">
        <v>0.12861046618930505</v>
      </c>
      <c r="EQ344" s="95">
        <v>0.131116886916504</v>
      </c>
      <c r="ER344" s="95">
        <v>0.13553005084522463</v>
      </c>
      <c r="ES344" s="95">
        <v>0.13482440179003444</v>
      </c>
      <c r="ET344" s="95">
        <v>0.12793806823376791</v>
      </c>
      <c r="EU344" s="95">
        <v>0.1267527792121125</v>
      </c>
      <c r="EV344" s="95">
        <v>0.1249860656713926</v>
      </c>
      <c r="EW344" s="95">
        <v>0.12918183198751759</v>
      </c>
      <c r="EX344" s="95">
        <v>0.13238646338096807</v>
      </c>
      <c r="EY344" s="95">
        <v>0.13145256030909053</v>
      </c>
      <c r="EZ344" s="95">
        <v>0.12799176325343767</v>
      </c>
      <c r="FA344" s="95">
        <v>0.15968860840885118</v>
      </c>
      <c r="FB344" s="95">
        <v>0.15086451964601214</v>
      </c>
      <c r="FC344" s="95">
        <v>0.13091880857235524</v>
      </c>
      <c r="FD344" s="95">
        <v>0.13446172509835277</v>
      </c>
      <c r="FE344" s="95">
        <v>0.13489268615834363</v>
      </c>
      <c r="FF344" s="95">
        <v>0.12158978321512186</v>
      </c>
      <c r="FG344" s="95">
        <v>0.13407332797831004</v>
      </c>
      <c r="FH344" s="95">
        <v>0.13067698145575404</v>
      </c>
      <c r="FI344" s="95">
        <v>0.13032958845450765</v>
      </c>
      <c r="FJ344" s="95">
        <v>0.13276800366978989</v>
      </c>
      <c r="FK344" s="95">
        <v>0.13173114732102817</v>
      </c>
      <c r="FL344" s="95">
        <v>0.12877435590625</v>
      </c>
      <c r="FM344" s="95">
        <v>0.13366827870828124</v>
      </c>
      <c r="FN344" s="95">
        <v>0.12843436023472896</v>
      </c>
      <c r="FO344" s="95">
        <v>0.13136376483906473</v>
      </c>
      <c r="FP344" s="95">
        <v>0.13425862212289177</v>
      </c>
      <c r="FQ344" s="95">
        <v>0.13553795945565184</v>
      </c>
      <c r="FR344" s="95">
        <v>0.16441028437441443</v>
      </c>
      <c r="FS344" s="95">
        <v>0.1309410495599316</v>
      </c>
      <c r="FT344" s="95">
        <v>0.13008672346232528</v>
      </c>
      <c r="FU344" s="95">
        <v>0.13043292150790003</v>
      </c>
      <c r="FV344" s="95">
        <v>0.13190573991678042</v>
      </c>
      <c r="FW344" s="95">
        <v>0.13246731545979579</v>
      </c>
      <c r="FX344" s="95">
        <v>0.12515943154755313</v>
      </c>
      <c r="FY344" s="95">
        <v>0.10641790002846417</v>
      </c>
      <c r="FZ344" s="95">
        <v>0.1177972809620785</v>
      </c>
      <c r="GA344" s="95">
        <v>0.1312276204764673</v>
      </c>
    </row>
    <row r="345" spans="2:183">
      <c r="B345" s="44" t="s">
        <v>54</v>
      </c>
      <c r="C345" s="651" t="s">
        <v>94</v>
      </c>
      <c r="D345" s="182"/>
      <c r="E345" s="182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  <c r="X345" s="182"/>
      <c r="Y345" s="182"/>
      <c r="Z345" s="182"/>
      <c r="AA345" s="182"/>
      <c r="AB345" s="182"/>
      <c r="AC345" s="182"/>
      <c r="AD345" s="182"/>
      <c r="AE345" s="182"/>
      <c r="AF345" s="182"/>
      <c r="AG345" s="182"/>
      <c r="AH345" s="182"/>
      <c r="AI345" s="182"/>
      <c r="AJ345" s="182"/>
      <c r="AK345" s="182"/>
      <c r="AL345" s="182"/>
      <c r="AM345" s="182"/>
      <c r="AN345" s="182"/>
      <c r="AO345" s="182"/>
      <c r="AP345" s="182"/>
      <c r="AQ345" s="182"/>
      <c r="AR345" s="182"/>
      <c r="AS345" s="182"/>
      <c r="AT345" s="182"/>
      <c r="AU345" s="182"/>
      <c r="AV345" s="182"/>
      <c r="AW345" s="182"/>
      <c r="AX345" s="182"/>
      <c r="AY345" s="182"/>
      <c r="AZ345" s="182"/>
      <c r="BA345" s="182"/>
      <c r="BB345" s="182"/>
      <c r="BC345" s="182"/>
      <c r="BD345" s="182"/>
      <c r="BE345" s="182"/>
      <c r="BF345" s="182"/>
      <c r="BG345" s="182"/>
      <c r="BH345" s="182"/>
      <c r="BI345" s="182"/>
      <c r="BJ345" s="182"/>
      <c r="BK345" s="182"/>
      <c r="BL345" s="182"/>
      <c r="BM345" s="182"/>
      <c r="BN345" s="182"/>
      <c r="BO345" s="182"/>
      <c r="BP345" s="182"/>
      <c r="BQ345" s="182"/>
      <c r="BR345" s="182"/>
      <c r="BS345" s="182"/>
      <c r="BT345" s="182"/>
      <c r="BU345" s="182"/>
      <c r="BV345" s="182"/>
      <c r="BW345" s="182"/>
      <c r="BX345" s="182"/>
      <c r="BY345" s="182"/>
      <c r="BZ345" s="182"/>
      <c r="CA345" s="182"/>
      <c r="CB345" s="182"/>
      <c r="CC345" s="182"/>
      <c r="CD345" s="182"/>
      <c r="CE345" s="182"/>
      <c r="CF345" s="182"/>
      <c r="CG345" s="182"/>
      <c r="CH345" s="182"/>
      <c r="CI345" s="182"/>
      <c r="CJ345" s="182"/>
      <c r="CK345" s="182"/>
      <c r="CL345" s="182"/>
      <c r="CM345" s="182"/>
      <c r="CN345" s="182"/>
      <c r="CO345" s="182"/>
      <c r="CP345" s="182"/>
      <c r="CQ345" s="182"/>
      <c r="CR345" s="182"/>
      <c r="CS345" s="182"/>
      <c r="CT345" s="182"/>
      <c r="CU345" s="182"/>
      <c r="CV345" s="182"/>
      <c r="CW345" s="182"/>
      <c r="CX345" s="182"/>
      <c r="CY345" s="182"/>
      <c r="CZ345" s="182"/>
      <c r="DA345" s="182"/>
      <c r="DB345" s="182"/>
      <c r="DC345" s="182"/>
      <c r="DD345" s="182"/>
      <c r="DE345" s="182"/>
      <c r="DF345" s="182"/>
      <c r="DG345" s="182"/>
      <c r="DH345" s="182"/>
      <c r="DI345" s="182"/>
      <c r="DJ345" s="182"/>
      <c r="DK345" s="182"/>
      <c r="DL345" s="182"/>
      <c r="DM345" s="182"/>
      <c r="DN345" s="182"/>
      <c r="DO345" s="182"/>
      <c r="DP345" s="182"/>
      <c r="DQ345" s="182"/>
      <c r="DR345" s="182"/>
      <c r="DS345" s="182"/>
      <c r="DT345" s="182"/>
      <c r="DU345" s="182"/>
      <c r="DV345" s="182"/>
      <c r="DW345" s="182"/>
      <c r="DX345" s="182"/>
      <c r="DY345" s="182"/>
      <c r="DZ345" s="182"/>
      <c r="EA345" s="182"/>
      <c r="EB345" s="182"/>
      <c r="EC345" s="182"/>
      <c r="ED345" s="182"/>
      <c r="EE345" s="182"/>
      <c r="EF345" s="182"/>
      <c r="EG345" s="182"/>
      <c r="EH345" s="182"/>
      <c r="EI345" s="182"/>
      <c r="EJ345" s="182"/>
      <c r="EK345" s="182"/>
      <c r="EL345" s="182"/>
      <c r="EM345" s="182"/>
      <c r="EN345" s="182"/>
      <c r="EO345" s="182"/>
      <c r="EP345" s="182"/>
      <c r="EQ345" s="182"/>
      <c r="ER345" s="182"/>
      <c r="ES345" s="182"/>
      <c r="ET345" s="182"/>
      <c r="EU345" s="182"/>
      <c r="EV345" s="182"/>
      <c r="EW345" s="182"/>
      <c r="EX345" s="182"/>
      <c r="EY345" s="182"/>
      <c r="EZ345" s="182"/>
      <c r="FA345" s="182"/>
      <c r="FB345" s="182"/>
      <c r="FC345" s="182"/>
      <c r="FD345" s="182"/>
      <c r="FE345" s="182"/>
      <c r="FF345" s="182"/>
      <c r="FG345" s="182"/>
      <c r="FH345" s="182"/>
      <c r="FI345" s="182"/>
      <c r="FJ345" s="182"/>
      <c r="FK345" s="182"/>
      <c r="FL345" s="182"/>
      <c r="FM345" s="182"/>
      <c r="FN345" s="182"/>
      <c r="FO345" s="182"/>
      <c r="FP345" s="182"/>
      <c r="FQ345" s="182"/>
      <c r="FR345" s="182"/>
      <c r="FS345" s="182"/>
      <c r="FT345" s="182"/>
      <c r="FU345" s="182"/>
      <c r="FV345" s="182"/>
      <c r="FW345" s="182"/>
      <c r="FX345" s="182"/>
      <c r="FY345" s="182"/>
      <c r="FZ345" s="182"/>
      <c r="GA345" s="182"/>
    </row>
    <row r="346" spans="2:183">
      <c r="B346" s="43" t="s">
        <v>54</v>
      </c>
      <c r="C346" s="652" t="s">
        <v>49</v>
      </c>
      <c r="D346" s="17">
        <v>744</v>
      </c>
      <c r="E346" s="17">
        <v>672</v>
      </c>
      <c r="F346" s="17">
        <v>744</v>
      </c>
      <c r="G346" s="17">
        <v>720</v>
      </c>
      <c r="H346" s="17">
        <v>744</v>
      </c>
      <c r="I346" s="17">
        <v>720</v>
      </c>
      <c r="J346" s="17">
        <v>744</v>
      </c>
      <c r="K346" s="17">
        <v>744</v>
      </c>
      <c r="L346" s="17">
        <v>720</v>
      </c>
      <c r="M346" s="17">
        <v>744</v>
      </c>
      <c r="N346" s="17">
        <v>720</v>
      </c>
      <c r="O346" s="17">
        <v>744</v>
      </c>
      <c r="P346" s="17">
        <v>744</v>
      </c>
      <c r="Q346" s="17">
        <v>672</v>
      </c>
      <c r="R346" s="17">
        <v>744</v>
      </c>
      <c r="S346" s="17">
        <v>720</v>
      </c>
      <c r="T346" s="17">
        <v>744</v>
      </c>
      <c r="U346" s="17">
        <v>720</v>
      </c>
      <c r="V346" s="17">
        <v>744</v>
      </c>
      <c r="W346" s="17">
        <v>744</v>
      </c>
      <c r="X346" s="17">
        <v>720</v>
      </c>
      <c r="Y346" s="17">
        <v>744</v>
      </c>
      <c r="Z346" s="17">
        <v>720</v>
      </c>
      <c r="AA346" s="17">
        <v>744</v>
      </c>
      <c r="AB346" s="17">
        <v>744</v>
      </c>
      <c r="AC346" s="17">
        <v>672</v>
      </c>
      <c r="AD346" s="17">
        <v>744</v>
      </c>
      <c r="AE346" s="17">
        <v>720</v>
      </c>
      <c r="AF346" s="17">
        <v>744</v>
      </c>
      <c r="AG346" s="17">
        <v>720</v>
      </c>
      <c r="AH346" s="17">
        <v>744</v>
      </c>
      <c r="AI346" s="17">
        <v>744</v>
      </c>
      <c r="AJ346" s="17">
        <v>720</v>
      </c>
      <c r="AK346" s="17">
        <v>744</v>
      </c>
      <c r="AL346" s="17">
        <v>720</v>
      </c>
      <c r="AM346" s="17">
        <v>744</v>
      </c>
      <c r="AN346" s="17">
        <v>744</v>
      </c>
      <c r="AO346" s="17">
        <v>696</v>
      </c>
      <c r="AP346" s="17">
        <v>744</v>
      </c>
      <c r="AQ346" s="17">
        <v>720</v>
      </c>
      <c r="AR346" s="17">
        <v>744</v>
      </c>
      <c r="AS346" s="17">
        <v>720</v>
      </c>
      <c r="AT346" s="17">
        <v>744</v>
      </c>
      <c r="AU346" s="17">
        <v>744</v>
      </c>
      <c r="AV346" s="17">
        <v>720</v>
      </c>
      <c r="AW346" s="17">
        <v>744</v>
      </c>
      <c r="AX346" s="17">
        <v>720</v>
      </c>
      <c r="AY346" s="17">
        <v>744</v>
      </c>
      <c r="AZ346" s="17">
        <v>744</v>
      </c>
      <c r="BA346" s="17">
        <v>672</v>
      </c>
      <c r="BB346" s="17">
        <v>744</v>
      </c>
      <c r="BC346" s="17">
        <v>720</v>
      </c>
      <c r="BD346" s="17">
        <v>744</v>
      </c>
      <c r="BE346" s="17">
        <v>720</v>
      </c>
      <c r="BF346" s="17">
        <v>744</v>
      </c>
      <c r="BG346" s="17">
        <v>744</v>
      </c>
      <c r="BH346" s="17">
        <v>720</v>
      </c>
      <c r="BI346" s="17">
        <v>744</v>
      </c>
      <c r="BJ346" s="17">
        <v>720</v>
      </c>
      <c r="BK346" s="17">
        <v>744</v>
      </c>
      <c r="BL346" s="17">
        <v>744</v>
      </c>
      <c r="BM346" s="17">
        <v>672</v>
      </c>
      <c r="BN346" s="17">
        <v>744</v>
      </c>
      <c r="BO346" s="17">
        <v>720</v>
      </c>
      <c r="BP346" s="17">
        <v>744</v>
      </c>
      <c r="BQ346" s="17">
        <v>720</v>
      </c>
      <c r="BR346" s="17">
        <v>744</v>
      </c>
      <c r="BS346" s="17">
        <v>744</v>
      </c>
      <c r="BT346" s="17">
        <v>720</v>
      </c>
      <c r="BU346" s="17">
        <v>744</v>
      </c>
      <c r="BV346" s="17">
        <v>720</v>
      </c>
      <c r="BW346" s="17">
        <v>744</v>
      </c>
      <c r="BX346" s="17">
        <v>744</v>
      </c>
      <c r="BY346" s="17">
        <v>672</v>
      </c>
      <c r="BZ346" s="17">
        <v>744</v>
      </c>
      <c r="CA346" s="17">
        <v>720</v>
      </c>
      <c r="CB346" s="17">
        <v>744</v>
      </c>
      <c r="CC346" s="17">
        <v>720</v>
      </c>
      <c r="CD346" s="17">
        <v>744</v>
      </c>
      <c r="CE346" s="17">
        <v>744</v>
      </c>
      <c r="CF346" s="17">
        <v>720</v>
      </c>
      <c r="CG346" s="17">
        <v>744</v>
      </c>
      <c r="CH346" s="17">
        <v>720</v>
      </c>
      <c r="CI346" s="17">
        <v>744</v>
      </c>
      <c r="CJ346" s="17">
        <v>744</v>
      </c>
      <c r="CK346" s="17">
        <v>696</v>
      </c>
      <c r="CL346" s="17">
        <v>744</v>
      </c>
      <c r="CM346" s="17">
        <v>720</v>
      </c>
      <c r="CN346" s="17">
        <v>744</v>
      </c>
      <c r="CO346" s="17">
        <v>720</v>
      </c>
      <c r="CP346" s="17">
        <v>744</v>
      </c>
      <c r="CQ346" s="17">
        <v>744</v>
      </c>
      <c r="CR346" s="17">
        <v>720</v>
      </c>
      <c r="CS346" s="17">
        <v>744</v>
      </c>
      <c r="CT346" s="17">
        <v>720</v>
      </c>
      <c r="CU346" s="17">
        <v>744</v>
      </c>
      <c r="CV346" s="17">
        <v>744</v>
      </c>
      <c r="CW346" s="17">
        <v>672</v>
      </c>
      <c r="CX346" s="17">
        <v>744</v>
      </c>
      <c r="CY346" s="17">
        <v>720</v>
      </c>
      <c r="CZ346" s="17">
        <v>744</v>
      </c>
      <c r="DA346" s="17">
        <v>720</v>
      </c>
      <c r="DB346" s="17">
        <v>744</v>
      </c>
      <c r="DC346" s="17">
        <v>744</v>
      </c>
      <c r="DD346" s="17">
        <v>720</v>
      </c>
      <c r="DE346" s="17">
        <v>744</v>
      </c>
      <c r="DF346" s="17">
        <v>720</v>
      </c>
      <c r="DG346" s="17">
        <v>744</v>
      </c>
      <c r="DH346" s="17">
        <v>744</v>
      </c>
      <c r="DI346" s="17">
        <v>672</v>
      </c>
      <c r="DJ346" s="17">
        <v>744</v>
      </c>
      <c r="DK346" s="17">
        <v>720</v>
      </c>
      <c r="DL346" s="17">
        <v>744</v>
      </c>
      <c r="DM346" s="17">
        <v>720</v>
      </c>
      <c r="DN346" s="17">
        <v>744</v>
      </c>
      <c r="DO346" s="17">
        <v>744</v>
      </c>
      <c r="DP346" s="17">
        <v>720</v>
      </c>
      <c r="DQ346" s="17">
        <v>744</v>
      </c>
      <c r="DR346" s="17">
        <v>720</v>
      </c>
      <c r="DS346" s="17">
        <v>744</v>
      </c>
      <c r="DT346" s="17">
        <v>744</v>
      </c>
      <c r="DU346" s="17">
        <v>672</v>
      </c>
      <c r="DV346" s="17">
        <v>744</v>
      </c>
      <c r="DW346" s="17">
        <v>720</v>
      </c>
      <c r="DX346" s="17">
        <v>744</v>
      </c>
      <c r="DY346" s="17">
        <v>720</v>
      </c>
      <c r="DZ346" s="17">
        <v>744</v>
      </c>
      <c r="EA346" s="17">
        <v>744</v>
      </c>
      <c r="EB346" s="17">
        <v>720</v>
      </c>
      <c r="EC346" s="17">
        <v>744</v>
      </c>
      <c r="ED346" s="17">
        <v>720</v>
      </c>
      <c r="EE346" s="17">
        <v>744</v>
      </c>
      <c r="EF346" s="17">
        <v>744</v>
      </c>
      <c r="EG346" s="17">
        <v>696</v>
      </c>
      <c r="EH346" s="17">
        <v>744</v>
      </c>
      <c r="EI346" s="17">
        <v>720</v>
      </c>
      <c r="EJ346" s="17">
        <v>744</v>
      </c>
      <c r="EK346" s="17">
        <v>720</v>
      </c>
      <c r="EL346" s="17">
        <v>744</v>
      </c>
      <c r="EM346" s="17">
        <v>744</v>
      </c>
      <c r="EN346" s="17">
        <v>720</v>
      </c>
      <c r="EO346" s="17">
        <v>744</v>
      </c>
      <c r="EP346" s="17">
        <v>720</v>
      </c>
      <c r="EQ346" s="17">
        <v>744</v>
      </c>
      <c r="ER346" s="17">
        <v>744</v>
      </c>
      <c r="ES346" s="17">
        <v>672</v>
      </c>
      <c r="ET346" s="17">
        <v>744</v>
      </c>
      <c r="EU346" s="17">
        <v>720</v>
      </c>
      <c r="EV346" s="17">
        <v>744</v>
      </c>
      <c r="EW346" s="17">
        <v>720</v>
      </c>
      <c r="EX346" s="17">
        <v>744</v>
      </c>
      <c r="EY346" s="17">
        <v>744</v>
      </c>
      <c r="EZ346" s="17">
        <v>720</v>
      </c>
      <c r="FA346" s="17">
        <v>744</v>
      </c>
      <c r="FB346" s="17">
        <v>720</v>
      </c>
      <c r="FC346" s="17">
        <v>744</v>
      </c>
      <c r="FD346" s="17">
        <v>744</v>
      </c>
      <c r="FE346" s="17">
        <v>672</v>
      </c>
      <c r="FF346" s="17">
        <v>744</v>
      </c>
      <c r="FG346" s="17">
        <v>720</v>
      </c>
      <c r="FH346" s="17">
        <v>744</v>
      </c>
      <c r="FI346" s="17">
        <v>720</v>
      </c>
      <c r="FJ346" s="17">
        <v>744</v>
      </c>
      <c r="FK346" s="17">
        <v>744</v>
      </c>
      <c r="FL346" s="17">
        <v>720</v>
      </c>
      <c r="FM346" s="17">
        <v>744</v>
      </c>
      <c r="FN346" s="17">
        <v>720</v>
      </c>
      <c r="FO346" s="17">
        <v>744</v>
      </c>
      <c r="FP346" s="17">
        <v>744</v>
      </c>
      <c r="FQ346" s="17">
        <v>672</v>
      </c>
      <c r="FR346" s="17">
        <v>744</v>
      </c>
      <c r="FS346" s="17">
        <v>720</v>
      </c>
      <c r="FT346" s="17">
        <v>744</v>
      </c>
      <c r="FU346" s="17">
        <v>720</v>
      </c>
      <c r="FV346" s="17">
        <v>744</v>
      </c>
      <c r="FW346" s="17">
        <v>744</v>
      </c>
      <c r="FX346" s="17">
        <v>720</v>
      </c>
      <c r="FY346" s="17">
        <v>744</v>
      </c>
      <c r="FZ346" s="17">
        <v>720</v>
      </c>
      <c r="GA346" s="17">
        <v>744</v>
      </c>
    </row>
    <row r="347" spans="2:183">
      <c r="B347" s="43" t="s">
        <v>54</v>
      </c>
      <c r="C347" s="653" t="s">
        <v>50</v>
      </c>
      <c r="D347" s="85">
        <v>29761846.359999999</v>
      </c>
      <c r="E347" s="85">
        <v>26685475.52</v>
      </c>
      <c r="F347" s="85">
        <v>28630739.009999998</v>
      </c>
      <c r="G347" s="85">
        <v>24705367.890000001</v>
      </c>
      <c r="H347" s="85">
        <v>25434413.559999999</v>
      </c>
      <c r="I347" s="85">
        <v>27622586.439999998</v>
      </c>
      <c r="J347" s="85">
        <v>29940501.899999999</v>
      </c>
      <c r="K347" s="85">
        <v>28969014.090000004</v>
      </c>
      <c r="L347" s="85">
        <v>20360409.869999997</v>
      </c>
      <c r="M347" s="85">
        <v>15220101.32</v>
      </c>
      <c r="N347" s="85">
        <v>17346153.050000001</v>
      </c>
      <c r="O347" s="85">
        <v>21425389.289999999</v>
      </c>
      <c r="P347" s="85">
        <v>22868769.57</v>
      </c>
      <c r="Q347" s="85">
        <v>20543871.91</v>
      </c>
      <c r="R347" s="85">
        <v>19632099.390000001</v>
      </c>
      <c r="S347" s="85">
        <v>19899656.399999999</v>
      </c>
      <c r="T347" s="85">
        <v>20470418.600000001</v>
      </c>
      <c r="U347" s="85">
        <v>21386491.040000003</v>
      </c>
      <c r="V347" s="85">
        <v>22197361.259999998</v>
      </c>
      <c r="W347" s="85">
        <v>22197147.060000002</v>
      </c>
      <c r="X347" s="85">
        <v>21075427.770000003</v>
      </c>
      <c r="Y347" s="85">
        <v>20479365.960000001</v>
      </c>
      <c r="Z347" s="85">
        <v>21162018.18</v>
      </c>
      <c r="AA347" s="85">
        <v>22012975.25</v>
      </c>
      <c r="AB347" s="85">
        <v>23969618.900000002</v>
      </c>
      <c r="AC347" s="85">
        <v>21678917.829999998</v>
      </c>
      <c r="AD347" s="85">
        <v>23251749.890000001</v>
      </c>
      <c r="AE347" s="85">
        <v>19710562.75</v>
      </c>
      <c r="AF347" s="85">
        <v>21236257.32</v>
      </c>
      <c r="AG347" s="85">
        <v>22838570.060000002</v>
      </c>
      <c r="AH347" s="85">
        <v>23918856.849999998</v>
      </c>
      <c r="AI347" s="85">
        <v>23884371.289999999</v>
      </c>
      <c r="AJ347" s="85">
        <v>22506562.780000001</v>
      </c>
      <c r="AK347" s="85">
        <v>18304071.220000003</v>
      </c>
      <c r="AL347" s="85">
        <v>22779307.790000003</v>
      </c>
      <c r="AM347" s="85">
        <v>23328825.460000001</v>
      </c>
      <c r="AN347" s="85">
        <v>24836154.739999998</v>
      </c>
      <c r="AO347" s="85">
        <v>23382560.91</v>
      </c>
      <c r="AP347" s="85">
        <v>20126188.990000002</v>
      </c>
      <c r="AQ347" s="85">
        <v>17686064.810000002</v>
      </c>
      <c r="AR347" s="85">
        <v>23292487.25</v>
      </c>
      <c r="AS347" s="85">
        <v>23627898.16</v>
      </c>
      <c r="AT347" s="85">
        <v>24573257.739999998</v>
      </c>
      <c r="AU347" s="85">
        <v>24604335.420000002</v>
      </c>
      <c r="AV347" s="85">
        <v>23299058.189999998</v>
      </c>
      <c r="AW347" s="85">
        <v>22442042.210000001</v>
      </c>
      <c r="AX347" s="85">
        <v>23476587.490000002</v>
      </c>
      <c r="AY347" s="85">
        <v>24106060.93</v>
      </c>
      <c r="AZ347" s="85">
        <v>26003096.380000003</v>
      </c>
      <c r="BA347" s="85">
        <v>23618404.970000003</v>
      </c>
      <c r="BB347" s="85">
        <v>23199556.010000002</v>
      </c>
      <c r="BC347" s="85">
        <v>20879156.84</v>
      </c>
      <c r="BD347" s="85">
        <v>25295429.27</v>
      </c>
      <c r="BE347" s="85">
        <v>24632731.530000001</v>
      </c>
      <c r="BF347" s="85">
        <v>25478814.630000003</v>
      </c>
      <c r="BG347" s="85">
        <v>25612085.100000001</v>
      </c>
      <c r="BH347" s="85">
        <v>23891199.709999997</v>
      </c>
      <c r="BI347" s="85">
        <v>16678952.799999999</v>
      </c>
      <c r="BJ347" s="85">
        <v>19794918.729999997</v>
      </c>
      <c r="BK347" s="85">
        <v>25202531.449999999</v>
      </c>
      <c r="BL347" s="85">
        <v>26916248.120000001</v>
      </c>
      <c r="BM347" s="85">
        <v>24494512.199999999</v>
      </c>
      <c r="BN347" s="85">
        <v>23664580.27</v>
      </c>
      <c r="BO347" s="85">
        <v>21567968.990000006</v>
      </c>
      <c r="BP347" s="85">
        <v>23580299.669999998</v>
      </c>
      <c r="BQ347" s="85">
        <v>25528632.550000001</v>
      </c>
      <c r="BR347" s="85">
        <v>26801155.050000001</v>
      </c>
      <c r="BS347" s="85">
        <v>26934787.59</v>
      </c>
      <c r="BT347" s="85">
        <v>25402238.290000003</v>
      </c>
      <c r="BU347" s="85">
        <v>26648012.169999998</v>
      </c>
      <c r="BV347" s="85">
        <v>24251036.25</v>
      </c>
      <c r="BW347" s="85">
        <v>27139972.830000002</v>
      </c>
      <c r="BX347" s="85">
        <v>28521673.27</v>
      </c>
      <c r="BY347" s="85">
        <v>24984036.809999999</v>
      </c>
      <c r="BZ347" s="85">
        <v>22708675.300000001</v>
      </c>
      <c r="CA347" s="85">
        <v>22949457.330000002</v>
      </c>
      <c r="CB347" s="85">
        <v>25961221.84</v>
      </c>
      <c r="CC347" s="85">
        <v>26927689.27</v>
      </c>
      <c r="CD347" s="85">
        <v>29132282.709999997</v>
      </c>
      <c r="CE347" s="85">
        <v>29199073</v>
      </c>
      <c r="CF347" s="85">
        <v>27386748.5</v>
      </c>
      <c r="CG347" s="85">
        <v>20132559.099999998</v>
      </c>
      <c r="CH347" s="85">
        <v>27881502.09</v>
      </c>
      <c r="CI347" s="85">
        <v>29244880.260000002</v>
      </c>
      <c r="CJ347" s="85">
        <v>30981553.210000001</v>
      </c>
      <c r="CK347" s="85">
        <v>29017035.23</v>
      </c>
      <c r="CL347" s="85">
        <v>29738137.240000002</v>
      </c>
      <c r="CM347" s="85">
        <v>23935686.689999998</v>
      </c>
      <c r="CN347" s="85">
        <v>28758211.41</v>
      </c>
      <c r="CO347" s="85">
        <v>29571094.950000003</v>
      </c>
      <c r="CP347" s="85">
        <v>31501637.920000002</v>
      </c>
      <c r="CQ347" s="85">
        <v>31382414.320000004</v>
      </c>
      <c r="CR347" s="85">
        <v>29691233.100000001</v>
      </c>
      <c r="CS347" s="85">
        <v>27934034.879999999</v>
      </c>
      <c r="CT347" s="85">
        <v>29651405.07</v>
      </c>
      <c r="CU347" s="85">
        <v>31188491.57</v>
      </c>
      <c r="CV347" s="85">
        <v>32614693.489999998</v>
      </c>
      <c r="CW347" s="85">
        <v>27790463.039999999</v>
      </c>
      <c r="CX347" s="85">
        <v>25851940.540000003</v>
      </c>
      <c r="CY347" s="85">
        <v>24668729.570000004</v>
      </c>
      <c r="CZ347" s="85">
        <v>31388246.119999997</v>
      </c>
      <c r="DA347" s="85">
        <v>30887065.919999998</v>
      </c>
      <c r="DB347" s="85">
        <v>33514789.309999999</v>
      </c>
      <c r="DC347" s="85">
        <v>33568581.009999998</v>
      </c>
      <c r="DD347" s="85">
        <v>30457910.590000004</v>
      </c>
      <c r="DE347" s="85">
        <v>22189097.810000002</v>
      </c>
      <c r="DF347" s="85">
        <v>30694816.629999999</v>
      </c>
      <c r="DG347" s="85">
        <v>31855720.909999996</v>
      </c>
      <c r="DH347" s="85">
        <v>33687748.780000001</v>
      </c>
      <c r="DI347" s="85">
        <v>30420489.059999999</v>
      </c>
      <c r="DJ347" s="85">
        <v>33307646.070000004</v>
      </c>
      <c r="DK347" s="85">
        <v>27054669.130000003</v>
      </c>
      <c r="DL347" s="85">
        <v>29801542.440000001</v>
      </c>
      <c r="DM347" s="85">
        <v>32016778.219999999</v>
      </c>
      <c r="DN347" s="85">
        <v>34433604.909999996</v>
      </c>
      <c r="DO347" s="85">
        <v>34613437.109999999</v>
      </c>
      <c r="DP347" s="85">
        <v>31505458.370000001</v>
      </c>
      <c r="DQ347" s="85">
        <v>30287758.390000001</v>
      </c>
      <c r="DR347" s="85">
        <v>31814243.330000002</v>
      </c>
      <c r="DS347" s="85">
        <v>33041300.120000001</v>
      </c>
      <c r="DT347" s="85">
        <v>35239728.490000002</v>
      </c>
      <c r="DU347" s="85">
        <v>31767648.73</v>
      </c>
      <c r="DV347" s="85">
        <v>33198326.870000001</v>
      </c>
      <c r="DW347" s="85">
        <v>27818872.050000001</v>
      </c>
      <c r="DX347" s="85">
        <v>33316036.100000001</v>
      </c>
      <c r="DY347" s="85">
        <v>33258124.399999999</v>
      </c>
      <c r="DZ347" s="85">
        <v>35489841.089999996</v>
      </c>
      <c r="EA347" s="85">
        <v>35139029.219999999</v>
      </c>
      <c r="EB347" s="85">
        <v>32760955.709999997</v>
      </c>
      <c r="EC347" s="85">
        <v>24810601.899999999</v>
      </c>
      <c r="ED347" s="85">
        <v>29524230.359999999</v>
      </c>
      <c r="EE347" s="85">
        <v>34333719.579999998</v>
      </c>
      <c r="EF347" s="85">
        <v>35891720.620000005</v>
      </c>
      <c r="EG347" s="85">
        <v>33655655.039999999</v>
      </c>
      <c r="EH347" s="85">
        <v>28552255.960000001</v>
      </c>
      <c r="EI347" s="85">
        <v>25513538.27</v>
      </c>
      <c r="EJ347" s="85">
        <v>33894645.93</v>
      </c>
      <c r="EK347" s="85">
        <v>33842281.189999998</v>
      </c>
      <c r="EL347" s="85">
        <v>36093540.749999993</v>
      </c>
      <c r="EM347" s="85">
        <v>35757320.619999997</v>
      </c>
      <c r="EN347" s="85">
        <v>33726589.969999999</v>
      </c>
      <c r="EO347" s="85">
        <v>31811340.489999998</v>
      </c>
      <c r="EP347" s="85">
        <v>33614408.740000002</v>
      </c>
      <c r="EQ347" s="85">
        <v>35249899.339999996</v>
      </c>
      <c r="ER347" s="85">
        <v>38429748.350000001</v>
      </c>
      <c r="ES347" s="85">
        <v>34675619.990000002</v>
      </c>
      <c r="ET347" s="85">
        <v>35614990.340000004</v>
      </c>
      <c r="EU347" s="85">
        <v>30140173.219999999</v>
      </c>
      <c r="EV347" s="85">
        <v>36587064.340000004</v>
      </c>
      <c r="EW347" s="85">
        <v>36198930.979999997</v>
      </c>
      <c r="EX347" s="85">
        <v>38376952.68</v>
      </c>
      <c r="EY347" s="85">
        <v>38246346.18</v>
      </c>
      <c r="EZ347" s="85">
        <v>35910479.009999998</v>
      </c>
      <c r="FA347" s="85">
        <v>25576413</v>
      </c>
      <c r="FB347" s="85">
        <v>27720891.049999997</v>
      </c>
      <c r="FC347" s="85">
        <v>37793333.259999998</v>
      </c>
      <c r="FD347" s="85">
        <v>42576608.319999993</v>
      </c>
      <c r="FE347" s="85">
        <v>38716124.329999998</v>
      </c>
      <c r="FF347" s="85">
        <v>37468463.740000002</v>
      </c>
      <c r="FG347" s="85">
        <v>34373480.909999996</v>
      </c>
      <c r="FH347" s="85">
        <v>37457978.590000004</v>
      </c>
      <c r="FI347" s="85">
        <v>40738123.5</v>
      </c>
      <c r="FJ347" s="85">
        <v>42945646.990000002</v>
      </c>
      <c r="FK347" s="85">
        <v>43094068.550000004</v>
      </c>
      <c r="FL347" s="85">
        <v>40230016.890000001</v>
      </c>
      <c r="FM347" s="85">
        <v>38245552.080000006</v>
      </c>
      <c r="FN347" s="85">
        <v>40363677.690000005</v>
      </c>
      <c r="FO347" s="85">
        <v>42249604.660000004</v>
      </c>
      <c r="FP347" s="85">
        <v>45617745.960000001</v>
      </c>
      <c r="FQ347" s="85">
        <v>41541514.579999998</v>
      </c>
      <c r="FR347" s="85">
        <v>32671282.550000001</v>
      </c>
      <c r="FS347" s="85">
        <v>41843870.300000004</v>
      </c>
      <c r="FT347" s="85">
        <v>40118761.390000001</v>
      </c>
      <c r="FU347" s="85">
        <v>43493031.910000004</v>
      </c>
      <c r="FV347" s="85">
        <v>45975822.109999999</v>
      </c>
      <c r="FW347" s="85">
        <v>46041859.169999994</v>
      </c>
      <c r="FX347" s="85">
        <v>41287010.619999997</v>
      </c>
      <c r="FY347" s="85">
        <v>35689180.469999999</v>
      </c>
      <c r="FZ347" s="85">
        <v>38544835.82</v>
      </c>
      <c r="GA347" s="85">
        <v>45164463.289999999</v>
      </c>
    </row>
    <row r="348" spans="2:183">
      <c r="B348" s="43" t="s">
        <v>54</v>
      </c>
      <c r="C348" s="653" t="s">
        <v>51</v>
      </c>
      <c r="D348" s="86">
        <v>27.900896202561736</v>
      </c>
      <c r="E348" s="86">
        <v>27.896542542070396</v>
      </c>
      <c r="F348" s="86">
        <v>28.023980047911056</v>
      </c>
      <c r="G348" s="86">
        <v>27.60850858431353</v>
      </c>
      <c r="H348" s="86">
        <v>27.844291003251239</v>
      </c>
      <c r="I348" s="86">
        <v>28.086456742263881</v>
      </c>
      <c r="J348" s="86">
        <v>28.36637837851972</v>
      </c>
      <c r="K348" s="86">
        <v>28.037078154035957</v>
      </c>
      <c r="L348" s="86">
        <v>28.051869880576525</v>
      </c>
      <c r="M348" s="86">
        <v>29.305550341863722</v>
      </c>
      <c r="N348" s="86">
        <v>28.900236334737293</v>
      </c>
      <c r="O348" s="86">
        <v>27.997544689345798</v>
      </c>
      <c r="P348" s="86">
        <v>29.182578625121096</v>
      </c>
      <c r="Q348" s="86">
        <v>29.063417893684409</v>
      </c>
      <c r="R348" s="86">
        <v>29.266460847407039</v>
      </c>
      <c r="S348" s="86">
        <v>29.165595142305644</v>
      </c>
      <c r="T348" s="86">
        <v>29.055207697408818</v>
      </c>
      <c r="U348" s="86">
        <v>29.31865527768301</v>
      </c>
      <c r="V348" s="86">
        <v>29.22175706274108</v>
      </c>
      <c r="W348" s="86">
        <v>29.216168520934062</v>
      </c>
      <c r="X348" s="86">
        <v>29.328621120912835</v>
      </c>
      <c r="Y348" s="86">
        <v>29.619164945095822</v>
      </c>
      <c r="Z348" s="86">
        <v>29.2465558830968</v>
      </c>
      <c r="AA348" s="86">
        <v>29.23969514438804</v>
      </c>
      <c r="AB348" s="86">
        <v>31.158446429979513</v>
      </c>
      <c r="AC348" s="86">
        <v>30.985836336105564</v>
      </c>
      <c r="AD348" s="86">
        <v>31.162651316121529</v>
      </c>
      <c r="AE348" s="86">
        <v>31.216049358275896</v>
      </c>
      <c r="AF348" s="86">
        <v>31.36040580546792</v>
      </c>
      <c r="AG348" s="86">
        <v>31.425580783226518</v>
      </c>
      <c r="AH348" s="86">
        <v>31.55194795695396</v>
      </c>
      <c r="AI348" s="86">
        <v>31.560246866428308</v>
      </c>
      <c r="AJ348" s="86">
        <v>31.542648333352023</v>
      </c>
      <c r="AK348" s="86">
        <v>32.540756178524042</v>
      </c>
      <c r="AL348" s="86">
        <v>31.657056702304825</v>
      </c>
      <c r="AM348" s="86">
        <v>31.565467809916417</v>
      </c>
      <c r="AN348" s="86">
        <v>32.173244484122279</v>
      </c>
      <c r="AO348" s="86">
        <v>32.121243052120768</v>
      </c>
      <c r="AP348" s="86">
        <v>32.11621068144882</v>
      </c>
      <c r="AQ348" s="86">
        <v>32.046701128008586</v>
      </c>
      <c r="AR348" s="86">
        <v>32.244798253977649</v>
      </c>
      <c r="AS348" s="86">
        <v>32.261757418611353</v>
      </c>
      <c r="AT348" s="86">
        <v>32.299590869568078</v>
      </c>
      <c r="AU348" s="86">
        <v>32.281292201828329</v>
      </c>
      <c r="AV348" s="86">
        <v>32.38197570002793</v>
      </c>
      <c r="AW348" s="86">
        <v>32.656279999499432</v>
      </c>
      <c r="AX348" s="86">
        <v>32.218585044451096</v>
      </c>
      <c r="AY348" s="86">
        <v>32.434466028332977</v>
      </c>
      <c r="AZ348" s="86">
        <v>33.547507864695945</v>
      </c>
      <c r="BA348" s="86">
        <v>33.513785951354905</v>
      </c>
      <c r="BB348" s="86">
        <v>33.706512750291814</v>
      </c>
      <c r="BC348" s="86">
        <v>33.441124730662345</v>
      </c>
      <c r="BD348" s="86">
        <v>33.822999605095262</v>
      </c>
      <c r="BE348" s="86">
        <v>33.795225468594367</v>
      </c>
      <c r="BF348" s="86">
        <v>33.69747427002757</v>
      </c>
      <c r="BG348" s="86">
        <v>33.637148100973782</v>
      </c>
      <c r="BH348" s="86">
        <v>33.944599129229069</v>
      </c>
      <c r="BI348" s="86">
        <v>35.040494059969227</v>
      </c>
      <c r="BJ348" s="86">
        <v>34.50756350672895</v>
      </c>
      <c r="BK348" s="86">
        <v>33.8086337933712</v>
      </c>
      <c r="BL348" s="86">
        <v>34.478810394140815</v>
      </c>
      <c r="BM348" s="86">
        <v>34.552114428387043</v>
      </c>
      <c r="BN348" s="86">
        <v>34.449729034573359</v>
      </c>
      <c r="BO348" s="86">
        <v>34.345488417895773</v>
      </c>
      <c r="BP348" s="86">
        <v>34.492295831132431</v>
      </c>
      <c r="BQ348" s="86">
        <v>34.626269290971187</v>
      </c>
      <c r="BR348" s="86">
        <v>34.576354381934436</v>
      </c>
      <c r="BS348" s="86">
        <v>34.570266748643405</v>
      </c>
      <c r="BT348" s="86">
        <v>34.694359098681737</v>
      </c>
      <c r="BU348" s="86">
        <v>34.651568894317151</v>
      </c>
      <c r="BV348" s="86">
        <v>34.943000315554229</v>
      </c>
      <c r="BW348" s="86">
        <v>34.632659322068463</v>
      </c>
      <c r="BX348" s="86">
        <v>35.441146767965733</v>
      </c>
      <c r="BY348" s="86">
        <v>35.465414472320717</v>
      </c>
      <c r="BZ348" s="86">
        <v>35.033083588876863</v>
      </c>
      <c r="CA348" s="86">
        <v>35.263556495973454</v>
      </c>
      <c r="CB348" s="86">
        <v>35.436668876212792</v>
      </c>
      <c r="CC348" s="86">
        <v>35.502314862546918</v>
      </c>
      <c r="CD348" s="86">
        <v>35.952972100384279</v>
      </c>
      <c r="CE348" s="86">
        <v>36.020817535431448</v>
      </c>
      <c r="CF348" s="86">
        <v>35.605589131650014</v>
      </c>
      <c r="CG348" s="86">
        <v>36.76642517988239</v>
      </c>
      <c r="CH348" s="86">
        <v>35.614099927857232</v>
      </c>
      <c r="CI348" s="86">
        <v>35.651854322159835</v>
      </c>
      <c r="CJ348" s="86">
        <v>37.305572166419587</v>
      </c>
      <c r="CK348" s="86">
        <v>37.392720901093242</v>
      </c>
      <c r="CL348" s="86">
        <v>37.084661304675208</v>
      </c>
      <c r="CM348" s="86">
        <v>36.838721502945937</v>
      </c>
      <c r="CN348" s="86">
        <v>37.122160946193787</v>
      </c>
      <c r="CO348" s="86">
        <v>37.556799952977634</v>
      </c>
      <c r="CP348" s="86">
        <v>38.001323028698515</v>
      </c>
      <c r="CQ348" s="86">
        <v>37.911192530818113</v>
      </c>
      <c r="CR348" s="86">
        <v>37.771549625098913</v>
      </c>
      <c r="CS348" s="86">
        <v>37.661067640185308</v>
      </c>
      <c r="CT348" s="86">
        <v>37.298259556993401</v>
      </c>
      <c r="CU348" s="86">
        <v>37.523347887939103</v>
      </c>
      <c r="CV348" s="86">
        <v>38.995132431535964</v>
      </c>
      <c r="CW348" s="86">
        <v>39.059938986552723</v>
      </c>
      <c r="CX348" s="86">
        <v>38.593875720656669</v>
      </c>
      <c r="CY348" s="86">
        <v>38.432271387873726</v>
      </c>
      <c r="CZ348" s="86">
        <v>38.858690196086776</v>
      </c>
      <c r="DA348" s="86">
        <v>38.981347905926</v>
      </c>
      <c r="DB348" s="86">
        <v>40.076296600706307</v>
      </c>
      <c r="DC348" s="86">
        <v>39.930339381312649</v>
      </c>
      <c r="DD348" s="86">
        <v>39.003049758551235</v>
      </c>
      <c r="DE348" s="86">
        <v>40.46935750504565</v>
      </c>
      <c r="DF348" s="86">
        <v>38.494449605216026</v>
      </c>
      <c r="DG348" s="86">
        <v>38.664659932682646</v>
      </c>
      <c r="DH348" s="86">
        <v>40.423053762978434</v>
      </c>
      <c r="DI348" s="86">
        <v>40.328414185510375</v>
      </c>
      <c r="DJ348" s="86">
        <v>40.226644635738417</v>
      </c>
      <c r="DK348" s="86">
        <v>40.021640692839213</v>
      </c>
      <c r="DL348" s="86">
        <v>40.308404524706141</v>
      </c>
      <c r="DM348" s="86">
        <v>40.511260302814811</v>
      </c>
      <c r="DN348" s="86">
        <v>41.3613591728719</v>
      </c>
      <c r="DO348" s="86">
        <v>41.32688255822697</v>
      </c>
      <c r="DP348" s="86">
        <v>40.493053585520649</v>
      </c>
      <c r="DQ348" s="86">
        <v>40.600549749877274</v>
      </c>
      <c r="DR348" s="86">
        <v>39.878816818819388</v>
      </c>
      <c r="DS348" s="86">
        <v>40.166391872820604</v>
      </c>
      <c r="DT348" s="86">
        <v>42.318637380775115</v>
      </c>
      <c r="DU348" s="86">
        <v>42.302074762073829</v>
      </c>
      <c r="DV348" s="86">
        <v>42.060807853239815</v>
      </c>
      <c r="DW348" s="86">
        <v>41.848358460916835</v>
      </c>
      <c r="DX348" s="86">
        <v>42.32055632290097</v>
      </c>
      <c r="DY348" s="86">
        <v>42.433471511449135</v>
      </c>
      <c r="DZ348" s="86">
        <v>42.927888505238897</v>
      </c>
      <c r="EA348" s="86">
        <v>42.723386986789819</v>
      </c>
      <c r="EB348" s="86">
        <v>42.302057981568922</v>
      </c>
      <c r="EC348" s="86">
        <v>43.585746067628115</v>
      </c>
      <c r="ED348" s="86">
        <v>42.507696015618478</v>
      </c>
      <c r="EE348" s="86">
        <v>41.984998024057404</v>
      </c>
      <c r="EF348" s="86">
        <v>43.178966588348345</v>
      </c>
      <c r="EG348" s="86">
        <v>43.269341646027826</v>
      </c>
      <c r="EH348" s="86">
        <v>42.829415486471994</v>
      </c>
      <c r="EI348" s="86">
        <v>42.513271090827395</v>
      </c>
      <c r="EJ348" s="86">
        <v>42.935626036531886</v>
      </c>
      <c r="EK348" s="86">
        <v>43.351413809005315</v>
      </c>
      <c r="EL348" s="86">
        <v>43.701299897139471</v>
      </c>
      <c r="EM348" s="86">
        <v>43.566661725248935</v>
      </c>
      <c r="EN348" s="86">
        <v>43.282726483787364</v>
      </c>
      <c r="EO348" s="86">
        <v>43.177063412910059</v>
      </c>
      <c r="EP348" s="86">
        <v>42.737061993032782</v>
      </c>
      <c r="EQ348" s="86">
        <v>42.925305371494424</v>
      </c>
      <c r="ER348" s="86">
        <v>46.494184111738342</v>
      </c>
      <c r="ES348" s="86">
        <v>46.496586722126352</v>
      </c>
      <c r="ET348" s="86">
        <v>46.423792205824448</v>
      </c>
      <c r="EU348" s="86">
        <v>45.901478722715694</v>
      </c>
      <c r="EV348" s="86">
        <v>46.347352930069896</v>
      </c>
      <c r="EW348" s="86">
        <v>46.566739357092189</v>
      </c>
      <c r="EX348" s="86">
        <v>46.949246024910195</v>
      </c>
      <c r="EY348" s="86">
        <v>46.753946241956676</v>
      </c>
      <c r="EZ348" s="86">
        <v>46.578192554948146</v>
      </c>
      <c r="FA348" s="86">
        <v>47.804520870964268</v>
      </c>
      <c r="FB348" s="86">
        <v>47.400139819078184</v>
      </c>
      <c r="FC348" s="86">
        <v>46.37824396653118</v>
      </c>
      <c r="FD348" s="86">
        <v>52.463219059964111</v>
      </c>
      <c r="FE348" s="86">
        <v>52.598427228388601</v>
      </c>
      <c r="FF348" s="86">
        <v>52.426280184860374</v>
      </c>
      <c r="FG348" s="86">
        <v>51.984309360765117</v>
      </c>
      <c r="FH348" s="86">
        <v>52.385588288199159</v>
      </c>
      <c r="FI348" s="86">
        <v>52.822074778368197</v>
      </c>
      <c r="FJ348" s="86">
        <v>52.934516829157175</v>
      </c>
      <c r="FK348" s="86">
        <v>53.00886982597585</v>
      </c>
      <c r="FL348" s="86">
        <v>52.62017339929055</v>
      </c>
      <c r="FM348" s="86">
        <v>52.630542475516734</v>
      </c>
      <c r="FN348" s="86">
        <v>52.132957060500232</v>
      </c>
      <c r="FO348" s="86">
        <v>52.455856134079468</v>
      </c>
      <c r="FP348" s="86">
        <v>56.470006025332935</v>
      </c>
      <c r="FQ348" s="86">
        <v>56.561700356459149</v>
      </c>
      <c r="FR348" s="86">
        <v>58.485408311296993</v>
      </c>
      <c r="FS348" s="86">
        <v>56.417839412791004</v>
      </c>
      <c r="FT348" s="86">
        <v>56.150381452290198</v>
      </c>
      <c r="FU348" s="86">
        <v>56.813235960310578</v>
      </c>
      <c r="FV348" s="86">
        <v>56.807079736969946</v>
      </c>
      <c r="FW348" s="86">
        <v>56.972375094534549</v>
      </c>
      <c r="FX348" s="86">
        <v>56.597477151689205</v>
      </c>
      <c r="FY348" s="86">
        <v>55.850772682432741</v>
      </c>
      <c r="FZ348" s="86">
        <v>56.026592838676422</v>
      </c>
      <c r="GA348" s="86">
        <v>56.094567796620801</v>
      </c>
    </row>
    <row r="349" spans="2:183">
      <c r="B349" s="43" t="s">
        <v>54</v>
      </c>
      <c r="C349" s="653" t="s">
        <v>52</v>
      </c>
      <c r="D349" s="87">
        <v>41349.120000000003</v>
      </c>
      <c r="E349" s="87">
        <v>37040.439999999995</v>
      </c>
      <c r="F349" s="87">
        <v>39506.76</v>
      </c>
      <c r="G349" s="87">
        <v>36364.180000000008</v>
      </c>
      <c r="H349" s="87">
        <v>47515.63</v>
      </c>
      <c r="I349" s="87">
        <v>49543.099999999991</v>
      </c>
      <c r="J349" s="87">
        <v>56794.92</v>
      </c>
      <c r="K349" s="87">
        <v>52028.029999999992</v>
      </c>
      <c r="L349" s="87">
        <v>25626.039999999997</v>
      </c>
      <c r="M349" s="87">
        <v>17729.310000000001</v>
      </c>
      <c r="N349" s="87">
        <v>18612.09</v>
      </c>
      <c r="O349" s="87">
        <v>21525.93</v>
      </c>
      <c r="P349" s="87">
        <v>22062.79</v>
      </c>
      <c r="Q349" s="87">
        <v>19894.78</v>
      </c>
      <c r="R349" s="87">
        <v>17416.629999999997</v>
      </c>
      <c r="S349" s="87">
        <v>18777.530000000002</v>
      </c>
      <c r="T349" s="87">
        <v>25662.77</v>
      </c>
      <c r="U349" s="87">
        <v>25914.54</v>
      </c>
      <c r="V349" s="87">
        <v>27005.66</v>
      </c>
      <c r="W349" s="87">
        <v>26996.959999999995</v>
      </c>
      <c r="X349" s="87">
        <v>25458.41</v>
      </c>
      <c r="Y349" s="87">
        <v>20282.36</v>
      </c>
      <c r="Z349" s="87">
        <v>20427.14</v>
      </c>
      <c r="AA349" s="87">
        <v>21228.82</v>
      </c>
      <c r="AB349" s="87">
        <v>22533.21</v>
      </c>
      <c r="AC349" s="87">
        <v>20524.769999999997</v>
      </c>
      <c r="AD349" s="87">
        <v>21949.97</v>
      </c>
      <c r="AE349" s="87">
        <v>16891.09</v>
      </c>
      <c r="AF349" s="87">
        <v>25498.489999999998</v>
      </c>
      <c r="AG349" s="87">
        <v>26719.72</v>
      </c>
      <c r="AH349" s="87">
        <v>27896.590000000004</v>
      </c>
      <c r="AI349" s="87">
        <v>27876.100000000002</v>
      </c>
      <c r="AJ349" s="87">
        <v>26169.010000000002</v>
      </c>
      <c r="AK349" s="87">
        <v>18802.560000000001</v>
      </c>
      <c r="AL349" s="87">
        <v>21184.560000000001</v>
      </c>
      <c r="AM349" s="87">
        <v>21723.759999999998</v>
      </c>
      <c r="AN349" s="87">
        <v>22618.610000000004</v>
      </c>
      <c r="AO349" s="87">
        <v>21366.079999999998</v>
      </c>
      <c r="AP349" s="87">
        <v>16134.789999999997</v>
      </c>
      <c r="AQ349" s="87">
        <v>14399.75</v>
      </c>
      <c r="AR349" s="87">
        <v>26894.54</v>
      </c>
      <c r="AS349" s="87">
        <v>26943.26</v>
      </c>
      <c r="AT349" s="87">
        <v>27985.179999999997</v>
      </c>
      <c r="AU349" s="87">
        <v>28125.06</v>
      </c>
      <c r="AV349" s="87">
        <v>26442.44</v>
      </c>
      <c r="AW349" s="87">
        <v>21023.8</v>
      </c>
      <c r="AX349" s="87">
        <v>21411.98</v>
      </c>
      <c r="AY349" s="87">
        <v>21847.23</v>
      </c>
      <c r="AZ349" s="87">
        <v>23191.810000000005</v>
      </c>
      <c r="BA349" s="87">
        <v>21136.45</v>
      </c>
      <c r="BB349" s="87">
        <v>19462.02</v>
      </c>
      <c r="BC349" s="87">
        <v>18723.8</v>
      </c>
      <c r="BD349" s="87">
        <v>28083.600000000002</v>
      </c>
      <c r="BE349" s="87">
        <v>27377.000000000004</v>
      </c>
      <c r="BF349" s="87">
        <v>28434.14</v>
      </c>
      <c r="BG349" s="87">
        <v>28688.89</v>
      </c>
      <c r="BH349" s="87">
        <v>26541.38</v>
      </c>
      <c r="BI349" s="87">
        <v>17707.66</v>
      </c>
      <c r="BJ349" s="87">
        <v>19110.3</v>
      </c>
      <c r="BK349" s="87">
        <v>22373.61</v>
      </c>
      <c r="BL349" s="87">
        <v>23922.38</v>
      </c>
      <c r="BM349" s="87">
        <v>21786.770000000004</v>
      </c>
      <c r="BN349" s="87">
        <v>19763.170000000002</v>
      </c>
      <c r="BO349" s="87">
        <v>19527.93</v>
      </c>
      <c r="BP349" s="87">
        <v>27280.410000000003</v>
      </c>
      <c r="BQ349" s="87">
        <v>28391.15</v>
      </c>
      <c r="BR349" s="87">
        <v>29838.83</v>
      </c>
      <c r="BS349" s="87">
        <v>30043.78</v>
      </c>
      <c r="BT349" s="87">
        <v>28126.089999999997</v>
      </c>
      <c r="BU349" s="87">
        <v>23791.930000000004</v>
      </c>
      <c r="BV349" s="87">
        <v>22237.659999999996</v>
      </c>
      <c r="BW349" s="87">
        <v>24165.519999999997</v>
      </c>
      <c r="BX349" s="87">
        <v>25586.170000000002</v>
      </c>
      <c r="BY349" s="87">
        <v>21823.06</v>
      </c>
      <c r="BZ349" s="87">
        <v>17502.29</v>
      </c>
      <c r="CA349" s="87">
        <v>19364.349999999999</v>
      </c>
      <c r="CB349" s="87">
        <v>29721.510000000002</v>
      </c>
      <c r="CC349" s="87">
        <v>29985.990000000005</v>
      </c>
      <c r="CD349" s="87">
        <v>34292.320000000007</v>
      </c>
      <c r="CE349" s="87">
        <v>34113.269999999997</v>
      </c>
      <c r="CF349" s="87">
        <v>30508.26</v>
      </c>
      <c r="CG349" s="87">
        <v>20842.46</v>
      </c>
      <c r="CH349" s="87">
        <v>25128.870000000003</v>
      </c>
      <c r="CI349" s="87">
        <v>26200.889999999996</v>
      </c>
      <c r="CJ349" s="87">
        <v>27603.05</v>
      </c>
      <c r="CK349" s="87">
        <v>25914.63</v>
      </c>
      <c r="CL349" s="87">
        <v>25842.04</v>
      </c>
      <c r="CM349" s="87">
        <v>20003.009999999998</v>
      </c>
      <c r="CN349" s="87">
        <v>31808.930000000004</v>
      </c>
      <c r="CO349" s="87">
        <v>34050.36</v>
      </c>
      <c r="CP349" s="87">
        <v>37629.670000000006</v>
      </c>
      <c r="CQ349" s="87">
        <v>36964.980000000003</v>
      </c>
      <c r="CR349" s="87">
        <v>33946.49</v>
      </c>
      <c r="CS349" s="87">
        <v>25487.010000000002</v>
      </c>
      <c r="CT349" s="87">
        <v>26373.810000000005</v>
      </c>
      <c r="CU349" s="87">
        <v>28518.75</v>
      </c>
      <c r="CV349" s="87">
        <v>30163.910000000003</v>
      </c>
      <c r="CW349" s="87">
        <v>24845.570000000003</v>
      </c>
      <c r="CX349" s="87">
        <v>24048.420000000002</v>
      </c>
      <c r="CY349" s="87">
        <v>24997.85</v>
      </c>
      <c r="CZ349" s="87">
        <v>35815.74</v>
      </c>
      <c r="DA349" s="87">
        <v>36010.509999999995</v>
      </c>
      <c r="DB349" s="87">
        <v>39146.07</v>
      </c>
      <c r="DC349" s="87">
        <v>39212.720000000001</v>
      </c>
      <c r="DD349" s="87">
        <v>35120.390000000007</v>
      </c>
      <c r="DE349" s="87">
        <v>23094.3</v>
      </c>
      <c r="DF349" s="87">
        <v>27305.68</v>
      </c>
      <c r="DG349" s="87">
        <v>28769.329999999998</v>
      </c>
      <c r="DH349" s="87">
        <v>30543.059999999998</v>
      </c>
      <c r="DI349" s="87">
        <v>27754.46</v>
      </c>
      <c r="DJ349" s="87">
        <v>29954.09</v>
      </c>
      <c r="DK349" s="87">
        <v>22144.66</v>
      </c>
      <c r="DL349" s="87">
        <v>34694.479999999996</v>
      </c>
      <c r="DM349" s="87">
        <v>36999.54</v>
      </c>
      <c r="DN349" s="87">
        <v>39720.43</v>
      </c>
      <c r="DO349" s="87">
        <v>40002.75</v>
      </c>
      <c r="DP349" s="87">
        <v>35723.15</v>
      </c>
      <c r="DQ349" s="87">
        <v>27714.800000000003</v>
      </c>
      <c r="DR349" s="87">
        <v>28162.79</v>
      </c>
      <c r="DS349" s="87">
        <v>29428.160000000003</v>
      </c>
      <c r="DT349" s="87">
        <v>31357.21</v>
      </c>
      <c r="DU349" s="87">
        <v>28239.919999999998</v>
      </c>
      <c r="DV349" s="87">
        <v>28675.96</v>
      </c>
      <c r="DW349" s="87">
        <v>23686.42</v>
      </c>
      <c r="DX349" s="87">
        <v>37015.200000000004</v>
      </c>
      <c r="DY349" s="87">
        <v>37358.790000000008</v>
      </c>
      <c r="DZ349" s="87">
        <v>39735.279999999999</v>
      </c>
      <c r="EA349" s="87">
        <v>39803.94</v>
      </c>
      <c r="EB349" s="87">
        <v>36137.229999999996</v>
      </c>
      <c r="EC349" s="87">
        <v>24609.100000000002</v>
      </c>
      <c r="ED349" s="87">
        <v>26683.489999999998</v>
      </c>
      <c r="EE349" s="87">
        <v>29719.429999999997</v>
      </c>
      <c r="EF349" s="87">
        <v>32016.269999999997</v>
      </c>
      <c r="EG349" s="87">
        <v>30134.49</v>
      </c>
      <c r="EH349" s="87">
        <v>22138.75</v>
      </c>
      <c r="EI349" s="87">
        <v>20450.759999999998</v>
      </c>
      <c r="EJ349" s="87">
        <v>37124.57</v>
      </c>
      <c r="EK349" s="87">
        <v>37711.240000000005</v>
      </c>
      <c r="EL349" s="87">
        <v>40941.019999999997</v>
      </c>
      <c r="EM349" s="87">
        <v>40396.57</v>
      </c>
      <c r="EN349" s="87">
        <v>37540.399999999994</v>
      </c>
      <c r="EO349" s="87">
        <v>28206.03</v>
      </c>
      <c r="EP349" s="87">
        <v>28967.25</v>
      </c>
      <c r="EQ349" s="87">
        <v>30740.82</v>
      </c>
      <c r="ER349" s="87">
        <v>32674.36</v>
      </c>
      <c r="ES349" s="87">
        <v>29348.609999999993</v>
      </c>
      <c r="ET349" s="87">
        <v>28949.989999999994</v>
      </c>
      <c r="EU349" s="87">
        <v>24512.95</v>
      </c>
      <c r="EV349" s="87">
        <v>37871.129999999997</v>
      </c>
      <c r="EW349" s="87">
        <v>38420.660000000003</v>
      </c>
      <c r="EX349" s="87">
        <v>41267.9</v>
      </c>
      <c r="EY349" s="87">
        <v>40996.36</v>
      </c>
      <c r="EZ349" s="87">
        <v>37808.74</v>
      </c>
      <c r="FA349" s="87">
        <v>24340.48</v>
      </c>
      <c r="FB349" s="87">
        <v>25288.079999999998</v>
      </c>
      <c r="FC349" s="87">
        <v>31290.910000000003</v>
      </c>
      <c r="FD349" s="87">
        <v>32710.100000000002</v>
      </c>
      <c r="FE349" s="87">
        <v>29748.659999999996</v>
      </c>
      <c r="FF349" s="87">
        <v>26630.260000000002</v>
      </c>
      <c r="FG349" s="87">
        <v>26538.869999999995</v>
      </c>
      <c r="FH349" s="87">
        <v>36554.19</v>
      </c>
      <c r="FI349" s="87">
        <v>39438.980000000003</v>
      </c>
      <c r="FJ349" s="87">
        <v>42116.749999999993</v>
      </c>
      <c r="FK349" s="87">
        <v>41891.879999999997</v>
      </c>
      <c r="FL349" s="87">
        <v>38689.08</v>
      </c>
      <c r="FM349" s="87">
        <v>29159.760000000002</v>
      </c>
      <c r="FN349" s="87">
        <v>30007.919999999995</v>
      </c>
      <c r="FO349" s="87">
        <v>31831.609999999997</v>
      </c>
      <c r="FP349" s="87">
        <v>33497.280000000006</v>
      </c>
      <c r="FQ349" s="87">
        <v>30698.160000000003</v>
      </c>
      <c r="FR349" s="87">
        <v>27629.91</v>
      </c>
      <c r="FS349" s="87">
        <v>30156.47</v>
      </c>
      <c r="FT349" s="87">
        <v>37419.439999999995</v>
      </c>
      <c r="FU349" s="87">
        <v>40367.119999999995</v>
      </c>
      <c r="FV349" s="87">
        <v>43025.77</v>
      </c>
      <c r="FW349" s="87">
        <v>43150.96</v>
      </c>
      <c r="FX349" s="87">
        <v>37125.78</v>
      </c>
      <c r="FY349" s="87">
        <v>22041.13</v>
      </c>
      <c r="FZ349" s="87">
        <v>25655.550000000003</v>
      </c>
      <c r="GA349" s="87">
        <v>32726.050000000003</v>
      </c>
    </row>
    <row r="350" spans="2:183">
      <c r="B350" s="43" t="s">
        <v>54</v>
      </c>
      <c r="C350" s="653" t="s">
        <v>53</v>
      </c>
      <c r="D350" s="86">
        <v>3.8763640240338557E-2</v>
      </c>
      <c r="E350" s="86">
        <v>3.8721446408649413E-2</v>
      </c>
      <c r="F350" s="86">
        <v>3.8669510193604005E-2</v>
      </c>
      <c r="G350" s="86">
        <v>4.0637353799450854E-2</v>
      </c>
      <c r="H350" s="86">
        <v>5.2017673841850305E-2</v>
      </c>
      <c r="I350" s="86">
        <v>5.0375084825968725E-2</v>
      </c>
      <c r="J350" s="86">
        <v>5.3808923981256217E-2</v>
      </c>
      <c r="K350" s="86">
        <v>5.035428333110134E-2</v>
      </c>
      <c r="L350" s="86">
        <v>3.530667330492445E-2</v>
      </c>
      <c r="M350" s="86">
        <v>3.4136907226022847E-2</v>
      </c>
      <c r="N350" s="86">
        <v>3.1009400074640793E-2</v>
      </c>
      <c r="O350" s="86">
        <v>2.8128925873753843E-2</v>
      </c>
      <c r="P350" s="86">
        <v>2.8154077196578069E-2</v>
      </c>
      <c r="Q350" s="86">
        <v>2.8145147495855602E-2</v>
      </c>
      <c r="R350" s="86">
        <v>2.5963760159466814E-2</v>
      </c>
      <c r="S350" s="86">
        <v>2.7520969545609772E-2</v>
      </c>
      <c r="T350" s="86">
        <v>3.6425103316687038E-2</v>
      </c>
      <c r="U350" s="86">
        <v>3.5526139539145615E-2</v>
      </c>
      <c r="V350" s="86">
        <v>3.5551650783872693E-2</v>
      </c>
      <c r="W350" s="86">
        <v>3.5533743628444289E-2</v>
      </c>
      <c r="X350" s="86">
        <v>3.5427990804234026E-2</v>
      </c>
      <c r="Y350" s="86">
        <v>2.9334236591561629E-2</v>
      </c>
      <c r="Z350" s="86">
        <v>2.8230931778825356E-2</v>
      </c>
      <c r="AA350" s="86">
        <v>2.819810670868254E-2</v>
      </c>
      <c r="AB350" s="86">
        <v>2.9291238196552161E-2</v>
      </c>
      <c r="AC350" s="86">
        <v>2.9336204373454619E-2</v>
      </c>
      <c r="AD350" s="86">
        <v>2.9417969174161288E-2</v>
      </c>
      <c r="AE350" s="86">
        <v>2.6750788693492802E-2</v>
      </c>
      <c r="AF350" s="86">
        <v>3.7654610309961423E-2</v>
      </c>
      <c r="AG350" s="86">
        <v>3.6765993543345032E-2</v>
      </c>
      <c r="AH350" s="86">
        <v>3.6799072856045896E-2</v>
      </c>
      <c r="AI350" s="86">
        <v>3.6834823365921733E-2</v>
      </c>
      <c r="AJ350" s="86">
        <v>3.6675519390969941E-2</v>
      </c>
      <c r="AK350" s="86">
        <v>3.3426963495614553E-2</v>
      </c>
      <c r="AL350" s="86">
        <v>2.9440790006261146E-2</v>
      </c>
      <c r="AM350" s="86">
        <v>2.9393706432674808E-2</v>
      </c>
      <c r="AN350" s="86">
        <v>2.9300593310001791E-2</v>
      </c>
      <c r="AO350" s="86">
        <v>2.9351149833102535E-2</v>
      </c>
      <c r="AP350" s="86">
        <v>2.5746966561747141E-2</v>
      </c>
      <c r="AQ350" s="86">
        <v>2.6091981994045488E-2</v>
      </c>
      <c r="AR350" s="86">
        <v>3.7231275781144074E-2</v>
      </c>
      <c r="AS350" s="86">
        <v>3.6788584083967221E-2</v>
      </c>
      <c r="AT350" s="86">
        <v>3.6784291036017075E-2</v>
      </c>
      <c r="AU350" s="86">
        <v>3.6900540679344784E-2</v>
      </c>
      <c r="AV350" s="86">
        <v>3.6750775183563185E-2</v>
      </c>
      <c r="AW350" s="86">
        <v>3.0592541134583141E-2</v>
      </c>
      <c r="AX350" s="86">
        <v>2.9385177845542402E-2</v>
      </c>
      <c r="AY350" s="86">
        <v>2.9395231402834471E-2</v>
      </c>
      <c r="AZ350" s="86">
        <v>2.9920568573900515E-2</v>
      </c>
      <c r="BA350" s="86">
        <v>2.9991968635107849E-2</v>
      </c>
      <c r="BB350" s="86">
        <v>2.8276266364480062E-2</v>
      </c>
      <c r="BC350" s="86">
        <v>2.9988995055222529E-2</v>
      </c>
      <c r="BD350" s="86">
        <v>3.7551115720190084E-2</v>
      </c>
      <c r="BE350" s="86">
        <v>3.7560263526880897E-2</v>
      </c>
      <c r="BF350" s="86">
        <v>3.7606094119943034E-2</v>
      </c>
      <c r="BG350" s="86">
        <v>3.767801168919846E-2</v>
      </c>
      <c r="BH350" s="86">
        <v>3.7709973353051755E-2</v>
      </c>
      <c r="BI350" s="86">
        <v>3.7201685410726423E-2</v>
      </c>
      <c r="BJ350" s="86">
        <v>3.3314099435185832E-2</v>
      </c>
      <c r="BK350" s="86">
        <v>3.0013698767776275E-2</v>
      </c>
      <c r="BL350" s="86">
        <v>3.0643765822017038E-2</v>
      </c>
      <c r="BM350" s="86">
        <v>3.0732556089234964E-2</v>
      </c>
      <c r="BN350" s="86">
        <v>2.8770248345681277E-2</v>
      </c>
      <c r="BO350" s="86">
        <v>3.1096868414056417E-2</v>
      </c>
      <c r="BP350" s="86">
        <v>3.9904665559094804E-2</v>
      </c>
      <c r="BQ350" s="86">
        <v>3.850890185578533E-2</v>
      </c>
      <c r="BR350" s="86">
        <v>3.8495279718263366E-2</v>
      </c>
      <c r="BS350" s="86">
        <v>3.8560596970260264E-2</v>
      </c>
      <c r="BT350" s="86">
        <v>3.8414593838606223E-2</v>
      </c>
      <c r="BU350" s="86">
        <v>3.0937681064702519E-2</v>
      </c>
      <c r="BV350" s="86">
        <v>3.2041952862826122E-2</v>
      </c>
      <c r="BW350" s="86">
        <v>3.0837032400250625E-2</v>
      </c>
      <c r="BX350" s="86">
        <v>3.1793478510741033E-2</v>
      </c>
      <c r="BY350" s="86">
        <v>3.0978335240225877E-2</v>
      </c>
      <c r="BZ350" s="86">
        <v>2.7001098939785521E-2</v>
      </c>
      <c r="CA350" s="86">
        <v>2.9754771122198181E-2</v>
      </c>
      <c r="CB350" s="86">
        <v>4.0569404431815732E-2</v>
      </c>
      <c r="CC350" s="86">
        <v>3.95344750071525E-2</v>
      </c>
      <c r="CD350" s="86">
        <v>4.2321119717619621E-2</v>
      </c>
      <c r="CE350" s="86">
        <v>4.208311250863709E-2</v>
      </c>
      <c r="CF350" s="86">
        <v>3.9663875055542017E-2</v>
      </c>
      <c r="CG350" s="86">
        <v>3.8062858395120344E-2</v>
      </c>
      <c r="CH350" s="86">
        <v>3.2098058575370458E-2</v>
      </c>
      <c r="CI350" s="86">
        <v>3.1940986083248683E-2</v>
      </c>
      <c r="CJ350" s="86">
        <v>3.3237441867695443E-2</v>
      </c>
      <c r="CK350" s="86">
        <v>3.3394815120300562E-2</v>
      </c>
      <c r="CL350" s="86">
        <v>3.2226070284349422E-2</v>
      </c>
      <c r="CM350" s="86">
        <v>3.0786052815376427E-2</v>
      </c>
      <c r="CN350" s="86">
        <v>4.1060141124618435E-2</v>
      </c>
      <c r="CO350" s="86">
        <v>4.3245695196919703E-2</v>
      </c>
      <c r="CP350" s="86">
        <v>4.5393742660772916E-2</v>
      </c>
      <c r="CQ350" s="86">
        <v>4.4655151747988293E-2</v>
      </c>
      <c r="CR350" s="86">
        <v>4.3184852825560949E-2</v>
      </c>
      <c r="CS350" s="86">
        <v>3.4361953497928741E-2</v>
      </c>
      <c r="CT350" s="86">
        <v>3.317539956587387E-2</v>
      </c>
      <c r="CU350" s="86">
        <v>3.4311341257956304E-2</v>
      </c>
      <c r="CV350" s="86">
        <v>3.6064900179533531E-2</v>
      </c>
      <c r="CW350" s="86">
        <v>3.492084485563595E-2</v>
      </c>
      <c r="CX350" s="86">
        <v>3.5901433833258938E-2</v>
      </c>
      <c r="CY350" s="86">
        <v>3.8945019547407485E-2</v>
      </c>
      <c r="CZ350" s="86">
        <v>4.4339933473275348E-2</v>
      </c>
      <c r="DA350" s="86">
        <v>4.5447444642868408E-2</v>
      </c>
      <c r="DB350" s="86">
        <v>4.6810066372815019E-2</v>
      </c>
      <c r="DC350" s="86">
        <v>4.6644128841726883E-2</v>
      </c>
      <c r="DD350" s="86">
        <v>4.4973614150652257E-2</v>
      </c>
      <c r="DE350" s="86">
        <v>4.2120301196183499E-2</v>
      </c>
      <c r="DF350" s="86">
        <v>3.4244124516737834E-2</v>
      </c>
      <c r="DG350" s="86">
        <v>3.4918574408778776E-2</v>
      </c>
      <c r="DH350" s="86">
        <v>3.664963677237075E-2</v>
      </c>
      <c r="DI350" s="86">
        <v>3.6794061928706552E-2</v>
      </c>
      <c r="DJ350" s="86">
        <v>3.6176454237701869E-2</v>
      </c>
      <c r="DK350" s="86">
        <v>3.2758324322005442E-2</v>
      </c>
      <c r="DL350" s="86">
        <v>4.6926401122690566E-2</v>
      </c>
      <c r="DM350" s="86">
        <v>4.6816015831601963E-2</v>
      </c>
      <c r="DN350" s="86">
        <v>4.7711849399009569E-2</v>
      </c>
      <c r="DO350" s="86">
        <v>4.7761479046485651E-2</v>
      </c>
      <c r="DP350" s="86">
        <v>4.5913930538811334E-2</v>
      </c>
      <c r="DQ350" s="86">
        <v>3.7151515200260381E-2</v>
      </c>
      <c r="DR350" s="86">
        <v>3.5301758770978714E-2</v>
      </c>
      <c r="DS350" s="86">
        <v>3.5774107022519437E-2</v>
      </c>
      <c r="DT350" s="86">
        <v>3.7656203839350727E-2</v>
      </c>
      <c r="DU350" s="86">
        <v>3.7604520789945917E-2</v>
      </c>
      <c r="DV350" s="86">
        <v>3.6331169588462775E-2</v>
      </c>
      <c r="DW350" s="86">
        <v>3.5631847079717588E-2</v>
      </c>
      <c r="DX350" s="86">
        <v>4.7019514917725887E-2</v>
      </c>
      <c r="DY350" s="86">
        <v>4.7665440543219903E-2</v>
      </c>
      <c r="DZ350" s="86">
        <v>4.8063096851822203E-2</v>
      </c>
      <c r="EA350" s="86">
        <v>4.8395165431919782E-2</v>
      </c>
      <c r="EB350" s="86">
        <v>4.6661617941953865E-2</v>
      </c>
      <c r="EC350" s="86">
        <v>4.3231759869270532E-2</v>
      </c>
      <c r="ED350" s="86">
        <v>3.8417722247977862E-2</v>
      </c>
      <c r="EE350" s="86">
        <v>3.6342412796805168E-2</v>
      </c>
      <c r="EF350" s="86">
        <v>3.8516667040008265E-2</v>
      </c>
      <c r="EG350" s="86">
        <v>3.8742361174938199E-2</v>
      </c>
      <c r="EH350" s="86">
        <v>3.3208924836954701E-2</v>
      </c>
      <c r="EI350" s="86">
        <v>3.4077151302677751E-2</v>
      </c>
      <c r="EJ350" s="86">
        <v>4.702709264404021E-2</v>
      </c>
      <c r="EK350" s="86">
        <v>4.8307487350285026E-2</v>
      </c>
      <c r="EL350" s="86">
        <v>4.9570525804254473E-2</v>
      </c>
      <c r="EM350" s="86">
        <v>4.9219115681334281E-2</v>
      </c>
      <c r="EN350" s="86">
        <v>4.8177146481078736E-2</v>
      </c>
      <c r="EO350" s="86">
        <v>3.8283628642410708E-2</v>
      </c>
      <c r="EP350" s="86">
        <v>3.6828705469524756E-2</v>
      </c>
      <c r="EQ350" s="86">
        <v>3.7434407206172277E-2</v>
      </c>
      <c r="ER350" s="86">
        <v>3.9531034544836377E-2</v>
      </c>
      <c r="ES350" s="86">
        <v>3.9353591671393337E-2</v>
      </c>
      <c r="ET350" s="86">
        <v>3.7736029331762982E-2</v>
      </c>
      <c r="EU350" s="86">
        <v>3.7331592112727539E-2</v>
      </c>
      <c r="EV350" s="86">
        <v>4.7973967292357991E-2</v>
      </c>
      <c r="EW350" s="86">
        <v>4.9424798238819644E-2</v>
      </c>
      <c r="EX350" s="86">
        <v>5.0485946765677164E-2</v>
      </c>
      <c r="EY350" s="86">
        <v>5.0115679090888335E-2</v>
      </c>
      <c r="EZ350" s="86">
        <v>4.9040358706704146E-2</v>
      </c>
      <c r="FA350" s="86">
        <v>4.5494455542663008E-2</v>
      </c>
      <c r="FB350" s="86">
        <v>4.3240259686963947E-2</v>
      </c>
      <c r="FC350" s="86">
        <v>3.8398768585218207E-2</v>
      </c>
      <c r="FD350" s="86">
        <v>4.0305632822500326E-2</v>
      </c>
      <c r="FE350" s="86">
        <v>4.0415531131549984E-2</v>
      </c>
      <c r="FF350" s="86">
        <v>3.7261348152505806E-2</v>
      </c>
      <c r="FG350" s="86">
        <v>4.0135732304137146E-2</v>
      </c>
      <c r="FH350" s="86">
        <v>5.1121625342052578E-2</v>
      </c>
      <c r="FI350" s="86">
        <v>5.113757266562776E-2</v>
      </c>
      <c r="FJ350" s="86">
        <v>5.1912823951250131E-2</v>
      </c>
      <c r="FK350" s="86">
        <v>5.1530089601748701E-2</v>
      </c>
      <c r="FL350" s="86">
        <v>5.0604654326284179E-2</v>
      </c>
      <c r="FM350" s="86">
        <v>4.0127384853686589E-2</v>
      </c>
      <c r="FN350" s="86">
        <v>3.8757657735001241E-2</v>
      </c>
      <c r="FO350" s="86">
        <v>3.9521182934451747E-2</v>
      </c>
      <c r="FP350" s="86">
        <v>4.14661348040061E-2</v>
      </c>
      <c r="FQ350" s="86">
        <v>4.1797708749179659E-2</v>
      </c>
      <c r="FR350" s="86">
        <v>4.9460763148228101E-2</v>
      </c>
      <c r="FS350" s="86">
        <v>4.0659787670660315E-2</v>
      </c>
      <c r="FT350" s="86">
        <v>5.2372400266943675E-2</v>
      </c>
      <c r="FU350" s="86">
        <v>5.2729980249339024E-2</v>
      </c>
      <c r="FV350" s="86">
        <v>5.3162036804621032E-2</v>
      </c>
      <c r="FW350" s="86">
        <v>5.3395165250214566E-2</v>
      </c>
      <c r="FX350" s="86">
        <v>5.0893136939073456E-2</v>
      </c>
      <c r="FY350" s="86">
        <v>3.4492642450244214E-2</v>
      </c>
      <c r="FZ350" s="86">
        <v>3.7291456126957376E-2</v>
      </c>
      <c r="GA350" s="86">
        <v>4.0645974660503979E-2</v>
      </c>
    </row>
    <row r="351" spans="2:183">
      <c r="B351" s="43" t="s">
        <v>54</v>
      </c>
      <c r="C351" s="653" t="s">
        <v>228</v>
      </c>
      <c r="D351" s="85">
        <v>29803195.48</v>
      </c>
      <c r="E351" s="85">
        <v>26722515.960000001</v>
      </c>
      <c r="F351" s="85">
        <v>28670245.77</v>
      </c>
      <c r="G351" s="85">
        <v>24741732.07</v>
      </c>
      <c r="H351" s="85">
        <v>25481929.189999998</v>
      </c>
      <c r="I351" s="85">
        <v>27672129.539999999</v>
      </c>
      <c r="J351" s="85">
        <v>29997296.82</v>
      </c>
      <c r="K351" s="85">
        <v>29021042.120000005</v>
      </c>
      <c r="L351" s="85">
        <v>20386035.909999996</v>
      </c>
      <c r="M351" s="85">
        <v>15237830.630000001</v>
      </c>
      <c r="N351" s="85">
        <v>17364765.140000001</v>
      </c>
      <c r="O351" s="85">
        <v>21446915.219999999</v>
      </c>
      <c r="P351" s="85">
        <v>22890832.359999999</v>
      </c>
      <c r="Q351" s="85">
        <v>20563766.690000001</v>
      </c>
      <c r="R351" s="85">
        <v>19649516.02</v>
      </c>
      <c r="S351" s="85">
        <v>19918433.93</v>
      </c>
      <c r="T351" s="85">
        <v>20496081.370000001</v>
      </c>
      <c r="U351" s="85">
        <v>21412405.580000002</v>
      </c>
      <c r="V351" s="85">
        <v>22224366.919999998</v>
      </c>
      <c r="W351" s="85">
        <v>22224144.020000003</v>
      </c>
      <c r="X351" s="85">
        <v>21100886.180000003</v>
      </c>
      <c r="Y351" s="85">
        <v>20499648.32</v>
      </c>
      <c r="Z351" s="85">
        <v>21182445.32</v>
      </c>
      <c r="AA351" s="85">
        <v>22034204.07</v>
      </c>
      <c r="AB351" s="85">
        <v>23992152.110000003</v>
      </c>
      <c r="AC351" s="85">
        <v>21699442.599999998</v>
      </c>
      <c r="AD351" s="85">
        <v>23273699.859999999</v>
      </c>
      <c r="AE351" s="85">
        <v>19727453.84</v>
      </c>
      <c r="AF351" s="85">
        <v>21261755.809999999</v>
      </c>
      <c r="AG351" s="85">
        <v>22865289.780000001</v>
      </c>
      <c r="AH351" s="85">
        <v>23946753.439999998</v>
      </c>
      <c r="AI351" s="85">
        <v>23912247.390000001</v>
      </c>
      <c r="AJ351" s="85">
        <v>22532731.790000003</v>
      </c>
      <c r="AK351" s="85">
        <v>18322873.780000001</v>
      </c>
      <c r="AL351" s="85">
        <v>22800492.350000001</v>
      </c>
      <c r="AM351" s="85">
        <v>23350549.220000003</v>
      </c>
      <c r="AN351" s="85">
        <v>24858773.349999998</v>
      </c>
      <c r="AO351" s="85">
        <v>23403926.989999998</v>
      </c>
      <c r="AP351" s="85">
        <v>20142323.780000001</v>
      </c>
      <c r="AQ351" s="85">
        <v>17700464.560000002</v>
      </c>
      <c r="AR351" s="85">
        <v>23319381.789999999</v>
      </c>
      <c r="AS351" s="85">
        <v>23654841.420000002</v>
      </c>
      <c r="AT351" s="85">
        <v>24601242.919999998</v>
      </c>
      <c r="AU351" s="85">
        <v>24632460.48</v>
      </c>
      <c r="AV351" s="85">
        <v>23325500.629999999</v>
      </c>
      <c r="AW351" s="85">
        <v>22463066.010000002</v>
      </c>
      <c r="AX351" s="85">
        <v>23497999.470000003</v>
      </c>
      <c r="AY351" s="85">
        <v>24127908.16</v>
      </c>
      <c r="AZ351" s="85">
        <v>26026288.190000001</v>
      </c>
      <c r="BA351" s="85">
        <v>23639541.420000002</v>
      </c>
      <c r="BB351" s="85">
        <v>23219018.030000001</v>
      </c>
      <c r="BC351" s="85">
        <v>20897880.640000001</v>
      </c>
      <c r="BD351" s="85">
        <v>25323512.870000001</v>
      </c>
      <c r="BE351" s="85">
        <v>24660108.530000001</v>
      </c>
      <c r="BF351" s="85">
        <v>25507248.770000003</v>
      </c>
      <c r="BG351" s="85">
        <v>25640773.990000002</v>
      </c>
      <c r="BH351" s="85">
        <v>23917741.089999996</v>
      </c>
      <c r="BI351" s="85">
        <v>16696660.459999999</v>
      </c>
      <c r="BJ351" s="85">
        <v>19814029.029999997</v>
      </c>
      <c r="BK351" s="85">
        <v>25224905.059999999</v>
      </c>
      <c r="BL351" s="85">
        <v>26940170.5</v>
      </c>
      <c r="BM351" s="85">
        <v>24516298.969999999</v>
      </c>
      <c r="BN351" s="85">
        <v>23684343.440000001</v>
      </c>
      <c r="BO351" s="85">
        <v>21587496.920000006</v>
      </c>
      <c r="BP351" s="85">
        <v>23607580.079999998</v>
      </c>
      <c r="BQ351" s="85">
        <v>25557023.699999999</v>
      </c>
      <c r="BR351" s="85">
        <v>26830993.879999999</v>
      </c>
      <c r="BS351" s="85">
        <v>26964831.370000001</v>
      </c>
      <c r="BT351" s="85">
        <v>25430364.380000003</v>
      </c>
      <c r="BU351" s="85">
        <v>26671804.099999998</v>
      </c>
      <c r="BV351" s="85">
        <v>24273273.91</v>
      </c>
      <c r="BW351" s="85">
        <v>27164138.350000001</v>
      </c>
      <c r="BX351" s="85">
        <v>28547259.440000001</v>
      </c>
      <c r="BY351" s="85">
        <v>25005859.869999997</v>
      </c>
      <c r="BZ351" s="85">
        <v>22726177.59</v>
      </c>
      <c r="CA351" s="85">
        <v>22968821.680000003</v>
      </c>
      <c r="CB351" s="85">
        <v>25990943.350000001</v>
      </c>
      <c r="CC351" s="85">
        <v>26957675.259999998</v>
      </c>
      <c r="CD351" s="85">
        <v>29166575.029999997</v>
      </c>
      <c r="CE351" s="85">
        <v>29233186.27</v>
      </c>
      <c r="CF351" s="85">
        <v>27417256.760000002</v>
      </c>
      <c r="CG351" s="85">
        <v>20153401.559999999</v>
      </c>
      <c r="CH351" s="85">
        <v>27906630.960000001</v>
      </c>
      <c r="CI351" s="85">
        <v>29271081.150000002</v>
      </c>
      <c r="CJ351" s="85">
        <v>31009156.260000002</v>
      </c>
      <c r="CK351" s="85">
        <v>29042949.859999999</v>
      </c>
      <c r="CL351" s="85">
        <v>29763979.280000001</v>
      </c>
      <c r="CM351" s="85">
        <v>23955689.699999999</v>
      </c>
      <c r="CN351" s="85">
        <v>28790020.34</v>
      </c>
      <c r="CO351" s="85">
        <v>29605145.310000002</v>
      </c>
      <c r="CP351" s="85">
        <v>31539267.590000004</v>
      </c>
      <c r="CQ351" s="85">
        <v>31419379.300000004</v>
      </c>
      <c r="CR351" s="85">
        <v>29725179.59</v>
      </c>
      <c r="CS351" s="85">
        <v>27959521.890000001</v>
      </c>
      <c r="CT351" s="85">
        <v>29677778.879999999</v>
      </c>
      <c r="CU351" s="85">
        <v>31217010.32</v>
      </c>
      <c r="CV351" s="85">
        <v>32644857.399999999</v>
      </c>
      <c r="CW351" s="85">
        <v>27815308.609999999</v>
      </c>
      <c r="CX351" s="85">
        <v>25875988.960000005</v>
      </c>
      <c r="CY351" s="85">
        <v>24693727.420000006</v>
      </c>
      <c r="CZ351" s="85">
        <v>31424061.859999996</v>
      </c>
      <c r="DA351" s="85">
        <v>30923076.43</v>
      </c>
      <c r="DB351" s="85">
        <v>33553935.379999999</v>
      </c>
      <c r="DC351" s="85">
        <v>33607793.729999997</v>
      </c>
      <c r="DD351" s="85">
        <v>30493030.980000004</v>
      </c>
      <c r="DE351" s="85">
        <v>22212192.110000003</v>
      </c>
      <c r="DF351" s="85">
        <v>30722122.309999999</v>
      </c>
      <c r="DG351" s="85">
        <v>31884490.239999995</v>
      </c>
      <c r="DH351" s="85">
        <v>33718291.840000004</v>
      </c>
      <c r="DI351" s="85">
        <v>30448243.52</v>
      </c>
      <c r="DJ351" s="85">
        <v>33337600.160000004</v>
      </c>
      <c r="DK351" s="85">
        <v>27076813.790000003</v>
      </c>
      <c r="DL351" s="85">
        <v>29836236.920000002</v>
      </c>
      <c r="DM351" s="85">
        <v>32053777.759999998</v>
      </c>
      <c r="DN351" s="85">
        <v>34473325.339999996</v>
      </c>
      <c r="DO351" s="85">
        <v>34653439.859999999</v>
      </c>
      <c r="DP351" s="85">
        <v>31541181.52</v>
      </c>
      <c r="DQ351" s="85">
        <v>30315473.190000001</v>
      </c>
      <c r="DR351" s="85">
        <v>31842406.120000001</v>
      </c>
      <c r="DS351" s="85">
        <v>33070728.280000001</v>
      </c>
      <c r="DT351" s="85">
        <v>35271085.700000003</v>
      </c>
      <c r="DU351" s="85">
        <v>31795888.650000002</v>
      </c>
      <c r="DV351" s="85">
        <v>33227002.830000002</v>
      </c>
      <c r="DW351" s="85">
        <v>27842558.470000003</v>
      </c>
      <c r="DX351" s="85">
        <v>33353051.300000001</v>
      </c>
      <c r="DY351" s="85">
        <v>33295483.189999998</v>
      </c>
      <c r="DZ351" s="85">
        <v>35529576.369999997</v>
      </c>
      <c r="EA351" s="85">
        <v>35178833.159999996</v>
      </c>
      <c r="EB351" s="85">
        <v>32797092.939999998</v>
      </c>
      <c r="EC351" s="85">
        <v>24835211</v>
      </c>
      <c r="ED351" s="85">
        <v>29550913.849999998</v>
      </c>
      <c r="EE351" s="85">
        <v>34363439.009999998</v>
      </c>
      <c r="EF351" s="85">
        <v>35923736.890000008</v>
      </c>
      <c r="EG351" s="85">
        <v>33685789.530000001</v>
      </c>
      <c r="EH351" s="85">
        <v>28574394.710000001</v>
      </c>
      <c r="EI351" s="85">
        <v>25533989.030000001</v>
      </c>
      <c r="EJ351" s="85">
        <v>33931770.5</v>
      </c>
      <c r="EK351" s="85">
        <v>33879992.43</v>
      </c>
      <c r="EL351" s="85">
        <v>36134481.769999996</v>
      </c>
      <c r="EM351" s="85">
        <v>35797717.189999998</v>
      </c>
      <c r="EN351" s="85">
        <v>33764130.369999997</v>
      </c>
      <c r="EO351" s="85">
        <v>31839546.52</v>
      </c>
      <c r="EP351" s="85">
        <v>33643375.990000002</v>
      </c>
      <c r="EQ351" s="85">
        <v>35280640.159999996</v>
      </c>
      <c r="ER351" s="85">
        <v>38462422.710000001</v>
      </c>
      <c r="ES351" s="85">
        <v>34704968.600000001</v>
      </c>
      <c r="ET351" s="85">
        <v>35643940.330000006</v>
      </c>
      <c r="EU351" s="85">
        <v>30164686.169999998</v>
      </c>
      <c r="EV351" s="85">
        <v>36624935.470000006</v>
      </c>
      <c r="EW351" s="85">
        <v>36237351.639999993</v>
      </c>
      <c r="EX351" s="85">
        <v>38418220.579999998</v>
      </c>
      <c r="EY351" s="85">
        <v>38287342.539999999</v>
      </c>
      <c r="EZ351" s="85">
        <v>35948287.75</v>
      </c>
      <c r="FA351" s="85">
        <v>25600753.48</v>
      </c>
      <c r="FB351" s="85">
        <v>27746179.129999995</v>
      </c>
      <c r="FC351" s="85">
        <v>37824624.169999994</v>
      </c>
      <c r="FD351" s="85">
        <v>42609318.419999994</v>
      </c>
      <c r="FE351" s="85">
        <v>38745872.989999995</v>
      </c>
      <c r="FF351" s="85">
        <v>37495094</v>
      </c>
      <c r="FG351" s="85">
        <v>34400019.779999994</v>
      </c>
      <c r="FH351" s="85">
        <v>37494532.780000001</v>
      </c>
      <c r="FI351" s="85">
        <v>40777562.479999997</v>
      </c>
      <c r="FJ351" s="85">
        <v>42987763.740000002</v>
      </c>
      <c r="FK351" s="85">
        <v>43135960.430000007</v>
      </c>
      <c r="FL351" s="85">
        <v>40268705.969999999</v>
      </c>
      <c r="FM351" s="85">
        <v>38274711.840000004</v>
      </c>
      <c r="FN351" s="85">
        <v>40393685.610000007</v>
      </c>
      <c r="FO351" s="85">
        <v>42281436.270000003</v>
      </c>
      <c r="FP351" s="85">
        <v>45651243.240000002</v>
      </c>
      <c r="FQ351" s="85">
        <v>41572212.739999995</v>
      </c>
      <c r="FR351" s="85">
        <v>32698912.460000001</v>
      </c>
      <c r="FS351" s="85">
        <v>41874026.770000003</v>
      </c>
      <c r="FT351" s="85">
        <v>40156180.829999998</v>
      </c>
      <c r="FU351" s="85">
        <v>43533399.030000001</v>
      </c>
      <c r="FV351" s="85">
        <v>46018847.880000003</v>
      </c>
      <c r="FW351" s="85">
        <v>46085010.129999995</v>
      </c>
      <c r="FX351" s="85">
        <v>41324136.399999999</v>
      </c>
      <c r="FY351" s="85">
        <v>35711221.600000001</v>
      </c>
      <c r="FZ351" s="85">
        <v>38570491.369999997</v>
      </c>
      <c r="GA351" s="85">
        <v>45197189.339999996</v>
      </c>
    </row>
    <row r="352" spans="2:183">
      <c r="B352" s="183" t="s">
        <v>54</v>
      </c>
      <c r="C352" s="654" t="s">
        <v>229</v>
      </c>
      <c r="D352" s="184">
        <v>27.939659842802076</v>
      </c>
      <c r="E352" s="184">
        <v>27.935263988479047</v>
      </c>
      <c r="F352" s="184">
        <v>28.062649558104663</v>
      </c>
      <c r="G352" s="184">
        <v>27.64914593811298</v>
      </c>
      <c r="H352" s="184">
        <v>27.896308677093089</v>
      </c>
      <c r="I352" s="184">
        <v>28.13683182708985</v>
      </c>
      <c r="J352" s="184">
        <v>28.420187302500977</v>
      </c>
      <c r="K352" s="184">
        <v>28.087432437367056</v>
      </c>
      <c r="L352" s="184">
        <v>28.087176553881449</v>
      </c>
      <c r="M352" s="184">
        <v>29.339687249089746</v>
      </c>
      <c r="N352" s="184">
        <v>28.931245734811935</v>
      </c>
      <c r="O352" s="184">
        <v>28.025673615219553</v>
      </c>
      <c r="P352" s="184">
        <v>29.210732702317671</v>
      </c>
      <c r="Q352" s="184">
        <v>29.091563041180269</v>
      </c>
      <c r="R352" s="184">
        <v>29.292424607566502</v>
      </c>
      <c r="S352" s="184">
        <v>29.193116111851257</v>
      </c>
      <c r="T352" s="184">
        <v>29.091632800725506</v>
      </c>
      <c r="U352" s="184">
        <v>29.354181417222154</v>
      </c>
      <c r="V352" s="184">
        <v>29.257308713524953</v>
      </c>
      <c r="W352" s="184">
        <v>29.251702264562507</v>
      </c>
      <c r="X352" s="184">
        <v>29.364049111717069</v>
      </c>
      <c r="Y352" s="184">
        <v>29.648499181687384</v>
      </c>
      <c r="Z352" s="184">
        <v>29.274786814875625</v>
      </c>
      <c r="AA352" s="184">
        <v>29.267893251096723</v>
      </c>
      <c r="AB352" s="184">
        <v>31.187737668176066</v>
      </c>
      <c r="AC352" s="184">
        <v>31.015172540479018</v>
      </c>
      <c r="AD352" s="184">
        <v>31.192069285295691</v>
      </c>
      <c r="AE352" s="184">
        <v>31.24280014696939</v>
      </c>
      <c r="AF352" s="184">
        <v>31.398060415777881</v>
      </c>
      <c r="AG352" s="184">
        <v>31.462346776769863</v>
      </c>
      <c r="AH352" s="184">
        <v>31.588747029810005</v>
      </c>
      <c r="AI352" s="184">
        <v>31.597081689794233</v>
      </c>
      <c r="AJ352" s="184">
        <v>31.579323852742995</v>
      </c>
      <c r="AK352" s="184">
        <v>32.574183142019649</v>
      </c>
      <c r="AL352" s="184">
        <v>31.686497492311084</v>
      </c>
      <c r="AM352" s="184">
        <v>31.594861516349095</v>
      </c>
      <c r="AN352" s="184">
        <v>32.202545077432283</v>
      </c>
      <c r="AO352" s="184">
        <v>32.150594201953865</v>
      </c>
      <c r="AP352" s="184">
        <v>32.141957648010568</v>
      </c>
      <c r="AQ352" s="184">
        <v>32.072793110002628</v>
      </c>
      <c r="AR352" s="184">
        <v>32.282029529758795</v>
      </c>
      <c r="AS352" s="184">
        <v>32.298546002695318</v>
      </c>
      <c r="AT352" s="184">
        <v>32.336375160604092</v>
      </c>
      <c r="AU352" s="184">
        <v>32.318192742507669</v>
      </c>
      <c r="AV352" s="184">
        <v>32.4187264752115</v>
      </c>
      <c r="AW352" s="184">
        <v>32.686872540634013</v>
      </c>
      <c r="AX352" s="184">
        <v>32.247970222296637</v>
      </c>
      <c r="AY352" s="184">
        <v>32.463861259735815</v>
      </c>
      <c r="AZ352" s="184">
        <v>33.577428433269844</v>
      </c>
      <c r="BA352" s="184">
        <v>33.543777919990013</v>
      </c>
      <c r="BB352" s="184">
        <v>33.734789016656293</v>
      </c>
      <c r="BC352" s="184">
        <v>33.471113725717572</v>
      </c>
      <c r="BD352" s="184">
        <v>33.860550720815453</v>
      </c>
      <c r="BE352" s="184">
        <v>33.832785732121252</v>
      </c>
      <c r="BF352" s="184">
        <v>33.735080364147514</v>
      </c>
      <c r="BG352" s="184">
        <v>33.674826112662984</v>
      </c>
      <c r="BH352" s="184">
        <v>33.982309102582114</v>
      </c>
      <c r="BI352" s="184">
        <v>35.077695745379948</v>
      </c>
      <c r="BJ352" s="184">
        <v>34.540877606164138</v>
      </c>
      <c r="BK352" s="184">
        <v>33.838647492138975</v>
      </c>
      <c r="BL352" s="184">
        <v>34.509454159962836</v>
      </c>
      <c r="BM352" s="184">
        <v>34.582846984476276</v>
      </c>
      <c r="BN352" s="184">
        <v>34.478499282919046</v>
      </c>
      <c r="BO352" s="184">
        <v>34.376585286309833</v>
      </c>
      <c r="BP352" s="184">
        <v>34.532200496691523</v>
      </c>
      <c r="BQ352" s="184">
        <v>34.664778192826972</v>
      </c>
      <c r="BR352" s="184">
        <v>34.614849661652698</v>
      </c>
      <c r="BS352" s="184">
        <v>34.608827345613662</v>
      </c>
      <c r="BT352" s="184">
        <v>34.73277369252034</v>
      </c>
      <c r="BU352" s="184">
        <v>34.682506575381858</v>
      </c>
      <c r="BV352" s="184">
        <v>34.975042268417056</v>
      </c>
      <c r="BW352" s="184">
        <v>34.663496354468712</v>
      </c>
      <c r="BX352" s="184">
        <v>35.472940246476476</v>
      </c>
      <c r="BY352" s="184">
        <v>35.496392807560945</v>
      </c>
      <c r="BZ352" s="184">
        <v>35.060084687816648</v>
      </c>
      <c r="CA352" s="184">
        <v>35.293311267095653</v>
      </c>
      <c r="CB352" s="184">
        <v>35.477238280644613</v>
      </c>
      <c r="CC352" s="184">
        <v>35.541849337554069</v>
      </c>
      <c r="CD352" s="184">
        <v>35.9952932201019</v>
      </c>
      <c r="CE352" s="184">
        <v>36.062900647940083</v>
      </c>
      <c r="CF352" s="184">
        <v>35.645253006705559</v>
      </c>
      <c r="CG352" s="184">
        <v>36.804488038277512</v>
      </c>
      <c r="CH352" s="184">
        <v>35.646197986432604</v>
      </c>
      <c r="CI352" s="184">
        <v>35.683795308243084</v>
      </c>
      <c r="CJ352" s="184">
        <v>37.338809608287285</v>
      </c>
      <c r="CK352" s="184">
        <v>37.426115716213545</v>
      </c>
      <c r="CL352" s="184">
        <v>37.11688737495956</v>
      </c>
      <c r="CM352" s="184">
        <v>36.869507555761309</v>
      </c>
      <c r="CN352" s="184">
        <v>37.163221087318405</v>
      </c>
      <c r="CO352" s="184">
        <v>37.600045648174557</v>
      </c>
      <c r="CP352" s="184">
        <v>38.046716771359293</v>
      </c>
      <c r="CQ352" s="184">
        <v>37.955847682566102</v>
      </c>
      <c r="CR352" s="184">
        <v>37.814734477924468</v>
      </c>
      <c r="CS352" s="184">
        <v>37.695429593683237</v>
      </c>
      <c r="CT352" s="184">
        <v>37.331434956559271</v>
      </c>
      <c r="CU352" s="184">
        <v>37.557659229197057</v>
      </c>
      <c r="CV352" s="184">
        <v>39.031197331715497</v>
      </c>
      <c r="CW352" s="184">
        <v>39.094859831408364</v>
      </c>
      <c r="CX352" s="184">
        <v>38.629777154489936</v>
      </c>
      <c r="CY352" s="184">
        <v>38.471216407421139</v>
      </c>
      <c r="CZ352" s="184">
        <v>38.903030129560051</v>
      </c>
      <c r="DA352" s="184">
        <v>39.026795350568875</v>
      </c>
      <c r="DB352" s="184">
        <v>40.123106667079128</v>
      </c>
      <c r="DC352" s="184">
        <v>39.976983510154376</v>
      </c>
      <c r="DD352" s="184">
        <v>39.048023372701891</v>
      </c>
      <c r="DE352" s="184">
        <v>40.511477806241835</v>
      </c>
      <c r="DF352" s="184">
        <v>38.528693729732765</v>
      </c>
      <c r="DG352" s="184">
        <v>38.699578507091424</v>
      </c>
      <c r="DH352" s="184">
        <v>40.459703399750808</v>
      </c>
      <c r="DI352" s="184">
        <v>40.365208247439078</v>
      </c>
      <c r="DJ352" s="184">
        <v>40.262821089976114</v>
      </c>
      <c r="DK352" s="184">
        <v>40.054399017161224</v>
      </c>
      <c r="DL352" s="184">
        <v>40.355330925828831</v>
      </c>
      <c r="DM352" s="184">
        <v>40.558076318646414</v>
      </c>
      <c r="DN352" s="184">
        <v>41.409071022270915</v>
      </c>
      <c r="DO352" s="184">
        <v>41.374644037273455</v>
      </c>
      <c r="DP352" s="184">
        <v>40.538967516059458</v>
      </c>
      <c r="DQ352" s="184">
        <v>40.637701265077538</v>
      </c>
      <c r="DR352" s="184">
        <v>39.914118577590365</v>
      </c>
      <c r="DS352" s="184">
        <v>40.202165979843123</v>
      </c>
      <c r="DT352" s="184">
        <v>42.356293584614463</v>
      </c>
      <c r="DU352" s="184">
        <v>42.339679282863777</v>
      </c>
      <c r="DV352" s="184">
        <v>42.097139022828273</v>
      </c>
      <c r="DW352" s="184">
        <v>41.883990307996555</v>
      </c>
      <c r="DX352" s="184">
        <v>42.367575837818698</v>
      </c>
      <c r="DY352" s="184">
        <v>42.481136951992355</v>
      </c>
      <c r="DZ352" s="184">
        <v>42.975951602090724</v>
      </c>
      <c r="EA352" s="184">
        <v>42.771782152221739</v>
      </c>
      <c r="EB352" s="184">
        <v>42.348719599510879</v>
      </c>
      <c r="EC352" s="184">
        <v>43.628977827497387</v>
      </c>
      <c r="ED352" s="184">
        <v>42.546113737866449</v>
      </c>
      <c r="EE352" s="184">
        <v>42.021340436854203</v>
      </c>
      <c r="EF352" s="184">
        <v>43.217483255388352</v>
      </c>
      <c r="EG352" s="184">
        <v>43.308084007202766</v>
      </c>
      <c r="EH352" s="184">
        <v>42.86262441130895</v>
      </c>
      <c r="EI352" s="184">
        <v>42.547348242130077</v>
      </c>
      <c r="EJ352" s="184">
        <v>42.982653129175922</v>
      </c>
      <c r="EK352" s="184">
        <v>43.399721296355601</v>
      </c>
      <c r="EL352" s="184">
        <v>43.750870422943727</v>
      </c>
      <c r="EM352" s="184">
        <v>43.615880840930274</v>
      </c>
      <c r="EN352" s="184">
        <v>43.330903630268445</v>
      </c>
      <c r="EO352" s="184">
        <v>43.215347041552469</v>
      </c>
      <c r="EP352" s="184">
        <v>42.773890698502306</v>
      </c>
      <c r="EQ352" s="184">
        <v>42.962739778700595</v>
      </c>
      <c r="ER352" s="184">
        <v>46.533715146283178</v>
      </c>
      <c r="ES352" s="184">
        <v>46.535940313797745</v>
      </c>
      <c r="ET352" s="184">
        <v>46.461528235156209</v>
      </c>
      <c r="EU352" s="184">
        <v>45.938810314828423</v>
      </c>
      <c r="EV352" s="184">
        <v>46.395326897362253</v>
      </c>
      <c r="EW352" s="184">
        <v>46.616164155331006</v>
      </c>
      <c r="EX352" s="184">
        <v>46.999731971675871</v>
      </c>
      <c r="EY352" s="184">
        <v>46.804061921047563</v>
      </c>
      <c r="EZ352" s="184">
        <v>46.627232913654851</v>
      </c>
      <c r="FA352" s="184">
        <v>47.850015326506927</v>
      </c>
      <c r="FB352" s="184">
        <v>47.443380078765145</v>
      </c>
      <c r="FC352" s="184">
        <v>46.416642735116397</v>
      </c>
      <c r="FD352" s="184">
        <v>52.503524692786613</v>
      </c>
      <c r="FE352" s="184">
        <v>52.638842759520145</v>
      </c>
      <c r="FF352" s="184">
        <v>52.463541533012879</v>
      </c>
      <c r="FG352" s="184">
        <v>52.024445093069247</v>
      </c>
      <c r="FH352" s="184">
        <v>52.436709913541208</v>
      </c>
      <c r="FI352" s="184">
        <v>52.873212351033821</v>
      </c>
      <c r="FJ352" s="184">
        <v>52.986429653108431</v>
      </c>
      <c r="FK352" s="184">
        <v>53.060399915577605</v>
      </c>
      <c r="FL352" s="184">
        <v>52.670778053616836</v>
      </c>
      <c r="FM352" s="184">
        <v>52.670669860370417</v>
      </c>
      <c r="FN352" s="184">
        <v>52.171714718235236</v>
      </c>
      <c r="FO352" s="184">
        <v>52.495377317013926</v>
      </c>
      <c r="FP352" s="184">
        <v>56.51147216013694</v>
      </c>
      <c r="FQ352" s="184">
        <v>56.603498065208328</v>
      </c>
      <c r="FR352" s="184">
        <v>58.534869074445218</v>
      </c>
      <c r="FS352" s="184">
        <v>56.458499200461659</v>
      </c>
      <c r="FT352" s="184">
        <v>56.202753852557137</v>
      </c>
      <c r="FU352" s="184">
        <v>56.865965940559917</v>
      </c>
      <c r="FV352" s="184">
        <v>56.860241773774568</v>
      </c>
      <c r="FW352" s="184">
        <v>57.025770259784764</v>
      </c>
      <c r="FX352" s="184">
        <v>56.648370288628279</v>
      </c>
      <c r="FY352" s="184">
        <v>55.885265324882987</v>
      </c>
      <c r="FZ352" s="184">
        <v>56.06388429480338</v>
      </c>
      <c r="GA352" s="184">
        <v>56.1352137712813</v>
      </c>
    </row>
    <row r="353" spans="2:183">
      <c r="B353" s="42"/>
      <c r="C353" s="185"/>
      <c r="D353" s="187"/>
      <c r="E353" s="187"/>
      <c r="F353" s="187"/>
      <c r="G353" s="187"/>
      <c r="H353" s="187"/>
      <c r="I353" s="187"/>
      <c r="J353" s="187"/>
      <c r="K353" s="187"/>
      <c r="L353" s="187"/>
      <c r="M353" s="187"/>
      <c r="N353" s="187"/>
      <c r="O353" s="187"/>
      <c r="P353" s="187"/>
      <c r="Q353" s="187"/>
      <c r="R353" s="187"/>
      <c r="S353" s="187"/>
      <c r="T353" s="187"/>
      <c r="U353" s="187"/>
      <c r="V353" s="187"/>
      <c r="W353" s="187"/>
      <c r="X353" s="187"/>
      <c r="Y353" s="187"/>
      <c r="Z353" s="187"/>
      <c r="AA353" s="187"/>
      <c r="AB353" s="187"/>
      <c r="AC353" s="187"/>
      <c r="AD353" s="187"/>
      <c r="AE353" s="187"/>
      <c r="AF353" s="187"/>
      <c r="AG353" s="187"/>
      <c r="AH353" s="187"/>
      <c r="AI353" s="187"/>
      <c r="AJ353" s="187"/>
      <c r="AK353" s="187"/>
      <c r="AL353" s="187"/>
      <c r="AM353" s="187"/>
      <c r="AN353" s="187"/>
      <c r="AO353" s="187"/>
      <c r="AP353" s="187"/>
      <c r="AQ353" s="187"/>
      <c r="AR353" s="187"/>
      <c r="AS353" s="187"/>
      <c r="AT353" s="187"/>
      <c r="AU353" s="187"/>
      <c r="AV353" s="187"/>
      <c r="AW353" s="187"/>
      <c r="AX353" s="187"/>
      <c r="AY353" s="187"/>
      <c r="AZ353" s="187"/>
      <c r="BA353" s="187"/>
      <c r="BB353" s="187"/>
      <c r="BC353" s="187"/>
      <c r="BD353" s="187"/>
      <c r="BE353" s="187"/>
      <c r="BF353" s="187"/>
      <c r="BG353" s="187"/>
      <c r="BH353" s="187"/>
      <c r="BI353" s="187"/>
      <c r="BJ353" s="187"/>
      <c r="BK353" s="187"/>
      <c r="BL353" s="187"/>
      <c r="BM353" s="187"/>
      <c r="BN353" s="187"/>
      <c r="BO353" s="187"/>
      <c r="BP353" s="187"/>
      <c r="BQ353" s="187"/>
      <c r="BR353" s="187"/>
      <c r="BS353" s="187"/>
      <c r="BT353" s="187"/>
      <c r="BU353" s="187"/>
      <c r="BV353" s="187"/>
      <c r="BW353" s="187"/>
      <c r="BX353" s="187"/>
      <c r="BY353" s="187"/>
      <c r="BZ353" s="187"/>
      <c r="CA353" s="187"/>
      <c r="CB353" s="187"/>
      <c r="CC353" s="187"/>
      <c r="CD353" s="187"/>
      <c r="CE353" s="187"/>
      <c r="CF353" s="187"/>
      <c r="CG353" s="187"/>
      <c r="CH353" s="187"/>
      <c r="CI353" s="187"/>
      <c r="CJ353" s="187"/>
      <c r="CK353" s="187"/>
      <c r="CL353" s="187"/>
      <c r="CM353" s="187"/>
      <c r="CN353" s="187"/>
      <c r="CO353" s="187"/>
      <c r="CP353" s="187"/>
      <c r="CQ353" s="187"/>
      <c r="CR353" s="187"/>
      <c r="CS353" s="187"/>
      <c r="CT353" s="187"/>
      <c r="CU353" s="187"/>
      <c r="CV353" s="187"/>
      <c r="CW353" s="187"/>
      <c r="CX353" s="187"/>
      <c r="CY353" s="187"/>
      <c r="CZ353" s="187"/>
      <c r="DA353" s="187"/>
      <c r="DB353" s="187"/>
      <c r="DC353" s="187"/>
      <c r="DD353" s="187"/>
      <c r="DE353" s="187"/>
      <c r="DF353" s="187"/>
      <c r="DG353" s="187"/>
      <c r="DH353" s="187"/>
      <c r="DI353" s="187"/>
      <c r="DJ353" s="187"/>
      <c r="DK353" s="187"/>
      <c r="DL353" s="187"/>
      <c r="DM353" s="187"/>
      <c r="DN353" s="187"/>
      <c r="DO353" s="187"/>
      <c r="DP353" s="187"/>
      <c r="DQ353" s="187"/>
      <c r="DR353" s="187"/>
      <c r="DS353" s="187"/>
      <c r="DT353" s="187"/>
      <c r="DU353" s="187"/>
      <c r="DV353" s="187"/>
      <c r="DW353" s="187"/>
      <c r="DX353" s="187"/>
      <c r="DY353" s="187"/>
      <c r="DZ353" s="187"/>
      <c r="EA353" s="187"/>
      <c r="EB353" s="187"/>
      <c r="EC353" s="187"/>
      <c r="ED353" s="187"/>
      <c r="EE353" s="187"/>
      <c r="EF353" s="187"/>
      <c r="EG353" s="187"/>
      <c r="EH353" s="187"/>
      <c r="EI353" s="187"/>
      <c r="EJ353" s="187"/>
      <c r="EK353" s="187"/>
      <c r="EL353" s="187"/>
      <c r="EM353" s="187"/>
      <c r="EN353" s="187"/>
      <c r="EO353" s="187"/>
      <c r="EP353" s="187"/>
      <c r="EQ353" s="187"/>
      <c r="ER353" s="187"/>
      <c r="ES353" s="187"/>
      <c r="ET353" s="187"/>
      <c r="EU353" s="187"/>
      <c r="EV353" s="187"/>
      <c r="EW353" s="187"/>
      <c r="EX353" s="187"/>
      <c r="EY353" s="187"/>
      <c r="EZ353" s="187"/>
      <c r="FA353" s="187"/>
      <c r="FB353" s="187"/>
      <c r="FC353" s="187"/>
      <c r="FD353" s="187"/>
      <c r="FE353" s="187"/>
      <c r="FF353" s="187"/>
      <c r="FG353" s="187"/>
      <c r="FH353" s="187"/>
      <c r="FI353" s="187"/>
      <c r="FJ353" s="187"/>
      <c r="FK353" s="187"/>
      <c r="FL353" s="187"/>
      <c r="FM353" s="187"/>
      <c r="FN353" s="187"/>
      <c r="FO353" s="187"/>
      <c r="FP353" s="187"/>
      <c r="FQ353" s="187"/>
      <c r="FR353" s="187"/>
      <c r="FS353" s="187"/>
      <c r="FT353" s="187"/>
      <c r="FU353" s="187"/>
      <c r="FV353" s="187"/>
      <c r="FW353" s="187"/>
      <c r="FX353" s="187"/>
      <c r="FY353" s="187"/>
      <c r="FZ353" s="187"/>
      <c r="GA353" s="187"/>
    </row>
    <row r="354" spans="2:183">
      <c r="B354" s="188" t="s">
        <v>32</v>
      </c>
      <c r="C354" s="189" t="s">
        <v>33</v>
      </c>
      <c r="D354" s="162">
        <v>41275</v>
      </c>
      <c r="E354" s="162">
        <v>41306</v>
      </c>
      <c r="F354" s="162">
        <v>41334</v>
      </c>
      <c r="G354" s="162">
        <v>41365</v>
      </c>
      <c r="H354" s="162">
        <v>41395</v>
      </c>
      <c r="I354" s="162">
        <v>41426</v>
      </c>
      <c r="J354" s="162">
        <v>41456</v>
      </c>
      <c r="K354" s="162">
        <v>41487</v>
      </c>
      <c r="L354" s="162">
        <v>41518</v>
      </c>
      <c r="M354" s="162">
        <v>41548</v>
      </c>
      <c r="N354" s="162">
        <v>41579</v>
      </c>
      <c r="O354" s="162">
        <v>41609</v>
      </c>
      <c r="P354" s="162">
        <v>41640</v>
      </c>
      <c r="Q354" s="162">
        <v>41671</v>
      </c>
      <c r="R354" s="162">
        <v>41699</v>
      </c>
      <c r="S354" s="162">
        <v>41730</v>
      </c>
      <c r="T354" s="162">
        <v>41760</v>
      </c>
      <c r="U354" s="162">
        <v>41791</v>
      </c>
      <c r="V354" s="162">
        <v>41821</v>
      </c>
      <c r="W354" s="162">
        <v>41852</v>
      </c>
      <c r="X354" s="162">
        <v>41883</v>
      </c>
      <c r="Y354" s="162">
        <v>41913</v>
      </c>
      <c r="Z354" s="162">
        <v>41944</v>
      </c>
      <c r="AA354" s="162">
        <v>41974</v>
      </c>
      <c r="AB354" s="162">
        <v>42005</v>
      </c>
      <c r="AC354" s="162">
        <v>42036</v>
      </c>
      <c r="AD354" s="162">
        <v>42064</v>
      </c>
      <c r="AE354" s="162">
        <v>42095</v>
      </c>
      <c r="AF354" s="162">
        <v>42125</v>
      </c>
      <c r="AG354" s="162">
        <v>42156</v>
      </c>
      <c r="AH354" s="162">
        <v>42186</v>
      </c>
      <c r="AI354" s="162">
        <v>42217</v>
      </c>
      <c r="AJ354" s="162">
        <v>42248</v>
      </c>
      <c r="AK354" s="162">
        <v>42278</v>
      </c>
      <c r="AL354" s="162">
        <v>42309</v>
      </c>
      <c r="AM354" s="162">
        <v>42339</v>
      </c>
      <c r="AN354" s="162">
        <v>42370</v>
      </c>
      <c r="AO354" s="162">
        <v>42401</v>
      </c>
      <c r="AP354" s="162">
        <v>42430</v>
      </c>
      <c r="AQ354" s="162">
        <v>42461</v>
      </c>
      <c r="AR354" s="162">
        <v>42491</v>
      </c>
      <c r="AS354" s="162">
        <v>42522</v>
      </c>
      <c r="AT354" s="162">
        <v>42552</v>
      </c>
      <c r="AU354" s="162">
        <v>42583</v>
      </c>
      <c r="AV354" s="162">
        <v>42614</v>
      </c>
      <c r="AW354" s="162">
        <v>42644</v>
      </c>
      <c r="AX354" s="162">
        <v>42675</v>
      </c>
      <c r="AY354" s="162">
        <v>42705</v>
      </c>
      <c r="AZ354" s="162">
        <v>42736</v>
      </c>
      <c r="BA354" s="162">
        <v>42767</v>
      </c>
      <c r="BB354" s="162">
        <v>42795</v>
      </c>
      <c r="BC354" s="162">
        <v>42826</v>
      </c>
      <c r="BD354" s="162">
        <v>42856</v>
      </c>
      <c r="BE354" s="162">
        <v>42887</v>
      </c>
      <c r="BF354" s="162">
        <v>42917</v>
      </c>
      <c r="BG354" s="162">
        <v>42948</v>
      </c>
      <c r="BH354" s="162">
        <v>42979</v>
      </c>
      <c r="BI354" s="162">
        <v>43009</v>
      </c>
      <c r="BJ354" s="162">
        <v>43040</v>
      </c>
      <c r="BK354" s="162">
        <v>43070</v>
      </c>
      <c r="BL354" s="162">
        <v>43101</v>
      </c>
      <c r="BM354" s="162">
        <v>43132</v>
      </c>
      <c r="BN354" s="162">
        <v>43160</v>
      </c>
      <c r="BO354" s="162">
        <v>43191</v>
      </c>
      <c r="BP354" s="162">
        <v>43221</v>
      </c>
      <c r="BQ354" s="162">
        <v>43252</v>
      </c>
      <c r="BR354" s="162">
        <v>43282</v>
      </c>
      <c r="BS354" s="162">
        <v>43313</v>
      </c>
      <c r="BT354" s="162">
        <v>43344</v>
      </c>
      <c r="BU354" s="162">
        <v>43374</v>
      </c>
      <c r="BV354" s="162">
        <v>43405</v>
      </c>
      <c r="BW354" s="162">
        <v>43435</v>
      </c>
      <c r="BX354" s="162">
        <v>43466</v>
      </c>
      <c r="BY354" s="162">
        <v>43497</v>
      </c>
      <c r="BZ354" s="162">
        <v>43525</v>
      </c>
      <c r="CA354" s="162">
        <v>43556</v>
      </c>
      <c r="CB354" s="162">
        <v>43586</v>
      </c>
      <c r="CC354" s="162">
        <v>43617</v>
      </c>
      <c r="CD354" s="162">
        <v>43647</v>
      </c>
      <c r="CE354" s="162">
        <v>43678</v>
      </c>
      <c r="CF354" s="162">
        <v>43709</v>
      </c>
      <c r="CG354" s="162">
        <v>43739</v>
      </c>
      <c r="CH354" s="162">
        <v>43770</v>
      </c>
      <c r="CI354" s="162">
        <v>43800</v>
      </c>
      <c r="CJ354" s="162">
        <v>43831</v>
      </c>
      <c r="CK354" s="162">
        <v>43862</v>
      </c>
      <c r="CL354" s="162">
        <v>43891</v>
      </c>
      <c r="CM354" s="162">
        <v>43922</v>
      </c>
      <c r="CN354" s="162">
        <v>43952</v>
      </c>
      <c r="CO354" s="162">
        <v>43983</v>
      </c>
      <c r="CP354" s="162">
        <v>44013</v>
      </c>
      <c r="CQ354" s="162">
        <v>44044</v>
      </c>
      <c r="CR354" s="162">
        <v>44075</v>
      </c>
      <c r="CS354" s="162">
        <v>44105</v>
      </c>
      <c r="CT354" s="162">
        <v>44136</v>
      </c>
      <c r="CU354" s="162">
        <v>44166</v>
      </c>
      <c r="CV354" s="162">
        <v>44197</v>
      </c>
      <c r="CW354" s="162">
        <v>44228</v>
      </c>
      <c r="CX354" s="162">
        <v>44256</v>
      </c>
      <c r="CY354" s="162">
        <v>44287</v>
      </c>
      <c r="CZ354" s="162">
        <v>44317</v>
      </c>
      <c r="DA354" s="162">
        <v>44348</v>
      </c>
      <c r="DB354" s="162">
        <v>44378</v>
      </c>
      <c r="DC354" s="162">
        <v>44409</v>
      </c>
      <c r="DD354" s="162">
        <v>44440</v>
      </c>
      <c r="DE354" s="162">
        <v>44470</v>
      </c>
      <c r="DF354" s="162">
        <v>44501</v>
      </c>
      <c r="DG354" s="162">
        <v>44531</v>
      </c>
      <c r="DH354" s="162">
        <v>44562</v>
      </c>
      <c r="DI354" s="162">
        <v>44593</v>
      </c>
      <c r="DJ354" s="162">
        <v>44621</v>
      </c>
      <c r="DK354" s="162">
        <v>44652</v>
      </c>
      <c r="DL354" s="162">
        <v>44682</v>
      </c>
      <c r="DM354" s="162">
        <v>44713</v>
      </c>
      <c r="DN354" s="162">
        <v>44743</v>
      </c>
      <c r="DO354" s="162">
        <v>44774</v>
      </c>
      <c r="DP354" s="162">
        <v>44805</v>
      </c>
      <c r="DQ354" s="162">
        <v>44835</v>
      </c>
      <c r="DR354" s="162">
        <v>44866</v>
      </c>
      <c r="DS354" s="162">
        <v>44896</v>
      </c>
      <c r="DT354" s="162">
        <v>44927</v>
      </c>
      <c r="DU354" s="162">
        <v>44958</v>
      </c>
      <c r="DV354" s="162">
        <v>44986</v>
      </c>
      <c r="DW354" s="162">
        <v>45017</v>
      </c>
      <c r="DX354" s="162">
        <v>45047</v>
      </c>
      <c r="DY354" s="162">
        <v>45078</v>
      </c>
      <c r="DZ354" s="162">
        <v>45108</v>
      </c>
      <c r="EA354" s="162">
        <v>45139</v>
      </c>
      <c r="EB354" s="162">
        <v>45170</v>
      </c>
      <c r="EC354" s="162">
        <v>45200</v>
      </c>
      <c r="ED354" s="162">
        <v>45231</v>
      </c>
      <c r="EE354" s="162">
        <v>45261</v>
      </c>
      <c r="EF354" s="162">
        <v>45292</v>
      </c>
      <c r="EG354" s="162">
        <v>45323</v>
      </c>
      <c r="EH354" s="162">
        <v>45352</v>
      </c>
      <c r="EI354" s="162">
        <v>45383</v>
      </c>
      <c r="EJ354" s="162">
        <v>45413</v>
      </c>
      <c r="EK354" s="162">
        <v>45444</v>
      </c>
      <c r="EL354" s="162">
        <v>45474</v>
      </c>
      <c r="EM354" s="162">
        <v>45505</v>
      </c>
      <c r="EN354" s="162">
        <v>45536</v>
      </c>
      <c r="EO354" s="162">
        <v>45566</v>
      </c>
      <c r="EP354" s="162">
        <v>45597</v>
      </c>
      <c r="EQ354" s="162">
        <v>45627</v>
      </c>
      <c r="ER354" s="162">
        <v>45658</v>
      </c>
      <c r="ES354" s="162">
        <v>45689</v>
      </c>
      <c r="ET354" s="162">
        <v>45717</v>
      </c>
      <c r="EU354" s="162">
        <v>45748</v>
      </c>
      <c r="EV354" s="162">
        <v>45778</v>
      </c>
      <c r="EW354" s="162">
        <v>45809</v>
      </c>
      <c r="EX354" s="162">
        <v>45839</v>
      </c>
      <c r="EY354" s="162">
        <v>45870</v>
      </c>
      <c r="EZ354" s="162">
        <v>45901</v>
      </c>
      <c r="FA354" s="162">
        <v>45931</v>
      </c>
      <c r="FB354" s="162">
        <v>45962</v>
      </c>
      <c r="FC354" s="162">
        <v>45992</v>
      </c>
      <c r="FD354" s="162">
        <v>46023</v>
      </c>
      <c r="FE354" s="162">
        <v>46054</v>
      </c>
      <c r="FF354" s="162">
        <v>46082</v>
      </c>
      <c r="FG354" s="162">
        <v>46113</v>
      </c>
      <c r="FH354" s="162">
        <v>46143</v>
      </c>
      <c r="FI354" s="162">
        <v>46174</v>
      </c>
      <c r="FJ354" s="162">
        <v>46204</v>
      </c>
      <c r="FK354" s="162">
        <v>46235</v>
      </c>
      <c r="FL354" s="162">
        <v>46266</v>
      </c>
      <c r="FM354" s="162">
        <v>46296</v>
      </c>
      <c r="FN354" s="162">
        <v>46327</v>
      </c>
      <c r="FO354" s="162">
        <v>46357</v>
      </c>
      <c r="FP354" s="162">
        <v>46388</v>
      </c>
      <c r="FQ354" s="162">
        <v>46419</v>
      </c>
      <c r="FR354" s="162">
        <v>46447</v>
      </c>
      <c r="FS354" s="162">
        <v>46478</v>
      </c>
      <c r="FT354" s="162">
        <v>46508</v>
      </c>
      <c r="FU354" s="162">
        <v>46539</v>
      </c>
      <c r="FV354" s="162">
        <v>46569</v>
      </c>
      <c r="FW354" s="162">
        <v>46600</v>
      </c>
      <c r="FX354" s="162">
        <v>46631</v>
      </c>
      <c r="FY354" s="162">
        <v>46661</v>
      </c>
      <c r="FZ354" s="162">
        <v>46692</v>
      </c>
      <c r="GA354" s="162">
        <v>46722</v>
      </c>
    </row>
    <row r="355" spans="2:183">
      <c r="B355" s="75" t="s">
        <v>97</v>
      </c>
      <c r="C355" s="163" t="s">
        <v>34</v>
      </c>
      <c r="D355" s="164">
        <v>48.1</v>
      </c>
      <c r="E355" s="165">
        <v>47.28</v>
      </c>
      <c r="F355" s="165">
        <v>46.36</v>
      </c>
      <c r="G355" s="165">
        <v>52.52</v>
      </c>
      <c r="H355" s="165">
        <v>47.7</v>
      </c>
      <c r="I355" s="165">
        <v>13.21</v>
      </c>
      <c r="J355" s="165">
        <v>14.19</v>
      </c>
      <c r="K355" s="165">
        <v>13.01</v>
      </c>
      <c r="L355" s="165">
        <v>13.2</v>
      </c>
      <c r="M355" s="165">
        <v>49.92</v>
      </c>
      <c r="N355" s="165">
        <v>58</v>
      </c>
      <c r="O355" s="165">
        <v>50.5</v>
      </c>
      <c r="P355" s="165">
        <v>48.1</v>
      </c>
      <c r="Q355" s="165">
        <v>47.28</v>
      </c>
      <c r="R355" s="165">
        <v>46.36</v>
      </c>
      <c r="S355" s="165">
        <v>52.52</v>
      </c>
      <c r="T355" s="165">
        <v>47.7</v>
      </c>
      <c r="U355" s="165">
        <v>13.21</v>
      </c>
      <c r="V355" s="165">
        <v>14.19</v>
      </c>
      <c r="W355" s="165">
        <v>13.01</v>
      </c>
      <c r="X355" s="165">
        <v>13.2</v>
      </c>
      <c r="Y355" s="165">
        <v>49.92</v>
      </c>
      <c r="Z355" s="165">
        <v>58</v>
      </c>
      <c r="AA355" s="165">
        <v>50.5</v>
      </c>
      <c r="AB355" s="165">
        <v>178</v>
      </c>
      <c r="AC355" s="165">
        <v>178</v>
      </c>
      <c r="AD355" s="165">
        <v>178</v>
      </c>
      <c r="AE355" s="165">
        <v>178</v>
      </c>
      <c r="AF355" s="165">
        <v>178</v>
      </c>
      <c r="AG355" s="165">
        <v>178</v>
      </c>
      <c r="AH355" s="165">
        <v>178</v>
      </c>
      <c r="AI355" s="165">
        <v>178</v>
      </c>
      <c r="AJ355" s="165">
        <v>178</v>
      </c>
      <c r="AK355" s="165">
        <v>178</v>
      </c>
      <c r="AL355" s="165">
        <v>178</v>
      </c>
      <c r="AM355" s="165">
        <v>178</v>
      </c>
      <c r="AN355" s="165">
        <v>178</v>
      </c>
      <c r="AO355" s="165">
        <v>178</v>
      </c>
      <c r="AP355" s="165">
        <v>178</v>
      </c>
      <c r="AQ355" s="165">
        <v>178</v>
      </c>
      <c r="AR355" s="165">
        <v>178</v>
      </c>
      <c r="AS355" s="165">
        <v>178</v>
      </c>
      <c r="AT355" s="165">
        <v>178</v>
      </c>
      <c r="AU355" s="165">
        <v>178</v>
      </c>
      <c r="AV355" s="165">
        <v>178</v>
      </c>
      <c r="AW355" s="165">
        <v>178</v>
      </c>
      <c r="AX355" s="165">
        <v>178</v>
      </c>
      <c r="AY355" s="165">
        <v>178</v>
      </c>
      <c r="AZ355" s="165">
        <v>178</v>
      </c>
      <c r="BA355" s="165">
        <v>178</v>
      </c>
      <c r="BB355" s="165">
        <v>178</v>
      </c>
      <c r="BC355" s="165">
        <v>178</v>
      </c>
      <c r="BD355" s="165">
        <v>178</v>
      </c>
      <c r="BE355" s="165">
        <v>178</v>
      </c>
      <c r="BF355" s="165">
        <v>178</v>
      </c>
      <c r="BG355" s="165">
        <v>178</v>
      </c>
      <c r="BH355" s="165">
        <v>178</v>
      </c>
      <c r="BI355" s="165">
        <v>178</v>
      </c>
      <c r="BJ355" s="165">
        <v>178</v>
      </c>
      <c r="BK355" s="165">
        <v>178</v>
      </c>
      <c r="BL355" s="165">
        <v>178</v>
      </c>
      <c r="BM355" s="165">
        <v>178</v>
      </c>
      <c r="BN355" s="165">
        <v>178</v>
      </c>
      <c r="BO355" s="165">
        <v>178</v>
      </c>
      <c r="BP355" s="165">
        <v>178</v>
      </c>
      <c r="BQ355" s="165">
        <v>178</v>
      </c>
      <c r="BR355" s="165">
        <v>178</v>
      </c>
      <c r="BS355" s="165">
        <v>178</v>
      </c>
      <c r="BT355" s="165">
        <v>178</v>
      </c>
      <c r="BU355" s="165">
        <v>178</v>
      </c>
      <c r="BV355" s="165">
        <v>178</v>
      </c>
      <c r="BW355" s="165">
        <v>178</v>
      </c>
      <c r="BX355" s="165">
        <v>178</v>
      </c>
      <c r="BY355" s="165">
        <v>178</v>
      </c>
      <c r="BZ355" s="165">
        <v>178</v>
      </c>
      <c r="CA355" s="165">
        <v>178</v>
      </c>
      <c r="CB355" s="165">
        <v>178</v>
      </c>
      <c r="CC355" s="165">
        <v>178</v>
      </c>
      <c r="CD355" s="165">
        <v>178</v>
      </c>
      <c r="CE355" s="165">
        <v>178</v>
      </c>
      <c r="CF355" s="165">
        <v>178</v>
      </c>
      <c r="CG355" s="165">
        <v>178</v>
      </c>
      <c r="CH355" s="165">
        <v>178</v>
      </c>
      <c r="CI355" s="165">
        <v>178</v>
      </c>
      <c r="CJ355" s="165">
        <v>178</v>
      </c>
      <c r="CK355" s="165">
        <v>178</v>
      </c>
      <c r="CL355" s="165">
        <v>178</v>
      </c>
      <c r="CM355" s="165">
        <v>178</v>
      </c>
      <c r="CN355" s="165">
        <v>178</v>
      </c>
      <c r="CO355" s="165">
        <v>178</v>
      </c>
      <c r="CP355" s="165">
        <v>178</v>
      </c>
      <c r="CQ355" s="165">
        <v>178</v>
      </c>
      <c r="CR355" s="165">
        <v>178</v>
      </c>
      <c r="CS355" s="165">
        <v>178</v>
      </c>
      <c r="CT355" s="165">
        <v>178</v>
      </c>
      <c r="CU355" s="165">
        <v>178</v>
      </c>
      <c r="CV355" s="165">
        <v>178</v>
      </c>
      <c r="CW355" s="165">
        <v>178</v>
      </c>
      <c r="CX355" s="165">
        <v>178</v>
      </c>
      <c r="CY355" s="165">
        <v>178</v>
      </c>
      <c r="CZ355" s="165">
        <v>178</v>
      </c>
      <c r="DA355" s="165">
        <v>178</v>
      </c>
      <c r="DB355" s="165">
        <v>178</v>
      </c>
      <c r="DC355" s="165">
        <v>178</v>
      </c>
      <c r="DD355" s="165">
        <v>178</v>
      </c>
      <c r="DE355" s="165">
        <v>178</v>
      </c>
      <c r="DF355" s="165">
        <v>178</v>
      </c>
      <c r="DG355" s="165">
        <v>178</v>
      </c>
      <c r="DH355" s="165">
        <v>178</v>
      </c>
      <c r="DI355" s="165">
        <v>178</v>
      </c>
      <c r="DJ355" s="165">
        <v>178</v>
      </c>
      <c r="DK355" s="165">
        <v>178</v>
      </c>
      <c r="DL355" s="165">
        <v>178</v>
      </c>
      <c r="DM355" s="165">
        <v>178</v>
      </c>
      <c r="DN355" s="165">
        <v>178</v>
      </c>
      <c r="DO355" s="165">
        <v>178</v>
      </c>
      <c r="DP355" s="165">
        <v>178</v>
      </c>
      <c r="DQ355" s="165">
        <v>178</v>
      </c>
      <c r="DR355" s="165">
        <v>178</v>
      </c>
      <c r="DS355" s="165">
        <v>178</v>
      </c>
      <c r="DT355" s="165">
        <v>178</v>
      </c>
      <c r="DU355" s="165">
        <v>178</v>
      </c>
      <c r="DV355" s="165">
        <v>178</v>
      </c>
      <c r="DW355" s="165">
        <v>178</v>
      </c>
      <c r="DX355" s="165">
        <v>178</v>
      </c>
      <c r="DY355" s="165">
        <v>178</v>
      </c>
      <c r="DZ355" s="165">
        <v>178</v>
      </c>
      <c r="EA355" s="165">
        <v>178</v>
      </c>
      <c r="EB355" s="165">
        <v>178</v>
      </c>
      <c r="EC355" s="165">
        <v>178</v>
      </c>
      <c r="ED355" s="165">
        <v>178</v>
      </c>
      <c r="EE355" s="165">
        <v>178</v>
      </c>
      <c r="EF355" s="165">
        <v>178</v>
      </c>
      <c r="EG355" s="165">
        <v>178</v>
      </c>
      <c r="EH355" s="165">
        <v>178</v>
      </c>
      <c r="EI355" s="165">
        <v>178</v>
      </c>
      <c r="EJ355" s="165">
        <v>178</v>
      </c>
      <c r="EK355" s="165">
        <v>178</v>
      </c>
      <c r="EL355" s="165">
        <v>178</v>
      </c>
      <c r="EM355" s="165">
        <v>178</v>
      </c>
      <c r="EN355" s="165">
        <v>178</v>
      </c>
      <c r="EO355" s="165">
        <v>178</v>
      </c>
      <c r="EP355" s="165">
        <v>178</v>
      </c>
      <c r="EQ355" s="165">
        <v>178</v>
      </c>
      <c r="ER355" s="165">
        <v>178</v>
      </c>
      <c r="ES355" s="165">
        <v>178</v>
      </c>
      <c r="ET355" s="165">
        <v>178</v>
      </c>
      <c r="EU355" s="165">
        <v>178</v>
      </c>
      <c r="EV355" s="165">
        <v>178</v>
      </c>
      <c r="EW355" s="165">
        <v>178</v>
      </c>
      <c r="EX355" s="165">
        <v>178</v>
      </c>
      <c r="EY355" s="165">
        <v>178</v>
      </c>
      <c r="EZ355" s="165">
        <v>178</v>
      </c>
      <c r="FA355" s="165">
        <v>178</v>
      </c>
      <c r="FB355" s="165">
        <v>178</v>
      </c>
      <c r="FC355" s="165">
        <v>178</v>
      </c>
      <c r="FD355" s="165">
        <v>178</v>
      </c>
      <c r="FE355" s="165">
        <v>178</v>
      </c>
      <c r="FF355" s="165">
        <v>178</v>
      </c>
      <c r="FG355" s="165">
        <v>178</v>
      </c>
      <c r="FH355" s="165">
        <v>178</v>
      </c>
      <c r="FI355" s="165">
        <v>178</v>
      </c>
      <c r="FJ355" s="165">
        <v>178</v>
      </c>
      <c r="FK355" s="165">
        <v>178</v>
      </c>
      <c r="FL355" s="165">
        <v>178</v>
      </c>
      <c r="FM355" s="165">
        <v>178</v>
      </c>
      <c r="FN355" s="165">
        <v>178</v>
      </c>
      <c r="FO355" s="165">
        <v>178</v>
      </c>
      <c r="FP355" s="165">
        <v>178</v>
      </c>
      <c r="FQ355" s="165">
        <v>178</v>
      </c>
      <c r="FR355" s="165">
        <v>178</v>
      </c>
      <c r="FS355" s="165">
        <v>178</v>
      </c>
      <c r="FT355" s="165">
        <v>178</v>
      </c>
      <c r="FU355" s="165">
        <v>178</v>
      </c>
      <c r="FV355" s="165">
        <v>178</v>
      </c>
      <c r="FW355" s="165">
        <v>178</v>
      </c>
      <c r="FX355" s="165">
        <v>178</v>
      </c>
      <c r="FY355" s="165">
        <v>178</v>
      </c>
      <c r="FZ355" s="165">
        <v>178</v>
      </c>
      <c r="GA355" s="165">
        <v>178</v>
      </c>
    </row>
    <row r="356" spans="2:183">
      <c r="B356" s="96" t="s">
        <v>97</v>
      </c>
      <c r="C356" s="166" t="s">
        <v>227</v>
      </c>
      <c r="D356" s="167">
        <v>0</v>
      </c>
      <c r="E356" s="168">
        <v>0</v>
      </c>
      <c r="F356" s="168">
        <v>0</v>
      </c>
      <c r="G356" s="168">
        <v>0</v>
      </c>
      <c r="H356" s="168">
        <v>0</v>
      </c>
      <c r="I356" s="168">
        <v>0</v>
      </c>
      <c r="J356" s="168">
        <v>0</v>
      </c>
      <c r="K356" s="168">
        <v>0</v>
      </c>
      <c r="L356" s="168">
        <v>0</v>
      </c>
      <c r="M356" s="168">
        <v>0</v>
      </c>
      <c r="N356" s="168">
        <v>0</v>
      </c>
      <c r="O356" s="168">
        <v>0</v>
      </c>
      <c r="P356" s="168">
        <v>0</v>
      </c>
      <c r="Q356" s="168">
        <v>0</v>
      </c>
      <c r="R356" s="168">
        <v>0</v>
      </c>
      <c r="S356" s="168">
        <v>0</v>
      </c>
      <c r="T356" s="168">
        <v>0</v>
      </c>
      <c r="U356" s="168">
        <v>0</v>
      </c>
      <c r="V356" s="168">
        <v>0</v>
      </c>
      <c r="W356" s="168">
        <v>0</v>
      </c>
      <c r="X356" s="168">
        <v>0</v>
      </c>
      <c r="Y356" s="168">
        <v>0</v>
      </c>
      <c r="Z356" s="168">
        <v>0</v>
      </c>
      <c r="AA356" s="168">
        <v>0</v>
      </c>
      <c r="AB356" s="168">
        <v>0</v>
      </c>
      <c r="AC356" s="168">
        <v>0</v>
      </c>
      <c r="AD356" s="168">
        <v>0</v>
      </c>
      <c r="AE356" s="168">
        <v>0</v>
      </c>
      <c r="AF356" s="168">
        <v>0</v>
      </c>
      <c r="AG356" s="168">
        <v>0</v>
      </c>
      <c r="AH356" s="168">
        <v>0</v>
      </c>
      <c r="AI356" s="168">
        <v>0</v>
      </c>
      <c r="AJ356" s="168">
        <v>0</v>
      </c>
      <c r="AK356" s="168">
        <v>0</v>
      </c>
      <c r="AL356" s="168">
        <v>0</v>
      </c>
      <c r="AM356" s="168">
        <v>0</v>
      </c>
      <c r="AN356" s="168">
        <v>0</v>
      </c>
      <c r="AO356" s="168">
        <v>0</v>
      </c>
      <c r="AP356" s="168">
        <v>0</v>
      </c>
      <c r="AQ356" s="168">
        <v>0</v>
      </c>
      <c r="AR356" s="168">
        <v>0</v>
      </c>
      <c r="AS356" s="168">
        <v>0</v>
      </c>
      <c r="AT356" s="168">
        <v>0</v>
      </c>
      <c r="AU356" s="168">
        <v>0</v>
      </c>
      <c r="AV356" s="168">
        <v>0</v>
      </c>
      <c r="AW356" s="168">
        <v>0</v>
      </c>
      <c r="AX356" s="168">
        <v>0</v>
      </c>
      <c r="AY356" s="168">
        <v>0</v>
      </c>
      <c r="AZ356" s="168">
        <v>0</v>
      </c>
      <c r="BA356" s="168">
        <v>0</v>
      </c>
      <c r="BB356" s="168">
        <v>0</v>
      </c>
      <c r="BC356" s="168">
        <v>0</v>
      </c>
      <c r="BD356" s="168">
        <v>0</v>
      </c>
      <c r="BE356" s="168">
        <v>0</v>
      </c>
      <c r="BF356" s="168">
        <v>0</v>
      </c>
      <c r="BG356" s="168">
        <v>0</v>
      </c>
      <c r="BH356" s="168">
        <v>0</v>
      </c>
      <c r="BI356" s="168">
        <v>0</v>
      </c>
      <c r="BJ356" s="168">
        <v>0</v>
      </c>
      <c r="BK356" s="168">
        <v>0</v>
      </c>
      <c r="BL356" s="168">
        <v>0</v>
      </c>
      <c r="BM356" s="168">
        <v>0</v>
      </c>
      <c r="BN356" s="168">
        <v>0</v>
      </c>
      <c r="BO356" s="168">
        <v>0</v>
      </c>
      <c r="BP356" s="168">
        <v>0</v>
      </c>
      <c r="BQ356" s="168">
        <v>0</v>
      </c>
      <c r="BR356" s="168">
        <v>0</v>
      </c>
      <c r="BS356" s="168">
        <v>0</v>
      </c>
      <c r="BT356" s="168">
        <v>0</v>
      </c>
      <c r="BU356" s="168">
        <v>0</v>
      </c>
      <c r="BV356" s="168">
        <v>0</v>
      </c>
      <c r="BW356" s="168">
        <v>0</v>
      </c>
      <c r="BX356" s="168">
        <v>0</v>
      </c>
      <c r="BY356" s="168">
        <v>0</v>
      </c>
      <c r="BZ356" s="168">
        <v>0</v>
      </c>
      <c r="CA356" s="168">
        <v>0</v>
      </c>
      <c r="CB356" s="168">
        <v>0</v>
      </c>
      <c r="CC356" s="168">
        <v>0</v>
      </c>
      <c r="CD356" s="168">
        <v>0</v>
      </c>
      <c r="CE356" s="168">
        <v>0</v>
      </c>
      <c r="CF356" s="168">
        <v>0</v>
      </c>
      <c r="CG356" s="168">
        <v>0</v>
      </c>
      <c r="CH356" s="168">
        <v>0</v>
      </c>
      <c r="CI356" s="168">
        <v>0</v>
      </c>
      <c r="CJ356" s="168">
        <v>0</v>
      </c>
      <c r="CK356" s="168">
        <v>0</v>
      </c>
      <c r="CL356" s="168">
        <v>0</v>
      </c>
      <c r="CM356" s="168">
        <v>0</v>
      </c>
      <c r="CN356" s="168">
        <v>0</v>
      </c>
      <c r="CO356" s="168">
        <v>0</v>
      </c>
      <c r="CP356" s="168">
        <v>0</v>
      </c>
      <c r="CQ356" s="168">
        <v>0</v>
      </c>
      <c r="CR356" s="168">
        <v>0</v>
      </c>
      <c r="CS356" s="168">
        <v>0</v>
      </c>
      <c r="CT356" s="168">
        <v>0</v>
      </c>
      <c r="CU356" s="168">
        <v>0</v>
      </c>
      <c r="CV356" s="168">
        <v>0</v>
      </c>
      <c r="CW356" s="168">
        <v>0</v>
      </c>
      <c r="CX356" s="168">
        <v>0</v>
      </c>
      <c r="CY356" s="168">
        <v>0</v>
      </c>
      <c r="CZ356" s="168">
        <v>0</v>
      </c>
      <c r="DA356" s="168">
        <v>0</v>
      </c>
      <c r="DB356" s="168">
        <v>0</v>
      </c>
      <c r="DC356" s="168">
        <v>0</v>
      </c>
      <c r="DD356" s="168">
        <v>0</v>
      </c>
      <c r="DE356" s="168">
        <v>0</v>
      </c>
      <c r="DF356" s="168">
        <v>0</v>
      </c>
      <c r="DG356" s="168">
        <v>0</v>
      </c>
      <c r="DH356" s="168">
        <v>0</v>
      </c>
      <c r="DI356" s="168">
        <v>0</v>
      </c>
      <c r="DJ356" s="168">
        <v>0</v>
      </c>
      <c r="DK356" s="168">
        <v>0</v>
      </c>
      <c r="DL356" s="168">
        <v>0</v>
      </c>
      <c r="DM356" s="168">
        <v>0</v>
      </c>
      <c r="DN356" s="168">
        <v>0</v>
      </c>
      <c r="DO356" s="168">
        <v>0</v>
      </c>
      <c r="DP356" s="168">
        <v>0</v>
      </c>
      <c r="DQ356" s="168">
        <v>0</v>
      </c>
      <c r="DR356" s="168">
        <v>0</v>
      </c>
      <c r="DS356" s="168">
        <v>0</v>
      </c>
      <c r="DT356" s="168">
        <v>0</v>
      </c>
      <c r="DU356" s="168">
        <v>0</v>
      </c>
      <c r="DV356" s="168">
        <v>0</v>
      </c>
      <c r="DW356" s="168">
        <v>0</v>
      </c>
      <c r="DX356" s="168">
        <v>0</v>
      </c>
      <c r="DY356" s="168">
        <v>0</v>
      </c>
      <c r="DZ356" s="168">
        <v>0</v>
      </c>
      <c r="EA356" s="168">
        <v>0</v>
      </c>
      <c r="EB356" s="168">
        <v>0</v>
      </c>
      <c r="EC356" s="168">
        <v>0</v>
      </c>
      <c r="ED356" s="168">
        <v>0</v>
      </c>
      <c r="EE356" s="168">
        <v>0</v>
      </c>
      <c r="EF356" s="168">
        <v>0</v>
      </c>
      <c r="EG356" s="168">
        <v>0</v>
      </c>
      <c r="EH356" s="168">
        <v>0</v>
      </c>
      <c r="EI356" s="168">
        <v>0</v>
      </c>
      <c r="EJ356" s="168">
        <v>0</v>
      </c>
      <c r="EK356" s="168">
        <v>0</v>
      </c>
      <c r="EL356" s="168">
        <v>0</v>
      </c>
      <c r="EM356" s="168">
        <v>0</v>
      </c>
      <c r="EN356" s="168">
        <v>0</v>
      </c>
      <c r="EO356" s="168">
        <v>0</v>
      </c>
      <c r="EP356" s="168">
        <v>0</v>
      </c>
      <c r="EQ356" s="168">
        <v>0</v>
      </c>
      <c r="ER356" s="168">
        <v>0</v>
      </c>
      <c r="ES356" s="168">
        <v>0</v>
      </c>
      <c r="ET356" s="168">
        <v>0</v>
      </c>
      <c r="EU356" s="168">
        <v>0</v>
      </c>
      <c r="EV356" s="168">
        <v>0</v>
      </c>
      <c r="EW356" s="168">
        <v>0</v>
      </c>
      <c r="EX356" s="168">
        <v>0</v>
      </c>
      <c r="EY356" s="168">
        <v>0</v>
      </c>
      <c r="EZ356" s="168">
        <v>0</v>
      </c>
      <c r="FA356" s="168">
        <v>0</v>
      </c>
      <c r="FB356" s="168">
        <v>0</v>
      </c>
      <c r="FC356" s="168">
        <v>0</v>
      </c>
      <c r="FD356" s="168">
        <v>0</v>
      </c>
      <c r="FE356" s="168">
        <v>0</v>
      </c>
      <c r="FF356" s="168">
        <v>0</v>
      </c>
      <c r="FG356" s="168">
        <v>0</v>
      </c>
      <c r="FH356" s="168">
        <v>0</v>
      </c>
      <c r="FI356" s="168">
        <v>0</v>
      </c>
      <c r="FJ356" s="168">
        <v>0</v>
      </c>
      <c r="FK356" s="168">
        <v>0</v>
      </c>
      <c r="FL356" s="168">
        <v>0</v>
      </c>
      <c r="FM356" s="168">
        <v>0</v>
      </c>
      <c r="FN356" s="168">
        <v>0</v>
      </c>
      <c r="FO356" s="168">
        <v>0</v>
      </c>
      <c r="FP356" s="168">
        <v>0</v>
      </c>
      <c r="FQ356" s="168">
        <v>0</v>
      </c>
      <c r="FR356" s="168">
        <v>0</v>
      </c>
      <c r="FS356" s="168">
        <v>0</v>
      </c>
      <c r="FT356" s="168">
        <v>0</v>
      </c>
      <c r="FU356" s="168">
        <v>0</v>
      </c>
      <c r="FV356" s="168">
        <v>0</v>
      </c>
      <c r="FW356" s="168">
        <v>0</v>
      </c>
      <c r="FX356" s="168">
        <v>0</v>
      </c>
      <c r="FY356" s="168">
        <v>0</v>
      </c>
      <c r="FZ356" s="168">
        <v>0</v>
      </c>
      <c r="GA356" s="168">
        <v>0</v>
      </c>
    </row>
    <row r="357" spans="2:183">
      <c r="B357" s="96" t="s">
        <v>97</v>
      </c>
      <c r="C357" s="166" t="s">
        <v>36</v>
      </c>
      <c r="D357" s="169">
        <v>34588.480000000003</v>
      </c>
      <c r="E357" s="170">
        <v>31252.55</v>
      </c>
      <c r="F357" s="170">
        <v>34546.629999999997</v>
      </c>
      <c r="G357" s="170">
        <v>33514.949999999997</v>
      </c>
      <c r="H357" s="170">
        <v>34234.839999999997</v>
      </c>
      <c r="I357" s="170">
        <v>7643.53</v>
      </c>
      <c r="J357" s="170">
        <v>7936</v>
      </c>
      <c r="K357" s="170">
        <v>7826.88</v>
      </c>
      <c r="L357" s="170">
        <v>7642.64</v>
      </c>
      <c r="M357" s="170">
        <v>34547.120000000003</v>
      </c>
      <c r="N357" s="170">
        <v>33405.019999999997</v>
      </c>
      <c r="O357" s="170">
        <v>34790.050000000003</v>
      </c>
      <c r="P357" s="170">
        <v>34588.480000000003</v>
      </c>
      <c r="Q357" s="170">
        <v>31252.55</v>
      </c>
      <c r="R357" s="170">
        <v>34546.629999999997</v>
      </c>
      <c r="S357" s="170">
        <v>33514.949999999997</v>
      </c>
      <c r="T357" s="170">
        <v>34234.839999999997</v>
      </c>
      <c r="U357" s="170">
        <v>7643.53</v>
      </c>
      <c r="V357" s="170">
        <v>7936</v>
      </c>
      <c r="W357" s="170">
        <v>7826.88</v>
      </c>
      <c r="X357" s="170">
        <v>7642.64</v>
      </c>
      <c r="Y357" s="170">
        <v>34547.120000000003</v>
      </c>
      <c r="Z357" s="170">
        <v>33405.019999999997</v>
      </c>
      <c r="AA357" s="170">
        <v>34790.050000000003</v>
      </c>
      <c r="AB357" s="170">
        <v>24046.14</v>
      </c>
      <c r="AC357" s="170">
        <v>19695.150000000001</v>
      </c>
      <c r="AD357" s="170">
        <v>10593.13</v>
      </c>
      <c r="AE357" s="170">
        <v>11535.78</v>
      </c>
      <c r="AF357" s="170">
        <v>18689.8</v>
      </c>
      <c r="AG357" s="170">
        <v>25270</v>
      </c>
      <c r="AH357" s="170">
        <v>42149.36</v>
      </c>
      <c r="AI357" s="170">
        <v>41004.58</v>
      </c>
      <c r="AJ357" s="170">
        <v>20687.21</v>
      </c>
      <c r="AK357" s="170">
        <v>10524.19</v>
      </c>
      <c r="AL357" s="170">
        <v>18151.330000000002</v>
      </c>
      <c r="AM357" s="170">
        <v>24633.34</v>
      </c>
      <c r="AN357" s="170">
        <v>24000</v>
      </c>
      <c r="AO357" s="170">
        <v>19717.740000000002</v>
      </c>
      <c r="AP357" s="170">
        <v>10157.26</v>
      </c>
      <c r="AQ357" s="170">
        <v>11882.16</v>
      </c>
      <c r="AR357" s="170">
        <v>18109.52</v>
      </c>
      <c r="AS357" s="170">
        <v>26745.52</v>
      </c>
      <c r="AT357" s="170">
        <v>40667.81</v>
      </c>
      <c r="AU357" s="170">
        <v>40997.81</v>
      </c>
      <c r="AV357" s="170">
        <v>20596.919999999998</v>
      </c>
      <c r="AW357" s="170">
        <v>10765.34</v>
      </c>
      <c r="AX357" s="170">
        <v>18728.71</v>
      </c>
      <c r="AY357" s="170">
        <v>24611.23</v>
      </c>
      <c r="AZ357" s="170">
        <v>23821.61</v>
      </c>
      <c r="BA357" s="170">
        <v>20832.84</v>
      </c>
      <c r="BB357" s="170">
        <v>9687.2099999999991</v>
      </c>
      <c r="BC357" s="170">
        <v>10838.33</v>
      </c>
      <c r="BD357" s="170">
        <v>18465</v>
      </c>
      <c r="BE357" s="170">
        <v>26621.13</v>
      </c>
      <c r="BF357" s="170">
        <v>40854.81</v>
      </c>
      <c r="BG357" s="170">
        <v>41892.81</v>
      </c>
      <c r="BH357" s="170">
        <v>19817.54</v>
      </c>
      <c r="BI357" s="170">
        <v>10691.84</v>
      </c>
      <c r="BJ357" s="170">
        <v>18709.45</v>
      </c>
      <c r="BK357" s="170">
        <v>24747.42</v>
      </c>
      <c r="BL357" s="170">
        <v>24033.19</v>
      </c>
      <c r="BM357" s="170">
        <v>20546.97</v>
      </c>
      <c r="BN357" s="170">
        <v>10318.17</v>
      </c>
      <c r="BO357" s="170">
        <v>10417.33</v>
      </c>
      <c r="BP357" s="170">
        <v>17771.689999999999</v>
      </c>
      <c r="BQ357" s="170">
        <v>26427.71</v>
      </c>
      <c r="BR357" s="170">
        <v>41854.49</v>
      </c>
      <c r="BS357" s="170">
        <v>42322.13</v>
      </c>
      <c r="BT357" s="170">
        <v>19688.32</v>
      </c>
      <c r="BU357" s="170">
        <v>10421.19</v>
      </c>
      <c r="BV357" s="170">
        <v>18849.2</v>
      </c>
      <c r="BW357" s="170">
        <v>24329.61</v>
      </c>
      <c r="BX357" s="170">
        <v>24513.43</v>
      </c>
      <c r="BY357" s="170">
        <v>19942.439999999999</v>
      </c>
      <c r="BZ357" s="170">
        <v>10124.129999999999</v>
      </c>
      <c r="CA357" s="170">
        <v>11049.33</v>
      </c>
      <c r="CB357" s="170">
        <v>17346.259999999998</v>
      </c>
      <c r="CC357" s="170">
        <v>25584.41</v>
      </c>
      <c r="CD357" s="170">
        <v>43019.49</v>
      </c>
      <c r="CE357" s="170">
        <v>42383.519999999997</v>
      </c>
      <c r="CF357" s="170">
        <v>19560.47</v>
      </c>
      <c r="CG357" s="170">
        <v>10710.79</v>
      </c>
      <c r="CH357" s="170">
        <v>18541.740000000002</v>
      </c>
      <c r="CI357" s="170">
        <v>24204</v>
      </c>
      <c r="CJ357" s="170">
        <v>24292.55</v>
      </c>
      <c r="CK357" s="170">
        <v>19448.740000000002</v>
      </c>
      <c r="CL357" s="170">
        <v>10472.379999999999</v>
      </c>
      <c r="CM357" s="170">
        <v>11798.28</v>
      </c>
      <c r="CN357" s="170">
        <v>18548.05</v>
      </c>
      <c r="CO357" s="170">
        <v>25264.32</v>
      </c>
      <c r="CP357" s="170">
        <v>42257.81</v>
      </c>
      <c r="CQ357" s="170">
        <v>40901.81</v>
      </c>
      <c r="CR357" s="170">
        <v>20580.21</v>
      </c>
      <c r="CS357" s="170">
        <v>10638.2</v>
      </c>
      <c r="CT357" s="170">
        <v>18144.330000000002</v>
      </c>
      <c r="CU357" s="170">
        <v>24633.34</v>
      </c>
      <c r="CV357" s="170">
        <v>24000</v>
      </c>
      <c r="CW357" s="170">
        <v>19380</v>
      </c>
      <c r="CX357" s="170">
        <v>10644.13</v>
      </c>
      <c r="CY357" s="170">
        <v>12005.19</v>
      </c>
      <c r="CZ357" s="170">
        <v>18018.52</v>
      </c>
      <c r="DA357" s="170">
        <v>26128.16</v>
      </c>
      <c r="DB357" s="170">
        <v>41437.07</v>
      </c>
      <c r="DC357" s="170">
        <v>40552.81</v>
      </c>
      <c r="DD357" s="170">
        <v>21034.94</v>
      </c>
      <c r="DE357" s="170">
        <v>10779.19</v>
      </c>
      <c r="DF357" s="170">
        <v>18371.330000000002</v>
      </c>
      <c r="DG357" s="170">
        <v>24628.67</v>
      </c>
      <c r="DH357" s="170">
        <v>24001.81</v>
      </c>
      <c r="DI357" s="170">
        <v>19814.05</v>
      </c>
      <c r="DJ357" s="170">
        <v>9975.14</v>
      </c>
      <c r="DK357" s="170">
        <v>11979.16</v>
      </c>
      <c r="DL357" s="170">
        <v>18139.52</v>
      </c>
      <c r="DM357" s="170">
        <v>26761.32</v>
      </c>
      <c r="DN357" s="170">
        <v>40609</v>
      </c>
      <c r="DO357" s="170">
        <v>40915.910000000003</v>
      </c>
      <c r="DP357" s="170">
        <v>20676.82</v>
      </c>
      <c r="DQ357" s="170">
        <v>10765.34</v>
      </c>
      <c r="DR357" s="170">
        <v>18649.939999999999</v>
      </c>
      <c r="DS357" s="170">
        <v>24692</v>
      </c>
      <c r="DT357" s="170">
        <v>23838.61</v>
      </c>
      <c r="DU357" s="170">
        <v>20840.84</v>
      </c>
      <c r="DV357" s="170">
        <v>9614.2099999999991</v>
      </c>
      <c r="DW357" s="170">
        <v>10886.33</v>
      </c>
      <c r="DX357" s="170">
        <v>18469</v>
      </c>
      <c r="DY357" s="170">
        <v>26635.13</v>
      </c>
      <c r="DZ357" s="170">
        <v>40821.26</v>
      </c>
      <c r="EA357" s="170">
        <v>41844.36</v>
      </c>
      <c r="EB357" s="170">
        <v>19892.189999999999</v>
      </c>
      <c r="EC357" s="170">
        <v>10666.19</v>
      </c>
      <c r="ED357" s="170">
        <v>18649.54</v>
      </c>
      <c r="EE357" s="170">
        <v>24822.34</v>
      </c>
      <c r="EF357" s="170">
        <v>24334.1</v>
      </c>
      <c r="EG357" s="170">
        <v>20118.77</v>
      </c>
      <c r="EH357" s="170">
        <v>10127.129999999999</v>
      </c>
      <c r="EI357" s="170">
        <v>11166.33</v>
      </c>
      <c r="EJ357" s="170">
        <v>17220.259999999998</v>
      </c>
      <c r="EK357" s="170">
        <v>25593.41</v>
      </c>
      <c r="EL357" s="170">
        <v>42990.49</v>
      </c>
      <c r="EM357" s="170">
        <v>42443.519999999997</v>
      </c>
      <c r="EN357" s="170">
        <v>19619</v>
      </c>
      <c r="EO357" s="170">
        <v>10543.96</v>
      </c>
      <c r="EP357" s="170">
        <v>18582.23</v>
      </c>
      <c r="EQ357" s="170">
        <v>24240.81</v>
      </c>
      <c r="ER357" s="170">
        <v>24135.29</v>
      </c>
      <c r="ES357" s="170">
        <v>19967.29</v>
      </c>
      <c r="ET357" s="170">
        <v>10338.129999999999</v>
      </c>
      <c r="EU357" s="170">
        <v>11016.97</v>
      </c>
      <c r="EV357" s="170">
        <v>19359.310000000001</v>
      </c>
      <c r="EW357" s="170">
        <v>24331</v>
      </c>
      <c r="EX357" s="170">
        <v>43484.75</v>
      </c>
      <c r="EY357" s="170">
        <v>41367.26</v>
      </c>
      <c r="EZ357" s="170">
        <v>19421.64</v>
      </c>
      <c r="FA357" s="170">
        <v>10432.68</v>
      </c>
      <c r="FB357" s="170">
        <v>19125.68</v>
      </c>
      <c r="FC357" s="170">
        <v>24000</v>
      </c>
      <c r="FD357" s="170">
        <v>24030.14</v>
      </c>
      <c r="FE357" s="170">
        <v>19711.150000000001</v>
      </c>
      <c r="FF357" s="170">
        <v>10502.13</v>
      </c>
      <c r="FG357" s="170">
        <v>11793.53</v>
      </c>
      <c r="FH357" s="170">
        <v>18523.05</v>
      </c>
      <c r="FI357" s="170">
        <v>25284.32</v>
      </c>
      <c r="FJ357" s="170">
        <v>42208.81</v>
      </c>
      <c r="FK357" s="170">
        <v>40844.080000000002</v>
      </c>
      <c r="FL357" s="170">
        <v>20804.54</v>
      </c>
      <c r="FM357" s="170">
        <v>10457.59</v>
      </c>
      <c r="FN357" s="170">
        <v>18187.330000000002</v>
      </c>
      <c r="FO357" s="170">
        <v>24633.34</v>
      </c>
      <c r="FP357" s="170">
        <v>24000</v>
      </c>
      <c r="FQ357" s="170">
        <v>19380</v>
      </c>
      <c r="FR357" s="170">
        <v>10661.13</v>
      </c>
      <c r="FS357" s="170">
        <v>12031.19</v>
      </c>
      <c r="FT357" s="170">
        <v>17975.52</v>
      </c>
      <c r="FU357" s="170">
        <v>26181.42</v>
      </c>
      <c r="FV357" s="170">
        <v>41342.81</v>
      </c>
      <c r="FW357" s="170">
        <v>40414.81</v>
      </c>
      <c r="FX357" s="170">
        <v>21345.94</v>
      </c>
      <c r="FY357" s="170">
        <v>10647.19</v>
      </c>
      <c r="FZ357" s="170">
        <v>18340.330000000002</v>
      </c>
      <c r="GA357" s="170">
        <v>24659.67</v>
      </c>
    </row>
    <row r="358" spans="2:183">
      <c r="B358" s="171" t="s">
        <v>97</v>
      </c>
      <c r="C358" s="172" t="s">
        <v>95</v>
      </c>
      <c r="D358" s="83">
        <v>0.9665258310419601</v>
      </c>
      <c r="E358" s="84">
        <v>0.98364574520586578</v>
      </c>
      <c r="F358" s="84">
        <v>1.0015884916548379</v>
      </c>
      <c r="G358" s="84">
        <v>0.88630125031733931</v>
      </c>
      <c r="H358" s="84">
        <v>0.96466603548161656</v>
      </c>
      <c r="I358" s="84">
        <v>0.80363466229287572</v>
      </c>
      <c r="J358" s="84">
        <v>0.75170307728447272</v>
      </c>
      <c r="K358" s="84">
        <v>0.80860876249039193</v>
      </c>
      <c r="L358" s="84">
        <v>0.80414983164983167</v>
      </c>
      <c r="M358" s="84">
        <v>0.93017430038599391</v>
      </c>
      <c r="N358" s="84">
        <v>0.79992863984674323</v>
      </c>
      <c r="O358" s="84">
        <v>0.92595682955392322</v>
      </c>
      <c r="P358" s="84">
        <v>0.9665258310419601</v>
      </c>
      <c r="Q358" s="84">
        <v>0.98364574520586578</v>
      </c>
      <c r="R358" s="84">
        <v>1.0015884916548379</v>
      </c>
      <c r="S358" s="84">
        <v>0.88630125031733931</v>
      </c>
      <c r="T358" s="84">
        <v>0.96466603548161656</v>
      </c>
      <c r="U358" s="84">
        <v>0.80363466229287572</v>
      </c>
      <c r="V358" s="84">
        <v>0.75170307728447272</v>
      </c>
      <c r="W358" s="84">
        <v>0.80860876249039193</v>
      </c>
      <c r="X358" s="84">
        <v>0.80414983164983167</v>
      </c>
      <c r="Y358" s="84">
        <v>0.93017430038599391</v>
      </c>
      <c r="Z358" s="84">
        <v>0.79992863984674323</v>
      </c>
      <c r="AA358" s="84">
        <v>0.92595682955392322</v>
      </c>
      <c r="AB358" s="84">
        <v>0.18157348677056903</v>
      </c>
      <c r="AC358" s="84">
        <v>0.1646531400481541</v>
      </c>
      <c r="AD358" s="84">
        <v>7.9989202005557564E-2</v>
      </c>
      <c r="AE358" s="84">
        <v>9.0010767790262181E-2</v>
      </c>
      <c r="AF358" s="84">
        <v>0.14112752204905157</v>
      </c>
      <c r="AG358" s="84">
        <v>0.19717540574282147</v>
      </c>
      <c r="AH358" s="84">
        <v>0.3182717168056059</v>
      </c>
      <c r="AI358" s="84">
        <v>0.30962743143651084</v>
      </c>
      <c r="AJ358" s="84">
        <v>0.16141705680399501</v>
      </c>
      <c r="AK358" s="84">
        <v>7.9468632958801508E-2</v>
      </c>
      <c r="AL358" s="84">
        <v>0.14163022784019977</v>
      </c>
      <c r="AM358" s="84">
        <v>0.18600746043252386</v>
      </c>
      <c r="AN358" s="84">
        <v>0.18122508155128669</v>
      </c>
      <c r="AO358" s="84">
        <v>0.15915778767919411</v>
      </c>
      <c r="AP358" s="84">
        <v>7.6697927993234272E-2</v>
      </c>
      <c r="AQ358" s="84">
        <v>9.2713483146067421E-2</v>
      </c>
      <c r="AR358" s="84">
        <v>0.13674580161894406</v>
      </c>
      <c r="AS358" s="84">
        <v>0.20868851435705368</v>
      </c>
      <c r="AT358" s="84">
        <v>0.30708446599009304</v>
      </c>
      <c r="AU358" s="84">
        <v>0.30957631086142318</v>
      </c>
      <c r="AV358" s="84">
        <v>0.1607125468164794</v>
      </c>
      <c r="AW358" s="84">
        <v>8.1289567476138705E-2</v>
      </c>
      <c r="AX358" s="84">
        <v>0.14613537765293383</v>
      </c>
      <c r="AY358" s="84">
        <v>0.18584050682614472</v>
      </c>
      <c r="AZ358" s="84">
        <v>0.17987805062220613</v>
      </c>
      <c r="BA358" s="84">
        <v>0.17416432584269664</v>
      </c>
      <c r="BB358" s="84">
        <v>7.3148559260601667E-2</v>
      </c>
      <c r="BC358" s="84">
        <v>8.4568742197253438E-2</v>
      </c>
      <c r="BD358" s="84">
        <v>0.13943004711852119</v>
      </c>
      <c r="BE358" s="84">
        <v>0.20771793071161049</v>
      </c>
      <c r="BF358" s="84">
        <v>0.3084965114171801</v>
      </c>
      <c r="BG358" s="84">
        <v>0.31633449619427328</v>
      </c>
      <c r="BH358" s="84">
        <v>0.15463124219725344</v>
      </c>
      <c r="BI358" s="84">
        <v>8.0734565663887883E-2</v>
      </c>
      <c r="BJ358" s="84">
        <v>0.14598509675405744</v>
      </c>
      <c r="BK358" s="84">
        <v>0.18686888365349763</v>
      </c>
      <c r="BL358" s="84">
        <v>0.18147570073698199</v>
      </c>
      <c r="BM358" s="84">
        <v>0.17177442817014446</v>
      </c>
      <c r="BN358" s="84">
        <v>7.7912966654584997E-2</v>
      </c>
      <c r="BO358" s="84">
        <v>8.12837858926342E-2</v>
      </c>
      <c r="BP358" s="84">
        <v>0.13419483206475774</v>
      </c>
      <c r="BQ358" s="84">
        <v>0.20620872347066166</v>
      </c>
      <c r="BR358" s="84">
        <v>0.31604514014739638</v>
      </c>
      <c r="BS358" s="84">
        <v>0.31957631086142319</v>
      </c>
      <c r="BT358" s="84">
        <v>0.15362297128589264</v>
      </c>
      <c r="BU358" s="84">
        <v>7.8690875317143902E-2</v>
      </c>
      <c r="BV358" s="84">
        <v>0.14707553058676653</v>
      </c>
      <c r="BW358" s="84">
        <v>0.18371398151504167</v>
      </c>
      <c r="BX358" s="84">
        <v>0.18510201461882325</v>
      </c>
      <c r="BY358" s="84">
        <v>0.16672050561797752</v>
      </c>
      <c r="BZ358" s="84">
        <v>7.6447761870242839E-2</v>
      </c>
      <c r="CA358" s="84">
        <v>8.6215121722846441E-2</v>
      </c>
      <c r="CB358" s="84">
        <v>0.13098239096290926</v>
      </c>
      <c r="CC358" s="84">
        <v>0.19962866729088638</v>
      </c>
      <c r="CD358" s="84">
        <v>0.32484210764769844</v>
      </c>
      <c r="CE358" s="84">
        <v>0.32003986951794128</v>
      </c>
      <c r="CF358" s="84">
        <v>0.15262539013732834</v>
      </c>
      <c r="CG358" s="84">
        <v>8.0877657967862754E-2</v>
      </c>
      <c r="CH358" s="84">
        <v>0.14467649812734085</v>
      </c>
      <c r="CI358" s="84">
        <v>0.18276549474447262</v>
      </c>
      <c r="CJ358" s="84">
        <v>0.18343413978494624</v>
      </c>
      <c r="CK358" s="84">
        <v>0.15698647165181456</v>
      </c>
      <c r="CL358" s="84">
        <v>7.9077413314002656E-2</v>
      </c>
      <c r="CM358" s="84">
        <v>9.2058988764044947E-2</v>
      </c>
      <c r="CN358" s="84">
        <v>0.1400571614111393</v>
      </c>
      <c r="CO358" s="84">
        <v>0.19713108614232208</v>
      </c>
      <c r="CP358" s="84">
        <v>0.31909062764286578</v>
      </c>
      <c r="CQ358" s="84">
        <v>0.30885141053521803</v>
      </c>
      <c r="CR358" s="84">
        <v>0.1605821629213483</v>
      </c>
      <c r="CS358" s="84">
        <v>8.0329527606620765E-2</v>
      </c>
      <c r="CT358" s="84">
        <v>0.14157560861423221</v>
      </c>
      <c r="CU358" s="84">
        <v>0.18600746043252386</v>
      </c>
      <c r="CV358" s="84">
        <v>0.18122508155128669</v>
      </c>
      <c r="CW358" s="84">
        <v>0.16201845906902088</v>
      </c>
      <c r="CX358" s="84">
        <v>8.0374305303854046E-2</v>
      </c>
      <c r="CY358" s="84">
        <v>9.3673455056179786E-2</v>
      </c>
      <c r="CZ358" s="84">
        <v>0.13605865651806209</v>
      </c>
      <c r="DA358" s="84">
        <v>0.20387141073657927</v>
      </c>
      <c r="DB358" s="84">
        <v>0.31289318291651563</v>
      </c>
      <c r="DC358" s="84">
        <v>0.30621609580765974</v>
      </c>
      <c r="DD358" s="84">
        <v>0.16413030586766542</v>
      </c>
      <c r="DE358" s="84">
        <v>8.139414945028392E-2</v>
      </c>
      <c r="DF358" s="84">
        <v>0.1433468320848939</v>
      </c>
      <c r="DG358" s="84">
        <v>0.18597219705207199</v>
      </c>
      <c r="DH358" s="84">
        <v>0.18123874894285369</v>
      </c>
      <c r="DI358" s="84">
        <v>0.16564715422685927</v>
      </c>
      <c r="DJ358" s="84">
        <v>7.5322731666062584E-2</v>
      </c>
      <c r="DK358" s="84">
        <v>9.3470349563046187E-2</v>
      </c>
      <c r="DL358" s="84">
        <v>0.13697233297088318</v>
      </c>
      <c r="DM358" s="84">
        <v>0.20881179775280898</v>
      </c>
      <c r="DN358" s="84">
        <v>0.30664038902984175</v>
      </c>
      <c r="DO358" s="84">
        <v>0.30895788027062948</v>
      </c>
      <c r="DP358" s="84">
        <v>0.16133598626716605</v>
      </c>
      <c r="DQ358" s="84">
        <v>8.1289567476138705E-2</v>
      </c>
      <c r="DR358" s="84">
        <v>0.14552075530586767</v>
      </c>
      <c r="DS358" s="84">
        <v>0.18645040473601546</v>
      </c>
      <c r="DT358" s="84">
        <v>0.18000641838830495</v>
      </c>
      <c r="DU358" s="84">
        <v>0.17423120652755483</v>
      </c>
      <c r="DV358" s="84">
        <v>7.2597332970883166E-2</v>
      </c>
      <c r="DW358" s="84">
        <v>8.4943274032459423E-2</v>
      </c>
      <c r="DX358" s="84">
        <v>0.13946025129877976</v>
      </c>
      <c r="DY358" s="84">
        <v>0.20782716916354557</v>
      </c>
      <c r="DZ358" s="84">
        <v>0.30824317385526157</v>
      </c>
      <c r="EA358" s="84">
        <v>0.31596864806089164</v>
      </c>
      <c r="EB358" s="84">
        <v>0.15521371722846442</v>
      </c>
      <c r="EC358" s="84">
        <v>8.0540881357979946E-2</v>
      </c>
      <c r="ED358" s="84">
        <v>0.14551763420724095</v>
      </c>
      <c r="EE358" s="84">
        <v>0.18743460794974023</v>
      </c>
      <c r="EF358" s="84">
        <v>0.1837478857073819</v>
      </c>
      <c r="EG358" s="84">
        <v>0.16239482435748417</v>
      </c>
      <c r="EH358" s="84">
        <v>7.6470415005436748E-2</v>
      </c>
      <c r="EI358" s="84">
        <v>8.7128043071161052E-2</v>
      </c>
      <c r="EJ358" s="84">
        <v>0.13003095928476499</v>
      </c>
      <c r="EK358" s="84">
        <v>0.19969889200998753</v>
      </c>
      <c r="EL358" s="84">
        <v>0.32462312734082394</v>
      </c>
      <c r="EM358" s="84">
        <v>0.32049293222181946</v>
      </c>
      <c r="EN358" s="84">
        <v>0.15308208489388264</v>
      </c>
      <c r="EO358" s="84">
        <v>7.9617917119729362E-2</v>
      </c>
      <c r="EP358" s="84">
        <v>0.1449924313358302</v>
      </c>
      <c r="EQ358" s="84">
        <v>0.18304344871330194</v>
      </c>
      <c r="ER358" s="84">
        <v>0.18224666243808144</v>
      </c>
      <c r="ES358" s="84">
        <v>0.16692825374531836</v>
      </c>
      <c r="ET358" s="84">
        <v>7.8063685514075137E-2</v>
      </c>
      <c r="EU358" s="84">
        <v>8.5962624843945068E-2</v>
      </c>
      <c r="EV358" s="84">
        <v>0.14618302223027668</v>
      </c>
      <c r="EW358" s="84">
        <v>0.18984862671660424</v>
      </c>
      <c r="EX358" s="84">
        <v>0.32835530687447145</v>
      </c>
      <c r="EY358" s="84">
        <v>0.31236604446055338</v>
      </c>
      <c r="EZ358" s="84">
        <v>0.15154213483146067</v>
      </c>
      <c r="FA358" s="84">
        <v>7.8777636824936575E-2</v>
      </c>
      <c r="FB358" s="84">
        <v>0.14923283395755307</v>
      </c>
      <c r="FC358" s="84">
        <v>0.18122508155128669</v>
      </c>
      <c r="FD358" s="84">
        <v>0.18145267004953486</v>
      </c>
      <c r="FE358" s="84">
        <v>0.16478690141787053</v>
      </c>
      <c r="FF358" s="84">
        <v>7.9302056904675608E-2</v>
      </c>
      <c r="FG358" s="84">
        <v>9.2021925717852684E-2</v>
      </c>
      <c r="FH358" s="84">
        <v>0.13986838528452336</v>
      </c>
      <c r="FI358" s="84">
        <v>0.19728714107365791</v>
      </c>
      <c r="FJ358" s="84">
        <v>0.31872062643469856</v>
      </c>
      <c r="FK358" s="84">
        <v>0.30841548870363661</v>
      </c>
      <c r="FL358" s="84">
        <v>0.16233255305867667</v>
      </c>
      <c r="FM358" s="84">
        <v>7.8965733357496681E-2</v>
      </c>
      <c r="FN358" s="84">
        <v>0.14191112671660425</v>
      </c>
      <c r="FO358" s="84">
        <v>0.18600746043252386</v>
      </c>
      <c r="FP358" s="84">
        <v>0.18122508155128669</v>
      </c>
      <c r="FQ358" s="84">
        <v>0.16201845906902088</v>
      </c>
      <c r="FR358" s="84">
        <v>8.0502673069952874E-2</v>
      </c>
      <c r="FS358" s="84">
        <v>9.3876326466916363E-2</v>
      </c>
      <c r="FT358" s="84">
        <v>0.13573396158028272</v>
      </c>
      <c r="FU358" s="84">
        <v>0.20428698501872658</v>
      </c>
      <c r="FV358" s="84">
        <v>0.31218142140872296</v>
      </c>
      <c r="FW358" s="84">
        <v>0.30517405158873984</v>
      </c>
      <c r="FX358" s="84">
        <v>0.16655696004993756</v>
      </c>
      <c r="FY358" s="84">
        <v>8.039741150175185E-2</v>
      </c>
      <c r="FZ358" s="84">
        <v>0.14310494694132336</v>
      </c>
      <c r="GA358" s="84">
        <v>0.18620627944907575</v>
      </c>
    </row>
    <row r="359" spans="2:183">
      <c r="B359" s="96" t="s">
        <v>97</v>
      </c>
      <c r="C359" s="166" t="s">
        <v>230</v>
      </c>
      <c r="D359" s="169">
        <v>0</v>
      </c>
      <c r="E359" s="170">
        <v>0</v>
      </c>
      <c r="F359" s="170">
        <v>0</v>
      </c>
      <c r="G359" s="170">
        <v>0</v>
      </c>
      <c r="H359" s="170">
        <v>0</v>
      </c>
      <c r="I359" s="170">
        <v>0</v>
      </c>
      <c r="J359" s="170">
        <v>0</v>
      </c>
      <c r="K359" s="170">
        <v>0</v>
      </c>
      <c r="L359" s="170">
        <v>0</v>
      </c>
      <c r="M359" s="170">
        <v>0</v>
      </c>
      <c r="N359" s="170">
        <v>0</v>
      </c>
      <c r="O359" s="170">
        <v>0</v>
      </c>
      <c r="P359" s="170">
        <v>0</v>
      </c>
      <c r="Q359" s="170">
        <v>0</v>
      </c>
      <c r="R359" s="170">
        <v>0</v>
      </c>
      <c r="S359" s="170">
        <v>0</v>
      </c>
      <c r="T359" s="170">
        <v>0</v>
      </c>
      <c r="U359" s="170">
        <v>0</v>
      </c>
      <c r="V359" s="170">
        <v>0</v>
      </c>
      <c r="W359" s="170">
        <v>0</v>
      </c>
      <c r="X359" s="170">
        <v>0</v>
      </c>
      <c r="Y359" s="170">
        <v>0</v>
      </c>
      <c r="Z359" s="170">
        <v>0</v>
      </c>
      <c r="AA359" s="170">
        <v>0</v>
      </c>
      <c r="AB359" s="170">
        <v>0</v>
      </c>
      <c r="AC359" s="170">
        <v>0</v>
      </c>
      <c r="AD359" s="170">
        <v>0</v>
      </c>
      <c r="AE359" s="170">
        <v>0</v>
      </c>
      <c r="AF359" s="170">
        <v>0</v>
      </c>
      <c r="AG359" s="170">
        <v>0</v>
      </c>
      <c r="AH359" s="170">
        <v>0</v>
      </c>
      <c r="AI359" s="170">
        <v>0</v>
      </c>
      <c r="AJ359" s="170">
        <v>0</v>
      </c>
      <c r="AK359" s="170">
        <v>0</v>
      </c>
      <c r="AL359" s="170">
        <v>0</v>
      </c>
      <c r="AM359" s="170">
        <v>0</v>
      </c>
      <c r="AN359" s="170">
        <v>0</v>
      </c>
      <c r="AO359" s="170">
        <v>0</v>
      </c>
      <c r="AP359" s="170">
        <v>0</v>
      </c>
      <c r="AQ359" s="170">
        <v>0</v>
      </c>
      <c r="AR359" s="170">
        <v>0</v>
      </c>
      <c r="AS359" s="170">
        <v>0</v>
      </c>
      <c r="AT359" s="170">
        <v>0</v>
      </c>
      <c r="AU359" s="170">
        <v>0</v>
      </c>
      <c r="AV359" s="170">
        <v>0</v>
      </c>
      <c r="AW359" s="170">
        <v>0</v>
      </c>
      <c r="AX359" s="170">
        <v>0</v>
      </c>
      <c r="AY359" s="170">
        <v>0</v>
      </c>
      <c r="AZ359" s="170">
        <v>0</v>
      </c>
      <c r="BA359" s="170">
        <v>0</v>
      </c>
      <c r="BB359" s="170">
        <v>0</v>
      </c>
      <c r="BC359" s="170">
        <v>0</v>
      </c>
      <c r="BD359" s="170">
        <v>0</v>
      </c>
      <c r="BE359" s="170">
        <v>0</v>
      </c>
      <c r="BF359" s="170">
        <v>0</v>
      </c>
      <c r="BG359" s="170">
        <v>0</v>
      </c>
      <c r="BH359" s="170">
        <v>0</v>
      </c>
      <c r="BI359" s="170">
        <v>0</v>
      </c>
      <c r="BJ359" s="170">
        <v>0</v>
      </c>
      <c r="BK359" s="170">
        <v>0</v>
      </c>
      <c r="BL359" s="170">
        <v>0</v>
      </c>
      <c r="BM359" s="170">
        <v>0</v>
      </c>
      <c r="BN359" s="170">
        <v>0</v>
      </c>
      <c r="BO359" s="170">
        <v>0</v>
      </c>
      <c r="BP359" s="170">
        <v>0</v>
      </c>
      <c r="BQ359" s="170">
        <v>0</v>
      </c>
      <c r="BR359" s="170">
        <v>0</v>
      </c>
      <c r="BS359" s="170">
        <v>0</v>
      </c>
      <c r="BT359" s="170">
        <v>0</v>
      </c>
      <c r="BU359" s="170">
        <v>0</v>
      </c>
      <c r="BV359" s="170">
        <v>0</v>
      </c>
      <c r="BW359" s="170">
        <v>0</v>
      </c>
      <c r="BX359" s="170">
        <v>0</v>
      </c>
      <c r="BY359" s="170">
        <v>0</v>
      </c>
      <c r="BZ359" s="170">
        <v>0</v>
      </c>
      <c r="CA359" s="170">
        <v>0</v>
      </c>
      <c r="CB359" s="170">
        <v>0</v>
      </c>
      <c r="CC359" s="170">
        <v>0</v>
      </c>
      <c r="CD359" s="170">
        <v>0</v>
      </c>
      <c r="CE359" s="170">
        <v>0</v>
      </c>
      <c r="CF359" s="170">
        <v>0</v>
      </c>
      <c r="CG359" s="170">
        <v>0</v>
      </c>
      <c r="CH359" s="170">
        <v>0</v>
      </c>
      <c r="CI359" s="170">
        <v>0</v>
      </c>
      <c r="CJ359" s="170">
        <v>0</v>
      </c>
      <c r="CK359" s="170">
        <v>0</v>
      </c>
      <c r="CL359" s="170">
        <v>0</v>
      </c>
      <c r="CM359" s="170">
        <v>0</v>
      </c>
      <c r="CN359" s="170">
        <v>0</v>
      </c>
      <c r="CO359" s="170">
        <v>0</v>
      </c>
      <c r="CP359" s="170">
        <v>0</v>
      </c>
      <c r="CQ359" s="170">
        <v>0</v>
      </c>
      <c r="CR359" s="170">
        <v>0</v>
      </c>
      <c r="CS359" s="170">
        <v>0</v>
      </c>
      <c r="CT359" s="170">
        <v>0</v>
      </c>
      <c r="CU359" s="170">
        <v>0</v>
      </c>
      <c r="CV359" s="170">
        <v>0</v>
      </c>
      <c r="CW359" s="170">
        <v>0</v>
      </c>
      <c r="CX359" s="170">
        <v>0</v>
      </c>
      <c r="CY359" s="170">
        <v>0</v>
      </c>
      <c r="CZ359" s="170">
        <v>0</v>
      </c>
      <c r="DA359" s="170">
        <v>0</v>
      </c>
      <c r="DB359" s="170">
        <v>0</v>
      </c>
      <c r="DC359" s="170">
        <v>0</v>
      </c>
      <c r="DD359" s="170">
        <v>0</v>
      </c>
      <c r="DE359" s="170">
        <v>0</v>
      </c>
      <c r="DF359" s="170">
        <v>0</v>
      </c>
      <c r="DG359" s="170">
        <v>0</v>
      </c>
      <c r="DH359" s="170">
        <v>0</v>
      </c>
      <c r="DI359" s="170">
        <v>0</v>
      </c>
      <c r="DJ359" s="170">
        <v>0</v>
      </c>
      <c r="DK359" s="170">
        <v>0</v>
      </c>
      <c r="DL359" s="170">
        <v>0</v>
      </c>
      <c r="DM359" s="170">
        <v>0</v>
      </c>
      <c r="DN359" s="170">
        <v>0</v>
      </c>
      <c r="DO359" s="170">
        <v>0</v>
      </c>
      <c r="DP359" s="170">
        <v>0</v>
      </c>
      <c r="DQ359" s="170">
        <v>0</v>
      </c>
      <c r="DR359" s="170">
        <v>0</v>
      </c>
      <c r="DS359" s="170">
        <v>0</v>
      </c>
      <c r="DT359" s="170">
        <v>0</v>
      </c>
      <c r="DU359" s="170">
        <v>0</v>
      </c>
      <c r="DV359" s="170">
        <v>0</v>
      </c>
      <c r="DW359" s="170">
        <v>0</v>
      </c>
      <c r="DX359" s="170">
        <v>0</v>
      </c>
      <c r="DY359" s="170">
        <v>0</v>
      </c>
      <c r="DZ359" s="170">
        <v>0</v>
      </c>
      <c r="EA359" s="170">
        <v>0</v>
      </c>
      <c r="EB359" s="170">
        <v>0</v>
      </c>
      <c r="EC359" s="170">
        <v>0</v>
      </c>
      <c r="ED359" s="170">
        <v>0</v>
      </c>
      <c r="EE359" s="170">
        <v>0</v>
      </c>
      <c r="EF359" s="170">
        <v>0</v>
      </c>
      <c r="EG359" s="170">
        <v>0</v>
      </c>
      <c r="EH359" s="170">
        <v>0</v>
      </c>
      <c r="EI359" s="170">
        <v>0</v>
      </c>
      <c r="EJ359" s="170">
        <v>0</v>
      </c>
      <c r="EK359" s="170">
        <v>0</v>
      </c>
      <c r="EL359" s="170">
        <v>0</v>
      </c>
      <c r="EM359" s="170">
        <v>0</v>
      </c>
      <c r="EN359" s="170">
        <v>0</v>
      </c>
      <c r="EO359" s="170">
        <v>0</v>
      </c>
      <c r="EP359" s="170">
        <v>0</v>
      </c>
      <c r="EQ359" s="170">
        <v>0</v>
      </c>
      <c r="ER359" s="170">
        <v>0</v>
      </c>
      <c r="ES359" s="170">
        <v>0</v>
      </c>
      <c r="ET359" s="170">
        <v>0</v>
      </c>
      <c r="EU359" s="170">
        <v>0</v>
      </c>
      <c r="EV359" s="170">
        <v>0</v>
      </c>
      <c r="EW359" s="170">
        <v>0</v>
      </c>
      <c r="EX359" s="170">
        <v>0</v>
      </c>
      <c r="EY359" s="170">
        <v>0</v>
      </c>
      <c r="EZ359" s="170">
        <v>0</v>
      </c>
      <c r="FA359" s="170">
        <v>0</v>
      </c>
      <c r="FB359" s="170">
        <v>0</v>
      </c>
      <c r="FC359" s="170">
        <v>0</v>
      </c>
      <c r="FD359" s="170">
        <v>0</v>
      </c>
      <c r="FE359" s="170">
        <v>0</v>
      </c>
      <c r="FF359" s="170">
        <v>0</v>
      </c>
      <c r="FG359" s="170">
        <v>0</v>
      </c>
      <c r="FH359" s="170">
        <v>0</v>
      </c>
      <c r="FI359" s="170">
        <v>0</v>
      </c>
      <c r="FJ359" s="170">
        <v>0</v>
      </c>
      <c r="FK359" s="170">
        <v>0</v>
      </c>
      <c r="FL359" s="170">
        <v>0</v>
      </c>
      <c r="FM359" s="170">
        <v>0</v>
      </c>
      <c r="FN359" s="170">
        <v>0</v>
      </c>
      <c r="FO359" s="170">
        <v>0</v>
      </c>
      <c r="FP359" s="170">
        <v>0</v>
      </c>
      <c r="FQ359" s="170">
        <v>0</v>
      </c>
      <c r="FR359" s="170">
        <v>0</v>
      </c>
      <c r="FS359" s="170">
        <v>0</v>
      </c>
      <c r="FT359" s="170">
        <v>0</v>
      </c>
      <c r="FU359" s="170">
        <v>0</v>
      </c>
      <c r="FV359" s="170">
        <v>0</v>
      </c>
      <c r="FW359" s="170">
        <v>0</v>
      </c>
      <c r="FX359" s="170">
        <v>0</v>
      </c>
      <c r="FY359" s="170">
        <v>0</v>
      </c>
      <c r="FZ359" s="170">
        <v>0</v>
      </c>
      <c r="GA359" s="170">
        <v>0</v>
      </c>
    </row>
    <row r="360" spans="2:183">
      <c r="B360" s="171" t="s">
        <v>97</v>
      </c>
      <c r="C360" s="172" t="s">
        <v>269</v>
      </c>
      <c r="D360" s="455">
        <v>0</v>
      </c>
      <c r="E360" s="456">
        <v>0</v>
      </c>
      <c r="F360" s="456">
        <v>0</v>
      </c>
      <c r="G360" s="456">
        <v>0</v>
      </c>
      <c r="H360" s="456">
        <v>0</v>
      </c>
      <c r="I360" s="456">
        <v>0</v>
      </c>
      <c r="J360" s="456">
        <v>0</v>
      </c>
      <c r="K360" s="456">
        <v>0</v>
      </c>
      <c r="L360" s="456">
        <v>0</v>
      </c>
      <c r="M360" s="456">
        <v>0</v>
      </c>
      <c r="N360" s="456">
        <v>0</v>
      </c>
      <c r="O360" s="456">
        <v>0</v>
      </c>
      <c r="P360" s="456">
        <v>0</v>
      </c>
      <c r="Q360" s="456">
        <v>0</v>
      </c>
      <c r="R360" s="456">
        <v>0</v>
      </c>
      <c r="S360" s="456">
        <v>0</v>
      </c>
      <c r="T360" s="456">
        <v>0</v>
      </c>
      <c r="U360" s="456">
        <v>0</v>
      </c>
      <c r="V360" s="456">
        <v>0</v>
      </c>
      <c r="W360" s="456">
        <v>0</v>
      </c>
      <c r="X360" s="456">
        <v>0</v>
      </c>
      <c r="Y360" s="456">
        <v>0</v>
      </c>
      <c r="Z360" s="456">
        <v>0</v>
      </c>
      <c r="AA360" s="456">
        <v>0</v>
      </c>
      <c r="AB360" s="456">
        <v>0</v>
      </c>
      <c r="AC360" s="456">
        <v>0</v>
      </c>
      <c r="AD360" s="456">
        <v>0</v>
      </c>
      <c r="AE360" s="456">
        <v>0</v>
      </c>
      <c r="AF360" s="456">
        <v>0</v>
      </c>
      <c r="AG360" s="456">
        <v>0</v>
      </c>
      <c r="AH360" s="456">
        <v>0</v>
      </c>
      <c r="AI360" s="456">
        <v>0</v>
      </c>
      <c r="AJ360" s="456">
        <v>0</v>
      </c>
      <c r="AK360" s="456">
        <v>0</v>
      </c>
      <c r="AL360" s="456">
        <v>0</v>
      </c>
      <c r="AM360" s="456">
        <v>0</v>
      </c>
      <c r="AN360" s="456">
        <v>0</v>
      </c>
      <c r="AO360" s="456">
        <v>0</v>
      </c>
      <c r="AP360" s="456">
        <v>0</v>
      </c>
      <c r="AQ360" s="456">
        <v>0</v>
      </c>
      <c r="AR360" s="456">
        <v>0</v>
      </c>
      <c r="AS360" s="456">
        <v>0</v>
      </c>
      <c r="AT360" s="456">
        <v>0</v>
      </c>
      <c r="AU360" s="456">
        <v>0</v>
      </c>
      <c r="AV360" s="456">
        <v>0</v>
      </c>
      <c r="AW360" s="456">
        <v>0</v>
      </c>
      <c r="AX360" s="456">
        <v>0</v>
      </c>
      <c r="AY360" s="456">
        <v>0</v>
      </c>
      <c r="AZ360" s="456">
        <v>0</v>
      </c>
      <c r="BA360" s="456">
        <v>0</v>
      </c>
      <c r="BB360" s="456">
        <v>0</v>
      </c>
      <c r="BC360" s="456">
        <v>0</v>
      </c>
      <c r="BD360" s="456">
        <v>0</v>
      </c>
      <c r="BE360" s="456">
        <v>0</v>
      </c>
      <c r="BF360" s="456">
        <v>0</v>
      </c>
      <c r="BG360" s="456">
        <v>0</v>
      </c>
      <c r="BH360" s="456">
        <v>0</v>
      </c>
      <c r="BI360" s="456">
        <v>0</v>
      </c>
      <c r="BJ360" s="456">
        <v>0</v>
      </c>
      <c r="BK360" s="456">
        <v>0</v>
      </c>
      <c r="BL360" s="456">
        <v>0</v>
      </c>
      <c r="BM360" s="456">
        <v>0</v>
      </c>
      <c r="BN360" s="456">
        <v>0</v>
      </c>
      <c r="BO360" s="456">
        <v>0</v>
      </c>
      <c r="BP360" s="456">
        <v>0</v>
      </c>
      <c r="BQ360" s="456">
        <v>0</v>
      </c>
      <c r="BR360" s="456">
        <v>0</v>
      </c>
      <c r="BS360" s="456">
        <v>0</v>
      </c>
      <c r="BT360" s="456">
        <v>0</v>
      </c>
      <c r="BU360" s="456">
        <v>0</v>
      </c>
      <c r="BV360" s="456">
        <v>0</v>
      </c>
      <c r="BW360" s="456">
        <v>0</v>
      </c>
      <c r="BX360" s="456">
        <v>0</v>
      </c>
      <c r="BY360" s="456">
        <v>0</v>
      </c>
      <c r="BZ360" s="456">
        <v>0</v>
      </c>
      <c r="CA360" s="456">
        <v>0</v>
      </c>
      <c r="CB360" s="456">
        <v>0</v>
      </c>
      <c r="CC360" s="456">
        <v>0</v>
      </c>
      <c r="CD360" s="456">
        <v>0</v>
      </c>
      <c r="CE360" s="456">
        <v>0</v>
      </c>
      <c r="CF360" s="456">
        <v>0</v>
      </c>
      <c r="CG360" s="456">
        <v>0</v>
      </c>
      <c r="CH360" s="456">
        <v>0</v>
      </c>
      <c r="CI360" s="456">
        <v>0</v>
      </c>
      <c r="CJ360" s="456">
        <v>0</v>
      </c>
      <c r="CK360" s="456">
        <v>0</v>
      </c>
      <c r="CL360" s="456">
        <v>0</v>
      </c>
      <c r="CM360" s="456">
        <v>0</v>
      </c>
      <c r="CN360" s="456">
        <v>0</v>
      </c>
      <c r="CO360" s="456">
        <v>0</v>
      </c>
      <c r="CP360" s="456">
        <v>0</v>
      </c>
      <c r="CQ360" s="456">
        <v>0</v>
      </c>
      <c r="CR360" s="456">
        <v>0</v>
      </c>
      <c r="CS360" s="456">
        <v>0</v>
      </c>
      <c r="CT360" s="456">
        <v>0</v>
      </c>
      <c r="CU360" s="456">
        <v>0</v>
      </c>
      <c r="CV360" s="456">
        <v>0</v>
      </c>
      <c r="CW360" s="456">
        <v>0</v>
      </c>
      <c r="CX360" s="456">
        <v>0</v>
      </c>
      <c r="CY360" s="456">
        <v>0</v>
      </c>
      <c r="CZ360" s="456">
        <v>0</v>
      </c>
      <c r="DA360" s="456">
        <v>0</v>
      </c>
      <c r="DB360" s="456">
        <v>0</v>
      </c>
      <c r="DC360" s="456">
        <v>0</v>
      </c>
      <c r="DD360" s="456">
        <v>0</v>
      </c>
      <c r="DE360" s="456">
        <v>0</v>
      </c>
      <c r="DF360" s="456">
        <v>0</v>
      </c>
      <c r="DG360" s="456">
        <v>0</v>
      </c>
      <c r="DH360" s="456">
        <v>0</v>
      </c>
      <c r="DI360" s="456">
        <v>0</v>
      </c>
      <c r="DJ360" s="456">
        <v>0</v>
      </c>
      <c r="DK360" s="456">
        <v>0</v>
      </c>
      <c r="DL360" s="456">
        <v>0</v>
      </c>
      <c r="DM360" s="456">
        <v>0</v>
      </c>
      <c r="DN360" s="456">
        <v>0</v>
      </c>
      <c r="DO360" s="456">
        <v>0</v>
      </c>
      <c r="DP360" s="456">
        <v>0</v>
      </c>
      <c r="DQ360" s="456">
        <v>0</v>
      </c>
      <c r="DR360" s="456">
        <v>0</v>
      </c>
      <c r="DS360" s="456">
        <v>0</v>
      </c>
      <c r="DT360" s="456">
        <v>0</v>
      </c>
      <c r="DU360" s="456">
        <v>0</v>
      </c>
      <c r="DV360" s="456">
        <v>0</v>
      </c>
      <c r="DW360" s="456">
        <v>0</v>
      </c>
      <c r="DX360" s="456">
        <v>0</v>
      </c>
      <c r="DY360" s="456">
        <v>0</v>
      </c>
      <c r="DZ360" s="456">
        <v>0</v>
      </c>
      <c r="EA360" s="456">
        <v>0</v>
      </c>
      <c r="EB360" s="456">
        <v>0</v>
      </c>
      <c r="EC360" s="456">
        <v>0</v>
      </c>
      <c r="ED360" s="456">
        <v>0</v>
      </c>
      <c r="EE360" s="456">
        <v>0</v>
      </c>
      <c r="EF360" s="456">
        <v>0</v>
      </c>
      <c r="EG360" s="456">
        <v>0</v>
      </c>
      <c r="EH360" s="456">
        <v>0</v>
      </c>
      <c r="EI360" s="456">
        <v>0</v>
      </c>
      <c r="EJ360" s="456">
        <v>0</v>
      </c>
      <c r="EK360" s="456">
        <v>0</v>
      </c>
      <c r="EL360" s="456">
        <v>0</v>
      </c>
      <c r="EM360" s="456">
        <v>0</v>
      </c>
      <c r="EN360" s="456">
        <v>0</v>
      </c>
      <c r="EO360" s="456">
        <v>0</v>
      </c>
      <c r="EP360" s="456">
        <v>0</v>
      </c>
      <c r="EQ360" s="456">
        <v>0</v>
      </c>
      <c r="ER360" s="456">
        <v>0</v>
      </c>
      <c r="ES360" s="456">
        <v>0</v>
      </c>
      <c r="ET360" s="456">
        <v>0</v>
      </c>
      <c r="EU360" s="456">
        <v>0</v>
      </c>
      <c r="EV360" s="456">
        <v>0</v>
      </c>
      <c r="EW360" s="456">
        <v>0</v>
      </c>
      <c r="EX360" s="456">
        <v>0</v>
      </c>
      <c r="EY360" s="456">
        <v>0</v>
      </c>
      <c r="EZ360" s="456">
        <v>0</v>
      </c>
      <c r="FA360" s="456">
        <v>0</v>
      </c>
      <c r="FB360" s="456">
        <v>0</v>
      </c>
      <c r="FC360" s="456">
        <v>0</v>
      </c>
      <c r="FD360" s="456">
        <v>0</v>
      </c>
      <c r="FE360" s="456">
        <v>0</v>
      </c>
      <c r="FF360" s="456">
        <v>0</v>
      </c>
      <c r="FG360" s="456">
        <v>0</v>
      </c>
      <c r="FH360" s="456">
        <v>0</v>
      </c>
      <c r="FI360" s="456">
        <v>0</v>
      </c>
      <c r="FJ360" s="456">
        <v>0</v>
      </c>
      <c r="FK360" s="456">
        <v>0</v>
      </c>
      <c r="FL360" s="456">
        <v>0</v>
      </c>
      <c r="FM360" s="456">
        <v>0</v>
      </c>
      <c r="FN360" s="456">
        <v>0</v>
      </c>
      <c r="FO360" s="456">
        <v>0</v>
      </c>
      <c r="FP360" s="456">
        <v>0</v>
      </c>
      <c r="FQ360" s="456">
        <v>0</v>
      </c>
      <c r="FR360" s="456">
        <v>0</v>
      </c>
      <c r="FS360" s="456">
        <v>0</v>
      </c>
      <c r="FT360" s="456">
        <v>0</v>
      </c>
      <c r="FU360" s="456">
        <v>0</v>
      </c>
      <c r="FV360" s="456">
        <v>0</v>
      </c>
      <c r="FW360" s="456">
        <v>0</v>
      </c>
      <c r="FX360" s="456">
        <v>0</v>
      </c>
      <c r="FY360" s="456">
        <v>0</v>
      </c>
      <c r="FZ360" s="456">
        <v>0</v>
      </c>
      <c r="GA360" s="456">
        <v>0</v>
      </c>
    </row>
    <row r="361" spans="2:183">
      <c r="B361" s="96" t="s">
        <v>97</v>
      </c>
      <c r="C361" s="166" t="s">
        <v>37</v>
      </c>
      <c r="D361" s="99">
        <v>611870.06000000006</v>
      </c>
      <c r="E361" s="87">
        <v>552857.75</v>
      </c>
      <c r="F361" s="87">
        <v>611130.06000000006</v>
      </c>
      <c r="G361" s="87">
        <v>592879.62</v>
      </c>
      <c r="H361" s="87">
        <v>605614.31000000006</v>
      </c>
      <c r="I361" s="87">
        <v>135214</v>
      </c>
      <c r="J361" s="87">
        <v>140387.91</v>
      </c>
      <c r="K361" s="87">
        <v>138457.54999999999</v>
      </c>
      <c r="L361" s="87">
        <v>135198.20000000001</v>
      </c>
      <c r="M361" s="87">
        <v>611138.43999999994</v>
      </c>
      <c r="N361" s="87">
        <v>590934.81000000006</v>
      </c>
      <c r="O361" s="87">
        <v>615435.93999999994</v>
      </c>
      <c r="P361" s="87">
        <v>807294.62</v>
      </c>
      <c r="Q361" s="87">
        <v>729434.75</v>
      </c>
      <c r="R361" s="87">
        <v>806318.5</v>
      </c>
      <c r="S361" s="87">
        <v>782239.19</v>
      </c>
      <c r="T361" s="87">
        <v>799041.25</v>
      </c>
      <c r="U361" s="87">
        <v>178399.91</v>
      </c>
      <c r="V361" s="87">
        <v>185226.3</v>
      </c>
      <c r="W361" s="87">
        <v>182679.34</v>
      </c>
      <c r="X361" s="87">
        <v>178379.06</v>
      </c>
      <c r="Y361" s="87">
        <v>806330</v>
      </c>
      <c r="Z361" s="87">
        <v>779674</v>
      </c>
      <c r="AA361" s="87">
        <v>811999.81</v>
      </c>
      <c r="AB361" s="87">
        <v>1082557.3799999999</v>
      </c>
      <c r="AC361" s="87">
        <v>886675.5</v>
      </c>
      <c r="AD361" s="87">
        <v>476902.66</v>
      </c>
      <c r="AE361" s="87">
        <v>519340.97</v>
      </c>
      <c r="AF361" s="87">
        <v>841414.62</v>
      </c>
      <c r="AG361" s="87">
        <v>1137655.3799999999</v>
      </c>
      <c r="AH361" s="87">
        <v>1897564.25</v>
      </c>
      <c r="AI361" s="87">
        <v>1846026.25</v>
      </c>
      <c r="AJ361" s="87">
        <v>931338</v>
      </c>
      <c r="AK361" s="87">
        <v>473799.19</v>
      </c>
      <c r="AL361" s="87">
        <v>817173.06</v>
      </c>
      <c r="AM361" s="87">
        <v>1108992.75</v>
      </c>
      <c r="AN361" s="87">
        <v>1080480</v>
      </c>
      <c r="AO361" s="87">
        <v>887692.69</v>
      </c>
      <c r="AP361" s="87">
        <v>457279.75</v>
      </c>
      <c r="AQ361" s="87">
        <v>534934.93999999994</v>
      </c>
      <c r="AR361" s="87">
        <v>815290.38</v>
      </c>
      <c r="AS361" s="87">
        <v>1204083.1200000001</v>
      </c>
      <c r="AT361" s="87">
        <v>1830864.88</v>
      </c>
      <c r="AU361" s="87">
        <v>1845721</v>
      </c>
      <c r="AV361" s="87">
        <v>927273.12</v>
      </c>
      <c r="AW361" s="87">
        <v>484655.72</v>
      </c>
      <c r="AX361" s="87">
        <v>843166.56</v>
      </c>
      <c r="AY361" s="87">
        <v>1107997.3799999999</v>
      </c>
      <c r="AZ361" s="87">
        <v>1098176.25</v>
      </c>
      <c r="BA361" s="87">
        <v>960393.94</v>
      </c>
      <c r="BB361" s="87">
        <v>446580.62</v>
      </c>
      <c r="BC361" s="87">
        <v>499647.19</v>
      </c>
      <c r="BD361" s="87">
        <v>851236.44</v>
      </c>
      <c r="BE361" s="87">
        <v>1227234</v>
      </c>
      <c r="BF361" s="87">
        <v>1883406.62</v>
      </c>
      <c r="BG361" s="87">
        <v>1931258</v>
      </c>
      <c r="BH361" s="87">
        <v>913588.81</v>
      </c>
      <c r="BI361" s="87">
        <v>492893.94</v>
      </c>
      <c r="BJ361" s="87">
        <v>862505.75</v>
      </c>
      <c r="BK361" s="87">
        <v>1140856</v>
      </c>
      <c r="BL361" s="87">
        <v>1135808.75</v>
      </c>
      <c r="BM361" s="87">
        <v>971049.69</v>
      </c>
      <c r="BN361" s="87">
        <v>487636.78</v>
      </c>
      <c r="BO361" s="87">
        <v>492323.19</v>
      </c>
      <c r="BP361" s="87">
        <v>839889.94</v>
      </c>
      <c r="BQ361" s="87">
        <v>1248973.5</v>
      </c>
      <c r="BR361" s="87">
        <v>1978042.5</v>
      </c>
      <c r="BS361" s="87">
        <v>2000143.5</v>
      </c>
      <c r="BT361" s="87">
        <v>930470.12</v>
      </c>
      <c r="BU361" s="87">
        <v>492505.66</v>
      </c>
      <c r="BV361" s="87">
        <v>890812.88</v>
      </c>
      <c r="BW361" s="87">
        <v>1149817.6200000001</v>
      </c>
      <c r="BX361" s="87">
        <v>1188656.25</v>
      </c>
      <c r="BY361" s="87">
        <v>967008.88</v>
      </c>
      <c r="BZ361" s="87">
        <v>490919</v>
      </c>
      <c r="CA361" s="87">
        <v>535782.18999999994</v>
      </c>
      <c r="CB361" s="87">
        <v>841120.31</v>
      </c>
      <c r="CC361" s="87">
        <v>1240587.8799999999</v>
      </c>
      <c r="CD361" s="87">
        <v>2086015</v>
      </c>
      <c r="CE361" s="87">
        <v>2055176.75</v>
      </c>
      <c r="CF361" s="87">
        <v>948487.31</v>
      </c>
      <c r="CG361" s="87">
        <v>519366.03</v>
      </c>
      <c r="CH361" s="87">
        <v>899089.12</v>
      </c>
      <c r="CI361" s="87">
        <v>1173652.25</v>
      </c>
      <c r="CJ361" s="87">
        <v>1209283.25</v>
      </c>
      <c r="CK361" s="87">
        <v>968158.12</v>
      </c>
      <c r="CL361" s="87">
        <v>521314.88</v>
      </c>
      <c r="CM361" s="87">
        <v>587318.43999999994</v>
      </c>
      <c r="CN361" s="87">
        <v>923321.94</v>
      </c>
      <c r="CO361" s="87">
        <v>1257658</v>
      </c>
      <c r="CP361" s="87">
        <v>2103593.75</v>
      </c>
      <c r="CQ361" s="87">
        <v>2036091.62</v>
      </c>
      <c r="CR361" s="87">
        <v>1024482.5</v>
      </c>
      <c r="CS361" s="87">
        <v>529569.62</v>
      </c>
      <c r="CT361" s="87">
        <v>903224.5</v>
      </c>
      <c r="CU361" s="87">
        <v>1226247.3799999999</v>
      </c>
      <c r="CV361" s="87">
        <v>1226640</v>
      </c>
      <c r="CW361" s="87">
        <v>990511.88</v>
      </c>
      <c r="CX361" s="87">
        <v>544021.38</v>
      </c>
      <c r="CY361" s="87">
        <v>613585.5</v>
      </c>
      <c r="CZ361" s="87">
        <v>920926.31</v>
      </c>
      <c r="DA361" s="87">
        <v>1335410.3799999999</v>
      </c>
      <c r="DB361" s="87">
        <v>2117848.5</v>
      </c>
      <c r="DC361" s="87">
        <v>2072654.12</v>
      </c>
      <c r="DD361" s="87">
        <v>1075095.6200000001</v>
      </c>
      <c r="DE361" s="87">
        <v>550924.56000000006</v>
      </c>
      <c r="DF361" s="87">
        <v>938958.94</v>
      </c>
      <c r="DG361" s="87">
        <v>1258771.1200000001</v>
      </c>
      <c r="DH361" s="87">
        <v>1260094.75</v>
      </c>
      <c r="DI361" s="87">
        <v>1040237.69</v>
      </c>
      <c r="DJ361" s="87">
        <v>523694.97</v>
      </c>
      <c r="DK361" s="87">
        <v>628906</v>
      </c>
      <c r="DL361" s="87">
        <v>952324.5</v>
      </c>
      <c r="DM361" s="87">
        <v>1404969.5</v>
      </c>
      <c r="DN361" s="87">
        <v>2131972.25</v>
      </c>
      <c r="DO361" s="87">
        <v>2148085.5</v>
      </c>
      <c r="DP361" s="87">
        <v>1085532.8799999999</v>
      </c>
      <c r="DQ361" s="87">
        <v>565180.5</v>
      </c>
      <c r="DR361" s="87">
        <v>979121.69</v>
      </c>
      <c r="DS361" s="87">
        <v>1296330</v>
      </c>
      <c r="DT361" s="87">
        <v>1285378</v>
      </c>
      <c r="DU361" s="87">
        <v>1123738</v>
      </c>
      <c r="DV361" s="87">
        <v>518398.44</v>
      </c>
      <c r="DW361" s="87">
        <v>586991.12</v>
      </c>
      <c r="DX361" s="87">
        <v>995848.44</v>
      </c>
      <c r="DY361" s="87">
        <v>1436166.25</v>
      </c>
      <c r="DZ361" s="87">
        <v>2201082.5</v>
      </c>
      <c r="EA361" s="87">
        <v>2256247.5</v>
      </c>
      <c r="EB361" s="87">
        <v>1072587.1200000001</v>
      </c>
      <c r="EC361" s="87">
        <v>575121.18999999994</v>
      </c>
      <c r="ED361" s="87">
        <v>1005583.06</v>
      </c>
      <c r="EE361" s="87">
        <v>1338420.25</v>
      </c>
      <c r="EF361" s="87">
        <v>1348352.62</v>
      </c>
      <c r="EG361" s="87">
        <v>1114780.75</v>
      </c>
      <c r="EH361" s="87">
        <v>561144.25</v>
      </c>
      <c r="EI361" s="87">
        <v>618726.56000000006</v>
      </c>
      <c r="EJ361" s="87">
        <v>954174.5</v>
      </c>
      <c r="EK361" s="87">
        <v>1418130.5</v>
      </c>
      <c r="EL361" s="87">
        <v>2382103.25</v>
      </c>
      <c r="EM361" s="87">
        <v>2351795</v>
      </c>
      <c r="EN361" s="87">
        <v>1087088.8799999999</v>
      </c>
      <c r="EO361" s="87">
        <v>584241</v>
      </c>
      <c r="EP361" s="87">
        <v>1029641.44</v>
      </c>
      <c r="EQ361" s="87">
        <v>1343183</v>
      </c>
      <c r="ER361" s="87">
        <v>1374504.38</v>
      </c>
      <c r="ES361" s="87">
        <v>1137137.3799999999</v>
      </c>
      <c r="ET361" s="87">
        <v>588756.38</v>
      </c>
      <c r="EU361" s="87">
        <v>627416.75</v>
      </c>
      <c r="EV361" s="87">
        <v>1102512.8799999999</v>
      </c>
      <c r="EW361" s="87">
        <v>1385650.38</v>
      </c>
      <c r="EX361" s="87">
        <v>2476456</v>
      </c>
      <c r="EY361" s="87">
        <v>2355865.75</v>
      </c>
      <c r="EZ361" s="87">
        <v>1106062.25</v>
      </c>
      <c r="FA361" s="87">
        <v>594141.25</v>
      </c>
      <c r="FB361" s="87">
        <v>1089207.25</v>
      </c>
      <c r="FC361" s="87">
        <v>1366800</v>
      </c>
      <c r="FD361" s="87">
        <v>1406965</v>
      </c>
      <c r="FE361" s="87">
        <v>1154087.75</v>
      </c>
      <c r="FF361" s="87">
        <v>614899.68999999994</v>
      </c>
      <c r="FG361" s="87">
        <v>690511.12</v>
      </c>
      <c r="FH361" s="87">
        <v>1084524.5</v>
      </c>
      <c r="FI361" s="87">
        <v>1480397.12</v>
      </c>
      <c r="FJ361" s="87">
        <v>2471326</v>
      </c>
      <c r="FK361" s="87">
        <v>2391421</v>
      </c>
      <c r="FL361" s="87">
        <v>1218105.75</v>
      </c>
      <c r="FM361" s="87">
        <v>612292</v>
      </c>
      <c r="FN361" s="87">
        <v>1064868.3799999999</v>
      </c>
      <c r="FO361" s="87">
        <v>1442281.62</v>
      </c>
      <c r="FP361" s="87">
        <v>1445040</v>
      </c>
      <c r="FQ361" s="87">
        <v>1166869.75</v>
      </c>
      <c r="FR361" s="87">
        <v>641906.56000000006</v>
      </c>
      <c r="FS361" s="87">
        <v>724398.19</v>
      </c>
      <c r="FT361" s="87">
        <v>1082305.75</v>
      </c>
      <c r="FU361" s="87">
        <v>1576383.12</v>
      </c>
      <c r="FV361" s="87">
        <v>2489250.5</v>
      </c>
      <c r="FW361" s="87">
        <v>2433375.25</v>
      </c>
      <c r="FX361" s="87">
        <v>1285238.75</v>
      </c>
      <c r="FY361" s="87">
        <v>641067.56000000006</v>
      </c>
      <c r="FZ361" s="87">
        <v>1104271.5</v>
      </c>
      <c r="GA361" s="87">
        <v>1484758.5</v>
      </c>
    </row>
    <row r="362" spans="2:183">
      <c r="B362" s="171" t="s">
        <v>97</v>
      </c>
      <c r="C362" s="172" t="s">
        <v>270</v>
      </c>
      <c r="D362" s="81">
        <v>0</v>
      </c>
      <c r="E362" s="82">
        <v>0</v>
      </c>
      <c r="F362" s="82">
        <v>0</v>
      </c>
      <c r="G362" s="82">
        <v>0</v>
      </c>
      <c r="H362" s="82">
        <v>0</v>
      </c>
      <c r="I362" s="82">
        <v>0</v>
      </c>
      <c r="J362" s="82">
        <v>0</v>
      </c>
      <c r="K362" s="82">
        <v>0</v>
      </c>
      <c r="L362" s="82">
        <v>0</v>
      </c>
      <c r="M362" s="82">
        <v>0</v>
      </c>
      <c r="N362" s="82">
        <v>0</v>
      </c>
      <c r="O362" s="82">
        <v>0</v>
      </c>
      <c r="P362" s="82">
        <v>0</v>
      </c>
      <c r="Q362" s="82">
        <v>0</v>
      </c>
      <c r="R362" s="82">
        <v>0</v>
      </c>
      <c r="S362" s="82">
        <v>0</v>
      </c>
      <c r="T362" s="82">
        <v>0</v>
      </c>
      <c r="U362" s="82">
        <v>0</v>
      </c>
      <c r="V362" s="82">
        <v>0</v>
      </c>
      <c r="W362" s="82">
        <v>0</v>
      </c>
      <c r="X362" s="82">
        <v>0</v>
      </c>
      <c r="Y362" s="82">
        <v>0</v>
      </c>
      <c r="Z362" s="82">
        <v>0</v>
      </c>
      <c r="AA362" s="82">
        <v>0</v>
      </c>
      <c r="AB362" s="82">
        <v>0</v>
      </c>
      <c r="AC362" s="82">
        <v>0</v>
      </c>
      <c r="AD362" s="82">
        <v>0</v>
      </c>
      <c r="AE362" s="82">
        <v>0</v>
      </c>
      <c r="AF362" s="82">
        <v>0</v>
      </c>
      <c r="AG362" s="82">
        <v>0</v>
      </c>
      <c r="AH362" s="82">
        <v>0</v>
      </c>
      <c r="AI362" s="82">
        <v>0</v>
      </c>
      <c r="AJ362" s="82">
        <v>0</v>
      </c>
      <c r="AK362" s="82">
        <v>0</v>
      </c>
      <c r="AL362" s="82">
        <v>0</v>
      </c>
      <c r="AM362" s="82">
        <v>0</v>
      </c>
      <c r="AN362" s="82">
        <v>0</v>
      </c>
      <c r="AO362" s="82">
        <v>0</v>
      </c>
      <c r="AP362" s="82">
        <v>0</v>
      </c>
      <c r="AQ362" s="82">
        <v>0</v>
      </c>
      <c r="AR362" s="82">
        <v>0</v>
      </c>
      <c r="AS362" s="82">
        <v>0</v>
      </c>
      <c r="AT362" s="82">
        <v>0</v>
      </c>
      <c r="AU362" s="82">
        <v>0</v>
      </c>
      <c r="AV362" s="82">
        <v>0</v>
      </c>
      <c r="AW362" s="82">
        <v>0</v>
      </c>
      <c r="AX362" s="82">
        <v>0</v>
      </c>
      <c r="AY362" s="82">
        <v>0</v>
      </c>
      <c r="AZ362" s="82">
        <v>0</v>
      </c>
      <c r="BA362" s="82">
        <v>0</v>
      </c>
      <c r="BB362" s="82">
        <v>0</v>
      </c>
      <c r="BC362" s="82">
        <v>0</v>
      </c>
      <c r="BD362" s="82">
        <v>0</v>
      </c>
      <c r="BE362" s="82">
        <v>0</v>
      </c>
      <c r="BF362" s="82">
        <v>0</v>
      </c>
      <c r="BG362" s="82">
        <v>0</v>
      </c>
      <c r="BH362" s="82">
        <v>0</v>
      </c>
      <c r="BI362" s="82">
        <v>0</v>
      </c>
      <c r="BJ362" s="82">
        <v>0</v>
      </c>
      <c r="BK362" s="82">
        <v>0</v>
      </c>
      <c r="BL362" s="82">
        <v>0</v>
      </c>
      <c r="BM362" s="82">
        <v>0</v>
      </c>
      <c r="BN362" s="82">
        <v>0</v>
      </c>
      <c r="BO362" s="82">
        <v>0</v>
      </c>
      <c r="BP362" s="82">
        <v>0</v>
      </c>
      <c r="BQ362" s="82">
        <v>0</v>
      </c>
      <c r="BR362" s="82">
        <v>0</v>
      </c>
      <c r="BS362" s="82">
        <v>0</v>
      </c>
      <c r="BT362" s="82">
        <v>0</v>
      </c>
      <c r="BU362" s="82">
        <v>0</v>
      </c>
      <c r="BV362" s="82">
        <v>0</v>
      </c>
      <c r="BW362" s="82">
        <v>0</v>
      </c>
      <c r="BX362" s="82">
        <v>0</v>
      </c>
      <c r="BY362" s="82">
        <v>0</v>
      </c>
      <c r="BZ362" s="82">
        <v>0</v>
      </c>
      <c r="CA362" s="82">
        <v>0</v>
      </c>
      <c r="CB362" s="82">
        <v>0</v>
      </c>
      <c r="CC362" s="82">
        <v>0</v>
      </c>
      <c r="CD362" s="82">
        <v>0</v>
      </c>
      <c r="CE362" s="82">
        <v>0</v>
      </c>
      <c r="CF362" s="82">
        <v>0</v>
      </c>
      <c r="CG362" s="82">
        <v>0</v>
      </c>
      <c r="CH362" s="82">
        <v>0</v>
      </c>
      <c r="CI362" s="82">
        <v>0</v>
      </c>
      <c r="CJ362" s="82">
        <v>0</v>
      </c>
      <c r="CK362" s="82">
        <v>0</v>
      </c>
      <c r="CL362" s="82">
        <v>0</v>
      </c>
      <c r="CM362" s="82">
        <v>0</v>
      </c>
      <c r="CN362" s="82">
        <v>0</v>
      </c>
      <c r="CO362" s="82">
        <v>0</v>
      </c>
      <c r="CP362" s="82">
        <v>0</v>
      </c>
      <c r="CQ362" s="82">
        <v>0</v>
      </c>
      <c r="CR362" s="82">
        <v>0</v>
      </c>
      <c r="CS362" s="82">
        <v>0</v>
      </c>
      <c r="CT362" s="82">
        <v>0</v>
      </c>
      <c r="CU362" s="82">
        <v>0</v>
      </c>
      <c r="CV362" s="82">
        <v>0</v>
      </c>
      <c r="CW362" s="82">
        <v>0</v>
      </c>
      <c r="CX362" s="82">
        <v>0</v>
      </c>
      <c r="CY362" s="82">
        <v>0</v>
      </c>
      <c r="CZ362" s="82">
        <v>0</v>
      </c>
      <c r="DA362" s="82">
        <v>0</v>
      </c>
      <c r="DB362" s="82">
        <v>0</v>
      </c>
      <c r="DC362" s="82">
        <v>0</v>
      </c>
      <c r="DD362" s="82">
        <v>0</v>
      </c>
      <c r="DE362" s="82">
        <v>0</v>
      </c>
      <c r="DF362" s="82">
        <v>0</v>
      </c>
      <c r="DG362" s="82">
        <v>0</v>
      </c>
      <c r="DH362" s="82">
        <v>0</v>
      </c>
      <c r="DI362" s="82">
        <v>0</v>
      </c>
      <c r="DJ362" s="82">
        <v>0</v>
      </c>
      <c r="DK362" s="82">
        <v>0</v>
      </c>
      <c r="DL362" s="82">
        <v>0</v>
      </c>
      <c r="DM362" s="82">
        <v>0</v>
      </c>
      <c r="DN362" s="82">
        <v>0</v>
      </c>
      <c r="DO362" s="82">
        <v>0</v>
      </c>
      <c r="DP362" s="82">
        <v>0</v>
      </c>
      <c r="DQ362" s="82">
        <v>0</v>
      </c>
      <c r="DR362" s="82">
        <v>0</v>
      </c>
      <c r="DS362" s="82">
        <v>0</v>
      </c>
      <c r="DT362" s="82">
        <v>0</v>
      </c>
      <c r="DU362" s="82">
        <v>0</v>
      </c>
      <c r="DV362" s="82">
        <v>0</v>
      </c>
      <c r="DW362" s="82">
        <v>0</v>
      </c>
      <c r="DX362" s="82">
        <v>0</v>
      </c>
      <c r="DY362" s="82">
        <v>0</v>
      </c>
      <c r="DZ362" s="82">
        <v>0</v>
      </c>
      <c r="EA362" s="82">
        <v>0</v>
      </c>
      <c r="EB362" s="82">
        <v>0</v>
      </c>
      <c r="EC362" s="82">
        <v>0</v>
      </c>
      <c r="ED362" s="82">
        <v>0</v>
      </c>
      <c r="EE362" s="82">
        <v>0</v>
      </c>
      <c r="EF362" s="82">
        <v>0</v>
      </c>
      <c r="EG362" s="82">
        <v>0</v>
      </c>
      <c r="EH362" s="82">
        <v>0</v>
      </c>
      <c r="EI362" s="82">
        <v>0</v>
      </c>
      <c r="EJ362" s="82">
        <v>0</v>
      </c>
      <c r="EK362" s="82">
        <v>0</v>
      </c>
      <c r="EL362" s="82">
        <v>0</v>
      </c>
      <c r="EM362" s="82">
        <v>0</v>
      </c>
      <c r="EN362" s="82">
        <v>0</v>
      </c>
      <c r="EO362" s="82">
        <v>0</v>
      </c>
      <c r="EP362" s="82">
        <v>0</v>
      </c>
      <c r="EQ362" s="82">
        <v>0</v>
      </c>
      <c r="ER362" s="82">
        <v>0</v>
      </c>
      <c r="ES362" s="82">
        <v>0</v>
      </c>
      <c r="ET362" s="82">
        <v>0</v>
      </c>
      <c r="EU362" s="82">
        <v>0</v>
      </c>
      <c r="EV362" s="82">
        <v>0</v>
      </c>
      <c r="EW362" s="82">
        <v>0</v>
      </c>
      <c r="EX362" s="82">
        <v>0</v>
      </c>
      <c r="EY362" s="82">
        <v>0</v>
      </c>
      <c r="EZ362" s="82">
        <v>0</v>
      </c>
      <c r="FA362" s="82">
        <v>0</v>
      </c>
      <c r="FB362" s="82">
        <v>0</v>
      </c>
      <c r="FC362" s="82">
        <v>0</v>
      </c>
      <c r="FD362" s="82">
        <v>0</v>
      </c>
      <c r="FE362" s="82">
        <v>0</v>
      </c>
      <c r="FF362" s="82">
        <v>0</v>
      </c>
      <c r="FG362" s="82">
        <v>0</v>
      </c>
      <c r="FH362" s="82">
        <v>0</v>
      </c>
      <c r="FI362" s="82">
        <v>0</v>
      </c>
      <c r="FJ362" s="82">
        <v>0</v>
      </c>
      <c r="FK362" s="82">
        <v>0</v>
      </c>
      <c r="FL362" s="82">
        <v>0</v>
      </c>
      <c r="FM362" s="82">
        <v>0</v>
      </c>
      <c r="FN362" s="82">
        <v>0</v>
      </c>
      <c r="FO362" s="82">
        <v>0</v>
      </c>
      <c r="FP362" s="82">
        <v>0</v>
      </c>
      <c r="FQ362" s="82">
        <v>0</v>
      </c>
      <c r="FR362" s="82">
        <v>0</v>
      </c>
      <c r="FS362" s="82">
        <v>0</v>
      </c>
      <c r="FT362" s="82">
        <v>0</v>
      </c>
      <c r="FU362" s="82">
        <v>0</v>
      </c>
      <c r="FV362" s="82">
        <v>0</v>
      </c>
      <c r="FW362" s="82">
        <v>0</v>
      </c>
      <c r="FX362" s="82">
        <v>0</v>
      </c>
      <c r="FY362" s="82">
        <v>0</v>
      </c>
      <c r="FZ362" s="82">
        <v>0</v>
      </c>
      <c r="GA362" s="82">
        <v>0</v>
      </c>
    </row>
    <row r="363" spans="2:183">
      <c r="B363" s="96" t="s">
        <v>97</v>
      </c>
      <c r="C363" s="166" t="s">
        <v>38</v>
      </c>
      <c r="D363" s="173">
        <v>0</v>
      </c>
      <c r="E363" s="174">
        <v>0</v>
      </c>
      <c r="F363" s="174">
        <v>0</v>
      </c>
      <c r="G363" s="174">
        <v>0</v>
      </c>
      <c r="H363" s="174">
        <v>0</v>
      </c>
      <c r="I363" s="174">
        <v>0</v>
      </c>
      <c r="J363" s="174">
        <v>0</v>
      </c>
      <c r="K363" s="174">
        <v>0</v>
      </c>
      <c r="L363" s="174">
        <v>0</v>
      </c>
      <c r="M363" s="174">
        <v>0</v>
      </c>
      <c r="N363" s="174">
        <v>0</v>
      </c>
      <c r="O363" s="174">
        <v>0</v>
      </c>
      <c r="P363" s="174">
        <v>0</v>
      </c>
      <c r="Q363" s="174">
        <v>0</v>
      </c>
      <c r="R363" s="174">
        <v>0</v>
      </c>
      <c r="S363" s="174">
        <v>0</v>
      </c>
      <c r="T363" s="174">
        <v>0</v>
      </c>
      <c r="U363" s="174">
        <v>0</v>
      </c>
      <c r="V363" s="174">
        <v>0</v>
      </c>
      <c r="W363" s="174">
        <v>0</v>
      </c>
      <c r="X363" s="174">
        <v>0</v>
      </c>
      <c r="Y363" s="174">
        <v>0</v>
      </c>
      <c r="Z363" s="174">
        <v>0</v>
      </c>
      <c r="AA363" s="174">
        <v>0</v>
      </c>
      <c r="AB363" s="174">
        <v>0</v>
      </c>
      <c r="AC363" s="174">
        <v>0</v>
      </c>
      <c r="AD363" s="174">
        <v>0</v>
      </c>
      <c r="AE363" s="174">
        <v>0</v>
      </c>
      <c r="AF363" s="174">
        <v>0</v>
      </c>
      <c r="AG363" s="174">
        <v>0</v>
      </c>
      <c r="AH363" s="174">
        <v>0</v>
      </c>
      <c r="AI363" s="174">
        <v>0</v>
      </c>
      <c r="AJ363" s="174">
        <v>0</v>
      </c>
      <c r="AK363" s="174">
        <v>0</v>
      </c>
      <c r="AL363" s="174">
        <v>0</v>
      </c>
      <c r="AM363" s="174">
        <v>0</v>
      </c>
      <c r="AN363" s="174">
        <v>0</v>
      </c>
      <c r="AO363" s="174">
        <v>0</v>
      </c>
      <c r="AP363" s="174">
        <v>0</v>
      </c>
      <c r="AQ363" s="174">
        <v>0</v>
      </c>
      <c r="AR363" s="174">
        <v>0</v>
      </c>
      <c r="AS363" s="174">
        <v>0</v>
      </c>
      <c r="AT363" s="174">
        <v>0</v>
      </c>
      <c r="AU363" s="174">
        <v>0</v>
      </c>
      <c r="AV363" s="174">
        <v>0</v>
      </c>
      <c r="AW363" s="174">
        <v>0</v>
      </c>
      <c r="AX363" s="174">
        <v>0</v>
      </c>
      <c r="AY363" s="174">
        <v>0</v>
      </c>
      <c r="AZ363" s="174">
        <v>0</v>
      </c>
      <c r="BA363" s="174">
        <v>0</v>
      </c>
      <c r="BB363" s="174">
        <v>0</v>
      </c>
      <c r="BC363" s="174">
        <v>0</v>
      </c>
      <c r="BD363" s="174">
        <v>0</v>
      </c>
      <c r="BE363" s="174">
        <v>0</v>
      </c>
      <c r="BF363" s="174">
        <v>0</v>
      </c>
      <c r="BG363" s="174">
        <v>0</v>
      </c>
      <c r="BH363" s="174">
        <v>0</v>
      </c>
      <c r="BI363" s="174">
        <v>0</v>
      </c>
      <c r="BJ363" s="174">
        <v>0</v>
      </c>
      <c r="BK363" s="174">
        <v>0</v>
      </c>
      <c r="BL363" s="174">
        <v>0</v>
      </c>
      <c r="BM363" s="174">
        <v>0</v>
      </c>
      <c r="BN363" s="174">
        <v>0</v>
      </c>
      <c r="BO363" s="174">
        <v>0</v>
      </c>
      <c r="BP363" s="174">
        <v>0</v>
      </c>
      <c r="BQ363" s="174">
        <v>0</v>
      </c>
      <c r="BR363" s="174">
        <v>0</v>
      </c>
      <c r="BS363" s="174">
        <v>0</v>
      </c>
      <c r="BT363" s="174">
        <v>0</v>
      </c>
      <c r="BU363" s="174">
        <v>0</v>
      </c>
      <c r="BV363" s="174">
        <v>0</v>
      </c>
      <c r="BW363" s="174">
        <v>0</v>
      </c>
      <c r="BX363" s="174">
        <v>0</v>
      </c>
      <c r="BY363" s="174">
        <v>0</v>
      </c>
      <c r="BZ363" s="174">
        <v>0</v>
      </c>
      <c r="CA363" s="174">
        <v>0</v>
      </c>
      <c r="CB363" s="174">
        <v>0</v>
      </c>
      <c r="CC363" s="174">
        <v>0</v>
      </c>
      <c r="CD363" s="174">
        <v>0</v>
      </c>
      <c r="CE363" s="174">
        <v>0</v>
      </c>
      <c r="CF363" s="174">
        <v>0</v>
      </c>
      <c r="CG363" s="174">
        <v>0</v>
      </c>
      <c r="CH363" s="174">
        <v>0</v>
      </c>
      <c r="CI363" s="174">
        <v>0</v>
      </c>
      <c r="CJ363" s="174">
        <v>0</v>
      </c>
      <c r="CK363" s="174">
        <v>0</v>
      </c>
      <c r="CL363" s="174">
        <v>0</v>
      </c>
      <c r="CM363" s="174">
        <v>0</v>
      </c>
      <c r="CN363" s="174">
        <v>0</v>
      </c>
      <c r="CO363" s="174">
        <v>0</v>
      </c>
      <c r="CP363" s="174">
        <v>0</v>
      </c>
      <c r="CQ363" s="174">
        <v>0</v>
      </c>
      <c r="CR363" s="174">
        <v>0</v>
      </c>
      <c r="CS363" s="174">
        <v>0</v>
      </c>
      <c r="CT363" s="174">
        <v>0</v>
      </c>
      <c r="CU363" s="174">
        <v>0</v>
      </c>
      <c r="CV363" s="174">
        <v>0</v>
      </c>
      <c r="CW363" s="174">
        <v>0</v>
      </c>
      <c r="CX363" s="174">
        <v>0</v>
      </c>
      <c r="CY363" s="174">
        <v>0</v>
      </c>
      <c r="CZ363" s="174">
        <v>0</v>
      </c>
      <c r="DA363" s="174">
        <v>0</v>
      </c>
      <c r="DB363" s="174">
        <v>0</v>
      </c>
      <c r="DC363" s="174">
        <v>0</v>
      </c>
      <c r="DD363" s="174">
        <v>0</v>
      </c>
      <c r="DE363" s="174">
        <v>0</v>
      </c>
      <c r="DF363" s="174">
        <v>0</v>
      </c>
      <c r="DG363" s="174">
        <v>0</v>
      </c>
      <c r="DH363" s="174">
        <v>0</v>
      </c>
      <c r="DI363" s="174">
        <v>0</v>
      </c>
      <c r="DJ363" s="174">
        <v>0</v>
      </c>
      <c r="DK363" s="174">
        <v>0</v>
      </c>
      <c r="DL363" s="174">
        <v>0</v>
      </c>
      <c r="DM363" s="174">
        <v>0</v>
      </c>
      <c r="DN363" s="174">
        <v>0</v>
      </c>
      <c r="DO363" s="174">
        <v>0</v>
      </c>
      <c r="DP363" s="174">
        <v>0</v>
      </c>
      <c r="DQ363" s="174">
        <v>0</v>
      </c>
      <c r="DR363" s="174">
        <v>0</v>
      </c>
      <c r="DS363" s="174">
        <v>0</v>
      </c>
      <c r="DT363" s="174">
        <v>0</v>
      </c>
      <c r="DU363" s="174">
        <v>0</v>
      </c>
      <c r="DV363" s="174">
        <v>0</v>
      </c>
      <c r="DW363" s="174">
        <v>0</v>
      </c>
      <c r="DX363" s="174">
        <v>0</v>
      </c>
      <c r="DY363" s="174">
        <v>0</v>
      </c>
      <c r="DZ363" s="174">
        <v>0</v>
      </c>
      <c r="EA363" s="174">
        <v>0</v>
      </c>
      <c r="EB363" s="174">
        <v>0</v>
      </c>
      <c r="EC363" s="174">
        <v>0</v>
      </c>
      <c r="ED363" s="174">
        <v>0</v>
      </c>
      <c r="EE363" s="174">
        <v>0</v>
      </c>
      <c r="EF363" s="174">
        <v>0</v>
      </c>
      <c r="EG363" s="174">
        <v>0</v>
      </c>
      <c r="EH363" s="174">
        <v>0</v>
      </c>
      <c r="EI363" s="174">
        <v>0</v>
      </c>
      <c r="EJ363" s="174">
        <v>0</v>
      </c>
      <c r="EK363" s="174">
        <v>0</v>
      </c>
      <c r="EL363" s="174">
        <v>0</v>
      </c>
      <c r="EM363" s="174">
        <v>0</v>
      </c>
      <c r="EN363" s="174">
        <v>0</v>
      </c>
      <c r="EO363" s="174">
        <v>0</v>
      </c>
      <c r="EP363" s="174">
        <v>0</v>
      </c>
      <c r="EQ363" s="174">
        <v>0</v>
      </c>
      <c r="ER363" s="174">
        <v>0</v>
      </c>
      <c r="ES363" s="174">
        <v>0</v>
      </c>
      <c r="ET363" s="174">
        <v>0</v>
      </c>
      <c r="EU363" s="174">
        <v>0</v>
      </c>
      <c r="EV363" s="174">
        <v>0</v>
      </c>
      <c r="EW363" s="174">
        <v>0</v>
      </c>
      <c r="EX363" s="174">
        <v>0</v>
      </c>
      <c r="EY363" s="174">
        <v>0</v>
      </c>
      <c r="EZ363" s="174">
        <v>0</v>
      </c>
      <c r="FA363" s="174">
        <v>0</v>
      </c>
      <c r="FB363" s="174">
        <v>0</v>
      </c>
      <c r="FC363" s="174">
        <v>0</v>
      </c>
      <c r="FD363" s="174">
        <v>0</v>
      </c>
      <c r="FE363" s="174">
        <v>0</v>
      </c>
      <c r="FF363" s="174">
        <v>0</v>
      </c>
      <c r="FG363" s="174">
        <v>0</v>
      </c>
      <c r="FH363" s="174">
        <v>0</v>
      </c>
      <c r="FI363" s="174">
        <v>0</v>
      </c>
      <c r="FJ363" s="174">
        <v>0</v>
      </c>
      <c r="FK363" s="174">
        <v>0</v>
      </c>
      <c r="FL363" s="174">
        <v>0</v>
      </c>
      <c r="FM363" s="174">
        <v>0</v>
      </c>
      <c r="FN363" s="174">
        <v>0</v>
      </c>
      <c r="FO363" s="174">
        <v>0</v>
      </c>
      <c r="FP363" s="174">
        <v>0</v>
      </c>
      <c r="FQ363" s="174">
        <v>0</v>
      </c>
      <c r="FR363" s="174">
        <v>0</v>
      </c>
      <c r="FS363" s="174">
        <v>0</v>
      </c>
      <c r="FT363" s="174">
        <v>0</v>
      </c>
      <c r="FU363" s="174">
        <v>0</v>
      </c>
      <c r="FV363" s="174">
        <v>0</v>
      </c>
      <c r="FW363" s="174">
        <v>0</v>
      </c>
      <c r="FX363" s="174">
        <v>0</v>
      </c>
      <c r="FY363" s="174">
        <v>0</v>
      </c>
      <c r="FZ363" s="174">
        <v>0</v>
      </c>
      <c r="GA363" s="174">
        <v>0</v>
      </c>
    </row>
    <row r="364" spans="2:183">
      <c r="B364" s="171" t="s">
        <v>97</v>
      </c>
      <c r="C364" s="172" t="s">
        <v>39</v>
      </c>
      <c r="D364" s="81">
        <v>0</v>
      </c>
      <c r="E364" s="82">
        <v>0</v>
      </c>
      <c r="F364" s="82">
        <v>0</v>
      </c>
      <c r="G364" s="82">
        <v>0</v>
      </c>
      <c r="H364" s="82">
        <v>0</v>
      </c>
      <c r="I364" s="82">
        <v>0</v>
      </c>
      <c r="J364" s="82">
        <v>0</v>
      </c>
      <c r="K364" s="82">
        <v>0</v>
      </c>
      <c r="L364" s="82">
        <v>0</v>
      </c>
      <c r="M364" s="82">
        <v>0</v>
      </c>
      <c r="N364" s="82">
        <v>0</v>
      </c>
      <c r="O364" s="82">
        <v>0</v>
      </c>
      <c r="P364" s="82">
        <v>0</v>
      </c>
      <c r="Q364" s="82">
        <v>0</v>
      </c>
      <c r="R364" s="82">
        <v>0</v>
      </c>
      <c r="S364" s="82">
        <v>0</v>
      </c>
      <c r="T364" s="82">
        <v>0</v>
      </c>
      <c r="U364" s="82">
        <v>0</v>
      </c>
      <c r="V364" s="82">
        <v>0</v>
      </c>
      <c r="W364" s="82">
        <v>0</v>
      </c>
      <c r="X364" s="82">
        <v>0</v>
      </c>
      <c r="Y364" s="82">
        <v>0</v>
      </c>
      <c r="Z364" s="82">
        <v>0</v>
      </c>
      <c r="AA364" s="82">
        <v>0</v>
      </c>
      <c r="AB364" s="82">
        <v>0</v>
      </c>
      <c r="AC364" s="82">
        <v>0</v>
      </c>
      <c r="AD364" s="82">
        <v>0</v>
      </c>
      <c r="AE364" s="82">
        <v>0</v>
      </c>
      <c r="AF364" s="82">
        <v>0</v>
      </c>
      <c r="AG364" s="82">
        <v>0</v>
      </c>
      <c r="AH364" s="82">
        <v>0</v>
      </c>
      <c r="AI364" s="82">
        <v>0</v>
      </c>
      <c r="AJ364" s="82">
        <v>0</v>
      </c>
      <c r="AK364" s="82">
        <v>0</v>
      </c>
      <c r="AL364" s="82">
        <v>0</v>
      </c>
      <c r="AM364" s="82">
        <v>0</v>
      </c>
      <c r="AN364" s="82">
        <v>0</v>
      </c>
      <c r="AO364" s="82">
        <v>0</v>
      </c>
      <c r="AP364" s="82">
        <v>0</v>
      </c>
      <c r="AQ364" s="82">
        <v>0</v>
      </c>
      <c r="AR364" s="82">
        <v>0</v>
      </c>
      <c r="AS364" s="82">
        <v>0</v>
      </c>
      <c r="AT364" s="82">
        <v>0</v>
      </c>
      <c r="AU364" s="82">
        <v>0</v>
      </c>
      <c r="AV364" s="82">
        <v>0</v>
      </c>
      <c r="AW364" s="82">
        <v>0</v>
      </c>
      <c r="AX364" s="82">
        <v>0</v>
      </c>
      <c r="AY364" s="82">
        <v>0</v>
      </c>
      <c r="AZ364" s="82">
        <v>0</v>
      </c>
      <c r="BA364" s="82">
        <v>0</v>
      </c>
      <c r="BB364" s="82">
        <v>0</v>
      </c>
      <c r="BC364" s="82">
        <v>0</v>
      </c>
      <c r="BD364" s="82">
        <v>0</v>
      </c>
      <c r="BE364" s="82">
        <v>0</v>
      </c>
      <c r="BF364" s="82">
        <v>0</v>
      </c>
      <c r="BG364" s="82">
        <v>0</v>
      </c>
      <c r="BH364" s="82">
        <v>0</v>
      </c>
      <c r="BI364" s="82">
        <v>0</v>
      </c>
      <c r="BJ364" s="82">
        <v>0</v>
      </c>
      <c r="BK364" s="82">
        <v>0</v>
      </c>
      <c r="BL364" s="82">
        <v>0</v>
      </c>
      <c r="BM364" s="82">
        <v>0</v>
      </c>
      <c r="BN364" s="82">
        <v>0</v>
      </c>
      <c r="BO364" s="82">
        <v>0</v>
      </c>
      <c r="BP364" s="82">
        <v>0</v>
      </c>
      <c r="BQ364" s="82">
        <v>0</v>
      </c>
      <c r="BR364" s="82">
        <v>0</v>
      </c>
      <c r="BS364" s="82">
        <v>0</v>
      </c>
      <c r="BT364" s="82">
        <v>0</v>
      </c>
      <c r="BU364" s="82">
        <v>0</v>
      </c>
      <c r="BV364" s="82">
        <v>0</v>
      </c>
      <c r="BW364" s="82">
        <v>0</v>
      </c>
      <c r="BX364" s="82">
        <v>0</v>
      </c>
      <c r="BY364" s="82">
        <v>0</v>
      </c>
      <c r="BZ364" s="82">
        <v>0</v>
      </c>
      <c r="CA364" s="82">
        <v>0</v>
      </c>
      <c r="CB364" s="82">
        <v>0</v>
      </c>
      <c r="CC364" s="82">
        <v>0</v>
      </c>
      <c r="CD364" s="82">
        <v>0</v>
      </c>
      <c r="CE364" s="82">
        <v>0</v>
      </c>
      <c r="CF364" s="82">
        <v>0</v>
      </c>
      <c r="CG364" s="82">
        <v>0</v>
      </c>
      <c r="CH364" s="82">
        <v>0</v>
      </c>
      <c r="CI364" s="82">
        <v>0</v>
      </c>
      <c r="CJ364" s="82">
        <v>0</v>
      </c>
      <c r="CK364" s="82">
        <v>0</v>
      </c>
      <c r="CL364" s="82">
        <v>0</v>
      </c>
      <c r="CM364" s="82">
        <v>0</v>
      </c>
      <c r="CN364" s="82">
        <v>0</v>
      </c>
      <c r="CO364" s="82">
        <v>0</v>
      </c>
      <c r="CP364" s="82">
        <v>0</v>
      </c>
      <c r="CQ364" s="82">
        <v>0</v>
      </c>
      <c r="CR364" s="82">
        <v>0</v>
      </c>
      <c r="CS364" s="82">
        <v>0</v>
      </c>
      <c r="CT364" s="82">
        <v>0</v>
      </c>
      <c r="CU364" s="82">
        <v>0</v>
      </c>
      <c r="CV364" s="82">
        <v>0</v>
      </c>
      <c r="CW364" s="82">
        <v>0</v>
      </c>
      <c r="CX364" s="82">
        <v>0</v>
      </c>
      <c r="CY364" s="82">
        <v>0</v>
      </c>
      <c r="CZ364" s="82">
        <v>0</v>
      </c>
      <c r="DA364" s="82">
        <v>0</v>
      </c>
      <c r="DB364" s="82">
        <v>0</v>
      </c>
      <c r="DC364" s="82">
        <v>0</v>
      </c>
      <c r="DD364" s="82">
        <v>0</v>
      </c>
      <c r="DE364" s="82">
        <v>0</v>
      </c>
      <c r="DF364" s="82">
        <v>0</v>
      </c>
      <c r="DG364" s="82">
        <v>0</v>
      </c>
      <c r="DH364" s="82">
        <v>0</v>
      </c>
      <c r="DI364" s="82">
        <v>0</v>
      </c>
      <c r="DJ364" s="82">
        <v>0</v>
      </c>
      <c r="DK364" s="82">
        <v>0</v>
      </c>
      <c r="DL364" s="82">
        <v>0</v>
      </c>
      <c r="DM364" s="82">
        <v>0</v>
      </c>
      <c r="DN364" s="82">
        <v>0</v>
      </c>
      <c r="DO364" s="82">
        <v>0</v>
      </c>
      <c r="DP364" s="82">
        <v>0</v>
      </c>
      <c r="DQ364" s="82">
        <v>0</v>
      </c>
      <c r="DR364" s="82">
        <v>0</v>
      </c>
      <c r="DS364" s="82">
        <v>0</v>
      </c>
      <c r="DT364" s="82">
        <v>0</v>
      </c>
      <c r="DU364" s="82">
        <v>0</v>
      </c>
      <c r="DV364" s="82">
        <v>0</v>
      </c>
      <c r="DW364" s="82">
        <v>0</v>
      </c>
      <c r="DX364" s="82">
        <v>0</v>
      </c>
      <c r="DY364" s="82">
        <v>0</v>
      </c>
      <c r="DZ364" s="82">
        <v>0</v>
      </c>
      <c r="EA364" s="82">
        <v>0</v>
      </c>
      <c r="EB364" s="82">
        <v>0</v>
      </c>
      <c r="EC364" s="82">
        <v>0</v>
      </c>
      <c r="ED364" s="82">
        <v>0</v>
      </c>
      <c r="EE364" s="82">
        <v>0</v>
      </c>
      <c r="EF364" s="82">
        <v>0</v>
      </c>
      <c r="EG364" s="82">
        <v>0</v>
      </c>
      <c r="EH364" s="82">
        <v>0</v>
      </c>
      <c r="EI364" s="82">
        <v>0</v>
      </c>
      <c r="EJ364" s="82">
        <v>0</v>
      </c>
      <c r="EK364" s="82">
        <v>0</v>
      </c>
      <c r="EL364" s="82">
        <v>0</v>
      </c>
      <c r="EM364" s="82">
        <v>0</v>
      </c>
      <c r="EN364" s="82">
        <v>0</v>
      </c>
      <c r="EO364" s="82">
        <v>0</v>
      </c>
      <c r="EP364" s="82">
        <v>0</v>
      </c>
      <c r="EQ364" s="82">
        <v>0</v>
      </c>
      <c r="ER364" s="82">
        <v>0</v>
      </c>
      <c r="ES364" s="82">
        <v>0</v>
      </c>
      <c r="ET364" s="82">
        <v>0</v>
      </c>
      <c r="EU364" s="82">
        <v>0</v>
      </c>
      <c r="EV364" s="82">
        <v>0</v>
      </c>
      <c r="EW364" s="82">
        <v>0</v>
      </c>
      <c r="EX364" s="82">
        <v>0</v>
      </c>
      <c r="EY364" s="82">
        <v>0</v>
      </c>
      <c r="EZ364" s="82">
        <v>0</v>
      </c>
      <c r="FA364" s="82">
        <v>0</v>
      </c>
      <c r="FB364" s="82">
        <v>0</v>
      </c>
      <c r="FC364" s="82">
        <v>0</v>
      </c>
      <c r="FD364" s="82">
        <v>0</v>
      </c>
      <c r="FE364" s="82">
        <v>0</v>
      </c>
      <c r="FF364" s="82">
        <v>0</v>
      </c>
      <c r="FG364" s="82">
        <v>0</v>
      </c>
      <c r="FH364" s="82">
        <v>0</v>
      </c>
      <c r="FI364" s="82">
        <v>0</v>
      </c>
      <c r="FJ364" s="82">
        <v>0</v>
      </c>
      <c r="FK364" s="82">
        <v>0</v>
      </c>
      <c r="FL364" s="82">
        <v>0</v>
      </c>
      <c r="FM364" s="82">
        <v>0</v>
      </c>
      <c r="FN364" s="82">
        <v>0</v>
      </c>
      <c r="FO364" s="82">
        <v>0</v>
      </c>
      <c r="FP364" s="82">
        <v>0</v>
      </c>
      <c r="FQ364" s="82">
        <v>0</v>
      </c>
      <c r="FR364" s="82">
        <v>0</v>
      </c>
      <c r="FS364" s="82">
        <v>0</v>
      </c>
      <c r="FT364" s="82">
        <v>0</v>
      </c>
      <c r="FU364" s="82">
        <v>0</v>
      </c>
      <c r="FV364" s="82">
        <v>0</v>
      </c>
      <c r="FW364" s="82">
        <v>0</v>
      </c>
      <c r="FX364" s="82">
        <v>0</v>
      </c>
      <c r="FY364" s="82">
        <v>0</v>
      </c>
      <c r="FZ364" s="82">
        <v>0</v>
      </c>
      <c r="GA364" s="82">
        <v>0</v>
      </c>
    </row>
    <row r="365" spans="2:183">
      <c r="B365" s="96" t="s">
        <v>97</v>
      </c>
      <c r="C365" s="166" t="s">
        <v>40</v>
      </c>
      <c r="D365" s="175">
        <v>0</v>
      </c>
      <c r="E365" s="176">
        <v>0</v>
      </c>
      <c r="F365" s="176">
        <v>0</v>
      </c>
      <c r="G365" s="176">
        <v>0</v>
      </c>
      <c r="H365" s="176">
        <v>0</v>
      </c>
      <c r="I365" s="176">
        <v>0</v>
      </c>
      <c r="J365" s="176">
        <v>0</v>
      </c>
      <c r="K365" s="176">
        <v>0</v>
      </c>
      <c r="L365" s="176">
        <v>0</v>
      </c>
      <c r="M365" s="176">
        <v>0</v>
      </c>
      <c r="N365" s="176">
        <v>0</v>
      </c>
      <c r="O365" s="176">
        <v>0</v>
      </c>
      <c r="P365" s="176">
        <v>0</v>
      </c>
      <c r="Q365" s="176">
        <v>0</v>
      </c>
      <c r="R365" s="176">
        <v>0</v>
      </c>
      <c r="S365" s="176">
        <v>0</v>
      </c>
      <c r="T365" s="176">
        <v>0</v>
      </c>
      <c r="U365" s="176">
        <v>0</v>
      </c>
      <c r="V365" s="176">
        <v>0</v>
      </c>
      <c r="W365" s="176">
        <v>0</v>
      </c>
      <c r="X365" s="176">
        <v>0</v>
      </c>
      <c r="Y365" s="176">
        <v>0</v>
      </c>
      <c r="Z365" s="176">
        <v>0</v>
      </c>
      <c r="AA365" s="176">
        <v>0</v>
      </c>
      <c r="AB365" s="176">
        <v>0</v>
      </c>
      <c r="AC365" s="176">
        <v>0</v>
      </c>
      <c r="AD365" s="176">
        <v>0</v>
      </c>
      <c r="AE365" s="176">
        <v>0</v>
      </c>
      <c r="AF365" s="176">
        <v>0</v>
      </c>
      <c r="AG365" s="176">
        <v>0</v>
      </c>
      <c r="AH365" s="176">
        <v>0</v>
      </c>
      <c r="AI365" s="176">
        <v>0</v>
      </c>
      <c r="AJ365" s="176">
        <v>0</v>
      </c>
      <c r="AK365" s="176">
        <v>0</v>
      </c>
      <c r="AL365" s="176">
        <v>0</v>
      </c>
      <c r="AM365" s="176">
        <v>0</v>
      </c>
      <c r="AN365" s="176">
        <v>0</v>
      </c>
      <c r="AO365" s="176">
        <v>0</v>
      </c>
      <c r="AP365" s="176">
        <v>0</v>
      </c>
      <c r="AQ365" s="176">
        <v>0</v>
      </c>
      <c r="AR365" s="176">
        <v>0</v>
      </c>
      <c r="AS365" s="176">
        <v>0</v>
      </c>
      <c r="AT365" s="176">
        <v>0</v>
      </c>
      <c r="AU365" s="176">
        <v>0</v>
      </c>
      <c r="AV365" s="176">
        <v>0</v>
      </c>
      <c r="AW365" s="176">
        <v>0</v>
      </c>
      <c r="AX365" s="176">
        <v>0</v>
      </c>
      <c r="AY365" s="176">
        <v>0</v>
      </c>
      <c r="AZ365" s="176">
        <v>0</v>
      </c>
      <c r="BA365" s="176">
        <v>0</v>
      </c>
      <c r="BB365" s="176">
        <v>0</v>
      </c>
      <c r="BC365" s="176">
        <v>0</v>
      </c>
      <c r="BD365" s="176">
        <v>0</v>
      </c>
      <c r="BE365" s="176">
        <v>0</v>
      </c>
      <c r="BF365" s="176">
        <v>0</v>
      </c>
      <c r="BG365" s="176">
        <v>0</v>
      </c>
      <c r="BH365" s="176">
        <v>0</v>
      </c>
      <c r="BI365" s="176">
        <v>0</v>
      </c>
      <c r="BJ365" s="176">
        <v>0</v>
      </c>
      <c r="BK365" s="176">
        <v>0</v>
      </c>
      <c r="BL365" s="176">
        <v>0</v>
      </c>
      <c r="BM365" s="176">
        <v>0</v>
      </c>
      <c r="BN365" s="176">
        <v>0</v>
      </c>
      <c r="BO365" s="176">
        <v>0</v>
      </c>
      <c r="BP365" s="176">
        <v>0</v>
      </c>
      <c r="BQ365" s="176">
        <v>0</v>
      </c>
      <c r="BR365" s="176">
        <v>0</v>
      </c>
      <c r="BS365" s="176">
        <v>0</v>
      </c>
      <c r="BT365" s="176">
        <v>0</v>
      </c>
      <c r="BU365" s="176">
        <v>0</v>
      </c>
      <c r="BV365" s="176">
        <v>0</v>
      </c>
      <c r="BW365" s="176">
        <v>0</v>
      </c>
      <c r="BX365" s="176">
        <v>0</v>
      </c>
      <c r="BY365" s="176">
        <v>0</v>
      </c>
      <c r="BZ365" s="176">
        <v>0</v>
      </c>
      <c r="CA365" s="176">
        <v>0</v>
      </c>
      <c r="CB365" s="176">
        <v>0</v>
      </c>
      <c r="CC365" s="176">
        <v>0</v>
      </c>
      <c r="CD365" s="176">
        <v>0</v>
      </c>
      <c r="CE365" s="176">
        <v>0</v>
      </c>
      <c r="CF365" s="176">
        <v>0</v>
      </c>
      <c r="CG365" s="176">
        <v>0</v>
      </c>
      <c r="CH365" s="176">
        <v>0</v>
      </c>
      <c r="CI365" s="176">
        <v>0</v>
      </c>
      <c r="CJ365" s="176">
        <v>0</v>
      </c>
      <c r="CK365" s="176">
        <v>0</v>
      </c>
      <c r="CL365" s="176">
        <v>0</v>
      </c>
      <c r="CM365" s="176">
        <v>0</v>
      </c>
      <c r="CN365" s="176">
        <v>0</v>
      </c>
      <c r="CO365" s="176">
        <v>0</v>
      </c>
      <c r="CP365" s="176">
        <v>0</v>
      </c>
      <c r="CQ365" s="176">
        <v>0</v>
      </c>
      <c r="CR365" s="176">
        <v>0</v>
      </c>
      <c r="CS365" s="176">
        <v>0</v>
      </c>
      <c r="CT365" s="176">
        <v>0</v>
      </c>
      <c r="CU365" s="176">
        <v>0</v>
      </c>
      <c r="CV365" s="176">
        <v>0</v>
      </c>
      <c r="CW365" s="176">
        <v>0</v>
      </c>
      <c r="CX365" s="176">
        <v>0</v>
      </c>
      <c r="CY365" s="176">
        <v>0</v>
      </c>
      <c r="CZ365" s="176">
        <v>0</v>
      </c>
      <c r="DA365" s="176">
        <v>0</v>
      </c>
      <c r="DB365" s="176">
        <v>0</v>
      </c>
      <c r="DC365" s="176">
        <v>0</v>
      </c>
      <c r="DD365" s="176">
        <v>0</v>
      </c>
      <c r="DE365" s="176">
        <v>0</v>
      </c>
      <c r="DF365" s="176">
        <v>0</v>
      </c>
      <c r="DG365" s="176">
        <v>0</v>
      </c>
      <c r="DH365" s="176">
        <v>0</v>
      </c>
      <c r="DI365" s="176">
        <v>0</v>
      </c>
      <c r="DJ365" s="176">
        <v>0</v>
      </c>
      <c r="DK365" s="176">
        <v>0</v>
      </c>
      <c r="DL365" s="176">
        <v>0</v>
      </c>
      <c r="DM365" s="176">
        <v>0</v>
      </c>
      <c r="DN365" s="176">
        <v>0</v>
      </c>
      <c r="DO365" s="176">
        <v>0</v>
      </c>
      <c r="DP365" s="176">
        <v>0</v>
      </c>
      <c r="DQ365" s="176">
        <v>0</v>
      </c>
      <c r="DR365" s="176">
        <v>0</v>
      </c>
      <c r="DS365" s="176">
        <v>0</v>
      </c>
      <c r="DT365" s="176">
        <v>0</v>
      </c>
      <c r="DU365" s="176">
        <v>0</v>
      </c>
      <c r="DV365" s="176">
        <v>0</v>
      </c>
      <c r="DW365" s="176">
        <v>0</v>
      </c>
      <c r="DX365" s="176">
        <v>0</v>
      </c>
      <c r="DY365" s="176">
        <v>0</v>
      </c>
      <c r="DZ365" s="176">
        <v>0</v>
      </c>
      <c r="EA365" s="176">
        <v>0</v>
      </c>
      <c r="EB365" s="176">
        <v>0</v>
      </c>
      <c r="EC365" s="176">
        <v>0</v>
      </c>
      <c r="ED365" s="176">
        <v>0</v>
      </c>
      <c r="EE365" s="176">
        <v>0</v>
      </c>
      <c r="EF365" s="176">
        <v>0</v>
      </c>
      <c r="EG365" s="176">
        <v>0</v>
      </c>
      <c r="EH365" s="176">
        <v>0</v>
      </c>
      <c r="EI365" s="176">
        <v>0</v>
      </c>
      <c r="EJ365" s="176">
        <v>0</v>
      </c>
      <c r="EK365" s="176">
        <v>0</v>
      </c>
      <c r="EL365" s="176">
        <v>0</v>
      </c>
      <c r="EM365" s="176">
        <v>0</v>
      </c>
      <c r="EN365" s="176">
        <v>0</v>
      </c>
      <c r="EO365" s="176">
        <v>0</v>
      </c>
      <c r="EP365" s="176">
        <v>0</v>
      </c>
      <c r="EQ365" s="176">
        <v>0</v>
      </c>
      <c r="ER365" s="176">
        <v>0</v>
      </c>
      <c r="ES365" s="176">
        <v>0</v>
      </c>
      <c r="ET365" s="176">
        <v>0</v>
      </c>
      <c r="EU365" s="176">
        <v>0</v>
      </c>
      <c r="EV365" s="176">
        <v>0</v>
      </c>
      <c r="EW365" s="176">
        <v>0</v>
      </c>
      <c r="EX365" s="176">
        <v>0</v>
      </c>
      <c r="EY365" s="176">
        <v>0</v>
      </c>
      <c r="EZ365" s="176">
        <v>0</v>
      </c>
      <c r="FA365" s="176">
        <v>0</v>
      </c>
      <c r="FB365" s="176">
        <v>0</v>
      </c>
      <c r="FC365" s="176">
        <v>0</v>
      </c>
      <c r="FD365" s="176">
        <v>0</v>
      </c>
      <c r="FE365" s="176">
        <v>0</v>
      </c>
      <c r="FF365" s="176">
        <v>0</v>
      </c>
      <c r="FG365" s="176">
        <v>0</v>
      </c>
      <c r="FH365" s="176">
        <v>0</v>
      </c>
      <c r="FI365" s="176">
        <v>0</v>
      </c>
      <c r="FJ365" s="176">
        <v>0</v>
      </c>
      <c r="FK365" s="176">
        <v>0</v>
      </c>
      <c r="FL365" s="176">
        <v>0</v>
      </c>
      <c r="FM365" s="176">
        <v>0</v>
      </c>
      <c r="FN365" s="176">
        <v>0</v>
      </c>
      <c r="FO365" s="176">
        <v>0</v>
      </c>
      <c r="FP365" s="176">
        <v>0</v>
      </c>
      <c r="FQ365" s="176">
        <v>0</v>
      </c>
      <c r="FR365" s="176">
        <v>0</v>
      </c>
      <c r="FS365" s="176">
        <v>0</v>
      </c>
      <c r="FT365" s="176">
        <v>0</v>
      </c>
      <c r="FU365" s="176">
        <v>0</v>
      </c>
      <c r="FV365" s="176">
        <v>0</v>
      </c>
      <c r="FW365" s="176">
        <v>0</v>
      </c>
      <c r="FX365" s="176">
        <v>0</v>
      </c>
      <c r="FY365" s="176">
        <v>0</v>
      </c>
      <c r="FZ365" s="176">
        <v>0</v>
      </c>
      <c r="GA365" s="176">
        <v>0</v>
      </c>
    </row>
    <row r="366" spans="2:183">
      <c r="B366" s="96" t="s">
        <v>97</v>
      </c>
      <c r="C366" s="166" t="s">
        <v>41</v>
      </c>
      <c r="D366" s="175">
        <v>744</v>
      </c>
      <c r="E366" s="176">
        <v>672</v>
      </c>
      <c r="F366" s="176">
        <v>744</v>
      </c>
      <c r="G366" s="176">
        <v>720</v>
      </c>
      <c r="H366" s="176">
        <v>744</v>
      </c>
      <c r="I366" s="176">
        <v>720</v>
      </c>
      <c r="J366" s="176">
        <v>744</v>
      </c>
      <c r="K366" s="176">
        <v>744</v>
      </c>
      <c r="L366" s="176">
        <v>720</v>
      </c>
      <c r="M366" s="176">
        <v>744</v>
      </c>
      <c r="N366" s="176">
        <v>720</v>
      </c>
      <c r="O366" s="176">
        <v>744</v>
      </c>
      <c r="P366" s="176">
        <v>744</v>
      </c>
      <c r="Q366" s="176">
        <v>672</v>
      </c>
      <c r="R366" s="176">
        <v>744</v>
      </c>
      <c r="S366" s="176">
        <v>720</v>
      </c>
      <c r="T366" s="176">
        <v>744</v>
      </c>
      <c r="U366" s="176">
        <v>720</v>
      </c>
      <c r="V366" s="176">
        <v>744</v>
      </c>
      <c r="W366" s="176">
        <v>744</v>
      </c>
      <c r="X366" s="176">
        <v>720</v>
      </c>
      <c r="Y366" s="176">
        <v>744</v>
      </c>
      <c r="Z366" s="176">
        <v>720</v>
      </c>
      <c r="AA366" s="176">
        <v>744</v>
      </c>
      <c r="AB366" s="176">
        <v>744</v>
      </c>
      <c r="AC366" s="176">
        <v>672</v>
      </c>
      <c r="AD366" s="176">
        <v>744</v>
      </c>
      <c r="AE366" s="176">
        <v>720</v>
      </c>
      <c r="AF366" s="176">
        <v>744</v>
      </c>
      <c r="AG366" s="176">
        <v>720</v>
      </c>
      <c r="AH366" s="176">
        <v>744</v>
      </c>
      <c r="AI366" s="176">
        <v>744</v>
      </c>
      <c r="AJ366" s="176">
        <v>720</v>
      </c>
      <c r="AK366" s="176">
        <v>744</v>
      </c>
      <c r="AL366" s="176">
        <v>720</v>
      </c>
      <c r="AM366" s="176">
        <v>744</v>
      </c>
      <c r="AN366" s="176">
        <v>744</v>
      </c>
      <c r="AO366" s="176">
        <v>696</v>
      </c>
      <c r="AP366" s="176">
        <v>744</v>
      </c>
      <c r="AQ366" s="176">
        <v>720</v>
      </c>
      <c r="AR366" s="176">
        <v>744</v>
      </c>
      <c r="AS366" s="176">
        <v>720</v>
      </c>
      <c r="AT366" s="176">
        <v>744</v>
      </c>
      <c r="AU366" s="176">
        <v>744</v>
      </c>
      <c r="AV366" s="176">
        <v>720</v>
      </c>
      <c r="AW366" s="176">
        <v>744</v>
      </c>
      <c r="AX366" s="176">
        <v>720</v>
      </c>
      <c r="AY366" s="176">
        <v>744</v>
      </c>
      <c r="AZ366" s="176">
        <v>744</v>
      </c>
      <c r="BA366" s="176">
        <v>672</v>
      </c>
      <c r="BB366" s="176">
        <v>744</v>
      </c>
      <c r="BC366" s="176">
        <v>720</v>
      </c>
      <c r="BD366" s="176">
        <v>744</v>
      </c>
      <c r="BE366" s="176">
        <v>720</v>
      </c>
      <c r="BF366" s="176">
        <v>744</v>
      </c>
      <c r="BG366" s="176">
        <v>744</v>
      </c>
      <c r="BH366" s="176">
        <v>720</v>
      </c>
      <c r="BI366" s="176">
        <v>744</v>
      </c>
      <c r="BJ366" s="176">
        <v>720</v>
      </c>
      <c r="BK366" s="176">
        <v>744</v>
      </c>
      <c r="BL366" s="176">
        <v>744</v>
      </c>
      <c r="BM366" s="176">
        <v>672</v>
      </c>
      <c r="BN366" s="176">
        <v>744</v>
      </c>
      <c r="BO366" s="176">
        <v>720</v>
      </c>
      <c r="BP366" s="176">
        <v>744</v>
      </c>
      <c r="BQ366" s="176">
        <v>720</v>
      </c>
      <c r="BR366" s="176">
        <v>744</v>
      </c>
      <c r="BS366" s="176">
        <v>744</v>
      </c>
      <c r="BT366" s="176">
        <v>720</v>
      </c>
      <c r="BU366" s="176">
        <v>744</v>
      </c>
      <c r="BV366" s="176">
        <v>720</v>
      </c>
      <c r="BW366" s="176">
        <v>744</v>
      </c>
      <c r="BX366" s="176">
        <v>744</v>
      </c>
      <c r="BY366" s="176">
        <v>672</v>
      </c>
      <c r="BZ366" s="176">
        <v>744</v>
      </c>
      <c r="CA366" s="176">
        <v>720</v>
      </c>
      <c r="CB366" s="176">
        <v>744</v>
      </c>
      <c r="CC366" s="176">
        <v>720</v>
      </c>
      <c r="CD366" s="176">
        <v>744</v>
      </c>
      <c r="CE366" s="176">
        <v>744</v>
      </c>
      <c r="CF366" s="176">
        <v>720</v>
      </c>
      <c r="CG366" s="176">
        <v>744</v>
      </c>
      <c r="CH366" s="176">
        <v>720</v>
      </c>
      <c r="CI366" s="176">
        <v>744</v>
      </c>
      <c r="CJ366" s="176">
        <v>744</v>
      </c>
      <c r="CK366" s="176">
        <v>696</v>
      </c>
      <c r="CL366" s="176">
        <v>744</v>
      </c>
      <c r="CM366" s="176">
        <v>720</v>
      </c>
      <c r="CN366" s="176">
        <v>744</v>
      </c>
      <c r="CO366" s="176">
        <v>720</v>
      </c>
      <c r="CP366" s="176">
        <v>744</v>
      </c>
      <c r="CQ366" s="176">
        <v>744</v>
      </c>
      <c r="CR366" s="176">
        <v>720</v>
      </c>
      <c r="CS366" s="176">
        <v>744</v>
      </c>
      <c r="CT366" s="176">
        <v>720</v>
      </c>
      <c r="CU366" s="176">
        <v>744</v>
      </c>
      <c r="CV366" s="176">
        <v>744</v>
      </c>
      <c r="CW366" s="176">
        <v>672</v>
      </c>
      <c r="CX366" s="176">
        <v>744</v>
      </c>
      <c r="CY366" s="176">
        <v>720</v>
      </c>
      <c r="CZ366" s="176">
        <v>744</v>
      </c>
      <c r="DA366" s="176">
        <v>720</v>
      </c>
      <c r="DB366" s="176">
        <v>744</v>
      </c>
      <c r="DC366" s="176">
        <v>744</v>
      </c>
      <c r="DD366" s="176">
        <v>720</v>
      </c>
      <c r="DE366" s="176">
        <v>744</v>
      </c>
      <c r="DF366" s="176">
        <v>720</v>
      </c>
      <c r="DG366" s="176">
        <v>744</v>
      </c>
      <c r="DH366" s="176">
        <v>744</v>
      </c>
      <c r="DI366" s="176">
        <v>672</v>
      </c>
      <c r="DJ366" s="176">
        <v>744</v>
      </c>
      <c r="DK366" s="176">
        <v>720</v>
      </c>
      <c r="DL366" s="176">
        <v>744</v>
      </c>
      <c r="DM366" s="176">
        <v>720</v>
      </c>
      <c r="DN366" s="176">
        <v>744</v>
      </c>
      <c r="DO366" s="176">
        <v>744</v>
      </c>
      <c r="DP366" s="176">
        <v>720</v>
      </c>
      <c r="DQ366" s="176">
        <v>744</v>
      </c>
      <c r="DR366" s="176">
        <v>720</v>
      </c>
      <c r="DS366" s="176">
        <v>744</v>
      </c>
      <c r="DT366" s="176">
        <v>744</v>
      </c>
      <c r="DU366" s="176">
        <v>672</v>
      </c>
      <c r="DV366" s="176">
        <v>744</v>
      </c>
      <c r="DW366" s="176">
        <v>720</v>
      </c>
      <c r="DX366" s="176">
        <v>744</v>
      </c>
      <c r="DY366" s="176">
        <v>720</v>
      </c>
      <c r="DZ366" s="176">
        <v>744</v>
      </c>
      <c r="EA366" s="176">
        <v>744</v>
      </c>
      <c r="EB366" s="176">
        <v>720</v>
      </c>
      <c r="EC366" s="176">
        <v>744</v>
      </c>
      <c r="ED366" s="176">
        <v>720</v>
      </c>
      <c r="EE366" s="176">
        <v>744</v>
      </c>
      <c r="EF366" s="176">
        <v>744</v>
      </c>
      <c r="EG366" s="176">
        <v>696</v>
      </c>
      <c r="EH366" s="176">
        <v>744</v>
      </c>
      <c r="EI366" s="176">
        <v>720</v>
      </c>
      <c r="EJ366" s="176">
        <v>744</v>
      </c>
      <c r="EK366" s="176">
        <v>720</v>
      </c>
      <c r="EL366" s="176">
        <v>744</v>
      </c>
      <c r="EM366" s="176">
        <v>744</v>
      </c>
      <c r="EN366" s="176">
        <v>720</v>
      </c>
      <c r="EO366" s="176">
        <v>744</v>
      </c>
      <c r="EP366" s="176">
        <v>720</v>
      </c>
      <c r="EQ366" s="176">
        <v>744</v>
      </c>
      <c r="ER366" s="176">
        <v>744</v>
      </c>
      <c r="ES366" s="176">
        <v>672</v>
      </c>
      <c r="ET366" s="176">
        <v>744</v>
      </c>
      <c r="EU366" s="176">
        <v>720</v>
      </c>
      <c r="EV366" s="176">
        <v>744</v>
      </c>
      <c r="EW366" s="176">
        <v>720</v>
      </c>
      <c r="EX366" s="176">
        <v>744</v>
      </c>
      <c r="EY366" s="176">
        <v>744</v>
      </c>
      <c r="EZ366" s="176">
        <v>720</v>
      </c>
      <c r="FA366" s="176">
        <v>744</v>
      </c>
      <c r="FB366" s="176">
        <v>720</v>
      </c>
      <c r="FC366" s="176">
        <v>744</v>
      </c>
      <c r="FD366" s="176">
        <v>744</v>
      </c>
      <c r="FE366" s="176">
        <v>672</v>
      </c>
      <c r="FF366" s="176">
        <v>744</v>
      </c>
      <c r="FG366" s="176">
        <v>720</v>
      </c>
      <c r="FH366" s="176">
        <v>744</v>
      </c>
      <c r="FI366" s="176">
        <v>720</v>
      </c>
      <c r="FJ366" s="176">
        <v>744</v>
      </c>
      <c r="FK366" s="176">
        <v>744</v>
      </c>
      <c r="FL366" s="176">
        <v>720</v>
      </c>
      <c r="FM366" s="176">
        <v>744</v>
      </c>
      <c r="FN366" s="176">
        <v>720</v>
      </c>
      <c r="FO366" s="176">
        <v>744</v>
      </c>
      <c r="FP366" s="176">
        <v>744</v>
      </c>
      <c r="FQ366" s="176">
        <v>672</v>
      </c>
      <c r="FR366" s="176">
        <v>744</v>
      </c>
      <c r="FS366" s="176">
        <v>720</v>
      </c>
      <c r="FT366" s="176">
        <v>744</v>
      </c>
      <c r="FU366" s="176">
        <v>720</v>
      </c>
      <c r="FV366" s="176">
        <v>744</v>
      </c>
      <c r="FW366" s="176">
        <v>744</v>
      </c>
      <c r="FX366" s="176">
        <v>720</v>
      </c>
      <c r="FY366" s="176">
        <v>744</v>
      </c>
      <c r="FZ366" s="176">
        <v>720</v>
      </c>
      <c r="GA366" s="176">
        <v>744</v>
      </c>
    </row>
    <row r="367" spans="2:183">
      <c r="B367" s="96" t="s">
        <v>97</v>
      </c>
      <c r="C367" s="166" t="s">
        <v>231</v>
      </c>
      <c r="D367" s="88">
        <v>0</v>
      </c>
      <c r="E367" s="89">
        <v>0</v>
      </c>
      <c r="F367" s="89">
        <v>0</v>
      </c>
      <c r="G367" s="89">
        <v>0</v>
      </c>
      <c r="H367" s="89">
        <v>0</v>
      </c>
      <c r="I367" s="89">
        <v>0</v>
      </c>
      <c r="J367" s="89">
        <v>0</v>
      </c>
      <c r="K367" s="89">
        <v>0</v>
      </c>
      <c r="L367" s="89">
        <v>0</v>
      </c>
      <c r="M367" s="89">
        <v>0</v>
      </c>
      <c r="N367" s="89">
        <v>0</v>
      </c>
      <c r="O367" s="89">
        <v>0</v>
      </c>
      <c r="P367" s="89">
        <v>0</v>
      </c>
      <c r="Q367" s="89">
        <v>0</v>
      </c>
      <c r="R367" s="89">
        <v>0</v>
      </c>
      <c r="S367" s="89">
        <v>0</v>
      </c>
      <c r="T367" s="89">
        <v>0</v>
      </c>
      <c r="U367" s="89">
        <v>0</v>
      </c>
      <c r="V367" s="89">
        <v>0</v>
      </c>
      <c r="W367" s="89">
        <v>0</v>
      </c>
      <c r="X367" s="89">
        <v>0</v>
      </c>
      <c r="Y367" s="89">
        <v>0</v>
      </c>
      <c r="Z367" s="89">
        <v>0</v>
      </c>
      <c r="AA367" s="89">
        <v>0</v>
      </c>
      <c r="AB367" s="89">
        <v>0</v>
      </c>
      <c r="AC367" s="89">
        <v>0</v>
      </c>
      <c r="AD367" s="89">
        <v>0</v>
      </c>
      <c r="AE367" s="89">
        <v>0</v>
      </c>
      <c r="AF367" s="89">
        <v>0</v>
      </c>
      <c r="AG367" s="89">
        <v>0</v>
      </c>
      <c r="AH367" s="89">
        <v>0</v>
      </c>
      <c r="AI367" s="89">
        <v>0</v>
      </c>
      <c r="AJ367" s="89">
        <v>0</v>
      </c>
      <c r="AK367" s="89">
        <v>0</v>
      </c>
      <c r="AL367" s="89">
        <v>0</v>
      </c>
      <c r="AM367" s="89">
        <v>0</v>
      </c>
      <c r="AN367" s="89">
        <v>0</v>
      </c>
      <c r="AO367" s="89">
        <v>0</v>
      </c>
      <c r="AP367" s="89">
        <v>0</v>
      </c>
      <c r="AQ367" s="89">
        <v>0</v>
      </c>
      <c r="AR367" s="89">
        <v>0</v>
      </c>
      <c r="AS367" s="89">
        <v>0</v>
      </c>
      <c r="AT367" s="89">
        <v>0</v>
      </c>
      <c r="AU367" s="89">
        <v>0</v>
      </c>
      <c r="AV367" s="89">
        <v>0</v>
      </c>
      <c r="AW367" s="89">
        <v>0</v>
      </c>
      <c r="AX367" s="89">
        <v>0</v>
      </c>
      <c r="AY367" s="89">
        <v>0</v>
      </c>
      <c r="AZ367" s="89">
        <v>0</v>
      </c>
      <c r="BA367" s="89">
        <v>0</v>
      </c>
      <c r="BB367" s="89">
        <v>0</v>
      </c>
      <c r="BC367" s="89">
        <v>0</v>
      </c>
      <c r="BD367" s="89">
        <v>0</v>
      </c>
      <c r="BE367" s="89">
        <v>0</v>
      </c>
      <c r="BF367" s="89">
        <v>0</v>
      </c>
      <c r="BG367" s="89">
        <v>0</v>
      </c>
      <c r="BH367" s="89">
        <v>0</v>
      </c>
      <c r="BI367" s="89">
        <v>0</v>
      </c>
      <c r="BJ367" s="89">
        <v>0</v>
      </c>
      <c r="BK367" s="89">
        <v>0</v>
      </c>
      <c r="BL367" s="89">
        <v>0</v>
      </c>
      <c r="BM367" s="89">
        <v>0</v>
      </c>
      <c r="BN367" s="89">
        <v>0</v>
      </c>
      <c r="BO367" s="89">
        <v>0</v>
      </c>
      <c r="BP367" s="89">
        <v>0</v>
      </c>
      <c r="BQ367" s="89">
        <v>0</v>
      </c>
      <c r="BR367" s="89">
        <v>0</v>
      </c>
      <c r="BS367" s="89">
        <v>0</v>
      </c>
      <c r="BT367" s="89">
        <v>0</v>
      </c>
      <c r="BU367" s="89">
        <v>0</v>
      </c>
      <c r="BV367" s="89">
        <v>0</v>
      </c>
      <c r="BW367" s="89">
        <v>0</v>
      </c>
      <c r="BX367" s="89">
        <v>0</v>
      </c>
      <c r="BY367" s="89">
        <v>0</v>
      </c>
      <c r="BZ367" s="89">
        <v>0</v>
      </c>
      <c r="CA367" s="89">
        <v>0</v>
      </c>
      <c r="CB367" s="89">
        <v>0</v>
      </c>
      <c r="CC367" s="89">
        <v>0</v>
      </c>
      <c r="CD367" s="89">
        <v>0</v>
      </c>
      <c r="CE367" s="89">
        <v>0</v>
      </c>
      <c r="CF367" s="89">
        <v>0</v>
      </c>
      <c r="CG367" s="89">
        <v>0</v>
      </c>
      <c r="CH367" s="89">
        <v>0</v>
      </c>
      <c r="CI367" s="89">
        <v>0</v>
      </c>
      <c r="CJ367" s="89">
        <v>0</v>
      </c>
      <c r="CK367" s="89">
        <v>0</v>
      </c>
      <c r="CL367" s="89">
        <v>0</v>
      </c>
      <c r="CM367" s="89">
        <v>0</v>
      </c>
      <c r="CN367" s="89">
        <v>0</v>
      </c>
      <c r="CO367" s="89">
        <v>0</v>
      </c>
      <c r="CP367" s="89">
        <v>0</v>
      </c>
      <c r="CQ367" s="89">
        <v>0</v>
      </c>
      <c r="CR367" s="89">
        <v>0</v>
      </c>
      <c r="CS367" s="89">
        <v>0</v>
      </c>
      <c r="CT367" s="89">
        <v>0</v>
      </c>
      <c r="CU367" s="89">
        <v>0</v>
      </c>
      <c r="CV367" s="89">
        <v>0</v>
      </c>
      <c r="CW367" s="89">
        <v>0</v>
      </c>
      <c r="CX367" s="89">
        <v>0</v>
      </c>
      <c r="CY367" s="89">
        <v>0</v>
      </c>
      <c r="CZ367" s="89">
        <v>0</v>
      </c>
      <c r="DA367" s="89">
        <v>0</v>
      </c>
      <c r="DB367" s="89">
        <v>0</v>
      </c>
      <c r="DC367" s="89">
        <v>0</v>
      </c>
      <c r="DD367" s="89">
        <v>0</v>
      </c>
      <c r="DE367" s="89">
        <v>0</v>
      </c>
      <c r="DF367" s="89">
        <v>0</v>
      </c>
      <c r="DG367" s="89">
        <v>0</v>
      </c>
      <c r="DH367" s="89">
        <v>0</v>
      </c>
      <c r="DI367" s="89">
        <v>0</v>
      </c>
      <c r="DJ367" s="89">
        <v>0</v>
      </c>
      <c r="DK367" s="89">
        <v>0</v>
      </c>
      <c r="DL367" s="89">
        <v>0</v>
      </c>
      <c r="DM367" s="89">
        <v>0</v>
      </c>
      <c r="DN367" s="89">
        <v>0</v>
      </c>
      <c r="DO367" s="89">
        <v>0</v>
      </c>
      <c r="DP367" s="89">
        <v>0</v>
      </c>
      <c r="DQ367" s="89">
        <v>0</v>
      </c>
      <c r="DR367" s="89">
        <v>0</v>
      </c>
      <c r="DS367" s="89">
        <v>0</v>
      </c>
      <c r="DT367" s="89">
        <v>0</v>
      </c>
      <c r="DU367" s="89">
        <v>0</v>
      </c>
      <c r="DV367" s="89">
        <v>0</v>
      </c>
      <c r="DW367" s="89">
        <v>0</v>
      </c>
      <c r="DX367" s="89">
        <v>0</v>
      </c>
      <c r="DY367" s="89">
        <v>0</v>
      </c>
      <c r="DZ367" s="89">
        <v>0</v>
      </c>
      <c r="EA367" s="89">
        <v>0</v>
      </c>
      <c r="EB367" s="89">
        <v>0</v>
      </c>
      <c r="EC367" s="89">
        <v>0</v>
      </c>
      <c r="ED367" s="89">
        <v>0</v>
      </c>
      <c r="EE367" s="89">
        <v>0</v>
      </c>
      <c r="EF367" s="89">
        <v>0</v>
      </c>
      <c r="EG367" s="89">
        <v>0</v>
      </c>
      <c r="EH367" s="89">
        <v>0</v>
      </c>
      <c r="EI367" s="89">
        <v>0</v>
      </c>
      <c r="EJ367" s="89">
        <v>0</v>
      </c>
      <c r="EK367" s="89">
        <v>0</v>
      </c>
      <c r="EL367" s="89">
        <v>0</v>
      </c>
      <c r="EM367" s="89">
        <v>0</v>
      </c>
      <c r="EN367" s="89">
        <v>0</v>
      </c>
      <c r="EO367" s="89">
        <v>0</v>
      </c>
      <c r="EP367" s="89">
        <v>0</v>
      </c>
      <c r="EQ367" s="89">
        <v>0</v>
      </c>
      <c r="ER367" s="89">
        <v>0</v>
      </c>
      <c r="ES367" s="89">
        <v>0</v>
      </c>
      <c r="ET367" s="89">
        <v>0</v>
      </c>
      <c r="EU367" s="89">
        <v>0</v>
      </c>
      <c r="EV367" s="89">
        <v>0</v>
      </c>
      <c r="EW367" s="89">
        <v>0</v>
      </c>
      <c r="EX367" s="89">
        <v>0</v>
      </c>
      <c r="EY367" s="89">
        <v>0</v>
      </c>
      <c r="EZ367" s="89">
        <v>0</v>
      </c>
      <c r="FA367" s="89">
        <v>0</v>
      </c>
      <c r="FB367" s="89">
        <v>0</v>
      </c>
      <c r="FC367" s="89">
        <v>0</v>
      </c>
      <c r="FD367" s="89">
        <v>0</v>
      </c>
      <c r="FE367" s="89">
        <v>0</v>
      </c>
      <c r="FF367" s="89">
        <v>0</v>
      </c>
      <c r="FG367" s="89">
        <v>0</v>
      </c>
      <c r="FH367" s="89">
        <v>0</v>
      </c>
      <c r="FI367" s="89">
        <v>0</v>
      </c>
      <c r="FJ367" s="89">
        <v>0</v>
      </c>
      <c r="FK367" s="89">
        <v>0</v>
      </c>
      <c r="FL367" s="89">
        <v>0</v>
      </c>
      <c r="FM367" s="89">
        <v>0</v>
      </c>
      <c r="FN367" s="89">
        <v>0</v>
      </c>
      <c r="FO367" s="89">
        <v>0</v>
      </c>
      <c r="FP367" s="89">
        <v>0</v>
      </c>
      <c r="FQ367" s="89">
        <v>0</v>
      </c>
      <c r="FR367" s="89">
        <v>0</v>
      </c>
      <c r="FS367" s="89">
        <v>0</v>
      </c>
      <c r="FT367" s="89">
        <v>0</v>
      </c>
      <c r="FU367" s="89">
        <v>0</v>
      </c>
      <c r="FV367" s="89">
        <v>0</v>
      </c>
      <c r="FW367" s="89">
        <v>0</v>
      </c>
      <c r="FX367" s="89">
        <v>0</v>
      </c>
      <c r="FY367" s="89">
        <v>0</v>
      </c>
      <c r="FZ367" s="89">
        <v>0</v>
      </c>
      <c r="GA367" s="89">
        <v>0</v>
      </c>
    </row>
    <row r="368" spans="2:183">
      <c r="B368" s="171" t="s">
        <v>97</v>
      </c>
      <c r="C368" s="177" t="s">
        <v>96</v>
      </c>
      <c r="D368" s="83">
        <v>0.9665258310419601</v>
      </c>
      <c r="E368" s="84">
        <v>0.98364574520586578</v>
      </c>
      <c r="F368" s="84">
        <v>1.0015884916548379</v>
      </c>
      <c r="G368" s="84">
        <v>0.88630125031733931</v>
      </c>
      <c r="H368" s="84">
        <v>0.96466603548161656</v>
      </c>
      <c r="I368" s="84">
        <v>0.80363466229287572</v>
      </c>
      <c r="J368" s="84">
        <v>0.75170307728447272</v>
      </c>
      <c r="K368" s="84">
        <v>0.80860876249039193</v>
      </c>
      <c r="L368" s="84">
        <v>0.80414983164983167</v>
      </c>
      <c r="M368" s="84">
        <v>0.93017430038599391</v>
      </c>
      <c r="N368" s="84">
        <v>0.79992863984674323</v>
      </c>
      <c r="O368" s="84">
        <v>0.92595682955392322</v>
      </c>
      <c r="P368" s="84">
        <v>0.9665258310419601</v>
      </c>
      <c r="Q368" s="84">
        <v>0.98364574520586578</v>
      </c>
      <c r="R368" s="84">
        <v>1.0015884916548379</v>
      </c>
      <c r="S368" s="84">
        <v>0.88630125031733931</v>
      </c>
      <c r="T368" s="84">
        <v>0.96466603548161656</v>
      </c>
      <c r="U368" s="84">
        <v>0.80363466229287572</v>
      </c>
      <c r="V368" s="84">
        <v>0.75170307728447272</v>
      </c>
      <c r="W368" s="84">
        <v>0.80860876249039193</v>
      </c>
      <c r="X368" s="84">
        <v>0.80414983164983167</v>
      </c>
      <c r="Y368" s="84">
        <v>0.93017430038599391</v>
      </c>
      <c r="Z368" s="84">
        <v>0.79992863984674323</v>
      </c>
      <c r="AA368" s="84">
        <v>0.92595682955392322</v>
      </c>
      <c r="AB368" s="84">
        <v>0.18157348677056903</v>
      </c>
      <c r="AC368" s="84">
        <v>0.1646531400481541</v>
      </c>
      <c r="AD368" s="84">
        <v>7.9989202005557564E-2</v>
      </c>
      <c r="AE368" s="84">
        <v>9.0010767790262181E-2</v>
      </c>
      <c r="AF368" s="84">
        <v>0.14112752204905157</v>
      </c>
      <c r="AG368" s="84">
        <v>0.19717540574282147</v>
      </c>
      <c r="AH368" s="84">
        <v>0.3182717168056059</v>
      </c>
      <c r="AI368" s="84">
        <v>0.30962743143651084</v>
      </c>
      <c r="AJ368" s="84">
        <v>0.16141705680399501</v>
      </c>
      <c r="AK368" s="84">
        <v>7.9468632958801508E-2</v>
      </c>
      <c r="AL368" s="84">
        <v>0.14163022784019977</v>
      </c>
      <c r="AM368" s="84">
        <v>0.18600746043252386</v>
      </c>
      <c r="AN368" s="84">
        <v>0.18122508155128669</v>
      </c>
      <c r="AO368" s="84">
        <v>0.15915778767919411</v>
      </c>
      <c r="AP368" s="84">
        <v>7.6697927993234272E-2</v>
      </c>
      <c r="AQ368" s="84">
        <v>9.2713483146067421E-2</v>
      </c>
      <c r="AR368" s="84">
        <v>0.13674580161894406</v>
      </c>
      <c r="AS368" s="84">
        <v>0.20868851435705368</v>
      </c>
      <c r="AT368" s="84">
        <v>0.30708446599009304</v>
      </c>
      <c r="AU368" s="84">
        <v>0.30957631086142318</v>
      </c>
      <c r="AV368" s="84">
        <v>0.1607125468164794</v>
      </c>
      <c r="AW368" s="84">
        <v>8.1289567476138705E-2</v>
      </c>
      <c r="AX368" s="84">
        <v>0.14613537765293383</v>
      </c>
      <c r="AY368" s="84">
        <v>0.18584050682614472</v>
      </c>
      <c r="AZ368" s="84">
        <v>0.17987805062220613</v>
      </c>
      <c r="BA368" s="84">
        <v>0.17416432584269664</v>
      </c>
      <c r="BB368" s="84">
        <v>7.3148559260601667E-2</v>
      </c>
      <c r="BC368" s="84">
        <v>8.4568742197253438E-2</v>
      </c>
      <c r="BD368" s="84">
        <v>0.13943004711852119</v>
      </c>
      <c r="BE368" s="84">
        <v>0.20771793071161049</v>
      </c>
      <c r="BF368" s="84">
        <v>0.3084965114171801</v>
      </c>
      <c r="BG368" s="84">
        <v>0.31633449619427328</v>
      </c>
      <c r="BH368" s="84">
        <v>0.15463124219725344</v>
      </c>
      <c r="BI368" s="84">
        <v>8.0734565663887883E-2</v>
      </c>
      <c r="BJ368" s="84">
        <v>0.14598509675405744</v>
      </c>
      <c r="BK368" s="84">
        <v>0.18686888365349763</v>
      </c>
      <c r="BL368" s="84">
        <v>0.18147570073698199</v>
      </c>
      <c r="BM368" s="84">
        <v>0.17177442817014446</v>
      </c>
      <c r="BN368" s="84">
        <v>7.7912966654584997E-2</v>
      </c>
      <c r="BO368" s="84">
        <v>8.12837858926342E-2</v>
      </c>
      <c r="BP368" s="84">
        <v>0.13419483206475774</v>
      </c>
      <c r="BQ368" s="84">
        <v>0.20620872347066166</v>
      </c>
      <c r="BR368" s="84">
        <v>0.31604514014739638</v>
      </c>
      <c r="BS368" s="84">
        <v>0.31957631086142319</v>
      </c>
      <c r="BT368" s="84">
        <v>0.15362297128589264</v>
      </c>
      <c r="BU368" s="84">
        <v>7.8690875317143902E-2</v>
      </c>
      <c r="BV368" s="84">
        <v>0.14707553058676653</v>
      </c>
      <c r="BW368" s="84">
        <v>0.18371398151504167</v>
      </c>
      <c r="BX368" s="84">
        <v>0.18510201461882325</v>
      </c>
      <c r="BY368" s="84">
        <v>0.16672050561797752</v>
      </c>
      <c r="BZ368" s="84">
        <v>7.6447761870242839E-2</v>
      </c>
      <c r="CA368" s="84">
        <v>8.6215121722846441E-2</v>
      </c>
      <c r="CB368" s="84">
        <v>0.13098239096290926</v>
      </c>
      <c r="CC368" s="84">
        <v>0.19962866729088638</v>
      </c>
      <c r="CD368" s="84">
        <v>0.32484210764769844</v>
      </c>
      <c r="CE368" s="84">
        <v>0.32003986951794128</v>
      </c>
      <c r="CF368" s="84">
        <v>0.15262539013732834</v>
      </c>
      <c r="CG368" s="84">
        <v>8.0877657967862754E-2</v>
      </c>
      <c r="CH368" s="84">
        <v>0.14467649812734085</v>
      </c>
      <c r="CI368" s="84">
        <v>0.18276549474447262</v>
      </c>
      <c r="CJ368" s="84">
        <v>0.18343413978494624</v>
      </c>
      <c r="CK368" s="84">
        <v>0.15698647165181456</v>
      </c>
      <c r="CL368" s="84">
        <v>7.9077413314002656E-2</v>
      </c>
      <c r="CM368" s="84">
        <v>9.2058988764044947E-2</v>
      </c>
      <c r="CN368" s="84">
        <v>0.1400571614111393</v>
      </c>
      <c r="CO368" s="84">
        <v>0.19713108614232208</v>
      </c>
      <c r="CP368" s="84">
        <v>0.31909062764286578</v>
      </c>
      <c r="CQ368" s="84">
        <v>0.30885141053521803</v>
      </c>
      <c r="CR368" s="84">
        <v>0.1605821629213483</v>
      </c>
      <c r="CS368" s="84">
        <v>8.0329527606620765E-2</v>
      </c>
      <c r="CT368" s="84">
        <v>0.14157560861423221</v>
      </c>
      <c r="CU368" s="84">
        <v>0.18600746043252386</v>
      </c>
      <c r="CV368" s="84">
        <v>0.18122508155128669</v>
      </c>
      <c r="CW368" s="84">
        <v>0.16201845906902088</v>
      </c>
      <c r="CX368" s="84">
        <v>8.0374305303854046E-2</v>
      </c>
      <c r="CY368" s="84">
        <v>9.3673455056179786E-2</v>
      </c>
      <c r="CZ368" s="84">
        <v>0.13605865651806209</v>
      </c>
      <c r="DA368" s="84">
        <v>0.20387141073657927</v>
      </c>
      <c r="DB368" s="84">
        <v>0.31289318291651563</v>
      </c>
      <c r="DC368" s="84">
        <v>0.30621609580765974</v>
      </c>
      <c r="DD368" s="84">
        <v>0.16413030586766542</v>
      </c>
      <c r="DE368" s="84">
        <v>8.139414945028392E-2</v>
      </c>
      <c r="DF368" s="84">
        <v>0.1433468320848939</v>
      </c>
      <c r="DG368" s="84">
        <v>0.18597219705207199</v>
      </c>
      <c r="DH368" s="84">
        <v>0.18123874894285369</v>
      </c>
      <c r="DI368" s="84">
        <v>0.16564715422685927</v>
      </c>
      <c r="DJ368" s="84">
        <v>7.5322731666062584E-2</v>
      </c>
      <c r="DK368" s="84">
        <v>9.3470349563046187E-2</v>
      </c>
      <c r="DL368" s="84">
        <v>0.13697233297088318</v>
      </c>
      <c r="DM368" s="84">
        <v>0.20881179775280898</v>
      </c>
      <c r="DN368" s="84">
        <v>0.30664038902984175</v>
      </c>
      <c r="DO368" s="84">
        <v>0.30895788027062948</v>
      </c>
      <c r="DP368" s="84">
        <v>0.16133598626716605</v>
      </c>
      <c r="DQ368" s="84">
        <v>8.1289567476138705E-2</v>
      </c>
      <c r="DR368" s="84">
        <v>0.14552075530586767</v>
      </c>
      <c r="DS368" s="84">
        <v>0.18645040473601546</v>
      </c>
      <c r="DT368" s="84">
        <v>0.18000641838830495</v>
      </c>
      <c r="DU368" s="84">
        <v>0.17423120652755483</v>
      </c>
      <c r="DV368" s="84">
        <v>7.2597332970883166E-2</v>
      </c>
      <c r="DW368" s="84">
        <v>8.4943274032459423E-2</v>
      </c>
      <c r="DX368" s="84">
        <v>0.13946025129877976</v>
      </c>
      <c r="DY368" s="84">
        <v>0.20782716916354557</v>
      </c>
      <c r="DZ368" s="84">
        <v>0.30824317385526157</v>
      </c>
      <c r="EA368" s="84">
        <v>0.31596864806089164</v>
      </c>
      <c r="EB368" s="84">
        <v>0.15521371722846442</v>
      </c>
      <c r="EC368" s="84">
        <v>8.0540881357979946E-2</v>
      </c>
      <c r="ED368" s="84">
        <v>0.14551763420724095</v>
      </c>
      <c r="EE368" s="84">
        <v>0.18743460794974023</v>
      </c>
      <c r="EF368" s="84">
        <v>0.1837478857073819</v>
      </c>
      <c r="EG368" s="84">
        <v>0.16239482435748417</v>
      </c>
      <c r="EH368" s="84">
        <v>7.6470415005436748E-2</v>
      </c>
      <c r="EI368" s="84">
        <v>8.7128043071161052E-2</v>
      </c>
      <c r="EJ368" s="84">
        <v>0.13003095928476499</v>
      </c>
      <c r="EK368" s="84">
        <v>0.19969889200998753</v>
      </c>
      <c r="EL368" s="84">
        <v>0.32462312734082394</v>
      </c>
      <c r="EM368" s="84">
        <v>0.32049293222181946</v>
      </c>
      <c r="EN368" s="84">
        <v>0.15308208489388264</v>
      </c>
      <c r="EO368" s="84">
        <v>7.9617917119729362E-2</v>
      </c>
      <c r="EP368" s="84">
        <v>0.1449924313358302</v>
      </c>
      <c r="EQ368" s="84">
        <v>0.18304344871330194</v>
      </c>
      <c r="ER368" s="84">
        <v>0.18224666243808144</v>
      </c>
      <c r="ES368" s="84">
        <v>0.16692825374531836</v>
      </c>
      <c r="ET368" s="84">
        <v>7.8063685514075137E-2</v>
      </c>
      <c r="EU368" s="84">
        <v>8.5962624843945068E-2</v>
      </c>
      <c r="EV368" s="84">
        <v>0.14618302223027668</v>
      </c>
      <c r="EW368" s="84">
        <v>0.18984862671660424</v>
      </c>
      <c r="EX368" s="84">
        <v>0.32835530687447145</v>
      </c>
      <c r="EY368" s="84">
        <v>0.31236604446055338</v>
      </c>
      <c r="EZ368" s="84">
        <v>0.15154213483146067</v>
      </c>
      <c r="FA368" s="84">
        <v>7.8777636824936575E-2</v>
      </c>
      <c r="FB368" s="84">
        <v>0.14923283395755307</v>
      </c>
      <c r="FC368" s="84">
        <v>0.18122508155128669</v>
      </c>
      <c r="FD368" s="84">
        <v>0.18145267004953486</v>
      </c>
      <c r="FE368" s="84">
        <v>0.16478690141787053</v>
      </c>
      <c r="FF368" s="84">
        <v>7.9302056904675608E-2</v>
      </c>
      <c r="FG368" s="84">
        <v>9.2021925717852684E-2</v>
      </c>
      <c r="FH368" s="84">
        <v>0.13986838528452336</v>
      </c>
      <c r="FI368" s="84">
        <v>0.19728714107365791</v>
      </c>
      <c r="FJ368" s="84">
        <v>0.31872062643469856</v>
      </c>
      <c r="FK368" s="84">
        <v>0.30841548870363661</v>
      </c>
      <c r="FL368" s="84">
        <v>0.16233255305867667</v>
      </c>
      <c r="FM368" s="84">
        <v>7.8965733357496681E-2</v>
      </c>
      <c r="FN368" s="84">
        <v>0.14191112671660425</v>
      </c>
      <c r="FO368" s="84">
        <v>0.18600746043252386</v>
      </c>
      <c r="FP368" s="84">
        <v>0.18122508155128669</v>
      </c>
      <c r="FQ368" s="84">
        <v>0.16201845906902088</v>
      </c>
      <c r="FR368" s="84">
        <v>8.0502673069952874E-2</v>
      </c>
      <c r="FS368" s="84">
        <v>9.3876326466916363E-2</v>
      </c>
      <c r="FT368" s="84">
        <v>0.13573396158028272</v>
      </c>
      <c r="FU368" s="84">
        <v>0.20428698501872658</v>
      </c>
      <c r="FV368" s="84">
        <v>0.31218142140872296</v>
      </c>
      <c r="FW368" s="84">
        <v>0.30517405158873984</v>
      </c>
      <c r="FX368" s="84">
        <v>0.16655696004993756</v>
      </c>
      <c r="FY368" s="84">
        <v>8.039741150175185E-2</v>
      </c>
      <c r="FZ368" s="84">
        <v>0.14310494694132336</v>
      </c>
      <c r="GA368" s="84">
        <v>0.18620627944907575</v>
      </c>
    </row>
    <row r="369" spans="2:183">
      <c r="B369" s="96" t="s">
        <v>97</v>
      </c>
      <c r="C369" s="166" t="s">
        <v>42</v>
      </c>
      <c r="D369" s="178">
        <v>0</v>
      </c>
      <c r="E369" s="179">
        <v>0</v>
      </c>
      <c r="F369" s="179">
        <v>0</v>
      </c>
      <c r="G369" s="179">
        <v>0</v>
      </c>
      <c r="H369" s="179">
        <v>0</v>
      </c>
      <c r="I369" s="179">
        <v>0</v>
      </c>
      <c r="J369" s="179">
        <v>0</v>
      </c>
      <c r="K369" s="179">
        <v>0</v>
      </c>
      <c r="L369" s="179">
        <v>0</v>
      </c>
      <c r="M369" s="179">
        <v>0</v>
      </c>
      <c r="N369" s="179">
        <v>0</v>
      </c>
      <c r="O369" s="179">
        <v>0</v>
      </c>
      <c r="P369" s="179">
        <v>0</v>
      </c>
      <c r="Q369" s="179">
        <v>0</v>
      </c>
      <c r="R369" s="179">
        <v>0</v>
      </c>
      <c r="S369" s="179">
        <v>0</v>
      </c>
      <c r="T369" s="179">
        <v>0</v>
      </c>
      <c r="U369" s="179">
        <v>0</v>
      </c>
      <c r="V369" s="179">
        <v>0</v>
      </c>
      <c r="W369" s="179">
        <v>0</v>
      </c>
      <c r="X369" s="179">
        <v>0</v>
      </c>
      <c r="Y369" s="179">
        <v>0</v>
      </c>
      <c r="Z369" s="179">
        <v>0</v>
      </c>
      <c r="AA369" s="179">
        <v>0</v>
      </c>
      <c r="AB369" s="179">
        <v>0</v>
      </c>
      <c r="AC369" s="179">
        <v>0</v>
      </c>
      <c r="AD369" s="179">
        <v>0</v>
      </c>
      <c r="AE369" s="179">
        <v>0</v>
      </c>
      <c r="AF369" s="179">
        <v>0</v>
      </c>
      <c r="AG369" s="179">
        <v>0</v>
      </c>
      <c r="AH369" s="179">
        <v>0</v>
      </c>
      <c r="AI369" s="179">
        <v>0</v>
      </c>
      <c r="AJ369" s="179">
        <v>0</v>
      </c>
      <c r="AK369" s="179">
        <v>0</v>
      </c>
      <c r="AL369" s="179">
        <v>0</v>
      </c>
      <c r="AM369" s="179">
        <v>0</v>
      </c>
      <c r="AN369" s="179">
        <v>0</v>
      </c>
      <c r="AO369" s="179">
        <v>0</v>
      </c>
      <c r="AP369" s="179">
        <v>0</v>
      </c>
      <c r="AQ369" s="179">
        <v>0</v>
      </c>
      <c r="AR369" s="179">
        <v>0</v>
      </c>
      <c r="AS369" s="179">
        <v>0</v>
      </c>
      <c r="AT369" s="179">
        <v>0</v>
      </c>
      <c r="AU369" s="179">
        <v>0</v>
      </c>
      <c r="AV369" s="179">
        <v>0</v>
      </c>
      <c r="AW369" s="179">
        <v>0</v>
      </c>
      <c r="AX369" s="179">
        <v>0</v>
      </c>
      <c r="AY369" s="179">
        <v>0</v>
      </c>
      <c r="AZ369" s="179">
        <v>0</v>
      </c>
      <c r="BA369" s="179">
        <v>0</v>
      </c>
      <c r="BB369" s="179">
        <v>0</v>
      </c>
      <c r="BC369" s="179">
        <v>0</v>
      </c>
      <c r="BD369" s="179">
        <v>0</v>
      </c>
      <c r="BE369" s="179">
        <v>0</v>
      </c>
      <c r="BF369" s="179">
        <v>0</v>
      </c>
      <c r="BG369" s="179">
        <v>0</v>
      </c>
      <c r="BH369" s="179">
        <v>0</v>
      </c>
      <c r="BI369" s="179">
        <v>0</v>
      </c>
      <c r="BJ369" s="179">
        <v>0</v>
      </c>
      <c r="BK369" s="179">
        <v>0</v>
      </c>
      <c r="BL369" s="179">
        <v>0</v>
      </c>
      <c r="BM369" s="179">
        <v>0</v>
      </c>
      <c r="BN369" s="179">
        <v>0</v>
      </c>
      <c r="BO369" s="179">
        <v>0</v>
      </c>
      <c r="BP369" s="179">
        <v>0</v>
      </c>
      <c r="BQ369" s="179">
        <v>0</v>
      </c>
      <c r="BR369" s="179">
        <v>0</v>
      </c>
      <c r="BS369" s="179">
        <v>0</v>
      </c>
      <c r="BT369" s="179">
        <v>0</v>
      </c>
      <c r="BU369" s="179">
        <v>0</v>
      </c>
      <c r="BV369" s="179">
        <v>0</v>
      </c>
      <c r="BW369" s="179">
        <v>0</v>
      </c>
      <c r="BX369" s="179">
        <v>0</v>
      </c>
      <c r="BY369" s="179">
        <v>0</v>
      </c>
      <c r="BZ369" s="179">
        <v>0</v>
      </c>
      <c r="CA369" s="179">
        <v>0</v>
      </c>
      <c r="CB369" s="179">
        <v>0</v>
      </c>
      <c r="CC369" s="179">
        <v>0</v>
      </c>
      <c r="CD369" s="179">
        <v>0</v>
      </c>
      <c r="CE369" s="179">
        <v>0</v>
      </c>
      <c r="CF369" s="179">
        <v>0</v>
      </c>
      <c r="CG369" s="179">
        <v>0</v>
      </c>
      <c r="CH369" s="179">
        <v>0</v>
      </c>
      <c r="CI369" s="179">
        <v>0</v>
      </c>
      <c r="CJ369" s="179">
        <v>0</v>
      </c>
      <c r="CK369" s="179">
        <v>0</v>
      </c>
      <c r="CL369" s="179">
        <v>0</v>
      </c>
      <c r="CM369" s="179">
        <v>0</v>
      </c>
      <c r="CN369" s="179">
        <v>0</v>
      </c>
      <c r="CO369" s="179">
        <v>0</v>
      </c>
      <c r="CP369" s="179">
        <v>0</v>
      </c>
      <c r="CQ369" s="179">
        <v>0</v>
      </c>
      <c r="CR369" s="179">
        <v>0</v>
      </c>
      <c r="CS369" s="179">
        <v>0</v>
      </c>
      <c r="CT369" s="179">
        <v>0</v>
      </c>
      <c r="CU369" s="179">
        <v>0</v>
      </c>
      <c r="CV369" s="179">
        <v>0</v>
      </c>
      <c r="CW369" s="179">
        <v>0</v>
      </c>
      <c r="CX369" s="179">
        <v>0</v>
      </c>
      <c r="CY369" s="179">
        <v>0</v>
      </c>
      <c r="CZ369" s="179">
        <v>0</v>
      </c>
      <c r="DA369" s="179">
        <v>0</v>
      </c>
      <c r="DB369" s="179">
        <v>0</v>
      </c>
      <c r="DC369" s="179">
        <v>0</v>
      </c>
      <c r="DD369" s="179">
        <v>0</v>
      </c>
      <c r="DE369" s="179">
        <v>0</v>
      </c>
      <c r="DF369" s="179">
        <v>0</v>
      </c>
      <c r="DG369" s="179">
        <v>0</v>
      </c>
      <c r="DH369" s="179">
        <v>0</v>
      </c>
      <c r="DI369" s="179">
        <v>0</v>
      </c>
      <c r="DJ369" s="179">
        <v>0</v>
      </c>
      <c r="DK369" s="179">
        <v>0</v>
      </c>
      <c r="DL369" s="179">
        <v>0</v>
      </c>
      <c r="DM369" s="179">
        <v>0</v>
      </c>
      <c r="DN369" s="179">
        <v>0</v>
      </c>
      <c r="DO369" s="179">
        <v>0</v>
      </c>
      <c r="DP369" s="179">
        <v>0</v>
      </c>
      <c r="DQ369" s="179">
        <v>0</v>
      </c>
      <c r="DR369" s="179">
        <v>0</v>
      </c>
      <c r="DS369" s="179">
        <v>0</v>
      </c>
      <c r="DT369" s="179">
        <v>0</v>
      </c>
      <c r="DU369" s="179">
        <v>0</v>
      </c>
      <c r="DV369" s="179">
        <v>0</v>
      </c>
      <c r="DW369" s="179">
        <v>0</v>
      </c>
      <c r="DX369" s="179">
        <v>0</v>
      </c>
      <c r="DY369" s="179">
        <v>0</v>
      </c>
      <c r="DZ369" s="179">
        <v>0</v>
      </c>
      <c r="EA369" s="179">
        <v>0</v>
      </c>
      <c r="EB369" s="179">
        <v>0</v>
      </c>
      <c r="EC369" s="179">
        <v>0</v>
      </c>
      <c r="ED369" s="179">
        <v>0</v>
      </c>
      <c r="EE369" s="179">
        <v>0</v>
      </c>
      <c r="EF369" s="179">
        <v>0</v>
      </c>
      <c r="EG369" s="179">
        <v>0</v>
      </c>
      <c r="EH369" s="179">
        <v>0</v>
      </c>
      <c r="EI369" s="179">
        <v>0</v>
      </c>
      <c r="EJ369" s="179">
        <v>0</v>
      </c>
      <c r="EK369" s="179">
        <v>0</v>
      </c>
      <c r="EL369" s="179">
        <v>0</v>
      </c>
      <c r="EM369" s="179">
        <v>0</v>
      </c>
      <c r="EN369" s="179">
        <v>0</v>
      </c>
      <c r="EO369" s="179">
        <v>0</v>
      </c>
      <c r="EP369" s="179">
        <v>0</v>
      </c>
      <c r="EQ369" s="179">
        <v>0</v>
      </c>
      <c r="ER369" s="179">
        <v>0</v>
      </c>
      <c r="ES369" s="179">
        <v>0</v>
      </c>
      <c r="ET369" s="179">
        <v>0</v>
      </c>
      <c r="EU369" s="179">
        <v>0</v>
      </c>
      <c r="EV369" s="179">
        <v>0</v>
      </c>
      <c r="EW369" s="179">
        <v>0</v>
      </c>
      <c r="EX369" s="179">
        <v>0</v>
      </c>
      <c r="EY369" s="179">
        <v>0</v>
      </c>
      <c r="EZ369" s="179">
        <v>0</v>
      </c>
      <c r="FA369" s="179">
        <v>0</v>
      </c>
      <c r="FB369" s="179">
        <v>0</v>
      </c>
      <c r="FC369" s="179">
        <v>0</v>
      </c>
      <c r="FD369" s="179">
        <v>0</v>
      </c>
      <c r="FE369" s="179">
        <v>0</v>
      </c>
      <c r="FF369" s="179">
        <v>0</v>
      </c>
      <c r="FG369" s="179">
        <v>0</v>
      </c>
      <c r="FH369" s="179">
        <v>0</v>
      </c>
      <c r="FI369" s="179">
        <v>0</v>
      </c>
      <c r="FJ369" s="179">
        <v>0</v>
      </c>
      <c r="FK369" s="179">
        <v>0</v>
      </c>
      <c r="FL369" s="179">
        <v>0</v>
      </c>
      <c r="FM369" s="179">
        <v>0</v>
      </c>
      <c r="FN369" s="179">
        <v>0</v>
      </c>
      <c r="FO369" s="179">
        <v>0</v>
      </c>
      <c r="FP369" s="179">
        <v>0</v>
      </c>
      <c r="FQ369" s="179">
        <v>0</v>
      </c>
      <c r="FR369" s="179">
        <v>0</v>
      </c>
      <c r="FS369" s="179">
        <v>0</v>
      </c>
      <c r="FT369" s="179">
        <v>0</v>
      </c>
      <c r="FU369" s="179">
        <v>0</v>
      </c>
      <c r="FV369" s="179">
        <v>0</v>
      </c>
      <c r="FW369" s="179">
        <v>0</v>
      </c>
      <c r="FX369" s="179">
        <v>0</v>
      </c>
      <c r="FY369" s="179">
        <v>0</v>
      </c>
      <c r="FZ369" s="179">
        <v>0</v>
      </c>
      <c r="GA369" s="179">
        <v>0</v>
      </c>
    </row>
    <row r="370" spans="2:183">
      <c r="B370" s="96" t="s">
        <v>97</v>
      </c>
      <c r="C370" s="166" t="s">
        <v>318</v>
      </c>
      <c r="D370" s="178">
        <v>0</v>
      </c>
      <c r="E370" s="179">
        <v>0</v>
      </c>
      <c r="F370" s="179">
        <v>0</v>
      </c>
      <c r="G370" s="179">
        <v>0</v>
      </c>
      <c r="H370" s="179">
        <v>0</v>
      </c>
      <c r="I370" s="179">
        <v>0</v>
      </c>
      <c r="J370" s="179">
        <v>0</v>
      </c>
      <c r="K370" s="179">
        <v>0</v>
      </c>
      <c r="L370" s="179">
        <v>0</v>
      </c>
      <c r="M370" s="179">
        <v>0</v>
      </c>
      <c r="N370" s="179">
        <v>0</v>
      </c>
      <c r="O370" s="179">
        <v>0</v>
      </c>
      <c r="P370" s="179">
        <v>0</v>
      </c>
      <c r="Q370" s="179">
        <v>0</v>
      </c>
      <c r="R370" s="179">
        <v>0</v>
      </c>
      <c r="S370" s="179">
        <v>0</v>
      </c>
      <c r="T370" s="179">
        <v>0</v>
      </c>
      <c r="U370" s="179">
        <v>0</v>
      </c>
      <c r="V370" s="179">
        <v>0</v>
      </c>
      <c r="W370" s="179">
        <v>0</v>
      </c>
      <c r="X370" s="179">
        <v>0</v>
      </c>
      <c r="Y370" s="179">
        <v>0</v>
      </c>
      <c r="Z370" s="179">
        <v>0</v>
      </c>
      <c r="AA370" s="179">
        <v>0</v>
      </c>
      <c r="AB370" s="179">
        <v>0</v>
      </c>
      <c r="AC370" s="179">
        <v>0</v>
      </c>
      <c r="AD370" s="179">
        <v>0</v>
      </c>
      <c r="AE370" s="179">
        <v>0</v>
      </c>
      <c r="AF370" s="179">
        <v>0</v>
      </c>
      <c r="AG370" s="179">
        <v>0</v>
      </c>
      <c r="AH370" s="179">
        <v>0</v>
      </c>
      <c r="AI370" s="179">
        <v>0</v>
      </c>
      <c r="AJ370" s="179">
        <v>0</v>
      </c>
      <c r="AK370" s="179">
        <v>0</v>
      </c>
      <c r="AL370" s="179">
        <v>0</v>
      </c>
      <c r="AM370" s="179">
        <v>0</v>
      </c>
      <c r="AN370" s="179">
        <v>0</v>
      </c>
      <c r="AO370" s="179">
        <v>0</v>
      </c>
      <c r="AP370" s="179">
        <v>0</v>
      </c>
      <c r="AQ370" s="179">
        <v>0</v>
      </c>
      <c r="AR370" s="179">
        <v>0</v>
      </c>
      <c r="AS370" s="179">
        <v>0</v>
      </c>
      <c r="AT370" s="179">
        <v>0</v>
      </c>
      <c r="AU370" s="179">
        <v>0</v>
      </c>
      <c r="AV370" s="179">
        <v>0</v>
      </c>
      <c r="AW370" s="179">
        <v>0</v>
      </c>
      <c r="AX370" s="179">
        <v>0</v>
      </c>
      <c r="AY370" s="179">
        <v>0</v>
      </c>
      <c r="AZ370" s="179">
        <v>0</v>
      </c>
      <c r="BA370" s="179">
        <v>0</v>
      </c>
      <c r="BB370" s="179">
        <v>0</v>
      </c>
      <c r="BC370" s="179">
        <v>0</v>
      </c>
      <c r="BD370" s="179">
        <v>0</v>
      </c>
      <c r="BE370" s="179">
        <v>0</v>
      </c>
      <c r="BF370" s="179">
        <v>0</v>
      </c>
      <c r="BG370" s="179">
        <v>0</v>
      </c>
      <c r="BH370" s="179">
        <v>0</v>
      </c>
      <c r="BI370" s="179">
        <v>0</v>
      </c>
      <c r="BJ370" s="179">
        <v>0</v>
      </c>
      <c r="BK370" s="179">
        <v>0</v>
      </c>
      <c r="BL370" s="179">
        <v>0</v>
      </c>
      <c r="BM370" s="179">
        <v>0</v>
      </c>
      <c r="BN370" s="179">
        <v>0</v>
      </c>
      <c r="BO370" s="179">
        <v>0</v>
      </c>
      <c r="BP370" s="179">
        <v>0</v>
      </c>
      <c r="BQ370" s="179">
        <v>0</v>
      </c>
      <c r="BR370" s="179">
        <v>0</v>
      </c>
      <c r="BS370" s="179">
        <v>0</v>
      </c>
      <c r="BT370" s="179">
        <v>0</v>
      </c>
      <c r="BU370" s="179">
        <v>0</v>
      </c>
      <c r="BV370" s="179">
        <v>0</v>
      </c>
      <c r="BW370" s="179">
        <v>0</v>
      </c>
      <c r="BX370" s="179">
        <v>0</v>
      </c>
      <c r="BY370" s="179">
        <v>0</v>
      </c>
      <c r="BZ370" s="179">
        <v>0</v>
      </c>
      <c r="CA370" s="179">
        <v>0</v>
      </c>
      <c r="CB370" s="179">
        <v>0</v>
      </c>
      <c r="CC370" s="179">
        <v>0</v>
      </c>
      <c r="CD370" s="179">
        <v>0</v>
      </c>
      <c r="CE370" s="179">
        <v>0</v>
      </c>
      <c r="CF370" s="179">
        <v>0</v>
      </c>
      <c r="CG370" s="179">
        <v>0</v>
      </c>
      <c r="CH370" s="179">
        <v>0</v>
      </c>
      <c r="CI370" s="179">
        <v>0</v>
      </c>
      <c r="CJ370" s="179">
        <v>0</v>
      </c>
      <c r="CK370" s="179">
        <v>0</v>
      </c>
      <c r="CL370" s="179">
        <v>0</v>
      </c>
      <c r="CM370" s="179">
        <v>0</v>
      </c>
      <c r="CN370" s="179">
        <v>0</v>
      </c>
      <c r="CO370" s="179">
        <v>0</v>
      </c>
      <c r="CP370" s="179">
        <v>0</v>
      </c>
      <c r="CQ370" s="179">
        <v>0</v>
      </c>
      <c r="CR370" s="179">
        <v>0</v>
      </c>
      <c r="CS370" s="179">
        <v>0</v>
      </c>
      <c r="CT370" s="179">
        <v>0</v>
      </c>
      <c r="CU370" s="179">
        <v>0</v>
      </c>
      <c r="CV370" s="179">
        <v>0</v>
      </c>
      <c r="CW370" s="179">
        <v>0</v>
      </c>
      <c r="CX370" s="179">
        <v>0</v>
      </c>
      <c r="CY370" s="179">
        <v>0</v>
      </c>
      <c r="CZ370" s="179">
        <v>0</v>
      </c>
      <c r="DA370" s="179">
        <v>0</v>
      </c>
      <c r="DB370" s="179">
        <v>0</v>
      </c>
      <c r="DC370" s="179">
        <v>0</v>
      </c>
      <c r="DD370" s="179">
        <v>0</v>
      </c>
      <c r="DE370" s="179">
        <v>0</v>
      </c>
      <c r="DF370" s="179">
        <v>0</v>
      </c>
      <c r="DG370" s="179">
        <v>0</v>
      </c>
      <c r="DH370" s="179">
        <v>0</v>
      </c>
      <c r="DI370" s="179">
        <v>0</v>
      </c>
      <c r="DJ370" s="179">
        <v>0</v>
      </c>
      <c r="DK370" s="179">
        <v>0</v>
      </c>
      <c r="DL370" s="179">
        <v>0</v>
      </c>
      <c r="DM370" s="179">
        <v>0</v>
      </c>
      <c r="DN370" s="179">
        <v>0</v>
      </c>
      <c r="DO370" s="179">
        <v>0</v>
      </c>
      <c r="DP370" s="179">
        <v>0</v>
      </c>
      <c r="DQ370" s="179">
        <v>0</v>
      </c>
      <c r="DR370" s="179">
        <v>0</v>
      </c>
      <c r="DS370" s="179">
        <v>0</v>
      </c>
      <c r="DT370" s="179">
        <v>0</v>
      </c>
      <c r="DU370" s="179">
        <v>0</v>
      </c>
      <c r="DV370" s="179">
        <v>0</v>
      </c>
      <c r="DW370" s="179">
        <v>0</v>
      </c>
      <c r="DX370" s="179">
        <v>0</v>
      </c>
      <c r="DY370" s="179">
        <v>0</v>
      </c>
      <c r="DZ370" s="179">
        <v>0</v>
      </c>
      <c r="EA370" s="179">
        <v>0</v>
      </c>
      <c r="EB370" s="179">
        <v>0</v>
      </c>
      <c r="EC370" s="179">
        <v>0</v>
      </c>
      <c r="ED370" s="179">
        <v>0</v>
      </c>
      <c r="EE370" s="179">
        <v>0</v>
      </c>
      <c r="EF370" s="179">
        <v>0</v>
      </c>
      <c r="EG370" s="179">
        <v>0</v>
      </c>
      <c r="EH370" s="179">
        <v>0</v>
      </c>
      <c r="EI370" s="179">
        <v>0</v>
      </c>
      <c r="EJ370" s="179">
        <v>0</v>
      </c>
      <c r="EK370" s="179">
        <v>0</v>
      </c>
      <c r="EL370" s="179">
        <v>0</v>
      </c>
      <c r="EM370" s="179">
        <v>0</v>
      </c>
      <c r="EN370" s="179">
        <v>0</v>
      </c>
      <c r="EO370" s="179">
        <v>0</v>
      </c>
      <c r="EP370" s="179">
        <v>0</v>
      </c>
      <c r="EQ370" s="179">
        <v>0</v>
      </c>
      <c r="ER370" s="179">
        <v>0</v>
      </c>
      <c r="ES370" s="179">
        <v>0</v>
      </c>
      <c r="ET370" s="179">
        <v>0</v>
      </c>
      <c r="EU370" s="179">
        <v>0</v>
      </c>
      <c r="EV370" s="179">
        <v>0</v>
      </c>
      <c r="EW370" s="179">
        <v>0</v>
      </c>
      <c r="EX370" s="179">
        <v>0</v>
      </c>
      <c r="EY370" s="179">
        <v>0</v>
      </c>
      <c r="EZ370" s="179">
        <v>0</v>
      </c>
      <c r="FA370" s="179">
        <v>0</v>
      </c>
      <c r="FB370" s="179">
        <v>0</v>
      </c>
      <c r="FC370" s="179">
        <v>0</v>
      </c>
      <c r="FD370" s="179">
        <v>0</v>
      </c>
      <c r="FE370" s="179">
        <v>0</v>
      </c>
      <c r="FF370" s="179">
        <v>0</v>
      </c>
      <c r="FG370" s="179">
        <v>0</v>
      </c>
      <c r="FH370" s="179">
        <v>0</v>
      </c>
      <c r="FI370" s="179">
        <v>0</v>
      </c>
      <c r="FJ370" s="179">
        <v>0</v>
      </c>
      <c r="FK370" s="179">
        <v>0</v>
      </c>
      <c r="FL370" s="179">
        <v>0</v>
      </c>
      <c r="FM370" s="179">
        <v>0</v>
      </c>
      <c r="FN370" s="179">
        <v>0</v>
      </c>
      <c r="FO370" s="179">
        <v>0</v>
      </c>
      <c r="FP370" s="179">
        <v>0</v>
      </c>
      <c r="FQ370" s="179">
        <v>0</v>
      </c>
      <c r="FR370" s="179">
        <v>0</v>
      </c>
      <c r="FS370" s="179">
        <v>0</v>
      </c>
      <c r="FT370" s="179">
        <v>0</v>
      </c>
      <c r="FU370" s="179">
        <v>0</v>
      </c>
      <c r="FV370" s="179">
        <v>0</v>
      </c>
      <c r="FW370" s="179">
        <v>0</v>
      </c>
      <c r="FX370" s="179">
        <v>0</v>
      </c>
      <c r="FY370" s="179">
        <v>0</v>
      </c>
      <c r="FZ370" s="179">
        <v>0</v>
      </c>
      <c r="GA370" s="179">
        <v>0</v>
      </c>
    </row>
    <row r="371" spans="2:183">
      <c r="B371" s="96" t="s">
        <v>97</v>
      </c>
      <c r="C371" s="166" t="s">
        <v>43</v>
      </c>
      <c r="D371" s="175">
        <v>0</v>
      </c>
      <c r="E371" s="176">
        <v>0</v>
      </c>
      <c r="F371" s="176">
        <v>0</v>
      </c>
      <c r="G371" s="176">
        <v>0</v>
      </c>
      <c r="H371" s="176">
        <v>0</v>
      </c>
      <c r="I371" s="176">
        <v>0</v>
      </c>
      <c r="J371" s="176">
        <v>0</v>
      </c>
      <c r="K371" s="176">
        <v>0</v>
      </c>
      <c r="L371" s="176">
        <v>0</v>
      </c>
      <c r="M371" s="176">
        <v>0</v>
      </c>
      <c r="N371" s="176">
        <v>0</v>
      </c>
      <c r="O371" s="176">
        <v>0</v>
      </c>
      <c r="P371" s="176">
        <v>0</v>
      </c>
      <c r="Q371" s="176">
        <v>0</v>
      </c>
      <c r="R371" s="176">
        <v>0</v>
      </c>
      <c r="S371" s="176">
        <v>0</v>
      </c>
      <c r="T371" s="176">
        <v>0</v>
      </c>
      <c r="U371" s="176">
        <v>0</v>
      </c>
      <c r="V371" s="176">
        <v>0</v>
      </c>
      <c r="W371" s="176">
        <v>0</v>
      </c>
      <c r="X371" s="176">
        <v>0</v>
      </c>
      <c r="Y371" s="176">
        <v>0</v>
      </c>
      <c r="Z371" s="176">
        <v>0</v>
      </c>
      <c r="AA371" s="176">
        <v>0</v>
      </c>
      <c r="AB371" s="176">
        <v>0</v>
      </c>
      <c r="AC371" s="176">
        <v>0</v>
      </c>
      <c r="AD371" s="176">
        <v>0</v>
      </c>
      <c r="AE371" s="176">
        <v>0</v>
      </c>
      <c r="AF371" s="176">
        <v>0</v>
      </c>
      <c r="AG371" s="176">
        <v>0</v>
      </c>
      <c r="AH371" s="176">
        <v>0</v>
      </c>
      <c r="AI371" s="176">
        <v>0</v>
      </c>
      <c r="AJ371" s="176">
        <v>0</v>
      </c>
      <c r="AK371" s="176">
        <v>0</v>
      </c>
      <c r="AL371" s="176">
        <v>0</v>
      </c>
      <c r="AM371" s="176">
        <v>0</v>
      </c>
      <c r="AN371" s="176">
        <v>0</v>
      </c>
      <c r="AO371" s="176">
        <v>0</v>
      </c>
      <c r="AP371" s="176">
        <v>0</v>
      </c>
      <c r="AQ371" s="176">
        <v>0</v>
      </c>
      <c r="AR371" s="176">
        <v>0</v>
      </c>
      <c r="AS371" s="176">
        <v>0</v>
      </c>
      <c r="AT371" s="176">
        <v>0</v>
      </c>
      <c r="AU371" s="176">
        <v>0</v>
      </c>
      <c r="AV371" s="176">
        <v>0</v>
      </c>
      <c r="AW371" s="176">
        <v>0</v>
      </c>
      <c r="AX371" s="176">
        <v>0</v>
      </c>
      <c r="AY371" s="176">
        <v>0</v>
      </c>
      <c r="AZ371" s="176">
        <v>0</v>
      </c>
      <c r="BA371" s="176">
        <v>0</v>
      </c>
      <c r="BB371" s="176">
        <v>0</v>
      </c>
      <c r="BC371" s="176">
        <v>0</v>
      </c>
      <c r="BD371" s="176">
        <v>0</v>
      </c>
      <c r="BE371" s="176">
        <v>0</v>
      </c>
      <c r="BF371" s="176">
        <v>0</v>
      </c>
      <c r="BG371" s="176">
        <v>0</v>
      </c>
      <c r="BH371" s="176">
        <v>0</v>
      </c>
      <c r="BI371" s="176">
        <v>0</v>
      </c>
      <c r="BJ371" s="176">
        <v>0</v>
      </c>
      <c r="BK371" s="176">
        <v>0</v>
      </c>
      <c r="BL371" s="176">
        <v>0</v>
      </c>
      <c r="BM371" s="176">
        <v>0</v>
      </c>
      <c r="BN371" s="176">
        <v>0</v>
      </c>
      <c r="BO371" s="176">
        <v>0</v>
      </c>
      <c r="BP371" s="176">
        <v>0</v>
      </c>
      <c r="BQ371" s="176">
        <v>0</v>
      </c>
      <c r="BR371" s="176">
        <v>0</v>
      </c>
      <c r="BS371" s="176">
        <v>0</v>
      </c>
      <c r="BT371" s="176">
        <v>0</v>
      </c>
      <c r="BU371" s="176">
        <v>0</v>
      </c>
      <c r="BV371" s="176">
        <v>0</v>
      </c>
      <c r="BW371" s="176">
        <v>0</v>
      </c>
      <c r="BX371" s="176">
        <v>0</v>
      </c>
      <c r="BY371" s="176">
        <v>0</v>
      </c>
      <c r="BZ371" s="176">
        <v>0</v>
      </c>
      <c r="CA371" s="176">
        <v>0</v>
      </c>
      <c r="CB371" s="176">
        <v>0</v>
      </c>
      <c r="CC371" s="176">
        <v>0</v>
      </c>
      <c r="CD371" s="176">
        <v>0</v>
      </c>
      <c r="CE371" s="176">
        <v>0</v>
      </c>
      <c r="CF371" s="176">
        <v>0</v>
      </c>
      <c r="CG371" s="176">
        <v>0</v>
      </c>
      <c r="CH371" s="176">
        <v>0</v>
      </c>
      <c r="CI371" s="176">
        <v>0</v>
      </c>
      <c r="CJ371" s="176">
        <v>0</v>
      </c>
      <c r="CK371" s="176">
        <v>0</v>
      </c>
      <c r="CL371" s="176">
        <v>0</v>
      </c>
      <c r="CM371" s="176">
        <v>0</v>
      </c>
      <c r="CN371" s="176">
        <v>0</v>
      </c>
      <c r="CO371" s="176">
        <v>0</v>
      </c>
      <c r="CP371" s="176">
        <v>0</v>
      </c>
      <c r="CQ371" s="176">
        <v>0</v>
      </c>
      <c r="CR371" s="176">
        <v>0</v>
      </c>
      <c r="CS371" s="176">
        <v>0</v>
      </c>
      <c r="CT371" s="176">
        <v>0</v>
      </c>
      <c r="CU371" s="176">
        <v>0</v>
      </c>
      <c r="CV371" s="176">
        <v>0</v>
      </c>
      <c r="CW371" s="176">
        <v>0</v>
      </c>
      <c r="CX371" s="176">
        <v>0</v>
      </c>
      <c r="CY371" s="176">
        <v>0</v>
      </c>
      <c r="CZ371" s="176">
        <v>0</v>
      </c>
      <c r="DA371" s="176">
        <v>0</v>
      </c>
      <c r="DB371" s="176">
        <v>0</v>
      </c>
      <c r="DC371" s="176">
        <v>0</v>
      </c>
      <c r="DD371" s="176">
        <v>0</v>
      </c>
      <c r="DE371" s="176">
        <v>0</v>
      </c>
      <c r="DF371" s="176">
        <v>0</v>
      </c>
      <c r="DG371" s="176">
        <v>0</v>
      </c>
      <c r="DH371" s="176">
        <v>0</v>
      </c>
      <c r="DI371" s="176">
        <v>0</v>
      </c>
      <c r="DJ371" s="176">
        <v>0</v>
      </c>
      <c r="DK371" s="176">
        <v>0</v>
      </c>
      <c r="DL371" s="176">
        <v>0</v>
      </c>
      <c r="DM371" s="176">
        <v>0</v>
      </c>
      <c r="DN371" s="176">
        <v>0</v>
      </c>
      <c r="DO371" s="176">
        <v>0</v>
      </c>
      <c r="DP371" s="176">
        <v>0</v>
      </c>
      <c r="DQ371" s="176">
        <v>0</v>
      </c>
      <c r="DR371" s="176">
        <v>0</v>
      </c>
      <c r="DS371" s="176">
        <v>0</v>
      </c>
      <c r="DT371" s="176">
        <v>0</v>
      </c>
      <c r="DU371" s="176">
        <v>0</v>
      </c>
      <c r="DV371" s="176">
        <v>0</v>
      </c>
      <c r="DW371" s="176">
        <v>0</v>
      </c>
      <c r="DX371" s="176">
        <v>0</v>
      </c>
      <c r="DY371" s="176">
        <v>0</v>
      </c>
      <c r="DZ371" s="176">
        <v>0</v>
      </c>
      <c r="EA371" s="176">
        <v>0</v>
      </c>
      <c r="EB371" s="176">
        <v>0</v>
      </c>
      <c r="EC371" s="176">
        <v>0</v>
      </c>
      <c r="ED371" s="176">
        <v>0</v>
      </c>
      <c r="EE371" s="176">
        <v>0</v>
      </c>
      <c r="EF371" s="176">
        <v>0</v>
      </c>
      <c r="EG371" s="176">
        <v>0</v>
      </c>
      <c r="EH371" s="176">
        <v>0</v>
      </c>
      <c r="EI371" s="176">
        <v>0</v>
      </c>
      <c r="EJ371" s="176">
        <v>0</v>
      </c>
      <c r="EK371" s="176">
        <v>0</v>
      </c>
      <c r="EL371" s="176">
        <v>0</v>
      </c>
      <c r="EM371" s="176">
        <v>0</v>
      </c>
      <c r="EN371" s="176">
        <v>0</v>
      </c>
      <c r="EO371" s="176">
        <v>0</v>
      </c>
      <c r="EP371" s="176">
        <v>0</v>
      </c>
      <c r="EQ371" s="176">
        <v>0</v>
      </c>
      <c r="ER371" s="176">
        <v>0</v>
      </c>
      <c r="ES371" s="176">
        <v>0</v>
      </c>
      <c r="ET371" s="176">
        <v>0</v>
      </c>
      <c r="EU371" s="176">
        <v>0</v>
      </c>
      <c r="EV371" s="176">
        <v>0</v>
      </c>
      <c r="EW371" s="176">
        <v>0</v>
      </c>
      <c r="EX371" s="176">
        <v>0</v>
      </c>
      <c r="EY371" s="176">
        <v>0</v>
      </c>
      <c r="EZ371" s="176">
        <v>0</v>
      </c>
      <c r="FA371" s="176">
        <v>0</v>
      </c>
      <c r="FB371" s="176">
        <v>0</v>
      </c>
      <c r="FC371" s="176">
        <v>0</v>
      </c>
      <c r="FD371" s="176">
        <v>0</v>
      </c>
      <c r="FE371" s="176">
        <v>0</v>
      </c>
      <c r="FF371" s="176">
        <v>0</v>
      </c>
      <c r="FG371" s="176">
        <v>0</v>
      </c>
      <c r="FH371" s="176">
        <v>0</v>
      </c>
      <c r="FI371" s="176">
        <v>0</v>
      </c>
      <c r="FJ371" s="176">
        <v>0</v>
      </c>
      <c r="FK371" s="176">
        <v>0</v>
      </c>
      <c r="FL371" s="176">
        <v>0</v>
      </c>
      <c r="FM371" s="176">
        <v>0</v>
      </c>
      <c r="FN371" s="176">
        <v>0</v>
      </c>
      <c r="FO371" s="176">
        <v>0</v>
      </c>
      <c r="FP371" s="176">
        <v>0</v>
      </c>
      <c r="FQ371" s="176">
        <v>0</v>
      </c>
      <c r="FR371" s="176">
        <v>0</v>
      </c>
      <c r="FS371" s="176">
        <v>0</v>
      </c>
      <c r="FT371" s="176">
        <v>0</v>
      </c>
      <c r="FU371" s="176">
        <v>0</v>
      </c>
      <c r="FV371" s="176">
        <v>0</v>
      </c>
      <c r="FW371" s="176">
        <v>0</v>
      </c>
      <c r="FX371" s="176">
        <v>0</v>
      </c>
      <c r="FY371" s="176">
        <v>0</v>
      </c>
      <c r="FZ371" s="176">
        <v>0</v>
      </c>
      <c r="GA371" s="176">
        <v>0</v>
      </c>
    </row>
    <row r="372" spans="2:183">
      <c r="B372" s="96" t="s">
        <v>97</v>
      </c>
      <c r="C372" s="166" t="s">
        <v>44</v>
      </c>
      <c r="D372" s="178">
        <v>0</v>
      </c>
      <c r="E372" s="179">
        <v>0</v>
      </c>
      <c r="F372" s="179">
        <v>0</v>
      </c>
      <c r="G372" s="179">
        <v>0</v>
      </c>
      <c r="H372" s="179">
        <v>0</v>
      </c>
      <c r="I372" s="179">
        <v>0</v>
      </c>
      <c r="J372" s="179">
        <v>0</v>
      </c>
      <c r="K372" s="179">
        <v>0</v>
      </c>
      <c r="L372" s="179">
        <v>0</v>
      </c>
      <c r="M372" s="179">
        <v>0</v>
      </c>
      <c r="N372" s="179">
        <v>0</v>
      </c>
      <c r="O372" s="179">
        <v>0</v>
      </c>
      <c r="P372" s="179">
        <v>0</v>
      </c>
      <c r="Q372" s="179">
        <v>0</v>
      </c>
      <c r="R372" s="179">
        <v>0</v>
      </c>
      <c r="S372" s="179">
        <v>0</v>
      </c>
      <c r="T372" s="179">
        <v>0</v>
      </c>
      <c r="U372" s="179">
        <v>0</v>
      </c>
      <c r="V372" s="179">
        <v>0</v>
      </c>
      <c r="W372" s="179">
        <v>0</v>
      </c>
      <c r="X372" s="179">
        <v>0</v>
      </c>
      <c r="Y372" s="179">
        <v>0</v>
      </c>
      <c r="Z372" s="179">
        <v>0</v>
      </c>
      <c r="AA372" s="179">
        <v>0</v>
      </c>
      <c r="AB372" s="179">
        <v>0</v>
      </c>
      <c r="AC372" s="179">
        <v>0</v>
      </c>
      <c r="AD372" s="179">
        <v>0</v>
      </c>
      <c r="AE372" s="179">
        <v>0</v>
      </c>
      <c r="AF372" s="179">
        <v>0</v>
      </c>
      <c r="AG372" s="179">
        <v>0</v>
      </c>
      <c r="AH372" s="179">
        <v>0</v>
      </c>
      <c r="AI372" s="179">
        <v>0</v>
      </c>
      <c r="AJ372" s="179">
        <v>0</v>
      </c>
      <c r="AK372" s="179">
        <v>0</v>
      </c>
      <c r="AL372" s="179">
        <v>0</v>
      </c>
      <c r="AM372" s="179">
        <v>0</v>
      </c>
      <c r="AN372" s="179">
        <v>0</v>
      </c>
      <c r="AO372" s="179">
        <v>0</v>
      </c>
      <c r="AP372" s="179">
        <v>0</v>
      </c>
      <c r="AQ372" s="179">
        <v>0</v>
      </c>
      <c r="AR372" s="179">
        <v>0</v>
      </c>
      <c r="AS372" s="179">
        <v>0</v>
      </c>
      <c r="AT372" s="179">
        <v>0</v>
      </c>
      <c r="AU372" s="179">
        <v>0</v>
      </c>
      <c r="AV372" s="179">
        <v>0</v>
      </c>
      <c r="AW372" s="179">
        <v>0</v>
      </c>
      <c r="AX372" s="179">
        <v>0</v>
      </c>
      <c r="AY372" s="179">
        <v>0</v>
      </c>
      <c r="AZ372" s="179">
        <v>0</v>
      </c>
      <c r="BA372" s="179">
        <v>0</v>
      </c>
      <c r="BB372" s="179">
        <v>0</v>
      </c>
      <c r="BC372" s="179">
        <v>0</v>
      </c>
      <c r="BD372" s="179">
        <v>0</v>
      </c>
      <c r="BE372" s="179">
        <v>0</v>
      </c>
      <c r="BF372" s="179">
        <v>0</v>
      </c>
      <c r="BG372" s="179">
        <v>0</v>
      </c>
      <c r="BH372" s="179">
        <v>0</v>
      </c>
      <c r="BI372" s="179">
        <v>0</v>
      </c>
      <c r="BJ372" s="179">
        <v>0</v>
      </c>
      <c r="BK372" s="179">
        <v>0</v>
      </c>
      <c r="BL372" s="179">
        <v>0</v>
      </c>
      <c r="BM372" s="179">
        <v>0</v>
      </c>
      <c r="BN372" s="179">
        <v>0</v>
      </c>
      <c r="BO372" s="179">
        <v>0</v>
      </c>
      <c r="BP372" s="179">
        <v>0</v>
      </c>
      <c r="BQ372" s="179">
        <v>0</v>
      </c>
      <c r="BR372" s="179">
        <v>0</v>
      </c>
      <c r="BS372" s="179">
        <v>0</v>
      </c>
      <c r="BT372" s="179">
        <v>0</v>
      </c>
      <c r="BU372" s="179">
        <v>0</v>
      </c>
      <c r="BV372" s="179">
        <v>0</v>
      </c>
      <c r="BW372" s="179">
        <v>0</v>
      </c>
      <c r="BX372" s="179">
        <v>0</v>
      </c>
      <c r="BY372" s="179">
        <v>0</v>
      </c>
      <c r="BZ372" s="179">
        <v>0</v>
      </c>
      <c r="CA372" s="179">
        <v>0</v>
      </c>
      <c r="CB372" s="179">
        <v>0</v>
      </c>
      <c r="CC372" s="179">
        <v>0</v>
      </c>
      <c r="CD372" s="179">
        <v>0</v>
      </c>
      <c r="CE372" s="179">
        <v>0</v>
      </c>
      <c r="CF372" s="179">
        <v>0</v>
      </c>
      <c r="CG372" s="179">
        <v>0</v>
      </c>
      <c r="CH372" s="179">
        <v>0</v>
      </c>
      <c r="CI372" s="179">
        <v>0</v>
      </c>
      <c r="CJ372" s="179">
        <v>0</v>
      </c>
      <c r="CK372" s="179">
        <v>0</v>
      </c>
      <c r="CL372" s="179">
        <v>0</v>
      </c>
      <c r="CM372" s="179">
        <v>0</v>
      </c>
      <c r="CN372" s="179">
        <v>0</v>
      </c>
      <c r="CO372" s="179">
        <v>0</v>
      </c>
      <c r="CP372" s="179">
        <v>0</v>
      </c>
      <c r="CQ372" s="179">
        <v>0</v>
      </c>
      <c r="CR372" s="179">
        <v>0</v>
      </c>
      <c r="CS372" s="179">
        <v>0</v>
      </c>
      <c r="CT372" s="179">
        <v>0</v>
      </c>
      <c r="CU372" s="179">
        <v>0</v>
      </c>
      <c r="CV372" s="179">
        <v>0</v>
      </c>
      <c r="CW372" s="179">
        <v>0</v>
      </c>
      <c r="CX372" s="179">
        <v>0</v>
      </c>
      <c r="CY372" s="179">
        <v>0</v>
      </c>
      <c r="CZ372" s="179">
        <v>0</v>
      </c>
      <c r="DA372" s="179">
        <v>0</v>
      </c>
      <c r="DB372" s="179">
        <v>0</v>
      </c>
      <c r="DC372" s="179">
        <v>0</v>
      </c>
      <c r="DD372" s="179">
        <v>0</v>
      </c>
      <c r="DE372" s="179">
        <v>0</v>
      </c>
      <c r="DF372" s="179">
        <v>0</v>
      </c>
      <c r="DG372" s="179">
        <v>0</v>
      </c>
      <c r="DH372" s="179">
        <v>0</v>
      </c>
      <c r="DI372" s="179">
        <v>0</v>
      </c>
      <c r="DJ372" s="179">
        <v>0</v>
      </c>
      <c r="DK372" s="179">
        <v>0</v>
      </c>
      <c r="DL372" s="179">
        <v>0</v>
      </c>
      <c r="DM372" s="179">
        <v>0</v>
      </c>
      <c r="DN372" s="179">
        <v>0</v>
      </c>
      <c r="DO372" s="179">
        <v>0</v>
      </c>
      <c r="DP372" s="179">
        <v>0</v>
      </c>
      <c r="DQ372" s="179">
        <v>0</v>
      </c>
      <c r="DR372" s="179">
        <v>0</v>
      </c>
      <c r="DS372" s="179">
        <v>0</v>
      </c>
      <c r="DT372" s="179">
        <v>0</v>
      </c>
      <c r="DU372" s="179">
        <v>0</v>
      </c>
      <c r="DV372" s="179">
        <v>0</v>
      </c>
      <c r="DW372" s="179">
        <v>0</v>
      </c>
      <c r="DX372" s="179">
        <v>0</v>
      </c>
      <c r="DY372" s="179">
        <v>0</v>
      </c>
      <c r="DZ372" s="179">
        <v>0</v>
      </c>
      <c r="EA372" s="179">
        <v>0</v>
      </c>
      <c r="EB372" s="179">
        <v>0</v>
      </c>
      <c r="EC372" s="179">
        <v>0</v>
      </c>
      <c r="ED372" s="179">
        <v>0</v>
      </c>
      <c r="EE372" s="179">
        <v>0</v>
      </c>
      <c r="EF372" s="179">
        <v>0</v>
      </c>
      <c r="EG372" s="179">
        <v>0</v>
      </c>
      <c r="EH372" s="179">
        <v>0</v>
      </c>
      <c r="EI372" s="179">
        <v>0</v>
      </c>
      <c r="EJ372" s="179">
        <v>0</v>
      </c>
      <c r="EK372" s="179">
        <v>0</v>
      </c>
      <c r="EL372" s="179">
        <v>0</v>
      </c>
      <c r="EM372" s="179">
        <v>0</v>
      </c>
      <c r="EN372" s="179">
        <v>0</v>
      </c>
      <c r="EO372" s="179">
        <v>0</v>
      </c>
      <c r="EP372" s="179">
        <v>0</v>
      </c>
      <c r="EQ372" s="179">
        <v>0</v>
      </c>
      <c r="ER372" s="179">
        <v>0</v>
      </c>
      <c r="ES372" s="179">
        <v>0</v>
      </c>
      <c r="ET372" s="179">
        <v>0</v>
      </c>
      <c r="EU372" s="179">
        <v>0</v>
      </c>
      <c r="EV372" s="179">
        <v>0</v>
      </c>
      <c r="EW372" s="179">
        <v>0</v>
      </c>
      <c r="EX372" s="179">
        <v>0</v>
      </c>
      <c r="EY372" s="179">
        <v>0</v>
      </c>
      <c r="EZ372" s="179">
        <v>0</v>
      </c>
      <c r="FA372" s="179">
        <v>0</v>
      </c>
      <c r="FB372" s="179">
        <v>0</v>
      </c>
      <c r="FC372" s="179">
        <v>0</v>
      </c>
      <c r="FD372" s="179">
        <v>0</v>
      </c>
      <c r="FE372" s="179">
        <v>0</v>
      </c>
      <c r="FF372" s="179">
        <v>0</v>
      </c>
      <c r="FG372" s="179">
        <v>0</v>
      </c>
      <c r="FH372" s="179">
        <v>0</v>
      </c>
      <c r="FI372" s="179">
        <v>0</v>
      </c>
      <c r="FJ372" s="179">
        <v>0</v>
      </c>
      <c r="FK372" s="179">
        <v>0</v>
      </c>
      <c r="FL372" s="179">
        <v>0</v>
      </c>
      <c r="FM372" s="179">
        <v>0</v>
      </c>
      <c r="FN372" s="179">
        <v>0</v>
      </c>
      <c r="FO372" s="179">
        <v>0</v>
      </c>
      <c r="FP372" s="179">
        <v>0</v>
      </c>
      <c r="FQ372" s="179">
        <v>0</v>
      </c>
      <c r="FR372" s="179">
        <v>0</v>
      </c>
      <c r="FS372" s="179">
        <v>0</v>
      </c>
      <c r="FT372" s="179">
        <v>0</v>
      </c>
      <c r="FU372" s="179">
        <v>0</v>
      </c>
      <c r="FV372" s="179">
        <v>0</v>
      </c>
      <c r="FW372" s="179">
        <v>0</v>
      </c>
      <c r="FX372" s="179">
        <v>0</v>
      </c>
      <c r="FY372" s="179">
        <v>0</v>
      </c>
      <c r="FZ372" s="179">
        <v>0</v>
      </c>
      <c r="GA372" s="179">
        <v>0</v>
      </c>
    </row>
    <row r="373" spans="2:183">
      <c r="B373" s="171" t="s">
        <v>97</v>
      </c>
      <c r="C373" s="172" t="s">
        <v>45</v>
      </c>
      <c r="D373" s="92">
        <v>0</v>
      </c>
      <c r="E373" s="93">
        <v>0</v>
      </c>
      <c r="F373" s="93">
        <v>0</v>
      </c>
      <c r="G373" s="93">
        <v>0</v>
      </c>
      <c r="H373" s="93">
        <v>0</v>
      </c>
      <c r="I373" s="93">
        <v>0</v>
      </c>
      <c r="J373" s="93">
        <v>0</v>
      </c>
      <c r="K373" s="93">
        <v>0</v>
      </c>
      <c r="L373" s="93">
        <v>0</v>
      </c>
      <c r="M373" s="93">
        <v>0</v>
      </c>
      <c r="N373" s="93">
        <v>0</v>
      </c>
      <c r="O373" s="93">
        <v>0</v>
      </c>
      <c r="P373" s="93">
        <v>0</v>
      </c>
      <c r="Q373" s="93">
        <v>0</v>
      </c>
      <c r="R373" s="93">
        <v>0</v>
      </c>
      <c r="S373" s="93">
        <v>0</v>
      </c>
      <c r="T373" s="93">
        <v>0</v>
      </c>
      <c r="U373" s="93">
        <v>0</v>
      </c>
      <c r="V373" s="93">
        <v>0</v>
      </c>
      <c r="W373" s="93">
        <v>0</v>
      </c>
      <c r="X373" s="93">
        <v>0</v>
      </c>
      <c r="Y373" s="93">
        <v>0</v>
      </c>
      <c r="Z373" s="93">
        <v>0</v>
      </c>
      <c r="AA373" s="93">
        <v>0</v>
      </c>
      <c r="AB373" s="93">
        <v>0</v>
      </c>
      <c r="AC373" s="93">
        <v>0</v>
      </c>
      <c r="AD373" s="93">
        <v>0</v>
      </c>
      <c r="AE373" s="93">
        <v>0</v>
      </c>
      <c r="AF373" s="93">
        <v>0</v>
      </c>
      <c r="AG373" s="93">
        <v>0</v>
      </c>
      <c r="AH373" s="93">
        <v>0</v>
      </c>
      <c r="AI373" s="93">
        <v>0</v>
      </c>
      <c r="AJ373" s="93">
        <v>0</v>
      </c>
      <c r="AK373" s="93">
        <v>0</v>
      </c>
      <c r="AL373" s="93">
        <v>0</v>
      </c>
      <c r="AM373" s="93">
        <v>0</v>
      </c>
      <c r="AN373" s="93">
        <v>0</v>
      </c>
      <c r="AO373" s="93">
        <v>0</v>
      </c>
      <c r="AP373" s="93">
        <v>0</v>
      </c>
      <c r="AQ373" s="93">
        <v>0</v>
      </c>
      <c r="AR373" s="93">
        <v>0</v>
      </c>
      <c r="AS373" s="93">
        <v>0</v>
      </c>
      <c r="AT373" s="93">
        <v>0</v>
      </c>
      <c r="AU373" s="93">
        <v>0</v>
      </c>
      <c r="AV373" s="93">
        <v>0</v>
      </c>
      <c r="AW373" s="93">
        <v>0</v>
      </c>
      <c r="AX373" s="93">
        <v>0</v>
      </c>
      <c r="AY373" s="93">
        <v>0</v>
      </c>
      <c r="AZ373" s="93">
        <v>0</v>
      </c>
      <c r="BA373" s="93">
        <v>0</v>
      </c>
      <c r="BB373" s="93">
        <v>0</v>
      </c>
      <c r="BC373" s="93">
        <v>0</v>
      </c>
      <c r="BD373" s="93">
        <v>0</v>
      </c>
      <c r="BE373" s="93">
        <v>0</v>
      </c>
      <c r="BF373" s="93">
        <v>0</v>
      </c>
      <c r="BG373" s="93">
        <v>0</v>
      </c>
      <c r="BH373" s="93">
        <v>0</v>
      </c>
      <c r="BI373" s="93">
        <v>0</v>
      </c>
      <c r="BJ373" s="93">
        <v>0</v>
      </c>
      <c r="BK373" s="93">
        <v>0</v>
      </c>
      <c r="BL373" s="93">
        <v>0</v>
      </c>
      <c r="BM373" s="93">
        <v>0</v>
      </c>
      <c r="BN373" s="93">
        <v>0</v>
      </c>
      <c r="BO373" s="93">
        <v>0</v>
      </c>
      <c r="BP373" s="93">
        <v>0</v>
      </c>
      <c r="BQ373" s="93">
        <v>0</v>
      </c>
      <c r="BR373" s="93">
        <v>0</v>
      </c>
      <c r="BS373" s="93">
        <v>0</v>
      </c>
      <c r="BT373" s="93">
        <v>0</v>
      </c>
      <c r="BU373" s="93">
        <v>0</v>
      </c>
      <c r="BV373" s="93">
        <v>0</v>
      </c>
      <c r="BW373" s="93">
        <v>0</v>
      </c>
      <c r="BX373" s="93">
        <v>0</v>
      </c>
      <c r="BY373" s="93">
        <v>0</v>
      </c>
      <c r="BZ373" s="93">
        <v>0</v>
      </c>
      <c r="CA373" s="93">
        <v>0</v>
      </c>
      <c r="CB373" s="93">
        <v>0</v>
      </c>
      <c r="CC373" s="93">
        <v>0</v>
      </c>
      <c r="CD373" s="93">
        <v>0</v>
      </c>
      <c r="CE373" s="93">
        <v>0</v>
      </c>
      <c r="CF373" s="93">
        <v>0</v>
      </c>
      <c r="CG373" s="93">
        <v>0</v>
      </c>
      <c r="CH373" s="93">
        <v>0</v>
      </c>
      <c r="CI373" s="93">
        <v>0</v>
      </c>
      <c r="CJ373" s="93">
        <v>0</v>
      </c>
      <c r="CK373" s="93">
        <v>0</v>
      </c>
      <c r="CL373" s="93">
        <v>0</v>
      </c>
      <c r="CM373" s="93">
        <v>0</v>
      </c>
      <c r="CN373" s="93">
        <v>0</v>
      </c>
      <c r="CO373" s="93">
        <v>0</v>
      </c>
      <c r="CP373" s="93">
        <v>0</v>
      </c>
      <c r="CQ373" s="93">
        <v>0</v>
      </c>
      <c r="CR373" s="93">
        <v>0</v>
      </c>
      <c r="CS373" s="93">
        <v>0</v>
      </c>
      <c r="CT373" s="93">
        <v>0</v>
      </c>
      <c r="CU373" s="93">
        <v>0</v>
      </c>
      <c r="CV373" s="93">
        <v>0</v>
      </c>
      <c r="CW373" s="93">
        <v>0</v>
      </c>
      <c r="CX373" s="93">
        <v>0</v>
      </c>
      <c r="CY373" s="93">
        <v>0</v>
      </c>
      <c r="CZ373" s="93">
        <v>0</v>
      </c>
      <c r="DA373" s="93">
        <v>0</v>
      </c>
      <c r="DB373" s="93">
        <v>0</v>
      </c>
      <c r="DC373" s="93">
        <v>0</v>
      </c>
      <c r="DD373" s="93">
        <v>0</v>
      </c>
      <c r="DE373" s="93">
        <v>0</v>
      </c>
      <c r="DF373" s="93">
        <v>0</v>
      </c>
      <c r="DG373" s="93">
        <v>0</v>
      </c>
      <c r="DH373" s="93">
        <v>0</v>
      </c>
      <c r="DI373" s="93">
        <v>0</v>
      </c>
      <c r="DJ373" s="93">
        <v>0</v>
      </c>
      <c r="DK373" s="93">
        <v>0</v>
      </c>
      <c r="DL373" s="93">
        <v>0</v>
      </c>
      <c r="DM373" s="93">
        <v>0</v>
      </c>
      <c r="DN373" s="93">
        <v>0</v>
      </c>
      <c r="DO373" s="93">
        <v>0</v>
      </c>
      <c r="DP373" s="93">
        <v>0</v>
      </c>
      <c r="DQ373" s="93">
        <v>0</v>
      </c>
      <c r="DR373" s="93">
        <v>0</v>
      </c>
      <c r="DS373" s="93">
        <v>0</v>
      </c>
      <c r="DT373" s="93">
        <v>0</v>
      </c>
      <c r="DU373" s="93">
        <v>0</v>
      </c>
      <c r="DV373" s="93">
        <v>0</v>
      </c>
      <c r="DW373" s="93">
        <v>0</v>
      </c>
      <c r="DX373" s="93">
        <v>0</v>
      </c>
      <c r="DY373" s="93">
        <v>0</v>
      </c>
      <c r="DZ373" s="93">
        <v>0</v>
      </c>
      <c r="EA373" s="93">
        <v>0</v>
      </c>
      <c r="EB373" s="93">
        <v>0</v>
      </c>
      <c r="EC373" s="93">
        <v>0</v>
      </c>
      <c r="ED373" s="93">
        <v>0</v>
      </c>
      <c r="EE373" s="93">
        <v>0</v>
      </c>
      <c r="EF373" s="93">
        <v>0</v>
      </c>
      <c r="EG373" s="93">
        <v>0</v>
      </c>
      <c r="EH373" s="93">
        <v>0</v>
      </c>
      <c r="EI373" s="93">
        <v>0</v>
      </c>
      <c r="EJ373" s="93">
        <v>0</v>
      </c>
      <c r="EK373" s="93">
        <v>0</v>
      </c>
      <c r="EL373" s="93">
        <v>0</v>
      </c>
      <c r="EM373" s="93">
        <v>0</v>
      </c>
      <c r="EN373" s="93">
        <v>0</v>
      </c>
      <c r="EO373" s="93">
        <v>0</v>
      </c>
      <c r="EP373" s="93">
        <v>0</v>
      </c>
      <c r="EQ373" s="93">
        <v>0</v>
      </c>
      <c r="ER373" s="93">
        <v>0</v>
      </c>
      <c r="ES373" s="93">
        <v>0</v>
      </c>
      <c r="ET373" s="93">
        <v>0</v>
      </c>
      <c r="EU373" s="93">
        <v>0</v>
      </c>
      <c r="EV373" s="93">
        <v>0</v>
      </c>
      <c r="EW373" s="93">
        <v>0</v>
      </c>
      <c r="EX373" s="93">
        <v>0</v>
      </c>
      <c r="EY373" s="93">
        <v>0</v>
      </c>
      <c r="EZ373" s="93">
        <v>0</v>
      </c>
      <c r="FA373" s="93">
        <v>0</v>
      </c>
      <c r="FB373" s="93">
        <v>0</v>
      </c>
      <c r="FC373" s="93">
        <v>0</v>
      </c>
      <c r="FD373" s="93">
        <v>0</v>
      </c>
      <c r="FE373" s="93">
        <v>0</v>
      </c>
      <c r="FF373" s="93">
        <v>0</v>
      </c>
      <c r="FG373" s="93">
        <v>0</v>
      </c>
      <c r="FH373" s="93">
        <v>0</v>
      </c>
      <c r="FI373" s="93">
        <v>0</v>
      </c>
      <c r="FJ373" s="93">
        <v>0</v>
      </c>
      <c r="FK373" s="93">
        <v>0</v>
      </c>
      <c r="FL373" s="93">
        <v>0</v>
      </c>
      <c r="FM373" s="93">
        <v>0</v>
      </c>
      <c r="FN373" s="93">
        <v>0</v>
      </c>
      <c r="FO373" s="93">
        <v>0</v>
      </c>
      <c r="FP373" s="93">
        <v>0</v>
      </c>
      <c r="FQ373" s="93">
        <v>0</v>
      </c>
      <c r="FR373" s="93">
        <v>0</v>
      </c>
      <c r="FS373" s="93">
        <v>0</v>
      </c>
      <c r="FT373" s="93">
        <v>0</v>
      </c>
      <c r="FU373" s="93">
        <v>0</v>
      </c>
      <c r="FV373" s="93">
        <v>0</v>
      </c>
      <c r="FW373" s="93">
        <v>0</v>
      </c>
      <c r="FX373" s="93">
        <v>0</v>
      </c>
      <c r="FY373" s="93">
        <v>0</v>
      </c>
      <c r="FZ373" s="93">
        <v>0</v>
      </c>
      <c r="GA373" s="93">
        <v>0</v>
      </c>
    </row>
    <row r="374" spans="2:183">
      <c r="B374" s="96" t="s">
        <v>97</v>
      </c>
      <c r="C374" s="166" t="s">
        <v>46</v>
      </c>
      <c r="D374" s="96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7">
        <v>0</v>
      </c>
      <c r="T374" s="17">
        <v>0</v>
      </c>
      <c r="U374" s="17">
        <v>0</v>
      </c>
      <c r="V374" s="17">
        <v>0</v>
      </c>
      <c r="W374" s="17">
        <v>0</v>
      </c>
      <c r="X374" s="17">
        <v>0</v>
      </c>
      <c r="Y374" s="17">
        <v>0</v>
      </c>
      <c r="Z374" s="17">
        <v>0</v>
      </c>
      <c r="AA374" s="17">
        <v>0</v>
      </c>
      <c r="AB374" s="17">
        <v>0</v>
      </c>
      <c r="AC374" s="17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  <c r="AJ374" s="17">
        <v>0</v>
      </c>
      <c r="AK374" s="17">
        <v>0</v>
      </c>
      <c r="AL374" s="17">
        <v>0</v>
      </c>
      <c r="AM374" s="17">
        <v>0</v>
      </c>
      <c r="AN374" s="17">
        <v>0</v>
      </c>
      <c r="AO374" s="17">
        <v>0</v>
      </c>
      <c r="AP374" s="17">
        <v>0</v>
      </c>
      <c r="AQ374" s="17">
        <v>0</v>
      </c>
      <c r="AR374" s="17">
        <v>0</v>
      </c>
      <c r="AS374" s="17">
        <v>0</v>
      </c>
      <c r="AT374" s="17">
        <v>0</v>
      </c>
      <c r="AU374" s="17">
        <v>0</v>
      </c>
      <c r="AV374" s="17">
        <v>0</v>
      </c>
      <c r="AW374" s="17">
        <v>0</v>
      </c>
      <c r="AX374" s="17">
        <v>0</v>
      </c>
      <c r="AY374" s="17">
        <v>0</v>
      </c>
      <c r="AZ374" s="17">
        <v>0</v>
      </c>
      <c r="BA374" s="17">
        <v>0</v>
      </c>
      <c r="BB374" s="17">
        <v>0</v>
      </c>
      <c r="BC374" s="17">
        <v>0</v>
      </c>
      <c r="BD374" s="17">
        <v>0</v>
      </c>
      <c r="BE374" s="17">
        <v>0</v>
      </c>
      <c r="BF374" s="17">
        <v>0</v>
      </c>
      <c r="BG374" s="17">
        <v>0</v>
      </c>
      <c r="BH374" s="17">
        <v>0</v>
      </c>
      <c r="BI374" s="17">
        <v>0</v>
      </c>
      <c r="BJ374" s="17">
        <v>0</v>
      </c>
      <c r="BK374" s="17">
        <v>0</v>
      </c>
      <c r="BL374" s="17">
        <v>0</v>
      </c>
      <c r="BM374" s="17">
        <v>0</v>
      </c>
      <c r="BN374" s="17">
        <v>0</v>
      </c>
      <c r="BO374" s="17">
        <v>0</v>
      </c>
      <c r="BP374" s="17">
        <v>0</v>
      </c>
      <c r="BQ374" s="17">
        <v>0</v>
      </c>
      <c r="BR374" s="17">
        <v>0</v>
      </c>
      <c r="BS374" s="17">
        <v>0</v>
      </c>
      <c r="BT374" s="17">
        <v>0</v>
      </c>
      <c r="BU374" s="17">
        <v>0</v>
      </c>
      <c r="BV374" s="17">
        <v>0</v>
      </c>
      <c r="BW374" s="17">
        <v>0</v>
      </c>
      <c r="BX374" s="17">
        <v>0</v>
      </c>
      <c r="BY374" s="17">
        <v>0</v>
      </c>
      <c r="BZ374" s="17">
        <v>0</v>
      </c>
      <c r="CA374" s="17">
        <v>0</v>
      </c>
      <c r="CB374" s="17">
        <v>0</v>
      </c>
      <c r="CC374" s="17">
        <v>0</v>
      </c>
      <c r="CD374" s="17">
        <v>0</v>
      </c>
      <c r="CE374" s="17">
        <v>0</v>
      </c>
      <c r="CF374" s="17">
        <v>0</v>
      </c>
      <c r="CG374" s="17">
        <v>0</v>
      </c>
      <c r="CH374" s="17">
        <v>0</v>
      </c>
      <c r="CI374" s="17">
        <v>0</v>
      </c>
      <c r="CJ374" s="17">
        <v>0</v>
      </c>
      <c r="CK374" s="17">
        <v>0</v>
      </c>
      <c r="CL374" s="17">
        <v>0</v>
      </c>
      <c r="CM374" s="17">
        <v>0</v>
      </c>
      <c r="CN374" s="17">
        <v>0</v>
      </c>
      <c r="CO374" s="17">
        <v>0</v>
      </c>
      <c r="CP374" s="17">
        <v>0</v>
      </c>
      <c r="CQ374" s="17">
        <v>0</v>
      </c>
      <c r="CR374" s="17">
        <v>0</v>
      </c>
      <c r="CS374" s="17">
        <v>0</v>
      </c>
      <c r="CT374" s="17">
        <v>0</v>
      </c>
      <c r="CU374" s="17">
        <v>0</v>
      </c>
      <c r="CV374" s="17">
        <v>0</v>
      </c>
      <c r="CW374" s="17">
        <v>0</v>
      </c>
      <c r="CX374" s="17">
        <v>0</v>
      </c>
      <c r="CY374" s="17">
        <v>0</v>
      </c>
      <c r="CZ374" s="17">
        <v>0</v>
      </c>
      <c r="DA374" s="17">
        <v>0</v>
      </c>
      <c r="DB374" s="17">
        <v>0</v>
      </c>
      <c r="DC374" s="17">
        <v>0</v>
      </c>
      <c r="DD374" s="17">
        <v>0</v>
      </c>
      <c r="DE374" s="17">
        <v>0</v>
      </c>
      <c r="DF374" s="17">
        <v>0</v>
      </c>
      <c r="DG374" s="17">
        <v>0</v>
      </c>
      <c r="DH374" s="17">
        <v>0</v>
      </c>
      <c r="DI374" s="17">
        <v>0</v>
      </c>
      <c r="DJ374" s="17">
        <v>0</v>
      </c>
      <c r="DK374" s="17">
        <v>0</v>
      </c>
      <c r="DL374" s="17">
        <v>0</v>
      </c>
      <c r="DM374" s="17">
        <v>0</v>
      </c>
      <c r="DN374" s="17">
        <v>0</v>
      </c>
      <c r="DO374" s="17">
        <v>0</v>
      </c>
      <c r="DP374" s="17">
        <v>0</v>
      </c>
      <c r="DQ374" s="17">
        <v>0</v>
      </c>
      <c r="DR374" s="17">
        <v>0</v>
      </c>
      <c r="DS374" s="17">
        <v>0</v>
      </c>
      <c r="DT374" s="17">
        <v>0</v>
      </c>
      <c r="DU374" s="17">
        <v>0</v>
      </c>
      <c r="DV374" s="17">
        <v>0</v>
      </c>
      <c r="DW374" s="17">
        <v>0</v>
      </c>
      <c r="DX374" s="17">
        <v>0</v>
      </c>
      <c r="DY374" s="17">
        <v>0</v>
      </c>
      <c r="DZ374" s="17">
        <v>0</v>
      </c>
      <c r="EA374" s="17">
        <v>0</v>
      </c>
      <c r="EB374" s="17">
        <v>0</v>
      </c>
      <c r="EC374" s="17">
        <v>0</v>
      </c>
      <c r="ED374" s="17">
        <v>0</v>
      </c>
      <c r="EE374" s="17">
        <v>0</v>
      </c>
      <c r="EF374" s="17">
        <v>0</v>
      </c>
      <c r="EG374" s="17">
        <v>0</v>
      </c>
      <c r="EH374" s="17">
        <v>0</v>
      </c>
      <c r="EI374" s="17">
        <v>0</v>
      </c>
      <c r="EJ374" s="17">
        <v>0</v>
      </c>
      <c r="EK374" s="17">
        <v>0</v>
      </c>
      <c r="EL374" s="17">
        <v>0</v>
      </c>
      <c r="EM374" s="17">
        <v>0</v>
      </c>
      <c r="EN374" s="17">
        <v>0</v>
      </c>
      <c r="EO374" s="17">
        <v>0</v>
      </c>
      <c r="EP374" s="17">
        <v>0</v>
      </c>
      <c r="EQ374" s="17">
        <v>0</v>
      </c>
      <c r="ER374" s="17">
        <v>0</v>
      </c>
      <c r="ES374" s="17">
        <v>0</v>
      </c>
      <c r="ET374" s="17">
        <v>0</v>
      </c>
      <c r="EU374" s="17">
        <v>0</v>
      </c>
      <c r="EV374" s="17">
        <v>0</v>
      </c>
      <c r="EW374" s="17">
        <v>0</v>
      </c>
      <c r="EX374" s="17">
        <v>0</v>
      </c>
      <c r="EY374" s="17">
        <v>0</v>
      </c>
      <c r="EZ374" s="17">
        <v>0</v>
      </c>
      <c r="FA374" s="17">
        <v>0</v>
      </c>
      <c r="FB374" s="17">
        <v>0</v>
      </c>
      <c r="FC374" s="17">
        <v>0</v>
      </c>
      <c r="FD374" s="17">
        <v>0</v>
      </c>
      <c r="FE374" s="17">
        <v>0</v>
      </c>
      <c r="FF374" s="17">
        <v>0</v>
      </c>
      <c r="FG374" s="17">
        <v>0</v>
      </c>
      <c r="FH374" s="17">
        <v>0</v>
      </c>
      <c r="FI374" s="17">
        <v>0</v>
      </c>
      <c r="FJ374" s="17">
        <v>0</v>
      </c>
      <c r="FK374" s="17">
        <v>0</v>
      </c>
      <c r="FL374" s="17">
        <v>0</v>
      </c>
      <c r="FM374" s="17">
        <v>0</v>
      </c>
      <c r="FN374" s="17">
        <v>0</v>
      </c>
      <c r="FO374" s="17">
        <v>0</v>
      </c>
      <c r="FP374" s="17">
        <v>0</v>
      </c>
      <c r="FQ374" s="17">
        <v>0</v>
      </c>
      <c r="FR374" s="17">
        <v>0</v>
      </c>
      <c r="FS374" s="17">
        <v>0</v>
      </c>
      <c r="FT374" s="17">
        <v>0</v>
      </c>
      <c r="FU374" s="17">
        <v>0</v>
      </c>
      <c r="FV374" s="17">
        <v>0</v>
      </c>
      <c r="FW374" s="17">
        <v>0</v>
      </c>
      <c r="FX374" s="17">
        <v>0</v>
      </c>
      <c r="FY374" s="17">
        <v>0</v>
      </c>
      <c r="FZ374" s="17">
        <v>0</v>
      </c>
      <c r="GA374" s="17">
        <v>0</v>
      </c>
    </row>
    <row r="375" spans="2:183">
      <c r="B375" s="96" t="s">
        <v>97</v>
      </c>
      <c r="C375" s="166" t="s">
        <v>47</v>
      </c>
      <c r="D375" s="178">
        <v>0</v>
      </c>
      <c r="E375" s="179">
        <v>0</v>
      </c>
      <c r="F375" s="179">
        <v>0</v>
      </c>
      <c r="G375" s="179">
        <v>0</v>
      </c>
      <c r="H375" s="179">
        <v>0</v>
      </c>
      <c r="I375" s="179">
        <v>0</v>
      </c>
      <c r="J375" s="179">
        <v>0</v>
      </c>
      <c r="K375" s="179">
        <v>0</v>
      </c>
      <c r="L375" s="179">
        <v>0</v>
      </c>
      <c r="M375" s="179">
        <v>0</v>
      </c>
      <c r="N375" s="179">
        <v>0</v>
      </c>
      <c r="O375" s="179">
        <v>0</v>
      </c>
      <c r="P375" s="179">
        <v>0</v>
      </c>
      <c r="Q375" s="179">
        <v>0</v>
      </c>
      <c r="R375" s="179">
        <v>0</v>
      </c>
      <c r="S375" s="179">
        <v>0</v>
      </c>
      <c r="T375" s="179">
        <v>0</v>
      </c>
      <c r="U375" s="179">
        <v>0</v>
      </c>
      <c r="V375" s="179">
        <v>0</v>
      </c>
      <c r="W375" s="179">
        <v>0</v>
      </c>
      <c r="X375" s="179">
        <v>0</v>
      </c>
      <c r="Y375" s="179">
        <v>0</v>
      </c>
      <c r="Z375" s="179">
        <v>0</v>
      </c>
      <c r="AA375" s="179">
        <v>0</v>
      </c>
      <c r="AB375" s="179">
        <v>0</v>
      </c>
      <c r="AC375" s="179">
        <v>0</v>
      </c>
      <c r="AD375" s="179">
        <v>0</v>
      </c>
      <c r="AE375" s="179">
        <v>0</v>
      </c>
      <c r="AF375" s="179">
        <v>0</v>
      </c>
      <c r="AG375" s="179">
        <v>0</v>
      </c>
      <c r="AH375" s="179">
        <v>0</v>
      </c>
      <c r="AI375" s="179">
        <v>0</v>
      </c>
      <c r="AJ375" s="179">
        <v>0</v>
      </c>
      <c r="AK375" s="179">
        <v>0</v>
      </c>
      <c r="AL375" s="179">
        <v>0</v>
      </c>
      <c r="AM375" s="179">
        <v>0</v>
      </c>
      <c r="AN375" s="179">
        <v>0</v>
      </c>
      <c r="AO375" s="179">
        <v>0</v>
      </c>
      <c r="AP375" s="179">
        <v>0</v>
      </c>
      <c r="AQ375" s="179">
        <v>0</v>
      </c>
      <c r="AR375" s="179">
        <v>0</v>
      </c>
      <c r="AS375" s="179">
        <v>0</v>
      </c>
      <c r="AT375" s="179">
        <v>0</v>
      </c>
      <c r="AU375" s="179">
        <v>0</v>
      </c>
      <c r="AV375" s="179">
        <v>0</v>
      </c>
      <c r="AW375" s="179">
        <v>0</v>
      </c>
      <c r="AX375" s="179">
        <v>0</v>
      </c>
      <c r="AY375" s="179">
        <v>0</v>
      </c>
      <c r="AZ375" s="179">
        <v>0</v>
      </c>
      <c r="BA375" s="179">
        <v>0</v>
      </c>
      <c r="BB375" s="179">
        <v>0</v>
      </c>
      <c r="BC375" s="179">
        <v>0</v>
      </c>
      <c r="BD375" s="179">
        <v>0</v>
      </c>
      <c r="BE375" s="179">
        <v>0</v>
      </c>
      <c r="BF375" s="179">
        <v>0</v>
      </c>
      <c r="BG375" s="179">
        <v>0</v>
      </c>
      <c r="BH375" s="179">
        <v>0</v>
      </c>
      <c r="BI375" s="179">
        <v>0</v>
      </c>
      <c r="BJ375" s="179">
        <v>0</v>
      </c>
      <c r="BK375" s="179">
        <v>0</v>
      </c>
      <c r="BL375" s="179">
        <v>0</v>
      </c>
      <c r="BM375" s="179">
        <v>0</v>
      </c>
      <c r="BN375" s="179">
        <v>0</v>
      </c>
      <c r="BO375" s="179">
        <v>0</v>
      </c>
      <c r="BP375" s="179">
        <v>0</v>
      </c>
      <c r="BQ375" s="179">
        <v>0</v>
      </c>
      <c r="BR375" s="179">
        <v>0</v>
      </c>
      <c r="BS375" s="179">
        <v>0</v>
      </c>
      <c r="BT375" s="179">
        <v>0</v>
      </c>
      <c r="BU375" s="179">
        <v>0</v>
      </c>
      <c r="BV375" s="179">
        <v>0</v>
      </c>
      <c r="BW375" s="179">
        <v>0</v>
      </c>
      <c r="BX375" s="179">
        <v>0</v>
      </c>
      <c r="BY375" s="179">
        <v>0</v>
      </c>
      <c r="BZ375" s="179">
        <v>0</v>
      </c>
      <c r="CA375" s="179">
        <v>0</v>
      </c>
      <c r="CB375" s="179">
        <v>0</v>
      </c>
      <c r="CC375" s="179">
        <v>0</v>
      </c>
      <c r="CD375" s="179">
        <v>0</v>
      </c>
      <c r="CE375" s="179">
        <v>0</v>
      </c>
      <c r="CF375" s="179">
        <v>0</v>
      </c>
      <c r="CG375" s="179">
        <v>0</v>
      </c>
      <c r="CH375" s="179">
        <v>0</v>
      </c>
      <c r="CI375" s="179">
        <v>0</v>
      </c>
      <c r="CJ375" s="179">
        <v>0</v>
      </c>
      <c r="CK375" s="179">
        <v>0</v>
      </c>
      <c r="CL375" s="179">
        <v>0</v>
      </c>
      <c r="CM375" s="179">
        <v>0</v>
      </c>
      <c r="CN375" s="179">
        <v>0</v>
      </c>
      <c r="CO375" s="179">
        <v>0</v>
      </c>
      <c r="CP375" s="179">
        <v>0</v>
      </c>
      <c r="CQ375" s="179">
        <v>0</v>
      </c>
      <c r="CR375" s="179">
        <v>0</v>
      </c>
      <c r="CS375" s="179">
        <v>0</v>
      </c>
      <c r="CT375" s="179">
        <v>0</v>
      </c>
      <c r="CU375" s="179">
        <v>0</v>
      </c>
      <c r="CV375" s="179">
        <v>0</v>
      </c>
      <c r="CW375" s="179">
        <v>0</v>
      </c>
      <c r="CX375" s="179">
        <v>0</v>
      </c>
      <c r="CY375" s="179">
        <v>0</v>
      </c>
      <c r="CZ375" s="179">
        <v>0</v>
      </c>
      <c r="DA375" s="179">
        <v>0</v>
      </c>
      <c r="DB375" s="179">
        <v>0</v>
      </c>
      <c r="DC375" s="179">
        <v>0</v>
      </c>
      <c r="DD375" s="179">
        <v>0</v>
      </c>
      <c r="DE375" s="179">
        <v>0</v>
      </c>
      <c r="DF375" s="179">
        <v>0</v>
      </c>
      <c r="DG375" s="179">
        <v>0</v>
      </c>
      <c r="DH375" s="179">
        <v>0</v>
      </c>
      <c r="DI375" s="179">
        <v>0</v>
      </c>
      <c r="DJ375" s="179">
        <v>0</v>
      </c>
      <c r="DK375" s="179">
        <v>0</v>
      </c>
      <c r="DL375" s="179">
        <v>0</v>
      </c>
      <c r="DM375" s="179">
        <v>0</v>
      </c>
      <c r="DN375" s="179">
        <v>0</v>
      </c>
      <c r="DO375" s="179">
        <v>0</v>
      </c>
      <c r="DP375" s="179">
        <v>0</v>
      </c>
      <c r="DQ375" s="179">
        <v>0</v>
      </c>
      <c r="DR375" s="179">
        <v>0</v>
      </c>
      <c r="DS375" s="179">
        <v>0</v>
      </c>
      <c r="DT375" s="179">
        <v>0</v>
      </c>
      <c r="DU375" s="179">
        <v>0</v>
      </c>
      <c r="DV375" s="179">
        <v>0</v>
      </c>
      <c r="DW375" s="179">
        <v>0</v>
      </c>
      <c r="DX375" s="179">
        <v>0</v>
      </c>
      <c r="DY375" s="179">
        <v>0</v>
      </c>
      <c r="DZ375" s="179">
        <v>0</v>
      </c>
      <c r="EA375" s="179">
        <v>0</v>
      </c>
      <c r="EB375" s="179">
        <v>0</v>
      </c>
      <c r="EC375" s="179">
        <v>0</v>
      </c>
      <c r="ED375" s="179">
        <v>0</v>
      </c>
      <c r="EE375" s="179">
        <v>0</v>
      </c>
      <c r="EF375" s="179">
        <v>0</v>
      </c>
      <c r="EG375" s="179">
        <v>0</v>
      </c>
      <c r="EH375" s="179">
        <v>0</v>
      </c>
      <c r="EI375" s="179">
        <v>0</v>
      </c>
      <c r="EJ375" s="179">
        <v>0</v>
      </c>
      <c r="EK375" s="179">
        <v>0</v>
      </c>
      <c r="EL375" s="179">
        <v>0</v>
      </c>
      <c r="EM375" s="179">
        <v>0</v>
      </c>
      <c r="EN375" s="179">
        <v>0</v>
      </c>
      <c r="EO375" s="179">
        <v>0</v>
      </c>
      <c r="EP375" s="179">
        <v>0</v>
      </c>
      <c r="EQ375" s="179">
        <v>0</v>
      </c>
      <c r="ER375" s="179">
        <v>0</v>
      </c>
      <c r="ES375" s="179">
        <v>0</v>
      </c>
      <c r="ET375" s="179">
        <v>0</v>
      </c>
      <c r="EU375" s="179">
        <v>0</v>
      </c>
      <c r="EV375" s="179">
        <v>0</v>
      </c>
      <c r="EW375" s="179">
        <v>0</v>
      </c>
      <c r="EX375" s="179">
        <v>0</v>
      </c>
      <c r="EY375" s="179">
        <v>0</v>
      </c>
      <c r="EZ375" s="179">
        <v>0</v>
      </c>
      <c r="FA375" s="179">
        <v>0</v>
      </c>
      <c r="FB375" s="179">
        <v>0</v>
      </c>
      <c r="FC375" s="179">
        <v>0</v>
      </c>
      <c r="FD375" s="179">
        <v>0</v>
      </c>
      <c r="FE375" s="179">
        <v>0</v>
      </c>
      <c r="FF375" s="179">
        <v>0</v>
      </c>
      <c r="FG375" s="179">
        <v>0</v>
      </c>
      <c r="FH375" s="179">
        <v>0</v>
      </c>
      <c r="FI375" s="179">
        <v>0</v>
      </c>
      <c r="FJ375" s="179">
        <v>0</v>
      </c>
      <c r="FK375" s="179">
        <v>0</v>
      </c>
      <c r="FL375" s="179">
        <v>0</v>
      </c>
      <c r="FM375" s="179">
        <v>0</v>
      </c>
      <c r="FN375" s="179">
        <v>0</v>
      </c>
      <c r="FO375" s="179">
        <v>0</v>
      </c>
      <c r="FP375" s="179">
        <v>0</v>
      </c>
      <c r="FQ375" s="179">
        <v>0</v>
      </c>
      <c r="FR375" s="179">
        <v>0</v>
      </c>
      <c r="FS375" s="179">
        <v>0</v>
      </c>
      <c r="FT375" s="179">
        <v>0</v>
      </c>
      <c r="FU375" s="179">
        <v>0</v>
      </c>
      <c r="FV375" s="179">
        <v>0</v>
      </c>
      <c r="FW375" s="179">
        <v>0</v>
      </c>
      <c r="FX375" s="179">
        <v>0</v>
      </c>
      <c r="FY375" s="179">
        <v>0</v>
      </c>
      <c r="FZ375" s="179">
        <v>0</v>
      </c>
      <c r="GA375" s="179">
        <v>0</v>
      </c>
    </row>
    <row r="376" spans="2:183">
      <c r="B376" s="180" t="s">
        <v>97</v>
      </c>
      <c r="C376" s="181" t="s">
        <v>48</v>
      </c>
      <c r="D376" s="94">
        <v>0</v>
      </c>
      <c r="E376" s="95">
        <v>0</v>
      </c>
      <c r="F376" s="95">
        <v>0</v>
      </c>
      <c r="G376" s="95">
        <v>0</v>
      </c>
      <c r="H376" s="95">
        <v>0</v>
      </c>
      <c r="I376" s="95">
        <v>0</v>
      </c>
      <c r="J376" s="95">
        <v>0</v>
      </c>
      <c r="K376" s="95">
        <v>0</v>
      </c>
      <c r="L376" s="95">
        <v>0</v>
      </c>
      <c r="M376" s="95">
        <v>0</v>
      </c>
      <c r="N376" s="95">
        <v>0</v>
      </c>
      <c r="O376" s="95">
        <v>0</v>
      </c>
      <c r="P376" s="95">
        <v>0</v>
      </c>
      <c r="Q376" s="95">
        <v>0</v>
      </c>
      <c r="R376" s="95">
        <v>0</v>
      </c>
      <c r="S376" s="95">
        <v>0</v>
      </c>
      <c r="T376" s="95">
        <v>0</v>
      </c>
      <c r="U376" s="95">
        <v>0</v>
      </c>
      <c r="V376" s="95">
        <v>0</v>
      </c>
      <c r="W376" s="95">
        <v>0</v>
      </c>
      <c r="X376" s="95">
        <v>0</v>
      </c>
      <c r="Y376" s="95">
        <v>0</v>
      </c>
      <c r="Z376" s="95">
        <v>0</v>
      </c>
      <c r="AA376" s="95">
        <v>0</v>
      </c>
      <c r="AB376" s="95">
        <v>0</v>
      </c>
      <c r="AC376" s="95">
        <v>0</v>
      </c>
      <c r="AD376" s="95">
        <v>0</v>
      </c>
      <c r="AE376" s="95">
        <v>0</v>
      </c>
      <c r="AF376" s="95">
        <v>0</v>
      </c>
      <c r="AG376" s="95">
        <v>0</v>
      </c>
      <c r="AH376" s="95">
        <v>0</v>
      </c>
      <c r="AI376" s="95">
        <v>0</v>
      </c>
      <c r="AJ376" s="95">
        <v>0</v>
      </c>
      <c r="AK376" s="95">
        <v>0</v>
      </c>
      <c r="AL376" s="95">
        <v>0</v>
      </c>
      <c r="AM376" s="95">
        <v>0</v>
      </c>
      <c r="AN376" s="95">
        <v>0</v>
      </c>
      <c r="AO376" s="95">
        <v>0</v>
      </c>
      <c r="AP376" s="95">
        <v>0</v>
      </c>
      <c r="AQ376" s="95">
        <v>0</v>
      </c>
      <c r="AR376" s="95">
        <v>0</v>
      </c>
      <c r="AS376" s="95">
        <v>0</v>
      </c>
      <c r="AT376" s="95">
        <v>0</v>
      </c>
      <c r="AU376" s="95">
        <v>0</v>
      </c>
      <c r="AV376" s="95">
        <v>0</v>
      </c>
      <c r="AW376" s="95">
        <v>0</v>
      </c>
      <c r="AX376" s="95">
        <v>0</v>
      </c>
      <c r="AY376" s="95">
        <v>0</v>
      </c>
      <c r="AZ376" s="95">
        <v>0</v>
      </c>
      <c r="BA376" s="95">
        <v>0</v>
      </c>
      <c r="BB376" s="95">
        <v>0</v>
      </c>
      <c r="BC376" s="95">
        <v>0</v>
      </c>
      <c r="BD376" s="95">
        <v>0</v>
      </c>
      <c r="BE376" s="95">
        <v>0</v>
      </c>
      <c r="BF376" s="95">
        <v>0</v>
      </c>
      <c r="BG376" s="95">
        <v>0</v>
      </c>
      <c r="BH376" s="95">
        <v>0</v>
      </c>
      <c r="BI376" s="95">
        <v>0</v>
      </c>
      <c r="BJ376" s="95">
        <v>0</v>
      </c>
      <c r="BK376" s="95">
        <v>0</v>
      </c>
      <c r="BL376" s="95">
        <v>0</v>
      </c>
      <c r="BM376" s="95">
        <v>0</v>
      </c>
      <c r="BN376" s="95">
        <v>0</v>
      </c>
      <c r="BO376" s="95">
        <v>0</v>
      </c>
      <c r="BP376" s="95">
        <v>0</v>
      </c>
      <c r="BQ376" s="95">
        <v>0</v>
      </c>
      <c r="BR376" s="95">
        <v>0</v>
      </c>
      <c r="BS376" s="95">
        <v>0</v>
      </c>
      <c r="BT376" s="95">
        <v>0</v>
      </c>
      <c r="BU376" s="95">
        <v>0</v>
      </c>
      <c r="BV376" s="95">
        <v>0</v>
      </c>
      <c r="BW376" s="95">
        <v>0</v>
      </c>
      <c r="BX376" s="95">
        <v>0</v>
      </c>
      <c r="BY376" s="95">
        <v>0</v>
      </c>
      <c r="BZ376" s="95">
        <v>0</v>
      </c>
      <c r="CA376" s="95">
        <v>0</v>
      </c>
      <c r="CB376" s="95">
        <v>0</v>
      </c>
      <c r="CC376" s="95">
        <v>0</v>
      </c>
      <c r="CD376" s="95">
        <v>0</v>
      </c>
      <c r="CE376" s="95">
        <v>0</v>
      </c>
      <c r="CF376" s="95">
        <v>0</v>
      </c>
      <c r="CG376" s="95">
        <v>0</v>
      </c>
      <c r="CH376" s="95">
        <v>0</v>
      </c>
      <c r="CI376" s="95">
        <v>0</v>
      </c>
      <c r="CJ376" s="95">
        <v>0</v>
      </c>
      <c r="CK376" s="95">
        <v>0</v>
      </c>
      <c r="CL376" s="95">
        <v>0</v>
      </c>
      <c r="CM376" s="95">
        <v>0</v>
      </c>
      <c r="CN376" s="95">
        <v>0</v>
      </c>
      <c r="CO376" s="95">
        <v>0</v>
      </c>
      <c r="CP376" s="95">
        <v>0</v>
      </c>
      <c r="CQ376" s="95">
        <v>0</v>
      </c>
      <c r="CR376" s="95">
        <v>0</v>
      </c>
      <c r="CS376" s="95">
        <v>0</v>
      </c>
      <c r="CT376" s="95">
        <v>0</v>
      </c>
      <c r="CU376" s="95">
        <v>0</v>
      </c>
      <c r="CV376" s="95">
        <v>0</v>
      </c>
      <c r="CW376" s="95">
        <v>0</v>
      </c>
      <c r="CX376" s="95">
        <v>0</v>
      </c>
      <c r="CY376" s="95">
        <v>0</v>
      </c>
      <c r="CZ376" s="95">
        <v>0</v>
      </c>
      <c r="DA376" s="95">
        <v>0</v>
      </c>
      <c r="DB376" s="95">
        <v>0</v>
      </c>
      <c r="DC376" s="95">
        <v>0</v>
      </c>
      <c r="DD376" s="95">
        <v>0</v>
      </c>
      <c r="DE376" s="95">
        <v>0</v>
      </c>
      <c r="DF376" s="95">
        <v>0</v>
      </c>
      <c r="DG376" s="95">
        <v>0</v>
      </c>
      <c r="DH376" s="95">
        <v>0</v>
      </c>
      <c r="DI376" s="95">
        <v>0</v>
      </c>
      <c r="DJ376" s="95">
        <v>0</v>
      </c>
      <c r="DK376" s="95">
        <v>0</v>
      </c>
      <c r="DL376" s="95">
        <v>0</v>
      </c>
      <c r="DM376" s="95">
        <v>0</v>
      </c>
      <c r="DN376" s="95">
        <v>0</v>
      </c>
      <c r="DO376" s="95">
        <v>0</v>
      </c>
      <c r="DP376" s="95">
        <v>0</v>
      </c>
      <c r="DQ376" s="95">
        <v>0</v>
      </c>
      <c r="DR376" s="95">
        <v>0</v>
      </c>
      <c r="DS376" s="95">
        <v>0</v>
      </c>
      <c r="DT376" s="95">
        <v>0</v>
      </c>
      <c r="DU376" s="95">
        <v>0</v>
      </c>
      <c r="DV376" s="95">
        <v>0</v>
      </c>
      <c r="DW376" s="95">
        <v>0</v>
      </c>
      <c r="DX376" s="95">
        <v>0</v>
      </c>
      <c r="DY376" s="95">
        <v>0</v>
      </c>
      <c r="DZ376" s="95">
        <v>0</v>
      </c>
      <c r="EA376" s="95">
        <v>0</v>
      </c>
      <c r="EB376" s="95">
        <v>0</v>
      </c>
      <c r="EC376" s="95">
        <v>0</v>
      </c>
      <c r="ED376" s="95">
        <v>0</v>
      </c>
      <c r="EE376" s="95">
        <v>0</v>
      </c>
      <c r="EF376" s="95">
        <v>0</v>
      </c>
      <c r="EG376" s="95">
        <v>0</v>
      </c>
      <c r="EH376" s="95">
        <v>0</v>
      </c>
      <c r="EI376" s="95">
        <v>0</v>
      </c>
      <c r="EJ376" s="95">
        <v>0</v>
      </c>
      <c r="EK376" s="95">
        <v>0</v>
      </c>
      <c r="EL376" s="95">
        <v>0</v>
      </c>
      <c r="EM376" s="95">
        <v>0</v>
      </c>
      <c r="EN376" s="95">
        <v>0</v>
      </c>
      <c r="EO376" s="95">
        <v>0</v>
      </c>
      <c r="EP376" s="95">
        <v>0</v>
      </c>
      <c r="EQ376" s="95">
        <v>0</v>
      </c>
      <c r="ER376" s="95">
        <v>0</v>
      </c>
      <c r="ES376" s="95">
        <v>0</v>
      </c>
      <c r="ET376" s="95">
        <v>0</v>
      </c>
      <c r="EU376" s="95">
        <v>0</v>
      </c>
      <c r="EV376" s="95">
        <v>0</v>
      </c>
      <c r="EW376" s="95">
        <v>0</v>
      </c>
      <c r="EX376" s="95">
        <v>0</v>
      </c>
      <c r="EY376" s="95">
        <v>0</v>
      </c>
      <c r="EZ376" s="95">
        <v>0</v>
      </c>
      <c r="FA376" s="95">
        <v>0</v>
      </c>
      <c r="FB376" s="95">
        <v>0</v>
      </c>
      <c r="FC376" s="95">
        <v>0</v>
      </c>
      <c r="FD376" s="95">
        <v>0</v>
      </c>
      <c r="FE376" s="95">
        <v>0</v>
      </c>
      <c r="FF376" s="95">
        <v>0</v>
      </c>
      <c r="FG376" s="95">
        <v>0</v>
      </c>
      <c r="FH376" s="95">
        <v>0</v>
      </c>
      <c r="FI376" s="95">
        <v>0</v>
      </c>
      <c r="FJ376" s="95">
        <v>0</v>
      </c>
      <c r="FK376" s="95">
        <v>0</v>
      </c>
      <c r="FL376" s="95">
        <v>0</v>
      </c>
      <c r="FM376" s="95">
        <v>0</v>
      </c>
      <c r="FN376" s="95">
        <v>0</v>
      </c>
      <c r="FO376" s="95">
        <v>0</v>
      </c>
      <c r="FP376" s="95">
        <v>0</v>
      </c>
      <c r="FQ376" s="95">
        <v>0</v>
      </c>
      <c r="FR376" s="95">
        <v>0</v>
      </c>
      <c r="FS376" s="95">
        <v>0</v>
      </c>
      <c r="FT376" s="95">
        <v>0</v>
      </c>
      <c r="FU376" s="95">
        <v>0</v>
      </c>
      <c r="FV376" s="95">
        <v>0</v>
      </c>
      <c r="FW376" s="95">
        <v>0</v>
      </c>
      <c r="FX376" s="95">
        <v>0</v>
      </c>
      <c r="FY376" s="95">
        <v>0</v>
      </c>
      <c r="FZ376" s="95">
        <v>0</v>
      </c>
      <c r="GA376" s="95">
        <v>0</v>
      </c>
    </row>
    <row r="377" spans="2:183">
      <c r="B377" s="44" t="s">
        <v>97</v>
      </c>
      <c r="C377" s="655" t="s">
        <v>232</v>
      </c>
      <c r="D377" s="182">
        <v>0</v>
      </c>
      <c r="E377" s="182">
        <v>0</v>
      </c>
      <c r="F377" s="182">
        <v>0</v>
      </c>
      <c r="G377" s="182">
        <v>0</v>
      </c>
      <c r="H377" s="182">
        <v>0</v>
      </c>
      <c r="I377" s="182">
        <v>0</v>
      </c>
      <c r="J377" s="182">
        <v>0</v>
      </c>
      <c r="K377" s="182">
        <v>0</v>
      </c>
      <c r="L377" s="182">
        <v>0</v>
      </c>
      <c r="M377" s="182">
        <v>0</v>
      </c>
      <c r="N377" s="182">
        <v>0</v>
      </c>
      <c r="O377" s="182">
        <v>0</v>
      </c>
      <c r="P377" s="182">
        <v>0</v>
      </c>
      <c r="Q377" s="182">
        <v>0</v>
      </c>
      <c r="R377" s="182">
        <v>0</v>
      </c>
      <c r="S377" s="182">
        <v>0</v>
      </c>
      <c r="T377" s="182">
        <v>0</v>
      </c>
      <c r="U377" s="182">
        <v>0</v>
      </c>
      <c r="V377" s="182">
        <v>0</v>
      </c>
      <c r="W377" s="182">
        <v>0</v>
      </c>
      <c r="X377" s="182">
        <v>0</v>
      </c>
      <c r="Y377" s="182">
        <v>0</v>
      </c>
      <c r="Z377" s="182">
        <v>0</v>
      </c>
      <c r="AA377" s="182">
        <v>0</v>
      </c>
      <c r="AB377" s="182">
        <v>0</v>
      </c>
      <c r="AC377" s="182">
        <v>0</v>
      </c>
      <c r="AD377" s="182">
        <v>0</v>
      </c>
      <c r="AE377" s="182">
        <v>0</v>
      </c>
      <c r="AF377" s="182">
        <v>0</v>
      </c>
      <c r="AG377" s="182">
        <v>0</v>
      </c>
      <c r="AH377" s="182">
        <v>0</v>
      </c>
      <c r="AI377" s="182">
        <v>0</v>
      </c>
      <c r="AJ377" s="182">
        <v>0</v>
      </c>
      <c r="AK377" s="182">
        <v>0</v>
      </c>
      <c r="AL377" s="182">
        <v>0</v>
      </c>
      <c r="AM377" s="182">
        <v>0</v>
      </c>
      <c r="AN377" s="182">
        <v>0</v>
      </c>
      <c r="AO377" s="182">
        <v>0</v>
      </c>
      <c r="AP377" s="182">
        <v>0</v>
      </c>
      <c r="AQ377" s="182">
        <v>0</v>
      </c>
      <c r="AR377" s="182">
        <v>0</v>
      </c>
      <c r="AS377" s="182">
        <v>0</v>
      </c>
      <c r="AT377" s="182">
        <v>0</v>
      </c>
      <c r="AU377" s="182">
        <v>0</v>
      </c>
      <c r="AV377" s="182">
        <v>0</v>
      </c>
      <c r="AW377" s="182">
        <v>0</v>
      </c>
      <c r="AX377" s="182">
        <v>0</v>
      </c>
      <c r="AY377" s="182">
        <v>0</v>
      </c>
      <c r="AZ377" s="182">
        <v>0</v>
      </c>
      <c r="BA377" s="182">
        <v>0</v>
      </c>
      <c r="BB377" s="182">
        <v>0</v>
      </c>
      <c r="BC377" s="182">
        <v>0</v>
      </c>
      <c r="BD377" s="182">
        <v>0</v>
      </c>
      <c r="BE377" s="182">
        <v>0</v>
      </c>
      <c r="BF377" s="182">
        <v>0</v>
      </c>
      <c r="BG377" s="182">
        <v>0</v>
      </c>
      <c r="BH377" s="182">
        <v>0</v>
      </c>
      <c r="BI377" s="182">
        <v>0</v>
      </c>
      <c r="BJ377" s="182">
        <v>0</v>
      </c>
      <c r="BK377" s="182">
        <v>0</v>
      </c>
      <c r="BL377" s="182">
        <v>0</v>
      </c>
      <c r="BM377" s="182">
        <v>0</v>
      </c>
      <c r="BN377" s="182">
        <v>0</v>
      </c>
      <c r="BO377" s="182">
        <v>0</v>
      </c>
      <c r="BP377" s="182">
        <v>0</v>
      </c>
      <c r="BQ377" s="182">
        <v>0</v>
      </c>
      <c r="BR377" s="182">
        <v>0</v>
      </c>
      <c r="BS377" s="182">
        <v>0</v>
      </c>
      <c r="BT377" s="182">
        <v>0</v>
      </c>
      <c r="BU377" s="182">
        <v>0</v>
      </c>
      <c r="BV377" s="182">
        <v>0</v>
      </c>
      <c r="BW377" s="182">
        <v>0</v>
      </c>
      <c r="BX377" s="182">
        <v>0</v>
      </c>
      <c r="BY377" s="182">
        <v>0</v>
      </c>
      <c r="BZ377" s="182">
        <v>0</v>
      </c>
      <c r="CA377" s="182">
        <v>0</v>
      </c>
      <c r="CB377" s="182">
        <v>0</v>
      </c>
      <c r="CC377" s="182">
        <v>0</v>
      </c>
      <c r="CD377" s="182">
        <v>0</v>
      </c>
      <c r="CE377" s="182">
        <v>0</v>
      </c>
      <c r="CF377" s="182">
        <v>0</v>
      </c>
      <c r="CG377" s="182">
        <v>0</v>
      </c>
      <c r="CH377" s="182">
        <v>0</v>
      </c>
      <c r="CI377" s="182">
        <v>0</v>
      </c>
      <c r="CJ377" s="182">
        <v>0</v>
      </c>
      <c r="CK377" s="182">
        <v>0</v>
      </c>
      <c r="CL377" s="182">
        <v>0</v>
      </c>
      <c r="CM377" s="182">
        <v>0</v>
      </c>
      <c r="CN377" s="182">
        <v>0</v>
      </c>
      <c r="CO377" s="182">
        <v>0</v>
      </c>
      <c r="CP377" s="182">
        <v>0</v>
      </c>
      <c r="CQ377" s="182">
        <v>0</v>
      </c>
      <c r="CR377" s="182">
        <v>0</v>
      </c>
      <c r="CS377" s="182">
        <v>0</v>
      </c>
      <c r="CT377" s="182">
        <v>0</v>
      </c>
      <c r="CU377" s="182">
        <v>0</v>
      </c>
      <c r="CV377" s="182">
        <v>0</v>
      </c>
      <c r="CW377" s="182">
        <v>0</v>
      </c>
      <c r="CX377" s="182">
        <v>0</v>
      </c>
      <c r="CY377" s="182">
        <v>0</v>
      </c>
      <c r="CZ377" s="182">
        <v>0</v>
      </c>
      <c r="DA377" s="182">
        <v>0</v>
      </c>
      <c r="DB377" s="182">
        <v>0</v>
      </c>
      <c r="DC377" s="182">
        <v>0</v>
      </c>
      <c r="DD377" s="182">
        <v>0</v>
      </c>
      <c r="DE377" s="182">
        <v>0</v>
      </c>
      <c r="DF377" s="182">
        <v>0</v>
      </c>
      <c r="DG377" s="182">
        <v>0</v>
      </c>
      <c r="DH377" s="182">
        <v>0</v>
      </c>
      <c r="DI377" s="182">
        <v>0</v>
      </c>
      <c r="DJ377" s="182">
        <v>0</v>
      </c>
      <c r="DK377" s="182">
        <v>0</v>
      </c>
      <c r="DL377" s="182">
        <v>0</v>
      </c>
      <c r="DM377" s="182">
        <v>0</v>
      </c>
      <c r="DN377" s="182">
        <v>0</v>
      </c>
      <c r="DO377" s="182">
        <v>0</v>
      </c>
      <c r="DP377" s="182">
        <v>0</v>
      </c>
      <c r="DQ377" s="182">
        <v>0</v>
      </c>
      <c r="DR377" s="182">
        <v>0</v>
      </c>
      <c r="DS377" s="182">
        <v>0</v>
      </c>
      <c r="DT377" s="182">
        <v>0</v>
      </c>
      <c r="DU377" s="182">
        <v>0</v>
      </c>
      <c r="DV377" s="182">
        <v>0</v>
      </c>
      <c r="DW377" s="182">
        <v>0</v>
      </c>
      <c r="DX377" s="182">
        <v>0</v>
      </c>
      <c r="DY377" s="182">
        <v>0</v>
      </c>
      <c r="DZ377" s="182">
        <v>0</v>
      </c>
      <c r="EA377" s="182">
        <v>0</v>
      </c>
      <c r="EB377" s="182">
        <v>0</v>
      </c>
      <c r="EC377" s="182">
        <v>0</v>
      </c>
      <c r="ED377" s="182">
        <v>0</v>
      </c>
      <c r="EE377" s="182">
        <v>0</v>
      </c>
      <c r="EF377" s="182">
        <v>0</v>
      </c>
      <c r="EG377" s="182">
        <v>0</v>
      </c>
      <c r="EH377" s="182">
        <v>0</v>
      </c>
      <c r="EI377" s="182">
        <v>0</v>
      </c>
      <c r="EJ377" s="182">
        <v>0</v>
      </c>
      <c r="EK377" s="182">
        <v>0</v>
      </c>
      <c r="EL377" s="182">
        <v>0</v>
      </c>
      <c r="EM377" s="182">
        <v>0</v>
      </c>
      <c r="EN377" s="182">
        <v>0</v>
      </c>
      <c r="EO377" s="182">
        <v>0</v>
      </c>
      <c r="EP377" s="182">
        <v>0</v>
      </c>
      <c r="EQ377" s="182">
        <v>0</v>
      </c>
      <c r="ER377" s="182">
        <v>0</v>
      </c>
      <c r="ES377" s="182">
        <v>0</v>
      </c>
      <c r="ET377" s="182">
        <v>0</v>
      </c>
      <c r="EU377" s="182">
        <v>0</v>
      </c>
      <c r="EV377" s="182">
        <v>0</v>
      </c>
      <c r="EW377" s="182">
        <v>0</v>
      </c>
      <c r="EX377" s="182">
        <v>0</v>
      </c>
      <c r="EY377" s="182">
        <v>0</v>
      </c>
      <c r="EZ377" s="182">
        <v>0</v>
      </c>
      <c r="FA377" s="182">
        <v>0</v>
      </c>
      <c r="FB377" s="182">
        <v>0</v>
      </c>
      <c r="FC377" s="182">
        <v>0</v>
      </c>
      <c r="FD377" s="182">
        <v>0</v>
      </c>
      <c r="FE377" s="182">
        <v>0</v>
      </c>
      <c r="FF377" s="182">
        <v>0</v>
      </c>
      <c r="FG377" s="182">
        <v>0</v>
      </c>
      <c r="FH377" s="182">
        <v>0</v>
      </c>
      <c r="FI377" s="182">
        <v>0</v>
      </c>
      <c r="FJ377" s="182">
        <v>0</v>
      </c>
      <c r="FK377" s="182">
        <v>0</v>
      </c>
      <c r="FL377" s="182">
        <v>0</v>
      </c>
      <c r="FM377" s="182">
        <v>0</v>
      </c>
      <c r="FN377" s="182">
        <v>0</v>
      </c>
      <c r="FO377" s="182">
        <v>0</v>
      </c>
      <c r="FP377" s="182">
        <v>0</v>
      </c>
      <c r="FQ377" s="182">
        <v>0</v>
      </c>
      <c r="FR377" s="182">
        <v>0</v>
      </c>
      <c r="FS377" s="182">
        <v>0</v>
      </c>
      <c r="FT377" s="182">
        <v>0</v>
      </c>
      <c r="FU377" s="182">
        <v>0</v>
      </c>
      <c r="FV377" s="182">
        <v>0</v>
      </c>
      <c r="FW377" s="182">
        <v>0</v>
      </c>
      <c r="FX377" s="182">
        <v>0</v>
      </c>
      <c r="FY377" s="182">
        <v>0</v>
      </c>
      <c r="FZ377" s="182">
        <v>0</v>
      </c>
      <c r="GA377" s="182">
        <v>0</v>
      </c>
    </row>
    <row r="378" spans="2:183">
      <c r="B378" s="43" t="s">
        <v>97</v>
      </c>
      <c r="C378" s="652" t="s">
        <v>49</v>
      </c>
      <c r="D378" s="17">
        <v>744</v>
      </c>
      <c r="E378" s="17">
        <v>672</v>
      </c>
      <c r="F378" s="17">
        <v>744</v>
      </c>
      <c r="G378" s="17">
        <v>720</v>
      </c>
      <c r="H378" s="17">
        <v>744</v>
      </c>
      <c r="I378" s="17">
        <v>720</v>
      </c>
      <c r="J378" s="17">
        <v>744</v>
      </c>
      <c r="K378" s="17">
        <v>744</v>
      </c>
      <c r="L378" s="17">
        <v>720</v>
      </c>
      <c r="M378" s="17">
        <v>744</v>
      </c>
      <c r="N378" s="17">
        <v>720</v>
      </c>
      <c r="O378" s="17">
        <v>744</v>
      </c>
      <c r="P378" s="17">
        <v>744</v>
      </c>
      <c r="Q378" s="17">
        <v>672</v>
      </c>
      <c r="R378" s="17">
        <v>744</v>
      </c>
      <c r="S378" s="17">
        <v>720</v>
      </c>
      <c r="T378" s="17">
        <v>744</v>
      </c>
      <c r="U378" s="17">
        <v>720</v>
      </c>
      <c r="V378" s="17">
        <v>744</v>
      </c>
      <c r="W378" s="17">
        <v>744</v>
      </c>
      <c r="X378" s="17">
        <v>720</v>
      </c>
      <c r="Y378" s="17">
        <v>744</v>
      </c>
      <c r="Z378" s="17">
        <v>720</v>
      </c>
      <c r="AA378" s="17">
        <v>744</v>
      </c>
      <c r="AB378" s="17">
        <v>744</v>
      </c>
      <c r="AC378" s="17">
        <v>672</v>
      </c>
      <c r="AD378" s="17">
        <v>744</v>
      </c>
      <c r="AE378" s="17">
        <v>720</v>
      </c>
      <c r="AF378" s="17">
        <v>744</v>
      </c>
      <c r="AG378" s="17">
        <v>720</v>
      </c>
      <c r="AH378" s="17">
        <v>744</v>
      </c>
      <c r="AI378" s="17">
        <v>744</v>
      </c>
      <c r="AJ378" s="17">
        <v>720</v>
      </c>
      <c r="AK378" s="17">
        <v>744</v>
      </c>
      <c r="AL378" s="17">
        <v>720</v>
      </c>
      <c r="AM378" s="17">
        <v>744</v>
      </c>
      <c r="AN378" s="17">
        <v>744</v>
      </c>
      <c r="AO378" s="17">
        <v>696</v>
      </c>
      <c r="AP378" s="17">
        <v>744</v>
      </c>
      <c r="AQ378" s="17">
        <v>720</v>
      </c>
      <c r="AR378" s="17">
        <v>744</v>
      </c>
      <c r="AS378" s="17">
        <v>720</v>
      </c>
      <c r="AT378" s="17">
        <v>744</v>
      </c>
      <c r="AU378" s="17">
        <v>744</v>
      </c>
      <c r="AV378" s="17">
        <v>720</v>
      </c>
      <c r="AW378" s="17">
        <v>744</v>
      </c>
      <c r="AX378" s="17">
        <v>720</v>
      </c>
      <c r="AY378" s="17">
        <v>744</v>
      </c>
      <c r="AZ378" s="17">
        <v>744</v>
      </c>
      <c r="BA378" s="17">
        <v>672</v>
      </c>
      <c r="BB378" s="17">
        <v>744</v>
      </c>
      <c r="BC378" s="17">
        <v>720</v>
      </c>
      <c r="BD378" s="17">
        <v>744</v>
      </c>
      <c r="BE378" s="17">
        <v>720</v>
      </c>
      <c r="BF378" s="17">
        <v>744</v>
      </c>
      <c r="BG378" s="17">
        <v>744</v>
      </c>
      <c r="BH378" s="17">
        <v>720</v>
      </c>
      <c r="BI378" s="17">
        <v>744</v>
      </c>
      <c r="BJ378" s="17">
        <v>720</v>
      </c>
      <c r="BK378" s="17">
        <v>744</v>
      </c>
      <c r="BL378" s="17">
        <v>744</v>
      </c>
      <c r="BM378" s="17">
        <v>672</v>
      </c>
      <c r="BN378" s="17">
        <v>744</v>
      </c>
      <c r="BO378" s="17">
        <v>720</v>
      </c>
      <c r="BP378" s="17">
        <v>744</v>
      </c>
      <c r="BQ378" s="17">
        <v>720</v>
      </c>
      <c r="BR378" s="17">
        <v>744</v>
      </c>
      <c r="BS378" s="17">
        <v>744</v>
      </c>
      <c r="BT378" s="17">
        <v>720</v>
      </c>
      <c r="BU378" s="17">
        <v>744</v>
      </c>
      <c r="BV378" s="17">
        <v>720</v>
      </c>
      <c r="BW378" s="17">
        <v>744</v>
      </c>
      <c r="BX378" s="17">
        <v>744</v>
      </c>
      <c r="BY378" s="17">
        <v>672</v>
      </c>
      <c r="BZ378" s="17">
        <v>744</v>
      </c>
      <c r="CA378" s="17">
        <v>720</v>
      </c>
      <c r="CB378" s="17">
        <v>744</v>
      </c>
      <c r="CC378" s="17">
        <v>720</v>
      </c>
      <c r="CD378" s="17">
        <v>744</v>
      </c>
      <c r="CE378" s="17">
        <v>744</v>
      </c>
      <c r="CF378" s="17">
        <v>720</v>
      </c>
      <c r="CG378" s="17">
        <v>744</v>
      </c>
      <c r="CH378" s="17">
        <v>720</v>
      </c>
      <c r="CI378" s="17">
        <v>744</v>
      </c>
      <c r="CJ378" s="17">
        <v>744</v>
      </c>
      <c r="CK378" s="17">
        <v>696</v>
      </c>
      <c r="CL378" s="17">
        <v>744</v>
      </c>
      <c r="CM378" s="17">
        <v>720</v>
      </c>
      <c r="CN378" s="17">
        <v>744</v>
      </c>
      <c r="CO378" s="17">
        <v>720</v>
      </c>
      <c r="CP378" s="17">
        <v>744</v>
      </c>
      <c r="CQ378" s="17">
        <v>744</v>
      </c>
      <c r="CR378" s="17">
        <v>720</v>
      </c>
      <c r="CS378" s="17">
        <v>744</v>
      </c>
      <c r="CT378" s="17">
        <v>720</v>
      </c>
      <c r="CU378" s="17">
        <v>744</v>
      </c>
      <c r="CV378" s="17">
        <v>744</v>
      </c>
      <c r="CW378" s="17">
        <v>672</v>
      </c>
      <c r="CX378" s="17">
        <v>744</v>
      </c>
      <c r="CY378" s="17">
        <v>720</v>
      </c>
      <c r="CZ378" s="17">
        <v>744</v>
      </c>
      <c r="DA378" s="17">
        <v>720</v>
      </c>
      <c r="DB378" s="17">
        <v>744</v>
      </c>
      <c r="DC378" s="17">
        <v>744</v>
      </c>
      <c r="DD378" s="17">
        <v>720</v>
      </c>
      <c r="DE378" s="17">
        <v>744</v>
      </c>
      <c r="DF378" s="17">
        <v>720</v>
      </c>
      <c r="DG378" s="17">
        <v>744</v>
      </c>
      <c r="DH378" s="17">
        <v>744</v>
      </c>
      <c r="DI378" s="17">
        <v>672</v>
      </c>
      <c r="DJ378" s="17">
        <v>744</v>
      </c>
      <c r="DK378" s="17">
        <v>720</v>
      </c>
      <c r="DL378" s="17">
        <v>744</v>
      </c>
      <c r="DM378" s="17">
        <v>720</v>
      </c>
      <c r="DN378" s="17">
        <v>744</v>
      </c>
      <c r="DO378" s="17">
        <v>744</v>
      </c>
      <c r="DP378" s="17">
        <v>720</v>
      </c>
      <c r="DQ378" s="17">
        <v>744</v>
      </c>
      <c r="DR378" s="17">
        <v>720</v>
      </c>
      <c r="DS378" s="17">
        <v>744</v>
      </c>
      <c r="DT378" s="17">
        <v>744</v>
      </c>
      <c r="DU378" s="17">
        <v>672</v>
      </c>
      <c r="DV378" s="17">
        <v>744</v>
      </c>
      <c r="DW378" s="17">
        <v>720</v>
      </c>
      <c r="DX378" s="17">
        <v>744</v>
      </c>
      <c r="DY378" s="17">
        <v>720</v>
      </c>
      <c r="DZ378" s="17">
        <v>744</v>
      </c>
      <c r="EA378" s="17">
        <v>744</v>
      </c>
      <c r="EB378" s="17">
        <v>720</v>
      </c>
      <c r="EC378" s="17">
        <v>744</v>
      </c>
      <c r="ED378" s="17">
        <v>720</v>
      </c>
      <c r="EE378" s="17">
        <v>744</v>
      </c>
      <c r="EF378" s="17">
        <v>744</v>
      </c>
      <c r="EG378" s="17">
        <v>696</v>
      </c>
      <c r="EH378" s="17">
        <v>744</v>
      </c>
      <c r="EI378" s="17">
        <v>720</v>
      </c>
      <c r="EJ378" s="17">
        <v>744</v>
      </c>
      <c r="EK378" s="17">
        <v>720</v>
      </c>
      <c r="EL378" s="17">
        <v>744</v>
      </c>
      <c r="EM378" s="17">
        <v>744</v>
      </c>
      <c r="EN378" s="17">
        <v>720</v>
      </c>
      <c r="EO378" s="17">
        <v>744</v>
      </c>
      <c r="EP378" s="17">
        <v>720</v>
      </c>
      <c r="EQ378" s="17">
        <v>744</v>
      </c>
      <c r="ER378" s="17">
        <v>744</v>
      </c>
      <c r="ES378" s="17">
        <v>672</v>
      </c>
      <c r="ET378" s="17">
        <v>744</v>
      </c>
      <c r="EU378" s="17">
        <v>720</v>
      </c>
      <c r="EV378" s="17">
        <v>744</v>
      </c>
      <c r="EW378" s="17">
        <v>720</v>
      </c>
      <c r="EX378" s="17">
        <v>744</v>
      </c>
      <c r="EY378" s="17">
        <v>744</v>
      </c>
      <c r="EZ378" s="17">
        <v>720</v>
      </c>
      <c r="FA378" s="17">
        <v>744</v>
      </c>
      <c r="FB378" s="17">
        <v>720</v>
      </c>
      <c r="FC378" s="17">
        <v>744</v>
      </c>
      <c r="FD378" s="17">
        <v>744</v>
      </c>
      <c r="FE378" s="17">
        <v>672</v>
      </c>
      <c r="FF378" s="17">
        <v>744</v>
      </c>
      <c r="FG378" s="17">
        <v>720</v>
      </c>
      <c r="FH378" s="17">
        <v>744</v>
      </c>
      <c r="FI378" s="17">
        <v>720</v>
      </c>
      <c r="FJ378" s="17">
        <v>744</v>
      </c>
      <c r="FK378" s="17">
        <v>744</v>
      </c>
      <c r="FL378" s="17">
        <v>720</v>
      </c>
      <c r="FM378" s="17">
        <v>744</v>
      </c>
      <c r="FN378" s="17">
        <v>720</v>
      </c>
      <c r="FO378" s="17">
        <v>744</v>
      </c>
      <c r="FP378" s="17">
        <v>744</v>
      </c>
      <c r="FQ378" s="17">
        <v>672</v>
      </c>
      <c r="FR378" s="17">
        <v>744</v>
      </c>
      <c r="FS378" s="17">
        <v>720</v>
      </c>
      <c r="FT378" s="17">
        <v>744</v>
      </c>
      <c r="FU378" s="17">
        <v>720</v>
      </c>
      <c r="FV378" s="17">
        <v>744</v>
      </c>
      <c r="FW378" s="17">
        <v>744</v>
      </c>
      <c r="FX378" s="17">
        <v>720</v>
      </c>
      <c r="FY378" s="17">
        <v>744</v>
      </c>
      <c r="FZ378" s="17">
        <v>720</v>
      </c>
      <c r="GA378" s="17">
        <v>744</v>
      </c>
    </row>
    <row r="379" spans="2:183">
      <c r="B379" s="43" t="s">
        <v>97</v>
      </c>
      <c r="C379" s="653" t="s">
        <v>50</v>
      </c>
      <c r="D379" s="85">
        <v>611870.06000000006</v>
      </c>
      <c r="E379" s="85">
        <v>552857.75</v>
      </c>
      <c r="F379" s="85">
        <v>611130.06000000006</v>
      </c>
      <c r="G379" s="85">
        <v>592879.62</v>
      </c>
      <c r="H379" s="85">
        <v>605614.31000000006</v>
      </c>
      <c r="I379" s="85">
        <v>135214</v>
      </c>
      <c r="J379" s="85">
        <v>140387.91</v>
      </c>
      <c r="K379" s="85">
        <v>138457.54999999999</v>
      </c>
      <c r="L379" s="85">
        <v>135198.20000000001</v>
      </c>
      <c r="M379" s="85">
        <v>611138.43999999994</v>
      </c>
      <c r="N379" s="85">
        <v>590934.81000000006</v>
      </c>
      <c r="O379" s="85">
        <v>615435.93999999994</v>
      </c>
      <c r="P379" s="85">
        <v>807294.62</v>
      </c>
      <c r="Q379" s="85">
        <v>729434.75</v>
      </c>
      <c r="R379" s="85">
        <v>806318.5</v>
      </c>
      <c r="S379" s="85">
        <v>782239.19</v>
      </c>
      <c r="T379" s="85">
        <v>799041.25</v>
      </c>
      <c r="U379" s="85">
        <v>178399.91</v>
      </c>
      <c r="V379" s="85">
        <v>185226.3</v>
      </c>
      <c r="W379" s="85">
        <v>182679.34</v>
      </c>
      <c r="X379" s="85">
        <v>178379.06</v>
      </c>
      <c r="Y379" s="85">
        <v>806330</v>
      </c>
      <c r="Z379" s="85">
        <v>779674</v>
      </c>
      <c r="AA379" s="85">
        <v>811999.81</v>
      </c>
      <c r="AB379" s="85">
        <v>1082557.3799999999</v>
      </c>
      <c r="AC379" s="85">
        <v>886675.5</v>
      </c>
      <c r="AD379" s="85">
        <v>476902.66</v>
      </c>
      <c r="AE379" s="85">
        <v>519340.97</v>
      </c>
      <c r="AF379" s="85">
        <v>841414.62</v>
      </c>
      <c r="AG379" s="85">
        <v>1137655.3799999999</v>
      </c>
      <c r="AH379" s="85">
        <v>1897564.25</v>
      </c>
      <c r="AI379" s="85">
        <v>1846026.25</v>
      </c>
      <c r="AJ379" s="85">
        <v>931338</v>
      </c>
      <c r="AK379" s="85">
        <v>473799.19</v>
      </c>
      <c r="AL379" s="85">
        <v>817173.06</v>
      </c>
      <c r="AM379" s="85">
        <v>1108992.75</v>
      </c>
      <c r="AN379" s="85">
        <v>1080480</v>
      </c>
      <c r="AO379" s="85">
        <v>887692.69</v>
      </c>
      <c r="AP379" s="85">
        <v>457279.75</v>
      </c>
      <c r="AQ379" s="85">
        <v>534934.93999999994</v>
      </c>
      <c r="AR379" s="85">
        <v>815290.38</v>
      </c>
      <c r="AS379" s="85">
        <v>1204083.1200000001</v>
      </c>
      <c r="AT379" s="85">
        <v>1830864.88</v>
      </c>
      <c r="AU379" s="85">
        <v>1845721</v>
      </c>
      <c r="AV379" s="85">
        <v>927273.12</v>
      </c>
      <c r="AW379" s="85">
        <v>484655.72</v>
      </c>
      <c r="AX379" s="85">
        <v>843166.56</v>
      </c>
      <c r="AY379" s="85">
        <v>1107997.3799999999</v>
      </c>
      <c r="AZ379" s="85">
        <v>1098176.25</v>
      </c>
      <c r="BA379" s="85">
        <v>960393.94</v>
      </c>
      <c r="BB379" s="85">
        <v>446580.62</v>
      </c>
      <c r="BC379" s="85">
        <v>499647.19</v>
      </c>
      <c r="BD379" s="85">
        <v>851236.44</v>
      </c>
      <c r="BE379" s="85">
        <v>1227234</v>
      </c>
      <c r="BF379" s="85">
        <v>1883406.62</v>
      </c>
      <c r="BG379" s="85">
        <v>1931258</v>
      </c>
      <c r="BH379" s="85">
        <v>913588.81</v>
      </c>
      <c r="BI379" s="85">
        <v>492893.94</v>
      </c>
      <c r="BJ379" s="85">
        <v>862505.75</v>
      </c>
      <c r="BK379" s="85">
        <v>1140856</v>
      </c>
      <c r="BL379" s="85">
        <v>1135808.75</v>
      </c>
      <c r="BM379" s="85">
        <v>971049.69</v>
      </c>
      <c r="BN379" s="85">
        <v>487636.78</v>
      </c>
      <c r="BO379" s="85">
        <v>492323.19</v>
      </c>
      <c r="BP379" s="85">
        <v>839889.94</v>
      </c>
      <c r="BQ379" s="85">
        <v>1248973.5</v>
      </c>
      <c r="BR379" s="85">
        <v>1978042.5</v>
      </c>
      <c r="BS379" s="85">
        <v>2000143.5</v>
      </c>
      <c r="BT379" s="85">
        <v>930470.12</v>
      </c>
      <c r="BU379" s="85">
        <v>492505.66</v>
      </c>
      <c r="BV379" s="85">
        <v>890812.88</v>
      </c>
      <c r="BW379" s="85">
        <v>1149817.6200000001</v>
      </c>
      <c r="BX379" s="85">
        <v>1188656.25</v>
      </c>
      <c r="BY379" s="85">
        <v>967008.88</v>
      </c>
      <c r="BZ379" s="85">
        <v>490919</v>
      </c>
      <c r="CA379" s="85">
        <v>535782.18999999994</v>
      </c>
      <c r="CB379" s="85">
        <v>841120.31</v>
      </c>
      <c r="CC379" s="85">
        <v>1240587.8799999999</v>
      </c>
      <c r="CD379" s="85">
        <v>2086015</v>
      </c>
      <c r="CE379" s="85">
        <v>2055176.75</v>
      </c>
      <c r="CF379" s="85">
        <v>948487.31</v>
      </c>
      <c r="CG379" s="85">
        <v>519366.03</v>
      </c>
      <c r="CH379" s="85">
        <v>899089.12</v>
      </c>
      <c r="CI379" s="85">
        <v>1173652.25</v>
      </c>
      <c r="CJ379" s="85">
        <v>1209283.25</v>
      </c>
      <c r="CK379" s="85">
        <v>968158.12</v>
      </c>
      <c r="CL379" s="85">
        <v>521314.88</v>
      </c>
      <c r="CM379" s="85">
        <v>587318.43999999994</v>
      </c>
      <c r="CN379" s="85">
        <v>923321.94</v>
      </c>
      <c r="CO379" s="85">
        <v>1257658</v>
      </c>
      <c r="CP379" s="85">
        <v>2103593.75</v>
      </c>
      <c r="CQ379" s="85">
        <v>2036091.62</v>
      </c>
      <c r="CR379" s="85">
        <v>1024482.5</v>
      </c>
      <c r="CS379" s="85">
        <v>529569.62</v>
      </c>
      <c r="CT379" s="85">
        <v>903224.5</v>
      </c>
      <c r="CU379" s="85">
        <v>1226247.3799999999</v>
      </c>
      <c r="CV379" s="85">
        <v>1226640</v>
      </c>
      <c r="CW379" s="85">
        <v>990511.88</v>
      </c>
      <c r="CX379" s="85">
        <v>544021.38</v>
      </c>
      <c r="CY379" s="85">
        <v>613585.5</v>
      </c>
      <c r="CZ379" s="85">
        <v>920926.31</v>
      </c>
      <c r="DA379" s="85">
        <v>1335410.3799999999</v>
      </c>
      <c r="DB379" s="85">
        <v>2117848.5</v>
      </c>
      <c r="DC379" s="85">
        <v>2072654.12</v>
      </c>
      <c r="DD379" s="85">
        <v>1075095.6200000001</v>
      </c>
      <c r="DE379" s="85">
        <v>550924.56000000006</v>
      </c>
      <c r="DF379" s="85">
        <v>938958.94</v>
      </c>
      <c r="DG379" s="85">
        <v>1258771.1200000001</v>
      </c>
      <c r="DH379" s="85">
        <v>1260094.75</v>
      </c>
      <c r="DI379" s="85">
        <v>1040237.69</v>
      </c>
      <c r="DJ379" s="85">
        <v>523694.97</v>
      </c>
      <c r="DK379" s="85">
        <v>628906</v>
      </c>
      <c r="DL379" s="85">
        <v>952324.5</v>
      </c>
      <c r="DM379" s="85">
        <v>1404969.5</v>
      </c>
      <c r="DN379" s="85">
        <v>2131972.25</v>
      </c>
      <c r="DO379" s="85">
        <v>2148085.5</v>
      </c>
      <c r="DP379" s="85">
        <v>1085532.8799999999</v>
      </c>
      <c r="DQ379" s="85">
        <v>565180.5</v>
      </c>
      <c r="DR379" s="85">
        <v>979121.69</v>
      </c>
      <c r="DS379" s="85">
        <v>1296330</v>
      </c>
      <c r="DT379" s="85">
        <v>1285378</v>
      </c>
      <c r="DU379" s="85">
        <v>1123738</v>
      </c>
      <c r="DV379" s="85">
        <v>518398.44</v>
      </c>
      <c r="DW379" s="85">
        <v>586991.12</v>
      </c>
      <c r="DX379" s="85">
        <v>995848.44</v>
      </c>
      <c r="DY379" s="85">
        <v>1436166.25</v>
      </c>
      <c r="DZ379" s="85">
        <v>2201082.5</v>
      </c>
      <c r="EA379" s="85">
        <v>2256247.5</v>
      </c>
      <c r="EB379" s="85">
        <v>1072587.1200000001</v>
      </c>
      <c r="EC379" s="85">
        <v>575121.18999999994</v>
      </c>
      <c r="ED379" s="85">
        <v>1005583.06</v>
      </c>
      <c r="EE379" s="85">
        <v>1338420.25</v>
      </c>
      <c r="EF379" s="85">
        <v>1348352.62</v>
      </c>
      <c r="EG379" s="85">
        <v>1114780.75</v>
      </c>
      <c r="EH379" s="85">
        <v>561144.25</v>
      </c>
      <c r="EI379" s="85">
        <v>618726.56000000006</v>
      </c>
      <c r="EJ379" s="85">
        <v>954174.5</v>
      </c>
      <c r="EK379" s="85">
        <v>1418130.5</v>
      </c>
      <c r="EL379" s="85">
        <v>2382103.25</v>
      </c>
      <c r="EM379" s="85">
        <v>2351795</v>
      </c>
      <c r="EN379" s="85">
        <v>1087088.8799999999</v>
      </c>
      <c r="EO379" s="85">
        <v>584241</v>
      </c>
      <c r="EP379" s="85">
        <v>1029641.44</v>
      </c>
      <c r="EQ379" s="85">
        <v>1343183</v>
      </c>
      <c r="ER379" s="85">
        <v>1374504.38</v>
      </c>
      <c r="ES379" s="85">
        <v>1137137.3799999999</v>
      </c>
      <c r="ET379" s="85">
        <v>588756.38</v>
      </c>
      <c r="EU379" s="85">
        <v>627416.75</v>
      </c>
      <c r="EV379" s="85">
        <v>1102512.8799999999</v>
      </c>
      <c r="EW379" s="85">
        <v>1385650.38</v>
      </c>
      <c r="EX379" s="85">
        <v>2476456</v>
      </c>
      <c r="EY379" s="85">
        <v>2355865.75</v>
      </c>
      <c r="EZ379" s="85">
        <v>1106062.25</v>
      </c>
      <c r="FA379" s="85">
        <v>594141.25</v>
      </c>
      <c r="FB379" s="85">
        <v>1089207.25</v>
      </c>
      <c r="FC379" s="85">
        <v>1366800</v>
      </c>
      <c r="FD379" s="85">
        <v>1406965</v>
      </c>
      <c r="FE379" s="85">
        <v>1154087.75</v>
      </c>
      <c r="FF379" s="85">
        <v>614899.68999999994</v>
      </c>
      <c r="FG379" s="85">
        <v>690511.12</v>
      </c>
      <c r="FH379" s="85">
        <v>1084524.5</v>
      </c>
      <c r="FI379" s="85">
        <v>1480397.12</v>
      </c>
      <c r="FJ379" s="85">
        <v>2471326</v>
      </c>
      <c r="FK379" s="85">
        <v>2391421</v>
      </c>
      <c r="FL379" s="85">
        <v>1218105.75</v>
      </c>
      <c r="FM379" s="85">
        <v>612292</v>
      </c>
      <c r="FN379" s="85">
        <v>1064868.3799999999</v>
      </c>
      <c r="FO379" s="85">
        <v>1442281.62</v>
      </c>
      <c r="FP379" s="85">
        <v>1445040</v>
      </c>
      <c r="FQ379" s="85">
        <v>1166869.75</v>
      </c>
      <c r="FR379" s="85">
        <v>641906.56000000006</v>
      </c>
      <c r="FS379" s="85">
        <v>724398.19</v>
      </c>
      <c r="FT379" s="85">
        <v>1082305.75</v>
      </c>
      <c r="FU379" s="85">
        <v>1576383.12</v>
      </c>
      <c r="FV379" s="85">
        <v>2489250.5</v>
      </c>
      <c r="FW379" s="85">
        <v>2433375.25</v>
      </c>
      <c r="FX379" s="85">
        <v>1285238.75</v>
      </c>
      <c r="FY379" s="85">
        <v>641067.56000000006</v>
      </c>
      <c r="FZ379" s="85">
        <v>1104271.5</v>
      </c>
      <c r="GA379" s="85">
        <v>1484758.5</v>
      </c>
    </row>
    <row r="380" spans="2:183">
      <c r="B380" s="43" t="s">
        <v>97</v>
      </c>
      <c r="C380" s="653" t="s">
        <v>51</v>
      </c>
      <c r="D380" s="86">
        <v>17.689995628602354</v>
      </c>
      <c r="E380" s="86">
        <v>17.690004495633158</v>
      </c>
      <c r="F380" s="86">
        <v>17.690005074301027</v>
      </c>
      <c r="G380" s="86">
        <v>17.690004609883054</v>
      </c>
      <c r="H380" s="86">
        <v>17.689999719583913</v>
      </c>
      <c r="I380" s="86">
        <v>17.689994021087116</v>
      </c>
      <c r="J380" s="86">
        <v>17.690008820564518</v>
      </c>
      <c r="K380" s="86">
        <v>17.690005468334764</v>
      </c>
      <c r="L380" s="86">
        <v>17.689986706164362</v>
      </c>
      <c r="M380" s="86">
        <v>17.689996734894251</v>
      </c>
      <c r="N380" s="86">
        <v>17.690000185600852</v>
      </c>
      <c r="O380" s="86">
        <v>17.689998720898643</v>
      </c>
      <c r="P380" s="86">
        <v>23.339985451803603</v>
      </c>
      <c r="Q380" s="86">
        <v>23.340007455391639</v>
      </c>
      <c r="R380" s="86">
        <v>23.340004509846548</v>
      </c>
      <c r="S380" s="86">
        <v>23.340007668219705</v>
      </c>
      <c r="T380" s="86">
        <v>23.340002465324801</v>
      </c>
      <c r="U380" s="86">
        <v>23.339989507465791</v>
      </c>
      <c r="V380" s="86">
        <v>23.340007560483869</v>
      </c>
      <c r="W380" s="86">
        <v>23.339994991618628</v>
      </c>
      <c r="X380" s="86">
        <v>23.339979378853378</v>
      </c>
      <c r="Y380" s="86">
        <v>23.340006344957263</v>
      </c>
      <c r="Z380" s="86">
        <v>23.340024942358966</v>
      </c>
      <c r="AA380" s="86">
        <v>23.340001235985575</v>
      </c>
      <c r="AB380" s="86">
        <v>45.020006537431783</v>
      </c>
      <c r="AC380" s="86">
        <v>45.01999223159001</v>
      </c>
      <c r="AD380" s="86">
        <v>45.019995034517656</v>
      </c>
      <c r="AE380" s="86">
        <v>45.020013384443871</v>
      </c>
      <c r="AF380" s="86">
        <v>45.019990583098803</v>
      </c>
      <c r="AG380" s="86">
        <v>45.019999208547681</v>
      </c>
      <c r="AH380" s="86">
        <v>45.020001489939588</v>
      </c>
      <c r="AI380" s="86">
        <v>45.020001424231147</v>
      </c>
      <c r="AJ380" s="86">
        <v>45.01999061255723</v>
      </c>
      <c r="AK380" s="86">
        <v>45.020014841997337</v>
      </c>
      <c r="AL380" s="86">
        <v>45.020010103942795</v>
      </c>
      <c r="AM380" s="86">
        <v>45.01999119891984</v>
      </c>
      <c r="AN380" s="86">
        <v>45.02</v>
      </c>
      <c r="AO380" s="86">
        <v>45.020001785194445</v>
      </c>
      <c r="AP380" s="86">
        <v>45.019990627393604</v>
      </c>
      <c r="AQ380" s="86">
        <v>45.020008146666932</v>
      </c>
      <c r="AR380" s="86">
        <v>45.019988381801397</v>
      </c>
      <c r="AS380" s="86">
        <v>45.019992881050733</v>
      </c>
      <c r="AT380" s="86">
        <v>45.020001814703079</v>
      </c>
      <c r="AU380" s="86">
        <v>45.019990092153705</v>
      </c>
      <c r="AV380" s="86">
        <v>45.019989396472873</v>
      </c>
      <c r="AW380" s="86">
        <v>45.020010515227568</v>
      </c>
      <c r="AX380" s="86">
        <v>45.02000191150379</v>
      </c>
      <c r="AY380" s="86">
        <v>45.01999209304045</v>
      </c>
      <c r="AZ380" s="86">
        <v>46.100001217382029</v>
      </c>
      <c r="BA380" s="86">
        <v>46.100000768018184</v>
      </c>
      <c r="BB380" s="86">
        <v>46.100024671706308</v>
      </c>
      <c r="BC380" s="86">
        <v>46.100016330929215</v>
      </c>
      <c r="BD380" s="86">
        <v>46.099996750609257</v>
      </c>
      <c r="BE380" s="86">
        <v>46.099996506534467</v>
      </c>
      <c r="BF380" s="86">
        <v>46.099997038292436</v>
      </c>
      <c r="BG380" s="86">
        <v>46.099987086089477</v>
      </c>
      <c r="BH380" s="86">
        <v>46.100010899435553</v>
      </c>
      <c r="BI380" s="86">
        <v>46.100010849395424</v>
      </c>
      <c r="BJ380" s="86">
        <v>46.100005612137181</v>
      </c>
      <c r="BK380" s="86">
        <v>46.099997494688338</v>
      </c>
      <c r="BL380" s="86">
        <v>47.260007930699174</v>
      </c>
      <c r="BM380" s="86">
        <v>47.25999453934083</v>
      </c>
      <c r="BN380" s="86">
        <v>47.26000637709982</v>
      </c>
      <c r="BO380" s="86">
        <v>47.260016722135134</v>
      </c>
      <c r="BP380" s="86">
        <v>47.259992718756628</v>
      </c>
      <c r="BQ380" s="86">
        <v>47.259997177205292</v>
      </c>
      <c r="BR380" s="86">
        <v>47.259983337510505</v>
      </c>
      <c r="BS380" s="86">
        <v>47.259991404024326</v>
      </c>
      <c r="BT380" s="86">
        <v>47.260005932451321</v>
      </c>
      <c r="BU380" s="86">
        <v>47.260021168407825</v>
      </c>
      <c r="BV380" s="86">
        <v>47.259983447573369</v>
      </c>
      <c r="BW380" s="86">
        <v>47.260010333087955</v>
      </c>
      <c r="BX380" s="86">
        <v>48.490001195263169</v>
      </c>
      <c r="BY380" s="86">
        <v>48.489998214862375</v>
      </c>
      <c r="BZ380" s="86">
        <v>48.489993708101345</v>
      </c>
      <c r="CA380" s="86">
        <v>48.490016136725025</v>
      </c>
      <c r="CB380" s="86">
        <v>48.490009373778562</v>
      </c>
      <c r="CC380" s="86">
        <v>48.489993711013852</v>
      </c>
      <c r="CD380" s="86">
        <v>48.489998370506022</v>
      </c>
      <c r="CE380" s="86">
        <v>48.489996819518531</v>
      </c>
      <c r="CF380" s="86">
        <v>48.49000611948486</v>
      </c>
      <c r="CG380" s="86">
        <v>48.489983465271933</v>
      </c>
      <c r="CH380" s="86">
        <v>48.490007949631476</v>
      </c>
      <c r="CI380" s="86">
        <v>48.49001198149066</v>
      </c>
      <c r="CJ380" s="86">
        <v>49.780004569302115</v>
      </c>
      <c r="CK380" s="86">
        <v>49.779991917214168</v>
      </c>
      <c r="CL380" s="86">
        <v>49.779981245905901</v>
      </c>
      <c r="CM380" s="86">
        <v>49.780005221100019</v>
      </c>
      <c r="CN380" s="86">
        <v>49.780000593054254</v>
      </c>
      <c r="CO380" s="86">
        <v>49.780005953059494</v>
      </c>
      <c r="CP380" s="86">
        <v>49.77999924747639</v>
      </c>
      <c r="CQ380" s="86">
        <v>49.779988220570196</v>
      </c>
      <c r="CR380" s="86">
        <v>49.779982808727418</v>
      </c>
      <c r="CS380" s="86">
        <v>49.780002256020751</v>
      </c>
      <c r="CT380" s="86">
        <v>49.779986364886433</v>
      </c>
      <c r="CU380" s="86">
        <v>49.779988422195281</v>
      </c>
      <c r="CV380" s="86">
        <v>51.11</v>
      </c>
      <c r="CW380" s="86">
        <v>51.110004127966974</v>
      </c>
      <c r="CX380" s="86">
        <v>51.109990201171918</v>
      </c>
      <c r="CY380" s="86">
        <v>51.110019916386157</v>
      </c>
      <c r="CZ380" s="86">
        <v>51.109986280782216</v>
      </c>
      <c r="DA380" s="86">
        <v>51.110004684600824</v>
      </c>
      <c r="DB380" s="86">
        <v>51.109996435558791</v>
      </c>
      <c r="DC380" s="86">
        <v>51.11000002219329</v>
      </c>
      <c r="DD380" s="86">
        <v>51.109992231972143</v>
      </c>
      <c r="DE380" s="86">
        <v>51.110014759921668</v>
      </c>
      <c r="DF380" s="86">
        <v>51.110014353887273</v>
      </c>
      <c r="DG380" s="86">
        <v>51.109991729151439</v>
      </c>
      <c r="DH380" s="86">
        <v>52.499988542530751</v>
      </c>
      <c r="DI380" s="86">
        <v>52.500003280500451</v>
      </c>
      <c r="DJ380" s="86">
        <v>52.500012029906344</v>
      </c>
      <c r="DK380" s="86">
        <v>52.500008347830736</v>
      </c>
      <c r="DL380" s="86">
        <v>52.499983461524891</v>
      </c>
      <c r="DM380" s="86">
        <v>52.500007473472905</v>
      </c>
      <c r="DN380" s="86">
        <v>52.499993843729222</v>
      </c>
      <c r="DO380" s="86">
        <v>52.500005499083358</v>
      </c>
      <c r="DP380" s="86">
        <v>52.499991778232818</v>
      </c>
      <c r="DQ380" s="86">
        <v>52.500013933605437</v>
      </c>
      <c r="DR380" s="86">
        <v>52.49999142088393</v>
      </c>
      <c r="DS380" s="86">
        <v>52.5</v>
      </c>
      <c r="DT380" s="86">
        <v>53.920006241974676</v>
      </c>
      <c r="DU380" s="86">
        <v>53.919995547204429</v>
      </c>
      <c r="DV380" s="86">
        <v>53.920024630208829</v>
      </c>
      <c r="DW380" s="86">
        <v>53.920018959557538</v>
      </c>
      <c r="DX380" s="86">
        <v>53.919997834208672</v>
      </c>
      <c r="DY380" s="86">
        <v>53.920001516793796</v>
      </c>
      <c r="DZ380" s="86">
        <v>53.920003939123873</v>
      </c>
      <c r="EA380" s="86">
        <v>53.919990651069824</v>
      </c>
      <c r="EB380" s="86">
        <v>53.920011823735855</v>
      </c>
      <c r="EC380" s="86">
        <v>53.920021113443497</v>
      </c>
      <c r="ED380" s="86">
        <v>53.919992664698434</v>
      </c>
      <c r="EE380" s="86">
        <v>53.919986995585425</v>
      </c>
      <c r="EF380" s="86">
        <v>55.410005712148802</v>
      </c>
      <c r="EG380" s="86">
        <v>55.409985302282394</v>
      </c>
      <c r="EH380" s="86">
        <v>55.409997699249445</v>
      </c>
      <c r="EI380" s="86">
        <v>55.410019227445368</v>
      </c>
      <c r="EJ380" s="86">
        <v>55.409993809617283</v>
      </c>
      <c r="EK380" s="86">
        <v>55.409986398842513</v>
      </c>
      <c r="EL380" s="86">
        <v>55.410004631256825</v>
      </c>
      <c r="EM380" s="86">
        <v>55.409989557887755</v>
      </c>
      <c r="EN380" s="86">
        <v>55.410004587389771</v>
      </c>
      <c r="EO380" s="86">
        <v>55.410016729957249</v>
      </c>
      <c r="EP380" s="86">
        <v>55.410004073784471</v>
      </c>
      <c r="EQ380" s="86">
        <v>55.409988362600089</v>
      </c>
      <c r="ER380" s="86">
        <v>56.949984027538093</v>
      </c>
      <c r="ES380" s="86">
        <v>56.950010742569461</v>
      </c>
      <c r="ET380" s="86">
        <v>56.949988053932387</v>
      </c>
      <c r="EU380" s="86">
        <v>56.950028002254705</v>
      </c>
      <c r="EV380" s="86">
        <v>56.95000906540573</v>
      </c>
      <c r="EW380" s="86">
        <v>56.949997123011791</v>
      </c>
      <c r="EX380" s="86">
        <v>56.949988214259022</v>
      </c>
      <c r="EY380" s="86">
        <v>56.950007082895986</v>
      </c>
      <c r="EZ380" s="86">
        <v>56.949992379634267</v>
      </c>
      <c r="FA380" s="86">
        <v>56.950011885728308</v>
      </c>
      <c r="FB380" s="86">
        <v>56.949988183426683</v>
      </c>
      <c r="FC380" s="86">
        <v>56.95</v>
      </c>
      <c r="FD380" s="86">
        <v>58.550012609164995</v>
      </c>
      <c r="FE380" s="86">
        <v>58.549995814551657</v>
      </c>
      <c r="FF380" s="86">
        <v>58.54999795279624</v>
      </c>
      <c r="FG380" s="86">
        <v>58.549994785276333</v>
      </c>
      <c r="FH380" s="86">
        <v>58.549995816023824</v>
      </c>
      <c r="FI380" s="86">
        <v>58.550007277237441</v>
      </c>
      <c r="FJ380" s="86">
        <v>58.550004134208002</v>
      </c>
      <c r="FK380" s="86">
        <v>58.550002840068863</v>
      </c>
      <c r="FL380" s="86">
        <v>58.549996779549076</v>
      </c>
      <c r="FM380" s="86">
        <v>58.550010088366442</v>
      </c>
      <c r="FN380" s="86">
        <v>58.550011464024671</v>
      </c>
      <c r="FO380" s="86">
        <v>58.549982259815359</v>
      </c>
      <c r="FP380" s="86">
        <v>60.21</v>
      </c>
      <c r="FQ380" s="86">
        <v>60.209997420020642</v>
      </c>
      <c r="FR380" s="86">
        <v>60.209992749361476</v>
      </c>
      <c r="FS380" s="86">
        <v>60.21001995646315</v>
      </c>
      <c r="FT380" s="86">
        <v>60.209982798828626</v>
      </c>
      <c r="FU380" s="86">
        <v>60.209993193646497</v>
      </c>
      <c r="FV380" s="86">
        <v>60.209997820660959</v>
      </c>
      <c r="FW380" s="86">
        <v>60.209988615559496</v>
      </c>
      <c r="FX380" s="86">
        <v>60.209986067608178</v>
      </c>
      <c r="FY380" s="86">
        <v>60.210023489765845</v>
      </c>
      <c r="FZ380" s="86">
        <v>60.210012578835816</v>
      </c>
      <c r="GA380" s="86">
        <v>60.209990644643668</v>
      </c>
    </row>
    <row r="381" spans="2:183">
      <c r="B381" s="43" t="s">
        <v>97</v>
      </c>
      <c r="C381" s="653" t="s">
        <v>52</v>
      </c>
      <c r="D381" s="87">
        <v>0</v>
      </c>
      <c r="E381" s="87">
        <v>0</v>
      </c>
      <c r="F381" s="87">
        <v>0</v>
      </c>
      <c r="G381" s="87">
        <v>0</v>
      </c>
      <c r="H381" s="87">
        <v>0</v>
      </c>
      <c r="I381" s="87">
        <v>0</v>
      </c>
      <c r="J381" s="87">
        <v>0</v>
      </c>
      <c r="K381" s="87">
        <v>0</v>
      </c>
      <c r="L381" s="87">
        <v>0</v>
      </c>
      <c r="M381" s="87">
        <v>0</v>
      </c>
      <c r="N381" s="87">
        <v>0</v>
      </c>
      <c r="O381" s="87">
        <v>0</v>
      </c>
      <c r="P381" s="87">
        <v>0</v>
      </c>
      <c r="Q381" s="87">
        <v>0</v>
      </c>
      <c r="R381" s="87">
        <v>0</v>
      </c>
      <c r="S381" s="87">
        <v>0</v>
      </c>
      <c r="T381" s="87">
        <v>0</v>
      </c>
      <c r="U381" s="87">
        <v>0</v>
      </c>
      <c r="V381" s="87">
        <v>0</v>
      </c>
      <c r="W381" s="87">
        <v>0</v>
      </c>
      <c r="X381" s="87">
        <v>0</v>
      </c>
      <c r="Y381" s="87">
        <v>0</v>
      </c>
      <c r="Z381" s="87">
        <v>0</v>
      </c>
      <c r="AA381" s="87">
        <v>0</v>
      </c>
      <c r="AB381" s="87">
        <v>0</v>
      </c>
      <c r="AC381" s="87">
        <v>0</v>
      </c>
      <c r="AD381" s="87">
        <v>0</v>
      </c>
      <c r="AE381" s="87">
        <v>0</v>
      </c>
      <c r="AF381" s="87">
        <v>0</v>
      </c>
      <c r="AG381" s="87">
        <v>0</v>
      </c>
      <c r="AH381" s="87">
        <v>0</v>
      </c>
      <c r="AI381" s="87">
        <v>0</v>
      </c>
      <c r="AJ381" s="87">
        <v>0</v>
      </c>
      <c r="AK381" s="87">
        <v>0</v>
      </c>
      <c r="AL381" s="87">
        <v>0</v>
      </c>
      <c r="AM381" s="87">
        <v>0</v>
      </c>
      <c r="AN381" s="87">
        <v>0</v>
      </c>
      <c r="AO381" s="87">
        <v>0</v>
      </c>
      <c r="AP381" s="87">
        <v>0</v>
      </c>
      <c r="AQ381" s="87">
        <v>0</v>
      </c>
      <c r="AR381" s="87">
        <v>0</v>
      </c>
      <c r="AS381" s="87">
        <v>0</v>
      </c>
      <c r="AT381" s="87">
        <v>0</v>
      </c>
      <c r="AU381" s="87">
        <v>0</v>
      </c>
      <c r="AV381" s="87">
        <v>0</v>
      </c>
      <c r="AW381" s="87">
        <v>0</v>
      </c>
      <c r="AX381" s="87">
        <v>0</v>
      </c>
      <c r="AY381" s="87">
        <v>0</v>
      </c>
      <c r="AZ381" s="87">
        <v>0</v>
      </c>
      <c r="BA381" s="87">
        <v>0</v>
      </c>
      <c r="BB381" s="87">
        <v>0</v>
      </c>
      <c r="BC381" s="87">
        <v>0</v>
      </c>
      <c r="BD381" s="87">
        <v>0</v>
      </c>
      <c r="BE381" s="87">
        <v>0</v>
      </c>
      <c r="BF381" s="87">
        <v>0</v>
      </c>
      <c r="BG381" s="87">
        <v>0</v>
      </c>
      <c r="BH381" s="87">
        <v>0</v>
      </c>
      <c r="BI381" s="87">
        <v>0</v>
      </c>
      <c r="BJ381" s="87">
        <v>0</v>
      </c>
      <c r="BK381" s="87">
        <v>0</v>
      </c>
      <c r="BL381" s="87">
        <v>0</v>
      </c>
      <c r="BM381" s="87">
        <v>0</v>
      </c>
      <c r="BN381" s="87">
        <v>0</v>
      </c>
      <c r="BO381" s="87">
        <v>0</v>
      </c>
      <c r="BP381" s="87">
        <v>0</v>
      </c>
      <c r="BQ381" s="87">
        <v>0</v>
      </c>
      <c r="BR381" s="87">
        <v>0</v>
      </c>
      <c r="BS381" s="87">
        <v>0</v>
      </c>
      <c r="BT381" s="87">
        <v>0</v>
      </c>
      <c r="BU381" s="87">
        <v>0</v>
      </c>
      <c r="BV381" s="87">
        <v>0</v>
      </c>
      <c r="BW381" s="87">
        <v>0</v>
      </c>
      <c r="BX381" s="87">
        <v>0</v>
      </c>
      <c r="BY381" s="87">
        <v>0</v>
      </c>
      <c r="BZ381" s="87">
        <v>0</v>
      </c>
      <c r="CA381" s="87">
        <v>0</v>
      </c>
      <c r="CB381" s="87">
        <v>0</v>
      </c>
      <c r="CC381" s="87">
        <v>0</v>
      </c>
      <c r="CD381" s="87">
        <v>0</v>
      </c>
      <c r="CE381" s="87">
        <v>0</v>
      </c>
      <c r="CF381" s="87">
        <v>0</v>
      </c>
      <c r="CG381" s="87">
        <v>0</v>
      </c>
      <c r="CH381" s="87">
        <v>0</v>
      </c>
      <c r="CI381" s="87">
        <v>0</v>
      </c>
      <c r="CJ381" s="87">
        <v>0</v>
      </c>
      <c r="CK381" s="87">
        <v>0</v>
      </c>
      <c r="CL381" s="87">
        <v>0</v>
      </c>
      <c r="CM381" s="87">
        <v>0</v>
      </c>
      <c r="CN381" s="87">
        <v>0</v>
      </c>
      <c r="CO381" s="87">
        <v>0</v>
      </c>
      <c r="CP381" s="87">
        <v>0</v>
      </c>
      <c r="CQ381" s="87">
        <v>0</v>
      </c>
      <c r="CR381" s="87">
        <v>0</v>
      </c>
      <c r="CS381" s="87">
        <v>0</v>
      </c>
      <c r="CT381" s="87">
        <v>0</v>
      </c>
      <c r="CU381" s="87">
        <v>0</v>
      </c>
      <c r="CV381" s="87">
        <v>0</v>
      </c>
      <c r="CW381" s="87">
        <v>0</v>
      </c>
      <c r="CX381" s="87">
        <v>0</v>
      </c>
      <c r="CY381" s="87">
        <v>0</v>
      </c>
      <c r="CZ381" s="87">
        <v>0</v>
      </c>
      <c r="DA381" s="87">
        <v>0</v>
      </c>
      <c r="DB381" s="87">
        <v>0</v>
      </c>
      <c r="DC381" s="87">
        <v>0</v>
      </c>
      <c r="DD381" s="87">
        <v>0</v>
      </c>
      <c r="DE381" s="87">
        <v>0</v>
      </c>
      <c r="DF381" s="87">
        <v>0</v>
      </c>
      <c r="DG381" s="87">
        <v>0</v>
      </c>
      <c r="DH381" s="87">
        <v>0</v>
      </c>
      <c r="DI381" s="87">
        <v>0</v>
      </c>
      <c r="DJ381" s="87">
        <v>0</v>
      </c>
      <c r="DK381" s="87">
        <v>0</v>
      </c>
      <c r="DL381" s="87">
        <v>0</v>
      </c>
      <c r="DM381" s="87">
        <v>0</v>
      </c>
      <c r="DN381" s="87">
        <v>0</v>
      </c>
      <c r="DO381" s="87">
        <v>0</v>
      </c>
      <c r="DP381" s="87">
        <v>0</v>
      </c>
      <c r="DQ381" s="87">
        <v>0</v>
      </c>
      <c r="DR381" s="87">
        <v>0</v>
      </c>
      <c r="DS381" s="87">
        <v>0</v>
      </c>
      <c r="DT381" s="87">
        <v>0</v>
      </c>
      <c r="DU381" s="87">
        <v>0</v>
      </c>
      <c r="DV381" s="87">
        <v>0</v>
      </c>
      <c r="DW381" s="87">
        <v>0</v>
      </c>
      <c r="DX381" s="87">
        <v>0</v>
      </c>
      <c r="DY381" s="87">
        <v>0</v>
      </c>
      <c r="DZ381" s="87">
        <v>0</v>
      </c>
      <c r="EA381" s="87">
        <v>0</v>
      </c>
      <c r="EB381" s="87">
        <v>0</v>
      </c>
      <c r="EC381" s="87">
        <v>0</v>
      </c>
      <c r="ED381" s="87">
        <v>0</v>
      </c>
      <c r="EE381" s="87">
        <v>0</v>
      </c>
      <c r="EF381" s="87">
        <v>0</v>
      </c>
      <c r="EG381" s="87">
        <v>0</v>
      </c>
      <c r="EH381" s="87">
        <v>0</v>
      </c>
      <c r="EI381" s="87">
        <v>0</v>
      </c>
      <c r="EJ381" s="87">
        <v>0</v>
      </c>
      <c r="EK381" s="87">
        <v>0</v>
      </c>
      <c r="EL381" s="87">
        <v>0</v>
      </c>
      <c r="EM381" s="87">
        <v>0</v>
      </c>
      <c r="EN381" s="87">
        <v>0</v>
      </c>
      <c r="EO381" s="87">
        <v>0</v>
      </c>
      <c r="EP381" s="87">
        <v>0</v>
      </c>
      <c r="EQ381" s="87">
        <v>0</v>
      </c>
      <c r="ER381" s="87">
        <v>0</v>
      </c>
      <c r="ES381" s="87">
        <v>0</v>
      </c>
      <c r="ET381" s="87">
        <v>0</v>
      </c>
      <c r="EU381" s="87">
        <v>0</v>
      </c>
      <c r="EV381" s="87">
        <v>0</v>
      </c>
      <c r="EW381" s="87">
        <v>0</v>
      </c>
      <c r="EX381" s="87">
        <v>0</v>
      </c>
      <c r="EY381" s="87">
        <v>0</v>
      </c>
      <c r="EZ381" s="87">
        <v>0</v>
      </c>
      <c r="FA381" s="87">
        <v>0</v>
      </c>
      <c r="FB381" s="87">
        <v>0</v>
      </c>
      <c r="FC381" s="87">
        <v>0</v>
      </c>
      <c r="FD381" s="87">
        <v>0</v>
      </c>
      <c r="FE381" s="87">
        <v>0</v>
      </c>
      <c r="FF381" s="87">
        <v>0</v>
      </c>
      <c r="FG381" s="87">
        <v>0</v>
      </c>
      <c r="FH381" s="87">
        <v>0</v>
      </c>
      <c r="FI381" s="87">
        <v>0</v>
      </c>
      <c r="FJ381" s="87">
        <v>0</v>
      </c>
      <c r="FK381" s="87">
        <v>0</v>
      </c>
      <c r="FL381" s="87">
        <v>0</v>
      </c>
      <c r="FM381" s="87">
        <v>0</v>
      </c>
      <c r="FN381" s="87">
        <v>0</v>
      </c>
      <c r="FO381" s="87">
        <v>0</v>
      </c>
      <c r="FP381" s="87">
        <v>0</v>
      </c>
      <c r="FQ381" s="87">
        <v>0</v>
      </c>
      <c r="FR381" s="87">
        <v>0</v>
      </c>
      <c r="FS381" s="87">
        <v>0</v>
      </c>
      <c r="FT381" s="87">
        <v>0</v>
      </c>
      <c r="FU381" s="87">
        <v>0</v>
      </c>
      <c r="FV381" s="87">
        <v>0</v>
      </c>
      <c r="FW381" s="87">
        <v>0</v>
      </c>
      <c r="FX381" s="87">
        <v>0</v>
      </c>
      <c r="FY381" s="87">
        <v>0</v>
      </c>
      <c r="FZ381" s="87">
        <v>0</v>
      </c>
      <c r="GA381" s="87">
        <v>0</v>
      </c>
    </row>
    <row r="382" spans="2:183">
      <c r="B382" s="43" t="s">
        <v>97</v>
      </c>
      <c r="C382" s="653" t="s">
        <v>53</v>
      </c>
      <c r="D382" s="86">
        <v>0</v>
      </c>
      <c r="E382" s="86">
        <v>0</v>
      </c>
      <c r="F382" s="86">
        <v>0</v>
      </c>
      <c r="G382" s="86">
        <v>0</v>
      </c>
      <c r="H382" s="86">
        <v>0</v>
      </c>
      <c r="I382" s="86">
        <v>0</v>
      </c>
      <c r="J382" s="86">
        <v>0</v>
      </c>
      <c r="K382" s="86">
        <v>0</v>
      </c>
      <c r="L382" s="86">
        <v>0</v>
      </c>
      <c r="M382" s="86">
        <v>0</v>
      </c>
      <c r="N382" s="86">
        <v>0</v>
      </c>
      <c r="O382" s="86">
        <v>0</v>
      </c>
      <c r="P382" s="86">
        <v>0</v>
      </c>
      <c r="Q382" s="86">
        <v>0</v>
      </c>
      <c r="R382" s="86">
        <v>0</v>
      </c>
      <c r="S382" s="86">
        <v>0</v>
      </c>
      <c r="T382" s="86">
        <v>0</v>
      </c>
      <c r="U382" s="86">
        <v>0</v>
      </c>
      <c r="V382" s="86">
        <v>0</v>
      </c>
      <c r="W382" s="86">
        <v>0</v>
      </c>
      <c r="X382" s="86">
        <v>0</v>
      </c>
      <c r="Y382" s="86">
        <v>0</v>
      </c>
      <c r="Z382" s="86">
        <v>0</v>
      </c>
      <c r="AA382" s="86">
        <v>0</v>
      </c>
      <c r="AB382" s="86">
        <v>0</v>
      </c>
      <c r="AC382" s="86">
        <v>0</v>
      </c>
      <c r="AD382" s="86">
        <v>0</v>
      </c>
      <c r="AE382" s="86">
        <v>0</v>
      </c>
      <c r="AF382" s="86">
        <v>0</v>
      </c>
      <c r="AG382" s="86">
        <v>0</v>
      </c>
      <c r="AH382" s="86">
        <v>0</v>
      </c>
      <c r="AI382" s="86">
        <v>0</v>
      </c>
      <c r="AJ382" s="86">
        <v>0</v>
      </c>
      <c r="AK382" s="86">
        <v>0</v>
      </c>
      <c r="AL382" s="86">
        <v>0</v>
      </c>
      <c r="AM382" s="86">
        <v>0</v>
      </c>
      <c r="AN382" s="86">
        <v>0</v>
      </c>
      <c r="AO382" s="86">
        <v>0</v>
      </c>
      <c r="AP382" s="86">
        <v>0</v>
      </c>
      <c r="AQ382" s="86">
        <v>0</v>
      </c>
      <c r="AR382" s="86">
        <v>0</v>
      </c>
      <c r="AS382" s="86">
        <v>0</v>
      </c>
      <c r="AT382" s="86">
        <v>0</v>
      </c>
      <c r="AU382" s="86">
        <v>0</v>
      </c>
      <c r="AV382" s="86">
        <v>0</v>
      </c>
      <c r="AW382" s="86">
        <v>0</v>
      </c>
      <c r="AX382" s="86">
        <v>0</v>
      </c>
      <c r="AY382" s="86">
        <v>0</v>
      </c>
      <c r="AZ382" s="86">
        <v>0</v>
      </c>
      <c r="BA382" s="86">
        <v>0</v>
      </c>
      <c r="BB382" s="86">
        <v>0</v>
      </c>
      <c r="BC382" s="86">
        <v>0</v>
      </c>
      <c r="BD382" s="86">
        <v>0</v>
      </c>
      <c r="BE382" s="86">
        <v>0</v>
      </c>
      <c r="BF382" s="86">
        <v>0</v>
      </c>
      <c r="BG382" s="86">
        <v>0</v>
      </c>
      <c r="BH382" s="86">
        <v>0</v>
      </c>
      <c r="BI382" s="86">
        <v>0</v>
      </c>
      <c r="BJ382" s="86">
        <v>0</v>
      </c>
      <c r="BK382" s="86">
        <v>0</v>
      </c>
      <c r="BL382" s="86">
        <v>0</v>
      </c>
      <c r="BM382" s="86">
        <v>0</v>
      </c>
      <c r="BN382" s="86">
        <v>0</v>
      </c>
      <c r="BO382" s="86">
        <v>0</v>
      </c>
      <c r="BP382" s="86">
        <v>0</v>
      </c>
      <c r="BQ382" s="86">
        <v>0</v>
      </c>
      <c r="BR382" s="86">
        <v>0</v>
      </c>
      <c r="BS382" s="86">
        <v>0</v>
      </c>
      <c r="BT382" s="86">
        <v>0</v>
      </c>
      <c r="BU382" s="86">
        <v>0</v>
      </c>
      <c r="BV382" s="86">
        <v>0</v>
      </c>
      <c r="BW382" s="86">
        <v>0</v>
      </c>
      <c r="BX382" s="86">
        <v>0</v>
      </c>
      <c r="BY382" s="86">
        <v>0</v>
      </c>
      <c r="BZ382" s="86">
        <v>0</v>
      </c>
      <c r="CA382" s="86">
        <v>0</v>
      </c>
      <c r="CB382" s="86">
        <v>0</v>
      </c>
      <c r="CC382" s="86">
        <v>0</v>
      </c>
      <c r="CD382" s="86">
        <v>0</v>
      </c>
      <c r="CE382" s="86">
        <v>0</v>
      </c>
      <c r="CF382" s="86">
        <v>0</v>
      </c>
      <c r="CG382" s="86">
        <v>0</v>
      </c>
      <c r="CH382" s="86">
        <v>0</v>
      </c>
      <c r="CI382" s="86">
        <v>0</v>
      </c>
      <c r="CJ382" s="86">
        <v>0</v>
      </c>
      <c r="CK382" s="86">
        <v>0</v>
      </c>
      <c r="CL382" s="86">
        <v>0</v>
      </c>
      <c r="CM382" s="86">
        <v>0</v>
      </c>
      <c r="CN382" s="86">
        <v>0</v>
      </c>
      <c r="CO382" s="86">
        <v>0</v>
      </c>
      <c r="CP382" s="86">
        <v>0</v>
      </c>
      <c r="CQ382" s="86">
        <v>0</v>
      </c>
      <c r="CR382" s="86">
        <v>0</v>
      </c>
      <c r="CS382" s="86">
        <v>0</v>
      </c>
      <c r="CT382" s="86">
        <v>0</v>
      </c>
      <c r="CU382" s="86">
        <v>0</v>
      </c>
      <c r="CV382" s="86">
        <v>0</v>
      </c>
      <c r="CW382" s="86">
        <v>0</v>
      </c>
      <c r="CX382" s="86">
        <v>0</v>
      </c>
      <c r="CY382" s="86">
        <v>0</v>
      </c>
      <c r="CZ382" s="86">
        <v>0</v>
      </c>
      <c r="DA382" s="86">
        <v>0</v>
      </c>
      <c r="DB382" s="86">
        <v>0</v>
      </c>
      <c r="DC382" s="86">
        <v>0</v>
      </c>
      <c r="DD382" s="86">
        <v>0</v>
      </c>
      <c r="DE382" s="86">
        <v>0</v>
      </c>
      <c r="DF382" s="86">
        <v>0</v>
      </c>
      <c r="DG382" s="86">
        <v>0</v>
      </c>
      <c r="DH382" s="86">
        <v>0</v>
      </c>
      <c r="DI382" s="86">
        <v>0</v>
      </c>
      <c r="DJ382" s="86">
        <v>0</v>
      </c>
      <c r="DK382" s="86">
        <v>0</v>
      </c>
      <c r="DL382" s="86">
        <v>0</v>
      </c>
      <c r="DM382" s="86">
        <v>0</v>
      </c>
      <c r="DN382" s="86">
        <v>0</v>
      </c>
      <c r="DO382" s="86">
        <v>0</v>
      </c>
      <c r="DP382" s="86">
        <v>0</v>
      </c>
      <c r="DQ382" s="86">
        <v>0</v>
      </c>
      <c r="DR382" s="86">
        <v>0</v>
      </c>
      <c r="DS382" s="86">
        <v>0</v>
      </c>
      <c r="DT382" s="86">
        <v>0</v>
      </c>
      <c r="DU382" s="86">
        <v>0</v>
      </c>
      <c r="DV382" s="86">
        <v>0</v>
      </c>
      <c r="DW382" s="86">
        <v>0</v>
      </c>
      <c r="DX382" s="86">
        <v>0</v>
      </c>
      <c r="DY382" s="86">
        <v>0</v>
      </c>
      <c r="DZ382" s="86">
        <v>0</v>
      </c>
      <c r="EA382" s="86">
        <v>0</v>
      </c>
      <c r="EB382" s="86">
        <v>0</v>
      </c>
      <c r="EC382" s="86">
        <v>0</v>
      </c>
      <c r="ED382" s="86">
        <v>0</v>
      </c>
      <c r="EE382" s="86">
        <v>0</v>
      </c>
      <c r="EF382" s="86">
        <v>0</v>
      </c>
      <c r="EG382" s="86">
        <v>0</v>
      </c>
      <c r="EH382" s="86">
        <v>0</v>
      </c>
      <c r="EI382" s="86">
        <v>0</v>
      </c>
      <c r="EJ382" s="86">
        <v>0</v>
      </c>
      <c r="EK382" s="86">
        <v>0</v>
      </c>
      <c r="EL382" s="86">
        <v>0</v>
      </c>
      <c r="EM382" s="86">
        <v>0</v>
      </c>
      <c r="EN382" s="86">
        <v>0</v>
      </c>
      <c r="EO382" s="86">
        <v>0</v>
      </c>
      <c r="EP382" s="86">
        <v>0</v>
      </c>
      <c r="EQ382" s="86">
        <v>0</v>
      </c>
      <c r="ER382" s="86">
        <v>0</v>
      </c>
      <c r="ES382" s="86">
        <v>0</v>
      </c>
      <c r="ET382" s="86">
        <v>0</v>
      </c>
      <c r="EU382" s="86">
        <v>0</v>
      </c>
      <c r="EV382" s="86">
        <v>0</v>
      </c>
      <c r="EW382" s="86">
        <v>0</v>
      </c>
      <c r="EX382" s="86">
        <v>0</v>
      </c>
      <c r="EY382" s="86">
        <v>0</v>
      </c>
      <c r="EZ382" s="86">
        <v>0</v>
      </c>
      <c r="FA382" s="86">
        <v>0</v>
      </c>
      <c r="FB382" s="86">
        <v>0</v>
      </c>
      <c r="FC382" s="86">
        <v>0</v>
      </c>
      <c r="FD382" s="86">
        <v>0</v>
      </c>
      <c r="FE382" s="86">
        <v>0</v>
      </c>
      <c r="FF382" s="86">
        <v>0</v>
      </c>
      <c r="FG382" s="86">
        <v>0</v>
      </c>
      <c r="FH382" s="86">
        <v>0</v>
      </c>
      <c r="FI382" s="86">
        <v>0</v>
      </c>
      <c r="FJ382" s="86">
        <v>0</v>
      </c>
      <c r="FK382" s="86">
        <v>0</v>
      </c>
      <c r="FL382" s="86">
        <v>0</v>
      </c>
      <c r="FM382" s="86">
        <v>0</v>
      </c>
      <c r="FN382" s="86">
        <v>0</v>
      </c>
      <c r="FO382" s="86">
        <v>0</v>
      </c>
      <c r="FP382" s="86">
        <v>0</v>
      </c>
      <c r="FQ382" s="86">
        <v>0</v>
      </c>
      <c r="FR382" s="86">
        <v>0</v>
      </c>
      <c r="FS382" s="86">
        <v>0</v>
      </c>
      <c r="FT382" s="86">
        <v>0</v>
      </c>
      <c r="FU382" s="86">
        <v>0</v>
      </c>
      <c r="FV382" s="86">
        <v>0</v>
      </c>
      <c r="FW382" s="86">
        <v>0</v>
      </c>
      <c r="FX382" s="86">
        <v>0</v>
      </c>
      <c r="FY382" s="86">
        <v>0</v>
      </c>
      <c r="FZ382" s="86">
        <v>0</v>
      </c>
      <c r="GA382" s="86">
        <v>0</v>
      </c>
    </row>
    <row r="383" spans="2:183">
      <c r="B383" s="43" t="s">
        <v>97</v>
      </c>
      <c r="C383" s="653" t="s">
        <v>228</v>
      </c>
      <c r="D383" s="85">
        <v>611870.06000000006</v>
      </c>
      <c r="E383" s="85">
        <v>552857.75</v>
      </c>
      <c r="F383" s="85">
        <v>611130.06000000006</v>
      </c>
      <c r="G383" s="85">
        <v>592879.62</v>
      </c>
      <c r="H383" s="85">
        <v>605614.31000000006</v>
      </c>
      <c r="I383" s="85">
        <v>135214</v>
      </c>
      <c r="J383" s="85">
        <v>140387.91</v>
      </c>
      <c r="K383" s="85">
        <v>138457.54999999999</v>
      </c>
      <c r="L383" s="85">
        <v>135198.20000000001</v>
      </c>
      <c r="M383" s="85">
        <v>611138.43999999994</v>
      </c>
      <c r="N383" s="85">
        <v>590934.81000000006</v>
      </c>
      <c r="O383" s="85">
        <v>615435.93999999994</v>
      </c>
      <c r="P383" s="85">
        <v>807294.62</v>
      </c>
      <c r="Q383" s="85">
        <v>729434.75</v>
      </c>
      <c r="R383" s="85">
        <v>806318.5</v>
      </c>
      <c r="S383" s="85">
        <v>782239.19</v>
      </c>
      <c r="T383" s="85">
        <v>799041.25</v>
      </c>
      <c r="U383" s="85">
        <v>178399.91</v>
      </c>
      <c r="V383" s="85">
        <v>185226.3</v>
      </c>
      <c r="W383" s="85">
        <v>182679.34</v>
      </c>
      <c r="X383" s="85">
        <v>178379.06</v>
      </c>
      <c r="Y383" s="85">
        <v>806330</v>
      </c>
      <c r="Z383" s="85">
        <v>779674</v>
      </c>
      <c r="AA383" s="85">
        <v>811999.81</v>
      </c>
      <c r="AB383" s="85">
        <v>1082557.3799999999</v>
      </c>
      <c r="AC383" s="85">
        <v>886675.5</v>
      </c>
      <c r="AD383" s="85">
        <v>476902.66</v>
      </c>
      <c r="AE383" s="85">
        <v>519340.97</v>
      </c>
      <c r="AF383" s="85">
        <v>841414.62</v>
      </c>
      <c r="AG383" s="85">
        <v>1137655.3799999999</v>
      </c>
      <c r="AH383" s="85">
        <v>1897564.25</v>
      </c>
      <c r="AI383" s="85">
        <v>1846026.25</v>
      </c>
      <c r="AJ383" s="85">
        <v>931338</v>
      </c>
      <c r="AK383" s="85">
        <v>473799.19</v>
      </c>
      <c r="AL383" s="85">
        <v>817173.06</v>
      </c>
      <c r="AM383" s="85">
        <v>1108992.75</v>
      </c>
      <c r="AN383" s="85">
        <v>1080480</v>
      </c>
      <c r="AO383" s="85">
        <v>887692.69</v>
      </c>
      <c r="AP383" s="85">
        <v>457279.75</v>
      </c>
      <c r="AQ383" s="85">
        <v>534934.93999999994</v>
      </c>
      <c r="AR383" s="85">
        <v>815290.38</v>
      </c>
      <c r="AS383" s="85">
        <v>1204083.1200000001</v>
      </c>
      <c r="AT383" s="85">
        <v>1830864.88</v>
      </c>
      <c r="AU383" s="85">
        <v>1845721</v>
      </c>
      <c r="AV383" s="85">
        <v>927273.12</v>
      </c>
      <c r="AW383" s="85">
        <v>484655.72</v>
      </c>
      <c r="AX383" s="85">
        <v>843166.56</v>
      </c>
      <c r="AY383" s="85">
        <v>1107997.3799999999</v>
      </c>
      <c r="AZ383" s="85">
        <v>1098176.25</v>
      </c>
      <c r="BA383" s="85">
        <v>960393.94</v>
      </c>
      <c r="BB383" s="85">
        <v>446580.62</v>
      </c>
      <c r="BC383" s="85">
        <v>499647.19</v>
      </c>
      <c r="BD383" s="85">
        <v>851236.44</v>
      </c>
      <c r="BE383" s="85">
        <v>1227234</v>
      </c>
      <c r="BF383" s="85">
        <v>1883406.62</v>
      </c>
      <c r="BG383" s="85">
        <v>1931258</v>
      </c>
      <c r="BH383" s="85">
        <v>913588.81</v>
      </c>
      <c r="BI383" s="85">
        <v>492893.94</v>
      </c>
      <c r="BJ383" s="85">
        <v>862505.75</v>
      </c>
      <c r="BK383" s="85">
        <v>1140856</v>
      </c>
      <c r="BL383" s="85">
        <v>1135808.75</v>
      </c>
      <c r="BM383" s="85">
        <v>971049.69</v>
      </c>
      <c r="BN383" s="85">
        <v>487636.78</v>
      </c>
      <c r="BO383" s="85">
        <v>492323.19</v>
      </c>
      <c r="BP383" s="85">
        <v>839889.94</v>
      </c>
      <c r="BQ383" s="85">
        <v>1248973.5</v>
      </c>
      <c r="BR383" s="85">
        <v>1978042.5</v>
      </c>
      <c r="BS383" s="85">
        <v>2000143.5</v>
      </c>
      <c r="BT383" s="85">
        <v>930470.12</v>
      </c>
      <c r="BU383" s="85">
        <v>492505.66</v>
      </c>
      <c r="BV383" s="85">
        <v>890812.88</v>
      </c>
      <c r="BW383" s="85">
        <v>1149817.6200000001</v>
      </c>
      <c r="BX383" s="85">
        <v>1188656.25</v>
      </c>
      <c r="BY383" s="85">
        <v>967008.88</v>
      </c>
      <c r="BZ383" s="85">
        <v>490919</v>
      </c>
      <c r="CA383" s="85">
        <v>535782.18999999994</v>
      </c>
      <c r="CB383" s="85">
        <v>841120.31</v>
      </c>
      <c r="CC383" s="85">
        <v>1240587.8799999999</v>
      </c>
      <c r="CD383" s="85">
        <v>2086015</v>
      </c>
      <c r="CE383" s="85">
        <v>2055176.75</v>
      </c>
      <c r="CF383" s="85">
        <v>948487.31</v>
      </c>
      <c r="CG383" s="85">
        <v>519366.03</v>
      </c>
      <c r="CH383" s="85">
        <v>899089.12</v>
      </c>
      <c r="CI383" s="85">
        <v>1173652.25</v>
      </c>
      <c r="CJ383" s="85">
        <v>1209283.25</v>
      </c>
      <c r="CK383" s="85">
        <v>968158.12</v>
      </c>
      <c r="CL383" s="85">
        <v>521314.88</v>
      </c>
      <c r="CM383" s="85">
        <v>587318.43999999994</v>
      </c>
      <c r="CN383" s="85">
        <v>923321.94</v>
      </c>
      <c r="CO383" s="85">
        <v>1257658</v>
      </c>
      <c r="CP383" s="85">
        <v>2103593.75</v>
      </c>
      <c r="CQ383" s="85">
        <v>2036091.62</v>
      </c>
      <c r="CR383" s="85">
        <v>1024482.5</v>
      </c>
      <c r="CS383" s="85">
        <v>529569.62</v>
      </c>
      <c r="CT383" s="85">
        <v>903224.5</v>
      </c>
      <c r="CU383" s="85">
        <v>1226247.3799999999</v>
      </c>
      <c r="CV383" s="85">
        <v>1226640</v>
      </c>
      <c r="CW383" s="85">
        <v>990511.88</v>
      </c>
      <c r="CX383" s="85">
        <v>544021.38</v>
      </c>
      <c r="CY383" s="85">
        <v>613585.5</v>
      </c>
      <c r="CZ383" s="85">
        <v>920926.31</v>
      </c>
      <c r="DA383" s="85">
        <v>1335410.3799999999</v>
      </c>
      <c r="DB383" s="85">
        <v>2117848.5</v>
      </c>
      <c r="DC383" s="85">
        <v>2072654.12</v>
      </c>
      <c r="DD383" s="85">
        <v>1075095.6200000001</v>
      </c>
      <c r="DE383" s="85">
        <v>550924.56000000006</v>
      </c>
      <c r="DF383" s="85">
        <v>938958.94</v>
      </c>
      <c r="DG383" s="85">
        <v>1258771.1200000001</v>
      </c>
      <c r="DH383" s="85">
        <v>1260094.75</v>
      </c>
      <c r="DI383" s="85">
        <v>1040237.69</v>
      </c>
      <c r="DJ383" s="85">
        <v>523694.97</v>
      </c>
      <c r="DK383" s="85">
        <v>628906</v>
      </c>
      <c r="DL383" s="85">
        <v>952324.5</v>
      </c>
      <c r="DM383" s="85">
        <v>1404969.5</v>
      </c>
      <c r="DN383" s="85">
        <v>2131972.25</v>
      </c>
      <c r="DO383" s="85">
        <v>2148085.5</v>
      </c>
      <c r="DP383" s="85">
        <v>1085532.8799999999</v>
      </c>
      <c r="DQ383" s="85">
        <v>565180.5</v>
      </c>
      <c r="DR383" s="85">
        <v>979121.69</v>
      </c>
      <c r="DS383" s="85">
        <v>1296330</v>
      </c>
      <c r="DT383" s="85">
        <v>1285378</v>
      </c>
      <c r="DU383" s="85">
        <v>1123738</v>
      </c>
      <c r="DV383" s="85">
        <v>518398.44</v>
      </c>
      <c r="DW383" s="85">
        <v>586991.12</v>
      </c>
      <c r="DX383" s="85">
        <v>995848.44</v>
      </c>
      <c r="DY383" s="85">
        <v>1436166.25</v>
      </c>
      <c r="DZ383" s="85">
        <v>2201082.5</v>
      </c>
      <c r="EA383" s="85">
        <v>2256247.5</v>
      </c>
      <c r="EB383" s="85">
        <v>1072587.1200000001</v>
      </c>
      <c r="EC383" s="85">
        <v>575121.18999999994</v>
      </c>
      <c r="ED383" s="85">
        <v>1005583.06</v>
      </c>
      <c r="EE383" s="85">
        <v>1338420.25</v>
      </c>
      <c r="EF383" s="85">
        <v>1348352.62</v>
      </c>
      <c r="EG383" s="85">
        <v>1114780.75</v>
      </c>
      <c r="EH383" s="85">
        <v>561144.25</v>
      </c>
      <c r="EI383" s="85">
        <v>618726.56000000006</v>
      </c>
      <c r="EJ383" s="85">
        <v>954174.5</v>
      </c>
      <c r="EK383" s="85">
        <v>1418130.5</v>
      </c>
      <c r="EL383" s="85">
        <v>2382103.25</v>
      </c>
      <c r="EM383" s="85">
        <v>2351795</v>
      </c>
      <c r="EN383" s="85">
        <v>1087088.8799999999</v>
      </c>
      <c r="EO383" s="85">
        <v>584241</v>
      </c>
      <c r="EP383" s="85">
        <v>1029641.44</v>
      </c>
      <c r="EQ383" s="85">
        <v>1343183</v>
      </c>
      <c r="ER383" s="85">
        <v>1374504.38</v>
      </c>
      <c r="ES383" s="85">
        <v>1137137.3799999999</v>
      </c>
      <c r="ET383" s="85">
        <v>588756.38</v>
      </c>
      <c r="EU383" s="85">
        <v>627416.75</v>
      </c>
      <c r="EV383" s="85">
        <v>1102512.8799999999</v>
      </c>
      <c r="EW383" s="85">
        <v>1385650.38</v>
      </c>
      <c r="EX383" s="85">
        <v>2476456</v>
      </c>
      <c r="EY383" s="85">
        <v>2355865.75</v>
      </c>
      <c r="EZ383" s="85">
        <v>1106062.25</v>
      </c>
      <c r="FA383" s="85">
        <v>594141.25</v>
      </c>
      <c r="FB383" s="85">
        <v>1089207.25</v>
      </c>
      <c r="FC383" s="85">
        <v>1366800</v>
      </c>
      <c r="FD383" s="85">
        <v>1406965</v>
      </c>
      <c r="FE383" s="85">
        <v>1154087.75</v>
      </c>
      <c r="FF383" s="85">
        <v>614899.68999999994</v>
      </c>
      <c r="FG383" s="85">
        <v>690511.12</v>
      </c>
      <c r="FH383" s="85">
        <v>1084524.5</v>
      </c>
      <c r="FI383" s="85">
        <v>1480397.12</v>
      </c>
      <c r="FJ383" s="85">
        <v>2471326</v>
      </c>
      <c r="FK383" s="85">
        <v>2391421</v>
      </c>
      <c r="FL383" s="85">
        <v>1218105.75</v>
      </c>
      <c r="FM383" s="85">
        <v>612292</v>
      </c>
      <c r="FN383" s="85">
        <v>1064868.3799999999</v>
      </c>
      <c r="FO383" s="85">
        <v>1442281.62</v>
      </c>
      <c r="FP383" s="85">
        <v>1445040</v>
      </c>
      <c r="FQ383" s="85">
        <v>1166869.75</v>
      </c>
      <c r="FR383" s="85">
        <v>641906.56000000006</v>
      </c>
      <c r="FS383" s="85">
        <v>724398.19</v>
      </c>
      <c r="FT383" s="85">
        <v>1082305.75</v>
      </c>
      <c r="FU383" s="85">
        <v>1576383.12</v>
      </c>
      <c r="FV383" s="85">
        <v>2489250.5</v>
      </c>
      <c r="FW383" s="85">
        <v>2433375.25</v>
      </c>
      <c r="FX383" s="85">
        <v>1285238.75</v>
      </c>
      <c r="FY383" s="85">
        <v>641067.56000000006</v>
      </c>
      <c r="FZ383" s="85">
        <v>1104271.5</v>
      </c>
      <c r="GA383" s="85">
        <v>1484758.5</v>
      </c>
    </row>
    <row r="384" spans="2:183">
      <c r="B384" s="183" t="s">
        <v>97</v>
      </c>
      <c r="C384" s="654" t="s">
        <v>229</v>
      </c>
      <c r="D384" s="184">
        <v>17.689995628602354</v>
      </c>
      <c r="E384" s="184">
        <v>17.690004495633158</v>
      </c>
      <c r="F384" s="184">
        <v>17.690005074301027</v>
      </c>
      <c r="G384" s="184">
        <v>17.690004609883054</v>
      </c>
      <c r="H384" s="184">
        <v>17.689999719583913</v>
      </c>
      <c r="I384" s="184">
        <v>17.689994021087116</v>
      </c>
      <c r="J384" s="184">
        <v>17.690008820564518</v>
      </c>
      <c r="K384" s="184">
        <v>17.690005468334764</v>
      </c>
      <c r="L384" s="184">
        <v>17.689986706164362</v>
      </c>
      <c r="M384" s="184">
        <v>17.689996734894251</v>
      </c>
      <c r="N384" s="184">
        <v>17.690000185600852</v>
      </c>
      <c r="O384" s="184">
        <v>17.689998720898643</v>
      </c>
      <c r="P384" s="184">
        <v>23.339985451803603</v>
      </c>
      <c r="Q384" s="184">
        <v>23.340007455391639</v>
      </c>
      <c r="R384" s="184">
        <v>23.340004509846548</v>
      </c>
      <c r="S384" s="184">
        <v>23.340007668219705</v>
      </c>
      <c r="T384" s="184">
        <v>23.340002465324801</v>
      </c>
      <c r="U384" s="184">
        <v>23.339989507465791</v>
      </c>
      <c r="V384" s="184">
        <v>23.340007560483869</v>
      </c>
      <c r="W384" s="184">
        <v>23.339994991618628</v>
      </c>
      <c r="X384" s="184">
        <v>23.339979378853378</v>
      </c>
      <c r="Y384" s="184">
        <v>23.340006344957263</v>
      </c>
      <c r="Z384" s="184">
        <v>23.340024942358966</v>
      </c>
      <c r="AA384" s="184">
        <v>23.340001235985575</v>
      </c>
      <c r="AB384" s="184">
        <v>45.020006537431783</v>
      </c>
      <c r="AC384" s="184">
        <v>45.01999223159001</v>
      </c>
      <c r="AD384" s="184">
        <v>45.019995034517656</v>
      </c>
      <c r="AE384" s="184">
        <v>45.020013384443871</v>
      </c>
      <c r="AF384" s="184">
        <v>45.019990583098803</v>
      </c>
      <c r="AG384" s="184">
        <v>45.019999208547681</v>
      </c>
      <c r="AH384" s="184">
        <v>45.020001489939588</v>
      </c>
      <c r="AI384" s="184">
        <v>45.020001424231147</v>
      </c>
      <c r="AJ384" s="184">
        <v>45.01999061255723</v>
      </c>
      <c r="AK384" s="184">
        <v>45.020014841997337</v>
      </c>
      <c r="AL384" s="184">
        <v>45.020010103942795</v>
      </c>
      <c r="AM384" s="184">
        <v>45.01999119891984</v>
      </c>
      <c r="AN384" s="184">
        <v>45.02</v>
      </c>
      <c r="AO384" s="184">
        <v>45.020001785194445</v>
      </c>
      <c r="AP384" s="184">
        <v>45.019990627393604</v>
      </c>
      <c r="AQ384" s="184">
        <v>45.020008146666932</v>
      </c>
      <c r="AR384" s="184">
        <v>45.019988381801397</v>
      </c>
      <c r="AS384" s="184">
        <v>45.019992881050733</v>
      </c>
      <c r="AT384" s="184">
        <v>45.020001814703079</v>
      </c>
      <c r="AU384" s="184">
        <v>45.019990092153705</v>
      </c>
      <c r="AV384" s="184">
        <v>45.019989396472873</v>
      </c>
      <c r="AW384" s="184">
        <v>45.020010515227568</v>
      </c>
      <c r="AX384" s="184">
        <v>45.02000191150379</v>
      </c>
      <c r="AY384" s="184">
        <v>45.01999209304045</v>
      </c>
      <c r="AZ384" s="184">
        <v>46.100001217382029</v>
      </c>
      <c r="BA384" s="184">
        <v>46.100000768018184</v>
      </c>
      <c r="BB384" s="184">
        <v>46.100024671706308</v>
      </c>
      <c r="BC384" s="184">
        <v>46.100016330929215</v>
      </c>
      <c r="BD384" s="184">
        <v>46.099996750609257</v>
      </c>
      <c r="BE384" s="184">
        <v>46.099996506534467</v>
      </c>
      <c r="BF384" s="184">
        <v>46.099997038292436</v>
      </c>
      <c r="BG384" s="184">
        <v>46.099987086089477</v>
      </c>
      <c r="BH384" s="184">
        <v>46.100010899435553</v>
      </c>
      <c r="BI384" s="184">
        <v>46.100010849395424</v>
      </c>
      <c r="BJ384" s="184">
        <v>46.100005612137181</v>
      </c>
      <c r="BK384" s="184">
        <v>46.099997494688338</v>
      </c>
      <c r="BL384" s="184">
        <v>47.260007930699174</v>
      </c>
      <c r="BM384" s="184">
        <v>47.25999453934083</v>
      </c>
      <c r="BN384" s="184">
        <v>47.26000637709982</v>
      </c>
      <c r="BO384" s="184">
        <v>47.260016722135134</v>
      </c>
      <c r="BP384" s="184">
        <v>47.259992718756628</v>
      </c>
      <c r="BQ384" s="184">
        <v>47.259997177205292</v>
      </c>
      <c r="BR384" s="184">
        <v>47.259983337510505</v>
      </c>
      <c r="BS384" s="184">
        <v>47.259991404024326</v>
      </c>
      <c r="BT384" s="184">
        <v>47.260005932451321</v>
      </c>
      <c r="BU384" s="184">
        <v>47.260021168407825</v>
      </c>
      <c r="BV384" s="184">
        <v>47.259983447573369</v>
      </c>
      <c r="BW384" s="184">
        <v>47.260010333087955</v>
      </c>
      <c r="BX384" s="184">
        <v>48.490001195263169</v>
      </c>
      <c r="BY384" s="184">
        <v>48.489998214862375</v>
      </c>
      <c r="BZ384" s="184">
        <v>48.489993708101345</v>
      </c>
      <c r="CA384" s="184">
        <v>48.490016136725025</v>
      </c>
      <c r="CB384" s="184">
        <v>48.490009373778562</v>
      </c>
      <c r="CC384" s="184">
        <v>48.489993711013852</v>
      </c>
      <c r="CD384" s="184">
        <v>48.489998370506022</v>
      </c>
      <c r="CE384" s="184">
        <v>48.489996819518531</v>
      </c>
      <c r="CF384" s="184">
        <v>48.49000611948486</v>
      </c>
      <c r="CG384" s="184">
        <v>48.489983465271933</v>
      </c>
      <c r="CH384" s="184">
        <v>48.490007949631476</v>
      </c>
      <c r="CI384" s="184">
        <v>48.49001198149066</v>
      </c>
      <c r="CJ384" s="184">
        <v>49.780004569302115</v>
      </c>
      <c r="CK384" s="184">
        <v>49.779991917214168</v>
      </c>
      <c r="CL384" s="184">
        <v>49.779981245905901</v>
      </c>
      <c r="CM384" s="184">
        <v>49.780005221100019</v>
      </c>
      <c r="CN384" s="184">
        <v>49.780000593054254</v>
      </c>
      <c r="CO384" s="184">
        <v>49.780005953059494</v>
      </c>
      <c r="CP384" s="184">
        <v>49.77999924747639</v>
      </c>
      <c r="CQ384" s="184">
        <v>49.779988220570196</v>
      </c>
      <c r="CR384" s="184">
        <v>49.779982808727418</v>
      </c>
      <c r="CS384" s="184">
        <v>49.780002256020751</v>
      </c>
      <c r="CT384" s="184">
        <v>49.779986364886433</v>
      </c>
      <c r="CU384" s="184">
        <v>49.779988422195281</v>
      </c>
      <c r="CV384" s="184">
        <v>51.11</v>
      </c>
      <c r="CW384" s="184">
        <v>51.110004127966974</v>
      </c>
      <c r="CX384" s="184">
        <v>51.109990201171918</v>
      </c>
      <c r="CY384" s="184">
        <v>51.110019916386157</v>
      </c>
      <c r="CZ384" s="184">
        <v>51.109986280782216</v>
      </c>
      <c r="DA384" s="184">
        <v>51.110004684600824</v>
      </c>
      <c r="DB384" s="184">
        <v>51.109996435558791</v>
      </c>
      <c r="DC384" s="184">
        <v>51.11000002219329</v>
      </c>
      <c r="DD384" s="184">
        <v>51.109992231972143</v>
      </c>
      <c r="DE384" s="184">
        <v>51.110014759921668</v>
      </c>
      <c r="DF384" s="184">
        <v>51.110014353887273</v>
      </c>
      <c r="DG384" s="184">
        <v>51.109991729151439</v>
      </c>
      <c r="DH384" s="184">
        <v>52.499988542530751</v>
      </c>
      <c r="DI384" s="184">
        <v>52.500003280500451</v>
      </c>
      <c r="DJ384" s="184">
        <v>52.500012029906344</v>
      </c>
      <c r="DK384" s="184">
        <v>52.500008347830736</v>
      </c>
      <c r="DL384" s="184">
        <v>52.499983461524891</v>
      </c>
      <c r="DM384" s="184">
        <v>52.500007473472905</v>
      </c>
      <c r="DN384" s="184">
        <v>52.499993843729222</v>
      </c>
      <c r="DO384" s="184">
        <v>52.500005499083358</v>
      </c>
      <c r="DP384" s="184">
        <v>52.499991778232818</v>
      </c>
      <c r="DQ384" s="184">
        <v>52.500013933605437</v>
      </c>
      <c r="DR384" s="184">
        <v>52.49999142088393</v>
      </c>
      <c r="DS384" s="184">
        <v>52.5</v>
      </c>
      <c r="DT384" s="184">
        <v>53.920006241974676</v>
      </c>
      <c r="DU384" s="184">
        <v>53.919995547204429</v>
      </c>
      <c r="DV384" s="184">
        <v>53.920024630208829</v>
      </c>
      <c r="DW384" s="184">
        <v>53.920018959557538</v>
      </c>
      <c r="DX384" s="184">
        <v>53.919997834208672</v>
      </c>
      <c r="DY384" s="184">
        <v>53.920001516793796</v>
      </c>
      <c r="DZ384" s="184">
        <v>53.920003939123873</v>
      </c>
      <c r="EA384" s="184">
        <v>53.919990651069824</v>
      </c>
      <c r="EB384" s="184">
        <v>53.920011823735855</v>
      </c>
      <c r="EC384" s="184">
        <v>53.920021113443497</v>
      </c>
      <c r="ED384" s="184">
        <v>53.919992664698434</v>
      </c>
      <c r="EE384" s="184">
        <v>53.919986995585425</v>
      </c>
      <c r="EF384" s="184">
        <v>55.410005712148802</v>
      </c>
      <c r="EG384" s="184">
        <v>55.409985302282394</v>
      </c>
      <c r="EH384" s="184">
        <v>55.409997699249445</v>
      </c>
      <c r="EI384" s="184">
        <v>55.410019227445368</v>
      </c>
      <c r="EJ384" s="184">
        <v>55.409993809617283</v>
      </c>
      <c r="EK384" s="184">
        <v>55.409986398842513</v>
      </c>
      <c r="EL384" s="184">
        <v>55.410004631256825</v>
      </c>
      <c r="EM384" s="184">
        <v>55.409989557887755</v>
      </c>
      <c r="EN384" s="184">
        <v>55.410004587389771</v>
      </c>
      <c r="EO384" s="184">
        <v>55.410016729957249</v>
      </c>
      <c r="EP384" s="184">
        <v>55.410004073784471</v>
      </c>
      <c r="EQ384" s="184">
        <v>55.409988362600089</v>
      </c>
      <c r="ER384" s="184">
        <v>56.949984027538093</v>
      </c>
      <c r="ES384" s="184">
        <v>56.950010742569461</v>
      </c>
      <c r="ET384" s="184">
        <v>56.949988053932387</v>
      </c>
      <c r="EU384" s="184">
        <v>56.950028002254705</v>
      </c>
      <c r="EV384" s="184">
        <v>56.95000906540573</v>
      </c>
      <c r="EW384" s="184">
        <v>56.949997123011791</v>
      </c>
      <c r="EX384" s="184">
        <v>56.949988214259022</v>
      </c>
      <c r="EY384" s="184">
        <v>56.950007082895986</v>
      </c>
      <c r="EZ384" s="184">
        <v>56.949992379634267</v>
      </c>
      <c r="FA384" s="184">
        <v>56.950011885728308</v>
      </c>
      <c r="FB384" s="184">
        <v>56.949988183426683</v>
      </c>
      <c r="FC384" s="184">
        <v>56.95</v>
      </c>
      <c r="FD384" s="184">
        <v>58.550012609164995</v>
      </c>
      <c r="FE384" s="184">
        <v>58.549995814551657</v>
      </c>
      <c r="FF384" s="184">
        <v>58.54999795279624</v>
      </c>
      <c r="FG384" s="184">
        <v>58.549994785276333</v>
      </c>
      <c r="FH384" s="184">
        <v>58.549995816023824</v>
      </c>
      <c r="FI384" s="184">
        <v>58.550007277237441</v>
      </c>
      <c r="FJ384" s="184">
        <v>58.550004134208002</v>
      </c>
      <c r="FK384" s="184">
        <v>58.550002840068863</v>
      </c>
      <c r="FL384" s="184">
        <v>58.549996779549076</v>
      </c>
      <c r="FM384" s="184">
        <v>58.550010088366442</v>
      </c>
      <c r="FN384" s="184">
        <v>58.550011464024671</v>
      </c>
      <c r="FO384" s="184">
        <v>58.549982259815359</v>
      </c>
      <c r="FP384" s="184">
        <v>60.21</v>
      </c>
      <c r="FQ384" s="184">
        <v>60.209997420020642</v>
      </c>
      <c r="FR384" s="184">
        <v>60.209992749361476</v>
      </c>
      <c r="FS384" s="184">
        <v>60.21001995646315</v>
      </c>
      <c r="FT384" s="184">
        <v>60.209982798828626</v>
      </c>
      <c r="FU384" s="184">
        <v>60.209993193646497</v>
      </c>
      <c r="FV384" s="184">
        <v>60.209997820660959</v>
      </c>
      <c r="FW384" s="184">
        <v>60.209988615559496</v>
      </c>
      <c r="FX384" s="184">
        <v>60.209986067608178</v>
      </c>
      <c r="FY384" s="184">
        <v>60.210023489765845</v>
      </c>
      <c r="FZ384" s="184">
        <v>60.210012578835816</v>
      </c>
      <c r="GA384" s="184">
        <v>60.209990644643668</v>
      </c>
    </row>
    <row r="385" spans="2:183">
      <c r="B385" s="42"/>
      <c r="C385" s="185"/>
      <c r="D385" s="187"/>
      <c r="E385" s="187"/>
      <c r="F385" s="187"/>
      <c r="G385" s="187"/>
      <c r="H385" s="187"/>
      <c r="I385" s="187"/>
      <c r="J385" s="187"/>
      <c r="K385" s="187"/>
      <c r="L385" s="187"/>
      <c r="M385" s="187"/>
      <c r="N385" s="187"/>
      <c r="O385" s="187"/>
      <c r="P385" s="187"/>
      <c r="Q385" s="187"/>
      <c r="R385" s="187"/>
      <c r="S385" s="187"/>
      <c r="T385" s="187"/>
      <c r="U385" s="187"/>
      <c r="V385" s="187"/>
      <c r="W385" s="187"/>
      <c r="X385" s="187"/>
      <c r="Y385" s="187"/>
      <c r="Z385" s="187"/>
      <c r="AA385" s="187"/>
      <c r="AB385" s="187"/>
      <c r="AC385" s="187"/>
      <c r="AD385" s="187"/>
      <c r="AE385" s="187"/>
      <c r="AF385" s="187"/>
      <c r="AG385" s="187"/>
      <c r="AH385" s="187"/>
      <c r="AI385" s="187"/>
      <c r="AJ385" s="187"/>
      <c r="AK385" s="187"/>
      <c r="AL385" s="187"/>
      <c r="AM385" s="187"/>
      <c r="AN385" s="187"/>
      <c r="AO385" s="187"/>
      <c r="AP385" s="187"/>
      <c r="AQ385" s="187"/>
      <c r="AR385" s="187"/>
      <c r="AS385" s="187"/>
      <c r="AT385" s="187"/>
      <c r="AU385" s="187"/>
      <c r="AV385" s="187"/>
      <c r="AW385" s="187"/>
      <c r="AX385" s="187"/>
      <c r="AY385" s="187"/>
      <c r="AZ385" s="187"/>
      <c r="BA385" s="187"/>
      <c r="BB385" s="187"/>
      <c r="BC385" s="187"/>
      <c r="BD385" s="187"/>
      <c r="BE385" s="187"/>
      <c r="BF385" s="187"/>
      <c r="BG385" s="187"/>
      <c r="BH385" s="187"/>
      <c r="BI385" s="187"/>
      <c r="BJ385" s="187"/>
      <c r="BK385" s="187"/>
      <c r="BL385" s="187"/>
      <c r="BM385" s="187"/>
      <c r="BN385" s="187"/>
      <c r="BO385" s="187"/>
      <c r="BP385" s="187"/>
      <c r="BQ385" s="187"/>
      <c r="BR385" s="187"/>
      <c r="BS385" s="187"/>
      <c r="BT385" s="187"/>
      <c r="BU385" s="187"/>
      <c r="BV385" s="187"/>
      <c r="BW385" s="187"/>
      <c r="BX385" s="187"/>
      <c r="BY385" s="187"/>
      <c r="BZ385" s="187"/>
      <c r="CA385" s="187"/>
      <c r="CB385" s="187"/>
      <c r="CC385" s="187"/>
      <c r="CD385" s="187"/>
      <c r="CE385" s="187"/>
      <c r="CF385" s="187"/>
      <c r="CG385" s="187"/>
      <c r="CH385" s="187"/>
      <c r="CI385" s="187"/>
      <c r="CJ385" s="187"/>
      <c r="CK385" s="187"/>
      <c r="CL385" s="187"/>
      <c r="CM385" s="187"/>
      <c r="CN385" s="187"/>
      <c r="CO385" s="187"/>
      <c r="CP385" s="187"/>
      <c r="CQ385" s="187"/>
      <c r="CR385" s="187"/>
      <c r="CS385" s="187"/>
      <c r="CT385" s="187"/>
      <c r="CU385" s="187"/>
      <c r="CV385" s="187"/>
      <c r="CW385" s="187"/>
      <c r="CX385" s="187"/>
      <c r="CY385" s="187"/>
      <c r="CZ385" s="187"/>
      <c r="DA385" s="187"/>
      <c r="DB385" s="187"/>
      <c r="DC385" s="187"/>
      <c r="DD385" s="187"/>
      <c r="DE385" s="187"/>
      <c r="DF385" s="187"/>
      <c r="DG385" s="187"/>
      <c r="DH385" s="187"/>
      <c r="DI385" s="187"/>
      <c r="DJ385" s="187"/>
      <c r="DK385" s="187"/>
      <c r="DL385" s="187"/>
      <c r="DM385" s="187"/>
      <c r="DN385" s="187"/>
      <c r="DO385" s="187"/>
      <c r="DP385" s="187"/>
      <c r="DQ385" s="187"/>
      <c r="DR385" s="187"/>
      <c r="DS385" s="187"/>
      <c r="DT385" s="187"/>
      <c r="DU385" s="187"/>
      <c r="DV385" s="187"/>
      <c r="DW385" s="187"/>
      <c r="DX385" s="187"/>
      <c r="DY385" s="187"/>
      <c r="DZ385" s="187"/>
      <c r="EA385" s="187"/>
      <c r="EB385" s="187"/>
      <c r="EC385" s="187"/>
      <c r="ED385" s="187"/>
      <c r="EE385" s="187"/>
      <c r="EF385" s="187"/>
      <c r="EG385" s="187"/>
      <c r="EH385" s="187"/>
      <c r="EI385" s="187"/>
      <c r="EJ385" s="187"/>
      <c r="EK385" s="187"/>
      <c r="EL385" s="187"/>
      <c r="EM385" s="187"/>
      <c r="EN385" s="187"/>
      <c r="EO385" s="187"/>
      <c r="EP385" s="187"/>
      <c r="EQ385" s="187"/>
      <c r="ER385" s="187"/>
      <c r="ES385" s="187"/>
      <c r="ET385" s="187"/>
      <c r="EU385" s="187"/>
      <c r="EV385" s="187"/>
      <c r="EW385" s="187"/>
      <c r="EX385" s="187"/>
      <c r="EY385" s="187"/>
      <c r="EZ385" s="187"/>
      <c r="FA385" s="187"/>
      <c r="FB385" s="187"/>
      <c r="FC385" s="187"/>
      <c r="FD385" s="187"/>
      <c r="FE385" s="187"/>
      <c r="FF385" s="187"/>
      <c r="FG385" s="187"/>
      <c r="FH385" s="187"/>
      <c r="FI385" s="187"/>
      <c r="FJ385" s="187"/>
      <c r="FK385" s="187"/>
      <c r="FL385" s="187"/>
      <c r="FM385" s="187"/>
      <c r="FN385" s="187"/>
      <c r="FO385" s="187"/>
      <c r="FP385" s="187"/>
      <c r="FQ385" s="187"/>
      <c r="FR385" s="187"/>
      <c r="FS385" s="187"/>
      <c r="FT385" s="187"/>
      <c r="FU385" s="187"/>
      <c r="FV385" s="187"/>
      <c r="FW385" s="187"/>
      <c r="FX385" s="187"/>
      <c r="FY385" s="187"/>
      <c r="FZ385" s="187"/>
      <c r="GA385" s="187"/>
    </row>
    <row r="386" spans="2:183">
      <c r="B386" s="188" t="s">
        <v>32</v>
      </c>
      <c r="C386" s="189" t="s">
        <v>33</v>
      </c>
      <c r="D386" s="162">
        <v>41275</v>
      </c>
      <c r="E386" s="162">
        <v>41306</v>
      </c>
      <c r="F386" s="162">
        <v>41334</v>
      </c>
      <c r="G386" s="162">
        <v>41365</v>
      </c>
      <c r="H386" s="162">
        <v>41395</v>
      </c>
      <c r="I386" s="162">
        <v>41426</v>
      </c>
      <c r="J386" s="162">
        <v>41456</v>
      </c>
      <c r="K386" s="162">
        <v>41487</v>
      </c>
      <c r="L386" s="162">
        <v>41518</v>
      </c>
      <c r="M386" s="162">
        <v>41548</v>
      </c>
      <c r="N386" s="162">
        <v>41579</v>
      </c>
      <c r="O386" s="162">
        <v>41609</v>
      </c>
      <c r="P386" s="162">
        <v>41640</v>
      </c>
      <c r="Q386" s="162">
        <v>41671</v>
      </c>
      <c r="R386" s="162">
        <v>41699</v>
      </c>
      <c r="S386" s="162">
        <v>41730</v>
      </c>
      <c r="T386" s="162">
        <v>41760</v>
      </c>
      <c r="U386" s="162">
        <v>41791</v>
      </c>
      <c r="V386" s="162">
        <v>41821</v>
      </c>
      <c r="W386" s="162">
        <v>41852</v>
      </c>
      <c r="X386" s="162">
        <v>41883</v>
      </c>
      <c r="Y386" s="162">
        <v>41913</v>
      </c>
      <c r="Z386" s="162">
        <v>41944</v>
      </c>
      <c r="AA386" s="162">
        <v>41974</v>
      </c>
      <c r="AB386" s="162">
        <v>42005</v>
      </c>
      <c r="AC386" s="162">
        <v>42036</v>
      </c>
      <c r="AD386" s="162">
        <v>42064</v>
      </c>
      <c r="AE386" s="162">
        <v>42095</v>
      </c>
      <c r="AF386" s="162">
        <v>42125</v>
      </c>
      <c r="AG386" s="162">
        <v>42156</v>
      </c>
      <c r="AH386" s="162">
        <v>42186</v>
      </c>
      <c r="AI386" s="162">
        <v>42217</v>
      </c>
      <c r="AJ386" s="162">
        <v>42248</v>
      </c>
      <c r="AK386" s="162">
        <v>42278</v>
      </c>
      <c r="AL386" s="162">
        <v>42309</v>
      </c>
      <c r="AM386" s="162">
        <v>42339</v>
      </c>
      <c r="AN386" s="162">
        <v>42370</v>
      </c>
      <c r="AO386" s="162">
        <v>42401</v>
      </c>
      <c r="AP386" s="162">
        <v>42430</v>
      </c>
      <c r="AQ386" s="162">
        <v>42461</v>
      </c>
      <c r="AR386" s="162">
        <v>42491</v>
      </c>
      <c r="AS386" s="162">
        <v>42522</v>
      </c>
      <c r="AT386" s="162">
        <v>42552</v>
      </c>
      <c r="AU386" s="162">
        <v>42583</v>
      </c>
      <c r="AV386" s="162">
        <v>42614</v>
      </c>
      <c r="AW386" s="162">
        <v>42644</v>
      </c>
      <c r="AX386" s="162">
        <v>42675</v>
      </c>
      <c r="AY386" s="162">
        <v>42705</v>
      </c>
      <c r="AZ386" s="162">
        <v>42736</v>
      </c>
      <c r="BA386" s="162">
        <v>42767</v>
      </c>
      <c r="BB386" s="162">
        <v>42795</v>
      </c>
      <c r="BC386" s="162">
        <v>42826</v>
      </c>
      <c r="BD386" s="162">
        <v>42856</v>
      </c>
      <c r="BE386" s="162">
        <v>42887</v>
      </c>
      <c r="BF386" s="162">
        <v>42917</v>
      </c>
      <c r="BG386" s="162">
        <v>42948</v>
      </c>
      <c r="BH386" s="162">
        <v>42979</v>
      </c>
      <c r="BI386" s="162">
        <v>43009</v>
      </c>
      <c r="BJ386" s="162">
        <v>43040</v>
      </c>
      <c r="BK386" s="162">
        <v>43070</v>
      </c>
      <c r="BL386" s="162">
        <v>43101</v>
      </c>
      <c r="BM386" s="162">
        <v>43132</v>
      </c>
      <c r="BN386" s="162">
        <v>43160</v>
      </c>
      <c r="BO386" s="162">
        <v>43191</v>
      </c>
      <c r="BP386" s="162">
        <v>43221</v>
      </c>
      <c r="BQ386" s="162">
        <v>43252</v>
      </c>
      <c r="BR386" s="162">
        <v>43282</v>
      </c>
      <c r="BS386" s="162">
        <v>43313</v>
      </c>
      <c r="BT386" s="162">
        <v>43344</v>
      </c>
      <c r="BU386" s="162">
        <v>43374</v>
      </c>
      <c r="BV386" s="162">
        <v>43405</v>
      </c>
      <c r="BW386" s="162">
        <v>43435</v>
      </c>
      <c r="BX386" s="162">
        <v>43466</v>
      </c>
      <c r="BY386" s="162">
        <v>43497</v>
      </c>
      <c r="BZ386" s="162">
        <v>43525</v>
      </c>
      <c r="CA386" s="162">
        <v>43556</v>
      </c>
      <c r="CB386" s="162">
        <v>43586</v>
      </c>
      <c r="CC386" s="162">
        <v>43617</v>
      </c>
      <c r="CD386" s="162">
        <v>43647</v>
      </c>
      <c r="CE386" s="162">
        <v>43678</v>
      </c>
      <c r="CF386" s="162">
        <v>43709</v>
      </c>
      <c r="CG386" s="162">
        <v>43739</v>
      </c>
      <c r="CH386" s="162">
        <v>43770</v>
      </c>
      <c r="CI386" s="162">
        <v>43800</v>
      </c>
      <c r="CJ386" s="162">
        <v>43831</v>
      </c>
      <c r="CK386" s="162">
        <v>43862</v>
      </c>
      <c r="CL386" s="162">
        <v>43891</v>
      </c>
      <c r="CM386" s="162">
        <v>43922</v>
      </c>
      <c r="CN386" s="162">
        <v>43952</v>
      </c>
      <c r="CO386" s="162">
        <v>43983</v>
      </c>
      <c r="CP386" s="162">
        <v>44013</v>
      </c>
      <c r="CQ386" s="162">
        <v>44044</v>
      </c>
      <c r="CR386" s="162">
        <v>44075</v>
      </c>
      <c r="CS386" s="162">
        <v>44105</v>
      </c>
      <c r="CT386" s="162">
        <v>44136</v>
      </c>
      <c r="CU386" s="162">
        <v>44166</v>
      </c>
      <c r="CV386" s="162">
        <v>44197</v>
      </c>
      <c r="CW386" s="162">
        <v>44228</v>
      </c>
      <c r="CX386" s="162">
        <v>44256</v>
      </c>
      <c r="CY386" s="162">
        <v>44287</v>
      </c>
      <c r="CZ386" s="162">
        <v>44317</v>
      </c>
      <c r="DA386" s="162">
        <v>44348</v>
      </c>
      <c r="DB386" s="162">
        <v>44378</v>
      </c>
      <c r="DC386" s="162">
        <v>44409</v>
      </c>
      <c r="DD386" s="162">
        <v>44440</v>
      </c>
      <c r="DE386" s="162">
        <v>44470</v>
      </c>
      <c r="DF386" s="162">
        <v>44501</v>
      </c>
      <c r="DG386" s="162">
        <v>44531</v>
      </c>
      <c r="DH386" s="162">
        <v>44562</v>
      </c>
      <c r="DI386" s="162">
        <v>44593</v>
      </c>
      <c r="DJ386" s="162">
        <v>44621</v>
      </c>
      <c r="DK386" s="162">
        <v>44652</v>
      </c>
      <c r="DL386" s="162">
        <v>44682</v>
      </c>
      <c r="DM386" s="162">
        <v>44713</v>
      </c>
      <c r="DN386" s="162">
        <v>44743</v>
      </c>
      <c r="DO386" s="162">
        <v>44774</v>
      </c>
      <c r="DP386" s="162">
        <v>44805</v>
      </c>
      <c r="DQ386" s="162">
        <v>44835</v>
      </c>
      <c r="DR386" s="162">
        <v>44866</v>
      </c>
      <c r="DS386" s="162">
        <v>44896</v>
      </c>
      <c r="DT386" s="162">
        <v>44927</v>
      </c>
      <c r="DU386" s="162">
        <v>44958</v>
      </c>
      <c r="DV386" s="162">
        <v>44986</v>
      </c>
      <c r="DW386" s="162">
        <v>45017</v>
      </c>
      <c r="DX386" s="162">
        <v>45047</v>
      </c>
      <c r="DY386" s="162">
        <v>45078</v>
      </c>
      <c r="DZ386" s="162">
        <v>45108</v>
      </c>
      <c r="EA386" s="162">
        <v>45139</v>
      </c>
      <c r="EB386" s="162">
        <v>45170</v>
      </c>
      <c r="EC386" s="162">
        <v>45200</v>
      </c>
      <c r="ED386" s="162">
        <v>45231</v>
      </c>
      <c r="EE386" s="162">
        <v>45261</v>
      </c>
      <c r="EF386" s="162">
        <v>45292</v>
      </c>
      <c r="EG386" s="162">
        <v>45323</v>
      </c>
      <c r="EH386" s="162">
        <v>45352</v>
      </c>
      <c r="EI386" s="162">
        <v>45383</v>
      </c>
      <c r="EJ386" s="162">
        <v>45413</v>
      </c>
      <c r="EK386" s="162">
        <v>45444</v>
      </c>
      <c r="EL386" s="162">
        <v>45474</v>
      </c>
      <c r="EM386" s="162">
        <v>45505</v>
      </c>
      <c r="EN386" s="162">
        <v>45536</v>
      </c>
      <c r="EO386" s="162">
        <v>45566</v>
      </c>
      <c r="EP386" s="162">
        <v>45597</v>
      </c>
      <c r="EQ386" s="162">
        <v>45627</v>
      </c>
      <c r="ER386" s="162">
        <v>45658</v>
      </c>
      <c r="ES386" s="162">
        <v>45689</v>
      </c>
      <c r="ET386" s="162">
        <v>45717</v>
      </c>
      <c r="EU386" s="162">
        <v>45748</v>
      </c>
      <c r="EV386" s="162">
        <v>45778</v>
      </c>
      <c r="EW386" s="162">
        <v>45809</v>
      </c>
      <c r="EX386" s="162">
        <v>45839</v>
      </c>
      <c r="EY386" s="162">
        <v>45870</v>
      </c>
      <c r="EZ386" s="162">
        <v>45901</v>
      </c>
      <c r="FA386" s="162">
        <v>45931</v>
      </c>
      <c r="FB386" s="162">
        <v>45962</v>
      </c>
      <c r="FC386" s="162">
        <v>45992</v>
      </c>
      <c r="FD386" s="162">
        <v>46023</v>
      </c>
      <c r="FE386" s="162">
        <v>46054</v>
      </c>
      <c r="FF386" s="162">
        <v>46082</v>
      </c>
      <c r="FG386" s="162">
        <v>46113</v>
      </c>
      <c r="FH386" s="162">
        <v>46143</v>
      </c>
      <c r="FI386" s="162">
        <v>46174</v>
      </c>
      <c r="FJ386" s="162">
        <v>46204</v>
      </c>
      <c r="FK386" s="162">
        <v>46235</v>
      </c>
      <c r="FL386" s="162">
        <v>46266</v>
      </c>
      <c r="FM386" s="162">
        <v>46296</v>
      </c>
      <c r="FN386" s="162">
        <v>46327</v>
      </c>
      <c r="FO386" s="162">
        <v>46357</v>
      </c>
      <c r="FP386" s="162">
        <v>46388</v>
      </c>
      <c r="FQ386" s="162">
        <v>46419</v>
      </c>
      <c r="FR386" s="162">
        <v>46447</v>
      </c>
      <c r="FS386" s="162">
        <v>46478</v>
      </c>
      <c r="FT386" s="162">
        <v>46508</v>
      </c>
      <c r="FU386" s="162">
        <v>46539</v>
      </c>
      <c r="FV386" s="162">
        <v>46569</v>
      </c>
      <c r="FW386" s="162">
        <v>46600</v>
      </c>
      <c r="FX386" s="162">
        <v>46631</v>
      </c>
      <c r="FY386" s="162">
        <v>46661</v>
      </c>
      <c r="FZ386" s="162">
        <v>46692</v>
      </c>
      <c r="GA386" s="162">
        <v>46722</v>
      </c>
    </row>
    <row r="387" spans="2:183">
      <c r="B387" s="75" t="s">
        <v>289</v>
      </c>
      <c r="C387" s="163" t="s">
        <v>34</v>
      </c>
      <c r="D387" s="164">
        <v>3.24</v>
      </c>
      <c r="E387" s="165">
        <v>3.19</v>
      </c>
      <c r="F387" s="165">
        <v>3.13</v>
      </c>
      <c r="G387" s="165">
        <v>3.54</v>
      </c>
      <c r="H387" s="165">
        <v>3.22</v>
      </c>
      <c r="I387" s="165">
        <v>0.89</v>
      </c>
      <c r="J387" s="165">
        <v>0.96</v>
      </c>
      <c r="K387" s="165">
        <v>0.88</v>
      </c>
      <c r="L387" s="165">
        <v>0.89</v>
      </c>
      <c r="M387" s="165">
        <v>3.37</v>
      </c>
      <c r="N387" s="165">
        <v>3.91</v>
      </c>
      <c r="O387" s="165">
        <v>3.4</v>
      </c>
      <c r="P387" s="165">
        <v>3.24</v>
      </c>
      <c r="Q387" s="165">
        <v>3.19</v>
      </c>
      <c r="R387" s="165">
        <v>3.13</v>
      </c>
      <c r="S387" s="165">
        <v>3.54</v>
      </c>
      <c r="T387" s="165">
        <v>3.22</v>
      </c>
      <c r="U387" s="165">
        <v>0.89</v>
      </c>
      <c r="V387" s="165">
        <v>0.96</v>
      </c>
      <c r="W387" s="165">
        <v>0.88</v>
      </c>
      <c r="X387" s="165">
        <v>0.89</v>
      </c>
      <c r="Y387" s="165">
        <v>3.37</v>
      </c>
      <c r="Z387" s="165">
        <v>3.91</v>
      </c>
      <c r="AA387" s="165">
        <v>3.4</v>
      </c>
      <c r="AB387" s="165">
        <v>12</v>
      </c>
      <c r="AC387" s="165">
        <v>12</v>
      </c>
      <c r="AD387" s="165">
        <v>12</v>
      </c>
      <c r="AE387" s="165">
        <v>12</v>
      </c>
      <c r="AF387" s="165">
        <v>12</v>
      </c>
      <c r="AG387" s="165">
        <v>12</v>
      </c>
      <c r="AH387" s="165">
        <v>12</v>
      </c>
      <c r="AI387" s="165">
        <v>12</v>
      </c>
      <c r="AJ387" s="165">
        <v>12</v>
      </c>
      <c r="AK387" s="165">
        <v>12</v>
      </c>
      <c r="AL387" s="165">
        <v>12</v>
      </c>
      <c r="AM387" s="165">
        <v>12</v>
      </c>
      <c r="AN387" s="165">
        <v>12</v>
      </c>
      <c r="AO387" s="165">
        <v>12</v>
      </c>
      <c r="AP387" s="165">
        <v>12</v>
      </c>
      <c r="AQ387" s="165">
        <v>12</v>
      </c>
      <c r="AR387" s="165">
        <v>12</v>
      </c>
      <c r="AS387" s="165">
        <v>12</v>
      </c>
      <c r="AT387" s="165">
        <v>12</v>
      </c>
      <c r="AU387" s="165">
        <v>12</v>
      </c>
      <c r="AV387" s="165">
        <v>12</v>
      </c>
      <c r="AW387" s="165">
        <v>12</v>
      </c>
      <c r="AX387" s="165">
        <v>12</v>
      </c>
      <c r="AY387" s="165">
        <v>12</v>
      </c>
      <c r="AZ387" s="165">
        <v>12</v>
      </c>
      <c r="BA387" s="165">
        <v>12</v>
      </c>
      <c r="BB387" s="165">
        <v>12</v>
      </c>
      <c r="BC387" s="165">
        <v>12</v>
      </c>
      <c r="BD387" s="165">
        <v>12</v>
      </c>
      <c r="BE387" s="165">
        <v>12</v>
      </c>
      <c r="BF387" s="165">
        <v>12</v>
      </c>
      <c r="BG387" s="165">
        <v>12</v>
      </c>
      <c r="BH387" s="165">
        <v>12</v>
      </c>
      <c r="BI387" s="165">
        <v>12</v>
      </c>
      <c r="BJ387" s="165">
        <v>12</v>
      </c>
      <c r="BK387" s="165">
        <v>12</v>
      </c>
      <c r="BL387" s="165">
        <v>12</v>
      </c>
      <c r="BM387" s="165">
        <v>12</v>
      </c>
      <c r="BN387" s="165">
        <v>12</v>
      </c>
      <c r="BO387" s="165">
        <v>12</v>
      </c>
      <c r="BP387" s="165">
        <v>12</v>
      </c>
      <c r="BQ387" s="165">
        <v>12</v>
      </c>
      <c r="BR387" s="165">
        <v>12</v>
      </c>
      <c r="BS387" s="165">
        <v>12</v>
      </c>
      <c r="BT387" s="165">
        <v>12</v>
      </c>
      <c r="BU387" s="165">
        <v>12</v>
      </c>
      <c r="BV387" s="165">
        <v>12</v>
      </c>
      <c r="BW387" s="165">
        <v>12</v>
      </c>
      <c r="BX387" s="165">
        <v>12</v>
      </c>
      <c r="BY387" s="165">
        <v>12</v>
      </c>
      <c r="BZ387" s="165">
        <v>12</v>
      </c>
      <c r="CA387" s="165">
        <v>12</v>
      </c>
      <c r="CB387" s="165">
        <v>12</v>
      </c>
      <c r="CC387" s="165">
        <v>12</v>
      </c>
      <c r="CD387" s="165">
        <v>12</v>
      </c>
      <c r="CE387" s="165">
        <v>12</v>
      </c>
      <c r="CF387" s="165">
        <v>12</v>
      </c>
      <c r="CG387" s="165">
        <v>12</v>
      </c>
      <c r="CH387" s="165">
        <v>12</v>
      </c>
      <c r="CI387" s="165">
        <v>12</v>
      </c>
      <c r="CJ387" s="165">
        <v>12</v>
      </c>
      <c r="CK387" s="165">
        <v>12</v>
      </c>
      <c r="CL387" s="165">
        <v>12</v>
      </c>
      <c r="CM387" s="165">
        <v>12</v>
      </c>
      <c r="CN387" s="165">
        <v>12</v>
      </c>
      <c r="CO387" s="165">
        <v>12</v>
      </c>
      <c r="CP387" s="165">
        <v>12</v>
      </c>
      <c r="CQ387" s="165">
        <v>12</v>
      </c>
      <c r="CR387" s="165">
        <v>12</v>
      </c>
      <c r="CS387" s="165">
        <v>12</v>
      </c>
      <c r="CT387" s="165">
        <v>12</v>
      </c>
      <c r="CU387" s="165">
        <v>12</v>
      </c>
      <c r="CV387" s="165">
        <v>12</v>
      </c>
      <c r="CW387" s="165">
        <v>12</v>
      </c>
      <c r="CX387" s="165">
        <v>12</v>
      </c>
      <c r="CY387" s="165">
        <v>12</v>
      </c>
      <c r="CZ387" s="165">
        <v>12</v>
      </c>
      <c r="DA387" s="165">
        <v>12</v>
      </c>
      <c r="DB387" s="165">
        <v>12</v>
      </c>
      <c r="DC387" s="165">
        <v>12</v>
      </c>
      <c r="DD387" s="165">
        <v>12</v>
      </c>
      <c r="DE387" s="165">
        <v>12</v>
      </c>
      <c r="DF387" s="165">
        <v>12</v>
      </c>
      <c r="DG387" s="165">
        <v>12</v>
      </c>
      <c r="DH387" s="165">
        <v>12</v>
      </c>
      <c r="DI387" s="165">
        <v>12</v>
      </c>
      <c r="DJ387" s="165">
        <v>12</v>
      </c>
      <c r="DK387" s="165">
        <v>12</v>
      </c>
      <c r="DL387" s="165">
        <v>12</v>
      </c>
      <c r="DM387" s="165">
        <v>12</v>
      </c>
      <c r="DN387" s="165">
        <v>12</v>
      </c>
      <c r="DO387" s="165">
        <v>12</v>
      </c>
      <c r="DP387" s="165">
        <v>12</v>
      </c>
      <c r="DQ387" s="165">
        <v>12</v>
      </c>
      <c r="DR387" s="165">
        <v>12</v>
      </c>
      <c r="DS387" s="165">
        <v>12</v>
      </c>
      <c r="DT387" s="165">
        <v>12</v>
      </c>
      <c r="DU387" s="165">
        <v>12</v>
      </c>
      <c r="DV387" s="165">
        <v>12</v>
      </c>
      <c r="DW387" s="165">
        <v>12</v>
      </c>
      <c r="DX387" s="165">
        <v>12</v>
      </c>
      <c r="DY387" s="165">
        <v>12</v>
      </c>
      <c r="DZ387" s="165">
        <v>12</v>
      </c>
      <c r="EA387" s="165">
        <v>12</v>
      </c>
      <c r="EB387" s="165">
        <v>12</v>
      </c>
      <c r="EC387" s="165">
        <v>12</v>
      </c>
      <c r="ED387" s="165">
        <v>12</v>
      </c>
      <c r="EE387" s="165">
        <v>12</v>
      </c>
      <c r="EF387" s="165">
        <v>12</v>
      </c>
      <c r="EG387" s="165">
        <v>12</v>
      </c>
      <c r="EH387" s="165">
        <v>12</v>
      </c>
      <c r="EI387" s="165">
        <v>12</v>
      </c>
      <c r="EJ387" s="165">
        <v>12</v>
      </c>
      <c r="EK387" s="165">
        <v>12</v>
      </c>
      <c r="EL387" s="165">
        <v>12</v>
      </c>
      <c r="EM387" s="165">
        <v>12</v>
      </c>
      <c r="EN387" s="165">
        <v>12</v>
      </c>
      <c r="EO387" s="165">
        <v>12</v>
      </c>
      <c r="EP387" s="165">
        <v>12</v>
      </c>
      <c r="EQ387" s="165">
        <v>12</v>
      </c>
      <c r="ER387" s="165">
        <v>12</v>
      </c>
      <c r="ES387" s="165">
        <v>12</v>
      </c>
      <c r="ET387" s="165">
        <v>12</v>
      </c>
      <c r="EU387" s="165">
        <v>12</v>
      </c>
      <c r="EV387" s="165">
        <v>12</v>
      </c>
      <c r="EW387" s="165">
        <v>12</v>
      </c>
      <c r="EX387" s="165">
        <v>12</v>
      </c>
      <c r="EY387" s="165">
        <v>12</v>
      </c>
      <c r="EZ387" s="165">
        <v>12</v>
      </c>
      <c r="FA387" s="165">
        <v>12</v>
      </c>
      <c r="FB387" s="165">
        <v>12</v>
      </c>
      <c r="FC387" s="165">
        <v>12</v>
      </c>
      <c r="FD387" s="165">
        <v>12</v>
      </c>
      <c r="FE387" s="165">
        <v>12</v>
      </c>
      <c r="FF387" s="165">
        <v>12</v>
      </c>
      <c r="FG387" s="165">
        <v>12</v>
      </c>
      <c r="FH387" s="165">
        <v>12</v>
      </c>
      <c r="FI387" s="165">
        <v>12</v>
      </c>
      <c r="FJ387" s="165">
        <v>12</v>
      </c>
      <c r="FK387" s="165">
        <v>12</v>
      </c>
      <c r="FL387" s="165">
        <v>12</v>
      </c>
      <c r="FM387" s="165">
        <v>12</v>
      </c>
      <c r="FN387" s="165">
        <v>12</v>
      </c>
      <c r="FO387" s="165">
        <v>12</v>
      </c>
      <c r="FP387" s="165">
        <v>12</v>
      </c>
      <c r="FQ387" s="165">
        <v>12</v>
      </c>
      <c r="FR387" s="165">
        <v>12</v>
      </c>
      <c r="FS387" s="165">
        <v>12</v>
      </c>
      <c r="FT387" s="165">
        <v>12</v>
      </c>
      <c r="FU387" s="165">
        <v>12</v>
      </c>
      <c r="FV387" s="165">
        <v>12</v>
      </c>
      <c r="FW387" s="165">
        <v>12</v>
      </c>
      <c r="FX387" s="165">
        <v>12</v>
      </c>
      <c r="FY387" s="165">
        <v>12</v>
      </c>
      <c r="FZ387" s="165">
        <v>12</v>
      </c>
      <c r="GA387" s="165">
        <v>12</v>
      </c>
    </row>
    <row r="388" spans="2:183">
      <c r="B388" s="96" t="s">
        <v>289</v>
      </c>
      <c r="C388" s="166" t="s">
        <v>227</v>
      </c>
      <c r="D388" s="167">
        <v>0</v>
      </c>
      <c r="E388" s="168">
        <v>0</v>
      </c>
      <c r="F388" s="168">
        <v>0</v>
      </c>
      <c r="G388" s="168">
        <v>0</v>
      </c>
      <c r="H388" s="168">
        <v>0</v>
      </c>
      <c r="I388" s="168">
        <v>0</v>
      </c>
      <c r="J388" s="168">
        <v>0</v>
      </c>
      <c r="K388" s="168">
        <v>0</v>
      </c>
      <c r="L388" s="168">
        <v>0</v>
      </c>
      <c r="M388" s="168">
        <v>0</v>
      </c>
      <c r="N388" s="168">
        <v>0</v>
      </c>
      <c r="O388" s="168">
        <v>0</v>
      </c>
      <c r="P388" s="168">
        <v>0</v>
      </c>
      <c r="Q388" s="168">
        <v>0</v>
      </c>
      <c r="R388" s="168">
        <v>0</v>
      </c>
      <c r="S388" s="168">
        <v>0</v>
      </c>
      <c r="T388" s="168">
        <v>0</v>
      </c>
      <c r="U388" s="168">
        <v>0</v>
      </c>
      <c r="V388" s="168">
        <v>0</v>
      </c>
      <c r="W388" s="168">
        <v>0</v>
      </c>
      <c r="X388" s="168">
        <v>0</v>
      </c>
      <c r="Y388" s="168">
        <v>0</v>
      </c>
      <c r="Z388" s="168">
        <v>0</v>
      </c>
      <c r="AA388" s="168">
        <v>0</v>
      </c>
      <c r="AB388" s="168">
        <v>0</v>
      </c>
      <c r="AC388" s="168">
        <v>0</v>
      </c>
      <c r="AD388" s="168">
        <v>0</v>
      </c>
      <c r="AE388" s="168">
        <v>0</v>
      </c>
      <c r="AF388" s="168">
        <v>0</v>
      </c>
      <c r="AG388" s="168">
        <v>0</v>
      </c>
      <c r="AH388" s="168">
        <v>0</v>
      </c>
      <c r="AI388" s="168">
        <v>0</v>
      </c>
      <c r="AJ388" s="168">
        <v>0</v>
      </c>
      <c r="AK388" s="168">
        <v>0</v>
      </c>
      <c r="AL388" s="168">
        <v>0</v>
      </c>
      <c r="AM388" s="168">
        <v>0</v>
      </c>
      <c r="AN388" s="168">
        <v>0</v>
      </c>
      <c r="AO388" s="168">
        <v>0</v>
      </c>
      <c r="AP388" s="168">
        <v>0</v>
      </c>
      <c r="AQ388" s="168">
        <v>0</v>
      </c>
      <c r="AR388" s="168">
        <v>0</v>
      </c>
      <c r="AS388" s="168">
        <v>0</v>
      </c>
      <c r="AT388" s="168">
        <v>0</v>
      </c>
      <c r="AU388" s="168">
        <v>0</v>
      </c>
      <c r="AV388" s="168">
        <v>0</v>
      </c>
      <c r="AW388" s="168">
        <v>0</v>
      </c>
      <c r="AX388" s="168">
        <v>0</v>
      </c>
      <c r="AY388" s="168">
        <v>0</v>
      </c>
      <c r="AZ388" s="168">
        <v>0</v>
      </c>
      <c r="BA388" s="168">
        <v>0</v>
      </c>
      <c r="BB388" s="168">
        <v>0</v>
      </c>
      <c r="BC388" s="168">
        <v>0</v>
      </c>
      <c r="BD388" s="168">
        <v>0</v>
      </c>
      <c r="BE388" s="168">
        <v>0</v>
      </c>
      <c r="BF388" s="168">
        <v>0</v>
      </c>
      <c r="BG388" s="168">
        <v>0</v>
      </c>
      <c r="BH388" s="168">
        <v>0</v>
      </c>
      <c r="BI388" s="168">
        <v>0</v>
      </c>
      <c r="BJ388" s="168">
        <v>0</v>
      </c>
      <c r="BK388" s="168">
        <v>0</v>
      </c>
      <c r="BL388" s="168">
        <v>0</v>
      </c>
      <c r="BM388" s="168">
        <v>0</v>
      </c>
      <c r="BN388" s="168">
        <v>0</v>
      </c>
      <c r="BO388" s="168">
        <v>0</v>
      </c>
      <c r="BP388" s="168">
        <v>0</v>
      </c>
      <c r="BQ388" s="168">
        <v>0</v>
      </c>
      <c r="BR388" s="168">
        <v>0</v>
      </c>
      <c r="BS388" s="168">
        <v>0</v>
      </c>
      <c r="BT388" s="168">
        <v>0</v>
      </c>
      <c r="BU388" s="168">
        <v>0</v>
      </c>
      <c r="BV388" s="168">
        <v>0</v>
      </c>
      <c r="BW388" s="168">
        <v>0</v>
      </c>
      <c r="BX388" s="168">
        <v>0</v>
      </c>
      <c r="BY388" s="168">
        <v>0</v>
      </c>
      <c r="BZ388" s="168">
        <v>0</v>
      </c>
      <c r="CA388" s="168">
        <v>0</v>
      </c>
      <c r="CB388" s="168">
        <v>0</v>
      </c>
      <c r="CC388" s="168">
        <v>0</v>
      </c>
      <c r="CD388" s="168">
        <v>0</v>
      </c>
      <c r="CE388" s="168">
        <v>0</v>
      </c>
      <c r="CF388" s="168">
        <v>0</v>
      </c>
      <c r="CG388" s="168">
        <v>0</v>
      </c>
      <c r="CH388" s="168">
        <v>0</v>
      </c>
      <c r="CI388" s="168">
        <v>0</v>
      </c>
      <c r="CJ388" s="168">
        <v>0</v>
      </c>
      <c r="CK388" s="168">
        <v>0</v>
      </c>
      <c r="CL388" s="168">
        <v>0</v>
      </c>
      <c r="CM388" s="168">
        <v>0</v>
      </c>
      <c r="CN388" s="168">
        <v>0</v>
      </c>
      <c r="CO388" s="168">
        <v>0</v>
      </c>
      <c r="CP388" s="168">
        <v>0</v>
      </c>
      <c r="CQ388" s="168">
        <v>0</v>
      </c>
      <c r="CR388" s="168">
        <v>0</v>
      </c>
      <c r="CS388" s="168">
        <v>0</v>
      </c>
      <c r="CT388" s="168">
        <v>0</v>
      </c>
      <c r="CU388" s="168">
        <v>0</v>
      </c>
      <c r="CV388" s="168">
        <v>0</v>
      </c>
      <c r="CW388" s="168">
        <v>0</v>
      </c>
      <c r="CX388" s="168">
        <v>0</v>
      </c>
      <c r="CY388" s="168">
        <v>0</v>
      </c>
      <c r="CZ388" s="168">
        <v>0</v>
      </c>
      <c r="DA388" s="168">
        <v>0</v>
      </c>
      <c r="DB388" s="168">
        <v>0</v>
      </c>
      <c r="DC388" s="168">
        <v>0</v>
      </c>
      <c r="DD388" s="168">
        <v>0</v>
      </c>
      <c r="DE388" s="168">
        <v>0</v>
      </c>
      <c r="DF388" s="168">
        <v>0</v>
      </c>
      <c r="DG388" s="168">
        <v>0</v>
      </c>
      <c r="DH388" s="168">
        <v>0</v>
      </c>
      <c r="DI388" s="168">
        <v>0</v>
      </c>
      <c r="DJ388" s="168">
        <v>0</v>
      </c>
      <c r="DK388" s="168">
        <v>0</v>
      </c>
      <c r="DL388" s="168">
        <v>0</v>
      </c>
      <c r="DM388" s="168">
        <v>0</v>
      </c>
      <c r="DN388" s="168">
        <v>0</v>
      </c>
      <c r="DO388" s="168">
        <v>0</v>
      </c>
      <c r="DP388" s="168">
        <v>0</v>
      </c>
      <c r="DQ388" s="168">
        <v>0</v>
      </c>
      <c r="DR388" s="168">
        <v>0</v>
      </c>
      <c r="DS388" s="168">
        <v>0</v>
      </c>
      <c r="DT388" s="168">
        <v>0</v>
      </c>
      <c r="DU388" s="168">
        <v>0</v>
      </c>
      <c r="DV388" s="168">
        <v>0</v>
      </c>
      <c r="DW388" s="168">
        <v>0</v>
      </c>
      <c r="DX388" s="168">
        <v>0</v>
      </c>
      <c r="DY388" s="168">
        <v>0</v>
      </c>
      <c r="DZ388" s="168">
        <v>0</v>
      </c>
      <c r="EA388" s="168">
        <v>0</v>
      </c>
      <c r="EB388" s="168">
        <v>0</v>
      </c>
      <c r="EC388" s="168">
        <v>0</v>
      </c>
      <c r="ED388" s="168">
        <v>0</v>
      </c>
      <c r="EE388" s="168">
        <v>0</v>
      </c>
      <c r="EF388" s="168">
        <v>0</v>
      </c>
      <c r="EG388" s="168">
        <v>0</v>
      </c>
      <c r="EH388" s="168">
        <v>0</v>
      </c>
      <c r="EI388" s="168">
        <v>0</v>
      </c>
      <c r="EJ388" s="168">
        <v>0</v>
      </c>
      <c r="EK388" s="168">
        <v>0</v>
      </c>
      <c r="EL388" s="168">
        <v>0</v>
      </c>
      <c r="EM388" s="168">
        <v>0</v>
      </c>
      <c r="EN388" s="168">
        <v>0</v>
      </c>
      <c r="EO388" s="168">
        <v>0</v>
      </c>
      <c r="EP388" s="168">
        <v>0</v>
      </c>
      <c r="EQ388" s="168">
        <v>0</v>
      </c>
      <c r="ER388" s="168">
        <v>0</v>
      </c>
      <c r="ES388" s="168">
        <v>0</v>
      </c>
      <c r="ET388" s="168">
        <v>0</v>
      </c>
      <c r="EU388" s="168">
        <v>0</v>
      </c>
      <c r="EV388" s="168">
        <v>0</v>
      </c>
      <c r="EW388" s="168">
        <v>0</v>
      </c>
      <c r="EX388" s="168">
        <v>0</v>
      </c>
      <c r="EY388" s="168">
        <v>0</v>
      </c>
      <c r="EZ388" s="168">
        <v>0</v>
      </c>
      <c r="FA388" s="168">
        <v>0</v>
      </c>
      <c r="FB388" s="168">
        <v>0</v>
      </c>
      <c r="FC388" s="168">
        <v>0</v>
      </c>
      <c r="FD388" s="168">
        <v>0</v>
      </c>
      <c r="FE388" s="168">
        <v>0</v>
      </c>
      <c r="FF388" s="168">
        <v>0</v>
      </c>
      <c r="FG388" s="168">
        <v>0</v>
      </c>
      <c r="FH388" s="168">
        <v>0</v>
      </c>
      <c r="FI388" s="168">
        <v>0</v>
      </c>
      <c r="FJ388" s="168">
        <v>0</v>
      </c>
      <c r="FK388" s="168">
        <v>0</v>
      </c>
      <c r="FL388" s="168">
        <v>0</v>
      </c>
      <c r="FM388" s="168">
        <v>0</v>
      </c>
      <c r="FN388" s="168">
        <v>0</v>
      </c>
      <c r="FO388" s="168">
        <v>0</v>
      </c>
      <c r="FP388" s="168">
        <v>0</v>
      </c>
      <c r="FQ388" s="168">
        <v>0</v>
      </c>
      <c r="FR388" s="168">
        <v>0</v>
      </c>
      <c r="FS388" s="168">
        <v>0</v>
      </c>
      <c r="FT388" s="168">
        <v>0</v>
      </c>
      <c r="FU388" s="168">
        <v>0</v>
      </c>
      <c r="FV388" s="168">
        <v>0</v>
      </c>
      <c r="FW388" s="168">
        <v>0</v>
      </c>
      <c r="FX388" s="168">
        <v>0</v>
      </c>
      <c r="FY388" s="168">
        <v>0</v>
      </c>
      <c r="FZ388" s="168">
        <v>0</v>
      </c>
      <c r="GA388" s="168">
        <v>0</v>
      </c>
    </row>
    <row r="389" spans="2:183">
      <c r="B389" s="96" t="s">
        <v>289</v>
      </c>
      <c r="C389" s="166" t="s">
        <v>36</v>
      </c>
      <c r="D389" s="169">
        <v>2331.81</v>
      </c>
      <c r="E389" s="170">
        <v>2106.91</v>
      </c>
      <c r="F389" s="170">
        <v>2328.98</v>
      </c>
      <c r="G389" s="170">
        <v>2259.44</v>
      </c>
      <c r="H389" s="170">
        <v>2307.9699999999998</v>
      </c>
      <c r="I389" s="170">
        <v>515.29</v>
      </c>
      <c r="J389" s="170">
        <v>535.01</v>
      </c>
      <c r="K389" s="170">
        <v>527.66</v>
      </c>
      <c r="L389" s="170">
        <v>515.23</v>
      </c>
      <c r="M389" s="170">
        <v>2329.0100000000002</v>
      </c>
      <c r="N389" s="170">
        <v>2252.02</v>
      </c>
      <c r="O389" s="170">
        <v>2345.4</v>
      </c>
      <c r="P389" s="170">
        <v>2331.81</v>
      </c>
      <c r="Q389" s="170">
        <v>2106.91</v>
      </c>
      <c r="R389" s="170">
        <v>2328.98</v>
      </c>
      <c r="S389" s="170">
        <v>2259.44</v>
      </c>
      <c r="T389" s="170">
        <v>2307.9699999999998</v>
      </c>
      <c r="U389" s="170">
        <v>515.29</v>
      </c>
      <c r="V389" s="170">
        <v>535.01</v>
      </c>
      <c r="W389" s="170">
        <v>527.66</v>
      </c>
      <c r="X389" s="170">
        <v>515.23</v>
      </c>
      <c r="Y389" s="170">
        <v>2329.0100000000002</v>
      </c>
      <c r="Z389" s="170">
        <v>2252.02</v>
      </c>
      <c r="AA389" s="170">
        <v>2345.4</v>
      </c>
      <c r="AB389" s="170">
        <v>1608.66</v>
      </c>
      <c r="AC389" s="170">
        <v>1340.2</v>
      </c>
      <c r="AD389" s="170">
        <v>722.03</v>
      </c>
      <c r="AE389" s="170">
        <v>822.04</v>
      </c>
      <c r="AF389" s="170">
        <v>1207.78</v>
      </c>
      <c r="AG389" s="170">
        <v>1672.13</v>
      </c>
      <c r="AH389" s="170">
        <v>2845.67</v>
      </c>
      <c r="AI389" s="170">
        <v>2767.29</v>
      </c>
      <c r="AJ389" s="170">
        <v>1470.61</v>
      </c>
      <c r="AK389" s="170">
        <v>645.09</v>
      </c>
      <c r="AL389" s="170">
        <v>1236.51</v>
      </c>
      <c r="AM389" s="170">
        <v>1660.7</v>
      </c>
      <c r="AN389" s="170">
        <v>1618</v>
      </c>
      <c r="AO389" s="170">
        <v>1305.6500000000001</v>
      </c>
      <c r="AP389" s="170">
        <v>731.36</v>
      </c>
      <c r="AQ389" s="170">
        <v>781.34</v>
      </c>
      <c r="AR389" s="170">
        <v>1244.06</v>
      </c>
      <c r="AS389" s="170">
        <v>1740.36</v>
      </c>
      <c r="AT389" s="170">
        <v>2777.93</v>
      </c>
      <c r="AU389" s="170">
        <v>2719.29</v>
      </c>
      <c r="AV389" s="170">
        <v>1475.46</v>
      </c>
      <c r="AW389" s="170">
        <v>689.3</v>
      </c>
      <c r="AX389" s="170">
        <v>1255.0899999999999</v>
      </c>
      <c r="AY389" s="170">
        <v>1660.86</v>
      </c>
      <c r="AZ389" s="170">
        <v>1581.61</v>
      </c>
      <c r="BA389" s="170">
        <v>1400.68</v>
      </c>
      <c r="BB389" s="170">
        <v>701.95</v>
      </c>
      <c r="BC389" s="170">
        <v>709.96</v>
      </c>
      <c r="BD389" s="170">
        <v>1288.58</v>
      </c>
      <c r="BE389" s="170">
        <v>1716.73</v>
      </c>
      <c r="BF389" s="170">
        <v>2802.29</v>
      </c>
      <c r="BG389" s="170">
        <v>2768.29</v>
      </c>
      <c r="BH389" s="170">
        <v>1384.81</v>
      </c>
      <c r="BI389" s="170">
        <v>698.8</v>
      </c>
      <c r="BJ389" s="170">
        <v>1311.58</v>
      </c>
      <c r="BK389" s="170">
        <v>1633.42</v>
      </c>
      <c r="BL389" s="170">
        <v>1604.64</v>
      </c>
      <c r="BM389" s="170">
        <v>1381.29</v>
      </c>
      <c r="BN389" s="170">
        <v>712.49</v>
      </c>
      <c r="BO389" s="170">
        <v>714.96</v>
      </c>
      <c r="BP389" s="170">
        <v>1246.74</v>
      </c>
      <c r="BQ389" s="170">
        <v>1701.48</v>
      </c>
      <c r="BR389" s="170">
        <v>2863.61</v>
      </c>
      <c r="BS389" s="170">
        <v>2813.97</v>
      </c>
      <c r="BT389" s="170">
        <v>1346.02</v>
      </c>
      <c r="BU389" s="170">
        <v>685.45</v>
      </c>
      <c r="BV389" s="170">
        <v>1309.44</v>
      </c>
      <c r="BW389" s="170">
        <v>1618.61</v>
      </c>
      <c r="BX389" s="170">
        <v>1641.98</v>
      </c>
      <c r="BY389" s="170">
        <v>1350.59</v>
      </c>
      <c r="BZ389" s="170">
        <v>687.03</v>
      </c>
      <c r="CA389" s="170">
        <v>774.96</v>
      </c>
      <c r="CB389" s="170">
        <v>1065.4100000000001</v>
      </c>
      <c r="CC389" s="170">
        <v>1798.73</v>
      </c>
      <c r="CD389" s="170">
        <v>2931.61</v>
      </c>
      <c r="CE389" s="170">
        <v>2829.94</v>
      </c>
      <c r="CF389" s="170">
        <v>1304.4000000000001</v>
      </c>
      <c r="CG389" s="170">
        <v>742.94</v>
      </c>
      <c r="CH389" s="170">
        <v>1250.5</v>
      </c>
      <c r="CI389" s="170">
        <v>1620.61</v>
      </c>
      <c r="CJ389" s="170">
        <v>1605.52</v>
      </c>
      <c r="CK389" s="170">
        <v>1343.34</v>
      </c>
      <c r="CL389" s="170">
        <v>732.78</v>
      </c>
      <c r="CM389" s="170">
        <v>838</v>
      </c>
      <c r="CN389" s="170">
        <v>1181.06</v>
      </c>
      <c r="CO389" s="170">
        <v>1681.52</v>
      </c>
      <c r="CP389" s="170">
        <v>2852.29</v>
      </c>
      <c r="CQ389" s="170">
        <v>2751.29</v>
      </c>
      <c r="CR389" s="170">
        <v>1446.61</v>
      </c>
      <c r="CS389" s="170">
        <v>696.08</v>
      </c>
      <c r="CT389" s="170">
        <v>1209.51</v>
      </c>
      <c r="CU389" s="170">
        <v>1660.7</v>
      </c>
      <c r="CV389" s="170">
        <v>1618</v>
      </c>
      <c r="CW389" s="170">
        <v>1306.5</v>
      </c>
      <c r="CX389" s="170">
        <v>742.03</v>
      </c>
      <c r="CY389" s="170">
        <v>811.96</v>
      </c>
      <c r="CZ389" s="170">
        <v>1204.06</v>
      </c>
      <c r="DA389" s="170">
        <v>1714.02</v>
      </c>
      <c r="DB389" s="170">
        <v>2816.03</v>
      </c>
      <c r="DC389" s="170">
        <v>2680.29</v>
      </c>
      <c r="DD389" s="170">
        <v>1500.46</v>
      </c>
      <c r="DE389" s="170">
        <v>706.45</v>
      </c>
      <c r="DF389" s="170">
        <v>1255.51</v>
      </c>
      <c r="DG389" s="170">
        <v>1643.39</v>
      </c>
      <c r="DH389" s="170">
        <v>1613.81</v>
      </c>
      <c r="DI389" s="170">
        <v>1320.03</v>
      </c>
      <c r="DJ389" s="170">
        <v>724.22</v>
      </c>
      <c r="DK389" s="170">
        <v>778.29</v>
      </c>
      <c r="DL389" s="170">
        <v>1260.3399999999999</v>
      </c>
      <c r="DM389" s="170">
        <v>1718.92</v>
      </c>
      <c r="DN389" s="170">
        <v>2783.1</v>
      </c>
      <c r="DO389" s="170">
        <v>2719.29</v>
      </c>
      <c r="DP389" s="170">
        <v>1464.46</v>
      </c>
      <c r="DQ389" s="170">
        <v>695.3</v>
      </c>
      <c r="DR389" s="170">
        <v>1268.5</v>
      </c>
      <c r="DS389" s="170">
        <v>1652.45</v>
      </c>
      <c r="DT389" s="170">
        <v>1584.61</v>
      </c>
      <c r="DU389" s="170">
        <v>1392.83</v>
      </c>
      <c r="DV389" s="170">
        <v>715.25</v>
      </c>
      <c r="DW389" s="170">
        <v>701.51</v>
      </c>
      <c r="DX389" s="170">
        <v>1293.23</v>
      </c>
      <c r="DY389" s="170">
        <v>1717.07</v>
      </c>
      <c r="DZ389" s="170">
        <v>2792.61</v>
      </c>
      <c r="EA389" s="170">
        <v>2767.97</v>
      </c>
      <c r="EB389" s="170">
        <v>1395.16</v>
      </c>
      <c r="EC389" s="170">
        <v>693.45</v>
      </c>
      <c r="ED389" s="170">
        <v>1318.5</v>
      </c>
      <c r="EE389" s="170">
        <v>1626.51</v>
      </c>
      <c r="EF389" s="170">
        <v>1629.21</v>
      </c>
      <c r="EG389" s="170">
        <v>1363.37</v>
      </c>
      <c r="EH389" s="170">
        <v>687.03</v>
      </c>
      <c r="EI389" s="170">
        <v>781.96</v>
      </c>
      <c r="EJ389" s="170">
        <v>1062.4100000000001</v>
      </c>
      <c r="EK389" s="170">
        <v>1794.73</v>
      </c>
      <c r="EL389" s="170">
        <v>2925.61</v>
      </c>
      <c r="EM389" s="170">
        <v>2834.94</v>
      </c>
      <c r="EN389" s="170">
        <v>1321.4</v>
      </c>
      <c r="EO389" s="170">
        <v>692.24</v>
      </c>
      <c r="EP389" s="170">
        <v>1290</v>
      </c>
      <c r="EQ389" s="170">
        <v>1615.81</v>
      </c>
      <c r="ER389" s="170">
        <v>1597.78</v>
      </c>
      <c r="ES389" s="170">
        <v>1375.43</v>
      </c>
      <c r="ET389" s="170">
        <v>707.03</v>
      </c>
      <c r="EU389" s="170">
        <v>741.5</v>
      </c>
      <c r="EV389" s="170">
        <v>1297.8900000000001</v>
      </c>
      <c r="EW389" s="170">
        <v>1629.13</v>
      </c>
      <c r="EX389" s="170">
        <v>2930.32</v>
      </c>
      <c r="EY389" s="170">
        <v>2799.61</v>
      </c>
      <c r="EZ389" s="170">
        <v>1317.76</v>
      </c>
      <c r="FA389" s="170">
        <v>664.08</v>
      </c>
      <c r="FB389" s="170">
        <v>1320.16</v>
      </c>
      <c r="FC389" s="170">
        <v>1618</v>
      </c>
      <c r="FD389" s="170">
        <v>1608.66</v>
      </c>
      <c r="FE389" s="170">
        <v>1340.2</v>
      </c>
      <c r="FF389" s="170">
        <v>725.03</v>
      </c>
      <c r="FG389" s="170">
        <v>845.75</v>
      </c>
      <c r="FH389" s="170">
        <v>1181.06</v>
      </c>
      <c r="FI389" s="170">
        <v>1682.52</v>
      </c>
      <c r="FJ389" s="170">
        <v>2862.29</v>
      </c>
      <c r="FK389" s="170">
        <v>2740.29</v>
      </c>
      <c r="FL389" s="170">
        <v>1462.61</v>
      </c>
      <c r="FM389" s="170">
        <v>650.09</v>
      </c>
      <c r="FN389" s="170">
        <v>1239.51</v>
      </c>
      <c r="FO389" s="170">
        <v>1660.7</v>
      </c>
      <c r="FP389" s="170">
        <v>1618</v>
      </c>
      <c r="FQ389" s="170">
        <v>1306.5</v>
      </c>
      <c r="FR389" s="170">
        <v>742.03</v>
      </c>
      <c r="FS389" s="170">
        <v>811.96</v>
      </c>
      <c r="FT389" s="170">
        <v>1204.06</v>
      </c>
      <c r="FU389" s="170">
        <v>1699.09</v>
      </c>
      <c r="FV389" s="170">
        <v>2830.96</v>
      </c>
      <c r="FW389" s="170">
        <v>2680.29</v>
      </c>
      <c r="FX389" s="170">
        <v>1526.46</v>
      </c>
      <c r="FY389" s="170">
        <v>680.45</v>
      </c>
      <c r="FZ389" s="170">
        <v>1255.51</v>
      </c>
      <c r="GA389" s="170">
        <v>1643.39</v>
      </c>
    </row>
    <row r="390" spans="2:183">
      <c r="B390" s="171" t="s">
        <v>289</v>
      </c>
      <c r="C390" s="172" t="s">
        <v>95</v>
      </c>
      <c r="D390" s="83">
        <v>0.96733124253285541</v>
      </c>
      <c r="E390" s="84">
        <v>0.98284725332139122</v>
      </c>
      <c r="F390" s="84">
        <v>1.0001116493180804</v>
      </c>
      <c r="G390" s="84">
        <v>0.88647206528562461</v>
      </c>
      <c r="H390" s="84">
        <v>0.96338826554464685</v>
      </c>
      <c r="I390" s="84">
        <v>0.80413545568039946</v>
      </c>
      <c r="J390" s="84">
        <v>0.74906193996415771</v>
      </c>
      <c r="K390" s="84">
        <v>0.80593230694037132</v>
      </c>
      <c r="L390" s="84">
        <v>0.80404182272159808</v>
      </c>
      <c r="M390" s="84">
        <v>0.92889904597811179</v>
      </c>
      <c r="N390" s="84">
        <v>0.79995026996305763</v>
      </c>
      <c r="O390" s="84">
        <v>0.92718216318785585</v>
      </c>
      <c r="P390" s="84">
        <v>0.96733124253285541</v>
      </c>
      <c r="Q390" s="84">
        <v>0.98284725332139122</v>
      </c>
      <c r="R390" s="84">
        <v>1.0001116493180804</v>
      </c>
      <c r="S390" s="84">
        <v>0.88647206528562461</v>
      </c>
      <c r="T390" s="84">
        <v>0.96338826554464685</v>
      </c>
      <c r="U390" s="84">
        <v>0.80413545568039946</v>
      </c>
      <c r="V390" s="84">
        <v>0.74906193996415771</v>
      </c>
      <c r="W390" s="84">
        <v>0.80593230694037132</v>
      </c>
      <c r="X390" s="84">
        <v>0.80404182272159808</v>
      </c>
      <c r="Y390" s="84">
        <v>0.92889904597811179</v>
      </c>
      <c r="Z390" s="84">
        <v>0.79995026996305763</v>
      </c>
      <c r="AA390" s="84">
        <v>0.92718216318785585</v>
      </c>
      <c r="AB390" s="84">
        <v>0.18018145161290325</v>
      </c>
      <c r="AC390" s="84">
        <v>0.1661954365079365</v>
      </c>
      <c r="AD390" s="84">
        <v>8.0872535842293911E-2</v>
      </c>
      <c r="AE390" s="84">
        <v>9.5143518518518516E-2</v>
      </c>
      <c r="AF390" s="84">
        <v>0.13528001792114694</v>
      </c>
      <c r="AG390" s="84">
        <v>0.19353356481481482</v>
      </c>
      <c r="AH390" s="84">
        <v>0.31873543906810037</v>
      </c>
      <c r="AI390" s="84">
        <v>0.30995631720430106</v>
      </c>
      <c r="AJ390" s="84">
        <v>0.17020949074074074</v>
      </c>
      <c r="AK390" s="84">
        <v>7.2254704301075279E-2</v>
      </c>
      <c r="AL390" s="84">
        <v>0.14311458333333332</v>
      </c>
      <c r="AM390" s="84">
        <v>0.18601030465949822</v>
      </c>
      <c r="AN390" s="84">
        <v>0.18122759856630824</v>
      </c>
      <c r="AO390" s="84">
        <v>0.15632782567049811</v>
      </c>
      <c r="AP390" s="84">
        <v>8.1917562724014334E-2</v>
      </c>
      <c r="AQ390" s="84">
        <v>9.0432870370370372E-2</v>
      </c>
      <c r="AR390" s="84">
        <v>0.13934363799283153</v>
      </c>
      <c r="AS390" s="84">
        <v>0.20143055555555556</v>
      </c>
      <c r="AT390" s="84">
        <v>0.31114807347670248</v>
      </c>
      <c r="AU390" s="84">
        <v>0.30457997311827956</v>
      </c>
      <c r="AV390" s="84">
        <v>0.17077083333333334</v>
      </c>
      <c r="AW390" s="84">
        <v>7.7206541218637986E-2</v>
      </c>
      <c r="AX390" s="84">
        <v>0.14526504629629627</v>
      </c>
      <c r="AY390" s="84">
        <v>0.18602822580645159</v>
      </c>
      <c r="AZ390" s="84">
        <v>0.17715165770609317</v>
      </c>
      <c r="BA390" s="84">
        <v>0.17369543650793651</v>
      </c>
      <c r="BB390" s="84">
        <v>7.8623431899641577E-2</v>
      </c>
      <c r="BC390" s="84">
        <v>8.2171296296296298E-2</v>
      </c>
      <c r="BD390" s="84">
        <v>0.14433019713261647</v>
      </c>
      <c r="BE390" s="84">
        <v>0.19869560185185187</v>
      </c>
      <c r="BF390" s="84">
        <v>0.31387656810035841</v>
      </c>
      <c r="BG390" s="84">
        <v>0.31006832437275983</v>
      </c>
      <c r="BH390" s="84">
        <v>0.16027893518518518</v>
      </c>
      <c r="BI390" s="84">
        <v>7.8270609318996417E-2</v>
      </c>
      <c r="BJ390" s="84">
        <v>0.15180324074074072</v>
      </c>
      <c r="BK390" s="84">
        <v>0.18295474910394266</v>
      </c>
      <c r="BL390" s="84">
        <v>0.17973118279569894</v>
      </c>
      <c r="BM390" s="84">
        <v>0.1712909226190476</v>
      </c>
      <c r="BN390" s="84">
        <v>7.9803987455197137E-2</v>
      </c>
      <c r="BO390" s="84">
        <v>8.2750000000000004E-2</v>
      </c>
      <c r="BP390" s="84">
        <v>0.13964381720430108</v>
      </c>
      <c r="BQ390" s="84">
        <v>0.19693055555555555</v>
      </c>
      <c r="BR390" s="84">
        <v>0.32074484767025091</v>
      </c>
      <c r="BS390" s="84">
        <v>0.31518481182795699</v>
      </c>
      <c r="BT390" s="84">
        <v>0.15578935185185186</v>
      </c>
      <c r="BU390" s="84">
        <v>7.6775313620071686E-2</v>
      </c>
      <c r="BV390" s="84">
        <v>0.15155555555555555</v>
      </c>
      <c r="BW390" s="84">
        <v>0.1812959229390681</v>
      </c>
      <c r="BX390" s="84">
        <v>0.18391353046594983</v>
      </c>
      <c r="BY390" s="84">
        <v>0.16748387896825395</v>
      </c>
      <c r="BZ390" s="84">
        <v>7.6952284946236557E-2</v>
      </c>
      <c r="CA390" s="84">
        <v>8.9694444444444452E-2</v>
      </c>
      <c r="CB390" s="84">
        <v>0.11933355734767026</v>
      </c>
      <c r="CC390" s="84">
        <v>0.20818634259259258</v>
      </c>
      <c r="CD390" s="84">
        <v>0.32836133512544802</v>
      </c>
      <c r="CE390" s="84">
        <v>0.31697356630824375</v>
      </c>
      <c r="CF390" s="84">
        <v>0.15097222222222223</v>
      </c>
      <c r="CG390" s="84">
        <v>8.3214605734767036E-2</v>
      </c>
      <c r="CH390" s="84">
        <v>0.14473379629629629</v>
      </c>
      <c r="CI390" s="84">
        <v>0.18151993727598564</v>
      </c>
      <c r="CJ390" s="84">
        <v>0.17982974910394264</v>
      </c>
      <c r="CK390" s="84">
        <v>0.16084051724137929</v>
      </c>
      <c r="CL390" s="84">
        <v>8.2076612903225807E-2</v>
      </c>
      <c r="CM390" s="84">
        <v>9.6990740740740738E-2</v>
      </c>
      <c r="CN390" s="84">
        <v>0.13228718637992831</v>
      </c>
      <c r="CO390" s="84">
        <v>0.19462037037037036</v>
      </c>
      <c r="CP390" s="84">
        <v>0.31947692652329751</v>
      </c>
      <c r="CQ390" s="84">
        <v>0.30816420250896059</v>
      </c>
      <c r="CR390" s="84">
        <v>0.16743171296296294</v>
      </c>
      <c r="CS390" s="84">
        <v>7.7965949820788541E-2</v>
      </c>
      <c r="CT390" s="84">
        <v>0.13998958333333333</v>
      </c>
      <c r="CU390" s="84">
        <v>0.18601030465949822</v>
      </c>
      <c r="CV390" s="84">
        <v>0.18122759856630824</v>
      </c>
      <c r="CW390" s="84">
        <v>0.16201636904761904</v>
      </c>
      <c r="CX390" s="84">
        <v>8.3112679211469531E-2</v>
      </c>
      <c r="CY390" s="84">
        <v>9.3976851851851853E-2</v>
      </c>
      <c r="CZ390" s="84">
        <v>0.13486335125448029</v>
      </c>
      <c r="DA390" s="84">
        <v>0.19838194444444443</v>
      </c>
      <c r="DB390" s="84">
        <v>0.31541554659498211</v>
      </c>
      <c r="DC390" s="84">
        <v>0.30021169354838712</v>
      </c>
      <c r="DD390" s="84">
        <v>0.17366435185185186</v>
      </c>
      <c r="DE390" s="84">
        <v>7.9127464157706093E-2</v>
      </c>
      <c r="DF390" s="84">
        <v>0.1453136574074074</v>
      </c>
      <c r="DG390" s="84">
        <v>0.1840714605734767</v>
      </c>
      <c r="DH390" s="84">
        <v>0.18075828853046594</v>
      </c>
      <c r="DI390" s="84">
        <v>0.16369419642857141</v>
      </c>
      <c r="DJ390" s="84">
        <v>8.1117831541218641E-2</v>
      </c>
      <c r="DK390" s="84">
        <v>9.0079861111111104E-2</v>
      </c>
      <c r="DL390" s="84">
        <v>0.14116711469534049</v>
      </c>
      <c r="DM390" s="84">
        <v>0.19894907407407408</v>
      </c>
      <c r="DN390" s="84">
        <v>0.31172715053763439</v>
      </c>
      <c r="DO390" s="84">
        <v>0.30457997311827956</v>
      </c>
      <c r="DP390" s="84">
        <v>0.16949768518518518</v>
      </c>
      <c r="DQ390" s="84">
        <v>7.7878584229390674E-2</v>
      </c>
      <c r="DR390" s="84">
        <v>0.14681712962962962</v>
      </c>
      <c r="DS390" s="84">
        <v>0.18508624551971326</v>
      </c>
      <c r="DT390" s="84">
        <v>0.17748767921146952</v>
      </c>
      <c r="DU390" s="84">
        <v>0.17272197420634919</v>
      </c>
      <c r="DV390" s="84">
        <v>8.011312724014337E-2</v>
      </c>
      <c r="DW390" s="84">
        <v>8.1193287037037029E-2</v>
      </c>
      <c r="DX390" s="84">
        <v>0.14485103046594983</v>
      </c>
      <c r="DY390" s="84">
        <v>0.1987349537037037</v>
      </c>
      <c r="DZ390" s="84">
        <v>0.31279233870967743</v>
      </c>
      <c r="EA390" s="84">
        <v>0.31003248207885303</v>
      </c>
      <c r="EB390" s="84">
        <v>0.16147685185185187</v>
      </c>
      <c r="EC390" s="84">
        <v>7.7671370967741946E-2</v>
      </c>
      <c r="ED390" s="84">
        <v>0.15260416666666668</v>
      </c>
      <c r="EE390" s="84">
        <v>0.18218077956989248</v>
      </c>
      <c r="EF390" s="84">
        <v>0.18248319892473119</v>
      </c>
      <c r="EG390" s="84">
        <v>0.16323874521072795</v>
      </c>
      <c r="EH390" s="84">
        <v>7.6952284946236557E-2</v>
      </c>
      <c r="EI390" s="84">
        <v>9.0504629629629629E-2</v>
      </c>
      <c r="EJ390" s="84">
        <v>0.11899753584229392</v>
      </c>
      <c r="EK390" s="84">
        <v>0.20772337962962964</v>
      </c>
      <c r="EL390" s="84">
        <v>0.32768929211469533</v>
      </c>
      <c r="EM390" s="84">
        <v>0.31753360215053766</v>
      </c>
      <c r="EN390" s="84">
        <v>0.15293981481481483</v>
      </c>
      <c r="EO390" s="84">
        <v>7.7535842293906809E-2</v>
      </c>
      <c r="EP390" s="84">
        <v>0.14930555555555555</v>
      </c>
      <c r="EQ390" s="84">
        <v>0.18098230286738351</v>
      </c>
      <c r="ER390" s="84">
        <v>0.17896281362007169</v>
      </c>
      <c r="ES390" s="84">
        <v>0.17056423611111113</v>
      </c>
      <c r="ET390" s="84">
        <v>7.9192428315412178E-2</v>
      </c>
      <c r="EU390" s="84">
        <v>8.5821759259259264E-2</v>
      </c>
      <c r="EV390" s="84">
        <v>0.14537298387096775</v>
      </c>
      <c r="EW390" s="84">
        <v>0.18855671296296297</v>
      </c>
      <c r="EX390" s="84">
        <v>0.32821684587813621</v>
      </c>
      <c r="EY390" s="84">
        <v>0.31357638888888889</v>
      </c>
      <c r="EZ390" s="84">
        <v>0.15251851851851853</v>
      </c>
      <c r="FA390" s="84">
        <v>7.4381720430107531E-2</v>
      </c>
      <c r="FB390" s="84">
        <v>0.15279629629629632</v>
      </c>
      <c r="FC390" s="84">
        <v>0.18122759856630824</v>
      </c>
      <c r="FD390" s="84">
        <v>0.18018145161290325</v>
      </c>
      <c r="FE390" s="84">
        <v>0.1661954365079365</v>
      </c>
      <c r="FF390" s="84">
        <v>8.1208557347670254E-2</v>
      </c>
      <c r="FG390" s="84">
        <v>9.7887731481481485E-2</v>
      </c>
      <c r="FH390" s="84">
        <v>0.13228718637992831</v>
      </c>
      <c r="FI390" s="84">
        <v>0.19473611111111111</v>
      </c>
      <c r="FJ390" s="84">
        <v>0.32059699820788529</v>
      </c>
      <c r="FK390" s="84">
        <v>0.30693212365591399</v>
      </c>
      <c r="FL390" s="84">
        <v>0.1692835648148148</v>
      </c>
      <c r="FM390" s="84">
        <v>7.281474014336918E-2</v>
      </c>
      <c r="FN390" s="84">
        <v>0.14346180555555554</v>
      </c>
      <c r="FO390" s="84">
        <v>0.18601030465949822</v>
      </c>
      <c r="FP390" s="84">
        <v>0.18122759856630824</v>
      </c>
      <c r="FQ390" s="84">
        <v>0.16201636904761904</v>
      </c>
      <c r="FR390" s="84">
        <v>8.3112679211469531E-2</v>
      </c>
      <c r="FS390" s="84">
        <v>9.3976851851851853E-2</v>
      </c>
      <c r="FT390" s="84">
        <v>0.13486335125448029</v>
      </c>
      <c r="FU390" s="84">
        <v>0.19665393518518517</v>
      </c>
      <c r="FV390" s="84">
        <v>0.31708781362007171</v>
      </c>
      <c r="FW390" s="84">
        <v>0.30021169354838712</v>
      </c>
      <c r="FX390" s="84">
        <v>0.17667361111111113</v>
      </c>
      <c r="FY390" s="84">
        <v>7.6215277777777785E-2</v>
      </c>
      <c r="FZ390" s="84">
        <v>0.1453136574074074</v>
      </c>
      <c r="GA390" s="84">
        <v>0.1840714605734767</v>
      </c>
    </row>
    <row r="391" spans="2:183">
      <c r="B391" s="96" t="s">
        <v>289</v>
      </c>
      <c r="C391" s="166" t="s">
        <v>230</v>
      </c>
      <c r="D391" s="169">
        <v>0</v>
      </c>
      <c r="E391" s="170">
        <v>0</v>
      </c>
      <c r="F391" s="170">
        <v>0</v>
      </c>
      <c r="G391" s="170">
        <v>0</v>
      </c>
      <c r="H391" s="170">
        <v>0</v>
      </c>
      <c r="I391" s="170">
        <v>0</v>
      </c>
      <c r="J391" s="170">
        <v>0</v>
      </c>
      <c r="K391" s="170">
        <v>0</v>
      </c>
      <c r="L391" s="170">
        <v>0</v>
      </c>
      <c r="M391" s="170">
        <v>0</v>
      </c>
      <c r="N391" s="170">
        <v>0</v>
      </c>
      <c r="O391" s="170">
        <v>0</v>
      </c>
      <c r="P391" s="170">
        <v>0</v>
      </c>
      <c r="Q391" s="170">
        <v>0</v>
      </c>
      <c r="R391" s="170">
        <v>0</v>
      </c>
      <c r="S391" s="170">
        <v>0</v>
      </c>
      <c r="T391" s="170">
        <v>0</v>
      </c>
      <c r="U391" s="170">
        <v>0</v>
      </c>
      <c r="V391" s="170">
        <v>0</v>
      </c>
      <c r="W391" s="170">
        <v>0</v>
      </c>
      <c r="X391" s="170">
        <v>0</v>
      </c>
      <c r="Y391" s="170">
        <v>0</v>
      </c>
      <c r="Z391" s="170">
        <v>0</v>
      </c>
      <c r="AA391" s="170">
        <v>0</v>
      </c>
      <c r="AB391" s="170">
        <v>0</v>
      </c>
      <c r="AC391" s="170">
        <v>0</v>
      </c>
      <c r="AD391" s="170">
        <v>0</v>
      </c>
      <c r="AE391" s="170">
        <v>0</v>
      </c>
      <c r="AF391" s="170">
        <v>0</v>
      </c>
      <c r="AG391" s="170">
        <v>0</v>
      </c>
      <c r="AH391" s="170">
        <v>0</v>
      </c>
      <c r="AI391" s="170">
        <v>0</v>
      </c>
      <c r="AJ391" s="170">
        <v>0</v>
      </c>
      <c r="AK391" s="170">
        <v>0</v>
      </c>
      <c r="AL391" s="170">
        <v>0</v>
      </c>
      <c r="AM391" s="170">
        <v>0</v>
      </c>
      <c r="AN391" s="170">
        <v>0</v>
      </c>
      <c r="AO391" s="170">
        <v>0</v>
      </c>
      <c r="AP391" s="170">
        <v>0</v>
      </c>
      <c r="AQ391" s="170">
        <v>0</v>
      </c>
      <c r="AR391" s="170">
        <v>0</v>
      </c>
      <c r="AS391" s="170">
        <v>0</v>
      </c>
      <c r="AT391" s="170">
        <v>0</v>
      </c>
      <c r="AU391" s="170">
        <v>0</v>
      </c>
      <c r="AV391" s="170">
        <v>0</v>
      </c>
      <c r="AW391" s="170">
        <v>0</v>
      </c>
      <c r="AX391" s="170">
        <v>0</v>
      </c>
      <c r="AY391" s="170">
        <v>0</v>
      </c>
      <c r="AZ391" s="170">
        <v>0</v>
      </c>
      <c r="BA391" s="170">
        <v>0</v>
      </c>
      <c r="BB391" s="170">
        <v>0</v>
      </c>
      <c r="BC391" s="170">
        <v>0</v>
      </c>
      <c r="BD391" s="170">
        <v>0</v>
      </c>
      <c r="BE391" s="170">
        <v>0</v>
      </c>
      <c r="BF391" s="170">
        <v>0</v>
      </c>
      <c r="BG391" s="170">
        <v>0</v>
      </c>
      <c r="BH391" s="170">
        <v>0</v>
      </c>
      <c r="BI391" s="170">
        <v>0</v>
      </c>
      <c r="BJ391" s="170">
        <v>0</v>
      </c>
      <c r="BK391" s="170">
        <v>0</v>
      </c>
      <c r="BL391" s="170">
        <v>0</v>
      </c>
      <c r="BM391" s="170">
        <v>0</v>
      </c>
      <c r="BN391" s="170">
        <v>0</v>
      </c>
      <c r="BO391" s="170">
        <v>0</v>
      </c>
      <c r="BP391" s="170">
        <v>0</v>
      </c>
      <c r="BQ391" s="170">
        <v>0</v>
      </c>
      <c r="BR391" s="170">
        <v>0</v>
      </c>
      <c r="BS391" s="170">
        <v>0</v>
      </c>
      <c r="BT391" s="170">
        <v>0</v>
      </c>
      <c r="BU391" s="170">
        <v>0</v>
      </c>
      <c r="BV391" s="170">
        <v>0</v>
      </c>
      <c r="BW391" s="170">
        <v>0</v>
      </c>
      <c r="BX391" s="170">
        <v>0</v>
      </c>
      <c r="BY391" s="170">
        <v>0</v>
      </c>
      <c r="BZ391" s="170">
        <v>0</v>
      </c>
      <c r="CA391" s="170">
        <v>0</v>
      </c>
      <c r="CB391" s="170">
        <v>0</v>
      </c>
      <c r="CC391" s="170">
        <v>0</v>
      </c>
      <c r="CD391" s="170">
        <v>0</v>
      </c>
      <c r="CE391" s="170">
        <v>0</v>
      </c>
      <c r="CF391" s="170">
        <v>0</v>
      </c>
      <c r="CG391" s="170">
        <v>0</v>
      </c>
      <c r="CH391" s="170">
        <v>0</v>
      </c>
      <c r="CI391" s="170">
        <v>0</v>
      </c>
      <c r="CJ391" s="170">
        <v>0</v>
      </c>
      <c r="CK391" s="170">
        <v>0</v>
      </c>
      <c r="CL391" s="170">
        <v>0</v>
      </c>
      <c r="CM391" s="170">
        <v>0</v>
      </c>
      <c r="CN391" s="170">
        <v>0</v>
      </c>
      <c r="CO391" s="170">
        <v>0</v>
      </c>
      <c r="CP391" s="170">
        <v>0</v>
      </c>
      <c r="CQ391" s="170">
        <v>0</v>
      </c>
      <c r="CR391" s="170">
        <v>0</v>
      </c>
      <c r="CS391" s="170">
        <v>0</v>
      </c>
      <c r="CT391" s="170">
        <v>0</v>
      </c>
      <c r="CU391" s="170">
        <v>0</v>
      </c>
      <c r="CV391" s="170">
        <v>0</v>
      </c>
      <c r="CW391" s="170">
        <v>0</v>
      </c>
      <c r="CX391" s="170">
        <v>0</v>
      </c>
      <c r="CY391" s="170">
        <v>0</v>
      </c>
      <c r="CZ391" s="170">
        <v>0</v>
      </c>
      <c r="DA391" s="170">
        <v>0</v>
      </c>
      <c r="DB391" s="170">
        <v>0</v>
      </c>
      <c r="DC391" s="170">
        <v>0</v>
      </c>
      <c r="DD391" s="170">
        <v>0</v>
      </c>
      <c r="DE391" s="170">
        <v>0</v>
      </c>
      <c r="DF391" s="170">
        <v>0</v>
      </c>
      <c r="DG391" s="170">
        <v>0</v>
      </c>
      <c r="DH391" s="170">
        <v>0</v>
      </c>
      <c r="DI391" s="170">
        <v>0</v>
      </c>
      <c r="DJ391" s="170">
        <v>0</v>
      </c>
      <c r="DK391" s="170">
        <v>0</v>
      </c>
      <c r="DL391" s="170">
        <v>0</v>
      </c>
      <c r="DM391" s="170">
        <v>0</v>
      </c>
      <c r="DN391" s="170">
        <v>0</v>
      </c>
      <c r="DO391" s="170">
        <v>0</v>
      </c>
      <c r="DP391" s="170">
        <v>0</v>
      </c>
      <c r="DQ391" s="170">
        <v>0</v>
      </c>
      <c r="DR391" s="170">
        <v>0</v>
      </c>
      <c r="DS391" s="170">
        <v>0</v>
      </c>
      <c r="DT391" s="170">
        <v>0</v>
      </c>
      <c r="DU391" s="170">
        <v>0</v>
      </c>
      <c r="DV391" s="170">
        <v>0</v>
      </c>
      <c r="DW391" s="170">
        <v>0</v>
      </c>
      <c r="DX391" s="170">
        <v>0</v>
      </c>
      <c r="DY391" s="170">
        <v>0</v>
      </c>
      <c r="DZ391" s="170">
        <v>0</v>
      </c>
      <c r="EA391" s="170">
        <v>0</v>
      </c>
      <c r="EB391" s="170">
        <v>0</v>
      </c>
      <c r="EC391" s="170">
        <v>0</v>
      </c>
      <c r="ED391" s="170">
        <v>0</v>
      </c>
      <c r="EE391" s="170">
        <v>0</v>
      </c>
      <c r="EF391" s="170">
        <v>0</v>
      </c>
      <c r="EG391" s="170">
        <v>0</v>
      </c>
      <c r="EH391" s="170">
        <v>0</v>
      </c>
      <c r="EI391" s="170">
        <v>0</v>
      </c>
      <c r="EJ391" s="170">
        <v>0</v>
      </c>
      <c r="EK391" s="170">
        <v>0</v>
      </c>
      <c r="EL391" s="170">
        <v>0</v>
      </c>
      <c r="EM391" s="170">
        <v>0</v>
      </c>
      <c r="EN391" s="170">
        <v>0</v>
      </c>
      <c r="EO391" s="170">
        <v>0</v>
      </c>
      <c r="EP391" s="170">
        <v>0</v>
      </c>
      <c r="EQ391" s="170">
        <v>0</v>
      </c>
      <c r="ER391" s="170">
        <v>0</v>
      </c>
      <c r="ES391" s="170">
        <v>0</v>
      </c>
      <c r="ET391" s="170">
        <v>0</v>
      </c>
      <c r="EU391" s="170">
        <v>0</v>
      </c>
      <c r="EV391" s="170">
        <v>0</v>
      </c>
      <c r="EW391" s="170">
        <v>0</v>
      </c>
      <c r="EX391" s="170">
        <v>0</v>
      </c>
      <c r="EY391" s="170">
        <v>0</v>
      </c>
      <c r="EZ391" s="170">
        <v>0</v>
      </c>
      <c r="FA391" s="170">
        <v>0</v>
      </c>
      <c r="FB391" s="170">
        <v>0</v>
      </c>
      <c r="FC391" s="170">
        <v>0</v>
      </c>
      <c r="FD391" s="170">
        <v>0</v>
      </c>
      <c r="FE391" s="170">
        <v>0</v>
      </c>
      <c r="FF391" s="170">
        <v>0</v>
      </c>
      <c r="FG391" s="170">
        <v>0</v>
      </c>
      <c r="FH391" s="170">
        <v>0</v>
      </c>
      <c r="FI391" s="170">
        <v>0</v>
      </c>
      <c r="FJ391" s="170">
        <v>0</v>
      </c>
      <c r="FK391" s="170">
        <v>0</v>
      </c>
      <c r="FL391" s="170">
        <v>0</v>
      </c>
      <c r="FM391" s="170">
        <v>0</v>
      </c>
      <c r="FN391" s="170">
        <v>0</v>
      </c>
      <c r="FO391" s="170">
        <v>0</v>
      </c>
      <c r="FP391" s="170">
        <v>0</v>
      </c>
      <c r="FQ391" s="170">
        <v>0</v>
      </c>
      <c r="FR391" s="170">
        <v>0</v>
      </c>
      <c r="FS391" s="170">
        <v>0</v>
      </c>
      <c r="FT391" s="170">
        <v>0</v>
      </c>
      <c r="FU391" s="170">
        <v>0</v>
      </c>
      <c r="FV391" s="170">
        <v>0</v>
      </c>
      <c r="FW391" s="170">
        <v>0</v>
      </c>
      <c r="FX391" s="170">
        <v>0</v>
      </c>
      <c r="FY391" s="170">
        <v>0</v>
      </c>
      <c r="FZ391" s="170">
        <v>0</v>
      </c>
      <c r="GA391" s="170">
        <v>0</v>
      </c>
    </row>
    <row r="392" spans="2:183">
      <c r="B392" s="171" t="s">
        <v>289</v>
      </c>
      <c r="C392" s="172" t="s">
        <v>269</v>
      </c>
      <c r="D392" s="455">
        <v>0</v>
      </c>
      <c r="E392" s="456">
        <v>0</v>
      </c>
      <c r="F392" s="456">
        <v>0</v>
      </c>
      <c r="G392" s="456">
        <v>0</v>
      </c>
      <c r="H392" s="456">
        <v>0</v>
      </c>
      <c r="I392" s="456">
        <v>0</v>
      </c>
      <c r="J392" s="456">
        <v>0</v>
      </c>
      <c r="K392" s="456">
        <v>0</v>
      </c>
      <c r="L392" s="456">
        <v>0</v>
      </c>
      <c r="M392" s="456">
        <v>0</v>
      </c>
      <c r="N392" s="456">
        <v>0</v>
      </c>
      <c r="O392" s="456">
        <v>0</v>
      </c>
      <c r="P392" s="456">
        <v>0</v>
      </c>
      <c r="Q392" s="456">
        <v>0</v>
      </c>
      <c r="R392" s="456">
        <v>0</v>
      </c>
      <c r="S392" s="456">
        <v>0</v>
      </c>
      <c r="T392" s="456">
        <v>0</v>
      </c>
      <c r="U392" s="456">
        <v>0</v>
      </c>
      <c r="V392" s="456">
        <v>0</v>
      </c>
      <c r="W392" s="456">
        <v>0</v>
      </c>
      <c r="X392" s="456">
        <v>0</v>
      </c>
      <c r="Y392" s="456">
        <v>0</v>
      </c>
      <c r="Z392" s="456">
        <v>0</v>
      </c>
      <c r="AA392" s="456">
        <v>0</v>
      </c>
      <c r="AB392" s="456">
        <v>0</v>
      </c>
      <c r="AC392" s="456">
        <v>0</v>
      </c>
      <c r="AD392" s="456">
        <v>0</v>
      </c>
      <c r="AE392" s="456">
        <v>0</v>
      </c>
      <c r="AF392" s="456">
        <v>0</v>
      </c>
      <c r="AG392" s="456">
        <v>0</v>
      </c>
      <c r="AH392" s="456">
        <v>0</v>
      </c>
      <c r="AI392" s="456">
        <v>0</v>
      </c>
      <c r="AJ392" s="456">
        <v>0</v>
      </c>
      <c r="AK392" s="456">
        <v>0</v>
      </c>
      <c r="AL392" s="456">
        <v>0</v>
      </c>
      <c r="AM392" s="456">
        <v>0</v>
      </c>
      <c r="AN392" s="456">
        <v>0</v>
      </c>
      <c r="AO392" s="456">
        <v>0</v>
      </c>
      <c r="AP392" s="456">
        <v>0</v>
      </c>
      <c r="AQ392" s="456">
        <v>0</v>
      </c>
      <c r="AR392" s="456">
        <v>0</v>
      </c>
      <c r="AS392" s="456">
        <v>0</v>
      </c>
      <c r="AT392" s="456">
        <v>0</v>
      </c>
      <c r="AU392" s="456">
        <v>0</v>
      </c>
      <c r="AV392" s="456">
        <v>0</v>
      </c>
      <c r="AW392" s="456">
        <v>0</v>
      </c>
      <c r="AX392" s="456">
        <v>0</v>
      </c>
      <c r="AY392" s="456">
        <v>0</v>
      </c>
      <c r="AZ392" s="456">
        <v>0</v>
      </c>
      <c r="BA392" s="456">
        <v>0</v>
      </c>
      <c r="BB392" s="456">
        <v>0</v>
      </c>
      <c r="BC392" s="456">
        <v>0</v>
      </c>
      <c r="BD392" s="456">
        <v>0</v>
      </c>
      <c r="BE392" s="456">
        <v>0</v>
      </c>
      <c r="BF392" s="456">
        <v>0</v>
      </c>
      <c r="BG392" s="456">
        <v>0</v>
      </c>
      <c r="BH392" s="456">
        <v>0</v>
      </c>
      <c r="BI392" s="456">
        <v>0</v>
      </c>
      <c r="BJ392" s="456">
        <v>0</v>
      </c>
      <c r="BK392" s="456">
        <v>0</v>
      </c>
      <c r="BL392" s="456">
        <v>0</v>
      </c>
      <c r="BM392" s="456">
        <v>0</v>
      </c>
      <c r="BN392" s="456">
        <v>0</v>
      </c>
      <c r="BO392" s="456">
        <v>0</v>
      </c>
      <c r="BP392" s="456">
        <v>0</v>
      </c>
      <c r="BQ392" s="456">
        <v>0</v>
      </c>
      <c r="BR392" s="456">
        <v>0</v>
      </c>
      <c r="BS392" s="456">
        <v>0</v>
      </c>
      <c r="BT392" s="456">
        <v>0</v>
      </c>
      <c r="BU392" s="456">
        <v>0</v>
      </c>
      <c r="BV392" s="456">
        <v>0</v>
      </c>
      <c r="BW392" s="456">
        <v>0</v>
      </c>
      <c r="BX392" s="456">
        <v>0</v>
      </c>
      <c r="BY392" s="456">
        <v>0</v>
      </c>
      <c r="BZ392" s="456">
        <v>0</v>
      </c>
      <c r="CA392" s="456">
        <v>0</v>
      </c>
      <c r="CB392" s="456">
        <v>0</v>
      </c>
      <c r="CC392" s="456">
        <v>0</v>
      </c>
      <c r="CD392" s="456">
        <v>0</v>
      </c>
      <c r="CE392" s="456">
        <v>0</v>
      </c>
      <c r="CF392" s="456">
        <v>0</v>
      </c>
      <c r="CG392" s="456">
        <v>0</v>
      </c>
      <c r="CH392" s="456">
        <v>0</v>
      </c>
      <c r="CI392" s="456">
        <v>0</v>
      </c>
      <c r="CJ392" s="456">
        <v>0</v>
      </c>
      <c r="CK392" s="456">
        <v>0</v>
      </c>
      <c r="CL392" s="456">
        <v>0</v>
      </c>
      <c r="CM392" s="456">
        <v>0</v>
      </c>
      <c r="CN392" s="456">
        <v>0</v>
      </c>
      <c r="CO392" s="456">
        <v>0</v>
      </c>
      <c r="CP392" s="456">
        <v>0</v>
      </c>
      <c r="CQ392" s="456">
        <v>0</v>
      </c>
      <c r="CR392" s="456">
        <v>0</v>
      </c>
      <c r="CS392" s="456">
        <v>0</v>
      </c>
      <c r="CT392" s="456">
        <v>0</v>
      </c>
      <c r="CU392" s="456">
        <v>0</v>
      </c>
      <c r="CV392" s="456">
        <v>0</v>
      </c>
      <c r="CW392" s="456">
        <v>0</v>
      </c>
      <c r="CX392" s="456">
        <v>0</v>
      </c>
      <c r="CY392" s="456">
        <v>0</v>
      </c>
      <c r="CZ392" s="456">
        <v>0</v>
      </c>
      <c r="DA392" s="456">
        <v>0</v>
      </c>
      <c r="DB392" s="456">
        <v>0</v>
      </c>
      <c r="DC392" s="456">
        <v>0</v>
      </c>
      <c r="DD392" s="456">
        <v>0</v>
      </c>
      <c r="DE392" s="456">
        <v>0</v>
      </c>
      <c r="DF392" s="456">
        <v>0</v>
      </c>
      <c r="DG392" s="456">
        <v>0</v>
      </c>
      <c r="DH392" s="456">
        <v>0</v>
      </c>
      <c r="DI392" s="456">
        <v>0</v>
      </c>
      <c r="DJ392" s="456">
        <v>0</v>
      </c>
      <c r="DK392" s="456">
        <v>0</v>
      </c>
      <c r="DL392" s="456">
        <v>0</v>
      </c>
      <c r="DM392" s="456">
        <v>0</v>
      </c>
      <c r="DN392" s="456">
        <v>0</v>
      </c>
      <c r="DO392" s="456">
        <v>0</v>
      </c>
      <c r="DP392" s="456">
        <v>0</v>
      </c>
      <c r="DQ392" s="456">
        <v>0</v>
      </c>
      <c r="DR392" s="456">
        <v>0</v>
      </c>
      <c r="DS392" s="456">
        <v>0</v>
      </c>
      <c r="DT392" s="456">
        <v>0</v>
      </c>
      <c r="DU392" s="456">
        <v>0</v>
      </c>
      <c r="DV392" s="456">
        <v>0</v>
      </c>
      <c r="DW392" s="456">
        <v>0</v>
      </c>
      <c r="DX392" s="456">
        <v>0</v>
      </c>
      <c r="DY392" s="456">
        <v>0</v>
      </c>
      <c r="DZ392" s="456">
        <v>0</v>
      </c>
      <c r="EA392" s="456">
        <v>0</v>
      </c>
      <c r="EB392" s="456">
        <v>0</v>
      </c>
      <c r="EC392" s="456">
        <v>0</v>
      </c>
      <c r="ED392" s="456">
        <v>0</v>
      </c>
      <c r="EE392" s="456">
        <v>0</v>
      </c>
      <c r="EF392" s="456">
        <v>0</v>
      </c>
      <c r="EG392" s="456">
        <v>0</v>
      </c>
      <c r="EH392" s="456">
        <v>0</v>
      </c>
      <c r="EI392" s="456">
        <v>0</v>
      </c>
      <c r="EJ392" s="456">
        <v>0</v>
      </c>
      <c r="EK392" s="456">
        <v>0</v>
      </c>
      <c r="EL392" s="456">
        <v>0</v>
      </c>
      <c r="EM392" s="456">
        <v>0</v>
      </c>
      <c r="EN392" s="456">
        <v>0</v>
      </c>
      <c r="EO392" s="456">
        <v>0</v>
      </c>
      <c r="EP392" s="456">
        <v>0</v>
      </c>
      <c r="EQ392" s="456">
        <v>0</v>
      </c>
      <c r="ER392" s="456">
        <v>0</v>
      </c>
      <c r="ES392" s="456">
        <v>0</v>
      </c>
      <c r="ET392" s="456">
        <v>0</v>
      </c>
      <c r="EU392" s="456">
        <v>0</v>
      </c>
      <c r="EV392" s="456">
        <v>0</v>
      </c>
      <c r="EW392" s="456">
        <v>0</v>
      </c>
      <c r="EX392" s="456">
        <v>0</v>
      </c>
      <c r="EY392" s="456">
        <v>0</v>
      </c>
      <c r="EZ392" s="456">
        <v>0</v>
      </c>
      <c r="FA392" s="456">
        <v>0</v>
      </c>
      <c r="FB392" s="456">
        <v>0</v>
      </c>
      <c r="FC392" s="456">
        <v>0</v>
      </c>
      <c r="FD392" s="456">
        <v>0</v>
      </c>
      <c r="FE392" s="456">
        <v>0</v>
      </c>
      <c r="FF392" s="456">
        <v>0</v>
      </c>
      <c r="FG392" s="456">
        <v>0</v>
      </c>
      <c r="FH392" s="456">
        <v>0</v>
      </c>
      <c r="FI392" s="456">
        <v>0</v>
      </c>
      <c r="FJ392" s="456">
        <v>0</v>
      </c>
      <c r="FK392" s="456">
        <v>0</v>
      </c>
      <c r="FL392" s="456">
        <v>0</v>
      </c>
      <c r="FM392" s="456">
        <v>0</v>
      </c>
      <c r="FN392" s="456">
        <v>0</v>
      </c>
      <c r="FO392" s="456">
        <v>0</v>
      </c>
      <c r="FP392" s="456">
        <v>0</v>
      </c>
      <c r="FQ392" s="456">
        <v>0</v>
      </c>
      <c r="FR392" s="456">
        <v>0</v>
      </c>
      <c r="FS392" s="456">
        <v>0</v>
      </c>
      <c r="FT392" s="456">
        <v>0</v>
      </c>
      <c r="FU392" s="456">
        <v>0</v>
      </c>
      <c r="FV392" s="456">
        <v>0</v>
      </c>
      <c r="FW392" s="456">
        <v>0</v>
      </c>
      <c r="FX392" s="456">
        <v>0</v>
      </c>
      <c r="FY392" s="456">
        <v>0</v>
      </c>
      <c r="FZ392" s="456">
        <v>0</v>
      </c>
      <c r="GA392" s="456">
        <v>0</v>
      </c>
    </row>
    <row r="393" spans="2:183">
      <c r="B393" s="96" t="s">
        <v>289</v>
      </c>
      <c r="C393" s="166" t="s">
        <v>37</v>
      </c>
      <c r="D393" s="99">
        <v>41249.69</v>
      </c>
      <c r="E393" s="87">
        <v>37271.29</v>
      </c>
      <c r="F393" s="87">
        <v>41199.67</v>
      </c>
      <c r="G393" s="87">
        <v>39969.519999999997</v>
      </c>
      <c r="H393" s="87">
        <v>40827.919999999998</v>
      </c>
      <c r="I393" s="87">
        <v>9115.41</v>
      </c>
      <c r="J393" s="87">
        <v>9464.39</v>
      </c>
      <c r="K393" s="87">
        <v>9334.31</v>
      </c>
      <c r="L393" s="87">
        <v>9114.4500000000007</v>
      </c>
      <c r="M393" s="87">
        <v>41200.28</v>
      </c>
      <c r="N393" s="87">
        <v>39838.26</v>
      </c>
      <c r="O393" s="87">
        <v>41490.14</v>
      </c>
      <c r="P393" s="87">
        <v>54424.39</v>
      </c>
      <c r="Q393" s="87">
        <v>49175.35</v>
      </c>
      <c r="R393" s="87">
        <v>54358.41</v>
      </c>
      <c r="S393" s="87">
        <v>52735.35</v>
      </c>
      <c r="T393" s="87">
        <v>53867.91</v>
      </c>
      <c r="U393" s="87">
        <v>12026.77</v>
      </c>
      <c r="V393" s="87">
        <v>12487.22</v>
      </c>
      <c r="W393" s="87">
        <v>12315.6</v>
      </c>
      <c r="X393" s="87">
        <v>12025.52</v>
      </c>
      <c r="Y393" s="87">
        <v>54359.19</v>
      </c>
      <c r="Z393" s="87">
        <v>52562.19</v>
      </c>
      <c r="AA393" s="87">
        <v>54741.66</v>
      </c>
      <c r="AB393" s="87">
        <v>72421.899999999994</v>
      </c>
      <c r="AC393" s="87">
        <v>60335.69</v>
      </c>
      <c r="AD393" s="87">
        <v>32505.599999999999</v>
      </c>
      <c r="AE393" s="87">
        <v>37008.07</v>
      </c>
      <c r="AF393" s="87">
        <v>54374.26</v>
      </c>
      <c r="AG393" s="87">
        <v>75279.45</v>
      </c>
      <c r="AH393" s="87">
        <v>128112.2</v>
      </c>
      <c r="AI393" s="87">
        <v>124583.41</v>
      </c>
      <c r="AJ393" s="87">
        <v>66206.850000000006</v>
      </c>
      <c r="AK393" s="87">
        <v>29041.96</v>
      </c>
      <c r="AL393" s="87">
        <v>55667.53</v>
      </c>
      <c r="AM393" s="87">
        <v>74764.56</v>
      </c>
      <c r="AN393" s="87">
        <v>72842.36</v>
      </c>
      <c r="AO393" s="87">
        <v>58780.29</v>
      </c>
      <c r="AP393" s="87">
        <v>32925.620000000003</v>
      </c>
      <c r="AQ393" s="87">
        <v>35175.99</v>
      </c>
      <c r="AR393" s="87">
        <v>56007.79</v>
      </c>
      <c r="AS393" s="87">
        <v>78351.09</v>
      </c>
      <c r="AT393" s="87">
        <v>125062.34</v>
      </c>
      <c r="AU393" s="87">
        <v>122422.45</v>
      </c>
      <c r="AV393" s="87">
        <v>66425.2</v>
      </c>
      <c r="AW393" s="87">
        <v>31032.21</v>
      </c>
      <c r="AX393" s="87">
        <v>56504.07</v>
      </c>
      <c r="AY393" s="87">
        <v>74772.070000000007</v>
      </c>
      <c r="AZ393" s="87">
        <v>72912.350000000006</v>
      </c>
      <c r="BA393" s="87">
        <v>64571.23</v>
      </c>
      <c r="BB393" s="87">
        <v>32359.88</v>
      </c>
      <c r="BC393" s="87">
        <v>32729.16</v>
      </c>
      <c r="BD393" s="87">
        <v>59403.55</v>
      </c>
      <c r="BE393" s="87">
        <v>79141.09</v>
      </c>
      <c r="BF393" s="87">
        <v>129185.57</v>
      </c>
      <c r="BG393" s="87">
        <v>127618.17</v>
      </c>
      <c r="BH393" s="87">
        <v>63839.88</v>
      </c>
      <c r="BI393" s="87">
        <v>32214.53</v>
      </c>
      <c r="BJ393" s="87">
        <v>60464.02</v>
      </c>
      <c r="BK393" s="87">
        <v>75300.63</v>
      </c>
      <c r="BL393" s="87">
        <v>75835.41</v>
      </c>
      <c r="BM393" s="87">
        <v>65279.73</v>
      </c>
      <c r="BN393" s="87">
        <v>33672.17</v>
      </c>
      <c r="BO393" s="87">
        <v>33789.01</v>
      </c>
      <c r="BP393" s="87">
        <v>58920.9</v>
      </c>
      <c r="BQ393" s="87">
        <v>80412.13</v>
      </c>
      <c r="BR393" s="87">
        <v>135334.32999999999</v>
      </c>
      <c r="BS393" s="87">
        <v>132988.10999999999</v>
      </c>
      <c r="BT393" s="87">
        <v>63612.72</v>
      </c>
      <c r="BU393" s="87">
        <v>32394.14</v>
      </c>
      <c r="BV393" s="87">
        <v>61884.23</v>
      </c>
      <c r="BW393" s="87">
        <v>76495.63</v>
      </c>
      <c r="BX393" s="87">
        <v>79619.710000000006</v>
      </c>
      <c r="BY393" s="87">
        <v>65490.21</v>
      </c>
      <c r="BZ393" s="87">
        <v>33313.89</v>
      </c>
      <c r="CA393" s="87">
        <v>37577.81</v>
      </c>
      <c r="CB393" s="87">
        <v>51661.93</v>
      </c>
      <c r="CC393" s="87">
        <v>87220.22</v>
      </c>
      <c r="CD393" s="87">
        <v>142153.91</v>
      </c>
      <c r="CE393" s="87">
        <v>137223.66</v>
      </c>
      <c r="CF393" s="87">
        <v>63250.36</v>
      </c>
      <c r="CG393" s="87">
        <v>36025.339999999997</v>
      </c>
      <c r="CH393" s="87">
        <v>60636.52</v>
      </c>
      <c r="CI393" s="87">
        <v>78583.44</v>
      </c>
      <c r="CJ393" s="87">
        <v>79922.62</v>
      </c>
      <c r="CK393" s="87">
        <v>66871.53</v>
      </c>
      <c r="CL393" s="87">
        <v>36477.58</v>
      </c>
      <c r="CM393" s="87">
        <v>41715.72</v>
      </c>
      <c r="CN393" s="87">
        <v>58793.39</v>
      </c>
      <c r="CO393" s="87">
        <v>83705.88</v>
      </c>
      <c r="CP393" s="87">
        <v>141987</v>
      </c>
      <c r="CQ393" s="87">
        <v>136959.22</v>
      </c>
      <c r="CR393" s="87">
        <v>72012.23</v>
      </c>
      <c r="CS393" s="87">
        <v>34651.050000000003</v>
      </c>
      <c r="CT393" s="87">
        <v>60209.56</v>
      </c>
      <c r="CU393" s="87">
        <v>82669.47</v>
      </c>
      <c r="CV393" s="87">
        <v>82695.98</v>
      </c>
      <c r="CW393" s="87">
        <v>66775.22</v>
      </c>
      <c r="CX393" s="87">
        <v>37924.94</v>
      </c>
      <c r="CY393" s="87">
        <v>41499.51</v>
      </c>
      <c r="CZ393" s="87">
        <v>61539.74</v>
      </c>
      <c r="DA393" s="87">
        <v>87603.36</v>
      </c>
      <c r="DB393" s="87">
        <v>143927.41</v>
      </c>
      <c r="DC393" s="87">
        <v>136989.64000000001</v>
      </c>
      <c r="DD393" s="87">
        <v>76688.58</v>
      </c>
      <c r="DE393" s="87">
        <v>36106.410000000003</v>
      </c>
      <c r="DF393" s="87">
        <v>64168.95</v>
      </c>
      <c r="DG393" s="87">
        <v>83993.83</v>
      </c>
      <c r="DH393" s="87">
        <v>84724.84</v>
      </c>
      <c r="DI393" s="87">
        <v>69301.73</v>
      </c>
      <c r="DJ393" s="87">
        <v>38021.589999999997</v>
      </c>
      <c r="DK393" s="87">
        <v>40859.97</v>
      </c>
      <c r="DL393" s="87">
        <v>66167.95</v>
      </c>
      <c r="DM393" s="87">
        <v>90243.199999999997</v>
      </c>
      <c r="DN393" s="87">
        <v>146112.48000000001</v>
      </c>
      <c r="DO393" s="87">
        <v>142762.73000000001</v>
      </c>
      <c r="DP393" s="87">
        <v>76884.13</v>
      </c>
      <c r="DQ393" s="87">
        <v>36503.17</v>
      </c>
      <c r="DR393" s="87">
        <v>66596.2</v>
      </c>
      <c r="DS393" s="87">
        <v>86753.74</v>
      </c>
      <c r="DT393" s="87">
        <v>85442.32</v>
      </c>
      <c r="DU393" s="87">
        <v>75101.47</v>
      </c>
      <c r="DV393" s="87">
        <v>38566.19</v>
      </c>
      <c r="DW393" s="87">
        <v>37825.29</v>
      </c>
      <c r="DX393" s="87">
        <v>69731.14</v>
      </c>
      <c r="DY393" s="87">
        <v>92584.58</v>
      </c>
      <c r="DZ393" s="87">
        <v>150577.67000000001</v>
      </c>
      <c r="EA393" s="87">
        <v>149248.81</v>
      </c>
      <c r="EB393" s="87">
        <v>75227.27</v>
      </c>
      <c r="EC393" s="87">
        <v>37390.559999999998</v>
      </c>
      <c r="ED393" s="87">
        <v>71093.41</v>
      </c>
      <c r="EE393" s="87">
        <v>87701.16</v>
      </c>
      <c r="EF393" s="87">
        <v>90274.35</v>
      </c>
      <c r="EG393" s="87">
        <v>75544.179999999993</v>
      </c>
      <c r="EH393" s="87">
        <v>38068.089999999997</v>
      </c>
      <c r="EI393" s="87">
        <v>43328.4</v>
      </c>
      <c r="EJ393" s="87">
        <v>58868.38</v>
      </c>
      <c r="EK393" s="87">
        <v>99445.77</v>
      </c>
      <c r="EL393" s="87">
        <v>162108.22</v>
      </c>
      <c r="EM393" s="87">
        <v>157083.85999999999</v>
      </c>
      <c r="EN393" s="87">
        <v>73218.77</v>
      </c>
      <c r="EO393" s="87">
        <v>38357.019999999997</v>
      </c>
      <c r="EP393" s="87">
        <v>71479.09</v>
      </c>
      <c r="EQ393" s="87">
        <v>89531.83</v>
      </c>
      <c r="ER393" s="87">
        <v>90993.7</v>
      </c>
      <c r="ES393" s="87">
        <v>78330.97</v>
      </c>
      <c r="ET393" s="87">
        <v>40265.120000000003</v>
      </c>
      <c r="EU393" s="87">
        <v>42228.32</v>
      </c>
      <c r="EV393" s="87">
        <v>73915.03</v>
      </c>
      <c r="EW393" s="87">
        <v>92779.15</v>
      </c>
      <c r="EX393" s="87">
        <v>166881.76999999999</v>
      </c>
      <c r="EY393" s="87">
        <v>159437.95000000001</v>
      </c>
      <c r="EZ393" s="87">
        <v>75046.320000000007</v>
      </c>
      <c r="FA393" s="87">
        <v>37819.58</v>
      </c>
      <c r="FB393" s="87">
        <v>75183.009999999995</v>
      </c>
      <c r="FC393" s="87">
        <v>92145.09</v>
      </c>
      <c r="FD393" s="87">
        <v>94187.08</v>
      </c>
      <c r="FE393" s="87">
        <v>78468.56</v>
      </c>
      <c r="FF393" s="87">
        <v>42450.26</v>
      </c>
      <c r="FG393" s="87">
        <v>49518.76</v>
      </c>
      <c r="FH393" s="87">
        <v>69151.33</v>
      </c>
      <c r="FI393" s="87">
        <v>98511.32</v>
      </c>
      <c r="FJ393" s="87">
        <v>167587.09</v>
      </c>
      <c r="FK393" s="87">
        <v>160443.98000000001</v>
      </c>
      <c r="FL393" s="87">
        <v>85635.8</v>
      </c>
      <c r="FM393" s="87">
        <v>38062.78</v>
      </c>
      <c r="FN393" s="87">
        <v>72573.119999999995</v>
      </c>
      <c r="FO393" s="87">
        <v>97233.78</v>
      </c>
      <c r="FP393" s="87">
        <v>97419.78</v>
      </c>
      <c r="FQ393" s="87">
        <v>78664.37</v>
      </c>
      <c r="FR393" s="87">
        <v>44677.38</v>
      </c>
      <c r="FS393" s="87">
        <v>48888.38</v>
      </c>
      <c r="FT393" s="87">
        <v>72496.73</v>
      </c>
      <c r="FU393" s="87">
        <v>102302.05</v>
      </c>
      <c r="FV393" s="87">
        <v>170452.16</v>
      </c>
      <c r="FW393" s="87">
        <v>161380.28</v>
      </c>
      <c r="FX393" s="87">
        <v>91908.23</v>
      </c>
      <c r="FY393" s="87">
        <v>40969.599999999999</v>
      </c>
      <c r="FZ393" s="87">
        <v>75594.06</v>
      </c>
      <c r="GA393" s="87">
        <v>98948.71</v>
      </c>
    </row>
    <row r="394" spans="2:183">
      <c r="B394" s="171" t="s">
        <v>289</v>
      </c>
      <c r="C394" s="172" t="s">
        <v>270</v>
      </c>
      <c r="D394" s="81">
        <v>0</v>
      </c>
      <c r="E394" s="82">
        <v>0</v>
      </c>
      <c r="F394" s="82">
        <v>0</v>
      </c>
      <c r="G394" s="82">
        <v>0</v>
      </c>
      <c r="H394" s="82">
        <v>0</v>
      </c>
      <c r="I394" s="82">
        <v>0</v>
      </c>
      <c r="J394" s="82">
        <v>0</v>
      </c>
      <c r="K394" s="82">
        <v>0</v>
      </c>
      <c r="L394" s="82">
        <v>0</v>
      </c>
      <c r="M394" s="82">
        <v>0</v>
      </c>
      <c r="N394" s="82">
        <v>0</v>
      </c>
      <c r="O394" s="82">
        <v>0</v>
      </c>
      <c r="P394" s="82">
        <v>0</v>
      </c>
      <c r="Q394" s="82">
        <v>0</v>
      </c>
      <c r="R394" s="82">
        <v>0</v>
      </c>
      <c r="S394" s="82">
        <v>0</v>
      </c>
      <c r="T394" s="82">
        <v>0</v>
      </c>
      <c r="U394" s="82">
        <v>0</v>
      </c>
      <c r="V394" s="82">
        <v>0</v>
      </c>
      <c r="W394" s="82">
        <v>0</v>
      </c>
      <c r="X394" s="82">
        <v>0</v>
      </c>
      <c r="Y394" s="82">
        <v>0</v>
      </c>
      <c r="Z394" s="82">
        <v>0</v>
      </c>
      <c r="AA394" s="82">
        <v>0</v>
      </c>
      <c r="AB394" s="82">
        <v>0</v>
      </c>
      <c r="AC394" s="82">
        <v>0</v>
      </c>
      <c r="AD394" s="82">
        <v>0</v>
      </c>
      <c r="AE394" s="82">
        <v>0</v>
      </c>
      <c r="AF394" s="82">
        <v>0</v>
      </c>
      <c r="AG394" s="82">
        <v>0</v>
      </c>
      <c r="AH394" s="82">
        <v>0</v>
      </c>
      <c r="AI394" s="82">
        <v>0</v>
      </c>
      <c r="AJ394" s="82">
        <v>0</v>
      </c>
      <c r="AK394" s="82">
        <v>0</v>
      </c>
      <c r="AL394" s="82">
        <v>0</v>
      </c>
      <c r="AM394" s="82">
        <v>0</v>
      </c>
      <c r="AN394" s="82">
        <v>0</v>
      </c>
      <c r="AO394" s="82">
        <v>0</v>
      </c>
      <c r="AP394" s="82">
        <v>0</v>
      </c>
      <c r="AQ394" s="82">
        <v>0</v>
      </c>
      <c r="AR394" s="82">
        <v>0</v>
      </c>
      <c r="AS394" s="82">
        <v>0</v>
      </c>
      <c r="AT394" s="82">
        <v>0</v>
      </c>
      <c r="AU394" s="82">
        <v>0</v>
      </c>
      <c r="AV394" s="82">
        <v>0</v>
      </c>
      <c r="AW394" s="82">
        <v>0</v>
      </c>
      <c r="AX394" s="82">
        <v>0</v>
      </c>
      <c r="AY394" s="82">
        <v>0</v>
      </c>
      <c r="AZ394" s="82">
        <v>0</v>
      </c>
      <c r="BA394" s="82">
        <v>0</v>
      </c>
      <c r="BB394" s="82">
        <v>0</v>
      </c>
      <c r="BC394" s="82">
        <v>0</v>
      </c>
      <c r="BD394" s="82">
        <v>0</v>
      </c>
      <c r="BE394" s="82">
        <v>0</v>
      </c>
      <c r="BF394" s="82">
        <v>0</v>
      </c>
      <c r="BG394" s="82">
        <v>0</v>
      </c>
      <c r="BH394" s="82">
        <v>0</v>
      </c>
      <c r="BI394" s="82">
        <v>0</v>
      </c>
      <c r="BJ394" s="82">
        <v>0</v>
      </c>
      <c r="BK394" s="82">
        <v>0</v>
      </c>
      <c r="BL394" s="82">
        <v>0</v>
      </c>
      <c r="BM394" s="82">
        <v>0</v>
      </c>
      <c r="BN394" s="82">
        <v>0</v>
      </c>
      <c r="BO394" s="82">
        <v>0</v>
      </c>
      <c r="BP394" s="82">
        <v>0</v>
      </c>
      <c r="BQ394" s="82">
        <v>0</v>
      </c>
      <c r="BR394" s="82">
        <v>0</v>
      </c>
      <c r="BS394" s="82">
        <v>0</v>
      </c>
      <c r="BT394" s="82">
        <v>0</v>
      </c>
      <c r="BU394" s="82">
        <v>0</v>
      </c>
      <c r="BV394" s="82">
        <v>0</v>
      </c>
      <c r="BW394" s="82">
        <v>0</v>
      </c>
      <c r="BX394" s="82">
        <v>0</v>
      </c>
      <c r="BY394" s="82">
        <v>0</v>
      </c>
      <c r="BZ394" s="82">
        <v>0</v>
      </c>
      <c r="CA394" s="82">
        <v>0</v>
      </c>
      <c r="CB394" s="82">
        <v>0</v>
      </c>
      <c r="CC394" s="82">
        <v>0</v>
      </c>
      <c r="CD394" s="82">
        <v>0</v>
      </c>
      <c r="CE394" s="82">
        <v>0</v>
      </c>
      <c r="CF394" s="82">
        <v>0</v>
      </c>
      <c r="CG394" s="82">
        <v>0</v>
      </c>
      <c r="CH394" s="82">
        <v>0</v>
      </c>
      <c r="CI394" s="82">
        <v>0</v>
      </c>
      <c r="CJ394" s="82">
        <v>0</v>
      </c>
      <c r="CK394" s="82">
        <v>0</v>
      </c>
      <c r="CL394" s="82">
        <v>0</v>
      </c>
      <c r="CM394" s="82">
        <v>0</v>
      </c>
      <c r="CN394" s="82">
        <v>0</v>
      </c>
      <c r="CO394" s="82">
        <v>0</v>
      </c>
      <c r="CP394" s="82">
        <v>0</v>
      </c>
      <c r="CQ394" s="82">
        <v>0</v>
      </c>
      <c r="CR394" s="82">
        <v>0</v>
      </c>
      <c r="CS394" s="82">
        <v>0</v>
      </c>
      <c r="CT394" s="82">
        <v>0</v>
      </c>
      <c r="CU394" s="82">
        <v>0</v>
      </c>
      <c r="CV394" s="82">
        <v>0</v>
      </c>
      <c r="CW394" s="82">
        <v>0</v>
      </c>
      <c r="CX394" s="82">
        <v>0</v>
      </c>
      <c r="CY394" s="82">
        <v>0</v>
      </c>
      <c r="CZ394" s="82">
        <v>0</v>
      </c>
      <c r="DA394" s="82">
        <v>0</v>
      </c>
      <c r="DB394" s="82">
        <v>0</v>
      </c>
      <c r="DC394" s="82">
        <v>0</v>
      </c>
      <c r="DD394" s="82">
        <v>0</v>
      </c>
      <c r="DE394" s="82">
        <v>0</v>
      </c>
      <c r="DF394" s="82">
        <v>0</v>
      </c>
      <c r="DG394" s="82">
        <v>0</v>
      </c>
      <c r="DH394" s="82">
        <v>0</v>
      </c>
      <c r="DI394" s="82">
        <v>0</v>
      </c>
      <c r="DJ394" s="82">
        <v>0</v>
      </c>
      <c r="DK394" s="82">
        <v>0</v>
      </c>
      <c r="DL394" s="82">
        <v>0</v>
      </c>
      <c r="DM394" s="82">
        <v>0</v>
      </c>
      <c r="DN394" s="82">
        <v>0</v>
      </c>
      <c r="DO394" s="82">
        <v>0</v>
      </c>
      <c r="DP394" s="82">
        <v>0</v>
      </c>
      <c r="DQ394" s="82">
        <v>0</v>
      </c>
      <c r="DR394" s="82">
        <v>0</v>
      </c>
      <c r="DS394" s="82">
        <v>0</v>
      </c>
      <c r="DT394" s="82">
        <v>0</v>
      </c>
      <c r="DU394" s="82">
        <v>0</v>
      </c>
      <c r="DV394" s="82">
        <v>0</v>
      </c>
      <c r="DW394" s="82">
        <v>0</v>
      </c>
      <c r="DX394" s="82">
        <v>0</v>
      </c>
      <c r="DY394" s="82">
        <v>0</v>
      </c>
      <c r="DZ394" s="82">
        <v>0</v>
      </c>
      <c r="EA394" s="82">
        <v>0</v>
      </c>
      <c r="EB394" s="82">
        <v>0</v>
      </c>
      <c r="EC394" s="82">
        <v>0</v>
      </c>
      <c r="ED394" s="82">
        <v>0</v>
      </c>
      <c r="EE394" s="82">
        <v>0</v>
      </c>
      <c r="EF394" s="82">
        <v>0</v>
      </c>
      <c r="EG394" s="82">
        <v>0</v>
      </c>
      <c r="EH394" s="82">
        <v>0</v>
      </c>
      <c r="EI394" s="82">
        <v>0</v>
      </c>
      <c r="EJ394" s="82">
        <v>0</v>
      </c>
      <c r="EK394" s="82">
        <v>0</v>
      </c>
      <c r="EL394" s="82">
        <v>0</v>
      </c>
      <c r="EM394" s="82">
        <v>0</v>
      </c>
      <c r="EN394" s="82">
        <v>0</v>
      </c>
      <c r="EO394" s="82">
        <v>0</v>
      </c>
      <c r="EP394" s="82">
        <v>0</v>
      </c>
      <c r="EQ394" s="82">
        <v>0</v>
      </c>
      <c r="ER394" s="82">
        <v>0</v>
      </c>
      <c r="ES394" s="82">
        <v>0</v>
      </c>
      <c r="ET394" s="82">
        <v>0</v>
      </c>
      <c r="EU394" s="82">
        <v>0</v>
      </c>
      <c r="EV394" s="82">
        <v>0</v>
      </c>
      <c r="EW394" s="82">
        <v>0</v>
      </c>
      <c r="EX394" s="82">
        <v>0</v>
      </c>
      <c r="EY394" s="82">
        <v>0</v>
      </c>
      <c r="EZ394" s="82">
        <v>0</v>
      </c>
      <c r="FA394" s="82">
        <v>0</v>
      </c>
      <c r="FB394" s="82">
        <v>0</v>
      </c>
      <c r="FC394" s="82">
        <v>0</v>
      </c>
      <c r="FD394" s="82">
        <v>0</v>
      </c>
      <c r="FE394" s="82">
        <v>0</v>
      </c>
      <c r="FF394" s="82">
        <v>0</v>
      </c>
      <c r="FG394" s="82">
        <v>0</v>
      </c>
      <c r="FH394" s="82">
        <v>0</v>
      </c>
      <c r="FI394" s="82">
        <v>0</v>
      </c>
      <c r="FJ394" s="82">
        <v>0</v>
      </c>
      <c r="FK394" s="82">
        <v>0</v>
      </c>
      <c r="FL394" s="82">
        <v>0</v>
      </c>
      <c r="FM394" s="82">
        <v>0</v>
      </c>
      <c r="FN394" s="82">
        <v>0</v>
      </c>
      <c r="FO394" s="82">
        <v>0</v>
      </c>
      <c r="FP394" s="82">
        <v>0</v>
      </c>
      <c r="FQ394" s="82">
        <v>0</v>
      </c>
      <c r="FR394" s="82">
        <v>0</v>
      </c>
      <c r="FS394" s="82">
        <v>0</v>
      </c>
      <c r="FT394" s="82">
        <v>0</v>
      </c>
      <c r="FU394" s="82">
        <v>0</v>
      </c>
      <c r="FV394" s="82">
        <v>0</v>
      </c>
      <c r="FW394" s="82">
        <v>0</v>
      </c>
      <c r="FX394" s="82">
        <v>0</v>
      </c>
      <c r="FY394" s="82">
        <v>0</v>
      </c>
      <c r="FZ394" s="82">
        <v>0</v>
      </c>
      <c r="GA394" s="82">
        <v>0</v>
      </c>
    </row>
    <row r="395" spans="2:183">
      <c r="B395" s="96" t="s">
        <v>289</v>
      </c>
      <c r="C395" s="166" t="s">
        <v>38</v>
      </c>
      <c r="D395" s="173">
        <v>0</v>
      </c>
      <c r="E395" s="174">
        <v>0</v>
      </c>
      <c r="F395" s="174">
        <v>0</v>
      </c>
      <c r="G395" s="174">
        <v>0</v>
      </c>
      <c r="H395" s="174">
        <v>0</v>
      </c>
      <c r="I395" s="174">
        <v>0</v>
      </c>
      <c r="J395" s="174">
        <v>0</v>
      </c>
      <c r="K395" s="174">
        <v>0</v>
      </c>
      <c r="L395" s="174">
        <v>0</v>
      </c>
      <c r="M395" s="174">
        <v>0</v>
      </c>
      <c r="N395" s="174">
        <v>0</v>
      </c>
      <c r="O395" s="174">
        <v>0</v>
      </c>
      <c r="P395" s="174">
        <v>0</v>
      </c>
      <c r="Q395" s="174">
        <v>0</v>
      </c>
      <c r="R395" s="174">
        <v>0</v>
      </c>
      <c r="S395" s="174">
        <v>0</v>
      </c>
      <c r="T395" s="174">
        <v>0</v>
      </c>
      <c r="U395" s="174">
        <v>0</v>
      </c>
      <c r="V395" s="174">
        <v>0</v>
      </c>
      <c r="W395" s="174">
        <v>0</v>
      </c>
      <c r="X395" s="174">
        <v>0</v>
      </c>
      <c r="Y395" s="174">
        <v>0</v>
      </c>
      <c r="Z395" s="174">
        <v>0</v>
      </c>
      <c r="AA395" s="174">
        <v>0</v>
      </c>
      <c r="AB395" s="174">
        <v>0</v>
      </c>
      <c r="AC395" s="174">
        <v>0</v>
      </c>
      <c r="AD395" s="174">
        <v>0</v>
      </c>
      <c r="AE395" s="174">
        <v>0</v>
      </c>
      <c r="AF395" s="174">
        <v>0</v>
      </c>
      <c r="AG395" s="174">
        <v>0</v>
      </c>
      <c r="AH395" s="174">
        <v>0</v>
      </c>
      <c r="AI395" s="174">
        <v>0</v>
      </c>
      <c r="AJ395" s="174">
        <v>0</v>
      </c>
      <c r="AK395" s="174">
        <v>0</v>
      </c>
      <c r="AL395" s="174">
        <v>0</v>
      </c>
      <c r="AM395" s="174">
        <v>0</v>
      </c>
      <c r="AN395" s="174">
        <v>0</v>
      </c>
      <c r="AO395" s="174">
        <v>0</v>
      </c>
      <c r="AP395" s="174">
        <v>0</v>
      </c>
      <c r="AQ395" s="174">
        <v>0</v>
      </c>
      <c r="AR395" s="174">
        <v>0</v>
      </c>
      <c r="AS395" s="174">
        <v>0</v>
      </c>
      <c r="AT395" s="174">
        <v>0</v>
      </c>
      <c r="AU395" s="174">
        <v>0</v>
      </c>
      <c r="AV395" s="174">
        <v>0</v>
      </c>
      <c r="AW395" s="174">
        <v>0</v>
      </c>
      <c r="AX395" s="174">
        <v>0</v>
      </c>
      <c r="AY395" s="174">
        <v>0</v>
      </c>
      <c r="AZ395" s="174">
        <v>0</v>
      </c>
      <c r="BA395" s="174">
        <v>0</v>
      </c>
      <c r="BB395" s="174">
        <v>0</v>
      </c>
      <c r="BC395" s="174">
        <v>0</v>
      </c>
      <c r="BD395" s="174">
        <v>0</v>
      </c>
      <c r="BE395" s="174">
        <v>0</v>
      </c>
      <c r="BF395" s="174">
        <v>0</v>
      </c>
      <c r="BG395" s="174">
        <v>0</v>
      </c>
      <c r="BH395" s="174">
        <v>0</v>
      </c>
      <c r="BI395" s="174">
        <v>0</v>
      </c>
      <c r="BJ395" s="174">
        <v>0</v>
      </c>
      <c r="BK395" s="174">
        <v>0</v>
      </c>
      <c r="BL395" s="174">
        <v>0</v>
      </c>
      <c r="BM395" s="174">
        <v>0</v>
      </c>
      <c r="BN395" s="174">
        <v>0</v>
      </c>
      <c r="BO395" s="174">
        <v>0</v>
      </c>
      <c r="BP395" s="174">
        <v>0</v>
      </c>
      <c r="BQ395" s="174">
        <v>0</v>
      </c>
      <c r="BR395" s="174">
        <v>0</v>
      </c>
      <c r="BS395" s="174">
        <v>0</v>
      </c>
      <c r="BT395" s="174">
        <v>0</v>
      </c>
      <c r="BU395" s="174">
        <v>0</v>
      </c>
      <c r="BV395" s="174">
        <v>0</v>
      </c>
      <c r="BW395" s="174">
        <v>0</v>
      </c>
      <c r="BX395" s="174">
        <v>0</v>
      </c>
      <c r="BY395" s="174">
        <v>0</v>
      </c>
      <c r="BZ395" s="174">
        <v>0</v>
      </c>
      <c r="CA395" s="174">
        <v>0</v>
      </c>
      <c r="CB395" s="174">
        <v>0</v>
      </c>
      <c r="CC395" s="174">
        <v>0</v>
      </c>
      <c r="CD395" s="174">
        <v>0</v>
      </c>
      <c r="CE395" s="174">
        <v>0</v>
      </c>
      <c r="CF395" s="174">
        <v>0</v>
      </c>
      <c r="CG395" s="174">
        <v>0</v>
      </c>
      <c r="CH395" s="174">
        <v>0</v>
      </c>
      <c r="CI395" s="174">
        <v>0</v>
      </c>
      <c r="CJ395" s="174">
        <v>0</v>
      </c>
      <c r="CK395" s="174">
        <v>0</v>
      </c>
      <c r="CL395" s="174">
        <v>0</v>
      </c>
      <c r="CM395" s="174">
        <v>0</v>
      </c>
      <c r="CN395" s="174">
        <v>0</v>
      </c>
      <c r="CO395" s="174">
        <v>0</v>
      </c>
      <c r="CP395" s="174">
        <v>0</v>
      </c>
      <c r="CQ395" s="174">
        <v>0</v>
      </c>
      <c r="CR395" s="174">
        <v>0</v>
      </c>
      <c r="CS395" s="174">
        <v>0</v>
      </c>
      <c r="CT395" s="174">
        <v>0</v>
      </c>
      <c r="CU395" s="174">
        <v>0</v>
      </c>
      <c r="CV395" s="174">
        <v>0</v>
      </c>
      <c r="CW395" s="174">
        <v>0</v>
      </c>
      <c r="CX395" s="174">
        <v>0</v>
      </c>
      <c r="CY395" s="174">
        <v>0</v>
      </c>
      <c r="CZ395" s="174">
        <v>0</v>
      </c>
      <c r="DA395" s="174">
        <v>0</v>
      </c>
      <c r="DB395" s="174">
        <v>0</v>
      </c>
      <c r="DC395" s="174">
        <v>0</v>
      </c>
      <c r="DD395" s="174">
        <v>0</v>
      </c>
      <c r="DE395" s="174">
        <v>0</v>
      </c>
      <c r="DF395" s="174">
        <v>0</v>
      </c>
      <c r="DG395" s="174">
        <v>0</v>
      </c>
      <c r="DH395" s="174">
        <v>0</v>
      </c>
      <c r="DI395" s="174">
        <v>0</v>
      </c>
      <c r="DJ395" s="174">
        <v>0</v>
      </c>
      <c r="DK395" s="174">
        <v>0</v>
      </c>
      <c r="DL395" s="174">
        <v>0</v>
      </c>
      <c r="DM395" s="174">
        <v>0</v>
      </c>
      <c r="DN395" s="174">
        <v>0</v>
      </c>
      <c r="DO395" s="174">
        <v>0</v>
      </c>
      <c r="DP395" s="174">
        <v>0</v>
      </c>
      <c r="DQ395" s="174">
        <v>0</v>
      </c>
      <c r="DR395" s="174">
        <v>0</v>
      </c>
      <c r="DS395" s="174">
        <v>0</v>
      </c>
      <c r="DT395" s="174">
        <v>0</v>
      </c>
      <c r="DU395" s="174">
        <v>0</v>
      </c>
      <c r="DV395" s="174">
        <v>0</v>
      </c>
      <c r="DW395" s="174">
        <v>0</v>
      </c>
      <c r="DX395" s="174">
        <v>0</v>
      </c>
      <c r="DY395" s="174">
        <v>0</v>
      </c>
      <c r="DZ395" s="174">
        <v>0</v>
      </c>
      <c r="EA395" s="174">
        <v>0</v>
      </c>
      <c r="EB395" s="174">
        <v>0</v>
      </c>
      <c r="EC395" s="174">
        <v>0</v>
      </c>
      <c r="ED395" s="174">
        <v>0</v>
      </c>
      <c r="EE395" s="174">
        <v>0</v>
      </c>
      <c r="EF395" s="174">
        <v>0</v>
      </c>
      <c r="EG395" s="174">
        <v>0</v>
      </c>
      <c r="EH395" s="174">
        <v>0</v>
      </c>
      <c r="EI395" s="174">
        <v>0</v>
      </c>
      <c r="EJ395" s="174">
        <v>0</v>
      </c>
      <c r="EK395" s="174">
        <v>0</v>
      </c>
      <c r="EL395" s="174">
        <v>0</v>
      </c>
      <c r="EM395" s="174">
        <v>0</v>
      </c>
      <c r="EN395" s="174">
        <v>0</v>
      </c>
      <c r="EO395" s="174">
        <v>0</v>
      </c>
      <c r="EP395" s="174">
        <v>0</v>
      </c>
      <c r="EQ395" s="174">
        <v>0</v>
      </c>
      <c r="ER395" s="174">
        <v>0</v>
      </c>
      <c r="ES395" s="174">
        <v>0</v>
      </c>
      <c r="ET395" s="174">
        <v>0</v>
      </c>
      <c r="EU395" s="174">
        <v>0</v>
      </c>
      <c r="EV395" s="174">
        <v>0</v>
      </c>
      <c r="EW395" s="174">
        <v>0</v>
      </c>
      <c r="EX395" s="174">
        <v>0</v>
      </c>
      <c r="EY395" s="174">
        <v>0</v>
      </c>
      <c r="EZ395" s="174">
        <v>0</v>
      </c>
      <c r="FA395" s="174">
        <v>0</v>
      </c>
      <c r="FB395" s="174">
        <v>0</v>
      </c>
      <c r="FC395" s="174">
        <v>0</v>
      </c>
      <c r="FD395" s="174">
        <v>0</v>
      </c>
      <c r="FE395" s="174">
        <v>0</v>
      </c>
      <c r="FF395" s="174">
        <v>0</v>
      </c>
      <c r="FG395" s="174">
        <v>0</v>
      </c>
      <c r="FH395" s="174">
        <v>0</v>
      </c>
      <c r="FI395" s="174">
        <v>0</v>
      </c>
      <c r="FJ395" s="174">
        <v>0</v>
      </c>
      <c r="FK395" s="174">
        <v>0</v>
      </c>
      <c r="FL395" s="174">
        <v>0</v>
      </c>
      <c r="FM395" s="174">
        <v>0</v>
      </c>
      <c r="FN395" s="174">
        <v>0</v>
      </c>
      <c r="FO395" s="174">
        <v>0</v>
      </c>
      <c r="FP395" s="174">
        <v>0</v>
      </c>
      <c r="FQ395" s="174">
        <v>0</v>
      </c>
      <c r="FR395" s="174">
        <v>0</v>
      </c>
      <c r="FS395" s="174">
        <v>0</v>
      </c>
      <c r="FT395" s="174">
        <v>0</v>
      </c>
      <c r="FU395" s="174">
        <v>0</v>
      </c>
      <c r="FV395" s="174">
        <v>0</v>
      </c>
      <c r="FW395" s="174">
        <v>0</v>
      </c>
      <c r="FX395" s="174">
        <v>0</v>
      </c>
      <c r="FY395" s="174">
        <v>0</v>
      </c>
      <c r="FZ395" s="174">
        <v>0</v>
      </c>
      <c r="GA395" s="174">
        <v>0</v>
      </c>
    </row>
    <row r="396" spans="2:183">
      <c r="B396" s="171" t="s">
        <v>289</v>
      </c>
      <c r="C396" s="172" t="s">
        <v>39</v>
      </c>
      <c r="D396" s="81">
        <v>0</v>
      </c>
      <c r="E396" s="82">
        <v>0</v>
      </c>
      <c r="F396" s="82">
        <v>0</v>
      </c>
      <c r="G396" s="82">
        <v>0</v>
      </c>
      <c r="H396" s="82">
        <v>0</v>
      </c>
      <c r="I396" s="82">
        <v>0</v>
      </c>
      <c r="J396" s="82">
        <v>0</v>
      </c>
      <c r="K396" s="82">
        <v>0</v>
      </c>
      <c r="L396" s="82">
        <v>0</v>
      </c>
      <c r="M396" s="82">
        <v>0</v>
      </c>
      <c r="N396" s="82">
        <v>0</v>
      </c>
      <c r="O396" s="82">
        <v>0</v>
      </c>
      <c r="P396" s="82">
        <v>0</v>
      </c>
      <c r="Q396" s="82">
        <v>0</v>
      </c>
      <c r="R396" s="82">
        <v>0</v>
      </c>
      <c r="S396" s="82">
        <v>0</v>
      </c>
      <c r="T396" s="82">
        <v>0</v>
      </c>
      <c r="U396" s="82">
        <v>0</v>
      </c>
      <c r="V396" s="82">
        <v>0</v>
      </c>
      <c r="W396" s="82">
        <v>0</v>
      </c>
      <c r="X396" s="82">
        <v>0</v>
      </c>
      <c r="Y396" s="82">
        <v>0</v>
      </c>
      <c r="Z396" s="82">
        <v>0</v>
      </c>
      <c r="AA396" s="82">
        <v>0</v>
      </c>
      <c r="AB396" s="82">
        <v>0</v>
      </c>
      <c r="AC396" s="82">
        <v>0</v>
      </c>
      <c r="AD396" s="82">
        <v>0</v>
      </c>
      <c r="AE396" s="82">
        <v>0</v>
      </c>
      <c r="AF396" s="82">
        <v>0</v>
      </c>
      <c r="AG396" s="82">
        <v>0</v>
      </c>
      <c r="AH396" s="82">
        <v>0</v>
      </c>
      <c r="AI396" s="82">
        <v>0</v>
      </c>
      <c r="AJ396" s="82">
        <v>0</v>
      </c>
      <c r="AK396" s="82">
        <v>0</v>
      </c>
      <c r="AL396" s="82">
        <v>0</v>
      </c>
      <c r="AM396" s="82">
        <v>0</v>
      </c>
      <c r="AN396" s="82">
        <v>0</v>
      </c>
      <c r="AO396" s="82">
        <v>0</v>
      </c>
      <c r="AP396" s="82">
        <v>0</v>
      </c>
      <c r="AQ396" s="82">
        <v>0</v>
      </c>
      <c r="AR396" s="82">
        <v>0</v>
      </c>
      <c r="AS396" s="82">
        <v>0</v>
      </c>
      <c r="AT396" s="82">
        <v>0</v>
      </c>
      <c r="AU396" s="82">
        <v>0</v>
      </c>
      <c r="AV396" s="82">
        <v>0</v>
      </c>
      <c r="AW396" s="82">
        <v>0</v>
      </c>
      <c r="AX396" s="82">
        <v>0</v>
      </c>
      <c r="AY396" s="82">
        <v>0</v>
      </c>
      <c r="AZ396" s="82">
        <v>0</v>
      </c>
      <c r="BA396" s="82">
        <v>0</v>
      </c>
      <c r="BB396" s="82">
        <v>0</v>
      </c>
      <c r="BC396" s="82">
        <v>0</v>
      </c>
      <c r="BD396" s="82">
        <v>0</v>
      </c>
      <c r="BE396" s="82">
        <v>0</v>
      </c>
      <c r="BF396" s="82">
        <v>0</v>
      </c>
      <c r="BG396" s="82">
        <v>0</v>
      </c>
      <c r="BH396" s="82">
        <v>0</v>
      </c>
      <c r="BI396" s="82">
        <v>0</v>
      </c>
      <c r="BJ396" s="82">
        <v>0</v>
      </c>
      <c r="BK396" s="82">
        <v>0</v>
      </c>
      <c r="BL396" s="82">
        <v>0</v>
      </c>
      <c r="BM396" s="82">
        <v>0</v>
      </c>
      <c r="BN396" s="82">
        <v>0</v>
      </c>
      <c r="BO396" s="82">
        <v>0</v>
      </c>
      <c r="BP396" s="82">
        <v>0</v>
      </c>
      <c r="BQ396" s="82">
        <v>0</v>
      </c>
      <c r="BR396" s="82">
        <v>0</v>
      </c>
      <c r="BS396" s="82">
        <v>0</v>
      </c>
      <c r="BT396" s="82">
        <v>0</v>
      </c>
      <c r="BU396" s="82">
        <v>0</v>
      </c>
      <c r="BV396" s="82">
        <v>0</v>
      </c>
      <c r="BW396" s="82">
        <v>0</v>
      </c>
      <c r="BX396" s="82">
        <v>0</v>
      </c>
      <c r="BY396" s="82">
        <v>0</v>
      </c>
      <c r="BZ396" s="82">
        <v>0</v>
      </c>
      <c r="CA396" s="82">
        <v>0</v>
      </c>
      <c r="CB396" s="82">
        <v>0</v>
      </c>
      <c r="CC396" s="82">
        <v>0</v>
      </c>
      <c r="CD396" s="82">
        <v>0</v>
      </c>
      <c r="CE396" s="82">
        <v>0</v>
      </c>
      <c r="CF396" s="82">
        <v>0</v>
      </c>
      <c r="CG396" s="82">
        <v>0</v>
      </c>
      <c r="CH396" s="82">
        <v>0</v>
      </c>
      <c r="CI396" s="82">
        <v>0</v>
      </c>
      <c r="CJ396" s="82">
        <v>0</v>
      </c>
      <c r="CK396" s="82">
        <v>0</v>
      </c>
      <c r="CL396" s="82">
        <v>0</v>
      </c>
      <c r="CM396" s="82">
        <v>0</v>
      </c>
      <c r="CN396" s="82">
        <v>0</v>
      </c>
      <c r="CO396" s="82">
        <v>0</v>
      </c>
      <c r="CP396" s="82">
        <v>0</v>
      </c>
      <c r="CQ396" s="82">
        <v>0</v>
      </c>
      <c r="CR396" s="82">
        <v>0</v>
      </c>
      <c r="CS396" s="82">
        <v>0</v>
      </c>
      <c r="CT396" s="82">
        <v>0</v>
      </c>
      <c r="CU396" s="82">
        <v>0</v>
      </c>
      <c r="CV396" s="82">
        <v>0</v>
      </c>
      <c r="CW396" s="82">
        <v>0</v>
      </c>
      <c r="CX396" s="82">
        <v>0</v>
      </c>
      <c r="CY396" s="82">
        <v>0</v>
      </c>
      <c r="CZ396" s="82">
        <v>0</v>
      </c>
      <c r="DA396" s="82">
        <v>0</v>
      </c>
      <c r="DB396" s="82">
        <v>0</v>
      </c>
      <c r="DC396" s="82">
        <v>0</v>
      </c>
      <c r="DD396" s="82">
        <v>0</v>
      </c>
      <c r="DE396" s="82">
        <v>0</v>
      </c>
      <c r="DF396" s="82">
        <v>0</v>
      </c>
      <c r="DG396" s="82">
        <v>0</v>
      </c>
      <c r="DH396" s="82">
        <v>0</v>
      </c>
      <c r="DI396" s="82">
        <v>0</v>
      </c>
      <c r="DJ396" s="82">
        <v>0</v>
      </c>
      <c r="DK396" s="82">
        <v>0</v>
      </c>
      <c r="DL396" s="82">
        <v>0</v>
      </c>
      <c r="DM396" s="82">
        <v>0</v>
      </c>
      <c r="DN396" s="82">
        <v>0</v>
      </c>
      <c r="DO396" s="82">
        <v>0</v>
      </c>
      <c r="DP396" s="82">
        <v>0</v>
      </c>
      <c r="DQ396" s="82">
        <v>0</v>
      </c>
      <c r="DR396" s="82">
        <v>0</v>
      </c>
      <c r="DS396" s="82">
        <v>0</v>
      </c>
      <c r="DT396" s="82">
        <v>0</v>
      </c>
      <c r="DU396" s="82">
        <v>0</v>
      </c>
      <c r="DV396" s="82">
        <v>0</v>
      </c>
      <c r="DW396" s="82">
        <v>0</v>
      </c>
      <c r="DX396" s="82">
        <v>0</v>
      </c>
      <c r="DY396" s="82">
        <v>0</v>
      </c>
      <c r="DZ396" s="82">
        <v>0</v>
      </c>
      <c r="EA396" s="82">
        <v>0</v>
      </c>
      <c r="EB396" s="82">
        <v>0</v>
      </c>
      <c r="EC396" s="82">
        <v>0</v>
      </c>
      <c r="ED396" s="82">
        <v>0</v>
      </c>
      <c r="EE396" s="82">
        <v>0</v>
      </c>
      <c r="EF396" s="82">
        <v>0</v>
      </c>
      <c r="EG396" s="82">
        <v>0</v>
      </c>
      <c r="EH396" s="82">
        <v>0</v>
      </c>
      <c r="EI396" s="82">
        <v>0</v>
      </c>
      <c r="EJ396" s="82">
        <v>0</v>
      </c>
      <c r="EK396" s="82">
        <v>0</v>
      </c>
      <c r="EL396" s="82">
        <v>0</v>
      </c>
      <c r="EM396" s="82">
        <v>0</v>
      </c>
      <c r="EN396" s="82">
        <v>0</v>
      </c>
      <c r="EO396" s="82">
        <v>0</v>
      </c>
      <c r="EP396" s="82">
        <v>0</v>
      </c>
      <c r="EQ396" s="82">
        <v>0</v>
      </c>
      <c r="ER396" s="82">
        <v>0</v>
      </c>
      <c r="ES396" s="82">
        <v>0</v>
      </c>
      <c r="ET396" s="82">
        <v>0</v>
      </c>
      <c r="EU396" s="82">
        <v>0</v>
      </c>
      <c r="EV396" s="82">
        <v>0</v>
      </c>
      <c r="EW396" s="82">
        <v>0</v>
      </c>
      <c r="EX396" s="82">
        <v>0</v>
      </c>
      <c r="EY396" s="82">
        <v>0</v>
      </c>
      <c r="EZ396" s="82">
        <v>0</v>
      </c>
      <c r="FA396" s="82">
        <v>0</v>
      </c>
      <c r="FB396" s="82">
        <v>0</v>
      </c>
      <c r="FC396" s="82">
        <v>0</v>
      </c>
      <c r="FD396" s="82">
        <v>0</v>
      </c>
      <c r="FE396" s="82">
        <v>0</v>
      </c>
      <c r="FF396" s="82">
        <v>0</v>
      </c>
      <c r="FG396" s="82">
        <v>0</v>
      </c>
      <c r="FH396" s="82">
        <v>0</v>
      </c>
      <c r="FI396" s="82">
        <v>0</v>
      </c>
      <c r="FJ396" s="82">
        <v>0</v>
      </c>
      <c r="FK396" s="82">
        <v>0</v>
      </c>
      <c r="FL396" s="82">
        <v>0</v>
      </c>
      <c r="FM396" s="82">
        <v>0</v>
      </c>
      <c r="FN396" s="82">
        <v>0</v>
      </c>
      <c r="FO396" s="82">
        <v>0</v>
      </c>
      <c r="FP396" s="82">
        <v>0</v>
      </c>
      <c r="FQ396" s="82">
        <v>0</v>
      </c>
      <c r="FR396" s="82">
        <v>0</v>
      </c>
      <c r="FS396" s="82">
        <v>0</v>
      </c>
      <c r="FT396" s="82">
        <v>0</v>
      </c>
      <c r="FU396" s="82">
        <v>0</v>
      </c>
      <c r="FV396" s="82">
        <v>0</v>
      </c>
      <c r="FW396" s="82">
        <v>0</v>
      </c>
      <c r="FX396" s="82">
        <v>0</v>
      </c>
      <c r="FY396" s="82">
        <v>0</v>
      </c>
      <c r="FZ396" s="82">
        <v>0</v>
      </c>
      <c r="GA396" s="82">
        <v>0</v>
      </c>
    </row>
    <row r="397" spans="2:183">
      <c r="B397" s="96" t="s">
        <v>289</v>
      </c>
      <c r="C397" s="166" t="s">
        <v>40</v>
      </c>
      <c r="D397" s="175">
        <v>0</v>
      </c>
      <c r="E397" s="176">
        <v>0</v>
      </c>
      <c r="F397" s="176">
        <v>0</v>
      </c>
      <c r="G397" s="176">
        <v>0</v>
      </c>
      <c r="H397" s="176">
        <v>0</v>
      </c>
      <c r="I397" s="176">
        <v>0</v>
      </c>
      <c r="J397" s="176">
        <v>0</v>
      </c>
      <c r="K397" s="176">
        <v>0</v>
      </c>
      <c r="L397" s="176">
        <v>0</v>
      </c>
      <c r="M397" s="176">
        <v>0</v>
      </c>
      <c r="N397" s="176">
        <v>0</v>
      </c>
      <c r="O397" s="176">
        <v>0</v>
      </c>
      <c r="P397" s="176">
        <v>0</v>
      </c>
      <c r="Q397" s="176">
        <v>0</v>
      </c>
      <c r="R397" s="176">
        <v>0</v>
      </c>
      <c r="S397" s="176">
        <v>0</v>
      </c>
      <c r="T397" s="176">
        <v>0</v>
      </c>
      <c r="U397" s="176">
        <v>0</v>
      </c>
      <c r="V397" s="176">
        <v>0</v>
      </c>
      <c r="W397" s="176">
        <v>0</v>
      </c>
      <c r="X397" s="176">
        <v>0</v>
      </c>
      <c r="Y397" s="176">
        <v>0</v>
      </c>
      <c r="Z397" s="176">
        <v>0</v>
      </c>
      <c r="AA397" s="176">
        <v>0</v>
      </c>
      <c r="AB397" s="176">
        <v>0</v>
      </c>
      <c r="AC397" s="176">
        <v>0</v>
      </c>
      <c r="AD397" s="176">
        <v>0</v>
      </c>
      <c r="AE397" s="176">
        <v>0</v>
      </c>
      <c r="AF397" s="176">
        <v>0</v>
      </c>
      <c r="AG397" s="176">
        <v>0</v>
      </c>
      <c r="AH397" s="176">
        <v>0</v>
      </c>
      <c r="AI397" s="176">
        <v>0</v>
      </c>
      <c r="AJ397" s="176">
        <v>0</v>
      </c>
      <c r="AK397" s="176">
        <v>0</v>
      </c>
      <c r="AL397" s="176">
        <v>0</v>
      </c>
      <c r="AM397" s="176">
        <v>0</v>
      </c>
      <c r="AN397" s="176">
        <v>0</v>
      </c>
      <c r="AO397" s="176">
        <v>0</v>
      </c>
      <c r="AP397" s="176">
        <v>0</v>
      </c>
      <c r="AQ397" s="176">
        <v>0</v>
      </c>
      <c r="AR397" s="176">
        <v>0</v>
      </c>
      <c r="AS397" s="176">
        <v>0</v>
      </c>
      <c r="AT397" s="176">
        <v>0</v>
      </c>
      <c r="AU397" s="176">
        <v>0</v>
      </c>
      <c r="AV397" s="176">
        <v>0</v>
      </c>
      <c r="AW397" s="176">
        <v>0</v>
      </c>
      <c r="AX397" s="176">
        <v>0</v>
      </c>
      <c r="AY397" s="176">
        <v>0</v>
      </c>
      <c r="AZ397" s="176">
        <v>0</v>
      </c>
      <c r="BA397" s="176">
        <v>0</v>
      </c>
      <c r="BB397" s="176">
        <v>0</v>
      </c>
      <c r="BC397" s="176">
        <v>0</v>
      </c>
      <c r="BD397" s="176">
        <v>0</v>
      </c>
      <c r="BE397" s="176">
        <v>0</v>
      </c>
      <c r="BF397" s="176">
        <v>0</v>
      </c>
      <c r="BG397" s="176">
        <v>0</v>
      </c>
      <c r="BH397" s="176">
        <v>0</v>
      </c>
      <c r="BI397" s="176">
        <v>0</v>
      </c>
      <c r="BJ397" s="176">
        <v>0</v>
      </c>
      <c r="BK397" s="176">
        <v>0</v>
      </c>
      <c r="BL397" s="176">
        <v>0</v>
      </c>
      <c r="BM397" s="176">
        <v>0</v>
      </c>
      <c r="BN397" s="176">
        <v>0</v>
      </c>
      <c r="BO397" s="176">
        <v>0</v>
      </c>
      <c r="BP397" s="176">
        <v>0</v>
      </c>
      <c r="BQ397" s="176">
        <v>0</v>
      </c>
      <c r="BR397" s="176">
        <v>0</v>
      </c>
      <c r="BS397" s="176">
        <v>0</v>
      </c>
      <c r="BT397" s="176">
        <v>0</v>
      </c>
      <c r="BU397" s="176">
        <v>0</v>
      </c>
      <c r="BV397" s="176">
        <v>0</v>
      </c>
      <c r="BW397" s="176">
        <v>0</v>
      </c>
      <c r="BX397" s="176">
        <v>0</v>
      </c>
      <c r="BY397" s="176">
        <v>0</v>
      </c>
      <c r="BZ397" s="176">
        <v>0</v>
      </c>
      <c r="CA397" s="176">
        <v>0</v>
      </c>
      <c r="CB397" s="176">
        <v>0</v>
      </c>
      <c r="CC397" s="176">
        <v>0</v>
      </c>
      <c r="CD397" s="176">
        <v>0</v>
      </c>
      <c r="CE397" s="176">
        <v>0</v>
      </c>
      <c r="CF397" s="176">
        <v>0</v>
      </c>
      <c r="CG397" s="176">
        <v>0</v>
      </c>
      <c r="CH397" s="176">
        <v>0</v>
      </c>
      <c r="CI397" s="176">
        <v>0</v>
      </c>
      <c r="CJ397" s="176">
        <v>0</v>
      </c>
      <c r="CK397" s="176">
        <v>0</v>
      </c>
      <c r="CL397" s="176">
        <v>0</v>
      </c>
      <c r="CM397" s="176">
        <v>0</v>
      </c>
      <c r="CN397" s="176">
        <v>0</v>
      </c>
      <c r="CO397" s="176">
        <v>0</v>
      </c>
      <c r="CP397" s="176">
        <v>0</v>
      </c>
      <c r="CQ397" s="176">
        <v>0</v>
      </c>
      <c r="CR397" s="176">
        <v>0</v>
      </c>
      <c r="CS397" s="176">
        <v>0</v>
      </c>
      <c r="CT397" s="176">
        <v>0</v>
      </c>
      <c r="CU397" s="176">
        <v>0</v>
      </c>
      <c r="CV397" s="176">
        <v>0</v>
      </c>
      <c r="CW397" s="176">
        <v>0</v>
      </c>
      <c r="CX397" s="176">
        <v>0</v>
      </c>
      <c r="CY397" s="176">
        <v>0</v>
      </c>
      <c r="CZ397" s="176">
        <v>0</v>
      </c>
      <c r="DA397" s="176">
        <v>0</v>
      </c>
      <c r="DB397" s="176">
        <v>0</v>
      </c>
      <c r="DC397" s="176">
        <v>0</v>
      </c>
      <c r="DD397" s="176">
        <v>0</v>
      </c>
      <c r="DE397" s="176">
        <v>0</v>
      </c>
      <c r="DF397" s="176">
        <v>0</v>
      </c>
      <c r="DG397" s="176">
        <v>0</v>
      </c>
      <c r="DH397" s="176">
        <v>0</v>
      </c>
      <c r="DI397" s="176">
        <v>0</v>
      </c>
      <c r="DJ397" s="176">
        <v>0</v>
      </c>
      <c r="DK397" s="176">
        <v>0</v>
      </c>
      <c r="DL397" s="176">
        <v>0</v>
      </c>
      <c r="DM397" s="176">
        <v>0</v>
      </c>
      <c r="DN397" s="176">
        <v>0</v>
      </c>
      <c r="DO397" s="176">
        <v>0</v>
      </c>
      <c r="DP397" s="176">
        <v>0</v>
      </c>
      <c r="DQ397" s="176">
        <v>0</v>
      </c>
      <c r="DR397" s="176">
        <v>0</v>
      </c>
      <c r="DS397" s="176">
        <v>0</v>
      </c>
      <c r="DT397" s="176">
        <v>0</v>
      </c>
      <c r="DU397" s="176">
        <v>0</v>
      </c>
      <c r="DV397" s="176">
        <v>0</v>
      </c>
      <c r="DW397" s="176">
        <v>0</v>
      </c>
      <c r="DX397" s="176">
        <v>0</v>
      </c>
      <c r="DY397" s="176">
        <v>0</v>
      </c>
      <c r="DZ397" s="176">
        <v>0</v>
      </c>
      <c r="EA397" s="176">
        <v>0</v>
      </c>
      <c r="EB397" s="176">
        <v>0</v>
      </c>
      <c r="EC397" s="176">
        <v>0</v>
      </c>
      <c r="ED397" s="176">
        <v>0</v>
      </c>
      <c r="EE397" s="176">
        <v>0</v>
      </c>
      <c r="EF397" s="176">
        <v>0</v>
      </c>
      <c r="EG397" s="176">
        <v>0</v>
      </c>
      <c r="EH397" s="176">
        <v>0</v>
      </c>
      <c r="EI397" s="176">
        <v>0</v>
      </c>
      <c r="EJ397" s="176">
        <v>0</v>
      </c>
      <c r="EK397" s="176">
        <v>0</v>
      </c>
      <c r="EL397" s="176">
        <v>0</v>
      </c>
      <c r="EM397" s="176">
        <v>0</v>
      </c>
      <c r="EN397" s="176">
        <v>0</v>
      </c>
      <c r="EO397" s="176">
        <v>0</v>
      </c>
      <c r="EP397" s="176">
        <v>0</v>
      </c>
      <c r="EQ397" s="176">
        <v>0</v>
      </c>
      <c r="ER397" s="176">
        <v>0</v>
      </c>
      <c r="ES397" s="176">
        <v>0</v>
      </c>
      <c r="ET397" s="176">
        <v>0</v>
      </c>
      <c r="EU397" s="176">
        <v>0</v>
      </c>
      <c r="EV397" s="176">
        <v>0</v>
      </c>
      <c r="EW397" s="176">
        <v>0</v>
      </c>
      <c r="EX397" s="176">
        <v>0</v>
      </c>
      <c r="EY397" s="176">
        <v>0</v>
      </c>
      <c r="EZ397" s="176">
        <v>0</v>
      </c>
      <c r="FA397" s="176">
        <v>0</v>
      </c>
      <c r="FB397" s="176">
        <v>0</v>
      </c>
      <c r="FC397" s="176">
        <v>0</v>
      </c>
      <c r="FD397" s="176">
        <v>0</v>
      </c>
      <c r="FE397" s="176">
        <v>0</v>
      </c>
      <c r="FF397" s="176">
        <v>0</v>
      </c>
      <c r="FG397" s="176">
        <v>0</v>
      </c>
      <c r="FH397" s="176">
        <v>0</v>
      </c>
      <c r="FI397" s="176">
        <v>0</v>
      </c>
      <c r="FJ397" s="176">
        <v>0</v>
      </c>
      <c r="FK397" s="176">
        <v>0</v>
      </c>
      <c r="FL397" s="176">
        <v>0</v>
      </c>
      <c r="FM397" s="176">
        <v>0</v>
      </c>
      <c r="FN397" s="176">
        <v>0</v>
      </c>
      <c r="FO397" s="176">
        <v>0</v>
      </c>
      <c r="FP397" s="176">
        <v>0</v>
      </c>
      <c r="FQ397" s="176">
        <v>0</v>
      </c>
      <c r="FR397" s="176">
        <v>0</v>
      </c>
      <c r="FS397" s="176">
        <v>0</v>
      </c>
      <c r="FT397" s="176">
        <v>0</v>
      </c>
      <c r="FU397" s="176">
        <v>0</v>
      </c>
      <c r="FV397" s="176">
        <v>0</v>
      </c>
      <c r="FW397" s="176">
        <v>0</v>
      </c>
      <c r="FX397" s="176">
        <v>0</v>
      </c>
      <c r="FY397" s="176">
        <v>0</v>
      </c>
      <c r="FZ397" s="176">
        <v>0</v>
      </c>
      <c r="GA397" s="176">
        <v>0</v>
      </c>
    </row>
    <row r="398" spans="2:183">
      <c r="B398" s="96" t="s">
        <v>289</v>
      </c>
      <c r="C398" s="166" t="s">
        <v>41</v>
      </c>
      <c r="D398" s="175">
        <v>744</v>
      </c>
      <c r="E398" s="176">
        <v>672</v>
      </c>
      <c r="F398" s="176">
        <v>744</v>
      </c>
      <c r="G398" s="176">
        <v>720</v>
      </c>
      <c r="H398" s="176">
        <v>744</v>
      </c>
      <c r="I398" s="176">
        <v>720</v>
      </c>
      <c r="J398" s="176">
        <v>744</v>
      </c>
      <c r="K398" s="176">
        <v>744</v>
      </c>
      <c r="L398" s="176">
        <v>720</v>
      </c>
      <c r="M398" s="176">
        <v>744</v>
      </c>
      <c r="N398" s="176">
        <v>720</v>
      </c>
      <c r="O398" s="176">
        <v>744</v>
      </c>
      <c r="P398" s="176">
        <v>744</v>
      </c>
      <c r="Q398" s="176">
        <v>672</v>
      </c>
      <c r="R398" s="176">
        <v>744</v>
      </c>
      <c r="S398" s="176">
        <v>720</v>
      </c>
      <c r="T398" s="176">
        <v>744</v>
      </c>
      <c r="U398" s="176">
        <v>720</v>
      </c>
      <c r="V398" s="176">
        <v>744</v>
      </c>
      <c r="W398" s="176">
        <v>744</v>
      </c>
      <c r="X398" s="176">
        <v>720</v>
      </c>
      <c r="Y398" s="176">
        <v>744</v>
      </c>
      <c r="Z398" s="176">
        <v>720</v>
      </c>
      <c r="AA398" s="176">
        <v>744</v>
      </c>
      <c r="AB398" s="176">
        <v>744</v>
      </c>
      <c r="AC398" s="176">
        <v>672</v>
      </c>
      <c r="AD398" s="176">
        <v>744</v>
      </c>
      <c r="AE398" s="176">
        <v>720</v>
      </c>
      <c r="AF398" s="176">
        <v>744</v>
      </c>
      <c r="AG398" s="176">
        <v>720</v>
      </c>
      <c r="AH398" s="176">
        <v>744</v>
      </c>
      <c r="AI398" s="176">
        <v>744</v>
      </c>
      <c r="AJ398" s="176">
        <v>720</v>
      </c>
      <c r="AK398" s="176">
        <v>744</v>
      </c>
      <c r="AL398" s="176">
        <v>720</v>
      </c>
      <c r="AM398" s="176">
        <v>744</v>
      </c>
      <c r="AN398" s="176">
        <v>744</v>
      </c>
      <c r="AO398" s="176">
        <v>696</v>
      </c>
      <c r="AP398" s="176">
        <v>744</v>
      </c>
      <c r="AQ398" s="176">
        <v>720</v>
      </c>
      <c r="AR398" s="176">
        <v>744</v>
      </c>
      <c r="AS398" s="176">
        <v>720</v>
      </c>
      <c r="AT398" s="176">
        <v>744</v>
      </c>
      <c r="AU398" s="176">
        <v>744</v>
      </c>
      <c r="AV398" s="176">
        <v>720</v>
      </c>
      <c r="AW398" s="176">
        <v>744</v>
      </c>
      <c r="AX398" s="176">
        <v>720</v>
      </c>
      <c r="AY398" s="176">
        <v>744</v>
      </c>
      <c r="AZ398" s="176">
        <v>744</v>
      </c>
      <c r="BA398" s="176">
        <v>672</v>
      </c>
      <c r="BB398" s="176">
        <v>744</v>
      </c>
      <c r="BC398" s="176">
        <v>720</v>
      </c>
      <c r="BD398" s="176">
        <v>744</v>
      </c>
      <c r="BE398" s="176">
        <v>720</v>
      </c>
      <c r="BF398" s="176">
        <v>744</v>
      </c>
      <c r="BG398" s="176">
        <v>744</v>
      </c>
      <c r="BH398" s="176">
        <v>720</v>
      </c>
      <c r="BI398" s="176">
        <v>744</v>
      </c>
      <c r="BJ398" s="176">
        <v>720</v>
      </c>
      <c r="BK398" s="176">
        <v>744</v>
      </c>
      <c r="BL398" s="176">
        <v>744</v>
      </c>
      <c r="BM398" s="176">
        <v>672</v>
      </c>
      <c r="BN398" s="176">
        <v>744</v>
      </c>
      <c r="BO398" s="176">
        <v>720</v>
      </c>
      <c r="BP398" s="176">
        <v>744</v>
      </c>
      <c r="BQ398" s="176">
        <v>720</v>
      </c>
      <c r="BR398" s="176">
        <v>744</v>
      </c>
      <c r="BS398" s="176">
        <v>744</v>
      </c>
      <c r="BT398" s="176">
        <v>720</v>
      </c>
      <c r="BU398" s="176">
        <v>744</v>
      </c>
      <c r="BV398" s="176">
        <v>720</v>
      </c>
      <c r="BW398" s="176">
        <v>744</v>
      </c>
      <c r="BX398" s="176">
        <v>744</v>
      </c>
      <c r="BY398" s="176">
        <v>672</v>
      </c>
      <c r="BZ398" s="176">
        <v>744</v>
      </c>
      <c r="CA398" s="176">
        <v>720</v>
      </c>
      <c r="CB398" s="176">
        <v>744</v>
      </c>
      <c r="CC398" s="176">
        <v>720</v>
      </c>
      <c r="CD398" s="176">
        <v>744</v>
      </c>
      <c r="CE398" s="176">
        <v>744</v>
      </c>
      <c r="CF398" s="176">
        <v>720</v>
      </c>
      <c r="CG398" s="176">
        <v>744</v>
      </c>
      <c r="CH398" s="176">
        <v>720</v>
      </c>
      <c r="CI398" s="176">
        <v>744</v>
      </c>
      <c r="CJ398" s="176">
        <v>744</v>
      </c>
      <c r="CK398" s="176">
        <v>696</v>
      </c>
      <c r="CL398" s="176">
        <v>744</v>
      </c>
      <c r="CM398" s="176">
        <v>720</v>
      </c>
      <c r="CN398" s="176">
        <v>744</v>
      </c>
      <c r="CO398" s="176">
        <v>720</v>
      </c>
      <c r="CP398" s="176">
        <v>744</v>
      </c>
      <c r="CQ398" s="176">
        <v>744</v>
      </c>
      <c r="CR398" s="176">
        <v>720</v>
      </c>
      <c r="CS398" s="176">
        <v>744</v>
      </c>
      <c r="CT398" s="176">
        <v>720</v>
      </c>
      <c r="CU398" s="176">
        <v>744</v>
      </c>
      <c r="CV398" s="176">
        <v>744</v>
      </c>
      <c r="CW398" s="176">
        <v>672</v>
      </c>
      <c r="CX398" s="176">
        <v>744</v>
      </c>
      <c r="CY398" s="176">
        <v>720</v>
      </c>
      <c r="CZ398" s="176">
        <v>744</v>
      </c>
      <c r="DA398" s="176">
        <v>720</v>
      </c>
      <c r="DB398" s="176">
        <v>744</v>
      </c>
      <c r="DC398" s="176">
        <v>744</v>
      </c>
      <c r="DD398" s="176">
        <v>720</v>
      </c>
      <c r="DE398" s="176">
        <v>744</v>
      </c>
      <c r="DF398" s="176">
        <v>720</v>
      </c>
      <c r="DG398" s="176">
        <v>744</v>
      </c>
      <c r="DH398" s="176">
        <v>744</v>
      </c>
      <c r="DI398" s="176">
        <v>672</v>
      </c>
      <c r="DJ398" s="176">
        <v>744</v>
      </c>
      <c r="DK398" s="176">
        <v>720</v>
      </c>
      <c r="DL398" s="176">
        <v>744</v>
      </c>
      <c r="DM398" s="176">
        <v>720</v>
      </c>
      <c r="DN398" s="176">
        <v>744</v>
      </c>
      <c r="DO398" s="176">
        <v>744</v>
      </c>
      <c r="DP398" s="176">
        <v>720</v>
      </c>
      <c r="DQ398" s="176">
        <v>744</v>
      </c>
      <c r="DR398" s="176">
        <v>720</v>
      </c>
      <c r="DS398" s="176">
        <v>744</v>
      </c>
      <c r="DT398" s="176">
        <v>744</v>
      </c>
      <c r="DU398" s="176">
        <v>672</v>
      </c>
      <c r="DV398" s="176">
        <v>744</v>
      </c>
      <c r="DW398" s="176">
        <v>720</v>
      </c>
      <c r="DX398" s="176">
        <v>744</v>
      </c>
      <c r="DY398" s="176">
        <v>720</v>
      </c>
      <c r="DZ398" s="176">
        <v>744</v>
      </c>
      <c r="EA398" s="176">
        <v>744</v>
      </c>
      <c r="EB398" s="176">
        <v>720</v>
      </c>
      <c r="EC398" s="176">
        <v>744</v>
      </c>
      <c r="ED398" s="176">
        <v>720</v>
      </c>
      <c r="EE398" s="176">
        <v>744</v>
      </c>
      <c r="EF398" s="176">
        <v>744</v>
      </c>
      <c r="EG398" s="176">
        <v>696</v>
      </c>
      <c r="EH398" s="176">
        <v>744</v>
      </c>
      <c r="EI398" s="176">
        <v>720</v>
      </c>
      <c r="EJ398" s="176">
        <v>744</v>
      </c>
      <c r="EK398" s="176">
        <v>720</v>
      </c>
      <c r="EL398" s="176">
        <v>744</v>
      </c>
      <c r="EM398" s="176">
        <v>744</v>
      </c>
      <c r="EN398" s="176">
        <v>720</v>
      </c>
      <c r="EO398" s="176">
        <v>744</v>
      </c>
      <c r="EP398" s="176">
        <v>720</v>
      </c>
      <c r="EQ398" s="176">
        <v>744</v>
      </c>
      <c r="ER398" s="176">
        <v>744</v>
      </c>
      <c r="ES398" s="176">
        <v>672</v>
      </c>
      <c r="ET398" s="176">
        <v>744</v>
      </c>
      <c r="EU398" s="176">
        <v>720</v>
      </c>
      <c r="EV398" s="176">
        <v>744</v>
      </c>
      <c r="EW398" s="176">
        <v>720</v>
      </c>
      <c r="EX398" s="176">
        <v>744</v>
      </c>
      <c r="EY398" s="176">
        <v>744</v>
      </c>
      <c r="EZ398" s="176">
        <v>720</v>
      </c>
      <c r="FA398" s="176">
        <v>744</v>
      </c>
      <c r="FB398" s="176">
        <v>720</v>
      </c>
      <c r="FC398" s="176">
        <v>744</v>
      </c>
      <c r="FD398" s="176">
        <v>744</v>
      </c>
      <c r="FE398" s="176">
        <v>672</v>
      </c>
      <c r="FF398" s="176">
        <v>744</v>
      </c>
      <c r="FG398" s="176">
        <v>720</v>
      </c>
      <c r="FH398" s="176">
        <v>744</v>
      </c>
      <c r="FI398" s="176">
        <v>720</v>
      </c>
      <c r="FJ398" s="176">
        <v>744</v>
      </c>
      <c r="FK398" s="176">
        <v>744</v>
      </c>
      <c r="FL398" s="176">
        <v>720</v>
      </c>
      <c r="FM398" s="176">
        <v>744</v>
      </c>
      <c r="FN398" s="176">
        <v>720</v>
      </c>
      <c r="FO398" s="176">
        <v>744</v>
      </c>
      <c r="FP398" s="176">
        <v>744</v>
      </c>
      <c r="FQ398" s="176">
        <v>672</v>
      </c>
      <c r="FR398" s="176">
        <v>744</v>
      </c>
      <c r="FS398" s="176">
        <v>720</v>
      </c>
      <c r="FT398" s="176">
        <v>744</v>
      </c>
      <c r="FU398" s="176">
        <v>720</v>
      </c>
      <c r="FV398" s="176">
        <v>744</v>
      </c>
      <c r="FW398" s="176">
        <v>744</v>
      </c>
      <c r="FX398" s="176">
        <v>720</v>
      </c>
      <c r="FY398" s="176">
        <v>744</v>
      </c>
      <c r="FZ398" s="176">
        <v>720</v>
      </c>
      <c r="GA398" s="176">
        <v>744</v>
      </c>
    </row>
    <row r="399" spans="2:183">
      <c r="B399" s="96" t="s">
        <v>289</v>
      </c>
      <c r="C399" s="166" t="s">
        <v>231</v>
      </c>
      <c r="D399" s="88">
        <v>0</v>
      </c>
      <c r="E399" s="89">
        <v>0</v>
      </c>
      <c r="F399" s="89">
        <v>0</v>
      </c>
      <c r="G399" s="89">
        <v>0</v>
      </c>
      <c r="H399" s="89">
        <v>0</v>
      </c>
      <c r="I399" s="89">
        <v>0</v>
      </c>
      <c r="J399" s="89">
        <v>0</v>
      </c>
      <c r="K399" s="89">
        <v>0</v>
      </c>
      <c r="L399" s="89">
        <v>0</v>
      </c>
      <c r="M399" s="89">
        <v>0</v>
      </c>
      <c r="N399" s="89">
        <v>0</v>
      </c>
      <c r="O399" s="89">
        <v>0</v>
      </c>
      <c r="P399" s="89">
        <v>0</v>
      </c>
      <c r="Q399" s="89">
        <v>0</v>
      </c>
      <c r="R399" s="89">
        <v>0</v>
      </c>
      <c r="S399" s="89">
        <v>0</v>
      </c>
      <c r="T399" s="89">
        <v>0</v>
      </c>
      <c r="U399" s="89">
        <v>0</v>
      </c>
      <c r="V399" s="89">
        <v>0</v>
      </c>
      <c r="W399" s="89">
        <v>0</v>
      </c>
      <c r="X399" s="89">
        <v>0</v>
      </c>
      <c r="Y399" s="89">
        <v>0</v>
      </c>
      <c r="Z399" s="89">
        <v>0</v>
      </c>
      <c r="AA399" s="89">
        <v>0</v>
      </c>
      <c r="AB399" s="89">
        <v>0</v>
      </c>
      <c r="AC399" s="89">
        <v>0</v>
      </c>
      <c r="AD399" s="89">
        <v>0</v>
      </c>
      <c r="AE399" s="89">
        <v>0</v>
      </c>
      <c r="AF399" s="89">
        <v>0</v>
      </c>
      <c r="AG399" s="89">
        <v>0</v>
      </c>
      <c r="AH399" s="89">
        <v>0</v>
      </c>
      <c r="AI399" s="89">
        <v>0</v>
      </c>
      <c r="AJ399" s="89">
        <v>0</v>
      </c>
      <c r="AK399" s="89">
        <v>0</v>
      </c>
      <c r="AL399" s="89">
        <v>0</v>
      </c>
      <c r="AM399" s="89">
        <v>0</v>
      </c>
      <c r="AN399" s="89">
        <v>0</v>
      </c>
      <c r="AO399" s="89">
        <v>0</v>
      </c>
      <c r="AP399" s="89">
        <v>0</v>
      </c>
      <c r="AQ399" s="89">
        <v>0</v>
      </c>
      <c r="AR399" s="89">
        <v>0</v>
      </c>
      <c r="AS399" s="89">
        <v>0</v>
      </c>
      <c r="AT399" s="89">
        <v>0</v>
      </c>
      <c r="AU399" s="89">
        <v>0</v>
      </c>
      <c r="AV399" s="89">
        <v>0</v>
      </c>
      <c r="AW399" s="89">
        <v>0</v>
      </c>
      <c r="AX399" s="89">
        <v>0</v>
      </c>
      <c r="AY399" s="89">
        <v>0</v>
      </c>
      <c r="AZ399" s="89">
        <v>0</v>
      </c>
      <c r="BA399" s="89">
        <v>0</v>
      </c>
      <c r="BB399" s="89">
        <v>0</v>
      </c>
      <c r="BC399" s="89">
        <v>0</v>
      </c>
      <c r="BD399" s="89">
        <v>0</v>
      </c>
      <c r="BE399" s="89">
        <v>0</v>
      </c>
      <c r="BF399" s="89">
        <v>0</v>
      </c>
      <c r="BG399" s="89">
        <v>0</v>
      </c>
      <c r="BH399" s="89">
        <v>0</v>
      </c>
      <c r="BI399" s="89">
        <v>0</v>
      </c>
      <c r="BJ399" s="89">
        <v>0</v>
      </c>
      <c r="BK399" s="89">
        <v>0</v>
      </c>
      <c r="BL399" s="89">
        <v>0</v>
      </c>
      <c r="BM399" s="89">
        <v>0</v>
      </c>
      <c r="BN399" s="89">
        <v>0</v>
      </c>
      <c r="BO399" s="89">
        <v>0</v>
      </c>
      <c r="BP399" s="89">
        <v>0</v>
      </c>
      <c r="BQ399" s="89">
        <v>0</v>
      </c>
      <c r="BR399" s="89">
        <v>0</v>
      </c>
      <c r="BS399" s="89">
        <v>0</v>
      </c>
      <c r="BT399" s="89">
        <v>0</v>
      </c>
      <c r="BU399" s="89">
        <v>0</v>
      </c>
      <c r="BV399" s="89">
        <v>0</v>
      </c>
      <c r="BW399" s="89">
        <v>0</v>
      </c>
      <c r="BX399" s="89">
        <v>0</v>
      </c>
      <c r="BY399" s="89">
        <v>0</v>
      </c>
      <c r="BZ399" s="89">
        <v>0</v>
      </c>
      <c r="CA399" s="89">
        <v>0</v>
      </c>
      <c r="CB399" s="89">
        <v>0</v>
      </c>
      <c r="CC399" s="89">
        <v>0</v>
      </c>
      <c r="CD399" s="89">
        <v>0</v>
      </c>
      <c r="CE399" s="89">
        <v>0</v>
      </c>
      <c r="CF399" s="89">
        <v>0</v>
      </c>
      <c r="CG399" s="89">
        <v>0</v>
      </c>
      <c r="CH399" s="89">
        <v>0</v>
      </c>
      <c r="CI399" s="89">
        <v>0</v>
      </c>
      <c r="CJ399" s="89">
        <v>0</v>
      </c>
      <c r="CK399" s="89">
        <v>0</v>
      </c>
      <c r="CL399" s="89">
        <v>0</v>
      </c>
      <c r="CM399" s="89">
        <v>0</v>
      </c>
      <c r="CN399" s="89">
        <v>0</v>
      </c>
      <c r="CO399" s="89">
        <v>0</v>
      </c>
      <c r="CP399" s="89">
        <v>0</v>
      </c>
      <c r="CQ399" s="89">
        <v>0</v>
      </c>
      <c r="CR399" s="89">
        <v>0</v>
      </c>
      <c r="CS399" s="89">
        <v>0</v>
      </c>
      <c r="CT399" s="89">
        <v>0</v>
      </c>
      <c r="CU399" s="89">
        <v>0</v>
      </c>
      <c r="CV399" s="89">
        <v>0</v>
      </c>
      <c r="CW399" s="89">
        <v>0</v>
      </c>
      <c r="CX399" s="89">
        <v>0</v>
      </c>
      <c r="CY399" s="89">
        <v>0</v>
      </c>
      <c r="CZ399" s="89">
        <v>0</v>
      </c>
      <c r="DA399" s="89">
        <v>0</v>
      </c>
      <c r="DB399" s="89">
        <v>0</v>
      </c>
      <c r="DC399" s="89">
        <v>0</v>
      </c>
      <c r="DD399" s="89">
        <v>0</v>
      </c>
      <c r="DE399" s="89">
        <v>0</v>
      </c>
      <c r="DF399" s="89">
        <v>0</v>
      </c>
      <c r="DG399" s="89">
        <v>0</v>
      </c>
      <c r="DH399" s="89">
        <v>0</v>
      </c>
      <c r="DI399" s="89">
        <v>0</v>
      </c>
      <c r="DJ399" s="89">
        <v>0</v>
      </c>
      <c r="DK399" s="89">
        <v>0</v>
      </c>
      <c r="DL399" s="89">
        <v>0</v>
      </c>
      <c r="DM399" s="89">
        <v>0</v>
      </c>
      <c r="DN399" s="89">
        <v>0</v>
      </c>
      <c r="DO399" s="89">
        <v>0</v>
      </c>
      <c r="DP399" s="89">
        <v>0</v>
      </c>
      <c r="DQ399" s="89">
        <v>0</v>
      </c>
      <c r="DR399" s="89">
        <v>0</v>
      </c>
      <c r="DS399" s="89">
        <v>0</v>
      </c>
      <c r="DT399" s="89">
        <v>0</v>
      </c>
      <c r="DU399" s="89">
        <v>0</v>
      </c>
      <c r="DV399" s="89">
        <v>0</v>
      </c>
      <c r="DW399" s="89">
        <v>0</v>
      </c>
      <c r="DX399" s="89">
        <v>0</v>
      </c>
      <c r="DY399" s="89">
        <v>0</v>
      </c>
      <c r="DZ399" s="89">
        <v>0</v>
      </c>
      <c r="EA399" s="89">
        <v>0</v>
      </c>
      <c r="EB399" s="89">
        <v>0</v>
      </c>
      <c r="EC399" s="89">
        <v>0</v>
      </c>
      <c r="ED399" s="89">
        <v>0</v>
      </c>
      <c r="EE399" s="89">
        <v>0</v>
      </c>
      <c r="EF399" s="89">
        <v>0</v>
      </c>
      <c r="EG399" s="89">
        <v>0</v>
      </c>
      <c r="EH399" s="89">
        <v>0</v>
      </c>
      <c r="EI399" s="89">
        <v>0</v>
      </c>
      <c r="EJ399" s="89">
        <v>0</v>
      </c>
      <c r="EK399" s="89">
        <v>0</v>
      </c>
      <c r="EL399" s="89">
        <v>0</v>
      </c>
      <c r="EM399" s="89">
        <v>0</v>
      </c>
      <c r="EN399" s="89">
        <v>0</v>
      </c>
      <c r="EO399" s="89">
        <v>0</v>
      </c>
      <c r="EP399" s="89">
        <v>0</v>
      </c>
      <c r="EQ399" s="89">
        <v>0</v>
      </c>
      <c r="ER399" s="89">
        <v>0</v>
      </c>
      <c r="ES399" s="89">
        <v>0</v>
      </c>
      <c r="ET399" s="89">
        <v>0</v>
      </c>
      <c r="EU399" s="89">
        <v>0</v>
      </c>
      <c r="EV399" s="89">
        <v>0</v>
      </c>
      <c r="EW399" s="89">
        <v>0</v>
      </c>
      <c r="EX399" s="89">
        <v>0</v>
      </c>
      <c r="EY399" s="89">
        <v>0</v>
      </c>
      <c r="EZ399" s="89">
        <v>0</v>
      </c>
      <c r="FA399" s="89">
        <v>0</v>
      </c>
      <c r="FB399" s="89">
        <v>0</v>
      </c>
      <c r="FC399" s="89">
        <v>0</v>
      </c>
      <c r="FD399" s="89">
        <v>0</v>
      </c>
      <c r="FE399" s="89">
        <v>0</v>
      </c>
      <c r="FF399" s="89">
        <v>0</v>
      </c>
      <c r="FG399" s="89">
        <v>0</v>
      </c>
      <c r="FH399" s="89">
        <v>0</v>
      </c>
      <c r="FI399" s="89">
        <v>0</v>
      </c>
      <c r="FJ399" s="89">
        <v>0</v>
      </c>
      <c r="FK399" s="89">
        <v>0</v>
      </c>
      <c r="FL399" s="89">
        <v>0</v>
      </c>
      <c r="FM399" s="89">
        <v>0</v>
      </c>
      <c r="FN399" s="89">
        <v>0</v>
      </c>
      <c r="FO399" s="89">
        <v>0</v>
      </c>
      <c r="FP399" s="89">
        <v>0</v>
      </c>
      <c r="FQ399" s="89">
        <v>0</v>
      </c>
      <c r="FR399" s="89">
        <v>0</v>
      </c>
      <c r="FS399" s="89">
        <v>0</v>
      </c>
      <c r="FT399" s="89">
        <v>0</v>
      </c>
      <c r="FU399" s="89">
        <v>0</v>
      </c>
      <c r="FV399" s="89">
        <v>0</v>
      </c>
      <c r="FW399" s="89">
        <v>0</v>
      </c>
      <c r="FX399" s="89">
        <v>0</v>
      </c>
      <c r="FY399" s="89">
        <v>0</v>
      </c>
      <c r="FZ399" s="89">
        <v>0</v>
      </c>
      <c r="GA399" s="89">
        <v>0</v>
      </c>
    </row>
    <row r="400" spans="2:183">
      <c r="B400" s="171" t="s">
        <v>289</v>
      </c>
      <c r="C400" s="177" t="s">
        <v>96</v>
      </c>
      <c r="D400" s="83">
        <v>0.96733124253285541</v>
      </c>
      <c r="E400" s="84">
        <v>0.98284725332139122</v>
      </c>
      <c r="F400" s="84">
        <v>1.0001116493180804</v>
      </c>
      <c r="G400" s="84">
        <v>0.88647206528562461</v>
      </c>
      <c r="H400" s="84">
        <v>0.96338826554464685</v>
      </c>
      <c r="I400" s="84">
        <v>0.80413545568039946</v>
      </c>
      <c r="J400" s="84">
        <v>0.74906193996415771</v>
      </c>
      <c r="K400" s="84">
        <v>0.80593230694037132</v>
      </c>
      <c r="L400" s="84">
        <v>0.80404182272159808</v>
      </c>
      <c r="M400" s="84">
        <v>0.92889904597811179</v>
      </c>
      <c r="N400" s="84">
        <v>0.79995026996305763</v>
      </c>
      <c r="O400" s="84">
        <v>0.92718216318785585</v>
      </c>
      <c r="P400" s="84">
        <v>0.96733124253285541</v>
      </c>
      <c r="Q400" s="84">
        <v>0.98284725332139122</v>
      </c>
      <c r="R400" s="84">
        <v>1.0001116493180804</v>
      </c>
      <c r="S400" s="84">
        <v>0.88647206528562461</v>
      </c>
      <c r="T400" s="84">
        <v>0.96338826554464685</v>
      </c>
      <c r="U400" s="84">
        <v>0.80413545568039946</v>
      </c>
      <c r="V400" s="84">
        <v>0.74906193996415771</v>
      </c>
      <c r="W400" s="84">
        <v>0.80593230694037132</v>
      </c>
      <c r="X400" s="84">
        <v>0.80404182272159808</v>
      </c>
      <c r="Y400" s="84">
        <v>0.92889904597811179</v>
      </c>
      <c r="Z400" s="84">
        <v>0.79995026996305763</v>
      </c>
      <c r="AA400" s="84">
        <v>0.92718216318785585</v>
      </c>
      <c r="AB400" s="84">
        <v>0.18018145161290325</v>
      </c>
      <c r="AC400" s="84">
        <v>0.1661954365079365</v>
      </c>
      <c r="AD400" s="84">
        <v>8.0872535842293911E-2</v>
      </c>
      <c r="AE400" s="84">
        <v>9.5143518518518516E-2</v>
      </c>
      <c r="AF400" s="84">
        <v>0.13528001792114694</v>
      </c>
      <c r="AG400" s="84">
        <v>0.19353356481481482</v>
      </c>
      <c r="AH400" s="84">
        <v>0.31873543906810037</v>
      </c>
      <c r="AI400" s="84">
        <v>0.30995631720430106</v>
      </c>
      <c r="AJ400" s="84">
        <v>0.17020949074074074</v>
      </c>
      <c r="AK400" s="84">
        <v>7.2254704301075279E-2</v>
      </c>
      <c r="AL400" s="84">
        <v>0.14311458333333332</v>
      </c>
      <c r="AM400" s="84">
        <v>0.18601030465949822</v>
      </c>
      <c r="AN400" s="84">
        <v>0.18122759856630824</v>
      </c>
      <c r="AO400" s="84">
        <v>0.15632782567049811</v>
      </c>
      <c r="AP400" s="84">
        <v>8.1917562724014334E-2</v>
      </c>
      <c r="AQ400" s="84">
        <v>9.0432870370370372E-2</v>
      </c>
      <c r="AR400" s="84">
        <v>0.13934363799283153</v>
      </c>
      <c r="AS400" s="84">
        <v>0.20143055555555556</v>
      </c>
      <c r="AT400" s="84">
        <v>0.31114807347670248</v>
      </c>
      <c r="AU400" s="84">
        <v>0.30457997311827956</v>
      </c>
      <c r="AV400" s="84">
        <v>0.17077083333333334</v>
      </c>
      <c r="AW400" s="84">
        <v>7.7206541218637986E-2</v>
      </c>
      <c r="AX400" s="84">
        <v>0.14526504629629627</v>
      </c>
      <c r="AY400" s="84">
        <v>0.18602822580645159</v>
      </c>
      <c r="AZ400" s="84">
        <v>0.17715165770609317</v>
      </c>
      <c r="BA400" s="84">
        <v>0.17369543650793651</v>
      </c>
      <c r="BB400" s="84">
        <v>7.8623431899641577E-2</v>
      </c>
      <c r="BC400" s="84">
        <v>8.2171296296296298E-2</v>
      </c>
      <c r="BD400" s="84">
        <v>0.14433019713261647</v>
      </c>
      <c r="BE400" s="84">
        <v>0.19869560185185187</v>
      </c>
      <c r="BF400" s="84">
        <v>0.31387656810035841</v>
      </c>
      <c r="BG400" s="84">
        <v>0.31006832437275983</v>
      </c>
      <c r="BH400" s="84">
        <v>0.16027893518518518</v>
      </c>
      <c r="BI400" s="84">
        <v>7.8270609318996417E-2</v>
      </c>
      <c r="BJ400" s="84">
        <v>0.15180324074074072</v>
      </c>
      <c r="BK400" s="84">
        <v>0.18295474910394266</v>
      </c>
      <c r="BL400" s="84">
        <v>0.17973118279569894</v>
      </c>
      <c r="BM400" s="84">
        <v>0.1712909226190476</v>
      </c>
      <c r="BN400" s="84">
        <v>7.9803987455197137E-2</v>
      </c>
      <c r="BO400" s="84">
        <v>8.2750000000000004E-2</v>
      </c>
      <c r="BP400" s="84">
        <v>0.13964381720430108</v>
      </c>
      <c r="BQ400" s="84">
        <v>0.19693055555555555</v>
      </c>
      <c r="BR400" s="84">
        <v>0.32074484767025091</v>
      </c>
      <c r="BS400" s="84">
        <v>0.31518481182795699</v>
      </c>
      <c r="BT400" s="84">
        <v>0.15578935185185186</v>
      </c>
      <c r="BU400" s="84">
        <v>7.6775313620071686E-2</v>
      </c>
      <c r="BV400" s="84">
        <v>0.15155555555555555</v>
      </c>
      <c r="BW400" s="84">
        <v>0.1812959229390681</v>
      </c>
      <c r="BX400" s="84">
        <v>0.18391353046594983</v>
      </c>
      <c r="BY400" s="84">
        <v>0.16748387896825395</v>
      </c>
      <c r="BZ400" s="84">
        <v>7.6952284946236557E-2</v>
      </c>
      <c r="CA400" s="84">
        <v>8.9694444444444452E-2</v>
      </c>
      <c r="CB400" s="84">
        <v>0.11933355734767026</v>
      </c>
      <c r="CC400" s="84">
        <v>0.20818634259259258</v>
      </c>
      <c r="CD400" s="84">
        <v>0.32836133512544802</v>
      </c>
      <c r="CE400" s="84">
        <v>0.31697356630824375</v>
      </c>
      <c r="CF400" s="84">
        <v>0.15097222222222223</v>
      </c>
      <c r="CG400" s="84">
        <v>8.3214605734767036E-2</v>
      </c>
      <c r="CH400" s="84">
        <v>0.14473379629629629</v>
      </c>
      <c r="CI400" s="84">
        <v>0.18151993727598564</v>
      </c>
      <c r="CJ400" s="84">
        <v>0.17982974910394264</v>
      </c>
      <c r="CK400" s="84">
        <v>0.16084051724137929</v>
      </c>
      <c r="CL400" s="84">
        <v>8.2076612903225807E-2</v>
      </c>
      <c r="CM400" s="84">
        <v>9.6990740740740738E-2</v>
      </c>
      <c r="CN400" s="84">
        <v>0.13228718637992831</v>
      </c>
      <c r="CO400" s="84">
        <v>0.19462037037037036</v>
      </c>
      <c r="CP400" s="84">
        <v>0.31947692652329751</v>
      </c>
      <c r="CQ400" s="84">
        <v>0.30816420250896059</v>
      </c>
      <c r="CR400" s="84">
        <v>0.16743171296296294</v>
      </c>
      <c r="CS400" s="84">
        <v>7.7965949820788541E-2</v>
      </c>
      <c r="CT400" s="84">
        <v>0.13998958333333333</v>
      </c>
      <c r="CU400" s="84">
        <v>0.18601030465949822</v>
      </c>
      <c r="CV400" s="84">
        <v>0.18122759856630824</v>
      </c>
      <c r="CW400" s="84">
        <v>0.16201636904761904</v>
      </c>
      <c r="CX400" s="84">
        <v>8.3112679211469531E-2</v>
      </c>
      <c r="CY400" s="84">
        <v>9.3976851851851853E-2</v>
      </c>
      <c r="CZ400" s="84">
        <v>0.13486335125448029</v>
      </c>
      <c r="DA400" s="84">
        <v>0.19838194444444443</v>
      </c>
      <c r="DB400" s="84">
        <v>0.31541554659498211</v>
      </c>
      <c r="DC400" s="84">
        <v>0.30021169354838712</v>
      </c>
      <c r="DD400" s="84">
        <v>0.17366435185185186</v>
      </c>
      <c r="DE400" s="84">
        <v>7.9127464157706093E-2</v>
      </c>
      <c r="DF400" s="84">
        <v>0.1453136574074074</v>
      </c>
      <c r="DG400" s="84">
        <v>0.1840714605734767</v>
      </c>
      <c r="DH400" s="84">
        <v>0.18075828853046594</v>
      </c>
      <c r="DI400" s="84">
        <v>0.16369419642857141</v>
      </c>
      <c r="DJ400" s="84">
        <v>8.1117831541218641E-2</v>
      </c>
      <c r="DK400" s="84">
        <v>9.0079861111111104E-2</v>
      </c>
      <c r="DL400" s="84">
        <v>0.14116711469534049</v>
      </c>
      <c r="DM400" s="84">
        <v>0.19894907407407408</v>
      </c>
      <c r="DN400" s="84">
        <v>0.31172715053763439</v>
      </c>
      <c r="DO400" s="84">
        <v>0.30457997311827956</v>
      </c>
      <c r="DP400" s="84">
        <v>0.16949768518518518</v>
      </c>
      <c r="DQ400" s="84">
        <v>7.7878584229390674E-2</v>
      </c>
      <c r="DR400" s="84">
        <v>0.14681712962962962</v>
      </c>
      <c r="DS400" s="84">
        <v>0.18508624551971326</v>
      </c>
      <c r="DT400" s="84">
        <v>0.17748767921146952</v>
      </c>
      <c r="DU400" s="84">
        <v>0.17272197420634919</v>
      </c>
      <c r="DV400" s="84">
        <v>8.011312724014337E-2</v>
      </c>
      <c r="DW400" s="84">
        <v>8.1193287037037029E-2</v>
      </c>
      <c r="DX400" s="84">
        <v>0.14485103046594983</v>
      </c>
      <c r="DY400" s="84">
        <v>0.1987349537037037</v>
      </c>
      <c r="DZ400" s="84">
        <v>0.31279233870967743</v>
      </c>
      <c r="EA400" s="84">
        <v>0.31003248207885303</v>
      </c>
      <c r="EB400" s="84">
        <v>0.16147685185185187</v>
      </c>
      <c r="EC400" s="84">
        <v>7.7671370967741946E-2</v>
      </c>
      <c r="ED400" s="84">
        <v>0.15260416666666668</v>
      </c>
      <c r="EE400" s="84">
        <v>0.18218077956989248</v>
      </c>
      <c r="EF400" s="84">
        <v>0.18248319892473119</v>
      </c>
      <c r="EG400" s="84">
        <v>0.16323874521072795</v>
      </c>
      <c r="EH400" s="84">
        <v>7.6952284946236557E-2</v>
      </c>
      <c r="EI400" s="84">
        <v>9.0504629629629629E-2</v>
      </c>
      <c r="EJ400" s="84">
        <v>0.11899753584229392</v>
      </c>
      <c r="EK400" s="84">
        <v>0.20772337962962964</v>
      </c>
      <c r="EL400" s="84">
        <v>0.32768929211469533</v>
      </c>
      <c r="EM400" s="84">
        <v>0.31753360215053766</v>
      </c>
      <c r="EN400" s="84">
        <v>0.15293981481481483</v>
      </c>
      <c r="EO400" s="84">
        <v>7.7535842293906809E-2</v>
      </c>
      <c r="EP400" s="84">
        <v>0.14930555555555555</v>
      </c>
      <c r="EQ400" s="84">
        <v>0.18098230286738351</v>
      </c>
      <c r="ER400" s="84">
        <v>0.17896281362007169</v>
      </c>
      <c r="ES400" s="84">
        <v>0.17056423611111113</v>
      </c>
      <c r="ET400" s="84">
        <v>7.9192428315412178E-2</v>
      </c>
      <c r="EU400" s="84">
        <v>8.5821759259259264E-2</v>
      </c>
      <c r="EV400" s="84">
        <v>0.14537298387096775</v>
      </c>
      <c r="EW400" s="84">
        <v>0.18855671296296297</v>
      </c>
      <c r="EX400" s="84">
        <v>0.32821684587813621</v>
      </c>
      <c r="EY400" s="84">
        <v>0.31357638888888889</v>
      </c>
      <c r="EZ400" s="84">
        <v>0.15251851851851853</v>
      </c>
      <c r="FA400" s="84">
        <v>7.4381720430107531E-2</v>
      </c>
      <c r="FB400" s="84">
        <v>0.15279629629629632</v>
      </c>
      <c r="FC400" s="84">
        <v>0.18122759856630824</v>
      </c>
      <c r="FD400" s="84">
        <v>0.18018145161290325</v>
      </c>
      <c r="FE400" s="84">
        <v>0.1661954365079365</v>
      </c>
      <c r="FF400" s="84">
        <v>8.1208557347670254E-2</v>
      </c>
      <c r="FG400" s="84">
        <v>9.7887731481481485E-2</v>
      </c>
      <c r="FH400" s="84">
        <v>0.13228718637992831</v>
      </c>
      <c r="FI400" s="84">
        <v>0.19473611111111111</v>
      </c>
      <c r="FJ400" s="84">
        <v>0.32059699820788529</v>
      </c>
      <c r="FK400" s="84">
        <v>0.30693212365591399</v>
      </c>
      <c r="FL400" s="84">
        <v>0.1692835648148148</v>
      </c>
      <c r="FM400" s="84">
        <v>7.281474014336918E-2</v>
      </c>
      <c r="FN400" s="84">
        <v>0.14346180555555554</v>
      </c>
      <c r="FO400" s="84">
        <v>0.18601030465949822</v>
      </c>
      <c r="FP400" s="84">
        <v>0.18122759856630824</v>
      </c>
      <c r="FQ400" s="84">
        <v>0.16201636904761904</v>
      </c>
      <c r="FR400" s="84">
        <v>8.3112679211469531E-2</v>
      </c>
      <c r="FS400" s="84">
        <v>9.3976851851851853E-2</v>
      </c>
      <c r="FT400" s="84">
        <v>0.13486335125448029</v>
      </c>
      <c r="FU400" s="84">
        <v>0.19665393518518517</v>
      </c>
      <c r="FV400" s="84">
        <v>0.31708781362007171</v>
      </c>
      <c r="FW400" s="84">
        <v>0.30021169354838712</v>
      </c>
      <c r="FX400" s="84">
        <v>0.17667361111111113</v>
      </c>
      <c r="FY400" s="84">
        <v>7.6215277777777785E-2</v>
      </c>
      <c r="FZ400" s="84">
        <v>0.1453136574074074</v>
      </c>
      <c r="GA400" s="84">
        <v>0.1840714605734767</v>
      </c>
    </row>
    <row r="401" spans="2:183">
      <c r="B401" s="96" t="s">
        <v>289</v>
      </c>
      <c r="C401" s="166" t="s">
        <v>42</v>
      </c>
      <c r="D401" s="178">
        <v>0</v>
      </c>
      <c r="E401" s="179">
        <v>0</v>
      </c>
      <c r="F401" s="179">
        <v>0</v>
      </c>
      <c r="G401" s="179">
        <v>0</v>
      </c>
      <c r="H401" s="179">
        <v>0</v>
      </c>
      <c r="I401" s="179">
        <v>0</v>
      </c>
      <c r="J401" s="179">
        <v>0</v>
      </c>
      <c r="K401" s="179">
        <v>0</v>
      </c>
      <c r="L401" s="179">
        <v>0</v>
      </c>
      <c r="M401" s="179">
        <v>0</v>
      </c>
      <c r="N401" s="179">
        <v>0</v>
      </c>
      <c r="O401" s="179">
        <v>0</v>
      </c>
      <c r="P401" s="179">
        <v>0</v>
      </c>
      <c r="Q401" s="179">
        <v>0</v>
      </c>
      <c r="R401" s="179">
        <v>0</v>
      </c>
      <c r="S401" s="179">
        <v>0</v>
      </c>
      <c r="T401" s="179">
        <v>0</v>
      </c>
      <c r="U401" s="179">
        <v>0</v>
      </c>
      <c r="V401" s="179">
        <v>0</v>
      </c>
      <c r="W401" s="179">
        <v>0</v>
      </c>
      <c r="X401" s="179">
        <v>0</v>
      </c>
      <c r="Y401" s="179">
        <v>0</v>
      </c>
      <c r="Z401" s="179">
        <v>0</v>
      </c>
      <c r="AA401" s="179">
        <v>0</v>
      </c>
      <c r="AB401" s="179">
        <v>0</v>
      </c>
      <c r="AC401" s="179">
        <v>0</v>
      </c>
      <c r="AD401" s="179">
        <v>0</v>
      </c>
      <c r="AE401" s="179">
        <v>0</v>
      </c>
      <c r="AF401" s="179">
        <v>0</v>
      </c>
      <c r="AG401" s="179">
        <v>0</v>
      </c>
      <c r="AH401" s="179">
        <v>0</v>
      </c>
      <c r="AI401" s="179">
        <v>0</v>
      </c>
      <c r="AJ401" s="179">
        <v>0</v>
      </c>
      <c r="AK401" s="179">
        <v>0</v>
      </c>
      <c r="AL401" s="179">
        <v>0</v>
      </c>
      <c r="AM401" s="179">
        <v>0</v>
      </c>
      <c r="AN401" s="179">
        <v>0</v>
      </c>
      <c r="AO401" s="179">
        <v>0</v>
      </c>
      <c r="AP401" s="179">
        <v>0</v>
      </c>
      <c r="AQ401" s="179">
        <v>0</v>
      </c>
      <c r="AR401" s="179">
        <v>0</v>
      </c>
      <c r="AS401" s="179">
        <v>0</v>
      </c>
      <c r="AT401" s="179">
        <v>0</v>
      </c>
      <c r="AU401" s="179">
        <v>0</v>
      </c>
      <c r="AV401" s="179">
        <v>0</v>
      </c>
      <c r="AW401" s="179">
        <v>0</v>
      </c>
      <c r="AX401" s="179">
        <v>0</v>
      </c>
      <c r="AY401" s="179">
        <v>0</v>
      </c>
      <c r="AZ401" s="179">
        <v>0</v>
      </c>
      <c r="BA401" s="179">
        <v>0</v>
      </c>
      <c r="BB401" s="179">
        <v>0</v>
      </c>
      <c r="BC401" s="179">
        <v>0</v>
      </c>
      <c r="BD401" s="179">
        <v>0</v>
      </c>
      <c r="BE401" s="179">
        <v>0</v>
      </c>
      <c r="BF401" s="179">
        <v>0</v>
      </c>
      <c r="BG401" s="179">
        <v>0</v>
      </c>
      <c r="BH401" s="179">
        <v>0</v>
      </c>
      <c r="BI401" s="179">
        <v>0</v>
      </c>
      <c r="BJ401" s="179">
        <v>0</v>
      </c>
      <c r="BK401" s="179">
        <v>0</v>
      </c>
      <c r="BL401" s="179">
        <v>0</v>
      </c>
      <c r="BM401" s="179">
        <v>0</v>
      </c>
      <c r="BN401" s="179">
        <v>0</v>
      </c>
      <c r="BO401" s="179">
        <v>0</v>
      </c>
      <c r="BP401" s="179">
        <v>0</v>
      </c>
      <c r="BQ401" s="179">
        <v>0</v>
      </c>
      <c r="BR401" s="179">
        <v>0</v>
      </c>
      <c r="BS401" s="179">
        <v>0</v>
      </c>
      <c r="BT401" s="179">
        <v>0</v>
      </c>
      <c r="BU401" s="179">
        <v>0</v>
      </c>
      <c r="BV401" s="179">
        <v>0</v>
      </c>
      <c r="BW401" s="179">
        <v>0</v>
      </c>
      <c r="BX401" s="179">
        <v>0</v>
      </c>
      <c r="BY401" s="179">
        <v>0</v>
      </c>
      <c r="BZ401" s="179">
        <v>0</v>
      </c>
      <c r="CA401" s="179">
        <v>0</v>
      </c>
      <c r="CB401" s="179">
        <v>0</v>
      </c>
      <c r="CC401" s="179">
        <v>0</v>
      </c>
      <c r="CD401" s="179">
        <v>0</v>
      </c>
      <c r="CE401" s="179">
        <v>0</v>
      </c>
      <c r="CF401" s="179">
        <v>0</v>
      </c>
      <c r="CG401" s="179">
        <v>0</v>
      </c>
      <c r="CH401" s="179">
        <v>0</v>
      </c>
      <c r="CI401" s="179">
        <v>0</v>
      </c>
      <c r="CJ401" s="179">
        <v>0</v>
      </c>
      <c r="CK401" s="179">
        <v>0</v>
      </c>
      <c r="CL401" s="179">
        <v>0</v>
      </c>
      <c r="CM401" s="179">
        <v>0</v>
      </c>
      <c r="CN401" s="179">
        <v>0</v>
      </c>
      <c r="CO401" s="179">
        <v>0</v>
      </c>
      <c r="CP401" s="179">
        <v>0</v>
      </c>
      <c r="CQ401" s="179">
        <v>0</v>
      </c>
      <c r="CR401" s="179">
        <v>0</v>
      </c>
      <c r="CS401" s="179">
        <v>0</v>
      </c>
      <c r="CT401" s="179">
        <v>0</v>
      </c>
      <c r="CU401" s="179">
        <v>0</v>
      </c>
      <c r="CV401" s="179">
        <v>0</v>
      </c>
      <c r="CW401" s="179">
        <v>0</v>
      </c>
      <c r="CX401" s="179">
        <v>0</v>
      </c>
      <c r="CY401" s="179">
        <v>0</v>
      </c>
      <c r="CZ401" s="179">
        <v>0</v>
      </c>
      <c r="DA401" s="179">
        <v>0</v>
      </c>
      <c r="DB401" s="179">
        <v>0</v>
      </c>
      <c r="DC401" s="179">
        <v>0</v>
      </c>
      <c r="DD401" s="179">
        <v>0</v>
      </c>
      <c r="DE401" s="179">
        <v>0</v>
      </c>
      <c r="DF401" s="179">
        <v>0</v>
      </c>
      <c r="DG401" s="179">
        <v>0</v>
      </c>
      <c r="DH401" s="179">
        <v>0</v>
      </c>
      <c r="DI401" s="179">
        <v>0</v>
      </c>
      <c r="DJ401" s="179">
        <v>0</v>
      </c>
      <c r="DK401" s="179">
        <v>0</v>
      </c>
      <c r="DL401" s="179">
        <v>0</v>
      </c>
      <c r="DM401" s="179">
        <v>0</v>
      </c>
      <c r="DN401" s="179">
        <v>0</v>
      </c>
      <c r="DO401" s="179">
        <v>0</v>
      </c>
      <c r="DP401" s="179">
        <v>0</v>
      </c>
      <c r="DQ401" s="179">
        <v>0</v>
      </c>
      <c r="DR401" s="179">
        <v>0</v>
      </c>
      <c r="DS401" s="179">
        <v>0</v>
      </c>
      <c r="DT401" s="179">
        <v>0</v>
      </c>
      <c r="DU401" s="179">
        <v>0</v>
      </c>
      <c r="DV401" s="179">
        <v>0</v>
      </c>
      <c r="DW401" s="179">
        <v>0</v>
      </c>
      <c r="DX401" s="179">
        <v>0</v>
      </c>
      <c r="DY401" s="179">
        <v>0</v>
      </c>
      <c r="DZ401" s="179">
        <v>0</v>
      </c>
      <c r="EA401" s="179">
        <v>0</v>
      </c>
      <c r="EB401" s="179">
        <v>0</v>
      </c>
      <c r="EC401" s="179">
        <v>0</v>
      </c>
      <c r="ED401" s="179">
        <v>0</v>
      </c>
      <c r="EE401" s="179">
        <v>0</v>
      </c>
      <c r="EF401" s="179">
        <v>0</v>
      </c>
      <c r="EG401" s="179">
        <v>0</v>
      </c>
      <c r="EH401" s="179">
        <v>0</v>
      </c>
      <c r="EI401" s="179">
        <v>0</v>
      </c>
      <c r="EJ401" s="179">
        <v>0</v>
      </c>
      <c r="EK401" s="179">
        <v>0</v>
      </c>
      <c r="EL401" s="179">
        <v>0</v>
      </c>
      <c r="EM401" s="179">
        <v>0</v>
      </c>
      <c r="EN401" s="179">
        <v>0</v>
      </c>
      <c r="EO401" s="179">
        <v>0</v>
      </c>
      <c r="EP401" s="179">
        <v>0</v>
      </c>
      <c r="EQ401" s="179">
        <v>0</v>
      </c>
      <c r="ER401" s="179">
        <v>0</v>
      </c>
      <c r="ES401" s="179">
        <v>0</v>
      </c>
      <c r="ET401" s="179">
        <v>0</v>
      </c>
      <c r="EU401" s="179">
        <v>0</v>
      </c>
      <c r="EV401" s="179">
        <v>0</v>
      </c>
      <c r="EW401" s="179">
        <v>0</v>
      </c>
      <c r="EX401" s="179">
        <v>0</v>
      </c>
      <c r="EY401" s="179">
        <v>0</v>
      </c>
      <c r="EZ401" s="179">
        <v>0</v>
      </c>
      <c r="FA401" s="179">
        <v>0</v>
      </c>
      <c r="FB401" s="179">
        <v>0</v>
      </c>
      <c r="FC401" s="179">
        <v>0</v>
      </c>
      <c r="FD401" s="179">
        <v>0</v>
      </c>
      <c r="FE401" s="179">
        <v>0</v>
      </c>
      <c r="FF401" s="179">
        <v>0</v>
      </c>
      <c r="FG401" s="179">
        <v>0</v>
      </c>
      <c r="FH401" s="179">
        <v>0</v>
      </c>
      <c r="FI401" s="179">
        <v>0</v>
      </c>
      <c r="FJ401" s="179">
        <v>0</v>
      </c>
      <c r="FK401" s="179">
        <v>0</v>
      </c>
      <c r="FL401" s="179">
        <v>0</v>
      </c>
      <c r="FM401" s="179">
        <v>0</v>
      </c>
      <c r="FN401" s="179">
        <v>0</v>
      </c>
      <c r="FO401" s="179">
        <v>0</v>
      </c>
      <c r="FP401" s="179">
        <v>0</v>
      </c>
      <c r="FQ401" s="179">
        <v>0</v>
      </c>
      <c r="FR401" s="179">
        <v>0</v>
      </c>
      <c r="FS401" s="179">
        <v>0</v>
      </c>
      <c r="FT401" s="179">
        <v>0</v>
      </c>
      <c r="FU401" s="179">
        <v>0</v>
      </c>
      <c r="FV401" s="179">
        <v>0</v>
      </c>
      <c r="FW401" s="179">
        <v>0</v>
      </c>
      <c r="FX401" s="179">
        <v>0</v>
      </c>
      <c r="FY401" s="179">
        <v>0</v>
      </c>
      <c r="FZ401" s="179">
        <v>0</v>
      </c>
      <c r="GA401" s="179">
        <v>0</v>
      </c>
    </row>
    <row r="402" spans="2:183">
      <c r="B402" s="96" t="s">
        <v>289</v>
      </c>
      <c r="C402" s="166" t="s">
        <v>318</v>
      </c>
      <c r="D402" s="178">
        <v>0</v>
      </c>
      <c r="E402" s="179">
        <v>0</v>
      </c>
      <c r="F402" s="179">
        <v>0</v>
      </c>
      <c r="G402" s="179">
        <v>0</v>
      </c>
      <c r="H402" s="179">
        <v>0</v>
      </c>
      <c r="I402" s="179">
        <v>0</v>
      </c>
      <c r="J402" s="179">
        <v>0</v>
      </c>
      <c r="K402" s="179">
        <v>0</v>
      </c>
      <c r="L402" s="179">
        <v>0</v>
      </c>
      <c r="M402" s="179">
        <v>0</v>
      </c>
      <c r="N402" s="179">
        <v>0</v>
      </c>
      <c r="O402" s="179">
        <v>0</v>
      </c>
      <c r="P402" s="179">
        <v>0</v>
      </c>
      <c r="Q402" s="179">
        <v>0</v>
      </c>
      <c r="R402" s="179">
        <v>0</v>
      </c>
      <c r="S402" s="179">
        <v>0</v>
      </c>
      <c r="T402" s="179">
        <v>0</v>
      </c>
      <c r="U402" s="179">
        <v>0</v>
      </c>
      <c r="V402" s="179">
        <v>0</v>
      </c>
      <c r="W402" s="179">
        <v>0</v>
      </c>
      <c r="X402" s="179">
        <v>0</v>
      </c>
      <c r="Y402" s="179">
        <v>0</v>
      </c>
      <c r="Z402" s="179">
        <v>0</v>
      </c>
      <c r="AA402" s="179">
        <v>0</v>
      </c>
      <c r="AB402" s="179">
        <v>0</v>
      </c>
      <c r="AC402" s="179">
        <v>0</v>
      </c>
      <c r="AD402" s="179">
        <v>0</v>
      </c>
      <c r="AE402" s="179">
        <v>0</v>
      </c>
      <c r="AF402" s="179">
        <v>0</v>
      </c>
      <c r="AG402" s="179">
        <v>0</v>
      </c>
      <c r="AH402" s="179">
        <v>0</v>
      </c>
      <c r="AI402" s="179">
        <v>0</v>
      </c>
      <c r="AJ402" s="179">
        <v>0</v>
      </c>
      <c r="AK402" s="179">
        <v>0</v>
      </c>
      <c r="AL402" s="179">
        <v>0</v>
      </c>
      <c r="AM402" s="179">
        <v>0</v>
      </c>
      <c r="AN402" s="179">
        <v>0</v>
      </c>
      <c r="AO402" s="179">
        <v>0</v>
      </c>
      <c r="AP402" s="179">
        <v>0</v>
      </c>
      <c r="AQ402" s="179">
        <v>0</v>
      </c>
      <c r="AR402" s="179">
        <v>0</v>
      </c>
      <c r="AS402" s="179">
        <v>0</v>
      </c>
      <c r="AT402" s="179">
        <v>0</v>
      </c>
      <c r="AU402" s="179">
        <v>0</v>
      </c>
      <c r="AV402" s="179">
        <v>0</v>
      </c>
      <c r="AW402" s="179">
        <v>0</v>
      </c>
      <c r="AX402" s="179">
        <v>0</v>
      </c>
      <c r="AY402" s="179">
        <v>0</v>
      </c>
      <c r="AZ402" s="179">
        <v>0</v>
      </c>
      <c r="BA402" s="179">
        <v>0</v>
      </c>
      <c r="BB402" s="179">
        <v>0</v>
      </c>
      <c r="BC402" s="179">
        <v>0</v>
      </c>
      <c r="BD402" s="179">
        <v>0</v>
      </c>
      <c r="BE402" s="179">
        <v>0</v>
      </c>
      <c r="BF402" s="179">
        <v>0</v>
      </c>
      <c r="BG402" s="179">
        <v>0</v>
      </c>
      <c r="BH402" s="179">
        <v>0</v>
      </c>
      <c r="BI402" s="179">
        <v>0</v>
      </c>
      <c r="BJ402" s="179">
        <v>0</v>
      </c>
      <c r="BK402" s="179">
        <v>0</v>
      </c>
      <c r="BL402" s="179">
        <v>0</v>
      </c>
      <c r="BM402" s="179">
        <v>0</v>
      </c>
      <c r="BN402" s="179">
        <v>0</v>
      </c>
      <c r="BO402" s="179">
        <v>0</v>
      </c>
      <c r="BP402" s="179">
        <v>0</v>
      </c>
      <c r="BQ402" s="179">
        <v>0</v>
      </c>
      <c r="BR402" s="179">
        <v>0</v>
      </c>
      <c r="BS402" s="179">
        <v>0</v>
      </c>
      <c r="BT402" s="179">
        <v>0</v>
      </c>
      <c r="BU402" s="179">
        <v>0</v>
      </c>
      <c r="BV402" s="179">
        <v>0</v>
      </c>
      <c r="BW402" s="179">
        <v>0</v>
      </c>
      <c r="BX402" s="179">
        <v>0</v>
      </c>
      <c r="BY402" s="179">
        <v>0</v>
      </c>
      <c r="BZ402" s="179">
        <v>0</v>
      </c>
      <c r="CA402" s="179">
        <v>0</v>
      </c>
      <c r="CB402" s="179">
        <v>0</v>
      </c>
      <c r="CC402" s="179">
        <v>0</v>
      </c>
      <c r="CD402" s="179">
        <v>0</v>
      </c>
      <c r="CE402" s="179">
        <v>0</v>
      </c>
      <c r="CF402" s="179">
        <v>0</v>
      </c>
      <c r="CG402" s="179">
        <v>0</v>
      </c>
      <c r="CH402" s="179">
        <v>0</v>
      </c>
      <c r="CI402" s="179">
        <v>0</v>
      </c>
      <c r="CJ402" s="179">
        <v>0</v>
      </c>
      <c r="CK402" s="179">
        <v>0</v>
      </c>
      <c r="CL402" s="179">
        <v>0</v>
      </c>
      <c r="CM402" s="179">
        <v>0</v>
      </c>
      <c r="CN402" s="179">
        <v>0</v>
      </c>
      <c r="CO402" s="179">
        <v>0</v>
      </c>
      <c r="CP402" s="179">
        <v>0</v>
      </c>
      <c r="CQ402" s="179">
        <v>0</v>
      </c>
      <c r="CR402" s="179">
        <v>0</v>
      </c>
      <c r="CS402" s="179">
        <v>0</v>
      </c>
      <c r="CT402" s="179">
        <v>0</v>
      </c>
      <c r="CU402" s="179">
        <v>0</v>
      </c>
      <c r="CV402" s="179">
        <v>0</v>
      </c>
      <c r="CW402" s="179">
        <v>0</v>
      </c>
      <c r="CX402" s="179">
        <v>0</v>
      </c>
      <c r="CY402" s="179">
        <v>0</v>
      </c>
      <c r="CZ402" s="179">
        <v>0</v>
      </c>
      <c r="DA402" s="179">
        <v>0</v>
      </c>
      <c r="DB402" s="179">
        <v>0</v>
      </c>
      <c r="DC402" s="179">
        <v>0</v>
      </c>
      <c r="DD402" s="179">
        <v>0</v>
      </c>
      <c r="DE402" s="179">
        <v>0</v>
      </c>
      <c r="DF402" s="179">
        <v>0</v>
      </c>
      <c r="DG402" s="179">
        <v>0</v>
      </c>
      <c r="DH402" s="179">
        <v>0</v>
      </c>
      <c r="DI402" s="179">
        <v>0</v>
      </c>
      <c r="DJ402" s="179">
        <v>0</v>
      </c>
      <c r="DK402" s="179">
        <v>0</v>
      </c>
      <c r="DL402" s="179">
        <v>0</v>
      </c>
      <c r="DM402" s="179">
        <v>0</v>
      </c>
      <c r="DN402" s="179">
        <v>0</v>
      </c>
      <c r="DO402" s="179">
        <v>0</v>
      </c>
      <c r="DP402" s="179">
        <v>0</v>
      </c>
      <c r="DQ402" s="179">
        <v>0</v>
      </c>
      <c r="DR402" s="179">
        <v>0</v>
      </c>
      <c r="DS402" s="179">
        <v>0</v>
      </c>
      <c r="DT402" s="179">
        <v>0</v>
      </c>
      <c r="DU402" s="179">
        <v>0</v>
      </c>
      <c r="DV402" s="179">
        <v>0</v>
      </c>
      <c r="DW402" s="179">
        <v>0</v>
      </c>
      <c r="DX402" s="179">
        <v>0</v>
      </c>
      <c r="DY402" s="179">
        <v>0</v>
      </c>
      <c r="DZ402" s="179">
        <v>0</v>
      </c>
      <c r="EA402" s="179">
        <v>0</v>
      </c>
      <c r="EB402" s="179">
        <v>0</v>
      </c>
      <c r="EC402" s="179">
        <v>0</v>
      </c>
      <c r="ED402" s="179">
        <v>0</v>
      </c>
      <c r="EE402" s="179">
        <v>0</v>
      </c>
      <c r="EF402" s="179">
        <v>0</v>
      </c>
      <c r="EG402" s="179">
        <v>0</v>
      </c>
      <c r="EH402" s="179">
        <v>0</v>
      </c>
      <c r="EI402" s="179">
        <v>0</v>
      </c>
      <c r="EJ402" s="179">
        <v>0</v>
      </c>
      <c r="EK402" s="179">
        <v>0</v>
      </c>
      <c r="EL402" s="179">
        <v>0</v>
      </c>
      <c r="EM402" s="179">
        <v>0</v>
      </c>
      <c r="EN402" s="179">
        <v>0</v>
      </c>
      <c r="EO402" s="179">
        <v>0</v>
      </c>
      <c r="EP402" s="179">
        <v>0</v>
      </c>
      <c r="EQ402" s="179">
        <v>0</v>
      </c>
      <c r="ER402" s="179">
        <v>0</v>
      </c>
      <c r="ES402" s="179">
        <v>0</v>
      </c>
      <c r="ET402" s="179">
        <v>0</v>
      </c>
      <c r="EU402" s="179">
        <v>0</v>
      </c>
      <c r="EV402" s="179">
        <v>0</v>
      </c>
      <c r="EW402" s="179">
        <v>0</v>
      </c>
      <c r="EX402" s="179">
        <v>0</v>
      </c>
      <c r="EY402" s="179">
        <v>0</v>
      </c>
      <c r="EZ402" s="179">
        <v>0</v>
      </c>
      <c r="FA402" s="179">
        <v>0</v>
      </c>
      <c r="FB402" s="179">
        <v>0</v>
      </c>
      <c r="FC402" s="179">
        <v>0</v>
      </c>
      <c r="FD402" s="179">
        <v>0</v>
      </c>
      <c r="FE402" s="179">
        <v>0</v>
      </c>
      <c r="FF402" s="179">
        <v>0</v>
      </c>
      <c r="FG402" s="179">
        <v>0</v>
      </c>
      <c r="FH402" s="179">
        <v>0</v>
      </c>
      <c r="FI402" s="179">
        <v>0</v>
      </c>
      <c r="FJ402" s="179">
        <v>0</v>
      </c>
      <c r="FK402" s="179">
        <v>0</v>
      </c>
      <c r="FL402" s="179">
        <v>0</v>
      </c>
      <c r="FM402" s="179">
        <v>0</v>
      </c>
      <c r="FN402" s="179">
        <v>0</v>
      </c>
      <c r="FO402" s="179">
        <v>0</v>
      </c>
      <c r="FP402" s="179">
        <v>0</v>
      </c>
      <c r="FQ402" s="179">
        <v>0</v>
      </c>
      <c r="FR402" s="179">
        <v>0</v>
      </c>
      <c r="FS402" s="179">
        <v>0</v>
      </c>
      <c r="FT402" s="179">
        <v>0</v>
      </c>
      <c r="FU402" s="179">
        <v>0</v>
      </c>
      <c r="FV402" s="179">
        <v>0</v>
      </c>
      <c r="FW402" s="179">
        <v>0</v>
      </c>
      <c r="FX402" s="179">
        <v>0</v>
      </c>
      <c r="FY402" s="179">
        <v>0</v>
      </c>
      <c r="FZ402" s="179">
        <v>0</v>
      </c>
      <c r="GA402" s="179">
        <v>0</v>
      </c>
    </row>
    <row r="403" spans="2:183">
      <c r="B403" s="96" t="s">
        <v>289</v>
      </c>
      <c r="C403" s="166" t="s">
        <v>43</v>
      </c>
      <c r="D403" s="175">
        <v>0</v>
      </c>
      <c r="E403" s="176">
        <v>0</v>
      </c>
      <c r="F403" s="176">
        <v>0</v>
      </c>
      <c r="G403" s="176">
        <v>0</v>
      </c>
      <c r="H403" s="176">
        <v>0</v>
      </c>
      <c r="I403" s="176">
        <v>0</v>
      </c>
      <c r="J403" s="176">
        <v>0</v>
      </c>
      <c r="K403" s="176">
        <v>0</v>
      </c>
      <c r="L403" s="176">
        <v>0</v>
      </c>
      <c r="M403" s="176">
        <v>0</v>
      </c>
      <c r="N403" s="176">
        <v>0</v>
      </c>
      <c r="O403" s="176">
        <v>0</v>
      </c>
      <c r="P403" s="176">
        <v>0</v>
      </c>
      <c r="Q403" s="176">
        <v>0</v>
      </c>
      <c r="R403" s="176">
        <v>0</v>
      </c>
      <c r="S403" s="176">
        <v>0</v>
      </c>
      <c r="T403" s="176">
        <v>0</v>
      </c>
      <c r="U403" s="176">
        <v>0</v>
      </c>
      <c r="V403" s="176">
        <v>0</v>
      </c>
      <c r="W403" s="176">
        <v>0</v>
      </c>
      <c r="X403" s="176">
        <v>0</v>
      </c>
      <c r="Y403" s="176">
        <v>0</v>
      </c>
      <c r="Z403" s="176">
        <v>0</v>
      </c>
      <c r="AA403" s="176">
        <v>0</v>
      </c>
      <c r="AB403" s="176">
        <v>0</v>
      </c>
      <c r="AC403" s="176">
        <v>0</v>
      </c>
      <c r="AD403" s="176">
        <v>0</v>
      </c>
      <c r="AE403" s="176">
        <v>0</v>
      </c>
      <c r="AF403" s="176">
        <v>0</v>
      </c>
      <c r="AG403" s="176">
        <v>0</v>
      </c>
      <c r="AH403" s="176">
        <v>0</v>
      </c>
      <c r="AI403" s="176">
        <v>0</v>
      </c>
      <c r="AJ403" s="176">
        <v>0</v>
      </c>
      <c r="AK403" s="176">
        <v>0</v>
      </c>
      <c r="AL403" s="176">
        <v>0</v>
      </c>
      <c r="AM403" s="176">
        <v>0</v>
      </c>
      <c r="AN403" s="176">
        <v>0</v>
      </c>
      <c r="AO403" s="176">
        <v>0</v>
      </c>
      <c r="AP403" s="176">
        <v>0</v>
      </c>
      <c r="AQ403" s="176">
        <v>0</v>
      </c>
      <c r="AR403" s="176">
        <v>0</v>
      </c>
      <c r="AS403" s="176">
        <v>0</v>
      </c>
      <c r="AT403" s="176">
        <v>0</v>
      </c>
      <c r="AU403" s="176">
        <v>0</v>
      </c>
      <c r="AV403" s="176">
        <v>0</v>
      </c>
      <c r="AW403" s="176">
        <v>0</v>
      </c>
      <c r="AX403" s="176">
        <v>0</v>
      </c>
      <c r="AY403" s="176">
        <v>0</v>
      </c>
      <c r="AZ403" s="176">
        <v>0</v>
      </c>
      <c r="BA403" s="176">
        <v>0</v>
      </c>
      <c r="BB403" s="176">
        <v>0</v>
      </c>
      <c r="BC403" s="176">
        <v>0</v>
      </c>
      <c r="BD403" s="176">
        <v>0</v>
      </c>
      <c r="BE403" s="176">
        <v>0</v>
      </c>
      <c r="BF403" s="176">
        <v>0</v>
      </c>
      <c r="BG403" s="176">
        <v>0</v>
      </c>
      <c r="BH403" s="176">
        <v>0</v>
      </c>
      <c r="BI403" s="176">
        <v>0</v>
      </c>
      <c r="BJ403" s="176">
        <v>0</v>
      </c>
      <c r="BK403" s="176">
        <v>0</v>
      </c>
      <c r="BL403" s="176">
        <v>0</v>
      </c>
      <c r="BM403" s="176">
        <v>0</v>
      </c>
      <c r="BN403" s="176">
        <v>0</v>
      </c>
      <c r="BO403" s="176">
        <v>0</v>
      </c>
      <c r="BP403" s="176">
        <v>0</v>
      </c>
      <c r="BQ403" s="176">
        <v>0</v>
      </c>
      <c r="BR403" s="176">
        <v>0</v>
      </c>
      <c r="BS403" s="176">
        <v>0</v>
      </c>
      <c r="BT403" s="176">
        <v>0</v>
      </c>
      <c r="BU403" s="176">
        <v>0</v>
      </c>
      <c r="BV403" s="176">
        <v>0</v>
      </c>
      <c r="BW403" s="176">
        <v>0</v>
      </c>
      <c r="BX403" s="176">
        <v>0</v>
      </c>
      <c r="BY403" s="176">
        <v>0</v>
      </c>
      <c r="BZ403" s="176">
        <v>0</v>
      </c>
      <c r="CA403" s="176">
        <v>0</v>
      </c>
      <c r="CB403" s="176">
        <v>0</v>
      </c>
      <c r="CC403" s="176">
        <v>0</v>
      </c>
      <c r="CD403" s="176">
        <v>0</v>
      </c>
      <c r="CE403" s="176">
        <v>0</v>
      </c>
      <c r="CF403" s="176">
        <v>0</v>
      </c>
      <c r="CG403" s="176">
        <v>0</v>
      </c>
      <c r="CH403" s="176">
        <v>0</v>
      </c>
      <c r="CI403" s="176">
        <v>0</v>
      </c>
      <c r="CJ403" s="176">
        <v>0</v>
      </c>
      <c r="CK403" s="176">
        <v>0</v>
      </c>
      <c r="CL403" s="176">
        <v>0</v>
      </c>
      <c r="CM403" s="176">
        <v>0</v>
      </c>
      <c r="CN403" s="176">
        <v>0</v>
      </c>
      <c r="CO403" s="176">
        <v>0</v>
      </c>
      <c r="CP403" s="176">
        <v>0</v>
      </c>
      <c r="CQ403" s="176">
        <v>0</v>
      </c>
      <c r="CR403" s="176">
        <v>0</v>
      </c>
      <c r="CS403" s="176">
        <v>0</v>
      </c>
      <c r="CT403" s="176">
        <v>0</v>
      </c>
      <c r="CU403" s="176">
        <v>0</v>
      </c>
      <c r="CV403" s="176">
        <v>0</v>
      </c>
      <c r="CW403" s="176">
        <v>0</v>
      </c>
      <c r="CX403" s="176">
        <v>0</v>
      </c>
      <c r="CY403" s="176">
        <v>0</v>
      </c>
      <c r="CZ403" s="176">
        <v>0</v>
      </c>
      <c r="DA403" s="176">
        <v>0</v>
      </c>
      <c r="DB403" s="176">
        <v>0</v>
      </c>
      <c r="DC403" s="176">
        <v>0</v>
      </c>
      <c r="DD403" s="176">
        <v>0</v>
      </c>
      <c r="DE403" s="176">
        <v>0</v>
      </c>
      <c r="DF403" s="176">
        <v>0</v>
      </c>
      <c r="DG403" s="176">
        <v>0</v>
      </c>
      <c r="DH403" s="176">
        <v>0</v>
      </c>
      <c r="DI403" s="176">
        <v>0</v>
      </c>
      <c r="DJ403" s="176">
        <v>0</v>
      </c>
      <c r="DK403" s="176">
        <v>0</v>
      </c>
      <c r="DL403" s="176">
        <v>0</v>
      </c>
      <c r="DM403" s="176">
        <v>0</v>
      </c>
      <c r="DN403" s="176">
        <v>0</v>
      </c>
      <c r="DO403" s="176">
        <v>0</v>
      </c>
      <c r="DP403" s="176">
        <v>0</v>
      </c>
      <c r="DQ403" s="176">
        <v>0</v>
      </c>
      <c r="DR403" s="176">
        <v>0</v>
      </c>
      <c r="DS403" s="176">
        <v>0</v>
      </c>
      <c r="DT403" s="176">
        <v>0</v>
      </c>
      <c r="DU403" s="176">
        <v>0</v>
      </c>
      <c r="DV403" s="176">
        <v>0</v>
      </c>
      <c r="DW403" s="176">
        <v>0</v>
      </c>
      <c r="DX403" s="176">
        <v>0</v>
      </c>
      <c r="DY403" s="176">
        <v>0</v>
      </c>
      <c r="DZ403" s="176">
        <v>0</v>
      </c>
      <c r="EA403" s="176">
        <v>0</v>
      </c>
      <c r="EB403" s="176">
        <v>0</v>
      </c>
      <c r="EC403" s="176">
        <v>0</v>
      </c>
      <c r="ED403" s="176">
        <v>0</v>
      </c>
      <c r="EE403" s="176">
        <v>0</v>
      </c>
      <c r="EF403" s="176">
        <v>0</v>
      </c>
      <c r="EG403" s="176">
        <v>0</v>
      </c>
      <c r="EH403" s="176">
        <v>0</v>
      </c>
      <c r="EI403" s="176">
        <v>0</v>
      </c>
      <c r="EJ403" s="176">
        <v>0</v>
      </c>
      <c r="EK403" s="176">
        <v>0</v>
      </c>
      <c r="EL403" s="176">
        <v>0</v>
      </c>
      <c r="EM403" s="176">
        <v>0</v>
      </c>
      <c r="EN403" s="176">
        <v>0</v>
      </c>
      <c r="EO403" s="176">
        <v>0</v>
      </c>
      <c r="EP403" s="176">
        <v>0</v>
      </c>
      <c r="EQ403" s="176">
        <v>0</v>
      </c>
      <c r="ER403" s="176">
        <v>0</v>
      </c>
      <c r="ES403" s="176">
        <v>0</v>
      </c>
      <c r="ET403" s="176">
        <v>0</v>
      </c>
      <c r="EU403" s="176">
        <v>0</v>
      </c>
      <c r="EV403" s="176">
        <v>0</v>
      </c>
      <c r="EW403" s="176">
        <v>0</v>
      </c>
      <c r="EX403" s="176">
        <v>0</v>
      </c>
      <c r="EY403" s="176">
        <v>0</v>
      </c>
      <c r="EZ403" s="176">
        <v>0</v>
      </c>
      <c r="FA403" s="176">
        <v>0</v>
      </c>
      <c r="FB403" s="176">
        <v>0</v>
      </c>
      <c r="FC403" s="176">
        <v>0</v>
      </c>
      <c r="FD403" s="176">
        <v>0</v>
      </c>
      <c r="FE403" s="176">
        <v>0</v>
      </c>
      <c r="FF403" s="176">
        <v>0</v>
      </c>
      <c r="FG403" s="176">
        <v>0</v>
      </c>
      <c r="FH403" s="176">
        <v>0</v>
      </c>
      <c r="FI403" s="176">
        <v>0</v>
      </c>
      <c r="FJ403" s="176">
        <v>0</v>
      </c>
      <c r="FK403" s="176">
        <v>0</v>
      </c>
      <c r="FL403" s="176">
        <v>0</v>
      </c>
      <c r="FM403" s="176">
        <v>0</v>
      </c>
      <c r="FN403" s="176">
        <v>0</v>
      </c>
      <c r="FO403" s="176">
        <v>0</v>
      </c>
      <c r="FP403" s="176">
        <v>0</v>
      </c>
      <c r="FQ403" s="176">
        <v>0</v>
      </c>
      <c r="FR403" s="176">
        <v>0</v>
      </c>
      <c r="FS403" s="176">
        <v>0</v>
      </c>
      <c r="FT403" s="176">
        <v>0</v>
      </c>
      <c r="FU403" s="176">
        <v>0</v>
      </c>
      <c r="FV403" s="176">
        <v>0</v>
      </c>
      <c r="FW403" s="176">
        <v>0</v>
      </c>
      <c r="FX403" s="176">
        <v>0</v>
      </c>
      <c r="FY403" s="176">
        <v>0</v>
      </c>
      <c r="FZ403" s="176">
        <v>0</v>
      </c>
      <c r="GA403" s="176">
        <v>0</v>
      </c>
    </row>
    <row r="404" spans="2:183">
      <c r="B404" s="96" t="s">
        <v>289</v>
      </c>
      <c r="C404" s="166" t="s">
        <v>44</v>
      </c>
      <c r="D404" s="178">
        <v>0</v>
      </c>
      <c r="E404" s="179">
        <v>0</v>
      </c>
      <c r="F404" s="179">
        <v>0</v>
      </c>
      <c r="G404" s="179">
        <v>0</v>
      </c>
      <c r="H404" s="179">
        <v>0</v>
      </c>
      <c r="I404" s="179">
        <v>0</v>
      </c>
      <c r="J404" s="179">
        <v>0</v>
      </c>
      <c r="K404" s="179">
        <v>0</v>
      </c>
      <c r="L404" s="179">
        <v>0</v>
      </c>
      <c r="M404" s="179">
        <v>0</v>
      </c>
      <c r="N404" s="179">
        <v>0</v>
      </c>
      <c r="O404" s="179">
        <v>0</v>
      </c>
      <c r="P404" s="179">
        <v>0</v>
      </c>
      <c r="Q404" s="179">
        <v>0</v>
      </c>
      <c r="R404" s="179">
        <v>0</v>
      </c>
      <c r="S404" s="179">
        <v>0</v>
      </c>
      <c r="T404" s="179">
        <v>0</v>
      </c>
      <c r="U404" s="179">
        <v>0</v>
      </c>
      <c r="V404" s="179">
        <v>0</v>
      </c>
      <c r="W404" s="179">
        <v>0</v>
      </c>
      <c r="X404" s="179">
        <v>0</v>
      </c>
      <c r="Y404" s="179">
        <v>0</v>
      </c>
      <c r="Z404" s="179">
        <v>0</v>
      </c>
      <c r="AA404" s="179">
        <v>0</v>
      </c>
      <c r="AB404" s="179">
        <v>0</v>
      </c>
      <c r="AC404" s="179">
        <v>0</v>
      </c>
      <c r="AD404" s="179">
        <v>0</v>
      </c>
      <c r="AE404" s="179">
        <v>0</v>
      </c>
      <c r="AF404" s="179">
        <v>0</v>
      </c>
      <c r="AG404" s="179">
        <v>0</v>
      </c>
      <c r="AH404" s="179">
        <v>0</v>
      </c>
      <c r="AI404" s="179">
        <v>0</v>
      </c>
      <c r="AJ404" s="179">
        <v>0</v>
      </c>
      <c r="AK404" s="179">
        <v>0</v>
      </c>
      <c r="AL404" s="179">
        <v>0</v>
      </c>
      <c r="AM404" s="179">
        <v>0</v>
      </c>
      <c r="AN404" s="179">
        <v>0</v>
      </c>
      <c r="AO404" s="179">
        <v>0</v>
      </c>
      <c r="AP404" s="179">
        <v>0</v>
      </c>
      <c r="AQ404" s="179">
        <v>0</v>
      </c>
      <c r="AR404" s="179">
        <v>0</v>
      </c>
      <c r="AS404" s="179">
        <v>0</v>
      </c>
      <c r="AT404" s="179">
        <v>0</v>
      </c>
      <c r="AU404" s="179">
        <v>0</v>
      </c>
      <c r="AV404" s="179">
        <v>0</v>
      </c>
      <c r="AW404" s="179">
        <v>0</v>
      </c>
      <c r="AX404" s="179">
        <v>0</v>
      </c>
      <c r="AY404" s="179">
        <v>0</v>
      </c>
      <c r="AZ404" s="179">
        <v>0</v>
      </c>
      <c r="BA404" s="179">
        <v>0</v>
      </c>
      <c r="BB404" s="179">
        <v>0</v>
      </c>
      <c r="BC404" s="179">
        <v>0</v>
      </c>
      <c r="BD404" s="179">
        <v>0</v>
      </c>
      <c r="BE404" s="179">
        <v>0</v>
      </c>
      <c r="BF404" s="179">
        <v>0</v>
      </c>
      <c r="BG404" s="179">
        <v>0</v>
      </c>
      <c r="BH404" s="179">
        <v>0</v>
      </c>
      <c r="BI404" s="179">
        <v>0</v>
      </c>
      <c r="BJ404" s="179">
        <v>0</v>
      </c>
      <c r="BK404" s="179">
        <v>0</v>
      </c>
      <c r="BL404" s="179">
        <v>0</v>
      </c>
      <c r="BM404" s="179">
        <v>0</v>
      </c>
      <c r="BN404" s="179">
        <v>0</v>
      </c>
      <c r="BO404" s="179">
        <v>0</v>
      </c>
      <c r="BP404" s="179">
        <v>0</v>
      </c>
      <c r="BQ404" s="179">
        <v>0</v>
      </c>
      <c r="BR404" s="179">
        <v>0</v>
      </c>
      <c r="BS404" s="179">
        <v>0</v>
      </c>
      <c r="BT404" s="179">
        <v>0</v>
      </c>
      <c r="BU404" s="179">
        <v>0</v>
      </c>
      <c r="BV404" s="179">
        <v>0</v>
      </c>
      <c r="BW404" s="179">
        <v>0</v>
      </c>
      <c r="BX404" s="179">
        <v>0</v>
      </c>
      <c r="BY404" s="179">
        <v>0</v>
      </c>
      <c r="BZ404" s="179">
        <v>0</v>
      </c>
      <c r="CA404" s="179">
        <v>0</v>
      </c>
      <c r="CB404" s="179">
        <v>0</v>
      </c>
      <c r="CC404" s="179">
        <v>0</v>
      </c>
      <c r="CD404" s="179">
        <v>0</v>
      </c>
      <c r="CE404" s="179">
        <v>0</v>
      </c>
      <c r="CF404" s="179">
        <v>0</v>
      </c>
      <c r="CG404" s="179">
        <v>0</v>
      </c>
      <c r="CH404" s="179">
        <v>0</v>
      </c>
      <c r="CI404" s="179">
        <v>0</v>
      </c>
      <c r="CJ404" s="179">
        <v>0</v>
      </c>
      <c r="CK404" s="179">
        <v>0</v>
      </c>
      <c r="CL404" s="179">
        <v>0</v>
      </c>
      <c r="CM404" s="179">
        <v>0</v>
      </c>
      <c r="CN404" s="179">
        <v>0</v>
      </c>
      <c r="CO404" s="179">
        <v>0</v>
      </c>
      <c r="CP404" s="179">
        <v>0</v>
      </c>
      <c r="CQ404" s="179">
        <v>0</v>
      </c>
      <c r="CR404" s="179">
        <v>0</v>
      </c>
      <c r="CS404" s="179">
        <v>0</v>
      </c>
      <c r="CT404" s="179">
        <v>0</v>
      </c>
      <c r="CU404" s="179">
        <v>0</v>
      </c>
      <c r="CV404" s="179">
        <v>0</v>
      </c>
      <c r="CW404" s="179">
        <v>0</v>
      </c>
      <c r="CX404" s="179">
        <v>0</v>
      </c>
      <c r="CY404" s="179">
        <v>0</v>
      </c>
      <c r="CZ404" s="179">
        <v>0</v>
      </c>
      <c r="DA404" s="179">
        <v>0</v>
      </c>
      <c r="DB404" s="179">
        <v>0</v>
      </c>
      <c r="DC404" s="179">
        <v>0</v>
      </c>
      <c r="DD404" s="179">
        <v>0</v>
      </c>
      <c r="DE404" s="179">
        <v>0</v>
      </c>
      <c r="DF404" s="179">
        <v>0</v>
      </c>
      <c r="DG404" s="179">
        <v>0</v>
      </c>
      <c r="DH404" s="179">
        <v>0</v>
      </c>
      <c r="DI404" s="179">
        <v>0</v>
      </c>
      <c r="DJ404" s="179">
        <v>0</v>
      </c>
      <c r="DK404" s="179">
        <v>0</v>
      </c>
      <c r="DL404" s="179">
        <v>0</v>
      </c>
      <c r="DM404" s="179">
        <v>0</v>
      </c>
      <c r="DN404" s="179">
        <v>0</v>
      </c>
      <c r="DO404" s="179">
        <v>0</v>
      </c>
      <c r="DP404" s="179">
        <v>0</v>
      </c>
      <c r="DQ404" s="179">
        <v>0</v>
      </c>
      <c r="DR404" s="179">
        <v>0</v>
      </c>
      <c r="DS404" s="179">
        <v>0</v>
      </c>
      <c r="DT404" s="179">
        <v>0</v>
      </c>
      <c r="DU404" s="179">
        <v>0</v>
      </c>
      <c r="DV404" s="179">
        <v>0</v>
      </c>
      <c r="DW404" s="179">
        <v>0</v>
      </c>
      <c r="DX404" s="179">
        <v>0</v>
      </c>
      <c r="DY404" s="179">
        <v>0</v>
      </c>
      <c r="DZ404" s="179">
        <v>0</v>
      </c>
      <c r="EA404" s="179">
        <v>0</v>
      </c>
      <c r="EB404" s="179">
        <v>0</v>
      </c>
      <c r="EC404" s="179">
        <v>0</v>
      </c>
      <c r="ED404" s="179">
        <v>0</v>
      </c>
      <c r="EE404" s="179">
        <v>0</v>
      </c>
      <c r="EF404" s="179">
        <v>0</v>
      </c>
      <c r="EG404" s="179">
        <v>0</v>
      </c>
      <c r="EH404" s="179">
        <v>0</v>
      </c>
      <c r="EI404" s="179">
        <v>0</v>
      </c>
      <c r="EJ404" s="179">
        <v>0</v>
      </c>
      <c r="EK404" s="179">
        <v>0</v>
      </c>
      <c r="EL404" s="179">
        <v>0</v>
      </c>
      <c r="EM404" s="179">
        <v>0</v>
      </c>
      <c r="EN404" s="179">
        <v>0</v>
      </c>
      <c r="EO404" s="179">
        <v>0</v>
      </c>
      <c r="EP404" s="179">
        <v>0</v>
      </c>
      <c r="EQ404" s="179">
        <v>0</v>
      </c>
      <c r="ER404" s="179">
        <v>0</v>
      </c>
      <c r="ES404" s="179">
        <v>0</v>
      </c>
      <c r="ET404" s="179">
        <v>0</v>
      </c>
      <c r="EU404" s="179">
        <v>0</v>
      </c>
      <c r="EV404" s="179">
        <v>0</v>
      </c>
      <c r="EW404" s="179">
        <v>0</v>
      </c>
      <c r="EX404" s="179">
        <v>0</v>
      </c>
      <c r="EY404" s="179">
        <v>0</v>
      </c>
      <c r="EZ404" s="179">
        <v>0</v>
      </c>
      <c r="FA404" s="179">
        <v>0</v>
      </c>
      <c r="FB404" s="179">
        <v>0</v>
      </c>
      <c r="FC404" s="179">
        <v>0</v>
      </c>
      <c r="FD404" s="179">
        <v>0</v>
      </c>
      <c r="FE404" s="179">
        <v>0</v>
      </c>
      <c r="FF404" s="179">
        <v>0</v>
      </c>
      <c r="FG404" s="179">
        <v>0</v>
      </c>
      <c r="FH404" s="179">
        <v>0</v>
      </c>
      <c r="FI404" s="179">
        <v>0</v>
      </c>
      <c r="FJ404" s="179">
        <v>0</v>
      </c>
      <c r="FK404" s="179">
        <v>0</v>
      </c>
      <c r="FL404" s="179">
        <v>0</v>
      </c>
      <c r="FM404" s="179">
        <v>0</v>
      </c>
      <c r="FN404" s="179">
        <v>0</v>
      </c>
      <c r="FO404" s="179">
        <v>0</v>
      </c>
      <c r="FP404" s="179">
        <v>0</v>
      </c>
      <c r="FQ404" s="179">
        <v>0</v>
      </c>
      <c r="FR404" s="179">
        <v>0</v>
      </c>
      <c r="FS404" s="179">
        <v>0</v>
      </c>
      <c r="FT404" s="179">
        <v>0</v>
      </c>
      <c r="FU404" s="179">
        <v>0</v>
      </c>
      <c r="FV404" s="179">
        <v>0</v>
      </c>
      <c r="FW404" s="179">
        <v>0</v>
      </c>
      <c r="FX404" s="179">
        <v>0</v>
      </c>
      <c r="FY404" s="179">
        <v>0</v>
      </c>
      <c r="FZ404" s="179">
        <v>0</v>
      </c>
      <c r="GA404" s="179">
        <v>0</v>
      </c>
    </row>
    <row r="405" spans="2:183">
      <c r="B405" s="171" t="s">
        <v>289</v>
      </c>
      <c r="C405" s="172" t="s">
        <v>45</v>
      </c>
      <c r="D405" s="92">
        <v>0</v>
      </c>
      <c r="E405" s="93">
        <v>0</v>
      </c>
      <c r="F405" s="93">
        <v>0</v>
      </c>
      <c r="G405" s="93">
        <v>0</v>
      </c>
      <c r="H405" s="93">
        <v>0</v>
      </c>
      <c r="I405" s="93">
        <v>0</v>
      </c>
      <c r="J405" s="93">
        <v>0</v>
      </c>
      <c r="K405" s="93">
        <v>0</v>
      </c>
      <c r="L405" s="93">
        <v>0</v>
      </c>
      <c r="M405" s="93">
        <v>0</v>
      </c>
      <c r="N405" s="93">
        <v>0</v>
      </c>
      <c r="O405" s="93">
        <v>0</v>
      </c>
      <c r="P405" s="93">
        <v>0</v>
      </c>
      <c r="Q405" s="93">
        <v>0</v>
      </c>
      <c r="R405" s="93">
        <v>0</v>
      </c>
      <c r="S405" s="93">
        <v>0</v>
      </c>
      <c r="T405" s="93">
        <v>0</v>
      </c>
      <c r="U405" s="93">
        <v>0</v>
      </c>
      <c r="V405" s="93">
        <v>0</v>
      </c>
      <c r="W405" s="93">
        <v>0</v>
      </c>
      <c r="X405" s="93">
        <v>0</v>
      </c>
      <c r="Y405" s="93">
        <v>0</v>
      </c>
      <c r="Z405" s="93">
        <v>0</v>
      </c>
      <c r="AA405" s="93">
        <v>0</v>
      </c>
      <c r="AB405" s="93">
        <v>0</v>
      </c>
      <c r="AC405" s="93">
        <v>0</v>
      </c>
      <c r="AD405" s="93">
        <v>0</v>
      </c>
      <c r="AE405" s="93">
        <v>0</v>
      </c>
      <c r="AF405" s="93">
        <v>0</v>
      </c>
      <c r="AG405" s="93">
        <v>0</v>
      </c>
      <c r="AH405" s="93">
        <v>0</v>
      </c>
      <c r="AI405" s="93">
        <v>0</v>
      </c>
      <c r="AJ405" s="93">
        <v>0</v>
      </c>
      <c r="AK405" s="93">
        <v>0</v>
      </c>
      <c r="AL405" s="93">
        <v>0</v>
      </c>
      <c r="AM405" s="93">
        <v>0</v>
      </c>
      <c r="AN405" s="93">
        <v>0</v>
      </c>
      <c r="AO405" s="93">
        <v>0</v>
      </c>
      <c r="AP405" s="93">
        <v>0</v>
      </c>
      <c r="AQ405" s="93">
        <v>0</v>
      </c>
      <c r="AR405" s="93">
        <v>0</v>
      </c>
      <c r="AS405" s="93">
        <v>0</v>
      </c>
      <c r="AT405" s="93">
        <v>0</v>
      </c>
      <c r="AU405" s="93">
        <v>0</v>
      </c>
      <c r="AV405" s="93">
        <v>0</v>
      </c>
      <c r="AW405" s="93">
        <v>0</v>
      </c>
      <c r="AX405" s="93">
        <v>0</v>
      </c>
      <c r="AY405" s="93">
        <v>0</v>
      </c>
      <c r="AZ405" s="93">
        <v>0</v>
      </c>
      <c r="BA405" s="93">
        <v>0</v>
      </c>
      <c r="BB405" s="93">
        <v>0</v>
      </c>
      <c r="BC405" s="93">
        <v>0</v>
      </c>
      <c r="BD405" s="93">
        <v>0</v>
      </c>
      <c r="BE405" s="93">
        <v>0</v>
      </c>
      <c r="BF405" s="93">
        <v>0</v>
      </c>
      <c r="BG405" s="93">
        <v>0</v>
      </c>
      <c r="BH405" s="93">
        <v>0</v>
      </c>
      <c r="BI405" s="93">
        <v>0</v>
      </c>
      <c r="BJ405" s="93">
        <v>0</v>
      </c>
      <c r="BK405" s="93">
        <v>0</v>
      </c>
      <c r="BL405" s="93">
        <v>0</v>
      </c>
      <c r="BM405" s="93">
        <v>0</v>
      </c>
      <c r="BN405" s="93">
        <v>0</v>
      </c>
      <c r="BO405" s="93">
        <v>0</v>
      </c>
      <c r="BP405" s="93">
        <v>0</v>
      </c>
      <c r="BQ405" s="93">
        <v>0</v>
      </c>
      <c r="BR405" s="93">
        <v>0</v>
      </c>
      <c r="BS405" s="93">
        <v>0</v>
      </c>
      <c r="BT405" s="93">
        <v>0</v>
      </c>
      <c r="BU405" s="93">
        <v>0</v>
      </c>
      <c r="BV405" s="93">
        <v>0</v>
      </c>
      <c r="BW405" s="93">
        <v>0</v>
      </c>
      <c r="BX405" s="93">
        <v>0</v>
      </c>
      <c r="BY405" s="93">
        <v>0</v>
      </c>
      <c r="BZ405" s="93">
        <v>0</v>
      </c>
      <c r="CA405" s="93">
        <v>0</v>
      </c>
      <c r="CB405" s="93">
        <v>0</v>
      </c>
      <c r="CC405" s="93">
        <v>0</v>
      </c>
      <c r="CD405" s="93">
        <v>0</v>
      </c>
      <c r="CE405" s="93">
        <v>0</v>
      </c>
      <c r="CF405" s="93">
        <v>0</v>
      </c>
      <c r="CG405" s="93">
        <v>0</v>
      </c>
      <c r="CH405" s="93">
        <v>0</v>
      </c>
      <c r="CI405" s="93">
        <v>0</v>
      </c>
      <c r="CJ405" s="93">
        <v>0</v>
      </c>
      <c r="CK405" s="93">
        <v>0</v>
      </c>
      <c r="CL405" s="93">
        <v>0</v>
      </c>
      <c r="CM405" s="93">
        <v>0</v>
      </c>
      <c r="CN405" s="93">
        <v>0</v>
      </c>
      <c r="CO405" s="93">
        <v>0</v>
      </c>
      <c r="CP405" s="93">
        <v>0</v>
      </c>
      <c r="CQ405" s="93">
        <v>0</v>
      </c>
      <c r="CR405" s="93">
        <v>0</v>
      </c>
      <c r="CS405" s="93">
        <v>0</v>
      </c>
      <c r="CT405" s="93">
        <v>0</v>
      </c>
      <c r="CU405" s="93">
        <v>0</v>
      </c>
      <c r="CV405" s="93">
        <v>0</v>
      </c>
      <c r="CW405" s="93">
        <v>0</v>
      </c>
      <c r="CX405" s="93">
        <v>0</v>
      </c>
      <c r="CY405" s="93">
        <v>0</v>
      </c>
      <c r="CZ405" s="93">
        <v>0</v>
      </c>
      <c r="DA405" s="93">
        <v>0</v>
      </c>
      <c r="DB405" s="93">
        <v>0</v>
      </c>
      <c r="DC405" s="93">
        <v>0</v>
      </c>
      <c r="DD405" s="93">
        <v>0</v>
      </c>
      <c r="DE405" s="93">
        <v>0</v>
      </c>
      <c r="DF405" s="93">
        <v>0</v>
      </c>
      <c r="DG405" s="93">
        <v>0</v>
      </c>
      <c r="DH405" s="93">
        <v>0</v>
      </c>
      <c r="DI405" s="93">
        <v>0</v>
      </c>
      <c r="DJ405" s="93">
        <v>0</v>
      </c>
      <c r="DK405" s="93">
        <v>0</v>
      </c>
      <c r="DL405" s="93">
        <v>0</v>
      </c>
      <c r="DM405" s="93">
        <v>0</v>
      </c>
      <c r="DN405" s="93">
        <v>0</v>
      </c>
      <c r="DO405" s="93">
        <v>0</v>
      </c>
      <c r="DP405" s="93">
        <v>0</v>
      </c>
      <c r="DQ405" s="93">
        <v>0</v>
      </c>
      <c r="DR405" s="93">
        <v>0</v>
      </c>
      <c r="DS405" s="93">
        <v>0</v>
      </c>
      <c r="DT405" s="93">
        <v>0</v>
      </c>
      <c r="DU405" s="93">
        <v>0</v>
      </c>
      <c r="DV405" s="93">
        <v>0</v>
      </c>
      <c r="DW405" s="93">
        <v>0</v>
      </c>
      <c r="DX405" s="93">
        <v>0</v>
      </c>
      <c r="DY405" s="93">
        <v>0</v>
      </c>
      <c r="DZ405" s="93">
        <v>0</v>
      </c>
      <c r="EA405" s="93">
        <v>0</v>
      </c>
      <c r="EB405" s="93">
        <v>0</v>
      </c>
      <c r="EC405" s="93">
        <v>0</v>
      </c>
      <c r="ED405" s="93">
        <v>0</v>
      </c>
      <c r="EE405" s="93">
        <v>0</v>
      </c>
      <c r="EF405" s="93">
        <v>0</v>
      </c>
      <c r="EG405" s="93">
        <v>0</v>
      </c>
      <c r="EH405" s="93">
        <v>0</v>
      </c>
      <c r="EI405" s="93">
        <v>0</v>
      </c>
      <c r="EJ405" s="93">
        <v>0</v>
      </c>
      <c r="EK405" s="93">
        <v>0</v>
      </c>
      <c r="EL405" s="93">
        <v>0</v>
      </c>
      <c r="EM405" s="93">
        <v>0</v>
      </c>
      <c r="EN405" s="93">
        <v>0</v>
      </c>
      <c r="EO405" s="93">
        <v>0</v>
      </c>
      <c r="EP405" s="93">
        <v>0</v>
      </c>
      <c r="EQ405" s="93">
        <v>0</v>
      </c>
      <c r="ER405" s="93">
        <v>0</v>
      </c>
      <c r="ES405" s="93">
        <v>0</v>
      </c>
      <c r="ET405" s="93">
        <v>0</v>
      </c>
      <c r="EU405" s="93">
        <v>0</v>
      </c>
      <c r="EV405" s="93">
        <v>0</v>
      </c>
      <c r="EW405" s="93">
        <v>0</v>
      </c>
      <c r="EX405" s="93">
        <v>0</v>
      </c>
      <c r="EY405" s="93">
        <v>0</v>
      </c>
      <c r="EZ405" s="93">
        <v>0</v>
      </c>
      <c r="FA405" s="93">
        <v>0</v>
      </c>
      <c r="FB405" s="93">
        <v>0</v>
      </c>
      <c r="FC405" s="93">
        <v>0</v>
      </c>
      <c r="FD405" s="93">
        <v>0</v>
      </c>
      <c r="FE405" s="93">
        <v>0</v>
      </c>
      <c r="FF405" s="93">
        <v>0</v>
      </c>
      <c r="FG405" s="93">
        <v>0</v>
      </c>
      <c r="FH405" s="93">
        <v>0</v>
      </c>
      <c r="FI405" s="93">
        <v>0</v>
      </c>
      <c r="FJ405" s="93">
        <v>0</v>
      </c>
      <c r="FK405" s="93">
        <v>0</v>
      </c>
      <c r="FL405" s="93">
        <v>0</v>
      </c>
      <c r="FM405" s="93">
        <v>0</v>
      </c>
      <c r="FN405" s="93">
        <v>0</v>
      </c>
      <c r="FO405" s="93">
        <v>0</v>
      </c>
      <c r="FP405" s="93">
        <v>0</v>
      </c>
      <c r="FQ405" s="93">
        <v>0</v>
      </c>
      <c r="FR405" s="93">
        <v>0</v>
      </c>
      <c r="FS405" s="93">
        <v>0</v>
      </c>
      <c r="FT405" s="93">
        <v>0</v>
      </c>
      <c r="FU405" s="93">
        <v>0</v>
      </c>
      <c r="FV405" s="93">
        <v>0</v>
      </c>
      <c r="FW405" s="93">
        <v>0</v>
      </c>
      <c r="FX405" s="93">
        <v>0</v>
      </c>
      <c r="FY405" s="93">
        <v>0</v>
      </c>
      <c r="FZ405" s="93">
        <v>0</v>
      </c>
      <c r="GA405" s="93">
        <v>0</v>
      </c>
    </row>
    <row r="406" spans="2:183">
      <c r="B406" s="96" t="s">
        <v>289</v>
      </c>
      <c r="C406" s="166" t="s">
        <v>46</v>
      </c>
      <c r="D406" s="96">
        <v>0</v>
      </c>
      <c r="E406" s="17">
        <v>0</v>
      </c>
      <c r="F406" s="17">
        <v>0</v>
      </c>
      <c r="G406" s="17">
        <v>0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17">
        <v>0</v>
      </c>
      <c r="W406" s="17">
        <v>0</v>
      </c>
      <c r="X406" s="17">
        <v>0</v>
      </c>
      <c r="Y406" s="17">
        <v>0</v>
      </c>
      <c r="Z406" s="17">
        <v>0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  <c r="AJ406" s="17">
        <v>0</v>
      </c>
      <c r="AK406" s="17">
        <v>0</v>
      </c>
      <c r="AL406" s="17">
        <v>0</v>
      </c>
      <c r="AM406" s="17">
        <v>0</v>
      </c>
      <c r="AN406" s="17">
        <v>0</v>
      </c>
      <c r="AO406" s="17">
        <v>0</v>
      </c>
      <c r="AP406" s="17">
        <v>0</v>
      </c>
      <c r="AQ406" s="17">
        <v>0</v>
      </c>
      <c r="AR406" s="17">
        <v>0</v>
      </c>
      <c r="AS406" s="17">
        <v>0</v>
      </c>
      <c r="AT406" s="17">
        <v>0</v>
      </c>
      <c r="AU406" s="17">
        <v>0</v>
      </c>
      <c r="AV406" s="17">
        <v>0</v>
      </c>
      <c r="AW406" s="17">
        <v>0</v>
      </c>
      <c r="AX406" s="17">
        <v>0</v>
      </c>
      <c r="AY406" s="17">
        <v>0</v>
      </c>
      <c r="AZ406" s="17">
        <v>0</v>
      </c>
      <c r="BA406" s="17">
        <v>0</v>
      </c>
      <c r="BB406" s="17">
        <v>0</v>
      </c>
      <c r="BC406" s="17">
        <v>0</v>
      </c>
      <c r="BD406" s="17">
        <v>0</v>
      </c>
      <c r="BE406" s="17">
        <v>0</v>
      </c>
      <c r="BF406" s="17">
        <v>0</v>
      </c>
      <c r="BG406" s="17">
        <v>0</v>
      </c>
      <c r="BH406" s="17">
        <v>0</v>
      </c>
      <c r="BI406" s="17">
        <v>0</v>
      </c>
      <c r="BJ406" s="17">
        <v>0</v>
      </c>
      <c r="BK406" s="17">
        <v>0</v>
      </c>
      <c r="BL406" s="17">
        <v>0</v>
      </c>
      <c r="BM406" s="17">
        <v>0</v>
      </c>
      <c r="BN406" s="17">
        <v>0</v>
      </c>
      <c r="BO406" s="17">
        <v>0</v>
      </c>
      <c r="BP406" s="17">
        <v>0</v>
      </c>
      <c r="BQ406" s="17">
        <v>0</v>
      </c>
      <c r="BR406" s="17">
        <v>0</v>
      </c>
      <c r="BS406" s="17">
        <v>0</v>
      </c>
      <c r="BT406" s="17">
        <v>0</v>
      </c>
      <c r="BU406" s="17">
        <v>0</v>
      </c>
      <c r="BV406" s="17">
        <v>0</v>
      </c>
      <c r="BW406" s="17">
        <v>0</v>
      </c>
      <c r="BX406" s="17">
        <v>0</v>
      </c>
      <c r="BY406" s="17">
        <v>0</v>
      </c>
      <c r="BZ406" s="17">
        <v>0</v>
      </c>
      <c r="CA406" s="17">
        <v>0</v>
      </c>
      <c r="CB406" s="17">
        <v>0</v>
      </c>
      <c r="CC406" s="17">
        <v>0</v>
      </c>
      <c r="CD406" s="17">
        <v>0</v>
      </c>
      <c r="CE406" s="17">
        <v>0</v>
      </c>
      <c r="CF406" s="17">
        <v>0</v>
      </c>
      <c r="CG406" s="17">
        <v>0</v>
      </c>
      <c r="CH406" s="17">
        <v>0</v>
      </c>
      <c r="CI406" s="17">
        <v>0</v>
      </c>
      <c r="CJ406" s="17">
        <v>0</v>
      </c>
      <c r="CK406" s="17">
        <v>0</v>
      </c>
      <c r="CL406" s="17">
        <v>0</v>
      </c>
      <c r="CM406" s="17">
        <v>0</v>
      </c>
      <c r="CN406" s="17">
        <v>0</v>
      </c>
      <c r="CO406" s="17">
        <v>0</v>
      </c>
      <c r="CP406" s="17">
        <v>0</v>
      </c>
      <c r="CQ406" s="17">
        <v>0</v>
      </c>
      <c r="CR406" s="17">
        <v>0</v>
      </c>
      <c r="CS406" s="17">
        <v>0</v>
      </c>
      <c r="CT406" s="17">
        <v>0</v>
      </c>
      <c r="CU406" s="17">
        <v>0</v>
      </c>
      <c r="CV406" s="17">
        <v>0</v>
      </c>
      <c r="CW406" s="17">
        <v>0</v>
      </c>
      <c r="CX406" s="17">
        <v>0</v>
      </c>
      <c r="CY406" s="17">
        <v>0</v>
      </c>
      <c r="CZ406" s="17">
        <v>0</v>
      </c>
      <c r="DA406" s="17">
        <v>0</v>
      </c>
      <c r="DB406" s="17">
        <v>0</v>
      </c>
      <c r="DC406" s="17">
        <v>0</v>
      </c>
      <c r="DD406" s="17">
        <v>0</v>
      </c>
      <c r="DE406" s="17">
        <v>0</v>
      </c>
      <c r="DF406" s="17">
        <v>0</v>
      </c>
      <c r="DG406" s="17">
        <v>0</v>
      </c>
      <c r="DH406" s="17">
        <v>0</v>
      </c>
      <c r="DI406" s="17">
        <v>0</v>
      </c>
      <c r="DJ406" s="17">
        <v>0</v>
      </c>
      <c r="DK406" s="17">
        <v>0</v>
      </c>
      <c r="DL406" s="17">
        <v>0</v>
      </c>
      <c r="DM406" s="17">
        <v>0</v>
      </c>
      <c r="DN406" s="17">
        <v>0</v>
      </c>
      <c r="DO406" s="17">
        <v>0</v>
      </c>
      <c r="DP406" s="17">
        <v>0</v>
      </c>
      <c r="DQ406" s="17">
        <v>0</v>
      </c>
      <c r="DR406" s="17">
        <v>0</v>
      </c>
      <c r="DS406" s="17">
        <v>0</v>
      </c>
      <c r="DT406" s="17">
        <v>0</v>
      </c>
      <c r="DU406" s="17">
        <v>0</v>
      </c>
      <c r="DV406" s="17">
        <v>0</v>
      </c>
      <c r="DW406" s="17">
        <v>0</v>
      </c>
      <c r="DX406" s="17">
        <v>0</v>
      </c>
      <c r="DY406" s="17">
        <v>0</v>
      </c>
      <c r="DZ406" s="17">
        <v>0</v>
      </c>
      <c r="EA406" s="17">
        <v>0</v>
      </c>
      <c r="EB406" s="17">
        <v>0</v>
      </c>
      <c r="EC406" s="17">
        <v>0</v>
      </c>
      <c r="ED406" s="17">
        <v>0</v>
      </c>
      <c r="EE406" s="17">
        <v>0</v>
      </c>
      <c r="EF406" s="17">
        <v>0</v>
      </c>
      <c r="EG406" s="17">
        <v>0</v>
      </c>
      <c r="EH406" s="17">
        <v>0</v>
      </c>
      <c r="EI406" s="17">
        <v>0</v>
      </c>
      <c r="EJ406" s="17">
        <v>0</v>
      </c>
      <c r="EK406" s="17">
        <v>0</v>
      </c>
      <c r="EL406" s="17">
        <v>0</v>
      </c>
      <c r="EM406" s="17">
        <v>0</v>
      </c>
      <c r="EN406" s="17">
        <v>0</v>
      </c>
      <c r="EO406" s="17">
        <v>0</v>
      </c>
      <c r="EP406" s="17">
        <v>0</v>
      </c>
      <c r="EQ406" s="17">
        <v>0</v>
      </c>
      <c r="ER406" s="17">
        <v>0</v>
      </c>
      <c r="ES406" s="17">
        <v>0</v>
      </c>
      <c r="ET406" s="17">
        <v>0</v>
      </c>
      <c r="EU406" s="17">
        <v>0</v>
      </c>
      <c r="EV406" s="17">
        <v>0</v>
      </c>
      <c r="EW406" s="17">
        <v>0</v>
      </c>
      <c r="EX406" s="17">
        <v>0</v>
      </c>
      <c r="EY406" s="17">
        <v>0</v>
      </c>
      <c r="EZ406" s="17">
        <v>0</v>
      </c>
      <c r="FA406" s="17">
        <v>0</v>
      </c>
      <c r="FB406" s="17">
        <v>0</v>
      </c>
      <c r="FC406" s="17">
        <v>0</v>
      </c>
      <c r="FD406" s="17">
        <v>0</v>
      </c>
      <c r="FE406" s="17">
        <v>0</v>
      </c>
      <c r="FF406" s="17">
        <v>0</v>
      </c>
      <c r="FG406" s="17">
        <v>0</v>
      </c>
      <c r="FH406" s="17">
        <v>0</v>
      </c>
      <c r="FI406" s="17">
        <v>0</v>
      </c>
      <c r="FJ406" s="17">
        <v>0</v>
      </c>
      <c r="FK406" s="17">
        <v>0</v>
      </c>
      <c r="FL406" s="17">
        <v>0</v>
      </c>
      <c r="FM406" s="17">
        <v>0</v>
      </c>
      <c r="FN406" s="17">
        <v>0</v>
      </c>
      <c r="FO406" s="17">
        <v>0</v>
      </c>
      <c r="FP406" s="17">
        <v>0</v>
      </c>
      <c r="FQ406" s="17">
        <v>0</v>
      </c>
      <c r="FR406" s="17">
        <v>0</v>
      </c>
      <c r="FS406" s="17">
        <v>0</v>
      </c>
      <c r="FT406" s="17">
        <v>0</v>
      </c>
      <c r="FU406" s="17">
        <v>0</v>
      </c>
      <c r="FV406" s="17">
        <v>0</v>
      </c>
      <c r="FW406" s="17">
        <v>0</v>
      </c>
      <c r="FX406" s="17">
        <v>0</v>
      </c>
      <c r="FY406" s="17">
        <v>0</v>
      </c>
      <c r="FZ406" s="17">
        <v>0</v>
      </c>
      <c r="GA406" s="17">
        <v>0</v>
      </c>
    </row>
    <row r="407" spans="2:183">
      <c r="B407" s="96" t="s">
        <v>289</v>
      </c>
      <c r="C407" s="166" t="s">
        <v>47</v>
      </c>
      <c r="D407" s="178">
        <v>0</v>
      </c>
      <c r="E407" s="179">
        <v>0</v>
      </c>
      <c r="F407" s="179">
        <v>0</v>
      </c>
      <c r="G407" s="179">
        <v>0</v>
      </c>
      <c r="H407" s="179">
        <v>0</v>
      </c>
      <c r="I407" s="179">
        <v>0</v>
      </c>
      <c r="J407" s="179">
        <v>0</v>
      </c>
      <c r="K407" s="179">
        <v>0</v>
      </c>
      <c r="L407" s="179">
        <v>0</v>
      </c>
      <c r="M407" s="179">
        <v>0</v>
      </c>
      <c r="N407" s="179">
        <v>0</v>
      </c>
      <c r="O407" s="179">
        <v>0</v>
      </c>
      <c r="P407" s="179">
        <v>0</v>
      </c>
      <c r="Q407" s="179">
        <v>0</v>
      </c>
      <c r="R407" s="179">
        <v>0</v>
      </c>
      <c r="S407" s="179">
        <v>0</v>
      </c>
      <c r="T407" s="179">
        <v>0</v>
      </c>
      <c r="U407" s="179">
        <v>0</v>
      </c>
      <c r="V407" s="179">
        <v>0</v>
      </c>
      <c r="W407" s="179">
        <v>0</v>
      </c>
      <c r="X407" s="179">
        <v>0</v>
      </c>
      <c r="Y407" s="179">
        <v>0</v>
      </c>
      <c r="Z407" s="179">
        <v>0</v>
      </c>
      <c r="AA407" s="179">
        <v>0</v>
      </c>
      <c r="AB407" s="179">
        <v>0</v>
      </c>
      <c r="AC407" s="179">
        <v>0</v>
      </c>
      <c r="AD407" s="179">
        <v>0</v>
      </c>
      <c r="AE407" s="179">
        <v>0</v>
      </c>
      <c r="AF407" s="179">
        <v>0</v>
      </c>
      <c r="AG407" s="179">
        <v>0</v>
      </c>
      <c r="AH407" s="179">
        <v>0</v>
      </c>
      <c r="AI407" s="179">
        <v>0</v>
      </c>
      <c r="AJ407" s="179">
        <v>0</v>
      </c>
      <c r="AK407" s="179">
        <v>0</v>
      </c>
      <c r="AL407" s="179">
        <v>0</v>
      </c>
      <c r="AM407" s="179">
        <v>0</v>
      </c>
      <c r="AN407" s="179">
        <v>0</v>
      </c>
      <c r="AO407" s="179">
        <v>0</v>
      </c>
      <c r="AP407" s="179">
        <v>0</v>
      </c>
      <c r="AQ407" s="179">
        <v>0</v>
      </c>
      <c r="AR407" s="179">
        <v>0</v>
      </c>
      <c r="AS407" s="179">
        <v>0</v>
      </c>
      <c r="AT407" s="179">
        <v>0</v>
      </c>
      <c r="AU407" s="179">
        <v>0</v>
      </c>
      <c r="AV407" s="179">
        <v>0</v>
      </c>
      <c r="AW407" s="179">
        <v>0</v>
      </c>
      <c r="AX407" s="179">
        <v>0</v>
      </c>
      <c r="AY407" s="179">
        <v>0</v>
      </c>
      <c r="AZ407" s="179">
        <v>0</v>
      </c>
      <c r="BA407" s="179">
        <v>0</v>
      </c>
      <c r="BB407" s="179">
        <v>0</v>
      </c>
      <c r="BC407" s="179">
        <v>0</v>
      </c>
      <c r="BD407" s="179">
        <v>0</v>
      </c>
      <c r="BE407" s="179">
        <v>0</v>
      </c>
      <c r="BF407" s="179">
        <v>0</v>
      </c>
      <c r="BG407" s="179">
        <v>0</v>
      </c>
      <c r="BH407" s="179">
        <v>0</v>
      </c>
      <c r="BI407" s="179">
        <v>0</v>
      </c>
      <c r="BJ407" s="179">
        <v>0</v>
      </c>
      <c r="BK407" s="179">
        <v>0</v>
      </c>
      <c r="BL407" s="179">
        <v>0</v>
      </c>
      <c r="BM407" s="179">
        <v>0</v>
      </c>
      <c r="BN407" s="179">
        <v>0</v>
      </c>
      <c r="BO407" s="179">
        <v>0</v>
      </c>
      <c r="BP407" s="179">
        <v>0</v>
      </c>
      <c r="BQ407" s="179">
        <v>0</v>
      </c>
      <c r="BR407" s="179">
        <v>0</v>
      </c>
      <c r="BS407" s="179">
        <v>0</v>
      </c>
      <c r="BT407" s="179">
        <v>0</v>
      </c>
      <c r="BU407" s="179">
        <v>0</v>
      </c>
      <c r="BV407" s="179">
        <v>0</v>
      </c>
      <c r="BW407" s="179">
        <v>0</v>
      </c>
      <c r="BX407" s="179">
        <v>0</v>
      </c>
      <c r="BY407" s="179">
        <v>0</v>
      </c>
      <c r="BZ407" s="179">
        <v>0</v>
      </c>
      <c r="CA407" s="179">
        <v>0</v>
      </c>
      <c r="CB407" s="179">
        <v>0</v>
      </c>
      <c r="CC407" s="179">
        <v>0</v>
      </c>
      <c r="CD407" s="179">
        <v>0</v>
      </c>
      <c r="CE407" s="179">
        <v>0</v>
      </c>
      <c r="CF407" s="179">
        <v>0</v>
      </c>
      <c r="CG407" s="179">
        <v>0</v>
      </c>
      <c r="CH407" s="179">
        <v>0</v>
      </c>
      <c r="CI407" s="179">
        <v>0</v>
      </c>
      <c r="CJ407" s="179">
        <v>0</v>
      </c>
      <c r="CK407" s="179">
        <v>0</v>
      </c>
      <c r="CL407" s="179">
        <v>0</v>
      </c>
      <c r="CM407" s="179">
        <v>0</v>
      </c>
      <c r="CN407" s="179">
        <v>0</v>
      </c>
      <c r="CO407" s="179">
        <v>0</v>
      </c>
      <c r="CP407" s="179">
        <v>0</v>
      </c>
      <c r="CQ407" s="179">
        <v>0</v>
      </c>
      <c r="CR407" s="179">
        <v>0</v>
      </c>
      <c r="CS407" s="179">
        <v>0</v>
      </c>
      <c r="CT407" s="179">
        <v>0</v>
      </c>
      <c r="CU407" s="179">
        <v>0</v>
      </c>
      <c r="CV407" s="179">
        <v>0</v>
      </c>
      <c r="CW407" s="179">
        <v>0</v>
      </c>
      <c r="CX407" s="179">
        <v>0</v>
      </c>
      <c r="CY407" s="179">
        <v>0</v>
      </c>
      <c r="CZ407" s="179">
        <v>0</v>
      </c>
      <c r="DA407" s="179">
        <v>0</v>
      </c>
      <c r="DB407" s="179">
        <v>0</v>
      </c>
      <c r="DC407" s="179">
        <v>0</v>
      </c>
      <c r="DD407" s="179">
        <v>0</v>
      </c>
      <c r="DE407" s="179">
        <v>0</v>
      </c>
      <c r="DF407" s="179">
        <v>0</v>
      </c>
      <c r="DG407" s="179">
        <v>0</v>
      </c>
      <c r="DH407" s="179">
        <v>0</v>
      </c>
      <c r="DI407" s="179">
        <v>0</v>
      </c>
      <c r="DJ407" s="179">
        <v>0</v>
      </c>
      <c r="DK407" s="179">
        <v>0</v>
      </c>
      <c r="DL407" s="179">
        <v>0</v>
      </c>
      <c r="DM407" s="179">
        <v>0</v>
      </c>
      <c r="DN407" s="179">
        <v>0</v>
      </c>
      <c r="DO407" s="179">
        <v>0</v>
      </c>
      <c r="DP407" s="179">
        <v>0</v>
      </c>
      <c r="DQ407" s="179">
        <v>0</v>
      </c>
      <c r="DR407" s="179">
        <v>0</v>
      </c>
      <c r="DS407" s="179">
        <v>0</v>
      </c>
      <c r="DT407" s="179">
        <v>0</v>
      </c>
      <c r="DU407" s="179">
        <v>0</v>
      </c>
      <c r="DV407" s="179">
        <v>0</v>
      </c>
      <c r="DW407" s="179">
        <v>0</v>
      </c>
      <c r="DX407" s="179">
        <v>0</v>
      </c>
      <c r="DY407" s="179">
        <v>0</v>
      </c>
      <c r="DZ407" s="179">
        <v>0</v>
      </c>
      <c r="EA407" s="179">
        <v>0</v>
      </c>
      <c r="EB407" s="179">
        <v>0</v>
      </c>
      <c r="EC407" s="179">
        <v>0</v>
      </c>
      <c r="ED407" s="179">
        <v>0</v>
      </c>
      <c r="EE407" s="179">
        <v>0</v>
      </c>
      <c r="EF407" s="179">
        <v>0</v>
      </c>
      <c r="EG407" s="179">
        <v>0</v>
      </c>
      <c r="EH407" s="179">
        <v>0</v>
      </c>
      <c r="EI407" s="179">
        <v>0</v>
      </c>
      <c r="EJ407" s="179">
        <v>0</v>
      </c>
      <c r="EK407" s="179">
        <v>0</v>
      </c>
      <c r="EL407" s="179">
        <v>0</v>
      </c>
      <c r="EM407" s="179">
        <v>0</v>
      </c>
      <c r="EN407" s="179">
        <v>0</v>
      </c>
      <c r="EO407" s="179">
        <v>0</v>
      </c>
      <c r="EP407" s="179">
        <v>0</v>
      </c>
      <c r="EQ407" s="179">
        <v>0</v>
      </c>
      <c r="ER407" s="179">
        <v>0</v>
      </c>
      <c r="ES407" s="179">
        <v>0</v>
      </c>
      <c r="ET407" s="179">
        <v>0</v>
      </c>
      <c r="EU407" s="179">
        <v>0</v>
      </c>
      <c r="EV407" s="179">
        <v>0</v>
      </c>
      <c r="EW407" s="179">
        <v>0</v>
      </c>
      <c r="EX407" s="179">
        <v>0</v>
      </c>
      <c r="EY407" s="179">
        <v>0</v>
      </c>
      <c r="EZ407" s="179">
        <v>0</v>
      </c>
      <c r="FA407" s="179">
        <v>0</v>
      </c>
      <c r="FB407" s="179">
        <v>0</v>
      </c>
      <c r="FC407" s="179">
        <v>0</v>
      </c>
      <c r="FD407" s="179">
        <v>0</v>
      </c>
      <c r="FE407" s="179">
        <v>0</v>
      </c>
      <c r="FF407" s="179">
        <v>0</v>
      </c>
      <c r="FG407" s="179">
        <v>0</v>
      </c>
      <c r="FH407" s="179">
        <v>0</v>
      </c>
      <c r="FI407" s="179">
        <v>0</v>
      </c>
      <c r="FJ407" s="179">
        <v>0</v>
      </c>
      <c r="FK407" s="179">
        <v>0</v>
      </c>
      <c r="FL407" s="179">
        <v>0</v>
      </c>
      <c r="FM407" s="179">
        <v>0</v>
      </c>
      <c r="FN407" s="179">
        <v>0</v>
      </c>
      <c r="FO407" s="179">
        <v>0</v>
      </c>
      <c r="FP407" s="179">
        <v>0</v>
      </c>
      <c r="FQ407" s="179">
        <v>0</v>
      </c>
      <c r="FR407" s="179">
        <v>0</v>
      </c>
      <c r="FS407" s="179">
        <v>0</v>
      </c>
      <c r="FT407" s="179">
        <v>0</v>
      </c>
      <c r="FU407" s="179">
        <v>0</v>
      </c>
      <c r="FV407" s="179">
        <v>0</v>
      </c>
      <c r="FW407" s="179">
        <v>0</v>
      </c>
      <c r="FX407" s="179">
        <v>0</v>
      </c>
      <c r="FY407" s="179">
        <v>0</v>
      </c>
      <c r="FZ407" s="179">
        <v>0</v>
      </c>
      <c r="GA407" s="179">
        <v>0</v>
      </c>
    </row>
    <row r="408" spans="2:183">
      <c r="B408" s="180" t="s">
        <v>289</v>
      </c>
      <c r="C408" s="181" t="s">
        <v>48</v>
      </c>
      <c r="D408" s="94">
        <v>0</v>
      </c>
      <c r="E408" s="95">
        <v>0</v>
      </c>
      <c r="F408" s="95">
        <v>0</v>
      </c>
      <c r="G408" s="95">
        <v>0</v>
      </c>
      <c r="H408" s="95">
        <v>0</v>
      </c>
      <c r="I408" s="95">
        <v>0</v>
      </c>
      <c r="J408" s="95">
        <v>0</v>
      </c>
      <c r="K408" s="95">
        <v>0</v>
      </c>
      <c r="L408" s="95">
        <v>0</v>
      </c>
      <c r="M408" s="95">
        <v>0</v>
      </c>
      <c r="N408" s="95">
        <v>0</v>
      </c>
      <c r="O408" s="95">
        <v>0</v>
      </c>
      <c r="P408" s="95">
        <v>0</v>
      </c>
      <c r="Q408" s="95">
        <v>0</v>
      </c>
      <c r="R408" s="95">
        <v>0</v>
      </c>
      <c r="S408" s="95">
        <v>0</v>
      </c>
      <c r="T408" s="95">
        <v>0</v>
      </c>
      <c r="U408" s="95">
        <v>0</v>
      </c>
      <c r="V408" s="95">
        <v>0</v>
      </c>
      <c r="W408" s="95">
        <v>0</v>
      </c>
      <c r="X408" s="95">
        <v>0</v>
      </c>
      <c r="Y408" s="95">
        <v>0</v>
      </c>
      <c r="Z408" s="95">
        <v>0</v>
      </c>
      <c r="AA408" s="95">
        <v>0</v>
      </c>
      <c r="AB408" s="95">
        <v>0</v>
      </c>
      <c r="AC408" s="95">
        <v>0</v>
      </c>
      <c r="AD408" s="95">
        <v>0</v>
      </c>
      <c r="AE408" s="95">
        <v>0</v>
      </c>
      <c r="AF408" s="95">
        <v>0</v>
      </c>
      <c r="AG408" s="95">
        <v>0</v>
      </c>
      <c r="AH408" s="95">
        <v>0</v>
      </c>
      <c r="AI408" s="95">
        <v>0</v>
      </c>
      <c r="AJ408" s="95">
        <v>0</v>
      </c>
      <c r="AK408" s="95">
        <v>0</v>
      </c>
      <c r="AL408" s="95">
        <v>0</v>
      </c>
      <c r="AM408" s="95">
        <v>0</v>
      </c>
      <c r="AN408" s="95">
        <v>0</v>
      </c>
      <c r="AO408" s="95">
        <v>0</v>
      </c>
      <c r="AP408" s="95">
        <v>0</v>
      </c>
      <c r="AQ408" s="95">
        <v>0</v>
      </c>
      <c r="AR408" s="95">
        <v>0</v>
      </c>
      <c r="AS408" s="95">
        <v>0</v>
      </c>
      <c r="AT408" s="95">
        <v>0</v>
      </c>
      <c r="AU408" s="95">
        <v>0</v>
      </c>
      <c r="AV408" s="95">
        <v>0</v>
      </c>
      <c r="AW408" s="95">
        <v>0</v>
      </c>
      <c r="AX408" s="95">
        <v>0</v>
      </c>
      <c r="AY408" s="95">
        <v>0</v>
      </c>
      <c r="AZ408" s="95">
        <v>0</v>
      </c>
      <c r="BA408" s="95">
        <v>0</v>
      </c>
      <c r="BB408" s="95">
        <v>0</v>
      </c>
      <c r="BC408" s="95">
        <v>0</v>
      </c>
      <c r="BD408" s="95">
        <v>0</v>
      </c>
      <c r="BE408" s="95">
        <v>0</v>
      </c>
      <c r="BF408" s="95">
        <v>0</v>
      </c>
      <c r="BG408" s="95">
        <v>0</v>
      </c>
      <c r="BH408" s="95">
        <v>0</v>
      </c>
      <c r="BI408" s="95">
        <v>0</v>
      </c>
      <c r="BJ408" s="95">
        <v>0</v>
      </c>
      <c r="BK408" s="95">
        <v>0</v>
      </c>
      <c r="BL408" s="95">
        <v>0</v>
      </c>
      <c r="BM408" s="95">
        <v>0</v>
      </c>
      <c r="BN408" s="95">
        <v>0</v>
      </c>
      <c r="BO408" s="95">
        <v>0</v>
      </c>
      <c r="BP408" s="95">
        <v>0</v>
      </c>
      <c r="BQ408" s="95">
        <v>0</v>
      </c>
      <c r="BR408" s="95">
        <v>0</v>
      </c>
      <c r="BS408" s="95">
        <v>0</v>
      </c>
      <c r="BT408" s="95">
        <v>0</v>
      </c>
      <c r="BU408" s="95">
        <v>0</v>
      </c>
      <c r="BV408" s="95">
        <v>0</v>
      </c>
      <c r="BW408" s="95">
        <v>0</v>
      </c>
      <c r="BX408" s="95">
        <v>0</v>
      </c>
      <c r="BY408" s="95">
        <v>0</v>
      </c>
      <c r="BZ408" s="95">
        <v>0</v>
      </c>
      <c r="CA408" s="95">
        <v>0</v>
      </c>
      <c r="CB408" s="95">
        <v>0</v>
      </c>
      <c r="CC408" s="95">
        <v>0</v>
      </c>
      <c r="CD408" s="95">
        <v>0</v>
      </c>
      <c r="CE408" s="95">
        <v>0</v>
      </c>
      <c r="CF408" s="95">
        <v>0</v>
      </c>
      <c r="CG408" s="95">
        <v>0</v>
      </c>
      <c r="CH408" s="95">
        <v>0</v>
      </c>
      <c r="CI408" s="95">
        <v>0</v>
      </c>
      <c r="CJ408" s="95">
        <v>0</v>
      </c>
      <c r="CK408" s="95">
        <v>0</v>
      </c>
      <c r="CL408" s="95">
        <v>0</v>
      </c>
      <c r="CM408" s="95">
        <v>0</v>
      </c>
      <c r="CN408" s="95">
        <v>0</v>
      </c>
      <c r="CO408" s="95">
        <v>0</v>
      </c>
      <c r="CP408" s="95">
        <v>0</v>
      </c>
      <c r="CQ408" s="95">
        <v>0</v>
      </c>
      <c r="CR408" s="95">
        <v>0</v>
      </c>
      <c r="CS408" s="95">
        <v>0</v>
      </c>
      <c r="CT408" s="95">
        <v>0</v>
      </c>
      <c r="CU408" s="95">
        <v>0</v>
      </c>
      <c r="CV408" s="95">
        <v>0</v>
      </c>
      <c r="CW408" s="95">
        <v>0</v>
      </c>
      <c r="CX408" s="95">
        <v>0</v>
      </c>
      <c r="CY408" s="95">
        <v>0</v>
      </c>
      <c r="CZ408" s="95">
        <v>0</v>
      </c>
      <c r="DA408" s="95">
        <v>0</v>
      </c>
      <c r="DB408" s="95">
        <v>0</v>
      </c>
      <c r="DC408" s="95">
        <v>0</v>
      </c>
      <c r="DD408" s="95">
        <v>0</v>
      </c>
      <c r="DE408" s="95">
        <v>0</v>
      </c>
      <c r="DF408" s="95">
        <v>0</v>
      </c>
      <c r="DG408" s="95">
        <v>0</v>
      </c>
      <c r="DH408" s="95">
        <v>0</v>
      </c>
      <c r="DI408" s="95">
        <v>0</v>
      </c>
      <c r="DJ408" s="95">
        <v>0</v>
      </c>
      <c r="DK408" s="95">
        <v>0</v>
      </c>
      <c r="DL408" s="95">
        <v>0</v>
      </c>
      <c r="DM408" s="95">
        <v>0</v>
      </c>
      <c r="DN408" s="95">
        <v>0</v>
      </c>
      <c r="DO408" s="95">
        <v>0</v>
      </c>
      <c r="DP408" s="95">
        <v>0</v>
      </c>
      <c r="DQ408" s="95">
        <v>0</v>
      </c>
      <c r="DR408" s="95">
        <v>0</v>
      </c>
      <c r="DS408" s="95">
        <v>0</v>
      </c>
      <c r="DT408" s="95">
        <v>0</v>
      </c>
      <c r="DU408" s="95">
        <v>0</v>
      </c>
      <c r="DV408" s="95">
        <v>0</v>
      </c>
      <c r="DW408" s="95">
        <v>0</v>
      </c>
      <c r="DX408" s="95">
        <v>0</v>
      </c>
      <c r="DY408" s="95">
        <v>0</v>
      </c>
      <c r="DZ408" s="95">
        <v>0</v>
      </c>
      <c r="EA408" s="95">
        <v>0</v>
      </c>
      <c r="EB408" s="95">
        <v>0</v>
      </c>
      <c r="EC408" s="95">
        <v>0</v>
      </c>
      <c r="ED408" s="95">
        <v>0</v>
      </c>
      <c r="EE408" s="95">
        <v>0</v>
      </c>
      <c r="EF408" s="95">
        <v>0</v>
      </c>
      <c r="EG408" s="95">
        <v>0</v>
      </c>
      <c r="EH408" s="95">
        <v>0</v>
      </c>
      <c r="EI408" s="95">
        <v>0</v>
      </c>
      <c r="EJ408" s="95">
        <v>0</v>
      </c>
      <c r="EK408" s="95">
        <v>0</v>
      </c>
      <c r="EL408" s="95">
        <v>0</v>
      </c>
      <c r="EM408" s="95">
        <v>0</v>
      </c>
      <c r="EN408" s="95">
        <v>0</v>
      </c>
      <c r="EO408" s="95">
        <v>0</v>
      </c>
      <c r="EP408" s="95">
        <v>0</v>
      </c>
      <c r="EQ408" s="95">
        <v>0</v>
      </c>
      <c r="ER408" s="95">
        <v>0</v>
      </c>
      <c r="ES408" s="95">
        <v>0</v>
      </c>
      <c r="ET408" s="95">
        <v>0</v>
      </c>
      <c r="EU408" s="95">
        <v>0</v>
      </c>
      <c r="EV408" s="95">
        <v>0</v>
      </c>
      <c r="EW408" s="95">
        <v>0</v>
      </c>
      <c r="EX408" s="95">
        <v>0</v>
      </c>
      <c r="EY408" s="95">
        <v>0</v>
      </c>
      <c r="EZ408" s="95">
        <v>0</v>
      </c>
      <c r="FA408" s="95">
        <v>0</v>
      </c>
      <c r="FB408" s="95">
        <v>0</v>
      </c>
      <c r="FC408" s="95">
        <v>0</v>
      </c>
      <c r="FD408" s="95">
        <v>0</v>
      </c>
      <c r="FE408" s="95">
        <v>0</v>
      </c>
      <c r="FF408" s="95">
        <v>0</v>
      </c>
      <c r="FG408" s="95">
        <v>0</v>
      </c>
      <c r="FH408" s="95">
        <v>0</v>
      </c>
      <c r="FI408" s="95">
        <v>0</v>
      </c>
      <c r="FJ408" s="95">
        <v>0</v>
      </c>
      <c r="FK408" s="95">
        <v>0</v>
      </c>
      <c r="FL408" s="95">
        <v>0</v>
      </c>
      <c r="FM408" s="95">
        <v>0</v>
      </c>
      <c r="FN408" s="95">
        <v>0</v>
      </c>
      <c r="FO408" s="95">
        <v>0</v>
      </c>
      <c r="FP408" s="95">
        <v>0</v>
      </c>
      <c r="FQ408" s="95">
        <v>0</v>
      </c>
      <c r="FR408" s="95">
        <v>0</v>
      </c>
      <c r="FS408" s="95">
        <v>0</v>
      </c>
      <c r="FT408" s="95">
        <v>0</v>
      </c>
      <c r="FU408" s="95">
        <v>0</v>
      </c>
      <c r="FV408" s="95">
        <v>0</v>
      </c>
      <c r="FW408" s="95">
        <v>0</v>
      </c>
      <c r="FX408" s="95">
        <v>0</v>
      </c>
      <c r="FY408" s="95">
        <v>0</v>
      </c>
      <c r="FZ408" s="95">
        <v>0</v>
      </c>
      <c r="GA408" s="95">
        <v>0</v>
      </c>
    </row>
    <row r="409" spans="2:183">
      <c r="B409" s="44" t="s">
        <v>289</v>
      </c>
      <c r="C409" s="655" t="s">
        <v>232</v>
      </c>
      <c r="D409" s="182">
        <v>0</v>
      </c>
      <c r="E409" s="182">
        <v>0</v>
      </c>
      <c r="F409" s="182">
        <v>0</v>
      </c>
      <c r="G409" s="182">
        <v>0</v>
      </c>
      <c r="H409" s="182">
        <v>0</v>
      </c>
      <c r="I409" s="182">
        <v>0</v>
      </c>
      <c r="J409" s="182">
        <v>0</v>
      </c>
      <c r="K409" s="182">
        <v>0</v>
      </c>
      <c r="L409" s="182">
        <v>0</v>
      </c>
      <c r="M409" s="182">
        <v>0</v>
      </c>
      <c r="N409" s="182">
        <v>0</v>
      </c>
      <c r="O409" s="182">
        <v>0</v>
      </c>
      <c r="P409" s="182">
        <v>0</v>
      </c>
      <c r="Q409" s="182">
        <v>0</v>
      </c>
      <c r="R409" s="182">
        <v>0</v>
      </c>
      <c r="S409" s="182">
        <v>0</v>
      </c>
      <c r="T409" s="182">
        <v>0</v>
      </c>
      <c r="U409" s="182">
        <v>0</v>
      </c>
      <c r="V409" s="182">
        <v>0</v>
      </c>
      <c r="W409" s="182">
        <v>0</v>
      </c>
      <c r="X409" s="182">
        <v>0</v>
      </c>
      <c r="Y409" s="182">
        <v>0</v>
      </c>
      <c r="Z409" s="182">
        <v>0</v>
      </c>
      <c r="AA409" s="182">
        <v>0</v>
      </c>
      <c r="AB409" s="182">
        <v>0</v>
      </c>
      <c r="AC409" s="182">
        <v>0</v>
      </c>
      <c r="AD409" s="182">
        <v>0</v>
      </c>
      <c r="AE409" s="182">
        <v>0</v>
      </c>
      <c r="AF409" s="182">
        <v>0</v>
      </c>
      <c r="AG409" s="182">
        <v>0</v>
      </c>
      <c r="AH409" s="182">
        <v>0</v>
      </c>
      <c r="AI409" s="182">
        <v>0</v>
      </c>
      <c r="AJ409" s="182">
        <v>0</v>
      </c>
      <c r="AK409" s="182">
        <v>0</v>
      </c>
      <c r="AL409" s="182">
        <v>0</v>
      </c>
      <c r="AM409" s="182">
        <v>0</v>
      </c>
      <c r="AN409" s="182">
        <v>0</v>
      </c>
      <c r="AO409" s="182">
        <v>0</v>
      </c>
      <c r="AP409" s="182">
        <v>0</v>
      </c>
      <c r="AQ409" s="182">
        <v>0</v>
      </c>
      <c r="AR409" s="182">
        <v>0</v>
      </c>
      <c r="AS409" s="182">
        <v>0</v>
      </c>
      <c r="AT409" s="182">
        <v>0</v>
      </c>
      <c r="AU409" s="182">
        <v>0</v>
      </c>
      <c r="AV409" s="182">
        <v>0</v>
      </c>
      <c r="AW409" s="182">
        <v>0</v>
      </c>
      <c r="AX409" s="182">
        <v>0</v>
      </c>
      <c r="AY409" s="182">
        <v>0</v>
      </c>
      <c r="AZ409" s="182">
        <v>0</v>
      </c>
      <c r="BA409" s="182">
        <v>0</v>
      </c>
      <c r="BB409" s="182">
        <v>0</v>
      </c>
      <c r="BC409" s="182">
        <v>0</v>
      </c>
      <c r="BD409" s="182">
        <v>0</v>
      </c>
      <c r="BE409" s="182">
        <v>0</v>
      </c>
      <c r="BF409" s="182">
        <v>0</v>
      </c>
      <c r="BG409" s="182">
        <v>0</v>
      </c>
      <c r="BH409" s="182">
        <v>0</v>
      </c>
      <c r="BI409" s="182">
        <v>0</v>
      </c>
      <c r="BJ409" s="182">
        <v>0</v>
      </c>
      <c r="BK409" s="182">
        <v>0</v>
      </c>
      <c r="BL409" s="182">
        <v>0</v>
      </c>
      <c r="BM409" s="182">
        <v>0</v>
      </c>
      <c r="BN409" s="182">
        <v>0</v>
      </c>
      <c r="BO409" s="182">
        <v>0</v>
      </c>
      <c r="BP409" s="182">
        <v>0</v>
      </c>
      <c r="BQ409" s="182">
        <v>0</v>
      </c>
      <c r="BR409" s="182">
        <v>0</v>
      </c>
      <c r="BS409" s="182">
        <v>0</v>
      </c>
      <c r="BT409" s="182">
        <v>0</v>
      </c>
      <c r="BU409" s="182">
        <v>0</v>
      </c>
      <c r="BV409" s="182">
        <v>0</v>
      </c>
      <c r="BW409" s="182">
        <v>0</v>
      </c>
      <c r="BX409" s="182">
        <v>0</v>
      </c>
      <c r="BY409" s="182">
        <v>0</v>
      </c>
      <c r="BZ409" s="182">
        <v>0</v>
      </c>
      <c r="CA409" s="182">
        <v>0</v>
      </c>
      <c r="CB409" s="182">
        <v>0</v>
      </c>
      <c r="CC409" s="182">
        <v>0</v>
      </c>
      <c r="CD409" s="182">
        <v>0</v>
      </c>
      <c r="CE409" s="182">
        <v>0</v>
      </c>
      <c r="CF409" s="182">
        <v>0</v>
      </c>
      <c r="CG409" s="182">
        <v>0</v>
      </c>
      <c r="CH409" s="182">
        <v>0</v>
      </c>
      <c r="CI409" s="182">
        <v>0</v>
      </c>
      <c r="CJ409" s="182">
        <v>0</v>
      </c>
      <c r="CK409" s="182">
        <v>0</v>
      </c>
      <c r="CL409" s="182">
        <v>0</v>
      </c>
      <c r="CM409" s="182">
        <v>0</v>
      </c>
      <c r="CN409" s="182">
        <v>0</v>
      </c>
      <c r="CO409" s="182">
        <v>0</v>
      </c>
      <c r="CP409" s="182">
        <v>0</v>
      </c>
      <c r="CQ409" s="182">
        <v>0</v>
      </c>
      <c r="CR409" s="182">
        <v>0</v>
      </c>
      <c r="CS409" s="182">
        <v>0</v>
      </c>
      <c r="CT409" s="182">
        <v>0</v>
      </c>
      <c r="CU409" s="182">
        <v>0</v>
      </c>
      <c r="CV409" s="182">
        <v>0</v>
      </c>
      <c r="CW409" s="182">
        <v>0</v>
      </c>
      <c r="CX409" s="182">
        <v>0</v>
      </c>
      <c r="CY409" s="182">
        <v>0</v>
      </c>
      <c r="CZ409" s="182">
        <v>0</v>
      </c>
      <c r="DA409" s="182">
        <v>0</v>
      </c>
      <c r="DB409" s="182">
        <v>0</v>
      </c>
      <c r="DC409" s="182">
        <v>0</v>
      </c>
      <c r="DD409" s="182">
        <v>0</v>
      </c>
      <c r="DE409" s="182">
        <v>0</v>
      </c>
      <c r="DF409" s="182">
        <v>0</v>
      </c>
      <c r="DG409" s="182">
        <v>0</v>
      </c>
      <c r="DH409" s="182">
        <v>0</v>
      </c>
      <c r="DI409" s="182">
        <v>0</v>
      </c>
      <c r="DJ409" s="182">
        <v>0</v>
      </c>
      <c r="DK409" s="182">
        <v>0</v>
      </c>
      <c r="DL409" s="182">
        <v>0</v>
      </c>
      <c r="DM409" s="182">
        <v>0</v>
      </c>
      <c r="DN409" s="182">
        <v>0</v>
      </c>
      <c r="DO409" s="182">
        <v>0</v>
      </c>
      <c r="DP409" s="182">
        <v>0</v>
      </c>
      <c r="DQ409" s="182">
        <v>0</v>
      </c>
      <c r="DR409" s="182">
        <v>0</v>
      </c>
      <c r="DS409" s="182">
        <v>0</v>
      </c>
      <c r="DT409" s="182">
        <v>0</v>
      </c>
      <c r="DU409" s="182">
        <v>0</v>
      </c>
      <c r="DV409" s="182">
        <v>0</v>
      </c>
      <c r="DW409" s="182">
        <v>0</v>
      </c>
      <c r="DX409" s="182">
        <v>0</v>
      </c>
      <c r="DY409" s="182">
        <v>0</v>
      </c>
      <c r="DZ409" s="182">
        <v>0</v>
      </c>
      <c r="EA409" s="182">
        <v>0</v>
      </c>
      <c r="EB409" s="182">
        <v>0</v>
      </c>
      <c r="EC409" s="182">
        <v>0</v>
      </c>
      <c r="ED409" s="182">
        <v>0</v>
      </c>
      <c r="EE409" s="182">
        <v>0</v>
      </c>
      <c r="EF409" s="182">
        <v>0</v>
      </c>
      <c r="EG409" s="182">
        <v>0</v>
      </c>
      <c r="EH409" s="182">
        <v>0</v>
      </c>
      <c r="EI409" s="182">
        <v>0</v>
      </c>
      <c r="EJ409" s="182">
        <v>0</v>
      </c>
      <c r="EK409" s="182">
        <v>0</v>
      </c>
      <c r="EL409" s="182">
        <v>0</v>
      </c>
      <c r="EM409" s="182">
        <v>0</v>
      </c>
      <c r="EN409" s="182">
        <v>0</v>
      </c>
      <c r="EO409" s="182">
        <v>0</v>
      </c>
      <c r="EP409" s="182">
        <v>0</v>
      </c>
      <c r="EQ409" s="182">
        <v>0</v>
      </c>
      <c r="ER409" s="182">
        <v>0</v>
      </c>
      <c r="ES409" s="182">
        <v>0</v>
      </c>
      <c r="ET409" s="182">
        <v>0</v>
      </c>
      <c r="EU409" s="182">
        <v>0</v>
      </c>
      <c r="EV409" s="182">
        <v>0</v>
      </c>
      <c r="EW409" s="182">
        <v>0</v>
      </c>
      <c r="EX409" s="182">
        <v>0</v>
      </c>
      <c r="EY409" s="182">
        <v>0</v>
      </c>
      <c r="EZ409" s="182">
        <v>0</v>
      </c>
      <c r="FA409" s="182">
        <v>0</v>
      </c>
      <c r="FB409" s="182">
        <v>0</v>
      </c>
      <c r="FC409" s="182">
        <v>0</v>
      </c>
      <c r="FD409" s="182">
        <v>0</v>
      </c>
      <c r="FE409" s="182">
        <v>0</v>
      </c>
      <c r="FF409" s="182">
        <v>0</v>
      </c>
      <c r="FG409" s="182">
        <v>0</v>
      </c>
      <c r="FH409" s="182">
        <v>0</v>
      </c>
      <c r="FI409" s="182">
        <v>0</v>
      </c>
      <c r="FJ409" s="182">
        <v>0</v>
      </c>
      <c r="FK409" s="182">
        <v>0</v>
      </c>
      <c r="FL409" s="182">
        <v>0</v>
      </c>
      <c r="FM409" s="182">
        <v>0</v>
      </c>
      <c r="FN409" s="182">
        <v>0</v>
      </c>
      <c r="FO409" s="182">
        <v>0</v>
      </c>
      <c r="FP409" s="182">
        <v>0</v>
      </c>
      <c r="FQ409" s="182">
        <v>0</v>
      </c>
      <c r="FR409" s="182">
        <v>0</v>
      </c>
      <c r="FS409" s="182">
        <v>0</v>
      </c>
      <c r="FT409" s="182">
        <v>0</v>
      </c>
      <c r="FU409" s="182">
        <v>0</v>
      </c>
      <c r="FV409" s="182">
        <v>0</v>
      </c>
      <c r="FW409" s="182">
        <v>0</v>
      </c>
      <c r="FX409" s="182">
        <v>0</v>
      </c>
      <c r="FY409" s="182">
        <v>0</v>
      </c>
      <c r="FZ409" s="182">
        <v>0</v>
      </c>
      <c r="GA409" s="182">
        <v>0</v>
      </c>
    </row>
    <row r="410" spans="2:183">
      <c r="B410" s="43" t="s">
        <v>289</v>
      </c>
      <c r="C410" s="652" t="s">
        <v>49</v>
      </c>
      <c r="D410" s="17">
        <v>744</v>
      </c>
      <c r="E410" s="17">
        <v>672</v>
      </c>
      <c r="F410" s="17">
        <v>744</v>
      </c>
      <c r="G410" s="17">
        <v>720</v>
      </c>
      <c r="H410" s="17">
        <v>744</v>
      </c>
      <c r="I410" s="17">
        <v>720</v>
      </c>
      <c r="J410" s="17">
        <v>744</v>
      </c>
      <c r="K410" s="17">
        <v>744</v>
      </c>
      <c r="L410" s="17">
        <v>720</v>
      </c>
      <c r="M410" s="17">
        <v>744</v>
      </c>
      <c r="N410" s="17">
        <v>720</v>
      </c>
      <c r="O410" s="17">
        <v>744</v>
      </c>
      <c r="P410" s="17">
        <v>744</v>
      </c>
      <c r="Q410" s="17">
        <v>672</v>
      </c>
      <c r="R410" s="17">
        <v>744</v>
      </c>
      <c r="S410" s="17">
        <v>720</v>
      </c>
      <c r="T410" s="17">
        <v>744</v>
      </c>
      <c r="U410" s="17">
        <v>720</v>
      </c>
      <c r="V410" s="17">
        <v>744</v>
      </c>
      <c r="W410" s="17">
        <v>744</v>
      </c>
      <c r="X410" s="17">
        <v>720</v>
      </c>
      <c r="Y410" s="17">
        <v>744</v>
      </c>
      <c r="Z410" s="17">
        <v>720</v>
      </c>
      <c r="AA410" s="17">
        <v>744</v>
      </c>
      <c r="AB410" s="17">
        <v>744</v>
      </c>
      <c r="AC410" s="17">
        <v>672</v>
      </c>
      <c r="AD410" s="17">
        <v>744</v>
      </c>
      <c r="AE410" s="17">
        <v>720</v>
      </c>
      <c r="AF410" s="17">
        <v>744</v>
      </c>
      <c r="AG410" s="17">
        <v>720</v>
      </c>
      <c r="AH410" s="17">
        <v>744</v>
      </c>
      <c r="AI410" s="17">
        <v>744</v>
      </c>
      <c r="AJ410" s="17">
        <v>720</v>
      </c>
      <c r="AK410" s="17">
        <v>744</v>
      </c>
      <c r="AL410" s="17">
        <v>720</v>
      </c>
      <c r="AM410" s="17">
        <v>744</v>
      </c>
      <c r="AN410" s="17">
        <v>744</v>
      </c>
      <c r="AO410" s="17">
        <v>696</v>
      </c>
      <c r="AP410" s="17">
        <v>744</v>
      </c>
      <c r="AQ410" s="17">
        <v>720</v>
      </c>
      <c r="AR410" s="17">
        <v>744</v>
      </c>
      <c r="AS410" s="17">
        <v>720</v>
      </c>
      <c r="AT410" s="17">
        <v>744</v>
      </c>
      <c r="AU410" s="17">
        <v>744</v>
      </c>
      <c r="AV410" s="17">
        <v>720</v>
      </c>
      <c r="AW410" s="17">
        <v>744</v>
      </c>
      <c r="AX410" s="17">
        <v>720</v>
      </c>
      <c r="AY410" s="17">
        <v>744</v>
      </c>
      <c r="AZ410" s="17">
        <v>744</v>
      </c>
      <c r="BA410" s="17">
        <v>672</v>
      </c>
      <c r="BB410" s="17">
        <v>744</v>
      </c>
      <c r="BC410" s="17">
        <v>720</v>
      </c>
      <c r="BD410" s="17">
        <v>744</v>
      </c>
      <c r="BE410" s="17">
        <v>720</v>
      </c>
      <c r="BF410" s="17">
        <v>744</v>
      </c>
      <c r="BG410" s="17">
        <v>744</v>
      </c>
      <c r="BH410" s="17">
        <v>720</v>
      </c>
      <c r="BI410" s="17">
        <v>744</v>
      </c>
      <c r="BJ410" s="17">
        <v>720</v>
      </c>
      <c r="BK410" s="17">
        <v>744</v>
      </c>
      <c r="BL410" s="17">
        <v>744</v>
      </c>
      <c r="BM410" s="17">
        <v>672</v>
      </c>
      <c r="BN410" s="17">
        <v>744</v>
      </c>
      <c r="BO410" s="17">
        <v>720</v>
      </c>
      <c r="BP410" s="17">
        <v>744</v>
      </c>
      <c r="BQ410" s="17">
        <v>720</v>
      </c>
      <c r="BR410" s="17">
        <v>744</v>
      </c>
      <c r="BS410" s="17">
        <v>744</v>
      </c>
      <c r="BT410" s="17">
        <v>720</v>
      </c>
      <c r="BU410" s="17">
        <v>744</v>
      </c>
      <c r="BV410" s="17">
        <v>720</v>
      </c>
      <c r="BW410" s="17">
        <v>744</v>
      </c>
      <c r="BX410" s="17">
        <v>744</v>
      </c>
      <c r="BY410" s="17">
        <v>672</v>
      </c>
      <c r="BZ410" s="17">
        <v>744</v>
      </c>
      <c r="CA410" s="17">
        <v>720</v>
      </c>
      <c r="CB410" s="17">
        <v>744</v>
      </c>
      <c r="CC410" s="17">
        <v>720</v>
      </c>
      <c r="CD410" s="17">
        <v>744</v>
      </c>
      <c r="CE410" s="17">
        <v>744</v>
      </c>
      <c r="CF410" s="17">
        <v>720</v>
      </c>
      <c r="CG410" s="17">
        <v>744</v>
      </c>
      <c r="CH410" s="17">
        <v>720</v>
      </c>
      <c r="CI410" s="17">
        <v>744</v>
      </c>
      <c r="CJ410" s="17">
        <v>744</v>
      </c>
      <c r="CK410" s="17">
        <v>696</v>
      </c>
      <c r="CL410" s="17">
        <v>744</v>
      </c>
      <c r="CM410" s="17">
        <v>720</v>
      </c>
      <c r="CN410" s="17">
        <v>744</v>
      </c>
      <c r="CO410" s="17">
        <v>720</v>
      </c>
      <c r="CP410" s="17">
        <v>744</v>
      </c>
      <c r="CQ410" s="17">
        <v>744</v>
      </c>
      <c r="CR410" s="17">
        <v>720</v>
      </c>
      <c r="CS410" s="17">
        <v>744</v>
      </c>
      <c r="CT410" s="17">
        <v>720</v>
      </c>
      <c r="CU410" s="17">
        <v>744</v>
      </c>
      <c r="CV410" s="17">
        <v>744</v>
      </c>
      <c r="CW410" s="17">
        <v>672</v>
      </c>
      <c r="CX410" s="17">
        <v>744</v>
      </c>
      <c r="CY410" s="17">
        <v>720</v>
      </c>
      <c r="CZ410" s="17">
        <v>744</v>
      </c>
      <c r="DA410" s="17">
        <v>720</v>
      </c>
      <c r="DB410" s="17">
        <v>744</v>
      </c>
      <c r="DC410" s="17">
        <v>744</v>
      </c>
      <c r="DD410" s="17">
        <v>720</v>
      </c>
      <c r="DE410" s="17">
        <v>744</v>
      </c>
      <c r="DF410" s="17">
        <v>720</v>
      </c>
      <c r="DG410" s="17">
        <v>744</v>
      </c>
      <c r="DH410" s="17">
        <v>744</v>
      </c>
      <c r="DI410" s="17">
        <v>672</v>
      </c>
      <c r="DJ410" s="17">
        <v>744</v>
      </c>
      <c r="DK410" s="17">
        <v>720</v>
      </c>
      <c r="DL410" s="17">
        <v>744</v>
      </c>
      <c r="DM410" s="17">
        <v>720</v>
      </c>
      <c r="DN410" s="17">
        <v>744</v>
      </c>
      <c r="DO410" s="17">
        <v>744</v>
      </c>
      <c r="DP410" s="17">
        <v>720</v>
      </c>
      <c r="DQ410" s="17">
        <v>744</v>
      </c>
      <c r="DR410" s="17">
        <v>720</v>
      </c>
      <c r="DS410" s="17">
        <v>744</v>
      </c>
      <c r="DT410" s="17">
        <v>744</v>
      </c>
      <c r="DU410" s="17">
        <v>672</v>
      </c>
      <c r="DV410" s="17">
        <v>744</v>
      </c>
      <c r="DW410" s="17">
        <v>720</v>
      </c>
      <c r="DX410" s="17">
        <v>744</v>
      </c>
      <c r="DY410" s="17">
        <v>720</v>
      </c>
      <c r="DZ410" s="17">
        <v>744</v>
      </c>
      <c r="EA410" s="17">
        <v>744</v>
      </c>
      <c r="EB410" s="17">
        <v>720</v>
      </c>
      <c r="EC410" s="17">
        <v>744</v>
      </c>
      <c r="ED410" s="17">
        <v>720</v>
      </c>
      <c r="EE410" s="17">
        <v>744</v>
      </c>
      <c r="EF410" s="17">
        <v>744</v>
      </c>
      <c r="EG410" s="17">
        <v>696</v>
      </c>
      <c r="EH410" s="17">
        <v>744</v>
      </c>
      <c r="EI410" s="17">
        <v>720</v>
      </c>
      <c r="EJ410" s="17">
        <v>744</v>
      </c>
      <c r="EK410" s="17">
        <v>720</v>
      </c>
      <c r="EL410" s="17">
        <v>744</v>
      </c>
      <c r="EM410" s="17">
        <v>744</v>
      </c>
      <c r="EN410" s="17">
        <v>720</v>
      </c>
      <c r="EO410" s="17">
        <v>744</v>
      </c>
      <c r="EP410" s="17">
        <v>720</v>
      </c>
      <c r="EQ410" s="17">
        <v>744</v>
      </c>
      <c r="ER410" s="17">
        <v>744</v>
      </c>
      <c r="ES410" s="17">
        <v>672</v>
      </c>
      <c r="ET410" s="17">
        <v>744</v>
      </c>
      <c r="EU410" s="17">
        <v>720</v>
      </c>
      <c r="EV410" s="17">
        <v>744</v>
      </c>
      <c r="EW410" s="17">
        <v>720</v>
      </c>
      <c r="EX410" s="17">
        <v>744</v>
      </c>
      <c r="EY410" s="17">
        <v>744</v>
      </c>
      <c r="EZ410" s="17">
        <v>720</v>
      </c>
      <c r="FA410" s="17">
        <v>744</v>
      </c>
      <c r="FB410" s="17">
        <v>720</v>
      </c>
      <c r="FC410" s="17">
        <v>744</v>
      </c>
      <c r="FD410" s="17">
        <v>744</v>
      </c>
      <c r="FE410" s="17">
        <v>672</v>
      </c>
      <c r="FF410" s="17">
        <v>744</v>
      </c>
      <c r="FG410" s="17">
        <v>720</v>
      </c>
      <c r="FH410" s="17">
        <v>744</v>
      </c>
      <c r="FI410" s="17">
        <v>720</v>
      </c>
      <c r="FJ410" s="17">
        <v>744</v>
      </c>
      <c r="FK410" s="17">
        <v>744</v>
      </c>
      <c r="FL410" s="17">
        <v>720</v>
      </c>
      <c r="FM410" s="17">
        <v>744</v>
      </c>
      <c r="FN410" s="17">
        <v>720</v>
      </c>
      <c r="FO410" s="17">
        <v>744</v>
      </c>
      <c r="FP410" s="17">
        <v>744</v>
      </c>
      <c r="FQ410" s="17">
        <v>672</v>
      </c>
      <c r="FR410" s="17">
        <v>744</v>
      </c>
      <c r="FS410" s="17">
        <v>720</v>
      </c>
      <c r="FT410" s="17">
        <v>744</v>
      </c>
      <c r="FU410" s="17">
        <v>720</v>
      </c>
      <c r="FV410" s="17">
        <v>744</v>
      </c>
      <c r="FW410" s="17">
        <v>744</v>
      </c>
      <c r="FX410" s="17">
        <v>720</v>
      </c>
      <c r="FY410" s="17">
        <v>744</v>
      </c>
      <c r="FZ410" s="17">
        <v>720</v>
      </c>
      <c r="GA410" s="17">
        <v>744</v>
      </c>
    </row>
    <row r="411" spans="2:183">
      <c r="B411" s="43" t="s">
        <v>289</v>
      </c>
      <c r="C411" s="653" t="s">
        <v>50</v>
      </c>
      <c r="D411" s="85">
        <v>41249.69</v>
      </c>
      <c r="E411" s="85">
        <v>37271.29</v>
      </c>
      <c r="F411" s="85">
        <v>41199.67</v>
      </c>
      <c r="G411" s="85">
        <v>39969.519999999997</v>
      </c>
      <c r="H411" s="85">
        <v>40827.919999999998</v>
      </c>
      <c r="I411" s="85">
        <v>9115.41</v>
      </c>
      <c r="J411" s="85">
        <v>9464.39</v>
      </c>
      <c r="K411" s="85">
        <v>9334.31</v>
      </c>
      <c r="L411" s="85">
        <v>9114.4500000000007</v>
      </c>
      <c r="M411" s="85">
        <v>41200.28</v>
      </c>
      <c r="N411" s="85">
        <v>39838.26</v>
      </c>
      <c r="O411" s="85">
        <v>41490.14</v>
      </c>
      <c r="P411" s="85">
        <v>54424.39</v>
      </c>
      <c r="Q411" s="85">
        <v>49175.35</v>
      </c>
      <c r="R411" s="85">
        <v>54358.41</v>
      </c>
      <c r="S411" s="85">
        <v>52735.35</v>
      </c>
      <c r="T411" s="85">
        <v>53867.91</v>
      </c>
      <c r="U411" s="85">
        <v>12026.77</v>
      </c>
      <c r="V411" s="85">
        <v>12487.22</v>
      </c>
      <c r="W411" s="85">
        <v>12315.6</v>
      </c>
      <c r="X411" s="85">
        <v>12025.52</v>
      </c>
      <c r="Y411" s="85">
        <v>54359.19</v>
      </c>
      <c r="Z411" s="85">
        <v>52562.19</v>
      </c>
      <c r="AA411" s="85">
        <v>54741.66</v>
      </c>
      <c r="AB411" s="85">
        <v>72421.899999999994</v>
      </c>
      <c r="AC411" s="85">
        <v>60335.69</v>
      </c>
      <c r="AD411" s="85">
        <v>32505.599999999999</v>
      </c>
      <c r="AE411" s="85">
        <v>37008.07</v>
      </c>
      <c r="AF411" s="85">
        <v>54374.26</v>
      </c>
      <c r="AG411" s="85">
        <v>75279.45</v>
      </c>
      <c r="AH411" s="85">
        <v>128112.2</v>
      </c>
      <c r="AI411" s="85">
        <v>124583.41</v>
      </c>
      <c r="AJ411" s="85">
        <v>66206.850000000006</v>
      </c>
      <c r="AK411" s="85">
        <v>29041.96</v>
      </c>
      <c r="AL411" s="85">
        <v>55667.53</v>
      </c>
      <c r="AM411" s="85">
        <v>74764.56</v>
      </c>
      <c r="AN411" s="85">
        <v>72842.36</v>
      </c>
      <c r="AO411" s="85">
        <v>58780.29</v>
      </c>
      <c r="AP411" s="85">
        <v>32925.620000000003</v>
      </c>
      <c r="AQ411" s="85">
        <v>35175.99</v>
      </c>
      <c r="AR411" s="85">
        <v>56007.79</v>
      </c>
      <c r="AS411" s="85">
        <v>78351.09</v>
      </c>
      <c r="AT411" s="85">
        <v>125062.34</v>
      </c>
      <c r="AU411" s="85">
        <v>122422.45</v>
      </c>
      <c r="AV411" s="85">
        <v>66425.2</v>
      </c>
      <c r="AW411" s="85">
        <v>31032.21</v>
      </c>
      <c r="AX411" s="85">
        <v>56504.07</v>
      </c>
      <c r="AY411" s="85">
        <v>74772.070000000007</v>
      </c>
      <c r="AZ411" s="85">
        <v>72912.350000000006</v>
      </c>
      <c r="BA411" s="85">
        <v>64571.23</v>
      </c>
      <c r="BB411" s="85">
        <v>32359.88</v>
      </c>
      <c r="BC411" s="85">
        <v>32729.16</v>
      </c>
      <c r="BD411" s="85">
        <v>59403.55</v>
      </c>
      <c r="BE411" s="85">
        <v>79141.09</v>
      </c>
      <c r="BF411" s="85">
        <v>129185.57</v>
      </c>
      <c r="BG411" s="85">
        <v>127618.17</v>
      </c>
      <c r="BH411" s="85">
        <v>63839.88</v>
      </c>
      <c r="BI411" s="85">
        <v>32214.53</v>
      </c>
      <c r="BJ411" s="85">
        <v>60464.02</v>
      </c>
      <c r="BK411" s="85">
        <v>75300.63</v>
      </c>
      <c r="BL411" s="85">
        <v>75835.41</v>
      </c>
      <c r="BM411" s="85">
        <v>65279.73</v>
      </c>
      <c r="BN411" s="85">
        <v>33672.17</v>
      </c>
      <c r="BO411" s="85">
        <v>33789.01</v>
      </c>
      <c r="BP411" s="85">
        <v>58920.9</v>
      </c>
      <c r="BQ411" s="85">
        <v>80412.13</v>
      </c>
      <c r="BR411" s="85">
        <v>135334.32999999999</v>
      </c>
      <c r="BS411" s="85">
        <v>132988.10999999999</v>
      </c>
      <c r="BT411" s="85">
        <v>63612.72</v>
      </c>
      <c r="BU411" s="85">
        <v>32394.14</v>
      </c>
      <c r="BV411" s="85">
        <v>61884.23</v>
      </c>
      <c r="BW411" s="85">
        <v>76495.63</v>
      </c>
      <c r="BX411" s="85">
        <v>79619.710000000006</v>
      </c>
      <c r="BY411" s="85">
        <v>65490.21</v>
      </c>
      <c r="BZ411" s="85">
        <v>33313.89</v>
      </c>
      <c r="CA411" s="85">
        <v>37577.81</v>
      </c>
      <c r="CB411" s="85">
        <v>51661.93</v>
      </c>
      <c r="CC411" s="85">
        <v>87220.22</v>
      </c>
      <c r="CD411" s="85">
        <v>142153.91</v>
      </c>
      <c r="CE411" s="85">
        <v>137223.66</v>
      </c>
      <c r="CF411" s="85">
        <v>63250.36</v>
      </c>
      <c r="CG411" s="85">
        <v>36025.339999999997</v>
      </c>
      <c r="CH411" s="85">
        <v>60636.52</v>
      </c>
      <c r="CI411" s="85">
        <v>78583.44</v>
      </c>
      <c r="CJ411" s="85">
        <v>79922.62</v>
      </c>
      <c r="CK411" s="85">
        <v>66871.53</v>
      </c>
      <c r="CL411" s="85">
        <v>36477.58</v>
      </c>
      <c r="CM411" s="85">
        <v>41715.72</v>
      </c>
      <c r="CN411" s="85">
        <v>58793.39</v>
      </c>
      <c r="CO411" s="85">
        <v>83705.88</v>
      </c>
      <c r="CP411" s="85">
        <v>141987</v>
      </c>
      <c r="CQ411" s="85">
        <v>136959.22</v>
      </c>
      <c r="CR411" s="85">
        <v>72012.23</v>
      </c>
      <c r="CS411" s="85">
        <v>34651.050000000003</v>
      </c>
      <c r="CT411" s="85">
        <v>60209.56</v>
      </c>
      <c r="CU411" s="85">
        <v>82669.47</v>
      </c>
      <c r="CV411" s="85">
        <v>82695.98</v>
      </c>
      <c r="CW411" s="85">
        <v>66775.22</v>
      </c>
      <c r="CX411" s="85">
        <v>37924.94</v>
      </c>
      <c r="CY411" s="85">
        <v>41499.51</v>
      </c>
      <c r="CZ411" s="85">
        <v>61539.74</v>
      </c>
      <c r="DA411" s="85">
        <v>87603.36</v>
      </c>
      <c r="DB411" s="85">
        <v>143927.41</v>
      </c>
      <c r="DC411" s="85">
        <v>136989.64000000001</v>
      </c>
      <c r="DD411" s="85">
        <v>76688.58</v>
      </c>
      <c r="DE411" s="85">
        <v>36106.410000000003</v>
      </c>
      <c r="DF411" s="85">
        <v>64168.95</v>
      </c>
      <c r="DG411" s="85">
        <v>83993.83</v>
      </c>
      <c r="DH411" s="85">
        <v>84724.84</v>
      </c>
      <c r="DI411" s="85">
        <v>69301.73</v>
      </c>
      <c r="DJ411" s="85">
        <v>38021.589999999997</v>
      </c>
      <c r="DK411" s="85">
        <v>40859.97</v>
      </c>
      <c r="DL411" s="85">
        <v>66167.95</v>
      </c>
      <c r="DM411" s="85">
        <v>90243.199999999997</v>
      </c>
      <c r="DN411" s="85">
        <v>146112.48000000001</v>
      </c>
      <c r="DO411" s="85">
        <v>142762.73000000001</v>
      </c>
      <c r="DP411" s="85">
        <v>76884.13</v>
      </c>
      <c r="DQ411" s="85">
        <v>36503.17</v>
      </c>
      <c r="DR411" s="85">
        <v>66596.2</v>
      </c>
      <c r="DS411" s="85">
        <v>86753.74</v>
      </c>
      <c r="DT411" s="85">
        <v>85442.32</v>
      </c>
      <c r="DU411" s="85">
        <v>75101.47</v>
      </c>
      <c r="DV411" s="85">
        <v>38566.19</v>
      </c>
      <c r="DW411" s="85">
        <v>37825.29</v>
      </c>
      <c r="DX411" s="85">
        <v>69731.14</v>
      </c>
      <c r="DY411" s="85">
        <v>92584.58</v>
      </c>
      <c r="DZ411" s="85">
        <v>150577.67000000001</v>
      </c>
      <c r="EA411" s="85">
        <v>149248.81</v>
      </c>
      <c r="EB411" s="85">
        <v>75227.27</v>
      </c>
      <c r="EC411" s="85">
        <v>37390.559999999998</v>
      </c>
      <c r="ED411" s="85">
        <v>71093.41</v>
      </c>
      <c r="EE411" s="85">
        <v>87701.16</v>
      </c>
      <c r="EF411" s="85">
        <v>90274.35</v>
      </c>
      <c r="EG411" s="85">
        <v>75544.179999999993</v>
      </c>
      <c r="EH411" s="85">
        <v>38068.089999999997</v>
      </c>
      <c r="EI411" s="85">
        <v>43328.4</v>
      </c>
      <c r="EJ411" s="85">
        <v>58868.38</v>
      </c>
      <c r="EK411" s="85">
        <v>99445.77</v>
      </c>
      <c r="EL411" s="85">
        <v>162108.22</v>
      </c>
      <c r="EM411" s="85">
        <v>157083.85999999999</v>
      </c>
      <c r="EN411" s="85">
        <v>73218.77</v>
      </c>
      <c r="EO411" s="85">
        <v>38357.019999999997</v>
      </c>
      <c r="EP411" s="85">
        <v>71479.09</v>
      </c>
      <c r="EQ411" s="85">
        <v>89531.83</v>
      </c>
      <c r="ER411" s="85">
        <v>90993.7</v>
      </c>
      <c r="ES411" s="85">
        <v>78330.97</v>
      </c>
      <c r="ET411" s="85">
        <v>40265.120000000003</v>
      </c>
      <c r="EU411" s="85">
        <v>42228.32</v>
      </c>
      <c r="EV411" s="85">
        <v>73915.03</v>
      </c>
      <c r="EW411" s="85">
        <v>92779.15</v>
      </c>
      <c r="EX411" s="85">
        <v>166881.76999999999</v>
      </c>
      <c r="EY411" s="85">
        <v>159437.95000000001</v>
      </c>
      <c r="EZ411" s="85">
        <v>75046.320000000007</v>
      </c>
      <c r="FA411" s="85">
        <v>37819.58</v>
      </c>
      <c r="FB411" s="85">
        <v>75183.009999999995</v>
      </c>
      <c r="FC411" s="85">
        <v>92145.09</v>
      </c>
      <c r="FD411" s="85">
        <v>94187.08</v>
      </c>
      <c r="FE411" s="85">
        <v>78468.56</v>
      </c>
      <c r="FF411" s="85">
        <v>42450.26</v>
      </c>
      <c r="FG411" s="85">
        <v>49518.76</v>
      </c>
      <c r="FH411" s="85">
        <v>69151.33</v>
      </c>
      <c r="FI411" s="85">
        <v>98511.32</v>
      </c>
      <c r="FJ411" s="85">
        <v>167587.09</v>
      </c>
      <c r="FK411" s="85">
        <v>160443.98000000001</v>
      </c>
      <c r="FL411" s="85">
        <v>85635.8</v>
      </c>
      <c r="FM411" s="85">
        <v>38062.78</v>
      </c>
      <c r="FN411" s="85">
        <v>72573.119999999995</v>
      </c>
      <c r="FO411" s="85">
        <v>97233.78</v>
      </c>
      <c r="FP411" s="85">
        <v>97419.78</v>
      </c>
      <c r="FQ411" s="85">
        <v>78664.37</v>
      </c>
      <c r="FR411" s="85">
        <v>44677.38</v>
      </c>
      <c r="FS411" s="85">
        <v>48888.38</v>
      </c>
      <c r="FT411" s="85">
        <v>72496.73</v>
      </c>
      <c r="FU411" s="85">
        <v>102302.05</v>
      </c>
      <c r="FV411" s="85">
        <v>170452.16</v>
      </c>
      <c r="FW411" s="85">
        <v>161380.28</v>
      </c>
      <c r="FX411" s="85">
        <v>91908.23</v>
      </c>
      <c r="FY411" s="85">
        <v>40969.599999999999</v>
      </c>
      <c r="FZ411" s="85">
        <v>75594.06</v>
      </c>
      <c r="GA411" s="85">
        <v>98948.71</v>
      </c>
    </row>
    <row r="412" spans="2:183">
      <c r="B412" s="43" t="s">
        <v>289</v>
      </c>
      <c r="C412" s="653" t="s">
        <v>51</v>
      </c>
      <c r="D412" s="86">
        <v>17.689987606194332</v>
      </c>
      <c r="E412" s="86">
        <v>17.690024728156402</v>
      </c>
      <c r="F412" s="86">
        <v>17.690005925340706</v>
      </c>
      <c r="G412" s="86">
        <v>17.690011684311155</v>
      </c>
      <c r="H412" s="86">
        <v>17.689969973613177</v>
      </c>
      <c r="I412" s="86">
        <v>17.689863960100137</v>
      </c>
      <c r="J412" s="86">
        <v>17.690117941720715</v>
      </c>
      <c r="K412" s="86">
        <v>17.690008717734905</v>
      </c>
      <c r="L412" s="86">
        <v>17.690060749568154</v>
      </c>
      <c r="M412" s="86">
        <v>17.690039974066231</v>
      </c>
      <c r="N412" s="86">
        <v>17.690011633999699</v>
      </c>
      <c r="O412" s="86">
        <v>17.690005969131064</v>
      </c>
      <c r="P412" s="86">
        <v>23.339976241632037</v>
      </c>
      <c r="Q412" s="86">
        <v>23.340033508787752</v>
      </c>
      <c r="R412" s="86">
        <v>23.340007213458254</v>
      </c>
      <c r="S412" s="86">
        <v>23.340009028785893</v>
      </c>
      <c r="T412" s="86">
        <v>23.339952425724775</v>
      </c>
      <c r="U412" s="86">
        <v>23.339808651438997</v>
      </c>
      <c r="V412" s="86">
        <v>23.340161866133343</v>
      </c>
      <c r="W412" s="86">
        <v>23.340029564492287</v>
      </c>
      <c r="X412" s="86">
        <v>23.340100537623975</v>
      </c>
      <c r="Y412" s="86">
        <v>23.340041476850679</v>
      </c>
      <c r="Z412" s="86">
        <v>23.340019182778128</v>
      </c>
      <c r="AA412" s="86">
        <v>23.340010232796111</v>
      </c>
      <c r="AB412" s="86">
        <v>45.02001665982867</v>
      </c>
      <c r="AC412" s="86">
        <v>45.019914938068943</v>
      </c>
      <c r="AD412" s="86">
        <v>45.019736022048946</v>
      </c>
      <c r="AE412" s="86">
        <v>45.01979222422267</v>
      </c>
      <c r="AF412" s="86">
        <v>45.020003643047581</v>
      </c>
      <c r="AG412" s="86">
        <v>45.020094131437148</v>
      </c>
      <c r="AH412" s="86">
        <v>45.020048002755061</v>
      </c>
      <c r="AI412" s="86">
        <v>45.02000513137402</v>
      </c>
      <c r="AJ412" s="86">
        <v>45.019991704122788</v>
      </c>
      <c r="AK412" s="86">
        <v>45.020012711404604</v>
      </c>
      <c r="AL412" s="86">
        <v>45.019878529085894</v>
      </c>
      <c r="AM412" s="86">
        <v>45.019907268019509</v>
      </c>
      <c r="AN412" s="86">
        <v>45.02</v>
      </c>
      <c r="AO412" s="86">
        <v>45.019944089150997</v>
      </c>
      <c r="AP412" s="86">
        <v>45.019716692189895</v>
      </c>
      <c r="AQ412" s="86">
        <v>45.020080886681846</v>
      </c>
      <c r="AR412" s="86">
        <v>45.020167837564109</v>
      </c>
      <c r="AS412" s="86">
        <v>45.02004757636351</v>
      </c>
      <c r="AT412" s="86">
        <v>45.01997530535327</v>
      </c>
      <c r="AU412" s="86">
        <v>45.020005221951315</v>
      </c>
      <c r="AV412" s="86">
        <v>45.019993764656441</v>
      </c>
      <c r="AW412" s="86">
        <v>45.01988974321776</v>
      </c>
      <c r="AX412" s="86">
        <v>45.019934825391012</v>
      </c>
      <c r="AY412" s="86">
        <v>45.02009200052985</v>
      </c>
      <c r="AZ412" s="86">
        <v>46.100081562458513</v>
      </c>
      <c r="BA412" s="86">
        <v>46.099915755204613</v>
      </c>
      <c r="BB412" s="86">
        <v>46.09997863095662</v>
      </c>
      <c r="BC412" s="86">
        <v>46.10000563412023</v>
      </c>
      <c r="BD412" s="86">
        <v>46.100009312576638</v>
      </c>
      <c r="BE412" s="86">
        <v>46.099905052046623</v>
      </c>
      <c r="BF412" s="86">
        <v>46.100000356851005</v>
      </c>
      <c r="BG412" s="86">
        <v>46.100000361233832</v>
      </c>
      <c r="BH412" s="86">
        <v>46.100100374780659</v>
      </c>
      <c r="BI412" s="86">
        <v>46.099785346307961</v>
      </c>
      <c r="BJ412" s="86">
        <v>46.100138763933579</v>
      </c>
      <c r="BK412" s="86">
        <v>46.099980409202779</v>
      </c>
      <c r="BL412" s="86">
        <v>47.260077026622795</v>
      </c>
      <c r="BM412" s="86">
        <v>47.259974371782903</v>
      </c>
      <c r="BN412" s="86">
        <v>47.259849261042255</v>
      </c>
      <c r="BO412" s="86">
        <v>47.260000559471862</v>
      </c>
      <c r="BP412" s="86">
        <v>47.259974012223879</v>
      </c>
      <c r="BQ412" s="86">
        <v>47.260108846416067</v>
      </c>
      <c r="BR412" s="86">
        <v>47.260042394041079</v>
      </c>
      <c r="BS412" s="86">
        <v>47.259960127506687</v>
      </c>
      <c r="BT412" s="86">
        <v>47.259862409176684</v>
      </c>
      <c r="BU412" s="86">
        <v>47.259668830695162</v>
      </c>
      <c r="BV412" s="86">
        <v>47.260073008308893</v>
      </c>
      <c r="BW412" s="86">
        <v>47.260075002625719</v>
      </c>
      <c r="BX412" s="86">
        <v>48.490060780277474</v>
      </c>
      <c r="BY412" s="86">
        <v>48.490074708090539</v>
      </c>
      <c r="BZ412" s="86">
        <v>48.489716606261737</v>
      </c>
      <c r="CA412" s="86">
        <v>48.489999483844322</v>
      </c>
      <c r="CB412" s="86">
        <v>48.490186876413773</v>
      </c>
      <c r="CC412" s="86">
        <v>48.489890089118433</v>
      </c>
      <c r="CD412" s="86">
        <v>48.490048130549425</v>
      </c>
      <c r="CE412" s="86">
        <v>48.489953850611677</v>
      </c>
      <c r="CF412" s="86">
        <v>48.490003066543999</v>
      </c>
      <c r="CG412" s="86">
        <v>48.490241473066455</v>
      </c>
      <c r="CH412" s="86">
        <v>48.489820071971209</v>
      </c>
      <c r="CI412" s="86">
        <v>48.490037701853012</v>
      </c>
      <c r="CJ412" s="86">
        <v>49.779896855847326</v>
      </c>
      <c r="CK412" s="86">
        <v>49.780048237974007</v>
      </c>
      <c r="CL412" s="86">
        <v>49.779715603591804</v>
      </c>
      <c r="CM412" s="86">
        <v>49.780095465393799</v>
      </c>
      <c r="CN412" s="86">
        <v>49.780188982778185</v>
      </c>
      <c r="CO412" s="86">
        <v>49.779889623673824</v>
      </c>
      <c r="CP412" s="86">
        <v>49.780001332262849</v>
      </c>
      <c r="CQ412" s="86">
        <v>49.780001381170287</v>
      </c>
      <c r="CR412" s="86">
        <v>49.779989077913193</v>
      </c>
      <c r="CS412" s="86">
        <v>49.780269509251809</v>
      </c>
      <c r="CT412" s="86">
        <v>49.780125836082377</v>
      </c>
      <c r="CU412" s="86">
        <v>49.779894020593723</v>
      </c>
      <c r="CV412" s="86">
        <v>51.11</v>
      </c>
      <c r="CW412" s="86">
        <v>51.110003827018751</v>
      </c>
      <c r="CX412" s="86">
        <v>51.109712545314885</v>
      </c>
      <c r="CY412" s="86">
        <v>51.110288684171636</v>
      </c>
      <c r="CZ412" s="86">
        <v>51.110193844160591</v>
      </c>
      <c r="DA412" s="86">
        <v>51.109882031714918</v>
      </c>
      <c r="DB412" s="86">
        <v>51.110041441319872</v>
      </c>
      <c r="DC412" s="86">
        <v>51.110006753000611</v>
      </c>
      <c r="DD412" s="86">
        <v>51.110046252482569</v>
      </c>
      <c r="DE412" s="86">
        <v>51.109646825677686</v>
      </c>
      <c r="DF412" s="86">
        <v>51.109867703164447</v>
      </c>
      <c r="DG412" s="86">
        <v>51.110101680063771</v>
      </c>
      <c r="DH412" s="86">
        <v>52.499885364448104</v>
      </c>
      <c r="DI412" s="86">
        <v>52.500117421573748</v>
      </c>
      <c r="DJ412" s="86">
        <v>52.500055231835624</v>
      </c>
      <c r="DK412" s="86">
        <v>52.499672358632388</v>
      </c>
      <c r="DL412" s="86">
        <v>52.500079343669171</v>
      </c>
      <c r="DM412" s="86">
        <v>52.499941823935956</v>
      </c>
      <c r="DN412" s="86">
        <v>52.499902985879061</v>
      </c>
      <c r="DO412" s="86">
        <v>52.500001838715256</v>
      </c>
      <c r="DP412" s="86">
        <v>52.499986343088921</v>
      </c>
      <c r="DQ412" s="86">
        <v>52.499884941751766</v>
      </c>
      <c r="DR412" s="86">
        <v>52.499960583366182</v>
      </c>
      <c r="DS412" s="86">
        <v>52.500069593633697</v>
      </c>
      <c r="DT412" s="86">
        <v>53.920093903231717</v>
      </c>
      <c r="DU412" s="86">
        <v>53.920054852350972</v>
      </c>
      <c r="DV412" s="86">
        <v>53.919874169870681</v>
      </c>
      <c r="DW412" s="86">
        <v>53.919815825861356</v>
      </c>
      <c r="DX412" s="86">
        <v>53.92013794916604</v>
      </c>
      <c r="DY412" s="86">
        <v>53.92009644335991</v>
      </c>
      <c r="DZ412" s="86">
        <v>53.920049702607955</v>
      </c>
      <c r="EA412" s="86">
        <v>53.919952167111639</v>
      </c>
      <c r="EB412" s="86">
        <v>53.920174030218753</v>
      </c>
      <c r="EC412" s="86">
        <v>53.919619294830191</v>
      </c>
      <c r="ED412" s="86">
        <v>53.919916571861968</v>
      </c>
      <c r="EE412" s="86">
        <v>53.919840640389545</v>
      </c>
      <c r="EF412" s="86">
        <v>55.409891910803395</v>
      </c>
      <c r="EG412" s="86">
        <v>55.409888731598905</v>
      </c>
      <c r="EH412" s="86">
        <v>55.409647322533218</v>
      </c>
      <c r="EI412" s="86">
        <v>55.409995396183945</v>
      </c>
      <c r="EJ412" s="86">
        <v>55.410227689874901</v>
      </c>
      <c r="EK412" s="86">
        <v>55.409877808918338</v>
      </c>
      <c r="EL412" s="86">
        <v>55.41005807335906</v>
      </c>
      <c r="EM412" s="86">
        <v>55.40994165661354</v>
      </c>
      <c r="EN412" s="86">
        <v>55.409996972907521</v>
      </c>
      <c r="EO412" s="86">
        <v>55.410002311337102</v>
      </c>
      <c r="EP412" s="86">
        <v>55.410147286821704</v>
      </c>
      <c r="EQ412" s="86">
        <v>55.409874923413028</v>
      </c>
      <c r="ER412" s="86">
        <v>56.950080737022617</v>
      </c>
      <c r="ES412" s="86">
        <v>56.950168311000922</v>
      </c>
      <c r="ET412" s="86">
        <v>56.949662673436777</v>
      </c>
      <c r="EU412" s="86">
        <v>56.949858395144979</v>
      </c>
      <c r="EV412" s="86">
        <v>56.950149858616669</v>
      </c>
      <c r="EW412" s="86">
        <v>56.950120616525375</v>
      </c>
      <c r="EX412" s="86">
        <v>56.950015697944245</v>
      </c>
      <c r="EY412" s="86">
        <v>56.950057329413738</v>
      </c>
      <c r="EZ412" s="86">
        <v>56.949915007285092</v>
      </c>
      <c r="FA412" s="86">
        <v>56.95033730875798</v>
      </c>
      <c r="FB412" s="86">
        <v>56.949922736637973</v>
      </c>
      <c r="FC412" s="86">
        <v>56.949993819530285</v>
      </c>
      <c r="FD412" s="86">
        <v>58.550023000509739</v>
      </c>
      <c r="FE412" s="86">
        <v>58.549888076406504</v>
      </c>
      <c r="FF412" s="86">
        <v>58.549660014068387</v>
      </c>
      <c r="FG412" s="86">
        <v>58.550115282293824</v>
      </c>
      <c r="FH412" s="86">
        <v>58.550226068108316</v>
      </c>
      <c r="FI412" s="86">
        <v>58.549865677673971</v>
      </c>
      <c r="FJ412" s="86">
        <v>58.55000366839139</v>
      </c>
      <c r="FK412" s="86">
        <v>58.550000182462448</v>
      </c>
      <c r="FL412" s="86">
        <v>58.549989402506483</v>
      </c>
      <c r="FM412" s="86">
        <v>58.550016151609775</v>
      </c>
      <c r="FN412" s="86">
        <v>58.549846310235495</v>
      </c>
      <c r="FO412" s="86">
        <v>58.549876558077919</v>
      </c>
      <c r="FP412" s="86">
        <v>60.21</v>
      </c>
      <c r="FQ412" s="86">
        <v>60.210003827018745</v>
      </c>
      <c r="FR412" s="86">
        <v>60.209668072719431</v>
      </c>
      <c r="FS412" s="86">
        <v>60.210330558155569</v>
      </c>
      <c r="FT412" s="86">
        <v>60.210230387190009</v>
      </c>
      <c r="FU412" s="86">
        <v>60.209906479350714</v>
      </c>
      <c r="FV412" s="86">
        <v>60.210020629044564</v>
      </c>
      <c r="FW412" s="86">
        <v>60.210007126094567</v>
      </c>
      <c r="FX412" s="86">
        <v>60.210048085111957</v>
      </c>
      <c r="FY412" s="86">
        <v>60.209567198177673</v>
      </c>
      <c r="FZ412" s="86">
        <v>60.209843012003091</v>
      </c>
      <c r="GA412" s="86">
        <v>60.210120543510669</v>
      </c>
    </row>
    <row r="413" spans="2:183">
      <c r="B413" s="43" t="s">
        <v>289</v>
      </c>
      <c r="C413" s="653" t="s">
        <v>52</v>
      </c>
      <c r="D413" s="87">
        <v>0</v>
      </c>
      <c r="E413" s="87">
        <v>0</v>
      </c>
      <c r="F413" s="87">
        <v>0</v>
      </c>
      <c r="G413" s="87">
        <v>0</v>
      </c>
      <c r="H413" s="87">
        <v>0</v>
      </c>
      <c r="I413" s="87">
        <v>0</v>
      </c>
      <c r="J413" s="87">
        <v>0</v>
      </c>
      <c r="K413" s="87">
        <v>0</v>
      </c>
      <c r="L413" s="87">
        <v>0</v>
      </c>
      <c r="M413" s="87">
        <v>0</v>
      </c>
      <c r="N413" s="87">
        <v>0</v>
      </c>
      <c r="O413" s="87">
        <v>0</v>
      </c>
      <c r="P413" s="87">
        <v>0</v>
      </c>
      <c r="Q413" s="87">
        <v>0</v>
      </c>
      <c r="R413" s="87">
        <v>0</v>
      </c>
      <c r="S413" s="87">
        <v>0</v>
      </c>
      <c r="T413" s="87">
        <v>0</v>
      </c>
      <c r="U413" s="87">
        <v>0</v>
      </c>
      <c r="V413" s="87">
        <v>0</v>
      </c>
      <c r="W413" s="87">
        <v>0</v>
      </c>
      <c r="X413" s="87">
        <v>0</v>
      </c>
      <c r="Y413" s="87">
        <v>0</v>
      </c>
      <c r="Z413" s="87">
        <v>0</v>
      </c>
      <c r="AA413" s="87">
        <v>0</v>
      </c>
      <c r="AB413" s="87">
        <v>0</v>
      </c>
      <c r="AC413" s="87">
        <v>0</v>
      </c>
      <c r="AD413" s="87">
        <v>0</v>
      </c>
      <c r="AE413" s="87">
        <v>0</v>
      </c>
      <c r="AF413" s="87">
        <v>0</v>
      </c>
      <c r="AG413" s="87">
        <v>0</v>
      </c>
      <c r="AH413" s="87">
        <v>0</v>
      </c>
      <c r="AI413" s="87">
        <v>0</v>
      </c>
      <c r="AJ413" s="87">
        <v>0</v>
      </c>
      <c r="AK413" s="87">
        <v>0</v>
      </c>
      <c r="AL413" s="87">
        <v>0</v>
      </c>
      <c r="AM413" s="87">
        <v>0</v>
      </c>
      <c r="AN413" s="87">
        <v>0</v>
      </c>
      <c r="AO413" s="87">
        <v>0</v>
      </c>
      <c r="AP413" s="87">
        <v>0</v>
      </c>
      <c r="AQ413" s="87">
        <v>0</v>
      </c>
      <c r="AR413" s="87">
        <v>0</v>
      </c>
      <c r="AS413" s="87">
        <v>0</v>
      </c>
      <c r="AT413" s="87">
        <v>0</v>
      </c>
      <c r="AU413" s="87">
        <v>0</v>
      </c>
      <c r="AV413" s="87">
        <v>0</v>
      </c>
      <c r="AW413" s="87">
        <v>0</v>
      </c>
      <c r="AX413" s="87">
        <v>0</v>
      </c>
      <c r="AY413" s="87">
        <v>0</v>
      </c>
      <c r="AZ413" s="87">
        <v>0</v>
      </c>
      <c r="BA413" s="87">
        <v>0</v>
      </c>
      <c r="BB413" s="87">
        <v>0</v>
      </c>
      <c r="BC413" s="87">
        <v>0</v>
      </c>
      <c r="BD413" s="87">
        <v>0</v>
      </c>
      <c r="BE413" s="87">
        <v>0</v>
      </c>
      <c r="BF413" s="87">
        <v>0</v>
      </c>
      <c r="BG413" s="87">
        <v>0</v>
      </c>
      <c r="BH413" s="87">
        <v>0</v>
      </c>
      <c r="BI413" s="87">
        <v>0</v>
      </c>
      <c r="BJ413" s="87">
        <v>0</v>
      </c>
      <c r="BK413" s="87">
        <v>0</v>
      </c>
      <c r="BL413" s="87">
        <v>0</v>
      </c>
      <c r="BM413" s="87">
        <v>0</v>
      </c>
      <c r="BN413" s="87">
        <v>0</v>
      </c>
      <c r="BO413" s="87">
        <v>0</v>
      </c>
      <c r="BP413" s="87">
        <v>0</v>
      </c>
      <c r="BQ413" s="87">
        <v>0</v>
      </c>
      <c r="BR413" s="87">
        <v>0</v>
      </c>
      <c r="BS413" s="87">
        <v>0</v>
      </c>
      <c r="BT413" s="87">
        <v>0</v>
      </c>
      <c r="BU413" s="87">
        <v>0</v>
      </c>
      <c r="BV413" s="87">
        <v>0</v>
      </c>
      <c r="BW413" s="87">
        <v>0</v>
      </c>
      <c r="BX413" s="87">
        <v>0</v>
      </c>
      <c r="BY413" s="87">
        <v>0</v>
      </c>
      <c r="BZ413" s="87">
        <v>0</v>
      </c>
      <c r="CA413" s="87">
        <v>0</v>
      </c>
      <c r="CB413" s="87">
        <v>0</v>
      </c>
      <c r="CC413" s="87">
        <v>0</v>
      </c>
      <c r="CD413" s="87">
        <v>0</v>
      </c>
      <c r="CE413" s="87">
        <v>0</v>
      </c>
      <c r="CF413" s="87">
        <v>0</v>
      </c>
      <c r="CG413" s="87">
        <v>0</v>
      </c>
      <c r="CH413" s="87">
        <v>0</v>
      </c>
      <c r="CI413" s="87">
        <v>0</v>
      </c>
      <c r="CJ413" s="87">
        <v>0</v>
      </c>
      <c r="CK413" s="87">
        <v>0</v>
      </c>
      <c r="CL413" s="87">
        <v>0</v>
      </c>
      <c r="CM413" s="87">
        <v>0</v>
      </c>
      <c r="CN413" s="87">
        <v>0</v>
      </c>
      <c r="CO413" s="87">
        <v>0</v>
      </c>
      <c r="CP413" s="87">
        <v>0</v>
      </c>
      <c r="CQ413" s="87">
        <v>0</v>
      </c>
      <c r="CR413" s="87">
        <v>0</v>
      </c>
      <c r="CS413" s="87">
        <v>0</v>
      </c>
      <c r="CT413" s="87">
        <v>0</v>
      </c>
      <c r="CU413" s="87">
        <v>0</v>
      </c>
      <c r="CV413" s="87">
        <v>0</v>
      </c>
      <c r="CW413" s="87">
        <v>0</v>
      </c>
      <c r="CX413" s="87">
        <v>0</v>
      </c>
      <c r="CY413" s="87">
        <v>0</v>
      </c>
      <c r="CZ413" s="87">
        <v>0</v>
      </c>
      <c r="DA413" s="87">
        <v>0</v>
      </c>
      <c r="DB413" s="87">
        <v>0</v>
      </c>
      <c r="DC413" s="87">
        <v>0</v>
      </c>
      <c r="DD413" s="87">
        <v>0</v>
      </c>
      <c r="DE413" s="87">
        <v>0</v>
      </c>
      <c r="DF413" s="87">
        <v>0</v>
      </c>
      <c r="DG413" s="87">
        <v>0</v>
      </c>
      <c r="DH413" s="87">
        <v>0</v>
      </c>
      <c r="DI413" s="87">
        <v>0</v>
      </c>
      <c r="DJ413" s="87">
        <v>0</v>
      </c>
      <c r="DK413" s="87">
        <v>0</v>
      </c>
      <c r="DL413" s="87">
        <v>0</v>
      </c>
      <c r="DM413" s="87">
        <v>0</v>
      </c>
      <c r="DN413" s="87">
        <v>0</v>
      </c>
      <c r="DO413" s="87">
        <v>0</v>
      </c>
      <c r="DP413" s="87">
        <v>0</v>
      </c>
      <c r="DQ413" s="87">
        <v>0</v>
      </c>
      <c r="DR413" s="87">
        <v>0</v>
      </c>
      <c r="DS413" s="87">
        <v>0</v>
      </c>
      <c r="DT413" s="87">
        <v>0</v>
      </c>
      <c r="DU413" s="87">
        <v>0</v>
      </c>
      <c r="DV413" s="87">
        <v>0</v>
      </c>
      <c r="DW413" s="87">
        <v>0</v>
      </c>
      <c r="DX413" s="87">
        <v>0</v>
      </c>
      <c r="DY413" s="87">
        <v>0</v>
      </c>
      <c r="DZ413" s="87">
        <v>0</v>
      </c>
      <c r="EA413" s="87">
        <v>0</v>
      </c>
      <c r="EB413" s="87">
        <v>0</v>
      </c>
      <c r="EC413" s="87">
        <v>0</v>
      </c>
      <c r="ED413" s="87">
        <v>0</v>
      </c>
      <c r="EE413" s="87">
        <v>0</v>
      </c>
      <c r="EF413" s="87">
        <v>0</v>
      </c>
      <c r="EG413" s="87">
        <v>0</v>
      </c>
      <c r="EH413" s="87">
        <v>0</v>
      </c>
      <c r="EI413" s="87">
        <v>0</v>
      </c>
      <c r="EJ413" s="87">
        <v>0</v>
      </c>
      <c r="EK413" s="87">
        <v>0</v>
      </c>
      <c r="EL413" s="87">
        <v>0</v>
      </c>
      <c r="EM413" s="87">
        <v>0</v>
      </c>
      <c r="EN413" s="87">
        <v>0</v>
      </c>
      <c r="EO413" s="87">
        <v>0</v>
      </c>
      <c r="EP413" s="87">
        <v>0</v>
      </c>
      <c r="EQ413" s="87">
        <v>0</v>
      </c>
      <c r="ER413" s="87">
        <v>0</v>
      </c>
      <c r="ES413" s="87">
        <v>0</v>
      </c>
      <c r="ET413" s="87">
        <v>0</v>
      </c>
      <c r="EU413" s="87">
        <v>0</v>
      </c>
      <c r="EV413" s="87">
        <v>0</v>
      </c>
      <c r="EW413" s="87">
        <v>0</v>
      </c>
      <c r="EX413" s="87">
        <v>0</v>
      </c>
      <c r="EY413" s="87">
        <v>0</v>
      </c>
      <c r="EZ413" s="87">
        <v>0</v>
      </c>
      <c r="FA413" s="87">
        <v>0</v>
      </c>
      <c r="FB413" s="87">
        <v>0</v>
      </c>
      <c r="FC413" s="87">
        <v>0</v>
      </c>
      <c r="FD413" s="87">
        <v>0</v>
      </c>
      <c r="FE413" s="87">
        <v>0</v>
      </c>
      <c r="FF413" s="87">
        <v>0</v>
      </c>
      <c r="FG413" s="87">
        <v>0</v>
      </c>
      <c r="FH413" s="87">
        <v>0</v>
      </c>
      <c r="FI413" s="87">
        <v>0</v>
      </c>
      <c r="FJ413" s="87">
        <v>0</v>
      </c>
      <c r="FK413" s="87">
        <v>0</v>
      </c>
      <c r="FL413" s="87">
        <v>0</v>
      </c>
      <c r="FM413" s="87">
        <v>0</v>
      </c>
      <c r="FN413" s="87">
        <v>0</v>
      </c>
      <c r="FO413" s="87">
        <v>0</v>
      </c>
      <c r="FP413" s="87">
        <v>0</v>
      </c>
      <c r="FQ413" s="87">
        <v>0</v>
      </c>
      <c r="FR413" s="87">
        <v>0</v>
      </c>
      <c r="FS413" s="87">
        <v>0</v>
      </c>
      <c r="FT413" s="87">
        <v>0</v>
      </c>
      <c r="FU413" s="87">
        <v>0</v>
      </c>
      <c r="FV413" s="87">
        <v>0</v>
      </c>
      <c r="FW413" s="87">
        <v>0</v>
      </c>
      <c r="FX413" s="87">
        <v>0</v>
      </c>
      <c r="FY413" s="87">
        <v>0</v>
      </c>
      <c r="FZ413" s="87">
        <v>0</v>
      </c>
      <c r="GA413" s="87">
        <v>0</v>
      </c>
    </row>
    <row r="414" spans="2:183">
      <c r="B414" s="43" t="s">
        <v>289</v>
      </c>
      <c r="C414" s="653" t="s">
        <v>53</v>
      </c>
      <c r="D414" s="86">
        <v>0</v>
      </c>
      <c r="E414" s="86">
        <v>0</v>
      </c>
      <c r="F414" s="86">
        <v>0</v>
      </c>
      <c r="G414" s="86">
        <v>0</v>
      </c>
      <c r="H414" s="86">
        <v>0</v>
      </c>
      <c r="I414" s="86">
        <v>0</v>
      </c>
      <c r="J414" s="86">
        <v>0</v>
      </c>
      <c r="K414" s="86">
        <v>0</v>
      </c>
      <c r="L414" s="86">
        <v>0</v>
      </c>
      <c r="M414" s="86">
        <v>0</v>
      </c>
      <c r="N414" s="86">
        <v>0</v>
      </c>
      <c r="O414" s="86">
        <v>0</v>
      </c>
      <c r="P414" s="86">
        <v>0</v>
      </c>
      <c r="Q414" s="86">
        <v>0</v>
      </c>
      <c r="R414" s="86">
        <v>0</v>
      </c>
      <c r="S414" s="86">
        <v>0</v>
      </c>
      <c r="T414" s="86">
        <v>0</v>
      </c>
      <c r="U414" s="86">
        <v>0</v>
      </c>
      <c r="V414" s="86">
        <v>0</v>
      </c>
      <c r="W414" s="86">
        <v>0</v>
      </c>
      <c r="X414" s="86">
        <v>0</v>
      </c>
      <c r="Y414" s="86">
        <v>0</v>
      </c>
      <c r="Z414" s="86">
        <v>0</v>
      </c>
      <c r="AA414" s="86">
        <v>0</v>
      </c>
      <c r="AB414" s="86">
        <v>0</v>
      </c>
      <c r="AC414" s="86">
        <v>0</v>
      </c>
      <c r="AD414" s="86">
        <v>0</v>
      </c>
      <c r="AE414" s="86">
        <v>0</v>
      </c>
      <c r="AF414" s="86">
        <v>0</v>
      </c>
      <c r="AG414" s="86">
        <v>0</v>
      </c>
      <c r="AH414" s="86">
        <v>0</v>
      </c>
      <c r="AI414" s="86">
        <v>0</v>
      </c>
      <c r="AJ414" s="86">
        <v>0</v>
      </c>
      <c r="AK414" s="86">
        <v>0</v>
      </c>
      <c r="AL414" s="86">
        <v>0</v>
      </c>
      <c r="AM414" s="86">
        <v>0</v>
      </c>
      <c r="AN414" s="86">
        <v>0</v>
      </c>
      <c r="AO414" s="86">
        <v>0</v>
      </c>
      <c r="AP414" s="86">
        <v>0</v>
      </c>
      <c r="AQ414" s="86">
        <v>0</v>
      </c>
      <c r="AR414" s="86">
        <v>0</v>
      </c>
      <c r="AS414" s="86">
        <v>0</v>
      </c>
      <c r="AT414" s="86">
        <v>0</v>
      </c>
      <c r="AU414" s="86">
        <v>0</v>
      </c>
      <c r="AV414" s="86">
        <v>0</v>
      </c>
      <c r="AW414" s="86">
        <v>0</v>
      </c>
      <c r="AX414" s="86">
        <v>0</v>
      </c>
      <c r="AY414" s="86">
        <v>0</v>
      </c>
      <c r="AZ414" s="86">
        <v>0</v>
      </c>
      <c r="BA414" s="86">
        <v>0</v>
      </c>
      <c r="BB414" s="86">
        <v>0</v>
      </c>
      <c r="BC414" s="86">
        <v>0</v>
      </c>
      <c r="BD414" s="86">
        <v>0</v>
      </c>
      <c r="BE414" s="86">
        <v>0</v>
      </c>
      <c r="BF414" s="86">
        <v>0</v>
      </c>
      <c r="BG414" s="86">
        <v>0</v>
      </c>
      <c r="BH414" s="86">
        <v>0</v>
      </c>
      <c r="BI414" s="86">
        <v>0</v>
      </c>
      <c r="BJ414" s="86">
        <v>0</v>
      </c>
      <c r="BK414" s="86">
        <v>0</v>
      </c>
      <c r="BL414" s="86">
        <v>0</v>
      </c>
      <c r="BM414" s="86">
        <v>0</v>
      </c>
      <c r="BN414" s="86">
        <v>0</v>
      </c>
      <c r="BO414" s="86">
        <v>0</v>
      </c>
      <c r="BP414" s="86">
        <v>0</v>
      </c>
      <c r="BQ414" s="86">
        <v>0</v>
      </c>
      <c r="BR414" s="86">
        <v>0</v>
      </c>
      <c r="BS414" s="86">
        <v>0</v>
      </c>
      <c r="BT414" s="86">
        <v>0</v>
      </c>
      <c r="BU414" s="86">
        <v>0</v>
      </c>
      <c r="BV414" s="86">
        <v>0</v>
      </c>
      <c r="BW414" s="86">
        <v>0</v>
      </c>
      <c r="BX414" s="86">
        <v>0</v>
      </c>
      <c r="BY414" s="86">
        <v>0</v>
      </c>
      <c r="BZ414" s="86">
        <v>0</v>
      </c>
      <c r="CA414" s="86">
        <v>0</v>
      </c>
      <c r="CB414" s="86">
        <v>0</v>
      </c>
      <c r="CC414" s="86">
        <v>0</v>
      </c>
      <c r="CD414" s="86">
        <v>0</v>
      </c>
      <c r="CE414" s="86">
        <v>0</v>
      </c>
      <c r="CF414" s="86">
        <v>0</v>
      </c>
      <c r="CG414" s="86">
        <v>0</v>
      </c>
      <c r="CH414" s="86">
        <v>0</v>
      </c>
      <c r="CI414" s="86">
        <v>0</v>
      </c>
      <c r="CJ414" s="86">
        <v>0</v>
      </c>
      <c r="CK414" s="86">
        <v>0</v>
      </c>
      <c r="CL414" s="86">
        <v>0</v>
      </c>
      <c r="CM414" s="86">
        <v>0</v>
      </c>
      <c r="CN414" s="86">
        <v>0</v>
      </c>
      <c r="CO414" s="86">
        <v>0</v>
      </c>
      <c r="CP414" s="86">
        <v>0</v>
      </c>
      <c r="CQ414" s="86">
        <v>0</v>
      </c>
      <c r="CR414" s="86">
        <v>0</v>
      </c>
      <c r="CS414" s="86">
        <v>0</v>
      </c>
      <c r="CT414" s="86">
        <v>0</v>
      </c>
      <c r="CU414" s="86">
        <v>0</v>
      </c>
      <c r="CV414" s="86">
        <v>0</v>
      </c>
      <c r="CW414" s="86">
        <v>0</v>
      </c>
      <c r="CX414" s="86">
        <v>0</v>
      </c>
      <c r="CY414" s="86">
        <v>0</v>
      </c>
      <c r="CZ414" s="86">
        <v>0</v>
      </c>
      <c r="DA414" s="86">
        <v>0</v>
      </c>
      <c r="DB414" s="86">
        <v>0</v>
      </c>
      <c r="DC414" s="86">
        <v>0</v>
      </c>
      <c r="DD414" s="86">
        <v>0</v>
      </c>
      <c r="DE414" s="86">
        <v>0</v>
      </c>
      <c r="DF414" s="86">
        <v>0</v>
      </c>
      <c r="DG414" s="86">
        <v>0</v>
      </c>
      <c r="DH414" s="86">
        <v>0</v>
      </c>
      <c r="DI414" s="86">
        <v>0</v>
      </c>
      <c r="DJ414" s="86">
        <v>0</v>
      </c>
      <c r="DK414" s="86">
        <v>0</v>
      </c>
      <c r="DL414" s="86">
        <v>0</v>
      </c>
      <c r="DM414" s="86">
        <v>0</v>
      </c>
      <c r="DN414" s="86">
        <v>0</v>
      </c>
      <c r="DO414" s="86">
        <v>0</v>
      </c>
      <c r="DP414" s="86">
        <v>0</v>
      </c>
      <c r="DQ414" s="86">
        <v>0</v>
      </c>
      <c r="DR414" s="86">
        <v>0</v>
      </c>
      <c r="DS414" s="86">
        <v>0</v>
      </c>
      <c r="DT414" s="86">
        <v>0</v>
      </c>
      <c r="DU414" s="86">
        <v>0</v>
      </c>
      <c r="DV414" s="86">
        <v>0</v>
      </c>
      <c r="DW414" s="86">
        <v>0</v>
      </c>
      <c r="DX414" s="86">
        <v>0</v>
      </c>
      <c r="DY414" s="86">
        <v>0</v>
      </c>
      <c r="DZ414" s="86">
        <v>0</v>
      </c>
      <c r="EA414" s="86">
        <v>0</v>
      </c>
      <c r="EB414" s="86">
        <v>0</v>
      </c>
      <c r="EC414" s="86">
        <v>0</v>
      </c>
      <c r="ED414" s="86">
        <v>0</v>
      </c>
      <c r="EE414" s="86">
        <v>0</v>
      </c>
      <c r="EF414" s="86">
        <v>0</v>
      </c>
      <c r="EG414" s="86">
        <v>0</v>
      </c>
      <c r="EH414" s="86">
        <v>0</v>
      </c>
      <c r="EI414" s="86">
        <v>0</v>
      </c>
      <c r="EJ414" s="86">
        <v>0</v>
      </c>
      <c r="EK414" s="86">
        <v>0</v>
      </c>
      <c r="EL414" s="86">
        <v>0</v>
      </c>
      <c r="EM414" s="86">
        <v>0</v>
      </c>
      <c r="EN414" s="86">
        <v>0</v>
      </c>
      <c r="EO414" s="86">
        <v>0</v>
      </c>
      <c r="EP414" s="86">
        <v>0</v>
      </c>
      <c r="EQ414" s="86">
        <v>0</v>
      </c>
      <c r="ER414" s="86">
        <v>0</v>
      </c>
      <c r="ES414" s="86">
        <v>0</v>
      </c>
      <c r="ET414" s="86">
        <v>0</v>
      </c>
      <c r="EU414" s="86">
        <v>0</v>
      </c>
      <c r="EV414" s="86">
        <v>0</v>
      </c>
      <c r="EW414" s="86">
        <v>0</v>
      </c>
      <c r="EX414" s="86">
        <v>0</v>
      </c>
      <c r="EY414" s="86">
        <v>0</v>
      </c>
      <c r="EZ414" s="86">
        <v>0</v>
      </c>
      <c r="FA414" s="86">
        <v>0</v>
      </c>
      <c r="FB414" s="86">
        <v>0</v>
      </c>
      <c r="FC414" s="86">
        <v>0</v>
      </c>
      <c r="FD414" s="86">
        <v>0</v>
      </c>
      <c r="FE414" s="86">
        <v>0</v>
      </c>
      <c r="FF414" s="86">
        <v>0</v>
      </c>
      <c r="FG414" s="86">
        <v>0</v>
      </c>
      <c r="FH414" s="86">
        <v>0</v>
      </c>
      <c r="FI414" s="86">
        <v>0</v>
      </c>
      <c r="FJ414" s="86">
        <v>0</v>
      </c>
      <c r="FK414" s="86">
        <v>0</v>
      </c>
      <c r="FL414" s="86">
        <v>0</v>
      </c>
      <c r="FM414" s="86">
        <v>0</v>
      </c>
      <c r="FN414" s="86">
        <v>0</v>
      </c>
      <c r="FO414" s="86">
        <v>0</v>
      </c>
      <c r="FP414" s="86">
        <v>0</v>
      </c>
      <c r="FQ414" s="86">
        <v>0</v>
      </c>
      <c r="FR414" s="86">
        <v>0</v>
      </c>
      <c r="FS414" s="86">
        <v>0</v>
      </c>
      <c r="FT414" s="86">
        <v>0</v>
      </c>
      <c r="FU414" s="86">
        <v>0</v>
      </c>
      <c r="FV414" s="86">
        <v>0</v>
      </c>
      <c r="FW414" s="86">
        <v>0</v>
      </c>
      <c r="FX414" s="86">
        <v>0</v>
      </c>
      <c r="FY414" s="86">
        <v>0</v>
      </c>
      <c r="FZ414" s="86">
        <v>0</v>
      </c>
      <c r="GA414" s="86">
        <v>0</v>
      </c>
    </row>
    <row r="415" spans="2:183">
      <c r="B415" s="43" t="s">
        <v>289</v>
      </c>
      <c r="C415" s="653" t="s">
        <v>228</v>
      </c>
      <c r="D415" s="85">
        <v>41249.69</v>
      </c>
      <c r="E415" s="85">
        <v>37271.29</v>
      </c>
      <c r="F415" s="85">
        <v>41199.67</v>
      </c>
      <c r="G415" s="85">
        <v>39969.519999999997</v>
      </c>
      <c r="H415" s="85">
        <v>40827.919999999998</v>
      </c>
      <c r="I415" s="85">
        <v>9115.41</v>
      </c>
      <c r="J415" s="85">
        <v>9464.39</v>
      </c>
      <c r="K415" s="85">
        <v>9334.31</v>
      </c>
      <c r="L415" s="85">
        <v>9114.4500000000007</v>
      </c>
      <c r="M415" s="85">
        <v>41200.28</v>
      </c>
      <c r="N415" s="85">
        <v>39838.26</v>
      </c>
      <c r="O415" s="85">
        <v>41490.14</v>
      </c>
      <c r="P415" s="85">
        <v>54424.39</v>
      </c>
      <c r="Q415" s="85">
        <v>49175.35</v>
      </c>
      <c r="R415" s="85">
        <v>54358.41</v>
      </c>
      <c r="S415" s="85">
        <v>52735.35</v>
      </c>
      <c r="T415" s="85">
        <v>53867.91</v>
      </c>
      <c r="U415" s="85">
        <v>12026.77</v>
      </c>
      <c r="V415" s="85">
        <v>12487.22</v>
      </c>
      <c r="W415" s="85">
        <v>12315.6</v>
      </c>
      <c r="X415" s="85">
        <v>12025.52</v>
      </c>
      <c r="Y415" s="85">
        <v>54359.19</v>
      </c>
      <c r="Z415" s="85">
        <v>52562.19</v>
      </c>
      <c r="AA415" s="85">
        <v>54741.66</v>
      </c>
      <c r="AB415" s="85">
        <v>72421.899999999994</v>
      </c>
      <c r="AC415" s="85">
        <v>60335.69</v>
      </c>
      <c r="AD415" s="85">
        <v>32505.599999999999</v>
      </c>
      <c r="AE415" s="85">
        <v>37008.07</v>
      </c>
      <c r="AF415" s="85">
        <v>54374.26</v>
      </c>
      <c r="AG415" s="85">
        <v>75279.45</v>
      </c>
      <c r="AH415" s="85">
        <v>128112.2</v>
      </c>
      <c r="AI415" s="85">
        <v>124583.41</v>
      </c>
      <c r="AJ415" s="85">
        <v>66206.850000000006</v>
      </c>
      <c r="AK415" s="85">
        <v>29041.96</v>
      </c>
      <c r="AL415" s="85">
        <v>55667.53</v>
      </c>
      <c r="AM415" s="85">
        <v>74764.56</v>
      </c>
      <c r="AN415" s="85">
        <v>72842.36</v>
      </c>
      <c r="AO415" s="85">
        <v>58780.29</v>
      </c>
      <c r="AP415" s="85">
        <v>32925.620000000003</v>
      </c>
      <c r="AQ415" s="85">
        <v>35175.99</v>
      </c>
      <c r="AR415" s="85">
        <v>56007.79</v>
      </c>
      <c r="AS415" s="85">
        <v>78351.09</v>
      </c>
      <c r="AT415" s="85">
        <v>125062.34</v>
      </c>
      <c r="AU415" s="85">
        <v>122422.45</v>
      </c>
      <c r="AV415" s="85">
        <v>66425.2</v>
      </c>
      <c r="AW415" s="85">
        <v>31032.21</v>
      </c>
      <c r="AX415" s="85">
        <v>56504.07</v>
      </c>
      <c r="AY415" s="85">
        <v>74772.070000000007</v>
      </c>
      <c r="AZ415" s="85">
        <v>72912.350000000006</v>
      </c>
      <c r="BA415" s="85">
        <v>64571.23</v>
      </c>
      <c r="BB415" s="85">
        <v>32359.88</v>
      </c>
      <c r="BC415" s="85">
        <v>32729.16</v>
      </c>
      <c r="BD415" s="85">
        <v>59403.55</v>
      </c>
      <c r="BE415" s="85">
        <v>79141.09</v>
      </c>
      <c r="BF415" s="85">
        <v>129185.57</v>
      </c>
      <c r="BG415" s="85">
        <v>127618.17</v>
      </c>
      <c r="BH415" s="85">
        <v>63839.88</v>
      </c>
      <c r="BI415" s="85">
        <v>32214.53</v>
      </c>
      <c r="BJ415" s="85">
        <v>60464.02</v>
      </c>
      <c r="BK415" s="85">
        <v>75300.63</v>
      </c>
      <c r="BL415" s="85">
        <v>75835.41</v>
      </c>
      <c r="BM415" s="85">
        <v>65279.73</v>
      </c>
      <c r="BN415" s="85">
        <v>33672.17</v>
      </c>
      <c r="BO415" s="85">
        <v>33789.01</v>
      </c>
      <c r="BP415" s="85">
        <v>58920.9</v>
      </c>
      <c r="BQ415" s="85">
        <v>80412.13</v>
      </c>
      <c r="BR415" s="85">
        <v>135334.32999999999</v>
      </c>
      <c r="BS415" s="85">
        <v>132988.10999999999</v>
      </c>
      <c r="BT415" s="85">
        <v>63612.72</v>
      </c>
      <c r="BU415" s="85">
        <v>32394.14</v>
      </c>
      <c r="BV415" s="85">
        <v>61884.23</v>
      </c>
      <c r="BW415" s="85">
        <v>76495.63</v>
      </c>
      <c r="BX415" s="85">
        <v>79619.710000000006</v>
      </c>
      <c r="BY415" s="85">
        <v>65490.21</v>
      </c>
      <c r="BZ415" s="85">
        <v>33313.89</v>
      </c>
      <c r="CA415" s="85">
        <v>37577.81</v>
      </c>
      <c r="CB415" s="85">
        <v>51661.93</v>
      </c>
      <c r="CC415" s="85">
        <v>87220.22</v>
      </c>
      <c r="CD415" s="85">
        <v>142153.91</v>
      </c>
      <c r="CE415" s="85">
        <v>137223.66</v>
      </c>
      <c r="CF415" s="85">
        <v>63250.36</v>
      </c>
      <c r="CG415" s="85">
        <v>36025.339999999997</v>
      </c>
      <c r="CH415" s="85">
        <v>60636.52</v>
      </c>
      <c r="CI415" s="85">
        <v>78583.44</v>
      </c>
      <c r="CJ415" s="85">
        <v>79922.62</v>
      </c>
      <c r="CK415" s="85">
        <v>66871.53</v>
      </c>
      <c r="CL415" s="85">
        <v>36477.58</v>
      </c>
      <c r="CM415" s="85">
        <v>41715.72</v>
      </c>
      <c r="CN415" s="85">
        <v>58793.39</v>
      </c>
      <c r="CO415" s="85">
        <v>83705.88</v>
      </c>
      <c r="CP415" s="85">
        <v>141987</v>
      </c>
      <c r="CQ415" s="85">
        <v>136959.22</v>
      </c>
      <c r="CR415" s="85">
        <v>72012.23</v>
      </c>
      <c r="CS415" s="85">
        <v>34651.050000000003</v>
      </c>
      <c r="CT415" s="85">
        <v>60209.56</v>
      </c>
      <c r="CU415" s="85">
        <v>82669.47</v>
      </c>
      <c r="CV415" s="85">
        <v>82695.98</v>
      </c>
      <c r="CW415" s="85">
        <v>66775.22</v>
      </c>
      <c r="CX415" s="85">
        <v>37924.94</v>
      </c>
      <c r="CY415" s="85">
        <v>41499.51</v>
      </c>
      <c r="CZ415" s="85">
        <v>61539.74</v>
      </c>
      <c r="DA415" s="85">
        <v>87603.36</v>
      </c>
      <c r="DB415" s="85">
        <v>143927.41</v>
      </c>
      <c r="DC415" s="85">
        <v>136989.64000000001</v>
      </c>
      <c r="DD415" s="85">
        <v>76688.58</v>
      </c>
      <c r="DE415" s="85">
        <v>36106.410000000003</v>
      </c>
      <c r="DF415" s="85">
        <v>64168.95</v>
      </c>
      <c r="DG415" s="85">
        <v>83993.83</v>
      </c>
      <c r="DH415" s="85">
        <v>84724.84</v>
      </c>
      <c r="DI415" s="85">
        <v>69301.73</v>
      </c>
      <c r="DJ415" s="85">
        <v>38021.589999999997</v>
      </c>
      <c r="DK415" s="85">
        <v>40859.97</v>
      </c>
      <c r="DL415" s="85">
        <v>66167.95</v>
      </c>
      <c r="DM415" s="85">
        <v>90243.199999999997</v>
      </c>
      <c r="DN415" s="85">
        <v>146112.48000000001</v>
      </c>
      <c r="DO415" s="85">
        <v>142762.73000000001</v>
      </c>
      <c r="DP415" s="85">
        <v>76884.13</v>
      </c>
      <c r="DQ415" s="85">
        <v>36503.17</v>
      </c>
      <c r="DR415" s="85">
        <v>66596.2</v>
      </c>
      <c r="DS415" s="85">
        <v>86753.74</v>
      </c>
      <c r="DT415" s="85">
        <v>85442.32</v>
      </c>
      <c r="DU415" s="85">
        <v>75101.47</v>
      </c>
      <c r="DV415" s="85">
        <v>38566.19</v>
      </c>
      <c r="DW415" s="85">
        <v>37825.29</v>
      </c>
      <c r="DX415" s="85">
        <v>69731.14</v>
      </c>
      <c r="DY415" s="85">
        <v>92584.58</v>
      </c>
      <c r="DZ415" s="85">
        <v>150577.67000000001</v>
      </c>
      <c r="EA415" s="85">
        <v>149248.81</v>
      </c>
      <c r="EB415" s="85">
        <v>75227.27</v>
      </c>
      <c r="EC415" s="85">
        <v>37390.559999999998</v>
      </c>
      <c r="ED415" s="85">
        <v>71093.41</v>
      </c>
      <c r="EE415" s="85">
        <v>87701.16</v>
      </c>
      <c r="EF415" s="85">
        <v>90274.35</v>
      </c>
      <c r="EG415" s="85">
        <v>75544.179999999993</v>
      </c>
      <c r="EH415" s="85">
        <v>38068.089999999997</v>
      </c>
      <c r="EI415" s="85">
        <v>43328.4</v>
      </c>
      <c r="EJ415" s="85">
        <v>58868.38</v>
      </c>
      <c r="EK415" s="85">
        <v>99445.77</v>
      </c>
      <c r="EL415" s="85">
        <v>162108.22</v>
      </c>
      <c r="EM415" s="85">
        <v>157083.85999999999</v>
      </c>
      <c r="EN415" s="85">
        <v>73218.77</v>
      </c>
      <c r="EO415" s="85">
        <v>38357.019999999997</v>
      </c>
      <c r="EP415" s="85">
        <v>71479.09</v>
      </c>
      <c r="EQ415" s="85">
        <v>89531.83</v>
      </c>
      <c r="ER415" s="85">
        <v>90993.7</v>
      </c>
      <c r="ES415" s="85">
        <v>78330.97</v>
      </c>
      <c r="ET415" s="85">
        <v>40265.120000000003</v>
      </c>
      <c r="EU415" s="85">
        <v>42228.32</v>
      </c>
      <c r="EV415" s="85">
        <v>73915.03</v>
      </c>
      <c r="EW415" s="85">
        <v>92779.15</v>
      </c>
      <c r="EX415" s="85">
        <v>166881.76999999999</v>
      </c>
      <c r="EY415" s="85">
        <v>159437.95000000001</v>
      </c>
      <c r="EZ415" s="85">
        <v>75046.320000000007</v>
      </c>
      <c r="FA415" s="85">
        <v>37819.58</v>
      </c>
      <c r="FB415" s="85">
        <v>75183.009999999995</v>
      </c>
      <c r="FC415" s="85">
        <v>92145.09</v>
      </c>
      <c r="FD415" s="85">
        <v>94187.08</v>
      </c>
      <c r="FE415" s="85">
        <v>78468.56</v>
      </c>
      <c r="FF415" s="85">
        <v>42450.26</v>
      </c>
      <c r="FG415" s="85">
        <v>49518.76</v>
      </c>
      <c r="FH415" s="85">
        <v>69151.33</v>
      </c>
      <c r="FI415" s="85">
        <v>98511.32</v>
      </c>
      <c r="FJ415" s="85">
        <v>167587.09</v>
      </c>
      <c r="FK415" s="85">
        <v>160443.98000000001</v>
      </c>
      <c r="FL415" s="85">
        <v>85635.8</v>
      </c>
      <c r="FM415" s="85">
        <v>38062.78</v>
      </c>
      <c r="FN415" s="85">
        <v>72573.119999999995</v>
      </c>
      <c r="FO415" s="85">
        <v>97233.78</v>
      </c>
      <c r="FP415" s="85">
        <v>97419.78</v>
      </c>
      <c r="FQ415" s="85">
        <v>78664.37</v>
      </c>
      <c r="FR415" s="85">
        <v>44677.38</v>
      </c>
      <c r="FS415" s="85">
        <v>48888.38</v>
      </c>
      <c r="FT415" s="85">
        <v>72496.73</v>
      </c>
      <c r="FU415" s="85">
        <v>102302.05</v>
      </c>
      <c r="FV415" s="85">
        <v>170452.16</v>
      </c>
      <c r="FW415" s="85">
        <v>161380.28</v>
      </c>
      <c r="FX415" s="85">
        <v>91908.23</v>
      </c>
      <c r="FY415" s="85">
        <v>40969.599999999999</v>
      </c>
      <c r="FZ415" s="85">
        <v>75594.06</v>
      </c>
      <c r="GA415" s="85">
        <v>98948.71</v>
      </c>
    </row>
    <row r="416" spans="2:183">
      <c r="B416" s="183" t="s">
        <v>289</v>
      </c>
      <c r="C416" s="654" t="s">
        <v>229</v>
      </c>
      <c r="D416" s="184">
        <v>17.689987606194332</v>
      </c>
      <c r="E416" s="184">
        <v>17.690024728156402</v>
      </c>
      <c r="F416" s="184">
        <v>17.690005925340706</v>
      </c>
      <c r="G416" s="184">
        <v>17.690011684311155</v>
      </c>
      <c r="H416" s="184">
        <v>17.689969973613177</v>
      </c>
      <c r="I416" s="184">
        <v>17.689863960100137</v>
      </c>
      <c r="J416" s="184">
        <v>17.690117941720715</v>
      </c>
      <c r="K416" s="184">
        <v>17.690008717734905</v>
      </c>
      <c r="L416" s="184">
        <v>17.690060749568154</v>
      </c>
      <c r="M416" s="184">
        <v>17.690039974066231</v>
      </c>
      <c r="N416" s="184">
        <v>17.690011633999699</v>
      </c>
      <c r="O416" s="184">
        <v>17.690005969131064</v>
      </c>
      <c r="P416" s="184">
        <v>23.339976241632037</v>
      </c>
      <c r="Q416" s="184">
        <v>23.340033508787752</v>
      </c>
      <c r="R416" s="184">
        <v>23.340007213458254</v>
      </c>
      <c r="S416" s="184">
        <v>23.340009028785893</v>
      </c>
      <c r="T416" s="184">
        <v>23.339952425724775</v>
      </c>
      <c r="U416" s="184">
        <v>23.339808651438997</v>
      </c>
      <c r="V416" s="184">
        <v>23.340161866133343</v>
      </c>
      <c r="W416" s="184">
        <v>23.340029564492287</v>
      </c>
      <c r="X416" s="184">
        <v>23.340100537623975</v>
      </c>
      <c r="Y416" s="184">
        <v>23.340041476850679</v>
      </c>
      <c r="Z416" s="184">
        <v>23.340019182778128</v>
      </c>
      <c r="AA416" s="184">
        <v>23.340010232796111</v>
      </c>
      <c r="AB416" s="184">
        <v>45.02001665982867</v>
      </c>
      <c r="AC416" s="184">
        <v>45.019914938068943</v>
      </c>
      <c r="AD416" s="184">
        <v>45.019736022048946</v>
      </c>
      <c r="AE416" s="184">
        <v>45.01979222422267</v>
      </c>
      <c r="AF416" s="184">
        <v>45.020003643047581</v>
      </c>
      <c r="AG416" s="184">
        <v>45.020094131437148</v>
      </c>
      <c r="AH416" s="184">
        <v>45.020048002755061</v>
      </c>
      <c r="AI416" s="184">
        <v>45.02000513137402</v>
      </c>
      <c r="AJ416" s="184">
        <v>45.019991704122788</v>
      </c>
      <c r="AK416" s="184">
        <v>45.020012711404604</v>
      </c>
      <c r="AL416" s="184">
        <v>45.019878529085894</v>
      </c>
      <c r="AM416" s="184">
        <v>45.019907268019509</v>
      </c>
      <c r="AN416" s="184">
        <v>45.02</v>
      </c>
      <c r="AO416" s="184">
        <v>45.019944089150997</v>
      </c>
      <c r="AP416" s="184">
        <v>45.019716692189895</v>
      </c>
      <c r="AQ416" s="184">
        <v>45.020080886681846</v>
      </c>
      <c r="AR416" s="184">
        <v>45.020167837564109</v>
      </c>
      <c r="AS416" s="184">
        <v>45.02004757636351</v>
      </c>
      <c r="AT416" s="184">
        <v>45.01997530535327</v>
      </c>
      <c r="AU416" s="184">
        <v>45.020005221951315</v>
      </c>
      <c r="AV416" s="184">
        <v>45.019993764656441</v>
      </c>
      <c r="AW416" s="184">
        <v>45.01988974321776</v>
      </c>
      <c r="AX416" s="184">
        <v>45.019934825391012</v>
      </c>
      <c r="AY416" s="184">
        <v>45.02009200052985</v>
      </c>
      <c r="AZ416" s="184">
        <v>46.100081562458513</v>
      </c>
      <c r="BA416" s="184">
        <v>46.099915755204613</v>
      </c>
      <c r="BB416" s="184">
        <v>46.09997863095662</v>
      </c>
      <c r="BC416" s="184">
        <v>46.10000563412023</v>
      </c>
      <c r="BD416" s="184">
        <v>46.100009312576638</v>
      </c>
      <c r="BE416" s="184">
        <v>46.099905052046623</v>
      </c>
      <c r="BF416" s="184">
        <v>46.100000356851005</v>
      </c>
      <c r="BG416" s="184">
        <v>46.100000361233832</v>
      </c>
      <c r="BH416" s="184">
        <v>46.100100374780659</v>
      </c>
      <c r="BI416" s="184">
        <v>46.099785346307961</v>
      </c>
      <c r="BJ416" s="184">
        <v>46.100138763933579</v>
      </c>
      <c r="BK416" s="184">
        <v>46.099980409202779</v>
      </c>
      <c r="BL416" s="184">
        <v>47.260077026622795</v>
      </c>
      <c r="BM416" s="184">
        <v>47.259974371782903</v>
      </c>
      <c r="BN416" s="184">
        <v>47.259849261042255</v>
      </c>
      <c r="BO416" s="184">
        <v>47.260000559471862</v>
      </c>
      <c r="BP416" s="184">
        <v>47.259974012223879</v>
      </c>
      <c r="BQ416" s="184">
        <v>47.260108846416067</v>
      </c>
      <c r="BR416" s="184">
        <v>47.260042394041079</v>
      </c>
      <c r="BS416" s="184">
        <v>47.259960127506687</v>
      </c>
      <c r="BT416" s="184">
        <v>47.259862409176684</v>
      </c>
      <c r="BU416" s="184">
        <v>47.259668830695162</v>
      </c>
      <c r="BV416" s="184">
        <v>47.260073008308893</v>
      </c>
      <c r="BW416" s="184">
        <v>47.260075002625719</v>
      </c>
      <c r="BX416" s="184">
        <v>48.490060780277474</v>
      </c>
      <c r="BY416" s="184">
        <v>48.490074708090539</v>
      </c>
      <c r="BZ416" s="184">
        <v>48.489716606261737</v>
      </c>
      <c r="CA416" s="184">
        <v>48.489999483844322</v>
      </c>
      <c r="CB416" s="184">
        <v>48.490186876413773</v>
      </c>
      <c r="CC416" s="184">
        <v>48.489890089118433</v>
      </c>
      <c r="CD416" s="184">
        <v>48.490048130549425</v>
      </c>
      <c r="CE416" s="184">
        <v>48.489953850611677</v>
      </c>
      <c r="CF416" s="184">
        <v>48.490003066543999</v>
      </c>
      <c r="CG416" s="184">
        <v>48.490241473066455</v>
      </c>
      <c r="CH416" s="184">
        <v>48.489820071971209</v>
      </c>
      <c r="CI416" s="184">
        <v>48.490037701853012</v>
      </c>
      <c r="CJ416" s="184">
        <v>49.779896855847326</v>
      </c>
      <c r="CK416" s="184">
        <v>49.780048237974007</v>
      </c>
      <c r="CL416" s="184">
        <v>49.779715603591804</v>
      </c>
      <c r="CM416" s="184">
        <v>49.780095465393799</v>
      </c>
      <c r="CN416" s="184">
        <v>49.780188982778185</v>
      </c>
      <c r="CO416" s="184">
        <v>49.779889623673824</v>
      </c>
      <c r="CP416" s="184">
        <v>49.780001332262849</v>
      </c>
      <c r="CQ416" s="184">
        <v>49.780001381170287</v>
      </c>
      <c r="CR416" s="184">
        <v>49.779989077913193</v>
      </c>
      <c r="CS416" s="184">
        <v>49.780269509251809</v>
      </c>
      <c r="CT416" s="184">
        <v>49.780125836082377</v>
      </c>
      <c r="CU416" s="184">
        <v>49.779894020593723</v>
      </c>
      <c r="CV416" s="184">
        <v>51.11</v>
      </c>
      <c r="CW416" s="184">
        <v>51.110003827018751</v>
      </c>
      <c r="CX416" s="184">
        <v>51.109712545314885</v>
      </c>
      <c r="CY416" s="184">
        <v>51.110288684171636</v>
      </c>
      <c r="CZ416" s="184">
        <v>51.110193844160591</v>
      </c>
      <c r="DA416" s="184">
        <v>51.109882031714918</v>
      </c>
      <c r="DB416" s="184">
        <v>51.110041441319872</v>
      </c>
      <c r="DC416" s="184">
        <v>51.110006753000611</v>
      </c>
      <c r="DD416" s="184">
        <v>51.110046252482569</v>
      </c>
      <c r="DE416" s="184">
        <v>51.109646825677686</v>
      </c>
      <c r="DF416" s="184">
        <v>51.109867703164447</v>
      </c>
      <c r="DG416" s="184">
        <v>51.110101680063771</v>
      </c>
      <c r="DH416" s="184">
        <v>52.499885364448104</v>
      </c>
      <c r="DI416" s="184">
        <v>52.500117421573748</v>
      </c>
      <c r="DJ416" s="184">
        <v>52.500055231835624</v>
      </c>
      <c r="DK416" s="184">
        <v>52.499672358632388</v>
      </c>
      <c r="DL416" s="184">
        <v>52.500079343669171</v>
      </c>
      <c r="DM416" s="184">
        <v>52.499941823935956</v>
      </c>
      <c r="DN416" s="184">
        <v>52.499902985879061</v>
      </c>
      <c r="DO416" s="184">
        <v>52.500001838715256</v>
      </c>
      <c r="DP416" s="184">
        <v>52.499986343088921</v>
      </c>
      <c r="DQ416" s="184">
        <v>52.499884941751766</v>
      </c>
      <c r="DR416" s="184">
        <v>52.499960583366182</v>
      </c>
      <c r="DS416" s="184">
        <v>52.500069593633697</v>
      </c>
      <c r="DT416" s="184">
        <v>53.920093903231717</v>
      </c>
      <c r="DU416" s="184">
        <v>53.920054852350972</v>
      </c>
      <c r="DV416" s="184">
        <v>53.919874169870681</v>
      </c>
      <c r="DW416" s="184">
        <v>53.919815825861356</v>
      </c>
      <c r="DX416" s="184">
        <v>53.92013794916604</v>
      </c>
      <c r="DY416" s="184">
        <v>53.92009644335991</v>
      </c>
      <c r="DZ416" s="184">
        <v>53.920049702607955</v>
      </c>
      <c r="EA416" s="184">
        <v>53.919952167111639</v>
      </c>
      <c r="EB416" s="184">
        <v>53.920174030218753</v>
      </c>
      <c r="EC416" s="184">
        <v>53.919619294830191</v>
      </c>
      <c r="ED416" s="184">
        <v>53.919916571861968</v>
      </c>
      <c r="EE416" s="184">
        <v>53.919840640389545</v>
      </c>
      <c r="EF416" s="184">
        <v>55.409891910803395</v>
      </c>
      <c r="EG416" s="184">
        <v>55.409888731598905</v>
      </c>
      <c r="EH416" s="184">
        <v>55.409647322533218</v>
      </c>
      <c r="EI416" s="184">
        <v>55.409995396183945</v>
      </c>
      <c r="EJ416" s="184">
        <v>55.410227689874901</v>
      </c>
      <c r="EK416" s="184">
        <v>55.409877808918338</v>
      </c>
      <c r="EL416" s="184">
        <v>55.41005807335906</v>
      </c>
      <c r="EM416" s="184">
        <v>55.40994165661354</v>
      </c>
      <c r="EN416" s="184">
        <v>55.409996972907521</v>
      </c>
      <c r="EO416" s="184">
        <v>55.410002311337102</v>
      </c>
      <c r="EP416" s="184">
        <v>55.410147286821704</v>
      </c>
      <c r="EQ416" s="184">
        <v>55.409874923413028</v>
      </c>
      <c r="ER416" s="184">
        <v>56.950080737022617</v>
      </c>
      <c r="ES416" s="184">
        <v>56.950168311000922</v>
      </c>
      <c r="ET416" s="184">
        <v>56.949662673436777</v>
      </c>
      <c r="EU416" s="184">
        <v>56.949858395144979</v>
      </c>
      <c r="EV416" s="184">
        <v>56.950149858616669</v>
      </c>
      <c r="EW416" s="184">
        <v>56.950120616525375</v>
      </c>
      <c r="EX416" s="184">
        <v>56.950015697944245</v>
      </c>
      <c r="EY416" s="184">
        <v>56.950057329413738</v>
      </c>
      <c r="EZ416" s="184">
        <v>56.949915007285092</v>
      </c>
      <c r="FA416" s="184">
        <v>56.95033730875798</v>
      </c>
      <c r="FB416" s="184">
        <v>56.949922736637973</v>
      </c>
      <c r="FC416" s="184">
        <v>56.949993819530285</v>
      </c>
      <c r="FD416" s="184">
        <v>58.550023000509739</v>
      </c>
      <c r="FE416" s="184">
        <v>58.549888076406504</v>
      </c>
      <c r="FF416" s="184">
        <v>58.549660014068387</v>
      </c>
      <c r="FG416" s="184">
        <v>58.550115282293824</v>
      </c>
      <c r="FH416" s="184">
        <v>58.550226068108316</v>
      </c>
      <c r="FI416" s="184">
        <v>58.549865677673971</v>
      </c>
      <c r="FJ416" s="184">
        <v>58.55000366839139</v>
      </c>
      <c r="FK416" s="184">
        <v>58.550000182462448</v>
      </c>
      <c r="FL416" s="184">
        <v>58.549989402506483</v>
      </c>
      <c r="FM416" s="184">
        <v>58.550016151609775</v>
      </c>
      <c r="FN416" s="184">
        <v>58.549846310235495</v>
      </c>
      <c r="FO416" s="184">
        <v>58.549876558077919</v>
      </c>
      <c r="FP416" s="184">
        <v>60.21</v>
      </c>
      <c r="FQ416" s="184">
        <v>60.210003827018745</v>
      </c>
      <c r="FR416" s="184">
        <v>60.209668072719431</v>
      </c>
      <c r="FS416" s="184">
        <v>60.210330558155569</v>
      </c>
      <c r="FT416" s="184">
        <v>60.210230387190009</v>
      </c>
      <c r="FU416" s="184">
        <v>60.209906479350714</v>
      </c>
      <c r="FV416" s="184">
        <v>60.210020629044564</v>
      </c>
      <c r="FW416" s="184">
        <v>60.210007126094567</v>
      </c>
      <c r="FX416" s="184">
        <v>60.210048085111957</v>
      </c>
      <c r="FY416" s="184">
        <v>60.209567198177673</v>
      </c>
      <c r="FZ416" s="184">
        <v>60.209843012003091</v>
      </c>
      <c r="GA416" s="184">
        <v>60.210120543510669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 tint="0.59999389629810485"/>
  </sheetPr>
  <dimension ref="A1:AT546"/>
  <sheetViews>
    <sheetView showGridLines="0" zoomScale="80" zoomScaleNormal="80" workbookViewId="0">
      <pane ySplit="1" topLeftCell="A266" activePane="bottomLeft" state="frozen"/>
      <selection activeCell="F48" sqref="F48"/>
      <selection pane="bottomLeft" activeCell="B2" sqref="B2"/>
    </sheetView>
  </sheetViews>
  <sheetFormatPr defaultRowHeight="15"/>
  <cols>
    <col min="1" max="1" width="9.140625" style="60"/>
    <col min="2" max="2" width="22.85546875" style="41" bestFit="1" customWidth="1"/>
    <col min="3" max="3" width="40.5703125" style="41" bestFit="1" customWidth="1"/>
    <col min="4" max="7" width="13.7109375" style="45" bestFit="1" customWidth="1"/>
    <col min="8" max="18" width="13.7109375" style="462" bestFit="1" customWidth="1"/>
    <col min="19" max="19" width="9.140625" style="32"/>
    <col min="20" max="37" width="9.140625" style="41"/>
    <col min="38" max="39" width="10.5703125" style="41" bestFit="1" customWidth="1"/>
    <col min="40" max="40" width="9.140625" style="41"/>
    <col min="41" max="41" width="9.7109375" style="41" bestFit="1" customWidth="1"/>
    <col min="42" max="46" width="9.140625" style="41"/>
  </cols>
  <sheetData>
    <row r="1" spans="1:46" ht="15.75" thickBot="1">
      <c r="D1" s="271">
        <f>+AL2</f>
        <v>41275</v>
      </c>
      <c r="E1" s="271">
        <f>+DATE(YEAR(D1)+1,1,1)</f>
        <v>41640</v>
      </c>
      <c r="F1" s="271">
        <f t="shared" ref="F1:G1" si="0">+DATE(YEAR(E1)+1,1,1)</f>
        <v>42005</v>
      </c>
      <c r="G1" s="271">
        <f t="shared" si="0"/>
        <v>42370</v>
      </c>
      <c r="H1" s="271">
        <f t="shared" ref="H1" si="1">+DATE(YEAR(G1)+1,1,1)</f>
        <v>42736</v>
      </c>
      <c r="I1" s="271">
        <f t="shared" ref="I1" si="2">+DATE(YEAR(H1)+1,1,1)</f>
        <v>43101</v>
      </c>
      <c r="J1" s="271">
        <f t="shared" ref="J1" si="3">+DATE(YEAR(I1)+1,1,1)</f>
        <v>43466</v>
      </c>
      <c r="K1" s="271">
        <f t="shared" ref="K1" si="4">+DATE(YEAR(J1)+1,1,1)</f>
        <v>43831</v>
      </c>
      <c r="L1" s="271">
        <f t="shared" ref="L1" si="5">+DATE(YEAR(K1)+1,1,1)</f>
        <v>44197</v>
      </c>
      <c r="M1" s="271">
        <f t="shared" ref="M1" si="6">+DATE(YEAR(L1)+1,1,1)</f>
        <v>44562</v>
      </c>
      <c r="N1" s="271">
        <f t="shared" ref="N1" si="7">+DATE(YEAR(M1)+1,1,1)</f>
        <v>44927</v>
      </c>
      <c r="O1" s="271">
        <f t="shared" ref="O1" si="8">+DATE(YEAR(N1)+1,1,1)</f>
        <v>45292</v>
      </c>
      <c r="P1" s="271">
        <f t="shared" ref="P1" si="9">+DATE(YEAR(O1)+1,1,1)</f>
        <v>45658</v>
      </c>
      <c r="Q1" s="271">
        <f t="shared" ref="Q1" si="10">+DATE(YEAR(P1)+1,1,1)</f>
        <v>46023</v>
      </c>
      <c r="R1" s="271">
        <f t="shared" ref="R1" si="11">+DATE(YEAR(Q1)+1,1,1)</f>
        <v>46388</v>
      </c>
      <c r="AK1" s="41" t="s">
        <v>130</v>
      </c>
      <c r="AO1" s="27">
        <f>+'Monthly Sources and Uses'!C2</f>
        <v>41275</v>
      </c>
      <c r="AP1" s="41" t="str">
        <f t="shared" ref="AP1:AP32" si="12">+VLOOKUP(AQ1,$AS$1:$AT$197,2,FALSE)</f>
        <v>d</v>
      </c>
      <c r="AQ1" s="41">
        <f>+COLUMN('Monthly Sources and Uses'!D2)</f>
        <v>4</v>
      </c>
      <c r="AS1" s="41">
        <v>1</v>
      </c>
      <c r="AT1" s="41" t="s">
        <v>111</v>
      </c>
    </row>
    <row r="2" spans="1:46">
      <c r="B2" s="160" t="s">
        <v>32</v>
      </c>
      <c r="C2" s="161" t="s">
        <v>33</v>
      </c>
      <c r="D2" s="100" t="str">
        <f>+"CY "&amp;YEAR(D$1)</f>
        <v>CY 2013</v>
      </c>
      <c r="E2" s="101" t="str">
        <f>+"CY "&amp;YEAR(E$1)</f>
        <v>CY 2014</v>
      </c>
      <c r="F2" s="101" t="str">
        <f t="shared" ref="F2:R2" si="13">+"CY "&amp;YEAR(F$1)</f>
        <v>CY 2015</v>
      </c>
      <c r="G2" s="101" t="str">
        <f t="shared" si="13"/>
        <v>CY 2016</v>
      </c>
      <c r="H2" s="101" t="str">
        <f t="shared" si="13"/>
        <v>CY 2017</v>
      </c>
      <c r="I2" s="101" t="str">
        <f t="shared" si="13"/>
        <v>CY 2018</v>
      </c>
      <c r="J2" s="101" t="str">
        <f t="shared" si="13"/>
        <v>CY 2019</v>
      </c>
      <c r="K2" s="101" t="str">
        <f t="shared" si="13"/>
        <v>CY 2020</v>
      </c>
      <c r="L2" s="101" t="str">
        <f t="shared" si="13"/>
        <v>CY 2021</v>
      </c>
      <c r="M2" s="101" t="str">
        <f t="shared" si="13"/>
        <v>CY 2022</v>
      </c>
      <c r="N2" s="101" t="str">
        <f t="shared" si="13"/>
        <v>CY 2023</v>
      </c>
      <c r="O2" s="101" t="str">
        <f t="shared" si="13"/>
        <v>CY 2024</v>
      </c>
      <c r="P2" s="101" t="str">
        <f t="shared" si="13"/>
        <v>CY 2025</v>
      </c>
      <c r="Q2" s="101" t="str">
        <f t="shared" si="13"/>
        <v>CY 2026</v>
      </c>
      <c r="R2" s="101" t="str">
        <f t="shared" si="13"/>
        <v>CY 2027</v>
      </c>
      <c r="AK2" s="41">
        <f>+YEAR(AL2)</f>
        <v>2013</v>
      </c>
      <c r="AL2" s="49">
        <f>+'Monthly Sources and Uses'!$C$2</f>
        <v>41275</v>
      </c>
      <c r="AM2" s="27">
        <f>+DATE(YEAR(AL2),12,1)</f>
        <v>41609</v>
      </c>
      <c r="AO2" s="27">
        <f>+EDATE(AO1,1)</f>
        <v>41306</v>
      </c>
      <c r="AP2" s="41" t="str">
        <f t="shared" si="12"/>
        <v>e</v>
      </c>
      <c r="AQ2" s="41">
        <f>+AQ1+1</f>
        <v>5</v>
      </c>
      <c r="AS2" s="41">
        <f>+AS1+1</f>
        <v>2</v>
      </c>
      <c r="AT2" s="41" t="s">
        <v>112</v>
      </c>
    </row>
    <row r="3" spans="1:46">
      <c r="A3" s="60">
        <f>+ROW(A3)</f>
        <v>3</v>
      </c>
      <c r="B3" s="75" t="s">
        <v>1</v>
      </c>
      <c r="C3" s="163" t="s">
        <v>34</v>
      </c>
      <c r="D3" s="75">
        <f ca="1">+AVERAGE(INDIRECT("'Monthly Resource Report'!"&amp;VLOOKUP(D$1,$AO$1:$AP$197,2,FALSE)&amp;$A3&amp;":"&amp;VLOOKUP(DATE(YEAR(D$1),12,1),$AO$1:$AP$197,2,FALSE)&amp;$A3))</f>
        <v>417</v>
      </c>
      <c r="E3" s="76">
        <f ca="1">+AVERAGE(INDIRECT("'Monthly Resource Report'!"&amp;VLOOKUP(E$1,$AO$1:$AP$197,2,FALSE)&amp;$A3&amp;":"&amp;VLOOKUP(DATE(YEAR(E$1),12,1),$AO$1:$AP$197,2,FALSE)&amp;$A3))</f>
        <v>417</v>
      </c>
      <c r="F3" s="76">
        <f ca="1">+AVERAGE(INDIRECT("'Monthly Resource Report'!"&amp;VLOOKUP(F$1,$AO$1:$AP$197,2,FALSE)&amp;$A3&amp;":"&amp;VLOOKUP(DATE(YEAR(F$1),12,1),$AO$1:$AP$197,2,FALSE)&amp;$A3))</f>
        <v>417</v>
      </c>
      <c r="G3" s="76">
        <f ca="1">+AVERAGE(INDIRECT("'Monthly Resource Report'!"&amp;VLOOKUP(G$1,$AO$1:$AP$197,2,FALSE)&amp;$A3&amp;":"&amp;VLOOKUP(DATE(YEAR(G$1),12,1),$AO$1:$AP$197,2,FALSE)&amp;$A3))</f>
        <v>417</v>
      </c>
      <c r="H3" s="76">
        <f t="shared" ref="H3:R3" ca="1" si="14">+AVERAGE(INDIRECT("'Monthly Resource Report'!"&amp;VLOOKUP(H$1,$AO$1:$AP$197,2,FALSE)&amp;$A3&amp;":"&amp;VLOOKUP(DATE(YEAR(H$1),12,1),$AO$1:$AP$197,2,FALSE)&amp;$A3))</f>
        <v>417</v>
      </c>
      <c r="I3" s="76">
        <f t="shared" ca="1" si="14"/>
        <v>417</v>
      </c>
      <c r="J3" s="76">
        <f t="shared" ca="1" si="14"/>
        <v>417</v>
      </c>
      <c r="K3" s="76">
        <f t="shared" ca="1" si="14"/>
        <v>417</v>
      </c>
      <c r="L3" s="76">
        <f t="shared" ca="1" si="14"/>
        <v>417</v>
      </c>
      <c r="M3" s="76">
        <f t="shared" ca="1" si="14"/>
        <v>417</v>
      </c>
      <c r="N3" s="76">
        <f t="shared" ca="1" si="14"/>
        <v>417</v>
      </c>
      <c r="O3" s="76">
        <f t="shared" ca="1" si="14"/>
        <v>417</v>
      </c>
      <c r="P3" s="76">
        <f t="shared" ca="1" si="14"/>
        <v>417</v>
      </c>
      <c r="Q3" s="76">
        <f t="shared" ca="1" si="14"/>
        <v>417</v>
      </c>
      <c r="R3" s="76">
        <f t="shared" ca="1" si="14"/>
        <v>417</v>
      </c>
      <c r="AK3" s="41">
        <f>+AK2+1</f>
        <v>2014</v>
      </c>
      <c r="AL3" s="27">
        <f>+DATE(YEAR(AM2)+1,1,1)</f>
        <v>41640</v>
      </c>
      <c r="AM3" s="27">
        <f>+DATE(YEAR(AL3),12,1)</f>
        <v>41974</v>
      </c>
      <c r="AO3" s="27">
        <f t="shared" ref="AO3:AO66" si="15">+EDATE(AO2,1)</f>
        <v>41334</v>
      </c>
      <c r="AP3" s="41" t="str">
        <f t="shared" si="12"/>
        <v>f</v>
      </c>
      <c r="AQ3" s="41">
        <f t="shared" ref="AQ3:AQ66" si="16">+AQ2+1</f>
        <v>6</v>
      </c>
      <c r="AS3" s="41">
        <f t="shared" ref="AS3:AS66" si="17">+AS2+1</f>
        <v>3</v>
      </c>
      <c r="AT3" s="41" t="s">
        <v>104</v>
      </c>
    </row>
    <row r="4" spans="1:46">
      <c r="A4" s="60">
        <f t="shared" ref="A4:A67" si="18">+ROW(A4)</f>
        <v>4</v>
      </c>
      <c r="B4" s="96" t="s">
        <v>1</v>
      </c>
      <c r="C4" s="166" t="s">
        <v>35</v>
      </c>
      <c r="D4" s="90">
        <f t="shared" ref="D4:R5" ca="1" si="19">+SUM(INDIRECT("'Monthly Resource Report'!"&amp;(VLOOKUP(D$1,$AO$1:$AP$197,2,FALSE)&amp;$A4&amp;":"&amp;VLOOKUP(DATE(YEAR(D$1),12,1),$AO$1:$AP$181,2,FALSE)&amp;$A4)))</f>
        <v>1350729.0306666668</v>
      </c>
      <c r="E4" s="91">
        <f t="shared" ca="1" si="19"/>
        <v>1478048.1333333333</v>
      </c>
      <c r="F4" s="91">
        <f t="shared" ca="1" si="19"/>
        <v>1421424.9666666668</v>
      </c>
      <c r="G4" s="91">
        <f t="shared" ca="1" si="19"/>
        <v>1492836.1777777779</v>
      </c>
      <c r="H4" s="91">
        <f t="shared" ca="1" si="19"/>
        <v>1308974.1057777775</v>
      </c>
      <c r="I4" s="91">
        <f t="shared" ca="1" si="19"/>
        <v>1504827.5888888887</v>
      </c>
      <c r="J4" s="91">
        <f t="shared" ca="1" si="19"/>
        <v>1464698.9235555558</v>
      </c>
      <c r="K4" s="91">
        <f t="shared" ca="1" si="19"/>
        <v>1579443.8555555553</v>
      </c>
      <c r="L4" s="91">
        <f t="shared" ca="1" si="19"/>
        <v>1479711.0737777776</v>
      </c>
      <c r="M4" s="91">
        <f t="shared" ca="1" si="19"/>
        <v>1571115.3555555556</v>
      </c>
      <c r="N4" s="91">
        <f t="shared" ca="1" si="19"/>
        <v>1444708.6111111112</v>
      </c>
      <c r="O4" s="91">
        <f t="shared" ca="1" si="19"/>
        <v>1572686.5222222225</v>
      </c>
      <c r="P4" s="91">
        <f t="shared" ca="1" si="19"/>
        <v>1376523.7542222224</v>
      </c>
      <c r="Q4" s="91">
        <f t="shared" ca="1" si="19"/>
        <v>1534197.5444444446</v>
      </c>
      <c r="R4" s="91">
        <f t="shared" ca="1" si="19"/>
        <v>1442159.9262222222</v>
      </c>
      <c r="AK4" s="41">
        <f t="shared" ref="AK4:AK16" si="20">+AK3+1</f>
        <v>2015</v>
      </c>
      <c r="AL4" s="27">
        <f t="shared" ref="AL4:AL7" si="21">+DATE(YEAR(AM3)+1,1,1)</f>
        <v>42005</v>
      </c>
      <c r="AM4" s="27">
        <f t="shared" ref="AM4:AM7" si="22">+DATE(YEAR(AL4),12,1)</f>
        <v>42339</v>
      </c>
      <c r="AO4" s="27">
        <f t="shared" si="15"/>
        <v>41365</v>
      </c>
      <c r="AP4" s="41" t="str">
        <f t="shared" si="12"/>
        <v>g</v>
      </c>
      <c r="AQ4" s="41">
        <f t="shared" si="16"/>
        <v>7</v>
      </c>
      <c r="AS4" s="41">
        <f t="shared" si="17"/>
        <v>4</v>
      </c>
      <c r="AT4" s="41" t="s">
        <v>113</v>
      </c>
    </row>
    <row r="5" spans="1:46">
      <c r="A5" s="60">
        <f t="shared" si="18"/>
        <v>5</v>
      </c>
      <c r="B5" s="96" t="s">
        <v>1</v>
      </c>
      <c r="C5" s="166" t="s">
        <v>36</v>
      </c>
      <c r="D5" s="88">
        <f t="shared" ca="1" si="19"/>
        <v>2900182.91</v>
      </c>
      <c r="E5" s="89">
        <f t="shared" ca="1" si="19"/>
        <v>3168280.6500000004</v>
      </c>
      <c r="F5" s="89">
        <f t="shared" ca="1" si="19"/>
        <v>3030975.7100000004</v>
      </c>
      <c r="G5" s="89">
        <f t="shared" ca="1" si="19"/>
        <v>3186014.9600000004</v>
      </c>
      <c r="H5" s="89">
        <f t="shared" ca="1" si="19"/>
        <v>2792121.99</v>
      </c>
      <c r="I5" s="89">
        <f t="shared" ca="1" si="19"/>
        <v>3250669.5200000005</v>
      </c>
      <c r="J5" s="89">
        <f t="shared" ca="1" si="19"/>
        <v>3159865.04</v>
      </c>
      <c r="K5" s="89">
        <f t="shared" ca="1" si="19"/>
        <v>3394177.0900000003</v>
      </c>
      <c r="L5" s="89">
        <f t="shared" ca="1" si="19"/>
        <v>3179053.7100000004</v>
      </c>
      <c r="M5" s="89">
        <f t="shared" ca="1" si="19"/>
        <v>3375286.8000000003</v>
      </c>
      <c r="N5" s="89">
        <f t="shared" ca="1" si="19"/>
        <v>3102786.6</v>
      </c>
      <c r="O5" s="89">
        <f t="shared" ca="1" si="19"/>
        <v>3377966.9000000004</v>
      </c>
      <c r="P5" s="89">
        <f t="shared" ca="1" si="19"/>
        <v>2954578.91</v>
      </c>
      <c r="Q5" s="89">
        <f t="shared" ca="1" si="19"/>
        <v>3322034.68</v>
      </c>
      <c r="R5" s="89">
        <f t="shared" ca="1" si="19"/>
        <v>3105400.7400000007</v>
      </c>
      <c r="AK5" s="41">
        <f t="shared" si="20"/>
        <v>2016</v>
      </c>
      <c r="AL5" s="27">
        <f t="shared" si="21"/>
        <v>42370</v>
      </c>
      <c r="AM5" s="27">
        <f t="shared" si="22"/>
        <v>42705</v>
      </c>
      <c r="AO5" s="27">
        <f t="shared" si="15"/>
        <v>41395</v>
      </c>
      <c r="AP5" s="41" t="str">
        <f t="shared" si="12"/>
        <v>h</v>
      </c>
      <c r="AQ5" s="41">
        <f t="shared" si="16"/>
        <v>8</v>
      </c>
      <c r="AS5" s="41">
        <f t="shared" si="17"/>
        <v>5</v>
      </c>
      <c r="AT5" s="41" t="s">
        <v>114</v>
      </c>
    </row>
    <row r="6" spans="1:46">
      <c r="A6" s="60">
        <f t="shared" si="18"/>
        <v>6</v>
      </c>
      <c r="B6" s="171" t="s">
        <v>1</v>
      </c>
      <c r="C6" s="172" t="s">
        <v>95</v>
      </c>
      <c r="D6" s="77">
        <f ca="1">+D5/(D3*D26)</f>
        <v>0.79393551186448108</v>
      </c>
      <c r="E6" s="78">
        <f ca="1">+E5/(E3*E26)</f>
        <v>0.86732823330376807</v>
      </c>
      <c r="F6" s="78">
        <f ca="1">+F5/(F3*F26)</f>
        <v>0.829740511700229</v>
      </c>
      <c r="G6" s="78">
        <f ca="1">+G5/(G3*G26)</f>
        <v>0.86980005066984678</v>
      </c>
      <c r="H6" s="78">
        <f t="shared" ref="H6:P6" ca="1" si="23">+H5/(H3*H26)</f>
        <v>0.76435344601031507</v>
      </c>
      <c r="I6" s="78">
        <f t="shared" ca="1" si="23"/>
        <v>0.88988248305465234</v>
      </c>
      <c r="J6" s="78">
        <f t="shared" ca="1" si="23"/>
        <v>0.86502442977125149</v>
      </c>
      <c r="K6" s="78">
        <f t="shared" ca="1" si="23"/>
        <v>0.92662948602866346</v>
      </c>
      <c r="L6" s="78">
        <f t="shared" ca="1" si="23"/>
        <v>0.87027739726027409</v>
      </c>
      <c r="M6" s="78">
        <f t="shared" ca="1" si="23"/>
        <v>0.9239969120593936</v>
      </c>
      <c r="N6" s="78">
        <f t="shared" ca="1" si="23"/>
        <v>0.84939900134686774</v>
      </c>
      <c r="O6" s="78">
        <f t="shared" ca="1" si="23"/>
        <v>0.92220401274608743</v>
      </c>
      <c r="P6" s="78">
        <f t="shared" ca="1" si="23"/>
        <v>0.80882661268245681</v>
      </c>
      <c r="Q6" s="78">
        <f t="shared" ref="Q6" ca="1" si="24">+Q5/(Q3*Q26)</f>
        <v>0.90941895250922555</v>
      </c>
      <c r="R6" s="78">
        <f t="shared" ref="R6" ca="1" si="25">+R5/(R3*R26)</f>
        <v>0.85011463158240552</v>
      </c>
      <c r="AK6" s="41">
        <f t="shared" si="20"/>
        <v>2017</v>
      </c>
      <c r="AL6" s="27">
        <f t="shared" si="21"/>
        <v>42736</v>
      </c>
      <c r="AM6" s="27">
        <f t="shared" si="22"/>
        <v>43070</v>
      </c>
      <c r="AO6" s="27">
        <f t="shared" si="15"/>
        <v>41426</v>
      </c>
      <c r="AP6" s="41" t="str">
        <f t="shared" si="12"/>
        <v>i</v>
      </c>
      <c r="AQ6" s="41">
        <f t="shared" si="16"/>
        <v>9</v>
      </c>
      <c r="AS6" s="41">
        <f t="shared" si="17"/>
        <v>6</v>
      </c>
      <c r="AT6" s="41" t="s">
        <v>109</v>
      </c>
    </row>
    <row r="7" spans="1:46">
      <c r="A7" s="60">
        <f t="shared" si="18"/>
        <v>7</v>
      </c>
      <c r="B7" s="96" t="s">
        <v>1</v>
      </c>
      <c r="C7" s="166" t="s">
        <v>268</v>
      </c>
      <c r="D7" s="88">
        <f ca="1">+SUM(INDIRECT("'Monthly Resource Report'!"&amp;(VLOOKUP(D$1,$AO$1:$AP$197,2,FALSE)&amp;$A7&amp;":"&amp;VLOOKUP(DATE(YEAR(D$1),12,1),$AO$1:$AP$181,2,FALSE)&amp;$A7)))</f>
        <v>30391403.189999998</v>
      </c>
      <c r="E7" s="89">
        <f ca="1">+SUM(INDIRECT("'Monthly Resource Report'!"&amp;(VLOOKUP(E$1,$AO$1:$AP$197,2,FALSE)&amp;$A7&amp;":"&amp;VLOOKUP(DATE(YEAR(E$1),12,1),$AO$1:$AP$181,2,FALSE)&amp;$A7)))</f>
        <v>33256083</v>
      </c>
      <c r="F7" s="89">
        <f ca="1">+SUM(INDIRECT("'Monthly Resource Report'!"&amp;(VLOOKUP(F$1,$AO$1:$AP$197,2,FALSE)&amp;$A7&amp;":"&amp;VLOOKUP(DATE(YEAR(F$1),12,1),$AO$1:$AP$181,2,FALSE)&amp;$A7)))</f>
        <v>31982061.75</v>
      </c>
      <c r="G7" s="89">
        <f ca="1">+SUM(INDIRECT("'Monthly Resource Report'!"&amp;(VLOOKUP(G$1,$AO$1:$AP$197,2,FALSE)&amp;$A7&amp;":"&amp;VLOOKUP(DATE(YEAR(G$1),12,1),$AO$1:$AP$181,2,FALSE)&amp;$A7)))</f>
        <v>33588814</v>
      </c>
      <c r="H7" s="89">
        <f t="shared" ref="H7:R7" ca="1" si="26">+SUM(INDIRECT("'Monthly Resource Report'!"&amp;(VLOOKUP(H$1,$AO$1:$AP$197,2,FALSE)&amp;$A7&amp;":"&amp;VLOOKUP(DATE(YEAR(H$1),12,1),$AO$1:$AP$181,2,FALSE)&amp;$A7)))</f>
        <v>29451917.379999999</v>
      </c>
      <c r="I7" s="89">
        <f t="shared" ca="1" si="26"/>
        <v>33858620.75</v>
      </c>
      <c r="J7" s="89">
        <f t="shared" ca="1" si="26"/>
        <v>32955725.780000001</v>
      </c>
      <c r="K7" s="89">
        <f t="shared" ca="1" si="26"/>
        <v>35537486.75</v>
      </c>
      <c r="L7" s="89">
        <f t="shared" ca="1" si="26"/>
        <v>33293499.16</v>
      </c>
      <c r="M7" s="89">
        <f t="shared" ca="1" si="26"/>
        <v>35350095.5</v>
      </c>
      <c r="N7" s="89">
        <f t="shared" ca="1" si="26"/>
        <v>32505943.75</v>
      </c>
      <c r="O7" s="89">
        <f t="shared" ca="1" si="26"/>
        <v>35385446.75</v>
      </c>
      <c r="P7" s="89">
        <f t="shared" ca="1" si="26"/>
        <v>30971784.469999999</v>
      </c>
      <c r="Q7" s="89">
        <f t="shared" ca="1" si="26"/>
        <v>34519444.75</v>
      </c>
      <c r="R7" s="89">
        <f t="shared" ca="1" si="26"/>
        <v>32448598.34</v>
      </c>
      <c r="AK7" s="41">
        <f t="shared" si="20"/>
        <v>2018</v>
      </c>
      <c r="AL7" s="27">
        <f t="shared" si="21"/>
        <v>43101</v>
      </c>
      <c r="AM7" s="27">
        <f t="shared" si="22"/>
        <v>43435</v>
      </c>
      <c r="AO7" s="27">
        <f t="shared" si="15"/>
        <v>41456</v>
      </c>
      <c r="AP7" s="41" t="str">
        <f t="shared" si="12"/>
        <v>j</v>
      </c>
      <c r="AQ7" s="41">
        <f t="shared" si="16"/>
        <v>10</v>
      </c>
      <c r="AS7" s="41">
        <f t="shared" si="17"/>
        <v>7</v>
      </c>
      <c r="AT7" s="41" t="s">
        <v>115</v>
      </c>
    </row>
    <row r="8" spans="1:46">
      <c r="A8" s="60">
        <f t="shared" si="18"/>
        <v>8</v>
      </c>
      <c r="B8" s="171" t="s">
        <v>1</v>
      </c>
      <c r="C8" s="172" t="s">
        <v>269</v>
      </c>
      <c r="D8" s="92">
        <f ca="1">+D7/D5</f>
        <v>10.479133259219156</v>
      </c>
      <c r="E8" s="93">
        <f ca="1">+E7/E5</f>
        <v>10.496571066076484</v>
      </c>
      <c r="F8" s="93">
        <f t="shared" ref="F8:G8" ca="1" si="27">+F7/F5</f>
        <v>10.551738057313562</v>
      </c>
      <c r="G8" s="93">
        <f t="shared" ca="1" si="27"/>
        <v>10.542578871004421</v>
      </c>
      <c r="H8" s="93">
        <f t="shared" ref="H8:P8" ca="1" si="28">+H7/H5</f>
        <v>10.548220129880498</v>
      </c>
      <c r="I8" s="93">
        <f t="shared" ca="1" si="28"/>
        <v>10.415891416116638</v>
      </c>
      <c r="J8" s="93">
        <f t="shared" ca="1" si="28"/>
        <v>10.429472576461684</v>
      </c>
      <c r="K8" s="93">
        <f t="shared" ca="1" si="28"/>
        <v>10.470133351233008</v>
      </c>
      <c r="L8" s="93">
        <f t="shared" ca="1" si="28"/>
        <v>10.472770263450501</v>
      </c>
      <c r="M8" s="93">
        <f t="shared" ca="1" si="28"/>
        <v>10.473212380056118</v>
      </c>
      <c r="N8" s="93">
        <f t="shared" ca="1" si="28"/>
        <v>10.476371062708598</v>
      </c>
      <c r="O8" s="93">
        <f t="shared" ca="1" si="28"/>
        <v>10.475368112695241</v>
      </c>
      <c r="P8" s="93">
        <f t="shared" ca="1" si="28"/>
        <v>10.482639121660824</v>
      </c>
      <c r="Q8" s="93">
        <f t="shared" ref="Q8:R8" ca="1" si="29">+Q7/Q5</f>
        <v>10.391054903135448</v>
      </c>
      <c r="R8" s="93">
        <f t="shared" ca="1" si="29"/>
        <v>10.449085659714241</v>
      </c>
      <c r="AK8" s="41">
        <f t="shared" si="20"/>
        <v>2019</v>
      </c>
      <c r="AL8" s="27">
        <f t="shared" ref="AL8:AL16" si="30">+DATE(YEAR(AM7)+1,1,1)</f>
        <v>43466</v>
      </c>
      <c r="AM8" s="27">
        <f t="shared" ref="AM8:AM16" si="31">+DATE(YEAR(AL8),12,1)</f>
        <v>43800</v>
      </c>
      <c r="AO8" s="27">
        <f t="shared" si="15"/>
        <v>41487</v>
      </c>
      <c r="AP8" s="41" t="str">
        <f t="shared" si="12"/>
        <v>k</v>
      </c>
      <c r="AQ8" s="41">
        <f t="shared" si="16"/>
        <v>11</v>
      </c>
      <c r="AS8" s="41">
        <f t="shared" si="17"/>
        <v>8</v>
      </c>
      <c r="AT8" s="41" t="s">
        <v>116</v>
      </c>
    </row>
    <row r="9" spans="1:46">
      <c r="A9" s="60">
        <f t="shared" si="18"/>
        <v>9</v>
      </c>
      <c r="B9" s="96" t="s">
        <v>1</v>
      </c>
      <c r="C9" s="166" t="s">
        <v>37</v>
      </c>
      <c r="D9" s="632">
        <f ca="1">+SUM(INDIRECT("'Monthly Resource Report'!"&amp;(VLOOKUP(D$1,$AO$1:$AP$197,2,FALSE)&amp;$A9&amp;":"&amp;VLOOKUP(DATE(YEAR(D$1),12,1),$AO$1:$AP$181,2,FALSE)&amp;$A9)))</f>
        <v>64794355.689999998</v>
      </c>
      <c r="E9" s="633">
        <f ca="1">+SUM(INDIRECT("'Monthly Resource Report'!"&amp;(VLOOKUP(E$1,$AO$1:$AP$197,2,FALSE)&amp;$A9&amp;":"&amp;VLOOKUP(DATE(YEAR(E$1),12,1),$AO$1:$AP$181,2,FALSE)&amp;$A9)))</f>
        <v>76954467.5</v>
      </c>
      <c r="F9" s="633">
        <f ca="1">+SUM(INDIRECT("'Monthly Resource Report'!"&amp;(VLOOKUP(F$1,$AO$1:$AP$197,2,FALSE)&amp;$A9&amp;":"&amp;VLOOKUP(DATE(YEAR(F$1),12,1),$AO$1:$AP$181,2,FALSE)&amp;$A9)))</f>
        <v>78196232</v>
      </c>
      <c r="G9" s="633">
        <f ca="1">+SUM(INDIRECT("'Monthly Resource Report'!"&amp;(VLOOKUP(G$1,$AO$1:$AP$197,2,FALSE)&amp;$A9&amp;":"&amp;VLOOKUP(DATE(YEAR(G$1),12,1),$AO$1:$AP$181,2,FALSE)&amp;$A9)))</f>
        <v>84408664</v>
      </c>
      <c r="H9" s="633">
        <f t="shared" ref="H9:R9" ca="1" si="32">+SUM(INDIRECT("'Monthly Resource Report'!"&amp;(VLOOKUP(H$1,$AO$1:$AP$197,2,FALSE)&amp;$A9&amp;":"&amp;VLOOKUP(DATE(YEAR(H$1),12,1),$AO$1:$AP$181,2,FALSE)&amp;$A9)))</f>
        <v>77723538</v>
      </c>
      <c r="I9" s="633">
        <f t="shared" ca="1" si="32"/>
        <v>92027853</v>
      </c>
      <c r="J9" s="633">
        <f t="shared" ca="1" si="32"/>
        <v>92275895.5</v>
      </c>
      <c r="K9" s="633">
        <f t="shared" ca="1" si="32"/>
        <v>104480298</v>
      </c>
      <c r="L9" s="633">
        <f t="shared" ca="1" si="32"/>
        <v>100812827.5</v>
      </c>
      <c r="M9" s="633">
        <f t="shared" ca="1" si="32"/>
        <v>111317673</v>
      </c>
      <c r="N9" s="633">
        <f t="shared" ca="1" si="32"/>
        <v>107464547.62</v>
      </c>
      <c r="O9" s="633">
        <f t="shared" ca="1" si="32"/>
        <v>119319829</v>
      </c>
      <c r="P9" s="633">
        <f t="shared" ca="1" si="32"/>
        <v>113852153.88</v>
      </c>
      <c r="Q9" s="633">
        <f t="shared" ca="1" si="32"/>
        <v>145913811</v>
      </c>
      <c r="R9" s="633">
        <f t="shared" ca="1" si="32"/>
        <v>148160206.5</v>
      </c>
      <c r="AK9" s="41">
        <f t="shared" si="20"/>
        <v>2020</v>
      </c>
      <c r="AL9" s="27">
        <f t="shared" si="30"/>
        <v>43831</v>
      </c>
      <c r="AM9" s="27">
        <f t="shared" si="31"/>
        <v>44166</v>
      </c>
      <c r="AO9" s="27">
        <f t="shared" si="15"/>
        <v>41518</v>
      </c>
      <c r="AP9" s="41" t="str">
        <f t="shared" si="12"/>
        <v>l</v>
      </c>
      <c r="AQ9" s="41">
        <f t="shared" si="16"/>
        <v>12</v>
      </c>
      <c r="AS9" s="41">
        <f t="shared" si="17"/>
        <v>9</v>
      </c>
      <c r="AT9" s="41" t="s">
        <v>117</v>
      </c>
    </row>
    <row r="10" spans="1:46">
      <c r="A10" s="60">
        <f t="shared" si="18"/>
        <v>10</v>
      </c>
      <c r="B10" s="171" t="s">
        <v>1</v>
      </c>
      <c r="C10" s="172" t="s">
        <v>270</v>
      </c>
      <c r="D10" s="79">
        <f ca="1">+D9/D7</f>
        <v>2.1319961860569823</v>
      </c>
      <c r="E10" s="80">
        <f ca="1">+E9/E7</f>
        <v>2.3139967355746616</v>
      </c>
      <c r="F10" s="80">
        <f t="shared" ref="F10:G10" ca="1" si="33">+F9/F7</f>
        <v>2.4450028460094511</v>
      </c>
      <c r="G10" s="80">
        <f t="shared" ca="1" si="33"/>
        <v>2.5129992383773954</v>
      </c>
      <c r="H10" s="80">
        <f t="shared" ref="H10:P10" ca="1" si="34">+H9/H7</f>
        <v>2.6389975564979671</v>
      </c>
      <c r="I10" s="80">
        <f t="shared" ca="1" si="34"/>
        <v>2.7180035973556307</v>
      </c>
      <c r="J10" s="80">
        <f t="shared" ca="1" si="34"/>
        <v>2.7999958524961364</v>
      </c>
      <c r="K10" s="80">
        <f t="shared" ca="1" si="34"/>
        <v>2.9400024468528292</v>
      </c>
      <c r="L10" s="80">
        <f t="shared" ca="1" si="34"/>
        <v>3.0280033653272507</v>
      </c>
      <c r="M10" s="80">
        <f t="shared" ca="1" si="34"/>
        <v>3.1490062876916416</v>
      </c>
      <c r="N10" s="80">
        <f t="shared" ca="1" si="34"/>
        <v>3.3059968492685283</v>
      </c>
      <c r="O10" s="80">
        <f t="shared" ca="1" si="34"/>
        <v>3.3720028983384251</v>
      </c>
      <c r="P10" s="80">
        <f t="shared" ca="1" si="34"/>
        <v>3.6759959372143984</v>
      </c>
      <c r="Q10" s="80">
        <f t="shared" ref="Q10:R10" ca="1" si="35">+Q9/Q7</f>
        <v>4.2270034195726742</v>
      </c>
      <c r="R10" s="80">
        <f t="shared" ca="1" si="35"/>
        <v>4.5659971178896841</v>
      </c>
      <c r="AK10" s="41">
        <f t="shared" si="20"/>
        <v>2021</v>
      </c>
      <c r="AL10" s="27">
        <f t="shared" si="30"/>
        <v>44197</v>
      </c>
      <c r="AM10" s="27">
        <f t="shared" si="31"/>
        <v>44531</v>
      </c>
      <c r="AO10" s="27">
        <f t="shared" si="15"/>
        <v>41548</v>
      </c>
      <c r="AP10" s="41" t="str">
        <f t="shared" si="12"/>
        <v>m</v>
      </c>
      <c r="AQ10" s="41">
        <f t="shared" si="16"/>
        <v>13</v>
      </c>
      <c r="AS10" s="41">
        <f t="shared" si="17"/>
        <v>10</v>
      </c>
      <c r="AT10" s="41" t="s">
        <v>118</v>
      </c>
    </row>
    <row r="11" spans="1:46">
      <c r="A11" s="60">
        <f t="shared" si="18"/>
        <v>11</v>
      </c>
      <c r="B11" s="96" t="s">
        <v>1</v>
      </c>
      <c r="C11" s="166" t="s">
        <v>38</v>
      </c>
      <c r="D11" s="632">
        <f ca="1">+SUM(INDIRECT("'Monthly Resource Report'!"&amp;(VLOOKUP(D$1,$AO$1:$AP$197,2,FALSE)&amp;$A11&amp;":"&amp;VLOOKUP(DATE(YEAR(D$1),12,1),$AO$1:$AP$181,2,FALSE)&amp;$A11)))</f>
        <v>7778279.8100000005</v>
      </c>
      <c r="E11" s="633">
        <f ca="1">+SUM(INDIRECT("'Monthly Resource Report'!"&amp;(VLOOKUP(E$1,$AO$1:$AP$197,2,FALSE)&amp;$A11&amp;":"&amp;VLOOKUP(DATE(YEAR(E$1),12,1),$AO$1:$AP$181,2,FALSE)&amp;$A11)))</f>
        <v>8510000.8800000008</v>
      </c>
      <c r="F11" s="633">
        <f ca="1">+SUM(INDIRECT("'Monthly Resource Report'!"&amp;(VLOOKUP(F$1,$AO$1:$AP$197,2,FALSE)&amp;$A11&amp;":"&amp;VLOOKUP(DATE(YEAR(F$1),12,1),$AO$1:$AP$181,2,FALSE)&amp;$A11)))</f>
        <v>8848481.6199999992</v>
      </c>
      <c r="G11" s="633">
        <f ca="1">+SUM(INDIRECT("'Monthly Resource Report'!"&amp;(VLOOKUP(G$1,$AO$1:$AP$197,2,FALSE)&amp;$A11&amp;":"&amp;VLOOKUP(DATE(YEAR(G$1),12,1),$AO$1:$AP$181,2,FALSE)&amp;$A11)))</f>
        <v>9994526.1600000001</v>
      </c>
      <c r="H11" s="633">
        <f t="shared" ref="H11:R11" ca="1" si="36">+SUM(INDIRECT("'Monthly Resource Report'!"&amp;(VLOOKUP(H$1,$AO$1:$AP$197,2,FALSE)&amp;$A11&amp;":"&amp;VLOOKUP(DATE(YEAR(H$1),12,1),$AO$1:$AP$181,2,FALSE)&amp;$A11)))</f>
        <v>8968297.8100000005</v>
      </c>
      <c r="I11" s="633">
        <f t="shared" ca="1" si="36"/>
        <v>10704466.509999998</v>
      </c>
      <c r="J11" s="633">
        <f t="shared" ca="1" si="36"/>
        <v>10677202.589999998</v>
      </c>
      <c r="K11" s="633">
        <f t="shared" ca="1" si="36"/>
        <v>11771009</v>
      </c>
      <c r="L11" s="633">
        <f t="shared" ca="1" si="36"/>
        <v>11320611.960000001</v>
      </c>
      <c r="M11" s="633">
        <f t="shared" ca="1" si="36"/>
        <v>12346807.560000001</v>
      </c>
      <c r="N11" s="633">
        <f t="shared" ca="1" si="36"/>
        <v>11657178.760000002</v>
      </c>
      <c r="O11" s="633">
        <f t="shared" ca="1" si="36"/>
        <v>13038962.120000001</v>
      </c>
      <c r="P11" s="633">
        <f t="shared" ca="1" si="36"/>
        <v>11717871.829999998</v>
      </c>
      <c r="Q11" s="633">
        <f t="shared" ca="1" si="36"/>
        <v>13540602.25</v>
      </c>
      <c r="R11" s="633">
        <f t="shared" ca="1" si="36"/>
        <v>13011634.350000001</v>
      </c>
      <c r="AK11" s="41">
        <f t="shared" si="20"/>
        <v>2022</v>
      </c>
      <c r="AL11" s="27">
        <f t="shared" si="30"/>
        <v>44562</v>
      </c>
      <c r="AM11" s="27">
        <f t="shared" si="31"/>
        <v>44896</v>
      </c>
      <c r="AO11" s="27">
        <f t="shared" si="15"/>
        <v>41579</v>
      </c>
      <c r="AP11" s="41" t="str">
        <f t="shared" si="12"/>
        <v>n</v>
      </c>
      <c r="AQ11" s="41">
        <f t="shared" si="16"/>
        <v>14</v>
      </c>
      <c r="AS11" s="41">
        <f t="shared" si="17"/>
        <v>11</v>
      </c>
      <c r="AT11" s="41" t="s">
        <v>119</v>
      </c>
    </row>
    <row r="12" spans="1:46">
      <c r="A12" s="60">
        <f t="shared" si="18"/>
        <v>12</v>
      </c>
      <c r="B12" s="171" t="s">
        <v>1</v>
      </c>
      <c r="C12" s="172" t="s">
        <v>39</v>
      </c>
      <c r="D12" s="81">
        <f ca="1">+D11/D5</f>
        <v>2.6819962917442335</v>
      </c>
      <c r="E12" s="82">
        <f ca="1">+E11/E5</f>
        <v>2.685999701446903</v>
      </c>
      <c r="F12" s="82">
        <f t="shared" ref="F12:G12" ca="1" si="37">+F11/F5</f>
        <v>2.9193508845374407</v>
      </c>
      <c r="G12" s="82">
        <f t="shared" ca="1" si="37"/>
        <v>3.1369991307259899</v>
      </c>
      <c r="H12" s="82">
        <f t="shared" ref="H12:P12" ca="1" si="38">+H11/H5</f>
        <v>3.2120007084647471</v>
      </c>
      <c r="I12" s="82">
        <f t="shared" ca="1" si="38"/>
        <v>3.2930036240657268</v>
      </c>
      <c r="J12" s="82">
        <f t="shared" ca="1" si="38"/>
        <v>3.3790058926060964</v>
      </c>
      <c r="K12" s="82">
        <f t="shared" ca="1" si="38"/>
        <v>3.4680008402272255</v>
      </c>
      <c r="L12" s="82">
        <f t="shared" ca="1" si="38"/>
        <v>3.5610005343382509</v>
      </c>
      <c r="M12" s="82">
        <f t="shared" ca="1" si="38"/>
        <v>3.6580025021873697</v>
      </c>
      <c r="N12" s="82">
        <f t="shared" ca="1" si="38"/>
        <v>3.7570030629886055</v>
      </c>
      <c r="O12" s="82">
        <f t="shared" ca="1" si="38"/>
        <v>3.8600029266124545</v>
      </c>
      <c r="P12" s="82">
        <f t="shared" ca="1" si="38"/>
        <v>3.966004018488035</v>
      </c>
      <c r="Q12" s="82">
        <f t="shared" ref="Q12:R12" ca="1" si="39">+Q11/Q5</f>
        <v>4.0759966569644597</v>
      </c>
      <c r="R12" s="82">
        <f t="shared" ca="1" si="39"/>
        <v>4.1900016904098498</v>
      </c>
      <c r="AK12" s="41">
        <f t="shared" si="20"/>
        <v>2023</v>
      </c>
      <c r="AL12" s="27">
        <f t="shared" si="30"/>
        <v>44927</v>
      </c>
      <c r="AM12" s="27">
        <f t="shared" si="31"/>
        <v>45261</v>
      </c>
      <c r="AO12" s="27">
        <f t="shared" si="15"/>
        <v>41609</v>
      </c>
      <c r="AP12" s="41" t="str">
        <f t="shared" si="12"/>
        <v>o</v>
      </c>
      <c r="AQ12" s="41">
        <f t="shared" si="16"/>
        <v>15</v>
      </c>
      <c r="AS12" s="41">
        <f t="shared" si="17"/>
        <v>12</v>
      </c>
      <c r="AT12" s="41" t="s">
        <v>120</v>
      </c>
    </row>
    <row r="13" spans="1:46">
      <c r="A13" s="60">
        <f t="shared" si="18"/>
        <v>13</v>
      </c>
      <c r="B13" s="96" t="s">
        <v>1</v>
      </c>
      <c r="C13" s="166" t="s">
        <v>40</v>
      </c>
      <c r="D13" s="88">
        <f t="shared" ref="D13:R15" ca="1" si="40">+SUM(INDIRECT("'Monthly Resource Report'!"&amp;(VLOOKUP(D$1,$AO$1:$AP$197,2,FALSE)&amp;$A13&amp;":"&amp;VLOOKUP(DATE(YEAR(D$1),12,1),$AO$1:$AP$181,2,FALSE)&amp;$A13)))</f>
        <v>15.580000000000002</v>
      </c>
      <c r="E13" s="89">
        <f t="shared" ca="1" si="40"/>
        <v>12.34</v>
      </c>
      <c r="F13" s="89">
        <f t="shared" ca="1" si="40"/>
        <v>10.72</v>
      </c>
      <c r="G13" s="89">
        <f t="shared" ca="1" si="40"/>
        <v>12.8</v>
      </c>
      <c r="H13" s="89">
        <f t="shared" ca="1" si="40"/>
        <v>10.180000000000001</v>
      </c>
      <c r="I13" s="89">
        <f t="shared" ca="1" si="40"/>
        <v>13.420000000000002</v>
      </c>
      <c r="J13" s="89">
        <f t="shared" ca="1" si="40"/>
        <v>14.5</v>
      </c>
      <c r="K13" s="89">
        <f t="shared" ca="1" si="40"/>
        <v>10.64</v>
      </c>
      <c r="L13" s="89">
        <f t="shared" ca="1" si="40"/>
        <v>12.8</v>
      </c>
      <c r="M13" s="89">
        <f t="shared" ca="1" si="40"/>
        <v>12.340000000000002</v>
      </c>
      <c r="N13" s="89">
        <f t="shared" ca="1" si="40"/>
        <v>12.880000000000003</v>
      </c>
      <c r="O13" s="89">
        <f t="shared" ca="1" si="40"/>
        <v>13.96</v>
      </c>
      <c r="P13" s="89">
        <f t="shared" ca="1" si="40"/>
        <v>11.26</v>
      </c>
      <c r="Q13" s="89">
        <f t="shared" ca="1" si="40"/>
        <v>13.969999999999999</v>
      </c>
      <c r="R13" s="89">
        <f t="shared" ca="1" si="40"/>
        <v>12.34</v>
      </c>
      <c r="AK13" s="41">
        <f t="shared" si="20"/>
        <v>2024</v>
      </c>
      <c r="AL13" s="27">
        <f t="shared" si="30"/>
        <v>45292</v>
      </c>
      <c r="AM13" s="27">
        <f t="shared" si="31"/>
        <v>45627</v>
      </c>
      <c r="AO13" s="27">
        <f t="shared" si="15"/>
        <v>41640</v>
      </c>
      <c r="AP13" s="41" t="str">
        <f t="shared" si="12"/>
        <v>p</v>
      </c>
      <c r="AQ13" s="41">
        <f t="shared" si="16"/>
        <v>16</v>
      </c>
      <c r="AS13" s="41">
        <f t="shared" si="17"/>
        <v>13</v>
      </c>
      <c r="AT13" s="41" t="s">
        <v>121</v>
      </c>
    </row>
    <row r="14" spans="1:46">
      <c r="A14" s="60">
        <f t="shared" si="18"/>
        <v>14</v>
      </c>
      <c r="B14" s="96" t="s">
        <v>1</v>
      </c>
      <c r="C14" s="166" t="s">
        <v>41</v>
      </c>
      <c r="D14" s="88">
        <f t="shared" ca="1" si="40"/>
        <v>7451</v>
      </c>
      <c r="E14" s="89">
        <f t="shared" ca="1" si="40"/>
        <v>8257</v>
      </c>
      <c r="F14" s="89">
        <f t="shared" ca="1" si="40"/>
        <v>7935</v>
      </c>
      <c r="G14" s="89">
        <f t="shared" ca="1" si="40"/>
        <v>8280</v>
      </c>
      <c r="H14" s="89">
        <f t="shared" ca="1" si="40"/>
        <v>7289</v>
      </c>
      <c r="I14" s="89">
        <f t="shared" ca="1" si="40"/>
        <v>8257</v>
      </c>
      <c r="J14" s="89">
        <f t="shared" ca="1" si="40"/>
        <v>7774</v>
      </c>
      <c r="K14" s="89">
        <f t="shared" ca="1" si="40"/>
        <v>8280</v>
      </c>
      <c r="L14" s="89">
        <f t="shared" ca="1" si="40"/>
        <v>7774</v>
      </c>
      <c r="M14" s="89">
        <f t="shared" ca="1" si="40"/>
        <v>8257</v>
      </c>
      <c r="N14" s="89">
        <f t="shared" ca="1" si="40"/>
        <v>7612</v>
      </c>
      <c r="O14" s="89">
        <f t="shared" ca="1" si="40"/>
        <v>8280</v>
      </c>
      <c r="P14" s="89">
        <f t="shared" ca="1" si="40"/>
        <v>7290</v>
      </c>
      <c r="Q14" s="89">
        <f t="shared" ca="1" si="40"/>
        <v>8257</v>
      </c>
      <c r="R14" s="89">
        <f t="shared" ca="1" si="40"/>
        <v>7774</v>
      </c>
      <c r="AK14" s="41">
        <f t="shared" si="20"/>
        <v>2025</v>
      </c>
      <c r="AL14" s="27">
        <f t="shared" si="30"/>
        <v>45658</v>
      </c>
      <c r="AM14" s="27">
        <f t="shared" si="31"/>
        <v>45992</v>
      </c>
      <c r="AO14" s="27">
        <f t="shared" si="15"/>
        <v>41671</v>
      </c>
      <c r="AP14" s="41" t="str">
        <f t="shared" si="12"/>
        <v>q</v>
      </c>
      <c r="AQ14" s="41">
        <f t="shared" si="16"/>
        <v>17</v>
      </c>
      <c r="AS14" s="41">
        <f t="shared" si="17"/>
        <v>14</v>
      </c>
      <c r="AT14" s="41" t="s">
        <v>105</v>
      </c>
    </row>
    <row r="15" spans="1:46">
      <c r="A15" s="60">
        <f t="shared" si="18"/>
        <v>15</v>
      </c>
      <c r="B15" s="96" t="s">
        <v>1</v>
      </c>
      <c r="C15" s="166" t="s">
        <v>271</v>
      </c>
      <c r="D15" s="88">
        <f t="shared" ca="1" si="40"/>
        <v>62499.98</v>
      </c>
      <c r="E15" s="89">
        <f t="shared" ca="1" si="40"/>
        <v>49499.990000000005</v>
      </c>
      <c r="F15" s="89">
        <f t="shared" ca="1" si="40"/>
        <v>43000</v>
      </c>
      <c r="G15" s="89">
        <f t="shared" ca="1" si="40"/>
        <v>51333.33</v>
      </c>
      <c r="H15" s="89">
        <f t="shared" ca="1" si="40"/>
        <v>40833.339999999997</v>
      </c>
      <c r="I15" s="89">
        <f t="shared" ca="1" si="40"/>
        <v>53833.310000000012</v>
      </c>
      <c r="J15" s="89">
        <f t="shared" ca="1" si="40"/>
        <v>58166.65</v>
      </c>
      <c r="K15" s="89">
        <f t="shared" ca="1" si="40"/>
        <v>42666.679999999993</v>
      </c>
      <c r="L15" s="89">
        <f t="shared" ca="1" si="40"/>
        <v>51333.32</v>
      </c>
      <c r="M15" s="89">
        <f t="shared" ca="1" si="40"/>
        <v>49500</v>
      </c>
      <c r="N15" s="89">
        <f t="shared" ca="1" si="40"/>
        <v>51666.640000000007</v>
      </c>
      <c r="O15" s="89">
        <f t="shared" ca="1" si="40"/>
        <v>55999.970000000008</v>
      </c>
      <c r="P15" s="89">
        <f t="shared" ca="1" si="40"/>
        <v>45166.67</v>
      </c>
      <c r="Q15" s="89">
        <f t="shared" ca="1" si="40"/>
        <v>55999.98</v>
      </c>
      <c r="R15" s="89">
        <f t="shared" ca="1" si="40"/>
        <v>49499.98000000001</v>
      </c>
      <c r="AK15" s="41">
        <f t="shared" si="20"/>
        <v>2026</v>
      </c>
      <c r="AL15" s="27">
        <f t="shared" si="30"/>
        <v>46023</v>
      </c>
      <c r="AM15" s="27">
        <f t="shared" si="31"/>
        <v>46357</v>
      </c>
      <c r="AO15" s="27">
        <f t="shared" si="15"/>
        <v>41699</v>
      </c>
      <c r="AP15" s="41" t="str">
        <f t="shared" si="12"/>
        <v>r</v>
      </c>
      <c r="AQ15" s="41">
        <f t="shared" si="16"/>
        <v>18</v>
      </c>
      <c r="AS15" s="41">
        <f t="shared" si="17"/>
        <v>15</v>
      </c>
      <c r="AT15" s="41" t="s">
        <v>106</v>
      </c>
    </row>
    <row r="16" spans="1:46">
      <c r="A16" s="60">
        <f t="shared" si="18"/>
        <v>16</v>
      </c>
      <c r="B16" s="171" t="s">
        <v>1</v>
      </c>
      <c r="C16" s="177" t="s">
        <v>96</v>
      </c>
      <c r="D16" s="83">
        <f ca="1">+D5/(D14*D3)</f>
        <v>0.93341498911996434</v>
      </c>
      <c r="E16" s="84">
        <f ca="1">+E5/(E14*E3)</f>
        <v>0.92016414239324307</v>
      </c>
      <c r="F16" s="84">
        <f t="shared" ref="F16:G16" ca="1" si="41">+F5/(F14*F3)</f>
        <v>0.91600842879571587</v>
      </c>
      <c r="G16" s="84">
        <f t="shared" ca="1" si="41"/>
        <v>0.92274440158018523</v>
      </c>
      <c r="H16" s="84">
        <f t="shared" ref="H16:P16" ca="1" si="42">+H5/(H14*H3)</f>
        <v>0.91860833955965981</v>
      </c>
      <c r="I16" s="84">
        <f t="shared" ca="1" si="42"/>
        <v>0.94409235213258502</v>
      </c>
      <c r="J16" s="84">
        <f t="shared" ca="1" si="42"/>
        <v>0.97473810198046862</v>
      </c>
      <c r="K16" s="84">
        <f t="shared" ca="1" si="42"/>
        <v>0.98303301996084302</v>
      </c>
      <c r="L16" s="84">
        <f t="shared" ca="1" si="42"/>
        <v>0.98065731926935951</v>
      </c>
      <c r="M16" s="84">
        <f t="shared" ca="1" si="42"/>
        <v>0.98028496422917388</v>
      </c>
      <c r="N16" s="84">
        <f t="shared" ca="1" si="42"/>
        <v>0.97750068993675265</v>
      </c>
      <c r="O16" s="84">
        <f t="shared" ca="1" si="42"/>
        <v>0.97833817004367529</v>
      </c>
      <c r="P16" s="84">
        <f t="shared" ca="1" si="42"/>
        <v>0.97192333705052425</v>
      </c>
      <c r="Q16" s="84">
        <f t="shared" ref="Q16:R16" ca="1" si="43">+Q5/(Q14*Q3)</f>
        <v>0.9648189444084796</v>
      </c>
      <c r="R16" s="84">
        <f t="shared" ca="1" si="43"/>
        <v>0.95793724886311704</v>
      </c>
      <c r="AK16" s="41">
        <f t="shared" si="20"/>
        <v>2027</v>
      </c>
      <c r="AL16" s="27">
        <f t="shared" si="30"/>
        <v>46388</v>
      </c>
      <c r="AM16" s="27">
        <f t="shared" si="31"/>
        <v>46722</v>
      </c>
      <c r="AO16" s="27">
        <f t="shared" si="15"/>
        <v>41730</v>
      </c>
      <c r="AP16" s="41" t="str">
        <f t="shared" si="12"/>
        <v>s</v>
      </c>
      <c r="AQ16" s="41">
        <f t="shared" si="16"/>
        <v>19</v>
      </c>
      <c r="AS16" s="41">
        <f t="shared" si="17"/>
        <v>16</v>
      </c>
      <c r="AT16" s="41" t="s">
        <v>122</v>
      </c>
    </row>
    <row r="17" spans="1:46">
      <c r="A17" s="60">
        <f t="shared" si="18"/>
        <v>17</v>
      </c>
      <c r="B17" s="96" t="s">
        <v>1</v>
      </c>
      <c r="C17" s="166" t="s">
        <v>42</v>
      </c>
      <c r="D17" s="632">
        <f t="shared" ref="D17:R20" ca="1" si="44">+SUM(INDIRECT("'Monthly Resource Report'!"&amp;(VLOOKUP(D$1,$AO$1:$AP$197,2,FALSE)&amp;$A17&amp;":"&amp;VLOOKUP(DATE(YEAR(D$1),12,1),$AO$1:$AP$181,2,FALSE)&amp;$A17)))</f>
        <v>1427973.4</v>
      </c>
      <c r="E17" s="633">
        <f t="shared" ca="1" si="44"/>
        <v>1092153.3700000001</v>
      </c>
      <c r="F17" s="633">
        <f t="shared" ca="1" si="44"/>
        <v>932095.02</v>
      </c>
      <c r="G17" s="633">
        <f t="shared" ca="1" si="44"/>
        <v>1136763.3500000001</v>
      </c>
      <c r="H17" s="633">
        <f t="shared" ca="1" si="44"/>
        <v>928306.66</v>
      </c>
      <c r="I17" s="633">
        <f t="shared" ca="1" si="44"/>
        <v>1257491.75</v>
      </c>
      <c r="J17" s="633">
        <f t="shared" ca="1" si="44"/>
        <v>1396999.95</v>
      </c>
      <c r="K17" s="633">
        <f t="shared" ca="1" si="44"/>
        <v>1053400</v>
      </c>
      <c r="L17" s="633">
        <f t="shared" ca="1" si="44"/>
        <v>1302269.9699999997</v>
      </c>
      <c r="M17" s="633">
        <f t="shared" ca="1" si="44"/>
        <v>1292093.3600000001</v>
      </c>
      <c r="N17" s="633">
        <f t="shared" ca="1" si="44"/>
        <v>1388456.77</v>
      </c>
      <c r="O17" s="633">
        <f t="shared" ca="1" si="44"/>
        <v>1548778.3399999999</v>
      </c>
      <c r="P17" s="633">
        <f t="shared" ca="1" si="44"/>
        <v>1283831.74</v>
      </c>
      <c r="Q17" s="633">
        <f t="shared" ca="1" si="44"/>
        <v>1635476.7</v>
      </c>
      <c r="R17" s="633">
        <f t="shared" ca="1" si="44"/>
        <v>1484703.3399999999</v>
      </c>
      <c r="AO17" s="27">
        <f t="shared" si="15"/>
        <v>41760</v>
      </c>
      <c r="AP17" s="41" t="str">
        <f t="shared" si="12"/>
        <v>t</v>
      </c>
      <c r="AQ17" s="41">
        <f t="shared" si="16"/>
        <v>20</v>
      </c>
      <c r="AS17" s="41">
        <f t="shared" si="17"/>
        <v>17</v>
      </c>
      <c r="AT17" s="41" t="s">
        <v>110</v>
      </c>
    </row>
    <row r="18" spans="1:46">
      <c r="A18" s="60">
        <f t="shared" si="18"/>
        <v>18</v>
      </c>
      <c r="B18" s="96" t="s">
        <v>1</v>
      </c>
      <c r="C18" s="634" t="s">
        <v>297</v>
      </c>
      <c r="D18" s="632">
        <f t="shared" ca="1" si="44"/>
        <v>0</v>
      </c>
      <c r="E18" s="633">
        <f t="shared" ca="1" si="44"/>
        <v>0</v>
      </c>
      <c r="F18" s="633">
        <f t="shared" ca="1" si="44"/>
        <v>0</v>
      </c>
      <c r="G18" s="633">
        <f t="shared" ca="1" si="44"/>
        <v>0</v>
      </c>
      <c r="H18" s="633">
        <f t="shared" ca="1" si="44"/>
        <v>0</v>
      </c>
      <c r="I18" s="633">
        <f t="shared" ca="1" si="44"/>
        <v>0</v>
      </c>
      <c r="J18" s="633">
        <f t="shared" ca="1" si="44"/>
        <v>0</v>
      </c>
      <c r="K18" s="633">
        <f t="shared" ca="1" si="44"/>
        <v>0</v>
      </c>
      <c r="L18" s="633">
        <f t="shared" ca="1" si="44"/>
        <v>0</v>
      </c>
      <c r="M18" s="633">
        <f t="shared" ca="1" si="44"/>
        <v>0</v>
      </c>
      <c r="N18" s="633">
        <f t="shared" ca="1" si="44"/>
        <v>0</v>
      </c>
      <c r="O18" s="633">
        <f t="shared" ca="1" si="44"/>
        <v>0</v>
      </c>
      <c r="P18" s="633">
        <f t="shared" ca="1" si="44"/>
        <v>0</v>
      </c>
      <c r="Q18" s="633">
        <f t="shared" ca="1" si="44"/>
        <v>0</v>
      </c>
      <c r="R18" s="633">
        <f t="shared" ca="1" si="44"/>
        <v>0</v>
      </c>
      <c r="AO18" s="27">
        <f t="shared" si="15"/>
        <v>41791</v>
      </c>
      <c r="AP18" s="41" t="str">
        <f t="shared" si="12"/>
        <v>u</v>
      </c>
      <c r="AQ18" s="41">
        <f t="shared" si="16"/>
        <v>21</v>
      </c>
      <c r="AS18" s="41">
        <f t="shared" si="17"/>
        <v>18</v>
      </c>
      <c r="AT18" s="41" t="s">
        <v>123</v>
      </c>
    </row>
    <row r="19" spans="1:46">
      <c r="A19" s="60">
        <f t="shared" si="18"/>
        <v>19</v>
      </c>
      <c r="B19" s="96" t="s">
        <v>1</v>
      </c>
      <c r="C19" s="166" t="s">
        <v>43</v>
      </c>
      <c r="D19" s="88">
        <f t="shared" ca="1" si="44"/>
        <v>8070.3</v>
      </c>
      <c r="E19" s="89">
        <f t="shared" ca="1" si="44"/>
        <v>8825.9699999999993</v>
      </c>
      <c r="F19" s="89">
        <f t="shared" ca="1" si="44"/>
        <v>8486.630000000001</v>
      </c>
      <c r="G19" s="89">
        <f t="shared" ca="1" si="44"/>
        <v>8914.630000000001</v>
      </c>
      <c r="H19" s="89">
        <f t="shared" ca="1" si="44"/>
        <v>7815.57</v>
      </c>
      <c r="I19" s="89">
        <f t="shared" ca="1" si="44"/>
        <v>8986.8100000000013</v>
      </c>
      <c r="J19" s="89">
        <f t="shared" ca="1" si="44"/>
        <v>8748.66</v>
      </c>
      <c r="K19" s="89">
        <f t="shared" ca="1" si="44"/>
        <v>9428.73</v>
      </c>
      <c r="L19" s="89">
        <f t="shared" ca="1" si="44"/>
        <v>8836.380000000001</v>
      </c>
      <c r="M19" s="89">
        <f t="shared" ca="1" si="44"/>
        <v>9380.8900000000012</v>
      </c>
      <c r="N19" s="89">
        <f t="shared" ca="1" si="44"/>
        <v>8627.7800000000007</v>
      </c>
      <c r="O19" s="89">
        <f t="shared" ca="1" si="44"/>
        <v>9391.989999999998</v>
      </c>
      <c r="P19" s="89">
        <f t="shared" ca="1" si="44"/>
        <v>8219.4600000000009</v>
      </c>
      <c r="Q19" s="89">
        <f t="shared" ca="1" si="44"/>
        <v>9162.5200000000023</v>
      </c>
      <c r="R19" s="89">
        <f t="shared" ca="1" si="44"/>
        <v>8611.98</v>
      </c>
      <c r="AO19" s="27">
        <f t="shared" si="15"/>
        <v>41821</v>
      </c>
      <c r="AP19" s="41" t="str">
        <f t="shared" si="12"/>
        <v>v</v>
      </c>
      <c r="AQ19" s="41">
        <f t="shared" si="16"/>
        <v>22</v>
      </c>
      <c r="AS19" s="41">
        <f t="shared" si="17"/>
        <v>19</v>
      </c>
      <c r="AT19" s="41" t="s">
        <v>124</v>
      </c>
    </row>
    <row r="20" spans="1:46">
      <c r="A20" s="60">
        <f t="shared" si="18"/>
        <v>20</v>
      </c>
      <c r="B20" s="96" t="s">
        <v>1</v>
      </c>
      <c r="C20" s="166" t="s">
        <v>44</v>
      </c>
      <c r="D20" s="632">
        <f t="shared" ca="1" si="44"/>
        <v>11100.64</v>
      </c>
      <c r="E20" s="633">
        <f t="shared" ca="1" si="44"/>
        <v>12140.130000000001</v>
      </c>
      <c r="F20" s="633">
        <f t="shared" ca="1" si="44"/>
        <v>16693.2</v>
      </c>
      <c r="G20" s="633">
        <f t="shared" ca="1" si="44"/>
        <v>17535.089999999997</v>
      </c>
      <c r="H20" s="633">
        <f t="shared" ca="1" si="44"/>
        <v>15709.320000000002</v>
      </c>
      <c r="I20" s="633">
        <f t="shared" ca="1" si="44"/>
        <v>18512.84</v>
      </c>
      <c r="J20" s="633">
        <f t="shared" ca="1" si="44"/>
        <v>18547.189999999999</v>
      </c>
      <c r="K20" s="633">
        <f t="shared" ca="1" si="44"/>
        <v>20460.389999999996</v>
      </c>
      <c r="L20" s="633">
        <f t="shared" ca="1" si="44"/>
        <v>19705.12</v>
      </c>
      <c r="M20" s="633">
        <f t="shared" ca="1" si="44"/>
        <v>21482.280000000002</v>
      </c>
      <c r="N20" s="633">
        <f t="shared" ca="1" si="44"/>
        <v>20361.55</v>
      </c>
      <c r="O20" s="633">
        <f t="shared" ca="1" si="44"/>
        <v>22728.62</v>
      </c>
      <c r="P20" s="633">
        <f t="shared" ca="1" si="44"/>
        <v>20466.559999999998</v>
      </c>
      <c r="Q20" s="633">
        <f t="shared" ca="1" si="44"/>
        <v>23456.03</v>
      </c>
      <c r="R20" s="633">
        <f t="shared" ca="1" si="44"/>
        <v>22649.539999999997</v>
      </c>
      <c r="AO20" s="27">
        <f t="shared" si="15"/>
        <v>41852</v>
      </c>
      <c r="AP20" s="41" t="str">
        <f t="shared" si="12"/>
        <v>w</v>
      </c>
      <c r="AQ20" s="41">
        <f t="shared" si="16"/>
        <v>23</v>
      </c>
      <c r="AS20" s="41">
        <f t="shared" si="17"/>
        <v>20</v>
      </c>
      <c r="AT20" s="41" t="s">
        <v>125</v>
      </c>
    </row>
    <row r="21" spans="1:46">
      <c r="A21" s="60">
        <f t="shared" si="18"/>
        <v>21</v>
      </c>
      <c r="B21" s="171" t="s">
        <v>1</v>
      </c>
      <c r="C21" s="172" t="s">
        <v>45</v>
      </c>
      <c r="D21" s="92">
        <f ca="1">+(D19*2000)/D7</f>
        <v>0.53109097658613247</v>
      </c>
      <c r="E21" s="93">
        <f ca="1">+(E19*2000)/E7</f>
        <v>0.53078830720984183</v>
      </c>
      <c r="F21" s="93">
        <f t="shared" ref="F21:G21" ca="1" si="45">+(F19*2000)/F7</f>
        <v>0.53071187632235761</v>
      </c>
      <c r="G21" s="93">
        <f t="shared" ca="1" si="45"/>
        <v>0.53080945340910235</v>
      </c>
      <c r="H21" s="93">
        <f t="shared" ref="H21:P21" ca="1" si="46">+(H19*2000)/H7</f>
        <v>0.53073420648037961</v>
      </c>
      <c r="I21" s="93">
        <f t="shared" ca="1" si="46"/>
        <v>0.53084324174663855</v>
      </c>
      <c r="J21" s="93">
        <f t="shared" ca="1" si="46"/>
        <v>0.53093414227334912</v>
      </c>
      <c r="K21" s="93">
        <f t="shared" ca="1" si="46"/>
        <v>0.53063572369815937</v>
      </c>
      <c r="L21" s="93">
        <f t="shared" ca="1" si="46"/>
        <v>0.53081713985872325</v>
      </c>
      <c r="M21" s="93">
        <f t="shared" ca="1" si="46"/>
        <v>0.53074198908458403</v>
      </c>
      <c r="N21" s="93">
        <f t="shared" ca="1" si="46"/>
        <v>0.5308432246333411</v>
      </c>
      <c r="O21" s="93">
        <f t="shared" ca="1" si="46"/>
        <v>0.53083913657243842</v>
      </c>
      <c r="P21" s="93">
        <f t="shared" ca="1" si="46"/>
        <v>0.53077083808080638</v>
      </c>
      <c r="Q21" s="93">
        <f t="shared" ref="Q21:R21" ca="1" si="47">+(Q19*2000)/Q7</f>
        <v>0.53086137777462383</v>
      </c>
      <c r="R21" s="93">
        <f t="shared" ca="1" si="47"/>
        <v>0.53080751961996764</v>
      </c>
      <c r="AO21" s="27">
        <f t="shared" si="15"/>
        <v>41883</v>
      </c>
      <c r="AP21" s="41" t="str">
        <f t="shared" si="12"/>
        <v>x</v>
      </c>
      <c r="AQ21" s="41">
        <f t="shared" si="16"/>
        <v>24</v>
      </c>
      <c r="AS21" s="41">
        <f t="shared" si="17"/>
        <v>21</v>
      </c>
      <c r="AT21" s="41" t="s">
        <v>126</v>
      </c>
    </row>
    <row r="22" spans="1:46">
      <c r="A22" s="60">
        <f t="shared" si="18"/>
        <v>22</v>
      </c>
      <c r="B22" s="96" t="s">
        <v>1</v>
      </c>
      <c r="C22" s="166" t="s">
        <v>46</v>
      </c>
      <c r="D22" s="88">
        <f t="shared" ref="D22:R23" ca="1" si="48">+SUM(INDIRECT("'Monthly Resource Report'!"&amp;(VLOOKUP(D$1,$AO$1:$AP$197,2,FALSE)&amp;$A22&amp;":"&amp;VLOOKUP(DATE(YEAR(D$1),12,1),$AO$1:$AP$181,2,FALSE)&amp;$A22)))</f>
        <v>904.85</v>
      </c>
      <c r="E22" s="89">
        <f t="shared" ca="1" si="48"/>
        <v>988.5200000000001</v>
      </c>
      <c r="F22" s="89">
        <f t="shared" ca="1" si="48"/>
        <v>950.21000000000015</v>
      </c>
      <c r="G22" s="89">
        <f t="shared" ca="1" si="48"/>
        <v>998.82</v>
      </c>
      <c r="H22" s="89">
        <f t="shared" ca="1" si="48"/>
        <v>875.32999999999993</v>
      </c>
      <c r="I22" s="89">
        <f t="shared" ca="1" si="48"/>
        <v>1009.34</v>
      </c>
      <c r="J22" s="89">
        <f t="shared" ca="1" si="48"/>
        <v>985.87</v>
      </c>
      <c r="K22" s="89">
        <f t="shared" ca="1" si="48"/>
        <v>1064.06</v>
      </c>
      <c r="L22" s="89">
        <f t="shared" ca="1" si="48"/>
        <v>996.65</v>
      </c>
      <c r="M22" s="89">
        <f t="shared" ca="1" si="48"/>
        <v>1058.1400000000001</v>
      </c>
      <c r="N22" s="89">
        <f t="shared" ca="1" si="48"/>
        <v>972.72</v>
      </c>
      <c r="O22" s="89">
        <f t="shared" ca="1" si="48"/>
        <v>1058.99</v>
      </c>
      <c r="P22" s="89">
        <f t="shared" ca="1" si="48"/>
        <v>926.27</v>
      </c>
      <c r="Q22" s="89">
        <f t="shared" ca="1" si="48"/>
        <v>1031.49</v>
      </c>
      <c r="R22" s="89">
        <f t="shared" ca="1" si="48"/>
        <v>968.8599999999999</v>
      </c>
      <c r="AO22" s="27">
        <f t="shared" si="15"/>
        <v>41913</v>
      </c>
      <c r="AP22" s="41" t="str">
        <f t="shared" si="12"/>
        <v>y</v>
      </c>
      <c r="AQ22" s="41">
        <f t="shared" si="16"/>
        <v>25</v>
      </c>
      <c r="AS22" s="41">
        <f t="shared" si="17"/>
        <v>22</v>
      </c>
      <c r="AT22" s="41" t="s">
        <v>127</v>
      </c>
    </row>
    <row r="23" spans="1:46">
      <c r="A23" s="60">
        <f t="shared" si="18"/>
        <v>23</v>
      </c>
      <c r="B23" s="96" t="s">
        <v>1</v>
      </c>
      <c r="C23" s="166" t="s">
        <v>47</v>
      </c>
      <c r="D23" s="632">
        <f t="shared" ca="1" si="48"/>
        <v>39082.829999999994</v>
      </c>
      <c r="E23" s="633">
        <f t="shared" ca="1" si="48"/>
        <v>42154.399999999994</v>
      </c>
      <c r="F23" s="633">
        <f t="shared" ca="1" si="48"/>
        <v>40743.269999999997</v>
      </c>
      <c r="G23" s="633">
        <f t="shared" ca="1" si="48"/>
        <v>42588.08</v>
      </c>
      <c r="H23" s="633">
        <f t="shared" ca="1" si="48"/>
        <v>38811.259999999995</v>
      </c>
      <c r="I23" s="633">
        <f t="shared" ca="1" si="48"/>
        <v>45172.760000000009</v>
      </c>
      <c r="J23" s="633">
        <f t="shared" ca="1" si="48"/>
        <v>45623.14</v>
      </c>
      <c r="K23" s="633">
        <f t="shared" ca="1" si="48"/>
        <v>50166.92</v>
      </c>
      <c r="L23" s="633">
        <f t="shared" ca="1" si="48"/>
        <v>48636.5</v>
      </c>
      <c r="M23" s="633">
        <f t="shared" ca="1" si="48"/>
        <v>52620.789999999994</v>
      </c>
      <c r="N23" s="633">
        <f t="shared" ca="1" si="48"/>
        <v>50229.950000000004</v>
      </c>
      <c r="O23" s="633">
        <f t="shared" ca="1" si="48"/>
        <v>55566.69999999999</v>
      </c>
      <c r="P23" s="633">
        <f t="shared" ca="1" si="48"/>
        <v>50838.610000000008</v>
      </c>
      <c r="Q23" s="633">
        <f t="shared" ca="1" si="48"/>
        <v>57233.149999999994</v>
      </c>
      <c r="R23" s="633">
        <f t="shared" ca="1" si="48"/>
        <v>55723.859999999993</v>
      </c>
      <c r="AO23" s="27">
        <f t="shared" si="15"/>
        <v>41944</v>
      </c>
      <c r="AP23" s="41" t="str">
        <f t="shared" si="12"/>
        <v>z</v>
      </c>
      <c r="AQ23" s="41">
        <f t="shared" si="16"/>
        <v>26</v>
      </c>
      <c r="AS23" s="41">
        <f t="shared" si="17"/>
        <v>23</v>
      </c>
      <c r="AT23" s="41" t="s">
        <v>128</v>
      </c>
    </row>
    <row r="24" spans="1:46">
      <c r="A24" s="60">
        <f t="shared" si="18"/>
        <v>24</v>
      </c>
      <c r="B24" s="180" t="s">
        <v>1</v>
      </c>
      <c r="C24" s="181" t="s">
        <v>48</v>
      </c>
      <c r="D24" s="94">
        <f ca="1">+(D22*2000)/D7</f>
        <v>5.9546444390414476E-2</v>
      </c>
      <c r="E24" s="95">
        <f ca="1">+(E22*2000)/E7</f>
        <v>5.9448973590786387E-2</v>
      </c>
      <c r="F24" s="95">
        <f t="shared" ref="F24:G24" ca="1" si="49">+(F22*2000)/F7</f>
        <v>5.9421434892326798E-2</v>
      </c>
      <c r="G24" s="95">
        <f t="shared" ca="1" si="49"/>
        <v>5.9473371105035144E-2</v>
      </c>
      <c r="H24" s="95">
        <f t="shared" ref="H24:P24" ca="1" si="50">+(H22*2000)/H7</f>
        <v>5.9441291288859367E-2</v>
      </c>
      <c r="I24" s="95">
        <f t="shared" ca="1" si="50"/>
        <v>5.9620857414872698E-2</v>
      </c>
      <c r="J24" s="95">
        <f t="shared" ca="1" si="50"/>
        <v>5.982996742850067E-2</v>
      </c>
      <c r="K24" s="95">
        <f t="shared" ca="1" si="50"/>
        <v>5.9883807061848572E-2</v>
      </c>
      <c r="L24" s="95">
        <f t="shared" ca="1" si="50"/>
        <v>5.9870546812178335E-2</v>
      </c>
      <c r="M24" s="95">
        <f t="shared" ca="1" si="50"/>
        <v>5.9866316344180742E-2</v>
      </c>
      <c r="N24" s="95">
        <f t="shared" ca="1" si="50"/>
        <v>5.9848746892635599E-2</v>
      </c>
      <c r="O24" s="95">
        <f t="shared" ca="1" si="50"/>
        <v>5.9854550232575486E-2</v>
      </c>
      <c r="P24" s="95">
        <f t="shared" ca="1" si="50"/>
        <v>5.9813796063136561E-2</v>
      </c>
      <c r="Q24" s="95">
        <f t="shared" ref="Q24:R24" ca="1" si="51">+(Q22*2000)/Q7</f>
        <v>5.9762838450638754E-2</v>
      </c>
      <c r="R24" s="95">
        <f t="shared" ca="1" si="51"/>
        <v>5.9716600997564068E-2</v>
      </c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27">
        <f t="shared" si="15"/>
        <v>41974</v>
      </c>
      <c r="AP24" s="41" t="str">
        <f t="shared" si="12"/>
        <v>aa</v>
      </c>
      <c r="AQ24" s="41">
        <f t="shared" si="16"/>
        <v>27</v>
      </c>
      <c r="AR24" s="32"/>
      <c r="AS24" s="41">
        <f t="shared" si="17"/>
        <v>24</v>
      </c>
      <c r="AT24" s="32" t="s">
        <v>129</v>
      </c>
    </row>
    <row r="25" spans="1:46">
      <c r="A25" s="60">
        <f t="shared" si="18"/>
        <v>25</v>
      </c>
      <c r="B25" s="44" t="s">
        <v>1</v>
      </c>
      <c r="C25" s="626" t="s">
        <v>94</v>
      </c>
      <c r="D25" s="384">
        <f ca="1">+D4</f>
        <v>1350729.0306666668</v>
      </c>
      <c r="E25" s="385">
        <f ca="1">+E4</f>
        <v>1478048.1333333333</v>
      </c>
      <c r="F25" s="385">
        <f t="shared" ref="F25:G25" ca="1" si="52">+F4</f>
        <v>1421424.9666666668</v>
      </c>
      <c r="G25" s="385">
        <f t="shared" ca="1" si="52"/>
        <v>1492836.1777777779</v>
      </c>
      <c r="H25" s="385">
        <f t="shared" ref="H25:P25" ca="1" si="53">+H4</f>
        <v>1308974.1057777775</v>
      </c>
      <c r="I25" s="385">
        <f t="shared" ca="1" si="53"/>
        <v>1504827.5888888887</v>
      </c>
      <c r="J25" s="385">
        <f t="shared" ca="1" si="53"/>
        <v>1464698.9235555558</v>
      </c>
      <c r="K25" s="385">
        <f t="shared" ca="1" si="53"/>
        <v>1579443.8555555553</v>
      </c>
      <c r="L25" s="385">
        <f t="shared" ca="1" si="53"/>
        <v>1479711.0737777776</v>
      </c>
      <c r="M25" s="385">
        <f t="shared" ca="1" si="53"/>
        <v>1571115.3555555556</v>
      </c>
      <c r="N25" s="385">
        <f t="shared" ca="1" si="53"/>
        <v>1444708.6111111112</v>
      </c>
      <c r="O25" s="385">
        <f t="shared" ca="1" si="53"/>
        <v>1572686.5222222225</v>
      </c>
      <c r="P25" s="385">
        <f t="shared" ca="1" si="53"/>
        <v>1376523.7542222224</v>
      </c>
      <c r="Q25" s="385">
        <f t="shared" ref="Q25:R25" ca="1" si="54">+Q4</f>
        <v>1534197.5444444446</v>
      </c>
      <c r="R25" s="385">
        <f t="shared" ca="1" si="54"/>
        <v>1442159.9262222222</v>
      </c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7">
        <f t="shared" si="15"/>
        <v>42005</v>
      </c>
      <c r="AP25" s="41" t="str">
        <f t="shared" si="12"/>
        <v>ab</v>
      </c>
      <c r="AQ25" s="41">
        <f t="shared" si="16"/>
        <v>28</v>
      </c>
      <c r="AR25" s="32"/>
      <c r="AS25" s="41">
        <f t="shared" si="17"/>
        <v>25</v>
      </c>
      <c r="AT25" s="32" t="s">
        <v>108</v>
      </c>
    </row>
    <row r="26" spans="1:46">
      <c r="A26" s="60">
        <f t="shared" si="18"/>
        <v>26</v>
      </c>
      <c r="B26" s="43" t="s">
        <v>1</v>
      </c>
      <c r="C26" s="627" t="s">
        <v>49</v>
      </c>
      <c r="D26" s="96">
        <f>+(DATE(YEAR(D$1)+1,1,1)-D$1)*24</f>
        <v>8760</v>
      </c>
      <c r="E26" s="17">
        <f>+(DATE(YEAR(E$1)+1,1,1)-E$1)*24</f>
        <v>8760</v>
      </c>
      <c r="F26" s="17">
        <f t="shared" ref="F26:R26" si="55">+(DATE(YEAR(F$1)+1,1,1)-F$1)*24</f>
        <v>8760</v>
      </c>
      <c r="G26" s="17">
        <f t="shared" si="55"/>
        <v>8784</v>
      </c>
      <c r="H26" s="17">
        <f t="shared" si="55"/>
        <v>8760</v>
      </c>
      <c r="I26" s="17">
        <f t="shared" si="55"/>
        <v>8760</v>
      </c>
      <c r="J26" s="17">
        <f t="shared" si="55"/>
        <v>8760</v>
      </c>
      <c r="K26" s="17">
        <f t="shared" si="55"/>
        <v>8784</v>
      </c>
      <c r="L26" s="17">
        <f t="shared" si="55"/>
        <v>8760</v>
      </c>
      <c r="M26" s="17">
        <f t="shared" si="55"/>
        <v>8760</v>
      </c>
      <c r="N26" s="17">
        <f t="shared" si="55"/>
        <v>8760</v>
      </c>
      <c r="O26" s="17">
        <f t="shared" si="55"/>
        <v>8784</v>
      </c>
      <c r="P26" s="17">
        <f t="shared" si="55"/>
        <v>8760</v>
      </c>
      <c r="Q26" s="17">
        <f t="shared" si="55"/>
        <v>8760</v>
      </c>
      <c r="R26" s="17">
        <f t="shared" si="55"/>
        <v>8760</v>
      </c>
      <c r="AO26" s="27">
        <f t="shared" si="15"/>
        <v>42036</v>
      </c>
      <c r="AP26" s="41" t="str">
        <f t="shared" si="12"/>
        <v>ac</v>
      </c>
      <c r="AQ26" s="41">
        <f t="shared" si="16"/>
        <v>29</v>
      </c>
      <c r="AS26" s="41">
        <f t="shared" si="17"/>
        <v>26</v>
      </c>
      <c r="AT26" s="32" t="s">
        <v>107</v>
      </c>
    </row>
    <row r="27" spans="1:46">
      <c r="A27" s="60">
        <f t="shared" si="18"/>
        <v>27</v>
      </c>
      <c r="B27" s="43" t="s">
        <v>1</v>
      </c>
      <c r="C27" s="166" t="s">
        <v>50</v>
      </c>
      <c r="D27" s="97">
        <f ca="1">+SUM(D9,D11,D18)</f>
        <v>72572635.5</v>
      </c>
      <c r="E27" s="85">
        <f t="shared" ref="E27:G27" ca="1" si="56">+SUM(E9,E11,E18)</f>
        <v>85464468.379999995</v>
      </c>
      <c r="F27" s="85">
        <f t="shared" ca="1" si="56"/>
        <v>87044713.620000005</v>
      </c>
      <c r="G27" s="85">
        <f t="shared" ca="1" si="56"/>
        <v>94403190.159999996</v>
      </c>
      <c r="H27" s="85">
        <f t="shared" ref="H27:P27" ca="1" si="57">+SUM(H9,H11,H18)</f>
        <v>86691835.810000002</v>
      </c>
      <c r="I27" s="85">
        <f t="shared" ca="1" si="57"/>
        <v>102732319.50999999</v>
      </c>
      <c r="J27" s="85">
        <f t="shared" ca="1" si="57"/>
        <v>102953098.09</v>
      </c>
      <c r="K27" s="85">
        <f t="shared" ca="1" si="57"/>
        <v>116251307</v>
      </c>
      <c r="L27" s="85">
        <f t="shared" ca="1" si="57"/>
        <v>112133439.46000001</v>
      </c>
      <c r="M27" s="85">
        <f t="shared" ca="1" si="57"/>
        <v>123664480.56</v>
      </c>
      <c r="N27" s="85">
        <f t="shared" ca="1" si="57"/>
        <v>119121726.38000001</v>
      </c>
      <c r="O27" s="85">
        <f t="shared" ca="1" si="57"/>
        <v>132358791.12</v>
      </c>
      <c r="P27" s="85">
        <f t="shared" ca="1" si="57"/>
        <v>125570025.70999999</v>
      </c>
      <c r="Q27" s="85">
        <f t="shared" ref="Q27:R27" ca="1" si="58">+SUM(Q9,Q11,Q18)</f>
        <v>159454413.25</v>
      </c>
      <c r="R27" s="85">
        <f t="shared" ca="1" si="58"/>
        <v>161171840.84999999</v>
      </c>
      <c r="AO27" s="27">
        <f t="shared" si="15"/>
        <v>42064</v>
      </c>
      <c r="AP27" s="41" t="str">
        <f t="shared" si="12"/>
        <v>ad</v>
      </c>
      <c r="AQ27" s="41">
        <f t="shared" si="16"/>
        <v>30</v>
      </c>
      <c r="AS27" s="41">
        <f t="shared" si="17"/>
        <v>27</v>
      </c>
      <c r="AT27" s="41" t="str">
        <f>+"a"&amp;AT1</f>
        <v>aa</v>
      </c>
    </row>
    <row r="28" spans="1:46">
      <c r="A28" s="60">
        <f t="shared" si="18"/>
        <v>28</v>
      </c>
      <c r="B28" s="43" t="s">
        <v>1</v>
      </c>
      <c r="C28" s="166" t="s">
        <v>51</v>
      </c>
      <c r="D28" s="98">
        <f ca="1">+D27/D5</f>
        <v>25.023468433582348</v>
      </c>
      <c r="E28" s="86">
        <f ca="1">+E27/E5</f>
        <v>26.97503088307533</v>
      </c>
      <c r="F28" s="86">
        <f t="shared" ref="F28:G28" ca="1" si="59">+F27/F5</f>
        <v>28.718380465015336</v>
      </c>
      <c r="G28" s="86">
        <f t="shared" ca="1" si="59"/>
        <v>29.630491804093722</v>
      </c>
      <c r="H28" s="86">
        <f t="shared" ref="H28:P28" ca="1" si="60">+H27/H5</f>
        <v>31.048727856622051</v>
      </c>
      <c r="I28" s="86">
        <f t="shared" ca="1" si="60"/>
        <v>31.603433962736382</v>
      </c>
      <c r="J28" s="86">
        <f t="shared" ca="1" si="60"/>
        <v>32.581485850421004</v>
      </c>
      <c r="K28" s="86">
        <f t="shared" ca="1" si="60"/>
        <v>34.250218511727681</v>
      </c>
      <c r="L28" s="86">
        <f t="shared" ca="1" si="60"/>
        <v>35.272584136365531</v>
      </c>
      <c r="M28" s="86">
        <f t="shared" ca="1" si="60"/>
        <v>36.638214139314023</v>
      </c>
      <c r="N28" s="86">
        <f t="shared" ca="1" si="60"/>
        <v>38.391852788071212</v>
      </c>
      <c r="O28" s="86">
        <f t="shared" ca="1" si="60"/>
        <v>39.182974563782729</v>
      </c>
      <c r="P28" s="86">
        <f t="shared" ca="1" si="60"/>
        <v>42.500142840997938</v>
      </c>
      <c r="Q28" s="86">
        <f t="shared" ref="Q28:R28" ca="1" si="61">+Q27/Q5</f>
        <v>47.999021265485403</v>
      </c>
      <c r="R28" s="86">
        <f t="shared" ca="1" si="61"/>
        <v>51.900496697247505</v>
      </c>
      <c r="AO28" s="27">
        <f t="shared" si="15"/>
        <v>42095</v>
      </c>
      <c r="AP28" s="41" t="str">
        <f t="shared" si="12"/>
        <v>ae</v>
      </c>
      <c r="AQ28" s="41">
        <f t="shared" si="16"/>
        <v>31</v>
      </c>
      <c r="AS28" s="41">
        <f t="shared" si="17"/>
        <v>28</v>
      </c>
      <c r="AT28" s="41" t="str">
        <f t="shared" ref="AT28:AT42" si="62">+"a"&amp;AT2</f>
        <v>ab</v>
      </c>
    </row>
    <row r="29" spans="1:46">
      <c r="A29" s="60">
        <f t="shared" si="18"/>
        <v>29</v>
      </c>
      <c r="B29" s="43" t="s">
        <v>1</v>
      </c>
      <c r="C29" s="166" t="s">
        <v>52</v>
      </c>
      <c r="D29" s="99">
        <f ca="1">+D23+D20</f>
        <v>50183.469999999994</v>
      </c>
      <c r="E29" s="87">
        <f ca="1">+E23+E20</f>
        <v>54294.53</v>
      </c>
      <c r="F29" s="87">
        <f t="shared" ref="F29:G29" ca="1" si="63">+F23+F20</f>
        <v>57436.47</v>
      </c>
      <c r="G29" s="87">
        <f t="shared" ca="1" si="63"/>
        <v>60123.17</v>
      </c>
      <c r="H29" s="87">
        <f t="shared" ref="H29:P29" ca="1" si="64">+H23+H20</f>
        <v>54520.579999999994</v>
      </c>
      <c r="I29" s="87">
        <f t="shared" ca="1" si="64"/>
        <v>63685.600000000006</v>
      </c>
      <c r="J29" s="87">
        <f t="shared" ca="1" si="64"/>
        <v>64170.33</v>
      </c>
      <c r="K29" s="87">
        <f t="shared" ca="1" si="64"/>
        <v>70627.31</v>
      </c>
      <c r="L29" s="87">
        <f t="shared" ca="1" si="64"/>
        <v>68341.62</v>
      </c>
      <c r="M29" s="87">
        <f t="shared" ca="1" si="64"/>
        <v>74103.069999999992</v>
      </c>
      <c r="N29" s="87">
        <f t="shared" ca="1" si="64"/>
        <v>70591.5</v>
      </c>
      <c r="O29" s="87">
        <f t="shared" ca="1" si="64"/>
        <v>78295.319999999992</v>
      </c>
      <c r="P29" s="87">
        <f t="shared" ca="1" si="64"/>
        <v>71305.170000000013</v>
      </c>
      <c r="Q29" s="87">
        <f t="shared" ref="Q29:R29" ca="1" si="65">+Q23+Q20</f>
        <v>80689.179999999993</v>
      </c>
      <c r="R29" s="87">
        <f t="shared" ca="1" si="65"/>
        <v>78373.399999999994</v>
      </c>
      <c r="AO29" s="27">
        <f t="shared" si="15"/>
        <v>42125</v>
      </c>
      <c r="AP29" s="41" t="str">
        <f t="shared" si="12"/>
        <v>af</v>
      </c>
      <c r="AQ29" s="41">
        <f t="shared" si="16"/>
        <v>32</v>
      </c>
      <c r="AS29" s="41">
        <f t="shared" si="17"/>
        <v>29</v>
      </c>
      <c r="AT29" s="41" t="str">
        <f t="shared" si="62"/>
        <v>ac</v>
      </c>
    </row>
    <row r="30" spans="1:46">
      <c r="A30" s="60">
        <f t="shared" si="18"/>
        <v>30</v>
      </c>
      <c r="B30" s="43" t="s">
        <v>1</v>
      </c>
      <c r="C30" s="166" t="s">
        <v>53</v>
      </c>
      <c r="D30" s="98">
        <f ca="1">+D29/D5</f>
        <v>1.730355345070287E-2</v>
      </c>
      <c r="E30" s="86">
        <f ca="1">+E29/E5</f>
        <v>1.7136906732047236E-2</v>
      </c>
      <c r="F30" s="86">
        <f t="shared" ref="F30:G30" ca="1" si="66">+F29/F5</f>
        <v>1.8949828535577407E-2</v>
      </c>
      <c r="G30" s="86">
        <f t="shared" ca="1" si="66"/>
        <v>1.8870962865786416E-2</v>
      </c>
      <c r="H30" s="86">
        <f t="shared" ref="H30:P30" ca="1" si="67">+H29/H5</f>
        <v>1.9526575198098702E-2</v>
      </c>
      <c r="I30" s="86">
        <f t="shared" ca="1" si="67"/>
        <v>1.9591533254355552E-2</v>
      </c>
      <c r="J30" s="86">
        <f t="shared" ca="1" si="67"/>
        <v>2.0307933784412514E-2</v>
      </c>
      <c r="K30" s="86">
        <f t="shared" ca="1" si="67"/>
        <v>2.0808375086875622E-2</v>
      </c>
      <c r="L30" s="86">
        <f t="shared" ca="1" si="67"/>
        <v>2.1497472592245062E-2</v>
      </c>
      <c r="M30" s="86">
        <f t="shared" ca="1" si="67"/>
        <v>2.1954599532104942E-2</v>
      </c>
      <c r="N30" s="86">
        <f t="shared" ca="1" si="67"/>
        <v>2.275100066501512E-2</v>
      </c>
      <c r="O30" s="86">
        <f t="shared" ca="1" si="67"/>
        <v>2.3178237773733065E-2</v>
      </c>
      <c r="P30" s="86">
        <f t="shared" ca="1" si="67"/>
        <v>2.4133784262340113E-2</v>
      </c>
      <c r="Q30" s="86">
        <f t="shared" ref="Q30:R30" ca="1" si="68">+Q29/Q5</f>
        <v>2.4289084182588964E-2</v>
      </c>
      <c r="R30" s="86">
        <f t="shared" ca="1" si="68"/>
        <v>2.5237773338071652E-2</v>
      </c>
      <c r="AO30" s="27">
        <f t="shared" si="15"/>
        <v>42156</v>
      </c>
      <c r="AP30" s="41" t="str">
        <f t="shared" si="12"/>
        <v>ag</v>
      </c>
      <c r="AQ30" s="41">
        <f t="shared" si="16"/>
        <v>33</v>
      </c>
      <c r="AS30" s="41">
        <f t="shared" si="17"/>
        <v>30</v>
      </c>
      <c r="AT30" s="41" t="str">
        <f t="shared" si="62"/>
        <v>ad</v>
      </c>
    </row>
    <row r="31" spans="1:46">
      <c r="A31" s="60">
        <f t="shared" si="18"/>
        <v>31</v>
      </c>
      <c r="B31" s="43" t="s">
        <v>1</v>
      </c>
      <c r="C31" s="166" t="s">
        <v>228</v>
      </c>
      <c r="D31" s="85">
        <f ca="1">+D29+D27</f>
        <v>72622818.969999999</v>
      </c>
      <c r="E31" s="85">
        <f t="shared" ref="E31:G31" ca="1" si="69">+E29+E27</f>
        <v>85518762.909999996</v>
      </c>
      <c r="F31" s="85">
        <f t="shared" ca="1" si="69"/>
        <v>87102150.090000004</v>
      </c>
      <c r="G31" s="85">
        <f t="shared" ca="1" si="69"/>
        <v>94463313.329999998</v>
      </c>
      <c r="H31" s="85">
        <f t="shared" ref="H31:P31" ca="1" si="70">+H29+H27</f>
        <v>86746356.390000001</v>
      </c>
      <c r="I31" s="85">
        <f t="shared" ca="1" si="70"/>
        <v>102796005.10999998</v>
      </c>
      <c r="J31" s="85">
        <f t="shared" ca="1" si="70"/>
        <v>103017268.42</v>
      </c>
      <c r="K31" s="85">
        <f t="shared" ca="1" si="70"/>
        <v>116321934.31</v>
      </c>
      <c r="L31" s="85">
        <f t="shared" ca="1" si="70"/>
        <v>112201781.08000001</v>
      </c>
      <c r="M31" s="85">
        <f t="shared" ca="1" si="70"/>
        <v>123738583.63</v>
      </c>
      <c r="N31" s="85">
        <f t="shared" ca="1" si="70"/>
        <v>119192317.88000001</v>
      </c>
      <c r="O31" s="85">
        <f t="shared" ca="1" si="70"/>
        <v>132437086.44</v>
      </c>
      <c r="P31" s="85">
        <f t="shared" ca="1" si="70"/>
        <v>125641330.88</v>
      </c>
      <c r="Q31" s="85">
        <f t="shared" ref="Q31:R31" ca="1" si="71">+Q29+Q27</f>
        <v>159535102.43000001</v>
      </c>
      <c r="R31" s="85">
        <f t="shared" ca="1" si="71"/>
        <v>161250214.25</v>
      </c>
      <c r="AO31" s="27">
        <f t="shared" si="15"/>
        <v>42186</v>
      </c>
      <c r="AP31" s="41" t="str">
        <f t="shared" si="12"/>
        <v>ah</v>
      </c>
      <c r="AQ31" s="41">
        <f t="shared" si="16"/>
        <v>34</v>
      </c>
      <c r="AS31" s="41">
        <f t="shared" si="17"/>
        <v>31</v>
      </c>
      <c r="AT31" s="41" t="str">
        <f t="shared" si="62"/>
        <v>ae</v>
      </c>
    </row>
    <row r="32" spans="1:46">
      <c r="A32" s="60">
        <f t="shared" si="18"/>
        <v>32</v>
      </c>
      <c r="B32" s="183" t="s">
        <v>1</v>
      </c>
      <c r="C32" s="351" t="s">
        <v>229</v>
      </c>
      <c r="D32" s="184">
        <f ca="1">+D31/D5</f>
        <v>25.04077198703305</v>
      </c>
      <c r="E32" s="184">
        <f t="shared" ref="E32:G32" ca="1" si="72">+E31/E5</f>
        <v>26.992167789807379</v>
      </c>
      <c r="F32" s="184">
        <f t="shared" ca="1" si="72"/>
        <v>28.737330293550915</v>
      </c>
      <c r="G32" s="184">
        <f t="shared" ca="1" si="72"/>
        <v>29.649362766959509</v>
      </c>
      <c r="H32" s="184">
        <f t="shared" ref="H32:P32" ca="1" si="73">+H31/H5</f>
        <v>31.068254431820147</v>
      </c>
      <c r="I32" s="184">
        <f t="shared" ca="1" si="73"/>
        <v>31.623025495990735</v>
      </c>
      <c r="J32" s="184">
        <f t="shared" ca="1" si="73"/>
        <v>32.60179378420542</v>
      </c>
      <c r="K32" s="184">
        <f t="shared" ca="1" si="73"/>
        <v>34.271026886814553</v>
      </c>
      <c r="L32" s="184">
        <f t="shared" ca="1" si="73"/>
        <v>35.294081608957782</v>
      </c>
      <c r="M32" s="184">
        <f t="shared" ca="1" si="73"/>
        <v>36.660168738846131</v>
      </c>
      <c r="N32" s="184">
        <f t="shared" ca="1" si="73"/>
        <v>38.41460378873623</v>
      </c>
      <c r="O32" s="184">
        <f t="shared" ca="1" si="73"/>
        <v>39.206152801556456</v>
      </c>
      <c r="P32" s="184">
        <f t="shared" ca="1" si="73"/>
        <v>42.524276625260278</v>
      </c>
      <c r="Q32" s="184">
        <f t="shared" ref="Q32:R32" ca="1" si="74">+Q31/Q5</f>
        <v>48.023310349667995</v>
      </c>
      <c r="R32" s="184">
        <f t="shared" ca="1" si="74"/>
        <v>51.925734470585581</v>
      </c>
      <c r="AO32" s="27">
        <f t="shared" si="15"/>
        <v>42217</v>
      </c>
      <c r="AP32" s="41" t="str">
        <f t="shared" si="12"/>
        <v>ai</v>
      </c>
      <c r="AQ32" s="41">
        <f t="shared" si="16"/>
        <v>35</v>
      </c>
      <c r="AS32" s="41">
        <f t="shared" si="17"/>
        <v>32</v>
      </c>
      <c r="AT32" s="41" t="str">
        <f t="shared" si="62"/>
        <v>af</v>
      </c>
    </row>
    <row r="33" spans="1:46" ht="15.75" thickBot="1">
      <c r="A33" s="60">
        <f t="shared" si="18"/>
        <v>33</v>
      </c>
      <c r="B33" s="42"/>
      <c r="C33" s="185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AO33" s="27">
        <f t="shared" si="15"/>
        <v>42248</v>
      </c>
      <c r="AP33" s="41" t="str">
        <f t="shared" ref="AP33:AP42" si="75">+VLOOKUP(AQ33,$AS$1:$AT$197,2,FALSE)</f>
        <v>aj</v>
      </c>
      <c r="AQ33" s="41">
        <f t="shared" si="16"/>
        <v>36</v>
      </c>
      <c r="AS33" s="41">
        <f t="shared" si="17"/>
        <v>33</v>
      </c>
      <c r="AT33" s="41" t="str">
        <f t="shared" si="62"/>
        <v>ag</v>
      </c>
    </row>
    <row r="34" spans="1:46">
      <c r="A34" s="60">
        <f t="shared" si="18"/>
        <v>34</v>
      </c>
      <c r="B34" s="188" t="s">
        <v>32</v>
      </c>
      <c r="C34" s="189" t="s">
        <v>33</v>
      </c>
      <c r="D34" s="100" t="str">
        <f>+D$2</f>
        <v>CY 2013</v>
      </c>
      <c r="E34" s="101" t="str">
        <f t="shared" ref="E34:R34" si="76">+E$2</f>
        <v>CY 2014</v>
      </c>
      <c r="F34" s="101" t="str">
        <f t="shared" si="76"/>
        <v>CY 2015</v>
      </c>
      <c r="G34" s="101" t="str">
        <f t="shared" si="76"/>
        <v>CY 2016</v>
      </c>
      <c r="H34" s="101" t="str">
        <f t="shared" si="76"/>
        <v>CY 2017</v>
      </c>
      <c r="I34" s="101" t="str">
        <f t="shared" si="76"/>
        <v>CY 2018</v>
      </c>
      <c r="J34" s="101" t="str">
        <f t="shared" si="76"/>
        <v>CY 2019</v>
      </c>
      <c r="K34" s="101" t="str">
        <f t="shared" si="76"/>
        <v>CY 2020</v>
      </c>
      <c r="L34" s="101" t="str">
        <f t="shared" si="76"/>
        <v>CY 2021</v>
      </c>
      <c r="M34" s="101" t="str">
        <f t="shared" si="76"/>
        <v>CY 2022</v>
      </c>
      <c r="N34" s="101" t="str">
        <f t="shared" si="76"/>
        <v>CY 2023</v>
      </c>
      <c r="O34" s="101" t="str">
        <f t="shared" si="76"/>
        <v>CY 2024</v>
      </c>
      <c r="P34" s="101" t="str">
        <f t="shared" si="76"/>
        <v>CY 2025</v>
      </c>
      <c r="Q34" s="101" t="str">
        <f t="shared" si="76"/>
        <v>CY 2026</v>
      </c>
      <c r="R34" s="101" t="str">
        <f t="shared" si="76"/>
        <v>CY 2027</v>
      </c>
      <c r="AO34" s="27">
        <f t="shared" si="15"/>
        <v>42278</v>
      </c>
      <c r="AP34" s="41" t="str">
        <f t="shared" si="75"/>
        <v>ak</v>
      </c>
      <c r="AQ34" s="41">
        <f t="shared" si="16"/>
        <v>37</v>
      </c>
      <c r="AS34" s="41">
        <f t="shared" si="17"/>
        <v>34</v>
      </c>
      <c r="AT34" s="41" t="str">
        <f t="shared" si="62"/>
        <v>ah</v>
      </c>
    </row>
    <row r="35" spans="1:46">
      <c r="A35" s="60">
        <f t="shared" si="18"/>
        <v>35</v>
      </c>
      <c r="B35" s="75" t="s">
        <v>2</v>
      </c>
      <c r="C35" s="163" t="s">
        <v>34</v>
      </c>
      <c r="D35" s="75">
        <f ca="1">+AVERAGE(INDIRECT("'Monthly Resource Report'!"&amp;VLOOKUP(D$1,$AO$1:$AP$197,2,FALSE)&amp;$A35&amp;":"&amp;VLOOKUP(DATE(YEAR(D$1),12,1),$AO$1:$AP$197,2,FALSE)&amp;$A35))</f>
        <v>153</v>
      </c>
      <c r="E35" s="76">
        <f t="shared" ref="E35:R35" ca="1" si="77">+AVERAGE(INDIRECT("'Monthly Resource Report'!"&amp;VLOOKUP(E$1,$AO$1:$AP$197,2,FALSE)&amp;$A35&amp;":"&amp;VLOOKUP(DATE(YEAR(E$1),12,1),$AO$1:$AP$197,2,FALSE)&amp;$A35))</f>
        <v>153</v>
      </c>
      <c r="F35" s="76">
        <f t="shared" ca="1" si="77"/>
        <v>153</v>
      </c>
      <c r="G35" s="76">
        <f t="shared" ca="1" si="77"/>
        <v>153</v>
      </c>
      <c r="H35" s="76">
        <f t="shared" ca="1" si="77"/>
        <v>153</v>
      </c>
      <c r="I35" s="76">
        <f t="shared" ca="1" si="77"/>
        <v>153</v>
      </c>
      <c r="J35" s="76">
        <f t="shared" ca="1" si="77"/>
        <v>153</v>
      </c>
      <c r="K35" s="76">
        <f t="shared" ca="1" si="77"/>
        <v>153</v>
      </c>
      <c r="L35" s="76">
        <f t="shared" ca="1" si="77"/>
        <v>153</v>
      </c>
      <c r="M35" s="76">
        <f t="shared" ca="1" si="77"/>
        <v>153</v>
      </c>
      <c r="N35" s="76">
        <f t="shared" ca="1" si="77"/>
        <v>153</v>
      </c>
      <c r="O35" s="76">
        <f t="shared" ca="1" si="77"/>
        <v>153</v>
      </c>
      <c r="P35" s="76">
        <f t="shared" ca="1" si="77"/>
        <v>153</v>
      </c>
      <c r="Q35" s="76">
        <f t="shared" ca="1" si="77"/>
        <v>153</v>
      </c>
      <c r="R35" s="76">
        <f t="shared" ca="1" si="77"/>
        <v>153</v>
      </c>
      <c r="AO35" s="27">
        <f t="shared" si="15"/>
        <v>42309</v>
      </c>
      <c r="AP35" s="41" t="str">
        <f t="shared" si="75"/>
        <v>al</v>
      </c>
      <c r="AQ35" s="41">
        <f t="shared" si="16"/>
        <v>38</v>
      </c>
      <c r="AS35" s="41">
        <f t="shared" si="17"/>
        <v>35</v>
      </c>
      <c r="AT35" s="41" t="str">
        <f t="shared" si="62"/>
        <v>ai</v>
      </c>
    </row>
    <row r="36" spans="1:46">
      <c r="A36" s="60">
        <f t="shared" si="18"/>
        <v>36</v>
      </c>
      <c r="B36" s="96" t="s">
        <v>2</v>
      </c>
      <c r="C36" s="166" t="s">
        <v>35</v>
      </c>
      <c r="D36" s="90">
        <f ca="1">+SUM(INDIRECT("'Monthly Resource Report'!"&amp;(VLOOKUP(D$1,$AO$1:$AP$197,2,FALSE)&amp;$A36&amp;":"&amp;VLOOKUP(DATE(YEAR(D$1),12,1),$AO$1:$AP$181,2,FALSE)&amp;$A36)))</f>
        <v>518171.82249999995</v>
      </c>
      <c r="E36" s="91">
        <f t="shared" ref="E36:R37" ca="1" si="78">+SUM(INDIRECT("'Monthly Resource Report'!"&amp;(VLOOKUP(E$1,$AO$1:$AP$197,2,FALSE)&amp;$A36&amp;":"&amp;VLOOKUP(DATE(YEAR(E$1),12,1),$AO$1:$AP$181,2,FALSE)&amp;$A36)))</f>
        <v>491373.66500000004</v>
      </c>
      <c r="F36" s="91">
        <f t="shared" ca="1" si="78"/>
        <v>519402.245</v>
      </c>
      <c r="G36" s="91">
        <f t="shared" ca="1" si="78"/>
        <v>487946.71458333329</v>
      </c>
      <c r="H36" s="91">
        <f t="shared" ca="1" si="78"/>
        <v>521238.22874999995</v>
      </c>
      <c r="I36" s="91">
        <f t="shared" ca="1" si="78"/>
        <v>457090.43125000002</v>
      </c>
      <c r="J36" s="91">
        <f t="shared" ca="1" si="78"/>
        <v>536741.82874999999</v>
      </c>
      <c r="K36" s="91">
        <f t="shared" ca="1" si="78"/>
        <v>515881.92208333331</v>
      </c>
      <c r="L36" s="91">
        <f t="shared" ca="1" si="78"/>
        <v>505559.73833333328</v>
      </c>
      <c r="M36" s="91">
        <f t="shared" ca="1" si="78"/>
        <v>515656.85416666669</v>
      </c>
      <c r="N36" s="91">
        <f t="shared" ca="1" si="78"/>
        <v>544586.94291666674</v>
      </c>
      <c r="O36" s="91">
        <f t="shared" ca="1" si="78"/>
        <v>515406.40916666662</v>
      </c>
      <c r="P36" s="91">
        <f t="shared" ca="1" si="78"/>
        <v>542846.74041666673</v>
      </c>
      <c r="Q36" s="91">
        <f t="shared" ca="1" si="78"/>
        <v>465745.75874999992</v>
      </c>
      <c r="R36" s="91">
        <f t="shared" ca="1" si="78"/>
        <v>531498.27124999999</v>
      </c>
      <c r="AO36" s="27">
        <f t="shared" si="15"/>
        <v>42339</v>
      </c>
      <c r="AP36" s="41" t="str">
        <f t="shared" si="75"/>
        <v>am</v>
      </c>
      <c r="AQ36" s="41">
        <f t="shared" si="16"/>
        <v>39</v>
      </c>
      <c r="AS36" s="41">
        <f t="shared" si="17"/>
        <v>36</v>
      </c>
      <c r="AT36" s="41" t="str">
        <f t="shared" si="62"/>
        <v>aj</v>
      </c>
    </row>
    <row r="37" spans="1:46">
      <c r="A37" s="60">
        <f t="shared" si="18"/>
        <v>37</v>
      </c>
      <c r="B37" s="96" t="s">
        <v>2</v>
      </c>
      <c r="C37" s="166" t="s">
        <v>36</v>
      </c>
      <c r="D37" s="88">
        <f ca="1">+SUM(INDIRECT("'Monthly Resource Report'!"&amp;(VLOOKUP(D$1,$AO$1:$AP$197,2,FALSE)&amp;$A37&amp;":"&amp;VLOOKUP(DATE(YEAR(D$1),12,1),$AO$1:$AP$181,2,FALSE)&amp;$A37)))</f>
        <v>1147168</v>
      </c>
      <c r="E37" s="89">
        <f t="shared" ca="1" si="78"/>
        <v>1088106</v>
      </c>
      <c r="F37" s="89">
        <f t="shared" ca="1" si="78"/>
        <v>1149982</v>
      </c>
      <c r="G37" s="89">
        <f t="shared" ca="1" si="78"/>
        <v>1080609.6000000001</v>
      </c>
      <c r="H37" s="89">
        <f t="shared" ca="1" si="78"/>
        <v>1154228</v>
      </c>
      <c r="I37" s="89">
        <f t="shared" ca="1" si="78"/>
        <v>1012723</v>
      </c>
      <c r="J37" s="89">
        <f t="shared" ca="1" si="78"/>
        <v>1201556</v>
      </c>
      <c r="K37" s="89">
        <f t="shared" ca="1" si="78"/>
        <v>1149996.3999999999</v>
      </c>
      <c r="L37" s="89">
        <f t="shared" ca="1" si="78"/>
        <v>1121703.8</v>
      </c>
      <c r="M37" s="89">
        <f t="shared" ca="1" si="78"/>
        <v>1144088.6000000001</v>
      </c>
      <c r="N37" s="89">
        <f t="shared" ca="1" si="78"/>
        <v>1208078</v>
      </c>
      <c r="O37" s="89">
        <f t="shared" ca="1" si="78"/>
        <v>1143387.2</v>
      </c>
      <c r="P37" s="89">
        <f t="shared" ca="1" si="78"/>
        <v>1204067</v>
      </c>
      <c r="Q37" s="89">
        <f t="shared" ca="1" si="78"/>
        <v>1032713</v>
      </c>
      <c r="R37" s="89">
        <f t="shared" ca="1" si="78"/>
        <v>1189349</v>
      </c>
      <c r="AO37" s="27">
        <f t="shared" si="15"/>
        <v>42370</v>
      </c>
      <c r="AP37" s="41" t="str">
        <f t="shared" si="75"/>
        <v>an</v>
      </c>
      <c r="AQ37" s="41">
        <f t="shared" si="16"/>
        <v>40</v>
      </c>
      <c r="AS37" s="41">
        <f t="shared" si="17"/>
        <v>37</v>
      </c>
      <c r="AT37" s="41" t="str">
        <f t="shared" si="62"/>
        <v>ak</v>
      </c>
    </row>
    <row r="38" spans="1:46">
      <c r="A38" s="60">
        <f t="shared" si="18"/>
        <v>38</v>
      </c>
      <c r="B38" s="171" t="s">
        <v>2</v>
      </c>
      <c r="C38" s="172" t="s">
        <v>95</v>
      </c>
      <c r="D38" s="77">
        <f ca="1">+D37/(D35*D58)</f>
        <v>0.85591667412779415</v>
      </c>
      <c r="E38" s="78">
        <f t="shared" ref="E38:G38" ca="1" si="79">+E37/(E35*E58)</f>
        <v>0.81184976273614473</v>
      </c>
      <c r="F38" s="78">
        <f t="shared" ca="1" si="79"/>
        <v>0.8580162354134957</v>
      </c>
      <c r="G38" s="78">
        <f t="shared" ca="1" si="79"/>
        <v>0.80405371620415023</v>
      </c>
      <c r="H38" s="78">
        <f t="shared" ref="H38:P38" ca="1" si="80">+H37/(H35*H58)</f>
        <v>0.86118423016086187</v>
      </c>
      <c r="I38" s="78">
        <f t="shared" ca="1" si="80"/>
        <v>0.75560554510997702</v>
      </c>
      <c r="J38" s="78">
        <f t="shared" ca="1" si="80"/>
        <v>0.89649625451398218</v>
      </c>
      <c r="K38" s="78">
        <f t="shared" ca="1" si="80"/>
        <v>0.85568264342774136</v>
      </c>
      <c r="L38" s="78">
        <f t="shared" ca="1" si="80"/>
        <v>0.83691750977407708</v>
      </c>
      <c r="M38" s="78">
        <f t="shared" ca="1" si="80"/>
        <v>0.85361909451756357</v>
      </c>
      <c r="N38" s="78">
        <f t="shared" ca="1" si="80"/>
        <v>0.901362401886173</v>
      </c>
      <c r="O38" s="78">
        <f t="shared" ca="1" si="80"/>
        <v>0.85076490827053342</v>
      </c>
      <c r="P38" s="78">
        <f t="shared" ca="1" si="80"/>
        <v>0.89836974363565825</v>
      </c>
      <c r="Q38" s="78">
        <f t="shared" ref="Q38:R38" ca="1" si="81">+Q37/(Q35*Q58)</f>
        <v>0.77052033903363482</v>
      </c>
      <c r="R38" s="78">
        <f t="shared" ca="1" si="81"/>
        <v>0.88738845614349238</v>
      </c>
      <c r="AO38" s="27">
        <f t="shared" si="15"/>
        <v>42401</v>
      </c>
      <c r="AP38" s="41" t="str">
        <f t="shared" si="75"/>
        <v>ao</v>
      </c>
      <c r="AQ38" s="41">
        <f t="shared" si="16"/>
        <v>41</v>
      </c>
      <c r="AS38" s="41">
        <f t="shared" si="17"/>
        <v>38</v>
      </c>
      <c r="AT38" s="41" t="str">
        <f t="shared" si="62"/>
        <v>al</v>
      </c>
    </row>
    <row r="39" spans="1:46">
      <c r="A39" s="60">
        <f t="shared" si="18"/>
        <v>39</v>
      </c>
      <c r="B39" s="96" t="s">
        <v>2</v>
      </c>
      <c r="C39" s="166" t="s">
        <v>268</v>
      </c>
      <c r="D39" s="88">
        <f ca="1">+SUM(INDIRECT("'Monthly Resource Report'!"&amp;(VLOOKUP(D$1,$AO$1:$AP$197,2,FALSE)&amp;$A39&amp;":"&amp;VLOOKUP(DATE(YEAR(D$1),12,1),$AO$1:$AP$181,2,FALSE)&amp;$A39)))</f>
        <v>12436123.74</v>
      </c>
      <c r="E39" s="89">
        <f t="shared" ref="E39:R39" ca="1" si="82">+SUM(INDIRECT("'Monthly Resource Report'!"&amp;(VLOOKUP(E$1,$AO$1:$AP$197,2,FALSE)&amp;$A39&amp;":"&amp;VLOOKUP(DATE(YEAR(E$1),12,1),$AO$1:$AP$181,2,FALSE)&amp;$A39)))</f>
        <v>11792967.960000001</v>
      </c>
      <c r="F39" s="89">
        <f t="shared" ca="1" si="82"/>
        <v>12465653.879999999</v>
      </c>
      <c r="G39" s="89">
        <f t="shared" ca="1" si="82"/>
        <v>11710721.150000002</v>
      </c>
      <c r="H39" s="89">
        <f t="shared" ca="1" si="82"/>
        <v>12509717.490000002</v>
      </c>
      <c r="I39" s="89">
        <f t="shared" ca="1" si="82"/>
        <v>10970170.35</v>
      </c>
      <c r="J39" s="89">
        <f t="shared" ca="1" si="82"/>
        <v>12881803.890000001</v>
      </c>
      <c r="K39" s="89">
        <f t="shared" ca="1" si="82"/>
        <v>12381166.129999999</v>
      </c>
      <c r="L39" s="89">
        <f t="shared" ca="1" si="82"/>
        <v>12133433.719999999</v>
      </c>
      <c r="M39" s="89">
        <f t="shared" ca="1" si="82"/>
        <v>12375764.5</v>
      </c>
      <c r="N39" s="89">
        <f t="shared" ca="1" si="82"/>
        <v>13070086.629999999</v>
      </c>
      <c r="O39" s="89">
        <f t="shared" ca="1" si="82"/>
        <v>12369753.82</v>
      </c>
      <c r="P39" s="89">
        <f t="shared" ca="1" si="82"/>
        <v>13028321.77</v>
      </c>
      <c r="Q39" s="89">
        <f t="shared" ca="1" si="82"/>
        <v>11177898.210000001</v>
      </c>
      <c r="R39" s="89">
        <f t="shared" ca="1" si="82"/>
        <v>12755958.51</v>
      </c>
      <c r="AO39" s="27">
        <f t="shared" si="15"/>
        <v>42430</v>
      </c>
      <c r="AP39" s="41" t="str">
        <f t="shared" si="75"/>
        <v>ap</v>
      </c>
      <c r="AQ39" s="41">
        <f t="shared" si="16"/>
        <v>42</v>
      </c>
      <c r="AS39" s="41">
        <f t="shared" si="17"/>
        <v>39</v>
      </c>
      <c r="AT39" s="41" t="str">
        <f t="shared" si="62"/>
        <v>am</v>
      </c>
    </row>
    <row r="40" spans="1:46">
      <c r="A40" s="60">
        <f t="shared" si="18"/>
        <v>40</v>
      </c>
      <c r="B40" s="171" t="s">
        <v>2</v>
      </c>
      <c r="C40" s="172" t="s">
        <v>269</v>
      </c>
      <c r="D40" s="92">
        <f ca="1">+D39/D37</f>
        <v>10.840717087645402</v>
      </c>
      <c r="E40" s="93">
        <f t="shared" ref="E40:G40" ca="1" si="83">+E39/E37</f>
        <v>10.838069048419916</v>
      </c>
      <c r="F40" s="93">
        <f t="shared" ca="1" si="83"/>
        <v>10.839868693596943</v>
      </c>
      <c r="G40" s="93">
        <f t="shared" ca="1" si="83"/>
        <v>10.837143358711602</v>
      </c>
      <c r="H40" s="93">
        <f t="shared" ref="H40:P40" ca="1" si="84">+H39/H37</f>
        <v>10.838168446788679</v>
      </c>
      <c r="I40" s="93">
        <f t="shared" ca="1" si="84"/>
        <v>10.832350356415327</v>
      </c>
      <c r="J40" s="93">
        <f t="shared" ca="1" si="84"/>
        <v>10.720935095825746</v>
      </c>
      <c r="K40" s="93">
        <f t="shared" ca="1" si="84"/>
        <v>10.766265120482116</v>
      </c>
      <c r="L40" s="93">
        <f t="shared" ca="1" si="84"/>
        <v>10.816967652244735</v>
      </c>
      <c r="M40" s="93">
        <f t="shared" ca="1" si="84"/>
        <v>10.817138200660333</v>
      </c>
      <c r="N40" s="93">
        <f t="shared" ca="1" si="84"/>
        <v>10.818909565441965</v>
      </c>
      <c r="O40" s="93">
        <f t="shared" ca="1" si="84"/>
        <v>10.818516964331943</v>
      </c>
      <c r="P40" s="93">
        <f t="shared" ca="1" si="84"/>
        <v>10.820263133197736</v>
      </c>
      <c r="Q40" s="93">
        <f t="shared" ref="Q40:R40" ca="1" si="85">+Q39/Q37</f>
        <v>10.823818631120167</v>
      </c>
      <c r="R40" s="93">
        <f t="shared" ca="1" si="85"/>
        <v>10.725160159044989</v>
      </c>
      <c r="AO40" s="27">
        <f t="shared" si="15"/>
        <v>42461</v>
      </c>
      <c r="AP40" s="41" t="str">
        <f t="shared" si="75"/>
        <v>aq</v>
      </c>
      <c r="AQ40" s="41">
        <f t="shared" si="16"/>
        <v>43</v>
      </c>
      <c r="AS40" s="41">
        <f t="shared" si="17"/>
        <v>40</v>
      </c>
      <c r="AT40" s="41" t="str">
        <f t="shared" si="62"/>
        <v>an</v>
      </c>
    </row>
    <row r="41" spans="1:46">
      <c r="A41" s="60">
        <f t="shared" si="18"/>
        <v>41</v>
      </c>
      <c r="B41" s="96" t="s">
        <v>2</v>
      </c>
      <c r="C41" s="166" t="s">
        <v>37</v>
      </c>
      <c r="D41" s="632">
        <f ca="1">+SUM(INDIRECT("'Monthly Resource Report'!"&amp;(VLOOKUP(D$1,$AO$1:$AP$197,2,FALSE)&amp;$A41&amp;":"&amp;VLOOKUP(DATE(YEAR(D$1),12,1),$AO$1:$AP$181,2,FALSE)&amp;$A41)))</f>
        <v>30319282.25</v>
      </c>
      <c r="E41" s="633">
        <f t="shared" ref="E41:R41" ca="1" si="86">+SUM(INDIRECT("'Monthly Resource Report'!"&amp;(VLOOKUP(E$1,$AO$1:$AP$197,2,FALSE)&amp;$A41&amp;":"&amp;VLOOKUP(DATE(YEAR(E$1),12,1),$AO$1:$AP$181,2,FALSE)&amp;$A41)))</f>
        <v>28456442.370000001</v>
      </c>
      <c r="F41" s="633">
        <f t="shared" ca="1" si="86"/>
        <v>32036756.25</v>
      </c>
      <c r="G41" s="633">
        <f t="shared" ca="1" si="86"/>
        <v>30307341.240000002</v>
      </c>
      <c r="H41" s="633">
        <f t="shared" ca="1" si="86"/>
        <v>33988943</v>
      </c>
      <c r="I41" s="633">
        <f t="shared" ca="1" si="86"/>
        <v>30694541</v>
      </c>
      <c r="J41" s="633">
        <f t="shared" ca="1" si="86"/>
        <v>37125359</v>
      </c>
      <c r="K41" s="633">
        <f t="shared" ca="1" si="86"/>
        <v>37465482.5</v>
      </c>
      <c r="L41" s="633">
        <f t="shared" ca="1" si="86"/>
        <v>37819895.870000005</v>
      </c>
      <c r="M41" s="633">
        <f t="shared" ca="1" si="86"/>
        <v>40122246.620000005</v>
      </c>
      <c r="N41" s="633">
        <f t="shared" ca="1" si="86"/>
        <v>44490656.75</v>
      </c>
      <c r="O41" s="633">
        <f t="shared" ca="1" si="86"/>
        <v>42947763.75</v>
      </c>
      <c r="P41" s="633">
        <f t="shared" ca="1" si="86"/>
        <v>49312219</v>
      </c>
      <c r="Q41" s="633">
        <f t="shared" ca="1" si="86"/>
        <v>48646239.379999995</v>
      </c>
      <c r="R41" s="633">
        <f t="shared" ca="1" si="86"/>
        <v>59952996.5</v>
      </c>
      <c r="AO41" s="27">
        <f t="shared" si="15"/>
        <v>42491</v>
      </c>
      <c r="AP41" s="41" t="str">
        <f t="shared" si="75"/>
        <v>ar</v>
      </c>
      <c r="AQ41" s="41">
        <f t="shared" si="16"/>
        <v>44</v>
      </c>
      <c r="AS41" s="41">
        <f t="shared" si="17"/>
        <v>41</v>
      </c>
      <c r="AT41" s="41" t="str">
        <f t="shared" si="62"/>
        <v>ao</v>
      </c>
    </row>
    <row r="42" spans="1:46">
      <c r="A42" s="60">
        <f t="shared" si="18"/>
        <v>42</v>
      </c>
      <c r="B42" s="171" t="s">
        <v>2</v>
      </c>
      <c r="C42" s="172" t="s">
        <v>270</v>
      </c>
      <c r="D42" s="79">
        <f ca="1">+D41/D39</f>
        <v>2.4380010109162842</v>
      </c>
      <c r="E42" s="80">
        <f t="shared" ref="E42:G42" ca="1" si="87">+E41/E39</f>
        <v>2.4130009058381261</v>
      </c>
      <c r="F42" s="80">
        <f t="shared" ca="1" si="87"/>
        <v>2.5700020679540962</v>
      </c>
      <c r="G42" s="80">
        <f t="shared" ca="1" si="87"/>
        <v>2.5879995648261165</v>
      </c>
      <c r="H42" s="80">
        <f t="shared" ref="H42:P42" ca="1" si="88">+H41/H39</f>
        <v>2.7170032438518317</v>
      </c>
      <c r="I42" s="80">
        <f t="shared" ca="1" si="88"/>
        <v>2.7980003975052221</v>
      </c>
      <c r="J42" s="80">
        <f t="shared" ca="1" si="88"/>
        <v>2.8820000146734106</v>
      </c>
      <c r="K42" s="80">
        <f t="shared" ca="1" si="88"/>
        <v>3.0260059599087219</v>
      </c>
      <c r="L42" s="80">
        <f t="shared" ca="1" si="88"/>
        <v>3.1169985960083202</v>
      </c>
      <c r="M42" s="80">
        <f t="shared" ca="1" si="88"/>
        <v>3.2420014634247449</v>
      </c>
      <c r="N42" s="80">
        <f t="shared" ca="1" si="88"/>
        <v>3.4040062632698866</v>
      </c>
      <c r="O42" s="80">
        <f t="shared" ca="1" si="88"/>
        <v>3.4719982608352344</v>
      </c>
      <c r="P42" s="80">
        <f t="shared" ca="1" si="88"/>
        <v>3.7850016195907941</v>
      </c>
      <c r="Q42" s="80">
        <f t="shared" ref="Q42:R42" ca="1" si="89">+Q41/Q39</f>
        <v>4.3520023591268675</v>
      </c>
      <c r="R42" s="80">
        <f t="shared" ca="1" si="89"/>
        <v>4.6999993338799282</v>
      </c>
      <c r="AO42" s="27">
        <f t="shared" si="15"/>
        <v>42522</v>
      </c>
      <c r="AP42" s="41" t="str">
        <f t="shared" si="75"/>
        <v>as</v>
      </c>
      <c r="AQ42" s="41">
        <f t="shared" si="16"/>
        <v>45</v>
      </c>
      <c r="AS42" s="41">
        <f t="shared" si="17"/>
        <v>42</v>
      </c>
      <c r="AT42" s="41" t="str">
        <f t="shared" si="62"/>
        <v>ap</v>
      </c>
    </row>
    <row r="43" spans="1:46">
      <c r="A43" s="60">
        <f t="shared" si="18"/>
        <v>43</v>
      </c>
      <c r="B43" s="96" t="s">
        <v>2</v>
      </c>
      <c r="C43" s="166" t="s">
        <v>38</v>
      </c>
      <c r="D43" s="632">
        <f ca="1">+SUM(INDIRECT("'Monthly Resource Report'!"&amp;(VLOOKUP(D$1,$AO$1:$AP$197,2,FALSE)&amp;$A43&amp;":"&amp;VLOOKUP(DATE(YEAR(D$1),12,1),$AO$1:$AP$181,2,FALSE)&amp;$A43)))</f>
        <v>4527869.41</v>
      </c>
      <c r="E43" s="633">
        <f t="shared" ref="E43:R43" ca="1" si="90">+SUM(INDIRECT("'Monthly Resource Report'!"&amp;(VLOOKUP(E$1,$AO$1:$AP$197,2,FALSE)&amp;$A43&amp;":"&amp;VLOOKUP(DATE(YEAR(E$1),12,1),$AO$1:$AP$181,2,FALSE)&amp;$A43)))</f>
        <v>4740871.5199999996</v>
      </c>
      <c r="F43" s="633">
        <f t="shared" ca="1" si="90"/>
        <v>5337060.25</v>
      </c>
      <c r="G43" s="633">
        <f t="shared" ca="1" si="90"/>
        <v>5351178.3100000005</v>
      </c>
      <c r="H43" s="633">
        <f t="shared" ca="1" si="90"/>
        <v>5851942.9700000007</v>
      </c>
      <c r="I43" s="633">
        <f t="shared" ca="1" si="90"/>
        <v>5264139.3999999994</v>
      </c>
      <c r="J43" s="633">
        <f t="shared" ca="1" si="90"/>
        <v>6409100.0399999982</v>
      </c>
      <c r="K43" s="633">
        <f t="shared" ca="1" si="90"/>
        <v>6296224.0699999984</v>
      </c>
      <c r="L43" s="633">
        <f t="shared" ca="1" si="90"/>
        <v>6306211.370000001</v>
      </c>
      <c r="M43" s="633">
        <f t="shared" ca="1" si="90"/>
        <v>6605966.0899999999</v>
      </c>
      <c r="N43" s="633">
        <f t="shared" ca="1" si="90"/>
        <v>7165112.9299999997</v>
      </c>
      <c r="O43" s="633">
        <f t="shared" ca="1" si="90"/>
        <v>6966659.3100000005</v>
      </c>
      <c r="P43" s="633">
        <f t="shared" ca="1" si="90"/>
        <v>7537463.129999999</v>
      </c>
      <c r="Q43" s="633">
        <f t="shared" ca="1" si="90"/>
        <v>6644472.0800000001</v>
      </c>
      <c r="R43" s="633">
        <f t="shared" ca="1" si="90"/>
        <v>7867541.6900000004</v>
      </c>
      <c r="AO43" s="27">
        <f>+EDATE(AO42,1)</f>
        <v>42552</v>
      </c>
      <c r="AP43" s="41" t="str">
        <f t="shared" ref="AP43:AP74" si="91">+VLOOKUP(AQ43,$AS$1:$AT$197,2,FALSE)</f>
        <v>at</v>
      </c>
      <c r="AQ43" s="41">
        <f>+AQ42+1</f>
        <v>46</v>
      </c>
      <c r="AS43" s="41">
        <f>+AS42+1</f>
        <v>43</v>
      </c>
      <c r="AT43" s="41" t="str">
        <f t="shared" ref="AT43:AT52" si="92">+"a"&amp;AT17</f>
        <v>aq</v>
      </c>
    </row>
    <row r="44" spans="1:46">
      <c r="A44" s="60">
        <f t="shared" si="18"/>
        <v>44</v>
      </c>
      <c r="B44" s="171" t="s">
        <v>2</v>
      </c>
      <c r="C44" s="172" t="s">
        <v>39</v>
      </c>
      <c r="D44" s="81">
        <f ca="1">+D43/D37</f>
        <v>3.9469976585818296</v>
      </c>
      <c r="E44" s="82">
        <f t="shared" ref="E44:G44" ca="1" si="93">+E43/E37</f>
        <v>4.3569941899042917</v>
      </c>
      <c r="F44" s="82">
        <f t="shared" ca="1" si="93"/>
        <v>4.6409945981763192</v>
      </c>
      <c r="G44" s="82">
        <f t="shared" ca="1" si="93"/>
        <v>4.9519996028167803</v>
      </c>
      <c r="H44" s="82">
        <f t="shared" ref="H44:P44" ca="1" si="94">+H43/H37</f>
        <v>5.0700060733234684</v>
      </c>
      <c r="I44" s="82">
        <f t="shared" ca="1" si="94"/>
        <v>5.1980051800936673</v>
      </c>
      <c r="J44" s="82">
        <f t="shared" ca="1" si="94"/>
        <v>5.3340002796374018</v>
      </c>
      <c r="K44" s="82">
        <f t="shared" ca="1" si="94"/>
        <v>5.4749945912874152</v>
      </c>
      <c r="L44" s="82">
        <f t="shared" ca="1" si="94"/>
        <v>5.6219934085985983</v>
      </c>
      <c r="M44" s="82">
        <f t="shared" ca="1" si="94"/>
        <v>5.7739987007999201</v>
      </c>
      <c r="N44" s="82">
        <f t="shared" ca="1" si="94"/>
        <v>5.931001913783712</v>
      </c>
      <c r="O44" s="82">
        <f t="shared" ca="1" si="94"/>
        <v>6.0930009624036376</v>
      </c>
      <c r="P44" s="82">
        <f t="shared" ca="1" si="94"/>
        <v>6.2600030812238847</v>
      </c>
      <c r="Q44" s="82">
        <f t="shared" ref="Q44:R44" ca="1" si="95">+Q43/Q37</f>
        <v>6.4339967444972608</v>
      </c>
      <c r="R44" s="82">
        <f t="shared" ca="1" si="95"/>
        <v>6.6149983646515871</v>
      </c>
      <c r="AO44" s="27">
        <f t="shared" si="15"/>
        <v>42583</v>
      </c>
      <c r="AP44" s="41" t="str">
        <f t="shared" si="91"/>
        <v>au</v>
      </c>
      <c r="AQ44" s="41">
        <f t="shared" si="16"/>
        <v>47</v>
      </c>
      <c r="AS44" s="41">
        <f t="shared" si="17"/>
        <v>44</v>
      </c>
      <c r="AT44" s="41" t="str">
        <f t="shared" si="92"/>
        <v>ar</v>
      </c>
    </row>
    <row r="45" spans="1:46">
      <c r="A45" s="60">
        <f t="shared" si="18"/>
        <v>45</v>
      </c>
      <c r="B45" s="96" t="s">
        <v>2</v>
      </c>
      <c r="C45" s="166" t="s">
        <v>40</v>
      </c>
      <c r="D45" s="88">
        <f ca="1">+SUM(INDIRECT("'Monthly Resource Report'!"&amp;(VLOOKUP(D$1,$AO$1:$AP$197,2,FALSE)&amp;$A45&amp;":"&amp;VLOOKUP(DATE(YEAR(D$1),12,1),$AO$1:$AP$181,2,FALSE)&amp;$A45)))</f>
        <v>31.78</v>
      </c>
      <c r="E45" s="89">
        <f t="shared" ref="E45:R47" ca="1" si="96">+SUM(INDIRECT("'Monthly Resource Report'!"&amp;(VLOOKUP(E$1,$AO$1:$AP$197,2,FALSE)&amp;$A45&amp;":"&amp;VLOOKUP(DATE(YEAR(E$1),12,1),$AO$1:$AP$181,2,FALSE)&amp;$A45)))</f>
        <v>29.910000000000004</v>
      </c>
      <c r="F45" s="89">
        <f t="shared" ca="1" si="96"/>
        <v>30.610000000000003</v>
      </c>
      <c r="G45" s="89">
        <f t="shared" ca="1" si="96"/>
        <v>27.020000000000007</v>
      </c>
      <c r="H45" s="89">
        <f t="shared" ca="1" si="96"/>
        <v>31.07</v>
      </c>
      <c r="I45" s="89">
        <f t="shared" ca="1" si="96"/>
        <v>27.020000000000003</v>
      </c>
      <c r="J45" s="89">
        <f t="shared" ca="1" si="96"/>
        <v>27.730000000000004</v>
      </c>
      <c r="K45" s="89">
        <f t="shared" ca="1" si="96"/>
        <v>29.9</v>
      </c>
      <c r="L45" s="89">
        <f t="shared" ca="1" si="96"/>
        <v>31.620000000000005</v>
      </c>
      <c r="M45" s="89">
        <f t="shared" ca="1" si="96"/>
        <v>29.180000000000007</v>
      </c>
      <c r="N45" s="89">
        <f t="shared" ca="1" si="96"/>
        <v>31.790000000000006</v>
      </c>
      <c r="O45" s="89">
        <f t="shared" ca="1" si="96"/>
        <v>31.340000000000003</v>
      </c>
      <c r="P45" s="89">
        <f t="shared" ca="1" si="96"/>
        <v>30.340000000000003</v>
      </c>
      <c r="Q45" s="89">
        <f t="shared" ca="1" si="96"/>
        <v>28.450000000000003</v>
      </c>
      <c r="R45" s="89">
        <f t="shared" ca="1" si="96"/>
        <v>29.630000000000003</v>
      </c>
      <c r="AO45" s="27">
        <f t="shared" si="15"/>
        <v>42614</v>
      </c>
      <c r="AP45" s="41" t="str">
        <f t="shared" si="91"/>
        <v>av</v>
      </c>
      <c r="AQ45" s="41">
        <f t="shared" si="16"/>
        <v>48</v>
      </c>
      <c r="AS45" s="41">
        <f t="shared" si="17"/>
        <v>45</v>
      </c>
      <c r="AT45" s="41" t="str">
        <f t="shared" si="92"/>
        <v>as</v>
      </c>
    </row>
    <row r="46" spans="1:46">
      <c r="A46" s="60">
        <f t="shared" si="18"/>
        <v>46</v>
      </c>
      <c r="B46" s="96" t="s">
        <v>2</v>
      </c>
      <c r="C46" s="166" t="s">
        <v>41</v>
      </c>
      <c r="D46" s="88">
        <f ca="1">+SUM(INDIRECT("'Monthly Resource Report'!"&amp;(VLOOKUP(D$1,$AO$1:$AP$197,2,FALSE)&amp;$A46&amp;":"&amp;VLOOKUP(DATE(YEAR(D$1),12,1),$AO$1:$AP$181,2,FALSE)&amp;$A46)))</f>
        <v>8149</v>
      </c>
      <c r="E46" s="89">
        <f t="shared" ca="1" si="96"/>
        <v>7680</v>
      </c>
      <c r="F46" s="89">
        <f t="shared" ca="1" si="96"/>
        <v>8149</v>
      </c>
      <c r="G46" s="89">
        <f t="shared" ca="1" si="96"/>
        <v>7614</v>
      </c>
      <c r="H46" s="89">
        <f t="shared" ca="1" si="96"/>
        <v>8149</v>
      </c>
      <c r="I46" s="89">
        <f t="shared" ca="1" si="96"/>
        <v>7055</v>
      </c>
      <c r="J46" s="89">
        <f t="shared" ca="1" si="96"/>
        <v>8149</v>
      </c>
      <c r="K46" s="89">
        <f t="shared" ca="1" si="96"/>
        <v>7704</v>
      </c>
      <c r="L46" s="89">
        <f t="shared" ca="1" si="96"/>
        <v>7525</v>
      </c>
      <c r="M46" s="89">
        <f t="shared" ca="1" si="96"/>
        <v>7681</v>
      </c>
      <c r="N46" s="89">
        <f t="shared" ca="1" si="96"/>
        <v>8149</v>
      </c>
      <c r="O46" s="89">
        <f t="shared" ca="1" si="96"/>
        <v>7703</v>
      </c>
      <c r="P46" s="89">
        <f t="shared" ca="1" si="96"/>
        <v>8149</v>
      </c>
      <c r="Q46" s="89">
        <f t="shared" ca="1" si="96"/>
        <v>7055</v>
      </c>
      <c r="R46" s="89">
        <f t="shared" ca="1" si="96"/>
        <v>8149</v>
      </c>
      <c r="AO46" s="27">
        <f t="shared" si="15"/>
        <v>42644</v>
      </c>
      <c r="AP46" s="41" t="str">
        <f t="shared" si="91"/>
        <v>aw</v>
      </c>
      <c r="AQ46" s="41">
        <f t="shared" si="16"/>
        <v>49</v>
      </c>
      <c r="AS46" s="41">
        <f t="shared" si="17"/>
        <v>46</v>
      </c>
      <c r="AT46" s="41" t="str">
        <f t="shared" si="92"/>
        <v>at</v>
      </c>
    </row>
    <row r="47" spans="1:46">
      <c r="A47" s="60">
        <f t="shared" si="18"/>
        <v>47</v>
      </c>
      <c r="B47" s="96" t="s">
        <v>2</v>
      </c>
      <c r="C47" s="166" t="s">
        <v>271</v>
      </c>
      <c r="D47" s="88">
        <f ca="1">+SUM(INDIRECT("'Monthly Resource Report'!"&amp;(VLOOKUP(D$1,$AO$1:$AP$197,2,FALSE)&amp;$A47&amp;":"&amp;VLOOKUP(DATE(YEAR(D$1),12,1),$AO$1:$AP$181,2,FALSE)&amp;$A47)))</f>
        <v>29330.880000000001</v>
      </c>
      <c r="E47" s="89">
        <f t="shared" ca="1" si="96"/>
        <v>27587.4</v>
      </c>
      <c r="F47" s="89">
        <f t="shared" ca="1" si="96"/>
        <v>28254.030000000002</v>
      </c>
      <c r="G47" s="89">
        <f t="shared" ca="1" si="96"/>
        <v>24920.960000000003</v>
      </c>
      <c r="H47" s="89">
        <f t="shared" ca="1" si="96"/>
        <v>28664.239999999998</v>
      </c>
      <c r="I47" s="89">
        <f t="shared" ca="1" si="96"/>
        <v>24920.969999999998</v>
      </c>
      <c r="J47" s="89">
        <f t="shared" ca="1" si="96"/>
        <v>25587.569999999992</v>
      </c>
      <c r="K47" s="89">
        <f t="shared" ca="1" si="96"/>
        <v>27587.409999999996</v>
      </c>
      <c r="L47" s="89">
        <f t="shared" ca="1" si="96"/>
        <v>29177.03</v>
      </c>
      <c r="M47" s="89">
        <f t="shared" ca="1" si="96"/>
        <v>26920.789999999997</v>
      </c>
      <c r="N47" s="89">
        <f t="shared" ca="1" si="96"/>
        <v>29330.86</v>
      </c>
      <c r="O47" s="89">
        <f t="shared" ca="1" si="96"/>
        <v>28920.63</v>
      </c>
      <c r="P47" s="89">
        <f t="shared" ca="1" si="96"/>
        <v>27997.629999999997</v>
      </c>
      <c r="Q47" s="89">
        <f t="shared" ca="1" si="96"/>
        <v>26254.190000000006</v>
      </c>
      <c r="R47" s="89">
        <f t="shared" ca="1" si="96"/>
        <v>27331.010000000006</v>
      </c>
      <c r="AO47" s="27">
        <f t="shared" si="15"/>
        <v>42675</v>
      </c>
      <c r="AP47" s="41" t="str">
        <f t="shared" si="91"/>
        <v>ax</v>
      </c>
      <c r="AQ47" s="41">
        <f t="shared" si="16"/>
        <v>50</v>
      </c>
      <c r="AS47" s="41">
        <f t="shared" si="17"/>
        <v>47</v>
      </c>
      <c r="AT47" s="41" t="str">
        <f t="shared" si="92"/>
        <v>au</v>
      </c>
    </row>
    <row r="48" spans="1:46">
      <c r="A48" s="60">
        <f t="shared" si="18"/>
        <v>48</v>
      </c>
      <c r="B48" s="171" t="s">
        <v>2</v>
      </c>
      <c r="C48" s="177" t="s">
        <v>96</v>
      </c>
      <c r="D48" s="83">
        <f ca="1">+D37/(D46*D35)</f>
        <v>0.92009204385316934</v>
      </c>
      <c r="E48" s="84">
        <f t="shared" ref="E48:G48" ca="1" si="97">+E37/(E46*E35)</f>
        <v>0.926016135620915</v>
      </c>
      <c r="F48" s="84">
        <f t="shared" ca="1" si="97"/>
        <v>0.92234902714716194</v>
      </c>
      <c r="G48" s="84">
        <f t="shared" ca="1" si="97"/>
        <v>0.92760806975797949</v>
      </c>
      <c r="H48" s="84">
        <f t="shared" ref="H48:P48" ca="1" si="98">+H37/(H46*H35)</f>
        <v>0.92575455346780589</v>
      </c>
      <c r="I48" s="84">
        <f t="shared" ca="1" si="98"/>
        <v>0.93821468110041084</v>
      </c>
      <c r="J48" s="84">
        <f t="shared" ca="1" si="98"/>
        <v>0.96371422132071216</v>
      </c>
      <c r="K48" s="84">
        <f t="shared" ca="1" si="98"/>
        <v>0.97563815418863975</v>
      </c>
      <c r="L48" s="84">
        <f t="shared" ca="1" si="98"/>
        <v>0.97427207782337744</v>
      </c>
      <c r="M48" s="84">
        <f t="shared" ca="1" si="98"/>
        <v>0.97353251763752857</v>
      </c>
      <c r="N48" s="84">
        <f t="shared" ca="1" si="98"/>
        <v>0.96894522524516824</v>
      </c>
      <c r="O48" s="84">
        <f t="shared" ca="1" si="98"/>
        <v>0.97015694589749002</v>
      </c>
      <c r="P48" s="84">
        <f t="shared" ca="1" si="98"/>
        <v>0.96572818189328336</v>
      </c>
      <c r="Q48" s="84">
        <f t="shared" ref="Q48:R48" ca="1" si="99">+Q37/(Q46*Q35)</f>
        <v>0.95673397164204688</v>
      </c>
      <c r="R48" s="84">
        <f t="shared" ca="1" si="99"/>
        <v>0.95392353366265714</v>
      </c>
      <c r="AO48" s="27">
        <f t="shared" si="15"/>
        <v>42705</v>
      </c>
      <c r="AP48" s="41" t="str">
        <f t="shared" si="91"/>
        <v>ay</v>
      </c>
      <c r="AQ48" s="41">
        <f t="shared" si="16"/>
        <v>51</v>
      </c>
      <c r="AS48" s="41">
        <f t="shared" si="17"/>
        <v>48</v>
      </c>
      <c r="AT48" s="41" t="str">
        <f t="shared" si="92"/>
        <v>av</v>
      </c>
    </row>
    <row r="49" spans="1:46">
      <c r="A49" s="60">
        <f t="shared" si="18"/>
        <v>49</v>
      </c>
      <c r="B49" s="96" t="s">
        <v>2</v>
      </c>
      <c r="C49" s="166" t="s">
        <v>42</v>
      </c>
      <c r="D49" s="632">
        <f ca="1">+SUM(INDIRECT("'Monthly Resource Report'!"&amp;(VLOOKUP(D$1,$AO$1:$AP$197,2,FALSE)&amp;$A49&amp;":"&amp;VLOOKUP(DATE(YEAR(D$1),12,1),$AO$1:$AP$181,2,FALSE)&amp;$A49)))</f>
        <v>670717.43000000005</v>
      </c>
      <c r="E49" s="633">
        <f t="shared" ref="E49:R52" ca="1" si="100">+SUM(INDIRECT("'Monthly Resource Report'!"&amp;(VLOOKUP(E$1,$AO$1:$AP$197,2,FALSE)&amp;$A49&amp;":"&amp;VLOOKUP(DATE(YEAR(E$1),12,1),$AO$1:$AP$181,2,FALSE)&amp;$A49)))</f>
        <v>609607.11</v>
      </c>
      <c r="F49" s="633">
        <f t="shared" ca="1" si="100"/>
        <v>612623.28</v>
      </c>
      <c r="G49" s="633">
        <f t="shared" ca="1" si="100"/>
        <v>551746.29</v>
      </c>
      <c r="H49" s="633">
        <f t="shared" ca="1" si="100"/>
        <v>651698.98</v>
      </c>
      <c r="I49" s="633">
        <f t="shared" ca="1" si="100"/>
        <v>582319.65999999992</v>
      </c>
      <c r="J49" s="633">
        <f t="shared" ca="1" si="100"/>
        <v>614417.43999999983</v>
      </c>
      <c r="K49" s="633">
        <f t="shared" ca="1" si="100"/>
        <v>681028.35</v>
      </c>
      <c r="L49" s="633">
        <f t="shared" ca="1" si="100"/>
        <v>740836.65</v>
      </c>
      <c r="M49" s="633">
        <f t="shared" ca="1" si="100"/>
        <v>702721.4</v>
      </c>
      <c r="N49" s="633">
        <f t="shared" ca="1" si="100"/>
        <v>787401.01</v>
      </c>
      <c r="O49" s="633">
        <f t="shared" ca="1" si="100"/>
        <v>799854.84999999986</v>
      </c>
      <c r="P49" s="633">
        <f t="shared" ca="1" si="100"/>
        <v>795866.96000000008</v>
      </c>
      <c r="Q49" s="633">
        <f t="shared" ca="1" si="100"/>
        <v>766848.37</v>
      </c>
      <c r="R49" s="633">
        <f t="shared" ca="1" si="100"/>
        <v>820071.57000000007</v>
      </c>
      <c r="AO49" s="27">
        <f t="shared" si="15"/>
        <v>42736</v>
      </c>
      <c r="AP49" s="41" t="str">
        <f t="shared" si="91"/>
        <v>az</v>
      </c>
      <c r="AQ49" s="41">
        <f t="shared" si="16"/>
        <v>52</v>
      </c>
      <c r="AS49" s="41">
        <f t="shared" si="17"/>
        <v>49</v>
      </c>
      <c r="AT49" s="41" t="str">
        <f t="shared" si="92"/>
        <v>aw</v>
      </c>
    </row>
    <row r="50" spans="1:46">
      <c r="A50" s="60">
        <f t="shared" si="18"/>
        <v>50</v>
      </c>
      <c r="B50" s="96" t="s">
        <v>2</v>
      </c>
      <c r="C50" s="634" t="s">
        <v>297</v>
      </c>
      <c r="D50" s="632">
        <f ca="1">+SUM(INDIRECT("'Monthly Resource Report'!"&amp;(VLOOKUP(D$1,$AO$1:$AP$197,2,FALSE)&amp;$A50&amp;":"&amp;VLOOKUP(DATE(YEAR(D$1),12,1),$AO$1:$AP$181,2,FALSE)&amp;$A50)))</f>
        <v>0</v>
      </c>
      <c r="E50" s="633">
        <f t="shared" ca="1" si="100"/>
        <v>0</v>
      </c>
      <c r="F50" s="633">
        <f t="shared" ca="1" si="100"/>
        <v>0</v>
      </c>
      <c r="G50" s="633">
        <f t="shared" ca="1" si="100"/>
        <v>0</v>
      </c>
      <c r="H50" s="633">
        <f t="shared" ca="1" si="100"/>
        <v>0</v>
      </c>
      <c r="I50" s="633">
        <f t="shared" ca="1" si="100"/>
        <v>0</v>
      </c>
      <c r="J50" s="633">
        <f t="shared" ca="1" si="100"/>
        <v>0</v>
      </c>
      <c r="K50" s="633">
        <f t="shared" ca="1" si="100"/>
        <v>0</v>
      </c>
      <c r="L50" s="633">
        <f t="shared" ca="1" si="100"/>
        <v>0</v>
      </c>
      <c r="M50" s="633">
        <f t="shared" ca="1" si="100"/>
        <v>0</v>
      </c>
      <c r="N50" s="633">
        <f t="shared" ca="1" si="100"/>
        <v>0</v>
      </c>
      <c r="O50" s="633">
        <f t="shared" ca="1" si="100"/>
        <v>0</v>
      </c>
      <c r="P50" s="633">
        <f t="shared" ca="1" si="100"/>
        <v>0</v>
      </c>
      <c r="Q50" s="633">
        <f t="shared" ca="1" si="100"/>
        <v>0</v>
      </c>
      <c r="R50" s="633">
        <f t="shared" ca="1" si="100"/>
        <v>0</v>
      </c>
      <c r="AO50" s="27">
        <f t="shared" si="15"/>
        <v>42767</v>
      </c>
      <c r="AP50" s="41" t="str">
        <f t="shared" si="91"/>
        <v>ba</v>
      </c>
      <c r="AQ50" s="41">
        <f t="shared" si="16"/>
        <v>53</v>
      </c>
      <c r="AS50" s="41">
        <f t="shared" si="17"/>
        <v>50</v>
      </c>
      <c r="AT50" s="41" t="str">
        <f t="shared" si="92"/>
        <v>ax</v>
      </c>
    </row>
    <row r="51" spans="1:46">
      <c r="A51" s="60">
        <f t="shared" si="18"/>
        <v>51</v>
      </c>
      <c r="B51" s="96" t="s">
        <v>2</v>
      </c>
      <c r="C51" s="166" t="s">
        <v>43</v>
      </c>
      <c r="D51" s="88">
        <f ca="1">+SUM(INDIRECT("'Monthly Resource Report'!"&amp;(VLOOKUP(D$1,$AO$1:$AP$197,2,FALSE)&amp;$A51&amp;":"&amp;VLOOKUP(DATE(YEAR(D$1),12,1),$AO$1:$AP$181,2,FALSE)&amp;$A51)))</f>
        <v>2867.0499999999997</v>
      </c>
      <c r="E51" s="89">
        <f t="shared" ca="1" si="100"/>
        <v>2896.03</v>
      </c>
      <c r="F51" s="89">
        <f t="shared" ca="1" si="100"/>
        <v>3060.9999999999995</v>
      </c>
      <c r="G51" s="89">
        <f t="shared" ca="1" si="100"/>
        <v>2875.24</v>
      </c>
      <c r="H51" s="89">
        <f t="shared" ca="1" si="100"/>
        <v>3071.92</v>
      </c>
      <c r="I51" s="89">
        <f t="shared" ca="1" si="100"/>
        <v>2693.7799999999997</v>
      </c>
      <c r="J51" s="89">
        <f t="shared" ca="1" si="100"/>
        <v>3162.3100000000004</v>
      </c>
      <c r="K51" s="89">
        <f t="shared" ca="1" si="100"/>
        <v>3040.1500000000005</v>
      </c>
      <c r="L51" s="89">
        <f t="shared" ca="1" si="100"/>
        <v>2979.8499999999995</v>
      </c>
      <c r="M51" s="89">
        <f t="shared" ca="1" si="100"/>
        <v>3038.66</v>
      </c>
      <c r="N51" s="89">
        <f t="shared" ca="1" si="100"/>
        <v>3209.3600000000006</v>
      </c>
      <c r="O51" s="89">
        <f t="shared" ca="1" si="100"/>
        <v>3037.6599999999994</v>
      </c>
      <c r="P51" s="89">
        <f t="shared" ca="1" si="100"/>
        <v>3198.8</v>
      </c>
      <c r="Q51" s="89">
        <f t="shared" ca="1" si="100"/>
        <v>2745.01</v>
      </c>
      <c r="R51" s="89">
        <f t="shared" ca="1" si="100"/>
        <v>3131.9199999999996</v>
      </c>
      <c r="AO51" s="27">
        <f t="shared" si="15"/>
        <v>42795</v>
      </c>
      <c r="AP51" s="41" t="str">
        <f t="shared" si="91"/>
        <v>bb</v>
      </c>
      <c r="AQ51" s="41">
        <f t="shared" si="16"/>
        <v>54</v>
      </c>
      <c r="AS51" s="41">
        <f t="shared" si="17"/>
        <v>51</v>
      </c>
      <c r="AT51" s="41" t="str">
        <f t="shared" si="92"/>
        <v>ay</v>
      </c>
    </row>
    <row r="52" spans="1:46">
      <c r="A52" s="60">
        <f t="shared" si="18"/>
        <v>52</v>
      </c>
      <c r="B52" s="96" t="s">
        <v>2</v>
      </c>
      <c r="C52" s="166" t="s">
        <v>44</v>
      </c>
      <c r="D52" s="632">
        <f ca="1">+SUM(INDIRECT("'Monthly Resource Report'!"&amp;(VLOOKUP(D$1,$AO$1:$AP$197,2,FALSE)&amp;$A52&amp;":"&amp;VLOOKUP(DATE(YEAR(D$1),12,1),$AO$1:$AP$181,2,FALSE)&amp;$A52)))</f>
        <v>3943.62</v>
      </c>
      <c r="E52" s="633">
        <f t="shared" ca="1" si="100"/>
        <v>3983.4900000000002</v>
      </c>
      <c r="F52" s="633">
        <f t="shared" ca="1" si="100"/>
        <v>6020.9999999999991</v>
      </c>
      <c r="G52" s="633">
        <f t="shared" ca="1" si="100"/>
        <v>5655.59</v>
      </c>
      <c r="H52" s="633">
        <f t="shared" ca="1" si="100"/>
        <v>6174.51</v>
      </c>
      <c r="I52" s="633">
        <f t="shared" ca="1" si="100"/>
        <v>5549.2200000000012</v>
      </c>
      <c r="J52" s="633">
        <f t="shared" ca="1" si="100"/>
        <v>6704.09</v>
      </c>
      <c r="K52" s="633">
        <f t="shared" ca="1" si="100"/>
        <v>6597.1399999999994</v>
      </c>
      <c r="L52" s="633">
        <f t="shared" ca="1" si="100"/>
        <v>6645.0399999999991</v>
      </c>
      <c r="M52" s="633">
        <f t="shared" ca="1" si="100"/>
        <v>6958.5099999999984</v>
      </c>
      <c r="N52" s="633">
        <f t="shared" ca="1" si="100"/>
        <v>7574.08</v>
      </c>
      <c r="O52" s="633">
        <f t="shared" ca="1" si="100"/>
        <v>7351.17</v>
      </c>
      <c r="P52" s="633">
        <f t="shared" ca="1" si="100"/>
        <v>7965.01</v>
      </c>
      <c r="Q52" s="633">
        <f t="shared" ca="1" si="100"/>
        <v>7027.24</v>
      </c>
      <c r="R52" s="633">
        <f t="shared" ca="1" si="100"/>
        <v>8236.8900000000012</v>
      </c>
      <c r="AO52" s="27">
        <f t="shared" si="15"/>
        <v>42826</v>
      </c>
      <c r="AP52" s="41" t="str">
        <f t="shared" si="91"/>
        <v>bc</v>
      </c>
      <c r="AQ52" s="41">
        <f t="shared" si="16"/>
        <v>55</v>
      </c>
      <c r="AS52" s="41">
        <f t="shared" si="17"/>
        <v>52</v>
      </c>
      <c r="AT52" s="41" t="str">
        <f t="shared" si="92"/>
        <v>az</v>
      </c>
    </row>
    <row r="53" spans="1:46">
      <c r="A53" s="60">
        <f t="shared" si="18"/>
        <v>53</v>
      </c>
      <c r="B53" s="171" t="s">
        <v>2</v>
      </c>
      <c r="C53" s="172" t="s">
        <v>45</v>
      </c>
      <c r="D53" s="92">
        <f ca="1">+(D51*2000)/D39</f>
        <v>0.46108418667117562</v>
      </c>
      <c r="E53" s="93">
        <f t="shared" ref="E53:G53" ca="1" si="101">+(E51*2000)/E39</f>
        <v>0.49114523329884463</v>
      </c>
      <c r="F53" s="93">
        <f t="shared" ca="1" si="101"/>
        <v>0.49110941623545218</v>
      </c>
      <c r="G53" s="93">
        <f t="shared" ca="1" si="101"/>
        <v>0.49104405495984327</v>
      </c>
      <c r="H53" s="93">
        <f t="shared" ref="H53:P53" ca="1" si="102">+(H51*2000)/H39</f>
        <v>0.49112539950732326</v>
      </c>
      <c r="I53" s="93">
        <f t="shared" ca="1" si="102"/>
        <v>0.49110996713009103</v>
      </c>
      <c r="J53" s="93">
        <f t="shared" ca="1" si="102"/>
        <v>0.49097316292089588</v>
      </c>
      <c r="K53" s="93">
        <f t="shared" ca="1" si="102"/>
        <v>0.49109267545221136</v>
      </c>
      <c r="L53" s="93">
        <f t="shared" ca="1" si="102"/>
        <v>0.49118000209424639</v>
      </c>
      <c r="M53" s="93">
        <f t="shared" ca="1" si="102"/>
        <v>0.4910662286762163</v>
      </c>
      <c r="N53" s="93">
        <f t="shared" ca="1" si="102"/>
        <v>0.49110003488936332</v>
      </c>
      <c r="O53" s="93">
        <f t="shared" ca="1" si="102"/>
        <v>0.49114316165105371</v>
      </c>
      <c r="P53" s="93">
        <f t="shared" ca="1" si="102"/>
        <v>0.4910532694035542</v>
      </c>
      <c r="Q53" s="93">
        <f t="shared" ref="Q53:R53" ca="1" si="103">+(Q51*2000)/Q39</f>
        <v>0.49114957900479927</v>
      </c>
      <c r="R53" s="93">
        <f t="shared" ca="1" si="103"/>
        <v>0.49105208323541333</v>
      </c>
      <c r="AO53" s="27">
        <f t="shared" si="15"/>
        <v>42856</v>
      </c>
      <c r="AP53" s="41" t="str">
        <f t="shared" si="91"/>
        <v>bd</v>
      </c>
      <c r="AQ53" s="41">
        <f t="shared" si="16"/>
        <v>56</v>
      </c>
      <c r="AS53" s="41">
        <f t="shared" si="17"/>
        <v>53</v>
      </c>
      <c r="AT53" s="41" t="str">
        <f>+"b"&amp;AT1</f>
        <v>ba</v>
      </c>
    </row>
    <row r="54" spans="1:46">
      <c r="A54" s="60">
        <f t="shared" si="18"/>
        <v>54</v>
      </c>
      <c r="B54" s="96" t="s">
        <v>2</v>
      </c>
      <c r="C54" s="166" t="s">
        <v>46</v>
      </c>
      <c r="D54" s="88">
        <f ca="1">+SUM(INDIRECT("'Monthly Resource Report'!"&amp;(VLOOKUP(D$1,$AO$1:$AP$197,2,FALSE)&amp;$A54&amp;":"&amp;VLOOKUP(DATE(YEAR(D$1),12,1),$AO$1:$AP$181,2,FALSE)&amp;$A54)))</f>
        <v>433.62999999999994</v>
      </c>
      <c r="E54" s="89">
        <f t="shared" ref="E54:R55" ca="1" si="104">+SUM(INDIRECT("'Monthly Resource Report'!"&amp;(VLOOKUP(E$1,$AO$1:$AP$197,2,FALSE)&amp;$A54&amp;":"&amp;VLOOKUP(DATE(YEAR(E$1),12,1),$AO$1:$AP$181,2,FALSE)&amp;$A54)))</f>
        <v>411.31</v>
      </c>
      <c r="F54" s="89">
        <f t="shared" ca="1" si="104"/>
        <v>434.69</v>
      </c>
      <c r="G54" s="89">
        <f t="shared" ca="1" si="104"/>
        <v>408.47</v>
      </c>
      <c r="H54" s="89">
        <f t="shared" ca="1" si="104"/>
        <v>436.31</v>
      </c>
      <c r="I54" s="89">
        <f t="shared" ca="1" si="104"/>
        <v>382.79999999999995</v>
      </c>
      <c r="J54" s="89">
        <f t="shared" ca="1" si="104"/>
        <v>449.98999999999995</v>
      </c>
      <c r="K54" s="89">
        <f t="shared" ca="1" si="104"/>
        <v>432.97000000000008</v>
      </c>
      <c r="L54" s="89">
        <f t="shared" ca="1" si="104"/>
        <v>423.99999999999994</v>
      </c>
      <c r="M54" s="89">
        <f t="shared" ca="1" si="104"/>
        <v>432.49</v>
      </c>
      <c r="N54" s="89">
        <f t="shared" ca="1" si="104"/>
        <v>456.65</v>
      </c>
      <c r="O54" s="89">
        <f t="shared" ca="1" si="104"/>
        <v>432.2</v>
      </c>
      <c r="P54" s="89">
        <f t="shared" ca="1" si="104"/>
        <v>455.1400000000001</v>
      </c>
      <c r="Q54" s="89">
        <f t="shared" ca="1" si="104"/>
        <v>390.36</v>
      </c>
      <c r="R54" s="89">
        <f t="shared" ca="1" si="104"/>
        <v>445.40999999999985</v>
      </c>
      <c r="AO54" s="27">
        <f t="shared" si="15"/>
        <v>42887</v>
      </c>
      <c r="AP54" s="41" t="str">
        <f t="shared" si="91"/>
        <v>be</v>
      </c>
      <c r="AQ54" s="41">
        <f t="shared" si="16"/>
        <v>57</v>
      </c>
      <c r="AS54" s="41">
        <f t="shared" si="17"/>
        <v>54</v>
      </c>
      <c r="AT54" s="41" t="str">
        <f t="shared" ref="AT54:AT78" si="105">+"b"&amp;AT2</f>
        <v>bb</v>
      </c>
    </row>
    <row r="55" spans="1:46">
      <c r="A55" s="60">
        <f t="shared" si="18"/>
        <v>55</v>
      </c>
      <c r="B55" s="96" t="s">
        <v>2</v>
      </c>
      <c r="C55" s="166" t="s">
        <v>47</v>
      </c>
      <c r="D55" s="632">
        <f ca="1">+SUM(INDIRECT("'Monthly Resource Report'!"&amp;(VLOOKUP(D$1,$AO$1:$AP$197,2,FALSE)&amp;$A55&amp;":"&amp;VLOOKUP(DATE(YEAR(D$1),12,1),$AO$1:$AP$181,2,FALSE)&amp;$A55)))</f>
        <v>18489.769999999997</v>
      </c>
      <c r="E55" s="633">
        <f t="shared" ca="1" si="104"/>
        <v>17422.79</v>
      </c>
      <c r="F55" s="633">
        <f t="shared" ca="1" si="104"/>
        <v>18535.460000000003</v>
      </c>
      <c r="G55" s="633">
        <f t="shared" ca="1" si="104"/>
        <v>17418.72</v>
      </c>
      <c r="H55" s="633">
        <f t="shared" ca="1" si="104"/>
        <v>19046.41</v>
      </c>
      <c r="I55" s="633">
        <f t="shared" ca="1" si="104"/>
        <v>17059.580000000002</v>
      </c>
      <c r="J55" s="633">
        <f t="shared" ca="1" si="104"/>
        <v>20651.28</v>
      </c>
      <c r="K55" s="633">
        <f t="shared" ca="1" si="104"/>
        <v>20410.659999999996</v>
      </c>
      <c r="L55" s="633">
        <f t="shared" ca="1" si="104"/>
        <v>20717.54</v>
      </c>
      <c r="M55" s="633">
        <f t="shared" ca="1" si="104"/>
        <v>21269.18</v>
      </c>
      <c r="N55" s="633">
        <f t="shared" ca="1" si="104"/>
        <v>23300.18</v>
      </c>
      <c r="O55" s="633">
        <f t="shared" ca="1" si="104"/>
        <v>22765.269999999997</v>
      </c>
      <c r="P55" s="633">
        <f t="shared" ca="1" si="104"/>
        <v>24526.710000000003</v>
      </c>
      <c r="Q55" s="633">
        <f t="shared" ca="1" si="104"/>
        <v>21602.76</v>
      </c>
      <c r="R55" s="633">
        <f t="shared" ca="1" si="104"/>
        <v>25380.410000000003</v>
      </c>
      <c r="AO55" s="27">
        <f t="shared" si="15"/>
        <v>42917</v>
      </c>
      <c r="AP55" s="41" t="str">
        <f t="shared" si="91"/>
        <v>bf</v>
      </c>
      <c r="AQ55" s="41">
        <f t="shared" si="16"/>
        <v>58</v>
      </c>
      <c r="AS55" s="41">
        <f t="shared" si="17"/>
        <v>55</v>
      </c>
      <c r="AT55" s="41" t="str">
        <f t="shared" si="105"/>
        <v>bc</v>
      </c>
    </row>
    <row r="56" spans="1:46">
      <c r="A56" s="60">
        <f t="shared" si="18"/>
        <v>56</v>
      </c>
      <c r="B56" s="180" t="s">
        <v>2</v>
      </c>
      <c r="C56" s="181" t="s">
        <v>48</v>
      </c>
      <c r="D56" s="94">
        <f ca="1">+(D54*2000)/D39</f>
        <v>6.973716393722533E-2</v>
      </c>
      <c r="E56" s="95">
        <f t="shared" ref="E56:G56" ca="1" si="106">+(E54*2000)/E39</f>
        <v>6.9755128886146822E-2</v>
      </c>
      <c r="F56" s="95">
        <f t="shared" ca="1" si="106"/>
        <v>6.9742029448999918E-2</v>
      </c>
      <c r="G56" s="95">
        <f t="shared" ca="1" si="106"/>
        <v>6.9760007905234761E-2</v>
      </c>
      <c r="H56" s="95">
        <f t="shared" ref="H56:P56" ca="1" si="107">+(H54*2000)/H39</f>
        <v>6.9755372229433121E-2</v>
      </c>
      <c r="I56" s="95">
        <f t="shared" ca="1" si="107"/>
        <v>6.9789253546094651E-2</v>
      </c>
      <c r="J56" s="95">
        <f t="shared" ca="1" si="107"/>
        <v>6.9864438838309298E-2</v>
      </c>
      <c r="K56" s="95">
        <f t="shared" ca="1" si="107"/>
        <v>6.9940100222207438E-2</v>
      </c>
      <c r="L56" s="95">
        <f t="shared" ca="1" si="107"/>
        <v>6.9889531650237591E-2</v>
      </c>
      <c r="M56" s="95">
        <f t="shared" ca="1" si="107"/>
        <v>6.9893055899698159E-2</v>
      </c>
      <c r="N56" s="95">
        <f t="shared" ca="1" si="107"/>
        <v>6.9877119092974213E-2</v>
      </c>
      <c r="O56" s="95">
        <f t="shared" ca="1" si="107"/>
        <v>6.9880129595012427E-2</v>
      </c>
      <c r="P56" s="95">
        <f t="shared" ca="1" si="107"/>
        <v>6.9869321319349045E-2</v>
      </c>
      <c r="Q56" s="95">
        <f t="shared" ref="Q56:R56" ca="1" si="108">+(Q54*2000)/Q39</f>
        <v>6.984497311860921E-2</v>
      </c>
      <c r="R56" s="95">
        <f t="shared" ca="1" si="108"/>
        <v>6.983559873620189E-2</v>
      </c>
      <c r="AO56" s="27">
        <f t="shared" si="15"/>
        <v>42948</v>
      </c>
      <c r="AP56" s="41" t="str">
        <f t="shared" si="91"/>
        <v>bg</v>
      </c>
      <c r="AQ56" s="41">
        <f t="shared" si="16"/>
        <v>59</v>
      </c>
      <c r="AS56" s="41">
        <f t="shared" si="17"/>
        <v>56</v>
      </c>
      <c r="AT56" s="41" t="str">
        <f t="shared" si="105"/>
        <v>bd</v>
      </c>
    </row>
    <row r="57" spans="1:46">
      <c r="A57" s="60">
        <f t="shared" si="18"/>
        <v>57</v>
      </c>
      <c r="B57" s="44" t="s">
        <v>2</v>
      </c>
      <c r="C57" s="626" t="s">
        <v>94</v>
      </c>
      <c r="D57" s="384">
        <f ca="1">+D36+D68</f>
        <v>967059.25375000003</v>
      </c>
      <c r="E57" s="385">
        <f t="shared" ref="E57:G57" ca="1" si="109">+E36+E68</f>
        <v>1008192.8025</v>
      </c>
      <c r="F57" s="385">
        <f t="shared" ca="1" si="109"/>
        <v>1007246.55375</v>
      </c>
      <c r="G57" s="385">
        <f t="shared" ca="1" si="109"/>
        <v>1011977.9279166667</v>
      </c>
      <c r="H57" s="385">
        <f t="shared" ref="H57:P57" ca="1" si="110">+H36+H68</f>
        <v>1012514.7308333332</v>
      </c>
      <c r="I57" s="385">
        <f t="shared" ca="1" si="110"/>
        <v>984030.47041666671</v>
      </c>
      <c r="J57" s="385">
        <f t="shared" ca="1" si="110"/>
        <v>1036934.1099999999</v>
      </c>
      <c r="K57" s="385">
        <f t="shared" ca="1" si="110"/>
        <v>1065590.1875</v>
      </c>
      <c r="L57" s="385">
        <f t="shared" ca="1" si="110"/>
        <v>980274.25208333333</v>
      </c>
      <c r="M57" s="385">
        <f t="shared" ca="1" si="110"/>
        <v>1058148.4737500001</v>
      </c>
      <c r="N57" s="385">
        <f t="shared" ca="1" si="110"/>
        <v>1056766.2125000001</v>
      </c>
      <c r="O57" s="385">
        <f t="shared" ca="1" si="110"/>
        <v>1062599.4087499999</v>
      </c>
      <c r="P57" s="385">
        <f t="shared" ca="1" si="110"/>
        <v>1054415.3866666667</v>
      </c>
      <c r="Q57" s="385">
        <f t="shared" ref="Q57:R57" ca="1" si="111">+Q36+Q68</f>
        <v>1004198.2583333333</v>
      </c>
      <c r="R57" s="385">
        <f t="shared" ca="1" si="111"/>
        <v>1037410.9924999999</v>
      </c>
      <c r="AO57" s="27">
        <f t="shared" si="15"/>
        <v>42979</v>
      </c>
      <c r="AP57" s="41" t="str">
        <f t="shared" si="91"/>
        <v>bh</v>
      </c>
      <c r="AQ57" s="41">
        <f t="shared" si="16"/>
        <v>60</v>
      </c>
      <c r="AS57" s="41">
        <f t="shared" si="17"/>
        <v>57</v>
      </c>
      <c r="AT57" s="41" t="str">
        <f t="shared" si="105"/>
        <v>be</v>
      </c>
    </row>
    <row r="58" spans="1:46">
      <c r="A58" s="60">
        <f t="shared" si="18"/>
        <v>58</v>
      </c>
      <c r="B58" s="43" t="s">
        <v>2</v>
      </c>
      <c r="C58" s="627" t="s">
        <v>49</v>
      </c>
      <c r="D58" s="96">
        <f>+(DATE(YEAR(D$1)+1,1,1)-D$1)*24</f>
        <v>8760</v>
      </c>
      <c r="E58" s="17">
        <f t="shared" ref="E58:R58" si="112">+(DATE(YEAR(E$1)+1,1,1)-E$1)*24</f>
        <v>8760</v>
      </c>
      <c r="F58" s="17">
        <f t="shared" si="112"/>
        <v>8760</v>
      </c>
      <c r="G58" s="17">
        <f t="shared" si="112"/>
        <v>8784</v>
      </c>
      <c r="H58" s="17">
        <f t="shared" si="112"/>
        <v>8760</v>
      </c>
      <c r="I58" s="17">
        <f t="shared" si="112"/>
        <v>8760</v>
      </c>
      <c r="J58" s="17">
        <f t="shared" si="112"/>
        <v>8760</v>
      </c>
      <c r="K58" s="17">
        <f t="shared" si="112"/>
        <v>8784</v>
      </c>
      <c r="L58" s="17">
        <f t="shared" si="112"/>
        <v>8760</v>
      </c>
      <c r="M58" s="17">
        <f t="shared" si="112"/>
        <v>8760</v>
      </c>
      <c r="N58" s="17">
        <f t="shared" si="112"/>
        <v>8760</v>
      </c>
      <c r="O58" s="17">
        <f t="shared" si="112"/>
        <v>8784</v>
      </c>
      <c r="P58" s="17">
        <f t="shared" si="112"/>
        <v>8760</v>
      </c>
      <c r="Q58" s="17">
        <f t="shared" si="112"/>
        <v>8760</v>
      </c>
      <c r="R58" s="17">
        <f t="shared" si="112"/>
        <v>8760</v>
      </c>
      <c r="AO58" s="27">
        <f t="shared" si="15"/>
        <v>43009</v>
      </c>
      <c r="AP58" s="41" t="str">
        <f t="shared" si="91"/>
        <v>bi</v>
      </c>
      <c r="AQ58" s="41">
        <f t="shared" si="16"/>
        <v>61</v>
      </c>
      <c r="AS58" s="41">
        <f t="shared" si="17"/>
        <v>58</v>
      </c>
      <c r="AT58" s="41" t="str">
        <f t="shared" si="105"/>
        <v>bf</v>
      </c>
    </row>
    <row r="59" spans="1:46">
      <c r="A59" s="60">
        <f t="shared" si="18"/>
        <v>59</v>
      </c>
      <c r="B59" s="43" t="s">
        <v>2</v>
      </c>
      <c r="C59" s="166" t="s">
        <v>50</v>
      </c>
      <c r="D59" s="97">
        <f ca="1">+SUM(D41,D43,D50)</f>
        <v>34847151.659999996</v>
      </c>
      <c r="E59" s="85">
        <f t="shared" ref="E59:G59" ca="1" si="113">+SUM(E41,E43,E50)</f>
        <v>33197313.890000001</v>
      </c>
      <c r="F59" s="85">
        <f t="shared" ca="1" si="113"/>
        <v>37373816.5</v>
      </c>
      <c r="G59" s="85">
        <f t="shared" ca="1" si="113"/>
        <v>35658519.550000004</v>
      </c>
      <c r="H59" s="85">
        <f t="shared" ref="H59:P59" ca="1" si="114">+SUM(H41,H43,H50)</f>
        <v>39840885.969999999</v>
      </c>
      <c r="I59" s="85">
        <f t="shared" ca="1" si="114"/>
        <v>35958680.399999999</v>
      </c>
      <c r="J59" s="85">
        <f t="shared" ca="1" si="114"/>
        <v>43534459.039999999</v>
      </c>
      <c r="K59" s="85">
        <f t="shared" ca="1" si="114"/>
        <v>43761706.57</v>
      </c>
      <c r="L59" s="85">
        <f t="shared" ca="1" si="114"/>
        <v>44126107.24000001</v>
      </c>
      <c r="M59" s="85">
        <f t="shared" ca="1" si="114"/>
        <v>46728212.710000008</v>
      </c>
      <c r="N59" s="85">
        <f t="shared" ca="1" si="114"/>
        <v>51655769.68</v>
      </c>
      <c r="O59" s="85">
        <f t="shared" ca="1" si="114"/>
        <v>49914423.060000002</v>
      </c>
      <c r="P59" s="85">
        <f t="shared" ca="1" si="114"/>
        <v>56849682.129999995</v>
      </c>
      <c r="Q59" s="85">
        <f t="shared" ref="Q59:R59" ca="1" si="115">+SUM(Q41,Q43,Q50)</f>
        <v>55290711.459999993</v>
      </c>
      <c r="R59" s="85">
        <f t="shared" ca="1" si="115"/>
        <v>67820538.189999998</v>
      </c>
      <c r="AO59" s="27">
        <f t="shared" si="15"/>
        <v>43040</v>
      </c>
      <c r="AP59" s="41" t="str">
        <f t="shared" si="91"/>
        <v>bj</v>
      </c>
      <c r="AQ59" s="41">
        <f t="shared" si="16"/>
        <v>62</v>
      </c>
      <c r="AS59" s="41">
        <f t="shared" si="17"/>
        <v>59</v>
      </c>
      <c r="AT59" s="41" t="str">
        <f t="shared" si="105"/>
        <v>bg</v>
      </c>
    </row>
    <row r="60" spans="1:46">
      <c r="A60" s="60">
        <f t="shared" si="18"/>
        <v>60</v>
      </c>
      <c r="B60" s="43" t="s">
        <v>2</v>
      </c>
      <c r="C60" s="166" t="s">
        <v>51</v>
      </c>
      <c r="D60" s="98">
        <f ca="1">+D59/D37</f>
        <v>30.376676877318751</v>
      </c>
      <c r="E60" s="86">
        <f t="shared" ref="E60:G60" ca="1" si="116">+E59/E37</f>
        <v>30.509264621277708</v>
      </c>
      <c r="F60" s="86">
        <f t="shared" ca="1" si="116"/>
        <v>32.499479557071325</v>
      </c>
      <c r="G60" s="86">
        <f t="shared" ca="1" si="116"/>
        <v>32.998521899120647</v>
      </c>
      <c r="H60" s="86">
        <f t="shared" ref="H60:P60" ca="1" si="117">+H59/H37</f>
        <v>34.517344900660873</v>
      </c>
      <c r="I60" s="86">
        <f t="shared" ca="1" si="117"/>
        <v>35.506925783259589</v>
      </c>
      <c r="J60" s="86">
        <f t="shared" ca="1" si="117"/>
        <v>36.23173538311989</v>
      </c>
      <c r="K60" s="86">
        <f t="shared" ca="1" si="117"/>
        <v>38.053777011823691</v>
      </c>
      <c r="L60" s="86">
        <f t="shared" ca="1" si="117"/>
        <v>39.338466393712856</v>
      </c>
      <c r="M60" s="86">
        <f t="shared" ca="1" si="117"/>
        <v>40.843176577408435</v>
      </c>
      <c r="N60" s="86">
        <f t="shared" ca="1" si="117"/>
        <v>42.758637836298647</v>
      </c>
      <c r="O60" s="86">
        <f t="shared" ca="1" si="117"/>
        <v>43.654873047380626</v>
      </c>
      <c r="P60" s="86">
        <f t="shared" ca="1" si="117"/>
        <v>47.214716564775877</v>
      </c>
      <c r="Q60" s="86">
        <f t="shared" ref="Q60:R60" ca="1" si="118">+Q59/Q37</f>
        <v>53.539280961893567</v>
      </c>
      <c r="R60" s="86">
        <f t="shared" ca="1" si="118"/>
        <v>57.023243967918582</v>
      </c>
      <c r="AO60" s="27">
        <f t="shared" si="15"/>
        <v>43070</v>
      </c>
      <c r="AP60" s="41" t="str">
        <f t="shared" si="91"/>
        <v>bk</v>
      </c>
      <c r="AQ60" s="41">
        <f t="shared" si="16"/>
        <v>63</v>
      </c>
      <c r="AS60" s="41">
        <f t="shared" si="17"/>
        <v>60</v>
      </c>
      <c r="AT60" s="41" t="str">
        <f t="shared" si="105"/>
        <v>bh</v>
      </c>
    </row>
    <row r="61" spans="1:46">
      <c r="A61" s="60">
        <f t="shared" si="18"/>
        <v>61</v>
      </c>
      <c r="B61" s="43" t="s">
        <v>2</v>
      </c>
      <c r="C61" s="166" t="s">
        <v>52</v>
      </c>
      <c r="D61" s="99">
        <f ca="1">+D55+D52</f>
        <v>22433.389999999996</v>
      </c>
      <c r="E61" s="87">
        <f t="shared" ref="E61:G61" ca="1" si="119">+E55+E52</f>
        <v>21406.280000000002</v>
      </c>
      <c r="F61" s="87">
        <f t="shared" ca="1" si="119"/>
        <v>24556.460000000003</v>
      </c>
      <c r="G61" s="87">
        <f t="shared" ca="1" si="119"/>
        <v>23074.31</v>
      </c>
      <c r="H61" s="87">
        <f t="shared" ref="H61:P61" ca="1" si="120">+H55+H52</f>
        <v>25220.92</v>
      </c>
      <c r="I61" s="87">
        <f t="shared" ca="1" si="120"/>
        <v>22608.800000000003</v>
      </c>
      <c r="J61" s="87">
        <f t="shared" ca="1" si="120"/>
        <v>27355.37</v>
      </c>
      <c r="K61" s="87">
        <f t="shared" ca="1" si="120"/>
        <v>27007.799999999996</v>
      </c>
      <c r="L61" s="87">
        <f t="shared" ca="1" si="120"/>
        <v>27362.58</v>
      </c>
      <c r="M61" s="87">
        <f t="shared" ca="1" si="120"/>
        <v>28227.69</v>
      </c>
      <c r="N61" s="87">
        <f t="shared" ca="1" si="120"/>
        <v>30874.260000000002</v>
      </c>
      <c r="O61" s="87">
        <f t="shared" ca="1" si="120"/>
        <v>30116.439999999995</v>
      </c>
      <c r="P61" s="87">
        <f t="shared" ca="1" si="120"/>
        <v>32491.72</v>
      </c>
      <c r="Q61" s="87">
        <f t="shared" ref="Q61:R61" ca="1" si="121">+Q55+Q52</f>
        <v>28630</v>
      </c>
      <c r="R61" s="87">
        <f t="shared" ca="1" si="121"/>
        <v>33617.300000000003</v>
      </c>
      <c r="AO61" s="27">
        <f t="shared" si="15"/>
        <v>43101</v>
      </c>
      <c r="AP61" s="41" t="str">
        <f t="shared" si="91"/>
        <v>bl</v>
      </c>
      <c r="AQ61" s="41">
        <f t="shared" si="16"/>
        <v>64</v>
      </c>
      <c r="AS61" s="41">
        <f t="shared" si="17"/>
        <v>61</v>
      </c>
      <c r="AT61" s="41" t="str">
        <f t="shared" si="105"/>
        <v>bi</v>
      </c>
    </row>
    <row r="62" spans="1:46">
      <c r="A62" s="60">
        <f t="shared" si="18"/>
        <v>62</v>
      </c>
      <c r="B62" s="43" t="s">
        <v>2</v>
      </c>
      <c r="C62" s="166" t="s">
        <v>53</v>
      </c>
      <c r="D62" s="98">
        <f ca="1">+D61/D37</f>
        <v>1.9555453080978544E-2</v>
      </c>
      <c r="E62" s="86">
        <f t="shared" ref="E62:G62" ca="1" si="122">+E61/E37</f>
        <v>1.9672973037553328E-2</v>
      </c>
      <c r="F62" s="86">
        <f t="shared" ca="1" si="122"/>
        <v>2.1353777711303309E-2</v>
      </c>
      <c r="G62" s="86">
        <f t="shared" ca="1" si="122"/>
        <v>2.1353049241835349E-2</v>
      </c>
      <c r="H62" s="86">
        <f t="shared" ref="H62:P62" ca="1" si="123">+H61/H37</f>
        <v>2.185089947566685E-2</v>
      </c>
      <c r="I62" s="86">
        <f t="shared" ca="1" si="123"/>
        <v>2.2324762052407226E-2</v>
      </c>
      <c r="J62" s="86">
        <f t="shared" ca="1" si="123"/>
        <v>2.2766620948170536E-2</v>
      </c>
      <c r="K62" s="86">
        <f t="shared" ca="1" si="123"/>
        <v>2.3485116996887989E-2</v>
      </c>
      <c r="L62" s="86">
        <f t="shared" ca="1" si="123"/>
        <v>2.4393765983497604E-2</v>
      </c>
      <c r="M62" s="86">
        <f t="shared" ca="1" si="123"/>
        <v>2.4672643359963553E-2</v>
      </c>
      <c r="N62" s="86">
        <f t="shared" ca="1" si="123"/>
        <v>2.5556512079518045E-2</v>
      </c>
      <c r="O62" s="86">
        <f t="shared" ca="1" si="123"/>
        <v>2.6339668661674712E-2</v>
      </c>
      <c r="P62" s="86">
        <f t="shared" ca="1" si="123"/>
        <v>2.6984976749632704E-2</v>
      </c>
      <c r="Q62" s="86">
        <f t="shared" ref="Q62:R62" ca="1" si="124">+Q61/Q37</f>
        <v>2.7723094412484398E-2</v>
      </c>
      <c r="R62" s="86">
        <f t="shared" ca="1" si="124"/>
        <v>2.8265294711644778E-2</v>
      </c>
      <c r="AO62" s="27">
        <f t="shared" si="15"/>
        <v>43132</v>
      </c>
      <c r="AP62" s="41" t="str">
        <f t="shared" si="91"/>
        <v>bm</v>
      </c>
      <c r="AQ62" s="41">
        <f t="shared" si="16"/>
        <v>65</v>
      </c>
      <c r="AS62" s="41">
        <f t="shared" si="17"/>
        <v>62</v>
      </c>
      <c r="AT62" s="41" t="str">
        <f t="shared" si="105"/>
        <v>bj</v>
      </c>
    </row>
    <row r="63" spans="1:46">
      <c r="A63" s="60">
        <f t="shared" si="18"/>
        <v>63</v>
      </c>
      <c r="B63" s="43" t="s">
        <v>2</v>
      </c>
      <c r="C63" s="166" t="s">
        <v>228</v>
      </c>
      <c r="D63" s="85">
        <f ca="1">+D61+D59</f>
        <v>34869585.049999997</v>
      </c>
      <c r="E63" s="85">
        <f t="shared" ref="E63:G63" ca="1" si="125">+E61+E59</f>
        <v>33218720.170000002</v>
      </c>
      <c r="F63" s="85">
        <f t="shared" ca="1" si="125"/>
        <v>37398372.960000001</v>
      </c>
      <c r="G63" s="85">
        <f t="shared" ca="1" si="125"/>
        <v>35681593.860000007</v>
      </c>
      <c r="H63" s="85">
        <f t="shared" ref="H63:P63" ca="1" si="126">+H61+H59</f>
        <v>39866106.890000001</v>
      </c>
      <c r="I63" s="85">
        <f t="shared" ca="1" si="126"/>
        <v>35981289.199999996</v>
      </c>
      <c r="J63" s="85">
        <f t="shared" ca="1" si="126"/>
        <v>43561814.409999996</v>
      </c>
      <c r="K63" s="85">
        <f t="shared" ca="1" si="126"/>
        <v>43788714.369999997</v>
      </c>
      <c r="L63" s="85">
        <f t="shared" ca="1" si="126"/>
        <v>44153469.820000008</v>
      </c>
      <c r="M63" s="85">
        <f t="shared" ca="1" si="126"/>
        <v>46756440.400000006</v>
      </c>
      <c r="N63" s="85">
        <f t="shared" ca="1" si="126"/>
        <v>51686643.939999998</v>
      </c>
      <c r="O63" s="85">
        <f t="shared" ca="1" si="126"/>
        <v>49944539.5</v>
      </c>
      <c r="P63" s="85">
        <f t="shared" ca="1" si="126"/>
        <v>56882173.849999994</v>
      </c>
      <c r="Q63" s="85">
        <f t="shared" ref="Q63:R63" ca="1" si="127">+Q61+Q59</f>
        <v>55319341.459999993</v>
      </c>
      <c r="R63" s="85">
        <f t="shared" ca="1" si="127"/>
        <v>67854155.489999995</v>
      </c>
      <c r="AO63" s="27">
        <f t="shared" si="15"/>
        <v>43160</v>
      </c>
      <c r="AP63" s="41" t="str">
        <f t="shared" si="91"/>
        <v>bn</v>
      </c>
      <c r="AQ63" s="41">
        <f t="shared" si="16"/>
        <v>66</v>
      </c>
      <c r="AS63" s="41">
        <f t="shared" si="17"/>
        <v>63</v>
      </c>
      <c r="AT63" s="41" t="str">
        <f t="shared" si="105"/>
        <v>bk</v>
      </c>
    </row>
    <row r="64" spans="1:46">
      <c r="A64" s="60">
        <f t="shared" si="18"/>
        <v>64</v>
      </c>
      <c r="B64" s="183" t="s">
        <v>2</v>
      </c>
      <c r="C64" s="351" t="s">
        <v>229</v>
      </c>
      <c r="D64" s="184">
        <f ca="1">+D63/D37</f>
        <v>30.39623233039973</v>
      </c>
      <c r="E64" s="184">
        <f t="shared" ref="E64:G64" ca="1" si="128">+E63/E37</f>
        <v>30.528937594315263</v>
      </c>
      <c r="F64" s="184">
        <f t="shared" ca="1" si="128"/>
        <v>32.52083333478263</v>
      </c>
      <c r="G64" s="184">
        <f t="shared" ca="1" si="128"/>
        <v>33.019874948362485</v>
      </c>
      <c r="H64" s="184">
        <f t="shared" ref="H64:P64" ca="1" si="129">+H63/H37</f>
        <v>34.53919580013654</v>
      </c>
      <c r="I64" s="184">
        <f t="shared" ca="1" si="129"/>
        <v>35.529250545311989</v>
      </c>
      <c r="J64" s="184">
        <f t="shared" ca="1" si="129"/>
        <v>36.254502004068058</v>
      </c>
      <c r="K64" s="184">
        <f t="shared" ca="1" si="129"/>
        <v>38.077262128820578</v>
      </c>
      <c r="L64" s="184">
        <f t="shared" ca="1" si="129"/>
        <v>39.362860159696353</v>
      </c>
      <c r="M64" s="184">
        <f t="shared" ca="1" si="129"/>
        <v>40.867849220768392</v>
      </c>
      <c r="N64" s="184">
        <f t="shared" ca="1" si="129"/>
        <v>42.784194348378165</v>
      </c>
      <c r="O64" s="184">
        <f t="shared" ca="1" si="129"/>
        <v>43.681212716042303</v>
      </c>
      <c r="P64" s="184">
        <f t="shared" ca="1" si="129"/>
        <v>47.241701541525508</v>
      </c>
      <c r="Q64" s="184">
        <f t="shared" ref="Q64:R64" ca="1" si="130">+Q63/Q37</f>
        <v>53.567004056306054</v>
      </c>
      <c r="R64" s="184">
        <f t="shared" ca="1" si="130"/>
        <v>57.051509262630226</v>
      </c>
      <c r="AO64" s="27">
        <f t="shared" si="15"/>
        <v>43191</v>
      </c>
      <c r="AP64" s="41" t="str">
        <f t="shared" si="91"/>
        <v>bo</v>
      </c>
      <c r="AQ64" s="41">
        <f t="shared" si="16"/>
        <v>67</v>
      </c>
      <c r="AS64" s="41">
        <f t="shared" si="17"/>
        <v>64</v>
      </c>
      <c r="AT64" s="41" t="str">
        <f t="shared" si="105"/>
        <v>bl</v>
      </c>
    </row>
    <row r="65" spans="1:46" ht="15.75" thickBot="1">
      <c r="A65" s="60">
        <f t="shared" si="18"/>
        <v>65</v>
      </c>
      <c r="B65" s="42"/>
      <c r="C65" s="185"/>
      <c r="D65" s="71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AO65" s="27">
        <f t="shared" si="15"/>
        <v>43221</v>
      </c>
      <c r="AP65" s="41" t="str">
        <f t="shared" si="91"/>
        <v>bp</v>
      </c>
      <c r="AQ65" s="41">
        <f t="shared" si="16"/>
        <v>68</v>
      </c>
      <c r="AS65" s="41">
        <f t="shared" si="17"/>
        <v>65</v>
      </c>
      <c r="AT65" s="41" t="str">
        <f t="shared" si="105"/>
        <v>bm</v>
      </c>
    </row>
    <row r="66" spans="1:46">
      <c r="A66" s="60">
        <f t="shared" si="18"/>
        <v>66</v>
      </c>
      <c r="B66" s="188" t="s">
        <v>32</v>
      </c>
      <c r="C66" s="189" t="s">
        <v>33</v>
      </c>
      <c r="D66" s="100" t="str">
        <f>+D$2</f>
        <v>CY 2013</v>
      </c>
      <c r="E66" s="101" t="str">
        <f t="shared" ref="E66:R66" si="131">+E$2</f>
        <v>CY 2014</v>
      </c>
      <c r="F66" s="101" t="str">
        <f t="shared" si="131"/>
        <v>CY 2015</v>
      </c>
      <c r="G66" s="101" t="str">
        <f t="shared" si="131"/>
        <v>CY 2016</v>
      </c>
      <c r="H66" s="101" t="str">
        <f t="shared" si="131"/>
        <v>CY 2017</v>
      </c>
      <c r="I66" s="101" t="str">
        <f t="shared" si="131"/>
        <v>CY 2018</v>
      </c>
      <c r="J66" s="101" t="str">
        <f t="shared" si="131"/>
        <v>CY 2019</v>
      </c>
      <c r="K66" s="101" t="str">
        <f t="shared" si="131"/>
        <v>CY 2020</v>
      </c>
      <c r="L66" s="101" t="str">
        <f t="shared" si="131"/>
        <v>CY 2021</v>
      </c>
      <c r="M66" s="101" t="str">
        <f t="shared" si="131"/>
        <v>CY 2022</v>
      </c>
      <c r="N66" s="101" t="str">
        <f t="shared" si="131"/>
        <v>CY 2023</v>
      </c>
      <c r="O66" s="101" t="str">
        <f t="shared" si="131"/>
        <v>CY 2024</v>
      </c>
      <c r="P66" s="101" t="str">
        <f t="shared" si="131"/>
        <v>CY 2025</v>
      </c>
      <c r="Q66" s="101" t="str">
        <f t="shared" si="131"/>
        <v>CY 2026</v>
      </c>
      <c r="R66" s="101" t="str">
        <f t="shared" si="131"/>
        <v>CY 2027</v>
      </c>
      <c r="AO66" s="27">
        <f t="shared" si="15"/>
        <v>43252</v>
      </c>
      <c r="AP66" s="41" t="str">
        <f t="shared" si="91"/>
        <v>bq</v>
      </c>
      <c r="AQ66" s="41">
        <f t="shared" si="16"/>
        <v>69</v>
      </c>
      <c r="AS66" s="41">
        <f t="shared" si="17"/>
        <v>66</v>
      </c>
      <c r="AT66" s="41" t="str">
        <f t="shared" si="105"/>
        <v>bn</v>
      </c>
    </row>
    <row r="67" spans="1:46">
      <c r="A67" s="60">
        <f t="shared" si="18"/>
        <v>67</v>
      </c>
      <c r="B67" s="75" t="s">
        <v>3</v>
      </c>
      <c r="C67" s="163" t="s">
        <v>34</v>
      </c>
      <c r="D67" s="75">
        <f ca="1">+AVERAGE(INDIRECT("'Monthly Resource Report'!"&amp;VLOOKUP(D$1,$AO$1:$AP$197,2,FALSE)&amp;$A67&amp;":"&amp;VLOOKUP(DATE(YEAR(D$1),12,1),$AO$1:$AP$197,2,FALSE)&amp;$A67))</f>
        <v>152</v>
      </c>
      <c r="E67" s="76">
        <f t="shared" ref="E67:R67" ca="1" si="132">+AVERAGE(INDIRECT("'Monthly Resource Report'!"&amp;VLOOKUP(E$1,$AO$1:$AP$197,2,FALSE)&amp;$A67&amp;":"&amp;VLOOKUP(DATE(YEAR(E$1),12,1),$AO$1:$AP$197,2,FALSE)&amp;$A67))</f>
        <v>152</v>
      </c>
      <c r="F67" s="76">
        <f t="shared" ca="1" si="132"/>
        <v>152</v>
      </c>
      <c r="G67" s="76">
        <f t="shared" ca="1" si="132"/>
        <v>152</v>
      </c>
      <c r="H67" s="76">
        <f t="shared" ca="1" si="132"/>
        <v>152</v>
      </c>
      <c r="I67" s="76">
        <f t="shared" ca="1" si="132"/>
        <v>152</v>
      </c>
      <c r="J67" s="76">
        <f t="shared" ca="1" si="132"/>
        <v>152</v>
      </c>
      <c r="K67" s="76">
        <f t="shared" ca="1" si="132"/>
        <v>152</v>
      </c>
      <c r="L67" s="76">
        <f t="shared" ca="1" si="132"/>
        <v>152</v>
      </c>
      <c r="M67" s="76">
        <f t="shared" ca="1" si="132"/>
        <v>152</v>
      </c>
      <c r="N67" s="76">
        <f t="shared" ca="1" si="132"/>
        <v>152</v>
      </c>
      <c r="O67" s="76">
        <f t="shared" ca="1" si="132"/>
        <v>152</v>
      </c>
      <c r="P67" s="76">
        <f t="shared" ca="1" si="132"/>
        <v>152</v>
      </c>
      <c r="Q67" s="76">
        <f t="shared" ca="1" si="132"/>
        <v>152</v>
      </c>
      <c r="R67" s="76">
        <f t="shared" ca="1" si="132"/>
        <v>152</v>
      </c>
      <c r="AO67" s="27">
        <f t="shared" ref="AO67:AO130" si="133">+EDATE(AO66,1)</f>
        <v>43282</v>
      </c>
      <c r="AP67" s="41" t="str">
        <f t="shared" si="91"/>
        <v>br</v>
      </c>
      <c r="AQ67" s="41">
        <f t="shared" ref="AQ67:AQ130" si="134">+AQ66+1</f>
        <v>70</v>
      </c>
      <c r="AS67" s="41">
        <f t="shared" ref="AS67:AS130" si="135">+AS66+1</f>
        <v>67</v>
      </c>
      <c r="AT67" s="41" t="str">
        <f t="shared" si="105"/>
        <v>bo</v>
      </c>
    </row>
    <row r="68" spans="1:46">
      <c r="A68" s="60">
        <f t="shared" ref="A68:A131" si="136">+ROW(A68)</f>
        <v>68</v>
      </c>
      <c r="B68" s="96" t="s">
        <v>3</v>
      </c>
      <c r="C68" s="166" t="s">
        <v>35</v>
      </c>
      <c r="D68" s="90">
        <f ca="1">+SUM(INDIRECT("'Monthly Resource Report'!"&amp;(VLOOKUP(D$1,$AO$1:$AP$197,2,FALSE)&amp;$A68&amp;":"&amp;VLOOKUP(DATE(YEAR(D$1),12,1),$AO$1:$AP$181,2,FALSE)&amp;$A68)))</f>
        <v>448887.43125000008</v>
      </c>
      <c r="E68" s="91">
        <f t="shared" ref="E68:R69" ca="1" si="137">+SUM(INDIRECT("'Monthly Resource Report'!"&amp;(VLOOKUP(E$1,$AO$1:$AP$197,2,FALSE)&amp;$A68&amp;":"&amp;VLOOKUP(DATE(YEAR(E$1),12,1),$AO$1:$AP$181,2,FALSE)&amp;$A68)))</f>
        <v>516819.13749999995</v>
      </c>
      <c r="F68" s="91">
        <f t="shared" ca="1" si="137"/>
        <v>487844.30874999991</v>
      </c>
      <c r="G68" s="91">
        <f t="shared" ca="1" si="137"/>
        <v>524031.21333333338</v>
      </c>
      <c r="H68" s="91">
        <f t="shared" ca="1" si="137"/>
        <v>491276.50208333333</v>
      </c>
      <c r="I68" s="91">
        <f t="shared" ca="1" si="137"/>
        <v>526940.03916666668</v>
      </c>
      <c r="J68" s="91">
        <f t="shared" ca="1" si="137"/>
        <v>500192.28124999994</v>
      </c>
      <c r="K68" s="91">
        <f t="shared" ca="1" si="137"/>
        <v>549708.26541666663</v>
      </c>
      <c r="L68" s="91">
        <f t="shared" ca="1" si="137"/>
        <v>474714.51375000004</v>
      </c>
      <c r="M68" s="91">
        <f t="shared" ca="1" si="137"/>
        <v>542491.61958333338</v>
      </c>
      <c r="N68" s="91">
        <f t="shared" ca="1" si="137"/>
        <v>512179.26958333334</v>
      </c>
      <c r="O68" s="91">
        <f t="shared" ca="1" si="137"/>
        <v>547192.99958333327</v>
      </c>
      <c r="P68" s="91">
        <f t="shared" ca="1" si="137"/>
        <v>511568.64624999999</v>
      </c>
      <c r="Q68" s="91">
        <f t="shared" ca="1" si="137"/>
        <v>538452.49958333338</v>
      </c>
      <c r="R68" s="91">
        <f t="shared" ca="1" si="137"/>
        <v>505912.72125</v>
      </c>
      <c r="AO68" s="27">
        <f t="shared" si="133"/>
        <v>43313</v>
      </c>
      <c r="AP68" s="41" t="str">
        <f t="shared" si="91"/>
        <v>bs</v>
      </c>
      <c r="AQ68" s="41">
        <f t="shared" si="134"/>
        <v>71</v>
      </c>
      <c r="AS68" s="41">
        <f t="shared" si="135"/>
        <v>68</v>
      </c>
      <c r="AT68" s="41" t="str">
        <f t="shared" si="105"/>
        <v>bp</v>
      </c>
    </row>
    <row r="69" spans="1:46">
      <c r="A69" s="60">
        <f t="shared" si="136"/>
        <v>69</v>
      </c>
      <c r="B69" s="96" t="s">
        <v>3</v>
      </c>
      <c r="C69" s="166" t="s">
        <v>36</v>
      </c>
      <c r="D69" s="88">
        <f ca="1">+SUM(INDIRECT("'Monthly Resource Report'!"&amp;(VLOOKUP(D$1,$AO$1:$AP$197,2,FALSE)&amp;$A69&amp;":"&amp;VLOOKUP(DATE(YEAR(D$1),12,1),$AO$1:$AP$181,2,FALSE)&amp;$A69)))</f>
        <v>974185.81000000017</v>
      </c>
      <c r="E69" s="89">
        <f t="shared" ca="1" si="137"/>
        <v>1132194.6000000001</v>
      </c>
      <c r="F69" s="89">
        <f t="shared" ca="1" si="137"/>
        <v>1063711.8</v>
      </c>
      <c r="G69" s="89">
        <f t="shared" ca="1" si="137"/>
        <v>1137750.6000000001</v>
      </c>
      <c r="H69" s="89">
        <f t="shared" ca="1" si="137"/>
        <v>1066526.2100000002</v>
      </c>
      <c r="I69" s="89">
        <f t="shared" ca="1" si="137"/>
        <v>1144558.0100000002</v>
      </c>
      <c r="J69" s="89">
        <f t="shared" ca="1" si="137"/>
        <v>1087972.6100000001</v>
      </c>
      <c r="K69" s="89">
        <f t="shared" ca="1" si="137"/>
        <v>1196295.8</v>
      </c>
      <c r="L69" s="89">
        <f t="shared" ca="1" si="137"/>
        <v>1033109.2000000002</v>
      </c>
      <c r="M69" s="89">
        <f t="shared" ca="1" si="137"/>
        <v>1191341.0100000002</v>
      </c>
      <c r="N69" s="89">
        <f t="shared" ca="1" si="137"/>
        <v>1119463.2100000002</v>
      </c>
      <c r="O69" s="89">
        <f t="shared" ca="1" si="137"/>
        <v>1190565.8</v>
      </c>
      <c r="P69" s="89">
        <f t="shared" ca="1" si="137"/>
        <v>1112791.4100000001</v>
      </c>
      <c r="Q69" s="89">
        <f t="shared" ca="1" si="137"/>
        <v>1170809.0100000002</v>
      </c>
      <c r="R69" s="89">
        <f t="shared" ca="1" si="137"/>
        <v>1099902.2000000002</v>
      </c>
      <c r="AO69" s="27">
        <f t="shared" si="133"/>
        <v>43344</v>
      </c>
      <c r="AP69" s="41" t="str">
        <f t="shared" si="91"/>
        <v>bt</v>
      </c>
      <c r="AQ69" s="41">
        <f t="shared" si="134"/>
        <v>72</v>
      </c>
      <c r="AS69" s="41">
        <f t="shared" si="135"/>
        <v>69</v>
      </c>
      <c r="AT69" s="41" t="str">
        <f t="shared" si="105"/>
        <v>bq</v>
      </c>
    </row>
    <row r="70" spans="1:46">
      <c r="A70" s="60">
        <f t="shared" si="136"/>
        <v>70</v>
      </c>
      <c r="B70" s="171" t="s">
        <v>3</v>
      </c>
      <c r="C70" s="172" t="s">
        <v>95</v>
      </c>
      <c r="D70" s="77">
        <f ca="1">+D69/(D67*D90)</f>
        <v>0.73163438025714989</v>
      </c>
      <c r="E70" s="78">
        <f t="shared" ref="E70" ca="1" si="138">+E69/(E67*E90)</f>
        <v>0.85030236121124736</v>
      </c>
      <c r="F70" s="78">
        <f t="shared" ref="F70" ca="1" si="139">+F69/(F67*F90)</f>
        <v>0.79887031362653216</v>
      </c>
      <c r="G70" s="78">
        <f t="shared" ref="G70:P70" ca="1" si="140">+G69/(G67*G90)</f>
        <v>0.85214040480299114</v>
      </c>
      <c r="H70" s="78">
        <f t="shared" ca="1" si="140"/>
        <v>0.80098399573419865</v>
      </c>
      <c r="I70" s="78">
        <f t="shared" ca="1" si="140"/>
        <v>0.85958754656332625</v>
      </c>
      <c r="J70" s="78">
        <f t="shared" ca="1" si="140"/>
        <v>0.81709070085316038</v>
      </c>
      <c r="K70" s="78">
        <f t="shared" ca="1" si="140"/>
        <v>0.89598896917841053</v>
      </c>
      <c r="L70" s="78">
        <f t="shared" ca="1" si="140"/>
        <v>0.77588710646479231</v>
      </c>
      <c r="M70" s="78">
        <f t="shared" ca="1" si="140"/>
        <v>0.89472258020908457</v>
      </c>
      <c r="N70" s="78">
        <f t="shared" ca="1" si="140"/>
        <v>0.84074081500841158</v>
      </c>
      <c r="O70" s="78">
        <f t="shared" ca="1" si="140"/>
        <v>0.89169737441280805</v>
      </c>
      <c r="P70" s="78">
        <f t="shared" ca="1" si="140"/>
        <v>0.83573015050468646</v>
      </c>
      <c r="Q70" s="78">
        <f t="shared" ref="Q70:R70" ca="1" si="141">+Q69/(Q67*Q90)</f>
        <v>0.87930260904830593</v>
      </c>
      <c r="R70" s="78">
        <f t="shared" ca="1" si="141"/>
        <v>0.82605007810622455</v>
      </c>
      <c r="AO70" s="27">
        <f t="shared" si="133"/>
        <v>43374</v>
      </c>
      <c r="AP70" s="41" t="str">
        <f t="shared" si="91"/>
        <v>bu</v>
      </c>
      <c r="AQ70" s="41">
        <f t="shared" si="134"/>
        <v>73</v>
      </c>
      <c r="AS70" s="41">
        <f t="shared" si="135"/>
        <v>70</v>
      </c>
      <c r="AT70" s="41" t="str">
        <f t="shared" si="105"/>
        <v>br</v>
      </c>
    </row>
    <row r="71" spans="1:46">
      <c r="A71" s="60">
        <f t="shared" si="136"/>
        <v>71</v>
      </c>
      <c r="B71" s="96" t="s">
        <v>3</v>
      </c>
      <c r="C71" s="166" t="s">
        <v>268</v>
      </c>
      <c r="D71" s="88">
        <f ca="1">+SUM(INDIRECT("'Monthly Resource Report'!"&amp;(VLOOKUP(D$1,$AO$1:$AP$197,2,FALSE)&amp;$A71&amp;":"&amp;VLOOKUP(DATE(YEAR(D$1),12,1),$AO$1:$AP$181,2,FALSE)&amp;$A71)))</f>
        <v>10773298.35</v>
      </c>
      <c r="E71" s="89">
        <f t="shared" ref="E71:R71" ca="1" si="142">+SUM(INDIRECT("'Monthly Resource Report'!"&amp;(VLOOKUP(E$1,$AO$1:$AP$197,2,FALSE)&amp;$A71&amp;":"&amp;VLOOKUP(DATE(YEAR(E$1),12,1),$AO$1:$AP$181,2,FALSE)&amp;$A71)))</f>
        <v>12403659.300000003</v>
      </c>
      <c r="F71" s="89">
        <f t="shared" ca="1" si="142"/>
        <v>11708263.41</v>
      </c>
      <c r="G71" s="89">
        <f t="shared" ca="1" si="142"/>
        <v>12576749.120000001</v>
      </c>
      <c r="H71" s="89">
        <f t="shared" ca="1" si="142"/>
        <v>11790636.050000001</v>
      </c>
      <c r="I71" s="89">
        <f t="shared" ca="1" si="142"/>
        <v>12646560.940000001</v>
      </c>
      <c r="J71" s="89">
        <f t="shared" ca="1" si="142"/>
        <v>12004614.75</v>
      </c>
      <c r="K71" s="89">
        <f t="shared" ca="1" si="142"/>
        <v>13192998.370000001</v>
      </c>
      <c r="L71" s="89">
        <f t="shared" ca="1" si="142"/>
        <v>11393148.33</v>
      </c>
      <c r="M71" s="89">
        <f t="shared" ca="1" si="142"/>
        <v>13019798.870000001</v>
      </c>
      <c r="N71" s="89">
        <f t="shared" ca="1" si="142"/>
        <v>12292302.469999999</v>
      </c>
      <c r="O71" s="89">
        <f t="shared" ca="1" si="142"/>
        <v>13132631.990000002</v>
      </c>
      <c r="P71" s="89">
        <f t="shared" ca="1" si="142"/>
        <v>12277647.510000002</v>
      </c>
      <c r="Q71" s="89">
        <f t="shared" ca="1" si="142"/>
        <v>12922859.990000002</v>
      </c>
      <c r="R71" s="89">
        <f t="shared" ca="1" si="142"/>
        <v>12141905.309999999</v>
      </c>
      <c r="AO71" s="27">
        <f t="shared" si="133"/>
        <v>43405</v>
      </c>
      <c r="AP71" s="41" t="str">
        <f t="shared" si="91"/>
        <v>bv</v>
      </c>
      <c r="AQ71" s="41">
        <f t="shared" si="134"/>
        <v>74</v>
      </c>
      <c r="AS71" s="41">
        <f t="shared" si="135"/>
        <v>71</v>
      </c>
      <c r="AT71" s="41" t="str">
        <f t="shared" si="105"/>
        <v>bs</v>
      </c>
    </row>
    <row r="72" spans="1:46">
      <c r="A72" s="60">
        <f t="shared" si="136"/>
        <v>72</v>
      </c>
      <c r="B72" s="171" t="s">
        <v>3</v>
      </c>
      <c r="C72" s="172" t="s">
        <v>269</v>
      </c>
      <c r="D72" s="92">
        <f ca="1">+D71/D69</f>
        <v>11.058771580752135</v>
      </c>
      <c r="E72" s="93">
        <f t="shared" ref="E72" ca="1" si="143">+E71/E69</f>
        <v>10.955412876902965</v>
      </c>
      <c r="F72" s="93">
        <f t="shared" ref="F72" ca="1" si="144">+F71/F69</f>
        <v>11.006988368465969</v>
      </c>
      <c r="G72" s="93">
        <f t="shared" ref="G72:P72" ca="1" si="145">+G71/G69</f>
        <v>11.054047451172515</v>
      </c>
      <c r="H72" s="93">
        <f t="shared" ca="1" si="145"/>
        <v>11.05517702185678</v>
      </c>
      <c r="I72" s="93">
        <f t="shared" ca="1" si="145"/>
        <v>11.049296610138615</v>
      </c>
      <c r="J72" s="93">
        <f t="shared" ca="1" si="145"/>
        <v>11.033931038024935</v>
      </c>
      <c r="K72" s="93">
        <f t="shared" ca="1" si="145"/>
        <v>11.02820754699632</v>
      </c>
      <c r="L72" s="93">
        <f t="shared" ca="1" si="145"/>
        <v>11.028019429117462</v>
      </c>
      <c r="M72" s="93">
        <f t="shared" ca="1" si="145"/>
        <v>10.928691920040592</v>
      </c>
      <c r="N72" s="93">
        <f t="shared" ca="1" si="145"/>
        <v>10.980532776954766</v>
      </c>
      <c r="O72" s="93">
        <f t="shared" ca="1" si="145"/>
        <v>11.030580577738753</v>
      </c>
      <c r="P72" s="93">
        <f t="shared" ca="1" si="145"/>
        <v>11.033197596304234</v>
      </c>
      <c r="Q72" s="93">
        <f t="shared" ref="Q72:R72" ca="1" si="146">+Q71/Q69</f>
        <v>11.037547439099397</v>
      </c>
      <c r="R72" s="93">
        <f t="shared" ca="1" si="146"/>
        <v>11.03907721068291</v>
      </c>
      <c r="AO72" s="27">
        <f t="shared" si="133"/>
        <v>43435</v>
      </c>
      <c r="AP72" s="41" t="str">
        <f t="shared" si="91"/>
        <v>bw</v>
      </c>
      <c r="AQ72" s="41">
        <f t="shared" si="134"/>
        <v>75</v>
      </c>
      <c r="AS72" s="41">
        <f t="shared" si="135"/>
        <v>72</v>
      </c>
      <c r="AT72" s="41" t="str">
        <f t="shared" si="105"/>
        <v>bt</v>
      </c>
    </row>
    <row r="73" spans="1:46">
      <c r="A73" s="60">
        <f t="shared" si="136"/>
        <v>73</v>
      </c>
      <c r="B73" s="96" t="s">
        <v>3</v>
      </c>
      <c r="C73" s="166" t="s">
        <v>37</v>
      </c>
      <c r="D73" s="632">
        <f ca="1">+SUM(INDIRECT("'Monthly Resource Report'!"&amp;(VLOOKUP(D$1,$AO$1:$AP$197,2,FALSE)&amp;$A73&amp;":"&amp;VLOOKUP(DATE(YEAR(D$1),12,1),$AO$1:$AP$181,2,FALSE)&amp;$A73)))</f>
        <v>26265284.629999999</v>
      </c>
      <c r="E73" s="633">
        <f t="shared" ref="E73:R73" ca="1" si="147">+SUM(INDIRECT("'Monthly Resource Report'!"&amp;(VLOOKUP(E$1,$AO$1:$AP$197,2,FALSE)&amp;$A73&amp;":"&amp;VLOOKUP(DATE(YEAR(E$1),12,1),$AO$1:$AP$181,2,FALSE)&amp;$A73)))</f>
        <v>29929997.75</v>
      </c>
      <c r="F73" s="633">
        <f t="shared" ca="1" si="147"/>
        <v>30090260.630000003</v>
      </c>
      <c r="G73" s="633">
        <f t="shared" ca="1" si="147"/>
        <v>32548656</v>
      </c>
      <c r="H73" s="633">
        <f t="shared" ca="1" si="147"/>
        <v>32035177.5</v>
      </c>
      <c r="I73" s="633">
        <f t="shared" ca="1" si="147"/>
        <v>35385102</v>
      </c>
      <c r="J73" s="633">
        <f t="shared" ca="1" si="147"/>
        <v>34597306.75</v>
      </c>
      <c r="K73" s="633">
        <f t="shared" ca="1" si="147"/>
        <v>39922038.25</v>
      </c>
      <c r="L73" s="633">
        <f t="shared" ca="1" si="147"/>
        <v>35512484</v>
      </c>
      <c r="M73" s="633">
        <f t="shared" ca="1" si="147"/>
        <v>42210219</v>
      </c>
      <c r="N73" s="633">
        <f t="shared" ca="1" si="147"/>
        <v>41842964.25</v>
      </c>
      <c r="O73" s="633">
        <f t="shared" ca="1" si="147"/>
        <v>45596536</v>
      </c>
      <c r="P73" s="633">
        <f t="shared" ca="1" si="147"/>
        <v>46470845.879999995</v>
      </c>
      <c r="Q73" s="633">
        <f t="shared" ca="1" si="147"/>
        <v>56240352</v>
      </c>
      <c r="R73" s="633">
        <f t="shared" ca="1" si="147"/>
        <v>57066955.879999995</v>
      </c>
      <c r="AO73" s="27">
        <f t="shared" si="133"/>
        <v>43466</v>
      </c>
      <c r="AP73" s="41" t="str">
        <f t="shared" si="91"/>
        <v>bx</v>
      </c>
      <c r="AQ73" s="41">
        <f t="shared" si="134"/>
        <v>76</v>
      </c>
      <c r="AS73" s="41">
        <f t="shared" si="135"/>
        <v>73</v>
      </c>
      <c r="AT73" s="41" t="str">
        <f t="shared" si="105"/>
        <v>bu</v>
      </c>
    </row>
    <row r="74" spans="1:46">
      <c r="A74" s="60">
        <f t="shared" si="136"/>
        <v>74</v>
      </c>
      <c r="B74" s="171" t="s">
        <v>3</v>
      </c>
      <c r="C74" s="172" t="s">
        <v>270</v>
      </c>
      <c r="D74" s="79">
        <f ca="1">+D73/D71</f>
        <v>2.4379984454807193</v>
      </c>
      <c r="E74" s="80">
        <f t="shared" ref="E74" ca="1" si="148">+E73/E71</f>
        <v>2.4129974087566235</v>
      </c>
      <c r="F74" s="80">
        <f t="shared" ref="F74" ca="1" si="149">+F73/F71</f>
        <v>2.5700020213330683</v>
      </c>
      <c r="G74" s="80">
        <f t="shared" ref="G74:P74" ca="1" si="150">+G73/G71</f>
        <v>2.588002327902045</v>
      </c>
      <c r="H74" s="80">
        <f t="shared" ca="1" si="150"/>
        <v>2.7170016413151856</v>
      </c>
      <c r="I74" s="80">
        <f t="shared" ca="1" si="150"/>
        <v>2.7980019364853508</v>
      </c>
      <c r="J74" s="80">
        <f t="shared" ca="1" si="150"/>
        <v>2.882000586482794</v>
      </c>
      <c r="K74" s="80">
        <f t="shared" ca="1" si="150"/>
        <v>3.0260019087685217</v>
      </c>
      <c r="L74" s="80">
        <f t="shared" ca="1" si="150"/>
        <v>3.1170035684069779</v>
      </c>
      <c r="M74" s="80">
        <f t="shared" ca="1" si="150"/>
        <v>3.2420023858632767</v>
      </c>
      <c r="N74" s="80">
        <f t="shared" ca="1" si="150"/>
        <v>3.4039972862789476</v>
      </c>
      <c r="O74" s="80">
        <f t="shared" ca="1" si="150"/>
        <v>3.4720028730508874</v>
      </c>
      <c r="P74" s="80">
        <f t="shared" ca="1" si="150"/>
        <v>3.7849959320097786</v>
      </c>
      <c r="Q74" s="80">
        <f t="shared" ref="Q74:R74" ca="1" si="151">+Q73/Q71</f>
        <v>4.3520050548810438</v>
      </c>
      <c r="R74" s="80">
        <f t="shared" ca="1" si="151"/>
        <v>4.7000000760177238</v>
      </c>
      <c r="AO74" s="27">
        <f t="shared" si="133"/>
        <v>43497</v>
      </c>
      <c r="AP74" s="41" t="str">
        <f t="shared" si="91"/>
        <v>by</v>
      </c>
      <c r="AQ74" s="41">
        <f t="shared" si="134"/>
        <v>77</v>
      </c>
      <c r="AS74" s="41">
        <f t="shared" si="135"/>
        <v>74</v>
      </c>
      <c r="AT74" s="41" t="str">
        <f t="shared" si="105"/>
        <v>bv</v>
      </c>
    </row>
    <row r="75" spans="1:46">
      <c r="A75" s="60">
        <f t="shared" si="136"/>
        <v>75</v>
      </c>
      <c r="B75" s="96" t="s">
        <v>3</v>
      </c>
      <c r="C75" s="166" t="s">
        <v>38</v>
      </c>
      <c r="D75" s="632">
        <f ca="1">+SUM(INDIRECT("'Monthly Resource Report'!"&amp;(VLOOKUP(D$1,$AO$1:$AP$197,2,FALSE)&amp;$A75&amp;":"&amp;VLOOKUP(DATE(YEAR(D$1),12,1),$AO$1:$AP$181,2,FALSE)&amp;$A75)))</f>
        <v>3845114.67</v>
      </c>
      <c r="E75" s="633">
        <f t="shared" ref="E75:R75" ca="1" si="152">+SUM(INDIRECT("'Monthly Resource Report'!"&amp;(VLOOKUP(E$1,$AO$1:$AP$197,2,FALSE)&amp;$A75&amp;":"&amp;VLOOKUP(DATE(YEAR(E$1),12,1),$AO$1:$AP$181,2,FALSE)&amp;$A75)))</f>
        <v>4932979.03</v>
      </c>
      <c r="F75" s="633">
        <f t="shared" ca="1" si="152"/>
        <v>4936683.2300000004</v>
      </c>
      <c r="G75" s="633">
        <f t="shared" ca="1" si="152"/>
        <v>5634134.6899999995</v>
      </c>
      <c r="H75" s="633">
        <f t="shared" ca="1" si="152"/>
        <v>5407291.8299999991</v>
      </c>
      <c r="I75" s="633">
        <f t="shared" ca="1" si="152"/>
        <v>5949408.5600000005</v>
      </c>
      <c r="J75" s="633">
        <f t="shared" ca="1" si="152"/>
        <v>5803243.4199999999</v>
      </c>
      <c r="K75" s="633">
        <f t="shared" ca="1" si="152"/>
        <v>6549724.3299999982</v>
      </c>
      <c r="L75" s="633">
        <f t="shared" ca="1" si="152"/>
        <v>5808143.7799999993</v>
      </c>
      <c r="M75" s="633">
        <f t="shared" ca="1" si="152"/>
        <v>6878802.79</v>
      </c>
      <c r="N75" s="633">
        <f t="shared" ca="1" si="152"/>
        <v>6639545.7199999988</v>
      </c>
      <c r="O75" s="633">
        <f t="shared" ca="1" si="152"/>
        <v>7254115.1900000013</v>
      </c>
      <c r="P75" s="633">
        <f t="shared" ca="1" si="152"/>
        <v>6966079.4799999986</v>
      </c>
      <c r="Q75" s="633">
        <f t="shared" ca="1" si="152"/>
        <v>7532985.1199999992</v>
      </c>
      <c r="R75" s="633">
        <f t="shared" ca="1" si="152"/>
        <v>7275848.0800000001</v>
      </c>
      <c r="AO75" s="27">
        <f t="shared" si="133"/>
        <v>43525</v>
      </c>
      <c r="AP75" s="41" t="str">
        <f t="shared" ref="AP75:AP106" si="153">+VLOOKUP(AQ75,$AS$1:$AT$197,2,FALSE)</f>
        <v>bz</v>
      </c>
      <c r="AQ75" s="41">
        <f t="shared" si="134"/>
        <v>78</v>
      </c>
      <c r="AS75" s="41">
        <f t="shared" si="135"/>
        <v>75</v>
      </c>
      <c r="AT75" s="41" t="str">
        <f t="shared" si="105"/>
        <v>bw</v>
      </c>
    </row>
    <row r="76" spans="1:46">
      <c r="A76" s="60">
        <f t="shared" si="136"/>
        <v>76</v>
      </c>
      <c r="B76" s="171" t="s">
        <v>3</v>
      </c>
      <c r="C76" s="172" t="s">
        <v>39</v>
      </c>
      <c r="D76" s="81">
        <f ca="1">+D75/D69</f>
        <v>3.9470033647893099</v>
      </c>
      <c r="E76" s="82">
        <f t="shared" ref="E76" ca="1" si="154">+E75/E69</f>
        <v>4.357006322058063</v>
      </c>
      <c r="F76" s="82">
        <f t="shared" ref="F76" ca="1" si="155">+F75/F69</f>
        <v>4.6409969598908276</v>
      </c>
      <c r="G76" s="82">
        <f t="shared" ref="G76:P76" ca="1" si="156">+G75/G69</f>
        <v>4.9519944792821899</v>
      </c>
      <c r="H76" s="82">
        <f t="shared" ca="1" si="156"/>
        <v>5.070003699205853</v>
      </c>
      <c r="I76" s="82">
        <f t="shared" ca="1" si="156"/>
        <v>5.1979965261874312</v>
      </c>
      <c r="J76" s="82">
        <f t="shared" ca="1" si="156"/>
        <v>5.3339977189315446</v>
      </c>
      <c r="K76" s="82">
        <f t="shared" ca="1" si="156"/>
        <v>5.4750040332834056</v>
      </c>
      <c r="L76" s="82">
        <f t="shared" ca="1" si="156"/>
        <v>5.6220037339711988</v>
      </c>
      <c r="M76" s="82">
        <f t="shared" ca="1" si="156"/>
        <v>5.7739998306614142</v>
      </c>
      <c r="N76" s="82">
        <f t="shared" ca="1" si="156"/>
        <v>5.9310084160782717</v>
      </c>
      <c r="O76" s="82">
        <f t="shared" ca="1" si="156"/>
        <v>6.0929981274449521</v>
      </c>
      <c r="P76" s="82">
        <f t="shared" ca="1" si="156"/>
        <v>6.2600047209206959</v>
      </c>
      <c r="Q76" s="82">
        <f t="shared" ref="Q76:R76" ca="1" si="157">+Q75/Q69</f>
        <v>6.4339999570040867</v>
      </c>
      <c r="R76" s="82">
        <f t="shared" ca="1" si="157"/>
        <v>6.6149954786889227</v>
      </c>
      <c r="AO76" s="27">
        <f t="shared" si="133"/>
        <v>43556</v>
      </c>
      <c r="AP76" s="41" t="str">
        <f t="shared" si="153"/>
        <v>ca</v>
      </c>
      <c r="AQ76" s="41">
        <f t="shared" si="134"/>
        <v>79</v>
      </c>
      <c r="AS76" s="41">
        <f t="shared" si="135"/>
        <v>76</v>
      </c>
      <c r="AT76" s="41" t="str">
        <f t="shared" si="105"/>
        <v>bx</v>
      </c>
    </row>
    <row r="77" spans="1:46">
      <c r="A77" s="60">
        <f t="shared" si="136"/>
        <v>77</v>
      </c>
      <c r="B77" s="96" t="s">
        <v>3</v>
      </c>
      <c r="C77" s="166" t="s">
        <v>40</v>
      </c>
      <c r="D77" s="88">
        <f ca="1">+SUM(INDIRECT("'Monthly Resource Report'!"&amp;(VLOOKUP(D$1,$AO$1:$AP$197,2,FALSE)&amp;$A77&amp;":"&amp;VLOOKUP(DATE(YEAR(D$1),12,1),$AO$1:$AP$181,2,FALSE)&amp;$A77)))</f>
        <v>36.68</v>
      </c>
      <c r="E77" s="89">
        <f t="shared" ref="E77:R79" ca="1" si="158">+SUM(INDIRECT("'Monthly Resource Report'!"&amp;(VLOOKUP(E$1,$AO$1:$AP$197,2,FALSE)&amp;$A77&amp;":"&amp;VLOOKUP(DATE(YEAR(E$1),12,1),$AO$1:$AP$181,2,FALSE)&amp;$A77)))</f>
        <v>44.460000000000008</v>
      </c>
      <c r="F77" s="89">
        <f t="shared" ca="1" si="158"/>
        <v>41.9</v>
      </c>
      <c r="G77" s="89">
        <f t="shared" ca="1" si="158"/>
        <v>38.25</v>
      </c>
      <c r="H77" s="89">
        <f t="shared" ca="1" si="158"/>
        <v>39.25</v>
      </c>
      <c r="I77" s="89">
        <f t="shared" ca="1" si="158"/>
        <v>43.58</v>
      </c>
      <c r="J77" s="89">
        <f t="shared" ca="1" si="158"/>
        <v>34.799999999999997</v>
      </c>
      <c r="K77" s="89">
        <f t="shared" ca="1" si="158"/>
        <v>38.250000000000007</v>
      </c>
      <c r="L77" s="89">
        <f t="shared" ca="1" si="158"/>
        <v>38.230000000000004</v>
      </c>
      <c r="M77" s="89">
        <f t="shared" ca="1" si="158"/>
        <v>41.810000000000009</v>
      </c>
      <c r="N77" s="89">
        <f t="shared" ca="1" si="158"/>
        <v>39.25</v>
      </c>
      <c r="O77" s="89">
        <f t="shared" ca="1" si="158"/>
        <v>45.339999999999996</v>
      </c>
      <c r="P77" s="89">
        <f t="shared" ca="1" si="158"/>
        <v>37.479999999999997</v>
      </c>
      <c r="Q77" s="89">
        <f t="shared" ca="1" si="158"/>
        <v>40.909999999999997</v>
      </c>
      <c r="R77" s="89">
        <f t="shared" ca="1" si="158"/>
        <v>38.370000000000005</v>
      </c>
      <c r="AO77" s="27">
        <f t="shared" si="133"/>
        <v>43586</v>
      </c>
      <c r="AP77" s="41" t="str">
        <f t="shared" si="153"/>
        <v>cb</v>
      </c>
      <c r="AQ77" s="41">
        <f t="shared" si="134"/>
        <v>80</v>
      </c>
      <c r="AS77" s="41">
        <f t="shared" si="135"/>
        <v>77</v>
      </c>
      <c r="AT77" s="41" t="str">
        <f t="shared" si="105"/>
        <v>by</v>
      </c>
    </row>
    <row r="78" spans="1:46">
      <c r="A78" s="60">
        <f t="shared" si="136"/>
        <v>78</v>
      </c>
      <c r="B78" s="96" t="s">
        <v>3</v>
      </c>
      <c r="C78" s="166" t="s">
        <v>41</v>
      </c>
      <c r="D78" s="88">
        <f ca="1">+SUM(INDIRECT("'Monthly Resource Report'!"&amp;(VLOOKUP(D$1,$AO$1:$AP$197,2,FALSE)&amp;$A78&amp;":"&amp;VLOOKUP(DATE(YEAR(D$1),12,1),$AO$1:$AP$181,2,FALSE)&amp;$A78)))</f>
        <v>6984</v>
      </c>
      <c r="E78" s="89">
        <f t="shared" ca="1" si="158"/>
        <v>8066</v>
      </c>
      <c r="F78" s="89">
        <f t="shared" ca="1" si="158"/>
        <v>7602</v>
      </c>
      <c r="G78" s="89">
        <f t="shared" ca="1" si="158"/>
        <v>8088</v>
      </c>
      <c r="H78" s="89">
        <f t="shared" ca="1" si="158"/>
        <v>7602</v>
      </c>
      <c r="I78" s="89">
        <f t="shared" ca="1" si="158"/>
        <v>8066</v>
      </c>
      <c r="J78" s="89">
        <f t="shared" ca="1" si="158"/>
        <v>7448</v>
      </c>
      <c r="K78" s="89">
        <f t="shared" ca="1" si="158"/>
        <v>8088</v>
      </c>
      <c r="L78" s="89">
        <f t="shared" ca="1" si="158"/>
        <v>6983</v>
      </c>
      <c r="M78" s="89">
        <f t="shared" ca="1" si="158"/>
        <v>8066</v>
      </c>
      <c r="N78" s="89">
        <f t="shared" ca="1" si="158"/>
        <v>7603</v>
      </c>
      <c r="O78" s="89">
        <f t="shared" ca="1" si="158"/>
        <v>8088</v>
      </c>
      <c r="P78" s="89">
        <f t="shared" ca="1" si="158"/>
        <v>7602</v>
      </c>
      <c r="Q78" s="89">
        <f t="shared" ca="1" si="158"/>
        <v>8066</v>
      </c>
      <c r="R78" s="89">
        <f t="shared" ca="1" si="158"/>
        <v>7602</v>
      </c>
      <c r="AO78" s="27">
        <f t="shared" si="133"/>
        <v>43617</v>
      </c>
      <c r="AP78" s="41" t="str">
        <f t="shared" si="153"/>
        <v>cc</v>
      </c>
      <c r="AQ78" s="41">
        <f t="shared" si="134"/>
        <v>81</v>
      </c>
      <c r="AS78" s="41">
        <f t="shared" si="135"/>
        <v>78</v>
      </c>
      <c r="AT78" s="41" t="str">
        <f t="shared" si="105"/>
        <v>bz</v>
      </c>
    </row>
    <row r="79" spans="1:46">
      <c r="A79" s="60">
        <f t="shared" si="136"/>
        <v>79</v>
      </c>
      <c r="B79" s="96" t="s">
        <v>3</v>
      </c>
      <c r="C79" s="166" t="s">
        <v>271</v>
      </c>
      <c r="D79" s="88">
        <f ca="1">+SUM(INDIRECT("'Monthly Resource Report'!"&amp;(VLOOKUP(D$1,$AO$1:$AP$197,2,FALSE)&amp;$A79&amp;":"&amp;VLOOKUP(DATE(YEAR(D$1),12,1),$AO$1:$AP$181,2,FALSE)&amp;$A79)))</f>
        <v>39050</v>
      </c>
      <c r="E79" s="89">
        <f t="shared" ca="1" si="158"/>
        <v>47333.34</v>
      </c>
      <c r="F79" s="89">
        <f t="shared" ca="1" si="158"/>
        <v>44611.66</v>
      </c>
      <c r="G79" s="89">
        <f t="shared" ca="1" si="158"/>
        <v>40706.67</v>
      </c>
      <c r="H79" s="89">
        <f t="shared" ca="1" si="158"/>
        <v>41771.67</v>
      </c>
      <c r="I79" s="89">
        <f t="shared" ca="1" si="158"/>
        <v>46386.68</v>
      </c>
      <c r="J79" s="89">
        <f t="shared" ca="1" si="158"/>
        <v>37038.33</v>
      </c>
      <c r="K79" s="89">
        <f t="shared" ca="1" si="158"/>
        <v>40706.67</v>
      </c>
      <c r="L79" s="89">
        <f t="shared" ca="1" si="158"/>
        <v>40706.67</v>
      </c>
      <c r="M79" s="89">
        <f t="shared" ca="1" si="158"/>
        <v>44493.349999999991</v>
      </c>
      <c r="N79" s="89">
        <f t="shared" ca="1" si="158"/>
        <v>41771.68</v>
      </c>
      <c r="O79" s="89">
        <f t="shared" ca="1" si="158"/>
        <v>48280</v>
      </c>
      <c r="P79" s="89">
        <f t="shared" ca="1" si="158"/>
        <v>39878.339999999997</v>
      </c>
      <c r="Q79" s="89">
        <f t="shared" ca="1" si="158"/>
        <v>43546.67</v>
      </c>
      <c r="R79" s="89">
        <f t="shared" ca="1" si="158"/>
        <v>40825.019999999997</v>
      </c>
      <c r="AO79" s="27">
        <f t="shared" si="133"/>
        <v>43647</v>
      </c>
      <c r="AP79" s="41" t="str">
        <f t="shared" si="153"/>
        <v>cd</v>
      </c>
      <c r="AQ79" s="41">
        <f t="shared" si="134"/>
        <v>82</v>
      </c>
      <c r="AS79" s="41">
        <f t="shared" si="135"/>
        <v>79</v>
      </c>
      <c r="AT79" s="41" t="str">
        <f>+"c"&amp;AT1</f>
        <v>ca</v>
      </c>
    </row>
    <row r="80" spans="1:46">
      <c r="A80" s="60">
        <f t="shared" si="136"/>
        <v>80</v>
      </c>
      <c r="B80" s="171" t="s">
        <v>3</v>
      </c>
      <c r="C80" s="177" t="s">
        <v>96</v>
      </c>
      <c r="D80" s="83">
        <f ca="1">+D69/(D78*D67)</f>
        <v>0.91768573468680303</v>
      </c>
      <c r="E80" s="84">
        <f t="shared" ref="E80:G80" ca="1" si="159">+E69/(E78*E67)</f>
        <v>0.92346251973847349</v>
      </c>
      <c r="F80" s="84">
        <f t="shared" ca="1" si="159"/>
        <v>0.92056089810160768</v>
      </c>
      <c r="G80" s="84">
        <f t="shared" ca="1" si="159"/>
        <v>0.9254699945338124</v>
      </c>
      <c r="H80" s="84">
        <f t="shared" ref="H80:P80" ca="1" si="160">+H69/(H78*H67)</f>
        <v>0.92299655388471191</v>
      </c>
      <c r="I80" s="84">
        <f t="shared" ca="1" si="160"/>
        <v>0.93354660400381084</v>
      </c>
      <c r="J80" s="84">
        <f t="shared" ca="1" si="160"/>
        <v>0.96102504557917356</v>
      </c>
      <c r="K80" s="84">
        <f t="shared" ca="1" si="160"/>
        <v>0.9730918775053361</v>
      </c>
      <c r="L80" s="84">
        <f t="shared" ca="1" si="160"/>
        <v>0.97333109732659029</v>
      </c>
      <c r="M80" s="84">
        <f t="shared" ca="1" si="160"/>
        <v>0.97170466186853222</v>
      </c>
      <c r="N80" s="84">
        <f t="shared" ca="1" si="160"/>
        <v>0.96868203859972191</v>
      </c>
      <c r="O80" s="84">
        <f t="shared" ca="1" si="160"/>
        <v>0.96843097636524544</v>
      </c>
      <c r="P80" s="84">
        <f t="shared" ca="1" si="160"/>
        <v>0.96303553254683683</v>
      </c>
      <c r="Q80" s="84">
        <f t="shared" ref="Q80:R80" ca="1" si="161">+Q69/(Q78*Q67)</f>
        <v>0.95495795378913462</v>
      </c>
      <c r="R80" s="84">
        <f t="shared" ca="1" si="161"/>
        <v>0.95188091084063764</v>
      </c>
      <c r="AO80" s="27">
        <f t="shared" si="133"/>
        <v>43678</v>
      </c>
      <c r="AP80" s="41" t="str">
        <f t="shared" si="153"/>
        <v>ce</v>
      </c>
      <c r="AQ80" s="41">
        <f t="shared" si="134"/>
        <v>83</v>
      </c>
      <c r="AS80" s="41">
        <f t="shared" si="135"/>
        <v>80</v>
      </c>
      <c r="AT80" s="41" t="str">
        <f t="shared" ref="AT80:AT84" si="162">+"c"&amp;AT2</f>
        <v>cb</v>
      </c>
    </row>
    <row r="81" spans="1:46">
      <c r="A81" s="60">
        <f t="shared" si="136"/>
        <v>81</v>
      </c>
      <c r="B81" s="96" t="s">
        <v>3</v>
      </c>
      <c r="C81" s="166" t="s">
        <v>42</v>
      </c>
      <c r="D81" s="632">
        <f ca="1">+SUM(INDIRECT("'Monthly Resource Report'!"&amp;(VLOOKUP(D$1,$AO$1:$AP$197,2,FALSE)&amp;$A81&amp;":"&amp;VLOOKUP(DATE(YEAR(D$1),12,1),$AO$1:$AP$181,2,FALSE)&amp;$A81)))</f>
        <v>892946.91</v>
      </c>
      <c r="E81" s="633">
        <f t="shared" ref="E81:R84" ca="1" si="163">+SUM(INDIRECT("'Monthly Resource Report'!"&amp;(VLOOKUP(E$1,$AO$1:$AP$197,2,FALSE)&amp;$A81&amp;":"&amp;VLOOKUP(DATE(YEAR(E$1),12,1),$AO$1:$AP$181,2,FALSE)&amp;$A81)))</f>
        <v>1046407.52</v>
      </c>
      <c r="F81" s="633">
        <f t="shared" ca="1" si="163"/>
        <v>967354.9</v>
      </c>
      <c r="G81" s="633">
        <f t="shared" ca="1" si="163"/>
        <v>902069.2</v>
      </c>
      <c r="H81" s="633">
        <f t="shared" ca="1" si="163"/>
        <v>949013.24000000011</v>
      </c>
      <c r="I81" s="633">
        <f t="shared" ca="1" si="163"/>
        <v>1083308.58</v>
      </c>
      <c r="J81" s="633">
        <f t="shared" ca="1" si="163"/>
        <v>889411.05999999994</v>
      </c>
      <c r="K81" s="633">
        <f t="shared" ca="1" si="163"/>
        <v>1004924.5299999999</v>
      </c>
      <c r="L81" s="633">
        <f t="shared" ca="1" si="163"/>
        <v>1033286.63</v>
      </c>
      <c r="M81" s="633">
        <f t="shared" ca="1" si="163"/>
        <v>1160783.8</v>
      </c>
      <c r="N81" s="633">
        <f t="shared" ca="1" si="163"/>
        <v>1122495.8500000001</v>
      </c>
      <c r="O81" s="633">
        <f t="shared" ca="1" si="163"/>
        <v>1335065.05</v>
      </c>
      <c r="P81" s="633">
        <f t="shared" ca="1" si="163"/>
        <v>1134674.73</v>
      </c>
      <c r="Q81" s="633">
        <f t="shared" ca="1" si="163"/>
        <v>1272622.95</v>
      </c>
      <c r="R81" s="633">
        <f t="shared" ca="1" si="163"/>
        <v>1224746.4100000001</v>
      </c>
      <c r="AO81" s="27">
        <f t="shared" si="133"/>
        <v>43709</v>
      </c>
      <c r="AP81" s="41" t="str">
        <f t="shared" si="153"/>
        <v>cf</v>
      </c>
      <c r="AQ81" s="41">
        <f t="shared" si="134"/>
        <v>84</v>
      </c>
      <c r="AS81" s="41">
        <f t="shared" si="135"/>
        <v>81</v>
      </c>
      <c r="AT81" s="41" t="str">
        <f t="shared" si="162"/>
        <v>cc</v>
      </c>
    </row>
    <row r="82" spans="1:46">
      <c r="A82" s="60">
        <f t="shared" si="136"/>
        <v>82</v>
      </c>
      <c r="B82" s="96" t="s">
        <v>3</v>
      </c>
      <c r="C82" s="634" t="s">
        <v>297</v>
      </c>
      <c r="D82" s="632">
        <f ca="1">+SUM(INDIRECT("'Monthly Resource Report'!"&amp;(VLOOKUP(D$1,$AO$1:$AP$197,2,FALSE)&amp;$A82&amp;":"&amp;VLOOKUP(DATE(YEAR(D$1),12,1),$AO$1:$AP$181,2,FALSE)&amp;$A82)))</f>
        <v>0</v>
      </c>
      <c r="E82" s="633">
        <f t="shared" ca="1" si="163"/>
        <v>0</v>
      </c>
      <c r="F82" s="633">
        <f t="shared" ca="1" si="163"/>
        <v>0</v>
      </c>
      <c r="G82" s="633">
        <f t="shared" ca="1" si="163"/>
        <v>0</v>
      </c>
      <c r="H82" s="633">
        <f t="shared" ca="1" si="163"/>
        <v>0</v>
      </c>
      <c r="I82" s="633">
        <f t="shared" ca="1" si="163"/>
        <v>0</v>
      </c>
      <c r="J82" s="633">
        <f t="shared" ca="1" si="163"/>
        <v>0</v>
      </c>
      <c r="K82" s="633">
        <f t="shared" ca="1" si="163"/>
        <v>0</v>
      </c>
      <c r="L82" s="633">
        <f t="shared" ca="1" si="163"/>
        <v>0</v>
      </c>
      <c r="M82" s="633">
        <f t="shared" ca="1" si="163"/>
        <v>0</v>
      </c>
      <c r="N82" s="633">
        <f t="shared" ca="1" si="163"/>
        <v>0</v>
      </c>
      <c r="O82" s="633">
        <f t="shared" ca="1" si="163"/>
        <v>0</v>
      </c>
      <c r="P82" s="633">
        <f t="shared" ca="1" si="163"/>
        <v>0</v>
      </c>
      <c r="Q82" s="633">
        <f t="shared" ca="1" si="163"/>
        <v>0</v>
      </c>
      <c r="R82" s="633">
        <f t="shared" ca="1" si="163"/>
        <v>0</v>
      </c>
      <c r="AO82" s="27">
        <f t="shared" si="133"/>
        <v>43739</v>
      </c>
      <c r="AP82" s="41" t="str">
        <f t="shared" si="153"/>
        <v>cg</v>
      </c>
      <c r="AQ82" s="41">
        <f t="shared" si="134"/>
        <v>85</v>
      </c>
      <c r="AS82" s="41">
        <f t="shared" si="135"/>
        <v>82</v>
      </c>
      <c r="AT82" s="41" t="str">
        <f t="shared" si="162"/>
        <v>cd</v>
      </c>
    </row>
    <row r="83" spans="1:46">
      <c r="A83" s="60">
        <f t="shared" si="136"/>
        <v>83</v>
      </c>
      <c r="B83" s="96" t="s">
        <v>3</v>
      </c>
      <c r="C83" s="166" t="s">
        <v>43</v>
      </c>
      <c r="D83" s="88">
        <f ca="1">+SUM(INDIRECT("'Monthly Resource Report'!"&amp;(VLOOKUP(D$1,$AO$1:$AP$197,2,FALSE)&amp;$A83&amp;":"&amp;VLOOKUP(DATE(YEAR(D$1),12,1),$AO$1:$AP$181,2,FALSE)&amp;$A83)))</f>
        <v>2486.8500000000004</v>
      </c>
      <c r="E83" s="89">
        <f t="shared" ca="1" si="163"/>
        <v>3050.49</v>
      </c>
      <c r="F83" s="89">
        <f t="shared" ca="1" si="163"/>
        <v>2879.44</v>
      </c>
      <c r="G83" s="89">
        <f t="shared" ca="1" si="163"/>
        <v>3091.29</v>
      </c>
      <c r="H83" s="89">
        <f t="shared" ca="1" si="163"/>
        <v>2898.9299999999994</v>
      </c>
      <c r="I83" s="89">
        <f t="shared" ca="1" si="163"/>
        <v>3109.78</v>
      </c>
      <c r="J83" s="89">
        <f t="shared" ca="1" si="163"/>
        <v>2950.1900000000005</v>
      </c>
      <c r="K83" s="89">
        <f t="shared" ca="1" si="163"/>
        <v>3242.2599999999993</v>
      </c>
      <c r="L83" s="89">
        <f t="shared" ca="1" si="163"/>
        <v>2801.2900000000009</v>
      </c>
      <c r="M83" s="89">
        <f t="shared" ca="1" si="163"/>
        <v>3200.75</v>
      </c>
      <c r="N83" s="89">
        <f t="shared" ca="1" si="163"/>
        <v>3021.8499999999995</v>
      </c>
      <c r="O83" s="89">
        <f t="shared" ca="1" si="163"/>
        <v>3229.32</v>
      </c>
      <c r="P83" s="89">
        <f t="shared" ca="1" si="163"/>
        <v>3017.79</v>
      </c>
      <c r="Q83" s="89">
        <f t="shared" ca="1" si="163"/>
        <v>3176.7799999999997</v>
      </c>
      <c r="R83" s="89">
        <f t="shared" ca="1" si="163"/>
        <v>2984.75</v>
      </c>
      <c r="AO83" s="27">
        <f t="shared" si="133"/>
        <v>43770</v>
      </c>
      <c r="AP83" s="41" t="str">
        <f t="shared" si="153"/>
        <v>ch</v>
      </c>
      <c r="AQ83" s="41">
        <f t="shared" si="134"/>
        <v>86</v>
      </c>
      <c r="AS83" s="41">
        <f t="shared" si="135"/>
        <v>83</v>
      </c>
      <c r="AT83" s="41" t="str">
        <f t="shared" si="162"/>
        <v>ce</v>
      </c>
    </row>
    <row r="84" spans="1:46">
      <c r="A84" s="60">
        <f t="shared" si="136"/>
        <v>84</v>
      </c>
      <c r="B84" s="96" t="s">
        <v>3</v>
      </c>
      <c r="C84" s="166" t="s">
        <v>44</v>
      </c>
      <c r="D84" s="632">
        <f ca="1">+SUM(INDIRECT("'Monthly Resource Report'!"&amp;(VLOOKUP(D$1,$AO$1:$AP$197,2,FALSE)&amp;$A84&amp;":"&amp;VLOOKUP(DATE(YEAR(D$1),12,1),$AO$1:$AP$181,2,FALSE)&amp;$A84)))</f>
        <v>3420.6499999999996</v>
      </c>
      <c r="E84" s="633">
        <f t="shared" ca="1" si="163"/>
        <v>4195.96</v>
      </c>
      <c r="F84" s="633">
        <f t="shared" ca="1" si="163"/>
        <v>5663.88</v>
      </c>
      <c r="G84" s="633">
        <f t="shared" ca="1" si="163"/>
        <v>6080.55</v>
      </c>
      <c r="H84" s="633">
        <f t="shared" ca="1" si="163"/>
        <v>5826.8799999999992</v>
      </c>
      <c r="I84" s="633">
        <f t="shared" ca="1" si="163"/>
        <v>6406.14</v>
      </c>
      <c r="J84" s="633">
        <f t="shared" ca="1" si="163"/>
        <v>6254.45</v>
      </c>
      <c r="K84" s="633">
        <f t="shared" ca="1" si="163"/>
        <v>7035.6900000000005</v>
      </c>
      <c r="L84" s="633">
        <f t="shared" ca="1" si="163"/>
        <v>6246.88</v>
      </c>
      <c r="M84" s="633">
        <f t="shared" ca="1" si="163"/>
        <v>7329.73</v>
      </c>
      <c r="N84" s="633">
        <f t="shared" ca="1" si="163"/>
        <v>7131.5599999999995</v>
      </c>
      <c r="O84" s="633">
        <f t="shared" ca="1" si="163"/>
        <v>7814.9800000000005</v>
      </c>
      <c r="P84" s="633">
        <f t="shared" ca="1" si="163"/>
        <v>7514.33</v>
      </c>
      <c r="Q84" s="633">
        <f t="shared" ca="1" si="163"/>
        <v>8132.5400000000009</v>
      </c>
      <c r="R84" s="633">
        <f t="shared" ca="1" si="163"/>
        <v>7849.9400000000005</v>
      </c>
      <c r="AO84" s="27">
        <f t="shared" si="133"/>
        <v>43800</v>
      </c>
      <c r="AP84" s="41" t="str">
        <f t="shared" si="153"/>
        <v>ci</v>
      </c>
      <c r="AQ84" s="41">
        <f t="shared" si="134"/>
        <v>87</v>
      </c>
      <c r="AS84" s="41">
        <f t="shared" si="135"/>
        <v>84</v>
      </c>
      <c r="AT84" s="41" t="str">
        <f t="shared" si="162"/>
        <v>cf</v>
      </c>
    </row>
    <row r="85" spans="1:46">
      <c r="A85" s="60">
        <f t="shared" si="136"/>
        <v>85</v>
      </c>
      <c r="B85" s="171" t="s">
        <v>3</v>
      </c>
      <c r="C85" s="172" t="s">
        <v>45</v>
      </c>
      <c r="D85" s="92">
        <f ca="1">+(D83*2000)/D71</f>
        <v>0.46166919715910409</v>
      </c>
      <c r="E85" s="93">
        <f t="shared" ref="E85:G85" ca="1" si="164">+(E83*2000)/E71</f>
        <v>0.49186936309996832</v>
      </c>
      <c r="F85" s="93">
        <f t="shared" ca="1" si="164"/>
        <v>0.49186457447492632</v>
      </c>
      <c r="G85" s="93">
        <f t="shared" ca="1" si="164"/>
        <v>0.49158808377343216</v>
      </c>
      <c r="H85" s="93">
        <f t="shared" ref="H85:P85" ca="1" si="165">+(H83*2000)/H71</f>
        <v>0.49173428603964064</v>
      </c>
      <c r="I85" s="93">
        <f t="shared" ca="1" si="165"/>
        <v>0.49179852368623461</v>
      </c>
      <c r="J85" s="93">
        <f t="shared" ca="1" si="165"/>
        <v>0.49150931728150632</v>
      </c>
      <c r="K85" s="93">
        <f t="shared" ca="1" si="165"/>
        <v>0.49151222626884922</v>
      </c>
      <c r="L85" s="93">
        <f t="shared" ca="1" si="165"/>
        <v>0.49174993932515593</v>
      </c>
      <c r="M85" s="93">
        <f t="shared" ca="1" si="165"/>
        <v>0.49167426193888658</v>
      </c>
      <c r="N85" s="93">
        <f t="shared" ca="1" si="165"/>
        <v>0.49166541538901781</v>
      </c>
      <c r="O85" s="93">
        <f t="shared" ca="1" si="165"/>
        <v>0.49180088233021435</v>
      </c>
      <c r="P85" s="93">
        <f t="shared" ca="1" si="165"/>
        <v>0.491590917159341</v>
      </c>
      <c r="Q85" s="93">
        <f t="shared" ref="Q85:R85" ca="1" si="166">+(Q83*2000)/Q71</f>
        <v>0.49165277693301063</v>
      </c>
      <c r="R85" s="93">
        <f t="shared" ca="1" si="166"/>
        <v>0.4916444205081682</v>
      </c>
      <c r="AO85" s="27">
        <f>+EDATE(AO84,1)</f>
        <v>43831</v>
      </c>
      <c r="AP85" s="41" t="str">
        <f t="shared" si="153"/>
        <v>cj</v>
      </c>
      <c r="AQ85" s="41">
        <f>+AQ84+1</f>
        <v>88</v>
      </c>
      <c r="AS85" s="41">
        <f>+AS84+1</f>
        <v>85</v>
      </c>
      <c r="AT85" s="41" t="str">
        <f t="shared" ref="AT85:AT104" si="167">+"c"&amp;AT7</f>
        <v>cg</v>
      </c>
    </row>
    <row r="86" spans="1:46">
      <c r="A86" s="60">
        <f t="shared" si="136"/>
        <v>86</v>
      </c>
      <c r="B86" s="96" t="s">
        <v>3</v>
      </c>
      <c r="C86" s="166" t="s">
        <v>46</v>
      </c>
      <c r="D86" s="88">
        <f ca="1">+SUM(INDIRECT("'Monthly Resource Report'!"&amp;(VLOOKUP(D$1,$AO$1:$AP$197,2,FALSE)&amp;$A86&amp;":"&amp;VLOOKUP(DATE(YEAR(D$1),12,1),$AO$1:$AP$181,2,FALSE)&amp;$A86)))</f>
        <v>375.55</v>
      </c>
      <c r="E86" s="89">
        <f t="shared" ref="E86:R87" ca="1" si="168">+SUM(INDIRECT("'Monthly Resource Report'!"&amp;(VLOOKUP(E$1,$AO$1:$AP$197,2,FALSE)&amp;$A86&amp;":"&amp;VLOOKUP(DATE(YEAR(E$1),12,1),$AO$1:$AP$181,2,FALSE)&amp;$A86)))</f>
        <v>432.49000000000007</v>
      </c>
      <c r="F86" s="89">
        <f t="shared" ca="1" si="168"/>
        <v>407.95000000000005</v>
      </c>
      <c r="G86" s="89">
        <f t="shared" ca="1" si="168"/>
        <v>438.6</v>
      </c>
      <c r="H86" s="89">
        <f t="shared" ca="1" si="168"/>
        <v>411.14000000000004</v>
      </c>
      <c r="I86" s="89">
        <f t="shared" ca="1" si="168"/>
        <v>441.23</v>
      </c>
      <c r="J86" s="89">
        <f t="shared" ca="1" si="168"/>
        <v>419.41999999999996</v>
      </c>
      <c r="K86" s="89">
        <f t="shared" ca="1" si="168"/>
        <v>461.16</v>
      </c>
      <c r="L86" s="89">
        <f t="shared" ca="1" si="168"/>
        <v>398.27</v>
      </c>
      <c r="M86" s="89">
        <f t="shared" ca="1" si="168"/>
        <v>455.0800000000001</v>
      </c>
      <c r="N86" s="89">
        <f t="shared" ca="1" si="168"/>
        <v>429.30000000000007</v>
      </c>
      <c r="O86" s="89">
        <f t="shared" ca="1" si="168"/>
        <v>458.95999999999992</v>
      </c>
      <c r="P86" s="89">
        <f t="shared" ca="1" si="168"/>
        <v>428.98999999999995</v>
      </c>
      <c r="Q86" s="89">
        <f t="shared" ca="1" si="168"/>
        <v>451.34999999999997</v>
      </c>
      <c r="R86" s="89">
        <f t="shared" ca="1" si="168"/>
        <v>424.01</v>
      </c>
      <c r="AO86" s="27">
        <f t="shared" si="133"/>
        <v>43862</v>
      </c>
      <c r="AP86" s="41" t="str">
        <f t="shared" si="153"/>
        <v>ck</v>
      </c>
      <c r="AQ86" s="41">
        <f t="shared" si="134"/>
        <v>89</v>
      </c>
      <c r="AS86" s="41">
        <f t="shared" si="135"/>
        <v>86</v>
      </c>
      <c r="AT86" s="41" t="str">
        <f t="shared" si="167"/>
        <v>ch</v>
      </c>
    </row>
    <row r="87" spans="1:46">
      <c r="A87" s="60">
        <f t="shared" si="136"/>
        <v>87</v>
      </c>
      <c r="B87" s="96" t="s">
        <v>3</v>
      </c>
      <c r="C87" s="166" t="s">
        <v>47</v>
      </c>
      <c r="D87" s="632">
        <f ca="1">+SUM(INDIRECT("'Monthly Resource Report'!"&amp;(VLOOKUP(D$1,$AO$1:$AP$197,2,FALSE)&amp;$A87&amp;":"&amp;VLOOKUP(DATE(YEAR(D$1),12,1),$AO$1:$AP$181,2,FALSE)&amp;$A87)))</f>
        <v>16068.220000000001</v>
      </c>
      <c r="E87" s="633">
        <f t="shared" ca="1" si="168"/>
        <v>18438.990000000002</v>
      </c>
      <c r="F87" s="633">
        <f t="shared" ca="1" si="168"/>
        <v>17208.78</v>
      </c>
      <c r="G87" s="633">
        <f t="shared" ca="1" si="168"/>
        <v>18697.399999999998</v>
      </c>
      <c r="H87" s="633">
        <f t="shared" ca="1" si="168"/>
        <v>18089.500000000004</v>
      </c>
      <c r="I87" s="633">
        <f t="shared" ca="1" si="168"/>
        <v>19746.91</v>
      </c>
      <c r="J87" s="633">
        <f t="shared" ca="1" si="168"/>
        <v>19161.499999999996</v>
      </c>
      <c r="K87" s="633">
        <f t="shared" ca="1" si="168"/>
        <v>21708.999999999996</v>
      </c>
      <c r="L87" s="633">
        <f t="shared" ca="1" si="168"/>
        <v>19634.780000000002</v>
      </c>
      <c r="M87" s="633">
        <f t="shared" ca="1" si="168"/>
        <v>22601.91</v>
      </c>
      <c r="N87" s="633">
        <f t="shared" ca="1" si="168"/>
        <v>21977.180000000004</v>
      </c>
      <c r="O87" s="633">
        <f t="shared" ca="1" si="168"/>
        <v>24053.890000000003</v>
      </c>
      <c r="P87" s="633">
        <f t="shared" ca="1" si="168"/>
        <v>23256.93</v>
      </c>
      <c r="Q87" s="633">
        <f t="shared" ca="1" si="168"/>
        <v>25012.03</v>
      </c>
      <c r="R87" s="633">
        <f t="shared" ca="1" si="168"/>
        <v>23903.559999999998</v>
      </c>
      <c r="AO87" s="27">
        <f t="shared" si="133"/>
        <v>43891</v>
      </c>
      <c r="AP87" s="41" t="str">
        <f t="shared" si="153"/>
        <v>cl</v>
      </c>
      <c r="AQ87" s="41">
        <f t="shared" si="134"/>
        <v>90</v>
      </c>
      <c r="AS87" s="41">
        <f t="shared" si="135"/>
        <v>87</v>
      </c>
      <c r="AT87" s="41" t="str">
        <f t="shared" si="167"/>
        <v>ci</v>
      </c>
    </row>
    <row r="88" spans="1:46">
      <c r="A88" s="60">
        <f t="shared" si="136"/>
        <v>88</v>
      </c>
      <c r="B88" s="180" t="s">
        <v>3</v>
      </c>
      <c r="C88" s="181" t="s">
        <v>48</v>
      </c>
      <c r="D88" s="94">
        <f ca="1">+(D86*2000)/D71</f>
        <v>6.9718666985584779E-2</v>
      </c>
      <c r="E88" s="95">
        <f t="shared" ref="E88:G88" ca="1" si="169">+(E86*2000)/E71</f>
        <v>6.9735872219579581E-2</v>
      </c>
      <c r="F88" s="95">
        <f t="shared" ca="1" si="169"/>
        <v>6.9685825423362255E-2</v>
      </c>
      <c r="G88" s="95">
        <f t="shared" ca="1" si="169"/>
        <v>6.974775370250845E-2</v>
      </c>
      <c r="H88" s="95">
        <f t="shared" ref="H88:P88" ca="1" si="170">+(H86*2000)/H71</f>
        <v>6.9740088364444092E-2</v>
      </c>
      <c r="I88" s="95">
        <f t="shared" ca="1" si="170"/>
        <v>6.9778653990339279E-2</v>
      </c>
      <c r="J88" s="95">
        <f t="shared" ca="1" si="170"/>
        <v>6.9876461466620562E-2</v>
      </c>
      <c r="K88" s="95">
        <f t="shared" ca="1" si="170"/>
        <v>6.9909809289243466E-2</v>
      </c>
      <c r="L88" s="95">
        <f t="shared" ca="1" si="170"/>
        <v>6.9913949764226407E-2</v>
      </c>
      <c r="M88" s="95">
        <f t="shared" ca="1" si="170"/>
        <v>6.9905841794313389E-2</v>
      </c>
      <c r="N88" s="95">
        <f t="shared" ca="1" si="170"/>
        <v>6.9848590375599526E-2</v>
      </c>
      <c r="O88" s="95">
        <f t="shared" ca="1" si="170"/>
        <v>6.9896118363703547E-2</v>
      </c>
      <c r="P88" s="95">
        <f t="shared" ca="1" si="170"/>
        <v>6.988146542741068E-2</v>
      </c>
      <c r="Q88" s="95">
        <f t="shared" ref="Q88:R88" ca="1" si="171">+(Q86*2000)/Q71</f>
        <v>6.9852958300138615E-2</v>
      </c>
      <c r="R88" s="95">
        <f t="shared" ca="1" si="171"/>
        <v>6.9842415860513749E-2</v>
      </c>
      <c r="AO88" s="27">
        <f t="shared" si="133"/>
        <v>43922</v>
      </c>
      <c r="AP88" s="41" t="str">
        <f t="shared" si="153"/>
        <v>cm</v>
      </c>
      <c r="AQ88" s="41">
        <f t="shared" si="134"/>
        <v>91</v>
      </c>
      <c r="AS88" s="41">
        <f t="shared" si="135"/>
        <v>88</v>
      </c>
      <c r="AT88" s="41" t="str">
        <f t="shared" si="167"/>
        <v>cj</v>
      </c>
    </row>
    <row r="89" spans="1:46">
      <c r="A89" s="60">
        <f t="shared" si="136"/>
        <v>89</v>
      </c>
      <c r="B89" s="44" t="s">
        <v>3</v>
      </c>
      <c r="C89" s="626" t="s">
        <v>94</v>
      </c>
      <c r="D89" s="384">
        <f ca="1">+D68+D36</f>
        <v>967059.25375000003</v>
      </c>
      <c r="E89" s="385">
        <f t="shared" ref="E89:G89" ca="1" si="172">+E68+E36</f>
        <v>1008192.8025</v>
      </c>
      <c r="F89" s="385">
        <f t="shared" ca="1" si="172"/>
        <v>1007246.55375</v>
      </c>
      <c r="G89" s="385">
        <f t="shared" ca="1" si="172"/>
        <v>1011977.9279166667</v>
      </c>
      <c r="H89" s="385">
        <f t="shared" ref="H89:P89" ca="1" si="173">+H68+H36</f>
        <v>1012514.7308333332</v>
      </c>
      <c r="I89" s="385">
        <f t="shared" ca="1" si="173"/>
        <v>984030.47041666671</v>
      </c>
      <c r="J89" s="385">
        <f t="shared" ca="1" si="173"/>
        <v>1036934.1099999999</v>
      </c>
      <c r="K89" s="385">
        <f t="shared" ca="1" si="173"/>
        <v>1065590.1875</v>
      </c>
      <c r="L89" s="385">
        <f t="shared" ca="1" si="173"/>
        <v>980274.25208333333</v>
      </c>
      <c r="M89" s="385">
        <f t="shared" ca="1" si="173"/>
        <v>1058148.4737500001</v>
      </c>
      <c r="N89" s="385">
        <f t="shared" ca="1" si="173"/>
        <v>1056766.2125000001</v>
      </c>
      <c r="O89" s="385">
        <f t="shared" ca="1" si="173"/>
        <v>1062599.4087499999</v>
      </c>
      <c r="P89" s="385">
        <f t="shared" ca="1" si="173"/>
        <v>1054415.3866666667</v>
      </c>
      <c r="Q89" s="385">
        <f t="shared" ref="Q89:R89" ca="1" si="174">+Q68+Q36</f>
        <v>1004198.2583333333</v>
      </c>
      <c r="R89" s="385">
        <f t="shared" ca="1" si="174"/>
        <v>1037410.9924999999</v>
      </c>
      <c r="AO89" s="27">
        <f t="shared" si="133"/>
        <v>43952</v>
      </c>
      <c r="AP89" s="41" t="str">
        <f t="shared" si="153"/>
        <v>cn</v>
      </c>
      <c r="AQ89" s="41">
        <f t="shared" si="134"/>
        <v>92</v>
      </c>
      <c r="AS89" s="41">
        <f t="shared" si="135"/>
        <v>89</v>
      </c>
      <c r="AT89" s="41" t="str">
        <f t="shared" si="167"/>
        <v>ck</v>
      </c>
    </row>
    <row r="90" spans="1:46">
      <c r="A90" s="60">
        <f t="shared" si="136"/>
        <v>90</v>
      </c>
      <c r="B90" s="43" t="s">
        <v>3</v>
      </c>
      <c r="C90" s="627" t="s">
        <v>49</v>
      </c>
      <c r="D90" s="96">
        <f>+(DATE(YEAR(D$1)+1,1,1)-D$1)*24</f>
        <v>8760</v>
      </c>
      <c r="E90" s="17">
        <f t="shared" ref="E90:R90" si="175">+(DATE(YEAR(E$1)+1,1,1)-E$1)*24</f>
        <v>8760</v>
      </c>
      <c r="F90" s="17">
        <f t="shared" si="175"/>
        <v>8760</v>
      </c>
      <c r="G90" s="17">
        <f t="shared" si="175"/>
        <v>8784</v>
      </c>
      <c r="H90" s="17">
        <f t="shared" si="175"/>
        <v>8760</v>
      </c>
      <c r="I90" s="17">
        <f t="shared" si="175"/>
        <v>8760</v>
      </c>
      <c r="J90" s="17">
        <f t="shared" si="175"/>
        <v>8760</v>
      </c>
      <c r="K90" s="17">
        <f t="shared" si="175"/>
        <v>8784</v>
      </c>
      <c r="L90" s="17">
        <f t="shared" si="175"/>
        <v>8760</v>
      </c>
      <c r="M90" s="17">
        <f t="shared" si="175"/>
        <v>8760</v>
      </c>
      <c r="N90" s="17">
        <f t="shared" si="175"/>
        <v>8760</v>
      </c>
      <c r="O90" s="17">
        <f t="shared" si="175"/>
        <v>8784</v>
      </c>
      <c r="P90" s="17">
        <f t="shared" si="175"/>
        <v>8760</v>
      </c>
      <c r="Q90" s="17">
        <f t="shared" si="175"/>
        <v>8760</v>
      </c>
      <c r="R90" s="17">
        <f t="shared" si="175"/>
        <v>8760</v>
      </c>
      <c r="AO90" s="27">
        <f t="shared" si="133"/>
        <v>43983</v>
      </c>
      <c r="AP90" s="41" t="str">
        <f t="shared" si="153"/>
        <v>co</v>
      </c>
      <c r="AQ90" s="41">
        <f t="shared" si="134"/>
        <v>93</v>
      </c>
      <c r="AS90" s="41">
        <f t="shared" si="135"/>
        <v>90</v>
      </c>
      <c r="AT90" s="41" t="str">
        <f t="shared" si="167"/>
        <v>cl</v>
      </c>
    </row>
    <row r="91" spans="1:46">
      <c r="A91" s="60">
        <f t="shared" si="136"/>
        <v>91</v>
      </c>
      <c r="B91" s="43" t="s">
        <v>3</v>
      </c>
      <c r="C91" s="166" t="s">
        <v>50</v>
      </c>
      <c r="D91" s="97">
        <f ca="1">+SUM(D73,D75,D82)</f>
        <v>30110399.299999997</v>
      </c>
      <c r="E91" s="85">
        <f t="shared" ref="E91:G91" ca="1" si="176">+SUM(E73,E75,E82)</f>
        <v>34862976.780000001</v>
      </c>
      <c r="F91" s="85">
        <f t="shared" ca="1" si="176"/>
        <v>35026943.859999999</v>
      </c>
      <c r="G91" s="85">
        <f t="shared" ca="1" si="176"/>
        <v>38182790.689999998</v>
      </c>
      <c r="H91" s="85">
        <f t="shared" ref="H91:P91" ca="1" si="177">+SUM(H73,H75,H82)</f>
        <v>37442469.329999998</v>
      </c>
      <c r="I91" s="85">
        <f t="shared" ca="1" si="177"/>
        <v>41334510.560000002</v>
      </c>
      <c r="J91" s="85">
        <f t="shared" ca="1" si="177"/>
        <v>40400550.170000002</v>
      </c>
      <c r="K91" s="85">
        <f t="shared" ca="1" si="177"/>
        <v>46471762.579999998</v>
      </c>
      <c r="L91" s="85">
        <f t="shared" ca="1" si="177"/>
        <v>41320627.780000001</v>
      </c>
      <c r="M91" s="85">
        <f t="shared" ca="1" si="177"/>
        <v>49089021.789999999</v>
      </c>
      <c r="N91" s="85">
        <f t="shared" ca="1" si="177"/>
        <v>48482509.969999999</v>
      </c>
      <c r="O91" s="85">
        <f t="shared" ca="1" si="177"/>
        <v>52850651.189999998</v>
      </c>
      <c r="P91" s="85">
        <f t="shared" ca="1" si="177"/>
        <v>53436925.359999992</v>
      </c>
      <c r="Q91" s="85">
        <f t="shared" ref="Q91:R91" ca="1" si="178">+SUM(Q73,Q75,Q82)</f>
        <v>63773337.119999997</v>
      </c>
      <c r="R91" s="85">
        <f t="shared" ca="1" si="178"/>
        <v>64342803.959999993</v>
      </c>
      <c r="AO91" s="27">
        <f t="shared" si="133"/>
        <v>44013</v>
      </c>
      <c r="AP91" s="41" t="str">
        <f t="shared" si="153"/>
        <v>cp</v>
      </c>
      <c r="AQ91" s="41">
        <f t="shared" si="134"/>
        <v>94</v>
      </c>
      <c r="AS91" s="41">
        <f t="shared" si="135"/>
        <v>91</v>
      </c>
      <c r="AT91" s="41" t="str">
        <f t="shared" si="167"/>
        <v>cm</v>
      </c>
    </row>
    <row r="92" spans="1:46">
      <c r="A92" s="60">
        <f t="shared" si="136"/>
        <v>92</v>
      </c>
      <c r="B92" s="43" t="s">
        <v>3</v>
      </c>
      <c r="C92" s="166" t="s">
        <v>51</v>
      </c>
      <c r="D92" s="98">
        <f ca="1">+D91/D69</f>
        <v>30.908271287589368</v>
      </c>
      <c r="E92" s="86">
        <f t="shared" ref="E92" ca="1" si="179">+E91/E69</f>
        <v>30.792389205883865</v>
      </c>
      <c r="F92" s="86">
        <f t="shared" ref="F92" ca="1" si="180">+F91/F69</f>
        <v>32.928979315637939</v>
      </c>
      <c r="G92" s="86">
        <f t="shared" ref="G92:P92" ca="1" si="181">+G91/G69</f>
        <v>33.559895015656323</v>
      </c>
      <c r="H92" s="86">
        <f t="shared" ca="1" si="181"/>
        <v>35.10693781262065</v>
      </c>
      <c r="I92" s="86">
        <f t="shared" ca="1" si="181"/>
        <v>36.113949838156294</v>
      </c>
      <c r="J92" s="86">
        <f t="shared" ca="1" si="181"/>
        <v>37.13379344173012</v>
      </c>
      <c r="K92" s="86">
        <f t="shared" ca="1" si="181"/>
        <v>38.846381120789687</v>
      </c>
      <c r="L92" s="86">
        <f t="shared" ca="1" si="181"/>
        <v>39.996379646991812</v>
      </c>
      <c r="M92" s="86">
        <f t="shared" ca="1" si="181"/>
        <v>41.204845109797731</v>
      </c>
      <c r="N92" s="86">
        <f t="shared" ca="1" si="181"/>
        <v>43.308712190729331</v>
      </c>
      <c r="O92" s="86">
        <f t="shared" ca="1" si="181"/>
        <v>44.391205584773218</v>
      </c>
      <c r="P92" s="86">
        <f t="shared" ca="1" si="181"/>
        <v>48.020612739992288</v>
      </c>
      <c r="Q92" s="86">
        <f t="shared" ref="Q92:R92" ca="1" si="182">+Q91/Q69</f>
        <v>54.469462205453972</v>
      </c>
      <c r="R92" s="86">
        <f t="shared" ca="1" si="182"/>
        <v>58.498659208064119</v>
      </c>
      <c r="AO92" s="27">
        <f t="shared" si="133"/>
        <v>44044</v>
      </c>
      <c r="AP92" s="41" t="str">
        <f t="shared" si="153"/>
        <v>cq</v>
      </c>
      <c r="AQ92" s="41">
        <f t="shared" si="134"/>
        <v>95</v>
      </c>
      <c r="AS92" s="41">
        <f t="shared" si="135"/>
        <v>92</v>
      </c>
      <c r="AT92" s="41" t="str">
        <f t="shared" si="167"/>
        <v>cn</v>
      </c>
    </row>
    <row r="93" spans="1:46">
      <c r="A93" s="60">
        <f t="shared" si="136"/>
        <v>93</v>
      </c>
      <c r="B93" s="43" t="s">
        <v>3</v>
      </c>
      <c r="C93" s="166" t="s">
        <v>52</v>
      </c>
      <c r="D93" s="99">
        <f ca="1">+D87+D84</f>
        <v>19488.870000000003</v>
      </c>
      <c r="E93" s="87">
        <f t="shared" ref="E93:G93" ca="1" si="183">+E87+E84</f>
        <v>22634.95</v>
      </c>
      <c r="F93" s="87">
        <f t="shared" ca="1" si="183"/>
        <v>22872.66</v>
      </c>
      <c r="G93" s="87">
        <f t="shared" ca="1" si="183"/>
        <v>24777.949999999997</v>
      </c>
      <c r="H93" s="87">
        <f t="shared" ref="H93:P93" ca="1" si="184">+H87+H84</f>
        <v>23916.380000000005</v>
      </c>
      <c r="I93" s="87">
        <f t="shared" ca="1" si="184"/>
        <v>26153.05</v>
      </c>
      <c r="J93" s="87">
        <f t="shared" ca="1" si="184"/>
        <v>25415.949999999997</v>
      </c>
      <c r="K93" s="87">
        <f t="shared" ca="1" si="184"/>
        <v>28744.689999999995</v>
      </c>
      <c r="L93" s="87">
        <f t="shared" ca="1" si="184"/>
        <v>25881.660000000003</v>
      </c>
      <c r="M93" s="87">
        <f t="shared" ca="1" si="184"/>
        <v>29931.64</v>
      </c>
      <c r="N93" s="87">
        <f t="shared" ca="1" si="184"/>
        <v>29108.740000000005</v>
      </c>
      <c r="O93" s="87">
        <f t="shared" ca="1" si="184"/>
        <v>31868.870000000003</v>
      </c>
      <c r="P93" s="87">
        <f t="shared" ca="1" si="184"/>
        <v>30771.260000000002</v>
      </c>
      <c r="Q93" s="87">
        <f t="shared" ref="Q93:R93" ca="1" si="185">+Q87+Q84</f>
        <v>33144.57</v>
      </c>
      <c r="R93" s="87">
        <f t="shared" ca="1" si="185"/>
        <v>31753.5</v>
      </c>
      <c r="AO93" s="27">
        <f t="shared" si="133"/>
        <v>44075</v>
      </c>
      <c r="AP93" s="41" t="str">
        <f t="shared" si="153"/>
        <v>cr</v>
      </c>
      <c r="AQ93" s="41">
        <f t="shared" si="134"/>
        <v>96</v>
      </c>
      <c r="AS93" s="41">
        <f t="shared" si="135"/>
        <v>93</v>
      </c>
      <c r="AT93" s="41" t="str">
        <f t="shared" si="167"/>
        <v>co</v>
      </c>
    </row>
    <row r="94" spans="1:46">
      <c r="A94" s="60">
        <f t="shared" si="136"/>
        <v>94</v>
      </c>
      <c r="B94" s="43" t="s">
        <v>3</v>
      </c>
      <c r="C94" s="166" t="s">
        <v>53</v>
      </c>
      <c r="D94" s="98">
        <f ca="1">+D93/D69</f>
        <v>2.0005290366526689E-2</v>
      </c>
      <c r="E94" s="86">
        <f t="shared" ref="E94" ca="1" si="186">+E93/E69</f>
        <v>1.9992102064433092E-2</v>
      </c>
      <c r="F94" s="86">
        <f t="shared" ref="F94" ca="1" si="187">+F93/F69</f>
        <v>2.1502685219812356E-2</v>
      </c>
      <c r="G94" s="86">
        <f t="shared" ref="G94:P94" ca="1" si="188">+G93/G69</f>
        <v>2.1778015322514437E-2</v>
      </c>
      <c r="H94" s="86">
        <f t="shared" ca="1" si="188"/>
        <v>2.2424559073892802E-2</v>
      </c>
      <c r="I94" s="86">
        <f t="shared" ca="1" si="188"/>
        <v>2.2849912168278821E-2</v>
      </c>
      <c r="J94" s="86">
        <f t="shared" ca="1" si="188"/>
        <v>2.3360836262229061E-2</v>
      </c>
      <c r="K94" s="86">
        <f t="shared" ca="1" si="188"/>
        <v>2.4028079008552895E-2</v>
      </c>
      <c r="L94" s="86">
        <f t="shared" ca="1" si="188"/>
        <v>2.5052201645285897E-2</v>
      </c>
      <c r="M94" s="86">
        <f t="shared" ca="1" si="188"/>
        <v>2.5124326073522805E-2</v>
      </c>
      <c r="N94" s="86">
        <f t="shared" ca="1" si="188"/>
        <v>2.6002408779472082E-2</v>
      </c>
      <c r="O94" s="86">
        <f t="shared" ca="1" si="188"/>
        <v>2.6767835931453769E-2</v>
      </c>
      <c r="P94" s="86">
        <f t="shared" ca="1" si="188"/>
        <v>2.7652316259342797E-2</v>
      </c>
      <c r="Q94" s="86">
        <f t="shared" ref="Q94:R94" ca="1" si="189">+Q93/Q69</f>
        <v>2.8309117641655314E-2</v>
      </c>
      <c r="R94" s="86">
        <f t="shared" ca="1" si="189"/>
        <v>2.8869384932587637E-2</v>
      </c>
      <c r="AO94" s="27">
        <f t="shared" si="133"/>
        <v>44105</v>
      </c>
      <c r="AP94" s="41" t="str">
        <f t="shared" si="153"/>
        <v>cs</v>
      </c>
      <c r="AQ94" s="41">
        <f t="shared" si="134"/>
        <v>97</v>
      </c>
      <c r="AS94" s="41">
        <f t="shared" si="135"/>
        <v>94</v>
      </c>
      <c r="AT94" s="41" t="str">
        <f t="shared" si="167"/>
        <v>cp</v>
      </c>
    </row>
    <row r="95" spans="1:46">
      <c r="A95" s="60">
        <f t="shared" si="136"/>
        <v>95</v>
      </c>
      <c r="B95" s="43" t="s">
        <v>3</v>
      </c>
      <c r="C95" s="166" t="s">
        <v>228</v>
      </c>
      <c r="D95" s="85">
        <f ca="1">+D93+D91</f>
        <v>30129888.169999998</v>
      </c>
      <c r="E95" s="85">
        <f t="shared" ref="E95:G95" ca="1" si="190">+E93+E91</f>
        <v>34885611.730000004</v>
      </c>
      <c r="F95" s="85">
        <f t="shared" ca="1" si="190"/>
        <v>35049816.519999996</v>
      </c>
      <c r="G95" s="85">
        <f t="shared" ca="1" si="190"/>
        <v>38207568.640000001</v>
      </c>
      <c r="H95" s="85">
        <f t="shared" ref="H95:P95" ca="1" si="191">+H93+H91</f>
        <v>37466385.710000001</v>
      </c>
      <c r="I95" s="85">
        <f t="shared" ca="1" si="191"/>
        <v>41360663.609999999</v>
      </c>
      <c r="J95" s="85">
        <f t="shared" ca="1" si="191"/>
        <v>40425966.120000005</v>
      </c>
      <c r="K95" s="85">
        <f t="shared" ca="1" si="191"/>
        <v>46500507.269999996</v>
      </c>
      <c r="L95" s="85">
        <f t="shared" ca="1" si="191"/>
        <v>41346509.439999998</v>
      </c>
      <c r="M95" s="85">
        <f t="shared" ca="1" si="191"/>
        <v>49118953.43</v>
      </c>
      <c r="N95" s="85">
        <f t="shared" ca="1" si="191"/>
        <v>48511618.710000001</v>
      </c>
      <c r="O95" s="85">
        <f t="shared" ca="1" si="191"/>
        <v>52882520.059999995</v>
      </c>
      <c r="P95" s="85">
        <f t="shared" ca="1" si="191"/>
        <v>53467696.61999999</v>
      </c>
      <c r="Q95" s="85">
        <f t="shared" ref="Q95:R95" ca="1" si="192">+Q93+Q91</f>
        <v>63806481.689999998</v>
      </c>
      <c r="R95" s="85">
        <f t="shared" ca="1" si="192"/>
        <v>64374557.459999993</v>
      </c>
      <c r="AO95" s="27">
        <f t="shared" si="133"/>
        <v>44136</v>
      </c>
      <c r="AP95" s="41" t="str">
        <f t="shared" si="153"/>
        <v>ct</v>
      </c>
      <c r="AQ95" s="41">
        <f t="shared" si="134"/>
        <v>98</v>
      </c>
      <c r="AS95" s="41">
        <f t="shared" si="135"/>
        <v>95</v>
      </c>
      <c r="AT95" s="41" t="str">
        <f t="shared" si="167"/>
        <v>cq</v>
      </c>
    </row>
    <row r="96" spans="1:46">
      <c r="A96" s="60">
        <f t="shared" si="136"/>
        <v>96</v>
      </c>
      <c r="B96" s="183" t="s">
        <v>3</v>
      </c>
      <c r="C96" s="351" t="s">
        <v>229</v>
      </c>
      <c r="D96" s="184">
        <f ca="1">+D95/D69</f>
        <v>30.928276577955895</v>
      </c>
      <c r="E96" s="184">
        <f t="shared" ref="E96" ca="1" si="193">+E95/E69</f>
        <v>30.8123813079483</v>
      </c>
      <c r="F96" s="184">
        <f t="shared" ref="F96" ca="1" si="194">+F95/F69</f>
        <v>32.950482000857747</v>
      </c>
      <c r="G96" s="184">
        <f t="shared" ref="G96:P96" ca="1" si="195">+G95/G69</f>
        <v>33.581673030978841</v>
      </c>
      <c r="H96" s="184">
        <f t="shared" ca="1" si="195"/>
        <v>35.129362371694548</v>
      </c>
      <c r="I96" s="184">
        <f t="shared" ca="1" si="195"/>
        <v>36.13679975032457</v>
      </c>
      <c r="J96" s="184">
        <f t="shared" ca="1" si="195"/>
        <v>37.157154277992348</v>
      </c>
      <c r="K96" s="184">
        <f t="shared" ca="1" si="195"/>
        <v>38.870409199798239</v>
      </c>
      <c r="L96" s="184">
        <f t="shared" ca="1" si="195"/>
        <v>40.021431848637093</v>
      </c>
      <c r="M96" s="184">
        <f t="shared" ca="1" si="195"/>
        <v>41.229969435871254</v>
      </c>
      <c r="N96" s="184">
        <f t="shared" ca="1" si="195"/>
        <v>43.334714599508807</v>
      </c>
      <c r="O96" s="184">
        <f t="shared" ca="1" si="195"/>
        <v>44.417973420704669</v>
      </c>
      <c r="P96" s="184">
        <f t="shared" ca="1" si="195"/>
        <v>48.04826505625163</v>
      </c>
      <c r="Q96" s="184">
        <f t="shared" ref="Q96:R96" ca="1" si="196">+Q95/Q69</f>
        <v>54.497771323095627</v>
      </c>
      <c r="R96" s="184">
        <f t="shared" ca="1" si="196"/>
        <v>58.52752859299671</v>
      </c>
      <c r="AO96" s="27">
        <f t="shared" si="133"/>
        <v>44166</v>
      </c>
      <c r="AP96" s="41" t="str">
        <f t="shared" si="153"/>
        <v>cu</v>
      </c>
      <c r="AQ96" s="41">
        <f t="shared" si="134"/>
        <v>99</v>
      </c>
      <c r="AS96" s="41">
        <f t="shared" si="135"/>
        <v>96</v>
      </c>
      <c r="AT96" s="41" t="str">
        <f t="shared" si="167"/>
        <v>cr</v>
      </c>
    </row>
    <row r="97" spans="1:46" ht="15.75" thickBot="1">
      <c r="A97" s="60">
        <f t="shared" si="136"/>
        <v>97</v>
      </c>
      <c r="B97" s="42"/>
      <c r="C97" s="185"/>
      <c r="D97" s="71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AO97" s="27">
        <f t="shared" si="133"/>
        <v>44197</v>
      </c>
      <c r="AP97" s="41" t="str">
        <f t="shared" si="153"/>
        <v>cv</v>
      </c>
      <c r="AQ97" s="41">
        <f t="shared" si="134"/>
        <v>100</v>
      </c>
      <c r="AS97" s="41">
        <f t="shared" si="135"/>
        <v>97</v>
      </c>
      <c r="AT97" s="41" t="str">
        <f t="shared" si="167"/>
        <v>cs</v>
      </c>
    </row>
    <row r="98" spans="1:46">
      <c r="A98" s="60">
        <f t="shared" si="136"/>
        <v>98</v>
      </c>
      <c r="B98" s="188" t="s">
        <v>32</v>
      </c>
      <c r="C98" s="189" t="s">
        <v>33</v>
      </c>
      <c r="D98" s="100" t="str">
        <f>+D$2</f>
        <v>CY 2013</v>
      </c>
      <c r="E98" s="101" t="str">
        <f t="shared" ref="E98:R98" si="197">+E$2</f>
        <v>CY 2014</v>
      </c>
      <c r="F98" s="101" t="str">
        <f t="shared" si="197"/>
        <v>CY 2015</v>
      </c>
      <c r="G98" s="101" t="str">
        <f t="shared" si="197"/>
        <v>CY 2016</v>
      </c>
      <c r="H98" s="101" t="str">
        <f t="shared" si="197"/>
        <v>CY 2017</v>
      </c>
      <c r="I98" s="101" t="str">
        <f t="shared" si="197"/>
        <v>CY 2018</v>
      </c>
      <c r="J98" s="101" t="str">
        <f t="shared" si="197"/>
        <v>CY 2019</v>
      </c>
      <c r="K98" s="101" t="str">
        <f t="shared" si="197"/>
        <v>CY 2020</v>
      </c>
      <c r="L98" s="101" t="str">
        <f t="shared" si="197"/>
        <v>CY 2021</v>
      </c>
      <c r="M98" s="101" t="str">
        <f t="shared" si="197"/>
        <v>CY 2022</v>
      </c>
      <c r="N98" s="101" t="str">
        <f t="shared" si="197"/>
        <v>CY 2023</v>
      </c>
      <c r="O98" s="101" t="str">
        <f t="shared" si="197"/>
        <v>CY 2024</v>
      </c>
      <c r="P98" s="101" t="str">
        <f t="shared" si="197"/>
        <v>CY 2025</v>
      </c>
      <c r="Q98" s="101" t="str">
        <f t="shared" si="197"/>
        <v>CY 2026</v>
      </c>
      <c r="R98" s="101" t="str">
        <f t="shared" si="197"/>
        <v>CY 2027</v>
      </c>
      <c r="AO98" s="27">
        <f t="shared" si="133"/>
        <v>44228</v>
      </c>
      <c r="AP98" s="41" t="str">
        <f t="shared" si="153"/>
        <v>cw</v>
      </c>
      <c r="AQ98" s="41">
        <f t="shared" si="134"/>
        <v>101</v>
      </c>
      <c r="AS98" s="41">
        <f t="shared" si="135"/>
        <v>98</v>
      </c>
      <c r="AT98" s="41" t="str">
        <f t="shared" si="167"/>
        <v>ct</v>
      </c>
    </row>
    <row r="99" spans="1:46">
      <c r="A99" s="60">
        <f t="shared" si="136"/>
        <v>99</v>
      </c>
      <c r="B99" s="75" t="s">
        <v>4</v>
      </c>
      <c r="C99" s="163" t="s">
        <v>34</v>
      </c>
      <c r="D99" s="75">
        <f ca="1">+AVERAGE(INDIRECT("'Monthly Resource Report'!"&amp;VLOOKUP(D$1,$AO$1:$AP$197,2,FALSE)&amp;$A99&amp;":"&amp;VLOOKUP(DATE(YEAR(D$1),12,1),$AO$1:$AP$197,2,FALSE)&amp;$A99))</f>
        <v>97.333333333333329</v>
      </c>
      <c r="E99" s="76">
        <f t="shared" ref="E99:R99" ca="1" si="198">+AVERAGE(INDIRECT("'Monthly Resource Report'!"&amp;VLOOKUP(E$1,$AO$1:$AP$197,2,FALSE)&amp;$A99&amp;":"&amp;VLOOKUP(DATE(YEAR(E$1),12,1),$AO$1:$AP$197,2,FALSE)&amp;$A99))</f>
        <v>0</v>
      </c>
      <c r="F99" s="76">
        <f t="shared" ca="1" si="198"/>
        <v>0</v>
      </c>
      <c r="G99" s="76">
        <f t="shared" ca="1" si="198"/>
        <v>0</v>
      </c>
      <c r="H99" s="76">
        <f t="shared" ca="1" si="198"/>
        <v>0</v>
      </c>
      <c r="I99" s="76">
        <f t="shared" ca="1" si="198"/>
        <v>0</v>
      </c>
      <c r="J99" s="76">
        <f t="shared" ca="1" si="198"/>
        <v>0</v>
      </c>
      <c r="K99" s="76">
        <f t="shared" ca="1" si="198"/>
        <v>0</v>
      </c>
      <c r="L99" s="76">
        <f t="shared" ca="1" si="198"/>
        <v>0</v>
      </c>
      <c r="M99" s="76">
        <f t="shared" ca="1" si="198"/>
        <v>0</v>
      </c>
      <c r="N99" s="76">
        <f t="shared" ca="1" si="198"/>
        <v>0</v>
      </c>
      <c r="O99" s="76">
        <f t="shared" ca="1" si="198"/>
        <v>0</v>
      </c>
      <c r="P99" s="76">
        <f t="shared" ca="1" si="198"/>
        <v>0</v>
      </c>
      <c r="Q99" s="76">
        <f t="shared" ca="1" si="198"/>
        <v>0</v>
      </c>
      <c r="R99" s="76">
        <f t="shared" ca="1" si="198"/>
        <v>0</v>
      </c>
      <c r="AO99" s="27">
        <f t="shared" si="133"/>
        <v>44256</v>
      </c>
      <c r="AP99" s="41" t="str">
        <f t="shared" si="153"/>
        <v>cx</v>
      </c>
      <c r="AQ99" s="41">
        <f t="shared" si="134"/>
        <v>102</v>
      </c>
      <c r="AS99" s="41">
        <f t="shared" si="135"/>
        <v>99</v>
      </c>
      <c r="AT99" s="41" t="str">
        <f t="shared" si="167"/>
        <v>cu</v>
      </c>
    </row>
    <row r="100" spans="1:46">
      <c r="A100" s="60">
        <f t="shared" si="136"/>
        <v>100</v>
      </c>
      <c r="B100" s="96" t="s">
        <v>4</v>
      </c>
      <c r="C100" s="166" t="s">
        <v>35</v>
      </c>
      <c r="D100" s="90">
        <f ca="1">+SUM(INDIRECT("'Monthly Resource Report'!"&amp;(VLOOKUP(D$1,$AO$1:$AP$197,2,FALSE)&amp;$A100&amp;":"&amp;VLOOKUP(DATE(YEAR(D$1),12,1),$AO$1:$AP$181,2,FALSE)&amp;$A100)))</f>
        <v>303515.66746284498</v>
      </c>
      <c r="E100" s="91">
        <f t="shared" ref="E100:R101" ca="1" si="199">+SUM(INDIRECT("'Monthly Resource Report'!"&amp;(VLOOKUP(E$1,$AO$1:$AP$197,2,FALSE)&amp;$A100&amp;":"&amp;VLOOKUP(DATE(YEAR(E$1),12,1),$AO$1:$AP$181,2,FALSE)&amp;$A100)))</f>
        <v>0</v>
      </c>
      <c r="F100" s="91">
        <f t="shared" ca="1" si="199"/>
        <v>0</v>
      </c>
      <c r="G100" s="91">
        <f t="shared" ca="1" si="199"/>
        <v>0</v>
      </c>
      <c r="H100" s="91">
        <f t="shared" ca="1" si="199"/>
        <v>0</v>
      </c>
      <c r="I100" s="91">
        <f t="shared" ca="1" si="199"/>
        <v>0</v>
      </c>
      <c r="J100" s="91">
        <f t="shared" ca="1" si="199"/>
        <v>0</v>
      </c>
      <c r="K100" s="91">
        <f t="shared" ca="1" si="199"/>
        <v>0</v>
      </c>
      <c r="L100" s="91">
        <f t="shared" ca="1" si="199"/>
        <v>0</v>
      </c>
      <c r="M100" s="91">
        <f t="shared" ca="1" si="199"/>
        <v>0</v>
      </c>
      <c r="N100" s="91">
        <f t="shared" ca="1" si="199"/>
        <v>0</v>
      </c>
      <c r="O100" s="91">
        <f t="shared" ca="1" si="199"/>
        <v>0</v>
      </c>
      <c r="P100" s="91">
        <f t="shared" ca="1" si="199"/>
        <v>0</v>
      </c>
      <c r="Q100" s="91">
        <f t="shared" ca="1" si="199"/>
        <v>0</v>
      </c>
      <c r="R100" s="91">
        <f t="shared" ca="1" si="199"/>
        <v>0</v>
      </c>
      <c r="AO100" s="27">
        <f t="shared" si="133"/>
        <v>44287</v>
      </c>
      <c r="AP100" s="41" t="str">
        <f t="shared" si="153"/>
        <v>cy</v>
      </c>
      <c r="AQ100" s="41">
        <f t="shared" si="134"/>
        <v>103</v>
      </c>
      <c r="AS100" s="41">
        <f t="shared" si="135"/>
        <v>100</v>
      </c>
      <c r="AT100" s="41" t="str">
        <f t="shared" si="167"/>
        <v>cv</v>
      </c>
    </row>
    <row r="101" spans="1:46">
      <c r="A101" s="60">
        <f t="shared" si="136"/>
        <v>101</v>
      </c>
      <c r="B101" s="96" t="s">
        <v>4</v>
      </c>
      <c r="C101" s="166" t="s">
        <v>36</v>
      </c>
      <c r="D101" s="88">
        <f ca="1">+SUM(INDIRECT("'Monthly Resource Report'!"&amp;(VLOOKUP(D$1,$AO$1:$AP$197,2,FALSE)&amp;$A101&amp;":"&amp;VLOOKUP(DATE(YEAR(D$1),12,1),$AO$1:$AP$181,2,FALSE)&amp;$A101)))</f>
        <v>622564.48</v>
      </c>
      <c r="E101" s="89">
        <f t="shared" ca="1" si="199"/>
        <v>0</v>
      </c>
      <c r="F101" s="89">
        <f t="shared" ca="1" si="199"/>
        <v>0</v>
      </c>
      <c r="G101" s="89">
        <f t="shared" ca="1" si="199"/>
        <v>0</v>
      </c>
      <c r="H101" s="89">
        <f t="shared" ca="1" si="199"/>
        <v>0</v>
      </c>
      <c r="I101" s="89">
        <f t="shared" ca="1" si="199"/>
        <v>0</v>
      </c>
      <c r="J101" s="89">
        <f t="shared" ca="1" si="199"/>
        <v>0</v>
      </c>
      <c r="K101" s="89">
        <f t="shared" ca="1" si="199"/>
        <v>0</v>
      </c>
      <c r="L101" s="89">
        <f t="shared" ca="1" si="199"/>
        <v>0</v>
      </c>
      <c r="M101" s="89">
        <f t="shared" ca="1" si="199"/>
        <v>0</v>
      </c>
      <c r="N101" s="89">
        <f t="shared" ca="1" si="199"/>
        <v>0</v>
      </c>
      <c r="O101" s="89">
        <f t="shared" ca="1" si="199"/>
        <v>0</v>
      </c>
      <c r="P101" s="89">
        <f t="shared" ca="1" si="199"/>
        <v>0</v>
      </c>
      <c r="Q101" s="89">
        <f t="shared" ca="1" si="199"/>
        <v>0</v>
      </c>
      <c r="R101" s="89">
        <f t="shared" ca="1" si="199"/>
        <v>0</v>
      </c>
      <c r="AO101" s="27">
        <f t="shared" si="133"/>
        <v>44317</v>
      </c>
      <c r="AP101" s="41" t="str">
        <f t="shared" si="153"/>
        <v>cz</v>
      </c>
      <c r="AQ101" s="41">
        <f t="shared" si="134"/>
        <v>104</v>
      </c>
      <c r="AS101" s="41">
        <f t="shared" si="135"/>
        <v>101</v>
      </c>
      <c r="AT101" s="41" t="str">
        <f t="shared" si="167"/>
        <v>cw</v>
      </c>
    </row>
    <row r="102" spans="1:46">
      <c r="A102" s="60">
        <f t="shared" si="136"/>
        <v>102</v>
      </c>
      <c r="B102" s="171" t="s">
        <v>4</v>
      </c>
      <c r="C102" s="172" t="s">
        <v>95</v>
      </c>
      <c r="D102" s="77">
        <f ca="1">+D101/(D99*D122)</f>
        <v>0.73016100581722643</v>
      </c>
      <c r="E102" s="78" t="e">
        <f t="shared" ref="E102" ca="1" si="200">+E101/(E99*E122)</f>
        <v>#DIV/0!</v>
      </c>
      <c r="F102" s="78" t="e">
        <f t="shared" ref="F102" ca="1" si="201">+F101/(F99*F122)</f>
        <v>#DIV/0!</v>
      </c>
      <c r="G102" s="78" t="e">
        <f t="shared" ref="G102:P102" ca="1" si="202">+G101/(G99*G122)</f>
        <v>#DIV/0!</v>
      </c>
      <c r="H102" s="78" t="e">
        <f t="shared" ca="1" si="202"/>
        <v>#DIV/0!</v>
      </c>
      <c r="I102" s="78" t="e">
        <f t="shared" ca="1" si="202"/>
        <v>#DIV/0!</v>
      </c>
      <c r="J102" s="78" t="e">
        <f t="shared" ca="1" si="202"/>
        <v>#DIV/0!</v>
      </c>
      <c r="K102" s="78" t="e">
        <f t="shared" ca="1" si="202"/>
        <v>#DIV/0!</v>
      </c>
      <c r="L102" s="78" t="e">
        <f t="shared" ca="1" si="202"/>
        <v>#DIV/0!</v>
      </c>
      <c r="M102" s="78" t="e">
        <f t="shared" ca="1" si="202"/>
        <v>#DIV/0!</v>
      </c>
      <c r="N102" s="78" t="e">
        <f t="shared" ca="1" si="202"/>
        <v>#DIV/0!</v>
      </c>
      <c r="O102" s="78" t="e">
        <f t="shared" ca="1" si="202"/>
        <v>#DIV/0!</v>
      </c>
      <c r="P102" s="78" t="e">
        <f t="shared" ca="1" si="202"/>
        <v>#DIV/0!</v>
      </c>
      <c r="Q102" s="78" t="e">
        <f t="shared" ref="Q102:R102" ca="1" si="203">+Q101/(Q99*Q122)</f>
        <v>#DIV/0!</v>
      </c>
      <c r="R102" s="78" t="e">
        <f t="shared" ca="1" si="203"/>
        <v>#DIV/0!</v>
      </c>
      <c r="AO102" s="27">
        <f t="shared" si="133"/>
        <v>44348</v>
      </c>
      <c r="AP102" s="41" t="str">
        <f t="shared" si="153"/>
        <v>da</v>
      </c>
      <c r="AQ102" s="41">
        <f t="shared" si="134"/>
        <v>105</v>
      </c>
      <c r="AS102" s="41">
        <f t="shared" si="135"/>
        <v>102</v>
      </c>
      <c r="AT102" s="41" t="str">
        <f t="shared" si="167"/>
        <v>cx</v>
      </c>
    </row>
    <row r="103" spans="1:46">
      <c r="A103" s="60">
        <f t="shared" si="136"/>
        <v>103</v>
      </c>
      <c r="B103" s="96" t="s">
        <v>4</v>
      </c>
      <c r="C103" s="166" t="s">
        <v>268</v>
      </c>
      <c r="D103" s="88">
        <f ca="1">+SUM(INDIRECT("'Monthly Resource Report'!"&amp;(VLOOKUP(D$1,$AO$1:$AP$197,2,FALSE)&amp;$A103&amp;":"&amp;VLOOKUP(DATE(YEAR(D$1),12,1),$AO$1:$AP$181,2,FALSE)&amp;$A103)))</f>
        <v>6861882.2100000009</v>
      </c>
      <c r="E103" s="89">
        <f t="shared" ref="E103:R103" ca="1" si="204">+SUM(INDIRECT("'Monthly Resource Report'!"&amp;(VLOOKUP(E$1,$AO$1:$AP$197,2,FALSE)&amp;$A103&amp;":"&amp;VLOOKUP(DATE(YEAR(E$1),12,1),$AO$1:$AP$181,2,FALSE)&amp;$A103)))</f>
        <v>0</v>
      </c>
      <c r="F103" s="89">
        <f t="shared" ca="1" si="204"/>
        <v>0</v>
      </c>
      <c r="G103" s="89">
        <f t="shared" ca="1" si="204"/>
        <v>0</v>
      </c>
      <c r="H103" s="89">
        <f t="shared" ca="1" si="204"/>
        <v>0</v>
      </c>
      <c r="I103" s="89">
        <f t="shared" ca="1" si="204"/>
        <v>0</v>
      </c>
      <c r="J103" s="89">
        <f t="shared" ca="1" si="204"/>
        <v>0</v>
      </c>
      <c r="K103" s="89">
        <f t="shared" ca="1" si="204"/>
        <v>0</v>
      </c>
      <c r="L103" s="89">
        <f t="shared" ca="1" si="204"/>
        <v>0</v>
      </c>
      <c r="M103" s="89">
        <f t="shared" ca="1" si="204"/>
        <v>0</v>
      </c>
      <c r="N103" s="89">
        <f t="shared" ca="1" si="204"/>
        <v>0</v>
      </c>
      <c r="O103" s="89">
        <f t="shared" ca="1" si="204"/>
        <v>0</v>
      </c>
      <c r="P103" s="89">
        <f t="shared" ca="1" si="204"/>
        <v>0</v>
      </c>
      <c r="Q103" s="89">
        <f t="shared" ca="1" si="204"/>
        <v>0</v>
      </c>
      <c r="R103" s="89">
        <f t="shared" ca="1" si="204"/>
        <v>0</v>
      </c>
      <c r="AO103" s="27">
        <f t="shared" si="133"/>
        <v>44378</v>
      </c>
      <c r="AP103" s="41" t="str">
        <f t="shared" si="153"/>
        <v>db</v>
      </c>
      <c r="AQ103" s="41">
        <f t="shared" si="134"/>
        <v>106</v>
      </c>
      <c r="AS103" s="41">
        <f t="shared" si="135"/>
        <v>103</v>
      </c>
      <c r="AT103" s="41" t="str">
        <f t="shared" si="167"/>
        <v>cy</v>
      </c>
    </row>
    <row r="104" spans="1:46">
      <c r="A104" s="60">
        <f t="shared" si="136"/>
        <v>104</v>
      </c>
      <c r="B104" s="171" t="s">
        <v>4</v>
      </c>
      <c r="C104" s="172" t="s">
        <v>269</v>
      </c>
      <c r="D104" s="92">
        <f ca="1">+D103/D101</f>
        <v>11.021962271281524</v>
      </c>
      <c r="E104" s="93" t="e">
        <f t="shared" ref="E104" ca="1" si="205">+E103/E101</f>
        <v>#DIV/0!</v>
      </c>
      <c r="F104" s="93" t="e">
        <f t="shared" ref="F104" ca="1" si="206">+F103/F101</f>
        <v>#DIV/0!</v>
      </c>
      <c r="G104" s="93" t="e">
        <f t="shared" ref="G104:P104" ca="1" si="207">+G103/G101</f>
        <v>#DIV/0!</v>
      </c>
      <c r="H104" s="93" t="e">
        <f t="shared" ca="1" si="207"/>
        <v>#DIV/0!</v>
      </c>
      <c r="I104" s="93" t="e">
        <f t="shared" ca="1" si="207"/>
        <v>#DIV/0!</v>
      </c>
      <c r="J104" s="93" t="e">
        <f t="shared" ca="1" si="207"/>
        <v>#DIV/0!</v>
      </c>
      <c r="K104" s="93" t="e">
        <f t="shared" ca="1" si="207"/>
        <v>#DIV/0!</v>
      </c>
      <c r="L104" s="93" t="e">
        <f t="shared" ca="1" si="207"/>
        <v>#DIV/0!</v>
      </c>
      <c r="M104" s="93" t="e">
        <f t="shared" ca="1" si="207"/>
        <v>#DIV/0!</v>
      </c>
      <c r="N104" s="93" t="e">
        <f t="shared" ca="1" si="207"/>
        <v>#DIV/0!</v>
      </c>
      <c r="O104" s="93" t="e">
        <f t="shared" ca="1" si="207"/>
        <v>#DIV/0!</v>
      </c>
      <c r="P104" s="93" t="e">
        <f t="shared" ca="1" si="207"/>
        <v>#DIV/0!</v>
      </c>
      <c r="Q104" s="93" t="e">
        <f t="shared" ref="Q104:R104" ca="1" si="208">+Q103/Q101</f>
        <v>#DIV/0!</v>
      </c>
      <c r="R104" s="93" t="e">
        <f t="shared" ca="1" si="208"/>
        <v>#DIV/0!</v>
      </c>
      <c r="AO104" s="27">
        <f t="shared" si="133"/>
        <v>44409</v>
      </c>
      <c r="AP104" s="41" t="str">
        <f t="shared" si="153"/>
        <v>dc</v>
      </c>
      <c r="AQ104" s="41">
        <f t="shared" si="134"/>
        <v>107</v>
      </c>
      <c r="AS104" s="41">
        <f t="shared" si="135"/>
        <v>104</v>
      </c>
      <c r="AT104" s="41" t="str">
        <f t="shared" si="167"/>
        <v>cz</v>
      </c>
    </row>
    <row r="105" spans="1:46">
      <c r="A105" s="60">
        <f t="shared" si="136"/>
        <v>105</v>
      </c>
      <c r="B105" s="96" t="s">
        <v>4</v>
      </c>
      <c r="C105" s="166" t="s">
        <v>37</v>
      </c>
      <c r="D105" s="632">
        <f ca="1">+SUM(INDIRECT("'Monthly Resource Report'!"&amp;(VLOOKUP(D$1,$AO$1:$AP$197,2,FALSE)&amp;$A105&amp;":"&amp;VLOOKUP(DATE(YEAR(D$1),12,1),$AO$1:$AP$181,2,FALSE)&amp;$A105)))</f>
        <v>16365552.25</v>
      </c>
      <c r="E105" s="633">
        <f t="shared" ref="E105:R105" ca="1" si="209">+SUM(INDIRECT("'Monthly Resource Report'!"&amp;(VLOOKUP(E$1,$AO$1:$AP$197,2,FALSE)&amp;$A105&amp;":"&amp;VLOOKUP(DATE(YEAR(E$1),12,1),$AO$1:$AP$181,2,FALSE)&amp;$A105)))</f>
        <v>0</v>
      </c>
      <c r="F105" s="633">
        <f t="shared" ca="1" si="209"/>
        <v>0</v>
      </c>
      <c r="G105" s="633">
        <f t="shared" ca="1" si="209"/>
        <v>0</v>
      </c>
      <c r="H105" s="633">
        <f t="shared" ca="1" si="209"/>
        <v>0</v>
      </c>
      <c r="I105" s="633">
        <f t="shared" ca="1" si="209"/>
        <v>0</v>
      </c>
      <c r="J105" s="633">
        <f t="shared" ca="1" si="209"/>
        <v>0</v>
      </c>
      <c r="K105" s="633">
        <f t="shared" ca="1" si="209"/>
        <v>0</v>
      </c>
      <c r="L105" s="633">
        <f t="shared" ca="1" si="209"/>
        <v>0</v>
      </c>
      <c r="M105" s="633">
        <f t="shared" ca="1" si="209"/>
        <v>0</v>
      </c>
      <c r="N105" s="633">
        <f t="shared" ca="1" si="209"/>
        <v>0</v>
      </c>
      <c r="O105" s="633">
        <f t="shared" ca="1" si="209"/>
        <v>0</v>
      </c>
      <c r="P105" s="633">
        <f t="shared" ca="1" si="209"/>
        <v>0</v>
      </c>
      <c r="Q105" s="633">
        <f t="shared" ca="1" si="209"/>
        <v>0</v>
      </c>
      <c r="R105" s="633">
        <f t="shared" ca="1" si="209"/>
        <v>0</v>
      </c>
      <c r="AO105" s="27">
        <f t="shared" si="133"/>
        <v>44440</v>
      </c>
      <c r="AP105" s="41" t="str">
        <f t="shared" si="153"/>
        <v>dd</v>
      </c>
      <c r="AQ105" s="41">
        <f t="shared" si="134"/>
        <v>108</v>
      </c>
      <c r="AS105" s="41">
        <f t="shared" si="135"/>
        <v>105</v>
      </c>
      <c r="AT105" s="41" t="str">
        <f>+"d"&amp;AT1</f>
        <v>da</v>
      </c>
    </row>
    <row r="106" spans="1:46">
      <c r="A106" s="60">
        <f t="shared" si="136"/>
        <v>106</v>
      </c>
      <c r="B106" s="171" t="s">
        <v>4</v>
      </c>
      <c r="C106" s="172" t="s">
        <v>270</v>
      </c>
      <c r="D106" s="79">
        <f ca="1">+D105/D103</f>
        <v>2.3849946340014481</v>
      </c>
      <c r="E106" s="80" t="e">
        <f t="shared" ref="E106" ca="1" si="210">+E105/E103</f>
        <v>#DIV/0!</v>
      </c>
      <c r="F106" s="80" t="e">
        <f t="shared" ref="F106" ca="1" si="211">+F105/F103</f>
        <v>#DIV/0!</v>
      </c>
      <c r="G106" s="80" t="e">
        <f t="shared" ref="G106:P106" ca="1" si="212">+G105/G103</f>
        <v>#DIV/0!</v>
      </c>
      <c r="H106" s="80" t="e">
        <f t="shared" ca="1" si="212"/>
        <v>#DIV/0!</v>
      </c>
      <c r="I106" s="80" t="e">
        <f t="shared" ca="1" si="212"/>
        <v>#DIV/0!</v>
      </c>
      <c r="J106" s="80" t="e">
        <f t="shared" ca="1" si="212"/>
        <v>#DIV/0!</v>
      </c>
      <c r="K106" s="80" t="e">
        <f t="shared" ca="1" si="212"/>
        <v>#DIV/0!</v>
      </c>
      <c r="L106" s="80" t="e">
        <f t="shared" ca="1" si="212"/>
        <v>#DIV/0!</v>
      </c>
      <c r="M106" s="80" t="e">
        <f t="shared" ca="1" si="212"/>
        <v>#DIV/0!</v>
      </c>
      <c r="N106" s="80" t="e">
        <f t="shared" ca="1" si="212"/>
        <v>#DIV/0!</v>
      </c>
      <c r="O106" s="80" t="e">
        <f t="shared" ca="1" si="212"/>
        <v>#DIV/0!</v>
      </c>
      <c r="P106" s="80" t="e">
        <f t="shared" ca="1" si="212"/>
        <v>#DIV/0!</v>
      </c>
      <c r="Q106" s="80" t="e">
        <f t="shared" ref="Q106:R106" ca="1" si="213">+Q105/Q103</f>
        <v>#DIV/0!</v>
      </c>
      <c r="R106" s="80" t="e">
        <f t="shared" ca="1" si="213"/>
        <v>#DIV/0!</v>
      </c>
      <c r="AO106" s="27">
        <f t="shared" si="133"/>
        <v>44470</v>
      </c>
      <c r="AP106" s="41" t="str">
        <f t="shared" si="153"/>
        <v>de</v>
      </c>
      <c r="AQ106" s="41">
        <f t="shared" si="134"/>
        <v>109</v>
      </c>
      <c r="AS106" s="41">
        <f t="shared" si="135"/>
        <v>106</v>
      </c>
      <c r="AT106" s="41" t="str">
        <f t="shared" ref="AT106:AT126" si="214">+"d"&amp;AT2</f>
        <v>db</v>
      </c>
    </row>
    <row r="107" spans="1:46">
      <c r="A107" s="60">
        <f t="shared" si="136"/>
        <v>107</v>
      </c>
      <c r="B107" s="96" t="s">
        <v>4</v>
      </c>
      <c r="C107" s="166" t="s">
        <v>38</v>
      </c>
      <c r="D107" s="632">
        <f ca="1">+SUM(INDIRECT("'Monthly Resource Report'!"&amp;(VLOOKUP(D$1,$AO$1:$AP$197,2,FALSE)&amp;$A107&amp;":"&amp;VLOOKUP(DATE(YEAR(D$1),12,1),$AO$1:$AP$181,2,FALSE)&amp;$A107)))</f>
        <v>869100.81</v>
      </c>
      <c r="E107" s="633">
        <f t="shared" ref="E107:R107" ca="1" si="215">+SUM(INDIRECT("'Monthly Resource Report'!"&amp;(VLOOKUP(E$1,$AO$1:$AP$197,2,FALSE)&amp;$A107&amp;":"&amp;VLOOKUP(DATE(YEAR(E$1),12,1),$AO$1:$AP$181,2,FALSE)&amp;$A107)))</f>
        <v>0</v>
      </c>
      <c r="F107" s="633">
        <f t="shared" ca="1" si="215"/>
        <v>0</v>
      </c>
      <c r="G107" s="633">
        <f t="shared" ca="1" si="215"/>
        <v>0</v>
      </c>
      <c r="H107" s="633">
        <f t="shared" ca="1" si="215"/>
        <v>0</v>
      </c>
      <c r="I107" s="633">
        <f t="shared" ca="1" si="215"/>
        <v>0</v>
      </c>
      <c r="J107" s="633">
        <f t="shared" ca="1" si="215"/>
        <v>0</v>
      </c>
      <c r="K107" s="633">
        <f t="shared" ca="1" si="215"/>
        <v>0</v>
      </c>
      <c r="L107" s="633">
        <f t="shared" ca="1" si="215"/>
        <v>0</v>
      </c>
      <c r="M107" s="633">
        <f t="shared" ca="1" si="215"/>
        <v>0</v>
      </c>
      <c r="N107" s="633">
        <f t="shared" ca="1" si="215"/>
        <v>0</v>
      </c>
      <c r="O107" s="633">
        <f t="shared" ca="1" si="215"/>
        <v>0</v>
      </c>
      <c r="P107" s="633">
        <f t="shared" ca="1" si="215"/>
        <v>0</v>
      </c>
      <c r="Q107" s="633">
        <f t="shared" ca="1" si="215"/>
        <v>0</v>
      </c>
      <c r="R107" s="633">
        <f t="shared" ca="1" si="215"/>
        <v>0</v>
      </c>
      <c r="AO107" s="27">
        <f t="shared" si="133"/>
        <v>44501</v>
      </c>
      <c r="AP107" s="41" t="str">
        <f t="shared" ref="AP107:AP138" si="216">+VLOOKUP(AQ107,$AS$1:$AT$197,2,FALSE)</f>
        <v>df</v>
      </c>
      <c r="AQ107" s="41">
        <f t="shared" si="134"/>
        <v>110</v>
      </c>
      <c r="AS107" s="41">
        <f t="shared" si="135"/>
        <v>107</v>
      </c>
      <c r="AT107" s="41" t="str">
        <f t="shared" si="214"/>
        <v>dc</v>
      </c>
    </row>
    <row r="108" spans="1:46">
      <c r="A108" s="60">
        <f t="shared" si="136"/>
        <v>108</v>
      </c>
      <c r="B108" s="171" t="s">
        <v>4</v>
      </c>
      <c r="C108" s="172" t="s">
        <v>39</v>
      </c>
      <c r="D108" s="81">
        <f ca="1">+D107/D101</f>
        <v>1.3960012784539202</v>
      </c>
      <c r="E108" s="82" t="e">
        <f t="shared" ref="E108" ca="1" si="217">+E107/E101</f>
        <v>#DIV/0!</v>
      </c>
      <c r="F108" s="82" t="e">
        <f t="shared" ref="F108" ca="1" si="218">+F107/F101</f>
        <v>#DIV/0!</v>
      </c>
      <c r="G108" s="82" t="e">
        <f t="shared" ref="G108:P108" ca="1" si="219">+G107/G101</f>
        <v>#DIV/0!</v>
      </c>
      <c r="H108" s="82" t="e">
        <f t="shared" ca="1" si="219"/>
        <v>#DIV/0!</v>
      </c>
      <c r="I108" s="82" t="e">
        <f t="shared" ca="1" si="219"/>
        <v>#DIV/0!</v>
      </c>
      <c r="J108" s="82" t="e">
        <f t="shared" ca="1" si="219"/>
        <v>#DIV/0!</v>
      </c>
      <c r="K108" s="82" t="e">
        <f t="shared" ca="1" si="219"/>
        <v>#DIV/0!</v>
      </c>
      <c r="L108" s="82" t="e">
        <f t="shared" ca="1" si="219"/>
        <v>#DIV/0!</v>
      </c>
      <c r="M108" s="82" t="e">
        <f t="shared" ca="1" si="219"/>
        <v>#DIV/0!</v>
      </c>
      <c r="N108" s="82" t="e">
        <f t="shared" ca="1" si="219"/>
        <v>#DIV/0!</v>
      </c>
      <c r="O108" s="82" t="e">
        <f t="shared" ca="1" si="219"/>
        <v>#DIV/0!</v>
      </c>
      <c r="P108" s="82" t="e">
        <f t="shared" ca="1" si="219"/>
        <v>#DIV/0!</v>
      </c>
      <c r="Q108" s="82" t="e">
        <f t="shared" ref="Q108:R108" ca="1" si="220">+Q107/Q101</f>
        <v>#DIV/0!</v>
      </c>
      <c r="R108" s="82" t="e">
        <f t="shared" ca="1" si="220"/>
        <v>#DIV/0!</v>
      </c>
      <c r="AO108" s="27">
        <f t="shared" si="133"/>
        <v>44531</v>
      </c>
      <c r="AP108" s="41" t="str">
        <f t="shared" si="216"/>
        <v>dg</v>
      </c>
      <c r="AQ108" s="41">
        <f t="shared" si="134"/>
        <v>111</v>
      </c>
      <c r="AS108" s="41">
        <f t="shared" si="135"/>
        <v>108</v>
      </c>
      <c r="AT108" s="41" t="str">
        <f t="shared" si="214"/>
        <v>dd</v>
      </c>
    </row>
    <row r="109" spans="1:46">
      <c r="A109" s="60">
        <f t="shared" si="136"/>
        <v>109</v>
      </c>
      <c r="B109" s="96" t="s">
        <v>4</v>
      </c>
      <c r="C109" s="166" t="s">
        <v>40</v>
      </c>
      <c r="D109" s="88">
        <f ca="1">+SUM(INDIRECT("'Monthly Resource Report'!"&amp;(VLOOKUP(D$1,$AO$1:$AP$197,2,FALSE)&amp;$A109&amp;":"&amp;VLOOKUP(DATE(YEAR(D$1),12,1),$AO$1:$AP$181,2,FALSE)&amp;$A109)))</f>
        <v>12.620000000000001</v>
      </c>
      <c r="E109" s="89">
        <f t="shared" ref="E109:R111" ca="1" si="221">+SUM(INDIRECT("'Monthly Resource Report'!"&amp;(VLOOKUP(E$1,$AO$1:$AP$197,2,FALSE)&amp;$A109&amp;":"&amp;VLOOKUP(DATE(YEAR(E$1),12,1),$AO$1:$AP$181,2,FALSE)&amp;$A109)))</f>
        <v>0</v>
      </c>
      <c r="F109" s="89">
        <f t="shared" ca="1" si="221"/>
        <v>0</v>
      </c>
      <c r="G109" s="89">
        <f t="shared" ca="1" si="221"/>
        <v>0</v>
      </c>
      <c r="H109" s="89">
        <f t="shared" ca="1" si="221"/>
        <v>0</v>
      </c>
      <c r="I109" s="89">
        <f t="shared" ca="1" si="221"/>
        <v>0</v>
      </c>
      <c r="J109" s="89">
        <f t="shared" ca="1" si="221"/>
        <v>0</v>
      </c>
      <c r="K109" s="89">
        <f t="shared" ca="1" si="221"/>
        <v>0</v>
      </c>
      <c r="L109" s="89">
        <f t="shared" ca="1" si="221"/>
        <v>0</v>
      </c>
      <c r="M109" s="89">
        <f t="shared" ca="1" si="221"/>
        <v>0</v>
      </c>
      <c r="N109" s="89">
        <f t="shared" ca="1" si="221"/>
        <v>0</v>
      </c>
      <c r="O109" s="89">
        <f t="shared" ca="1" si="221"/>
        <v>0</v>
      </c>
      <c r="P109" s="89">
        <f t="shared" ca="1" si="221"/>
        <v>0</v>
      </c>
      <c r="Q109" s="89">
        <f t="shared" ca="1" si="221"/>
        <v>0</v>
      </c>
      <c r="R109" s="89">
        <f t="shared" ca="1" si="221"/>
        <v>0</v>
      </c>
      <c r="AO109" s="27">
        <f t="shared" si="133"/>
        <v>44562</v>
      </c>
      <c r="AP109" s="41" t="str">
        <f t="shared" si="216"/>
        <v>dh</v>
      </c>
      <c r="AQ109" s="41">
        <f t="shared" si="134"/>
        <v>112</v>
      </c>
      <c r="AS109" s="41">
        <f t="shared" si="135"/>
        <v>109</v>
      </c>
      <c r="AT109" s="41" t="str">
        <f t="shared" si="214"/>
        <v>de</v>
      </c>
    </row>
    <row r="110" spans="1:46">
      <c r="A110" s="60">
        <f t="shared" si="136"/>
        <v>110</v>
      </c>
      <c r="B110" s="96" t="s">
        <v>4</v>
      </c>
      <c r="C110" s="166" t="s">
        <v>41</v>
      </c>
      <c r="D110" s="88">
        <f ca="1">+SUM(INDIRECT("'Monthly Resource Report'!"&amp;(VLOOKUP(D$1,$AO$1:$AP$197,2,FALSE)&amp;$A110&amp;":"&amp;VLOOKUP(DATE(YEAR(D$1),12,1),$AO$1:$AP$181,2,FALSE)&amp;$A110)))</f>
        <v>4801</v>
      </c>
      <c r="E110" s="89">
        <f t="shared" ca="1" si="221"/>
        <v>0</v>
      </c>
      <c r="F110" s="89">
        <f t="shared" ca="1" si="221"/>
        <v>0</v>
      </c>
      <c r="G110" s="89">
        <f t="shared" ca="1" si="221"/>
        <v>0</v>
      </c>
      <c r="H110" s="89">
        <f t="shared" ca="1" si="221"/>
        <v>0</v>
      </c>
      <c r="I110" s="89">
        <f t="shared" ca="1" si="221"/>
        <v>0</v>
      </c>
      <c r="J110" s="89">
        <f t="shared" ca="1" si="221"/>
        <v>0</v>
      </c>
      <c r="K110" s="89">
        <f t="shared" ca="1" si="221"/>
        <v>0</v>
      </c>
      <c r="L110" s="89">
        <f t="shared" ca="1" si="221"/>
        <v>0</v>
      </c>
      <c r="M110" s="89">
        <f t="shared" ca="1" si="221"/>
        <v>0</v>
      </c>
      <c r="N110" s="89">
        <f t="shared" ca="1" si="221"/>
        <v>0</v>
      </c>
      <c r="O110" s="89">
        <f t="shared" ca="1" si="221"/>
        <v>0</v>
      </c>
      <c r="P110" s="89">
        <f t="shared" ca="1" si="221"/>
        <v>0</v>
      </c>
      <c r="Q110" s="89">
        <f t="shared" ca="1" si="221"/>
        <v>0</v>
      </c>
      <c r="R110" s="89">
        <f t="shared" ca="1" si="221"/>
        <v>0</v>
      </c>
      <c r="AO110" s="27">
        <f t="shared" si="133"/>
        <v>44593</v>
      </c>
      <c r="AP110" s="41" t="str">
        <f t="shared" si="216"/>
        <v>di</v>
      </c>
      <c r="AQ110" s="41">
        <f t="shared" si="134"/>
        <v>113</v>
      </c>
      <c r="AS110" s="41">
        <f t="shared" si="135"/>
        <v>110</v>
      </c>
      <c r="AT110" s="41" t="str">
        <f t="shared" si="214"/>
        <v>df</v>
      </c>
    </row>
    <row r="111" spans="1:46">
      <c r="A111" s="60">
        <f t="shared" si="136"/>
        <v>111</v>
      </c>
      <c r="B111" s="96" t="s">
        <v>4</v>
      </c>
      <c r="C111" s="166" t="s">
        <v>271</v>
      </c>
      <c r="D111" s="88">
        <f ca="1">+SUM(INDIRECT("'Monthly Resource Report'!"&amp;(VLOOKUP(D$1,$AO$1:$AP$197,2,FALSE)&amp;$A111&amp;":"&amp;VLOOKUP(DATE(YEAR(D$1),12,1),$AO$1:$AP$181,2,FALSE)&amp;$A111)))</f>
        <v>17889.62</v>
      </c>
      <c r="E111" s="89">
        <f t="shared" ca="1" si="221"/>
        <v>0</v>
      </c>
      <c r="F111" s="89">
        <f t="shared" ca="1" si="221"/>
        <v>0</v>
      </c>
      <c r="G111" s="89">
        <f t="shared" ca="1" si="221"/>
        <v>0</v>
      </c>
      <c r="H111" s="89">
        <f t="shared" ca="1" si="221"/>
        <v>0</v>
      </c>
      <c r="I111" s="89">
        <f t="shared" ca="1" si="221"/>
        <v>0</v>
      </c>
      <c r="J111" s="89">
        <f t="shared" ca="1" si="221"/>
        <v>0</v>
      </c>
      <c r="K111" s="89">
        <f t="shared" ca="1" si="221"/>
        <v>0</v>
      </c>
      <c r="L111" s="89">
        <f t="shared" ca="1" si="221"/>
        <v>0</v>
      </c>
      <c r="M111" s="89">
        <f t="shared" ca="1" si="221"/>
        <v>0</v>
      </c>
      <c r="N111" s="89">
        <f t="shared" ca="1" si="221"/>
        <v>0</v>
      </c>
      <c r="O111" s="89">
        <f t="shared" ca="1" si="221"/>
        <v>0</v>
      </c>
      <c r="P111" s="89">
        <f t="shared" ca="1" si="221"/>
        <v>0</v>
      </c>
      <c r="Q111" s="89">
        <f t="shared" ca="1" si="221"/>
        <v>0</v>
      </c>
      <c r="R111" s="89">
        <f t="shared" ca="1" si="221"/>
        <v>0</v>
      </c>
      <c r="AO111" s="27">
        <f t="shared" si="133"/>
        <v>44621</v>
      </c>
      <c r="AP111" s="41" t="str">
        <f t="shared" si="216"/>
        <v>dj</v>
      </c>
      <c r="AQ111" s="41">
        <f t="shared" si="134"/>
        <v>114</v>
      </c>
      <c r="AS111" s="41">
        <f t="shared" si="135"/>
        <v>111</v>
      </c>
      <c r="AT111" s="41" t="str">
        <f t="shared" si="214"/>
        <v>dg</v>
      </c>
    </row>
    <row r="112" spans="1:46">
      <c r="A112" s="60">
        <f t="shared" si="136"/>
        <v>112</v>
      </c>
      <c r="B112" s="171" t="s">
        <v>4</v>
      </c>
      <c r="C112" s="177" t="s">
        <v>96</v>
      </c>
      <c r="D112" s="83">
        <f ca="1">+D101/(D110*D99)</f>
        <v>1.3322662801414089</v>
      </c>
      <c r="E112" s="84" t="e">
        <f t="shared" ref="E112:G112" ca="1" si="222">+E101/(E110*E99)</f>
        <v>#DIV/0!</v>
      </c>
      <c r="F112" s="84" t="e">
        <f t="shared" ca="1" si="222"/>
        <v>#DIV/0!</v>
      </c>
      <c r="G112" s="84" t="e">
        <f t="shared" ca="1" si="222"/>
        <v>#DIV/0!</v>
      </c>
      <c r="H112" s="84" t="e">
        <f t="shared" ref="H112:P112" ca="1" si="223">+H101/(H110*H99)</f>
        <v>#DIV/0!</v>
      </c>
      <c r="I112" s="84" t="e">
        <f t="shared" ca="1" si="223"/>
        <v>#DIV/0!</v>
      </c>
      <c r="J112" s="84" t="e">
        <f t="shared" ca="1" si="223"/>
        <v>#DIV/0!</v>
      </c>
      <c r="K112" s="84" t="e">
        <f t="shared" ca="1" si="223"/>
        <v>#DIV/0!</v>
      </c>
      <c r="L112" s="84" t="e">
        <f t="shared" ca="1" si="223"/>
        <v>#DIV/0!</v>
      </c>
      <c r="M112" s="84" t="e">
        <f t="shared" ca="1" si="223"/>
        <v>#DIV/0!</v>
      </c>
      <c r="N112" s="84" t="e">
        <f t="shared" ca="1" si="223"/>
        <v>#DIV/0!</v>
      </c>
      <c r="O112" s="84" t="e">
        <f t="shared" ca="1" si="223"/>
        <v>#DIV/0!</v>
      </c>
      <c r="P112" s="84" t="e">
        <f t="shared" ca="1" si="223"/>
        <v>#DIV/0!</v>
      </c>
      <c r="Q112" s="84" t="e">
        <f t="shared" ref="Q112:R112" ca="1" si="224">+Q101/(Q110*Q99)</f>
        <v>#DIV/0!</v>
      </c>
      <c r="R112" s="84" t="e">
        <f t="shared" ca="1" si="224"/>
        <v>#DIV/0!</v>
      </c>
      <c r="AO112" s="27">
        <f t="shared" si="133"/>
        <v>44652</v>
      </c>
      <c r="AP112" s="41" t="str">
        <f t="shared" si="216"/>
        <v>dk</v>
      </c>
      <c r="AQ112" s="41">
        <f t="shared" si="134"/>
        <v>115</v>
      </c>
      <c r="AS112" s="41">
        <f t="shared" si="135"/>
        <v>112</v>
      </c>
      <c r="AT112" s="41" t="str">
        <f t="shared" si="214"/>
        <v>dh</v>
      </c>
    </row>
    <row r="113" spans="1:46">
      <c r="A113" s="60">
        <f t="shared" si="136"/>
        <v>113</v>
      </c>
      <c r="B113" s="96" t="s">
        <v>4</v>
      </c>
      <c r="C113" s="166" t="s">
        <v>42</v>
      </c>
      <c r="D113" s="632">
        <f ca="1">+SUM(INDIRECT("'Monthly Resource Report'!"&amp;(VLOOKUP(D$1,$AO$1:$AP$197,2,FALSE)&amp;$A113&amp;":"&amp;VLOOKUP(DATE(YEAR(D$1),12,1),$AO$1:$AP$181,2,FALSE)&amp;$A113)))</f>
        <v>72514.45</v>
      </c>
      <c r="E113" s="633">
        <f t="shared" ref="E113:R116" ca="1" si="225">+SUM(INDIRECT("'Monthly Resource Report'!"&amp;(VLOOKUP(E$1,$AO$1:$AP$197,2,FALSE)&amp;$A113&amp;":"&amp;VLOOKUP(DATE(YEAR(E$1),12,1),$AO$1:$AP$181,2,FALSE)&amp;$A113)))</f>
        <v>0</v>
      </c>
      <c r="F113" s="633">
        <f t="shared" ca="1" si="225"/>
        <v>0</v>
      </c>
      <c r="G113" s="633">
        <f t="shared" ca="1" si="225"/>
        <v>0</v>
      </c>
      <c r="H113" s="633">
        <f t="shared" ca="1" si="225"/>
        <v>0</v>
      </c>
      <c r="I113" s="633">
        <f t="shared" ca="1" si="225"/>
        <v>0</v>
      </c>
      <c r="J113" s="633">
        <f t="shared" ca="1" si="225"/>
        <v>0</v>
      </c>
      <c r="K113" s="633">
        <f t="shared" ca="1" si="225"/>
        <v>0</v>
      </c>
      <c r="L113" s="633">
        <f t="shared" ca="1" si="225"/>
        <v>0</v>
      </c>
      <c r="M113" s="633">
        <f t="shared" ca="1" si="225"/>
        <v>0</v>
      </c>
      <c r="N113" s="633">
        <f t="shared" ca="1" si="225"/>
        <v>0</v>
      </c>
      <c r="O113" s="633">
        <f t="shared" ca="1" si="225"/>
        <v>0</v>
      </c>
      <c r="P113" s="633">
        <f t="shared" ca="1" si="225"/>
        <v>0</v>
      </c>
      <c r="Q113" s="633">
        <f t="shared" ca="1" si="225"/>
        <v>0</v>
      </c>
      <c r="R113" s="633">
        <f t="shared" ca="1" si="225"/>
        <v>0</v>
      </c>
      <c r="AO113" s="27">
        <f t="shared" si="133"/>
        <v>44682</v>
      </c>
      <c r="AP113" s="41" t="str">
        <f t="shared" si="216"/>
        <v>dl</v>
      </c>
      <c r="AQ113" s="41">
        <f t="shared" si="134"/>
        <v>116</v>
      </c>
      <c r="AS113" s="41">
        <f t="shared" si="135"/>
        <v>113</v>
      </c>
      <c r="AT113" s="41" t="str">
        <f t="shared" si="214"/>
        <v>di</v>
      </c>
    </row>
    <row r="114" spans="1:46">
      <c r="A114" s="60">
        <f t="shared" si="136"/>
        <v>114</v>
      </c>
      <c r="B114" s="96" t="s">
        <v>4</v>
      </c>
      <c r="C114" s="634" t="s">
        <v>297</v>
      </c>
      <c r="D114" s="632">
        <f ca="1">+SUM(INDIRECT("'Monthly Resource Report'!"&amp;(VLOOKUP(D$1,$AO$1:$AP$197,2,FALSE)&amp;$A114&amp;":"&amp;VLOOKUP(DATE(YEAR(D$1),12,1),$AO$1:$AP$181,2,FALSE)&amp;$A114)))</f>
        <v>0</v>
      </c>
      <c r="E114" s="633">
        <f t="shared" ca="1" si="225"/>
        <v>0</v>
      </c>
      <c r="F114" s="633">
        <f t="shared" ca="1" si="225"/>
        <v>0</v>
      </c>
      <c r="G114" s="633">
        <f t="shared" ca="1" si="225"/>
        <v>0</v>
      </c>
      <c r="H114" s="633">
        <f t="shared" ca="1" si="225"/>
        <v>0</v>
      </c>
      <c r="I114" s="633">
        <f t="shared" ca="1" si="225"/>
        <v>0</v>
      </c>
      <c r="J114" s="633">
        <f t="shared" ca="1" si="225"/>
        <v>0</v>
      </c>
      <c r="K114" s="633">
        <f t="shared" ca="1" si="225"/>
        <v>0</v>
      </c>
      <c r="L114" s="633">
        <f t="shared" ca="1" si="225"/>
        <v>0</v>
      </c>
      <c r="M114" s="633">
        <f t="shared" ca="1" si="225"/>
        <v>0</v>
      </c>
      <c r="N114" s="633">
        <f t="shared" ca="1" si="225"/>
        <v>0</v>
      </c>
      <c r="O114" s="633">
        <f t="shared" ca="1" si="225"/>
        <v>0</v>
      </c>
      <c r="P114" s="633">
        <f t="shared" ca="1" si="225"/>
        <v>0</v>
      </c>
      <c r="Q114" s="633">
        <f t="shared" ca="1" si="225"/>
        <v>0</v>
      </c>
      <c r="R114" s="633">
        <f t="shared" ca="1" si="225"/>
        <v>0</v>
      </c>
      <c r="AO114" s="27">
        <f t="shared" si="133"/>
        <v>44713</v>
      </c>
      <c r="AP114" s="41" t="str">
        <f t="shared" si="216"/>
        <v>dm</v>
      </c>
      <c r="AQ114" s="41">
        <f t="shared" si="134"/>
        <v>117</v>
      </c>
      <c r="AS114" s="41">
        <f t="shared" si="135"/>
        <v>114</v>
      </c>
      <c r="AT114" s="41" t="str">
        <f t="shared" si="214"/>
        <v>dj</v>
      </c>
    </row>
    <row r="115" spans="1:46">
      <c r="A115" s="60">
        <f t="shared" si="136"/>
        <v>115</v>
      </c>
      <c r="B115" s="96" t="s">
        <v>4</v>
      </c>
      <c r="C115" s="166" t="s">
        <v>43</v>
      </c>
      <c r="D115" s="88">
        <f ca="1">+SUM(INDIRECT("'Monthly Resource Report'!"&amp;(VLOOKUP(D$1,$AO$1:$AP$197,2,FALSE)&amp;$A115&amp;":"&amp;VLOOKUP(DATE(YEAR(D$1),12,1),$AO$1:$AP$181,2,FALSE)&amp;$A115)))</f>
        <v>687.98</v>
      </c>
      <c r="E115" s="89">
        <f t="shared" ca="1" si="225"/>
        <v>0</v>
      </c>
      <c r="F115" s="89">
        <f t="shared" ca="1" si="225"/>
        <v>0</v>
      </c>
      <c r="G115" s="89">
        <f t="shared" ca="1" si="225"/>
        <v>0</v>
      </c>
      <c r="H115" s="89">
        <f t="shared" ca="1" si="225"/>
        <v>0</v>
      </c>
      <c r="I115" s="89">
        <f t="shared" ca="1" si="225"/>
        <v>0</v>
      </c>
      <c r="J115" s="89">
        <f t="shared" ca="1" si="225"/>
        <v>0</v>
      </c>
      <c r="K115" s="89">
        <f t="shared" ca="1" si="225"/>
        <v>0</v>
      </c>
      <c r="L115" s="89">
        <f t="shared" ca="1" si="225"/>
        <v>0</v>
      </c>
      <c r="M115" s="89">
        <f t="shared" ca="1" si="225"/>
        <v>0</v>
      </c>
      <c r="N115" s="89">
        <f t="shared" ca="1" si="225"/>
        <v>0</v>
      </c>
      <c r="O115" s="89">
        <f t="shared" ca="1" si="225"/>
        <v>0</v>
      </c>
      <c r="P115" s="89">
        <f t="shared" ca="1" si="225"/>
        <v>0</v>
      </c>
      <c r="Q115" s="89">
        <f t="shared" ca="1" si="225"/>
        <v>0</v>
      </c>
      <c r="R115" s="89">
        <f t="shared" ca="1" si="225"/>
        <v>0</v>
      </c>
      <c r="AO115" s="27">
        <f t="shared" si="133"/>
        <v>44743</v>
      </c>
      <c r="AP115" s="41" t="str">
        <f t="shared" si="216"/>
        <v>dn</v>
      </c>
      <c r="AQ115" s="41">
        <f t="shared" si="134"/>
        <v>118</v>
      </c>
      <c r="AS115" s="41">
        <f t="shared" si="135"/>
        <v>115</v>
      </c>
      <c r="AT115" s="41" t="str">
        <f t="shared" si="214"/>
        <v>dk</v>
      </c>
    </row>
    <row r="116" spans="1:46">
      <c r="A116" s="60">
        <f t="shared" si="136"/>
        <v>116</v>
      </c>
      <c r="B116" s="96" t="s">
        <v>4</v>
      </c>
      <c r="C116" s="166" t="s">
        <v>44</v>
      </c>
      <c r="D116" s="632">
        <f ca="1">+SUM(INDIRECT("'Monthly Resource Report'!"&amp;(VLOOKUP(D$1,$AO$1:$AP$197,2,FALSE)&amp;$A116&amp;":"&amp;VLOOKUP(DATE(YEAR(D$1),12,1),$AO$1:$AP$181,2,FALSE)&amp;$A116)))</f>
        <v>946.31999999999994</v>
      </c>
      <c r="E116" s="633">
        <f t="shared" ca="1" si="225"/>
        <v>0</v>
      </c>
      <c r="F116" s="633">
        <f t="shared" ca="1" si="225"/>
        <v>0</v>
      </c>
      <c r="G116" s="633">
        <f t="shared" ca="1" si="225"/>
        <v>0</v>
      </c>
      <c r="H116" s="633">
        <f t="shared" ca="1" si="225"/>
        <v>0</v>
      </c>
      <c r="I116" s="633">
        <f t="shared" ca="1" si="225"/>
        <v>0</v>
      </c>
      <c r="J116" s="633">
        <f t="shared" ca="1" si="225"/>
        <v>0</v>
      </c>
      <c r="K116" s="633">
        <f t="shared" ca="1" si="225"/>
        <v>0</v>
      </c>
      <c r="L116" s="633">
        <f t="shared" ca="1" si="225"/>
        <v>0</v>
      </c>
      <c r="M116" s="633">
        <f t="shared" ca="1" si="225"/>
        <v>0</v>
      </c>
      <c r="N116" s="633">
        <f t="shared" ca="1" si="225"/>
        <v>0</v>
      </c>
      <c r="O116" s="633">
        <f t="shared" ca="1" si="225"/>
        <v>0</v>
      </c>
      <c r="P116" s="633">
        <f t="shared" ca="1" si="225"/>
        <v>0</v>
      </c>
      <c r="Q116" s="633">
        <f t="shared" ca="1" si="225"/>
        <v>0</v>
      </c>
      <c r="R116" s="633">
        <f t="shared" ca="1" si="225"/>
        <v>0</v>
      </c>
      <c r="AO116" s="27">
        <f t="shared" si="133"/>
        <v>44774</v>
      </c>
      <c r="AP116" s="41" t="str">
        <f t="shared" si="216"/>
        <v>do</v>
      </c>
      <c r="AQ116" s="41">
        <f t="shared" si="134"/>
        <v>119</v>
      </c>
      <c r="AS116" s="41">
        <f t="shared" si="135"/>
        <v>116</v>
      </c>
      <c r="AT116" s="41" t="str">
        <f t="shared" si="214"/>
        <v>dl</v>
      </c>
    </row>
    <row r="117" spans="1:46">
      <c r="A117" s="60">
        <f t="shared" si="136"/>
        <v>117</v>
      </c>
      <c r="B117" s="171" t="s">
        <v>4</v>
      </c>
      <c r="C117" s="172" t="s">
        <v>45</v>
      </c>
      <c r="D117" s="92">
        <f ca="1">+(D115*2000)/D103</f>
        <v>0.20052224125835</v>
      </c>
      <c r="E117" s="93" t="e">
        <f t="shared" ref="E117:G117" ca="1" si="226">+(E115*2000)/E103</f>
        <v>#DIV/0!</v>
      </c>
      <c r="F117" s="93" t="e">
        <f t="shared" ca="1" si="226"/>
        <v>#DIV/0!</v>
      </c>
      <c r="G117" s="93" t="e">
        <f t="shared" ca="1" si="226"/>
        <v>#DIV/0!</v>
      </c>
      <c r="H117" s="93" t="e">
        <f t="shared" ref="H117:P117" ca="1" si="227">+(H115*2000)/H103</f>
        <v>#DIV/0!</v>
      </c>
      <c r="I117" s="93" t="e">
        <f t="shared" ca="1" si="227"/>
        <v>#DIV/0!</v>
      </c>
      <c r="J117" s="93" t="e">
        <f t="shared" ca="1" si="227"/>
        <v>#DIV/0!</v>
      </c>
      <c r="K117" s="93" t="e">
        <f t="shared" ca="1" si="227"/>
        <v>#DIV/0!</v>
      </c>
      <c r="L117" s="93" t="e">
        <f t="shared" ca="1" si="227"/>
        <v>#DIV/0!</v>
      </c>
      <c r="M117" s="93" t="e">
        <f t="shared" ca="1" si="227"/>
        <v>#DIV/0!</v>
      </c>
      <c r="N117" s="93" t="e">
        <f t="shared" ca="1" si="227"/>
        <v>#DIV/0!</v>
      </c>
      <c r="O117" s="93" t="e">
        <f t="shared" ca="1" si="227"/>
        <v>#DIV/0!</v>
      </c>
      <c r="P117" s="93" t="e">
        <f t="shared" ca="1" si="227"/>
        <v>#DIV/0!</v>
      </c>
      <c r="Q117" s="93" t="e">
        <f t="shared" ref="Q117:R117" ca="1" si="228">+(Q115*2000)/Q103</f>
        <v>#DIV/0!</v>
      </c>
      <c r="R117" s="93" t="e">
        <f t="shared" ca="1" si="228"/>
        <v>#DIV/0!</v>
      </c>
      <c r="AO117" s="27">
        <f t="shared" si="133"/>
        <v>44805</v>
      </c>
      <c r="AP117" s="41" t="str">
        <f t="shared" si="216"/>
        <v>dp</v>
      </c>
      <c r="AQ117" s="41">
        <f t="shared" si="134"/>
        <v>120</v>
      </c>
      <c r="AS117" s="41">
        <f t="shared" si="135"/>
        <v>117</v>
      </c>
      <c r="AT117" s="41" t="str">
        <f t="shared" si="214"/>
        <v>dm</v>
      </c>
    </row>
    <row r="118" spans="1:46">
      <c r="A118" s="60">
        <f t="shared" si="136"/>
        <v>118</v>
      </c>
      <c r="B118" s="96" t="s">
        <v>4</v>
      </c>
      <c r="C118" s="166" t="s">
        <v>46</v>
      </c>
      <c r="D118" s="88">
        <f ca="1">+SUM(INDIRECT("'Monthly Resource Report'!"&amp;(VLOOKUP(D$1,$AO$1:$AP$197,2,FALSE)&amp;$A118&amp;":"&amp;VLOOKUP(DATE(YEAR(D$1),12,1),$AO$1:$AP$181,2,FALSE)&amp;$A118)))</f>
        <v>1119.3800000000001</v>
      </c>
      <c r="E118" s="89">
        <f t="shared" ref="E118:R119" ca="1" si="229">+SUM(INDIRECT("'Monthly Resource Report'!"&amp;(VLOOKUP(E$1,$AO$1:$AP$197,2,FALSE)&amp;$A118&amp;":"&amp;VLOOKUP(DATE(YEAR(E$1),12,1),$AO$1:$AP$181,2,FALSE)&amp;$A118)))</f>
        <v>0</v>
      </c>
      <c r="F118" s="89">
        <f t="shared" ca="1" si="229"/>
        <v>0</v>
      </c>
      <c r="G118" s="89">
        <f t="shared" ca="1" si="229"/>
        <v>0</v>
      </c>
      <c r="H118" s="89">
        <f t="shared" ca="1" si="229"/>
        <v>0</v>
      </c>
      <c r="I118" s="89">
        <f t="shared" ca="1" si="229"/>
        <v>0</v>
      </c>
      <c r="J118" s="89">
        <f t="shared" ca="1" si="229"/>
        <v>0</v>
      </c>
      <c r="K118" s="89">
        <f t="shared" ca="1" si="229"/>
        <v>0</v>
      </c>
      <c r="L118" s="89">
        <f t="shared" ca="1" si="229"/>
        <v>0</v>
      </c>
      <c r="M118" s="89">
        <f t="shared" ca="1" si="229"/>
        <v>0</v>
      </c>
      <c r="N118" s="89">
        <f t="shared" ca="1" si="229"/>
        <v>0</v>
      </c>
      <c r="O118" s="89">
        <f t="shared" ca="1" si="229"/>
        <v>0</v>
      </c>
      <c r="P118" s="89">
        <f t="shared" ca="1" si="229"/>
        <v>0</v>
      </c>
      <c r="Q118" s="89">
        <f t="shared" ca="1" si="229"/>
        <v>0</v>
      </c>
      <c r="R118" s="89">
        <f t="shared" ca="1" si="229"/>
        <v>0</v>
      </c>
      <c r="AO118" s="27">
        <f t="shared" si="133"/>
        <v>44835</v>
      </c>
      <c r="AP118" s="41" t="str">
        <f t="shared" si="216"/>
        <v>dq</v>
      </c>
      <c r="AQ118" s="41">
        <f t="shared" si="134"/>
        <v>121</v>
      </c>
      <c r="AS118" s="41">
        <f t="shared" si="135"/>
        <v>118</v>
      </c>
      <c r="AT118" s="41" t="str">
        <f t="shared" si="214"/>
        <v>dn</v>
      </c>
    </row>
    <row r="119" spans="1:46">
      <c r="A119" s="60">
        <f t="shared" si="136"/>
        <v>119</v>
      </c>
      <c r="B119" s="96" t="s">
        <v>4</v>
      </c>
      <c r="C119" s="166" t="s">
        <v>47</v>
      </c>
      <c r="D119" s="632">
        <f ca="1">+SUM(INDIRECT("'Monthly Resource Report'!"&amp;(VLOOKUP(D$1,$AO$1:$AP$197,2,FALSE)&amp;$A119&amp;":"&amp;VLOOKUP(DATE(YEAR(D$1),12,1),$AO$1:$AP$181,2,FALSE)&amp;$A119)))</f>
        <v>48205.51</v>
      </c>
      <c r="E119" s="633">
        <f t="shared" ca="1" si="229"/>
        <v>0</v>
      </c>
      <c r="F119" s="633">
        <f t="shared" ca="1" si="229"/>
        <v>0</v>
      </c>
      <c r="G119" s="633">
        <f t="shared" ca="1" si="229"/>
        <v>0</v>
      </c>
      <c r="H119" s="633">
        <f t="shared" ca="1" si="229"/>
        <v>0</v>
      </c>
      <c r="I119" s="633">
        <f t="shared" ca="1" si="229"/>
        <v>0</v>
      </c>
      <c r="J119" s="633">
        <f t="shared" ca="1" si="229"/>
        <v>0</v>
      </c>
      <c r="K119" s="633">
        <f t="shared" ca="1" si="229"/>
        <v>0</v>
      </c>
      <c r="L119" s="633">
        <f t="shared" ca="1" si="229"/>
        <v>0</v>
      </c>
      <c r="M119" s="633">
        <f t="shared" ca="1" si="229"/>
        <v>0</v>
      </c>
      <c r="N119" s="633">
        <f t="shared" ca="1" si="229"/>
        <v>0</v>
      </c>
      <c r="O119" s="633">
        <f t="shared" ca="1" si="229"/>
        <v>0</v>
      </c>
      <c r="P119" s="633">
        <f t="shared" ca="1" si="229"/>
        <v>0</v>
      </c>
      <c r="Q119" s="633">
        <f t="shared" ca="1" si="229"/>
        <v>0</v>
      </c>
      <c r="R119" s="633">
        <f t="shared" ca="1" si="229"/>
        <v>0</v>
      </c>
      <c r="AO119" s="27">
        <f t="shared" si="133"/>
        <v>44866</v>
      </c>
      <c r="AP119" s="41" t="str">
        <f t="shared" si="216"/>
        <v>dr</v>
      </c>
      <c r="AQ119" s="41">
        <f t="shared" si="134"/>
        <v>122</v>
      </c>
      <c r="AS119" s="41">
        <f t="shared" si="135"/>
        <v>119</v>
      </c>
      <c r="AT119" s="41" t="str">
        <f t="shared" si="214"/>
        <v>do</v>
      </c>
    </row>
    <row r="120" spans="1:46">
      <c r="A120" s="60">
        <f t="shared" si="136"/>
        <v>120</v>
      </c>
      <c r="B120" s="180" t="s">
        <v>4</v>
      </c>
      <c r="C120" s="181" t="s">
        <v>48</v>
      </c>
      <c r="D120" s="94">
        <f ca="1">+(D118*2000)/D103</f>
        <v>0.32626033666643189</v>
      </c>
      <c r="E120" s="95" t="e">
        <f t="shared" ref="E120:G120" ca="1" si="230">+(E118*2000)/E103</f>
        <v>#DIV/0!</v>
      </c>
      <c r="F120" s="95" t="e">
        <f t="shared" ca="1" si="230"/>
        <v>#DIV/0!</v>
      </c>
      <c r="G120" s="95" t="e">
        <f t="shared" ca="1" si="230"/>
        <v>#DIV/0!</v>
      </c>
      <c r="H120" s="95" t="e">
        <f t="shared" ref="H120:P120" ca="1" si="231">+(H118*2000)/H103</f>
        <v>#DIV/0!</v>
      </c>
      <c r="I120" s="95" t="e">
        <f t="shared" ca="1" si="231"/>
        <v>#DIV/0!</v>
      </c>
      <c r="J120" s="95" t="e">
        <f t="shared" ca="1" si="231"/>
        <v>#DIV/0!</v>
      </c>
      <c r="K120" s="95" t="e">
        <f t="shared" ca="1" si="231"/>
        <v>#DIV/0!</v>
      </c>
      <c r="L120" s="95" t="e">
        <f t="shared" ca="1" si="231"/>
        <v>#DIV/0!</v>
      </c>
      <c r="M120" s="95" t="e">
        <f t="shared" ca="1" si="231"/>
        <v>#DIV/0!</v>
      </c>
      <c r="N120" s="95" t="e">
        <f t="shared" ca="1" si="231"/>
        <v>#DIV/0!</v>
      </c>
      <c r="O120" s="95" t="e">
        <f t="shared" ca="1" si="231"/>
        <v>#DIV/0!</v>
      </c>
      <c r="P120" s="95" t="e">
        <f t="shared" ca="1" si="231"/>
        <v>#DIV/0!</v>
      </c>
      <c r="Q120" s="95" t="e">
        <f t="shared" ref="Q120:R120" ca="1" si="232">+(Q118*2000)/Q103</f>
        <v>#DIV/0!</v>
      </c>
      <c r="R120" s="95" t="e">
        <f t="shared" ca="1" si="232"/>
        <v>#DIV/0!</v>
      </c>
      <c r="AO120" s="27">
        <f t="shared" si="133"/>
        <v>44896</v>
      </c>
      <c r="AP120" s="41" t="str">
        <f t="shared" si="216"/>
        <v>ds</v>
      </c>
      <c r="AQ120" s="41">
        <f t="shared" si="134"/>
        <v>123</v>
      </c>
      <c r="AS120" s="41">
        <f t="shared" si="135"/>
        <v>120</v>
      </c>
      <c r="AT120" s="41" t="str">
        <f t="shared" si="214"/>
        <v>dp</v>
      </c>
    </row>
    <row r="121" spans="1:46">
      <c r="A121" s="60">
        <f t="shared" si="136"/>
        <v>121</v>
      </c>
      <c r="B121" s="44" t="s">
        <v>4</v>
      </c>
      <c r="C121" s="626" t="s">
        <v>94</v>
      </c>
      <c r="D121" s="384">
        <f ca="1">+D100+D132+D164</f>
        <v>1007741.307059448</v>
      </c>
      <c r="E121" s="385">
        <f t="shared" ref="E121:G121" ca="1" si="233">+E100+E132+E164</f>
        <v>0</v>
      </c>
      <c r="F121" s="385">
        <f t="shared" ca="1" si="233"/>
        <v>0</v>
      </c>
      <c r="G121" s="385">
        <f t="shared" ca="1" si="233"/>
        <v>0</v>
      </c>
      <c r="H121" s="385">
        <f t="shared" ref="H121:P121" ca="1" si="234">+H100+H132+H164</f>
        <v>0</v>
      </c>
      <c r="I121" s="385">
        <f t="shared" ca="1" si="234"/>
        <v>0</v>
      </c>
      <c r="J121" s="385">
        <f t="shared" ca="1" si="234"/>
        <v>0</v>
      </c>
      <c r="K121" s="385">
        <f t="shared" ca="1" si="234"/>
        <v>0</v>
      </c>
      <c r="L121" s="385">
        <f t="shared" ca="1" si="234"/>
        <v>0</v>
      </c>
      <c r="M121" s="385">
        <f t="shared" ca="1" si="234"/>
        <v>0</v>
      </c>
      <c r="N121" s="385">
        <f t="shared" ca="1" si="234"/>
        <v>0</v>
      </c>
      <c r="O121" s="385">
        <f t="shared" ca="1" si="234"/>
        <v>0</v>
      </c>
      <c r="P121" s="385">
        <f t="shared" ca="1" si="234"/>
        <v>0</v>
      </c>
      <c r="Q121" s="385">
        <f t="shared" ref="Q121:R121" ca="1" si="235">+Q100+Q132+Q164</f>
        <v>0</v>
      </c>
      <c r="R121" s="385">
        <f t="shared" ca="1" si="235"/>
        <v>0</v>
      </c>
      <c r="AO121" s="27">
        <f t="shared" si="133"/>
        <v>44927</v>
      </c>
      <c r="AP121" s="41" t="str">
        <f t="shared" si="216"/>
        <v>dt</v>
      </c>
      <c r="AQ121" s="41">
        <f t="shared" si="134"/>
        <v>124</v>
      </c>
      <c r="AS121" s="41">
        <f t="shared" si="135"/>
        <v>121</v>
      </c>
      <c r="AT121" s="41" t="str">
        <f t="shared" si="214"/>
        <v>dq</v>
      </c>
    </row>
    <row r="122" spans="1:46">
      <c r="A122" s="60">
        <f t="shared" si="136"/>
        <v>122</v>
      </c>
      <c r="B122" s="43" t="s">
        <v>4</v>
      </c>
      <c r="C122" s="627" t="s">
        <v>49</v>
      </c>
      <c r="D122" s="96">
        <f>+(DATE(YEAR(D$1)+1,1,1)-D$1)*24</f>
        <v>8760</v>
      </c>
      <c r="E122" s="17">
        <f t="shared" ref="E122:R122" si="236">+(DATE(YEAR(E$1)+1,1,1)-E$1)*24</f>
        <v>8760</v>
      </c>
      <c r="F122" s="17">
        <f t="shared" si="236"/>
        <v>8760</v>
      </c>
      <c r="G122" s="17">
        <f t="shared" si="236"/>
        <v>8784</v>
      </c>
      <c r="H122" s="17">
        <f t="shared" si="236"/>
        <v>8760</v>
      </c>
      <c r="I122" s="17">
        <f t="shared" si="236"/>
        <v>8760</v>
      </c>
      <c r="J122" s="17">
        <f t="shared" si="236"/>
        <v>8760</v>
      </c>
      <c r="K122" s="17">
        <f t="shared" si="236"/>
        <v>8784</v>
      </c>
      <c r="L122" s="17">
        <f t="shared" si="236"/>
        <v>8760</v>
      </c>
      <c r="M122" s="17">
        <f t="shared" si="236"/>
        <v>8760</v>
      </c>
      <c r="N122" s="17">
        <f t="shared" si="236"/>
        <v>8760</v>
      </c>
      <c r="O122" s="17">
        <f t="shared" si="236"/>
        <v>8784</v>
      </c>
      <c r="P122" s="17">
        <f t="shared" si="236"/>
        <v>8760</v>
      </c>
      <c r="Q122" s="17">
        <f t="shared" si="236"/>
        <v>8760</v>
      </c>
      <c r="R122" s="17">
        <f t="shared" si="236"/>
        <v>8760</v>
      </c>
      <c r="AO122" s="27">
        <f t="shared" si="133"/>
        <v>44958</v>
      </c>
      <c r="AP122" s="41" t="str">
        <f t="shared" si="216"/>
        <v>du</v>
      </c>
      <c r="AQ122" s="41">
        <f t="shared" si="134"/>
        <v>125</v>
      </c>
      <c r="AS122" s="41">
        <f t="shared" si="135"/>
        <v>122</v>
      </c>
      <c r="AT122" s="41" t="str">
        <f t="shared" si="214"/>
        <v>dr</v>
      </c>
    </row>
    <row r="123" spans="1:46">
      <c r="A123" s="60">
        <f t="shared" si="136"/>
        <v>123</v>
      </c>
      <c r="B123" s="43" t="s">
        <v>4</v>
      </c>
      <c r="C123" s="166" t="s">
        <v>50</v>
      </c>
      <c r="D123" s="97">
        <f ca="1">+SUM(D105,D107,D114)</f>
        <v>17234653.059999999</v>
      </c>
      <c r="E123" s="85">
        <f t="shared" ref="E123:G123" ca="1" si="237">+SUM(E105,E107,E114)</f>
        <v>0</v>
      </c>
      <c r="F123" s="85">
        <f t="shared" ca="1" si="237"/>
        <v>0</v>
      </c>
      <c r="G123" s="85">
        <f t="shared" ca="1" si="237"/>
        <v>0</v>
      </c>
      <c r="H123" s="85">
        <f t="shared" ref="H123:P123" ca="1" si="238">+SUM(H105,H107,H114)</f>
        <v>0</v>
      </c>
      <c r="I123" s="85">
        <f t="shared" ca="1" si="238"/>
        <v>0</v>
      </c>
      <c r="J123" s="85">
        <f t="shared" ca="1" si="238"/>
        <v>0</v>
      </c>
      <c r="K123" s="85">
        <f t="shared" ca="1" si="238"/>
        <v>0</v>
      </c>
      <c r="L123" s="85">
        <f t="shared" ca="1" si="238"/>
        <v>0</v>
      </c>
      <c r="M123" s="85">
        <f t="shared" ca="1" si="238"/>
        <v>0</v>
      </c>
      <c r="N123" s="85">
        <f t="shared" ca="1" si="238"/>
        <v>0</v>
      </c>
      <c r="O123" s="85">
        <f t="shared" ca="1" si="238"/>
        <v>0</v>
      </c>
      <c r="P123" s="85">
        <f t="shared" ca="1" si="238"/>
        <v>0</v>
      </c>
      <c r="Q123" s="85">
        <f t="shared" ref="Q123:R123" ca="1" si="239">+SUM(Q105,Q107,Q114)</f>
        <v>0</v>
      </c>
      <c r="R123" s="85">
        <f t="shared" ca="1" si="239"/>
        <v>0</v>
      </c>
      <c r="AO123" s="27">
        <f t="shared" si="133"/>
        <v>44986</v>
      </c>
      <c r="AP123" s="41" t="str">
        <f t="shared" si="216"/>
        <v>dv</v>
      </c>
      <c r="AQ123" s="41">
        <f t="shared" si="134"/>
        <v>126</v>
      </c>
      <c r="AS123" s="41">
        <f t="shared" si="135"/>
        <v>123</v>
      </c>
      <c r="AT123" s="41" t="str">
        <f t="shared" si="214"/>
        <v>ds</v>
      </c>
    </row>
    <row r="124" spans="1:46">
      <c r="A124" s="60">
        <f t="shared" si="136"/>
        <v>124</v>
      </c>
      <c r="B124" s="43" t="s">
        <v>4</v>
      </c>
      <c r="C124" s="166" t="s">
        <v>51</v>
      </c>
      <c r="D124" s="98">
        <f ca="1">+D123/D101</f>
        <v>27.683322151626768</v>
      </c>
      <c r="E124" s="86" t="e">
        <f t="shared" ref="E124" ca="1" si="240">+E123/E101</f>
        <v>#DIV/0!</v>
      </c>
      <c r="F124" s="86" t="e">
        <f t="shared" ref="F124" ca="1" si="241">+F123/F101</f>
        <v>#DIV/0!</v>
      </c>
      <c r="G124" s="86" t="e">
        <f t="shared" ref="G124:P124" ca="1" si="242">+G123/G101</f>
        <v>#DIV/0!</v>
      </c>
      <c r="H124" s="86" t="e">
        <f t="shared" ca="1" si="242"/>
        <v>#DIV/0!</v>
      </c>
      <c r="I124" s="86" t="e">
        <f t="shared" ca="1" si="242"/>
        <v>#DIV/0!</v>
      </c>
      <c r="J124" s="86" t="e">
        <f t="shared" ca="1" si="242"/>
        <v>#DIV/0!</v>
      </c>
      <c r="K124" s="86" t="e">
        <f t="shared" ca="1" si="242"/>
        <v>#DIV/0!</v>
      </c>
      <c r="L124" s="86" t="e">
        <f t="shared" ca="1" si="242"/>
        <v>#DIV/0!</v>
      </c>
      <c r="M124" s="86" t="e">
        <f t="shared" ca="1" si="242"/>
        <v>#DIV/0!</v>
      </c>
      <c r="N124" s="86" t="e">
        <f t="shared" ca="1" si="242"/>
        <v>#DIV/0!</v>
      </c>
      <c r="O124" s="86" t="e">
        <f t="shared" ca="1" si="242"/>
        <v>#DIV/0!</v>
      </c>
      <c r="P124" s="86" t="e">
        <f t="shared" ca="1" si="242"/>
        <v>#DIV/0!</v>
      </c>
      <c r="Q124" s="86" t="e">
        <f t="shared" ref="Q124:R124" ca="1" si="243">+Q123/Q101</f>
        <v>#DIV/0!</v>
      </c>
      <c r="R124" s="86" t="e">
        <f t="shared" ca="1" si="243"/>
        <v>#DIV/0!</v>
      </c>
      <c r="AO124" s="27">
        <f t="shared" si="133"/>
        <v>45017</v>
      </c>
      <c r="AP124" s="41" t="str">
        <f t="shared" si="216"/>
        <v>dw</v>
      </c>
      <c r="AQ124" s="41">
        <f t="shared" si="134"/>
        <v>127</v>
      </c>
      <c r="AS124" s="41">
        <f t="shared" si="135"/>
        <v>124</v>
      </c>
      <c r="AT124" s="41" t="str">
        <f t="shared" si="214"/>
        <v>dt</v>
      </c>
    </row>
    <row r="125" spans="1:46">
      <c r="A125" s="60">
        <f t="shared" si="136"/>
        <v>125</v>
      </c>
      <c r="B125" s="43" t="s">
        <v>4</v>
      </c>
      <c r="C125" s="166" t="s">
        <v>52</v>
      </c>
      <c r="D125" s="99">
        <f ca="1">+D119+D116</f>
        <v>49151.83</v>
      </c>
      <c r="E125" s="87">
        <f t="shared" ref="E125:G125" ca="1" si="244">+E119+E116</f>
        <v>0</v>
      </c>
      <c r="F125" s="87">
        <f t="shared" ca="1" si="244"/>
        <v>0</v>
      </c>
      <c r="G125" s="87">
        <f t="shared" ca="1" si="244"/>
        <v>0</v>
      </c>
      <c r="H125" s="87">
        <f t="shared" ref="H125:P125" ca="1" si="245">+H119+H116</f>
        <v>0</v>
      </c>
      <c r="I125" s="87">
        <f t="shared" ca="1" si="245"/>
        <v>0</v>
      </c>
      <c r="J125" s="87">
        <f t="shared" ca="1" si="245"/>
        <v>0</v>
      </c>
      <c r="K125" s="87">
        <f t="shared" ca="1" si="245"/>
        <v>0</v>
      </c>
      <c r="L125" s="87">
        <f t="shared" ca="1" si="245"/>
        <v>0</v>
      </c>
      <c r="M125" s="87">
        <f t="shared" ca="1" si="245"/>
        <v>0</v>
      </c>
      <c r="N125" s="87">
        <f t="shared" ca="1" si="245"/>
        <v>0</v>
      </c>
      <c r="O125" s="87">
        <f t="shared" ca="1" si="245"/>
        <v>0</v>
      </c>
      <c r="P125" s="87">
        <f t="shared" ca="1" si="245"/>
        <v>0</v>
      </c>
      <c r="Q125" s="87">
        <f t="shared" ref="Q125:R125" ca="1" si="246">+Q119+Q116</f>
        <v>0</v>
      </c>
      <c r="R125" s="87">
        <f t="shared" ca="1" si="246"/>
        <v>0</v>
      </c>
      <c r="AO125" s="27">
        <f t="shared" si="133"/>
        <v>45047</v>
      </c>
      <c r="AP125" s="41" t="str">
        <f t="shared" si="216"/>
        <v>dx</v>
      </c>
      <c r="AQ125" s="41">
        <f t="shared" si="134"/>
        <v>128</v>
      </c>
      <c r="AS125" s="41">
        <f t="shared" si="135"/>
        <v>125</v>
      </c>
      <c r="AT125" s="41" t="str">
        <f t="shared" si="214"/>
        <v>du</v>
      </c>
    </row>
    <row r="126" spans="1:46">
      <c r="A126" s="60">
        <f t="shared" si="136"/>
        <v>126</v>
      </c>
      <c r="B126" s="43" t="s">
        <v>4</v>
      </c>
      <c r="C126" s="166" t="s">
        <v>53</v>
      </c>
      <c r="D126" s="98">
        <f ca="1">+D125/D101</f>
        <v>7.8950585166696313E-2</v>
      </c>
      <c r="E126" s="86" t="e">
        <f t="shared" ref="E126" ca="1" si="247">+E125/E101</f>
        <v>#DIV/0!</v>
      </c>
      <c r="F126" s="86" t="e">
        <f t="shared" ref="F126" ca="1" si="248">+F125/F101</f>
        <v>#DIV/0!</v>
      </c>
      <c r="G126" s="86" t="e">
        <f t="shared" ref="G126:P126" ca="1" si="249">+G125/G101</f>
        <v>#DIV/0!</v>
      </c>
      <c r="H126" s="86" t="e">
        <f t="shared" ca="1" si="249"/>
        <v>#DIV/0!</v>
      </c>
      <c r="I126" s="86" t="e">
        <f t="shared" ca="1" si="249"/>
        <v>#DIV/0!</v>
      </c>
      <c r="J126" s="86" t="e">
        <f t="shared" ca="1" si="249"/>
        <v>#DIV/0!</v>
      </c>
      <c r="K126" s="86" t="e">
        <f t="shared" ca="1" si="249"/>
        <v>#DIV/0!</v>
      </c>
      <c r="L126" s="86" t="e">
        <f t="shared" ca="1" si="249"/>
        <v>#DIV/0!</v>
      </c>
      <c r="M126" s="86" t="e">
        <f t="shared" ca="1" si="249"/>
        <v>#DIV/0!</v>
      </c>
      <c r="N126" s="86" t="e">
        <f t="shared" ca="1" si="249"/>
        <v>#DIV/0!</v>
      </c>
      <c r="O126" s="86" t="e">
        <f t="shared" ca="1" si="249"/>
        <v>#DIV/0!</v>
      </c>
      <c r="P126" s="86" t="e">
        <f t="shared" ca="1" si="249"/>
        <v>#DIV/0!</v>
      </c>
      <c r="Q126" s="86" t="e">
        <f t="shared" ref="Q126:R126" ca="1" si="250">+Q125/Q101</f>
        <v>#DIV/0!</v>
      </c>
      <c r="R126" s="86" t="e">
        <f t="shared" ca="1" si="250"/>
        <v>#DIV/0!</v>
      </c>
      <c r="AO126" s="27">
        <f t="shared" si="133"/>
        <v>45078</v>
      </c>
      <c r="AP126" s="41" t="str">
        <f t="shared" si="216"/>
        <v>dy</v>
      </c>
      <c r="AQ126" s="41">
        <f t="shared" si="134"/>
        <v>129</v>
      </c>
      <c r="AS126" s="41">
        <f t="shared" si="135"/>
        <v>126</v>
      </c>
      <c r="AT126" s="41" t="str">
        <f t="shared" si="214"/>
        <v>dv</v>
      </c>
    </row>
    <row r="127" spans="1:46">
      <c r="A127" s="60">
        <f t="shared" si="136"/>
        <v>127</v>
      </c>
      <c r="B127" s="43" t="s">
        <v>4</v>
      </c>
      <c r="C127" s="166" t="s">
        <v>228</v>
      </c>
      <c r="D127" s="85">
        <f ca="1">+D125+D123</f>
        <v>17283804.889999997</v>
      </c>
      <c r="E127" s="85">
        <f t="shared" ref="E127:G127" ca="1" si="251">+E125+E123</f>
        <v>0</v>
      </c>
      <c r="F127" s="85">
        <f t="shared" ca="1" si="251"/>
        <v>0</v>
      </c>
      <c r="G127" s="85">
        <f t="shared" ca="1" si="251"/>
        <v>0</v>
      </c>
      <c r="H127" s="85">
        <f t="shared" ref="H127:P127" ca="1" si="252">+H125+H123</f>
        <v>0</v>
      </c>
      <c r="I127" s="85">
        <f t="shared" ca="1" si="252"/>
        <v>0</v>
      </c>
      <c r="J127" s="85">
        <f t="shared" ca="1" si="252"/>
        <v>0</v>
      </c>
      <c r="K127" s="85">
        <f t="shared" ca="1" si="252"/>
        <v>0</v>
      </c>
      <c r="L127" s="85">
        <f t="shared" ca="1" si="252"/>
        <v>0</v>
      </c>
      <c r="M127" s="85">
        <f t="shared" ca="1" si="252"/>
        <v>0</v>
      </c>
      <c r="N127" s="85">
        <f t="shared" ca="1" si="252"/>
        <v>0</v>
      </c>
      <c r="O127" s="85">
        <f t="shared" ca="1" si="252"/>
        <v>0</v>
      </c>
      <c r="P127" s="85">
        <f t="shared" ca="1" si="252"/>
        <v>0</v>
      </c>
      <c r="Q127" s="85">
        <f t="shared" ref="Q127:R127" ca="1" si="253">+Q125+Q123</f>
        <v>0</v>
      </c>
      <c r="R127" s="85">
        <f t="shared" ca="1" si="253"/>
        <v>0</v>
      </c>
      <c r="AO127" s="27">
        <f>+EDATE(AO126,1)</f>
        <v>45108</v>
      </c>
      <c r="AP127" s="41" t="str">
        <f t="shared" si="216"/>
        <v>dz</v>
      </c>
      <c r="AQ127" s="41">
        <f>+AQ126+1</f>
        <v>130</v>
      </c>
      <c r="AS127" s="41">
        <f>+AS126+1</f>
        <v>127</v>
      </c>
      <c r="AT127" s="41" t="str">
        <f>+"d"&amp;AT23</f>
        <v>dw</v>
      </c>
    </row>
    <row r="128" spans="1:46">
      <c r="A128" s="60">
        <f t="shared" si="136"/>
        <v>128</v>
      </c>
      <c r="B128" s="183" t="s">
        <v>4</v>
      </c>
      <c r="C128" s="351" t="s">
        <v>229</v>
      </c>
      <c r="D128" s="184">
        <f ca="1">+D127/D101</f>
        <v>27.762272736793459</v>
      </c>
      <c r="E128" s="184" t="e">
        <f t="shared" ref="E128" ca="1" si="254">+E127/E101</f>
        <v>#DIV/0!</v>
      </c>
      <c r="F128" s="184" t="e">
        <f t="shared" ref="F128" ca="1" si="255">+F127/F101</f>
        <v>#DIV/0!</v>
      </c>
      <c r="G128" s="184" t="e">
        <f t="shared" ref="G128:P128" ca="1" si="256">+G127/G101</f>
        <v>#DIV/0!</v>
      </c>
      <c r="H128" s="184" t="e">
        <f t="shared" ca="1" si="256"/>
        <v>#DIV/0!</v>
      </c>
      <c r="I128" s="184" t="e">
        <f t="shared" ca="1" si="256"/>
        <v>#DIV/0!</v>
      </c>
      <c r="J128" s="184" t="e">
        <f t="shared" ca="1" si="256"/>
        <v>#DIV/0!</v>
      </c>
      <c r="K128" s="184" t="e">
        <f t="shared" ca="1" si="256"/>
        <v>#DIV/0!</v>
      </c>
      <c r="L128" s="184" t="e">
        <f t="shared" ca="1" si="256"/>
        <v>#DIV/0!</v>
      </c>
      <c r="M128" s="184" t="e">
        <f t="shared" ca="1" si="256"/>
        <v>#DIV/0!</v>
      </c>
      <c r="N128" s="184" t="e">
        <f t="shared" ca="1" si="256"/>
        <v>#DIV/0!</v>
      </c>
      <c r="O128" s="184" t="e">
        <f t="shared" ca="1" si="256"/>
        <v>#DIV/0!</v>
      </c>
      <c r="P128" s="184" t="e">
        <f t="shared" ca="1" si="256"/>
        <v>#DIV/0!</v>
      </c>
      <c r="Q128" s="184" t="e">
        <f t="shared" ref="Q128:R128" ca="1" si="257">+Q127/Q101</f>
        <v>#DIV/0!</v>
      </c>
      <c r="R128" s="184" t="e">
        <f t="shared" ca="1" si="257"/>
        <v>#DIV/0!</v>
      </c>
      <c r="AO128" s="27">
        <f t="shared" si="133"/>
        <v>45139</v>
      </c>
      <c r="AP128" s="41" t="str">
        <f t="shared" si="216"/>
        <v>ea</v>
      </c>
      <c r="AQ128" s="41">
        <f t="shared" si="134"/>
        <v>131</v>
      </c>
      <c r="AS128" s="41">
        <f t="shared" si="135"/>
        <v>128</v>
      </c>
      <c r="AT128" s="41" t="str">
        <f>+"d"&amp;AT24</f>
        <v>dx</v>
      </c>
    </row>
    <row r="129" spans="1:46" ht="15.75" thickBot="1">
      <c r="A129" s="60">
        <f t="shared" si="136"/>
        <v>129</v>
      </c>
      <c r="B129" s="42"/>
      <c r="C129" s="185"/>
      <c r="D129" s="71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AO129" s="27">
        <f t="shared" si="133"/>
        <v>45170</v>
      </c>
      <c r="AP129" s="41" t="str">
        <f t="shared" si="216"/>
        <v>eb</v>
      </c>
      <c r="AQ129" s="41">
        <f t="shared" si="134"/>
        <v>132</v>
      </c>
      <c r="AS129" s="41">
        <f t="shared" si="135"/>
        <v>129</v>
      </c>
      <c r="AT129" s="41" t="str">
        <f>+"d"&amp;AT25</f>
        <v>dy</v>
      </c>
    </row>
    <row r="130" spans="1:46">
      <c r="A130" s="60">
        <f t="shared" si="136"/>
        <v>130</v>
      </c>
      <c r="B130" s="188" t="s">
        <v>32</v>
      </c>
      <c r="C130" s="189" t="s">
        <v>33</v>
      </c>
      <c r="D130" s="100" t="str">
        <f>+D$2</f>
        <v>CY 2013</v>
      </c>
      <c r="E130" s="101" t="str">
        <f t="shared" ref="E130:R130" si="258">+E$2</f>
        <v>CY 2014</v>
      </c>
      <c r="F130" s="101" t="str">
        <f t="shared" si="258"/>
        <v>CY 2015</v>
      </c>
      <c r="G130" s="101" t="str">
        <f t="shared" si="258"/>
        <v>CY 2016</v>
      </c>
      <c r="H130" s="101" t="str">
        <f t="shared" si="258"/>
        <v>CY 2017</v>
      </c>
      <c r="I130" s="101" t="str">
        <f t="shared" si="258"/>
        <v>CY 2018</v>
      </c>
      <c r="J130" s="101" t="str">
        <f t="shared" si="258"/>
        <v>CY 2019</v>
      </c>
      <c r="K130" s="101" t="str">
        <f t="shared" si="258"/>
        <v>CY 2020</v>
      </c>
      <c r="L130" s="101" t="str">
        <f t="shared" si="258"/>
        <v>CY 2021</v>
      </c>
      <c r="M130" s="101" t="str">
        <f t="shared" si="258"/>
        <v>CY 2022</v>
      </c>
      <c r="N130" s="101" t="str">
        <f t="shared" si="258"/>
        <v>CY 2023</v>
      </c>
      <c r="O130" s="101" t="str">
        <f t="shared" si="258"/>
        <v>CY 2024</v>
      </c>
      <c r="P130" s="101" t="str">
        <f t="shared" si="258"/>
        <v>CY 2025</v>
      </c>
      <c r="Q130" s="101" t="str">
        <f t="shared" si="258"/>
        <v>CY 2026</v>
      </c>
      <c r="R130" s="101" t="str">
        <f t="shared" si="258"/>
        <v>CY 2027</v>
      </c>
      <c r="AO130" s="27">
        <f t="shared" si="133"/>
        <v>45200</v>
      </c>
      <c r="AP130" s="41" t="str">
        <f t="shared" si="216"/>
        <v>ec</v>
      </c>
      <c r="AQ130" s="41">
        <f t="shared" si="134"/>
        <v>133</v>
      </c>
      <c r="AS130" s="41">
        <f t="shared" si="135"/>
        <v>130</v>
      </c>
      <c r="AT130" s="41" t="str">
        <f>+"d"&amp;AT26</f>
        <v>dz</v>
      </c>
    </row>
    <row r="131" spans="1:46">
      <c r="A131" s="60">
        <f t="shared" si="136"/>
        <v>131</v>
      </c>
      <c r="B131" s="75" t="s">
        <v>5</v>
      </c>
      <c r="C131" s="163" t="s">
        <v>34</v>
      </c>
      <c r="D131" s="75">
        <f ca="1">+AVERAGE(INDIRECT("'Monthly Resource Report'!"&amp;VLOOKUP(D$1,$AO$1:$AP$197,2,FALSE)&amp;$A131&amp;":"&amp;VLOOKUP(DATE(YEAR(D$1),12,1),$AO$1:$AP$197,2,FALSE)&amp;$A131))</f>
        <v>97.333333333333329</v>
      </c>
      <c r="E131" s="76">
        <f t="shared" ref="E131:R131" ca="1" si="259">+AVERAGE(INDIRECT("'Monthly Resource Report'!"&amp;VLOOKUP(E$1,$AO$1:$AP$197,2,FALSE)&amp;$A131&amp;":"&amp;VLOOKUP(DATE(YEAR(E$1),12,1),$AO$1:$AP$197,2,FALSE)&amp;$A131))</f>
        <v>0</v>
      </c>
      <c r="F131" s="76">
        <f t="shared" ca="1" si="259"/>
        <v>0</v>
      </c>
      <c r="G131" s="76">
        <f t="shared" ca="1" si="259"/>
        <v>0</v>
      </c>
      <c r="H131" s="76">
        <f t="shared" ca="1" si="259"/>
        <v>0</v>
      </c>
      <c r="I131" s="76">
        <f t="shared" ca="1" si="259"/>
        <v>0</v>
      </c>
      <c r="J131" s="76">
        <f t="shared" ca="1" si="259"/>
        <v>0</v>
      </c>
      <c r="K131" s="76">
        <f t="shared" ca="1" si="259"/>
        <v>0</v>
      </c>
      <c r="L131" s="76">
        <f t="shared" ca="1" si="259"/>
        <v>0</v>
      </c>
      <c r="M131" s="76">
        <f t="shared" ca="1" si="259"/>
        <v>0</v>
      </c>
      <c r="N131" s="76">
        <f t="shared" ca="1" si="259"/>
        <v>0</v>
      </c>
      <c r="O131" s="76">
        <f t="shared" ca="1" si="259"/>
        <v>0</v>
      </c>
      <c r="P131" s="76">
        <f t="shared" ca="1" si="259"/>
        <v>0</v>
      </c>
      <c r="Q131" s="76">
        <f t="shared" ca="1" si="259"/>
        <v>0</v>
      </c>
      <c r="R131" s="76">
        <f t="shared" ca="1" si="259"/>
        <v>0</v>
      </c>
      <c r="AO131" s="27">
        <f t="shared" ref="AO131:AO194" si="260">+EDATE(AO130,1)</f>
        <v>45231</v>
      </c>
      <c r="AP131" s="41" t="str">
        <f t="shared" si="216"/>
        <v>ed</v>
      </c>
      <c r="AQ131" s="41">
        <f t="shared" ref="AQ131:AQ194" si="261">+AQ130+1</f>
        <v>134</v>
      </c>
      <c r="AS131" s="41">
        <f t="shared" ref="AS131:AS194" si="262">+AS130+1</f>
        <v>131</v>
      </c>
      <c r="AT131" s="41" t="str">
        <f>+"e"&amp;AT1</f>
        <v>ea</v>
      </c>
    </row>
    <row r="132" spans="1:46">
      <c r="A132" s="60">
        <f t="shared" ref="A132:A195" si="263">+ROW(A132)</f>
        <v>132</v>
      </c>
      <c r="B132" s="96" t="s">
        <v>5</v>
      </c>
      <c r="C132" s="166" t="s">
        <v>35</v>
      </c>
      <c r="D132" s="90">
        <f ca="1">+SUM(INDIRECT("'Monthly Resource Report'!"&amp;(VLOOKUP(D$1,$AO$1:$AP$197,2,FALSE)&amp;$A132&amp;":"&amp;VLOOKUP(DATE(YEAR(D$1),12,1),$AO$1:$AP$181,2,FALSE)&amp;$A132)))</f>
        <v>343948.25990799721</v>
      </c>
      <c r="E132" s="91">
        <f t="shared" ref="E132:R133" ca="1" si="264">+SUM(INDIRECT("'Monthly Resource Report'!"&amp;(VLOOKUP(E$1,$AO$1:$AP$197,2,FALSE)&amp;$A132&amp;":"&amp;VLOOKUP(DATE(YEAR(E$1),12,1),$AO$1:$AP$181,2,FALSE)&amp;$A132)))</f>
        <v>0</v>
      </c>
      <c r="F132" s="91">
        <f t="shared" ca="1" si="264"/>
        <v>0</v>
      </c>
      <c r="G132" s="91">
        <f t="shared" ca="1" si="264"/>
        <v>0</v>
      </c>
      <c r="H132" s="91">
        <f t="shared" ca="1" si="264"/>
        <v>0</v>
      </c>
      <c r="I132" s="91">
        <f t="shared" ca="1" si="264"/>
        <v>0</v>
      </c>
      <c r="J132" s="91">
        <f t="shared" ca="1" si="264"/>
        <v>0</v>
      </c>
      <c r="K132" s="91">
        <f t="shared" ca="1" si="264"/>
        <v>0</v>
      </c>
      <c r="L132" s="91">
        <f t="shared" ca="1" si="264"/>
        <v>0</v>
      </c>
      <c r="M132" s="91">
        <f t="shared" ca="1" si="264"/>
        <v>0</v>
      </c>
      <c r="N132" s="91">
        <f t="shared" ca="1" si="264"/>
        <v>0</v>
      </c>
      <c r="O132" s="91">
        <f t="shared" ca="1" si="264"/>
        <v>0</v>
      </c>
      <c r="P132" s="91">
        <f t="shared" ca="1" si="264"/>
        <v>0</v>
      </c>
      <c r="Q132" s="91">
        <f t="shared" ca="1" si="264"/>
        <v>0</v>
      </c>
      <c r="R132" s="91">
        <f t="shared" ca="1" si="264"/>
        <v>0</v>
      </c>
      <c r="AO132" s="27">
        <f t="shared" si="260"/>
        <v>45261</v>
      </c>
      <c r="AP132" s="41" t="str">
        <f t="shared" si="216"/>
        <v>ee</v>
      </c>
      <c r="AQ132" s="41">
        <f t="shared" si="261"/>
        <v>135</v>
      </c>
      <c r="AS132" s="41">
        <f t="shared" si="262"/>
        <v>132</v>
      </c>
      <c r="AT132" s="41" t="str">
        <f t="shared" ref="AT132:AT153" si="265">+"e"&amp;AT2</f>
        <v>eb</v>
      </c>
    </row>
    <row r="133" spans="1:46">
      <c r="A133" s="60">
        <f t="shared" si="263"/>
        <v>133</v>
      </c>
      <c r="B133" s="96" t="s">
        <v>5</v>
      </c>
      <c r="C133" s="166" t="s">
        <v>36</v>
      </c>
      <c r="D133" s="88">
        <f ca="1">+SUM(INDIRECT("'Monthly Resource Report'!"&amp;(VLOOKUP(D$1,$AO$1:$AP$197,2,FALSE)&amp;$A133&amp;":"&amp;VLOOKUP(DATE(YEAR(D$1),12,1),$AO$1:$AP$181,2,FALSE)&amp;$A133)))</f>
        <v>705714.2</v>
      </c>
      <c r="E133" s="89">
        <f t="shared" ca="1" si="264"/>
        <v>0</v>
      </c>
      <c r="F133" s="89">
        <f t="shared" ca="1" si="264"/>
        <v>0</v>
      </c>
      <c r="G133" s="89">
        <f t="shared" ca="1" si="264"/>
        <v>0</v>
      </c>
      <c r="H133" s="89">
        <f t="shared" ca="1" si="264"/>
        <v>0</v>
      </c>
      <c r="I133" s="89">
        <f t="shared" ca="1" si="264"/>
        <v>0</v>
      </c>
      <c r="J133" s="89">
        <f t="shared" ca="1" si="264"/>
        <v>0</v>
      </c>
      <c r="K133" s="89">
        <f t="shared" ca="1" si="264"/>
        <v>0</v>
      </c>
      <c r="L133" s="89">
        <f t="shared" ca="1" si="264"/>
        <v>0</v>
      </c>
      <c r="M133" s="89">
        <f t="shared" ca="1" si="264"/>
        <v>0</v>
      </c>
      <c r="N133" s="89">
        <f t="shared" ca="1" si="264"/>
        <v>0</v>
      </c>
      <c r="O133" s="89">
        <f t="shared" ca="1" si="264"/>
        <v>0</v>
      </c>
      <c r="P133" s="89">
        <f t="shared" ca="1" si="264"/>
        <v>0</v>
      </c>
      <c r="Q133" s="89">
        <f t="shared" ca="1" si="264"/>
        <v>0</v>
      </c>
      <c r="R133" s="89">
        <f t="shared" ca="1" si="264"/>
        <v>0</v>
      </c>
      <c r="AO133" s="27">
        <f t="shared" si="260"/>
        <v>45292</v>
      </c>
      <c r="AP133" s="41" t="str">
        <f t="shared" si="216"/>
        <v>ef</v>
      </c>
      <c r="AQ133" s="41">
        <f t="shared" si="261"/>
        <v>136</v>
      </c>
      <c r="AS133" s="41">
        <f t="shared" si="262"/>
        <v>133</v>
      </c>
      <c r="AT133" s="41" t="str">
        <f t="shared" si="265"/>
        <v>ec</v>
      </c>
    </row>
    <row r="134" spans="1:46">
      <c r="A134" s="60">
        <f t="shared" si="263"/>
        <v>134</v>
      </c>
      <c r="B134" s="171" t="s">
        <v>5</v>
      </c>
      <c r="C134" s="172" t="s">
        <v>95</v>
      </c>
      <c r="D134" s="77">
        <f ca="1">+D133/(D131*D154)</f>
        <v>0.8276813191968474</v>
      </c>
      <c r="E134" s="78" t="e">
        <f t="shared" ref="E134" ca="1" si="266">+E133/(E131*E154)</f>
        <v>#DIV/0!</v>
      </c>
      <c r="F134" s="78" t="e">
        <f t="shared" ref="F134" ca="1" si="267">+F133/(F131*F154)</f>
        <v>#DIV/0!</v>
      </c>
      <c r="G134" s="78" t="e">
        <f t="shared" ref="G134:P134" ca="1" si="268">+G133/(G131*G154)</f>
        <v>#DIV/0!</v>
      </c>
      <c r="H134" s="78" t="e">
        <f t="shared" ca="1" si="268"/>
        <v>#DIV/0!</v>
      </c>
      <c r="I134" s="78" t="e">
        <f t="shared" ca="1" si="268"/>
        <v>#DIV/0!</v>
      </c>
      <c r="J134" s="78" t="e">
        <f t="shared" ca="1" si="268"/>
        <v>#DIV/0!</v>
      </c>
      <c r="K134" s="78" t="e">
        <f t="shared" ca="1" si="268"/>
        <v>#DIV/0!</v>
      </c>
      <c r="L134" s="78" t="e">
        <f t="shared" ca="1" si="268"/>
        <v>#DIV/0!</v>
      </c>
      <c r="M134" s="78" t="e">
        <f t="shared" ca="1" si="268"/>
        <v>#DIV/0!</v>
      </c>
      <c r="N134" s="78" t="e">
        <f t="shared" ca="1" si="268"/>
        <v>#DIV/0!</v>
      </c>
      <c r="O134" s="78" t="e">
        <f t="shared" ca="1" si="268"/>
        <v>#DIV/0!</v>
      </c>
      <c r="P134" s="78" t="e">
        <f t="shared" ca="1" si="268"/>
        <v>#DIV/0!</v>
      </c>
      <c r="Q134" s="78" t="e">
        <f t="shared" ref="Q134:R134" ca="1" si="269">+Q133/(Q131*Q154)</f>
        <v>#DIV/0!</v>
      </c>
      <c r="R134" s="78" t="e">
        <f t="shared" ca="1" si="269"/>
        <v>#DIV/0!</v>
      </c>
      <c r="AO134" s="27">
        <f t="shared" si="260"/>
        <v>45323</v>
      </c>
      <c r="AP134" s="41" t="str">
        <f t="shared" si="216"/>
        <v>eg</v>
      </c>
      <c r="AQ134" s="41">
        <f t="shared" si="261"/>
        <v>137</v>
      </c>
      <c r="AS134" s="41">
        <f t="shared" si="262"/>
        <v>134</v>
      </c>
      <c r="AT134" s="41" t="str">
        <f t="shared" si="265"/>
        <v>ed</v>
      </c>
    </row>
    <row r="135" spans="1:46">
      <c r="A135" s="60">
        <f t="shared" si="263"/>
        <v>135</v>
      </c>
      <c r="B135" s="96" t="s">
        <v>5</v>
      </c>
      <c r="C135" s="166" t="s">
        <v>268</v>
      </c>
      <c r="D135" s="88">
        <f ca="1">+SUM(INDIRECT("'Monthly Resource Report'!"&amp;(VLOOKUP(D$1,$AO$1:$AP$197,2,FALSE)&amp;$A135&amp;":"&amp;VLOOKUP(DATE(YEAR(D$1),12,1),$AO$1:$AP$181,2,FALSE)&amp;$A135)))</f>
        <v>7775982.2599999998</v>
      </c>
      <c r="E135" s="89">
        <f t="shared" ref="E135:R135" ca="1" si="270">+SUM(INDIRECT("'Monthly Resource Report'!"&amp;(VLOOKUP(E$1,$AO$1:$AP$197,2,FALSE)&amp;$A135&amp;":"&amp;VLOOKUP(DATE(YEAR(E$1),12,1),$AO$1:$AP$181,2,FALSE)&amp;$A135)))</f>
        <v>0</v>
      </c>
      <c r="F135" s="89">
        <f t="shared" ca="1" si="270"/>
        <v>0</v>
      </c>
      <c r="G135" s="89">
        <f t="shared" ca="1" si="270"/>
        <v>0</v>
      </c>
      <c r="H135" s="89">
        <f t="shared" ca="1" si="270"/>
        <v>0</v>
      </c>
      <c r="I135" s="89">
        <f t="shared" ca="1" si="270"/>
        <v>0</v>
      </c>
      <c r="J135" s="89">
        <f t="shared" ca="1" si="270"/>
        <v>0</v>
      </c>
      <c r="K135" s="89">
        <f t="shared" ca="1" si="270"/>
        <v>0</v>
      </c>
      <c r="L135" s="89">
        <f t="shared" ca="1" si="270"/>
        <v>0</v>
      </c>
      <c r="M135" s="89">
        <f t="shared" ca="1" si="270"/>
        <v>0</v>
      </c>
      <c r="N135" s="89">
        <f t="shared" ca="1" si="270"/>
        <v>0</v>
      </c>
      <c r="O135" s="89">
        <f t="shared" ca="1" si="270"/>
        <v>0</v>
      </c>
      <c r="P135" s="89">
        <f t="shared" ca="1" si="270"/>
        <v>0</v>
      </c>
      <c r="Q135" s="89">
        <f t="shared" ca="1" si="270"/>
        <v>0</v>
      </c>
      <c r="R135" s="89">
        <f t="shared" ca="1" si="270"/>
        <v>0</v>
      </c>
      <c r="AO135" s="27">
        <f t="shared" si="260"/>
        <v>45352</v>
      </c>
      <c r="AP135" s="41" t="str">
        <f t="shared" si="216"/>
        <v>eh</v>
      </c>
      <c r="AQ135" s="41">
        <f t="shared" si="261"/>
        <v>138</v>
      </c>
      <c r="AS135" s="41">
        <f t="shared" si="262"/>
        <v>135</v>
      </c>
      <c r="AT135" s="41" t="str">
        <f t="shared" si="265"/>
        <v>ee</v>
      </c>
    </row>
    <row r="136" spans="1:46">
      <c r="A136" s="60">
        <f t="shared" si="263"/>
        <v>136</v>
      </c>
      <c r="B136" s="171" t="s">
        <v>5</v>
      </c>
      <c r="C136" s="172" t="s">
        <v>269</v>
      </c>
      <c r="D136" s="92">
        <f ca="1">+D135/D133</f>
        <v>11.018599682421014</v>
      </c>
      <c r="E136" s="93" t="e">
        <f t="shared" ref="E136" ca="1" si="271">+E135/E133</f>
        <v>#DIV/0!</v>
      </c>
      <c r="F136" s="93" t="e">
        <f t="shared" ref="F136" ca="1" si="272">+F135/F133</f>
        <v>#DIV/0!</v>
      </c>
      <c r="G136" s="93" t="e">
        <f t="shared" ref="G136:P136" ca="1" si="273">+G135/G133</f>
        <v>#DIV/0!</v>
      </c>
      <c r="H136" s="93" t="e">
        <f t="shared" ca="1" si="273"/>
        <v>#DIV/0!</v>
      </c>
      <c r="I136" s="93" t="e">
        <f t="shared" ca="1" si="273"/>
        <v>#DIV/0!</v>
      </c>
      <c r="J136" s="93" t="e">
        <f t="shared" ca="1" si="273"/>
        <v>#DIV/0!</v>
      </c>
      <c r="K136" s="93" t="e">
        <f t="shared" ca="1" si="273"/>
        <v>#DIV/0!</v>
      </c>
      <c r="L136" s="93" t="e">
        <f t="shared" ca="1" si="273"/>
        <v>#DIV/0!</v>
      </c>
      <c r="M136" s="93" t="e">
        <f t="shared" ca="1" si="273"/>
        <v>#DIV/0!</v>
      </c>
      <c r="N136" s="93" t="e">
        <f t="shared" ca="1" si="273"/>
        <v>#DIV/0!</v>
      </c>
      <c r="O136" s="93" t="e">
        <f t="shared" ca="1" si="273"/>
        <v>#DIV/0!</v>
      </c>
      <c r="P136" s="93" t="e">
        <f t="shared" ca="1" si="273"/>
        <v>#DIV/0!</v>
      </c>
      <c r="Q136" s="93" t="e">
        <f t="shared" ref="Q136:R136" ca="1" si="274">+Q135/Q133</f>
        <v>#DIV/0!</v>
      </c>
      <c r="R136" s="93" t="e">
        <f t="shared" ca="1" si="274"/>
        <v>#DIV/0!</v>
      </c>
      <c r="AO136" s="27">
        <f t="shared" si="260"/>
        <v>45383</v>
      </c>
      <c r="AP136" s="41" t="str">
        <f t="shared" si="216"/>
        <v>ei</v>
      </c>
      <c r="AQ136" s="41">
        <f t="shared" si="261"/>
        <v>139</v>
      </c>
      <c r="AS136" s="41">
        <f t="shared" si="262"/>
        <v>136</v>
      </c>
      <c r="AT136" s="41" t="str">
        <f t="shared" si="265"/>
        <v>ef</v>
      </c>
    </row>
    <row r="137" spans="1:46">
      <c r="A137" s="60">
        <f t="shared" si="263"/>
        <v>137</v>
      </c>
      <c r="B137" s="96" t="s">
        <v>5</v>
      </c>
      <c r="C137" s="166" t="s">
        <v>37</v>
      </c>
      <c r="D137" s="632">
        <f ca="1">+SUM(INDIRECT("'Monthly Resource Report'!"&amp;(VLOOKUP(D$1,$AO$1:$AP$197,2,FALSE)&amp;$A137&amp;":"&amp;VLOOKUP(DATE(YEAR(D$1),12,1),$AO$1:$AP$181,2,FALSE)&amp;$A137)))</f>
        <v>18545677.5</v>
      </c>
      <c r="E137" s="633">
        <f t="shared" ref="E137:R137" ca="1" si="275">+SUM(INDIRECT("'Monthly Resource Report'!"&amp;(VLOOKUP(E$1,$AO$1:$AP$197,2,FALSE)&amp;$A137&amp;":"&amp;VLOOKUP(DATE(YEAR(E$1),12,1),$AO$1:$AP$181,2,FALSE)&amp;$A137)))</f>
        <v>0</v>
      </c>
      <c r="F137" s="633">
        <f t="shared" ca="1" si="275"/>
        <v>0</v>
      </c>
      <c r="G137" s="633">
        <f t="shared" ca="1" si="275"/>
        <v>0</v>
      </c>
      <c r="H137" s="633">
        <f t="shared" ca="1" si="275"/>
        <v>0</v>
      </c>
      <c r="I137" s="633">
        <f t="shared" ca="1" si="275"/>
        <v>0</v>
      </c>
      <c r="J137" s="633">
        <f t="shared" ca="1" si="275"/>
        <v>0</v>
      </c>
      <c r="K137" s="633">
        <f t="shared" ca="1" si="275"/>
        <v>0</v>
      </c>
      <c r="L137" s="633">
        <f t="shared" ca="1" si="275"/>
        <v>0</v>
      </c>
      <c r="M137" s="633">
        <f t="shared" ca="1" si="275"/>
        <v>0</v>
      </c>
      <c r="N137" s="633">
        <f t="shared" ca="1" si="275"/>
        <v>0</v>
      </c>
      <c r="O137" s="633">
        <f t="shared" ca="1" si="275"/>
        <v>0</v>
      </c>
      <c r="P137" s="633">
        <f t="shared" ca="1" si="275"/>
        <v>0</v>
      </c>
      <c r="Q137" s="633">
        <f t="shared" ca="1" si="275"/>
        <v>0</v>
      </c>
      <c r="R137" s="633">
        <f t="shared" ca="1" si="275"/>
        <v>0</v>
      </c>
      <c r="AO137" s="27">
        <f t="shared" si="260"/>
        <v>45413</v>
      </c>
      <c r="AP137" s="41" t="str">
        <f t="shared" si="216"/>
        <v>ej</v>
      </c>
      <c r="AQ137" s="41">
        <f t="shared" si="261"/>
        <v>140</v>
      </c>
      <c r="AS137" s="41">
        <f t="shared" si="262"/>
        <v>137</v>
      </c>
      <c r="AT137" s="41" t="str">
        <f t="shared" si="265"/>
        <v>eg</v>
      </c>
    </row>
    <row r="138" spans="1:46">
      <c r="A138" s="60">
        <f t="shared" si="263"/>
        <v>138</v>
      </c>
      <c r="B138" s="171" t="s">
        <v>5</v>
      </c>
      <c r="C138" s="172" t="s">
        <v>270</v>
      </c>
      <c r="D138" s="79">
        <f ca="1">+D137/D135</f>
        <v>2.3849948315082705</v>
      </c>
      <c r="E138" s="80" t="e">
        <f t="shared" ref="E138" ca="1" si="276">+E137/E135</f>
        <v>#DIV/0!</v>
      </c>
      <c r="F138" s="80" t="e">
        <f t="shared" ref="F138" ca="1" si="277">+F137/F135</f>
        <v>#DIV/0!</v>
      </c>
      <c r="G138" s="80" t="e">
        <f t="shared" ref="G138:P138" ca="1" si="278">+G137/G135</f>
        <v>#DIV/0!</v>
      </c>
      <c r="H138" s="80" t="e">
        <f t="shared" ca="1" si="278"/>
        <v>#DIV/0!</v>
      </c>
      <c r="I138" s="80" t="e">
        <f t="shared" ca="1" si="278"/>
        <v>#DIV/0!</v>
      </c>
      <c r="J138" s="80" t="e">
        <f t="shared" ca="1" si="278"/>
        <v>#DIV/0!</v>
      </c>
      <c r="K138" s="80" t="e">
        <f t="shared" ca="1" si="278"/>
        <v>#DIV/0!</v>
      </c>
      <c r="L138" s="80" t="e">
        <f t="shared" ca="1" si="278"/>
        <v>#DIV/0!</v>
      </c>
      <c r="M138" s="80" t="e">
        <f t="shared" ca="1" si="278"/>
        <v>#DIV/0!</v>
      </c>
      <c r="N138" s="80" t="e">
        <f t="shared" ca="1" si="278"/>
        <v>#DIV/0!</v>
      </c>
      <c r="O138" s="80" t="e">
        <f t="shared" ca="1" si="278"/>
        <v>#DIV/0!</v>
      </c>
      <c r="P138" s="80" t="e">
        <f t="shared" ca="1" si="278"/>
        <v>#DIV/0!</v>
      </c>
      <c r="Q138" s="80" t="e">
        <f t="shared" ref="Q138:R138" ca="1" si="279">+Q137/Q135</f>
        <v>#DIV/0!</v>
      </c>
      <c r="R138" s="80" t="e">
        <f t="shared" ca="1" si="279"/>
        <v>#DIV/0!</v>
      </c>
      <c r="AO138" s="27">
        <f t="shared" si="260"/>
        <v>45444</v>
      </c>
      <c r="AP138" s="41" t="str">
        <f t="shared" si="216"/>
        <v>ek</v>
      </c>
      <c r="AQ138" s="41">
        <f t="shared" si="261"/>
        <v>141</v>
      </c>
      <c r="AS138" s="41">
        <f t="shared" si="262"/>
        <v>138</v>
      </c>
      <c r="AT138" s="41" t="str">
        <f t="shared" si="265"/>
        <v>eh</v>
      </c>
    </row>
    <row r="139" spans="1:46">
      <c r="A139" s="60">
        <f t="shared" si="263"/>
        <v>139</v>
      </c>
      <c r="B139" s="96" t="s">
        <v>5</v>
      </c>
      <c r="C139" s="166" t="s">
        <v>38</v>
      </c>
      <c r="D139" s="632">
        <f ca="1">+SUM(INDIRECT("'Monthly Resource Report'!"&amp;(VLOOKUP(D$1,$AO$1:$AP$197,2,FALSE)&amp;$A139&amp;":"&amp;VLOOKUP(DATE(YEAR(D$1),12,1),$AO$1:$AP$181,2,FALSE)&amp;$A139)))</f>
        <v>985177.88</v>
      </c>
      <c r="E139" s="633">
        <f t="shared" ref="E139:R139" ca="1" si="280">+SUM(INDIRECT("'Monthly Resource Report'!"&amp;(VLOOKUP(E$1,$AO$1:$AP$197,2,FALSE)&amp;$A139&amp;":"&amp;VLOOKUP(DATE(YEAR(E$1),12,1),$AO$1:$AP$181,2,FALSE)&amp;$A139)))</f>
        <v>0</v>
      </c>
      <c r="F139" s="633">
        <f t="shared" ca="1" si="280"/>
        <v>0</v>
      </c>
      <c r="G139" s="633">
        <f t="shared" ca="1" si="280"/>
        <v>0</v>
      </c>
      <c r="H139" s="633">
        <f t="shared" ca="1" si="280"/>
        <v>0</v>
      </c>
      <c r="I139" s="633">
        <f t="shared" ca="1" si="280"/>
        <v>0</v>
      </c>
      <c r="J139" s="633">
        <f t="shared" ca="1" si="280"/>
        <v>0</v>
      </c>
      <c r="K139" s="633">
        <f t="shared" ca="1" si="280"/>
        <v>0</v>
      </c>
      <c r="L139" s="633">
        <f t="shared" ca="1" si="280"/>
        <v>0</v>
      </c>
      <c r="M139" s="633">
        <f t="shared" ca="1" si="280"/>
        <v>0</v>
      </c>
      <c r="N139" s="633">
        <f t="shared" ca="1" si="280"/>
        <v>0</v>
      </c>
      <c r="O139" s="633">
        <f t="shared" ca="1" si="280"/>
        <v>0</v>
      </c>
      <c r="P139" s="633">
        <f t="shared" ca="1" si="280"/>
        <v>0</v>
      </c>
      <c r="Q139" s="633">
        <f t="shared" ca="1" si="280"/>
        <v>0</v>
      </c>
      <c r="R139" s="633">
        <f t="shared" ca="1" si="280"/>
        <v>0</v>
      </c>
      <c r="AO139" s="27">
        <f t="shared" si="260"/>
        <v>45474</v>
      </c>
      <c r="AP139" s="41" t="str">
        <f t="shared" ref="AP139:AP170" si="281">+VLOOKUP(AQ139,$AS$1:$AT$197,2,FALSE)</f>
        <v>el</v>
      </c>
      <c r="AQ139" s="41">
        <f t="shared" si="261"/>
        <v>142</v>
      </c>
      <c r="AS139" s="41">
        <f t="shared" si="262"/>
        <v>139</v>
      </c>
      <c r="AT139" s="41" t="str">
        <f t="shared" si="265"/>
        <v>ei</v>
      </c>
    </row>
    <row r="140" spans="1:46">
      <c r="A140" s="60">
        <f t="shared" si="263"/>
        <v>140</v>
      </c>
      <c r="B140" s="171" t="s">
        <v>5</v>
      </c>
      <c r="C140" s="172" t="s">
        <v>39</v>
      </c>
      <c r="D140" s="81">
        <f ca="1">+D139/D133</f>
        <v>1.3960012140892164</v>
      </c>
      <c r="E140" s="82" t="e">
        <f t="shared" ref="E140" ca="1" si="282">+E139/E133</f>
        <v>#DIV/0!</v>
      </c>
      <c r="F140" s="82" t="e">
        <f t="shared" ref="F140" ca="1" si="283">+F139/F133</f>
        <v>#DIV/0!</v>
      </c>
      <c r="G140" s="82" t="e">
        <f t="shared" ref="G140:P140" ca="1" si="284">+G139/G133</f>
        <v>#DIV/0!</v>
      </c>
      <c r="H140" s="82" t="e">
        <f t="shared" ca="1" si="284"/>
        <v>#DIV/0!</v>
      </c>
      <c r="I140" s="82" t="e">
        <f t="shared" ca="1" si="284"/>
        <v>#DIV/0!</v>
      </c>
      <c r="J140" s="82" t="e">
        <f t="shared" ca="1" si="284"/>
        <v>#DIV/0!</v>
      </c>
      <c r="K140" s="82" t="e">
        <f t="shared" ca="1" si="284"/>
        <v>#DIV/0!</v>
      </c>
      <c r="L140" s="82" t="e">
        <f t="shared" ca="1" si="284"/>
        <v>#DIV/0!</v>
      </c>
      <c r="M140" s="82" t="e">
        <f t="shared" ca="1" si="284"/>
        <v>#DIV/0!</v>
      </c>
      <c r="N140" s="82" t="e">
        <f t="shared" ca="1" si="284"/>
        <v>#DIV/0!</v>
      </c>
      <c r="O140" s="82" t="e">
        <f t="shared" ca="1" si="284"/>
        <v>#DIV/0!</v>
      </c>
      <c r="P140" s="82" t="e">
        <f t="shared" ca="1" si="284"/>
        <v>#DIV/0!</v>
      </c>
      <c r="Q140" s="82" t="e">
        <f t="shared" ref="Q140:R140" ca="1" si="285">+Q139/Q133</f>
        <v>#DIV/0!</v>
      </c>
      <c r="R140" s="82" t="e">
        <f t="shared" ca="1" si="285"/>
        <v>#DIV/0!</v>
      </c>
      <c r="AO140" s="27">
        <f t="shared" si="260"/>
        <v>45505</v>
      </c>
      <c r="AP140" s="41" t="str">
        <f t="shared" si="281"/>
        <v>em</v>
      </c>
      <c r="AQ140" s="41">
        <f t="shared" si="261"/>
        <v>143</v>
      </c>
      <c r="AS140" s="41">
        <f t="shared" si="262"/>
        <v>140</v>
      </c>
      <c r="AT140" s="41" t="str">
        <f t="shared" si="265"/>
        <v>ej</v>
      </c>
    </row>
    <row r="141" spans="1:46">
      <c r="A141" s="60">
        <f t="shared" si="263"/>
        <v>141</v>
      </c>
      <c r="B141" s="96" t="s">
        <v>5</v>
      </c>
      <c r="C141" s="166" t="s">
        <v>40</v>
      </c>
      <c r="D141" s="88">
        <f ca="1">+SUM(INDIRECT("'Monthly Resource Report'!"&amp;(VLOOKUP(D$1,$AO$1:$AP$197,2,FALSE)&amp;$A141&amp;":"&amp;VLOOKUP(DATE(YEAR(D$1),12,1),$AO$1:$AP$181,2,FALSE)&amp;$A141)))</f>
        <v>14.170000000000002</v>
      </c>
      <c r="E141" s="89">
        <f t="shared" ref="E141:R143" ca="1" si="286">+SUM(INDIRECT("'Monthly Resource Report'!"&amp;(VLOOKUP(E$1,$AO$1:$AP$197,2,FALSE)&amp;$A141&amp;":"&amp;VLOOKUP(DATE(YEAR(E$1),12,1),$AO$1:$AP$181,2,FALSE)&amp;$A141)))</f>
        <v>0</v>
      </c>
      <c r="F141" s="89">
        <f t="shared" ca="1" si="286"/>
        <v>0</v>
      </c>
      <c r="G141" s="89">
        <f t="shared" ca="1" si="286"/>
        <v>0</v>
      </c>
      <c r="H141" s="89">
        <f t="shared" ca="1" si="286"/>
        <v>0</v>
      </c>
      <c r="I141" s="89">
        <f t="shared" ca="1" si="286"/>
        <v>0</v>
      </c>
      <c r="J141" s="89">
        <f t="shared" ca="1" si="286"/>
        <v>0</v>
      </c>
      <c r="K141" s="89">
        <f t="shared" ca="1" si="286"/>
        <v>0</v>
      </c>
      <c r="L141" s="89">
        <f t="shared" ca="1" si="286"/>
        <v>0</v>
      </c>
      <c r="M141" s="89">
        <f t="shared" ca="1" si="286"/>
        <v>0</v>
      </c>
      <c r="N141" s="89">
        <f t="shared" ca="1" si="286"/>
        <v>0</v>
      </c>
      <c r="O141" s="89">
        <f t="shared" ca="1" si="286"/>
        <v>0</v>
      </c>
      <c r="P141" s="89">
        <f t="shared" ca="1" si="286"/>
        <v>0</v>
      </c>
      <c r="Q141" s="89">
        <f t="shared" ca="1" si="286"/>
        <v>0</v>
      </c>
      <c r="R141" s="89">
        <f t="shared" ca="1" si="286"/>
        <v>0</v>
      </c>
      <c r="AO141" s="27">
        <f t="shared" si="260"/>
        <v>45536</v>
      </c>
      <c r="AP141" s="41" t="str">
        <f t="shared" si="281"/>
        <v>en</v>
      </c>
      <c r="AQ141" s="41">
        <f t="shared" si="261"/>
        <v>144</v>
      </c>
      <c r="AS141" s="41">
        <f t="shared" si="262"/>
        <v>141</v>
      </c>
      <c r="AT141" s="41" t="str">
        <f t="shared" si="265"/>
        <v>ek</v>
      </c>
    </row>
    <row r="142" spans="1:46">
      <c r="A142" s="60">
        <f t="shared" si="263"/>
        <v>142</v>
      </c>
      <c r="B142" s="96" t="s">
        <v>5</v>
      </c>
      <c r="C142" s="166" t="s">
        <v>41</v>
      </c>
      <c r="D142" s="88">
        <f ca="1">+SUM(INDIRECT("'Monthly Resource Report'!"&amp;(VLOOKUP(D$1,$AO$1:$AP$197,2,FALSE)&amp;$A142&amp;":"&amp;VLOOKUP(DATE(YEAR(D$1),12,1),$AO$1:$AP$181,2,FALSE)&amp;$A142)))</f>
        <v>5425</v>
      </c>
      <c r="E142" s="89">
        <f t="shared" ca="1" si="286"/>
        <v>0</v>
      </c>
      <c r="F142" s="89">
        <f t="shared" ca="1" si="286"/>
        <v>0</v>
      </c>
      <c r="G142" s="89">
        <f t="shared" ca="1" si="286"/>
        <v>0</v>
      </c>
      <c r="H142" s="89">
        <f t="shared" ca="1" si="286"/>
        <v>0</v>
      </c>
      <c r="I142" s="89">
        <f t="shared" ca="1" si="286"/>
        <v>0</v>
      </c>
      <c r="J142" s="89">
        <f t="shared" ca="1" si="286"/>
        <v>0</v>
      </c>
      <c r="K142" s="89">
        <f t="shared" ca="1" si="286"/>
        <v>0</v>
      </c>
      <c r="L142" s="89">
        <f t="shared" ca="1" si="286"/>
        <v>0</v>
      </c>
      <c r="M142" s="89">
        <f t="shared" ca="1" si="286"/>
        <v>0</v>
      </c>
      <c r="N142" s="89">
        <f t="shared" ca="1" si="286"/>
        <v>0</v>
      </c>
      <c r="O142" s="89">
        <f t="shared" ca="1" si="286"/>
        <v>0</v>
      </c>
      <c r="P142" s="89">
        <f t="shared" ca="1" si="286"/>
        <v>0</v>
      </c>
      <c r="Q142" s="89">
        <f t="shared" ca="1" si="286"/>
        <v>0</v>
      </c>
      <c r="R142" s="89">
        <f t="shared" ca="1" si="286"/>
        <v>0</v>
      </c>
      <c r="AO142" s="27">
        <f t="shared" si="260"/>
        <v>45566</v>
      </c>
      <c r="AP142" s="41" t="str">
        <f t="shared" si="281"/>
        <v>eo</v>
      </c>
      <c r="AQ142" s="41">
        <f t="shared" si="261"/>
        <v>145</v>
      </c>
      <c r="AS142" s="41">
        <f t="shared" si="262"/>
        <v>142</v>
      </c>
      <c r="AT142" s="41" t="str">
        <f t="shared" si="265"/>
        <v>el</v>
      </c>
    </row>
    <row r="143" spans="1:46">
      <c r="A143" s="60">
        <f t="shared" si="263"/>
        <v>143</v>
      </c>
      <c r="B143" s="96" t="s">
        <v>5</v>
      </c>
      <c r="C143" s="166" t="s">
        <v>271</v>
      </c>
      <c r="D143" s="88">
        <f ca="1">+SUM(INDIRECT("'Monthly Resource Report'!"&amp;(VLOOKUP(D$1,$AO$1:$AP$197,2,FALSE)&amp;$A143&amp;":"&amp;VLOOKUP(DATE(YEAR(D$1),12,1),$AO$1:$AP$181,2,FALSE)&amp;$A143)))</f>
        <v>20074.170000000002</v>
      </c>
      <c r="E143" s="89">
        <f t="shared" ca="1" si="286"/>
        <v>0</v>
      </c>
      <c r="F143" s="89">
        <f t="shared" ca="1" si="286"/>
        <v>0</v>
      </c>
      <c r="G143" s="89">
        <f t="shared" ca="1" si="286"/>
        <v>0</v>
      </c>
      <c r="H143" s="89">
        <f t="shared" ca="1" si="286"/>
        <v>0</v>
      </c>
      <c r="I143" s="89">
        <f t="shared" ca="1" si="286"/>
        <v>0</v>
      </c>
      <c r="J143" s="89">
        <f t="shared" ca="1" si="286"/>
        <v>0</v>
      </c>
      <c r="K143" s="89">
        <f t="shared" ca="1" si="286"/>
        <v>0</v>
      </c>
      <c r="L143" s="89">
        <f t="shared" ca="1" si="286"/>
        <v>0</v>
      </c>
      <c r="M143" s="89">
        <f t="shared" ca="1" si="286"/>
        <v>0</v>
      </c>
      <c r="N143" s="89">
        <f t="shared" ca="1" si="286"/>
        <v>0</v>
      </c>
      <c r="O143" s="89">
        <f t="shared" ca="1" si="286"/>
        <v>0</v>
      </c>
      <c r="P143" s="89">
        <f t="shared" ca="1" si="286"/>
        <v>0</v>
      </c>
      <c r="Q143" s="89">
        <f t="shared" ca="1" si="286"/>
        <v>0</v>
      </c>
      <c r="R143" s="89">
        <f t="shared" ca="1" si="286"/>
        <v>0</v>
      </c>
      <c r="AO143" s="27">
        <f t="shared" si="260"/>
        <v>45597</v>
      </c>
      <c r="AP143" s="41" t="str">
        <f t="shared" si="281"/>
        <v>ep</v>
      </c>
      <c r="AQ143" s="41">
        <f t="shared" si="261"/>
        <v>146</v>
      </c>
      <c r="AS143" s="41">
        <f t="shared" si="262"/>
        <v>143</v>
      </c>
      <c r="AT143" s="41" t="str">
        <f t="shared" si="265"/>
        <v>em</v>
      </c>
    </row>
    <row r="144" spans="1:46">
      <c r="A144" s="60">
        <f t="shared" si="263"/>
        <v>144</v>
      </c>
      <c r="B144" s="171" t="s">
        <v>5</v>
      </c>
      <c r="C144" s="177" t="s">
        <v>96</v>
      </c>
      <c r="D144" s="83">
        <f ca="1">+D133/(D142*D131)</f>
        <v>1.3364955495233888</v>
      </c>
      <c r="E144" s="84" t="e">
        <f t="shared" ref="E144:G144" ca="1" si="287">+E133/(E142*E131)</f>
        <v>#DIV/0!</v>
      </c>
      <c r="F144" s="84" t="e">
        <f t="shared" ca="1" si="287"/>
        <v>#DIV/0!</v>
      </c>
      <c r="G144" s="84" t="e">
        <f t="shared" ca="1" si="287"/>
        <v>#DIV/0!</v>
      </c>
      <c r="H144" s="84" t="e">
        <f t="shared" ref="H144:P144" ca="1" si="288">+H133/(H142*H131)</f>
        <v>#DIV/0!</v>
      </c>
      <c r="I144" s="84" t="e">
        <f t="shared" ca="1" si="288"/>
        <v>#DIV/0!</v>
      </c>
      <c r="J144" s="84" t="e">
        <f t="shared" ca="1" si="288"/>
        <v>#DIV/0!</v>
      </c>
      <c r="K144" s="84" t="e">
        <f t="shared" ca="1" si="288"/>
        <v>#DIV/0!</v>
      </c>
      <c r="L144" s="84" t="e">
        <f t="shared" ca="1" si="288"/>
        <v>#DIV/0!</v>
      </c>
      <c r="M144" s="84" t="e">
        <f t="shared" ca="1" si="288"/>
        <v>#DIV/0!</v>
      </c>
      <c r="N144" s="84" t="e">
        <f t="shared" ca="1" si="288"/>
        <v>#DIV/0!</v>
      </c>
      <c r="O144" s="84" t="e">
        <f t="shared" ca="1" si="288"/>
        <v>#DIV/0!</v>
      </c>
      <c r="P144" s="84" t="e">
        <f t="shared" ca="1" si="288"/>
        <v>#DIV/0!</v>
      </c>
      <c r="Q144" s="84" t="e">
        <f t="shared" ref="Q144:R144" ca="1" si="289">+Q133/(Q142*Q131)</f>
        <v>#DIV/0!</v>
      </c>
      <c r="R144" s="84" t="e">
        <f t="shared" ca="1" si="289"/>
        <v>#DIV/0!</v>
      </c>
      <c r="AO144" s="27">
        <f t="shared" si="260"/>
        <v>45627</v>
      </c>
      <c r="AP144" s="41" t="str">
        <f t="shared" si="281"/>
        <v>eq</v>
      </c>
      <c r="AQ144" s="41">
        <f t="shared" si="261"/>
        <v>147</v>
      </c>
      <c r="AS144" s="41">
        <f t="shared" si="262"/>
        <v>144</v>
      </c>
      <c r="AT144" s="41" t="str">
        <f t="shared" si="265"/>
        <v>en</v>
      </c>
    </row>
    <row r="145" spans="1:46">
      <c r="A145" s="60">
        <f t="shared" si="263"/>
        <v>145</v>
      </c>
      <c r="B145" s="96" t="s">
        <v>5</v>
      </c>
      <c r="C145" s="166" t="s">
        <v>42</v>
      </c>
      <c r="D145" s="632">
        <f ca="1">+SUM(INDIRECT("'Monthly Resource Report'!"&amp;(VLOOKUP(D$1,$AO$1:$AP$197,2,FALSE)&amp;$A145&amp;":"&amp;VLOOKUP(DATE(YEAR(D$1),12,1),$AO$1:$AP$181,2,FALSE)&amp;$A145)))</f>
        <v>81426.84</v>
      </c>
      <c r="E145" s="633">
        <f t="shared" ref="E145:R148" ca="1" si="290">+SUM(INDIRECT("'Monthly Resource Report'!"&amp;(VLOOKUP(E$1,$AO$1:$AP$197,2,FALSE)&amp;$A145&amp;":"&amp;VLOOKUP(DATE(YEAR(E$1),12,1),$AO$1:$AP$181,2,FALSE)&amp;$A145)))</f>
        <v>0</v>
      </c>
      <c r="F145" s="633">
        <f t="shared" ca="1" si="290"/>
        <v>0</v>
      </c>
      <c r="G145" s="633">
        <f t="shared" ca="1" si="290"/>
        <v>0</v>
      </c>
      <c r="H145" s="633">
        <f t="shared" ca="1" si="290"/>
        <v>0</v>
      </c>
      <c r="I145" s="633">
        <f t="shared" ca="1" si="290"/>
        <v>0</v>
      </c>
      <c r="J145" s="633">
        <f t="shared" ca="1" si="290"/>
        <v>0</v>
      </c>
      <c r="K145" s="633">
        <f t="shared" ca="1" si="290"/>
        <v>0</v>
      </c>
      <c r="L145" s="633">
        <f t="shared" ca="1" si="290"/>
        <v>0</v>
      </c>
      <c r="M145" s="633">
        <f t="shared" ca="1" si="290"/>
        <v>0</v>
      </c>
      <c r="N145" s="633">
        <f t="shared" ca="1" si="290"/>
        <v>0</v>
      </c>
      <c r="O145" s="633">
        <f t="shared" ca="1" si="290"/>
        <v>0</v>
      </c>
      <c r="P145" s="633">
        <f t="shared" ca="1" si="290"/>
        <v>0</v>
      </c>
      <c r="Q145" s="633">
        <f t="shared" ca="1" si="290"/>
        <v>0</v>
      </c>
      <c r="R145" s="633">
        <f t="shared" ca="1" si="290"/>
        <v>0</v>
      </c>
      <c r="AO145" s="27">
        <f t="shared" si="260"/>
        <v>45658</v>
      </c>
      <c r="AP145" s="41" t="str">
        <f t="shared" si="281"/>
        <v>er</v>
      </c>
      <c r="AQ145" s="41">
        <f t="shared" si="261"/>
        <v>148</v>
      </c>
      <c r="AS145" s="41">
        <f t="shared" si="262"/>
        <v>145</v>
      </c>
      <c r="AT145" s="41" t="str">
        <f t="shared" si="265"/>
        <v>eo</v>
      </c>
    </row>
    <row r="146" spans="1:46">
      <c r="A146" s="60">
        <f t="shared" si="263"/>
        <v>146</v>
      </c>
      <c r="B146" s="96" t="s">
        <v>5</v>
      </c>
      <c r="C146" s="634" t="s">
        <v>297</v>
      </c>
      <c r="D146" s="632">
        <f ca="1">+SUM(INDIRECT("'Monthly Resource Report'!"&amp;(VLOOKUP(D$1,$AO$1:$AP$197,2,FALSE)&amp;$A146&amp;":"&amp;VLOOKUP(DATE(YEAR(D$1),12,1),$AO$1:$AP$181,2,FALSE)&amp;$A146)))</f>
        <v>0</v>
      </c>
      <c r="E146" s="633">
        <f t="shared" ca="1" si="290"/>
        <v>0</v>
      </c>
      <c r="F146" s="633">
        <f t="shared" ca="1" si="290"/>
        <v>0</v>
      </c>
      <c r="G146" s="633">
        <f t="shared" ca="1" si="290"/>
        <v>0</v>
      </c>
      <c r="H146" s="633">
        <f t="shared" ca="1" si="290"/>
        <v>0</v>
      </c>
      <c r="I146" s="633">
        <f t="shared" ca="1" si="290"/>
        <v>0</v>
      </c>
      <c r="J146" s="633">
        <f t="shared" ca="1" si="290"/>
        <v>0</v>
      </c>
      <c r="K146" s="633">
        <f t="shared" ca="1" si="290"/>
        <v>0</v>
      </c>
      <c r="L146" s="633">
        <f t="shared" ca="1" si="290"/>
        <v>0</v>
      </c>
      <c r="M146" s="633">
        <f t="shared" ca="1" si="290"/>
        <v>0</v>
      </c>
      <c r="N146" s="633">
        <f t="shared" ca="1" si="290"/>
        <v>0</v>
      </c>
      <c r="O146" s="633">
        <f t="shared" ca="1" si="290"/>
        <v>0</v>
      </c>
      <c r="P146" s="633">
        <f t="shared" ca="1" si="290"/>
        <v>0</v>
      </c>
      <c r="Q146" s="633">
        <f t="shared" ca="1" si="290"/>
        <v>0</v>
      </c>
      <c r="R146" s="633">
        <f t="shared" ca="1" si="290"/>
        <v>0</v>
      </c>
      <c r="AO146" s="27">
        <f t="shared" si="260"/>
        <v>45689</v>
      </c>
      <c r="AP146" s="41" t="str">
        <f t="shared" si="281"/>
        <v>es</v>
      </c>
      <c r="AQ146" s="41">
        <f t="shared" si="261"/>
        <v>149</v>
      </c>
      <c r="AS146" s="41">
        <f t="shared" si="262"/>
        <v>146</v>
      </c>
      <c r="AT146" s="41" t="str">
        <f t="shared" si="265"/>
        <v>ep</v>
      </c>
    </row>
    <row r="147" spans="1:46">
      <c r="A147" s="60">
        <f t="shared" si="263"/>
        <v>147</v>
      </c>
      <c r="B147" s="96" t="s">
        <v>5</v>
      </c>
      <c r="C147" s="166" t="s">
        <v>43</v>
      </c>
      <c r="D147" s="88">
        <f ca="1">+SUM(INDIRECT("'Monthly Resource Report'!"&amp;(VLOOKUP(D$1,$AO$1:$AP$197,2,FALSE)&amp;$A147&amp;":"&amp;VLOOKUP(DATE(YEAR(D$1),12,1),$AO$1:$AP$181,2,FALSE)&amp;$A147)))</f>
        <v>1791.08</v>
      </c>
      <c r="E147" s="89">
        <f t="shared" ca="1" si="290"/>
        <v>0</v>
      </c>
      <c r="F147" s="89">
        <f t="shared" ca="1" si="290"/>
        <v>0</v>
      </c>
      <c r="G147" s="89">
        <f t="shared" ca="1" si="290"/>
        <v>0</v>
      </c>
      <c r="H147" s="89">
        <f t="shared" ca="1" si="290"/>
        <v>0</v>
      </c>
      <c r="I147" s="89">
        <f t="shared" ca="1" si="290"/>
        <v>0</v>
      </c>
      <c r="J147" s="89">
        <f t="shared" ca="1" si="290"/>
        <v>0</v>
      </c>
      <c r="K147" s="89">
        <f t="shared" ca="1" si="290"/>
        <v>0</v>
      </c>
      <c r="L147" s="89">
        <f t="shared" ca="1" si="290"/>
        <v>0</v>
      </c>
      <c r="M147" s="89">
        <f t="shared" ca="1" si="290"/>
        <v>0</v>
      </c>
      <c r="N147" s="89">
        <f t="shared" ca="1" si="290"/>
        <v>0</v>
      </c>
      <c r="O147" s="89">
        <f t="shared" ca="1" si="290"/>
        <v>0</v>
      </c>
      <c r="P147" s="89">
        <f t="shared" ca="1" si="290"/>
        <v>0</v>
      </c>
      <c r="Q147" s="89">
        <f t="shared" ca="1" si="290"/>
        <v>0</v>
      </c>
      <c r="R147" s="89">
        <f t="shared" ca="1" si="290"/>
        <v>0</v>
      </c>
      <c r="AO147" s="27">
        <f t="shared" si="260"/>
        <v>45717</v>
      </c>
      <c r="AP147" s="41" t="str">
        <f t="shared" si="281"/>
        <v>et</v>
      </c>
      <c r="AQ147" s="41">
        <f t="shared" si="261"/>
        <v>150</v>
      </c>
      <c r="AS147" s="41">
        <f t="shared" si="262"/>
        <v>147</v>
      </c>
      <c r="AT147" s="41" t="str">
        <f t="shared" si="265"/>
        <v>eq</v>
      </c>
    </row>
    <row r="148" spans="1:46">
      <c r="A148" s="60">
        <f t="shared" si="263"/>
        <v>148</v>
      </c>
      <c r="B148" s="96" t="s">
        <v>5</v>
      </c>
      <c r="C148" s="166" t="s">
        <v>44</v>
      </c>
      <c r="D148" s="632">
        <f ca="1">+SUM(INDIRECT("'Monthly Resource Report'!"&amp;(VLOOKUP(D$1,$AO$1:$AP$197,2,FALSE)&amp;$A148&amp;":"&amp;VLOOKUP(DATE(YEAR(D$1),12,1),$AO$1:$AP$181,2,FALSE)&amp;$A148)))</f>
        <v>2463.62</v>
      </c>
      <c r="E148" s="633">
        <f t="shared" ca="1" si="290"/>
        <v>0</v>
      </c>
      <c r="F148" s="633">
        <f t="shared" ca="1" si="290"/>
        <v>0</v>
      </c>
      <c r="G148" s="633">
        <f t="shared" ca="1" si="290"/>
        <v>0</v>
      </c>
      <c r="H148" s="633">
        <f t="shared" ca="1" si="290"/>
        <v>0</v>
      </c>
      <c r="I148" s="633">
        <f t="shared" ca="1" si="290"/>
        <v>0</v>
      </c>
      <c r="J148" s="633">
        <f t="shared" ca="1" si="290"/>
        <v>0</v>
      </c>
      <c r="K148" s="633">
        <f t="shared" ca="1" si="290"/>
        <v>0</v>
      </c>
      <c r="L148" s="633">
        <f t="shared" ca="1" si="290"/>
        <v>0</v>
      </c>
      <c r="M148" s="633">
        <f t="shared" ca="1" si="290"/>
        <v>0</v>
      </c>
      <c r="N148" s="633">
        <f t="shared" ca="1" si="290"/>
        <v>0</v>
      </c>
      <c r="O148" s="633">
        <f t="shared" ca="1" si="290"/>
        <v>0</v>
      </c>
      <c r="P148" s="633">
        <f t="shared" ca="1" si="290"/>
        <v>0</v>
      </c>
      <c r="Q148" s="633">
        <f t="shared" ca="1" si="290"/>
        <v>0</v>
      </c>
      <c r="R148" s="633">
        <f t="shared" ca="1" si="290"/>
        <v>0</v>
      </c>
      <c r="AO148" s="27">
        <f t="shared" si="260"/>
        <v>45748</v>
      </c>
      <c r="AP148" s="41" t="str">
        <f t="shared" si="281"/>
        <v>eu</v>
      </c>
      <c r="AQ148" s="41">
        <f t="shared" si="261"/>
        <v>151</v>
      </c>
      <c r="AS148" s="41">
        <f t="shared" si="262"/>
        <v>148</v>
      </c>
      <c r="AT148" s="41" t="str">
        <f t="shared" si="265"/>
        <v>er</v>
      </c>
    </row>
    <row r="149" spans="1:46">
      <c r="A149" s="60">
        <f t="shared" si="263"/>
        <v>149</v>
      </c>
      <c r="B149" s="171" t="s">
        <v>5</v>
      </c>
      <c r="C149" s="172" t="s">
        <v>45</v>
      </c>
      <c r="D149" s="92">
        <f ca="1">+(D147*2000)/D135</f>
        <v>0.4606697752420027</v>
      </c>
      <c r="E149" s="93" t="e">
        <f t="shared" ref="E149:G149" ca="1" si="291">+(E147*2000)/E135</f>
        <v>#DIV/0!</v>
      </c>
      <c r="F149" s="93" t="e">
        <f t="shared" ca="1" si="291"/>
        <v>#DIV/0!</v>
      </c>
      <c r="G149" s="93" t="e">
        <f t="shared" ca="1" si="291"/>
        <v>#DIV/0!</v>
      </c>
      <c r="H149" s="93" t="e">
        <f t="shared" ref="H149:P149" ca="1" si="292">+(H147*2000)/H135</f>
        <v>#DIV/0!</v>
      </c>
      <c r="I149" s="93" t="e">
        <f t="shared" ca="1" si="292"/>
        <v>#DIV/0!</v>
      </c>
      <c r="J149" s="93" t="e">
        <f t="shared" ca="1" si="292"/>
        <v>#DIV/0!</v>
      </c>
      <c r="K149" s="93" t="e">
        <f t="shared" ca="1" si="292"/>
        <v>#DIV/0!</v>
      </c>
      <c r="L149" s="93" t="e">
        <f t="shared" ca="1" si="292"/>
        <v>#DIV/0!</v>
      </c>
      <c r="M149" s="93" t="e">
        <f t="shared" ca="1" si="292"/>
        <v>#DIV/0!</v>
      </c>
      <c r="N149" s="93" t="e">
        <f t="shared" ca="1" si="292"/>
        <v>#DIV/0!</v>
      </c>
      <c r="O149" s="93" t="e">
        <f t="shared" ca="1" si="292"/>
        <v>#DIV/0!</v>
      </c>
      <c r="P149" s="93" t="e">
        <f t="shared" ca="1" si="292"/>
        <v>#DIV/0!</v>
      </c>
      <c r="Q149" s="93" t="e">
        <f t="shared" ref="Q149:R149" ca="1" si="293">+(Q147*2000)/Q135</f>
        <v>#DIV/0!</v>
      </c>
      <c r="R149" s="93" t="e">
        <f t="shared" ca="1" si="293"/>
        <v>#DIV/0!</v>
      </c>
      <c r="AO149" s="27">
        <f t="shared" si="260"/>
        <v>45778</v>
      </c>
      <c r="AP149" s="41" t="str">
        <f t="shared" si="281"/>
        <v>ev</v>
      </c>
      <c r="AQ149" s="41">
        <f t="shared" si="261"/>
        <v>152</v>
      </c>
      <c r="AS149" s="41">
        <f t="shared" si="262"/>
        <v>149</v>
      </c>
      <c r="AT149" s="41" t="str">
        <f t="shared" si="265"/>
        <v>es</v>
      </c>
    </row>
    <row r="150" spans="1:46">
      <c r="A150" s="60">
        <f t="shared" si="263"/>
        <v>150</v>
      </c>
      <c r="B150" s="96" t="s">
        <v>5</v>
      </c>
      <c r="C150" s="166" t="s">
        <v>46</v>
      </c>
      <c r="D150" s="88">
        <f ca="1">+SUM(INDIRECT("'Monthly Resource Report'!"&amp;(VLOOKUP(D$1,$AO$1:$AP$197,2,FALSE)&amp;$A150&amp;":"&amp;VLOOKUP(DATE(YEAR(D$1),12,1),$AO$1:$AP$181,2,FALSE)&amp;$A150)))</f>
        <v>1268.8699999999999</v>
      </c>
      <c r="E150" s="89">
        <f t="shared" ref="E150:R151" ca="1" si="294">+SUM(INDIRECT("'Monthly Resource Report'!"&amp;(VLOOKUP(E$1,$AO$1:$AP$197,2,FALSE)&amp;$A150&amp;":"&amp;VLOOKUP(DATE(YEAR(E$1),12,1),$AO$1:$AP$181,2,FALSE)&amp;$A150)))</f>
        <v>0</v>
      </c>
      <c r="F150" s="89">
        <f t="shared" ca="1" si="294"/>
        <v>0</v>
      </c>
      <c r="G150" s="89">
        <f t="shared" ca="1" si="294"/>
        <v>0</v>
      </c>
      <c r="H150" s="89">
        <f t="shared" ca="1" si="294"/>
        <v>0</v>
      </c>
      <c r="I150" s="89">
        <f t="shared" ca="1" si="294"/>
        <v>0</v>
      </c>
      <c r="J150" s="89">
        <f t="shared" ca="1" si="294"/>
        <v>0</v>
      </c>
      <c r="K150" s="89">
        <f t="shared" ca="1" si="294"/>
        <v>0</v>
      </c>
      <c r="L150" s="89">
        <f t="shared" ca="1" si="294"/>
        <v>0</v>
      </c>
      <c r="M150" s="89">
        <f t="shared" ca="1" si="294"/>
        <v>0</v>
      </c>
      <c r="N150" s="89">
        <f t="shared" ca="1" si="294"/>
        <v>0</v>
      </c>
      <c r="O150" s="89">
        <f t="shared" ca="1" si="294"/>
        <v>0</v>
      </c>
      <c r="P150" s="89">
        <f t="shared" ca="1" si="294"/>
        <v>0</v>
      </c>
      <c r="Q150" s="89">
        <f t="shared" ca="1" si="294"/>
        <v>0</v>
      </c>
      <c r="R150" s="89">
        <f t="shared" ca="1" si="294"/>
        <v>0</v>
      </c>
      <c r="AO150" s="27">
        <f t="shared" si="260"/>
        <v>45809</v>
      </c>
      <c r="AP150" s="41" t="str">
        <f t="shared" si="281"/>
        <v>ew</v>
      </c>
      <c r="AQ150" s="41">
        <f t="shared" si="261"/>
        <v>153</v>
      </c>
      <c r="AS150" s="41">
        <f t="shared" si="262"/>
        <v>150</v>
      </c>
      <c r="AT150" s="41" t="str">
        <f t="shared" si="265"/>
        <v>et</v>
      </c>
    </row>
    <row r="151" spans="1:46">
      <c r="A151" s="60">
        <f t="shared" si="263"/>
        <v>151</v>
      </c>
      <c r="B151" s="96" t="s">
        <v>5</v>
      </c>
      <c r="C151" s="166" t="s">
        <v>47</v>
      </c>
      <c r="D151" s="632">
        <f ca="1">+SUM(INDIRECT("'Monthly Resource Report'!"&amp;(VLOOKUP(D$1,$AO$1:$AP$197,2,FALSE)&amp;$A151&amp;":"&amp;VLOOKUP(DATE(YEAR(D$1),12,1),$AO$1:$AP$181,2,FALSE)&amp;$A151)))</f>
        <v>55436.31</v>
      </c>
      <c r="E151" s="633">
        <f t="shared" ca="1" si="294"/>
        <v>0</v>
      </c>
      <c r="F151" s="633">
        <f t="shared" ca="1" si="294"/>
        <v>0</v>
      </c>
      <c r="G151" s="633">
        <f t="shared" ca="1" si="294"/>
        <v>0</v>
      </c>
      <c r="H151" s="633">
        <f t="shared" ca="1" si="294"/>
        <v>0</v>
      </c>
      <c r="I151" s="633">
        <f t="shared" ca="1" si="294"/>
        <v>0</v>
      </c>
      <c r="J151" s="633">
        <f t="shared" ca="1" si="294"/>
        <v>0</v>
      </c>
      <c r="K151" s="633">
        <f t="shared" ca="1" si="294"/>
        <v>0</v>
      </c>
      <c r="L151" s="633">
        <f t="shared" ca="1" si="294"/>
        <v>0</v>
      </c>
      <c r="M151" s="633">
        <f t="shared" ca="1" si="294"/>
        <v>0</v>
      </c>
      <c r="N151" s="633">
        <f t="shared" ca="1" si="294"/>
        <v>0</v>
      </c>
      <c r="O151" s="633">
        <f t="shared" ca="1" si="294"/>
        <v>0</v>
      </c>
      <c r="P151" s="633">
        <f t="shared" ca="1" si="294"/>
        <v>0</v>
      </c>
      <c r="Q151" s="633">
        <f t="shared" ca="1" si="294"/>
        <v>0</v>
      </c>
      <c r="R151" s="633">
        <f t="shared" ca="1" si="294"/>
        <v>0</v>
      </c>
      <c r="AO151" s="27">
        <f t="shared" si="260"/>
        <v>45839</v>
      </c>
      <c r="AP151" s="41" t="str">
        <f t="shared" si="281"/>
        <v>ex</v>
      </c>
      <c r="AQ151" s="41">
        <f t="shared" si="261"/>
        <v>154</v>
      </c>
      <c r="AS151" s="41">
        <f t="shared" si="262"/>
        <v>151</v>
      </c>
      <c r="AT151" s="41" t="str">
        <f t="shared" si="265"/>
        <v>eu</v>
      </c>
    </row>
    <row r="152" spans="1:46">
      <c r="A152" s="60">
        <f t="shared" si="263"/>
        <v>152</v>
      </c>
      <c r="B152" s="180" t="s">
        <v>5</v>
      </c>
      <c r="C152" s="181" t="s">
        <v>48</v>
      </c>
      <c r="D152" s="94">
        <f ca="1">+(D150*2000)/D135</f>
        <v>0.3263561972169417</v>
      </c>
      <c r="E152" s="95" t="e">
        <f t="shared" ref="E152:G152" ca="1" si="295">+(E150*2000)/E135</f>
        <v>#DIV/0!</v>
      </c>
      <c r="F152" s="95" t="e">
        <f t="shared" ca="1" si="295"/>
        <v>#DIV/0!</v>
      </c>
      <c r="G152" s="95" t="e">
        <f t="shared" ca="1" si="295"/>
        <v>#DIV/0!</v>
      </c>
      <c r="H152" s="95" t="e">
        <f t="shared" ref="H152:P152" ca="1" si="296">+(H150*2000)/H135</f>
        <v>#DIV/0!</v>
      </c>
      <c r="I152" s="95" t="e">
        <f t="shared" ca="1" si="296"/>
        <v>#DIV/0!</v>
      </c>
      <c r="J152" s="95" t="e">
        <f t="shared" ca="1" si="296"/>
        <v>#DIV/0!</v>
      </c>
      <c r="K152" s="95" t="e">
        <f t="shared" ca="1" si="296"/>
        <v>#DIV/0!</v>
      </c>
      <c r="L152" s="95" t="e">
        <f t="shared" ca="1" si="296"/>
        <v>#DIV/0!</v>
      </c>
      <c r="M152" s="95" t="e">
        <f t="shared" ca="1" si="296"/>
        <v>#DIV/0!</v>
      </c>
      <c r="N152" s="95" t="e">
        <f t="shared" ca="1" si="296"/>
        <v>#DIV/0!</v>
      </c>
      <c r="O152" s="95" t="e">
        <f t="shared" ca="1" si="296"/>
        <v>#DIV/0!</v>
      </c>
      <c r="P152" s="95" t="e">
        <f t="shared" ca="1" si="296"/>
        <v>#DIV/0!</v>
      </c>
      <c r="Q152" s="95" t="e">
        <f t="shared" ref="Q152:R152" ca="1" si="297">+(Q150*2000)/Q135</f>
        <v>#DIV/0!</v>
      </c>
      <c r="R152" s="95" t="e">
        <f t="shared" ca="1" si="297"/>
        <v>#DIV/0!</v>
      </c>
      <c r="AO152" s="27">
        <f t="shared" si="260"/>
        <v>45870</v>
      </c>
      <c r="AP152" s="41" t="str">
        <f t="shared" si="281"/>
        <v>ey</v>
      </c>
      <c r="AQ152" s="41">
        <f t="shared" si="261"/>
        <v>155</v>
      </c>
      <c r="AS152" s="41">
        <f t="shared" si="262"/>
        <v>152</v>
      </c>
      <c r="AT152" s="41" t="str">
        <f t="shared" si="265"/>
        <v>ev</v>
      </c>
    </row>
    <row r="153" spans="1:46">
      <c r="A153" s="60">
        <f t="shared" si="263"/>
        <v>153</v>
      </c>
      <c r="B153" s="44" t="s">
        <v>5</v>
      </c>
      <c r="C153" s="626" t="s">
        <v>94</v>
      </c>
      <c r="D153" s="384">
        <f ca="1">+D121</f>
        <v>1007741.307059448</v>
      </c>
      <c r="E153" s="385">
        <f t="shared" ref="E153:G153" ca="1" si="298">+E121</f>
        <v>0</v>
      </c>
      <c r="F153" s="385">
        <f t="shared" ca="1" si="298"/>
        <v>0</v>
      </c>
      <c r="G153" s="385">
        <f t="shared" ca="1" si="298"/>
        <v>0</v>
      </c>
      <c r="H153" s="385">
        <f t="shared" ref="H153:P153" ca="1" si="299">+H121</f>
        <v>0</v>
      </c>
      <c r="I153" s="385">
        <f t="shared" ca="1" si="299"/>
        <v>0</v>
      </c>
      <c r="J153" s="385">
        <f t="shared" ca="1" si="299"/>
        <v>0</v>
      </c>
      <c r="K153" s="385">
        <f t="shared" ca="1" si="299"/>
        <v>0</v>
      </c>
      <c r="L153" s="385">
        <f t="shared" ca="1" si="299"/>
        <v>0</v>
      </c>
      <c r="M153" s="385">
        <f t="shared" ca="1" si="299"/>
        <v>0</v>
      </c>
      <c r="N153" s="385">
        <f t="shared" ca="1" si="299"/>
        <v>0</v>
      </c>
      <c r="O153" s="385">
        <f t="shared" ca="1" si="299"/>
        <v>0</v>
      </c>
      <c r="P153" s="385">
        <f t="shared" ca="1" si="299"/>
        <v>0</v>
      </c>
      <c r="Q153" s="385">
        <f t="shared" ref="Q153:R153" ca="1" si="300">+Q121</f>
        <v>0</v>
      </c>
      <c r="R153" s="385">
        <f t="shared" ca="1" si="300"/>
        <v>0</v>
      </c>
      <c r="AO153" s="27">
        <f t="shared" si="260"/>
        <v>45901</v>
      </c>
      <c r="AP153" s="41" t="str">
        <f t="shared" si="281"/>
        <v>ez</v>
      </c>
      <c r="AQ153" s="41">
        <f t="shared" si="261"/>
        <v>156</v>
      </c>
      <c r="AS153" s="41">
        <f t="shared" si="262"/>
        <v>153</v>
      </c>
      <c r="AT153" s="41" t="str">
        <f t="shared" si="265"/>
        <v>ew</v>
      </c>
    </row>
    <row r="154" spans="1:46">
      <c r="A154" s="60">
        <f t="shared" si="263"/>
        <v>154</v>
      </c>
      <c r="B154" s="43" t="s">
        <v>5</v>
      </c>
      <c r="C154" s="627" t="s">
        <v>49</v>
      </c>
      <c r="D154" s="96">
        <f>+(DATE(YEAR(D$1)+1,1,1)-D$1)*24</f>
        <v>8760</v>
      </c>
      <c r="E154" s="17">
        <f t="shared" ref="E154:R154" si="301">+(DATE(YEAR(E$1)+1,1,1)-E$1)*24</f>
        <v>8760</v>
      </c>
      <c r="F154" s="17">
        <f t="shared" si="301"/>
        <v>8760</v>
      </c>
      <c r="G154" s="17">
        <f t="shared" si="301"/>
        <v>8784</v>
      </c>
      <c r="H154" s="17">
        <f t="shared" si="301"/>
        <v>8760</v>
      </c>
      <c r="I154" s="17">
        <f t="shared" si="301"/>
        <v>8760</v>
      </c>
      <c r="J154" s="17">
        <f t="shared" si="301"/>
        <v>8760</v>
      </c>
      <c r="K154" s="17">
        <f t="shared" si="301"/>
        <v>8784</v>
      </c>
      <c r="L154" s="17">
        <f t="shared" si="301"/>
        <v>8760</v>
      </c>
      <c r="M154" s="17">
        <f t="shared" si="301"/>
        <v>8760</v>
      </c>
      <c r="N154" s="17">
        <f t="shared" si="301"/>
        <v>8760</v>
      </c>
      <c r="O154" s="17">
        <f t="shared" si="301"/>
        <v>8784</v>
      </c>
      <c r="P154" s="17">
        <f t="shared" si="301"/>
        <v>8760</v>
      </c>
      <c r="Q154" s="17">
        <f t="shared" si="301"/>
        <v>8760</v>
      </c>
      <c r="R154" s="17">
        <f t="shared" si="301"/>
        <v>8760</v>
      </c>
      <c r="AO154" s="27">
        <f t="shared" si="260"/>
        <v>45931</v>
      </c>
      <c r="AP154" s="41" t="str">
        <f t="shared" si="281"/>
        <v>fa</v>
      </c>
      <c r="AQ154" s="41">
        <f t="shared" si="261"/>
        <v>157</v>
      </c>
      <c r="AS154" s="41">
        <f t="shared" si="262"/>
        <v>154</v>
      </c>
      <c r="AT154" s="41" t="str">
        <f>+"e"&amp;AT24</f>
        <v>ex</v>
      </c>
    </row>
    <row r="155" spans="1:46">
      <c r="A155" s="60">
        <f t="shared" si="263"/>
        <v>155</v>
      </c>
      <c r="B155" s="43" t="s">
        <v>5</v>
      </c>
      <c r="C155" s="166" t="s">
        <v>50</v>
      </c>
      <c r="D155" s="97">
        <f ca="1">+SUM(D137,D139,D146)</f>
        <v>19530855.379999999</v>
      </c>
      <c r="E155" s="85">
        <f t="shared" ref="E155:G155" ca="1" si="302">+SUM(E137,E139,E146)</f>
        <v>0</v>
      </c>
      <c r="F155" s="85">
        <f t="shared" ca="1" si="302"/>
        <v>0</v>
      </c>
      <c r="G155" s="85">
        <f t="shared" ca="1" si="302"/>
        <v>0</v>
      </c>
      <c r="H155" s="85">
        <f t="shared" ref="H155:P155" ca="1" si="303">+SUM(H137,H139,H146)</f>
        <v>0</v>
      </c>
      <c r="I155" s="85">
        <f t="shared" ca="1" si="303"/>
        <v>0</v>
      </c>
      <c r="J155" s="85">
        <f t="shared" ca="1" si="303"/>
        <v>0</v>
      </c>
      <c r="K155" s="85">
        <f t="shared" ca="1" si="303"/>
        <v>0</v>
      </c>
      <c r="L155" s="85">
        <f t="shared" ca="1" si="303"/>
        <v>0</v>
      </c>
      <c r="M155" s="85">
        <f t="shared" ca="1" si="303"/>
        <v>0</v>
      </c>
      <c r="N155" s="85">
        <f t="shared" ca="1" si="303"/>
        <v>0</v>
      </c>
      <c r="O155" s="85">
        <f t="shared" ca="1" si="303"/>
        <v>0</v>
      </c>
      <c r="P155" s="85">
        <f t="shared" ca="1" si="303"/>
        <v>0</v>
      </c>
      <c r="Q155" s="85">
        <f t="shared" ref="Q155:R155" ca="1" si="304">+SUM(Q137,Q139,Q146)</f>
        <v>0</v>
      </c>
      <c r="R155" s="85">
        <f t="shared" ca="1" si="304"/>
        <v>0</v>
      </c>
      <c r="AO155" s="27">
        <f t="shared" si="260"/>
        <v>45962</v>
      </c>
      <c r="AP155" s="41" t="str">
        <f t="shared" si="281"/>
        <v>fb</v>
      </c>
      <c r="AQ155" s="41">
        <f t="shared" si="261"/>
        <v>158</v>
      </c>
      <c r="AS155" s="41">
        <f t="shared" si="262"/>
        <v>155</v>
      </c>
      <c r="AT155" s="41" t="str">
        <f>+"e"&amp;AT25</f>
        <v>ey</v>
      </c>
    </row>
    <row r="156" spans="1:46">
      <c r="A156" s="60">
        <f t="shared" si="263"/>
        <v>156</v>
      </c>
      <c r="B156" s="43" t="s">
        <v>5</v>
      </c>
      <c r="C156" s="166" t="s">
        <v>51</v>
      </c>
      <c r="D156" s="98">
        <f ca="1">+D155/D133</f>
        <v>27.675304507122004</v>
      </c>
      <c r="E156" s="86" t="e">
        <f t="shared" ref="E156" ca="1" si="305">+E155/E133</f>
        <v>#DIV/0!</v>
      </c>
      <c r="F156" s="86" t="e">
        <f t="shared" ref="F156" ca="1" si="306">+F155/F133</f>
        <v>#DIV/0!</v>
      </c>
      <c r="G156" s="86" t="e">
        <f t="shared" ref="G156:P156" ca="1" si="307">+G155/G133</f>
        <v>#DIV/0!</v>
      </c>
      <c r="H156" s="86" t="e">
        <f t="shared" ca="1" si="307"/>
        <v>#DIV/0!</v>
      </c>
      <c r="I156" s="86" t="e">
        <f t="shared" ca="1" si="307"/>
        <v>#DIV/0!</v>
      </c>
      <c r="J156" s="86" t="e">
        <f t="shared" ca="1" si="307"/>
        <v>#DIV/0!</v>
      </c>
      <c r="K156" s="86" t="e">
        <f t="shared" ca="1" si="307"/>
        <v>#DIV/0!</v>
      </c>
      <c r="L156" s="86" t="e">
        <f t="shared" ca="1" si="307"/>
        <v>#DIV/0!</v>
      </c>
      <c r="M156" s="86" t="e">
        <f t="shared" ca="1" si="307"/>
        <v>#DIV/0!</v>
      </c>
      <c r="N156" s="86" t="e">
        <f t="shared" ca="1" si="307"/>
        <v>#DIV/0!</v>
      </c>
      <c r="O156" s="86" t="e">
        <f t="shared" ca="1" si="307"/>
        <v>#DIV/0!</v>
      </c>
      <c r="P156" s="86" t="e">
        <f t="shared" ca="1" si="307"/>
        <v>#DIV/0!</v>
      </c>
      <c r="Q156" s="86" t="e">
        <f t="shared" ref="Q156:R156" ca="1" si="308">+Q155/Q133</f>
        <v>#DIV/0!</v>
      </c>
      <c r="R156" s="86" t="e">
        <f t="shared" ca="1" si="308"/>
        <v>#DIV/0!</v>
      </c>
      <c r="AO156" s="27">
        <f t="shared" si="260"/>
        <v>45992</v>
      </c>
      <c r="AP156" s="41" t="str">
        <f t="shared" si="281"/>
        <v>fc</v>
      </c>
      <c r="AQ156" s="41">
        <f t="shared" si="261"/>
        <v>159</v>
      </c>
      <c r="AS156" s="41">
        <f t="shared" si="262"/>
        <v>156</v>
      </c>
      <c r="AT156" s="41" t="str">
        <f t="shared" ref="AT156" si="309">+"e"&amp;AT26</f>
        <v>ez</v>
      </c>
    </row>
    <row r="157" spans="1:46">
      <c r="A157" s="60">
        <f t="shared" si="263"/>
        <v>157</v>
      </c>
      <c r="B157" s="43" t="s">
        <v>5</v>
      </c>
      <c r="C157" s="166" t="s">
        <v>52</v>
      </c>
      <c r="D157" s="99">
        <f ca="1">+D151+D148</f>
        <v>57899.93</v>
      </c>
      <c r="E157" s="87">
        <f t="shared" ref="E157:G157" ca="1" si="310">+E151+E148</f>
        <v>0</v>
      </c>
      <c r="F157" s="87">
        <f t="shared" ca="1" si="310"/>
        <v>0</v>
      </c>
      <c r="G157" s="87">
        <f t="shared" ca="1" si="310"/>
        <v>0</v>
      </c>
      <c r="H157" s="87">
        <f t="shared" ref="H157:P157" ca="1" si="311">+H151+H148</f>
        <v>0</v>
      </c>
      <c r="I157" s="87">
        <f t="shared" ca="1" si="311"/>
        <v>0</v>
      </c>
      <c r="J157" s="87">
        <f t="shared" ca="1" si="311"/>
        <v>0</v>
      </c>
      <c r="K157" s="87">
        <f t="shared" ca="1" si="311"/>
        <v>0</v>
      </c>
      <c r="L157" s="87">
        <f t="shared" ca="1" si="311"/>
        <v>0</v>
      </c>
      <c r="M157" s="87">
        <f t="shared" ca="1" si="311"/>
        <v>0</v>
      </c>
      <c r="N157" s="87">
        <f t="shared" ca="1" si="311"/>
        <v>0</v>
      </c>
      <c r="O157" s="87">
        <f t="shared" ca="1" si="311"/>
        <v>0</v>
      </c>
      <c r="P157" s="87">
        <f t="shared" ca="1" si="311"/>
        <v>0</v>
      </c>
      <c r="Q157" s="87">
        <f t="shared" ref="Q157:R157" ca="1" si="312">+Q151+Q148</f>
        <v>0</v>
      </c>
      <c r="R157" s="87">
        <f t="shared" ca="1" si="312"/>
        <v>0</v>
      </c>
      <c r="AO157" s="27">
        <f t="shared" si="260"/>
        <v>46023</v>
      </c>
      <c r="AP157" s="41" t="str">
        <f t="shared" si="281"/>
        <v>fd</v>
      </c>
      <c r="AQ157" s="41">
        <f t="shared" si="261"/>
        <v>160</v>
      </c>
      <c r="AS157" s="41">
        <f t="shared" si="262"/>
        <v>157</v>
      </c>
      <c r="AT157" s="41" t="str">
        <f>+"f"&amp;AT1</f>
        <v>fa</v>
      </c>
    </row>
    <row r="158" spans="1:46">
      <c r="A158" s="60">
        <f t="shared" si="263"/>
        <v>158</v>
      </c>
      <c r="B158" s="43" t="s">
        <v>5</v>
      </c>
      <c r="C158" s="166" t="s">
        <v>53</v>
      </c>
      <c r="D158" s="98">
        <f ca="1">+D157/D133</f>
        <v>8.2044445187584442E-2</v>
      </c>
      <c r="E158" s="86" t="e">
        <f t="shared" ref="E158" ca="1" si="313">+E157/E133</f>
        <v>#DIV/0!</v>
      </c>
      <c r="F158" s="86" t="e">
        <f t="shared" ref="F158" ca="1" si="314">+F157/F133</f>
        <v>#DIV/0!</v>
      </c>
      <c r="G158" s="86" t="e">
        <f t="shared" ref="G158:P158" ca="1" si="315">+G157/G133</f>
        <v>#DIV/0!</v>
      </c>
      <c r="H158" s="86" t="e">
        <f t="shared" ca="1" si="315"/>
        <v>#DIV/0!</v>
      </c>
      <c r="I158" s="86" t="e">
        <f t="shared" ca="1" si="315"/>
        <v>#DIV/0!</v>
      </c>
      <c r="J158" s="86" t="e">
        <f t="shared" ca="1" si="315"/>
        <v>#DIV/0!</v>
      </c>
      <c r="K158" s="86" t="e">
        <f t="shared" ca="1" si="315"/>
        <v>#DIV/0!</v>
      </c>
      <c r="L158" s="86" t="e">
        <f t="shared" ca="1" si="315"/>
        <v>#DIV/0!</v>
      </c>
      <c r="M158" s="86" t="e">
        <f t="shared" ca="1" si="315"/>
        <v>#DIV/0!</v>
      </c>
      <c r="N158" s="86" t="e">
        <f t="shared" ca="1" si="315"/>
        <v>#DIV/0!</v>
      </c>
      <c r="O158" s="86" t="e">
        <f t="shared" ca="1" si="315"/>
        <v>#DIV/0!</v>
      </c>
      <c r="P158" s="86" t="e">
        <f t="shared" ca="1" si="315"/>
        <v>#DIV/0!</v>
      </c>
      <c r="Q158" s="86" t="e">
        <f t="shared" ref="Q158:R158" ca="1" si="316">+Q157/Q133</f>
        <v>#DIV/0!</v>
      </c>
      <c r="R158" s="86" t="e">
        <f t="shared" ca="1" si="316"/>
        <v>#DIV/0!</v>
      </c>
      <c r="AO158" s="27">
        <f t="shared" si="260"/>
        <v>46054</v>
      </c>
      <c r="AP158" s="41" t="str">
        <f t="shared" si="281"/>
        <v>fe</v>
      </c>
      <c r="AQ158" s="41">
        <f t="shared" si="261"/>
        <v>161</v>
      </c>
      <c r="AS158" s="41">
        <f t="shared" si="262"/>
        <v>158</v>
      </c>
      <c r="AT158" s="41" t="str">
        <f t="shared" ref="AT158:AT168" si="317">+"f"&amp;AT2</f>
        <v>fb</v>
      </c>
    </row>
    <row r="159" spans="1:46">
      <c r="A159" s="60">
        <f t="shared" si="263"/>
        <v>159</v>
      </c>
      <c r="B159" s="43" t="s">
        <v>5</v>
      </c>
      <c r="C159" s="166" t="s">
        <v>228</v>
      </c>
      <c r="D159" s="85">
        <f ca="1">+D157+D155</f>
        <v>19588755.309999999</v>
      </c>
      <c r="E159" s="85">
        <f t="shared" ref="E159:G159" ca="1" si="318">+E157+E155</f>
        <v>0</v>
      </c>
      <c r="F159" s="85">
        <f t="shared" ca="1" si="318"/>
        <v>0</v>
      </c>
      <c r="G159" s="85">
        <f t="shared" ca="1" si="318"/>
        <v>0</v>
      </c>
      <c r="H159" s="85">
        <f t="shared" ref="H159:P159" ca="1" si="319">+H157+H155</f>
        <v>0</v>
      </c>
      <c r="I159" s="85">
        <f t="shared" ca="1" si="319"/>
        <v>0</v>
      </c>
      <c r="J159" s="85">
        <f t="shared" ca="1" si="319"/>
        <v>0</v>
      </c>
      <c r="K159" s="85">
        <f t="shared" ca="1" si="319"/>
        <v>0</v>
      </c>
      <c r="L159" s="85">
        <f t="shared" ca="1" si="319"/>
        <v>0</v>
      </c>
      <c r="M159" s="85">
        <f t="shared" ca="1" si="319"/>
        <v>0</v>
      </c>
      <c r="N159" s="85">
        <f t="shared" ca="1" si="319"/>
        <v>0</v>
      </c>
      <c r="O159" s="85">
        <f t="shared" ca="1" si="319"/>
        <v>0</v>
      </c>
      <c r="P159" s="85">
        <f t="shared" ca="1" si="319"/>
        <v>0</v>
      </c>
      <c r="Q159" s="85">
        <f t="shared" ref="Q159:R159" ca="1" si="320">+Q157+Q155</f>
        <v>0</v>
      </c>
      <c r="R159" s="85">
        <f t="shared" ca="1" si="320"/>
        <v>0</v>
      </c>
      <c r="AO159" s="27">
        <f t="shared" si="260"/>
        <v>46082</v>
      </c>
      <c r="AP159" s="41" t="str">
        <f t="shared" si="281"/>
        <v>ff</v>
      </c>
      <c r="AQ159" s="41">
        <f t="shared" si="261"/>
        <v>162</v>
      </c>
      <c r="AS159" s="41">
        <f t="shared" si="262"/>
        <v>159</v>
      </c>
      <c r="AT159" s="41" t="str">
        <f t="shared" si="317"/>
        <v>fc</v>
      </c>
    </row>
    <row r="160" spans="1:46">
      <c r="A160" s="60">
        <f t="shared" si="263"/>
        <v>160</v>
      </c>
      <c r="B160" s="183" t="s">
        <v>5</v>
      </c>
      <c r="C160" s="351" t="s">
        <v>229</v>
      </c>
      <c r="D160" s="184">
        <f ca="1">+D159/D133</f>
        <v>27.757348952309588</v>
      </c>
      <c r="E160" s="184" t="e">
        <f t="shared" ref="E160" ca="1" si="321">+E159/E133</f>
        <v>#DIV/0!</v>
      </c>
      <c r="F160" s="184" t="e">
        <f t="shared" ref="F160" ca="1" si="322">+F159/F133</f>
        <v>#DIV/0!</v>
      </c>
      <c r="G160" s="184" t="e">
        <f t="shared" ref="G160:P160" ca="1" si="323">+G159/G133</f>
        <v>#DIV/0!</v>
      </c>
      <c r="H160" s="184" t="e">
        <f t="shared" ca="1" si="323"/>
        <v>#DIV/0!</v>
      </c>
      <c r="I160" s="184" t="e">
        <f t="shared" ca="1" si="323"/>
        <v>#DIV/0!</v>
      </c>
      <c r="J160" s="184" t="e">
        <f t="shared" ca="1" si="323"/>
        <v>#DIV/0!</v>
      </c>
      <c r="K160" s="184" t="e">
        <f t="shared" ca="1" si="323"/>
        <v>#DIV/0!</v>
      </c>
      <c r="L160" s="184" t="e">
        <f t="shared" ca="1" si="323"/>
        <v>#DIV/0!</v>
      </c>
      <c r="M160" s="184" t="e">
        <f t="shared" ca="1" si="323"/>
        <v>#DIV/0!</v>
      </c>
      <c r="N160" s="184" t="e">
        <f t="shared" ca="1" si="323"/>
        <v>#DIV/0!</v>
      </c>
      <c r="O160" s="184" t="e">
        <f t="shared" ca="1" si="323"/>
        <v>#DIV/0!</v>
      </c>
      <c r="P160" s="184" t="e">
        <f t="shared" ca="1" si="323"/>
        <v>#DIV/0!</v>
      </c>
      <c r="Q160" s="184" t="e">
        <f t="shared" ref="Q160:R160" ca="1" si="324">+Q159/Q133</f>
        <v>#DIV/0!</v>
      </c>
      <c r="R160" s="184" t="e">
        <f t="shared" ca="1" si="324"/>
        <v>#DIV/0!</v>
      </c>
      <c r="AO160" s="27">
        <f t="shared" si="260"/>
        <v>46113</v>
      </c>
      <c r="AP160" s="41" t="str">
        <f t="shared" si="281"/>
        <v>fg</v>
      </c>
      <c r="AQ160" s="41">
        <f t="shared" si="261"/>
        <v>163</v>
      </c>
      <c r="AS160" s="41">
        <f t="shared" si="262"/>
        <v>160</v>
      </c>
      <c r="AT160" s="41" t="str">
        <f t="shared" si="317"/>
        <v>fd</v>
      </c>
    </row>
    <row r="161" spans="1:46" ht="15.75" thickBot="1">
      <c r="A161" s="60">
        <f t="shared" si="263"/>
        <v>161</v>
      </c>
      <c r="B161" s="42"/>
      <c r="C161" s="185"/>
      <c r="D161" s="71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AO161" s="27">
        <f t="shared" si="260"/>
        <v>46143</v>
      </c>
      <c r="AP161" s="41" t="str">
        <f t="shared" si="281"/>
        <v>fh</v>
      </c>
      <c r="AQ161" s="41">
        <f t="shared" si="261"/>
        <v>164</v>
      </c>
      <c r="AS161" s="41">
        <f t="shared" si="262"/>
        <v>161</v>
      </c>
      <c r="AT161" s="41" t="str">
        <f t="shared" si="317"/>
        <v>fe</v>
      </c>
    </row>
    <row r="162" spans="1:46">
      <c r="A162" s="60">
        <f t="shared" si="263"/>
        <v>162</v>
      </c>
      <c r="B162" s="188" t="s">
        <v>32</v>
      </c>
      <c r="C162" s="189" t="s">
        <v>33</v>
      </c>
      <c r="D162" s="100" t="str">
        <f>+D$2</f>
        <v>CY 2013</v>
      </c>
      <c r="E162" s="101" t="str">
        <f t="shared" ref="E162:R162" si="325">+E$2</f>
        <v>CY 2014</v>
      </c>
      <c r="F162" s="101" t="str">
        <f t="shared" si="325"/>
        <v>CY 2015</v>
      </c>
      <c r="G162" s="101" t="str">
        <f t="shared" si="325"/>
        <v>CY 2016</v>
      </c>
      <c r="H162" s="101" t="str">
        <f t="shared" si="325"/>
        <v>CY 2017</v>
      </c>
      <c r="I162" s="101" t="str">
        <f t="shared" si="325"/>
        <v>CY 2018</v>
      </c>
      <c r="J162" s="101" t="str">
        <f t="shared" si="325"/>
        <v>CY 2019</v>
      </c>
      <c r="K162" s="101" t="str">
        <f t="shared" si="325"/>
        <v>CY 2020</v>
      </c>
      <c r="L162" s="101" t="str">
        <f t="shared" si="325"/>
        <v>CY 2021</v>
      </c>
      <c r="M162" s="101" t="str">
        <f t="shared" si="325"/>
        <v>CY 2022</v>
      </c>
      <c r="N162" s="101" t="str">
        <f t="shared" si="325"/>
        <v>CY 2023</v>
      </c>
      <c r="O162" s="101" t="str">
        <f t="shared" si="325"/>
        <v>CY 2024</v>
      </c>
      <c r="P162" s="101" t="str">
        <f t="shared" si="325"/>
        <v>CY 2025</v>
      </c>
      <c r="Q162" s="101" t="str">
        <f t="shared" si="325"/>
        <v>CY 2026</v>
      </c>
      <c r="R162" s="101" t="str">
        <f t="shared" si="325"/>
        <v>CY 2027</v>
      </c>
      <c r="AO162" s="27">
        <f t="shared" si="260"/>
        <v>46174</v>
      </c>
      <c r="AP162" s="41" t="str">
        <f t="shared" si="281"/>
        <v>fi</v>
      </c>
      <c r="AQ162" s="41">
        <f t="shared" si="261"/>
        <v>165</v>
      </c>
      <c r="AS162" s="41">
        <f t="shared" si="262"/>
        <v>162</v>
      </c>
      <c r="AT162" s="41" t="str">
        <f t="shared" si="317"/>
        <v>ff</v>
      </c>
    </row>
    <row r="163" spans="1:46">
      <c r="A163" s="60">
        <f t="shared" si="263"/>
        <v>163</v>
      </c>
      <c r="B163" s="75" t="s">
        <v>6</v>
      </c>
      <c r="C163" s="163" t="s">
        <v>34</v>
      </c>
      <c r="D163" s="75">
        <f ca="1">+AVERAGE(INDIRECT("'Monthly Resource Report'!"&amp;VLOOKUP(D$1,$AO$1:$AP$197,2,FALSE)&amp;$A163&amp;":"&amp;VLOOKUP(DATE(YEAR(D$1),12,1),$AO$1:$AP$197,2,FALSE)&amp;$A163))</f>
        <v>100.66666666666667</v>
      </c>
      <c r="E163" s="76">
        <f t="shared" ref="E163:R163" ca="1" si="326">+AVERAGE(INDIRECT("'Monthly Resource Report'!"&amp;VLOOKUP(E$1,$AO$1:$AP$197,2,FALSE)&amp;$A163&amp;":"&amp;VLOOKUP(DATE(YEAR(E$1),12,1),$AO$1:$AP$197,2,FALSE)&amp;$A163))</f>
        <v>0</v>
      </c>
      <c r="F163" s="76">
        <f t="shared" ca="1" si="326"/>
        <v>0</v>
      </c>
      <c r="G163" s="76">
        <f t="shared" ca="1" si="326"/>
        <v>0</v>
      </c>
      <c r="H163" s="76">
        <f t="shared" ca="1" si="326"/>
        <v>0</v>
      </c>
      <c r="I163" s="76">
        <f t="shared" ca="1" si="326"/>
        <v>0</v>
      </c>
      <c r="J163" s="76">
        <f t="shared" ca="1" si="326"/>
        <v>0</v>
      </c>
      <c r="K163" s="76">
        <f t="shared" ca="1" si="326"/>
        <v>0</v>
      </c>
      <c r="L163" s="76">
        <f t="shared" ca="1" si="326"/>
        <v>0</v>
      </c>
      <c r="M163" s="76">
        <f t="shared" ca="1" si="326"/>
        <v>0</v>
      </c>
      <c r="N163" s="76">
        <f t="shared" ca="1" si="326"/>
        <v>0</v>
      </c>
      <c r="O163" s="76">
        <f t="shared" ca="1" si="326"/>
        <v>0</v>
      </c>
      <c r="P163" s="76">
        <f t="shared" ca="1" si="326"/>
        <v>0</v>
      </c>
      <c r="Q163" s="76">
        <f t="shared" ca="1" si="326"/>
        <v>0</v>
      </c>
      <c r="R163" s="76">
        <f t="shared" ca="1" si="326"/>
        <v>0</v>
      </c>
      <c r="AO163" s="27">
        <f t="shared" si="260"/>
        <v>46204</v>
      </c>
      <c r="AP163" s="41" t="str">
        <f t="shared" si="281"/>
        <v>fj</v>
      </c>
      <c r="AQ163" s="41">
        <f t="shared" si="261"/>
        <v>166</v>
      </c>
      <c r="AS163" s="41">
        <f t="shared" si="262"/>
        <v>163</v>
      </c>
      <c r="AT163" s="41" t="str">
        <f t="shared" si="317"/>
        <v>fg</v>
      </c>
    </row>
    <row r="164" spans="1:46">
      <c r="A164" s="60">
        <f t="shared" si="263"/>
        <v>164</v>
      </c>
      <c r="B164" s="96" t="s">
        <v>6</v>
      </c>
      <c r="C164" s="166" t="s">
        <v>35</v>
      </c>
      <c r="D164" s="90">
        <f ca="1">+SUM(INDIRECT("'Monthly Resource Report'!"&amp;(VLOOKUP(D$1,$AO$1:$AP$197,2,FALSE)&amp;$A164&amp;":"&amp;VLOOKUP(DATE(YEAR(D$1),12,1),$AO$1:$AP$181,2,FALSE)&amp;$A164)))</f>
        <v>360277.37968860584</v>
      </c>
      <c r="E164" s="91">
        <f t="shared" ref="E164:R165" ca="1" si="327">+SUM(INDIRECT("'Monthly Resource Report'!"&amp;(VLOOKUP(E$1,$AO$1:$AP$197,2,FALSE)&amp;$A164&amp;":"&amp;VLOOKUP(DATE(YEAR(E$1),12,1),$AO$1:$AP$181,2,FALSE)&amp;$A164)))</f>
        <v>0</v>
      </c>
      <c r="F164" s="91">
        <f t="shared" ca="1" si="327"/>
        <v>0</v>
      </c>
      <c r="G164" s="91">
        <f t="shared" ca="1" si="327"/>
        <v>0</v>
      </c>
      <c r="H164" s="91">
        <f t="shared" ca="1" si="327"/>
        <v>0</v>
      </c>
      <c r="I164" s="91">
        <f t="shared" ca="1" si="327"/>
        <v>0</v>
      </c>
      <c r="J164" s="91">
        <f t="shared" ca="1" si="327"/>
        <v>0</v>
      </c>
      <c r="K164" s="91">
        <f t="shared" ca="1" si="327"/>
        <v>0</v>
      </c>
      <c r="L164" s="91">
        <f t="shared" ca="1" si="327"/>
        <v>0</v>
      </c>
      <c r="M164" s="91">
        <f t="shared" ca="1" si="327"/>
        <v>0</v>
      </c>
      <c r="N164" s="91">
        <f t="shared" ca="1" si="327"/>
        <v>0</v>
      </c>
      <c r="O164" s="91">
        <f t="shared" ca="1" si="327"/>
        <v>0</v>
      </c>
      <c r="P164" s="91">
        <f t="shared" ca="1" si="327"/>
        <v>0</v>
      </c>
      <c r="Q164" s="91">
        <f t="shared" ca="1" si="327"/>
        <v>0</v>
      </c>
      <c r="R164" s="91">
        <f t="shared" ca="1" si="327"/>
        <v>0</v>
      </c>
      <c r="AO164" s="27">
        <f t="shared" si="260"/>
        <v>46235</v>
      </c>
      <c r="AP164" s="41" t="str">
        <f t="shared" si="281"/>
        <v>fk</v>
      </c>
      <c r="AQ164" s="41">
        <f t="shared" si="261"/>
        <v>167</v>
      </c>
      <c r="AS164" s="41">
        <f t="shared" si="262"/>
        <v>164</v>
      </c>
      <c r="AT164" s="41" t="str">
        <f t="shared" si="317"/>
        <v>fh</v>
      </c>
    </row>
    <row r="165" spans="1:46">
      <c r="A165" s="60">
        <f t="shared" si="263"/>
        <v>165</v>
      </c>
      <c r="B165" s="96" t="s">
        <v>6</v>
      </c>
      <c r="C165" s="166" t="s">
        <v>36</v>
      </c>
      <c r="D165" s="88">
        <f ca="1">+SUM(INDIRECT("'Monthly Resource Report'!"&amp;(VLOOKUP(D$1,$AO$1:$AP$197,2,FALSE)&amp;$A165&amp;":"&amp;VLOOKUP(DATE(YEAR(D$1),12,1),$AO$1:$AP$181,2,FALSE)&amp;$A165)))</f>
        <v>742185.8</v>
      </c>
      <c r="E165" s="89">
        <f t="shared" ca="1" si="327"/>
        <v>0</v>
      </c>
      <c r="F165" s="89">
        <f t="shared" ca="1" si="327"/>
        <v>0</v>
      </c>
      <c r="G165" s="89">
        <f t="shared" ca="1" si="327"/>
        <v>0</v>
      </c>
      <c r="H165" s="89">
        <f t="shared" ca="1" si="327"/>
        <v>0</v>
      </c>
      <c r="I165" s="89">
        <f t="shared" ca="1" si="327"/>
        <v>0</v>
      </c>
      <c r="J165" s="89">
        <f t="shared" ca="1" si="327"/>
        <v>0</v>
      </c>
      <c r="K165" s="89">
        <f t="shared" ca="1" si="327"/>
        <v>0</v>
      </c>
      <c r="L165" s="89">
        <f t="shared" ca="1" si="327"/>
        <v>0</v>
      </c>
      <c r="M165" s="89">
        <f t="shared" ca="1" si="327"/>
        <v>0</v>
      </c>
      <c r="N165" s="89">
        <f t="shared" ca="1" si="327"/>
        <v>0</v>
      </c>
      <c r="O165" s="89">
        <f t="shared" ca="1" si="327"/>
        <v>0</v>
      </c>
      <c r="P165" s="89">
        <f t="shared" ca="1" si="327"/>
        <v>0</v>
      </c>
      <c r="Q165" s="89">
        <f t="shared" ca="1" si="327"/>
        <v>0</v>
      </c>
      <c r="R165" s="89">
        <f t="shared" ca="1" si="327"/>
        <v>0</v>
      </c>
      <c r="AO165" s="27">
        <f t="shared" si="260"/>
        <v>46266</v>
      </c>
      <c r="AP165" s="41" t="str">
        <f t="shared" si="281"/>
        <v>fl</v>
      </c>
      <c r="AQ165" s="41">
        <f t="shared" si="261"/>
        <v>168</v>
      </c>
      <c r="AS165" s="41">
        <f t="shared" si="262"/>
        <v>165</v>
      </c>
      <c r="AT165" s="41" t="str">
        <f t="shared" si="317"/>
        <v>fi</v>
      </c>
    </row>
    <row r="166" spans="1:46">
      <c r="A166" s="60">
        <f t="shared" si="263"/>
        <v>166</v>
      </c>
      <c r="B166" s="171" t="s">
        <v>6</v>
      </c>
      <c r="C166" s="172" t="s">
        <v>95</v>
      </c>
      <c r="D166" s="77">
        <f ca="1">+D165/(D163*D186)</f>
        <v>0.8416331760863649</v>
      </c>
      <c r="E166" s="78" t="e">
        <f t="shared" ref="E166" ca="1" si="328">+E165/(E163*E186)</f>
        <v>#DIV/0!</v>
      </c>
      <c r="F166" s="78" t="e">
        <f t="shared" ref="F166" ca="1" si="329">+F165/(F163*F186)</f>
        <v>#DIV/0!</v>
      </c>
      <c r="G166" s="78" t="e">
        <f t="shared" ref="G166:P166" ca="1" si="330">+G165/(G163*G186)</f>
        <v>#DIV/0!</v>
      </c>
      <c r="H166" s="78" t="e">
        <f t="shared" ca="1" si="330"/>
        <v>#DIV/0!</v>
      </c>
      <c r="I166" s="78" t="e">
        <f t="shared" ca="1" si="330"/>
        <v>#DIV/0!</v>
      </c>
      <c r="J166" s="78" t="e">
        <f t="shared" ca="1" si="330"/>
        <v>#DIV/0!</v>
      </c>
      <c r="K166" s="78" t="e">
        <f t="shared" ca="1" si="330"/>
        <v>#DIV/0!</v>
      </c>
      <c r="L166" s="78" t="e">
        <f t="shared" ca="1" si="330"/>
        <v>#DIV/0!</v>
      </c>
      <c r="M166" s="78" t="e">
        <f t="shared" ca="1" si="330"/>
        <v>#DIV/0!</v>
      </c>
      <c r="N166" s="78" t="e">
        <f t="shared" ca="1" si="330"/>
        <v>#DIV/0!</v>
      </c>
      <c r="O166" s="78" t="e">
        <f t="shared" ca="1" si="330"/>
        <v>#DIV/0!</v>
      </c>
      <c r="P166" s="78" t="e">
        <f t="shared" ca="1" si="330"/>
        <v>#DIV/0!</v>
      </c>
      <c r="Q166" s="78" t="e">
        <f t="shared" ref="Q166:R166" ca="1" si="331">+Q165/(Q163*Q186)</f>
        <v>#DIV/0!</v>
      </c>
      <c r="R166" s="78" t="e">
        <f t="shared" ca="1" si="331"/>
        <v>#DIV/0!</v>
      </c>
      <c r="AO166" s="27">
        <f t="shared" si="260"/>
        <v>46296</v>
      </c>
      <c r="AP166" s="41" t="str">
        <f t="shared" si="281"/>
        <v>fm</v>
      </c>
      <c r="AQ166" s="41">
        <f t="shared" si="261"/>
        <v>169</v>
      </c>
      <c r="AS166" s="41">
        <f t="shared" si="262"/>
        <v>166</v>
      </c>
      <c r="AT166" s="41" t="str">
        <f t="shared" si="317"/>
        <v>fj</v>
      </c>
    </row>
    <row r="167" spans="1:46">
      <c r="A167" s="60">
        <f t="shared" si="263"/>
        <v>167</v>
      </c>
      <c r="B167" s="96" t="s">
        <v>6</v>
      </c>
      <c r="C167" s="166" t="s">
        <v>268</v>
      </c>
      <c r="D167" s="88">
        <f ca="1">+SUM(INDIRECT("'Monthly Resource Report'!"&amp;(VLOOKUP(D$1,$AO$1:$AP$197,2,FALSE)&amp;$A167&amp;":"&amp;VLOOKUP(DATE(YEAR(D$1),12,1),$AO$1:$AP$181,2,FALSE)&amp;$A167)))</f>
        <v>8145151</v>
      </c>
      <c r="E167" s="89">
        <f t="shared" ref="E167:R167" ca="1" si="332">+SUM(INDIRECT("'Monthly Resource Report'!"&amp;(VLOOKUP(E$1,$AO$1:$AP$197,2,FALSE)&amp;$A167&amp;":"&amp;VLOOKUP(DATE(YEAR(E$1),12,1),$AO$1:$AP$181,2,FALSE)&amp;$A167)))</f>
        <v>0</v>
      </c>
      <c r="F167" s="89">
        <f t="shared" ca="1" si="332"/>
        <v>0</v>
      </c>
      <c r="G167" s="89">
        <f t="shared" ca="1" si="332"/>
        <v>0</v>
      </c>
      <c r="H167" s="89">
        <f t="shared" ca="1" si="332"/>
        <v>0</v>
      </c>
      <c r="I167" s="89">
        <f t="shared" ca="1" si="332"/>
        <v>0</v>
      </c>
      <c r="J167" s="89">
        <f t="shared" ca="1" si="332"/>
        <v>0</v>
      </c>
      <c r="K167" s="89">
        <f t="shared" ca="1" si="332"/>
        <v>0</v>
      </c>
      <c r="L167" s="89">
        <f t="shared" ca="1" si="332"/>
        <v>0</v>
      </c>
      <c r="M167" s="89">
        <f t="shared" ca="1" si="332"/>
        <v>0</v>
      </c>
      <c r="N167" s="89">
        <f t="shared" ca="1" si="332"/>
        <v>0</v>
      </c>
      <c r="O167" s="89">
        <f t="shared" ca="1" si="332"/>
        <v>0</v>
      </c>
      <c r="P167" s="89">
        <f t="shared" ca="1" si="332"/>
        <v>0</v>
      </c>
      <c r="Q167" s="89">
        <f t="shared" ca="1" si="332"/>
        <v>0</v>
      </c>
      <c r="R167" s="89">
        <f t="shared" ca="1" si="332"/>
        <v>0</v>
      </c>
      <c r="AO167" s="27">
        <f t="shared" si="260"/>
        <v>46327</v>
      </c>
      <c r="AP167" s="41" t="str">
        <f t="shared" si="281"/>
        <v>fn</v>
      </c>
      <c r="AQ167" s="41">
        <f t="shared" si="261"/>
        <v>170</v>
      </c>
      <c r="AS167" s="41">
        <f t="shared" si="262"/>
        <v>167</v>
      </c>
      <c r="AT167" s="41" t="str">
        <f t="shared" si="317"/>
        <v>fk</v>
      </c>
    </row>
    <row r="168" spans="1:46">
      <c r="A168" s="60">
        <f t="shared" si="263"/>
        <v>168</v>
      </c>
      <c r="B168" s="171" t="s">
        <v>6</v>
      </c>
      <c r="C168" s="172" t="s">
        <v>269</v>
      </c>
      <c r="D168" s="92">
        <f ca="1">+D167/D165</f>
        <v>10.974544379587968</v>
      </c>
      <c r="E168" s="93" t="e">
        <f t="shared" ref="E168" ca="1" si="333">+E167/E165</f>
        <v>#DIV/0!</v>
      </c>
      <c r="F168" s="93" t="e">
        <f t="shared" ref="F168" ca="1" si="334">+F167/F165</f>
        <v>#DIV/0!</v>
      </c>
      <c r="G168" s="93" t="e">
        <f t="shared" ref="G168:P168" ca="1" si="335">+G167/G165</f>
        <v>#DIV/0!</v>
      </c>
      <c r="H168" s="93" t="e">
        <f t="shared" ca="1" si="335"/>
        <v>#DIV/0!</v>
      </c>
      <c r="I168" s="93" t="e">
        <f t="shared" ca="1" si="335"/>
        <v>#DIV/0!</v>
      </c>
      <c r="J168" s="93" t="e">
        <f t="shared" ca="1" si="335"/>
        <v>#DIV/0!</v>
      </c>
      <c r="K168" s="93" t="e">
        <f t="shared" ca="1" si="335"/>
        <v>#DIV/0!</v>
      </c>
      <c r="L168" s="93" t="e">
        <f t="shared" ca="1" si="335"/>
        <v>#DIV/0!</v>
      </c>
      <c r="M168" s="93" t="e">
        <f t="shared" ca="1" si="335"/>
        <v>#DIV/0!</v>
      </c>
      <c r="N168" s="93" t="e">
        <f t="shared" ca="1" si="335"/>
        <v>#DIV/0!</v>
      </c>
      <c r="O168" s="93" t="e">
        <f t="shared" ca="1" si="335"/>
        <v>#DIV/0!</v>
      </c>
      <c r="P168" s="93" t="e">
        <f t="shared" ca="1" si="335"/>
        <v>#DIV/0!</v>
      </c>
      <c r="Q168" s="93" t="e">
        <f t="shared" ref="Q168:R168" ca="1" si="336">+Q167/Q165</f>
        <v>#DIV/0!</v>
      </c>
      <c r="R168" s="93" t="e">
        <f t="shared" ca="1" si="336"/>
        <v>#DIV/0!</v>
      </c>
      <c r="AO168" s="27">
        <f t="shared" si="260"/>
        <v>46357</v>
      </c>
      <c r="AP168" s="41" t="str">
        <f t="shared" si="281"/>
        <v>fo</v>
      </c>
      <c r="AQ168" s="41">
        <f t="shared" si="261"/>
        <v>171</v>
      </c>
      <c r="AS168" s="41">
        <f t="shared" si="262"/>
        <v>168</v>
      </c>
      <c r="AT168" s="41" t="str">
        <f t="shared" si="317"/>
        <v>fl</v>
      </c>
    </row>
    <row r="169" spans="1:46">
      <c r="A169" s="60">
        <f t="shared" si="263"/>
        <v>169</v>
      </c>
      <c r="B169" s="96" t="s">
        <v>6</v>
      </c>
      <c r="C169" s="166" t="s">
        <v>37</v>
      </c>
      <c r="D169" s="632">
        <f ca="1">+SUM(INDIRECT("'Monthly Resource Report'!"&amp;(VLOOKUP(D$1,$AO$1:$AP$197,2,FALSE)&amp;$A169&amp;":"&amp;VLOOKUP(DATE(YEAR(D$1),12,1),$AO$1:$AP$181,2,FALSE)&amp;$A169)))</f>
        <v>19426164.25</v>
      </c>
      <c r="E169" s="633">
        <f t="shared" ref="E169:R169" ca="1" si="337">+SUM(INDIRECT("'Monthly Resource Report'!"&amp;(VLOOKUP(E$1,$AO$1:$AP$197,2,FALSE)&amp;$A169&amp;":"&amp;VLOOKUP(DATE(YEAR(E$1),12,1),$AO$1:$AP$181,2,FALSE)&amp;$A169)))</f>
        <v>0</v>
      </c>
      <c r="F169" s="633">
        <f t="shared" ca="1" si="337"/>
        <v>0</v>
      </c>
      <c r="G169" s="633">
        <f t="shared" ca="1" si="337"/>
        <v>0</v>
      </c>
      <c r="H169" s="633">
        <f t="shared" ca="1" si="337"/>
        <v>0</v>
      </c>
      <c r="I169" s="633">
        <f t="shared" ca="1" si="337"/>
        <v>0</v>
      </c>
      <c r="J169" s="633">
        <f t="shared" ca="1" si="337"/>
        <v>0</v>
      </c>
      <c r="K169" s="633">
        <f t="shared" ca="1" si="337"/>
        <v>0</v>
      </c>
      <c r="L169" s="633">
        <f t="shared" ca="1" si="337"/>
        <v>0</v>
      </c>
      <c r="M169" s="633">
        <f t="shared" ca="1" si="337"/>
        <v>0</v>
      </c>
      <c r="N169" s="633">
        <f t="shared" ca="1" si="337"/>
        <v>0</v>
      </c>
      <c r="O169" s="633">
        <f t="shared" ca="1" si="337"/>
        <v>0</v>
      </c>
      <c r="P169" s="633">
        <f t="shared" ca="1" si="337"/>
        <v>0</v>
      </c>
      <c r="Q169" s="633">
        <f t="shared" ca="1" si="337"/>
        <v>0</v>
      </c>
      <c r="R169" s="633">
        <f t="shared" ca="1" si="337"/>
        <v>0</v>
      </c>
      <c r="AO169" s="27">
        <f>+EDATE(AO168,1)</f>
        <v>46388</v>
      </c>
      <c r="AP169" s="41" t="str">
        <f t="shared" si="281"/>
        <v>fp</v>
      </c>
      <c r="AQ169" s="41">
        <f>+AQ168+1</f>
        <v>172</v>
      </c>
      <c r="AS169" s="41">
        <f>+AS168+1</f>
        <v>169</v>
      </c>
      <c r="AT169" s="41" t="str">
        <f t="shared" ref="AT169:AT182" si="338">+"f"&amp;AT13</f>
        <v>fm</v>
      </c>
    </row>
    <row r="170" spans="1:46">
      <c r="A170" s="60">
        <f t="shared" si="263"/>
        <v>170</v>
      </c>
      <c r="B170" s="171" t="s">
        <v>6</v>
      </c>
      <c r="C170" s="172" t="s">
        <v>270</v>
      </c>
      <c r="D170" s="79">
        <f ca="1">+D169/D167</f>
        <v>2.3849974358977506</v>
      </c>
      <c r="E170" s="80" t="e">
        <f t="shared" ref="E170" ca="1" si="339">+E169/E167</f>
        <v>#DIV/0!</v>
      </c>
      <c r="F170" s="80" t="e">
        <f t="shared" ref="F170" ca="1" si="340">+F169/F167</f>
        <v>#DIV/0!</v>
      </c>
      <c r="G170" s="80" t="e">
        <f t="shared" ref="G170:P170" ca="1" si="341">+G169/G167</f>
        <v>#DIV/0!</v>
      </c>
      <c r="H170" s="80" t="e">
        <f t="shared" ca="1" si="341"/>
        <v>#DIV/0!</v>
      </c>
      <c r="I170" s="80" t="e">
        <f t="shared" ca="1" si="341"/>
        <v>#DIV/0!</v>
      </c>
      <c r="J170" s="80" t="e">
        <f t="shared" ca="1" si="341"/>
        <v>#DIV/0!</v>
      </c>
      <c r="K170" s="80" t="e">
        <f t="shared" ca="1" si="341"/>
        <v>#DIV/0!</v>
      </c>
      <c r="L170" s="80" t="e">
        <f t="shared" ca="1" si="341"/>
        <v>#DIV/0!</v>
      </c>
      <c r="M170" s="80" t="e">
        <f t="shared" ca="1" si="341"/>
        <v>#DIV/0!</v>
      </c>
      <c r="N170" s="80" t="e">
        <f t="shared" ca="1" si="341"/>
        <v>#DIV/0!</v>
      </c>
      <c r="O170" s="80" t="e">
        <f t="shared" ca="1" si="341"/>
        <v>#DIV/0!</v>
      </c>
      <c r="P170" s="80" t="e">
        <f t="shared" ca="1" si="341"/>
        <v>#DIV/0!</v>
      </c>
      <c r="Q170" s="80" t="e">
        <f t="shared" ref="Q170:R170" ca="1" si="342">+Q169/Q167</f>
        <v>#DIV/0!</v>
      </c>
      <c r="R170" s="80" t="e">
        <f t="shared" ca="1" si="342"/>
        <v>#DIV/0!</v>
      </c>
      <c r="AO170" s="27">
        <f t="shared" si="260"/>
        <v>46419</v>
      </c>
      <c r="AP170" s="41" t="str">
        <f t="shared" si="281"/>
        <v>fq</v>
      </c>
      <c r="AQ170" s="41">
        <f t="shared" si="261"/>
        <v>173</v>
      </c>
      <c r="AS170" s="41">
        <f t="shared" si="262"/>
        <v>170</v>
      </c>
      <c r="AT170" s="41" t="str">
        <f t="shared" si="338"/>
        <v>fn</v>
      </c>
    </row>
    <row r="171" spans="1:46">
      <c r="A171" s="60">
        <f t="shared" si="263"/>
        <v>171</v>
      </c>
      <c r="B171" s="96" t="s">
        <v>6</v>
      </c>
      <c r="C171" s="166" t="s">
        <v>38</v>
      </c>
      <c r="D171" s="632">
        <f ca="1">+SUM(INDIRECT("'Monthly Resource Report'!"&amp;(VLOOKUP(D$1,$AO$1:$AP$197,2,FALSE)&amp;$A171&amp;":"&amp;VLOOKUP(DATE(YEAR(D$1),12,1),$AO$1:$AP$181,2,FALSE)&amp;$A171)))</f>
        <v>1036092.32</v>
      </c>
      <c r="E171" s="633">
        <f t="shared" ref="E171:R171" ca="1" si="343">+SUM(INDIRECT("'Monthly Resource Report'!"&amp;(VLOOKUP(E$1,$AO$1:$AP$197,2,FALSE)&amp;$A171&amp;":"&amp;VLOOKUP(DATE(YEAR(E$1),12,1),$AO$1:$AP$181,2,FALSE)&amp;$A171)))</f>
        <v>0</v>
      </c>
      <c r="F171" s="633">
        <f t="shared" ca="1" si="343"/>
        <v>0</v>
      </c>
      <c r="G171" s="633">
        <f t="shared" ca="1" si="343"/>
        <v>0</v>
      </c>
      <c r="H171" s="633">
        <f t="shared" ca="1" si="343"/>
        <v>0</v>
      </c>
      <c r="I171" s="633">
        <f t="shared" ca="1" si="343"/>
        <v>0</v>
      </c>
      <c r="J171" s="633">
        <f t="shared" ca="1" si="343"/>
        <v>0</v>
      </c>
      <c r="K171" s="633">
        <f t="shared" ca="1" si="343"/>
        <v>0</v>
      </c>
      <c r="L171" s="633">
        <f t="shared" ca="1" si="343"/>
        <v>0</v>
      </c>
      <c r="M171" s="633">
        <f t="shared" ca="1" si="343"/>
        <v>0</v>
      </c>
      <c r="N171" s="633">
        <f t="shared" ca="1" si="343"/>
        <v>0</v>
      </c>
      <c r="O171" s="633">
        <f t="shared" ca="1" si="343"/>
        <v>0</v>
      </c>
      <c r="P171" s="633">
        <f t="shared" ca="1" si="343"/>
        <v>0</v>
      </c>
      <c r="Q171" s="633">
        <f t="shared" ca="1" si="343"/>
        <v>0</v>
      </c>
      <c r="R171" s="633">
        <f t="shared" ca="1" si="343"/>
        <v>0</v>
      </c>
      <c r="AO171" s="27">
        <f t="shared" si="260"/>
        <v>46447</v>
      </c>
      <c r="AP171" s="41" t="str">
        <f t="shared" ref="AP171:AP194" si="344">+VLOOKUP(AQ171,$AS$1:$AT$197,2,FALSE)</f>
        <v>fr</v>
      </c>
      <c r="AQ171" s="41">
        <f t="shared" si="261"/>
        <v>174</v>
      </c>
      <c r="AS171" s="41">
        <f t="shared" si="262"/>
        <v>171</v>
      </c>
      <c r="AT171" s="41" t="str">
        <f t="shared" si="338"/>
        <v>fo</v>
      </c>
    </row>
    <row r="172" spans="1:46">
      <c r="A172" s="60">
        <f t="shared" si="263"/>
        <v>172</v>
      </c>
      <c r="B172" s="171" t="s">
        <v>6</v>
      </c>
      <c r="C172" s="172" t="s">
        <v>39</v>
      </c>
      <c r="D172" s="81">
        <f ca="1">+D171/D165</f>
        <v>1.3960012708408054</v>
      </c>
      <c r="E172" s="82" t="e">
        <f t="shared" ref="E172" ca="1" si="345">+E171/E165</f>
        <v>#DIV/0!</v>
      </c>
      <c r="F172" s="82" t="e">
        <f t="shared" ref="F172" ca="1" si="346">+F171/F165</f>
        <v>#DIV/0!</v>
      </c>
      <c r="G172" s="82" t="e">
        <f t="shared" ref="G172:P172" ca="1" si="347">+G171/G165</f>
        <v>#DIV/0!</v>
      </c>
      <c r="H172" s="82" t="e">
        <f t="shared" ca="1" si="347"/>
        <v>#DIV/0!</v>
      </c>
      <c r="I172" s="82" t="e">
        <f t="shared" ca="1" si="347"/>
        <v>#DIV/0!</v>
      </c>
      <c r="J172" s="82" t="e">
        <f t="shared" ca="1" si="347"/>
        <v>#DIV/0!</v>
      </c>
      <c r="K172" s="82" t="e">
        <f t="shared" ca="1" si="347"/>
        <v>#DIV/0!</v>
      </c>
      <c r="L172" s="82" t="e">
        <f t="shared" ca="1" si="347"/>
        <v>#DIV/0!</v>
      </c>
      <c r="M172" s="82" t="e">
        <f t="shared" ca="1" si="347"/>
        <v>#DIV/0!</v>
      </c>
      <c r="N172" s="82" t="e">
        <f t="shared" ca="1" si="347"/>
        <v>#DIV/0!</v>
      </c>
      <c r="O172" s="82" t="e">
        <f t="shared" ca="1" si="347"/>
        <v>#DIV/0!</v>
      </c>
      <c r="P172" s="82" t="e">
        <f t="shared" ca="1" si="347"/>
        <v>#DIV/0!</v>
      </c>
      <c r="Q172" s="82" t="e">
        <f t="shared" ref="Q172:R172" ca="1" si="348">+Q171/Q165</f>
        <v>#DIV/0!</v>
      </c>
      <c r="R172" s="82" t="e">
        <f t="shared" ca="1" si="348"/>
        <v>#DIV/0!</v>
      </c>
      <c r="AO172" s="27">
        <f t="shared" si="260"/>
        <v>46478</v>
      </c>
      <c r="AP172" s="41" t="str">
        <f t="shared" si="344"/>
        <v>fs</v>
      </c>
      <c r="AQ172" s="41">
        <f t="shared" si="261"/>
        <v>175</v>
      </c>
      <c r="AS172" s="41">
        <f t="shared" si="262"/>
        <v>172</v>
      </c>
      <c r="AT172" s="41" t="str">
        <f t="shared" si="338"/>
        <v>fp</v>
      </c>
    </row>
    <row r="173" spans="1:46">
      <c r="A173" s="60">
        <f t="shared" si="263"/>
        <v>173</v>
      </c>
      <c r="B173" s="96" t="s">
        <v>6</v>
      </c>
      <c r="C173" s="166" t="s">
        <v>40</v>
      </c>
      <c r="D173" s="88">
        <f ca="1">+SUM(INDIRECT("'Monthly Resource Report'!"&amp;(VLOOKUP(D$1,$AO$1:$AP$197,2,FALSE)&amp;$A173&amp;":"&amp;VLOOKUP(DATE(YEAR(D$1),12,1),$AO$1:$AP$181,2,FALSE)&amp;$A173)))</f>
        <v>26.6</v>
      </c>
      <c r="E173" s="89">
        <f t="shared" ref="E173:R175" ca="1" si="349">+SUM(INDIRECT("'Monthly Resource Report'!"&amp;(VLOOKUP(E$1,$AO$1:$AP$197,2,FALSE)&amp;$A173&amp;":"&amp;VLOOKUP(DATE(YEAR(E$1),12,1),$AO$1:$AP$181,2,FALSE)&amp;$A173)))</f>
        <v>0</v>
      </c>
      <c r="F173" s="89">
        <f t="shared" ca="1" si="349"/>
        <v>0</v>
      </c>
      <c r="G173" s="89">
        <f t="shared" ca="1" si="349"/>
        <v>0</v>
      </c>
      <c r="H173" s="89">
        <f t="shared" ca="1" si="349"/>
        <v>0</v>
      </c>
      <c r="I173" s="89">
        <f t="shared" ca="1" si="349"/>
        <v>0</v>
      </c>
      <c r="J173" s="89">
        <f t="shared" ca="1" si="349"/>
        <v>0</v>
      </c>
      <c r="K173" s="89">
        <f t="shared" ca="1" si="349"/>
        <v>0</v>
      </c>
      <c r="L173" s="89">
        <f t="shared" ca="1" si="349"/>
        <v>0</v>
      </c>
      <c r="M173" s="89">
        <f t="shared" ca="1" si="349"/>
        <v>0</v>
      </c>
      <c r="N173" s="89">
        <f t="shared" ca="1" si="349"/>
        <v>0</v>
      </c>
      <c r="O173" s="89">
        <f t="shared" ca="1" si="349"/>
        <v>0</v>
      </c>
      <c r="P173" s="89">
        <f t="shared" ca="1" si="349"/>
        <v>0</v>
      </c>
      <c r="Q173" s="89">
        <f t="shared" ca="1" si="349"/>
        <v>0</v>
      </c>
      <c r="R173" s="89">
        <f t="shared" ca="1" si="349"/>
        <v>0</v>
      </c>
      <c r="AO173" s="27">
        <f t="shared" si="260"/>
        <v>46508</v>
      </c>
      <c r="AP173" s="41" t="str">
        <f t="shared" si="344"/>
        <v>ft</v>
      </c>
      <c r="AQ173" s="41">
        <f t="shared" si="261"/>
        <v>176</v>
      </c>
      <c r="AS173" s="41">
        <f t="shared" si="262"/>
        <v>173</v>
      </c>
      <c r="AT173" s="41" t="str">
        <f t="shared" si="338"/>
        <v>fq</v>
      </c>
    </row>
    <row r="174" spans="1:46">
      <c r="A174" s="60">
        <f t="shared" si="263"/>
        <v>174</v>
      </c>
      <c r="B174" s="96" t="s">
        <v>6</v>
      </c>
      <c r="C174" s="166" t="s">
        <v>41</v>
      </c>
      <c r="D174" s="88">
        <f ca="1">+SUM(INDIRECT("'Monthly Resource Report'!"&amp;(VLOOKUP(D$1,$AO$1:$AP$197,2,FALSE)&amp;$A174&amp;":"&amp;VLOOKUP(DATE(YEAR(D$1),12,1),$AO$1:$AP$181,2,FALSE)&amp;$A174)))</f>
        <v>5370</v>
      </c>
      <c r="E174" s="89">
        <f t="shared" ca="1" si="349"/>
        <v>0</v>
      </c>
      <c r="F174" s="89">
        <f t="shared" ca="1" si="349"/>
        <v>0</v>
      </c>
      <c r="G174" s="89">
        <f t="shared" ca="1" si="349"/>
        <v>0</v>
      </c>
      <c r="H174" s="89">
        <f t="shared" ca="1" si="349"/>
        <v>0</v>
      </c>
      <c r="I174" s="89">
        <f t="shared" ca="1" si="349"/>
        <v>0</v>
      </c>
      <c r="J174" s="89">
        <f t="shared" ca="1" si="349"/>
        <v>0</v>
      </c>
      <c r="K174" s="89">
        <f t="shared" ca="1" si="349"/>
        <v>0</v>
      </c>
      <c r="L174" s="89">
        <f t="shared" ca="1" si="349"/>
        <v>0</v>
      </c>
      <c r="M174" s="89">
        <f t="shared" ca="1" si="349"/>
        <v>0</v>
      </c>
      <c r="N174" s="89">
        <f t="shared" ca="1" si="349"/>
        <v>0</v>
      </c>
      <c r="O174" s="89">
        <f t="shared" ca="1" si="349"/>
        <v>0</v>
      </c>
      <c r="P174" s="89">
        <f t="shared" ca="1" si="349"/>
        <v>0</v>
      </c>
      <c r="Q174" s="89">
        <f t="shared" ca="1" si="349"/>
        <v>0</v>
      </c>
      <c r="R174" s="89">
        <f t="shared" ca="1" si="349"/>
        <v>0</v>
      </c>
      <c r="AO174" s="27">
        <f t="shared" si="260"/>
        <v>46539</v>
      </c>
      <c r="AP174" s="41" t="str">
        <f t="shared" si="344"/>
        <v>fu</v>
      </c>
      <c r="AQ174" s="41">
        <f t="shared" si="261"/>
        <v>177</v>
      </c>
      <c r="AS174" s="41">
        <f t="shared" si="262"/>
        <v>174</v>
      </c>
      <c r="AT174" s="41" t="str">
        <f t="shared" si="338"/>
        <v>fr</v>
      </c>
    </row>
    <row r="175" spans="1:46">
      <c r="A175" s="60">
        <f t="shared" si="263"/>
        <v>175</v>
      </c>
      <c r="B175" s="96" t="s">
        <v>6</v>
      </c>
      <c r="C175" s="166" t="s">
        <v>271</v>
      </c>
      <c r="D175" s="88">
        <f ca="1">+SUM(INDIRECT("'Monthly Resource Report'!"&amp;(VLOOKUP(D$1,$AO$1:$AP$197,2,FALSE)&amp;$A175&amp;":"&amp;VLOOKUP(DATE(YEAR(D$1),12,1),$AO$1:$AP$181,2,FALSE)&amp;$A175)))</f>
        <v>31394.9</v>
      </c>
      <c r="E175" s="89">
        <f t="shared" ca="1" si="349"/>
        <v>0</v>
      </c>
      <c r="F175" s="89">
        <f t="shared" ca="1" si="349"/>
        <v>0</v>
      </c>
      <c r="G175" s="89">
        <f t="shared" ca="1" si="349"/>
        <v>0</v>
      </c>
      <c r="H175" s="89">
        <f t="shared" ca="1" si="349"/>
        <v>0</v>
      </c>
      <c r="I175" s="89">
        <f t="shared" ca="1" si="349"/>
        <v>0</v>
      </c>
      <c r="J175" s="89">
        <f t="shared" ca="1" si="349"/>
        <v>0</v>
      </c>
      <c r="K175" s="89">
        <f t="shared" ca="1" si="349"/>
        <v>0</v>
      </c>
      <c r="L175" s="89">
        <f t="shared" ca="1" si="349"/>
        <v>0</v>
      </c>
      <c r="M175" s="89">
        <f t="shared" ca="1" si="349"/>
        <v>0</v>
      </c>
      <c r="N175" s="89">
        <f t="shared" ca="1" si="349"/>
        <v>0</v>
      </c>
      <c r="O175" s="89">
        <f t="shared" ca="1" si="349"/>
        <v>0</v>
      </c>
      <c r="P175" s="89">
        <f t="shared" ca="1" si="349"/>
        <v>0</v>
      </c>
      <c r="Q175" s="89">
        <f t="shared" ca="1" si="349"/>
        <v>0</v>
      </c>
      <c r="R175" s="89">
        <f t="shared" ca="1" si="349"/>
        <v>0</v>
      </c>
      <c r="AO175" s="27">
        <f t="shared" si="260"/>
        <v>46569</v>
      </c>
      <c r="AP175" s="41" t="str">
        <f t="shared" si="344"/>
        <v>fv</v>
      </c>
      <c r="AQ175" s="41">
        <f t="shared" si="261"/>
        <v>178</v>
      </c>
      <c r="AS175" s="41">
        <f t="shared" si="262"/>
        <v>175</v>
      </c>
      <c r="AT175" s="41" t="str">
        <f t="shared" si="338"/>
        <v>fs</v>
      </c>
    </row>
    <row r="176" spans="1:46">
      <c r="A176" s="60">
        <f t="shared" si="263"/>
        <v>176</v>
      </c>
      <c r="B176" s="171" t="s">
        <v>6</v>
      </c>
      <c r="C176" s="177" t="s">
        <v>96</v>
      </c>
      <c r="D176" s="83">
        <f ca="1">+D165/(D174*D163)</f>
        <v>1.3729435051241261</v>
      </c>
      <c r="E176" s="84" t="e">
        <f t="shared" ref="E176:G176" ca="1" si="350">+E165/(E174*E163)</f>
        <v>#DIV/0!</v>
      </c>
      <c r="F176" s="84" t="e">
        <f t="shared" ca="1" si="350"/>
        <v>#DIV/0!</v>
      </c>
      <c r="G176" s="84" t="e">
        <f t="shared" ca="1" si="350"/>
        <v>#DIV/0!</v>
      </c>
      <c r="H176" s="84" t="e">
        <f t="shared" ref="H176:P176" ca="1" si="351">+H165/(H174*H163)</f>
        <v>#DIV/0!</v>
      </c>
      <c r="I176" s="84" t="e">
        <f t="shared" ca="1" si="351"/>
        <v>#DIV/0!</v>
      </c>
      <c r="J176" s="84" t="e">
        <f t="shared" ca="1" si="351"/>
        <v>#DIV/0!</v>
      </c>
      <c r="K176" s="84" t="e">
        <f t="shared" ca="1" si="351"/>
        <v>#DIV/0!</v>
      </c>
      <c r="L176" s="84" t="e">
        <f t="shared" ca="1" si="351"/>
        <v>#DIV/0!</v>
      </c>
      <c r="M176" s="84" t="e">
        <f t="shared" ca="1" si="351"/>
        <v>#DIV/0!</v>
      </c>
      <c r="N176" s="84" t="e">
        <f t="shared" ca="1" si="351"/>
        <v>#DIV/0!</v>
      </c>
      <c r="O176" s="84" t="e">
        <f t="shared" ca="1" si="351"/>
        <v>#DIV/0!</v>
      </c>
      <c r="P176" s="84" t="e">
        <f t="shared" ca="1" si="351"/>
        <v>#DIV/0!</v>
      </c>
      <c r="Q176" s="84" t="e">
        <f t="shared" ref="Q176:R176" ca="1" si="352">+Q165/(Q174*Q163)</f>
        <v>#DIV/0!</v>
      </c>
      <c r="R176" s="84" t="e">
        <f t="shared" ca="1" si="352"/>
        <v>#DIV/0!</v>
      </c>
      <c r="AO176" s="27">
        <f t="shared" si="260"/>
        <v>46600</v>
      </c>
      <c r="AP176" s="41" t="str">
        <f t="shared" si="344"/>
        <v>fw</v>
      </c>
      <c r="AQ176" s="41">
        <f t="shared" si="261"/>
        <v>179</v>
      </c>
      <c r="AS176" s="41">
        <f t="shared" si="262"/>
        <v>176</v>
      </c>
      <c r="AT176" s="41" t="str">
        <f t="shared" si="338"/>
        <v>ft</v>
      </c>
    </row>
    <row r="177" spans="1:46">
      <c r="A177" s="60">
        <f t="shared" si="263"/>
        <v>177</v>
      </c>
      <c r="B177" s="96" t="s">
        <v>6</v>
      </c>
      <c r="C177" s="166" t="s">
        <v>42</v>
      </c>
      <c r="D177" s="632">
        <f ca="1">+SUM(INDIRECT("'Monthly Resource Report'!"&amp;(VLOOKUP(D$1,$AO$1:$AP$197,2,FALSE)&amp;$A177&amp;":"&amp;VLOOKUP(DATE(YEAR(D$1),12,1),$AO$1:$AP$181,2,FALSE)&amp;$A177)))</f>
        <v>127534.81</v>
      </c>
      <c r="E177" s="633">
        <f t="shared" ref="E177:R180" ca="1" si="353">+SUM(INDIRECT("'Monthly Resource Report'!"&amp;(VLOOKUP(E$1,$AO$1:$AP$197,2,FALSE)&amp;$A177&amp;":"&amp;VLOOKUP(DATE(YEAR(E$1),12,1),$AO$1:$AP$181,2,FALSE)&amp;$A177)))</f>
        <v>0</v>
      </c>
      <c r="F177" s="633">
        <f t="shared" ca="1" si="353"/>
        <v>0</v>
      </c>
      <c r="G177" s="633">
        <f t="shared" ca="1" si="353"/>
        <v>0</v>
      </c>
      <c r="H177" s="633">
        <f t="shared" ca="1" si="353"/>
        <v>0</v>
      </c>
      <c r="I177" s="633">
        <f t="shared" ca="1" si="353"/>
        <v>0</v>
      </c>
      <c r="J177" s="633">
        <f t="shared" ca="1" si="353"/>
        <v>0</v>
      </c>
      <c r="K177" s="633">
        <f t="shared" ca="1" si="353"/>
        <v>0</v>
      </c>
      <c r="L177" s="633">
        <f t="shared" ca="1" si="353"/>
        <v>0</v>
      </c>
      <c r="M177" s="633">
        <f t="shared" ca="1" si="353"/>
        <v>0</v>
      </c>
      <c r="N177" s="633">
        <f t="shared" ca="1" si="353"/>
        <v>0</v>
      </c>
      <c r="O177" s="633">
        <f t="shared" ca="1" si="353"/>
        <v>0</v>
      </c>
      <c r="P177" s="633">
        <f t="shared" ca="1" si="353"/>
        <v>0</v>
      </c>
      <c r="Q177" s="633">
        <f t="shared" ca="1" si="353"/>
        <v>0</v>
      </c>
      <c r="R177" s="633">
        <f t="shared" ca="1" si="353"/>
        <v>0</v>
      </c>
      <c r="AO177" s="27">
        <f t="shared" si="260"/>
        <v>46631</v>
      </c>
      <c r="AP177" s="41" t="str">
        <f t="shared" si="344"/>
        <v>fx</v>
      </c>
      <c r="AQ177" s="41">
        <f t="shared" si="261"/>
        <v>180</v>
      </c>
      <c r="AS177" s="41">
        <f t="shared" si="262"/>
        <v>177</v>
      </c>
      <c r="AT177" s="41" t="str">
        <f t="shared" si="338"/>
        <v>fu</v>
      </c>
    </row>
    <row r="178" spans="1:46">
      <c r="A178" s="60">
        <f t="shared" si="263"/>
        <v>178</v>
      </c>
      <c r="B178" s="96" t="s">
        <v>6</v>
      </c>
      <c r="C178" s="634" t="s">
        <v>297</v>
      </c>
      <c r="D178" s="632">
        <f ca="1">+SUM(INDIRECT("'Monthly Resource Report'!"&amp;(VLOOKUP(D$1,$AO$1:$AP$197,2,FALSE)&amp;$A178&amp;":"&amp;VLOOKUP(DATE(YEAR(D$1),12,1),$AO$1:$AP$181,2,FALSE)&amp;$A178)))</f>
        <v>0</v>
      </c>
      <c r="E178" s="633">
        <f t="shared" ca="1" si="353"/>
        <v>0</v>
      </c>
      <c r="F178" s="633">
        <f t="shared" ca="1" si="353"/>
        <v>0</v>
      </c>
      <c r="G178" s="633">
        <f t="shared" ca="1" si="353"/>
        <v>0</v>
      </c>
      <c r="H178" s="633">
        <f t="shared" ca="1" si="353"/>
        <v>0</v>
      </c>
      <c r="I178" s="633">
        <f t="shared" ca="1" si="353"/>
        <v>0</v>
      </c>
      <c r="J178" s="633">
        <f t="shared" ca="1" si="353"/>
        <v>0</v>
      </c>
      <c r="K178" s="633">
        <f t="shared" ca="1" si="353"/>
        <v>0</v>
      </c>
      <c r="L178" s="633">
        <f t="shared" ca="1" si="353"/>
        <v>0</v>
      </c>
      <c r="M178" s="633">
        <f t="shared" ca="1" si="353"/>
        <v>0</v>
      </c>
      <c r="N178" s="633">
        <f t="shared" ca="1" si="353"/>
        <v>0</v>
      </c>
      <c r="O178" s="633">
        <f t="shared" ca="1" si="353"/>
        <v>0</v>
      </c>
      <c r="P178" s="633">
        <f t="shared" ca="1" si="353"/>
        <v>0</v>
      </c>
      <c r="Q178" s="633">
        <f t="shared" ca="1" si="353"/>
        <v>0</v>
      </c>
      <c r="R178" s="633">
        <f t="shared" ca="1" si="353"/>
        <v>0</v>
      </c>
      <c r="AO178" s="27">
        <f t="shared" si="260"/>
        <v>46661</v>
      </c>
      <c r="AP178" s="41" t="str">
        <f t="shared" si="344"/>
        <v>fy</v>
      </c>
      <c r="AQ178" s="41">
        <f t="shared" si="261"/>
        <v>181</v>
      </c>
      <c r="AS178" s="41">
        <f t="shared" si="262"/>
        <v>178</v>
      </c>
      <c r="AT178" s="41" t="str">
        <f t="shared" si="338"/>
        <v>fv</v>
      </c>
    </row>
    <row r="179" spans="1:46">
      <c r="A179" s="60">
        <f t="shared" si="263"/>
        <v>179</v>
      </c>
      <c r="B179" s="96" t="s">
        <v>6</v>
      </c>
      <c r="C179" s="166" t="s">
        <v>43</v>
      </c>
      <c r="D179" s="88">
        <f ca="1">+SUM(INDIRECT("'Monthly Resource Report'!"&amp;(VLOOKUP(D$1,$AO$1:$AP$197,2,FALSE)&amp;$A179&amp;":"&amp;VLOOKUP(DATE(YEAR(D$1),12,1),$AO$1:$AP$181,2,FALSE)&amp;$A179)))</f>
        <v>1956.9400000000003</v>
      </c>
      <c r="E179" s="89">
        <f t="shared" ca="1" si="353"/>
        <v>0</v>
      </c>
      <c r="F179" s="89">
        <f t="shared" ca="1" si="353"/>
        <v>0</v>
      </c>
      <c r="G179" s="89">
        <f t="shared" ca="1" si="353"/>
        <v>0</v>
      </c>
      <c r="H179" s="89">
        <f t="shared" ca="1" si="353"/>
        <v>0</v>
      </c>
      <c r="I179" s="89">
        <f t="shared" ca="1" si="353"/>
        <v>0</v>
      </c>
      <c r="J179" s="89">
        <f t="shared" ca="1" si="353"/>
        <v>0</v>
      </c>
      <c r="K179" s="89">
        <f t="shared" ca="1" si="353"/>
        <v>0</v>
      </c>
      <c r="L179" s="89">
        <f t="shared" ca="1" si="353"/>
        <v>0</v>
      </c>
      <c r="M179" s="89">
        <f t="shared" ca="1" si="353"/>
        <v>0</v>
      </c>
      <c r="N179" s="89">
        <f t="shared" ca="1" si="353"/>
        <v>0</v>
      </c>
      <c r="O179" s="89">
        <f t="shared" ca="1" si="353"/>
        <v>0</v>
      </c>
      <c r="P179" s="89">
        <f t="shared" ca="1" si="353"/>
        <v>0</v>
      </c>
      <c r="Q179" s="89">
        <f t="shared" ca="1" si="353"/>
        <v>0</v>
      </c>
      <c r="R179" s="89">
        <f t="shared" ca="1" si="353"/>
        <v>0</v>
      </c>
      <c r="AO179" s="27">
        <f t="shared" si="260"/>
        <v>46692</v>
      </c>
      <c r="AP179" s="41" t="str">
        <f t="shared" si="344"/>
        <v>fz</v>
      </c>
      <c r="AQ179" s="41">
        <f t="shared" si="261"/>
        <v>182</v>
      </c>
      <c r="AS179" s="41">
        <f t="shared" si="262"/>
        <v>179</v>
      </c>
      <c r="AT179" s="41" t="str">
        <f t="shared" si="338"/>
        <v>fw</v>
      </c>
    </row>
    <row r="180" spans="1:46">
      <c r="A180" s="60">
        <f t="shared" si="263"/>
        <v>180</v>
      </c>
      <c r="B180" s="96" t="s">
        <v>6</v>
      </c>
      <c r="C180" s="166" t="s">
        <v>44</v>
      </c>
      <c r="D180" s="632">
        <f ca="1">+SUM(INDIRECT("'Monthly Resource Report'!"&amp;(VLOOKUP(D$1,$AO$1:$AP$197,2,FALSE)&amp;$A180&amp;":"&amp;VLOOKUP(DATE(YEAR(D$1),12,1),$AO$1:$AP$181,2,FALSE)&amp;$A180)))</f>
        <v>2691.7699999999995</v>
      </c>
      <c r="E180" s="633">
        <f t="shared" ca="1" si="353"/>
        <v>0</v>
      </c>
      <c r="F180" s="633">
        <f t="shared" ca="1" si="353"/>
        <v>0</v>
      </c>
      <c r="G180" s="633">
        <f t="shared" ca="1" si="353"/>
        <v>0</v>
      </c>
      <c r="H180" s="633">
        <f t="shared" ca="1" si="353"/>
        <v>0</v>
      </c>
      <c r="I180" s="633">
        <f t="shared" ca="1" si="353"/>
        <v>0</v>
      </c>
      <c r="J180" s="633">
        <f t="shared" ca="1" si="353"/>
        <v>0</v>
      </c>
      <c r="K180" s="633">
        <f t="shared" ca="1" si="353"/>
        <v>0</v>
      </c>
      <c r="L180" s="633">
        <f t="shared" ca="1" si="353"/>
        <v>0</v>
      </c>
      <c r="M180" s="633">
        <f t="shared" ca="1" si="353"/>
        <v>0</v>
      </c>
      <c r="N180" s="633">
        <f t="shared" ca="1" si="353"/>
        <v>0</v>
      </c>
      <c r="O180" s="633">
        <f t="shared" ca="1" si="353"/>
        <v>0</v>
      </c>
      <c r="P180" s="633">
        <f t="shared" ca="1" si="353"/>
        <v>0</v>
      </c>
      <c r="Q180" s="633">
        <f t="shared" ca="1" si="353"/>
        <v>0</v>
      </c>
      <c r="R180" s="633">
        <f t="shared" ca="1" si="353"/>
        <v>0</v>
      </c>
      <c r="AO180" s="27">
        <f t="shared" si="260"/>
        <v>46722</v>
      </c>
      <c r="AP180" s="41" t="str">
        <f t="shared" si="344"/>
        <v>ga</v>
      </c>
      <c r="AQ180" s="41">
        <f t="shared" si="261"/>
        <v>183</v>
      </c>
      <c r="AS180" s="41">
        <f t="shared" si="262"/>
        <v>180</v>
      </c>
      <c r="AT180" s="41" t="str">
        <f t="shared" si="338"/>
        <v>fx</v>
      </c>
    </row>
    <row r="181" spans="1:46">
      <c r="A181" s="60">
        <f t="shared" si="263"/>
        <v>181</v>
      </c>
      <c r="B181" s="171" t="s">
        <v>6</v>
      </c>
      <c r="C181" s="172" t="s">
        <v>45</v>
      </c>
      <c r="D181" s="92">
        <f ca="1">+(D179*2000)/D167</f>
        <v>0.48051656746449517</v>
      </c>
      <c r="E181" s="93" t="e">
        <f t="shared" ref="E181:G181" ca="1" si="354">+(E179*2000)/E167</f>
        <v>#DIV/0!</v>
      </c>
      <c r="F181" s="93" t="e">
        <f t="shared" ca="1" si="354"/>
        <v>#DIV/0!</v>
      </c>
      <c r="G181" s="93" t="e">
        <f t="shared" ca="1" si="354"/>
        <v>#DIV/0!</v>
      </c>
      <c r="H181" s="93" t="e">
        <f t="shared" ref="H181:P181" ca="1" si="355">+(H179*2000)/H167</f>
        <v>#DIV/0!</v>
      </c>
      <c r="I181" s="93" t="e">
        <f t="shared" ca="1" si="355"/>
        <v>#DIV/0!</v>
      </c>
      <c r="J181" s="93" t="e">
        <f t="shared" ca="1" si="355"/>
        <v>#DIV/0!</v>
      </c>
      <c r="K181" s="93" t="e">
        <f t="shared" ca="1" si="355"/>
        <v>#DIV/0!</v>
      </c>
      <c r="L181" s="93" t="e">
        <f t="shared" ca="1" si="355"/>
        <v>#DIV/0!</v>
      </c>
      <c r="M181" s="93" t="e">
        <f t="shared" ca="1" si="355"/>
        <v>#DIV/0!</v>
      </c>
      <c r="N181" s="93" t="e">
        <f t="shared" ca="1" si="355"/>
        <v>#DIV/0!</v>
      </c>
      <c r="O181" s="93" t="e">
        <f t="shared" ca="1" si="355"/>
        <v>#DIV/0!</v>
      </c>
      <c r="P181" s="93" t="e">
        <f t="shared" ca="1" si="355"/>
        <v>#DIV/0!</v>
      </c>
      <c r="Q181" s="93" t="e">
        <f t="shared" ref="Q181:R181" ca="1" si="356">+(Q179*2000)/Q167</f>
        <v>#DIV/0!</v>
      </c>
      <c r="R181" s="93" t="e">
        <f t="shared" ca="1" si="356"/>
        <v>#DIV/0!</v>
      </c>
      <c r="AO181" s="27">
        <f t="shared" si="260"/>
        <v>46753</v>
      </c>
      <c r="AP181" s="41" t="str">
        <f t="shared" si="344"/>
        <v>gb</v>
      </c>
      <c r="AQ181" s="41">
        <f t="shared" si="261"/>
        <v>184</v>
      </c>
      <c r="AS181" s="41">
        <f t="shared" si="262"/>
        <v>181</v>
      </c>
      <c r="AT181" s="41" t="str">
        <f t="shared" si="338"/>
        <v>fy</v>
      </c>
    </row>
    <row r="182" spans="1:46">
      <c r="A182" s="60">
        <f t="shared" si="263"/>
        <v>182</v>
      </c>
      <c r="B182" s="96" t="s">
        <v>6</v>
      </c>
      <c r="C182" s="166" t="s">
        <v>46</v>
      </c>
      <c r="D182" s="88">
        <f ca="1">+SUM(INDIRECT("'Monthly Resource Report'!"&amp;(VLOOKUP(D$1,$AO$1:$AP$197,2,FALSE)&amp;$A182&amp;":"&amp;VLOOKUP(DATE(YEAR(D$1),12,1),$AO$1:$AP$181,2,FALSE)&amp;$A182)))</f>
        <v>1335.5700000000002</v>
      </c>
      <c r="E182" s="89">
        <f t="shared" ref="E182:R183" ca="1" si="357">+SUM(INDIRECT("'Monthly Resource Report'!"&amp;(VLOOKUP(E$1,$AO$1:$AP$197,2,FALSE)&amp;$A182&amp;":"&amp;VLOOKUP(DATE(YEAR(E$1),12,1),$AO$1:$AP$181,2,FALSE)&amp;$A182)))</f>
        <v>0</v>
      </c>
      <c r="F182" s="89">
        <f t="shared" ca="1" si="357"/>
        <v>0</v>
      </c>
      <c r="G182" s="89">
        <f t="shared" ca="1" si="357"/>
        <v>0</v>
      </c>
      <c r="H182" s="89">
        <f t="shared" ca="1" si="357"/>
        <v>0</v>
      </c>
      <c r="I182" s="89">
        <f t="shared" ca="1" si="357"/>
        <v>0</v>
      </c>
      <c r="J182" s="89">
        <f t="shared" ca="1" si="357"/>
        <v>0</v>
      </c>
      <c r="K182" s="89">
        <f t="shared" ca="1" si="357"/>
        <v>0</v>
      </c>
      <c r="L182" s="89">
        <f t="shared" ca="1" si="357"/>
        <v>0</v>
      </c>
      <c r="M182" s="89">
        <f t="shared" ca="1" si="357"/>
        <v>0</v>
      </c>
      <c r="N182" s="89">
        <f t="shared" ca="1" si="357"/>
        <v>0</v>
      </c>
      <c r="O182" s="89">
        <f t="shared" ca="1" si="357"/>
        <v>0</v>
      </c>
      <c r="P182" s="89">
        <f t="shared" ca="1" si="357"/>
        <v>0</v>
      </c>
      <c r="Q182" s="89">
        <f t="shared" ca="1" si="357"/>
        <v>0</v>
      </c>
      <c r="R182" s="89">
        <f t="shared" ca="1" si="357"/>
        <v>0</v>
      </c>
      <c r="AO182" s="27">
        <f t="shared" si="260"/>
        <v>46784</v>
      </c>
      <c r="AP182" s="41" t="str">
        <f t="shared" si="344"/>
        <v>gc</v>
      </c>
      <c r="AQ182" s="41">
        <f t="shared" si="261"/>
        <v>185</v>
      </c>
      <c r="AS182" s="41">
        <f t="shared" si="262"/>
        <v>182</v>
      </c>
      <c r="AT182" s="41" t="str">
        <f t="shared" si="338"/>
        <v>fz</v>
      </c>
    </row>
    <row r="183" spans="1:46">
      <c r="A183" s="60">
        <f t="shared" si="263"/>
        <v>183</v>
      </c>
      <c r="B183" s="96" t="s">
        <v>6</v>
      </c>
      <c r="C183" s="166" t="s">
        <v>47</v>
      </c>
      <c r="D183" s="632">
        <f ca="1">+SUM(INDIRECT("'Monthly Resource Report'!"&amp;(VLOOKUP(D$1,$AO$1:$AP$197,2,FALSE)&amp;$A183&amp;":"&amp;VLOOKUP(DATE(YEAR(D$1),12,1),$AO$1:$AP$181,2,FALSE)&amp;$A183)))</f>
        <v>58401.790000000008</v>
      </c>
      <c r="E183" s="633">
        <f t="shared" ca="1" si="357"/>
        <v>0</v>
      </c>
      <c r="F183" s="633">
        <f t="shared" ca="1" si="357"/>
        <v>0</v>
      </c>
      <c r="G183" s="633">
        <f t="shared" ca="1" si="357"/>
        <v>0</v>
      </c>
      <c r="H183" s="633">
        <f t="shared" ca="1" si="357"/>
        <v>0</v>
      </c>
      <c r="I183" s="633">
        <f t="shared" ca="1" si="357"/>
        <v>0</v>
      </c>
      <c r="J183" s="633">
        <f t="shared" ca="1" si="357"/>
        <v>0</v>
      </c>
      <c r="K183" s="633">
        <f t="shared" ca="1" si="357"/>
        <v>0</v>
      </c>
      <c r="L183" s="633">
        <f t="shared" ca="1" si="357"/>
        <v>0</v>
      </c>
      <c r="M183" s="633">
        <f t="shared" ca="1" si="357"/>
        <v>0</v>
      </c>
      <c r="N183" s="633">
        <f t="shared" ca="1" si="357"/>
        <v>0</v>
      </c>
      <c r="O183" s="633">
        <f t="shared" ca="1" si="357"/>
        <v>0</v>
      </c>
      <c r="P183" s="633">
        <f t="shared" ca="1" si="357"/>
        <v>0</v>
      </c>
      <c r="Q183" s="633">
        <f t="shared" ca="1" si="357"/>
        <v>0</v>
      </c>
      <c r="R183" s="633">
        <f t="shared" ca="1" si="357"/>
        <v>0</v>
      </c>
      <c r="AO183" s="27">
        <f t="shared" si="260"/>
        <v>46813</v>
      </c>
      <c r="AP183" s="41" t="str">
        <f t="shared" si="344"/>
        <v>gd</v>
      </c>
      <c r="AQ183" s="41">
        <f t="shared" si="261"/>
        <v>186</v>
      </c>
      <c r="AS183" s="41">
        <f t="shared" si="262"/>
        <v>183</v>
      </c>
      <c r="AT183" s="41" t="str">
        <f>+"g"&amp;AT1</f>
        <v>ga</v>
      </c>
    </row>
    <row r="184" spans="1:46">
      <c r="A184" s="60">
        <f t="shared" si="263"/>
        <v>184</v>
      </c>
      <c r="B184" s="180" t="s">
        <v>6</v>
      </c>
      <c r="C184" s="181" t="s">
        <v>48</v>
      </c>
      <c r="D184" s="94">
        <f ca="1">+(D182*2000)/D167</f>
        <v>0.32794235490539103</v>
      </c>
      <c r="E184" s="95" t="e">
        <f t="shared" ref="E184:G184" ca="1" si="358">+(E182*2000)/E167</f>
        <v>#DIV/0!</v>
      </c>
      <c r="F184" s="95" t="e">
        <f t="shared" ca="1" si="358"/>
        <v>#DIV/0!</v>
      </c>
      <c r="G184" s="95" t="e">
        <f t="shared" ca="1" si="358"/>
        <v>#DIV/0!</v>
      </c>
      <c r="H184" s="95" t="e">
        <f t="shared" ref="H184:P184" ca="1" si="359">+(H182*2000)/H167</f>
        <v>#DIV/0!</v>
      </c>
      <c r="I184" s="95" t="e">
        <f t="shared" ca="1" si="359"/>
        <v>#DIV/0!</v>
      </c>
      <c r="J184" s="95" t="e">
        <f t="shared" ca="1" si="359"/>
        <v>#DIV/0!</v>
      </c>
      <c r="K184" s="95" t="e">
        <f t="shared" ca="1" si="359"/>
        <v>#DIV/0!</v>
      </c>
      <c r="L184" s="95" t="e">
        <f t="shared" ca="1" si="359"/>
        <v>#DIV/0!</v>
      </c>
      <c r="M184" s="95" t="e">
        <f t="shared" ca="1" si="359"/>
        <v>#DIV/0!</v>
      </c>
      <c r="N184" s="95" t="e">
        <f t="shared" ca="1" si="359"/>
        <v>#DIV/0!</v>
      </c>
      <c r="O184" s="95" t="e">
        <f t="shared" ca="1" si="359"/>
        <v>#DIV/0!</v>
      </c>
      <c r="P184" s="95" t="e">
        <f t="shared" ca="1" si="359"/>
        <v>#DIV/0!</v>
      </c>
      <c r="Q184" s="95" t="e">
        <f t="shared" ref="Q184:R184" ca="1" si="360">+(Q182*2000)/Q167</f>
        <v>#DIV/0!</v>
      </c>
      <c r="R184" s="95" t="e">
        <f t="shared" ca="1" si="360"/>
        <v>#DIV/0!</v>
      </c>
      <c r="AO184" s="27">
        <f t="shared" si="260"/>
        <v>46844</v>
      </c>
      <c r="AP184" s="41" t="str">
        <f t="shared" si="344"/>
        <v>ge</v>
      </c>
      <c r="AQ184" s="41">
        <f t="shared" si="261"/>
        <v>187</v>
      </c>
      <c r="AS184" s="41">
        <f t="shared" si="262"/>
        <v>184</v>
      </c>
      <c r="AT184" s="41" t="str">
        <f t="shared" ref="AT184:AT208" si="361">+"g"&amp;AT2</f>
        <v>gb</v>
      </c>
    </row>
    <row r="185" spans="1:46">
      <c r="A185" s="60">
        <f t="shared" si="263"/>
        <v>185</v>
      </c>
      <c r="B185" s="44" t="s">
        <v>6</v>
      </c>
      <c r="C185" s="626" t="s">
        <v>94</v>
      </c>
      <c r="D185" s="384">
        <f ca="1">+D153</f>
        <v>1007741.307059448</v>
      </c>
      <c r="E185" s="385">
        <f t="shared" ref="E185:G185" ca="1" si="362">+E153</f>
        <v>0</v>
      </c>
      <c r="F185" s="385">
        <f t="shared" ca="1" si="362"/>
        <v>0</v>
      </c>
      <c r="G185" s="385">
        <f t="shared" ca="1" si="362"/>
        <v>0</v>
      </c>
      <c r="H185" s="385">
        <f t="shared" ref="H185:P185" ca="1" si="363">+H153</f>
        <v>0</v>
      </c>
      <c r="I185" s="385">
        <f t="shared" ca="1" si="363"/>
        <v>0</v>
      </c>
      <c r="J185" s="385">
        <f t="shared" ca="1" si="363"/>
        <v>0</v>
      </c>
      <c r="K185" s="385">
        <f t="shared" ca="1" si="363"/>
        <v>0</v>
      </c>
      <c r="L185" s="385">
        <f t="shared" ca="1" si="363"/>
        <v>0</v>
      </c>
      <c r="M185" s="385">
        <f t="shared" ca="1" si="363"/>
        <v>0</v>
      </c>
      <c r="N185" s="385">
        <f t="shared" ca="1" si="363"/>
        <v>0</v>
      </c>
      <c r="O185" s="385">
        <f t="shared" ca="1" si="363"/>
        <v>0</v>
      </c>
      <c r="P185" s="385">
        <f t="shared" ca="1" si="363"/>
        <v>0</v>
      </c>
      <c r="Q185" s="385">
        <f t="shared" ref="Q185:R185" ca="1" si="364">+Q153</f>
        <v>0</v>
      </c>
      <c r="R185" s="385">
        <f t="shared" ca="1" si="364"/>
        <v>0</v>
      </c>
      <c r="AO185" s="27">
        <f t="shared" si="260"/>
        <v>46874</v>
      </c>
      <c r="AP185" s="41" t="str">
        <f t="shared" si="344"/>
        <v>gf</v>
      </c>
      <c r="AQ185" s="41">
        <f t="shared" si="261"/>
        <v>188</v>
      </c>
      <c r="AS185" s="41">
        <f t="shared" si="262"/>
        <v>185</v>
      </c>
      <c r="AT185" s="41" t="str">
        <f t="shared" si="361"/>
        <v>gc</v>
      </c>
    </row>
    <row r="186" spans="1:46">
      <c r="A186" s="60">
        <f t="shared" si="263"/>
        <v>186</v>
      </c>
      <c r="B186" s="43" t="s">
        <v>6</v>
      </c>
      <c r="C186" s="627" t="s">
        <v>49</v>
      </c>
      <c r="D186" s="96">
        <f>+(DATE(YEAR(D$1)+1,1,1)-D$1)*24</f>
        <v>8760</v>
      </c>
      <c r="E186" s="17">
        <f t="shared" ref="E186:R186" si="365">+(DATE(YEAR(E$1)+1,1,1)-E$1)*24</f>
        <v>8760</v>
      </c>
      <c r="F186" s="17">
        <f t="shared" si="365"/>
        <v>8760</v>
      </c>
      <c r="G186" s="17">
        <f t="shared" si="365"/>
        <v>8784</v>
      </c>
      <c r="H186" s="17">
        <f t="shared" si="365"/>
        <v>8760</v>
      </c>
      <c r="I186" s="17">
        <f t="shared" si="365"/>
        <v>8760</v>
      </c>
      <c r="J186" s="17">
        <f t="shared" si="365"/>
        <v>8760</v>
      </c>
      <c r="K186" s="17">
        <f t="shared" si="365"/>
        <v>8784</v>
      </c>
      <c r="L186" s="17">
        <f t="shared" si="365"/>
        <v>8760</v>
      </c>
      <c r="M186" s="17">
        <f t="shared" si="365"/>
        <v>8760</v>
      </c>
      <c r="N186" s="17">
        <f t="shared" si="365"/>
        <v>8760</v>
      </c>
      <c r="O186" s="17">
        <f t="shared" si="365"/>
        <v>8784</v>
      </c>
      <c r="P186" s="17">
        <f t="shared" si="365"/>
        <v>8760</v>
      </c>
      <c r="Q186" s="17">
        <f t="shared" si="365"/>
        <v>8760</v>
      </c>
      <c r="R186" s="17">
        <f t="shared" si="365"/>
        <v>8760</v>
      </c>
      <c r="AO186" s="27">
        <f t="shared" si="260"/>
        <v>46905</v>
      </c>
      <c r="AP186" s="41" t="str">
        <f t="shared" si="344"/>
        <v>gg</v>
      </c>
      <c r="AQ186" s="41">
        <f t="shared" si="261"/>
        <v>189</v>
      </c>
      <c r="AS186" s="41">
        <f t="shared" si="262"/>
        <v>186</v>
      </c>
      <c r="AT186" s="41" t="str">
        <f t="shared" si="361"/>
        <v>gd</v>
      </c>
    </row>
    <row r="187" spans="1:46">
      <c r="A187" s="60">
        <f t="shared" si="263"/>
        <v>187</v>
      </c>
      <c r="B187" s="43" t="s">
        <v>6</v>
      </c>
      <c r="C187" s="166" t="s">
        <v>50</v>
      </c>
      <c r="D187" s="97">
        <f ca="1">+SUM(D169,D171,D178)</f>
        <v>20462256.57</v>
      </c>
      <c r="E187" s="85">
        <f t="shared" ref="E187:G187" ca="1" si="366">+SUM(E169,E171,E178)</f>
        <v>0</v>
      </c>
      <c r="F187" s="85">
        <f t="shared" ca="1" si="366"/>
        <v>0</v>
      </c>
      <c r="G187" s="85">
        <f t="shared" ca="1" si="366"/>
        <v>0</v>
      </c>
      <c r="H187" s="85">
        <f t="shared" ref="H187:P187" ca="1" si="367">+SUM(H169,H171,H178)</f>
        <v>0</v>
      </c>
      <c r="I187" s="85">
        <f t="shared" ca="1" si="367"/>
        <v>0</v>
      </c>
      <c r="J187" s="85">
        <f t="shared" ca="1" si="367"/>
        <v>0</v>
      </c>
      <c r="K187" s="85">
        <f t="shared" ca="1" si="367"/>
        <v>0</v>
      </c>
      <c r="L187" s="85">
        <f t="shared" ca="1" si="367"/>
        <v>0</v>
      </c>
      <c r="M187" s="85">
        <f t="shared" ca="1" si="367"/>
        <v>0</v>
      </c>
      <c r="N187" s="85">
        <f t="shared" ca="1" si="367"/>
        <v>0</v>
      </c>
      <c r="O187" s="85">
        <f t="shared" ca="1" si="367"/>
        <v>0</v>
      </c>
      <c r="P187" s="85">
        <f t="shared" ca="1" si="367"/>
        <v>0</v>
      </c>
      <c r="Q187" s="85">
        <f t="shared" ref="Q187:R187" ca="1" si="368">+SUM(Q169,Q171,Q178)</f>
        <v>0</v>
      </c>
      <c r="R187" s="85">
        <f t="shared" ca="1" si="368"/>
        <v>0</v>
      </c>
      <c r="AO187" s="27">
        <f t="shared" si="260"/>
        <v>46935</v>
      </c>
      <c r="AP187" s="41" t="str">
        <f t="shared" si="344"/>
        <v>gh</v>
      </c>
      <c r="AQ187" s="41">
        <f t="shared" si="261"/>
        <v>190</v>
      </c>
      <c r="AS187" s="41">
        <f t="shared" si="262"/>
        <v>187</v>
      </c>
      <c r="AT187" s="41" t="str">
        <f t="shared" si="361"/>
        <v>ge</v>
      </c>
    </row>
    <row r="188" spans="1:46">
      <c r="A188" s="60">
        <f t="shared" si="263"/>
        <v>188</v>
      </c>
      <c r="B188" s="43" t="s">
        <v>6</v>
      </c>
      <c r="C188" s="166" t="s">
        <v>51</v>
      </c>
      <c r="D188" s="98">
        <f ca="1">+D187/D165</f>
        <v>27.570261476304179</v>
      </c>
      <c r="E188" s="86" t="e">
        <f t="shared" ref="E188" ca="1" si="369">+E187/E165</f>
        <v>#DIV/0!</v>
      </c>
      <c r="F188" s="86" t="e">
        <f t="shared" ref="F188" ca="1" si="370">+F187/F165</f>
        <v>#DIV/0!</v>
      </c>
      <c r="G188" s="86" t="e">
        <f t="shared" ref="G188:P188" ca="1" si="371">+G187/G165</f>
        <v>#DIV/0!</v>
      </c>
      <c r="H188" s="86" t="e">
        <f t="shared" ca="1" si="371"/>
        <v>#DIV/0!</v>
      </c>
      <c r="I188" s="86" t="e">
        <f t="shared" ca="1" si="371"/>
        <v>#DIV/0!</v>
      </c>
      <c r="J188" s="86" t="e">
        <f t="shared" ca="1" si="371"/>
        <v>#DIV/0!</v>
      </c>
      <c r="K188" s="86" t="e">
        <f t="shared" ca="1" si="371"/>
        <v>#DIV/0!</v>
      </c>
      <c r="L188" s="86" t="e">
        <f t="shared" ca="1" si="371"/>
        <v>#DIV/0!</v>
      </c>
      <c r="M188" s="86" t="e">
        <f t="shared" ca="1" si="371"/>
        <v>#DIV/0!</v>
      </c>
      <c r="N188" s="86" t="e">
        <f t="shared" ca="1" si="371"/>
        <v>#DIV/0!</v>
      </c>
      <c r="O188" s="86" t="e">
        <f t="shared" ca="1" si="371"/>
        <v>#DIV/0!</v>
      </c>
      <c r="P188" s="86" t="e">
        <f t="shared" ca="1" si="371"/>
        <v>#DIV/0!</v>
      </c>
      <c r="Q188" s="86" t="e">
        <f t="shared" ref="Q188:R188" ca="1" si="372">+Q187/Q165</f>
        <v>#DIV/0!</v>
      </c>
      <c r="R188" s="86" t="e">
        <f t="shared" ca="1" si="372"/>
        <v>#DIV/0!</v>
      </c>
      <c r="AO188" s="27">
        <f t="shared" si="260"/>
        <v>46966</v>
      </c>
      <c r="AP188" s="41" t="str">
        <f t="shared" si="344"/>
        <v>gi</v>
      </c>
      <c r="AQ188" s="41">
        <f t="shared" si="261"/>
        <v>191</v>
      </c>
      <c r="AS188" s="41">
        <f t="shared" si="262"/>
        <v>188</v>
      </c>
      <c r="AT188" s="41" t="str">
        <f t="shared" si="361"/>
        <v>gf</v>
      </c>
    </row>
    <row r="189" spans="1:46">
      <c r="A189" s="60">
        <f t="shared" si="263"/>
        <v>189</v>
      </c>
      <c r="B189" s="43" t="s">
        <v>6</v>
      </c>
      <c r="C189" s="166" t="s">
        <v>52</v>
      </c>
      <c r="D189" s="99">
        <f ca="1">+D183+D180</f>
        <v>61093.560000000005</v>
      </c>
      <c r="E189" s="87">
        <f t="shared" ref="E189:G189" ca="1" si="373">+E183+E180</f>
        <v>0</v>
      </c>
      <c r="F189" s="87">
        <f t="shared" ca="1" si="373"/>
        <v>0</v>
      </c>
      <c r="G189" s="87">
        <f t="shared" ca="1" si="373"/>
        <v>0</v>
      </c>
      <c r="H189" s="87">
        <f t="shared" ref="H189:P189" ca="1" si="374">+H183+H180</f>
        <v>0</v>
      </c>
      <c r="I189" s="87">
        <f t="shared" ca="1" si="374"/>
        <v>0</v>
      </c>
      <c r="J189" s="87">
        <f t="shared" ca="1" si="374"/>
        <v>0</v>
      </c>
      <c r="K189" s="87">
        <f t="shared" ca="1" si="374"/>
        <v>0</v>
      </c>
      <c r="L189" s="87">
        <f t="shared" ca="1" si="374"/>
        <v>0</v>
      </c>
      <c r="M189" s="87">
        <f t="shared" ca="1" si="374"/>
        <v>0</v>
      </c>
      <c r="N189" s="87">
        <f t="shared" ca="1" si="374"/>
        <v>0</v>
      </c>
      <c r="O189" s="87">
        <f t="shared" ca="1" si="374"/>
        <v>0</v>
      </c>
      <c r="P189" s="87">
        <f t="shared" ca="1" si="374"/>
        <v>0</v>
      </c>
      <c r="Q189" s="87">
        <f t="shared" ref="Q189:R189" ca="1" si="375">+Q183+Q180</f>
        <v>0</v>
      </c>
      <c r="R189" s="87">
        <f t="shared" ca="1" si="375"/>
        <v>0</v>
      </c>
      <c r="AO189" s="27">
        <f t="shared" si="260"/>
        <v>46997</v>
      </c>
      <c r="AP189" s="41" t="str">
        <f t="shared" si="344"/>
        <v>gj</v>
      </c>
      <c r="AQ189" s="41">
        <f t="shared" si="261"/>
        <v>192</v>
      </c>
      <c r="AS189" s="41">
        <f t="shared" si="262"/>
        <v>189</v>
      </c>
      <c r="AT189" s="41" t="str">
        <f t="shared" si="361"/>
        <v>gg</v>
      </c>
    </row>
    <row r="190" spans="1:46">
      <c r="A190" s="60">
        <f t="shared" si="263"/>
        <v>190</v>
      </c>
      <c r="B190" s="43" t="s">
        <v>6</v>
      </c>
      <c r="C190" s="166" t="s">
        <v>53</v>
      </c>
      <c r="D190" s="98">
        <f ca="1">+D189/D165</f>
        <v>8.2315722020011708E-2</v>
      </c>
      <c r="E190" s="86" t="e">
        <f t="shared" ref="E190" ca="1" si="376">+E189/E165</f>
        <v>#DIV/0!</v>
      </c>
      <c r="F190" s="86" t="e">
        <f t="shared" ref="F190" ca="1" si="377">+F189/F165</f>
        <v>#DIV/0!</v>
      </c>
      <c r="G190" s="86" t="e">
        <f t="shared" ref="G190:P190" ca="1" si="378">+G189/G165</f>
        <v>#DIV/0!</v>
      </c>
      <c r="H190" s="86" t="e">
        <f t="shared" ca="1" si="378"/>
        <v>#DIV/0!</v>
      </c>
      <c r="I190" s="86" t="e">
        <f t="shared" ca="1" si="378"/>
        <v>#DIV/0!</v>
      </c>
      <c r="J190" s="86" t="e">
        <f t="shared" ca="1" si="378"/>
        <v>#DIV/0!</v>
      </c>
      <c r="K190" s="86" t="e">
        <f t="shared" ca="1" si="378"/>
        <v>#DIV/0!</v>
      </c>
      <c r="L190" s="86" t="e">
        <f t="shared" ca="1" si="378"/>
        <v>#DIV/0!</v>
      </c>
      <c r="M190" s="86" t="e">
        <f t="shared" ca="1" si="378"/>
        <v>#DIV/0!</v>
      </c>
      <c r="N190" s="86" t="e">
        <f t="shared" ca="1" si="378"/>
        <v>#DIV/0!</v>
      </c>
      <c r="O190" s="86" t="e">
        <f t="shared" ca="1" si="378"/>
        <v>#DIV/0!</v>
      </c>
      <c r="P190" s="86" t="e">
        <f t="shared" ca="1" si="378"/>
        <v>#DIV/0!</v>
      </c>
      <c r="Q190" s="86" t="e">
        <f t="shared" ref="Q190:R190" ca="1" si="379">+Q189/Q165</f>
        <v>#DIV/0!</v>
      </c>
      <c r="R190" s="86" t="e">
        <f t="shared" ca="1" si="379"/>
        <v>#DIV/0!</v>
      </c>
      <c r="AO190" s="27">
        <f t="shared" si="260"/>
        <v>47027</v>
      </c>
      <c r="AP190" s="41" t="str">
        <f t="shared" si="344"/>
        <v>gk</v>
      </c>
      <c r="AQ190" s="41">
        <f t="shared" si="261"/>
        <v>193</v>
      </c>
      <c r="AS190" s="41">
        <f t="shared" si="262"/>
        <v>190</v>
      </c>
      <c r="AT190" s="41" t="str">
        <f t="shared" si="361"/>
        <v>gh</v>
      </c>
    </row>
    <row r="191" spans="1:46">
      <c r="A191" s="60">
        <f t="shared" si="263"/>
        <v>191</v>
      </c>
      <c r="B191" s="43" t="s">
        <v>6</v>
      </c>
      <c r="C191" s="166" t="s">
        <v>228</v>
      </c>
      <c r="D191" s="85">
        <f ca="1">+D189+D187</f>
        <v>20523350.129999999</v>
      </c>
      <c r="E191" s="85">
        <f t="shared" ref="E191:G191" ca="1" si="380">+E189+E187</f>
        <v>0</v>
      </c>
      <c r="F191" s="85">
        <f t="shared" ca="1" si="380"/>
        <v>0</v>
      </c>
      <c r="G191" s="85">
        <f t="shared" ca="1" si="380"/>
        <v>0</v>
      </c>
      <c r="H191" s="85">
        <f t="shared" ref="H191:P191" ca="1" si="381">+H189+H187</f>
        <v>0</v>
      </c>
      <c r="I191" s="85">
        <f t="shared" ca="1" si="381"/>
        <v>0</v>
      </c>
      <c r="J191" s="85">
        <f t="shared" ca="1" si="381"/>
        <v>0</v>
      </c>
      <c r="K191" s="85">
        <f t="shared" ca="1" si="381"/>
        <v>0</v>
      </c>
      <c r="L191" s="85">
        <f t="shared" ca="1" si="381"/>
        <v>0</v>
      </c>
      <c r="M191" s="85">
        <f t="shared" ca="1" si="381"/>
        <v>0</v>
      </c>
      <c r="N191" s="85">
        <f t="shared" ca="1" si="381"/>
        <v>0</v>
      </c>
      <c r="O191" s="85">
        <f t="shared" ca="1" si="381"/>
        <v>0</v>
      </c>
      <c r="P191" s="85">
        <f t="shared" ca="1" si="381"/>
        <v>0</v>
      </c>
      <c r="Q191" s="85">
        <f t="shared" ref="Q191:R191" ca="1" si="382">+Q189+Q187</f>
        <v>0</v>
      </c>
      <c r="R191" s="85">
        <f t="shared" ca="1" si="382"/>
        <v>0</v>
      </c>
      <c r="AO191" s="27">
        <f t="shared" si="260"/>
        <v>47058</v>
      </c>
      <c r="AP191" s="41" t="str">
        <f t="shared" si="344"/>
        <v>gl</v>
      </c>
      <c r="AQ191" s="41">
        <f t="shared" si="261"/>
        <v>194</v>
      </c>
      <c r="AS191" s="41">
        <f t="shared" si="262"/>
        <v>191</v>
      </c>
      <c r="AT191" s="41" t="str">
        <f t="shared" si="361"/>
        <v>gi</v>
      </c>
    </row>
    <row r="192" spans="1:46">
      <c r="A192" s="60">
        <f t="shared" si="263"/>
        <v>192</v>
      </c>
      <c r="B192" s="183" t="s">
        <v>6</v>
      </c>
      <c r="C192" s="351" t="s">
        <v>229</v>
      </c>
      <c r="D192" s="184">
        <f ca="1">+D191/D165</f>
        <v>27.652577198324192</v>
      </c>
      <c r="E192" s="184" t="e">
        <f t="shared" ref="E192" ca="1" si="383">+E191/E165</f>
        <v>#DIV/0!</v>
      </c>
      <c r="F192" s="184" t="e">
        <f t="shared" ref="F192" ca="1" si="384">+F191/F165</f>
        <v>#DIV/0!</v>
      </c>
      <c r="G192" s="184" t="e">
        <f t="shared" ref="G192:P192" ca="1" si="385">+G191/G165</f>
        <v>#DIV/0!</v>
      </c>
      <c r="H192" s="184" t="e">
        <f t="shared" ca="1" si="385"/>
        <v>#DIV/0!</v>
      </c>
      <c r="I192" s="184" t="e">
        <f t="shared" ca="1" si="385"/>
        <v>#DIV/0!</v>
      </c>
      <c r="J192" s="184" t="e">
        <f t="shared" ca="1" si="385"/>
        <v>#DIV/0!</v>
      </c>
      <c r="K192" s="184" t="e">
        <f t="shared" ca="1" si="385"/>
        <v>#DIV/0!</v>
      </c>
      <c r="L192" s="184" t="e">
        <f t="shared" ca="1" si="385"/>
        <v>#DIV/0!</v>
      </c>
      <c r="M192" s="184" t="e">
        <f t="shared" ca="1" si="385"/>
        <v>#DIV/0!</v>
      </c>
      <c r="N192" s="184" t="e">
        <f t="shared" ca="1" si="385"/>
        <v>#DIV/0!</v>
      </c>
      <c r="O192" s="184" t="e">
        <f t="shared" ca="1" si="385"/>
        <v>#DIV/0!</v>
      </c>
      <c r="P192" s="184" t="e">
        <f t="shared" ca="1" si="385"/>
        <v>#DIV/0!</v>
      </c>
      <c r="Q192" s="184" t="e">
        <f t="shared" ref="Q192:R192" ca="1" si="386">+Q191/Q165</f>
        <v>#DIV/0!</v>
      </c>
      <c r="R192" s="184" t="e">
        <f t="shared" ca="1" si="386"/>
        <v>#DIV/0!</v>
      </c>
      <c r="AO192" s="27">
        <f t="shared" si="260"/>
        <v>47088</v>
      </c>
      <c r="AP192" s="41" t="str">
        <f t="shared" si="344"/>
        <v>gm</v>
      </c>
      <c r="AQ192" s="41">
        <f t="shared" si="261"/>
        <v>195</v>
      </c>
      <c r="AS192" s="41">
        <f t="shared" si="262"/>
        <v>192</v>
      </c>
      <c r="AT192" s="41" t="str">
        <f t="shared" si="361"/>
        <v>gj</v>
      </c>
    </row>
    <row r="193" spans="1:46" ht="15.75" thickBot="1">
      <c r="A193" s="60">
        <f t="shared" si="263"/>
        <v>193</v>
      </c>
      <c r="B193" s="42"/>
      <c r="C193" s="185"/>
      <c r="D193" s="71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AO193" s="27">
        <f t="shared" si="260"/>
        <v>47119</v>
      </c>
      <c r="AP193" s="41" t="str">
        <f t="shared" si="344"/>
        <v>gn</v>
      </c>
      <c r="AQ193" s="41">
        <f t="shared" si="261"/>
        <v>196</v>
      </c>
      <c r="AS193" s="41">
        <f t="shared" si="262"/>
        <v>193</v>
      </c>
      <c r="AT193" s="41" t="str">
        <f t="shared" si="361"/>
        <v>gk</v>
      </c>
    </row>
    <row r="194" spans="1:46">
      <c r="A194" s="60">
        <f t="shared" si="263"/>
        <v>194</v>
      </c>
      <c r="B194" s="188" t="s">
        <v>32</v>
      </c>
      <c r="C194" s="189" t="s">
        <v>33</v>
      </c>
      <c r="D194" s="100" t="str">
        <f>+D$2</f>
        <v>CY 2013</v>
      </c>
      <c r="E194" s="101" t="str">
        <f t="shared" ref="E194:R194" si="387">+E$2</f>
        <v>CY 2014</v>
      </c>
      <c r="F194" s="101" t="str">
        <f t="shared" si="387"/>
        <v>CY 2015</v>
      </c>
      <c r="G194" s="101" t="str">
        <f t="shared" si="387"/>
        <v>CY 2016</v>
      </c>
      <c r="H194" s="101" t="str">
        <f t="shared" si="387"/>
        <v>CY 2017</v>
      </c>
      <c r="I194" s="101" t="str">
        <f t="shared" si="387"/>
        <v>CY 2018</v>
      </c>
      <c r="J194" s="101" t="str">
        <f t="shared" si="387"/>
        <v>CY 2019</v>
      </c>
      <c r="K194" s="101" t="str">
        <f t="shared" si="387"/>
        <v>CY 2020</v>
      </c>
      <c r="L194" s="101" t="str">
        <f t="shared" si="387"/>
        <v>CY 2021</v>
      </c>
      <c r="M194" s="101" t="str">
        <f t="shared" si="387"/>
        <v>CY 2022</v>
      </c>
      <c r="N194" s="101" t="str">
        <f t="shared" si="387"/>
        <v>CY 2023</v>
      </c>
      <c r="O194" s="101" t="str">
        <f t="shared" si="387"/>
        <v>CY 2024</v>
      </c>
      <c r="P194" s="101" t="str">
        <f t="shared" si="387"/>
        <v>CY 2025</v>
      </c>
      <c r="Q194" s="101" t="str">
        <f t="shared" si="387"/>
        <v>CY 2026</v>
      </c>
      <c r="R194" s="101" t="str">
        <f t="shared" si="387"/>
        <v>CY 2027</v>
      </c>
      <c r="AO194" s="27">
        <f t="shared" si="260"/>
        <v>47150</v>
      </c>
      <c r="AP194" s="41" t="str">
        <f t="shared" si="344"/>
        <v>go</v>
      </c>
      <c r="AQ194" s="41">
        <f t="shared" si="261"/>
        <v>197</v>
      </c>
      <c r="AS194" s="41">
        <f t="shared" si="262"/>
        <v>194</v>
      </c>
      <c r="AT194" s="41" t="str">
        <f t="shared" si="361"/>
        <v>gl</v>
      </c>
    </row>
    <row r="195" spans="1:46">
      <c r="A195" s="60">
        <f t="shared" si="263"/>
        <v>195</v>
      </c>
      <c r="B195" s="75" t="s">
        <v>7</v>
      </c>
      <c r="C195" s="163" t="s">
        <v>34</v>
      </c>
      <c r="D195" s="75">
        <f ca="1">+AVERAGE(INDIRECT("'Monthly Resource Report'!"&amp;VLOOKUP(D$1,$AO$1:$AP$197,2,FALSE)&amp;$A195&amp;":"&amp;VLOOKUP(DATE(YEAR(D$1),12,1),$AO$1:$AP$197,2,FALSE)&amp;$A195))</f>
        <v>231</v>
      </c>
      <c r="E195" s="76">
        <f t="shared" ref="E195:R195" ca="1" si="388">+AVERAGE(INDIRECT("'Monthly Resource Report'!"&amp;VLOOKUP(E$1,$AO$1:$AP$197,2,FALSE)&amp;$A195&amp;":"&amp;VLOOKUP(DATE(YEAR(E$1),12,1),$AO$1:$AP$197,2,FALSE)&amp;$A195))</f>
        <v>231</v>
      </c>
      <c r="F195" s="76">
        <f t="shared" ca="1" si="388"/>
        <v>231</v>
      </c>
      <c r="G195" s="76">
        <f t="shared" ca="1" si="388"/>
        <v>231</v>
      </c>
      <c r="H195" s="76">
        <f t="shared" ca="1" si="388"/>
        <v>231</v>
      </c>
      <c r="I195" s="76">
        <f t="shared" ca="1" si="388"/>
        <v>231</v>
      </c>
      <c r="J195" s="76">
        <f t="shared" ca="1" si="388"/>
        <v>231</v>
      </c>
      <c r="K195" s="76">
        <f t="shared" ca="1" si="388"/>
        <v>231</v>
      </c>
      <c r="L195" s="76">
        <f t="shared" ca="1" si="388"/>
        <v>231</v>
      </c>
      <c r="M195" s="76">
        <f t="shared" ca="1" si="388"/>
        <v>231</v>
      </c>
      <c r="N195" s="76">
        <f t="shared" ca="1" si="388"/>
        <v>231</v>
      </c>
      <c r="O195" s="76">
        <f t="shared" ca="1" si="388"/>
        <v>231</v>
      </c>
      <c r="P195" s="76">
        <f t="shared" ca="1" si="388"/>
        <v>231</v>
      </c>
      <c r="Q195" s="76">
        <f t="shared" ca="1" si="388"/>
        <v>231</v>
      </c>
      <c r="R195" s="76">
        <f t="shared" ca="1" si="388"/>
        <v>231</v>
      </c>
      <c r="AO195" s="27">
        <f t="shared" ref="AO195:AO205" si="389">+EDATE(AO194,1)</f>
        <v>47178</v>
      </c>
      <c r="AP195" s="41" t="str">
        <f t="shared" ref="AP195:AP201" si="390">+VLOOKUP(AQ195,$AS$1:$AT$204,2,FALSE)</f>
        <v>gp</v>
      </c>
      <c r="AQ195" s="41">
        <f t="shared" ref="AQ195:AQ205" si="391">+AQ194+1</f>
        <v>198</v>
      </c>
      <c r="AS195" s="41">
        <f t="shared" ref="AS195:AS208" si="392">+AS194+1</f>
        <v>195</v>
      </c>
      <c r="AT195" s="41" t="str">
        <f t="shared" si="361"/>
        <v>gm</v>
      </c>
    </row>
    <row r="196" spans="1:46">
      <c r="A196" s="60">
        <f t="shared" ref="A196:A259" si="393">+ROW(A196)</f>
        <v>196</v>
      </c>
      <c r="B196" s="96" t="s">
        <v>7</v>
      </c>
      <c r="C196" s="166" t="s">
        <v>35</v>
      </c>
      <c r="D196" s="90">
        <f ca="1">+SUM(INDIRECT("'Monthly Resource Report'!"&amp;(VLOOKUP(D$1,$AO$1:$AP$197,2,FALSE)&amp;$A196&amp;":"&amp;VLOOKUP(DATE(YEAR(D$1),12,1),$AO$1:$AP$181,2,FALSE)&amp;$A196)))</f>
        <v>867366.30723981909</v>
      </c>
      <c r="E196" s="91">
        <f t="shared" ref="E196:R197" ca="1" si="394">+SUM(INDIRECT("'Monthly Resource Report'!"&amp;(VLOOKUP(E$1,$AO$1:$AP$197,2,FALSE)&amp;$A196&amp;":"&amp;VLOOKUP(DATE(YEAR(E$1),12,1),$AO$1:$AP$181,2,FALSE)&amp;$A196)))</f>
        <v>807776.95972850674</v>
      </c>
      <c r="F196" s="91">
        <f t="shared" ca="1" si="394"/>
        <v>848919.04524886864</v>
      </c>
      <c r="G196" s="91">
        <f t="shared" ca="1" si="394"/>
        <v>732268.16334841633</v>
      </c>
      <c r="H196" s="91">
        <f t="shared" ca="1" si="394"/>
        <v>846653.02081447956</v>
      </c>
      <c r="I196" s="91">
        <f t="shared" ca="1" si="394"/>
        <v>820659.58144796372</v>
      </c>
      <c r="J196" s="91">
        <f t="shared" ca="1" si="394"/>
        <v>916776.22669683257</v>
      </c>
      <c r="K196" s="91">
        <f t="shared" ca="1" si="394"/>
        <v>883465.70045248885</v>
      </c>
      <c r="L196" s="91">
        <f t="shared" ca="1" si="394"/>
        <v>932837.17828054295</v>
      </c>
      <c r="M196" s="91">
        <f t="shared" ca="1" si="394"/>
        <v>877648.15158371034</v>
      </c>
      <c r="N196" s="91">
        <f t="shared" ca="1" si="394"/>
        <v>925532.32986425329</v>
      </c>
      <c r="O196" s="91">
        <f t="shared" ca="1" si="394"/>
        <v>791986.5040723983</v>
      </c>
      <c r="P196" s="91">
        <f t="shared" ca="1" si="394"/>
        <v>911831.91719457018</v>
      </c>
      <c r="Q196" s="91">
        <f t="shared" ca="1" si="394"/>
        <v>851998.4221719458</v>
      </c>
      <c r="R196" s="91">
        <f t="shared" ca="1" si="394"/>
        <v>902334.57601809944</v>
      </c>
      <c r="AO196" s="27">
        <f t="shared" si="389"/>
        <v>47209</v>
      </c>
      <c r="AP196" s="41" t="str">
        <f t="shared" si="390"/>
        <v>gq</v>
      </c>
      <c r="AQ196" s="41">
        <f t="shared" si="391"/>
        <v>199</v>
      </c>
      <c r="AS196" s="41">
        <f t="shared" si="392"/>
        <v>196</v>
      </c>
      <c r="AT196" s="41" t="str">
        <f t="shared" si="361"/>
        <v>gn</v>
      </c>
    </row>
    <row r="197" spans="1:46">
      <c r="A197" s="60">
        <f t="shared" si="393"/>
        <v>197</v>
      </c>
      <c r="B197" s="96" t="s">
        <v>7</v>
      </c>
      <c r="C197" s="166" t="s">
        <v>36</v>
      </c>
      <c r="D197" s="88">
        <f ca="1">+SUM(INDIRECT("'Monthly Resource Report'!"&amp;(VLOOKUP(D$1,$AO$1:$AP$197,2,FALSE)&amp;$A197&amp;":"&amp;VLOOKUP(DATE(YEAR(D$1),12,1),$AO$1:$AP$181,2,FALSE)&amp;$A197)))</f>
        <v>1739181.5499999998</v>
      </c>
      <c r="E197" s="89">
        <f t="shared" ca="1" si="394"/>
        <v>1619094.04</v>
      </c>
      <c r="F197" s="89">
        <f t="shared" ca="1" si="394"/>
        <v>1698222.5499999998</v>
      </c>
      <c r="G197" s="89">
        <f t="shared" ca="1" si="394"/>
        <v>1466327.38</v>
      </c>
      <c r="H197" s="89">
        <f t="shared" ca="1" si="394"/>
        <v>1710367.5899999999</v>
      </c>
      <c r="I197" s="89">
        <f t="shared" ca="1" si="394"/>
        <v>1654600.79</v>
      </c>
      <c r="J197" s="89">
        <f t="shared" ca="1" si="394"/>
        <v>1848471.5499999998</v>
      </c>
      <c r="K197" s="89">
        <f t="shared" ca="1" si="394"/>
        <v>1784579.26</v>
      </c>
      <c r="L197" s="89">
        <f t="shared" ca="1" si="394"/>
        <v>1883865.5699999998</v>
      </c>
      <c r="M197" s="89">
        <f t="shared" ca="1" si="394"/>
        <v>1772114.5899999999</v>
      </c>
      <c r="N197" s="89">
        <f t="shared" ca="1" si="394"/>
        <v>1867837</v>
      </c>
      <c r="O197" s="89">
        <f t="shared" ca="1" si="394"/>
        <v>1598368.48</v>
      </c>
      <c r="P197" s="89">
        <f t="shared" ca="1" si="394"/>
        <v>1856077.5499999998</v>
      </c>
      <c r="Q197" s="89">
        <f t="shared" ca="1" si="394"/>
        <v>1724286.5499999998</v>
      </c>
      <c r="R197" s="89">
        <f t="shared" ca="1" si="394"/>
        <v>1816560.5699999998</v>
      </c>
      <c r="AO197" s="27">
        <f t="shared" si="389"/>
        <v>47239</v>
      </c>
      <c r="AP197" s="41" t="str">
        <f t="shared" si="390"/>
        <v>gr</v>
      </c>
      <c r="AQ197" s="41">
        <f t="shared" si="391"/>
        <v>200</v>
      </c>
      <c r="AS197" s="41">
        <f t="shared" si="392"/>
        <v>197</v>
      </c>
      <c r="AT197" s="41" t="str">
        <f t="shared" si="361"/>
        <v>go</v>
      </c>
    </row>
    <row r="198" spans="1:46">
      <c r="A198" s="60">
        <f t="shared" si="393"/>
        <v>198</v>
      </c>
      <c r="B198" s="171" t="s">
        <v>7</v>
      </c>
      <c r="C198" s="172" t="s">
        <v>95</v>
      </c>
      <c r="D198" s="77">
        <f ca="1">+D197/(D195*D218)</f>
        <v>0.85946626242859114</v>
      </c>
      <c r="E198" s="78">
        <f t="shared" ref="E198" ca="1" si="395">+E197/(E195*E218)</f>
        <v>0.8001215876969302</v>
      </c>
      <c r="F198" s="78">
        <f t="shared" ref="F198" ca="1" si="396">+F197/(F195*F218)</f>
        <v>0.83922520211903762</v>
      </c>
      <c r="G198" s="78">
        <f t="shared" ref="G198:P198" ca="1" si="397">+G197/(G195*G218)</f>
        <v>0.72264772037313019</v>
      </c>
      <c r="H198" s="78">
        <f t="shared" ca="1" si="397"/>
        <v>0.84522702069619871</v>
      </c>
      <c r="I198" s="78">
        <f t="shared" ca="1" si="397"/>
        <v>0.81766826286346839</v>
      </c>
      <c r="J198" s="78">
        <f t="shared" ca="1" si="397"/>
        <v>0.91347503904010741</v>
      </c>
      <c r="K198" s="78">
        <f t="shared" ca="1" si="397"/>
        <v>0.87949127299537133</v>
      </c>
      <c r="L198" s="78">
        <f t="shared" ca="1" si="397"/>
        <v>0.93096600545573138</v>
      </c>
      <c r="M198" s="78">
        <f t="shared" ca="1" si="397"/>
        <v>0.8757410652513391</v>
      </c>
      <c r="N198" s="78">
        <f t="shared" ca="1" si="397"/>
        <v>0.92304502955187884</v>
      </c>
      <c r="O198" s="78">
        <f t="shared" ca="1" si="397"/>
        <v>0.78772131936066359</v>
      </c>
      <c r="P198" s="78">
        <f t="shared" ca="1" si="397"/>
        <v>0.91723376129198042</v>
      </c>
      <c r="Q198" s="78">
        <f t="shared" ref="Q198:R198" ca="1" si="398">+Q197/(Q195*Q218)</f>
        <v>0.85210547253355462</v>
      </c>
      <c r="R198" s="78">
        <f t="shared" ca="1" si="398"/>
        <v>0.89770531637312456</v>
      </c>
      <c r="AO198" s="27">
        <f t="shared" si="389"/>
        <v>47270</v>
      </c>
      <c r="AP198" s="41" t="str">
        <f t="shared" si="390"/>
        <v>gs</v>
      </c>
      <c r="AQ198" s="41">
        <f t="shared" si="391"/>
        <v>201</v>
      </c>
      <c r="AS198" s="41">
        <f t="shared" si="392"/>
        <v>198</v>
      </c>
      <c r="AT198" s="41" t="str">
        <f t="shared" si="361"/>
        <v>gp</v>
      </c>
    </row>
    <row r="199" spans="1:46">
      <c r="A199" s="60">
        <f t="shared" si="393"/>
        <v>199</v>
      </c>
      <c r="B199" s="96" t="s">
        <v>7</v>
      </c>
      <c r="C199" s="166" t="s">
        <v>268</v>
      </c>
      <c r="D199" s="88">
        <f ca="1">+SUM(INDIRECT("'Monthly Resource Report'!"&amp;(VLOOKUP(D$1,$AO$1:$AP$197,2,FALSE)&amp;$A199&amp;":"&amp;VLOOKUP(DATE(YEAR(D$1),12,1),$AO$1:$AP$181,2,FALSE)&amp;$A199)))</f>
        <v>19168795.389999997</v>
      </c>
      <c r="E199" s="89">
        <f t="shared" ref="E199:R199" ca="1" si="399">+SUM(INDIRECT("'Monthly Resource Report'!"&amp;(VLOOKUP(E$1,$AO$1:$AP$197,2,FALSE)&amp;$A199&amp;":"&amp;VLOOKUP(DATE(YEAR(E$1),12,1),$AO$1:$AP$181,2,FALSE)&amp;$A199)))</f>
        <v>17851870.809999999</v>
      </c>
      <c r="F199" s="89">
        <f t="shared" ca="1" si="399"/>
        <v>18761110.899999999</v>
      </c>
      <c r="G199" s="89">
        <f t="shared" ca="1" si="399"/>
        <v>16183126.409999996</v>
      </c>
      <c r="H199" s="89">
        <f t="shared" ca="1" si="399"/>
        <v>18711031.759999998</v>
      </c>
      <c r="I199" s="89">
        <f t="shared" ca="1" si="399"/>
        <v>18136576.75</v>
      </c>
      <c r="J199" s="89">
        <f t="shared" ca="1" si="399"/>
        <v>20260754.609999999</v>
      </c>
      <c r="K199" s="89">
        <f t="shared" ca="1" si="399"/>
        <v>19524591.98</v>
      </c>
      <c r="L199" s="89">
        <f t="shared" ca="1" si="399"/>
        <v>20615701.640000001</v>
      </c>
      <c r="M199" s="89">
        <f t="shared" ca="1" si="399"/>
        <v>19396024.150000002</v>
      </c>
      <c r="N199" s="89">
        <f t="shared" ca="1" si="399"/>
        <v>20454264.490000002</v>
      </c>
      <c r="O199" s="89">
        <f t="shared" ca="1" si="399"/>
        <v>17502901.739999998</v>
      </c>
      <c r="P199" s="89">
        <f t="shared" ca="1" si="399"/>
        <v>20151485.370000001</v>
      </c>
      <c r="Q199" s="89">
        <f t="shared" ca="1" si="399"/>
        <v>18829165.129999999</v>
      </c>
      <c r="R199" s="89">
        <f t="shared" ca="1" si="399"/>
        <v>19941594.130000003</v>
      </c>
      <c r="AO199" s="27">
        <f t="shared" si="389"/>
        <v>47300</v>
      </c>
      <c r="AP199" s="41" t="str">
        <f t="shared" si="390"/>
        <v>gt</v>
      </c>
      <c r="AQ199" s="41">
        <f t="shared" si="391"/>
        <v>202</v>
      </c>
      <c r="AS199" s="41">
        <f t="shared" si="392"/>
        <v>199</v>
      </c>
      <c r="AT199" s="41" t="str">
        <f t="shared" si="361"/>
        <v>gq</v>
      </c>
    </row>
    <row r="200" spans="1:46">
      <c r="A200" s="60">
        <f t="shared" si="393"/>
        <v>200</v>
      </c>
      <c r="B200" s="171" t="s">
        <v>7</v>
      </c>
      <c r="C200" s="172" t="s">
        <v>269</v>
      </c>
      <c r="D200" s="92">
        <f ca="1">+D199/D197</f>
        <v>11.021733406728009</v>
      </c>
      <c r="E200" s="93">
        <f t="shared" ref="E200" ca="1" si="400">+E199/E197</f>
        <v>11.025839370022014</v>
      </c>
      <c r="F200" s="93">
        <f t="shared" ref="F200" ca="1" si="401">+F199/F197</f>
        <v>11.047498397662897</v>
      </c>
      <c r="G200" s="93">
        <f t="shared" ref="G200:P200" ca="1" si="402">+G199/G197</f>
        <v>11.036502919286686</v>
      </c>
      <c r="H200" s="93">
        <f t="shared" ca="1" si="402"/>
        <v>10.93977216909261</v>
      </c>
      <c r="I200" s="93">
        <f t="shared" ca="1" si="402"/>
        <v>10.961300671202991</v>
      </c>
      <c r="J200" s="93">
        <f t="shared" ca="1" si="402"/>
        <v>10.960814955469562</v>
      </c>
      <c r="K200" s="93">
        <f t="shared" ca="1" si="402"/>
        <v>10.940725591532427</v>
      </c>
      <c r="L200" s="93">
        <f t="shared" ca="1" si="402"/>
        <v>10.943297636677974</v>
      </c>
      <c r="M200" s="93">
        <f t="shared" ca="1" si="402"/>
        <v>10.945129767257322</v>
      </c>
      <c r="N200" s="93">
        <f t="shared" ca="1" si="402"/>
        <v>10.950775945652646</v>
      </c>
      <c r="O200" s="93">
        <f t="shared" ca="1" si="402"/>
        <v>10.950479791743641</v>
      </c>
      <c r="P200" s="93">
        <f t="shared" ca="1" si="402"/>
        <v>10.857027698007554</v>
      </c>
      <c r="Q200" s="93">
        <f t="shared" ref="Q200:R200" ca="1" si="403">+Q199/Q197</f>
        <v>10.919974484519409</v>
      </c>
      <c r="R200" s="93">
        <f t="shared" ca="1" si="403"/>
        <v>10.977665407545429</v>
      </c>
      <c r="AO200" s="27">
        <f t="shared" si="389"/>
        <v>47331</v>
      </c>
      <c r="AP200" s="41" t="str">
        <f t="shared" si="390"/>
        <v>gu</v>
      </c>
      <c r="AQ200" s="41">
        <f t="shared" si="391"/>
        <v>203</v>
      </c>
      <c r="AS200" s="41">
        <f t="shared" si="392"/>
        <v>200</v>
      </c>
      <c r="AT200" s="41" t="str">
        <f t="shared" si="361"/>
        <v>gr</v>
      </c>
    </row>
    <row r="201" spans="1:46">
      <c r="A201" s="60">
        <f t="shared" si="393"/>
        <v>201</v>
      </c>
      <c r="B201" s="96" t="s">
        <v>7</v>
      </c>
      <c r="C201" s="166" t="s">
        <v>37</v>
      </c>
      <c r="D201" s="632">
        <f ca="1">+SUM(INDIRECT("'Monthly Resource Report'!"&amp;(VLOOKUP(D$1,$AO$1:$AP$197,2,FALSE)&amp;$A201&amp;":"&amp;VLOOKUP(DATE(YEAR(D$1),12,1),$AO$1:$AP$181,2,FALSE)&amp;$A201)))</f>
        <v>42343877</v>
      </c>
      <c r="E201" s="633">
        <f t="shared" ref="E201:R201" ca="1" si="404">+SUM(INDIRECT("'Monthly Resource Report'!"&amp;(VLOOKUP(E$1,$AO$1:$AP$197,2,FALSE)&amp;$A201&amp;":"&amp;VLOOKUP(DATE(YEAR(E$1),12,1),$AO$1:$AP$181,2,FALSE)&amp;$A201)))</f>
        <v>40827211.5</v>
      </c>
      <c r="F201" s="633">
        <f t="shared" ca="1" si="404"/>
        <v>45852143.25</v>
      </c>
      <c r="G201" s="633">
        <f t="shared" ca="1" si="404"/>
        <v>40376920.57</v>
      </c>
      <c r="H201" s="633">
        <f t="shared" ca="1" si="404"/>
        <v>49022867</v>
      </c>
      <c r="I201" s="633">
        <f t="shared" ca="1" si="404"/>
        <v>48932480.5</v>
      </c>
      <c r="J201" s="633">
        <f t="shared" ca="1" si="404"/>
        <v>56304533.5</v>
      </c>
      <c r="K201" s="633">
        <f t="shared" ca="1" si="404"/>
        <v>56972740.25</v>
      </c>
      <c r="L201" s="633">
        <f t="shared" ca="1" si="404"/>
        <v>61970785.5</v>
      </c>
      <c r="M201" s="633">
        <f t="shared" ca="1" si="404"/>
        <v>60631951.75</v>
      </c>
      <c r="N201" s="633">
        <f t="shared" ca="1" si="404"/>
        <v>67130864</v>
      </c>
      <c r="O201" s="633">
        <f t="shared" ca="1" si="404"/>
        <v>58599700.82</v>
      </c>
      <c r="P201" s="633">
        <f t="shared" ca="1" si="404"/>
        <v>73532798.5</v>
      </c>
      <c r="Q201" s="633">
        <f t="shared" ca="1" si="404"/>
        <v>79007166.75</v>
      </c>
      <c r="R201" s="633">
        <f t="shared" ca="1" si="404"/>
        <v>90375284</v>
      </c>
      <c r="AO201" s="27">
        <f t="shared" si="389"/>
        <v>47362</v>
      </c>
      <c r="AP201" s="41" t="str">
        <f t="shared" si="390"/>
        <v>gv</v>
      </c>
      <c r="AQ201" s="41">
        <f t="shared" si="391"/>
        <v>204</v>
      </c>
      <c r="AS201" s="41">
        <f t="shared" si="392"/>
        <v>201</v>
      </c>
      <c r="AT201" s="41" t="str">
        <f t="shared" si="361"/>
        <v>gs</v>
      </c>
    </row>
    <row r="202" spans="1:46">
      <c r="A202" s="60">
        <f t="shared" si="393"/>
        <v>202</v>
      </c>
      <c r="B202" s="171" t="s">
        <v>7</v>
      </c>
      <c r="C202" s="172" t="s">
        <v>270</v>
      </c>
      <c r="D202" s="79">
        <f ca="1">+D201/D199</f>
        <v>2.209000416483657</v>
      </c>
      <c r="E202" s="80">
        <f t="shared" ref="E202" ca="1" si="405">+E201/E199</f>
        <v>2.2869990453398312</v>
      </c>
      <c r="F202" s="80">
        <f t="shared" ref="F202" ca="1" si="406">+F201/F199</f>
        <v>2.4439993715937152</v>
      </c>
      <c r="G202" s="80">
        <f t="shared" ref="G202:P202" ca="1" si="407">+G201/G199</f>
        <v>2.4950012467955509</v>
      </c>
      <c r="H202" s="80">
        <f t="shared" ca="1" si="407"/>
        <v>2.6199980647138834</v>
      </c>
      <c r="I202" s="80">
        <f t="shared" ca="1" si="407"/>
        <v>2.6979998030775021</v>
      </c>
      <c r="J202" s="80">
        <f t="shared" ca="1" si="407"/>
        <v>2.778994888581793</v>
      </c>
      <c r="K202" s="80">
        <f t="shared" ca="1" si="407"/>
        <v>2.9179990193065226</v>
      </c>
      <c r="L202" s="80">
        <f t="shared" ca="1" si="407"/>
        <v>3.0059993388612116</v>
      </c>
      <c r="M202" s="80">
        <f t="shared" ca="1" si="407"/>
        <v>3.125998982116136</v>
      </c>
      <c r="N202" s="80">
        <f t="shared" ca="1" si="407"/>
        <v>3.2819984327874501</v>
      </c>
      <c r="O202" s="80">
        <f t="shared" ca="1" si="407"/>
        <v>3.3479991883905762</v>
      </c>
      <c r="P202" s="80">
        <f t="shared" ca="1" si="407"/>
        <v>3.6490014085745779</v>
      </c>
      <c r="Q202" s="80">
        <f t="shared" ref="Q202:R202" ca="1" si="408">+Q201/Q199</f>
        <v>4.1959994617137868</v>
      </c>
      <c r="R202" s="80">
        <f t="shared" ca="1" si="408"/>
        <v>4.5319989671257037</v>
      </c>
      <c r="AO202" s="27">
        <f t="shared" si="389"/>
        <v>47392</v>
      </c>
      <c r="AP202" s="41" t="str">
        <f>+VLOOKUP(AQ202,$AS$1:$AT$208,2,FALSE)</f>
        <v>gw</v>
      </c>
      <c r="AQ202" s="41">
        <f t="shared" si="391"/>
        <v>205</v>
      </c>
      <c r="AS202" s="41">
        <f t="shared" si="392"/>
        <v>202</v>
      </c>
      <c r="AT202" s="41" t="str">
        <f t="shared" si="361"/>
        <v>gt</v>
      </c>
    </row>
    <row r="203" spans="1:46">
      <c r="A203" s="60">
        <f t="shared" si="393"/>
        <v>203</v>
      </c>
      <c r="B203" s="96" t="s">
        <v>7</v>
      </c>
      <c r="C203" s="166" t="s">
        <v>38</v>
      </c>
      <c r="D203" s="632">
        <f ca="1">+SUM(INDIRECT("'Monthly Resource Report'!"&amp;(VLOOKUP(D$1,$AO$1:$AP$197,2,FALSE)&amp;$A203&amp;":"&amp;VLOOKUP(DATE(YEAR(D$1),12,1),$AO$1:$AP$181,2,FALSE)&amp;$A203)))</f>
        <v>6064525.6699999999</v>
      </c>
      <c r="E203" s="633">
        <f t="shared" ref="E203:R203" ca="1" si="409">+SUM(INDIRECT("'Monthly Resource Report'!"&amp;(VLOOKUP(E$1,$AO$1:$AP$197,2,FALSE)&amp;$A203&amp;":"&amp;VLOOKUP(DATE(YEAR(E$1),12,1),$AO$1:$AP$181,2,FALSE)&amp;$A203)))</f>
        <v>6327418.5800000001</v>
      </c>
      <c r="F203" s="633">
        <f t="shared" ca="1" si="409"/>
        <v>8292011.9400000013</v>
      </c>
      <c r="G203" s="633">
        <f t="shared" ca="1" si="409"/>
        <v>7814060.29</v>
      </c>
      <c r="H203" s="633">
        <f t="shared" ca="1" si="409"/>
        <v>9331775.0800000001</v>
      </c>
      <c r="I203" s="633">
        <f t="shared" ca="1" si="409"/>
        <v>9255840.0499999989</v>
      </c>
      <c r="J203" s="633">
        <f t="shared" ca="1" si="409"/>
        <v>10610214.930000002</v>
      </c>
      <c r="K203" s="633">
        <f t="shared" ca="1" si="409"/>
        <v>10514734.050000001</v>
      </c>
      <c r="L203" s="633">
        <f t="shared" ca="1" si="409"/>
        <v>11397371.189999998</v>
      </c>
      <c r="M203" s="633">
        <f t="shared" ca="1" si="409"/>
        <v>11011937.229999999</v>
      </c>
      <c r="N203" s="633">
        <f t="shared" ca="1" si="409"/>
        <v>11922401.410000002</v>
      </c>
      <c r="O203" s="633">
        <f t="shared" ca="1" si="409"/>
        <v>10478911.899999999</v>
      </c>
      <c r="P203" s="633">
        <f t="shared" ca="1" si="409"/>
        <v>12504405.390000001</v>
      </c>
      <c r="Q203" s="633">
        <f t="shared" ca="1" si="409"/>
        <v>11938945.670000002</v>
      </c>
      <c r="R203" s="633">
        <f t="shared" ca="1" si="409"/>
        <v>12932091.620000001</v>
      </c>
      <c r="AO203" s="27">
        <f t="shared" si="389"/>
        <v>47423</v>
      </c>
      <c r="AP203" s="41" t="str">
        <f>+VLOOKUP(AQ203,$AS$1:$AT$208,2,FALSE)</f>
        <v>gx</v>
      </c>
      <c r="AQ203" s="41">
        <f t="shared" si="391"/>
        <v>206</v>
      </c>
      <c r="AS203" s="41">
        <f t="shared" si="392"/>
        <v>203</v>
      </c>
      <c r="AT203" s="41" t="str">
        <f t="shared" si="361"/>
        <v>gu</v>
      </c>
    </row>
    <row r="204" spans="1:46">
      <c r="A204" s="60">
        <f t="shared" si="393"/>
        <v>204</v>
      </c>
      <c r="B204" s="171" t="s">
        <v>7</v>
      </c>
      <c r="C204" s="172" t="s">
        <v>39</v>
      </c>
      <c r="D204" s="81">
        <f ca="1">+D203/D197</f>
        <v>3.486999772967923</v>
      </c>
      <c r="E204" s="82">
        <f t="shared" ref="E204" ca="1" si="410">+E203/E197</f>
        <v>3.9079994266423217</v>
      </c>
      <c r="F204" s="82">
        <f t="shared" ref="F204" ca="1" si="411">+F203/F197</f>
        <v>4.88275929441639</v>
      </c>
      <c r="G204" s="82">
        <f t="shared" ref="G204:P204" ca="1" si="412">+G203/G197</f>
        <v>5.3290011470698992</v>
      </c>
      <c r="H204" s="82">
        <f t="shared" ca="1" si="412"/>
        <v>5.4560055596002028</v>
      </c>
      <c r="I204" s="82">
        <f t="shared" ca="1" si="412"/>
        <v>5.5940019525797506</v>
      </c>
      <c r="J204" s="82">
        <f t="shared" ca="1" si="412"/>
        <v>5.7399936342001059</v>
      </c>
      <c r="K204" s="82">
        <f t="shared" ca="1" si="412"/>
        <v>5.8919961055694445</v>
      </c>
      <c r="L204" s="82">
        <f t="shared" ca="1" si="412"/>
        <v>6.0499917677246993</v>
      </c>
      <c r="M204" s="82">
        <f t="shared" ca="1" si="412"/>
        <v>6.2140096877143813</v>
      </c>
      <c r="N204" s="82">
        <f t="shared" ca="1" si="412"/>
        <v>6.3829988430467983</v>
      </c>
      <c r="O204" s="82">
        <f t="shared" ca="1" si="412"/>
        <v>6.5560050958962846</v>
      </c>
      <c r="P204" s="82">
        <f t="shared" ca="1" si="412"/>
        <v>6.7370058918066231</v>
      </c>
      <c r="Q204" s="82">
        <f t="shared" ref="Q204:R204" ca="1" si="413">+Q203/Q197</f>
        <v>6.9239916474439838</v>
      </c>
      <c r="R204" s="82">
        <f t="shared" ca="1" si="413"/>
        <v>7.1189983056827018</v>
      </c>
      <c r="AO204" s="27">
        <f t="shared" si="389"/>
        <v>47453</v>
      </c>
      <c r="AP204" s="41" t="str">
        <f>+VLOOKUP(AQ204,$AS$1:$AT$208,2,FALSE)</f>
        <v>gy</v>
      </c>
      <c r="AQ204" s="41">
        <f t="shared" si="391"/>
        <v>207</v>
      </c>
      <c r="AS204" s="41">
        <f t="shared" si="392"/>
        <v>204</v>
      </c>
      <c r="AT204" s="41" t="str">
        <f t="shared" si="361"/>
        <v>gv</v>
      </c>
    </row>
    <row r="205" spans="1:46">
      <c r="A205" s="60">
        <f t="shared" si="393"/>
        <v>205</v>
      </c>
      <c r="B205" s="96" t="s">
        <v>7</v>
      </c>
      <c r="C205" s="166" t="s">
        <v>40</v>
      </c>
      <c r="D205" s="88">
        <f ca="1">+SUM(INDIRECT("'Monthly Resource Report'!"&amp;(VLOOKUP(D$1,$AO$1:$AP$197,2,FALSE)&amp;$A205&amp;":"&amp;VLOOKUP(DATE(YEAR(D$1),12,1),$AO$1:$AP$181,2,FALSE)&amp;$A205)))</f>
        <v>18.509999999999998</v>
      </c>
      <c r="E205" s="89">
        <f t="shared" ref="E205:R207" ca="1" si="414">+SUM(INDIRECT("'Monthly Resource Report'!"&amp;(VLOOKUP(E$1,$AO$1:$AP$197,2,FALSE)&amp;$A205&amp;":"&amp;VLOOKUP(DATE(YEAR(E$1),12,1),$AO$1:$AP$181,2,FALSE)&amp;$A205)))</f>
        <v>17.889999999999997</v>
      </c>
      <c r="F205" s="89">
        <f t="shared" ca="1" si="414"/>
        <v>16.87</v>
      </c>
      <c r="G205" s="89">
        <f t="shared" ca="1" si="414"/>
        <v>17.259999999999998</v>
      </c>
      <c r="H205" s="89">
        <f t="shared" ca="1" si="414"/>
        <v>16.88</v>
      </c>
      <c r="I205" s="89">
        <f t="shared" ca="1" si="414"/>
        <v>17.259999999999998</v>
      </c>
      <c r="J205" s="89">
        <f t="shared" ca="1" si="414"/>
        <v>16.88</v>
      </c>
      <c r="K205" s="89">
        <f t="shared" ca="1" si="414"/>
        <v>18.509999999999998</v>
      </c>
      <c r="L205" s="89">
        <f t="shared" ca="1" si="414"/>
        <v>16.259999999999998</v>
      </c>
      <c r="M205" s="89">
        <f t="shared" ca="1" si="414"/>
        <v>16.37</v>
      </c>
      <c r="N205" s="89">
        <f t="shared" ca="1" si="414"/>
        <v>18.149999999999999</v>
      </c>
      <c r="O205" s="89">
        <f t="shared" ca="1" si="414"/>
        <v>16.629999999999995</v>
      </c>
      <c r="P205" s="89">
        <f t="shared" ca="1" si="414"/>
        <v>17.519999999999996</v>
      </c>
      <c r="Q205" s="89">
        <f t="shared" ca="1" si="414"/>
        <v>18.259999999999998</v>
      </c>
      <c r="R205" s="89">
        <f t="shared" ca="1" si="414"/>
        <v>18.52</v>
      </c>
      <c r="AO205" s="27">
        <f t="shared" si="389"/>
        <v>47484</v>
      </c>
      <c r="AP205" s="41" t="str">
        <f>+VLOOKUP(AQ205,$AS$1:$AT$208,2,FALSE)</f>
        <v>gz</v>
      </c>
      <c r="AQ205" s="41">
        <f t="shared" si="391"/>
        <v>208</v>
      </c>
      <c r="AS205" s="41">
        <f t="shared" si="392"/>
        <v>205</v>
      </c>
      <c r="AT205" s="41" t="str">
        <f t="shared" si="361"/>
        <v>gw</v>
      </c>
    </row>
    <row r="206" spans="1:46">
      <c r="A206" s="60">
        <f t="shared" si="393"/>
        <v>206</v>
      </c>
      <c r="B206" s="96" t="s">
        <v>7</v>
      </c>
      <c r="C206" s="166" t="s">
        <v>41</v>
      </c>
      <c r="D206" s="88">
        <f ca="1">+SUM(INDIRECT("'Monthly Resource Report'!"&amp;(VLOOKUP(D$1,$AO$1:$AP$197,2,FALSE)&amp;$A206&amp;":"&amp;VLOOKUP(DATE(YEAR(D$1),12,1),$AO$1:$AP$181,2,FALSE)&amp;$A206)))</f>
        <v>8479</v>
      </c>
      <c r="E206" s="89">
        <f t="shared" ca="1" si="414"/>
        <v>7923</v>
      </c>
      <c r="F206" s="89">
        <f t="shared" ca="1" si="414"/>
        <v>8479</v>
      </c>
      <c r="G206" s="89">
        <f t="shared" ca="1" si="414"/>
        <v>7248</v>
      </c>
      <c r="H206" s="89">
        <f t="shared" ca="1" si="414"/>
        <v>8479</v>
      </c>
      <c r="I206" s="89">
        <f t="shared" ca="1" si="414"/>
        <v>7992</v>
      </c>
      <c r="J206" s="89">
        <f t="shared" ca="1" si="414"/>
        <v>8479</v>
      </c>
      <c r="K206" s="89">
        <f t="shared" ca="1" si="414"/>
        <v>8014</v>
      </c>
      <c r="L206" s="89">
        <f t="shared" ca="1" si="414"/>
        <v>8479</v>
      </c>
      <c r="M206" s="89">
        <f t="shared" ca="1" si="414"/>
        <v>7991</v>
      </c>
      <c r="N206" s="89">
        <f t="shared" ca="1" si="414"/>
        <v>8479</v>
      </c>
      <c r="O206" s="89">
        <f t="shared" ca="1" si="414"/>
        <v>7249</v>
      </c>
      <c r="P206" s="89">
        <f t="shared" ca="1" si="414"/>
        <v>8479</v>
      </c>
      <c r="Q206" s="89">
        <f t="shared" ca="1" si="414"/>
        <v>7991</v>
      </c>
      <c r="R206" s="89">
        <f t="shared" ca="1" si="414"/>
        <v>8479</v>
      </c>
      <c r="AS206" s="41">
        <f t="shared" si="392"/>
        <v>206</v>
      </c>
      <c r="AT206" s="41" t="str">
        <f t="shared" si="361"/>
        <v>gx</v>
      </c>
    </row>
    <row r="207" spans="1:46">
      <c r="A207" s="60">
        <f t="shared" si="393"/>
        <v>207</v>
      </c>
      <c r="B207" s="96" t="s">
        <v>7</v>
      </c>
      <c r="C207" s="166" t="s">
        <v>271</v>
      </c>
      <c r="D207" s="88">
        <f ca="1">+SUM(INDIRECT("'Monthly Resource Report'!"&amp;(VLOOKUP(D$1,$AO$1:$AP$197,2,FALSE)&amp;$A207&amp;":"&amp;VLOOKUP(DATE(YEAR(D$1),12,1),$AO$1:$AP$181,2,FALSE)&amp;$A207)))</f>
        <v>32005</v>
      </c>
      <c r="E207" s="89">
        <f t="shared" ca="1" si="414"/>
        <v>30923.75</v>
      </c>
      <c r="F207" s="89">
        <f t="shared" ca="1" si="414"/>
        <v>29193.75</v>
      </c>
      <c r="G207" s="89">
        <f t="shared" ca="1" si="414"/>
        <v>29842.5</v>
      </c>
      <c r="H207" s="89">
        <f t="shared" ca="1" si="414"/>
        <v>29193.75</v>
      </c>
      <c r="I207" s="89">
        <f t="shared" ca="1" si="414"/>
        <v>29842.5</v>
      </c>
      <c r="J207" s="89">
        <f t="shared" ca="1" si="414"/>
        <v>29193.75</v>
      </c>
      <c r="K207" s="89">
        <f t="shared" ca="1" si="414"/>
        <v>32005</v>
      </c>
      <c r="L207" s="89">
        <f t="shared" ca="1" si="414"/>
        <v>28112.5</v>
      </c>
      <c r="M207" s="89">
        <f t="shared" ca="1" si="414"/>
        <v>28328.75</v>
      </c>
      <c r="N207" s="89">
        <f t="shared" ca="1" si="414"/>
        <v>31356.25</v>
      </c>
      <c r="O207" s="89">
        <f t="shared" ca="1" si="414"/>
        <v>28761.25</v>
      </c>
      <c r="P207" s="89">
        <f t="shared" ca="1" si="414"/>
        <v>30275</v>
      </c>
      <c r="Q207" s="89">
        <f t="shared" ca="1" si="414"/>
        <v>31572.5</v>
      </c>
      <c r="R207" s="89">
        <f t="shared" ca="1" si="414"/>
        <v>32005</v>
      </c>
      <c r="AS207" s="41">
        <f t="shared" si="392"/>
        <v>207</v>
      </c>
      <c r="AT207" s="41" t="str">
        <f t="shared" si="361"/>
        <v>gy</v>
      </c>
    </row>
    <row r="208" spans="1:46">
      <c r="A208" s="60">
        <f t="shared" si="393"/>
        <v>208</v>
      </c>
      <c r="B208" s="171" t="s">
        <v>7</v>
      </c>
      <c r="C208" s="177" t="s">
        <v>96</v>
      </c>
      <c r="D208" s="83">
        <f ca="1">+D197/(D206*D195)</f>
        <v>0.88794957646826966</v>
      </c>
      <c r="E208" s="84">
        <f t="shared" ref="E208:G208" ca="1" si="415">+E197/(E206*E195)</f>
        <v>0.88464787431845371</v>
      </c>
      <c r="F208" s="84">
        <f t="shared" ca="1" si="415"/>
        <v>0.86703771324009549</v>
      </c>
      <c r="G208" s="84">
        <f t="shared" ca="1" si="415"/>
        <v>0.87579160813432333</v>
      </c>
      <c r="H208" s="84">
        <f t="shared" ref="H208:P208" ca="1" si="416">+H197/(H206*H195)</f>
        <v>0.87323843628950359</v>
      </c>
      <c r="I208" s="84">
        <f t="shared" ca="1" si="416"/>
        <v>0.89624299082632419</v>
      </c>
      <c r="J208" s="84">
        <f t="shared" ca="1" si="416"/>
        <v>0.94374824177277283</v>
      </c>
      <c r="K208" s="84">
        <f t="shared" ca="1" si="416"/>
        <v>0.96399442750079134</v>
      </c>
      <c r="L208" s="84">
        <f t="shared" ca="1" si="416"/>
        <v>0.9618188710687825</v>
      </c>
      <c r="M208" s="84">
        <f t="shared" ca="1" si="416"/>
        <v>0.96001648499583669</v>
      </c>
      <c r="N208" s="84">
        <f t="shared" ca="1" si="416"/>
        <v>0.95363538847440255</v>
      </c>
      <c r="O208" s="84">
        <f t="shared" ca="1" si="416"/>
        <v>0.95452394389075312</v>
      </c>
      <c r="P208" s="84">
        <f t="shared" ca="1" si="416"/>
        <v>0.947631530713262</v>
      </c>
      <c r="Q208" s="84">
        <f t="shared" ref="Q208:R208" ca="1" si="417">+Q197/(Q206*Q195)</f>
        <v>0.93410636208158415</v>
      </c>
      <c r="R208" s="84">
        <f t="shared" ca="1" si="417"/>
        <v>0.92745589944905893</v>
      </c>
      <c r="AS208" s="41">
        <f t="shared" si="392"/>
        <v>208</v>
      </c>
      <c r="AT208" s="41" t="str">
        <f t="shared" si="361"/>
        <v>gz</v>
      </c>
    </row>
    <row r="209" spans="1:18">
      <c r="A209" s="60">
        <f t="shared" si="393"/>
        <v>209</v>
      </c>
      <c r="B209" s="96" t="s">
        <v>7</v>
      </c>
      <c r="C209" s="166" t="s">
        <v>42</v>
      </c>
      <c r="D209" s="632">
        <f ca="1">+SUM(INDIRECT("'Monthly Resource Report'!"&amp;(VLOOKUP(D$1,$AO$1:$AP$197,2,FALSE)&amp;$A209&amp;":"&amp;VLOOKUP(DATE(YEAR(D$1),12,1),$AO$1:$AP$181,2,FALSE)&amp;$A209)))</f>
        <v>731253.71</v>
      </c>
      <c r="E209" s="633">
        <f t="shared" ref="E209:R212" ca="1" si="418">+SUM(INDIRECT("'Monthly Resource Report'!"&amp;(VLOOKUP(E$1,$AO$1:$AP$197,2,FALSE)&amp;$A209&amp;":"&amp;VLOOKUP(DATE(YEAR(E$1),12,1),$AO$1:$AP$181,2,FALSE)&amp;$A209)))</f>
        <v>682571.51</v>
      </c>
      <c r="F209" s="633">
        <f t="shared" ca="1" si="418"/>
        <v>632833.99</v>
      </c>
      <c r="G209" s="633">
        <f t="shared" ca="1" si="418"/>
        <v>661275.17999999993</v>
      </c>
      <c r="H209" s="633">
        <f t="shared" ca="1" si="418"/>
        <v>663011.67000000004</v>
      </c>
      <c r="I209" s="633">
        <f t="shared" ca="1" si="418"/>
        <v>696694.8</v>
      </c>
      <c r="J209" s="633">
        <f t="shared" ca="1" si="418"/>
        <v>700455.28999999992</v>
      </c>
      <c r="K209" s="633">
        <f t="shared" ca="1" si="418"/>
        <v>789546.07000000007</v>
      </c>
      <c r="L209" s="633">
        <f t="shared" ca="1" si="418"/>
        <v>712987.03</v>
      </c>
      <c r="M209" s="633">
        <f t="shared" ca="1" si="418"/>
        <v>739324.16</v>
      </c>
      <c r="N209" s="633">
        <f t="shared" ca="1" si="418"/>
        <v>842693.83</v>
      </c>
      <c r="O209" s="633">
        <f t="shared" ca="1" si="418"/>
        <v>795207.51</v>
      </c>
      <c r="P209" s="633">
        <f t="shared" ca="1" si="418"/>
        <v>860923.72</v>
      </c>
      <c r="Q209" s="633">
        <f t="shared" ca="1" si="418"/>
        <v>921826.19000000006</v>
      </c>
      <c r="R209" s="633">
        <f t="shared" ca="1" si="418"/>
        <v>960134.82</v>
      </c>
    </row>
    <row r="210" spans="1:18">
      <c r="A210" s="60">
        <f t="shared" si="393"/>
        <v>210</v>
      </c>
      <c r="B210" s="96" t="s">
        <v>7</v>
      </c>
      <c r="C210" s="634" t="s">
        <v>297</v>
      </c>
      <c r="D210" s="632">
        <f ca="1">+SUM(INDIRECT("'Monthly Resource Report'!"&amp;(VLOOKUP(D$1,$AO$1:$AP$197,2,FALSE)&amp;$A210&amp;":"&amp;VLOOKUP(DATE(YEAR(D$1),12,1),$AO$1:$AP$181,2,FALSE)&amp;$A210)))</f>
        <v>0</v>
      </c>
      <c r="E210" s="633">
        <f t="shared" ca="1" si="418"/>
        <v>0</v>
      </c>
      <c r="F210" s="633">
        <f t="shared" ca="1" si="418"/>
        <v>0</v>
      </c>
      <c r="G210" s="633">
        <f t="shared" ca="1" si="418"/>
        <v>0</v>
      </c>
      <c r="H210" s="633">
        <f t="shared" ca="1" si="418"/>
        <v>0</v>
      </c>
      <c r="I210" s="633">
        <f t="shared" ca="1" si="418"/>
        <v>0</v>
      </c>
      <c r="J210" s="633">
        <f t="shared" ca="1" si="418"/>
        <v>0</v>
      </c>
      <c r="K210" s="633">
        <f t="shared" ca="1" si="418"/>
        <v>0</v>
      </c>
      <c r="L210" s="633">
        <f t="shared" ca="1" si="418"/>
        <v>0</v>
      </c>
      <c r="M210" s="633">
        <f t="shared" ca="1" si="418"/>
        <v>0</v>
      </c>
      <c r="N210" s="633">
        <f t="shared" ca="1" si="418"/>
        <v>0</v>
      </c>
      <c r="O210" s="633">
        <f t="shared" ca="1" si="418"/>
        <v>0</v>
      </c>
      <c r="P210" s="633">
        <f t="shared" ca="1" si="418"/>
        <v>0</v>
      </c>
      <c r="Q210" s="633">
        <f t="shared" ca="1" si="418"/>
        <v>0</v>
      </c>
      <c r="R210" s="633">
        <f t="shared" ca="1" si="418"/>
        <v>0</v>
      </c>
    </row>
    <row r="211" spans="1:18">
      <c r="A211" s="60">
        <f t="shared" si="393"/>
        <v>211</v>
      </c>
      <c r="B211" s="96" t="s">
        <v>7</v>
      </c>
      <c r="C211" s="166" t="s">
        <v>43</v>
      </c>
      <c r="D211" s="88">
        <f ca="1">+SUM(INDIRECT("'Monthly Resource Report'!"&amp;(VLOOKUP(D$1,$AO$1:$AP$197,2,FALSE)&amp;$A211&amp;":"&amp;VLOOKUP(DATE(YEAR(D$1),12,1),$AO$1:$AP$181,2,FALSE)&amp;$A211)))</f>
        <v>1632.0500000000002</v>
      </c>
      <c r="E211" s="89">
        <f t="shared" ca="1" si="418"/>
        <v>1609.46</v>
      </c>
      <c r="F211" s="89">
        <f t="shared" ca="1" si="418"/>
        <v>1785.08</v>
      </c>
      <c r="G211" s="89">
        <f t="shared" ca="1" si="418"/>
        <v>1540.2400000000002</v>
      </c>
      <c r="H211" s="89">
        <f t="shared" ca="1" si="418"/>
        <v>1780.32</v>
      </c>
      <c r="I211" s="89">
        <f t="shared" ca="1" si="418"/>
        <v>1725.8</v>
      </c>
      <c r="J211" s="89">
        <f t="shared" ca="1" si="418"/>
        <v>1927.56</v>
      </c>
      <c r="K211" s="89">
        <f t="shared" ca="1" si="418"/>
        <v>1857.89</v>
      </c>
      <c r="L211" s="89">
        <f t="shared" ca="1" si="418"/>
        <v>1961.16</v>
      </c>
      <c r="M211" s="89">
        <f t="shared" ca="1" si="418"/>
        <v>1845.3099999999997</v>
      </c>
      <c r="N211" s="89">
        <f t="shared" ca="1" si="418"/>
        <v>1946.1100000000001</v>
      </c>
      <c r="O211" s="89">
        <f t="shared" ca="1" si="418"/>
        <v>1665.5100000000002</v>
      </c>
      <c r="P211" s="89">
        <f t="shared" ca="1" si="418"/>
        <v>1917.27</v>
      </c>
      <c r="Q211" s="89">
        <f t="shared" ca="1" si="418"/>
        <v>1791.76</v>
      </c>
      <c r="R211" s="89">
        <f t="shared" ca="1" si="418"/>
        <v>1897.48</v>
      </c>
    </row>
    <row r="212" spans="1:18">
      <c r="A212" s="60">
        <f t="shared" si="393"/>
        <v>212</v>
      </c>
      <c r="B212" s="96" t="s">
        <v>7</v>
      </c>
      <c r="C212" s="166" t="s">
        <v>44</v>
      </c>
      <c r="D212" s="632">
        <f ca="1">+SUM(INDIRECT("'Monthly Resource Report'!"&amp;(VLOOKUP(D$1,$AO$1:$AP$197,2,FALSE)&amp;$A212&amp;":"&amp;VLOOKUP(DATE(YEAR(D$1),12,1),$AO$1:$AP$181,2,FALSE)&amp;$A212)))</f>
        <v>2244.91</v>
      </c>
      <c r="E212" s="633">
        <f t="shared" ca="1" si="418"/>
        <v>2213.8000000000002</v>
      </c>
      <c r="F212" s="633">
        <f t="shared" ca="1" si="418"/>
        <v>3511.2599999999998</v>
      </c>
      <c r="G212" s="633">
        <f t="shared" ca="1" si="418"/>
        <v>3029.63</v>
      </c>
      <c r="H212" s="633">
        <f t="shared" ca="1" si="418"/>
        <v>3578.4300000000003</v>
      </c>
      <c r="I212" s="633">
        <f t="shared" ca="1" si="418"/>
        <v>3555.17</v>
      </c>
      <c r="J212" s="633">
        <f t="shared" ca="1" si="418"/>
        <v>4086.3999999999996</v>
      </c>
      <c r="K212" s="633">
        <f t="shared" ca="1" si="418"/>
        <v>4031.6000000000004</v>
      </c>
      <c r="L212" s="633">
        <f t="shared" ca="1" si="418"/>
        <v>4373.3700000000008</v>
      </c>
      <c r="M212" s="633">
        <f t="shared" ca="1" si="418"/>
        <v>4225.7800000000007</v>
      </c>
      <c r="N212" s="633">
        <f t="shared" ca="1" si="418"/>
        <v>4592.8799999999992</v>
      </c>
      <c r="O212" s="633">
        <f t="shared" ca="1" si="418"/>
        <v>4030.52</v>
      </c>
      <c r="P212" s="633">
        <f t="shared" ca="1" si="418"/>
        <v>4773.99</v>
      </c>
      <c r="Q212" s="633">
        <f t="shared" ca="1" si="418"/>
        <v>4586.9299999999994</v>
      </c>
      <c r="R212" s="633">
        <f t="shared" ca="1" si="418"/>
        <v>4990.3899999999994</v>
      </c>
    </row>
    <row r="213" spans="1:18">
      <c r="A213" s="60">
        <f t="shared" si="393"/>
        <v>213</v>
      </c>
      <c r="B213" s="171" t="s">
        <v>7</v>
      </c>
      <c r="C213" s="172" t="s">
        <v>45</v>
      </c>
      <c r="D213" s="92">
        <f ca="1">+(D211*2000)/D199</f>
        <v>0.17028195739951507</v>
      </c>
      <c r="E213" s="93">
        <f t="shared" ref="E213:G213" ca="1" si="419">+(E211*2000)/E199</f>
        <v>0.18031275457118323</v>
      </c>
      <c r="F213" s="93">
        <f t="shared" ca="1" si="419"/>
        <v>0.19029576761363318</v>
      </c>
      <c r="G213" s="93">
        <f t="shared" ca="1" si="419"/>
        <v>0.19035135251100108</v>
      </c>
      <c r="H213" s="93">
        <f t="shared" ref="H213:P213" ca="1" si="420">+(H211*2000)/H199</f>
        <v>0.19029629395487704</v>
      </c>
      <c r="I213" s="93">
        <f t="shared" ca="1" si="420"/>
        <v>0.19031154818121893</v>
      </c>
      <c r="J213" s="93">
        <f t="shared" ca="1" si="420"/>
        <v>0.19027524266530763</v>
      </c>
      <c r="K213" s="93">
        <f t="shared" ca="1" si="420"/>
        <v>0.19031281185318782</v>
      </c>
      <c r="L213" s="93">
        <f t="shared" ca="1" si="420"/>
        <v>0.19025886523258784</v>
      </c>
      <c r="M213" s="93">
        <f t="shared" ca="1" si="420"/>
        <v>0.19027713986425404</v>
      </c>
      <c r="N213" s="93">
        <f t="shared" ca="1" si="420"/>
        <v>0.1902889249282412</v>
      </c>
      <c r="O213" s="93">
        <f t="shared" ca="1" si="420"/>
        <v>0.19031244358685412</v>
      </c>
      <c r="P213" s="93">
        <f t="shared" ca="1" si="420"/>
        <v>0.19028572482843234</v>
      </c>
      <c r="Q213" s="93">
        <f t="shared" ref="Q213:R213" ca="1" si="421">+(Q211*2000)/Q199</f>
        <v>0.19031751940453667</v>
      </c>
      <c r="R213" s="93">
        <f t="shared" ca="1" si="421"/>
        <v>0.19030374278307505</v>
      </c>
    </row>
    <row r="214" spans="1:18">
      <c r="A214" s="60">
        <f t="shared" si="393"/>
        <v>214</v>
      </c>
      <c r="B214" s="96" t="s">
        <v>7</v>
      </c>
      <c r="C214" s="166" t="s">
        <v>46</v>
      </c>
      <c r="D214" s="88">
        <f ca="1">+SUM(INDIRECT("'Monthly Resource Report'!"&amp;(VLOOKUP(D$1,$AO$1:$AP$197,2,FALSE)&amp;$A214&amp;":"&amp;VLOOKUP(DATE(YEAR(D$1),12,1),$AO$1:$AP$181,2,FALSE)&amp;$A214)))</f>
        <v>2073.6800000000003</v>
      </c>
      <c r="E214" s="89">
        <f t="shared" ref="E214:R215" ca="1" si="422">+SUM(INDIRECT("'Monthly Resource Report'!"&amp;(VLOOKUP(E$1,$AO$1:$AP$197,2,FALSE)&amp;$A214&amp;":"&amp;VLOOKUP(DATE(YEAR(E$1),12,1),$AO$1:$AP$181,2,FALSE)&amp;$A214)))</f>
        <v>1926.4500000000003</v>
      </c>
      <c r="F214" s="89">
        <f t="shared" ca="1" si="422"/>
        <v>2024.17</v>
      </c>
      <c r="G214" s="89">
        <f t="shared" ca="1" si="422"/>
        <v>1739.23</v>
      </c>
      <c r="H214" s="89">
        <f t="shared" ca="1" si="422"/>
        <v>2019.83</v>
      </c>
      <c r="I214" s="89">
        <f t="shared" ca="1" si="422"/>
        <v>1960.44</v>
      </c>
      <c r="J214" s="89">
        <f t="shared" ca="1" si="422"/>
        <v>2204.1999999999998</v>
      </c>
      <c r="K214" s="89">
        <f t="shared" ca="1" si="422"/>
        <v>2124.71</v>
      </c>
      <c r="L214" s="89">
        <f t="shared" ca="1" si="422"/>
        <v>2246.4700000000003</v>
      </c>
      <c r="M214" s="89">
        <f t="shared" ca="1" si="422"/>
        <v>2109.61</v>
      </c>
      <c r="N214" s="89">
        <f t="shared" ca="1" si="422"/>
        <v>2227.39</v>
      </c>
      <c r="O214" s="89">
        <f t="shared" ca="1" si="422"/>
        <v>1896.7299999999998</v>
      </c>
      <c r="P214" s="89">
        <f t="shared" ca="1" si="422"/>
        <v>2192.66</v>
      </c>
      <c r="Q214" s="89">
        <f t="shared" ca="1" si="422"/>
        <v>2043.2</v>
      </c>
      <c r="R214" s="89">
        <f t="shared" ca="1" si="422"/>
        <v>2165.94</v>
      </c>
    </row>
    <row r="215" spans="1:18">
      <c r="A215" s="60">
        <f t="shared" si="393"/>
        <v>215</v>
      </c>
      <c r="B215" s="96" t="s">
        <v>7</v>
      </c>
      <c r="C215" s="166" t="s">
        <v>47</v>
      </c>
      <c r="D215" s="632">
        <f ca="1">+SUM(INDIRECT("'Monthly Resource Report'!"&amp;(VLOOKUP(D$1,$AO$1:$AP$197,2,FALSE)&amp;$A215&amp;":"&amp;VLOOKUP(DATE(YEAR(D$1),12,1),$AO$1:$AP$181,2,FALSE)&amp;$A215)))</f>
        <v>87863.319999999992</v>
      </c>
      <c r="E215" s="633">
        <f t="shared" ca="1" si="422"/>
        <v>82374.2</v>
      </c>
      <c r="F215" s="633">
        <f t="shared" ca="1" si="422"/>
        <v>85888.1</v>
      </c>
      <c r="G215" s="633">
        <f t="shared" ca="1" si="422"/>
        <v>75379.72</v>
      </c>
      <c r="H215" s="633">
        <f t="shared" ca="1" si="422"/>
        <v>87731.540000000008</v>
      </c>
      <c r="I215" s="633">
        <f t="shared" ca="1" si="422"/>
        <v>87901.32</v>
      </c>
      <c r="J215" s="633">
        <f t="shared" ca="1" si="422"/>
        <v>100553.7</v>
      </c>
      <c r="K215" s="633">
        <f t="shared" ca="1" si="422"/>
        <v>100164.90000000001</v>
      </c>
      <c r="L215" s="633">
        <f t="shared" ca="1" si="422"/>
        <v>107996.58000000002</v>
      </c>
      <c r="M215" s="633">
        <f t="shared" ca="1" si="422"/>
        <v>104945.46</v>
      </c>
      <c r="N215" s="633">
        <f t="shared" ca="1" si="422"/>
        <v>112971.35999999999</v>
      </c>
      <c r="O215" s="633">
        <f t="shared" ca="1" si="422"/>
        <v>100962.45</v>
      </c>
      <c r="P215" s="633">
        <f t="shared" ca="1" si="422"/>
        <v>117475.47</v>
      </c>
      <c r="Q215" s="633">
        <f t="shared" ca="1" si="422"/>
        <v>113452.31</v>
      </c>
      <c r="R215" s="633">
        <f t="shared" ca="1" si="422"/>
        <v>122730.73000000003</v>
      </c>
    </row>
    <row r="216" spans="1:18">
      <c r="A216" s="60">
        <f t="shared" si="393"/>
        <v>216</v>
      </c>
      <c r="B216" s="180" t="s">
        <v>7</v>
      </c>
      <c r="C216" s="181" t="s">
        <v>48</v>
      </c>
      <c r="D216" s="94">
        <f ca="1">+(D214*2000)/D199</f>
        <v>0.21635997023389383</v>
      </c>
      <c r="E216" s="95">
        <f t="shared" ref="E216:G216" ca="1" si="423">+(E214*2000)/E199</f>
        <v>0.21582611934664794</v>
      </c>
      <c r="F216" s="95">
        <f t="shared" ca="1" si="423"/>
        <v>0.21578359733484653</v>
      </c>
      <c r="G216" s="95">
        <f t="shared" ca="1" si="423"/>
        <v>0.21494363399710975</v>
      </c>
      <c r="H216" s="95">
        <f t="shared" ref="H216:P216" ca="1" si="424">+(H214*2000)/H199</f>
        <v>0.2158972338786731</v>
      </c>
      <c r="I216" s="95">
        <f t="shared" ca="1" si="424"/>
        <v>0.21618633185559674</v>
      </c>
      <c r="J216" s="95">
        <f t="shared" ca="1" si="424"/>
        <v>0.21758320876282505</v>
      </c>
      <c r="K216" s="95">
        <f t="shared" ca="1" si="424"/>
        <v>0.2176444969683817</v>
      </c>
      <c r="L216" s="95">
        <f t="shared" ca="1" si="424"/>
        <v>0.21793776794297848</v>
      </c>
      <c r="M216" s="95">
        <f t="shared" ca="1" si="424"/>
        <v>0.21753014779577903</v>
      </c>
      <c r="N216" s="95">
        <f t="shared" ca="1" si="424"/>
        <v>0.21779223604827844</v>
      </c>
      <c r="O216" s="95">
        <f t="shared" ca="1" si="424"/>
        <v>0.21673320551932665</v>
      </c>
      <c r="P216" s="95">
        <f t="shared" ca="1" si="424"/>
        <v>0.21761770507143513</v>
      </c>
      <c r="Q216" s="95">
        <f t="shared" ref="Q216:R216" ca="1" si="425">+(Q214*2000)/Q199</f>
        <v>0.21702502324382134</v>
      </c>
      <c r="R216" s="95">
        <f t="shared" ca="1" si="425"/>
        <v>0.21722837059867486</v>
      </c>
    </row>
    <row r="217" spans="1:18">
      <c r="A217" s="60">
        <f t="shared" si="393"/>
        <v>217</v>
      </c>
      <c r="B217" s="44" t="s">
        <v>7</v>
      </c>
      <c r="C217" s="626" t="s">
        <v>94</v>
      </c>
      <c r="D217" s="384">
        <f ca="1">+D196+D228</f>
        <v>1717083.4506787332</v>
      </c>
      <c r="E217" s="385">
        <f t="shared" ref="E217:G217" ca="1" si="426">+E196+E228</f>
        <v>1654335.3135746606</v>
      </c>
      <c r="F217" s="385">
        <f t="shared" ca="1" si="426"/>
        <v>1636622.0452488686</v>
      </c>
      <c r="G217" s="385">
        <f t="shared" ca="1" si="426"/>
        <v>1573772.0828054301</v>
      </c>
      <c r="H217" s="385">
        <f t="shared" ref="H217:P217" ca="1" si="427">+H196+H228</f>
        <v>1636828.9113122171</v>
      </c>
      <c r="I217" s="385">
        <f t="shared" ca="1" si="427"/>
        <v>1676541.1606334839</v>
      </c>
      <c r="J217" s="385">
        <f t="shared" ca="1" si="427"/>
        <v>1681461.3113122173</v>
      </c>
      <c r="K217" s="385">
        <f t="shared" ca="1" si="427"/>
        <v>1792921.5384615387</v>
      </c>
      <c r="L217" s="385">
        <f t="shared" ca="1" si="427"/>
        <v>1788599.3493212671</v>
      </c>
      <c r="M217" s="385">
        <f t="shared" ca="1" si="427"/>
        <v>1788283.4972850678</v>
      </c>
      <c r="N217" s="385">
        <f t="shared" ca="1" si="427"/>
        <v>1778004.5606334838</v>
      </c>
      <c r="O217" s="385">
        <f t="shared" ca="1" si="427"/>
        <v>1700620.2769230769</v>
      </c>
      <c r="P217" s="385">
        <f t="shared" ca="1" si="427"/>
        <v>1759248.2574660634</v>
      </c>
      <c r="Q217" s="385">
        <f t="shared" ref="Q217:R217" ca="1" si="428">+Q196+Q228</f>
        <v>1740424.3217194569</v>
      </c>
      <c r="R217" s="385">
        <f t="shared" ca="1" si="428"/>
        <v>1654369.7932126697</v>
      </c>
    </row>
    <row r="218" spans="1:18">
      <c r="A218" s="60">
        <f t="shared" si="393"/>
        <v>218</v>
      </c>
      <c r="B218" s="43" t="s">
        <v>7</v>
      </c>
      <c r="C218" s="627" t="s">
        <v>49</v>
      </c>
      <c r="D218" s="96">
        <f>+(DATE(YEAR(D$1)+1,1,1)-D$1)*24</f>
        <v>8760</v>
      </c>
      <c r="E218" s="17">
        <f t="shared" ref="E218:R218" si="429">+(DATE(YEAR(E$1)+1,1,1)-E$1)*24</f>
        <v>8760</v>
      </c>
      <c r="F218" s="17">
        <f t="shared" si="429"/>
        <v>8760</v>
      </c>
      <c r="G218" s="17">
        <f t="shared" si="429"/>
        <v>8784</v>
      </c>
      <c r="H218" s="17">
        <f t="shared" si="429"/>
        <v>8760</v>
      </c>
      <c r="I218" s="17">
        <f t="shared" si="429"/>
        <v>8760</v>
      </c>
      <c r="J218" s="17">
        <f t="shared" si="429"/>
        <v>8760</v>
      </c>
      <c r="K218" s="17">
        <f t="shared" si="429"/>
        <v>8784</v>
      </c>
      <c r="L218" s="17">
        <f t="shared" si="429"/>
        <v>8760</v>
      </c>
      <c r="M218" s="17">
        <f t="shared" si="429"/>
        <v>8760</v>
      </c>
      <c r="N218" s="17">
        <f t="shared" si="429"/>
        <v>8760</v>
      </c>
      <c r="O218" s="17">
        <f t="shared" si="429"/>
        <v>8784</v>
      </c>
      <c r="P218" s="17">
        <f t="shared" si="429"/>
        <v>8760</v>
      </c>
      <c r="Q218" s="17">
        <f t="shared" si="429"/>
        <v>8760</v>
      </c>
      <c r="R218" s="17">
        <f t="shared" si="429"/>
        <v>8760</v>
      </c>
    </row>
    <row r="219" spans="1:18">
      <c r="A219" s="60">
        <f t="shared" si="393"/>
        <v>219</v>
      </c>
      <c r="B219" s="43" t="s">
        <v>7</v>
      </c>
      <c r="C219" s="166" t="s">
        <v>50</v>
      </c>
      <c r="D219" s="97">
        <f ca="1">+SUM(D201,D203,D210)</f>
        <v>48408402.670000002</v>
      </c>
      <c r="E219" s="85">
        <f t="shared" ref="E219:G219" ca="1" si="430">+SUM(E201,E203,E210)</f>
        <v>47154630.079999998</v>
      </c>
      <c r="F219" s="85">
        <f t="shared" ca="1" si="430"/>
        <v>54144155.189999998</v>
      </c>
      <c r="G219" s="85">
        <f t="shared" ca="1" si="430"/>
        <v>48190980.859999999</v>
      </c>
      <c r="H219" s="85">
        <f t="shared" ref="H219:P219" ca="1" si="431">+SUM(H201,H203,H210)</f>
        <v>58354642.079999998</v>
      </c>
      <c r="I219" s="85">
        <f t="shared" ca="1" si="431"/>
        <v>58188320.549999997</v>
      </c>
      <c r="J219" s="85">
        <f t="shared" ca="1" si="431"/>
        <v>66914748.43</v>
      </c>
      <c r="K219" s="85">
        <f t="shared" ca="1" si="431"/>
        <v>67487474.299999997</v>
      </c>
      <c r="L219" s="85">
        <f t="shared" ca="1" si="431"/>
        <v>73368156.689999998</v>
      </c>
      <c r="M219" s="85">
        <f t="shared" ca="1" si="431"/>
        <v>71643888.980000004</v>
      </c>
      <c r="N219" s="85">
        <f t="shared" ca="1" si="431"/>
        <v>79053265.409999996</v>
      </c>
      <c r="O219" s="85">
        <f t="shared" ca="1" si="431"/>
        <v>69078612.719999999</v>
      </c>
      <c r="P219" s="85">
        <f t="shared" ca="1" si="431"/>
        <v>86037203.890000001</v>
      </c>
      <c r="Q219" s="85">
        <f t="shared" ref="Q219:R219" ca="1" si="432">+SUM(Q201,Q203,Q210)</f>
        <v>90946112.420000002</v>
      </c>
      <c r="R219" s="85">
        <f t="shared" ca="1" si="432"/>
        <v>103307375.62</v>
      </c>
    </row>
    <row r="220" spans="1:18">
      <c r="A220" s="60">
        <f t="shared" si="393"/>
        <v>220</v>
      </c>
      <c r="B220" s="43" t="s">
        <v>7</v>
      </c>
      <c r="C220" s="166" t="s">
        <v>51</v>
      </c>
      <c r="D220" s="98">
        <f ca="1">+D219/D197</f>
        <v>27.834013458801934</v>
      </c>
      <c r="E220" s="86">
        <f t="shared" ref="E220" ca="1" si="433">+E219/E197</f>
        <v>29.124083539952995</v>
      </c>
      <c r="F220" s="86">
        <f t="shared" ref="F220" ca="1" si="434">+F219/F197</f>
        <v>31.882838435987086</v>
      </c>
      <c r="G220" s="86">
        <f t="shared" ref="G220:P220" ca="1" si="435">+G219/G197</f>
        <v>32.865089690952921</v>
      </c>
      <c r="H220" s="86">
        <f t="shared" ca="1" si="435"/>
        <v>34.118187471033643</v>
      </c>
      <c r="I220" s="86">
        <f t="shared" ca="1" si="435"/>
        <v>35.167589004958707</v>
      </c>
      <c r="J220" s="86">
        <f t="shared" ca="1" si="435"/>
        <v>36.200042370140892</v>
      </c>
      <c r="K220" s="86">
        <f t="shared" ca="1" si="435"/>
        <v>37.817022652162841</v>
      </c>
      <c r="L220" s="86">
        <f t="shared" ca="1" si="435"/>
        <v>38.945537228540147</v>
      </c>
      <c r="M220" s="86">
        <f t="shared" ca="1" si="435"/>
        <v>40.428474199289795</v>
      </c>
      <c r="N220" s="86">
        <f t="shared" ca="1" si="435"/>
        <v>42.323428334485286</v>
      </c>
      <c r="O220" s="86">
        <f t="shared" ca="1" si="435"/>
        <v>43.218202551141395</v>
      </c>
      <c r="P220" s="86">
        <f t="shared" ca="1" si="435"/>
        <v>46.354315254769396</v>
      </c>
      <c r="Q220" s="86">
        <f t="shared" ref="Q220:R220" ca="1" si="436">+Q219/Q197</f>
        <v>52.744198706415709</v>
      </c>
      <c r="R220" s="86">
        <f t="shared" ca="1" si="436"/>
        <v>56.869766594130148</v>
      </c>
    </row>
    <row r="221" spans="1:18">
      <c r="A221" s="60">
        <f t="shared" si="393"/>
        <v>221</v>
      </c>
      <c r="B221" s="43" t="s">
        <v>7</v>
      </c>
      <c r="C221" s="166" t="s">
        <v>52</v>
      </c>
      <c r="D221" s="99">
        <f ca="1">+D215+D212</f>
        <v>90108.23</v>
      </c>
      <c r="E221" s="87">
        <f t="shared" ref="E221:G221" ca="1" si="437">+E215+E212</f>
        <v>84588</v>
      </c>
      <c r="F221" s="87">
        <f t="shared" ca="1" si="437"/>
        <v>89399.360000000001</v>
      </c>
      <c r="G221" s="87">
        <f t="shared" ca="1" si="437"/>
        <v>78409.350000000006</v>
      </c>
      <c r="H221" s="87">
        <f t="shared" ref="H221:P221" ca="1" si="438">+H215+H212</f>
        <v>91309.97</v>
      </c>
      <c r="I221" s="87">
        <f t="shared" ca="1" si="438"/>
        <v>91456.49</v>
      </c>
      <c r="J221" s="87">
        <f t="shared" ca="1" si="438"/>
        <v>104640.09999999999</v>
      </c>
      <c r="K221" s="87">
        <f t="shared" ca="1" si="438"/>
        <v>104196.50000000001</v>
      </c>
      <c r="L221" s="87">
        <f t="shared" ca="1" si="438"/>
        <v>112369.95000000001</v>
      </c>
      <c r="M221" s="87">
        <f t="shared" ca="1" si="438"/>
        <v>109171.24</v>
      </c>
      <c r="N221" s="87">
        <f t="shared" ca="1" si="438"/>
        <v>117564.23999999999</v>
      </c>
      <c r="O221" s="87">
        <f t="shared" ca="1" si="438"/>
        <v>104992.97</v>
      </c>
      <c r="P221" s="87">
        <f t="shared" ca="1" si="438"/>
        <v>122249.46</v>
      </c>
      <c r="Q221" s="87">
        <f t="shared" ref="Q221:R221" ca="1" si="439">+Q215+Q212</f>
        <v>118039.23999999999</v>
      </c>
      <c r="R221" s="87">
        <f t="shared" ca="1" si="439"/>
        <v>127721.12000000002</v>
      </c>
    </row>
    <row r="222" spans="1:18">
      <c r="A222" s="60">
        <f t="shared" si="393"/>
        <v>222</v>
      </c>
      <c r="B222" s="43" t="s">
        <v>7</v>
      </c>
      <c r="C222" s="166" t="s">
        <v>53</v>
      </c>
      <c r="D222" s="98">
        <f ca="1">+D221/D197</f>
        <v>5.1810709468485337E-2</v>
      </c>
      <c r="E222" s="86">
        <f t="shared" ref="E222" ca="1" si="440">+E221/E197</f>
        <v>5.224403148318673E-2</v>
      </c>
      <c r="F222" s="86">
        <f t="shared" ref="F222" ca="1" si="441">+F221/F197</f>
        <v>5.2642900072196082E-2</v>
      </c>
      <c r="G222" s="86">
        <f t="shared" ref="G222:P222" ca="1" si="442">+G221/G197</f>
        <v>5.3473290528067485E-2</v>
      </c>
      <c r="H222" s="86">
        <f t="shared" ca="1" si="442"/>
        <v>5.3386167122121395E-2</v>
      </c>
      <c r="I222" s="86">
        <f t="shared" ca="1" si="442"/>
        <v>5.5274051936116869E-2</v>
      </c>
      <c r="J222" s="86">
        <f t="shared" ca="1" si="442"/>
        <v>5.6608985948417762E-2</v>
      </c>
      <c r="K222" s="86">
        <f t="shared" ca="1" si="442"/>
        <v>5.8387151714404666E-2</v>
      </c>
      <c r="L222" s="86">
        <f t="shared" ca="1" si="442"/>
        <v>5.9648603270561401E-2</v>
      </c>
      <c r="M222" s="86">
        <f t="shared" ca="1" si="442"/>
        <v>6.1605068101154799E-2</v>
      </c>
      <c r="N222" s="86">
        <f t="shared" ca="1" si="442"/>
        <v>6.2941380859250565E-2</v>
      </c>
      <c r="O222" s="86">
        <f t="shared" ca="1" si="442"/>
        <v>6.5687587883364665E-2</v>
      </c>
      <c r="P222" s="86">
        <f t="shared" ca="1" si="442"/>
        <v>6.5864413908783073E-2</v>
      </c>
      <c r="Q222" s="86">
        <f t="shared" ref="Q222:R222" ca="1" si="443">+Q221/Q197</f>
        <v>6.8456858287272493E-2</v>
      </c>
      <c r="R222" s="86">
        <f t="shared" ca="1" si="443"/>
        <v>7.0309309862428671E-2</v>
      </c>
    </row>
    <row r="223" spans="1:18">
      <c r="A223" s="60">
        <f t="shared" si="393"/>
        <v>223</v>
      </c>
      <c r="B223" s="43" t="s">
        <v>7</v>
      </c>
      <c r="C223" s="166" t="s">
        <v>228</v>
      </c>
      <c r="D223" s="85">
        <f ca="1">+D221+D219</f>
        <v>48498510.899999999</v>
      </c>
      <c r="E223" s="85">
        <f t="shared" ref="E223:G223" ca="1" si="444">+E221+E219</f>
        <v>47239218.079999998</v>
      </c>
      <c r="F223" s="85">
        <f t="shared" ca="1" si="444"/>
        <v>54233554.549999997</v>
      </c>
      <c r="G223" s="85">
        <f t="shared" ca="1" si="444"/>
        <v>48269390.210000001</v>
      </c>
      <c r="H223" s="85">
        <f t="shared" ref="H223:P223" ca="1" si="445">+H221+H219</f>
        <v>58445952.049999997</v>
      </c>
      <c r="I223" s="85">
        <f t="shared" ca="1" si="445"/>
        <v>58279777.039999999</v>
      </c>
      <c r="J223" s="85">
        <f t="shared" ca="1" si="445"/>
        <v>67019388.530000001</v>
      </c>
      <c r="K223" s="85">
        <f t="shared" ca="1" si="445"/>
        <v>67591670.799999997</v>
      </c>
      <c r="L223" s="85">
        <f t="shared" ca="1" si="445"/>
        <v>73480526.640000001</v>
      </c>
      <c r="M223" s="85">
        <f t="shared" ca="1" si="445"/>
        <v>71753060.219999999</v>
      </c>
      <c r="N223" s="85">
        <f t="shared" ca="1" si="445"/>
        <v>79170829.649999991</v>
      </c>
      <c r="O223" s="85">
        <f t="shared" ca="1" si="445"/>
        <v>69183605.689999998</v>
      </c>
      <c r="P223" s="85">
        <f t="shared" ca="1" si="445"/>
        <v>86159453.349999994</v>
      </c>
      <c r="Q223" s="85">
        <f t="shared" ref="Q223:R223" ca="1" si="446">+Q221+Q219</f>
        <v>91064151.659999996</v>
      </c>
      <c r="R223" s="85">
        <f t="shared" ca="1" si="446"/>
        <v>103435096.74000001</v>
      </c>
    </row>
    <row r="224" spans="1:18">
      <c r="A224" s="60">
        <f t="shared" si="393"/>
        <v>224</v>
      </c>
      <c r="B224" s="183" t="s">
        <v>7</v>
      </c>
      <c r="C224" s="351" t="s">
        <v>229</v>
      </c>
      <c r="D224" s="184">
        <f ca="1">+D223/D197</f>
        <v>27.885824168270418</v>
      </c>
      <c r="E224" s="184">
        <f t="shared" ref="E224" ca="1" si="447">+E223/E197</f>
        <v>29.176327571436182</v>
      </c>
      <c r="F224" s="184">
        <f t="shared" ref="F224" ca="1" si="448">+F223/F197</f>
        <v>31.935481336059283</v>
      </c>
      <c r="G224" s="184">
        <f t="shared" ref="G224:P224" ca="1" si="449">+G223/G197</f>
        <v>32.918562981480989</v>
      </c>
      <c r="H224" s="184">
        <f t="shared" ca="1" si="449"/>
        <v>34.171573638155763</v>
      </c>
      <c r="I224" s="184">
        <f t="shared" ca="1" si="449"/>
        <v>35.22286305689483</v>
      </c>
      <c r="J224" s="184">
        <f t="shared" ca="1" si="449"/>
        <v>36.256651356089307</v>
      </c>
      <c r="K224" s="184">
        <f t="shared" ca="1" si="449"/>
        <v>37.875409803877247</v>
      </c>
      <c r="L224" s="184">
        <f t="shared" ca="1" si="449"/>
        <v>39.005185831810707</v>
      </c>
      <c r="M224" s="184">
        <f t="shared" ca="1" si="449"/>
        <v>40.490079267390946</v>
      </c>
      <c r="N224" s="184">
        <f t="shared" ca="1" si="449"/>
        <v>42.386369715344536</v>
      </c>
      <c r="O224" s="184">
        <f t="shared" ca="1" si="449"/>
        <v>43.283890139024763</v>
      </c>
      <c r="P224" s="184">
        <f t="shared" ca="1" si="449"/>
        <v>46.42017966867818</v>
      </c>
      <c r="Q224" s="184">
        <f t="shared" ref="Q224:R224" ca="1" si="450">+Q223/Q197</f>
        <v>52.812655564702979</v>
      </c>
      <c r="R224" s="184">
        <f t="shared" ca="1" si="450"/>
        <v>56.940075903992579</v>
      </c>
    </row>
    <row r="225" spans="1:18" ht="15.75" thickBot="1">
      <c r="A225" s="60">
        <f t="shared" si="393"/>
        <v>225</v>
      </c>
      <c r="B225" s="42"/>
      <c r="C225" s="185"/>
      <c r="D225" s="71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</row>
    <row r="226" spans="1:18">
      <c r="A226" s="60">
        <f t="shared" si="393"/>
        <v>226</v>
      </c>
      <c r="B226" s="188" t="s">
        <v>32</v>
      </c>
      <c r="C226" s="189" t="s">
        <v>33</v>
      </c>
      <c r="D226" s="100" t="str">
        <f>+D$2</f>
        <v>CY 2013</v>
      </c>
      <c r="E226" s="101" t="str">
        <f t="shared" ref="E226:R226" si="451">+E$2</f>
        <v>CY 2014</v>
      </c>
      <c r="F226" s="101" t="str">
        <f t="shared" si="451"/>
        <v>CY 2015</v>
      </c>
      <c r="G226" s="101" t="str">
        <f t="shared" si="451"/>
        <v>CY 2016</v>
      </c>
      <c r="H226" s="101" t="str">
        <f t="shared" si="451"/>
        <v>CY 2017</v>
      </c>
      <c r="I226" s="101" t="str">
        <f t="shared" si="451"/>
        <v>CY 2018</v>
      </c>
      <c r="J226" s="101" t="str">
        <f t="shared" si="451"/>
        <v>CY 2019</v>
      </c>
      <c r="K226" s="101" t="str">
        <f t="shared" si="451"/>
        <v>CY 2020</v>
      </c>
      <c r="L226" s="101" t="str">
        <f t="shared" si="451"/>
        <v>CY 2021</v>
      </c>
      <c r="M226" s="101" t="str">
        <f t="shared" si="451"/>
        <v>CY 2022</v>
      </c>
      <c r="N226" s="101" t="str">
        <f t="shared" si="451"/>
        <v>CY 2023</v>
      </c>
      <c r="O226" s="101" t="str">
        <f t="shared" si="451"/>
        <v>CY 2024</v>
      </c>
      <c r="P226" s="101" t="str">
        <f t="shared" si="451"/>
        <v>CY 2025</v>
      </c>
      <c r="Q226" s="101" t="str">
        <f t="shared" si="451"/>
        <v>CY 2026</v>
      </c>
      <c r="R226" s="101" t="str">
        <f t="shared" si="451"/>
        <v>CY 2027</v>
      </c>
    </row>
    <row r="227" spans="1:18">
      <c r="A227" s="60">
        <f t="shared" si="393"/>
        <v>227</v>
      </c>
      <c r="B227" s="75" t="s">
        <v>8</v>
      </c>
      <c r="C227" s="163" t="s">
        <v>34</v>
      </c>
      <c r="D227" s="75">
        <f ca="1">+AVERAGE(INDIRECT("'Monthly Resource Report'!"&amp;VLOOKUP(D$1,$AO$1:$AP$197,2,FALSE)&amp;$A227&amp;":"&amp;VLOOKUP(DATE(YEAR(D$1),12,1),$AO$1:$AP$197,2,FALSE)&amp;$A227))</f>
        <v>223</v>
      </c>
      <c r="E227" s="76">
        <f t="shared" ref="E227:R227" ca="1" si="452">+AVERAGE(INDIRECT("'Monthly Resource Report'!"&amp;VLOOKUP(E$1,$AO$1:$AP$197,2,FALSE)&amp;$A227&amp;":"&amp;VLOOKUP(DATE(YEAR(E$1),12,1),$AO$1:$AP$197,2,FALSE)&amp;$A227))</f>
        <v>223</v>
      </c>
      <c r="F227" s="76">
        <f t="shared" ca="1" si="452"/>
        <v>223</v>
      </c>
      <c r="G227" s="76">
        <f t="shared" ca="1" si="452"/>
        <v>223</v>
      </c>
      <c r="H227" s="76">
        <f t="shared" ca="1" si="452"/>
        <v>223</v>
      </c>
      <c r="I227" s="76">
        <f t="shared" ca="1" si="452"/>
        <v>223</v>
      </c>
      <c r="J227" s="76">
        <f t="shared" ca="1" si="452"/>
        <v>223</v>
      </c>
      <c r="K227" s="76">
        <f t="shared" ca="1" si="452"/>
        <v>223</v>
      </c>
      <c r="L227" s="76">
        <f t="shared" ca="1" si="452"/>
        <v>223</v>
      </c>
      <c r="M227" s="76">
        <f t="shared" ca="1" si="452"/>
        <v>223</v>
      </c>
      <c r="N227" s="76">
        <f t="shared" ca="1" si="452"/>
        <v>223</v>
      </c>
      <c r="O227" s="76">
        <f t="shared" ca="1" si="452"/>
        <v>223</v>
      </c>
      <c r="P227" s="76">
        <f t="shared" ca="1" si="452"/>
        <v>223</v>
      </c>
      <c r="Q227" s="76">
        <f t="shared" ca="1" si="452"/>
        <v>223</v>
      </c>
      <c r="R227" s="76">
        <f t="shared" ca="1" si="452"/>
        <v>223</v>
      </c>
    </row>
    <row r="228" spans="1:18">
      <c r="A228" s="60">
        <f t="shared" si="393"/>
        <v>228</v>
      </c>
      <c r="B228" s="96" t="s">
        <v>8</v>
      </c>
      <c r="C228" s="166" t="s">
        <v>35</v>
      </c>
      <c r="D228" s="90">
        <f ca="1">+SUM(INDIRECT("'Monthly Resource Report'!"&amp;(VLOOKUP(D$1,$AO$1:$AP$197,2,FALSE)&amp;$A228&amp;":"&amp;VLOOKUP(DATE(YEAR(D$1),12,1),$AO$1:$AP$181,2,FALSE)&amp;$A228)))</f>
        <v>849717.14343891409</v>
      </c>
      <c r="E228" s="91">
        <f t="shared" ref="E228:R229" ca="1" si="453">+SUM(INDIRECT("'Monthly Resource Report'!"&amp;(VLOOKUP(E$1,$AO$1:$AP$197,2,FALSE)&amp;$A228&amp;":"&amp;VLOOKUP(DATE(YEAR(E$1),12,1),$AO$1:$AP$181,2,FALSE)&amp;$A228)))</f>
        <v>846558.35384615383</v>
      </c>
      <c r="F228" s="91">
        <f t="shared" ca="1" si="453"/>
        <v>787703</v>
      </c>
      <c r="G228" s="91">
        <f t="shared" ca="1" si="453"/>
        <v>841503.91945701372</v>
      </c>
      <c r="H228" s="91">
        <f t="shared" ca="1" si="453"/>
        <v>790175.89049773756</v>
      </c>
      <c r="I228" s="91">
        <f t="shared" ca="1" si="453"/>
        <v>855881.5791855203</v>
      </c>
      <c r="J228" s="91">
        <f t="shared" ca="1" si="453"/>
        <v>764685.08461538458</v>
      </c>
      <c r="K228" s="91">
        <f t="shared" ca="1" si="453"/>
        <v>909455.83800904988</v>
      </c>
      <c r="L228" s="91">
        <f t="shared" ca="1" si="453"/>
        <v>855762.17104072403</v>
      </c>
      <c r="M228" s="91">
        <f t="shared" ca="1" si="453"/>
        <v>910635.34570135747</v>
      </c>
      <c r="N228" s="91">
        <f t="shared" ca="1" si="453"/>
        <v>852472.23076923063</v>
      </c>
      <c r="O228" s="91">
        <f t="shared" ca="1" si="453"/>
        <v>908633.77285067865</v>
      </c>
      <c r="P228" s="91">
        <f t="shared" ca="1" si="453"/>
        <v>847416.3402714933</v>
      </c>
      <c r="Q228" s="91">
        <f t="shared" ca="1" si="453"/>
        <v>888425.89954751125</v>
      </c>
      <c r="R228" s="91">
        <f t="shared" ca="1" si="453"/>
        <v>752035.21719457023</v>
      </c>
    </row>
    <row r="229" spans="1:18">
      <c r="A229" s="60">
        <f t="shared" si="393"/>
        <v>229</v>
      </c>
      <c r="B229" s="96" t="s">
        <v>8</v>
      </c>
      <c r="C229" s="166" t="s">
        <v>36</v>
      </c>
      <c r="D229" s="88">
        <f ca="1">+SUM(INDIRECT("'Monthly Resource Report'!"&amp;(VLOOKUP(D$1,$AO$1:$AP$197,2,FALSE)&amp;$A229&amp;":"&amp;VLOOKUP(DATE(YEAR(D$1),12,1),$AO$1:$AP$181,2,FALSE)&amp;$A229)))</f>
        <v>1682440.96</v>
      </c>
      <c r="E229" s="89">
        <f t="shared" ca="1" si="453"/>
        <v>1675732.96</v>
      </c>
      <c r="F229" s="89">
        <f t="shared" ca="1" si="453"/>
        <v>1557029.96</v>
      </c>
      <c r="G229" s="89">
        <f t="shared" ca="1" si="453"/>
        <v>1664085.48</v>
      </c>
      <c r="H229" s="89">
        <f t="shared" ca="1" si="453"/>
        <v>1562435</v>
      </c>
      <c r="I229" s="89">
        <f t="shared" ca="1" si="453"/>
        <v>1695957.98</v>
      </c>
      <c r="J229" s="89">
        <f t="shared" ca="1" si="453"/>
        <v>1521972.98</v>
      </c>
      <c r="K229" s="89">
        <f t="shared" ca="1" si="453"/>
        <v>1829882.46</v>
      </c>
      <c r="L229" s="89">
        <f t="shared" ca="1" si="453"/>
        <v>1713315.97</v>
      </c>
      <c r="M229" s="89">
        <f t="shared" ca="1" si="453"/>
        <v>1814780</v>
      </c>
      <c r="N229" s="89">
        <f t="shared" ca="1" si="453"/>
        <v>1697867</v>
      </c>
      <c r="O229" s="89">
        <f t="shared" ca="1" si="453"/>
        <v>1810059.46</v>
      </c>
      <c r="P229" s="89">
        <f t="shared" ca="1" si="453"/>
        <v>1686829.95</v>
      </c>
      <c r="Q229" s="89">
        <f t="shared" ca="1" si="453"/>
        <v>1766754.96</v>
      </c>
      <c r="R229" s="89">
        <f t="shared" ca="1" si="453"/>
        <v>1494679</v>
      </c>
    </row>
    <row r="230" spans="1:18">
      <c r="A230" s="60">
        <f t="shared" si="393"/>
        <v>230</v>
      </c>
      <c r="B230" s="171" t="s">
        <v>8</v>
      </c>
      <c r="C230" s="172" t="s">
        <v>95</v>
      </c>
      <c r="D230" s="77">
        <f ca="1">+D229/(D227*D250)</f>
        <v>0.86125323013289101</v>
      </c>
      <c r="E230" s="78">
        <f t="shared" ref="E230" ca="1" si="454">+E229/(E227*E250)</f>
        <v>0.85781935827344025</v>
      </c>
      <c r="F230" s="78">
        <f t="shared" ref="F230" ca="1" si="455">+F229/(F227*F250)</f>
        <v>0.79705446690009618</v>
      </c>
      <c r="G230" s="78">
        <f t="shared" ref="G230:P230" ca="1" si="456">+G229/(G227*G250)</f>
        <v>0.84952945428704452</v>
      </c>
      <c r="H230" s="78">
        <f t="shared" ca="1" si="456"/>
        <v>0.7998213444724287</v>
      </c>
      <c r="I230" s="78">
        <f t="shared" ca="1" si="456"/>
        <v>0.86817268669246672</v>
      </c>
      <c r="J230" s="78">
        <f t="shared" ca="1" si="456"/>
        <v>0.77910855498904519</v>
      </c>
      <c r="K230" s="78">
        <f t="shared" ca="1" si="456"/>
        <v>0.93417018917395667</v>
      </c>
      <c r="L230" s="78">
        <f t="shared" ca="1" si="456"/>
        <v>0.87705836251202984</v>
      </c>
      <c r="M230" s="78">
        <f t="shared" ca="1" si="456"/>
        <v>0.92899850523168914</v>
      </c>
      <c r="N230" s="78">
        <f t="shared" ca="1" si="456"/>
        <v>0.86914992730921226</v>
      </c>
      <c r="O230" s="78">
        <f t="shared" ca="1" si="456"/>
        <v>0.92405038308543053</v>
      </c>
      <c r="P230" s="78">
        <f t="shared" ca="1" si="456"/>
        <v>0.86349998464279132</v>
      </c>
      <c r="Q230" s="78">
        <f t="shared" ref="Q230:R230" ca="1" si="457">+Q229/(Q227*Q250)</f>
        <v>0.9044141532035137</v>
      </c>
      <c r="R230" s="78">
        <f t="shared" ca="1" si="457"/>
        <v>0.76513657677580527</v>
      </c>
    </row>
    <row r="231" spans="1:18">
      <c r="A231" s="60">
        <f t="shared" si="393"/>
        <v>231</v>
      </c>
      <c r="B231" s="96" t="s">
        <v>8</v>
      </c>
      <c r="C231" s="166" t="s">
        <v>268</v>
      </c>
      <c r="D231" s="88">
        <f ca="1">+SUM(INDIRECT("'Monthly Resource Report'!"&amp;(VLOOKUP(D$1,$AO$1:$AP$197,2,FALSE)&amp;$A231&amp;":"&amp;VLOOKUP(DATE(YEAR(D$1),12,1),$AO$1:$AP$181,2,FALSE)&amp;$A231)))</f>
        <v>18778748.870000001</v>
      </c>
      <c r="E231" s="89">
        <f t="shared" ref="E231:R231" ca="1" si="458">+SUM(INDIRECT("'Monthly Resource Report'!"&amp;(VLOOKUP(E$1,$AO$1:$AP$197,2,FALSE)&amp;$A231&amp;":"&amp;VLOOKUP(DATE(YEAR(E$1),12,1),$AO$1:$AP$181,2,FALSE)&amp;$A231)))</f>
        <v>18708939.620000001</v>
      </c>
      <c r="F231" s="89">
        <f t="shared" ca="1" si="458"/>
        <v>17408236.299999997</v>
      </c>
      <c r="G231" s="89">
        <f t="shared" ca="1" si="458"/>
        <v>18597236.620000001</v>
      </c>
      <c r="H231" s="89">
        <f t="shared" ca="1" si="458"/>
        <v>17462887.18</v>
      </c>
      <c r="I231" s="89">
        <f t="shared" ca="1" si="458"/>
        <v>18914982.899999999</v>
      </c>
      <c r="J231" s="89">
        <f t="shared" ca="1" si="458"/>
        <v>16899540.370000001</v>
      </c>
      <c r="K231" s="89">
        <f t="shared" ca="1" si="458"/>
        <v>20098974.02</v>
      </c>
      <c r="L231" s="89">
        <f t="shared" ca="1" si="458"/>
        <v>18912343.98</v>
      </c>
      <c r="M231" s="89">
        <f t="shared" ca="1" si="458"/>
        <v>20125041.139999997</v>
      </c>
      <c r="N231" s="89">
        <f t="shared" ca="1" si="458"/>
        <v>18839636.300000001</v>
      </c>
      <c r="O231" s="89">
        <f t="shared" ca="1" si="458"/>
        <v>20080806.379999999</v>
      </c>
      <c r="P231" s="89">
        <f t="shared" ca="1" si="458"/>
        <v>18727901.120000001</v>
      </c>
      <c r="Q231" s="89">
        <f t="shared" ca="1" si="458"/>
        <v>19634212.379999999</v>
      </c>
      <c r="R231" s="89">
        <f t="shared" ca="1" si="458"/>
        <v>16619978.299999999</v>
      </c>
    </row>
    <row r="232" spans="1:18">
      <c r="A232" s="60">
        <f t="shared" si="393"/>
        <v>232</v>
      </c>
      <c r="B232" s="171" t="s">
        <v>8</v>
      </c>
      <c r="C232" s="172" t="s">
        <v>269</v>
      </c>
      <c r="D232" s="92">
        <f ca="1">+D231/D229</f>
        <v>11.161609421349324</v>
      </c>
      <c r="E232" s="93">
        <f t="shared" ref="E232" ca="1" si="459">+E231/E229</f>
        <v>11.16463068196737</v>
      </c>
      <c r="F232" s="93">
        <f t="shared" ref="F232" ca="1" si="460">+F231/F229</f>
        <v>11.180411904212811</v>
      </c>
      <c r="G232" s="93">
        <f t="shared" ref="G232:P232" ca="1" si="461">+G231/G229</f>
        <v>11.175649835007274</v>
      </c>
      <c r="H232" s="93">
        <f t="shared" ca="1" si="461"/>
        <v>11.176712746450253</v>
      </c>
      <c r="I232" s="93">
        <f t="shared" ca="1" si="461"/>
        <v>11.152978507167965</v>
      </c>
      <c r="J232" s="93">
        <f t="shared" ca="1" si="461"/>
        <v>11.103705908103572</v>
      </c>
      <c r="K232" s="93">
        <f t="shared" ca="1" si="461"/>
        <v>10.983751393518467</v>
      </c>
      <c r="L232" s="93">
        <f t="shared" ca="1" si="461"/>
        <v>11.038444928520686</v>
      </c>
      <c r="M232" s="93">
        <f t="shared" ca="1" si="461"/>
        <v>11.089521121017421</v>
      </c>
      <c r="N232" s="93">
        <f t="shared" ca="1" si="461"/>
        <v>11.096061293375747</v>
      </c>
      <c r="O232" s="93">
        <f t="shared" ca="1" si="461"/>
        <v>11.094003718529777</v>
      </c>
      <c r="P232" s="93">
        <f t="shared" ca="1" si="461"/>
        <v>11.102423880960853</v>
      </c>
      <c r="Q232" s="93">
        <f t="shared" ref="Q232:R232" ca="1" si="462">+Q231/Q229</f>
        <v>11.113149714887456</v>
      </c>
      <c r="R232" s="93">
        <f t="shared" ca="1" si="462"/>
        <v>11.119429857514556</v>
      </c>
    </row>
    <row r="233" spans="1:18">
      <c r="A233" s="60">
        <f t="shared" si="393"/>
        <v>233</v>
      </c>
      <c r="B233" s="96" t="s">
        <v>8</v>
      </c>
      <c r="C233" s="166" t="s">
        <v>37</v>
      </c>
      <c r="D233" s="632">
        <f ca="1">+SUM(INDIRECT("'Monthly Resource Report'!"&amp;(VLOOKUP(D$1,$AO$1:$AP$197,2,FALSE)&amp;$A233&amp;":"&amp;VLOOKUP(DATE(YEAR(D$1),12,1),$AO$1:$AP$181,2,FALSE)&amp;$A233)))</f>
        <v>41482181.25</v>
      </c>
      <c r="E233" s="633">
        <f t="shared" ref="E233:R233" ca="1" si="463">+SUM(INDIRECT("'Monthly Resource Report'!"&amp;(VLOOKUP(E$1,$AO$1:$AP$197,2,FALSE)&amp;$A233&amp;":"&amp;VLOOKUP(DATE(YEAR(E$1),12,1),$AO$1:$AP$181,2,FALSE)&amp;$A233)))</f>
        <v>42787296.75</v>
      </c>
      <c r="F233" s="633">
        <f t="shared" ca="1" si="463"/>
        <v>42545719</v>
      </c>
      <c r="G233" s="633">
        <f t="shared" ca="1" si="463"/>
        <v>46400047.5</v>
      </c>
      <c r="H233" s="633">
        <f t="shared" ca="1" si="463"/>
        <v>45752757.75</v>
      </c>
      <c r="I233" s="633">
        <f t="shared" ca="1" si="463"/>
        <v>51032579.25</v>
      </c>
      <c r="J233" s="633">
        <f t="shared" ca="1" si="463"/>
        <v>46963788.370000005</v>
      </c>
      <c r="K233" s="633">
        <f t="shared" ca="1" si="463"/>
        <v>58648759.5</v>
      </c>
      <c r="L233" s="633">
        <f t="shared" ca="1" si="463"/>
        <v>56850494.75</v>
      </c>
      <c r="M233" s="633">
        <f t="shared" ca="1" si="463"/>
        <v>62910730.5</v>
      </c>
      <c r="N233" s="633">
        <f t="shared" ca="1" si="463"/>
        <v>61831628</v>
      </c>
      <c r="O233" s="633">
        <f t="shared" ca="1" si="463"/>
        <v>67230449.5</v>
      </c>
      <c r="P233" s="633">
        <f t="shared" ca="1" si="463"/>
        <v>68338149.25</v>
      </c>
      <c r="Q233" s="633">
        <f t="shared" ca="1" si="463"/>
        <v>82385150.5</v>
      </c>
      <c r="R233" s="633">
        <f t="shared" ca="1" si="463"/>
        <v>75321771.5</v>
      </c>
    </row>
    <row r="234" spans="1:18">
      <c r="A234" s="60">
        <f t="shared" si="393"/>
        <v>234</v>
      </c>
      <c r="B234" s="171" t="s">
        <v>8</v>
      </c>
      <c r="C234" s="172" t="s">
        <v>270</v>
      </c>
      <c r="D234" s="79">
        <f ca="1">+D233/D231</f>
        <v>2.2089960059197491</v>
      </c>
      <c r="E234" s="80">
        <f t="shared" ref="E234" ca="1" si="464">+E233/E231</f>
        <v>2.2869974257792807</v>
      </c>
      <c r="F234" s="80">
        <f t="shared" ref="F234" ca="1" si="465">+F233/F231</f>
        <v>2.4439993958491941</v>
      </c>
      <c r="G234" s="80">
        <f t="shared" ref="G234:P234" ca="1" si="466">+G233/G231</f>
        <v>2.4949968884140592</v>
      </c>
      <c r="H234" s="80">
        <f t="shared" ca="1" si="466"/>
        <v>2.6199996185281429</v>
      </c>
      <c r="I234" s="80">
        <f t="shared" ca="1" si="466"/>
        <v>2.6979976413301436</v>
      </c>
      <c r="J234" s="80">
        <f t="shared" ca="1" si="466"/>
        <v>2.7789979692802733</v>
      </c>
      <c r="K234" s="80">
        <f t="shared" ca="1" si="466"/>
        <v>2.9179976769779414</v>
      </c>
      <c r="L234" s="80">
        <f t="shared" ca="1" si="466"/>
        <v>3.0059994049452561</v>
      </c>
      <c r="M234" s="80">
        <f t="shared" ca="1" si="466"/>
        <v>3.1259926408279637</v>
      </c>
      <c r="N234" s="80">
        <f t="shared" ca="1" si="466"/>
        <v>3.2819969035177179</v>
      </c>
      <c r="O234" s="80">
        <f t="shared" ca="1" si="466"/>
        <v>3.3479955051486336</v>
      </c>
      <c r="P234" s="80">
        <f t="shared" ca="1" si="466"/>
        <v>3.6490020324285006</v>
      </c>
      <c r="Q234" s="80">
        <f t="shared" ref="Q234:R234" ca="1" si="467">+Q233/Q231</f>
        <v>4.1959997633477775</v>
      </c>
      <c r="R234" s="80">
        <f t="shared" ca="1" si="467"/>
        <v>4.5320017956942822</v>
      </c>
    </row>
    <row r="235" spans="1:18">
      <c r="A235" s="60">
        <f t="shared" si="393"/>
        <v>235</v>
      </c>
      <c r="B235" s="96" t="s">
        <v>8</v>
      </c>
      <c r="C235" s="166" t="s">
        <v>38</v>
      </c>
      <c r="D235" s="632">
        <f ca="1">+SUM(INDIRECT("'Monthly Resource Report'!"&amp;(VLOOKUP(D$1,$AO$1:$AP$197,2,FALSE)&amp;$A235&amp;":"&amp;VLOOKUP(DATE(YEAR(D$1),12,1),$AO$1:$AP$181,2,FALSE)&amp;$A235)))</f>
        <v>5866672.4800000014</v>
      </c>
      <c r="E235" s="633">
        <f t="shared" ref="E235:R235" ca="1" si="468">+SUM(INDIRECT("'Monthly Resource Report'!"&amp;(VLOOKUP(E$1,$AO$1:$AP$197,2,FALSE)&amp;$A235&amp;":"&amp;VLOOKUP(DATE(YEAR(E$1),12,1),$AO$1:$AP$181,2,FALSE)&amp;$A235)))</f>
        <v>6548764.120000001</v>
      </c>
      <c r="F235" s="633">
        <f t="shared" ca="1" si="468"/>
        <v>7592362.0000000009</v>
      </c>
      <c r="G235" s="633">
        <f t="shared" ca="1" si="468"/>
        <v>8867907.620000001</v>
      </c>
      <c r="H235" s="633">
        <f t="shared" ca="1" si="468"/>
        <v>8524647.3999999985</v>
      </c>
      <c r="I235" s="633">
        <f t="shared" ca="1" si="468"/>
        <v>9487195.8099999987</v>
      </c>
      <c r="J235" s="633">
        <f t="shared" ca="1" si="468"/>
        <v>8736124.459999999</v>
      </c>
      <c r="K235" s="633">
        <f t="shared" ca="1" si="468"/>
        <v>10781670.320000004</v>
      </c>
      <c r="L235" s="633">
        <f t="shared" ca="1" si="468"/>
        <v>10365569.26</v>
      </c>
      <c r="M235" s="633">
        <f t="shared" ca="1" si="468"/>
        <v>11277028.070000002</v>
      </c>
      <c r="N235" s="633">
        <f t="shared" ca="1" si="468"/>
        <v>10837473.57</v>
      </c>
      <c r="O235" s="633">
        <f t="shared" ca="1" si="468"/>
        <v>11866735.49</v>
      </c>
      <c r="P235" s="633">
        <f t="shared" ca="1" si="468"/>
        <v>11364155.68</v>
      </c>
      <c r="Q235" s="633">
        <f t="shared" ca="1" si="468"/>
        <v>12233003.310000001</v>
      </c>
      <c r="R235" s="633">
        <f t="shared" ca="1" si="468"/>
        <v>10640608.689999999</v>
      </c>
    </row>
    <row r="236" spans="1:18">
      <c r="A236" s="60">
        <f t="shared" si="393"/>
        <v>236</v>
      </c>
      <c r="B236" s="171" t="s">
        <v>8</v>
      </c>
      <c r="C236" s="172" t="s">
        <v>39</v>
      </c>
      <c r="D236" s="81">
        <f ca="1">+D235/D229</f>
        <v>3.4870005066923726</v>
      </c>
      <c r="E236" s="82">
        <f t="shared" ref="E236" ca="1" si="469">+E235/E229</f>
        <v>3.9079998283258695</v>
      </c>
      <c r="F236" s="82">
        <f t="shared" ref="F236" ca="1" si="470">+F235/F229</f>
        <v>4.8761823439800738</v>
      </c>
      <c r="G236" s="82">
        <f t="shared" ref="G236:P236" ca="1" si="471">+G235/G229</f>
        <v>5.3289976546156756</v>
      </c>
      <c r="H236" s="82">
        <f t="shared" ca="1" si="471"/>
        <v>5.456001305654314</v>
      </c>
      <c r="I236" s="82">
        <f t="shared" ca="1" si="471"/>
        <v>5.5940040507371522</v>
      </c>
      <c r="J236" s="82">
        <f t="shared" ca="1" si="471"/>
        <v>5.7399997074849507</v>
      </c>
      <c r="K236" s="82">
        <f t="shared" ca="1" si="471"/>
        <v>5.8920015660459439</v>
      </c>
      <c r="L236" s="82">
        <f t="shared" ca="1" si="471"/>
        <v>6.0500044600646543</v>
      </c>
      <c r="M236" s="82">
        <f t="shared" ca="1" si="471"/>
        <v>6.2139918171899637</v>
      </c>
      <c r="N236" s="82">
        <f t="shared" ca="1" si="471"/>
        <v>6.3829932320965073</v>
      </c>
      <c r="O236" s="82">
        <f t="shared" ca="1" si="471"/>
        <v>6.555992083265596</v>
      </c>
      <c r="P236" s="82">
        <f t="shared" ca="1" si="471"/>
        <v>6.7369895110055404</v>
      </c>
      <c r="Q236" s="82">
        <f t="shared" ref="Q236:R236" ca="1" si="472">+Q235/Q229</f>
        <v>6.9239954532234629</v>
      </c>
      <c r="R236" s="82">
        <f t="shared" ca="1" si="472"/>
        <v>7.1189925662968436</v>
      </c>
    </row>
    <row r="237" spans="1:18">
      <c r="A237" s="60">
        <f t="shared" si="393"/>
        <v>237</v>
      </c>
      <c r="B237" s="96" t="s">
        <v>8</v>
      </c>
      <c r="C237" s="166" t="s">
        <v>40</v>
      </c>
      <c r="D237" s="88">
        <f ca="1">+SUM(INDIRECT("'Monthly Resource Report'!"&amp;(VLOOKUP(D$1,$AO$1:$AP$197,2,FALSE)&amp;$A237&amp;":"&amp;VLOOKUP(DATE(YEAR(D$1),12,1),$AO$1:$AP$181,2,FALSE)&amp;$A237)))</f>
        <v>17.290000000000006</v>
      </c>
      <c r="E237" s="89">
        <f t="shared" ref="E237:R239" ca="1" si="473">+SUM(INDIRECT("'Monthly Resource Report'!"&amp;(VLOOKUP(E$1,$AO$1:$AP$197,2,FALSE)&amp;$A237&amp;":"&amp;VLOOKUP(DATE(YEAR(E$1),12,1),$AO$1:$AP$181,2,FALSE)&amp;$A237)))</f>
        <v>15.120000000000001</v>
      </c>
      <c r="F237" s="89">
        <f t="shared" ca="1" si="473"/>
        <v>17.21</v>
      </c>
      <c r="G237" s="89">
        <f t="shared" ca="1" si="473"/>
        <v>15.66</v>
      </c>
      <c r="H237" s="89">
        <f t="shared" ca="1" si="473"/>
        <v>14.959999999999999</v>
      </c>
      <c r="I237" s="89">
        <f t="shared" ca="1" si="473"/>
        <v>17.200000000000003</v>
      </c>
      <c r="J237" s="89">
        <f t="shared" ca="1" si="473"/>
        <v>13.969999999999999</v>
      </c>
      <c r="K237" s="89">
        <f t="shared" ca="1" si="473"/>
        <v>15.13</v>
      </c>
      <c r="L237" s="89">
        <f t="shared" ca="1" si="473"/>
        <v>13.959999999999999</v>
      </c>
      <c r="M237" s="89">
        <f t="shared" ca="1" si="473"/>
        <v>15.120000000000003</v>
      </c>
      <c r="N237" s="89">
        <f t="shared" ca="1" si="473"/>
        <v>18.210000000000004</v>
      </c>
      <c r="O237" s="89">
        <f t="shared" ca="1" si="473"/>
        <v>16.21</v>
      </c>
      <c r="P237" s="89">
        <f t="shared" ca="1" si="473"/>
        <v>16.040000000000003</v>
      </c>
      <c r="Q237" s="89">
        <f t="shared" ca="1" si="473"/>
        <v>15.660000000000004</v>
      </c>
      <c r="R237" s="89">
        <f t="shared" ca="1" si="473"/>
        <v>13.340000000000003</v>
      </c>
    </row>
    <row r="238" spans="1:18">
      <c r="A238" s="60">
        <f t="shared" si="393"/>
        <v>238</v>
      </c>
      <c r="B238" s="96" t="s">
        <v>8</v>
      </c>
      <c r="C238" s="166" t="s">
        <v>41</v>
      </c>
      <c r="D238" s="88">
        <f ca="1">+SUM(INDIRECT("'Monthly Resource Report'!"&amp;(VLOOKUP(D$1,$AO$1:$AP$197,2,FALSE)&amp;$A238&amp;":"&amp;VLOOKUP(DATE(YEAR(D$1),12,1),$AO$1:$AP$181,2,FALSE)&amp;$A238)))</f>
        <v>8479</v>
      </c>
      <c r="E238" s="89">
        <f t="shared" ca="1" si="473"/>
        <v>8479</v>
      </c>
      <c r="F238" s="89">
        <f t="shared" ca="1" si="473"/>
        <v>7992</v>
      </c>
      <c r="G238" s="89">
        <f t="shared" ca="1" si="473"/>
        <v>8502</v>
      </c>
      <c r="H238" s="89">
        <f t="shared" ca="1" si="473"/>
        <v>7992</v>
      </c>
      <c r="I238" s="89">
        <f t="shared" ca="1" si="473"/>
        <v>8479</v>
      </c>
      <c r="J238" s="89">
        <f t="shared" ca="1" si="473"/>
        <v>7224</v>
      </c>
      <c r="K238" s="89">
        <f t="shared" ca="1" si="473"/>
        <v>8502</v>
      </c>
      <c r="L238" s="89">
        <f t="shared" ca="1" si="473"/>
        <v>7992</v>
      </c>
      <c r="M238" s="89">
        <f t="shared" ca="1" si="473"/>
        <v>8479</v>
      </c>
      <c r="N238" s="89">
        <f t="shared" ca="1" si="473"/>
        <v>7992</v>
      </c>
      <c r="O238" s="89">
        <f t="shared" ca="1" si="473"/>
        <v>8502</v>
      </c>
      <c r="P238" s="89">
        <f t="shared" ca="1" si="473"/>
        <v>7992</v>
      </c>
      <c r="Q238" s="89">
        <f t="shared" ca="1" si="473"/>
        <v>8479</v>
      </c>
      <c r="R238" s="89">
        <f t="shared" ca="1" si="473"/>
        <v>7225</v>
      </c>
    </row>
    <row r="239" spans="1:18">
      <c r="A239" s="60">
        <f t="shared" si="393"/>
        <v>239</v>
      </c>
      <c r="B239" s="96" t="s">
        <v>8</v>
      </c>
      <c r="C239" s="166" t="s">
        <v>271</v>
      </c>
      <c r="D239" s="88">
        <f ca="1">+SUM(INDIRECT("'Monthly Resource Report'!"&amp;(VLOOKUP(D$1,$AO$1:$AP$197,2,FALSE)&amp;$A239&amp;":"&amp;VLOOKUP(DATE(YEAR(D$1),12,1),$AO$1:$AP$181,2,FALSE)&amp;$A239)))</f>
        <v>24786.679999999993</v>
      </c>
      <c r="E239" s="89">
        <f t="shared" ca="1" si="473"/>
        <v>21688.35</v>
      </c>
      <c r="F239" s="89">
        <f t="shared" ca="1" si="473"/>
        <v>24667.510000000002</v>
      </c>
      <c r="G239" s="89">
        <f t="shared" ca="1" si="473"/>
        <v>22462.940000000002</v>
      </c>
      <c r="H239" s="89">
        <f t="shared" ca="1" si="473"/>
        <v>21450.019999999997</v>
      </c>
      <c r="I239" s="89">
        <f t="shared" ca="1" si="473"/>
        <v>24667.5</v>
      </c>
      <c r="J239" s="89">
        <f t="shared" ca="1" si="473"/>
        <v>20020.020000000004</v>
      </c>
      <c r="K239" s="89">
        <f t="shared" ca="1" si="473"/>
        <v>21688.35</v>
      </c>
      <c r="L239" s="89">
        <f t="shared" ca="1" si="473"/>
        <v>20020.010000000002</v>
      </c>
      <c r="M239" s="89">
        <f t="shared" ca="1" si="473"/>
        <v>21688.35</v>
      </c>
      <c r="N239" s="89">
        <f t="shared" ca="1" si="473"/>
        <v>26097.510000000002</v>
      </c>
      <c r="O239" s="89">
        <f t="shared" ca="1" si="473"/>
        <v>23237.510000000002</v>
      </c>
      <c r="P239" s="89">
        <f t="shared" ca="1" si="473"/>
        <v>22999.18</v>
      </c>
      <c r="Q239" s="89">
        <f t="shared" ca="1" si="473"/>
        <v>22462.93</v>
      </c>
      <c r="R239" s="89">
        <f t="shared" ca="1" si="473"/>
        <v>19126.25</v>
      </c>
    </row>
    <row r="240" spans="1:18">
      <c r="A240" s="60">
        <f t="shared" si="393"/>
        <v>240</v>
      </c>
      <c r="B240" s="171" t="s">
        <v>8</v>
      </c>
      <c r="C240" s="177" t="s">
        <v>96</v>
      </c>
      <c r="D240" s="83">
        <f ca="1">+D229/(D238*D227)</f>
        <v>0.88979576553415796</v>
      </c>
      <c r="E240" s="84">
        <f t="shared" ref="E240:G240" ca="1" si="474">+E229/(E238*E227)</f>
        <v>0.88624809275567118</v>
      </c>
      <c r="F240" s="84">
        <f t="shared" ca="1" si="474"/>
        <v>0.8736482895451505</v>
      </c>
      <c r="G240" s="84">
        <f t="shared" ca="1" si="474"/>
        <v>0.87770721318012224</v>
      </c>
      <c r="H240" s="84">
        <f t="shared" ref="H240:P240" ca="1" si="475">+H229/(H238*H227)</f>
        <v>0.87668105325056001</v>
      </c>
      <c r="I240" s="84">
        <f t="shared" ca="1" si="475"/>
        <v>0.89694453773157312</v>
      </c>
      <c r="J240" s="84">
        <f t="shared" ca="1" si="475"/>
        <v>0.94476618794352651</v>
      </c>
      <c r="K240" s="84">
        <f t="shared" ca="1" si="475"/>
        <v>0.96515536834909854</v>
      </c>
      <c r="L240" s="84">
        <f t="shared" ca="1" si="475"/>
        <v>0.96134024719787048</v>
      </c>
      <c r="M240" s="84">
        <f t="shared" ca="1" si="475"/>
        <v>0.95978616650897464</v>
      </c>
      <c r="N240" s="84">
        <f t="shared" ca="1" si="475"/>
        <v>0.95267184224583323</v>
      </c>
      <c r="O240" s="84">
        <f t="shared" ca="1" si="475"/>
        <v>0.95469990179045183</v>
      </c>
      <c r="P240" s="84">
        <f t="shared" ca="1" si="475"/>
        <v>0.94647896214600247</v>
      </c>
      <c r="Q240" s="84">
        <f t="shared" ref="Q240:R240" ca="1" si="476">+Q229/(Q238*Q227)</f>
        <v>0.93438707183191183</v>
      </c>
      <c r="R240" s="84">
        <f t="shared" ca="1" si="476"/>
        <v>0.92769500519806969</v>
      </c>
    </row>
    <row r="241" spans="1:18">
      <c r="A241" s="60">
        <f t="shared" si="393"/>
        <v>241</v>
      </c>
      <c r="B241" s="96" t="s">
        <v>8</v>
      </c>
      <c r="C241" s="166" t="s">
        <v>42</v>
      </c>
      <c r="D241" s="632">
        <f ca="1">+SUM(INDIRECT("'Monthly Resource Report'!"&amp;(VLOOKUP(D$1,$AO$1:$AP$197,2,FALSE)&amp;$A241&amp;":"&amp;VLOOKUP(DATE(YEAR(D$1),12,1),$AO$1:$AP$181,2,FALSE)&amp;$A241)))</f>
        <v>566623.25</v>
      </c>
      <c r="E241" s="633">
        <f t="shared" ref="E241:R244" ca="1" si="477">+SUM(INDIRECT("'Monthly Resource Report'!"&amp;(VLOOKUP(E$1,$AO$1:$AP$197,2,FALSE)&amp;$A241&amp;":"&amp;VLOOKUP(DATE(YEAR(E$1),12,1),$AO$1:$AP$181,2,FALSE)&amp;$A241)))</f>
        <v>479412.88</v>
      </c>
      <c r="F241" s="633">
        <f t="shared" ca="1" si="477"/>
        <v>535054.78</v>
      </c>
      <c r="G241" s="633">
        <f t="shared" ca="1" si="477"/>
        <v>497406.44</v>
      </c>
      <c r="H241" s="633">
        <f t="shared" ca="1" si="477"/>
        <v>487608.52999999997</v>
      </c>
      <c r="I241" s="633">
        <f t="shared" ca="1" si="477"/>
        <v>576023.11</v>
      </c>
      <c r="J241" s="633">
        <f t="shared" ca="1" si="477"/>
        <v>480652.77000000008</v>
      </c>
      <c r="K241" s="633">
        <f t="shared" ca="1" si="477"/>
        <v>535717.33000000007</v>
      </c>
      <c r="L241" s="633">
        <f t="shared" ca="1" si="477"/>
        <v>507349.70999999996</v>
      </c>
      <c r="M241" s="633">
        <f t="shared" ca="1" si="477"/>
        <v>565864.15999999992</v>
      </c>
      <c r="N241" s="633">
        <f t="shared" ca="1" si="477"/>
        <v>700452.79</v>
      </c>
      <c r="O241" s="633">
        <f t="shared" ca="1" si="477"/>
        <v>643074.61</v>
      </c>
      <c r="P241" s="633">
        <f t="shared" ca="1" si="477"/>
        <v>654207.17000000004</v>
      </c>
      <c r="Q241" s="633">
        <f t="shared" ca="1" si="477"/>
        <v>656428.43000000017</v>
      </c>
      <c r="R241" s="633">
        <f t="shared" ca="1" si="477"/>
        <v>574129.51</v>
      </c>
    </row>
    <row r="242" spans="1:18">
      <c r="A242" s="60">
        <f t="shared" si="393"/>
        <v>242</v>
      </c>
      <c r="B242" s="96" t="s">
        <v>8</v>
      </c>
      <c r="C242" s="634" t="s">
        <v>297</v>
      </c>
      <c r="D242" s="632">
        <f ca="1">+SUM(INDIRECT("'Monthly Resource Report'!"&amp;(VLOOKUP(D$1,$AO$1:$AP$197,2,FALSE)&amp;$A242&amp;":"&amp;VLOOKUP(DATE(YEAR(D$1),12,1),$AO$1:$AP$181,2,FALSE)&amp;$A242)))</f>
        <v>0</v>
      </c>
      <c r="E242" s="633">
        <f t="shared" ca="1" si="477"/>
        <v>0</v>
      </c>
      <c r="F242" s="633">
        <f t="shared" ca="1" si="477"/>
        <v>0</v>
      </c>
      <c r="G242" s="633">
        <f t="shared" ca="1" si="477"/>
        <v>0</v>
      </c>
      <c r="H242" s="633">
        <f t="shared" ca="1" si="477"/>
        <v>0</v>
      </c>
      <c r="I242" s="633">
        <f t="shared" ca="1" si="477"/>
        <v>0</v>
      </c>
      <c r="J242" s="633">
        <f t="shared" ca="1" si="477"/>
        <v>0</v>
      </c>
      <c r="K242" s="633">
        <f t="shared" ca="1" si="477"/>
        <v>0</v>
      </c>
      <c r="L242" s="633">
        <f t="shared" ca="1" si="477"/>
        <v>0</v>
      </c>
      <c r="M242" s="633">
        <f t="shared" ca="1" si="477"/>
        <v>0</v>
      </c>
      <c r="N242" s="633">
        <f t="shared" ca="1" si="477"/>
        <v>0</v>
      </c>
      <c r="O242" s="633">
        <f t="shared" ca="1" si="477"/>
        <v>0</v>
      </c>
      <c r="P242" s="633">
        <f t="shared" ca="1" si="477"/>
        <v>0</v>
      </c>
      <c r="Q242" s="633">
        <f t="shared" ca="1" si="477"/>
        <v>0</v>
      </c>
      <c r="R242" s="633">
        <f t="shared" ca="1" si="477"/>
        <v>0</v>
      </c>
    </row>
    <row r="243" spans="1:18">
      <c r="A243" s="60">
        <f t="shared" si="393"/>
        <v>243</v>
      </c>
      <c r="B243" s="96" t="s">
        <v>8</v>
      </c>
      <c r="C243" s="166" t="s">
        <v>43</v>
      </c>
      <c r="D243" s="88">
        <f ca="1">+SUM(INDIRECT("'Monthly Resource Report'!"&amp;(VLOOKUP(D$1,$AO$1:$AP$197,2,FALSE)&amp;$A243&amp;":"&amp;VLOOKUP(DATE(YEAR(D$1),12,1),$AO$1:$AP$181,2,FALSE)&amp;$A243)))</f>
        <v>1598.2900000000002</v>
      </c>
      <c r="E243" s="89">
        <f t="shared" ca="1" si="477"/>
        <v>1685.7499999999998</v>
      </c>
      <c r="F243" s="89">
        <f t="shared" ca="1" si="477"/>
        <v>1656.14</v>
      </c>
      <c r="G243" s="89">
        <f t="shared" ca="1" si="477"/>
        <v>1768.8700000000001</v>
      </c>
      <c r="H243" s="89">
        <f t="shared" ca="1" si="477"/>
        <v>1661.01</v>
      </c>
      <c r="I243" s="89">
        <f t="shared" ca="1" si="477"/>
        <v>1799.2599999999998</v>
      </c>
      <c r="J243" s="89">
        <f t="shared" ca="1" si="477"/>
        <v>1607.3600000000001</v>
      </c>
      <c r="K243" s="89">
        <f t="shared" ca="1" si="477"/>
        <v>1911.4700000000005</v>
      </c>
      <c r="L243" s="89">
        <f t="shared" ca="1" si="477"/>
        <v>1798.5700000000002</v>
      </c>
      <c r="M243" s="89">
        <f t="shared" ca="1" si="477"/>
        <v>1913.9499999999998</v>
      </c>
      <c r="N243" s="89">
        <f t="shared" ca="1" si="477"/>
        <v>1792.26</v>
      </c>
      <c r="O243" s="89">
        <f t="shared" ca="1" si="477"/>
        <v>1909.9</v>
      </c>
      <c r="P243" s="89">
        <f t="shared" ca="1" si="477"/>
        <v>1781.3199999999997</v>
      </c>
      <c r="Q243" s="89">
        <f t="shared" ca="1" si="477"/>
        <v>1867.3900000000003</v>
      </c>
      <c r="R243" s="89">
        <f t="shared" ca="1" si="477"/>
        <v>1580.71</v>
      </c>
    </row>
    <row r="244" spans="1:18">
      <c r="A244" s="60">
        <f t="shared" si="393"/>
        <v>244</v>
      </c>
      <c r="B244" s="96" t="s">
        <v>8</v>
      </c>
      <c r="C244" s="166" t="s">
        <v>44</v>
      </c>
      <c r="D244" s="632">
        <f ca="1">+SUM(INDIRECT("'Monthly Resource Report'!"&amp;(VLOOKUP(D$1,$AO$1:$AP$197,2,FALSE)&amp;$A244&amp;":"&amp;VLOOKUP(DATE(YEAR(D$1),12,1),$AO$1:$AP$181,2,FALSE)&amp;$A244)))</f>
        <v>2198.4700000000003</v>
      </c>
      <c r="E244" s="633">
        <f t="shared" ca="1" si="477"/>
        <v>2318.7699999999995</v>
      </c>
      <c r="F244" s="633">
        <f t="shared" ca="1" si="477"/>
        <v>3257.6000000000004</v>
      </c>
      <c r="G244" s="633">
        <f t="shared" ca="1" si="477"/>
        <v>3479.3500000000004</v>
      </c>
      <c r="H244" s="633">
        <f t="shared" ca="1" si="477"/>
        <v>3338.65</v>
      </c>
      <c r="I244" s="633">
        <f t="shared" ca="1" si="477"/>
        <v>3706.5</v>
      </c>
      <c r="J244" s="633">
        <f t="shared" ca="1" si="477"/>
        <v>3407.6000000000004</v>
      </c>
      <c r="K244" s="633">
        <f t="shared" ca="1" si="477"/>
        <v>4147.8900000000012</v>
      </c>
      <c r="L244" s="633">
        <f t="shared" ca="1" si="477"/>
        <v>4010.7999999999997</v>
      </c>
      <c r="M244" s="633">
        <f t="shared" ca="1" si="477"/>
        <v>4382.92</v>
      </c>
      <c r="N244" s="633">
        <f t="shared" ca="1" si="477"/>
        <v>4229.7</v>
      </c>
      <c r="O244" s="633">
        <f t="shared" ca="1" si="477"/>
        <v>4621.920000000001</v>
      </c>
      <c r="P244" s="633">
        <f t="shared" ca="1" si="477"/>
        <v>4435.53</v>
      </c>
      <c r="Q244" s="633">
        <f t="shared" ca="1" si="477"/>
        <v>4780.51</v>
      </c>
      <c r="R244" s="633">
        <f t="shared" ca="1" si="477"/>
        <v>4157.28</v>
      </c>
    </row>
    <row r="245" spans="1:18">
      <c r="A245" s="60">
        <f t="shared" si="393"/>
        <v>245</v>
      </c>
      <c r="B245" s="171" t="s">
        <v>8</v>
      </c>
      <c r="C245" s="172" t="s">
        <v>45</v>
      </c>
      <c r="D245" s="92">
        <f ca="1">+(D243*2000)/D231</f>
        <v>0.17022326791465317</v>
      </c>
      <c r="E245" s="93">
        <f t="shared" ref="E245:G245" ca="1" si="478">+(E243*2000)/E231</f>
        <v>0.1802079684086339</v>
      </c>
      <c r="F245" s="93">
        <f t="shared" ca="1" si="478"/>
        <v>0.19027085472179628</v>
      </c>
      <c r="G245" s="93">
        <f t="shared" ca="1" si="478"/>
        <v>0.19022933741647474</v>
      </c>
      <c r="H245" s="93">
        <f t="shared" ref="H245:P245" ca="1" si="479">+(H243*2000)/H231</f>
        <v>0.1902331479186708</v>
      </c>
      <c r="I245" s="93">
        <f t="shared" ca="1" si="479"/>
        <v>0.19024706599126767</v>
      </c>
      <c r="J245" s="93">
        <f t="shared" ca="1" si="479"/>
        <v>0.19022529190833848</v>
      </c>
      <c r="K245" s="93">
        <f t="shared" ca="1" si="479"/>
        <v>0.19020572872007727</v>
      </c>
      <c r="L245" s="93">
        <f t="shared" ca="1" si="479"/>
        <v>0.19020064375965312</v>
      </c>
      <c r="M245" s="93">
        <f t="shared" ca="1" si="479"/>
        <v>0.19020582235689285</v>
      </c>
      <c r="N245" s="93">
        <f t="shared" ca="1" si="479"/>
        <v>0.19026481949654198</v>
      </c>
      <c r="O245" s="93">
        <f t="shared" ca="1" si="479"/>
        <v>0.19022144468284047</v>
      </c>
      <c r="P245" s="93">
        <f t="shared" ca="1" si="479"/>
        <v>0.1902316750378058</v>
      </c>
      <c r="Q245" s="93">
        <f t="shared" ref="Q245:R245" ca="1" si="480">+(Q243*2000)/Q231</f>
        <v>0.19021796890637488</v>
      </c>
      <c r="R245" s="93">
        <f t="shared" ca="1" si="480"/>
        <v>0.19021805822694729</v>
      </c>
    </row>
    <row r="246" spans="1:18">
      <c r="A246" s="60">
        <f t="shared" si="393"/>
        <v>246</v>
      </c>
      <c r="B246" s="96" t="s">
        <v>8</v>
      </c>
      <c r="C246" s="166" t="s">
        <v>46</v>
      </c>
      <c r="D246" s="88">
        <f ca="1">+SUM(INDIRECT("'Monthly Resource Report'!"&amp;(VLOOKUP(D$1,$AO$1:$AP$197,2,FALSE)&amp;$A246&amp;":"&amp;VLOOKUP(DATE(YEAR(D$1),12,1),$AO$1:$AP$181,2,FALSE)&amp;$A246)))</f>
        <v>2033.7399999999998</v>
      </c>
      <c r="E246" s="89">
        <f t="shared" ref="E246:R247" ca="1" si="481">+SUM(INDIRECT("'Monthly Resource Report'!"&amp;(VLOOKUP(E$1,$AO$1:$AP$197,2,FALSE)&amp;$A246&amp;":"&amp;VLOOKUP(DATE(YEAR(E$1),12,1),$AO$1:$AP$181,2,FALSE)&amp;$A246)))</f>
        <v>2025.46</v>
      </c>
      <c r="F246" s="89">
        <f t="shared" ca="1" si="481"/>
        <v>1878.8400000000001</v>
      </c>
      <c r="G246" s="89">
        <f t="shared" ca="1" si="481"/>
        <v>2011.09</v>
      </c>
      <c r="H246" s="89">
        <f t="shared" ca="1" si="481"/>
        <v>1884.9</v>
      </c>
      <c r="I246" s="89">
        <f t="shared" ca="1" si="481"/>
        <v>2049.7599999999998</v>
      </c>
      <c r="J246" s="89">
        <f t="shared" ca="1" si="481"/>
        <v>1831.0800000000002</v>
      </c>
      <c r="K246" s="89">
        <f t="shared" ca="1" si="481"/>
        <v>2192.4599999999996</v>
      </c>
      <c r="L246" s="89">
        <f t="shared" ca="1" si="481"/>
        <v>2058.7199999999998</v>
      </c>
      <c r="M246" s="89">
        <f t="shared" ca="1" si="481"/>
        <v>2194.09</v>
      </c>
      <c r="N246" s="89">
        <f t="shared" ca="1" si="481"/>
        <v>2049.17</v>
      </c>
      <c r="O246" s="89">
        <f t="shared" ca="1" si="481"/>
        <v>2188.5099999999998</v>
      </c>
      <c r="P246" s="89">
        <f t="shared" ca="1" si="481"/>
        <v>2035.82</v>
      </c>
      <c r="Q246" s="89">
        <f t="shared" ca="1" si="481"/>
        <v>2135.7600000000002</v>
      </c>
      <c r="R246" s="89">
        <f t="shared" ca="1" si="481"/>
        <v>1800.39</v>
      </c>
    </row>
    <row r="247" spans="1:18">
      <c r="A247" s="60">
        <f t="shared" si="393"/>
        <v>247</v>
      </c>
      <c r="B247" s="96" t="s">
        <v>8</v>
      </c>
      <c r="C247" s="166" t="s">
        <v>47</v>
      </c>
      <c r="D247" s="632">
        <f ca="1">+SUM(INDIRECT("'Monthly Resource Report'!"&amp;(VLOOKUP(D$1,$AO$1:$AP$197,2,FALSE)&amp;$A247&amp;":"&amp;VLOOKUP(DATE(YEAR(D$1),12,1),$AO$1:$AP$181,2,FALSE)&amp;$A247)))</f>
        <v>86203.36</v>
      </c>
      <c r="E247" s="633">
        <f t="shared" ca="1" si="481"/>
        <v>85885.860000000015</v>
      </c>
      <c r="F247" s="633">
        <f t="shared" ca="1" si="481"/>
        <v>80247.28</v>
      </c>
      <c r="G247" s="633">
        <f t="shared" ca="1" si="481"/>
        <v>85328.59</v>
      </c>
      <c r="H247" s="633">
        <f t="shared" ca="1" si="481"/>
        <v>82524.160000000003</v>
      </c>
      <c r="I247" s="633">
        <f t="shared" ca="1" si="481"/>
        <v>91265.18</v>
      </c>
      <c r="J247" s="633">
        <f t="shared" ca="1" si="481"/>
        <v>85334.2</v>
      </c>
      <c r="K247" s="633">
        <f t="shared" ca="1" si="481"/>
        <v>102590.51999999999</v>
      </c>
      <c r="L247" s="633">
        <f t="shared" ca="1" si="481"/>
        <v>99752.66</v>
      </c>
      <c r="M247" s="633">
        <f t="shared" ca="1" si="481"/>
        <v>108365.86</v>
      </c>
      <c r="N247" s="633">
        <f t="shared" ca="1" si="481"/>
        <v>104751.41</v>
      </c>
      <c r="O247" s="633">
        <f t="shared" ca="1" si="481"/>
        <v>114044.72</v>
      </c>
      <c r="P247" s="633">
        <f t="shared" ca="1" si="481"/>
        <v>109910.19</v>
      </c>
      <c r="Q247" s="633">
        <f t="shared" ca="1" si="481"/>
        <v>117710.2</v>
      </c>
      <c r="R247" s="633">
        <f t="shared" ca="1" si="481"/>
        <v>103644.67</v>
      </c>
    </row>
    <row r="248" spans="1:18">
      <c r="A248" s="60">
        <f t="shared" si="393"/>
        <v>248</v>
      </c>
      <c r="B248" s="180" t="s">
        <v>8</v>
      </c>
      <c r="C248" s="181" t="s">
        <v>48</v>
      </c>
      <c r="D248" s="94">
        <f ca="1">+(D246*2000)/D231</f>
        <v>0.21660015947590652</v>
      </c>
      <c r="E248" s="95">
        <f t="shared" ref="E248:G248" ca="1" si="482">+(E246*2000)/E231</f>
        <v>0.21652322805454646</v>
      </c>
      <c r="F248" s="95">
        <f t="shared" ca="1" si="482"/>
        <v>0.21585644491739817</v>
      </c>
      <c r="G248" s="95">
        <f t="shared" ca="1" si="482"/>
        <v>0.21627836878057638</v>
      </c>
      <c r="H248" s="95">
        <f t="shared" ref="H248:P248" ca="1" si="483">+(H246*2000)/H231</f>
        <v>0.21587495590749159</v>
      </c>
      <c r="I248" s="95">
        <f t="shared" ca="1" si="483"/>
        <v>0.21673400508334587</v>
      </c>
      <c r="J248" s="95">
        <f t="shared" ca="1" si="483"/>
        <v>0.21670175163468072</v>
      </c>
      <c r="K248" s="95">
        <f t="shared" ca="1" si="483"/>
        <v>0.21816635991651473</v>
      </c>
      <c r="L248" s="95">
        <f t="shared" ca="1" si="483"/>
        <v>0.21771177620046647</v>
      </c>
      <c r="M248" s="95">
        <f t="shared" ca="1" si="483"/>
        <v>0.2180457654458241</v>
      </c>
      <c r="N248" s="95">
        <f t="shared" ca="1" si="483"/>
        <v>0.21753816977878707</v>
      </c>
      <c r="O248" s="95">
        <f t="shared" ca="1" si="483"/>
        <v>0.2179703303329196</v>
      </c>
      <c r="P248" s="95">
        <f t="shared" ca="1" si="483"/>
        <v>0.21741037470834318</v>
      </c>
      <c r="Q248" s="95">
        <f t="shared" ref="Q248:R248" ca="1" si="484">+(Q246*2000)/Q231</f>
        <v>0.21755494528270963</v>
      </c>
      <c r="R248" s="95">
        <f t="shared" ca="1" si="484"/>
        <v>0.21665371247807227</v>
      </c>
    </row>
    <row r="249" spans="1:18">
      <c r="A249" s="60">
        <f t="shared" si="393"/>
        <v>249</v>
      </c>
      <c r="B249" s="44" t="s">
        <v>8</v>
      </c>
      <c r="C249" s="626" t="s">
        <v>94</v>
      </c>
      <c r="D249" s="384">
        <f ca="1">+D228+D196</f>
        <v>1717083.4506787332</v>
      </c>
      <c r="E249" s="385">
        <f t="shared" ref="E249:G249" ca="1" si="485">+E228+E196</f>
        <v>1654335.3135746606</v>
      </c>
      <c r="F249" s="385">
        <f t="shared" ca="1" si="485"/>
        <v>1636622.0452488686</v>
      </c>
      <c r="G249" s="385">
        <f t="shared" ca="1" si="485"/>
        <v>1573772.0828054301</v>
      </c>
      <c r="H249" s="385">
        <f t="shared" ref="H249:P249" ca="1" si="486">+H228+H196</f>
        <v>1636828.9113122171</v>
      </c>
      <c r="I249" s="385">
        <f t="shared" ca="1" si="486"/>
        <v>1676541.1606334839</v>
      </c>
      <c r="J249" s="385">
        <f t="shared" ca="1" si="486"/>
        <v>1681461.3113122173</v>
      </c>
      <c r="K249" s="385">
        <f t="shared" ca="1" si="486"/>
        <v>1792921.5384615387</v>
      </c>
      <c r="L249" s="385">
        <f t="shared" ca="1" si="486"/>
        <v>1788599.3493212671</v>
      </c>
      <c r="M249" s="385">
        <f t="shared" ca="1" si="486"/>
        <v>1788283.4972850678</v>
      </c>
      <c r="N249" s="385">
        <f t="shared" ca="1" si="486"/>
        <v>1778004.5606334838</v>
      </c>
      <c r="O249" s="385">
        <f t="shared" ca="1" si="486"/>
        <v>1700620.2769230769</v>
      </c>
      <c r="P249" s="385">
        <f t="shared" ca="1" si="486"/>
        <v>1759248.2574660634</v>
      </c>
      <c r="Q249" s="385">
        <f t="shared" ref="Q249:R249" ca="1" si="487">+Q228+Q196</f>
        <v>1740424.3217194569</v>
      </c>
      <c r="R249" s="385">
        <f t="shared" ca="1" si="487"/>
        <v>1654369.7932126697</v>
      </c>
    </row>
    <row r="250" spans="1:18">
      <c r="A250" s="60">
        <f t="shared" si="393"/>
        <v>250</v>
      </c>
      <c r="B250" s="43" t="s">
        <v>8</v>
      </c>
      <c r="C250" s="627" t="s">
        <v>49</v>
      </c>
      <c r="D250" s="96">
        <f>+(DATE(YEAR(D$1)+1,1,1)-D$1)*24</f>
        <v>8760</v>
      </c>
      <c r="E250" s="17">
        <f t="shared" ref="E250:R250" si="488">+(DATE(YEAR(E$1)+1,1,1)-E$1)*24</f>
        <v>8760</v>
      </c>
      <c r="F250" s="17">
        <f t="shared" si="488"/>
        <v>8760</v>
      </c>
      <c r="G250" s="17">
        <f t="shared" si="488"/>
        <v>8784</v>
      </c>
      <c r="H250" s="17">
        <f t="shared" si="488"/>
        <v>8760</v>
      </c>
      <c r="I250" s="17">
        <f t="shared" si="488"/>
        <v>8760</v>
      </c>
      <c r="J250" s="17">
        <f t="shared" si="488"/>
        <v>8760</v>
      </c>
      <c r="K250" s="17">
        <f t="shared" si="488"/>
        <v>8784</v>
      </c>
      <c r="L250" s="17">
        <f t="shared" si="488"/>
        <v>8760</v>
      </c>
      <c r="M250" s="17">
        <f t="shared" si="488"/>
        <v>8760</v>
      </c>
      <c r="N250" s="17">
        <f t="shared" si="488"/>
        <v>8760</v>
      </c>
      <c r="O250" s="17">
        <f t="shared" si="488"/>
        <v>8784</v>
      </c>
      <c r="P250" s="17">
        <f t="shared" si="488"/>
        <v>8760</v>
      </c>
      <c r="Q250" s="17">
        <f t="shared" si="488"/>
        <v>8760</v>
      </c>
      <c r="R250" s="17">
        <f t="shared" si="488"/>
        <v>8760</v>
      </c>
    </row>
    <row r="251" spans="1:18">
      <c r="A251" s="60">
        <f t="shared" si="393"/>
        <v>251</v>
      </c>
      <c r="B251" s="43" t="s">
        <v>8</v>
      </c>
      <c r="C251" s="166" t="s">
        <v>50</v>
      </c>
      <c r="D251" s="97">
        <f ca="1">+SUM(D233,D235,D242)</f>
        <v>47348853.730000004</v>
      </c>
      <c r="E251" s="85">
        <f t="shared" ref="E251:G251" ca="1" si="489">+SUM(E233,E235,E242)</f>
        <v>49336060.870000005</v>
      </c>
      <c r="F251" s="85">
        <f t="shared" ca="1" si="489"/>
        <v>50138081</v>
      </c>
      <c r="G251" s="85">
        <f t="shared" ca="1" si="489"/>
        <v>55267955.120000005</v>
      </c>
      <c r="H251" s="85">
        <f t="shared" ref="H251:P251" ca="1" si="490">+SUM(H233,H235,H242)</f>
        <v>54277405.149999999</v>
      </c>
      <c r="I251" s="85">
        <f t="shared" ca="1" si="490"/>
        <v>60519775.060000002</v>
      </c>
      <c r="J251" s="85">
        <f t="shared" ca="1" si="490"/>
        <v>55699912.830000006</v>
      </c>
      <c r="K251" s="85">
        <f t="shared" ca="1" si="490"/>
        <v>69430429.820000008</v>
      </c>
      <c r="L251" s="85">
        <f t="shared" ca="1" si="490"/>
        <v>67216064.010000005</v>
      </c>
      <c r="M251" s="85">
        <f t="shared" ca="1" si="490"/>
        <v>74187758.570000008</v>
      </c>
      <c r="N251" s="85">
        <f t="shared" ca="1" si="490"/>
        <v>72669101.569999993</v>
      </c>
      <c r="O251" s="85">
        <f t="shared" ca="1" si="490"/>
        <v>79097184.989999995</v>
      </c>
      <c r="P251" s="85">
        <f t="shared" ca="1" si="490"/>
        <v>79702304.930000007</v>
      </c>
      <c r="Q251" s="85">
        <f t="shared" ref="Q251:R251" ca="1" si="491">+SUM(Q233,Q235,Q242)</f>
        <v>94618153.810000002</v>
      </c>
      <c r="R251" s="85">
        <f t="shared" ca="1" si="491"/>
        <v>85962380.189999998</v>
      </c>
    </row>
    <row r="252" spans="1:18">
      <c r="A252" s="60">
        <f t="shared" si="393"/>
        <v>252</v>
      </c>
      <c r="B252" s="43" t="s">
        <v>8</v>
      </c>
      <c r="C252" s="166" t="s">
        <v>51</v>
      </c>
      <c r="D252" s="98">
        <f ca="1">+D251/D229</f>
        <v>28.14295113808927</v>
      </c>
      <c r="E252" s="86">
        <f t="shared" ref="E252" ca="1" si="492">+E251/E229</f>
        <v>29.441481457761626</v>
      </c>
      <c r="F252" s="86">
        <f t="shared" ref="F252" ca="1" si="493">+F251/F229</f>
        <v>32.201102283221317</v>
      </c>
      <c r="G252" s="86">
        <f t="shared" ref="G252:P252" ca="1" si="494">+G251/G229</f>
        <v>33.21220921896392</v>
      </c>
      <c r="H252" s="86">
        <f t="shared" ca="1" si="494"/>
        <v>34.738984437752606</v>
      </c>
      <c r="I252" s="86">
        <f t="shared" ca="1" si="494"/>
        <v>35.684713756882118</v>
      </c>
      <c r="J252" s="86">
        <f t="shared" ca="1" si="494"/>
        <v>36.597175877590153</v>
      </c>
      <c r="K252" s="86">
        <f t="shared" ca="1" si="494"/>
        <v>37.942562616836064</v>
      </c>
      <c r="L252" s="86">
        <f t="shared" ca="1" si="494"/>
        <v>39.231563346718822</v>
      </c>
      <c r="M252" s="86">
        <f t="shared" ca="1" si="494"/>
        <v>40.879753231796698</v>
      </c>
      <c r="N252" s="86">
        <f t="shared" ca="1" si="494"/>
        <v>42.800232038198509</v>
      </c>
      <c r="O252" s="86">
        <f t="shared" ca="1" si="494"/>
        <v>43.698666667005511</v>
      </c>
      <c r="P252" s="86">
        <f t="shared" ca="1" si="494"/>
        <v>47.249756817514424</v>
      </c>
      <c r="Q252" s="86">
        <f t="shared" ref="Q252:R252" ca="1" si="495">+Q251/Q229</f>
        <v>53.554769026939653</v>
      </c>
      <c r="R252" s="86">
        <f t="shared" ca="1" si="495"/>
        <v>57.512268647649428</v>
      </c>
    </row>
    <row r="253" spans="1:18">
      <c r="A253" s="60">
        <f t="shared" si="393"/>
        <v>253</v>
      </c>
      <c r="B253" s="43" t="s">
        <v>8</v>
      </c>
      <c r="C253" s="166" t="s">
        <v>52</v>
      </c>
      <c r="D253" s="99">
        <f ca="1">+D247+D244</f>
        <v>88401.83</v>
      </c>
      <c r="E253" s="87">
        <f t="shared" ref="E253:G253" ca="1" si="496">+E247+E244</f>
        <v>88204.630000000019</v>
      </c>
      <c r="F253" s="87">
        <f t="shared" ca="1" si="496"/>
        <v>83504.88</v>
      </c>
      <c r="G253" s="87">
        <f t="shared" ca="1" si="496"/>
        <v>88807.94</v>
      </c>
      <c r="H253" s="87">
        <f t="shared" ref="H253:P253" ca="1" si="497">+H247+H244</f>
        <v>85862.81</v>
      </c>
      <c r="I253" s="87">
        <f t="shared" ca="1" si="497"/>
        <v>94971.68</v>
      </c>
      <c r="J253" s="87">
        <f t="shared" ca="1" si="497"/>
        <v>88741.8</v>
      </c>
      <c r="K253" s="87">
        <f t="shared" ca="1" si="497"/>
        <v>106738.40999999999</v>
      </c>
      <c r="L253" s="87">
        <f t="shared" ca="1" si="497"/>
        <v>103763.46</v>
      </c>
      <c r="M253" s="87">
        <f t="shared" ca="1" si="497"/>
        <v>112748.78</v>
      </c>
      <c r="N253" s="87">
        <f t="shared" ca="1" si="497"/>
        <v>108981.11</v>
      </c>
      <c r="O253" s="87">
        <f t="shared" ca="1" si="497"/>
        <v>118666.64</v>
      </c>
      <c r="P253" s="87">
        <f t="shared" ca="1" si="497"/>
        <v>114345.72</v>
      </c>
      <c r="Q253" s="87">
        <f t="shared" ref="Q253:R253" ca="1" si="498">+Q247+Q244</f>
        <v>122490.70999999999</v>
      </c>
      <c r="R253" s="87">
        <f t="shared" ca="1" si="498"/>
        <v>107801.95</v>
      </c>
    </row>
    <row r="254" spans="1:18">
      <c r="A254" s="60">
        <f t="shared" si="393"/>
        <v>254</v>
      </c>
      <c r="B254" s="43" t="s">
        <v>8</v>
      </c>
      <c r="C254" s="166" t="s">
        <v>53</v>
      </c>
      <c r="D254" s="98">
        <f ca="1">+D253/D229</f>
        <v>5.2543793275218409E-2</v>
      </c>
      <c r="E254" s="86">
        <f t="shared" ref="E254" ca="1" si="499">+E253/E229</f>
        <v>5.2636447516076795E-2</v>
      </c>
      <c r="F254" s="86">
        <f t="shared" ref="F254" ca="1" si="500">+F253/F229</f>
        <v>5.3630875542048019E-2</v>
      </c>
      <c r="G254" s="86">
        <f t="shared" ref="G254:P254" ca="1" si="501">+G253/G229</f>
        <v>5.3367414755641038E-2</v>
      </c>
      <c r="H254" s="86">
        <f t="shared" ca="1" si="501"/>
        <v>5.4954484506555469E-2</v>
      </c>
      <c r="I254" s="86">
        <f t="shared" ca="1" si="501"/>
        <v>5.5998840254285073E-2</v>
      </c>
      <c r="J254" s="86">
        <f t="shared" ca="1" si="501"/>
        <v>5.8307079801114471E-2</v>
      </c>
      <c r="K254" s="86">
        <f t="shared" ca="1" si="501"/>
        <v>5.833074655516398E-2</v>
      </c>
      <c r="L254" s="86">
        <f t="shared" ca="1" si="501"/>
        <v>6.0562944498789684E-2</v>
      </c>
      <c r="M254" s="86">
        <f t="shared" ca="1" si="501"/>
        <v>6.212807062013026E-2</v>
      </c>
      <c r="N254" s="86">
        <f t="shared" ca="1" si="501"/>
        <v>6.4187071189910641E-2</v>
      </c>
      <c r="O254" s="86">
        <f t="shared" ca="1" si="501"/>
        <v>6.5559525873255017E-2</v>
      </c>
      <c r="P254" s="86">
        <f t="shared" ca="1" si="501"/>
        <v>6.7787342760898928E-2</v>
      </c>
      <c r="Q254" s="86">
        <f t="shared" ref="Q254:R254" ca="1" si="502">+Q253/Q229</f>
        <v>6.9330899175740812E-2</v>
      </c>
      <c r="R254" s="86">
        <f t="shared" ca="1" si="502"/>
        <v>7.2123813875755255E-2</v>
      </c>
    </row>
    <row r="255" spans="1:18">
      <c r="A255" s="60">
        <f t="shared" si="393"/>
        <v>255</v>
      </c>
      <c r="B255" s="43" t="s">
        <v>8</v>
      </c>
      <c r="C255" s="166" t="s">
        <v>228</v>
      </c>
      <c r="D255" s="85">
        <f ca="1">+D253+D251</f>
        <v>47437255.560000002</v>
      </c>
      <c r="E255" s="85">
        <f t="shared" ref="E255:G255" ca="1" si="503">+E253+E251</f>
        <v>49424265.500000007</v>
      </c>
      <c r="F255" s="85">
        <f t="shared" ca="1" si="503"/>
        <v>50221585.880000003</v>
      </c>
      <c r="G255" s="85">
        <f t="shared" ca="1" si="503"/>
        <v>55356763.060000002</v>
      </c>
      <c r="H255" s="85">
        <f t="shared" ref="H255:P255" ca="1" si="504">+H253+H251</f>
        <v>54363267.960000001</v>
      </c>
      <c r="I255" s="85">
        <f t="shared" ca="1" si="504"/>
        <v>60614746.740000002</v>
      </c>
      <c r="J255" s="85">
        <f t="shared" ca="1" si="504"/>
        <v>55788654.630000003</v>
      </c>
      <c r="K255" s="85">
        <f t="shared" ca="1" si="504"/>
        <v>69537168.230000004</v>
      </c>
      <c r="L255" s="85">
        <f t="shared" ca="1" si="504"/>
        <v>67319827.469999999</v>
      </c>
      <c r="M255" s="85">
        <f t="shared" ca="1" si="504"/>
        <v>74300507.350000009</v>
      </c>
      <c r="N255" s="85">
        <f t="shared" ca="1" si="504"/>
        <v>72778082.679999992</v>
      </c>
      <c r="O255" s="85">
        <f t="shared" ca="1" si="504"/>
        <v>79215851.629999995</v>
      </c>
      <c r="P255" s="85">
        <f t="shared" ca="1" si="504"/>
        <v>79816650.650000006</v>
      </c>
      <c r="Q255" s="85">
        <f t="shared" ref="Q255:R255" ca="1" si="505">+Q253+Q251</f>
        <v>94740644.519999996</v>
      </c>
      <c r="R255" s="85">
        <f t="shared" ca="1" si="505"/>
        <v>86070182.140000001</v>
      </c>
    </row>
    <row r="256" spans="1:18">
      <c r="A256" s="60">
        <f t="shared" si="393"/>
        <v>256</v>
      </c>
      <c r="B256" s="183" t="s">
        <v>8</v>
      </c>
      <c r="C256" s="351" t="s">
        <v>229</v>
      </c>
      <c r="D256" s="184">
        <f ca="1">+D255/D229</f>
        <v>28.19549493136449</v>
      </c>
      <c r="E256" s="184">
        <f t="shared" ref="E256" ca="1" si="506">+E255/E229</f>
        <v>29.494117905277704</v>
      </c>
      <c r="F256" s="184">
        <f t="shared" ref="F256" ca="1" si="507">+F255/F229</f>
        <v>32.254733158763372</v>
      </c>
      <c r="G256" s="184">
        <f t="shared" ref="G256:P256" ca="1" si="508">+G255/G229</f>
        <v>33.265576633719562</v>
      </c>
      <c r="H256" s="184">
        <f t="shared" ca="1" si="508"/>
        <v>34.793938922259166</v>
      </c>
      <c r="I256" s="184">
        <f t="shared" ca="1" si="508"/>
        <v>35.740712597136401</v>
      </c>
      <c r="J256" s="184">
        <f t="shared" ca="1" si="508"/>
        <v>36.655482957391271</v>
      </c>
      <c r="K256" s="184">
        <f t="shared" ca="1" si="508"/>
        <v>38.000893363391221</v>
      </c>
      <c r="L256" s="184">
        <f t="shared" ca="1" si="508"/>
        <v>39.292126291217606</v>
      </c>
      <c r="M256" s="184">
        <f t="shared" ca="1" si="508"/>
        <v>40.941881302416824</v>
      </c>
      <c r="N256" s="184">
        <f t="shared" ca="1" si="508"/>
        <v>42.864419109388422</v>
      </c>
      <c r="O256" s="184">
        <f t="shared" ca="1" si="508"/>
        <v>43.764226192878766</v>
      </c>
      <c r="P256" s="184">
        <f t="shared" ca="1" si="508"/>
        <v>47.317544160275318</v>
      </c>
      <c r="Q256" s="184">
        <f t="shared" ref="Q256:R256" ca="1" si="509">+Q255/Q229</f>
        <v>53.624099926115392</v>
      </c>
      <c r="R256" s="184">
        <f t="shared" ca="1" si="509"/>
        <v>57.584392461525184</v>
      </c>
    </row>
    <row r="257" spans="1:18" ht="15.75" thickBot="1">
      <c r="A257" s="60">
        <f t="shared" si="393"/>
        <v>257</v>
      </c>
      <c r="B257" s="42"/>
      <c r="C257" s="185"/>
      <c r="D257" s="71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</row>
    <row r="258" spans="1:18">
      <c r="A258" s="60">
        <f t="shared" si="393"/>
        <v>258</v>
      </c>
      <c r="B258" s="188" t="s">
        <v>32</v>
      </c>
      <c r="C258" s="189" t="s">
        <v>33</v>
      </c>
      <c r="D258" s="100" t="str">
        <f>+D$2</f>
        <v>CY 2013</v>
      </c>
      <c r="E258" s="101" t="str">
        <f t="shared" ref="E258:R258" si="510">+E$2</f>
        <v>CY 2014</v>
      </c>
      <c r="F258" s="101" t="str">
        <f t="shared" si="510"/>
        <v>CY 2015</v>
      </c>
      <c r="G258" s="101" t="str">
        <f t="shared" si="510"/>
        <v>CY 2016</v>
      </c>
      <c r="H258" s="101" t="str">
        <f t="shared" si="510"/>
        <v>CY 2017</v>
      </c>
      <c r="I258" s="101" t="str">
        <f t="shared" si="510"/>
        <v>CY 2018</v>
      </c>
      <c r="J258" s="101" t="str">
        <f t="shared" si="510"/>
        <v>CY 2019</v>
      </c>
      <c r="K258" s="101" t="str">
        <f t="shared" si="510"/>
        <v>CY 2020</v>
      </c>
      <c r="L258" s="101" t="str">
        <f t="shared" si="510"/>
        <v>CY 2021</v>
      </c>
      <c r="M258" s="101" t="str">
        <f t="shared" si="510"/>
        <v>CY 2022</v>
      </c>
      <c r="N258" s="101" t="str">
        <f t="shared" si="510"/>
        <v>CY 2023</v>
      </c>
      <c r="O258" s="101" t="str">
        <f t="shared" si="510"/>
        <v>CY 2024</v>
      </c>
      <c r="P258" s="101" t="str">
        <f t="shared" si="510"/>
        <v>CY 2025</v>
      </c>
      <c r="Q258" s="101" t="str">
        <f t="shared" si="510"/>
        <v>CY 2026</v>
      </c>
      <c r="R258" s="101" t="str">
        <f t="shared" si="510"/>
        <v>CY 2027</v>
      </c>
    </row>
    <row r="259" spans="1:18">
      <c r="A259" s="60">
        <f t="shared" si="393"/>
        <v>259</v>
      </c>
      <c r="B259" s="75" t="s">
        <v>9</v>
      </c>
      <c r="C259" s="163" t="s">
        <v>34</v>
      </c>
      <c r="D259" s="630">
        <f ca="1">+AVERAGE(INDIRECT("'Monthly Resource Report'!"&amp;VLOOKUP(D$1,$AO$1:$AP$197,2,FALSE)&amp;$A259&amp;":"&amp;VLOOKUP(DATE(YEAR(D$1),12,1),$AO$1:$AP$197,2,FALSE)&amp;$A259))</f>
        <v>61.583333333333336</v>
      </c>
      <c r="E259" s="631">
        <f t="shared" ref="E259:R259" ca="1" si="511">+AVERAGE(INDIRECT("'Monthly Resource Report'!"&amp;VLOOKUP(E$1,$AO$1:$AP$197,2,FALSE)&amp;$A259&amp;":"&amp;VLOOKUP(DATE(YEAR(E$1),12,1),$AO$1:$AP$197,2,FALSE)&amp;$A259))</f>
        <v>61.583333333333336</v>
      </c>
      <c r="F259" s="631">
        <f t="shared" ca="1" si="511"/>
        <v>61.583333333333336</v>
      </c>
      <c r="G259" s="631">
        <f t="shared" ca="1" si="511"/>
        <v>61.583333333333336</v>
      </c>
      <c r="H259" s="631">
        <f t="shared" ca="1" si="511"/>
        <v>61.583333333333336</v>
      </c>
      <c r="I259" s="631">
        <f t="shared" ca="1" si="511"/>
        <v>61.583333333333336</v>
      </c>
      <c r="J259" s="631">
        <f t="shared" ca="1" si="511"/>
        <v>61.583333333333336</v>
      </c>
      <c r="K259" s="631">
        <f t="shared" ca="1" si="511"/>
        <v>61.583333333333336</v>
      </c>
      <c r="L259" s="631">
        <f t="shared" ca="1" si="511"/>
        <v>61.583333333333336</v>
      </c>
      <c r="M259" s="631">
        <f t="shared" ca="1" si="511"/>
        <v>61.583333333333336</v>
      </c>
      <c r="N259" s="631">
        <f t="shared" ca="1" si="511"/>
        <v>61.583333333333336</v>
      </c>
      <c r="O259" s="631">
        <f t="shared" ca="1" si="511"/>
        <v>61.583333333333336</v>
      </c>
      <c r="P259" s="631">
        <f t="shared" ca="1" si="511"/>
        <v>61.583333333333336</v>
      </c>
      <c r="Q259" s="631">
        <f t="shared" ca="1" si="511"/>
        <v>61.583333333333336</v>
      </c>
      <c r="R259" s="631">
        <f t="shared" ca="1" si="511"/>
        <v>61.583333333333336</v>
      </c>
    </row>
    <row r="260" spans="1:18">
      <c r="A260" s="60">
        <f t="shared" ref="A260:A323" si="512">+ROW(A260)</f>
        <v>260</v>
      </c>
      <c r="B260" s="96" t="s">
        <v>9</v>
      </c>
      <c r="C260" s="166" t="s">
        <v>272</v>
      </c>
      <c r="D260" s="90">
        <f ca="1">+SUM(INDIRECT("'Monthly Resource Report'!"&amp;(VLOOKUP(D$1,$AO$1:$AP$197,2,FALSE)&amp;$A260&amp;":"&amp;VLOOKUP(DATE(YEAR(D$1),12,1),$AO$1:$AP$181,2,FALSE)&amp;$A260)))</f>
        <v>92724.23</v>
      </c>
      <c r="E260" s="91">
        <f t="shared" ref="E260:R261" ca="1" si="513">+SUM(INDIRECT("'Monthly Resource Report'!"&amp;(VLOOKUP(E$1,$AO$1:$AP$197,2,FALSE)&amp;$A260&amp;":"&amp;VLOOKUP(DATE(YEAR(E$1),12,1),$AO$1:$AP$181,2,FALSE)&amp;$A260)))</f>
        <v>0</v>
      </c>
      <c r="F260" s="91">
        <f t="shared" ca="1" si="513"/>
        <v>0</v>
      </c>
      <c r="G260" s="91">
        <f t="shared" ca="1" si="513"/>
        <v>0</v>
      </c>
      <c r="H260" s="91">
        <f t="shared" ca="1" si="513"/>
        <v>0</v>
      </c>
      <c r="I260" s="91">
        <f t="shared" ca="1" si="513"/>
        <v>0</v>
      </c>
      <c r="J260" s="91">
        <f t="shared" ca="1" si="513"/>
        <v>244011.09</v>
      </c>
      <c r="K260" s="91">
        <f t="shared" ca="1" si="513"/>
        <v>901643.43</v>
      </c>
      <c r="L260" s="91">
        <f t="shared" ca="1" si="513"/>
        <v>1563772.3099999998</v>
      </c>
      <c r="M260" s="91">
        <f t="shared" ca="1" si="513"/>
        <v>1426365.19</v>
      </c>
      <c r="N260" s="91">
        <f t="shared" ca="1" si="513"/>
        <v>1312447.7</v>
      </c>
      <c r="O260" s="91">
        <f t="shared" ca="1" si="513"/>
        <v>1127429.43</v>
      </c>
      <c r="P260" s="91">
        <f t="shared" ca="1" si="513"/>
        <v>1065050.8399999999</v>
      </c>
      <c r="Q260" s="91">
        <f t="shared" ca="1" si="513"/>
        <v>1073150.07</v>
      </c>
      <c r="R260" s="91">
        <f t="shared" ca="1" si="513"/>
        <v>1126959.4800000002</v>
      </c>
    </row>
    <row r="261" spans="1:18">
      <c r="A261" s="60">
        <f t="shared" si="512"/>
        <v>261</v>
      </c>
      <c r="B261" s="96" t="s">
        <v>9</v>
      </c>
      <c r="C261" s="166" t="s">
        <v>36</v>
      </c>
      <c r="D261" s="88">
        <f ca="1">+SUM(INDIRECT("'Monthly Resource Report'!"&amp;(VLOOKUP(D$1,$AO$1:$AP$197,2,FALSE)&amp;$A261&amp;":"&amp;VLOOKUP(DATE(YEAR(D$1),12,1),$AO$1:$AP$181,2,FALSE)&amp;$A261)))</f>
        <v>7714</v>
      </c>
      <c r="E261" s="89">
        <f t="shared" ca="1" si="513"/>
        <v>0</v>
      </c>
      <c r="F261" s="89">
        <f t="shared" ca="1" si="513"/>
        <v>0</v>
      </c>
      <c r="G261" s="89">
        <f t="shared" ca="1" si="513"/>
        <v>0</v>
      </c>
      <c r="H261" s="89">
        <f t="shared" ca="1" si="513"/>
        <v>0</v>
      </c>
      <c r="I261" s="89">
        <f t="shared" ca="1" si="513"/>
        <v>0</v>
      </c>
      <c r="J261" s="89">
        <f t="shared" ca="1" si="513"/>
        <v>20300</v>
      </c>
      <c r="K261" s="89">
        <f t="shared" ca="1" si="513"/>
        <v>74425</v>
      </c>
      <c r="L261" s="89">
        <f t="shared" ca="1" si="513"/>
        <v>128535</v>
      </c>
      <c r="M261" s="89">
        <f t="shared" ca="1" si="513"/>
        <v>117160</v>
      </c>
      <c r="N261" s="89">
        <f t="shared" ca="1" si="513"/>
        <v>107733</v>
      </c>
      <c r="O261" s="89">
        <f t="shared" ca="1" si="513"/>
        <v>92740</v>
      </c>
      <c r="P261" s="89">
        <f t="shared" ca="1" si="513"/>
        <v>87669</v>
      </c>
      <c r="Q261" s="89">
        <f t="shared" ca="1" si="513"/>
        <v>88366</v>
      </c>
      <c r="R261" s="89">
        <f t="shared" ca="1" si="513"/>
        <v>92720</v>
      </c>
    </row>
    <row r="262" spans="1:18">
      <c r="A262" s="60">
        <f t="shared" si="512"/>
        <v>262</v>
      </c>
      <c r="B262" s="171" t="s">
        <v>9</v>
      </c>
      <c r="C262" s="172" t="s">
        <v>95</v>
      </c>
      <c r="D262" s="77">
        <f ca="1">+D261/(D259*D282)</f>
        <v>1.4299219604426566E-2</v>
      </c>
      <c r="E262" s="78">
        <f t="shared" ref="E262" ca="1" si="514">+E261/(E259*E282)</f>
        <v>0</v>
      </c>
      <c r="F262" s="78">
        <f t="shared" ref="F262" ca="1" si="515">+F261/(F259*F282)</f>
        <v>0</v>
      </c>
      <c r="G262" s="78">
        <f t="shared" ref="G262:P262" ca="1" si="516">+G261/(G259*G282)</f>
        <v>0</v>
      </c>
      <c r="H262" s="78">
        <f t="shared" ca="1" si="516"/>
        <v>0</v>
      </c>
      <c r="I262" s="78">
        <f t="shared" ca="1" si="516"/>
        <v>0</v>
      </c>
      <c r="J262" s="78">
        <f t="shared" ca="1" si="516"/>
        <v>3.7629525274806758E-2</v>
      </c>
      <c r="K262" s="78">
        <f t="shared" ca="1" si="516"/>
        <v>0.13758254028113609</v>
      </c>
      <c r="L262" s="78">
        <f t="shared" ca="1" si="516"/>
        <v>0.23826162715257568</v>
      </c>
      <c r="M262" s="78">
        <f t="shared" ca="1" si="516"/>
        <v>0.21717611730031328</v>
      </c>
      <c r="N262" s="78">
        <f t="shared" ca="1" si="516"/>
        <v>0.19970155893747568</v>
      </c>
      <c r="O262" s="78">
        <f t="shared" ca="1" si="516"/>
        <v>0.17143976870235217</v>
      </c>
      <c r="P262" s="78">
        <f t="shared" ca="1" si="516"/>
        <v>0.16250950006487849</v>
      </c>
      <c r="Q262" s="78">
        <f t="shared" ref="Q262:R262" ca="1" si="517">+Q261/(Q259*Q282)</f>
        <v>0.16380150888835338</v>
      </c>
      <c r="R262" s="78">
        <f t="shared" ca="1" si="517"/>
        <v>0.17187239327488091</v>
      </c>
    </row>
    <row r="263" spans="1:18">
      <c r="A263" s="60">
        <f t="shared" si="512"/>
        <v>263</v>
      </c>
      <c r="B263" s="96" t="s">
        <v>9</v>
      </c>
      <c r="C263" s="166" t="s">
        <v>268</v>
      </c>
      <c r="D263" s="88">
        <f ca="1">+SUM(INDIRECT("'Monthly Resource Report'!"&amp;(VLOOKUP(D$1,$AO$1:$AP$197,2,FALSE)&amp;$A263&amp;":"&amp;VLOOKUP(DATE(YEAR(D$1),12,1),$AO$1:$AP$181,2,FALSE)&amp;$A263)))</f>
        <v>92724.23</v>
      </c>
      <c r="E263" s="89">
        <f t="shared" ref="E263:R263" ca="1" si="518">+SUM(INDIRECT("'Monthly Resource Report'!"&amp;(VLOOKUP(E$1,$AO$1:$AP$197,2,FALSE)&amp;$A263&amp;":"&amp;VLOOKUP(DATE(YEAR(E$1),12,1),$AO$1:$AP$181,2,FALSE)&amp;$A263)))</f>
        <v>0</v>
      </c>
      <c r="F263" s="89">
        <f t="shared" ca="1" si="518"/>
        <v>0</v>
      </c>
      <c r="G263" s="89">
        <f t="shared" ca="1" si="518"/>
        <v>0</v>
      </c>
      <c r="H263" s="89">
        <f t="shared" ca="1" si="518"/>
        <v>0</v>
      </c>
      <c r="I263" s="89">
        <f t="shared" ca="1" si="518"/>
        <v>0</v>
      </c>
      <c r="J263" s="89">
        <f t="shared" ca="1" si="518"/>
        <v>244011.09</v>
      </c>
      <c r="K263" s="89">
        <f t="shared" ca="1" si="518"/>
        <v>901643.43</v>
      </c>
      <c r="L263" s="89">
        <f t="shared" ca="1" si="518"/>
        <v>1563772.3099999998</v>
      </c>
      <c r="M263" s="89">
        <f t="shared" ca="1" si="518"/>
        <v>1426365.19</v>
      </c>
      <c r="N263" s="89">
        <f t="shared" ca="1" si="518"/>
        <v>1312447.7</v>
      </c>
      <c r="O263" s="89">
        <f t="shared" ca="1" si="518"/>
        <v>1127429.43</v>
      </c>
      <c r="P263" s="89">
        <f t="shared" ca="1" si="518"/>
        <v>1065050.8399999999</v>
      </c>
      <c r="Q263" s="89">
        <f t="shared" ca="1" si="518"/>
        <v>1073150.07</v>
      </c>
      <c r="R263" s="89">
        <f t="shared" ca="1" si="518"/>
        <v>1126959.4800000002</v>
      </c>
    </row>
    <row r="264" spans="1:18">
      <c r="A264" s="60">
        <f t="shared" si="512"/>
        <v>264</v>
      </c>
      <c r="B264" s="171" t="s">
        <v>9</v>
      </c>
      <c r="C264" s="172" t="s">
        <v>269</v>
      </c>
      <c r="D264" s="92">
        <f ca="1">+D263/D261</f>
        <v>12.020252787140263</v>
      </c>
      <c r="E264" s="93" t="e">
        <f t="shared" ref="E264" ca="1" si="519">+E263/E261</f>
        <v>#DIV/0!</v>
      </c>
      <c r="F264" s="93" t="e">
        <f t="shared" ref="F264" ca="1" si="520">+F263/F261</f>
        <v>#DIV/0!</v>
      </c>
      <c r="G264" s="93" t="e">
        <f t="shared" ref="G264:P264" ca="1" si="521">+G263/G261</f>
        <v>#DIV/0!</v>
      </c>
      <c r="H264" s="93" t="e">
        <f t="shared" ca="1" si="521"/>
        <v>#DIV/0!</v>
      </c>
      <c r="I264" s="93" t="e">
        <f t="shared" ca="1" si="521"/>
        <v>#DIV/0!</v>
      </c>
      <c r="J264" s="93">
        <f t="shared" ca="1" si="521"/>
        <v>12.020250738916255</v>
      </c>
      <c r="K264" s="93">
        <f t="shared" ca="1" si="521"/>
        <v>12.114792475646626</v>
      </c>
      <c r="L264" s="93">
        <f t="shared" ca="1" si="521"/>
        <v>12.166120589722642</v>
      </c>
      <c r="M264" s="93">
        <f t="shared" ca="1" si="521"/>
        <v>12.174506572208944</v>
      </c>
      <c r="N264" s="93">
        <f t="shared" ca="1" si="521"/>
        <v>12.18241114607409</v>
      </c>
      <c r="O264" s="93">
        <f t="shared" ca="1" si="521"/>
        <v>12.156884084537415</v>
      </c>
      <c r="P264" s="93">
        <f t="shared" ca="1" si="521"/>
        <v>12.148545552019526</v>
      </c>
      <c r="Q264" s="93">
        <f t="shared" ref="Q264:R264" ca="1" si="522">+Q263/Q261</f>
        <v>12.144377588665325</v>
      </c>
      <c r="R264" s="93">
        <f t="shared" ca="1" si="522"/>
        <v>12.154437877480589</v>
      </c>
    </row>
    <row r="265" spans="1:18">
      <c r="A265" s="60">
        <f t="shared" si="512"/>
        <v>265</v>
      </c>
      <c r="B265" s="96" t="s">
        <v>9</v>
      </c>
      <c r="C265" s="166" t="s">
        <v>37</v>
      </c>
      <c r="D265" s="632">
        <f ca="1">+SUM(INDIRECT("'Monthly Resource Report'!"&amp;(VLOOKUP(D$1,$AO$1:$AP$197,2,FALSE)&amp;$A265&amp;":"&amp;VLOOKUP(DATE(YEAR(D$1),12,1),$AO$1:$AP$181,2,FALSE)&amp;$A265)))</f>
        <v>382487.47</v>
      </c>
      <c r="E265" s="633">
        <f t="shared" ref="E265:R265" ca="1" si="523">+SUM(INDIRECT("'Monthly Resource Report'!"&amp;(VLOOKUP(E$1,$AO$1:$AP$197,2,FALSE)&amp;$A265&amp;":"&amp;VLOOKUP(DATE(YEAR(E$1),12,1),$AO$1:$AP$181,2,FALSE)&amp;$A265)))</f>
        <v>0</v>
      </c>
      <c r="F265" s="633">
        <f t="shared" ca="1" si="523"/>
        <v>0</v>
      </c>
      <c r="G265" s="633">
        <f t="shared" ca="1" si="523"/>
        <v>0</v>
      </c>
      <c r="H265" s="633">
        <f t="shared" ca="1" si="523"/>
        <v>0</v>
      </c>
      <c r="I265" s="633">
        <f t="shared" ca="1" si="523"/>
        <v>0</v>
      </c>
      <c r="J265" s="633">
        <f t="shared" ca="1" si="523"/>
        <v>1375352.19</v>
      </c>
      <c r="K265" s="633">
        <f t="shared" ca="1" si="523"/>
        <v>5474359.0700000003</v>
      </c>
      <c r="L265" s="633">
        <f t="shared" ca="1" si="523"/>
        <v>10103847.619999999</v>
      </c>
      <c r="M265" s="633">
        <f t="shared" ca="1" si="523"/>
        <v>9737289.120000001</v>
      </c>
      <c r="N265" s="633">
        <f t="shared" ca="1" si="523"/>
        <v>9395644.9699999988</v>
      </c>
      <c r="O265" s="633">
        <f t="shared" ca="1" si="523"/>
        <v>8469592.4700000007</v>
      </c>
      <c r="P265" s="633">
        <f t="shared" ca="1" si="523"/>
        <v>8365899.54</v>
      </c>
      <c r="Q265" s="633">
        <f t="shared" ca="1" si="523"/>
        <v>8784112.75</v>
      </c>
      <c r="R265" s="633">
        <f t="shared" ca="1" si="523"/>
        <v>9546558.2300000004</v>
      </c>
    </row>
    <row r="266" spans="1:18">
      <c r="A266" s="60">
        <f t="shared" si="512"/>
        <v>266</v>
      </c>
      <c r="B266" s="171" t="s">
        <v>9</v>
      </c>
      <c r="C266" s="172" t="s">
        <v>270</v>
      </c>
      <c r="D266" s="79">
        <f ca="1">+D265/D263</f>
        <v>4.1250002291741863</v>
      </c>
      <c r="E266" s="80" t="e">
        <f t="shared" ref="E266" ca="1" si="524">+E265/E263</f>
        <v>#DIV/0!</v>
      </c>
      <c r="F266" s="80" t="e">
        <f t="shared" ref="F266" ca="1" si="525">+F265/F263</f>
        <v>#DIV/0!</v>
      </c>
      <c r="G266" s="80" t="e">
        <f t="shared" ref="G266:P266" ca="1" si="526">+G265/G263</f>
        <v>#DIV/0!</v>
      </c>
      <c r="H266" s="80" t="e">
        <f t="shared" ca="1" si="526"/>
        <v>#DIV/0!</v>
      </c>
      <c r="I266" s="80" t="e">
        <f t="shared" ca="1" si="526"/>
        <v>#DIV/0!</v>
      </c>
      <c r="J266" s="80">
        <f t="shared" ca="1" si="526"/>
        <v>5.6364331227732309</v>
      </c>
      <c r="K266" s="80">
        <f t="shared" ca="1" si="526"/>
        <v>6.0715343647543687</v>
      </c>
      <c r="L266" s="80">
        <f t="shared" ca="1" si="526"/>
        <v>6.4612012601757867</v>
      </c>
      <c r="M266" s="80">
        <f t="shared" ca="1" si="526"/>
        <v>6.8266452296133231</v>
      </c>
      <c r="N266" s="80">
        <f t="shared" ca="1" si="526"/>
        <v>7.1588719078101164</v>
      </c>
      <c r="O266" s="80">
        <f t="shared" ca="1" si="526"/>
        <v>7.5123038698750317</v>
      </c>
      <c r="P266" s="80">
        <f t="shared" ca="1" si="526"/>
        <v>7.8549297609116966</v>
      </c>
      <c r="Q266" s="80">
        <f t="shared" ref="Q266:R266" ca="1" si="527">+Q265/Q263</f>
        <v>8.1853535638310113</v>
      </c>
      <c r="R266" s="80">
        <f t="shared" ca="1" si="527"/>
        <v>8.4710749582584803</v>
      </c>
    </row>
    <row r="267" spans="1:18">
      <c r="A267" s="60">
        <f t="shared" si="512"/>
        <v>267</v>
      </c>
      <c r="B267" s="96" t="s">
        <v>9</v>
      </c>
      <c r="C267" s="166" t="s">
        <v>38</v>
      </c>
      <c r="D267" s="632">
        <f ca="1">+SUM(INDIRECT("'Monthly Resource Report'!"&amp;(VLOOKUP(D$1,$AO$1:$AP$197,2,FALSE)&amp;$A267&amp;":"&amp;VLOOKUP(DATE(YEAR(D$1),12,1),$AO$1:$AP$181,2,FALSE)&amp;$A267)))</f>
        <v>0</v>
      </c>
      <c r="E267" s="633">
        <f t="shared" ref="E267:R267" ca="1" si="528">+SUM(INDIRECT("'Monthly Resource Report'!"&amp;(VLOOKUP(E$1,$AO$1:$AP$197,2,FALSE)&amp;$A267&amp;":"&amp;VLOOKUP(DATE(YEAR(E$1),12,1),$AO$1:$AP$181,2,FALSE)&amp;$A267)))</f>
        <v>0</v>
      </c>
      <c r="F267" s="633">
        <f t="shared" ca="1" si="528"/>
        <v>0</v>
      </c>
      <c r="G267" s="633">
        <f t="shared" ca="1" si="528"/>
        <v>0</v>
      </c>
      <c r="H267" s="633">
        <f t="shared" ca="1" si="528"/>
        <v>0</v>
      </c>
      <c r="I267" s="633">
        <f t="shared" ca="1" si="528"/>
        <v>0</v>
      </c>
      <c r="J267" s="633">
        <f t="shared" ca="1" si="528"/>
        <v>0</v>
      </c>
      <c r="K267" s="633">
        <f t="shared" ca="1" si="528"/>
        <v>0</v>
      </c>
      <c r="L267" s="633">
        <f t="shared" ca="1" si="528"/>
        <v>0</v>
      </c>
      <c r="M267" s="633">
        <f t="shared" ca="1" si="528"/>
        <v>0</v>
      </c>
      <c r="N267" s="633">
        <f t="shared" ca="1" si="528"/>
        <v>0</v>
      </c>
      <c r="O267" s="633">
        <f t="shared" ca="1" si="528"/>
        <v>0</v>
      </c>
      <c r="P267" s="633">
        <f t="shared" ca="1" si="528"/>
        <v>0</v>
      </c>
      <c r="Q267" s="633">
        <f t="shared" ca="1" si="528"/>
        <v>0</v>
      </c>
      <c r="R267" s="633">
        <f t="shared" ca="1" si="528"/>
        <v>0</v>
      </c>
    </row>
    <row r="268" spans="1:18">
      <c r="A268" s="60">
        <f t="shared" si="512"/>
        <v>268</v>
      </c>
      <c r="B268" s="171" t="s">
        <v>9</v>
      </c>
      <c r="C268" s="172" t="s">
        <v>39</v>
      </c>
      <c r="D268" s="81">
        <f ca="1">+D267/D261</f>
        <v>0</v>
      </c>
      <c r="E268" s="82" t="e">
        <f t="shared" ref="E268" ca="1" si="529">+E267/E261</f>
        <v>#DIV/0!</v>
      </c>
      <c r="F268" s="82" t="e">
        <f t="shared" ref="F268" ca="1" si="530">+F267/F261</f>
        <v>#DIV/0!</v>
      </c>
      <c r="G268" s="82" t="e">
        <f t="shared" ref="G268:P268" ca="1" si="531">+G267/G261</f>
        <v>#DIV/0!</v>
      </c>
      <c r="H268" s="82" t="e">
        <f t="shared" ca="1" si="531"/>
        <v>#DIV/0!</v>
      </c>
      <c r="I268" s="82" t="e">
        <f t="shared" ca="1" si="531"/>
        <v>#DIV/0!</v>
      </c>
      <c r="J268" s="82">
        <f t="shared" ca="1" si="531"/>
        <v>0</v>
      </c>
      <c r="K268" s="82">
        <f t="shared" ca="1" si="531"/>
        <v>0</v>
      </c>
      <c r="L268" s="82">
        <f t="shared" ca="1" si="531"/>
        <v>0</v>
      </c>
      <c r="M268" s="82">
        <f t="shared" ca="1" si="531"/>
        <v>0</v>
      </c>
      <c r="N268" s="82">
        <f t="shared" ca="1" si="531"/>
        <v>0</v>
      </c>
      <c r="O268" s="82">
        <f t="shared" ca="1" si="531"/>
        <v>0</v>
      </c>
      <c r="P268" s="82">
        <f t="shared" ca="1" si="531"/>
        <v>0</v>
      </c>
      <c r="Q268" s="82">
        <f t="shared" ref="Q268:R268" ca="1" si="532">+Q267/Q261</f>
        <v>0</v>
      </c>
      <c r="R268" s="82">
        <f t="shared" ca="1" si="532"/>
        <v>0</v>
      </c>
    </row>
    <row r="269" spans="1:18">
      <c r="A269" s="60">
        <f t="shared" si="512"/>
        <v>269</v>
      </c>
      <c r="B269" s="96" t="s">
        <v>9</v>
      </c>
      <c r="C269" s="166" t="s">
        <v>40</v>
      </c>
      <c r="D269" s="88">
        <f ca="1">+SUM(INDIRECT("'Monthly Resource Report'!"&amp;(VLOOKUP(D$1,$AO$1:$AP$197,2,FALSE)&amp;$A269&amp;":"&amp;VLOOKUP(DATE(YEAR(D$1),12,1),$AO$1:$AP$181,2,FALSE)&amp;$A269)))</f>
        <v>18.54</v>
      </c>
      <c r="E269" s="89">
        <f t="shared" ref="E269:R271" ca="1" si="533">+SUM(INDIRECT("'Monthly Resource Report'!"&amp;(VLOOKUP(E$1,$AO$1:$AP$197,2,FALSE)&amp;$A269&amp;":"&amp;VLOOKUP(DATE(YEAR(E$1),12,1),$AO$1:$AP$181,2,FALSE)&amp;$A269)))</f>
        <v>0</v>
      </c>
      <c r="F269" s="89">
        <f t="shared" ca="1" si="533"/>
        <v>0</v>
      </c>
      <c r="G269" s="89">
        <f t="shared" ca="1" si="533"/>
        <v>0</v>
      </c>
      <c r="H269" s="89">
        <f t="shared" ca="1" si="533"/>
        <v>0</v>
      </c>
      <c r="I269" s="89">
        <f t="shared" ca="1" si="533"/>
        <v>0</v>
      </c>
      <c r="J269" s="89">
        <f t="shared" ca="1" si="533"/>
        <v>55.7</v>
      </c>
      <c r="K269" s="89">
        <f t="shared" ca="1" si="533"/>
        <v>205.7</v>
      </c>
      <c r="L269" s="89">
        <f t="shared" ca="1" si="533"/>
        <v>299.47999999999996</v>
      </c>
      <c r="M269" s="89">
        <f t="shared" ca="1" si="533"/>
        <v>303.85000000000002</v>
      </c>
      <c r="N269" s="89">
        <f t="shared" ca="1" si="533"/>
        <v>290.64</v>
      </c>
      <c r="O269" s="89">
        <f t="shared" ca="1" si="533"/>
        <v>253.02999999999994</v>
      </c>
      <c r="P269" s="89">
        <f t="shared" ca="1" si="533"/>
        <v>251.19999999999993</v>
      </c>
      <c r="Q269" s="89">
        <f t="shared" ca="1" si="533"/>
        <v>248.65999999999997</v>
      </c>
      <c r="R269" s="89">
        <f t="shared" ca="1" si="533"/>
        <v>268.11</v>
      </c>
    </row>
    <row r="270" spans="1:18">
      <c r="A270" s="60">
        <f t="shared" si="512"/>
        <v>270</v>
      </c>
      <c r="B270" s="96" t="s">
        <v>9</v>
      </c>
      <c r="C270" s="166" t="s">
        <v>41</v>
      </c>
      <c r="D270" s="88">
        <f ca="1">+SUM(INDIRECT("'Monthly Resource Report'!"&amp;(VLOOKUP(D$1,$AO$1:$AP$197,2,FALSE)&amp;$A270&amp;":"&amp;VLOOKUP(DATE(YEAR(D$1),12,1),$AO$1:$AP$181,2,FALSE)&amp;$A270)))</f>
        <v>133</v>
      </c>
      <c r="E270" s="89">
        <f t="shared" ca="1" si="533"/>
        <v>0</v>
      </c>
      <c r="F270" s="89">
        <f t="shared" ca="1" si="533"/>
        <v>0</v>
      </c>
      <c r="G270" s="89">
        <f t="shared" ca="1" si="533"/>
        <v>0</v>
      </c>
      <c r="H270" s="89">
        <f t="shared" ca="1" si="533"/>
        <v>0</v>
      </c>
      <c r="I270" s="89">
        <f t="shared" ca="1" si="533"/>
        <v>0</v>
      </c>
      <c r="J270" s="89">
        <f t="shared" ca="1" si="533"/>
        <v>350</v>
      </c>
      <c r="K270" s="89">
        <f t="shared" ca="1" si="533"/>
        <v>1299</v>
      </c>
      <c r="L270" s="89">
        <f t="shared" ca="1" si="533"/>
        <v>2228</v>
      </c>
      <c r="M270" s="89">
        <f t="shared" ca="1" si="533"/>
        <v>2042</v>
      </c>
      <c r="N270" s="89">
        <f t="shared" ca="1" si="533"/>
        <v>1877</v>
      </c>
      <c r="O270" s="89">
        <f t="shared" ca="1" si="533"/>
        <v>1603</v>
      </c>
      <c r="P270" s="89">
        <f t="shared" ca="1" si="533"/>
        <v>1511</v>
      </c>
      <c r="Q270" s="89">
        <f t="shared" ca="1" si="533"/>
        <v>1525</v>
      </c>
      <c r="R270" s="89">
        <f t="shared" ca="1" si="533"/>
        <v>1602</v>
      </c>
    </row>
    <row r="271" spans="1:18">
      <c r="A271" s="60">
        <f t="shared" si="512"/>
        <v>271</v>
      </c>
      <c r="B271" s="96" t="s">
        <v>9</v>
      </c>
      <c r="C271" s="166" t="s">
        <v>271</v>
      </c>
      <c r="D271" s="88">
        <f ca="1">+SUM(INDIRECT("'Monthly Resource Report'!"&amp;(VLOOKUP(D$1,$AO$1:$AP$197,2,FALSE)&amp;$A271&amp;":"&amp;VLOOKUP(DATE(YEAR(D$1),12,1),$AO$1:$AP$181,2,FALSE)&amp;$A271)))</f>
        <v>828.79</v>
      </c>
      <c r="E271" s="89">
        <f t="shared" ca="1" si="533"/>
        <v>0</v>
      </c>
      <c r="F271" s="89">
        <f t="shared" ca="1" si="533"/>
        <v>0</v>
      </c>
      <c r="G271" s="89">
        <f t="shared" ca="1" si="533"/>
        <v>0</v>
      </c>
      <c r="H271" s="89">
        <f t="shared" ca="1" si="533"/>
        <v>0</v>
      </c>
      <c r="I271" s="89">
        <f t="shared" ca="1" si="533"/>
        <v>0</v>
      </c>
      <c r="J271" s="89">
        <f t="shared" ca="1" si="533"/>
        <v>2490.5100000000002</v>
      </c>
      <c r="K271" s="89">
        <f t="shared" ca="1" si="533"/>
        <v>9197.83</v>
      </c>
      <c r="L271" s="89">
        <f t="shared" ca="1" si="533"/>
        <v>13390.63</v>
      </c>
      <c r="M271" s="89">
        <f t="shared" ca="1" si="533"/>
        <v>13585.2</v>
      </c>
      <c r="N271" s="89">
        <f t="shared" ca="1" si="533"/>
        <v>12995.689999999999</v>
      </c>
      <c r="O271" s="89">
        <f t="shared" ca="1" si="533"/>
        <v>11313.27</v>
      </c>
      <c r="P271" s="89">
        <f t="shared" ca="1" si="533"/>
        <v>11232.130000000001</v>
      </c>
      <c r="Q271" s="89">
        <f t="shared" ca="1" si="533"/>
        <v>11118.699999999997</v>
      </c>
      <c r="R271" s="89">
        <f t="shared" ca="1" si="533"/>
        <v>11988.06</v>
      </c>
    </row>
    <row r="272" spans="1:18">
      <c r="A272" s="60">
        <f t="shared" si="512"/>
        <v>272</v>
      </c>
      <c r="B272" s="171" t="s">
        <v>9</v>
      </c>
      <c r="C272" s="177" t="s">
        <v>96</v>
      </c>
      <c r="D272" s="83">
        <f ca="1">+D261/(D270*D259)</f>
        <v>0.94181326116373476</v>
      </c>
      <c r="E272" s="84" t="e">
        <f t="shared" ref="E272:G272" ca="1" si="534">+E261/(E270*E259)</f>
        <v>#DIV/0!</v>
      </c>
      <c r="F272" s="84" t="e">
        <f t="shared" ca="1" si="534"/>
        <v>#DIV/0!</v>
      </c>
      <c r="G272" s="84" t="e">
        <f t="shared" ca="1" si="534"/>
        <v>#DIV/0!</v>
      </c>
      <c r="H272" s="84" t="e">
        <f t="shared" ref="H272:P272" ca="1" si="535">+H261/(H270*H259)</f>
        <v>#DIV/0!</v>
      </c>
      <c r="I272" s="84" t="e">
        <f t="shared" ca="1" si="535"/>
        <v>#DIV/0!</v>
      </c>
      <c r="J272" s="84">
        <f t="shared" ca="1" si="535"/>
        <v>0.94181326116373476</v>
      </c>
      <c r="K272" s="84">
        <f t="shared" ca="1" si="535"/>
        <v>0.93035029548075387</v>
      </c>
      <c r="L272" s="84">
        <f t="shared" ca="1" si="535"/>
        <v>0.93679167587816992</v>
      </c>
      <c r="M272" s="84">
        <f t="shared" ca="1" si="535"/>
        <v>0.93166639938821949</v>
      </c>
      <c r="N272" s="84">
        <f t="shared" ca="1" si="535"/>
        <v>0.93201153771565626</v>
      </c>
      <c r="O272" s="84">
        <f t="shared" ca="1" si="535"/>
        <v>0.93944287478569011</v>
      </c>
      <c r="P272" s="84">
        <f t="shared" ca="1" si="535"/>
        <v>0.94214640672954042</v>
      </c>
      <c r="Q272" s="84">
        <f t="shared" ref="Q272:R272" ca="1" si="536">+Q261/(Q270*Q259)</f>
        <v>0.94091883138490195</v>
      </c>
      <c r="R272" s="84">
        <f t="shared" ca="1" si="536"/>
        <v>0.93982656996751357</v>
      </c>
    </row>
    <row r="273" spans="1:18">
      <c r="A273" s="60">
        <f t="shared" si="512"/>
        <v>273</v>
      </c>
      <c r="B273" s="96" t="s">
        <v>9</v>
      </c>
      <c r="C273" s="166" t="s">
        <v>42</v>
      </c>
      <c r="D273" s="632">
        <f ca="1">+SUM(INDIRECT("'Monthly Resource Report'!"&amp;(VLOOKUP(D$1,$AO$1:$AP$197,2,FALSE)&amp;$A273&amp;":"&amp;VLOOKUP(DATE(YEAR(D$1),12,1),$AO$1:$AP$181,2,FALSE)&amp;$A273)))</f>
        <v>21955.8</v>
      </c>
      <c r="E273" s="633">
        <f t="shared" ref="E273:R276" ca="1" si="537">+SUM(INDIRECT("'Monthly Resource Report'!"&amp;(VLOOKUP(E$1,$AO$1:$AP$197,2,FALSE)&amp;$A273&amp;":"&amp;VLOOKUP(DATE(YEAR(E$1),12,1),$AO$1:$AP$181,2,FALSE)&amp;$A273)))</f>
        <v>0</v>
      </c>
      <c r="F273" s="633">
        <f t="shared" ca="1" si="537"/>
        <v>0</v>
      </c>
      <c r="G273" s="633">
        <f t="shared" ca="1" si="537"/>
        <v>0</v>
      </c>
      <c r="H273" s="633">
        <f t="shared" ca="1" si="537"/>
        <v>0</v>
      </c>
      <c r="I273" s="633">
        <f t="shared" ca="1" si="537"/>
        <v>0</v>
      </c>
      <c r="J273" s="633">
        <f t="shared" ca="1" si="537"/>
        <v>69742.22</v>
      </c>
      <c r="K273" s="633">
        <f t="shared" ca="1" si="537"/>
        <v>262088.09000000003</v>
      </c>
      <c r="L273" s="633">
        <f t="shared" ca="1" si="537"/>
        <v>386359.01000000007</v>
      </c>
      <c r="M273" s="633">
        <f t="shared" ca="1" si="537"/>
        <v>396995.15</v>
      </c>
      <c r="N273" s="633">
        <f t="shared" ca="1" si="537"/>
        <v>384000.89</v>
      </c>
      <c r="O273" s="633">
        <f t="shared" ca="1" si="537"/>
        <v>338024.14999999997</v>
      </c>
      <c r="P273" s="633">
        <f t="shared" ca="1" si="537"/>
        <v>339169.25</v>
      </c>
      <c r="Q273" s="633">
        <f t="shared" ca="1" si="537"/>
        <v>339302.79999999993</v>
      </c>
      <c r="R273" s="633">
        <f t="shared" ca="1" si="537"/>
        <v>369291.16</v>
      </c>
    </row>
    <row r="274" spans="1:18">
      <c r="A274" s="60">
        <f t="shared" si="512"/>
        <v>274</v>
      </c>
      <c r="B274" s="96" t="s">
        <v>9</v>
      </c>
      <c r="C274" s="634" t="s">
        <v>297</v>
      </c>
      <c r="D274" s="632">
        <f ca="1">+SUM(INDIRECT("'Monthly Resource Report'!"&amp;(VLOOKUP(D$1,$AO$1:$AP$197,2,FALSE)&amp;$A274&amp;":"&amp;VLOOKUP(DATE(YEAR(D$1),12,1),$AO$1:$AP$181,2,FALSE)&amp;$A274)))</f>
        <v>18540</v>
      </c>
      <c r="E274" s="633">
        <f t="shared" ca="1" si="537"/>
        <v>0</v>
      </c>
      <c r="F274" s="633">
        <f t="shared" ca="1" si="537"/>
        <v>0</v>
      </c>
      <c r="G274" s="633">
        <f t="shared" ca="1" si="537"/>
        <v>0</v>
      </c>
      <c r="H274" s="633">
        <f t="shared" ca="1" si="537"/>
        <v>0</v>
      </c>
      <c r="I274" s="633">
        <f t="shared" ca="1" si="537"/>
        <v>0</v>
      </c>
      <c r="J274" s="633">
        <f t="shared" ca="1" si="537"/>
        <v>55700</v>
      </c>
      <c r="K274" s="633">
        <f t="shared" ca="1" si="537"/>
        <v>205700</v>
      </c>
      <c r="L274" s="633">
        <f t="shared" ca="1" si="537"/>
        <v>299480</v>
      </c>
      <c r="M274" s="633">
        <f t="shared" ca="1" si="537"/>
        <v>303850</v>
      </c>
      <c r="N274" s="633">
        <f t="shared" ca="1" si="537"/>
        <v>290640</v>
      </c>
      <c r="O274" s="633">
        <f t="shared" ca="1" si="537"/>
        <v>253030</v>
      </c>
      <c r="P274" s="633">
        <f t="shared" ca="1" si="537"/>
        <v>251200</v>
      </c>
      <c r="Q274" s="633">
        <f t="shared" ca="1" si="537"/>
        <v>248660</v>
      </c>
      <c r="R274" s="633">
        <f t="shared" ca="1" si="537"/>
        <v>268110</v>
      </c>
    </row>
    <row r="275" spans="1:18">
      <c r="A275" s="60">
        <f t="shared" si="512"/>
        <v>275</v>
      </c>
      <c r="B275" s="96" t="s">
        <v>9</v>
      </c>
      <c r="C275" s="166" t="s">
        <v>43</v>
      </c>
      <c r="D275" s="88">
        <f ca="1">+SUM(INDIRECT("'Monthly Resource Report'!"&amp;(VLOOKUP(D$1,$AO$1:$AP$197,2,FALSE)&amp;$A275&amp;":"&amp;VLOOKUP(DATE(YEAR(D$1),12,1),$AO$1:$AP$181,2,FALSE)&amp;$A275)))</f>
        <v>2.81</v>
      </c>
      <c r="E275" s="89">
        <f t="shared" ca="1" si="537"/>
        <v>0</v>
      </c>
      <c r="F275" s="89">
        <f t="shared" ca="1" si="537"/>
        <v>0</v>
      </c>
      <c r="G275" s="89">
        <f t="shared" ca="1" si="537"/>
        <v>0</v>
      </c>
      <c r="H275" s="89">
        <f t="shared" ca="1" si="537"/>
        <v>0</v>
      </c>
      <c r="I275" s="89">
        <f t="shared" ca="1" si="537"/>
        <v>0</v>
      </c>
      <c r="J275" s="89">
        <f t="shared" ca="1" si="537"/>
        <v>7.4</v>
      </c>
      <c r="K275" s="89">
        <f t="shared" ca="1" si="537"/>
        <v>27.32</v>
      </c>
      <c r="L275" s="89">
        <f t="shared" ca="1" si="537"/>
        <v>47.330000000000005</v>
      </c>
      <c r="M275" s="89">
        <f t="shared" ca="1" si="537"/>
        <v>43.199999999999996</v>
      </c>
      <c r="N275" s="89">
        <f t="shared" ca="1" si="537"/>
        <v>39.76</v>
      </c>
      <c r="O275" s="89">
        <f t="shared" ca="1" si="537"/>
        <v>34.17</v>
      </c>
      <c r="P275" s="89">
        <f t="shared" ca="1" si="537"/>
        <v>32.28</v>
      </c>
      <c r="Q275" s="89">
        <f t="shared" ca="1" si="537"/>
        <v>32.53</v>
      </c>
      <c r="R275" s="89">
        <f t="shared" ca="1" si="537"/>
        <v>34.169999999999995</v>
      </c>
    </row>
    <row r="276" spans="1:18">
      <c r="A276" s="60">
        <f t="shared" si="512"/>
        <v>276</v>
      </c>
      <c r="B276" s="96" t="s">
        <v>9</v>
      </c>
      <c r="C276" s="166" t="s">
        <v>44</v>
      </c>
      <c r="D276" s="632">
        <f ca="1">+SUM(INDIRECT("'Monthly Resource Report'!"&amp;(VLOOKUP(D$1,$AO$1:$AP$197,2,FALSE)&amp;$A276&amp;":"&amp;VLOOKUP(DATE(YEAR(D$1),12,1),$AO$1:$AP$181,2,FALSE)&amp;$A276)))</f>
        <v>3.86</v>
      </c>
      <c r="E276" s="633">
        <f t="shared" ca="1" si="537"/>
        <v>0</v>
      </c>
      <c r="F276" s="633">
        <f t="shared" ca="1" si="537"/>
        <v>0</v>
      </c>
      <c r="G276" s="633">
        <f t="shared" ca="1" si="537"/>
        <v>0</v>
      </c>
      <c r="H276" s="633">
        <f t="shared" ca="1" si="537"/>
        <v>0</v>
      </c>
      <c r="I276" s="633">
        <f t="shared" ca="1" si="537"/>
        <v>0</v>
      </c>
      <c r="J276" s="633">
        <f t="shared" ca="1" si="537"/>
        <v>15.68</v>
      </c>
      <c r="K276" s="633">
        <f t="shared" ca="1" si="537"/>
        <v>59.300000000000004</v>
      </c>
      <c r="L276" s="633">
        <f t="shared" ca="1" si="537"/>
        <v>105.51</v>
      </c>
      <c r="M276" s="633">
        <f t="shared" ca="1" si="537"/>
        <v>98.920000000000016</v>
      </c>
      <c r="N276" s="633">
        <f t="shared" ca="1" si="537"/>
        <v>93.83</v>
      </c>
      <c r="O276" s="633">
        <f t="shared" ca="1" si="537"/>
        <v>82.670000000000016</v>
      </c>
      <c r="P276" s="633">
        <f t="shared" ca="1" si="537"/>
        <v>80.410000000000011</v>
      </c>
      <c r="Q276" s="633">
        <f t="shared" ca="1" si="537"/>
        <v>83.28</v>
      </c>
      <c r="R276" s="633">
        <f t="shared" ca="1" si="537"/>
        <v>89.850000000000023</v>
      </c>
    </row>
    <row r="277" spans="1:18">
      <c r="A277" s="60">
        <f t="shared" si="512"/>
        <v>277</v>
      </c>
      <c r="B277" s="171" t="s">
        <v>9</v>
      </c>
      <c r="C277" s="172" t="s">
        <v>45</v>
      </c>
      <c r="D277" s="92">
        <f ca="1">+(D275*2000)/D263</f>
        <v>6.0609831971643227E-2</v>
      </c>
      <c r="E277" s="93" t="e">
        <f t="shared" ref="E277:G277" ca="1" si="538">+(E275*2000)/E263</f>
        <v>#DIV/0!</v>
      </c>
      <c r="F277" s="93" t="e">
        <f t="shared" ca="1" si="538"/>
        <v>#DIV/0!</v>
      </c>
      <c r="G277" s="93" t="e">
        <f t="shared" ca="1" si="538"/>
        <v>#DIV/0!</v>
      </c>
      <c r="H277" s="93" t="e">
        <f t="shared" ref="H277:P277" ca="1" si="539">+(H275*2000)/H263</f>
        <v>#DIV/0!</v>
      </c>
      <c r="I277" s="93" t="e">
        <f t="shared" ca="1" si="539"/>
        <v>#DIV/0!</v>
      </c>
      <c r="J277" s="93">
        <f t="shared" ca="1" si="539"/>
        <v>6.0652980977217059E-2</v>
      </c>
      <c r="K277" s="93">
        <f t="shared" ca="1" si="539"/>
        <v>6.0600452664530589E-2</v>
      </c>
      <c r="L277" s="93">
        <f t="shared" ca="1" si="539"/>
        <v>6.0533109196696307E-2</v>
      </c>
      <c r="M277" s="93">
        <f t="shared" ca="1" si="539"/>
        <v>6.0573547788277129E-2</v>
      </c>
      <c r="N277" s="93">
        <f t="shared" ca="1" si="539"/>
        <v>6.0589080997284696E-2</v>
      </c>
      <c r="O277" s="93">
        <f t="shared" ca="1" si="539"/>
        <v>6.0615767321241562E-2</v>
      </c>
      <c r="P277" s="93">
        <f t="shared" ca="1" si="539"/>
        <v>6.0616824639094236E-2</v>
      </c>
      <c r="Q277" s="93">
        <f t="shared" ref="Q277:R277" ca="1" si="540">+(Q275*2000)/Q263</f>
        <v>6.0625258124429884E-2</v>
      </c>
      <c r="R277" s="93">
        <f t="shared" ca="1" si="540"/>
        <v>6.0641044520961813E-2</v>
      </c>
    </row>
    <row r="278" spans="1:18">
      <c r="A278" s="60">
        <f t="shared" si="512"/>
        <v>278</v>
      </c>
      <c r="B278" s="96" t="s">
        <v>9</v>
      </c>
      <c r="C278" s="166" t="s">
        <v>46</v>
      </c>
      <c r="D278" s="88">
        <f ca="1">+SUM(INDIRECT("'Monthly Resource Report'!"&amp;(VLOOKUP(D$1,$AO$1:$AP$197,2,FALSE)&amp;$A278&amp;":"&amp;VLOOKUP(DATE(YEAR(D$1),12,1),$AO$1:$AP$181,2,FALSE)&amp;$A278)))</f>
        <v>33.31</v>
      </c>
      <c r="E278" s="89">
        <f t="shared" ref="E278:R279" ca="1" si="541">+SUM(INDIRECT("'Monthly Resource Report'!"&amp;(VLOOKUP(E$1,$AO$1:$AP$197,2,FALSE)&amp;$A278&amp;":"&amp;VLOOKUP(DATE(YEAR(E$1),12,1),$AO$1:$AP$181,2,FALSE)&amp;$A278)))</f>
        <v>0</v>
      </c>
      <c r="F278" s="89">
        <f t="shared" ca="1" si="541"/>
        <v>0</v>
      </c>
      <c r="G278" s="89">
        <f t="shared" ca="1" si="541"/>
        <v>0</v>
      </c>
      <c r="H278" s="89">
        <f t="shared" ca="1" si="541"/>
        <v>0</v>
      </c>
      <c r="I278" s="89">
        <f t="shared" ca="1" si="541"/>
        <v>0</v>
      </c>
      <c r="J278" s="89">
        <f t="shared" ca="1" si="541"/>
        <v>87.65</v>
      </c>
      <c r="K278" s="89">
        <f t="shared" ca="1" si="541"/>
        <v>321.33000000000004</v>
      </c>
      <c r="L278" s="89">
        <f t="shared" ca="1" si="541"/>
        <v>554.94000000000005</v>
      </c>
      <c r="M278" s="89">
        <f t="shared" ca="1" si="541"/>
        <v>505.85</v>
      </c>
      <c r="N278" s="89">
        <f t="shared" ca="1" si="541"/>
        <v>465.12000000000006</v>
      </c>
      <c r="O278" s="89">
        <f t="shared" ca="1" si="541"/>
        <v>400.42</v>
      </c>
      <c r="P278" s="89">
        <f t="shared" ca="1" si="541"/>
        <v>378.5</v>
      </c>
      <c r="Q278" s="89">
        <f t="shared" ca="1" si="541"/>
        <v>381.52</v>
      </c>
      <c r="R278" s="89">
        <f t="shared" ca="1" si="541"/>
        <v>400.33000000000004</v>
      </c>
    </row>
    <row r="279" spans="1:18">
      <c r="A279" s="60">
        <f t="shared" si="512"/>
        <v>279</v>
      </c>
      <c r="B279" s="96" t="s">
        <v>9</v>
      </c>
      <c r="C279" s="166" t="s">
        <v>47</v>
      </c>
      <c r="D279" s="632">
        <f ca="1">+SUM(INDIRECT("'Monthly Resource Report'!"&amp;(VLOOKUP(D$1,$AO$1:$AP$197,2,FALSE)&amp;$A279&amp;":"&amp;VLOOKUP(DATE(YEAR(D$1),12,1),$AO$1:$AP$181,2,FALSE)&amp;$A279)))</f>
        <v>1668.92</v>
      </c>
      <c r="E279" s="633">
        <f t="shared" ca="1" si="541"/>
        <v>0</v>
      </c>
      <c r="F279" s="633">
        <f t="shared" ca="1" si="541"/>
        <v>0</v>
      </c>
      <c r="G279" s="633">
        <f t="shared" ca="1" si="541"/>
        <v>0</v>
      </c>
      <c r="H279" s="633">
        <f t="shared" ca="1" si="541"/>
        <v>0</v>
      </c>
      <c r="I279" s="633">
        <f t="shared" ca="1" si="541"/>
        <v>0</v>
      </c>
      <c r="J279" s="633">
        <f t="shared" ca="1" si="541"/>
        <v>4730.2099999999991</v>
      </c>
      <c r="K279" s="633">
        <f t="shared" ca="1" si="541"/>
        <v>16595.75</v>
      </c>
      <c r="L279" s="633">
        <f t="shared" ca="1" si="541"/>
        <v>27523.340000000004</v>
      </c>
      <c r="M279" s="633">
        <f t="shared" ca="1" si="541"/>
        <v>26060.959999999999</v>
      </c>
      <c r="N279" s="633">
        <f t="shared" ca="1" si="541"/>
        <v>24564.600000000002</v>
      </c>
      <c r="O279" s="633">
        <f t="shared" ca="1" si="541"/>
        <v>21944.33</v>
      </c>
      <c r="P279" s="633">
        <f t="shared" ca="1" si="541"/>
        <v>21265.18</v>
      </c>
      <c r="Q279" s="633">
        <f t="shared" ca="1" si="541"/>
        <v>22241.079999999998</v>
      </c>
      <c r="R279" s="633">
        <f t="shared" ca="1" si="541"/>
        <v>23716.67</v>
      </c>
    </row>
    <row r="280" spans="1:18">
      <c r="A280" s="60">
        <f t="shared" si="512"/>
        <v>280</v>
      </c>
      <c r="B280" s="180" t="s">
        <v>9</v>
      </c>
      <c r="C280" s="181" t="s">
        <v>48</v>
      </c>
      <c r="D280" s="94">
        <f ca="1">+(D278*2000)/D263</f>
        <v>0.71847455621901635</v>
      </c>
      <c r="E280" s="95" t="e">
        <f t="shared" ref="E280:G280" ca="1" si="542">+(E278*2000)/E263</f>
        <v>#DIV/0!</v>
      </c>
      <c r="F280" s="95" t="e">
        <f t="shared" ca="1" si="542"/>
        <v>#DIV/0!</v>
      </c>
      <c r="G280" s="95" t="e">
        <f t="shared" ca="1" si="542"/>
        <v>#DIV/0!</v>
      </c>
      <c r="H280" s="95" t="e">
        <f t="shared" ref="H280:P280" ca="1" si="543">+(H278*2000)/H263</f>
        <v>#DIV/0!</v>
      </c>
      <c r="I280" s="95" t="e">
        <f t="shared" ca="1" si="543"/>
        <v>#DIV/0!</v>
      </c>
      <c r="J280" s="95">
        <f t="shared" ca="1" si="543"/>
        <v>0.71840997062879397</v>
      </c>
      <c r="K280" s="95">
        <f t="shared" ca="1" si="543"/>
        <v>0.71276513377355843</v>
      </c>
      <c r="L280" s="95">
        <f t="shared" ca="1" si="543"/>
        <v>0.70974526975733454</v>
      </c>
      <c r="M280" s="95">
        <f t="shared" ca="1" si="543"/>
        <v>0.70928539696064796</v>
      </c>
      <c r="N280" s="95">
        <f t="shared" ca="1" si="543"/>
        <v>0.70878252901048944</v>
      </c>
      <c r="O280" s="95">
        <f t="shared" ca="1" si="543"/>
        <v>0.71032383818471023</v>
      </c>
      <c r="P280" s="95">
        <f t="shared" ca="1" si="543"/>
        <v>0.71076419225208076</v>
      </c>
      <c r="Q280" s="95">
        <f t="shared" ref="Q280:R280" ca="1" si="544">+(Q278*2000)/Q263</f>
        <v>0.71102823484883149</v>
      </c>
      <c r="R280" s="95">
        <f t="shared" ca="1" si="544"/>
        <v>0.71046032639966783</v>
      </c>
    </row>
    <row r="281" spans="1:18">
      <c r="A281" s="60">
        <f t="shared" si="512"/>
        <v>281</v>
      </c>
      <c r="B281" s="44" t="s">
        <v>9</v>
      </c>
      <c r="C281" s="628" t="s">
        <v>273</v>
      </c>
      <c r="D281" s="384">
        <f ca="1">+D260+D292</f>
        <v>101135.3725</v>
      </c>
      <c r="E281" s="385">
        <f t="shared" ref="E281:G281" ca="1" si="545">+E260+E292</f>
        <v>0</v>
      </c>
      <c r="F281" s="385">
        <f t="shared" ca="1" si="545"/>
        <v>0</v>
      </c>
      <c r="G281" s="385">
        <f t="shared" ca="1" si="545"/>
        <v>0</v>
      </c>
      <c r="H281" s="385">
        <f t="shared" ref="H281:P281" ca="1" si="546">+H260+H292</f>
        <v>0</v>
      </c>
      <c r="I281" s="385">
        <f t="shared" ca="1" si="546"/>
        <v>0</v>
      </c>
      <c r="J281" s="385">
        <f t="shared" ca="1" si="546"/>
        <v>244011.09</v>
      </c>
      <c r="K281" s="385">
        <f t="shared" ca="1" si="546"/>
        <v>901643.43</v>
      </c>
      <c r="L281" s="385">
        <f t="shared" ca="1" si="546"/>
        <v>1563772.3099999998</v>
      </c>
      <c r="M281" s="385">
        <f t="shared" ca="1" si="546"/>
        <v>1426365.19</v>
      </c>
      <c r="N281" s="385">
        <f t="shared" ca="1" si="546"/>
        <v>1312447.7</v>
      </c>
      <c r="O281" s="385">
        <f t="shared" ca="1" si="546"/>
        <v>1127429.43</v>
      </c>
      <c r="P281" s="385">
        <f t="shared" ca="1" si="546"/>
        <v>1065050.8399999999</v>
      </c>
      <c r="Q281" s="385">
        <f t="shared" ref="Q281:R281" ca="1" si="547">+Q260+Q292</f>
        <v>1073150.07</v>
      </c>
      <c r="R281" s="385">
        <f t="shared" ca="1" si="547"/>
        <v>1126959.4800000002</v>
      </c>
    </row>
    <row r="282" spans="1:18">
      <c r="A282" s="60">
        <f t="shared" si="512"/>
        <v>282</v>
      </c>
      <c r="B282" s="43" t="s">
        <v>9</v>
      </c>
      <c r="C282" s="627" t="s">
        <v>49</v>
      </c>
      <c r="D282" s="96">
        <f>+(DATE(YEAR(D$1)+1,1,1)-D$1)*24</f>
        <v>8760</v>
      </c>
      <c r="E282" s="17">
        <f t="shared" ref="E282:R282" si="548">+(DATE(YEAR(E$1)+1,1,1)-E$1)*24</f>
        <v>8760</v>
      </c>
      <c r="F282" s="17">
        <f t="shared" si="548"/>
        <v>8760</v>
      </c>
      <c r="G282" s="17">
        <f t="shared" si="548"/>
        <v>8784</v>
      </c>
      <c r="H282" s="17">
        <f t="shared" si="548"/>
        <v>8760</v>
      </c>
      <c r="I282" s="17">
        <f t="shared" si="548"/>
        <v>8760</v>
      </c>
      <c r="J282" s="17">
        <f t="shared" si="548"/>
        <v>8760</v>
      </c>
      <c r="K282" s="17">
        <f t="shared" si="548"/>
        <v>8784</v>
      </c>
      <c r="L282" s="17">
        <f t="shared" si="548"/>
        <v>8760</v>
      </c>
      <c r="M282" s="17">
        <f t="shared" si="548"/>
        <v>8760</v>
      </c>
      <c r="N282" s="17">
        <f t="shared" si="548"/>
        <v>8760</v>
      </c>
      <c r="O282" s="17">
        <f t="shared" si="548"/>
        <v>8784</v>
      </c>
      <c r="P282" s="17">
        <f t="shared" si="548"/>
        <v>8760</v>
      </c>
      <c r="Q282" s="17">
        <f t="shared" si="548"/>
        <v>8760</v>
      </c>
      <c r="R282" s="17">
        <f t="shared" si="548"/>
        <v>8760</v>
      </c>
    </row>
    <row r="283" spans="1:18">
      <c r="A283" s="60">
        <f t="shared" si="512"/>
        <v>283</v>
      </c>
      <c r="B283" s="43" t="s">
        <v>9</v>
      </c>
      <c r="C283" s="166" t="s">
        <v>50</v>
      </c>
      <c r="D283" s="97">
        <f ca="1">+SUM(D265,D267,D274)</f>
        <v>401027.47</v>
      </c>
      <c r="E283" s="85">
        <f t="shared" ref="E283:G283" ca="1" si="549">+SUM(E265,E267,E274)</f>
        <v>0</v>
      </c>
      <c r="F283" s="85">
        <f t="shared" ca="1" si="549"/>
        <v>0</v>
      </c>
      <c r="G283" s="85">
        <f t="shared" ca="1" si="549"/>
        <v>0</v>
      </c>
      <c r="H283" s="85">
        <f t="shared" ref="H283:P283" ca="1" si="550">+SUM(H265,H267,H274)</f>
        <v>0</v>
      </c>
      <c r="I283" s="85">
        <f t="shared" ca="1" si="550"/>
        <v>0</v>
      </c>
      <c r="J283" s="85">
        <f t="shared" ca="1" si="550"/>
        <v>1431052.19</v>
      </c>
      <c r="K283" s="85">
        <f t="shared" ca="1" si="550"/>
        <v>5680059.0700000003</v>
      </c>
      <c r="L283" s="85">
        <f t="shared" ca="1" si="550"/>
        <v>10403327.619999999</v>
      </c>
      <c r="M283" s="85">
        <f t="shared" ca="1" si="550"/>
        <v>10041139.120000001</v>
      </c>
      <c r="N283" s="85">
        <f t="shared" ca="1" si="550"/>
        <v>9686284.9699999988</v>
      </c>
      <c r="O283" s="85">
        <f t="shared" ca="1" si="550"/>
        <v>8722622.4700000007</v>
      </c>
      <c r="P283" s="85">
        <f t="shared" ca="1" si="550"/>
        <v>8617099.5399999991</v>
      </c>
      <c r="Q283" s="85">
        <f t="shared" ref="Q283:R283" ca="1" si="551">+SUM(Q265,Q267,Q274)</f>
        <v>9032772.75</v>
      </c>
      <c r="R283" s="85">
        <f t="shared" ca="1" si="551"/>
        <v>9814668.2300000004</v>
      </c>
    </row>
    <row r="284" spans="1:18">
      <c r="A284" s="60">
        <f t="shared" si="512"/>
        <v>284</v>
      </c>
      <c r="B284" s="43" t="s">
        <v>9</v>
      </c>
      <c r="C284" s="166" t="s">
        <v>51</v>
      </c>
      <c r="D284" s="98">
        <f ca="1">+D283/D261</f>
        <v>51.986967850661131</v>
      </c>
      <c r="E284" s="86" t="e">
        <f t="shared" ref="E284" ca="1" si="552">+E283/E261</f>
        <v>#DIV/0!</v>
      </c>
      <c r="F284" s="86" t="e">
        <f t="shared" ref="F284" ca="1" si="553">+F283/F261</f>
        <v>#DIV/0!</v>
      </c>
      <c r="G284" s="86" t="e">
        <f t="shared" ref="G284:P284" ca="1" si="554">+G283/G261</f>
        <v>#DIV/0!</v>
      </c>
      <c r="H284" s="86" t="e">
        <f t="shared" ca="1" si="554"/>
        <v>#DIV/0!</v>
      </c>
      <c r="I284" s="86" t="e">
        <f t="shared" ca="1" si="554"/>
        <v>#DIV/0!</v>
      </c>
      <c r="J284" s="86">
        <f t="shared" ca="1" si="554"/>
        <v>70.495181773399011</v>
      </c>
      <c r="K284" s="86">
        <f t="shared" ca="1" si="554"/>
        <v>76.319235068861275</v>
      </c>
      <c r="L284" s="86">
        <f t="shared" ca="1" si="554"/>
        <v>80.937702726883728</v>
      </c>
      <c r="M284" s="86">
        <f t="shared" ca="1" si="554"/>
        <v>85.704499146466375</v>
      </c>
      <c r="N284" s="86">
        <f t="shared" ca="1" si="554"/>
        <v>89.910101547343885</v>
      </c>
      <c r="O284" s="86">
        <f t="shared" ca="1" si="554"/>
        <v>94.054587772266558</v>
      </c>
      <c r="P284" s="86">
        <f t="shared" ca="1" si="554"/>
        <v>98.291294984544123</v>
      </c>
      <c r="Q284" s="86">
        <f t="shared" ref="Q284:R284" ca="1" si="555">+Q283/Q261</f>
        <v>102.22000260281104</v>
      </c>
      <c r="R284" s="86">
        <f t="shared" ca="1" si="555"/>
        <v>105.85276348144953</v>
      </c>
    </row>
    <row r="285" spans="1:18">
      <c r="A285" s="60">
        <f t="shared" si="512"/>
        <v>285</v>
      </c>
      <c r="B285" s="43" t="s">
        <v>9</v>
      </c>
      <c r="C285" s="166" t="s">
        <v>52</v>
      </c>
      <c r="D285" s="99">
        <f ca="1">+D279+D276</f>
        <v>1672.78</v>
      </c>
      <c r="E285" s="87">
        <f t="shared" ref="E285:G285" ca="1" si="556">+E279+E276</f>
        <v>0</v>
      </c>
      <c r="F285" s="87">
        <f t="shared" ca="1" si="556"/>
        <v>0</v>
      </c>
      <c r="G285" s="87">
        <f t="shared" ca="1" si="556"/>
        <v>0</v>
      </c>
      <c r="H285" s="87">
        <f t="shared" ref="H285:P285" ca="1" si="557">+H279+H276</f>
        <v>0</v>
      </c>
      <c r="I285" s="87">
        <f t="shared" ca="1" si="557"/>
        <v>0</v>
      </c>
      <c r="J285" s="87">
        <f t="shared" ca="1" si="557"/>
        <v>4745.8899999999994</v>
      </c>
      <c r="K285" s="87">
        <f t="shared" ca="1" si="557"/>
        <v>16655.05</v>
      </c>
      <c r="L285" s="87">
        <f t="shared" ca="1" si="557"/>
        <v>27628.850000000002</v>
      </c>
      <c r="M285" s="87">
        <f t="shared" ca="1" si="557"/>
        <v>26159.879999999997</v>
      </c>
      <c r="N285" s="87">
        <f t="shared" ca="1" si="557"/>
        <v>24658.430000000004</v>
      </c>
      <c r="O285" s="87">
        <f t="shared" ca="1" si="557"/>
        <v>22027</v>
      </c>
      <c r="P285" s="87">
        <f t="shared" ca="1" si="557"/>
        <v>21345.59</v>
      </c>
      <c r="Q285" s="87">
        <f t="shared" ref="Q285:R285" ca="1" si="558">+Q279+Q276</f>
        <v>22324.359999999997</v>
      </c>
      <c r="R285" s="87">
        <f t="shared" ca="1" si="558"/>
        <v>23806.519999999997</v>
      </c>
    </row>
    <row r="286" spans="1:18">
      <c r="A286" s="60">
        <f t="shared" si="512"/>
        <v>286</v>
      </c>
      <c r="B286" s="43" t="s">
        <v>9</v>
      </c>
      <c r="C286" s="166" t="s">
        <v>53</v>
      </c>
      <c r="D286" s="98">
        <f ca="1">+D285/D261</f>
        <v>0.21684988332901217</v>
      </c>
      <c r="E286" s="86" t="e">
        <f t="shared" ref="E286" ca="1" si="559">+E285/E261</f>
        <v>#DIV/0!</v>
      </c>
      <c r="F286" s="86" t="e">
        <f t="shared" ref="F286" ca="1" si="560">+F285/F261</f>
        <v>#DIV/0!</v>
      </c>
      <c r="G286" s="86" t="e">
        <f t="shared" ref="G286:P286" ca="1" si="561">+G285/G261</f>
        <v>#DIV/0!</v>
      </c>
      <c r="H286" s="86" t="e">
        <f t="shared" ca="1" si="561"/>
        <v>#DIV/0!</v>
      </c>
      <c r="I286" s="86" t="e">
        <f t="shared" ca="1" si="561"/>
        <v>#DIV/0!</v>
      </c>
      <c r="J286" s="86">
        <f t="shared" ca="1" si="561"/>
        <v>0.233787684729064</v>
      </c>
      <c r="K286" s="86">
        <f t="shared" ca="1" si="561"/>
        <v>0.22378300302317769</v>
      </c>
      <c r="L286" s="86">
        <f t="shared" ca="1" si="561"/>
        <v>0.21495195861049521</v>
      </c>
      <c r="M286" s="86">
        <f t="shared" ca="1" si="561"/>
        <v>0.22328337316490268</v>
      </c>
      <c r="N286" s="86">
        <f t="shared" ca="1" si="561"/>
        <v>0.22888465001438746</v>
      </c>
      <c r="O286" s="86">
        <f t="shared" ca="1" si="561"/>
        <v>0.23751347854216087</v>
      </c>
      <c r="P286" s="86">
        <f t="shared" ca="1" si="561"/>
        <v>0.24347933705186553</v>
      </c>
      <c r="Q286" s="86">
        <f t="shared" ref="Q286:R286" ca="1" si="562">+Q285/Q261</f>
        <v>0.25263517642532191</v>
      </c>
      <c r="R286" s="86">
        <f t="shared" ca="1" si="562"/>
        <v>0.25675711820534941</v>
      </c>
    </row>
    <row r="287" spans="1:18">
      <c r="A287" s="60">
        <f t="shared" si="512"/>
        <v>287</v>
      </c>
      <c r="B287" s="43" t="s">
        <v>9</v>
      </c>
      <c r="C287" s="166" t="s">
        <v>228</v>
      </c>
      <c r="D287" s="85">
        <f ca="1">+D285+D283</f>
        <v>402700.25</v>
      </c>
      <c r="E287" s="85">
        <f t="shared" ref="E287:G287" ca="1" si="563">+E285+E283</f>
        <v>0</v>
      </c>
      <c r="F287" s="85">
        <f t="shared" ca="1" si="563"/>
        <v>0</v>
      </c>
      <c r="G287" s="85">
        <f t="shared" ca="1" si="563"/>
        <v>0</v>
      </c>
      <c r="H287" s="85">
        <f t="shared" ref="H287:P287" ca="1" si="564">+H285+H283</f>
        <v>0</v>
      </c>
      <c r="I287" s="85">
        <f t="shared" ca="1" si="564"/>
        <v>0</v>
      </c>
      <c r="J287" s="85">
        <f t="shared" ca="1" si="564"/>
        <v>1435798.0799999998</v>
      </c>
      <c r="K287" s="85">
        <f t="shared" ca="1" si="564"/>
        <v>5696714.1200000001</v>
      </c>
      <c r="L287" s="85">
        <f t="shared" ca="1" si="564"/>
        <v>10430956.469999999</v>
      </c>
      <c r="M287" s="85">
        <f t="shared" ca="1" si="564"/>
        <v>10067299.000000002</v>
      </c>
      <c r="N287" s="85">
        <f t="shared" ca="1" si="564"/>
        <v>9710943.3999999985</v>
      </c>
      <c r="O287" s="85">
        <f t="shared" ca="1" si="564"/>
        <v>8744649.4700000007</v>
      </c>
      <c r="P287" s="85">
        <f t="shared" ca="1" si="564"/>
        <v>8638445.129999999</v>
      </c>
      <c r="Q287" s="85">
        <f t="shared" ref="Q287:R287" ca="1" si="565">+Q285+Q283</f>
        <v>9055097.1099999994</v>
      </c>
      <c r="R287" s="85">
        <f t="shared" ca="1" si="565"/>
        <v>9838474.75</v>
      </c>
    </row>
    <row r="288" spans="1:18">
      <c r="A288" s="60">
        <f t="shared" si="512"/>
        <v>288</v>
      </c>
      <c r="B288" s="183" t="s">
        <v>9</v>
      </c>
      <c r="C288" s="351" t="s">
        <v>229</v>
      </c>
      <c r="D288" s="184">
        <f ca="1">+D287/D261</f>
        <v>52.203817733990149</v>
      </c>
      <c r="E288" s="184" t="e">
        <f t="shared" ref="E288" ca="1" si="566">+E287/E261</f>
        <v>#DIV/0!</v>
      </c>
      <c r="F288" s="184" t="e">
        <f t="shared" ref="F288" ca="1" si="567">+F287/F261</f>
        <v>#DIV/0!</v>
      </c>
      <c r="G288" s="184" t="e">
        <f t="shared" ref="G288:P288" ca="1" si="568">+G287/G261</f>
        <v>#DIV/0!</v>
      </c>
      <c r="H288" s="184" t="e">
        <f t="shared" ca="1" si="568"/>
        <v>#DIV/0!</v>
      </c>
      <c r="I288" s="184" t="e">
        <f t="shared" ca="1" si="568"/>
        <v>#DIV/0!</v>
      </c>
      <c r="J288" s="184">
        <f t="shared" ca="1" si="568"/>
        <v>70.728969458128077</v>
      </c>
      <c r="K288" s="184">
        <f t="shared" ca="1" si="568"/>
        <v>76.543018071884447</v>
      </c>
      <c r="L288" s="184">
        <f t="shared" ca="1" si="568"/>
        <v>81.152654685494213</v>
      </c>
      <c r="M288" s="184">
        <f t="shared" ca="1" si="568"/>
        <v>85.927782519631293</v>
      </c>
      <c r="N288" s="184">
        <f t="shared" ca="1" si="568"/>
        <v>90.138986197358264</v>
      </c>
      <c r="O288" s="184">
        <f t="shared" ca="1" si="568"/>
        <v>94.292101250808713</v>
      </c>
      <c r="P288" s="184">
        <f t="shared" ca="1" si="568"/>
        <v>98.534774321595989</v>
      </c>
      <c r="Q288" s="184">
        <f t="shared" ref="Q288:R288" ca="1" si="569">+Q287/Q261</f>
        <v>102.47263777923635</v>
      </c>
      <c r="R288" s="184">
        <f t="shared" ca="1" si="569"/>
        <v>106.10952059965487</v>
      </c>
    </row>
    <row r="289" spans="1:18" ht="15.75" thickBot="1">
      <c r="A289" s="60">
        <f t="shared" si="512"/>
        <v>289</v>
      </c>
      <c r="B289" s="42"/>
      <c r="C289" s="185"/>
      <c r="D289" s="71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</row>
    <row r="290" spans="1:18">
      <c r="A290" s="60">
        <f t="shared" si="512"/>
        <v>290</v>
      </c>
      <c r="B290" s="188" t="s">
        <v>32</v>
      </c>
      <c r="C290" s="189" t="s">
        <v>33</v>
      </c>
      <c r="D290" s="100" t="str">
        <f>+D$2</f>
        <v>CY 2013</v>
      </c>
      <c r="E290" s="101" t="str">
        <f t="shared" ref="E290:R290" si="570">+E$2</f>
        <v>CY 2014</v>
      </c>
      <c r="F290" s="101" t="str">
        <f t="shared" si="570"/>
        <v>CY 2015</v>
      </c>
      <c r="G290" s="101" t="str">
        <f t="shared" si="570"/>
        <v>CY 2016</v>
      </c>
      <c r="H290" s="101" t="str">
        <f t="shared" si="570"/>
        <v>CY 2017</v>
      </c>
      <c r="I290" s="101" t="str">
        <f t="shared" si="570"/>
        <v>CY 2018</v>
      </c>
      <c r="J290" s="101" t="str">
        <f t="shared" si="570"/>
        <v>CY 2019</v>
      </c>
      <c r="K290" s="101" t="str">
        <f t="shared" si="570"/>
        <v>CY 2020</v>
      </c>
      <c r="L290" s="101" t="str">
        <f t="shared" si="570"/>
        <v>CY 2021</v>
      </c>
      <c r="M290" s="101" t="str">
        <f t="shared" si="570"/>
        <v>CY 2022</v>
      </c>
      <c r="N290" s="101" t="str">
        <f t="shared" si="570"/>
        <v>CY 2023</v>
      </c>
      <c r="O290" s="101" t="str">
        <f t="shared" si="570"/>
        <v>CY 2024</v>
      </c>
      <c r="P290" s="101" t="str">
        <f t="shared" si="570"/>
        <v>CY 2025</v>
      </c>
      <c r="Q290" s="101" t="str">
        <f t="shared" si="570"/>
        <v>CY 2026</v>
      </c>
      <c r="R290" s="101" t="str">
        <f t="shared" si="570"/>
        <v>CY 2027</v>
      </c>
    </row>
    <row r="291" spans="1:18">
      <c r="A291" s="60">
        <f t="shared" si="512"/>
        <v>291</v>
      </c>
      <c r="B291" s="75" t="s">
        <v>10</v>
      </c>
      <c r="C291" s="163" t="s">
        <v>34</v>
      </c>
      <c r="D291" s="630">
        <f ca="1">+AVERAGE(INDIRECT("'Monthly Resource Report'!"&amp;VLOOKUP(D$1,$AO$1:$AP$197,2,FALSE)&amp;$A291&amp;":"&amp;VLOOKUP(DATE(YEAR(D$1),12,1),$AO$1:$AP$197,2,FALSE)&amp;$A291))</f>
        <v>15</v>
      </c>
      <c r="E291" s="631">
        <f t="shared" ref="E291:R291" ca="1" si="571">+AVERAGE(INDIRECT("'Monthly Resource Report'!"&amp;VLOOKUP(E$1,$AO$1:$AP$197,2,FALSE)&amp;$A291&amp;":"&amp;VLOOKUP(DATE(YEAR(E$1),12,1),$AO$1:$AP$197,2,FALSE)&amp;$A291))</f>
        <v>15</v>
      </c>
      <c r="F291" s="631">
        <f t="shared" ca="1" si="571"/>
        <v>15</v>
      </c>
      <c r="G291" s="631">
        <f t="shared" ca="1" si="571"/>
        <v>15</v>
      </c>
      <c r="H291" s="631">
        <f t="shared" ca="1" si="571"/>
        <v>15</v>
      </c>
      <c r="I291" s="631">
        <f t="shared" ca="1" si="571"/>
        <v>15</v>
      </c>
      <c r="J291" s="631">
        <f t="shared" ca="1" si="571"/>
        <v>15</v>
      </c>
      <c r="K291" s="631">
        <f t="shared" ca="1" si="571"/>
        <v>15</v>
      </c>
      <c r="L291" s="631">
        <f t="shared" ca="1" si="571"/>
        <v>15</v>
      </c>
      <c r="M291" s="631">
        <f t="shared" ca="1" si="571"/>
        <v>15</v>
      </c>
      <c r="N291" s="631">
        <f t="shared" ca="1" si="571"/>
        <v>15</v>
      </c>
      <c r="O291" s="631">
        <f t="shared" ca="1" si="571"/>
        <v>15</v>
      </c>
      <c r="P291" s="631">
        <f t="shared" ca="1" si="571"/>
        <v>15</v>
      </c>
      <c r="Q291" s="631">
        <f t="shared" ca="1" si="571"/>
        <v>15</v>
      </c>
      <c r="R291" s="631">
        <f t="shared" ca="1" si="571"/>
        <v>15</v>
      </c>
    </row>
    <row r="292" spans="1:18">
      <c r="A292" s="60">
        <f t="shared" si="512"/>
        <v>292</v>
      </c>
      <c r="B292" s="96" t="s">
        <v>10</v>
      </c>
      <c r="C292" s="166" t="s">
        <v>272</v>
      </c>
      <c r="D292" s="90">
        <f ca="1">+SUM(INDIRECT("'Monthly Resource Report'!"&amp;(VLOOKUP(D$1,$AO$1:$AP$197,2,FALSE)&amp;$A292&amp;":"&amp;VLOOKUP(DATE(YEAR(D$1),12,1),$AO$1:$AP$181,2,FALSE)&amp;$A292)))</f>
        <v>8411.1424999999999</v>
      </c>
      <c r="E292" s="91">
        <f t="shared" ref="E292:R293" ca="1" si="572">+SUM(INDIRECT("'Monthly Resource Report'!"&amp;(VLOOKUP(E$1,$AO$1:$AP$197,2,FALSE)&amp;$A292&amp;":"&amp;VLOOKUP(DATE(YEAR(E$1),12,1),$AO$1:$AP$181,2,FALSE)&amp;$A292)))</f>
        <v>0</v>
      </c>
      <c r="F292" s="91">
        <f t="shared" ca="1" si="572"/>
        <v>0</v>
      </c>
      <c r="G292" s="91">
        <f t="shared" ca="1" si="572"/>
        <v>0</v>
      </c>
      <c r="H292" s="91">
        <f t="shared" ca="1" si="572"/>
        <v>0</v>
      </c>
      <c r="I292" s="91">
        <f t="shared" ca="1" si="572"/>
        <v>0</v>
      </c>
      <c r="J292" s="91">
        <f t="shared" ca="1" si="572"/>
        <v>0</v>
      </c>
      <c r="K292" s="91">
        <f t="shared" ca="1" si="572"/>
        <v>0</v>
      </c>
      <c r="L292" s="91">
        <f t="shared" ca="1" si="572"/>
        <v>0</v>
      </c>
      <c r="M292" s="91">
        <f t="shared" ca="1" si="572"/>
        <v>0</v>
      </c>
      <c r="N292" s="91">
        <f t="shared" ca="1" si="572"/>
        <v>0</v>
      </c>
      <c r="O292" s="91">
        <f t="shared" ca="1" si="572"/>
        <v>0</v>
      </c>
      <c r="P292" s="91">
        <f t="shared" ca="1" si="572"/>
        <v>0</v>
      </c>
      <c r="Q292" s="91">
        <f t="shared" ca="1" si="572"/>
        <v>0</v>
      </c>
      <c r="R292" s="91">
        <f t="shared" ca="1" si="572"/>
        <v>0</v>
      </c>
    </row>
    <row r="293" spans="1:18">
      <c r="A293" s="60">
        <f t="shared" si="512"/>
        <v>293</v>
      </c>
      <c r="B293" s="96" t="s">
        <v>10</v>
      </c>
      <c r="C293" s="166" t="s">
        <v>36</v>
      </c>
      <c r="D293" s="88">
        <f ca="1">+SUM(INDIRECT("'Monthly Resource Report'!"&amp;(VLOOKUP(D$1,$AO$1:$AP$197,2,FALSE)&amp;$A293&amp;":"&amp;VLOOKUP(DATE(YEAR(D$1),12,1),$AO$1:$AP$181,2,FALSE)&amp;$A293)))</f>
        <v>14753</v>
      </c>
      <c r="E293" s="89">
        <f t="shared" ca="1" si="572"/>
        <v>0</v>
      </c>
      <c r="F293" s="89">
        <f t="shared" ca="1" si="572"/>
        <v>0</v>
      </c>
      <c r="G293" s="89">
        <f t="shared" ca="1" si="572"/>
        <v>0</v>
      </c>
      <c r="H293" s="89">
        <f t="shared" ca="1" si="572"/>
        <v>0</v>
      </c>
      <c r="I293" s="89">
        <f t="shared" ca="1" si="572"/>
        <v>0</v>
      </c>
      <c r="J293" s="89">
        <f t="shared" ca="1" si="572"/>
        <v>0</v>
      </c>
      <c r="K293" s="89">
        <f t="shared" ca="1" si="572"/>
        <v>1536</v>
      </c>
      <c r="L293" s="89">
        <f t="shared" ca="1" si="572"/>
        <v>27546</v>
      </c>
      <c r="M293" s="89">
        <f t="shared" ca="1" si="572"/>
        <v>21067</v>
      </c>
      <c r="N293" s="89">
        <f t="shared" ca="1" si="572"/>
        <v>10202</v>
      </c>
      <c r="O293" s="89">
        <f t="shared" ca="1" si="572"/>
        <v>3199</v>
      </c>
      <c r="P293" s="89">
        <f t="shared" ca="1" si="572"/>
        <v>2029</v>
      </c>
      <c r="Q293" s="89">
        <f t="shared" ca="1" si="572"/>
        <v>0</v>
      </c>
      <c r="R293" s="89">
        <f t="shared" ca="1" si="572"/>
        <v>3083</v>
      </c>
    </row>
    <row r="294" spans="1:18">
      <c r="A294" s="60">
        <f t="shared" si="512"/>
        <v>294</v>
      </c>
      <c r="B294" s="171" t="s">
        <v>10</v>
      </c>
      <c r="C294" s="172" t="s">
        <v>95</v>
      </c>
      <c r="D294" s="77">
        <f ca="1">+D293/(D291*D314)</f>
        <v>0.11227549467275495</v>
      </c>
      <c r="E294" s="78">
        <f t="shared" ref="E294" ca="1" si="573">+E293/(E291*E314)</f>
        <v>0</v>
      </c>
      <c r="F294" s="78">
        <f t="shared" ref="F294" ca="1" si="574">+F293/(F291*F314)</f>
        <v>0</v>
      </c>
      <c r="G294" s="78">
        <f t="shared" ref="G294:P294" ca="1" si="575">+G293/(G291*G314)</f>
        <v>0</v>
      </c>
      <c r="H294" s="78">
        <f t="shared" ca="1" si="575"/>
        <v>0</v>
      </c>
      <c r="I294" s="78">
        <f t="shared" ca="1" si="575"/>
        <v>0</v>
      </c>
      <c r="J294" s="78">
        <f t="shared" ca="1" si="575"/>
        <v>0</v>
      </c>
      <c r="K294" s="78">
        <f t="shared" ca="1" si="575"/>
        <v>1.1657559198542805E-2</v>
      </c>
      <c r="L294" s="78">
        <f t="shared" ca="1" si="575"/>
        <v>0.20963470319634703</v>
      </c>
      <c r="M294" s="78">
        <f t="shared" ca="1" si="575"/>
        <v>0.16032724505327245</v>
      </c>
      <c r="N294" s="78">
        <f t="shared" ca="1" si="575"/>
        <v>7.7640791476407914E-2</v>
      </c>
      <c r="O294" s="78">
        <f t="shared" ca="1" si="575"/>
        <v>2.427899210686096E-2</v>
      </c>
      <c r="P294" s="78">
        <f t="shared" ca="1" si="575"/>
        <v>1.5441400304414004E-2</v>
      </c>
      <c r="Q294" s="78">
        <f t="shared" ref="Q294:R294" ca="1" si="576">+Q293/(Q291*Q314)</f>
        <v>0</v>
      </c>
      <c r="R294" s="78">
        <f t="shared" ca="1" si="576"/>
        <v>2.3462709284627094E-2</v>
      </c>
    </row>
    <row r="295" spans="1:18">
      <c r="A295" s="60">
        <f t="shared" si="512"/>
        <v>295</v>
      </c>
      <c r="B295" s="96" t="s">
        <v>10</v>
      </c>
      <c r="C295" s="166" t="s">
        <v>268</v>
      </c>
      <c r="D295" s="88">
        <f ca="1">+SUM(INDIRECT("'Monthly Resource Report'!"&amp;(VLOOKUP(D$1,$AO$1:$AP$197,2,FALSE)&amp;$A295&amp;":"&amp;VLOOKUP(DATE(YEAR(D$1),12,1),$AO$1:$AP$181,2,FALSE)&amp;$A295)))</f>
        <v>201867.42</v>
      </c>
      <c r="E295" s="89">
        <f t="shared" ref="E295:R295" ca="1" si="577">+SUM(INDIRECT("'Monthly Resource Report'!"&amp;(VLOOKUP(E$1,$AO$1:$AP$197,2,FALSE)&amp;$A295&amp;":"&amp;VLOOKUP(DATE(YEAR(E$1),12,1),$AO$1:$AP$181,2,FALSE)&amp;$A295)))</f>
        <v>0</v>
      </c>
      <c r="F295" s="89">
        <f t="shared" ca="1" si="577"/>
        <v>0</v>
      </c>
      <c r="G295" s="89">
        <f t="shared" ca="1" si="577"/>
        <v>0</v>
      </c>
      <c r="H295" s="89">
        <f t="shared" ca="1" si="577"/>
        <v>0</v>
      </c>
      <c r="I295" s="89">
        <f t="shared" ca="1" si="577"/>
        <v>0</v>
      </c>
      <c r="J295" s="89">
        <f t="shared" ca="1" si="577"/>
        <v>0</v>
      </c>
      <c r="K295" s="89">
        <f t="shared" ca="1" si="577"/>
        <v>20894.09</v>
      </c>
      <c r="L295" s="89">
        <f t="shared" ca="1" si="577"/>
        <v>377097.87</v>
      </c>
      <c r="M295" s="89">
        <f t="shared" ca="1" si="577"/>
        <v>288504.56</v>
      </c>
      <c r="N295" s="89">
        <f t="shared" ca="1" si="577"/>
        <v>139540.41999999998</v>
      </c>
      <c r="O295" s="89">
        <f t="shared" ca="1" si="577"/>
        <v>43631.23</v>
      </c>
      <c r="P295" s="89">
        <f t="shared" ca="1" si="577"/>
        <v>27740.36</v>
      </c>
      <c r="Q295" s="89">
        <f t="shared" ca="1" si="577"/>
        <v>0</v>
      </c>
      <c r="R295" s="89">
        <f t="shared" ca="1" si="577"/>
        <v>42077.2</v>
      </c>
    </row>
    <row r="296" spans="1:18">
      <c r="A296" s="60">
        <f t="shared" si="512"/>
        <v>296</v>
      </c>
      <c r="B296" s="171" t="s">
        <v>10</v>
      </c>
      <c r="C296" s="172" t="s">
        <v>269</v>
      </c>
      <c r="D296" s="92">
        <f ca="1">+D295/D293</f>
        <v>13.68314376736935</v>
      </c>
      <c r="E296" s="93" t="e">
        <f t="shared" ref="E296" ca="1" si="578">+E295/E293</f>
        <v>#DIV/0!</v>
      </c>
      <c r="F296" s="93" t="e">
        <f t="shared" ref="F296" ca="1" si="579">+F295/F293</f>
        <v>#DIV/0!</v>
      </c>
      <c r="G296" s="93" t="e">
        <f t="shared" ref="G296:P296" ca="1" si="580">+G295/G293</f>
        <v>#DIV/0!</v>
      </c>
      <c r="H296" s="93" t="e">
        <f t="shared" ca="1" si="580"/>
        <v>#DIV/0!</v>
      </c>
      <c r="I296" s="93" t="e">
        <f t="shared" ca="1" si="580"/>
        <v>#DIV/0!</v>
      </c>
      <c r="J296" s="93" t="e">
        <f t="shared" ca="1" si="580"/>
        <v>#DIV/0!</v>
      </c>
      <c r="K296" s="93">
        <f t="shared" ca="1" si="580"/>
        <v>13.602923177083333</v>
      </c>
      <c r="L296" s="93">
        <f t="shared" ca="1" si="580"/>
        <v>13.689750598998039</v>
      </c>
      <c r="M296" s="93">
        <f t="shared" ca="1" si="580"/>
        <v>13.694620021835098</v>
      </c>
      <c r="N296" s="93">
        <f t="shared" ca="1" si="580"/>
        <v>13.677751421289942</v>
      </c>
      <c r="O296" s="93">
        <f t="shared" ca="1" si="580"/>
        <v>13.639021569240388</v>
      </c>
      <c r="P296" s="93">
        <f t="shared" ca="1" si="580"/>
        <v>13.671936914736323</v>
      </c>
      <c r="Q296" s="93" t="e">
        <f t="shared" ref="Q296:R296" ca="1" si="581">+Q295/Q293</f>
        <v>#DIV/0!</v>
      </c>
      <c r="R296" s="93">
        <f t="shared" ca="1" si="581"/>
        <v>13.648134933506324</v>
      </c>
    </row>
    <row r="297" spans="1:18">
      <c r="A297" s="60">
        <f t="shared" si="512"/>
        <v>297</v>
      </c>
      <c r="B297" s="96" t="s">
        <v>10</v>
      </c>
      <c r="C297" s="166" t="s">
        <v>37</v>
      </c>
      <c r="D297" s="632">
        <f ca="1">+SUM(INDIRECT("'Monthly Resource Report'!"&amp;(VLOOKUP(D$1,$AO$1:$AP$197,2,FALSE)&amp;$A297&amp;":"&amp;VLOOKUP(DATE(YEAR(D$1),12,1),$AO$1:$AP$181,2,FALSE)&amp;$A297)))</f>
        <v>497199.06</v>
      </c>
      <c r="E297" s="633">
        <f t="shared" ref="E297:R297" ca="1" si="582">+SUM(INDIRECT("'Monthly Resource Report'!"&amp;(VLOOKUP(E$1,$AO$1:$AP$197,2,FALSE)&amp;$A297&amp;":"&amp;VLOOKUP(DATE(YEAR(E$1),12,1),$AO$1:$AP$181,2,FALSE)&amp;$A297)))</f>
        <v>0</v>
      </c>
      <c r="F297" s="633">
        <f t="shared" ca="1" si="582"/>
        <v>0</v>
      </c>
      <c r="G297" s="633">
        <f t="shared" ca="1" si="582"/>
        <v>0</v>
      </c>
      <c r="H297" s="633">
        <f t="shared" ca="1" si="582"/>
        <v>0</v>
      </c>
      <c r="I297" s="633">
        <f t="shared" ca="1" si="582"/>
        <v>0</v>
      </c>
      <c r="J297" s="633">
        <f t="shared" ca="1" si="582"/>
        <v>0</v>
      </c>
      <c r="K297" s="633">
        <f t="shared" ca="1" si="582"/>
        <v>125928.62</v>
      </c>
      <c r="L297" s="633">
        <f t="shared" ca="1" si="582"/>
        <v>2432088.5</v>
      </c>
      <c r="M297" s="633">
        <f t="shared" ca="1" si="582"/>
        <v>1964209.37</v>
      </c>
      <c r="N297" s="633">
        <f t="shared" ca="1" si="582"/>
        <v>994860.05999999994</v>
      </c>
      <c r="O297" s="633">
        <f t="shared" ca="1" si="582"/>
        <v>329507.58</v>
      </c>
      <c r="P297" s="633">
        <f t="shared" ca="1" si="582"/>
        <v>221451.25</v>
      </c>
      <c r="Q297" s="633">
        <f t="shared" ca="1" si="582"/>
        <v>0</v>
      </c>
      <c r="R297" s="633">
        <f t="shared" ca="1" si="582"/>
        <v>364062.98</v>
      </c>
    </row>
    <row r="298" spans="1:18">
      <c r="A298" s="60">
        <f t="shared" si="512"/>
        <v>298</v>
      </c>
      <c r="B298" s="171" t="s">
        <v>10</v>
      </c>
      <c r="C298" s="172" t="s">
        <v>270</v>
      </c>
      <c r="D298" s="79">
        <f ca="1">+D297/D295</f>
        <v>2.4629980409914585</v>
      </c>
      <c r="E298" s="80" t="e">
        <f t="shared" ref="E298" ca="1" si="583">+E297/E295</f>
        <v>#DIV/0!</v>
      </c>
      <c r="F298" s="80" t="e">
        <f t="shared" ref="F298" ca="1" si="584">+F297/F295</f>
        <v>#DIV/0!</v>
      </c>
      <c r="G298" s="80" t="e">
        <f t="shared" ref="G298:P298" ca="1" si="585">+G297/G295</f>
        <v>#DIV/0!</v>
      </c>
      <c r="H298" s="80" t="e">
        <f t="shared" ca="1" si="585"/>
        <v>#DIV/0!</v>
      </c>
      <c r="I298" s="80" t="e">
        <f t="shared" ca="1" si="585"/>
        <v>#DIV/0!</v>
      </c>
      <c r="J298" s="80" t="e">
        <f t="shared" ca="1" si="585"/>
        <v>#DIV/0!</v>
      </c>
      <c r="K298" s="80">
        <f t="shared" ca="1" si="585"/>
        <v>6.0269971077945961</v>
      </c>
      <c r="L298" s="80">
        <f t="shared" ca="1" si="585"/>
        <v>6.449488828987552</v>
      </c>
      <c r="M298" s="80">
        <f t="shared" ca="1" si="585"/>
        <v>6.808243758781491</v>
      </c>
      <c r="N298" s="80">
        <f t="shared" ca="1" si="585"/>
        <v>7.1295475533182433</v>
      </c>
      <c r="O298" s="80">
        <f t="shared" ca="1" si="585"/>
        <v>7.5521038485506828</v>
      </c>
      <c r="P298" s="80">
        <f t="shared" ca="1" si="585"/>
        <v>7.9829984181892373</v>
      </c>
      <c r="Q298" s="80" t="e">
        <f t="shared" ref="Q298:R298" ca="1" si="586">+Q297/Q295</f>
        <v>#DIV/0!</v>
      </c>
      <c r="R298" s="80">
        <f t="shared" ca="1" si="586"/>
        <v>8.6522625079615558</v>
      </c>
    </row>
    <row r="299" spans="1:18">
      <c r="A299" s="60">
        <f t="shared" si="512"/>
        <v>299</v>
      </c>
      <c r="B299" s="96" t="s">
        <v>10</v>
      </c>
      <c r="C299" s="166" t="s">
        <v>38</v>
      </c>
      <c r="D299" s="632">
        <f ca="1">+SUM(INDIRECT("'Monthly Resource Report'!"&amp;(VLOOKUP(D$1,$AO$1:$AP$197,2,FALSE)&amp;$A299&amp;":"&amp;VLOOKUP(DATE(YEAR(D$1),12,1),$AO$1:$AP$181,2,FALSE)&amp;$A299)))</f>
        <v>7376.5</v>
      </c>
      <c r="E299" s="633">
        <f t="shared" ref="E299:R299" ca="1" si="587">+SUM(INDIRECT("'Monthly Resource Report'!"&amp;(VLOOKUP(E$1,$AO$1:$AP$197,2,FALSE)&amp;$A299&amp;":"&amp;VLOOKUP(DATE(YEAR(E$1),12,1),$AO$1:$AP$181,2,FALSE)&amp;$A299)))</f>
        <v>0</v>
      </c>
      <c r="F299" s="633">
        <f t="shared" ca="1" si="587"/>
        <v>0</v>
      </c>
      <c r="G299" s="633">
        <f t="shared" ca="1" si="587"/>
        <v>0</v>
      </c>
      <c r="H299" s="633">
        <f t="shared" ca="1" si="587"/>
        <v>0</v>
      </c>
      <c r="I299" s="633">
        <f t="shared" ca="1" si="587"/>
        <v>0</v>
      </c>
      <c r="J299" s="633">
        <f t="shared" ca="1" si="587"/>
        <v>0</v>
      </c>
      <c r="K299" s="633">
        <f t="shared" ca="1" si="587"/>
        <v>0</v>
      </c>
      <c r="L299" s="633">
        <f t="shared" ca="1" si="587"/>
        <v>0</v>
      </c>
      <c r="M299" s="633">
        <f t="shared" ca="1" si="587"/>
        <v>0</v>
      </c>
      <c r="N299" s="633">
        <f t="shared" ca="1" si="587"/>
        <v>0</v>
      </c>
      <c r="O299" s="633">
        <f t="shared" ca="1" si="587"/>
        <v>0</v>
      </c>
      <c r="P299" s="633">
        <f t="shared" ca="1" si="587"/>
        <v>0</v>
      </c>
      <c r="Q299" s="633">
        <f t="shared" ca="1" si="587"/>
        <v>0</v>
      </c>
      <c r="R299" s="633">
        <f t="shared" ca="1" si="587"/>
        <v>0</v>
      </c>
    </row>
    <row r="300" spans="1:18">
      <c r="A300" s="60">
        <f t="shared" si="512"/>
        <v>300</v>
      </c>
      <c r="B300" s="171" t="s">
        <v>10</v>
      </c>
      <c r="C300" s="172" t="s">
        <v>39</v>
      </c>
      <c r="D300" s="81">
        <f ca="1">+D299/D293</f>
        <v>0.5</v>
      </c>
      <c r="E300" s="82" t="e">
        <f t="shared" ref="E300" ca="1" si="588">+E299/E293</f>
        <v>#DIV/0!</v>
      </c>
      <c r="F300" s="82" t="e">
        <f t="shared" ref="F300" ca="1" si="589">+F299/F293</f>
        <v>#DIV/0!</v>
      </c>
      <c r="G300" s="82" t="e">
        <f t="shared" ref="G300:P300" ca="1" si="590">+G299/G293</f>
        <v>#DIV/0!</v>
      </c>
      <c r="H300" s="82" t="e">
        <f t="shared" ca="1" si="590"/>
        <v>#DIV/0!</v>
      </c>
      <c r="I300" s="82" t="e">
        <f t="shared" ca="1" si="590"/>
        <v>#DIV/0!</v>
      </c>
      <c r="J300" s="82" t="e">
        <f t="shared" ca="1" si="590"/>
        <v>#DIV/0!</v>
      </c>
      <c r="K300" s="82">
        <f t="shared" ca="1" si="590"/>
        <v>0</v>
      </c>
      <c r="L300" s="82">
        <f t="shared" ca="1" si="590"/>
        <v>0</v>
      </c>
      <c r="M300" s="82">
        <f t="shared" ca="1" si="590"/>
        <v>0</v>
      </c>
      <c r="N300" s="82">
        <f t="shared" ca="1" si="590"/>
        <v>0</v>
      </c>
      <c r="O300" s="82">
        <f t="shared" ca="1" si="590"/>
        <v>0</v>
      </c>
      <c r="P300" s="82">
        <f t="shared" ca="1" si="590"/>
        <v>0</v>
      </c>
      <c r="Q300" s="82" t="e">
        <f t="shared" ref="Q300:R300" ca="1" si="591">+Q299/Q293</f>
        <v>#DIV/0!</v>
      </c>
      <c r="R300" s="82">
        <f t="shared" ca="1" si="591"/>
        <v>0</v>
      </c>
    </row>
    <row r="301" spans="1:18">
      <c r="A301" s="60">
        <f t="shared" si="512"/>
        <v>301</v>
      </c>
      <c r="B301" s="96" t="s">
        <v>10</v>
      </c>
      <c r="C301" s="166" t="s">
        <v>40</v>
      </c>
      <c r="D301" s="88">
        <f ca="1">+SUM(INDIRECT("'Monthly Resource Report'!"&amp;(VLOOKUP(D$1,$AO$1:$AP$197,2,FALSE)&amp;$A301&amp;":"&amp;VLOOKUP(DATE(YEAR(D$1),12,1),$AO$1:$AP$181,2,FALSE)&amp;$A301)))</f>
        <v>4</v>
      </c>
      <c r="E301" s="89">
        <f t="shared" ref="E301:R303" ca="1" si="592">+SUM(INDIRECT("'Monthly Resource Report'!"&amp;(VLOOKUP(E$1,$AO$1:$AP$197,2,FALSE)&amp;$A301&amp;":"&amp;VLOOKUP(DATE(YEAR(E$1),12,1),$AO$1:$AP$181,2,FALSE)&amp;$A301)))</f>
        <v>0</v>
      </c>
      <c r="F301" s="89">
        <f t="shared" ca="1" si="592"/>
        <v>0</v>
      </c>
      <c r="G301" s="89">
        <f t="shared" ca="1" si="592"/>
        <v>0</v>
      </c>
      <c r="H301" s="89">
        <f t="shared" ca="1" si="592"/>
        <v>0</v>
      </c>
      <c r="I301" s="89">
        <f t="shared" ca="1" si="592"/>
        <v>0</v>
      </c>
      <c r="J301" s="89">
        <f t="shared" ca="1" si="592"/>
        <v>0</v>
      </c>
      <c r="K301" s="89">
        <f t="shared" ca="1" si="592"/>
        <v>3</v>
      </c>
      <c r="L301" s="89">
        <f t="shared" ca="1" si="592"/>
        <v>13</v>
      </c>
      <c r="M301" s="89">
        <f t="shared" ca="1" si="592"/>
        <v>14</v>
      </c>
      <c r="N301" s="89">
        <f t="shared" ca="1" si="592"/>
        <v>7</v>
      </c>
      <c r="O301" s="89">
        <f t="shared" ca="1" si="592"/>
        <v>5</v>
      </c>
      <c r="P301" s="89">
        <f t="shared" ca="1" si="592"/>
        <v>2</v>
      </c>
      <c r="Q301" s="89">
        <f t="shared" ca="1" si="592"/>
        <v>0</v>
      </c>
      <c r="R301" s="89">
        <f t="shared" ca="1" si="592"/>
        <v>4</v>
      </c>
    </row>
    <row r="302" spans="1:18">
      <c r="A302" s="60">
        <f t="shared" si="512"/>
        <v>302</v>
      </c>
      <c r="B302" s="96" t="s">
        <v>10</v>
      </c>
      <c r="C302" s="166" t="s">
        <v>41</v>
      </c>
      <c r="D302" s="88">
        <f ca="1">+SUM(INDIRECT("'Monthly Resource Report'!"&amp;(VLOOKUP(D$1,$AO$1:$AP$197,2,FALSE)&amp;$A302&amp;":"&amp;VLOOKUP(DATE(YEAR(D$1),12,1),$AO$1:$AP$181,2,FALSE)&amp;$A302)))</f>
        <v>368</v>
      </c>
      <c r="E302" s="89">
        <f t="shared" ca="1" si="592"/>
        <v>0</v>
      </c>
      <c r="F302" s="89">
        <f t="shared" ca="1" si="592"/>
        <v>0</v>
      </c>
      <c r="G302" s="89">
        <f t="shared" ca="1" si="592"/>
        <v>0</v>
      </c>
      <c r="H302" s="89">
        <f t="shared" ca="1" si="592"/>
        <v>0</v>
      </c>
      <c r="I302" s="89">
        <f t="shared" ca="1" si="592"/>
        <v>0</v>
      </c>
      <c r="J302" s="89">
        <f t="shared" ca="1" si="592"/>
        <v>0</v>
      </c>
      <c r="K302" s="89">
        <f t="shared" ca="1" si="592"/>
        <v>35</v>
      </c>
      <c r="L302" s="89">
        <f t="shared" ca="1" si="592"/>
        <v>692</v>
      </c>
      <c r="M302" s="89">
        <f t="shared" ca="1" si="592"/>
        <v>532</v>
      </c>
      <c r="N302" s="89">
        <f t="shared" ca="1" si="592"/>
        <v>253</v>
      </c>
      <c r="O302" s="89">
        <f t="shared" ca="1" si="592"/>
        <v>76</v>
      </c>
      <c r="P302" s="89">
        <f t="shared" ca="1" si="592"/>
        <v>50</v>
      </c>
      <c r="Q302" s="89">
        <f t="shared" ca="1" si="592"/>
        <v>0</v>
      </c>
      <c r="R302" s="89">
        <f t="shared" ca="1" si="592"/>
        <v>74</v>
      </c>
    </row>
    <row r="303" spans="1:18">
      <c r="A303" s="60">
        <f t="shared" si="512"/>
        <v>303</v>
      </c>
      <c r="B303" s="96" t="s">
        <v>10</v>
      </c>
      <c r="C303" s="166" t="s">
        <v>271</v>
      </c>
      <c r="D303" s="88">
        <f ca="1">+SUM(INDIRECT("'Monthly Resource Report'!"&amp;(VLOOKUP(D$1,$AO$1:$AP$197,2,FALSE)&amp;$A303&amp;":"&amp;VLOOKUP(DATE(YEAR(D$1),12,1),$AO$1:$AP$181,2,FALSE)&amp;$A303)))</f>
        <v>4704</v>
      </c>
      <c r="E303" s="89">
        <f t="shared" ca="1" si="592"/>
        <v>0</v>
      </c>
      <c r="F303" s="89">
        <f t="shared" ca="1" si="592"/>
        <v>0</v>
      </c>
      <c r="G303" s="89">
        <f t="shared" ca="1" si="592"/>
        <v>0</v>
      </c>
      <c r="H303" s="89">
        <f t="shared" ca="1" si="592"/>
        <v>0</v>
      </c>
      <c r="I303" s="89">
        <f t="shared" ca="1" si="592"/>
        <v>0</v>
      </c>
      <c r="J303" s="89">
        <f t="shared" ca="1" si="592"/>
        <v>0</v>
      </c>
      <c r="K303" s="89">
        <f t="shared" ca="1" si="592"/>
        <v>3528</v>
      </c>
      <c r="L303" s="89">
        <f t="shared" ca="1" si="592"/>
        <v>15288</v>
      </c>
      <c r="M303" s="89">
        <f t="shared" ca="1" si="592"/>
        <v>16464</v>
      </c>
      <c r="N303" s="89">
        <f t="shared" ca="1" si="592"/>
        <v>8232</v>
      </c>
      <c r="O303" s="89">
        <f t="shared" ca="1" si="592"/>
        <v>5880</v>
      </c>
      <c r="P303" s="89">
        <f t="shared" ca="1" si="592"/>
        <v>2352</v>
      </c>
      <c r="Q303" s="89">
        <f t="shared" ca="1" si="592"/>
        <v>0</v>
      </c>
      <c r="R303" s="89">
        <f t="shared" ca="1" si="592"/>
        <v>4704</v>
      </c>
    </row>
    <row r="304" spans="1:18">
      <c r="A304" s="60">
        <f t="shared" si="512"/>
        <v>304</v>
      </c>
      <c r="B304" s="171" t="s">
        <v>10</v>
      </c>
      <c r="C304" s="177" t="s">
        <v>96</v>
      </c>
      <c r="D304" s="83">
        <f ca="1">+D293/(D302*D291)</f>
        <v>2.6726449275362318</v>
      </c>
      <c r="E304" s="84" t="e">
        <f t="shared" ref="E304:G304" ca="1" si="593">+E293/(E302*E291)</f>
        <v>#DIV/0!</v>
      </c>
      <c r="F304" s="84" t="e">
        <f t="shared" ca="1" si="593"/>
        <v>#DIV/0!</v>
      </c>
      <c r="G304" s="84" t="e">
        <f t="shared" ca="1" si="593"/>
        <v>#DIV/0!</v>
      </c>
      <c r="H304" s="84" t="e">
        <f t="shared" ref="H304:P304" ca="1" si="594">+H293/(H302*H291)</f>
        <v>#DIV/0!</v>
      </c>
      <c r="I304" s="84" t="e">
        <f t="shared" ca="1" si="594"/>
        <v>#DIV/0!</v>
      </c>
      <c r="J304" s="84" t="e">
        <f t="shared" ca="1" si="594"/>
        <v>#DIV/0!</v>
      </c>
      <c r="K304" s="84">
        <f t="shared" ca="1" si="594"/>
        <v>2.9257142857142857</v>
      </c>
      <c r="L304" s="84">
        <f t="shared" ca="1" si="594"/>
        <v>2.6537572254335262</v>
      </c>
      <c r="M304" s="84">
        <f t="shared" ca="1" si="594"/>
        <v>2.6399749373433585</v>
      </c>
      <c r="N304" s="84">
        <f t="shared" ca="1" si="594"/>
        <v>2.6882740447957838</v>
      </c>
      <c r="O304" s="84">
        <f t="shared" ca="1" si="594"/>
        <v>2.8061403508771932</v>
      </c>
      <c r="P304" s="84">
        <f t="shared" ca="1" si="594"/>
        <v>2.7053333333333334</v>
      </c>
      <c r="Q304" s="84" t="e">
        <f t="shared" ref="Q304:R304" ca="1" si="595">+Q293/(Q302*Q291)</f>
        <v>#DIV/0!</v>
      </c>
      <c r="R304" s="84">
        <f t="shared" ca="1" si="595"/>
        <v>2.7774774774774773</v>
      </c>
    </row>
    <row r="305" spans="1:18">
      <c r="A305" s="60">
        <f t="shared" si="512"/>
        <v>305</v>
      </c>
      <c r="B305" s="96" t="s">
        <v>10</v>
      </c>
      <c r="C305" s="166" t="s">
        <v>42</v>
      </c>
      <c r="D305" s="632">
        <f ca="1">+SUM(INDIRECT("'Monthly Resource Report'!"&amp;(VLOOKUP(D$1,$AO$1:$AP$197,2,FALSE)&amp;$A305&amp;":"&amp;VLOOKUP(DATE(YEAR(D$1),12,1),$AO$1:$AP$181,2,FALSE)&amp;$A305)))</f>
        <v>106780.8</v>
      </c>
      <c r="E305" s="633">
        <f t="shared" ref="E305:R308" ca="1" si="596">+SUM(INDIRECT("'Monthly Resource Report'!"&amp;(VLOOKUP(E$1,$AO$1:$AP$197,2,FALSE)&amp;$A305&amp;":"&amp;VLOOKUP(DATE(YEAR(E$1),12,1),$AO$1:$AP$181,2,FALSE)&amp;$A305)))</f>
        <v>0</v>
      </c>
      <c r="F305" s="633">
        <f t="shared" ca="1" si="596"/>
        <v>0</v>
      </c>
      <c r="G305" s="633">
        <f t="shared" ca="1" si="596"/>
        <v>0</v>
      </c>
      <c r="H305" s="633">
        <f t="shared" ca="1" si="596"/>
        <v>0</v>
      </c>
      <c r="I305" s="633">
        <f t="shared" ca="1" si="596"/>
        <v>0</v>
      </c>
      <c r="J305" s="633">
        <f t="shared" ca="1" si="596"/>
        <v>0</v>
      </c>
      <c r="K305" s="633">
        <f t="shared" ca="1" si="596"/>
        <v>21263.26</v>
      </c>
      <c r="L305" s="633">
        <f t="shared" ca="1" si="596"/>
        <v>98634.64</v>
      </c>
      <c r="M305" s="633">
        <f t="shared" ca="1" si="596"/>
        <v>112032.8</v>
      </c>
      <c r="N305" s="633">
        <f t="shared" ca="1" si="596"/>
        <v>58735.320000000007</v>
      </c>
      <c r="O305" s="633">
        <f t="shared" ca="1" si="596"/>
        <v>44429.279999999999</v>
      </c>
      <c r="P305" s="633">
        <f t="shared" ca="1" si="596"/>
        <v>18776.02</v>
      </c>
      <c r="Q305" s="633">
        <f t="shared" ca="1" si="596"/>
        <v>0</v>
      </c>
      <c r="R305" s="633">
        <f t="shared" ca="1" si="596"/>
        <v>40741.339999999997</v>
      </c>
    </row>
    <row r="306" spans="1:18">
      <c r="A306" s="60">
        <f t="shared" si="512"/>
        <v>306</v>
      </c>
      <c r="B306" s="96" t="s">
        <v>10</v>
      </c>
      <c r="C306" s="634" t="s">
        <v>297</v>
      </c>
      <c r="D306" s="632">
        <f ca="1">+SUM(INDIRECT("'Monthly Resource Report'!"&amp;(VLOOKUP(D$1,$AO$1:$AP$197,2,FALSE)&amp;$A306&amp;":"&amp;VLOOKUP(DATE(YEAR(D$1),12,1),$AO$1:$AP$181,2,FALSE)&amp;$A306)))</f>
        <v>0</v>
      </c>
      <c r="E306" s="633">
        <f t="shared" ca="1" si="596"/>
        <v>0</v>
      </c>
      <c r="F306" s="633">
        <f t="shared" ca="1" si="596"/>
        <v>0</v>
      </c>
      <c r="G306" s="633">
        <f t="shared" ca="1" si="596"/>
        <v>0</v>
      </c>
      <c r="H306" s="633">
        <f t="shared" ca="1" si="596"/>
        <v>0</v>
      </c>
      <c r="I306" s="633">
        <f t="shared" ca="1" si="596"/>
        <v>0</v>
      </c>
      <c r="J306" s="633">
        <f t="shared" ca="1" si="596"/>
        <v>0</v>
      </c>
      <c r="K306" s="633">
        <f t="shared" ca="1" si="596"/>
        <v>0</v>
      </c>
      <c r="L306" s="633">
        <f t="shared" ca="1" si="596"/>
        <v>0</v>
      </c>
      <c r="M306" s="633">
        <f t="shared" ca="1" si="596"/>
        <v>0</v>
      </c>
      <c r="N306" s="633">
        <f t="shared" ca="1" si="596"/>
        <v>0</v>
      </c>
      <c r="O306" s="633">
        <f t="shared" ca="1" si="596"/>
        <v>0</v>
      </c>
      <c r="P306" s="633">
        <f t="shared" ca="1" si="596"/>
        <v>0</v>
      </c>
      <c r="Q306" s="633">
        <f t="shared" ca="1" si="596"/>
        <v>0</v>
      </c>
      <c r="R306" s="633">
        <f t="shared" ca="1" si="596"/>
        <v>0</v>
      </c>
    </row>
    <row r="307" spans="1:18">
      <c r="A307" s="60">
        <f t="shared" si="512"/>
        <v>307</v>
      </c>
      <c r="B307" s="96" t="s">
        <v>10</v>
      </c>
      <c r="C307" s="166" t="s">
        <v>43</v>
      </c>
      <c r="D307" s="88">
        <f ca="1">+SUM(INDIRECT("'Monthly Resource Report'!"&amp;(VLOOKUP(D$1,$AO$1:$AP$197,2,FALSE)&amp;$A307&amp;":"&amp;VLOOKUP(DATE(YEAR(D$1),12,1),$AO$1:$AP$181,2,FALSE)&amp;$A307)))</f>
        <v>523.66</v>
      </c>
      <c r="E307" s="89">
        <f t="shared" ca="1" si="596"/>
        <v>0</v>
      </c>
      <c r="F307" s="89">
        <f t="shared" ca="1" si="596"/>
        <v>0</v>
      </c>
      <c r="G307" s="89">
        <f t="shared" ca="1" si="596"/>
        <v>0</v>
      </c>
      <c r="H307" s="89">
        <f t="shared" ca="1" si="596"/>
        <v>0</v>
      </c>
      <c r="I307" s="89">
        <f t="shared" ca="1" si="596"/>
        <v>0</v>
      </c>
      <c r="J307" s="89">
        <f t="shared" ca="1" si="596"/>
        <v>0</v>
      </c>
      <c r="K307" s="89">
        <f t="shared" ca="1" si="596"/>
        <v>0.73</v>
      </c>
      <c r="L307" s="89">
        <f t="shared" ca="1" si="596"/>
        <v>11.77</v>
      </c>
      <c r="M307" s="89">
        <f t="shared" ca="1" si="596"/>
        <v>9.1499999999999986</v>
      </c>
      <c r="N307" s="89">
        <f t="shared" ca="1" si="596"/>
        <v>4.43</v>
      </c>
      <c r="O307" s="89">
        <f t="shared" ca="1" si="596"/>
        <v>1.49</v>
      </c>
      <c r="P307" s="89">
        <f t="shared" ca="1" si="596"/>
        <v>0.9</v>
      </c>
      <c r="Q307" s="89">
        <f t="shared" ca="1" si="596"/>
        <v>0</v>
      </c>
      <c r="R307" s="89">
        <f t="shared" ca="1" si="596"/>
        <v>1.4</v>
      </c>
    </row>
    <row r="308" spans="1:18">
      <c r="A308" s="60">
        <f t="shared" si="512"/>
        <v>308</v>
      </c>
      <c r="B308" s="96" t="s">
        <v>10</v>
      </c>
      <c r="C308" s="166" t="s">
        <v>44</v>
      </c>
      <c r="D308" s="632">
        <f ca="1">+SUM(INDIRECT("'Monthly Resource Report'!"&amp;(VLOOKUP(D$1,$AO$1:$AP$197,2,FALSE)&amp;$A308&amp;":"&amp;VLOOKUP(DATE(YEAR(D$1),12,1),$AO$1:$AP$181,2,FALSE)&amp;$A308)))</f>
        <v>720.29</v>
      </c>
      <c r="E308" s="633">
        <f t="shared" ca="1" si="596"/>
        <v>0</v>
      </c>
      <c r="F308" s="633">
        <f t="shared" ca="1" si="596"/>
        <v>0</v>
      </c>
      <c r="G308" s="633">
        <f t="shared" ca="1" si="596"/>
        <v>0</v>
      </c>
      <c r="H308" s="633">
        <f t="shared" ca="1" si="596"/>
        <v>0</v>
      </c>
      <c r="I308" s="633">
        <f t="shared" ca="1" si="596"/>
        <v>0</v>
      </c>
      <c r="J308" s="633">
        <f t="shared" ca="1" si="596"/>
        <v>0</v>
      </c>
      <c r="K308" s="633">
        <f t="shared" ca="1" si="596"/>
        <v>1.59</v>
      </c>
      <c r="L308" s="633">
        <f t="shared" ca="1" si="596"/>
        <v>26.25</v>
      </c>
      <c r="M308" s="633">
        <f t="shared" ca="1" si="596"/>
        <v>20.95</v>
      </c>
      <c r="N308" s="633">
        <f t="shared" ca="1" si="596"/>
        <v>10.469999999999999</v>
      </c>
      <c r="O308" s="633">
        <f t="shared" ca="1" si="596"/>
        <v>3.5999999999999996</v>
      </c>
      <c r="P308" s="633">
        <f t="shared" ca="1" si="596"/>
        <v>2.25</v>
      </c>
      <c r="Q308" s="633">
        <f t="shared" ca="1" si="596"/>
        <v>0</v>
      </c>
      <c r="R308" s="633">
        <f t="shared" ca="1" si="596"/>
        <v>3.6900000000000004</v>
      </c>
    </row>
    <row r="309" spans="1:18">
      <c r="A309" s="60">
        <f t="shared" si="512"/>
        <v>309</v>
      </c>
      <c r="B309" s="171" t="s">
        <v>10</v>
      </c>
      <c r="C309" s="172" t="s">
        <v>45</v>
      </c>
      <c r="D309" s="92">
        <f ca="1">+(D307*2000)/D295</f>
        <v>5.1881576531765248</v>
      </c>
      <c r="E309" s="93" t="e">
        <f t="shared" ref="E309:G309" ca="1" si="597">+(E307*2000)/E295</f>
        <v>#DIV/0!</v>
      </c>
      <c r="F309" s="93" t="e">
        <f t="shared" ca="1" si="597"/>
        <v>#DIV/0!</v>
      </c>
      <c r="G309" s="93" t="e">
        <f t="shared" ca="1" si="597"/>
        <v>#DIV/0!</v>
      </c>
      <c r="H309" s="93" t="e">
        <f t="shared" ref="H309:P309" ca="1" si="598">+(H307*2000)/H295</f>
        <v>#DIV/0!</v>
      </c>
      <c r="I309" s="93" t="e">
        <f t="shared" ca="1" si="598"/>
        <v>#DIV/0!</v>
      </c>
      <c r="J309" s="93" t="e">
        <f t="shared" ca="1" si="598"/>
        <v>#DIV/0!</v>
      </c>
      <c r="K309" s="93">
        <f t="shared" ca="1" si="598"/>
        <v>6.9876218586212652E-2</v>
      </c>
      <c r="L309" s="93">
        <f t="shared" ca="1" si="598"/>
        <v>6.2424112870221198E-2</v>
      </c>
      <c r="M309" s="93">
        <f t="shared" ca="1" si="598"/>
        <v>6.3430539884707524E-2</v>
      </c>
      <c r="N309" s="93">
        <f t="shared" ca="1" si="598"/>
        <v>6.3494147430543782E-2</v>
      </c>
      <c r="O309" s="93">
        <f t="shared" ca="1" si="598"/>
        <v>6.8299701842006288E-2</v>
      </c>
      <c r="P309" s="93">
        <f t="shared" ca="1" si="598"/>
        <v>6.4887405931285683E-2</v>
      </c>
      <c r="Q309" s="93" t="e">
        <f t="shared" ref="Q309:R309" ca="1" si="599">+(Q307*2000)/Q295</f>
        <v>#DIV/0!</v>
      </c>
      <c r="R309" s="93">
        <f t="shared" ca="1" si="599"/>
        <v>6.6544351810481697E-2</v>
      </c>
    </row>
    <row r="310" spans="1:18">
      <c r="A310" s="60">
        <f t="shared" si="512"/>
        <v>310</v>
      </c>
      <c r="B310" s="96" t="s">
        <v>10</v>
      </c>
      <c r="C310" s="166" t="s">
        <v>46</v>
      </c>
      <c r="D310" s="88">
        <f ca="1">+SUM(INDIRECT("'Monthly Resource Report'!"&amp;(VLOOKUP(D$1,$AO$1:$AP$197,2,FALSE)&amp;$A310&amp;":"&amp;VLOOKUP(DATE(YEAR(D$1),12,1),$AO$1:$AP$181,2,FALSE)&amp;$A310)))</f>
        <v>49.52</v>
      </c>
      <c r="E310" s="89">
        <f t="shared" ref="E310:R311" ca="1" si="600">+SUM(INDIRECT("'Monthly Resource Report'!"&amp;(VLOOKUP(E$1,$AO$1:$AP$197,2,FALSE)&amp;$A310&amp;":"&amp;VLOOKUP(DATE(YEAR(E$1),12,1),$AO$1:$AP$181,2,FALSE)&amp;$A310)))</f>
        <v>0</v>
      </c>
      <c r="F310" s="89">
        <f t="shared" ca="1" si="600"/>
        <v>0</v>
      </c>
      <c r="G310" s="89">
        <f t="shared" ca="1" si="600"/>
        <v>0</v>
      </c>
      <c r="H310" s="89">
        <f t="shared" ca="1" si="600"/>
        <v>0</v>
      </c>
      <c r="I310" s="89">
        <f t="shared" ca="1" si="600"/>
        <v>0</v>
      </c>
      <c r="J310" s="89">
        <f t="shared" ca="1" si="600"/>
        <v>0</v>
      </c>
      <c r="K310" s="89">
        <f t="shared" ca="1" si="600"/>
        <v>3.09</v>
      </c>
      <c r="L310" s="89">
        <f t="shared" ca="1" si="600"/>
        <v>55.47</v>
      </c>
      <c r="M310" s="89">
        <f t="shared" ca="1" si="600"/>
        <v>42.42</v>
      </c>
      <c r="N310" s="89">
        <f t="shared" ca="1" si="600"/>
        <v>20.54</v>
      </c>
      <c r="O310" s="89">
        <f t="shared" ca="1" si="600"/>
        <v>6.45</v>
      </c>
      <c r="P310" s="89">
        <f t="shared" ca="1" si="600"/>
        <v>4.09</v>
      </c>
      <c r="Q310" s="89">
        <f t="shared" ca="1" si="600"/>
        <v>0</v>
      </c>
      <c r="R310" s="89">
        <f t="shared" ca="1" si="600"/>
        <v>6.21</v>
      </c>
    </row>
    <row r="311" spans="1:18">
      <c r="A311" s="60">
        <f t="shared" si="512"/>
        <v>311</v>
      </c>
      <c r="B311" s="96" t="s">
        <v>10</v>
      </c>
      <c r="C311" s="166" t="s">
        <v>47</v>
      </c>
      <c r="D311" s="632">
        <f ca="1">+SUM(INDIRECT("'Monthly Resource Report'!"&amp;(VLOOKUP(D$1,$AO$1:$AP$197,2,FALSE)&amp;$A311&amp;":"&amp;VLOOKUP(DATE(YEAR(D$1),12,1),$AO$1:$AP$181,2,FALSE)&amp;$A311)))</f>
        <v>2481.37</v>
      </c>
      <c r="E311" s="633">
        <f t="shared" ca="1" si="600"/>
        <v>0</v>
      </c>
      <c r="F311" s="633">
        <f t="shared" ca="1" si="600"/>
        <v>0</v>
      </c>
      <c r="G311" s="633">
        <f t="shared" ca="1" si="600"/>
        <v>0</v>
      </c>
      <c r="H311" s="633">
        <f t="shared" ca="1" si="600"/>
        <v>0</v>
      </c>
      <c r="I311" s="633">
        <f t="shared" ca="1" si="600"/>
        <v>0</v>
      </c>
      <c r="J311" s="633">
        <f t="shared" ca="1" si="600"/>
        <v>0</v>
      </c>
      <c r="K311" s="633">
        <f t="shared" ca="1" si="600"/>
        <v>171.38</v>
      </c>
      <c r="L311" s="633">
        <f t="shared" ca="1" si="600"/>
        <v>3156.12</v>
      </c>
      <c r="M311" s="633">
        <f t="shared" ca="1" si="600"/>
        <v>2479.12</v>
      </c>
      <c r="N311" s="633">
        <f t="shared" ca="1" si="600"/>
        <v>1233.22</v>
      </c>
      <c r="O311" s="633">
        <f t="shared" ca="1" si="600"/>
        <v>397.33</v>
      </c>
      <c r="P311" s="633">
        <f t="shared" ca="1" si="600"/>
        <v>259</v>
      </c>
      <c r="Q311" s="633">
        <f t="shared" ca="1" si="600"/>
        <v>0</v>
      </c>
      <c r="R311" s="633">
        <f t="shared" ca="1" si="600"/>
        <v>416.14</v>
      </c>
    </row>
    <row r="312" spans="1:18">
      <c r="A312" s="60">
        <f t="shared" si="512"/>
        <v>312</v>
      </c>
      <c r="B312" s="180" t="s">
        <v>10</v>
      </c>
      <c r="C312" s="181" t="s">
        <v>48</v>
      </c>
      <c r="D312" s="94">
        <f ca="1">+(D310*2000)/D295</f>
        <v>0.4906190409527203</v>
      </c>
      <c r="E312" s="95" t="e">
        <f t="shared" ref="E312:G312" ca="1" si="601">+(E310*2000)/E295</f>
        <v>#DIV/0!</v>
      </c>
      <c r="F312" s="95" t="e">
        <f t="shared" ca="1" si="601"/>
        <v>#DIV/0!</v>
      </c>
      <c r="G312" s="95" t="e">
        <f t="shared" ca="1" si="601"/>
        <v>#DIV/0!</v>
      </c>
      <c r="H312" s="95" t="e">
        <f t="shared" ref="H312:P312" ca="1" si="602">+(H310*2000)/H295</f>
        <v>#DIV/0!</v>
      </c>
      <c r="I312" s="95" t="e">
        <f t="shared" ca="1" si="602"/>
        <v>#DIV/0!</v>
      </c>
      <c r="J312" s="95" t="e">
        <f t="shared" ca="1" si="602"/>
        <v>#DIV/0!</v>
      </c>
      <c r="K312" s="95">
        <f t="shared" ca="1" si="602"/>
        <v>0.2957774183991741</v>
      </c>
      <c r="L312" s="95">
        <f t="shared" ca="1" si="602"/>
        <v>0.29419418359483174</v>
      </c>
      <c r="M312" s="95">
        <f t="shared" ca="1" si="602"/>
        <v>0.29406814228516875</v>
      </c>
      <c r="N312" s="95">
        <f t="shared" ca="1" si="602"/>
        <v>0.29439498605493664</v>
      </c>
      <c r="O312" s="95">
        <f t="shared" ca="1" si="602"/>
        <v>0.29565978314157082</v>
      </c>
      <c r="P312" s="95">
        <f t="shared" ca="1" si="602"/>
        <v>0.29487721139884271</v>
      </c>
      <c r="Q312" s="95" t="e">
        <f t="shared" ref="Q312:R312" ca="1" si="603">+(Q310*2000)/Q295</f>
        <v>#DIV/0!</v>
      </c>
      <c r="R312" s="95">
        <f t="shared" ca="1" si="603"/>
        <v>0.29517173195935092</v>
      </c>
    </row>
    <row r="313" spans="1:18">
      <c r="A313" s="60">
        <f t="shared" si="512"/>
        <v>313</v>
      </c>
      <c r="B313" s="44" t="s">
        <v>10</v>
      </c>
      <c r="C313" s="628" t="s">
        <v>273</v>
      </c>
      <c r="D313" s="384">
        <f ca="1">+D292+D324</f>
        <v>5059435.3271548478</v>
      </c>
      <c r="E313" s="385">
        <f t="shared" ref="E313:G313" ca="1" si="604">+E292+E324</f>
        <v>4140576.2494079946</v>
      </c>
      <c r="F313" s="385">
        <f t="shared" ca="1" si="604"/>
        <v>4065293.5656655352</v>
      </c>
      <c r="G313" s="385">
        <f t="shared" ca="1" si="604"/>
        <v>4078586.188499874</v>
      </c>
      <c r="H313" s="385">
        <f t="shared" ref="H313:P313" ca="1" si="605">+H292+H324</f>
        <v>3958317.747923329</v>
      </c>
      <c r="I313" s="385">
        <f t="shared" ca="1" si="605"/>
        <v>4165399.2199390396</v>
      </c>
      <c r="J313" s="385">
        <f t="shared" ca="1" si="605"/>
        <v>4183094.3448677729</v>
      </c>
      <c r="K313" s="385">
        <f t="shared" ca="1" si="605"/>
        <v>4437955.5815170938</v>
      </c>
      <c r="L313" s="385">
        <f t="shared" ca="1" si="605"/>
        <v>4248584.6751823779</v>
      </c>
      <c r="M313" s="385">
        <f t="shared" ca="1" si="605"/>
        <v>4417547.3265906237</v>
      </c>
      <c r="N313" s="385">
        <f t="shared" ca="1" si="605"/>
        <v>4279479.3842445947</v>
      </c>
      <c r="O313" s="385">
        <f t="shared" ca="1" si="605"/>
        <v>4335906.2078952994</v>
      </c>
      <c r="P313" s="385">
        <f t="shared" ca="1" si="605"/>
        <v>4190187.3983549522</v>
      </c>
      <c r="Q313" s="385">
        <f t="shared" ref="Q313:R313" ca="1" si="606">+Q292+Q324</f>
        <v>4278820.1244972348</v>
      </c>
      <c r="R313" s="385">
        <f t="shared" ca="1" si="606"/>
        <v>4133940.711934892</v>
      </c>
    </row>
    <row r="314" spans="1:18">
      <c r="A314" s="60">
        <f t="shared" si="512"/>
        <v>314</v>
      </c>
      <c r="B314" s="43" t="s">
        <v>10</v>
      </c>
      <c r="C314" s="627" t="s">
        <v>49</v>
      </c>
      <c r="D314" s="96">
        <f>+(DATE(YEAR(D$1)+1,1,1)-D$1)*24</f>
        <v>8760</v>
      </c>
      <c r="E314" s="17">
        <f t="shared" ref="E314:R314" si="607">+(DATE(YEAR(E$1)+1,1,1)-E$1)*24</f>
        <v>8760</v>
      </c>
      <c r="F314" s="17">
        <f t="shared" si="607"/>
        <v>8760</v>
      </c>
      <c r="G314" s="17">
        <f t="shared" si="607"/>
        <v>8784</v>
      </c>
      <c r="H314" s="17">
        <f t="shared" si="607"/>
        <v>8760</v>
      </c>
      <c r="I314" s="17">
        <f t="shared" si="607"/>
        <v>8760</v>
      </c>
      <c r="J314" s="17">
        <f t="shared" si="607"/>
        <v>8760</v>
      </c>
      <c r="K314" s="17">
        <f t="shared" si="607"/>
        <v>8784</v>
      </c>
      <c r="L314" s="17">
        <f t="shared" si="607"/>
        <v>8760</v>
      </c>
      <c r="M314" s="17">
        <f t="shared" si="607"/>
        <v>8760</v>
      </c>
      <c r="N314" s="17">
        <f t="shared" si="607"/>
        <v>8760</v>
      </c>
      <c r="O314" s="17">
        <f t="shared" si="607"/>
        <v>8784</v>
      </c>
      <c r="P314" s="17">
        <f t="shared" si="607"/>
        <v>8760</v>
      </c>
      <c r="Q314" s="17">
        <f t="shared" si="607"/>
        <v>8760</v>
      </c>
      <c r="R314" s="17">
        <f t="shared" si="607"/>
        <v>8760</v>
      </c>
    </row>
    <row r="315" spans="1:18">
      <c r="A315" s="60">
        <f t="shared" si="512"/>
        <v>315</v>
      </c>
      <c r="B315" s="43" t="s">
        <v>10</v>
      </c>
      <c r="C315" s="166" t="s">
        <v>50</v>
      </c>
      <c r="D315" s="97">
        <f ca="1">+SUM(D297,D299,D306)</f>
        <v>504575.56</v>
      </c>
      <c r="E315" s="85">
        <f t="shared" ref="E315:G315" ca="1" si="608">+SUM(E297,E299,E306)</f>
        <v>0</v>
      </c>
      <c r="F315" s="85">
        <f t="shared" ca="1" si="608"/>
        <v>0</v>
      </c>
      <c r="G315" s="85">
        <f t="shared" ca="1" si="608"/>
        <v>0</v>
      </c>
      <c r="H315" s="85">
        <f t="shared" ref="H315:P315" ca="1" si="609">+SUM(H297,H299,H306)</f>
        <v>0</v>
      </c>
      <c r="I315" s="85">
        <f t="shared" ca="1" si="609"/>
        <v>0</v>
      </c>
      <c r="J315" s="85">
        <f t="shared" ca="1" si="609"/>
        <v>0</v>
      </c>
      <c r="K315" s="85">
        <f t="shared" ca="1" si="609"/>
        <v>125928.62</v>
      </c>
      <c r="L315" s="85">
        <f t="shared" ca="1" si="609"/>
        <v>2432088.5</v>
      </c>
      <c r="M315" s="85">
        <f t="shared" ca="1" si="609"/>
        <v>1964209.37</v>
      </c>
      <c r="N315" s="85">
        <f t="shared" ca="1" si="609"/>
        <v>994860.05999999994</v>
      </c>
      <c r="O315" s="85">
        <f t="shared" ca="1" si="609"/>
        <v>329507.58</v>
      </c>
      <c r="P315" s="85">
        <f t="shared" ca="1" si="609"/>
        <v>221451.25</v>
      </c>
      <c r="Q315" s="85">
        <f t="shared" ref="Q315:R315" ca="1" si="610">+SUM(Q297,Q299,Q306)</f>
        <v>0</v>
      </c>
      <c r="R315" s="85">
        <f t="shared" ca="1" si="610"/>
        <v>364062.98</v>
      </c>
    </row>
    <row r="316" spans="1:18">
      <c r="A316" s="60">
        <f t="shared" si="512"/>
        <v>316</v>
      </c>
      <c r="B316" s="43" t="s">
        <v>10</v>
      </c>
      <c r="C316" s="166" t="s">
        <v>51</v>
      </c>
      <c r="D316" s="98">
        <f ca="1">+D315/D293</f>
        <v>34.201556293635193</v>
      </c>
      <c r="E316" s="86" t="e">
        <f t="shared" ref="E316" ca="1" si="611">+E315/E293</f>
        <v>#DIV/0!</v>
      </c>
      <c r="F316" s="86" t="e">
        <f t="shared" ref="F316" ca="1" si="612">+F315/F293</f>
        <v>#DIV/0!</v>
      </c>
      <c r="G316" s="86" t="e">
        <f t="shared" ref="G316:P316" ca="1" si="613">+G315/G293</f>
        <v>#DIV/0!</v>
      </c>
      <c r="H316" s="86" t="e">
        <f t="shared" ca="1" si="613"/>
        <v>#DIV/0!</v>
      </c>
      <c r="I316" s="86" t="e">
        <f t="shared" ca="1" si="613"/>
        <v>#DIV/0!</v>
      </c>
      <c r="J316" s="86" t="e">
        <f t="shared" ca="1" si="613"/>
        <v>#DIV/0!</v>
      </c>
      <c r="K316" s="86">
        <f t="shared" ca="1" si="613"/>
        <v>81.98477864583333</v>
      </c>
      <c r="L316" s="86">
        <f t="shared" ca="1" si="613"/>
        <v>88.291893559863496</v>
      </c>
      <c r="M316" s="86">
        <f t="shared" ca="1" si="613"/>
        <v>93.236311292542851</v>
      </c>
      <c r="N316" s="86">
        <f t="shared" ca="1" si="613"/>
        <v>97.516179180552825</v>
      </c>
      <c r="O316" s="86">
        <f t="shared" ca="1" si="613"/>
        <v>103.00330728352611</v>
      </c>
      <c r="P316" s="86">
        <f t="shared" ca="1" si="613"/>
        <v>109.14305076392311</v>
      </c>
      <c r="Q316" s="86" t="e">
        <f t="shared" ref="Q316:R316" ca="1" si="614">+Q315/Q293</f>
        <v>#DIV/0!</v>
      </c>
      <c r="R316" s="86">
        <f t="shared" ca="1" si="614"/>
        <v>118.08724618877716</v>
      </c>
    </row>
    <row r="317" spans="1:18">
      <c r="A317" s="60">
        <f t="shared" si="512"/>
        <v>317</v>
      </c>
      <c r="B317" s="43" t="s">
        <v>10</v>
      </c>
      <c r="C317" s="166" t="s">
        <v>52</v>
      </c>
      <c r="D317" s="99">
        <f ca="1">+D311+D308</f>
        <v>3201.66</v>
      </c>
      <c r="E317" s="87">
        <f t="shared" ref="E317:G317" ca="1" si="615">+E311+E308</f>
        <v>0</v>
      </c>
      <c r="F317" s="87">
        <f t="shared" ca="1" si="615"/>
        <v>0</v>
      </c>
      <c r="G317" s="87">
        <f t="shared" ca="1" si="615"/>
        <v>0</v>
      </c>
      <c r="H317" s="87">
        <f t="shared" ref="H317:P317" ca="1" si="616">+H311+H308</f>
        <v>0</v>
      </c>
      <c r="I317" s="87">
        <f t="shared" ca="1" si="616"/>
        <v>0</v>
      </c>
      <c r="J317" s="87">
        <f t="shared" ca="1" si="616"/>
        <v>0</v>
      </c>
      <c r="K317" s="87">
        <f t="shared" ca="1" si="616"/>
        <v>172.97</v>
      </c>
      <c r="L317" s="87">
        <f t="shared" ca="1" si="616"/>
        <v>3182.37</v>
      </c>
      <c r="M317" s="87">
        <f t="shared" ca="1" si="616"/>
        <v>2500.0699999999997</v>
      </c>
      <c r="N317" s="87">
        <f t="shared" ca="1" si="616"/>
        <v>1243.69</v>
      </c>
      <c r="O317" s="87">
        <f t="shared" ca="1" si="616"/>
        <v>400.93</v>
      </c>
      <c r="P317" s="87">
        <f t="shared" ca="1" si="616"/>
        <v>261.25</v>
      </c>
      <c r="Q317" s="87">
        <f t="shared" ref="Q317:R317" ca="1" si="617">+Q311+Q308</f>
        <v>0</v>
      </c>
      <c r="R317" s="87">
        <f t="shared" ca="1" si="617"/>
        <v>419.83</v>
      </c>
    </row>
    <row r="318" spans="1:18">
      <c r="A318" s="60">
        <f t="shared" si="512"/>
        <v>318</v>
      </c>
      <c r="B318" s="43" t="s">
        <v>10</v>
      </c>
      <c r="C318" s="166" t="s">
        <v>53</v>
      </c>
      <c r="D318" s="98">
        <f ca="1">+D317/D293</f>
        <v>0.2170175557513726</v>
      </c>
      <c r="E318" s="86" t="e">
        <f t="shared" ref="E318" ca="1" si="618">+E317/E293</f>
        <v>#DIV/0!</v>
      </c>
      <c r="F318" s="86" t="e">
        <f t="shared" ref="F318" ca="1" si="619">+F317/F293</f>
        <v>#DIV/0!</v>
      </c>
      <c r="G318" s="86" t="e">
        <f t="shared" ref="G318:P318" ca="1" si="620">+G317/G293</f>
        <v>#DIV/0!</v>
      </c>
      <c r="H318" s="86" t="e">
        <f t="shared" ca="1" si="620"/>
        <v>#DIV/0!</v>
      </c>
      <c r="I318" s="86" t="e">
        <f t="shared" ca="1" si="620"/>
        <v>#DIV/0!</v>
      </c>
      <c r="J318" s="86" t="e">
        <f t="shared" ca="1" si="620"/>
        <v>#DIV/0!</v>
      </c>
      <c r="K318" s="86">
        <f t="shared" ca="1" si="620"/>
        <v>0.11261067708333333</v>
      </c>
      <c r="L318" s="86">
        <f t="shared" ca="1" si="620"/>
        <v>0.11552929644957526</v>
      </c>
      <c r="M318" s="86">
        <f t="shared" ca="1" si="620"/>
        <v>0.11867233113400102</v>
      </c>
      <c r="N318" s="86">
        <f t="shared" ca="1" si="620"/>
        <v>0.12190648892374045</v>
      </c>
      <c r="O318" s="86">
        <f t="shared" ca="1" si="620"/>
        <v>0.12532979055954988</v>
      </c>
      <c r="P318" s="86">
        <f t="shared" ca="1" si="620"/>
        <v>0.12875800887136521</v>
      </c>
      <c r="Q318" s="86" t="e">
        <f t="shared" ref="Q318:R318" ca="1" si="621">+Q317/Q293</f>
        <v>#DIV/0!</v>
      </c>
      <c r="R318" s="86">
        <f t="shared" ca="1" si="621"/>
        <v>0.13617580278949076</v>
      </c>
    </row>
    <row r="319" spans="1:18">
      <c r="A319" s="60">
        <f t="shared" si="512"/>
        <v>319</v>
      </c>
      <c r="B319" s="43" t="s">
        <v>10</v>
      </c>
      <c r="C319" s="166" t="s">
        <v>228</v>
      </c>
      <c r="D319" s="85">
        <f ca="1">+D317+D315</f>
        <v>507777.22</v>
      </c>
      <c r="E319" s="85">
        <f t="shared" ref="E319:G319" ca="1" si="622">+E317+E315</f>
        <v>0</v>
      </c>
      <c r="F319" s="85">
        <f t="shared" ca="1" si="622"/>
        <v>0</v>
      </c>
      <c r="G319" s="85">
        <f t="shared" ca="1" si="622"/>
        <v>0</v>
      </c>
      <c r="H319" s="85">
        <f t="shared" ref="H319:P319" ca="1" si="623">+H317+H315</f>
        <v>0</v>
      </c>
      <c r="I319" s="85">
        <f t="shared" ca="1" si="623"/>
        <v>0</v>
      </c>
      <c r="J319" s="85">
        <f t="shared" ca="1" si="623"/>
        <v>0</v>
      </c>
      <c r="K319" s="85">
        <f t="shared" ca="1" si="623"/>
        <v>126101.59</v>
      </c>
      <c r="L319" s="85">
        <f t="shared" ca="1" si="623"/>
        <v>2435270.87</v>
      </c>
      <c r="M319" s="85">
        <f t="shared" ca="1" si="623"/>
        <v>1966709.4400000002</v>
      </c>
      <c r="N319" s="85">
        <f t="shared" ca="1" si="623"/>
        <v>996103.74999999988</v>
      </c>
      <c r="O319" s="85">
        <f t="shared" ca="1" si="623"/>
        <v>329908.51</v>
      </c>
      <c r="P319" s="85">
        <f t="shared" ca="1" si="623"/>
        <v>221712.5</v>
      </c>
      <c r="Q319" s="85">
        <f t="shared" ref="Q319:R319" ca="1" si="624">+Q317+Q315</f>
        <v>0</v>
      </c>
      <c r="R319" s="85">
        <f t="shared" ca="1" si="624"/>
        <v>364482.81</v>
      </c>
    </row>
    <row r="320" spans="1:18">
      <c r="A320" s="60">
        <f t="shared" si="512"/>
        <v>320</v>
      </c>
      <c r="B320" s="183" t="s">
        <v>10</v>
      </c>
      <c r="C320" s="351" t="s">
        <v>229</v>
      </c>
      <c r="D320" s="184">
        <f ca="1">+D319/D293</f>
        <v>34.418573849386561</v>
      </c>
      <c r="E320" s="184" t="e">
        <f t="shared" ref="E320" ca="1" si="625">+E319/E293</f>
        <v>#DIV/0!</v>
      </c>
      <c r="F320" s="184" t="e">
        <f t="shared" ref="F320" ca="1" si="626">+F319/F293</f>
        <v>#DIV/0!</v>
      </c>
      <c r="G320" s="184" t="e">
        <f t="shared" ref="G320:P320" ca="1" si="627">+G319/G293</f>
        <v>#DIV/0!</v>
      </c>
      <c r="H320" s="184" t="e">
        <f t="shared" ca="1" si="627"/>
        <v>#DIV/0!</v>
      </c>
      <c r="I320" s="184" t="e">
        <f t="shared" ca="1" si="627"/>
        <v>#DIV/0!</v>
      </c>
      <c r="J320" s="184" t="e">
        <f t="shared" ca="1" si="627"/>
        <v>#DIV/0!</v>
      </c>
      <c r="K320" s="184">
        <f t="shared" ca="1" si="627"/>
        <v>82.097389322916669</v>
      </c>
      <c r="L320" s="184">
        <f t="shared" ca="1" si="627"/>
        <v>88.407422856313076</v>
      </c>
      <c r="M320" s="184">
        <f t="shared" ca="1" si="627"/>
        <v>93.354983623676844</v>
      </c>
      <c r="N320" s="184">
        <f t="shared" ca="1" si="627"/>
        <v>97.638085669476567</v>
      </c>
      <c r="O320" s="184">
        <f t="shared" ca="1" si="627"/>
        <v>103.12863707408566</v>
      </c>
      <c r="P320" s="184">
        <f t="shared" ca="1" si="627"/>
        <v>109.27180877279449</v>
      </c>
      <c r="Q320" s="184" t="e">
        <f t="shared" ref="Q320:R320" ca="1" si="628">+Q319/Q293</f>
        <v>#DIV/0!</v>
      </c>
      <c r="R320" s="184">
        <f t="shared" ca="1" si="628"/>
        <v>118.22342199156665</v>
      </c>
    </row>
    <row r="321" spans="1:18" ht="15.75" thickBot="1">
      <c r="A321" s="60">
        <f t="shared" si="512"/>
        <v>321</v>
      </c>
      <c r="B321" s="42"/>
      <c r="C321" s="185"/>
      <c r="D321" s="71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</row>
    <row r="322" spans="1:18">
      <c r="A322" s="60">
        <f t="shared" si="512"/>
        <v>322</v>
      </c>
      <c r="B322" s="188" t="s">
        <v>32</v>
      </c>
      <c r="C322" s="189" t="s">
        <v>33</v>
      </c>
      <c r="D322" s="100" t="str">
        <f>+D$2</f>
        <v>CY 2013</v>
      </c>
      <c r="E322" s="101" t="str">
        <f t="shared" ref="E322:R322" si="629">+E$2</f>
        <v>CY 2014</v>
      </c>
      <c r="F322" s="101" t="str">
        <f t="shared" si="629"/>
        <v>CY 2015</v>
      </c>
      <c r="G322" s="101" t="str">
        <f t="shared" si="629"/>
        <v>CY 2016</v>
      </c>
      <c r="H322" s="101" t="str">
        <f t="shared" si="629"/>
        <v>CY 2017</v>
      </c>
      <c r="I322" s="101" t="str">
        <f t="shared" si="629"/>
        <v>CY 2018</v>
      </c>
      <c r="J322" s="101" t="str">
        <f t="shared" si="629"/>
        <v>CY 2019</v>
      </c>
      <c r="K322" s="101" t="str">
        <f t="shared" si="629"/>
        <v>CY 2020</v>
      </c>
      <c r="L322" s="101" t="str">
        <f t="shared" si="629"/>
        <v>CY 2021</v>
      </c>
      <c r="M322" s="101" t="str">
        <f t="shared" si="629"/>
        <v>CY 2022</v>
      </c>
      <c r="N322" s="101" t="str">
        <f t="shared" si="629"/>
        <v>CY 2023</v>
      </c>
      <c r="O322" s="101" t="str">
        <f t="shared" si="629"/>
        <v>CY 2024</v>
      </c>
      <c r="P322" s="101" t="str">
        <f t="shared" si="629"/>
        <v>CY 2025</v>
      </c>
      <c r="Q322" s="101" t="str">
        <f t="shared" si="629"/>
        <v>CY 2026</v>
      </c>
      <c r="R322" s="101" t="str">
        <f t="shared" si="629"/>
        <v>CY 2027</v>
      </c>
    </row>
    <row r="323" spans="1:18">
      <c r="A323" s="60">
        <f t="shared" si="512"/>
        <v>323</v>
      </c>
      <c r="B323" s="75" t="s">
        <v>54</v>
      </c>
      <c r="C323" s="163" t="s">
        <v>34</v>
      </c>
      <c r="D323" s="630">
        <f ca="1">+AVERAGE(INDIRECT("'Monthly Resource Report'!"&amp;VLOOKUP(D$1,$AO$1:$AP$197,2,FALSE)&amp;$A323&amp;":"&amp;VLOOKUP(DATE(YEAR(D$1),12,1),$AO$1:$AP$197,2,FALSE)&amp;$A323))</f>
        <v>1547.9166666666667</v>
      </c>
      <c r="E323" s="631">
        <f t="shared" ref="E323:R323" ca="1" si="630">+AVERAGE(INDIRECT("'Monthly Resource Report'!"&amp;VLOOKUP(E$1,$AO$1:$AP$197,2,FALSE)&amp;$A323&amp;":"&amp;VLOOKUP(DATE(YEAR(E$1),12,1),$AO$1:$AP$197,2,FALSE)&amp;$A323))</f>
        <v>1252.5833333333333</v>
      </c>
      <c r="F323" s="631">
        <f t="shared" ca="1" si="630"/>
        <v>1252.5833333333333</v>
      </c>
      <c r="G323" s="631">
        <f t="shared" ca="1" si="630"/>
        <v>1252.5833333333333</v>
      </c>
      <c r="H323" s="631">
        <f t="shared" ca="1" si="630"/>
        <v>1252.5833333333333</v>
      </c>
      <c r="I323" s="631">
        <f t="shared" ca="1" si="630"/>
        <v>1252.5833333333333</v>
      </c>
      <c r="J323" s="631">
        <f t="shared" ca="1" si="630"/>
        <v>1252.5833333333333</v>
      </c>
      <c r="K323" s="631">
        <f t="shared" ca="1" si="630"/>
        <v>1252.5833333333333</v>
      </c>
      <c r="L323" s="631">
        <f t="shared" ca="1" si="630"/>
        <v>1252.5833333333333</v>
      </c>
      <c r="M323" s="631">
        <f t="shared" ca="1" si="630"/>
        <v>1252.5833333333333</v>
      </c>
      <c r="N323" s="631">
        <f t="shared" ca="1" si="630"/>
        <v>1252.5833333333333</v>
      </c>
      <c r="O323" s="631">
        <f t="shared" ca="1" si="630"/>
        <v>1252.5833333333333</v>
      </c>
      <c r="P323" s="631">
        <f t="shared" ca="1" si="630"/>
        <v>1252.5833333333333</v>
      </c>
      <c r="Q323" s="631">
        <f t="shared" ca="1" si="630"/>
        <v>1252.5833333333333</v>
      </c>
      <c r="R323" s="631">
        <f t="shared" ca="1" si="630"/>
        <v>1252.5833333333333</v>
      </c>
    </row>
    <row r="324" spans="1:18">
      <c r="A324" s="60">
        <f t="shared" ref="A324:A387" si="631">+ROW(A324)</f>
        <v>324</v>
      </c>
      <c r="B324" s="96" t="s">
        <v>54</v>
      </c>
      <c r="C324" s="166" t="s">
        <v>35</v>
      </c>
      <c r="D324" s="90">
        <f ca="1">+SUM(INDIRECT("'Monthly Resource Report'!"&amp;(VLOOKUP(D$1,$AO$1:$AP$197,2,FALSE)&amp;$A324&amp;":"&amp;VLOOKUP(DATE(YEAR(D$1),12,1),$AO$1:$AP$181,2,FALSE)&amp;$A324)))</f>
        <v>5051024.1846548477</v>
      </c>
      <c r="E324" s="91">
        <f t="shared" ref="E324:R325" ca="1" si="632">+SUM(INDIRECT("'Monthly Resource Report'!"&amp;(VLOOKUP(E$1,$AO$1:$AP$197,2,FALSE)&amp;$A324&amp;":"&amp;VLOOKUP(DATE(YEAR(E$1),12,1),$AO$1:$AP$181,2,FALSE)&amp;$A324)))</f>
        <v>4140576.2494079946</v>
      </c>
      <c r="F324" s="91">
        <f t="shared" ca="1" si="632"/>
        <v>4065293.5656655352</v>
      </c>
      <c r="G324" s="91">
        <f t="shared" ca="1" si="632"/>
        <v>4078586.188499874</v>
      </c>
      <c r="H324" s="91">
        <f t="shared" ca="1" si="632"/>
        <v>3958317.747923329</v>
      </c>
      <c r="I324" s="91">
        <f t="shared" ca="1" si="632"/>
        <v>4165399.2199390396</v>
      </c>
      <c r="J324" s="91">
        <f t="shared" ca="1" si="632"/>
        <v>4183094.3448677729</v>
      </c>
      <c r="K324" s="91">
        <f t="shared" ca="1" si="632"/>
        <v>4437955.5815170938</v>
      </c>
      <c r="L324" s="91">
        <f t="shared" ca="1" si="632"/>
        <v>4248584.6751823779</v>
      </c>
      <c r="M324" s="91">
        <f t="shared" ca="1" si="632"/>
        <v>4417547.3265906237</v>
      </c>
      <c r="N324" s="91">
        <f t="shared" ca="1" si="632"/>
        <v>4279479.3842445947</v>
      </c>
      <c r="O324" s="91">
        <f t="shared" ca="1" si="632"/>
        <v>4335906.2078952994</v>
      </c>
      <c r="P324" s="91">
        <f t="shared" ca="1" si="632"/>
        <v>4190187.3983549522</v>
      </c>
      <c r="Q324" s="91">
        <f t="shared" ca="1" si="632"/>
        <v>4278820.1244972348</v>
      </c>
      <c r="R324" s="91">
        <f t="shared" ca="1" si="632"/>
        <v>4133940.711934892</v>
      </c>
    </row>
    <row r="325" spans="1:18">
      <c r="A325" s="60">
        <f t="shared" si="631"/>
        <v>325</v>
      </c>
      <c r="B325" s="96" t="s">
        <v>54</v>
      </c>
      <c r="C325" s="166" t="s">
        <v>36</v>
      </c>
      <c r="D325" s="88">
        <f ca="1">+SUM(INDIRECT("'Monthly Resource Report'!"&amp;(VLOOKUP(D$1,$AO$1:$AP$197,2,FALSE)&amp;$A325&amp;":"&amp;VLOOKUP(DATE(YEAR(D$1),12,1),$AO$1:$AP$181,2,FALSE)&amp;$A325)))</f>
        <v>10536090.710000001</v>
      </c>
      <c r="E325" s="89">
        <f t="shared" ca="1" si="632"/>
        <v>8683408.25</v>
      </c>
      <c r="F325" s="89">
        <f t="shared" ca="1" si="632"/>
        <v>8499922.0199999996</v>
      </c>
      <c r="G325" s="89">
        <f t="shared" ca="1" si="632"/>
        <v>8534788.0199999996</v>
      </c>
      <c r="H325" s="89">
        <f t="shared" ca="1" si="632"/>
        <v>8285678.790000001</v>
      </c>
      <c r="I325" s="89">
        <f t="shared" ca="1" si="632"/>
        <v>8758509.3000000007</v>
      </c>
      <c r="J325" s="89">
        <f t="shared" ca="1" si="632"/>
        <v>8840138.1799999997</v>
      </c>
      <c r="K325" s="89">
        <f t="shared" ca="1" si="632"/>
        <v>9430892.0099999998</v>
      </c>
      <c r="L325" s="89">
        <f t="shared" ca="1" si="632"/>
        <v>9087129.25</v>
      </c>
      <c r="M325" s="89">
        <f t="shared" ca="1" si="632"/>
        <v>9435838</v>
      </c>
      <c r="N325" s="89">
        <f t="shared" ca="1" si="632"/>
        <v>9113966.8100000005</v>
      </c>
      <c r="O325" s="89">
        <f t="shared" ca="1" si="632"/>
        <v>9216286.8399999999</v>
      </c>
      <c r="P325" s="89">
        <f t="shared" ca="1" si="632"/>
        <v>8904042.8200000003</v>
      </c>
      <c r="Q325" s="89">
        <f t="shared" ca="1" si="632"/>
        <v>9104964.1999999993</v>
      </c>
      <c r="R325" s="89">
        <f t="shared" ca="1" si="632"/>
        <v>8801694.5099999998</v>
      </c>
    </row>
    <row r="326" spans="1:18">
      <c r="A326" s="60">
        <f t="shared" si="631"/>
        <v>326</v>
      </c>
      <c r="B326" s="171" t="s">
        <v>54</v>
      </c>
      <c r="C326" s="172" t="s">
        <v>95</v>
      </c>
      <c r="D326" s="77">
        <f ca="1">+D325/(D323*D346)</f>
        <v>0.77701216541602913</v>
      </c>
      <c r="E326" s="78">
        <f t="shared" ref="E326" ca="1" si="633">+E325/(E323*E346)</f>
        <v>0.79136982200256456</v>
      </c>
      <c r="F326" s="78">
        <f t="shared" ref="F326" ca="1" si="634">+F325/(F323*F346)</f>
        <v>0.77464764782918949</v>
      </c>
      <c r="G326" s="78">
        <f t="shared" ref="G326:P326" ca="1" si="635">+G325/(G323*G346)</f>
        <v>0.77569998505820204</v>
      </c>
      <c r="H326" s="78">
        <f t="shared" ca="1" si="635"/>
        <v>0.7551224082102469</v>
      </c>
      <c r="I326" s="78">
        <f t="shared" ca="1" si="635"/>
        <v>0.79821422029176237</v>
      </c>
      <c r="J326" s="78">
        <f t="shared" ca="1" si="635"/>
        <v>0.80565353793940009</v>
      </c>
      <c r="K326" s="78">
        <f t="shared" ca="1" si="635"/>
        <v>0.85714405256459059</v>
      </c>
      <c r="L326" s="78">
        <f t="shared" ca="1" si="635"/>
        <v>0.82816327990645811</v>
      </c>
      <c r="M326" s="78">
        <f t="shared" ca="1" si="635"/>
        <v>0.85994314945459749</v>
      </c>
      <c r="N326" s="78">
        <f t="shared" ca="1" si="635"/>
        <v>0.83060914384245166</v>
      </c>
      <c r="O326" s="78">
        <f t="shared" ca="1" si="635"/>
        <v>0.83763926500896324</v>
      </c>
      <c r="P326" s="78">
        <f t="shared" ca="1" si="635"/>
        <v>0.81147754184730558</v>
      </c>
      <c r="Q326" s="78">
        <f t="shared" ref="Q326:R326" ca="1" si="636">+Q325/(Q323*Q346)</f>
        <v>0.82978868329652955</v>
      </c>
      <c r="R326" s="78">
        <f t="shared" ca="1" si="636"/>
        <v>0.80214994126294237</v>
      </c>
    </row>
    <row r="327" spans="1:18">
      <c r="A327" s="60">
        <f t="shared" si="631"/>
        <v>327</v>
      </c>
      <c r="B327" s="96" t="s">
        <v>54</v>
      </c>
      <c r="C327" s="166" t="s">
        <v>268</v>
      </c>
      <c r="D327" s="88">
        <f ca="1">+SUM(INDIRECT("'Monthly Resource Report'!"&amp;(VLOOKUP(D$1,$AO$1:$AP$197,2,FALSE)&amp;$A327&amp;":"&amp;VLOOKUP(DATE(YEAR(D$1),12,1),$AO$1:$AP$181,2,FALSE)&amp;$A327)))</f>
        <v>114625976.66</v>
      </c>
      <c r="E327" s="89">
        <f t="shared" ref="E327:R327" ca="1" si="637">+SUM(INDIRECT("'Monthly Resource Report'!"&amp;(VLOOKUP(E$1,$AO$1:$AP$197,2,FALSE)&amp;$A327&amp;":"&amp;VLOOKUP(DATE(YEAR(E$1),12,1),$AO$1:$AP$181,2,FALSE)&amp;$A327)))</f>
        <v>94013520.689999983</v>
      </c>
      <c r="F327" s="89">
        <f t="shared" ca="1" si="637"/>
        <v>92325326.24000001</v>
      </c>
      <c r="G327" s="89">
        <f t="shared" ca="1" si="637"/>
        <v>92656647.300000012</v>
      </c>
      <c r="H327" s="89">
        <f t="shared" ca="1" si="637"/>
        <v>89926189.859999999</v>
      </c>
      <c r="I327" s="89">
        <f t="shared" ca="1" si="637"/>
        <v>94526911.689999998</v>
      </c>
      <c r="J327" s="89">
        <f t="shared" ca="1" si="637"/>
        <v>95246450.49000001</v>
      </c>
      <c r="K327" s="89">
        <f t="shared" ca="1" si="637"/>
        <v>101657754.76999998</v>
      </c>
      <c r="L327" s="89">
        <f t="shared" ca="1" si="637"/>
        <v>98288997.01000002</v>
      </c>
      <c r="M327" s="89">
        <f t="shared" ca="1" si="637"/>
        <v>101981593.91000001</v>
      </c>
      <c r="N327" s="89">
        <f t="shared" ca="1" si="637"/>
        <v>98614221.760000005</v>
      </c>
      <c r="O327" s="89">
        <f t="shared" ca="1" si="637"/>
        <v>99642601.340000004</v>
      </c>
      <c r="P327" s="89">
        <f t="shared" ca="1" si="637"/>
        <v>96249931.439999983</v>
      </c>
      <c r="Q327" s="89">
        <f t="shared" ca="1" si="637"/>
        <v>98156730.530000016</v>
      </c>
      <c r="R327" s="89">
        <f t="shared" ca="1" si="637"/>
        <v>95077071.270000011</v>
      </c>
    </row>
    <row r="328" spans="1:18">
      <c r="A328" s="60">
        <f t="shared" si="631"/>
        <v>328</v>
      </c>
      <c r="B328" s="171" t="s">
        <v>54</v>
      </c>
      <c r="C328" s="172" t="s">
        <v>269</v>
      </c>
      <c r="D328" s="92">
        <f ca="1">+D327/D325</f>
        <v>10.879365014502612</v>
      </c>
      <c r="E328" s="93">
        <f t="shared" ref="E328" ca="1" si="638">+E327/E325</f>
        <v>10.826799568015241</v>
      </c>
      <c r="F328" s="93">
        <f t="shared" ref="F328" ca="1" si="639">+F327/F325</f>
        <v>10.861902735432391</v>
      </c>
      <c r="G328" s="93">
        <f t="shared" ref="G328:P328" ca="1" si="640">+G327/G325</f>
        <v>10.856350161582574</v>
      </c>
      <c r="H328" s="93">
        <f t="shared" ca="1" si="640"/>
        <v>10.853207339938407</v>
      </c>
      <c r="I328" s="93">
        <f t="shared" ca="1" si="640"/>
        <v>10.792579930239954</v>
      </c>
      <c r="J328" s="93">
        <f t="shared" ca="1" si="640"/>
        <v>10.774316933810645</v>
      </c>
      <c r="K328" s="93">
        <f t="shared" ca="1" si="640"/>
        <v>10.779230073062832</v>
      </c>
      <c r="L328" s="93">
        <f t="shared" ca="1" si="640"/>
        <v>10.816286893905467</v>
      </c>
      <c r="M328" s="93">
        <f t="shared" ca="1" si="640"/>
        <v>10.807900041310587</v>
      </c>
      <c r="N328" s="93">
        <f t="shared" ca="1" si="640"/>
        <v>10.820120789972462</v>
      </c>
      <c r="O328" s="93">
        <f t="shared" ca="1" si="640"/>
        <v>10.811577706928228</v>
      </c>
      <c r="P328" s="93">
        <f t="shared" ca="1" si="640"/>
        <v>10.809688743163521</v>
      </c>
      <c r="Q328" s="93">
        <f t="shared" ref="Q328:R328" ca="1" si="641">+Q327/Q325</f>
        <v>10.780572924163724</v>
      </c>
      <c r="R328" s="93">
        <f t="shared" ca="1" si="641"/>
        <v>10.802132607758505</v>
      </c>
    </row>
    <row r="329" spans="1:18">
      <c r="A329" s="60">
        <f t="shared" si="631"/>
        <v>329</v>
      </c>
      <c r="B329" s="96" t="s">
        <v>54</v>
      </c>
      <c r="C329" s="166" t="s">
        <v>37</v>
      </c>
      <c r="D329" s="632">
        <f ca="1">+SUM(INDIRECT("'Monthly Resource Report'!"&amp;(VLOOKUP(D$1,$AO$1:$AP$197,2,FALSE)&amp;$A329&amp;":"&amp;VLOOKUP(DATE(YEAR(D$1),12,1),$AO$1:$AP$181,2,FALSE)&amp;$A329)))</f>
        <v>260422061.34999999</v>
      </c>
      <c r="E329" s="633">
        <f t="shared" ref="E329:R329" ca="1" si="642">+SUM(INDIRECT("'Monthly Resource Report'!"&amp;(VLOOKUP(E$1,$AO$1:$AP$197,2,FALSE)&amp;$A329&amp;":"&amp;VLOOKUP(DATE(YEAR(E$1),12,1),$AO$1:$AP$181,2,FALSE)&amp;$A329)))</f>
        <v>218955415.87</v>
      </c>
      <c r="F329" s="633">
        <f t="shared" ca="1" si="642"/>
        <v>228721111.13</v>
      </c>
      <c r="G329" s="633">
        <f t="shared" ca="1" si="642"/>
        <v>234041629.31</v>
      </c>
      <c r="H329" s="633">
        <f t="shared" ca="1" si="642"/>
        <v>238523283.25</v>
      </c>
      <c r="I329" s="633">
        <f t="shared" ca="1" si="642"/>
        <v>258072555.75</v>
      </c>
      <c r="J329" s="633">
        <f t="shared" ca="1" si="642"/>
        <v>268642235.31</v>
      </c>
      <c r="K329" s="633">
        <f t="shared" ca="1" si="642"/>
        <v>303089606.19000006</v>
      </c>
      <c r="L329" s="633">
        <f t="shared" ca="1" si="642"/>
        <v>305502423.74000001</v>
      </c>
      <c r="M329" s="633">
        <f t="shared" ca="1" si="642"/>
        <v>328894319.36000001</v>
      </c>
      <c r="N329" s="633">
        <f t="shared" ca="1" si="642"/>
        <v>333151165.65000004</v>
      </c>
      <c r="O329" s="633">
        <f t="shared" ca="1" si="642"/>
        <v>342493379.12</v>
      </c>
      <c r="P329" s="633">
        <f t="shared" ca="1" si="642"/>
        <v>360093517.30000001</v>
      </c>
      <c r="Q329" s="633">
        <f t="shared" ca="1" si="642"/>
        <v>420976832.38</v>
      </c>
      <c r="R329" s="633">
        <f t="shared" ca="1" si="642"/>
        <v>440787835.59000003</v>
      </c>
    </row>
    <row r="330" spans="1:18">
      <c r="A330" s="60">
        <f t="shared" si="631"/>
        <v>330</v>
      </c>
      <c r="B330" s="171" t="s">
        <v>54</v>
      </c>
      <c r="C330" s="172" t="s">
        <v>270</v>
      </c>
      <c r="D330" s="79">
        <f ca="1">+D329/D327</f>
        <v>2.271928832697808</v>
      </c>
      <c r="E330" s="80">
        <f t="shared" ref="E330" ca="1" si="643">+E329/E327</f>
        <v>2.3289779412897769</v>
      </c>
      <c r="F330" s="80">
        <f t="shared" ref="F330" ca="1" si="644">+F329/F327</f>
        <v>2.4773387806444211</v>
      </c>
      <c r="G330" s="80">
        <f t="shared" ref="G330:P330" ca="1" si="645">+G329/G327</f>
        <v>2.5259022005429284</v>
      </c>
      <c r="H330" s="80">
        <f t="shared" ca="1" si="645"/>
        <v>2.652433997496622</v>
      </c>
      <c r="I330" s="80">
        <f t="shared" ca="1" si="645"/>
        <v>2.7301490246115963</v>
      </c>
      <c r="J330" s="80">
        <f t="shared" ca="1" si="645"/>
        <v>2.8204960282294711</v>
      </c>
      <c r="K330" s="80">
        <f t="shared" ca="1" si="645"/>
        <v>2.9814705909621786</v>
      </c>
      <c r="L330" s="80">
        <f t="shared" ca="1" si="645"/>
        <v>3.1082057303821902</v>
      </c>
      <c r="M330" s="80">
        <f t="shared" ca="1" si="645"/>
        <v>3.225036075139728</v>
      </c>
      <c r="N330" s="80">
        <f t="shared" ca="1" si="645"/>
        <v>3.3783277878600377</v>
      </c>
      <c r="O330" s="80">
        <f t="shared" ca="1" si="645"/>
        <v>3.4372183635726827</v>
      </c>
      <c r="P330" s="80">
        <f t="shared" ca="1" si="645"/>
        <v>3.7412340134961459</v>
      </c>
      <c r="Q330" s="80">
        <f t="shared" ref="Q330:R330" ca="1" si="646">+Q329/Q327</f>
        <v>4.2888228866927802</v>
      </c>
      <c r="R330" s="80">
        <f t="shared" ca="1" si="646"/>
        <v>4.6361107857250889</v>
      </c>
    </row>
    <row r="331" spans="1:18">
      <c r="A331" s="60">
        <f t="shared" si="631"/>
        <v>331</v>
      </c>
      <c r="B331" s="96" t="s">
        <v>54</v>
      </c>
      <c r="C331" s="166" t="s">
        <v>38</v>
      </c>
      <c r="D331" s="632">
        <f ca="1">+SUM(INDIRECT("'Monthly Resource Report'!"&amp;(VLOOKUP(D$1,$AO$1:$AP$197,2,FALSE)&amp;$A331&amp;":"&amp;VLOOKUP(DATE(YEAR(D$1),12,1),$AO$1:$AP$181,2,FALSE)&amp;$A331)))</f>
        <v>30980209.550000001</v>
      </c>
      <c r="E331" s="633">
        <f t="shared" ref="E331:R331" ca="1" si="647">+SUM(INDIRECT("'Monthly Resource Report'!"&amp;(VLOOKUP(E$1,$AO$1:$AP$197,2,FALSE)&amp;$A331&amp;":"&amp;VLOOKUP(DATE(YEAR(E$1),12,1),$AO$1:$AP$181,2,FALSE)&amp;$A331)))</f>
        <v>31060034.130000006</v>
      </c>
      <c r="F331" s="633">
        <f t="shared" ca="1" si="647"/>
        <v>35006599.039999999</v>
      </c>
      <c r="G331" s="633">
        <f t="shared" ca="1" si="647"/>
        <v>37661807.07</v>
      </c>
      <c r="H331" s="633">
        <f t="shared" ca="1" si="647"/>
        <v>38083955.089999996</v>
      </c>
      <c r="I331" s="633">
        <f t="shared" ca="1" si="647"/>
        <v>40661050.329999998</v>
      </c>
      <c r="J331" s="633">
        <f t="shared" ca="1" si="647"/>
        <v>42235885.43999999</v>
      </c>
      <c r="K331" s="633">
        <f t="shared" ca="1" si="647"/>
        <v>45913361.770000003</v>
      </c>
      <c r="L331" s="633">
        <f t="shared" ca="1" si="647"/>
        <v>45197907.560000002</v>
      </c>
      <c r="M331" s="633">
        <f t="shared" ca="1" si="647"/>
        <v>48120541.740000002</v>
      </c>
      <c r="N331" s="633">
        <f t="shared" ca="1" si="647"/>
        <v>48221712.390000001</v>
      </c>
      <c r="O331" s="633">
        <f t="shared" ca="1" si="647"/>
        <v>49605384.009999998</v>
      </c>
      <c r="P331" s="633">
        <f t="shared" ca="1" si="647"/>
        <v>50089975.509999998</v>
      </c>
      <c r="Q331" s="633">
        <f t="shared" ca="1" si="647"/>
        <v>51890008.430000007</v>
      </c>
      <c r="R331" s="633">
        <f t="shared" ca="1" si="647"/>
        <v>51727724.43</v>
      </c>
    </row>
    <row r="332" spans="1:18">
      <c r="A332" s="60">
        <f t="shared" si="631"/>
        <v>332</v>
      </c>
      <c r="B332" s="171" t="s">
        <v>54</v>
      </c>
      <c r="C332" s="172" t="s">
        <v>39</v>
      </c>
      <c r="D332" s="81">
        <f ca="1">+D331/D325</f>
        <v>2.9403894103337689</v>
      </c>
      <c r="E332" s="82">
        <f t="shared" ref="E332" ca="1" si="648">+E331/E325</f>
        <v>3.5769404404082934</v>
      </c>
      <c r="F332" s="82">
        <f t="shared" ref="F332" ca="1" si="649">+F331/F325</f>
        <v>4.1184611997181593</v>
      </c>
      <c r="G332" s="82">
        <f t="shared" ref="G332:P332" ca="1" si="650">+G331/G325</f>
        <v>4.4127407712699114</v>
      </c>
      <c r="H332" s="82">
        <f t="shared" ca="1" si="650"/>
        <v>4.5963590980576727</v>
      </c>
      <c r="I332" s="82">
        <f t="shared" ca="1" si="650"/>
        <v>4.6424624256550135</v>
      </c>
      <c r="J332" s="82">
        <f t="shared" ca="1" si="650"/>
        <v>4.777740413102908</v>
      </c>
      <c r="K332" s="82">
        <f t="shared" ca="1" si="650"/>
        <v>4.8684007537480012</v>
      </c>
      <c r="L332" s="82">
        <f t="shared" ca="1" si="650"/>
        <v>4.973837866342663</v>
      </c>
      <c r="M332" s="82">
        <f t="shared" ca="1" si="650"/>
        <v>5.0997634486730279</v>
      </c>
      <c r="N332" s="82">
        <f t="shared" ca="1" si="650"/>
        <v>5.2909686194040457</v>
      </c>
      <c r="O332" s="82">
        <f t="shared" ca="1" si="650"/>
        <v>5.382361125600557</v>
      </c>
      <c r="P332" s="82">
        <f t="shared" ca="1" si="650"/>
        <v>5.6255317413219714</v>
      </c>
      <c r="Q332" s="82">
        <f t="shared" ref="Q332:R332" ca="1" si="651">+Q331/Q325</f>
        <v>5.6990897811547692</v>
      </c>
      <c r="R332" s="82">
        <f t="shared" ca="1" si="651"/>
        <v>5.8770188366830745</v>
      </c>
    </row>
    <row r="333" spans="1:18">
      <c r="A333" s="60">
        <f t="shared" si="631"/>
        <v>333</v>
      </c>
      <c r="B333" s="96" t="s">
        <v>54</v>
      </c>
      <c r="C333" s="166" t="s">
        <v>40</v>
      </c>
      <c r="D333" s="88">
        <f ca="1">+SUM(INDIRECT("'Monthly Resource Report'!"&amp;(VLOOKUP(D$1,$AO$1:$AP$197,2,FALSE)&amp;$A333&amp;":"&amp;VLOOKUP(DATE(YEAR(D$1),12,1),$AO$1:$AP$181,2,FALSE)&amp;$A333)))</f>
        <v>195.77</v>
      </c>
      <c r="E333" s="89">
        <f t="shared" ref="E333:R335" ca="1" si="652">+SUM(INDIRECT("'Monthly Resource Report'!"&amp;(VLOOKUP(E$1,$AO$1:$AP$197,2,FALSE)&amp;$A333&amp;":"&amp;VLOOKUP(DATE(YEAR(E$1),12,1),$AO$1:$AP$181,2,FALSE)&amp;$A333)))</f>
        <v>119.72</v>
      </c>
      <c r="F333" s="89">
        <f t="shared" ca="1" si="652"/>
        <v>117.31</v>
      </c>
      <c r="G333" s="89">
        <f t="shared" ca="1" si="652"/>
        <v>110.99000000000001</v>
      </c>
      <c r="H333" s="89">
        <f t="shared" ca="1" si="652"/>
        <v>112.33999999999999</v>
      </c>
      <c r="I333" s="89">
        <f t="shared" ca="1" si="652"/>
        <v>118.48000000000002</v>
      </c>
      <c r="J333" s="89">
        <f t="shared" ca="1" si="652"/>
        <v>163.57999999999998</v>
      </c>
      <c r="K333" s="89">
        <f t="shared" ca="1" si="652"/>
        <v>321.13</v>
      </c>
      <c r="L333" s="89">
        <f t="shared" ca="1" si="652"/>
        <v>425.34999999999997</v>
      </c>
      <c r="M333" s="89">
        <f t="shared" ca="1" si="652"/>
        <v>432.66999999999996</v>
      </c>
      <c r="N333" s="89">
        <f t="shared" ca="1" si="652"/>
        <v>417.9199999999999</v>
      </c>
      <c r="O333" s="89">
        <f t="shared" ca="1" si="652"/>
        <v>381.51</v>
      </c>
      <c r="P333" s="89">
        <f t="shared" ca="1" si="652"/>
        <v>365.84</v>
      </c>
      <c r="Q333" s="89">
        <f t="shared" ca="1" si="652"/>
        <v>365.90999999999997</v>
      </c>
      <c r="R333" s="89">
        <f t="shared" ca="1" si="652"/>
        <v>384.31</v>
      </c>
    </row>
    <row r="334" spans="1:18">
      <c r="A334" s="60">
        <f t="shared" si="631"/>
        <v>334</v>
      </c>
      <c r="B334" s="96" t="s">
        <v>54</v>
      </c>
      <c r="C334" s="166" t="s">
        <v>41</v>
      </c>
      <c r="D334" s="88">
        <f ca="1">+SUM(INDIRECT("'Monthly Resource Report'!"&amp;(VLOOKUP(D$1,$AO$1:$AP$197,2,FALSE)&amp;$A334&amp;":"&amp;VLOOKUP(DATE(YEAR(D$1),12,1),$AO$1:$AP$181,2,FALSE)&amp;$A334)))</f>
        <v>5563.9</v>
      </c>
      <c r="E334" s="89">
        <f t="shared" ca="1" si="652"/>
        <v>4040.4999999999995</v>
      </c>
      <c r="F334" s="89">
        <f t="shared" ca="1" si="652"/>
        <v>4015.7</v>
      </c>
      <c r="G334" s="89">
        <f t="shared" ca="1" si="652"/>
        <v>3973.2</v>
      </c>
      <c r="H334" s="89">
        <f t="shared" ca="1" si="652"/>
        <v>3951.099999999999</v>
      </c>
      <c r="I334" s="89">
        <f t="shared" ca="1" si="652"/>
        <v>3984.8999999999992</v>
      </c>
      <c r="J334" s="89">
        <f t="shared" ca="1" si="652"/>
        <v>3942.3999999999996</v>
      </c>
      <c r="K334" s="89">
        <f t="shared" ca="1" si="652"/>
        <v>4192.2</v>
      </c>
      <c r="L334" s="89">
        <f t="shared" ca="1" si="652"/>
        <v>4167.3</v>
      </c>
      <c r="M334" s="89">
        <f t="shared" ca="1" si="652"/>
        <v>4304.7999999999993</v>
      </c>
      <c r="N334" s="89">
        <f t="shared" ca="1" si="652"/>
        <v>4196.5</v>
      </c>
      <c r="O334" s="89">
        <f t="shared" ca="1" si="652"/>
        <v>4150.0999999999995</v>
      </c>
      <c r="P334" s="89">
        <f t="shared" ca="1" si="652"/>
        <v>4107.3</v>
      </c>
      <c r="Q334" s="89">
        <f t="shared" ca="1" si="652"/>
        <v>4137.2999999999993</v>
      </c>
      <c r="R334" s="89">
        <f t="shared" ca="1" si="652"/>
        <v>4090.5000000000005</v>
      </c>
    </row>
    <row r="335" spans="1:18">
      <c r="A335" s="60">
        <f t="shared" si="631"/>
        <v>335</v>
      </c>
      <c r="B335" s="96" t="s">
        <v>54</v>
      </c>
      <c r="C335" s="166" t="s">
        <v>271</v>
      </c>
      <c r="D335" s="88">
        <f ca="1">+SUM(INDIRECT("'Monthly Resource Report'!"&amp;(VLOOKUP(D$1,$AO$1:$AP$197,2,FALSE)&amp;$A335&amp;":"&amp;VLOOKUP(DATE(YEAR(D$1),12,1),$AO$1:$AP$181,2,FALSE)&amp;$A335)))</f>
        <v>262564.02</v>
      </c>
      <c r="E335" s="89">
        <f t="shared" ca="1" si="652"/>
        <v>177032.83</v>
      </c>
      <c r="F335" s="89">
        <f t="shared" ca="1" si="652"/>
        <v>169726.95</v>
      </c>
      <c r="G335" s="89">
        <f t="shared" ca="1" si="652"/>
        <v>169266.40000000002</v>
      </c>
      <c r="H335" s="89">
        <f t="shared" ca="1" si="652"/>
        <v>161913.02000000002</v>
      </c>
      <c r="I335" s="89">
        <f t="shared" ca="1" si="652"/>
        <v>179650.96000000002</v>
      </c>
      <c r="J335" s="89">
        <f t="shared" ca="1" si="652"/>
        <v>172496.83</v>
      </c>
      <c r="K335" s="89">
        <f t="shared" ca="1" si="652"/>
        <v>177379.94</v>
      </c>
      <c r="L335" s="89">
        <f t="shared" ca="1" si="652"/>
        <v>198028.15999999997</v>
      </c>
      <c r="M335" s="89">
        <f t="shared" ca="1" si="652"/>
        <v>200980.44</v>
      </c>
      <c r="N335" s="89">
        <f t="shared" ca="1" si="652"/>
        <v>201450.63000000003</v>
      </c>
      <c r="O335" s="89">
        <f t="shared" ca="1" si="652"/>
        <v>202392.63</v>
      </c>
      <c r="P335" s="89">
        <f t="shared" ca="1" si="652"/>
        <v>179900.94999999998</v>
      </c>
      <c r="Q335" s="89">
        <f t="shared" ca="1" si="652"/>
        <v>190954.97</v>
      </c>
      <c r="R335" s="89">
        <f t="shared" ca="1" si="652"/>
        <v>185479.31999999998</v>
      </c>
    </row>
    <row r="336" spans="1:18">
      <c r="A336" s="60">
        <f t="shared" si="631"/>
        <v>336</v>
      </c>
      <c r="B336" s="171" t="s">
        <v>54</v>
      </c>
      <c r="C336" s="177" t="s">
        <v>96</v>
      </c>
      <c r="D336" s="83">
        <f ca="1">+D325/(D334*D323)</f>
        <v>1.2233553027632444</v>
      </c>
      <c r="E336" s="84">
        <f t="shared" ref="E336:G336" ca="1" si="653">+E325/(E334*E323)</f>
        <v>1.7157281625399003</v>
      </c>
      <c r="F336" s="84">
        <f t="shared" ca="1" si="653"/>
        <v>1.6898457043563269</v>
      </c>
      <c r="G336" s="84">
        <f t="shared" ca="1" si="653"/>
        <v>1.7149271792890486</v>
      </c>
      <c r="H336" s="84">
        <f t="shared" ref="H336:P336" ca="1" si="654">+H325/(H334*H323)</f>
        <v>1.6741849854272897</v>
      </c>
      <c r="I336" s="84">
        <f t="shared" ca="1" si="654"/>
        <v>1.7547131847112452</v>
      </c>
      <c r="J336" s="84">
        <f t="shared" ca="1" si="654"/>
        <v>1.7901595455431074</v>
      </c>
      <c r="K336" s="84">
        <f t="shared" ca="1" si="654"/>
        <v>1.7959909731709756</v>
      </c>
      <c r="L336" s="84">
        <f t="shared" ca="1" si="654"/>
        <v>1.7408658680633919</v>
      </c>
      <c r="M336" s="84">
        <f t="shared" ca="1" si="654"/>
        <v>1.7499307724452413</v>
      </c>
      <c r="N336" s="84">
        <f t="shared" ca="1" si="654"/>
        <v>1.733858239022966</v>
      </c>
      <c r="O336" s="84">
        <f t="shared" ca="1" si="654"/>
        <v>1.7729267496780161</v>
      </c>
      <c r="P336" s="84">
        <f t="shared" ca="1" si="654"/>
        <v>1.7307095334118268</v>
      </c>
      <c r="Q336" s="84">
        <f t="shared" ref="Q336:R336" ca="1" si="655">+Q325/(Q334*Q323)</f>
        <v>1.7569305744513575</v>
      </c>
      <c r="R336" s="84">
        <f t="shared" ca="1" si="655"/>
        <v>1.7178421917768918</v>
      </c>
    </row>
    <row r="337" spans="1:18">
      <c r="A337" s="60">
        <f t="shared" si="631"/>
        <v>337</v>
      </c>
      <c r="B337" s="96" t="s">
        <v>54</v>
      </c>
      <c r="C337" s="166" t="s">
        <v>42</v>
      </c>
      <c r="D337" s="632">
        <f ca="1">+SUM(INDIRECT("'Monthly Resource Report'!"&amp;(VLOOKUP(D$1,$AO$1:$AP$197,2,FALSE)&amp;$A337&amp;":"&amp;VLOOKUP(DATE(YEAR(D$1),12,1),$AO$1:$AP$181,2,FALSE)&amp;$A337)))</f>
        <v>4699727.4000000004</v>
      </c>
      <c r="E337" s="633">
        <f t="shared" ref="E337:R340" ca="1" si="656">+SUM(INDIRECT("'Monthly Resource Report'!"&amp;(VLOOKUP(E$1,$AO$1:$AP$197,2,FALSE)&amp;$A337&amp;":"&amp;VLOOKUP(DATE(YEAR(E$1),12,1),$AO$1:$AP$181,2,FALSE)&amp;$A337)))</f>
        <v>3910152.39</v>
      </c>
      <c r="F337" s="633">
        <f t="shared" ca="1" si="656"/>
        <v>3679961.9699999997</v>
      </c>
      <c r="G337" s="633">
        <f t="shared" ca="1" si="656"/>
        <v>3749260.46</v>
      </c>
      <c r="H337" s="633">
        <f t="shared" ca="1" si="656"/>
        <v>3679639.0799999996</v>
      </c>
      <c r="I337" s="633">
        <f t="shared" ca="1" si="656"/>
        <v>4195837.9000000004</v>
      </c>
      <c r="J337" s="633">
        <f t="shared" ca="1" si="656"/>
        <v>4151678.73</v>
      </c>
      <c r="K337" s="633">
        <f t="shared" ca="1" si="656"/>
        <v>4347967.6300000008</v>
      </c>
      <c r="L337" s="633">
        <f t="shared" ca="1" si="656"/>
        <v>4781723.6399999997</v>
      </c>
      <c r="M337" s="633">
        <f t="shared" ca="1" si="656"/>
        <v>4969814.83</v>
      </c>
      <c r="N337" s="633">
        <f t="shared" ca="1" si="656"/>
        <v>5284236.46</v>
      </c>
      <c r="O337" s="633">
        <f t="shared" ca="1" si="656"/>
        <v>5504433.79</v>
      </c>
      <c r="P337" s="633">
        <f t="shared" ca="1" si="656"/>
        <v>5087449.59</v>
      </c>
      <c r="Q337" s="633">
        <f t="shared" ca="1" si="656"/>
        <v>5592505.4400000004</v>
      </c>
      <c r="R337" s="633">
        <f t="shared" ca="1" si="656"/>
        <v>5473818.1500000004</v>
      </c>
    </row>
    <row r="338" spans="1:18">
      <c r="A338" s="60">
        <f t="shared" si="631"/>
        <v>338</v>
      </c>
      <c r="B338" s="96" t="s">
        <v>54</v>
      </c>
      <c r="C338" s="166" t="s">
        <v>298</v>
      </c>
      <c r="D338" s="632">
        <f ca="1">+SUM(INDIRECT("'Monthly Resource Report'!"&amp;(VLOOKUP(D$1,$AO$1:$AP$197,2,FALSE)&amp;$A338&amp;":"&amp;VLOOKUP(DATE(YEAR(D$1),12,1),$AO$1:$AP$181,2,FALSE)&amp;$A338)))</f>
        <v>18540</v>
      </c>
      <c r="E338" s="633">
        <f t="shared" ca="1" si="656"/>
        <v>0</v>
      </c>
      <c r="F338" s="633">
        <f t="shared" ca="1" si="656"/>
        <v>0</v>
      </c>
      <c r="G338" s="633">
        <f t="shared" ca="1" si="656"/>
        <v>0</v>
      </c>
      <c r="H338" s="633">
        <f t="shared" ca="1" si="656"/>
        <v>0</v>
      </c>
      <c r="I338" s="633">
        <f t="shared" ca="1" si="656"/>
        <v>0</v>
      </c>
      <c r="J338" s="633">
        <f t="shared" ca="1" si="656"/>
        <v>55700</v>
      </c>
      <c r="K338" s="633">
        <f t="shared" ca="1" si="656"/>
        <v>205700</v>
      </c>
      <c r="L338" s="633">
        <f t="shared" ca="1" si="656"/>
        <v>299480</v>
      </c>
      <c r="M338" s="633">
        <f t="shared" ca="1" si="656"/>
        <v>303850</v>
      </c>
      <c r="N338" s="633">
        <f t="shared" ca="1" si="656"/>
        <v>290640</v>
      </c>
      <c r="O338" s="633">
        <f t="shared" ca="1" si="656"/>
        <v>253030</v>
      </c>
      <c r="P338" s="633">
        <f t="shared" ca="1" si="656"/>
        <v>251200</v>
      </c>
      <c r="Q338" s="633">
        <f t="shared" ca="1" si="656"/>
        <v>248660</v>
      </c>
      <c r="R338" s="633">
        <f t="shared" ca="1" si="656"/>
        <v>268110</v>
      </c>
    </row>
    <row r="339" spans="1:18">
      <c r="A339" s="60">
        <f t="shared" si="631"/>
        <v>339</v>
      </c>
      <c r="B339" s="96" t="s">
        <v>54</v>
      </c>
      <c r="C339" s="166" t="s">
        <v>43</v>
      </c>
      <c r="D339" s="88">
        <f ca="1">+SUM(INDIRECT("'Monthly Resource Report'!"&amp;(VLOOKUP(D$1,$AO$1:$AP$197,2,FALSE)&amp;$A339&amp;":"&amp;VLOOKUP(DATE(YEAR(D$1),12,1),$AO$1:$AP$181,2,FALSE)&amp;$A339)))</f>
        <v>21617.010000000002</v>
      </c>
      <c r="E339" s="89">
        <f t="shared" ca="1" si="656"/>
        <v>18067.7</v>
      </c>
      <c r="F339" s="89">
        <f t="shared" ca="1" si="656"/>
        <v>17868.289999999997</v>
      </c>
      <c r="G339" s="89">
        <f t="shared" ca="1" si="656"/>
        <v>18190.27</v>
      </c>
      <c r="H339" s="89">
        <f t="shared" ca="1" si="656"/>
        <v>17227.75</v>
      </c>
      <c r="I339" s="89">
        <f t="shared" ca="1" si="656"/>
        <v>18315.430000000004</v>
      </c>
      <c r="J339" s="89">
        <f t="shared" ca="1" si="656"/>
        <v>18403.48</v>
      </c>
      <c r="K339" s="89">
        <f t="shared" ca="1" si="656"/>
        <v>19508.55</v>
      </c>
      <c r="L339" s="89">
        <f t="shared" ca="1" si="656"/>
        <v>18436.349999999999</v>
      </c>
      <c r="M339" s="89">
        <f t="shared" ca="1" si="656"/>
        <v>19431.909999999996</v>
      </c>
      <c r="N339" s="89">
        <f t="shared" ca="1" si="656"/>
        <v>18641.55</v>
      </c>
      <c r="O339" s="89">
        <f t="shared" ca="1" si="656"/>
        <v>19270.039999999994</v>
      </c>
      <c r="P339" s="89">
        <f t="shared" ca="1" si="656"/>
        <v>18167.82</v>
      </c>
      <c r="Q339" s="89">
        <f t="shared" ca="1" si="656"/>
        <v>18775.990000000002</v>
      </c>
      <c r="R339" s="89">
        <f t="shared" ca="1" si="656"/>
        <v>18242.41</v>
      </c>
    </row>
    <row r="340" spans="1:18">
      <c r="A340" s="60">
        <f t="shared" si="631"/>
        <v>340</v>
      </c>
      <c r="B340" s="96" t="s">
        <v>54</v>
      </c>
      <c r="C340" s="166" t="s">
        <v>44</v>
      </c>
      <c r="D340" s="632">
        <f ca="1">+SUM(INDIRECT("'Monthly Resource Report'!"&amp;(VLOOKUP(D$1,$AO$1:$AP$197,2,FALSE)&amp;$A340&amp;":"&amp;VLOOKUP(DATE(YEAR(D$1),12,1),$AO$1:$AP$181,2,FALSE)&amp;$A340)))</f>
        <v>29734.15</v>
      </c>
      <c r="E340" s="633">
        <f t="shared" ca="1" si="656"/>
        <v>24852.15</v>
      </c>
      <c r="F340" s="633">
        <f t="shared" ca="1" si="656"/>
        <v>35146.94</v>
      </c>
      <c r="G340" s="633">
        <f t="shared" ca="1" si="656"/>
        <v>35780.21</v>
      </c>
      <c r="H340" s="633">
        <f t="shared" ca="1" si="656"/>
        <v>34627.79</v>
      </c>
      <c r="I340" s="633">
        <f t="shared" ca="1" si="656"/>
        <v>37729.870000000003</v>
      </c>
      <c r="J340" s="633">
        <f t="shared" ca="1" si="656"/>
        <v>39015.409999999996</v>
      </c>
      <c r="K340" s="633">
        <f t="shared" ca="1" si="656"/>
        <v>42333.599999999991</v>
      </c>
      <c r="L340" s="633">
        <f t="shared" ca="1" si="656"/>
        <v>41112.97</v>
      </c>
      <c r="M340" s="633">
        <f t="shared" ca="1" si="656"/>
        <v>44499.090000000004</v>
      </c>
      <c r="N340" s="633">
        <f t="shared" ca="1" si="656"/>
        <v>43994.069999999992</v>
      </c>
      <c r="O340" s="633">
        <f t="shared" ca="1" si="656"/>
        <v>46633.48</v>
      </c>
      <c r="P340" s="633">
        <f t="shared" ca="1" si="656"/>
        <v>45238.080000000002</v>
      </c>
      <c r="Q340" s="633">
        <f t="shared" ca="1" si="656"/>
        <v>48066.530000000006</v>
      </c>
      <c r="R340" s="633">
        <f t="shared" ca="1" si="656"/>
        <v>47977.579999999994</v>
      </c>
    </row>
    <row r="341" spans="1:18">
      <c r="A341" s="60">
        <f t="shared" si="631"/>
        <v>341</v>
      </c>
      <c r="B341" s="171" t="s">
        <v>54</v>
      </c>
      <c r="C341" s="172" t="s">
        <v>45</v>
      </c>
      <c r="D341" s="92">
        <f ca="1">+(D339*2000)/D327</f>
        <v>0.37717471431662836</v>
      </c>
      <c r="E341" s="93">
        <f t="shared" ref="E341:G341" ca="1" si="657">+(E339*2000)/E327</f>
        <v>0.38436386314211979</v>
      </c>
      <c r="F341" s="93">
        <f t="shared" ca="1" si="657"/>
        <v>0.38707233925285711</v>
      </c>
      <c r="G341" s="93">
        <f t="shared" ca="1" si="657"/>
        <v>0.39263820848393677</v>
      </c>
      <c r="H341" s="93">
        <f t="shared" ref="H341:P341" ca="1" si="658">+(H339*2000)/H327</f>
        <v>0.3831531176139169</v>
      </c>
      <c r="I341" s="93">
        <f t="shared" ca="1" si="658"/>
        <v>0.38751779091366617</v>
      </c>
      <c r="J341" s="93">
        <f t="shared" ca="1" si="658"/>
        <v>0.38643917763491237</v>
      </c>
      <c r="K341" s="93">
        <f t="shared" ca="1" si="658"/>
        <v>0.3838083979749104</v>
      </c>
      <c r="L341" s="93">
        <f t="shared" ca="1" si="658"/>
        <v>0.37514575508638609</v>
      </c>
      <c r="M341" s="93">
        <f t="shared" ca="1" si="658"/>
        <v>0.38108661092606361</v>
      </c>
      <c r="N341" s="93">
        <f t="shared" ca="1" si="658"/>
        <v>0.37807021476817865</v>
      </c>
      <c r="O341" s="93">
        <f t="shared" ca="1" si="658"/>
        <v>0.38678315782316552</v>
      </c>
      <c r="P341" s="93">
        <f t="shared" ca="1" si="658"/>
        <v>0.3775134117643586</v>
      </c>
      <c r="Q341" s="93">
        <f t="shared" ref="Q341:R341" ca="1" si="659">+(Q339*2000)/Q327</f>
        <v>0.38257162598262018</v>
      </c>
      <c r="R341" s="93">
        <f t="shared" ca="1" si="659"/>
        <v>0.38373941806001105</v>
      </c>
    </row>
    <row r="342" spans="1:18">
      <c r="A342" s="60">
        <f t="shared" si="631"/>
        <v>342</v>
      </c>
      <c r="B342" s="96" t="s">
        <v>54</v>
      </c>
      <c r="C342" s="166" t="s">
        <v>46</v>
      </c>
      <c r="D342" s="88">
        <f ca="1">+SUM(INDIRECT("'Monthly Resource Report'!"&amp;(VLOOKUP(D$1,$AO$1:$AP$197,2,FALSE)&amp;$A342&amp;":"&amp;VLOOKUP(DATE(YEAR(D$1),12,1),$AO$1:$AP$181,2,FALSE)&amp;$A342)))</f>
        <v>9628.1</v>
      </c>
      <c r="E342" s="89">
        <f t="shared" ref="E342:R343" ca="1" si="660">+SUM(INDIRECT("'Monthly Resource Report'!"&amp;(VLOOKUP(E$1,$AO$1:$AP$197,2,FALSE)&amp;$A342&amp;":"&amp;VLOOKUP(DATE(YEAR(E$1),12,1),$AO$1:$AP$181,2,FALSE)&amp;$A342)))</f>
        <v>5784.23</v>
      </c>
      <c r="F342" s="89">
        <f t="shared" ca="1" si="660"/>
        <v>5695.8600000000006</v>
      </c>
      <c r="G342" s="89">
        <f t="shared" ca="1" si="660"/>
        <v>5596.2099999999991</v>
      </c>
      <c r="H342" s="89">
        <f t="shared" ca="1" si="660"/>
        <v>5627.51</v>
      </c>
      <c r="I342" s="89">
        <f t="shared" ca="1" si="660"/>
        <v>5843.57</v>
      </c>
      <c r="J342" s="89">
        <f t="shared" ca="1" si="660"/>
        <v>5978.2099999999991</v>
      </c>
      <c r="K342" s="89">
        <f t="shared" ca="1" si="660"/>
        <v>6599.7800000000016</v>
      </c>
      <c r="L342" s="89">
        <f t="shared" ca="1" si="660"/>
        <v>6734.5199999999986</v>
      </c>
      <c r="M342" s="89">
        <f t="shared" ca="1" si="660"/>
        <v>6797.6799999999994</v>
      </c>
      <c r="N342" s="89">
        <f t="shared" ca="1" si="660"/>
        <v>6620.8899999999994</v>
      </c>
      <c r="O342" s="89">
        <f t="shared" ca="1" si="660"/>
        <v>6442.2599999999984</v>
      </c>
      <c r="P342" s="89">
        <f t="shared" ca="1" si="660"/>
        <v>6421.4699999999993</v>
      </c>
      <c r="Q342" s="89">
        <f t="shared" ca="1" si="660"/>
        <v>6433.68</v>
      </c>
      <c r="R342" s="89">
        <f t="shared" ca="1" si="660"/>
        <v>6211.15</v>
      </c>
    </row>
    <row r="343" spans="1:18">
      <c r="A343" s="60">
        <f t="shared" si="631"/>
        <v>343</v>
      </c>
      <c r="B343" s="96" t="s">
        <v>54</v>
      </c>
      <c r="C343" s="166" t="s">
        <v>47</v>
      </c>
      <c r="D343" s="632">
        <f ca="1">+SUM(INDIRECT("'Monthly Resource Report'!"&amp;(VLOOKUP(D$1,$AO$1:$AP$197,2,FALSE)&amp;$A343&amp;":"&amp;VLOOKUP(DATE(YEAR(D$1),12,1),$AO$1:$AP$181,2,FALSE)&amp;$A343)))</f>
        <v>413901.4</v>
      </c>
      <c r="E343" s="633">
        <f t="shared" ca="1" si="660"/>
        <v>246276.24</v>
      </c>
      <c r="F343" s="633">
        <f t="shared" ca="1" si="660"/>
        <v>242622.89</v>
      </c>
      <c r="G343" s="633">
        <f t="shared" ca="1" si="660"/>
        <v>239412.51</v>
      </c>
      <c r="H343" s="633">
        <f t="shared" ca="1" si="660"/>
        <v>246202.87000000002</v>
      </c>
      <c r="I343" s="633">
        <f t="shared" ca="1" si="660"/>
        <v>261145.75000000006</v>
      </c>
      <c r="J343" s="633">
        <f t="shared" ca="1" si="660"/>
        <v>276054.03000000003</v>
      </c>
      <c r="K343" s="633">
        <f t="shared" ca="1" si="660"/>
        <v>311809.13</v>
      </c>
      <c r="L343" s="633">
        <f t="shared" ca="1" si="660"/>
        <v>327417.51999999996</v>
      </c>
      <c r="M343" s="633">
        <f t="shared" ca="1" si="660"/>
        <v>338343.27999999997</v>
      </c>
      <c r="N343" s="633">
        <f t="shared" ca="1" si="660"/>
        <v>339027.9</v>
      </c>
      <c r="O343" s="633">
        <f t="shared" ca="1" si="660"/>
        <v>339734.69</v>
      </c>
      <c r="P343" s="633">
        <f t="shared" ca="1" si="660"/>
        <v>347532.08999999997</v>
      </c>
      <c r="Q343" s="633">
        <f t="shared" ca="1" si="660"/>
        <v>357251.53</v>
      </c>
      <c r="R343" s="633">
        <f t="shared" ca="1" si="660"/>
        <v>355516.04000000004</v>
      </c>
    </row>
    <row r="344" spans="1:18">
      <c r="A344" s="60">
        <f t="shared" si="631"/>
        <v>344</v>
      </c>
      <c r="B344" s="180" t="s">
        <v>54</v>
      </c>
      <c r="C344" s="181" t="s">
        <v>48</v>
      </c>
      <c r="D344" s="94">
        <f ca="1">+(D342*2000)/D327</f>
        <v>0.16799158935079037</v>
      </c>
      <c r="E344" s="95">
        <f t="shared" ref="E344:G344" ca="1" si="661">+(E342*2000)/E327</f>
        <v>0.12305102409839346</v>
      </c>
      <c r="F344" s="95">
        <f t="shared" ca="1" si="661"/>
        <v>0.12338672890672692</v>
      </c>
      <c r="G344" s="95">
        <f t="shared" ca="1" si="661"/>
        <v>0.12079457142196852</v>
      </c>
      <c r="H344" s="95">
        <f t="shared" ref="H344:P344" ca="1" si="662">+(H342*2000)/H327</f>
        <v>0.12515842178482353</v>
      </c>
      <c r="I344" s="95">
        <f t="shared" ca="1" si="662"/>
        <v>0.12363822948461335</v>
      </c>
      <c r="J344" s="95">
        <f t="shared" ca="1" si="662"/>
        <v>0.12553139711232925</v>
      </c>
      <c r="K344" s="95">
        <f t="shared" ca="1" si="662"/>
        <v>0.12984311949308661</v>
      </c>
      <c r="L344" s="95">
        <f t="shared" ca="1" si="662"/>
        <v>0.13703507421720504</v>
      </c>
      <c r="M344" s="95">
        <f t="shared" ca="1" si="662"/>
        <v>0.13331189951784894</v>
      </c>
      <c r="N344" s="95">
        <f t="shared" ca="1" si="662"/>
        <v>0.13427860367064359</v>
      </c>
      <c r="O344" s="95">
        <f t="shared" ca="1" si="662"/>
        <v>0.12930734271012756</v>
      </c>
      <c r="P344" s="95">
        <f t="shared" ca="1" si="662"/>
        <v>0.13343323790319783</v>
      </c>
      <c r="Q344" s="95">
        <f t="shared" ref="Q344:R344" ca="1" si="663">+(Q342*2000)/Q327</f>
        <v>0.13108994085807799</v>
      </c>
      <c r="R344" s="95">
        <f t="shared" ca="1" si="663"/>
        <v>0.13065505525220833</v>
      </c>
    </row>
    <row r="345" spans="1:18">
      <c r="A345" s="60">
        <f t="shared" si="631"/>
        <v>345</v>
      </c>
      <c r="B345" s="44" t="s">
        <v>54</v>
      </c>
      <c r="C345" s="626" t="s">
        <v>94</v>
      </c>
      <c r="D345" s="384">
        <f ca="1">+D324+D356</f>
        <v>5051024.1846548477</v>
      </c>
      <c r="E345" s="385">
        <f t="shared" ref="E345:G345" ca="1" si="664">+E324+E356</f>
        <v>4140576.2494079946</v>
      </c>
      <c r="F345" s="385">
        <f t="shared" ca="1" si="664"/>
        <v>4065293.5656655352</v>
      </c>
      <c r="G345" s="385">
        <f t="shared" ca="1" si="664"/>
        <v>4078586.188499874</v>
      </c>
      <c r="H345" s="385">
        <f t="shared" ref="H345:P345" ca="1" si="665">+H324+H356</f>
        <v>3958317.747923329</v>
      </c>
      <c r="I345" s="385">
        <f t="shared" ca="1" si="665"/>
        <v>4165399.2199390396</v>
      </c>
      <c r="J345" s="385">
        <f t="shared" ca="1" si="665"/>
        <v>4183094.3448677729</v>
      </c>
      <c r="K345" s="385">
        <f t="shared" ca="1" si="665"/>
        <v>4437955.5815170938</v>
      </c>
      <c r="L345" s="385">
        <f t="shared" ca="1" si="665"/>
        <v>4248584.6751823779</v>
      </c>
      <c r="M345" s="385">
        <f t="shared" ca="1" si="665"/>
        <v>4417547.3265906237</v>
      </c>
      <c r="N345" s="385">
        <f t="shared" ca="1" si="665"/>
        <v>4279479.3842445947</v>
      </c>
      <c r="O345" s="385">
        <f t="shared" ca="1" si="665"/>
        <v>4335906.2078952994</v>
      </c>
      <c r="P345" s="385">
        <f t="shared" ca="1" si="665"/>
        <v>4190187.3983549522</v>
      </c>
      <c r="Q345" s="385">
        <f t="shared" ref="Q345:R345" ca="1" si="666">+Q324+Q356</f>
        <v>4278820.1244972348</v>
      </c>
      <c r="R345" s="385">
        <f t="shared" ca="1" si="666"/>
        <v>4133940.711934892</v>
      </c>
    </row>
    <row r="346" spans="1:18">
      <c r="A346" s="60">
        <f t="shared" si="631"/>
        <v>346</v>
      </c>
      <c r="B346" s="43" t="s">
        <v>54</v>
      </c>
      <c r="C346" s="627" t="s">
        <v>49</v>
      </c>
      <c r="D346" s="96">
        <f>+(DATE(YEAR(D$1)+1,1,1)-D$1)*24</f>
        <v>8760</v>
      </c>
      <c r="E346" s="17">
        <f t="shared" ref="E346:R346" si="667">+(DATE(YEAR(E$1)+1,1,1)-E$1)*24</f>
        <v>8760</v>
      </c>
      <c r="F346" s="17">
        <f t="shared" si="667"/>
        <v>8760</v>
      </c>
      <c r="G346" s="17">
        <f t="shared" si="667"/>
        <v>8784</v>
      </c>
      <c r="H346" s="17">
        <f t="shared" si="667"/>
        <v>8760</v>
      </c>
      <c r="I346" s="17">
        <f t="shared" si="667"/>
        <v>8760</v>
      </c>
      <c r="J346" s="17">
        <f t="shared" si="667"/>
        <v>8760</v>
      </c>
      <c r="K346" s="17">
        <f t="shared" si="667"/>
        <v>8784</v>
      </c>
      <c r="L346" s="17">
        <f t="shared" si="667"/>
        <v>8760</v>
      </c>
      <c r="M346" s="17">
        <f t="shared" si="667"/>
        <v>8760</v>
      </c>
      <c r="N346" s="17">
        <f t="shared" si="667"/>
        <v>8760</v>
      </c>
      <c r="O346" s="17">
        <f t="shared" si="667"/>
        <v>8784</v>
      </c>
      <c r="P346" s="17">
        <f t="shared" si="667"/>
        <v>8760</v>
      </c>
      <c r="Q346" s="17">
        <f t="shared" si="667"/>
        <v>8760</v>
      </c>
      <c r="R346" s="17">
        <f t="shared" si="667"/>
        <v>8760</v>
      </c>
    </row>
    <row r="347" spans="1:18">
      <c r="A347" s="60">
        <f t="shared" si="631"/>
        <v>347</v>
      </c>
      <c r="B347" s="43" t="s">
        <v>54</v>
      </c>
      <c r="C347" s="166" t="s">
        <v>50</v>
      </c>
      <c r="D347" s="97">
        <f ca="1">+SUM(D329,D331,D338)</f>
        <v>291420810.89999998</v>
      </c>
      <c r="E347" s="85">
        <f t="shared" ref="E347:G347" ca="1" si="668">+SUM(E329,E331,E338)</f>
        <v>250015450</v>
      </c>
      <c r="F347" s="85">
        <f t="shared" ca="1" si="668"/>
        <v>263727710.16999999</v>
      </c>
      <c r="G347" s="85">
        <f t="shared" ca="1" si="668"/>
        <v>271703436.38</v>
      </c>
      <c r="H347" s="85">
        <f t="shared" ref="H347:P347" ca="1" si="669">+SUM(H329,H331,H338)</f>
        <v>276607238.33999997</v>
      </c>
      <c r="I347" s="85">
        <f t="shared" ca="1" si="669"/>
        <v>298733606.07999998</v>
      </c>
      <c r="J347" s="85">
        <f t="shared" ca="1" si="669"/>
        <v>310933820.75</v>
      </c>
      <c r="K347" s="85">
        <f t="shared" ca="1" si="669"/>
        <v>349208667.96000004</v>
      </c>
      <c r="L347" s="85">
        <f t="shared" ca="1" si="669"/>
        <v>350999811.30000001</v>
      </c>
      <c r="M347" s="85">
        <f t="shared" ca="1" si="669"/>
        <v>377318711.10000002</v>
      </c>
      <c r="N347" s="85">
        <f t="shared" ca="1" si="669"/>
        <v>381663518.04000002</v>
      </c>
      <c r="O347" s="85">
        <f t="shared" ca="1" si="669"/>
        <v>392351793.13</v>
      </c>
      <c r="P347" s="85">
        <f t="shared" ca="1" si="669"/>
        <v>410434692.81</v>
      </c>
      <c r="Q347" s="85">
        <f t="shared" ref="Q347:R347" ca="1" si="670">+SUM(Q329,Q331,Q338)</f>
        <v>473115500.81</v>
      </c>
      <c r="R347" s="85">
        <f t="shared" ca="1" si="670"/>
        <v>492783670.02000004</v>
      </c>
    </row>
    <row r="348" spans="1:18">
      <c r="A348" s="60">
        <f t="shared" si="631"/>
        <v>348</v>
      </c>
      <c r="B348" s="43" t="s">
        <v>54</v>
      </c>
      <c r="C348" s="166" t="s">
        <v>51</v>
      </c>
      <c r="D348" s="98">
        <f ca="1">+D347/D325</f>
        <v>27.659292134169558</v>
      </c>
      <c r="E348" s="86">
        <f t="shared" ref="E348" ca="1" si="671">+E347/E325</f>
        <v>28.792317809081474</v>
      </c>
      <c r="F348" s="86">
        <f t="shared" ref="F348" ca="1" si="672">+F347/F325</f>
        <v>31.027074077792541</v>
      </c>
      <c r="G348" s="86">
        <f t="shared" ref="G348:P348" ca="1" si="673">+G347/G325</f>
        <v>31.834819534275908</v>
      </c>
      <c r="H348" s="86">
        <f t="shared" ca="1" si="673"/>
        <v>33.383775228390185</v>
      </c>
      <c r="I348" s="86">
        <f t="shared" ca="1" si="673"/>
        <v>34.10781399524231</v>
      </c>
      <c r="J348" s="86">
        <f t="shared" ca="1" si="673"/>
        <v>35.172959338289438</v>
      </c>
      <c r="K348" s="86">
        <f t="shared" ca="1" si="673"/>
        <v>37.028169508220259</v>
      </c>
      <c r="L348" s="86">
        <f t="shared" ca="1" si="673"/>
        <v>38.626039274174516</v>
      </c>
      <c r="M348" s="86">
        <f t="shared" ca="1" si="673"/>
        <v>39.987832675804739</v>
      </c>
      <c r="N348" s="86">
        <f t="shared" ca="1" si="673"/>
        <v>41.876772869222243</v>
      </c>
      <c r="O348" s="86">
        <f t="shared" ca="1" si="673"/>
        <v>42.571569216697689</v>
      </c>
      <c r="P348" s="86">
        <f t="shared" ca="1" si="673"/>
        <v>46.095318846411388</v>
      </c>
      <c r="Q348" s="86">
        <f t="shared" ref="Q348:R348" ca="1" si="674">+Q347/Q325</f>
        <v>51.962368046433397</v>
      </c>
      <c r="R348" s="86">
        <f t="shared" ca="1" si="674"/>
        <v>55.987363508257012</v>
      </c>
    </row>
    <row r="349" spans="1:18">
      <c r="A349" s="60">
        <f t="shared" si="631"/>
        <v>349</v>
      </c>
      <c r="B349" s="43" t="s">
        <v>54</v>
      </c>
      <c r="C349" s="166" t="s">
        <v>52</v>
      </c>
      <c r="D349" s="99">
        <f ca="1">+D343+D340</f>
        <v>443635.55000000005</v>
      </c>
      <c r="E349" s="87">
        <f t="shared" ref="E349:G349" ca="1" si="675">+E343+E340</f>
        <v>271128.39</v>
      </c>
      <c r="F349" s="87">
        <f t="shared" ca="1" si="675"/>
        <v>277769.83</v>
      </c>
      <c r="G349" s="87">
        <f t="shared" ca="1" si="675"/>
        <v>275192.72000000003</v>
      </c>
      <c r="H349" s="87">
        <f t="shared" ref="H349:P349" ca="1" si="676">+H343+H340</f>
        <v>280830.66000000003</v>
      </c>
      <c r="I349" s="87">
        <f t="shared" ca="1" si="676"/>
        <v>298875.62000000005</v>
      </c>
      <c r="J349" s="87">
        <f t="shared" ca="1" si="676"/>
        <v>315069.44</v>
      </c>
      <c r="K349" s="87">
        <f t="shared" ca="1" si="676"/>
        <v>354142.73</v>
      </c>
      <c r="L349" s="87">
        <f t="shared" ca="1" si="676"/>
        <v>368530.49</v>
      </c>
      <c r="M349" s="87">
        <f t="shared" ca="1" si="676"/>
        <v>382842.37</v>
      </c>
      <c r="N349" s="87">
        <f t="shared" ca="1" si="676"/>
        <v>383021.97000000003</v>
      </c>
      <c r="O349" s="87">
        <f t="shared" ca="1" si="676"/>
        <v>386368.17</v>
      </c>
      <c r="P349" s="87">
        <f t="shared" ca="1" si="676"/>
        <v>392770.17</v>
      </c>
      <c r="Q349" s="87">
        <f t="shared" ref="Q349:R349" ca="1" si="677">+Q343+Q340</f>
        <v>405318.06000000006</v>
      </c>
      <c r="R349" s="87">
        <f t="shared" ca="1" si="677"/>
        <v>403493.62000000005</v>
      </c>
    </row>
    <row r="350" spans="1:18">
      <c r="A350" s="60">
        <f t="shared" si="631"/>
        <v>350</v>
      </c>
      <c r="B350" s="43" t="s">
        <v>54</v>
      </c>
      <c r="C350" s="166" t="s">
        <v>53</v>
      </c>
      <c r="D350" s="98">
        <f ca="1">+D349/D325</f>
        <v>4.2106276626769856E-2</v>
      </c>
      <c r="E350" s="86">
        <f t="shared" ref="E350" ca="1" si="678">+E349/E325</f>
        <v>3.1223729461297645E-2</v>
      </c>
      <c r="F350" s="86">
        <f t="shared" ref="F350" ca="1" si="679">+F349/F325</f>
        <v>3.267910333135033E-2</v>
      </c>
      <c r="G350" s="86">
        <f t="shared" ref="G350:P350" ca="1" si="680">+G349/G325</f>
        <v>3.2243650264672893E-2</v>
      </c>
      <c r="H350" s="86">
        <f t="shared" ca="1" si="680"/>
        <v>3.3893500715829701E-2</v>
      </c>
      <c r="I350" s="86">
        <f t="shared" ca="1" si="680"/>
        <v>3.412402838916892E-2</v>
      </c>
      <c r="J350" s="86">
        <f t="shared" ca="1" si="680"/>
        <v>3.5640782257546119E-2</v>
      </c>
      <c r="K350" s="86">
        <f t="shared" ca="1" si="680"/>
        <v>3.7551350352064944E-2</v>
      </c>
      <c r="L350" s="86">
        <f t="shared" ca="1" si="680"/>
        <v>4.0555216049116938E-2</v>
      </c>
      <c r="M350" s="86">
        <f t="shared" ca="1" si="680"/>
        <v>4.0573224126993275E-2</v>
      </c>
      <c r="N350" s="86">
        <f t="shared" ca="1" si="680"/>
        <v>4.2025824537756905E-2</v>
      </c>
      <c r="O350" s="86">
        <f t="shared" ca="1" si="680"/>
        <v>4.1922324761324375E-2</v>
      </c>
      <c r="P350" s="86">
        <f t="shared" ca="1" si="680"/>
        <v>4.4111442177453497E-2</v>
      </c>
      <c r="Q350" s="86">
        <f t="shared" ref="Q350:R350" ca="1" si="681">+Q349/Q325</f>
        <v>4.4516161853772045E-2</v>
      </c>
      <c r="R350" s="86">
        <f t="shared" ca="1" si="681"/>
        <v>4.5842720346811951E-2</v>
      </c>
    </row>
    <row r="351" spans="1:18">
      <c r="A351" s="60">
        <f t="shared" si="631"/>
        <v>351</v>
      </c>
      <c r="B351" s="43" t="s">
        <v>54</v>
      </c>
      <c r="C351" s="166" t="s">
        <v>228</v>
      </c>
      <c r="D351" s="85">
        <f ca="1">+D349+D347</f>
        <v>291864446.44999999</v>
      </c>
      <c r="E351" s="85">
        <f t="shared" ref="E351:G351" ca="1" si="682">+E349+E347</f>
        <v>250286578.38999999</v>
      </c>
      <c r="F351" s="85">
        <f t="shared" ca="1" si="682"/>
        <v>264005480</v>
      </c>
      <c r="G351" s="85">
        <f t="shared" ca="1" si="682"/>
        <v>271978629.10000002</v>
      </c>
      <c r="H351" s="85">
        <f t="shared" ref="H351:P351" ca="1" si="683">+H349+H347</f>
        <v>276888069</v>
      </c>
      <c r="I351" s="85">
        <f t="shared" ca="1" si="683"/>
        <v>299032481.69999999</v>
      </c>
      <c r="J351" s="85">
        <f t="shared" ca="1" si="683"/>
        <v>311248890.19</v>
      </c>
      <c r="K351" s="85">
        <f t="shared" ca="1" si="683"/>
        <v>349562810.69000006</v>
      </c>
      <c r="L351" s="85">
        <f t="shared" ca="1" si="683"/>
        <v>351368341.79000002</v>
      </c>
      <c r="M351" s="85">
        <f t="shared" ca="1" si="683"/>
        <v>377701553.47000003</v>
      </c>
      <c r="N351" s="85">
        <f t="shared" ca="1" si="683"/>
        <v>382046540.01000005</v>
      </c>
      <c r="O351" s="85">
        <f t="shared" ca="1" si="683"/>
        <v>392738161.30000001</v>
      </c>
      <c r="P351" s="85">
        <f t="shared" ca="1" si="683"/>
        <v>410827462.98000002</v>
      </c>
      <c r="Q351" s="85">
        <f t="shared" ref="Q351:R351" ca="1" si="684">+Q349+Q347</f>
        <v>473520818.87</v>
      </c>
      <c r="R351" s="85">
        <f t="shared" ca="1" si="684"/>
        <v>493187163.64000005</v>
      </c>
    </row>
    <row r="352" spans="1:18">
      <c r="A352" s="60">
        <f t="shared" si="631"/>
        <v>352</v>
      </c>
      <c r="B352" s="183" t="s">
        <v>54</v>
      </c>
      <c r="C352" s="351" t="s">
        <v>229</v>
      </c>
      <c r="D352" s="184">
        <f ca="1">+D351/D325</f>
        <v>27.70139841079633</v>
      </c>
      <c r="E352" s="184">
        <f t="shared" ref="E352" ca="1" si="685">+E351/E325</f>
        <v>28.82354153854277</v>
      </c>
      <c r="F352" s="184">
        <f t="shared" ref="F352" ca="1" si="686">+F351/F325</f>
        <v>31.059753181123892</v>
      </c>
      <c r="G352" s="184">
        <f t="shared" ref="G352:P352" ca="1" si="687">+G351/G325</f>
        <v>31.867063184540587</v>
      </c>
      <c r="H352" s="184">
        <f t="shared" ca="1" si="687"/>
        <v>33.417668729106012</v>
      </c>
      <c r="I352" s="184">
        <f t="shared" ca="1" si="687"/>
        <v>34.141938023631482</v>
      </c>
      <c r="J352" s="184">
        <f t="shared" ca="1" si="687"/>
        <v>35.208600120546983</v>
      </c>
      <c r="K352" s="184">
        <f t="shared" ca="1" si="687"/>
        <v>37.065720858572327</v>
      </c>
      <c r="L352" s="184">
        <f t="shared" ca="1" si="687"/>
        <v>38.66659449022363</v>
      </c>
      <c r="M352" s="184">
        <f t="shared" ca="1" si="687"/>
        <v>40.028405899931734</v>
      </c>
      <c r="N352" s="184">
        <f t="shared" ca="1" si="687"/>
        <v>41.918798693760003</v>
      </c>
      <c r="O352" s="184">
        <f t="shared" ca="1" si="687"/>
        <v>42.613491541459013</v>
      </c>
      <c r="P352" s="184">
        <f t="shared" ca="1" si="687"/>
        <v>46.139430288588841</v>
      </c>
      <c r="Q352" s="184">
        <f t="shared" ref="Q352:R352" ca="1" si="688">+Q351/Q325</f>
        <v>52.006884208287175</v>
      </c>
      <c r="R352" s="184">
        <f t="shared" ca="1" si="688"/>
        <v>56.033206228603824</v>
      </c>
    </row>
    <row r="353" spans="1:18" ht="15.75" thickBot="1">
      <c r="A353" s="60">
        <f t="shared" si="631"/>
        <v>353</v>
      </c>
      <c r="B353" s="42"/>
      <c r="C353" s="185"/>
      <c r="D353" s="71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</row>
    <row r="354" spans="1:18">
      <c r="A354" s="60">
        <f t="shared" si="631"/>
        <v>354</v>
      </c>
      <c r="B354" s="188" t="s">
        <v>32</v>
      </c>
      <c r="C354" s="189" t="s">
        <v>33</v>
      </c>
      <c r="D354" s="100" t="str">
        <f>+D$2</f>
        <v>CY 2013</v>
      </c>
      <c r="E354" s="101" t="str">
        <f t="shared" ref="E354:R354" si="689">+E$2</f>
        <v>CY 2014</v>
      </c>
      <c r="F354" s="101" t="str">
        <f t="shared" si="689"/>
        <v>CY 2015</v>
      </c>
      <c r="G354" s="101" t="str">
        <f t="shared" si="689"/>
        <v>CY 2016</v>
      </c>
      <c r="H354" s="101" t="str">
        <f t="shared" si="689"/>
        <v>CY 2017</v>
      </c>
      <c r="I354" s="101" t="str">
        <f t="shared" si="689"/>
        <v>CY 2018</v>
      </c>
      <c r="J354" s="101" t="str">
        <f t="shared" si="689"/>
        <v>CY 2019</v>
      </c>
      <c r="K354" s="101" t="str">
        <f t="shared" si="689"/>
        <v>CY 2020</v>
      </c>
      <c r="L354" s="101" t="str">
        <f t="shared" si="689"/>
        <v>CY 2021</v>
      </c>
      <c r="M354" s="101" t="str">
        <f t="shared" si="689"/>
        <v>CY 2022</v>
      </c>
      <c r="N354" s="101" t="str">
        <f t="shared" si="689"/>
        <v>CY 2023</v>
      </c>
      <c r="O354" s="101" t="str">
        <f t="shared" si="689"/>
        <v>CY 2024</v>
      </c>
      <c r="P354" s="101" t="str">
        <f t="shared" si="689"/>
        <v>CY 2025</v>
      </c>
      <c r="Q354" s="101" t="str">
        <f t="shared" si="689"/>
        <v>CY 2026</v>
      </c>
      <c r="R354" s="101" t="str">
        <f t="shared" si="689"/>
        <v>CY 2027</v>
      </c>
    </row>
    <row r="355" spans="1:18">
      <c r="A355" s="60">
        <f t="shared" si="631"/>
        <v>355</v>
      </c>
      <c r="B355" s="75" t="s">
        <v>97</v>
      </c>
      <c r="C355" s="163" t="s">
        <v>34</v>
      </c>
      <c r="D355" s="630">
        <f ca="1">+AVERAGE(INDIRECT("'Monthly Resource Report'!"&amp;VLOOKUP(D$1,$AO$1:$AP$197,2,FALSE)&amp;$A355&amp;":"&amp;VLOOKUP(DATE(YEAR(D$1),12,1),$AO$1:$AP$197,2,FALSE)&amp;$A355))</f>
        <v>37.832500000000003</v>
      </c>
      <c r="E355" s="631">
        <f t="shared" ref="E355:R355" ca="1" si="690">+AVERAGE(INDIRECT("'Monthly Resource Report'!"&amp;VLOOKUP(E$1,$AO$1:$AP$197,2,FALSE)&amp;$A355&amp;":"&amp;VLOOKUP(DATE(YEAR(E$1),12,1),$AO$1:$AP$197,2,FALSE)&amp;$A355))</f>
        <v>37.832500000000003</v>
      </c>
      <c r="F355" s="631">
        <f t="shared" ca="1" si="690"/>
        <v>178</v>
      </c>
      <c r="G355" s="631">
        <f t="shared" ca="1" si="690"/>
        <v>178</v>
      </c>
      <c r="H355" s="631">
        <f t="shared" ca="1" si="690"/>
        <v>178</v>
      </c>
      <c r="I355" s="631">
        <f t="shared" ca="1" si="690"/>
        <v>178</v>
      </c>
      <c r="J355" s="631">
        <f t="shared" ca="1" si="690"/>
        <v>178</v>
      </c>
      <c r="K355" s="631">
        <f t="shared" ca="1" si="690"/>
        <v>178</v>
      </c>
      <c r="L355" s="631">
        <f t="shared" ca="1" si="690"/>
        <v>178</v>
      </c>
      <c r="M355" s="631">
        <f t="shared" ca="1" si="690"/>
        <v>178</v>
      </c>
      <c r="N355" s="631">
        <f t="shared" ca="1" si="690"/>
        <v>178</v>
      </c>
      <c r="O355" s="631">
        <f t="shared" ca="1" si="690"/>
        <v>178</v>
      </c>
      <c r="P355" s="631">
        <f t="shared" ca="1" si="690"/>
        <v>178</v>
      </c>
      <c r="Q355" s="631">
        <f t="shared" ca="1" si="690"/>
        <v>178</v>
      </c>
      <c r="R355" s="631">
        <f t="shared" ca="1" si="690"/>
        <v>178</v>
      </c>
    </row>
    <row r="356" spans="1:18">
      <c r="A356" s="60">
        <f t="shared" si="631"/>
        <v>356</v>
      </c>
      <c r="B356" s="96" t="s">
        <v>97</v>
      </c>
      <c r="C356" s="166" t="s">
        <v>227</v>
      </c>
      <c r="D356" s="90">
        <f ca="1">+SUM(INDIRECT("'Monthly Resource Report'!"&amp;(VLOOKUP(D$1,$AO$1:$AP$197,2,FALSE)&amp;$A356&amp;":"&amp;VLOOKUP(DATE(YEAR(D$1),12,1),$AO$1:$AP$181,2,FALSE)&amp;$A356)))</f>
        <v>0</v>
      </c>
      <c r="E356" s="91">
        <f t="shared" ref="E356:R357" ca="1" si="691">+SUM(INDIRECT("'Monthly Resource Report'!"&amp;(VLOOKUP(E$1,$AO$1:$AP$197,2,FALSE)&amp;$A356&amp;":"&amp;VLOOKUP(DATE(YEAR(E$1),12,1),$AO$1:$AP$181,2,FALSE)&amp;$A356)))</f>
        <v>0</v>
      </c>
      <c r="F356" s="91">
        <f t="shared" ca="1" si="691"/>
        <v>0</v>
      </c>
      <c r="G356" s="91">
        <f t="shared" ca="1" si="691"/>
        <v>0</v>
      </c>
      <c r="H356" s="91">
        <f t="shared" ca="1" si="691"/>
        <v>0</v>
      </c>
      <c r="I356" s="91">
        <f t="shared" ca="1" si="691"/>
        <v>0</v>
      </c>
      <c r="J356" s="91">
        <f t="shared" ca="1" si="691"/>
        <v>0</v>
      </c>
      <c r="K356" s="91">
        <f t="shared" ca="1" si="691"/>
        <v>0</v>
      </c>
      <c r="L356" s="91">
        <f t="shared" ca="1" si="691"/>
        <v>0</v>
      </c>
      <c r="M356" s="91">
        <f t="shared" ca="1" si="691"/>
        <v>0</v>
      </c>
      <c r="N356" s="91">
        <f t="shared" ca="1" si="691"/>
        <v>0</v>
      </c>
      <c r="O356" s="91">
        <f t="shared" ca="1" si="691"/>
        <v>0</v>
      </c>
      <c r="P356" s="91">
        <f t="shared" ca="1" si="691"/>
        <v>0</v>
      </c>
      <c r="Q356" s="91">
        <f t="shared" ca="1" si="691"/>
        <v>0</v>
      </c>
      <c r="R356" s="91">
        <f t="shared" ca="1" si="691"/>
        <v>0</v>
      </c>
    </row>
    <row r="357" spans="1:18">
      <c r="A357" s="60">
        <f t="shared" si="631"/>
        <v>357</v>
      </c>
      <c r="B357" s="96" t="s">
        <v>97</v>
      </c>
      <c r="C357" s="166" t="s">
        <v>36</v>
      </c>
      <c r="D357" s="88">
        <f ca="1">+SUM(INDIRECT("'Monthly Resource Report'!"&amp;(VLOOKUP(D$1,$AO$1:$AP$197,2,FALSE)&amp;$A357&amp;":"&amp;VLOOKUP(DATE(YEAR(D$1),12,1),$AO$1:$AP$181,2,FALSE)&amp;$A357)))</f>
        <v>301928.69</v>
      </c>
      <c r="E357" s="89">
        <f t="shared" ca="1" si="691"/>
        <v>301928.69</v>
      </c>
      <c r="F357" s="89">
        <f t="shared" ca="1" si="691"/>
        <v>266980.01</v>
      </c>
      <c r="G357" s="89">
        <f t="shared" ca="1" si="691"/>
        <v>266980.01999999996</v>
      </c>
      <c r="H357" s="89">
        <f t="shared" ca="1" si="691"/>
        <v>266979.99</v>
      </c>
      <c r="I357" s="89">
        <f t="shared" ca="1" si="691"/>
        <v>266980</v>
      </c>
      <c r="J357" s="89">
        <f t="shared" ca="1" si="691"/>
        <v>266980.01</v>
      </c>
      <c r="K357" s="89">
        <f t="shared" ca="1" si="691"/>
        <v>266980.02</v>
      </c>
      <c r="L357" s="89">
        <f t="shared" ca="1" si="691"/>
        <v>266980.01</v>
      </c>
      <c r="M357" s="89">
        <f t="shared" ca="1" si="691"/>
        <v>266980.01</v>
      </c>
      <c r="N357" s="89">
        <f t="shared" ca="1" si="691"/>
        <v>266980</v>
      </c>
      <c r="O357" s="89">
        <f t="shared" ca="1" si="691"/>
        <v>266980.01</v>
      </c>
      <c r="P357" s="89">
        <f t="shared" ca="1" si="691"/>
        <v>266980</v>
      </c>
      <c r="Q357" s="89">
        <f t="shared" ca="1" si="691"/>
        <v>266980.01000000007</v>
      </c>
      <c r="R357" s="89">
        <f t="shared" ca="1" si="691"/>
        <v>266980.01</v>
      </c>
    </row>
    <row r="358" spans="1:18">
      <c r="A358" s="60">
        <f t="shared" si="631"/>
        <v>358</v>
      </c>
      <c r="B358" s="171" t="s">
        <v>97</v>
      </c>
      <c r="C358" s="172" t="s">
        <v>95</v>
      </c>
      <c r="D358" s="77">
        <f ca="1">+D357/(D355*D378)</f>
        <v>0.91103536466767865</v>
      </c>
      <c r="E358" s="78">
        <f t="shared" ref="E358" ca="1" si="692">+E357/(E355*E378)</f>
        <v>0.91103536466767865</v>
      </c>
      <c r="F358" s="78">
        <f t="shared" ref="F358" ca="1" si="693">+F357/(F355*F378)</f>
        <v>0.17122005669283261</v>
      </c>
      <c r="G358" s="78">
        <f t="shared" ref="G358:P358" ca="1" si="694">+G357/(G355*G378)</f>
        <v>0.17075224872597775</v>
      </c>
      <c r="H358" s="78">
        <f t="shared" ca="1" si="694"/>
        <v>0.17122004386639988</v>
      </c>
      <c r="I358" s="78">
        <f t="shared" ca="1" si="694"/>
        <v>0.17122005027961623</v>
      </c>
      <c r="J358" s="78">
        <f t="shared" ca="1" si="694"/>
        <v>0.17122005669283261</v>
      </c>
      <c r="K358" s="78">
        <f t="shared" ca="1" si="694"/>
        <v>0.17075224872597777</v>
      </c>
      <c r="L358" s="78">
        <f t="shared" ca="1" si="694"/>
        <v>0.17122005669283261</v>
      </c>
      <c r="M358" s="78">
        <f t="shared" ca="1" si="694"/>
        <v>0.17122005669283261</v>
      </c>
      <c r="N358" s="78">
        <f t="shared" ca="1" si="694"/>
        <v>0.17122005027961623</v>
      </c>
      <c r="O358" s="78">
        <f t="shared" ca="1" si="694"/>
        <v>0.17075224233028388</v>
      </c>
      <c r="P358" s="78">
        <f t="shared" ca="1" si="694"/>
        <v>0.17122005027961623</v>
      </c>
      <c r="Q358" s="78">
        <f t="shared" ref="Q358:R358" ca="1" si="695">+Q357/(Q355*Q378)</f>
        <v>0.17122005669283263</v>
      </c>
      <c r="R358" s="78">
        <f t="shared" ca="1" si="695"/>
        <v>0.17122005669283261</v>
      </c>
    </row>
    <row r="359" spans="1:18">
      <c r="A359" s="60">
        <f t="shared" si="631"/>
        <v>359</v>
      </c>
      <c r="B359" s="96" t="s">
        <v>97</v>
      </c>
      <c r="C359" s="166" t="s">
        <v>230</v>
      </c>
      <c r="D359" s="88">
        <f ca="1">+SUM(INDIRECT("'Monthly Resource Report'!"&amp;(VLOOKUP(D$1,$AO$1:$AP$197,2,FALSE)&amp;$A359&amp;":"&amp;VLOOKUP(DATE(YEAR(D$1),12,1),$AO$1:$AP$181,2,FALSE)&amp;$A359)))</f>
        <v>0</v>
      </c>
      <c r="E359" s="89">
        <f t="shared" ref="E359:R359" ca="1" si="696">+SUM(INDIRECT("'Monthly Resource Report'!"&amp;(VLOOKUP(E$1,$AO$1:$AP$197,2,FALSE)&amp;$A359&amp;":"&amp;VLOOKUP(DATE(YEAR(E$1),12,1),$AO$1:$AP$181,2,FALSE)&amp;$A359)))</f>
        <v>0</v>
      </c>
      <c r="F359" s="89">
        <f t="shared" ca="1" si="696"/>
        <v>0</v>
      </c>
      <c r="G359" s="89">
        <f t="shared" ca="1" si="696"/>
        <v>0</v>
      </c>
      <c r="H359" s="89">
        <f t="shared" ca="1" si="696"/>
        <v>0</v>
      </c>
      <c r="I359" s="89">
        <f t="shared" ca="1" si="696"/>
        <v>0</v>
      </c>
      <c r="J359" s="89">
        <f t="shared" ca="1" si="696"/>
        <v>0</v>
      </c>
      <c r="K359" s="89">
        <f t="shared" ca="1" si="696"/>
        <v>0</v>
      </c>
      <c r="L359" s="89">
        <f t="shared" ca="1" si="696"/>
        <v>0</v>
      </c>
      <c r="M359" s="89">
        <f t="shared" ca="1" si="696"/>
        <v>0</v>
      </c>
      <c r="N359" s="89">
        <f t="shared" ca="1" si="696"/>
        <v>0</v>
      </c>
      <c r="O359" s="89">
        <f t="shared" ca="1" si="696"/>
        <v>0</v>
      </c>
      <c r="P359" s="89">
        <f t="shared" ca="1" si="696"/>
        <v>0</v>
      </c>
      <c r="Q359" s="89">
        <f t="shared" ca="1" si="696"/>
        <v>0</v>
      </c>
      <c r="R359" s="89">
        <f t="shared" ca="1" si="696"/>
        <v>0</v>
      </c>
    </row>
    <row r="360" spans="1:18">
      <c r="A360" s="60">
        <f t="shared" si="631"/>
        <v>360</v>
      </c>
      <c r="B360" s="171" t="s">
        <v>97</v>
      </c>
      <c r="C360" s="172" t="s">
        <v>269</v>
      </c>
      <c r="D360" s="92">
        <f ca="1">+D359/D357</f>
        <v>0</v>
      </c>
      <c r="E360" s="93">
        <f t="shared" ref="E360" ca="1" si="697">+E359/E357</f>
        <v>0</v>
      </c>
      <c r="F360" s="93">
        <f t="shared" ref="F360" ca="1" si="698">+F359/F357</f>
        <v>0</v>
      </c>
      <c r="G360" s="93">
        <f t="shared" ref="G360:P360" ca="1" si="699">+G359/G357</f>
        <v>0</v>
      </c>
      <c r="H360" s="93">
        <f t="shared" ca="1" si="699"/>
        <v>0</v>
      </c>
      <c r="I360" s="93">
        <f t="shared" ca="1" si="699"/>
        <v>0</v>
      </c>
      <c r="J360" s="93">
        <f t="shared" ca="1" si="699"/>
        <v>0</v>
      </c>
      <c r="K360" s="93">
        <f t="shared" ca="1" si="699"/>
        <v>0</v>
      </c>
      <c r="L360" s="93">
        <f t="shared" ca="1" si="699"/>
        <v>0</v>
      </c>
      <c r="M360" s="93">
        <f t="shared" ca="1" si="699"/>
        <v>0</v>
      </c>
      <c r="N360" s="93">
        <f t="shared" ca="1" si="699"/>
        <v>0</v>
      </c>
      <c r="O360" s="93">
        <f t="shared" ca="1" si="699"/>
        <v>0</v>
      </c>
      <c r="P360" s="93">
        <f t="shared" ca="1" si="699"/>
        <v>0</v>
      </c>
      <c r="Q360" s="93">
        <f t="shared" ref="Q360:R360" ca="1" si="700">+Q359/Q357</f>
        <v>0</v>
      </c>
      <c r="R360" s="93">
        <f t="shared" ca="1" si="700"/>
        <v>0</v>
      </c>
    </row>
    <row r="361" spans="1:18">
      <c r="A361" s="60">
        <f t="shared" si="631"/>
        <v>361</v>
      </c>
      <c r="B361" s="96" t="s">
        <v>97</v>
      </c>
      <c r="C361" s="166" t="s">
        <v>37</v>
      </c>
      <c r="D361" s="632">
        <f ca="1">+SUM(INDIRECT("'Monthly Resource Report'!"&amp;(VLOOKUP(D$1,$AO$1:$AP$197,2,FALSE)&amp;$A361&amp;":"&amp;VLOOKUP(DATE(YEAR(D$1),12,1),$AO$1:$AP$181,2,FALSE)&amp;$A361)))</f>
        <v>5341118.6500000004</v>
      </c>
      <c r="E361" s="633">
        <f t="shared" ref="E361:R361" ca="1" si="701">+SUM(INDIRECT("'Monthly Resource Report'!"&amp;(VLOOKUP(E$1,$AO$1:$AP$197,2,FALSE)&amp;$A361&amp;":"&amp;VLOOKUP(DATE(YEAR(E$1),12,1),$AO$1:$AP$181,2,FALSE)&amp;$A361)))</f>
        <v>7047016.7300000004</v>
      </c>
      <c r="F361" s="633">
        <f t="shared" ca="1" si="701"/>
        <v>12019440.01</v>
      </c>
      <c r="G361" s="633">
        <f t="shared" ca="1" si="701"/>
        <v>12019439.539999999</v>
      </c>
      <c r="H361" s="633">
        <f t="shared" ca="1" si="701"/>
        <v>12307777.559999999</v>
      </c>
      <c r="I361" s="633">
        <f t="shared" ca="1" si="701"/>
        <v>12617474.129999999</v>
      </c>
      <c r="J361" s="633">
        <f t="shared" ca="1" si="701"/>
        <v>12945860.969999999</v>
      </c>
      <c r="K361" s="633">
        <f t="shared" ca="1" si="701"/>
        <v>13290264</v>
      </c>
      <c r="L361" s="633">
        <f t="shared" ca="1" si="701"/>
        <v>13645348.310000002</v>
      </c>
      <c r="M361" s="633">
        <f t="shared" ca="1" si="701"/>
        <v>14016450.229999999</v>
      </c>
      <c r="N361" s="633">
        <f t="shared" ca="1" si="701"/>
        <v>14395561.870000001</v>
      </c>
      <c r="O361" s="633">
        <f t="shared" ca="1" si="701"/>
        <v>14793361.749999998</v>
      </c>
      <c r="P361" s="633">
        <f t="shared" ca="1" si="701"/>
        <v>15204510.649999999</v>
      </c>
      <c r="Q361" s="633">
        <f t="shared" ca="1" si="701"/>
        <v>15631679.93</v>
      </c>
      <c r="R361" s="633">
        <f t="shared" ca="1" si="701"/>
        <v>16074865.430000002</v>
      </c>
    </row>
    <row r="362" spans="1:18">
      <c r="A362" s="60">
        <f t="shared" si="631"/>
        <v>362</v>
      </c>
      <c r="B362" s="171" t="s">
        <v>97</v>
      </c>
      <c r="C362" s="172" t="s">
        <v>270</v>
      </c>
      <c r="D362" s="79" t="e">
        <f ca="1">+D361/D359</f>
        <v>#DIV/0!</v>
      </c>
      <c r="E362" s="80" t="e">
        <f t="shared" ref="E362" ca="1" si="702">+E361/E359</f>
        <v>#DIV/0!</v>
      </c>
      <c r="F362" s="80" t="e">
        <f t="shared" ref="F362" ca="1" si="703">+F361/F359</f>
        <v>#DIV/0!</v>
      </c>
      <c r="G362" s="80" t="e">
        <f t="shared" ref="G362:P362" ca="1" si="704">+G361/G359</f>
        <v>#DIV/0!</v>
      </c>
      <c r="H362" s="80" t="e">
        <f t="shared" ca="1" si="704"/>
        <v>#DIV/0!</v>
      </c>
      <c r="I362" s="80" t="e">
        <f t="shared" ca="1" si="704"/>
        <v>#DIV/0!</v>
      </c>
      <c r="J362" s="80" t="e">
        <f t="shared" ca="1" si="704"/>
        <v>#DIV/0!</v>
      </c>
      <c r="K362" s="80" t="e">
        <f t="shared" ca="1" si="704"/>
        <v>#DIV/0!</v>
      </c>
      <c r="L362" s="80" t="e">
        <f t="shared" ca="1" si="704"/>
        <v>#DIV/0!</v>
      </c>
      <c r="M362" s="80" t="e">
        <f t="shared" ca="1" si="704"/>
        <v>#DIV/0!</v>
      </c>
      <c r="N362" s="80" t="e">
        <f t="shared" ca="1" si="704"/>
        <v>#DIV/0!</v>
      </c>
      <c r="O362" s="80" t="e">
        <f t="shared" ca="1" si="704"/>
        <v>#DIV/0!</v>
      </c>
      <c r="P362" s="80" t="e">
        <f t="shared" ca="1" si="704"/>
        <v>#DIV/0!</v>
      </c>
      <c r="Q362" s="80" t="e">
        <f t="shared" ref="Q362:R362" ca="1" si="705">+Q361/Q359</f>
        <v>#DIV/0!</v>
      </c>
      <c r="R362" s="80" t="e">
        <f t="shared" ca="1" si="705"/>
        <v>#DIV/0!</v>
      </c>
    </row>
    <row r="363" spans="1:18">
      <c r="A363" s="60">
        <f t="shared" si="631"/>
        <v>363</v>
      </c>
      <c r="B363" s="96" t="s">
        <v>97</v>
      </c>
      <c r="C363" s="166" t="s">
        <v>38</v>
      </c>
      <c r="D363" s="632">
        <f ca="1">+SUM(INDIRECT("'Monthly Resource Report'!"&amp;(VLOOKUP(D$1,$AO$1:$AP$197,2,FALSE)&amp;$A363&amp;":"&amp;VLOOKUP(DATE(YEAR(D$1),12,1),$AO$1:$AP$181,2,FALSE)&amp;$A363)))</f>
        <v>0</v>
      </c>
      <c r="E363" s="633">
        <f t="shared" ref="E363:R363" ca="1" si="706">+SUM(INDIRECT("'Monthly Resource Report'!"&amp;(VLOOKUP(E$1,$AO$1:$AP$197,2,FALSE)&amp;$A363&amp;":"&amp;VLOOKUP(DATE(YEAR(E$1),12,1),$AO$1:$AP$181,2,FALSE)&amp;$A363)))</f>
        <v>0</v>
      </c>
      <c r="F363" s="633">
        <f t="shared" ca="1" si="706"/>
        <v>0</v>
      </c>
      <c r="G363" s="633">
        <f t="shared" ca="1" si="706"/>
        <v>0</v>
      </c>
      <c r="H363" s="633">
        <f t="shared" ca="1" si="706"/>
        <v>0</v>
      </c>
      <c r="I363" s="633">
        <f t="shared" ca="1" si="706"/>
        <v>0</v>
      </c>
      <c r="J363" s="633">
        <f t="shared" ca="1" si="706"/>
        <v>0</v>
      </c>
      <c r="K363" s="633">
        <f t="shared" ca="1" si="706"/>
        <v>0</v>
      </c>
      <c r="L363" s="633">
        <f t="shared" ca="1" si="706"/>
        <v>0</v>
      </c>
      <c r="M363" s="633">
        <f t="shared" ca="1" si="706"/>
        <v>0</v>
      </c>
      <c r="N363" s="633">
        <f t="shared" ca="1" si="706"/>
        <v>0</v>
      </c>
      <c r="O363" s="633">
        <f t="shared" ca="1" si="706"/>
        <v>0</v>
      </c>
      <c r="P363" s="633">
        <f t="shared" ca="1" si="706"/>
        <v>0</v>
      </c>
      <c r="Q363" s="633">
        <f t="shared" ca="1" si="706"/>
        <v>0</v>
      </c>
      <c r="R363" s="633">
        <f t="shared" ca="1" si="706"/>
        <v>0</v>
      </c>
    </row>
    <row r="364" spans="1:18">
      <c r="A364" s="60">
        <f t="shared" si="631"/>
        <v>364</v>
      </c>
      <c r="B364" s="171" t="s">
        <v>97</v>
      </c>
      <c r="C364" s="172" t="s">
        <v>39</v>
      </c>
      <c r="D364" s="81">
        <f ca="1">+D363/D357</f>
        <v>0</v>
      </c>
      <c r="E364" s="82">
        <f t="shared" ref="E364" ca="1" si="707">+E363/E357</f>
        <v>0</v>
      </c>
      <c r="F364" s="82">
        <f t="shared" ref="F364" ca="1" si="708">+F363/F357</f>
        <v>0</v>
      </c>
      <c r="G364" s="82">
        <f t="shared" ref="G364:P364" ca="1" si="709">+G363/G357</f>
        <v>0</v>
      </c>
      <c r="H364" s="82">
        <f t="shared" ca="1" si="709"/>
        <v>0</v>
      </c>
      <c r="I364" s="82">
        <f t="shared" ca="1" si="709"/>
        <v>0</v>
      </c>
      <c r="J364" s="82">
        <f t="shared" ca="1" si="709"/>
        <v>0</v>
      </c>
      <c r="K364" s="82">
        <f t="shared" ca="1" si="709"/>
        <v>0</v>
      </c>
      <c r="L364" s="82">
        <f t="shared" ca="1" si="709"/>
        <v>0</v>
      </c>
      <c r="M364" s="82">
        <f t="shared" ca="1" si="709"/>
        <v>0</v>
      </c>
      <c r="N364" s="82">
        <f t="shared" ca="1" si="709"/>
        <v>0</v>
      </c>
      <c r="O364" s="82">
        <f t="shared" ca="1" si="709"/>
        <v>0</v>
      </c>
      <c r="P364" s="82">
        <f t="shared" ca="1" si="709"/>
        <v>0</v>
      </c>
      <c r="Q364" s="82">
        <f t="shared" ref="Q364:R364" ca="1" si="710">+Q363/Q357</f>
        <v>0</v>
      </c>
      <c r="R364" s="82">
        <f t="shared" ca="1" si="710"/>
        <v>0</v>
      </c>
    </row>
    <row r="365" spans="1:18">
      <c r="A365" s="60">
        <f t="shared" si="631"/>
        <v>365</v>
      </c>
      <c r="B365" s="96" t="s">
        <v>97</v>
      </c>
      <c r="C365" s="166" t="s">
        <v>40</v>
      </c>
      <c r="D365" s="88">
        <f ca="1">+SUM(INDIRECT("'Monthly Resource Report'!"&amp;(VLOOKUP(D$1,$AO$1:$AP$197,2,FALSE)&amp;$A365&amp;":"&amp;VLOOKUP(DATE(YEAR(D$1),12,1),$AO$1:$AP$181,2,FALSE)&amp;$A365)))</f>
        <v>0</v>
      </c>
      <c r="E365" s="89">
        <f t="shared" ref="E365:R367" ca="1" si="711">+SUM(INDIRECT("'Monthly Resource Report'!"&amp;(VLOOKUP(E$1,$AO$1:$AP$197,2,FALSE)&amp;$A365&amp;":"&amp;VLOOKUP(DATE(YEAR(E$1),12,1),$AO$1:$AP$181,2,FALSE)&amp;$A365)))</f>
        <v>0</v>
      </c>
      <c r="F365" s="89">
        <f t="shared" ca="1" si="711"/>
        <v>0</v>
      </c>
      <c r="G365" s="89">
        <f t="shared" ca="1" si="711"/>
        <v>0</v>
      </c>
      <c r="H365" s="89">
        <f t="shared" ca="1" si="711"/>
        <v>0</v>
      </c>
      <c r="I365" s="89">
        <f t="shared" ca="1" si="711"/>
        <v>0</v>
      </c>
      <c r="J365" s="89">
        <f t="shared" ca="1" si="711"/>
        <v>0</v>
      </c>
      <c r="K365" s="89">
        <f t="shared" ca="1" si="711"/>
        <v>0</v>
      </c>
      <c r="L365" s="89">
        <f t="shared" ca="1" si="711"/>
        <v>0</v>
      </c>
      <c r="M365" s="89">
        <f t="shared" ca="1" si="711"/>
        <v>0</v>
      </c>
      <c r="N365" s="89">
        <f t="shared" ca="1" si="711"/>
        <v>0</v>
      </c>
      <c r="O365" s="89">
        <f t="shared" ca="1" si="711"/>
        <v>0</v>
      </c>
      <c r="P365" s="89">
        <f t="shared" ca="1" si="711"/>
        <v>0</v>
      </c>
      <c r="Q365" s="89">
        <f t="shared" ca="1" si="711"/>
        <v>0</v>
      </c>
      <c r="R365" s="89">
        <f t="shared" ca="1" si="711"/>
        <v>0</v>
      </c>
    </row>
    <row r="366" spans="1:18">
      <c r="A366" s="60">
        <f t="shared" si="631"/>
        <v>366</v>
      </c>
      <c r="B366" s="96" t="s">
        <v>97</v>
      </c>
      <c r="C366" s="166" t="s">
        <v>41</v>
      </c>
      <c r="D366" s="88">
        <f ca="1">+SUM(INDIRECT("'Monthly Resource Report'!"&amp;(VLOOKUP(D$1,$AO$1:$AP$197,2,FALSE)&amp;$A366&amp;":"&amp;VLOOKUP(DATE(YEAR(D$1),12,1),$AO$1:$AP$181,2,FALSE)&amp;$A366)))</f>
        <v>8760</v>
      </c>
      <c r="E366" s="89">
        <f t="shared" ca="1" si="711"/>
        <v>8760</v>
      </c>
      <c r="F366" s="89">
        <f t="shared" ca="1" si="711"/>
        <v>8760</v>
      </c>
      <c r="G366" s="89">
        <f t="shared" ca="1" si="711"/>
        <v>8784</v>
      </c>
      <c r="H366" s="89">
        <f t="shared" ca="1" si="711"/>
        <v>8760</v>
      </c>
      <c r="I366" s="89">
        <f t="shared" ca="1" si="711"/>
        <v>8760</v>
      </c>
      <c r="J366" s="89">
        <f t="shared" ca="1" si="711"/>
        <v>8760</v>
      </c>
      <c r="K366" s="89">
        <f t="shared" ca="1" si="711"/>
        <v>8784</v>
      </c>
      <c r="L366" s="89">
        <f t="shared" ca="1" si="711"/>
        <v>8760</v>
      </c>
      <c r="M366" s="89">
        <f t="shared" ca="1" si="711"/>
        <v>8760</v>
      </c>
      <c r="N366" s="89">
        <f t="shared" ca="1" si="711"/>
        <v>8760</v>
      </c>
      <c r="O366" s="89">
        <f t="shared" ca="1" si="711"/>
        <v>8784</v>
      </c>
      <c r="P366" s="89">
        <f t="shared" ca="1" si="711"/>
        <v>8760</v>
      </c>
      <c r="Q366" s="89">
        <f t="shared" ca="1" si="711"/>
        <v>8760</v>
      </c>
      <c r="R366" s="89">
        <f t="shared" ca="1" si="711"/>
        <v>8760</v>
      </c>
    </row>
    <row r="367" spans="1:18">
      <c r="A367" s="60">
        <f t="shared" si="631"/>
        <v>367</v>
      </c>
      <c r="B367" s="96" t="s">
        <v>97</v>
      </c>
      <c r="C367" s="166" t="s">
        <v>231</v>
      </c>
      <c r="D367" s="88">
        <f ca="1">+SUM(INDIRECT("'Monthly Resource Report'!"&amp;(VLOOKUP(D$1,$AO$1:$AP$197,2,FALSE)&amp;$A367&amp;":"&amp;VLOOKUP(DATE(YEAR(D$1),12,1),$AO$1:$AP$181,2,FALSE)&amp;$A367)))</f>
        <v>0</v>
      </c>
      <c r="E367" s="89">
        <f t="shared" ca="1" si="711"/>
        <v>0</v>
      </c>
      <c r="F367" s="89">
        <f t="shared" ca="1" si="711"/>
        <v>0</v>
      </c>
      <c r="G367" s="89">
        <f t="shared" ca="1" si="711"/>
        <v>0</v>
      </c>
      <c r="H367" s="89">
        <f t="shared" ca="1" si="711"/>
        <v>0</v>
      </c>
      <c r="I367" s="89">
        <f t="shared" ca="1" si="711"/>
        <v>0</v>
      </c>
      <c r="J367" s="89">
        <f t="shared" ca="1" si="711"/>
        <v>0</v>
      </c>
      <c r="K367" s="89">
        <f t="shared" ca="1" si="711"/>
        <v>0</v>
      </c>
      <c r="L367" s="89">
        <f t="shared" ca="1" si="711"/>
        <v>0</v>
      </c>
      <c r="M367" s="89">
        <f t="shared" ca="1" si="711"/>
        <v>0</v>
      </c>
      <c r="N367" s="89">
        <f t="shared" ca="1" si="711"/>
        <v>0</v>
      </c>
      <c r="O367" s="89">
        <f t="shared" ca="1" si="711"/>
        <v>0</v>
      </c>
      <c r="P367" s="89">
        <f t="shared" ca="1" si="711"/>
        <v>0</v>
      </c>
      <c r="Q367" s="89">
        <f t="shared" ca="1" si="711"/>
        <v>0</v>
      </c>
      <c r="R367" s="89">
        <f t="shared" ca="1" si="711"/>
        <v>0</v>
      </c>
    </row>
    <row r="368" spans="1:18">
      <c r="A368" s="60">
        <f t="shared" si="631"/>
        <v>368</v>
      </c>
      <c r="B368" s="171" t="s">
        <v>97</v>
      </c>
      <c r="C368" s="177" t="s">
        <v>96</v>
      </c>
      <c r="D368" s="83">
        <f ca="1">+D357/(D366*D355)</f>
        <v>0.91103536466767865</v>
      </c>
      <c r="E368" s="84">
        <f t="shared" ref="E368:G368" ca="1" si="712">+E357/(E366*E355)</f>
        <v>0.91103536466767865</v>
      </c>
      <c r="F368" s="84">
        <f t="shared" ca="1" si="712"/>
        <v>0.17122005669283261</v>
      </c>
      <c r="G368" s="84">
        <f t="shared" ca="1" si="712"/>
        <v>0.17075224872597775</v>
      </c>
      <c r="H368" s="84">
        <f t="shared" ref="H368:P368" ca="1" si="713">+H357/(H366*H355)</f>
        <v>0.17122004386639988</v>
      </c>
      <c r="I368" s="84">
        <f t="shared" ca="1" si="713"/>
        <v>0.17122005027961623</v>
      </c>
      <c r="J368" s="84">
        <f t="shared" ca="1" si="713"/>
        <v>0.17122005669283261</v>
      </c>
      <c r="K368" s="84">
        <f t="shared" ca="1" si="713"/>
        <v>0.17075224872597777</v>
      </c>
      <c r="L368" s="84">
        <f t="shared" ca="1" si="713"/>
        <v>0.17122005669283261</v>
      </c>
      <c r="M368" s="84">
        <f t="shared" ca="1" si="713"/>
        <v>0.17122005669283261</v>
      </c>
      <c r="N368" s="84">
        <f t="shared" ca="1" si="713"/>
        <v>0.17122005027961623</v>
      </c>
      <c r="O368" s="84">
        <f t="shared" ca="1" si="713"/>
        <v>0.17075224233028388</v>
      </c>
      <c r="P368" s="84">
        <f t="shared" ca="1" si="713"/>
        <v>0.17122005027961623</v>
      </c>
      <c r="Q368" s="84">
        <f t="shared" ref="Q368:R368" ca="1" si="714">+Q357/(Q366*Q355)</f>
        <v>0.17122005669283263</v>
      </c>
      <c r="R368" s="84">
        <f t="shared" ca="1" si="714"/>
        <v>0.17122005669283261</v>
      </c>
    </row>
    <row r="369" spans="1:18">
      <c r="A369" s="60">
        <f t="shared" si="631"/>
        <v>369</v>
      </c>
      <c r="B369" s="96" t="s">
        <v>97</v>
      </c>
      <c r="C369" s="166" t="s">
        <v>42</v>
      </c>
      <c r="D369" s="632">
        <f ca="1">+SUM(INDIRECT("'Monthly Resource Report'!"&amp;(VLOOKUP(D$1,$AO$1:$AP$197,2,FALSE)&amp;$A369&amp;":"&amp;VLOOKUP(DATE(YEAR(D$1),12,1),$AO$1:$AP$181,2,FALSE)&amp;$A369)))</f>
        <v>0</v>
      </c>
      <c r="E369" s="633">
        <f t="shared" ref="E369:R372" ca="1" si="715">+SUM(INDIRECT("'Monthly Resource Report'!"&amp;(VLOOKUP(E$1,$AO$1:$AP$197,2,FALSE)&amp;$A369&amp;":"&amp;VLOOKUP(DATE(YEAR(E$1),12,1),$AO$1:$AP$181,2,FALSE)&amp;$A369)))</f>
        <v>0</v>
      </c>
      <c r="F369" s="633">
        <f t="shared" ca="1" si="715"/>
        <v>0</v>
      </c>
      <c r="G369" s="633">
        <f t="shared" ca="1" si="715"/>
        <v>0</v>
      </c>
      <c r="H369" s="633">
        <f t="shared" ca="1" si="715"/>
        <v>0</v>
      </c>
      <c r="I369" s="633">
        <f t="shared" ca="1" si="715"/>
        <v>0</v>
      </c>
      <c r="J369" s="633">
        <f t="shared" ca="1" si="715"/>
        <v>0</v>
      </c>
      <c r="K369" s="633">
        <f t="shared" ca="1" si="715"/>
        <v>0</v>
      </c>
      <c r="L369" s="633">
        <f t="shared" ca="1" si="715"/>
        <v>0</v>
      </c>
      <c r="M369" s="633">
        <f t="shared" ca="1" si="715"/>
        <v>0</v>
      </c>
      <c r="N369" s="633">
        <f t="shared" ca="1" si="715"/>
        <v>0</v>
      </c>
      <c r="O369" s="633">
        <f t="shared" ca="1" si="715"/>
        <v>0</v>
      </c>
      <c r="P369" s="633">
        <f t="shared" ca="1" si="715"/>
        <v>0</v>
      </c>
      <c r="Q369" s="633">
        <f t="shared" ca="1" si="715"/>
        <v>0</v>
      </c>
      <c r="R369" s="633">
        <f t="shared" ca="1" si="715"/>
        <v>0</v>
      </c>
    </row>
    <row r="370" spans="1:18">
      <c r="A370" s="60">
        <f t="shared" si="631"/>
        <v>370</v>
      </c>
      <c r="B370" s="96" t="s">
        <v>97</v>
      </c>
      <c r="C370" s="166" t="s">
        <v>297</v>
      </c>
      <c r="D370" s="632">
        <f ca="1">+SUM(INDIRECT("'Monthly Resource Report'!"&amp;(VLOOKUP(D$1,$AO$1:$AP$197,2,FALSE)&amp;$A370&amp;":"&amp;VLOOKUP(DATE(YEAR(D$1),12,1),$AO$1:$AP$181,2,FALSE)&amp;$A370)))</f>
        <v>0</v>
      </c>
      <c r="E370" s="633">
        <f t="shared" ca="1" si="715"/>
        <v>0</v>
      </c>
      <c r="F370" s="633">
        <f t="shared" ca="1" si="715"/>
        <v>0</v>
      </c>
      <c r="G370" s="633">
        <f t="shared" ca="1" si="715"/>
        <v>0</v>
      </c>
      <c r="H370" s="633">
        <f t="shared" ca="1" si="715"/>
        <v>0</v>
      </c>
      <c r="I370" s="633">
        <f t="shared" ca="1" si="715"/>
        <v>0</v>
      </c>
      <c r="J370" s="633">
        <f t="shared" ca="1" si="715"/>
        <v>0</v>
      </c>
      <c r="K370" s="633">
        <f t="shared" ca="1" si="715"/>
        <v>0</v>
      </c>
      <c r="L370" s="633">
        <f t="shared" ca="1" si="715"/>
        <v>0</v>
      </c>
      <c r="M370" s="633">
        <f t="shared" ca="1" si="715"/>
        <v>0</v>
      </c>
      <c r="N370" s="633">
        <f t="shared" ca="1" si="715"/>
        <v>0</v>
      </c>
      <c r="O370" s="633">
        <f t="shared" ca="1" si="715"/>
        <v>0</v>
      </c>
      <c r="P370" s="633">
        <f t="shared" ca="1" si="715"/>
        <v>0</v>
      </c>
      <c r="Q370" s="633">
        <f t="shared" ca="1" si="715"/>
        <v>0</v>
      </c>
      <c r="R370" s="633">
        <f t="shared" ca="1" si="715"/>
        <v>0</v>
      </c>
    </row>
    <row r="371" spans="1:18">
      <c r="A371" s="60">
        <f t="shared" si="631"/>
        <v>371</v>
      </c>
      <c r="B371" s="96" t="s">
        <v>97</v>
      </c>
      <c r="C371" s="166" t="s">
        <v>43</v>
      </c>
      <c r="D371" s="88">
        <f ca="1">+SUM(INDIRECT("'Monthly Resource Report'!"&amp;(VLOOKUP(D$1,$AO$1:$AP$197,2,FALSE)&amp;$A371&amp;":"&amp;VLOOKUP(DATE(YEAR(D$1),12,1),$AO$1:$AP$181,2,FALSE)&amp;$A371)))</f>
        <v>0</v>
      </c>
      <c r="E371" s="89">
        <f t="shared" ca="1" si="715"/>
        <v>0</v>
      </c>
      <c r="F371" s="89">
        <f t="shared" ca="1" si="715"/>
        <v>0</v>
      </c>
      <c r="G371" s="89">
        <f t="shared" ca="1" si="715"/>
        <v>0</v>
      </c>
      <c r="H371" s="89">
        <f t="shared" ca="1" si="715"/>
        <v>0</v>
      </c>
      <c r="I371" s="89">
        <f t="shared" ca="1" si="715"/>
        <v>0</v>
      </c>
      <c r="J371" s="89">
        <f t="shared" ca="1" si="715"/>
        <v>0</v>
      </c>
      <c r="K371" s="89">
        <f t="shared" ca="1" si="715"/>
        <v>0</v>
      </c>
      <c r="L371" s="89">
        <f t="shared" ca="1" si="715"/>
        <v>0</v>
      </c>
      <c r="M371" s="89">
        <f t="shared" ca="1" si="715"/>
        <v>0</v>
      </c>
      <c r="N371" s="89">
        <f t="shared" ca="1" si="715"/>
        <v>0</v>
      </c>
      <c r="O371" s="89">
        <f t="shared" ca="1" si="715"/>
        <v>0</v>
      </c>
      <c r="P371" s="89">
        <f t="shared" ca="1" si="715"/>
        <v>0</v>
      </c>
      <c r="Q371" s="89">
        <f t="shared" ca="1" si="715"/>
        <v>0</v>
      </c>
      <c r="R371" s="89">
        <f t="shared" ca="1" si="715"/>
        <v>0</v>
      </c>
    </row>
    <row r="372" spans="1:18">
      <c r="A372" s="60">
        <f t="shared" si="631"/>
        <v>372</v>
      </c>
      <c r="B372" s="96" t="s">
        <v>97</v>
      </c>
      <c r="C372" s="166" t="s">
        <v>44</v>
      </c>
      <c r="D372" s="632">
        <f ca="1">+SUM(INDIRECT("'Monthly Resource Report'!"&amp;(VLOOKUP(D$1,$AO$1:$AP$197,2,FALSE)&amp;$A372&amp;":"&amp;VLOOKUP(DATE(YEAR(D$1),12,1),$AO$1:$AP$181,2,FALSE)&amp;$A372)))</f>
        <v>0</v>
      </c>
      <c r="E372" s="633">
        <f t="shared" ca="1" si="715"/>
        <v>0</v>
      </c>
      <c r="F372" s="633">
        <f t="shared" ca="1" si="715"/>
        <v>0</v>
      </c>
      <c r="G372" s="633">
        <f t="shared" ca="1" si="715"/>
        <v>0</v>
      </c>
      <c r="H372" s="633">
        <f t="shared" ca="1" si="715"/>
        <v>0</v>
      </c>
      <c r="I372" s="633">
        <f t="shared" ca="1" si="715"/>
        <v>0</v>
      </c>
      <c r="J372" s="633">
        <f t="shared" ca="1" si="715"/>
        <v>0</v>
      </c>
      <c r="K372" s="633">
        <f t="shared" ca="1" si="715"/>
        <v>0</v>
      </c>
      <c r="L372" s="633">
        <f t="shared" ca="1" si="715"/>
        <v>0</v>
      </c>
      <c r="M372" s="633">
        <f t="shared" ca="1" si="715"/>
        <v>0</v>
      </c>
      <c r="N372" s="633">
        <f t="shared" ca="1" si="715"/>
        <v>0</v>
      </c>
      <c r="O372" s="633">
        <f t="shared" ca="1" si="715"/>
        <v>0</v>
      </c>
      <c r="P372" s="633">
        <f t="shared" ca="1" si="715"/>
        <v>0</v>
      </c>
      <c r="Q372" s="633">
        <f t="shared" ca="1" si="715"/>
        <v>0</v>
      </c>
      <c r="R372" s="633">
        <f t="shared" ca="1" si="715"/>
        <v>0</v>
      </c>
    </row>
    <row r="373" spans="1:18">
      <c r="A373" s="60">
        <f t="shared" si="631"/>
        <v>373</v>
      </c>
      <c r="B373" s="171" t="s">
        <v>97</v>
      </c>
      <c r="C373" s="172" t="s">
        <v>45</v>
      </c>
      <c r="D373" s="92" t="e">
        <f ca="1">+(D371*2000)/D359</f>
        <v>#DIV/0!</v>
      </c>
      <c r="E373" s="93" t="e">
        <f t="shared" ref="E373:G373" ca="1" si="716">+(E371*2000)/E359</f>
        <v>#DIV/0!</v>
      </c>
      <c r="F373" s="93" t="e">
        <f t="shared" ca="1" si="716"/>
        <v>#DIV/0!</v>
      </c>
      <c r="G373" s="93" t="e">
        <f t="shared" ca="1" si="716"/>
        <v>#DIV/0!</v>
      </c>
      <c r="H373" s="93" t="e">
        <f t="shared" ref="H373:P373" ca="1" si="717">+(H371*2000)/H359</f>
        <v>#DIV/0!</v>
      </c>
      <c r="I373" s="93" t="e">
        <f t="shared" ca="1" si="717"/>
        <v>#DIV/0!</v>
      </c>
      <c r="J373" s="93" t="e">
        <f t="shared" ca="1" si="717"/>
        <v>#DIV/0!</v>
      </c>
      <c r="K373" s="93" t="e">
        <f t="shared" ca="1" si="717"/>
        <v>#DIV/0!</v>
      </c>
      <c r="L373" s="93" t="e">
        <f t="shared" ca="1" si="717"/>
        <v>#DIV/0!</v>
      </c>
      <c r="M373" s="93" t="e">
        <f t="shared" ca="1" si="717"/>
        <v>#DIV/0!</v>
      </c>
      <c r="N373" s="93" t="e">
        <f t="shared" ca="1" si="717"/>
        <v>#DIV/0!</v>
      </c>
      <c r="O373" s="93" t="e">
        <f t="shared" ca="1" si="717"/>
        <v>#DIV/0!</v>
      </c>
      <c r="P373" s="93" t="e">
        <f t="shared" ca="1" si="717"/>
        <v>#DIV/0!</v>
      </c>
      <c r="Q373" s="93" t="e">
        <f t="shared" ref="Q373:R373" ca="1" si="718">+(Q371*2000)/Q359</f>
        <v>#DIV/0!</v>
      </c>
      <c r="R373" s="93" t="e">
        <f t="shared" ca="1" si="718"/>
        <v>#DIV/0!</v>
      </c>
    </row>
    <row r="374" spans="1:18">
      <c r="A374" s="60">
        <f t="shared" si="631"/>
        <v>374</v>
      </c>
      <c r="B374" s="96" t="s">
        <v>97</v>
      </c>
      <c r="C374" s="166" t="s">
        <v>46</v>
      </c>
      <c r="D374" s="88">
        <f ca="1">+SUM(INDIRECT("'Monthly Resource Report'!"&amp;(VLOOKUP(D$1,$AO$1:$AP$197,2,FALSE)&amp;$A374&amp;":"&amp;VLOOKUP(DATE(YEAR(D$1),12,1),$AO$1:$AP$181,2,FALSE)&amp;$A374)))</f>
        <v>0</v>
      </c>
      <c r="E374" s="89">
        <f t="shared" ref="E374:R375" ca="1" si="719">+SUM(INDIRECT("'Monthly Resource Report'!"&amp;(VLOOKUP(E$1,$AO$1:$AP$197,2,FALSE)&amp;$A374&amp;":"&amp;VLOOKUP(DATE(YEAR(E$1),12,1),$AO$1:$AP$181,2,FALSE)&amp;$A374)))</f>
        <v>0</v>
      </c>
      <c r="F374" s="89">
        <f t="shared" ca="1" si="719"/>
        <v>0</v>
      </c>
      <c r="G374" s="89">
        <f t="shared" ca="1" si="719"/>
        <v>0</v>
      </c>
      <c r="H374" s="89">
        <f t="shared" ca="1" si="719"/>
        <v>0</v>
      </c>
      <c r="I374" s="89">
        <f t="shared" ca="1" si="719"/>
        <v>0</v>
      </c>
      <c r="J374" s="89">
        <f t="shared" ca="1" si="719"/>
        <v>0</v>
      </c>
      <c r="K374" s="89">
        <f t="shared" ca="1" si="719"/>
        <v>0</v>
      </c>
      <c r="L374" s="89">
        <f t="shared" ca="1" si="719"/>
        <v>0</v>
      </c>
      <c r="M374" s="89">
        <f t="shared" ca="1" si="719"/>
        <v>0</v>
      </c>
      <c r="N374" s="89">
        <f t="shared" ca="1" si="719"/>
        <v>0</v>
      </c>
      <c r="O374" s="89">
        <f t="shared" ca="1" si="719"/>
        <v>0</v>
      </c>
      <c r="P374" s="89">
        <f t="shared" ca="1" si="719"/>
        <v>0</v>
      </c>
      <c r="Q374" s="89">
        <f t="shared" ca="1" si="719"/>
        <v>0</v>
      </c>
      <c r="R374" s="89">
        <f t="shared" ca="1" si="719"/>
        <v>0</v>
      </c>
    </row>
    <row r="375" spans="1:18">
      <c r="A375" s="60">
        <f t="shared" si="631"/>
        <v>375</v>
      </c>
      <c r="B375" s="96" t="s">
        <v>97</v>
      </c>
      <c r="C375" s="166" t="s">
        <v>47</v>
      </c>
      <c r="D375" s="632">
        <f ca="1">+SUM(INDIRECT("'Monthly Resource Report'!"&amp;(VLOOKUP(D$1,$AO$1:$AP$197,2,FALSE)&amp;$A375&amp;":"&amp;VLOOKUP(DATE(YEAR(D$1),12,1),$AO$1:$AP$181,2,FALSE)&amp;$A375)))</f>
        <v>0</v>
      </c>
      <c r="E375" s="633">
        <f t="shared" ca="1" si="719"/>
        <v>0</v>
      </c>
      <c r="F375" s="633">
        <f t="shared" ca="1" si="719"/>
        <v>0</v>
      </c>
      <c r="G375" s="633">
        <f t="shared" ca="1" si="719"/>
        <v>0</v>
      </c>
      <c r="H375" s="633">
        <f t="shared" ca="1" si="719"/>
        <v>0</v>
      </c>
      <c r="I375" s="633">
        <f t="shared" ca="1" si="719"/>
        <v>0</v>
      </c>
      <c r="J375" s="633">
        <f t="shared" ca="1" si="719"/>
        <v>0</v>
      </c>
      <c r="K375" s="633">
        <f t="shared" ca="1" si="719"/>
        <v>0</v>
      </c>
      <c r="L375" s="633">
        <f t="shared" ca="1" si="719"/>
        <v>0</v>
      </c>
      <c r="M375" s="633">
        <f t="shared" ca="1" si="719"/>
        <v>0</v>
      </c>
      <c r="N375" s="633">
        <f t="shared" ca="1" si="719"/>
        <v>0</v>
      </c>
      <c r="O375" s="633">
        <f t="shared" ca="1" si="719"/>
        <v>0</v>
      </c>
      <c r="P375" s="633">
        <f t="shared" ca="1" si="719"/>
        <v>0</v>
      </c>
      <c r="Q375" s="633">
        <f t="shared" ca="1" si="719"/>
        <v>0</v>
      </c>
      <c r="R375" s="633">
        <f t="shared" ca="1" si="719"/>
        <v>0</v>
      </c>
    </row>
    <row r="376" spans="1:18">
      <c r="A376" s="60">
        <f t="shared" si="631"/>
        <v>376</v>
      </c>
      <c r="B376" s="180" t="s">
        <v>97</v>
      </c>
      <c r="C376" s="181" t="s">
        <v>48</v>
      </c>
      <c r="D376" s="94" t="e">
        <f ca="1">+(D374*2000)/D359</f>
        <v>#DIV/0!</v>
      </c>
      <c r="E376" s="95" t="e">
        <f t="shared" ref="E376:G376" ca="1" si="720">+(E374*2000)/E359</f>
        <v>#DIV/0!</v>
      </c>
      <c r="F376" s="95" t="e">
        <f t="shared" ca="1" si="720"/>
        <v>#DIV/0!</v>
      </c>
      <c r="G376" s="95" t="e">
        <f t="shared" ca="1" si="720"/>
        <v>#DIV/0!</v>
      </c>
      <c r="H376" s="95" t="e">
        <f t="shared" ref="H376:P376" ca="1" si="721">+(H374*2000)/H359</f>
        <v>#DIV/0!</v>
      </c>
      <c r="I376" s="95" t="e">
        <f t="shared" ca="1" si="721"/>
        <v>#DIV/0!</v>
      </c>
      <c r="J376" s="95" t="e">
        <f t="shared" ca="1" si="721"/>
        <v>#DIV/0!</v>
      </c>
      <c r="K376" s="95" t="e">
        <f t="shared" ca="1" si="721"/>
        <v>#DIV/0!</v>
      </c>
      <c r="L376" s="95" t="e">
        <f t="shared" ca="1" si="721"/>
        <v>#DIV/0!</v>
      </c>
      <c r="M376" s="95" t="e">
        <f t="shared" ca="1" si="721"/>
        <v>#DIV/0!</v>
      </c>
      <c r="N376" s="95" t="e">
        <f t="shared" ca="1" si="721"/>
        <v>#DIV/0!</v>
      </c>
      <c r="O376" s="95" t="e">
        <f t="shared" ca="1" si="721"/>
        <v>#DIV/0!</v>
      </c>
      <c r="P376" s="95" t="e">
        <f t="shared" ca="1" si="721"/>
        <v>#DIV/0!</v>
      </c>
      <c r="Q376" s="95" t="e">
        <f t="shared" ref="Q376:R376" ca="1" si="722">+(Q374*2000)/Q359</f>
        <v>#DIV/0!</v>
      </c>
      <c r="R376" s="95" t="e">
        <f t="shared" ca="1" si="722"/>
        <v>#DIV/0!</v>
      </c>
    </row>
    <row r="377" spans="1:18">
      <c r="A377" s="60">
        <f t="shared" si="631"/>
        <v>377</v>
      </c>
      <c r="B377" s="44" t="s">
        <v>97</v>
      </c>
      <c r="C377" s="628" t="s">
        <v>232</v>
      </c>
      <c r="D377" s="384">
        <f ca="1">+D356+D388</f>
        <v>0</v>
      </c>
      <c r="E377" s="385">
        <f t="shared" ref="E377:G377" ca="1" si="723">+E356+E388</f>
        <v>0</v>
      </c>
      <c r="F377" s="385">
        <f t="shared" ca="1" si="723"/>
        <v>0</v>
      </c>
      <c r="G377" s="385">
        <f t="shared" ca="1" si="723"/>
        <v>0</v>
      </c>
      <c r="H377" s="385">
        <f t="shared" ref="H377:P377" ca="1" si="724">+H356+H388</f>
        <v>0</v>
      </c>
      <c r="I377" s="385">
        <f t="shared" ca="1" si="724"/>
        <v>0</v>
      </c>
      <c r="J377" s="385">
        <f t="shared" ca="1" si="724"/>
        <v>0</v>
      </c>
      <c r="K377" s="385">
        <f t="shared" ca="1" si="724"/>
        <v>0</v>
      </c>
      <c r="L377" s="385">
        <f t="shared" ca="1" si="724"/>
        <v>0</v>
      </c>
      <c r="M377" s="385">
        <f t="shared" ca="1" si="724"/>
        <v>0</v>
      </c>
      <c r="N377" s="385">
        <f t="shared" ca="1" si="724"/>
        <v>0</v>
      </c>
      <c r="O377" s="385">
        <f t="shared" ca="1" si="724"/>
        <v>0</v>
      </c>
      <c r="P377" s="385">
        <f t="shared" ca="1" si="724"/>
        <v>0</v>
      </c>
      <c r="Q377" s="385">
        <f t="shared" ref="Q377:R377" ca="1" si="725">+Q356+Q388</f>
        <v>0</v>
      </c>
      <c r="R377" s="385">
        <f t="shared" ca="1" si="725"/>
        <v>0</v>
      </c>
    </row>
    <row r="378" spans="1:18">
      <c r="A378" s="60">
        <f t="shared" si="631"/>
        <v>378</v>
      </c>
      <c r="B378" s="43" t="s">
        <v>97</v>
      </c>
      <c r="C378" s="627" t="s">
        <v>49</v>
      </c>
      <c r="D378" s="96">
        <f>+(DATE(YEAR(D$1)+1,1,1)-D$1)*24</f>
        <v>8760</v>
      </c>
      <c r="E378" s="17">
        <f t="shared" ref="E378:R378" si="726">+(DATE(YEAR(E$1)+1,1,1)-E$1)*24</f>
        <v>8760</v>
      </c>
      <c r="F378" s="17">
        <f t="shared" si="726"/>
        <v>8760</v>
      </c>
      <c r="G378" s="17">
        <f t="shared" si="726"/>
        <v>8784</v>
      </c>
      <c r="H378" s="17">
        <f t="shared" si="726"/>
        <v>8760</v>
      </c>
      <c r="I378" s="17">
        <f t="shared" si="726"/>
        <v>8760</v>
      </c>
      <c r="J378" s="17">
        <f t="shared" si="726"/>
        <v>8760</v>
      </c>
      <c r="K378" s="17">
        <f t="shared" si="726"/>
        <v>8784</v>
      </c>
      <c r="L378" s="17">
        <f t="shared" si="726"/>
        <v>8760</v>
      </c>
      <c r="M378" s="17">
        <f t="shared" si="726"/>
        <v>8760</v>
      </c>
      <c r="N378" s="17">
        <f t="shared" si="726"/>
        <v>8760</v>
      </c>
      <c r="O378" s="17">
        <f t="shared" si="726"/>
        <v>8784</v>
      </c>
      <c r="P378" s="17">
        <f t="shared" si="726"/>
        <v>8760</v>
      </c>
      <c r="Q378" s="17">
        <f t="shared" si="726"/>
        <v>8760</v>
      </c>
      <c r="R378" s="17">
        <f t="shared" si="726"/>
        <v>8760</v>
      </c>
    </row>
    <row r="379" spans="1:18">
      <c r="A379" s="60">
        <f t="shared" si="631"/>
        <v>379</v>
      </c>
      <c r="B379" s="43" t="s">
        <v>97</v>
      </c>
      <c r="C379" s="166" t="s">
        <v>50</v>
      </c>
      <c r="D379" s="97">
        <f ca="1">+SUM(D361,D363,D370)</f>
        <v>5341118.6500000004</v>
      </c>
      <c r="E379" s="85">
        <f t="shared" ref="E379:G379" ca="1" si="727">+SUM(E361,E363,E370)</f>
        <v>7047016.7300000004</v>
      </c>
      <c r="F379" s="85">
        <f t="shared" ca="1" si="727"/>
        <v>12019440.01</v>
      </c>
      <c r="G379" s="85">
        <f t="shared" ca="1" si="727"/>
        <v>12019439.539999999</v>
      </c>
      <c r="H379" s="85">
        <f t="shared" ref="H379:P379" ca="1" si="728">+SUM(H361,H363,H370)</f>
        <v>12307777.559999999</v>
      </c>
      <c r="I379" s="85">
        <f t="shared" ca="1" si="728"/>
        <v>12617474.129999999</v>
      </c>
      <c r="J379" s="85">
        <f t="shared" ca="1" si="728"/>
        <v>12945860.969999999</v>
      </c>
      <c r="K379" s="85">
        <f t="shared" ca="1" si="728"/>
        <v>13290264</v>
      </c>
      <c r="L379" s="85">
        <f t="shared" ca="1" si="728"/>
        <v>13645348.310000002</v>
      </c>
      <c r="M379" s="85">
        <f t="shared" ca="1" si="728"/>
        <v>14016450.229999999</v>
      </c>
      <c r="N379" s="85">
        <f t="shared" ca="1" si="728"/>
        <v>14395561.870000001</v>
      </c>
      <c r="O379" s="85">
        <f t="shared" ca="1" si="728"/>
        <v>14793361.749999998</v>
      </c>
      <c r="P379" s="85">
        <f t="shared" ca="1" si="728"/>
        <v>15204510.649999999</v>
      </c>
      <c r="Q379" s="85">
        <f t="shared" ref="Q379:R379" ca="1" si="729">+SUM(Q361,Q363,Q370)</f>
        <v>15631679.93</v>
      </c>
      <c r="R379" s="85">
        <f t="shared" ca="1" si="729"/>
        <v>16074865.430000002</v>
      </c>
    </row>
    <row r="380" spans="1:18">
      <c r="A380" s="60">
        <f t="shared" si="631"/>
        <v>380</v>
      </c>
      <c r="B380" s="43" t="s">
        <v>97</v>
      </c>
      <c r="C380" s="166" t="s">
        <v>51</v>
      </c>
      <c r="D380" s="98">
        <f ca="1">+D379/D357</f>
        <v>17.690000410361797</v>
      </c>
      <c r="E380" s="86">
        <f t="shared" ref="E380" ca="1" si="730">+E379/E357</f>
        <v>23.340003661129391</v>
      </c>
      <c r="F380" s="86">
        <f t="shared" ref="F380" ca="1" si="731">+F379/F357</f>
        <v>45.019999849426924</v>
      </c>
      <c r="G380" s="86">
        <f t="shared" ref="G380:P380" ca="1" si="732">+G379/G357</f>
        <v>45.019996402727067</v>
      </c>
      <c r="H380" s="86">
        <f t="shared" ca="1" si="732"/>
        <v>46.10000007865758</v>
      </c>
      <c r="I380" s="86">
        <f t="shared" ca="1" si="732"/>
        <v>47.259997490448718</v>
      </c>
      <c r="J380" s="86">
        <f t="shared" ca="1" si="732"/>
        <v>48.490001067870203</v>
      </c>
      <c r="K380" s="86">
        <f t="shared" ca="1" si="732"/>
        <v>49.779994772642532</v>
      </c>
      <c r="L380" s="86">
        <f t="shared" ca="1" si="732"/>
        <v>51.109999995879846</v>
      </c>
      <c r="M380" s="86">
        <f t="shared" ca="1" si="732"/>
        <v>52.49999889504835</v>
      </c>
      <c r="N380" s="86">
        <f t="shared" ca="1" si="732"/>
        <v>53.920001011311712</v>
      </c>
      <c r="O380" s="86">
        <f t="shared" ca="1" si="732"/>
        <v>55.409997737283767</v>
      </c>
      <c r="P380" s="86">
        <f t="shared" ca="1" si="732"/>
        <v>56.94999868904037</v>
      </c>
      <c r="Q380" s="86">
        <f t="shared" ref="Q380:R380" ca="1" si="733">+Q379/Q357</f>
        <v>58.550001290358765</v>
      </c>
      <c r="R380" s="86">
        <f t="shared" ca="1" si="733"/>
        <v>60.209996358903432</v>
      </c>
    </row>
    <row r="381" spans="1:18">
      <c r="A381" s="60">
        <f t="shared" si="631"/>
        <v>381</v>
      </c>
      <c r="B381" s="43" t="s">
        <v>97</v>
      </c>
      <c r="C381" s="166" t="s">
        <v>52</v>
      </c>
      <c r="D381" s="99">
        <f ca="1">+D375+D372</f>
        <v>0</v>
      </c>
      <c r="E381" s="87">
        <f t="shared" ref="E381:G381" ca="1" si="734">+E375+E372</f>
        <v>0</v>
      </c>
      <c r="F381" s="87">
        <f t="shared" ca="1" si="734"/>
        <v>0</v>
      </c>
      <c r="G381" s="87">
        <f t="shared" ca="1" si="734"/>
        <v>0</v>
      </c>
      <c r="H381" s="87">
        <f t="shared" ref="H381:P381" ca="1" si="735">+H375+H372</f>
        <v>0</v>
      </c>
      <c r="I381" s="87">
        <f t="shared" ca="1" si="735"/>
        <v>0</v>
      </c>
      <c r="J381" s="87">
        <f t="shared" ca="1" si="735"/>
        <v>0</v>
      </c>
      <c r="K381" s="87">
        <f t="shared" ca="1" si="735"/>
        <v>0</v>
      </c>
      <c r="L381" s="87">
        <f t="shared" ca="1" si="735"/>
        <v>0</v>
      </c>
      <c r="M381" s="87">
        <f t="shared" ca="1" si="735"/>
        <v>0</v>
      </c>
      <c r="N381" s="87">
        <f t="shared" ca="1" si="735"/>
        <v>0</v>
      </c>
      <c r="O381" s="87">
        <f t="shared" ca="1" si="735"/>
        <v>0</v>
      </c>
      <c r="P381" s="87">
        <f t="shared" ca="1" si="735"/>
        <v>0</v>
      </c>
      <c r="Q381" s="87">
        <f t="shared" ref="Q381:R381" ca="1" si="736">+Q375+Q372</f>
        <v>0</v>
      </c>
      <c r="R381" s="87">
        <f t="shared" ca="1" si="736"/>
        <v>0</v>
      </c>
    </row>
    <row r="382" spans="1:18">
      <c r="A382" s="60">
        <f t="shared" si="631"/>
        <v>382</v>
      </c>
      <c r="B382" s="43" t="s">
        <v>97</v>
      </c>
      <c r="C382" s="166" t="s">
        <v>53</v>
      </c>
      <c r="D382" s="98">
        <f ca="1">+D381/D357</f>
        <v>0</v>
      </c>
      <c r="E382" s="86">
        <f t="shared" ref="E382" ca="1" si="737">+E381/E357</f>
        <v>0</v>
      </c>
      <c r="F382" s="86">
        <f t="shared" ref="F382" ca="1" si="738">+F381/F357</f>
        <v>0</v>
      </c>
      <c r="G382" s="86">
        <f t="shared" ref="G382:P382" ca="1" si="739">+G381/G357</f>
        <v>0</v>
      </c>
      <c r="H382" s="86">
        <f t="shared" ca="1" si="739"/>
        <v>0</v>
      </c>
      <c r="I382" s="86">
        <f t="shared" ca="1" si="739"/>
        <v>0</v>
      </c>
      <c r="J382" s="86">
        <f t="shared" ca="1" si="739"/>
        <v>0</v>
      </c>
      <c r="K382" s="86">
        <f t="shared" ca="1" si="739"/>
        <v>0</v>
      </c>
      <c r="L382" s="86">
        <f t="shared" ca="1" si="739"/>
        <v>0</v>
      </c>
      <c r="M382" s="86">
        <f t="shared" ca="1" si="739"/>
        <v>0</v>
      </c>
      <c r="N382" s="86">
        <f t="shared" ca="1" si="739"/>
        <v>0</v>
      </c>
      <c r="O382" s="86">
        <f t="shared" ca="1" si="739"/>
        <v>0</v>
      </c>
      <c r="P382" s="86">
        <f t="shared" ca="1" si="739"/>
        <v>0</v>
      </c>
      <c r="Q382" s="86">
        <f t="shared" ref="Q382:R382" ca="1" si="740">+Q381/Q357</f>
        <v>0</v>
      </c>
      <c r="R382" s="86">
        <f t="shared" ca="1" si="740"/>
        <v>0</v>
      </c>
    </row>
    <row r="383" spans="1:18">
      <c r="A383" s="60">
        <f t="shared" si="631"/>
        <v>383</v>
      </c>
      <c r="B383" s="43" t="s">
        <v>97</v>
      </c>
      <c r="C383" s="166" t="s">
        <v>228</v>
      </c>
      <c r="D383" s="85">
        <f ca="1">+D381+D379</f>
        <v>5341118.6500000004</v>
      </c>
      <c r="E383" s="85">
        <f t="shared" ref="E383:G383" ca="1" si="741">+E381+E379</f>
        <v>7047016.7300000004</v>
      </c>
      <c r="F383" s="85">
        <f t="shared" ca="1" si="741"/>
        <v>12019440.01</v>
      </c>
      <c r="G383" s="85">
        <f t="shared" ca="1" si="741"/>
        <v>12019439.539999999</v>
      </c>
      <c r="H383" s="85">
        <f t="shared" ref="H383:P383" ca="1" si="742">+H381+H379</f>
        <v>12307777.559999999</v>
      </c>
      <c r="I383" s="85">
        <f t="shared" ca="1" si="742"/>
        <v>12617474.129999999</v>
      </c>
      <c r="J383" s="85">
        <f t="shared" ca="1" si="742"/>
        <v>12945860.969999999</v>
      </c>
      <c r="K383" s="85">
        <f t="shared" ca="1" si="742"/>
        <v>13290264</v>
      </c>
      <c r="L383" s="85">
        <f t="shared" ca="1" si="742"/>
        <v>13645348.310000002</v>
      </c>
      <c r="M383" s="85">
        <f t="shared" ca="1" si="742"/>
        <v>14016450.229999999</v>
      </c>
      <c r="N383" s="85">
        <f t="shared" ca="1" si="742"/>
        <v>14395561.870000001</v>
      </c>
      <c r="O383" s="85">
        <f t="shared" ca="1" si="742"/>
        <v>14793361.749999998</v>
      </c>
      <c r="P383" s="85">
        <f t="shared" ca="1" si="742"/>
        <v>15204510.649999999</v>
      </c>
      <c r="Q383" s="85">
        <f t="shared" ref="Q383:R383" ca="1" si="743">+Q381+Q379</f>
        <v>15631679.93</v>
      </c>
      <c r="R383" s="85">
        <f t="shared" ca="1" si="743"/>
        <v>16074865.430000002</v>
      </c>
    </row>
    <row r="384" spans="1:18">
      <c r="A384" s="60">
        <f t="shared" si="631"/>
        <v>384</v>
      </c>
      <c r="B384" s="183" t="s">
        <v>97</v>
      </c>
      <c r="C384" s="351" t="s">
        <v>229</v>
      </c>
      <c r="D384" s="184">
        <f ca="1">+D383/D357</f>
        <v>17.690000410361797</v>
      </c>
      <c r="E384" s="184">
        <f t="shared" ref="E384" ca="1" si="744">+E383/E357</f>
        <v>23.340003661129391</v>
      </c>
      <c r="F384" s="184">
        <f t="shared" ref="F384" ca="1" si="745">+F383/F357</f>
        <v>45.019999849426924</v>
      </c>
      <c r="G384" s="184">
        <f t="shared" ref="G384:P384" ca="1" si="746">+G383/G357</f>
        <v>45.019996402727067</v>
      </c>
      <c r="H384" s="184">
        <f t="shared" ca="1" si="746"/>
        <v>46.10000007865758</v>
      </c>
      <c r="I384" s="184">
        <f t="shared" ca="1" si="746"/>
        <v>47.259997490448718</v>
      </c>
      <c r="J384" s="184">
        <f t="shared" ca="1" si="746"/>
        <v>48.490001067870203</v>
      </c>
      <c r="K384" s="184">
        <f t="shared" ca="1" si="746"/>
        <v>49.779994772642532</v>
      </c>
      <c r="L384" s="184">
        <f t="shared" ca="1" si="746"/>
        <v>51.109999995879846</v>
      </c>
      <c r="M384" s="184">
        <f t="shared" ca="1" si="746"/>
        <v>52.49999889504835</v>
      </c>
      <c r="N384" s="184">
        <f t="shared" ca="1" si="746"/>
        <v>53.920001011311712</v>
      </c>
      <c r="O384" s="184">
        <f t="shared" ca="1" si="746"/>
        <v>55.409997737283767</v>
      </c>
      <c r="P384" s="184">
        <f t="shared" ca="1" si="746"/>
        <v>56.94999868904037</v>
      </c>
      <c r="Q384" s="184">
        <f t="shared" ref="Q384:R384" ca="1" si="747">+Q383/Q357</f>
        <v>58.550001290358765</v>
      </c>
      <c r="R384" s="184">
        <f t="shared" ca="1" si="747"/>
        <v>60.209996358903432</v>
      </c>
    </row>
    <row r="385" spans="1:18" ht="15.75" thickBot="1">
      <c r="A385" s="60">
        <f t="shared" si="631"/>
        <v>385</v>
      </c>
      <c r="B385" s="42"/>
      <c r="C385" s="185"/>
      <c r="D385" s="71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</row>
    <row r="386" spans="1:18">
      <c r="A386" s="60">
        <f t="shared" si="631"/>
        <v>386</v>
      </c>
      <c r="B386" s="188" t="s">
        <v>32</v>
      </c>
      <c r="C386" s="189" t="s">
        <v>33</v>
      </c>
      <c r="D386" s="100" t="str">
        <f>+D$2</f>
        <v>CY 2013</v>
      </c>
      <c r="E386" s="101" t="str">
        <f t="shared" ref="E386:R386" si="748">+E$2</f>
        <v>CY 2014</v>
      </c>
      <c r="F386" s="101" t="str">
        <f t="shared" si="748"/>
        <v>CY 2015</v>
      </c>
      <c r="G386" s="101" t="str">
        <f t="shared" si="748"/>
        <v>CY 2016</v>
      </c>
      <c r="H386" s="101" t="str">
        <f t="shared" si="748"/>
        <v>CY 2017</v>
      </c>
      <c r="I386" s="101" t="str">
        <f t="shared" si="748"/>
        <v>CY 2018</v>
      </c>
      <c r="J386" s="101" t="str">
        <f t="shared" si="748"/>
        <v>CY 2019</v>
      </c>
      <c r="K386" s="101" t="str">
        <f t="shared" si="748"/>
        <v>CY 2020</v>
      </c>
      <c r="L386" s="101" t="str">
        <f t="shared" si="748"/>
        <v>CY 2021</v>
      </c>
      <c r="M386" s="101" t="str">
        <f t="shared" si="748"/>
        <v>CY 2022</v>
      </c>
      <c r="N386" s="101" t="str">
        <f t="shared" si="748"/>
        <v>CY 2023</v>
      </c>
      <c r="O386" s="101" t="str">
        <f t="shared" si="748"/>
        <v>CY 2024</v>
      </c>
      <c r="P386" s="101" t="str">
        <f t="shared" si="748"/>
        <v>CY 2025</v>
      </c>
      <c r="Q386" s="101" t="str">
        <f t="shared" si="748"/>
        <v>CY 2026</v>
      </c>
      <c r="R386" s="101" t="str">
        <f t="shared" si="748"/>
        <v>CY 2027</v>
      </c>
    </row>
    <row r="387" spans="1:18">
      <c r="A387" s="60">
        <f t="shared" si="631"/>
        <v>387</v>
      </c>
      <c r="B387" s="75" t="s">
        <v>289</v>
      </c>
      <c r="C387" s="163" t="s">
        <v>34</v>
      </c>
      <c r="D387" s="630">
        <f ca="1">+AVERAGE(INDIRECT("'Monthly Resource Report'!"&amp;VLOOKUP(D$1,$AO$1:$AP$197,2,FALSE)&amp;$A387&amp;":"&amp;VLOOKUP(DATE(YEAR(D$1),12,1),$AO$1:$AP$197,2,FALSE)&amp;$A387))</f>
        <v>2.5516666666666663</v>
      </c>
      <c r="E387" s="631">
        <f t="shared" ref="E387:R387" ca="1" si="749">+AVERAGE(INDIRECT("'Monthly Resource Report'!"&amp;VLOOKUP(E$1,$AO$1:$AP$197,2,FALSE)&amp;$A387&amp;":"&amp;VLOOKUP(DATE(YEAR(E$1),12,1),$AO$1:$AP$197,2,FALSE)&amp;$A387))</f>
        <v>2.5516666666666663</v>
      </c>
      <c r="F387" s="631">
        <f t="shared" ca="1" si="749"/>
        <v>12</v>
      </c>
      <c r="G387" s="631">
        <f t="shared" ca="1" si="749"/>
        <v>12</v>
      </c>
      <c r="H387" s="631">
        <f t="shared" ca="1" si="749"/>
        <v>12</v>
      </c>
      <c r="I387" s="631">
        <f t="shared" ca="1" si="749"/>
        <v>12</v>
      </c>
      <c r="J387" s="631">
        <f t="shared" ca="1" si="749"/>
        <v>12</v>
      </c>
      <c r="K387" s="631">
        <f t="shared" ca="1" si="749"/>
        <v>12</v>
      </c>
      <c r="L387" s="631">
        <f t="shared" ca="1" si="749"/>
        <v>12</v>
      </c>
      <c r="M387" s="631">
        <f t="shared" ca="1" si="749"/>
        <v>12</v>
      </c>
      <c r="N387" s="631">
        <f t="shared" ca="1" si="749"/>
        <v>12</v>
      </c>
      <c r="O387" s="631">
        <f t="shared" ca="1" si="749"/>
        <v>12</v>
      </c>
      <c r="P387" s="631">
        <f t="shared" ca="1" si="749"/>
        <v>12</v>
      </c>
      <c r="Q387" s="631">
        <f t="shared" ca="1" si="749"/>
        <v>12</v>
      </c>
      <c r="R387" s="631">
        <f t="shared" ca="1" si="749"/>
        <v>12</v>
      </c>
    </row>
    <row r="388" spans="1:18">
      <c r="A388" s="60">
        <f t="shared" ref="A388:A416" si="750">+ROW(A388)</f>
        <v>388</v>
      </c>
      <c r="B388" s="96" t="s">
        <v>289</v>
      </c>
      <c r="C388" s="166" t="s">
        <v>227</v>
      </c>
      <c r="D388" s="90">
        <f ca="1">+SUM(INDIRECT("'Monthly Resource Report'!"&amp;(VLOOKUP(D$1,$AO$1:$AP$197,2,FALSE)&amp;$A388&amp;":"&amp;VLOOKUP(DATE(YEAR(D$1),12,1),$AO$1:$AP$181,2,FALSE)&amp;$A388)))</f>
        <v>0</v>
      </c>
      <c r="E388" s="91">
        <f t="shared" ref="E388:R389" ca="1" si="751">+SUM(INDIRECT("'Monthly Resource Report'!"&amp;(VLOOKUP(E$1,$AO$1:$AP$197,2,FALSE)&amp;$A388&amp;":"&amp;VLOOKUP(DATE(YEAR(E$1),12,1),$AO$1:$AP$181,2,FALSE)&amp;$A388)))</f>
        <v>0</v>
      </c>
      <c r="F388" s="91">
        <f t="shared" ca="1" si="751"/>
        <v>0</v>
      </c>
      <c r="G388" s="91">
        <f t="shared" ca="1" si="751"/>
        <v>0</v>
      </c>
      <c r="H388" s="91">
        <f t="shared" ca="1" si="751"/>
        <v>0</v>
      </c>
      <c r="I388" s="91">
        <f t="shared" ca="1" si="751"/>
        <v>0</v>
      </c>
      <c r="J388" s="91">
        <f t="shared" ca="1" si="751"/>
        <v>0</v>
      </c>
      <c r="K388" s="91">
        <f t="shared" ca="1" si="751"/>
        <v>0</v>
      </c>
      <c r="L388" s="91">
        <f t="shared" ca="1" si="751"/>
        <v>0</v>
      </c>
      <c r="M388" s="91">
        <f t="shared" ca="1" si="751"/>
        <v>0</v>
      </c>
      <c r="N388" s="91">
        <f t="shared" ca="1" si="751"/>
        <v>0</v>
      </c>
      <c r="O388" s="91">
        <f t="shared" ca="1" si="751"/>
        <v>0</v>
      </c>
      <c r="P388" s="91">
        <f t="shared" ca="1" si="751"/>
        <v>0</v>
      </c>
      <c r="Q388" s="91">
        <f t="shared" ca="1" si="751"/>
        <v>0</v>
      </c>
      <c r="R388" s="91">
        <f t="shared" ca="1" si="751"/>
        <v>0</v>
      </c>
    </row>
    <row r="389" spans="1:18">
      <c r="A389" s="60">
        <f t="shared" si="750"/>
        <v>389</v>
      </c>
      <c r="B389" s="96" t="s">
        <v>289</v>
      </c>
      <c r="C389" s="166" t="s">
        <v>36</v>
      </c>
      <c r="D389" s="88">
        <f ca="1">+SUM(INDIRECT("'Monthly Resource Report'!"&amp;(VLOOKUP(D$1,$AO$1:$AP$197,2,FALSE)&amp;$A389&amp;":"&amp;VLOOKUP(DATE(YEAR(D$1),12,1),$AO$1:$AP$181,2,FALSE)&amp;$A389)))</f>
        <v>20354.73</v>
      </c>
      <c r="E389" s="89">
        <f t="shared" ca="1" si="751"/>
        <v>20354.73</v>
      </c>
      <c r="F389" s="89">
        <f t="shared" ca="1" si="751"/>
        <v>17998.71</v>
      </c>
      <c r="G389" s="89">
        <f t="shared" ca="1" si="751"/>
        <v>17998.699999999997</v>
      </c>
      <c r="H389" s="89">
        <f t="shared" ca="1" si="751"/>
        <v>17998.699999999997</v>
      </c>
      <c r="I389" s="89">
        <f t="shared" ca="1" si="751"/>
        <v>17998.7</v>
      </c>
      <c r="J389" s="89">
        <f t="shared" ca="1" si="751"/>
        <v>17998.7</v>
      </c>
      <c r="K389" s="89">
        <f t="shared" ca="1" si="751"/>
        <v>17998.7</v>
      </c>
      <c r="L389" s="89">
        <f t="shared" ca="1" si="751"/>
        <v>17998.7</v>
      </c>
      <c r="M389" s="89">
        <f t="shared" ca="1" si="751"/>
        <v>17998.71</v>
      </c>
      <c r="N389" s="89">
        <f t="shared" ca="1" si="751"/>
        <v>17998.7</v>
      </c>
      <c r="O389" s="89">
        <f t="shared" ca="1" si="751"/>
        <v>17998.71</v>
      </c>
      <c r="P389" s="89">
        <f t="shared" ca="1" si="751"/>
        <v>17998.690000000002</v>
      </c>
      <c r="Q389" s="89">
        <f t="shared" ca="1" si="751"/>
        <v>17998.710000000003</v>
      </c>
      <c r="R389" s="89">
        <f t="shared" ca="1" si="751"/>
        <v>17998.7</v>
      </c>
    </row>
    <row r="390" spans="1:18">
      <c r="A390" s="60">
        <f t="shared" si="750"/>
        <v>390</v>
      </c>
      <c r="B390" s="171" t="s">
        <v>289</v>
      </c>
      <c r="C390" s="172" t="s">
        <v>95</v>
      </c>
      <c r="D390" s="77">
        <f ca="1">+D389/(D387*D410)</f>
        <v>0.91062024104578443</v>
      </c>
      <c r="E390" s="78">
        <f t="shared" ref="E390" ca="1" si="752">+E389/(E387*E410)</f>
        <v>0.91062024104578443</v>
      </c>
      <c r="F390" s="78">
        <f t="shared" ref="F390" ca="1" si="753">+F389/(F387*F410)</f>
        <v>0.17122060502283104</v>
      </c>
      <c r="G390" s="78">
        <f t="shared" ref="G390:P390" ca="1" si="754">+G389/(G387*G410)</f>
        <v>0.17075269429265327</v>
      </c>
      <c r="H390" s="78">
        <f t="shared" ca="1" si="754"/>
        <v>0.17122050989345508</v>
      </c>
      <c r="I390" s="78">
        <f t="shared" ca="1" si="754"/>
        <v>0.17122050989345511</v>
      </c>
      <c r="J390" s="78">
        <f t="shared" ca="1" si="754"/>
        <v>0.17122050989345511</v>
      </c>
      <c r="K390" s="78">
        <f t="shared" ca="1" si="754"/>
        <v>0.17075269429265333</v>
      </c>
      <c r="L390" s="78">
        <f t="shared" ca="1" si="754"/>
        <v>0.17122050989345511</v>
      </c>
      <c r="M390" s="78">
        <f t="shared" ca="1" si="754"/>
        <v>0.17122060502283104</v>
      </c>
      <c r="N390" s="78">
        <f t="shared" ca="1" si="754"/>
        <v>0.17122050989345511</v>
      </c>
      <c r="O390" s="78">
        <f t="shared" ca="1" si="754"/>
        <v>0.17075278916211292</v>
      </c>
      <c r="P390" s="78">
        <f t="shared" ca="1" si="754"/>
        <v>0.17122041476407918</v>
      </c>
      <c r="Q390" s="78">
        <f t="shared" ref="Q390:R390" ca="1" si="755">+Q389/(Q387*Q410)</f>
        <v>0.17122060502283107</v>
      </c>
      <c r="R390" s="78">
        <f t="shared" ca="1" si="755"/>
        <v>0.17122050989345511</v>
      </c>
    </row>
    <row r="391" spans="1:18">
      <c r="A391" s="60">
        <f t="shared" si="750"/>
        <v>391</v>
      </c>
      <c r="B391" s="96" t="s">
        <v>289</v>
      </c>
      <c r="C391" s="166" t="s">
        <v>230</v>
      </c>
      <c r="D391" s="88">
        <f ca="1">+SUM(INDIRECT("'Monthly Resource Report'!"&amp;(VLOOKUP(D$1,$AO$1:$AP$197,2,FALSE)&amp;$A391&amp;":"&amp;VLOOKUP(DATE(YEAR(D$1),12,1),$AO$1:$AP$181,2,FALSE)&amp;$A391)))</f>
        <v>0</v>
      </c>
      <c r="E391" s="89">
        <f t="shared" ref="E391:R391" ca="1" si="756">+SUM(INDIRECT("'Monthly Resource Report'!"&amp;(VLOOKUP(E$1,$AO$1:$AP$197,2,FALSE)&amp;$A391&amp;":"&amp;VLOOKUP(DATE(YEAR(E$1),12,1),$AO$1:$AP$181,2,FALSE)&amp;$A391)))</f>
        <v>0</v>
      </c>
      <c r="F391" s="89">
        <f t="shared" ca="1" si="756"/>
        <v>0</v>
      </c>
      <c r="G391" s="89">
        <f t="shared" ca="1" si="756"/>
        <v>0</v>
      </c>
      <c r="H391" s="89">
        <f t="shared" ca="1" si="756"/>
        <v>0</v>
      </c>
      <c r="I391" s="89">
        <f t="shared" ca="1" si="756"/>
        <v>0</v>
      </c>
      <c r="J391" s="89">
        <f t="shared" ca="1" si="756"/>
        <v>0</v>
      </c>
      <c r="K391" s="89">
        <f t="shared" ca="1" si="756"/>
        <v>0</v>
      </c>
      <c r="L391" s="89">
        <f t="shared" ca="1" si="756"/>
        <v>0</v>
      </c>
      <c r="M391" s="89">
        <f t="shared" ca="1" si="756"/>
        <v>0</v>
      </c>
      <c r="N391" s="89">
        <f t="shared" ca="1" si="756"/>
        <v>0</v>
      </c>
      <c r="O391" s="89">
        <f t="shared" ca="1" si="756"/>
        <v>0</v>
      </c>
      <c r="P391" s="89">
        <f t="shared" ca="1" si="756"/>
        <v>0</v>
      </c>
      <c r="Q391" s="89">
        <f t="shared" ca="1" si="756"/>
        <v>0</v>
      </c>
      <c r="R391" s="89">
        <f t="shared" ca="1" si="756"/>
        <v>0</v>
      </c>
    </row>
    <row r="392" spans="1:18">
      <c r="A392" s="60">
        <f t="shared" si="750"/>
        <v>392</v>
      </c>
      <c r="B392" s="171" t="s">
        <v>289</v>
      </c>
      <c r="C392" s="172" t="s">
        <v>269</v>
      </c>
      <c r="D392" s="92">
        <f ca="1">+D391/D389</f>
        <v>0</v>
      </c>
      <c r="E392" s="93">
        <f t="shared" ref="E392" ca="1" si="757">+E391/E389</f>
        <v>0</v>
      </c>
      <c r="F392" s="93">
        <f t="shared" ref="F392" ca="1" si="758">+F391/F389</f>
        <v>0</v>
      </c>
      <c r="G392" s="93">
        <f t="shared" ref="G392:P392" ca="1" si="759">+G391/G389</f>
        <v>0</v>
      </c>
      <c r="H392" s="93">
        <f t="shared" ca="1" si="759"/>
        <v>0</v>
      </c>
      <c r="I392" s="93">
        <f t="shared" ca="1" si="759"/>
        <v>0</v>
      </c>
      <c r="J392" s="93">
        <f t="shared" ca="1" si="759"/>
        <v>0</v>
      </c>
      <c r="K392" s="93">
        <f t="shared" ca="1" si="759"/>
        <v>0</v>
      </c>
      <c r="L392" s="93">
        <f t="shared" ca="1" si="759"/>
        <v>0</v>
      </c>
      <c r="M392" s="93">
        <f t="shared" ca="1" si="759"/>
        <v>0</v>
      </c>
      <c r="N392" s="93">
        <f t="shared" ca="1" si="759"/>
        <v>0</v>
      </c>
      <c r="O392" s="93">
        <f t="shared" ca="1" si="759"/>
        <v>0</v>
      </c>
      <c r="P392" s="93">
        <f t="shared" ca="1" si="759"/>
        <v>0</v>
      </c>
      <c r="Q392" s="93">
        <f t="shared" ref="Q392:R392" ca="1" si="760">+Q391/Q389</f>
        <v>0</v>
      </c>
      <c r="R392" s="93">
        <f t="shared" ca="1" si="760"/>
        <v>0</v>
      </c>
    </row>
    <row r="393" spans="1:18">
      <c r="A393" s="60">
        <f t="shared" si="750"/>
        <v>393</v>
      </c>
      <c r="B393" s="96" t="s">
        <v>289</v>
      </c>
      <c r="C393" s="166" t="s">
        <v>37</v>
      </c>
      <c r="D393" s="632">
        <f ca="1">+SUM(INDIRECT("'Monthly Resource Report'!"&amp;(VLOOKUP(D$1,$AO$1:$AP$197,2,FALSE)&amp;$A393&amp;":"&amp;VLOOKUP(DATE(YEAR(D$1),12,1),$AO$1:$AP$181,2,FALSE)&amp;$A393)))</f>
        <v>360075.33000000007</v>
      </c>
      <c r="E393" s="633">
        <f t="shared" ref="E393:R393" ca="1" si="761">+SUM(INDIRECT("'Monthly Resource Report'!"&amp;(VLOOKUP(E$1,$AO$1:$AP$197,2,FALSE)&amp;$A393&amp;":"&amp;VLOOKUP(DATE(YEAR(E$1),12,1),$AO$1:$AP$181,2,FALSE)&amp;$A393)))</f>
        <v>475079.56000000006</v>
      </c>
      <c r="F393" s="633">
        <f t="shared" ca="1" si="761"/>
        <v>810301.48</v>
      </c>
      <c r="G393" s="633">
        <f t="shared" ca="1" si="761"/>
        <v>810301.47999999975</v>
      </c>
      <c r="H393" s="633">
        <f t="shared" ca="1" si="761"/>
        <v>829740.06</v>
      </c>
      <c r="I393" s="633">
        <f t="shared" ca="1" si="761"/>
        <v>850618.51</v>
      </c>
      <c r="J393" s="633">
        <f t="shared" ca="1" si="761"/>
        <v>872757</v>
      </c>
      <c r="K393" s="633">
        <f t="shared" ca="1" si="761"/>
        <v>895975.25</v>
      </c>
      <c r="L393" s="633">
        <f t="shared" ca="1" si="761"/>
        <v>919913.57</v>
      </c>
      <c r="M393" s="633">
        <f t="shared" ca="1" si="761"/>
        <v>944931.73</v>
      </c>
      <c r="N393" s="633">
        <f t="shared" ca="1" si="761"/>
        <v>970489.87000000011</v>
      </c>
      <c r="O393" s="633">
        <f t="shared" ca="1" si="761"/>
        <v>997307.96</v>
      </c>
      <c r="P393" s="633">
        <f t="shared" ca="1" si="761"/>
        <v>1025026.01</v>
      </c>
      <c r="Q393" s="633">
        <f t="shared" ca="1" si="761"/>
        <v>1053823.8600000001</v>
      </c>
      <c r="R393" s="633">
        <f t="shared" ca="1" si="761"/>
        <v>1083701.73</v>
      </c>
    </row>
    <row r="394" spans="1:18">
      <c r="A394" s="60">
        <f t="shared" si="750"/>
        <v>394</v>
      </c>
      <c r="B394" s="171" t="s">
        <v>289</v>
      </c>
      <c r="C394" s="172" t="s">
        <v>270</v>
      </c>
      <c r="D394" s="79" t="e">
        <f ca="1">+D393/D391</f>
        <v>#DIV/0!</v>
      </c>
      <c r="E394" s="80" t="e">
        <f t="shared" ref="E394" ca="1" si="762">+E393/E391</f>
        <v>#DIV/0!</v>
      </c>
      <c r="F394" s="80" t="e">
        <f t="shared" ref="F394" ca="1" si="763">+F393/F391</f>
        <v>#DIV/0!</v>
      </c>
      <c r="G394" s="80" t="e">
        <f t="shared" ref="G394:P394" ca="1" si="764">+G393/G391</f>
        <v>#DIV/0!</v>
      </c>
      <c r="H394" s="80" t="e">
        <f t="shared" ca="1" si="764"/>
        <v>#DIV/0!</v>
      </c>
      <c r="I394" s="80" t="e">
        <f t="shared" ca="1" si="764"/>
        <v>#DIV/0!</v>
      </c>
      <c r="J394" s="80" t="e">
        <f t="shared" ca="1" si="764"/>
        <v>#DIV/0!</v>
      </c>
      <c r="K394" s="80" t="e">
        <f t="shared" ca="1" si="764"/>
        <v>#DIV/0!</v>
      </c>
      <c r="L394" s="80" t="e">
        <f t="shared" ca="1" si="764"/>
        <v>#DIV/0!</v>
      </c>
      <c r="M394" s="80" t="e">
        <f t="shared" ca="1" si="764"/>
        <v>#DIV/0!</v>
      </c>
      <c r="N394" s="80" t="e">
        <f t="shared" ca="1" si="764"/>
        <v>#DIV/0!</v>
      </c>
      <c r="O394" s="80" t="e">
        <f t="shared" ca="1" si="764"/>
        <v>#DIV/0!</v>
      </c>
      <c r="P394" s="80" t="e">
        <f t="shared" ca="1" si="764"/>
        <v>#DIV/0!</v>
      </c>
      <c r="Q394" s="80" t="e">
        <f t="shared" ref="Q394:R394" ca="1" si="765">+Q393/Q391</f>
        <v>#DIV/0!</v>
      </c>
      <c r="R394" s="80" t="e">
        <f t="shared" ca="1" si="765"/>
        <v>#DIV/0!</v>
      </c>
    </row>
    <row r="395" spans="1:18">
      <c r="A395" s="60">
        <f t="shared" si="750"/>
        <v>395</v>
      </c>
      <c r="B395" s="96" t="s">
        <v>289</v>
      </c>
      <c r="C395" s="166" t="s">
        <v>38</v>
      </c>
      <c r="D395" s="632">
        <f ca="1">+SUM(INDIRECT("'Monthly Resource Report'!"&amp;(VLOOKUP(D$1,$AO$1:$AP$197,2,FALSE)&amp;$A395&amp;":"&amp;VLOOKUP(DATE(YEAR(D$1),12,1),$AO$1:$AP$181,2,FALSE)&amp;$A395)))</f>
        <v>0</v>
      </c>
      <c r="E395" s="633">
        <f t="shared" ref="E395:R395" ca="1" si="766">+SUM(INDIRECT("'Monthly Resource Report'!"&amp;(VLOOKUP(E$1,$AO$1:$AP$197,2,FALSE)&amp;$A395&amp;":"&amp;VLOOKUP(DATE(YEAR(E$1),12,1),$AO$1:$AP$181,2,FALSE)&amp;$A395)))</f>
        <v>0</v>
      </c>
      <c r="F395" s="633">
        <f t="shared" ca="1" si="766"/>
        <v>0</v>
      </c>
      <c r="G395" s="633">
        <f t="shared" ca="1" si="766"/>
        <v>0</v>
      </c>
      <c r="H395" s="633">
        <f t="shared" ca="1" si="766"/>
        <v>0</v>
      </c>
      <c r="I395" s="633">
        <f t="shared" ca="1" si="766"/>
        <v>0</v>
      </c>
      <c r="J395" s="633">
        <f t="shared" ca="1" si="766"/>
        <v>0</v>
      </c>
      <c r="K395" s="633">
        <f t="shared" ca="1" si="766"/>
        <v>0</v>
      </c>
      <c r="L395" s="633">
        <f t="shared" ca="1" si="766"/>
        <v>0</v>
      </c>
      <c r="M395" s="633">
        <f t="shared" ca="1" si="766"/>
        <v>0</v>
      </c>
      <c r="N395" s="633">
        <f t="shared" ca="1" si="766"/>
        <v>0</v>
      </c>
      <c r="O395" s="633">
        <f t="shared" ca="1" si="766"/>
        <v>0</v>
      </c>
      <c r="P395" s="633">
        <f t="shared" ca="1" si="766"/>
        <v>0</v>
      </c>
      <c r="Q395" s="633">
        <f t="shared" ca="1" si="766"/>
        <v>0</v>
      </c>
      <c r="R395" s="633">
        <f t="shared" ca="1" si="766"/>
        <v>0</v>
      </c>
    </row>
    <row r="396" spans="1:18">
      <c r="A396" s="60">
        <f t="shared" si="750"/>
        <v>396</v>
      </c>
      <c r="B396" s="171" t="s">
        <v>289</v>
      </c>
      <c r="C396" s="172" t="s">
        <v>39</v>
      </c>
      <c r="D396" s="81">
        <f ca="1">+D395/D389</f>
        <v>0</v>
      </c>
      <c r="E396" s="82">
        <f t="shared" ref="E396" ca="1" si="767">+E395/E389</f>
        <v>0</v>
      </c>
      <c r="F396" s="82">
        <f t="shared" ref="F396" ca="1" si="768">+F395/F389</f>
        <v>0</v>
      </c>
      <c r="G396" s="82">
        <f t="shared" ref="G396:P396" ca="1" si="769">+G395/G389</f>
        <v>0</v>
      </c>
      <c r="H396" s="82">
        <f t="shared" ca="1" si="769"/>
        <v>0</v>
      </c>
      <c r="I396" s="82">
        <f t="shared" ca="1" si="769"/>
        <v>0</v>
      </c>
      <c r="J396" s="82">
        <f t="shared" ca="1" si="769"/>
        <v>0</v>
      </c>
      <c r="K396" s="82">
        <f t="shared" ca="1" si="769"/>
        <v>0</v>
      </c>
      <c r="L396" s="82">
        <f t="shared" ca="1" si="769"/>
        <v>0</v>
      </c>
      <c r="M396" s="82">
        <f t="shared" ca="1" si="769"/>
        <v>0</v>
      </c>
      <c r="N396" s="82">
        <f t="shared" ca="1" si="769"/>
        <v>0</v>
      </c>
      <c r="O396" s="82">
        <f t="shared" ca="1" si="769"/>
        <v>0</v>
      </c>
      <c r="P396" s="82">
        <f t="shared" ca="1" si="769"/>
        <v>0</v>
      </c>
      <c r="Q396" s="82">
        <f t="shared" ref="Q396:R396" ca="1" si="770">+Q395/Q389</f>
        <v>0</v>
      </c>
      <c r="R396" s="82">
        <f t="shared" ca="1" si="770"/>
        <v>0</v>
      </c>
    </row>
    <row r="397" spans="1:18">
      <c r="A397" s="60">
        <f t="shared" si="750"/>
        <v>397</v>
      </c>
      <c r="B397" s="96" t="s">
        <v>289</v>
      </c>
      <c r="C397" s="166" t="s">
        <v>40</v>
      </c>
      <c r="D397" s="88">
        <f ca="1">+SUM(INDIRECT("'Monthly Resource Report'!"&amp;(VLOOKUP(D$1,$AO$1:$AP$197,2,FALSE)&amp;$A397&amp;":"&amp;VLOOKUP(DATE(YEAR(D$1),12,1),$AO$1:$AP$181,2,FALSE)&amp;$A397)))</f>
        <v>0</v>
      </c>
      <c r="E397" s="89">
        <f t="shared" ref="E397:R399" ca="1" si="771">+SUM(INDIRECT("'Monthly Resource Report'!"&amp;(VLOOKUP(E$1,$AO$1:$AP$197,2,FALSE)&amp;$A397&amp;":"&amp;VLOOKUP(DATE(YEAR(E$1),12,1),$AO$1:$AP$181,2,FALSE)&amp;$A397)))</f>
        <v>0</v>
      </c>
      <c r="F397" s="89">
        <f t="shared" ca="1" si="771"/>
        <v>0</v>
      </c>
      <c r="G397" s="89">
        <f t="shared" ca="1" si="771"/>
        <v>0</v>
      </c>
      <c r="H397" s="89">
        <f t="shared" ca="1" si="771"/>
        <v>0</v>
      </c>
      <c r="I397" s="89">
        <f t="shared" ca="1" si="771"/>
        <v>0</v>
      </c>
      <c r="J397" s="89">
        <f t="shared" ca="1" si="771"/>
        <v>0</v>
      </c>
      <c r="K397" s="89">
        <f t="shared" ca="1" si="771"/>
        <v>0</v>
      </c>
      <c r="L397" s="89">
        <f t="shared" ca="1" si="771"/>
        <v>0</v>
      </c>
      <c r="M397" s="89">
        <f t="shared" ca="1" si="771"/>
        <v>0</v>
      </c>
      <c r="N397" s="89">
        <f t="shared" ca="1" si="771"/>
        <v>0</v>
      </c>
      <c r="O397" s="89">
        <f t="shared" ca="1" si="771"/>
        <v>0</v>
      </c>
      <c r="P397" s="89">
        <f t="shared" ca="1" si="771"/>
        <v>0</v>
      </c>
      <c r="Q397" s="89">
        <f t="shared" ca="1" si="771"/>
        <v>0</v>
      </c>
      <c r="R397" s="89">
        <f t="shared" ca="1" si="771"/>
        <v>0</v>
      </c>
    </row>
    <row r="398" spans="1:18">
      <c r="A398" s="60">
        <f t="shared" si="750"/>
        <v>398</v>
      </c>
      <c r="B398" s="96" t="s">
        <v>289</v>
      </c>
      <c r="C398" s="166" t="s">
        <v>41</v>
      </c>
      <c r="D398" s="88">
        <f ca="1">+SUM(INDIRECT("'Monthly Resource Report'!"&amp;(VLOOKUP(D$1,$AO$1:$AP$197,2,FALSE)&amp;$A398&amp;":"&amp;VLOOKUP(DATE(YEAR(D$1),12,1),$AO$1:$AP$181,2,FALSE)&amp;$A398)))</f>
        <v>8760</v>
      </c>
      <c r="E398" s="89">
        <f t="shared" ca="1" si="771"/>
        <v>8760</v>
      </c>
      <c r="F398" s="89">
        <f t="shared" ca="1" si="771"/>
        <v>8760</v>
      </c>
      <c r="G398" s="89">
        <f t="shared" ca="1" si="771"/>
        <v>8784</v>
      </c>
      <c r="H398" s="89">
        <f t="shared" ca="1" si="771"/>
        <v>8760</v>
      </c>
      <c r="I398" s="89">
        <f t="shared" ca="1" si="771"/>
        <v>8760</v>
      </c>
      <c r="J398" s="89">
        <f t="shared" ca="1" si="771"/>
        <v>8760</v>
      </c>
      <c r="K398" s="89">
        <f t="shared" ca="1" si="771"/>
        <v>8784</v>
      </c>
      <c r="L398" s="89">
        <f t="shared" ca="1" si="771"/>
        <v>8760</v>
      </c>
      <c r="M398" s="89">
        <f t="shared" ca="1" si="771"/>
        <v>8760</v>
      </c>
      <c r="N398" s="89">
        <f t="shared" ca="1" si="771"/>
        <v>8760</v>
      </c>
      <c r="O398" s="89">
        <f t="shared" ca="1" si="771"/>
        <v>8784</v>
      </c>
      <c r="P398" s="89">
        <f t="shared" ca="1" si="771"/>
        <v>8760</v>
      </c>
      <c r="Q398" s="89">
        <f t="shared" ca="1" si="771"/>
        <v>8760</v>
      </c>
      <c r="R398" s="89">
        <f t="shared" ca="1" si="771"/>
        <v>8760</v>
      </c>
    </row>
    <row r="399" spans="1:18">
      <c r="A399" s="60">
        <f t="shared" si="750"/>
        <v>399</v>
      </c>
      <c r="B399" s="96" t="s">
        <v>289</v>
      </c>
      <c r="C399" s="166" t="s">
        <v>231</v>
      </c>
      <c r="D399" s="88">
        <f ca="1">+SUM(INDIRECT("'Monthly Resource Report'!"&amp;(VLOOKUP(D$1,$AO$1:$AP$197,2,FALSE)&amp;$A399&amp;":"&amp;VLOOKUP(DATE(YEAR(D$1),12,1),$AO$1:$AP$181,2,FALSE)&amp;$A399)))</f>
        <v>0</v>
      </c>
      <c r="E399" s="89">
        <f t="shared" ca="1" si="771"/>
        <v>0</v>
      </c>
      <c r="F399" s="89">
        <f t="shared" ca="1" si="771"/>
        <v>0</v>
      </c>
      <c r="G399" s="89">
        <f t="shared" ca="1" si="771"/>
        <v>0</v>
      </c>
      <c r="H399" s="89">
        <f t="shared" ca="1" si="771"/>
        <v>0</v>
      </c>
      <c r="I399" s="89">
        <f t="shared" ca="1" si="771"/>
        <v>0</v>
      </c>
      <c r="J399" s="89">
        <f t="shared" ca="1" si="771"/>
        <v>0</v>
      </c>
      <c r="K399" s="89">
        <f t="shared" ca="1" si="771"/>
        <v>0</v>
      </c>
      <c r="L399" s="89">
        <f t="shared" ca="1" si="771"/>
        <v>0</v>
      </c>
      <c r="M399" s="89">
        <f t="shared" ca="1" si="771"/>
        <v>0</v>
      </c>
      <c r="N399" s="89">
        <f t="shared" ca="1" si="771"/>
        <v>0</v>
      </c>
      <c r="O399" s="89">
        <f t="shared" ca="1" si="771"/>
        <v>0</v>
      </c>
      <c r="P399" s="89">
        <f t="shared" ca="1" si="771"/>
        <v>0</v>
      </c>
      <c r="Q399" s="89">
        <f t="shared" ca="1" si="771"/>
        <v>0</v>
      </c>
      <c r="R399" s="89">
        <f t="shared" ca="1" si="771"/>
        <v>0</v>
      </c>
    </row>
    <row r="400" spans="1:18">
      <c r="A400" s="60">
        <f t="shared" si="750"/>
        <v>400</v>
      </c>
      <c r="B400" s="171" t="s">
        <v>289</v>
      </c>
      <c r="C400" s="177" t="s">
        <v>96</v>
      </c>
      <c r="D400" s="83">
        <f ca="1">+D389/(D398*D387)</f>
        <v>0.91062024104578443</v>
      </c>
      <c r="E400" s="84">
        <f t="shared" ref="E400:G400" ca="1" si="772">+E389/(E398*E387)</f>
        <v>0.91062024104578443</v>
      </c>
      <c r="F400" s="84">
        <f t="shared" ca="1" si="772"/>
        <v>0.17122060502283104</v>
      </c>
      <c r="G400" s="84">
        <f t="shared" ca="1" si="772"/>
        <v>0.17075269429265327</v>
      </c>
      <c r="H400" s="84">
        <f t="shared" ref="H400:P400" ca="1" si="773">+H389/(H398*H387)</f>
        <v>0.17122050989345508</v>
      </c>
      <c r="I400" s="84">
        <f t="shared" ca="1" si="773"/>
        <v>0.17122050989345511</v>
      </c>
      <c r="J400" s="84">
        <f t="shared" ca="1" si="773"/>
        <v>0.17122050989345511</v>
      </c>
      <c r="K400" s="84">
        <f t="shared" ca="1" si="773"/>
        <v>0.17075269429265333</v>
      </c>
      <c r="L400" s="84">
        <f t="shared" ca="1" si="773"/>
        <v>0.17122050989345511</v>
      </c>
      <c r="M400" s="84">
        <f t="shared" ca="1" si="773"/>
        <v>0.17122060502283104</v>
      </c>
      <c r="N400" s="84">
        <f t="shared" ca="1" si="773"/>
        <v>0.17122050989345511</v>
      </c>
      <c r="O400" s="84">
        <f t="shared" ca="1" si="773"/>
        <v>0.17075278916211292</v>
      </c>
      <c r="P400" s="84">
        <f t="shared" ca="1" si="773"/>
        <v>0.17122041476407918</v>
      </c>
      <c r="Q400" s="84">
        <f t="shared" ref="Q400:R400" ca="1" si="774">+Q389/(Q398*Q387)</f>
        <v>0.17122060502283107</v>
      </c>
      <c r="R400" s="84">
        <f t="shared" ca="1" si="774"/>
        <v>0.17122050989345511</v>
      </c>
    </row>
    <row r="401" spans="1:18">
      <c r="A401" s="60">
        <f t="shared" si="750"/>
        <v>401</v>
      </c>
      <c r="B401" s="96" t="s">
        <v>289</v>
      </c>
      <c r="C401" s="166" t="s">
        <v>42</v>
      </c>
      <c r="D401" s="632">
        <f ca="1">+SUM(INDIRECT("'Monthly Resource Report'!"&amp;(VLOOKUP(D$1,$AO$1:$AP$197,2,FALSE)&amp;$A401&amp;":"&amp;VLOOKUP(DATE(YEAR(D$1),12,1),$AO$1:$AP$181,2,FALSE)&amp;$A401)))</f>
        <v>0</v>
      </c>
      <c r="E401" s="633">
        <f t="shared" ref="E401:R404" ca="1" si="775">+SUM(INDIRECT("'Monthly Resource Report'!"&amp;(VLOOKUP(E$1,$AO$1:$AP$197,2,FALSE)&amp;$A401&amp;":"&amp;VLOOKUP(DATE(YEAR(E$1),12,1),$AO$1:$AP$181,2,FALSE)&amp;$A401)))</f>
        <v>0</v>
      </c>
      <c r="F401" s="633">
        <f t="shared" ca="1" si="775"/>
        <v>0</v>
      </c>
      <c r="G401" s="633">
        <f t="shared" ca="1" si="775"/>
        <v>0</v>
      </c>
      <c r="H401" s="633">
        <f t="shared" ca="1" si="775"/>
        <v>0</v>
      </c>
      <c r="I401" s="633">
        <f t="shared" ca="1" si="775"/>
        <v>0</v>
      </c>
      <c r="J401" s="633">
        <f t="shared" ca="1" si="775"/>
        <v>0</v>
      </c>
      <c r="K401" s="633">
        <f t="shared" ca="1" si="775"/>
        <v>0</v>
      </c>
      <c r="L401" s="633">
        <f t="shared" ca="1" si="775"/>
        <v>0</v>
      </c>
      <c r="M401" s="633">
        <f t="shared" ca="1" si="775"/>
        <v>0</v>
      </c>
      <c r="N401" s="633">
        <f t="shared" ca="1" si="775"/>
        <v>0</v>
      </c>
      <c r="O401" s="633">
        <f t="shared" ca="1" si="775"/>
        <v>0</v>
      </c>
      <c r="P401" s="633">
        <f t="shared" ca="1" si="775"/>
        <v>0</v>
      </c>
      <c r="Q401" s="633">
        <f t="shared" ca="1" si="775"/>
        <v>0</v>
      </c>
      <c r="R401" s="633">
        <f t="shared" ca="1" si="775"/>
        <v>0</v>
      </c>
    </row>
    <row r="402" spans="1:18">
      <c r="A402" s="60">
        <f t="shared" si="750"/>
        <v>402</v>
      </c>
      <c r="B402" s="96" t="s">
        <v>289</v>
      </c>
      <c r="C402" s="166" t="s">
        <v>297</v>
      </c>
      <c r="D402" s="632">
        <f ca="1">+SUM(INDIRECT("'Monthly Resource Report'!"&amp;(VLOOKUP(D$1,$AO$1:$AP$197,2,FALSE)&amp;$A402&amp;":"&amp;VLOOKUP(DATE(YEAR(D$1),12,1),$AO$1:$AP$181,2,FALSE)&amp;$A402)))</f>
        <v>0</v>
      </c>
      <c r="E402" s="633">
        <f t="shared" ca="1" si="775"/>
        <v>0</v>
      </c>
      <c r="F402" s="633">
        <f t="shared" ca="1" si="775"/>
        <v>0</v>
      </c>
      <c r="G402" s="633">
        <f t="shared" ca="1" si="775"/>
        <v>0</v>
      </c>
      <c r="H402" s="633">
        <f t="shared" ca="1" si="775"/>
        <v>0</v>
      </c>
      <c r="I402" s="633">
        <f t="shared" ca="1" si="775"/>
        <v>0</v>
      </c>
      <c r="J402" s="633">
        <f t="shared" ca="1" si="775"/>
        <v>0</v>
      </c>
      <c r="K402" s="633">
        <f t="shared" ca="1" si="775"/>
        <v>0</v>
      </c>
      <c r="L402" s="633">
        <f t="shared" ca="1" si="775"/>
        <v>0</v>
      </c>
      <c r="M402" s="633">
        <f t="shared" ca="1" si="775"/>
        <v>0</v>
      </c>
      <c r="N402" s="633">
        <f t="shared" ca="1" si="775"/>
        <v>0</v>
      </c>
      <c r="O402" s="633">
        <f t="shared" ca="1" si="775"/>
        <v>0</v>
      </c>
      <c r="P402" s="633">
        <f t="shared" ca="1" si="775"/>
        <v>0</v>
      </c>
      <c r="Q402" s="633">
        <f t="shared" ca="1" si="775"/>
        <v>0</v>
      </c>
      <c r="R402" s="633">
        <f t="shared" ca="1" si="775"/>
        <v>0</v>
      </c>
    </row>
    <row r="403" spans="1:18">
      <c r="A403" s="60">
        <f t="shared" si="750"/>
        <v>403</v>
      </c>
      <c r="B403" s="96" t="s">
        <v>289</v>
      </c>
      <c r="C403" s="166" t="s">
        <v>43</v>
      </c>
      <c r="D403" s="88">
        <f ca="1">+SUM(INDIRECT("'Monthly Resource Report'!"&amp;(VLOOKUP(D$1,$AO$1:$AP$197,2,FALSE)&amp;$A403&amp;":"&amp;VLOOKUP(DATE(YEAR(D$1),12,1),$AO$1:$AP$181,2,FALSE)&amp;$A403)))</f>
        <v>0</v>
      </c>
      <c r="E403" s="89">
        <f t="shared" ca="1" si="775"/>
        <v>0</v>
      </c>
      <c r="F403" s="89">
        <f t="shared" ca="1" si="775"/>
        <v>0</v>
      </c>
      <c r="G403" s="89">
        <f t="shared" ca="1" si="775"/>
        <v>0</v>
      </c>
      <c r="H403" s="89">
        <f t="shared" ca="1" si="775"/>
        <v>0</v>
      </c>
      <c r="I403" s="89">
        <f t="shared" ca="1" si="775"/>
        <v>0</v>
      </c>
      <c r="J403" s="89">
        <f t="shared" ca="1" si="775"/>
        <v>0</v>
      </c>
      <c r="K403" s="89">
        <f t="shared" ca="1" si="775"/>
        <v>0</v>
      </c>
      <c r="L403" s="89">
        <f t="shared" ca="1" si="775"/>
        <v>0</v>
      </c>
      <c r="M403" s="89">
        <f t="shared" ca="1" si="775"/>
        <v>0</v>
      </c>
      <c r="N403" s="89">
        <f t="shared" ca="1" si="775"/>
        <v>0</v>
      </c>
      <c r="O403" s="89">
        <f t="shared" ca="1" si="775"/>
        <v>0</v>
      </c>
      <c r="P403" s="89">
        <f t="shared" ca="1" si="775"/>
        <v>0</v>
      </c>
      <c r="Q403" s="89">
        <f t="shared" ca="1" si="775"/>
        <v>0</v>
      </c>
      <c r="R403" s="89">
        <f t="shared" ca="1" si="775"/>
        <v>0</v>
      </c>
    </row>
    <row r="404" spans="1:18">
      <c r="A404" s="60">
        <f t="shared" si="750"/>
        <v>404</v>
      </c>
      <c r="B404" s="96" t="s">
        <v>289</v>
      </c>
      <c r="C404" s="166" t="s">
        <v>44</v>
      </c>
      <c r="D404" s="632">
        <f ca="1">+SUM(INDIRECT("'Monthly Resource Report'!"&amp;(VLOOKUP(D$1,$AO$1:$AP$197,2,FALSE)&amp;$A404&amp;":"&amp;VLOOKUP(DATE(YEAR(D$1),12,1),$AO$1:$AP$181,2,FALSE)&amp;$A404)))</f>
        <v>0</v>
      </c>
      <c r="E404" s="633">
        <f t="shared" ca="1" si="775"/>
        <v>0</v>
      </c>
      <c r="F404" s="633">
        <f t="shared" ca="1" si="775"/>
        <v>0</v>
      </c>
      <c r="G404" s="633">
        <f t="shared" ca="1" si="775"/>
        <v>0</v>
      </c>
      <c r="H404" s="633">
        <f t="shared" ca="1" si="775"/>
        <v>0</v>
      </c>
      <c r="I404" s="633">
        <f t="shared" ca="1" si="775"/>
        <v>0</v>
      </c>
      <c r="J404" s="633">
        <f t="shared" ca="1" si="775"/>
        <v>0</v>
      </c>
      <c r="K404" s="633">
        <f t="shared" ca="1" si="775"/>
        <v>0</v>
      </c>
      <c r="L404" s="633">
        <f t="shared" ca="1" si="775"/>
        <v>0</v>
      </c>
      <c r="M404" s="633">
        <f t="shared" ca="1" si="775"/>
        <v>0</v>
      </c>
      <c r="N404" s="633">
        <f t="shared" ca="1" si="775"/>
        <v>0</v>
      </c>
      <c r="O404" s="633">
        <f t="shared" ca="1" si="775"/>
        <v>0</v>
      </c>
      <c r="P404" s="633">
        <f t="shared" ca="1" si="775"/>
        <v>0</v>
      </c>
      <c r="Q404" s="633">
        <f t="shared" ca="1" si="775"/>
        <v>0</v>
      </c>
      <c r="R404" s="633">
        <f t="shared" ca="1" si="775"/>
        <v>0</v>
      </c>
    </row>
    <row r="405" spans="1:18">
      <c r="A405" s="60">
        <f t="shared" si="750"/>
        <v>405</v>
      </c>
      <c r="B405" s="171" t="s">
        <v>289</v>
      </c>
      <c r="C405" s="172" t="s">
        <v>45</v>
      </c>
      <c r="D405" s="92" t="e">
        <f ca="1">+(D403*2000)/D391</f>
        <v>#DIV/0!</v>
      </c>
      <c r="E405" s="93" t="e">
        <f t="shared" ref="E405:G405" ca="1" si="776">+(E403*2000)/E391</f>
        <v>#DIV/0!</v>
      </c>
      <c r="F405" s="93" t="e">
        <f t="shared" ca="1" si="776"/>
        <v>#DIV/0!</v>
      </c>
      <c r="G405" s="93" t="e">
        <f t="shared" ca="1" si="776"/>
        <v>#DIV/0!</v>
      </c>
      <c r="H405" s="93" t="e">
        <f t="shared" ref="H405:P405" ca="1" si="777">+(H403*2000)/H391</f>
        <v>#DIV/0!</v>
      </c>
      <c r="I405" s="93" t="e">
        <f t="shared" ca="1" si="777"/>
        <v>#DIV/0!</v>
      </c>
      <c r="J405" s="93" t="e">
        <f t="shared" ca="1" si="777"/>
        <v>#DIV/0!</v>
      </c>
      <c r="K405" s="93" t="e">
        <f t="shared" ca="1" si="777"/>
        <v>#DIV/0!</v>
      </c>
      <c r="L405" s="93" t="e">
        <f t="shared" ca="1" si="777"/>
        <v>#DIV/0!</v>
      </c>
      <c r="M405" s="93" t="e">
        <f t="shared" ca="1" si="777"/>
        <v>#DIV/0!</v>
      </c>
      <c r="N405" s="93" t="e">
        <f t="shared" ca="1" si="777"/>
        <v>#DIV/0!</v>
      </c>
      <c r="O405" s="93" t="e">
        <f t="shared" ca="1" si="777"/>
        <v>#DIV/0!</v>
      </c>
      <c r="P405" s="93" t="e">
        <f t="shared" ca="1" si="777"/>
        <v>#DIV/0!</v>
      </c>
      <c r="Q405" s="93" t="e">
        <f t="shared" ref="Q405:R405" ca="1" si="778">+(Q403*2000)/Q391</f>
        <v>#DIV/0!</v>
      </c>
      <c r="R405" s="93" t="e">
        <f t="shared" ca="1" si="778"/>
        <v>#DIV/0!</v>
      </c>
    </row>
    <row r="406" spans="1:18">
      <c r="A406" s="60">
        <f t="shared" si="750"/>
        <v>406</v>
      </c>
      <c r="B406" s="96" t="s">
        <v>289</v>
      </c>
      <c r="C406" s="166" t="s">
        <v>46</v>
      </c>
      <c r="D406" s="88">
        <f ca="1">+SUM(INDIRECT("'Monthly Resource Report'!"&amp;(VLOOKUP(D$1,$AO$1:$AP$197,2,FALSE)&amp;$A406&amp;":"&amp;VLOOKUP(DATE(YEAR(D$1),12,1),$AO$1:$AP$181,2,FALSE)&amp;$A406)))</f>
        <v>0</v>
      </c>
      <c r="E406" s="89">
        <f t="shared" ref="E406:R407" ca="1" si="779">+SUM(INDIRECT("'Monthly Resource Report'!"&amp;(VLOOKUP(E$1,$AO$1:$AP$197,2,FALSE)&amp;$A406&amp;":"&amp;VLOOKUP(DATE(YEAR(E$1),12,1),$AO$1:$AP$181,2,FALSE)&amp;$A406)))</f>
        <v>0</v>
      </c>
      <c r="F406" s="89">
        <f t="shared" ca="1" si="779"/>
        <v>0</v>
      </c>
      <c r="G406" s="89">
        <f t="shared" ca="1" si="779"/>
        <v>0</v>
      </c>
      <c r="H406" s="89">
        <f t="shared" ca="1" si="779"/>
        <v>0</v>
      </c>
      <c r="I406" s="89">
        <f t="shared" ca="1" si="779"/>
        <v>0</v>
      </c>
      <c r="J406" s="89">
        <f t="shared" ca="1" si="779"/>
        <v>0</v>
      </c>
      <c r="K406" s="89">
        <f t="shared" ca="1" si="779"/>
        <v>0</v>
      </c>
      <c r="L406" s="89">
        <f t="shared" ca="1" si="779"/>
        <v>0</v>
      </c>
      <c r="M406" s="89">
        <f t="shared" ca="1" si="779"/>
        <v>0</v>
      </c>
      <c r="N406" s="89">
        <f t="shared" ca="1" si="779"/>
        <v>0</v>
      </c>
      <c r="O406" s="89">
        <f t="shared" ca="1" si="779"/>
        <v>0</v>
      </c>
      <c r="P406" s="89">
        <f t="shared" ca="1" si="779"/>
        <v>0</v>
      </c>
      <c r="Q406" s="89">
        <f t="shared" ca="1" si="779"/>
        <v>0</v>
      </c>
      <c r="R406" s="89">
        <f t="shared" ca="1" si="779"/>
        <v>0</v>
      </c>
    </row>
    <row r="407" spans="1:18">
      <c r="A407" s="60">
        <f t="shared" si="750"/>
        <v>407</v>
      </c>
      <c r="B407" s="96" t="s">
        <v>289</v>
      </c>
      <c r="C407" s="166" t="s">
        <v>47</v>
      </c>
      <c r="D407" s="632">
        <f ca="1">+SUM(INDIRECT("'Monthly Resource Report'!"&amp;(VLOOKUP(D$1,$AO$1:$AP$197,2,FALSE)&amp;$A407&amp;":"&amp;VLOOKUP(DATE(YEAR(D$1),12,1),$AO$1:$AP$181,2,FALSE)&amp;$A407)))</f>
        <v>0</v>
      </c>
      <c r="E407" s="633">
        <f t="shared" ca="1" si="779"/>
        <v>0</v>
      </c>
      <c r="F407" s="633">
        <f t="shared" ca="1" si="779"/>
        <v>0</v>
      </c>
      <c r="G407" s="633">
        <f t="shared" ca="1" si="779"/>
        <v>0</v>
      </c>
      <c r="H407" s="633">
        <f t="shared" ca="1" si="779"/>
        <v>0</v>
      </c>
      <c r="I407" s="633">
        <f t="shared" ca="1" si="779"/>
        <v>0</v>
      </c>
      <c r="J407" s="633">
        <f t="shared" ca="1" si="779"/>
        <v>0</v>
      </c>
      <c r="K407" s="633">
        <f t="shared" ca="1" si="779"/>
        <v>0</v>
      </c>
      <c r="L407" s="633">
        <f t="shared" ca="1" si="779"/>
        <v>0</v>
      </c>
      <c r="M407" s="633">
        <f t="shared" ca="1" si="779"/>
        <v>0</v>
      </c>
      <c r="N407" s="633">
        <f t="shared" ca="1" si="779"/>
        <v>0</v>
      </c>
      <c r="O407" s="633">
        <f t="shared" ca="1" si="779"/>
        <v>0</v>
      </c>
      <c r="P407" s="633">
        <f t="shared" ca="1" si="779"/>
        <v>0</v>
      </c>
      <c r="Q407" s="633">
        <f t="shared" ca="1" si="779"/>
        <v>0</v>
      </c>
      <c r="R407" s="633">
        <f t="shared" ca="1" si="779"/>
        <v>0</v>
      </c>
    </row>
    <row r="408" spans="1:18">
      <c r="A408" s="60">
        <f t="shared" si="750"/>
        <v>408</v>
      </c>
      <c r="B408" s="180" t="s">
        <v>289</v>
      </c>
      <c r="C408" s="181" t="s">
        <v>48</v>
      </c>
      <c r="D408" s="94" t="e">
        <f ca="1">+(D406*2000)/D391</f>
        <v>#DIV/0!</v>
      </c>
      <c r="E408" s="95" t="e">
        <f t="shared" ref="E408:G408" ca="1" si="780">+(E406*2000)/E391</f>
        <v>#DIV/0!</v>
      </c>
      <c r="F408" s="95" t="e">
        <f t="shared" ca="1" si="780"/>
        <v>#DIV/0!</v>
      </c>
      <c r="G408" s="95" t="e">
        <f t="shared" ca="1" si="780"/>
        <v>#DIV/0!</v>
      </c>
      <c r="H408" s="95" t="e">
        <f t="shared" ref="H408:P408" ca="1" si="781">+(H406*2000)/H391</f>
        <v>#DIV/0!</v>
      </c>
      <c r="I408" s="95" t="e">
        <f t="shared" ca="1" si="781"/>
        <v>#DIV/0!</v>
      </c>
      <c r="J408" s="95" t="e">
        <f t="shared" ca="1" si="781"/>
        <v>#DIV/0!</v>
      </c>
      <c r="K408" s="95" t="e">
        <f t="shared" ca="1" si="781"/>
        <v>#DIV/0!</v>
      </c>
      <c r="L408" s="95" t="e">
        <f t="shared" ca="1" si="781"/>
        <v>#DIV/0!</v>
      </c>
      <c r="M408" s="95" t="e">
        <f t="shared" ca="1" si="781"/>
        <v>#DIV/0!</v>
      </c>
      <c r="N408" s="95" t="e">
        <f t="shared" ca="1" si="781"/>
        <v>#DIV/0!</v>
      </c>
      <c r="O408" s="95" t="e">
        <f t="shared" ca="1" si="781"/>
        <v>#DIV/0!</v>
      </c>
      <c r="P408" s="95" t="e">
        <f t="shared" ca="1" si="781"/>
        <v>#DIV/0!</v>
      </c>
      <c r="Q408" s="95" t="e">
        <f t="shared" ref="Q408:R408" ca="1" si="782">+(Q406*2000)/Q391</f>
        <v>#DIV/0!</v>
      </c>
      <c r="R408" s="95" t="e">
        <f t="shared" ca="1" si="782"/>
        <v>#DIV/0!</v>
      </c>
    </row>
    <row r="409" spans="1:18">
      <c r="A409" s="60">
        <f t="shared" si="750"/>
        <v>409</v>
      </c>
      <c r="B409" s="44" t="s">
        <v>289</v>
      </c>
      <c r="C409" s="628" t="s">
        <v>232</v>
      </c>
      <c r="D409" s="384">
        <f ca="1">+D388+D420</f>
        <v>10858374.130000001</v>
      </c>
      <c r="E409" s="385">
        <f t="shared" ref="E409:G409" ca="1" si="783">+E388+E420</f>
        <v>9005691.6699999999</v>
      </c>
      <c r="F409" s="385">
        <f t="shared" ca="1" si="783"/>
        <v>8784900.7400000002</v>
      </c>
      <c r="G409" s="385">
        <f t="shared" ca="1" si="783"/>
        <v>8819766.7400000002</v>
      </c>
      <c r="H409" s="385">
        <f t="shared" ref="H409:P409" ca="1" si="784">+H388+H420</f>
        <v>8570657.4800000004</v>
      </c>
      <c r="I409" s="385">
        <f t="shared" ca="1" si="784"/>
        <v>9043488</v>
      </c>
      <c r="J409" s="385">
        <f t="shared" ca="1" si="784"/>
        <v>9125116.8900000006</v>
      </c>
      <c r="K409" s="385">
        <f t="shared" ca="1" si="784"/>
        <v>9715870.7300000004</v>
      </c>
      <c r="L409" s="385">
        <f t="shared" ca="1" si="784"/>
        <v>9372107.9600000009</v>
      </c>
      <c r="M409" s="385">
        <f t="shared" ca="1" si="784"/>
        <v>9720816.7200000007</v>
      </c>
      <c r="N409" s="385">
        <f t="shared" ca="1" si="784"/>
        <v>9398945.5099999998</v>
      </c>
      <c r="O409" s="385">
        <f t="shared" ca="1" si="784"/>
        <v>9501265.5600000005</v>
      </c>
      <c r="P409" s="385">
        <f t="shared" ca="1" si="784"/>
        <v>9189021.5099999998</v>
      </c>
      <c r="Q409" s="385">
        <f t="shared" ref="Q409:R409" ca="1" si="785">+Q388+Q420</f>
        <v>9389942.9199999999</v>
      </c>
      <c r="R409" s="385">
        <f t="shared" ca="1" si="785"/>
        <v>9086673.2200000007</v>
      </c>
    </row>
    <row r="410" spans="1:18">
      <c r="A410" s="60">
        <f t="shared" si="750"/>
        <v>410</v>
      </c>
      <c r="B410" s="43" t="s">
        <v>289</v>
      </c>
      <c r="C410" s="627" t="s">
        <v>49</v>
      </c>
      <c r="D410" s="96">
        <f>+(DATE(YEAR(D$1)+1,1,1)-D$1)*24</f>
        <v>8760</v>
      </c>
      <c r="E410" s="17">
        <f t="shared" ref="E410:R410" si="786">+(DATE(YEAR(E$1)+1,1,1)-E$1)*24</f>
        <v>8760</v>
      </c>
      <c r="F410" s="17">
        <f t="shared" si="786"/>
        <v>8760</v>
      </c>
      <c r="G410" s="17">
        <f t="shared" si="786"/>
        <v>8784</v>
      </c>
      <c r="H410" s="17">
        <f t="shared" si="786"/>
        <v>8760</v>
      </c>
      <c r="I410" s="17">
        <f t="shared" si="786"/>
        <v>8760</v>
      </c>
      <c r="J410" s="17">
        <f t="shared" si="786"/>
        <v>8760</v>
      </c>
      <c r="K410" s="17">
        <f t="shared" si="786"/>
        <v>8784</v>
      </c>
      <c r="L410" s="17">
        <f t="shared" si="786"/>
        <v>8760</v>
      </c>
      <c r="M410" s="17">
        <f t="shared" si="786"/>
        <v>8760</v>
      </c>
      <c r="N410" s="17">
        <f t="shared" si="786"/>
        <v>8760</v>
      </c>
      <c r="O410" s="17">
        <f t="shared" si="786"/>
        <v>8784</v>
      </c>
      <c r="P410" s="17">
        <f t="shared" si="786"/>
        <v>8760</v>
      </c>
      <c r="Q410" s="17">
        <f t="shared" si="786"/>
        <v>8760</v>
      </c>
      <c r="R410" s="17">
        <f t="shared" si="786"/>
        <v>8760</v>
      </c>
    </row>
    <row r="411" spans="1:18">
      <c r="A411" s="60">
        <f t="shared" si="750"/>
        <v>411</v>
      </c>
      <c r="B411" s="43" t="s">
        <v>289</v>
      </c>
      <c r="C411" s="166" t="s">
        <v>50</v>
      </c>
      <c r="D411" s="97">
        <f ca="1">+SUM(D393,D395,D402)</f>
        <v>360075.33000000007</v>
      </c>
      <c r="E411" s="85">
        <f t="shared" ref="E411:G411" ca="1" si="787">+SUM(E393,E395,E402)</f>
        <v>475079.56000000006</v>
      </c>
      <c r="F411" s="85">
        <f t="shared" ca="1" si="787"/>
        <v>810301.48</v>
      </c>
      <c r="G411" s="85">
        <f t="shared" ca="1" si="787"/>
        <v>810301.47999999975</v>
      </c>
      <c r="H411" s="85">
        <f t="shared" ref="H411:P411" ca="1" si="788">+SUM(H393,H395,H402)</f>
        <v>829740.06</v>
      </c>
      <c r="I411" s="85">
        <f t="shared" ca="1" si="788"/>
        <v>850618.51</v>
      </c>
      <c r="J411" s="85">
        <f t="shared" ca="1" si="788"/>
        <v>872757</v>
      </c>
      <c r="K411" s="85">
        <f t="shared" ca="1" si="788"/>
        <v>895975.25</v>
      </c>
      <c r="L411" s="85">
        <f t="shared" ca="1" si="788"/>
        <v>919913.57</v>
      </c>
      <c r="M411" s="85">
        <f t="shared" ca="1" si="788"/>
        <v>944931.73</v>
      </c>
      <c r="N411" s="85">
        <f t="shared" ca="1" si="788"/>
        <v>970489.87000000011</v>
      </c>
      <c r="O411" s="85">
        <f t="shared" ca="1" si="788"/>
        <v>997307.96</v>
      </c>
      <c r="P411" s="85">
        <f t="shared" ca="1" si="788"/>
        <v>1025026.01</v>
      </c>
      <c r="Q411" s="85">
        <f t="shared" ref="Q411:R411" ca="1" si="789">+SUM(Q393,Q395,Q402)</f>
        <v>1053823.8600000001</v>
      </c>
      <c r="R411" s="85">
        <f t="shared" ca="1" si="789"/>
        <v>1083701.73</v>
      </c>
    </row>
    <row r="412" spans="1:18">
      <c r="A412" s="60">
        <f t="shared" si="750"/>
        <v>412</v>
      </c>
      <c r="B412" s="43" t="s">
        <v>289</v>
      </c>
      <c r="C412" s="166" t="s">
        <v>51</v>
      </c>
      <c r="D412" s="98">
        <f ca="1">+D411/D389</f>
        <v>17.690007678804882</v>
      </c>
      <c r="E412" s="86">
        <f t="shared" ref="E412" ca="1" si="790">+E411/E389</f>
        <v>23.340007949012346</v>
      </c>
      <c r="F412" s="86">
        <f t="shared" ref="F412" ca="1" si="791">+F411/F389</f>
        <v>45.019975320453526</v>
      </c>
      <c r="G412" s="86">
        <f t="shared" ref="G412:P412" ca="1" si="792">+G411/G389</f>
        <v>45.020000333357402</v>
      </c>
      <c r="H412" s="86">
        <f t="shared" ca="1" si="792"/>
        <v>46.099999444404325</v>
      </c>
      <c r="I412" s="86">
        <f t="shared" ca="1" si="792"/>
        <v>47.259997110902454</v>
      </c>
      <c r="J412" s="86">
        <f t="shared" ca="1" si="792"/>
        <v>48.490002055704018</v>
      </c>
      <c r="K412" s="86">
        <f t="shared" ca="1" si="792"/>
        <v>49.779997999855546</v>
      </c>
      <c r="L412" s="86">
        <f t="shared" ca="1" si="792"/>
        <v>51.110000722274378</v>
      </c>
      <c r="M412" s="86">
        <f t="shared" ca="1" si="792"/>
        <v>52.499969720052164</v>
      </c>
      <c r="N412" s="86">
        <f t="shared" ca="1" si="792"/>
        <v>53.919998110974689</v>
      </c>
      <c r="O412" s="86">
        <f t="shared" ca="1" si="792"/>
        <v>55.409968825543608</v>
      </c>
      <c r="P412" s="86">
        <f t="shared" ca="1" si="792"/>
        <v>56.950034141373614</v>
      </c>
      <c r="Q412" s="86">
        <f t="shared" ref="Q412:R412" ca="1" si="793">+Q411/Q389</f>
        <v>58.549966080902465</v>
      </c>
      <c r="R412" s="86">
        <f t="shared" ca="1" si="793"/>
        <v>60.210000166678704</v>
      </c>
    </row>
    <row r="413" spans="1:18">
      <c r="A413" s="60">
        <f t="shared" si="750"/>
        <v>413</v>
      </c>
      <c r="B413" s="43" t="s">
        <v>289</v>
      </c>
      <c r="C413" s="166" t="s">
        <v>52</v>
      </c>
      <c r="D413" s="99">
        <f ca="1">+D407+D404</f>
        <v>0</v>
      </c>
      <c r="E413" s="87">
        <f t="shared" ref="E413:G413" ca="1" si="794">+E407+E404</f>
        <v>0</v>
      </c>
      <c r="F413" s="87">
        <f t="shared" ca="1" si="794"/>
        <v>0</v>
      </c>
      <c r="G413" s="87">
        <f t="shared" ca="1" si="794"/>
        <v>0</v>
      </c>
      <c r="H413" s="87">
        <f t="shared" ref="H413:P413" ca="1" si="795">+H407+H404</f>
        <v>0</v>
      </c>
      <c r="I413" s="87">
        <f t="shared" ca="1" si="795"/>
        <v>0</v>
      </c>
      <c r="J413" s="87">
        <f t="shared" ca="1" si="795"/>
        <v>0</v>
      </c>
      <c r="K413" s="87">
        <f t="shared" ca="1" si="795"/>
        <v>0</v>
      </c>
      <c r="L413" s="87">
        <f t="shared" ca="1" si="795"/>
        <v>0</v>
      </c>
      <c r="M413" s="87">
        <f t="shared" ca="1" si="795"/>
        <v>0</v>
      </c>
      <c r="N413" s="87">
        <f t="shared" ca="1" si="795"/>
        <v>0</v>
      </c>
      <c r="O413" s="87">
        <f t="shared" ca="1" si="795"/>
        <v>0</v>
      </c>
      <c r="P413" s="87">
        <f t="shared" ca="1" si="795"/>
        <v>0</v>
      </c>
      <c r="Q413" s="87">
        <f t="shared" ref="Q413:R413" ca="1" si="796">+Q407+Q404</f>
        <v>0</v>
      </c>
      <c r="R413" s="87">
        <f t="shared" ca="1" si="796"/>
        <v>0</v>
      </c>
    </row>
    <row r="414" spans="1:18">
      <c r="A414" s="60">
        <f t="shared" si="750"/>
        <v>414</v>
      </c>
      <c r="B414" s="43" t="s">
        <v>289</v>
      </c>
      <c r="C414" s="166" t="s">
        <v>53</v>
      </c>
      <c r="D414" s="98">
        <f ca="1">+D413/D389</f>
        <v>0</v>
      </c>
      <c r="E414" s="86">
        <f t="shared" ref="E414" ca="1" si="797">+E413/E389</f>
        <v>0</v>
      </c>
      <c r="F414" s="86">
        <f t="shared" ref="F414" ca="1" si="798">+F413/F389</f>
        <v>0</v>
      </c>
      <c r="G414" s="86">
        <f t="shared" ref="G414:P414" ca="1" si="799">+G413/G389</f>
        <v>0</v>
      </c>
      <c r="H414" s="86">
        <f t="shared" ca="1" si="799"/>
        <v>0</v>
      </c>
      <c r="I414" s="86">
        <f t="shared" ca="1" si="799"/>
        <v>0</v>
      </c>
      <c r="J414" s="86">
        <f t="shared" ca="1" si="799"/>
        <v>0</v>
      </c>
      <c r="K414" s="86">
        <f t="shared" ca="1" si="799"/>
        <v>0</v>
      </c>
      <c r="L414" s="86">
        <f t="shared" ca="1" si="799"/>
        <v>0</v>
      </c>
      <c r="M414" s="86">
        <f t="shared" ca="1" si="799"/>
        <v>0</v>
      </c>
      <c r="N414" s="86">
        <f t="shared" ca="1" si="799"/>
        <v>0</v>
      </c>
      <c r="O414" s="86">
        <f t="shared" ca="1" si="799"/>
        <v>0</v>
      </c>
      <c r="P414" s="86">
        <f t="shared" ca="1" si="799"/>
        <v>0</v>
      </c>
      <c r="Q414" s="86">
        <f t="shared" ref="Q414:R414" ca="1" si="800">+Q413/Q389</f>
        <v>0</v>
      </c>
      <c r="R414" s="86">
        <f t="shared" ca="1" si="800"/>
        <v>0</v>
      </c>
    </row>
    <row r="415" spans="1:18">
      <c r="A415" s="60">
        <f t="shared" si="750"/>
        <v>415</v>
      </c>
      <c r="B415" s="43" t="s">
        <v>289</v>
      </c>
      <c r="C415" s="166" t="s">
        <v>228</v>
      </c>
      <c r="D415" s="85">
        <f ca="1">+D413+D411</f>
        <v>360075.33000000007</v>
      </c>
      <c r="E415" s="85">
        <f t="shared" ref="E415:G415" ca="1" si="801">+E413+E411</f>
        <v>475079.56000000006</v>
      </c>
      <c r="F415" s="85">
        <f t="shared" ca="1" si="801"/>
        <v>810301.48</v>
      </c>
      <c r="G415" s="85">
        <f t="shared" ca="1" si="801"/>
        <v>810301.47999999975</v>
      </c>
      <c r="H415" s="85">
        <f t="shared" ref="H415:P415" ca="1" si="802">+H413+H411</f>
        <v>829740.06</v>
      </c>
      <c r="I415" s="85">
        <f t="shared" ca="1" si="802"/>
        <v>850618.51</v>
      </c>
      <c r="J415" s="85">
        <f t="shared" ca="1" si="802"/>
        <v>872757</v>
      </c>
      <c r="K415" s="85">
        <f t="shared" ca="1" si="802"/>
        <v>895975.25</v>
      </c>
      <c r="L415" s="85">
        <f t="shared" ca="1" si="802"/>
        <v>919913.57</v>
      </c>
      <c r="M415" s="85">
        <f t="shared" ca="1" si="802"/>
        <v>944931.73</v>
      </c>
      <c r="N415" s="85">
        <f t="shared" ca="1" si="802"/>
        <v>970489.87000000011</v>
      </c>
      <c r="O415" s="85">
        <f t="shared" ca="1" si="802"/>
        <v>997307.96</v>
      </c>
      <c r="P415" s="85">
        <f t="shared" ca="1" si="802"/>
        <v>1025026.01</v>
      </c>
      <c r="Q415" s="85">
        <f t="shared" ref="Q415:R415" ca="1" si="803">+Q413+Q411</f>
        <v>1053823.8600000001</v>
      </c>
      <c r="R415" s="85">
        <f t="shared" ca="1" si="803"/>
        <v>1083701.73</v>
      </c>
    </row>
    <row r="416" spans="1:18">
      <c r="A416" s="60">
        <f t="shared" si="750"/>
        <v>416</v>
      </c>
      <c r="B416" s="183" t="s">
        <v>289</v>
      </c>
      <c r="C416" s="351" t="s">
        <v>229</v>
      </c>
      <c r="D416" s="184">
        <f ca="1">+D415/D389</f>
        <v>17.690007678804882</v>
      </c>
      <c r="E416" s="184">
        <f t="shared" ref="E416" ca="1" si="804">+E415/E389</f>
        <v>23.340007949012346</v>
      </c>
      <c r="F416" s="184">
        <f t="shared" ref="F416" ca="1" si="805">+F415/F389</f>
        <v>45.019975320453526</v>
      </c>
      <c r="G416" s="184">
        <f t="shared" ref="G416:P416" ca="1" si="806">+G415/G389</f>
        <v>45.020000333357402</v>
      </c>
      <c r="H416" s="184">
        <f t="shared" ca="1" si="806"/>
        <v>46.099999444404325</v>
      </c>
      <c r="I416" s="184">
        <f t="shared" ca="1" si="806"/>
        <v>47.259997110902454</v>
      </c>
      <c r="J416" s="184">
        <f t="shared" ca="1" si="806"/>
        <v>48.490002055704018</v>
      </c>
      <c r="K416" s="184">
        <f t="shared" ca="1" si="806"/>
        <v>49.779997999855546</v>
      </c>
      <c r="L416" s="184">
        <f t="shared" ca="1" si="806"/>
        <v>51.110000722274378</v>
      </c>
      <c r="M416" s="184">
        <f t="shared" ca="1" si="806"/>
        <v>52.499969720052164</v>
      </c>
      <c r="N416" s="184">
        <f t="shared" ca="1" si="806"/>
        <v>53.919998110974689</v>
      </c>
      <c r="O416" s="184">
        <f t="shared" ca="1" si="806"/>
        <v>55.409968825543608</v>
      </c>
      <c r="P416" s="184">
        <f t="shared" ca="1" si="806"/>
        <v>56.950034141373614</v>
      </c>
      <c r="Q416" s="184">
        <f t="shared" ref="Q416:R416" ca="1" si="807">+Q415/Q389</f>
        <v>58.549966080902465</v>
      </c>
      <c r="R416" s="184">
        <f t="shared" ca="1" si="807"/>
        <v>60.210000166678704</v>
      </c>
    </row>
    <row r="417" spans="1:18">
      <c r="A417" s="60">
        <f t="shared" ref="A417:A451" si="808">+ROW(A417)</f>
        <v>417</v>
      </c>
    </row>
    <row r="418" spans="1:18">
      <c r="A418" s="60">
        <f t="shared" si="808"/>
        <v>418</v>
      </c>
    </row>
    <row r="419" spans="1:18">
      <c r="A419" s="60">
        <f t="shared" si="808"/>
        <v>419</v>
      </c>
      <c r="D419" s="352"/>
      <c r="E419" s="352"/>
      <c r="F419" s="352"/>
      <c r="G419" s="352"/>
      <c r="H419" s="352"/>
      <c r="I419" s="352"/>
      <c r="J419" s="352"/>
      <c r="K419" s="352"/>
      <c r="L419" s="352"/>
      <c r="M419" s="352"/>
      <c r="N419" s="352"/>
      <c r="O419" s="352"/>
      <c r="P419" s="352"/>
      <c r="Q419" s="352"/>
      <c r="R419" s="352"/>
    </row>
    <row r="420" spans="1:18">
      <c r="A420" s="60">
        <f t="shared" si="808"/>
        <v>420</v>
      </c>
      <c r="D420" s="352">
        <f ca="1">+D389+D357+D325</f>
        <v>10858374.130000001</v>
      </c>
      <c r="E420" s="352">
        <f t="shared" ref="E420:G420" ca="1" si="809">+E389+E357+E325</f>
        <v>9005691.6699999999</v>
      </c>
      <c r="F420" s="352">
        <f t="shared" ca="1" si="809"/>
        <v>8784900.7400000002</v>
      </c>
      <c r="G420" s="352">
        <f t="shared" ca="1" si="809"/>
        <v>8819766.7400000002</v>
      </c>
      <c r="H420" s="352">
        <f t="shared" ref="H420:P420" ca="1" si="810">+H389+H357+H325</f>
        <v>8570657.4800000004</v>
      </c>
      <c r="I420" s="352">
        <f t="shared" ca="1" si="810"/>
        <v>9043488</v>
      </c>
      <c r="J420" s="352">
        <f t="shared" ca="1" si="810"/>
        <v>9125116.8900000006</v>
      </c>
      <c r="K420" s="352">
        <f t="shared" ca="1" si="810"/>
        <v>9715870.7300000004</v>
      </c>
      <c r="L420" s="352">
        <f t="shared" ca="1" si="810"/>
        <v>9372107.9600000009</v>
      </c>
      <c r="M420" s="352">
        <f t="shared" ca="1" si="810"/>
        <v>9720816.7200000007</v>
      </c>
      <c r="N420" s="352">
        <f t="shared" ca="1" si="810"/>
        <v>9398945.5099999998</v>
      </c>
      <c r="O420" s="352">
        <f t="shared" ca="1" si="810"/>
        <v>9501265.5600000005</v>
      </c>
      <c r="P420" s="352">
        <f t="shared" ca="1" si="810"/>
        <v>9189021.5099999998</v>
      </c>
      <c r="Q420" s="352">
        <f t="shared" ref="Q420:R420" ca="1" si="811">+Q389+Q357+Q325</f>
        <v>9389942.9199999999</v>
      </c>
      <c r="R420" s="352">
        <f t="shared" ca="1" si="811"/>
        <v>9086673.2200000007</v>
      </c>
    </row>
    <row r="421" spans="1:18">
      <c r="A421" s="60">
        <f t="shared" si="808"/>
        <v>421</v>
      </c>
    </row>
    <row r="422" spans="1:18">
      <c r="A422" s="60">
        <f t="shared" si="808"/>
        <v>422</v>
      </c>
    </row>
    <row r="423" spans="1:18">
      <c r="A423" s="60">
        <f t="shared" si="808"/>
        <v>423</v>
      </c>
    </row>
    <row r="424" spans="1:18">
      <c r="A424" s="60">
        <f t="shared" si="808"/>
        <v>424</v>
      </c>
    </row>
    <row r="425" spans="1:18">
      <c r="A425" s="60">
        <f t="shared" si="808"/>
        <v>425</v>
      </c>
    </row>
    <row r="426" spans="1:18">
      <c r="A426" s="60">
        <f t="shared" si="808"/>
        <v>426</v>
      </c>
    </row>
    <row r="427" spans="1:18">
      <c r="A427" s="60">
        <f t="shared" si="808"/>
        <v>427</v>
      </c>
    </row>
    <row r="428" spans="1:18">
      <c r="A428" s="60">
        <f t="shared" si="808"/>
        <v>428</v>
      </c>
    </row>
    <row r="429" spans="1:18">
      <c r="A429" s="60">
        <f t="shared" si="808"/>
        <v>429</v>
      </c>
    </row>
    <row r="430" spans="1:18">
      <c r="A430" s="60">
        <f t="shared" si="808"/>
        <v>430</v>
      </c>
    </row>
    <row r="431" spans="1:18">
      <c r="A431" s="60">
        <f t="shared" si="808"/>
        <v>431</v>
      </c>
    </row>
    <row r="432" spans="1:18">
      <c r="A432" s="60">
        <f t="shared" si="808"/>
        <v>432</v>
      </c>
    </row>
    <row r="433" spans="1:1">
      <c r="A433" s="60">
        <f t="shared" si="808"/>
        <v>433</v>
      </c>
    </row>
    <row r="434" spans="1:1">
      <c r="A434" s="60">
        <f t="shared" si="808"/>
        <v>434</v>
      </c>
    </row>
    <row r="435" spans="1:1">
      <c r="A435" s="60">
        <f t="shared" si="808"/>
        <v>435</v>
      </c>
    </row>
    <row r="436" spans="1:1">
      <c r="A436" s="60">
        <f t="shared" si="808"/>
        <v>436</v>
      </c>
    </row>
    <row r="437" spans="1:1">
      <c r="A437" s="60">
        <f t="shared" si="808"/>
        <v>437</v>
      </c>
    </row>
    <row r="438" spans="1:1">
      <c r="A438" s="60">
        <f t="shared" si="808"/>
        <v>438</v>
      </c>
    </row>
    <row r="439" spans="1:1">
      <c r="A439" s="60">
        <f t="shared" si="808"/>
        <v>439</v>
      </c>
    </row>
    <row r="440" spans="1:1">
      <c r="A440" s="60">
        <f t="shared" si="808"/>
        <v>440</v>
      </c>
    </row>
    <row r="441" spans="1:1">
      <c r="A441" s="60">
        <f t="shared" si="808"/>
        <v>441</v>
      </c>
    </row>
    <row r="442" spans="1:1">
      <c r="A442" s="60">
        <f t="shared" si="808"/>
        <v>442</v>
      </c>
    </row>
    <row r="443" spans="1:1">
      <c r="A443" s="60">
        <f t="shared" si="808"/>
        <v>443</v>
      </c>
    </row>
    <row r="444" spans="1:1">
      <c r="A444" s="60">
        <f t="shared" si="808"/>
        <v>444</v>
      </c>
    </row>
    <row r="445" spans="1:1">
      <c r="A445" s="60">
        <f t="shared" si="808"/>
        <v>445</v>
      </c>
    </row>
    <row r="446" spans="1:1">
      <c r="A446" s="60">
        <f t="shared" si="808"/>
        <v>446</v>
      </c>
    </row>
    <row r="447" spans="1:1">
      <c r="A447" s="60">
        <f t="shared" si="808"/>
        <v>447</v>
      </c>
    </row>
    <row r="448" spans="1:1">
      <c r="A448" s="60">
        <f t="shared" si="808"/>
        <v>448</v>
      </c>
    </row>
    <row r="449" spans="1:1">
      <c r="A449" s="60">
        <f t="shared" si="808"/>
        <v>449</v>
      </c>
    </row>
    <row r="450" spans="1:1">
      <c r="A450" s="60">
        <f t="shared" si="808"/>
        <v>450</v>
      </c>
    </row>
    <row r="451" spans="1:1">
      <c r="A451" s="60">
        <f t="shared" si="808"/>
        <v>451</v>
      </c>
    </row>
    <row r="452" spans="1:1">
      <c r="A452" s="60">
        <f t="shared" ref="A452:A515" si="812">+ROW(A452)</f>
        <v>452</v>
      </c>
    </row>
    <row r="453" spans="1:1">
      <c r="A453" s="60">
        <f t="shared" si="812"/>
        <v>453</v>
      </c>
    </row>
    <row r="454" spans="1:1">
      <c r="A454" s="60">
        <f t="shared" si="812"/>
        <v>454</v>
      </c>
    </row>
    <row r="455" spans="1:1">
      <c r="A455" s="60">
        <f t="shared" si="812"/>
        <v>455</v>
      </c>
    </row>
    <row r="456" spans="1:1">
      <c r="A456" s="60">
        <f t="shared" si="812"/>
        <v>456</v>
      </c>
    </row>
    <row r="457" spans="1:1">
      <c r="A457" s="60">
        <f t="shared" si="812"/>
        <v>457</v>
      </c>
    </row>
    <row r="458" spans="1:1">
      <c r="A458" s="60">
        <f t="shared" si="812"/>
        <v>458</v>
      </c>
    </row>
    <row r="459" spans="1:1">
      <c r="A459" s="60">
        <f t="shared" si="812"/>
        <v>459</v>
      </c>
    </row>
    <row r="460" spans="1:1">
      <c r="A460" s="60">
        <f t="shared" si="812"/>
        <v>460</v>
      </c>
    </row>
    <row r="461" spans="1:1">
      <c r="A461" s="60">
        <f t="shared" si="812"/>
        <v>461</v>
      </c>
    </row>
    <row r="462" spans="1:1">
      <c r="A462" s="60">
        <f t="shared" si="812"/>
        <v>462</v>
      </c>
    </row>
    <row r="463" spans="1:1">
      <c r="A463" s="60">
        <f t="shared" si="812"/>
        <v>463</v>
      </c>
    </row>
    <row r="464" spans="1:1">
      <c r="A464" s="60">
        <f t="shared" si="812"/>
        <v>464</v>
      </c>
    </row>
    <row r="465" spans="1:1">
      <c r="A465" s="60">
        <f t="shared" si="812"/>
        <v>465</v>
      </c>
    </row>
    <row r="466" spans="1:1">
      <c r="A466" s="60">
        <f t="shared" si="812"/>
        <v>466</v>
      </c>
    </row>
    <row r="467" spans="1:1">
      <c r="A467" s="60">
        <f t="shared" si="812"/>
        <v>467</v>
      </c>
    </row>
    <row r="468" spans="1:1">
      <c r="A468" s="60">
        <f t="shared" si="812"/>
        <v>468</v>
      </c>
    </row>
    <row r="469" spans="1:1">
      <c r="A469" s="60">
        <f t="shared" si="812"/>
        <v>469</v>
      </c>
    </row>
    <row r="470" spans="1:1">
      <c r="A470" s="60">
        <f t="shared" si="812"/>
        <v>470</v>
      </c>
    </row>
    <row r="471" spans="1:1">
      <c r="A471" s="60">
        <f t="shared" si="812"/>
        <v>471</v>
      </c>
    </row>
    <row r="472" spans="1:1">
      <c r="A472" s="60">
        <f t="shared" si="812"/>
        <v>472</v>
      </c>
    </row>
    <row r="473" spans="1:1">
      <c r="A473" s="60">
        <f t="shared" si="812"/>
        <v>473</v>
      </c>
    </row>
    <row r="474" spans="1:1">
      <c r="A474" s="60">
        <f t="shared" si="812"/>
        <v>474</v>
      </c>
    </row>
    <row r="475" spans="1:1">
      <c r="A475" s="60">
        <f t="shared" si="812"/>
        <v>475</v>
      </c>
    </row>
    <row r="476" spans="1:1">
      <c r="A476" s="60">
        <f t="shared" si="812"/>
        <v>476</v>
      </c>
    </row>
    <row r="477" spans="1:1">
      <c r="A477" s="60">
        <f t="shared" si="812"/>
        <v>477</v>
      </c>
    </row>
    <row r="478" spans="1:1">
      <c r="A478" s="60">
        <f t="shared" si="812"/>
        <v>478</v>
      </c>
    </row>
    <row r="479" spans="1:1">
      <c r="A479" s="60">
        <f t="shared" si="812"/>
        <v>479</v>
      </c>
    </row>
    <row r="480" spans="1:1">
      <c r="A480" s="60">
        <f t="shared" si="812"/>
        <v>480</v>
      </c>
    </row>
    <row r="481" spans="1:1">
      <c r="A481" s="60">
        <f t="shared" si="812"/>
        <v>481</v>
      </c>
    </row>
    <row r="482" spans="1:1">
      <c r="A482" s="60">
        <f t="shared" si="812"/>
        <v>482</v>
      </c>
    </row>
    <row r="483" spans="1:1">
      <c r="A483" s="60">
        <f t="shared" si="812"/>
        <v>483</v>
      </c>
    </row>
    <row r="484" spans="1:1">
      <c r="A484" s="60">
        <f t="shared" si="812"/>
        <v>484</v>
      </c>
    </row>
    <row r="485" spans="1:1">
      <c r="A485" s="60">
        <f t="shared" si="812"/>
        <v>485</v>
      </c>
    </row>
    <row r="486" spans="1:1">
      <c r="A486" s="60">
        <f t="shared" si="812"/>
        <v>486</v>
      </c>
    </row>
    <row r="487" spans="1:1">
      <c r="A487" s="60">
        <f t="shared" si="812"/>
        <v>487</v>
      </c>
    </row>
    <row r="488" spans="1:1">
      <c r="A488" s="60">
        <f t="shared" si="812"/>
        <v>488</v>
      </c>
    </row>
    <row r="489" spans="1:1">
      <c r="A489" s="60">
        <f t="shared" si="812"/>
        <v>489</v>
      </c>
    </row>
    <row r="490" spans="1:1">
      <c r="A490" s="60">
        <f t="shared" si="812"/>
        <v>490</v>
      </c>
    </row>
    <row r="491" spans="1:1">
      <c r="A491" s="60">
        <f t="shared" si="812"/>
        <v>491</v>
      </c>
    </row>
    <row r="492" spans="1:1">
      <c r="A492" s="60">
        <f t="shared" si="812"/>
        <v>492</v>
      </c>
    </row>
    <row r="493" spans="1:1">
      <c r="A493" s="60">
        <f t="shared" si="812"/>
        <v>493</v>
      </c>
    </row>
    <row r="494" spans="1:1">
      <c r="A494" s="60">
        <f t="shared" si="812"/>
        <v>494</v>
      </c>
    </row>
    <row r="495" spans="1:1">
      <c r="A495" s="60">
        <f t="shared" si="812"/>
        <v>495</v>
      </c>
    </row>
    <row r="496" spans="1:1">
      <c r="A496" s="60">
        <f t="shared" si="812"/>
        <v>496</v>
      </c>
    </row>
    <row r="497" spans="1:1">
      <c r="A497" s="60">
        <f t="shared" si="812"/>
        <v>497</v>
      </c>
    </row>
    <row r="498" spans="1:1">
      <c r="A498" s="60">
        <f t="shared" si="812"/>
        <v>498</v>
      </c>
    </row>
    <row r="499" spans="1:1">
      <c r="A499" s="60">
        <f t="shared" si="812"/>
        <v>499</v>
      </c>
    </row>
    <row r="500" spans="1:1">
      <c r="A500" s="60">
        <f t="shared" si="812"/>
        <v>500</v>
      </c>
    </row>
    <row r="501" spans="1:1">
      <c r="A501" s="60">
        <f t="shared" si="812"/>
        <v>501</v>
      </c>
    </row>
    <row r="502" spans="1:1">
      <c r="A502" s="60">
        <f t="shared" si="812"/>
        <v>502</v>
      </c>
    </row>
    <row r="503" spans="1:1">
      <c r="A503" s="60">
        <f t="shared" si="812"/>
        <v>503</v>
      </c>
    </row>
    <row r="504" spans="1:1">
      <c r="A504" s="60">
        <f t="shared" si="812"/>
        <v>504</v>
      </c>
    </row>
    <row r="505" spans="1:1">
      <c r="A505" s="60">
        <f t="shared" si="812"/>
        <v>505</v>
      </c>
    </row>
    <row r="506" spans="1:1">
      <c r="A506" s="60">
        <f t="shared" si="812"/>
        <v>506</v>
      </c>
    </row>
    <row r="507" spans="1:1">
      <c r="A507" s="60">
        <f t="shared" si="812"/>
        <v>507</v>
      </c>
    </row>
    <row r="508" spans="1:1">
      <c r="A508" s="60">
        <f t="shared" si="812"/>
        <v>508</v>
      </c>
    </row>
    <row r="509" spans="1:1">
      <c r="A509" s="60">
        <f t="shared" si="812"/>
        <v>509</v>
      </c>
    </row>
    <row r="510" spans="1:1">
      <c r="A510" s="60">
        <f t="shared" si="812"/>
        <v>510</v>
      </c>
    </row>
    <row r="511" spans="1:1">
      <c r="A511" s="60">
        <f t="shared" si="812"/>
        <v>511</v>
      </c>
    </row>
    <row r="512" spans="1:1">
      <c r="A512" s="60">
        <f t="shared" si="812"/>
        <v>512</v>
      </c>
    </row>
    <row r="513" spans="1:1">
      <c r="A513" s="60">
        <f t="shared" si="812"/>
        <v>513</v>
      </c>
    </row>
    <row r="514" spans="1:1">
      <c r="A514" s="60">
        <f t="shared" si="812"/>
        <v>514</v>
      </c>
    </row>
    <row r="515" spans="1:1">
      <c r="A515" s="60">
        <f t="shared" si="812"/>
        <v>515</v>
      </c>
    </row>
    <row r="516" spans="1:1">
      <c r="A516" s="60">
        <f t="shared" ref="A516:A546" si="813">+ROW(A516)</f>
        <v>516</v>
      </c>
    </row>
    <row r="517" spans="1:1">
      <c r="A517" s="60">
        <f t="shared" si="813"/>
        <v>517</v>
      </c>
    </row>
    <row r="518" spans="1:1">
      <c r="A518" s="60">
        <f t="shared" si="813"/>
        <v>518</v>
      </c>
    </row>
    <row r="519" spans="1:1">
      <c r="A519" s="60">
        <f t="shared" si="813"/>
        <v>519</v>
      </c>
    </row>
    <row r="520" spans="1:1">
      <c r="A520" s="60">
        <f t="shared" si="813"/>
        <v>520</v>
      </c>
    </row>
    <row r="521" spans="1:1">
      <c r="A521" s="60">
        <f t="shared" si="813"/>
        <v>521</v>
      </c>
    </row>
    <row r="522" spans="1:1">
      <c r="A522" s="60">
        <f t="shared" si="813"/>
        <v>522</v>
      </c>
    </row>
    <row r="523" spans="1:1">
      <c r="A523" s="60">
        <f t="shared" si="813"/>
        <v>523</v>
      </c>
    </row>
    <row r="524" spans="1:1">
      <c r="A524" s="60">
        <f t="shared" si="813"/>
        <v>524</v>
      </c>
    </row>
    <row r="525" spans="1:1">
      <c r="A525" s="60">
        <f t="shared" si="813"/>
        <v>525</v>
      </c>
    </row>
    <row r="526" spans="1:1">
      <c r="A526" s="60">
        <f t="shared" si="813"/>
        <v>526</v>
      </c>
    </row>
    <row r="527" spans="1:1">
      <c r="A527" s="60">
        <f t="shared" si="813"/>
        <v>527</v>
      </c>
    </row>
    <row r="528" spans="1:1">
      <c r="A528" s="60">
        <f t="shared" si="813"/>
        <v>528</v>
      </c>
    </row>
    <row r="529" spans="1:1">
      <c r="A529" s="60">
        <f t="shared" si="813"/>
        <v>529</v>
      </c>
    </row>
    <row r="530" spans="1:1">
      <c r="A530" s="60">
        <f t="shared" si="813"/>
        <v>530</v>
      </c>
    </row>
    <row r="531" spans="1:1">
      <c r="A531" s="60">
        <f t="shared" si="813"/>
        <v>531</v>
      </c>
    </row>
    <row r="532" spans="1:1">
      <c r="A532" s="60">
        <f t="shared" si="813"/>
        <v>532</v>
      </c>
    </row>
    <row r="533" spans="1:1">
      <c r="A533" s="60">
        <f t="shared" si="813"/>
        <v>533</v>
      </c>
    </row>
    <row r="534" spans="1:1">
      <c r="A534" s="60">
        <f t="shared" si="813"/>
        <v>534</v>
      </c>
    </row>
    <row r="535" spans="1:1">
      <c r="A535" s="60">
        <f t="shared" si="813"/>
        <v>535</v>
      </c>
    </row>
    <row r="536" spans="1:1">
      <c r="A536" s="60">
        <f t="shared" si="813"/>
        <v>536</v>
      </c>
    </row>
    <row r="537" spans="1:1">
      <c r="A537" s="60">
        <f t="shared" si="813"/>
        <v>537</v>
      </c>
    </row>
    <row r="538" spans="1:1">
      <c r="A538" s="60">
        <f t="shared" si="813"/>
        <v>538</v>
      </c>
    </row>
    <row r="539" spans="1:1">
      <c r="A539" s="60">
        <f t="shared" si="813"/>
        <v>539</v>
      </c>
    </row>
    <row r="540" spans="1:1">
      <c r="A540" s="60">
        <f t="shared" si="813"/>
        <v>540</v>
      </c>
    </row>
    <row r="541" spans="1:1">
      <c r="A541" s="60">
        <f t="shared" si="813"/>
        <v>541</v>
      </c>
    </row>
    <row r="542" spans="1:1">
      <c r="A542" s="60">
        <f t="shared" si="813"/>
        <v>542</v>
      </c>
    </row>
    <row r="543" spans="1:1">
      <c r="A543" s="60">
        <f t="shared" si="813"/>
        <v>543</v>
      </c>
    </row>
    <row r="544" spans="1:1">
      <c r="A544" s="60">
        <f t="shared" si="813"/>
        <v>544</v>
      </c>
    </row>
    <row r="545" spans="1:1">
      <c r="A545" s="60">
        <f t="shared" si="813"/>
        <v>545</v>
      </c>
    </row>
    <row r="546" spans="1:1">
      <c r="A546" s="60">
        <f t="shared" si="813"/>
        <v>546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B58"/>
  <sheetViews>
    <sheetView showGridLines="0" topLeftCell="GB16" zoomScale="80" zoomScaleNormal="80" workbookViewId="0">
      <selection activeCell="GB53" sqref="GB53"/>
    </sheetView>
  </sheetViews>
  <sheetFormatPr defaultRowHeight="15"/>
  <cols>
    <col min="1" max="1" width="9.140625" style="41"/>
    <col min="2" max="2" width="9.140625" style="60"/>
    <col min="3" max="3" width="23.140625" bestFit="1" customWidth="1"/>
    <col min="4" max="4" width="41.5703125" bestFit="1" customWidth="1"/>
    <col min="5" max="5" width="9.42578125" bestFit="1" customWidth="1"/>
    <col min="6" max="6" width="9.5703125" bestFit="1" customWidth="1"/>
    <col min="7" max="7" width="9.85546875" bestFit="1" customWidth="1"/>
    <col min="8" max="8" width="9.42578125" bestFit="1" customWidth="1"/>
    <col min="9" max="9" width="10" bestFit="1" customWidth="1"/>
    <col min="10" max="11" width="9.42578125" bestFit="1" customWidth="1"/>
    <col min="12" max="13" width="9.5703125" bestFit="1" customWidth="1"/>
    <col min="14" max="16" width="10.5703125" bestFit="1" customWidth="1"/>
    <col min="17" max="17" width="9.42578125" bestFit="1" customWidth="1"/>
    <col min="18" max="18" width="9.5703125" bestFit="1" customWidth="1"/>
    <col min="19" max="19" width="9.85546875" bestFit="1" customWidth="1"/>
    <col min="20" max="20" width="9.42578125" bestFit="1" customWidth="1"/>
    <col min="21" max="21" width="10" bestFit="1" customWidth="1"/>
    <col min="22" max="23" width="9.42578125" bestFit="1" customWidth="1"/>
    <col min="24" max="25" width="9.5703125" bestFit="1" customWidth="1"/>
    <col min="26" max="28" width="10.5703125" bestFit="1" customWidth="1"/>
    <col min="29" max="29" width="9.42578125" bestFit="1" customWidth="1"/>
    <col min="30" max="30" width="9.5703125" bestFit="1" customWidth="1"/>
    <col min="31" max="31" width="9.85546875" bestFit="1" customWidth="1"/>
    <col min="32" max="32" width="9.42578125" bestFit="1" customWidth="1"/>
    <col min="33" max="33" width="10" bestFit="1" customWidth="1"/>
    <col min="34" max="35" width="9.42578125" bestFit="1" customWidth="1"/>
    <col min="36" max="37" width="9.5703125" bestFit="1" customWidth="1"/>
    <col min="38" max="40" width="10.5703125" bestFit="1" customWidth="1"/>
    <col min="41" max="41" width="9.42578125" style="10" bestFit="1" customWidth="1"/>
    <col min="42" max="42" width="9.5703125" style="10" bestFit="1" customWidth="1"/>
    <col min="43" max="43" width="9.85546875" style="10" bestFit="1" customWidth="1"/>
    <col min="44" max="44" width="9.42578125" style="10" bestFit="1" customWidth="1"/>
    <col min="45" max="45" width="10" style="10" bestFit="1" customWidth="1"/>
    <col min="46" max="47" width="9.42578125" style="10" bestFit="1" customWidth="1"/>
    <col min="48" max="49" width="9.5703125" style="10" bestFit="1" customWidth="1"/>
    <col min="50" max="52" width="10.5703125" style="10" bestFit="1" customWidth="1"/>
    <col min="53" max="54" width="10.5703125" style="10" customWidth="1"/>
    <col min="55" max="63" width="9.42578125" customWidth="1"/>
    <col min="64" max="66" width="10.5703125" customWidth="1"/>
    <col min="67" max="75" width="9.42578125" customWidth="1"/>
    <col min="76" max="78" width="10.5703125" customWidth="1"/>
    <col min="79" max="80" width="9.42578125" customWidth="1"/>
    <col min="81" max="81" width="10" bestFit="1" customWidth="1"/>
    <col min="82" max="90" width="9.5703125" bestFit="1" customWidth="1"/>
    <col min="91" max="91" width="9.85546875" bestFit="1" customWidth="1"/>
    <col min="92" max="92" width="9.5703125" bestFit="1" customWidth="1"/>
    <col min="93" max="93" width="10" bestFit="1" customWidth="1"/>
    <col min="94" max="102" width="9.5703125" bestFit="1" customWidth="1"/>
    <col min="103" max="103" width="9.85546875" bestFit="1" customWidth="1"/>
    <col min="104" max="104" width="9.5703125" bestFit="1" customWidth="1"/>
    <col min="105" max="105" width="10" bestFit="1" customWidth="1"/>
    <col min="106" max="110" width="9.5703125" bestFit="1" customWidth="1"/>
    <col min="111" max="184" width="11.28515625" bestFit="1" customWidth="1"/>
  </cols>
  <sheetData>
    <row r="1" spans="1:184">
      <c r="E1" s="510">
        <f>+MONTH(E2)*100+YEAR(E2)-2000</f>
        <v>113</v>
      </c>
      <c r="F1" s="510">
        <f t="shared" ref="F1:AZ1" si="0">+MONTH(F2)*100+YEAR(F2)-2000</f>
        <v>213</v>
      </c>
      <c r="G1" s="510">
        <f t="shared" si="0"/>
        <v>313</v>
      </c>
      <c r="H1" s="510">
        <f t="shared" si="0"/>
        <v>413</v>
      </c>
      <c r="I1" s="510">
        <f t="shared" si="0"/>
        <v>513</v>
      </c>
      <c r="J1" s="510">
        <f t="shared" si="0"/>
        <v>613</v>
      </c>
      <c r="K1" s="510">
        <f t="shared" si="0"/>
        <v>713</v>
      </c>
      <c r="L1" s="510">
        <f t="shared" si="0"/>
        <v>813</v>
      </c>
      <c r="M1" s="510">
        <f t="shared" si="0"/>
        <v>913</v>
      </c>
      <c r="N1" s="510">
        <f t="shared" si="0"/>
        <v>1013</v>
      </c>
      <c r="O1" s="510">
        <f t="shared" si="0"/>
        <v>1113</v>
      </c>
      <c r="P1" s="510">
        <f t="shared" si="0"/>
        <v>1213</v>
      </c>
      <c r="Q1" s="510">
        <f t="shared" si="0"/>
        <v>114</v>
      </c>
      <c r="R1" s="510">
        <f t="shared" si="0"/>
        <v>214</v>
      </c>
      <c r="S1" s="510">
        <f t="shared" si="0"/>
        <v>314</v>
      </c>
      <c r="T1" s="510">
        <f t="shared" si="0"/>
        <v>414</v>
      </c>
      <c r="U1" s="510">
        <f t="shared" si="0"/>
        <v>514</v>
      </c>
      <c r="V1" s="510">
        <f t="shared" si="0"/>
        <v>614</v>
      </c>
      <c r="W1" s="510">
        <f t="shared" si="0"/>
        <v>714</v>
      </c>
      <c r="X1" s="510">
        <f t="shared" si="0"/>
        <v>814</v>
      </c>
      <c r="Y1" s="510">
        <f t="shared" si="0"/>
        <v>914</v>
      </c>
      <c r="Z1" s="510">
        <f t="shared" si="0"/>
        <v>1014</v>
      </c>
      <c r="AA1" s="510">
        <f t="shared" si="0"/>
        <v>1114</v>
      </c>
      <c r="AB1" s="510">
        <f t="shared" si="0"/>
        <v>1214</v>
      </c>
      <c r="AC1" s="510">
        <f t="shared" si="0"/>
        <v>115</v>
      </c>
      <c r="AD1" s="510">
        <f t="shared" si="0"/>
        <v>215</v>
      </c>
      <c r="AE1" s="510">
        <f t="shared" si="0"/>
        <v>315</v>
      </c>
      <c r="AF1" s="510">
        <f t="shared" si="0"/>
        <v>415</v>
      </c>
      <c r="AG1" s="510">
        <f t="shared" si="0"/>
        <v>515</v>
      </c>
      <c r="AH1" s="510">
        <f t="shared" si="0"/>
        <v>615</v>
      </c>
      <c r="AI1" s="510">
        <f t="shared" si="0"/>
        <v>715</v>
      </c>
      <c r="AJ1" s="510">
        <f t="shared" si="0"/>
        <v>815</v>
      </c>
      <c r="AK1" s="510">
        <f t="shared" si="0"/>
        <v>915</v>
      </c>
      <c r="AL1" s="510">
        <f t="shared" si="0"/>
        <v>1015</v>
      </c>
      <c r="AM1" s="510">
        <f t="shared" si="0"/>
        <v>1115</v>
      </c>
      <c r="AN1" s="510">
        <f t="shared" si="0"/>
        <v>1215</v>
      </c>
      <c r="AO1" s="510">
        <f t="shared" si="0"/>
        <v>116</v>
      </c>
      <c r="AP1" s="510">
        <f t="shared" si="0"/>
        <v>216</v>
      </c>
      <c r="AQ1" s="510">
        <f t="shared" si="0"/>
        <v>316</v>
      </c>
      <c r="AR1" s="510">
        <f t="shared" si="0"/>
        <v>416</v>
      </c>
      <c r="AS1" s="510">
        <f t="shared" si="0"/>
        <v>516</v>
      </c>
      <c r="AT1" s="510">
        <f t="shared" si="0"/>
        <v>616</v>
      </c>
      <c r="AU1" s="510">
        <f t="shared" si="0"/>
        <v>716</v>
      </c>
      <c r="AV1" s="510">
        <f t="shared" si="0"/>
        <v>816</v>
      </c>
      <c r="AW1" s="510">
        <f t="shared" si="0"/>
        <v>916</v>
      </c>
      <c r="AX1" s="510">
        <f t="shared" si="0"/>
        <v>1016</v>
      </c>
      <c r="AY1" s="510">
        <f t="shared" si="0"/>
        <v>1116</v>
      </c>
      <c r="AZ1" s="510">
        <f t="shared" si="0"/>
        <v>1216</v>
      </c>
    </row>
    <row r="2" spans="1:184">
      <c r="C2" s="34" t="s">
        <v>153</v>
      </c>
      <c r="D2" s="461" t="s">
        <v>33</v>
      </c>
      <c r="E2" s="463">
        <v>41275</v>
      </c>
      <c r="F2" s="463">
        <v>41306</v>
      </c>
      <c r="G2" s="463">
        <v>41334</v>
      </c>
      <c r="H2" s="463">
        <v>41365</v>
      </c>
      <c r="I2" s="463">
        <v>41395</v>
      </c>
      <c r="J2" s="463">
        <v>41426</v>
      </c>
      <c r="K2" s="463">
        <v>41456</v>
      </c>
      <c r="L2" s="463">
        <v>41487</v>
      </c>
      <c r="M2" s="463">
        <v>41518</v>
      </c>
      <c r="N2" s="463">
        <v>41548</v>
      </c>
      <c r="O2" s="463">
        <v>41579</v>
      </c>
      <c r="P2" s="463">
        <v>41609</v>
      </c>
      <c r="Q2" s="463">
        <v>41640</v>
      </c>
      <c r="R2" s="463">
        <v>41671</v>
      </c>
      <c r="S2" s="463">
        <v>41699</v>
      </c>
      <c r="T2" s="463">
        <v>41730</v>
      </c>
      <c r="U2" s="463">
        <v>41760</v>
      </c>
      <c r="V2" s="463">
        <v>41791</v>
      </c>
      <c r="W2" s="463">
        <v>41821</v>
      </c>
      <c r="X2" s="463">
        <v>41852</v>
      </c>
      <c r="Y2" s="463">
        <v>41883</v>
      </c>
      <c r="Z2" s="463">
        <v>41913</v>
      </c>
      <c r="AA2" s="463">
        <v>41944</v>
      </c>
      <c r="AB2" s="463">
        <v>41974</v>
      </c>
      <c r="AC2" s="463">
        <v>42005</v>
      </c>
      <c r="AD2" s="463">
        <v>42036</v>
      </c>
      <c r="AE2" s="463">
        <v>42064</v>
      </c>
      <c r="AF2" s="463">
        <v>42095</v>
      </c>
      <c r="AG2" s="463">
        <v>42125</v>
      </c>
      <c r="AH2" s="463">
        <v>42156</v>
      </c>
      <c r="AI2" s="463">
        <v>42186</v>
      </c>
      <c r="AJ2" s="463">
        <v>42217</v>
      </c>
      <c r="AK2" s="463">
        <v>42248</v>
      </c>
      <c r="AL2" s="463">
        <v>42278</v>
      </c>
      <c r="AM2" s="463">
        <v>42309</v>
      </c>
      <c r="AN2" s="463">
        <v>42339</v>
      </c>
      <c r="AO2" s="463">
        <v>42370</v>
      </c>
      <c r="AP2" s="463">
        <v>42401</v>
      </c>
      <c r="AQ2" s="463">
        <v>42430</v>
      </c>
      <c r="AR2" s="463">
        <v>42461</v>
      </c>
      <c r="AS2" s="463">
        <v>42491</v>
      </c>
      <c r="AT2" s="463">
        <v>42522</v>
      </c>
      <c r="AU2" s="463">
        <v>42552</v>
      </c>
      <c r="AV2" s="463">
        <v>42583</v>
      </c>
      <c r="AW2" s="463">
        <v>42614</v>
      </c>
      <c r="AX2" s="463">
        <v>42644</v>
      </c>
      <c r="AY2" s="463">
        <v>42675</v>
      </c>
      <c r="AZ2" s="463">
        <v>42705</v>
      </c>
      <c r="BA2" s="463">
        <v>42736</v>
      </c>
      <c r="BB2" s="463">
        <v>42767</v>
      </c>
      <c r="BC2" s="463">
        <v>42795</v>
      </c>
      <c r="BD2" s="463">
        <v>42826</v>
      </c>
      <c r="BE2" s="463">
        <v>42856</v>
      </c>
      <c r="BF2" s="463">
        <v>42887</v>
      </c>
      <c r="BG2" s="463">
        <v>42917</v>
      </c>
      <c r="BH2" s="463">
        <v>42948</v>
      </c>
      <c r="BI2" s="463">
        <v>42979</v>
      </c>
      <c r="BJ2" s="463">
        <v>43009</v>
      </c>
      <c r="BK2" s="463">
        <v>43040</v>
      </c>
      <c r="BL2" s="463">
        <v>43070</v>
      </c>
      <c r="BM2" s="463">
        <v>43101</v>
      </c>
      <c r="BN2" s="463">
        <v>43132</v>
      </c>
      <c r="BO2" s="463">
        <v>43160</v>
      </c>
      <c r="BP2" s="463">
        <v>43191</v>
      </c>
      <c r="BQ2" s="463">
        <v>43221</v>
      </c>
      <c r="BR2" s="463">
        <v>43252</v>
      </c>
      <c r="BS2" s="463">
        <v>43282</v>
      </c>
      <c r="BT2" s="463">
        <v>43313</v>
      </c>
      <c r="BU2" s="463">
        <v>43344</v>
      </c>
      <c r="BV2" s="463">
        <v>43374</v>
      </c>
      <c r="BW2" s="463">
        <v>43405</v>
      </c>
      <c r="BX2" s="463">
        <v>43435</v>
      </c>
      <c r="BY2" s="463">
        <v>43466</v>
      </c>
      <c r="BZ2" s="463">
        <v>43497</v>
      </c>
      <c r="CA2" s="463">
        <v>43525</v>
      </c>
      <c r="CB2" s="463">
        <v>43556</v>
      </c>
      <c r="CC2" s="463">
        <v>43586</v>
      </c>
      <c r="CD2" s="463">
        <v>43617</v>
      </c>
      <c r="CE2" s="463">
        <v>43647</v>
      </c>
      <c r="CF2" s="463">
        <v>43678</v>
      </c>
      <c r="CG2" s="463">
        <v>43709</v>
      </c>
      <c r="CH2" s="463">
        <v>43739</v>
      </c>
      <c r="CI2" s="463">
        <v>43770</v>
      </c>
      <c r="CJ2" s="463">
        <v>43800</v>
      </c>
      <c r="CK2" s="463">
        <v>43831</v>
      </c>
      <c r="CL2" s="463">
        <v>43862</v>
      </c>
      <c r="CM2" s="463">
        <v>43891</v>
      </c>
      <c r="CN2" s="463">
        <v>43922</v>
      </c>
      <c r="CO2" s="463">
        <v>43952</v>
      </c>
      <c r="CP2" s="463">
        <v>43983</v>
      </c>
      <c r="CQ2" s="463">
        <v>44013</v>
      </c>
      <c r="CR2" s="463">
        <v>44044</v>
      </c>
      <c r="CS2" s="463">
        <v>44075</v>
      </c>
      <c r="CT2" s="463">
        <v>44105</v>
      </c>
      <c r="CU2" s="463">
        <v>44136</v>
      </c>
      <c r="CV2" s="463">
        <v>44166</v>
      </c>
      <c r="CW2" s="463">
        <v>44197</v>
      </c>
      <c r="CX2" s="463">
        <v>44228</v>
      </c>
      <c r="CY2" s="463">
        <v>44256</v>
      </c>
      <c r="CZ2" s="463">
        <v>44287</v>
      </c>
      <c r="DA2" s="463">
        <v>44317</v>
      </c>
      <c r="DB2" s="463">
        <v>44348</v>
      </c>
      <c r="DC2" s="463">
        <v>44378</v>
      </c>
      <c r="DD2" s="463">
        <v>44409</v>
      </c>
      <c r="DE2" s="463">
        <v>44440</v>
      </c>
      <c r="DF2" s="463">
        <v>44470</v>
      </c>
      <c r="DG2" s="463">
        <v>44501</v>
      </c>
      <c r="DH2" s="463">
        <v>44531</v>
      </c>
      <c r="DI2" s="463">
        <v>44562</v>
      </c>
      <c r="DJ2" s="463">
        <v>44593</v>
      </c>
      <c r="DK2" s="463">
        <v>44621</v>
      </c>
      <c r="DL2" s="463">
        <v>44652</v>
      </c>
      <c r="DM2" s="463">
        <v>44682</v>
      </c>
      <c r="DN2" s="463">
        <v>44713</v>
      </c>
      <c r="DO2" s="463">
        <v>44743</v>
      </c>
      <c r="DP2" s="463">
        <v>44774</v>
      </c>
      <c r="DQ2" s="463">
        <v>44805</v>
      </c>
      <c r="DR2" s="463">
        <v>44835</v>
      </c>
      <c r="DS2" s="463">
        <v>44866</v>
      </c>
      <c r="DT2" s="463">
        <v>44896</v>
      </c>
      <c r="DU2" s="463">
        <v>44927</v>
      </c>
      <c r="DV2" s="463">
        <v>44958</v>
      </c>
      <c r="DW2" s="463">
        <v>44986</v>
      </c>
      <c r="DX2" s="463">
        <v>45017</v>
      </c>
      <c r="DY2" s="463">
        <v>45047</v>
      </c>
      <c r="DZ2" s="463">
        <v>45078</v>
      </c>
      <c r="EA2" s="463">
        <v>45108</v>
      </c>
      <c r="EB2" s="463">
        <v>45139</v>
      </c>
      <c r="EC2" s="463">
        <v>45170</v>
      </c>
      <c r="ED2" s="463">
        <v>45200</v>
      </c>
      <c r="EE2" s="463">
        <v>45231</v>
      </c>
      <c r="EF2" s="463">
        <v>45261</v>
      </c>
      <c r="EG2" s="463">
        <v>45292</v>
      </c>
      <c r="EH2" s="463">
        <v>45323</v>
      </c>
      <c r="EI2" s="463">
        <v>45352</v>
      </c>
      <c r="EJ2" s="463">
        <v>45383</v>
      </c>
      <c r="EK2" s="463">
        <v>45413</v>
      </c>
      <c r="EL2" s="463">
        <v>45444</v>
      </c>
      <c r="EM2" s="463">
        <v>45474</v>
      </c>
      <c r="EN2" s="463">
        <v>45505</v>
      </c>
      <c r="EO2" s="463">
        <v>45536</v>
      </c>
      <c r="EP2" s="463">
        <v>45566</v>
      </c>
      <c r="EQ2" s="463">
        <v>45597</v>
      </c>
      <c r="ER2" s="463">
        <v>45627</v>
      </c>
      <c r="ES2" s="463">
        <v>45658</v>
      </c>
      <c r="ET2" s="463">
        <v>45689</v>
      </c>
      <c r="EU2" s="463">
        <v>45717</v>
      </c>
      <c r="EV2" s="463">
        <v>45748</v>
      </c>
      <c r="EW2" s="463">
        <v>45778</v>
      </c>
      <c r="EX2" s="463">
        <v>45809</v>
      </c>
      <c r="EY2" s="463">
        <v>45839</v>
      </c>
      <c r="EZ2" s="463">
        <v>45870</v>
      </c>
      <c r="FA2" s="463">
        <v>45901</v>
      </c>
      <c r="FB2" s="463">
        <v>45931</v>
      </c>
      <c r="FC2" s="463">
        <v>45962</v>
      </c>
      <c r="FD2" s="463">
        <v>45992</v>
      </c>
      <c r="FE2" s="463">
        <v>46023</v>
      </c>
      <c r="FF2" s="463">
        <v>46054</v>
      </c>
      <c r="FG2" s="463">
        <v>46082</v>
      </c>
      <c r="FH2" s="463">
        <v>46113</v>
      </c>
      <c r="FI2" s="463">
        <v>46143</v>
      </c>
      <c r="FJ2" s="463">
        <v>46174</v>
      </c>
      <c r="FK2" s="463">
        <v>46204</v>
      </c>
      <c r="FL2" s="463">
        <v>46235</v>
      </c>
      <c r="FM2" s="463">
        <v>46266</v>
      </c>
      <c r="FN2" s="463">
        <v>46296</v>
      </c>
      <c r="FO2" s="463">
        <v>46327</v>
      </c>
      <c r="FP2" s="463">
        <v>46357</v>
      </c>
      <c r="FQ2" s="463">
        <v>46388</v>
      </c>
      <c r="FR2" s="463">
        <v>46419</v>
      </c>
      <c r="FS2" s="463">
        <v>46447</v>
      </c>
      <c r="FT2" s="463">
        <v>46478</v>
      </c>
      <c r="FU2" s="463">
        <v>46508</v>
      </c>
      <c r="FV2" s="463">
        <v>46539</v>
      </c>
      <c r="FW2" s="463">
        <v>46569</v>
      </c>
      <c r="FX2" s="463">
        <v>46600</v>
      </c>
      <c r="FY2" s="463">
        <v>46631</v>
      </c>
      <c r="FZ2" s="463">
        <v>46661</v>
      </c>
      <c r="GA2" s="463">
        <v>46692</v>
      </c>
      <c r="GB2" s="463">
        <v>46722</v>
      </c>
    </row>
    <row r="3" spans="1:184" s="29" customFormat="1">
      <c r="A3" s="41"/>
      <c r="B3" s="60">
        <f>+ROW()</f>
        <v>3</v>
      </c>
      <c r="C3" s="35" t="s">
        <v>1</v>
      </c>
      <c r="D3" s="30" t="s">
        <v>56</v>
      </c>
      <c r="E3" s="192">
        <v>91.19</v>
      </c>
      <c r="F3" s="192">
        <v>81.569999999999993</v>
      </c>
      <c r="G3" s="192">
        <v>87.71</v>
      </c>
      <c r="H3" s="192">
        <v>83.54</v>
      </c>
      <c r="I3" s="192">
        <v>86.17</v>
      </c>
      <c r="J3" s="192">
        <v>80.989999999999995</v>
      </c>
      <c r="K3" s="192">
        <v>85.16</v>
      </c>
      <c r="L3" s="192">
        <v>84.93</v>
      </c>
      <c r="M3" s="192">
        <v>82.36</v>
      </c>
      <c r="N3" s="192">
        <v>11.22</v>
      </c>
      <c r="O3" s="192">
        <v>42.11</v>
      </c>
      <c r="P3" s="192">
        <v>87.9</v>
      </c>
      <c r="Q3" s="192">
        <v>90.35</v>
      </c>
      <c r="R3" s="192">
        <v>81.42</v>
      </c>
      <c r="S3" s="192">
        <v>84.72</v>
      </c>
      <c r="T3" s="192">
        <v>82.83</v>
      </c>
      <c r="U3" s="192">
        <v>85.11</v>
      </c>
      <c r="V3" s="192">
        <v>81.53</v>
      </c>
      <c r="W3" s="192">
        <v>84.58</v>
      </c>
      <c r="X3" s="192">
        <v>84.65</v>
      </c>
      <c r="Y3" s="192">
        <v>80.58</v>
      </c>
      <c r="Z3" s="192">
        <v>65.62</v>
      </c>
      <c r="AA3" s="192">
        <v>81.849999999999994</v>
      </c>
      <c r="AB3" s="192">
        <v>85.28</v>
      </c>
      <c r="AC3" s="192">
        <v>89.89</v>
      </c>
      <c r="AD3" s="192">
        <v>81.59</v>
      </c>
      <c r="AE3" s="192">
        <v>85.26</v>
      </c>
      <c r="AF3" s="192">
        <v>82.1</v>
      </c>
      <c r="AG3" s="192">
        <v>85.12</v>
      </c>
      <c r="AH3" s="192">
        <v>81.849999999999994</v>
      </c>
      <c r="AI3" s="192">
        <v>85.22</v>
      </c>
      <c r="AJ3" s="192">
        <v>84.82</v>
      </c>
      <c r="AK3" s="192">
        <v>80.510000000000005</v>
      </c>
      <c r="AL3" s="192">
        <v>27.34</v>
      </c>
      <c r="AM3" s="192">
        <v>82.12</v>
      </c>
      <c r="AN3" s="192">
        <v>84.39</v>
      </c>
      <c r="AO3" s="192">
        <v>90.1</v>
      </c>
      <c r="AP3" s="192">
        <v>84.67</v>
      </c>
      <c r="AQ3" s="192">
        <v>85.92</v>
      </c>
      <c r="AR3" s="192">
        <v>82.97</v>
      </c>
      <c r="AS3" s="192">
        <v>85.77</v>
      </c>
      <c r="AT3" s="192">
        <v>82.7</v>
      </c>
      <c r="AU3" s="192">
        <v>85.75</v>
      </c>
      <c r="AV3" s="192">
        <v>85.17</v>
      </c>
      <c r="AW3" s="192">
        <v>80.94</v>
      </c>
      <c r="AX3" s="192">
        <v>65.73</v>
      </c>
      <c r="AY3" s="192">
        <v>83.94</v>
      </c>
      <c r="AZ3" s="192">
        <v>85.16</v>
      </c>
      <c r="BA3" s="192">
        <v>90.54</v>
      </c>
      <c r="BB3" s="192">
        <v>81.849999999999994</v>
      </c>
      <c r="BC3" s="192">
        <v>85.68</v>
      </c>
      <c r="BD3" s="192">
        <v>82.76</v>
      </c>
      <c r="BE3" s="192">
        <v>84.4</v>
      </c>
      <c r="BF3" s="192">
        <v>82.03</v>
      </c>
      <c r="BG3" s="192">
        <v>84.6</v>
      </c>
      <c r="BH3" s="192">
        <v>85.08</v>
      </c>
      <c r="BI3" s="192">
        <v>77.3</v>
      </c>
      <c r="BJ3" s="192">
        <v>0</v>
      </c>
      <c r="BK3" s="192">
        <v>35.770000000000003</v>
      </c>
      <c r="BL3" s="192">
        <v>85.32</v>
      </c>
      <c r="BM3" s="192">
        <v>90.63</v>
      </c>
      <c r="BN3" s="192">
        <v>81.75</v>
      </c>
      <c r="BO3" s="192">
        <v>86.21</v>
      </c>
      <c r="BP3" s="192">
        <v>83.58</v>
      </c>
      <c r="BQ3" s="192">
        <v>86.25</v>
      </c>
      <c r="BR3" s="192">
        <v>82.27</v>
      </c>
      <c r="BS3" s="192">
        <v>86.98</v>
      </c>
      <c r="BT3" s="192">
        <v>86.86</v>
      </c>
      <c r="BU3" s="192">
        <v>82.18</v>
      </c>
      <c r="BV3" s="192">
        <v>86.14</v>
      </c>
      <c r="BW3" s="192">
        <v>66.989999999999995</v>
      </c>
      <c r="BX3" s="192">
        <v>89.5</v>
      </c>
      <c r="BY3" s="192">
        <v>92.32</v>
      </c>
      <c r="BZ3" s="192">
        <v>83.76</v>
      </c>
      <c r="CA3" s="192">
        <v>92.15</v>
      </c>
      <c r="CB3" s="192">
        <v>87.65</v>
      </c>
      <c r="CC3" s="192">
        <v>88.87</v>
      </c>
      <c r="CD3" s="192">
        <v>85.72</v>
      </c>
      <c r="CE3" s="192">
        <v>89.28</v>
      </c>
      <c r="CF3" s="192">
        <v>89.25</v>
      </c>
      <c r="CG3" s="192">
        <v>86.7</v>
      </c>
      <c r="CH3" s="192">
        <v>11.98</v>
      </c>
      <c r="CI3" s="192">
        <v>86.17</v>
      </c>
      <c r="CJ3" s="192">
        <v>92.02</v>
      </c>
      <c r="CK3" s="192">
        <v>93.33</v>
      </c>
      <c r="CL3" s="192">
        <v>87.3</v>
      </c>
      <c r="CM3" s="192">
        <v>93.36</v>
      </c>
      <c r="CN3" s="192">
        <v>89.12</v>
      </c>
      <c r="CO3" s="192">
        <v>90.41</v>
      </c>
      <c r="CP3" s="192">
        <v>87.71</v>
      </c>
      <c r="CQ3" s="192">
        <v>91.13</v>
      </c>
      <c r="CR3" s="192">
        <v>91.02</v>
      </c>
      <c r="CS3" s="192">
        <v>87.89</v>
      </c>
      <c r="CT3" s="192">
        <v>70.56</v>
      </c>
      <c r="CU3" s="192">
        <v>89.64</v>
      </c>
      <c r="CV3" s="192">
        <v>92.59</v>
      </c>
      <c r="CW3" s="192">
        <v>92.96</v>
      </c>
      <c r="CX3" s="192">
        <v>83.93</v>
      </c>
      <c r="CY3" s="192">
        <v>93.2</v>
      </c>
      <c r="CZ3" s="192">
        <v>89.14</v>
      </c>
      <c r="DA3" s="192">
        <v>90.39</v>
      </c>
      <c r="DB3" s="192">
        <v>87.79</v>
      </c>
      <c r="DC3" s="192">
        <v>90.25</v>
      </c>
      <c r="DD3" s="192">
        <v>91.13</v>
      </c>
      <c r="DE3" s="192">
        <v>86.77</v>
      </c>
      <c r="DF3" s="192">
        <v>8.6999999999999993</v>
      </c>
      <c r="DG3" s="192">
        <v>89.97</v>
      </c>
      <c r="DH3" s="192">
        <v>92.42</v>
      </c>
      <c r="DI3" s="192">
        <v>93</v>
      </c>
      <c r="DJ3" s="192">
        <v>83.99</v>
      </c>
      <c r="DK3" s="192">
        <v>93.15</v>
      </c>
      <c r="DL3" s="192">
        <v>89.2</v>
      </c>
      <c r="DM3" s="192">
        <v>90.43</v>
      </c>
      <c r="DN3" s="192">
        <v>87.49</v>
      </c>
      <c r="DO3" s="192">
        <v>90.54</v>
      </c>
      <c r="DP3" s="192">
        <v>91</v>
      </c>
      <c r="DQ3" s="192">
        <v>86.51</v>
      </c>
      <c r="DR3" s="192">
        <v>70.47</v>
      </c>
      <c r="DS3" s="192">
        <v>89.94</v>
      </c>
      <c r="DT3" s="192">
        <v>92.42</v>
      </c>
      <c r="DU3" s="192">
        <v>92.88</v>
      </c>
      <c r="DV3" s="192">
        <v>83.71</v>
      </c>
      <c r="DW3" s="192">
        <v>92.98</v>
      </c>
      <c r="DX3" s="192">
        <v>89.09</v>
      </c>
      <c r="DY3" s="192">
        <v>90.43</v>
      </c>
      <c r="DZ3" s="192">
        <v>87.18</v>
      </c>
      <c r="EA3" s="192">
        <v>90.46</v>
      </c>
      <c r="EB3" s="192">
        <v>90.47</v>
      </c>
      <c r="EC3" s="192">
        <v>86.49</v>
      </c>
      <c r="ED3" s="192">
        <v>17.510000000000002</v>
      </c>
      <c r="EE3" s="192">
        <v>59.38</v>
      </c>
      <c r="EF3" s="192">
        <v>92.14</v>
      </c>
      <c r="EG3" s="192">
        <v>92.85</v>
      </c>
      <c r="EH3" s="192">
        <v>86.72</v>
      </c>
      <c r="EI3" s="192">
        <v>92.92</v>
      </c>
      <c r="EJ3" s="192">
        <v>88.93</v>
      </c>
      <c r="EK3" s="192">
        <v>90.33</v>
      </c>
      <c r="EL3" s="192">
        <v>87.16</v>
      </c>
      <c r="EM3" s="192">
        <v>90.65</v>
      </c>
      <c r="EN3" s="192">
        <v>90.43</v>
      </c>
      <c r="EO3" s="192">
        <v>86.99</v>
      </c>
      <c r="EP3" s="192">
        <v>70.459999999999994</v>
      </c>
      <c r="EQ3" s="192">
        <v>89.12</v>
      </c>
      <c r="ER3" s="192">
        <v>92.43</v>
      </c>
      <c r="ES3" s="192">
        <v>92.29</v>
      </c>
      <c r="ET3" s="192">
        <v>83.42</v>
      </c>
      <c r="EU3" s="192">
        <v>92.28</v>
      </c>
      <c r="EV3" s="192">
        <v>87.55</v>
      </c>
      <c r="EW3" s="192">
        <v>90.05</v>
      </c>
      <c r="EX3" s="192">
        <v>86.94</v>
      </c>
      <c r="EY3" s="192">
        <v>89.94</v>
      </c>
      <c r="EZ3" s="192">
        <v>90.65</v>
      </c>
      <c r="FA3" s="192">
        <v>86.29</v>
      </c>
      <c r="FB3" s="192">
        <v>8.77</v>
      </c>
      <c r="FC3" s="192">
        <v>26.5</v>
      </c>
      <c r="FD3" s="192">
        <v>91.59</v>
      </c>
      <c r="FE3" s="192">
        <v>90.39</v>
      </c>
      <c r="FF3" s="192">
        <v>82.02</v>
      </c>
      <c r="FG3" s="192">
        <v>90.57</v>
      </c>
      <c r="FH3" s="192">
        <v>86.15</v>
      </c>
      <c r="FI3" s="192">
        <v>87.92</v>
      </c>
      <c r="FJ3" s="192">
        <v>85.35</v>
      </c>
      <c r="FK3" s="192">
        <v>88.93</v>
      </c>
      <c r="FL3" s="192">
        <v>89.52</v>
      </c>
      <c r="FM3" s="192">
        <v>84.47</v>
      </c>
      <c r="FN3" s="192">
        <v>69.45</v>
      </c>
      <c r="FO3" s="192">
        <v>87.2</v>
      </c>
      <c r="FP3" s="192">
        <v>89.52</v>
      </c>
      <c r="FQ3" s="192">
        <v>90.58</v>
      </c>
      <c r="FR3" s="192">
        <v>82.17</v>
      </c>
      <c r="FS3" s="192">
        <v>14.77</v>
      </c>
      <c r="FT3" s="192">
        <v>79.61</v>
      </c>
      <c r="FU3" s="192">
        <v>87.63</v>
      </c>
      <c r="FV3" s="192">
        <v>84.98</v>
      </c>
      <c r="FW3" s="192">
        <v>89.16</v>
      </c>
      <c r="FX3" s="192">
        <v>89.51</v>
      </c>
      <c r="FY3" s="192">
        <v>83.94</v>
      </c>
      <c r="FZ3" s="192">
        <v>89.29</v>
      </c>
      <c r="GA3" s="192">
        <v>87.29</v>
      </c>
      <c r="GB3" s="192">
        <v>89.93</v>
      </c>
    </row>
    <row r="4" spans="1:184" s="29" customFormat="1">
      <c r="A4" s="41"/>
      <c r="B4" s="60">
        <f t="shared" ref="B4:B30" si="1">+ROW()</f>
        <v>4</v>
      </c>
      <c r="C4" s="36" t="s">
        <v>2</v>
      </c>
      <c r="D4" s="29" t="s">
        <v>56</v>
      </c>
      <c r="E4" s="193">
        <v>37.19</v>
      </c>
      <c r="F4" s="193">
        <v>33.35</v>
      </c>
      <c r="G4" s="193">
        <v>36.68</v>
      </c>
      <c r="H4" s="193">
        <v>35.57</v>
      </c>
      <c r="I4" s="193">
        <v>36.69</v>
      </c>
      <c r="J4" s="193">
        <v>35.700000000000003</v>
      </c>
      <c r="K4" s="193">
        <v>37.33</v>
      </c>
      <c r="L4" s="193">
        <v>37.32</v>
      </c>
      <c r="M4" s="193">
        <v>35.47</v>
      </c>
      <c r="N4" s="193">
        <v>36.56</v>
      </c>
      <c r="O4" s="193">
        <v>35.22</v>
      </c>
      <c r="P4" s="193">
        <v>36.549999999999997</v>
      </c>
      <c r="Q4" s="193">
        <v>37.369999999999997</v>
      </c>
      <c r="R4" s="193">
        <v>33.92</v>
      </c>
      <c r="S4" s="193">
        <v>36.909999999999997</v>
      </c>
      <c r="T4" s="193">
        <v>29.75</v>
      </c>
      <c r="U4" s="193">
        <v>17.670000000000002</v>
      </c>
      <c r="V4" s="193">
        <v>35.909999999999997</v>
      </c>
      <c r="W4" s="193">
        <v>37.5</v>
      </c>
      <c r="X4" s="193">
        <v>37.6</v>
      </c>
      <c r="Y4" s="193">
        <v>35.53</v>
      </c>
      <c r="Z4" s="193">
        <v>37.119999999999997</v>
      </c>
      <c r="AA4" s="193">
        <v>35.29</v>
      </c>
      <c r="AB4" s="193">
        <v>36.74</v>
      </c>
      <c r="AC4" s="193">
        <v>37.06</v>
      </c>
      <c r="AD4" s="193">
        <v>33.53</v>
      </c>
      <c r="AE4" s="193">
        <v>36.68</v>
      </c>
      <c r="AF4" s="193">
        <v>35.549999999999997</v>
      </c>
      <c r="AG4" s="193">
        <v>36.659999999999997</v>
      </c>
      <c r="AH4" s="193">
        <v>35.85</v>
      </c>
      <c r="AI4" s="193">
        <v>37.47</v>
      </c>
      <c r="AJ4" s="193">
        <v>37.39</v>
      </c>
      <c r="AK4" s="193">
        <v>35.61</v>
      </c>
      <c r="AL4" s="193">
        <v>36.97</v>
      </c>
      <c r="AM4" s="193">
        <v>35.380000000000003</v>
      </c>
      <c r="AN4" s="193">
        <v>36.54</v>
      </c>
      <c r="AO4" s="193">
        <v>37.39</v>
      </c>
      <c r="AP4" s="193">
        <v>35.06</v>
      </c>
      <c r="AQ4" s="193">
        <v>37.04</v>
      </c>
      <c r="AR4" s="193">
        <v>17.87</v>
      </c>
      <c r="AS4" s="193">
        <v>25.11</v>
      </c>
      <c r="AT4" s="193">
        <v>36.01</v>
      </c>
      <c r="AU4" s="193">
        <v>37.520000000000003</v>
      </c>
      <c r="AV4" s="193">
        <v>37.659999999999997</v>
      </c>
      <c r="AW4" s="193">
        <v>35.75</v>
      </c>
      <c r="AX4" s="193">
        <v>36.89</v>
      </c>
      <c r="AY4" s="193">
        <v>35.58</v>
      </c>
      <c r="AZ4" s="193">
        <v>36.590000000000003</v>
      </c>
      <c r="BA4" s="193">
        <v>37.380000000000003</v>
      </c>
      <c r="BB4" s="193">
        <v>33.89</v>
      </c>
      <c r="BC4" s="193">
        <v>36.99</v>
      </c>
      <c r="BD4" s="193">
        <v>35.549999999999997</v>
      </c>
      <c r="BE4" s="193">
        <v>36.97</v>
      </c>
      <c r="BF4" s="193">
        <v>35.99</v>
      </c>
      <c r="BG4" s="193">
        <v>37.479999999999997</v>
      </c>
      <c r="BH4" s="193">
        <v>37.54</v>
      </c>
      <c r="BI4" s="193">
        <v>35.479999999999997</v>
      </c>
      <c r="BJ4" s="193">
        <v>36.76</v>
      </c>
      <c r="BK4" s="193">
        <v>35.57</v>
      </c>
      <c r="BL4" s="193">
        <v>36.71</v>
      </c>
      <c r="BM4" s="193">
        <v>37.450000000000003</v>
      </c>
      <c r="BN4" s="193">
        <v>34</v>
      </c>
      <c r="BO4" s="193">
        <v>37.119999999999997</v>
      </c>
      <c r="BP4" s="193">
        <v>7.2</v>
      </c>
      <c r="BQ4" s="193">
        <v>7.18</v>
      </c>
      <c r="BR4" s="193">
        <v>36.270000000000003</v>
      </c>
      <c r="BS4" s="193">
        <v>37.869999999999997</v>
      </c>
      <c r="BT4" s="193">
        <v>38.200000000000003</v>
      </c>
      <c r="BU4" s="193">
        <v>36.090000000000003</v>
      </c>
      <c r="BV4" s="193">
        <v>37.64</v>
      </c>
      <c r="BW4" s="193">
        <v>36.200000000000003</v>
      </c>
      <c r="BX4" s="193">
        <v>37.58</v>
      </c>
      <c r="BY4" s="193">
        <v>37.85</v>
      </c>
      <c r="BZ4" s="193">
        <v>34.72</v>
      </c>
      <c r="CA4" s="193">
        <v>37.51</v>
      </c>
      <c r="CB4" s="193">
        <v>36.64</v>
      </c>
      <c r="CC4" s="193">
        <v>37.82</v>
      </c>
      <c r="CD4" s="193">
        <v>36.64</v>
      </c>
      <c r="CE4" s="193">
        <v>38.51</v>
      </c>
      <c r="CF4" s="193">
        <v>38.56</v>
      </c>
      <c r="CG4" s="193">
        <v>36.81</v>
      </c>
      <c r="CH4" s="193">
        <v>38.049999999999997</v>
      </c>
      <c r="CI4" s="193">
        <v>37.68</v>
      </c>
      <c r="CJ4" s="193">
        <v>39.200000000000003</v>
      </c>
      <c r="CK4" s="193">
        <v>39.44</v>
      </c>
      <c r="CL4" s="193">
        <v>36.71</v>
      </c>
      <c r="CM4" s="193">
        <v>39</v>
      </c>
      <c r="CN4" s="193">
        <v>19.91</v>
      </c>
      <c r="CO4" s="193">
        <v>29.68</v>
      </c>
      <c r="CP4" s="193">
        <v>37.19</v>
      </c>
      <c r="CQ4" s="193">
        <v>39.049999999999997</v>
      </c>
      <c r="CR4" s="193">
        <v>38.99</v>
      </c>
      <c r="CS4" s="193">
        <v>37.29</v>
      </c>
      <c r="CT4" s="193">
        <v>38.42</v>
      </c>
      <c r="CU4" s="193">
        <v>37.94</v>
      </c>
      <c r="CV4" s="193">
        <v>39.35</v>
      </c>
      <c r="CW4" s="193">
        <v>39.44</v>
      </c>
      <c r="CX4" s="193">
        <v>35.61</v>
      </c>
      <c r="CY4" s="193">
        <v>24.02</v>
      </c>
      <c r="CZ4" s="193">
        <v>17.41</v>
      </c>
      <c r="DA4" s="193">
        <v>38.409999999999997</v>
      </c>
      <c r="DB4" s="193">
        <v>37.53</v>
      </c>
      <c r="DC4" s="193">
        <v>39.14</v>
      </c>
      <c r="DD4" s="193">
        <v>39.28</v>
      </c>
      <c r="DE4" s="193">
        <v>37.28</v>
      </c>
      <c r="DF4" s="193">
        <v>38.659999999999997</v>
      </c>
      <c r="DG4" s="193">
        <v>38.08</v>
      </c>
      <c r="DH4" s="193">
        <v>39.14</v>
      </c>
      <c r="DI4" s="193">
        <v>39.409999999999997</v>
      </c>
      <c r="DJ4" s="193">
        <v>35.659999999999997</v>
      </c>
      <c r="DK4" s="193">
        <v>39</v>
      </c>
      <c r="DL4" s="193">
        <v>36.020000000000003</v>
      </c>
      <c r="DM4" s="193">
        <v>13.6</v>
      </c>
      <c r="DN4" s="193">
        <v>37.479999999999997</v>
      </c>
      <c r="DO4" s="193">
        <v>39.04</v>
      </c>
      <c r="DP4" s="193">
        <v>39.229999999999997</v>
      </c>
      <c r="DQ4" s="193">
        <v>37.18</v>
      </c>
      <c r="DR4" s="193">
        <v>38.64</v>
      </c>
      <c r="DS4" s="193">
        <v>38</v>
      </c>
      <c r="DT4" s="193">
        <v>39.229999999999997</v>
      </c>
      <c r="DU4" s="193">
        <v>39.44</v>
      </c>
      <c r="DV4" s="193">
        <v>35.49</v>
      </c>
      <c r="DW4" s="193">
        <v>38.770000000000003</v>
      </c>
      <c r="DX4" s="193">
        <v>37.19</v>
      </c>
      <c r="DY4" s="193">
        <v>38.340000000000003</v>
      </c>
      <c r="DZ4" s="193">
        <v>37.28</v>
      </c>
      <c r="EA4" s="193">
        <v>39.11</v>
      </c>
      <c r="EB4" s="193">
        <v>38.9</v>
      </c>
      <c r="EC4" s="193">
        <v>37.130000000000003</v>
      </c>
      <c r="ED4" s="193">
        <v>38.229999999999997</v>
      </c>
      <c r="EE4" s="193">
        <v>37.68</v>
      </c>
      <c r="EF4" s="193">
        <v>39.090000000000003</v>
      </c>
      <c r="EG4" s="193">
        <v>39.32</v>
      </c>
      <c r="EH4" s="193">
        <v>36.72</v>
      </c>
      <c r="EI4" s="193">
        <v>38.75</v>
      </c>
      <c r="EJ4" s="193">
        <v>14.92</v>
      </c>
      <c r="EK4" s="193">
        <v>34.659999999999997</v>
      </c>
      <c r="EL4" s="193">
        <v>37.229999999999997</v>
      </c>
      <c r="EM4" s="193">
        <v>39.14</v>
      </c>
      <c r="EN4" s="193">
        <v>39.11</v>
      </c>
      <c r="EO4" s="193">
        <v>37.19</v>
      </c>
      <c r="EP4" s="193">
        <v>38.35</v>
      </c>
      <c r="EQ4" s="193">
        <v>37.619999999999997</v>
      </c>
      <c r="ER4" s="193">
        <v>39.19</v>
      </c>
      <c r="ES4" s="193">
        <v>39.22</v>
      </c>
      <c r="ET4" s="193">
        <v>35.33</v>
      </c>
      <c r="EU4" s="193">
        <v>38.54</v>
      </c>
      <c r="EV4" s="193">
        <v>37.020000000000003</v>
      </c>
      <c r="EW4" s="193">
        <v>38.270000000000003</v>
      </c>
      <c r="EX4" s="193">
        <v>37.18</v>
      </c>
      <c r="EY4" s="193">
        <v>39</v>
      </c>
      <c r="EZ4" s="193">
        <v>38.82</v>
      </c>
      <c r="FA4" s="193">
        <v>37.01</v>
      </c>
      <c r="FB4" s="193">
        <v>38.229999999999997</v>
      </c>
      <c r="FC4" s="193">
        <v>37.43</v>
      </c>
      <c r="FD4" s="193">
        <v>39.090000000000003</v>
      </c>
      <c r="FE4" s="193">
        <v>38.4</v>
      </c>
      <c r="FF4" s="193">
        <v>34.869999999999997</v>
      </c>
      <c r="FG4" s="193">
        <v>38.119999999999997</v>
      </c>
      <c r="FH4" s="193">
        <v>3.71</v>
      </c>
      <c r="FI4" s="193">
        <v>10.91</v>
      </c>
      <c r="FJ4" s="193">
        <v>36.799999999999997</v>
      </c>
      <c r="FK4" s="193">
        <v>38.6</v>
      </c>
      <c r="FL4" s="193">
        <v>38.590000000000003</v>
      </c>
      <c r="FM4" s="193">
        <v>36.78</v>
      </c>
      <c r="FN4" s="193">
        <v>38.049999999999997</v>
      </c>
      <c r="FO4" s="193">
        <v>36.94</v>
      </c>
      <c r="FP4" s="193">
        <v>38.590000000000003</v>
      </c>
      <c r="FQ4" s="193">
        <v>37.979999999999997</v>
      </c>
      <c r="FR4" s="193">
        <v>34.43</v>
      </c>
      <c r="FS4" s="193">
        <v>37.799999999999997</v>
      </c>
      <c r="FT4" s="193">
        <v>36.46</v>
      </c>
      <c r="FU4" s="193">
        <v>37.42</v>
      </c>
      <c r="FV4" s="193">
        <v>36.39</v>
      </c>
      <c r="FW4" s="193">
        <v>38.15</v>
      </c>
      <c r="FX4" s="193">
        <v>38.15</v>
      </c>
      <c r="FY4" s="193">
        <v>36.26</v>
      </c>
      <c r="FZ4" s="193">
        <v>37.590000000000003</v>
      </c>
      <c r="GA4" s="193">
        <v>36.520000000000003</v>
      </c>
      <c r="GB4" s="193">
        <v>38.26</v>
      </c>
    </row>
    <row r="5" spans="1:184" s="29" customFormat="1">
      <c r="A5" s="41"/>
      <c r="B5" s="60">
        <f t="shared" si="1"/>
        <v>5</v>
      </c>
      <c r="C5" s="36" t="s">
        <v>3</v>
      </c>
      <c r="D5" s="29" t="s">
        <v>56</v>
      </c>
      <c r="E5" s="193">
        <v>37.08</v>
      </c>
      <c r="F5" s="193">
        <v>33.4</v>
      </c>
      <c r="G5" s="193">
        <v>34.35</v>
      </c>
      <c r="H5" s="193">
        <v>0</v>
      </c>
      <c r="I5" s="193">
        <v>16.41</v>
      </c>
      <c r="J5" s="193">
        <v>35.770000000000003</v>
      </c>
      <c r="K5" s="193">
        <v>37.39</v>
      </c>
      <c r="L5" s="193">
        <v>37.19</v>
      </c>
      <c r="M5" s="193">
        <v>35.57</v>
      </c>
      <c r="N5" s="193">
        <v>36.590000000000003</v>
      </c>
      <c r="O5" s="193">
        <v>35.200000000000003</v>
      </c>
      <c r="P5" s="193">
        <v>36.6</v>
      </c>
      <c r="Q5" s="193">
        <v>37.090000000000003</v>
      </c>
      <c r="R5" s="193">
        <v>33.43</v>
      </c>
      <c r="S5" s="193">
        <v>36.49</v>
      </c>
      <c r="T5" s="193">
        <v>35.450000000000003</v>
      </c>
      <c r="U5" s="193">
        <v>36.49</v>
      </c>
      <c r="V5" s="193">
        <v>35.630000000000003</v>
      </c>
      <c r="W5" s="193">
        <v>37.19</v>
      </c>
      <c r="X5" s="193">
        <v>37.17</v>
      </c>
      <c r="Y5" s="193">
        <v>35.35</v>
      </c>
      <c r="Z5" s="193">
        <v>36.76</v>
      </c>
      <c r="AA5" s="193">
        <v>34.950000000000003</v>
      </c>
      <c r="AB5" s="193">
        <v>36.49</v>
      </c>
      <c r="AC5" s="193">
        <v>36.979999999999997</v>
      </c>
      <c r="AD5" s="193">
        <v>33.549999999999997</v>
      </c>
      <c r="AE5" s="193">
        <v>36.53</v>
      </c>
      <c r="AF5" s="193">
        <v>35.39</v>
      </c>
      <c r="AG5" s="193">
        <v>11.68</v>
      </c>
      <c r="AH5" s="193">
        <v>35.840000000000003</v>
      </c>
      <c r="AI5" s="193">
        <v>37.24</v>
      </c>
      <c r="AJ5" s="193">
        <v>37.25</v>
      </c>
      <c r="AK5" s="193">
        <v>35.32</v>
      </c>
      <c r="AL5" s="193">
        <v>36.65</v>
      </c>
      <c r="AM5" s="193">
        <v>35.18</v>
      </c>
      <c r="AN5" s="193">
        <v>36.340000000000003</v>
      </c>
      <c r="AO5" s="193">
        <v>37.22</v>
      </c>
      <c r="AP5" s="193">
        <v>35.18</v>
      </c>
      <c r="AQ5" s="193">
        <v>37.159999999999997</v>
      </c>
      <c r="AR5" s="193">
        <v>35.68</v>
      </c>
      <c r="AS5" s="193">
        <v>37.15</v>
      </c>
      <c r="AT5" s="193">
        <v>36.07</v>
      </c>
      <c r="AU5" s="193">
        <v>37.590000000000003</v>
      </c>
      <c r="AV5" s="193">
        <v>37.619999999999997</v>
      </c>
      <c r="AW5" s="193">
        <v>35.83</v>
      </c>
      <c r="AX5" s="193">
        <v>36.909999999999997</v>
      </c>
      <c r="AY5" s="193">
        <v>35.590000000000003</v>
      </c>
      <c r="AZ5" s="193">
        <v>36.6</v>
      </c>
      <c r="BA5" s="193">
        <v>37.270000000000003</v>
      </c>
      <c r="BB5" s="193">
        <v>33.93</v>
      </c>
      <c r="BC5" s="193">
        <v>36.93</v>
      </c>
      <c r="BD5" s="193">
        <v>10.59</v>
      </c>
      <c r="BE5" s="193">
        <v>36.76</v>
      </c>
      <c r="BF5" s="193">
        <v>36.090000000000003</v>
      </c>
      <c r="BG5" s="193">
        <v>37.549999999999997</v>
      </c>
      <c r="BH5" s="193">
        <v>37.56</v>
      </c>
      <c r="BI5" s="193">
        <v>35.6</v>
      </c>
      <c r="BJ5" s="193">
        <v>36.81</v>
      </c>
      <c r="BK5" s="193">
        <v>35.36</v>
      </c>
      <c r="BL5" s="193">
        <v>36.69</v>
      </c>
      <c r="BM5" s="193">
        <v>37.42</v>
      </c>
      <c r="BN5" s="193">
        <v>33.93</v>
      </c>
      <c r="BO5" s="193">
        <v>37.090000000000003</v>
      </c>
      <c r="BP5" s="193">
        <v>35.86</v>
      </c>
      <c r="BQ5" s="193">
        <v>37.33</v>
      </c>
      <c r="BR5" s="193">
        <v>36.29</v>
      </c>
      <c r="BS5" s="193">
        <v>37.81</v>
      </c>
      <c r="BT5" s="193">
        <v>38.1</v>
      </c>
      <c r="BU5" s="193">
        <v>36.049999999999997</v>
      </c>
      <c r="BV5" s="193">
        <v>37.54</v>
      </c>
      <c r="BW5" s="193">
        <v>36.15</v>
      </c>
      <c r="BX5" s="193">
        <v>37.659999999999997</v>
      </c>
      <c r="BY5" s="193">
        <v>38.119999999999997</v>
      </c>
      <c r="BZ5" s="193">
        <v>34.83</v>
      </c>
      <c r="CA5" s="193">
        <v>37.869999999999997</v>
      </c>
      <c r="CB5" s="193">
        <v>23.4</v>
      </c>
      <c r="CC5" s="193">
        <v>17.25</v>
      </c>
      <c r="CD5" s="193">
        <v>37.06</v>
      </c>
      <c r="CE5" s="193">
        <v>38.76</v>
      </c>
      <c r="CF5" s="193">
        <v>38.99</v>
      </c>
      <c r="CG5" s="193">
        <v>37.229999999999997</v>
      </c>
      <c r="CH5" s="193">
        <v>38.33</v>
      </c>
      <c r="CI5" s="193">
        <v>38.090000000000003</v>
      </c>
      <c r="CJ5" s="193">
        <v>39.49</v>
      </c>
      <c r="CK5" s="193">
        <v>39.56</v>
      </c>
      <c r="CL5" s="193">
        <v>36.880000000000003</v>
      </c>
      <c r="CM5" s="193">
        <v>39.049999999999997</v>
      </c>
      <c r="CN5" s="193">
        <v>37.49</v>
      </c>
      <c r="CO5" s="193">
        <v>38.56</v>
      </c>
      <c r="CP5" s="193">
        <v>37.46</v>
      </c>
      <c r="CQ5" s="193">
        <v>39.24</v>
      </c>
      <c r="CR5" s="193">
        <v>39.159999999999997</v>
      </c>
      <c r="CS5" s="193">
        <v>37.47</v>
      </c>
      <c r="CT5" s="193">
        <v>38.72</v>
      </c>
      <c r="CU5" s="193">
        <v>38.03</v>
      </c>
      <c r="CV5" s="193">
        <v>39.54</v>
      </c>
      <c r="CW5" s="193">
        <v>39.49</v>
      </c>
      <c r="CX5" s="193">
        <v>35.72</v>
      </c>
      <c r="CY5" s="193">
        <v>15.17</v>
      </c>
      <c r="CZ5" s="193">
        <v>0</v>
      </c>
      <c r="DA5" s="193">
        <v>38.54</v>
      </c>
      <c r="DB5" s="193">
        <v>37.54</v>
      </c>
      <c r="DC5" s="193">
        <v>39.299999999999997</v>
      </c>
      <c r="DD5" s="193">
        <v>39.31</v>
      </c>
      <c r="DE5" s="193">
        <v>37.270000000000003</v>
      </c>
      <c r="DF5" s="193">
        <v>38.630000000000003</v>
      </c>
      <c r="DG5" s="193">
        <v>38.049999999999997</v>
      </c>
      <c r="DH5" s="193">
        <v>39.25</v>
      </c>
      <c r="DI5" s="193">
        <v>39.15</v>
      </c>
      <c r="DJ5" s="193">
        <v>35.33</v>
      </c>
      <c r="DK5" s="193">
        <v>38.81</v>
      </c>
      <c r="DL5" s="193">
        <v>37.020000000000003</v>
      </c>
      <c r="DM5" s="193">
        <v>38.090000000000003</v>
      </c>
      <c r="DN5" s="193">
        <v>37.200000000000003</v>
      </c>
      <c r="DO5" s="193">
        <v>38.85</v>
      </c>
      <c r="DP5" s="193">
        <v>38.79</v>
      </c>
      <c r="DQ5" s="193">
        <v>36.92</v>
      </c>
      <c r="DR5" s="193">
        <v>38.369999999999997</v>
      </c>
      <c r="DS5" s="193">
        <v>37.700000000000003</v>
      </c>
      <c r="DT5" s="193">
        <v>38.85</v>
      </c>
      <c r="DU5" s="193">
        <v>39.15</v>
      </c>
      <c r="DV5" s="193">
        <v>35.450000000000003</v>
      </c>
      <c r="DW5" s="193">
        <v>38.729999999999997</v>
      </c>
      <c r="DX5" s="193">
        <v>17.3</v>
      </c>
      <c r="DY5" s="193">
        <v>32.049999999999997</v>
      </c>
      <c r="DZ5" s="193">
        <v>37.17</v>
      </c>
      <c r="EA5" s="193">
        <v>38.97</v>
      </c>
      <c r="EB5" s="193">
        <v>38.75</v>
      </c>
      <c r="EC5" s="193">
        <v>37.04</v>
      </c>
      <c r="ED5" s="193">
        <v>38.22</v>
      </c>
      <c r="EE5" s="193">
        <v>37.49</v>
      </c>
      <c r="EF5" s="193">
        <v>38.979999999999997</v>
      </c>
      <c r="EG5" s="193">
        <v>39.29</v>
      </c>
      <c r="EH5" s="193">
        <v>36.85</v>
      </c>
      <c r="EI5" s="193">
        <v>38.869999999999997</v>
      </c>
      <c r="EJ5" s="193">
        <v>37.270000000000003</v>
      </c>
      <c r="EK5" s="193">
        <v>38.4</v>
      </c>
      <c r="EL5" s="193">
        <v>37.32</v>
      </c>
      <c r="EM5" s="193">
        <v>39.28</v>
      </c>
      <c r="EN5" s="193">
        <v>39.03</v>
      </c>
      <c r="EO5" s="193">
        <v>37.270000000000003</v>
      </c>
      <c r="EP5" s="193">
        <v>38.450000000000003</v>
      </c>
      <c r="EQ5" s="193">
        <v>37.65</v>
      </c>
      <c r="ER5" s="193">
        <v>39.28</v>
      </c>
      <c r="ES5" s="193">
        <v>39</v>
      </c>
      <c r="ET5" s="193">
        <v>35.26</v>
      </c>
      <c r="EU5" s="193">
        <v>38.51</v>
      </c>
      <c r="EV5" s="193">
        <v>13.62</v>
      </c>
      <c r="EW5" s="193">
        <v>35.81</v>
      </c>
      <c r="EX5" s="193">
        <v>37.26</v>
      </c>
      <c r="EY5" s="193">
        <v>38.89</v>
      </c>
      <c r="EZ5" s="193">
        <v>38.83</v>
      </c>
      <c r="FA5" s="193">
        <v>37.119999999999997</v>
      </c>
      <c r="FB5" s="193">
        <v>38.26</v>
      </c>
      <c r="FC5" s="193">
        <v>37.43</v>
      </c>
      <c r="FD5" s="193">
        <v>39</v>
      </c>
      <c r="FE5" s="193">
        <v>38.4</v>
      </c>
      <c r="FF5" s="193">
        <v>34.85</v>
      </c>
      <c r="FG5" s="193">
        <v>38.29</v>
      </c>
      <c r="FH5" s="193">
        <v>36.94</v>
      </c>
      <c r="FI5" s="193">
        <v>38.04</v>
      </c>
      <c r="FJ5" s="193">
        <v>36.950000000000003</v>
      </c>
      <c r="FK5" s="193">
        <v>38.61</v>
      </c>
      <c r="FL5" s="193">
        <v>38.58</v>
      </c>
      <c r="FM5" s="193">
        <v>36.81</v>
      </c>
      <c r="FN5" s="193">
        <v>38.19</v>
      </c>
      <c r="FO5" s="193">
        <v>37.11</v>
      </c>
      <c r="FP5" s="193">
        <v>38.58</v>
      </c>
      <c r="FQ5" s="193">
        <v>38.36</v>
      </c>
      <c r="FR5" s="193">
        <v>34.799999999999997</v>
      </c>
      <c r="FS5" s="193">
        <v>38.24</v>
      </c>
      <c r="FT5" s="193">
        <v>36.94</v>
      </c>
      <c r="FU5" s="193">
        <v>12.14</v>
      </c>
      <c r="FV5" s="193">
        <v>36.78</v>
      </c>
      <c r="FW5" s="193">
        <v>38.5</v>
      </c>
      <c r="FX5" s="193">
        <v>38.36</v>
      </c>
      <c r="FY5" s="193">
        <v>36.71</v>
      </c>
      <c r="FZ5" s="193">
        <v>37.76</v>
      </c>
      <c r="GA5" s="193">
        <v>36.880000000000003</v>
      </c>
      <c r="GB5" s="193">
        <v>38.54</v>
      </c>
    </row>
    <row r="6" spans="1:184" s="29" customFormat="1">
      <c r="A6" s="41"/>
      <c r="B6" s="60">
        <f t="shared" si="1"/>
        <v>6</v>
      </c>
      <c r="C6" s="36" t="s">
        <v>4</v>
      </c>
      <c r="D6" s="29" t="s">
        <v>56</v>
      </c>
      <c r="E6" s="193">
        <v>167.58</v>
      </c>
      <c r="F6" s="193">
        <v>149.04</v>
      </c>
      <c r="G6" s="193">
        <v>158.19999999999999</v>
      </c>
      <c r="H6" s="193">
        <v>136.52000000000001</v>
      </c>
      <c r="I6" s="193">
        <v>36.479999999999997</v>
      </c>
      <c r="J6" s="193">
        <v>151.63999999999999</v>
      </c>
      <c r="K6" s="193">
        <v>159.21</v>
      </c>
      <c r="L6" s="193">
        <v>160.71</v>
      </c>
      <c r="M6" s="193">
        <v>0</v>
      </c>
      <c r="N6" s="193">
        <v>0</v>
      </c>
      <c r="O6" s="193">
        <v>0</v>
      </c>
      <c r="P6" s="193">
        <v>0</v>
      </c>
      <c r="Q6" s="193">
        <v>0</v>
      </c>
      <c r="R6" s="193">
        <v>0</v>
      </c>
      <c r="S6" s="193">
        <v>0</v>
      </c>
      <c r="T6" s="193">
        <v>0</v>
      </c>
      <c r="U6" s="193">
        <v>0</v>
      </c>
      <c r="V6" s="193">
        <v>0</v>
      </c>
      <c r="W6" s="193">
        <v>0</v>
      </c>
      <c r="X6" s="193">
        <v>0</v>
      </c>
      <c r="Y6" s="193">
        <v>0</v>
      </c>
      <c r="Z6" s="193">
        <v>0</v>
      </c>
      <c r="AA6" s="193">
        <v>0</v>
      </c>
      <c r="AB6" s="193">
        <v>0</v>
      </c>
      <c r="AC6" s="193">
        <v>0</v>
      </c>
      <c r="AD6" s="193">
        <v>0</v>
      </c>
      <c r="AE6" s="193">
        <v>0</v>
      </c>
      <c r="AF6" s="193">
        <v>0</v>
      </c>
      <c r="AG6" s="193">
        <v>0</v>
      </c>
      <c r="AH6" s="193">
        <v>0</v>
      </c>
      <c r="AI6" s="193">
        <v>0</v>
      </c>
      <c r="AJ6" s="193">
        <v>0</v>
      </c>
      <c r="AK6" s="193">
        <v>0</v>
      </c>
      <c r="AL6" s="193">
        <v>0</v>
      </c>
      <c r="AM6" s="193">
        <v>0</v>
      </c>
      <c r="AN6" s="193">
        <v>0</v>
      </c>
      <c r="AO6" s="193">
        <v>0</v>
      </c>
      <c r="AP6" s="193">
        <v>0</v>
      </c>
      <c r="AQ6" s="193">
        <v>0</v>
      </c>
      <c r="AR6" s="193">
        <v>0</v>
      </c>
      <c r="AS6" s="193">
        <v>0</v>
      </c>
      <c r="AT6" s="193">
        <v>0</v>
      </c>
      <c r="AU6" s="193">
        <v>0</v>
      </c>
      <c r="AV6" s="193">
        <v>0</v>
      </c>
      <c r="AW6" s="193">
        <v>0</v>
      </c>
      <c r="AX6" s="193">
        <v>0</v>
      </c>
      <c r="AY6" s="193">
        <v>0</v>
      </c>
      <c r="AZ6" s="193">
        <v>0</v>
      </c>
      <c r="BA6" s="193">
        <v>0</v>
      </c>
      <c r="BB6" s="193">
        <v>0</v>
      </c>
      <c r="BC6" s="193">
        <v>0</v>
      </c>
      <c r="BD6" s="193">
        <v>0</v>
      </c>
      <c r="BE6" s="193">
        <v>0</v>
      </c>
      <c r="BF6" s="193">
        <v>0</v>
      </c>
      <c r="BG6" s="193">
        <v>0</v>
      </c>
      <c r="BH6" s="193">
        <v>0</v>
      </c>
      <c r="BI6" s="193">
        <v>0</v>
      </c>
      <c r="BJ6" s="193">
        <v>0</v>
      </c>
      <c r="BK6" s="193">
        <v>0</v>
      </c>
      <c r="BL6" s="193">
        <v>0</v>
      </c>
      <c r="BM6" s="193">
        <v>0</v>
      </c>
      <c r="BN6" s="193">
        <v>0</v>
      </c>
      <c r="BO6" s="193">
        <v>0</v>
      </c>
      <c r="BP6" s="193">
        <v>0</v>
      </c>
      <c r="BQ6" s="193">
        <v>0</v>
      </c>
      <c r="BR6" s="193">
        <v>0</v>
      </c>
      <c r="BS6" s="193">
        <v>0</v>
      </c>
      <c r="BT6" s="193">
        <v>0</v>
      </c>
      <c r="BU6" s="193">
        <v>0</v>
      </c>
      <c r="BV6" s="193">
        <v>0</v>
      </c>
      <c r="BW6" s="193">
        <v>0</v>
      </c>
      <c r="BX6" s="193">
        <v>0</v>
      </c>
      <c r="BY6" s="193">
        <v>0</v>
      </c>
      <c r="BZ6" s="193">
        <v>0</v>
      </c>
      <c r="CA6" s="193">
        <v>0</v>
      </c>
      <c r="CB6" s="193">
        <v>0</v>
      </c>
      <c r="CC6" s="193">
        <v>0</v>
      </c>
      <c r="CD6" s="193">
        <v>0</v>
      </c>
      <c r="CE6" s="193">
        <v>0</v>
      </c>
      <c r="CF6" s="193">
        <v>0</v>
      </c>
      <c r="CG6" s="193">
        <v>0</v>
      </c>
      <c r="CH6" s="193">
        <v>0</v>
      </c>
      <c r="CI6" s="193">
        <v>0</v>
      </c>
      <c r="CJ6" s="193">
        <v>0</v>
      </c>
      <c r="CK6" s="193">
        <v>0</v>
      </c>
      <c r="CL6" s="193">
        <v>0</v>
      </c>
      <c r="CM6" s="193">
        <v>0</v>
      </c>
      <c r="CN6" s="193">
        <v>0</v>
      </c>
      <c r="CO6" s="193">
        <v>0</v>
      </c>
      <c r="CP6" s="193">
        <v>0</v>
      </c>
      <c r="CQ6" s="193">
        <v>0</v>
      </c>
      <c r="CR6" s="193">
        <v>0</v>
      </c>
      <c r="CS6" s="193">
        <v>0</v>
      </c>
      <c r="CT6" s="193">
        <v>0</v>
      </c>
      <c r="CU6" s="193">
        <v>0</v>
      </c>
      <c r="CV6" s="193">
        <v>0</v>
      </c>
      <c r="CW6" s="193">
        <v>0</v>
      </c>
      <c r="CX6" s="193">
        <v>0</v>
      </c>
      <c r="CY6" s="193">
        <v>0</v>
      </c>
      <c r="CZ6" s="193">
        <v>0</v>
      </c>
      <c r="DA6" s="193">
        <v>0</v>
      </c>
      <c r="DB6" s="193">
        <v>0</v>
      </c>
      <c r="DC6" s="193">
        <v>0</v>
      </c>
      <c r="DD6" s="193">
        <v>0</v>
      </c>
      <c r="DE6" s="193">
        <v>0</v>
      </c>
      <c r="DF6" s="193">
        <v>0</v>
      </c>
      <c r="DG6" s="193">
        <v>0</v>
      </c>
      <c r="DH6" s="193">
        <v>0</v>
      </c>
      <c r="DI6" s="193">
        <v>0</v>
      </c>
      <c r="DJ6" s="193">
        <v>0</v>
      </c>
      <c r="DK6" s="193">
        <v>0</v>
      </c>
      <c r="DL6" s="193">
        <v>0</v>
      </c>
      <c r="DM6" s="193">
        <v>0</v>
      </c>
      <c r="DN6" s="193">
        <v>0</v>
      </c>
      <c r="DO6" s="193">
        <v>0</v>
      </c>
      <c r="DP6" s="193">
        <v>0</v>
      </c>
      <c r="DQ6" s="193">
        <v>0</v>
      </c>
      <c r="DR6" s="193">
        <v>0</v>
      </c>
      <c r="DS6" s="193">
        <v>0</v>
      </c>
      <c r="DT6" s="193">
        <v>0</v>
      </c>
      <c r="DU6" s="193">
        <v>0</v>
      </c>
      <c r="DV6" s="193">
        <v>0</v>
      </c>
      <c r="DW6" s="193">
        <v>0</v>
      </c>
      <c r="DX6" s="193">
        <v>0</v>
      </c>
      <c r="DY6" s="193">
        <v>0</v>
      </c>
      <c r="DZ6" s="193">
        <v>0</v>
      </c>
      <c r="EA6" s="193">
        <v>0</v>
      </c>
      <c r="EB6" s="193">
        <v>0</v>
      </c>
      <c r="EC6" s="193">
        <v>0</v>
      </c>
      <c r="ED6" s="193">
        <v>0</v>
      </c>
      <c r="EE6" s="193">
        <v>0</v>
      </c>
      <c r="EF6" s="193">
        <v>0</v>
      </c>
      <c r="EG6" s="193">
        <v>0</v>
      </c>
      <c r="EH6" s="193">
        <v>0</v>
      </c>
      <c r="EI6" s="193">
        <v>0</v>
      </c>
      <c r="EJ6" s="193">
        <v>0</v>
      </c>
      <c r="EK6" s="193">
        <v>0</v>
      </c>
      <c r="EL6" s="193">
        <v>0</v>
      </c>
      <c r="EM6" s="193">
        <v>0</v>
      </c>
      <c r="EN6" s="193">
        <v>0</v>
      </c>
      <c r="EO6" s="193">
        <v>0</v>
      </c>
      <c r="EP6" s="193">
        <v>0</v>
      </c>
      <c r="EQ6" s="193">
        <v>0</v>
      </c>
      <c r="ER6" s="193">
        <v>0</v>
      </c>
      <c r="ES6" s="193">
        <v>0</v>
      </c>
      <c r="ET6" s="193">
        <v>0</v>
      </c>
      <c r="EU6" s="193">
        <v>0</v>
      </c>
      <c r="EV6" s="193">
        <v>0</v>
      </c>
      <c r="EW6" s="193">
        <v>0</v>
      </c>
      <c r="EX6" s="193">
        <v>0</v>
      </c>
      <c r="EY6" s="193">
        <v>0</v>
      </c>
      <c r="EZ6" s="193">
        <v>0</v>
      </c>
      <c r="FA6" s="193">
        <v>0</v>
      </c>
      <c r="FB6" s="193">
        <v>0</v>
      </c>
      <c r="FC6" s="193">
        <v>0</v>
      </c>
      <c r="FD6" s="193">
        <v>0</v>
      </c>
      <c r="FE6" s="193">
        <v>0</v>
      </c>
      <c r="FF6" s="193">
        <v>0</v>
      </c>
      <c r="FG6" s="193">
        <v>0</v>
      </c>
      <c r="FH6" s="193">
        <v>0</v>
      </c>
      <c r="FI6" s="193">
        <v>0</v>
      </c>
      <c r="FJ6" s="193">
        <v>0</v>
      </c>
      <c r="FK6" s="193">
        <v>0</v>
      </c>
      <c r="FL6" s="193">
        <v>0</v>
      </c>
      <c r="FM6" s="193">
        <v>0</v>
      </c>
      <c r="FN6" s="193">
        <v>0</v>
      </c>
      <c r="FO6" s="193">
        <v>0</v>
      </c>
      <c r="FP6" s="193">
        <v>0</v>
      </c>
      <c r="FQ6" s="193">
        <v>0</v>
      </c>
      <c r="FR6" s="193">
        <v>0</v>
      </c>
      <c r="FS6" s="193">
        <v>0</v>
      </c>
      <c r="FT6" s="193">
        <v>0</v>
      </c>
      <c r="FU6" s="193">
        <v>0</v>
      </c>
      <c r="FV6" s="193">
        <v>0</v>
      </c>
      <c r="FW6" s="193">
        <v>0</v>
      </c>
      <c r="FX6" s="193">
        <v>0</v>
      </c>
      <c r="FY6" s="193">
        <v>0</v>
      </c>
      <c r="FZ6" s="193">
        <v>0</v>
      </c>
      <c r="GA6" s="193">
        <v>0</v>
      </c>
      <c r="GB6" s="193">
        <v>0</v>
      </c>
    </row>
    <row r="7" spans="1:184" s="29" customFormat="1">
      <c r="A7" s="41"/>
      <c r="B7" s="60">
        <f t="shared" si="1"/>
        <v>7</v>
      </c>
      <c r="C7" s="36" t="s">
        <v>5</v>
      </c>
      <c r="D7" s="29" t="s">
        <v>56</v>
      </c>
      <c r="E7" s="193">
        <v>168.16</v>
      </c>
      <c r="F7" s="193">
        <v>148.52000000000001</v>
      </c>
      <c r="G7" s="193">
        <v>157.94</v>
      </c>
      <c r="H7" s="193">
        <v>156.93</v>
      </c>
      <c r="I7" s="193">
        <v>163.32</v>
      </c>
      <c r="J7" s="193">
        <v>152.87</v>
      </c>
      <c r="K7" s="193">
        <v>160.06</v>
      </c>
      <c r="L7" s="193">
        <v>161.07</v>
      </c>
      <c r="M7" s="193">
        <v>0</v>
      </c>
      <c r="N7" s="193">
        <v>0</v>
      </c>
      <c r="O7" s="193">
        <v>0</v>
      </c>
      <c r="P7" s="193">
        <v>0</v>
      </c>
      <c r="Q7" s="193">
        <v>0</v>
      </c>
      <c r="R7" s="193">
        <v>0</v>
      </c>
      <c r="S7" s="193">
        <v>0</v>
      </c>
      <c r="T7" s="193">
        <v>0</v>
      </c>
      <c r="U7" s="193">
        <v>0</v>
      </c>
      <c r="V7" s="193">
        <v>0</v>
      </c>
      <c r="W7" s="193">
        <v>0</v>
      </c>
      <c r="X7" s="193">
        <v>0</v>
      </c>
      <c r="Y7" s="193">
        <v>0</v>
      </c>
      <c r="Z7" s="193">
        <v>0</v>
      </c>
      <c r="AA7" s="193">
        <v>0</v>
      </c>
      <c r="AB7" s="193">
        <v>0</v>
      </c>
      <c r="AC7" s="193">
        <v>0</v>
      </c>
      <c r="AD7" s="193">
        <v>0</v>
      </c>
      <c r="AE7" s="193">
        <v>0</v>
      </c>
      <c r="AF7" s="193">
        <v>0</v>
      </c>
      <c r="AG7" s="193">
        <v>0</v>
      </c>
      <c r="AH7" s="193">
        <v>0</v>
      </c>
      <c r="AI7" s="193">
        <v>0</v>
      </c>
      <c r="AJ7" s="193">
        <v>0</v>
      </c>
      <c r="AK7" s="193">
        <v>0</v>
      </c>
      <c r="AL7" s="193">
        <v>0</v>
      </c>
      <c r="AM7" s="193">
        <v>0</v>
      </c>
      <c r="AN7" s="193">
        <v>0</v>
      </c>
      <c r="AO7" s="193">
        <v>0</v>
      </c>
      <c r="AP7" s="193">
        <v>0</v>
      </c>
      <c r="AQ7" s="193">
        <v>0</v>
      </c>
      <c r="AR7" s="193">
        <v>0</v>
      </c>
      <c r="AS7" s="193">
        <v>0</v>
      </c>
      <c r="AT7" s="193">
        <v>0</v>
      </c>
      <c r="AU7" s="193">
        <v>0</v>
      </c>
      <c r="AV7" s="193">
        <v>0</v>
      </c>
      <c r="AW7" s="193">
        <v>0</v>
      </c>
      <c r="AX7" s="193">
        <v>0</v>
      </c>
      <c r="AY7" s="193">
        <v>0</v>
      </c>
      <c r="AZ7" s="193">
        <v>0</v>
      </c>
      <c r="BA7" s="193">
        <v>0</v>
      </c>
      <c r="BB7" s="193">
        <v>0</v>
      </c>
      <c r="BC7" s="193">
        <v>0</v>
      </c>
      <c r="BD7" s="193">
        <v>0</v>
      </c>
      <c r="BE7" s="193">
        <v>0</v>
      </c>
      <c r="BF7" s="193">
        <v>0</v>
      </c>
      <c r="BG7" s="193">
        <v>0</v>
      </c>
      <c r="BH7" s="193">
        <v>0</v>
      </c>
      <c r="BI7" s="193">
        <v>0</v>
      </c>
      <c r="BJ7" s="193">
        <v>0</v>
      </c>
      <c r="BK7" s="193">
        <v>0</v>
      </c>
      <c r="BL7" s="193">
        <v>0</v>
      </c>
      <c r="BM7" s="193">
        <v>0</v>
      </c>
      <c r="BN7" s="193">
        <v>0</v>
      </c>
      <c r="BO7" s="193">
        <v>0</v>
      </c>
      <c r="BP7" s="193">
        <v>0</v>
      </c>
      <c r="BQ7" s="193">
        <v>0</v>
      </c>
      <c r="BR7" s="193">
        <v>0</v>
      </c>
      <c r="BS7" s="193">
        <v>0</v>
      </c>
      <c r="BT7" s="193">
        <v>0</v>
      </c>
      <c r="BU7" s="193">
        <v>0</v>
      </c>
      <c r="BV7" s="193">
        <v>0</v>
      </c>
      <c r="BW7" s="193">
        <v>0</v>
      </c>
      <c r="BX7" s="193">
        <v>0</v>
      </c>
      <c r="BY7" s="193">
        <v>0</v>
      </c>
      <c r="BZ7" s="193">
        <v>0</v>
      </c>
      <c r="CA7" s="193">
        <v>0</v>
      </c>
      <c r="CB7" s="193">
        <v>0</v>
      </c>
      <c r="CC7" s="193">
        <v>0</v>
      </c>
      <c r="CD7" s="193">
        <v>0</v>
      </c>
      <c r="CE7" s="193">
        <v>0</v>
      </c>
      <c r="CF7" s="193">
        <v>0</v>
      </c>
      <c r="CG7" s="193">
        <v>0</v>
      </c>
      <c r="CH7" s="193">
        <v>0</v>
      </c>
      <c r="CI7" s="193">
        <v>0</v>
      </c>
      <c r="CJ7" s="193">
        <v>0</v>
      </c>
      <c r="CK7" s="193">
        <v>0</v>
      </c>
      <c r="CL7" s="193">
        <v>0</v>
      </c>
      <c r="CM7" s="193">
        <v>0</v>
      </c>
      <c r="CN7" s="193">
        <v>0</v>
      </c>
      <c r="CO7" s="193">
        <v>0</v>
      </c>
      <c r="CP7" s="193">
        <v>0</v>
      </c>
      <c r="CQ7" s="193">
        <v>0</v>
      </c>
      <c r="CR7" s="193">
        <v>0</v>
      </c>
      <c r="CS7" s="193">
        <v>0</v>
      </c>
      <c r="CT7" s="193">
        <v>0</v>
      </c>
      <c r="CU7" s="193">
        <v>0</v>
      </c>
      <c r="CV7" s="193">
        <v>0</v>
      </c>
      <c r="CW7" s="193">
        <v>0</v>
      </c>
      <c r="CX7" s="193">
        <v>0</v>
      </c>
      <c r="CY7" s="193">
        <v>0</v>
      </c>
      <c r="CZ7" s="193">
        <v>0</v>
      </c>
      <c r="DA7" s="193">
        <v>0</v>
      </c>
      <c r="DB7" s="193">
        <v>0</v>
      </c>
      <c r="DC7" s="193">
        <v>0</v>
      </c>
      <c r="DD7" s="193">
        <v>0</v>
      </c>
      <c r="DE7" s="193">
        <v>0</v>
      </c>
      <c r="DF7" s="193">
        <v>0</v>
      </c>
      <c r="DG7" s="193">
        <v>0</v>
      </c>
      <c r="DH7" s="193">
        <v>0</v>
      </c>
      <c r="DI7" s="193">
        <v>0</v>
      </c>
      <c r="DJ7" s="193">
        <v>0</v>
      </c>
      <c r="DK7" s="193">
        <v>0</v>
      </c>
      <c r="DL7" s="193">
        <v>0</v>
      </c>
      <c r="DM7" s="193">
        <v>0</v>
      </c>
      <c r="DN7" s="193">
        <v>0</v>
      </c>
      <c r="DO7" s="193">
        <v>0</v>
      </c>
      <c r="DP7" s="193">
        <v>0</v>
      </c>
      <c r="DQ7" s="193">
        <v>0</v>
      </c>
      <c r="DR7" s="193">
        <v>0</v>
      </c>
      <c r="DS7" s="193">
        <v>0</v>
      </c>
      <c r="DT7" s="193">
        <v>0</v>
      </c>
      <c r="DU7" s="193">
        <v>0</v>
      </c>
      <c r="DV7" s="193">
        <v>0</v>
      </c>
      <c r="DW7" s="193">
        <v>0</v>
      </c>
      <c r="DX7" s="193">
        <v>0</v>
      </c>
      <c r="DY7" s="193">
        <v>0</v>
      </c>
      <c r="DZ7" s="193">
        <v>0</v>
      </c>
      <c r="EA7" s="193">
        <v>0</v>
      </c>
      <c r="EB7" s="193">
        <v>0</v>
      </c>
      <c r="EC7" s="193">
        <v>0</v>
      </c>
      <c r="ED7" s="193">
        <v>0</v>
      </c>
      <c r="EE7" s="193">
        <v>0</v>
      </c>
      <c r="EF7" s="193">
        <v>0</v>
      </c>
      <c r="EG7" s="193">
        <v>0</v>
      </c>
      <c r="EH7" s="193">
        <v>0</v>
      </c>
      <c r="EI7" s="193">
        <v>0</v>
      </c>
      <c r="EJ7" s="193">
        <v>0</v>
      </c>
      <c r="EK7" s="193">
        <v>0</v>
      </c>
      <c r="EL7" s="193">
        <v>0</v>
      </c>
      <c r="EM7" s="193">
        <v>0</v>
      </c>
      <c r="EN7" s="193">
        <v>0</v>
      </c>
      <c r="EO7" s="193">
        <v>0</v>
      </c>
      <c r="EP7" s="193">
        <v>0</v>
      </c>
      <c r="EQ7" s="193">
        <v>0</v>
      </c>
      <c r="ER7" s="193">
        <v>0</v>
      </c>
      <c r="ES7" s="193">
        <v>0</v>
      </c>
      <c r="ET7" s="193">
        <v>0</v>
      </c>
      <c r="EU7" s="193">
        <v>0</v>
      </c>
      <c r="EV7" s="193">
        <v>0</v>
      </c>
      <c r="EW7" s="193">
        <v>0</v>
      </c>
      <c r="EX7" s="193">
        <v>0</v>
      </c>
      <c r="EY7" s="193">
        <v>0</v>
      </c>
      <c r="EZ7" s="193">
        <v>0</v>
      </c>
      <c r="FA7" s="193">
        <v>0</v>
      </c>
      <c r="FB7" s="193">
        <v>0</v>
      </c>
      <c r="FC7" s="193">
        <v>0</v>
      </c>
      <c r="FD7" s="193">
        <v>0</v>
      </c>
      <c r="FE7" s="193">
        <v>0</v>
      </c>
      <c r="FF7" s="193">
        <v>0</v>
      </c>
      <c r="FG7" s="193">
        <v>0</v>
      </c>
      <c r="FH7" s="193">
        <v>0</v>
      </c>
      <c r="FI7" s="193">
        <v>0</v>
      </c>
      <c r="FJ7" s="193">
        <v>0</v>
      </c>
      <c r="FK7" s="193">
        <v>0</v>
      </c>
      <c r="FL7" s="193">
        <v>0</v>
      </c>
      <c r="FM7" s="193">
        <v>0</v>
      </c>
      <c r="FN7" s="193">
        <v>0</v>
      </c>
      <c r="FO7" s="193">
        <v>0</v>
      </c>
      <c r="FP7" s="193">
        <v>0</v>
      </c>
      <c r="FQ7" s="193">
        <v>0</v>
      </c>
      <c r="FR7" s="193">
        <v>0</v>
      </c>
      <c r="FS7" s="193">
        <v>0</v>
      </c>
      <c r="FT7" s="193">
        <v>0</v>
      </c>
      <c r="FU7" s="193">
        <v>0</v>
      </c>
      <c r="FV7" s="193">
        <v>0</v>
      </c>
      <c r="FW7" s="193">
        <v>0</v>
      </c>
      <c r="FX7" s="193">
        <v>0</v>
      </c>
      <c r="FY7" s="193">
        <v>0</v>
      </c>
      <c r="FZ7" s="193">
        <v>0</v>
      </c>
      <c r="GA7" s="193">
        <v>0</v>
      </c>
      <c r="GB7" s="193">
        <v>0</v>
      </c>
    </row>
    <row r="8" spans="1:184" s="29" customFormat="1">
      <c r="A8" s="41"/>
      <c r="B8" s="60">
        <f t="shared" si="1"/>
        <v>8</v>
      </c>
      <c r="C8" s="36" t="s">
        <v>6</v>
      </c>
      <c r="D8" s="29" t="s">
        <v>56</v>
      </c>
      <c r="E8" s="193">
        <v>174.22</v>
      </c>
      <c r="F8" s="193">
        <v>155.44999999999999</v>
      </c>
      <c r="G8" s="193">
        <v>166.24</v>
      </c>
      <c r="H8" s="193">
        <v>164.81</v>
      </c>
      <c r="I8" s="193">
        <v>172.91</v>
      </c>
      <c r="J8" s="193">
        <v>162.58000000000001</v>
      </c>
      <c r="K8" s="193">
        <v>169.7</v>
      </c>
      <c r="L8" s="193">
        <v>169.66</v>
      </c>
      <c r="M8" s="193">
        <v>0</v>
      </c>
      <c r="N8" s="193">
        <v>0</v>
      </c>
      <c r="O8" s="193">
        <v>0</v>
      </c>
      <c r="P8" s="193">
        <v>0</v>
      </c>
      <c r="Q8" s="193">
        <v>0</v>
      </c>
      <c r="R8" s="193">
        <v>0</v>
      </c>
      <c r="S8" s="193">
        <v>0</v>
      </c>
      <c r="T8" s="193">
        <v>0</v>
      </c>
      <c r="U8" s="193">
        <v>0</v>
      </c>
      <c r="V8" s="193">
        <v>0</v>
      </c>
      <c r="W8" s="193">
        <v>0</v>
      </c>
      <c r="X8" s="193">
        <v>0</v>
      </c>
      <c r="Y8" s="193">
        <v>0</v>
      </c>
      <c r="Z8" s="193">
        <v>0</v>
      </c>
      <c r="AA8" s="193">
        <v>0</v>
      </c>
      <c r="AB8" s="193">
        <v>0</v>
      </c>
      <c r="AC8" s="193">
        <v>0</v>
      </c>
      <c r="AD8" s="193">
        <v>0</v>
      </c>
      <c r="AE8" s="193">
        <v>0</v>
      </c>
      <c r="AF8" s="193">
        <v>0</v>
      </c>
      <c r="AG8" s="193">
        <v>0</v>
      </c>
      <c r="AH8" s="193">
        <v>0</v>
      </c>
      <c r="AI8" s="193">
        <v>0</v>
      </c>
      <c r="AJ8" s="193">
        <v>0</v>
      </c>
      <c r="AK8" s="193">
        <v>0</v>
      </c>
      <c r="AL8" s="193">
        <v>0</v>
      </c>
      <c r="AM8" s="193">
        <v>0</v>
      </c>
      <c r="AN8" s="193">
        <v>0</v>
      </c>
      <c r="AO8" s="193">
        <v>0</v>
      </c>
      <c r="AP8" s="193">
        <v>0</v>
      </c>
      <c r="AQ8" s="193">
        <v>0</v>
      </c>
      <c r="AR8" s="193">
        <v>0</v>
      </c>
      <c r="AS8" s="193">
        <v>0</v>
      </c>
      <c r="AT8" s="193">
        <v>0</v>
      </c>
      <c r="AU8" s="193">
        <v>0</v>
      </c>
      <c r="AV8" s="193">
        <v>0</v>
      </c>
      <c r="AW8" s="193">
        <v>0</v>
      </c>
      <c r="AX8" s="193">
        <v>0</v>
      </c>
      <c r="AY8" s="193">
        <v>0</v>
      </c>
      <c r="AZ8" s="193">
        <v>0</v>
      </c>
      <c r="BA8" s="193">
        <v>0</v>
      </c>
      <c r="BB8" s="193">
        <v>0</v>
      </c>
      <c r="BC8" s="193">
        <v>0</v>
      </c>
      <c r="BD8" s="193">
        <v>0</v>
      </c>
      <c r="BE8" s="193">
        <v>0</v>
      </c>
      <c r="BF8" s="193">
        <v>0</v>
      </c>
      <c r="BG8" s="193">
        <v>0</v>
      </c>
      <c r="BH8" s="193">
        <v>0</v>
      </c>
      <c r="BI8" s="193">
        <v>0</v>
      </c>
      <c r="BJ8" s="193">
        <v>0</v>
      </c>
      <c r="BK8" s="193">
        <v>0</v>
      </c>
      <c r="BL8" s="193">
        <v>0</v>
      </c>
      <c r="BM8" s="193">
        <v>0</v>
      </c>
      <c r="BN8" s="193">
        <v>0</v>
      </c>
      <c r="BO8" s="193">
        <v>0</v>
      </c>
      <c r="BP8" s="193">
        <v>0</v>
      </c>
      <c r="BQ8" s="193">
        <v>0</v>
      </c>
      <c r="BR8" s="193">
        <v>0</v>
      </c>
      <c r="BS8" s="193">
        <v>0</v>
      </c>
      <c r="BT8" s="193">
        <v>0</v>
      </c>
      <c r="BU8" s="193">
        <v>0</v>
      </c>
      <c r="BV8" s="193">
        <v>0</v>
      </c>
      <c r="BW8" s="193">
        <v>0</v>
      </c>
      <c r="BX8" s="193">
        <v>0</v>
      </c>
      <c r="BY8" s="193">
        <v>0</v>
      </c>
      <c r="BZ8" s="193">
        <v>0</v>
      </c>
      <c r="CA8" s="193">
        <v>0</v>
      </c>
      <c r="CB8" s="193">
        <v>0</v>
      </c>
      <c r="CC8" s="193">
        <v>0</v>
      </c>
      <c r="CD8" s="193">
        <v>0</v>
      </c>
      <c r="CE8" s="193">
        <v>0</v>
      </c>
      <c r="CF8" s="193">
        <v>0</v>
      </c>
      <c r="CG8" s="193">
        <v>0</v>
      </c>
      <c r="CH8" s="193">
        <v>0</v>
      </c>
      <c r="CI8" s="193">
        <v>0</v>
      </c>
      <c r="CJ8" s="193">
        <v>0</v>
      </c>
      <c r="CK8" s="193">
        <v>0</v>
      </c>
      <c r="CL8" s="193">
        <v>0</v>
      </c>
      <c r="CM8" s="193">
        <v>0</v>
      </c>
      <c r="CN8" s="193">
        <v>0</v>
      </c>
      <c r="CO8" s="193">
        <v>0</v>
      </c>
      <c r="CP8" s="193">
        <v>0</v>
      </c>
      <c r="CQ8" s="193">
        <v>0</v>
      </c>
      <c r="CR8" s="193">
        <v>0</v>
      </c>
      <c r="CS8" s="193">
        <v>0</v>
      </c>
      <c r="CT8" s="193">
        <v>0</v>
      </c>
      <c r="CU8" s="193">
        <v>0</v>
      </c>
      <c r="CV8" s="193">
        <v>0</v>
      </c>
      <c r="CW8" s="193">
        <v>0</v>
      </c>
      <c r="CX8" s="193">
        <v>0</v>
      </c>
      <c r="CY8" s="193">
        <v>0</v>
      </c>
      <c r="CZ8" s="193">
        <v>0</v>
      </c>
      <c r="DA8" s="193">
        <v>0</v>
      </c>
      <c r="DB8" s="193">
        <v>0</v>
      </c>
      <c r="DC8" s="193">
        <v>0</v>
      </c>
      <c r="DD8" s="193">
        <v>0</v>
      </c>
      <c r="DE8" s="193">
        <v>0</v>
      </c>
      <c r="DF8" s="193">
        <v>0</v>
      </c>
      <c r="DG8" s="193">
        <v>0</v>
      </c>
      <c r="DH8" s="193">
        <v>0</v>
      </c>
      <c r="DI8" s="193">
        <v>0</v>
      </c>
      <c r="DJ8" s="193">
        <v>0</v>
      </c>
      <c r="DK8" s="193">
        <v>0</v>
      </c>
      <c r="DL8" s="193">
        <v>0</v>
      </c>
      <c r="DM8" s="193">
        <v>0</v>
      </c>
      <c r="DN8" s="193">
        <v>0</v>
      </c>
      <c r="DO8" s="193">
        <v>0</v>
      </c>
      <c r="DP8" s="193">
        <v>0</v>
      </c>
      <c r="DQ8" s="193">
        <v>0</v>
      </c>
      <c r="DR8" s="193">
        <v>0</v>
      </c>
      <c r="DS8" s="193">
        <v>0</v>
      </c>
      <c r="DT8" s="193">
        <v>0</v>
      </c>
      <c r="DU8" s="193">
        <v>0</v>
      </c>
      <c r="DV8" s="193">
        <v>0</v>
      </c>
      <c r="DW8" s="193">
        <v>0</v>
      </c>
      <c r="DX8" s="193">
        <v>0</v>
      </c>
      <c r="DY8" s="193">
        <v>0</v>
      </c>
      <c r="DZ8" s="193">
        <v>0</v>
      </c>
      <c r="EA8" s="193">
        <v>0</v>
      </c>
      <c r="EB8" s="193">
        <v>0</v>
      </c>
      <c r="EC8" s="193">
        <v>0</v>
      </c>
      <c r="ED8" s="193">
        <v>0</v>
      </c>
      <c r="EE8" s="193">
        <v>0</v>
      </c>
      <c r="EF8" s="193">
        <v>0</v>
      </c>
      <c r="EG8" s="193">
        <v>0</v>
      </c>
      <c r="EH8" s="193">
        <v>0</v>
      </c>
      <c r="EI8" s="193">
        <v>0</v>
      </c>
      <c r="EJ8" s="193">
        <v>0</v>
      </c>
      <c r="EK8" s="193">
        <v>0</v>
      </c>
      <c r="EL8" s="193">
        <v>0</v>
      </c>
      <c r="EM8" s="193">
        <v>0</v>
      </c>
      <c r="EN8" s="193">
        <v>0</v>
      </c>
      <c r="EO8" s="193">
        <v>0</v>
      </c>
      <c r="EP8" s="193">
        <v>0</v>
      </c>
      <c r="EQ8" s="193">
        <v>0</v>
      </c>
      <c r="ER8" s="193">
        <v>0</v>
      </c>
      <c r="ES8" s="193">
        <v>0</v>
      </c>
      <c r="ET8" s="193">
        <v>0</v>
      </c>
      <c r="EU8" s="193">
        <v>0</v>
      </c>
      <c r="EV8" s="193">
        <v>0</v>
      </c>
      <c r="EW8" s="193">
        <v>0</v>
      </c>
      <c r="EX8" s="193">
        <v>0</v>
      </c>
      <c r="EY8" s="193">
        <v>0</v>
      </c>
      <c r="EZ8" s="193">
        <v>0</v>
      </c>
      <c r="FA8" s="193">
        <v>0</v>
      </c>
      <c r="FB8" s="193">
        <v>0</v>
      </c>
      <c r="FC8" s="193">
        <v>0</v>
      </c>
      <c r="FD8" s="193">
        <v>0</v>
      </c>
      <c r="FE8" s="193">
        <v>0</v>
      </c>
      <c r="FF8" s="193">
        <v>0</v>
      </c>
      <c r="FG8" s="193">
        <v>0</v>
      </c>
      <c r="FH8" s="193">
        <v>0</v>
      </c>
      <c r="FI8" s="193">
        <v>0</v>
      </c>
      <c r="FJ8" s="193">
        <v>0</v>
      </c>
      <c r="FK8" s="193">
        <v>0</v>
      </c>
      <c r="FL8" s="193">
        <v>0</v>
      </c>
      <c r="FM8" s="193">
        <v>0</v>
      </c>
      <c r="FN8" s="193">
        <v>0</v>
      </c>
      <c r="FO8" s="193">
        <v>0</v>
      </c>
      <c r="FP8" s="193">
        <v>0</v>
      </c>
      <c r="FQ8" s="193">
        <v>0</v>
      </c>
      <c r="FR8" s="193">
        <v>0</v>
      </c>
      <c r="FS8" s="193">
        <v>0</v>
      </c>
      <c r="FT8" s="193">
        <v>0</v>
      </c>
      <c r="FU8" s="193">
        <v>0</v>
      </c>
      <c r="FV8" s="193">
        <v>0</v>
      </c>
      <c r="FW8" s="193">
        <v>0</v>
      </c>
      <c r="FX8" s="193">
        <v>0</v>
      </c>
      <c r="FY8" s="193">
        <v>0</v>
      </c>
      <c r="FZ8" s="193">
        <v>0</v>
      </c>
      <c r="GA8" s="193">
        <v>0</v>
      </c>
      <c r="GB8" s="193">
        <v>0</v>
      </c>
    </row>
    <row r="9" spans="1:184" s="29" customFormat="1">
      <c r="A9" s="41"/>
      <c r="B9" s="60">
        <f t="shared" si="1"/>
        <v>9</v>
      </c>
      <c r="C9" s="36" t="s">
        <v>7</v>
      </c>
      <c r="D9" s="29" t="s">
        <v>56</v>
      </c>
      <c r="E9" s="193">
        <v>184.86</v>
      </c>
      <c r="F9" s="193">
        <v>168.31</v>
      </c>
      <c r="G9" s="193">
        <v>178.34</v>
      </c>
      <c r="H9" s="193">
        <v>173.49</v>
      </c>
      <c r="I9" s="193">
        <v>169.25</v>
      </c>
      <c r="J9" s="193">
        <v>160.72</v>
      </c>
      <c r="K9" s="193">
        <v>169.73</v>
      </c>
      <c r="L9" s="193">
        <v>169.99</v>
      </c>
      <c r="M9" s="193">
        <v>159.94</v>
      </c>
      <c r="N9" s="193">
        <v>181.8</v>
      </c>
      <c r="O9" s="193">
        <v>175.39</v>
      </c>
      <c r="P9" s="193">
        <v>181.86</v>
      </c>
      <c r="Q9" s="193">
        <v>186.77</v>
      </c>
      <c r="R9" s="193">
        <v>167.62</v>
      </c>
      <c r="S9" s="193">
        <v>80.48</v>
      </c>
      <c r="T9" s="193">
        <v>133.32</v>
      </c>
      <c r="U9" s="193">
        <v>168.32</v>
      </c>
      <c r="V9" s="193">
        <v>162.41999999999999</v>
      </c>
      <c r="W9" s="193">
        <v>169.85</v>
      </c>
      <c r="X9" s="193">
        <v>169.18</v>
      </c>
      <c r="Y9" s="193">
        <v>159.03</v>
      </c>
      <c r="Z9" s="193">
        <v>178.2</v>
      </c>
      <c r="AA9" s="193">
        <v>172.86</v>
      </c>
      <c r="AB9" s="193">
        <v>178.4</v>
      </c>
      <c r="AC9" s="193">
        <v>179.51</v>
      </c>
      <c r="AD9" s="193">
        <v>163.98</v>
      </c>
      <c r="AE9" s="193">
        <v>174.82</v>
      </c>
      <c r="AF9" s="193">
        <v>169.43</v>
      </c>
      <c r="AG9" s="193">
        <v>164.26</v>
      </c>
      <c r="AH9" s="193">
        <v>161.24</v>
      </c>
      <c r="AI9" s="193">
        <v>168.29</v>
      </c>
      <c r="AJ9" s="193">
        <v>168.35</v>
      </c>
      <c r="AK9" s="193">
        <v>157.15</v>
      </c>
      <c r="AL9" s="193">
        <v>174.95</v>
      </c>
      <c r="AM9" s="193">
        <v>169.56</v>
      </c>
      <c r="AN9" s="193">
        <v>172.63</v>
      </c>
      <c r="AO9" s="193">
        <v>180.54</v>
      </c>
      <c r="AP9" s="193">
        <v>170.8</v>
      </c>
      <c r="AQ9" s="193">
        <v>23.18</v>
      </c>
      <c r="AR9" s="193">
        <v>16.8</v>
      </c>
      <c r="AS9" s="193">
        <v>166.21</v>
      </c>
      <c r="AT9" s="193">
        <v>162.47999999999999</v>
      </c>
      <c r="AU9" s="193">
        <v>168.41</v>
      </c>
      <c r="AV9" s="193">
        <v>170.77</v>
      </c>
      <c r="AW9" s="193">
        <v>158.72</v>
      </c>
      <c r="AX9" s="193">
        <v>176.58</v>
      </c>
      <c r="AY9" s="193">
        <v>171</v>
      </c>
      <c r="AZ9" s="193">
        <v>173.74</v>
      </c>
      <c r="BA9" s="193">
        <v>179.81</v>
      </c>
      <c r="BB9" s="193">
        <v>164.72</v>
      </c>
      <c r="BC9" s="193">
        <v>175.57</v>
      </c>
      <c r="BD9" s="193">
        <v>166.23</v>
      </c>
      <c r="BE9" s="193">
        <v>164.31</v>
      </c>
      <c r="BF9" s="193">
        <v>160.28</v>
      </c>
      <c r="BG9" s="193">
        <v>166.6</v>
      </c>
      <c r="BH9" s="193">
        <v>168.69</v>
      </c>
      <c r="BI9" s="193">
        <v>155.87</v>
      </c>
      <c r="BJ9" s="193">
        <v>175.01</v>
      </c>
      <c r="BK9" s="193">
        <v>169.04</v>
      </c>
      <c r="BL9" s="193">
        <v>173.7</v>
      </c>
      <c r="BM9" s="193">
        <v>181.5</v>
      </c>
      <c r="BN9" s="193">
        <v>166.26</v>
      </c>
      <c r="BO9" s="193">
        <v>91.21</v>
      </c>
      <c r="BP9" s="193">
        <v>136.32</v>
      </c>
      <c r="BQ9" s="193">
        <v>167.56</v>
      </c>
      <c r="BR9" s="193">
        <v>163.33000000000001</v>
      </c>
      <c r="BS9" s="193">
        <v>171.58</v>
      </c>
      <c r="BT9" s="193">
        <v>173.04</v>
      </c>
      <c r="BU9" s="193">
        <v>161.02000000000001</v>
      </c>
      <c r="BV9" s="193">
        <v>183.01</v>
      </c>
      <c r="BW9" s="193">
        <v>179.9</v>
      </c>
      <c r="BX9" s="193">
        <v>185.71</v>
      </c>
      <c r="BY9" s="193">
        <v>193.12</v>
      </c>
      <c r="BZ9" s="193">
        <v>176.79</v>
      </c>
      <c r="CA9" s="193">
        <v>189.44</v>
      </c>
      <c r="CB9" s="193">
        <v>182.81</v>
      </c>
      <c r="CC9" s="193">
        <v>176.39</v>
      </c>
      <c r="CD9" s="193">
        <v>168.28</v>
      </c>
      <c r="CE9" s="193">
        <v>180.27</v>
      </c>
      <c r="CF9" s="193">
        <v>181.28</v>
      </c>
      <c r="CG9" s="193">
        <v>172.9</v>
      </c>
      <c r="CH9" s="193">
        <v>192.88</v>
      </c>
      <c r="CI9" s="193">
        <v>191.57</v>
      </c>
      <c r="CJ9" s="193">
        <v>198.47</v>
      </c>
      <c r="CK9" s="193">
        <v>201.48</v>
      </c>
      <c r="CL9" s="193">
        <v>188.02</v>
      </c>
      <c r="CM9" s="193">
        <v>174.49</v>
      </c>
      <c r="CN9" s="193">
        <v>81.180000000000007</v>
      </c>
      <c r="CO9" s="193">
        <v>178.35</v>
      </c>
      <c r="CP9" s="193">
        <v>176.14</v>
      </c>
      <c r="CQ9" s="193">
        <v>182.2</v>
      </c>
      <c r="CR9" s="193">
        <v>183.49</v>
      </c>
      <c r="CS9" s="193">
        <v>174.26</v>
      </c>
      <c r="CT9" s="193">
        <v>194.61</v>
      </c>
      <c r="CU9" s="193">
        <v>191.49</v>
      </c>
      <c r="CV9" s="193">
        <v>199</v>
      </c>
      <c r="CW9" s="193">
        <v>199.58</v>
      </c>
      <c r="CX9" s="193">
        <v>181.19</v>
      </c>
      <c r="CY9" s="193">
        <v>199.87</v>
      </c>
      <c r="CZ9" s="193">
        <v>187.08</v>
      </c>
      <c r="DA9" s="193">
        <v>179.37</v>
      </c>
      <c r="DB9" s="193">
        <v>175.79</v>
      </c>
      <c r="DC9" s="193">
        <v>182.49</v>
      </c>
      <c r="DD9" s="193">
        <v>184.39</v>
      </c>
      <c r="DE9" s="193">
        <v>172.56</v>
      </c>
      <c r="DF9" s="193">
        <v>194.84</v>
      </c>
      <c r="DG9" s="193">
        <v>191.81</v>
      </c>
      <c r="DH9" s="193">
        <v>197.5</v>
      </c>
      <c r="DI9" s="193">
        <v>199</v>
      </c>
      <c r="DJ9" s="193">
        <v>180.41</v>
      </c>
      <c r="DK9" s="193">
        <v>198.55</v>
      </c>
      <c r="DL9" s="193">
        <v>55.85</v>
      </c>
      <c r="DM9" s="193">
        <v>177.62</v>
      </c>
      <c r="DN9" s="193">
        <v>174.93</v>
      </c>
      <c r="DO9" s="193">
        <v>183.01</v>
      </c>
      <c r="DP9" s="193">
        <v>184.03</v>
      </c>
      <c r="DQ9" s="193">
        <v>171.95</v>
      </c>
      <c r="DR9" s="193">
        <v>195.06</v>
      </c>
      <c r="DS9" s="193">
        <v>192.42</v>
      </c>
      <c r="DT9" s="193">
        <v>196.78</v>
      </c>
      <c r="DU9" s="193">
        <v>199.27</v>
      </c>
      <c r="DV9" s="193">
        <v>179.98</v>
      </c>
      <c r="DW9" s="193">
        <v>197.04</v>
      </c>
      <c r="DX9" s="193">
        <v>186.59</v>
      </c>
      <c r="DY9" s="193">
        <v>177.08</v>
      </c>
      <c r="DZ9" s="193">
        <v>173.05</v>
      </c>
      <c r="EA9" s="193">
        <v>182.69</v>
      </c>
      <c r="EB9" s="193">
        <v>182.09</v>
      </c>
      <c r="EC9" s="193">
        <v>171.6</v>
      </c>
      <c r="ED9" s="193">
        <v>191.64</v>
      </c>
      <c r="EE9" s="193">
        <v>190.03</v>
      </c>
      <c r="EF9" s="193">
        <v>196.33</v>
      </c>
      <c r="EG9" s="193">
        <v>198.89</v>
      </c>
      <c r="EH9" s="193">
        <v>186.12</v>
      </c>
      <c r="EI9" s="193">
        <v>6.53</v>
      </c>
      <c r="EJ9" s="193">
        <v>36.9</v>
      </c>
      <c r="EK9" s="193">
        <v>177.17</v>
      </c>
      <c r="EL9" s="193">
        <v>173.09</v>
      </c>
      <c r="EM9" s="193">
        <v>183.1</v>
      </c>
      <c r="EN9" s="193">
        <v>182.75</v>
      </c>
      <c r="EO9" s="193">
        <v>172.5</v>
      </c>
      <c r="EP9" s="193">
        <v>193.07</v>
      </c>
      <c r="EQ9" s="193">
        <v>189.62</v>
      </c>
      <c r="ER9" s="193">
        <v>196.99</v>
      </c>
      <c r="ES9" s="193">
        <v>196.66</v>
      </c>
      <c r="ET9" s="193">
        <v>177.07</v>
      </c>
      <c r="EU9" s="193">
        <v>192.52</v>
      </c>
      <c r="EV9" s="193">
        <v>181.79</v>
      </c>
      <c r="EW9" s="193">
        <v>174.9</v>
      </c>
      <c r="EX9" s="193">
        <v>170.22</v>
      </c>
      <c r="EY9" s="193">
        <v>179.73</v>
      </c>
      <c r="EZ9" s="193">
        <v>181</v>
      </c>
      <c r="FA9" s="193">
        <v>168.91</v>
      </c>
      <c r="FB9" s="193">
        <v>188.59</v>
      </c>
      <c r="FC9" s="193">
        <v>187.54</v>
      </c>
      <c r="FD9" s="193">
        <v>193.73</v>
      </c>
      <c r="FE9" s="193">
        <v>192.54</v>
      </c>
      <c r="FF9" s="193">
        <v>174.52</v>
      </c>
      <c r="FG9" s="193">
        <v>79.89</v>
      </c>
      <c r="FH9" s="193">
        <v>161.66999999999999</v>
      </c>
      <c r="FI9" s="193">
        <v>173.12</v>
      </c>
      <c r="FJ9" s="193">
        <v>169.47</v>
      </c>
      <c r="FK9" s="193">
        <v>178.71</v>
      </c>
      <c r="FL9" s="193">
        <v>179.63</v>
      </c>
      <c r="FM9" s="193">
        <v>168.08</v>
      </c>
      <c r="FN9" s="193">
        <v>187.18</v>
      </c>
      <c r="FO9" s="193">
        <v>185.54</v>
      </c>
      <c r="FP9" s="193">
        <v>192.85</v>
      </c>
      <c r="FQ9" s="193">
        <v>192.38</v>
      </c>
      <c r="FR9" s="193">
        <v>174.57</v>
      </c>
      <c r="FS9" s="193">
        <v>188.46</v>
      </c>
      <c r="FT9" s="193">
        <v>180.95</v>
      </c>
      <c r="FU9" s="193">
        <v>172.96</v>
      </c>
      <c r="FV9" s="193">
        <v>168.95</v>
      </c>
      <c r="FW9" s="193">
        <v>179.35</v>
      </c>
      <c r="FX9" s="193">
        <v>177.38</v>
      </c>
      <c r="FY9" s="193">
        <v>167.73</v>
      </c>
      <c r="FZ9" s="193">
        <v>185.38</v>
      </c>
      <c r="GA9" s="193">
        <v>183.73</v>
      </c>
      <c r="GB9" s="193">
        <v>194.1</v>
      </c>
    </row>
    <row r="10" spans="1:184" s="29" customFormat="1">
      <c r="A10" s="41"/>
      <c r="B10" s="60">
        <f t="shared" si="1"/>
        <v>10</v>
      </c>
      <c r="C10" s="36" t="s">
        <v>8</v>
      </c>
      <c r="D10" s="29" t="s">
        <v>56</v>
      </c>
      <c r="E10" s="193">
        <v>181.07</v>
      </c>
      <c r="F10" s="193">
        <v>163.1</v>
      </c>
      <c r="G10" s="193">
        <v>175.04</v>
      </c>
      <c r="H10" s="193">
        <v>170.03</v>
      </c>
      <c r="I10" s="193">
        <v>165.41</v>
      </c>
      <c r="J10" s="193">
        <v>158.44</v>
      </c>
      <c r="K10" s="193">
        <v>167.27</v>
      </c>
      <c r="L10" s="193">
        <v>167.18</v>
      </c>
      <c r="M10" s="193">
        <v>157.79</v>
      </c>
      <c r="N10" s="193">
        <v>178.52</v>
      </c>
      <c r="O10" s="193">
        <v>171.3</v>
      </c>
      <c r="P10" s="193">
        <v>178.59</v>
      </c>
      <c r="Q10" s="193">
        <v>181.32</v>
      </c>
      <c r="R10" s="193">
        <v>164.14</v>
      </c>
      <c r="S10" s="193">
        <v>174.7</v>
      </c>
      <c r="T10" s="193">
        <v>169.9</v>
      </c>
      <c r="U10" s="193">
        <v>165.23</v>
      </c>
      <c r="V10" s="193">
        <v>160.13</v>
      </c>
      <c r="W10" s="193">
        <v>166.62</v>
      </c>
      <c r="X10" s="193">
        <v>166.94</v>
      </c>
      <c r="Y10" s="193">
        <v>156.49</v>
      </c>
      <c r="Z10" s="193">
        <v>175.79</v>
      </c>
      <c r="AA10" s="193">
        <v>168.44</v>
      </c>
      <c r="AB10" s="193">
        <v>175.76</v>
      </c>
      <c r="AC10" s="193">
        <v>176.24</v>
      </c>
      <c r="AD10" s="193">
        <v>161.01</v>
      </c>
      <c r="AE10" s="193">
        <v>173.3</v>
      </c>
      <c r="AF10" s="193">
        <v>56.06</v>
      </c>
      <c r="AG10" s="193">
        <v>156.33000000000001</v>
      </c>
      <c r="AH10" s="193">
        <v>158.4</v>
      </c>
      <c r="AI10" s="193">
        <v>165.89</v>
      </c>
      <c r="AJ10" s="193">
        <v>166.04</v>
      </c>
      <c r="AK10" s="193">
        <v>154.46</v>
      </c>
      <c r="AL10" s="193">
        <v>173.17</v>
      </c>
      <c r="AM10" s="193">
        <v>166.71</v>
      </c>
      <c r="AN10" s="193">
        <v>171.23</v>
      </c>
      <c r="AO10" s="193">
        <v>176.41</v>
      </c>
      <c r="AP10" s="193">
        <v>167.39</v>
      </c>
      <c r="AQ10" s="193">
        <v>173.25</v>
      </c>
      <c r="AR10" s="193">
        <v>166.25</v>
      </c>
      <c r="AS10" s="193">
        <v>163.31</v>
      </c>
      <c r="AT10" s="193">
        <v>159.9</v>
      </c>
      <c r="AU10" s="193">
        <v>166.35</v>
      </c>
      <c r="AV10" s="193">
        <v>167.23</v>
      </c>
      <c r="AW10" s="193">
        <v>156.82</v>
      </c>
      <c r="AX10" s="193">
        <v>174.42</v>
      </c>
      <c r="AY10" s="193">
        <v>167.93</v>
      </c>
      <c r="AZ10" s="193">
        <v>171.83</v>
      </c>
      <c r="BA10" s="193">
        <v>177.5</v>
      </c>
      <c r="BB10" s="193">
        <v>162.16999999999999</v>
      </c>
      <c r="BC10" s="193">
        <v>95.52</v>
      </c>
      <c r="BD10" s="193">
        <v>126.89</v>
      </c>
      <c r="BE10" s="193">
        <v>163.18</v>
      </c>
      <c r="BF10" s="193">
        <v>159.08000000000001</v>
      </c>
      <c r="BG10" s="193">
        <v>165.69</v>
      </c>
      <c r="BH10" s="193">
        <v>167.72</v>
      </c>
      <c r="BI10" s="193">
        <v>155.02000000000001</v>
      </c>
      <c r="BJ10" s="193">
        <v>173.11</v>
      </c>
      <c r="BK10" s="193">
        <v>167.34</v>
      </c>
      <c r="BL10" s="193">
        <v>171.68</v>
      </c>
      <c r="BM10" s="193">
        <v>179.03</v>
      </c>
      <c r="BN10" s="193">
        <v>163.53</v>
      </c>
      <c r="BO10" s="193">
        <v>174.26</v>
      </c>
      <c r="BP10" s="193">
        <v>167.97</v>
      </c>
      <c r="BQ10" s="193">
        <v>165.96</v>
      </c>
      <c r="BR10" s="193">
        <v>161.19</v>
      </c>
      <c r="BS10" s="193">
        <v>169.62</v>
      </c>
      <c r="BT10" s="193">
        <v>171.33</v>
      </c>
      <c r="BU10" s="193">
        <v>159.22</v>
      </c>
      <c r="BV10" s="193">
        <v>180.01</v>
      </c>
      <c r="BW10" s="193">
        <v>175.82</v>
      </c>
      <c r="BX10" s="193">
        <v>181.82</v>
      </c>
      <c r="BY10" s="193">
        <v>188.36</v>
      </c>
      <c r="BZ10" s="193">
        <v>135.30000000000001</v>
      </c>
      <c r="CA10" s="193">
        <v>0</v>
      </c>
      <c r="CB10" s="193">
        <v>77.45</v>
      </c>
      <c r="CC10" s="193">
        <v>171.64</v>
      </c>
      <c r="CD10" s="193">
        <v>165.64</v>
      </c>
      <c r="CE10" s="193">
        <v>177.09</v>
      </c>
      <c r="CF10" s="193">
        <v>176.91</v>
      </c>
      <c r="CG10" s="193">
        <v>168.69</v>
      </c>
      <c r="CH10" s="193">
        <v>187.63</v>
      </c>
      <c r="CI10" s="193">
        <v>187.86</v>
      </c>
      <c r="CJ10" s="193">
        <v>194.51</v>
      </c>
      <c r="CK10" s="193">
        <v>195.32</v>
      </c>
      <c r="CL10" s="193">
        <v>181.98</v>
      </c>
      <c r="CM10" s="193">
        <v>193.33</v>
      </c>
      <c r="CN10" s="193">
        <v>183.76</v>
      </c>
      <c r="CO10" s="193">
        <v>174.36</v>
      </c>
      <c r="CP10" s="193">
        <v>170.06</v>
      </c>
      <c r="CQ10" s="193">
        <v>177.21</v>
      </c>
      <c r="CR10" s="193">
        <v>178.14</v>
      </c>
      <c r="CS10" s="193">
        <v>169.34</v>
      </c>
      <c r="CT10" s="193">
        <v>188.83</v>
      </c>
      <c r="CU10" s="193">
        <v>185.98</v>
      </c>
      <c r="CV10" s="193">
        <v>194.15</v>
      </c>
      <c r="CW10" s="193">
        <v>194.35</v>
      </c>
      <c r="CX10" s="193">
        <v>120.23</v>
      </c>
      <c r="CY10" s="193">
        <v>119.08</v>
      </c>
      <c r="CZ10" s="193">
        <v>182.13</v>
      </c>
      <c r="DA10" s="193">
        <v>174.73</v>
      </c>
      <c r="DB10" s="193">
        <v>171.49</v>
      </c>
      <c r="DC10" s="193">
        <v>178.29</v>
      </c>
      <c r="DD10" s="193">
        <v>179.76</v>
      </c>
      <c r="DE10" s="193">
        <v>168.84</v>
      </c>
      <c r="DF10" s="193">
        <v>189.61</v>
      </c>
      <c r="DG10" s="193">
        <v>187.38</v>
      </c>
      <c r="DH10" s="193">
        <v>192.83</v>
      </c>
      <c r="DI10" s="193">
        <v>194.69</v>
      </c>
      <c r="DJ10" s="193">
        <v>176.3</v>
      </c>
      <c r="DK10" s="193">
        <v>193.47</v>
      </c>
      <c r="DL10" s="193">
        <v>182.52</v>
      </c>
      <c r="DM10" s="193">
        <v>174.69</v>
      </c>
      <c r="DN10" s="193">
        <v>171.4</v>
      </c>
      <c r="DO10" s="193">
        <v>179.22</v>
      </c>
      <c r="DP10" s="193">
        <v>180.43</v>
      </c>
      <c r="DQ10" s="193">
        <v>169.59</v>
      </c>
      <c r="DR10" s="193">
        <v>190.74</v>
      </c>
      <c r="DS10" s="193">
        <v>187.83</v>
      </c>
      <c r="DT10" s="193">
        <v>193.21</v>
      </c>
      <c r="DU10" s="193">
        <v>194.66</v>
      </c>
      <c r="DV10" s="193">
        <v>175.66</v>
      </c>
      <c r="DW10" s="193">
        <v>148.49</v>
      </c>
      <c r="DX10" s="193">
        <v>97.31</v>
      </c>
      <c r="DY10" s="193">
        <v>173.38</v>
      </c>
      <c r="DZ10" s="193">
        <v>169.81</v>
      </c>
      <c r="EA10" s="193">
        <v>179.2</v>
      </c>
      <c r="EB10" s="193">
        <v>178.07</v>
      </c>
      <c r="EC10" s="193">
        <v>168.12</v>
      </c>
      <c r="ED10" s="193">
        <v>187</v>
      </c>
      <c r="EE10" s="193">
        <v>185.4</v>
      </c>
      <c r="EF10" s="193">
        <v>192.07</v>
      </c>
      <c r="EG10" s="193">
        <v>195.18</v>
      </c>
      <c r="EH10" s="193">
        <v>181.85</v>
      </c>
      <c r="EI10" s="193">
        <v>191.14</v>
      </c>
      <c r="EJ10" s="193">
        <v>182.43</v>
      </c>
      <c r="EK10" s="193">
        <v>173.85</v>
      </c>
      <c r="EL10" s="193">
        <v>169.28</v>
      </c>
      <c r="EM10" s="193">
        <v>179.43</v>
      </c>
      <c r="EN10" s="193">
        <v>178.78</v>
      </c>
      <c r="EO10" s="193">
        <v>169.75</v>
      </c>
      <c r="EP10" s="193">
        <v>188.31</v>
      </c>
      <c r="EQ10" s="193">
        <v>185.1</v>
      </c>
      <c r="ER10" s="193">
        <v>193.41</v>
      </c>
      <c r="ES10" s="193">
        <v>192.97</v>
      </c>
      <c r="ET10" s="193">
        <v>174.84</v>
      </c>
      <c r="EU10" s="193">
        <v>129.07</v>
      </c>
      <c r="EV10" s="193">
        <v>113.47</v>
      </c>
      <c r="EW10" s="193">
        <v>172.78</v>
      </c>
      <c r="EX10" s="193">
        <v>168.15</v>
      </c>
      <c r="EY10" s="193">
        <v>177.5</v>
      </c>
      <c r="EZ10" s="193">
        <v>178.13</v>
      </c>
      <c r="FA10" s="193">
        <v>167</v>
      </c>
      <c r="FB10" s="193">
        <v>186.16</v>
      </c>
      <c r="FC10" s="193">
        <v>184.32</v>
      </c>
      <c r="FD10" s="193">
        <v>191.43</v>
      </c>
      <c r="FE10" s="193">
        <v>189.94</v>
      </c>
      <c r="FF10" s="193">
        <v>171.27</v>
      </c>
      <c r="FG10" s="193">
        <v>185.76</v>
      </c>
      <c r="FH10" s="193">
        <v>178.04</v>
      </c>
      <c r="FI10" s="193">
        <v>170.53</v>
      </c>
      <c r="FJ10" s="193">
        <v>166.36</v>
      </c>
      <c r="FK10" s="193">
        <v>176.3</v>
      </c>
      <c r="FL10" s="193">
        <v>176.69</v>
      </c>
      <c r="FM10" s="193">
        <v>165.99</v>
      </c>
      <c r="FN10" s="193">
        <v>184.36</v>
      </c>
      <c r="FO10" s="193">
        <v>181.36</v>
      </c>
      <c r="FP10" s="193">
        <v>189.16</v>
      </c>
      <c r="FQ10" s="193">
        <v>187.62</v>
      </c>
      <c r="FR10" s="193">
        <v>170.55</v>
      </c>
      <c r="FS10" s="193">
        <v>184.52</v>
      </c>
      <c r="FT10" s="193">
        <v>177.34</v>
      </c>
      <c r="FU10" s="193">
        <v>169.35</v>
      </c>
      <c r="FV10" s="193">
        <v>164.41</v>
      </c>
      <c r="FW10" s="193">
        <v>175.73</v>
      </c>
      <c r="FX10" s="193">
        <v>173.71</v>
      </c>
      <c r="FY10" s="193">
        <v>131.26</v>
      </c>
      <c r="FZ10" s="193">
        <v>0</v>
      </c>
      <c r="GA10" s="193">
        <v>77.05</v>
      </c>
      <c r="GB10" s="193">
        <v>188.85</v>
      </c>
    </row>
    <row r="11" spans="1:184" s="29" customFormat="1">
      <c r="A11" s="41"/>
      <c r="B11" s="60">
        <f t="shared" si="1"/>
        <v>11</v>
      </c>
      <c r="C11" s="36" t="s">
        <v>9</v>
      </c>
      <c r="D11" s="29" t="s">
        <v>56</v>
      </c>
      <c r="E11" s="193">
        <v>0</v>
      </c>
      <c r="F11" s="193">
        <v>0</v>
      </c>
      <c r="G11" s="193">
        <v>0</v>
      </c>
      <c r="H11" s="193">
        <v>0</v>
      </c>
      <c r="I11" s="193">
        <v>0</v>
      </c>
      <c r="J11" s="193">
        <v>0</v>
      </c>
      <c r="K11" s="193">
        <v>33.31</v>
      </c>
      <c r="L11" s="193">
        <v>0</v>
      </c>
      <c r="M11" s="193">
        <v>0</v>
      </c>
      <c r="N11" s="193">
        <v>0</v>
      </c>
      <c r="O11" s="193">
        <v>0</v>
      </c>
      <c r="P11" s="193">
        <v>0</v>
      </c>
      <c r="Q11" s="193">
        <v>0</v>
      </c>
      <c r="R11" s="193">
        <v>0</v>
      </c>
      <c r="S11" s="193">
        <v>0</v>
      </c>
      <c r="T11" s="193">
        <v>0</v>
      </c>
      <c r="U11" s="193">
        <v>0</v>
      </c>
      <c r="V11" s="193">
        <v>0</v>
      </c>
      <c r="W11" s="193">
        <v>0</v>
      </c>
      <c r="X11" s="193">
        <v>0</v>
      </c>
      <c r="Y11" s="193">
        <v>0</v>
      </c>
      <c r="Z11" s="193">
        <v>0</v>
      </c>
      <c r="AA11" s="193">
        <v>0</v>
      </c>
      <c r="AB11" s="193">
        <v>0</v>
      </c>
      <c r="AC11" s="193">
        <v>0</v>
      </c>
      <c r="AD11" s="193">
        <v>0</v>
      </c>
      <c r="AE11" s="193">
        <v>0</v>
      </c>
      <c r="AF11" s="193">
        <v>0</v>
      </c>
      <c r="AG11" s="193">
        <v>0</v>
      </c>
      <c r="AH11" s="193">
        <v>0</v>
      </c>
      <c r="AI11" s="193">
        <v>0</v>
      </c>
      <c r="AJ11" s="193">
        <v>0</v>
      </c>
      <c r="AK11" s="193">
        <v>0</v>
      </c>
      <c r="AL11" s="193">
        <v>0</v>
      </c>
      <c r="AM11" s="193">
        <v>0</v>
      </c>
      <c r="AN11" s="193">
        <v>0</v>
      </c>
      <c r="AO11" s="193">
        <v>0</v>
      </c>
      <c r="AP11" s="193">
        <v>0</v>
      </c>
      <c r="AQ11" s="193">
        <v>0</v>
      </c>
      <c r="AR11" s="193">
        <v>0</v>
      </c>
      <c r="AS11" s="193">
        <v>0</v>
      </c>
      <c r="AT11" s="193">
        <v>0</v>
      </c>
      <c r="AU11" s="193">
        <v>0</v>
      </c>
      <c r="AV11" s="193">
        <v>0</v>
      </c>
      <c r="AW11" s="193">
        <v>0</v>
      </c>
      <c r="AX11" s="193">
        <v>0</v>
      </c>
      <c r="AY11" s="193">
        <v>0</v>
      </c>
      <c r="AZ11" s="193">
        <v>0</v>
      </c>
      <c r="BA11" s="193">
        <v>0</v>
      </c>
      <c r="BB11" s="193">
        <v>0</v>
      </c>
      <c r="BC11" s="193">
        <v>0</v>
      </c>
      <c r="BD11" s="193">
        <v>0</v>
      </c>
      <c r="BE11" s="193">
        <v>0</v>
      </c>
      <c r="BF11" s="193">
        <v>0</v>
      </c>
      <c r="BG11" s="193">
        <v>0</v>
      </c>
      <c r="BH11" s="193">
        <v>0</v>
      </c>
      <c r="BI11" s="193">
        <v>0</v>
      </c>
      <c r="BJ11" s="193">
        <v>0</v>
      </c>
      <c r="BK11" s="193">
        <v>0</v>
      </c>
      <c r="BL11" s="193">
        <v>0</v>
      </c>
      <c r="BM11" s="193">
        <v>0</v>
      </c>
      <c r="BN11" s="193">
        <v>0</v>
      </c>
      <c r="BO11" s="193">
        <v>0</v>
      </c>
      <c r="BP11" s="193">
        <v>0</v>
      </c>
      <c r="BQ11" s="193">
        <v>0</v>
      </c>
      <c r="BR11" s="193">
        <v>0</v>
      </c>
      <c r="BS11" s="193">
        <v>0</v>
      </c>
      <c r="BT11" s="193">
        <v>0</v>
      </c>
      <c r="BU11" s="193">
        <v>0</v>
      </c>
      <c r="BV11" s="193">
        <v>0</v>
      </c>
      <c r="BW11" s="193">
        <v>0</v>
      </c>
      <c r="BX11" s="193">
        <v>0</v>
      </c>
      <c r="BY11" s="193">
        <v>0</v>
      </c>
      <c r="BZ11" s="193">
        <v>0</v>
      </c>
      <c r="CA11" s="193">
        <v>0</v>
      </c>
      <c r="CB11" s="193">
        <v>0</v>
      </c>
      <c r="CC11" s="193">
        <v>0</v>
      </c>
      <c r="CD11" s="193">
        <v>0</v>
      </c>
      <c r="CE11" s="193">
        <v>46.08</v>
      </c>
      <c r="CF11" s="193">
        <v>41.57</v>
      </c>
      <c r="CG11" s="193">
        <v>0</v>
      </c>
      <c r="CH11" s="193">
        <v>0</v>
      </c>
      <c r="CI11" s="193">
        <v>0</v>
      </c>
      <c r="CJ11" s="193">
        <v>0</v>
      </c>
      <c r="CK11" s="193">
        <v>11.23</v>
      </c>
      <c r="CL11" s="193">
        <v>14.38</v>
      </c>
      <c r="CM11" s="193">
        <v>0</v>
      </c>
      <c r="CN11" s="193">
        <v>0</v>
      </c>
      <c r="CO11" s="193">
        <v>0</v>
      </c>
      <c r="CP11" s="193">
        <v>42.57</v>
      </c>
      <c r="CQ11" s="193">
        <v>84.14</v>
      </c>
      <c r="CR11" s="193">
        <v>67.11</v>
      </c>
      <c r="CS11" s="193">
        <v>42.94</v>
      </c>
      <c r="CT11" s="193">
        <v>9.5</v>
      </c>
      <c r="CU11" s="193">
        <v>11.05</v>
      </c>
      <c r="CV11" s="193">
        <v>38.409999999999997</v>
      </c>
      <c r="CW11" s="193">
        <v>57.68</v>
      </c>
      <c r="CX11" s="193">
        <v>52.09</v>
      </c>
      <c r="CY11" s="193">
        <v>45.42</v>
      </c>
      <c r="CZ11" s="193">
        <v>51.14</v>
      </c>
      <c r="DA11" s="193">
        <v>42.66</v>
      </c>
      <c r="DB11" s="193">
        <v>59.06</v>
      </c>
      <c r="DC11" s="193">
        <v>62.85</v>
      </c>
      <c r="DD11" s="193">
        <v>62.6</v>
      </c>
      <c r="DE11" s="193">
        <v>51.47</v>
      </c>
      <c r="DF11" s="193">
        <v>26.08</v>
      </c>
      <c r="DG11" s="193">
        <v>13.82</v>
      </c>
      <c r="DH11" s="193">
        <v>30.07</v>
      </c>
      <c r="DI11" s="193">
        <v>48.25</v>
      </c>
      <c r="DJ11" s="193">
        <v>46.27</v>
      </c>
      <c r="DK11" s="193">
        <v>37.299999999999997</v>
      </c>
      <c r="DL11" s="193">
        <v>30.16</v>
      </c>
      <c r="DM11" s="193">
        <v>40.9</v>
      </c>
      <c r="DN11" s="193">
        <v>61.18</v>
      </c>
      <c r="DO11" s="193">
        <v>63.29</v>
      </c>
      <c r="DP11" s="193">
        <v>61.78</v>
      </c>
      <c r="DQ11" s="193">
        <v>46.3</v>
      </c>
      <c r="DR11" s="193">
        <v>26.42</v>
      </c>
      <c r="DS11" s="193">
        <v>16.02</v>
      </c>
      <c r="DT11" s="193">
        <v>27.98</v>
      </c>
      <c r="DU11" s="193">
        <v>47.45</v>
      </c>
      <c r="DV11" s="193">
        <v>41.51</v>
      </c>
      <c r="DW11" s="193">
        <v>39.29</v>
      </c>
      <c r="DX11" s="193">
        <v>28.97</v>
      </c>
      <c r="DY11" s="193">
        <v>41.66</v>
      </c>
      <c r="DZ11" s="193">
        <v>54.44</v>
      </c>
      <c r="EA11" s="193">
        <v>50.26</v>
      </c>
      <c r="EB11" s="193">
        <v>63.1</v>
      </c>
      <c r="EC11" s="193">
        <v>38.64</v>
      </c>
      <c r="ED11" s="193">
        <v>25.6</v>
      </c>
      <c r="EE11" s="193">
        <v>15.85</v>
      </c>
      <c r="EF11" s="193">
        <v>18.350000000000001</v>
      </c>
      <c r="EG11" s="193">
        <v>43.18</v>
      </c>
      <c r="EH11" s="193">
        <v>45.25</v>
      </c>
      <c r="EI11" s="193">
        <v>33.96</v>
      </c>
      <c r="EJ11" s="193">
        <v>15.2</v>
      </c>
      <c r="EK11" s="193">
        <v>23.31</v>
      </c>
      <c r="EL11" s="193">
        <v>44.04</v>
      </c>
      <c r="EM11" s="193">
        <v>60.35</v>
      </c>
      <c r="EN11" s="193">
        <v>57.85</v>
      </c>
      <c r="EO11" s="193">
        <v>41.77</v>
      </c>
      <c r="EP11" s="193">
        <v>8.5500000000000007</v>
      </c>
      <c r="EQ11" s="193">
        <v>6.95</v>
      </c>
      <c r="ER11" s="193">
        <v>20.010000000000002</v>
      </c>
      <c r="ES11" s="193">
        <v>44.06</v>
      </c>
      <c r="ET11" s="193">
        <v>36.33</v>
      </c>
      <c r="EU11" s="193">
        <v>37.58</v>
      </c>
      <c r="EV11" s="193">
        <v>14.01</v>
      </c>
      <c r="EW11" s="193">
        <v>21.29</v>
      </c>
      <c r="EX11" s="193">
        <v>43.3</v>
      </c>
      <c r="EY11" s="193">
        <v>56.09</v>
      </c>
      <c r="EZ11" s="193">
        <v>53.34</v>
      </c>
      <c r="FA11" s="193">
        <v>37.42</v>
      </c>
      <c r="FB11" s="193">
        <v>7.6</v>
      </c>
      <c r="FC11" s="193">
        <v>6.95</v>
      </c>
      <c r="FD11" s="193">
        <v>20.53</v>
      </c>
      <c r="FE11" s="193">
        <v>37.97</v>
      </c>
      <c r="FF11" s="193">
        <v>37.130000000000003</v>
      </c>
      <c r="FG11" s="193">
        <v>34.67</v>
      </c>
      <c r="FH11" s="193">
        <v>10.92</v>
      </c>
      <c r="FI11" s="193">
        <v>23.7</v>
      </c>
      <c r="FJ11" s="193">
        <v>47.84</v>
      </c>
      <c r="FK11" s="193">
        <v>59.85</v>
      </c>
      <c r="FL11" s="193">
        <v>54.27</v>
      </c>
      <c r="FM11" s="193">
        <v>39.57</v>
      </c>
      <c r="FN11" s="193">
        <v>7.6</v>
      </c>
      <c r="FO11" s="193">
        <v>6.95</v>
      </c>
      <c r="FP11" s="193">
        <v>21.05</v>
      </c>
      <c r="FQ11" s="193">
        <v>38.17</v>
      </c>
      <c r="FR11" s="193">
        <v>40.479999999999997</v>
      </c>
      <c r="FS11" s="193">
        <v>39.29</v>
      </c>
      <c r="FT11" s="193">
        <v>13.77</v>
      </c>
      <c r="FU11" s="193">
        <v>22.15</v>
      </c>
      <c r="FV11" s="193">
        <v>48.79</v>
      </c>
      <c r="FW11" s="193">
        <v>53.27</v>
      </c>
      <c r="FX11" s="193">
        <v>58.1</v>
      </c>
      <c r="FY11" s="193">
        <v>37.67</v>
      </c>
      <c r="FZ11" s="193">
        <v>14.55</v>
      </c>
      <c r="GA11" s="193">
        <v>14.08</v>
      </c>
      <c r="GB11" s="193">
        <v>20.010000000000002</v>
      </c>
    </row>
    <row r="12" spans="1:184" s="29" customFormat="1">
      <c r="A12" s="41"/>
      <c r="B12" s="60">
        <f t="shared" si="1"/>
        <v>12</v>
      </c>
      <c r="C12" s="36" t="s">
        <v>10</v>
      </c>
      <c r="D12" s="29" t="s">
        <v>56</v>
      </c>
      <c r="E12" s="193">
        <v>0</v>
      </c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193">
        <v>0</v>
      </c>
      <c r="L12" s="193">
        <v>0</v>
      </c>
      <c r="M12" s="193">
        <v>0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193">
        <v>0</v>
      </c>
      <c r="V12" s="193">
        <v>0</v>
      </c>
      <c r="W12" s="193">
        <v>0</v>
      </c>
      <c r="X12" s="193">
        <v>0</v>
      </c>
      <c r="Y12" s="193">
        <v>0</v>
      </c>
      <c r="Z12" s="193">
        <v>0</v>
      </c>
      <c r="AA12" s="193">
        <v>0</v>
      </c>
      <c r="AB12" s="193">
        <v>0</v>
      </c>
      <c r="AC12" s="193">
        <v>0</v>
      </c>
      <c r="AD12" s="193">
        <v>0</v>
      </c>
      <c r="AE12" s="193">
        <v>0</v>
      </c>
      <c r="AF12" s="193">
        <v>0</v>
      </c>
      <c r="AG12" s="193">
        <v>0</v>
      </c>
      <c r="AH12" s="193">
        <v>0</v>
      </c>
      <c r="AI12" s="193">
        <v>0</v>
      </c>
      <c r="AJ12" s="193">
        <v>0</v>
      </c>
      <c r="AK12" s="193">
        <v>0</v>
      </c>
      <c r="AL12" s="193">
        <v>0</v>
      </c>
      <c r="AM12" s="193">
        <v>0</v>
      </c>
      <c r="AN12" s="193">
        <v>0</v>
      </c>
      <c r="AO12" s="193">
        <v>0</v>
      </c>
      <c r="AP12" s="193">
        <v>0</v>
      </c>
      <c r="AQ12" s="193">
        <v>0</v>
      </c>
      <c r="AR12" s="193">
        <v>0</v>
      </c>
      <c r="AS12" s="193">
        <v>0</v>
      </c>
      <c r="AT12" s="193">
        <v>0</v>
      </c>
      <c r="AU12" s="193">
        <v>0</v>
      </c>
      <c r="AV12" s="193">
        <v>0</v>
      </c>
      <c r="AW12" s="193">
        <v>0</v>
      </c>
      <c r="AX12" s="193">
        <v>0</v>
      </c>
      <c r="AY12" s="193">
        <v>0</v>
      </c>
      <c r="AZ12" s="193">
        <v>0</v>
      </c>
      <c r="BA12" s="193">
        <v>0</v>
      </c>
      <c r="BB12" s="193">
        <v>0</v>
      </c>
      <c r="BC12" s="193">
        <v>0</v>
      </c>
      <c r="BD12" s="193">
        <v>0</v>
      </c>
      <c r="BE12" s="193">
        <v>0</v>
      </c>
      <c r="BF12" s="193">
        <v>0</v>
      </c>
      <c r="BG12" s="193">
        <v>0</v>
      </c>
      <c r="BH12" s="193">
        <v>0</v>
      </c>
      <c r="BI12" s="193">
        <v>0</v>
      </c>
      <c r="BJ12" s="193">
        <v>0</v>
      </c>
      <c r="BK12" s="193">
        <v>0</v>
      </c>
      <c r="BL12" s="193">
        <v>0</v>
      </c>
      <c r="BM12" s="193">
        <v>0</v>
      </c>
      <c r="BN12" s="193">
        <v>0</v>
      </c>
      <c r="BO12" s="193">
        <v>0</v>
      </c>
      <c r="BP12" s="193">
        <v>0</v>
      </c>
      <c r="BQ12" s="193">
        <v>0</v>
      </c>
      <c r="BR12" s="193">
        <v>0</v>
      </c>
      <c r="BS12" s="193">
        <v>0</v>
      </c>
      <c r="BT12" s="193">
        <v>0</v>
      </c>
      <c r="BU12" s="193">
        <v>0</v>
      </c>
      <c r="BV12" s="193">
        <v>0</v>
      </c>
      <c r="BW12" s="193">
        <v>0</v>
      </c>
      <c r="BX12" s="193">
        <v>0</v>
      </c>
      <c r="BY12" s="193">
        <v>0</v>
      </c>
      <c r="BZ12" s="193">
        <v>0</v>
      </c>
      <c r="CA12" s="193">
        <v>0</v>
      </c>
      <c r="CB12" s="193">
        <v>0</v>
      </c>
      <c r="CC12" s="193">
        <v>0</v>
      </c>
      <c r="CD12" s="193">
        <v>0</v>
      </c>
      <c r="CE12" s="193">
        <v>0</v>
      </c>
      <c r="CF12" s="193">
        <v>0</v>
      </c>
      <c r="CG12" s="193">
        <v>0</v>
      </c>
      <c r="CH12" s="193">
        <v>0</v>
      </c>
      <c r="CI12" s="193">
        <v>0</v>
      </c>
      <c r="CJ12" s="193">
        <v>0</v>
      </c>
      <c r="CK12" s="193">
        <v>0</v>
      </c>
      <c r="CL12" s="193">
        <v>0</v>
      </c>
      <c r="CM12" s="193">
        <v>0</v>
      </c>
      <c r="CN12" s="193">
        <v>0</v>
      </c>
      <c r="CO12" s="193">
        <v>0</v>
      </c>
      <c r="CP12" s="193">
        <v>0</v>
      </c>
      <c r="CQ12" s="193">
        <v>0</v>
      </c>
      <c r="CR12" s="193">
        <v>0</v>
      </c>
      <c r="CS12" s="193">
        <v>0</v>
      </c>
      <c r="CT12" s="193">
        <v>0</v>
      </c>
      <c r="CU12" s="193">
        <v>0</v>
      </c>
      <c r="CV12" s="193">
        <v>0</v>
      </c>
      <c r="CW12" s="193">
        <v>0</v>
      </c>
      <c r="CX12" s="193">
        <v>0</v>
      </c>
      <c r="CY12" s="193">
        <v>0</v>
      </c>
      <c r="CZ12" s="193">
        <v>0</v>
      </c>
      <c r="DA12" s="193">
        <v>0</v>
      </c>
      <c r="DB12" s="193">
        <v>0</v>
      </c>
      <c r="DC12" s="193">
        <v>0</v>
      </c>
      <c r="DD12" s="193">
        <v>0</v>
      </c>
      <c r="DE12" s="193">
        <v>0</v>
      </c>
      <c r="DF12" s="193">
        <v>0</v>
      </c>
      <c r="DG12" s="193">
        <v>0</v>
      </c>
      <c r="DH12" s="193">
        <v>0</v>
      </c>
      <c r="DI12" s="193">
        <v>0</v>
      </c>
      <c r="DJ12" s="193">
        <v>0</v>
      </c>
      <c r="DK12" s="193">
        <v>0</v>
      </c>
      <c r="DL12" s="193">
        <v>0</v>
      </c>
      <c r="DM12" s="193">
        <v>0</v>
      </c>
      <c r="DN12" s="193">
        <v>0</v>
      </c>
      <c r="DO12" s="193">
        <v>0</v>
      </c>
      <c r="DP12" s="193">
        <v>0</v>
      </c>
      <c r="DQ12" s="193">
        <v>0</v>
      </c>
      <c r="DR12" s="193">
        <v>0</v>
      </c>
      <c r="DS12" s="193">
        <v>0</v>
      </c>
      <c r="DT12" s="193">
        <v>0</v>
      </c>
      <c r="DU12" s="193">
        <v>0</v>
      </c>
      <c r="DV12" s="193">
        <v>0</v>
      </c>
      <c r="DW12" s="193">
        <v>0</v>
      </c>
      <c r="DX12" s="193">
        <v>0</v>
      </c>
      <c r="DY12" s="193">
        <v>0</v>
      </c>
      <c r="DZ12" s="193">
        <v>0</v>
      </c>
      <c r="EA12" s="193">
        <v>0</v>
      </c>
      <c r="EB12" s="193">
        <v>0</v>
      </c>
      <c r="EC12" s="193">
        <v>0</v>
      </c>
      <c r="ED12" s="193">
        <v>0</v>
      </c>
      <c r="EE12" s="193">
        <v>0</v>
      </c>
      <c r="EF12" s="193">
        <v>0</v>
      </c>
      <c r="EG12" s="193">
        <v>0</v>
      </c>
      <c r="EH12" s="193">
        <v>0</v>
      </c>
      <c r="EI12" s="193">
        <v>0</v>
      </c>
      <c r="EJ12" s="193">
        <v>0</v>
      </c>
      <c r="EK12" s="193">
        <v>0</v>
      </c>
      <c r="EL12" s="193">
        <v>0</v>
      </c>
      <c r="EM12" s="193">
        <v>0</v>
      </c>
      <c r="EN12" s="193">
        <v>0</v>
      </c>
      <c r="EO12" s="193">
        <v>0</v>
      </c>
      <c r="EP12" s="193">
        <v>0</v>
      </c>
      <c r="EQ12" s="193">
        <v>0</v>
      </c>
      <c r="ER12" s="193">
        <v>0</v>
      </c>
      <c r="ES12" s="193">
        <v>0</v>
      </c>
      <c r="ET12" s="193">
        <v>0</v>
      </c>
      <c r="EU12" s="193">
        <v>0</v>
      </c>
      <c r="EV12" s="193">
        <v>0</v>
      </c>
      <c r="EW12" s="193">
        <v>0</v>
      </c>
      <c r="EX12" s="193">
        <v>0</v>
      </c>
      <c r="EY12" s="193">
        <v>0</v>
      </c>
      <c r="EZ12" s="193">
        <v>0</v>
      </c>
      <c r="FA12" s="193">
        <v>0</v>
      </c>
      <c r="FB12" s="193">
        <v>0</v>
      </c>
      <c r="FC12" s="193">
        <v>0</v>
      </c>
      <c r="FD12" s="193">
        <v>0</v>
      </c>
      <c r="FE12" s="193">
        <v>0</v>
      </c>
      <c r="FF12" s="193">
        <v>0</v>
      </c>
      <c r="FG12" s="193">
        <v>0</v>
      </c>
      <c r="FH12" s="193">
        <v>0</v>
      </c>
      <c r="FI12" s="193">
        <v>0</v>
      </c>
      <c r="FJ12" s="193">
        <v>0</v>
      </c>
      <c r="FK12" s="193">
        <v>0</v>
      </c>
      <c r="FL12" s="193">
        <v>0</v>
      </c>
      <c r="FM12" s="193">
        <v>0</v>
      </c>
      <c r="FN12" s="193">
        <v>0</v>
      </c>
      <c r="FO12" s="193">
        <v>0</v>
      </c>
      <c r="FP12" s="193">
        <v>0</v>
      </c>
      <c r="FQ12" s="193">
        <v>0</v>
      </c>
      <c r="FR12" s="193">
        <v>0</v>
      </c>
      <c r="FS12" s="193">
        <v>0</v>
      </c>
      <c r="FT12" s="193">
        <v>0</v>
      </c>
      <c r="FU12" s="193">
        <v>0</v>
      </c>
      <c r="FV12" s="193">
        <v>0</v>
      </c>
      <c r="FW12" s="193">
        <v>0</v>
      </c>
      <c r="FX12" s="193">
        <v>0</v>
      </c>
      <c r="FY12" s="193">
        <v>0</v>
      </c>
      <c r="FZ12" s="193">
        <v>0</v>
      </c>
      <c r="GA12" s="193">
        <v>0</v>
      </c>
      <c r="GB12" s="193">
        <v>0</v>
      </c>
    </row>
    <row r="13" spans="1:184" s="29" customFormat="1">
      <c r="A13" s="41"/>
      <c r="B13" s="60">
        <f t="shared" si="1"/>
        <v>13</v>
      </c>
      <c r="C13" s="36" t="s">
        <v>100</v>
      </c>
      <c r="D13" s="29" t="s">
        <v>56</v>
      </c>
      <c r="E13" s="193">
        <v>0</v>
      </c>
      <c r="F13" s="193">
        <v>0</v>
      </c>
      <c r="G13" s="193">
        <v>0</v>
      </c>
      <c r="H13" s="193">
        <v>0</v>
      </c>
      <c r="I13" s="193">
        <v>0</v>
      </c>
      <c r="J13" s="193">
        <v>0</v>
      </c>
      <c r="K13" s="193">
        <v>0</v>
      </c>
      <c r="L13" s="193">
        <v>0</v>
      </c>
      <c r="M13" s="193">
        <v>0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0</v>
      </c>
      <c r="V13" s="193">
        <v>0</v>
      </c>
      <c r="W13" s="193">
        <v>0</v>
      </c>
      <c r="X13" s="193">
        <v>0</v>
      </c>
      <c r="Y13" s="193">
        <v>0</v>
      </c>
      <c r="Z13" s="193">
        <v>0</v>
      </c>
      <c r="AA13" s="193">
        <v>0</v>
      </c>
      <c r="AB13" s="193">
        <v>0</v>
      </c>
      <c r="AC13" s="193">
        <v>0</v>
      </c>
      <c r="AD13" s="193">
        <v>0</v>
      </c>
      <c r="AE13" s="193">
        <v>0</v>
      </c>
      <c r="AF13" s="193">
        <v>0</v>
      </c>
      <c r="AG13" s="193">
        <v>0</v>
      </c>
      <c r="AH13" s="193">
        <v>0</v>
      </c>
      <c r="AI13" s="193">
        <v>0</v>
      </c>
      <c r="AJ13" s="193">
        <v>0</v>
      </c>
      <c r="AK13" s="193">
        <v>0</v>
      </c>
      <c r="AL13" s="193">
        <v>0</v>
      </c>
      <c r="AM13" s="193">
        <v>0</v>
      </c>
      <c r="AN13" s="193">
        <v>0</v>
      </c>
      <c r="AO13" s="193">
        <v>0</v>
      </c>
      <c r="AP13" s="193">
        <v>0</v>
      </c>
      <c r="AQ13" s="193">
        <v>0</v>
      </c>
      <c r="AR13" s="193">
        <v>0</v>
      </c>
      <c r="AS13" s="193">
        <v>0</v>
      </c>
      <c r="AT13" s="193">
        <v>0</v>
      </c>
      <c r="AU13" s="193">
        <v>0</v>
      </c>
      <c r="AV13" s="193">
        <v>0</v>
      </c>
      <c r="AW13" s="193">
        <v>0</v>
      </c>
      <c r="AX13" s="193">
        <v>0</v>
      </c>
      <c r="AY13" s="193">
        <v>0</v>
      </c>
      <c r="AZ13" s="193">
        <v>0</v>
      </c>
      <c r="BA13" s="193">
        <v>0</v>
      </c>
      <c r="BB13" s="193">
        <v>0</v>
      </c>
      <c r="BC13" s="193">
        <v>0</v>
      </c>
      <c r="BD13" s="193">
        <v>0</v>
      </c>
      <c r="BE13" s="193">
        <v>0</v>
      </c>
      <c r="BF13" s="193">
        <v>0</v>
      </c>
      <c r="BG13" s="193">
        <v>0</v>
      </c>
      <c r="BH13" s="193">
        <v>0</v>
      </c>
      <c r="BI13" s="193">
        <v>0</v>
      </c>
      <c r="BJ13" s="193">
        <v>0</v>
      </c>
      <c r="BK13" s="193">
        <v>0</v>
      </c>
      <c r="BL13" s="193">
        <v>0</v>
      </c>
      <c r="BM13" s="193">
        <v>0</v>
      </c>
      <c r="BN13" s="193">
        <v>0</v>
      </c>
      <c r="BO13" s="193">
        <v>0</v>
      </c>
      <c r="BP13" s="193">
        <v>0</v>
      </c>
      <c r="BQ13" s="193">
        <v>0</v>
      </c>
      <c r="BR13" s="193">
        <v>0</v>
      </c>
      <c r="BS13" s="193">
        <v>0</v>
      </c>
      <c r="BT13" s="193">
        <v>0</v>
      </c>
      <c r="BU13" s="193">
        <v>0</v>
      </c>
      <c r="BV13" s="193">
        <v>0</v>
      </c>
      <c r="BW13" s="193">
        <v>0</v>
      </c>
      <c r="BX13" s="193">
        <v>0</v>
      </c>
      <c r="BY13" s="193">
        <v>0</v>
      </c>
      <c r="BZ13" s="193">
        <v>0</v>
      </c>
      <c r="CA13" s="193">
        <v>0</v>
      </c>
      <c r="CB13" s="193">
        <v>0</v>
      </c>
      <c r="CC13" s="193">
        <v>0</v>
      </c>
      <c r="CD13" s="193">
        <v>0</v>
      </c>
      <c r="CE13" s="193">
        <v>0</v>
      </c>
      <c r="CF13" s="193">
        <v>0</v>
      </c>
      <c r="CG13" s="193">
        <v>0</v>
      </c>
      <c r="CH13" s="193">
        <v>0</v>
      </c>
      <c r="CI13" s="193">
        <v>0</v>
      </c>
      <c r="CJ13" s="193">
        <v>0</v>
      </c>
      <c r="CK13" s="193">
        <v>0</v>
      </c>
      <c r="CL13" s="193">
        <v>0</v>
      </c>
      <c r="CM13" s="193">
        <v>0</v>
      </c>
      <c r="CN13" s="193">
        <v>0</v>
      </c>
      <c r="CO13" s="193">
        <v>0</v>
      </c>
      <c r="CP13" s="193">
        <v>0</v>
      </c>
      <c r="CQ13" s="193">
        <v>0</v>
      </c>
      <c r="CR13" s="193">
        <v>0</v>
      </c>
      <c r="CS13" s="193">
        <v>0</v>
      </c>
      <c r="CT13" s="193">
        <v>0</v>
      </c>
      <c r="CU13" s="193">
        <v>0</v>
      </c>
      <c r="CV13" s="193">
        <v>0</v>
      </c>
      <c r="CW13" s="193">
        <v>0</v>
      </c>
      <c r="CX13" s="193">
        <v>0</v>
      </c>
      <c r="CY13" s="193">
        <v>0</v>
      </c>
      <c r="CZ13" s="193">
        <v>0</v>
      </c>
      <c r="DA13" s="193">
        <v>0</v>
      </c>
      <c r="DB13" s="193">
        <v>0</v>
      </c>
      <c r="DC13" s="193">
        <v>0</v>
      </c>
      <c r="DD13" s="193">
        <v>0</v>
      </c>
      <c r="DE13" s="193">
        <v>0</v>
      </c>
      <c r="DF13" s="193">
        <v>0</v>
      </c>
      <c r="DG13" s="193">
        <v>0</v>
      </c>
      <c r="DH13" s="193">
        <v>0</v>
      </c>
      <c r="DI13" s="193">
        <v>0</v>
      </c>
      <c r="DJ13" s="193">
        <v>0</v>
      </c>
      <c r="DK13" s="193">
        <v>0</v>
      </c>
      <c r="DL13" s="193">
        <v>0</v>
      </c>
      <c r="DM13" s="193">
        <v>0</v>
      </c>
      <c r="DN13" s="193">
        <v>0</v>
      </c>
      <c r="DO13" s="193">
        <v>0</v>
      </c>
      <c r="DP13" s="193">
        <v>0</v>
      </c>
      <c r="DQ13" s="193">
        <v>0</v>
      </c>
      <c r="DR13" s="193">
        <v>0</v>
      </c>
      <c r="DS13" s="193">
        <v>0</v>
      </c>
      <c r="DT13" s="193">
        <v>0</v>
      </c>
      <c r="DU13" s="193">
        <v>0</v>
      </c>
      <c r="DV13" s="193">
        <v>0</v>
      </c>
      <c r="DW13" s="193">
        <v>0</v>
      </c>
      <c r="DX13" s="193">
        <v>0</v>
      </c>
      <c r="DY13" s="193">
        <v>0</v>
      </c>
      <c r="DZ13" s="193">
        <v>0</v>
      </c>
      <c r="EA13" s="193">
        <v>0</v>
      </c>
      <c r="EB13" s="193">
        <v>0</v>
      </c>
      <c r="EC13" s="193">
        <v>0</v>
      </c>
      <c r="ED13" s="193">
        <v>0</v>
      </c>
      <c r="EE13" s="193">
        <v>0</v>
      </c>
      <c r="EF13" s="193">
        <v>0</v>
      </c>
      <c r="EG13" s="193">
        <v>0</v>
      </c>
      <c r="EH13" s="193">
        <v>0</v>
      </c>
      <c r="EI13" s="193">
        <v>0</v>
      </c>
      <c r="EJ13" s="193">
        <v>0</v>
      </c>
      <c r="EK13" s="193">
        <v>0</v>
      </c>
      <c r="EL13" s="193">
        <v>0</v>
      </c>
      <c r="EM13" s="193">
        <v>0</v>
      </c>
      <c r="EN13" s="193">
        <v>0</v>
      </c>
      <c r="EO13" s="193">
        <v>0</v>
      </c>
      <c r="EP13" s="193">
        <v>0</v>
      </c>
      <c r="EQ13" s="193">
        <v>0</v>
      </c>
      <c r="ER13" s="193">
        <v>0</v>
      </c>
      <c r="ES13" s="193">
        <v>0</v>
      </c>
      <c r="ET13" s="193">
        <v>0</v>
      </c>
      <c r="EU13" s="193">
        <v>0</v>
      </c>
      <c r="EV13" s="193">
        <v>0</v>
      </c>
      <c r="EW13" s="193">
        <v>0</v>
      </c>
      <c r="EX13" s="193">
        <v>0</v>
      </c>
      <c r="EY13" s="193">
        <v>0</v>
      </c>
      <c r="EZ13" s="193">
        <v>0</v>
      </c>
      <c r="FA13" s="193">
        <v>0</v>
      </c>
      <c r="FB13" s="193">
        <v>0</v>
      </c>
      <c r="FC13" s="193">
        <v>0</v>
      </c>
      <c r="FD13" s="193">
        <v>0</v>
      </c>
      <c r="FE13" s="193">
        <v>0</v>
      </c>
      <c r="FF13" s="193">
        <v>0</v>
      </c>
      <c r="FG13" s="193">
        <v>0</v>
      </c>
      <c r="FH13" s="193">
        <v>0</v>
      </c>
      <c r="FI13" s="193">
        <v>0</v>
      </c>
      <c r="FJ13" s="193">
        <v>0</v>
      </c>
      <c r="FK13" s="193">
        <v>0</v>
      </c>
      <c r="FL13" s="193">
        <v>0</v>
      </c>
      <c r="FM13" s="193">
        <v>0</v>
      </c>
      <c r="FN13" s="193">
        <v>0</v>
      </c>
      <c r="FO13" s="193">
        <v>0</v>
      </c>
      <c r="FP13" s="193">
        <v>0</v>
      </c>
      <c r="FQ13" s="193">
        <v>0</v>
      </c>
      <c r="FR13" s="193">
        <v>0</v>
      </c>
      <c r="FS13" s="193">
        <v>0</v>
      </c>
      <c r="FT13" s="193">
        <v>0</v>
      </c>
      <c r="FU13" s="193">
        <v>0</v>
      </c>
      <c r="FV13" s="193">
        <v>0</v>
      </c>
      <c r="FW13" s="193">
        <v>0</v>
      </c>
      <c r="FX13" s="193">
        <v>0</v>
      </c>
      <c r="FY13" s="193">
        <v>0</v>
      </c>
      <c r="FZ13" s="193">
        <v>0</v>
      </c>
      <c r="GA13" s="193">
        <v>0</v>
      </c>
      <c r="GB13" s="193">
        <v>0</v>
      </c>
    </row>
    <row r="14" spans="1:184" s="29" customFormat="1">
      <c r="A14" s="461"/>
      <c r="B14" s="60">
        <f t="shared" si="1"/>
        <v>14</v>
      </c>
      <c r="C14" s="37" t="s">
        <v>289</v>
      </c>
      <c r="D14" s="31" t="s">
        <v>56</v>
      </c>
      <c r="E14" s="194">
        <v>0</v>
      </c>
      <c r="F14" s="194">
        <v>0</v>
      </c>
      <c r="G14" s="194">
        <v>0</v>
      </c>
      <c r="H14" s="194">
        <v>0</v>
      </c>
      <c r="I14" s="194">
        <v>0</v>
      </c>
      <c r="J14" s="194">
        <v>0</v>
      </c>
      <c r="K14" s="194">
        <v>0</v>
      </c>
      <c r="L14" s="194">
        <v>0</v>
      </c>
      <c r="M14" s="194">
        <v>0</v>
      </c>
      <c r="N14" s="194">
        <v>0</v>
      </c>
      <c r="O14" s="194">
        <v>0</v>
      </c>
      <c r="P14" s="194">
        <v>0</v>
      </c>
      <c r="Q14" s="194">
        <v>0</v>
      </c>
      <c r="R14" s="194">
        <v>0</v>
      </c>
      <c r="S14" s="194">
        <v>0</v>
      </c>
      <c r="T14" s="194">
        <v>0</v>
      </c>
      <c r="U14" s="194">
        <v>0</v>
      </c>
      <c r="V14" s="194">
        <v>0</v>
      </c>
      <c r="W14" s="194">
        <v>0</v>
      </c>
      <c r="X14" s="194">
        <v>0</v>
      </c>
      <c r="Y14" s="194">
        <v>0</v>
      </c>
      <c r="Z14" s="194">
        <v>0</v>
      </c>
      <c r="AA14" s="194">
        <v>0</v>
      </c>
      <c r="AB14" s="194">
        <v>0</v>
      </c>
      <c r="AC14" s="194">
        <v>0</v>
      </c>
      <c r="AD14" s="194">
        <v>0</v>
      </c>
      <c r="AE14" s="194">
        <v>0</v>
      </c>
      <c r="AF14" s="194">
        <v>0</v>
      </c>
      <c r="AG14" s="194">
        <v>0</v>
      </c>
      <c r="AH14" s="194">
        <v>0</v>
      </c>
      <c r="AI14" s="194">
        <v>0</v>
      </c>
      <c r="AJ14" s="194">
        <v>0</v>
      </c>
      <c r="AK14" s="194">
        <v>0</v>
      </c>
      <c r="AL14" s="194">
        <v>0</v>
      </c>
      <c r="AM14" s="194">
        <v>0</v>
      </c>
      <c r="AN14" s="194">
        <v>0</v>
      </c>
      <c r="AO14" s="194">
        <v>0</v>
      </c>
      <c r="AP14" s="194">
        <v>0</v>
      </c>
      <c r="AQ14" s="194">
        <v>0</v>
      </c>
      <c r="AR14" s="194">
        <v>0</v>
      </c>
      <c r="AS14" s="194">
        <v>0</v>
      </c>
      <c r="AT14" s="194">
        <v>0</v>
      </c>
      <c r="AU14" s="194">
        <v>0</v>
      </c>
      <c r="AV14" s="194">
        <v>0</v>
      </c>
      <c r="AW14" s="194">
        <v>0</v>
      </c>
      <c r="AX14" s="194">
        <v>0</v>
      </c>
      <c r="AY14" s="194">
        <v>0</v>
      </c>
      <c r="AZ14" s="194">
        <v>0</v>
      </c>
      <c r="BA14" s="194">
        <v>0</v>
      </c>
      <c r="BB14" s="194">
        <v>0</v>
      </c>
      <c r="BC14" s="194">
        <v>0</v>
      </c>
      <c r="BD14" s="194">
        <v>0</v>
      </c>
      <c r="BE14" s="194">
        <v>0</v>
      </c>
      <c r="BF14" s="194">
        <v>0</v>
      </c>
      <c r="BG14" s="194">
        <v>0</v>
      </c>
      <c r="BH14" s="194">
        <v>0</v>
      </c>
      <c r="BI14" s="194">
        <v>0</v>
      </c>
      <c r="BJ14" s="194">
        <v>0</v>
      </c>
      <c r="BK14" s="194">
        <v>0</v>
      </c>
      <c r="BL14" s="194">
        <v>0</v>
      </c>
      <c r="BM14" s="194">
        <v>0</v>
      </c>
      <c r="BN14" s="194">
        <v>0</v>
      </c>
      <c r="BO14" s="194">
        <v>0</v>
      </c>
      <c r="BP14" s="194">
        <v>0</v>
      </c>
      <c r="BQ14" s="194">
        <v>0</v>
      </c>
      <c r="BR14" s="194">
        <v>0</v>
      </c>
      <c r="BS14" s="194">
        <v>0</v>
      </c>
      <c r="BT14" s="194">
        <v>0</v>
      </c>
      <c r="BU14" s="194">
        <v>0</v>
      </c>
      <c r="BV14" s="194">
        <v>0</v>
      </c>
      <c r="BW14" s="194">
        <v>0</v>
      </c>
      <c r="BX14" s="194">
        <v>0</v>
      </c>
      <c r="BY14" s="194">
        <v>0</v>
      </c>
      <c r="BZ14" s="194">
        <v>0</v>
      </c>
      <c r="CA14" s="194">
        <v>0</v>
      </c>
      <c r="CB14" s="194">
        <v>0</v>
      </c>
      <c r="CC14" s="194">
        <v>0</v>
      </c>
      <c r="CD14" s="194">
        <v>0</v>
      </c>
      <c r="CE14" s="194">
        <v>0</v>
      </c>
      <c r="CF14" s="194">
        <v>0</v>
      </c>
      <c r="CG14" s="194">
        <v>0</v>
      </c>
      <c r="CH14" s="194">
        <v>0</v>
      </c>
      <c r="CI14" s="194">
        <v>0</v>
      </c>
      <c r="CJ14" s="194">
        <v>0</v>
      </c>
      <c r="CK14" s="194">
        <v>0</v>
      </c>
      <c r="CL14" s="194">
        <v>0</v>
      </c>
      <c r="CM14" s="194">
        <v>0</v>
      </c>
      <c r="CN14" s="194">
        <v>0</v>
      </c>
      <c r="CO14" s="194">
        <v>0</v>
      </c>
      <c r="CP14" s="194">
        <v>0</v>
      </c>
      <c r="CQ14" s="194">
        <v>0</v>
      </c>
      <c r="CR14" s="194">
        <v>0</v>
      </c>
      <c r="CS14" s="194">
        <v>0</v>
      </c>
      <c r="CT14" s="194">
        <v>0</v>
      </c>
      <c r="CU14" s="194">
        <v>0</v>
      </c>
      <c r="CV14" s="194">
        <v>0</v>
      </c>
      <c r="CW14" s="194">
        <v>0</v>
      </c>
      <c r="CX14" s="194">
        <v>0</v>
      </c>
      <c r="CY14" s="194">
        <v>0</v>
      </c>
      <c r="CZ14" s="194">
        <v>0</v>
      </c>
      <c r="DA14" s="194">
        <v>0</v>
      </c>
      <c r="DB14" s="194">
        <v>0</v>
      </c>
      <c r="DC14" s="194">
        <v>0</v>
      </c>
      <c r="DD14" s="194">
        <v>0</v>
      </c>
      <c r="DE14" s="194">
        <v>0</v>
      </c>
      <c r="DF14" s="194">
        <v>0</v>
      </c>
      <c r="DG14" s="194">
        <v>0</v>
      </c>
      <c r="DH14" s="194">
        <v>0</v>
      </c>
      <c r="DI14" s="194">
        <v>0</v>
      </c>
      <c r="DJ14" s="194">
        <v>0</v>
      </c>
      <c r="DK14" s="194">
        <v>0</v>
      </c>
      <c r="DL14" s="194">
        <v>0</v>
      </c>
      <c r="DM14" s="194">
        <v>0</v>
      </c>
      <c r="DN14" s="194">
        <v>0</v>
      </c>
      <c r="DO14" s="194">
        <v>0</v>
      </c>
      <c r="DP14" s="194">
        <v>0</v>
      </c>
      <c r="DQ14" s="194">
        <v>0</v>
      </c>
      <c r="DR14" s="194">
        <v>0</v>
      </c>
      <c r="DS14" s="194">
        <v>0</v>
      </c>
      <c r="DT14" s="194">
        <v>0</v>
      </c>
      <c r="DU14" s="194">
        <v>0</v>
      </c>
      <c r="DV14" s="194">
        <v>0</v>
      </c>
      <c r="DW14" s="194">
        <v>0</v>
      </c>
      <c r="DX14" s="194">
        <v>0</v>
      </c>
      <c r="DY14" s="194">
        <v>0</v>
      </c>
      <c r="DZ14" s="194">
        <v>0</v>
      </c>
      <c r="EA14" s="194">
        <v>0</v>
      </c>
      <c r="EB14" s="194">
        <v>0</v>
      </c>
      <c r="EC14" s="194">
        <v>0</v>
      </c>
      <c r="ED14" s="194">
        <v>0</v>
      </c>
      <c r="EE14" s="194">
        <v>0</v>
      </c>
      <c r="EF14" s="194">
        <v>0</v>
      </c>
      <c r="EG14" s="194">
        <v>0</v>
      </c>
      <c r="EH14" s="194">
        <v>0</v>
      </c>
      <c r="EI14" s="194">
        <v>0</v>
      </c>
      <c r="EJ14" s="194">
        <v>0</v>
      </c>
      <c r="EK14" s="194">
        <v>0</v>
      </c>
      <c r="EL14" s="194">
        <v>0</v>
      </c>
      <c r="EM14" s="194">
        <v>0</v>
      </c>
      <c r="EN14" s="194">
        <v>0</v>
      </c>
      <c r="EO14" s="194">
        <v>0</v>
      </c>
      <c r="EP14" s="194">
        <v>0</v>
      </c>
      <c r="EQ14" s="194">
        <v>0</v>
      </c>
      <c r="ER14" s="194">
        <v>0</v>
      </c>
      <c r="ES14" s="194">
        <v>0</v>
      </c>
      <c r="ET14" s="194">
        <v>0</v>
      </c>
      <c r="EU14" s="194">
        <v>0</v>
      </c>
      <c r="EV14" s="194">
        <v>0</v>
      </c>
      <c r="EW14" s="194">
        <v>0</v>
      </c>
      <c r="EX14" s="194">
        <v>0</v>
      </c>
      <c r="EY14" s="194">
        <v>0</v>
      </c>
      <c r="EZ14" s="194">
        <v>0</v>
      </c>
      <c r="FA14" s="194">
        <v>0</v>
      </c>
      <c r="FB14" s="194">
        <v>0</v>
      </c>
      <c r="FC14" s="194">
        <v>0</v>
      </c>
      <c r="FD14" s="194">
        <v>0</v>
      </c>
      <c r="FE14" s="194">
        <v>0</v>
      </c>
      <c r="FF14" s="194">
        <v>0</v>
      </c>
      <c r="FG14" s="194">
        <v>0</v>
      </c>
      <c r="FH14" s="194">
        <v>0</v>
      </c>
      <c r="FI14" s="194">
        <v>0</v>
      </c>
      <c r="FJ14" s="194">
        <v>0</v>
      </c>
      <c r="FK14" s="194">
        <v>0</v>
      </c>
      <c r="FL14" s="194">
        <v>0</v>
      </c>
      <c r="FM14" s="194">
        <v>0</v>
      </c>
      <c r="FN14" s="194">
        <v>0</v>
      </c>
      <c r="FO14" s="194">
        <v>0</v>
      </c>
      <c r="FP14" s="194">
        <v>0</v>
      </c>
      <c r="FQ14" s="194">
        <v>0</v>
      </c>
      <c r="FR14" s="194">
        <v>0</v>
      </c>
      <c r="FS14" s="194">
        <v>0</v>
      </c>
      <c r="FT14" s="194">
        <v>0</v>
      </c>
      <c r="FU14" s="194">
        <v>0</v>
      </c>
      <c r="FV14" s="194">
        <v>0</v>
      </c>
      <c r="FW14" s="194">
        <v>0</v>
      </c>
      <c r="FX14" s="194">
        <v>0</v>
      </c>
      <c r="FY14" s="194">
        <v>0</v>
      </c>
      <c r="FZ14" s="194">
        <v>0</v>
      </c>
      <c r="GA14" s="194">
        <v>0</v>
      </c>
      <c r="GB14" s="194">
        <v>0</v>
      </c>
    </row>
    <row r="15" spans="1:184" s="29" customFormat="1">
      <c r="A15" s="41"/>
      <c r="B15" s="60">
        <f t="shared" si="1"/>
        <v>15</v>
      </c>
      <c r="C15" s="461"/>
      <c r="D15" s="32" t="s">
        <v>57</v>
      </c>
      <c r="E15" s="195">
        <v>1041.3499999999999</v>
      </c>
      <c r="F15" s="195">
        <v>932.7399999999999</v>
      </c>
      <c r="G15" s="195">
        <v>994.49999999999989</v>
      </c>
      <c r="H15" s="195">
        <v>920.8900000000001</v>
      </c>
      <c r="I15" s="195">
        <v>846.64</v>
      </c>
      <c r="J15" s="195">
        <v>938.71</v>
      </c>
      <c r="K15" s="195">
        <v>1019.1600000000001</v>
      </c>
      <c r="L15" s="195">
        <v>988.05</v>
      </c>
      <c r="M15" s="195">
        <v>471.13</v>
      </c>
      <c r="N15" s="195">
        <v>444.69000000000005</v>
      </c>
      <c r="O15" s="195">
        <v>459.21999999999997</v>
      </c>
      <c r="P15" s="195">
        <v>521.5</v>
      </c>
      <c r="Q15" s="195">
        <v>532.90000000000009</v>
      </c>
      <c r="R15" s="195">
        <v>480.53</v>
      </c>
      <c r="S15" s="195">
        <v>413.3</v>
      </c>
      <c r="T15" s="195">
        <v>451.25</v>
      </c>
      <c r="U15" s="195">
        <v>472.82000000000005</v>
      </c>
      <c r="V15" s="195">
        <v>475.62</v>
      </c>
      <c r="W15" s="195">
        <v>495.74</v>
      </c>
      <c r="X15" s="195">
        <v>495.54</v>
      </c>
      <c r="Y15" s="195">
        <v>466.98</v>
      </c>
      <c r="Z15" s="195">
        <v>493.49</v>
      </c>
      <c r="AA15" s="195">
        <v>493.39</v>
      </c>
      <c r="AB15" s="195">
        <v>512.67000000000007</v>
      </c>
      <c r="AC15" s="195">
        <v>519.68000000000006</v>
      </c>
      <c r="AD15" s="195">
        <v>473.65999999999997</v>
      </c>
      <c r="AE15" s="195">
        <v>506.59</v>
      </c>
      <c r="AF15" s="195">
        <v>378.53000000000003</v>
      </c>
      <c r="AG15" s="195">
        <v>454.05000000000007</v>
      </c>
      <c r="AH15" s="195">
        <v>473.17999999999995</v>
      </c>
      <c r="AI15" s="195">
        <v>494.11</v>
      </c>
      <c r="AJ15" s="195">
        <v>493.84999999999991</v>
      </c>
      <c r="AK15" s="195">
        <v>463.05000000000007</v>
      </c>
      <c r="AL15" s="195">
        <v>449.07999999999993</v>
      </c>
      <c r="AM15" s="195">
        <v>488.95000000000005</v>
      </c>
      <c r="AN15" s="193">
        <v>501.13</v>
      </c>
      <c r="AO15" s="193">
        <v>521.66</v>
      </c>
      <c r="AP15" s="193">
        <v>493.1</v>
      </c>
      <c r="AQ15" s="193">
        <v>356.55</v>
      </c>
      <c r="AR15" s="193">
        <v>319.57000000000005</v>
      </c>
      <c r="AS15" s="193">
        <v>477.55</v>
      </c>
      <c r="AT15" s="193">
        <v>477.15999999999997</v>
      </c>
      <c r="AU15" s="193">
        <v>495.62</v>
      </c>
      <c r="AV15" s="193">
        <v>498.45000000000005</v>
      </c>
      <c r="AW15" s="193">
        <v>468.06</v>
      </c>
      <c r="AX15" s="193">
        <v>490.53</v>
      </c>
      <c r="AY15" s="193">
        <v>494.04</v>
      </c>
      <c r="AZ15" s="193">
        <v>503.92000000000007</v>
      </c>
      <c r="BA15" s="193">
        <v>522.5</v>
      </c>
      <c r="BB15" s="193">
        <v>476.55999999999995</v>
      </c>
      <c r="BC15" s="193">
        <v>430.69</v>
      </c>
      <c r="BD15" s="193">
        <v>422.02</v>
      </c>
      <c r="BE15" s="193">
        <v>485.62</v>
      </c>
      <c r="BF15" s="193">
        <v>473.47</v>
      </c>
      <c r="BG15" s="193">
        <v>491.92</v>
      </c>
      <c r="BH15" s="193">
        <v>496.59000000000003</v>
      </c>
      <c r="BI15" s="193">
        <v>459.27</v>
      </c>
      <c r="BJ15" s="193">
        <v>421.69</v>
      </c>
      <c r="BK15" s="193">
        <v>443.08000000000004</v>
      </c>
      <c r="BL15" s="193">
        <v>504.09999999999997</v>
      </c>
      <c r="BM15" s="193">
        <v>526.03</v>
      </c>
      <c r="BN15" s="193">
        <v>479.47</v>
      </c>
      <c r="BO15" s="193">
        <v>425.89</v>
      </c>
      <c r="BP15" s="193">
        <v>430.92999999999995</v>
      </c>
      <c r="BQ15" s="193">
        <v>464.28</v>
      </c>
      <c r="BR15" s="193">
        <v>479.34999999999997</v>
      </c>
      <c r="BS15" s="193">
        <v>503.86</v>
      </c>
      <c r="BT15" s="193">
        <v>507.53</v>
      </c>
      <c r="BU15" s="193">
        <v>474.56000000000006</v>
      </c>
      <c r="BV15" s="193">
        <v>524.33999999999992</v>
      </c>
      <c r="BW15" s="193">
        <v>495.06</v>
      </c>
      <c r="BX15" s="193">
        <v>532.27</v>
      </c>
      <c r="BY15" s="193">
        <v>549.77</v>
      </c>
      <c r="BZ15" s="193">
        <v>465.40000000000003</v>
      </c>
      <c r="CA15" s="193">
        <v>356.97</v>
      </c>
      <c r="CB15" s="193">
        <v>407.95</v>
      </c>
      <c r="CC15" s="193">
        <v>491.96999999999997</v>
      </c>
      <c r="CD15" s="193">
        <v>493.34000000000003</v>
      </c>
      <c r="CE15" s="193">
        <v>569.99</v>
      </c>
      <c r="CF15" s="193">
        <v>566.56000000000006</v>
      </c>
      <c r="CG15" s="193">
        <v>502.33</v>
      </c>
      <c r="CH15" s="193">
        <v>468.87</v>
      </c>
      <c r="CI15" s="193">
        <v>541.37</v>
      </c>
      <c r="CJ15" s="193">
        <v>563.69000000000005</v>
      </c>
      <c r="CK15" s="193">
        <v>580.3599999999999</v>
      </c>
      <c r="CL15" s="193">
        <v>545.27</v>
      </c>
      <c r="CM15" s="193">
        <v>539.23</v>
      </c>
      <c r="CN15" s="193">
        <v>411.46000000000004</v>
      </c>
      <c r="CO15" s="193">
        <v>511.36</v>
      </c>
      <c r="CP15" s="193">
        <v>551.13</v>
      </c>
      <c r="CQ15" s="193">
        <v>612.97</v>
      </c>
      <c r="CR15" s="193">
        <v>597.91</v>
      </c>
      <c r="CS15" s="193">
        <v>549.19000000000005</v>
      </c>
      <c r="CT15" s="193">
        <v>540.64</v>
      </c>
      <c r="CU15" s="193">
        <v>554.13</v>
      </c>
      <c r="CV15" s="193">
        <v>603.04</v>
      </c>
      <c r="CW15" s="193">
        <v>623.5</v>
      </c>
      <c r="CX15" s="193">
        <v>508.77</v>
      </c>
      <c r="CY15" s="193">
        <v>496.76</v>
      </c>
      <c r="CZ15" s="193">
        <v>526.9</v>
      </c>
      <c r="DA15" s="193">
        <v>564.1</v>
      </c>
      <c r="DB15" s="193">
        <v>569.20000000000005</v>
      </c>
      <c r="DC15" s="193">
        <v>592.32000000000005</v>
      </c>
      <c r="DD15" s="193">
        <v>596.47</v>
      </c>
      <c r="DE15" s="193">
        <v>554.19000000000005</v>
      </c>
      <c r="DF15" s="193">
        <v>496.52000000000004</v>
      </c>
      <c r="DG15" s="193">
        <v>559.11</v>
      </c>
      <c r="DH15" s="193">
        <v>591.21</v>
      </c>
      <c r="DI15" s="193">
        <v>613.5</v>
      </c>
      <c r="DJ15" s="193">
        <v>557.96</v>
      </c>
      <c r="DK15" s="193">
        <v>600.28</v>
      </c>
      <c r="DL15" s="193">
        <v>430.77000000000004</v>
      </c>
      <c r="DM15" s="193">
        <v>535.33000000000004</v>
      </c>
      <c r="DN15" s="193">
        <v>569.67999999999995</v>
      </c>
      <c r="DO15" s="193">
        <v>593.94999999999993</v>
      </c>
      <c r="DP15" s="193">
        <v>595.26</v>
      </c>
      <c r="DQ15" s="193">
        <v>548.44999999999993</v>
      </c>
      <c r="DR15" s="193">
        <v>559.69999999999993</v>
      </c>
      <c r="DS15" s="193">
        <v>561.91</v>
      </c>
      <c r="DT15" s="193">
        <v>588.47</v>
      </c>
      <c r="DU15" s="193">
        <v>612.85</v>
      </c>
      <c r="DV15" s="193">
        <v>551.79999999999995</v>
      </c>
      <c r="DW15" s="193">
        <v>555.29999999999995</v>
      </c>
      <c r="DX15" s="193">
        <v>456.45000000000005</v>
      </c>
      <c r="DY15" s="193">
        <v>552.93999999999994</v>
      </c>
      <c r="DZ15" s="193">
        <v>558.93000000000006</v>
      </c>
      <c r="EA15" s="193">
        <v>580.69000000000005</v>
      </c>
      <c r="EB15" s="193">
        <v>591.38</v>
      </c>
      <c r="EC15" s="193">
        <v>539.02</v>
      </c>
      <c r="ED15" s="193">
        <v>498.2</v>
      </c>
      <c r="EE15" s="193">
        <v>525.83000000000004</v>
      </c>
      <c r="EF15" s="193">
        <v>576.96</v>
      </c>
      <c r="EG15" s="193">
        <v>608.70999999999992</v>
      </c>
      <c r="EH15" s="193">
        <v>573.51</v>
      </c>
      <c r="EI15" s="193">
        <v>402.17</v>
      </c>
      <c r="EJ15" s="193">
        <v>375.65000000000003</v>
      </c>
      <c r="EK15" s="193">
        <v>537.71999999999991</v>
      </c>
      <c r="EL15" s="193">
        <v>548.11999999999989</v>
      </c>
      <c r="EM15" s="193">
        <v>591.95000000000005</v>
      </c>
      <c r="EN15" s="193">
        <v>587.95000000000005</v>
      </c>
      <c r="EO15" s="193">
        <v>545.47</v>
      </c>
      <c r="EP15" s="193">
        <v>537.18999999999994</v>
      </c>
      <c r="EQ15" s="193">
        <v>546.06000000000006</v>
      </c>
      <c r="ER15" s="193">
        <v>581.30999999999995</v>
      </c>
      <c r="ES15" s="193">
        <v>604.20000000000005</v>
      </c>
      <c r="ET15" s="193">
        <v>542.25</v>
      </c>
      <c r="EU15" s="193">
        <v>528.5</v>
      </c>
      <c r="EV15" s="193">
        <v>447.46000000000004</v>
      </c>
      <c r="EW15" s="193">
        <v>533.09999999999991</v>
      </c>
      <c r="EX15" s="193">
        <v>543.04999999999995</v>
      </c>
      <c r="EY15" s="193">
        <v>581.15</v>
      </c>
      <c r="EZ15" s="193">
        <v>580.7700000000001</v>
      </c>
      <c r="FA15" s="193">
        <v>533.75</v>
      </c>
      <c r="FB15" s="193">
        <v>467.61</v>
      </c>
      <c r="FC15" s="193">
        <v>480.16999999999996</v>
      </c>
      <c r="FD15" s="193">
        <v>575.36999999999989</v>
      </c>
      <c r="FE15" s="193">
        <v>587.6400000000001</v>
      </c>
      <c r="FF15" s="193">
        <v>534.66</v>
      </c>
      <c r="FG15" s="193">
        <v>467.3</v>
      </c>
      <c r="FH15" s="193">
        <v>477.43</v>
      </c>
      <c r="FI15" s="193">
        <v>504.21999999999997</v>
      </c>
      <c r="FJ15" s="193">
        <v>542.77</v>
      </c>
      <c r="FK15" s="193">
        <v>581.00000000000011</v>
      </c>
      <c r="FL15" s="193">
        <v>577.28</v>
      </c>
      <c r="FM15" s="193">
        <v>531.70000000000005</v>
      </c>
      <c r="FN15" s="193">
        <v>524.83000000000004</v>
      </c>
      <c r="FO15" s="193">
        <v>535.1</v>
      </c>
      <c r="FP15" s="193">
        <v>569.74999999999989</v>
      </c>
      <c r="FQ15" s="193">
        <v>585.09</v>
      </c>
      <c r="FR15" s="193">
        <v>537</v>
      </c>
      <c r="FS15" s="193">
        <v>503.08</v>
      </c>
      <c r="FT15" s="193">
        <v>525.06999999999994</v>
      </c>
      <c r="FU15" s="193">
        <v>501.65</v>
      </c>
      <c r="FV15" s="193">
        <v>540.29999999999995</v>
      </c>
      <c r="FW15" s="193">
        <v>574.16</v>
      </c>
      <c r="FX15" s="193">
        <v>575.21</v>
      </c>
      <c r="FY15" s="193">
        <v>493.57</v>
      </c>
      <c r="FZ15" s="193">
        <v>364.57</v>
      </c>
      <c r="GA15" s="193">
        <v>435.54999999999995</v>
      </c>
      <c r="GB15" s="193">
        <v>569.68999999999994</v>
      </c>
    </row>
    <row r="16" spans="1:184" s="29" customFormat="1">
      <c r="A16" s="41"/>
      <c r="B16" s="60">
        <f t="shared" si="1"/>
        <v>16</v>
      </c>
      <c r="C16" s="461"/>
      <c r="D16" s="461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</row>
    <row r="17" spans="1:184" s="29" customFormat="1">
      <c r="A17" s="41"/>
      <c r="B17" s="60">
        <f t="shared" si="1"/>
        <v>17</v>
      </c>
      <c r="C17" s="461"/>
      <c r="D17" s="461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</row>
    <row r="18" spans="1:184" s="29" customFormat="1">
      <c r="A18" s="41"/>
      <c r="B18" s="60">
        <f t="shared" si="1"/>
        <v>18</v>
      </c>
      <c r="C18" s="34" t="s">
        <v>55</v>
      </c>
      <c r="D18" s="461" t="s">
        <v>33</v>
      </c>
      <c r="E18" s="463">
        <v>41275</v>
      </c>
      <c r="F18" s="463">
        <v>41306</v>
      </c>
      <c r="G18" s="463">
        <v>41334</v>
      </c>
      <c r="H18" s="463">
        <v>41365</v>
      </c>
      <c r="I18" s="463">
        <v>41395</v>
      </c>
      <c r="J18" s="463">
        <v>41426</v>
      </c>
      <c r="K18" s="463">
        <v>41456</v>
      </c>
      <c r="L18" s="463">
        <v>41487</v>
      </c>
      <c r="M18" s="463">
        <v>41518</v>
      </c>
      <c r="N18" s="463">
        <v>41548</v>
      </c>
      <c r="O18" s="463">
        <v>41579</v>
      </c>
      <c r="P18" s="463">
        <v>41609</v>
      </c>
      <c r="Q18" s="463">
        <v>41640</v>
      </c>
      <c r="R18" s="463">
        <v>41671</v>
      </c>
      <c r="S18" s="463">
        <v>41699</v>
      </c>
      <c r="T18" s="463">
        <v>41730</v>
      </c>
      <c r="U18" s="463">
        <v>41760</v>
      </c>
      <c r="V18" s="463">
        <v>41791</v>
      </c>
      <c r="W18" s="463">
        <v>41821</v>
      </c>
      <c r="X18" s="463">
        <v>41852</v>
      </c>
      <c r="Y18" s="463">
        <v>41883</v>
      </c>
      <c r="Z18" s="463">
        <v>41913</v>
      </c>
      <c r="AA18" s="463">
        <v>41944</v>
      </c>
      <c r="AB18" s="463">
        <v>41974</v>
      </c>
      <c r="AC18" s="463">
        <v>42005</v>
      </c>
      <c r="AD18" s="463">
        <v>42036</v>
      </c>
      <c r="AE18" s="463">
        <v>42064</v>
      </c>
      <c r="AF18" s="463">
        <v>42095</v>
      </c>
      <c r="AG18" s="463">
        <v>42125</v>
      </c>
      <c r="AH18" s="463">
        <v>42156</v>
      </c>
      <c r="AI18" s="463">
        <v>42186</v>
      </c>
      <c r="AJ18" s="463">
        <v>42217</v>
      </c>
      <c r="AK18" s="463">
        <v>42248</v>
      </c>
      <c r="AL18" s="463">
        <v>42278</v>
      </c>
      <c r="AM18" s="463">
        <v>42309</v>
      </c>
      <c r="AN18" s="191">
        <v>42339</v>
      </c>
      <c r="AO18" s="191">
        <v>42370</v>
      </c>
      <c r="AP18" s="191">
        <v>42401</v>
      </c>
      <c r="AQ18" s="191">
        <v>42430</v>
      </c>
      <c r="AR18" s="191">
        <v>42461</v>
      </c>
      <c r="AS18" s="191">
        <v>42491</v>
      </c>
      <c r="AT18" s="191">
        <v>42522</v>
      </c>
      <c r="AU18" s="191">
        <v>42552</v>
      </c>
      <c r="AV18" s="191">
        <v>42583</v>
      </c>
      <c r="AW18" s="191">
        <v>42614</v>
      </c>
      <c r="AX18" s="191">
        <v>42644</v>
      </c>
      <c r="AY18" s="191">
        <v>42675</v>
      </c>
      <c r="AZ18" s="191">
        <v>42705</v>
      </c>
      <c r="BA18" s="191">
        <v>42736</v>
      </c>
      <c r="BB18" s="191">
        <v>42767</v>
      </c>
      <c r="BC18" s="191">
        <v>42795</v>
      </c>
      <c r="BD18" s="191">
        <v>42826</v>
      </c>
      <c r="BE18" s="191">
        <v>42856</v>
      </c>
      <c r="BF18" s="191">
        <v>42887</v>
      </c>
      <c r="BG18" s="191">
        <v>42917</v>
      </c>
      <c r="BH18" s="191">
        <v>42948</v>
      </c>
      <c r="BI18" s="191">
        <v>42979</v>
      </c>
      <c r="BJ18" s="191">
        <v>43009</v>
      </c>
      <c r="BK18" s="191">
        <v>43040</v>
      </c>
      <c r="BL18" s="191">
        <v>43070</v>
      </c>
      <c r="BM18" s="191">
        <v>43101</v>
      </c>
      <c r="BN18" s="191">
        <v>43132</v>
      </c>
      <c r="BO18" s="191">
        <v>43160</v>
      </c>
      <c r="BP18" s="191">
        <v>43191</v>
      </c>
      <c r="BQ18" s="191">
        <v>43221</v>
      </c>
      <c r="BR18" s="191">
        <v>43252</v>
      </c>
      <c r="BS18" s="191">
        <v>43282</v>
      </c>
      <c r="BT18" s="191">
        <v>43313</v>
      </c>
      <c r="BU18" s="191">
        <v>43344</v>
      </c>
      <c r="BV18" s="191">
        <v>43374</v>
      </c>
      <c r="BW18" s="191">
        <v>43405</v>
      </c>
      <c r="BX18" s="191">
        <v>43435</v>
      </c>
      <c r="BY18" s="191">
        <v>43466</v>
      </c>
      <c r="BZ18" s="191">
        <v>43497</v>
      </c>
      <c r="CA18" s="191">
        <v>43525</v>
      </c>
      <c r="CB18" s="191">
        <v>43556</v>
      </c>
      <c r="CC18" s="191">
        <v>43586</v>
      </c>
      <c r="CD18" s="191">
        <v>43617</v>
      </c>
      <c r="CE18" s="191">
        <v>43647</v>
      </c>
      <c r="CF18" s="191">
        <v>43678</v>
      </c>
      <c r="CG18" s="191">
        <v>43709</v>
      </c>
      <c r="CH18" s="191">
        <v>43739</v>
      </c>
      <c r="CI18" s="191">
        <v>43770</v>
      </c>
      <c r="CJ18" s="191">
        <v>43800</v>
      </c>
      <c r="CK18" s="191">
        <v>43831</v>
      </c>
      <c r="CL18" s="191">
        <v>43862</v>
      </c>
      <c r="CM18" s="191">
        <v>43891</v>
      </c>
      <c r="CN18" s="191">
        <v>43922</v>
      </c>
      <c r="CO18" s="191">
        <v>43952</v>
      </c>
      <c r="CP18" s="191">
        <v>43983</v>
      </c>
      <c r="CQ18" s="191">
        <v>44013</v>
      </c>
      <c r="CR18" s="191">
        <v>44044</v>
      </c>
      <c r="CS18" s="191">
        <v>44075</v>
      </c>
      <c r="CT18" s="191">
        <v>44105</v>
      </c>
      <c r="CU18" s="191">
        <v>44136</v>
      </c>
      <c r="CV18" s="191">
        <v>44166</v>
      </c>
      <c r="CW18" s="191">
        <v>44197</v>
      </c>
      <c r="CX18" s="191">
        <v>44228</v>
      </c>
      <c r="CY18" s="191">
        <v>44256</v>
      </c>
      <c r="CZ18" s="191">
        <v>44287</v>
      </c>
      <c r="DA18" s="191">
        <v>44317</v>
      </c>
      <c r="DB18" s="191">
        <v>44348</v>
      </c>
      <c r="DC18" s="191">
        <v>44378</v>
      </c>
      <c r="DD18" s="191">
        <v>44409</v>
      </c>
      <c r="DE18" s="191">
        <v>44440</v>
      </c>
      <c r="DF18" s="191">
        <v>44470</v>
      </c>
      <c r="DG18" s="191">
        <v>44501</v>
      </c>
      <c r="DH18" s="191">
        <v>44531</v>
      </c>
      <c r="DI18" s="191">
        <v>44562</v>
      </c>
      <c r="DJ18" s="191">
        <v>44593</v>
      </c>
      <c r="DK18" s="191">
        <v>44621</v>
      </c>
      <c r="DL18" s="191">
        <v>44652</v>
      </c>
      <c r="DM18" s="191">
        <v>44682</v>
      </c>
      <c r="DN18" s="191">
        <v>44713</v>
      </c>
      <c r="DO18" s="191">
        <v>44743</v>
      </c>
      <c r="DP18" s="191">
        <v>44774</v>
      </c>
      <c r="DQ18" s="191">
        <v>44805</v>
      </c>
      <c r="DR18" s="191">
        <v>44835</v>
      </c>
      <c r="DS18" s="191">
        <v>44866</v>
      </c>
      <c r="DT18" s="191">
        <v>44896</v>
      </c>
      <c r="DU18" s="191">
        <v>44927</v>
      </c>
      <c r="DV18" s="191">
        <v>44958</v>
      </c>
      <c r="DW18" s="191">
        <v>44986</v>
      </c>
      <c r="DX18" s="191">
        <v>45017</v>
      </c>
      <c r="DY18" s="191">
        <v>45047</v>
      </c>
      <c r="DZ18" s="191">
        <v>45078</v>
      </c>
      <c r="EA18" s="191">
        <v>45108</v>
      </c>
      <c r="EB18" s="191">
        <v>45139</v>
      </c>
      <c r="EC18" s="191">
        <v>45170</v>
      </c>
      <c r="ED18" s="191">
        <v>45200</v>
      </c>
      <c r="EE18" s="191">
        <v>45231</v>
      </c>
      <c r="EF18" s="191">
        <v>45261</v>
      </c>
      <c r="EG18" s="191">
        <v>45292</v>
      </c>
      <c r="EH18" s="191">
        <v>45323</v>
      </c>
      <c r="EI18" s="191">
        <v>45352</v>
      </c>
      <c r="EJ18" s="191">
        <v>45383</v>
      </c>
      <c r="EK18" s="191">
        <v>45413</v>
      </c>
      <c r="EL18" s="191">
        <v>45444</v>
      </c>
      <c r="EM18" s="191">
        <v>45474</v>
      </c>
      <c r="EN18" s="191">
        <v>45505</v>
      </c>
      <c r="EO18" s="191">
        <v>45536</v>
      </c>
      <c r="EP18" s="191">
        <v>45566</v>
      </c>
      <c r="EQ18" s="191">
        <v>45597</v>
      </c>
      <c r="ER18" s="191">
        <v>45627</v>
      </c>
      <c r="ES18" s="191">
        <v>45658</v>
      </c>
      <c r="ET18" s="191">
        <v>45689</v>
      </c>
      <c r="EU18" s="191">
        <v>45717</v>
      </c>
      <c r="EV18" s="191">
        <v>45748</v>
      </c>
      <c r="EW18" s="191">
        <v>45778</v>
      </c>
      <c r="EX18" s="191">
        <v>45809</v>
      </c>
      <c r="EY18" s="191">
        <v>45839</v>
      </c>
      <c r="EZ18" s="191">
        <v>45870</v>
      </c>
      <c r="FA18" s="191">
        <v>45901</v>
      </c>
      <c r="FB18" s="191">
        <v>45931</v>
      </c>
      <c r="FC18" s="191">
        <v>45962</v>
      </c>
      <c r="FD18" s="191">
        <v>45992</v>
      </c>
      <c r="FE18" s="191">
        <v>46023</v>
      </c>
      <c r="FF18" s="191">
        <v>46054</v>
      </c>
      <c r="FG18" s="191">
        <v>46082</v>
      </c>
      <c r="FH18" s="191">
        <v>46113</v>
      </c>
      <c r="FI18" s="191">
        <v>46143</v>
      </c>
      <c r="FJ18" s="191">
        <v>46174</v>
      </c>
      <c r="FK18" s="191">
        <v>46204</v>
      </c>
      <c r="FL18" s="191">
        <v>46235</v>
      </c>
      <c r="FM18" s="191">
        <v>46266</v>
      </c>
      <c r="FN18" s="191">
        <v>46296</v>
      </c>
      <c r="FO18" s="191">
        <v>46327</v>
      </c>
      <c r="FP18" s="191">
        <v>46357</v>
      </c>
      <c r="FQ18" s="191">
        <v>46388</v>
      </c>
      <c r="FR18" s="191">
        <v>46419</v>
      </c>
      <c r="FS18" s="191">
        <v>46447</v>
      </c>
      <c r="FT18" s="191">
        <v>46478</v>
      </c>
      <c r="FU18" s="191">
        <v>46508</v>
      </c>
      <c r="FV18" s="191">
        <v>46539</v>
      </c>
      <c r="FW18" s="191">
        <v>46569</v>
      </c>
      <c r="FX18" s="191">
        <v>46600</v>
      </c>
      <c r="FY18" s="191">
        <v>46631</v>
      </c>
      <c r="FZ18" s="191">
        <v>46661</v>
      </c>
      <c r="GA18" s="191">
        <v>46692</v>
      </c>
      <c r="GB18" s="191">
        <v>46722</v>
      </c>
    </row>
    <row r="19" spans="1:184" s="29" customFormat="1">
      <c r="A19" s="41"/>
      <c r="B19" s="60">
        <f t="shared" si="1"/>
        <v>19</v>
      </c>
      <c r="C19" s="35" t="s">
        <v>1</v>
      </c>
      <c r="D19" s="30" t="s">
        <v>58</v>
      </c>
      <c r="E19" s="192">
        <v>808.44</v>
      </c>
      <c r="F19" s="192">
        <v>723.99</v>
      </c>
      <c r="G19" s="192">
        <v>781.45</v>
      </c>
      <c r="H19" s="192">
        <v>745.8</v>
      </c>
      <c r="I19" s="192">
        <v>768.79</v>
      </c>
      <c r="J19" s="192">
        <v>725.72</v>
      </c>
      <c r="K19" s="192">
        <v>761.41</v>
      </c>
      <c r="L19" s="192">
        <v>758.98</v>
      </c>
      <c r="M19" s="192">
        <v>735.91</v>
      </c>
      <c r="N19" s="192">
        <v>100.5</v>
      </c>
      <c r="O19" s="192">
        <v>376.92</v>
      </c>
      <c r="P19" s="192">
        <v>782.39</v>
      </c>
      <c r="Q19" s="192">
        <v>801.78</v>
      </c>
      <c r="R19" s="192">
        <v>722.28</v>
      </c>
      <c r="S19" s="192">
        <v>757.31</v>
      </c>
      <c r="T19" s="192">
        <v>738.98</v>
      </c>
      <c r="U19" s="192">
        <v>760.52</v>
      </c>
      <c r="V19" s="192">
        <v>729.9</v>
      </c>
      <c r="W19" s="192">
        <v>755.71</v>
      </c>
      <c r="X19" s="192">
        <v>756.8</v>
      </c>
      <c r="Y19" s="192">
        <v>721.87</v>
      </c>
      <c r="Z19" s="192">
        <v>587.25</v>
      </c>
      <c r="AA19" s="192">
        <v>731.82</v>
      </c>
      <c r="AB19" s="192">
        <v>761.75</v>
      </c>
      <c r="AC19" s="192">
        <v>798.46</v>
      </c>
      <c r="AD19" s="192">
        <v>723.99</v>
      </c>
      <c r="AE19" s="192">
        <v>761.41</v>
      </c>
      <c r="AF19" s="192">
        <v>733.57</v>
      </c>
      <c r="AG19" s="192">
        <v>760.87</v>
      </c>
      <c r="AH19" s="192">
        <v>731.71</v>
      </c>
      <c r="AI19" s="192">
        <v>761.74</v>
      </c>
      <c r="AJ19" s="192">
        <v>758.55</v>
      </c>
      <c r="AK19" s="192">
        <v>721.05</v>
      </c>
      <c r="AL19" s="192">
        <v>245.81</v>
      </c>
      <c r="AM19" s="192">
        <v>734.34</v>
      </c>
      <c r="AN19" s="192">
        <v>755.13</v>
      </c>
      <c r="AO19" s="192">
        <v>800.13</v>
      </c>
      <c r="AP19" s="192">
        <v>751.1</v>
      </c>
      <c r="AQ19" s="192">
        <v>767.21</v>
      </c>
      <c r="AR19" s="192">
        <v>740.44</v>
      </c>
      <c r="AS19" s="192">
        <v>765.96</v>
      </c>
      <c r="AT19" s="192">
        <v>738.89</v>
      </c>
      <c r="AU19" s="192">
        <v>765.84</v>
      </c>
      <c r="AV19" s="192">
        <v>761.85</v>
      </c>
      <c r="AW19" s="192">
        <v>724.98</v>
      </c>
      <c r="AX19" s="192">
        <v>588.42999999999995</v>
      </c>
      <c r="AY19" s="192">
        <v>748.13</v>
      </c>
      <c r="AZ19" s="192">
        <v>761.67</v>
      </c>
      <c r="BA19" s="192">
        <v>803.06</v>
      </c>
      <c r="BB19" s="192">
        <v>726.01</v>
      </c>
      <c r="BC19" s="192">
        <v>765.21</v>
      </c>
      <c r="BD19" s="192">
        <v>738.77</v>
      </c>
      <c r="BE19" s="192">
        <v>755.79</v>
      </c>
      <c r="BF19" s="192">
        <v>733.64</v>
      </c>
      <c r="BG19" s="192">
        <v>756.23</v>
      </c>
      <c r="BH19" s="192">
        <v>760.08</v>
      </c>
      <c r="BI19" s="192">
        <v>693.51</v>
      </c>
      <c r="BJ19" s="192">
        <v>0</v>
      </c>
      <c r="BK19" s="192">
        <v>320.85000000000002</v>
      </c>
      <c r="BL19" s="192">
        <v>762.42</v>
      </c>
      <c r="BM19" s="192">
        <v>803.63</v>
      </c>
      <c r="BN19" s="192">
        <v>725.07</v>
      </c>
      <c r="BO19" s="192">
        <v>768.13</v>
      </c>
      <c r="BP19" s="192">
        <v>744.59</v>
      </c>
      <c r="BQ19" s="192">
        <v>769.01</v>
      </c>
      <c r="BR19" s="192">
        <v>734.85</v>
      </c>
      <c r="BS19" s="192">
        <v>774.76</v>
      </c>
      <c r="BT19" s="192">
        <v>773.8</v>
      </c>
      <c r="BU19" s="192">
        <v>734.09</v>
      </c>
      <c r="BV19" s="192">
        <v>768.09</v>
      </c>
      <c r="BW19" s="192">
        <v>595.54999999999995</v>
      </c>
      <c r="BX19" s="192">
        <v>795.24</v>
      </c>
      <c r="BY19" s="192">
        <v>817.32</v>
      </c>
      <c r="BZ19" s="192">
        <v>741.36</v>
      </c>
      <c r="CA19" s="192">
        <v>816.07</v>
      </c>
      <c r="CB19" s="192">
        <v>777.7</v>
      </c>
      <c r="CC19" s="192">
        <v>790.11</v>
      </c>
      <c r="CD19" s="192">
        <v>761.85</v>
      </c>
      <c r="CE19" s="192">
        <v>793.37</v>
      </c>
      <c r="CF19" s="192">
        <v>793.75</v>
      </c>
      <c r="CG19" s="192">
        <v>770.73</v>
      </c>
      <c r="CH19" s="192">
        <v>106.55</v>
      </c>
      <c r="CI19" s="192">
        <v>764.26</v>
      </c>
      <c r="CJ19" s="192">
        <v>815.59</v>
      </c>
      <c r="CK19" s="192">
        <v>825.78</v>
      </c>
      <c r="CL19" s="192">
        <v>772.57</v>
      </c>
      <c r="CM19" s="192">
        <v>825.49</v>
      </c>
      <c r="CN19" s="192">
        <v>789.13</v>
      </c>
      <c r="CO19" s="192">
        <v>802.14</v>
      </c>
      <c r="CP19" s="192">
        <v>778.02</v>
      </c>
      <c r="CQ19" s="192">
        <v>808.39</v>
      </c>
      <c r="CR19" s="192">
        <v>806.98</v>
      </c>
      <c r="CS19" s="192">
        <v>780.5</v>
      </c>
      <c r="CT19" s="192">
        <v>626.61</v>
      </c>
      <c r="CU19" s="192">
        <v>793.76</v>
      </c>
      <c r="CV19" s="192">
        <v>819.36</v>
      </c>
      <c r="CW19" s="192">
        <v>822.88</v>
      </c>
      <c r="CX19" s="192">
        <v>743.06</v>
      </c>
      <c r="CY19" s="192">
        <v>824.71</v>
      </c>
      <c r="CZ19" s="192">
        <v>789.22</v>
      </c>
      <c r="DA19" s="192">
        <v>802.6</v>
      </c>
      <c r="DB19" s="192">
        <v>779.18</v>
      </c>
      <c r="DC19" s="192">
        <v>801.92</v>
      </c>
      <c r="DD19" s="192">
        <v>808.36</v>
      </c>
      <c r="DE19" s="192">
        <v>771.17</v>
      </c>
      <c r="DF19" s="192">
        <v>78.930000000000007</v>
      </c>
      <c r="DG19" s="192">
        <v>796.35</v>
      </c>
      <c r="DH19" s="192">
        <v>818</v>
      </c>
      <c r="DI19" s="192">
        <v>823.17</v>
      </c>
      <c r="DJ19" s="192">
        <v>742.96</v>
      </c>
      <c r="DK19" s="192">
        <v>824.35</v>
      </c>
      <c r="DL19" s="192">
        <v>789.7</v>
      </c>
      <c r="DM19" s="192">
        <v>802.89</v>
      </c>
      <c r="DN19" s="192">
        <v>776.29</v>
      </c>
      <c r="DO19" s="192">
        <v>804.33</v>
      </c>
      <c r="DP19" s="192">
        <v>806.82</v>
      </c>
      <c r="DQ19" s="192">
        <v>769.66</v>
      </c>
      <c r="DR19" s="192">
        <v>626.49</v>
      </c>
      <c r="DS19" s="192">
        <v>795.62</v>
      </c>
      <c r="DT19" s="192">
        <v>818.61</v>
      </c>
      <c r="DU19" s="192">
        <v>822.24</v>
      </c>
      <c r="DV19" s="192">
        <v>741.35</v>
      </c>
      <c r="DW19" s="192">
        <v>822.97</v>
      </c>
      <c r="DX19" s="192">
        <v>789.4</v>
      </c>
      <c r="DY19" s="192">
        <v>802.89</v>
      </c>
      <c r="DZ19" s="192">
        <v>774.37</v>
      </c>
      <c r="EA19" s="192">
        <v>803.07</v>
      </c>
      <c r="EB19" s="192">
        <v>802.6</v>
      </c>
      <c r="EC19" s="192">
        <v>768.95</v>
      </c>
      <c r="ED19" s="192">
        <v>155.91999999999999</v>
      </c>
      <c r="EE19" s="192">
        <v>527.62</v>
      </c>
      <c r="EF19" s="192">
        <v>816.4</v>
      </c>
      <c r="EG19" s="192">
        <v>821.99</v>
      </c>
      <c r="EH19" s="192">
        <v>767.93</v>
      </c>
      <c r="EI19" s="192">
        <v>822.52</v>
      </c>
      <c r="EJ19" s="192">
        <v>788.18</v>
      </c>
      <c r="EK19" s="192">
        <v>802.09</v>
      </c>
      <c r="EL19" s="192">
        <v>774.77</v>
      </c>
      <c r="EM19" s="192">
        <v>804.58</v>
      </c>
      <c r="EN19" s="192">
        <v>802.84</v>
      </c>
      <c r="EO19" s="192">
        <v>772.9</v>
      </c>
      <c r="EP19" s="192">
        <v>625.80999999999995</v>
      </c>
      <c r="EQ19" s="192">
        <v>789.72</v>
      </c>
      <c r="ER19" s="192">
        <v>818.66</v>
      </c>
      <c r="ES19" s="192">
        <v>817.51</v>
      </c>
      <c r="ET19" s="192">
        <v>738.44</v>
      </c>
      <c r="EU19" s="192">
        <v>818.04</v>
      </c>
      <c r="EV19" s="192">
        <v>777.21</v>
      </c>
      <c r="EW19" s="192">
        <v>799.8</v>
      </c>
      <c r="EX19" s="192">
        <v>771.94</v>
      </c>
      <c r="EY19" s="192">
        <v>798.38</v>
      </c>
      <c r="EZ19" s="192">
        <v>804.62</v>
      </c>
      <c r="FA19" s="192">
        <v>766.77</v>
      </c>
      <c r="FB19" s="192">
        <v>78.37</v>
      </c>
      <c r="FC19" s="192">
        <v>236.38</v>
      </c>
      <c r="FD19" s="192">
        <v>812</v>
      </c>
      <c r="FE19" s="192">
        <v>801.73</v>
      </c>
      <c r="FF19" s="192">
        <v>727.27</v>
      </c>
      <c r="FG19" s="192">
        <v>803.1</v>
      </c>
      <c r="FH19" s="192">
        <v>765.46</v>
      </c>
      <c r="FI19" s="192">
        <v>782.18</v>
      </c>
      <c r="FJ19" s="192">
        <v>759.12</v>
      </c>
      <c r="FK19" s="192">
        <v>790.23</v>
      </c>
      <c r="FL19" s="192">
        <v>796.05</v>
      </c>
      <c r="FM19" s="192">
        <v>751.6</v>
      </c>
      <c r="FN19" s="192">
        <v>617.14</v>
      </c>
      <c r="FO19" s="192">
        <v>773.77</v>
      </c>
      <c r="FP19" s="192">
        <v>794.87</v>
      </c>
      <c r="FQ19" s="192">
        <v>803.64</v>
      </c>
      <c r="FR19" s="192">
        <v>728.85</v>
      </c>
      <c r="FS19" s="192">
        <v>131.37</v>
      </c>
      <c r="FT19" s="192">
        <v>709.02</v>
      </c>
      <c r="FU19" s="192">
        <v>780.32</v>
      </c>
      <c r="FV19" s="192">
        <v>756.61</v>
      </c>
      <c r="FW19" s="192">
        <v>792.47</v>
      </c>
      <c r="FX19" s="192">
        <v>795.21</v>
      </c>
      <c r="FY19" s="192">
        <v>748.36</v>
      </c>
      <c r="FZ19" s="192">
        <v>793.33</v>
      </c>
      <c r="GA19" s="192">
        <v>774.86</v>
      </c>
      <c r="GB19" s="192">
        <v>797.94</v>
      </c>
    </row>
    <row r="20" spans="1:184" s="29" customFormat="1">
      <c r="A20" s="41"/>
      <c r="B20" s="60">
        <f t="shared" si="1"/>
        <v>20</v>
      </c>
      <c r="C20" s="36" t="s">
        <v>2</v>
      </c>
      <c r="D20" s="29" t="s">
        <v>58</v>
      </c>
      <c r="E20" s="193">
        <v>245.96</v>
      </c>
      <c r="F20" s="193">
        <v>220.43</v>
      </c>
      <c r="G20" s="193">
        <v>242.62</v>
      </c>
      <c r="H20" s="193">
        <v>234.94</v>
      </c>
      <c r="I20" s="193">
        <v>242.79</v>
      </c>
      <c r="J20" s="193">
        <v>235.98</v>
      </c>
      <c r="K20" s="193">
        <v>246.41</v>
      </c>
      <c r="L20" s="193">
        <v>246.8</v>
      </c>
      <c r="M20" s="193">
        <v>234.65</v>
      </c>
      <c r="N20" s="193">
        <v>241.63</v>
      </c>
      <c r="O20" s="193">
        <v>232.91</v>
      </c>
      <c r="P20" s="193">
        <v>241.93</v>
      </c>
      <c r="Q20" s="193">
        <v>263.07</v>
      </c>
      <c r="R20" s="193">
        <v>238.64</v>
      </c>
      <c r="S20" s="193">
        <v>259.79000000000002</v>
      </c>
      <c r="T20" s="193">
        <v>209.68</v>
      </c>
      <c r="U20" s="193">
        <v>124.93</v>
      </c>
      <c r="V20" s="193">
        <v>252.56</v>
      </c>
      <c r="W20" s="193">
        <v>263.94</v>
      </c>
      <c r="X20" s="193">
        <v>264.45999999999998</v>
      </c>
      <c r="Y20" s="193">
        <v>250.32</v>
      </c>
      <c r="Z20" s="193">
        <v>261.43</v>
      </c>
      <c r="AA20" s="193">
        <v>248.55</v>
      </c>
      <c r="AB20" s="193">
        <v>258.66000000000003</v>
      </c>
      <c r="AC20" s="193">
        <v>260.95999999999998</v>
      </c>
      <c r="AD20" s="193">
        <v>236</v>
      </c>
      <c r="AE20" s="193">
        <v>258.27</v>
      </c>
      <c r="AF20" s="193">
        <v>250.15</v>
      </c>
      <c r="AG20" s="193">
        <v>258.26</v>
      </c>
      <c r="AH20" s="193">
        <v>252.37</v>
      </c>
      <c r="AI20" s="193">
        <v>263.77999999999997</v>
      </c>
      <c r="AJ20" s="193">
        <v>263.13</v>
      </c>
      <c r="AK20" s="193">
        <v>250.58</v>
      </c>
      <c r="AL20" s="193">
        <v>260.57</v>
      </c>
      <c r="AM20" s="193">
        <v>249.29</v>
      </c>
      <c r="AN20" s="193">
        <v>257.64</v>
      </c>
      <c r="AO20" s="193">
        <v>263.24</v>
      </c>
      <c r="AP20" s="193">
        <v>246.68</v>
      </c>
      <c r="AQ20" s="193">
        <v>260.67</v>
      </c>
      <c r="AR20" s="193">
        <v>126.06</v>
      </c>
      <c r="AS20" s="193">
        <v>176.96</v>
      </c>
      <c r="AT20" s="193">
        <v>253.45</v>
      </c>
      <c r="AU20" s="193">
        <v>263.95</v>
      </c>
      <c r="AV20" s="193">
        <v>264.83999999999997</v>
      </c>
      <c r="AW20" s="193">
        <v>251.67</v>
      </c>
      <c r="AX20" s="193">
        <v>259.63</v>
      </c>
      <c r="AY20" s="193">
        <v>250.31</v>
      </c>
      <c r="AZ20" s="193">
        <v>257.77999999999997</v>
      </c>
      <c r="BA20" s="193">
        <v>262.95999999999998</v>
      </c>
      <c r="BB20" s="193">
        <v>238.43</v>
      </c>
      <c r="BC20" s="193">
        <v>260.7</v>
      </c>
      <c r="BD20" s="193">
        <v>250.33</v>
      </c>
      <c r="BE20" s="193">
        <v>260.05</v>
      </c>
      <c r="BF20" s="193">
        <v>253.43</v>
      </c>
      <c r="BG20" s="193">
        <v>263.86</v>
      </c>
      <c r="BH20" s="193">
        <v>264.20999999999998</v>
      </c>
      <c r="BI20" s="193">
        <v>250.01</v>
      </c>
      <c r="BJ20" s="193">
        <v>258.93</v>
      </c>
      <c r="BK20" s="193">
        <v>250.58</v>
      </c>
      <c r="BL20" s="193">
        <v>258.43</v>
      </c>
      <c r="BM20" s="193">
        <v>263.44</v>
      </c>
      <c r="BN20" s="193">
        <v>239.33</v>
      </c>
      <c r="BO20" s="193">
        <v>261.27</v>
      </c>
      <c r="BP20" s="193">
        <v>50.73</v>
      </c>
      <c r="BQ20" s="193">
        <v>50.84</v>
      </c>
      <c r="BR20" s="193">
        <v>255.18</v>
      </c>
      <c r="BS20" s="193">
        <v>266.3</v>
      </c>
      <c r="BT20" s="193">
        <v>268.56</v>
      </c>
      <c r="BU20" s="193">
        <v>253.94</v>
      </c>
      <c r="BV20" s="193">
        <v>264.92</v>
      </c>
      <c r="BW20" s="193">
        <v>254.66</v>
      </c>
      <c r="BX20" s="193">
        <v>264.61</v>
      </c>
      <c r="BY20" s="193">
        <v>266.01</v>
      </c>
      <c r="BZ20" s="193">
        <v>244.11</v>
      </c>
      <c r="CA20" s="193">
        <v>263.72000000000003</v>
      </c>
      <c r="CB20" s="193">
        <v>257.60000000000002</v>
      </c>
      <c r="CC20" s="193">
        <v>266.02999999999997</v>
      </c>
      <c r="CD20" s="193">
        <v>257.47000000000003</v>
      </c>
      <c r="CE20" s="193">
        <v>270.33</v>
      </c>
      <c r="CF20" s="193">
        <v>270.82</v>
      </c>
      <c r="CG20" s="193">
        <v>258.86</v>
      </c>
      <c r="CH20" s="193">
        <v>267.42</v>
      </c>
      <c r="CI20" s="193">
        <v>264.74</v>
      </c>
      <c r="CJ20" s="193">
        <v>275.2</v>
      </c>
      <c r="CK20" s="193">
        <v>276.79000000000002</v>
      </c>
      <c r="CL20" s="193">
        <v>257.79000000000002</v>
      </c>
      <c r="CM20" s="193">
        <v>273.69</v>
      </c>
      <c r="CN20" s="193">
        <v>139.88999999999999</v>
      </c>
      <c r="CO20" s="193">
        <v>208.76</v>
      </c>
      <c r="CP20" s="193">
        <v>261.18</v>
      </c>
      <c r="CQ20" s="193">
        <v>274.02</v>
      </c>
      <c r="CR20" s="193">
        <v>273.47000000000003</v>
      </c>
      <c r="CS20" s="193">
        <v>262.01</v>
      </c>
      <c r="CT20" s="193">
        <v>270.10000000000002</v>
      </c>
      <c r="CU20" s="193">
        <v>266.38</v>
      </c>
      <c r="CV20" s="193">
        <v>276.07</v>
      </c>
      <c r="CW20" s="193">
        <v>277.05</v>
      </c>
      <c r="CX20" s="193">
        <v>250.38</v>
      </c>
      <c r="CY20" s="193">
        <v>169.1</v>
      </c>
      <c r="CZ20" s="193">
        <v>122.52</v>
      </c>
      <c r="DA20" s="193">
        <v>269.77999999999997</v>
      </c>
      <c r="DB20" s="193">
        <v>263.64999999999998</v>
      </c>
      <c r="DC20" s="193">
        <v>274.89999999999998</v>
      </c>
      <c r="DD20" s="193">
        <v>275.83999999999997</v>
      </c>
      <c r="DE20" s="193">
        <v>262.14999999999998</v>
      </c>
      <c r="DF20" s="193">
        <v>271.74</v>
      </c>
      <c r="DG20" s="193">
        <v>267.58</v>
      </c>
      <c r="DH20" s="193">
        <v>275.16000000000003</v>
      </c>
      <c r="DI20" s="193">
        <v>276.83</v>
      </c>
      <c r="DJ20" s="193">
        <v>250.36</v>
      </c>
      <c r="DK20" s="193">
        <v>274.02999999999997</v>
      </c>
      <c r="DL20" s="193">
        <v>252.95</v>
      </c>
      <c r="DM20" s="193">
        <v>95.8</v>
      </c>
      <c r="DN20" s="193">
        <v>263.31</v>
      </c>
      <c r="DO20" s="193">
        <v>274.36</v>
      </c>
      <c r="DP20" s="193">
        <v>275.64</v>
      </c>
      <c r="DQ20" s="193">
        <v>261.45999999999998</v>
      </c>
      <c r="DR20" s="193">
        <v>271.43</v>
      </c>
      <c r="DS20" s="193">
        <v>266.83999999999997</v>
      </c>
      <c r="DT20" s="193">
        <v>275.64999999999998</v>
      </c>
      <c r="DU20" s="193">
        <v>277.05</v>
      </c>
      <c r="DV20" s="193">
        <v>249.26</v>
      </c>
      <c r="DW20" s="193">
        <v>272.17</v>
      </c>
      <c r="DX20" s="193">
        <v>261.55</v>
      </c>
      <c r="DY20" s="193">
        <v>269.79000000000002</v>
      </c>
      <c r="DZ20" s="193">
        <v>262.12</v>
      </c>
      <c r="EA20" s="193">
        <v>274.83999999999997</v>
      </c>
      <c r="EB20" s="193">
        <v>273.54000000000002</v>
      </c>
      <c r="EC20" s="193">
        <v>260.95999999999998</v>
      </c>
      <c r="ED20" s="193">
        <v>268.88</v>
      </c>
      <c r="EE20" s="193">
        <v>264.64999999999998</v>
      </c>
      <c r="EF20" s="193">
        <v>274.55</v>
      </c>
      <c r="EG20" s="193">
        <v>276.24</v>
      </c>
      <c r="EH20" s="193">
        <v>258.02999999999997</v>
      </c>
      <c r="EI20" s="193">
        <v>272.20999999999998</v>
      </c>
      <c r="EJ20" s="193">
        <v>104.82</v>
      </c>
      <c r="EK20" s="193">
        <v>243.52</v>
      </c>
      <c r="EL20" s="193">
        <v>261.82</v>
      </c>
      <c r="EM20" s="193">
        <v>275.02</v>
      </c>
      <c r="EN20" s="193">
        <v>275.14999999999998</v>
      </c>
      <c r="EO20" s="193">
        <v>261.56</v>
      </c>
      <c r="EP20" s="193">
        <v>269.66000000000003</v>
      </c>
      <c r="EQ20" s="193">
        <v>264.27999999999997</v>
      </c>
      <c r="ER20" s="193">
        <v>275.35000000000002</v>
      </c>
      <c r="ES20" s="193">
        <v>275.39</v>
      </c>
      <c r="ET20" s="193">
        <v>248.3</v>
      </c>
      <c r="EU20" s="193">
        <v>270.66000000000003</v>
      </c>
      <c r="EV20" s="193">
        <v>260.23</v>
      </c>
      <c r="EW20" s="193">
        <v>269.3</v>
      </c>
      <c r="EX20" s="193">
        <v>261.31</v>
      </c>
      <c r="EY20" s="193">
        <v>274.08999999999997</v>
      </c>
      <c r="EZ20" s="193">
        <v>272.83999999999997</v>
      </c>
      <c r="FA20" s="193">
        <v>260.3</v>
      </c>
      <c r="FB20" s="193">
        <v>268.87</v>
      </c>
      <c r="FC20" s="193">
        <v>262.8</v>
      </c>
      <c r="FD20" s="193">
        <v>274.70999999999998</v>
      </c>
      <c r="FE20" s="193">
        <v>270</v>
      </c>
      <c r="FF20" s="193">
        <v>245.21</v>
      </c>
      <c r="FG20" s="193">
        <v>268.10000000000002</v>
      </c>
      <c r="FH20" s="193">
        <v>26.2</v>
      </c>
      <c r="FI20" s="193">
        <v>76.959999999999994</v>
      </c>
      <c r="FJ20" s="193">
        <v>258.91000000000003</v>
      </c>
      <c r="FK20" s="193">
        <v>271.24</v>
      </c>
      <c r="FL20" s="193">
        <v>271.3</v>
      </c>
      <c r="FM20" s="193">
        <v>258.44</v>
      </c>
      <c r="FN20" s="193">
        <v>267.48</v>
      </c>
      <c r="FO20" s="193">
        <v>259.7</v>
      </c>
      <c r="FP20" s="193">
        <v>271.47000000000003</v>
      </c>
      <c r="FQ20" s="193">
        <v>266.89999999999998</v>
      </c>
      <c r="FR20" s="193">
        <v>241.85</v>
      </c>
      <c r="FS20" s="193">
        <v>265.89</v>
      </c>
      <c r="FT20" s="193">
        <v>256.39999999999998</v>
      </c>
      <c r="FU20" s="193">
        <v>263.32</v>
      </c>
      <c r="FV20" s="193">
        <v>256.02999999999997</v>
      </c>
      <c r="FW20" s="193">
        <v>268.27</v>
      </c>
      <c r="FX20" s="193">
        <v>268.24</v>
      </c>
      <c r="FY20" s="193">
        <v>255.02</v>
      </c>
      <c r="FZ20" s="193">
        <v>264.29000000000002</v>
      </c>
      <c r="GA20" s="193">
        <v>256.73</v>
      </c>
      <c r="GB20" s="193">
        <v>268.98</v>
      </c>
    </row>
    <row r="21" spans="1:184" s="29" customFormat="1">
      <c r="A21" s="41"/>
      <c r="B21" s="60">
        <f t="shared" si="1"/>
        <v>21</v>
      </c>
      <c r="C21" s="36" t="s">
        <v>3</v>
      </c>
      <c r="D21" s="29" t="s">
        <v>58</v>
      </c>
      <c r="E21" s="193">
        <v>245.63</v>
      </c>
      <c r="F21" s="193">
        <v>221.27</v>
      </c>
      <c r="G21" s="193">
        <v>227.56</v>
      </c>
      <c r="H21" s="193">
        <v>0</v>
      </c>
      <c r="I21" s="193">
        <v>108.83</v>
      </c>
      <c r="J21" s="193">
        <v>236.62</v>
      </c>
      <c r="K21" s="193">
        <v>247.18</v>
      </c>
      <c r="L21" s="193">
        <v>246.15</v>
      </c>
      <c r="M21" s="193">
        <v>235.39</v>
      </c>
      <c r="N21" s="193">
        <v>242.52</v>
      </c>
      <c r="O21" s="193">
        <v>233.46</v>
      </c>
      <c r="P21" s="193">
        <v>242.24</v>
      </c>
      <c r="Q21" s="193">
        <v>261.68</v>
      </c>
      <c r="R21" s="193">
        <v>235.71</v>
      </c>
      <c r="S21" s="193">
        <v>257.64999999999998</v>
      </c>
      <c r="T21" s="193">
        <v>250.05</v>
      </c>
      <c r="U21" s="193">
        <v>257.16000000000003</v>
      </c>
      <c r="V21" s="193">
        <v>251.26</v>
      </c>
      <c r="W21" s="193">
        <v>262.32</v>
      </c>
      <c r="X21" s="193">
        <v>261.72000000000003</v>
      </c>
      <c r="Y21" s="193">
        <v>249.41</v>
      </c>
      <c r="Z21" s="193">
        <v>259.66000000000003</v>
      </c>
      <c r="AA21" s="193">
        <v>246.47</v>
      </c>
      <c r="AB21" s="193">
        <v>257.39999999999998</v>
      </c>
      <c r="AC21" s="193">
        <v>261.12</v>
      </c>
      <c r="AD21" s="193">
        <v>236.49</v>
      </c>
      <c r="AE21" s="193">
        <v>257.83</v>
      </c>
      <c r="AF21" s="193">
        <v>249.58</v>
      </c>
      <c r="AG21" s="193">
        <v>82.89</v>
      </c>
      <c r="AH21" s="193">
        <v>252.62</v>
      </c>
      <c r="AI21" s="193">
        <v>262.89</v>
      </c>
      <c r="AJ21" s="193">
        <v>262.72000000000003</v>
      </c>
      <c r="AK21" s="193">
        <v>249.4</v>
      </c>
      <c r="AL21" s="193">
        <v>258.89999999999998</v>
      </c>
      <c r="AM21" s="193">
        <v>248.66</v>
      </c>
      <c r="AN21" s="193">
        <v>256.33999999999997</v>
      </c>
      <c r="AO21" s="193">
        <v>262.17</v>
      </c>
      <c r="AP21" s="193">
        <v>247.67</v>
      </c>
      <c r="AQ21" s="193">
        <v>261.74</v>
      </c>
      <c r="AR21" s="193">
        <v>251.7</v>
      </c>
      <c r="AS21" s="193">
        <v>261.72000000000003</v>
      </c>
      <c r="AT21" s="193">
        <v>254.07</v>
      </c>
      <c r="AU21" s="193">
        <v>264.89999999999998</v>
      </c>
      <c r="AV21" s="193">
        <v>264.61</v>
      </c>
      <c r="AW21" s="193">
        <v>252.91</v>
      </c>
      <c r="AX21" s="193">
        <v>260.26</v>
      </c>
      <c r="AY21" s="193">
        <v>251.06</v>
      </c>
      <c r="AZ21" s="193">
        <v>258.48</v>
      </c>
      <c r="BA21" s="193">
        <v>262.73</v>
      </c>
      <c r="BB21" s="193">
        <v>238.93</v>
      </c>
      <c r="BC21" s="193">
        <v>260.7</v>
      </c>
      <c r="BD21" s="193">
        <v>75.16</v>
      </c>
      <c r="BE21" s="193">
        <v>259.49</v>
      </c>
      <c r="BF21" s="193">
        <v>254.41</v>
      </c>
      <c r="BG21" s="193">
        <v>264.37</v>
      </c>
      <c r="BH21" s="193">
        <v>264.45999999999998</v>
      </c>
      <c r="BI21" s="193">
        <v>251.18</v>
      </c>
      <c r="BJ21" s="193">
        <v>259.37</v>
      </c>
      <c r="BK21" s="193">
        <v>249.35</v>
      </c>
      <c r="BL21" s="193">
        <v>258.77999999999997</v>
      </c>
      <c r="BM21" s="193">
        <v>263.75</v>
      </c>
      <c r="BN21" s="193">
        <v>239.17</v>
      </c>
      <c r="BO21" s="193">
        <v>261.54000000000002</v>
      </c>
      <c r="BP21" s="193">
        <v>252.63</v>
      </c>
      <c r="BQ21" s="193">
        <v>262.83999999999997</v>
      </c>
      <c r="BR21" s="193">
        <v>255.74</v>
      </c>
      <c r="BS21" s="193">
        <v>266.55</v>
      </c>
      <c r="BT21" s="193">
        <v>268.27999999999997</v>
      </c>
      <c r="BU21" s="193">
        <v>254.42</v>
      </c>
      <c r="BV21" s="193">
        <v>264.45999999999998</v>
      </c>
      <c r="BW21" s="193">
        <v>254.82</v>
      </c>
      <c r="BX21" s="193">
        <v>265.58</v>
      </c>
      <c r="BY21" s="193">
        <v>268.16000000000003</v>
      </c>
      <c r="BZ21" s="193">
        <v>244.87</v>
      </c>
      <c r="CA21" s="193">
        <v>266.25</v>
      </c>
      <c r="CB21" s="193">
        <v>164.64</v>
      </c>
      <c r="CC21" s="193">
        <v>121.51</v>
      </c>
      <c r="CD21" s="193">
        <v>260.91000000000003</v>
      </c>
      <c r="CE21" s="193">
        <v>272.45</v>
      </c>
      <c r="CF21" s="193">
        <v>274.2</v>
      </c>
      <c r="CG21" s="193">
        <v>261.82</v>
      </c>
      <c r="CH21" s="193">
        <v>270.01</v>
      </c>
      <c r="CI21" s="193">
        <v>267.56</v>
      </c>
      <c r="CJ21" s="193">
        <v>277.81</v>
      </c>
      <c r="CK21" s="193">
        <v>278.06</v>
      </c>
      <c r="CL21" s="193">
        <v>259.55</v>
      </c>
      <c r="CM21" s="193">
        <v>274.81</v>
      </c>
      <c r="CN21" s="193">
        <v>263.55</v>
      </c>
      <c r="CO21" s="193">
        <v>271.38</v>
      </c>
      <c r="CP21" s="193">
        <v>263.58</v>
      </c>
      <c r="CQ21" s="193">
        <v>275.47000000000003</v>
      </c>
      <c r="CR21" s="193">
        <v>275.36</v>
      </c>
      <c r="CS21" s="193">
        <v>263.45</v>
      </c>
      <c r="CT21" s="193">
        <v>272.43</v>
      </c>
      <c r="CU21" s="193">
        <v>267.14999999999998</v>
      </c>
      <c r="CV21" s="193">
        <v>277.47000000000003</v>
      </c>
      <c r="CW21" s="193">
        <v>277.33</v>
      </c>
      <c r="CX21" s="193">
        <v>251.36</v>
      </c>
      <c r="CY21" s="193">
        <v>106.52</v>
      </c>
      <c r="CZ21" s="193">
        <v>0</v>
      </c>
      <c r="DA21" s="193">
        <v>271.44</v>
      </c>
      <c r="DB21" s="193">
        <v>263.88</v>
      </c>
      <c r="DC21" s="193">
        <v>276.27999999999997</v>
      </c>
      <c r="DD21" s="193">
        <v>276.83</v>
      </c>
      <c r="DE21" s="193">
        <v>262.10000000000002</v>
      </c>
      <c r="DF21" s="193">
        <v>272.02999999999997</v>
      </c>
      <c r="DG21" s="193">
        <v>267.55</v>
      </c>
      <c r="DH21" s="193">
        <v>275.97000000000003</v>
      </c>
      <c r="DI21" s="193">
        <v>275.42</v>
      </c>
      <c r="DJ21" s="193">
        <v>248.46</v>
      </c>
      <c r="DK21" s="193">
        <v>272.83999999999997</v>
      </c>
      <c r="DL21" s="193">
        <v>260.51</v>
      </c>
      <c r="DM21" s="193">
        <v>268.35000000000002</v>
      </c>
      <c r="DN21" s="193">
        <v>261.52999999999997</v>
      </c>
      <c r="DO21" s="193">
        <v>273.2</v>
      </c>
      <c r="DP21" s="193">
        <v>272.77999999999997</v>
      </c>
      <c r="DQ21" s="193">
        <v>259.64</v>
      </c>
      <c r="DR21" s="193">
        <v>269.92</v>
      </c>
      <c r="DS21" s="193">
        <v>265.11</v>
      </c>
      <c r="DT21" s="193">
        <v>272.99</v>
      </c>
      <c r="DU21" s="193">
        <v>275.44</v>
      </c>
      <c r="DV21" s="193">
        <v>249.22</v>
      </c>
      <c r="DW21" s="193">
        <v>272.33999999999997</v>
      </c>
      <c r="DX21" s="193">
        <v>121.66</v>
      </c>
      <c r="DY21" s="193">
        <v>225.68</v>
      </c>
      <c r="DZ21" s="193">
        <v>261.56</v>
      </c>
      <c r="EA21" s="193">
        <v>274.25</v>
      </c>
      <c r="EB21" s="193">
        <v>272.76</v>
      </c>
      <c r="EC21" s="193">
        <v>260.89999999999998</v>
      </c>
      <c r="ED21" s="193">
        <v>269.62</v>
      </c>
      <c r="EE21" s="193">
        <v>263.89</v>
      </c>
      <c r="EF21" s="193">
        <v>274.52999999999997</v>
      </c>
      <c r="EG21" s="193">
        <v>276.42</v>
      </c>
      <c r="EH21" s="193">
        <v>258.89999999999998</v>
      </c>
      <c r="EI21" s="193">
        <v>273.39999999999998</v>
      </c>
      <c r="EJ21" s="193">
        <v>262.08999999999997</v>
      </c>
      <c r="EK21" s="193">
        <v>270.04000000000002</v>
      </c>
      <c r="EL21" s="193">
        <v>262.68</v>
      </c>
      <c r="EM21" s="193">
        <v>276.20999999999998</v>
      </c>
      <c r="EN21" s="193">
        <v>274.73</v>
      </c>
      <c r="EO21" s="193">
        <v>262.55</v>
      </c>
      <c r="EP21" s="193">
        <v>270.81</v>
      </c>
      <c r="EQ21" s="193">
        <v>264.83</v>
      </c>
      <c r="ER21" s="193">
        <v>276.66000000000003</v>
      </c>
      <c r="ES21" s="193">
        <v>273.79000000000002</v>
      </c>
      <c r="ET21" s="193">
        <v>247.79</v>
      </c>
      <c r="EU21" s="193">
        <v>270.98</v>
      </c>
      <c r="EV21" s="193">
        <v>95.99</v>
      </c>
      <c r="EW21" s="193">
        <v>252.21</v>
      </c>
      <c r="EX21" s="193">
        <v>261.77999999999997</v>
      </c>
      <c r="EY21" s="193">
        <v>273.56</v>
      </c>
      <c r="EZ21" s="193">
        <v>273.14999999999998</v>
      </c>
      <c r="FA21" s="193">
        <v>261.31</v>
      </c>
      <c r="FB21" s="193">
        <v>269.33999999999997</v>
      </c>
      <c r="FC21" s="193">
        <v>263.60000000000002</v>
      </c>
      <c r="FD21" s="193">
        <v>274.29000000000002</v>
      </c>
      <c r="FE21" s="193">
        <v>269.83</v>
      </c>
      <c r="FF21" s="193">
        <v>245.08</v>
      </c>
      <c r="FG21" s="193">
        <v>269.27999999999997</v>
      </c>
      <c r="FH21" s="193">
        <v>259.91000000000003</v>
      </c>
      <c r="FI21" s="193">
        <v>268.12</v>
      </c>
      <c r="FJ21" s="193">
        <v>260.16000000000003</v>
      </c>
      <c r="FK21" s="193">
        <v>271.67</v>
      </c>
      <c r="FL21" s="193">
        <v>271.74</v>
      </c>
      <c r="FM21" s="193">
        <v>259.25</v>
      </c>
      <c r="FN21" s="193">
        <v>268.63</v>
      </c>
      <c r="FO21" s="193">
        <v>261.2</v>
      </c>
      <c r="FP21" s="193">
        <v>271.91000000000003</v>
      </c>
      <c r="FQ21" s="193">
        <v>270.01</v>
      </c>
      <c r="FR21" s="193">
        <v>244.97</v>
      </c>
      <c r="FS21" s="193">
        <v>268.98</v>
      </c>
      <c r="FT21" s="193">
        <v>260.08999999999997</v>
      </c>
      <c r="FU21" s="193">
        <v>85.75</v>
      </c>
      <c r="FV21" s="193">
        <v>259.02999999999997</v>
      </c>
      <c r="FW21" s="193">
        <v>270.95</v>
      </c>
      <c r="FX21" s="193">
        <v>270.20999999999998</v>
      </c>
      <c r="FY21" s="193">
        <v>258.60000000000002</v>
      </c>
      <c r="FZ21" s="193">
        <v>265.99</v>
      </c>
      <c r="GA21" s="193">
        <v>259.45999999999998</v>
      </c>
      <c r="GB21" s="193">
        <v>270.70999999999998</v>
      </c>
    </row>
    <row r="22" spans="1:184" s="29" customFormat="1">
      <c r="A22" s="41"/>
      <c r="B22" s="60">
        <f t="shared" si="1"/>
        <v>22</v>
      </c>
      <c r="C22" s="36" t="s">
        <v>4</v>
      </c>
      <c r="D22" s="29" t="s">
        <v>58</v>
      </c>
      <c r="E22" s="193">
        <v>102.72</v>
      </c>
      <c r="F22" s="193">
        <v>91.33</v>
      </c>
      <c r="G22" s="193">
        <v>97.25</v>
      </c>
      <c r="H22" s="193">
        <v>83.94</v>
      </c>
      <c r="I22" s="193">
        <v>22.6</v>
      </c>
      <c r="J22" s="193">
        <v>93.41</v>
      </c>
      <c r="K22" s="193">
        <v>98</v>
      </c>
      <c r="L22" s="193">
        <v>98.73</v>
      </c>
      <c r="M22" s="193">
        <v>0</v>
      </c>
      <c r="N22" s="193">
        <v>0</v>
      </c>
      <c r="O22" s="193">
        <v>0</v>
      </c>
      <c r="P22" s="193">
        <v>0</v>
      </c>
      <c r="Q22" s="193">
        <v>0</v>
      </c>
      <c r="R22" s="193">
        <v>0</v>
      </c>
      <c r="S22" s="193">
        <v>0</v>
      </c>
      <c r="T22" s="193">
        <v>0</v>
      </c>
      <c r="U22" s="193">
        <v>0</v>
      </c>
      <c r="V22" s="193">
        <v>0</v>
      </c>
      <c r="W22" s="193">
        <v>0</v>
      </c>
      <c r="X22" s="193">
        <v>0</v>
      </c>
      <c r="Y22" s="193">
        <v>0</v>
      </c>
      <c r="Z22" s="193">
        <v>0</v>
      </c>
      <c r="AA22" s="193">
        <v>0</v>
      </c>
      <c r="AB22" s="193">
        <v>0</v>
      </c>
      <c r="AC22" s="193">
        <v>0</v>
      </c>
      <c r="AD22" s="193">
        <v>0</v>
      </c>
      <c r="AE22" s="193">
        <v>0</v>
      </c>
      <c r="AF22" s="193">
        <v>0</v>
      </c>
      <c r="AG22" s="193">
        <v>0</v>
      </c>
      <c r="AH22" s="193">
        <v>0</v>
      </c>
      <c r="AI22" s="193">
        <v>0</v>
      </c>
      <c r="AJ22" s="193">
        <v>0</v>
      </c>
      <c r="AK22" s="193">
        <v>0</v>
      </c>
      <c r="AL22" s="193">
        <v>0</v>
      </c>
      <c r="AM22" s="193">
        <v>0</v>
      </c>
      <c r="AN22" s="193">
        <v>0</v>
      </c>
      <c r="AO22" s="193">
        <v>0</v>
      </c>
      <c r="AP22" s="193">
        <v>0</v>
      </c>
      <c r="AQ22" s="193">
        <v>0</v>
      </c>
      <c r="AR22" s="193">
        <v>0</v>
      </c>
      <c r="AS22" s="193">
        <v>0</v>
      </c>
      <c r="AT22" s="193">
        <v>0</v>
      </c>
      <c r="AU22" s="193">
        <v>0</v>
      </c>
      <c r="AV22" s="193">
        <v>0</v>
      </c>
      <c r="AW22" s="193">
        <v>0</v>
      </c>
      <c r="AX22" s="193">
        <v>0</v>
      </c>
      <c r="AY22" s="193">
        <v>0</v>
      </c>
      <c r="AZ22" s="193">
        <v>0</v>
      </c>
      <c r="BA22" s="193">
        <v>0</v>
      </c>
      <c r="BB22" s="193">
        <v>0</v>
      </c>
      <c r="BC22" s="193">
        <v>0</v>
      </c>
      <c r="BD22" s="193">
        <v>0</v>
      </c>
      <c r="BE22" s="193">
        <v>0</v>
      </c>
      <c r="BF22" s="193">
        <v>0</v>
      </c>
      <c r="BG22" s="193">
        <v>0</v>
      </c>
      <c r="BH22" s="193">
        <v>0</v>
      </c>
      <c r="BI22" s="193">
        <v>0</v>
      </c>
      <c r="BJ22" s="193">
        <v>0</v>
      </c>
      <c r="BK22" s="193">
        <v>0</v>
      </c>
      <c r="BL22" s="193">
        <v>0</v>
      </c>
      <c r="BM22" s="193">
        <v>0</v>
      </c>
      <c r="BN22" s="193">
        <v>0</v>
      </c>
      <c r="BO22" s="193">
        <v>0</v>
      </c>
      <c r="BP22" s="193">
        <v>0</v>
      </c>
      <c r="BQ22" s="193">
        <v>0</v>
      </c>
      <c r="BR22" s="193">
        <v>0</v>
      </c>
      <c r="BS22" s="193">
        <v>0</v>
      </c>
      <c r="BT22" s="193">
        <v>0</v>
      </c>
      <c r="BU22" s="193">
        <v>0</v>
      </c>
      <c r="BV22" s="193">
        <v>0</v>
      </c>
      <c r="BW22" s="193">
        <v>0</v>
      </c>
      <c r="BX22" s="193">
        <v>0</v>
      </c>
      <c r="BY22" s="193">
        <v>0</v>
      </c>
      <c r="BZ22" s="193">
        <v>0</v>
      </c>
      <c r="CA22" s="193">
        <v>0</v>
      </c>
      <c r="CB22" s="193">
        <v>0</v>
      </c>
      <c r="CC22" s="193">
        <v>0</v>
      </c>
      <c r="CD22" s="193">
        <v>0</v>
      </c>
      <c r="CE22" s="193">
        <v>0</v>
      </c>
      <c r="CF22" s="193">
        <v>0</v>
      </c>
      <c r="CG22" s="193">
        <v>0</v>
      </c>
      <c r="CH22" s="193">
        <v>0</v>
      </c>
      <c r="CI22" s="193">
        <v>0</v>
      </c>
      <c r="CJ22" s="193">
        <v>0</v>
      </c>
      <c r="CK22" s="193">
        <v>0</v>
      </c>
      <c r="CL22" s="193">
        <v>0</v>
      </c>
      <c r="CM22" s="193">
        <v>0</v>
      </c>
      <c r="CN22" s="193">
        <v>0</v>
      </c>
      <c r="CO22" s="193">
        <v>0</v>
      </c>
      <c r="CP22" s="193">
        <v>0</v>
      </c>
      <c r="CQ22" s="193">
        <v>0</v>
      </c>
      <c r="CR22" s="193">
        <v>0</v>
      </c>
      <c r="CS22" s="193">
        <v>0</v>
      </c>
      <c r="CT22" s="193">
        <v>0</v>
      </c>
      <c r="CU22" s="193">
        <v>0</v>
      </c>
      <c r="CV22" s="193">
        <v>0</v>
      </c>
      <c r="CW22" s="193">
        <v>0</v>
      </c>
      <c r="CX22" s="193">
        <v>0</v>
      </c>
      <c r="CY22" s="193">
        <v>0</v>
      </c>
      <c r="CZ22" s="193">
        <v>0</v>
      </c>
      <c r="DA22" s="193">
        <v>0</v>
      </c>
      <c r="DB22" s="193">
        <v>0</v>
      </c>
      <c r="DC22" s="193">
        <v>0</v>
      </c>
      <c r="DD22" s="193">
        <v>0</v>
      </c>
      <c r="DE22" s="193">
        <v>0</v>
      </c>
      <c r="DF22" s="193">
        <v>0</v>
      </c>
      <c r="DG22" s="193">
        <v>0</v>
      </c>
      <c r="DH22" s="193">
        <v>0</v>
      </c>
      <c r="DI22" s="193">
        <v>0</v>
      </c>
      <c r="DJ22" s="193">
        <v>0</v>
      </c>
      <c r="DK22" s="193">
        <v>0</v>
      </c>
      <c r="DL22" s="193">
        <v>0</v>
      </c>
      <c r="DM22" s="193">
        <v>0</v>
      </c>
      <c r="DN22" s="193">
        <v>0</v>
      </c>
      <c r="DO22" s="193">
        <v>0</v>
      </c>
      <c r="DP22" s="193">
        <v>0</v>
      </c>
      <c r="DQ22" s="193">
        <v>0</v>
      </c>
      <c r="DR22" s="193">
        <v>0</v>
      </c>
      <c r="DS22" s="193">
        <v>0</v>
      </c>
      <c r="DT22" s="193">
        <v>0</v>
      </c>
      <c r="DU22" s="193">
        <v>0</v>
      </c>
      <c r="DV22" s="193">
        <v>0</v>
      </c>
      <c r="DW22" s="193">
        <v>0</v>
      </c>
      <c r="DX22" s="193">
        <v>0</v>
      </c>
      <c r="DY22" s="193">
        <v>0</v>
      </c>
      <c r="DZ22" s="193">
        <v>0</v>
      </c>
      <c r="EA22" s="193">
        <v>0</v>
      </c>
      <c r="EB22" s="193">
        <v>0</v>
      </c>
      <c r="EC22" s="193">
        <v>0</v>
      </c>
      <c r="ED22" s="193">
        <v>0</v>
      </c>
      <c r="EE22" s="193">
        <v>0</v>
      </c>
      <c r="EF22" s="193">
        <v>0</v>
      </c>
      <c r="EG22" s="193">
        <v>0</v>
      </c>
      <c r="EH22" s="193">
        <v>0</v>
      </c>
      <c r="EI22" s="193">
        <v>0</v>
      </c>
      <c r="EJ22" s="193">
        <v>0</v>
      </c>
      <c r="EK22" s="193">
        <v>0</v>
      </c>
      <c r="EL22" s="193">
        <v>0</v>
      </c>
      <c r="EM22" s="193">
        <v>0</v>
      </c>
      <c r="EN22" s="193">
        <v>0</v>
      </c>
      <c r="EO22" s="193">
        <v>0</v>
      </c>
      <c r="EP22" s="193">
        <v>0</v>
      </c>
      <c r="EQ22" s="193">
        <v>0</v>
      </c>
      <c r="ER22" s="193">
        <v>0</v>
      </c>
      <c r="ES22" s="193">
        <v>0</v>
      </c>
      <c r="ET22" s="193">
        <v>0</v>
      </c>
      <c r="EU22" s="193">
        <v>0</v>
      </c>
      <c r="EV22" s="193">
        <v>0</v>
      </c>
      <c r="EW22" s="193">
        <v>0</v>
      </c>
      <c r="EX22" s="193">
        <v>0</v>
      </c>
      <c r="EY22" s="193">
        <v>0</v>
      </c>
      <c r="EZ22" s="193">
        <v>0</v>
      </c>
      <c r="FA22" s="193">
        <v>0</v>
      </c>
      <c r="FB22" s="193">
        <v>0</v>
      </c>
      <c r="FC22" s="193">
        <v>0</v>
      </c>
      <c r="FD22" s="193">
        <v>0</v>
      </c>
      <c r="FE22" s="193">
        <v>0</v>
      </c>
      <c r="FF22" s="193">
        <v>0</v>
      </c>
      <c r="FG22" s="193">
        <v>0</v>
      </c>
      <c r="FH22" s="193">
        <v>0</v>
      </c>
      <c r="FI22" s="193">
        <v>0</v>
      </c>
      <c r="FJ22" s="193">
        <v>0</v>
      </c>
      <c r="FK22" s="193">
        <v>0</v>
      </c>
      <c r="FL22" s="193">
        <v>0</v>
      </c>
      <c r="FM22" s="193">
        <v>0</v>
      </c>
      <c r="FN22" s="193">
        <v>0</v>
      </c>
      <c r="FO22" s="193">
        <v>0</v>
      </c>
      <c r="FP22" s="193">
        <v>0</v>
      </c>
      <c r="FQ22" s="193">
        <v>0</v>
      </c>
      <c r="FR22" s="193">
        <v>0</v>
      </c>
      <c r="FS22" s="193">
        <v>0</v>
      </c>
      <c r="FT22" s="193">
        <v>0</v>
      </c>
      <c r="FU22" s="193">
        <v>0</v>
      </c>
      <c r="FV22" s="193">
        <v>0</v>
      </c>
      <c r="FW22" s="193">
        <v>0</v>
      </c>
      <c r="FX22" s="193">
        <v>0</v>
      </c>
      <c r="FY22" s="193">
        <v>0</v>
      </c>
      <c r="FZ22" s="193">
        <v>0</v>
      </c>
      <c r="GA22" s="193">
        <v>0</v>
      </c>
      <c r="GB22" s="193">
        <v>0</v>
      </c>
    </row>
    <row r="23" spans="1:184" s="29" customFormat="1">
      <c r="A23" s="41"/>
      <c r="B23" s="60">
        <f t="shared" si="1"/>
        <v>23</v>
      </c>
      <c r="C23" s="36" t="s">
        <v>5</v>
      </c>
      <c r="D23" s="29" t="s">
        <v>58</v>
      </c>
      <c r="E23" s="193">
        <v>102.89</v>
      </c>
      <c r="F23" s="193">
        <v>91.16</v>
      </c>
      <c r="G23" s="193">
        <v>97.22</v>
      </c>
      <c r="H23" s="193">
        <v>96.56</v>
      </c>
      <c r="I23" s="193">
        <v>1096.1199999999999</v>
      </c>
      <c r="J23" s="193">
        <v>109.67</v>
      </c>
      <c r="K23" s="193">
        <v>98.41</v>
      </c>
      <c r="L23" s="193">
        <v>99.05</v>
      </c>
      <c r="M23" s="193">
        <v>0</v>
      </c>
      <c r="N23" s="193">
        <v>0</v>
      </c>
      <c r="O23" s="193">
        <v>0</v>
      </c>
      <c r="P23" s="193">
        <v>0</v>
      </c>
      <c r="Q23" s="193">
        <v>0</v>
      </c>
      <c r="R23" s="193">
        <v>0</v>
      </c>
      <c r="S23" s="193">
        <v>0</v>
      </c>
      <c r="T23" s="193">
        <v>0</v>
      </c>
      <c r="U23" s="193">
        <v>0</v>
      </c>
      <c r="V23" s="193">
        <v>0</v>
      </c>
      <c r="W23" s="193">
        <v>0</v>
      </c>
      <c r="X23" s="193">
        <v>0</v>
      </c>
      <c r="Y23" s="193">
        <v>0</v>
      </c>
      <c r="Z23" s="193">
        <v>0</v>
      </c>
      <c r="AA23" s="193">
        <v>0</v>
      </c>
      <c r="AB23" s="193">
        <v>0</v>
      </c>
      <c r="AC23" s="193">
        <v>0</v>
      </c>
      <c r="AD23" s="193">
        <v>0</v>
      </c>
      <c r="AE23" s="193">
        <v>0</v>
      </c>
      <c r="AF23" s="193">
        <v>0</v>
      </c>
      <c r="AG23" s="193">
        <v>0</v>
      </c>
      <c r="AH23" s="193">
        <v>0</v>
      </c>
      <c r="AI23" s="193">
        <v>0</v>
      </c>
      <c r="AJ23" s="193">
        <v>0</v>
      </c>
      <c r="AK23" s="193">
        <v>0</v>
      </c>
      <c r="AL23" s="193">
        <v>0</v>
      </c>
      <c r="AM23" s="193">
        <v>0</v>
      </c>
      <c r="AN23" s="193">
        <v>0</v>
      </c>
      <c r="AO23" s="193">
        <v>0</v>
      </c>
      <c r="AP23" s="193">
        <v>0</v>
      </c>
      <c r="AQ23" s="193">
        <v>0</v>
      </c>
      <c r="AR23" s="193">
        <v>0</v>
      </c>
      <c r="AS23" s="193">
        <v>0</v>
      </c>
      <c r="AT23" s="193">
        <v>0</v>
      </c>
      <c r="AU23" s="193">
        <v>0</v>
      </c>
      <c r="AV23" s="193">
        <v>0</v>
      </c>
      <c r="AW23" s="193">
        <v>0</v>
      </c>
      <c r="AX23" s="193">
        <v>0</v>
      </c>
      <c r="AY23" s="193">
        <v>0</v>
      </c>
      <c r="AZ23" s="193">
        <v>0</v>
      </c>
      <c r="BA23" s="193">
        <v>0</v>
      </c>
      <c r="BB23" s="193">
        <v>0</v>
      </c>
      <c r="BC23" s="193">
        <v>0</v>
      </c>
      <c r="BD23" s="193">
        <v>0</v>
      </c>
      <c r="BE23" s="193">
        <v>0</v>
      </c>
      <c r="BF23" s="193">
        <v>0</v>
      </c>
      <c r="BG23" s="193">
        <v>0</v>
      </c>
      <c r="BH23" s="193">
        <v>0</v>
      </c>
      <c r="BI23" s="193">
        <v>0</v>
      </c>
      <c r="BJ23" s="193">
        <v>0</v>
      </c>
      <c r="BK23" s="193">
        <v>0</v>
      </c>
      <c r="BL23" s="193">
        <v>0</v>
      </c>
      <c r="BM23" s="193">
        <v>0</v>
      </c>
      <c r="BN23" s="193">
        <v>0</v>
      </c>
      <c r="BO23" s="193">
        <v>0</v>
      </c>
      <c r="BP23" s="193">
        <v>0</v>
      </c>
      <c r="BQ23" s="193">
        <v>0</v>
      </c>
      <c r="BR23" s="193">
        <v>0</v>
      </c>
      <c r="BS23" s="193">
        <v>0</v>
      </c>
      <c r="BT23" s="193">
        <v>0</v>
      </c>
      <c r="BU23" s="193">
        <v>0</v>
      </c>
      <c r="BV23" s="193">
        <v>0</v>
      </c>
      <c r="BW23" s="193">
        <v>0</v>
      </c>
      <c r="BX23" s="193">
        <v>0</v>
      </c>
      <c r="BY23" s="193">
        <v>0</v>
      </c>
      <c r="BZ23" s="193">
        <v>0</v>
      </c>
      <c r="CA23" s="193">
        <v>0</v>
      </c>
      <c r="CB23" s="193">
        <v>0</v>
      </c>
      <c r="CC23" s="193">
        <v>0</v>
      </c>
      <c r="CD23" s="193">
        <v>0</v>
      </c>
      <c r="CE23" s="193">
        <v>0</v>
      </c>
      <c r="CF23" s="193">
        <v>0</v>
      </c>
      <c r="CG23" s="193">
        <v>0</v>
      </c>
      <c r="CH23" s="193">
        <v>0</v>
      </c>
      <c r="CI23" s="193">
        <v>0</v>
      </c>
      <c r="CJ23" s="193">
        <v>0</v>
      </c>
      <c r="CK23" s="193">
        <v>0</v>
      </c>
      <c r="CL23" s="193">
        <v>0</v>
      </c>
      <c r="CM23" s="193">
        <v>0</v>
      </c>
      <c r="CN23" s="193">
        <v>0</v>
      </c>
      <c r="CO23" s="193">
        <v>0</v>
      </c>
      <c r="CP23" s="193">
        <v>0</v>
      </c>
      <c r="CQ23" s="193">
        <v>0</v>
      </c>
      <c r="CR23" s="193">
        <v>0</v>
      </c>
      <c r="CS23" s="193">
        <v>0</v>
      </c>
      <c r="CT23" s="193">
        <v>0</v>
      </c>
      <c r="CU23" s="193">
        <v>0</v>
      </c>
      <c r="CV23" s="193">
        <v>0</v>
      </c>
      <c r="CW23" s="193">
        <v>0</v>
      </c>
      <c r="CX23" s="193">
        <v>0</v>
      </c>
      <c r="CY23" s="193">
        <v>0</v>
      </c>
      <c r="CZ23" s="193">
        <v>0</v>
      </c>
      <c r="DA23" s="193">
        <v>0</v>
      </c>
      <c r="DB23" s="193">
        <v>0</v>
      </c>
      <c r="DC23" s="193">
        <v>0</v>
      </c>
      <c r="DD23" s="193">
        <v>0</v>
      </c>
      <c r="DE23" s="193">
        <v>0</v>
      </c>
      <c r="DF23" s="193">
        <v>0</v>
      </c>
      <c r="DG23" s="193">
        <v>0</v>
      </c>
      <c r="DH23" s="193">
        <v>0</v>
      </c>
      <c r="DI23" s="193">
        <v>0</v>
      </c>
      <c r="DJ23" s="193">
        <v>0</v>
      </c>
      <c r="DK23" s="193">
        <v>0</v>
      </c>
      <c r="DL23" s="193">
        <v>0</v>
      </c>
      <c r="DM23" s="193">
        <v>0</v>
      </c>
      <c r="DN23" s="193">
        <v>0</v>
      </c>
      <c r="DO23" s="193">
        <v>0</v>
      </c>
      <c r="DP23" s="193">
        <v>0</v>
      </c>
      <c r="DQ23" s="193">
        <v>0</v>
      </c>
      <c r="DR23" s="193">
        <v>0</v>
      </c>
      <c r="DS23" s="193">
        <v>0</v>
      </c>
      <c r="DT23" s="193">
        <v>0</v>
      </c>
      <c r="DU23" s="193">
        <v>0</v>
      </c>
      <c r="DV23" s="193">
        <v>0</v>
      </c>
      <c r="DW23" s="193">
        <v>0</v>
      </c>
      <c r="DX23" s="193">
        <v>0</v>
      </c>
      <c r="DY23" s="193">
        <v>0</v>
      </c>
      <c r="DZ23" s="193">
        <v>0</v>
      </c>
      <c r="EA23" s="193">
        <v>0</v>
      </c>
      <c r="EB23" s="193">
        <v>0</v>
      </c>
      <c r="EC23" s="193">
        <v>0</v>
      </c>
      <c r="ED23" s="193">
        <v>0</v>
      </c>
      <c r="EE23" s="193">
        <v>0</v>
      </c>
      <c r="EF23" s="193">
        <v>0</v>
      </c>
      <c r="EG23" s="193">
        <v>0</v>
      </c>
      <c r="EH23" s="193">
        <v>0</v>
      </c>
      <c r="EI23" s="193">
        <v>0</v>
      </c>
      <c r="EJ23" s="193">
        <v>0</v>
      </c>
      <c r="EK23" s="193">
        <v>0</v>
      </c>
      <c r="EL23" s="193">
        <v>0</v>
      </c>
      <c r="EM23" s="193">
        <v>0</v>
      </c>
      <c r="EN23" s="193">
        <v>0</v>
      </c>
      <c r="EO23" s="193">
        <v>0</v>
      </c>
      <c r="EP23" s="193">
        <v>0</v>
      </c>
      <c r="EQ23" s="193">
        <v>0</v>
      </c>
      <c r="ER23" s="193">
        <v>0</v>
      </c>
      <c r="ES23" s="193">
        <v>0</v>
      </c>
      <c r="ET23" s="193">
        <v>0</v>
      </c>
      <c r="EU23" s="193">
        <v>0</v>
      </c>
      <c r="EV23" s="193">
        <v>0</v>
      </c>
      <c r="EW23" s="193">
        <v>0</v>
      </c>
      <c r="EX23" s="193">
        <v>0</v>
      </c>
      <c r="EY23" s="193">
        <v>0</v>
      </c>
      <c r="EZ23" s="193">
        <v>0</v>
      </c>
      <c r="FA23" s="193">
        <v>0</v>
      </c>
      <c r="FB23" s="193">
        <v>0</v>
      </c>
      <c r="FC23" s="193">
        <v>0</v>
      </c>
      <c r="FD23" s="193">
        <v>0</v>
      </c>
      <c r="FE23" s="193">
        <v>0</v>
      </c>
      <c r="FF23" s="193">
        <v>0</v>
      </c>
      <c r="FG23" s="193">
        <v>0</v>
      </c>
      <c r="FH23" s="193">
        <v>0</v>
      </c>
      <c r="FI23" s="193">
        <v>0</v>
      </c>
      <c r="FJ23" s="193">
        <v>0</v>
      </c>
      <c r="FK23" s="193">
        <v>0</v>
      </c>
      <c r="FL23" s="193">
        <v>0</v>
      </c>
      <c r="FM23" s="193">
        <v>0</v>
      </c>
      <c r="FN23" s="193">
        <v>0</v>
      </c>
      <c r="FO23" s="193">
        <v>0</v>
      </c>
      <c r="FP23" s="193">
        <v>0</v>
      </c>
      <c r="FQ23" s="193">
        <v>0</v>
      </c>
      <c r="FR23" s="193">
        <v>0</v>
      </c>
      <c r="FS23" s="193">
        <v>0</v>
      </c>
      <c r="FT23" s="193">
        <v>0</v>
      </c>
      <c r="FU23" s="193">
        <v>0</v>
      </c>
      <c r="FV23" s="193">
        <v>0</v>
      </c>
      <c r="FW23" s="193">
        <v>0</v>
      </c>
      <c r="FX23" s="193">
        <v>0</v>
      </c>
      <c r="FY23" s="193">
        <v>0</v>
      </c>
      <c r="FZ23" s="193">
        <v>0</v>
      </c>
      <c r="GA23" s="193">
        <v>0</v>
      </c>
      <c r="GB23" s="193">
        <v>0</v>
      </c>
    </row>
    <row r="24" spans="1:184" s="29" customFormat="1">
      <c r="A24" s="41"/>
      <c r="B24" s="60">
        <f t="shared" si="1"/>
        <v>24</v>
      </c>
      <c r="C24" s="36" t="s">
        <v>6</v>
      </c>
      <c r="D24" s="29" t="s">
        <v>58</v>
      </c>
      <c r="E24" s="193">
        <v>106.39</v>
      </c>
      <c r="F24" s="193">
        <v>95.18</v>
      </c>
      <c r="G24" s="193">
        <v>101.94</v>
      </c>
      <c r="H24" s="193">
        <v>100.92</v>
      </c>
      <c r="I24" s="193">
        <v>1187.1400000000001</v>
      </c>
      <c r="J24" s="193">
        <v>157.44</v>
      </c>
      <c r="K24" s="193">
        <v>103.98</v>
      </c>
      <c r="L24" s="193">
        <v>103.95</v>
      </c>
      <c r="M24" s="193">
        <v>0</v>
      </c>
      <c r="N24" s="193">
        <v>0</v>
      </c>
      <c r="O24" s="193">
        <v>0</v>
      </c>
      <c r="P24" s="193">
        <v>0</v>
      </c>
      <c r="Q24" s="193">
        <v>0</v>
      </c>
      <c r="R24" s="193">
        <v>0</v>
      </c>
      <c r="S24" s="193">
        <v>0</v>
      </c>
      <c r="T24" s="193">
        <v>0</v>
      </c>
      <c r="U24" s="193">
        <v>0</v>
      </c>
      <c r="V24" s="193">
        <v>0</v>
      </c>
      <c r="W24" s="193">
        <v>0</v>
      </c>
      <c r="X24" s="193">
        <v>0</v>
      </c>
      <c r="Y24" s="193">
        <v>0</v>
      </c>
      <c r="Z24" s="193">
        <v>0</v>
      </c>
      <c r="AA24" s="193">
        <v>0</v>
      </c>
      <c r="AB24" s="193">
        <v>0</v>
      </c>
      <c r="AC24" s="193">
        <v>0</v>
      </c>
      <c r="AD24" s="193">
        <v>0</v>
      </c>
      <c r="AE24" s="193">
        <v>0</v>
      </c>
      <c r="AF24" s="193">
        <v>0</v>
      </c>
      <c r="AG24" s="193">
        <v>0</v>
      </c>
      <c r="AH24" s="193">
        <v>0</v>
      </c>
      <c r="AI24" s="193">
        <v>0</v>
      </c>
      <c r="AJ24" s="193">
        <v>0</v>
      </c>
      <c r="AK24" s="193">
        <v>0</v>
      </c>
      <c r="AL24" s="193">
        <v>0</v>
      </c>
      <c r="AM24" s="193">
        <v>0</v>
      </c>
      <c r="AN24" s="193">
        <v>0</v>
      </c>
      <c r="AO24" s="193">
        <v>0</v>
      </c>
      <c r="AP24" s="193">
        <v>0</v>
      </c>
      <c r="AQ24" s="193">
        <v>0</v>
      </c>
      <c r="AR24" s="193">
        <v>0</v>
      </c>
      <c r="AS24" s="193">
        <v>0</v>
      </c>
      <c r="AT24" s="193">
        <v>0</v>
      </c>
      <c r="AU24" s="193">
        <v>0</v>
      </c>
      <c r="AV24" s="193">
        <v>0</v>
      </c>
      <c r="AW24" s="193">
        <v>0</v>
      </c>
      <c r="AX24" s="193">
        <v>0</v>
      </c>
      <c r="AY24" s="193">
        <v>0</v>
      </c>
      <c r="AZ24" s="193">
        <v>0</v>
      </c>
      <c r="BA24" s="193">
        <v>0</v>
      </c>
      <c r="BB24" s="193">
        <v>0</v>
      </c>
      <c r="BC24" s="193">
        <v>0</v>
      </c>
      <c r="BD24" s="193">
        <v>0</v>
      </c>
      <c r="BE24" s="193">
        <v>0</v>
      </c>
      <c r="BF24" s="193">
        <v>0</v>
      </c>
      <c r="BG24" s="193">
        <v>0</v>
      </c>
      <c r="BH24" s="193">
        <v>0</v>
      </c>
      <c r="BI24" s="193">
        <v>0</v>
      </c>
      <c r="BJ24" s="193">
        <v>0</v>
      </c>
      <c r="BK24" s="193">
        <v>0</v>
      </c>
      <c r="BL24" s="193">
        <v>0</v>
      </c>
      <c r="BM24" s="193">
        <v>0</v>
      </c>
      <c r="BN24" s="193">
        <v>0</v>
      </c>
      <c r="BO24" s="193">
        <v>0</v>
      </c>
      <c r="BP24" s="193">
        <v>0</v>
      </c>
      <c r="BQ24" s="193">
        <v>0</v>
      </c>
      <c r="BR24" s="193">
        <v>0</v>
      </c>
      <c r="BS24" s="193">
        <v>0</v>
      </c>
      <c r="BT24" s="193">
        <v>0</v>
      </c>
      <c r="BU24" s="193">
        <v>0</v>
      </c>
      <c r="BV24" s="193">
        <v>0</v>
      </c>
      <c r="BW24" s="193">
        <v>0</v>
      </c>
      <c r="BX24" s="193">
        <v>0</v>
      </c>
      <c r="BY24" s="193">
        <v>0</v>
      </c>
      <c r="BZ24" s="193">
        <v>0</v>
      </c>
      <c r="CA24" s="193">
        <v>0</v>
      </c>
      <c r="CB24" s="193">
        <v>0</v>
      </c>
      <c r="CC24" s="193">
        <v>0</v>
      </c>
      <c r="CD24" s="193">
        <v>0</v>
      </c>
      <c r="CE24" s="193">
        <v>0</v>
      </c>
      <c r="CF24" s="193">
        <v>0</v>
      </c>
      <c r="CG24" s="193">
        <v>0</v>
      </c>
      <c r="CH24" s="193">
        <v>0</v>
      </c>
      <c r="CI24" s="193">
        <v>0</v>
      </c>
      <c r="CJ24" s="193">
        <v>0</v>
      </c>
      <c r="CK24" s="193">
        <v>0</v>
      </c>
      <c r="CL24" s="193">
        <v>0</v>
      </c>
      <c r="CM24" s="193">
        <v>0</v>
      </c>
      <c r="CN24" s="193">
        <v>0</v>
      </c>
      <c r="CO24" s="193">
        <v>0</v>
      </c>
      <c r="CP24" s="193">
        <v>0</v>
      </c>
      <c r="CQ24" s="193">
        <v>0</v>
      </c>
      <c r="CR24" s="193">
        <v>0</v>
      </c>
      <c r="CS24" s="193">
        <v>0</v>
      </c>
      <c r="CT24" s="193">
        <v>0</v>
      </c>
      <c r="CU24" s="193">
        <v>0</v>
      </c>
      <c r="CV24" s="193">
        <v>0</v>
      </c>
      <c r="CW24" s="193">
        <v>0</v>
      </c>
      <c r="CX24" s="193">
        <v>0</v>
      </c>
      <c r="CY24" s="193">
        <v>0</v>
      </c>
      <c r="CZ24" s="193">
        <v>0</v>
      </c>
      <c r="DA24" s="193">
        <v>0</v>
      </c>
      <c r="DB24" s="193">
        <v>0</v>
      </c>
      <c r="DC24" s="193">
        <v>0</v>
      </c>
      <c r="DD24" s="193">
        <v>0</v>
      </c>
      <c r="DE24" s="193">
        <v>0</v>
      </c>
      <c r="DF24" s="193">
        <v>0</v>
      </c>
      <c r="DG24" s="193">
        <v>0</v>
      </c>
      <c r="DH24" s="193">
        <v>0</v>
      </c>
      <c r="DI24" s="193">
        <v>0</v>
      </c>
      <c r="DJ24" s="193">
        <v>0</v>
      </c>
      <c r="DK24" s="193">
        <v>0</v>
      </c>
      <c r="DL24" s="193">
        <v>0</v>
      </c>
      <c r="DM24" s="193">
        <v>0</v>
      </c>
      <c r="DN24" s="193">
        <v>0</v>
      </c>
      <c r="DO24" s="193">
        <v>0</v>
      </c>
      <c r="DP24" s="193">
        <v>0</v>
      </c>
      <c r="DQ24" s="193">
        <v>0</v>
      </c>
      <c r="DR24" s="193">
        <v>0</v>
      </c>
      <c r="DS24" s="193">
        <v>0</v>
      </c>
      <c r="DT24" s="193">
        <v>0</v>
      </c>
      <c r="DU24" s="193">
        <v>0</v>
      </c>
      <c r="DV24" s="193">
        <v>0</v>
      </c>
      <c r="DW24" s="193">
        <v>0</v>
      </c>
      <c r="DX24" s="193">
        <v>0</v>
      </c>
      <c r="DY24" s="193">
        <v>0</v>
      </c>
      <c r="DZ24" s="193">
        <v>0</v>
      </c>
      <c r="EA24" s="193">
        <v>0</v>
      </c>
      <c r="EB24" s="193">
        <v>0</v>
      </c>
      <c r="EC24" s="193">
        <v>0</v>
      </c>
      <c r="ED24" s="193">
        <v>0</v>
      </c>
      <c r="EE24" s="193">
        <v>0</v>
      </c>
      <c r="EF24" s="193">
        <v>0</v>
      </c>
      <c r="EG24" s="193">
        <v>0</v>
      </c>
      <c r="EH24" s="193">
        <v>0</v>
      </c>
      <c r="EI24" s="193">
        <v>0</v>
      </c>
      <c r="EJ24" s="193">
        <v>0</v>
      </c>
      <c r="EK24" s="193">
        <v>0</v>
      </c>
      <c r="EL24" s="193">
        <v>0</v>
      </c>
      <c r="EM24" s="193">
        <v>0</v>
      </c>
      <c r="EN24" s="193">
        <v>0</v>
      </c>
      <c r="EO24" s="193">
        <v>0</v>
      </c>
      <c r="EP24" s="193">
        <v>0</v>
      </c>
      <c r="EQ24" s="193">
        <v>0</v>
      </c>
      <c r="ER24" s="193">
        <v>0</v>
      </c>
      <c r="ES24" s="193">
        <v>0</v>
      </c>
      <c r="ET24" s="193">
        <v>0</v>
      </c>
      <c r="EU24" s="193">
        <v>0</v>
      </c>
      <c r="EV24" s="193">
        <v>0</v>
      </c>
      <c r="EW24" s="193">
        <v>0</v>
      </c>
      <c r="EX24" s="193">
        <v>0</v>
      </c>
      <c r="EY24" s="193">
        <v>0</v>
      </c>
      <c r="EZ24" s="193">
        <v>0</v>
      </c>
      <c r="FA24" s="193">
        <v>0</v>
      </c>
      <c r="FB24" s="193">
        <v>0</v>
      </c>
      <c r="FC24" s="193">
        <v>0</v>
      </c>
      <c r="FD24" s="193">
        <v>0</v>
      </c>
      <c r="FE24" s="193">
        <v>0</v>
      </c>
      <c r="FF24" s="193">
        <v>0</v>
      </c>
      <c r="FG24" s="193">
        <v>0</v>
      </c>
      <c r="FH24" s="193">
        <v>0</v>
      </c>
      <c r="FI24" s="193">
        <v>0</v>
      </c>
      <c r="FJ24" s="193">
        <v>0</v>
      </c>
      <c r="FK24" s="193">
        <v>0</v>
      </c>
      <c r="FL24" s="193">
        <v>0</v>
      </c>
      <c r="FM24" s="193">
        <v>0</v>
      </c>
      <c r="FN24" s="193">
        <v>0</v>
      </c>
      <c r="FO24" s="193">
        <v>0</v>
      </c>
      <c r="FP24" s="193">
        <v>0</v>
      </c>
      <c r="FQ24" s="193">
        <v>0</v>
      </c>
      <c r="FR24" s="193">
        <v>0</v>
      </c>
      <c r="FS24" s="193">
        <v>0</v>
      </c>
      <c r="FT24" s="193">
        <v>0</v>
      </c>
      <c r="FU24" s="193">
        <v>0</v>
      </c>
      <c r="FV24" s="193">
        <v>0</v>
      </c>
      <c r="FW24" s="193">
        <v>0</v>
      </c>
      <c r="FX24" s="193">
        <v>0</v>
      </c>
      <c r="FY24" s="193">
        <v>0</v>
      </c>
      <c r="FZ24" s="193">
        <v>0</v>
      </c>
      <c r="GA24" s="193">
        <v>0</v>
      </c>
      <c r="GB24" s="193">
        <v>0</v>
      </c>
    </row>
    <row r="25" spans="1:184" s="29" customFormat="1">
      <c r="A25" s="41"/>
      <c r="B25" s="60">
        <f t="shared" si="1"/>
        <v>25</v>
      </c>
      <c r="C25" s="36" t="s">
        <v>7</v>
      </c>
      <c r="D25" s="29" t="s">
        <v>58</v>
      </c>
      <c r="E25" s="193">
        <v>141.06</v>
      </c>
      <c r="F25" s="193">
        <v>128.38</v>
      </c>
      <c r="G25" s="193">
        <v>136.69999999999999</v>
      </c>
      <c r="H25" s="193">
        <v>132.84</v>
      </c>
      <c r="I25" s="193">
        <v>138.88999999999999</v>
      </c>
      <c r="J25" s="193">
        <v>131.96</v>
      </c>
      <c r="K25" s="193">
        <v>139.11000000000001</v>
      </c>
      <c r="L25" s="193">
        <v>139.35</v>
      </c>
      <c r="M25" s="193">
        <v>131.41999999999999</v>
      </c>
      <c r="N25" s="193">
        <v>139</v>
      </c>
      <c r="O25" s="193">
        <v>134.21</v>
      </c>
      <c r="P25" s="193">
        <v>139.13</v>
      </c>
      <c r="Q25" s="193">
        <v>150.88999999999999</v>
      </c>
      <c r="R25" s="193">
        <v>135.43</v>
      </c>
      <c r="S25" s="193">
        <v>65.31</v>
      </c>
      <c r="T25" s="193">
        <v>108.16</v>
      </c>
      <c r="U25" s="193">
        <v>146.03</v>
      </c>
      <c r="V25" s="193">
        <v>141.15</v>
      </c>
      <c r="W25" s="193">
        <v>147.38</v>
      </c>
      <c r="X25" s="193">
        <v>146.91999999999999</v>
      </c>
      <c r="Y25" s="193">
        <v>138.44999999999999</v>
      </c>
      <c r="Z25" s="193">
        <v>144.66999999999999</v>
      </c>
      <c r="AA25" s="193">
        <v>140.31</v>
      </c>
      <c r="AB25" s="193">
        <v>144.76</v>
      </c>
      <c r="AC25" s="193">
        <v>153.6</v>
      </c>
      <c r="AD25" s="193">
        <v>140.07</v>
      </c>
      <c r="AE25" s="193">
        <v>150.09</v>
      </c>
      <c r="AF25" s="193">
        <v>145.27000000000001</v>
      </c>
      <c r="AG25" s="193">
        <v>150.76</v>
      </c>
      <c r="AH25" s="193">
        <v>147.91999999999999</v>
      </c>
      <c r="AI25" s="193">
        <v>154.28</v>
      </c>
      <c r="AJ25" s="193">
        <v>154.51</v>
      </c>
      <c r="AK25" s="193">
        <v>144.66999999999999</v>
      </c>
      <c r="AL25" s="193">
        <v>150.1</v>
      </c>
      <c r="AM25" s="193">
        <v>145.55000000000001</v>
      </c>
      <c r="AN25" s="193">
        <v>148.26</v>
      </c>
      <c r="AO25" s="193">
        <v>154.38999999999999</v>
      </c>
      <c r="AP25" s="193">
        <v>146.04</v>
      </c>
      <c r="AQ25" s="193">
        <v>19.91</v>
      </c>
      <c r="AR25" s="193">
        <v>14.68</v>
      </c>
      <c r="AS25" s="193">
        <v>152.5</v>
      </c>
      <c r="AT25" s="193">
        <v>148.94</v>
      </c>
      <c r="AU25" s="193">
        <v>154.46</v>
      </c>
      <c r="AV25" s="193">
        <v>156.31</v>
      </c>
      <c r="AW25" s="193">
        <v>145.86000000000001</v>
      </c>
      <c r="AX25" s="193">
        <v>151.44</v>
      </c>
      <c r="AY25" s="193">
        <v>146.61000000000001</v>
      </c>
      <c r="AZ25" s="193">
        <v>149.1</v>
      </c>
      <c r="BA25" s="193">
        <v>153.81</v>
      </c>
      <c r="BB25" s="193">
        <v>140.56</v>
      </c>
      <c r="BC25" s="193">
        <v>150.47</v>
      </c>
      <c r="BD25" s="193">
        <v>142.69</v>
      </c>
      <c r="BE25" s="193">
        <v>150.81</v>
      </c>
      <c r="BF25" s="193">
        <v>147.02000000000001</v>
      </c>
      <c r="BG25" s="193">
        <v>152.84</v>
      </c>
      <c r="BH25" s="193">
        <v>154.44999999999999</v>
      </c>
      <c r="BI25" s="193">
        <v>143.5</v>
      </c>
      <c r="BJ25" s="193">
        <v>150.05000000000001</v>
      </c>
      <c r="BK25" s="193">
        <v>144.9</v>
      </c>
      <c r="BL25" s="193">
        <v>149.22</v>
      </c>
      <c r="BM25" s="193">
        <v>155.03</v>
      </c>
      <c r="BN25" s="193">
        <v>141.85</v>
      </c>
      <c r="BO25" s="193">
        <v>78.13</v>
      </c>
      <c r="BP25" s="193">
        <v>117.06</v>
      </c>
      <c r="BQ25" s="193">
        <v>153.66</v>
      </c>
      <c r="BR25" s="193">
        <v>149.57</v>
      </c>
      <c r="BS25" s="193">
        <v>156.87</v>
      </c>
      <c r="BT25" s="193">
        <v>158.1</v>
      </c>
      <c r="BU25" s="193">
        <v>147.66</v>
      </c>
      <c r="BV25" s="193">
        <v>156.34</v>
      </c>
      <c r="BW25" s="193">
        <v>153.32</v>
      </c>
      <c r="BX25" s="193">
        <v>158.21</v>
      </c>
      <c r="BY25" s="193">
        <v>164.09</v>
      </c>
      <c r="BZ25" s="193">
        <v>150.16999999999999</v>
      </c>
      <c r="CA25" s="193">
        <v>161.05000000000001</v>
      </c>
      <c r="CB25" s="193">
        <v>155.69</v>
      </c>
      <c r="CC25" s="193">
        <v>161.09</v>
      </c>
      <c r="CD25" s="193">
        <v>153.83000000000001</v>
      </c>
      <c r="CE25" s="193">
        <v>164.23</v>
      </c>
      <c r="CF25" s="193">
        <v>165.05</v>
      </c>
      <c r="CG25" s="193">
        <v>157.61000000000001</v>
      </c>
      <c r="CH25" s="193">
        <v>163.75</v>
      </c>
      <c r="CI25" s="193">
        <v>162.51</v>
      </c>
      <c r="CJ25" s="193">
        <v>168.49</v>
      </c>
      <c r="CK25" s="193">
        <v>170.81</v>
      </c>
      <c r="CL25" s="193">
        <v>159.34</v>
      </c>
      <c r="CM25" s="193">
        <v>147.91</v>
      </c>
      <c r="CN25" s="193">
        <v>69.13</v>
      </c>
      <c r="CO25" s="193">
        <v>162.58000000000001</v>
      </c>
      <c r="CP25" s="193">
        <v>160.13</v>
      </c>
      <c r="CQ25" s="193">
        <v>165.91</v>
      </c>
      <c r="CR25" s="193">
        <v>166.88</v>
      </c>
      <c r="CS25" s="193">
        <v>158.72</v>
      </c>
      <c r="CT25" s="193">
        <v>165.23</v>
      </c>
      <c r="CU25" s="193">
        <v>162.44</v>
      </c>
      <c r="CV25" s="193">
        <v>168.81</v>
      </c>
      <c r="CW25" s="193">
        <v>169.23</v>
      </c>
      <c r="CX25" s="193">
        <v>153.52000000000001</v>
      </c>
      <c r="CY25" s="193">
        <v>169.35</v>
      </c>
      <c r="CZ25" s="193">
        <v>158.84</v>
      </c>
      <c r="DA25" s="193">
        <v>163.41999999999999</v>
      </c>
      <c r="DB25" s="193">
        <v>159.88999999999999</v>
      </c>
      <c r="DC25" s="193">
        <v>166.15</v>
      </c>
      <c r="DD25" s="193">
        <v>167.63</v>
      </c>
      <c r="DE25" s="193">
        <v>157.31</v>
      </c>
      <c r="DF25" s="193">
        <v>165.52</v>
      </c>
      <c r="DG25" s="193">
        <v>162.78</v>
      </c>
      <c r="DH25" s="193">
        <v>167.52</v>
      </c>
      <c r="DI25" s="193">
        <v>168.69</v>
      </c>
      <c r="DJ25" s="193">
        <v>152.81</v>
      </c>
      <c r="DK25" s="193">
        <v>168.32</v>
      </c>
      <c r="DL25" s="193">
        <v>47.67</v>
      </c>
      <c r="DM25" s="193">
        <v>161.94999999999999</v>
      </c>
      <c r="DN25" s="193">
        <v>159.28</v>
      </c>
      <c r="DO25" s="193">
        <v>166.58</v>
      </c>
      <c r="DP25" s="193">
        <v>167.49</v>
      </c>
      <c r="DQ25" s="193">
        <v>156.82</v>
      </c>
      <c r="DR25" s="193">
        <v>165.59</v>
      </c>
      <c r="DS25" s="193">
        <v>163.05000000000001</v>
      </c>
      <c r="DT25" s="193">
        <v>167.06</v>
      </c>
      <c r="DU25" s="193">
        <v>168.9</v>
      </c>
      <c r="DV25" s="193">
        <v>152.68</v>
      </c>
      <c r="DW25" s="193">
        <v>167.1</v>
      </c>
      <c r="DX25" s="193">
        <v>158.63</v>
      </c>
      <c r="DY25" s="193">
        <v>161.63</v>
      </c>
      <c r="DZ25" s="193">
        <v>157.72</v>
      </c>
      <c r="EA25" s="193">
        <v>166.32</v>
      </c>
      <c r="EB25" s="193">
        <v>165.67</v>
      </c>
      <c r="EC25" s="193">
        <v>156.54</v>
      </c>
      <c r="ED25" s="193">
        <v>162.93</v>
      </c>
      <c r="EE25" s="193">
        <v>161.26</v>
      </c>
      <c r="EF25" s="193">
        <v>166.73</v>
      </c>
      <c r="EG25" s="193">
        <v>168.61</v>
      </c>
      <c r="EH25" s="193">
        <v>157.80000000000001</v>
      </c>
      <c r="EI25" s="193">
        <v>5.54</v>
      </c>
      <c r="EJ25" s="193">
        <v>31.62</v>
      </c>
      <c r="EK25" s="193">
        <v>161.69</v>
      </c>
      <c r="EL25" s="193">
        <v>157.76</v>
      </c>
      <c r="EM25" s="193">
        <v>166.65</v>
      </c>
      <c r="EN25" s="193">
        <v>166.36</v>
      </c>
      <c r="EO25" s="193">
        <v>157.16999999999999</v>
      </c>
      <c r="EP25" s="193">
        <v>164.03</v>
      </c>
      <c r="EQ25" s="193">
        <v>161.15</v>
      </c>
      <c r="ER25" s="193">
        <v>167.13</v>
      </c>
      <c r="ES25" s="193">
        <v>166.78</v>
      </c>
      <c r="ET25" s="193">
        <v>150.22</v>
      </c>
      <c r="EU25" s="193">
        <v>163.47999999999999</v>
      </c>
      <c r="EV25" s="193">
        <v>154.80000000000001</v>
      </c>
      <c r="EW25" s="193">
        <v>159.61000000000001</v>
      </c>
      <c r="EX25" s="193">
        <v>155.35</v>
      </c>
      <c r="EY25" s="193">
        <v>163.63999999999999</v>
      </c>
      <c r="EZ25" s="193">
        <v>164.66</v>
      </c>
      <c r="FA25" s="193">
        <v>154.19999999999999</v>
      </c>
      <c r="FB25" s="193">
        <v>160.59</v>
      </c>
      <c r="FC25" s="193">
        <v>159.30000000000001</v>
      </c>
      <c r="FD25" s="193">
        <v>164.64</v>
      </c>
      <c r="FE25" s="193">
        <v>163.51</v>
      </c>
      <c r="FF25" s="193">
        <v>148.11000000000001</v>
      </c>
      <c r="FG25" s="193">
        <v>68.05</v>
      </c>
      <c r="FH25" s="193">
        <v>138.03</v>
      </c>
      <c r="FI25" s="193">
        <v>158.27000000000001</v>
      </c>
      <c r="FJ25" s="193">
        <v>154.71</v>
      </c>
      <c r="FK25" s="193">
        <v>162.86000000000001</v>
      </c>
      <c r="FL25" s="193">
        <v>163.52000000000001</v>
      </c>
      <c r="FM25" s="193">
        <v>153.52000000000001</v>
      </c>
      <c r="FN25" s="193">
        <v>159.58000000000001</v>
      </c>
      <c r="FO25" s="193">
        <v>157.77000000000001</v>
      </c>
      <c r="FP25" s="193">
        <v>163.83000000000001</v>
      </c>
      <c r="FQ25" s="193">
        <v>163.58000000000001</v>
      </c>
      <c r="FR25" s="193">
        <v>148.34</v>
      </c>
      <c r="FS25" s="193">
        <v>160.66999999999999</v>
      </c>
      <c r="FT25" s="193">
        <v>154.37</v>
      </c>
      <c r="FU25" s="193">
        <v>158.22</v>
      </c>
      <c r="FV25" s="193">
        <v>154.36000000000001</v>
      </c>
      <c r="FW25" s="193">
        <v>163.28</v>
      </c>
      <c r="FX25" s="193">
        <v>161.81</v>
      </c>
      <c r="FY25" s="193">
        <v>153.31</v>
      </c>
      <c r="FZ25" s="193">
        <v>158.21</v>
      </c>
      <c r="GA25" s="193">
        <v>156.47</v>
      </c>
      <c r="GB25" s="193">
        <v>164.86</v>
      </c>
    </row>
    <row r="26" spans="1:184" s="29" customFormat="1">
      <c r="A26" s="41"/>
      <c r="B26" s="60">
        <f t="shared" si="1"/>
        <v>26</v>
      </c>
      <c r="C26" s="36" t="s">
        <v>8</v>
      </c>
      <c r="D26" s="29" t="s">
        <v>58</v>
      </c>
      <c r="E26" s="193">
        <v>138.04</v>
      </c>
      <c r="F26" s="193">
        <v>124.39</v>
      </c>
      <c r="G26" s="193">
        <v>133.94</v>
      </c>
      <c r="H26" s="193">
        <v>129.97999999999999</v>
      </c>
      <c r="I26" s="193">
        <v>135.44999999999999</v>
      </c>
      <c r="J26" s="193">
        <v>129.94</v>
      </c>
      <c r="K26" s="193">
        <v>136.9</v>
      </c>
      <c r="L26" s="193">
        <v>136.78</v>
      </c>
      <c r="M26" s="193">
        <v>129.38</v>
      </c>
      <c r="N26" s="193">
        <v>136.26</v>
      </c>
      <c r="O26" s="193">
        <v>130.91999999999999</v>
      </c>
      <c r="P26" s="193">
        <v>136.31</v>
      </c>
      <c r="Q26" s="193">
        <v>146.32</v>
      </c>
      <c r="R26" s="193">
        <v>132.41999999999999</v>
      </c>
      <c r="S26" s="193">
        <v>141.55000000000001</v>
      </c>
      <c r="T26" s="193">
        <v>137.5</v>
      </c>
      <c r="U26" s="193">
        <v>143.11000000000001</v>
      </c>
      <c r="V26" s="193">
        <v>138.77000000000001</v>
      </c>
      <c r="W26" s="193">
        <v>144.41</v>
      </c>
      <c r="X26" s="193">
        <v>144.57</v>
      </c>
      <c r="Y26" s="193">
        <v>136.04</v>
      </c>
      <c r="Z26" s="193">
        <v>142.38</v>
      </c>
      <c r="AA26" s="193">
        <v>136.46</v>
      </c>
      <c r="AB26" s="193">
        <v>142.22</v>
      </c>
      <c r="AC26" s="193">
        <v>150.68</v>
      </c>
      <c r="AD26" s="193">
        <v>137.47999999999999</v>
      </c>
      <c r="AE26" s="193">
        <v>148.28</v>
      </c>
      <c r="AF26" s="193">
        <v>48</v>
      </c>
      <c r="AG26" s="193">
        <v>143.43</v>
      </c>
      <c r="AH26" s="193">
        <v>145.06</v>
      </c>
      <c r="AI26" s="193">
        <v>151.84</v>
      </c>
      <c r="AJ26" s="193">
        <v>151.86000000000001</v>
      </c>
      <c r="AK26" s="193">
        <v>141.87</v>
      </c>
      <c r="AL26" s="193">
        <v>148.21</v>
      </c>
      <c r="AM26" s="193">
        <v>142.69999999999999</v>
      </c>
      <c r="AN26" s="193">
        <v>146.72999999999999</v>
      </c>
      <c r="AO26" s="193">
        <v>150.74</v>
      </c>
      <c r="AP26" s="193">
        <v>142.80000000000001</v>
      </c>
      <c r="AQ26" s="193">
        <v>148.34</v>
      </c>
      <c r="AR26" s="193">
        <v>142.37</v>
      </c>
      <c r="AS26" s="193">
        <v>149.62</v>
      </c>
      <c r="AT26" s="193">
        <v>146.32</v>
      </c>
      <c r="AU26" s="193">
        <v>152.13</v>
      </c>
      <c r="AV26" s="193">
        <v>152.81</v>
      </c>
      <c r="AW26" s="193">
        <v>143.76</v>
      </c>
      <c r="AX26" s="193">
        <v>149.19999999999999</v>
      </c>
      <c r="AY26" s="193">
        <v>143.62</v>
      </c>
      <c r="AZ26" s="193">
        <v>147.16</v>
      </c>
      <c r="BA26" s="193">
        <v>151.52000000000001</v>
      </c>
      <c r="BB26" s="193">
        <v>138.38</v>
      </c>
      <c r="BC26" s="193">
        <v>81.760000000000005</v>
      </c>
      <c r="BD26" s="193">
        <v>108.82</v>
      </c>
      <c r="BE26" s="193">
        <v>149.44</v>
      </c>
      <c r="BF26" s="193">
        <v>145.68</v>
      </c>
      <c r="BG26" s="193">
        <v>151.61000000000001</v>
      </c>
      <c r="BH26" s="193">
        <v>153.21</v>
      </c>
      <c r="BI26" s="193">
        <v>142.35</v>
      </c>
      <c r="BJ26" s="193">
        <v>148.12</v>
      </c>
      <c r="BK26" s="193">
        <v>143.13</v>
      </c>
      <c r="BL26" s="193">
        <v>146.99</v>
      </c>
      <c r="BM26" s="193">
        <v>152.76</v>
      </c>
      <c r="BN26" s="193">
        <v>139.41999999999999</v>
      </c>
      <c r="BO26" s="193">
        <v>149.1</v>
      </c>
      <c r="BP26" s="193">
        <v>143.66</v>
      </c>
      <c r="BQ26" s="193">
        <v>151.87</v>
      </c>
      <c r="BR26" s="193">
        <v>147.36000000000001</v>
      </c>
      <c r="BS26" s="193">
        <v>154.84</v>
      </c>
      <c r="BT26" s="193">
        <v>156.36000000000001</v>
      </c>
      <c r="BU26" s="193">
        <v>145.81</v>
      </c>
      <c r="BV26" s="193">
        <v>153.54</v>
      </c>
      <c r="BW26" s="193">
        <v>149.69</v>
      </c>
      <c r="BX26" s="193">
        <v>154.85</v>
      </c>
      <c r="BY26" s="193">
        <v>159.78</v>
      </c>
      <c r="BZ26" s="193">
        <v>114.78</v>
      </c>
      <c r="CA26" s="193">
        <v>0</v>
      </c>
      <c r="CB26" s="193">
        <v>66.02</v>
      </c>
      <c r="CC26" s="193">
        <v>156.47</v>
      </c>
      <c r="CD26" s="193">
        <v>151.16</v>
      </c>
      <c r="CE26" s="193">
        <v>161.12</v>
      </c>
      <c r="CF26" s="193">
        <v>160.9</v>
      </c>
      <c r="CG26" s="193">
        <v>153.63999999999999</v>
      </c>
      <c r="CH26" s="193">
        <v>159.38</v>
      </c>
      <c r="CI26" s="193">
        <v>159.18</v>
      </c>
      <c r="CJ26" s="193">
        <v>164.93</v>
      </c>
      <c r="CK26" s="193">
        <v>165.31</v>
      </c>
      <c r="CL26" s="193">
        <v>154.03</v>
      </c>
      <c r="CM26" s="193">
        <v>163.72999999999999</v>
      </c>
      <c r="CN26" s="193">
        <v>155.71</v>
      </c>
      <c r="CO26" s="193">
        <v>158.62</v>
      </c>
      <c r="CP26" s="193">
        <v>154.59</v>
      </c>
      <c r="CQ26" s="193">
        <v>161.08000000000001</v>
      </c>
      <c r="CR26" s="193">
        <v>161.91999999999999</v>
      </c>
      <c r="CS26" s="193">
        <v>154.19</v>
      </c>
      <c r="CT26" s="193">
        <v>160.16</v>
      </c>
      <c r="CU26" s="193">
        <v>157.72999999999999</v>
      </c>
      <c r="CV26" s="193">
        <v>164.4</v>
      </c>
      <c r="CW26" s="193">
        <v>164.62</v>
      </c>
      <c r="CX26" s="193">
        <v>101.72</v>
      </c>
      <c r="CY26" s="193">
        <v>100.95</v>
      </c>
      <c r="CZ26" s="193">
        <v>154.56</v>
      </c>
      <c r="DA26" s="193">
        <v>158.96</v>
      </c>
      <c r="DB26" s="193">
        <v>155.87</v>
      </c>
      <c r="DC26" s="193">
        <v>162.07</v>
      </c>
      <c r="DD26" s="193">
        <v>163.30000000000001</v>
      </c>
      <c r="DE26" s="193">
        <v>153.68</v>
      </c>
      <c r="DF26" s="193">
        <v>160.81</v>
      </c>
      <c r="DG26" s="193">
        <v>158.65</v>
      </c>
      <c r="DH26" s="193">
        <v>163.38</v>
      </c>
      <c r="DI26" s="193">
        <v>164.98</v>
      </c>
      <c r="DJ26" s="193">
        <v>149.32</v>
      </c>
      <c r="DK26" s="193">
        <v>163.88</v>
      </c>
      <c r="DL26" s="193">
        <v>154.91999999999999</v>
      </c>
      <c r="DM26" s="193">
        <v>159.03</v>
      </c>
      <c r="DN26" s="193">
        <v>155.94</v>
      </c>
      <c r="DO26" s="193">
        <v>162.86000000000001</v>
      </c>
      <c r="DP26" s="193">
        <v>163.93</v>
      </c>
      <c r="DQ26" s="193">
        <v>154.31</v>
      </c>
      <c r="DR26" s="193">
        <v>161.81</v>
      </c>
      <c r="DS26" s="193">
        <v>159.22</v>
      </c>
      <c r="DT26" s="193">
        <v>163.75</v>
      </c>
      <c r="DU26" s="193">
        <v>165.01</v>
      </c>
      <c r="DV26" s="193">
        <v>148.82</v>
      </c>
      <c r="DW26" s="193">
        <v>125.88</v>
      </c>
      <c r="DX26" s="193">
        <v>82.74</v>
      </c>
      <c r="DY26" s="193">
        <v>158.04</v>
      </c>
      <c r="DZ26" s="193">
        <v>154.57</v>
      </c>
      <c r="EA26" s="193">
        <v>162.91999999999999</v>
      </c>
      <c r="EB26" s="193">
        <v>161.97999999999999</v>
      </c>
      <c r="EC26" s="193">
        <v>153.25</v>
      </c>
      <c r="ED26" s="193">
        <v>158.91</v>
      </c>
      <c r="EE26" s="193">
        <v>157.19</v>
      </c>
      <c r="EF26" s="193">
        <v>162.94999999999999</v>
      </c>
      <c r="EG26" s="193">
        <v>165.29</v>
      </c>
      <c r="EH26" s="193">
        <v>154.13</v>
      </c>
      <c r="EI26" s="193">
        <v>161.94999999999999</v>
      </c>
      <c r="EJ26" s="193">
        <v>154.88</v>
      </c>
      <c r="EK26" s="193">
        <v>158.44</v>
      </c>
      <c r="EL26" s="193">
        <v>154.1</v>
      </c>
      <c r="EM26" s="193">
        <v>163.04</v>
      </c>
      <c r="EN26" s="193">
        <v>162.49</v>
      </c>
      <c r="EO26" s="193">
        <v>154.58000000000001</v>
      </c>
      <c r="EP26" s="193">
        <v>159.99</v>
      </c>
      <c r="EQ26" s="193">
        <v>157.02000000000001</v>
      </c>
      <c r="ER26" s="193">
        <v>163.99</v>
      </c>
      <c r="ES26" s="193">
        <v>163.52000000000001</v>
      </c>
      <c r="ET26" s="193">
        <v>148.24</v>
      </c>
      <c r="EU26" s="193">
        <v>109.43</v>
      </c>
      <c r="EV26" s="193">
        <v>96.63</v>
      </c>
      <c r="EW26" s="193">
        <v>157.44999999999999</v>
      </c>
      <c r="EX26" s="193">
        <v>153.21</v>
      </c>
      <c r="EY26" s="193">
        <v>161.5</v>
      </c>
      <c r="EZ26" s="193">
        <v>161.88999999999999</v>
      </c>
      <c r="FA26" s="193">
        <v>152.31</v>
      </c>
      <c r="FB26" s="193">
        <v>158.21</v>
      </c>
      <c r="FC26" s="193">
        <v>156.32</v>
      </c>
      <c r="FD26" s="193">
        <v>162.61000000000001</v>
      </c>
      <c r="FE26" s="193">
        <v>161.1</v>
      </c>
      <c r="FF26" s="193">
        <v>145.41999999999999</v>
      </c>
      <c r="FG26" s="193">
        <v>157.9</v>
      </c>
      <c r="FH26" s="193">
        <v>151.46</v>
      </c>
      <c r="FI26" s="193">
        <v>155.59</v>
      </c>
      <c r="FJ26" s="193">
        <v>151.71</v>
      </c>
      <c r="FK26" s="193">
        <v>160.44</v>
      </c>
      <c r="FL26" s="193">
        <v>160.76</v>
      </c>
      <c r="FM26" s="193">
        <v>151.44999999999999</v>
      </c>
      <c r="FN26" s="193">
        <v>156.88999999999999</v>
      </c>
      <c r="FO26" s="193">
        <v>154.02000000000001</v>
      </c>
      <c r="FP26" s="193">
        <v>160.65</v>
      </c>
      <c r="FQ26" s="193">
        <v>159.30000000000001</v>
      </c>
      <c r="FR26" s="193">
        <v>144.76</v>
      </c>
      <c r="FS26" s="193">
        <v>157.02000000000001</v>
      </c>
      <c r="FT26" s="193">
        <v>150.91</v>
      </c>
      <c r="FU26" s="193">
        <v>154.59</v>
      </c>
      <c r="FV26" s="193">
        <v>150.13</v>
      </c>
      <c r="FW26" s="193">
        <v>159.94999999999999</v>
      </c>
      <c r="FX26" s="193">
        <v>158.16999999999999</v>
      </c>
      <c r="FY26" s="193">
        <v>119.84</v>
      </c>
      <c r="FZ26" s="193">
        <v>0</v>
      </c>
      <c r="GA26" s="193">
        <v>65.69</v>
      </c>
      <c r="GB26" s="193">
        <v>160.35</v>
      </c>
    </row>
    <row r="27" spans="1:184" s="29" customFormat="1">
      <c r="A27" s="41"/>
      <c r="B27" s="60">
        <f t="shared" si="1"/>
        <v>27</v>
      </c>
      <c r="C27" s="36" t="s">
        <v>9</v>
      </c>
      <c r="D27" s="29" t="s">
        <v>58</v>
      </c>
      <c r="E27" s="193">
        <v>0</v>
      </c>
      <c r="F27" s="193">
        <v>0</v>
      </c>
      <c r="G27" s="193">
        <v>0</v>
      </c>
      <c r="H27" s="193">
        <v>0</v>
      </c>
      <c r="I27" s="193">
        <v>0</v>
      </c>
      <c r="J27" s="193">
        <v>0</v>
      </c>
      <c r="K27" s="193">
        <v>2.81</v>
      </c>
      <c r="L27" s="193">
        <v>0</v>
      </c>
      <c r="M27" s="193">
        <v>0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3">
        <v>0</v>
      </c>
      <c r="Y27" s="193">
        <v>0</v>
      </c>
      <c r="Z27" s="193">
        <v>0</v>
      </c>
      <c r="AA27" s="193">
        <v>0</v>
      </c>
      <c r="AB27" s="193">
        <v>0</v>
      </c>
      <c r="AC27" s="193">
        <v>0</v>
      </c>
      <c r="AD27" s="193">
        <v>0</v>
      </c>
      <c r="AE27" s="193">
        <v>0</v>
      </c>
      <c r="AF27" s="193">
        <v>0</v>
      </c>
      <c r="AG27" s="193">
        <v>0</v>
      </c>
      <c r="AH27" s="193">
        <v>0</v>
      </c>
      <c r="AI27" s="193">
        <v>0</v>
      </c>
      <c r="AJ27" s="193">
        <v>0</v>
      </c>
      <c r="AK27" s="193">
        <v>0</v>
      </c>
      <c r="AL27" s="193">
        <v>0</v>
      </c>
      <c r="AM27" s="193">
        <v>0</v>
      </c>
      <c r="AN27" s="193">
        <v>0</v>
      </c>
      <c r="AO27" s="193">
        <v>0</v>
      </c>
      <c r="AP27" s="193">
        <v>0</v>
      </c>
      <c r="AQ27" s="193">
        <v>0</v>
      </c>
      <c r="AR27" s="193">
        <v>0</v>
      </c>
      <c r="AS27" s="193">
        <v>0</v>
      </c>
      <c r="AT27" s="193">
        <v>0</v>
      </c>
      <c r="AU27" s="193">
        <v>0</v>
      </c>
      <c r="AV27" s="193">
        <v>0</v>
      </c>
      <c r="AW27" s="193">
        <v>0</v>
      </c>
      <c r="AX27" s="193">
        <v>0</v>
      </c>
      <c r="AY27" s="193">
        <v>0</v>
      </c>
      <c r="AZ27" s="193">
        <v>0</v>
      </c>
      <c r="BA27" s="193">
        <v>0</v>
      </c>
      <c r="BB27" s="193">
        <v>0</v>
      </c>
      <c r="BC27" s="193">
        <v>0</v>
      </c>
      <c r="BD27" s="193">
        <v>0</v>
      </c>
      <c r="BE27" s="193">
        <v>0</v>
      </c>
      <c r="BF27" s="193">
        <v>0</v>
      </c>
      <c r="BG27" s="193">
        <v>0</v>
      </c>
      <c r="BH27" s="193">
        <v>0</v>
      </c>
      <c r="BI27" s="193">
        <v>0</v>
      </c>
      <c r="BJ27" s="193">
        <v>0</v>
      </c>
      <c r="BK27" s="193">
        <v>0</v>
      </c>
      <c r="BL27" s="193">
        <v>0</v>
      </c>
      <c r="BM27" s="193">
        <v>0</v>
      </c>
      <c r="BN27" s="193">
        <v>0</v>
      </c>
      <c r="BO27" s="193">
        <v>0</v>
      </c>
      <c r="BP27" s="193">
        <v>0</v>
      </c>
      <c r="BQ27" s="193">
        <v>0</v>
      </c>
      <c r="BR27" s="193">
        <v>0</v>
      </c>
      <c r="BS27" s="193">
        <v>0</v>
      </c>
      <c r="BT27" s="193">
        <v>0</v>
      </c>
      <c r="BU27" s="193">
        <v>0</v>
      </c>
      <c r="BV27" s="193">
        <v>0</v>
      </c>
      <c r="BW27" s="193">
        <v>0</v>
      </c>
      <c r="BX27" s="193">
        <v>0</v>
      </c>
      <c r="BY27" s="193">
        <v>0</v>
      </c>
      <c r="BZ27" s="193">
        <v>0</v>
      </c>
      <c r="CA27" s="193">
        <v>0</v>
      </c>
      <c r="CB27" s="193">
        <v>0</v>
      </c>
      <c r="CC27" s="193">
        <v>0</v>
      </c>
      <c r="CD27" s="193">
        <v>0</v>
      </c>
      <c r="CE27" s="193">
        <v>3.89</v>
      </c>
      <c r="CF27" s="193">
        <v>3.51</v>
      </c>
      <c r="CG27" s="193">
        <v>0</v>
      </c>
      <c r="CH27" s="193">
        <v>0</v>
      </c>
      <c r="CI27" s="193">
        <v>0</v>
      </c>
      <c r="CJ27" s="193">
        <v>0</v>
      </c>
      <c r="CK27" s="193">
        <v>0.98</v>
      </c>
      <c r="CL27" s="193">
        <v>1.24</v>
      </c>
      <c r="CM27" s="193">
        <v>0</v>
      </c>
      <c r="CN27" s="193">
        <v>0</v>
      </c>
      <c r="CO27" s="193">
        <v>0</v>
      </c>
      <c r="CP27" s="193">
        <v>3.64</v>
      </c>
      <c r="CQ27" s="193">
        <v>7.07</v>
      </c>
      <c r="CR27" s="193">
        <v>5.64</v>
      </c>
      <c r="CS27" s="193">
        <v>3.64</v>
      </c>
      <c r="CT27" s="193">
        <v>0.84</v>
      </c>
      <c r="CU27" s="193">
        <v>0.97</v>
      </c>
      <c r="CV27" s="193">
        <v>3.3</v>
      </c>
      <c r="CW27" s="193">
        <v>4.93</v>
      </c>
      <c r="CX27" s="193">
        <v>4.47</v>
      </c>
      <c r="CY27" s="193">
        <v>3.9</v>
      </c>
      <c r="CZ27" s="193">
        <v>4.38</v>
      </c>
      <c r="DA27" s="193">
        <v>3.68</v>
      </c>
      <c r="DB27" s="193">
        <v>5.03</v>
      </c>
      <c r="DC27" s="193">
        <v>5.28</v>
      </c>
      <c r="DD27" s="193">
        <v>5.26</v>
      </c>
      <c r="DE27" s="193">
        <v>4.3499999999999996</v>
      </c>
      <c r="DF27" s="193">
        <v>2.27</v>
      </c>
      <c r="DG27" s="193">
        <v>1.2</v>
      </c>
      <c r="DH27" s="193">
        <v>2.58</v>
      </c>
      <c r="DI27" s="193">
        <v>4.1500000000000004</v>
      </c>
      <c r="DJ27" s="193">
        <v>3.97</v>
      </c>
      <c r="DK27" s="193">
        <v>3.21</v>
      </c>
      <c r="DL27" s="193">
        <v>2.58</v>
      </c>
      <c r="DM27" s="193">
        <v>3.57</v>
      </c>
      <c r="DN27" s="193">
        <v>5.21</v>
      </c>
      <c r="DO27" s="193">
        <v>5.31</v>
      </c>
      <c r="DP27" s="193">
        <v>5.19</v>
      </c>
      <c r="DQ27" s="193">
        <v>3.91</v>
      </c>
      <c r="DR27" s="193">
        <v>2.31</v>
      </c>
      <c r="DS27" s="193">
        <v>1.39</v>
      </c>
      <c r="DT27" s="193">
        <v>2.4</v>
      </c>
      <c r="DU27" s="193">
        <v>4.08</v>
      </c>
      <c r="DV27" s="193">
        <v>3.57</v>
      </c>
      <c r="DW27" s="193">
        <v>3.37</v>
      </c>
      <c r="DX27" s="193">
        <v>2.48</v>
      </c>
      <c r="DY27" s="193">
        <v>3.64</v>
      </c>
      <c r="DZ27" s="193">
        <v>4.63</v>
      </c>
      <c r="EA27" s="193">
        <v>4.2300000000000004</v>
      </c>
      <c r="EB27" s="193">
        <v>5.3</v>
      </c>
      <c r="EC27" s="193">
        <v>3.28</v>
      </c>
      <c r="ED27" s="193">
        <v>2.23</v>
      </c>
      <c r="EE27" s="193">
        <v>1.38</v>
      </c>
      <c r="EF27" s="193">
        <v>1.57</v>
      </c>
      <c r="EG27" s="193">
        <v>3.72</v>
      </c>
      <c r="EH27" s="193">
        <v>3.89</v>
      </c>
      <c r="EI27" s="193">
        <v>2.92</v>
      </c>
      <c r="EJ27" s="193">
        <v>1.31</v>
      </c>
      <c r="EK27" s="193">
        <v>2.04</v>
      </c>
      <c r="EL27" s="193">
        <v>3.75</v>
      </c>
      <c r="EM27" s="193">
        <v>5.07</v>
      </c>
      <c r="EN27" s="193">
        <v>4.8600000000000003</v>
      </c>
      <c r="EO27" s="193">
        <v>3.55</v>
      </c>
      <c r="EP27" s="193">
        <v>0.74</v>
      </c>
      <c r="EQ27" s="193">
        <v>0.6</v>
      </c>
      <c r="ER27" s="193">
        <v>1.72</v>
      </c>
      <c r="ES27" s="193">
        <v>3.79</v>
      </c>
      <c r="ET27" s="193">
        <v>3.13</v>
      </c>
      <c r="EU27" s="193">
        <v>3.23</v>
      </c>
      <c r="EV27" s="193">
        <v>1.21</v>
      </c>
      <c r="EW27" s="193">
        <v>1.86</v>
      </c>
      <c r="EX27" s="193">
        <v>3.69</v>
      </c>
      <c r="EY27" s="193">
        <v>4.71</v>
      </c>
      <c r="EZ27" s="193">
        <v>4.4800000000000004</v>
      </c>
      <c r="FA27" s="193">
        <v>3.16</v>
      </c>
      <c r="FB27" s="193">
        <v>0.66</v>
      </c>
      <c r="FC27" s="193">
        <v>0.6</v>
      </c>
      <c r="FD27" s="193">
        <v>1.76</v>
      </c>
      <c r="FE27" s="193">
        <v>3.27</v>
      </c>
      <c r="FF27" s="193">
        <v>3.2</v>
      </c>
      <c r="FG27" s="193">
        <v>2.98</v>
      </c>
      <c r="FH27" s="193">
        <v>0.94</v>
      </c>
      <c r="FI27" s="193">
        <v>2.0699999999999998</v>
      </c>
      <c r="FJ27" s="193">
        <v>4.08</v>
      </c>
      <c r="FK27" s="193">
        <v>5.03</v>
      </c>
      <c r="FL27" s="193">
        <v>4.5599999999999996</v>
      </c>
      <c r="FM27" s="193">
        <v>3.33</v>
      </c>
      <c r="FN27" s="193">
        <v>0.66</v>
      </c>
      <c r="FO27" s="193">
        <v>0.6</v>
      </c>
      <c r="FP27" s="193">
        <v>1.81</v>
      </c>
      <c r="FQ27" s="193">
        <v>3.29</v>
      </c>
      <c r="FR27" s="193">
        <v>3.48</v>
      </c>
      <c r="FS27" s="193">
        <v>3.37</v>
      </c>
      <c r="FT27" s="193">
        <v>1.18</v>
      </c>
      <c r="FU27" s="193">
        <v>1.94</v>
      </c>
      <c r="FV27" s="193">
        <v>4.1500000000000004</v>
      </c>
      <c r="FW27" s="193">
        <v>4.4800000000000004</v>
      </c>
      <c r="FX27" s="193">
        <v>4.88</v>
      </c>
      <c r="FY27" s="193">
        <v>3.18</v>
      </c>
      <c r="FZ27" s="193">
        <v>1.27</v>
      </c>
      <c r="GA27" s="193">
        <v>1.23</v>
      </c>
      <c r="GB27" s="193">
        <v>1.72</v>
      </c>
    </row>
    <row r="28" spans="1:184" s="29" customFormat="1">
      <c r="A28" s="41"/>
      <c r="B28" s="60">
        <f t="shared" si="1"/>
        <v>28</v>
      </c>
      <c r="C28" s="36" t="s">
        <v>10</v>
      </c>
      <c r="D28" s="29" t="s">
        <v>58</v>
      </c>
      <c r="E28" s="193">
        <v>0</v>
      </c>
      <c r="F28" s="193">
        <v>0</v>
      </c>
      <c r="G28" s="193">
        <v>0</v>
      </c>
      <c r="H28" s="193">
        <v>0</v>
      </c>
      <c r="I28" s="193">
        <v>0</v>
      </c>
      <c r="J28" s="193">
        <v>0</v>
      </c>
      <c r="K28" s="193">
        <v>0</v>
      </c>
      <c r="L28" s="193">
        <v>0</v>
      </c>
      <c r="M28" s="193">
        <v>0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3">
        <v>0</v>
      </c>
      <c r="Y28" s="193">
        <v>0</v>
      </c>
      <c r="Z28" s="193">
        <v>0</v>
      </c>
      <c r="AA28" s="193">
        <v>0</v>
      </c>
      <c r="AB28" s="193">
        <v>0</v>
      </c>
      <c r="AC28" s="193">
        <v>0</v>
      </c>
      <c r="AD28" s="193">
        <v>0</v>
      </c>
      <c r="AE28" s="193">
        <v>0</v>
      </c>
      <c r="AF28" s="193">
        <v>0</v>
      </c>
      <c r="AG28" s="193">
        <v>0</v>
      </c>
      <c r="AH28" s="193">
        <v>0</v>
      </c>
      <c r="AI28" s="193">
        <v>0</v>
      </c>
      <c r="AJ28" s="193">
        <v>0</v>
      </c>
      <c r="AK28" s="193">
        <v>0</v>
      </c>
      <c r="AL28" s="193">
        <v>0</v>
      </c>
      <c r="AM28" s="193">
        <v>0</v>
      </c>
      <c r="AN28" s="193">
        <v>0</v>
      </c>
      <c r="AO28" s="193">
        <v>0</v>
      </c>
      <c r="AP28" s="193">
        <v>0</v>
      </c>
      <c r="AQ28" s="193">
        <v>0</v>
      </c>
      <c r="AR28" s="193">
        <v>0</v>
      </c>
      <c r="AS28" s="193">
        <v>0</v>
      </c>
      <c r="AT28" s="193">
        <v>0</v>
      </c>
      <c r="AU28" s="193">
        <v>0</v>
      </c>
      <c r="AV28" s="193">
        <v>0</v>
      </c>
      <c r="AW28" s="193">
        <v>0</v>
      </c>
      <c r="AX28" s="193">
        <v>0</v>
      </c>
      <c r="AY28" s="193">
        <v>0</v>
      </c>
      <c r="AZ28" s="193">
        <v>0</v>
      </c>
      <c r="BA28" s="193">
        <v>0</v>
      </c>
      <c r="BB28" s="193">
        <v>0</v>
      </c>
      <c r="BC28" s="193">
        <v>0</v>
      </c>
      <c r="BD28" s="193">
        <v>0</v>
      </c>
      <c r="BE28" s="193">
        <v>0</v>
      </c>
      <c r="BF28" s="193">
        <v>0</v>
      </c>
      <c r="BG28" s="193">
        <v>0</v>
      </c>
      <c r="BH28" s="193">
        <v>0</v>
      </c>
      <c r="BI28" s="193">
        <v>0</v>
      </c>
      <c r="BJ28" s="193">
        <v>0</v>
      </c>
      <c r="BK28" s="193">
        <v>0</v>
      </c>
      <c r="BL28" s="193">
        <v>0</v>
      </c>
      <c r="BM28" s="193">
        <v>0</v>
      </c>
      <c r="BN28" s="193">
        <v>0</v>
      </c>
      <c r="BO28" s="193">
        <v>0</v>
      </c>
      <c r="BP28" s="193">
        <v>0</v>
      </c>
      <c r="BQ28" s="193">
        <v>0</v>
      </c>
      <c r="BR28" s="193">
        <v>0</v>
      </c>
      <c r="BS28" s="193">
        <v>0</v>
      </c>
      <c r="BT28" s="193">
        <v>0</v>
      </c>
      <c r="BU28" s="193">
        <v>0</v>
      </c>
      <c r="BV28" s="193">
        <v>0</v>
      </c>
      <c r="BW28" s="193">
        <v>0</v>
      </c>
      <c r="BX28" s="193">
        <v>0</v>
      </c>
      <c r="BY28" s="193">
        <v>0</v>
      </c>
      <c r="BZ28" s="193">
        <v>0</v>
      </c>
      <c r="CA28" s="193">
        <v>0</v>
      </c>
      <c r="CB28" s="193">
        <v>0</v>
      </c>
      <c r="CC28" s="193">
        <v>0</v>
      </c>
      <c r="CD28" s="193">
        <v>0</v>
      </c>
      <c r="CE28" s="193">
        <v>0</v>
      </c>
      <c r="CF28" s="193">
        <v>0</v>
      </c>
      <c r="CG28" s="193">
        <v>0</v>
      </c>
      <c r="CH28" s="193">
        <v>0</v>
      </c>
      <c r="CI28" s="193">
        <v>0</v>
      </c>
      <c r="CJ28" s="193">
        <v>0</v>
      </c>
      <c r="CK28" s="193">
        <v>0</v>
      </c>
      <c r="CL28" s="193">
        <v>0</v>
      </c>
      <c r="CM28" s="193">
        <v>0</v>
      </c>
      <c r="CN28" s="193">
        <v>0</v>
      </c>
      <c r="CO28" s="193">
        <v>0</v>
      </c>
      <c r="CP28" s="193">
        <v>0</v>
      </c>
      <c r="CQ28" s="193">
        <v>0</v>
      </c>
      <c r="CR28" s="193">
        <v>0</v>
      </c>
      <c r="CS28" s="193">
        <v>0</v>
      </c>
      <c r="CT28" s="193">
        <v>0</v>
      </c>
      <c r="CU28" s="193">
        <v>0</v>
      </c>
      <c r="CV28" s="193">
        <v>0</v>
      </c>
      <c r="CW28" s="193">
        <v>0</v>
      </c>
      <c r="CX28" s="193">
        <v>0</v>
      </c>
      <c r="CY28" s="193">
        <v>0</v>
      </c>
      <c r="CZ28" s="193">
        <v>0</v>
      </c>
      <c r="DA28" s="193">
        <v>0</v>
      </c>
      <c r="DB28" s="193">
        <v>0</v>
      </c>
      <c r="DC28" s="193">
        <v>0</v>
      </c>
      <c r="DD28" s="193">
        <v>0</v>
      </c>
      <c r="DE28" s="193">
        <v>0</v>
      </c>
      <c r="DF28" s="193">
        <v>0</v>
      </c>
      <c r="DG28" s="193">
        <v>0</v>
      </c>
      <c r="DH28" s="193">
        <v>0</v>
      </c>
      <c r="DI28" s="193">
        <v>0</v>
      </c>
      <c r="DJ28" s="193">
        <v>0</v>
      </c>
      <c r="DK28" s="193">
        <v>0</v>
      </c>
      <c r="DL28" s="193">
        <v>0</v>
      </c>
      <c r="DM28" s="193">
        <v>0</v>
      </c>
      <c r="DN28" s="193">
        <v>0</v>
      </c>
      <c r="DO28" s="193">
        <v>0</v>
      </c>
      <c r="DP28" s="193">
        <v>0</v>
      </c>
      <c r="DQ28" s="193">
        <v>0</v>
      </c>
      <c r="DR28" s="193">
        <v>0</v>
      </c>
      <c r="DS28" s="193">
        <v>0</v>
      </c>
      <c r="DT28" s="193">
        <v>0</v>
      </c>
      <c r="DU28" s="193">
        <v>0</v>
      </c>
      <c r="DV28" s="193">
        <v>0</v>
      </c>
      <c r="DW28" s="193">
        <v>0</v>
      </c>
      <c r="DX28" s="193">
        <v>0</v>
      </c>
      <c r="DY28" s="193">
        <v>0</v>
      </c>
      <c r="DZ28" s="193">
        <v>0</v>
      </c>
      <c r="EA28" s="193">
        <v>0</v>
      </c>
      <c r="EB28" s="193">
        <v>0</v>
      </c>
      <c r="EC28" s="193">
        <v>0</v>
      </c>
      <c r="ED28" s="193">
        <v>0</v>
      </c>
      <c r="EE28" s="193">
        <v>0</v>
      </c>
      <c r="EF28" s="193">
        <v>0</v>
      </c>
      <c r="EG28" s="193">
        <v>0</v>
      </c>
      <c r="EH28" s="193">
        <v>0</v>
      </c>
      <c r="EI28" s="193">
        <v>0</v>
      </c>
      <c r="EJ28" s="193">
        <v>0</v>
      </c>
      <c r="EK28" s="193">
        <v>0</v>
      </c>
      <c r="EL28" s="193">
        <v>0</v>
      </c>
      <c r="EM28" s="193">
        <v>0</v>
      </c>
      <c r="EN28" s="193">
        <v>0</v>
      </c>
      <c r="EO28" s="193">
        <v>0</v>
      </c>
      <c r="EP28" s="193">
        <v>0</v>
      </c>
      <c r="EQ28" s="193">
        <v>0</v>
      </c>
      <c r="ER28" s="193">
        <v>0</v>
      </c>
      <c r="ES28" s="193">
        <v>0</v>
      </c>
      <c r="ET28" s="193">
        <v>0</v>
      </c>
      <c r="EU28" s="193">
        <v>0</v>
      </c>
      <c r="EV28" s="193">
        <v>0</v>
      </c>
      <c r="EW28" s="193">
        <v>0</v>
      </c>
      <c r="EX28" s="193">
        <v>0</v>
      </c>
      <c r="EY28" s="193">
        <v>0</v>
      </c>
      <c r="EZ28" s="193">
        <v>0</v>
      </c>
      <c r="FA28" s="193">
        <v>0</v>
      </c>
      <c r="FB28" s="193">
        <v>0</v>
      </c>
      <c r="FC28" s="193">
        <v>0</v>
      </c>
      <c r="FD28" s="193">
        <v>0</v>
      </c>
      <c r="FE28" s="193">
        <v>0</v>
      </c>
      <c r="FF28" s="193">
        <v>0</v>
      </c>
      <c r="FG28" s="193">
        <v>0</v>
      </c>
      <c r="FH28" s="193">
        <v>0</v>
      </c>
      <c r="FI28" s="193">
        <v>0</v>
      </c>
      <c r="FJ28" s="193">
        <v>0</v>
      </c>
      <c r="FK28" s="193">
        <v>0</v>
      </c>
      <c r="FL28" s="193">
        <v>0</v>
      </c>
      <c r="FM28" s="193">
        <v>0</v>
      </c>
      <c r="FN28" s="193">
        <v>0</v>
      </c>
      <c r="FO28" s="193">
        <v>0</v>
      </c>
      <c r="FP28" s="193">
        <v>0</v>
      </c>
      <c r="FQ28" s="193">
        <v>0</v>
      </c>
      <c r="FR28" s="193">
        <v>0</v>
      </c>
      <c r="FS28" s="193">
        <v>0</v>
      </c>
      <c r="FT28" s="193">
        <v>0</v>
      </c>
      <c r="FU28" s="193">
        <v>0</v>
      </c>
      <c r="FV28" s="193">
        <v>0</v>
      </c>
      <c r="FW28" s="193">
        <v>0</v>
      </c>
      <c r="FX28" s="193">
        <v>0</v>
      </c>
      <c r="FY28" s="193">
        <v>0</v>
      </c>
      <c r="FZ28" s="193">
        <v>0</v>
      </c>
      <c r="GA28" s="193">
        <v>0</v>
      </c>
      <c r="GB28" s="193">
        <v>0</v>
      </c>
    </row>
    <row r="29" spans="1:184">
      <c r="A29" s="461"/>
      <c r="B29" s="60">
        <f t="shared" si="1"/>
        <v>29</v>
      </c>
      <c r="C29" s="36" t="s">
        <v>12</v>
      </c>
      <c r="D29" s="29" t="s">
        <v>58</v>
      </c>
      <c r="E29" s="193">
        <v>0</v>
      </c>
      <c r="F29" s="193">
        <v>0</v>
      </c>
      <c r="G29" s="193">
        <v>0</v>
      </c>
      <c r="H29" s="193">
        <v>0</v>
      </c>
      <c r="I29" s="193">
        <v>0</v>
      </c>
      <c r="J29" s="193">
        <v>0</v>
      </c>
      <c r="K29" s="193">
        <v>0</v>
      </c>
      <c r="L29" s="193">
        <v>0</v>
      </c>
      <c r="M29" s="193">
        <v>0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3">
        <v>0</v>
      </c>
      <c r="Y29" s="193">
        <v>0</v>
      </c>
      <c r="Z29" s="193">
        <v>0</v>
      </c>
      <c r="AA29" s="193">
        <v>0</v>
      </c>
      <c r="AB29" s="193">
        <v>0</v>
      </c>
      <c r="AC29" s="193">
        <v>0</v>
      </c>
      <c r="AD29" s="193">
        <v>0</v>
      </c>
      <c r="AE29" s="193">
        <v>0</v>
      </c>
      <c r="AF29" s="193">
        <v>0</v>
      </c>
      <c r="AG29" s="193">
        <v>0</v>
      </c>
      <c r="AH29" s="193">
        <v>0</v>
      </c>
      <c r="AI29" s="193">
        <v>0</v>
      </c>
      <c r="AJ29" s="193">
        <v>0</v>
      </c>
      <c r="AK29" s="193">
        <v>0</v>
      </c>
      <c r="AL29" s="193">
        <v>0</v>
      </c>
      <c r="AM29" s="193">
        <v>0</v>
      </c>
      <c r="AN29" s="193">
        <v>0</v>
      </c>
      <c r="AO29" s="193">
        <v>0</v>
      </c>
      <c r="AP29" s="193">
        <v>0</v>
      </c>
      <c r="AQ29" s="193">
        <v>0</v>
      </c>
      <c r="AR29" s="193">
        <v>0</v>
      </c>
      <c r="AS29" s="193">
        <v>0</v>
      </c>
      <c r="AT29" s="193">
        <v>0</v>
      </c>
      <c r="AU29" s="193">
        <v>0</v>
      </c>
      <c r="AV29" s="193">
        <v>0</v>
      </c>
      <c r="AW29" s="193">
        <v>0</v>
      </c>
      <c r="AX29" s="193">
        <v>0</v>
      </c>
      <c r="AY29" s="193">
        <v>0</v>
      </c>
      <c r="AZ29" s="193">
        <v>0</v>
      </c>
      <c r="BA29" s="193">
        <v>0</v>
      </c>
      <c r="BB29" s="193">
        <v>0</v>
      </c>
      <c r="BC29" s="193">
        <v>0</v>
      </c>
      <c r="BD29" s="193">
        <v>0</v>
      </c>
      <c r="BE29" s="193">
        <v>0</v>
      </c>
      <c r="BF29" s="193">
        <v>0</v>
      </c>
      <c r="BG29" s="193">
        <v>0</v>
      </c>
      <c r="BH29" s="193">
        <v>0</v>
      </c>
      <c r="BI29" s="193">
        <v>0</v>
      </c>
      <c r="BJ29" s="193">
        <v>0</v>
      </c>
      <c r="BK29" s="193">
        <v>0</v>
      </c>
      <c r="BL29" s="193">
        <v>0</v>
      </c>
      <c r="BM29" s="193">
        <v>0</v>
      </c>
      <c r="BN29" s="193">
        <v>0</v>
      </c>
      <c r="BO29" s="193">
        <v>0</v>
      </c>
      <c r="BP29" s="193">
        <v>0</v>
      </c>
      <c r="BQ29" s="193">
        <v>0</v>
      </c>
      <c r="BR29" s="193">
        <v>0</v>
      </c>
      <c r="BS29" s="193">
        <v>0</v>
      </c>
      <c r="BT29" s="193">
        <v>0</v>
      </c>
      <c r="BU29" s="193">
        <v>0</v>
      </c>
      <c r="BV29" s="193">
        <v>0</v>
      </c>
      <c r="BW29" s="193">
        <v>0</v>
      </c>
      <c r="BX29" s="193">
        <v>0</v>
      </c>
      <c r="BY29" s="193">
        <v>0</v>
      </c>
      <c r="BZ29" s="193">
        <v>0</v>
      </c>
      <c r="CA29" s="193">
        <v>0</v>
      </c>
      <c r="CB29" s="193">
        <v>0</v>
      </c>
      <c r="CC29" s="193">
        <v>0</v>
      </c>
      <c r="CD29" s="193">
        <v>0</v>
      </c>
      <c r="CE29" s="193">
        <v>0</v>
      </c>
      <c r="CF29" s="193">
        <v>0</v>
      </c>
      <c r="CG29" s="193">
        <v>0</v>
      </c>
      <c r="CH29" s="193">
        <v>0</v>
      </c>
      <c r="CI29" s="193">
        <v>0</v>
      </c>
      <c r="CJ29" s="193">
        <v>0</v>
      </c>
      <c r="CK29" s="193">
        <v>0</v>
      </c>
      <c r="CL29" s="193">
        <v>0</v>
      </c>
      <c r="CM29" s="193">
        <v>0</v>
      </c>
      <c r="CN29" s="193">
        <v>0</v>
      </c>
      <c r="CO29" s="193">
        <v>0</v>
      </c>
      <c r="CP29" s="193">
        <v>0</v>
      </c>
      <c r="CQ29" s="193">
        <v>0</v>
      </c>
      <c r="CR29" s="193">
        <v>0</v>
      </c>
      <c r="CS29" s="193">
        <v>0</v>
      </c>
      <c r="CT29" s="193">
        <v>0</v>
      </c>
      <c r="CU29" s="193">
        <v>0</v>
      </c>
      <c r="CV29" s="193">
        <v>0</v>
      </c>
      <c r="CW29" s="193">
        <v>0</v>
      </c>
      <c r="CX29" s="193">
        <v>0</v>
      </c>
      <c r="CY29" s="193">
        <v>0</v>
      </c>
      <c r="CZ29" s="193">
        <v>0</v>
      </c>
      <c r="DA29" s="193">
        <v>0</v>
      </c>
      <c r="DB29" s="193">
        <v>0</v>
      </c>
      <c r="DC29" s="193">
        <v>0</v>
      </c>
      <c r="DD29" s="193">
        <v>0</v>
      </c>
      <c r="DE29" s="193">
        <v>0</v>
      </c>
      <c r="DF29" s="193">
        <v>0</v>
      </c>
      <c r="DG29" s="193">
        <v>0</v>
      </c>
      <c r="DH29" s="193">
        <v>0</v>
      </c>
      <c r="DI29" s="193">
        <v>0</v>
      </c>
      <c r="DJ29" s="193">
        <v>0</v>
      </c>
      <c r="DK29" s="193">
        <v>0</v>
      </c>
      <c r="DL29" s="193">
        <v>0</v>
      </c>
      <c r="DM29" s="193">
        <v>0</v>
      </c>
      <c r="DN29" s="193">
        <v>0</v>
      </c>
      <c r="DO29" s="193">
        <v>0</v>
      </c>
      <c r="DP29" s="193">
        <v>0</v>
      </c>
      <c r="DQ29" s="193">
        <v>0</v>
      </c>
      <c r="DR29" s="193">
        <v>0</v>
      </c>
      <c r="DS29" s="193">
        <v>0</v>
      </c>
      <c r="DT29" s="193">
        <v>0</v>
      </c>
      <c r="DU29" s="193">
        <v>0</v>
      </c>
      <c r="DV29" s="193">
        <v>0</v>
      </c>
      <c r="DW29" s="193">
        <v>0</v>
      </c>
      <c r="DX29" s="193">
        <v>0</v>
      </c>
      <c r="DY29" s="193">
        <v>0</v>
      </c>
      <c r="DZ29" s="193">
        <v>0</v>
      </c>
      <c r="EA29" s="193">
        <v>0</v>
      </c>
      <c r="EB29" s="193">
        <v>0</v>
      </c>
      <c r="EC29" s="193">
        <v>0</v>
      </c>
      <c r="ED29" s="193">
        <v>0</v>
      </c>
      <c r="EE29" s="193">
        <v>0</v>
      </c>
      <c r="EF29" s="193">
        <v>0</v>
      </c>
      <c r="EG29" s="193">
        <v>0</v>
      </c>
      <c r="EH29" s="193">
        <v>0</v>
      </c>
      <c r="EI29" s="193">
        <v>0</v>
      </c>
      <c r="EJ29" s="193">
        <v>0</v>
      </c>
      <c r="EK29" s="193">
        <v>0</v>
      </c>
      <c r="EL29" s="193">
        <v>0</v>
      </c>
      <c r="EM29" s="193">
        <v>0</v>
      </c>
      <c r="EN29" s="193">
        <v>0</v>
      </c>
      <c r="EO29" s="193">
        <v>0</v>
      </c>
      <c r="EP29" s="193">
        <v>0</v>
      </c>
      <c r="EQ29" s="193">
        <v>0</v>
      </c>
      <c r="ER29" s="193">
        <v>0</v>
      </c>
      <c r="ES29" s="193">
        <v>0</v>
      </c>
      <c r="ET29" s="193">
        <v>0</v>
      </c>
      <c r="EU29" s="193">
        <v>0</v>
      </c>
      <c r="EV29" s="193">
        <v>0</v>
      </c>
      <c r="EW29" s="193">
        <v>0</v>
      </c>
      <c r="EX29" s="193">
        <v>0</v>
      </c>
      <c r="EY29" s="193">
        <v>0</v>
      </c>
      <c r="EZ29" s="193">
        <v>0</v>
      </c>
      <c r="FA29" s="193">
        <v>0</v>
      </c>
      <c r="FB29" s="193">
        <v>0</v>
      </c>
      <c r="FC29" s="193">
        <v>0</v>
      </c>
      <c r="FD29" s="193">
        <v>0</v>
      </c>
      <c r="FE29" s="193">
        <v>0</v>
      </c>
      <c r="FF29" s="193">
        <v>0</v>
      </c>
      <c r="FG29" s="193">
        <v>0</v>
      </c>
      <c r="FH29" s="193">
        <v>0</v>
      </c>
      <c r="FI29" s="193">
        <v>0</v>
      </c>
      <c r="FJ29" s="193">
        <v>0</v>
      </c>
      <c r="FK29" s="193">
        <v>0</v>
      </c>
      <c r="FL29" s="193">
        <v>0</v>
      </c>
      <c r="FM29" s="193">
        <v>0</v>
      </c>
      <c r="FN29" s="193">
        <v>0</v>
      </c>
      <c r="FO29" s="193">
        <v>0</v>
      </c>
      <c r="FP29" s="193">
        <v>0</v>
      </c>
      <c r="FQ29" s="193">
        <v>0</v>
      </c>
      <c r="FR29" s="193">
        <v>0</v>
      </c>
      <c r="FS29" s="193">
        <v>0</v>
      </c>
      <c r="FT29" s="193">
        <v>0</v>
      </c>
      <c r="FU29" s="193">
        <v>0</v>
      </c>
      <c r="FV29" s="193">
        <v>0</v>
      </c>
      <c r="FW29" s="193">
        <v>0</v>
      </c>
      <c r="FX29" s="193">
        <v>0</v>
      </c>
      <c r="FY29" s="193">
        <v>0</v>
      </c>
      <c r="FZ29" s="193">
        <v>0</v>
      </c>
      <c r="GA29" s="193">
        <v>0</v>
      </c>
      <c r="GB29" s="193">
        <v>0</v>
      </c>
    </row>
    <row r="30" spans="1:184">
      <c r="B30" s="60">
        <f t="shared" si="1"/>
        <v>30</v>
      </c>
      <c r="C30" s="37" t="s">
        <v>290</v>
      </c>
      <c r="D30" s="31" t="s">
        <v>58</v>
      </c>
      <c r="E30" s="194">
        <v>0</v>
      </c>
      <c r="F30" s="194">
        <v>0</v>
      </c>
      <c r="G30" s="194">
        <v>0</v>
      </c>
      <c r="H30" s="194">
        <v>0</v>
      </c>
      <c r="I30" s="194">
        <v>0</v>
      </c>
      <c r="J30" s="194">
        <v>0</v>
      </c>
      <c r="K30" s="194">
        <v>0</v>
      </c>
      <c r="L30" s="194">
        <v>0</v>
      </c>
      <c r="M30" s="194">
        <v>0</v>
      </c>
      <c r="N30" s="194">
        <v>0</v>
      </c>
      <c r="O30" s="194">
        <v>0</v>
      </c>
      <c r="P30" s="194">
        <v>0</v>
      </c>
      <c r="Q30" s="194">
        <v>0</v>
      </c>
      <c r="R30" s="194">
        <v>0</v>
      </c>
      <c r="S30" s="194">
        <v>0</v>
      </c>
      <c r="T30" s="194">
        <v>0</v>
      </c>
      <c r="U30" s="194">
        <v>0</v>
      </c>
      <c r="V30" s="194">
        <v>0</v>
      </c>
      <c r="W30" s="194">
        <v>0</v>
      </c>
      <c r="X30" s="194">
        <v>0</v>
      </c>
      <c r="Y30" s="194">
        <v>0</v>
      </c>
      <c r="Z30" s="194">
        <v>0</v>
      </c>
      <c r="AA30" s="194">
        <v>0</v>
      </c>
      <c r="AB30" s="194">
        <v>0</v>
      </c>
      <c r="AC30" s="194">
        <v>0</v>
      </c>
      <c r="AD30" s="194">
        <v>0</v>
      </c>
      <c r="AE30" s="194">
        <v>0</v>
      </c>
      <c r="AF30" s="194">
        <v>0</v>
      </c>
      <c r="AG30" s="194">
        <v>0</v>
      </c>
      <c r="AH30" s="194">
        <v>0</v>
      </c>
      <c r="AI30" s="194">
        <v>0</v>
      </c>
      <c r="AJ30" s="194">
        <v>0</v>
      </c>
      <c r="AK30" s="194">
        <v>0</v>
      </c>
      <c r="AL30" s="194">
        <v>0</v>
      </c>
      <c r="AM30" s="194">
        <v>0</v>
      </c>
      <c r="AN30" s="194">
        <v>0</v>
      </c>
      <c r="AO30" s="194">
        <v>0</v>
      </c>
      <c r="AP30" s="194">
        <v>0</v>
      </c>
      <c r="AQ30" s="194">
        <v>0</v>
      </c>
      <c r="AR30" s="194">
        <v>0</v>
      </c>
      <c r="AS30" s="194">
        <v>0</v>
      </c>
      <c r="AT30" s="194">
        <v>0</v>
      </c>
      <c r="AU30" s="194">
        <v>0</v>
      </c>
      <c r="AV30" s="194">
        <v>0</v>
      </c>
      <c r="AW30" s="194">
        <v>0</v>
      </c>
      <c r="AX30" s="194">
        <v>0</v>
      </c>
      <c r="AY30" s="194">
        <v>0</v>
      </c>
      <c r="AZ30" s="194">
        <v>0</v>
      </c>
      <c r="BA30" s="194">
        <v>0</v>
      </c>
      <c r="BB30" s="194">
        <v>0</v>
      </c>
      <c r="BC30" s="194">
        <v>0</v>
      </c>
      <c r="BD30" s="194">
        <v>0</v>
      </c>
      <c r="BE30" s="194">
        <v>0</v>
      </c>
      <c r="BF30" s="194">
        <v>0</v>
      </c>
      <c r="BG30" s="194">
        <v>0</v>
      </c>
      <c r="BH30" s="194">
        <v>0</v>
      </c>
      <c r="BI30" s="194">
        <v>0</v>
      </c>
      <c r="BJ30" s="194">
        <v>0</v>
      </c>
      <c r="BK30" s="194">
        <v>0</v>
      </c>
      <c r="BL30" s="194">
        <v>0</v>
      </c>
      <c r="BM30" s="194">
        <v>0</v>
      </c>
      <c r="BN30" s="194">
        <v>0</v>
      </c>
      <c r="BO30" s="194">
        <v>0</v>
      </c>
      <c r="BP30" s="194">
        <v>0</v>
      </c>
      <c r="BQ30" s="194">
        <v>0</v>
      </c>
      <c r="BR30" s="194">
        <v>0</v>
      </c>
      <c r="BS30" s="194">
        <v>0</v>
      </c>
      <c r="BT30" s="194">
        <v>0</v>
      </c>
      <c r="BU30" s="194">
        <v>0</v>
      </c>
      <c r="BV30" s="194">
        <v>0</v>
      </c>
      <c r="BW30" s="194">
        <v>0</v>
      </c>
      <c r="BX30" s="194">
        <v>0</v>
      </c>
      <c r="BY30" s="194">
        <v>0</v>
      </c>
      <c r="BZ30" s="194">
        <v>0</v>
      </c>
      <c r="CA30" s="194">
        <v>0</v>
      </c>
      <c r="CB30" s="194">
        <v>0</v>
      </c>
      <c r="CC30" s="194">
        <v>0</v>
      </c>
      <c r="CD30" s="194">
        <v>0</v>
      </c>
      <c r="CE30" s="194">
        <v>0</v>
      </c>
      <c r="CF30" s="194">
        <v>0</v>
      </c>
      <c r="CG30" s="194">
        <v>0</v>
      </c>
      <c r="CH30" s="194">
        <v>0</v>
      </c>
      <c r="CI30" s="194">
        <v>0</v>
      </c>
      <c r="CJ30" s="194">
        <v>0</v>
      </c>
      <c r="CK30" s="194">
        <v>0</v>
      </c>
      <c r="CL30" s="194">
        <v>0</v>
      </c>
      <c r="CM30" s="194">
        <v>0</v>
      </c>
      <c r="CN30" s="194">
        <v>0</v>
      </c>
      <c r="CO30" s="194">
        <v>0</v>
      </c>
      <c r="CP30" s="194">
        <v>0</v>
      </c>
      <c r="CQ30" s="194">
        <v>0</v>
      </c>
      <c r="CR30" s="194">
        <v>0</v>
      </c>
      <c r="CS30" s="194">
        <v>0</v>
      </c>
      <c r="CT30" s="194">
        <v>0</v>
      </c>
      <c r="CU30" s="194">
        <v>0</v>
      </c>
      <c r="CV30" s="194">
        <v>0</v>
      </c>
      <c r="CW30" s="194">
        <v>0</v>
      </c>
      <c r="CX30" s="194">
        <v>0</v>
      </c>
      <c r="CY30" s="194">
        <v>0</v>
      </c>
      <c r="CZ30" s="194">
        <v>0</v>
      </c>
      <c r="DA30" s="194">
        <v>0</v>
      </c>
      <c r="DB30" s="194">
        <v>0</v>
      </c>
      <c r="DC30" s="194">
        <v>0</v>
      </c>
      <c r="DD30" s="194">
        <v>0</v>
      </c>
      <c r="DE30" s="194">
        <v>0</v>
      </c>
      <c r="DF30" s="194">
        <v>0</v>
      </c>
      <c r="DG30" s="194">
        <v>0</v>
      </c>
      <c r="DH30" s="194">
        <v>0</v>
      </c>
      <c r="DI30" s="194">
        <v>0</v>
      </c>
      <c r="DJ30" s="194">
        <v>0</v>
      </c>
      <c r="DK30" s="194">
        <v>0</v>
      </c>
      <c r="DL30" s="194">
        <v>0</v>
      </c>
      <c r="DM30" s="194">
        <v>0</v>
      </c>
      <c r="DN30" s="194">
        <v>0</v>
      </c>
      <c r="DO30" s="194">
        <v>0</v>
      </c>
      <c r="DP30" s="194">
        <v>0</v>
      </c>
      <c r="DQ30" s="194">
        <v>0</v>
      </c>
      <c r="DR30" s="194">
        <v>0</v>
      </c>
      <c r="DS30" s="194">
        <v>0</v>
      </c>
      <c r="DT30" s="194">
        <v>0</v>
      </c>
      <c r="DU30" s="194">
        <v>0</v>
      </c>
      <c r="DV30" s="194">
        <v>0</v>
      </c>
      <c r="DW30" s="194">
        <v>0</v>
      </c>
      <c r="DX30" s="194">
        <v>0</v>
      </c>
      <c r="DY30" s="194">
        <v>0</v>
      </c>
      <c r="DZ30" s="194">
        <v>0</v>
      </c>
      <c r="EA30" s="194">
        <v>0</v>
      </c>
      <c r="EB30" s="194">
        <v>0</v>
      </c>
      <c r="EC30" s="194">
        <v>0</v>
      </c>
      <c r="ED30" s="194">
        <v>0</v>
      </c>
      <c r="EE30" s="194">
        <v>0</v>
      </c>
      <c r="EF30" s="194">
        <v>0</v>
      </c>
      <c r="EG30" s="194">
        <v>0</v>
      </c>
      <c r="EH30" s="194">
        <v>0</v>
      </c>
      <c r="EI30" s="194">
        <v>0</v>
      </c>
      <c r="EJ30" s="194">
        <v>0</v>
      </c>
      <c r="EK30" s="194">
        <v>0</v>
      </c>
      <c r="EL30" s="194">
        <v>0</v>
      </c>
      <c r="EM30" s="194">
        <v>0</v>
      </c>
      <c r="EN30" s="194">
        <v>0</v>
      </c>
      <c r="EO30" s="194">
        <v>0</v>
      </c>
      <c r="EP30" s="194">
        <v>0</v>
      </c>
      <c r="EQ30" s="194">
        <v>0</v>
      </c>
      <c r="ER30" s="194">
        <v>0</v>
      </c>
      <c r="ES30" s="194">
        <v>0</v>
      </c>
      <c r="ET30" s="194">
        <v>0</v>
      </c>
      <c r="EU30" s="194">
        <v>0</v>
      </c>
      <c r="EV30" s="194">
        <v>0</v>
      </c>
      <c r="EW30" s="194">
        <v>0</v>
      </c>
      <c r="EX30" s="194">
        <v>0</v>
      </c>
      <c r="EY30" s="194">
        <v>0</v>
      </c>
      <c r="EZ30" s="194">
        <v>0</v>
      </c>
      <c r="FA30" s="194">
        <v>0</v>
      </c>
      <c r="FB30" s="194">
        <v>0</v>
      </c>
      <c r="FC30" s="194">
        <v>0</v>
      </c>
      <c r="FD30" s="194">
        <v>0</v>
      </c>
      <c r="FE30" s="194">
        <v>0</v>
      </c>
      <c r="FF30" s="194">
        <v>0</v>
      </c>
      <c r="FG30" s="194">
        <v>0</v>
      </c>
      <c r="FH30" s="194">
        <v>0</v>
      </c>
      <c r="FI30" s="194">
        <v>0</v>
      </c>
      <c r="FJ30" s="194">
        <v>0</v>
      </c>
      <c r="FK30" s="194">
        <v>0</v>
      </c>
      <c r="FL30" s="194">
        <v>0</v>
      </c>
      <c r="FM30" s="194">
        <v>0</v>
      </c>
      <c r="FN30" s="194">
        <v>0</v>
      </c>
      <c r="FO30" s="194">
        <v>0</v>
      </c>
      <c r="FP30" s="194">
        <v>0</v>
      </c>
      <c r="FQ30" s="194">
        <v>0</v>
      </c>
      <c r="FR30" s="194">
        <v>0</v>
      </c>
      <c r="FS30" s="194">
        <v>0</v>
      </c>
      <c r="FT30" s="194">
        <v>0</v>
      </c>
      <c r="FU30" s="194">
        <v>0</v>
      </c>
      <c r="FV30" s="194">
        <v>0</v>
      </c>
      <c r="FW30" s="194">
        <v>0</v>
      </c>
      <c r="FX30" s="194">
        <v>0</v>
      </c>
      <c r="FY30" s="194">
        <v>0</v>
      </c>
      <c r="FZ30" s="194">
        <v>0</v>
      </c>
      <c r="GA30" s="194">
        <v>0</v>
      </c>
      <c r="GB30" s="194">
        <v>0</v>
      </c>
    </row>
    <row r="31" spans="1:184">
      <c r="A31" s="461"/>
      <c r="C31" s="461"/>
      <c r="D31" s="32" t="s">
        <v>59</v>
      </c>
      <c r="E31" s="195">
        <v>1891.1300000000003</v>
      </c>
      <c r="F31" s="195">
        <v>1696.1300000000003</v>
      </c>
      <c r="G31" s="195">
        <v>1818.6800000000003</v>
      </c>
      <c r="H31" s="195">
        <v>1524.98</v>
      </c>
      <c r="I31" s="195">
        <v>3700.6099999999992</v>
      </c>
      <c r="J31" s="195">
        <v>1820.7400000000005</v>
      </c>
      <c r="K31" s="195">
        <v>1834.21</v>
      </c>
      <c r="L31" s="195">
        <v>1829.79</v>
      </c>
      <c r="M31" s="195">
        <v>1466.75</v>
      </c>
      <c r="N31" s="195">
        <v>859.91</v>
      </c>
      <c r="O31" s="195">
        <v>1108.42</v>
      </c>
      <c r="P31" s="195">
        <v>1542</v>
      </c>
      <c r="Q31" s="195">
        <v>1623.74</v>
      </c>
      <c r="R31" s="195">
        <v>1464.48</v>
      </c>
      <c r="S31" s="195">
        <v>1481.61</v>
      </c>
      <c r="T31" s="195">
        <v>1444.3700000000001</v>
      </c>
      <c r="U31" s="195">
        <v>1431.75</v>
      </c>
      <c r="V31" s="195">
        <v>1513.64</v>
      </c>
      <c r="W31" s="195">
        <v>1573.76</v>
      </c>
      <c r="X31" s="195">
        <v>1574.47</v>
      </c>
      <c r="Y31" s="195">
        <v>1496.0900000000001</v>
      </c>
      <c r="Z31" s="195">
        <v>1395.3900000000003</v>
      </c>
      <c r="AA31" s="195">
        <v>1503.6100000000001</v>
      </c>
      <c r="AB31" s="195">
        <v>1564.79</v>
      </c>
      <c r="AC31" s="195">
        <v>1624.82</v>
      </c>
      <c r="AD31" s="195">
        <v>1474.03</v>
      </c>
      <c r="AE31" s="195">
        <v>1575.8799999999999</v>
      </c>
      <c r="AF31" s="195">
        <v>1426.57</v>
      </c>
      <c r="AG31" s="195">
        <v>1396.21</v>
      </c>
      <c r="AH31" s="195">
        <v>1529.68</v>
      </c>
      <c r="AI31" s="195">
        <v>1594.5299999999997</v>
      </c>
      <c r="AJ31" s="195">
        <v>1590.77</v>
      </c>
      <c r="AK31" s="195">
        <v>1507.5700000000002</v>
      </c>
      <c r="AL31" s="195">
        <v>1063.5899999999999</v>
      </c>
      <c r="AM31" s="195">
        <v>1520.54</v>
      </c>
      <c r="AN31" s="193">
        <v>1564.1</v>
      </c>
      <c r="AO31" s="193">
        <v>1630.6699999999998</v>
      </c>
      <c r="AP31" s="193">
        <v>1534.29</v>
      </c>
      <c r="AQ31" s="193">
        <v>1457.8700000000001</v>
      </c>
      <c r="AR31" s="193">
        <v>1275.25</v>
      </c>
      <c r="AS31" s="193">
        <v>1506.7600000000002</v>
      </c>
      <c r="AT31" s="193">
        <v>1541.6699999999998</v>
      </c>
      <c r="AU31" s="193">
        <v>1601.2800000000002</v>
      </c>
      <c r="AV31" s="193">
        <v>1600.42</v>
      </c>
      <c r="AW31" s="193">
        <v>1519.18</v>
      </c>
      <c r="AX31" s="193">
        <v>1408.96</v>
      </c>
      <c r="AY31" s="193">
        <v>1539.73</v>
      </c>
      <c r="AZ31" s="193">
        <v>1574.1899999999998</v>
      </c>
      <c r="BA31" s="193">
        <v>1634.08</v>
      </c>
      <c r="BB31" s="193">
        <v>1482.31</v>
      </c>
      <c r="BC31" s="193">
        <v>1518.8400000000001</v>
      </c>
      <c r="BD31" s="193">
        <v>1315.77</v>
      </c>
      <c r="BE31" s="193">
        <v>1575.58</v>
      </c>
      <c r="BF31" s="193">
        <v>1534.18</v>
      </c>
      <c r="BG31" s="193">
        <v>1588.9099999999999</v>
      </c>
      <c r="BH31" s="193">
        <v>1596.41</v>
      </c>
      <c r="BI31" s="193">
        <v>1480.55</v>
      </c>
      <c r="BJ31" s="193">
        <v>816.46999999999991</v>
      </c>
      <c r="BK31" s="193">
        <v>1108.81</v>
      </c>
      <c r="BL31" s="193">
        <v>1575.84</v>
      </c>
      <c r="BM31" s="193">
        <v>1638.61</v>
      </c>
      <c r="BN31" s="193">
        <v>1484.8400000000001</v>
      </c>
      <c r="BO31" s="193">
        <v>1518.17</v>
      </c>
      <c r="BP31" s="193">
        <v>1308.67</v>
      </c>
      <c r="BQ31" s="193">
        <v>1388.2200000000003</v>
      </c>
      <c r="BR31" s="193">
        <v>1542.6999999999998</v>
      </c>
      <c r="BS31" s="193">
        <v>1619.32</v>
      </c>
      <c r="BT31" s="193">
        <v>1625.1</v>
      </c>
      <c r="BU31" s="193">
        <v>1535.92</v>
      </c>
      <c r="BV31" s="193">
        <v>1607.35</v>
      </c>
      <c r="BW31" s="193">
        <v>1408.04</v>
      </c>
      <c r="BX31" s="193">
        <v>1638.4899999999998</v>
      </c>
      <c r="BY31" s="193">
        <v>1675.36</v>
      </c>
      <c r="BZ31" s="193">
        <v>1495.2900000000002</v>
      </c>
      <c r="CA31" s="193">
        <v>1507.09</v>
      </c>
      <c r="CB31" s="193">
        <v>1421.65</v>
      </c>
      <c r="CC31" s="193">
        <v>1495.2099999999998</v>
      </c>
      <c r="CD31" s="193">
        <v>1585.22</v>
      </c>
      <c r="CE31" s="193">
        <v>1665.39</v>
      </c>
      <c r="CF31" s="193">
        <v>1668.23</v>
      </c>
      <c r="CG31" s="193">
        <v>1602.6599999999999</v>
      </c>
      <c r="CH31" s="193">
        <v>967.11</v>
      </c>
      <c r="CI31" s="193">
        <v>1618.25</v>
      </c>
      <c r="CJ31" s="193">
        <v>1702.02</v>
      </c>
      <c r="CK31" s="193">
        <v>1717.7299999999998</v>
      </c>
      <c r="CL31" s="193">
        <v>1604.52</v>
      </c>
      <c r="CM31" s="193">
        <v>1685.63</v>
      </c>
      <c r="CN31" s="193">
        <v>1417.4099999999999</v>
      </c>
      <c r="CO31" s="193">
        <v>1603.48</v>
      </c>
      <c r="CP31" s="193">
        <v>1621.1399999999999</v>
      </c>
      <c r="CQ31" s="193">
        <v>1691.9399999999998</v>
      </c>
      <c r="CR31" s="193">
        <v>1690.2500000000002</v>
      </c>
      <c r="CS31" s="193">
        <v>1622.5100000000002</v>
      </c>
      <c r="CT31" s="193">
        <v>1495.3700000000001</v>
      </c>
      <c r="CU31" s="193">
        <v>1648.43</v>
      </c>
      <c r="CV31" s="193">
        <v>1709.41</v>
      </c>
      <c r="CW31" s="193">
        <v>1716.0400000000002</v>
      </c>
      <c r="CX31" s="193">
        <v>1504.51</v>
      </c>
      <c r="CY31" s="193">
        <v>1374.5300000000002</v>
      </c>
      <c r="CZ31" s="193">
        <v>1229.52</v>
      </c>
      <c r="DA31" s="193">
        <v>1669.8800000000003</v>
      </c>
      <c r="DB31" s="193">
        <v>1627.4999999999998</v>
      </c>
      <c r="DC31" s="193">
        <v>1686.6</v>
      </c>
      <c r="DD31" s="193">
        <v>1697.2199999999998</v>
      </c>
      <c r="DE31" s="193">
        <v>1610.76</v>
      </c>
      <c r="DF31" s="193">
        <v>951.3</v>
      </c>
      <c r="DG31" s="193">
        <v>1654.1100000000001</v>
      </c>
      <c r="DH31" s="193">
        <v>1702.6100000000001</v>
      </c>
      <c r="DI31" s="193">
        <v>1713.2400000000002</v>
      </c>
      <c r="DJ31" s="193">
        <v>1547.8799999999999</v>
      </c>
      <c r="DK31" s="193">
        <v>1706.63</v>
      </c>
      <c r="DL31" s="193">
        <v>1508.3300000000002</v>
      </c>
      <c r="DM31" s="193">
        <v>1491.59</v>
      </c>
      <c r="DN31" s="193">
        <v>1621.56</v>
      </c>
      <c r="DO31" s="193">
        <v>1686.6399999999999</v>
      </c>
      <c r="DP31" s="193">
        <v>1691.8500000000001</v>
      </c>
      <c r="DQ31" s="193">
        <v>1605.7999999999997</v>
      </c>
      <c r="DR31" s="193">
        <v>1497.55</v>
      </c>
      <c r="DS31" s="193">
        <v>1651.2300000000002</v>
      </c>
      <c r="DT31" s="193">
        <v>1700.46</v>
      </c>
      <c r="DU31" s="193">
        <v>1712.72</v>
      </c>
      <c r="DV31" s="193">
        <v>1544.8999999999999</v>
      </c>
      <c r="DW31" s="193">
        <v>1663.83</v>
      </c>
      <c r="DX31" s="193">
        <v>1416.4600000000003</v>
      </c>
      <c r="DY31" s="193">
        <v>1621.6700000000003</v>
      </c>
      <c r="DZ31" s="193">
        <v>1614.97</v>
      </c>
      <c r="EA31" s="193">
        <v>1685.63</v>
      </c>
      <c r="EB31" s="193">
        <v>1681.8500000000001</v>
      </c>
      <c r="EC31" s="193">
        <v>1603.8799999999999</v>
      </c>
      <c r="ED31" s="193">
        <v>1018.4899999999999</v>
      </c>
      <c r="EE31" s="193">
        <v>1375.99</v>
      </c>
      <c r="EF31" s="193">
        <v>1696.73</v>
      </c>
      <c r="EG31" s="193">
        <v>1712.2700000000002</v>
      </c>
      <c r="EH31" s="193">
        <v>1600.68</v>
      </c>
      <c r="EI31" s="193">
        <v>1538.5400000000002</v>
      </c>
      <c r="EJ31" s="193">
        <v>1342.8999999999996</v>
      </c>
      <c r="EK31" s="193">
        <v>1637.8200000000002</v>
      </c>
      <c r="EL31" s="193">
        <v>1614.8799999999999</v>
      </c>
      <c r="EM31" s="193">
        <v>1690.57</v>
      </c>
      <c r="EN31" s="193">
        <v>1686.4299999999998</v>
      </c>
      <c r="EO31" s="193">
        <v>1612.31</v>
      </c>
      <c r="EP31" s="193">
        <v>1491.04</v>
      </c>
      <c r="EQ31" s="193">
        <v>1637.6</v>
      </c>
      <c r="ER31" s="193">
        <v>1703.5100000000002</v>
      </c>
      <c r="ES31" s="193">
        <v>1700.78</v>
      </c>
      <c r="ET31" s="193">
        <v>1536.1200000000001</v>
      </c>
      <c r="EU31" s="193">
        <v>1635.8200000000002</v>
      </c>
      <c r="EV31" s="193">
        <v>1386.0700000000002</v>
      </c>
      <c r="EW31" s="193">
        <v>1640.23</v>
      </c>
      <c r="EX31" s="193">
        <v>1607.28</v>
      </c>
      <c r="EY31" s="193">
        <v>1675.88</v>
      </c>
      <c r="EZ31" s="193">
        <v>1681.6400000000003</v>
      </c>
      <c r="FA31" s="193">
        <v>1598.05</v>
      </c>
      <c r="FB31" s="193">
        <v>936.04</v>
      </c>
      <c r="FC31" s="193">
        <v>1078.9999999999998</v>
      </c>
      <c r="FD31" s="193">
        <v>1690.01</v>
      </c>
      <c r="FE31" s="193">
        <v>1669.4399999999998</v>
      </c>
      <c r="FF31" s="193">
        <v>1514.2900000000002</v>
      </c>
      <c r="FG31" s="193">
        <v>1569.41</v>
      </c>
      <c r="FH31" s="193">
        <v>1342.0000000000002</v>
      </c>
      <c r="FI31" s="193">
        <v>1443.1899999999998</v>
      </c>
      <c r="FJ31" s="193">
        <v>1588.69</v>
      </c>
      <c r="FK31" s="193">
        <v>1661.47</v>
      </c>
      <c r="FL31" s="193">
        <v>1667.9299999999998</v>
      </c>
      <c r="FM31" s="193">
        <v>1577.59</v>
      </c>
      <c r="FN31" s="193">
        <v>1470.3799999999999</v>
      </c>
      <c r="FO31" s="193">
        <v>1607.06</v>
      </c>
      <c r="FP31" s="193">
        <v>1664.5400000000002</v>
      </c>
      <c r="FQ31" s="193">
        <v>1666.7199999999998</v>
      </c>
      <c r="FR31" s="193">
        <v>1512.25</v>
      </c>
      <c r="FS31" s="193">
        <v>987.3</v>
      </c>
      <c r="FT31" s="193">
        <v>1531.9700000000003</v>
      </c>
      <c r="FU31" s="193">
        <v>1444.14</v>
      </c>
      <c r="FV31" s="193">
        <v>1580.3100000000004</v>
      </c>
      <c r="FW31" s="193">
        <v>1659.4</v>
      </c>
      <c r="FX31" s="193">
        <v>1658.5200000000002</v>
      </c>
      <c r="FY31" s="193">
        <v>1538.31</v>
      </c>
      <c r="FZ31" s="193">
        <v>1483.0900000000001</v>
      </c>
      <c r="GA31" s="193">
        <v>1514.4400000000003</v>
      </c>
      <c r="GB31" s="193">
        <v>1664.5600000000002</v>
      </c>
    </row>
    <row r="32" spans="1:184" ht="15.75" thickBot="1">
      <c r="C32" s="41"/>
      <c r="D32" s="41"/>
      <c r="E32" s="234">
        <v>41153</v>
      </c>
      <c r="F32" s="234">
        <v>41183</v>
      </c>
      <c r="G32" s="234">
        <v>41214</v>
      </c>
      <c r="H32" s="234">
        <v>41244</v>
      </c>
      <c r="I32" s="234">
        <v>41275</v>
      </c>
      <c r="J32" s="234">
        <v>41306</v>
      </c>
      <c r="K32" s="234">
        <v>41334</v>
      </c>
      <c r="L32" s="234">
        <v>41365</v>
      </c>
      <c r="M32" s="234">
        <v>41395</v>
      </c>
      <c r="N32" s="234">
        <v>41426</v>
      </c>
      <c r="O32" s="234">
        <v>41456</v>
      </c>
      <c r="P32" s="234">
        <v>41487</v>
      </c>
      <c r="Q32" s="234">
        <v>41518</v>
      </c>
      <c r="R32" s="234">
        <v>41548</v>
      </c>
      <c r="S32" s="234">
        <v>41579</v>
      </c>
      <c r="T32" s="234">
        <v>41609</v>
      </c>
      <c r="U32" s="234">
        <v>41640</v>
      </c>
      <c r="V32" s="234">
        <v>41671</v>
      </c>
      <c r="W32" s="234">
        <v>41699</v>
      </c>
      <c r="X32" s="234">
        <v>41730</v>
      </c>
      <c r="Y32" s="234">
        <v>41760</v>
      </c>
      <c r="Z32" s="234">
        <v>41791</v>
      </c>
      <c r="AA32" s="234">
        <v>41821</v>
      </c>
      <c r="AB32" s="234">
        <v>41852</v>
      </c>
      <c r="AC32" s="234">
        <v>41883</v>
      </c>
      <c r="AD32" s="234">
        <v>41913</v>
      </c>
      <c r="AE32" s="234">
        <v>41944</v>
      </c>
      <c r="AF32" s="234">
        <v>41974</v>
      </c>
      <c r="AG32" s="234">
        <v>42005</v>
      </c>
      <c r="AH32" s="234">
        <v>42036</v>
      </c>
      <c r="AI32" s="234">
        <v>42064</v>
      </c>
      <c r="AJ32" s="234">
        <v>42095</v>
      </c>
      <c r="AK32" s="234">
        <v>42125</v>
      </c>
      <c r="AL32" s="234">
        <v>42156</v>
      </c>
      <c r="AM32" s="234">
        <v>42186</v>
      </c>
      <c r="AN32" s="234">
        <v>42217</v>
      </c>
      <c r="AO32" s="234">
        <v>42248</v>
      </c>
      <c r="AP32" s="234">
        <v>42278</v>
      </c>
      <c r="AQ32" s="234">
        <v>42309</v>
      </c>
      <c r="AR32" s="234">
        <v>42339</v>
      </c>
      <c r="AS32" s="234">
        <v>42370</v>
      </c>
      <c r="AT32" s="234">
        <v>42401</v>
      </c>
      <c r="AU32" s="234">
        <v>42430</v>
      </c>
      <c r="AV32" s="234">
        <v>42461</v>
      </c>
      <c r="AW32" s="234">
        <v>42491</v>
      </c>
      <c r="AX32" s="234">
        <v>42522</v>
      </c>
      <c r="AY32" s="234">
        <v>42552</v>
      </c>
      <c r="AZ32" s="234">
        <v>42583</v>
      </c>
      <c r="BA32" s="234">
        <v>42614</v>
      </c>
      <c r="BB32" s="234">
        <v>42644</v>
      </c>
      <c r="BC32" s="234">
        <v>42675</v>
      </c>
      <c r="BD32" s="234">
        <v>42705</v>
      </c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</row>
    <row r="33" spans="1:184" s="461" customFormat="1">
      <c r="A33" s="41"/>
      <c r="B33" s="60"/>
      <c r="C33" s="41"/>
      <c r="D33" s="526" t="s">
        <v>281</v>
      </c>
      <c r="E33" s="525">
        <f>+E$2</f>
        <v>41275</v>
      </c>
      <c r="F33" s="525">
        <f t="shared" ref="F33:BQ33" si="2">+F$2</f>
        <v>41306</v>
      </c>
      <c r="G33" s="525">
        <f t="shared" si="2"/>
        <v>41334</v>
      </c>
      <c r="H33" s="525">
        <f t="shared" si="2"/>
        <v>41365</v>
      </c>
      <c r="I33" s="525">
        <f t="shared" si="2"/>
        <v>41395</v>
      </c>
      <c r="J33" s="525">
        <f t="shared" si="2"/>
        <v>41426</v>
      </c>
      <c r="K33" s="525">
        <f t="shared" si="2"/>
        <v>41456</v>
      </c>
      <c r="L33" s="525">
        <f t="shared" si="2"/>
        <v>41487</v>
      </c>
      <c r="M33" s="525">
        <f t="shared" si="2"/>
        <v>41518</v>
      </c>
      <c r="N33" s="525">
        <f t="shared" si="2"/>
        <v>41548</v>
      </c>
      <c r="O33" s="525">
        <f t="shared" si="2"/>
        <v>41579</v>
      </c>
      <c r="P33" s="525">
        <f t="shared" si="2"/>
        <v>41609</v>
      </c>
      <c r="Q33" s="525">
        <f t="shared" si="2"/>
        <v>41640</v>
      </c>
      <c r="R33" s="525">
        <f t="shared" si="2"/>
        <v>41671</v>
      </c>
      <c r="S33" s="525">
        <f t="shared" si="2"/>
        <v>41699</v>
      </c>
      <c r="T33" s="525">
        <f t="shared" si="2"/>
        <v>41730</v>
      </c>
      <c r="U33" s="525">
        <f t="shared" si="2"/>
        <v>41760</v>
      </c>
      <c r="V33" s="525">
        <f t="shared" si="2"/>
        <v>41791</v>
      </c>
      <c r="W33" s="525">
        <f t="shared" si="2"/>
        <v>41821</v>
      </c>
      <c r="X33" s="525">
        <f t="shared" si="2"/>
        <v>41852</v>
      </c>
      <c r="Y33" s="525">
        <f t="shared" si="2"/>
        <v>41883</v>
      </c>
      <c r="Z33" s="525">
        <f t="shared" si="2"/>
        <v>41913</v>
      </c>
      <c r="AA33" s="525">
        <f t="shared" si="2"/>
        <v>41944</v>
      </c>
      <c r="AB33" s="525">
        <f t="shared" si="2"/>
        <v>41974</v>
      </c>
      <c r="AC33" s="525">
        <f t="shared" si="2"/>
        <v>42005</v>
      </c>
      <c r="AD33" s="525">
        <f t="shared" si="2"/>
        <v>42036</v>
      </c>
      <c r="AE33" s="525">
        <f t="shared" si="2"/>
        <v>42064</v>
      </c>
      <c r="AF33" s="525">
        <f t="shared" si="2"/>
        <v>42095</v>
      </c>
      <c r="AG33" s="525">
        <f t="shared" si="2"/>
        <v>42125</v>
      </c>
      <c r="AH33" s="525">
        <f t="shared" si="2"/>
        <v>42156</v>
      </c>
      <c r="AI33" s="525">
        <f t="shared" si="2"/>
        <v>42186</v>
      </c>
      <c r="AJ33" s="525">
        <f t="shared" si="2"/>
        <v>42217</v>
      </c>
      <c r="AK33" s="525">
        <f t="shared" si="2"/>
        <v>42248</v>
      </c>
      <c r="AL33" s="525">
        <f t="shared" si="2"/>
        <v>42278</v>
      </c>
      <c r="AM33" s="525">
        <f t="shared" si="2"/>
        <v>42309</v>
      </c>
      <c r="AN33" s="525">
        <f t="shared" si="2"/>
        <v>42339</v>
      </c>
      <c r="AO33" s="525">
        <f t="shared" si="2"/>
        <v>42370</v>
      </c>
      <c r="AP33" s="525">
        <f t="shared" si="2"/>
        <v>42401</v>
      </c>
      <c r="AQ33" s="525">
        <f t="shared" si="2"/>
        <v>42430</v>
      </c>
      <c r="AR33" s="525">
        <f t="shared" si="2"/>
        <v>42461</v>
      </c>
      <c r="AS33" s="525">
        <f t="shared" si="2"/>
        <v>42491</v>
      </c>
      <c r="AT33" s="525">
        <f t="shared" si="2"/>
        <v>42522</v>
      </c>
      <c r="AU33" s="525">
        <f t="shared" si="2"/>
        <v>42552</v>
      </c>
      <c r="AV33" s="525">
        <f t="shared" si="2"/>
        <v>42583</v>
      </c>
      <c r="AW33" s="525">
        <f t="shared" si="2"/>
        <v>42614</v>
      </c>
      <c r="AX33" s="525">
        <f t="shared" si="2"/>
        <v>42644</v>
      </c>
      <c r="AY33" s="525">
        <f t="shared" si="2"/>
        <v>42675</v>
      </c>
      <c r="AZ33" s="525">
        <f t="shared" si="2"/>
        <v>42705</v>
      </c>
      <c r="BA33" s="525">
        <f t="shared" si="2"/>
        <v>42736</v>
      </c>
      <c r="BB33" s="525">
        <f t="shared" si="2"/>
        <v>42767</v>
      </c>
      <c r="BC33" s="525">
        <f t="shared" si="2"/>
        <v>42795</v>
      </c>
      <c r="BD33" s="525">
        <f t="shared" si="2"/>
        <v>42826</v>
      </c>
      <c r="BE33" s="525">
        <f t="shared" si="2"/>
        <v>42856</v>
      </c>
      <c r="BF33" s="525">
        <f t="shared" si="2"/>
        <v>42887</v>
      </c>
      <c r="BG33" s="525">
        <f t="shared" si="2"/>
        <v>42917</v>
      </c>
      <c r="BH33" s="525">
        <f t="shared" si="2"/>
        <v>42948</v>
      </c>
      <c r="BI33" s="525">
        <f t="shared" si="2"/>
        <v>42979</v>
      </c>
      <c r="BJ33" s="525">
        <f t="shared" si="2"/>
        <v>43009</v>
      </c>
      <c r="BK33" s="525">
        <f t="shared" si="2"/>
        <v>43040</v>
      </c>
      <c r="BL33" s="525">
        <f t="shared" si="2"/>
        <v>43070</v>
      </c>
      <c r="BM33" s="525">
        <f t="shared" si="2"/>
        <v>43101</v>
      </c>
      <c r="BN33" s="525">
        <f t="shared" si="2"/>
        <v>43132</v>
      </c>
      <c r="BO33" s="525">
        <f t="shared" si="2"/>
        <v>43160</v>
      </c>
      <c r="BP33" s="525">
        <f t="shared" si="2"/>
        <v>43191</v>
      </c>
      <c r="BQ33" s="525">
        <f t="shared" si="2"/>
        <v>43221</v>
      </c>
      <c r="BR33" s="525">
        <f t="shared" ref="BR33:EC33" si="3">+BR$2</f>
        <v>43252</v>
      </c>
      <c r="BS33" s="525">
        <f t="shared" si="3"/>
        <v>43282</v>
      </c>
      <c r="BT33" s="525">
        <f t="shared" si="3"/>
        <v>43313</v>
      </c>
      <c r="BU33" s="525">
        <f t="shared" si="3"/>
        <v>43344</v>
      </c>
      <c r="BV33" s="525">
        <f t="shared" si="3"/>
        <v>43374</v>
      </c>
      <c r="BW33" s="525">
        <f t="shared" si="3"/>
        <v>43405</v>
      </c>
      <c r="BX33" s="525">
        <f t="shared" si="3"/>
        <v>43435</v>
      </c>
      <c r="BY33" s="525">
        <f t="shared" si="3"/>
        <v>43466</v>
      </c>
      <c r="BZ33" s="525">
        <f t="shared" si="3"/>
        <v>43497</v>
      </c>
      <c r="CA33" s="525">
        <f t="shared" si="3"/>
        <v>43525</v>
      </c>
      <c r="CB33" s="525">
        <f t="shared" si="3"/>
        <v>43556</v>
      </c>
      <c r="CC33" s="525">
        <f t="shared" si="3"/>
        <v>43586</v>
      </c>
      <c r="CD33" s="525">
        <f t="shared" si="3"/>
        <v>43617</v>
      </c>
      <c r="CE33" s="525">
        <f t="shared" si="3"/>
        <v>43647</v>
      </c>
      <c r="CF33" s="525">
        <f t="shared" si="3"/>
        <v>43678</v>
      </c>
      <c r="CG33" s="525">
        <f t="shared" si="3"/>
        <v>43709</v>
      </c>
      <c r="CH33" s="525">
        <f t="shared" si="3"/>
        <v>43739</v>
      </c>
      <c r="CI33" s="525">
        <f t="shared" si="3"/>
        <v>43770</v>
      </c>
      <c r="CJ33" s="525">
        <f t="shared" si="3"/>
        <v>43800</v>
      </c>
      <c r="CK33" s="525">
        <f t="shared" si="3"/>
        <v>43831</v>
      </c>
      <c r="CL33" s="525">
        <f t="shared" si="3"/>
        <v>43862</v>
      </c>
      <c r="CM33" s="525">
        <f t="shared" si="3"/>
        <v>43891</v>
      </c>
      <c r="CN33" s="525">
        <f t="shared" si="3"/>
        <v>43922</v>
      </c>
      <c r="CO33" s="525">
        <f t="shared" si="3"/>
        <v>43952</v>
      </c>
      <c r="CP33" s="525">
        <f t="shared" si="3"/>
        <v>43983</v>
      </c>
      <c r="CQ33" s="525">
        <f t="shared" si="3"/>
        <v>44013</v>
      </c>
      <c r="CR33" s="525">
        <f t="shared" si="3"/>
        <v>44044</v>
      </c>
      <c r="CS33" s="525">
        <f t="shared" si="3"/>
        <v>44075</v>
      </c>
      <c r="CT33" s="525">
        <f t="shared" si="3"/>
        <v>44105</v>
      </c>
      <c r="CU33" s="525">
        <f t="shared" si="3"/>
        <v>44136</v>
      </c>
      <c r="CV33" s="525">
        <f t="shared" si="3"/>
        <v>44166</v>
      </c>
      <c r="CW33" s="525">
        <f t="shared" si="3"/>
        <v>44197</v>
      </c>
      <c r="CX33" s="525">
        <f t="shared" si="3"/>
        <v>44228</v>
      </c>
      <c r="CY33" s="525">
        <f t="shared" si="3"/>
        <v>44256</v>
      </c>
      <c r="CZ33" s="525">
        <f t="shared" si="3"/>
        <v>44287</v>
      </c>
      <c r="DA33" s="525">
        <f t="shared" si="3"/>
        <v>44317</v>
      </c>
      <c r="DB33" s="525">
        <f t="shared" si="3"/>
        <v>44348</v>
      </c>
      <c r="DC33" s="525">
        <f t="shared" si="3"/>
        <v>44378</v>
      </c>
      <c r="DD33" s="525">
        <f t="shared" si="3"/>
        <v>44409</v>
      </c>
      <c r="DE33" s="525">
        <f t="shared" si="3"/>
        <v>44440</v>
      </c>
      <c r="DF33" s="525">
        <f t="shared" si="3"/>
        <v>44470</v>
      </c>
      <c r="DG33" s="525">
        <f t="shared" si="3"/>
        <v>44501</v>
      </c>
      <c r="DH33" s="525">
        <f t="shared" si="3"/>
        <v>44531</v>
      </c>
      <c r="DI33" s="525">
        <f t="shared" si="3"/>
        <v>44562</v>
      </c>
      <c r="DJ33" s="525">
        <f t="shared" si="3"/>
        <v>44593</v>
      </c>
      <c r="DK33" s="525">
        <f t="shared" si="3"/>
        <v>44621</v>
      </c>
      <c r="DL33" s="525">
        <f t="shared" si="3"/>
        <v>44652</v>
      </c>
      <c r="DM33" s="525">
        <f t="shared" si="3"/>
        <v>44682</v>
      </c>
      <c r="DN33" s="525">
        <f t="shared" si="3"/>
        <v>44713</v>
      </c>
      <c r="DO33" s="525">
        <f t="shared" si="3"/>
        <v>44743</v>
      </c>
      <c r="DP33" s="525">
        <f t="shared" si="3"/>
        <v>44774</v>
      </c>
      <c r="DQ33" s="525">
        <f t="shared" si="3"/>
        <v>44805</v>
      </c>
      <c r="DR33" s="525">
        <f t="shared" si="3"/>
        <v>44835</v>
      </c>
      <c r="DS33" s="525">
        <f t="shared" si="3"/>
        <v>44866</v>
      </c>
      <c r="DT33" s="525">
        <f t="shared" si="3"/>
        <v>44896</v>
      </c>
      <c r="DU33" s="525">
        <f t="shared" si="3"/>
        <v>44927</v>
      </c>
      <c r="DV33" s="525">
        <f t="shared" si="3"/>
        <v>44958</v>
      </c>
      <c r="DW33" s="525">
        <f t="shared" si="3"/>
        <v>44986</v>
      </c>
      <c r="DX33" s="525">
        <f t="shared" si="3"/>
        <v>45017</v>
      </c>
      <c r="DY33" s="525">
        <f t="shared" si="3"/>
        <v>45047</v>
      </c>
      <c r="DZ33" s="525">
        <f t="shared" si="3"/>
        <v>45078</v>
      </c>
      <c r="EA33" s="525">
        <f t="shared" si="3"/>
        <v>45108</v>
      </c>
      <c r="EB33" s="525">
        <f t="shared" si="3"/>
        <v>45139</v>
      </c>
      <c r="EC33" s="525">
        <f t="shared" si="3"/>
        <v>45170</v>
      </c>
      <c r="ED33" s="525">
        <f t="shared" ref="ED33:GB33" si="4">+ED$2</f>
        <v>45200</v>
      </c>
      <c r="EE33" s="525">
        <f t="shared" si="4"/>
        <v>45231</v>
      </c>
      <c r="EF33" s="525">
        <f t="shared" si="4"/>
        <v>45261</v>
      </c>
      <c r="EG33" s="525">
        <f t="shared" si="4"/>
        <v>45292</v>
      </c>
      <c r="EH33" s="525">
        <f t="shared" si="4"/>
        <v>45323</v>
      </c>
      <c r="EI33" s="525">
        <f t="shared" si="4"/>
        <v>45352</v>
      </c>
      <c r="EJ33" s="525">
        <f t="shared" si="4"/>
        <v>45383</v>
      </c>
      <c r="EK33" s="525">
        <f t="shared" si="4"/>
        <v>45413</v>
      </c>
      <c r="EL33" s="525">
        <f t="shared" si="4"/>
        <v>45444</v>
      </c>
      <c r="EM33" s="525">
        <f t="shared" si="4"/>
        <v>45474</v>
      </c>
      <c r="EN33" s="525">
        <f t="shared" si="4"/>
        <v>45505</v>
      </c>
      <c r="EO33" s="525">
        <f t="shared" si="4"/>
        <v>45536</v>
      </c>
      <c r="EP33" s="525">
        <f t="shared" si="4"/>
        <v>45566</v>
      </c>
      <c r="EQ33" s="525">
        <f t="shared" si="4"/>
        <v>45597</v>
      </c>
      <c r="ER33" s="525">
        <f t="shared" si="4"/>
        <v>45627</v>
      </c>
      <c r="ES33" s="525">
        <f t="shared" si="4"/>
        <v>45658</v>
      </c>
      <c r="ET33" s="525">
        <f t="shared" si="4"/>
        <v>45689</v>
      </c>
      <c r="EU33" s="525">
        <f t="shared" si="4"/>
        <v>45717</v>
      </c>
      <c r="EV33" s="525">
        <f t="shared" si="4"/>
        <v>45748</v>
      </c>
      <c r="EW33" s="525">
        <f t="shared" si="4"/>
        <v>45778</v>
      </c>
      <c r="EX33" s="525">
        <f t="shared" si="4"/>
        <v>45809</v>
      </c>
      <c r="EY33" s="525">
        <f t="shared" si="4"/>
        <v>45839</v>
      </c>
      <c r="EZ33" s="525">
        <f t="shared" si="4"/>
        <v>45870</v>
      </c>
      <c r="FA33" s="525">
        <f t="shared" si="4"/>
        <v>45901</v>
      </c>
      <c r="FB33" s="525">
        <f t="shared" si="4"/>
        <v>45931</v>
      </c>
      <c r="FC33" s="525">
        <f t="shared" si="4"/>
        <v>45962</v>
      </c>
      <c r="FD33" s="525">
        <f t="shared" si="4"/>
        <v>45992</v>
      </c>
      <c r="FE33" s="525">
        <f t="shared" si="4"/>
        <v>46023</v>
      </c>
      <c r="FF33" s="525">
        <f t="shared" si="4"/>
        <v>46054</v>
      </c>
      <c r="FG33" s="525">
        <f t="shared" si="4"/>
        <v>46082</v>
      </c>
      <c r="FH33" s="525">
        <f t="shared" si="4"/>
        <v>46113</v>
      </c>
      <c r="FI33" s="525">
        <f t="shared" si="4"/>
        <v>46143</v>
      </c>
      <c r="FJ33" s="525">
        <f t="shared" si="4"/>
        <v>46174</v>
      </c>
      <c r="FK33" s="525">
        <f t="shared" si="4"/>
        <v>46204</v>
      </c>
      <c r="FL33" s="525">
        <f t="shared" si="4"/>
        <v>46235</v>
      </c>
      <c r="FM33" s="525">
        <f t="shared" si="4"/>
        <v>46266</v>
      </c>
      <c r="FN33" s="525">
        <f t="shared" si="4"/>
        <v>46296</v>
      </c>
      <c r="FO33" s="525">
        <f t="shared" si="4"/>
        <v>46327</v>
      </c>
      <c r="FP33" s="525">
        <f t="shared" si="4"/>
        <v>46357</v>
      </c>
      <c r="FQ33" s="525">
        <f t="shared" si="4"/>
        <v>46388</v>
      </c>
      <c r="FR33" s="525">
        <f t="shared" si="4"/>
        <v>46419</v>
      </c>
      <c r="FS33" s="525">
        <f t="shared" si="4"/>
        <v>46447</v>
      </c>
      <c r="FT33" s="525">
        <f t="shared" si="4"/>
        <v>46478</v>
      </c>
      <c r="FU33" s="525">
        <f t="shared" si="4"/>
        <v>46508</v>
      </c>
      <c r="FV33" s="525">
        <f t="shared" si="4"/>
        <v>46539</v>
      </c>
      <c r="FW33" s="525">
        <f t="shared" si="4"/>
        <v>46569</v>
      </c>
      <c r="FX33" s="525">
        <f t="shared" si="4"/>
        <v>46600</v>
      </c>
      <c r="FY33" s="525">
        <f t="shared" si="4"/>
        <v>46631</v>
      </c>
      <c r="FZ33" s="525">
        <f t="shared" si="4"/>
        <v>46661</v>
      </c>
      <c r="GA33" s="525">
        <f t="shared" si="4"/>
        <v>46692</v>
      </c>
      <c r="GB33" s="525">
        <f t="shared" si="4"/>
        <v>46722</v>
      </c>
    </row>
    <row r="34" spans="1:184" s="461" customFormat="1">
      <c r="A34" s="41"/>
      <c r="B34" s="60"/>
      <c r="C34" s="41"/>
      <c r="D34" s="523" t="s">
        <v>275</v>
      </c>
      <c r="E34" s="524">
        <f>+E15</f>
        <v>1041.3499999999999</v>
      </c>
      <c r="F34" s="524">
        <f t="shared" ref="F34:AZ34" si="5">+F15</f>
        <v>932.7399999999999</v>
      </c>
      <c r="G34" s="524">
        <f t="shared" si="5"/>
        <v>994.49999999999989</v>
      </c>
      <c r="H34" s="524">
        <f t="shared" si="5"/>
        <v>920.8900000000001</v>
      </c>
      <c r="I34" s="524">
        <f t="shared" si="5"/>
        <v>846.64</v>
      </c>
      <c r="J34" s="524">
        <f t="shared" si="5"/>
        <v>938.71</v>
      </c>
      <c r="K34" s="524">
        <f t="shared" si="5"/>
        <v>1019.1600000000001</v>
      </c>
      <c r="L34" s="524">
        <f t="shared" si="5"/>
        <v>988.05</v>
      </c>
      <c r="M34" s="524">
        <f t="shared" si="5"/>
        <v>471.13</v>
      </c>
      <c r="N34" s="524">
        <f t="shared" si="5"/>
        <v>444.69000000000005</v>
      </c>
      <c r="O34" s="524">
        <f t="shared" si="5"/>
        <v>459.21999999999997</v>
      </c>
      <c r="P34" s="524">
        <f t="shared" si="5"/>
        <v>521.5</v>
      </c>
      <c r="Q34" s="524">
        <f t="shared" si="5"/>
        <v>532.90000000000009</v>
      </c>
      <c r="R34" s="524">
        <f t="shared" si="5"/>
        <v>480.53</v>
      </c>
      <c r="S34" s="524">
        <f t="shared" si="5"/>
        <v>413.3</v>
      </c>
      <c r="T34" s="524">
        <f t="shared" si="5"/>
        <v>451.25</v>
      </c>
      <c r="U34" s="524">
        <f t="shared" si="5"/>
        <v>472.82000000000005</v>
      </c>
      <c r="V34" s="524">
        <f t="shared" si="5"/>
        <v>475.62</v>
      </c>
      <c r="W34" s="524">
        <f t="shared" si="5"/>
        <v>495.74</v>
      </c>
      <c r="X34" s="524">
        <f t="shared" si="5"/>
        <v>495.54</v>
      </c>
      <c r="Y34" s="524">
        <f t="shared" si="5"/>
        <v>466.98</v>
      </c>
      <c r="Z34" s="524">
        <f t="shared" si="5"/>
        <v>493.49</v>
      </c>
      <c r="AA34" s="524">
        <f t="shared" si="5"/>
        <v>493.39</v>
      </c>
      <c r="AB34" s="524">
        <f t="shared" si="5"/>
        <v>512.67000000000007</v>
      </c>
      <c r="AC34" s="524">
        <f t="shared" si="5"/>
        <v>519.68000000000006</v>
      </c>
      <c r="AD34" s="524">
        <f t="shared" si="5"/>
        <v>473.65999999999997</v>
      </c>
      <c r="AE34" s="524">
        <f t="shared" si="5"/>
        <v>506.59</v>
      </c>
      <c r="AF34" s="524">
        <f t="shared" si="5"/>
        <v>378.53000000000003</v>
      </c>
      <c r="AG34" s="524">
        <f t="shared" si="5"/>
        <v>454.05000000000007</v>
      </c>
      <c r="AH34" s="524">
        <f t="shared" si="5"/>
        <v>473.17999999999995</v>
      </c>
      <c r="AI34" s="524">
        <f t="shared" si="5"/>
        <v>494.11</v>
      </c>
      <c r="AJ34" s="524">
        <f t="shared" si="5"/>
        <v>493.84999999999991</v>
      </c>
      <c r="AK34" s="524">
        <f t="shared" si="5"/>
        <v>463.05000000000007</v>
      </c>
      <c r="AL34" s="524">
        <f t="shared" si="5"/>
        <v>449.07999999999993</v>
      </c>
      <c r="AM34" s="524">
        <f t="shared" si="5"/>
        <v>488.95000000000005</v>
      </c>
      <c r="AN34" s="524">
        <f t="shared" si="5"/>
        <v>501.13</v>
      </c>
      <c r="AO34" s="524">
        <f t="shared" si="5"/>
        <v>521.66</v>
      </c>
      <c r="AP34" s="524">
        <f t="shared" si="5"/>
        <v>493.1</v>
      </c>
      <c r="AQ34" s="524">
        <f t="shared" si="5"/>
        <v>356.55</v>
      </c>
      <c r="AR34" s="524">
        <f t="shared" si="5"/>
        <v>319.57000000000005</v>
      </c>
      <c r="AS34" s="524">
        <f t="shared" si="5"/>
        <v>477.55</v>
      </c>
      <c r="AT34" s="524">
        <f t="shared" si="5"/>
        <v>477.15999999999997</v>
      </c>
      <c r="AU34" s="524">
        <f t="shared" si="5"/>
        <v>495.62</v>
      </c>
      <c r="AV34" s="524">
        <f t="shared" si="5"/>
        <v>498.45000000000005</v>
      </c>
      <c r="AW34" s="524">
        <f t="shared" si="5"/>
        <v>468.06</v>
      </c>
      <c r="AX34" s="524">
        <f t="shared" si="5"/>
        <v>490.53</v>
      </c>
      <c r="AY34" s="524">
        <f t="shared" si="5"/>
        <v>494.04</v>
      </c>
      <c r="AZ34" s="524">
        <f t="shared" si="5"/>
        <v>503.92000000000007</v>
      </c>
      <c r="BA34" s="524">
        <f t="shared" ref="BA34:DL34" si="6">+BA15</f>
        <v>522.5</v>
      </c>
      <c r="BB34" s="524">
        <f t="shared" si="6"/>
        <v>476.55999999999995</v>
      </c>
      <c r="BC34" s="524">
        <f t="shared" si="6"/>
        <v>430.69</v>
      </c>
      <c r="BD34" s="524">
        <f t="shared" si="6"/>
        <v>422.02</v>
      </c>
      <c r="BE34" s="524">
        <f t="shared" si="6"/>
        <v>485.62</v>
      </c>
      <c r="BF34" s="524">
        <f t="shared" si="6"/>
        <v>473.47</v>
      </c>
      <c r="BG34" s="524">
        <f t="shared" si="6"/>
        <v>491.92</v>
      </c>
      <c r="BH34" s="524">
        <f t="shared" si="6"/>
        <v>496.59000000000003</v>
      </c>
      <c r="BI34" s="524">
        <f t="shared" si="6"/>
        <v>459.27</v>
      </c>
      <c r="BJ34" s="524">
        <f t="shared" si="6"/>
        <v>421.69</v>
      </c>
      <c r="BK34" s="524">
        <f t="shared" si="6"/>
        <v>443.08000000000004</v>
      </c>
      <c r="BL34" s="524">
        <f t="shared" si="6"/>
        <v>504.09999999999997</v>
      </c>
      <c r="BM34" s="524">
        <f t="shared" si="6"/>
        <v>526.03</v>
      </c>
      <c r="BN34" s="524">
        <f t="shared" si="6"/>
        <v>479.47</v>
      </c>
      <c r="BO34" s="524">
        <f t="shared" si="6"/>
        <v>425.89</v>
      </c>
      <c r="BP34" s="524">
        <f t="shared" si="6"/>
        <v>430.92999999999995</v>
      </c>
      <c r="BQ34" s="524">
        <f t="shared" si="6"/>
        <v>464.28</v>
      </c>
      <c r="BR34" s="524">
        <f t="shared" si="6"/>
        <v>479.34999999999997</v>
      </c>
      <c r="BS34" s="524">
        <f t="shared" si="6"/>
        <v>503.86</v>
      </c>
      <c r="BT34" s="524">
        <f t="shared" si="6"/>
        <v>507.53</v>
      </c>
      <c r="BU34" s="524">
        <f t="shared" si="6"/>
        <v>474.56000000000006</v>
      </c>
      <c r="BV34" s="524">
        <f t="shared" si="6"/>
        <v>524.33999999999992</v>
      </c>
      <c r="BW34" s="524">
        <f t="shared" si="6"/>
        <v>495.06</v>
      </c>
      <c r="BX34" s="524">
        <f t="shared" si="6"/>
        <v>532.27</v>
      </c>
      <c r="BY34" s="524">
        <f t="shared" si="6"/>
        <v>549.77</v>
      </c>
      <c r="BZ34" s="524">
        <f t="shared" si="6"/>
        <v>465.40000000000003</v>
      </c>
      <c r="CA34" s="524">
        <f t="shared" si="6"/>
        <v>356.97</v>
      </c>
      <c r="CB34" s="524">
        <f t="shared" si="6"/>
        <v>407.95</v>
      </c>
      <c r="CC34" s="524">
        <f t="shared" si="6"/>
        <v>491.96999999999997</v>
      </c>
      <c r="CD34" s="524">
        <f t="shared" si="6"/>
        <v>493.34000000000003</v>
      </c>
      <c r="CE34" s="524">
        <f t="shared" si="6"/>
        <v>569.99</v>
      </c>
      <c r="CF34" s="524">
        <f t="shared" si="6"/>
        <v>566.56000000000006</v>
      </c>
      <c r="CG34" s="524">
        <f t="shared" si="6"/>
        <v>502.33</v>
      </c>
      <c r="CH34" s="524">
        <f t="shared" si="6"/>
        <v>468.87</v>
      </c>
      <c r="CI34" s="524">
        <f t="shared" si="6"/>
        <v>541.37</v>
      </c>
      <c r="CJ34" s="524">
        <f t="shared" si="6"/>
        <v>563.69000000000005</v>
      </c>
      <c r="CK34" s="524">
        <f t="shared" si="6"/>
        <v>580.3599999999999</v>
      </c>
      <c r="CL34" s="524">
        <f t="shared" si="6"/>
        <v>545.27</v>
      </c>
      <c r="CM34" s="524">
        <f t="shared" si="6"/>
        <v>539.23</v>
      </c>
      <c r="CN34" s="524">
        <f t="shared" si="6"/>
        <v>411.46000000000004</v>
      </c>
      <c r="CO34" s="524">
        <f t="shared" si="6"/>
        <v>511.36</v>
      </c>
      <c r="CP34" s="524">
        <f t="shared" si="6"/>
        <v>551.13</v>
      </c>
      <c r="CQ34" s="524">
        <f t="shared" si="6"/>
        <v>612.97</v>
      </c>
      <c r="CR34" s="524">
        <f t="shared" si="6"/>
        <v>597.91</v>
      </c>
      <c r="CS34" s="524">
        <f t="shared" si="6"/>
        <v>549.19000000000005</v>
      </c>
      <c r="CT34" s="524">
        <f t="shared" si="6"/>
        <v>540.64</v>
      </c>
      <c r="CU34" s="524">
        <f t="shared" si="6"/>
        <v>554.13</v>
      </c>
      <c r="CV34" s="524">
        <f t="shared" si="6"/>
        <v>603.04</v>
      </c>
      <c r="CW34" s="524">
        <f t="shared" si="6"/>
        <v>623.5</v>
      </c>
      <c r="CX34" s="524">
        <f t="shared" si="6"/>
        <v>508.77</v>
      </c>
      <c r="CY34" s="524">
        <f t="shared" si="6"/>
        <v>496.76</v>
      </c>
      <c r="CZ34" s="524">
        <f t="shared" si="6"/>
        <v>526.9</v>
      </c>
      <c r="DA34" s="524">
        <f t="shared" si="6"/>
        <v>564.1</v>
      </c>
      <c r="DB34" s="524">
        <f t="shared" si="6"/>
        <v>569.20000000000005</v>
      </c>
      <c r="DC34" s="524">
        <f t="shared" si="6"/>
        <v>592.32000000000005</v>
      </c>
      <c r="DD34" s="524">
        <f t="shared" si="6"/>
        <v>596.47</v>
      </c>
      <c r="DE34" s="524">
        <f t="shared" si="6"/>
        <v>554.19000000000005</v>
      </c>
      <c r="DF34" s="524">
        <f t="shared" si="6"/>
        <v>496.52000000000004</v>
      </c>
      <c r="DG34" s="524">
        <f t="shared" si="6"/>
        <v>559.11</v>
      </c>
      <c r="DH34" s="524">
        <f t="shared" si="6"/>
        <v>591.21</v>
      </c>
      <c r="DI34" s="524">
        <f t="shared" si="6"/>
        <v>613.5</v>
      </c>
      <c r="DJ34" s="524">
        <f t="shared" si="6"/>
        <v>557.96</v>
      </c>
      <c r="DK34" s="524">
        <f t="shared" si="6"/>
        <v>600.28</v>
      </c>
      <c r="DL34" s="524">
        <f t="shared" si="6"/>
        <v>430.77000000000004</v>
      </c>
      <c r="DM34" s="524">
        <f t="shared" ref="DM34:FX34" si="7">+DM15</f>
        <v>535.33000000000004</v>
      </c>
      <c r="DN34" s="524">
        <f t="shared" si="7"/>
        <v>569.67999999999995</v>
      </c>
      <c r="DO34" s="524">
        <f t="shared" si="7"/>
        <v>593.94999999999993</v>
      </c>
      <c r="DP34" s="524">
        <f t="shared" si="7"/>
        <v>595.26</v>
      </c>
      <c r="DQ34" s="524">
        <f t="shared" si="7"/>
        <v>548.44999999999993</v>
      </c>
      <c r="DR34" s="524">
        <f t="shared" si="7"/>
        <v>559.69999999999993</v>
      </c>
      <c r="DS34" s="524">
        <f t="shared" si="7"/>
        <v>561.91</v>
      </c>
      <c r="DT34" s="524">
        <f t="shared" si="7"/>
        <v>588.47</v>
      </c>
      <c r="DU34" s="524">
        <f t="shared" si="7"/>
        <v>612.85</v>
      </c>
      <c r="DV34" s="524">
        <f t="shared" si="7"/>
        <v>551.79999999999995</v>
      </c>
      <c r="DW34" s="524">
        <f t="shared" si="7"/>
        <v>555.29999999999995</v>
      </c>
      <c r="DX34" s="524">
        <f t="shared" si="7"/>
        <v>456.45000000000005</v>
      </c>
      <c r="DY34" s="524">
        <f t="shared" si="7"/>
        <v>552.93999999999994</v>
      </c>
      <c r="DZ34" s="524">
        <f t="shared" si="7"/>
        <v>558.93000000000006</v>
      </c>
      <c r="EA34" s="524">
        <f t="shared" si="7"/>
        <v>580.69000000000005</v>
      </c>
      <c r="EB34" s="524">
        <f t="shared" si="7"/>
        <v>591.38</v>
      </c>
      <c r="EC34" s="524">
        <f t="shared" si="7"/>
        <v>539.02</v>
      </c>
      <c r="ED34" s="524">
        <f t="shared" si="7"/>
        <v>498.2</v>
      </c>
      <c r="EE34" s="524">
        <f t="shared" si="7"/>
        <v>525.83000000000004</v>
      </c>
      <c r="EF34" s="524">
        <f t="shared" si="7"/>
        <v>576.96</v>
      </c>
      <c r="EG34" s="524">
        <f t="shared" si="7"/>
        <v>608.70999999999992</v>
      </c>
      <c r="EH34" s="524">
        <f t="shared" si="7"/>
        <v>573.51</v>
      </c>
      <c r="EI34" s="524">
        <f t="shared" si="7"/>
        <v>402.17</v>
      </c>
      <c r="EJ34" s="524">
        <f t="shared" si="7"/>
        <v>375.65000000000003</v>
      </c>
      <c r="EK34" s="524">
        <f t="shared" si="7"/>
        <v>537.71999999999991</v>
      </c>
      <c r="EL34" s="524">
        <f t="shared" si="7"/>
        <v>548.11999999999989</v>
      </c>
      <c r="EM34" s="524">
        <f t="shared" si="7"/>
        <v>591.95000000000005</v>
      </c>
      <c r="EN34" s="524">
        <f t="shared" si="7"/>
        <v>587.95000000000005</v>
      </c>
      <c r="EO34" s="524">
        <f t="shared" si="7"/>
        <v>545.47</v>
      </c>
      <c r="EP34" s="524">
        <f t="shared" si="7"/>
        <v>537.18999999999994</v>
      </c>
      <c r="EQ34" s="524">
        <f t="shared" si="7"/>
        <v>546.06000000000006</v>
      </c>
      <c r="ER34" s="524">
        <f t="shared" si="7"/>
        <v>581.30999999999995</v>
      </c>
      <c r="ES34" s="524">
        <f t="shared" si="7"/>
        <v>604.20000000000005</v>
      </c>
      <c r="ET34" s="524">
        <f t="shared" si="7"/>
        <v>542.25</v>
      </c>
      <c r="EU34" s="524">
        <f t="shared" si="7"/>
        <v>528.5</v>
      </c>
      <c r="EV34" s="524">
        <f t="shared" si="7"/>
        <v>447.46000000000004</v>
      </c>
      <c r="EW34" s="524">
        <f t="shared" si="7"/>
        <v>533.09999999999991</v>
      </c>
      <c r="EX34" s="524">
        <f t="shared" si="7"/>
        <v>543.04999999999995</v>
      </c>
      <c r="EY34" s="524">
        <f t="shared" si="7"/>
        <v>581.15</v>
      </c>
      <c r="EZ34" s="524">
        <f t="shared" si="7"/>
        <v>580.7700000000001</v>
      </c>
      <c r="FA34" s="524">
        <f t="shared" si="7"/>
        <v>533.75</v>
      </c>
      <c r="FB34" s="524">
        <f t="shared" si="7"/>
        <v>467.61</v>
      </c>
      <c r="FC34" s="524">
        <f t="shared" si="7"/>
        <v>480.16999999999996</v>
      </c>
      <c r="FD34" s="524">
        <f t="shared" si="7"/>
        <v>575.36999999999989</v>
      </c>
      <c r="FE34" s="524">
        <f t="shared" si="7"/>
        <v>587.6400000000001</v>
      </c>
      <c r="FF34" s="524">
        <f t="shared" si="7"/>
        <v>534.66</v>
      </c>
      <c r="FG34" s="524">
        <f t="shared" si="7"/>
        <v>467.3</v>
      </c>
      <c r="FH34" s="524">
        <f t="shared" si="7"/>
        <v>477.43</v>
      </c>
      <c r="FI34" s="524">
        <f t="shared" si="7"/>
        <v>504.21999999999997</v>
      </c>
      <c r="FJ34" s="524">
        <f t="shared" si="7"/>
        <v>542.77</v>
      </c>
      <c r="FK34" s="524">
        <f t="shared" si="7"/>
        <v>581.00000000000011</v>
      </c>
      <c r="FL34" s="524">
        <f t="shared" si="7"/>
        <v>577.28</v>
      </c>
      <c r="FM34" s="524">
        <f t="shared" si="7"/>
        <v>531.70000000000005</v>
      </c>
      <c r="FN34" s="524">
        <f t="shared" si="7"/>
        <v>524.83000000000004</v>
      </c>
      <c r="FO34" s="524">
        <f t="shared" si="7"/>
        <v>535.1</v>
      </c>
      <c r="FP34" s="524">
        <f t="shared" si="7"/>
        <v>569.74999999999989</v>
      </c>
      <c r="FQ34" s="524">
        <f t="shared" si="7"/>
        <v>585.09</v>
      </c>
      <c r="FR34" s="524">
        <f t="shared" si="7"/>
        <v>537</v>
      </c>
      <c r="FS34" s="524">
        <f t="shared" si="7"/>
        <v>503.08</v>
      </c>
      <c r="FT34" s="524">
        <f t="shared" si="7"/>
        <v>525.06999999999994</v>
      </c>
      <c r="FU34" s="524">
        <f t="shared" si="7"/>
        <v>501.65</v>
      </c>
      <c r="FV34" s="524">
        <f t="shared" si="7"/>
        <v>540.29999999999995</v>
      </c>
      <c r="FW34" s="524">
        <f t="shared" si="7"/>
        <v>574.16</v>
      </c>
      <c r="FX34" s="524">
        <f t="shared" si="7"/>
        <v>575.21</v>
      </c>
      <c r="FY34" s="524">
        <f t="shared" ref="FY34:GB34" si="8">+FY15</f>
        <v>493.57</v>
      </c>
      <c r="FZ34" s="524">
        <f t="shared" si="8"/>
        <v>364.57</v>
      </c>
      <c r="GA34" s="524">
        <f t="shared" si="8"/>
        <v>435.54999999999995</v>
      </c>
      <c r="GB34" s="524">
        <f t="shared" si="8"/>
        <v>569.68999999999994</v>
      </c>
    </row>
    <row r="35" spans="1:184">
      <c r="A35" s="461"/>
      <c r="C35" s="461"/>
      <c r="D35" s="196" t="s">
        <v>281</v>
      </c>
      <c r="E35" s="520">
        <v>1</v>
      </c>
      <c r="F35" s="520">
        <v>1</v>
      </c>
      <c r="G35" s="520">
        <v>1</v>
      </c>
      <c r="H35" s="520">
        <v>1</v>
      </c>
      <c r="I35" s="520">
        <v>1</v>
      </c>
      <c r="J35" s="520">
        <v>1</v>
      </c>
      <c r="K35" s="520">
        <v>1</v>
      </c>
      <c r="L35" s="520">
        <v>1</v>
      </c>
      <c r="M35" s="520">
        <v>1</v>
      </c>
      <c r="N35" s="520">
        <v>1</v>
      </c>
      <c r="O35" s="520">
        <v>1</v>
      </c>
      <c r="P35" s="520">
        <v>1</v>
      </c>
      <c r="Q35" s="520">
        <v>1</v>
      </c>
      <c r="R35" s="520">
        <v>1</v>
      </c>
      <c r="S35" s="520">
        <v>1</v>
      </c>
      <c r="T35" s="520">
        <v>1</v>
      </c>
      <c r="U35" s="520">
        <v>1</v>
      </c>
      <c r="V35" s="520">
        <v>1</v>
      </c>
      <c r="W35" s="520">
        <v>1</v>
      </c>
      <c r="X35" s="520">
        <v>1</v>
      </c>
      <c r="Y35" s="520">
        <v>1</v>
      </c>
      <c r="Z35" s="520">
        <v>1</v>
      </c>
      <c r="AA35" s="520">
        <v>1</v>
      </c>
      <c r="AB35" s="520">
        <v>1</v>
      </c>
      <c r="AC35" s="520">
        <v>1</v>
      </c>
      <c r="AD35" s="520">
        <v>1</v>
      </c>
      <c r="AE35" s="520">
        <v>1</v>
      </c>
      <c r="AF35" s="520">
        <v>1</v>
      </c>
      <c r="AG35" s="520">
        <v>1</v>
      </c>
      <c r="AH35" s="520">
        <v>1</v>
      </c>
      <c r="AI35" s="520">
        <v>1</v>
      </c>
      <c r="AJ35" s="520">
        <v>1</v>
      </c>
      <c r="AK35" s="520">
        <v>1</v>
      </c>
      <c r="AL35" s="520">
        <v>1</v>
      </c>
      <c r="AM35" s="520">
        <v>1</v>
      </c>
      <c r="AN35" s="520">
        <v>1</v>
      </c>
      <c r="AO35" s="520">
        <v>1</v>
      </c>
      <c r="AP35" s="520">
        <v>1</v>
      </c>
      <c r="AQ35" s="520">
        <v>1</v>
      </c>
      <c r="AR35" s="520">
        <v>1</v>
      </c>
      <c r="AS35" s="520">
        <v>1</v>
      </c>
      <c r="AT35" s="520">
        <v>1</v>
      </c>
      <c r="AU35" s="520">
        <v>1</v>
      </c>
      <c r="AV35" s="520">
        <v>1</v>
      </c>
      <c r="AW35" s="520">
        <v>1</v>
      </c>
      <c r="AX35" s="520">
        <v>1</v>
      </c>
      <c r="AY35" s="520">
        <v>1</v>
      </c>
      <c r="AZ35" s="520">
        <v>1</v>
      </c>
      <c r="BA35" s="520">
        <v>1</v>
      </c>
      <c r="BB35" s="520">
        <v>1</v>
      </c>
      <c r="BC35" s="520">
        <v>1</v>
      </c>
      <c r="BD35" s="520">
        <v>1</v>
      </c>
      <c r="BE35" s="520">
        <v>1</v>
      </c>
      <c r="BF35" s="520">
        <v>1</v>
      </c>
      <c r="BG35" s="520">
        <v>1</v>
      </c>
      <c r="BH35" s="520">
        <v>1</v>
      </c>
      <c r="BI35" s="520">
        <v>1</v>
      </c>
      <c r="BJ35" s="520">
        <v>1</v>
      </c>
      <c r="BK35" s="520">
        <v>1</v>
      </c>
      <c r="BL35" s="520">
        <v>1</v>
      </c>
      <c r="BM35" s="520">
        <v>1</v>
      </c>
      <c r="BN35" s="520">
        <v>1</v>
      </c>
      <c r="BO35" s="520">
        <v>1</v>
      </c>
      <c r="BP35" s="520">
        <v>1</v>
      </c>
      <c r="BQ35" s="520">
        <v>1</v>
      </c>
      <c r="BR35" s="520">
        <v>1</v>
      </c>
      <c r="BS35" s="520">
        <v>1</v>
      </c>
      <c r="BT35" s="520">
        <v>1</v>
      </c>
      <c r="BU35" s="520">
        <v>1</v>
      </c>
      <c r="BV35" s="520">
        <v>1</v>
      </c>
      <c r="BW35" s="520">
        <v>1</v>
      </c>
      <c r="BX35" s="520">
        <v>1</v>
      </c>
      <c r="BY35" s="520">
        <v>1</v>
      </c>
      <c r="BZ35" s="520">
        <v>1</v>
      </c>
      <c r="CA35" s="520">
        <v>1</v>
      </c>
      <c r="CB35" s="520">
        <v>1</v>
      </c>
      <c r="CC35" s="520">
        <v>1</v>
      </c>
      <c r="CD35" s="520">
        <v>1</v>
      </c>
      <c r="CE35" s="520">
        <v>1</v>
      </c>
      <c r="CF35" s="520">
        <v>1</v>
      </c>
      <c r="CG35" s="520">
        <v>1</v>
      </c>
      <c r="CH35" s="520">
        <v>1</v>
      </c>
      <c r="CI35" s="520">
        <v>1</v>
      </c>
      <c r="CJ35" s="520">
        <v>1</v>
      </c>
      <c r="CK35" s="520">
        <v>1</v>
      </c>
      <c r="CL35" s="520">
        <v>1</v>
      </c>
      <c r="CM35" s="520">
        <v>1</v>
      </c>
      <c r="CN35" s="520">
        <v>1</v>
      </c>
      <c r="CO35" s="520">
        <v>1</v>
      </c>
      <c r="CP35" s="520">
        <v>1</v>
      </c>
      <c r="CQ35" s="520">
        <v>1</v>
      </c>
      <c r="CR35" s="520">
        <v>1</v>
      </c>
      <c r="CS35" s="520">
        <v>1</v>
      </c>
      <c r="CT35" s="520">
        <v>1</v>
      </c>
      <c r="CU35" s="520">
        <v>1</v>
      </c>
      <c r="CV35" s="520">
        <v>1</v>
      </c>
      <c r="CW35" s="520">
        <v>1</v>
      </c>
      <c r="CX35" s="520">
        <v>1</v>
      </c>
      <c r="CY35" s="520">
        <v>1</v>
      </c>
      <c r="CZ35" s="520">
        <v>1</v>
      </c>
      <c r="DA35" s="520">
        <v>1</v>
      </c>
      <c r="DB35" s="520">
        <v>1</v>
      </c>
      <c r="DC35" s="520">
        <v>1</v>
      </c>
      <c r="DD35" s="520">
        <v>1</v>
      </c>
      <c r="DE35" s="520">
        <v>1</v>
      </c>
      <c r="DF35" s="520">
        <v>1</v>
      </c>
      <c r="DG35" s="520">
        <v>1</v>
      </c>
      <c r="DH35" s="520">
        <v>1</v>
      </c>
      <c r="DI35" s="520">
        <v>1</v>
      </c>
      <c r="DJ35" s="520">
        <v>1</v>
      </c>
      <c r="DK35" s="520">
        <v>1</v>
      </c>
      <c r="DL35" s="520">
        <v>1</v>
      </c>
      <c r="DM35" s="520">
        <v>1</v>
      </c>
      <c r="DN35" s="520">
        <v>1</v>
      </c>
      <c r="DO35" s="520">
        <v>1</v>
      </c>
      <c r="DP35" s="520">
        <v>1</v>
      </c>
      <c r="DQ35" s="520">
        <v>1</v>
      </c>
      <c r="DR35" s="520">
        <v>1</v>
      </c>
      <c r="DS35" s="520">
        <v>1</v>
      </c>
      <c r="DT35" s="520">
        <v>1</v>
      </c>
      <c r="DU35" s="520">
        <v>1</v>
      </c>
      <c r="DV35" s="520">
        <v>1</v>
      </c>
      <c r="DW35" s="520">
        <v>1</v>
      </c>
      <c r="DX35" s="520">
        <v>1</v>
      </c>
      <c r="DY35" s="520">
        <v>1</v>
      </c>
      <c r="DZ35" s="520">
        <v>1</v>
      </c>
      <c r="EA35" s="520">
        <v>1</v>
      </c>
      <c r="EB35" s="520">
        <v>1</v>
      </c>
      <c r="EC35" s="520">
        <v>1</v>
      </c>
      <c r="ED35" s="520">
        <v>1</v>
      </c>
      <c r="EE35" s="520">
        <v>1</v>
      </c>
      <c r="EF35" s="520">
        <v>1</v>
      </c>
      <c r="EG35" s="520">
        <v>1</v>
      </c>
      <c r="EH35" s="520">
        <v>1</v>
      </c>
      <c r="EI35" s="520">
        <v>1</v>
      </c>
      <c r="EJ35" s="520">
        <v>1</v>
      </c>
      <c r="EK35" s="520">
        <v>1</v>
      </c>
      <c r="EL35" s="520">
        <v>1</v>
      </c>
      <c r="EM35" s="520">
        <v>1</v>
      </c>
      <c r="EN35" s="520">
        <v>1</v>
      </c>
      <c r="EO35" s="520">
        <v>1</v>
      </c>
      <c r="EP35" s="520">
        <v>1</v>
      </c>
      <c r="EQ35" s="520">
        <v>1</v>
      </c>
      <c r="ER35" s="520">
        <v>1</v>
      </c>
      <c r="ES35" s="520">
        <v>1</v>
      </c>
      <c r="ET35" s="520">
        <v>1</v>
      </c>
      <c r="EU35" s="520">
        <v>1</v>
      </c>
      <c r="EV35" s="520">
        <v>1</v>
      </c>
      <c r="EW35" s="520">
        <v>1</v>
      </c>
      <c r="EX35" s="520">
        <v>1</v>
      </c>
      <c r="EY35" s="520">
        <v>1</v>
      </c>
      <c r="EZ35" s="520">
        <v>1</v>
      </c>
      <c r="FA35" s="520">
        <v>1</v>
      </c>
      <c r="FB35" s="520">
        <v>1</v>
      </c>
      <c r="FC35" s="520">
        <v>1</v>
      </c>
      <c r="FD35" s="520">
        <v>1</v>
      </c>
      <c r="FE35" s="520">
        <v>1</v>
      </c>
      <c r="FF35" s="520">
        <v>1</v>
      </c>
      <c r="FG35" s="520">
        <v>1</v>
      </c>
      <c r="FH35" s="520">
        <v>1</v>
      </c>
      <c r="FI35" s="520">
        <v>1</v>
      </c>
      <c r="FJ35" s="520">
        <v>1</v>
      </c>
      <c r="FK35" s="520">
        <v>1</v>
      </c>
      <c r="FL35" s="520">
        <v>1</v>
      </c>
      <c r="FM35" s="520">
        <v>1</v>
      </c>
      <c r="FN35" s="520">
        <v>1</v>
      </c>
      <c r="FO35" s="520">
        <v>1</v>
      </c>
      <c r="FP35" s="520">
        <v>1</v>
      </c>
      <c r="FQ35" s="520">
        <v>1</v>
      </c>
      <c r="FR35" s="520">
        <v>1</v>
      </c>
      <c r="FS35" s="520">
        <v>1</v>
      </c>
      <c r="FT35" s="520">
        <v>1</v>
      </c>
      <c r="FU35" s="520">
        <v>1</v>
      </c>
      <c r="FV35" s="520">
        <v>1</v>
      </c>
      <c r="FW35" s="520">
        <v>1</v>
      </c>
      <c r="FX35" s="520">
        <v>1</v>
      </c>
      <c r="FY35" s="520">
        <v>1</v>
      </c>
      <c r="FZ35" s="520">
        <v>1</v>
      </c>
      <c r="GA35" s="520">
        <v>1</v>
      </c>
      <c r="GB35" s="520">
        <v>1</v>
      </c>
    </row>
    <row r="36" spans="1:184" s="461" customFormat="1">
      <c r="B36" s="60"/>
      <c r="D36" s="530" t="s">
        <v>282</v>
      </c>
      <c r="E36" s="531">
        <f>+E34*E35</f>
        <v>1041.3499999999999</v>
      </c>
      <c r="F36" s="531">
        <f t="shared" ref="F36:AZ36" si="9">+F34*F35</f>
        <v>932.7399999999999</v>
      </c>
      <c r="G36" s="531">
        <f t="shared" si="9"/>
        <v>994.49999999999989</v>
      </c>
      <c r="H36" s="531">
        <f t="shared" si="9"/>
        <v>920.8900000000001</v>
      </c>
      <c r="I36" s="531">
        <f t="shared" si="9"/>
        <v>846.64</v>
      </c>
      <c r="J36" s="531">
        <f t="shared" si="9"/>
        <v>938.71</v>
      </c>
      <c r="K36" s="531">
        <f t="shared" si="9"/>
        <v>1019.1600000000001</v>
      </c>
      <c r="L36" s="531">
        <f t="shared" si="9"/>
        <v>988.05</v>
      </c>
      <c r="M36" s="531">
        <f t="shared" si="9"/>
        <v>471.13</v>
      </c>
      <c r="N36" s="531">
        <f t="shared" si="9"/>
        <v>444.69000000000005</v>
      </c>
      <c r="O36" s="531">
        <f t="shared" si="9"/>
        <v>459.21999999999997</v>
      </c>
      <c r="P36" s="531">
        <f t="shared" si="9"/>
        <v>521.5</v>
      </c>
      <c r="Q36" s="531">
        <f t="shared" si="9"/>
        <v>532.90000000000009</v>
      </c>
      <c r="R36" s="531">
        <f t="shared" si="9"/>
        <v>480.53</v>
      </c>
      <c r="S36" s="531">
        <f t="shared" si="9"/>
        <v>413.3</v>
      </c>
      <c r="T36" s="531">
        <f t="shared" si="9"/>
        <v>451.25</v>
      </c>
      <c r="U36" s="531">
        <f t="shared" si="9"/>
        <v>472.82000000000005</v>
      </c>
      <c r="V36" s="531">
        <f t="shared" si="9"/>
        <v>475.62</v>
      </c>
      <c r="W36" s="531">
        <f t="shared" si="9"/>
        <v>495.74</v>
      </c>
      <c r="X36" s="531">
        <f t="shared" si="9"/>
        <v>495.54</v>
      </c>
      <c r="Y36" s="531">
        <f t="shared" si="9"/>
        <v>466.98</v>
      </c>
      <c r="Z36" s="531">
        <f t="shared" si="9"/>
        <v>493.49</v>
      </c>
      <c r="AA36" s="531">
        <f t="shared" si="9"/>
        <v>493.39</v>
      </c>
      <c r="AB36" s="531">
        <f t="shared" si="9"/>
        <v>512.67000000000007</v>
      </c>
      <c r="AC36" s="531">
        <f t="shared" si="9"/>
        <v>519.68000000000006</v>
      </c>
      <c r="AD36" s="531">
        <f t="shared" si="9"/>
        <v>473.65999999999997</v>
      </c>
      <c r="AE36" s="531">
        <f t="shared" si="9"/>
        <v>506.59</v>
      </c>
      <c r="AF36" s="531">
        <f t="shared" si="9"/>
        <v>378.53000000000003</v>
      </c>
      <c r="AG36" s="531">
        <f t="shared" si="9"/>
        <v>454.05000000000007</v>
      </c>
      <c r="AH36" s="531">
        <f t="shared" si="9"/>
        <v>473.17999999999995</v>
      </c>
      <c r="AI36" s="531">
        <f t="shared" si="9"/>
        <v>494.11</v>
      </c>
      <c r="AJ36" s="531">
        <f t="shared" si="9"/>
        <v>493.84999999999991</v>
      </c>
      <c r="AK36" s="531">
        <f t="shared" si="9"/>
        <v>463.05000000000007</v>
      </c>
      <c r="AL36" s="531">
        <f t="shared" si="9"/>
        <v>449.07999999999993</v>
      </c>
      <c r="AM36" s="531">
        <f t="shared" si="9"/>
        <v>488.95000000000005</v>
      </c>
      <c r="AN36" s="531">
        <f t="shared" si="9"/>
        <v>501.13</v>
      </c>
      <c r="AO36" s="531">
        <f t="shared" si="9"/>
        <v>521.66</v>
      </c>
      <c r="AP36" s="531">
        <f t="shared" si="9"/>
        <v>493.1</v>
      </c>
      <c r="AQ36" s="531">
        <f t="shared" si="9"/>
        <v>356.55</v>
      </c>
      <c r="AR36" s="531">
        <f t="shared" si="9"/>
        <v>319.57000000000005</v>
      </c>
      <c r="AS36" s="531">
        <f t="shared" si="9"/>
        <v>477.55</v>
      </c>
      <c r="AT36" s="531">
        <f t="shared" si="9"/>
        <v>477.15999999999997</v>
      </c>
      <c r="AU36" s="531">
        <f t="shared" si="9"/>
        <v>495.62</v>
      </c>
      <c r="AV36" s="531">
        <f t="shared" si="9"/>
        <v>498.45000000000005</v>
      </c>
      <c r="AW36" s="531">
        <f t="shared" si="9"/>
        <v>468.06</v>
      </c>
      <c r="AX36" s="531">
        <f t="shared" si="9"/>
        <v>490.53</v>
      </c>
      <c r="AY36" s="531">
        <f t="shared" si="9"/>
        <v>494.04</v>
      </c>
      <c r="AZ36" s="531">
        <f t="shared" si="9"/>
        <v>503.92000000000007</v>
      </c>
      <c r="BA36" s="531">
        <f t="shared" ref="BA36:DL36" si="10">+BA34*BA35</f>
        <v>522.5</v>
      </c>
      <c r="BB36" s="531">
        <f t="shared" si="10"/>
        <v>476.55999999999995</v>
      </c>
      <c r="BC36" s="531">
        <f t="shared" si="10"/>
        <v>430.69</v>
      </c>
      <c r="BD36" s="531">
        <f t="shared" si="10"/>
        <v>422.02</v>
      </c>
      <c r="BE36" s="531">
        <f t="shared" si="10"/>
        <v>485.62</v>
      </c>
      <c r="BF36" s="531">
        <f t="shared" si="10"/>
        <v>473.47</v>
      </c>
      <c r="BG36" s="531">
        <f t="shared" si="10"/>
        <v>491.92</v>
      </c>
      <c r="BH36" s="531">
        <f t="shared" si="10"/>
        <v>496.59000000000003</v>
      </c>
      <c r="BI36" s="531">
        <f t="shared" si="10"/>
        <v>459.27</v>
      </c>
      <c r="BJ36" s="531">
        <f t="shared" si="10"/>
        <v>421.69</v>
      </c>
      <c r="BK36" s="531">
        <f t="shared" si="10"/>
        <v>443.08000000000004</v>
      </c>
      <c r="BL36" s="531">
        <f t="shared" si="10"/>
        <v>504.09999999999997</v>
      </c>
      <c r="BM36" s="531">
        <f t="shared" si="10"/>
        <v>526.03</v>
      </c>
      <c r="BN36" s="531">
        <f t="shared" si="10"/>
        <v>479.47</v>
      </c>
      <c r="BO36" s="531">
        <f t="shared" si="10"/>
        <v>425.89</v>
      </c>
      <c r="BP36" s="531">
        <f t="shared" si="10"/>
        <v>430.92999999999995</v>
      </c>
      <c r="BQ36" s="531">
        <f t="shared" si="10"/>
        <v>464.28</v>
      </c>
      <c r="BR36" s="531">
        <f t="shared" si="10"/>
        <v>479.34999999999997</v>
      </c>
      <c r="BS36" s="531">
        <f t="shared" si="10"/>
        <v>503.86</v>
      </c>
      <c r="BT36" s="531">
        <f t="shared" si="10"/>
        <v>507.53</v>
      </c>
      <c r="BU36" s="531">
        <f t="shared" si="10"/>
        <v>474.56000000000006</v>
      </c>
      <c r="BV36" s="531">
        <f t="shared" si="10"/>
        <v>524.33999999999992</v>
      </c>
      <c r="BW36" s="531">
        <f t="shared" si="10"/>
        <v>495.06</v>
      </c>
      <c r="BX36" s="531">
        <f t="shared" si="10"/>
        <v>532.27</v>
      </c>
      <c r="BY36" s="531">
        <f t="shared" si="10"/>
        <v>549.77</v>
      </c>
      <c r="BZ36" s="531">
        <f t="shared" si="10"/>
        <v>465.40000000000003</v>
      </c>
      <c r="CA36" s="531">
        <f t="shared" si="10"/>
        <v>356.97</v>
      </c>
      <c r="CB36" s="531">
        <f t="shared" si="10"/>
        <v>407.95</v>
      </c>
      <c r="CC36" s="531">
        <f t="shared" si="10"/>
        <v>491.96999999999997</v>
      </c>
      <c r="CD36" s="531">
        <f t="shared" si="10"/>
        <v>493.34000000000003</v>
      </c>
      <c r="CE36" s="531">
        <f t="shared" si="10"/>
        <v>569.99</v>
      </c>
      <c r="CF36" s="531">
        <f t="shared" si="10"/>
        <v>566.56000000000006</v>
      </c>
      <c r="CG36" s="531">
        <f t="shared" si="10"/>
        <v>502.33</v>
      </c>
      <c r="CH36" s="531">
        <f t="shared" si="10"/>
        <v>468.87</v>
      </c>
      <c r="CI36" s="531">
        <f t="shared" si="10"/>
        <v>541.37</v>
      </c>
      <c r="CJ36" s="531">
        <f t="shared" si="10"/>
        <v>563.69000000000005</v>
      </c>
      <c r="CK36" s="531">
        <f t="shared" si="10"/>
        <v>580.3599999999999</v>
      </c>
      <c r="CL36" s="531">
        <f t="shared" si="10"/>
        <v>545.27</v>
      </c>
      <c r="CM36" s="531">
        <f t="shared" si="10"/>
        <v>539.23</v>
      </c>
      <c r="CN36" s="531">
        <f t="shared" si="10"/>
        <v>411.46000000000004</v>
      </c>
      <c r="CO36" s="531">
        <f t="shared" si="10"/>
        <v>511.36</v>
      </c>
      <c r="CP36" s="531">
        <f t="shared" si="10"/>
        <v>551.13</v>
      </c>
      <c r="CQ36" s="531">
        <f t="shared" si="10"/>
        <v>612.97</v>
      </c>
      <c r="CR36" s="531">
        <f t="shared" si="10"/>
        <v>597.91</v>
      </c>
      <c r="CS36" s="531">
        <f t="shared" si="10"/>
        <v>549.19000000000005</v>
      </c>
      <c r="CT36" s="531">
        <f t="shared" si="10"/>
        <v>540.64</v>
      </c>
      <c r="CU36" s="531">
        <f t="shared" si="10"/>
        <v>554.13</v>
      </c>
      <c r="CV36" s="531">
        <f t="shared" si="10"/>
        <v>603.04</v>
      </c>
      <c r="CW36" s="531">
        <f t="shared" si="10"/>
        <v>623.5</v>
      </c>
      <c r="CX36" s="531">
        <f t="shared" si="10"/>
        <v>508.77</v>
      </c>
      <c r="CY36" s="531">
        <f t="shared" si="10"/>
        <v>496.76</v>
      </c>
      <c r="CZ36" s="531">
        <f t="shared" si="10"/>
        <v>526.9</v>
      </c>
      <c r="DA36" s="531">
        <f t="shared" si="10"/>
        <v>564.1</v>
      </c>
      <c r="DB36" s="531">
        <f t="shared" si="10"/>
        <v>569.20000000000005</v>
      </c>
      <c r="DC36" s="531">
        <f t="shared" si="10"/>
        <v>592.32000000000005</v>
      </c>
      <c r="DD36" s="531">
        <f t="shared" si="10"/>
        <v>596.47</v>
      </c>
      <c r="DE36" s="531">
        <f t="shared" si="10"/>
        <v>554.19000000000005</v>
      </c>
      <c r="DF36" s="531">
        <f t="shared" si="10"/>
        <v>496.52000000000004</v>
      </c>
      <c r="DG36" s="531">
        <f t="shared" si="10"/>
        <v>559.11</v>
      </c>
      <c r="DH36" s="531">
        <f t="shared" si="10"/>
        <v>591.21</v>
      </c>
      <c r="DI36" s="531">
        <f t="shared" si="10"/>
        <v>613.5</v>
      </c>
      <c r="DJ36" s="531">
        <f t="shared" si="10"/>
        <v>557.96</v>
      </c>
      <c r="DK36" s="531">
        <f t="shared" si="10"/>
        <v>600.28</v>
      </c>
      <c r="DL36" s="531">
        <f t="shared" si="10"/>
        <v>430.77000000000004</v>
      </c>
      <c r="DM36" s="531">
        <f t="shared" ref="DM36:FX36" si="11">+DM34*DM35</f>
        <v>535.33000000000004</v>
      </c>
      <c r="DN36" s="531">
        <f t="shared" si="11"/>
        <v>569.67999999999995</v>
      </c>
      <c r="DO36" s="531">
        <f t="shared" si="11"/>
        <v>593.94999999999993</v>
      </c>
      <c r="DP36" s="531">
        <f t="shared" si="11"/>
        <v>595.26</v>
      </c>
      <c r="DQ36" s="531">
        <f t="shared" si="11"/>
        <v>548.44999999999993</v>
      </c>
      <c r="DR36" s="531">
        <f t="shared" si="11"/>
        <v>559.69999999999993</v>
      </c>
      <c r="DS36" s="531">
        <f t="shared" si="11"/>
        <v>561.91</v>
      </c>
      <c r="DT36" s="531">
        <f t="shared" si="11"/>
        <v>588.47</v>
      </c>
      <c r="DU36" s="531">
        <f t="shared" si="11"/>
        <v>612.85</v>
      </c>
      <c r="DV36" s="531">
        <f t="shared" si="11"/>
        <v>551.79999999999995</v>
      </c>
      <c r="DW36" s="531">
        <f t="shared" si="11"/>
        <v>555.29999999999995</v>
      </c>
      <c r="DX36" s="531">
        <f t="shared" si="11"/>
        <v>456.45000000000005</v>
      </c>
      <c r="DY36" s="531">
        <f t="shared" si="11"/>
        <v>552.93999999999994</v>
      </c>
      <c r="DZ36" s="531">
        <f t="shared" si="11"/>
        <v>558.93000000000006</v>
      </c>
      <c r="EA36" s="531">
        <f t="shared" si="11"/>
        <v>580.69000000000005</v>
      </c>
      <c r="EB36" s="531">
        <f t="shared" si="11"/>
        <v>591.38</v>
      </c>
      <c r="EC36" s="531">
        <f t="shared" si="11"/>
        <v>539.02</v>
      </c>
      <c r="ED36" s="531">
        <f t="shared" si="11"/>
        <v>498.2</v>
      </c>
      <c r="EE36" s="531">
        <f t="shared" si="11"/>
        <v>525.83000000000004</v>
      </c>
      <c r="EF36" s="531">
        <f t="shared" si="11"/>
        <v>576.96</v>
      </c>
      <c r="EG36" s="531">
        <f t="shared" si="11"/>
        <v>608.70999999999992</v>
      </c>
      <c r="EH36" s="531">
        <f t="shared" si="11"/>
        <v>573.51</v>
      </c>
      <c r="EI36" s="531">
        <f t="shared" si="11"/>
        <v>402.17</v>
      </c>
      <c r="EJ36" s="531">
        <f t="shared" si="11"/>
        <v>375.65000000000003</v>
      </c>
      <c r="EK36" s="531">
        <f t="shared" si="11"/>
        <v>537.71999999999991</v>
      </c>
      <c r="EL36" s="531">
        <f t="shared" si="11"/>
        <v>548.11999999999989</v>
      </c>
      <c r="EM36" s="531">
        <f t="shared" si="11"/>
        <v>591.95000000000005</v>
      </c>
      <c r="EN36" s="531">
        <f t="shared" si="11"/>
        <v>587.95000000000005</v>
      </c>
      <c r="EO36" s="531">
        <f t="shared" si="11"/>
        <v>545.47</v>
      </c>
      <c r="EP36" s="531">
        <f t="shared" si="11"/>
        <v>537.18999999999994</v>
      </c>
      <c r="EQ36" s="531">
        <f t="shared" si="11"/>
        <v>546.06000000000006</v>
      </c>
      <c r="ER36" s="531">
        <f t="shared" si="11"/>
        <v>581.30999999999995</v>
      </c>
      <c r="ES36" s="531">
        <f t="shared" si="11"/>
        <v>604.20000000000005</v>
      </c>
      <c r="ET36" s="531">
        <f t="shared" si="11"/>
        <v>542.25</v>
      </c>
      <c r="EU36" s="531">
        <f t="shared" si="11"/>
        <v>528.5</v>
      </c>
      <c r="EV36" s="531">
        <f t="shared" si="11"/>
        <v>447.46000000000004</v>
      </c>
      <c r="EW36" s="531">
        <f t="shared" si="11"/>
        <v>533.09999999999991</v>
      </c>
      <c r="EX36" s="531">
        <f t="shared" si="11"/>
        <v>543.04999999999995</v>
      </c>
      <c r="EY36" s="531">
        <f t="shared" si="11"/>
        <v>581.15</v>
      </c>
      <c r="EZ36" s="531">
        <f t="shared" si="11"/>
        <v>580.7700000000001</v>
      </c>
      <c r="FA36" s="531">
        <f t="shared" si="11"/>
        <v>533.75</v>
      </c>
      <c r="FB36" s="531">
        <f t="shared" si="11"/>
        <v>467.61</v>
      </c>
      <c r="FC36" s="531">
        <f t="shared" si="11"/>
        <v>480.16999999999996</v>
      </c>
      <c r="FD36" s="531">
        <f t="shared" si="11"/>
        <v>575.36999999999989</v>
      </c>
      <c r="FE36" s="531">
        <f t="shared" si="11"/>
        <v>587.6400000000001</v>
      </c>
      <c r="FF36" s="531">
        <f t="shared" si="11"/>
        <v>534.66</v>
      </c>
      <c r="FG36" s="531">
        <f t="shared" si="11"/>
        <v>467.3</v>
      </c>
      <c r="FH36" s="531">
        <f t="shared" si="11"/>
        <v>477.43</v>
      </c>
      <c r="FI36" s="531">
        <f t="shared" si="11"/>
        <v>504.21999999999997</v>
      </c>
      <c r="FJ36" s="531">
        <f t="shared" si="11"/>
        <v>542.77</v>
      </c>
      <c r="FK36" s="531">
        <f t="shared" si="11"/>
        <v>581.00000000000011</v>
      </c>
      <c r="FL36" s="531">
        <f t="shared" si="11"/>
        <v>577.28</v>
      </c>
      <c r="FM36" s="531">
        <f t="shared" si="11"/>
        <v>531.70000000000005</v>
      </c>
      <c r="FN36" s="531">
        <f t="shared" si="11"/>
        <v>524.83000000000004</v>
      </c>
      <c r="FO36" s="531">
        <f t="shared" si="11"/>
        <v>535.1</v>
      </c>
      <c r="FP36" s="531">
        <f t="shared" si="11"/>
        <v>569.74999999999989</v>
      </c>
      <c r="FQ36" s="531">
        <f t="shared" si="11"/>
        <v>585.09</v>
      </c>
      <c r="FR36" s="531">
        <f t="shared" si="11"/>
        <v>537</v>
      </c>
      <c r="FS36" s="531">
        <f t="shared" si="11"/>
        <v>503.08</v>
      </c>
      <c r="FT36" s="531">
        <f t="shared" si="11"/>
        <v>525.06999999999994</v>
      </c>
      <c r="FU36" s="531">
        <f t="shared" si="11"/>
        <v>501.65</v>
      </c>
      <c r="FV36" s="531">
        <f t="shared" si="11"/>
        <v>540.29999999999995</v>
      </c>
      <c r="FW36" s="531">
        <f t="shared" si="11"/>
        <v>574.16</v>
      </c>
      <c r="FX36" s="531">
        <f t="shared" si="11"/>
        <v>575.21</v>
      </c>
      <c r="FY36" s="531">
        <f t="shared" ref="FY36:GB36" si="12">+FY34*FY35</f>
        <v>493.57</v>
      </c>
      <c r="FZ36" s="531">
        <f t="shared" si="12"/>
        <v>364.57</v>
      </c>
      <c r="GA36" s="531">
        <f t="shared" si="12"/>
        <v>435.54999999999995</v>
      </c>
      <c r="GB36" s="531">
        <f t="shared" si="12"/>
        <v>569.68999999999994</v>
      </c>
    </row>
    <row r="37" spans="1:184" s="461" customFormat="1">
      <c r="A37" s="41"/>
      <c r="B37" s="60"/>
      <c r="C37" s="41"/>
      <c r="D37" s="511" t="s">
        <v>276</v>
      </c>
      <c r="E37" s="512">
        <v>11351</v>
      </c>
      <c r="F37" s="512">
        <v>11351</v>
      </c>
      <c r="G37" s="512">
        <v>11351</v>
      </c>
      <c r="H37" s="512">
        <v>11351</v>
      </c>
      <c r="I37" s="512">
        <v>11351</v>
      </c>
      <c r="J37" s="512">
        <v>11351</v>
      </c>
      <c r="K37" s="512">
        <v>11351</v>
      </c>
      <c r="L37" s="512">
        <v>11351</v>
      </c>
      <c r="M37" s="512">
        <v>11351</v>
      </c>
      <c r="N37" s="512">
        <v>11351</v>
      </c>
      <c r="O37" s="512">
        <v>11351</v>
      </c>
      <c r="P37" s="512">
        <v>11351</v>
      </c>
      <c r="Q37" s="512">
        <v>11351</v>
      </c>
      <c r="R37" s="512">
        <v>11351</v>
      </c>
      <c r="S37" s="512">
        <v>11351</v>
      </c>
      <c r="T37" s="512">
        <v>11351</v>
      </c>
      <c r="U37" s="512">
        <v>11351</v>
      </c>
      <c r="V37" s="512">
        <v>11351</v>
      </c>
      <c r="W37" s="512">
        <v>11351</v>
      </c>
      <c r="X37" s="512">
        <v>11351</v>
      </c>
      <c r="Y37" s="512">
        <v>11351</v>
      </c>
      <c r="Z37" s="512">
        <v>11351</v>
      </c>
      <c r="AA37" s="512">
        <v>11351</v>
      </c>
      <c r="AB37" s="512">
        <v>11351</v>
      </c>
      <c r="AC37" s="512">
        <v>9454</v>
      </c>
      <c r="AD37" s="512">
        <v>9454</v>
      </c>
      <c r="AE37" s="512">
        <v>9454</v>
      </c>
      <c r="AF37" s="512">
        <v>9454</v>
      </c>
      <c r="AG37" s="512">
        <v>9454</v>
      </c>
      <c r="AH37" s="512">
        <v>9454</v>
      </c>
      <c r="AI37" s="512">
        <v>9454</v>
      </c>
      <c r="AJ37" s="512">
        <v>9454</v>
      </c>
      <c r="AK37" s="512">
        <v>9454</v>
      </c>
      <c r="AL37" s="512">
        <v>9454</v>
      </c>
      <c r="AM37" s="512">
        <v>9454</v>
      </c>
      <c r="AN37" s="512">
        <v>9454</v>
      </c>
      <c r="AO37" s="512">
        <v>9454</v>
      </c>
      <c r="AP37" s="512">
        <v>9454</v>
      </c>
      <c r="AQ37" s="512">
        <v>9454</v>
      </c>
      <c r="AR37" s="512">
        <v>9454</v>
      </c>
      <c r="AS37" s="512">
        <v>9454</v>
      </c>
      <c r="AT37" s="512">
        <v>9454</v>
      </c>
      <c r="AU37" s="512">
        <v>9454</v>
      </c>
      <c r="AV37" s="512">
        <v>9454</v>
      </c>
      <c r="AW37" s="512">
        <v>9454</v>
      </c>
      <c r="AX37" s="512">
        <v>9454</v>
      </c>
      <c r="AY37" s="512">
        <v>9454</v>
      </c>
      <c r="AZ37" s="512">
        <v>9454</v>
      </c>
      <c r="BA37" s="512">
        <v>9454</v>
      </c>
      <c r="BB37" s="512">
        <v>9454</v>
      </c>
      <c r="BC37" s="512">
        <v>9454</v>
      </c>
      <c r="BD37" s="512">
        <v>9454</v>
      </c>
      <c r="BE37" s="512">
        <v>9454</v>
      </c>
      <c r="BF37" s="512">
        <v>9454</v>
      </c>
      <c r="BG37" s="512">
        <v>9454</v>
      </c>
      <c r="BH37" s="512">
        <v>9454</v>
      </c>
      <c r="BI37" s="512">
        <v>9454</v>
      </c>
      <c r="BJ37" s="512">
        <v>9454</v>
      </c>
      <c r="BK37" s="512">
        <v>9454</v>
      </c>
      <c r="BL37" s="512">
        <v>9454</v>
      </c>
      <c r="BM37" s="512">
        <v>9454</v>
      </c>
      <c r="BN37" s="512">
        <v>9454</v>
      </c>
      <c r="BO37" s="512">
        <v>9454</v>
      </c>
      <c r="BP37" s="512">
        <v>9454</v>
      </c>
      <c r="BQ37" s="512">
        <v>9454</v>
      </c>
      <c r="BR37" s="512">
        <v>9454</v>
      </c>
      <c r="BS37" s="512">
        <v>9454</v>
      </c>
      <c r="BT37" s="512">
        <v>9454</v>
      </c>
      <c r="BU37" s="512">
        <v>9454</v>
      </c>
      <c r="BV37" s="512">
        <v>9454</v>
      </c>
      <c r="BW37" s="512">
        <v>9454</v>
      </c>
      <c r="BX37" s="512">
        <v>9454</v>
      </c>
      <c r="BY37" s="512">
        <v>9454</v>
      </c>
      <c r="BZ37" s="512">
        <v>9454</v>
      </c>
      <c r="CA37" s="512">
        <v>9454</v>
      </c>
      <c r="CB37" s="512">
        <v>9454</v>
      </c>
      <c r="CC37" s="512">
        <v>9454</v>
      </c>
      <c r="CD37" s="512">
        <v>9454</v>
      </c>
      <c r="CE37" s="512">
        <v>9454</v>
      </c>
      <c r="CF37" s="512">
        <v>9454</v>
      </c>
      <c r="CG37" s="512">
        <v>9454</v>
      </c>
      <c r="CH37" s="512">
        <v>9454</v>
      </c>
      <c r="CI37" s="512">
        <v>9454</v>
      </c>
      <c r="CJ37" s="512">
        <v>9454</v>
      </c>
      <c r="CK37" s="512">
        <v>9454</v>
      </c>
      <c r="CL37" s="512">
        <v>9454</v>
      </c>
      <c r="CM37" s="512">
        <v>9454</v>
      </c>
      <c r="CN37" s="512">
        <v>9454</v>
      </c>
      <c r="CO37" s="512">
        <v>9454</v>
      </c>
      <c r="CP37" s="512">
        <v>9454</v>
      </c>
      <c r="CQ37" s="512">
        <v>9454</v>
      </c>
      <c r="CR37" s="512">
        <v>9454</v>
      </c>
      <c r="CS37" s="512">
        <v>9454</v>
      </c>
      <c r="CT37" s="512">
        <v>9454</v>
      </c>
      <c r="CU37" s="512">
        <v>9454</v>
      </c>
      <c r="CV37" s="512">
        <v>9454</v>
      </c>
      <c r="CW37" s="512">
        <v>9454</v>
      </c>
      <c r="CX37" s="512">
        <v>9454</v>
      </c>
      <c r="CY37" s="512">
        <v>9454</v>
      </c>
      <c r="CZ37" s="512">
        <v>9454</v>
      </c>
      <c r="DA37" s="512">
        <v>9454</v>
      </c>
      <c r="DB37" s="512">
        <v>9454</v>
      </c>
      <c r="DC37" s="512">
        <v>9454</v>
      </c>
      <c r="DD37" s="512">
        <v>9454</v>
      </c>
      <c r="DE37" s="512">
        <v>9454</v>
      </c>
      <c r="DF37" s="512">
        <v>9454</v>
      </c>
      <c r="DG37" s="512">
        <v>9454</v>
      </c>
      <c r="DH37" s="512">
        <v>9454</v>
      </c>
      <c r="DI37" s="512">
        <v>9454</v>
      </c>
      <c r="DJ37" s="512">
        <v>9454</v>
      </c>
      <c r="DK37" s="512">
        <v>9454</v>
      </c>
      <c r="DL37" s="512">
        <v>9454</v>
      </c>
      <c r="DM37" s="512">
        <v>9454</v>
      </c>
      <c r="DN37" s="512">
        <v>9454</v>
      </c>
      <c r="DO37" s="512">
        <v>9454</v>
      </c>
      <c r="DP37" s="512">
        <v>9454</v>
      </c>
      <c r="DQ37" s="512">
        <v>9454</v>
      </c>
      <c r="DR37" s="512">
        <v>9454</v>
      </c>
      <c r="DS37" s="512">
        <v>9454</v>
      </c>
      <c r="DT37" s="512">
        <v>9454</v>
      </c>
      <c r="DU37" s="512">
        <v>9454</v>
      </c>
      <c r="DV37" s="512">
        <v>9454</v>
      </c>
      <c r="DW37" s="512">
        <v>9454</v>
      </c>
      <c r="DX37" s="512">
        <v>9454</v>
      </c>
      <c r="DY37" s="512">
        <v>9454</v>
      </c>
      <c r="DZ37" s="512">
        <v>9454</v>
      </c>
      <c r="EA37" s="512">
        <v>9454</v>
      </c>
      <c r="EB37" s="512">
        <v>9454</v>
      </c>
      <c r="EC37" s="512">
        <v>9454</v>
      </c>
      <c r="ED37" s="512">
        <v>9454</v>
      </c>
      <c r="EE37" s="512">
        <v>9454</v>
      </c>
      <c r="EF37" s="512">
        <v>9454</v>
      </c>
      <c r="EG37" s="512">
        <v>9454</v>
      </c>
      <c r="EH37" s="512">
        <v>9454</v>
      </c>
      <c r="EI37" s="512">
        <v>9454</v>
      </c>
      <c r="EJ37" s="512">
        <v>9454</v>
      </c>
      <c r="EK37" s="512">
        <v>9454</v>
      </c>
      <c r="EL37" s="512">
        <v>9454</v>
      </c>
      <c r="EM37" s="512">
        <v>9454</v>
      </c>
      <c r="EN37" s="512">
        <v>9454</v>
      </c>
      <c r="EO37" s="512">
        <v>9454</v>
      </c>
      <c r="EP37" s="512">
        <v>9454</v>
      </c>
      <c r="EQ37" s="512">
        <v>9454</v>
      </c>
      <c r="ER37" s="512">
        <v>9454</v>
      </c>
      <c r="ES37" s="512">
        <v>9454</v>
      </c>
      <c r="ET37" s="512">
        <v>9454</v>
      </c>
      <c r="EU37" s="512">
        <v>9454</v>
      </c>
      <c r="EV37" s="512">
        <v>9454</v>
      </c>
      <c r="EW37" s="512">
        <v>9454</v>
      </c>
      <c r="EX37" s="512">
        <v>9454</v>
      </c>
      <c r="EY37" s="512">
        <v>9454</v>
      </c>
      <c r="EZ37" s="512">
        <v>9454</v>
      </c>
      <c r="FA37" s="512">
        <v>9454</v>
      </c>
      <c r="FB37" s="512">
        <v>9454</v>
      </c>
      <c r="FC37" s="512">
        <v>9454</v>
      </c>
      <c r="FD37" s="512">
        <v>9454</v>
      </c>
      <c r="FE37" s="512">
        <v>9454</v>
      </c>
      <c r="FF37" s="512">
        <v>9454</v>
      </c>
      <c r="FG37" s="512">
        <v>9454</v>
      </c>
      <c r="FH37" s="512">
        <v>9454</v>
      </c>
      <c r="FI37" s="512">
        <v>9454</v>
      </c>
      <c r="FJ37" s="512">
        <v>9454</v>
      </c>
      <c r="FK37" s="512">
        <v>9454</v>
      </c>
      <c r="FL37" s="512">
        <v>9454</v>
      </c>
      <c r="FM37" s="512">
        <v>9454</v>
      </c>
      <c r="FN37" s="512">
        <v>9454</v>
      </c>
      <c r="FO37" s="512">
        <v>9454</v>
      </c>
      <c r="FP37" s="512">
        <v>9454</v>
      </c>
      <c r="FQ37" s="512">
        <v>9454</v>
      </c>
      <c r="FR37" s="512">
        <v>9454</v>
      </c>
      <c r="FS37" s="512">
        <v>9454</v>
      </c>
      <c r="FT37" s="512">
        <v>9454</v>
      </c>
      <c r="FU37" s="512">
        <v>9454</v>
      </c>
      <c r="FV37" s="512">
        <v>9454</v>
      </c>
      <c r="FW37" s="512">
        <v>9454</v>
      </c>
      <c r="FX37" s="512">
        <v>9454</v>
      </c>
      <c r="FY37" s="512">
        <v>9454</v>
      </c>
      <c r="FZ37" s="512">
        <v>9454</v>
      </c>
      <c r="GA37" s="512">
        <v>9454</v>
      </c>
      <c r="GB37" s="512">
        <v>9454</v>
      </c>
    </row>
    <row r="38" spans="1:184" s="41" customFormat="1">
      <c r="A38" s="461"/>
      <c r="B38" s="60"/>
      <c r="C38" s="461"/>
      <c r="D38" s="532" t="s">
        <v>278</v>
      </c>
      <c r="E38" s="533">
        <f>+E37-E34</f>
        <v>10309.65</v>
      </c>
      <c r="F38" s="533">
        <f t="shared" ref="F38:P38" si="13">+E38-F34</f>
        <v>9376.91</v>
      </c>
      <c r="G38" s="533">
        <f t="shared" si="13"/>
        <v>8382.41</v>
      </c>
      <c r="H38" s="533">
        <f t="shared" si="13"/>
        <v>7461.5199999999995</v>
      </c>
      <c r="I38" s="533">
        <f t="shared" si="13"/>
        <v>6614.8799999999992</v>
      </c>
      <c r="J38" s="533">
        <f t="shared" si="13"/>
        <v>5676.1699999999992</v>
      </c>
      <c r="K38" s="533">
        <f t="shared" si="13"/>
        <v>4657.0099999999993</v>
      </c>
      <c r="L38" s="533">
        <f t="shared" si="13"/>
        <v>3668.9599999999991</v>
      </c>
      <c r="M38" s="533">
        <f t="shared" si="13"/>
        <v>3197.829999999999</v>
      </c>
      <c r="N38" s="533">
        <f t="shared" si="13"/>
        <v>2753.139999999999</v>
      </c>
      <c r="O38" s="533">
        <f t="shared" si="13"/>
        <v>2293.9199999999992</v>
      </c>
      <c r="P38" s="534">
        <f t="shared" si="13"/>
        <v>1772.4199999999992</v>
      </c>
      <c r="Q38" s="533">
        <f>+Q37-Q34</f>
        <v>10818.1</v>
      </c>
      <c r="R38" s="533">
        <f t="shared" ref="R38:AB38" si="14">+Q38-R34</f>
        <v>10337.57</v>
      </c>
      <c r="S38" s="533">
        <f t="shared" si="14"/>
        <v>9924.27</v>
      </c>
      <c r="T38" s="533">
        <f t="shared" si="14"/>
        <v>9473.02</v>
      </c>
      <c r="U38" s="533">
        <f t="shared" si="14"/>
        <v>9000.2000000000007</v>
      </c>
      <c r="V38" s="533">
        <f t="shared" si="14"/>
        <v>8524.58</v>
      </c>
      <c r="W38" s="533">
        <f t="shared" si="14"/>
        <v>8028.84</v>
      </c>
      <c r="X38" s="533">
        <f t="shared" si="14"/>
        <v>7533.3</v>
      </c>
      <c r="Y38" s="533">
        <f t="shared" si="14"/>
        <v>7066.32</v>
      </c>
      <c r="Z38" s="533">
        <f t="shared" si="14"/>
        <v>6572.83</v>
      </c>
      <c r="AA38" s="533">
        <f t="shared" si="14"/>
        <v>6079.44</v>
      </c>
      <c r="AB38" s="534">
        <f t="shared" si="14"/>
        <v>5566.7699999999995</v>
      </c>
      <c r="AC38" s="533">
        <f>+AC37-AC34</f>
        <v>8934.32</v>
      </c>
      <c r="AD38" s="533">
        <f t="shared" ref="AD38:AN38" si="15">+AC38-AD34</f>
        <v>8460.66</v>
      </c>
      <c r="AE38" s="533">
        <f t="shared" si="15"/>
        <v>7954.07</v>
      </c>
      <c r="AF38" s="533">
        <f t="shared" si="15"/>
        <v>7575.54</v>
      </c>
      <c r="AG38" s="533">
        <f t="shared" si="15"/>
        <v>7121.49</v>
      </c>
      <c r="AH38" s="533">
        <f t="shared" si="15"/>
        <v>6648.3099999999995</v>
      </c>
      <c r="AI38" s="533">
        <f t="shared" si="15"/>
        <v>6154.2</v>
      </c>
      <c r="AJ38" s="533">
        <f t="shared" si="15"/>
        <v>5660.35</v>
      </c>
      <c r="AK38" s="533">
        <f t="shared" si="15"/>
        <v>5197.3</v>
      </c>
      <c r="AL38" s="533">
        <f t="shared" si="15"/>
        <v>4748.22</v>
      </c>
      <c r="AM38" s="533">
        <f t="shared" si="15"/>
        <v>4259.2700000000004</v>
      </c>
      <c r="AN38" s="534">
        <f t="shared" si="15"/>
        <v>3758.1400000000003</v>
      </c>
      <c r="AO38" s="533">
        <f>+AO37-AO34</f>
        <v>8932.34</v>
      </c>
      <c r="AP38" s="533">
        <f t="shared" ref="AP38:AZ38" si="16">+AO38-AP34</f>
        <v>8439.24</v>
      </c>
      <c r="AQ38" s="533">
        <f t="shared" si="16"/>
        <v>8082.69</v>
      </c>
      <c r="AR38" s="533">
        <f t="shared" si="16"/>
        <v>7763.12</v>
      </c>
      <c r="AS38" s="533">
        <f t="shared" si="16"/>
        <v>7285.57</v>
      </c>
      <c r="AT38" s="533">
        <f t="shared" si="16"/>
        <v>6808.41</v>
      </c>
      <c r="AU38" s="533">
        <f t="shared" si="16"/>
        <v>6312.79</v>
      </c>
      <c r="AV38" s="533">
        <f t="shared" si="16"/>
        <v>5814.34</v>
      </c>
      <c r="AW38" s="533">
        <f t="shared" si="16"/>
        <v>5346.28</v>
      </c>
      <c r="AX38" s="533">
        <f t="shared" si="16"/>
        <v>4855.75</v>
      </c>
      <c r="AY38" s="533">
        <f t="shared" si="16"/>
        <v>4361.71</v>
      </c>
      <c r="AZ38" s="534">
        <f t="shared" si="16"/>
        <v>3857.79</v>
      </c>
      <c r="BA38" s="533">
        <f>+BA37-BA34</f>
        <v>8931.5</v>
      </c>
      <c r="BB38" s="533">
        <f t="shared" ref="BB38" si="17">+BA38-BB34</f>
        <v>8454.94</v>
      </c>
      <c r="BC38" s="533">
        <f t="shared" ref="BC38" si="18">+BB38-BC34</f>
        <v>8024.2500000000009</v>
      </c>
      <c r="BD38" s="533">
        <f t="shared" ref="BD38" si="19">+BC38-BD34</f>
        <v>7602.2300000000014</v>
      </c>
      <c r="BE38" s="533">
        <f t="shared" ref="BE38" si="20">+BD38-BE34</f>
        <v>7116.6100000000015</v>
      </c>
      <c r="BF38" s="533">
        <f t="shared" ref="BF38" si="21">+BE38-BF34</f>
        <v>6643.1400000000012</v>
      </c>
      <c r="BG38" s="533">
        <f t="shared" ref="BG38" si="22">+BF38-BG34</f>
        <v>6151.2200000000012</v>
      </c>
      <c r="BH38" s="533">
        <f t="shared" ref="BH38" si="23">+BG38-BH34</f>
        <v>5654.630000000001</v>
      </c>
      <c r="BI38" s="533">
        <f t="shared" ref="BI38" si="24">+BH38-BI34</f>
        <v>5195.3600000000006</v>
      </c>
      <c r="BJ38" s="533">
        <f t="shared" ref="BJ38" si="25">+BI38-BJ34</f>
        <v>4773.670000000001</v>
      </c>
      <c r="BK38" s="533">
        <f t="shared" ref="BK38" si="26">+BJ38-BK34</f>
        <v>4330.5900000000011</v>
      </c>
      <c r="BL38" s="534">
        <f t="shared" ref="BL38" si="27">+BK38-BL34</f>
        <v>3826.4900000000011</v>
      </c>
      <c r="BM38" s="533">
        <f>+BM37-BM34</f>
        <v>8927.9699999999993</v>
      </c>
      <c r="BN38" s="533">
        <f t="shared" ref="BN38" si="28">+BM38-BN34</f>
        <v>8448.5</v>
      </c>
      <c r="BO38" s="533">
        <f t="shared" ref="BO38" si="29">+BN38-BO34</f>
        <v>8022.61</v>
      </c>
      <c r="BP38" s="533">
        <f t="shared" ref="BP38" si="30">+BO38-BP34</f>
        <v>7591.6799999999994</v>
      </c>
      <c r="BQ38" s="533">
        <f t="shared" ref="BQ38" si="31">+BP38-BQ34</f>
        <v>7127.4</v>
      </c>
      <c r="BR38" s="533">
        <f t="shared" ref="BR38" si="32">+BQ38-BR34</f>
        <v>6648.0499999999993</v>
      </c>
      <c r="BS38" s="533">
        <f t="shared" ref="BS38" si="33">+BR38-BS34</f>
        <v>6144.19</v>
      </c>
      <c r="BT38" s="533">
        <f t="shared" ref="BT38" si="34">+BS38-BT34</f>
        <v>5636.66</v>
      </c>
      <c r="BU38" s="533">
        <f t="shared" ref="BU38" si="35">+BT38-BU34</f>
        <v>5162.0999999999995</v>
      </c>
      <c r="BV38" s="533">
        <f t="shared" ref="BV38" si="36">+BU38-BV34</f>
        <v>4637.7599999999993</v>
      </c>
      <c r="BW38" s="533">
        <f t="shared" ref="BW38" si="37">+BV38-BW34</f>
        <v>4142.6999999999989</v>
      </c>
      <c r="BX38" s="534">
        <f t="shared" ref="BX38" si="38">+BW38-BX34</f>
        <v>3610.4299999999989</v>
      </c>
      <c r="BY38" s="533">
        <f>+BY37-BY34</f>
        <v>8904.23</v>
      </c>
      <c r="BZ38" s="533">
        <f t="shared" ref="BZ38" si="39">+BY38-BZ34</f>
        <v>8438.83</v>
      </c>
      <c r="CA38" s="533">
        <f t="shared" ref="CA38" si="40">+BZ38-CA34</f>
        <v>8081.86</v>
      </c>
      <c r="CB38" s="533">
        <f t="shared" ref="CB38" si="41">+CA38-CB34</f>
        <v>7673.91</v>
      </c>
      <c r="CC38" s="533">
        <f t="shared" ref="CC38" si="42">+CB38-CC34</f>
        <v>7181.94</v>
      </c>
      <c r="CD38" s="533">
        <f t="shared" ref="CD38" si="43">+CC38-CD34</f>
        <v>6688.5999999999995</v>
      </c>
      <c r="CE38" s="533">
        <f t="shared" ref="CE38" si="44">+CD38-CE34</f>
        <v>6118.61</v>
      </c>
      <c r="CF38" s="533">
        <f t="shared" ref="CF38" si="45">+CE38-CF34</f>
        <v>5552.0499999999993</v>
      </c>
      <c r="CG38" s="533">
        <f t="shared" ref="CG38" si="46">+CF38-CG34</f>
        <v>5049.7199999999993</v>
      </c>
      <c r="CH38" s="533">
        <f t="shared" ref="CH38" si="47">+CG38-CH34</f>
        <v>4580.8499999999995</v>
      </c>
      <c r="CI38" s="533">
        <f t="shared" ref="CI38" si="48">+CH38-CI34</f>
        <v>4039.4799999999996</v>
      </c>
      <c r="CJ38" s="534">
        <f t="shared" ref="CJ38" si="49">+CI38-CJ34</f>
        <v>3475.7899999999995</v>
      </c>
      <c r="CK38" s="533">
        <f>+CK37-CK34</f>
        <v>8873.64</v>
      </c>
      <c r="CL38" s="533">
        <f t="shared" ref="CL38" si="50">+CK38-CL34</f>
        <v>8328.369999999999</v>
      </c>
      <c r="CM38" s="533">
        <f t="shared" ref="CM38" si="51">+CL38-CM34</f>
        <v>7789.1399999999994</v>
      </c>
      <c r="CN38" s="533">
        <f t="shared" ref="CN38" si="52">+CM38-CN34</f>
        <v>7377.6799999999994</v>
      </c>
      <c r="CO38" s="533">
        <f t="shared" ref="CO38" si="53">+CN38-CO34</f>
        <v>6866.32</v>
      </c>
      <c r="CP38" s="533">
        <f t="shared" ref="CP38" si="54">+CO38-CP34</f>
        <v>6315.19</v>
      </c>
      <c r="CQ38" s="533">
        <f t="shared" ref="CQ38" si="55">+CP38-CQ34</f>
        <v>5702.2199999999993</v>
      </c>
      <c r="CR38" s="533">
        <f t="shared" ref="CR38" si="56">+CQ38-CR34</f>
        <v>5104.3099999999995</v>
      </c>
      <c r="CS38" s="533">
        <f t="shared" ref="CS38" si="57">+CR38-CS34</f>
        <v>4555.119999999999</v>
      </c>
      <c r="CT38" s="533">
        <f t="shared" ref="CT38" si="58">+CS38-CT34</f>
        <v>4014.4799999999991</v>
      </c>
      <c r="CU38" s="533">
        <f t="shared" ref="CU38" si="59">+CT38-CU34</f>
        <v>3460.349999999999</v>
      </c>
      <c r="CV38" s="534">
        <f t="shared" ref="CV38" si="60">+CU38-CV34</f>
        <v>2857.309999999999</v>
      </c>
      <c r="CW38" s="533">
        <f>+CW37-CW34</f>
        <v>8830.5</v>
      </c>
      <c r="CX38" s="533">
        <f t="shared" ref="CX38" si="61">+CW38-CX34</f>
        <v>8321.73</v>
      </c>
      <c r="CY38" s="533">
        <f t="shared" ref="CY38" si="62">+CX38-CY34</f>
        <v>7824.9699999999993</v>
      </c>
      <c r="CZ38" s="533">
        <f t="shared" ref="CZ38" si="63">+CY38-CZ34</f>
        <v>7298.07</v>
      </c>
      <c r="DA38" s="533">
        <f t="shared" ref="DA38" si="64">+CZ38-DA34</f>
        <v>6733.9699999999993</v>
      </c>
      <c r="DB38" s="533">
        <f t="shared" ref="DB38" si="65">+DA38-DB34</f>
        <v>6164.7699999999995</v>
      </c>
      <c r="DC38" s="533">
        <f t="shared" ref="DC38" si="66">+DB38-DC34</f>
        <v>5572.45</v>
      </c>
      <c r="DD38" s="533">
        <f t="shared" ref="DD38" si="67">+DC38-DD34</f>
        <v>4975.9799999999996</v>
      </c>
      <c r="DE38" s="533">
        <f t="shared" ref="DE38" si="68">+DD38-DE34</f>
        <v>4421.7899999999991</v>
      </c>
      <c r="DF38" s="533">
        <f t="shared" ref="DF38" si="69">+DE38-DF34</f>
        <v>3925.2699999999991</v>
      </c>
      <c r="DG38" s="533">
        <f t="shared" ref="DG38" si="70">+DF38-DG34</f>
        <v>3366.1599999999989</v>
      </c>
      <c r="DH38" s="534">
        <f t="shared" ref="DH38" si="71">+DG38-DH34</f>
        <v>2774.9499999999989</v>
      </c>
      <c r="DI38" s="533">
        <f>+DI37-DI34</f>
        <v>8840.5</v>
      </c>
      <c r="DJ38" s="533">
        <f t="shared" ref="DJ38" si="72">+DI38-DJ34</f>
        <v>8282.5400000000009</v>
      </c>
      <c r="DK38" s="533">
        <f t="shared" ref="DK38" si="73">+DJ38-DK34</f>
        <v>7682.2600000000011</v>
      </c>
      <c r="DL38" s="533">
        <f t="shared" ref="DL38" si="74">+DK38-DL34</f>
        <v>7251.4900000000007</v>
      </c>
      <c r="DM38" s="533">
        <f t="shared" ref="DM38" si="75">+DL38-DM34</f>
        <v>6716.1600000000008</v>
      </c>
      <c r="DN38" s="533">
        <f t="shared" ref="DN38" si="76">+DM38-DN34</f>
        <v>6146.4800000000005</v>
      </c>
      <c r="DO38" s="533">
        <f t="shared" ref="DO38" si="77">+DN38-DO34</f>
        <v>5552.5300000000007</v>
      </c>
      <c r="DP38" s="533">
        <f t="shared" ref="DP38" si="78">+DO38-DP34</f>
        <v>4957.2700000000004</v>
      </c>
      <c r="DQ38" s="533">
        <f t="shared" ref="DQ38" si="79">+DP38-DQ34</f>
        <v>4408.8200000000006</v>
      </c>
      <c r="DR38" s="533">
        <f t="shared" ref="DR38" si="80">+DQ38-DR34</f>
        <v>3849.1200000000008</v>
      </c>
      <c r="DS38" s="533">
        <f t="shared" ref="DS38" si="81">+DR38-DS34</f>
        <v>3287.2100000000009</v>
      </c>
      <c r="DT38" s="534">
        <f t="shared" ref="DT38" si="82">+DS38-DT34</f>
        <v>2698.7400000000007</v>
      </c>
      <c r="DU38" s="533">
        <f>+DU37-DU34</f>
        <v>8841.15</v>
      </c>
      <c r="DV38" s="533">
        <f t="shared" ref="DV38" si="83">+DU38-DV34</f>
        <v>8289.35</v>
      </c>
      <c r="DW38" s="533">
        <f t="shared" ref="DW38" si="84">+DV38-DW34</f>
        <v>7734.05</v>
      </c>
      <c r="DX38" s="533">
        <f t="shared" ref="DX38" si="85">+DW38-DX34</f>
        <v>7277.6</v>
      </c>
      <c r="DY38" s="533">
        <f t="shared" ref="DY38" si="86">+DX38-DY34</f>
        <v>6724.6600000000008</v>
      </c>
      <c r="DZ38" s="533">
        <f t="shared" ref="DZ38" si="87">+DY38-DZ34</f>
        <v>6165.7300000000005</v>
      </c>
      <c r="EA38" s="533">
        <f t="shared" ref="EA38" si="88">+DZ38-EA34</f>
        <v>5585.0400000000009</v>
      </c>
      <c r="EB38" s="533">
        <f t="shared" ref="EB38" si="89">+EA38-EB34</f>
        <v>4993.6600000000008</v>
      </c>
      <c r="EC38" s="533">
        <f t="shared" ref="EC38" si="90">+EB38-EC34</f>
        <v>4454.6400000000012</v>
      </c>
      <c r="ED38" s="533">
        <f t="shared" ref="ED38" si="91">+EC38-ED34</f>
        <v>3956.4400000000014</v>
      </c>
      <c r="EE38" s="533">
        <f t="shared" ref="EE38" si="92">+ED38-EE34</f>
        <v>3430.6100000000015</v>
      </c>
      <c r="EF38" s="534">
        <f t="shared" ref="EF38" si="93">+EE38-EF34</f>
        <v>2853.6500000000015</v>
      </c>
      <c r="EG38" s="533">
        <f>+EG37-EG34</f>
        <v>8845.2900000000009</v>
      </c>
      <c r="EH38" s="533">
        <f t="shared" ref="EH38" si="94">+EG38-EH34</f>
        <v>8271.7800000000007</v>
      </c>
      <c r="EI38" s="533">
        <f t="shared" ref="EI38" si="95">+EH38-EI34</f>
        <v>7869.6100000000006</v>
      </c>
      <c r="EJ38" s="533">
        <f t="shared" ref="EJ38" si="96">+EI38-EJ34</f>
        <v>7493.9600000000009</v>
      </c>
      <c r="EK38" s="533">
        <f t="shared" ref="EK38" si="97">+EJ38-EK34</f>
        <v>6956.2400000000007</v>
      </c>
      <c r="EL38" s="533">
        <f t="shared" ref="EL38" si="98">+EK38-EL34</f>
        <v>6408.1200000000008</v>
      </c>
      <c r="EM38" s="533">
        <f t="shared" ref="EM38" si="99">+EL38-EM34</f>
        <v>5816.170000000001</v>
      </c>
      <c r="EN38" s="533">
        <f t="shared" ref="EN38" si="100">+EM38-EN34</f>
        <v>5228.2200000000012</v>
      </c>
      <c r="EO38" s="533">
        <f t="shared" ref="EO38" si="101">+EN38-EO34</f>
        <v>4682.7500000000009</v>
      </c>
      <c r="EP38" s="533">
        <f t="shared" ref="EP38" si="102">+EO38-EP34</f>
        <v>4145.5600000000013</v>
      </c>
      <c r="EQ38" s="533">
        <f t="shared" ref="EQ38" si="103">+EP38-EQ34</f>
        <v>3599.5000000000014</v>
      </c>
      <c r="ER38" s="534">
        <f t="shared" ref="ER38" si="104">+EQ38-ER34</f>
        <v>3018.1900000000014</v>
      </c>
      <c r="ES38" s="533">
        <f>+ES37-ES34</f>
        <v>8849.7999999999993</v>
      </c>
      <c r="ET38" s="533">
        <f t="shared" ref="ET38" si="105">+ES38-ET34</f>
        <v>8307.5499999999993</v>
      </c>
      <c r="EU38" s="533">
        <f t="shared" ref="EU38" si="106">+ET38-EU34</f>
        <v>7779.0499999999993</v>
      </c>
      <c r="EV38" s="533">
        <f t="shared" ref="EV38" si="107">+EU38-EV34</f>
        <v>7331.5899999999992</v>
      </c>
      <c r="EW38" s="533">
        <f t="shared" ref="EW38" si="108">+EV38-EW34</f>
        <v>6798.49</v>
      </c>
      <c r="EX38" s="533">
        <f t="shared" ref="EX38" si="109">+EW38-EX34</f>
        <v>6255.44</v>
      </c>
      <c r="EY38" s="533">
        <f t="shared" ref="EY38" si="110">+EX38-EY34</f>
        <v>5674.29</v>
      </c>
      <c r="EZ38" s="533">
        <f t="shared" ref="EZ38" si="111">+EY38-EZ34</f>
        <v>5093.5199999999995</v>
      </c>
      <c r="FA38" s="533">
        <f t="shared" ref="FA38" si="112">+EZ38-FA34</f>
        <v>4559.7699999999995</v>
      </c>
      <c r="FB38" s="533">
        <f t="shared" ref="FB38" si="113">+FA38-FB34</f>
        <v>4092.1599999999994</v>
      </c>
      <c r="FC38" s="533">
        <f t="shared" ref="FC38" si="114">+FB38-FC34</f>
        <v>3611.9899999999993</v>
      </c>
      <c r="FD38" s="534">
        <f t="shared" ref="FD38" si="115">+FC38-FD34</f>
        <v>3036.6199999999994</v>
      </c>
      <c r="FE38" s="533">
        <f>+FE37-FE34</f>
        <v>8866.36</v>
      </c>
      <c r="FF38" s="533">
        <f t="shared" ref="FF38" si="116">+FE38-FF34</f>
        <v>8331.7000000000007</v>
      </c>
      <c r="FG38" s="533">
        <f t="shared" ref="FG38" si="117">+FF38-FG34</f>
        <v>7864.4000000000005</v>
      </c>
      <c r="FH38" s="533">
        <f t="shared" ref="FH38" si="118">+FG38-FH34</f>
        <v>7386.97</v>
      </c>
      <c r="FI38" s="533">
        <f t="shared" ref="FI38" si="119">+FH38-FI34</f>
        <v>6882.75</v>
      </c>
      <c r="FJ38" s="533">
        <f t="shared" ref="FJ38" si="120">+FI38-FJ34</f>
        <v>6339.98</v>
      </c>
      <c r="FK38" s="533">
        <f t="shared" ref="FK38" si="121">+FJ38-FK34</f>
        <v>5758.98</v>
      </c>
      <c r="FL38" s="533">
        <f t="shared" ref="FL38" si="122">+FK38-FL34</f>
        <v>5181.7</v>
      </c>
      <c r="FM38" s="533">
        <f t="shared" ref="FM38" si="123">+FL38-FM34</f>
        <v>4650</v>
      </c>
      <c r="FN38" s="533">
        <f t="shared" ref="FN38" si="124">+FM38-FN34</f>
        <v>4125.17</v>
      </c>
      <c r="FO38" s="533">
        <f t="shared" ref="FO38" si="125">+FN38-FO34</f>
        <v>3590.07</v>
      </c>
      <c r="FP38" s="534">
        <f t="shared" ref="FP38" si="126">+FO38-FP34</f>
        <v>3020.32</v>
      </c>
      <c r="FQ38" s="533">
        <f>+FQ37-FQ34</f>
        <v>8868.91</v>
      </c>
      <c r="FR38" s="533">
        <f t="shared" ref="FR38" si="127">+FQ38-FR34</f>
        <v>8331.91</v>
      </c>
      <c r="FS38" s="533">
        <f t="shared" ref="FS38" si="128">+FR38-FS34</f>
        <v>7828.83</v>
      </c>
      <c r="FT38" s="533">
        <f t="shared" ref="FT38" si="129">+FS38-FT34</f>
        <v>7303.76</v>
      </c>
      <c r="FU38" s="533">
        <f t="shared" ref="FU38" si="130">+FT38-FU34</f>
        <v>6802.1100000000006</v>
      </c>
      <c r="FV38" s="533">
        <f t="shared" ref="FV38" si="131">+FU38-FV34</f>
        <v>6261.81</v>
      </c>
      <c r="FW38" s="533">
        <f t="shared" ref="FW38" si="132">+FV38-FW34</f>
        <v>5687.6500000000005</v>
      </c>
      <c r="FX38" s="533">
        <f t="shared" ref="FX38" si="133">+FW38-FX34</f>
        <v>5112.4400000000005</v>
      </c>
      <c r="FY38" s="533">
        <f t="shared" ref="FY38" si="134">+FX38-FY34</f>
        <v>4618.8700000000008</v>
      </c>
      <c r="FZ38" s="533">
        <f t="shared" ref="FZ38" si="135">+FY38-FZ34</f>
        <v>4254.3000000000011</v>
      </c>
      <c r="GA38" s="533">
        <f t="shared" ref="GA38" si="136">+FZ38-GA34</f>
        <v>3818.7500000000009</v>
      </c>
      <c r="GB38" s="534">
        <f t="shared" ref="GB38" si="137">+GA38-GB34</f>
        <v>3249.0600000000009</v>
      </c>
    </row>
    <row r="39" spans="1:184" s="41" customFormat="1" ht="15.75" thickBot="1">
      <c r="A39" s="461"/>
      <c r="B39" s="60"/>
      <c r="C39" s="461"/>
      <c r="D39" s="511" t="s">
        <v>192</v>
      </c>
      <c r="E39" s="512"/>
      <c r="F39" s="512"/>
      <c r="G39" s="512"/>
      <c r="H39" s="512"/>
      <c r="I39" s="512"/>
      <c r="J39" s="512"/>
      <c r="K39" s="512"/>
      <c r="L39" s="512"/>
      <c r="M39" s="512"/>
      <c r="N39" s="512"/>
      <c r="O39" s="512"/>
      <c r="P39" s="535">
        <f>+P38</f>
        <v>1772.4199999999992</v>
      </c>
      <c r="Q39" s="512"/>
      <c r="R39" s="512"/>
      <c r="S39" s="512"/>
      <c r="T39" s="512"/>
      <c r="U39" s="512"/>
      <c r="V39" s="512"/>
      <c r="W39" s="512"/>
      <c r="X39" s="512"/>
      <c r="Y39" s="512"/>
      <c r="Z39" s="512"/>
      <c r="AA39" s="512"/>
      <c r="AB39" s="535">
        <f>+AB38+P39</f>
        <v>7339.1899999999987</v>
      </c>
      <c r="AC39" s="512"/>
      <c r="AD39" s="512"/>
      <c r="AE39" s="512"/>
      <c r="AF39" s="512"/>
      <c r="AG39" s="512"/>
      <c r="AH39" s="512"/>
      <c r="AI39" s="512"/>
      <c r="AJ39" s="512"/>
      <c r="AK39" s="512"/>
      <c r="AL39" s="512"/>
      <c r="AM39" s="512"/>
      <c r="AN39" s="535">
        <f>+AN38+AB39</f>
        <v>11097.329999999998</v>
      </c>
      <c r="AO39" s="512"/>
      <c r="AP39" s="512"/>
      <c r="AQ39" s="512"/>
      <c r="AR39" s="512"/>
      <c r="AS39" s="512"/>
      <c r="AT39" s="512"/>
      <c r="AU39" s="512"/>
      <c r="AV39" s="512"/>
      <c r="AW39" s="512"/>
      <c r="AX39" s="512"/>
      <c r="AY39" s="512"/>
      <c r="AZ39" s="535">
        <f>+AZ38+AN39</f>
        <v>14955.119999999999</v>
      </c>
      <c r="BA39" s="512"/>
      <c r="BB39" s="512"/>
      <c r="BC39" s="512"/>
      <c r="BD39" s="512"/>
      <c r="BE39" s="512"/>
      <c r="BF39" s="512"/>
      <c r="BG39" s="512"/>
      <c r="BH39" s="512"/>
      <c r="BI39" s="512"/>
      <c r="BJ39" s="512"/>
      <c r="BK39" s="512"/>
      <c r="BL39" s="535">
        <f>+BL38+AZ39</f>
        <v>18781.61</v>
      </c>
      <c r="BM39" s="512"/>
      <c r="BN39" s="512"/>
      <c r="BO39" s="512"/>
      <c r="BP39" s="512"/>
      <c r="BQ39" s="512"/>
      <c r="BR39" s="512"/>
      <c r="BS39" s="512"/>
      <c r="BT39" s="512"/>
      <c r="BU39" s="512"/>
      <c r="BV39" s="512"/>
      <c r="BW39" s="512"/>
      <c r="BX39" s="535">
        <f>+BX38+BL39</f>
        <v>22392.04</v>
      </c>
      <c r="BY39" s="512"/>
      <c r="BZ39" s="512"/>
      <c r="CA39" s="512"/>
      <c r="CB39" s="512"/>
      <c r="CC39" s="512"/>
      <c r="CD39" s="512"/>
      <c r="CE39" s="512"/>
      <c r="CF39" s="512"/>
      <c r="CG39" s="512"/>
      <c r="CH39" s="512"/>
      <c r="CI39" s="512"/>
      <c r="CJ39" s="535">
        <f>+CJ38+BX39</f>
        <v>25867.83</v>
      </c>
      <c r="CK39" s="512"/>
      <c r="CL39" s="512"/>
      <c r="CM39" s="512"/>
      <c r="CN39" s="512"/>
      <c r="CO39" s="512"/>
      <c r="CP39" s="512"/>
      <c r="CQ39" s="512"/>
      <c r="CR39" s="512"/>
      <c r="CS39" s="512"/>
      <c r="CT39" s="512"/>
      <c r="CU39" s="512"/>
      <c r="CV39" s="535">
        <f>+CV38+CJ39</f>
        <v>28725.14</v>
      </c>
      <c r="CW39" s="512"/>
      <c r="CX39" s="512"/>
      <c r="CY39" s="512"/>
      <c r="CZ39" s="512"/>
      <c r="DA39" s="512"/>
      <c r="DB39" s="512"/>
      <c r="DC39" s="512"/>
      <c r="DD39" s="512"/>
      <c r="DE39" s="512"/>
      <c r="DF39" s="512"/>
      <c r="DG39" s="512"/>
      <c r="DH39" s="535">
        <f>+DH38+CV39</f>
        <v>31500.089999999997</v>
      </c>
      <c r="DI39" s="512"/>
      <c r="DJ39" s="512"/>
      <c r="DK39" s="512"/>
      <c r="DL39" s="512"/>
      <c r="DM39" s="512"/>
      <c r="DN39" s="512"/>
      <c r="DO39" s="512"/>
      <c r="DP39" s="512"/>
      <c r="DQ39" s="512"/>
      <c r="DR39" s="512"/>
      <c r="DS39" s="512"/>
      <c r="DT39" s="535">
        <f>+DT38+DH39</f>
        <v>34198.829999999994</v>
      </c>
      <c r="DU39" s="512"/>
      <c r="DV39" s="512"/>
      <c r="DW39" s="512"/>
      <c r="DX39" s="512"/>
      <c r="DY39" s="512"/>
      <c r="DZ39" s="512"/>
      <c r="EA39" s="512"/>
      <c r="EB39" s="512"/>
      <c r="EC39" s="512"/>
      <c r="ED39" s="512"/>
      <c r="EE39" s="512"/>
      <c r="EF39" s="535">
        <f>+EF38+DT39</f>
        <v>37052.479999999996</v>
      </c>
      <c r="EG39" s="512"/>
      <c r="EH39" s="512"/>
      <c r="EI39" s="512"/>
      <c r="EJ39" s="512"/>
      <c r="EK39" s="512"/>
      <c r="EL39" s="512"/>
      <c r="EM39" s="512"/>
      <c r="EN39" s="512"/>
      <c r="EO39" s="512"/>
      <c r="EP39" s="512"/>
      <c r="EQ39" s="512"/>
      <c r="ER39" s="535">
        <f>+ER38+EF39</f>
        <v>40070.67</v>
      </c>
      <c r="ES39" s="512"/>
      <c r="ET39" s="512"/>
      <c r="EU39" s="512"/>
      <c r="EV39" s="512"/>
      <c r="EW39" s="512"/>
      <c r="EX39" s="512"/>
      <c r="EY39" s="512"/>
      <c r="EZ39" s="512"/>
      <c r="FA39" s="512"/>
      <c r="FB39" s="512"/>
      <c r="FC39" s="512"/>
      <c r="FD39" s="535">
        <f>+FD38+ER39</f>
        <v>43107.29</v>
      </c>
      <c r="FE39" s="512"/>
      <c r="FF39" s="512"/>
      <c r="FG39" s="512"/>
      <c r="FH39" s="512"/>
      <c r="FI39" s="512"/>
      <c r="FJ39" s="512"/>
      <c r="FK39" s="512"/>
      <c r="FL39" s="512"/>
      <c r="FM39" s="512"/>
      <c r="FN39" s="512"/>
      <c r="FO39" s="512"/>
      <c r="FP39" s="535">
        <f>+FP38+FD39</f>
        <v>46127.61</v>
      </c>
      <c r="FQ39" s="512"/>
      <c r="FR39" s="512"/>
      <c r="FS39" s="512"/>
      <c r="FT39" s="512"/>
      <c r="FU39" s="512"/>
      <c r="FV39" s="512"/>
      <c r="FW39" s="512"/>
      <c r="FX39" s="512"/>
      <c r="FY39" s="512"/>
      <c r="FZ39" s="512"/>
      <c r="GA39" s="512"/>
      <c r="GB39" s="535">
        <f>+GB38+FP39</f>
        <v>49376.67</v>
      </c>
    </row>
    <row r="40" spans="1:184" s="461" customFormat="1">
      <c r="A40" s="41"/>
      <c r="B40" s="60"/>
      <c r="C40" s="41"/>
      <c r="D40" s="526" t="s">
        <v>283</v>
      </c>
      <c r="E40" s="525">
        <f>+E$33</f>
        <v>41275</v>
      </c>
      <c r="F40" s="525">
        <f t="shared" ref="F40:BQ40" si="138">+F$33</f>
        <v>41306</v>
      </c>
      <c r="G40" s="525">
        <f t="shared" si="138"/>
        <v>41334</v>
      </c>
      <c r="H40" s="525">
        <f t="shared" si="138"/>
        <v>41365</v>
      </c>
      <c r="I40" s="525">
        <f t="shared" si="138"/>
        <v>41395</v>
      </c>
      <c r="J40" s="525">
        <f t="shared" si="138"/>
        <v>41426</v>
      </c>
      <c r="K40" s="525">
        <f t="shared" si="138"/>
        <v>41456</v>
      </c>
      <c r="L40" s="525">
        <f t="shared" si="138"/>
        <v>41487</v>
      </c>
      <c r="M40" s="525">
        <f t="shared" si="138"/>
        <v>41518</v>
      </c>
      <c r="N40" s="525">
        <f t="shared" si="138"/>
        <v>41548</v>
      </c>
      <c r="O40" s="525">
        <f t="shared" si="138"/>
        <v>41579</v>
      </c>
      <c r="P40" s="525">
        <f t="shared" si="138"/>
        <v>41609</v>
      </c>
      <c r="Q40" s="525">
        <f t="shared" si="138"/>
        <v>41640</v>
      </c>
      <c r="R40" s="525">
        <f t="shared" si="138"/>
        <v>41671</v>
      </c>
      <c r="S40" s="525">
        <f t="shared" si="138"/>
        <v>41699</v>
      </c>
      <c r="T40" s="525">
        <f t="shared" si="138"/>
        <v>41730</v>
      </c>
      <c r="U40" s="525">
        <f t="shared" si="138"/>
        <v>41760</v>
      </c>
      <c r="V40" s="525">
        <f t="shared" si="138"/>
        <v>41791</v>
      </c>
      <c r="W40" s="525">
        <f t="shared" si="138"/>
        <v>41821</v>
      </c>
      <c r="X40" s="525">
        <f t="shared" si="138"/>
        <v>41852</v>
      </c>
      <c r="Y40" s="525">
        <f t="shared" si="138"/>
        <v>41883</v>
      </c>
      <c r="Z40" s="525">
        <f t="shared" si="138"/>
        <v>41913</v>
      </c>
      <c r="AA40" s="525">
        <f t="shared" si="138"/>
        <v>41944</v>
      </c>
      <c r="AB40" s="525">
        <f t="shared" si="138"/>
        <v>41974</v>
      </c>
      <c r="AC40" s="525">
        <f t="shared" si="138"/>
        <v>42005</v>
      </c>
      <c r="AD40" s="525">
        <f t="shared" si="138"/>
        <v>42036</v>
      </c>
      <c r="AE40" s="525">
        <f t="shared" si="138"/>
        <v>42064</v>
      </c>
      <c r="AF40" s="525">
        <f t="shared" si="138"/>
        <v>42095</v>
      </c>
      <c r="AG40" s="525">
        <f t="shared" si="138"/>
        <v>42125</v>
      </c>
      <c r="AH40" s="525">
        <f t="shared" si="138"/>
        <v>42156</v>
      </c>
      <c r="AI40" s="525">
        <f t="shared" si="138"/>
        <v>42186</v>
      </c>
      <c r="AJ40" s="525">
        <f t="shared" si="138"/>
        <v>42217</v>
      </c>
      <c r="AK40" s="525">
        <f t="shared" si="138"/>
        <v>42248</v>
      </c>
      <c r="AL40" s="525">
        <f t="shared" si="138"/>
        <v>42278</v>
      </c>
      <c r="AM40" s="525">
        <f t="shared" si="138"/>
        <v>42309</v>
      </c>
      <c r="AN40" s="525">
        <f t="shared" si="138"/>
        <v>42339</v>
      </c>
      <c r="AO40" s="525">
        <f t="shared" si="138"/>
        <v>42370</v>
      </c>
      <c r="AP40" s="525">
        <f t="shared" si="138"/>
        <v>42401</v>
      </c>
      <c r="AQ40" s="525">
        <f t="shared" si="138"/>
        <v>42430</v>
      </c>
      <c r="AR40" s="525">
        <f t="shared" si="138"/>
        <v>42461</v>
      </c>
      <c r="AS40" s="525">
        <f t="shared" si="138"/>
        <v>42491</v>
      </c>
      <c r="AT40" s="525">
        <f t="shared" si="138"/>
        <v>42522</v>
      </c>
      <c r="AU40" s="525">
        <f t="shared" si="138"/>
        <v>42552</v>
      </c>
      <c r="AV40" s="525">
        <f t="shared" si="138"/>
        <v>42583</v>
      </c>
      <c r="AW40" s="525">
        <f t="shared" si="138"/>
        <v>42614</v>
      </c>
      <c r="AX40" s="525">
        <f t="shared" si="138"/>
        <v>42644</v>
      </c>
      <c r="AY40" s="525">
        <f t="shared" si="138"/>
        <v>42675</v>
      </c>
      <c r="AZ40" s="525">
        <f t="shared" si="138"/>
        <v>42705</v>
      </c>
      <c r="BA40" s="525">
        <f t="shared" si="138"/>
        <v>42736</v>
      </c>
      <c r="BB40" s="525">
        <f t="shared" si="138"/>
        <v>42767</v>
      </c>
      <c r="BC40" s="525">
        <f t="shared" si="138"/>
        <v>42795</v>
      </c>
      <c r="BD40" s="525">
        <f t="shared" si="138"/>
        <v>42826</v>
      </c>
      <c r="BE40" s="525">
        <f t="shared" si="138"/>
        <v>42856</v>
      </c>
      <c r="BF40" s="525">
        <f t="shared" si="138"/>
        <v>42887</v>
      </c>
      <c r="BG40" s="525">
        <f t="shared" si="138"/>
        <v>42917</v>
      </c>
      <c r="BH40" s="525">
        <f t="shared" si="138"/>
        <v>42948</v>
      </c>
      <c r="BI40" s="525">
        <f t="shared" si="138"/>
        <v>42979</v>
      </c>
      <c r="BJ40" s="525">
        <f t="shared" si="138"/>
        <v>43009</v>
      </c>
      <c r="BK40" s="525">
        <f t="shared" si="138"/>
        <v>43040</v>
      </c>
      <c r="BL40" s="525">
        <f t="shared" si="138"/>
        <v>43070</v>
      </c>
      <c r="BM40" s="525">
        <f t="shared" si="138"/>
        <v>43101</v>
      </c>
      <c r="BN40" s="525">
        <f t="shared" si="138"/>
        <v>43132</v>
      </c>
      <c r="BO40" s="525">
        <f t="shared" si="138"/>
        <v>43160</v>
      </c>
      <c r="BP40" s="525">
        <f t="shared" si="138"/>
        <v>43191</v>
      </c>
      <c r="BQ40" s="525">
        <f t="shared" si="138"/>
        <v>43221</v>
      </c>
      <c r="BR40" s="525">
        <f t="shared" ref="BR40:EC40" si="139">+BR$33</f>
        <v>43252</v>
      </c>
      <c r="BS40" s="525">
        <f t="shared" si="139"/>
        <v>43282</v>
      </c>
      <c r="BT40" s="525">
        <f t="shared" si="139"/>
        <v>43313</v>
      </c>
      <c r="BU40" s="525">
        <f t="shared" si="139"/>
        <v>43344</v>
      </c>
      <c r="BV40" s="525">
        <f t="shared" si="139"/>
        <v>43374</v>
      </c>
      <c r="BW40" s="525">
        <f t="shared" si="139"/>
        <v>43405</v>
      </c>
      <c r="BX40" s="525">
        <f t="shared" si="139"/>
        <v>43435</v>
      </c>
      <c r="BY40" s="525">
        <f t="shared" si="139"/>
        <v>43466</v>
      </c>
      <c r="BZ40" s="525">
        <f t="shared" si="139"/>
        <v>43497</v>
      </c>
      <c r="CA40" s="525">
        <f t="shared" si="139"/>
        <v>43525</v>
      </c>
      <c r="CB40" s="525">
        <f t="shared" si="139"/>
        <v>43556</v>
      </c>
      <c r="CC40" s="525">
        <f t="shared" si="139"/>
        <v>43586</v>
      </c>
      <c r="CD40" s="525">
        <f t="shared" si="139"/>
        <v>43617</v>
      </c>
      <c r="CE40" s="525">
        <f t="shared" si="139"/>
        <v>43647</v>
      </c>
      <c r="CF40" s="525">
        <f t="shared" si="139"/>
        <v>43678</v>
      </c>
      <c r="CG40" s="525">
        <f t="shared" si="139"/>
        <v>43709</v>
      </c>
      <c r="CH40" s="525">
        <f t="shared" si="139"/>
        <v>43739</v>
      </c>
      <c r="CI40" s="525">
        <f t="shared" si="139"/>
        <v>43770</v>
      </c>
      <c r="CJ40" s="525">
        <f t="shared" si="139"/>
        <v>43800</v>
      </c>
      <c r="CK40" s="525">
        <f t="shared" si="139"/>
        <v>43831</v>
      </c>
      <c r="CL40" s="525">
        <f t="shared" si="139"/>
        <v>43862</v>
      </c>
      <c r="CM40" s="525">
        <f t="shared" si="139"/>
        <v>43891</v>
      </c>
      <c r="CN40" s="525">
        <f t="shared" si="139"/>
        <v>43922</v>
      </c>
      <c r="CO40" s="525">
        <f t="shared" si="139"/>
        <v>43952</v>
      </c>
      <c r="CP40" s="525">
        <f t="shared" si="139"/>
        <v>43983</v>
      </c>
      <c r="CQ40" s="525">
        <f t="shared" si="139"/>
        <v>44013</v>
      </c>
      <c r="CR40" s="525">
        <f t="shared" si="139"/>
        <v>44044</v>
      </c>
      <c r="CS40" s="525">
        <f t="shared" si="139"/>
        <v>44075</v>
      </c>
      <c r="CT40" s="525">
        <f t="shared" si="139"/>
        <v>44105</v>
      </c>
      <c r="CU40" s="525">
        <f t="shared" si="139"/>
        <v>44136</v>
      </c>
      <c r="CV40" s="525">
        <f t="shared" si="139"/>
        <v>44166</v>
      </c>
      <c r="CW40" s="525">
        <f t="shared" si="139"/>
        <v>44197</v>
      </c>
      <c r="CX40" s="525">
        <f t="shared" si="139"/>
        <v>44228</v>
      </c>
      <c r="CY40" s="525">
        <f t="shared" si="139"/>
        <v>44256</v>
      </c>
      <c r="CZ40" s="525">
        <f t="shared" si="139"/>
        <v>44287</v>
      </c>
      <c r="DA40" s="525">
        <f t="shared" si="139"/>
        <v>44317</v>
      </c>
      <c r="DB40" s="525">
        <f t="shared" si="139"/>
        <v>44348</v>
      </c>
      <c r="DC40" s="525">
        <f t="shared" si="139"/>
        <v>44378</v>
      </c>
      <c r="DD40" s="525">
        <f t="shared" si="139"/>
        <v>44409</v>
      </c>
      <c r="DE40" s="525">
        <f t="shared" si="139"/>
        <v>44440</v>
      </c>
      <c r="DF40" s="525">
        <f t="shared" si="139"/>
        <v>44470</v>
      </c>
      <c r="DG40" s="525">
        <f t="shared" si="139"/>
        <v>44501</v>
      </c>
      <c r="DH40" s="525">
        <f t="shared" si="139"/>
        <v>44531</v>
      </c>
      <c r="DI40" s="525">
        <f t="shared" si="139"/>
        <v>44562</v>
      </c>
      <c r="DJ40" s="525">
        <f t="shared" si="139"/>
        <v>44593</v>
      </c>
      <c r="DK40" s="525">
        <f t="shared" si="139"/>
        <v>44621</v>
      </c>
      <c r="DL40" s="525">
        <f t="shared" si="139"/>
        <v>44652</v>
      </c>
      <c r="DM40" s="525">
        <f t="shared" si="139"/>
        <v>44682</v>
      </c>
      <c r="DN40" s="525">
        <f t="shared" si="139"/>
        <v>44713</v>
      </c>
      <c r="DO40" s="525">
        <f t="shared" si="139"/>
        <v>44743</v>
      </c>
      <c r="DP40" s="525">
        <f t="shared" si="139"/>
        <v>44774</v>
      </c>
      <c r="DQ40" s="525">
        <f t="shared" si="139"/>
        <v>44805</v>
      </c>
      <c r="DR40" s="525">
        <f t="shared" si="139"/>
        <v>44835</v>
      </c>
      <c r="DS40" s="525">
        <f t="shared" si="139"/>
        <v>44866</v>
      </c>
      <c r="DT40" s="525">
        <f t="shared" si="139"/>
        <v>44896</v>
      </c>
      <c r="DU40" s="525">
        <f t="shared" si="139"/>
        <v>44927</v>
      </c>
      <c r="DV40" s="525">
        <f t="shared" si="139"/>
        <v>44958</v>
      </c>
      <c r="DW40" s="525">
        <f t="shared" si="139"/>
        <v>44986</v>
      </c>
      <c r="DX40" s="525">
        <f t="shared" si="139"/>
        <v>45017</v>
      </c>
      <c r="DY40" s="525">
        <f t="shared" si="139"/>
        <v>45047</v>
      </c>
      <c r="DZ40" s="525">
        <f t="shared" si="139"/>
        <v>45078</v>
      </c>
      <c r="EA40" s="525">
        <f t="shared" si="139"/>
        <v>45108</v>
      </c>
      <c r="EB40" s="525">
        <f t="shared" si="139"/>
        <v>45139</v>
      </c>
      <c r="EC40" s="525">
        <f t="shared" si="139"/>
        <v>45170</v>
      </c>
      <c r="ED40" s="525">
        <f t="shared" ref="ED40:GB40" si="140">+ED$33</f>
        <v>45200</v>
      </c>
      <c r="EE40" s="525">
        <f t="shared" si="140"/>
        <v>45231</v>
      </c>
      <c r="EF40" s="525">
        <f t="shared" si="140"/>
        <v>45261</v>
      </c>
      <c r="EG40" s="525">
        <f t="shared" si="140"/>
        <v>45292</v>
      </c>
      <c r="EH40" s="525">
        <f t="shared" si="140"/>
        <v>45323</v>
      </c>
      <c r="EI40" s="525">
        <f t="shared" si="140"/>
        <v>45352</v>
      </c>
      <c r="EJ40" s="525">
        <f t="shared" si="140"/>
        <v>45383</v>
      </c>
      <c r="EK40" s="525">
        <f t="shared" si="140"/>
        <v>45413</v>
      </c>
      <c r="EL40" s="525">
        <f t="shared" si="140"/>
        <v>45444</v>
      </c>
      <c r="EM40" s="525">
        <f t="shared" si="140"/>
        <v>45474</v>
      </c>
      <c r="EN40" s="525">
        <f t="shared" si="140"/>
        <v>45505</v>
      </c>
      <c r="EO40" s="525">
        <f t="shared" si="140"/>
        <v>45536</v>
      </c>
      <c r="EP40" s="525">
        <f t="shared" si="140"/>
        <v>45566</v>
      </c>
      <c r="EQ40" s="525">
        <f t="shared" si="140"/>
        <v>45597</v>
      </c>
      <c r="ER40" s="525">
        <f t="shared" si="140"/>
        <v>45627</v>
      </c>
      <c r="ES40" s="525">
        <f t="shared" si="140"/>
        <v>45658</v>
      </c>
      <c r="ET40" s="525">
        <f t="shared" si="140"/>
        <v>45689</v>
      </c>
      <c r="EU40" s="525">
        <f t="shared" si="140"/>
        <v>45717</v>
      </c>
      <c r="EV40" s="525">
        <f t="shared" si="140"/>
        <v>45748</v>
      </c>
      <c r="EW40" s="525">
        <f t="shared" si="140"/>
        <v>45778</v>
      </c>
      <c r="EX40" s="525">
        <f t="shared" si="140"/>
        <v>45809</v>
      </c>
      <c r="EY40" s="525">
        <f t="shared" si="140"/>
        <v>45839</v>
      </c>
      <c r="EZ40" s="525">
        <f t="shared" si="140"/>
        <v>45870</v>
      </c>
      <c r="FA40" s="525">
        <f t="shared" si="140"/>
        <v>45901</v>
      </c>
      <c r="FB40" s="525">
        <f t="shared" si="140"/>
        <v>45931</v>
      </c>
      <c r="FC40" s="525">
        <f t="shared" si="140"/>
        <v>45962</v>
      </c>
      <c r="FD40" s="525">
        <f t="shared" si="140"/>
        <v>45992</v>
      </c>
      <c r="FE40" s="525">
        <f t="shared" si="140"/>
        <v>46023</v>
      </c>
      <c r="FF40" s="525">
        <f t="shared" si="140"/>
        <v>46054</v>
      </c>
      <c r="FG40" s="525">
        <f t="shared" si="140"/>
        <v>46082</v>
      </c>
      <c r="FH40" s="525">
        <f t="shared" si="140"/>
        <v>46113</v>
      </c>
      <c r="FI40" s="525">
        <f t="shared" si="140"/>
        <v>46143</v>
      </c>
      <c r="FJ40" s="525">
        <f t="shared" si="140"/>
        <v>46174</v>
      </c>
      <c r="FK40" s="525">
        <f t="shared" si="140"/>
        <v>46204</v>
      </c>
      <c r="FL40" s="525">
        <f t="shared" si="140"/>
        <v>46235</v>
      </c>
      <c r="FM40" s="525">
        <f t="shared" si="140"/>
        <v>46266</v>
      </c>
      <c r="FN40" s="525">
        <f t="shared" si="140"/>
        <v>46296</v>
      </c>
      <c r="FO40" s="525">
        <f t="shared" si="140"/>
        <v>46327</v>
      </c>
      <c r="FP40" s="525">
        <f t="shared" si="140"/>
        <v>46357</v>
      </c>
      <c r="FQ40" s="525">
        <f t="shared" si="140"/>
        <v>46388</v>
      </c>
      <c r="FR40" s="525">
        <f t="shared" si="140"/>
        <v>46419</v>
      </c>
      <c r="FS40" s="525">
        <f t="shared" si="140"/>
        <v>46447</v>
      </c>
      <c r="FT40" s="525">
        <f t="shared" si="140"/>
        <v>46478</v>
      </c>
      <c r="FU40" s="525">
        <f t="shared" si="140"/>
        <v>46508</v>
      </c>
      <c r="FV40" s="525">
        <f t="shared" si="140"/>
        <v>46539</v>
      </c>
      <c r="FW40" s="525">
        <f t="shared" si="140"/>
        <v>46569</v>
      </c>
      <c r="FX40" s="525">
        <f t="shared" si="140"/>
        <v>46600</v>
      </c>
      <c r="FY40" s="525">
        <f t="shared" si="140"/>
        <v>46631</v>
      </c>
      <c r="FZ40" s="525">
        <f t="shared" si="140"/>
        <v>46661</v>
      </c>
      <c r="GA40" s="525">
        <f t="shared" si="140"/>
        <v>46692</v>
      </c>
      <c r="GB40" s="525">
        <f t="shared" si="140"/>
        <v>46722</v>
      </c>
    </row>
    <row r="41" spans="1:184" s="461" customFormat="1">
      <c r="A41" s="41"/>
      <c r="B41" s="60"/>
      <c r="C41" s="41"/>
      <c r="D41" s="521" t="s">
        <v>149</v>
      </c>
      <c r="E41" s="522" t="str">
        <f t="shared" ref="E41:AZ41" si="141">+IF(OR(MONTH(E40)&lt;5,MONTH(E40)&gt;9),"",E15)</f>
        <v/>
      </c>
      <c r="F41" s="522" t="str">
        <f t="shared" si="141"/>
        <v/>
      </c>
      <c r="G41" s="522" t="str">
        <f t="shared" si="141"/>
        <v/>
      </c>
      <c r="H41" s="522" t="str">
        <f t="shared" si="141"/>
        <v/>
      </c>
      <c r="I41" s="522">
        <f t="shared" si="141"/>
        <v>846.64</v>
      </c>
      <c r="J41" s="522">
        <f t="shared" si="141"/>
        <v>938.71</v>
      </c>
      <c r="K41" s="522">
        <f t="shared" si="141"/>
        <v>1019.1600000000001</v>
      </c>
      <c r="L41" s="522">
        <f t="shared" si="141"/>
        <v>988.05</v>
      </c>
      <c r="M41" s="522">
        <f t="shared" si="141"/>
        <v>471.13</v>
      </c>
      <c r="N41" s="522" t="str">
        <f t="shared" si="141"/>
        <v/>
      </c>
      <c r="O41" s="522" t="str">
        <f t="shared" si="141"/>
        <v/>
      </c>
      <c r="P41" s="522" t="str">
        <f t="shared" si="141"/>
        <v/>
      </c>
      <c r="Q41" s="522" t="str">
        <f t="shared" si="141"/>
        <v/>
      </c>
      <c r="R41" s="522" t="str">
        <f t="shared" si="141"/>
        <v/>
      </c>
      <c r="S41" s="522" t="str">
        <f t="shared" si="141"/>
        <v/>
      </c>
      <c r="T41" s="522" t="str">
        <f t="shared" si="141"/>
        <v/>
      </c>
      <c r="U41" s="522">
        <f t="shared" si="141"/>
        <v>472.82000000000005</v>
      </c>
      <c r="V41" s="522">
        <f t="shared" si="141"/>
        <v>475.62</v>
      </c>
      <c r="W41" s="522">
        <f t="shared" si="141"/>
        <v>495.74</v>
      </c>
      <c r="X41" s="522">
        <f t="shared" si="141"/>
        <v>495.54</v>
      </c>
      <c r="Y41" s="522">
        <f t="shared" si="141"/>
        <v>466.98</v>
      </c>
      <c r="Z41" s="522" t="str">
        <f t="shared" si="141"/>
        <v/>
      </c>
      <c r="AA41" s="522" t="str">
        <f t="shared" si="141"/>
        <v/>
      </c>
      <c r="AB41" s="522" t="str">
        <f t="shared" si="141"/>
        <v/>
      </c>
      <c r="AC41" s="522" t="str">
        <f t="shared" si="141"/>
        <v/>
      </c>
      <c r="AD41" s="522" t="str">
        <f t="shared" si="141"/>
        <v/>
      </c>
      <c r="AE41" s="522" t="str">
        <f t="shared" si="141"/>
        <v/>
      </c>
      <c r="AF41" s="522" t="str">
        <f t="shared" si="141"/>
        <v/>
      </c>
      <c r="AG41" s="522">
        <f t="shared" si="141"/>
        <v>454.05000000000007</v>
      </c>
      <c r="AH41" s="522">
        <f t="shared" si="141"/>
        <v>473.17999999999995</v>
      </c>
      <c r="AI41" s="522">
        <f t="shared" si="141"/>
        <v>494.11</v>
      </c>
      <c r="AJ41" s="522">
        <f t="shared" si="141"/>
        <v>493.84999999999991</v>
      </c>
      <c r="AK41" s="522">
        <f t="shared" si="141"/>
        <v>463.05000000000007</v>
      </c>
      <c r="AL41" s="522" t="str">
        <f t="shared" si="141"/>
        <v/>
      </c>
      <c r="AM41" s="522" t="str">
        <f t="shared" si="141"/>
        <v/>
      </c>
      <c r="AN41" s="522" t="str">
        <f t="shared" si="141"/>
        <v/>
      </c>
      <c r="AO41" s="522" t="str">
        <f t="shared" si="141"/>
        <v/>
      </c>
      <c r="AP41" s="522" t="str">
        <f t="shared" si="141"/>
        <v/>
      </c>
      <c r="AQ41" s="522" t="str">
        <f t="shared" si="141"/>
        <v/>
      </c>
      <c r="AR41" s="522" t="str">
        <f t="shared" si="141"/>
        <v/>
      </c>
      <c r="AS41" s="522">
        <f t="shared" si="141"/>
        <v>477.55</v>
      </c>
      <c r="AT41" s="522">
        <f t="shared" si="141"/>
        <v>477.15999999999997</v>
      </c>
      <c r="AU41" s="522">
        <f t="shared" si="141"/>
        <v>495.62</v>
      </c>
      <c r="AV41" s="522">
        <f t="shared" si="141"/>
        <v>498.45000000000005</v>
      </c>
      <c r="AW41" s="522">
        <f t="shared" si="141"/>
        <v>468.06</v>
      </c>
      <c r="AX41" s="522" t="str">
        <f t="shared" si="141"/>
        <v/>
      </c>
      <c r="AY41" s="522" t="str">
        <f t="shared" si="141"/>
        <v/>
      </c>
      <c r="AZ41" s="522" t="str">
        <f t="shared" si="141"/>
        <v/>
      </c>
      <c r="BA41" s="522" t="str">
        <f t="shared" ref="BA41:DL41" si="142">+IF(OR(MONTH(BA40)&lt;5,MONTH(BA40)&gt;9),"",BA15)</f>
        <v/>
      </c>
      <c r="BB41" s="522" t="str">
        <f t="shared" si="142"/>
        <v/>
      </c>
      <c r="BC41" s="522" t="str">
        <f t="shared" si="142"/>
        <v/>
      </c>
      <c r="BD41" s="522" t="str">
        <f t="shared" si="142"/>
        <v/>
      </c>
      <c r="BE41" s="522">
        <f t="shared" si="142"/>
        <v>485.62</v>
      </c>
      <c r="BF41" s="522">
        <f t="shared" si="142"/>
        <v>473.47</v>
      </c>
      <c r="BG41" s="522">
        <f t="shared" si="142"/>
        <v>491.92</v>
      </c>
      <c r="BH41" s="522">
        <f t="shared" si="142"/>
        <v>496.59000000000003</v>
      </c>
      <c r="BI41" s="522">
        <f t="shared" si="142"/>
        <v>459.27</v>
      </c>
      <c r="BJ41" s="522" t="str">
        <f t="shared" si="142"/>
        <v/>
      </c>
      <c r="BK41" s="522" t="str">
        <f t="shared" si="142"/>
        <v/>
      </c>
      <c r="BL41" s="522" t="str">
        <f t="shared" si="142"/>
        <v/>
      </c>
      <c r="BM41" s="522" t="str">
        <f t="shared" si="142"/>
        <v/>
      </c>
      <c r="BN41" s="522" t="str">
        <f t="shared" si="142"/>
        <v/>
      </c>
      <c r="BO41" s="522" t="str">
        <f t="shared" si="142"/>
        <v/>
      </c>
      <c r="BP41" s="522" t="str">
        <f t="shared" si="142"/>
        <v/>
      </c>
      <c r="BQ41" s="522">
        <f t="shared" si="142"/>
        <v>464.28</v>
      </c>
      <c r="BR41" s="522">
        <f t="shared" si="142"/>
        <v>479.34999999999997</v>
      </c>
      <c r="BS41" s="522">
        <f t="shared" si="142"/>
        <v>503.86</v>
      </c>
      <c r="BT41" s="522">
        <f t="shared" si="142"/>
        <v>507.53</v>
      </c>
      <c r="BU41" s="522">
        <f t="shared" si="142"/>
        <v>474.56000000000006</v>
      </c>
      <c r="BV41" s="522" t="str">
        <f t="shared" si="142"/>
        <v/>
      </c>
      <c r="BW41" s="522" t="str">
        <f t="shared" si="142"/>
        <v/>
      </c>
      <c r="BX41" s="522" t="str">
        <f t="shared" si="142"/>
        <v/>
      </c>
      <c r="BY41" s="522" t="str">
        <f t="shared" si="142"/>
        <v/>
      </c>
      <c r="BZ41" s="522" t="str">
        <f t="shared" si="142"/>
        <v/>
      </c>
      <c r="CA41" s="522" t="str">
        <f t="shared" si="142"/>
        <v/>
      </c>
      <c r="CB41" s="522" t="str">
        <f t="shared" si="142"/>
        <v/>
      </c>
      <c r="CC41" s="522">
        <f t="shared" si="142"/>
        <v>491.96999999999997</v>
      </c>
      <c r="CD41" s="522">
        <f t="shared" si="142"/>
        <v>493.34000000000003</v>
      </c>
      <c r="CE41" s="522">
        <f t="shared" si="142"/>
        <v>569.99</v>
      </c>
      <c r="CF41" s="522">
        <f t="shared" si="142"/>
        <v>566.56000000000006</v>
      </c>
      <c r="CG41" s="522">
        <f t="shared" si="142"/>
        <v>502.33</v>
      </c>
      <c r="CH41" s="522" t="str">
        <f t="shared" si="142"/>
        <v/>
      </c>
      <c r="CI41" s="522" t="str">
        <f t="shared" si="142"/>
        <v/>
      </c>
      <c r="CJ41" s="522" t="str">
        <f t="shared" si="142"/>
        <v/>
      </c>
      <c r="CK41" s="522" t="str">
        <f t="shared" si="142"/>
        <v/>
      </c>
      <c r="CL41" s="522" t="str">
        <f t="shared" si="142"/>
        <v/>
      </c>
      <c r="CM41" s="522" t="str">
        <f t="shared" si="142"/>
        <v/>
      </c>
      <c r="CN41" s="522" t="str">
        <f t="shared" si="142"/>
        <v/>
      </c>
      <c r="CO41" s="522">
        <f t="shared" si="142"/>
        <v>511.36</v>
      </c>
      <c r="CP41" s="522">
        <f t="shared" si="142"/>
        <v>551.13</v>
      </c>
      <c r="CQ41" s="522">
        <f t="shared" si="142"/>
        <v>612.97</v>
      </c>
      <c r="CR41" s="522">
        <f t="shared" si="142"/>
        <v>597.91</v>
      </c>
      <c r="CS41" s="522">
        <f t="shared" si="142"/>
        <v>549.19000000000005</v>
      </c>
      <c r="CT41" s="522" t="str">
        <f t="shared" si="142"/>
        <v/>
      </c>
      <c r="CU41" s="522" t="str">
        <f t="shared" si="142"/>
        <v/>
      </c>
      <c r="CV41" s="522" t="str">
        <f t="shared" si="142"/>
        <v/>
      </c>
      <c r="CW41" s="522" t="str">
        <f t="shared" si="142"/>
        <v/>
      </c>
      <c r="CX41" s="522" t="str">
        <f t="shared" si="142"/>
        <v/>
      </c>
      <c r="CY41" s="522" t="str">
        <f t="shared" si="142"/>
        <v/>
      </c>
      <c r="CZ41" s="522" t="str">
        <f t="shared" si="142"/>
        <v/>
      </c>
      <c r="DA41" s="522">
        <f t="shared" si="142"/>
        <v>564.1</v>
      </c>
      <c r="DB41" s="522">
        <f t="shared" si="142"/>
        <v>569.20000000000005</v>
      </c>
      <c r="DC41" s="522">
        <f t="shared" si="142"/>
        <v>592.32000000000005</v>
      </c>
      <c r="DD41" s="522">
        <f t="shared" si="142"/>
        <v>596.47</v>
      </c>
      <c r="DE41" s="522">
        <f t="shared" si="142"/>
        <v>554.19000000000005</v>
      </c>
      <c r="DF41" s="522" t="str">
        <f t="shared" si="142"/>
        <v/>
      </c>
      <c r="DG41" s="522" t="str">
        <f t="shared" si="142"/>
        <v/>
      </c>
      <c r="DH41" s="522" t="str">
        <f t="shared" si="142"/>
        <v/>
      </c>
      <c r="DI41" s="522" t="str">
        <f t="shared" si="142"/>
        <v/>
      </c>
      <c r="DJ41" s="522" t="str">
        <f t="shared" si="142"/>
        <v/>
      </c>
      <c r="DK41" s="522" t="str">
        <f t="shared" si="142"/>
        <v/>
      </c>
      <c r="DL41" s="522" t="str">
        <f t="shared" si="142"/>
        <v/>
      </c>
      <c r="DM41" s="522">
        <f t="shared" ref="DM41:FX41" si="143">+IF(OR(MONTH(DM40)&lt;5,MONTH(DM40)&gt;9),"",DM15)</f>
        <v>535.33000000000004</v>
      </c>
      <c r="DN41" s="522">
        <f t="shared" si="143"/>
        <v>569.67999999999995</v>
      </c>
      <c r="DO41" s="522">
        <f t="shared" si="143"/>
        <v>593.94999999999993</v>
      </c>
      <c r="DP41" s="522">
        <f t="shared" si="143"/>
        <v>595.26</v>
      </c>
      <c r="DQ41" s="522">
        <f t="shared" si="143"/>
        <v>548.44999999999993</v>
      </c>
      <c r="DR41" s="522" t="str">
        <f t="shared" si="143"/>
        <v/>
      </c>
      <c r="DS41" s="522" t="str">
        <f t="shared" si="143"/>
        <v/>
      </c>
      <c r="DT41" s="522" t="str">
        <f t="shared" si="143"/>
        <v/>
      </c>
      <c r="DU41" s="522" t="str">
        <f t="shared" si="143"/>
        <v/>
      </c>
      <c r="DV41" s="522" t="str">
        <f t="shared" si="143"/>
        <v/>
      </c>
      <c r="DW41" s="522" t="str">
        <f t="shared" si="143"/>
        <v/>
      </c>
      <c r="DX41" s="522" t="str">
        <f t="shared" si="143"/>
        <v/>
      </c>
      <c r="DY41" s="522">
        <f t="shared" si="143"/>
        <v>552.93999999999994</v>
      </c>
      <c r="DZ41" s="522">
        <f t="shared" si="143"/>
        <v>558.93000000000006</v>
      </c>
      <c r="EA41" s="522">
        <f t="shared" si="143"/>
        <v>580.69000000000005</v>
      </c>
      <c r="EB41" s="522">
        <f t="shared" si="143"/>
        <v>591.38</v>
      </c>
      <c r="EC41" s="522">
        <f t="shared" si="143"/>
        <v>539.02</v>
      </c>
      <c r="ED41" s="522" t="str">
        <f t="shared" si="143"/>
        <v/>
      </c>
      <c r="EE41" s="522" t="str">
        <f t="shared" si="143"/>
        <v/>
      </c>
      <c r="EF41" s="522" t="str">
        <f t="shared" si="143"/>
        <v/>
      </c>
      <c r="EG41" s="522" t="str">
        <f t="shared" si="143"/>
        <v/>
      </c>
      <c r="EH41" s="522" t="str">
        <f t="shared" si="143"/>
        <v/>
      </c>
      <c r="EI41" s="522" t="str">
        <f t="shared" si="143"/>
        <v/>
      </c>
      <c r="EJ41" s="522" t="str">
        <f t="shared" si="143"/>
        <v/>
      </c>
      <c r="EK41" s="522">
        <f t="shared" si="143"/>
        <v>537.71999999999991</v>
      </c>
      <c r="EL41" s="522">
        <f t="shared" si="143"/>
        <v>548.11999999999989</v>
      </c>
      <c r="EM41" s="522">
        <f t="shared" si="143"/>
        <v>591.95000000000005</v>
      </c>
      <c r="EN41" s="522">
        <f t="shared" si="143"/>
        <v>587.95000000000005</v>
      </c>
      <c r="EO41" s="522">
        <f t="shared" si="143"/>
        <v>545.47</v>
      </c>
      <c r="EP41" s="522" t="str">
        <f t="shared" si="143"/>
        <v/>
      </c>
      <c r="EQ41" s="522" t="str">
        <f t="shared" si="143"/>
        <v/>
      </c>
      <c r="ER41" s="522" t="str">
        <f t="shared" si="143"/>
        <v/>
      </c>
      <c r="ES41" s="522" t="str">
        <f t="shared" si="143"/>
        <v/>
      </c>
      <c r="ET41" s="522" t="str">
        <f t="shared" si="143"/>
        <v/>
      </c>
      <c r="EU41" s="522" t="str">
        <f t="shared" si="143"/>
        <v/>
      </c>
      <c r="EV41" s="522" t="str">
        <f t="shared" si="143"/>
        <v/>
      </c>
      <c r="EW41" s="522">
        <f t="shared" si="143"/>
        <v>533.09999999999991</v>
      </c>
      <c r="EX41" s="522">
        <f t="shared" si="143"/>
        <v>543.04999999999995</v>
      </c>
      <c r="EY41" s="522">
        <f t="shared" si="143"/>
        <v>581.15</v>
      </c>
      <c r="EZ41" s="522">
        <f t="shared" si="143"/>
        <v>580.7700000000001</v>
      </c>
      <c r="FA41" s="522">
        <f t="shared" si="143"/>
        <v>533.75</v>
      </c>
      <c r="FB41" s="522" t="str">
        <f t="shared" si="143"/>
        <v/>
      </c>
      <c r="FC41" s="522" t="str">
        <f t="shared" si="143"/>
        <v/>
      </c>
      <c r="FD41" s="522" t="str">
        <f t="shared" si="143"/>
        <v/>
      </c>
      <c r="FE41" s="522" t="str">
        <f t="shared" si="143"/>
        <v/>
      </c>
      <c r="FF41" s="522" t="str">
        <f t="shared" si="143"/>
        <v/>
      </c>
      <c r="FG41" s="522" t="str">
        <f t="shared" si="143"/>
        <v/>
      </c>
      <c r="FH41" s="522" t="str">
        <f t="shared" si="143"/>
        <v/>
      </c>
      <c r="FI41" s="522">
        <f t="shared" si="143"/>
        <v>504.21999999999997</v>
      </c>
      <c r="FJ41" s="522">
        <f t="shared" si="143"/>
        <v>542.77</v>
      </c>
      <c r="FK41" s="522">
        <f t="shared" si="143"/>
        <v>581.00000000000011</v>
      </c>
      <c r="FL41" s="522">
        <f t="shared" si="143"/>
        <v>577.28</v>
      </c>
      <c r="FM41" s="522">
        <f t="shared" si="143"/>
        <v>531.70000000000005</v>
      </c>
      <c r="FN41" s="522" t="str">
        <f t="shared" si="143"/>
        <v/>
      </c>
      <c r="FO41" s="522" t="str">
        <f t="shared" si="143"/>
        <v/>
      </c>
      <c r="FP41" s="522" t="str">
        <f t="shared" si="143"/>
        <v/>
      </c>
      <c r="FQ41" s="522" t="str">
        <f t="shared" si="143"/>
        <v/>
      </c>
      <c r="FR41" s="522" t="str">
        <f t="shared" si="143"/>
        <v/>
      </c>
      <c r="FS41" s="522" t="str">
        <f t="shared" si="143"/>
        <v/>
      </c>
      <c r="FT41" s="522" t="str">
        <f t="shared" si="143"/>
        <v/>
      </c>
      <c r="FU41" s="522">
        <f t="shared" si="143"/>
        <v>501.65</v>
      </c>
      <c r="FV41" s="522">
        <f t="shared" si="143"/>
        <v>540.29999999999995</v>
      </c>
      <c r="FW41" s="522">
        <f t="shared" si="143"/>
        <v>574.16</v>
      </c>
      <c r="FX41" s="522">
        <f t="shared" si="143"/>
        <v>575.21</v>
      </c>
      <c r="FY41" s="522">
        <f t="shared" ref="FY41:GB41" si="144">+IF(OR(MONTH(FY40)&lt;5,MONTH(FY40)&gt;9),"",FY15)</f>
        <v>493.57</v>
      </c>
      <c r="FZ41" s="522" t="str">
        <f t="shared" si="144"/>
        <v/>
      </c>
      <c r="GA41" s="522" t="str">
        <f t="shared" si="144"/>
        <v/>
      </c>
      <c r="GB41" s="522" t="str">
        <f t="shared" si="144"/>
        <v/>
      </c>
    </row>
    <row r="42" spans="1:184" s="41" customFormat="1">
      <c r="A42" s="461"/>
      <c r="B42" s="60"/>
      <c r="C42" s="461"/>
      <c r="D42" s="457" t="s">
        <v>281</v>
      </c>
      <c r="E42" s="527" t="str">
        <f t="shared" ref="E42:AZ42" si="145">+IF(OR(MONTH(E40)&lt;5,MONTH(E40)&gt;9),"",E35)</f>
        <v/>
      </c>
      <c r="F42" s="527" t="str">
        <f t="shared" si="145"/>
        <v/>
      </c>
      <c r="G42" s="527" t="str">
        <f t="shared" si="145"/>
        <v/>
      </c>
      <c r="H42" s="527" t="str">
        <f t="shared" si="145"/>
        <v/>
      </c>
      <c r="I42" s="527">
        <f t="shared" si="145"/>
        <v>1</v>
      </c>
      <c r="J42" s="527">
        <f t="shared" si="145"/>
        <v>1</v>
      </c>
      <c r="K42" s="527">
        <f t="shared" si="145"/>
        <v>1</v>
      </c>
      <c r="L42" s="527">
        <f t="shared" si="145"/>
        <v>1</v>
      </c>
      <c r="M42" s="527">
        <f t="shared" si="145"/>
        <v>1</v>
      </c>
      <c r="N42" s="527" t="str">
        <f t="shared" si="145"/>
        <v/>
      </c>
      <c r="O42" s="527" t="str">
        <f t="shared" si="145"/>
        <v/>
      </c>
      <c r="P42" s="527" t="str">
        <f t="shared" si="145"/>
        <v/>
      </c>
      <c r="Q42" s="527" t="str">
        <f t="shared" si="145"/>
        <v/>
      </c>
      <c r="R42" s="527" t="str">
        <f t="shared" si="145"/>
        <v/>
      </c>
      <c r="S42" s="527" t="str">
        <f t="shared" si="145"/>
        <v/>
      </c>
      <c r="T42" s="527" t="str">
        <f t="shared" si="145"/>
        <v/>
      </c>
      <c r="U42" s="527">
        <f t="shared" si="145"/>
        <v>1</v>
      </c>
      <c r="V42" s="527">
        <f t="shared" si="145"/>
        <v>1</v>
      </c>
      <c r="W42" s="527">
        <f t="shared" si="145"/>
        <v>1</v>
      </c>
      <c r="X42" s="527">
        <f t="shared" si="145"/>
        <v>1</v>
      </c>
      <c r="Y42" s="527">
        <f t="shared" si="145"/>
        <v>1</v>
      </c>
      <c r="Z42" s="527" t="str">
        <f t="shared" si="145"/>
        <v/>
      </c>
      <c r="AA42" s="527" t="str">
        <f t="shared" si="145"/>
        <v/>
      </c>
      <c r="AB42" s="527" t="str">
        <f t="shared" si="145"/>
        <v/>
      </c>
      <c r="AC42" s="527" t="str">
        <f t="shared" si="145"/>
        <v/>
      </c>
      <c r="AD42" s="527" t="str">
        <f t="shared" si="145"/>
        <v/>
      </c>
      <c r="AE42" s="527" t="str">
        <f t="shared" si="145"/>
        <v/>
      </c>
      <c r="AF42" s="527" t="str">
        <f t="shared" si="145"/>
        <v/>
      </c>
      <c r="AG42" s="527">
        <f t="shared" si="145"/>
        <v>1</v>
      </c>
      <c r="AH42" s="527">
        <f t="shared" si="145"/>
        <v>1</v>
      </c>
      <c r="AI42" s="527">
        <f t="shared" si="145"/>
        <v>1</v>
      </c>
      <c r="AJ42" s="527">
        <f t="shared" si="145"/>
        <v>1</v>
      </c>
      <c r="AK42" s="527">
        <f t="shared" si="145"/>
        <v>1</v>
      </c>
      <c r="AL42" s="527" t="str">
        <f t="shared" si="145"/>
        <v/>
      </c>
      <c r="AM42" s="527" t="str">
        <f t="shared" si="145"/>
        <v/>
      </c>
      <c r="AN42" s="527" t="str">
        <f t="shared" si="145"/>
        <v/>
      </c>
      <c r="AO42" s="527" t="str">
        <f t="shared" si="145"/>
        <v/>
      </c>
      <c r="AP42" s="527" t="str">
        <f t="shared" si="145"/>
        <v/>
      </c>
      <c r="AQ42" s="527" t="str">
        <f t="shared" si="145"/>
        <v/>
      </c>
      <c r="AR42" s="527" t="str">
        <f t="shared" si="145"/>
        <v/>
      </c>
      <c r="AS42" s="527">
        <f t="shared" si="145"/>
        <v>1</v>
      </c>
      <c r="AT42" s="527">
        <f t="shared" si="145"/>
        <v>1</v>
      </c>
      <c r="AU42" s="527">
        <f t="shared" si="145"/>
        <v>1</v>
      </c>
      <c r="AV42" s="527">
        <f t="shared" si="145"/>
        <v>1</v>
      </c>
      <c r="AW42" s="527">
        <f t="shared" si="145"/>
        <v>1</v>
      </c>
      <c r="AX42" s="527" t="str">
        <f t="shared" si="145"/>
        <v/>
      </c>
      <c r="AY42" s="527" t="str">
        <f t="shared" si="145"/>
        <v/>
      </c>
      <c r="AZ42" s="527" t="str">
        <f t="shared" si="145"/>
        <v/>
      </c>
      <c r="BA42" s="527" t="str">
        <f t="shared" ref="BA42:DL42" si="146">+IF(OR(MONTH(BA40)&lt;5,MONTH(BA40)&gt;9),"",BA35)</f>
        <v/>
      </c>
      <c r="BB42" s="527" t="str">
        <f t="shared" si="146"/>
        <v/>
      </c>
      <c r="BC42" s="527" t="str">
        <f t="shared" si="146"/>
        <v/>
      </c>
      <c r="BD42" s="527" t="str">
        <f t="shared" si="146"/>
        <v/>
      </c>
      <c r="BE42" s="527">
        <f>+IF(OR(MONTH(BE40)&lt;5,MONTH(BE40)&gt;9),"",BE35)</f>
        <v>1</v>
      </c>
      <c r="BF42" s="527">
        <f t="shared" si="146"/>
        <v>1</v>
      </c>
      <c r="BG42" s="527">
        <f t="shared" si="146"/>
        <v>1</v>
      </c>
      <c r="BH42" s="527">
        <f t="shared" si="146"/>
        <v>1</v>
      </c>
      <c r="BI42" s="527">
        <f t="shared" si="146"/>
        <v>1</v>
      </c>
      <c r="BJ42" s="527" t="str">
        <f t="shared" si="146"/>
        <v/>
      </c>
      <c r="BK42" s="527" t="str">
        <f t="shared" si="146"/>
        <v/>
      </c>
      <c r="BL42" s="527" t="str">
        <f t="shared" si="146"/>
        <v/>
      </c>
      <c r="BM42" s="527" t="str">
        <f t="shared" si="146"/>
        <v/>
      </c>
      <c r="BN42" s="527" t="str">
        <f t="shared" si="146"/>
        <v/>
      </c>
      <c r="BO42" s="527" t="str">
        <f t="shared" si="146"/>
        <v/>
      </c>
      <c r="BP42" s="527" t="str">
        <f t="shared" si="146"/>
        <v/>
      </c>
      <c r="BQ42" s="527">
        <f t="shared" si="146"/>
        <v>1</v>
      </c>
      <c r="BR42" s="527">
        <f t="shared" si="146"/>
        <v>1</v>
      </c>
      <c r="BS42" s="527">
        <f t="shared" si="146"/>
        <v>1</v>
      </c>
      <c r="BT42" s="527">
        <f t="shared" si="146"/>
        <v>1</v>
      </c>
      <c r="BU42" s="527">
        <f t="shared" si="146"/>
        <v>1</v>
      </c>
      <c r="BV42" s="527" t="str">
        <f t="shared" si="146"/>
        <v/>
      </c>
      <c r="BW42" s="527" t="str">
        <f t="shared" si="146"/>
        <v/>
      </c>
      <c r="BX42" s="527" t="str">
        <f t="shared" si="146"/>
        <v/>
      </c>
      <c r="BY42" s="527" t="str">
        <f t="shared" si="146"/>
        <v/>
      </c>
      <c r="BZ42" s="527" t="str">
        <f t="shared" si="146"/>
        <v/>
      </c>
      <c r="CA42" s="527" t="str">
        <f t="shared" si="146"/>
        <v/>
      </c>
      <c r="CB42" s="527" t="str">
        <f t="shared" si="146"/>
        <v/>
      </c>
      <c r="CC42" s="527">
        <f t="shared" si="146"/>
        <v>1</v>
      </c>
      <c r="CD42" s="527">
        <f t="shared" si="146"/>
        <v>1</v>
      </c>
      <c r="CE42" s="527">
        <f t="shared" si="146"/>
        <v>1</v>
      </c>
      <c r="CF42" s="527">
        <f t="shared" si="146"/>
        <v>1</v>
      </c>
      <c r="CG42" s="527">
        <f t="shared" si="146"/>
        <v>1</v>
      </c>
      <c r="CH42" s="527" t="str">
        <f t="shared" si="146"/>
        <v/>
      </c>
      <c r="CI42" s="527" t="str">
        <f t="shared" si="146"/>
        <v/>
      </c>
      <c r="CJ42" s="527" t="str">
        <f t="shared" si="146"/>
        <v/>
      </c>
      <c r="CK42" s="527" t="str">
        <f t="shared" si="146"/>
        <v/>
      </c>
      <c r="CL42" s="527" t="str">
        <f t="shared" si="146"/>
        <v/>
      </c>
      <c r="CM42" s="527" t="str">
        <f t="shared" si="146"/>
        <v/>
      </c>
      <c r="CN42" s="527" t="str">
        <f t="shared" si="146"/>
        <v/>
      </c>
      <c r="CO42" s="527">
        <f t="shared" si="146"/>
        <v>1</v>
      </c>
      <c r="CP42" s="527">
        <f t="shared" si="146"/>
        <v>1</v>
      </c>
      <c r="CQ42" s="527">
        <f t="shared" si="146"/>
        <v>1</v>
      </c>
      <c r="CR42" s="527">
        <f t="shared" si="146"/>
        <v>1</v>
      </c>
      <c r="CS42" s="527">
        <f t="shared" si="146"/>
        <v>1</v>
      </c>
      <c r="CT42" s="527" t="str">
        <f t="shared" si="146"/>
        <v/>
      </c>
      <c r="CU42" s="527" t="str">
        <f t="shared" si="146"/>
        <v/>
      </c>
      <c r="CV42" s="527" t="str">
        <f t="shared" si="146"/>
        <v/>
      </c>
      <c r="CW42" s="527" t="str">
        <f t="shared" si="146"/>
        <v/>
      </c>
      <c r="CX42" s="527" t="str">
        <f t="shared" si="146"/>
        <v/>
      </c>
      <c r="CY42" s="527" t="str">
        <f t="shared" si="146"/>
        <v/>
      </c>
      <c r="CZ42" s="527" t="str">
        <f t="shared" si="146"/>
        <v/>
      </c>
      <c r="DA42" s="527">
        <f t="shared" si="146"/>
        <v>1</v>
      </c>
      <c r="DB42" s="527">
        <f t="shared" si="146"/>
        <v>1</v>
      </c>
      <c r="DC42" s="527">
        <f t="shared" si="146"/>
        <v>1</v>
      </c>
      <c r="DD42" s="527">
        <f t="shared" si="146"/>
        <v>1</v>
      </c>
      <c r="DE42" s="527">
        <f t="shared" si="146"/>
        <v>1</v>
      </c>
      <c r="DF42" s="527" t="str">
        <f t="shared" si="146"/>
        <v/>
      </c>
      <c r="DG42" s="527" t="str">
        <f t="shared" si="146"/>
        <v/>
      </c>
      <c r="DH42" s="527" t="str">
        <f t="shared" si="146"/>
        <v/>
      </c>
      <c r="DI42" s="527" t="str">
        <f t="shared" si="146"/>
        <v/>
      </c>
      <c r="DJ42" s="527" t="str">
        <f t="shared" si="146"/>
        <v/>
      </c>
      <c r="DK42" s="527" t="str">
        <f t="shared" si="146"/>
        <v/>
      </c>
      <c r="DL42" s="527" t="str">
        <f t="shared" si="146"/>
        <v/>
      </c>
      <c r="DM42" s="527">
        <f t="shared" ref="DM42:FX42" si="147">+IF(OR(MONTH(DM40)&lt;5,MONTH(DM40)&gt;9),"",DM35)</f>
        <v>1</v>
      </c>
      <c r="DN42" s="527">
        <f t="shared" si="147"/>
        <v>1</v>
      </c>
      <c r="DO42" s="527">
        <f t="shared" si="147"/>
        <v>1</v>
      </c>
      <c r="DP42" s="527">
        <f t="shared" si="147"/>
        <v>1</v>
      </c>
      <c r="DQ42" s="527">
        <f t="shared" si="147"/>
        <v>1</v>
      </c>
      <c r="DR42" s="527" t="str">
        <f t="shared" si="147"/>
        <v/>
      </c>
      <c r="DS42" s="527" t="str">
        <f t="shared" si="147"/>
        <v/>
      </c>
      <c r="DT42" s="527" t="str">
        <f t="shared" si="147"/>
        <v/>
      </c>
      <c r="DU42" s="527" t="str">
        <f t="shared" si="147"/>
        <v/>
      </c>
      <c r="DV42" s="527" t="str">
        <f t="shared" si="147"/>
        <v/>
      </c>
      <c r="DW42" s="527" t="str">
        <f t="shared" si="147"/>
        <v/>
      </c>
      <c r="DX42" s="527" t="str">
        <f t="shared" si="147"/>
        <v/>
      </c>
      <c r="DY42" s="527">
        <f t="shared" si="147"/>
        <v>1</v>
      </c>
      <c r="DZ42" s="527">
        <f t="shared" si="147"/>
        <v>1</v>
      </c>
      <c r="EA42" s="527">
        <f t="shared" si="147"/>
        <v>1</v>
      </c>
      <c r="EB42" s="527">
        <f t="shared" si="147"/>
        <v>1</v>
      </c>
      <c r="EC42" s="527">
        <f t="shared" si="147"/>
        <v>1</v>
      </c>
      <c r="ED42" s="527" t="str">
        <f t="shared" si="147"/>
        <v/>
      </c>
      <c r="EE42" s="527" t="str">
        <f t="shared" si="147"/>
        <v/>
      </c>
      <c r="EF42" s="527" t="str">
        <f t="shared" si="147"/>
        <v/>
      </c>
      <c r="EG42" s="527" t="str">
        <f t="shared" si="147"/>
        <v/>
      </c>
      <c r="EH42" s="527" t="str">
        <f t="shared" si="147"/>
        <v/>
      </c>
      <c r="EI42" s="527" t="str">
        <f t="shared" si="147"/>
        <v/>
      </c>
      <c r="EJ42" s="527" t="str">
        <f t="shared" si="147"/>
        <v/>
      </c>
      <c r="EK42" s="527">
        <f t="shared" si="147"/>
        <v>1</v>
      </c>
      <c r="EL42" s="527">
        <f t="shared" si="147"/>
        <v>1</v>
      </c>
      <c r="EM42" s="527">
        <f t="shared" si="147"/>
        <v>1</v>
      </c>
      <c r="EN42" s="527">
        <f t="shared" si="147"/>
        <v>1</v>
      </c>
      <c r="EO42" s="527">
        <f t="shared" si="147"/>
        <v>1</v>
      </c>
      <c r="EP42" s="527" t="str">
        <f t="shared" si="147"/>
        <v/>
      </c>
      <c r="EQ42" s="527" t="str">
        <f t="shared" si="147"/>
        <v/>
      </c>
      <c r="ER42" s="527" t="str">
        <f t="shared" si="147"/>
        <v/>
      </c>
      <c r="ES42" s="527" t="str">
        <f t="shared" si="147"/>
        <v/>
      </c>
      <c r="ET42" s="527" t="str">
        <f t="shared" si="147"/>
        <v/>
      </c>
      <c r="EU42" s="527" t="str">
        <f t="shared" si="147"/>
        <v/>
      </c>
      <c r="EV42" s="527" t="str">
        <f t="shared" si="147"/>
        <v/>
      </c>
      <c r="EW42" s="527">
        <f t="shared" si="147"/>
        <v>1</v>
      </c>
      <c r="EX42" s="527">
        <f t="shared" si="147"/>
        <v>1</v>
      </c>
      <c r="EY42" s="527">
        <f t="shared" si="147"/>
        <v>1</v>
      </c>
      <c r="EZ42" s="527">
        <f t="shared" si="147"/>
        <v>1</v>
      </c>
      <c r="FA42" s="527">
        <f t="shared" si="147"/>
        <v>1</v>
      </c>
      <c r="FB42" s="527" t="str">
        <f t="shared" si="147"/>
        <v/>
      </c>
      <c r="FC42" s="527" t="str">
        <f t="shared" si="147"/>
        <v/>
      </c>
      <c r="FD42" s="527" t="str">
        <f t="shared" si="147"/>
        <v/>
      </c>
      <c r="FE42" s="527" t="str">
        <f t="shared" si="147"/>
        <v/>
      </c>
      <c r="FF42" s="527" t="str">
        <f t="shared" si="147"/>
        <v/>
      </c>
      <c r="FG42" s="527" t="str">
        <f t="shared" si="147"/>
        <v/>
      </c>
      <c r="FH42" s="527" t="str">
        <f t="shared" si="147"/>
        <v/>
      </c>
      <c r="FI42" s="527">
        <f t="shared" si="147"/>
        <v>1</v>
      </c>
      <c r="FJ42" s="527">
        <f t="shared" si="147"/>
        <v>1</v>
      </c>
      <c r="FK42" s="527">
        <f t="shared" si="147"/>
        <v>1</v>
      </c>
      <c r="FL42" s="527">
        <f t="shared" si="147"/>
        <v>1</v>
      </c>
      <c r="FM42" s="527">
        <f t="shared" si="147"/>
        <v>1</v>
      </c>
      <c r="FN42" s="527" t="str">
        <f t="shared" si="147"/>
        <v/>
      </c>
      <c r="FO42" s="527" t="str">
        <f t="shared" si="147"/>
        <v/>
      </c>
      <c r="FP42" s="527" t="str">
        <f t="shared" si="147"/>
        <v/>
      </c>
      <c r="FQ42" s="527" t="str">
        <f t="shared" si="147"/>
        <v/>
      </c>
      <c r="FR42" s="527" t="str">
        <f t="shared" si="147"/>
        <v/>
      </c>
      <c r="FS42" s="527" t="str">
        <f t="shared" si="147"/>
        <v/>
      </c>
      <c r="FT42" s="527" t="str">
        <f t="shared" si="147"/>
        <v/>
      </c>
      <c r="FU42" s="527">
        <f t="shared" si="147"/>
        <v>1</v>
      </c>
      <c r="FV42" s="527">
        <f t="shared" si="147"/>
        <v>1</v>
      </c>
      <c r="FW42" s="527">
        <f t="shared" si="147"/>
        <v>1</v>
      </c>
      <c r="FX42" s="527">
        <f t="shared" si="147"/>
        <v>1</v>
      </c>
      <c r="FY42" s="527">
        <f t="shared" ref="FY42:GB42" si="148">+IF(OR(MONTH(FY40)&lt;5,MONTH(FY40)&gt;9),"",FY35)</f>
        <v>1</v>
      </c>
      <c r="FZ42" s="527" t="str">
        <f t="shared" si="148"/>
        <v/>
      </c>
      <c r="GA42" s="527" t="str">
        <f t="shared" si="148"/>
        <v/>
      </c>
      <c r="GB42" s="527" t="str">
        <f t="shared" si="148"/>
        <v/>
      </c>
    </row>
    <row r="43" spans="1:184" s="41" customFormat="1">
      <c r="A43" s="461"/>
      <c r="B43" s="60"/>
      <c r="C43" s="461"/>
      <c r="D43" s="528" t="s">
        <v>282</v>
      </c>
      <c r="E43" s="529" t="str">
        <f>+IF(ISERROR(E41*E42),"",E41*E42)</f>
        <v/>
      </c>
      <c r="F43" s="529" t="str">
        <f t="shared" ref="F43:AZ43" si="149">+IF(ISERROR(F41*F42),"",F41*F42)</f>
        <v/>
      </c>
      <c r="G43" s="529" t="str">
        <f t="shared" si="149"/>
        <v/>
      </c>
      <c r="H43" s="529" t="str">
        <f t="shared" si="149"/>
        <v/>
      </c>
      <c r="I43" s="529">
        <f t="shared" si="149"/>
        <v>846.64</v>
      </c>
      <c r="J43" s="529">
        <f t="shared" si="149"/>
        <v>938.71</v>
      </c>
      <c r="K43" s="529">
        <f t="shared" si="149"/>
        <v>1019.1600000000001</v>
      </c>
      <c r="L43" s="529">
        <f t="shared" si="149"/>
        <v>988.05</v>
      </c>
      <c r="M43" s="529">
        <f t="shared" si="149"/>
        <v>471.13</v>
      </c>
      <c r="N43" s="529" t="str">
        <f t="shared" si="149"/>
        <v/>
      </c>
      <c r="O43" s="529" t="str">
        <f t="shared" si="149"/>
        <v/>
      </c>
      <c r="P43" s="529" t="str">
        <f t="shared" si="149"/>
        <v/>
      </c>
      <c r="Q43" s="529" t="str">
        <f t="shared" si="149"/>
        <v/>
      </c>
      <c r="R43" s="529" t="str">
        <f t="shared" si="149"/>
        <v/>
      </c>
      <c r="S43" s="529" t="str">
        <f t="shared" si="149"/>
        <v/>
      </c>
      <c r="T43" s="529" t="str">
        <f t="shared" si="149"/>
        <v/>
      </c>
      <c r="U43" s="529">
        <f t="shared" si="149"/>
        <v>472.82000000000005</v>
      </c>
      <c r="V43" s="529">
        <f t="shared" si="149"/>
        <v>475.62</v>
      </c>
      <c r="W43" s="529">
        <f t="shared" si="149"/>
        <v>495.74</v>
      </c>
      <c r="X43" s="529">
        <f t="shared" si="149"/>
        <v>495.54</v>
      </c>
      <c r="Y43" s="529">
        <f t="shared" si="149"/>
        <v>466.98</v>
      </c>
      <c r="Z43" s="529" t="str">
        <f t="shared" si="149"/>
        <v/>
      </c>
      <c r="AA43" s="529" t="str">
        <f t="shared" si="149"/>
        <v/>
      </c>
      <c r="AB43" s="529" t="str">
        <f t="shared" si="149"/>
        <v/>
      </c>
      <c r="AC43" s="529" t="str">
        <f t="shared" si="149"/>
        <v/>
      </c>
      <c r="AD43" s="529" t="str">
        <f t="shared" si="149"/>
        <v/>
      </c>
      <c r="AE43" s="529" t="str">
        <f t="shared" si="149"/>
        <v/>
      </c>
      <c r="AF43" s="529" t="str">
        <f t="shared" si="149"/>
        <v/>
      </c>
      <c r="AG43" s="529">
        <f t="shared" si="149"/>
        <v>454.05000000000007</v>
      </c>
      <c r="AH43" s="529">
        <f t="shared" si="149"/>
        <v>473.17999999999995</v>
      </c>
      <c r="AI43" s="529">
        <f t="shared" si="149"/>
        <v>494.11</v>
      </c>
      <c r="AJ43" s="529">
        <f t="shared" si="149"/>
        <v>493.84999999999991</v>
      </c>
      <c r="AK43" s="529">
        <f t="shared" si="149"/>
        <v>463.05000000000007</v>
      </c>
      <c r="AL43" s="529" t="str">
        <f t="shared" si="149"/>
        <v/>
      </c>
      <c r="AM43" s="529" t="str">
        <f t="shared" si="149"/>
        <v/>
      </c>
      <c r="AN43" s="529" t="str">
        <f t="shared" si="149"/>
        <v/>
      </c>
      <c r="AO43" s="529" t="str">
        <f t="shared" si="149"/>
        <v/>
      </c>
      <c r="AP43" s="529" t="str">
        <f t="shared" si="149"/>
        <v/>
      </c>
      <c r="AQ43" s="529" t="str">
        <f t="shared" si="149"/>
        <v/>
      </c>
      <c r="AR43" s="529" t="str">
        <f t="shared" si="149"/>
        <v/>
      </c>
      <c r="AS43" s="529">
        <f t="shared" si="149"/>
        <v>477.55</v>
      </c>
      <c r="AT43" s="529">
        <f t="shared" si="149"/>
        <v>477.15999999999997</v>
      </c>
      <c r="AU43" s="529">
        <f t="shared" si="149"/>
        <v>495.62</v>
      </c>
      <c r="AV43" s="529">
        <f t="shared" si="149"/>
        <v>498.45000000000005</v>
      </c>
      <c r="AW43" s="529">
        <f t="shared" si="149"/>
        <v>468.06</v>
      </c>
      <c r="AX43" s="529" t="str">
        <f t="shared" si="149"/>
        <v/>
      </c>
      <c r="AY43" s="529" t="str">
        <f t="shared" si="149"/>
        <v/>
      </c>
      <c r="AZ43" s="529" t="str">
        <f t="shared" si="149"/>
        <v/>
      </c>
      <c r="BA43" s="529" t="str">
        <f t="shared" ref="BA43:DL43" si="150">+IF(ISERROR(BA41*BA42),"",BA41*BA42)</f>
        <v/>
      </c>
      <c r="BB43" s="529" t="str">
        <f t="shared" si="150"/>
        <v/>
      </c>
      <c r="BC43" s="529" t="str">
        <f t="shared" si="150"/>
        <v/>
      </c>
      <c r="BD43" s="529" t="str">
        <f t="shared" si="150"/>
        <v/>
      </c>
      <c r="BE43" s="529">
        <f t="shared" si="150"/>
        <v>485.62</v>
      </c>
      <c r="BF43" s="529">
        <f t="shared" si="150"/>
        <v>473.47</v>
      </c>
      <c r="BG43" s="529">
        <f t="shared" si="150"/>
        <v>491.92</v>
      </c>
      <c r="BH43" s="529">
        <f t="shared" si="150"/>
        <v>496.59000000000003</v>
      </c>
      <c r="BI43" s="529">
        <f t="shared" si="150"/>
        <v>459.27</v>
      </c>
      <c r="BJ43" s="529" t="str">
        <f t="shared" si="150"/>
        <v/>
      </c>
      <c r="BK43" s="529" t="str">
        <f t="shared" si="150"/>
        <v/>
      </c>
      <c r="BL43" s="529" t="str">
        <f t="shared" si="150"/>
        <v/>
      </c>
      <c r="BM43" s="529" t="str">
        <f t="shared" si="150"/>
        <v/>
      </c>
      <c r="BN43" s="529" t="str">
        <f t="shared" si="150"/>
        <v/>
      </c>
      <c r="BO43" s="529" t="str">
        <f t="shared" si="150"/>
        <v/>
      </c>
      <c r="BP43" s="529" t="str">
        <f t="shared" si="150"/>
        <v/>
      </c>
      <c r="BQ43" s="529">
        <f t="shared" si="150"/>
        <v>464.28</v>
      </c>
      <c r="BR43" s="529">
        <f t="shared" si="150"/>
        <v>479.34999999999997</v>
      </c>
      <c r="BS43" s="529">
        <f t="shared" si="150"/>
        <v>503.86</v>
      </c>
      <c r="BT43" s="529">
        <f t="shared" si="150"/>
        <v>507.53</v>
      </c>
      <c r="BU43" s="529">
        <f t="shared" si="150"/>
        <v>474.56000000000006</v>
      </c>
      <c r="BV43" s="529" t="str">
        <f t="shared" si="150"/>
        <v/>
      </c>
      <c r="BW43" s="529" t="str">
        <f t="shared" si="150"/>
        <v/>
      </c>
      <c r="BX43" s="529" t="str">
        <f t="shared" si="150"/>
        <v/>
      </c>
      <c r="BY43" s="529" t="str">
        <f t="shared" si="150"/>
        <v/>
      </c>
      <c r="BZ43" s="529" t="str">
        <f t="shared" si="150"/>
        <v/>
      </c>
      <c r="CA43" s="529" t="str">
        <f t="shared" si="150"/>
        <v/>
      </c>
      <c r="CB43" s="529" t="str">
        <f t="shared" si="150"/>
        <v/>
      </c>
      <c r="CC43" s="529">
        <f t="shared" si="150"/>
        <v>491.96999999999997</v>
      </c>
      <c r="CD43" s="529">
        <f t="shared" si="150"/>
        <v>493.34000000000003</v>
      </c>
      <c r="CE43" s="529">
        <f t="shared" si="150"/>
        <v>569.99</v>
      </c>
      <c r="CF43" s="529">
        <f t="shared" si="150"/>
        <v>566.56000000000006</v>
      </c>
      <c r="CG43" s="529">
        <f t="shared" si="150"/>
        <v>502.33</v>
      </c>
      <c r="CH43" s="529" t="str">
        <f t="shared" si="150"/>
        <v/>
      </c>
      <c r="CI43" s="529" t="str">
        <f t="shared" si="150"/>
        <v/>
      </c>
      <c r="CJ43" s="529" t="str">
        <f t="shared" si="150"/>
        <v/>
      </c>
      <c r="CK43" s="529" t="str">
        <f t="shared" si="150"/>
        <v/>
      </c>
      <c r="CL43" s="529" t="str">
        <f t="shared" si="150"/>
        <v/>
      </c>
      <c r="CM43" s="529" t="str">
        <f t="shared" si="150"/>
        <v/>
      </c>
      <c r="CN43" s="529" t="str">
        <f t="shared" si="150"/>
        <v/>
      </c>
      <c r="CO43" s="529">
        <f t="shared" si="150"/>
        <v>511.36</v>
      </c>
      <c r="CP43" s="529">
        <f t="shared" si="150"/>
        <v>551.13</v>
      </c>
      <c r="CQ43" s="529">
        <f t="shared" si="150"/>
        <v>612.97</v>
      </c>
      <c r="CR43" s="529">
        <f t="shared" si="150"/>
        <v>597.91</v>
      </c>
      <c r="CS43" s="529">
        <f t="shared" si="150"/>
        <v>549.19000000000005</v>
      </c>
      <c r="CT43" s="529" t="str">
        <f t="shared" si="150"/>
        <v/>
      </c>
      <c r="CU43" s="529" t="str">
        <f t="shared" si="150"/>
        <v/>
      </c>
      <c r="CV43" s="529" t="str">
        <f t="shared" si="150"/>
        <v/>
      </c>
      <c r="CW43" s="529" t="str">
        <f t="shared" si="150"/>
        <v/>
      </c>
      <c r="CX43" s="529" t="str">
        <f t="shared" si="150"/>
        <v/>
      </c>
      <c r="CY43" s="529" t="str">
        <f t="shared" si="150"/>
        <v/>
      </c>
      <c r="CZ43" s="529" t="str">
        <f t="shared" si="150"/>
        <v/>
      </c>
      <c r="DA43" s="529">
        <f t="shared" si="150"/>
        <v>564.1</v>
      </c>
      <c r="DB43" s="529">
        <f t="shared" si="150"/>
        <v>569.20000000000005</v>
      </c>
      <c r="DC43" s="529">
        <f t="shared" si="150"/>
        <v>592.32000000000005</v>
      </c>
      <c r="DD43" s="529">
        <f t="shared" si="150"/>
        <v>596.47</v>
      </c>
      <c r="DE43" s="529">
        <f t="shared" si="150"/>
        <v>554.19000000000005</v>
      </c>
      <c r="DF43" s="529" t="str">
        <f t="shared" si="150"/>
        <v/>
      </c>
      <c r="DG43" s="529" t="str">
        <f t="shared" si="150"/>
        <v/>
      </c>
      <c r="DH43" s="529" t="str">
        <f t="shared" si="150"/>
        <v/>
      </c>
      <c r="DI43" s="529" t="str">
        <f t="shared" si="150"/>
        <v/>
      </c>
      <c r="DJ43" s="529" t="str">
        <f t="shared" si="150"/>
        <v/>
      </c>
      <c r="DK43" s="529" t="str">
        <f t="shared" si="150"/>
        <v/>
      </c>
      <c r="DL43" s="529" t="str">
        <f t="shared" si="150"/>
        <v/>
      </c>
      <c r="DM43" s="529">
        <f t="shared" ref="DM43:FX43" si="151">+IF(ISERROR(DM41*DM42),"",DM41*DM42)</f>
        <v>535.33000000000004</v>
      </c>
      <c r="DN43" s="529">
        <f t="shared" si="151"/>
        <v>569.67999999999995</v>
      </c>
      <c r="DO43" s="529">
        <f t="shared" si="151"/>
        <v>593.94999999999993</v>
      </c>
      <c r="DP43" s="529">
        <f t="shared" si="151"/>
        <v>595.26</v>
      </c>
      <c r="DQ43" s="529">
        <f t="shared" si="151"/>
        <v>548.44999999999993</v>
      </c>
      <c r="DR43" s="529" t="str">
        <f t="shared" si="151"/>
        <v/>
      </c>
      <c r="DS43" s="529" t="str">
        <f t="shared" si="151"/>
        <v/>
      </c>
      <c r="DT43" s="529" t="str">
        <f t="shared" si="151"/>
        <v/>
      </c>
      <c r="DU43" s="529" t="str">
        <f t="shared" si="151"/>
        <v/>
      </c>
      <c r="DV43" s="529" t="str">
        <f t="shared" si="151"/>
        <v/>
      </c>
      <c r="DW43" s="529" t="str">
        <f t="shared" si="151"/>
        <v/>
      </c>
      <c r="DX43" s="529" t="str">
        <f t="shared" si="151"/>
        <v/>
      </c>
      <c r="DY43" s="529">
        <f t="shared" si="151"/>
        <v>552.93999999999994</v>
      </c>
      <c r="DZ43" s="529">
        <f t="shared" si="151"/>
        <v>558.93000000000006</v>
      </c>
      <c r="EA43" s="529">
        <f t="shared" si="151"/>
        <v>580.69000000000005</v>
      </c>
      <c r="EB43" s="529">
        <f t="shared" si="151"/>
        <v>591.38</v>
      </c>
      <c r="EC43" s="529">
        <f t="shared" si="151"/>
        <v>539.02</v>
      </c>
      <c r="ED43" s="529" t="str">
        <f t="shared" si="151"/>
        <v/>
      </c>
      <c r="EE43" s="529" t="str">
        <f t="shared" si="151"/>
        <v/>
      </c>
      <c r="EF43" s="529" t="str">
        <f t="shared" si="151"/>
        <v/>
      </c>
      <c r="EG43" s="529" t="str">
        <f t="shared" si="151"/>
        <v/>
      </c>
      <c r="EH43" s="529" t="str">
        <f t="shared" si="151"/>
        <v/>
      </c>
      <c r="EI43" s="529" t="str">
        <f t="shared" si="151"/>
        <v/>
      </c>
      <c r="EJ43" s="529" t="str">
        <f t="shared" si="151"/>
        <v/>
      </c>
      <c r="EK43" s="529">
        <f t="shared" si="151"/>
        <v>537.71999999999991</v>
      </c>
      <c r="EL43" s="529">
        <f t="shared" si="151"/>
        <v>548.11999999999989</v>
      </c>
      <c r="EM43" s="529">
        <f t="shared" si="151"/>
        <v>591.95000000000005</v>
      </c>
      <c r="EN43" s="529">
        <f t="shared" si="151"/>
        <v>587.95000000000005</v>
      </c>
      <c r="EO43" s="529">
        <f t="shared" si="151"/>
        <v>545.47</v>
      </c>
      <c r="EP43" s="529" t="str">
        <f t="shared" si="151"/>
        <v/>
      </c>
      <c r="EQ43" s="529" t="str">
        <f t="shared" si="151"/>
        <v/>
      </c>
      <c r="ER43" s="529" t="str">
        <f t="shared" si="151"/>
        <v/>
      </c>
      <c r="ES43" s="529" t="str">
        <f t="shared" si="151"/>
        <v/>
      </c>
      <c r="ET43" s="529" t="str">
        <f t="shared" si="151"/>
        <v/>
      </c>
      <c r="EU43" s="529" t="str">
        <f t="shared" si="151"/>
        <v/>
      </c>
      <c r="EV43" s="529" t="str">
        <f t="shared" si="151"/>
        <v/>
      </c>
      <c r="EW43" s="529">
        <f t="shared" si="151"/>
        <v>533.09999999999991</v>
      </c>
      <c r="EX43" s="529">
        <f t="shared" si="151"/>
        <v>543.04999999999995</v>
      </c>
      <c r="EY43" s="529">
        <f t="shared" si="151"/>
        <v>581.15</v>
      </c>
      <c r="EZ43" s="529">
        <f t="shared" si="151"/>
        <v>580.7700000000001</v>
      </c>
      <c r="FA43" s="529">
        <f t="shared" si="151"/>
        <v>533.75</v>
      </c>
      <c r="FB43" s="529" t="str">
        <f t="shared" si="151"/>
        <v/>
      </c>
      <c r="FC43" s="529" t="str">
        <f t="shared" si="151"/>
        <v/>
      </c>
      <c r="FD43" s="529" t="str">
        <f t="shared" si="151"/>
        <v/>
      </c>
      <c r="FE43" s="529" t="str">
        <f t="shared" si="151"/>
        <v/>
      </c>
      <c r="FF43" s="529" t="str">
        <f t="shared" si="151"/>
        <v/>
      </c>
      <c r="FG43" s="529" t="str">
        <f t="shared" si="151"/>
        <v/>
      </c>
      <c r="FH43" s="529" t="str">
        <f t="shared" si="151"/>
        <v/>
      </c>
      <c r="FI43" s="529">
        <f t="shared" si="151"/>
        <v>504.21999999999997</v>
      </c>
      <c r="FJ43" s="529">
        <f t="shared" si="151"/>
        <v>542.77</v>
      </c>
      <c r="FK43" s="529">
        <f t="shared" si="151"/>
        <v>581.00000000000011</v>
      </c>
      <c r="FL43" s="529">
        <f t="shared" si="151"/>
        <v>577.28</v>
      </c>
      <c r="FM43" s="529">
        <f t="shared" si="151"/>
        <v>531.70000000000005</v>
      </c>
      <c r="FN43" s="529" t="str">
        <f t="shared" si="151"/>
        <v/>
      </c>
      <c r="FO43" s="529" t="str">
        <f t="shared" si="151"/>
        <v/>
      </c>
      <c r="FP43" s="529" t="str">
        <f t="shared" si="151"/>
        <v/>
      </c>
      <c r="FQ43" s="529" t="str">
        <f t="shared" si="151"/>
        <v/>
      </c>
      <c r="FR43" s="529" t="str">
        <f t="shared" si="151"/>
        <v/>
      </c>
      <c r="FS43" s="529" t="str">
        <f t="shared" si="151"/>
        <v/>
      </c>
      <c r="FT43" s="529" t="str">
        <f t="shared" si="151"/>
        <v/>
      </c>
      <c r="FU43" s="529">
        <f t="shared" si="151"/>
        <v>501.65</v>
      </c>
      <c r="FV43" s="529">
        <f t="shared" si="151"/>
        <v>540.29999999999995</v>
      </c>
      <c r="FW43" s="529">
        <f t="shared" si="151"/>
        <v>574.16</v>
      </c>
      <c r="FX43" s="529">
        <f t="shared" si="151"/>
        <v>575.21</v>
      </c>
      <c r="FY43" s="529">
        <f t="shared" ref="FY43:GB43" si="152">+IF(ISERROR(FY41*FY42),"",FY41*FY42)</f>
        <v>493.57</v>
      </c>
      <c r="FZ43" s="529" t="str">
        <f t="shared" si="152"/>
        <v/>
      </c>
      <c r="GA43" s="529" t="str">
        <f t="shared" si="152"/>
        <v/>
      </c>
      <c r="GB43" s="529" t="str">
        <f t="shared" si="152"/>
        <v/>
      </c>
    </row>
    <row r="44" spans="1:184" s="14" customFormat="1">
      <c r="A44" s="41"/>
      <c r="B44" s="60"/>
      <c r="C44" s="41"/>
      <c r="D44" s="511" t="s">
        <v>279</v>
      </c>
      <c r="E44" s="513"/>
      <c r="F44" s="513"/>
      <c r="G44" s="513"/>
      <c r="H44" s="513"/>
      <c r="I44" s="514">
        <v>4824</v>
      </c>
      <c r="J44" s="514">
        <v>4824</v>
      </c>
      <c r="K44" s="514">
        <v>4824</v>
      </c>
      <c r="L44" s="514">
        <v>4824</v>
      </c>
      <c r="M44" s="514">
        <v>4824</v>
      </c>
      <c r="N44" s="515"/>
      <c r="O44" s="515"/>
      <c r="P44" s="515"/>
      <c r="Q44" s="515"/>
      <c r="R44" s="515"/>
      <c r="S44" s="515"/>
      <c r="T44" s="516"/>
      <c r="U44" s="514">
        <v>4824</v>
      </c>
      <c r="V44" s="514">
        <v>4824</v>
      </c>
      <c r="W44" s="514">
        <v>4824</v>
      </c>
      <c r="X44" s="514">
        <v>4824</v>
      </c>
      <c r="Y44" s="514">
        <v>4824</v>
      </c>
      <c r="Z44" s="516"/>
      <c r="AA44" s="516"/>
      <c r="AB44" s="516"/>
      <c r="AC44" s="516"/>
      <c r="AD44" s="516"/>
      <c r="AE44" s="516"/>
      <c r="AF44" s="516"/>
      <c r="AG44" s="517">
        <v>4087</v>
      </c>
      <c r="AH44" s="517">
        <v>4087</v>
      </c>
      <c r="AI44" s="517">
        <v>4087</v>
      </c>
      <c r="AJ44" s="517">
        <v>4087</v>
      </c>
      <c r="AK44" s="517">
        <v>4087</v>
      </c>
      <c r="AL44" s="656"/>
      <c r="AM44" s="656"/>
      <c r="AN44" s="656"/>
      <c r="AO44" s="656"/>
      <c r="AP44" s="656"/>
      <c r="AQ44" s="656"/>
      <c r="AR44" s="656"/>
      <c r="AS44" s="517">
        <v>4087</v>
      </c>
      <c r="AT44" s="517">
        <v>4087</v>
      </c>
      <c r="AU44" s="517">
        <v>4087</v>
      </c>
      <c r="AV44" s="517">
        <v>4087</v>
      </c>
      <c r="AW44" s="517">
        <v>4087</v>
      </c>
      <c r="AX44" s="517"/>
      <c r="AY44" s="517"/>
      <c r="AZ44" s="517"/>
      <c r="BA44" s="517" t="str">
        <f>+IF(ISBLANK(AO44),"",AO44)</f>
        <v/>
      </c>
      <c r="BB44" s="517" t="str">
        <f t="shared" ref="BB44:DM44" si="153">+IF(ISBLANK(AP44),"",AP44)</f>
        <v/>
      </c>
      <c r="BC44" s="517" t="str">
        <f t="shared" si="153"/>
        <v/>
      </c>
      <c r="BD44" s="517" t="str">
        <f t="shared" si="153"/>
        <v/>
      </c>
      <c r="BE44" s="517">
        <f t="shared" si="153"/>
        <v>4087</v>
      </c>
      <c r="BF44" s="517">
        <f t="shared" si="153"/>
        <v>4087</v>
      </c>
      <c r="BG44" s="517">
        <f t="shared" si="153"/>
        <v>4087</v>
      </c>
      <c r="BH44" s="517">
        <f t="shared" si="153"/>
        <v>4087</v>
      </c>
      <c r="BI44" s="517">
        <f t="shared" si="153"/>
        <v>4087</v>
      </c>
      <c r="BJ44" s="517" t="str">
        <f t="shared" si="153"/>
        <v/>
      </c>
      <c r="BK44" s="517" t="str">
        <f t="shared" si="153"/>
        <v/>
      </c>
      <c r="BL44" s="517" t="str">
        <f t="shared" si="153"/>
        <v/>
      </c>
      <c r="BM44" s="517" t="str">
        <f t="shared" si="153"/>
        <v/>
      </c>
      <c r="BN44" s="517" t="str">
        <f t="shared" si="153"/>
        <v/>
      </c>
      <c r="BO44" s="517" t="str">
        <f t="shared" si="153"/>
        <v/>
      </c>
      <c r="BP44" s="517" t="str">
        <f t="shared" si="153"/>
        <v/>
      </c>
      <c r="BQ44" s="517">
        <f t="shared" si="153"/>
        <v>4087</v>
      </c>
      <c r="BR44" s="517">
        <f t="shared" si="153"/>
        <v>4087</v>
      </c>
      <c r="BS44" s="517">
        <f t="shared" si="153"/>
        <v>4087</v>
      </c>
      <c r="BT44" s="517">
        <f t="shared" si="153"/>
        <v>4087</v>
      </c>
      <c r="BU44" s="517">
        <f t="shared" si="153"/>
        <v>4087</v>
      </c>
      <c r="BV44" s="517" t="str">
        <f t="shared" si="153"/>
        <v/>
      </c>
      <c r="BW44" s="517" t="str">
        <f t="shared" si="153"/>
        <v/>
      </c>
      <c r="BX44" s="517" t="str">
        <f t="shared" si="153"/>
        <v/>
      </c>
      <c r="BY44" s="517" t="str">
        <f t="shared" si="153"/>
        <v/>
      </c>
      <c r="BZ44" s="517" t="str">
        <f t="shared" si="153"/>
        <v/>
      </c>
      <c r="CA44" s="517" t="str">
        <f t="shared" si="153"/>
        <v/>
      </c>
      <c r="CB44" s="517" t="str">
        <f t="shared" si="153"/>
        <v/>
      </c>
      <c r="CC44" s="517">
        <f t="shared" si="153"/>
        <v>4087</v>
      </c>
      <c r="CD44" s="517">
        <f t="shared" si="153"/>
        <v>4087</v>
      </c>
      <c r="CE44" s="517">
        <f t="shared" si="153"/>
        <v>4087</v>
      </c>
      <c r="CF44" s="517">
        <f t="shared" si="153"/>
        <v>4087</v>
      </c>
      <c r="CG44" s="517">
        <f t="shared" si="153"/>
        <v>4087</v>
      </c>
      <c r="CH44" s="517" t="str">
        <f t="shared" si="153"/>
        <v/>
      </c>
      <c r="CI44" s="517" t="str">
        <f t="shared" si="153"/>
        <v/>
      </c>
      <c r="CJ44" s="517" t="str">
        <f t="shared" si="153"/>
        <v/>
      </c>
      <c r="CK44" s="517" t="str">
        <f t="shared" si="153"/>
        <v/>
      </c>
      <c r="CL44" s="517" t="str">
        <f t="shared" si="153"/>
        <v/>
      </c>
      <c r="CM44" s="517" t="str">
        <f t="shared" si="153"/>
        <v/>
      </c>
      <c r="CN44" s="517" t="str">
        <f t="shared" si="153"/>
        <v/>
      </c>
      <c r="CO44" s="517">
        <f t="shared" si="153"/>
        <v>4087</v>
      </c>
      <c r="CP44" s="517">
        <f t="shared" si="153"/>
        <v>4087</v>
      </c>
      <c r="CQ44" s="517">
        <f t="shared" si="153"/>
        <v>4087</v>
      </c>
      <c r="CR44" s="517">
        <f t="shared" si="153"/>
        <v>4087</v>
      </c>
      <c r="CS44" s="517">
        <f t="shared" si="153"/>
        <v>4087</v>
      </c>
      <c r="CT44" s="517" t="str">
        <f t="shared" si="153"/>
        <v/>
      </c>
      <c r="CU44" s="517" t="str">
        <f t="shared" si="153"/>
        <v/>
      </c>
      <c r="CV44" s="517" t="str">
        <f t="shared" si="153"/>
        <v/>
      </c>
      <c r="CW44" s="517" t="str">
        <f t="shared" si="153"/>
        <v/>
      </c>
      <c r="CX44" s="517" t="str">
        <f t="shared" si="153"/>
        <v/>
      </c>
      <c r="CY44" s="517" t="str">
        <f t="shared" si="153"/>
        <v/>
      </c>
      <c r="CZ44" s="517" t="str">
        <f t="shared" si="153"/>
        <v/>
      </c>
      <c r="DA44" s="517">
        <f t="shared" si="153"/>
        <v>4087</v>
      </c>
      <c r="DB44" s="517">
        <f t="shared" si="153"/>
        <v>4087</v>
      </c>
      <c r="DC44" s="517">
        <f t="shared" si="153"/>
        <v>4087</v>
      </c>
      <c r="DD44" s="517">
        <f t="shared" si="153"/>
        <v>4087</v>
      </c>
      <c r="DE44" s="517">
        <f t="shared" si="153"/>
        <v>4087</v>
      </c>
      <c r="DF44" s="517" t="str">
        <f t="shared" si="153"/>
        <v/>
      </c>
      <c r="DG44" s="517" t="str">
        <f t="shared" si="153"/>
        <v/>
      </c>
      <c r="DH44" s="517" t="str">
        <f t="shared" si="153"/>
        <v/>
      </c>
      <c r="DI44" s="517" t="str">
        <f t="shared" si="153"/>
        <v/>
      </c>
      <c r="DJ44" s="517" t="str">
        <f t="shared" si="153"/>
        <v/>
      </c>
      <c r="DK44" s="517" t="str">
        <f t="shared" si="153"/>
        <v/>
      </c>
      <c r="DL44" s="517" t="str">
        <f t="shared" si="153"/>
        <v/>
      </c>
      <c r="DM44" s="517">
        <f t="shared" si="153"/>
        <v>4087</v>
      </c>
      <c r="DN44" s="517">
        <f t="shared" ref="DN44:FY44" si="154">+IF(ISBLANK(DB44),"",DB44)</f>
        <v>4087</v>
      </c>
      <c r="DO44" s="517">
        <f t="shared" si="154"/>
        <v>4087</v>
      </c>
      <c r="DP44" s="517">
        <f t="shared" si="154"/>
        <v>4087</v>
      </c>
      <c r="DQ44" s="517">
        <f t="shared" si="154"/>
        <v>4087</v>
      </c>
      <c r="DR44" s="517" t="str">
        <f t="shared" si="154"/>
        <v/>
      </c>
      <c r="DS44" s="517" t="str">
        <f t="shared" si="154"/>
        <v/>
      </c>
      <c r="DT44" s="517" t="str">
        <f t="shared" si="154"/>
        <v/>
      </c>
      <c r="DU44" s="517" t="str">
        <f t="shared" si="154"/>
        <v/>
      </c>
      <c r="DV44" s="517" t="str">
        <f t="shared" si="154"/>
        <v/>
      </c>
      <c r="DW44" s="517" t="str">
        <f t="shared" si="154"/>
        <v/>
      </c>
      <c r="DX44" s="517" t="str">
        <f t="shared" si="154"/>
        <v/>
      </c>
      <c r="DY44" s="517">
        <f t="shared" si="154"/>
        <v>4087</v>
      </c>
      <c r="DZ44" s="517">
        <f t="shared" si="154"/>
        <v>4087</v>
      </c>
      <c r="EA44" s="517">
        <f t="shared" si="154"/>
        <v>4087</v>
      </c>
      <c r="EB44" s="517">
        <f t="shared" si="154"/>
        <v>4087</v>
      </c>
      <c r="EC44" s="517">
        <f t="shared" si="154"/>
        <v>4087</v>
      </c>
      <c r="ED44" s="517" t="str">
        <f t="shared" si="154"/>
        <v/>
      </c>
      <c r="EE44" s="517" t="str">
        <f t="shared" si="154"/>
        <v/>
      </c>
      <c r="EF44" s="517" t="str">
        <f t="shared" si="154"/>
        <v/>
      </c>
      <c r="EG44" s="517" t="str">
        <f t="shared" si="154"/>
        <v/>
      </c>
      <c r="EH44" s="517" t="str">
        <f t="shared" si="154"/>
        <v/>
      </c>
      <c r="EI44" s="517" t="str">
        <f t="shared" si="154"/>
        <v/>
      </c>
      <c r="EJ44" s="517" t="str">
        <f t="shared" si="154"/>
        <v/>
      </c>
      <c r="EK44" s="517">
        <f t="shared" si="154"/>
        <v>4087</v>
      </c>
      <c r="EL44" s="517">
        <f t="shared" si="154"/>
        <v>4087</v>
      </c>
      <c r="EM44" s="517">
        <f t="shared" si="154"/>
        <v>4087</v>
      </c>
      <c r="EN44" s="517">
        <f t="shared" si="154"/>
        <v>4087</v>
      </c>
      <c r="EO44" s="517">
        <f t="shared" si="154"/>
        <v>4087</v>
      </c>
      <c r="EP44" s="517" t="str">
        <f t="shared" si="154"/>
        <v/>
      </c>
      <c r="EQ44" s="517" t="str">
        <f t="shared" si="154"/>
        <v/>
      </c>
      <c r="ER44" s="517" t="str">
        <f t="shared" si="154"/>
        <v/>
      </c>
      <c r="ES44" s="517" t="str">
        <f t="shared" si="154"/>
        <v/>
      </c>
      <c r="ET44" s="517" t="str">
        <f t="shared" si="154"/>
        <v/>
      </c>
      <c r="EU44" s="517" t="str">
        <f t="shared" si="154"/>
        <v/>
      </c>
      <c r="EV44" s="517" t="str">
        <f t="shared" si="154"/>
        <v/>
      </c>
      <c r="EW44" s="517">
        <f t="shared" si="154"/>
        <v>4087</v>
      </c>
      <c r="EX44" s="517">
        <f t="shared" si="154"/>
        <v>4087</v>
      </c>
      <c r="EY44" s="517">
        <f t="shared" si="154"/>
        <v>4087</v>
      </c>
      <c r="EZ44" s="517">
        <f t="shared" si="154"/>
        <v>4087</v>
      </c>
      <c r="FA44" s="517">
        <f t="shared" si="154"/>
        <v>4087</v>
      </c>
      <c r="FB44" s="517" t="str">
        <f t="shared" si="154"/>
        <v/>
      </c>
      <c r="FC44" s="517" t="str">
        <f t="shared" si="154"/>
        <v/>
      </c>
      <c r="FD44" s="517" t="str">
        <f t="shared" si="154"/>
        <v/>
      </c>
      <c r="FE44" s="517" t="str">
        <f t="shared" si="154"/>
        <v/>
      </c>
      <c r="FF44" s="517" t="str">
        <f t="shared" si="154"/>
        <v/>
      </c>
      <c r="FG44" s="517" t="str">
        <f t="shared" si="154"/>
        <v/>
      </c>
      <c r="FH44" s="517" t="str">
        <f t="shared" si="154"/>
        <v/>
      </c>
      <c r="FI44" s="517">
        <f t="shared" si="154"/>
        <v>4087</v>
      </c>
      <c r="FJ44" s="517">
        <f t="shared" si="154"/>
        <v>4087</v>
      </c>
      <c r="FK44" s="517">
        <f t="shared" si="154"/>
        <v>4087</v>
      </c>
      <c r="FL44" s="517">
        <f t="shared" si="154"/>
        <v>4087</v>
      </c>
      <c r="FM44" s="517">
        <f t="shared" si="154"/>
        <v>4087</v>
      </c>
      <c r="FN44" s="517" t="str">
        <f t="shared" si="154"/>
        <v/>
      </c>
      <c r="FO44" s="517" t="str">
        <f t="shared" si="154"/>
        <v/>
      </c>
      <c r="FP44" s="517" t="str">
        <f t="shared" si="154"/>
        <v/>
      </c>
      <c r="FQ44" s="517" t="str">
        <f t="shared" si="154"/>
        <v/>
      </c>
      <c r="FR44" s="517" t="str">
        <f t="shared" si="154"/>
        <v/>
      </c>
      <c r="FS44" s="517" t="str">
        <f t="shared" si="154"/>
        <v/>
      </c>
      <c r="FT44" s="517" t="str">
        <f t="shared" si="154"/>
        <v/>
      </c>
      <c r="FU44" s="517">
        <f t="shared" si="154"/>
        <v>4087</v>
      </c>
      <c r="FV44" s="517">
        <f t="shared" si="154"/>
        <v>4087</v>
      </c>
      <c r="FW44" s="517">
        <f t="shared" si="154"/>
        <v>4087</v>
      </c>
      <c r="FX44" s="517">
        <f t="shared" si="154"/>
        <v>4087</v>
      </c>
      <c r="FY44" s="517">
        <f t="shared" si="154"/>
        <v>4087</v>
      </c>
      <c r="FZ44" s="517" t="str">
        <f t="shared" ref="FZ44:GB44" si="155">+IF(ISBLANK(FN44),"",FN44)</f>
        <v/>
      </c>
      <c r="GA44" s="517" t="str">
        <f t="shared" si="155"/>
        <v/>
      </c>
      <c r="GB44" s="517" t="str">
        <f t="shared" si="155"/>
        <v/>
      </c>
    </row>
    <row r="45" spans="1:184">
      <c r="C45" s="41"/>
      <c r="D45" s="532" t="s">
        <v>280</v>
      </c>
      <c r="E45" s="668" t="str">
        <f t="shared" ref="E45:AV45" si="156">+IF(OR(MONTH(E40)&lt;5,MONTH(E40)&gt;9),"",IF(MONTH(E40)=5,I44-I41,D45-E41))</f>
        <v/>
      </c>
      <c r="F45" s="668" t="str">
        <f t="shared" si="156"/>
        <v/>
      </c>
      <c r="G45" s="668" t="str">
        <f t="shared" si="156"/>
        <v/>
      </c>
      <c r="H45" s="668" t="str">
        <f t="shared" si="156"/>
        <v/>
      </c>
      <c r="I45" s="668">
        <f t="shared" si="156"/>
        <v>4352.87</v>
      </c>
      <c r="J45" s="668">
        <f t="shared" si="156"/>
        <v>3414.16</v>
      </c>
      <c r="K45" s="668">
        <f t="shared" si="156"/>
        <v>2395</v>
      </c>
      <c r="L45" s="668">
        <f t="shared" si="156"/>
        <v>1406.95</v>
      </c>
      <c r="M45" s="668">
        <f t="shared" si="156"/>
        <v>935.82</v>
      </c>
      <c r="N45" s="668" t="str">
        <f t="shared" si="156"/>
        <v/>
      </c>
      <c r="O45" s="668" t="str">
        <f t="shared" si="156"/>
        <v/>
      </c>
      <c r="P45" s="668" t="str">
        <f t="shared" si="156"/>
        <v/>
      </c>
      <c r="Q45" s="668" t="str">
        <f t="shared" si="156"/>
        <v/>
      </c>
      <c r="R45" s="668" t="str">
        <f t="shared" si="156"/>
        <v/>
      </c>
      <c r="S45" s="668" t="str">
        <f t="shared" si="156"/>
        <v/>
      </c>
      <c r="T45" s="668" t="str">
        <f t="shared" si="156"/>
        <v/>
      </c>
      <c r="U45" s="668">
        <f t="shared" si="156"/>
        <v>4357.0200000000004</v>
      </c>
      <c r="V45" s="668">
        <f t="shared" si="156"/>
        <v>3881.4000000000005</v>
      </c>
      <c r="W45" s="668">
        <f t="shared" si="156"/>
        <v>3385.6600000000008</v>
      </c>
      <c r="X45" s="668">
        <f t="shared" si="156"/>
        <v>2890.1200000000008</v>
      </c>
      <c r="Y45" s="668">
        <f t="shared" si="156"/>
        <v>2423.1400000000008</v>
      </c>
      <c r="Z45" s="668" t="str">
        <f t="shared" si="156"/>
        <v/>
      </c>
      <c r="AA45" s="668" t="str">
        <f t="shared" si="156"/>
        <v/>
      </c>
      <c r="AB45" s="668" t="str">
        <f t="shared" si="156"/>
        <v/>
      </c>
      <c r="AC45" s="668" t="str">
        <f t="shared" si="156"/>
        <v/>
      </c>
      <c r="AD45" s="668" t="str">
        <f t="shared" si="156"/>
        <v/>
      </c>
      <c r="AE45" s="668" t="str">
        <f t="shared" si="156"/>
        <v/>
      </c>
      <c r="AF45" s="668" t="str">
        <f t="shared" si="156"/>
        <v/>
      </c>
      <c r="AG45" s="668">
        <f t="shared" si="156"/>
        <v>3623.95</v>
      </c>
      <c r="AH45" s="668">
        <f t="shared" si="156"/>
        <v>3150.77</v>
      </c>
      <c r="AI45" s="668">
        <f t="shared" si="156"/>
        <v>2656.66</v>
      </c>
      <c r="AJ45" s="668">
        <f t="shared" si="156"/>
        <v>2162.81</v>
      </c>
      <c r="AK45" s="668">
        <f t="shared" si="156"/>
        <v>1699.7599999999998</v>
      </c>
      <c r="AL45" s="668" t="str">
        <f t="shared" si="156"/>
        <v/>
      </c>
      <c r="AM45" s="668" t="str">
        <f t="shared" si="156"/>
        <v/>
      </c>
      <c r="AN45" s="668" t="str">
        <f t="shared" si="156"/>
        <v/>
      </c>
      <c r="AO45" s="668" t="str">
        <f t="shared" si="156"/>
        <v/>
      </c>
      <c r="AP45" s="668" t="str">
        <f t="shared" si="156"/>
        <v/>
      </c>
      <c r="AQ45" s="668" t="str">
        <f t="shared" si="156"/>
        <v/>
      </c>
      <c r="AR45" s="668" t="str">
        <f t="shared" si="156"/>
        <v/>
      </c>
      <c r="AS45" s="668">
        <f t="shared" si="156"/>
        <v>3618.94</v>
      </c>
      <c r="AT45" s="668">
        <f t="shared" si="156"/>
        <v>3141.78</v>
      </c>
      <c r="AU45" s="668">
        <f t="shared" si="156"/>
        <v>2646.1600000000003</v>
      </c>
      <c r="AV45" s="668">
        <f t="shared" si="156"/>
        <v>2147.71</v>
      </c>
      <c r="AW45" s="668">
        <f>+IF(OR(MONTH(AW40)&lt;5,MONTH(AW40)&gt;9),"",IF(MONTH(AW40)=5,BA44-BA41,AV45-AW41))</f>
        <v>1679.65</v>
      </c>
      <c r="AX45" s="668" t="str">
        <f>+IF(OR(MONTH(AX40)&lt;5,MONTH(AX40)&gt;9),"",IF(MONTH(AX40)=5,BB44-BB41,AW45-AX41))</f>
        <v/>
      </c>
      <c r="AY45" s="668" t="str">
        <f>+IF(OR(MONTH(AY40)&lt;5,MONTH(AY40)&gt;9),"",IF(MONTH(AY40)=5,BC44-BC41,AX45-AY41))</f>
        <v/>
      </c>
      <c r="AZ45" s="668" t="str">
        <f>+IF(OR(MONTH(AZ40)&lt;5,MONTH(AZ40)&gt;9),"",IF(MONTH(AZ40)=5,BD44-BD41,AY45-AZ41))</f>
        <v/>
      </c>
      <c r="BA45" s="668" t="str">
        <f t="shared" ref="BA45:DL45" si="157">+IF(OR(MONTH(BA40)&lt;5,MONTH(BA40)&gt;9),"",IF(MONTH(BA40)=5,BE44-BE41,AZ45-BA41))</f>
        <v/>
      </c>
      <c r="BB45" s="668" t="str">
        <f t="shared" si="157"/>
        <v/>
      </c>
      <c r="BC45" s="668" t="str">
        <f t="shared" si="157"/>
        <v/>
      </c>
      <c r="BD45" s="668" t="str">
        <f t="shared" si="157"/>
        <v/>
      </c>
      <c r="BE45" s="668">
        <f t="shared" si="157"/>
        <v>3627.73</v>
      </c>
      <c r="BF45" s="668">
        <f t="shared" si="157"/>
        <v>3154.26</v>
      </c>
      <c r="BG45" s="668">
        <f t="shared" si="157"/>
        <v>2662.34</v>
      </c>
      <c r="BH45" s="668">
        <f t="shared" si="157"/>
        <v>2165.75</v>
      </c>
      <c r="BI45" s="668">
        <f t="shared" si="157"/>
        <v>1706.48</v>
      </c>
      <c r="BJ45" s="668" t="str">
        <f t="shared" si="157"/>
        <v/>
      </c>
      <c r="BK45" s="668" t="str">
        <f t="shared" si="157"/>
        <v/>
      </c>
      <c r="BL45" s="668" t="str">
        <f t="shared" si="157"/>
        <v/>
      </c>
      <c r="BM45" s="668" t="str">
        <f t="shared" si="157"/>
        <v/>
      </c>
      <c r="BN45" s="668" t="str">
        <f t="shared" si="157"/>
        <v/>
      </c>
      <c r="BO45" s="668" t="str">
        <f t="shared" si="157"/>
        <v/>
      </c>
      <c r="BP45" s="668" t="str">
        <f t="shared" si="157"/>
        <v/>
      </c>
      <c r="BQ45" s="668">
        <f t="shared" si="157"/>
        <v>3612.44</v>
      </c>
      <c r="BR45" s="668">
        <f t="shared" si="157"/>
        <v>3133.09</v>
      </c>
      <c r="BS45" s="668">
        <f t="shared" si="157"/>
        <v>2629.23</v>
      </c>
      <c r="BT45" s="668">
        <f t="shared" si="157"/>
        <v>2121.6999999999998</v>
      </c>
      <c r="BU45" s="668">
        <f t="shared" si="157"/>
        <v>1647.1399999999999</v>
      </c>
      <c r="BV45" s="668" t="str">
        <f t="shared" si="157"/>
        <v/>
      </c>
      <c r="BW45" s="668" t="str">
        <f t="shared" si="157"/>
        <v/>
      </c>
      <c r="BX45" s="668" t="str">
        <f t="shared" si="157"/>
        <v/>
      </c>
      <c r="BY45" s="668" t="str">
        <f t="shared" si="157"/>
        <v/>
      </c>
      <c r="BZ45" s="668" t="str">
        <f t="shared" si="157"/>
        <v/>
      </c>
      <c r="CA45" s="668" t="str">
        <f t="shared" si="157"/>
        <v/>
      </c>
      <c r="CB45" s="668" t="str">
        <f t="shared" si="157"/>
        <v/>
      </c>
      <c r="CC45" s="668">
        <f t="shared" si="157"/>
        <v>3584.67</v>
      </c>
      <c r="CD45" s="668">
        <f t="shared" si="157"/>
        <v>3091.33</v>
      </c>
      <c r="CE45" s="668">
        <f t="shared" si="157"/>
        <v>2521.34</v>
      </c>
      <c r="CF45" s="668">
        <f t="shared" si="157"/>
        <v>1954.7800000000002</v>
      </c>
      <c r="CG45" s="668">
        <f t="shared" si="157"/>
        <v>1452.4500000000003</v>
      </c>
      <c r="CH45" s="668" t="str">
        <f t="shared" si="157"/>
        <v/>
      </c>
      <c r="CI45" s="668" t="str">
        <f t="shared" si="157"/>
        <v/>
      </c>
      <c r="CJ45" s="668" t="str">
        <f t="shared" si="157"/>
        <v/>
      </c>
      <c r="CK45" s="668" t="str">
        <f t="shared" si="157"/>
        <v/>
      </c>
      <c r="CL45" s="668" t="str">
        <f t="shared" si="157"/>
        <v/>
      </c>
      <c r="CM45" s="668" t="str">
        <f t="shared" si="157"/>
        <v/>
      </c>
      <c r="CN45" s="668" t="str">
        <f t="shared" si="157"/>
        <v/>
      </c>
      <c r="CO45" s="668">
        <f t="shared" si="157"/>
        <v>3537.81</v>
      </c>
      <c r="CP45" s="668">
        <f t="shared" si="157"/>
        <v>2986.68</v>
      </c>
      <c r="CQ45" s="668">
        <f t="shared" si="157"/>
        <v>2373.71</v>
      </c>
      <c r="CR45" s="668">
        <f t="shared" si="157"/>
        <v>1775.8000000000002</v>
      </c>
      <c r="CS45" s="668">
        <f t="shared" si="157"/>
        <v>1226.6100000000001</v>
      </c>
      <c r="CT45" s="668" t="str">
        <f t="shared" si="157"/>
        <v/>
      </c>
      <c r="CU45" s="668" t="str">
        <f t="shared" si="157"/>
        <v/>
      </c>
      <c r="CV45" s="668" t="str">
        <f t="shared" si="157"/>
        <v/>
      </c>
      <c r="CW45" s="668" t="str">
        <f t="shared" si="157"/>
        <v/>
      </c>
      <c r="CX45" s="668" t="str">
        <f t="shared" si="157"/>
        <v/>
      </c>
      <c r="CY45" s="668" t="str">
        <f t="shared" si="157"/>
        <v/>
      </c>
      <c r="CZ45" s="668" t="str">
        <f t="shared" si="157"/>
        <v/>
      </c>
      <c r="DA45" s="668">
        <f t="shared" si="157"/>
        <v>3532.81</v>
      </c>
      <c r="DB45" s="668">
        <f t="shared" si="157"/>
        <v>2963.6099999999997</v>
      </c>
      <c r="DC45" s="668">
        <f t="shared" si="157"/>
        <v>2371.2899999999995</v>
      </c>
      <c r="DD45" s="668">
        <f t="shared" si="157"/>
        <v>1774.8199999999995</v>
      </c>
      <c r="DE45" s="668">
        <f t="shared" si="157"/>
        <v>1220.6299999999994</v>
      </c>
      <c r="DF45" s="668" t="str">
        <f t="shared" si="157"/>
        <v/>
      </c>
      <c r="DG45" s="668" t="str">
        <f t="shared" si="157"/>
        <v/>
      </c>
      <c r="DH45" s="668" t="str">
        <f t="shared" si="157"/>
        <v/>
      </c>
      <c r="DI45" s="668" t="str">
        <f t="shared" si="157"/>
        <v/>
      </c>
      <c r="DJ45" s="668" t="str">
        <f t="shared" si="157"/>
        <v/>
      </c>
      <c r="DK45" s="668" t="str">
        <f t="shared" si="157"/>
        <v/>
      </c>
      <c r="DL45" s="668" t="str">
        <f t="shared" si="157"/>
        <v/>
      </c>
      <c r="DM45" s="668">
        <f t="shared" ref="DM45:FX45" si="158">+IF(OR(MONTH(DM40)&lt;5,MONTH(DM40)&gt;9),"",IF(MONTH(DM40)=5,DQ44-DQ41,DL45-DM41))</f>
        <v>3538.55</v>
      </c>
      <c r="DN45" s="668">
        <f t="shared" si="158"/>
        <v>2968.8700000000003</v>
      </c>
      <c r="DO45" s="668">
        <f t="shared" si="158"/>
        <v>2374.9200000000005</v>
      </c>
      <c r="DP45" s="668">
        <f t="shared" si="158"/>
        <v>1779.6600000000005</v>
      </c>
      <c r="DQ45" s="668">
        <f t="shared" si="158"/>
        <v>1231.2100000000005</v>
      </c>
      <c r="DR45" s="668" t="str">
        <f t="shared" si="158"/>
        <v/>
      </c>
      <c r="DS45" s="668" t="str">
        <f t="shared" si="158"/>
        <v/>
      </c>
      <c r="DT45" s="668" t="str">
        <f t="shared" si="158"/>
        <v/>
      </c>
      <c r="DU45" s="668" t="str">
        <f t="shared" si="158"/>
        <v/>
      </c>
      <c r="DV45" s="668" t="str">
        <f t="shared" si="158"/>
        <v/>
      </c>
      <c r="DW45" s="668" t="str">
        <f t="shared" si="158"/>
        <v/>
      </c>
      <c r="DX45" s="668" t="str">
        <f t="shared" si="158"/>
        <v/>
      </c>
      <c r="DY45" s="668">
        <f t="shared" si="158"/>
        <v>3547.98</v>
      </c>
      <c r="DZ45" s="668">
        <f t="shared" si="158"/>
        <v>2989.05</v>
      </c>
      <c r="EA45" s="668">
        <f t="shared" si="158"/>
        <v>2408.36</v>
      </c>
      <c r="EB45" s="668">
        <f t="shared" si="158"/>
        <v>1816.98</v>
      </c>
      <c r="EC45" s="668">
        <f t="shared" si="158"/>
        <v>1277.96</v>
      </c>
      <c r="ED45" s="668" t="str">
        <f t="shared" si="158"/>
        <v/>
      </c>
      <c r="EE45" s="668" t="str">
        <f t="shared" si="158"/>
        <v/>
      </c>
      <c r="EF45" s="668" t="str">
        <f t="shared" si="158"/>
        <v/>
      </c>
      <c r="EG45" s="668" t="str">
        <f t="shared" si="158"/>
        <v/>
      </c>
      <c r="EH45" s="668" t="str">
        <f t="shared" si="158"/>
        <v/>
      </c>
      <c r="EI45" s="668" t="str">
        <f t="shared" si="158"/>
        <v/>
      </c>
      <c r="EJ45" s="668" t="str">
        <f t="shared" si="158"/>
        <v/>
      </c>
      <c r="EK45" s="668">
        <f t="shared" si="158"/>
        <v>3541.5299999999997</v>
      </c>
      <c r="EL45" s="668">
        <f t="shared" si="158"/>
        <v>2993.41</v>
      </c>
      <c r="EM45" s="668">
        <f t="shared" si="158"/>
        <v>2401.46</v>
      </c>
      <c r="EN45" s="668">
        <f t="shared" si="158"/>
        <v>1813.51</v>
      </c>
      <c r="EO45" s="668">
        <f t="shared" si="158"/>
        <v>1268.04</v>
      </c>
      <c r="EP45" s="668" t="str">
        <f t="shared" si="158"/>
        <v/>
      </c>
      <c r="EQ45" s="668" t="str">
        <f t="shared" si="158"/>
        <v/>
      </c>
      <c r="ER45" s="668" t="str">
        <f t="shared" si="158"/>
        <v/>
      </c>
      <c r="ES45" s="668" t="str">
        <f t="shared" si="158"/>
        <v/>
      </c>
      <c r="ET45" s="668" t="str">
        <f t="shared" si="158"/>
        <v/>
      </c>
      <c r="EU45" s="668" t="str">
        <f t="shared" si="158"/>
        <v/>
      </c>
      <c r="EV45" s="668" t="str">
        <f t="shared" si="158"/>
        <v/>
      </c>
      <c r="EW45" s="668">
        <f t="shared" si="158"/>
        <v>3553.25</v>
      </c>
      <c r="EX45" s="668">
        <f t="shared" si="158"/>
        <v>3010.2</v>
      </c>
      <c r="EY45" s="668">
        <f t="shared" si="158"/>
        <v>2429.0499999999997</v>
      </c>
      <c r="EZ45" s="668">
        <f t="shared" si="158"/>
        <v>1848.2799999999997</v>
      </c>
      <c r="FA45" s="668">
        <f t="shared" si="158"/>
        <v>1314.5299999999997</v>
      </c>
      <c r="FB45" s="668" t="str">
        <f t="shared" si="158"/>
        <v/>
      </c>
      <c r="FC45" s="668" t="str">
        <f t="shared" si="158"/>
        <v/>
      </c>
      <c r="FD45" s="668" t="str">
        <f t="shared" si="158"/>
        <v/>
      </c>
      <c r="FE45" s="668" t="str">
        <f t="shared" si="158"/>
        <v/>
      </c>
      <c r="FF45" s="668" t="str">
        <f t="shared" si="158"/>
        <v/>
      </c>
      <c r="FG45" s="668" t="str">
        <f t="shared" si="158"/>
        <v/>
      </c>
      <c r="FH45" s="668" t="str">
        <f t="shared" si="158"/>
        <v/>
      </c>
      <c r="FI45" s="668">
        <f t="shared" si="158"/>
        <v>3555.3</v>
      </c>
      <c r="FJ45" s="668">
        <f t="shared" si="158"/>
        <v>3012.53</v>
      </c>
      <c r="FK45" s="668">
        <f t="shared" si="158"/>
        <v>2431.5300000000002</v>
      </c>
      <c r="FL45" s="668">
        <f t="shared" si="158"/>
        <v>1854.2500000000002</v>
      </c>
      <c r="FM45" s="668">
        <f t="shared" si="158"/>
        <v>1322.5500000000002</v>
      </c>
      <c r="FN45" s="668" t="str">
        <f t="shared" si="158"/>
        <v/>
      </c>
      <c r="FO45" s="668" t="str">
        <f t="shared" si="158"/>
        <v/>
      </c>
      <c r="FP45" s="668" t="str">
        <f t="shared" si="158"/>
        <v/>
      </c>
      <c r="FQ45" s="668" t="str">
        <f t="shared" si="158"/>
        <v/>
      </c>
      <c r="FR45" s="668" t="str">
        <f t="shared" si="158"/>
        <v/>
      </c>
      <c r="FS45" s="668" t="str">
        <f t="shared" si="158"/>
        <v/>
      </c>
      <c r="FT45" s="668" t="str">
        <f t="shared" si="158"/>
        <v/>
      </c>
      <c r="FU45" s="668">
        <f t="shared" si="158"/>
        <v>3593.43</v>
      </c>
      <c r="FV45" s="668">
        <f t="shared" si="158"/>
        <v>3053.13</v>
      </c>
      <c r="FW45" s="668">
        <f t="shared" si="158"/>
        <v>2478.9700000000003</v>
      </c>
      <c r="FX45" s="668">
        <f t="shared" si="158"/>
        <v>1903.7600000000002</v>
      </c>
      <c r="FY45" s="668">
        <f t="shared" ref="FY45:GB45" si="159">+IF(OR(MONTH(FY40)&lt;5,MONTH(FY40)&gt;9),"",IF(MONTH(FY40)=5,GC44-GC41,FX45-FY41))</f>
        <v>1410.1900000000003</v>
      </c>
      <c r="FZ45" s="668" t="str">
        <f t="shared" si="159"/>
        <v/>
      </c>
      <c r="GA45" s="668" t="str">
        <f t="shared" si="159"/>
        <v/>
      </c>
      <c r="GB45" s="668" t="str">
        <f t="shared" si="159"/>
        <v/>
      </c>
    </row>
    <row r="46" spans="1:184" ht="15.75" thickBot="1">
      <c r="C46" s="41"/>
      <c r="D46" s="511" t="s">
        <v>192</v>
      </c>
      <c r="E46" s="518"/>
      <c r="F46" s="518"/>
      <c r="G46" s="518"/>
      <c r="H46" s="518"/>
      <c r="I46" s="518"/>
      <c r="J46" s="519"/>
      <c r="K46" s="519"/>
      <c r="L46" s="519"/>
      <c r="M46" s="519"/>
      <c r="N46" s="519"/>
      <c r="O46" s="519"/>
      <c r="P46" s="519"/>
      <c r="Q46" s="519"/>
      <c r="R46" s="519"/>
      <c r="S46" s="519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</row>
    <row r="47" spans="1:184" s="461" customFormat="1">
      <c r="A47" s="41"/>
      <c r="B47" s="60"/>
      <c r="C47" s="41"/>
      <c r="D47" s="526" t="s">
        <v>284</v>
      </c>
      <c r="E47" s="525">
        <f>+E$40</f>
        <v>41275</v>
      </c>
      <c r="F47" s="525">
        <f t="shared" ref="F47:BQ47" si="160">+F$40</f>
        <v>41306</v>
      </c>
      <c r="G47" s="525">
        <f t="shared" si="160"/>
        <v>41334</v>
      </c>
      <c r="H47" s="525">
        <f t="shared" si="160"/>
        <v>41365</v>
      </c>
      <c r="I47" s="525">
        <f t="shared" si="160"/>
        <v>41395</v>
      </c>
      <c r="J47" s="525">
        <f t="shared" si="160"/>
        <v>41426</v>
      </c>
      <c r="K47" s="525">
        <f t="shared" si="160"/>
        <v>41456</v>
      </c>
      <c r="L47" s="525">
        <f t="shared" si="160"/>
        <v>41487</v>
      </c>
      <c r="M47" s="525">
        <f t="shared" si="160"/>
        <v>41518</v>
      </c>
      <c r="N47" s="525">
        <f t="shared" si="160"/>
        <v>41548</v>
      </c>
      <c r="O47" s="525">
        <f t="shared" si="160"/>
        <v>41579</v>
      </c>
      <c r="P47" s="525">
        <f t="shared" si="160"/>
        <v>41609</v>
      </c>
      <c r="Q47" s="525">
        <f t="shared" si="160"/>
        <v>41640</v>
      </c>
      <c r="R47" s="525">
        <f t="shared" si="160"/>
        <v>41671</v>
      </c>
      <c r="S47" s="525">
        <f t="shared" si="160"/>
        <v>41699</v>
      </c>
      <c r="T47" s="525">
        <f t="shared" si="160"/>
        <v>41730</v>
      </c>
      <c r="U47" s="525">
        <f t="shared" si="160"/>
        <v>41760</v>
      </c>
      <c r="V47" s="525">
        <f t="shared" si="160"/>
        <v>41791</v>
      </c>
      <c r="W47" s="525">
        <f t="shared" si="160"/>
        <v>41821</v>
      </c>
      <c r="X47" s="525">
        <f t="shared" si="160"/>
        <v>41852</v>
      </c>
      <c r="Y47" s="525">
        <f t="shared" si="160"/>
        <v>41883</v>
      </c>
      <c r="Z47" s="525">
        <f t="shared" si="160"/>
        <v>41913</v>
      </c>
      <c r="AA47" s="525">
        <f t="shared" si="160"/>
        <v>41944</v>
      </c>
      <c r="AB47" s="525">
        <f t="shared" si="160"/>
        <v>41974</v>
      </c>
      <c r="AC47" s="525">
        <f t="shared" si="160"/>
        <v>42005</v>
      </c>
      <c r="AD47" s="525">
        <f t="shared" si="160"/>
        <v>42036</v>
      </c>
      <c r="AE47" s="525">
        <f t="shared" si="160"/>
        <v>42064</v>
      </c>
      <c r="AF47" s="525">
        <f t="shared" si="160"/>
        <v>42095</v>
      </c>
      <c r="AG47" s="525">
        <f t="shared" si="160"/>
        <v>42125</v>
      </c>
      <c r="AH47" s="525">
        <f t="shared" si="160"/>
        <v>42156</v>
      </c>
      <c r="AI47" s="525">
        <f t="shared" si="160"/>
        <v>42186</v>
      </c>
      <c r="AJ47" s="525">
        <f t="shared" si="160"/>
        <v>42217</v>
      </c>
      <c r="AK47" s="525">
        <f t="shared" si="160"/>
        <v>42248</v>
      </c>
      <c r="AL47" s="525">
        <f t="shared" si="160"/>
        <v>42278</v>
      </c>
      <c r="AM47" s="525">
        <f t="shared" si="160"/>
        <v>42309</v>
      </c>
      <c r="AN47" s="525">
        <f t="shared" si="160"/>
        <v>42339</v>
      </c>
      <c r="AO47" s="525">
        <f t="shared" si="160"/>
        <v>42370</v>
      </c>
      <c r="AP47" s="525">
        <f t="shared" si="160"/>
        <v>42401</v>
      </c>
      <c r="AQ47" s="525">
        <f t="shared" si="160"/>
        <v>42430</v>
      </c>
      <c r="AR47" s="525">
        <f t="shared" si="160"/>
        <v>42461</v>
      </c>
      <c r="AS47" s="525">
        <f t="shared" si="160"/>
        <v>42491</v>
      </c>
      <c r="AT47" s="525">
        <f t="shared" si="160"/>
        <v>42522</v>
      </c>
      <c r="AU47" s="525">
        <f t="shared" si="160"/>
        <v>42552</v>
      </c>
      <c r="AV47" s="525">
        <f t="shared" si="160"/>
        <v>42583</v>
      </c>
      <c r="AW47" s="525">
        <f t="shared" si="160"/>
        <v>42614</v>
      </c>
      <c r="AX47" s="525">
        <f t="shared" si="160"/>
        <v>42644</v>
      </c>
      <c r="AY47" s="525">
        <f t="shared" si="160"/>
        <v>42675</v>
      </c>
      <c r="AZ47" s="525">
        <f t="shared" si="160"/>
        <v>42705</v>
      </c>
      <c r="BA47" s="525">
        <f t="shared" si="160"/>
        <v>42736</v>
      </c>
      <c r="BB47" s="525">
        <f t="shared" si="160"/>
        <v>42767</v>
      </c>
      <c r="BC47" s="525">
        <f t="shared" si="160"/>
        <v>42795</v>
      </c>
      <c r="BD47" s="525">
        <f t="shared" si="160"/>
        <v>42826</v>
      </c>
      <c r="BE47" s="525">
        <f t="shared" si="160"/>
        <v>42856</v>
      </c>
      <c r="BF47" s="525">
        <f t="shared" si="160"/>
        <v>42887</v>
      </c>
      <c r="BG47" s="525">
        <f t="shared" si="160"/>
        <v>42917</v>
      </c>
      <c r="BH47" s="525">
        <f t="shared" si="160"/>
        <v>42948</v>
      </c>
      <c r="BI47" s="525">
        <f t="shared" si="160"/>
        <v>42979</v>
      </c>
      <c r="BJ47" s="525">
        <f t="shared" si="160"/>
        <v>43009</v>
      </c>
      <c r="BK47" s="525">
        <f t="shared" si="160"/>
        <v>43040</v>
      </c>
      <c r="BL47" s="525">
        <f t="shared" si="160"/>
        <v>43070</v>
      </c>
      <c r="BM47" s="525">
        <f t="shared" si="160"/>
        <v>43101</v>
      </c>
      <c r="BN47" s="525">
        <f t="shared" si="160"/>
        <v>43132</v>
      </c>
      <c r="BO47" s="525">
        <f t="shared" si="160"/>
        <v>43160</v>
      </c>
      <c r="BP47" s="525">
        <f t="shared" si="160"/>
        <v>43191</v>
      </c>
      <c r="BQ47" s="525">
        <f t="shared" si="160"/>
        <v>43221</v>
      </c>
      <c r="BR47" s="525">
        <f t="shared" ref="BR47:EC47" si="161">+BR$40</f>
        <v>43252</v>
      </c>
      <c r="BS47" s="525">
        <f t="shared" si="161"/>
        <v>43282</v>
      </c>
      <c r="BT47" s="525">
        <f t="shared" si="161"/>
        <v>43313</v>
      </c>
      <c r="BU47" s="525">
        <f t="shared" si="161"/>
        <v>43344</v>
      </c>
      <c r="BV47" s="525">
        <f t="shared" si="161"/>
        <v>43374</v>
      </c>
      <c r="BW47" s="525">
        <f t="shared" si="161"/>
        <v>43405</v>
      </c>
      <c r="BX47" s="525">
        <f t="shared" si="161"/>
        <v>43435</v>
      </c>
      <c r="BY47" s="525">
        <f t="shared" si="161"/>
        <v>43466</v>
      </c>
      <c r="BZ47" s="525">
        <f t="shared" si="161"/>
        <v>43497</v>
      </c>
      <c r="CA47" s="525">
        <f t="shared" si="161"/>
        <v>43525</v>
      </c>
      <c r="CB47" s="525">
        <f t="shared" si="161"/>
        <v>43556</v>
      </c>
      <c r="CC47" s="525">
        <f t="shared" si="161"/>
        <v>43586</v>
      </c>
      <c r="CD47" s="525">
        <f t="shared" si="161"/>
        <v>43617</v>
      </c>
      <c r="CE47" s="525">
        <f t="shared" si="161"/>
        <v>43647</v>
      </c>
      <c r="CF47" s="525">
        <f t="shared" si="161"/>
        <v>43678</v>
      </c>
      <c r="CG47" s="525">
        <f t="shared" si="161"/>
        <v>43709</v>
      </c>
      <c r="CH47" s="525">
        <f t="shared" si="161"/>
        <v>43739</v>
      </c>
      <c r="CI47" s="525">
        <f t="shared" si="161"/>
        <v>43770</v>
      </c>
      <c r="CJ47" s="525">
        <f t="shared" si="161"/>
        <v>43800</v>
      </c>
      <c r="CK47" s="525">
        <f t="shared" si="161"/>
        <v>43831</v>
      </c>
      <c r="CL47" s="525">
        <f t="shared" si="161"/>
        <v>43862</v>
      </c>
      <c r="CM47" s="525">
        <f t="shared" si="161"/>
        <v>43891</v>
      </c>
      <c r="CN47" s="525">
        <f t="shared" si="161"/>
        <v>43922</v>
      </c>
      <c r="CO47" s="525">
        <f t="shared" si="161"/>
        <v>43952</v>
      </c>
      <c r="CP47" s="525">
        <f t="shared" si="161"/>
        <v>43983</v>
      </c>
      <c r="CQ47" s="525">
        <f t="shared" si="161"/>
        <v>44013</v>
      </c>
      <c r="CR47" s="525">
        <f t="shared" si="161"/>
        <v>44044</v>
      </c>
      <c r="CS47" s="525">
        <f t="shared" si="161"/>
        <v>44075</v>
      </c>
      <c r="CT47" s="525">
        <f t="shared" si="161"/>
        <v>44105</v>
      </c>
      <c r="CU47" s="525">
        <f t="shared" si="161"/>
        <v>44136</v>
      </c>
      <c r="CV47" s="525">
        <f t="shared" si="161"/>
        <v>44166</v>
      </c>
      <c r="CW47" s="525">
        <f t="shared" si="161"/>
        <v>44197</v>
      </c>
      <c r="CX47" s="525">
        <f t="shared" si="161"/>
        <v>44228</v>
      </c>
      <c r="CY47" s="525">
        <f t="shared" si="161"/>
        <v>44256</v>
      </c>
      <c r="CZ47" s="525">
        <f t="shared" si="161"/>
        <v>44287</v>
      </c>
      <c r="DA47" s="525">
        <f t="shared" si="161"/>
        <v>44317</v>
      </c>
      <c r="DB47" s="525">
        <f t="shared" si="161"/>
        <v>44348</v>
      </c>
      <c r="DC47" s="525">
        <f t="shared" si="161"/>
        <v>44378</v>
      </c>
      <c r="DD47" s="525">
        <f t="shared" si="161"/>
        <v>44409</v>
      </c>
      <c r="DE47" s="525">
        <f t="shared" si="161"/>
        <v>44440</v>
      </c>
      <c r="DF47" s="525">
        <f t="shared" si="161"/>
        <v>44470</v>
      </c>
      <c r="DG47" s="525">
        <f t="shared" si="161"/>
        <v>44501</v>
      </c>
      <c r="DH47" s="525">
        <f t="shared" si="161"/>
        <v>44531</v>
      </c>
      <c r="DI47" s="525">
        <f t="shared" si="161"/>
        <v>44562</v>
      </c>
      <c r="DJ47" s="525">
        <f t="shared" si="161"/>
        <v>44593</v>
      </c>
      <c r="DK47" s="525">
        <f t="shared" si="161"/>
        <v>44621</v>
      </c>
      <c r="DL47" s="525">
        <f t="shared" si="161"/>
        <v>44652</v>
      </c>
      <c r="DM47" s="525">
        <f t="shared" si="161"/>
        <v>44682</v>
      </c>
      <c r="DN47" s="525">
        <f t="shared" si="161"/>
        <v>44713</v>
      </c>
      <c r="DO47" s="525">
        <f t="shared" si="161"/>
        <v>44743</v>
      </c>
      <c r="DP47" s="525">
        <f t="shared" si="161"/>
        <v>44774</v>
      </c>
      <c r="DQ47" s="525">
        <f t="shared" si="161"/>
        <v>44805</v>
      </c>
      <c r="DR47" s="525">
        <f t="shared" si="161"/>
        <v>44835</v>
      </c>
      <c r="DS47" s="525">
        <f t="shared" si="161"/>
        <v>44866</v>
      </c>
      <c r="DT47" s="525">
        <f t="shared" si="161"/>
        <v>44896</v>
      </c>
      <c r="DU47" s="525">
        <f t="shared" si="161"/>
        <v>44927</v>
      </c>
      <c r="DV47" s="525">
        <f t="shared" si="161"/>
        <v>44958</v>
      </c>
      <c r="DW47" s="525">
        <f t="shared" si="161"/>
        <v>44986</v>
      </c>
      <c r="DX47" s="525">
        <f t="shared" si="161"/>
        <v>45017</v>
      </c>
      <c r="DY47" s="525">
        <f t="shared" si="161"/>
        <v>45047</v>
      </c>
      <c r="DZ47" s="525">
        <f t="shared" si="161"/>
        <v>45078</v>
      </c>
      <c r="EA47" s="525">
        <f t="shared" si="161"/>
        <v>45108</v>
      </c>
      <c r="EB47" s="525">
        <f t="shared" si="161"/>
        <v>45139</v>
      </c>
      <c r="EC47" s="525">
        <f t="shared" si="161"/>
        <v>45170</v>
      </c>
      <c r="ED47" s="525">
        <f t="shared" ref="ED47:GB47" si="162">+ED$40</f>
        <v>45200</v>
      </c>
      <c r="EE47" s="525">
        <f t="shared" si="162"/>
        <v>45231</v>
      </c>
      <c r="EF47" s="525">
        <f t="shared" si="162"/>
        <v>45261</v>
      </c>
      <c r="EG47" s="525">
        <f t="shared" si="162"/>
        <v>45292</v>
      </c>
      <c r="EH47" s="525">
        <f t="shared" si="162"/>
        <v>45323</v>
      </c>
      <c r="EI47" s="525">
        <f t="shared" si="162"/>
        <v>45352</v>
      </c>
      <c r="EJ47" s="525">
        <f t="shared" si="162"/>
        <v>45383</v>
      </c>
      <c r="EK47" s="525">
        <f t="shared" si="162"/>
        <v>45413</v>
      </c>
      <c r="EL47" s="525">
        <f t="shared" si="162"/>
        <v>45444</v>
      </c>
      <c r="EM47" s="525">
        <f t="shared" si="162"/>
        <v>45474</v>
      </c>
      <c r="EN47" s="525">
        <f t="shared" si="162"/>
        <v>45505</v>
      </c>
      <c r="EO47" s="525">
        <f t="shared" si="162"/>
        <v>45536</v>
      </c>
      <c r="EP47" s="525">
        <f t="shared" si="162"/>
        <v>45566</v>
      </c>
      <c r="EQ47" s="525">
        <f t="shared" si="162"/>
        <v>45597</v>
      </c>
      <c r="ER47" s="525">
        <f t="shared" si="162"/>
        <v>45627</v>
      </c>
      <c r="ES47" s="525">
        <f t="shared" si="162"/>
        <v>45658</v>
      </c>
      <c r="ET47" s="525">
        <f t="shared" si="162"/>
        <v>45689</v>
      </c>
      <c r="EU47" s="525">
        <f t="shared" si="162"/>
        <v>45717</v>
      </c>
      <c r="EV47" s="525">
        <f t="shared" si="162"/>
        <v>45748</v>
      </c>
      <c r="EW47" s="525">
        <f t="shared" si="162"/>
        <v>45778</v>
      </c>
      <c r="EX47" s="525">
        <f t="shared" si="162"/>
        <v>45809</v>
      </c>
      <c r="EY47" s="525">
        <f t="shared" si="162"/>
        <v>45839</v>
      </c>
      <c r="EZ47" s="525">
        <f t="shared" si="162"/>
        <v>45870</v>
      </c>
      <c r="FA47" s="525">
        <f t="shared" si="162"/>
        <v>45901</v>
      </c>
      <c r="FB47" s="525">
        <f t="shared" si="162"/>
        <v>45931</v>
      </c>
      <c r="FC47" s="525">
        <f t="shared" si="162"/>
        <v>45962</v>
      </c>
      <c r="FD47" s="525">
        <f t="shared" si="162"/>
        <v>45992</v>
      </c>
      <c r="FE47" s="525">
        <f t="shared" si="162"/>
        <v>46023</v>
      </c>
      <c r="FF47" s="525">
        <f t="shared" si="162"/>
        <v>46054</v>
      </c>
      <c r="FG47" s="525">
        <f t="shared" si="162"/>
        <v>46082</v>
      </c>
      <c r="FH47" s="525">
        <f t="shared" si="162"/>
        <v>46113</v>
      </c>
      <c r="FI47" s="525">
        <f t="shared" si="162"/>
        <v>46143</v>
      </c>
      <c r="FJ47" s="525">
        <f t="shared" si="162"/>
        <v>46174</v>
      </c>
      <c r="FK47" s="525">
        <f t="shared" si="162"/>
        <v>46204</v>
      </c>
      <c r="FL47" s="525">
        <f t="shared" si="162"/>
        <v>46235</v>
      </c>
      <c r="FM47" s="525">
        <f t="shared" si="162"/>
        <v>46266</v>
      </c>
      <c r="FN47" s="525">
        <f t="shared" si="162"/>
        <v>46296</v>
      </c>
      <c r="FO47" s="525">
        <f t="shared" si="162"/>
        <v>46327</v>
      </c>
      <c r="FP47" s="525">
        <f t="shared" si="162"/>
        <v>46357</v>
      </c>
      <c r="FQ47" s="525">
        <f t="shared" si="162"/>
        <v>46388</v>
      </c>
      <c r="FR47" s="525">
        <f t="shared" si="162"/>
        <v>46419</v>
      </c>
      <c r="FS47" s="525">
        <f t="shared" si="162"/>
        <v>46447</v>
      </c>
      <c r="FT47" s="525">
        <f t="shared" si="162"/>
        <v>46478</v>
      </c>
      <c r="FU47" s="525">
        <f t="shared" si="162"/>
        <v>46508</v>
      </c>
      <c r="FV47" s="525">
        <f t="shared" si="162"/>
        <v>46539</v>
      </c>
      <c r="FW47" s="525">
        <f t="shared" si="162"/>
        <v>46569</v>
      </c>
      <c r="FX47" s="525">
        <f t="shared" si="162"/>
        <v>46600</v>
      </c>
      <c r="FY47" s="525">
        <f t="shared" si="162"/>
        <v>46631</v>
      </c>
      <c r="FZ47" s="525">
        <f t="shared" si="162"/>
        <v>46661</v>
      </c>
      <c r="GA47" s="525">
        <f t="shared" si="162"/>
        <v>46692</v>
      </c>
      <c r="GB47" s="525">
        <f t="shared" si="162"/>
        <v>46722</v>
      </c>
    </row>
    <row r="48" spans="1:184" s="461" customFormat="1">
      <c r="A48" s="41"/>
      <c r="B48" s="60"/>
      <c r="C48" s="41"/>
      <c r="D48" s="537" t="s">
        <v>274</v>
      </c>
      <c r="E48" s="538">
        <f>+E31</f>
        <v>1891.1300000000003</v>
      </c>
      <c r="F48" s="538">
        <f t="shared" ref="F48:AZ48" si="163">+F31</f>
        <v>1696.1300000000003</v>
      </c>
      <c r="G48" s="538">
        <f t="shared" si="163"/>
        <v>1818.6800000000003</v>
      </c>
      <c r="H48" s="538">
        <f t="shared" si="163"/>
        <v>1524.98</v>
      </c>
      <c r="I48" s="538">
        <f t="shared" si="163"/>
        <v>3700.6099999999992</v>
      </c>
      <c r="J48" s="538">
        <f t="shared" si="163"/>
        <v>1820.7400000000005</v>
      </c>
      <c r="K48" s="538">
        <f t="shared" si="163"/>
        <v>1834.21</v>
      </c>
      <c r="L48" s="538">
        <f t="shared" si="163"/>
        <v>1829.79</v>
      </c>
      <c r="M48" s="538">
        <f t="shared" si="163"/>
        <v>1466.75</v>
      </c>
      <c r="N48" s="538">
        <f t="shared" si="163"/>
        <v>859.91</v>
      </c>
      <c r="O48" s="538">
        <f t="shared" si="163"/>
        <v>1108.42</v>
      </c>
      <c r="P48" s="538">
        <f t="shared" si="163"/>
        <v>1542</v>
      </c>
      <c r="Q48" s="538">
        <f t="shared" si="163"/>
        <v>1623.74</v>
      </c>
      <c r="R48" s="538">
        <f t="shared" si="163"/>
        <v>1464.48</v>
      </c>
      <c r="S48" s="538">
        <f t="shared" si="163"/>
        <v>1481.61</v>
      </c>
      <c r="T48" s="539">
        <f t="shared" si="163"/>
        <v>1444.3700000000001</v>
      </c>
      <c r="U48" s="539">
        <f t="shared" si="163"/>
        <v>1431.75</v>
      </c>
      <c r="V48" s="539">
        <f t="shared" si="163"/>
        <v>1513.64</v>
      </c>
      <c r="W48" s="539">
        <f t="shared" si="163"/>
        <v>1573.76</v>
      </c>
      <c r="X48" s="539">
        <f t="shared" si="163"/>
        <v>1574.47</v>
      </c>
      <c r="Y48" s="539">
        <f t="shared" si="163"/>
        <v>1496.0900000000001</v>
      </c>
      <c r="Z48" s="539">
        <f t="shared" si="163"/>
        <v>1395.3900000000003</v>
      </c>
      <c r="AA48" s="539">
        <f t="shared" si="163"/>
        <v>1503.6100000000001</v>
      </c>
      <c r="AB48" s="539">
        <f t="shared" si="163"/>
        <v>1564.79</v>
      </c>
      <c r="AC48" s="539">
        <f t="shared" si="163"/>
        <v>1624.82</v>
      </c>
      <c r="AD48" s="539">
        <f t="shared" si="163"/>
        <v>1474.03</v>
      </c>
      <c r="AE48" s="539">
        <f t="shared" si="163"/>
        <v>1575.8799999999999</v>
      </c>
      <c r="AF48" s="539">
        <f t="shared" si="163"/>
        <v>1426.57</v>
      </c>
      <c r="AG48" s="539">
        <f t="shared" si="163"/>
        <v>1396.21</v>
      </c>
      <c r="AH48" s="539">
        <f t="shared" si="163"/>
        <v>1529.68</v>
      </c>
      <c r="AI48" s="539">
        <f t="shared" si="163"/>
        <v>1594.5299999999997</v>
      </c>
      <c r="AJ48" s="539">
        <f t="shared" si="163"/>
        <v>1590.77</v>
      </c>
      <c r="AK48" s="539">
        <f t="shared" si="163"/>
        <v>1507.5700000000002</v>
      </c>
      <c r="AL48" s="539">
        <f t="shared" si="163"/>
        <v>1063.5899999999999</v>
      </c>
      <c r="AM48" s="539">
        <f t="shared" si="163"/>
        <v>1520.54</v>
      </c>
      <c r="AN48" s="539">
        <f t="shared" si="163"/>
        <v>1564.1</v>
      </c>
      <c r="AO48" s="539">
        <f t="shared" si="163"/>
        <v>1630.6699999999998</v>
      </c>
      <c r="AP48" s="539">
        <f t="shared" si="163"/>
        <v>1534.29</v>
      </c>
      <c r="AQ48" s="539">
        <f t="shared" si="163"/>
        <v>1457.8700000000001</v>
      </c>
      <c r="AR48" s="539">
        <f t="shared" si="163"/>
        <v>1275.25</v>
      </c>
      <c r="AS48" s="539">
        <f t="shared" si="163"/>
        <v>1506.7600000000002</v>
      </c>
      <c r="AT48" s="539">
        <f t="shared" si="163"/>
        <v>1541.6699999999998</v>
      </c>
      <c r="AU48" s="539">
        <f t="shared" si="163"/>
        <v>1601.2800000000002</v>
      </c>
      <c r="AV48" s="539">
        <f t="shared" si="163"/>
        <v>1600.42</v>
      </c>
      <c r="AW48" s="539">
        <f t="shared" si="163"/>
        <v>1519.18</v>
      </c>
      <c r="AX48" s="539">
        <f t="shared" si="163"/>
        <v>1408.96</v>
      </c>
      <c r="AY48" s="539">
        <f t="shared" si="163"/>
        <v>1539.73</v>
      </c>
      <c r="AZ48" s="539">
        <f t="shared" si="163"/>
        <v>1574.1899999999998</v>
      </c>
      <c r="BA48" s="539">
        <f t="shared" ref="BA48:DL48" si="164">+BA31</f>
        <v>1634.08</v>
      </c>
      <c r="BB48" s="539">
        <f t="shared" si="164"/>
        <v>1482.31</v>
      </c>
      <c r="BC48" s="539">
        <f t="shared" si="164"/>
        <v>1518.8400000000001</v>
      </c>
      <c r="BD48" s="539">
        <f t="shared" si="164"/>
        <v>1315.77</v>
      </c>
      <c r="BE48" s="539">
        <f t="shared" si="164"/>
        <v>1575.58</v>
      </c>
      <c r="BF48" s="539">
        <f t="shared" si="164"/>
        <v>1534.18</v>
      </c>
      <c r="BG48" s="539">
        <f t="shared" si="164"/>
        <v>1588.9099999999999</v>
      </c>
      <c r="BH48" s="539">
        <f t="shared" si="164"/>
        <v>1596.41</v>
      </c>
      <c r="BI48" s="539">
        <f t="shared" si="164"/>
        <v>1480.55</v>
      </c>
      <c r="BJ48" s="539">
        <f t="shared" si="164"/>
        <v>816.46999999999991</v>
      </c>
      <c r="BK48" s="539">
        <f t="shared" si="164"/>
        <v>1108.81</v>
      </c>
      <c r="BL48" s="539">
        <f t="shared" si="164"/>
        <v>1575.84</v>
      </c>
      <c r="BM48" s="539">
        <f t="shared" si="164"/>
        <v>1638.61</v>
      </c>
      <c r="BN48" s="539">
        <f t="shared" si="164"/>
        <v>1484.8400000000001</v>
      </c>
      <c r="BO48" s="539">
        <f t="shared" si="164"/>
        <v>1518.17</v>
      </c>
      <c r="BP48" s="539">
        <f t="shared" si="164"/>
        <v>1308.67</v>
      </c>
      <c r="BQ48" s="539">
        <f t="shared" si="164"/>
        <v>1388.2200000000003</v>
      </c>
      <c r="BR48" s="539">
        <f t="shared" si="164"/>
        <v>1542.6999999999998</v>
      </c>
      <c r="BS48" s="539">
        <f t="shared" si="164"/>
        <v>1619.32</v>
      </c>
      <c r="BT48" s="539">
        <f t="shared" si="164"/>
        <v>1625.1</v>
      </c>
      <c r="BU48" s="539">
        <f t="shared" si="164"/>
        <v>1535.92</v>
      </c>
      <c r="BV48" s="539">
        <f t="shared" si="164"/>
        <v>1607.35</v>
      </c>
      <c r="BW48" s="539">
        <f t="shared" si="164"/>
        <v>1408.04</v>
      </c>
      <c r="BX48" s="539">
        <f t="shared" si="164"/>
        <v>1638.4899999999998</v>
      </c>
      <c r="BY48" s="539">
        <f t="shared" si="164"/>
        <v>1675.36</v>
      </c>
      <c r="BZ48" s="539">
        <f t="shared" si="164"/>
        <v>1495.2900000000002</v>
      </c>
      <c r="CA48" s="539">
        <f t="shared" si="164"/>
        <v>1507.09</v>
      </c>
      <c r="CB48" s="539">
        <f t="shared" si="164"/>
        <v>1421.65</v>
      </c>
      <c r="CC48" s="539">
        <f t="shared" si="164"/>
        <v>1495.2099999999998</v>
      </c>
      <c r="CD48" s="539">
        <f t="shared" si="164"/>
        <v>1585.22</v>
      </c>
      <c r="CE48" s="539">
        <f t="shared" si="164"/>
        <v>1665.39</v>
      </c>
      <c r="CF48" s="539">
        <f t="shared" si="164"/>
        <v>1668.23</v>
      </c>
      <c r="CG48" s="539">
        <f t="shared" si="164"/>
        <v>1602.6599999999999</v>
      </c>
      <c r="CH48" s="539">
        <f t="shared" si="164"/>
        <v>967.11</v>
      </c>
      <c r="CI48" s="539">
        <f t="shared" si="164"/>
        <v>1618.25</v>
      </c>
      <c r="CJ48" s="539">
        <f t="shared" si="164"/>
        <v>1702.02</v>
      </c>
      <c r="CK48" s="539">
        <f t="shared" si="164"/>
        <v>1717.7299999999998</v>
      </c>
      <c r="CL48" s="539">
        <f t="shared" si="164"/>
        <v>1604.52</v>
      </c>
      <c r="CM48" s="539">
        <f t="shared" si="164"/>
        <v>1685.63</v>
      </c>
      <c r="CN48" s="539">
        <f t="shared" si="164"/>
        <v>1417.4099999999999</v>
      </c>
      <c r="CO48" s="539">
        <f t="shared" si="164"/>
        <v>1603.48</v>
      </c>
      <c r="CP48" s="539">
        <f t="shared" si="164"/>
        <v>1621.1399999999999</v>
      </c>
      <c r="CQ48" s="539">
        <f t="shared" si="164"/>
        <v>1691.9399999999998</v>
      </c>
      <c r="CR48" s="539">
        <f t="shared" si="164"/>
        <v>1690.2500000000002</v>
      </c>
      <c r="CS48" s="539">
        <f t="shared" si="164"/>
        <v>1622.5100000000002</v>
      </c>
      <c r="CT48" s="539">
        <f t="shared" si="164"/>
        <v>1495.3700000000001</v>
      </c>
      <c r="CU48" s="539">
        <f t="shared" si="164"/>
        <v>1648.43</v>
      </c>
      <c r="CV48" s="539">
        <f t="shared" si="164"/>
        <v>1709.41</v>
      </c>
      <c r="CW48" s="539">
        <f t="shared" si="164"/>
        <v>1716.0400000000002</v>
      </c>
      <c r="CX48" s="539">
        <f t="shared" si="164"/>
        <v>1504.51</v>
      </c>
      <c r="CY48" s="539">
        <f t="shared" si="164"/>
        <v>1374.5300000000002</v>
      </c>
      <c r="CZ48" s="539">
        <f t="shared" si="164"/>
        <v>1229.52</v>
      </c>
      <c r="DA48" s="539">
        <f t="shared" si="164"/>
        <v>1669.8800000000003</v>
      </c>
      <c r="DB48" s="539">
        <f t="shared" si="164"/>
        <v>1627.4999999999998</v>
      </c>
      <c r="DC48" s="539">
        <f t="shared" si="164"/>
        <v>1686.6</v>
      </c>
      <c r="DD48" s="539">
        <f t="shared" si="164"/>
        <v>1697.2199999999998</v>
      </c>
      <c r="DE48" s="539">
        <f t="shared" si="164"/>
        <v>1610.76</v>
      </c>
      <c r="DF48" s="539">
        <f t="shared" si="164"/>
        <v>951.3</v>
      </c>
      <c r="DG48" s="539">
        <f t="shared" si="164"/>
        <v>1654.1100000000001</v>
      </c>
      <c r="DH48" s="539">
        <f t="shared" si="164"/>
        <v>1702.6100000000001</v>
      </c>
      <c r="DI48" s="539">
        <f t="shared" si="164"/>
        <v>1713.2400000000002</v>
      </c>
      <c r="DJ48" s="539">
        <f t="shared" si="164"/>
        <v>1547.8799999999999</v>
      </c>
      <c r="DK48" s="539">
        <f t="shared" si="164"/>
        <v>1706.63</v>
      </c>
      <c r="DL48" s="539">
        <f t="shared" si="164"/>
        <v>1508.3300000000002</v>
      </c>
      <c r="DM48" s="539">
        <f t="shared" ref="DM48:FX48" si="165">+DM31</f>
        <v>1491.59</v>
      </c>
      <c r="DN48" s="539">
        <f t="shared" si="165"/>
        <v>1621.56</v>
      </c>
      <c r="DO48" s="539">
        <f t="shared" si="165"/>
        <v>1686.6399999999999</v>
      </c>
      <c r="DP48" s="539">
        <f t="shared" si="165"/>
        <v>1691.8500000000001</v>
      </c>
      <c r="DQ48" s="539">
        <f t="shared" si="165"/>
        <v>1605.7999999999997</v>
      </c>
      <c r="DR48" s="539">
        <f t="shared" si="165"/>
        <v>1497.55</v>
      </c>
      <c r="DS48" s="539">
        <f t="shared" si="165"/>
        <v>1651.2300000000002</v>
      </c>
      <c r="DT48" s="539">
        <f t="shared" si="165"/>
        <v>1700.46</v>
      </c>
      <c r="DU48" s="539">
        <f t="shared" si="165"/>
        <v>1712.72</v>
      </c>
      <c r="DV48" s="539">
        <f t="shared" si="165"/>
        <v>1544.8999999999999</v>
      </c>
      <c r="DW48" s="539">
        <f t="shared" si="165"/>
        <v>1663.83</v>
      </c>
      <c r="DX48" s="539">
        <f t="shared" si="165"/>
        <v>1416.4600000000003</v>
      </c>
      <c r="DY48" s="539">
        <f t="shared" si="165"/>
        <v>1621.6700000000003</v>
      </c>
      <c r="DZ48" s="539">
        <f t="shared" si="165"/>
        <v>1614.97</v>
      </c>
      <c r="EA48" s="539">
        <f t="shared" si="165"/>
        <v>1685.63</v>
      </c>
      <c r="EB48" s="539">
        <f t="shared" si="165"/>
        <v>1681.8500000000001</v>
      </c>
      <c r="EC48" s="539">
        <f t="shared" si="165"/>
        <v>1603.8799999999999</v>
      </c>
      <c r="ED48" s="539">
        <f t="shared" si="165"/>
        <v>1018.4899999999999</v>
      </c>
      <c r="EE48" s="539">
        <f t="shared" si="165"/>
        <v>1375.99</v>
      </c>
      <c r="EF48" s="539">
        <f t="shared" si="165"/>
        <v>1696.73</v>
      </c>
      <c r="EG48" s="539">
        <f t="shared" si="165"/>
        <v>1712.2700000000002</v>
      </c>
      <c r="EH48" s="539">
        <f t="shared" si="165"/>
        <v>1600.68</v>
      </c>
      <c r="EI48" s="539">
        <f t="shared" si="165"/>
        <v>1538.5400000000002</v>
      </c>
      <c r="EJ48" s="539">
        <f t="shared" si="165"/>
        <v>1342.8999999999996</v>
      </c>
      <c r="EK48" s="539">
        <f t="shared" si="165"/>
        <v>1637.8200000000002</v>
      </c>
      <c r="EL48" s="539">
        <f t="shared" si="165"/>
        <v>1614.8799999999999</v>
      </c>
      <c r="EM48" s="539">
        <f t="shared" si="165"/>
        <v>1690.57</v>
      </c>
      <c r="EN48" s="539">
        <f t="shared" si="165"/>
        <v>1686.4299999999998</v>
      </c>
      <c r="EO48" s="539">
        <f t="shared" si="165"/>
        <v>1612.31</v>
      </c>
      <c r="EP48" s="539">
        <f t="shared" si="165"/>
        <v>1491.04</v>
      </c>
      <c r="EQ48" s="539">
        <f t="shared" si="165"/>
        <v>1637.6</v>
      </c>
      <c r="ER48" s="539">
        <f t="shared" si="165"/>
        <v>1703.5100000000002</v>
      </c>
      <c r="ES48" s="539">
        <f t="shared" si="165"/>
        <v>1700.78</v>
      </c>
      <c r="ET48" s="539">
        <f t="shared" si="165"/>
        <v>1536.1200000000001</v>
      </c>
      <c r="EU48" s="539">
        <f t="shared" si="165"/>
        <v>1635.8200000000002</v>
      </c>
      <c r="EV48" s="539">
        <f t="shared" si="165"/>
        <v>1386.0700000000002</v>
      </c>
      <c r="EW48" s="539">
        <f t="shared" si="165"/>
        <v>1640.23</v>
      </c>
      <c r="EX48" s="539">
        <f t="shared" si="165"/>
        <v>1607.28</v>
      </c>
      <c r="EY48" s="539">
        <f t="shared" si="165"/>
        <v>1675.88</v>
      </c>
      <c r="EZ48" s="539">
        <f t="shared" si="165"/>
        <v>1681.6400000000003</v>
      </c>
      <c r="FA48" s="539">
        <f t="shared" si="165"/>
        <v>1598.05</v>
      </c>
      <c r="FB48" s="539">
        <f t="shared" si="165"/>
        <v>936.04</v>
      </c>
      <c r="FC48" s="539">
        <f t="shared" si="165"/>
        <v>1078.9999999999998</v>
      </c>
      <c r="FD48" s="539">
        <f t="shared" si="165"/>
        <v>1690.01</v>
      </c>
      <c r="FE48" s="539">
        <f t="shared" si="165"/>
        <v>1669.4399999999998</v>
      </c>
      <c r="FF48" s="539">
        <f t="shared" si="165"/>
        <v>1514.2900000000002</v>
      </c>
      <c r="FG48" s="539">
        <f t="shared" si="165"/>
        <v>1569.41</v>
      </c>
      <c r="FH48" s="539">
        <f t="shared" si="165"/>
        <v>1342.0000000000002</v>
      </c>
      <c r="FI48" s="539">
        <f t="shared" si="165"/>
        <v>1443.1899999999998</v>
      </c>
      <c r="FJ48" s="539">
        <f t="shared" si="165"/>
        <v>1588.69</v>
      </c>
      <c r="FK48" s="539">
        <f t="shared" si="165"/>
        <v>1661.47</v>
      </c>
      <c r="FL48" s="539">
        <f t="shared" si="165"/>
        <v>1667.9299999999998</v>
      </c>
      <c r="FM48" s="539">
        <f t="shared" si="165"/>
        <v>1577.59</v>
      </c>
      <c r="FN48" s="539">
        <f t="shared" si="165"/>
        <v>1470.3799999999999</v>
      </c>
      <c r="FO48" s="539">
        <f t="shared" si="165"/>
        <v>1607.06</v>
      </c>
      <c r="FP48" s="539">
        <f t="shared" si="165"/>
        <v>1664.5400000000002</v>
      </c>
      <c r="FQ48" s="539">
        <f t="shared" si="165"/>
        <v>1666.7199999999998</v>
      </c>
      <c r="FR48" s="539">
        <f t="shared" si="165"/>
        <v>1512.25</v>
      </c>
      <c r="FS48" s="539">
        <f t="shared" si="165"/>
        <v>987.3</v>
      </c>
      <c r="FT48" s="539">
        <f t="shared" si="165"/>
        <v>1531.9700000000003</v>
      </c>
      <c r="FU48" s="539">
        <f t="shared" si="165"/>
        <v>1444.14</v>
      </c>
      <c r="FV48" s="539">
        <f t="shared" si="165"/>
        <v>1580.3100000000004</v>
      </c>
      <c r="FW48" s="539">
        <f t="shared" si="165"/>
        <v>1659.4</v>
      </c>
      <c r="FX48" s="539">
        <f t="shared" si="165"/>
        <v>1658.5200000000002</v>
      </c>
      <c r="FY48" s="539">
        <f t="shared" ref="FY48:GB48" si="166">+FY31</f>
        <v>1538.31</v>
      </c>
      <c r="FZ48" s="539">
        <f t="shared" si="166"/>
        <v>1483.0900000000001</v>
      </c>
      <c r="GA48" s="539">
        <f t="shared" si="166"/>
        <v>1514.4400000000003</v>
      </c>
      <c r="GB48" s="539">
        <f t="shared" si="166"/>
        <v>1664.5600000000002</v>
      </c>
    </row>
    <row r="49" spans="1:184">
      <c r="A49" s="461"/>
      <c r="C49" s="461"/>
      <c r="D49" s="536" t="s">
        <v>281</v>
      </c>
      <c r="E49" s="540">
        <f>+IF(YEAR(E47)&lt;2015,2,2.86)</f>
        <v>2</v>
      </c>
      <c r="F49" s="540">
        <f t="shared" ref="F49:AZ49" si="167">+IF(YEAR(F47)&lt;2015,2,2.86)</f>
        <v>2</v>
      </c>
      <c r="G49" s="540">
        <f t="shared" si="167"/>
        <v>2</v>
      </c>
      <c r="H49" s="540">
        <f t="shared" si="167"/>
        <v>2</v>
      </c>
      <c r="I49" s="540">
        <f t="shared" si="167"/>
        <v>2</v>
      </c>
      <c r="J49" s="540">
        <f t="shared" si="167"/>
        <v>2</v>
      </c>
      <c r="K49" s="540">
        <f t="shared" si="167"/>
        <v>2</v>
      </c>
      <c r="L49" s="540">
        <f t="shared" si="167"/>
        <v>2</v>
      </c>
      <c r="M49" s="540">
        <f t="shared" si="167"/>
        <v>2</v>
      </c>
      <c r="N49" s="540">
        <f t="shared" si="167"/>
        <v>2</v>
      </c>
      <c r="O49" s="540">
        <f t="shared" si="167"/>
        <v>2</v>
      </c>
      <c r="P49" s="540">
        <f t="shared" si="167"/>
        <v>2</v>
      </c>
      <c r="Q49" s="540">
        <f t="shared" si="167"/>
        <v>2</v>
      </c>
      <c r="R49" s="540">
        <f t="shared" si="167"/>
        <v>2</v>
      </c>
      <c r="S49" s="540">
        <f t="shared" si="167"/>
        <v>2</v>
      </c>
      <c r="T49" s="540">
        <f t="shared" si="167"/>
        <v>2</v>
      </c>
      <c r="U49" s="540">
        <f t="shared" si="167"/>
        <v>2</v>
      </c>
      <c r="V49" s="540">
        <f t="shared" si="167"/>
        <v>2</v>
      </c>
      <c r="W49" s="540">
        <f t="shared" si="167"/>
        <v>2</v>
      </c>
      <c r="X49" s="540">
        <f t="shared" si="167"/>
        <v>2</v>
      </c>
      <c r="Y49" s="540">
        <f t="shared" si="167"/>
        <v>2</v>
      </c>
      <c r="Z49" s="540">
        <f t="shared" si="167"/>
        <v>2</v>
      </c>
      <c r="AA49" s="540">
        <f t="shared" si="167"/>
        <v>2</v>
      </c>
      <c r="AB49" s="540">
        <f t="shared" si="167"/>
        <v>2</v>
      </c>
      <c r="AC49" s="540">
        <f t="shared" si="167"/>
        <v>2.86</v>
      </c>
      <c r="AD49" s="540">
        <f t="shared" si="167"/>
        <v>2.86</v>
      </c>
      <c r="AE49" s="540">
        <f t="shared" si="167"/>
        <v>2.86</v>
      </c>
      <c r="AF49" s="540">
        <f t="shared" si="167"/>
        <v>2.86</v>
      </c>
      <c r="AG49" s="540">
        <f t="shared" si="167"/>
        <v>2.86</v>
      </c>
      <c r="AH49" s="540">
        <f t="shared" si="167"/>
        <v>2.86</v>
      </c>
      <c r="AI49" s="540">
        <f t="shared" si="167"/>
        <v>2.86</v>
      </c>
      <c r="AJ49" s="540">
        <f t="shared" si="167"/>
        <v>2.86</v>
      </c>
      <c r="AK49" s="540">
        <f t="shared" si="167"/>
        <v>2.86</v>
      </c>
      <c r="AL49" s="540">
        <f t="shared" si="167"/>
        <v>2.86</v>
      </c>
      <c r="AM49" s="540">
        <f t="shared" si="167"/>
        <v>2.86</v>
      </c>
      <c r="AN49" s="540">
        <f t="shared" si="167"/>
        <v>2.86</v>
      </c>
      <c r="AO49" s="540">
        <f t="shared" si="167"/>
        <v>2.86</v>
      </c>
      <c r="AP49" s="540">
        <f t="shared" si="167"/>
        <v>2.86</v>
      </c>
      <c r="AQ49" s="540">
        <f t="shared" si="167"/>
        <v>2.86</v>
      </c>
      <c r="AR49" s="540">
        <f t="shared" si="167"/>
        <v>2.86</v>
      </c>
      <c r="AS49" s="540">
        <f t="shared" si="167"/>
        <v>2.86</v>
      </c>
      <c r="AT49" s="540">
        <f t="shared" si="167"/>
        <v>2.86</v>
      </c>
      <c r="AU49" s="540">
        <f t="shared" si="167"/>
        <v>2.86</v>
      </c>
      <c r="AV49" s="540">
        <f t="shared" si="167"/>
        <v>2.86</v>
      </c>
      <c r="AW49" s="540">
        <f t="shared" si="167"/>
        <v>2.86</v>
      </c>
      <c r="AX49" s="540">
        <f t="shared" si="167"/>
        <v>2.86</v>
      </c>
      <c r="AY49" s="540">
        <f t="shared" si="167"/>
        <v>2.86</v>
      </c>
      <c r="AZ49" s="540">
        <f t="shared" si="167"/>
        <v>2.86</v>
      </c>
      <c r="BA49" s="540">
        <f t="shared" ref="BA49:DL49" si="168">+IF(YEAR(BA47)&lt;2015,2,2.86)</f>
        <v>2.86</v>
      </c>
      <c r="BB49" s="540">
        <f t="shared" si="168"/>
        <v>2.86</v>
      </c>
      <c r="BC49" s="540">
        <f t="shared" si="168"/>
        <v>2.86</v>
      </c>
      <c r="BD49" s="540">
        <f t="shared" si="168"/>
        <v>2.86</v>
      </c>
      <c r="BE49" s="540">
        <f t="shared" si="168"/>
        <v>2.86</v>
      </c>
      <c r="BF49" s="540">
        <f t="shared" si="168"/>
        <v>2.86</v>
      </c>
      <c r="BG49" s="540">
        <f t="shared" si="168"/>
        <v>2.86</v>
      </c>
      <c r="BH49" s="540">
        <f t="shared" si="168"/>
        <v>2.86</v>
      </c>
      <c r="BI49" s="540">
        <f t="shared" si="168"/>
        <v>2.86</v>
      </c>
      <c r="BJ49" s="540">
        <f t="shared" si="168"/>
        <v>2.86</v>
      </c>
      <c r="BK49" s="540">
        <f t="shared" si="168"/>
        <v>2.86</v>
      </c>
      <c r="BL49" s="540">
        <f t="shared" si="168"/>
        <v>2.86</v>
      </c>
      <c r="BM49" s="540">
        <f t="shared" si="168"/>
        <v>2.86</v>
      </c>
      <c r="BN49" s="540">
        <f t="shared" si="168"/>
        <v>2.86</v>
      </c>
      <c r="BO49" s="540">
        <f t="shared" si="168"/>
        <v>2.86</v>
      </c>
      <c r="BP49" s="540">
        <f t="shared" si="168"/>
        <v>2.86</v>
      </c>
      <c r="BQ49" s="540">
        <f t="shared" si="168"/>
        <v>2.86</v>
      </c>
      <c r="BR49" s="540">
        <f t="shared" si="168"/>
        <v>2.86</v>
      </c>
      <c r="BS49" s="540">
        <f t="shared" si="168"/>
        <v>2.86</v>
      </c>
      <c r="BT49" s="540">
        <f t="shared" si="168"/>
        <v>2.86</v>
      </c>
      <c r="BU49" s="540">
        <f t="shared" si="168"/>
        <v>2.86</v>
      </c>
      <c r="BV49" s="540">
        <f t="shared" si="168"/>
        <v>2.86</v>
      </c>
      <c r="BW49" s="540">
        <f t="shared" si="168"/>
        <v>2.86</v>
      </c>
      <c r="BX49" s="540">
        <f t="shared" si="168"/>
        <v>2.86</v>
      </c>
      <c r="BY49" s="540">
        <f t="shared" si="168"/>
        <v>2.86</v>
      </c>
      <c r="BZ49" s="540">
        <f t="shared" si="168"/>
        <v>2.86</v>
      </c>
      <c r="CA49" s="540">
        <f t="shared" si="168"/>
        <v>2.86</v>
      </c>
      <c r="CB49" s="540">
        <f t="shared" si="168"/>
        <v>2.86</v>
      </c>
      <c r="CC49" s="540">
        <f t="shared" si="168"/>
        <v>2.86</v>
      </c>
      <c r="CD49" s="540">
        <f t="shared" si="168"/>
        <v>2.86</v>
      </c>
      <c r="CE49" s="540">
        <f t="shared" si="168"/>
        <v>2.86</v>
      </c>
      <c r="CF49" s="540">
        <f t="shared" si="168"/>
        <v>2.86</v>
      </c>
      <c r="CG49" s="540">
        <f t="shared" si="168"/>
        <v>2.86</v>
      </c>
      <c r="CH49" s="540">
        <f t="shared" si="168"/>
        <v>2.86</v>
      </c>
      <c r="CI49" s="540">
        <f t="shared" si="168"/>
        <v>2.86</v>
      </c>
      <c r="CJ49" s="540">
        <f t="shared" si="168"/>
        <v>2.86</v>
      </c>
      <c r="CK49" s="540">
        <f t="shared" si="168"/>
        <v>2.86</v>
      </c>
      <c r="CL49" s="540">
        <f t="shared" si="168"/>
        <v>2.86</v>
      </c>
      <c r="CM49" s="540">
        <f t="shared" si="168"/>
        <v>2.86</v>
      </c>
      <c r="CN49" s="540">
        <f t="shared" si="168"/>
        <v>2.86</v>
      </c>
      <c r="CO49" s="540">
        <f t="shared" si="168"/>
        <v>2.86</v>
      </c>
      <c r="CP49" s="540">
        <f t="shared" si="168"/>
        <v>2.86</v>
      </c>
      <c r="CQ49" s="540">
        <f t="shared" si="168"/>
        <v>2.86</v>
      </c>
      <c r="CR49" s="540">
        <f t="shared" si="168"/>
        <v>2.86</v>
      </c>
      <c r="CS49" s="540">
        <f t="shared" si="168"/>
        <v>2.86</v>
      </c>
      <c r="CT49" s="540">
        <f t="shared" si="168"/>
        <v>2.86</v>
      </c>
      <c r="CU49" s="540">
        <f t="shared" si="168"/>
        <v>2.86</v>
      </c>
      <c r="CV49" s="540">
        <f t="shared" si="168"/>
        <v>2.86</v>
      </c>
      <c r="CW49" s="540">
        <f t="shared" si="168"/>
        <v>2.86</v>
      </c>
      <c r="CX49" s="540">
        <f t="shared" si="168"/>
        <v>2.86</v>
      </c>
      <c r="CY49" s="540">
        <f t="shared" si="168"/>
        <v>2.86</v>
      </c>
      <c r="CZ49" s="540">
        <f t="shared" si="168"/>
        <v>2.86</v>
      </c>
      <c r="DA49" s="540">
        <f t="shared" si="168"/>
        <v>2.86</v>
      </c>
      <c r="DB49" s="540">
        <f t="shared" si="168"/>
        <v>2.86</v>
      </c>
      <c r="DC49" s="540">
        <f t="shared" si="168"/>
        <v>2.86</v>
      </c>
      <c r="DD49" s="540">
        <f t="shared" si="168"/>
        <v>2.86</v>
      </c>
      <c r="DE49" s="540">
        <f t="shared" si="168"/>
        <v>2.86</v>
      </c>
      <c r="DF49" s="540">
        <f t="shared" si="168"/>
        <v>2.86</v>
      </c>
      <c r="DG49" s="540">
        <f t="shared" si="168"/>
        <v>2.86</v>
      </c>
      <c r="DH49" s="540">
        <f t="shared" si="168"/>
        <v>2.86</v>
      </c>
      <c r="DI49" s="540">
        <f t="shared" si="168"/>
        <v>2.86</v>
      </c>
      <c r="DJ49" s="540">
        <f t="shared" si="168"/>
        <v>2.86</v>
      </c>
      <c r="DK49" s="540">
        <f t="shared" si="168"/>
        <v>2.86</v>
      </c>
      <c r="DL49" s="540">
        <f t="shared" si="168"/>
        <v>2.86</v>
      </c>
      <c r="DM49" s="540">
        <f t="shared" ref="DM49:FX49" si="169">+IF(YEAR(DM47)&lt;2015,2,2.86)</f>
        <v>2.86</v>
      </c>
      <c r="DN49" s="540">
        <f t="shared" si="169"/>
        <v>2.86</v>
      </c>
      <c r="DO49" s="540">
        <f t="shared" si="169"/>
        <v>2.86</v>
      </c>
      <c r="DP49" s="540">
        <f t="shared" si="169"/>
        <v>2.86</v>
      </c>
      <c r="DQ49" s="540">
        <f t="shared" si="169"/>
        <v>2.86</v>
      </c>
      <c r="DR49" s="540">
        <f t="shared" si="169"/>
        <v>2.86</v>
      </c>
      <c r="DS49" s="540">
        <f t="shared" si="169"/>
        <v>2.86</v>
      </c>
      <c r="DT49" s="540">
        <f t="shared" si="169"/>
        <v>2.86</v>
      </c>
      <c r="DU49" s="540">
        <f t="shared" si="169"/>
        <v>2.86</v>
      </c>
      <c r="DV49" s="540">
        <f t="shared" si="169"/>
        <v>2.86</v>
      </c>
      <c r="DW49" s="540">
        <f t="shared" si="169"/>
        <v>2.86</v>
      </c>
      <c r="DX49" s="540">
        <f t="shared" si="169"/>
        <v>2.86</v>
      </c>
      <c r="DY49" s="540">
        <f t="shared" si="169"/>
        <v>2.86</v>
      </c>
      <c r="DZ49" s="540">
        <f t="shared" si="169"/>
        <v>2.86</v>
      </c>
      <c r="EA49" s="540">
        <f t="shared" si="169"/>
        <v>2.86</v>
      </c>
      <c r="EB49" s="540">
        <f t="shared" si="169"/>
        <v>2.86</v>
      </c>
      <c r="EC49" s="540">
        <f t="shared" si="169"/>
        <v>2.86</v>
      </c>
      <c r="ED49" s="540">
        <f t="shared" si="169"/>
        <v>2.86</v>
      </c>
      <c r="EE49" s="540">
        <f t="shared" si="169"/>
        <v>2.86</v>
      </c>
      <c r="EF49" s="540">
        <f t="shared" si="169"/>
        <v>2.86</v>
      </c>
      <c r="EG49" s="540">
        <f t="shared" si="169"/>
        <v>2.86</v>
      </c>
      <c r="EH49" s="540">
        <f t="shared" si="169"/>
        <v>2.86</v>
      </c>
      <c r="EI49" s="540">
        <f t="shared" si="169"/>
        <v>2.86</v>
      </c>
      <c r="EJ49" s="540">
        <f t="shared" si="169"/>
        <v>2.86</v>
      </c>
      <c r="EK49" s="540">
        <f t="shared" si="169"/>
        <v>2.86</v>
      </c>
      <c r="EL49" s="540">
        <f t="shared" si="169"/>
        <v>2.86</v>
      </c>
      <c r="EM49" s="540">
        <f t="shared" si="169"/>
        <v>2.86</v>
      </c>
      <c r="EN49" s="540">
        <f t="shared" si="169"/>
        <v>2.86</v>
      </c>
      <c r="EO49" s="540">
        <f t="shared" si="169"/>
        <v>2.86</v>
      </c>
      <c r="EP49" s="540">
        <f t="shared" si="169"/>
        <v>2.86</v>
      </c>
      <c r="EQ49" s="540">
        <f t="shared" si="169"/>
        <v>2.86</v>
      </c>
      <c r="ER49" s="540">
        <f t="shared" si="169"/>
        <v>2.86</v>
      </c>
      <c r="ES49" s="540">
        <f t="shared" si="169"/>
        <v>2.86</v>
      </c>
      <c r="ET49" s="540">
        <f t="shared" si="169"/>
        <v>2.86</v>
      </c>
      <c r="EU49" s="540">
        <f t="shared" si="169"/>
        <v>2.86</v>
      </c>
      <c r="EV49" s="540">
        <f t="shared" si="169"/>
        <v>2.86</v>
      </c>
      <c r="EW49" s="540">
        <f t="shared" si="169"/>
        <v>2.86</v>
      </c>
      <c r="EX49" s="540">
        <f t="shared" si="169"/>
        <v>2.86</v>
      </c>
      <c r="EY49" s="540">
        <f t="shared" si="169"/>
        <v>2.86</v>
      </c>
      <c r="EZ49" s="540">
        <f t="shared" si="169"/>
        <v>2.86</v>
      </c>
      <c r="FA49" s="540">
        <f t="shared" si="169"/>
        <v>2.86</v>
      </c>
      <c r="FB49" s="540">
        <f t="shared" si="169"/>
        <v>2.86</v>
      </c>
      <c r="FC49" s="540">
        <f t="shared" si="169"/>
        <v>2.86</v>
      </c>
      <c r="FD49" s="540">
        <f t="shared" si="169"/>
        <v>2.86</v>
      </c>
      <c r="FE49" s="540">
        <f t="shared" si="169"/>
        <v>2.86</v>
      </c>
      <c r="FF49" s="540">
        <f t="shared" si="169"/>
        <v>2.86</v>
      </c>
      <c r="FG49" s="540">
        <f t="shared" si="169"/>
        <v>2.86</v>
      </c>
      <c r="FH49" s="540">
        <f t="shared" si="169"/>
        <v>2.86</v>
      </c>
      <c r="FI49" s="540">
        <f t="shared" si="169"/>
        <v>2.86</v>
      </c>
      <c r="FJ49" s="540">
        <f t="shared" si="169"/>
        <v>2.86</v>
      </c>
      <c r="FK49" s="540">
        <f t="shared" si="169"/>
        <v>2.86</v>
      </c>
      <c r="FL49" s="540">
        <f t="shared" si="169"/>
        <v>2.86</v>
      </c>
      <c r="FM49" s="540">
        <f t="shared" si="169"/>
        <v>2.86</v>
      </c>
      <c r="FN49" s="540">
        <f t="shared" si="169"/>
        <v>2.86</v>
      </c>
      <c r="FO49" s="540">
        <f t="shared" si="169"/>
        <v>2.86</v>
      </c>
      <c r="FP49" s="540">
        <f t="shared" si="169"/>
        <v>2.86</v>
      </c>
      <c r="FQ49" s="540">
        <f t="shared" si="169"/>
        <v>2.86</v>
      </c>
      <c r="FR49" s="540">
        <f t="shared" si="169"/>
        <v>2.86</v>
      </c>
      <c r="FS49" s="540">
        <f t="shared" si="169"/>
        <v>2.86</v>
      </c>
      <c r="FT49" s="540">
        <f t="shared" si="169"/>
        <v>2.86</v>
      </c>
      <c r="FU49" s="540">
        <f t="shared" si="169"/>
        <v>2.86</v>
      </c>
      <c r="FV49" s="540">
        <f t="shared" si="169"/>
        <v>2.86</v>
      </c>
      <c r="FW49" s="540">
        <f t="shared" si="169"/>
        <v>2.86</v>
      </c>
      <c r="FX49" s="540">
        <f t="shared" si="169"/>
        <v>2.86</v>
      </c>
      <c r="FY49" s="540">
        <f t="shared" ref="FY49:GB49" si="170">+IF(YEAR(FY47)&lt;2015,2,2.86)</f>
        <v>2.86</v>
      </c>
      <c r="FZ49" s="540">
        <f t="shared" si="170"/>
        <v>2.86</v>
      </c>
      <c r="GA49" s="540">
        <f t="shared" si="170"/>
        <v>2.86</v>
      </c>
      <c r="GB49" s="540">
        <f t="shared" si="170"/>
        <v>2.86</v>
      </c>
    </row>
    <row r="50" spans="1:184">
      <c r="A50" s="461"/>
      <c r="C50" s="461"/>
      <c r="D50" s="541" t="s">
        <v>282</v>
      </c>
      <c r="E50" s="542">
        <f>+E49*E48</f>
        <v>3782.2600000000007</v>
      </c>
      <c r="F50" s="542">
        <f t="shared" ref="F50:AZ50" si="171">+F49*F48</f>
        <v>3392.2600000000007</v>
      </c>
      <c r="G50" s="542">
        <f t="shared" si="171"/>
        <v>3637.3600000000006</v>
      </c>
      <c r="H50" s="542">
        <f t="shared" si="171"/>
        <v>3049.96</v>
      </c>
      <c r="I50" s="542">
        <f t="shared" si="171"/>
        <v>7401.2199999999984</v>
      </c>
      <c r="J50" s="542">
        <f t="shared" si="171"/>
        <v>3641.4800000000009</v>
      </c>
      <c r="K50" s="542">
        <f t="shared" si="171"/>
        <v>3668.42</v>
      </c>
      <c r="L50" s="542">
        <f t="shared" si="171"/>
        <v>3659.58</v>
      </c>
      <c r="M50" s="542">
        <f t="shared" si="171"/>
        <v>2933.5</v>
      </c>
      <c r="N50" s="542">
        <f t="shared" si="171"/>
        <v>1719.82</v>
      </c>
      <c r="O50" s="542">
        <f t="shared" si="171"/>
        <v>2216.84</v>
      </c>
      <c r="P50" s="542">
        <f t="shared" si="171"/>
        <v>3084</v>
      </c>
      <c r="Q50" s="542">
        <f t="shared" si="171"/>
        <v>3247.48</v>
      </c>
      <c r="R50" s="542">
        <f t="shared" si="171"/>
        <v>2928.96</v>
      </c>
      <c r="S50" s="542">
        <f t="shared" si="171"/>
        <v>2963.22</v>
      </c>
      <c r="T50" s="542">
        <f t="shared" si="171"/>
        <v>2888.7400000000002</v>
      </c>
      <c r="U50" s="542">
        <f t="shared" si="171"/>
        <v>2863.5</v>
      </c>
      <c r="V50" s="542">
        <f t="shared" si="171"/>
        <v>3027.28</v>
      </c>
      <c r="W50" s="542">
        <f t="shared" si="171"/>
        <v>3147.52</v>
      </c>
      <c r="X50" s="542">
        <f t="shared" si="171"/>
        <v>3148.94</v>
      </c>
      <c r="Y50" s="542">
        <f t="shared" si="171"/>
        <v>2992.1800000000003</v>
      </c>
      <c r="Z50" s="542">
        <f t="shared" si="171"/>
        <v>2790.7800000000007</v>
      </c>
      <c r="AA50" s="542">
        <f t="shared" si="171"/>
        <v>3007.2200000000003</v>
      </c>
      <c r="AB50" s="542">
        <f t="shared" si="171"/>
        <v>3129.58</v>
      </c>
      <c r="AC50" s="542">
        <f t="shared" si="171"/>
        <v>4646.9851999999992</v>
      </c>
      <c r="AD50" s="542">
        <f t="shared" si="171"/>
        <v>4215.7258000000002</v>
      </c>
      <c r="AE50" s="542">
        <f t="shared" si="171"/>
        <v>4507.0167999999994</v>
      </c>
      <c r="AF50" s="542">
        <f t="shared" si="171"/>
        <v>4079.9901999999997</v>
      </c>
      <c r="AG50" s="542">
        <f t="shared" si="171"/>
        <v>3993.1605999999997</v>
      </c>
      <c r="AH50" s="542">
        <f t="shared" si="171"/>
        <v>4374.8847999999998</v>
      </c>
      <c r="AI50" s="542">
        <f t="shared" si="171"/>
        <v>4560.3557999999994</v>
      </c>
      <c r="AJ50" s="542">
        <f t="shared" si="171"/>
        <v>4549.6021999999994</v>
      </c>
      <c r="AK50" s="542">
        <f t="shared" si="171"/>
        <v>4311.6502</v>
      </c>
      <c r="AL50" s="542">
        <f t="shared" si="171"/>
        <v>3041.8673999999996</v>
      </c>
      <c r="AM50" s="542">
        <f t="shared" si="171"/>
        <v>4348.7443999999996</v>
      </c>
      <c r="AN50" s="542">
        <f t="shared" si="171"/>
        <v>4473.3259999999991</v>
      </c>
      <c r="AO50" s="542">
        <f t="shared" si="171"/>
        <v>4663.7161999999989</v>
      </c>
      <c r="AP50" s="542">
        <f t="shared" si="171"/>
        <v>4388.0693999999994</v>
      </c>
      <c r="AQ50" s="542">
        <f t="shared" si="171"/>
        <v>4169.5082000000002</v>
      </c>
      <c r="AR50" s="542">
        <f t="shared" si="171"/>
        <v>3647.2149999999997</v>
      </c>
      <c r="AS50" s="542">
        <f t="shared" si="171"/>
        <v>4309.3336000000008</v>
      </c>
      <c r="AT50" s="542">
        <f t="shared" si="171"/>
        <v>4409.176199999999</v>
      </c>
      <c r="AU50" s="542">
        <f t="shared" si="171"/>
        <v>4579.6608000000006</v>
      </c>
      <c r="AV50" s="542">
        <f t="shared" si="171"/>
        <v>4577.2012000000004</v>
      </c>
      <c r="AW50" s="542">
        <f t="shared" si="171"/>
        <v>4344.8548000000001</v>
      </c>
      <c r="AX50" s="542">
        <f t="shared" si="171"/>
        <v>4029.6255999999998</v>
      </c>
      <c r="AY50" s="542">
        <f t="shared" si="171"/>
        <v>4403.6278000000002</v>
      </c>
      <c r="AZ50" s="542">
        <f t="shared" si="171"/>
        <v>4502.183399999999</v>
      </c>
      <c r="BA50" s="542">
        <f t="shared" ref="BA50:DL50" si="172">+BA49*BA48</f>
        <v>4673.4687999999996</v>
      </c>
      <c r="BB50" s="542">
        <f t="shared" si="172"/>
        <v>4239.4065999999993</v>
      </c>
      <c r="BC50" s="542">
        <f t="shared" si="172"/>
        <v>4343.8824000000004</v>
      </c>
      <c r="BD50" s="542">
        <f t="shared" si="172"/>
        <v>3763.1021999999998</v>
      </c>
      <c r="BE50" s="542">
        <f t="shared" si="172"/>
        <v>4506.1587999999992</v>
      </c>
      <c r="BF50" s="542">
        <f t="shared" si="172"/>
        <v>4387.7547999999997</v>
      </c>
      <c r="BG50" s="542">
        <f t="shared" si="172"/>
        <v>4544.2825999999995</v>
      </c>
      <c r="BH50" s="542">
        <f t="shared" si="172"/>
        <v>4565.7326000000003</v>
      </c>
      <c r="BI50" s="542">
        <f t="shared" si="172"/>
        <v>4234.3729999999996</v>
      </c>
      <c r="BJ50" s="542">
        <f t="shared" si="172"/>
        <v>2335.1041999999998</v>
      </c>
      <c r="BK50" s="542">
        <f t="shared" si="172"/>
        <v>3171.1965999999998</v>
      </c>
      <c r="BL50" s="542">
        <f t="shared" si="172"/>
        <v>4506.9023999999999</v>
      </c>
      <c r="BM50" s="542">
        <f t="shared" si="172"/>
        <v>4686.4245999999994</v>
      </c>
      <c r="BN50" s="542">
        <f t="shared" si="172"/>
        <v>4246.6424000000006</v>
      </c>
      <c r="BO50" s="542">
        <f t="shared" si="172"/>
        <v>4341.9661999999998</v>
      </c>
      <c r="BP50" s="542">
        <f t="shared" si="172"/>
        <v>3742.7962000000002</v>
      </c>
      <c r="BQ50" s="542">
        <f t="shared" si="172"/>
        <v>3970.3092000000006</v>
      </c>
      <c r="BR50" s="542">
        <f t="shared" si="172"/>
        <v>4412.1219999999994</v>
      </c>
      <c r="BS50" s="542">
        <f t="shared" si="172"/>
        <v>4631.2551999999996</v>
      </c>
      <c r="BT50" s="542">
        <f t="shared" si="172"/>
        <v>4647.7859999999991</v>
      </c>
      <c r="BU50" s="542">
        <f t="shared" si="172"/>
        <v>4392.7312000000002</v>
      </c>
      <c r="BV50" s="542">
        <f t="shared" si="172"/>
        <v>4597.0209999999997</v>
      </c>
      <c r="BW50" s="542">
        <f t="shared" si="172"/>
        <v>4026.9943999999996</v>
      </c>
      <c r="BX50" s="542">
        <f t="shared" si="172"/>
        <v>4686.0813999999991</v>
      </c>
      <c r="BY50" s="542">
        <f t="shared" si="172"/>
        <v>4791.5295999999998</v>
      </c>
      <c r="BZ50" s="542">
        <f t="shared" si="172"/>
        <v>4276.5294000000004</v>
      </c>
      <c r="CA50" s="542">
        <f t="shared" si="172"/>
        <v>4310.2773999999999</v>
      </c>
      <c r="CB50" s="542">
        <f t="shared" si="172"/>
        <v>4065.9189999999999</v>
      </c>
      <c r="CC50" s="542">
        <f t="shared" si="172"/>
        <v>4276.3005999999996</v>
      </c>
      <c r="CD50" s="542">
        <f t="shared" si="172"/>
        <v>4533.7291999999998</v>
      </c>
      <c r="CE50" s="542">
        <f t="shared" si="172"/>
        <v>4763.0154000000002</v>
      </c>
      <c r="CF50" s="542">
        <f t="shared" si="172"/>
        <v>4771.1377999999995</v>
      </c>
      <c r="CG50" s="542">
        <f t="shared" si="172"/>
        <v>4583.6075999999994</v>
      </c>
      <c r="CH50" s="542">
        <f t="shared" si="172"/>
        <v>2765.9346</v>
      </c>
      <c r="CI50" s="542">
        <f t="shared" si="172"/>
        <v>4628.1949999999997</v>
      </c>
      <c r="CJ50" s="542">
        <f t="shared" si="172"/>
        <v>4867.7771999999995</v>
      </c>
      <c r="CK50" s="542">
        <f t="shared" si="172"/>
        <v>4912.7077999999992</v>
      </c>
      <c r="CL50" s="542">
        <f t="shared" si="172"/>
        <v>4588.9272000000001</v>
      </c>
      <c r="CM50" s="542">
        <f t="shared" si="172"/>
        <v>4820.9018000000005</v>
      </c>
      <c r="CN50" s="542">
        <f t="shared" si="172"/>
        <v>4053.7925999999993</v>
      </c>
      <c r="CO50" s="542">
        <f t="shared" si="172"/>
        <v>4585.9528</v>
      </c>
      <c r="CP50" s="542">
        <f t="shared" si="172"/>
        <v>4636.460399999999</v>
      </c>
      <c r="CQ50" s="542">
        <f t="shared" si="172"/>
        <v>4838.9483999999993</v>
      </c>
      <c r="CR50" s="542">
        <f t="shared" si="172"/>
        <v>4834.1150000000007</v>
      </c>
      <c r="CS50" s="542">
        <f t="shared" si="172"/>
        <v>4640.3786</v>
      </c>
      <c r="CT50" s="542">
        <f t="shared" si="172"/>
        <v>4276.7582000000002</v>
      </c>
      <c r="CU50" s="542">
        <f t="shared" si="172"/>
        <v>4714.5097999999998</v>
      </c>
      <c r="CV50" s="542">
        <f t="shared" si="172"/>
        <v>4888.9125999999997</v>
      </c>
      <c r="CW50" s="542">
        <f t="shared" si="172"/>
        <v>4907.8744000000006</v>
      </c>
      <c r="CX50" s="542">
        <f t="shared" si="172"/>
        <v>4302.8985999999995</v>
      </c>
      <c r="CY50" s="542">
        <f t="shared" si="172"/>
        <v>3931.1558000000005</v>
      </c>
      <c r="CZ50" s="542">
        <f t="shared" si="172"/>
        <v>3516.4271999999996</v>
      </c>
      <c r="DA50" s="542">
        <f t="shared" si="172"/>
        <v>4775.8568000000005</v>
      </c>
      <c r="DB50" s="542">
        <f t="shared" si="172"/>
        <v>4654.6499999999987</v>
      </c>
      <c r="DC50" s="542">
        <f t="shared" si="172"/>
        <v>4823.6759999999995</v>
      </c>
      <c r="DD50" s="542">
        <f t="shared" si="172"/>
        <v>4854.0491999999995</v>
      </c>
      <c r="DE50" s="542">
        <f t="shared" si="172"/>
        <v>4606.7735999999995</v>
      </c>
      <c r="DF50" s="542">
        <f t="shared" si="172"/>
        <v>2720.7179999999998</v>
      </c>
      <c r="DG50" s="542">
        <f t="shared" si="172"/>
        <v>4730.7546000000002</v>
      </c>
      <c r="DH50" s="542">
        <f t="shared" si="172"/>
        <v>4869.4646000000002</v>
      </c>
      <c r="DI50" s="542">
        <f t="shared" si="172"/>
        <v>4899.8664000000008</v>
      </c>
      <c r="DJ50" s="542">
        <f t="shared" si="172"/>
        <v>4426.9367999999995</v>
      </c>
      <c r="DK50" s="542">
        <f t="shared" si="172"/>
        <v>4880.9618</v>
      </c>
      <c r="DL50" s="542">
        <f t="shared" si="172"/>
        <v>4313.8238000000001</v>
      </c>
      <c r="DM50" s="542">
        <f t="shared" ref="DM50:FX50" si="173">+DM49*DM48</f>
        <v>4265.9474</v>
      </c>
      <c r="DN50" s="542">
        <f t="shared" si="173"/>
        <v>4637.6615999999995</v>
      </c>
      <c r="DO50" s="542">
        <f t="shared" si="173"/>
        <v>4823.7903999999999</v>
      </c>
      <c r="DP50" s="542">
        <f t="shared" si="173"/>
        <v>4838.6909999999998</v>
      </c>
      <c r="DQ50" s="542">
        <f t="shared" si="173"/>
        <v>4592.5879999999988</v>
      </c>
      <c r="DR50" s="542">
        <f t="shared" si="173"/>
        <v>4282.9929999999995</v>
      </c>
      <c r="DS50" s="542">
        <f t="shared" si="173"/>
        <v>4722.5178000000005</v>
      </c>
      <c r="DT50" s="542">
        <f t="shared" si="173"/>
        <v>4863.3155999999999</v>
      </c>
      <c r="DU50" s="542">
        <f t="shared" si="173"/>
        <v>4898.3792000000003</v>
      </c>
      <c r="DV50" s="542">
        <f t="shared" si="173"/>
        <v>4418.4139999999998</v>
      </c>
      <c r="DW50" s="542">
        <f t="shared" si="173"/>
        <v>4758.5537999999997</v>
      </c>
      <c r="DX50" s="542">
        <f t="shared" si="173"/>
        <v>4051.0756000000006</v>
      </c>
      <c r="DY50" s="542">
        <f t="shared" si="173"/>
        <v>4637.976200000001</v>
      </c>
      <c r="DZ50" s="542">
        <f t="shared" si="173"/>
        <v>4618.8141999999998</v>
      </c>
      <c r="EA50" s="542">
        <f t="shared" si="173"/>
        <v>4820.9018000000005</v>
      </c>
      <c r="EB50" s="542">
        <f t="shared" si="173"/>
        <v>4810.0910000000003</v>
      </c>
      <c r="EC50" s="542">
        <f t="shared" si="173"/>
        <v>4587.0967999999993</v>
      </c>
      <c r="ED50" s="542">
        <f t="shared" si="173"/>
        <v>2912.8813999999998</v>
      </c>
      <c r="EE50" s="542">
        <f t="shared" si="173"/>
        <v>3935.3314</v>
      </c>
      <c r="EF50" s="542">
        <f t="shared" si="173"/>
        <v>4852.6477999999997</v>
      </c>
      <c r="EG50" s="542">
        <f t="shared" si="173"/>
        <v>4897.0922</v>
      </c>
      <c r="EH50" s="542">
        <f t="shared" si="173"/>
        <v>4577.9448000000002</v>
      </c>
      <c r="EI50" s="542">
        <f t="shared" si="173"/>
        <v>4400.2244000000001</v>
      </c>
      <c r="EJ50" s="542">
        <f t="shared" si="173"/>
        <v>3840.6939999999986</v>
      </c>
      <c r="EK50" s="542">
        <f t="shared" si="173"/>
        <v>4684.1652000000004</v>
      </c>
      <c r="EL50" s="542">
        <f t="shared" si="173"/>
        <v>4618.5567999999994</v>
      </c>
      <c r="EM50" s="542">
        <f t="shared" si="173"/>
        <v>4835.0301999999992</v>
      </c>
      <c r="EN50" s="542">
        <f t="shared" si="173"/>
        <v>4823.1897999999992</v>
      </c>
      <c r="EO50" s="542">
        <f t="shared" si="173"/>
        <v>4611.2065999999995</v>
      </c>
      <c r="EP50" s="542">
        <f t="shared" si="173"/>
        <v>4264.3743999999997</v>
      </c>
      <c r="EQ50" s="542">
        <f t="shared" si="173"/>
        <v>4683.5359999999991</v>
      </c>
      <c r="ER50" s="542">
        <f t="shared" si="173"/>
        <v>4872.0386000000008</v>
      </c>
      <c r="ES50" s="542">
        <f t="shared" si="173"/>
        <v>4864.2307999999994</v>
      </c>
      <c r="ET50" s="542">
        <f t="shared" si="173"/>
        <v>4393.3032000000003</v>
      </c>
      <c r="EU50" s="542">
        <f t="shared" si="173"/>
        <v>4678.4452000000001</v>
      </c>
      <c r="EV50" s="542">
        <f t="shared" si="173"/>
        <v>3964.1602000000003</v>
      </c>
      <c r="EW50" s="542">
        <f t="shared" si="173"/>
        <v>4691.0577999999996</v>
      </c>
      <c r="EX50" s="542">
        <f t="shared" si="173"/>
        <v>4596.8207999999995</v>
      </c>
      <c r="EY50" s="542">
        <f t="shared" si="173"/>
        <v>4793.0168000000003</v>
      </c>
      <c r="EZ50" s="542">
        <f t="shared" si="173"/>
        <v>4809.4904000000006</v>
      </c>
      <c r="FA50" s="542">
        <f t="shared" si="173"/>
        <v>4570.4229999999998</v>
      </c>
      <c r="FB50" s="542">
        <f t="shared" si="173"/>
        <v>2677.0744</v>
      </c>
      <c r="FC50" s="542">
        <f t="shared" si="173"/>
        <v>3085.9399999999991</v>
      </c>
      <c r="FD50" s="542">
        <f t="shared" si="173"/>
        <v>4833.4286000000002</v>
      </c>
      <c r="FE50" s="542">
        <f t="shared" si="173"/>
        <v>4774.5983999999989</v>
      </c>
      <c r="FF50" s="542">
        <f t="shared" si="173"/>
        <v>4330.8694000000005</v>
      </c>
      <c r="FG50" s="542">
        <f t="shared" si="173"/>
        <v>4488.5126</v>
      </c>
      <c r="FH50" s="542">
        <f t="shared" si="173"/>
        <v>3838.1200000000003</v>
      </c>
      <c r="FI50" s="542">
        <f t="shared" si="173"/>
        <v>4127.5233999999991</v>
      </c>
      <c r="FJ50" s="542">
        <f t="shared" si="173"/>
        <v>4543.6534000000001</v>
      </c>
      <c r="FK50" s="542">
        <f t="shared" si="173"/>
        <v>4751.8041999999996</v>
      </c>
      <c r="FL50" s="542">
        <f t="shared" si="173"/>
        <v>4770.2797999999993</v>
      </c>
      <c r="FM50" s="542">
        <f t="shared" si="173"/>
        <v>4511.9073999999991</v>
      </c>
      <c r="FN50" s="542">
        <f t="shared" si="173"/>
        <v>4205.2867999999999</v>
      </c>
      <c r="FO50" s="542">
        <f t="shared" si="173"/>
        <v>4596.1915999999992</v>
      </c>
      <c r="FP50" s="542">
        <f t="shared" si="173"/>
        <v>4760.5844000000006</v>
      </c>
      <c r="FQ50" s="542">
        <f t="shared" si="173"/>
        <v>4766.819199999999</v>
      </c>
      <c r="FR50" s="542">
        <f t="shared" si="173"/>
        <v>4325.0349999999999</v>
      </c>
      <c r="FS50" s="542">
        <f t="shared" si="173"/>
        <v>2823.6779999999999</v>
      </c>
      <c r="FT50" s="542">
        <f t="shared" si="173"/>
        <v>4381.4342000000006</v>
      </c>
      <c r="FU50" s="542">
        <f t="shared" si="173"/>
        <v>4130.2403999999997</v>
      </c>
      <c r="FV50" s="542">
        <f t="shared" si="173"/>
        <v>4519.6866000000009</v>
      </c>
      <c r="FW50" s="542">
        <f t="shared" si="173"/>
        <v>4745.884</v>
      </c>
      <c r="FX50" s="542">
        <f t="shared" si="173"/>
        <v>4743.3672000000006</v>
      </c>
      <c r="FY50" s="542">
        <f t="shared" ref="FY50:GB50" si="174">+FY49*FY48</f>
        <v>4399.5665999999992</v>
      </c>
      <c r="FZ50" s="542">
        <f t="shared" si="174"/>
        <v>4241.6374000000005</v>
      </c>
      <c r="GA50" s="542">
        <f t="shared" si="174"/>
        <v>4331.2984000000006</v>
      </c>
      <c r="GB50" s="542">
        <f t="shared" si="174"/>
        <v>4760.6415999999999</v>
      </c>
    </row>
    <row r="51" spans="1:184">
      <c r="C51" s="41"/>
      <c r="D51" s="511" t="s">
        <v>276</v>
      </c>
      <c r="E51" s="512">
        <v>52577</v>
      </c>
      <c r="F51" s="512">
        <v>52577</v>
      </c>
      <c r="G51" s="512">
        <v>52577</v>
      </c>
      <c r="H51" s="512">
        <v>52577</v>
      </c>
      <c r="I51" s="512">
        <v>52577</v>
      </c>
      <c r="J51" s="512">
        <v>52577</v>
      </c>
      <c r="K51" s="512">
        <v>52577</v>
      </c>
      <c r="L51" s="512">
        <v>52577</v>
      </c>
      <c r="M51" s="512">
        <v>52577</v>
      </c>
      <c r="N51" s="512">
        <v>52577</v>
      </c>
      <c r="O51" s="512">
        <v>52577</v>
      </c>
      <c r="P51" s="512">
        <v>52577</v>
      </c>
      <c r="Q51" s="512">
        <v>52577</v>
      </c>
      <c r="R51" s="512">
        <v>52577</v>
      </c>
      <c r="S51" s="512">
        <v>52577</v>
      </c>
      <c r="T51" s="512">
        <v>52577</v>
      </c>
      <c r="U51" s="512">
        <v>52577</v>
      </c>
      <c r="V51" s="512">
        <v>52577</v>
      </c>
      <c r="W51" s="512">
        <v>52577</v>
      </c>
      <c r="X51" s="512">
        <v>52577</v>
      </c>
      <c r="Y51" s="512">
        <v>52577</v>
      </c>
      <c r="Z51" s="512">
        <v>52577</v>
      </c>
      <c r="AA51" s="512">
        <v>52577</v>
      </c>
      <c r="AB51" s="512">
        <v>52577</v>
      </c>
      <c r="AC51" s="512">
        <v>52577</v>
      </c>
      <c r="AD51" s="512">
        <v>52577</v>
      </c>
      <c r="AE51" s="512">
        <v>52577</v>
      </c>
      <c r="AF51" s="512">
        <v>52577</v>
      </c>
      <c r="AG51" s="512">
        <v>52577</v>
      </c>
      <c r="AH51" s="512">
        <v>52577</v>
      </c>
      <c r="AI51" s="512">
        <v>52577</v>
      </c>
      <c r="AJ51" s="512">
        <v>52577</v>
      </c>
      <c r="AK51" s="512">
        <v>52577</v>
      </c>
      <c r="AL51" s="512">
        <v>52577</v>
      </c>
      <c r="AM51" s="512">
        <v>52577</v>
      </c>
      <c r="AN51" s="512">
        <v>52577</v>
      </c>
      <c r="AO51" s="512">
        <v>52577</v>
      </c>
      <c r="AP51" s="512">
        <v>52577</v>
      </c>
      <c r="AQ51" s="512">
        <v>52577</v>
      </c>
      <c r="AR51" s="512">
        <v>52577</v>
      </c>
      <c r="AS51" s="512">
        <v>52577</v>
      </c>
      <c r="AT51" s="512">
        <v>52577</v>
      </c>
      <c r="AU51" s="512">
        <v>52577</v>
      </c>
      <c r="AV51" s="512">
        <v>52577</v>
      </c>
      <c r="AW51" s="512">
        <v>52577</v>
      </c>
      <c r="AX51" s="512">
        <v>52577</v>
      </c>
      <c r="AY51" s="512">
        <v>52577</v>
      </c>
      <c r="AZ51" s="512">
        <v>52577</v>
      </c>
      <c r="BA51" s="512">
        <v>52577</v>
      </c>
      <c r="BB51" s="512">
        <v>52577</v>
      </c>
      <c r="BC51" s="512">
        <v>52577</v>
      </c>
      <c r="BD51" s="512">
        <v>52577</v>
      </c>
      <c r="BE51" s="512">
        <v>52577</v>
      </c>
      <c r="BF51" s="512">
        <v>52577</v>
      </c>
      <c r="BG51" s="512">
        <v>52577</v>
      </c>
      <c r="BH51" s="512">
        <v>52577</v>
      </c>
      <c r="BI51" s="512">
        <v>52577</v>
      </c>
      <c r="BJ51" s="512">
        <v>52577</v>
      </c>
      <c r="BK51" s="512">
        <v>52577</v>
      </c>
      <c r="BL51" s="512">
        <v>52577</v>
      </c>
      <c r="BM51" s="512">
        <v>52577</v>
      </c>
      <c r="BN51" s="512">
        <v>52577</v>
      </c>
      <c r="BO51" s="512">
        <v>52577</v>
      </c>
      <c r="BP51" s="512">
        <v>52577</v>
      </c>
      <c r="BQ51" s="512">
        <v>52577</v>
      </c>
      <c r="BR51" s="512">
        <v>52577</v>
      </c>
      <c r="BS51" s="512">
        <v>52577</v>
      </c>
      <c r="BT51" s="512">
        <v>52577</v>
      </c>
      <c r="BU51" s="512">
        <v>52577</v>
      </c>
      <c r="BV51" s="512">
        <v>52577</v>
      </c>
      <c r="BW51" s="512">
        <v>52577</v>
      </c>
      <c r="BX51" s="512">
        <v>52577</v>
      </c>
      <c r="BY51" s="512">
        <v>52577</v>
      </c>
      <c r="BZ51" s="512">
        <v>52577</v>
      </c>
      <c r="CA51" s="512">
        <v>52577</v>
      </c>
      <c r="CB51" s="512">
        <v>52577</v>
      </c>
      <c r="CC51" s="512">
        <v>52577</v>
      </c>
      <c r="CD51" s="512">
        <v>52577</v>
      </c>
      <c r="CE51" s="512">
        <v>52577</v>
      </c>
      <c r="CF51" s="512">
        <v>52577</v>
      </c>
      <c r="CG51" s="512">
        <v>52577</v>
      </c>
      <c r="CH51" s="512">
        <v>52577</v>
      </c>
      <c r="CI51" s="512">
        <v>52577</v>
      </c>
      <c r="CJ51" s="512">
        <v>52577</v>
      </c>
      <c r="CK51" s="512">
        <v>52577</v>
      </c>
      <c r="CL51" s="512">
        <v>52577</v>
      </c>
      <c r="CM51" s="512">
        <v>52577</v>
      </c>
      <c r="CN51" s="512">
        <v>52577</v>
      </c>
      <c r="CO51" s="512">
        <v>52577</v>
      </c>
      <c r="CP51" s="512">
        <v>52577</v>
      </c>
      <c r="CQ51" s="512">
        <v>52577</v>
      </c>
      <c r="CR51" s="512">
        <v>52577</v>
      </c>
      <c r="CS51" s="512">
        <v>52577</v>
      </c>
      <c r="CT51" s="512">
        <v>52577</v>
      </c>
      <c r="CU51" s="512">
        <v>52577</v>
      </c>
      <c r="CV51" s="512">
        <v>52577</v>
      </c>
      <c r="CW51" s="512">
        <v>52577</v>
      </c>
      <c r="CX51" s="512">
        <v>52577</v>
      </c>
      <c r="CY51" s="512">
        <v>52577</v>
      </c>
      <c r="CZ51" s="512">
        <v>52577</v>
      </c>
      <c r="DA51" s="512">
        <v>52577</v>
      </c>
      <c r="DB51" s="512">
        <v>52577</v>
      </c>
      <c r="DC51" s="512">
        <v>52577</v>
      </c>
      <c r="DD51" s="512">
        <v>52577</v>
      </c>
      <c r="DE51" s="512">
        <v>52577</v>
      </c>
      <c r="DF51" s="512">
        <v>52577</v>
      </c>
      <c r="DG51" s="512">
        <v>52577</v>
      </c>
      <c r="DH51" s="512">
        <v>52577</v>
      </c>
      <c r="DI51" s="512">
        <v>52577</v>
      </c>
      <c r="DJ51" s="512">
        <v>52577</v>
      </c>
      <c r="DK51" s="512">
        <v>52577</v>
      </c>
      <c r="DL51" s="512">
        <v>52577</v>
      </c>
      <c r="DM51" s="512">
        <v>52577</v>
      </c>
      <c r="DN51" s="512">
        <v>52577</v>
      </c>
      <c r="DO51" s="512">
        <v>52577</v>
      </c>
      <c r="DP51" s="512">
        <v>52577</v>
      </c>
      <c r="DQ51" s="512">
        <v>52577</v>
      </c>
      <c r="DR51" s="512">
        <v>52577</v>
      </c>
      <c r="DS51" s="512">
        <v>52577</v>
      </c>
      <c r="DT51" s="512">
        <v>52577</v>
      </c>
      <c r="DU51" s="512">
        <v>52577</v>
      </c>
      <c r="DV51" s="512">
        <v>52577</v>
      </c>
      <c r="DW51" s="512">
        <v>52577</v>
      </c>
      <c r="DX51" s="512">
        <v>52577</v>
      </c>
      <c r="DY51" s="512">
        <v>52577</v>
      </c>
      <c r="DZ51" s="512">
        <v>52577</v>
      </c>
      <c r="EA51" s="512">
        <v>52577</v>
      </c>
      <c r="EB51" s="512">
        <v>52577</v>
      </c>
      <c r="EC51" s="512">
        <v>52577</v>
      </c>
      <c r="ED51" s="512">
        <v>52577</v>
      </c>
      <c r="EE51" s="512">
        <v>52577</v>
      </c>
      <c r="EF51" s="512">
        <v>52577</v>
      </c>
      <c r="EG51" s="512">
        <v>52577</v>
      </c>
      <c r="EH51" s="512">
        <v>52577</v>
      </c>
      <c r="EI51" s="512">
        <v>52577</v>
      </c>
      <c r="EJ51" s="512">
        <v>52577</v>
      </c>
      <c r="EK51" s="512">
        <v>52577</v>
      </c>
      <c r="EL51" s="512">
        <v>52577</v>
      </c>
      <c r="EM51" s="512">
        <v>52577</v>
      </c>
      <c r="EN51" s="512">
        <v>52577</v>
      </c>
      <c r="EO51" s="512">
        <v>52577</v>
      </c>
      <c r="EP51" s="512">
        <v>52577</v>
      </c>
      <c r="EQ51" s="512">
        <v>52577</v>
      </c>
      <c r="ER51" s="512">
        <v>52577</v>
      </c>
      <c r="ES51" s="512">
        <v>52577</v>
      </c>
      <c r="ET51" s="512">
        <v>52577</v>
      </c>
      <c r="EU51" s="512">
        <v>52577</v>
      </c>
      <c r="EV51" s="512">
        <v>52577</v>
      </c>
      <c r="EW51" s="512">
        <v>52577</v>
      </c>
      <c r="EX51" s="512">
        <v>52577</v>
      </c>
      <c r="EY51" s="512">
        <v>52577</v>
      </c>
      <c r="EZ51" s="512">
        <v>52577</v>
      </c>
      <c r="FA51" s="512">
        <v>52577</v>
      </c>
      <c r="FB51" s="512">
        <v>52577</v>
      </c>
      <c r="FC51" s="512">
        <v>52577</v>
      </c>
      <c r="FD51" s="512">
        <v>52577</v>
      </c>
      <c r="FE51" s="512">
        <v>52577</v>
      </c>
      <c r="FF51" s="512">
        <v>52577</v>
      </c>
      <c r="FG51" s="512">
        <v>52577</v>
      </c>
      <c r="FH51" s="512">
        <v>52577</v>
      </c>
      <c r="FI51" s="512">
        <v>52577</v>
      </c>
      <c r="FJ51" s="512">
        <v>52577</v>
      </c>
      <c r="FK51" s="512">
        <v>52577</v>
      </c>
      <c r="FL51" s="512">
        <v>52577</v>
      </c>
      <c r="FM51" s="512">
        <v>52577</v>
      </c>
      <c r="FN51" s="512">
        <v>52577</v>
      </c>
      <c r="FO51" s="512">
        <v>52577</v>
      </c>
      <c r="FP51" s="512">
        <v>52577</v>
      </c>
      <c r="FQ51" s="512">
        <v>52577</v>
      </c>
      <c r="FR51" s="512">
        <v>52577</v>
      </c>
      <c r="FS51" s="512">
        <v>52577</v>
      </c>
      <c r="FT51" s="512">
        <v>52577</v>
      </c>
      <c r="FU51" s="512">
        <v>52577</v>
      </c>
      <c r="FV51" s="512">
        <v>52577</v>
      </c>
      <c r="FW51" s="512">
        <v>52577</v>
      </c>
      <c r="FX51" s="512">
        <v>52577</v>
      </c>
      <c r="FY51" s="512">
        <v>52577</v>
      </c>
      <c r="FZ51" s="512">
        <v>52577</v>
      </c>
      <c r="GA51" s="512">
        <v>52577</v>
      </c>
      <c r="GB51" s="512">
        <v>52577</v>
      </c>
    </row>
    <row r="52" spans="1:184">
      <c r="C52" s="41"/>
      <c r="D52" s="532" t="s">
        <v>278</v>
      </c>
      <c r="E52" s="533">
        <f>+E51-E50</f>
        <v>48794.74</v>
      </c>
      <c r="F52" s="533">
        <f>+E52-F50</f>
        <v>45402.479999999996</v>
      </c>
      <c r="G52" s="533">
        <f t="shared" ref="G52:P52" si="175">+F52-G50</f>
        <v>41765.119999999995</v>
      </c>
      <c r="H52" s="533">
        <f t="shared" si="175"/>
        <v>38715.159999999996</v>
      </c>
      <c r="I52" s="533">
        <f t="shared" si="175"/>
        <v>31313.94</v>
      </c>
      <c r="J52" s="533">
        <f t="shared" si="175"/>
        <v>27672.46</v>
      </c>
      <c r="K52" s="533">
        <f t="shared" si="175"/>
        <v>24004.04</v>
      </c>
      <c r="L52" s="533">
        <f t="shared" si="175"/>
        <v>20344.46</v>
      </c>
      <c r="M52" s="533">
        <f t="shared" si="175"/>
        <v>17410.96</v>
      </c>
      <c r="N52" s="533">
        <f t="shared" si="175"/>
        <v>15691.14</v>
      </c>
      <c r="O52" s="533">
        <f t="shared" si="175"/>
        <v>13474.3</v>
      </c>
      <c r="P52" s="533">
        <f t="shared" si="175"/>
        <v>10390.299999999999</v>
      </c>
      <c r="Q52" s="533">
        <f>+Q51-Q50</f>
        <v>49329.52</v>
      </c>
      <c r="R52" s="533">
        <f>+Q52-R50</f>
        <v>46400.56</v>
      </c>
      <c r="S52" s="533">
        <f t="shared" ref="S52:AB52" si="176">+R52-S50</f>
        <v>43437.34</v>
      </c>
      <c r="T52" s="533">
        <f t="shared" si="176"/>
        <v>40548.6</v>
      </c>
      <c r="U52" s="533">
        <f t="shared" si="176"/>
        <v>37685.1</v>
      </c>
      <c r="V52" s="533">
        <f t="shared" si="176"/>
        <v>34657.82</v>
      </c>
      <c r="W52" s="533">
        <f t="shared" si="176"/>
        <v>31510.3</v>
      </c>
      <c r="X52" s="533">
        <f t="shared" si="176"/>
        <v>28361.360000000001</v>
      </c>
      <c r="Y52" s="533">
        <f t="shared" si="176"/>
        <v>25369.18</v>
      </c>
      <c r="Z52" s="533">
        <f t="shared" si="176"/>
        <v>22578.400000000001</v>
      </c>
      <c r="AA52" s="533">
        <f t="shared" si="176"/>
        <v>19571.18</v>
      </c>
      <c r="AB52" s="533">
        <f t="shared" si="176"/>
        <v>16441.599999999999</v>
      </c>
      <c r="AC52" s="533">
        <f>+AC51-AC50</f>
        <v>47930.014800000004</v>
      </c>
      <c r="AD52" s="533">
        <f>+AC52-AD50</f>
        <v>43714.289000000004</v>
      </c>
      <c r="AE52" s="533">
        <f t="shared" ref="AE52:AN52" si="177">+AD52-AE50</f>
        <v>39207.272200000007</v>
      </c>
      <c r="AF52" s="533">
        <f t="shared" si="177"/>
        <v>35127.282000000007</v>
      </c>
      <c r="AG52" s="533">
        <f t="shared" si="177"/>
        <v>31134.121400000007</v>
      </c>
      <c r="AH52" s="533">
        <f t="shared" si="177"/>
        <v>26759.236600000007</v>
      </c>
      <c r="AI52" s="533">
        <f t="shared" si="177"/>
        <v>22198.880800000006</v>
      </c>
      <c r="AJ52" s="533">
        <f t="shared" si="177"/>
        <v>17649.278600000005</v>
      </c>
      <c r="AK52" s="533">
        <f t="shared" si="177"/>
        <v>13337.628400000005</v>
      </c>
      <c r="AL52" s="533">
        <f t="shared" si="177"/>
        <v>10295.761000000006</v>
      </c>
      <c r="AM52" s="533">
        <f t="shared" si="177"/>
        <v>5947.0166000000063</v>
      </c>
      <c r="AN52" s="533">
        <f t="shared" si="177"/>
        <v>1473.6906000000072</v>
      </c>
      <c r="AO52" s="533">
        <f>+AO51-AO50</f>
        <v>47913.283800000005</v>
      </c>
      <c r="AP52" s="533">
        <f>+AO52-AP50</f>
        <v>43525.214400000004</v>
      </c>
      <c r="AQ52" s="533">
        <f t="shared" ref="AQ52:AZ52" si="178">+AP52-AQ50</f>
        <v>39355.706200000001</v>
      </c>
      <c r="AR52" s="533">
        <f t="shared" si="178"/>
        <v>35708.491200000004</v>
      </c>
      <c r="AS52" s="533">
        <f t="shared" si="178"/>
        <v>31399.157600000002</v>
      </c>
      <c r="AT52" s="533">
        <f t="shared" si="178"/>
        <v>26989.981400000004</v>
      </c>
      <c r="AU52" s="533">
        <f t="shared" si="178"/>
        <v>22410.320600000003</v>
      </c>
      <c r="AV52" s="533">
        <f t="shared" si="178"/>
        <v>17833.119400000003</v>
      </c>
      <c r="AW52" s="533">
        <f t="shared" si="178"/>
        <v>13488.264600000002</v>
      </c>
      <c r="AX52" s="533">
        <f t="shared" si="178"/>
        <v>9458.6390000000029</v>
      </c>
      <c r="AY52" s="533">
        <f t="shared" si="178"/>
        <v>5055.0112000000026</v>
      </c>
      <c r="AZ52" s="533">
        <f t="shared" si="178"/>
        <v>552.82780000000366</v>
      </c>
      <c r="BA52" s="533">
        <f>+BA51-BA50</f>
        <v>47903.531199999998</v>
      </c>
      <c r="BB52" s="533">
        <f>+BA52-BB50</f>
        <v>43664.124599999996</v>
      </c>
      <c r="BC52" s="533">
        <f t="shared" ref="BC52" si="179">+BB52-BC50</f>
        <v>39320.242199999993</v>
      </c>
      <c r="BD52" s="533">
        <f t="shared" ref="BD52" si="180">+BC52-BD50</f>
        <v>35557.139999999992</v>
      </c>
      <c r="BE52" s="533">
        <f t="shared" ref="BE52" si="181">+BD52-BE50</f>
        <v>31050.981199999995</v>
      </c>
      <c r="BF52" s="533">
        <f t="shared" ref="BF52" si="182">+BE52-BF50</f>
        <v>26663.226399999996</v>
      </c>
      <c r="BG52" s="533">
        <f t="shared" ref="BG52" si="183">+BF52-BG50</f>
        <v>22118.943799999997</v>
      </c>
      <c r="BH52" s="533">
        <f t="shared" ref="BH52" si="184">+BG52-BH50</f>
        <v>17553.211199999998</v>
      </c>
      <c r="BI52" s="533">
        <f t="shared" ref="BI52" si="185">+BH52-BI50</f>
        <v>13318.838199999998</v>
      </c>
      <c r="BJ52" s="533">
        <f t="shared" ref="BJ52" si="186">+BI52-BJ50</f>
        <v>10983.733999999999</v>
      </c>
      <c r="BK52" s="533">
        <f t="shared" ref="BK52" si="187">+BJ52-BK50</f>
        <v>7812.5373999999993</v>
      </c>
      <c r="BL52" s="533">
        <f t="shared" ref="BL52" si="188">+BK52-BL50</f>
        <v>3305.6349999999993</v>
      </c>
      <c r="BM52" s="533">
        <f>+BM51-BM50</f>
        <v>47890.575400000002</v>
      </c>
      <c r="BN52" s="533">
        <f>+BM52-BN50</f>
        <v>43643.933000000005</v>
      </c>
      <c r="BO52" s="533">
        <f t="shared" ref="BO52" si="189">+BN52-BO50</f>
        <v>39301.966800000002</v>
      </c>
      <c r="BP52" s="533">
        <f t="shared" ref="BP52" si="190">+BO52-BP50</f>
        <v>35559.170600000005</v>
      </c>
      <c r="BQ52" s="533">
        <f t="shared" ref="BQ52" si="191">+BP52-BQ50</f>
        <v>31588.861400000005</v>
      </c>
      <c r="BR52" s="533">
        <f t="shared" ref="BR52" si="192">+BQ52-BR50</f>
        <v>27176.739400000006</v>
      </c>
      <c r="BS52" s="533">
        <f t="shared" ref="BS52" si="193">+BR52-BS50</f>
        <v>22545.484200000006</v>
      </c>
      <c r="BT52" s="533">
        <f t="shared" ref="BT52" si="194">+BS52-BT50</f>
        <v>17897.698200000006</v>
      </c>
      <c r="BU52" s="533">
        <f t="shared" ref="BU52" si="195">+BT52-BU50</f>
        <v>13504.967000000006</v>
      </c>
      <c r="BV52" s="533">
        <f t="shared" ref="BV52" si="196">+BU52-BV50</f>
        <v>8907.9460000000072</v>
      </c>
      <c r="BW52" s="533">
        <f t="shared" ref="BW52" si="197">+BV52-BW50</f>
        <v>4880.9516000000076</v>
      </c>
      <c r="BX52" s="533">
        <f t="shared" ref="BX52" si="198">+BW52-BX50</f>
        <v>194.87020000000848</v>
      </c>
      <c r="BY52" s="533">
        <f>+BY51-BY50</f>
        <v>47785.470399999998</v>
      </c>
      <c r="BZ52" s="533">
        <f>+BY52-BZ50</f>
        <v>43508.940999999999</v>
      </c>
      <c r="CA52" s="533">
        <f t="shared" ref="CA52" si="199">+BZ52-CA50</f>
        <v>39198.6636</v>
      </c>
      <c r="CB52" s="533">
        <f t="shared" ref="CB52" si="200">+CA52-CB50</f>
        <v>35132.744599999998</v>
      </c>
      <c r="CC52" s="533">
        <f t="shared" ref="CC52" si="201">+CB52-CC50</f>
        <v>30856.444</v>
      </c>
      <c r="CD52" s="533">
        <f t="shared" ref="CD52" si="202">+CC52-CD50</f>
        <v>26322.714800000002</v>
      </c>
      <c r="CE52" s="533">
        <f t="shared" ref="CE52" si="203">+CD52-CE50</f>
        <v>21559.699400000001</v>
      </c>
      <c r="CF52" s="533">
        <f t="shared" ref="CF52" si="204">+CE52-CF50</f>
        <v>16788.561600000001</v>
      </c>
      <c r="CG52" s="533">
        <f t="shared" ref="CG52" si="205">+CF52-CG50</f>
        <v>12204.954000000002</v>
      </c>
      <c r="CH52" s="533">
        <f t="shared" ref="CH52" si="206">+CG52-CH50</f>
        <v>9439.019400000001</v>
      </c>
      <c r="CI52" s="533">
        <f t="shared" ref="CI52" si="207">+CH52-CI50</f>
        <v>4810.8244000000013</v>
      </c>
      <c r="CJ52" s="533">
        <f t="shared" ref="CJ52" si="208">+CI52-CJ50</f>
        <v>-56.952799999998206</v>
      </c>
      <c r="CK52" s="533">
        <f>+CK51-CK50</f>
        <v>47664.292200000004</v>
      </c>
      <c r="CL52" s="533">
        <f>+CK52-CL50</f>
        <v>43075.365000000005</v>
      </c>
      <c r="CM52" s="533">
        <f t="shared" ref="CM52" si="209">+CL52-CM50</f>
        <v>38254.463200000006</v>
      </c>
      <c r="CN52" s="533">
        <f t="shared" ref="CN52" si="210">+CM52-CN50</f>
        <v>34200.670600000005</v>
      </c>
      <c r="CO52" s="533">
        <f t="shared" ref="CO52" si="211">+CN52-CO50</f>
        <v>29614.717800000006</v>
      </c>
      <c r="CP52" s="533">
        <f t="shared" ref="CP52" si="212">+CO52-CP50</f>
        <v>24978.257400000006</v>
      </c>
      <c r="CQ52" s="533">
        <f t="shared" ref="CQ52" si="213">+CP52-CQ50</f>
        <v>20139.309000000008</v>
      </c>
      <c r="CR52" s="533">
        <f t="shared" ref="CR52" si="214">+CQ52-CR50</f>
        <v>15305.194000000007</v>
      </c>
      <c r="CS52" s="533">
        <f t="shared" ref="CS52" si="215">+CR52-CS50</f>
        <v>10664.815400000007</v>
      </c>
      <c r="CT52" s="533">
        <f t="shared" ref="CT52" si="216">+CS52-CT50</f>
        <v>6388.0572000000066</v>
      </c>
      <c r="CU52" s="533">
        <f t="shared" ref="CU52" si="217">+CT52-CU50</f>
        <v>1673.5474000000067</v>
      </c>
      <c r="CV52" s="533">
        <f t="shared" ref="CV52" si="218">+CU52-CV50</f>
        <v>-3215.3651999999929</v>
      </c>
      <c r="CW52" s="533">
        <f>+CW51-CW50</f>
        <v>47669.125599999999</v>
      </c>
      <c r="CX52" s="533">
        <f>+CW52-CX50</f>
        <v>43366.226999999999</v>
      </c>
      <c r="CY52" s="533">
        <f t="shared" ref="CY52" si="219">+CX52-CY50</f>
        <v>39435.071199999998</v>
      </c>
      <c r="CZ52" s="533">
        <f t="shared" ref="CZ52" si="220">+CY52-CZ50</f>
        <v>35918.644</v>
      </c>
      <c r="DA52" s="533">
        <f t="shared" ref="DA52" si="221">+CZ52-DA50</f>
        <v>31142.787199999999</v>
      </c>
      <c r="DB52" s="533">
        <f t="shared" ref="DB52" si="222">+DA52-DB50</f>
        <v>26488.137200000001</v>
      </c>
      <c r="DC52" s="533">
        <f t="shared" ref="DC52" si="223">+DB52-DC50</f>
        <v>21664.461200000002</v>
      </c>
      <c r="DD52" s="533">
        <f t="shared" ref="DD52" si="224">+DC52-DD50</f>
        <v>16810.412000000004</v>
      </c>
      <c r="DE52" s="533">
        <f t="shared" ref="DE52" si="225">+DD52-DE50</f>
        <v>12203.638400000003</v>
      </c>
      <c r="DF52" s="533">
        <f t="shared" ref="DF52" si="226">+DE52-DF50</f>
        <v>9482.9204000000027</v>
      </c>
      <c r="DG52" s="533">
        <f t="shared" ref="DG52" si="227">+DF52-DG50</f>
        <v>4752.1658000000025</v>
      </c>
      <c r="DH52" s="533">
        <f t="shared" ref="DH52" si="228">+DG52-DH50</f>
        <v>-117.29879999999775</v>
      </c>
      <c r="DI52" s="533">
        <f>+DI51-DI50</f>
        <v>47677.133600000001</v>
      </c>
      <c r="DJ52" s="533">
        <f>+DI52-DJ50</f>
        <v>43250.196800000005</v>
      </c>
      <c r="DK52" s="533">
        <f t="shared" ref="DK52" si="229">+DJ52-DK50</f>
        <v>38369.235000000008</v>
      </c>
      <c r="DL52" s="533">
        <f t="shared" ref="DL52" si="230">+DK52-DL50</f>
        <v>34055.41120000001</v>
      </c>
      <c r="DM52" s="533">
        <f t="shared" ref="DM52" si="231">+DL52-DM50</f>
        <v>29789.463800000009</v>
      </c>
      <c r="DN52" s="533">
        <f t="shared" ref="DN52" si="232">+DM52-DN50</f>
        <v>25151.802200000009</v>
      </c>
      <c r="DO52" s="533">
        <f t="shared" ref="DO52" si="233">+DN52-DO50</f>
        <v>20328.011800000007</v>
      </c>
      <c r="DP52" s="533">
        <f t="shared" ref="DP52" si="234">+DO52-DP50</f>
        <v>15489.320800000009</v>
      </c>
      <c r="DQ52" s="533">
        <f t="shared" ref="DQ52" si="235">+DP52-DQ50</f>
        <v>10896.732800000009</v>
      </c>
      <c r="DR52" s="533">
        <f t="shared" ref="DR52" si="236">+DQ52-DR50</f>
        <v>6613.7398000000094</v>
      </c>
      <c r="DS52" s="533">
        <f t="shared" ref="DS52" si="237">+DR52-DS50</f>
        <v>1891.2220000000088</v>
      </c>
      <c r="DT52" s="533">
        <f t="shared" ref="DT52" si="238">+DS52-DT50</f>
        <v>-2972.0935999999911</v>
      </c>
      <c r="DU52" s="533">
        <f>+DU51-DU50</f>
        <v>47678.620799999997</v>
      </c>
      <c r="DV52" s="533">
        <f>+DU52-DV50</f>
        <v>43260.2068</v>
      </c>
      <c r="DW52" s="533">
        <f t="shared" ref="DW52" si="239">+DV52-DW50</f>
        <v>38501.652999999998</v>
      </c>
      <c r="DX52" s="533">
        <f t="shared" ref="DX52" si="240">+DW52-DX50</f>
        <v>34450.577399999995</v>
      </c>
      <c r="DY52" s="533">
        <f t="shared" ref="DY52" si="241">+DX52-DY50</f>
        <v>29812.601199999994</v>
      </c>
      <c r="DZ52" s="533">
        <f t="shared" ref="DZ52" si="242">+DY52-DZ50</f>
        <v>25193.786999999993</v>
      </c>
      <c r="EA52" s="533">
        <f t="shared" ref="EA52" si="243">+DZ52-EA50</f>
        <v>20372.885199999993</v>
      </c>
      <c r="EB52" s="533">
        <f t="shared" ref="EB52" si="244">+EA52-EB50</f>
        <v>15562.794199999993</v>
      </c>
      <c r="EC52" s="533">
        <f t="shared" ref="EC52" si="245">+EB52-EC50</f>
        <v>10975.697399999994</v>
      </c>
      <c r="ED52" s="533">
        <f t="shared" ref="ED52" si="246">+EC52-ED50</f>
        <v>8062.8159999999934</v>
      </c>
      <c r="EE52" s="533">
        <f t="shared" ref="EE52" si="247">+ED52-EE50</f>
        <v>4127.4845999999934</v>
      </c>
      <c r="EF52" s="533">
        <f t="shared" ref="EF52" si="248">+EE52-EF50</f>
        <v>-725.16320000000633</v>
      </c>
      <c r="EG52" s="533">
        <f>+EG51-EG50</f>
        <v>47679.907800000001</v>
      </c>
      <c r="EH52" s="533">
        <f>+EG52-EH50</f>
        <v>43101.963000000003</v>
      </c>
      <c r="EI52" s="533">
        <f t="shared" ref="EI52" si="249">+EH52-EI50</f>
        <v>38701.738600000004</v>
      </c>
      <c r="EJ52" s="533">
        <f t="shared" ref="EJ52" si="250">+EI52-EJ50</f>
        <v>34861.044600000008</v>
      </c>
      <c r="EK52" s="533">
        <f t="shared" ref="EK52" si="251">+EJ52-EK50</f>
        <v>30176.879400000009</v>
      </c>
      <c r="EL52" s="533">
        <f t="shared" ref="EL52" si="252">+EK52-EL50</f>
        <v>25558.32260000001</v>
      </c>
      <c r="EM52" s="533">
        <f t="shared" ref="EM52" si="253">+EL52-EM50</f>
        <v>20723.292400000013</v>
      </c>
      <c r="EN52" s="533">
        <f t="shared" ref="EN52" si="254">+EM52-EN50</f>
        <v>15900.102600000013</v>
      </c>
      <c r="EO52" s="533">
        <f t="shared" ref="EO52" si="255">+EN52-EO50</f>
        <v>11288.896000000013</v>
      </c>
      <c r="EP52" s="533">
        <f t="shared" ref="EP52" si="256">+EO52-EP50</f>
        <v>7024.5216000000137</v>
      </c>
      <c r="EQ52" s="533">
        <f t="shared" ref="EQ52" si="257">+EP52-EQ50</f>
        <v>2340.9856000000145</v>
      </c>
      <c r="ER52" s="533">
        <f t="shared" ref="ER52" si="258">+EQ52-ER50</f>
        <v>-2531.0529999999862</v>
      </c>
      <c r="ES52" s="533">
        <f>+ES51-ES50</f>
        <v>47712.769200000002</v>
      </c>
      <c r="ET52" s="533">
        <f>+ES52-ET50</f>
        <v>43319.466</v>
      </c>
      <c r="EU52" s="533">
        <f t="shared" ref="EU52" si="259">+ET52-EU50</f>
        <v>38641.020799999998</v>
      </c>
      <c r="EV52" s="533">
        <f t="shared" ref="EV52" si="260">+EU52-EV50</f>
        <v>34676.8606</v>
      </c>
      <c r="EW52" s="533">
        <f t="shared" ref="EW52" si="261">+EV52-EW50</f>
        <v>29985.802800000001</v>
      </c>
      <c r="EX52" s="533">
        <f t="shared" ref="EX52" si="262">+EW52-EX50</f>
        <v>25388.982000000004</v>
      </c>
      <c r="EY52" s="533">
        <f t="shared" ref="EY52" si="263">+EX52-EY50</f>
        <v>20595.965200000002</v>
      </c>
      <c r="EZ52" s="533">
        <f t="shared" ref="EZ52" si="264">+EY52-EZ50</f>
        <v>15786.474800000002</v>
      </c>
      <c r="FA52" s="533">
        <f t="shared" ref="FA52" si="265">+EZ52-FA50</f>
        <v>11216.051800000001</v>
      </c>
      <c r="FB52" s="533">
        <f t="shared" ref="FB52" si="266">+FA52-FB50</f>
        <v>8538.9774000000016</v>
      </c>
      <c r="FC52" s="533">
        <f t="shared" ref="FC52" si="267">+FB52-FC50</f>
        <v>5453.0374000000029</v>
      </c>
      <c r="FD52" s="533">
        <f t="shared" ref="FD52" si="268">+FC52-FD50</f>
        <v>619.6088000000027</v>
      </c>
      <c r="FE52" s="533">
        <f>+FE51-FE50</f>
        <v>47802.401599999997</v>
      </c>
      <c r="FF52" s="533">
        <f>+FE52-FF50</f>
        <v>43471.532199999994</v>
      </c>
      <c r="FG52" s="533">
        <f t="shared" ref="FG52" si="269">+FF52-FG50</f>
        <v>38983.019599999992</v>
      </c>
      <c r="FH52" s="533">
        <f t="shared" ref="FH52" si="270">+FG52-FH50</f>
        <v>35144.89959999999</v>
      </c>
      <c r="FI52" s="533">
        <f t="shared" ref="FI52" si="271">+FH52-FI50</f>
        <v>31017.376199999992</v>
      </c>
      <c r="FJ52" s="533">
        <f t="shared" ref="FJ52" si="272">+FI52-FJ50</f>
        <v>26473.722799999992</v>
      </c>
      <c r="FK52" s="533">
        <f t="shared" ref="FK52" si="273">+FJ52-FK50</f>
        <v>21721.918599999994</v>
      </c>
      <c r="FL52" s="533">
        <f t="shared" ref="FL52" si="274">+FK52-FL50</f>
        <v>16951.638799999993</v>
      </c>
      <c r="FM52" s="533">
        <f t="shared" ref="FM52" si="275">+FL52-FM50</f>
        <v>12439.731399999993</v>
      </c>
      <c r="FN52" s="533">
        <f t="shared" ref="FN52" si="276">+FM52-FN50</f>
        <v>8234.4445999999934</v>
      </c>
      <c r="FO52" s="533">
        <f t="shared" ref="FO52" si="277">+FN52-FO50</f>
        <v>3638.2529999999942</v>
      </c>
      <c r="FP52" s="533">
        <f t="shared" ref="FP52" si="278">+FO52-FP50</f>
        <v>-1122.3314000000064</v>
      </c>
      <c r="FQ52" s="533">
        <f>+FQ51-FQ50</f>
        <v>47810.180800000002</v>
      </c>
      <c r="FR52" s="533">
        <f>+FQ52-FR50</f>
        <v>43485.145799999998</v>
      </c>
      <c r="FS52" s="533">
        <f t="shared" ref="FS52" si="279">+FR52-FS50</f>
        <v>40661.467799999999</v>
      </c>
      <c r="FT52" s="533">
        <f t="shared" ref="FT52" si="280">+FS52-FT50</f>
        <v>36280.033599999995</v>
      </c>
      <c r="FU52" s="533">
        <f t="shared" ref="FU52" si="281">+FT52-FU50</f>
        <v>32149.793199999996</v>
      </c>
      <c r="FV52" s="533">
        <f t="shared" ref="FV52" si="282">+FU52-FV50</f>
        <v>27630.106599999996</v>
      </c>
      <c r="FW52" s="533">
        <f t="shared" ref="FW52" si="283">+FV52-FW50</f>
        <v>22884.222599999994</v>
      </c>
      <c r="FX52" s="533">
        <f t="shared" ref="FX52" si="284">+FW52-FX50</f>
        <v>18140.855399999993</v>
      </c>
      <c r="FY52" s="533">
        <f t="shared" ref="FY52" si="285">+FX52-FY50</f>
        <v>13741.288799999995</v>
      </c>
      <c r="FZ52" s="533">
        <f t="shared" ref="FZ52" si="286">+FY52-FZ50</f>
        <v>9499.6513999999952</v>
      </c>
      <c r="GA52" s="533">
        <f t="shared" ref="GA52" si="287">+FZ52-GA50</f>
        <v>5168.3529999999946</v>
      </c>
      <c r="GB52" s="533">
        <f t="shared" ref="GB52" si="288">+GA52-GB50</f>
        <v>407.71139999999468</v>
      </c>
    </row>
    <row r="53" spans="1:184">
      <c r="C53" s="41"/>
      <c r="D53" s="511" t="s">
        <v>192</v>
      </c>
      <c r="E53" s="512"/>
      <c r="F53" s="512"/>
      <c r="G53" s="512"/>
      <c r="H53" s="512"/>
      <c r="I53" s="512"/>
      <c r="J53" s="512"/>
      <c r="K53" s="512"/>
      <c r="L53" s="512"/>
      <c r="M53" s="512"/>
      <c r="N53" s="512"/>
      <c r="O53" s="512"/>
      <c r="P53" s="535">
        <f>+P52</f>
        <v>10390.299999999999</v>
      </c>
      <c r="Q53" s="512"/>
      <c r="R53" s="512"/>
      <c r="S53" s="512"/>
      <c r="T53" s="512"/>
      <c r="U53" s="512"/>
      <c r="V53" s="512"/>
      <c r="W53" s="512"/>
      <c r="X53" s="512"/>
      <c r="Y53" s="512"/>
      <c r="Z53" s="512"/>
      <c r="AA53" s="512"/>
      <c r="AB53" s="535">
        <f>+AB52+P53</f>
        <v>26831.899999999998</v>
      </c>
      <c r="AC53" s="512"/>
      <c r="AD53" s="512"/>
      <c r="AE53" s="512"/>
      <c r="AF53" s="512"/>
      <c r="AG53" s="512"/>
      <c r="AH53" s="512"/>
      <c r="AI53" s="512"/>
      <c r="AJ53" s="512"/>
      <c r="AK53" s="512"/>
      <c r="AL53" s="512"/>
      <c r="AM53" s="512"/>
      <c r="AN53" s="535">
        <f>+AN52+AB53</f>
        <v>28305.590600000003</v>
      </c>
      <c r="AO53" s="512"/>
      <c r="AP53" s="512"/>
      <c r="AQ53" s="512"/>
      <c r="AR53" s="512"/>
      <c r="AS53" s="512"/>
      <c r="AT53" s="512"/>
      <c r="AU53" s="512"/>
      <c r="AV53" s="512"/>
      <c r="AW53" s="512"/>
      <c r="AX53" s="512"/>
      <c r="AY53" s="512"/>
      <c r="AZ53" s="535">
        <f>+AZ52+AN53</f>
        <v>28858.418400000006</v>
      </c>
      <c r="BA53" s="512"/>
      <c r="BB53" s="512"/>
      <c r="BC53" s="512"/>
      <c r="BD53" s="512"/>
      <c r="BE53" s="512"/>
      <c r="BF53" s="512"/>
      <c r="BG53" s="512"/>
      <c r="BH53" s="512"/>
      <c r="BI53" s="512"/>
      <c r="BJ53" s="512"/>
      <c r="BK53" s="512"/>
      <c r="BL53" s="535">
        <f>+BL52+AZ53</f>
        <v>32164.053400000004</v>
      </c>
      <c r="BM53" s="512"/>
      <c r="BN53" s="512"/>
      <c r="BO53" s="512"/>
      <c r="BP53" s="512"/>
      <c r="BQ53" s="512"/>
      <c r="BR53" s="512"/>
      <c r="BS53" s="512"/>
      <c r="BT53" s="512"/>
      <c r="BU53" s="512"/>
      <c r="BV53" s="512"/>
      <c r="BW53" s="512"/>
      <c r="BX53" s="535">
        <f>+BX52+BL53</f>
        <v>32358.923600000013</v>
      </c>
      <c r="BY53" s="512"/>
      <c r="BZ53" s="512"/>
      <c r="CA53" s="512"/>
      <c r="CB53" s="512"/>
      <c r="CC53" s="512"/>
      <c r="CD53" s="512"/>
      <c r="CE53" s="512"/>
      <c r="CF53" s="512"/>
      <c r="CG53" s="512"/>
      <c r="CH53" s="512"/>
      <c r="CI53" s="512"/>
      <c r="CJ53" s="535">
        <f>+CJ52+BX53</f>
        <v>32301.970800000014</v>
      </c>
      <c r="CK53" s="512"/>
      <c r="CL53" s="512"/>
      <c r="CM53" s="512"/>
      <c r="CN53" s="512"/>
      <c r="CO53" s="512"/>
      <c r="CP53" s="512"/>
      <c r="CQ53" s="512"/>
      <c r="CR53" s="512"/>
      <c r="CS53" s="512"/>
      <c r="CT53" s="512"/>
      <c r="CU53" s="512"/>
      <c r="CV53" s="535">
        <f>+CV52+CJ53</f>
        <v>29086.605600000021</v>
      </c>
      <c r="CW53" s="512"/>
      <c r="CX53" s="512"/>
      <c r="CY53" s="512"/>
      <c r="CZ53" s="512"/>
      <c r="DA53" s="512"/>
      <c r="DB53" s="512"/>
      <c r="DC53" s="512"/>
      <c r="DD53" s="512"/>
      <c r="DE53" s="512"/>
      <c r="DF53" s="512"/>
      <c r="DG53" s="512"/>
      <c r="DH53" s="535">
        <f>+DH52+CV53</f>
        <v>28969.306800000024</v>
      </c>
      <c r="DI53" s="512"/>
      <c r="DJ53" s="512"/>
      <c r="DK53" s="512"/>
      <c r="DL53" s="512"/>
      <c r="DM53" s="512"/>
      <c r="DN53" s="512"/>
      <c r="DO53" s="512"/>
      <c r="DP53" s="512"/>
      <c r="DQ53" s="512"/>
      <c r="DR53" s="512"/>
      <c r="DS53" s="512"/>
      <c r="DT53" s="535">
        <f>+DT52+DH53</f>
        <v>25997.213200000035</v>
      </c>
      <c r="DU53" s="512"/>
      <c r="DV53" s="512"/>
      <c r="DW53" s="512"/>
      <c r="DX53" s="512"/>
      <c r="DY53" s="512"/>
      <c r="DZ53" s="512"/>
      <c r="EA53" s="512"/>
      <c r="EB53" s="512"/>
      <c r="EC53" s="512"/>
      <c r="ED53" s="512"/>
      <c r="EE53" s="512"/>
      <c r="EF53" s="535">
        <f>+EF52+DT53</f>
        <v>25272.050000000028</v>
      </c>
      <c r="EG53" s="512"/>
      <c r="EH53" s="512"/>
      <c r="EI53" s="512"/>
      <c r="EJ53" s="512"/>
      <c r="EK53" s="512"/>
      <c r="EL53" s="512"/>
      <c r="EM53" s="512"/>
      <c r="EN53" s="512"/>
      <c r="EO53" s="512"/>
      <c r="EP53" s="512"/>
      <c r="EQ53" s="512"/>
      <c r="ER53" s="535">
        <f>+ER52+EF53</f>
        <v>22740.997000000043</v>
      </c>
      <c r="ES53" s="512"/>
      <c r="ET53" s="512"/>
      <c r="EU53" s="512"/>
      <c r="EV53" s="512"/>
      <c r="EW53" s="512"/>
      <c r="EX53" s="512"/>
      <c r="EY53" s="512"/>
      <c r="EZ53" s="512"/>
      <c r="FA53" s="512"/>
      <c r="FB53" s="512"/>
      <c r="FC53" s="512"/>
      <c r="FD53" s="535">
        <f>+FD52+ER53</f>
        <v>23360.605800000045</v>
      </c>
      <c r="FE53" s="512"/>
      <c r="FF53" s="512"/>
      <c r="FG53" s="512"/>
      <c r="FH53" s="512"/>
      <c r="FI53" s="512"/>
      <c r="FJ53" s="512"/>
      <c r="FK53" s="512"/>
      <c r="FL53" s="512"/>
      <c r="FM53" s="512"/>
      <c r="FN53" s="512"/>
      <c r="FO53" s="512"/>
      <c r="FP53" s="535">
        <f>+FP52+FD53</f>
        <v>22238.274400000038</v>
      </c>
      <c r="FQ53" s="512"/>
      <c r="FR53" s="512"/>
      <c r="FS53" s="512"/>
      <c r="FT53" s="512"/>
      <c r="FU53" s="512"/>
      <c r="FV53" s="512"/>
      <c r="FW53" s="512"/>
      <c r="FX53" s="512"/>
      <c r="FY53" s="512"/>
      <c r="FZ53" s="512"/>
      <c r="GA53" s="512"/>
      <c r="GB53" s="535">
        <f>+GB52+FP53</f>
        <v>22645.985800000031</v>
      </c>
    </row>
    <row r="54" spans="1:184">
      <c r="H54" s="28"/>
    </row>
    <row r="55" spans="1:184">
      <c r="D55" s="461" t="s">
        <v>192</v>
      </c>
      <c r="H55" s="28"/>
    </row>
    <row r="56" spans="1:184">
      <c r="D56" s="615" t="s">
        <v>293</v>
      </c>
      <c r="E56" s="278"/>
      <c r="F56" s="278"/>
      <c r="G56" s="278"/>
      <c r="H56" s="278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</row>
    <row r="57" spans="1:184">
      <c r="D57" s="608" t="s">
        <v>292</v>
      </c>
      <c r="G57" s="41"/>
      <c r="H57" s="28"/>
    </row>
    <row r="58" spans="1:184">
      <c r="E58" s="278"/>
      <c r="F58" s="278"/>
      <c r="G58" s="278"/>
      <c r="H58" s="278"/>
    </row>
  </sheetData>
  <conditionalFormatting sqref="E39:GB39 E53:GB53">
    <cfRule type="expression" dxfId="13" priority="3">
      <formula>E39&lt;0</formula>
    </cfRule>
    <cfRule type="expression" dxfId="12" priority="4">
      <formula>E39&gt;0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5" tint="0.59999389629810485"/>
  </sheetPr>
  <dimension ref="A1:AZ197"/>
  <sheetViews>
    <sheetView showGridLines="0" topLeftCell="A28" zoomScale="80" zoomScaleNormal="80" workbookViewId="0">
      <selection activeCell="D51" sqref="D51:R51"/>
    </sheetView>
  </sheetViews>
  <sheetFormatPr defaultColWidth="9.140625" defaultRowHeight="15"/>
  <cols>
    <col min="1" max="1" width="9.140625" style="60"/>
    <col min="2" max="2" width="38.42578125" style="45" bestFit="1" customWidth="1"/>
    <col min="3" max="3" width="41.5703125" style="41" bestFit="1" customWidth="1"/>
    <col min="4" max="4" width="10.140625" style="41" bestFit="1" customWidth="1"/>
    <col min="5" max="7" width="12.28515625" style="41" bestFit="1" customWidth="1"/>
    <col min="8" max="8" width="13" style="32" bestFit="1" customWidth="1"/>
    <col min="9" max="9" width="12.28515625" style="41" bestFit="1" customWidth="1"/>
    <col min="10" max="18" width="13.42578125" style="41" bestFit="1" customWidth="1"/>
    <col min="19" max="19" width="18.85546875" style="41" bestFit="1" customWidth="1"/>
    <col min="20" max="34" width="9.140625" style="41"/>
    <col min="35" max="35" width="9.7109375" style="41" bestFit="1" customWidth="1"/>
    <col min="36" max="36" width="10.5703125" style="41" bestFit="1" customWidth="1"/>
    <col min="37" max="37" width="9.140625" style="41"/>
    <col min="38" max="38" width="9.7109375" style="41" bestFit="1" customWidth="1"/>
    <col min="39" max="44" width="9.140625" style="41"/>
    <col min="45" max="45" width="9.7109375" style="45" bestFit="1" customWidth="1"/>
    <col min="46" max="51" width="9.140625" style="45"/>
    <col min="52" max="16384" width="9.140625" style="41"/>
  </cols>
  <sheetData>
    <row r="1" spans="1:52">
      <c r="D1" s="271">
        <f>+$AI$2</f>
        <v>41275</v>
      </c>
      <c r="E1" s="271">
        <f>+DATE(YEAR(D1)+1,1,1)</f>
        <v>41640</v>
      </c>
      <c r="F1" s="271">
        <f t="shared" ref="F1:G1" si="0">+DATE(YEAR(E1)+1,1,1)</f>
        <v>42005</v>
      </c>
      <c r="G1" s="271">
        <f t="shared" si="0"/>
        <v>42370</v>
      </c>
      <c r="H1" s="271">
        <f t="shared" ref="H1" si="1">+DATE(YEAR(G1)+1,1,1)</f>
        <v>42736</v>
      </c>
      <c r="I1" s="271">
        <f t="shared" ref="I1" si="2">+DATE(YEAR(H1)+1,1,1)</f>
        <v>43101</v>
      </c>
      <c r="J1" s="271">
        <f t="shared" ref="J1" si="3">+DATE(YEAR(I1)+1,1,1)</f>
        <v>43466</v>
      </c>
      <c r="K1" s="271">
        <f t="shared" ref="K1" si="4">+DATE(YEAR(J1)+1,1,1)</f>
        <v>43831</v>
      </c>
      <c r="L1" s="271">
        <f t="shared" ref="L1" si="5">+DATE(YEAR(K1)+1,1,1)</f>
        <v>44197</v>
      </c>
      <c r="M1" s="271">
        <f t="shared" ref="M1" si="6">+DATE(YEAR(L1)+1,1,1)</f>
        <v>44562</v>
      </c>
      <c r="N1" s="271">
        <f t="shared" ref="N1" si="7">+DATE(YEAR(M1)+1,1,1)</f>
        <v>44927</v>
      </c>
      <c r="O1" s="271">
        <f t="shared" ref="O1" si="8">+DATE(YEAR(N1)+1,1,1)</f>
        <v>45292</v>
      </c>
      <c r="P1" s="271">
        <f t="shared" ref="P1" si="9">+DATE(YEAR(O1)+1,1,1)</f>
        <v>45658</v>
      </c>
      <c r="Q1" s="271">
        <f t="shared" ref="Q1" si="10">+DATE(YEAR(P1)+1,1,1)</f>
        <v>46023</v>
      </c>
      <c r="R1" s="271">
        <f t="shared" ref="R1" si="11">+DATE(YEAR(Q1)+1,1,1)</f>
        <v>46388</v>
      </c>
      <c r="S1" s="32"/>
      <c r="AH1" s="41" t="str">
        <f>+"'"&amp;"Monthly Emissions-Expected'!"</f>
        <v>'Monthly Emissions-Expected'!</v>
      </c>
      <c r="AL1" s="27">
        <f>+AI2</f>
        <v>41275</v>
      </c>
      <c r="AM1" s="41" t="str">
        <f t="shared" ref="AM1:AM32" si="12">+VLOOKUP(AN1,$AP$1:$AQ$197,2,FALSE)</f>
        <v>e</v>
      </c>
      <c r="AN1" s="41">
        <v>5</v>
      </c>
      <c r="AO1" s="41">
        <f t="shared" ref="AO1:AO41" si="13">+MATCH(AL1,$AS$1:$AS$131)</f>
        <v>26</v>
      </c>
      <c r="AP1" s="41">
        <v>1</v>
      </c>
      <c r="AQ1" s="41" t="s">
        <v>111</v>
      </c>
      <c r="AT1" s="141" t="s">
        <v>140</v>
      </c>
      <c r="AU1" s="141" t="s">
        <v>141</v>
      </c>
      <c r="AV1" s="141" t="s">
        <v>142</v>
      </c>
      <c r="AW1" s="141" t="s">
        <v>143</v>
      </c>
      <c r="AX1" s="141" t="s">
        <v>144</v>
      </c>
      <c r="AY1" s="141" t="s">
        <v>145</v>
      </c>
      <c r="AZ1" s="141" t="s">
        <v>135</v>
      </c>
    </row>
    <row r="2" spans="1:52">
      <c r="B2" s="197" t="s">
        <v>153</v>
      </c>
      <c r="C2" s="41" t="s">
        <v>33</v>
      </c>
      <c r="D2" s="401">
        <f>+YEAR('Monthly Emissions-Expected'!$E$2)</f>
        <v>2013</v>
      </c>
      <c r="E2" s="401">
        <f>+D2+1</f>
        <v>2014</v>
      </c>
      <c r="F2" s="401">
        <f t="shared" ref="F2:G2" si="14">+E2+1</f>
        <v>2015</v>
      </c>
      <c r="G2" s="401">
        <f t="shared" si="14"/>
        <v>2016</v>
      </c>
      <c r="H2" s="401">
        <f t="shared" ref="H2" si="15">+G2+1</f>
        <v>2017</v>
      </c>
      <c r="I2" s="401">
        <f t="shared" ref="I2" si="16">+H2+1</f>
        <v>2018</v>
      </c>
      <c r="J2" s="401">
        <f t="shared" ref="J2" si="17">+I2+1</f>
        <v>2019</v>
      </c>
      <c r="K2" s="401">
        <f t="shared" ref="K2" si="18">+J2+1</f>
        <v>2020</v>
      </c>
      <c r="L2" s="401">
        <f t="shared" ref="L2" si="19">+K2+1</f>
        <v>2021</v>
      </c>
      <c r="M2" s="401">
        <f t="shared" ref="M2" si="20">+L2+1</f>
        <v>2022</v>
      </c>
      <c r="N2" s="401">
        <f t="shared" ref="N2" si="21">+M2+1</f>
        <v>2023</v>
      </c>
      <c r="O2" s="401">
        <f t="shared" ref="O2" si="22">+N2+1</f>
        <v>2024</v>
      </c>
      <c r="P2" s="401">
        <f t="shared" ref="P2" si="23">+O2+1</f>
        <v>2025</v>
      </c>
      <c r="Q2" s="401">
        <f t="shared" ref="Q2" si="24">+P2+1</f>
        <v>2026</v>
      </c>
      <c r="R2" s="401">
        <f t="shared" ref="R2" si="25">+Q2+1</f>
        <v>2027</v>
      </c>
      <c r="S2" s="32"/>
      <c r="AH2" s="41">
        <f>+YEAR(AI2)</f>
        <v>2013</v>
      </c>
      <c r="AI2" s="49">
        <f>+'Monthly Emissions-Expected'!$E$2</f>
        <v>41275</v>
      </c>
      <c r="AJ2" s="27">
        <f>+DATE(YEAR(AI2),12,1)</f>
        <v>41609</v>
      </c>
      <c r="AL2" s="27">
        <f>+EDATE(AL1,1)</f>
        <v>41306</v>
      </c>
      <c r="AM2" s="41" t="str">
        <f t="shared" si="12"/>
        <v>f</v>
      </c>
      <c r="AN2" s="41">
        <f>+AN1+1</f>
        <v>6</v>
      </c>
      <c r="AO2" s="41">
        <f t="shared" si="13"/>
        <v>27</v>
      </c>
      <c r="AP2" s="41">
        <f>+AP1+1</f>
        <v>2</v>
      </c>
      <c r="AQ2" s="41" t="s">
        <v>112</v>
      </c>
      <c r="AS2" s="139">
        <v>40544</v>
      </c>
      <c r="AT2" s="142">
        <v>336</v>
      </c>
      <c r="AU2" s="142">
        <v>408</v>
      </c>
      <c r="AV2" s="142">
        <v>504</v>
      </c>
      <c r="AW2" s="142">
        <v>160</v>
      </c>
      <c r="AX2" s="142">
        <v>80</v>
      </c>
      <c r="AY2" s="142">
        <v>168</v>
      </c>
      <c r="AZ2" s="142">
        <f>+AT2+AU2</f>
        <v>744</v>
      </c>
    </row>
    <row r="3" spans="1:52">
      <c r="A3" s="60">
        <f>+ROW()</f>
        <v>3</v>
      </c>
      <c r="B3" s="208" t="s">
        <v>1</v>
      </c>
      <c r="C3" s="30" t="s">
        <v>56</v>
      </c>
      <c r="D3" s="249">
        <f t="shared" ref="D3:R15" ca="1" si="26">+SUM(INDIRECT($AH$1&amp;VLOOKUP(D$1,$AL$1:$AM$197,2,FALSE)&amp;$A3&amp;":"&amp;VLOOKUP(DATE(YEAR(D$1),12,1),$AL$1:$AM$197,2,FALSE)&amp;$A3))</f>
        <v>904.85</v>
      </c>
      <c r="E3" s="249">
        <f t="shared" ca="1" si="26"/>
        <v>988.5200000000001</v>
      </c>
      <c r="F3" s="249">
        <f t="shared" ca="1" si="26"/>
        <v>950.21000000000015</v>
      </c>
      <c r="G3" s="249">
        <f t="shared" ca="1" si="26"/>
        <v>998.82</v>
      </c>
      <c r="H3" s="480">
        <f t="shared" ca="1" si="26"/>
        <v>875.32999999999993</v>
      </c>
      <c r="I3" s="480">
        <f t="shared" ca="1" si="26"/>
        <v>1009.34</v>
      </c>
      <c r="J3" s="480">
        <f t="shared" ca="1" si="26"/>
        <v>985.87</v>
      </c>
      <c r="K3" s="480">
        <f t="shared" ca="1" si="26"/>
        <v>1064.06</v>
      </c>
      <c r="L3" s="480">
        <f t="shared" ca="1" si="26"/>
        <v>996.65</v>
      </c>
      <c r="M3" s="480">
        <f t="shared" ca="1" si="26"/>
        <v>1058.1400000000001</v>
      </c>
      <c r="N3" s="480">
        <f t="shared" ca="1" si="26"/>
        <v>972.72</v>
      </c>
      <c r="O3" s="480">
        <f t="shared" ca="1" si="26"/>
        <v>1058.99</v>
      </c>
      <c r="P3" s="480">
        <f t="shared" ca="1" si="26"/>
        <v>926.27</v>
      </c>
      <c r="Q3" s="480">
        <f t="shared" ca="1" si="26"/>
        <v>1031.49</v>
      </c>
      <c r="R3" s="480">
        <f t="shared" ca="1" si="26"/>
        <v>968.8599999999999</v>
      </c>
      <c r="S3" s="319"/>
      <c r="AH3" s="41">
        <f>+AH2+1</f>
        <v>2014</v>
      </c>
      <c r="AI3" s="27">
        <f>+DATE(YEAR(AJ2)+1,1,1)</f>
        <v>41640</v>
      </c>
      <c r="AJ3" s="27">
        <f>+DATE(YEAR(AI3),12,1)</f>
        <v>41974</v>
      </c>
      <c r="AL3" s="27">
        <f t="shared" ref="AL3:AL66" si="27">+EDATE(AL2,1)</f>
        <v>41334</v>
      </c>
      <c r="AM3" s="41" t="str">
        <f t="shared" si="12"/>
        <v>g</v>
      </c>
      <c r="AN3" s="41">
        <f t="shared" ref="AN3:AN66" si="28">+AN2+1</f>
        <v>7</v>
      </c>
      <c r="AO3" s="41">
        <f t="shared" si="13"/>
        <v>28</v>
      </c>
      <c r="AP3" s="41">
        <f t="shared" ref="AP3:AP66" si="29">+AP2+1</f>
        <v>3</v>
      </c>
      <c r="AQ3" s="41" t="s">
        <v>104</v>
      </c>
      <c r="AS3" s="139">
        <v>40575</v>
      </c>
      <c r="AT3" s="142">
        <v>320</v>
      </c>
      <c r="AU3" s="142">
        <v>352</v>
      </c>
      <c r="AV3" s="142">
        <v>480</v>
      </c>
      <c r="AW3" s="142">
        <v>128</v>
      </c>
      <c r="AX3" s="142">
        <v>64</v>
      </c>
      <c r="AY3" s="142">
        <v>160</v>
      </c>
      <c r="AZ3" s="142">
        <f t="shared" ref="AZ3:AZ76" si="30">+AT3+AU3</f>
        <v>672</v>
      </c>
    </row>
    <row r="4" spans="1:52">
      <c r="A4" s="60">
        <f t="shared" ref="A4:A15" si="31">+ROW()</f>
        <v>4</v>
      </c>
      <c r="B4" s="209" t="s">
        <v>2</v>
      </c>
      <c r="C4" s="29" t="s">
        <v>56</v>
      </c>
      <c r="D4" s="248">
        <f t="shared" ca="1" si="26"/>
        <v>433.62999999999994</v>
      </c>
      <c r="E4" s="248">
        <f t="shared" ca="1" si="26"/>
        <v>411.31</v>
      </c>
      <c r="F4" s="248">
        <f t="shared" ca="1" si="26"/>
        <v>434.69</v>
      </c>
      <c r="G4" s="248">
        <f t="shared" ca="1" si="26"/>
        <v>408.47</v>
      </c>
      <c r="H4" s="481">
        <f t="shared" ca="1" si="26"/>
        <v>436.31</v>
      </c>
      <c r="I4" s="481">
        <f t="shared" ca="1" si="26"/>
        <v>382.79999999999995</v>
      </c>
      <c r="J4" s="481">
        <f t="shared" ca="1" si="26"/>
        <v>449.98999999999995</v>
      </c>
      <c r="K4" s="481">
        <f t="shared" ca="1" si="26"/>
        <v>432.97000000000008</v>
      </c>
      <c r="L4" s="481">
        <f t="shared" ca="1" si="26"/>
        <v>423.99999999999994</v>
      </c>
      <c r="M4" s="481">
        <f t="shared" ca="1" si="26"/>
        <v>432.49</v>
      </c>
      <c r="N4" s="481">
        <f t="shared" ca="1" si="26"/>
        <v>456.65</v>
      </c>
      <c r="O4" s="481">
        <f t="shared" ca="1" si="26"/>
        <v>432.2</v>
      </c>
      <c r="P4" s="481">
        <f t="shared" ca="1" si="26"/>
        <v>455.1400000000001</v>
      </c>
      <c r="Q4" s="481">
        <f t="shared" ca="1" si="26"/>
        <v>390.36</v>
      </c>
      <c r="R4" s="481">
        <f t="shared" ca="1" si="26"/>
        <v>445.40999999999985</v>
      </c>
      <c r="S4" s="32"/>
      <c r="AH4" s="41">
        <f t="shared" ref="AH4:AH16" si="32">+AH3+1</f>
        <v>2015</v>
      </c>
      <c r="AI4" s="27">
        <f t="shared" ref="AI4:AI16" si="33">+DATE(YEAR(AJ3)+1,1,1)</f>
        <v>42005</v>
      </c>
      <c r="AJ4" s="27">
        <f t="shared" ref="AJ4:AJ16" si="34">+DATE(YEAR(AI4),12,1)</f>
        <v>42339</v>
      </c>
      <c r="AL4" s="27">
        <f t="shared" si="27"/>
        <v>41365</v>
      </c>
      <c r="AM4" s="41" t="str">
        <f t="shared" si="12"/>
        <v>h</v>
      </c>
      <c r="AN4" s="41">
        <f t="shared" si="28"/>
        <v>8</v>
      </c>
      <c r="AO4" s="41">
        <f t="shared" si="13"/>
        <v>29</v>
      </c>
      <c r="AP4" s="41">
        <f t="shared" si="29"/>
        <v>4</v>
      </c>
      <c r="AQ4" s="41" t="s">
        <v>113</v>
      </c>
      <c r="AS4" s="139">
        <v>40603</v>
      </c>
      <c r="AT4" s="142">
        <v>368</v>
      </c>
      <c r="AU4" s="142">
        <v>376</v>
      </c>
      <c r="AV4" s="142">
        <v>552</v>
      </c>
      <c r="AW4" s="142">
        <v>128</v>
      </c>
      <c r="AX4" s="142">
        <v>64</v>
      </c>
      <c r="AY4" s="142">
        <v>184</v>
      </c>
      <c r="AZ4" s="142">
        <f t="shared" si="30"/>
        <v>744</v>
      </c>
    </row>
    <row r="5" spans="1:52">
      <c r="A5" s="60">
        <f t="shared" si="31"/>
        <v>5</v>
      </c>
      <c r="B5" s="209" t="s">
        <v>3</v>
      </c>
      <c r="C5" s="29" t="s">
        <v>56</v>
      </c>
      <c r="D5" s="248">
        <f t="shared" ca="1" si="26"/>
        <v>375.55</v>
      </c>
      <c r="E5" s="248">
        <f t="shared" ca="1" si="26"/>
        <v>432.49000000000007</v>
      </c>
      <c r="F5" s="248">
        <f t="shared" ca="1" si="26"/>
        <v>407.95000000000005</v>
      </c>
      <c r="G5" s="248">
        <f t="shared" ca="1" si="26"/>
        <v>438.6</v>
      </c>
      <c r="H5" s="481">
        <f t="shared" ca="1" si="26"/>
        <v>411.14000000000004</v>
      </c>
      <c r="I5" s="481">
        <f t="shared" ca="1" si="26"/>
        <v>441.23</v>
      </c>
      <c r="J5" s="481">
        <f t="shared" ca="1" si="26"/>
        <v>419.41999999999996</v>
      </c>
      <c r="K5" s="481">
        <f t="shared" ca="1" si="26"/>
        <v>461.16</v>
      </c>
      <c r="L5" s="481">
        <f t="shared" ca="1" si="26"/>
        <v>398.27</v>
      </c>
      <c r="M5" s="481">
        <f t="shared" ca="1" si="26"/>
        <v>455.0800000000001</v>
      </c>
      <c r="N5" s="481">
        <f t="shared" ca="1" si="26"/>
        <v>429.30000000000007</v>
      </c>
      <c r="O5" s="481">
        <f t="shared" ca="1" si="26"/>
        <v>458.95999999999992</v>
      </c>
      <c r="P5" s="481">
        <f t="shared" ca="1" si="26"/>
        <v>428.98999999999995</v>
      </c>
      <c r="Q5" s="481">
        <f t="shared" ca="1" si="26"/>
        <v>451.34999999999997</v>
      </c>
      <c r="R5" s="481">
        <f t="shared" ca="1" si="26"/>
        <v>424.01</v>
      </c>
      <c r="S5" s="32"/>
      <c r="AH5" s="41">
        <f t="shared" si="32"/>
        <v>2016</v>
      </c>
      <c r="AI5" s="27">
        <f t="shared" si="33"/>
        <v>42370</v>
      </c>
      <c r="AJ5" s="27">
        <f t="shared" si="34"/>
        <v>42705</v>
      </c>
      <c r="AL5" s="27">
        <f t="shared" si="27"/>
        <v>41395</v>
      </c>
      <c r="AM5" s="41" t="str">
        <f t="shared" si="12"/>
        <v>i</v>
      </c>
      <c r="AN5" s="41">
        <f t="shared" si="28"/>
        <v>9</v>
      </c>
      <c r="AO5" s="41">
        <f t="shared" si="13"/>
        <v>30</v>
      </c>
      <c r="AP5" s="41">
        <f t="shared" si="29"/>
        <v>5</v>
      </c>
      <c r="AQ5" s="41" t="s">
        <v>114</v>
      </c>
      <c r="AS5" s="139">
        <v>40634</v>
      </c>
      <c r="AT5" s="142">
        <v>336</v>
      </c>
      <c r="AU5" s="142">
        <v>384</v>
      </c>
      <c r="AV5" s="142">
        <v>504</v>
      </c>
      <c r="AW5" s="142">
        <v>144</v>
      </c>
      <c r="AX5" s="142">
        <v>72</v>
      </c>
      <c r="AY5" s="142">
        <v>168</v>
      </c>
      <c r="AZ5" s="142">
        <f t="shared" si="30"/>
        <v>720</v>
      </c>
    </row>
    <row r="6" spans="1:52">
      <c r="A6" s="60">
        <f t="shared" si="31"/>
        <v>6</v>
      </c>
      <c r="B6" s="209" t="s">
        <v>4</v>
      </c>
      <c r="C6" s="29" t="s">
        <v>56</v>
      </c>
      <c r="D6" s="248">
        <f t="shared" ca="1" si="26"/>
        <v>1119.3800000000001</v>
      </c>
      <c r="E6" s="248">
        <f t="shared" ca="1" si="26"/>
        <v>0</v>
      </c>
      <c r="F6" s="248">
        <f t="shared" ca="1" si="26"/>
        <v>0</v>
      </c>
      <c r="G6" s="248">
        <f t="shared" ca="1" si="26"/>
        <v>0</v>
      </c>
      <c r="H6" s="481">
        <f t="shared" ca="1" si="26"/>
        <v>0</v>
      </c>
      <c r="I6" s="481">
        <f t="shared" ca="1" si="26"/>
        <v>0</v>
      </c>
      <c r="J6" s="481">
        <f t="shared" ca="1" si="26"/>
        <v>0</v>
      </c>
      <c r="K6" s="481">
        <f t="shared" ca="1" si="26"/>
        <v>0</v>
      </c>
      <c r="L6" s="481">
        <f t="shared" ca="1" si="26"/>
        <v>0</v>
      </c>
      <c r="M6" s="481">
        <f t="shared" ca="1" si="26"/>
        <v>0</v>
      </c>
      <c r="N6" s="481">
        <f t="shared" ca="1" si="26"/>
        <v>0</v>
      </c>
      <c r="O6" s="481">
        <f t="shared" ca="1" si="26"/>
        <v>0</v>
      </c>
      <c r="P6" s="481">
        <f t="shared" ca="1" si="26"/>
        <v>0</v>
      </c>
      <c r="Q6" s="481">
        <f t="shared" ca="1" si="26"/>
        <v>0</v>
      </c>
      <c r="R6" s="481">
        <f t="shared" ca="1" si="26"/>
        <v>0</v>
      </c>
      <c r="S6" s="32"/>
      <c r="AH6" s="41">
        <f t="shared" si="32"/>
        <v>2017</v>
      </c>
      <c r="AI6" s="27">
        <f t="shared" si="33"/>
        <v>42736</v>
      </c>
      <c r="AJ6" s="27">
        <f t="shared" si="34"/>
        <v>43070</v>
      </c>
      <c r="AL6" s="27">
        <f t="shared" si="27"/>
        <v>41426</v>
      </c>
      <c r="AM6" s="41" t="str">
        <f t="shared" si="12"/>
        <v>j</v>
      </c>
      <c r="AN6" s="41">
        <f t="shared" si="28"/>
        <v>10</v>
      </c>
      <c r="AO6" s="41">
        <f t="shared" si="13"/>
        <v>31</v>
      </c>
      <c r="AP6" s="41">
        <f t="shared" si="29"/>
        <v>6</v>
      </c>
      <c r="AQ6" s="41" t="s">
        <v>109</v>
      </c>
      <c r="AS6" s="139">
        <v>40664</v>
      </c>
      <c r="AT6" s="142">
        <v>336</v>
      </c>
      <c r="AU6" s="142">
        <v>408</v>
      </c>
      <c r="AV6" s="142">
        <v>504</v>
      </c>
      <c r="AW6" s="142">
        <v>160</v>
      </c>
      <c r="AX6" s="142">
        <v>80</v>
      </c>
      <c r="AY6" s="142">
        <v>168</v>
      </c>
      <c r="AZ6" s="142">
        <f t="shared" si="30"/>
        <v>744</v>
      </c>
    </row>
    <row r="7" spans="1:52">
      <c r="A7" s="60">
        <f t="shared" si="31"/>
        <v>7</v>
      </c>
      <c r="B7" s="209" t="s">
        <v>5</v>
      </c>
      <c r="C7" s="29" t="s">
        <v>56</v>
      </c>
      <c r="D7" s="248">
        <f t="shared" ca="1" si="26"/>
        <v>1268.8699999999999</v>
      </c>
      <c r="E7" s="248">
        <f t="shared" ca="1" si="26"/>
        <v>0</v>
      </c>
      <c r="F7" s="248">
        <f t="shared" ca="1" si="26"/>
        <v>0</v>
      </c>
      <c r="G7" s="248">
        <f t="shared" ca="1" si="26"/>
        <v>0</v>
      </c>
      <c r="H7" s="481">
        <f t="shared" ca="1" si="26"/>
        <v>0</v>
      </c>
      <c r="I7" s="481">
        <f t="shared" ca="1" si="26"/>
        <v>0</v>
      </c>
      <c r="J7" s="481">
        <f t="shared" ca="1" si="26"/>
        <v>0</v>
      </c>
      <c r="K7" s="481">
        <f t="shared" ca="1" si="26"/>
        <v>0</v>
      </c>
      <c r="L7" s="481">
        <f t="shared" ca="1" si="26"/>
        <v>0</v>
      </c>
      <c r="M7" s="481">
        <f t="shared" ca="1" si="26"/>
        <v>0</v>
      </c>
      <c r="N7" s="481">
        <f t="shared" ca="1" si="26"/>
        <v>0</v>
      </c>
      <c r="O7" s="481">
        <f t="shared" ca="1" si="26"/>
        <v>0</v>
      </c>
      <c r="P7" s="481">
        <f t="shared" ca="1" si="26"/>
        <v>0</v>
      </c>
      <c r="Q7" s="481">
        <f t="shared" ca="1" si="26"/>
        <v>0</v>
      </c>
      <c r="R7" s="481">
        <f t="shared" ca="1" si="26"/>
        <v>0</v>
      </c>
      <c r="S7" s="32"/>
      <c r="AH7" s="41">
        <f t="shared" si="32"/>
        <v>2018</v>
      </c>
      <c r="AI7" s="27">
        <f t="shared" si="33"/>
        <v>43101</v>
      </c>
      <c r="AJ7" s="27">
        <f t="shared" si="34"/>
        <v>43435</v>
      </c>
      <c r="AL7" s="27">
        <f t="shared" si="27"/>
        <v>41456</v>
      </c>
      <c r="AM7" s="41" t="str">
        <f t="shared" si="12"/>
        <v>k</v>
      </c>
      <c r="AN7" s="41">
        <f t="shared" si="28"/>
        <v>11</v>
      </c>
      <c r="AO7" s="41">
        <f t="shared" si="13"/>
        <v>32</v>
      </c>
      <c r="AP7" s="41">
        <f t="shared" si="29"/>
        <v>7</v>
      </c>
      <c r="AQ7" s="41" t="s">
        <v>115</v>
      </c>
      <c r="AS7" s="139">
        <v>40695</v>
      </c>
      <c r="AT7" s="142">
        <v>352</v>
      </c>
      <c r="AU7" s="142">
        <v>368</v>
      </c>
      <c r="AV7" s="142">
        <v>528</v>
      </c>
      <c r="AW7" s="142">
        <v>128</v>
      </c>
      <c r="AX7" s="142">
        <v>64</v>
      </c>
      <c r="AY7" s="142">
        <v>176</v>
      </c>
      <c r="AZ7" s="142">
        <f t="shared" si="30"/>
        <v>720</v>
      </c>
    </row>
    <row r="8" spans="1:52">
      <c r="A8" s="60">
        <f t="shared" si="31"/>
        <v>8</v>
      </c>
      <c r="B8" s="209" t="s">
        <v>6</v>
      </c>
      <c r="C8" s="29" t="s">
        <v>56</v>
      </c>
      <c r="D8" s="248">
        <f t="shared" ca="1" si="26"/>
        <v>1335.5700000000002</v>
      </c>
      <c r="E8" s="248">
        <f t="shared" ca="1" si="26"/>
        <v>0</v>
      </c>
      <c r="F8" s="248">
        <f t="shared" ca="1" si="26"/>
        <v>0</v>
      </c>
      <c r="G8" s="248">
        <f t="shared" ca="1" si="26"/>
        <v>0</v>
      </c>
      <c r="H8" s="481">
        <f t="shared" ca="1" si="26"/>
        <v>0</v>
      </c>
      <c r="I8" s="481">
        <f t="shared" ca="1" si="26"/>
        <v>0</v>
      </c>
      <c r="J8" s="481">
        <f t="shared" ca="1" si="26"/>
        <v>0</v>
      </c>
      <c r="K8" s="481">
        <f t="shared" ca="1" si="26"/>
        <v>0</v>
      </c>
      <c r="L8" s="481">
        <f t="shared" ca="1" si="26"/>
        <v>0</v>
      </c>
      <c r="M8" s="481">
        <f t="shared" ca="1" si="26"/>
        <v>0</v>
      </c>
      <c r="N8" s="481">
        <f t="shared" ca="1" si="26"/>
        <v>0</v>
      </c>
      <c r="O8" s="481">
        <f t="shared" ca="1" si="26"/>
        <v>0</v>
      </c>
      <c r="P8" s="481">
        <f t="shared" ca="1" si="26"/>
        <v>0</v>
      </c>
      <c r="Q8" s="481">
        <f t="shared" ca="1" si="26"/>
        <v>0</v>
      </c>
      <c r="R8" s="481">
        <f t="shared" ca="1" si="26"/>
        <v>0</v>
      </c>
      <c r="S8" s="32"/>
      <c r="AH8" s="41">
        <f t="shared" si="32"/>
        <v>2019</v>
      </c>
      <c r="AI8" s="27">
        <f t="shared" si="33"/>
        <v>43466</v>
      </c>
      <c r="AJ8" s="27">
        <f t="shared" si="34"/>
        <v>43800</v>
      </c>
      <c r="AL8" s="27">
        <f t="shared" si="27"/>
        <v>41487</v>
      </c>
      <c r="AM8" s="41" t="str">
        <f t="shared" si="12"/>
        <v>l</v>
      </c>
      <c r="AN8" s="41">
        <f t="shared" si="28"/>
        <v>12</v>
      </c>
      <c r="AO8" s="41">
        <f t="shared" si="13"/>
        <v>33</v>
      </c>
      <c r="AP8" s="41">
        <f t="shared" si="29"/>
        <v>8</v>
      </c>
      <c r="AQ8" s="41" t="s">
        <v>116</v>
      </c>
      <c r="AS8" s="139">
        <v>40725</v>
      </c>
      <c r="AT8" s="142">
        <v>320</v>
      </c>
      <c r="AU8" s="142">
        <v>424</v>
      </c>
      <c r="AV8" s="142">
        <v>480</v>
      </c>
      <c r="AW8" s="142">
        <v>176</v>
      </c>
      <c r="AX8" s="142">
        <v>88</v>
      </c>
      <c r="AY8" s="142">
        <v>160</v>
      </c>
      <c r="AZ8" s="142">
        <f t="shared" si="30"/>
        <v>744</v>
      </c>
    </row>
    <row r="9" spans="1:52">
      <c r="A9" s="60">
        <f t="shared" si="31"/>
        <v>9</v>
      </c>
      <c r="B9" s="209" t="s">
        <v>7</v>
      </c>
      <c r="C9" s="29" t="s">
        <v>56</v>
      </c>
      <c r="D9" s="248">
        <f t="shared" ca="1" si="26"/>
        <v>2073.6800000000003</v>
      </c>
      <c r="E9" s="248">
        <f t="shared" ca="1" si="26"/>
        <v>1926.4500000000003</v>
      </c>
      <c r="F9" s="248">
        <f t="shared" ca="1" si="26"/>
        <v>2024.17</v>
      </c>
      <c r="G9" s="248">
        <f t="shared" ca="1" si="26"/>
        <v>1739.23</v>
      </c>
      <c r="H9" s="481">
        <f t="shared" ca="1" si="26"/>
        <v>2019.83</v>
      </c>
      <c r="I9" s="481">
        <f t="shared" ca="1" si="26"/>
        <v>1960.44</v>
      </c>
      <c r="J9" s="481">
        <f t="shared" ca="1" si="26"/>
        <v>2204.1999999999998</v>
      </c>
      <c r="K9" s="481">
        <f t="shared" ca="1" si="26"/>
        <v>2124.71</v>
      </c>
      <c r="L9" s="481">
        <f t="shared" ca="1" si="26"/>
        <v>2246.4700000000003</v>
      </c>
      <c r="M9" s="481">
        <f t="shared" ca="1" si="26"/>
        <v>2109.61</v>
      </c>
      <c r="N9" s="481">
        <f t="shared" ca="1" si="26"/>
        <v>2227.39</v>
      </c>
      <c r="O9" s="481">
        <f t="shared" ca="1" si="26"/>
        <v>1896.7299999999998</v>
      </c>
      <c r="P9" s="481">
        <f t="shared" ca="1" si="26"/>
        <v>2192.66</v>
      </c>
      <c r="Q9" s="481">
        <f t="shared" ca="1" si="26"/>
        <v>2043.2</v>
      </c>
      <c r="R9" s="481">
        <f t="shared" ca="1" si="26"/>
        <v>2165.94</v>
      </c>
      <c r="S9" s="32"/>
      <c r="AH9" s="41">
        <f t="shared" si="32"/>
        <v>2020</v>
      </c>
      <c r="AI9" s="27">
        <f t="shared" si="33"/>
        <v>43831</v>
      </c>
      <c r="AJ9" s="27">
        <f t="shared" si="34"/>
        <v>44166</v>
      </c>
      <c r="AL9" s="27">
        <f t="shared" si="27"/>
        <v>41518</v>
      </c>
      <c r="AM9" s="41" t="str">
        <f t="shared" si="12"/>
        <v>m</v>
      </c>
      <c r="AN9" s="41">
        <f t="shared" si="28"/>
        <v>13</v>
      </c>
      <c r="AO9" s="41">
        <f t="shared" si="13"/>
        <v>34</v>
      </c>
      <c r="AP9" s="41">
        <f t="shared" si="29"/>
        <v>9</v>
      </c>
      <c r="AQ9" s="41" t="s">
        <v>117</v>
      </c>
      <c r="AS9" s="139">
        <v>40756</v>
      </c>
      <c r="AT9" s="142">
        <v>368</v>
      </c>
      <c r="AU9" s="142">
        <v>376</v>
      </c>
      <c r="AV9" s="142">
        <v>552</v>
      </c>
      <c r="AW9" s="142">
        <v>128</v>
      </c>
      <c r="AX9" s="142">
        <v>64</v>
      </c>
      <c r="AY9" s="142">
        <v>184</v>
      </c>
      <c r="AZ9" s="142">
        <f t="shared" si="30"/>
        <v>744</v>
      </c>
    </row>
    <row r="10" spans="1:52">
      <c r="A10" s="60">
        <f t="shared" si="31"/>
        <v>10</v>
      </c>
      <c r="B10" s="209" t="s">
        <v>8</v>
      </c>
      <c r="C10" s="29" t="s">
        <v>56</v>
      </c>
      <c r="D10" s="248">
        <f t="shared" ca="1" si="26"/>
        <v>2033.7399999999998</v>
      </c>
      <c r="E10" s="248">
        <f t="shared" ca="1" si="26"/>
        <v>2025.46</v>
      </c>
      <c r="F10" s="248">
        <f t="shared" ca="1" si="26"/>
        <v>1878.8400000000001</v>
      </c>
      <c r="G10" s="248">
        <f t="shared" ca="1" si="26"/>
        <v>2011.09</v>
      </c>
      <c r="H10" s="481">
        <f t="shared" ca="1" si="26"/>
        <v>1884.9</v>
      </c>
      <c r="I10" s="481">
        <f t="shared" ca="1" si="26"/>
        <v>2049.7599999999998</v>
      </c>
      <c r="J10" s="481">
        <f t="shared" ca="1" si="26"/>
        <v>1831.0800000000002</v>
      </c>
      <c r="K10" s="481">
        <f t="shared" ca="1" si="26"/>
        <v>2192.4599999999996</v>
      </c>
      <c r="L10" s="481">
        <f t="shared" ca="1" si="26"/>
        <v>2058.7199999999998</v>
      </c>
      <c r="M10" s="481">
        <f t="shared" ca="1" si="26"/>
        <v>2194.09</v>
      </c>
      <c r="N10" s="481">
        <f t="shared" ca="1" si="26"/>
        <v>2049.17</v>
      </c>
      <c r="O10" s="481">
        <f t="shared" ca="1" si="26"/>
        <v>2188.5099999999998</v>
      </c>
      <c r="P10" s="481">
        <f t="shared" ca="1" si="26"/>
        <v>2035.82</v>
      </c>
      <c r="Q10" s="481">
        <f t="shared" ca="1" si="26"/>
        <v>2135.7600000000002</v>
      </c>
      <c r="R10" s="481">
        <f t="shared" ca="1" si="26"/>
        <v>1800.39</v>
      </c>
      <c r="S10" s="32"/>
      <c r="AH10" s="41">
        <f t="shared" si="32"/>
        <v>2021</v>
      </c>
      <c r="AI10" s="27">
        <f t="shared" si="33"/>
        <v>44197</v>
      </c>
      <c r="AJ10" s="27">
        <f t="shared" si="34"/>
        <v>44531</v>
      </c>
      <c r="AL10" s="27">
        <f t="shared" si="27"/>
        <v>41548</v>
      </c>
      <c r="AM10" s="41" t="str">
        <f t="shared" si="12"/>
        <v>n</v>
      </c>
      <c r="AN10" s="41">
        <f t="shared" si="28"/>
        <v>14</v>
      </c>
      <c r="AO10" s="41">
        <f t="shared" si="13"/>
        <v>35</v>
      </c>
      <c r="AP10" s="41">
        <f t="shared" si="29"/>
        <v>10</v>
      </c>
      <c r="AQ10" s="41" t="s">
        <v>118</v>
      </c>
      <c r="AS10" s="139">
        <v>40787</v>
      </c>
      <c r="AT10" s="142">
        <v>336</v>
      </c>
      <c r="AU10" s="142">
        <v>384</v>
      </c>
      <c r="AV10" s="142">
        <v>504</v>
      </c>
      <c r="AW10" s="142">
        <v>144</v>
      </c>
      <c r="AX10" s="142">
        <v>72</v>
      </c>
      <c r="AY10" s="142">
        <v>168</v>
      </c>
      <c r="AZ10" s="142">
        <f t="shared" si="30"/>
        <v>720</v>
      </c>
    </row>
    <row r="11" spans="1:52">
      <c r="A11" s="60">
        <f t="shared" si="31"/>
        <v>11</v>
      </c>
      <c r="B11" s="209" t="s">
        <v>9</v>
      </c>
      <c r="C11" s="29" t="s">
        <v>56</v>
      </c>
      <c r="D11" s="248">
        <f t="shared" ca="1" si="26"/>
        <v>33.31</v>
      </c>
      <c r="E11" s="248">
        <f t="shared" ca="1" si="26"/>
        <v>0</v>
      </c>
      <c r="F11" s="248">
        <f t="shared" ca="1" si="26"/>
        <v>0</v>
      </c>
      <c r="G11" s="248">
        <f t="shared" ca="1" si="26"/>
        <v>0</v>
      </c>
      <c r="H11" s="481">
        <f t="shared" ca="1" si="26"/>
        <v>0</v>
      </c>
      <c r="I11" s="481">
        <f t="shared" ca="1" si="26"/>
        <v>0</v>
      </c>
      <c r="J11" s="481">
        <f t="shared" ca="1" si="26"/>
        <v>87.65</v>
      </c>
      <c r="K11" s="481">
        <f t="shared" ca="1" si="26"/>
        <v>321.33000000000004</v>
      </c>
      <c r="L11" s="481">
        <f t="shared" ca="1" si="26"/>
        <v>554.94000000000005</v>
      </c>
      <c r="M11" s="481">
        <f t="shared" ca="1" si="26"/>
        <v>505.85</v>
      </c>
      <c r="N11" s="481">
        <f t="shared" ca="1" si="26"/>
        <v>465.12000000000006</v>
      </c>
      <c r="O11" s="481">
        <f t="shared" ca="1" si="26"/>
        <v>400.42</v>
      </c>
      <c r="P11" s="481">
        <f t="shared" ca="1" si="26"/>
        <v>378.5</v>
      </c>
      <c r="Q11" s="481">
        <f t="shared" ca="1" si="26"/>
        <v>381.52</v>
      </c>
      <c r="R11" s="481">
        <f t="shared" ca="1" si="26"/>
        <v>400.33000000000004</v>
      </c>
      <c r="S11" s="32"/>
      <c r="AH11" s="41">
        <f t="shared" si="32"/>
        <v>2022</v>
      </c>
      <c r="AI11" s="27">
        <f t="shared" si="33"/>
        <v>44562</v>
      </c>
      <c r="AJ11" s="27">
        <f t="shared" si="34"/>
        <v>44896</v>
      </c>
      <c r="AL11" s="27">
        <f t="shared" si="27"/>
        <v>41579</v>
      </c>
      <c r="AM11" s="41" t="str">
        <f t="shared" si="12"/>
        <v>o</v>
      </c>
      <c r="AN11" s="41">
        <f t="shared" si="28"/>
        <v>15</v>
      </c>
      <c r="AO11" s="41">
        <f t="shared" si="13"/>
        <v>36</v>
      </c>
      <c r="AP11" s="41">
        <f t="shared" si="29"/>
        <v>11</v>
      </c>
      <c r="AQ11" s="41" t="s">
        <v>119</v>
      </c>
      <c r="AS11" s="139">
        <v>40817</v>
      </c>
      <c r="AT11" s="142">
        <v>336</v>
      </c>
      <c r="AU11" s="142">
        <v>408</v>
      </c>
      <c r="AV11" s="142">
        <v>504</v>
      </c>
      <c r="AW11" s="142">
        <v>160</v>
      </c>
      <c r="AX11" s="142">
        <v>80</v>
      </c>
      <c r="AY11" s="142">
        <v>168</v>
      </c>
      <c r="AZ11" s="142">
        <f t="shared" si="30"/>
        <v>744</v>
      </c>
    </row>
    <row r="12" spans="1:52">
      <c r="A12" s="60">
        <f t="shared" si="31"/>
        <v>12</v>
      </c>
      <c r="B12" s="209" t="s">
        <v>10</v>
      </c>
      <c r="C12" s="29" t="s">
        <v>56</v>
      </c>
      <c r="D12" s="248">
        <f t="shared" ca="1" si="26"/>
        <v>0</v>
      </c>
      <c r="E12" s="248">
        <f t="shared" ca="1" si="26"/>
        <v>0</v>
      </c>
      <c r="F12" s="248">
        <f t="shared" ca="1" si="26"/>
        <v>0</v>
      </c>
      <c r="G12" s="248">
        <f t="shared" ca="1" si="26"/>
        <v>0</v>
      </c>
      <c r="H12" s="481">
        <f t="shared" ca="1" si="26"/>
        <v>0</v>
      </c>
      <c r="I12" s="481">
        <f t="shared" ca="1" si="26"/>
        <v>0</v>
      </c>
      <c r="J12" s="481">
        <f t="shared" ca="1" si="26"/>
        <v>0</v>
      </c>
      <c r="K12" s="481">
        <f t="shared" ca="1" si="26"/>
        <v>0</v>
      </c>
      <c r="L12" s="481">
        <f t="shared" ca="1" si="26"/>
        <v>0</v>
      </c>
      <c r="M12" s="481">
        <f t="shared" ca="1" si="26"/>
        <v>0</v>
      </c>
      <c r="N12" s="481">
        <f t="shared" ca="1" si="26"/>
        <v>0</v>
      </c>
      <c r="O12" s="481">
        <f t="shared" ca="1" si="26"/>
        <v>0</v>
      </c>
      <c r="P12" s="481">
        <f t="shared" ca="1" si="26"/>
        <v>0</v>
      </c>
      <c r="Q12" s="481">
        <f t="shared" ca="1" si="26"/>
        <v>0</v>
      </c>
      <c r="R12" s="481">
        <f t="shared" ca="1" si="26"/>
        <v>0</v>
      </c>
      <c r="S12" s="32"/>
      <c r="AH12" s="41">
        <f t="shared" si="32"/>
        <v>2023</v>
      </c>
      <c r="AI12" s="27">
        <f t="shared" si="33"/>
        <v>44927</v>
      </c>
      <c r="AJ12" s="27">
        <f t="shared" si="34"/>
        <v>45261</v>
      </c>
      <c r="AL12" s="27">
        <f t="shared" si="27"/>
        <v>41609</v>
      </c>
      <c r="AM12" s="41" t="str">
        <f t="shared" si="12"/>
        <v>p</v>
      </c>
      <c r="AN12" s="41">
        <f t="shared" si="28"/>
        <v>16</v>
      </c>
      <c r="AO12" s="41">
        <f t="shared" si="13"/>
        <v>37</v>
      </c>
      <c r="AP12" s="41">
        <f t="shared" si="29"/>
        <v>12</v>
      </c>
      <c r="AQ12" s="41" t="s">
        <v>120</v>
      </c>
      <c r="AS12" s="139">
        <v>40848</v>
      </c>
      <c r="AT12" s="142">
        <v>336</v>
      </c>
      <c r="AU12" s="142">
        <v>384</v>
      </c>
      <c r="AV12" s="142">
        <v>504</v>
      </c>
      <c r="AW12" s="142">
        <v>144</v>
      </c>
      <c r="AX12" s="142">
        <v>72</v>
      </c>
      <c r="AY12" s="142">
        <v>168</v>
      </c>
      <c r="AZ12" s="142">
        <f t="shared" si="30"/>
        <v>720</v>
      </c>
    </row>
    <row r="13" spans="1:52">
      <c r="A13" s="60">
        <f t="shared" si="31"/>
        <v>13</v>
      </c>
      <c r="B13" s="471" t="s">
        <v>97</v>
      </c>
      <c r="C13" s="29" t="s">
        <v>56</v>
      </c>
      <c r="D13" s="481">
        <f t="shared" ca="1" si="26"/>
        <v>0</v>
      </c>
      <c r="E13" s="481">
        <f t="shared" ca="1" si="26"/>
        <v>0</v>
      </c>
      <c r="F13" s="481">
        <f t="shared" ca="1" si="26"/>
        <v>0</v>
      </c>
      <c r="G13" s="481">
        <f t="shared" ca="1" si="26"/>
        <v>0</v>
      </c>
      <c r="H13" s="481">
        <f t="shared" ca="1" si="26"/>
        <v>0</v>
      </c>
      <c r="I13" s="481">
        <f t="shared" ca="1" si="26"/>
        <v>0</v>
      </c>
      <c r="J13" s="481">
        <f t="shared" ca="1" si="26"/>
        <v>0</v>
      </c>
      <c r="K13" s="481">
        <f t="shared" ca="1" si="26"/>
        <v>0</v>
      </c>
      <c r="L13" s="481">
        <f t="shared" ca="1" si="26"/>
        <v>0</v>
      </c>
      <c r="M13" s="481">
        <f t="shared" ca="1" si="26"/>
        <v>0</v>
      </c>
      <c r="N13" s="481">
        <f t="shared" ca="1" si="26"/>
        <v>0</v>
      </c>
      <c r="O13" s="481">
        <f t="shared" ca="1" si="26"/>
        <v>0</v>
      </c>
      <c r="P13" s="481">
        <f t="shared" ca="1" si="26"/>
        <v>0</v>
      </c>
      <c r="Q13" s="481">
        <f t="shared" ca="1" si="26"/>
        <v>0</v>
      </c>
      <c r="R13" s="481">
        <f t="shared" ca="1" si="26"/>
        <v>0</v>
      </c>
      <c r="S13" s="32"/>
      <c r="AH13" s="41">
        <f t="shared" si="32"/>
        <v>2024</v>
      </c>
      <c r="AI13" s="27">
        <f t="shared" si="33"/>
        <v>45292</v>
      </c>
      <c r="AJ13" s="27">
        <f t="shared" si="34"/>
        <v>45627</v>
      </c>
      <c r="AL13" s="27">
        <f t="shared" si="27"/>
        <v>41640</v>
      </c>
      <c r="AM13" s="41" t="str">
        <f t="shared" si="12"/>
        <v>q</v>
      </c>
      <c r="AN13" s="41">
        <f t="shared" si="28"/>
        <v>17</v>
      </c>
      <c r="AO13" s="41">
        <f t="shared" si="13"/>
        <v>38</v>
      </c>
      <c r="AP13" s="41">
        <f t="shared" si="29"/>
        <v>13</v>
      </c>
      <c r="AQ13" s="41" t="s">
        <v>121</v>
      </c>
      <c r="AS13" s="139">
        <v>40878</v>
      </c>
      <c r="AT13" s="142">
        <v>336</v>
      </c>
      <c r="AU13" s="142">
        <v>408</v>
      </c>
      <c r="AV13" s="142">
        <v>504</v>
      </c>
      <c r="AW13" s="142">
        <v>160</v>
      </c>
      <c r="AX13" s="142">
        <v>80</v>
      </c>
      <c r="AY13" s="142">
        <v>168</v>
      </c>
      <c r="AZ13" s="142">
        <f t="shared" si="30"/>
        <v>744</v>
      </c>
    </row>
    <row r="14" spans="1:52">
      <c r="A14" s="60">
        <f t="shared" si="31"/>
        <v>14</v>
      </c>
      <c r="B14" s="472" t="s">
        <v>289</v>
      </c>
      <c r="C14" s="31" t="s">
        <v>56</v>
      </c>
      <c r="D14" s="465">
        <f t="shared" ca="1" si="26"/>
        <v>0</v>
      </c>
      <c r="E14" s="465">
        <f t="shared" ca="1" si="26"/>
        <v>0</v>
      </c>
      <c r="F14" s="465">
        <f t="shared" ca="1" si="26"/>
        <v>0</v>
      </c>
      <c r="G14" s="465">
        <f t="shared" ca="1" si="26"/>
        <v>0</v>
      </c>
      <c r="H14" s="465">
        <f t="shared" ca="1" si="26"/>
        <v>0</v>
      </c>
      <c r="I14" s="465">
        <f t="shared" ca="1" si="26"/>
        <v>0</v>
      </c>
      <c r="J14" s="465">
        <f t="shared" ca="1" si="26"/>
        <v>0</v>
      </c>
      <c r="K14" s="465">
        <f t="shared" ca="1" si="26"/>
        <v>0</v>
      </c>
      <c r="L14" s="465">
        <f t="shared" ca="1" si="26"/>
        <v>0</v>
      </c>
      <c r="M14" s="465">
        <f t="shared" ca="1" si="26"/>
        <v>0</v>
      </c>
      <c r="N14" s="465">
        <f t="shared" ca="1" si="26"/>
        <v>0</v>
      </c>
      <c r="O14" s="465">
        <f t="shared" ca="1" si="26"/>
        <v>0</v>
      </c>
      <c r="P14" s="465">
        <f t="shared" ca="1" si="26"/>
        <v>0</v>
      </c>
      <c r="Q14" s="465">
        <f t="shared" ca="1" si="26"/>
        <v>0</v>
      </c>
      <c r="R14" s="465">
        <f t="shared" ca="1" si="26"/>
        <v>0</v>
      </c>
      <c r="S14" s="32"/>
      <c r="AH14" s="41">
        <f t="shared" si="32"/>
        <v>2025</v>
      </c>
      <c r="AI14" s="27">
        <f t="shared" si="33"/>
        <v>45658</v>
      </c>
      <c r="AJ14" s="27">
        <f t="shared" si="34"/>
        <v>45992</v>
      </c>
      <c r="AL14" s="27">
        <f t="shared" si="27"/>
        <v>41671</v>
      </c>
      <c r="AM14" s="41" t="str">
        <f t="shared" si="12"/>
        <v>r</v>
      </c>
      <c r="AN14" s="41">
        <f t="shared" si="28"/>
        <v>18</v>
      </c>
      <c r="AO14" s="41">
        <f t="shared" si="13"/>
        <v>39</v>
      </c>
      <c r="AP14" s="41">
        <f t="shared" si="29"/>
        <v>14</v>
      </c>
      <c r="AQ14" s="41" t="s">
        <v>105</v>
      </c>
      <c r="AS14" s="140">
        <v>40909</v>
      </c>
      <c r="AT14" s="143">
        <v>336</v>
      </c>
      <c r="AU14" s="143">
        <v>408</v>
      </c>
      <c r="AV14" s="143">
        <v>504</v>
      </c>
      <c r="AW14" s="143">
        <v>160</v>
      </c>
      <c r="AX14" s="143">
        <v>80</v>
      </c>
      <c r="AY14" s="143">
        <v>168</v>
      </c>
      <c r="AZ14" s="143">
        <f t="shared" si="30"/>
        <v>744</v>
      </c>
    </row>
    <row r="15" spans="1:52">
      <c r="A15" s="60">
        <f t="shared" si="31"/>
        <v>15</v>
      </c>
      <c r="C15" s="32" t="s">
        <v>57</v>
      </c>
      <c r="D15" s="58">
        <f t="shared" ca="1" si="26"/>
        <v>9578.58</v>
      </c>
      <c r="E15" s="58">
        <f t="shared" ca="1" si="26"/>
        <v>5784.2300000000005</v>
      </c>
      <c r="F15" s="58">
        <f t="shared" ca="1" si="26"/>
        <v>5695.86</v>
      </c>
      <c r="G15" s="58">
        <f t="shared" ca="1" si="26"/>
        <v>5596.21</v>
      </c>
      <c r="H15" s="464">
        <f t="shared" ca="1" si="26"/>
        <v>5627.5099999999993</v>
      </c>
      <c r="I15" s="464">
        <f t="shared" ca="1" si="26"/>
        <v>5843.57</v>
      </c>
      <c r="J15" s="464">
        <f t="shared" ca="1" si="26"/>
        <v>5978.2100000000009</v>
      </c>
      <c r="K15" s="464">
        <f t="shared" ca="1" si="26"/>
        <v>6596.69</v>
      </c>
      <c r="L15" s="464">
        <f t="shared" ca="1" si="26"/>
        <v>6679.0499999999993</v>
      </c>
      <c r="M15" s="464">
        <f t="shared" ca="1" si="26"/>
        <v>6755.2599999999993</v>
      </c>
      <c r="N15" s="464">
        <f t="shared" ca="1" si="26"/>
        <v>6600.35</v>
      </c>
      <c r="O15" s="464">
        <f t="shared" ca="1" si="26"/>
        <v>6435.8099999999995</v>
      </c>
      <c r="P15" s="464">
        <f t="shared" ca="1" si="26"/>
        <v>6417.3799999999992</v>
      </c>
      <c r="Q15" s="464">
        <f t="shared" ca="1" si="26"/>
        <v>6433.68</v>
      </c>
      <c r="R15" s="464">
        <f t="shared" ca="1" si="26"/>
        <v>6204.9399999999987</v>
      </c>
      <c r="S15" s="32"/>
      <c r="AH15" s="41">
        <f t="shared" si="32"/>
        <v>2026</v>
      </c>
      <c r="AI15" s="27">
        <f t="shared" si="33"/>
        <v>46023</v>
      </c>
      <c r="AJ15" s="27">
        <f t="shared" si="34"/>
        <v>46357</v>
      </c>
      <c r="AL15" s="27">
        <f t="shared" si="27"/>
        <v>41699</v>
      </c>
      <c r="AM15" s="41" t="str">
        <f t="shared" si="12"/>
        <v>s</v>
      </c>
      <c r="AN15" s="41">
        <f t="shared" si="28"/>
        <v>19</v>
      </c>
      <c r="AO15" s="41">
        <f t="shared" si="13"/>
        <v>40</v>
      </c>
      <c r="AP15" s="41">
        <f t="shared" si="29"/>
        <v>15</v>
      </c>
      <c r="AQ15" s="41" t="s">
        <v>106</v>
      </c>
      <c r="AS15" s="140">
        <v>40940</v>
      </c>
      <c r="AT15" s="143">
        <v>336</v>
      </c>
      <c r="AU15" s="143">
        <v>360</v>
      </c>
      <c r="AV15" s="143">
        <v>504</v>
      </c>
      <c r="AW15" s="143">
        <v>128</v>
      </c>
      <c r="AX15" s="143">
        <v>64</v>
      </c>
      <c r="AY15" s="143">
        <v>168</v>
      </c>
      <c r="AZ15" s="143">
        <f t="shared" si="30"/>
        <v>696</v>
      </c>
    </row>
    <row r="16" spans="1:52"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32"/>
      <c r="AH16" s="41">
        <f t="shared" si="32"/>
        <v>2027</v>
      </c>
      <c r="AI16" s="27">
        <f t="shared" si="33"/>
        <v>46388</v>
      </c>
      <c r="AJ16" s="27">
        <f t="shared" si="34"/>
        <v>46722</v>
      </c>
      <c r="AL16" s="27">
        <f t="shared" si="27"/>
        <v>41730</v>
      </c>
      <c r="AM16" s="41" t="str">
        <f t="shared" si="12"/>
        <v>t</v>
      </c>
      <c r="AN16" s="41">
        <f t="shared" si="28"/>
        <v>20</v>
      </c>
      <c r="AO16" s="41">
        <f t="shared" si="13"/>
        <v>41</v>
      </c>
      <c r="AP16" s="41">
        <f t="shared" si="29"/>
        <v>16</v>
      </c>
      <c r="AQ16" s="41" t="s">
        <v>122</v>
      </c>
      <c r="AS16" s="140">
        <v>40969</v>
      </c>
      <c r="AT16" s="143">
        <v>352</v>
      </c>
      <c r="AU16" s="143">
        <v>392</v>
      </c>
      <c r="AV16" s="143">
        <v>528</v>
      </c>
      <c r="AW16" s="143">
        <v>144</v>
      </c>
      <c r="AX16" s="143">
        <v>72</v>
      </c>
      <c r="AY16" s="143">
        <v>176</v>
      </c>
      <c r="AZ16" s="143">
        <f t="shared" si="30"/>
        <v>744</v>
      </c>
    </row>
    <row r="17" spans="1:52">
      <c r="B17" s="197" t="s">
        <v>55</v>
      </c>
      <c r="C17" s="41" t="s">
        <v>33</v>
      </c>
      <c r="D17" s="401">
        <f>+D$2</f>
        <v>2013</v>
      </c>
      <c r="E17" s="401">
        <f t="shared" ref="E17:R17" si="35">+E$2</f>
        <v>2014</v>
      </c>
      <c r="F17" s="401">
        <f t="shared" si="35"/>
        <v>2015</v>
      </c>
      <c r="G17" s="401">
        <f t="shared" si="35"/>
        <v>2016</v>
      </c>
      <c r="H17" s="401">
        <f t="shared" si="35"/>
        <v>2017</v>
      </c>
      <c r="I17" s="401">
        <f t="shared" si="35"/>
        <v>2018</v>
      </c>
      <c r="J17" s="401">
        <f t="shared" si="35"/>
        <v>2019</v>
      </c>
      <c r="K17" s="401">
        <f t="shared" si="35"/>
        <v>2020</v>
      </c>
      <c r="L17" s="401">
        <f t="shared" si="35"/>
        <v>2021</v>
      </c>
      <c r="M17" s="401">
        <f t="shared" si="35"/>
        <v>2022</v>
      </c>
      <c r="N17" s="401">
        <f t="shared" si="35"/>
        <v>2023</v>
      </c>
      <c r="O17" s="401">
        <f t="shared" si="35"/>
        <v>2024</v>
      </c>
      <c r="P17" s="401">
        <f t="shared" si="35"/>
        <v>2025</v>
      </c>
      <c r="Q17" s="401">
        <f t="shared" si="35"/>
        <v>2026</v>
      </c>
      <c r="R17" s="401">
        <f t="shared" si="35"/>
        <v>2027</v>
      </c>
      <c r="S17" s="32"/>
      <c r="AL17" s="27">
        <f t="shared" si="27"/>
        <v>41760</v>
      </c>
      <c r="AM17" s="41" t="str">
        <f t="shared" si="12"/>
        <v>u</v>
      </c>
      <c r="AN17" s="41">
        <f t="shared" si="28"/>
        <v>21</v>
      </c>
      <c r="AO17" s="41">
        <f t="shared" si="13"/>
        <v>52</v>
      </c>
      <c r="AP17" s="41">
        <f t="shared" si="29"/>
        <v>17</v>
      </c>
      <c r="AQ17" s="41" t="s">
        <v>110</v>
      </c>
      <c r="AS17" s="140">
        <v>41000</v>
      </c>
      <c r="AT17" s="143">
        <v>336</v>
      </c>
      <c r="AU17" s="143">
        <v>384</v>
      </c>
      <c r="AV17" s="143">
        <v>504</v>
      </c>
      <c r="AW17" s="143">
        <v>144</v>
      </c>
      <c r="AX17" s="143">
        <v>72</v>
      </c>
      <c r="AY17" s="143">
        <v>168</v>
      </c>
      <c r="AZ17" s="143">
        <f t="shared" si="30"/>
        <v>720</v>
      </c>
    </row>
    <row r="18" spans="1:52">
      <c r="A18" s="60">
        <f>+ROW()+1</f>
        <v>19</v>
      </c>
      <c r="B18" s="208" t="s">
        <v>1</v>
      </c>
      <c r="C18" s="30" t="s">
        <v>58</v>
      </c>
      <c r="D18" s="249">
        <f t="shared" ref="D18:R29" ca="1" si="36">+SUM(INDIRECT($AH$1&amp;VLOOKUP(D$1,$AL$1:$AM$197,2,FALSE)&amp;$A18&amp;":"&amp;VLOOKUP(DATE(YEAR(D$1),12,1),$AL$1:$AM$197,2,FALSE)&amp;$A18))</f>
        <v>8070.3</v>
      </c>
      <c r="E18" s="249">
        <f t="shared" ca="1" si="36"/>
        <v>8825.9699999999993</v>
      </c>
      <c r="F18" s="249">
        <f t="shared" ca="1" si="36"/>
        <v>8486.630000000001</v>
      </c>
      <c r="G18" s="249">
        <f t="shared" ca="1" si="36"/>
        <v>8914.630000000001</v>
      </c>
      <c r="H18" s="480">
        <f t="shared" ca="1" si="36"/>
        <v>7815.57</v>
      </c>
      <c r="I18" s="480">
        <f t="shared" ca="1" si="36"/>
        <v>8986.8100000000013</v>
      </c>
      <c r="J18" s="480">
        <f t="shared" ca="1" si="36"/>
        <v>8748.66</v>
      </c>
      <c r="K18" s="480">
        <f t="shared" ca="1" si="36"/>
        <v>9428.73</v>
      </c>
      <c r="L18" s="480">
        <f t="shared" ca="1" si="36"/>
        <v>8836.380000000001</v>
      </c>
      <c r="M18" s="480">
        <f t="shared" ca="1" si="36"/>
        <v>9380.8900000000012</v>
      </c>
      <c r="N18" s="480">
        <f t="shared" ca="1" si="36"/>
        <v>8627.7800000000007</v>
      </c>
      <c r="O18" s="480">
        <f t="shared" ca="1" si="36"/>
        <v>9391.989999999998</v>
      </c>
      <c r="P18" s="480">
        <f t="shared" ca="1" si="36"/>
        <v>8219.4600000000009</v>
      </c>
      <c r="Q18" s="480">
        <f t="shared" ca="1" si="36"/>
        <v>9162.5200000000023</v>
      </c>
      <c r="R18" s="480">
        <f t="shared" ca="1" si="36"/>
        <v>8611.98</v>
      </c>
      <c r="S18" s="32"/>
      <c r="AL18" s="27">
        <f t="shared" si="27"/>
        <v>41791</v>
      </c>
      <c r="AM18" s="41" t="str">
        <f t="shared" si="12"/>
        <v>v</v>
      </c>
      <c r="AN18" s="41">
        <f t="shared" si="28"/>
        <v>22</v>
      </c>
      <c r="AO18" s="41">
        <f t="shared" si="13"/>
        <v>53</v>
      </c>
      <c r="AP18" s="41">
        <f t="shared" si="29"/>
        <v>18</v>
      </c>
      <c r="AQ18" s="41" t="s">
        <v>123</v>
      </c>
      <c r="AS18" s="140">
        <v>41030</v>
      </c>
      <c r="AT18" s="143">
        <v>352</v>
      </c>
      <c r="AU18" s="143">
        <v>392</v>
      </c>
      <c r="AV18" s="143">
        <v>528</v>
      </c>
      <c r="AW18" s="143">
        <v>144</v>
      </c>
      <c r="AX18" s="143">
        <v>72</v>
      </c>
      <c r="AY18" s="143">
        <v>176</v>
      </c>
      <c r="AZ18" s="143">
        <f t="shared" si="30"/>
        <v>744</v>
      </c>
    </row>
    <row r="19" spans="1:52">
      <c r="A19" s="60">
        <f t="shared" ref="A19:A30" si="37">+ROW()+1</f>
        <v>20</v>
      </c>
      <c r="B19" s="209" t="s">
        <v>2</v>
      </c>
      <c r="C19" s="29" t="s">
        <v>58</v>
      </c>
      <c r="D19" s="248">
        <f t="shared" ca="1" si="36"/>
        <v>2867.0499999999997</v>
      </c>
      <c r="E19" s="248">
        <f t="shared" ca="1" si="36"/>
        <v>2896.03</v>
      </c>
      <c r="F19" s="248">
        <f t="shared" ca="1" si="36"/>
        <v>3060.9999999999995</v>
      </c>
      <c r="G19" s="248">
        <f t="shared" ca="1" si="36"/>
        <v>2875.24</v>
      </c>
      <c r="H19" s="481">
        <f t="shared" ca="1" si="36"/>
        <v>3071.92</v>
      </c>
      <c r="I19" s="481">
        <f t="shared" ca="1" si="36"/>
        <v>2693.7799999999997</v>
      </c>
      <c r="J19" s="481">
        <f t="shared" ca="1" si="36"/>
        <v>3162.3100000000004</v>
      </c>
      <c r="K19" s="481">
        <f t="shared" ca="1" si="36"/>
        <v>3040.1500000000005</v>
      </c>
      <c r="L19" s="481">
        <f t="shared" ca="1" si="36"/>
        <v>2979.8499999999995</v>
      </c>
      <c r="M19" s="481">
        <f t="shared" ca="1" si="36"/>
        <v>3038.66</v>
      </c>
      <c r="N19" s="481">
        <f t="shared" ca="1" si="36"/>
        <v>3209.3600000000006</v>
      </c>
      <c r="O19" s="481">
        <f t="shared" ca="1" si="36"/>
        <v>3037.6599999999994</v>
      </c>
      <c r="P19" s="481">
        <f t="shared" ca="1" si="36"/>
        <v>3198.8</v>
      </c>
      <c r="Q19" s="481">
        <f t="shared" ca="1" si="36"/>
        <v>2745.01</v>
      </c>
      <c r="R19" s="481">
        <f t="shared" ca="1" si="36"/>
        <v>3131.9199999999996</v>
      </c>
      <c r="S19" s="32"/>
      <c r="AL19" s="27">
        <f t="shared" si="27"/>
        <v>41821</v>
      </c>
      <c r="AM19" s="41" t="str">
        <f t="shared" si="12"/>
        <v>w</v>
      </c>
      <c r="AN19" s="41">
        <f t="shared" si="28"/>
        <v>23</v>
      </c>
      <c r="AO19" s="41">
        <f t="shared" si="13"/>
        <v>54</v>
      </c>
      <c r="AP19" s="41">
        <f t="shared" si="29"/>
        <v>19</v>
      </c>
      <c r="AQ19" s="41" t="s">
        <v>124</v>
      </c>
      <c r="AS19" s="140">
        <v>41061</v>
      </c>
      <c r="AT19" s="143">
        <v>336</v>
      </c>
      <c r="AU19" s="143">
        <v>384</v>
      </c>
      <c r="AV19" s="143">
        <v>504</v>
      </c>
      <c r="AW19" s="143">
        <v>144</v>
      </c>
      <c r="AX19" s="143">
        <v>72</v>
      </c>
      <c r="AY19" s="143">
        <v>168</v>
      </c>
      <c r="AZ19" s="143">
        <f t="shared" si="30"/>
        <v>720</v>
      </c>
    </row>
    <row r="20" spans="1:52">
      <c r="A20" s="60">
        <f t="shared" si="37"/>
        <v>21</v>
      </c>
      <c r="B20" s="209" t="s">
        <v>3</v>
      </c>
      <c r="C20" s="29" t="s">
        <v>58</v>
      </c>
      <c r="D20" s="248">
        <f t="shared" ca="1" si="36"/>
        <v>2486.8500000000004</v>
      </c>
      <c r="E20" s="248">
        <f t="shared" ca="1" si="36"/>
        <v>3050.49</v>
      </c>
      <c r="F20" s="248">
        <f t="shared" ca="1" si="36"/>
        <v>2879.44</v>
      </c>
      <c r="G20" s="248">
        <f t="shared" ca="1" si="36"/>
        <v>3091.29</v>
      </c>
      <c r="H20" s="481">
        <f t="shared" ca="1" si="36"/>
        <v>2898.9299999999994</v>
      </c>
      <c r="I20" s="481">
        <f t="shared" ca="1" si="36"/>
        <v>3109.78</v>
      </c>
      <c r="J20" s="481">
        <f t="shared" ca="1" si="36"/>
        <v>2950.1900000000005</v>
      </c>
      <c r="K20" s="481">
        <f t="shared" ca="1" si="36"/>
        <v>3242.2599999999993</v>
      </c>
      <c r="L20" s="481">
        <f t="shared" ca="1" si="36"/>
        <v>2801.2900000000009</v>
      </c>
      <c r="M20" s="481">
        <f t="shared" ca="1" si="36"/>
        <v>3200.75</v>
      </c>
      <c r="N20" s="481">
        <f t="shared" ca="1" si="36"/>
        <v>3021.8499999999995</v>
      </c>
      <c r="O20" s="481">
        <f t="shared" ca="1" si="36"/>
        <v>3229.32</v>
      </c>
      <c r="P20" s="481">
        <f t="shared" ca="1" si="36"/>
        <v>3017.79</v>
      </c>
      <c r="Q20" s="481">
        <f t="shared" ca="1" si="36"/>
        <v>3176.7799999999997</v>
      </c>
      <c r="R20" s="481">
        <f t="shared" ca="1" si="36"/>
        <v>2984.75</v>
      </c>
      <c r="S20" s="32"/>
      <c r="AL20" s="27">
        <f t="shared" si="27"/>
        <v>41852</v>
      </c>
      <c r="AM20" s="41" t="str">
        <f t="shared" si="12"/>
        <v>x</v>
      </c>
      <c r="AN20" s="41">
        <f t="shared" si="28"/>
        <v>24</v>
      </c>
      <c r="AO20" s="41">
        <f t="shared" si="13"/>
        <v>55</v>
      </c>
      <c r="AP20" s="41">
        <f t="shared" si="29"/>
        <v>20</v>
      </c>
      <c r="AQ20" s="41" t="s">
        <v>125</v>
      </c>
      <c r="AS20" s="140">
        <v>41091</v>
      </c>
      <c r="AT20" s="143">
        <v>336</v>
      </c>
      <c r="AU20" s="143">
        <v>408</v>
      </c>
      <c r="AV20" s="143">
        <v>504</v>
      </c>
      <c r="AW20" s="143">
        <v>160</v>
      </c>
      <c r="AX20" s="143">
        <v>80</v>
      </c>
      <c r="AY20" s="143">
        <v>168</v>
      </c>
      <c r="AZ20" s="143">
        <f t="shared" si="30"/>
        <v>744</v>
      </c>
    </row>
    <row r="21" spans="1:52">
      <c r="A21" s="60">
        <f t="shared" si="37"/>
        <v>22</v>
      </c>
      <c r="B21" s="209" t="s">
        <v>4</v>
      </c>
      <c r="C21" s="29" t="s">
        <v>58</v>
      </c>
      <c r="D21" s="248">
        <f t="shared" ca="1" si="36"/>
        <v>687.98</v>
      </c>
      <c r="E21" s="248">
        <f t="shared" ca="1" si="36"/>
        <v>0</v>
      </c>
      <c r="F21" s="248">
        <f t="shared" ca="1" si="36"/>
        <v>0</v>
      </c>
      <c r="G21" s="248">
        <f t="shared" ca="1" si="36"/>
        <v>0</v>
      </c>
      <c r="H21" s="481">
        <f t="shared" ca="1" si="36"/>
        <v>0</v>
      </c>
      <c r="I21" s="481">
        <f t="shared" ca="1" si="36"/>
        <v>0</v>
      </c>
      <c r="J21" s="481">
        <f t="shared" ca="1" si="36"/>
        <v>0</v>
      </c>
      <c r="K21" s="481">
        <f t="shared" ca="1" si="36"/>
        <v>0</v>
      </c>
      <c r="L21" s="481">
        <f t="shared" ca="1" si="36"/>
        <v>0</v>
      </c>
      <c r="M21" s="481">
        <f t="shared" ca="1" si="36"/>
        <v>0</v>
      </c>
      <c r="N21" s="481">
        <f t="shared" ca="1" si="36"/>
        <v>0</v>
      </c>
      <c r="O21" s="481">
        <f t="shared" ca="1" si="36"/>
        <v>0</v>
      </c>
      <c r="P21" s="481">
        <f t="shared" ca="1" si="36"/>
        <v>0</v>
      </c>
      <c r="Q21" s="481">
        <f t="shared" ca="1" si="36"/>
        <v>0</v>
      </c>
      <c r="R21" s="481">
        <f t="shared" ca="1" si="36"/>
        <v>0</v>
      </c>
      <c r="S21" s="32"/>
      <c r="AL21" s="27">
        <f t="shared" si="27"/>
        <v>41883</v>
      </c>
      <c r="AM21" s="41" t="str">
        <f t="shared" si="12"/>
        <v>y</v>
      </c>
      <c r="AN21" s="41">
        <f t="shared" si="28"/>
        <v>25</v>
      </c>
      <c r="AO21" s="41">
        <f t="shared" si="13"/>
        <v>56</v>
      </c>
      <c r="AP21" s="41">
        <f t="shared" si="29"/>
        <v>21</v>
      </c>
      <c r="AQ21" s="41" t="s">
        <v>126</v>
      </c>
      <c r="AS21" s="140">
        <v>41122</v>
      </c>
      <c r="AT21" s="143">
        <v>368</v>
      </c>
      <c r="AU21" s="143">
        <v>376</v>
      </c>
      <c r="AV21" s="143">
        <v>552</v>
      </c>
      <c r="AW21" s="143">
        <v>128</v>
      </c>
      <c r="AX21" s="143">
        <v>64</v>
      </c>
      <c r="AY21" s="143">
        <v>184</v>
      </c>
      <c r="AZ21" s="143">
        <f t="shared" si="30"/>
        <v>744</v>
      </c>
    </row>
    <row r="22" spans="1:52">
      <c r="A22" s="60">
        <f t="shared" si="37"/>
        <v>23</v>
      </c>
      <c r="B22" s="209" t="s">
        <v>5</v>
      </c>
      <c r="C22" s="29" t="s">
        <v>58</v>
      </c>
      <c r="D22" s="248">
        <f t="shared" ca="1" si="36"/>
        <v>1791.08</v>
      </c>
      <c r="E22" s="248">
        <f t="shared" ca="1" si="36"/>
        <v>0</v>
      </c>
      <c r="F22" s="248">
        <f t="shared" ca="1" si="36"/>
        <v>0</v>
      </c>
      <c r="G22" s="248">
        <f t="shared" ca="1" si="36"/>
        <v>0</v>
      </c>
      <c r="H22" s="481">
        <f t="shared" ca="1" si="36"/>
        <v>0</v>
      </c>
      <c r="I22" s="481">
        <f t="shared" ca="1" si="36"/>
        <v>0</v>
      </c>
      <c r="J22" s="481">
        <f t="shared" ca="1" si="36"/>
        <v>0</v>
      </c>
      <c r="K22" s="481">
        <f t="shared" ca="1" si="36"/>
        <v>0</v>
      </c>
      <c r="L22" s="481">
        <f t="shared" ca="1" si="36"/>
        <v>0</v>
      </c>
      <c r="M22" s="481">
        <f t="shared" ca="1" si="36"/>
        <v>0</v>
      </c>
      <c r="N22" s="481">
        <f t="shared" ca="1" si="36"/>
        <v>0</v>
      </c>
      <c r="O22" s="481">
        <f t="shared" ca="1" si="36"/>
        <v>0</v>
      </c>
      <c r="P22" s="481">
        <f t="shared" ca="1" si="36"/>
        <v>0</v>
      </c>
      <c r="Q22" s="481">
        <f t="shared" ca="1" si="36"/>
        <v>0</v>
      </c>
      <c r="R22" s="481">
        <f t="shared" ca="1" si="36"/>
        <v>0</v>
      </c>
      <c r="S22" s="32"/>
      <c r="AL22" s="27">
        <f t="shared" si="27"/>
        <v>41913</v>
      </c>
      <c r="AM22" s="41" t="str">
        <f t="shared" si="12"/>
        <v>z</v>
      </c>
      <c r="AN22" s="41">
        <f t="shared" si="28"/>
        <v>26</v>
      </c>
      <c r="AO22" s="41">
        <f t="shared" si="13"/>
        <v>57</v>
      </c>
      <c r="AP22" s="41">
        <f t="shared" si="29"/>
        <v>22</v>
      </c>
      <c r="AQ22" s="41" t="s">
        <v>127</v>
      </c>
      <c r="AS22" s="140">
        <v>41153</v>
      </c>
      <c r="AT22" s="143">
        <v>304</v>
      </c>
      <c r="AU22" s="143">
        <v>416</v>
      </c>
      <c r="AV22" s="143">
        <v>456</v>
      </c>
      <c r="AW22" s="143">
        <v>176</v>
      </c>
      <c r="AX22" s="143">
        <v>88</v>
      </c>
      <c r="AY22" s="143">
        <v>152</v>
      </c>
      <c r="AZ22" s="143">
        <f t="shared" si="30"/>
        <v>720</v>
      </c>
    </row>
    <row r="23" spans="1:52">
      <c r="A23" s="60">
        <f t="shared" si="37"/>
        <v>24</v>
      </c>
      <c r="B23" s="209" t="s">
        <v>6</v>
      </c>
      <c r="C23" s="29" t="s">
        <v>58</v>
      </c>
      <c r="D23" s="248">
        <f t="shared" ca="1" si="36"/>
        <v>1956.9400000000003</v>
      </c>
      <c r="E23" s="248">
        <f t="shared" ca="1" si="36"/>
        <v>0</v>
      </c>
      <c r="F23" s="248">
        <f t="shared" ca="1" si="36"/>
        <v>0</v>
      </c>
      <c r="G23" s="248">
        <f t="shared" ca="1" si="36"/>
        <v>0</v>
      </c>
      <c r="H23" s="481">
        <f t="shared" ca="1" si="36"/>
        <v>0</v>
      </c>
      <c r="I23" s="481">
        <f t="shared" ca="1" si="36"/>
        <v>0</v>
      </c>
      <c r="J23" s="481">
        <f t="shared" ca="1" si="36"/>
        <v>0</v>
      </c>
      <c r="K23" s="481">
        <f t="shared" ca="1" si="36"/>
        <v>0</v>
      </c>
      <c r="L23" s="481">
        <f t="shared" ca="1" si="36"/>
        <v>0</v>
      </c>
      <c r="M23" s="481">
        <f t="shared" ca="1" si="36"/>
        <v>0</v>
      </c>
      <c r="N23" s="481">
        <f t="shared" ca="1" si="36"/>
        <v>0</v>
      </c>
      <c r="O23" s="481">
        <f t="shared" ca="1" si="36"/>
        <v>0</v>
      </c>
      <c r="P23" s="481">
        <f t="shared" ca="1" si="36"/>
        <v>0</v>
      </c>
      <c r="Q23" s="481">
        <f t="shared" ca="1" si="36"/>
        <v>0</v>
      </c>
      <c r="R23" s="481">
        <f t="shared" ca="1" si="36"/>
        <v>0</v>
      </c>
      <c r="S23" s="32"/>
      <c r="AL23" s="27">
        <f t="shared" si="27"/>
        <v>41944</v>
      </c>
      <c r="AM23" s="41" t="str">
        <f t="shared" si="12"/>
        <v>aa</v>
      </c>
      <c r="AN23" s="41">
        <f t="shared" si="28"/>
        <v>27</v>
      </c>
      <c r="AO23" s="41">
        <f t="shared" si="13"/>
        <v>58</v>
      </c>
      <c r="AP23" s="41">
        <f t="shared" si="29"/>
        <v>23</v>
      </c>
      <c r="AQ23" s="41" t="s">
        <v>128</v>
      </c>
      <c r="AS23" s="140">
        <v>41183</v>
      </c>
      <c r="AT23" s="143">
        <v>368</v>
      </c>
      <c r="AU23" s="143">
        <v>376</v>
      </c>
      <c r="AV23" s="143">
        <v>552</v>
      </c>
      <c r="AW23" s="143">
        <v>128</v>
      </c>
      <c r="AX23" s="143">
        <v>64</v>
      </c>
      <c r="AY23" s="143">
        <v>184</v>
      </c>
      <c r="AZ23" s="143">
        <f t="shared" si="30"/>
        <v>744</v>
      </c>
    </row>
    <row r="24" spans="1:52">
      <c r="A24" s="60">
        <f t="shared" si="37"/>
        <v>25</v>
      </c>
      <c r="B24" s="209" t="s">
        <v>7</v>
      </c>
      <c r="C24" s="29" t="s">
        <v>58</v>
      </c>
      <c r="D24" s="248">
        <f t="shared" ca="1" si="36"/>
        <v>1632.0500000000002</v>
      </c>
      <c r="E24" s="248">
        <f t="shared" ca="1" si="36"/>
        <v>1609.46</v>
      </c>
      <c r="F24" s="248">
        <f t="shared" ca="1" si="36"/>
        <v>1785.08</v>
      </c>
      <c r="G24" s="248">
        <f t="shared" ca="1" si="36"/>
        <v>1540.2400000000002</v>
      </c>
      <c r="H24" s="481">
        <f t="shared" ca="1" si="36"/>
        <v>1780.32</v>
      </c>
      <c r="I24" s="481">
        <f t="shared" ca="1" si="36"/>
        <v>1725.8</v>
      </c>
      <c r="J24" s="481">
        <f t="shared" ca="1" si="36"/>
        <v>1927.56</v>
      </c>
      <c r="K24" s="481">
        <f t="shared" ca="1" si="36"/>
        <v>1857.89</v>
      </c>
      <c r="L24" s="481">
        <f t="shared" ca="1" si="36"/>
        <v>1961.16</v>
      </c>
      <c r="M24" s="481">
        <f t="shared" ca="1" si="36"/>
        <v>1845.3099999999997</v>
      </c>
      <c r="N24" s="481">
        <f t="shared" ca="1" si="36"/>
        <v>1946.1100000000001</v>
      </c>
      <c r="O24" s="481">
        <f t="shared" ca="1" si="36"/>
        <v>1665.5100000000002</v>
      </c>
      <c r="P24" s="481">
        <f t="shared" ca="1" si="36"/>
        <v>1917.27</v>
      </c>
      <c r="Q24" s="481">
        <f t="shared" ca="1" si="36"/>
        <v>1791.76</v>
      </c>
      <c r="R24" s="481">
        <f t="shared" ca="1" si="36"/>
        <v>1897.48</v>
      </c>
      <c r="S24" s="32"/>
      <c r="AH24" s="32"/>
      <c r="AI24" s="32"/>
      <c r="AJ24" s="32"/>
      <c r="AK24" s="32"/>
      <c r="AL24" s="27">
        <f t="shared" si="27"/>
        <v>41974</v>
      </c>
      <c r="AM24" s="41" t="str">
        <f t="shared" si="12"/>
        <v>ab</v>
      </c>
      <c r="AN24" s="41">
        <f t="shared" si="28"/>
        <v>28</v>
      </c>
      <c r="AO24" s="41">
        <f t="shared" si="13"/>
        <v>59</v>
      </c>
      <c r="AP24" s="41">
        <f t="shared" si="29"/>
        <v>24</v>
      </c>
      <c r="AQ24" s="32" t="s">
        <v>129</v>
      </c>
      <c r="AS24" s="140">
        <v>41214</v>
      </c>
      <c r="AT24" s="143">
        <v>336</v>
      </c>
      <c r="AU24" s="143">
        <v>384</v>
      </c>
      <c r="AV24" s="143">
        <v>504</v>
      </c>
      <c r="AW24" s="143">
        <v>144</v>
      </c>
      <c r="AX24" s="143">
        <v>72</v>
      </c>
      <c r="AY24" s="143">
        <v>168</v>
      </c>
      <c r="AZ24" s="143">
        <f t="shared" si="30"/>
        <v>720</v>
      </c>
    </row>
    <row r="25" spans="1:52">
      <c r="A25" s="60">
        <f t="shared" si="37"/>
        <v>26</v>
      </c>
      <c r="B25" s="209" t="s">
        <v>8</v>
      </c>
      <c r="C25" s="29" t="s">
        <v>58</v>
      </c>
      <c r="D25" s="248">
        <f t="shared" ca="1" si="36"/>
        <v>1598.2900000000002</v>
      </c>
      <c r="E25" s="248">
        <f t="shared" ca="1" si="36"/>
        <v>1685.7499999999998</v>
      </c>
      <c r="F25" s="248">
        <f t="shared" ca="1" si="36"/>
        <v>1656.14</v>
      </c>
      <c r="G25" s="248">
        <f t="shared" ca="1" si="36"/>
        <v>1768.8700000000001</v>
      </c>
      <c r="H25" s="481">
        <f t="shared" ca="1" si="36"/>
        <v>1661.01</v>
      </c>
      <c r="I25" s="481">
        <f t="shared" ca="1" si="36"/>
        <v>1799.2599999999998</v>
      </c>
      <c r="J25" s="481">
        <f t="shared" ca="1" si="36"/>
        <v>1607.3600000000001</v>
      </c>
      <c r="K25" s="481">
        <f t="shared" ca="1" si="36"/>
        <v>1911.4700000000005</v>
      </c>
      <c r="L25" s="481">
        <f t="shared" ca="1" si="36"/>
        <v>1798.5700000000002</v>
      </c>
      <c r="M25" s="481">
        <f t="shared" ca="1" si="36"/>
        <v>1913.9499999999998</v>
      </c>
      <c r="N25" s="481">
        <f t="shared" ca="1" si="36"/>
        <v>1792.26</v>
      </c>
      <c r="O25" s="481">
        <f t="shared" ca="1" si="36"/>
        <v>1909.9</v>
      </c>
      <c r="P25" s="481">
        <f t="shared" ca="1" si="36"/>
        <v>1781.3199999999997</v>
      </c>
      <c r="Q25" s="481">
        <f t="shared" ca="1" si="36"/>
        <v>1867.3900000000003</v>
      </c>
      <c r="R25" s="481">
        <f t="shared" ca="1" si="36"/>
        <v>1580.71</v>
      </c>
      <c r="S25" s="32"/>
      <c r="AH25" s="32"/>
      <c r="AI25" s="32"/>
      <c r="AJ25" s="32"/>
      <c r="AK25" s="32"/>
      <c r="AL25" s="27">
        <f t="shared" si="27"/>
        <v>42005</v>
      </c>
      <c r="AM25" s="41" t="str">
        <f t="shared" si="12"/>
        <v>ac</v>
      </c>
      <c r="AN25" s="41">
        <f t="shared" si="28"/>
        <v>29</v>
      </c>
      <c r="AO25" s="41">
        <f t="shared" si="13"/>
        <v>60</v>
      </c>
      <c r="AP25" s="41">
        <f t="shared" si="29"/>
        <v>25</v>
      </c>
      <c r="AQ25" s="32" t="s">
        <v>108</v>
      </c>
      <c r="AS25" s="140">
        <v>41244</v>
      </c>
      <c r="AT25" s="143">
        <v>320</v>
      </c>
      <c r="AU25" s="143">
        <v>424</v>
      </c>
      <c r="AV25" s="143">
        <v>480</v>
      </c>
      <c r="AW25" s="143">
        <v>176</v>
      </c>
      <c r="AX25" s="143">
        <v>88</v>
      </c>
      <c r="AY25" s="143">
        <v>160</v>
      </c>
      <c r="AZ25" s="143">
        <f t="shared" si="30"/>
        <v>744</v>
      </c>
    </row>
    <row r="26" spans="1:52">
      <c r="A26" s="60">
        <f t="shared" si="37"/>
        <v>27</v>
      </c>
      <c r="B26" s="209" t="s">
        <v>9</v>
      </c>
      <c r="C26" s="29" t="s">
        <v>58</v>
      </c>
      <c r="D26" s="248">
        <f t="shared" ca="1" si="36"/>
        <v>2.81</v>
      </c>
      <c r="E26" s="248">
        <f t="shared" ca="1" si="36"/>
        <v>0</v>
      </c>
      <c r="F26" s="248">
        <f t="shared" ca="1" si="36"/>
        <v>0</v>
      </c>
      <c r="G26" s="248">
        <f t="shared" ca="1" si="36"/>
        <v>0</v>
      </c>
      <c r="H26" s="481">
        <f t="shared" ca="1" si="36"/>
        <v>0</v>
      </c>
      <c r="I26" s="481">
        <f t="shared" ca="1" si="36"/>
        <v>0</v>
      </c>
      <c r="J26" s="481">
        <f t="shared" ca="1" si="36"/>
        <v>7.4</v>
      </c>
      <c r="K26" s="481">
        <f t="shared" ca="1" si="36"/>
        <v>27.32</v>
      </c>
      <c r="L26" s="481">
        <f t="shared" ca="1" si="36"/>
        <v>47.330000000000005</v>
      </c>
      <c r="M26" s="481">
        <f t="shared" ca="1" si="36"/>
        <v>43.199999999999996</v>
      </c>
      <c r="N26" s="481">
        <f t="shared" ca="1" si="36"/>
        <v>39.76</v>
      </c>
      <c r="O26" s="481">
        <f t="shared" ca="1" si="36"/>
        <v>34.17</v>
      </c>
      <c r="P26" s="481">
        <f t="shared" ca="1" si="36"/>
        <v>32.28</v>
      </c>
      <c r="Q26" s="481">
        <f t="shared" ca="1" si="36"/>
        <v>32.53</v>
      </c>
      <c r="R26" s="481">
        <f t="shared" ca="1" si="36"/>
        <v>34.169999999999995</v>
      </c>
      <c r="S26" s="32"/>
      <c r="AL26" s="27">
        <f t="shared" si="27"/>
        <v>42036</v>
      </c>
      <c r="AM26" s="41" t="str">
        <f t="shared" si="12"/>
        <v>ad</v>
      </c>
      <c r="AN26" s="41">
        <f t="shared" si="28"/>
        <v>30</v>
      </c>
      <c r="AO26" s="41">
        <f t="shared" si="13"/>
        <v>61</v>
      </c>
      <c r="AP26" s="41">
        <f t="shared" si="29"/>
        <v>26</v>
      </c>
      <c r="AQ26" s="32" t="s">
        <v>107</v>
      </c>
      <c r="AS26" s="139">
        <v>41275</v>
      </c>
      <c r="AT26" s="142">
        <v>352</v>
      </c>
      <c r="AU26" s="142">
        <v>392</v>
      </c>
      <c r="AV26" s="142">
        <v>528</v>
      </c>
      <c r="AW26" s="142">
        <v>144</v>
      </c>
      <c r="AX26" s="142">
        <v>72</v>
      </c>
      <c r="AY26" s="142">
        <v>176</v>
      </c>
      <c r="AZ26" s="142">
        <f t="shared" si="30"/>
        <v>744</v>
      </c>
    </row>
    <row r="27" spans="1:52">
      <c r="A27" s="60">
        <f t="shared" si="37"/>
        <v>28</v>
      </c>
      <c r="B27" s="209" t="s">
        <v>10</v>
      </c>
      <c r="C27" s="29" t="s">
        <v>58</v>
      </c>
      <c r="D27" s="248">
        <f t="shared" ca="1" si="36"/>
        <v>0</v>
      </c>
      <c r="E27" s="248">
        <f t="shared" ca="1" si="36"/>
        <v>0</v>
      </c>
      <c r="F27" s="248">
        <f t="shared" ca="1" si="36"/>
        <v>0</v>
      </c>
      <c r="G27" s="248">
        <f t="shared" ca="1" si="36"/>
        <v>0</v>
      </c>
      <c r="H27" s="481">
        <f t="shared" ca="1" si="36"/>
        <v>0</v>
      </c>
      <c r="I27" s="481">
        <f t="shared" ca="1" si="36"/>
        <v>0</v>
      </c>
      <c r="J27" s="481">
        <f t="shared" ca="1" si="36"/>
        <v>0</v>
      </c>
      <c r="K27" s="481">
        <f t="shared" ca="1" si="36"/>
        <v>0</v>
      </c>
      <c r="L27" s="481">
        <f t="shared" ca="1" si="36"/>
        <v>0</v>
      </c>
      <c r="M27" s="481">
        <f t="shared" ca="1" si="36"/>
        <v>0</v>
      </c>
      <c r="N27" s="481">
        <f t="shared" ca="1" si="36"/>
        <v>0</v>
      </c>
      <c r="O27" s="481">
        <f t="shared" ca="1" si="36"/>
        <v>0</v>
      </c>
      <c r="P27" s="481">
        <f t="shared" ca="1" si="36"/>
        <v>0</v>
      </c>
      <c r="Q27" s="481">
        <f t="shared" ca="1" si="36"/>
        <v>0</v>
      </c>
      <c r="R27" s="481">
        <f t="shared" ca="1" si="36"/>
        <v>0</v>
      </c>
      <c r="S27" s="32"/>
      <c r="AL27" s="27">
        <f t="shared" si="27"/>
        <v>42064</v>
      </c>
      <c r="AM27" s="41" t="str">
        <f t="shared" si="12"/>
        <v>ae</v>
      </c>
      <c r="AN27" s="41">
        <f t="shared" si="28"/>
        <v>31</v>
      </c>
      <c r="AO27" s="41">
        <f t="shared" si="13"/>
        <v>62</v>
      </c>
      <c r="AP27" s="41">
        <f t="shared" si="29"/>
        <v>27</v>
      </c>
      <c r="AQ27" s="41" t="str">
        <f>+"a"&amp;AQ1</f>
        <v>aa</v>
      </c>
      <c r="AS27" s="139">
        <v>41306</v>
      </c>
      <c r="AT27" s="142">
        <v>320</v>
      </c>
      <c r="AU27" s="142">
        <v>352</v>
      </c>
      <c r="AV27" s="142">
        <v>480</v>
      </c>
      <c r="AW27" s="142">
        <v>128</v>
      </c>
      <c r="AX27" s="142">
        <v>64</v>
      </c>
      <c r="AY27" s="142">
        <v>160</v>
      </c>
      <c r="AZ27" s="142">
        <f t="shared" si="30"/>
        <v>672</v>
      </c>
    </row>
    <row r="28" spans="1:52">
      <c r="A28" s="60">
        <f t="shared" si="37"/>
        <v>29</v>
      </c>
      <c r="B28" s="471" t="s">
        <v>12</v>
      </c>
      <c r="C28" s="29" t="s">
        <v>58</v>
      </c>
      <c r="D28" s="481">
        <f t="shared" ca="1" si="36"/>
        <v>0</v>
      </c>
      <c r="E28" s="481">
        <f t="shared" ca="1" si="36"/>
        <v>0</v>
      </c>
      <c r="F28" s="481">
        <f t="shared" ca="1" si="36"/>
        <v>0</v>
      </c>
      <c r="G28" s="481">
        <f t="shared" ca="1" si="36"/>
        <v>0</v>
      </c>
      <c r="H28" s="481">
        <f t="shared" ca="1" si="36"/>
        <v>0</v>
      </c>
      <c r="I28" s="481">
        <f t="shared" ca="1" si="36"/>
        <v>0</v>
      </c>
      <c r="J28" s="481">
        <f t="shared" ca="1" si="36"/>
        <v>0</v>
      </c>
      <c r="K28" s="481">
        <f t="shared" ca="1" si="36"/>
        <v>0</v>
      </c>
      <c r="L28" s="481">
        <f t="shared" ca="1" si="36"/>
        <v>0</v>
      </c>
      <c r="M28" s="481">
        <f t="shared" ca="1" si="36"/>
        <v>0</v>
      </c>
      <c r="N28" s="481">
        <f t="shared" ca="1" si="36"/>
        <v>0</v>
      </c>
      <c r="O28" s="481">
        <f t="shared" ca="1" si="36"/>
        <v>0</v>
      </c>
      <c r="P28" s="481">
        <f t="shared" ca="1" si="36"/>
        <v>0</v>
      </c>
      <c r="Q28" s="481">
        <f t="shared" ca="1" si="36"/>
        <v>0</v>
      </c>
      <c r="R28" s="481">
        <f t="shared" ca="1" si="36"/>
        <v>0</v>
      </c>
      <c r="S28" s="32"/>
      <c r="AL28" s="27">
        <f t="shared" si="27"/>
        <v>42095</v>
      </c>
      <c r="AM28" s="41" t="str">
        <f t="shared" si="12"/>
        <v>af</v>
      </c>
      <c r="AN28" s="41">
        <f t="shared" si="28"/>
        <v>32</v>
      </c>
      <c r="AO28" s="41">
        <f t="shared" si="13"/>
        <v>63</v>
      </c>
      <c r="AP28" s="41">
        <f t="shared" si="29"/>
        <v>28</v>
      </c>
      <c r="AQ28" s="41" t="str">
        <f t="shared" ref="AQ28:AQ41" si="38">+"a"&amp;AQ2</f>
        <v>ab</v>
      </c>
      <c r="AS28" s="139">
        <v>41334</v>
      </c>
      <c r="AT28" s="142">
        <v>336</v>
      </c>
      <c r="AU28" s="142">
        <v>408</v>
      </c>
      <c r="AV28" s="142">
        <v>504</v>
      </c>
      <c r="AW28" s="142">
        <v>160</v>
      </c>
      <c r="AX28" s="142">
        <v>80</v>
      </c>
      <c r="AY28" s="142">
        <v>168</v>
      </c>
      <c r="AZ28" s="142">
        <f t="shared" si="30"/>
        <v>744</v>
      </c>
    </row>
    <row r="29" spans="1:52">
      <c r="A29" s="60">
        <f t="shared" si="37"/>
        <v>30</v>
      </c>
      <c r="B29" s="472" t="s">
        <v>289</v>
      </c>
      <c r="C29" s="31" t="s">
        <v>58</v>
      </c>
      <c r="D29" s="465">
        <f t="shared" ca="1" si="36"/>
        <v>0</v>
      </c>
      <c r="E29" s="465">
        <f t="shared" ca="1" si="36"/>
        <v>0</v>
      </c>
      <c r="F29" s="465">
        <f t="shared" ca="1" si="36"/>
        <v>0</v>
      </c>
      <c r="G29" s="465">
        <f t="shared" ca="1" si="36"/>
        <v>0</v>
      </c>
      <c r="H29" s="465">
        <f t="shared" ca="1" si="36"/>
        <v>0</v>
      </c>
      <c r="I29" s="465">
        <f t="shared" ca="1" si="36"/>
        <v>0</v>
      </c>
      <c r="J29" s="465">
        <f t="shared" ca="1" si="36"/>
        <v>0</v>
      </c>
      <c r="K29" s="465">
        <f t="shared" ca="1" si="36"/>
        <v>0</v>
      </c>
      <c r="L29" s="465">
        <f t="shared" ca="1" si="36"/>
        <v>0</v>
      </c>
      <c r="M29" s="465">
        <f t="shared" ca="1" si="36"/>
        <v>0</v>
      </c>
      <c r="N29" s="465">
        <f t="shared" ca="1" si="36"/>
        <v>0</v>
      </c>
      <c r="O29" s="465">
        <f t="shared" ca="1" si="36"/>
        <v>0</v>
      </c>
      <c r="P29" s="465">
        <f t="shared" ca="1" si="36"/>
        <v>0</v>
      </c>
      <c r="Q29" s="465">
        <f t="shared" ca="1" si="36"/>
        <v>0</v>
      </c>
      <c r="R29" s="465">
        <f t="shared" ca="1" si="36"/>
        <v>0</v>
      </c>
      <c r="S29" s="32"/>
      <c r="AL29" s="27">
        <f t="shared" si="27"/>
        <v>42125</v>
      </c>
      <c r="AM29" s="41" t="str">
        <f t="shared" si="12"/>
        <v>ag</v>
      </c>
      <c r="AN29" s="41">
        <f t="shared" si="28"/>
        <v>33</v>
      </c>
      <c r="AO29" s="41">
        <f t="shared" si="13"/>
        <v>64</v>
      </c>
      <c r="AP29" s="41">
        <f t="shared" si="29"/>
        <v>29</v>
      </c>
      <c r="AQ29" s="41" t="str">
        <f t="shared" si="38"/>
        <v>ac</v>
      </c>
      <c r="AS29" s="139">
        <v>41365</v>
      </c>
      <c r="AT29" s="142">
        <v>352</v>
      </c>
      <c r="AU29" s="142">
        <v>368</v>
      </c>
      <c r="AV29" s="142">
        <v>528</v>
      </c>
      <c r="AW29" s="142">
        <v>128</v>
      </c>
      <c r="AX29" s="142">
        <v>64</v>
      </c>
      <c r="AY29" s="142">
        <v>176</v>
      </c>
      <c r="AZ29" s="142">
        <f t="shared" si="30"/>
        <v>720</v>
      </c>
    </row>
    <row r="30" spans="1:52">
      <c r="A30" s="60">
        <f t="shared" si="37"/>
        <v>31</v>
      </c>
      <c r="C30" s="32" t="s">
        <v>59</v>
      </c>
      <c r="D30" s="156">
        <f ca="1">+SUM(D18:D29)</f>
        <v>21093.350000000002</v>
      </c>
      <c r="E30" s="156">
        <f t="shared" ref="E30:G30" ca="1" si="39">+SUM(E18:E28)</f>
        <v>18067.7</v>
      </c>
      <c r="F30" s="156">
        <f t="shared" ca="1" si="39"/>
        <v>17868.29</v>
      </c>
      <c r="G30" s="156">
        <f t="shared" ca="1" si="39"/>
        <v>18190.27</v>
      </c>
      <c r="H30" s="156">
        <f t="shared" ref="H30:R30" ca="1" si="40">+SUM(H18:H28)</f>
        <v>17227.749999999996</v>
      </c>
      <c r="I30" s="156">
        <f t="shared" ca="1" si="40"/>
        <v>18315.43</v>
      </c>
      <c r="J30" s="156">
        <f t="shared" ca="1" si="40"/>
        <v>18403.480000000003</v>
      </c>
      <c r="K30" s="156">
        <f t="shared" ca="1" si="40"/>
        <v>19507.82</v>
      </c>
      <c r="L30" s="156">
        <f t="shared" ca="1" si="40"/>
        <v>18424.580000000002</v>
      </c>
      <c r="M30" s="156">
        <f t="shared" ca="1" si="40"/>
        <v>19422.760000000002</v>
      </c>
      <c r="N30" s="156">
        <f t="shared" ca="1" si="40"/>
        <v>18637.12</v>
      </c>
      <c r="O30" s="156">
        <f t="shared" ca="1" si="40"/>
        <v>19268.549999999996</v>
      </c>
      <c r="P30" s="156">
        <f t="shared" ca="1" si="40"/>
        <v>18166.920000000002</v>
      </c>
      <c r="Q30" s="156">
        <f t="shared" ca="1" si="40"/>
        <v>18775.989999999998</v>
      </c>
      <c r="R30" s="156">
        <f t="shared" ca="1" si="40"/>
        <v>18241.009999999998</v>
      </c>
      <c r="S30" s="32"/>
      <c r="AL30" s="27">
        <f t="shared" si="27"/>
        <v>42156</v>
      </c>
      <c r="AM30" s="41" t="str">
        <f t="shared" si="12"/>
        <v>ah</v>
      </c>
      <c r="AN30" s="41">
        <f t="shared" si="28"/>
        <v>34</v>
      </c>
      <c r="AO30" s="41">
        <f t="shared" si="13"/>
        <v>65</v>
      </c>
      <c r="AP30" s="41">
        <f t="shared" si="29"/>
        <v>30</v>
      </c>
      <c r="AQ30" s="41" t="str">
        <f t="shared" si="38"/>
        <v>ad</v>
      </c>
      <c r="AS30" s="139">
        <v>41395</v>
      </c>
      <c r="AT30" s="142">
        <v>352</v>
      </c>
      <c r="AU30" s="142">
        <v>392</v>
      </c>
      <c r="AV30" s="142">
        <v>528</v>
      </c>
      <c r="AW30" s="142">
        <v>144</v>
      </c>
      <c r="AX30" s="142">
        <v>72</v>
      </c>
      <c r="AY30" s="142">
        <v>176</v>
      </c>
      <c r="AZ30" s="142">
        <f t="shared" si="30"/>
        <v>744</v>
      </c>
    </row>
    <row r="31" spans="1:52">
      <c r="B31" s="462"/>
      <c r="C31" s="32"/>
      <c r="D31" s="156"/>
      <c r="E31" s="156"/>
      <c r="F31" s="156"/>
      <c r="G31" s="156"/>
      <c r="H31" s="345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AL31" s="27">
        <f t="shared" si="27"/>
        <v>42186</v>
      </c>
      <c r="AM31" s="41" t="str">
        <f t="shared" si="12"/>
        <v>ai</v>
      </c>
      <c r="AN31" s="41">
        <f t="shared" si="28"/>
        <v>35</v>
      </c>
      <c r="AO31" s="41">
        <f t="shared" si="13"/>
        <v>66</v>
      </c>
      <c r="AP31" s="41">
        <f t="shared" si="29"/>
        <v>31</v>
      </c>
      <c r="AQ31" s="41" t="str">
        <f t="shared" si="38"/>
        <v>ae</v>
      </c>
      <c r="AS31" s="139">
        <v>41426</v>
      </c>
      <c r="AT31" s="142">
        <v>320</v>
      </c>
      <c r="AU31" s="142">
        <v>400</v>
      </c>
      <c r="AV31" s="142">
        <v>480</v>
      </c>
      <c r="AW31" s="142">
        <v>160</v>
      </c>
      <c r="AX31" s="142">
        <v>80</v>
      </c>
      <c r="AY31" s="142">
        <v>160</v>
      </c>
      <c r="AZ31" s="142">
        <f t="shared" si="30"/>
        <v>720</v>
      </c>
    </row>
    <row r="32" spans="1:52" ht="15.75" thickBot="1">
      <c r="A32" s="60">
        <f t="shared" ref="A32:A81" si="41">+ROW()</f>
        <v>32</v>
      </c>
      <c r="D32" s="234">
        <v>40909</v>
      </c>
      <c r="E32" s="234">
        <v>40940</v>
      </c>
      <c r="F32" s="234">
        <v>40969</v>
      </c>
      <c r="G32" s="234">
        <v>41000</v>
      </c>
      <c r="H32" s="132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2"/>
      <c r="AL32" s="27">
        <f t="shared" si="27"/>
        <v>42217</v>
      </c>
      <c r="AM32" s="41" t="str">
        <f t="shared" si="12"/>
        <v>aj</v>
      </c>
      <c r="AN32" s="41">
        <f t="shared" si="28"/>
        <v>36</v>
      </c>
      <c r="AO32" s="41">
        <f t="shared" si="13"/>
        <v>67</v>
      </c>
      <c r="AP32" s="41">
        <f t="shared" si="29"/>
        <v>32</v>
      </c>
      <c r="AQ32" s="41" t="str">
        <f t="shared" si="38"/>
        <v>af</v>
      </c>
      <c r="AS32" s="139">
        <v>41456</v>
      </c>
      <c r="AT32" s="142">
        <v>352</v>
      </c>
      <c r="AU32" s="142">
        <v>392</v>
      </c>
      <c r="AV32" s="142">
        <v>528</v>
      </c>
      <c r="AW32" s="142">
        <v>144</v>
      </c>
      <c r="AX32" s="142">
        <v>72</v>
      </c>
      <c r="AY32" s="142">
        <v>176</v>
      </c>
      <c r="AZ32" s="142">
        <f t="shared" si="30"/>
        <v>744</v>
      </c>
    </row>
    <row r="33" spans="1:52">
      <c r="A33" s="60">
        <f t="shared" si="41"/>
        <v>33</v>
      </c>
      <c r="C33" s="526" t="s">
        <v>277</v>
      </c>
      <c r="D33" s="543">
        <f>+YEAR($D$1)</f>
        <v>2013</v>
      </c>
      <c r="E33" s="543">
        <f>+D33+1</f>
        <v>2014</v>
      </c>
      <c r="F33" s="543">
        <f t="shared" ref="F33:G33" si="42">+E33+1</f>
        <v>2015</v>
      </c>
      <c r="G33" s="543">
        <f t="shared" si="42"/>
        <v>2016</v>
      </c>
      <c r="H33" s="543">
        <f t="shared" ref="H33" si="43">+G33+1</f>
        <v>2017</v>
      </c>
      <c r="I33" s="543">
        <f t="shared" ref="I33" si="44">+H33+1</f>
        <v>2018</v>
      </c>
      <c r="J33" s="543">
        <f t="shared" ref="J33" si="45">+I33+1</f>
        <v>2019</v>
      </c>
      <c r="K33" s="543">
        <f t="shared" ref="K33" si="46">+J33+1</f>
        <v>2020</v>
      </c>
      <c r="L33" s="543">
        <f t="shared" ref="L33" si="47">+K33+1</f>
        <v>2021</v>
      </c>
      <c r="M33" s="543">
        <f t="shared" ref="M33" si="48">+L33+1</f>
        <v>2022</v>
      </c>
      <c r="N33" s="543">
        <f t="shared" ref="N33" si="49">+M33+1</f>
        <v>2023</v>
      </c>
      <c r="O33" s="543">
        <f t="shared" ref="O33" si="50">+N33+1</f>
        <v>2024</v>
      </c>
      <c r="P33" s="543">
        <f t="shared" ref="P33" si="51">+O33+1</f>
        <v>2025</v>
      </c>
      <c r="Q33" s="543">
        <f t="shared" ref="Q33" si="52">+P33+1</f>
        <v>2026</v>
      </c>
      <c r="R33" s="543">
        <f t="shared" ref="R33" si="53">+Q33+1</f>
        <v>2027</v>
      </c>
      <c r="S33" s="231"/>
      <c r="AL33" s="27">
        <f t="shared" si="27"/>
        <v>42248</v>
      </c>
      <c r="AM33" s="41" t="str">
        <f t="shared" ref="AM33:AM64" si="54">+VLOOKUP(AN33,$AP$1:$AQ$197,2,FALSE)</f>
        <v>ak</v>
      </c>
      <c r="AN33" s="41">
        <f t="shared" si="28"/>
        <v>37</v>
      </c>
      <c r="AO33" s="41">
        <f t="shared" si="13"/>
        <v>68</v>
      </c>
      <c r="AP33" s="41">
        <f t="shared" si="29"/>
        <v>33</v>
      </c>
      <c r="AQ33" s="41" t="str">
        <f t="shared" si="38"/>
        <v>ag</v>
      </c>
      <c r="AS33" s="139">
        <v>41487</v>
      </c>
      <c r="AT33" s="142">
        <v>352</v>
      </c>
      <c r="AU33" s="142">
        <v>392</v>
      </c>
      <c r="AV33" s="142">
        <v>528</v>
      </c>
      <c r="AW33" s="142">
        <v>144</v>
      </c>
      <c r="AX33" s="142">
        <v>72</v>
      </c>
      <c r="AY33" s="142">
        <v>176</v>
      </c>
      <c r="AZ33" s="142">
        <f t="shared" si="30"/>
        <v>744</v>
      </c>
    </row>
    <row r="34" spans="1:52">
      <c r="A34" s="60">
        <f t="shared" si="41"/>
        <v>34</v>
      </c>
      <c r="C34" s="523" t="s">
        <v>275</v>
      </c>
      <c r="D34" s="524">
        <f ca="1">+D15</f>
        <v>9578.58</v>
      </c>
      <c r="E34" s="524">
        <f t="shared" ref="E34:G34" ca="1" si="55">+E15</f>
        <v>5784.2300000000005</v>
      </c>
      <c r="F34" s="524">
        <f t="shared" ca="1" si="55"/>
        <v>5695.86</v>
      </c>
      <c r="G34" s="524">
        <f t="shared" ca="1" si="55"/>
        <v>5596.21</v>
      </c>
      <c r="H34" s="524">
        <f t="shared" ref="H34:P34" ca="1" si="56">+H15</f>
        <v>5627.5099999999993</v>
      </c>
      <c r="I34" s="524">
        <f t="shared" ca="1" si="56"/>
        <v>5843.57</v>
      </c>
      <c r="J34" s="524">
        <f t="shared" ca="1" si="56"/>
        <v>5978.2100000000009</v>
      </c>
      <c r="K34" s="524">
        <f t="shared" ca="1" si="56"/>
        <v>6596.69</v>
      </c>
      <c r="L34" s="524">
        <f t="shared" ca="1" si="56"/>
        <v>6679.0499999999993</v>
      </c>
      <c r="M34" s="524">
        <f t="shared" ca="1" si="56"/>
        <v>6755.2599999999993</v>
      </c>
      <c r="N34" s="524">
        <f t="shared" ca="1" si="56"/>
        <v>6600.35</v>
      </c>
      <c r="O34" s="524">
        <f t="shared" ca="1" si="56"/>
        <v>6435.8099999999995</v>
      </c>
      <c r="P34" s="524">
        <f t="shared" ca="1" si="56"/>
        <v>6417.3799999999992</v>
      </c>
      <c r="Q34" s="524">
        <f t="shared" ref="Q34:R34" ca="1" si="57">+Q15</f>
        <v>6433.68</v>
      </c>
      <c r="R34" s="524">
        <f t="shared" ca="1" si="57"/>
        <v>6204.9399999999987</v>
      </c>
      <c r="S34" s="231"/>
      <c r="T34" s="231"/>
      <c r="U34" s="231"/>
      <c r="V34" s="231"/>
      <c r="W34" s="231"/>
      <c r="AL34" s="27">
        <f t="shared" si="27"/>
        <v>42278</v>
      </c>
      <c r="AM34" s="41" t="str">
        <f t="shared" si="54"/>
        <v>al</v>
      </c>
      <c r="AN34" s="41">
        <f t="shared" si="28"/>
        <v>38</v>
      </c>
      <c r="AO34" s="41">
        <f t="shared" si="13"/>
        <v>69</v>
      </c>
      <c r="AP34" s="41">
        <f t="shared" si="29"/>
        <v>34</v>
      </c>
      <c r="AQ34" s="41" t="str">
        <f t="shared" si="38"/>
        <v>ah</v>
      </c>
      <c r="AS34" s="139">
        <v>41518</v>
      </c>
      <c r="AT34" s="142">
        <v>320</v>
      </c>
      <c r="AU34" s="142">
        <v>400</v>
      </c>
      <c r="AV34" s="142">
        <v>480</v>
      </c>
      <c r="AW34" s="142">
        <v>160</v>
      </c>
      <c r="AX34" s="142">
        <v>80</v>
      </c>
      <c r="AY34" s="142">
        <v>160</v>
      </c>
      <c r="AZ34" s="142">
        <f t="shared" si="30"/>
        <v>720</v>
      </c>
    </row>
    <row r="35" spans="1:52">
      <c r="A35" s="60">
        <f t="shared" si="41"/>
        <v>35</v>
      </c>
      <c r="C35" s="196" t="s">
        <v>281</v>
      </c>
      <c r="D35" s="544">
        <f t="shared" ref="D35:R35" ca="1" si="58">+AVERAGE(INDIRECT($AH$1&amp;VLOOKUP(D$1,$AL$1:$AM$197,2,FALSE)&amp;$A35&amp;":"&amp;VLOOKUP(DATE(YEAR(D$1),12,1),$AL$1:$AM$197,2,FALSE)&amp;$A35))</f>
        <v>1</v>
      </c>
      <c r="E35" s="544">
        <f t="shared" ca="1" si="58"/>
        <v>1</v>
      </c>
      <c r="F35" s="544">
        <f t="shared" ca="1" si="58"/>
        <v>1</v>
      </c>
      <c r="G35" s="544">
        <f t="shared" ca="1" si="58"/>
        <v>1</v>
      </c>
      <c r="H35" s="544">
        <f t="shared" ca="1" si="58"/>
        <v>1</v>
      </c>
      <c r="I35" s="544">
        <f t="shared" ca="1" si="58"/>
        <v>1</v>
      </c>
      <c r="J35" s="544">
        <f t="shared" ca="1" si="58"/>
        <v>1</v>
      </c>
      <c r="K35" s="544">
        <f t="shared" ca="1" si="58"/>
        <v>1</v>
      </c>
      <c r="L35" s="544">
        <f t="shared" ca="1" si="58"/>
        <v>1</v>
      </c>
      <c r="M35" s="544">
        <f t="shared" ca="1" si="58"/>
        <v>1</v>
      </c>
      <c r="N35" s="544">
        <f t="shared" ca="1" si="58"/>
        <v>1</v>
      </c>
      <c r="O35" s="544">
        <f t="shared" ca="1" si="58"/>
        <v>1</v>
      </c>
      <c r="P35" s="544">
        <f t="shared" ca="1" si="58"/>
        <v>1</v>
      </c>
      <c r="Q35" s="544">
        <f t="shared" ca="1" si="58"/>
        <v>1</v>
      </c>
      <c r="R35" s="544">
        <f t="shared" ca="1" si="58"/>
        <v>1</v>
      </c>
      <c r="S35" s="32"/>
      <c r="AL35" s="27">
        <f t="shared" si="27"/>
        <v>42309</v>
      </c>
      <c r="AM35" s="41" t="str">
        <f t="shared" si="54"/>
        <v>am</v>
      </c>
      <c r="AN35" s="41">
        <f t="shared" si="28"/>
        <v>39</v>
      </c>
      <c r="AO35" s="41">
        <f t="shared" si="13"/>
        <v>70</v>
      </c>
      <c r="AP35" s="41">
        <f t="shared" si="29"/>
        <v>35</v>
      </c>
      <c r="AQ35" s="41" t="str">
        <f t="shared" si="38"/>
        <v>ai</v>
      </c>
      <c r="AS35" s="139">
        <v>41548</v>
      </c>
      <c r="AT35" s="142">
        <v>368</v>
      </c>
      <c r="AU35" s="142">
        <v>376</v>
      </c>
      <c r="AV35" s="142">
        <v>552</v>
      </c>
      <c r="AW35" s="142">
        <v>128</v>
      </c>
      <c r="AX35" s="142">
        <v>64</v>
      </c>
      <c r="AY35" s="142">
        <v>184</v>
      </c>
      <c r="AZ35" s="142">
        <f t="shared" si="30"/>
        <v>744</v>
      </c>
    </row>
    <row r="36" spans="1:52">
      <c r="A36" s="60">
        <f t="shared" si="41"/>
        <v>36</v>
      </c>
      <c r="C36" s="530" t="s">
        <v>282</v>
      </c>
      <c r="D36" s="531">
        <f ca="1">+D34*D35</f>
        <v>9578.58</v>
      </c>
      <c r="E36" s="531">
        <f t="shared" ref="E36:G36" ca="1" si="59">+E34*E35</f>
        <v>5784.2300000000005</v>
      </c>
      <c r="F36" s="531">
        <f t="shared" ca="1" si="59"/>
        <v>5695.86</v>
      </c>
      <c r="G36" s="531">
        <f t="shared" ca="1" si="59"/>
        <v>5596.21</v>
      </c>
      <c r="H36" s="531">
        <f t="shared" ref="H36:P36" ca="1" si="60">+H34*H35</f>
        <v>5627.5099999999993</v>
      </c>
      <c r="I36" s="531">
        <f t="shared" ca="1" si="60"/>
        <v>5843.57</v>
      </c>
      <c r="J36" s="531">
        <f t="shared" ca="1" si="60"/>
        <v>5978.2100000000009</v>
      </c>
      <c r="K36" s="531">
        <f t="shared" ca="1" si="60"/>
        <v>6596.69</v>
      </c>
      <c r="L36" s="531">
        <f t="shared" ca="1" si="60"/>
        <v>6679.0499999999993</v>
      </c>
      <c r="M36" s="531">
        <f t="shared" ca="1" si="60"/>
        <v>6755.2599999999993</v>
      </c>
      <c r="N36" s="531">
        <f t="shared" ca="1" si="60"/>
        <v>6600.35</v>
      </c>
      <c r="O36" s="531">
        <f t="shared" ca="1" si="60"/>
        <v>6435.8099999999995</v>
      </c>
      <c r="P36" s="531">
        <f t="shared" ca="1" si="60"/>
        <v>6417.3799999999992</v>
      </c>
      <c r="Q36" s="531">
        <f t="shared" ref="Q36:R36" ca="1" si="61">+Q34*Q35</f>
        <v>6433.68</v>
      </c>
      <c r="R36" s="531">
        <f t="shared" ca="1" si="61"/>
        <v>6204.9399999999987</v>
      </c>
      <c r="S36" s="32"/>
      <c r="AL36" s="27">
        <f t="shared" si="27"/>
        <v>42339</v>
      </c>
      <c r="AM36" s="41" t="str">
        <f t="shared" si="54"/>
        <v>an</v>
      </c>
      <c r="AN36" s="41">
        <f t="shared" si="28"/>
        <v>40</v>
      </c>
      <c r="AO36" s="41">
        <f t="shared" si="13"/>
        <v>71</v>
      </c>
      <c r="AP36" s="41">
        <f t="shared" si="29"/>
        <v>36</v>
      </c>
      <c r="AQ36" s="41" t="str">
        <f t="shared" si="38"/>
        <v>aj</v>
      </c>
      <c r="AS36" s="139">
        <v>41579</v>
      </c>
      <c r="AT36" s="142">
        <v>320</v>
      </c>
      <c r="AU36" s="142">
        <v>400</v>
      </c>
      <c r="AV36" s="142">
        <v>480</v>
      </c>
      <c r="AW36" s="142">
        <v>160</v>
      </c>
      <c r="AX36" s="142">
        <v>80</v>
      </c>
      <c r="AY36" s="142">
        <v>160</v>
      </c>
      <c r="AZ36" s="142">
        <f t="shared" si="30"/>
        <v>720</v>
      </c>
    </row>
    <row r="37" spans="1:52">
      <c r="A37" s="60">
        <f t="shared" si="41"/>
        <v>37</v>
      </c>
      <c r="C37" s="511" t="s">
        <v>276</v>
      </c>
      <c r="D37" s="267">
        <f t="shared" ref="D37:R37" ca="1" si="62">+AVERAGE(INDIRECT($AH$1&amp;VLOOKUP(D$1,$AL$1:$AM$197,2,FALSE)&amp;$A37&amp;":"&amp;VLOOKUP(DATE(YEAR(D$1),12,1),$AL$1:$AM$197,2,FALSE)&amp;$A37))</f>
        <v>11351</v>
      </c>
      <c r="E37" s="267">
        <f t="shared" ca="1" si="62"/>
        <v>11351</v>
      </c>
      <c r="F37" s="267">
        <f t="shared" ca="1" si="62"/>
        <v>9454</v>
      </c>
      <c r="G37" s="267">
        <f t="shared" ca="1" si="62"/>
        <v>9454</v>
      </c>
      <c r="H37" s="267">
        <f t="shared" ca="1" si="62"/>
        <v>9454</v>
      </c>
      <c r="I37" s="267">
        <f t="shared" ca="1" si="62"/>
        <v>9454</v>
      </c>
      <c r="J37" s="267">
        <f t="shared" ca="1" si="62"/>
        <v>9454</v>
      </c>
      <c r="K37" s="267">
        <f t="shared" ca="1" si="62"/>
        <v>9454</v>
      </c>
      <c r="L37" s="267">
        <f t="shared" ca="1" si="62"/>
        <v>9454</v>
      </c>
      <c r="M37" s="267">
        <f t="shared" ca="1" si="62"/>
        <v>9454</v>
      </c>
      <c r="N37" s="267">
        <f t="shared" ca="1" si="62"/>
        <v>9454</v>
      </c>
      <c r="O37" s="267">
        <f t="shared" ca="1" si="62"/>
        <v>9454</v>
      </c>
      <c r="P37" s="267">
        <f t="shared" ca="1" si="62"/>
        <v>9454</v>
      </c>
      <c r="Q37" s="267">
        <f t="shared" ca="1" si="62"/>
        <v>9454</v>
      </c>
      <c r="R37" s="267">
        <f t="shared" ca="1" si="62"/>
        <v>9454</v>
      </c>
      <c r="S37" s="32"/>
      <c r="AL37" s="27">
        <f t="shared" si="27"/>
        <v>42370</v>
      </c>
      <c r="AM37" s="41" t="str">
        <f t="shared" si="54"/>
        <v>ao</v>
      </c>
      <c r="AN37" s="41">
        <f t="shared" si="28"/>
        <v>41</v>
      </c>
      <c r="AO37" s="41">
        <f t="shared" si="13"/>
        <v>72</v>
      </c>
      <c r="AP37" s="41">
        <f t="shared" si="29"/>
        <v>37</v>
      </c>
      <c r="AQ37" s="41" t="str">
        <f t="shared" si="38"/>
        <v>ak</v>
      </c>
      <c r="AS37" s="139">
        <v>41609</v>
      </c>
      <c r="AT37" s="142">
        <v>336</v>
      </c>
      <c r="AU37" s="142">
        <v>408</v>
      </c>
      <c r="AV37" s="142">
        <v>504</v>
      </c>
      <c r="AW37" s="142">
        <v>160</v>
      </c>
      <c r="AX37" s="142">
        <v>80</v>
      </c>
      <c r="AY37" s="142">
        <v>168</v>
      </c>
      <c r="AZ37" s="142">
        <f t="shared" si="30"/>
        <v>744</v>
      </c>
    </row>
    <row r="38" spans="1:52">
      <c r="A38" s="60">
        <f t="shared" si="41"/>
        <v>38</v>
      </c>
      <c r="C38" s="532" t="s">
        <v>278</v>
      </c>
      <c r="D38" s="546">
        <f ca="1">+D37-D36</f>
        <v>1772.42</v>
      </c>
      <c r="E38" s="546">
        <f t="shared" ref="E38:G38" ca="1" si="63">+E37-E36</f>
        <v>5566.7699999999995</v>
      </c>
      <c r="F38" s="546">
        <f t="shared" ca="1" si="63"/>
        <v>3758.1400000000003</v>
      </c>
      <c r="G38" s="546">
        <f t="shared" ca="1" si="63"/>
        <v>3857.79</v>
      </c>
      <c r="H38" s="546">
        <f t="shared" ref="H38:P38" ca="1" si="64">+H37-H36</f>
        <v>3826.4900000000007</v>
      </c>
      <c r="I38" s="546">
        <f t="shared" ca="1" si="64"/>
        <v>3610.4300000000003</v>
      </c>
      <c r="J38" s="546">
        <f t="shared" ca="1" si="64"/>
        <v>3475.7899999999991</v>
      </c>
      <c r="K38" s="546">
        <f t="shared" ca="1" si="64"/>
        <v>2857.3100000000004</v>
      </c>
      <c r="L38" s="546">
        <f t="shared" ca="1" si="64"/>
        <v>2774.9500000000007</v>
      </c>
      <c r="M38" s="546">
        <f t="shared" ca="1" si="64"/>
        <v>2698.7400000000007</v>
      </c>
      <c r="N38" s="546">
        <f t="shared" ca="1" si="64"/>
        <v>2853.6499999999996</v>
      </c>
      <c r="O38" s="546">
        <f t="shared" ca="1" si="64"/>
        <v>3018.1900000000005</v>
      </c>
      <c r="P38" s="546">
        <f t="shared" ca="1" si="64"/>
        <v>3036.6200000000008</v>
      </c>
      <c r="Q38" s="546">
        <f t="shared" ref="Q38:R38" ca="1" si="65">+Q37-Q36</f>
        <v>3020.3199999999997</v>
      </c>
      <c r="R38" s="546">
        <f t="shared" ca="1" si="65"/>
        <v>3249.0600000000013</v>
      </c>
      <c r="S38" s="32"/>
      <c r="AL38" s="27">
        <f t="shared" si="27"/>
        <v>42401</v>
      </c>
      <c r="AM38" s="41" t="str">
        <f t="shared" si="54"/>
        <v>ap</v>
      </c>
      <c r="AN38" s="41">
        <f t="shared" si="28"/>
        <v>42</v>
      </c>
      <c r="AO38" s="41">
        <f t="shared" si="13"/>
        <v>73</v>
      </c>
      <c r="AP38" s="41">
        <f t="shared" si="29"/>
        <v>38</v>
      </c>
      <c r="AQ38" s="41" t="str">
        <f t="shared" si="38"/>
        <v>al</v>
      </c>
      <c r="AS38" s="140">
        <v>41640</v>
      </c>
      <c r="AT38" s="143">
        <v>352</v>
      </c>
      <c r="AU38" s="143">
        <v>392</v>
      </c>
      <c r="AV38" s="143">
        <v>528</v>
      </c>
      <c r="AW38" s="143">
        <v>144</v>
      </c>
      <c r="AX38" s="143">
        <v>72</v>
      </c>
      <c r="AY38" s="143">
        <v>176</v>
      </c>
      <c r="AZ38" s="143">
        <f t="shared" si="30"/>
        <v>744</v>
      </c>
    </row>
    <row r="39" spans="1:52" ht="15.75" thickBot="1">
      <c r="A39" s="60">
        <f t="shared" si="41"/>
        <v>39</v>
      </c>
      <c r="C39" s="511" t="s">
        <v>192</v>
      </c>
      <c r="D39" s="635">
        <f ca="1">+D38</f>
        <v>1772.42</v>
      </c>
      <c r="E39" s="545">
        <f ca="1">+E38+D39</f>
        <v>7339.19</v>
      </c>
      <c r="F39" s="545">
        <f t="shared" ref="F39:G39" ca="1" si="66">+F38+E39</f>
        <v>11097.33</v>
      </c>
      <c r="G39" s="545">
        <f t="shared" ca="1" si="66"/>
        <v>14955.119999999999</v>
      </c>
      <c r="H39" s="545">
        <f t="shared" ref="H39" ca="1" si="67">+H38+G39</f>
        <v>18781.61</v>
      </c>
      <c r="I39" s="545">
        <f t="shared" ref="I39" ca="1" si="68">+I38+H39</f>
        <v>22392.04</v>
      </c>
      <c r="J39" s="545">
        <f t="shared" ref="J39" ca="1" si="69">+J38+I39</f>
        <v>25867.83</v>
      </c>
      <c r="K39" s="545">
        <f t="shared" ref="K39" ca="1" si="70">+K38+J39</f>
        <v>28725.140000000003</v>
      </c>
      <c r="L39" s="545">
        <f t="shared" ref="L39" ca="1" si="71">+L38+K39</f>
        <v>31500.090000000004</v>
      </c>
      <c r="M39" s="545">
        <f t="shared" ref="M39" ca="1" si="72">+M38+L39</f>
        <v>34198.83</v>
      </c>
      <c r="N39" s="545">
        <f t="shared" ref="N39" ca="1" si="73">+N38+M39</f>
        <v>37052.480000000003</v>
      </c>
      <c r="O39" s="545">
        <f t="shared" ref="O39" ca="1" si="74">+O38+N39</f>
        <v>40070.670000000006</v>
      </c>
      <c r="P39" s="545">
        <f t="shared" ref="P39" ca="1" si="75">+P38+O39</f>
        <v>43107.290000000008</v>
      </c>
      <c r="Q39" s="545">
        <f t="shared" ref="Q39" ca="1" si="76">+Q38+P39</f>
        <v>46127.610000000008</v>
      </c>
      <c r="R39" s="545">
        <f t="shared" ref="R39" ca="1" si="77">+R38+Q39</f>
        <v>49376.670000000013</v>
      </c>
      <c r="S39" s="32"/>
      <c r="AL39" s="27">
        <f t="shared" si="27"/>
        <v>42430</v>
      </c>
      <c r="AM39" s="41" t="str">
        <f t="shared" si="54"/>
        <v>aq</v>
      </c>
      <c r="AN39" s="41">
        <f t="shared" si="28"/>
        <v>43</v>
      </c>
      <c r="AO39" s="41">
        <f t="shared" si="13"/>
        <v>74</v>
      </c>
      <c r="AP39" s="41">
        <f t="shared" si="29"/>
        <v>39</v>
      </c>
      <c r="AQ39" s="41" t="str">
        <f t="shared" si="38"/>
        <v>am</v>
      </c>
      <c r="AS39" s="140">
        <v>41671</v>
      </c>
      <c r="AT39" s="143">
        <v>320</v>
      </c>
      <c r="AU39" s="143">
        <v>352</v>
      </c>
      <c r="AV39" s="143">
        <v>480</v>
      </c>
      <c r="AW39" s="143">
        <v>128</v>
      </c>
      <c r="AX39" s="143">
        <v>64</v>
      </c>
      <c r="AY39" s="143">
        <v>160</v>
      </c>
      <c r="AZ39" s="143">
        <f t="shared" si="30"/>
        <v>672</v>
      </c>
    </row>
    <row r="40" spans="1:52">
      <c r="A40" s="60">
        <f t="shared" si="41"/>
        <v>40</v>
      </c>
      <c r="C40" s="526" t="s">
        <v>283</v>
      </c>
      <c r="D40" s="547">
        <f>+D$33</f>
        <v>2013</v>
      </c>
      <c r="E40" s="547">
        <f t="shared" ref="E40:R40" si="78">+E$33</f>
        <v>2014</v>
      </c>
      <c r="F40" s="547">
        <f t="shared" si="78"/>
        <v>2015</v>
      </c>
      <c r="G40" s="547">
        <f t="shared" si="78"/>
        <v>2016</v>
      </c>
      <c r="H40" s="547">
        <f t="shared" si="78"/>
        <v>2017</v>
      </c>
      <c r="I40" s="547">
        <f t="shared" si="78"/>
        <v>2018</v>
      </c>
      <c r="J40" s="547">
        <f t="shared" si="78"/>
        <v>2019</v>
      </c>
      <c r="K40" s="547">
        <f t="shared" si="78"/>
        <v>2020</v>
      </c>
      <c r="L40" s="547">
        <f t="shared" si="78"/>
        <v>2021</v>
      </c>
      <c r="M40" s="547">
        <f t="shared" si="78"/>
        <v>2022</v>
      </c>
      <c r="N40" s="547">
        <f t="shared" si="78"/>
        <v>2023</v>
      </c>
      <c r="O40" s="547">
        <f t="shared" si="78"/>
        <v>2024</v>
      </c>
      <c r="P40" s="547">
        <f t="shared" si="78"/>
        <v>2025</v>
      </c>
      <c r="Q40" s="547">
        <f t="shared" si="78"/>
        <v>2026</v>
      </c>
      <c r="R40" s="547">
        <f t="shared" si="78"/>
        <v>2027</v>
      </c>
      <c r="S40" s="32"/>
      <c r="AL40" s="27">
        <f t="shared" si="27"/>
        <v>42461</v>
      </c>
      <c r="AM40" s="41" t="str">
        <f t="shared" si="54"/>
        <v>ar</v>
      </c>
      <c r="AN40" s="41">
        <f t="shared" si="28"/>
        <v>44</v>
      </c>
      <c r="AO40" s="41">
        <f t="shared" si="13"/>
        <v>75</v>
      </c>
      <c r="AP40" s="41">
        <f t="shared" si="29"/>
        <v>40</v>
      </c>
      <c r="AQ40" s="41" t="str">
        <f t="shared" si="38"/>
        <v>an</v>
      </c>
      <c r="AS40" s="140">
        <v>41699</v>
      </c>
      <c r="AT40" s="143">
        <v>336</v>
      </c>
      <c r="AU40" s="143">
        <v>408</v>
      </c>
      <c r="AV40" s="143">
        <v>504</v>
      </c>
      <c r="AW40" s="143">
        <v>160</v>
      </c>
      <c r="AX40" s="143">
        <v>80</v>
      </c>
      <c r="AY40" s="143">
        <v>168</v>
      </c>
      <c r="AZ40" s="143">
        <f t="shared" si="30"/>
        <v>744</v>
      </c>
    </row>
    <row r="41" spans="1:52">
      <c r="A41" s="60">
        <f t="shared" si="41"/>
        <v>41</v>
      </c>
      <c r="C41" s="521" t="s">
        <v>149</v>
      </c>
      <c r="D41" s="548">
        <f t="shared" ref="D41:R41" ca="1" si="79">+SUM(INDIRECT($AH$1&amp;VLOOKUP(D$1,$AL$1:$AM$197,2,FALSE)&amp;$A41&amp;":"&amp;VLOOKUP(DATE(YEAR(D$1),12,1),$AL$1:$AM$197,2,FALSE)&amp;$A41))</f>
        <v>4263.6900000000005</v>
      </c>
      <c r="E41" s="548">
        <f t="shared" ca="1" si="79"/>
        <v>2406.6999999999998</v>
      </c>
      <c r="F41" s="548">
        <f t="shared" ca="1" si="79"/>
        <v>2378.2400000000002</v>
      </c>
      <c r="G41" s="548">
        <f t="shared" ca="1" si="79"/>
        <v>2416.84</v>
      </c>
      <c r="H41" s="548">
        <f t="shared" ca="1" si="79"/>
        <v>2406.87</v>
      </c>
      <c r="I41" s="548">
        <f t="shared" ca="1" si="79"/>
        <v>2429.58</v>
      </c>
      <c r="J41" s="548">
        <f t="shared" ca="1" si="79"/>
        <v>2624.19</v>
      </c>
      <c r="K41" s="548">
        <f t="shared" ca="1" si="79"/>
        <v>2822.56</v>
      </c>
      <c r="L41" s="548">
        <f t="shared" ca="1" si="79"/>
        <v>2876.28</v>
      </c>
      <c r="M41" s="548">
        <f t="shared" ca="1" si="79"/>
        <v>2842.67</v>
      </c>
      <c r="N41" s="548">
        <f t="shared" ca="1" si="79"/>
        <v>2822.96</v>
      </c>
      <c r="O41" s="548">
        <f t="shared" ca="1" si="79"/>
        <v>2811.21</v>
      </c>
      <c r="P41" s="548">
        <f t="shared" ca="1" si="79"/>
        <v>2771.8199999999997</v>
      </c>
      <c r="Q41" s="548">
        <f t="shared" ca="1" si="79"/>
        <v>2736.9700000000003</v>
      </c>
      <c r="R41" s="548">
        <f t="shared" ca="1" si="79"/>
        <v>2684.89</v>
      </c>
      <c r="S41" s="32"/>
      <c r="AL41" s="27">
        <f t="shared" si="27"/>
        <v>42491</v>
      </c>
      <c r="AM41" s="41" t="str">
        <f t="shared" si="54"/>
        <v>as</v>
      </c>
      <c r="AN41" s="41">
        <f t="shared" si="28"/>
        <v>45</v>
      </c>
      <c r="AO41" s="41">
        <f t="shared" si="13"/>
        <v>76</v>
      </c>
      <c r="AP41" s="41">
        <f t="shared" si="29"/>
        <v>41</v>
      </c>
      <c r="AQ41" s="41" t="str">
        <f t="shared" si="38"/>
        <v>ao</v>
      </c>
      <c r="AS41" s="140">
        <v>41730</v>
      </c>
      <c r="AT41" s="143">
        <v>352</v>
      </c>
      <c r="AU41" s="143">
        <v>368</v>
      </c>
      <c r="AV41" s="143">
        <v>528</v>
      </c>
      <c r="AW41" s="143">
        <v>128</v>
      </c>
      <c r="AX41" s="143">
        <v>64</v>
      </c>
      <c r="AY41" s="143">
        <v>176</v>
      </c>
      <c r="AZ41" s="143">
        <f t="shared" si="30"/>
        <v>720</v>
      </c>
    </row>
    <row r="42" spans="1:52">
      <c r="A42" s="60">
        <f t="shared" si="41"/>
        <v>42</v>
      </c>
      <c r="C42" s="457" t="s">
        <v>281</v>
      </c>
      <c r="D42" s="549">
        <f t="shared" ref="D42:R42" ca="1" si="80">+AVERAGE(INDIRECT($AH$1&amp;VLOOKUP(D$1,$AL$1:$AM$197,2,FALSE)&amp;$A42&amp;":"&amp;VLOOKUP(DATE(YEAR(D$1),12,1),$AL$1:$AM$197,2,FALSE)&amp;$A42))</f>
        <v>1</v>
      </c>
      <c r="E42" s="549">
        <f t="shared" ca="1" si="80"/>
        <v>1</v>
      </c>
      <c r="F42" s="549">
        <f t="shared" ca="1" si="80"/>
        <v>1</v>
      </c>
      <c r="G42" s="549">
        <f t="shared" ca="1" si="80"/>
        <v>1</v>
      </c>
      <c r="H42" s="549">
        <f t="shared" ca="1" si="80"/>
        <v>1</v>
      </c>
      <c r="I42" s="549">
        <f t="shared" ca="1" si="80"/>
        <v>1</v>
      </c>
      <c r="J42" s="549">
        <f t="shared" ca="1" si="80"/>
        <v>1</v>
      </c>
      <c r="K42" s="549">
        <f t="shared" ca="1" si="80"/>
        <v>1</v>
      </c>
      <c r="L42" s="549">
        <f t="shared" ca="1" si="80"/>
        <v>1</v>
      </c>
      <c r="M42" s="549">
        <f t="shared" ca="1" si="80"/>
        <v>1</v>
      </c>
      <c r="N42" s="549">
        <f t="shared" ca="1" si="80"/>
        <v>1</v>
      </c>
      <c r="O42" s="549">
        <f t="shared" ca="1" si="80"/>
        <v>1</v>
      </c>
      <c r="P42" s="549">
        <f t="shared" ca="1" si="80"/>
        <v>1</v>
      </c>
      <c r="Q42" s="549">
        <f t="shared" ca="1" si="80"/>
        <v>1</v>
      </c>
      <c r="R42" s="549">
        <f t="shared" ca="1" si="80"/>
        <v>1</v>
      </c>
      <c r="S42" s="32"/>
      <c r="AL42" s="27">
        <f>+EDATE(AL41,1)</f>
        <v>42522</v>
      </c>
      <c r="AM42" s="41" t="str">
        <f t="shared" si="54"/>
        <v>at</v>
      </c>
      <c r="AN42" s="41">
        <f>+AN41+1</f>
        <v>46</v>
      </c>
      <c r="AO42" s="41">
        <f>+MATCH(AL42,$AS$1:$AS$131)</f>
        <v>77</v>
      </c>
      <c r="AP42" s="41">
        <f>+AP41+1</f>
        <v>42</v>
      </c>
      <c r="AQ42" s="41" t="str">
        <f t="shared" ref="AQ42:AQ52" si="81">+"a"&amp;AQ16</f>
        <v>ap</v>
      </c>
      <c r="AS42" s="140"/>
      <c r="AT42" s="143"/>
      <c r="AU42" s="143"/>
      <c r="AV42" s="143"/>
      <c r="AW42" s="143"/>
      <c r="AX42" s="143"/>
      <c r="AY42" s="143"/>
      <c r="AZ42" s="143"/>
    </row>
    <row r="43" spans="1:52">
      <c r="A43" s="60">
        <f t="shared" si="41"/>
        <v>43</v>
      </c>
      <c r="C43" s="528" t="s">
        <v>282</v>
      </c>
      <c r="D43" s="550">
        <f ca="1">+D41*D42</f>
        <v>4263.6900000000005</v>
      </c>
      <c r="E43" s="551">
        <f t="shared" ref="E43:G43" ca="1" si="82">+E41*E42</f>
        <v>2406.6999999999998</v>
      </c>
      <c r="F43" s="551">
        <f t="shared" ca="1" si="82"/>
        <v>2378.2400000000002</v>
      </c>
      <c r="G43" s="551">
        <f t="shared" ca="1" si="82"/>
        <v>2416.84</v>
      </c>
      <c r="H43" s="551">
        <f t="shared" ref="H43:P43" ca="1" si="83">+H41*H42</f>
        <v>2406.87</v>
      </c>
      <c r="I43" s="551">
        <f t="shared" ca="1" si="83"/>
        <v>2429.58</v>
      </c>
      <c r="J43" s="551">
        <f t="shared" ca="1" si="83"/>
        <v>2624.19</v>
      </c>
      <c r="K43" s="551">
        <f t="shared" ca="1" si="83"/>
        <v>2822.56</v>
      </c>
      <c r="L43" s="551">
        <f t="shared" ca="1" si="83"/>
        <v>2876.28</v>
      </c>
      <c r="M43" s="551">
        <f ca="1">+M41*M42</f>
        <v>2842.67</v>
      </c>
      <c r="N43" s="551">
        <f t="shared" ca="1" si="83"/>
        <v>2822.96</v>
      </c>
      <c r="O43" s="551">
        <f t="shared" ca="1" si="83"/>
        <v>2811.21</v>
      </c>
      <c r="P43" s="551">
        <f t="shared" ca="1" si="83"/>
        <v>2771.8199999999997</v>
      </c>
      <c r="Q43" s="551">
        <f t="shared" ref="Q43:R43" ca="1" si="84">+Q41*Q42</f>
        <v>2736.9700000000003</v>
      </c>
      <c r="R43" s="551">
        <f t="shared" ca="1" si="84"/>
        <v>2684.89</v>
      </c>
      <c r="S43" s="32"/>
      <c r="AL43" s="27">
        <f t="shared" si="27"/>
        <v>42552</v>
      </c>
      <c r="AM43" s="41" t="str">
        <f t="shared" si="54"/>
        <v>au</v>
      </c>
      <c r="AN43" s="41">
        <f t="shared" si="28"/>
        <v>47</v>
      </c>
      <c r="AO43" s="41">
        <f t="shared" ref="AO43:AO54" si="85">+MATCH(AL43,$AS$1:$AS$131)</f>
        <v>78</v>
      </c>
      <c r="AP43" s="41">
        <f t="shared" si="29"/>
        <v>43</v>
      </c>
      <c r="AQ43" s="41" t="str">
        <f t="shared" si="81"/>
        <v>aq</v>
      </c>
      <c r="AS43" s="140"/>
      <c r="AT43" s="143"/>
      <c r="AU43" s="143"/>
      <c r="AV43" s="143"/>
      <c r="AW43" s="143"/>
      <c r="AX43" s="143"/>
      <c r="AY43" s="143"/>
      <c r="AZ43" s="143"/>
    </row>
    <row r="44" spans="1:52">
      <c r="A44" s="60">
        <f t="shared" si="41"/>
        <v>44</v>
      </c>
      <c r="C44" s="511" t="s">
        <v>279</v>
      </c>
      <c r="D44" s="552">
        <f t="shared" ref="D44:R44" ca="1" si="86">+AVERAGE(INDIRECT($AH$1&amp;VLOOKUP(D$1,$AL$1:$AM$197,2,FALSE)&amp;$A44&amp;":"&amp;VLOOKUP(DATE(YEAR(D$1),12,1),$AL$1:$AM$197,2,FALSE)&amp;$A44))</f>
        <v>4824</v>
      </c>
      <c r="E44" s="553">
        <f t="shared" ca="1" si="86"/>
        <v>4824</v>
      </c>
      <c r="F44" s="553">
        <f t="shared" ca="1" si="86"/>
        <v>4087</v>
      </c>
      <c r="G44" s="553">
        <f t="shared" ca="1" si="86"/>
        <v>4087</v>
      </c>
      <c r="H44" s="553">
        <f t="shared" ca="1" si="86"/>
        <v>4087</v>
      </c>
      <c r="I44" s="553">
        <f t="shared" ca="1" si="86"/>
        <v>4087</v>
      </c>
      <c r="J44" s="553">
        <f t="shared" ca="1" si="86"/>
        <v>4087</v>
      </c>
      <c r="K44" s="553">
        <f t="shared" ca="1" si="86"/>
        <v>4087</v>
      </c>
      <c r="L44" s="553">
        <f t="shared" ca="1" si="86"/>
        <v>4087</v>
      </c>
      <c r="M44" s="553">
        <f t="shared" ca="1" si="86"/>
        <v>4087</v>
      </c>
      <c r="N44" s="553">
        <f t="shared" ca="1" si="86"/>
        <v>4087</v>
      </c>
      <c r="O44" s="553">
        <f t="shared" ca="1" si="86"/>
        <v>4087</v>
      </c>
      <c r="P44" s="553">
        <f t="shared" ca="1" si="86"/>
        <v>4087</v>
      </c>
      <c r="Q44" s="553">
        <f t="shared" ca="1" si="86"/>
        <v>4087</v>
      </c>
      <c r="R44" s="553">
        <f t="shared" ca="1" si="86"/>
        <v>4087</v>
      </c>
      <c r="S44" s="32"/>
      <c r="AL44" s="27">
        <f t="shared" si="27"/>
        <v>42583</v>
      </c>
      <c r="AM44" s="41" t="str">
        <f t="shared" si="54"/>
        <v>av</v>
      </c>
      <c r="AN44" s="41">
        <f t="shared" si="28"/>
        <v>48</v>
      </c>
      <c r="AO44" s="41">
        <f t="shared" si="85"/>
        <v>79</v>
      </c>
      <c r="AP44" s="41">
        <f t="shared" si="29"/>
        <v>44</v>
      </c>
      <c r="AQ44" s="41" t="str">
        <f t="shared" si="81"/>
        <v>ar</v>
      </c>
      <c r="AS44" s="140"/>
      <c r="AT44" s="143"/>
      <c r="AU44" s="143"/>
      <c r="AV44" s="143"/>
      <c r="AW44" s="143"/>
      <c r="AX44" s="143"/>
      <c r="AY44" s="143"/>
      <c r="AZ44" s="143"/>
    </row>
    <row r="45" spans="1:52">
      <c r="A45" s="60">
        <f t="shared" si="41"/>
        <v>45</v>
      </c>
      <c r="C45" s="532" t="s">
        <v>280</v>
      </c>
      <c r="D45" s="562">
        <f ca="1">+D44-D43</f>
        <v>560.30999999999949</v>
      </c>
      <c r="E45" s="562">
        <f t="shared" ref="E45:G45" ca="1" si="87">+E44-E43</f>
        <v>2417.3000000000002</v>
      </c>
      <c r="F45" s="562">
        <f t="shared" ca="1" si="87"/>
        <v>1708.7599999999998</v>
      </c>
      <c r="G45" s="562">
        <f t="shared" ca="1" si="87"/>
        <v>1670.1599999999999</v>
      </c>
      <c r="H45" s="562">
        <f t="shared" ref="H45:P45" ca="1" si="88">+H44-H43</f>
        <v>1680.13</v>
      </c>
      <c r="I45" s="562">
        <f t="shared" ca="1" si="88"/>
        <v>1657.42</v>
      </c>
      <c r="J45" s="562">
        <f t="shared" ca="1" si="88"/>
        <v>1462.81</v>
      </c>
      <c r="K45" s="562">
        <f t="shared" ca="1" si="88"/>
        <v>1264.44</v>
      </c>
      <c r="L45" s="562">
        <f t="shared" ca="1" si="88"/>
        <v>1210.7199999999998</v>
      </c>
      <c r="M45" s="562">
        <f t="shared" ca="1" si="88"/>
        <v>1244.33</v>
      </c>
      <c r="N45" s="562">
        <f t="shared" ca="1" si="88"/>
        <v>1264.04</v>
      </c>
      <c r="O45" s="562">
        <f t="shared" ca="1" si="88"/>
        <v>1275.79</v>
      </c>
      <c r="P45" s="562">
        <f t="shared" ca="1" si="88"/>
        <v>1315.1800000000003</v>
      </c>
      <c r="Q45" s="562">
        <f t="shared" ref="Q45:R45" ca="1" si="89">+Q44-Q43</f>
        <v>1350.0299999999997</v>
      </c>
      <c r="R45" s="562">
        <f t="shared" ca="1" si="89"/>
        <v>1402.1100000000001</v>
      </c>
      <c r="S45" s="32"/>
      <c r="AL45" s="27">
        <f t="shared" si="27"/>
        <v>42614</v>
      </c>
      <c r="AM45" s="41" t="str">
        <f t="shared" si="54"/>
        <v>aw</v>
      </c>
      <c r="AN45" s="41">
        <f t="shared" si="28"/>
        <v>49</v>
      </c>
      <c r="AO45" s="41">
        <f t="shared" si="85"/>
        <v>80</v>
      </c>
      <c r="AP45" s="41">
        <f t="shared" si="29"/>
        <v>45</v>
      </c>
      <c r="AQ45" s="41" t="str">
        <f t="shared" si="81"/>
        <v>as</v>
      </c>
      <c r="AS45" s="140"/>
      <c r="AT45" s="143"/>
      <c r="AU45" s="143"/>
      <c r="AV45" s="143"/>
      <c r="AW45" s="143"/>
      <c r="AX45" s="143"/>
      <c r="AY45" s="143"/>
      <c r="AZ45" s="143"/>
    </row>
    <row r="46" spans="1:52" ht="15.75" thickBot="1">
      <c r="A46" s="60">
        <f t="shared" si="41"/>
        <v>46</v>
      </c>
      <c r="C46" s="511" t="s">
        <v>192</v>
      </c>
      <c r="D46" s="554" t="s">
        <v>285</v>
      </c>
      <c r="E46" s="554" t="s">
        <v>285</v>
      </c>
      <c r="F46" s="554" t="s">
        <v>285</v>
      </c>
      <c r="G46" s="554" t="s">
        <v>285</v>
      </c>
      <c r="H46" s="554" t="s">
        <v>285</v>
      </c>
      <c r="I46" s="554" t="s">
        <v>285</v>
      </c>
      <c r="J46" s="554" t="s">
        <v>285</v>
      </c>
      <c r="K46" s="554" t="s">
        <v>285</v>
      </c>
      <c r="L46" s="554" t="s">
        <v>285</v>
      </c>
      <c r="M46" s="554" t="s">
        <v>285</v>
      </c>
      <c r="N46" s="554" t="s">
        <v>285</v>
      </c>
      <c r="O46" s="554" t="s">
        <v>285</v>
      </c>
      <c r="P46" s="554" t="s">
        <v>285</v>
      </c>
      <c r="Q46" s="554" t="s">
        <v>285</v>
      </c>
      <c r="R46" s="554" t="s">
        <v>285</v>
      </c>
      <c r="S46" s="32"/>
      <c r="AL46" s="27">
        <f t="shared" si="27"/>
        <v>42644</v>
      </c>
      <c r="AM46" s="41" t="str">
        <f t="shared" si="54"/>
        <v>ax</v>
      </c>
      <c r="AN46" s="41">
        <f t="shared" si="28"/>
        <v>50</v>
      </c>
      <c r="AO46" s="41">
        <f t="shared" si="85"/>
        <v>81</v>
      </c>
      <c r="AP46" s="41">
        <f t="shared" si="29"/>
        <v>46</v>
      </c>
      <c r="AQ46" s="41" t="str">
        <f t="shared" si="81"/>
        <v>at</v>
      </c>
      <c r="AS46" s="140"/>
      <c r="AT46" s="143"/>
      <c r="AU46" s="143"/>
      <c r="AV46" s="143"/>
      <c r="AW46" s="143"/>
      <c r="AX46" s="143"/>
      <c r="AY46" s="143"/>
      <c r="AZ46" s="143"/>
    </row>
    <row r="47" spans="1:52">
      <c r="A47" s="60">
        <f t="shared" si="41"/>
        <v>47</v>
      </c>
      <c r="C47" s="526" t="s">
        <v>284</v>
      </c>
      <c r="D47" s="547">
        <f>+D$33</f>
        <v>2013</v>
      </c>
      <c r="E47" s="547">
        <f t="shared" ref="E47:R47" si="90">+E$33</f>
        <v>2014</v>
      </c>
      <c r="F47" s="547">
        <f t="shared" si="90"/>
        <v>2015</v>
      </c>
      <c r="G47" s="547">
        <f t="shared" si="90"/>
        <v>2016</v>
      </c>
      <c r="H47" s="547">
        <f t="shared" si="90"/>
        <v>2017</v>
      </c>
      <c r="I47" s="547">
        <f t="shared" si="90"/>
        <v>2018</v>
      </c>
      <c r="J47" s="547">
        <f t="shared" si="90"/>
        <v>2019</v>
      </c>
      <c r="K47" s="547">
        <f t="shared" si="90"/>
        <v>2020</v>
      </c>
      <c r="L47" s="547">
        <f t="shared" si="90"/>
        <v>2021</v>
      </c>
      <c r="M47" s="547">
        <f t="shared" si="90"/>
        <v>2022</v>
      </c>
      <c r="N47" s="547">
        <f t="shared" si="90"/>
        <v>2023</v>
      </c>
      <c r="O47" s="547">
        <f t="shared" si="90"/>
        <v>2024</v>
      </c>
      <c r="P47" s="547">
        <f t="shared" si="90"/>
        <v>2025</v>
      </c>
      <c r="Q47" s="547">
        <f t="shared" si="90"/>
        <v>2026</v>
      </c>
      <c r="R47" s="547">
        <f t="shared" si="90"/>
        <v>2027</v>
      </c>
      <c r="S47" s="32"/>
      <c r="AL47" s="27">
        <f t="shared" si="27"/>
        <v>42675</v>
      </c>
      <c r="AM47" s="41" t="str">
        <f t="shared" si="54"/>
        <v>ay</v>
      </c>
      <c r="AN47" s="41">
        <f t="shared" si="28"/>
        <v>51</v>
      </c>
      <c r="AO47" s="41">
        <f t="shared" si="85"/>
        <v>82</v>
      </c>
      <c r="AP47" s="41">
        <f t="shared" si="29"/>
        <v>47</v>
      </c>
      <c r="AQ47" s="41" t="str">
        <f t="shared" si="81"/>
        <v>au</v>
      </c>
      <c r="AS47" s="140"/>
      <c r="AT47" s="143"/>
      <c r="AU47" s="143"/>
      <c r="AV47" s="143"/>
      <c r="AW47" s="143"/>
      <c r="AX47" s="143"/>
      <c r="AY47" s="143"/>
      <c r="AZ47" s="143"/>
    </row>
    <row r="48" spans="1:52">
      <c r="A48" s="60">
        <f t="shared" si="41"/>
        <v>48</v>
      </c>
      <c r="C48" s="537" t="s">
        <v>274</v>
      </c>
      <c r="D48" s="555">
        <f ca="1">+D30</f>
        <v>21093.350000000002</v>
      </c>
      <c r="E48" s="555">
        <f t="shared" ref="E48:G48" ca="1" si="91">+E30</f>
        <v>18067.7</v>
      </c>
      <c r="F48" s="555">
        <f t="shared" ca="1" si="91"/>
        <v>17868.29</v>
      </c>
      <c r="G48" s="555">
        <f t="shared" ca="1" si="91"/>
        <v>18190.27</v>
      </c>
      <c r="H48" s="555">
        <f t="shared" ref="H48:P48" ca="1" si="92">+H30</f>
        <v>17227.749999999996</v>
      </c>
      <c r="I48" s="555">
        <f t="shared" ca="1" si="92"/>
        <v>18315.43</v>
      </c>
      <c r="J48" s="555">
        <f t="shared" ca="1" si="92"/>
        <v>18403.480000000003</v>
      </c>
      <c r="K48" s="555">
        <f t="shared" ca="1" si="92"/>
        <v>19507.82</v>
      </c>
      <c r="L48" s="555">
        <f t="shared" ca="1" si="92"/>
        <v>18424.580000000002</v>
      </c>
      <c r="M48" s="555">
        <f t="shared" ca="1" si="92"/>
        <v>19422.760000000002</v>
      </c>
      <c r="N48" s="555">
        <f t="shared" ca="1" si="92"/>
        <v>18637.12</v>
      </c>
      <c r="O48" s="555">
        <f t="shared" ca="1" si="92"/>
        <v>19268.549999999996</v>
      </c>
      <c r="P48" s="555">
        <f t="shared" ca="1" si="92"/>
        <v>18166.920000000002</v>
      </c>
      <c r="Q48" s="555">
        <f t="shared" ref="Q48:R48" ca="1" si="93">+Q30</f>
        <v>18775.989999999998</v>
      </c>
      <c r="R48" s="555">
        <f t="shared" ca="1" si="93"/>
        <v>18241.009999999998</v>
      </c>
      <c r="S48" s="32"/>
      <c r="AL48" s="27">
        <f t="shared" si="27"/>
        <v>42705</v>
      </c>
      <c r="AM48" s="41" t="str">
        <f t="shared" si="54"/>
        <v>az</v>
      </c>
      <c r="AN48" s="41">
        <f t="shared" si="28"/>
        <v>52</v>
      </c>
      <c r="AO48" s="41">
        <f t="shared" si="85"/>
        <v>83</v>
      </c>
      <c r="AP48" s="41">
        <f t="shared" si="29"/>
        <v>48</v>
      </c>
      <c r="AQ48" s="41" t="str">
        <f t="shared" si="81"/>
        <v>av</v>
      </c>
      <c r="AS48" s="140"/>
      <c r="AT48" s="143"/>
      <c r="AU48" s="143"/>
      <c r="AV48" s="143"/>
      <c r="AW48" s="143"/>
      <c r="AX48" s="143"/>
      <c r="AY48" s="143"/>
      <c r="AZ48" s="143"/>
    </row>
    <row r="49" spans="1:52">
      <c r="A49" s="60">
        <f t="shared" si="41"/>
        <v>49</v>
      </c>
      <c r="C49" s="536" t="s">
        <v>281</v>
      </c>
      <c r="D49" s="556">
        <f t="shared" ref="D49:R49" ca="1" si="94">+AVERAGE(INDIRECT($AH$1&amp;VLOOKUP(D$1,$AL$1:$AM$197,2,FALSE)&amp;$A49&amp;":"&amp;VLOOKUP(DATE(YEAR(D$1),12,1),$AL$1:$AM$197,2,FALSE)&amp;$A49))</f>
        <v>2</v>
      </c>
      <c r="E49" s="557">
        <f t="shared" ca="1" si="94"/>
        <v>2</v>
      </c>
      <c r="F49" s="557">
        <f t="shared" ca="1" si="94"/>
        <v>2.86</v>
      </c>
      <c r="G49" s="557">
        <f t="shared" ca="1" si="94"/>
        <v>2.86</v>
      </c>
      <c r="H49" s="557">
        <f t="shared" ca="1" si="94"/>
        <v>2.86</v>
      </c>
      <c r="I49" s="557">
        <f t="shared" ca="1" si="94"/>
        <v>2.86</v>
      </c>
      <c r="J49" s="557">
        <f t="shared" ca="1" si="94"/>
        <v>2.86</v>
      </c>
      <c r="K49" s="557">
        <f t="shared" ca="1" si="94"/>
        <v>2.86</v>
      </c>
      <c r="L49" s="557">
        <f t="shared" ca="1" si="94"/>
        <v>2.86</v>
      </c>
      <c r="M49" s="557">
        <f t="shared" ca="1" si="94"/>
        <v>2.86</v>
      </c>
      <c r="N49" s="557">
        <f t="shared" ca="1" si="94"/>
        <v>2.86</v>
      </c>
      <c r="O49" s="557">
        <f t="shared" ca="1" si="94"/>
        <v>2.86</v>
      </c>
      <c r="P49" s="557">
        <f t="shared" ca="1" si="94"/>
        <v>2.86</v>
      </c>
      <c r="Q49" s="557">
        <f t="shared" ca="1" si="94"/>
        <v>2.86</v>
      </c>
      <c r="R49" s="557">
        <f t="shared" ca="1" si="94"/>
        <v>2.86</v>
      </c>
      <c r="S49" s="32"/>
      <c r="AL49" s="27">
        <f t="shared" si="27"/>
        <v>42736</v>
      </c>
      <c r="AM49" s="41" t="str">
        <f t="shared" si="54"/>
        <v>ba</v>
      </c>
      <c r="AN49" s="41">
        <f t="shared" si="28"/>
        <v>53</v>
      </c>
      <c r="AO49" s="41">
        <f t="shared" si="85"/>
        <v>84</v>
      </c>
      <c r="AP49" s="41">
        <f t="shared" si="29"/>
        <v>49</v>
      </c>
      <c r="AQ49" s="41" t="str">
        <f t="shared" si="81"/>
        <v>aw</v>
      </c>
      <c r="AS49" s="140"/>
      <c r="AT49" s="143"/>
      <c r="AU49" s="143"/>
      <c r="AV49" s="143"/>
      <c r="AW49" s="143"/>
      <c r="AX49" s="143"/>
      <c r="AY49" s="143"/>
      <c r="AZ49" s="143"/>
    </row>
    <row r="50" spans="1:52">
      <c r="A50" s="60">
        <f t="shared" si="41"/>
        <v>50</v>
      </c>
      <c r="C50" s="541" t="s">
        <v>282</v>
      </c>
      <c r="D50" s="542">
        <f ca="1">+D48*D49</f>
        <v>42186.700000000004</v>
      </c>
      <c r="E50" s="558">
        <f t="shared" ref="E50" ca="1" si="95">+E48*E49</f>
        <v>36135.4</v>
      </c>
      <c r="F50" s="558">
        <f t="shared" ref="F50" ca="1" si="96">+F48*F49</f>
        <v>51103.309399999998</v>
      </c>
      <c r="G50" s="558">
        <f t="shared" ref="G50:P50" ca="1" si="97">+G48*G49</f>
        <v>52024.172200000001</v>
      </c>
      <c r="H50" s="558">
        <f t="shared" ca="1" si="97"/>
        <v>49271.364999999991</v>
      </c>
      <c r="I50" s="558">
        <f t="shared" ca="1" si="97"/>
        <v>52382.129799999995</v>
      </c>
      <c r="J50" s="558">
        <f t="shared" ca="1" si="97"/>
        <v>52633.952800000006</v>
      </c>
      <c r="K50" s="558">
        <f t="shared" ca="1" si="97"/>
        <v>55792.3652</v>
      </c>
      <c r="L50" s="558">
        <f t="shared" ca="1" si="97"/>
        <v>52694.298800000004</v>
      </c>
      <c r="M50" s="558">
        <f t="shared" ca="1" si="97"/>
        <v>55549.0936</v>
      </c>
      <c r="N50" s="558">
        <f t="shared" ca="1" si="97"/>
        <v>53302.163199999995</v>
      </c>
      <c r="O50" s="558">
        <f t="shared" ca="1" si="97"/>
        <v>55108.052999999985</v>
      </c>
      <c r="P50" s="558">
        <f t="shared" ca="1" si="97"/>
        <v>51957.391200000005</v>
      </c>
      <c r="Q50" s="558">
        <f t="shared" ref="Q50:R50" ca="1" si="98">+Q48*Q49</f>
        <v>53699.331399999988</v>
      </c>
      <c r="R50" s="558">
        <f t="shared" ca="1" si="98"/>
        <v>52169.288599999993</v>
      </c>
      <c r="S50" s="32"/>
      <c r="AL50" s="27">
        <f t="shared" si="27"/>
        <v>42767</v>
      </c>
      <c r="AM50" s="41" t="str">
        <f t="shared" si="54"/>
        <v>bb</v>
      </c>
      <c r="AN50" s="41">
        <f t="shared" si="28"/>
        <v>54</v>
      </c>
      <c r="AO50" s="41">
        <f t="shared" si="85"/>
        <v>85</v>
      </c>
      <c r="AP50" s="41">
        <f t="shared" si="29"/>
        <v>50</v>
      </c>
      <c r="AQ50" s="41" t="str">
        <f t="shared" si="81"/>
        <v>ax</v>
      </c>
      <c r="AS50" s="140"/>
      <c r="AT50" s="143"/>
      <c r="AU50" s="143"/>
      <c r="AV50" s="143"/>
      <c r="AW50" s="143"/>
      <c r="AX50" s="143"/>
      <c r="AY50" s="143"/>
      <c r="AZ50" s="143"/>
    </row>
    <row r="51" spans="1:52">
      <c r="A51" s="60">
        <f t="shared" si="41"/>
        <v>51</v>
      </c>
      <c r="C51" s="511" t="s">
        <v>276</v>
      </c>
      <c r="D51" s="559">
        <f t="shared" ref="D51:R51" ca="1" si="99">+AVERAGE(INDIRECT($AH$1&amp;VLOOKUP(D$1,$AL$1:$AM$197,2,FALSE)&amp;$A51&amp;":"&amp;VLOOKUP(DATE(YEAR(D$1),12,1),$AL$1:$AM$197,2,FALSE)&amp;$A51))</f>
        <v>52577</v>
      </c>
      <c r="E51" s="559">
        <f t="shared" ca="1" si="99"/>
        <v>52577</v>
      </c>
      <c r="F51" s="559">
        <f t="shared" ca="1" si="99"/>
        <v>52577</v>
      </c>
      <c r="G51" s="559">
        <f t="shared" ca="1" si="99"/>
        <v>52577</v>
      </c>
      <c r="H51" s="559">
        <f t="shared" ca="1" si="99"/>
        <v>52577</v>
      </c>
      <c r="I51" s="559">
        <f t="shared" ca="1" si="99"/>
        <v>52577</v>
      </c>
      <c r="J51" s="559">
        <f t="shared" ca="1" si="99"/>
        <v>52577</v>
      </c>
      <c r="K51" s="559">
        <f t="shared" ca="1" si="99"/>
        <v>52577</v>
      </c>
      <c r="L51" s="559">
        <f t="shared" ca="1" si="99"/>
        <v>52577</v>
      </c>
      <c r="M51" s="559">
        <f t="shared" ca="1" si="99"/>
        <v>52577</v>
      </c>
      <c r="N51" s="559">
        <f t="shared" ca="1" si="99"/>
        <v>52577</v>
      </c>
      <c r="O51" s="559">
        <f t="shared" ca="1" si="99"/>
        <v>52577</v>
      </c>
      <c r="P51" s="559">
        <f t="shared" ca="1" si="99"/>
        <v>52577</v>
      </c>
      <c r="Q51" s="559">
        <f t="shared" ca="1" si="99"/>
        <v>52577</v>
      </c>
      <c r="R51" s="559">
        <f t="shared" ca="1" si="99"/>
        <v>52577</v>
      </c>
      <c r="S51" s="32"/>
      <c r="AL51" s="27">
        <f t="shared" si="27"/>
        <v>42795</v>
      </c>
      <c r="AM51" s="41" t="str">
        <f t="shared" si="54"/>
        <v>bc</v>
      </c>
      <c r="AN51" s="41">
        <f t="shared" si="28"/>
        <v>55</v>
      </c>
      <c r="AO51" s="41">
        <f t="shared" si="85"/>
        <v>86</v>
      </c>
      <c r="AP51" s="41">
        <f t="shared" si="29"/>
        <v>51</v>
      </c>
      <c r="AQ51" s="41" t="str">
        <f t="shared" si="81"/>
        <v>ay</v>
      </c>
      <c r="AS51" s="140"/>
      <c r="AT51" s="143"/>
      <c r="AU51" s="143"/>
      <c r="AV51" s="143"/>
      <c r="AW51" s="143"/>
      <c r="AX51" s="143"/>
      <c r="AY51" s="143"/>
      <c r="AZ51" s="143"/>
    </row>
    <row r="52" spans="1:52">
      <c r="A52" s="60">
        <f t="shared" si="41"/>
        <v>52</v>
      </c>
      <c r="C52" s="532" t="s">
        <v>278</v>
      </c>
      <c r="D52" s="562">
        <f ca="1">+D51-D50</f>
        <v>10390.299999999996</v>
      </c>
      <c r="E52" s="562">
        <f t="shared" ref="E52:G52" ca="1" si="100">+E51-E50</f>
        <v>16441.599999999999</v>
      </c>
      <c r="F52" s="562">
        <f t="shared" ca="1" si="100"/>
        <v>1473.6906000000017</v>
      </c>
      <c r="G52" s="562">
        <f t="shared" ca="1" si="100"/>
        <v>552.82779999999912</v>
      </c>
      <c r="H52" s="562">
        <f t="shared" ref="H52:P52" ca="1" si="101">+H51-H50</f>
        <v>3305.6350000000093</v>
      </c>
      <c r="I52" s="562">
        <f t="shared" ca="1" si="101"/>
        <v>194.87020000000484</v>
      </c>
      <c r="J52" s="562">
        <f t="shared" ca="1" si="101"/>
        <v>-56.952800000006391</v>
      </c>
      <c r="K52" s="562">
        <f t="shared" ca="1" si="101"/>
        <v>-3215.3652000000002</v>
      </c>
      <c r="L52" s="562">
        <f t="shared" ca="1" si="101"/>
        <v>-117.29880000000412</v>
      </c>
      <c r="M52" s="562">
        <f t="shared" ca="1" si="101"/>
        <v>-2972.0936000000002</v>
      </c>
      <c r="N52" s="562">
        <f t="shared" ca="1" si="101"/>
        <v>-725.16319999999541</v>
      </c>
      <c r="O52" s="562">
        <f t="shared" ca="1" si="101"/>
        <v>-2531.0529999999853</v>
      </c>
      <c r="P52" s="562">
        <f t="shared" ca="1" si="101"/>
        <v>619.60879999999452</v>
      </c>
      <c r="Q52" s="562">
        <f t="shared" ref="Q52:R52" ca="1" si="102">+Q51-Q50</f>
        <v>-1122.3313999999882</v>
      </c>
      <c r="R52" s="562">
        <f t="shared" ca="1" si="102"/>
        <v>407.71140000000742</v>
      </c>
      <c r="S52" s="32"/>
      <c r="AL52" s="27">
        <f t="shared" si="27"/>
        <v>42826</v>
      </c>
      <c r="AM52" s="41" t="str">
        <f t="shared" si="54"/>
        <v>bd</v>
      </c>
      <c r="AN52" s="41">
        <f t="shared" si="28"/>
        <v>56</v>
      </c>
      <c r="AO52" s="41">
        <f t="shared" si="85"/>
        <v>87</v>
      </c>
      <c r="AP52" s="41">
        <f t="shared" si="29"/>
        <v>52</v>
      </c>
      <c r="AQ52" s="41" t="str">
        <f t="shared" si="81"/>
        <v>az</v>
      </c>
      <c r="AS52" s="140">
        <v>41760</v>
      </c>
      <c r="AT52" s="143">
        <v>336</v>
      </c>
      <c r="AU52" s="143">
        <v>408</v>
      </c>
      <c r="AV52" s="143">
        <v>504</v>
      </c>
      <c r="AW52" s="143">
        <v>160</v>
      </c>
      <c r="AX52" s="143">
        <v>80</v>
      </c>
      <c r="AY52" s="143">
        <v>168</v>
      </c>
      <c r="AZ52" s="143">
        <f t="shared" si="30"/>
        <v>744</v>
      </c>
    </row>
    <row r="53" spans="1:52" ht="15.75" thickBot="1">
      <c r="A53" s="60">
        <f t="shared" si="41"/>
        <v>53</v>
      </c>
      <c r="C53" s="560" t="s">
        <v>192</v>
      </c>
      <c r="D53" s="561">
        <f ca="1">+D52</f>
        <v>10390.299999999996</v>
      </c>
      <c r="E53" s="561">
        <f ca="1">+E52+D53</f>
        <v>26831.899999999994</v>
      </c>
      <c r="F53" s="561">
        <f t="shared" ref="F53:G53" ca="1" si="103">+F52+E53</f>
        <v>28305.590599999996</v>
      </c>
      <c r="G53" s="561">
        <f t="shared" ca="1" si="103"/>
        <v>28858.418399999995</v>
      </c>
      <c r="H53" s="561">
        <f t="shared" ref="H53" ca="1" si="104">+H52+G53</f>
        <v>32164.053400000004</v>
      </c>
      <c r="I53" s="561">
        <f t="shared" ref="I53" ca="1" si="105">+I52+H53</f>
        <v>32358.923600000009</v>
      </c>
      <c r="J53" s="561">
        <f t="shared" ref="J53" ca="1" si="106">+J52+I53</f>
        <v>32301.970800000003</v>
      </c>
      <c r="K53" s="561">
        <f t="shared" ref="K53" ca="1" si="107">+K52+J53</f>
        <v>29086.605600000003</v>
      </c>
      <c r="L53" s="561">
        <f t="shared" ref="L53" ca="1" si="108">+L52+K53</f>
        <v>28969.306799999998</v>
      </c>
      <c r="M53" s="561">
        <f t="shared" ref="M53" ca="1" si="109">+M52+L53</f>
        <v>25997.213199999998</v>
      </c>
      <c r="N53" s="561">
        <f t="shared" ref="N53" ca="1" si="110">+N52+M53</f>
        <v>25272.050000000003</v>
      </c>
      <c r="O53" s="561">
        <f t="shared" ref="O53" ca="1" si="111">+O52+N53</f>
        <v>22740.997000000018</v>
      </c>
      <c r="P53" s="561">
        <f t="shared" ref="P53" ca="1" si="112">+P52+O53</f>
        <v>23360.605800000012</v>
      </c>
      <c r="Q53" s="561">
        <f t="shared" ref="Q53" ca="1" si="113">+Q52+P53</f>
        <v>22238.274400000024</v>
      </c>
      <c r="R53" s="561">
        <f t="shared" ref="R53" ca="1" si="114">+R52+Q53</f>
        <v>22645.985800000031</v>
      </c>
      <c r="S53" s="231"/>
      <c r="AL53" s="27">
        <f t="shared" si="27"/>
        <v>42856</v>
      </c>
      <c r="AM53" s="41" t="str">
        <f t="shared" si="54"/>
        <v>be</v>
      </c>
      <c r="AN53" s="41">
        <f t="shared" si="28"/>
        <v>57</v>
      </c>
      <c r="AO53" s="41">
        <f t="shared" si="85"/>
        <v>88</v>
      </c>
      <c r="AP53" s="41">
        <f t="shared" si="29"/>
        <v>53</v>
      </c>
      <c r="AQ53" s="41" t="str">
        <f>+"b"&amp;AQ1</f>
        <v>ba</v>
      </c>
      <c r="AS53" s="140">
        <v>41791</v>
      </c>
      <c r="AT53" s="143">
        <v>336</v>
      </c>
      <c r="AU53" s="143">
        <v>384</v>
      </c>
      <c r="AV53" s="143">
        <v>504</v>
      </c>
      <c r="AW53" s="143">
        <v>144</v>
      </c>
      <c r="AX53" s="143">
        <v>72</v>
      </c>
      <c r="AY53" s="143">
        <v>168</v>
      </c>
      <c r="AZ53" s="143">
        <f t="shared" si="30"/>
        <v>720</v>
      </c>
    </row>
    <row r="54" spans="1:52">
      <c r="A54" s="60">
        <f t="shared" si="41"/>
        <v>54</v>
      </c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354"/>
      <c r="AL54" s="27">
        <f t="shared" si="27"/>
        <v>42887</v>
      </c>
      <c r="AM54" s="41" t="str">
        <f t="shared" si="54"/>
        <v>bf</v>
      </c>
      <c r="AN54" s="41">
        <f t="shared" si="28"/>
        <v>58</v>
      </c>
      <c r="AO54" s="41">
        <f t="shared" si="85"/>
        <v>89</v>
      </c>
      <c r="AP54" s="41">
        <f t="shared" si="29"/>
        <v>54</v>
      </c>
      <c r="AQ54" s="41" t="str">
        <f t="shared" ref="AQ54" si="115">+"b"&amp;AQ2</f>
        <v>bb</v>
      </c>
      <c r="AS54" s="140">
        <v>41821</v>
      </c>
      <c r="AT54" s="143">
        <v>352</v>
      </c>
      <c r="AU54" s="143">
        <v>392</v>
      </c>
      <c r="AV54" s="143">
        <v>528</v>
      </c>
      <c r="AW54" s="143">
        <v>144</v>
      </c>
      <c r="AX54" s="143">
        <v>72</v>
      </c>
      <c r="AY54" s="143">
        <v>176</v>
      </c>
      <c r="AZ54" s="143">
        <f t="shared" si="30"/>
        <v>744</v>
      </c>
    </row>
    <row r="55" spans="1:52">
      <c r="A55" s="60">
        <f t="shared" si="41"/>
        <v>55</v>
      </c>
      <c r="C55" s="346" t="s">
        <v>286</v>
      </c>
      <c r="D55" s="160">
        <f>+D33</f>
        <v>2013</v>
      </c>
      <c r="E55" s="160">
        <f t="shared" ref="E55:G55" si="116">+E33</f>
        <v>2014</v>
      </c>
      <c r="F55" s="160">
        <f t="shared" si="116"/>
        <v>2015</v>
      </c>
      <c r="G55" s="160">
        <f t="shared" si="116"/>
        <v>2016</v>
      </c>
      <c r="H55" s="160">
        <f t="shared" ref="H55:P55" si="117">+H33</f>
        <v>2017</v>
      </c>
      <c r="I55" s="160">
        <f t="shared" si="117"/>
        <v>2018</v>
      </c>
      <c r="J55" s="160">
        <f t="shared" si="117"/>
        <v>2019</v>
      </c>
      <c r="K55" s="160">
        <f t="shared" si="117"/>
        <v>2020</v>
      </c>
      <c r="L55" s="160">
        <f t="shared" si="117"/>
        <v>2021</v>
      </c>
      <c r="M55" s="160">
        <f t="shared" si="117"/>
        <v>2022</v>
      </c>
      <c r="N55" s="160">
        <f t="shared" si="117"/>
        <v>2023</v>
      </c>
      <c r="O55" s="160">
        <f t="shared" si="117"/>
        <v>2024</v>
      </c>
      <c r="P55" s="160">
        <f t="shared" si="117"/>
        <v>2025</v>
      </c>
      <c r="Q55" s="160">
        <f t="shared" ref="Q55:R55" si="118">+Q33</f>
        <v>2026</v>
      </c>
      <c r="R55" s="160">
        <f t="shared" si="118"/>
        <v>2027</v>
      </c>
      <c r="S55" s="32"/>
      <c r="AL55" s="27">
        <f>+EDATE(AL54,1)</f>
        <v>42917</v>
      </c>
      <c r="AM55" s="41" t="str">
        <f t="shared" si="54"/>
        <v>bg</v>
      </c>
      <c r="AN55" s="41">
        <f>+AN54+1</f>
        <v>59</v>
      </c>
      <c r="AO55" s="41">
        <f t="shared" ref="AO55:AO86" si="119">+MATCH(AL55,$AS$1:$AS$131)</f>
        <v>90</v>
      </c>
      <c r="AP55" s="41">
        <f>+AP54+1</f>
        <v>55</v>
      </c>
      <c r="AQ55" s="41" t="str">
        <f t="shared" ref="AQ55:AQ78" si="120">+"b"&amp;AQ3</f>
        <v>bc</v>
      </c>
      <c r="AS55" s="140">
        <v>41852</v>
      </c>
      <c r="AT55" s="143">
        <v>336</v>
      </c>
      <c r="AU55" s="143">
        <v>408</v>
      </c>
      <c r="AV55" s="143">
        <v>504</v>
      </c>
      <c r="AW55" s="143">
        <v>160</v>
      </c>
      <c r="AX55" s="143">
        <v>80</v>
      </c>
      <c r="AY55" s="143">
        <v>168</v>
      </c>
      <c r="AZ55" s="143">
        <f t="shared" si="30"/>
        <v>744</v>
      </c>
    </row>
    <row r="56" spans="1:52">
      <c r="A56" s="60">
        <f t="shared" si="41"/>
        <v>56</v>
      </c>
      <c r="C56" s="288" t="s">
        <v>194</v>
      </c>
      <c r="D56" s="563">
        <f ca="1">+HLOOKUP(D$55,'Annual Prices'!$G$79:$AAA$81,2,FALSE)</f>
        <v>42.585000000000001</v>
      </c>
      <c r="E56" s="563">
        <f ca="1">+HLOOKUP(E$55,'Annual Prices'!$G$79:$AAA$81,2,FALSE)</f>
        <v>42.585000000000001</v>
      </c>
      <c r="F56" s="563">
        <f ca="1">+HLOOKUP(F$55,'Annual Prices'!$G$79:$AAA$81,2,FALSE)</f>
        <v>42.585000000000001</v>
      </c>
      <c r="G56" s="563">
        <f ca="1">+HLOOKUP(G$55,'Annual Prices'!$G$79:$AAA$81,2,FALSE)</f>
        <v>42.585000000000001</v>
      </c>
      <c r="H56" s="563">
        <f ca="1">+HLOOKUP(H$55,'Annual Prices'!$G$79:$AAA$81,2,FALSE)</f>
        <v>43.604166666666679</v>
      </c>
      <c r="I56" s="563">
        <f ca="1">+HLOOKUP(I$55,'Annual Prices'!$G$79:$AAA$81,2,FALSE)</f>
        <v>44.701666666666675</v>
      </c>
      <c r="J56" s="563">
        <f ca="1">+HLOOKUP(J$55,'Annual Prices'!$G$79:$AAA$81,2,FALSE)</f>
        <v>45.867500000000007</v>
      </c>
      <c r="K56" s="563">
        <f ca="1">+HLOOKUP(K$55,'Annual Prices'!$G$79:$AAA$81,2,FALSE)</f>
        <v>47.081666666666656</v>
      </c>
      <c r="L56" s="563">
        <f ca="1">+HLOOKUP(L$55,'Annual Prices'!$G$79:$AAA$81,2,FALSE)</f>
        <v>48.344166666666666</v>
      </c>
      <c r="M56" s="563">
        <f ca="1">+HLOOKUP(M$55,'Annual Prices'!$G$79:$AAA$81,2,FALSE)</f>
        <v>49.656666666666666</v>
      </c>
      <c r="N56" s="563">
        <f ca="1">+HLOOKUP(N$55,'Annual Prices'!$G$79:$AAA$81,2,FALSE)</f>
        <v>51.0075</v>
      </c>
      <c r="O56" s="563">
        <f ca="1">+HLOOKUP(O$55,'Annual Prices'!$G$79:$AAA$81,2,FALSE)</f>
        <v>52.406666666666666</v>
      </c>
      <c r="P56" s="563">
        <f ca="1">+HLOOKUP(P$55,'Annual Prices'!$G$79:$AAA$81,2,FALSE)</f>
        <v>53.865833333333342</v>
      </c>
      <c r="Q56" s="563">
        <f ca="1">+HLOOKUP(Q$55,'Annual Prices'!$G$79:$AAA$81,2,FALSE)</f>
        <v>55.381666666666668</v>
      </c>
      <c r="R56" s="563">
        <f ca="1">+HLOOKUP(R$55,'Annual Prices'!$G$79:$AAA$81,2,FALSE)</f>
        <v>56.951666666666661</v>
      </c>
      <c r="S56" s="32"/>
      <c r="AL56" s="27">
        <f t="shared" si="27"/>
        <v>42948</v>
      </c>
      <c r="AM56" s="41" t="str">
        <f t="shared" si="54"/>
        <v>bh</v>
      </c>
      <c r="AN56" s="41">
        <f t="shared" si="28"/>
        <v>60</v>
      </c>
      <c r="AO56" s="41">
        <f t="shared" si="119"/>
        <v>91</v>
      </c>
      <c r="AP56" s="41">
        <f t="shared" si="29"/>
        <v>56</v>
      </c>
      <c r="AQ56" s="41" t="str">
        <f t="shared" si="120"/>
        <v>bd</v>
      </c>
      <c r="AS56" s="140">
        <v>41883</v>
      </c>
      <c r="AT56" s="143">
        <v>336</v>
      </c>
      <c r="AU56" s="143">
        <v>384</v>
      </c>
      <c r="AV56" s="143">
        <v>504</v>
      </c>
      <c r="AW56" s="143">
        <v>144</v>
      </c>
      <c r="AX56" s="143">
        <v>72</v>
      </c>
      <c r="AY56" s="143">
        <v>168</v>
      </c>
      <c r="AZ56" s="143">
        <f t="shared" si="30"/>
        <v>720</v>
      </c>
    </row>
    <row r="57" spans="1:52">
      <c r="A57" s="60">
        <f t="shared" si="41"/>
        <v>57</v>
      </c>
      <c r="C57" s="290" t="s">
        <v>195</v>
      </c>
      <c r="D57" s="282">
        <f ca="1">+D38</f>
        <v>1772.42</v>
      </c>
      <c r="E57" s="282">
        <f t="shared" ref="E57:G57" ca="1" si="121">+E38</f>
        <v>5566.7699999999995</v>
      </c>
      <c r="F57" s="282">
        <f t="shared" ca="1" si="121"/>
        <v>3758.1400000000003</v>
      </c>
      <c r="G57" s="282">
        <f t="shared" ca="1" si="121"/>
        <v>3857.79</v>
      </c>
      <c r="H57" s="282">
        <f t="shared" ref="H57:P57" ca="1" si="122">+H38</f>
        <v>3826.4900000000007</v>
      </c>
      <c r="I57" s="282">
        <f t="shared" ca="1" si="122"/>
        <v>3610.4300000000003</v>
      </c>
      <c r="J57" s="282">
        <f t="shared" ca="1" si="122"/>
        <v>3475.7899999999991</v>
      </c>
      <c r="K57" s="282">
        <f t="shared" ca="1" si="122"/>
        <v>2857.3100000000004</v>
      </c>
      <c r="L57" s="282">
        <f t="shared" ca="1" si="122"/>
        <v>2774.9500000000007</v>
      </c>
      <c r="M57" s="282">
        <f t="shared" ca="1" si="122"/>
        <v>2698.7400000000007</v>
      </c>
      <c r="N57" s="282">
        <f t="shared" ca="1" si="122"/>
        <v>2853.6499999999996</v>
      </c>
      <c r="O57" s="282">
        <f t="shared" ca="1" si="122"/>
        <v>3018.1900000000005</v>
      </c>
      <c r="P57" s="282">
        <f t="shared" ca="1" si="122"/>
        <v>3036.6200000000008</v>
      </c>
      <c r="Q57" s="282">
        <f t="shared" ref="Q57:R57" ca="1" si="123">+Q38</f>
        <v>3020.3199999999997</v>
      </c>
      <c r="R57" s="282">
        <f t="shared" ca="1" si="123"/>
        <v>3249.0600000000013</v>
      </c>
      <c r="S57" s="32"/>
      <c r="AL57" s="27">
        <f t="shared" si="27"/>
        <v>42979</v>
      </c>
      <c r="AM57" s="41" t="str">
        <f t="shared" si="54"/>
        <v>bi</v>
      </c>
      <c r="AN57" s="41">
        <f t="shared" si="28"/>
        <v>61</v>
      </c>
      <c r="AO57" s="41">
        <f t="shared" si="119"/>
        <v>92</v>
      </c>
      <c r="AP57" s="41">
        <f t="shared" si="29"/>
        <v>57</v>
      </c>
      <c r="AQ57" s="41" t="str">
        <f t="shared" si="120"/>
        <v>be</v>
      </c>
      <c r="AS57" s="140">
        <v>41913</v>
      </c>
      <c r="AT57" s="143">
        <v>368</v>
      </c>
      <c r="AU57" s="143">
        <v>376</v>
      </c>
      <c r="AV57" s="143">
        <v>552</v>
      </c>
      <c r="AW57" s="143">
        <v>128</v>
      </c>
      <c r="AX57" s="143">
        <v>64</v>
      </c>
      <c r="AY57" s="143">
        <v>184</v>
      </c>
      <c r="AZ57" s="143">
        <f t="shared" si="30"/>
        <v>744</v>
      </c>
    </row>
    <row r="58" spans="1:52">
      <c r="A58" s="60">
        <f t="shared" si="41"/>
        <v>58</v>
      </c>
      <c r="C58" s="291" t="s">
        <v>196</v>
      </c>
      <c r="D58" s="353">
        <f ca="1">+D56*D57</f>
        <v>75478.505700000009</v>
      </c>
      <c r="E58" s="353">
        <f t="shared" ref="E58:G58" ca="1" si="124">+E56*E57</f>
        <v>237060.90044999999</v>
      </c>
      <c r="F58" s="353">
        <f t="shared" ca="1" si="124"/>
        <v>160040.39190000002</v>
      </c>
      <c r="G58" s="353">
        <f t="shared" ca="1" si="124"/>
        <v>164283.98715</v>
      </c>
      <c r="H58" s="353">
        <f t="shared" ref="H58:P58" ca="1" si="125">+H56*H57</f>
        <v>166850.9077083334</v>
      </c>
      <c r="I58" s="353">
        <f t="shared" ca="1" si="125"/>
        <v>161392.23838333337</v>
      </c>
      <c r="J58" s="353">
        <f t="shared" ca="1" si="125"/>
        <v>159425.79782499999</v>
      </c>
      <c r="K58" s="353">
        <f t="shared" ca="1" si="125"/>
        <v>134526.91698333333</v>
      </c>
      <c r="L58" s="353">
        <f t="shared" ca="1" si="125"/>
        <v>134152.6452916667</v>
      </c>
      <c r="M58" s="353">
        <f t="shared" ca="1" si="125"/>
        <v>134010.43260000003</v>
      </c>
      <c r="N58" s="353">
        <f t="shared" ca="1" si="125"/>
        <v>145557.55237499997</v>
      </c>
      <c r="O58" s="353">
        <f t="shared" ca="1" si="125"/>
        <v>158173.2772666667</v>
      </c>
      <c r="P58" s="353">
        <f t="shared" ca="1" si="125"/>
        <v>163570.06681666675</v>
      </c>
      <c r="Q58" s="353">
        <f t="shared" ref="Q58:R58" ca="1" si="126">+Q56*Q57</f>
        <v>167270.35546666666</v>
      </c>
      <c r="R58" s="353">
        <f t="shared" ca="1" si="126"/>
        <v>185039.38210000005</v>
      </c>
      <c r="S58" s="32"/>
      <c r="AL58" s="27">
        <f t="shared" si="27"/>
        <v>43009</v>
      </c>
      <c r="AM58" s="41" t="str">
        <f t="shared" si="54"/>
        <v>bj</v>
      </c>
      <c r="AN58" s="41">
        <f t="shared" si="28"/>
        <v>62</v>
      </c>
      <c r="AO58" s="41">
        <f t="shared" si="119"/>
        <v>93</v>
      </c>
      <c r="AP58" s="41">
        <f t="shared" si="29"/>
        <v>58</v>
      </c>
      <c r="AQ58" s="41" t="str">
        <f t="shared" si="120"/>
        <v>bf</v>
      </c>
      <c r="AS58" s="140">
        <v>41944</v>
      </c>
      <c r="AT58" s="143">
        <v>304</v>
      </c>
      <c r="AU58" s="143">
        <v>416</v>
      </c>
      <c r="AV58" s="143">
        <v>456</v>
      </c>
      <c r="AW58" s="143">
        <v>176</v>
      </c>
      <c r="AX58" s="143">
        <v>88</v>
      </c>
      <c r="AY58" s="143">
        <v>152</v>
      </c>
      <c r="AZ58" s="143">
        <f t="shared" si="30"/>
        <v>720</v>
      </c>
    </row>
    <row r="59" spans="1:52">
      <c r="A59" s="60">
        <f t="shared" si="41"/>
        <v>59</v>
      </c>
      <c r="C59" s="288" t="s">
        <v>197</v>
      </c>
      <c r="D59" s="563">
        <f ca="1">+HLOOKUP(D$55,'Annual Prices'!$G$79:$AAA$81,3,FALSE)</f>
        <v>1.3799999999999997</v>
      </c>
      <c r="E59" s="563">
        <f ca="1">+HLOOKUP(E$55,'Annual Prices'!$G$79:$AAA$81,3,FALSE)</f>
        <v>1.3799999999999997</v>
      </c>
      <c r="F59" s="563">
        <f ca="1">+HLOOKUP(F$55,'Annual Prices'!$G$79:$AAA$81,3,FALSE)</f>
        <v>1.9699999999999998</v>
      </c>
      <c r="G59" s="563">
        <f ca="1">+HLOOKUP(G$55,'Annual Prices'!$G$79:$AAA$81,3,FALSE)</f>
        <v>1.9699999999999998</v>
      </c>
      <c r="H59" s="563">
        <f ca="1">+HLOOKUP(H$55,'Annual Prices'!$G$79:$AAA$81,3,FALSE)</f>
        <v>2.0099999999999993</v>
      </c>
      <c r="I59" s="563">
        <f ca="1">+HLOOKUP(I$55,'Annual Prices'!$G$79:$AAA$81,3,FALSE)</f>
        <v>2.0599999999999996</v>
      </c>
      <c r="J59" s="563">
        <f ca="1">+HLOOKUP(J$55,'Annual Prices'!$G$79:$AAA$81,3,FALSE)</f>
        <v>2.1200000000000006</v>
      </c>
      <c r="K59" s="563">
        <f ca="1">+HLOOKUP(K$55,'Annual Prices'!$G$79:$AAA$81,3,FALSE)</f>
        <v>2.1700000000000004</v>
      </c>
      <c r="L59" s="563">
        <f ca="1">+HLOOKUP(L$55,'Annual Prices'!$G$79:$AAA$81,3,FALSE)</f>
        <v>2.23</v>
      </c>
      <c r="M59" s="563">
        <f ca="1">+HLOOKUP(M$55,'Annual Prices'!$G$79:$AAA$81,3,FALSE)</f>
        <v>2.2899999999999996</v>
      </c>
      <c r="N59" s="563">
        <f ca="1">+HLOOKUP(N$55,'Annual Prices'!$G$79:$AAA$81,3,FALSE)</f>
        <v>2.36</v>
      </c>
      <c r="O59" s="563">
        <f ca="1">+HLOOKUP(O$55,'Annual Prices'!$G$79:$AAA$81,3,FALSE)</f>
        <v>2.4200000000000004</v>
      </c>
      <c r="P59" s="563">
        <f ca="1">+HLOOKUP(P$55,'Annual Prices'!$G$79:$AAA$81,3,FALSE)</f>
        <v>2.4900000000000007</v>
      </c>
      <c r="Q59" s="563">
        <f ca="1">+HLOOKUP(Q$55,'Annual Prices'!$G$79:$AAA$81,3,FALSE)</f>
        <v>2.5599999999999996</v>
      </c>
      <c r="R59" s="563">
        <f ca="1">+HLOOKUP(R$55,'Annual Prices'!$G$79:$AAA$81,3,FALSE)</f>
        <v>2.6299999999999994</v>
      </c>
      <c r="S59" s="32"/>
      <c r="AL59" s="27">
        <f t="shared" si="27"/>
        <v>43040</v>
      </c>
      <c r="AM59" s="41" t="str">
        <f t="shared" si="54"/>
        <v>bk</v>
      </c>
      <c r="AN59" s="41">
        <f t="shared" si="28"/>
        <v>63</v>
      </c>
      <c r="AO59" s="41">
        <f t="shared" si="119"/>
        <v>94</v>
      </c>
      <c r="AP59" s="41">
        <f t="shared" si="29"/>
        <v>59</v>
      </c>
      <c r="AQ59" s="41" t="str">
        <f t="shared" si="120"/>
        <v>bg</v>
      </c>
      <c r="AS59" s="140">
        <v>41974</v>
      </c>
      <c r="AT59" s="143">
        <v>352</v>
      </c>
      <c r="AU59" s="143">
        <v>392</v>
      </c>
      <c r="AV59" s="143">
        <v>528</v>
      </c>
      <c r="AW59" s="143">
        <v>144</v>
      </c>
      <c r="AX59" s="143">
        <v>72</v>
      </c>
      <c r="AY59" s="143">
        <v>176</v>
      </c>
      <c r="AZ59" s="143">
        <f t="shared" si="30"/>
        <v>744</v>
      </c>
    </row>
    <row r="60" spans="1:52">
      <c r="A60" s="60">
        <f t="shared" si="41"/>
        <v>60</v>
      </c>
      <c r="C60" s="290" t="s">
        <v>198</v>
      </c>
      <c r="D60" s="282">
        <f ca="1">+D52</f>
        <v>10390.299999999996</v>
      </c>
      <c r="E60" s="282">
        <f t="shared" ref="E60:G60" ca="1" si="127">+E52</f>
        <v>16441.599999999999</v>
      </c>
      <c r="F60" s="282">
        <f t="shared" ca="1" si="127"/>
        <v>1473.6906000000017</v>
      </c>
      <c r="G60" s="282">
        <f t="shared" ca="1" si="127"/>
        <v>552.82779999999912</v>
      </c>
      <c r="H60" s="282">
        <f t="shared" ref="H60:P60" ca="1" si="128">+H52</f>
        <v>3305.6350000000093</v>
      </c>
      <c r="I60" s="282">
        <f t="shared" ca="1" si="128"/>
        <v>194.87020000000484</v>
      </c>
      <c r="J60" s="282">
        <f t="shared" ca="1" si="128"/>
        <v>-56.952800000006391</v>
      </c>
      <c r="K60" s="282">
        <f t="shared" ca="1" si="128"/>
        <v>-3215.3652000000002</v>
      </c>
      <c r="L60" s="282">
        <f t="shared" ca="1" si="128"/>
        <v>-117.29880000000412</v>
      </c>
      <c r="M60" s="282">
        <f t="shared" ca="1" si="128"/>
        <v>-2972.0936000000002</v>
      </c>
      <c r="N60" s="282">
        <f t="shared" ca="1" si="128"/>
        <v>-725.16319999999541</v>
      </c>
      <c r="O60" s="282">
        <f t="shared" ca="1" si="128"/>
        <v>-2531.0529999999853</v>
      </c>
      <c r="P60" s="282">
        <f t="shared" ca="1" si="128"/>
        <v>619.60879999999452</v>
      </c>
      <c r="Q60" s="282">
        <f t="shared" ref="Q60:R60" ca="1" si="129">+Q52</f>
        <v>-1122.3313999999882</v>
      </c>
      <c r="R60" s="282">
        <f t="shared" ca="1" si="129"/>
        <v>407.71140000000742</v>
      </c>
      <c r="S60" s="32"/>
      <c r="AL60" s="27">
        <f t="shared" si="27"/>
        <v>43070</v>
      </c>
      <c r="AM60" s="41" t="str">
        <f t="shared" si="54"/>
        <v>bl</v>
      </c>
      <c r="AN60" s="41">
        <f t="shared" si="28"/>
        <v>64</v>
      </c>
      <c r="AO60" s="41">
        <f t="shared" si="119"/>
        <v>95</v>
      </c>
      <c r="AP60" s="41">
        <f t="shared" si="29"/>
        <v>60</v>
      </c>
      <c r="AQ60" s="41" t="str">
        <f t="shared" si="120"/>
        <v>bh</v>
      </c>
      <c r="AS60" s="139">
        <v>42005</v>
      </c>
      <c r="AT60" s="142">
        <v>336</v>
      </c>
      <c r="AU60" s="142">
        <v>408</v>
      </c>
      <c r="AV60" s="142">
        <v>504</v>
      </c>
      <c r="AW60" s="142">
        <v>160</v>
      </c>
      <c r="AX60" s="142">
        <v>80</v>
      </c>
      <c r="AY60" s="142">
        <v>168</v>
      </c>
      <c r="AZ60" s="142">
        <f t="shared" si="30"/>
        <v>744</v>
      </c>
    </row>
    <row r="61" spans="1:52">
      <c r="A61" s="60">
        <f t="shared" si="41"/>
        <v>61</v>
      </c>
      <c r="C61" s="291" t="s">
        <v>196</v>
      </c>
      <c r="D61" s="353">
        <f ca="1">+D59*D60</f>
        <v>14338.61399999999</v>
      </c>
      <c r="E61" s="353">
        <f t="shared" ref="E61" ca="1" si="130">+E59*E60</f>
        <v>22689.407999999992</v>
      </c>
      <c r="F61" s="353">
        <f t="shared" ref="F61" ca="1" si="131">+F59*F60</f>
        <v>2903.1704820000032</v>
      </c>
      <c r="G61" s="353">
        <f t="shared" ref="G61:P61" ca="1" si="132">+G59*G60</f>
        <v>1089.0707659999982</v>
      </c>
      <c r="H61" s="353">
        <f t="shared" ca="1" si="132"/>
        <v>6644.3263500000166</v>
      </c>
      <c r="I61" s="353">
        <f t="shared" ca="1" si="132"/>
        <v>401.4326120000099</v>
      </c>
      <c r="J61" s="353">
        <f t="shared" ca="1" si="132"/>
        <v>-120.73993600001359</v>
      </c>
      <c r="K61" s="353">
        <f t="shared" ca="1" si="132"/>
        <v>-6977.3424840000016</v>
      </c>
      <c r="L61" s="353">
        <f t="shared" ca="1" si="132"/>
        <v>-261.57632400000921</v>
      </c>
      <c r="M61" s="353">
        <f t="shared" ca="1" si="132"/>
        <v>-6806.0943439999992</v>
      </c>
      <c r="N61" s="353">
        <f t="shared" ca="1" si="132"/>
        <v>-1711.3851519999891</v>
      </c>
      <c r="O61" s="353">
        <f t="shared" ca="1" si="132"/>
        <v>-6125.1482599999654</v>
      </c>
      <c r="P61" s="353">
        <f t="shared" ca="1" si="132"/>
        <v>1542.8259119999868</v>
      </c>
      <c r="Q61" s="353">
        <f t="shared" ref="Q61:R61" ca="1" si="133">+Q59*Q60</f>
        <v>-2873.1683839999696</v>
      </c>
      <c r="R61" s="353">
        <f t="shared" ca="1" si="133"/>
        <v>1072.2809820000193</v>
      </c>
      <c r="S61" s="32"/>
      <c r="AL61" s="27">
        <f t="shared" si="27"/>
        <v>43101</v>
      </c>
      <c r="AM61" s="41" t="str">
        <f t="shared" si="54"/>
        <v>bm</v>
      </c>
      <c r="AN61" s="41">
        <f t="shared" si="28"/>
        <v>65</v>
      </c>
      <c r="AO61" s="41">
        <f t="shared" si="119"/>
        <v>96</v>
      </c>
      <c r="AP61" s="41">
        <f t="shared" si="29"/>
        <v>61</v>
      </c>
      <c r="AQ61" s="41" t="str">
        <f t="shared" si="120"/>
        <v>bi</v>
      </c>
      <c r="AS61" s="139">
        <v>42036</v>
      </c>
      <c r="AT61" s="142">
        <v>320</v>
      </c>
      <c r="AU61" s="142">
        <v>352</v>
      </c>
      <c r="AV61" s="142">
        <v>480</v>
      </c>
      <c r="AW61" s="142">
        <v>128</v>
      </c>
      <c r="AX61" s="142">
        <v>64</v>
      </c>
      <c r="AY61" s="142">
        <v>160</v>
      </c>
      <c r="AZ61" s="142">
        <f t="shared" si="30"/>
        <v>672</v>
      </c>
    </row>
    <row r="62" spans="1:52">
      <c r="A62" s="60">
        <f t="shared" si="41"/>
        <v>62</v>
      </c>
      <c r="H62" s="461"/>
      <c r="I62" s="461"/>
      <c r="J62" s="461"/>
      <c r="K62" s="461"/>
      <c r="L62" s="461"/>
      <c r="M62" s="461"/>
      <c r="N62" s="461"/>
      <c r="O62" s="461"/>
      <c r="P62" s="461"/>
      <c r="Q62" s="461"/>
      <c r="R62" s="461"/>
      <c r="S62" s="32"/>
      <c r="AL62" s="27">
        <f t="shared" si="27"/>
        <v>43132</v>
      </c>
      <c r="AM62" s="41" t="str">
        <f t="shared" si="54"/>
        <v>bn</v>
      </c>
      <c r="AN62" s="41">
        <f t="shared" si="28"/>
        <v>66</v>
      </c>
      <c r="AO62" s="41">
        <f t="shared" si="119"/>
        <v>97</v>
      </c>
      <c r="AP62" s="41">
        <f t="shared" si="29"/>
        <v>62</v>
      </c>
      <c r="AQ62" s="41" t="str">
        <f t="shared" si="120"/>
        <v>bj</v>
      </c>
      <c r="AS62" s="139">
        <v>42064</v>
      </c>
      <c r="AT62" s="142">
        <v>352</v>
      </c>
      <c r="AU62" s="142">
        <v>392</v>
      </c>
      <c r="AV62" s="142">
        <v>528</v>
      </c>
      <c r="AW62" s="142">
        <v>144</v>
      </c>
      <c r="AX62" s="142">
        <v>72</v>
      </c>
      <c r="AY62" s="142">
        <v>176</v>
      </c>
      <c r="AZ62" s="142">
        <f t="shared" si="30"/>
        <v>744</v>
      </c>
    </row>
    <row r="63" spans="1:52">
      <c r="A63" s="60">
        <f t="shared" si="41"/>
        <v>63</v>
      </c>
      <c r="C63" s="346" t="s">
        <v>287</v>
      </c>
      <c r="D63" s="160">
        <f>+D55</f>
        <v>2013</v>
      </c>
      <c r="E63" s="160">
        <f t="shared" ref="E63:G63" si="134">+E55</f>
        <v>2014</v>
      </c>
      <c r="F63" s="160">
        <f t="shared" si="134"/>
        <v>2015</v>
      </c>
      <c r="G63" s="160">
        <f t="shared" si="134"/>
        <v>2016</v>
      </c>
      <c r="H63" s="160">
        <f t="shared" ref="H63:P63" si="135">+H55</f>
        <v>2017</v>
      </c>
      <c r="I63" s="160">
        <f t="shared" si="135"/>
        <v>2018</v>
      </c>
      <c r="J63" s="160">
        <f t="shared" si="135"/>
        <v>2019</v>
      </c>
      <c r="K63" s="160">
        <f t="shared" si="135"/>
        <v>2020</v>
      </c>
      <c r="L63" s="160">
        <f t="shared" si="135"/>
        <v>2021</v>
      </c>
      <c r="M63" s="160">
        <f t="shared" si="135"/>
        <v>2022</v>
      </c>
      <c r="N63" s="160">
        <f t="shared" si="135"/>
        <v>2023</v>
      </c>
      <c r="O63" s="160">
        <f t="shared" si="135"/>
        <v>2024</v>
      </c>
      <c r="P63" s="160">
        <f t="shared" si="135"/>
        <v>2025</v>
      </c>
      <c r="Q63" s="160">
        <f t="shared" ref="Q63:R63" si="136">+Q55</f>
        <v>2026</v>
      </c>
      <c r="R63" s="160">
        <f t="shared" si="136"/>
        <v>2027</v>
      </c>
      <c r="S63" s="32"/>
      <c r="AL63" s="27">
        <f t="shared" si="27"/>
        <v>43160</v>
      </c>
      <c r="AM63" s="41" t="str">
        <f t="shared" si="54"/>
        <v>bo</v>
      </c>
      <c r="AN63" s="41">
        <f t="shared" si="28"/>
        <v>67</v>
      </c>
      <c r="AO63" s="41">
        <f t="shared" si="119"/>
        <v>98</v>
      </c>
      <c r="AP63" s="41">
        <f t="shared" si="29"/>
        <v>63</v>
      </c>
      <c r="AQ63" s="41" t="str">
        <f t="shared" si="120"/>
        <v>bk</v>
      </c>
      <c r="AS63" s="139">
        <v>42095</v>
      </c>
      <c r="AT63" s="142">
        <v>352</v>
      </c>
      <c r="AU63" s="142">
        <v>368</v>
      </c>
      <c r="AV63" s="142">
        <v>528</v>
      </c>
      <c r="AW63" s="142">
        <v>128</v>
      </c>
      <c r="AX63" s="142">
        <v>64</v>
      </c>
      <c r="AY63" s="142">
        <v>176</v>
      </c>
      <c r="AZ63" s="142">
        <f t="shared" si="30"/>
        <v>720</v>
      </c>
    </row>
    <row r="64" spans="1:52">
      <c r="A64" s="60">
        <f t="shared" si="41"/>
        <v>64</v>
      </c>
      <c r="C64" s="288" t="s">
        <v>194</v>
      </c>
      <c r="D64" s="563">
        <f ca="1">+HLOOKUP(D$55,'Annual Prices'!$G$79:$AAA$81,2,FALSE)</f>
        <v>42.585000000000001</v>
      </c>
      <c r="E64" s="563">
        <f ca="1">+HLOOKUP(E$55,'Annual Prices'!$G$79:$AAA$81,2,FALSE)</f>
        <v>42.585000000000001</v>
      </c>
      <c r="F64" s="563">
        <f ca="1">+HLOOKUP(F$55,'Annual Prices'!$G$79:$AAA$81,2,FALSE)</f>
        <v>42.585000000000001</v>
      </c>
      <c r="G64" s="563">
        <f ca="1">+HLOOKUP(G$55,'Annual Prices'!$G$79:$AAA$81,2,FALSE)</f>
        <v>42.585000000000001</v>
      </c>
      <c r="H64" s="563">
        <f ca="1">+HLOOKUP(H$55,'Annual Prices'!$G$79:$AAA$81,2,FALSE)</f>
        <v>43.604166666666679</v>
      </c>
      <c r="I64" s="563">
        <f ca="1">+HLOOKUP(I$55,'Annual Prices'!$G$79:$AAA$81,2,FALSE)</f>
        <v>44.701666666666675</v>
      </c>
      <c r="J64" s="563">
        <f ca="1">+HLOOKUP(J$55,'Annual Prices'!$G$79:$AAA$81,2,FALSE)</f>
        <v>45.867500000000007</v>
      </c>
      <c r="K64" s="563">
        <f ca="1">+HLOOKUP(K$55,'Annual Prices'!$G$79:$AAA$81,2,FALSE)</f>
        <v>47.081666666666656</v>
      </c>
      <c r="L64" s="563">
        <f ca="1">+HLOOKUP(L$55,'Annual Prices'!$G$79:$AAA$81,2,FALSE)</f>
        <v>48.344166666666666</v>
      </c>
      <c r="M64" s="563">
        <f ca="1">+HLOOKUP(M$55,'Annual Prices'!$G$79:$AAA$81,2,FALSE)</f>
        <v>49.656666666666666</v>
      </c>
      <c r="N64" s="563">
        <f ca="1">+HLOOKUP(N$55,'Annual Prices'!$G$79:$AAA$81,2,FALSE)</f>
        <v>51.0075</v>
      </c>
      <c r="O64" s="563">
        <f ca="1">+HLOOKUP(O$55,'Annual Prices'!$G$79:$AAA$81,2,FALSE)</f>
        <v>52.406666666666666</v>
      </c>
      <c r="P64" s="563">
        <f ca="1">+HLOOKUP(P$55,'Annual Prices'!$G$79:$AAA$81,2,FALSE)</f>
        <v>53.865833333333342</v>
      </c>
      <c r="Q64" s="563">
        <f ca="1">+HLOOKUP(Q$55,'Annual Prices'!$G$79:$AAA$81,2,FALSE)</f>
        <v>55.381666666666668</v>
      </c>
      <c r="R64" s="563">
        <f ca="1">+HLOOKUP(R$55,'Annual Prices'!$G$79:$AAA$81,2,FALSE)</f>
        <v>56.951666666666661</v>
      </c>
      <c r="S64" s="32"/>
      <c r="AL64" s="27">
        <f t="shared" si="27"/>
        <v>43191</v>
      </c>
      <c r="AM64" s="41" t="str">
        <f t="shared" si="54"/>
        <v>bp</v>
      </c>
      <c r="AN64" s="41">
        <f t="shared" si="28"/>
        <v>68</v>
      </c>
      <c r="AO64" s="41">
        <f t="shared" si="119"/>
        <v>99</v>
      </c>
      <c r="AP64" s="41">
        <f t="shared" si="29"/>
        <v>64</v>
      </c>
      <c r="AQ64" s="41" t="str">
        <f t="shared" si="120"/>
        <v>bl</v>
      </c>
      <c r="AS64" s="139">
        <v>42125</v>
      </c>
      <c r="AT64" s="142">
        <v>320</v>
      </c>
      <c r="AU64" s="142">
        <v>424</v>
      </c>
      <c r="AV64" s="142">
        <v>480</v>
      </c>
      <c r="AW64" s="142">
        <v>176</v>
      </c>
      <c r="AX64" s="142">
        <v>88</v>
      </c>
      <c r="AY64" s="142">
        <v>160</v>
      </c>
      <c r="AZ64" s="142">
        <f t="shared" si="30"/>
        <v>744</v>
      </c>
    </row>
    <row r="65" spans="1:52">
      <c r="A65" s="60">
        <f t="shared" si="41"/>
        <v>65</v>
      </c>
      <c r="C65" s="290" t="s">
        <v>248</v>
      </c>
      <c r="D65" s="282">
        <f ca="1">+D37</f>
        <v>11351</v>
      </c>
      <c r="E65" s="282">
        <f t="shared" ref="E65:G65" ca="1" si="137">+E37</f>
        <v>11351</v>
      </c>
      <c r="F65" s="282">
        <f t="shared" ca="1" si="137"/>
        <v>9454</v>
      </c>
      <c r="G65" s="282">
        <f t="shared" ca="1" si="137"/>
        <v>9454</v>
      </c>
      <c r="H65" s="282">
        <f t="shared" ref="H65:P65" ca="1" si="138">+H37</f>
        <v>9454</v>
      </c>
      <c r="I65" s="282">
        <f t="shared" ca="1" si="138"/>
        <v>9454</v>
      </c>
      <c r="J65" s="282">
        <f t="shared" ca="1" si="138"/>
        <v>9454</v>
      </c>
      <c r="K65" s="282">
        <f t="shared" ca="1" si="138"/>
        <v>9454</v>
      </c>
      <c r="L65" s="282">
        <f t="shared" ca="1" si="138"/>
        <v>9454</v>
      </c>
      <c r="M65" s="282">
        <f t="shared" ca="1" si="138"/>
        <v>9454</v>
      </c>
      <c r="N65" s="282">
        <f t="shared" ca="1" si="138"/>
        <v>9454</v>
      </c>
      <c r="O65" s="282">
        <f t="shared" ca="1" si="138"/>
        <v>9454</v>
      </c>
      <c r="P65" s="282">
        <f t="shared" ca="1" si="138"/>
        <v>9454</v>
      </c>
      <c r="Q65" s="282">
        <f t="shared" ref="Q65:R65" ca="1" si="139">+Q37</f>
        <v>9454</v>
      </c>
      <c r="R65" s="282">
        <f t="shared" ca="1" si="139"/>
        <v>9454</v>
      </c>
      <c r="S65" s="32"/>
      <c r="AL65" s="27">
        <f t="shared" si="27"/>
        <v>43221</v>
      </c>
      <c r="AM65" s="41" t="str">
        <f t="shared" ref="AM65:AM96" si="140">+VLOOKUP(AN65,$AP$1:$AQ$197,2,FALSE)</f>
        <v>bq</v>
      </c>
      <c r="AN65" s="41">
        <f t="shared" si="28"/>
        <v>69</v>
      </c>
      <c r="AO65" s="41">
        <f t="shared" si="119"/>
        <v>100</v>
      </c>
      <c r="AP65" s="41">
        <f t="shared" si="29"/>
        <v>65</v>
      </c>
      <c r="AQ65" s="41" t="str">
        <f t="shared" si="120"/>
        <v>bm</v>
      </c>
      <c r="AS65" s="139">
        <v>42156</v>
      </c>
      <c r="AT65" s="142">
        <v>352</v>
      </c>
      <c r="AU65" s="142">
        <v>368</v>
      </c>
      <c r="AV65" s="142">
        <v>528</v>
      </c>
      <c r="AW65" s="142">
        <v>128</v>
      </c>
      <c r="AX65" s="142">
        <v>64</v>
      </c>
      <c r="AY65" s="142">
        <v>176</v>
      </c>
      <c r="AZ65" s="142">
        <f t="shared" si="30"/>
        <v>720</v>
      </c>
    </row>
    <row r="66" spans="1:52">
      <c r="A66" s="60">
        <f t="shared" si="41"/>
        <v>66</v>
      </c>
      <c r="C66" s="291" t="s">
        <v>196</v>
      </c>
      <c r="D66" s="353">
        <f ca="1">+D64*D65</f>
        <v>483382.33500000002</v>
      </c>
      <c r="E66" s="353">
        <f t="shared" ref="E66:G66" ca="1" si="141">+E64*E65</f>
        <v>483382.33500000002</v>
      </c>
      <c r="F66" s="353">
        <f t="shared" ca="1" si="141"/>
        <v>402598.59</v>
      </c>
      <c r="G66" s="353">
        <f t="shared" ca="1" si="141"/>
        <v>402598.59</v>
      </c>
      <c r="H66" s="353">
        <f t="shared" ref="H66:P66" ca="1" si="142">+H64*H65</f>
        <v>412233.7916666668</v>
      </c>
      <c r="I66" s="353">
        <f t="shared" ca="1" si="142"/>
        <v>422609.55666666676</v>
      </c>
      <c r="J66" s="353">
        <f t="shared" ca="1" si="142"/>
        <v>433631.34500000009</v>
      </c>
      <c r="K66" s="353">
        <f t="shared" ca="1" si="142"/>
        <v>445110.07666666654</v>
      </c>
      <c r="L66" s="353">
        <f t="shared" ca="1" si="142"/>
        <v>457045.75166666665</v>
      </c>
      <c r="M66" s="353">
        <f t="shared" ca="1" si="142"/>
        <v>469454.12666666665</v>
      </c>
      <c r="N66" s="353">
        <f t="shared" ca="1" si="142"/>
        <v>482224.90500000003</v>
      </c>
      <c r="O66" s="353">
        <f t="shared" ca="1" si="142"/>
        <v>495452.62666666665</v>
      </c>
      <c r="P66" s="353">
        <f t="shared" ca="1" si="142"/>
        <v>509247.58833333344</v>
      </c>
      <c r="Q66" s="353">
        <f t="shared" ref="Q66:R66" ca="1" si="143">+Q64*Q65</f>
        <v>523578.27666666667</v>
      </c>
      <c r="R66" s="353">
        <f t="shared" ca="1" si="143"/>
        <v>538421.05666666664</v>
      </c>
      <c r="S66" s="346"/>
      <c r="AL66" s="27">
        <f t="shared" si="27"/>
        <v>43252</v>
      </c>
      <c r="AM66" s="41" t="str">
        <f t="shared" si="140"/>
        <v>br</v>
      </c>
      <c r="AN66" s="41">
        <f t="shared" si="28"/>
        <v>70</v>
      </c>
      <c r="AO66" s="41">
        <f t="shared" si="119"/>
        <v>101</v>
      </c>
      <c r="AP66" s="41">
        <f t="shared" si="29"/>
        <v>66</v>
      </c>
      <c r="AQ66" s="41" t="str">
        <f t="shared" si="120"/>
        <v>bn</v>
      </c>
      <c r="AS66" s="139">
        <v>42186</v>
      </c>
      <c r="AT66" s="142">
        <v>368</v>
      </c>
      <c r="AU66" s="142">
        <v>376</v>
      </c>
      <c r="AV66" s="142">
        <v>552</v>
      </c>
      <c r="AW66" s="142">
        <v>128</v>
      </c>
      <c r="AX66" s="142">
        <v>64</v>
      </c>
      <c r="AY66" s="142">
        <v>184</v>
      </c>
      <c r="AZ66" s="142">
        <f t="shared" si="30"/>
        <v>744</v>
      </c>
    </row>
    <row r="67" spans="1:52">
      <c r="A67" s="60">
        <f t="shared" si="41"/>
        <v>67</v>
      </c>
      <c r="C67" s="288" t="s">
        <v>197</v>
      </c>
      <c r="D67" s="563">
        <f ca="1">+HLOOKUP(D$55,'Annual Prices'!$G$79:$AAA$81,3,FALSE)</f>
        <v>1.3799999999999997</v>
      </c>
      <c r="E67" s="563">
        <f ca="1">+HLOOKUP(E$55,'Annual Prices'!$G$79:$AAA$81,3,FALSE)</f>
        <v>1.3799999999999997</v>
      </c>
      <c r="F67" s="563">
        <f ca="1">+HLOOKUP(F$55,'Annual Prices'!$G$79:$AAA$81,3,FALSE)</f>
        <v>1.9699999999999998</v>
      </c>
      <c r="G67" s="563">
        <f ca="1">+HLOOKUP(G$55,'Annual Prices'!$G$79:$AAA$81,3,FALSE)</f>
        <v>1.9699999999999998</v>
      </c>
      <c r="H67" s="563">
        <f ca="1">+HLOOKUP(H$55,'Annual Prices'!$G$79:$AAA$81,3,FALSE)</f>
        <v>2.0099999999999993</v>
      </c>
      <c r="I67" s="563">
        <f ca="1">+HLOOKUP(I$55,'Annual Prices'!$G$79:$AAA$81,3,FALSE)</f>
        <v>2.0599999999999996</v>
      </c>
      <c r="J67" s="563">
        <f ca="1">+HLOOKUP(J$55,'Annual Prices'!$G$79:$AAA$81,3,FALSE)</f>
        <v>2.1200000000000006</v>
      </c>
      <c r="K67" s="563">
        <f ca="1">+HLOOKUP(K$55,'Annual Prices'!$G$79:$AAA$81,3,FALSE)</f>
        <v>2.1700000000000004</v>
      </c>
      <c r="L67" s="563">
        <f ca="1">+HLOOKUP(L$55,'Annual Prices'!$G$79:$AAA$81,3,FALSE)</f>
        <v>2.23</v>
      </c>
      <c r="M67" s="563">
        <f ca="1">+HLOOKUP(M$55,'Annual Prices'!$G$79:$AAA$81,3,FALSE)</f>
        <v>2.2899999999999996</v>
      </c>
      <c r="N67" s="563">
        <f ca="1">+HLOOKUP(N$55,'Annual Prices'!$G$79:$AAA$81,3,FALSE)</f>
        <v>2.36</v>
      </c>
      <c r="O67" s="563">
        <f ca="1">+HLOOKUP(O$55,'Annual Prices'!$G$79:$AAA$81,3,FALSE)</f>
        <v>2.4200000000000004</v>
      </c>
      <c r="P67" s="563">
        <f ca="1">+HLOOKUP(P$55,'Annual Prices'!$G$79:$AAA$81,3,FALSE)</f>
        <v>2.4900000000000007</v>
      </c>
      <c r="Q67" s="563">
        <f ca="1">+HLOOKUP(Q$55,'Annual Prices'!$G$79:$AAA$81,3,FALSE)</f>
        <v>2.5599999999999996</v>
      </c>
      <c r="R67" s="563">
        <f ca="1">+HLOOKUP(R$55,'Annual Prices'!$G$79:$AAA$81,3,FALSE)</f>
        <v>2.6299999999999994</v>
      </c>
      <c r="S67" s="347"/>
      <c r="AL67" s="27">
        <f t="shared" ref="AL67:AL130" si="144">+EDATE(AL66,1)</f>
        <v>43282</v>
      </c>
      <c r="AM67" s="41" t="str">
        <f t="shared" si="140"/>
        <v>bs</v>
      </c>
      <c r="AN67" s="41">
        <f t="shared" ref="AN67:AN130" si="145">+AN66+1</f>
        <v>71</v>
      </c>
      <c r="AO67" s="41">
        <f t="shared" si="119"/>
        <v>102</v>
      </c>
      <c r="AP67" s="41">
        <f t="shared" ref="AP67:AP130" si="146">+AP66+1</f>
        <v>67</v>
      </c>
      <c r="AQ67" s="41" t="str">
        <f t="shared" si="120"/>
        <v>bo</v>
      </c>
      <c r="AS67" s="139">
        <v>42217</v>
      </c>
      <c r="AT67" s="142">
        <v>336</v>
      </c>
      <c r="AU67" s="142">
        <v>408</v>
      </c>
      <c r="AV67" s="142">
        <v>504</v>
      </c>
      <c r="AW67" s="142">
        <v>160</v>
      </c>
      <c r="AX67" s="142">
        <v>80</v>
      </c>
      <c r="AY67" s="142">
        <v>168</v>
      </c>
      <c r="AZ67" s="142">
        <f t="shared" si="30"/>
        <v>744</v>
      </c>
    </row>
    <row r="68" spans="1:52">
      <c r="A68" s="60">
        <f t="shared" si="41"/>
        <v>68</v>
      </c>
      <c r="C68" s="290" t="s">
        <v>249</v>
      </c>
      <c r="D68" s="282">
        <f ca="1">+D51</f>
        <v>52577</v>
      </c>
      <c r="E68" s="282">
        <f t="shared" ref="E68:G68" ca="1" si="147">+E51</f>
        <v>52577</v>
      </c>
      <c r="F68" s="282">
        <f t="shared" ca="1" si="147"/>
        <v>52577</v>
      </c>
      <c r="G68" s="282">
        <f t="shared" ca="1" si="147"/>
        <v>52577</v>
      </c>
      <c r="H68" s="282">
        <f t="shared" ref="H68:P68" ca="1" si="148">+H51</f>
        <v>52577</v>
      </c>
      <c r="I68" s="282">
        <f t="shared" ca="1" si="148"/>
        <v>52577</v>
      </c>
      <c r="J68" s="282">
        <f t="shared" ca="1" si="148"/>
        <v>52577</v>
      </c>
      <c r="K68" s="282">
        <f t="shared" ca="1" si="148"/>
        <v>52577</v>
      </c>
      <c r="L68" s="282">
        <f t="shared" ca="1" si="148"/>
        <v>52577</v>
      </c>
      <c r="M68" s="282">
        <f t="shared" ca="1" si="148"/>
        <v>52577</v>
      </c>
      <c r="N68" s="282">
        <f t="shared" ca="1" si="148"/>
        <v>52577</v>
      </c>
      <c r="O68" s="282">
        <f t="shared" ca="1" si="148"/>
        <v>52577</v>
      </c>
      <c r="P68" s="282">
        <f t="shared" ca="1" si="148"/>
        <v>52577</v>
      </c>
      <c r="Q68" s="282">
        <f t="shared" ref="Q68:R68" ca="1" si="149">+Q51</f>
        <v>52577</v>
      </c>
      <c r="R68" s="282">
        <f t="shared" ca="1" si="149"/>
        <v>52577</v>
      </c>
      <c r="S68" s="344"/>
      <c r="AL68" s="27">
        <f t="shared" si="144"/>
        <v>43313</v>
      </c>
      <c r="AM68" s="41" t="str">
        <f t="shared" si="140"/>
        <v>bt</v>
      </c>
      <c r="AN68" s="41">
        <f t="shared" si="145"/>
        <v>72</v>
      </c>
      <c r="AO68" s="41">
        <f t="shared" si="119"/>
        <v>103</v>
      </c>
      <c r="AP68" s="41">
        <f t="shared" si="146"/>
        <v>68</v>
      </c>
      <c r="AQ68" s="41" t="str">
        <f t="shared" si="120"/>
        <v>bp</v>
      </c>
      <c r="AS68" s="139">
        <v>42248</v>
      </c>
      <c r="AT68" s="142">
        <v>336</v>
      </c>
      <c r="AU68" s="142">
        <v>384</v>
      </c>
      <c r="AV68" s="142">
        <v>504</v>
      </c>
      <c r="AW68" s="142">
        <v>144</v>
      </c>
      <c r="AX68" s="142">
        <v>72</v>
      </c>
      <c r="AY68" s="142">
        <v>168</v>
      </c>
      <c r="AZ68" s="142">
        <f t="shared" si="30"/>
        <v>720</v>
      </c>
    </row>
    <row r="69" spans="1:52">
      <c r="A69" s="60">
        <f t="shared" si="41"/>
        <v>69</v>
      </c>
      <c r="C69" s="291" t="s">
        <v>196</v>
      </c>
      <c r="D69" s="353">
        <f ca="1">+D67*D68</f>
        <v>72556.25999999998</v>
      </c>
      <c r="E69" s="353">
        <f t="shared" ref="E69:G69" ca="1" si="150">+E67*E68</f>
        <v>72556.25999999998</v>
      </c>
      <c r="F69" s="353">
        <f t="shared" ca="1" si="150"/>
        <v>103576.68999999999</v>
      </c>
      <c r="G69" s="353">
        <f t="shared" ca="1" si="150"/>
        <v>103576.68999999999</v>
      </c>
      <c r="H69" s="353">
        <f t="shared" ref="H69:P69" ca="1" si="151">+H67*H68</f>
        <v>105679.76999999996</v>
      </c>
      <c r="I69" s="353">
        <f t="shared" ca="1" si="151"/>
        <v>108308.61999999998</v>
      </c>
      <c r="J69" s="353">
        <f t="shared" ca="1" si="151"/>
        <v>111463.24000000003</v>
      </c>
      <c r="K69" s="353">
        <f t="shared" ca="1" si="151"/>
        <v>114092.09000000003</v>
      </c>
      <c r="L69" s="353">
        <f t="shared" ca="1" si="151"/>
        <v>117246.70999999999</v>
      </c>
      <c r="M69" s="353">
        <f t="shared" ca="1" si="151"/>
        <v>120401.32999999997</v>
      </c>
      <c r="N69" s="353">
        <f t="shared" ca="1" si="151"/>
        <v>124081.71999999999</v>
      </c>
      <c r="O69" s="353">
        <f t="shared" ca="1" si="151"/>
        <v>127236.34000000003</v>
      </c>
      <c r="P69" s="353">
        <f t="shared" ca="1" si="151"/>
        <v>130916.73000000004</v>
      </c>
      <c r="Q69" s="353">
        <f t="shared" ref="Q69:R69" ca="1" si="152">+Q67*Q68</f>
        <v>134597.11999999997</v>
      </c>
      <c r="R69" s="353">
        <f t="shared" ca="1" si="152"/>
        <v>138277.50999999998</v>
      </c>
      <c r="S69" s="344"/>
      <c r="AL69" s="27">
        <f t="shared" si="144"/>
        <v>43344</v>
      </c>
      <c r="AM69" s="41" t="str">
        <f t="shared" si="140"/>
        <v>bu</v>
      </c>
      <c r="AN69" s="41">
        <f t="shared" si="145"/>
        <v>73</v>
      </c>
      <c r="AO69" s="41">
        <f t="shared" si="119"/>
        <v>104</v>
      </c>
      <c r="AP69" s="41">
        <f t="shared" si="146"/>
        <v>69</v>
      </c>
      <c r="AQ69" s="41" t="str">
        <f t="shared" si="120"/>
        <v>bq</v>
      </c>
      <c r="AS69" s="139">
        <v>42278</v>
      </c>
      <c r="AT69" s="142">
        <v>352</v>
      </c>
      <c r="AU69" s="142">
        <v>392</v>
      </c>
      <c r="AV69" s="142">
        <v>528</v>
      </c>
      <c r="AW69" s="142">
        <v>144</v>
      </c>
      <c r="AX69" s="142">
        <v>72</v>
      </c>
      <c r="AY69" s="142">
        <v>176</v>
      </c>
      <c r="AZ69" s="142">
        <f t="shared" si="30"/>
        <v>744</v>
      </c>
    </row>
    <row r="70" spans="1:52">
      <c r="A70" s="60">
        <f t="shared" si="41"/>
        <v>70</v>
      </c>
      <c r="I70" s="347"/>
      <c r="J70" s="347"/>
      <c r="K70" s="347"/>
      <c r="L70" s="347"/>
      <c r="M70" s="347"/>
      <c r="N70" s="347"/>
      <c r="O70" s="347"/>
      <c r="P70" s="347"/>
      <c r="Q70" s="347"/>
      <c r="R70" s="347"/>
      <c r="S70" s="347"/>
      <c r="AL70" s="27">
        <f t="shared" si="144"/>
        <v>43374</v>
      </c>
      <c r="AM70" s="41" t="str">
        <f t="shared" si="140"/>
        <v>bv</v>
      </c>
      <c r="AN70" s="41">
        <f t="shared" si="145"/>
        <v>74</v>
      </c>
      <c r="AO70" s="41">
        <f t="shared" si="119"/>
        <v>105</v>
      </c>
      <c r="AP70" s="41">
        <f t="shared" si="146"/>
        <v>70</v>
      </c>
      <c r="AQ70" s="41" t="str">
        <f t="shared" si="120"/>
        <v>br</v>
      </c>
      <c r="AS70" s="139">
        <v>42309</v>
      </c>
      <c r="AT70" s="142">
        <v>320</v>
      </c>
      <c r="AU70" s="142">
        <v>400</v>
      </c>
      <c r="AV70" s="142">
        <v>480</v>
      </c>
      <c r="AW70" s="142">
        <v>160</v>
      </c>
      <c r="AX70" s="142">
        <v>80</v>
      </c>
      <c r="AY70" s="142">
        <v>160</v>
      </c>
      <c r="AZ70" s="142">
        <f t="shared" si="30"/>
        <v>720</v>
      </c>
    </row>
    <row r="71" spans="1:52">
      <c r="A71" s="60">
        <f t="shared" si="41"/>
        <v>71</v>
      </c>
      <c r="I71" s="344"/>
      <c r="J71" s="344"/>
      <c r="K71" s="344"/>
      <c r="L71" s="344"/>
      <c r="M71" s="344"/>
      <c r="N71" s="344"/>
      <c r="O71" s="344"/>
      <c r="P71" s="344"/>
      <c r="Q71" s="344"/>
      <c r="R71" s="344"/>
      <c r="S71" s="344"/>
      <c r="AL71" s="27">
        <f t="shared" si="144"/>
        <v>43405</v>
      </c>
      <c r="AM71" s="41" t="str">
        <f t="shared" si="140"/>
        <v>bw</v>
      </c>
      <c r="AN71" s="41">
        <f t="shared" si="145"/>
        <v>75</v>
      </c>
      <c r="AO71" s="41">
        <f t="shared" si="119"/>
        <v>106</v>
      </c>
      <c r="AP71" s="41">
        <f t="shared" si="146"/>
        <v>71</v>
      </c>
      <c r="AQ71" s="41" t="str">
        <f t="shared" si="120"/>
        <v>bs</v>
      </c>
      <c r="AS71" s="139">
        <v>42339</v>
      </c>
      <c r="AT71" s="142">
        <v>352</v>
      </c>
      <c r="AU71" s="142">
        <v>392</v>
      </c>
      <c r="AV71" s="142">
        <v>528</v>
      </c>
      <c r="AW71" s="142">
        <v>144</v>
      </c>
      <c r="AX71" s="142">
        <v>72</v>
      </c>
      <c r="AY71" s="142">
        <v>176</v>
      </c>
      <c r="AZ71" s="142">
        <f t="shared" si="30"/>
        <v>744</v>
      </c>
    </row>
    <row r="72" spans="1:52">
      <c r="A72" s="60">
        <f t="shared" si="41"/>
        <v>72</v>
      </c>
      <c r="I72" s="347"/>
      <c r="J72" s="347"/>
      <c r="K72" s="347"/>
      <c r="L72" s="347"/>
      <c r="M72" s="347"/>
      <c r="N72" s="347"/>
      <c r="O72" s="347"/>
      <c r="P72" s="347"/>
      <c r="Q72" s="347"/>
      <c r="R72" s="347"/>
      <c r="S72" s="344"/>
      <c r="AL72" s="27">
        <f t="shared" si="144"/>
        <v>43435</v>
      </c>
      <c r="AM72" s="41" t="str">
        <f t="shared" si="140"/>
        <v>bx</v>
      </c>
      <c r="AN72" s="41">
        <f t="shared" si="145"/>
        <v>76</v>
      </c>
      <c r="AO72" s="41">
        <f t="shared" si="119"/>
        <v>107</v>
      </c>
      <c r="AP72" s="41">
        <f t="shared" si="146"/>
        <v>72</v>
      </c>
      <c r="AQ72" s="41" t="str">
        <f t="shared" si="120"/>
        <v>bt</v>
      </c>
      <c r="AS72" s="140">
        <v>42370</v>
      </c>
      <c r="AT72" s="143">
        <v>320</v>
      </c>
      <c r="AU72" s="143">
        <v>424</v>
      </c>
      <c r="AV72" s="143">
        <v>480</v>
      </c>
      <c r="AW72" s="143">
        <v>176</v>
      </c>
      <c r="AX72" s="143">
        <v>88</v>
      </c>
      <c r="AY72" s="143">
        <v>160</v>
      </c>
      <c r="AZ72" s="143">
        <f t="shared" si="30"/>
        <v>744</v>
      </c>
    </row>
    <row r="73" spans="1:52">
      <c r="A73" s="60">
        <f t="shared" si="41"/>
        <v>73</v>
      </c>
      <c r="AL73" s="27">
        <f t="shared" si="144"/>
        <v>43466</v>
      </c>
      <c r="AM73" s="41" t="str">
        <f t="shared" si="140"/>
        <v>by</v>
      </c>
      <c r="AN73" s="41">
        <f t="shared" si="145"/>
        <v>77</v>
      </c>
      <c r="AO73" s="41">
        <f t="shared" si="119"/>
        <v>108</v>
      </c>
      <c r="AP73" s="41">
        <f t="shared" si="146"/>
        <v>73</v>
      </c>
      <c r="AQ73" s="41" t="str">
        <f t="shared" si="120"/>
        <v>bu</v>
      </c>
      <c r="AS73" s="140">
        <v>42401</v>
      </c>
      <c r="AT73" s="143">
        <v>336</v>
      </c>
      <c r="AU73" s="143">
        <v>360</v>
      </c>
      <c r="AV73" s="143">
        <v>504</v>
      </c>
      <c r="AW73" s="143">
        <v>128</v>
      </c>
      <c r="AX73" s="143">
        <v>64</v>
      </c>
      <c r="AY73" s="143">
        <v>168</v>
      </c>
      <c r="AZ73" s="143">
        <f t="shared" si="30"/>
        <v>696</v>
      </c>
    </row>
    <row r="74" spans="1:52">
      <c r="A74" s="60">
        <f t="shared" si="41"/>
        <v>74</v>
      </c>
      <c r="AL74" s="27">
        <f t="shared" si="144"/>
        <v>43497</v>
      </c>
      <c r="AM74" s="41" t="str">
        <f t="shared" si="140"/>
        <v>bz</v>
      </c>
      <c r="AN74" s="41">
        <f t="shared" si="145"/>
        <v>78</v>
      </c>
      <c r="AO74" s="41">
        <f t="shared" si="119"/>
        <v>109</v>
      </c>
      <c r="AP74" s="41">
        <f t="shared" si="146"/>
        <v>74</v>
      </c>
      <c r="AQ74" s="41" t="str">
        <f t="shared" si="120"/>
        <v>bv</v>
      </c>
      <c r="AS74" s="140">
        <v>42430</v>
      </c>
      <c r="AT74" s="143">
        <v>368</v>
      </c>
      <c r="AU74" s="143">
        <v>376</v>
      </c>
      <c r="AV74" s="143">
        <v>552</v>
      </c>
      <c r="AW74" s="143">
        <v>128</v>
      </c>
      <c r="AX74" s="143">
        <v>64</v>
      </c>
      <c r="AY74" s="143">
        <v>184</v>
      </c>
      <c r="AZ74" s="143">
        <f t="shared" si="30"/>
        <v>744</v>
      </c>
    </row>
    <row r="75" spans="1:52">
      <c r="A75" s="60">
        <f t="shared" si="41"/>
        <v>75</v>
      </c>
      <c r="AL75" s="27">
        <f t="shared" si="144"/>
        <v>43525</v>
      </c>
      <c r="AM75" s="41" t="str">
        <f t="shared" si="140"/>
        <v>ca</v>
      </c>
      <c r="AN75" s="41">
        <f t="shared" si="145"/>
        <v>79</v>
      </c>
      <c r="AO75" s="41">
        <f t="shared" si="119"/>
        <v>110</v>
      </c>
      <c r="AP75" s="41">
        <f t="shared" si="146"/>
        <v>75</v>
      </c>
      <c r="AQ75" s="41" t="str">
        <f t="shared" si="120"/>
        <v>bw</v>
      </c>
      <c r="AS75" s="140">
        <v>42461</v>
      </c>
      <c r="AT75" s="143">
        <v>336</v>
      </c>
      <c r="AU75" s="143">
        <v>384</v>
      </c>
      <c r="AV75" s="143">
        <v>504</v>
      </c>
      <c r="AW75" s="143">
        <v>144</v>
      </c>
      <c r="AX75" s="143">
        <v>72</v>
      </c>
      <c r="AY75" s="143">
        <v>168</v>
      </c>
      <c r="AZ75" s="143">
        <f t="shared" si="30"/>
        <v>720</v>
      </c>
    </row>
    <row r="76" spans="1:52">
      <c r="A76" s="60">
        <f t="shared" si="41"/>
        <v>76</v>
      </c>
      <c r="AL76" s="27">
        <f t="shared" si="144"/>
        <v>43556</v>
      </c>
      <c r="AM76" s="41" t="str">
        <f t="shared" si="140"/>
        <v>cb</v>
      </c>
      <c r="AN76" s="41">
        <f t="shared" si="145"/>
        <v>80</v>
      </c>
      <c r="AO76" s="41">
        <f t="shared" si="119"/>
        <v>111</v>
      </c>
      <c r="AP76" s="41">
        <f t="shared" si="146"/>
        <v>76</v>
      </c>
      <c r="AQ76" s="41" t="str">
        <f t="shared" si="120"/>
        <v>bx</v>
      </c>
      <c r="AS76" s="140">
        <v>42491</v>
      </c>
      <c r="AT76" s="143">
        <v>336</v>
      </c>
      <c r="AU76" s="143">
        <v>408</v>
      </c>
      <c r="AV76" s="143">
        <v>504</v>
      </c>
      <c r="AW76" s="143">
        <v>160</v>
      </c>
      <c r="AX76" s="143">
        <v>80</v>
      </c>
      <c r="AY76" s="143">
        <v>168</v>
      </c>
      <c r="AZ76" s="143">
        <f t="shared" si="30"/>
        <v>744</v>
      </c>
    </row>
    <row r="77" spans="1:52">
      <c r="A77" s="60">
        <f t="shared" si="41"/>
        <v>77</v>
      </c>
      <c r="AL77" s="27">
        <f t="shared" si="144"/>
        <v>43586</v>
      </c>
      <c r="AM77" s="41" t="str">
        <f t="shared" si="140"/>
        <v>cc</v>
      </c>
      <c r="AN77" s="41">
        <f t="shared" si="145"/>
        <v>81</v>
      </c>
      <c r="AO77" s="41">
        <f t="shared" si="119"/>
        <v>112</v>
      </c>
      <c r="AP77" s="41">
        <f t="shared" si="146"/>
        <v>77</v>
      </c>
      <c r="AQ77" s="41" t="str">
        <f t="shared" si="120"/>
        <v>by</v>
      </c>
      <c r="AS77" s="140">
        <v>42522</v>
      </c>
      <c r="AT77" s="143">
        <v>352</v>
      </c>
      <c r="AU77" s="143">
        <v>368</v>
      </c>
      <c r="AV77" s="143">
        <v>528</v>
      </c>
      <c r="AW77" s="143">
        <v>128</v>
      </c>
      <c r="AX77" s="143">
        <v>64</v>
      </c>
      <c r="AY77" s="143">
        <v>176</v>
      </c>
      <c r="AZ77" s="143">
        <f t="shared" ref="AZ77:AZ131" si="153">+AT77+AU77</f>
        <v>720</v>
      </c>
    </row>
    <row r="78" spans="1:52">
      <c r="A78" s="60">
        <f t="shared" si="41"/>
        <v>78</v>
      </c>
      <c r="AL78" s="27">
        <f t="shared" si="144"/>
        <v>43617</v>
      </c>
      <c r="AM78" s="41" t="str">
        <f t="shared" si="140"/>
        <v>cd</v>
      </c>
      <c r="AN78" s="41">
        <f t="shared" si="145"/>
        <v>82</v>
      </c>
      <c r="AO78" s="41">
        <f t="shared" si="119"/>
        <v>113</v>
      </c>
      <c r="AP78" s="41">
        <f t="shared" si="146"/>
        <v>78</v>
      </c>
      <c r="AQ78" s="41" t="str">
        <f t="shared" si="120"/>
        <v>bz</v>
      </c>
      <c r="AS78" s="140">
        <v>42552</v>
      </c>
      <c r="AT78" s="143">
        <v>320</v>
      </c>
      <c r="AU78" s="143">
        <v>424</v>
      </c>
      <c r="AV78" s="143">
        <v>480</v>
      </c>
      <c r="AW78" s="143">
        <v>176</v>
      </c>
      <c r="AX78" s="143">
        <v>88</v>
      </c>
      <c r="AY78" s="143">
        <v>160</v>
      </c>
      <c r="AZ78" s="143">
        <f t="shared" si="153"/>
        <v>744</v>
      </c>
    </row>
    <row r="79" spans="1:52">
      <c r="A79" s="60">
        <f t="shared" si="41"/>
        <v>79</v>
      </c>
      <c r="AL79" s="27">
        <f t="shared" si="144"/>
        <v>43647</v>
      </c>
      <c r="AM79" s="41" t="str">
        <f t="shared" si="140"/>
        <v>ce</v>
      </c>
      <c r="AN79" s="41">
        <f t="shared" si="145"/>
        <v>83</v>
      </c>
      <c r="AO79" s="41">
        <f t="shared" si="119"/>
        <v>114</v>
      </c>
      <c r="AP79" s="41">
        <f t="shared" si="146"/>
        <v>79</v>
      </c>
      <c r="AQ79" s="41" t="str">
        <f>+"c"&amp;AQ1</f>
        <v>ca</v>
      </c>
      <c r="AS79" s="140">
        <v>42583</v>
      </c>
      <c r="AT79" s="143">
        <v>368</v>
      </c>
      <c r="AU79" s="143">
        <v>376</v>
      </c>
      <c r="AV79" s="143">
        <v>552</v>
      </c>
      <c r="AW79" s="143">
        <v>128</v>
      </c>
      <c r="AX79" s="143">
        <v>64</v>
      </c>
      <c r="AY79" s="143">
        <v>184</v>
      </c>
      <c r="AZ79" s="143">
        <f t="shared" si="153"/>
        <v>744</v>
      </c>
    </row>
    <row r="80" spans="1:52">
      <c r="A80" s="60">
        <f t="shared" si="41"/>
        <v>80</v>
      </c>
      <c r="AL80" s="27">
        <f t="shared" si="144"/>
        <v>43678</v>
      </c>
      <c r="AM80" s="41" t="str">
        <f t="shared" si="140"/>
        <v>cf</v>
      </c>
      <c r="AN80" s="41">
        <f t="shared" si="145"/>
        <v>84</v>
      </c>
      <c r="AO80" s="41">
        <f t="shared" si="119"/>
        <v>115</v>
      </c>
      <c r="AP80" s="41">
        <f t="shared" si="146"/>
        <v>80</v>
      </c>
      <c r="AQ80" s="41" t="str">
        <f t="shared" ref="AQ80:AQ104" si="154">+"c"&amp;AQ2</f>
        <v>cb</v>
      </c>
      <c r="AS80" s="140">
        <v>42614</v>
      </c>
      <c r="AT80" s="143">
        <v>336</v>
      </c>
      <c r="AU80" s="143">
        <v>384</v>
      </c>
      <c r="AV80" s="143">
        <v>504</v>
      </c>
      <c r="AW80" s="143">
        <v>144</v>
      </c>
      <c r="AX80" s="143">
        <v>72</v>
      </c>
      <c r="AY80" s="143">
        <v>168</v>
      </c>
      <c r="AZ80" s="143">
        <f t="shared" si="153"/>
        <v>720</v>
      </c>
    </row>
    <row r="81" spans="1:52">
      <c r="A81" s="60">
        <f t="shared" si="41"/>
        <v>81</v>
      </c>
      <c r="AL81" s="27">
        <f t="shared" si="144"/>
        <v>43709</v>
      </c>
      <c r="AM81" s="41" t="str">
        <f t="shared" si="140"/>
        <v>cg</v>
      </c>
      <c r="AN81" s="41">
        <f t="shared" si="145"/>
        <v>85</v>
      </c>
      <c r="AO81" s="41">
        <f t="shared" si="119"/>
        <v>116</v>
      </c>
      <c r="AP81" s="41">
        <f t="shared" si="146"/>
        <v>81</v>
      </c>
      <c r="AQ81" s="41" t="str">
        <f t="shared" si="154"/>
        <v>cc</v>
      </c>
      <c r="AS81" s="140">
        <v>42644</v>
      </c>
      <c r="AT81" s="143">
        <v>336</v>
      </c>
      <c r="AU81" s="143">
        <v>408</v>
      </c>
      <c r="AV81" s="143">
        <v>504</v>
      </c>
      <c r="AW81" s="143">
        <v>160</v>
      </c>
      <c r="AX81" s="143">
        <v>80</v>
      </c>
      <c r="AY81" s="143">
        <v>168</v>
      </c>
      <c r="AZ81" s="143">
        <f t="shared" si="153"/>
        <v>744</v>
      </c>
    </row>
    <row r="82" spans="1:52">
      <c r="AL82" s="27">
        <f t="shared" si="144"/>
        <v>43739</v>
      </c>
      <c r="AM82" s="41" t="str">
        <f t="shared" si="140"/>
        <v>ch</v>
      </c>
      <c r="AN82" s="41">
        <f t="shared" si="145"/>
        <v>86</v>
      </c>
      <c r="AO82" s="41">
        <f t="shared" si="119"/>
        <v>117</v>
      </c>
      <c r="AP82" s="41">
        <f t="shared" si="146"/>
        <v>82</v>
      </c>
      <c r="AQ82" s="41" t="str">
        <f t="shared" si="154"/>
        <v>cd</v>
      </c>
      <c r="AS82" s="140">
        <v>42675</v>
      </c>
      <c r="AT82" s="143">
        <v>336</v>
      </c>
      <c r="AU82" s="143">
        <v>384</v>
      </c>
      <c r="AV82" s="143">
        <v>504</v>
      </c>
      <c r="AW82" s="143">
        <v>144</v>
      </c>
      <c r="AX82" s="143">
        <v>72</v>
      </c>
      <c r="AY82" s="143">
        <v>168</v>
      </c>
      <c r="AZ82" s="143">
        <f t="shared" si="153"/>
        <v>720</v>
      </c>
    </row>
    <row r="83" spans="1:52">
      <c r="AL83" s="27">
        <f t="shared" si="144"/>
        <v>43770</v>
      </c>
      <c r="AM83" s="41" t="str">
        <f t="shared" si="140"/>
        <v>ci</v>
      </c>
      <c r="AN83" s="41">
        <f t="shared" si="145"/>
        <v>87</v>
      </c>
      <c r="AO83" s="41">
        <f t="shared" si="119"/>
        <v>118</v>
      </c>
      <c r="AP83" s="41">
        <f t="shared" si="146"/>
        <v>83</v>
      </c>
      <c r="AQ83" s="41" t="str">
        <f t="shared" si="154"/>
        <v>ce</v>
      </c>
      <c r="AS83" s="140">
        <v>42705</v>
      </c>
      <c r="AT83" s="143">
        <v>336</v>
      </c>
      <c r="AU83" s="143">
        <v>408</v>
      </c>
      <c r="AV83" s="143">
        <v>504</v>
      </c>
      <c r="AW83" s="143">
        <v>160</v>
      </c>
      <c r="AX83" s="143">
        <v>80</v>
      </c>
      <c r="AY83" s="143">
        <v>168</v>
      </c>
      <c r="AZ83" s="143">
        <f t="shared" si="153"/>
        <v>744</v>
      </c>
    </row>
    <row r="84" spans="1:52">
      <c r="AL84" s="27">
        <f t="shared" si="144"/>
        <v>43800</v>
      </c>
      <c r="AM84" s="41" t="str">
        <f t="shared" si="140"/>
        <v>cj</v>
      </c>
      <c r="AN84" s="41">
        <f t="shared" si="145"/>
        <v>88</v>
      </c>
      <c r="AO84" s="41">
        <f t="shared" si="119"/>
        <v>119</v>
      </c>
      <c r="AP84" s="41">
        <f t="shared" si="146"/>
        <v>84</v>
      </c>
      <c r="AQ84" s="41" t="str">
        <f t="shared" si="154"/>
        <v>cf</v>
      </c>
      <c r="AS84" s="139">
        <v>42736</v>
      </c>
      <c r="AT84" s="142">
        <v>336</v>
      </c>
      <c r="AU84" s="142">
        <v>408</v>
      </c>
      <c r="AV84" s="142">
        <v>504</v>
      </c>
      <c r="AW84" s="142">
        <v>160</v>
      </c>
      <c r="AX84" s="142">
        <v>80</v>
      </c>
      <c r="AY84" s="142">
        <v>168</v>
      </c>
      <c r="AZ84" s="142">
        <f t="shared" si="153"/>
        <v>744</v>
      </c>
    </row>
    <row r="85" spans="1:52">
      <c r="AL85" s="27">
        <f t="shared" si="144"/>
        <v>43831</v>
      </c>
      <c r="AM85" s="41" t="str">
        <f t="shared" si="140"/>
        <v>ck</v>
      </c>
      <c r="AN85" s="41">
        <f t="shared" si="145"/>
        <v>89</v>
      </c>
      <c r="AO85" s="41">
        <f t="shared" si="119"/>
        <v>120</v>
      </c>
      <c r="AP85" s="41">
        <f t="shared" si="146"/>
        <v>85</v>
      </c>
      <c r="AQ85" s="41" t="str">
        <f t="shared" si="154"/>
        <v>cg</v>
      </c>
      <c r="AS85" s="139">
        <v>42767</v>
      </c>
      <c r="AT85" s="142">
        <v>320</v>
      </c>
      <c r="AU85" s="142">
        <v>352</v>
      </c>
      <c r="AV85" s="142">
        <v>480</v>
      </c>
      <c r="AW85" s="142">
        <v>128</v>
      </c>
      <c r="AX85" s="142">
        <v>64</v>
      </c>
      <c r="AY85" s="142">
        <v>160</v>
      </c>
      <c r="AZ85" s="142">
        <f t="shared" si="153"/>
        <v>672</v>
      </c>
    </row>
    <row r="86" spans="1:52">
      <c r="AL86" s="27">
        <f t="shared" si="144"/>
        <v>43862</v>
      </c>
      <c r="AM86" s="41" t="str">
        <f t="shared" si="140"/>
        <v>cl</v>
      </c>
      <c r="AN86" s="41">
        <f t="shared" si="145"/>
        <v>90</v>
      </c>
      <c r="AO86" s="41">
        <f t="shared" si="119"/>
        <v>121</v>
      </c>
      <c r="AP86" s="41">
        <f t="shared" si="146"/>
        <v>86</v>
      </c>
      <c r="AQ86" s="41" t="str">
        <f t="shared" si="154"/>
        <v>ch</v>
      </c>
      <c r="AS86" s="139">
        <v>42795</v>
      </c>
      <c r="AT86" s="142">
        <v>368</v>
      </c>
      <c r="AU86" s="142">
        <v>376</v>
      </c>
      <c r="AV86" s="142">
        <v>552</v>
      </c>
      <c r="AW86" s="142">
        <v>128</v>
      </c>
      <c r="AX86" s="142">
        <v>64</v>
      </c>
      <c r="AY86" s="142">
        <v>184</v>
      </c>
      <c r="AZ86" s="142">
        <f t="shared" si="153"/>
        <v>744</v>
      </c>
    </row>
    <row r="87" spans="1:52">
      <c r="AL87" s="27">
        <f t="shared" si="144"/>
        <v>43891</v>
      </c>
      <c r="AM87" s="41" t="str">
        <f t="shared" si="140"/>
        <v>cm</v>
      </c>
      <c r="AN87" s="41">
        <f t="shared" si="145"/>
        <v>91</v>
      </c>
      <c r="AO87" s="41">
        <f t="shared" ref="AO87:AO118" si="155">+MATCH(AL87,$AS$1:$AS$131)</f>
        <v>122</v>
      </c>
      <c r="AP87" s="41">
        <f t="shared" si="146"/>
        <v>87</v>
      </c>
      <c r="AQ87" s="41" t="str">
        <f t="shared" si="154"/>
        <v>ci</v>
      </c>
      <c r="AS87" s="139">
        <v>42826</v>
      </c>
      <c r="AT87" s="142">
        <v>320</v>
      </c>
      <c r="AU87" s="142">
        <v>400</v>
      </c>
      <c r="AV87" s="142">
        <v>480</v>
      </c>
      <c r="AW87" s="142">
        <v>160</v>
      </c>
      <c r="AX87" s="142">
        <v>80</v>
      </c>
      <c r="AY87" s="142">
        <v>160</v>
      </c>
      <c r="AZ87" s="142">
        <f t="shared" si="153"/>
        <v>720</v>
      </c>
    </row>
    <row r="88" spans="1:52">
      <c r="AL88" s="27">
        <f t="shared" si="144"/>
        <v>43922</v>
      </c>
      <c r="AM88" s="41" t="str">
        <f t="shared" si="140"/>
        <v>cn</v>
      </c>
      <c r="AN88" s="41">
        <f t="shared" si="145"/>
        <v>92</v>
      </c>
      <c r="AO88" s="41">
        <f t="shared" si="155"/>
        <v>123</v>
      </c>
      <c r="AP88" s="41">
        <f t="shared" si="146"/>
        <v>88</v>
      </c>
      <c r="AQ88" s="41" t="str">
        <f t="shared" si="154"/>
        <v>cj</v>
      </c>
      <c r="AS88" s="139">
        <v>42856</v>
      </c>
      <c r="AT88" s="142">
        <v>352</v>
      </c>
      <c r="AU88" s="142">
        <v>392</v>
      </c>
      <c r="AV88" s="142">
        <v>528</v>
      </c>
      <c r="AW88" s="142">
        <v>144</v>
      </c>
      <c r="AX88" s="142">
        <v>72</v>
      </c>
      <c r="AY88" s="142">
        <v>176</v>
      </c>
      <c r="AZ88" s="142">
        <f t="shared" si="153"/>
        <v>744</v>
      </c>
    </row>
    <row r="89" spans="1:52">
      <c r="AL89" s="27">
        <f t="shared" si="144"/>
        <v>43952</v>
      </c>
      <c r="AM89" s="41" t="str">
        <f t="shared" si="140"/>
        <v>co</v>
      </c>
      <c r="AN89" s="41">
        <f t="shared" si="145"/>
        <v>93</v>
      </c>
      <c r="AO89" s="41">
        <f t="shared" si="155"/>
        <v>124</v>
      </c>
      <c r="AP89" s="41">
        <f t="shared" si="146"/>
        <v>89</v>
      </c>
      <c r="AQ89" s="41" t="str">
        <f t="shared" si="154"/>
        <v>ck</v>
      </c>
      <c r="AS89" s="139">
        <v>42887</v>
      </c>
      <c r="AT89" s="142">
        <v>352</v>
      </c>
      <c r="AU89" s="142">
        <v>368</v>
      </c>
      <c r="AV89" s="142">
        <v>528</v>
      </c>
      <c r="AW89" s="142">
        <v>128</v>
      </c>
      <c r="AX89" s="142">
        <v>64</v>
      </c>
      <c r="AY89" s="142">
        <v>176</v>
      </c>
      <c r="AZ89" s="142">
        <f t="shared" si="153"/>
        <v>720</v>
      </c>
    </row>
    <row r="90" spans="1:52">
      <c r="AL90" s="27">
        <f t="shared" si="144"/>
        <v>43983</v>
      </c>
      <c r="AM90" s="41" t="str">
        <f t="shared" si="140"/>
        <v>cp</v>
      </c>
      <c r="AN90" s="41">
        <f t="shared" si="145"/>
        <v>94</v>
      </c>
      <c r="AO90" s="41">
        <f t="shared" si="155"/>
        <v>125</v>
      </c>
      <c r="AP90" s="41">
        <f t="shared" si="146"/>
        <v>90</v>
      </c>
      <c r="AQ90" s="41" t="str">
        <f t="shared" si="154"/>
        <v>cl</v>
      </c>
      <c r="AS90" s="139">
        <v>42917</v>
      </c>
      <c r="AT90" s="142">
        <v>320</v>
      </c>
      <c r="AU90" s="142">
        <v>424</v>
      </c>
      <c r="AV90" s="142">
        <v>480</v>
      </c>
      <c r="AW90" s="142">
        <v>176</v>
      </c>
      <c r="AX90" s="142">
        <v>88</v>
      </c>
      <c r="AY90" s="142">
        <v>160</v>
      </c>
      <c r="AZ90" s="142">
        <f t="shared" si="153"/>
        <v>744</v>
      </c>
    </row>
    <row r="91" spans="1:52">
      <c r="AL91" s="27">
        <f t="shared" si="144"/>
        <v>44013</v>
      </c>
      <c r="AM91" s="41" t="str">
        <f t="shared" si="140"/>
        <v>cq</v>
      </c>
      <c r="AN91" s="41">
        <f t="shared" si="145"/>
        <v>95</v>
      </c>
      <c r="AO91" s="41">
        <f t="shared" si="155"/>
        <v>126</v>
      </c>
      <c r="AP91" s="41">
        <f t="shared" si="146"/>
        <v>91</v>
      </c>
      <c r="AQ91" s="41" t="str">
        <f t="shared" si="154"/>
        <v>cm</v>
      </c>
      <c r="AS91" s="139">
        <v>42948</v>
      </c>
      <c r="AT91" s="142">
        <v>368</v>
      </c>
      <c r="AU91" s="142">
        <v>376</v>
      </c>
      <c r="AV91" s="142">
        <v>552</v>
      </c>
      <c r="AW91" s="142">
        <v>128</v>
      </c>
      <c r="AX91" s="142">
        <v>64</v>
      </c>
      <c r="AY91" s="142">
        <v>184</v>
      </c>
      <c r="AZ91" s="142">
        <f t="shared" si="153"/>
        <v>744</v>
      </c>
    </row>
    <row r="92" spans="1:52">
      <c r="AL92" s="27">
        <f t="shared" si="144"/>
        <v>44044</v>
      </c>
      <c r="AM92" s="41" t="str">
        <f t="shared" si="140"/>
        <v>cr</v>
      </c>
      <c r="AN92" s="41">
        <f t="shared" si="145"/>
        <v>96</v>
      </c>
      <c r="AO92" s="41">
        <f t="shared" si="155"/>
        <v>127</v>
      </c>
      <c r="AP92" s="41">
        <f t="shared" si="146"/>
        <v>92</v>
      </c>
      <c r="AQ92" s="41" t="str">
        <f t="shared" si="154"/>
        <v>cn</v>
      </c>
      <c r="AS92" s="139">
        <v>42979</v>
      </c>
      <c r="AT92" s="142">
        <v>320</v>
      </c>
      <c r="AU92" s="142">
        <v>400</v>
      </c>
      <c r="AV92" s="142">
        <v>480</v>
      </c>
      <c r="AW92" s="142">
        <v>160</v>
      </c>
      <c r="AX92" s="142">
        <v>80</v>
      </c>
      <c r="AY92" s="142">
        <v>160</v>
      </c>
      <c r="AZ92" s="142">
        <f t="shared" si="153"/>
        <v>720</v>
      </c>
    </row>
    <row r="93" spans="1:52">
      <c r="AL93" s="27">
        <f t="shared" si="144"/>
        <v>44075</v>
      </c>
      <c r="AM93" s="41" t="str">
        <f t="shared" si="140"/>
        <v>cs</v>
      </c>
      <c r="AN93" s="41">
        <f t="shared" si="145"/>
        <v>97</v>
      </c>
      <c r="AO93" s="41">
        <f t="shared" si="155"/>
        <v>128</v>
      </c>
      <c r="AP93" s="41">
        <f t="shared" si="146"/>
        <v>93</v>
      </c>
      <c r="AQ93" s="41" t="str">
        <f t="shared" si="154"/>
        <v>co</v>
      </c>
      <c r="AS93" s="139">
        <v>43009</v>
      </c>
      <c r="AT93" s="142">
        <v>352</v>
      </c>
      <c r="AU93" s="142">
        <v>392</v>
      </c>
      <c r="AV93" s="142">
        <v>528</v>
      </c>
      <c r="AW93" s="142">
        <v>144</v>
      </c>
      <c r="AX93" s="142">
        <v>72</v>
      </c>
      <c r="AY93" s="142">
        <v>176</v>
      </c>
      <c r="AZ93" s="142">
        <f t="shared" si="153"/>
        <v>744</v>
      </c>
    </row>
    <row r="94" spans="1:52">
      <c r="AL94" s="27">
        <f t="shared" si="144"/>
        <v>44105</v>
      </c>
      <c r="AM94" s="41" t="str">
        <f t="shared" si="140"/>
        <v>ct</v>
      </c>
      <c r="AN94" s="41">
        <f t="shared" si="145"/>
        <v>98</v>
      </c>
      <c r="AO94" s="41">
        <f t="shared" si="155"/>
        <v>129</v>
      </c>
      <c r="AP94" s="41">
        <f t="shared" si="146"/>
        <v>94</v>
      </c>
      <c r="AQ94" s="41" t="str">
        <f t="shared" si="154"/>
        <v>cp</v>
      </c>
      <c r="AS94" s="139">
        <v>43040</v>
      </c>
      <c r="AT94" s="142">
        <v>336</v>
      </c>
      <c r="AU94" s="142">
        <v>384</v>
      </c>
      <c r="AV94" s="142">
        <v>504</v>
      </c>
      <c r="AW94" s="142">
        <v>144</v>
      </c>
      <c r="AX94" s="142">
        <v>72</v>
      </c>
      <c r="AY94" s="142">
        <v>168</v>
      </c>
      <c r="AZ94" s="142">
        <f t="shared" si="153"/>
        <v>720</v>
      </c>
    </row>
    <row r="95" spans="1:52">
      <c r="AL95" s="27">
        <f t="shared" si="144"/>
        <v>44136</v>
      </c>
      <c r="AM95" s="41" t="str">
        <f t="shared" si="140"/>
        <v>cu</v>
      </c>
      <c r="AN95" s="41">
        <f t="shared" si="145"/>
        <v>99</v>
      </c>
      <c r="AO95" s="41">
        <f t="shared" si="155"/>
        <v>130</v>
      </c>
      <c r="AP95" s="41">
        <f t="shared" si="146"/>
        <v>95</v>
      </c>
      <c r="AQ95" s="41" t="str">
        <f t="shared" si="154"/>
        <v>cq</v>
      </c>
      <c r="AS95" s="139">
        <v>43070</v>
      </c>
      <c r="AT95" s="142">
        <v>320</v>
      </c>
      <c r="AU95" s="142">
        <v>424</v>
      </c>
      <c r="AV95" s="142">
        <v>480</v>
      </c>
      <c r="AW95" s="142">
        <v>176</v>
      </c>
      <c r="AX95" s="142">
        <v>88</v>
      </c>
      <c r="AY95" s="142">
        <v>160</v>
      </c>
      <c r="AZ95" s="142">
        <f t="shared" si="153"/>
        <v>744</v>
      </c>
    </row>
    <row r="96" spans="1:52">
      <c r="AL96" s="27">
        <f t="shared" si="144"/>
        <v>44166</v>
      </c>
      <c r="AM96" s="41" t="str">
        <f t="shared" si="140"/>
        <v>cv</v>
      </c>
      <c r="AN96" s="41">
        <f t="shared" si="145"/>
        <v>100</v>
      </c>
      <c r="AO96" s="41">
        <f t="shared" si="155"/>
        <v>131</v>
      </c>
      <c r="AP96" s="41">
        <f t="shared" si="146"/>
        <v>96</v>
      </c>
      <c r="AQ96" s="41" t="str">
        <f t="shared" si="154"/>
        <v>cr</v>
      </c>
      <c r="AS96" s="140">
        <v>43101</v>
      </c>
      <c r="AT96" s="143">
        <v>352</v>
      </c>
      <c r="AU96" s="143">
        <v>392</v>
      </c>
      <c r="AV96" s="143">
        <v>528</v>
      </c>
      <c r="AW96" s="143">
        <v>144</v>
      </c>
      <c r="AX96" s="143">
        <v>72</v>
      </c>
      <c r="AY96" s="143">
        <v>176</v>
      </c>
      <c r="AZ96" s="143">
        <f t="shared" si="153"/>
        <v>744</v>
      </c>
    </row>
    <row r="97" spans="38:52">
      <c r="AL97" s="27">
        <f t="shared" si="144"/>
        <v>44197</v>
      </c>
      <c r="AM97" s="41" t="str">
        <f t="shared" ref="AM97:AM128" si="156">+VLOOKUP(AN97,$AP$1:$AQ$197,2,FALSE)</f>
        <v>cw</v>
      </c>
      <c r="AN97" s="41">
        <f t="shared" si="145"/>
        <v>101</v>
      </c>
      <c r="AO97" s="41">
        <f t="shared" si="155"/>
        <v>131</v>
      </c>
      <c r="AP97" s="41">
        <f t="shared" si="146"/>
        <v>97</v>
      </c>
      <c r="AQ97" s="41" t="str">
        <f t="shared" si="154"/>
        <v>cs</v>
      </c>
      <c r="AS97" s="140">
        <v>43132</v>
      </c>
      <c r="AT97" s="143">
        <v>320</v>
      </c>
      <c r="AU97" s="143">
        <v>352</v>
      </c>
      <c r="AV97" s="143">
        <v>480</v>
      </c>
      <c r="AW97" s="143">
        <v>128</v>
      </c>
      <c r="AX97" s="143">
        <v>64</v>
      </c>
      <c r="AY97" s="143">
        <v>160</v>
      </c>
      <c r="AZ97" s="143">
        <f t="shared" si="153"/>
        <v>672</v>
      </c>
    </row>
    <row r="98" spans="38:52">
      <c r="AL98" s="27">
        <f t="shared" si="144"/>
        <v>44228</v>
      </c>
      <c r="AM98" s="41" t="str">
        <f t="shared" si="156"/>
        <v>cx</v>
      </c>
      <c r="AN98" s="41">
        <f t="shared" si="145"/>
        <v>102</v>
      </c>
      <c r="AO98" s="41">
        <f t="shared" si="155"/>
        <v>131</v>
      </c>
      <c r="AP98" s="41">
        <f t="shared" si="146"/>
        <v>98</v>
      </c>
      <c r="AQ98" s="41" t="str">
        <f t="shared" si="154"/>
        <v>ct</v>
      </c>
      <c r="AS98" s="140">
        <v>43160</v>
      </c>
      <c r="AT98" s="143">
        <v>352</v>
      </c>
      <c r="AU98" s="143">
        <v>392</v>
      </c>
      <c r="AV98" s="143">
        <v>528</v>
      </c>
      <c r="AW98" s="143">
        <v>144</v>
      </c>
      <c r="AX98" s="143">
        <v>72</v>
      </c>
      <c r="AY98" s="143">
        <v>176</v>
      </c>
      <c r="AZ98" s="143">
        <f t="shared" si="153"/>
        <v>744</v>
      </c>
    </row>
    <row r="99" spans="38:52">
      <c r="AL99" s="27">
        <f t="shared" si="144"/>
        <v>44256</v>
      </c>
      <c r="AM99" s="41" t="str">
        <f t="shared" si="156"/>
        <v>cy</v>
      </c>
      <c r="AN99" s="41">
        <f t="shared" si="145"/>
        <v>103</v>
      </c>
      <c r="AO99" s="41">
        <f t="shared" si="155"/>
        <v>131</v>
      </c>
      <c r="AP99" s="41">
        <f t="shared" si="146"/>
        <v>99</v>
      </c>
      <c r="AQ99" s="41" t="str">
        <f t="shared" si="154"/>
        <v>cu</v>
      </c>
      <c r="AS99" s="140">
        <v>43191</v>
      </c>
      <c r="AT99" s="143">
        <v>336</v>
      </c>
      <c r="AU99" s="143">
        <v>384</v>
      </c>
      <c r="AV99" s="143">
        <v>504</v>
      </c>
      <c r="AW99" s="143">
        <v>144</v>
      </c>
      <c r="AX99" s="143">
        <v>72</v>
      </c>
      <c r="AY99" s="143">
        <v>168</v>
      </c>
      <c r="AZ99" s="143">
        <f t="shared" si="153"/>
        <v>720</v>
      </c>
    </row>
    <row r="100" spans="38:52">
      <c r="AL100" s="27">
        <f t="shared" si="144"/>
        <v>44287</v>
      </c>
      <c r="AM100" s="41" t="str">
        <f t="shared" si="156"/>
        <v>cz</v>
      </c>
      <c r="AN100" s="41">
        <f t="shared" si="145"/>
        <v>104</v>
      </c>
      <c r="AO100" s="41">
        <f t="shared" si="155"/>
        <v>131</v>
      </c>
      <c r="AP100" s="41">
        <f t="shared" si="146"/>
        <v>100</v>
      </c>
      <c r="AQ100" s="41" t="str">
        <f t="shared" si="154"/>
        <v>cv</v>
      </c>
      <c r="AS100" s="140">
        <v>43221</v>
      </c>
      <c r="AT100" s="143">
        <v>352</v>
      </c>
      <c r="AU100" s="143">
        <v>392</v>
      </c>
      <c r="AV100" s="143">
        <v>528</v>
      </c>
      <c r="AW100" s="143">
        <v>144</v>
      </c>
      <c r="AX100" s="143">
        <v>72</v>
      </c>
      <c r="AY100" s="143">
        <v>176</v>
      </c>
      <c r="AZ100" s="143">
        <f t="shared" si="153"/>
        <v>744</v>
      </c>
    </row>
    <row r="101" spans="38:52">
      <c r="AL101" s="27">
        <f t="shared" si="144"/>
        <v>44317</v>
      </c>
      <c r="AM101" s="41" t="str">
        <f t="shared" si="156"/>
        <v>da</v>
      </c>
      <c r="AN101" s="41">
        <f t="shared" si="145"/>
        <v>105</v>
      </c>
      <c r="AO101" s="41">
        <f t="shared" si="155"/>
        <v>131</v>
      </c>
      <c r="AP101" s="41">
        <f t="shared" si="146"/>
        <v>101</v>
      </c>
      <c r="AQ101" s="41" t="str">
        <f t="shared" si="154"/>
        <v>cw</v>
      </c>
      <c r="AS101" s="140">
        <v>43252</v>
      </c>
      <c r="AT101" s="143">
        <v>336</v>
      </c>
      <c r="AU101" s="143">
        <v>384</v>
      </c>
      <c r="AV101" s="143">
        <v>504</v>
      </c>
      <c r="AW101" s="143">
        <v>144</v>
      </c>
      <c r="AX101" s="143">
        <v>72</v>
      </c>
      <c r="AY101" s="143">
        <v>168</v>
      </c>
      <c r="AZ101" s="143">
        <f t="shared" si="153"/>
        <v>720</v>
      </c>
    </row>
    <row r="102" spans="38:52">
      <c r="AL102" s="27">
        <f t="shared" si="144"/>
        <v>44348</v>
      </c>
      <c r="AM102" s="41" t="str">
        <f t="shared" si="156"/>
        <v>db</v>
      </c>
      <c r="AN102" s="41">
        <f t="shared" si="145"/>
        <v>106</v>
      </c>
      <c r="AO102" s="41">
        <f t="shared" si="155"/>
        <v>131</v>
      </c>
      <c r="AP102" s="41">
        <f t="shared" si="146"/>
        <v>102</v>
      </c>
      <c r="AQ102" s="41" t="str">
        <f t="shared" si="154"/>
        <v>cx</v>
      </c>
      <c r="AS102" s="140">
        <v>43282</v>
      </c>
      <c r="AT102" s="143">
        <v>336</v>
      </c>
      <c r="AU102" s="143">
        <v>408</v>
      </c>
      <c r="AV102" s="143">
        <v>504</v>
      </c>
      <c r="AW102" s="143">
        <v>160</v>
      </c>
      <c r="AX102" s="143">
        <v>80</v>
      </c>
      <c r="AY102" s="143">
        <v>168</v>
      </c>
      <c r="AZ102" s="143">
        <f t="shared" si="153"/>
        <v>744</v>
      </c>
    </row>
    <row r="103" spans="38:52">
      <c r="AL103" s="27">
        <f t="shared" si="144"/>
        <v>44378</v>
      </c>
      <c r="AM103" s="41" t="str">
        <f t="shared" si="156"/>
        <v>dc</v>
      </c>
      <c r="AN103" s="41">
        <f t="shared" si="145"/>
        <v>107</v>
      </c>
      <c r="AO103" s="41">
        <f t="shared" si="155"/>
        <v>131</v>
      </c>
      <c r="AP103" s="41">
        <f t="shared" si="146"/>
        <v>103</v>
      </c>
      <c r="AQ103" s="41" t="str">
        <f>+"c"&amp;AQ25</f>
        <v>cy</v>
      </c>
      <c r="AS103" s="140">
        <v>43313</v>
      </c>
      <c r="AT103" s="143">
        <v>368</v>
      </c>
      <c r="AU103" s="143">
        <v>376</v>
      </c>
      <c r="AV103" s="143">
        <v>552</v>
      </c>
      <c r="AW103" s="143">
        <v>128</v>
      </c>
      <c r="AX103" s="143">
        <v>64</v>
      </c>
      <c r="AY103" s="143">
        <v>184</v>
      </c>
      <c r="AZ103" s="143">
        <f t="shared" si="153"/>
        <v>744</v>
      </c>
    </row>
    <row r="104" spans="38:52">
      <c r="AL104" s="27">
        <f t="shared" si="144"/>
        <v>44409</v>
      </c>
      <c r="AM104" s="41" t="str">
        <f t="shared" si="156"/>
        <v>dd</v>
      </c>
      <c r="AN104" s="41">
        <f t="shared" si="145"/>
        <v>108</v>
      </c>
      <c r="AO104" s="41">
        <f t="shared" si="155"/>
        <v>131</v>
      </c>
      <c r="AP104" s="41">
        <f t="shared" si="146"/>
        <v>104</v>
      </c>
      <c r="AQ104" s="41" t="str">
        <f t="shared" si="154"/>
        <v>cz</v>
      </c>
      <c r="AS104" s="140">
        <v>43344</v>
      </c>
      <c r="AT104" s="143">
        <v>304</v>
      </c>
      <c r="AU104" s="143">
        <v>416</v>
      </c>
      <c r="AV104" s="143">
        <v>456</v>
      </c>
      <c r="AW104" s="143">
        <v>176</v>
      </c>
      <c r="AX104" s="143">
        <v>88</v>
      </c>
      <c r="AY104" s="143">
        <v>152</v>
      </c>
      <c r="AZ104" s="143">
        <f t="shared" si="153"/>
        <v>720</v>
      </c>
    </row>
    <row r="105" spans="38:52">
      <c r="AL105" s="27">
        <f t="shared" si="144"/>
        <v>44440</v>
      </c>
      <c r="AM105" s="41" t="str">
        <f t="shared" si="156"/>
        <v>de</v>
      </c>
      <c r="AN105" s="41">
        <f t="shared" si="145"/>
        <v>109</v>
      </c>
      <c r="AO105" s="41">
        <f t="shared" si="155"/>
        <v>131</v>
      </c>
      <c r="AP105" s="41">
        <f t="shared" si="146"/>
        <v>105</v>
      </c>
      <c r="AQ105" s="41" t="str">
        <f>+"d"&amp;AQ1</f>
        <v>da</v>
      </c>
      <c r="AS105" s="140">
        <v>43374</v>
      </c>
      <c r="AT105" s="143">
        <v>368</v>
      </c>
      <c r="AU105" s="143">
        <v>376</v>
      </c>
      <c r="AV105" s="143">
        <v>552</v>
      </c>
      <c r="AW105" s="143">
        <v>128</v>
      </c>
      <c r="AX105" s="143">
        <v>64</v>
      </c>
      <c r="AY105" s="143">
        <v>184</v>
      </c>
      <c r="AZ105" s="143">
        <f t="shared" si="153"/>
        <v>744</v>
      </c>
    </row>
    <row r="106" spans="38:52">
      <c r="AL106" s="27">
        <f t="shared" si="144"/>
        <v>44470</v>
      </c>
      <c r="AM106" s="41" t="str">
        <f t="shared" si="156"/>
        <v>df</v>
      </c>
      <c r="AN106" s="41">
        <f t="shared" si="145"/>
        <v>110</v>
      </c>
      <c r="AO106" s="41">
        <f t="shared" si="155"/>
        <v>131</v>
      </c>
      <c r="AP106" s="41">
        <f t="shared" si="146"/>
        <v>106</v>
      </c>
      <c r="AQ106" s="41" t="str">
        <f t="shared" ref="AQ106:AQ130" si="157">+"d"&amp;AQ2</f>
        <v>db</v>
      </c>
      <c r="AS106" s="140">
        <v>43405</v>
      </c>
      <c r="AT106" s="143">
        <v>336</v>
      </c>
      <c r="AU106" s="143">
        <v>384</v>
      </c>
      <c r="AV106" s="143">
        <v>504</v>
      </c>
      <c r="AW106" s="143">
        <v>144</v>
      </c>
      <c r="AX106" s="143">
        <v>72</v>
      </c>
      <c r="AY106" s="143">
        <v>168</v>
      </c>
      <c r="AZ106" s="143">
        <f t="shared" si="153"/>
        <v>720</v>
      </c>
    </row>
    <row r="107" spans="38:52">
      <c r="AL107" s="27">
        <f t="shared" si="144"/>
        <v>44501</v>
      </c>
      <c r="AM107" s="41" t="str">
        <f t="shared" si="156"/>
        <v>dg</v>
      </c>
      <c r="AN107" s="41">
        <f t="shared" si="145"/>
        <v>111</v>
      </c>
      <c r="AO107" s="41">
        <f t="shared" si="155"/>
        <v>131</v>
      </c>
      <c r="AP107" s="41">
        <f t="shared" si="146"/>
        <v>107</v>
      </c>
      <c r="AQ107" s="41" t="str">
        <f t="shared" si="157"/>
        <v>dc</v>
      </c>
      <c r="AS107" s="140">
        <v>43435</v>
      </c>
      <c r="AT107" s="143">
        <v>320</v>
      </c>
      <c r="AU107" s="143">
        <v>424</v>
      </c>
      <c r="AV107" s="143">
        <v>480</v>
      </c>
      <c r="AW107" s="143">
        <v>176</v>
      </c>
      <c r="AX107" s="143">
        <v>88</v>
      </c>
      <c r="AY107" s="143">
        <v>160</v>
      </c>
      <c r="AZ107" s="143">
        <f t="shared" si="153"/>
        <v>744</v>
      </c>
    </row>
    <row r="108" spans="38:52">
      <c r="AL108" s="27">
        <f t="shared" si="144"/>
        <v>44531</v>
      </c>
      <c r="AM108" s="41" t="str">
        <f t="shared" si="156"/>
        <v>dh</v>
      </c>
      <c r="AN108" s="41">
        <f t="shared" si="145"/>
        <v>112</v>
      </c>
      <c r="AO108" s="41">
        <f t="shared" si="155"/>
        <v>131</v>
      </c>
      <c r="AP108" s="41">
        <f t="shared" si="146"/>
        <v>108</v>
      </c>
      <c r="AQ108" s="41" t="str">
        <f t="shared" si="157"/>
        <v>dd</v>
      </c>
      <c r="AS108" s="139">
        <v>43466</v>
      </c>
      <c r="AT108" s="142">
        <v>352</v>
      </c>
      <c r="AU108" s="142">
        <v>392</v>
      </c>
      <c r="AV108" s="142">
        <v>528</v>
      </c>
      <c r="AW108" s="142">
        <v>144</v>
      </c>
      <c r="AX108" s="142">
        <v>72</v>
      </c>
      <c r="AY108" s="142">
        <v>176</v>
      </c>
      <c r="AZ108" s="142">
        <f t="shared" si="153"/>
        <v>744</v>
      </c>
    </row>
    <row r="109" spans="38:52">
      <c r="AL109" s="27">
        <f t="shared" si="144"/>
        <v>44562</v>
      </c>
      <c r="AM109" s="41" t="str">
        <f t="shared" si="156"/>
        <v>di</v>
      </c>
      <c r="AN109" s="41">
        <f t="shared" si="145"/>
        <v>113</v>
      </c>
      <c r="AO109" s="41">
        <f t="shared" si="155"/>
        <v>131</v>
      </c>
      <c r="AP109" s="41">
        <f t="shared" si="146"/>
        <v>109</v>
      </c>
      <c r="AQ109" s="41" t="str">
        <f t="shared" si="157"/>
        <v>de</v>
      </c>
      <c r="AS109" s="139">
        <v>43497</v>
      </c>
      <c r="AT109" s="142">
        <v>320</v>
      </c>
      <c r="AU109" s="142">
        <v>352</v>
      </c>
      <c r="AV109" s="142">
        <v>480</v>
      </c>
      <c r="AW109" s="142">
        <v>128</v>
      </c>
      <c r="AX109" s="142">
        <v>64</v>
      </c>
      <c r="AY109" s="142">
        <v>160</v>
      </c>
      <c r="AZ109" s="142">
        <f t="shared" si="153"/>
        <v>672</v>
      </c>
    </row>
    <row r="110" spans="38:52">
      <c r="AL110" s="27">
        <f t="shared" si="144"/>
        <v>44593</v>
      </c>
      <c r="AM110" s="41" t="str">
        <f t="shared" si="156"/>
        <v>dj</v>
      </c>
      <c r="AN110" s="41">
        <f t="shared" si="145"/>
        <v>114</v>
      </c>
      <c r="AO110" s="41">
        <f t="shared" si="155"/>
        <v>131</v>
      </c>
      <c r="AP110" s="41">
        <f t="shared" si="146"/>
        <v>110</v>
      </c>
      <c r="AQ110" s="41" t="str">
        <f t="shared" si="157"/>
        <v>df</v>
      </c>
      <c r="AS110" s="139">
        <v>43525</v>
      </c>
      <c r="AT110" s="142">
        <v>336</v>
      </c>
      <c r="AU110" s="142">
        <v>408</v>
      </c>
      <c r="AV110" s="142">
        <v>504</v>
      </c>
      <c r="AW110" s="142">
        <v>160</v>
      </c>
      <c r="AX110" s="142">
        <v>80</v>
      </c>
      <c r="AY110" s="142">
        <v>168</v>
      </c>
      <c r="AZ110" s="142">
        <f t="shared" si="153"/>
        <v>744</v>
      </c>
    </row>
    <row r="111" spans="38:52">
      <c r="AL111" s="27">
        <f t="shared" si="144"/>
        <v>44621</v>
      </c>
      <c r="AM111" s="41" t="str">
        <f t="shared" si="156"/>
        <v>dk</v>
      </c>
      <c r="AN111" s="41">
        <f t="shared" si="145"/>
        <v>115</v>
      </c>
      <c r="AO111" s="41">
        <f t="shared" si="155"/>
        <v>131</v>
      </c>
      <c r="AP111" s="41">
        <f t="shared" si="146"/>
        <v>111</v>
      </c>
      <c r="AQ111" s="41" t="str">
        <f t="shared" si="157"/>
        <v>dg</v>
      </c>
      <c r="AS111" s="139">
        <v>43556</v>
      </c>
      <c r="AT111" s="142">
        <v>352</v>
      </c>
      <c r="AU111" s="142">
        <v>368</v>
      </c>
      <c r="AV111" s="142">
        <v>528</v>
      </c>
      <c r="AW111" s="142">
        <v>128</v>
      </c>
      <c r="AX111" s="142">
        <v>64</v>
      </c>
      <c r="AY111" s="142">
        <v>176</v>
      </c>
      <c r="AZ111" s="142">
        <f t="shared" si="153"/>
        <v>720</v>
      </c>
    </row>
    <row r="112" spans="38:52">
      <c r="AL112" s="27">
        <f t="shared" si="144"/>
        <v>44652</v>
      </c>
      <c r="AM112" s="41" t="str">
        <f t="shared" si="156"/>
        <v>dl</v>
      </c>
      <c r="AN112" s="41">
        <f t="shared" si="145"/>
        <v>116</v>
      </c>
      <c r="AO112" s="41">
        <f t="shared" si="155"/>
        <v>131</v>
      </c>
      <c r="AP112" s="41">
        <f t="shared" si="146"/>
        <v>112</v>
      </c>
      <c r="AQ112" s="41" t="str">
        <f t="shared" si="157"/>
        <v>dh</v>
      </c>
      <c r="AS112" s="139">
        <v>43586</v>
      </c>
      <c r="AT112" s="142">
        <v>352</v>
      </c>
      <c r="AU112" s="142">
        <v>392</v>
      </c>
      <c r="AV112" s="142">
        <v>528</v>
      </c>
      <c r="AW112" s="142">
        <v>144</v>
      </c>
      <c r="AX112" s="142">
        <v>72</v>
      </c>
      <c r="AY112" s="142">
        <v>176</v>
      </c>
      <c r="AZ112" s="142">
        <f t="shared" si="153"/>
        <v>744</v>
      </c>
    </row>
    <row r="113" spans="38:52">
      <c r="AL113" s="27">
        <f t="shared" si="144"/>
        <v>44682</v>
      </c>
      <c r="AM113" s="41" t="str">
        <f t="shared" si="156"/>
        <v>dm</v>
      </c>
      <c r="AN113" s="41">
        <f t="shared" si="145"/>
        <v>117</v>
      </c>
      <c r="AO113" s="41">
        <f t="shared" si="155"/>
        <v>131</v>
      </c>
      <c r="AP113" s="41">
        <f t="shared" si="146"/>
        <v>113</v>
      </c>
      <c r="AQ113" s="41" t="str">
        <f t="shared" si="157"/>
        <v>di</v>
      </c>
      <c r="AS113" s="139">
        <v>43617</v>
      </c>
      <c r="AT113" s="142">
        <v>320</v>
      </c>
      <c r="AU113" s="142">
        <v>400</v>
      </c>
      <c r="AV113" s="142">
        <v>480</v>
      </c>
      <c r="AW113" s="142">
        <v>160</v>
      </c>
      <c r="AX113" s="142">
        <v>80</v>
      </c>
      <c r="AY113" s="142">
        <v>160</v>
      </c>
      <c r="AZ113" s="142">
        <f t="shared" si="153"/>
        <v>720</v>
      </c>
    </row>
    <row r="114" spans="38:52">
      <c r="AL114" s="27">
        <f t="shared" si="144"/>
        <v>44713</v>
      </c>
      <c r="AM114" s="41" t="str">
        <f t="shared" si="156"/>
        <v>dn</v>
      </c>
      <c r="AN114" s="41">
        <f t="shared" si="145"/>
        <v>118</v>
      </c>
      <c r="AO114" s="41">
        <f t="shared" si="155"/>
        <v>131</v>
      </c>
      <c r="AP114" s="41">
        <f t="shared" si="146"/>
        <v>114</v>
      </c>
      <c r="AQ114" s="41" t="str">
        <f t="shared" si="157"/>
        <v>dj</v>
      </c>
      <c r="AS114" s="139">
        <v>43647</v>
      </c>
      <c r="AT114" s="142">
        <v>352</v>
      </c>
      <c r="AU114" s="142">
        <v>392</v>
      </c>
      <c r="AV114" s="142">
        <v>528</v>
      </c>
      <c r="AW114" s="142">
        <v>144</v>
      </c>
      <c r="AX114" s="142">
        <v>72</v>
      </c>
      <c r="AY114" s="142">
        <v>176</v>
      </c>
      <c r="AZ114" s="142">
        <f t="shared" si="153"/>
        <v>744</v>
      </c>
    </row>
    <row r="115" spans="38:52">
      <c r="AL115" s="27">
        <f t="shared" si="144"/>
        <v>44743</v>
      </c>
      <c r="AM115" s="41" t="str">
        <f t="shared" si="156"/>
        <v>do</v>
      </c>
      <c r="AN115" s="41">
        <f t="shared" si="145"/>
        <v>119</v>
      </c>
      <c r="AO115" s="41">
        <f t="shared" si="155"/>
        <v>131</v>
      </c>
      <c r="AP115" s="41">
        <f t="shared" si="146"/>
        <v>115</v>
      </c>
      <c r="AQ115" s="41" t="str">
        <f t="shared" si="157"/>
        <v>dk</v>
      </c>
      <c r="AS115" s="139">
        <v>43678</v>
      </c>
      <c r="AT115" s="142">
        <v>352</v>
      </c>
      <c r="AU115" s="142">
        <v>392</v>
      </c>
      <c r="AV115" s="142">
        <v>528</v>
      </c>
      <c r="AW115" s="142">
        <v>144</v>
      </c>
      <c r="AX115" s="142">
        <v>72</v>
      </c>
      <c r="AY115" s="142">
        <v>176</v>
      </c>
      <c r="AZ115" s="142">
        <f t="shared" si="153"/>
        <v>744</v>
      </c>
    </row>
    <row r="116" spans="38:52">
      <c r="AL116" s="27">
        <f t="shared" si="144"/>
        <v>44774</v>
      </c>
      <c r="AM116" s="41" t="str">
        <f t="shared" si="156"/>
        <v>dp</v>
      </c>
      <c r="AN116" s="41">
        <f t="shared" si="145"/>
        <v>120</v>
      </c>
      <c r="AO116" s="41">
        <f t="shared" si="155"/>
        <v>131</v>
      </c>
      <c r="AP116" s="41">
        <f t="shared" si="146"/>
        <v>116</v>
      </c>
      <c r="AQ116" s="41" t="str">
        <f t="shared" si="157"/>
        <v>dl</v>
      </c>
      <c r="AS116" s="139">
        <v>43709</v>
      </c>
      <c r="AT116" s="142">
        <v>320</v>
      </c>
      <c r="AU116" s="142">
        <v>400</v>
      </c>
      <c r="AV116" s="142">
        <v>480</v>
      </c>
      <c r="AW116" s="142">
        <v>160</v>
      </c>
      <c r="AX116" s="142">
        <v>80</v>
      </c>
      <c r="AY116" s="142">
        <v>160</v>
      </c>
      <c r="AZ116" s="142">
        <f t="shared" si="153"/>
        <v>720</v>
      </c>
    </row>
    <row r="117" spans="38:52">
      <c r="AL117" s="27">
        <f t="shared" si="144"/>
        <v>44805</v>
      </c>
      <c r="AM117" s="41" t="str">
        <f t="shared" si="156"/>
        <v>dq</v>
      </c>
      <c r="AN117" s="41">
        <f t="shared" si="145"/>
        <v>121</v>
      </c>
      <c r="AO117" s="41">
        <f t="shared" si="155"/>
        <v>131</v>
      </c>
      <c r="AP117" s="41">
        <f t="shared" si="146"/>
        <v>117</v>
      </c>
      <c r="AQ117" s="41" t="str">
        <f t="shared" si="157"/>
        <v>dm</v>
      </c>
      <c r="AS117" s="139">
        <v>43739</v>
      </c>
      <c r="AT117" s="142">
        <v>368</v>
      </c>
      <c r="AU117" s="142">
        <v>376</v>
      </c>
      <c r="AV117" s="142">
        <v>552</v>
      </c>
      <c r="AW117" s="142">
        <v>128</v>
      </c>
      <c r="AX117" s="142">
        <v>64</v>
      </c>
      <c r="AY117" s="142">
        <v>184</v>
      </c>
      <c r="AZ117" s="142">
        <f t="shared" si="153"/>
        <v>744</v>
      </c>
    </row>
    <row r="118" spans="38:52">
      <c r="AL118" s="27">
        <f t="shared" si="144"/>
        <v>44835</v>
      </c>
      <c r="AM118" s="41" t="str">
        <f t="shared" si="156"/>
        <v>dr</v>
      </c>
      <c r="AN118" s="41">
        <f t="shared" si="145"/>
        <v>122</v>
      </c>
      <c r="AO118" s="41">
        <f t="shared" si="155"/>
        <v>131</v>
      </c>
      <c r="AP118" s="41">
        <f t="shared" si="146"/>
        <v>118</v>
      </c>
      <c r="AQ118" s="41" t="str">
        <f t="shared" si="157"/>
        <v>dn</v>
      </c>
      <c r="AS118" s="139">
        <v>43770</v>
      </c>
      <c r="AT118" s="142">
        <v>320</v>
      </c>
      <c r="AU118" s="142">
        <v>400</v>
      </c>
      <c r="AV118" s="142">
        <v>480</v>
      </c>
      <c r="AW118" s="142">
        <v>160</v>
      </c>
      <c r="AX118" s="142">
        <v>80</v>
      </c>
      <c r="AY118" s="142">
        <v>160</v>
      </c>
      <c r="AZ118" s="142">
        <f t="shared" si="153"/>
        <v>720</v>
      </c>
    </row>
    <row r="119" spans="38:52">
      <c r="AL119" s="27">
        <f t="shared" si="144"/>
        <v>44866</v>
      </c>
      <c r="AM119" s="41" t="str">
        <f t="shared" si="156"/>
        <v>ds</v>
      </c>
      <c r="AN119" s="41">
        <f t="shared" si="145"/>
        <v>123</v>
      </c>
      <c r="AO119" s="41">
        <f t="shared" ref="AO119:AO150" si="158">+MATCH(AL119,$AS$1:$AS$131)</f>
        <v>131</v>
      </c>
      <c r="AP119" s="41">
        <f t="shared" si="146"/>
        <v>119</v>
      </c>
      <c r="AQ119" s="41" t="str">
        <f t="shared" si="157"/>
        <v>do</v>
      </c>
      <c r="AS119" s="139">
        <v>43800</v>
      </c>
      <c r="AT119" s="142">
        <v>336</v>
      </c>
      <c r="AU119" s="142">
        <v>408</v>
      </c>
      <c r="AV119" s="142">
        <v>504</v>
      </c>
      <c r="AW119" s="142">
        <v>160</v>
      </c>
      <c r="AX119" s="142">
        <v>80</v>
      </c>
      <c r="AY119" s="142">
        <v>168</v>
      </c>
      <c r="AZ119" s="142">
        <f t="shared" si="153"/>
        <v>744</v>
      </c>
    </row>
    <row r="120" spans="38:52">
      <c r="AL120" s="27">
        <f t="shared" si="144"/>
        <v>44896</v>
      </c>
      <c r="AM120" s="41" t="str">
        <f t="shared" si="156"/>
        <v>dt</v>
      </c>
      <c r="AN120" s="41">
        <f t="shared" si="145"/>
        <v>124</v>
      </c>
      <c r="AO120" s="41">
        <f t="shared" si="158"/>
        <v>131</v>
      </c>
      <c r="AP120" s="41">
        <f t="shared" si="146"/>
        <v>120</v>
      </c>
      <c r="AQ120" s="41" t="str">
        <f t="shared" si="157"/>
        <v>dp</v>
      </c>
      <c r="AS120" s="140">
        <v>43831</v>
      </c>
      <c r="AT120" s="143">
        <v>352</v>
      </c>
      <c r="AU120" s="143">
        <v>392</v>
      </c>
      <c r="AV120" s="143">
        <v>528</v>
      </c>
      <c r="AW120" s="143">
        <v>144</v>
      </c>
      <c r="AX120" s="143">
        <v>72</v>
      </c>
      <c r="AY120" s="143">
        <v>176</v>
      </c>
      <c r="AZ120" s="143">
        <f t="shared" si="153"/>
        <v>744</v>
      </c>
    </row>
    <row r="121" spans="38:52">
      <c r="AL121" s="27">
        <f t="shared" si="144"/>
        <v>44927</v>
      </c>
      <c r="AM121" s="41" t="str">
        <f t="shared" si="156"/>
        <v>du</v>
      </c>
      <c r="AN121" s="41">
        <f t="shared" si="145"/>
        <v>125</v>
      </c>
      <c r="AO121" s="41">
        <f t="shared" si="158"/>
        <v>131</v>
      </c>
      <c r="AP121" s="41">
        <f t="shared" si="146"/>
        <v>121</v>
      </c>
      <c r="AQ121" s="41" t="str">
        <f t="shared" si="157"/>
        <v>dq</v>
      </c>
      <c r="AS121" s="140">
        <v>43862</v>
      </c>
      <c r="AT121" s="143">
        <v>320</v>
      </c>
      <c r="AU121" s="143">
        <v>376</v>
      </c>
      <c r="AV121" s="143">
        <v>480</v>
      </c>
      <c r="AW121" s="143">
        <v>144</v>
      </c>
      <c r="AX121" s="143">
        <v>72</v>
      </c>
      <c r="AY121" s="143">
        <v>160</v>
      </c>
      <c r="AZ121" s="143">
        <f t="shared" si="153"/>
        <v>696</v>
      </c>
    </row>
    <row r="122" spans="38:52">
      <c r="AL122" s="27">
        <f t="shared" si="144"/>
        <v>44958</v>
      </c>
      <c r="AM122" s="41" t="str">
        <f t="shared" si="156"/>
        <v>dv</v>
      </c>
      <c r="AN122" s="41">
        <f t="shared" si="145"/>
        <v>126</v>
      </c>
      <c r="AO122" s="41">
        <f t="shared" si="158"/>
        <v>131</v>
      </c>
      <c r="AP122" s="41">
        <f t="shared" si="146"/>
        <v>122</v>
      </c>
      <c r="AQ122" s="41" t="str">
        <f t="shared" si="157"/>
        <v>dr</v>
      </c>
      <c r="AS122" s="140">
        <v>43891</v>
      </c>
      <c r="AT122" s="143">
        <v>352</v>
      </c>
      <c r="AU122" s="143">
        <v>392</v>
      </c>
      <c r="AV122" s="143">
        <v>528</v>
      </c>
      <c r="AW122" s="143">
        <v>144</v>
      </c>
      <c r="AX122" s="143">
        <v>72</v>
      </c>
      <c r="AY122" s="143">
        <v>176</v>
      </c>
      <c r="AZ122" s="143">
        <f t="shared" si="153"/>
        <v>744</v>
      </c>
    </row>
    <row r="123" spans="38:52">
      <c r="AL123" s="27">
        <f t="shared" si="144"/>
        <v>44986</v>
      </c>
      <c r="AM123" s="41" t="str">
        <f t="shared" si="156"/>
        <v>dw</v>
      </c>
      <c r="AN123" s="41">
        <f t="shared" si="145"/>
        <v>127</v>
      </c>
      <c r="AO123" s="41">
        <f t="shared" si="158"/>
        <v>131</v>
      </c>
      <c r="AP123" s="41">
        <f t="shared" si="146"/>
        <v>123</v>
      </c>
      <c r="AQ123" s="41" t="str">
        <f t="shared" si="157"/>
        <v>ds</v>
      </c>
      <c r="AS123" s="140">
        <v>43922</v>
      </c>
      <c r="AT123" s="143">
        <v>352</v>
      </c>
      <c r="AU123" s="143">
        <v>368</v>
      </c>
      <c r="AV123" s="143">
        <v>528</v>
      </c>
      <c r="AW123" s="143">
        <v>128</v>
      </c>
      <c r="AX123" s="143">
        <v>64</v>
      </c>
      <c r="AY123" s="143">
        <v>176</v>
      </c>
      <c r="AZ123" s="143">
        <f t="shared" si="153"/>
        <v>720</v>
      </c>
    </row>
    <row r="124" spans="38:52">
      <c r="AL124" s="27">
        <f t="shared" si="144"/>
        <v>45017</v>
      </c>
      <c r="AM124" s="41" t="str">
        <f t="shared" si="156"/>
        <v>dx</v>
      </c>
      <c r="AN124" s="41">
        <f t="shared" si="145"/>
        <v>128</v>
      </c>
      <c r="AO124" s="41">
        <f t="shared" si="158"/>
        <v>131</v>
      </c>
      <c r="AP124" s="41">
        <f t="shared" si="146"/>
        <v>124</v>
      </c>
      <c r="AQ124" s="41" t="str">
        <f t="shared" si="157"/>
        <v>dt</v>
      </c>
      <c r="AS124" s="140">
        <v>43952</v>
      </c>
      <c r="AT124" s="143">
        <v>320</v>
      </c>
      <c r="AU124" s="143">
        <v>424</v>
      </c>
      <c r="AV124" s="143">
        <v>480</v>
      </c>
      <c r="AW124" s="143">
        <v>176</v>
      </c>
      <c r="AX124" s="143">
        <v>88</v>
      </c>
      <c r="AY124" s="143">
        <v>160</v>
      </c>
      <c r="AZ124" s="143">
        <f t="shared" si="153"/>
        <v>744</v>
      </c>
    </row>
    <row r="125" spans="38:52">
      <c r="AL125" s="27">
        <f t="shared" si="144"/>
        <v>45047</v>
      </c>
      <c r="AM125" s="41" t="str">
        <f t="shared" si="156"/>
        <v>dy</v>
      </c>
      <c r="AN125" s="41">
        <f t="shared" si="145"/>
        <v>129</v>
      </c>
      <c r="AO125" s="41">
        <f t="shared" si="158"/>
        <v>131</v>
      </c>
      <c r="AP125" s="41">
        <f t="shared" si="146"/>
        <v>125</v>
      </c>
      <c r="AQ125" s="41" t="str">
        <f t="shared" si="157"/>
        <v>du</v>
      </c>
      <c r="AS125" s="140">
        <v>43983</v>
      </c>
      <c r="AT125" s="143">
        <v>352</v>
      </c>
      <c r="AU125" s="143">
        <v>368</v>
      </c>
      <c r="AV125" s="143">
        <v>528</v>
      </c>
      <c r="AW125" s="143">
        <v>128</v>
      </c>
      <c r="AX125" s="143">
        <v>64</v>
      </c>
      <c r="AY125" s="143">
        <v>176</v>
      </c>
      <c r="AZ125" s="143">
        <f t="shared" si="153"/>
        <v>720</v>
      </c>
    </row>
    <row r="126" spans="38:52">
      <c r="AL126" s="27">
        <f t="shared" si="144"/>
        <v>45078</v>
      </c>
      <c r="AM126" s="41" t="str">
        <f t="shared" si="156"/>
        <v>dz</v>
      </c>
      <c r="AN126" s="41">
        <f t="shared" si="145"/>
        <v>130</v>
      </c>
      <c r="AO126" s="41">
        <f t="shared" si="158"/>
        <v>131</v>
      </c>
      <c r="AP126" s="41">
        <f t="shared" si="146"/>
        <v>126</v>
      </c>
      <c r="AQ126" s="41" t="str">
        <f t="shared" si="157"/>
        <v>dv</v>
      </c>
      <c r="AS126" s="140">
        <v>44013</v>
      </c>
      <c r="AT126" s="143">
        <v>368</v>
      </c>
      <c r="AU126" s="143">
        <v>376</v>
      </c>
      <c r="AV126" s="143">
        <v>552</v>
      </c>
      <c r="AW126" s="143">
        <v>128</v>
      </c>
      <c r="AX126" s="143">
        <v>64</v>
      </c>
      <c r="AY126" s="143">
        <v>184</v>
      </c>
      <c r="AZ126" s="143">
        <f t="shared" si="153"/>
        <v>744</v>
      </c>
    </row>
    <row r="127" spans="38:52">
      <c r="AL127" s="27">
        <f t="shared" si="144"/>
        <v>45108</v>
      </c>
      <c r="AM127" s="41" t="str">
        <f t="shared" si="156"/>
        <v>ea</v>
      </c>
      <c r="AN127" s="41">
        <f t="shared" si="145"/>
        <v>131</v>
      </c>
      <c r="AO127" s="41">
        <f t="shared" si="158"/>
        <v>131</v>
      </c>
      <c r="AP127" s="41">
        <f t="shared" si="146"/>
        <v>127</v>
      </c>
      <c r="AQ127" s="41" t="str">
        <f t="shared" si="157"/>
        <v>dw</v>
      </c>
      <c r="AS127" s="140">
        <v>44044</v>
      </c>
      <c r="AT127" s="143">
        <v>336</v>
      </c>
      <c r="AU127" s="143">
        <v>408</v>
      </c>
      <c r="AV127" s="143">
        <v>504</v>
      </c>
      <c r="AW127" s="143">
        <v>160</v>
      </c>
      <c r="AX127" s="143">
        <v>80</v>
      </c>
      <c r="AY127" s="143">
        <v>168</v>
      </c>
      <c r="AZ127" s="143">
        <f t="shared" si="153"/>
        <v>744</v>
      </c>
    </row>
    <row r="128" spans="38:52">
      <c r="AL128" s="27">
        <f t="shared" si="144"/>
        <v>45139</v>
      </c>
      <c r="AM128" s="41" t="str">
        <f t="shared" si="156"/>
        <v>eb</v>
      </c>
      <c r="AN128" s="41">
        <f t="shared" si="145"/>
        <v>132</v>
      </c>
      <c r="AO128" s="41">
        <f t="shared" si="158"/>
        <v>131</v>
      </c>
      <c r="AP128" s="41">
        <f t="shared" si="146"/>
        <v>128</v>
      </c>
      <c r="AQ128" s="41" t="str">
        <f>+"d"&amp;AQ24</f>
        <v>dx</v>
      </c>
      <c r="AS128" s="140">
        <v>44075</v>
      </c>
      <c r="AT128" s="143">
        <v>336</v>
      </c>
      <c r="AU128" s="143">
        <v>384</v>
      </c>
      <c r="AV128" s="143">
        <v>504</v>
      </c>
      <c r="AW128" s="143">
        <v>144</v>
      </c>
      <c r="AX128" s="143">
        <v>72</v>
      </c>
      <c r="AY128" s="143">
        <v>168</v>
      </c>
      <c r="AZ128" s="143">
        <f t="shared" si="153"/>
        <v>720</v>
      </c>
    </row>
    <row r="129" spans="38:52">
      <c r="AL129" s="27">
        <f t="shared" si="144"/>
        <v>45170</v>
      </c>
      <c r="AM129" s="41" t="str">
        <f t="shared" ref="AM129:AM160" si="159">+VLOOKUP(AN129,$AP$1:$AQ$197,2,FALSE)</f>
        <v>ec</v>
      </c>
      <c r="AN129" s="41">
        <f t="shared" si="145"/>
        <v>133</v>
      </c>
      <c r="AO129" s="41">
        <f t="shared" si="158"/>
        <v>131</v>
      </c>
      <c r="AP129" s="41">
        <f t="shared" si="146"/>
        <v>129</v>
      </c>
      <c r="AQ129" s="41" t="str">
        <f t="shared" si="157"/>
        <v>dy</v>
      </c>
      <c r="AS129" s="140">
        <v>44105</v>
      </c>
      <c r="AT129" s="143">
        <v>352</v>
      </c>
      <c r="AU129" s="143">
        <v>392</v>
      </c>
      <c r="AV129" s="143">
        <v>528</v>
      </c>
      <c r="AW129" s="143">
        <v>144</v>
      </c>
      <c r="AX129" s="143">
        <v>72</v>
      </c>
      <c r="AY129" s="143">
        <v>176</v>
      </c>
      <c r="AZ129" s="143">
        <f t="shared" si="153"/>
        <v>744</v>
      </c>
    </row>
    <row r="130" spans="38:52">
      <c r="AL130" s="27">
        <f t="shared" si="144"/>
        <v>45200</v>
      </c>
      <c r="AM130" s="41" t="str">
        <f t="shared" si="159"/>
        <v>ed</v>
      </c>
      <c r="AN130" s="41">
        <f t="shared" si="145"/>
        <v>134</v>
      </c>
      <c r="AO130" s="41">
        <f t="shared" si="158"/>
        <v>131</v>
      </c>
      <c r="AP130" s="41">
        <f t="shared" si="146"/>
        <v>130</v>
      </c>
      <c r="AQ130" s="41" t="str">
        <f t="shared" si="157"/>
        <v>dz</v>
      </c>
      <c r="AS130" s="140">
        <v>44136</v>
      </c>
      <c r="AT130" s="143">
        <v>320</v>
      </c>
      <c r="AU130" s="143">
        <v>400</v>
      </c>
      <c r="AV130" s="143">
        <v>480</v>
      </c>
      <c r="AW130" s="143">
        <v>160</v>
      </c>
      <c r="AX130" s="143">
        <v>80</v>
      </c>
      <c r="AY130" s="143">
        <v>160</v>
      </c>
      <c r="AZ130" s="143">
        <f t="shared" si="153"/>
        <v>720</v>
      </c>
    </row>
    <row r="131" spans="38:52">
      <c r="AL131" s="27">
        <f t="shared" ref="AL131:AL194" si="160">+EDATE(AL130,1)</f>
        <v>45231</v>
      </c>
      <c r="AM131" s="41" t="str">
        <f t="shared" si="159"/>
        <v>ee</v>
      </c>
      <c r="AN131" s="41">
        <f t="shared" ref="AN131:AN194" si="161">+AN130+1</f>
        <v>135</v>
      </c>
      <c r="AO131" s="41">
        <f t="shared" si="158"/>
        <v>131</v>
      </c>
      <c r="AP131" s="41">
        <f t="shared" ref="AP131:AP194" si="162">+AP130+1</f>
        <v>131</v>
      </c>
      <c r="AQ131" s="41" t="str">
        <f>+"e"&amp;AQ1</f>
        <v>ea</v>
      </c>
      <c r="AS131" s="140">
        <v>44166</v>
      </c>
      <c r="AT131" s="143">
        <v>352</v>
      </c>
      <c r="AU131" s="143">
        <v>392</v>
      </c>
      <c r="AV131" s="143">
        <v>528</v>
      </c>
      <c r="AW131" s="143">
        <v>144</v>
      </c>
      <c r="AX131" s="143">
        <v>72</v>
      </c>
      <c r="AY131" s="143">
        <v>176</v>
      </c>
      <c r="AZ131" s="143">
        <f t="shared" si="153"/>
        <v>744</v>
      </c>
    </row>
    <row r="132" spans="38:52">
      <c r="AL132" s="27">
        <f t="shared" si="160"/>
        <v>45261</v>
      </c>
      <c r="AM132" s="41" t="str">
        <f t="shared" si="159"/>
        <v>ef</v>
      </c>
      <c r="AN132" s="41">
        <f t="shared" si="161"/>
        <v>136</v>
      </c>
      <c r="AO132" s="41">
        <f t="shared" si="158"/>
        <v>131</v>
      </c>
      <c r="AP132" s="41">
        <f t="shared" si="162"/>
        <v>132</v>
      </c>
      <c r="AQ132" s="41" t="str">
        <f t="shared" ref="AQ132:AQ153" si="163">+"e"&amp;AQ2</f>
        <v>eb</v>
      </c>
      <c r="AT132" s="141" t="s">
        <v>140</v>
      </c>
      <c r="AU132" s="141" t="s">
        <v>141</v>
      </c>
      <c r="AV132" s="141" t="s">
        <v>142</v>
      </c>
      <c r="AW132" s="141" t="s">
        <v>143</v>
      </c>
      <c r="AX132" s="141" t="s">
        <v>144</v>
      </c>
      <c r="AY132" s="141" t="s">
        <v>145</v>
      </c>
      <c r="AZ132" s="141" t="s">
        <v>135</v>
      </c>
    </row>
    <row r="133" spans="38:52">
      <c r="AL133" s="27">
        <f t="shared" si="160"/>
        <v>45292</v>
      </c>
      <c r="AM133" s="41" t="str">
        <f t="shared" si="159"/>
        <v>eg</v>
      </c>
      <c r="AN133" s="41">
        <f t="shared" si="161"/>
        <v>137</v>
      </c>
      <c r="AO133" s="41">
        <f t="shared" si="158"/>
        <v>131</v>
      </c>
      <c r="AP133" s="41">
        <f t="shared" si="162"/>
        <v>133</v>
      </c>
      <c r="AQ133" s="41" t="str">
        <f t="shared" si="163"/>
        <v>ec</v>
      </c>
      <c r="AT133" s="45">
        <v>2</v>
      </c>
      <c r="AU133" s="45">
        <v>3</v>
      </c>
      <c r="AV133" s="45">
        <v>4</v>
      </c>
      <c r="AW133" s="45">
        <v>5</v>
      </c>
      <c r="AX133" s="45">
        <v>6</v>
      </c>
      <c r="AY133" s="45">
        <v>7</v>
      </c>
      <c r="AZ133" s="45">
        <v>8</v>
      </c>
    </row>
    <row r="134" spans="38:52">
      <c r="AL134" s="27">
        <f t="shared" si="160"/>
        <v>45323</v>
      </c>
      <c r="AM134" s="41" t="str">
        <f t="shared" si="159"/>
        <v>eh</v>
      </c>
      <c r="AN134" s="41">
        <f t="shared" si="161"/>
        <v>138</v>
      </c>
      <c r="AO134" s="41">
        <f t="shared" si="158"/>
        <v>131</v>
      </c>
      <c r="AP134" s="41">
        <f t="shared" si="162"/>
        <v>134</v>
      </c>
      <c r="AQ134" s="41" t="str">
        <f t="shared" si="163"/>
        <v>ed</v>
      </c>
      <c r="AT134" s="45" t="s">
        <v>188</v>
      </c>
      <c r="AU134" s="45" t="s">
        <v>189</v>
      </c>
      <c r="AV134" s="45" t="s">
        <v>190</v>
      </c>
      <c r="AW134" s="45" t="s">
        <v>146</v>
      </c>
      <c r="AX134" s="45" t="s">
        <v>147</v>
      </c>
      <c r="AY134" s="45" t="s">
        <v>148</v>
      </c>
      <c r="AZ134" s="45" t="s">
        <v>136</v>
      </c>
    </row>
    <row r="135" spans="38:52">
      <c r="AL135" s="27">
        <f t="shared" si="160"/>
        <v>45352</v>
      </c>
      <c r="AM135" s="41" t="str">
        <f t="shared" si="159"/>
        <v>ei</v>
      </c>
      <c r="AN135" s="41">
        <f t="shared" si="161"/>
        <v>139</v>
      </c>
      <c r="AO135" s="41">
        <f t="shared" si="158"/>
        <v>131</v>
      </c>
      <c r="AP135" s="41">
        <f t="shared" si="162"/>
        <v>135</v>
      </c>
      <c r="AQ135" s="41" t="str">
        <f t="shared" si="163"/>
        <v>ee</v>
      </c>
    </row>
    <row r="136" spans="38:52">
      <c r="AL136" s="27">
        <f t="shared" si="160"/>
        <v>45383</v>
      </c>
      <c r="AM136" s="41" t="str">
        <f t="shared" si="159"/>
        <v>ej</v>
      </c>
      <c r="AN136" s="41">
        <f t="shared" si="161"/>
        <v>140</v>
      </c>
      <c r="AO136" s="41">
        <f t="shared" si="158"/>
        <v>131</v>
      </c>
      <c r="AP136" s="41">
        <f t="shared" si="162"/>
        <v>136</v>
      </c>
      <c r="AQ136" s="41" t="str">
        <f t="shared" si="163"/>
        <v>ef</v>
      </c>
    </row>
    <row r="137" spans="38:52">
      <c r="AL137" s="27">
        <f t="shared" si="160"/>
        <v>45413</v>
      </c>
      <c r="AM137" s="41" t="str">
        <f t="shared" si="159"/>
        <v>ek</v>
      </c>
      <c r="AN137" s="41">
        <f t="shared" si="161"/>
        <v>141</v>
      </c>
      <c r="AO137" s="41">
        <f t="shared" si="158"/>
        <v>131</v>
      </c>
      <c r="AP137" s="41">
        <f t="shared" si="162"/>
        <v>137</v>
      </c>
      <c r="AQ137" s="41" t="str">
        <f t="shared" si="163"/>
        <v>eg</v>
      </c>
    </row>
    <row r="138" spans="38:52">
      <c r="AL138" s="27">
        <f t="shared" si="160"/>
        <v>45444</v>
      </c>
      <c r="AM138" s="41" t="str">
        <f t="shared" si="159"/>
        <v>el</v>
      </c>
      <c r="AN138" s="41">
        <f t="shared" si="161"/>
        <v>142</v>
      </c>
      <c r="AO138" s="41">
        <f t="shared" si="158"/>
        <v>131</v>
      </c>
      <c r="AP138" s="41">
        <f t="shared" si="162"/>
        <v>138</v>
      </c>
      <c r="AQ138" s="41" t="str">
        <f t="shared" si="163"/>
        <v>eh</v>
      </c>
    </row>
    <row r="139" spans="38:52">
      <c r="AL139" s="27">
        <f t="shared" si="160"/>
        <v>45474</v>
      </c>
      <c r="AM139" s="41" t="str">
        <f t="shared" si="159"/>
        <v>em</v>
      </c>
      <c r="AN139" s="41">
        <f t="shared" si="161"/>
        <v>143</v>
      </c>
      <c r="AO139" s="41">
        <f t="shared" si="158"/>
        <v>131</v>
      </c>
      <c r="AP139" s="41">
        <f t="shared" si="162"/>
        <v>139</v>
      </c>
      <c r="AQ139" s="41" t="str">
        <f t="shared" si="163"/>
        <v>ei</v>
      </c>
    </row>
    <row r="140" spans="38:52">
      <c r="AL140" s="27">
        <f t="shared" si="160"/>
        <v>45505</v>
      </c>
      <c r="AM140" s="41" t="str">
        <f t="shared" si="159"/>
        <v>en</v>
      </c>
      <c r="AN140" s="41">
        <f t="shared" si="161"/>
        <v>144</v>
      </c>
      <c r="AO140" s="41">
        <f t="shared" si="158"/>
        <v>131</v>
      </c>
      <c r="AP140" s="41">
        <f t="shared" si="162"/>
        <v>140</v>
      </c>
      <c r="AQ140" s="41" t="str">
        <f t="shared" si="163"/>
        <v>ej</v>
      </c>
    </row>
    <row r="141" spans="38:52">
      <c r="AL141" s="27">
        <f t="shared" si="160"/>
        <v>45536</v>
      </c>
      <c r="AM141" s="41" t="str">
        <f t="shared" si="159"/>
        <v>eo</v>
      </c>
      <c r="AN141" s="41">
        <f t="shared" si="161"/>
        <v>145</v>
      </c>
      <c r="AO141" s="41">
        <f t="shared" si="158"/>
        <v>131</v>
      </c>
      <c r="AP141" s="41">
        <f t="shared" si="162"/>
        <v>141</v>
      </c>
      <c r="AQ141" s="41" t="str">
        <f t="shared" si="163"/>
        <v>ek</v>
      </c>
    </row>
    <row r="142" spans="38:52">
      <c r="AL142" s="27">
        <f t="shared" si="160"/>
        <v>45566</v>
      </c>
      <c r="AM142" s="41" t="str">
        <f t="shared" si="159"/>
        <v>ep</v>
      </c>
      <c r="AN142" s="41">
        <f t="shared" si="161"/>
        <v>146</v>
      </c>
      <c r="AO142" s="41">
        <f t="shared" si="158"/>
        <v>131</v>
      </c>
      <c r="AP142" s="41">
        <f t="shared" si="162"/>
        <v>142</v>
      </c>
      <c r="AQ142" s="41" t="str">
        <f t="shared" si="163"/>
        <v>el</v>
      </c>
    </row>
    <row r="143" spans="38:52">
      <c r="AL143" s="27">
        <f t="shared" si="160"/>
        <v>45597</v>
      </c>
      <c r="AM143" s="41" t="str">
        <f t="shared" si="159"/>
        <v>eq</v>
      </c>
      <c r="AN143" s="41">
        <f t="shared" si="161"/>
        <v>147</v>
      </c>
      <c r="AO143" s="41">
        <f t="shared" si="158"/>
        <v>131</v>
      </c>
      <c r="AP143" s="41">
        <f t="shared" si="162"/>
        <v>143</v>
      </c>
      <c r="AQ143" s="41" t="str">
        <f t="shared" si="163"/>
        <v>em</v>
      </c>
    </row>
    <row r="144" spans="38:52">
      <c r="AL144" s="27">
        <f t="shared" si="160"/>
        <v>45627</v>
      </c>
      <c r="AM144" s="41" t="str">
        <f t="shared" si="159"/>
        <v>er</v>
      </c>
      <c r="AN144" s="41">
        <f t="shared" si="161"/>
        <v>148</v>
      </c>
      <c r="AO144" s="41">
        <f t="shared" si="158"/>
        <v>131</v>
      </c>
      <c r="AP144" s="41">
        <f t="shared" si="162"/>
        <v>144</v>
      </c>
      <c r="AQ144" s="41" t="str">
        <f t="shared" si="163"/>
        <v>en</v>
      </c>
    </row>
    <row r="145" spans="38:43">
      <c r="AL145" s="27">
        <f t="shared" si="160"/>
        <v>45658</v>
      </c>
      <c r="AM145" s="41" t="str">
        <f t="shared" si="159"/>
        <v>es</v>
      </c>
      <c r="AN145" s="41">
        <f t="shared" si="161"/>
        <v>149</v>
      </c>
      <c r="AO145" s="41">
        <f t="shared" si="158"/>
        <v>131</v>
      </c>
      <c r="AP145" s="41">
        <f t="shared" si="162"/>
        <v>145</v>
      </c>
      <c r="AQ145" s="41" t="str">
        <f t="shared" si="163"/>
        <v>eo</v>
      </c>
    </row>
    <row r="146" spans="38:43">
      <c r="AL146" s="27">
        <f t="shared" si="160"/>
        <v>45689</v>
      </c>
      <c r="AM146" s="41" t="str">
        <f t="shared" si="159"/>
        <v>et</v>
      </c>
      <c r="AN146" s="41">
        <f t="shared" si="161"/>
        <v>150</v>
      </c>
      <c r="AO146" s="41">
        <f t="shared" si="158"/>
        <v>131</v>
      </c>
      <c r="AP146" s="41">
        <f t="shared" si="162"/>
        <v>146</v>
      </c>
      <c r="AQ146" s="41" t="str">
        <f t="shared" si="163"/>
        <v>ep</v>
      </c>
    </row>
    <row r="147" spans="38:43">
      <c r="AL147" s="27">
        <f t="shared" si="160"/>
        <v>45717</v>
      </c>
      <c r="AM147" s="41" t="str">
        <f t="shared" si="159"/>
        <v>eu</v>
      </c>
      <c r="AN147" s="41">
        <f t="shared" si="161"/>
        <v>151</v>
      </c>
      <c r="AO147" s="41">
        <f t="shared" si="158"/>
        <v>131</v>
      </c>
      <c r="AP147" s="41">
        <f t="shared" si="162"/>
        <v>147</v>
      </c>
      <c r="AQ147" s="41" t="str">
        <f t="shared" si="163"/>
        <v>eq</v>
      </c>
    </row>
    <row r="148" spans="38:43">
      <c r="AL148" s="27">
        <f t="shared" si="160"/>
        <v>45748</v>
      </c>
      <c r="AM148" s="41" t="str">
        <f t="shared" si="159"/>
        <v>ev</v>
      </c>
      <c r="AN148" s="41">
        <f t="shared" si="161"/>
        <v>152</v>
      </c>
      <c r="AO148" s="41">
        <f t="shared" si="158"/>
        <v>131</v>
      </c>
      <c r="AP148" s="41">
        <f t="shared" si="162"/>
        <v>148</v>
      </c>
      <c r="AQ148" s="41" t="str">
        <f t="shared" si="163"/>
        <v>er</v>
      </c>
    </row>
    <row r="149" spans="38:43">
      <c r="AL149" s="27">
        <f t="shared" si="160"/>
        <v>45778</v>
      </c>
      <c r="AM149" s="41" t="str">
        <f t="shared" si="159"/>
        <v>ew</v>
      </c>
      <c r="AN149" s="41">
        <f t="shared" si="161"/>
        <v>153</v>
      </c>
      <c r="AO149" s="41">
        <f t="shared" si="158"/>
        <v>131</v>
      </c>
      <c r="AP149" s="41">
        <f t="shared" si="162"/>
        <v>149</v>
      </c>
      <c r="AQ149" s="41" t="str">
        <f t="shared" si="163"/>
        <v>es</v>
      </c>
    </row>
    <row r="150" spans="38:43">
      <c r="AL150" s="27">
        <f t="shared" si="160"/>
        <v>45809</v>
      </c>
      <c r="AM150" s="41" t="str">
        <f t="shared" si="159"/>
        <v>ex</v>
      </c>
      <c r="AN150" s="41">
        <f t="shared" si="161"/>
        <v>154</v>
      </c>
      <c r="AO150" s="41">
        <f t="shared" si="158"/>
        <v>131</v>
      </c>
      <c r="AP150" s="41">
        <f t="shared" si="162"/>
        <v>150</v>
      </c>
      <c r="AQ150" s="41" t="str">
        <f t="shared" si="163"/>
        <v>et</v>
      </c>
    </row>
    <row r="151" spans="38:43">
      <c r="AL151" s="27">
        <f t="shared" si="160"/>
        <v>45839</v>
      </c>
      <c r="AM151" s="41" t="str">
        <f t="shared" si="159"/>
        <v>ey</v>
      </c>
      <c r="AN151" s="41">
        <f t="shared" si="161"/>
        <v>155</v>
      </c>
      <c r="AO151" s="41">
        <f t="shared" ref="AO151:AO182" si="164">+MATCH(AL151,$AS$1:$AS$131)</f>
        <v>131</v>
      </c>
      <c r="AP151" s="41">
        <f t="shared" si="162"/>
        <v>151</v>
      </c>
      <c r="AQ151" s="41" t="str">
        <f t="shared" si="163"/>
        <v>eu</v>
      </c>
    </row>
    <row r="152" spans="38:43">
      <c r="AL152" s="27">
        <f t="shared" si="160"/>
        <v>45870</v>
      </c>
      <c r="AM152" s="41" t="str">
        <f t="shared" si="159"/>
        <v>ez</v>
      </c>
      <c r="AN152" s="41">
        <f t="shared" si="161"/>
        <v>156</v>
      </c>
      <c r="AO152" s="41">
        <f t="shared" si="164"/>
        <v>131</v>
      </c>
      <c r="AP152" s="41">
        <f t="shared" si="162"/>
        <v>152</v>
      </c>
      <c r="AQ152" s="41" t="str">
        <f t="shared" si="163"/>
        <v>ev</v>
      </c>
    </row>
    <row r="153" spans="38:43">
      <c r="AL153" s="27">
        <f t="shared" si="160"/>
        <v>45901</v>
      </c>
      <c r="AM153" s="41" t="str">
        <f t="shared" si="159"/>
        <v>fa</v>
      </c>
      <c r="AN153" s="41">
        <f t="shared" si="161"/>
        <v>157</v>
      </c>
      <c r="AO153" s="41">
        <f t="shared" si="164"/>
        <v>131</v>
      </c>
      <c r="AP153" s="41">
        <f t="shared" si="162"/>
        <v>153</v>
      </c>
      <c r="AQ153" s="41" t="str">
        <f t="shared" si="163"/>
        <v>ew</v>
      </c>
    </row>
    <row r="154" spans="38:43">
      <c r="AL154" s="27">
        <f t="shared" si="160"/>
        <v>45931</v>
      </c>
      <c r="AM154" s="41" t="str">
        <f t="shared" si="159"/>
        <v>fb</v>
      </c>
      <c r="AN154" s="41">
        <f t="shared" si="161"/>
        <v>158</v>
      </c>
      <c r="AO154" s="41">
        <f t="shared" si="164"/>
        <v>131</v>
      </c>
      <c r="AP154" s="41">
        <f t="shared" si="162"/>
        <v>154</v>
      </c>
      <c r="AQ154" s="41" t="str">
        <f>+"e"&amp;AQ24</f>
        <v>ex</v>
      </c>
    </row>
    <row r="155" spans="38:43">
      <c r="AL155" s="27">
        <f t="shared" si="160"/>
        <v>45962</v>
      </c>
      <c r="AM155" s="41" t="str">
        <f t="shared" si="159"/>
        <v>fc</v>
      </c>
      <c r="AN155" s="41">
        <f t="shared" si="161"/>
        <v>159</v>
      </c>
      <c r="AO155" s="41">
        <f t="shared" si="164"/>
        <v>131</v>
      </c>
      <c r="AP155" s="41">
        <f t="shared" si="162"/>
        <v>155</v>
      </c>
      <c r="AQ155" s="41" t="str">
        <f>+"e"&amp;AQ25</f>
        <v>ey</v>
      </c>
    </row>
    <row r="156" spans="38:43">
      <c r="AL156" s="27">
        <f t="shared" si="160"/>
        <v>45992</v>
      </c>
      <c r="AM156" s="41" t="str">
        <f t="shared" si="159"/>
        <v>fd</v>
      </c>
      <c r="AN156" s="41">
        <f t="shared" si="161"/>
        <v>160</v>
      </c>
      <c r="AO156" s="41">
        <f t="shared" si="164"/>
        <v>131</v>
      </c>
      <c r="AP156" s="41">
        <f t="shared" si="162"/>
        <v>156</v>
      </c>
      <c r="AQ156" s="41" t="str">
        <f t="shared" ref="AQ156" si="165">+"e"&amp;AQ26</f>
        <v>ez</v>
      </c>
    </row>
    <row r="157" spans="38:43">
      <c r="AL157" s="27">
        <f t="shared" si="160"/>
        <v>46023</v>
      </c>
      <c r="AM157" s="41" t="str">
        <f t="shared" si="159"/>
        <v>fe</v>
      </c>
      <c r="AN157" s="41">
        <f t="shared" si="161"/>
        <v>161</v>
      </c>
      <c r="AO157" s="41">
        <f t="shared" si="164"/>
        <v>131</v>
      </c>
      <c r="AP157" s="41">
        <f t="shared" si="162"/>
        <v>157</v>
      </c>
      <c r="AQ157" s="41" t="str">
        <f>+"f"&amp;AQ1</f>
        <v>fa</v>
      </c>
    </row>
    <row r="158" spans="38:43">
      <c r="AL158" s="27">
        <f t="shared" si="160"/>
        <v>46054</v>
      </c>
      <c r="AM158" s="41" t="str">
        <f t="shared" si="159"/>
        <v>ff</v>
      </c>
      <c r="AN158" s="41">
        <f t="shared" si="161"/>
        <v>162</v>
      </c>
      <c r="AO158" s="41">
        <f t="shared" si="164"/>
        <v>131</v>
      </c>
      <c r="AP158" s="41">
        <f t="shared" si="162"/>
        <v>158</v>
      </c>
      <c r="AQ158" s="41" t="str">
        <f t="shared" ref="AQ158:AQ182" si="166">+"f"&amp;AQ2</f>
        <v>fb</v>
      </c>
    </row>
    <row r="159" spans="38:43">
      <c r="AL159" s="27">
        <f t="shared" si="160"/>
        <v>46082</v>
      </c>
      <c r="AM159" s="41" t="str">
        <f t="shared" si="159"/>
        <v>fg</v>
      </c>
      <c r="AN159" s="41">
        <f t="shared" si="161"/>
        <v>163</v>
      </c>
      <c r="AO159" s="41">
        <f t="shared" si="164"/>
        <v>131</v>
      </c>
      <c r="AP159" s="41">
        <f t="shared" si="162"/>
        <v>159</v>
      </c>
      <c r="AQ159" s="41" t="str">
        <f t="shared" si="166"/>
        <v>fc</v>
      </c>
    </row>
    <row r="160" spans="38:43">
      <c r="AL160" s="27">
        <f t="shared" si="160"/>
        <v>46113</v>
      </c>
      <c r="AM160" s="41" t="str">
        <f t="shared" si="159"/>
        <v>fh</v>
      </c>
      <c r="AN160" s="41">
        <f t="shared" si="161"/>
        <v>164</v>
      </c>
      <c r="AO160" s="41">
        <f t="shared" si="164"/>
        <v>131</v>
      </c>
      <c r="AP160" s="41">
        <f t="shared" si="162"/>
        <v>160</v>
      </c>
      <c r="AQ160" s="41" t="str">
        <f t="shared" si="166"/>
        <v>fd</v>
      </c>
    </row>
    <row r="161" spans="38:43">
      <c r="AL161" s="27">
        <f t="shared" si="160"/>
        <v>46143</v>
      </c>
      <c r="AM161" s="41" t="str">
        <f t="shared" ref="AM161:AM192" si="167">+VLOOKUP(AN161,$AP$1:$AQ$197,2,FALSE)</f>
        <v>fi</v>
      </c>
      <c r="AN161" s="41">
        <f t="shared" si="161"/>
        <v>165</v>
      </c>
      <c r="AO161" s="41">
        <f t="shared" si="164"/>
        <v>131</v>
      </c>
      <c r="AP161" s="41">
        <f t="shared" si="162"/>
        <v>161</v>
      </c>
      <c r="AQ161" s="41" t="str">
        <f t="shared" si="166"/>
        <v>fe</v>
      </c>
    </row>
    <row r="162" spans="38:43">
      <c r="AL162" s="27">
        <f t="shared" si="160"/>
        <v>46174</v>
      </c>
      <c r="AM162" s="41" t="str">
        <f t="shared" si="167"/>
        <v>fj</v>
      </c>
      <c r="AN162" s="41">
        <f t="shared" si="161"/>
        <v>166</v>
      </c>
      <c r="AO162" s="41">
        <f t="shared" si="164"/>
        <v>131</v>
      </c>
      <c r="AP162" s="41">
        <f t="shared" si="162"/>
        <v>162</v>
      </c>
      <c r="AQ162" s="41" t="str">
        <f t="shared" si="166"/>
        <v>ff</v>
      </c>
    </row>
    <row r="163" spans="38:43">
      <c r="AL163" s="27">
        <f t="shared" si="160"/>
        <v>46204</v>
      </c>
      <c r="AM163" s="41" t="str">
        <f t="shared" si="167"/>
        <v>fk</v>
      </c>
      <c r="AN163" s="41">
        <f t="shared" si="161"/>
        <v>167</v>
      </c>
      <c r="AO163" s="41">
        <f t="shared" si="164"/>
        <v>131</v>
      </c>
      <c r="AP163" s="41">
        <f t="shared" si="162"/>
        <v>163</v>
      </c>
      <c r="AQ163" s="41" t="str">
        <f t="shared" si="166"/>
        <v>fg</v>
      </c>
    </row>
    <row r="164" spans="38:43">
      <c r="AL164" s="27">
        <f t="shared" si="160"/>
        <v>46235</v>
      </c>
      <c r="AM164" s="41" t="str">
        <f t="shared" si="167"/>
        <v>fl</v>
      </c>
      <c r="AN164" s="41">
        <f t="shared" si="161"/>
        <v>168</v>
      </c>
      <c r="AO164" s="41">
        <f t="shared" si="164"/>
        <v>131</v>
      </c>
      <c r="AP164" s="41">
        <f t="shared" si="162"/>
        <v>164</v>
      </c>
      <c r="AQ164" s="41" t="str">
        <f t="shared" si="166"/>
        <v>fh</v>
      </c>
    </row>
    <row r="165" spans="38:43">
      <c r="AL165" s="27">
        <f t="shared" si="160"/>
        <v>46266</v>
      </c>
      <c r="AM165" s="41" t="str">
        <f t="shared" si="167"/>
        <v>fm</v>
      </c>
      <c r="AN165" s="41">
        <f t="shared" si="161"/>
        <v>169</v>
      </c>
      <c r="AO165" s="41">
        <f t="shared" si="164"/>
        <v>131</v>
      </c>
      <c r="AP165" s="41">
        <f t="shared" si="162"/>
        <v>165</v>
      </c>
      <c r="AQ165" s="41" t="str">
        <f t="shared" si="166"/>
        <v>fi</v>
      </c>
    </row>
    <row r="166" spans="38:43">
      <c r="AL166" s="27">
        <f t="shared" si="160"/>
        <v>46296</v>
      </c>
      <c r="AM166" s="41" t="str">
        <f t="shared" si="167"/>
        <v>fn</v>
      </c>
      <c r="AN166" s="41">
        <f t="shared" si="161"/>
        <v>170</v>
      </c>
      <c r="AO166" s="41">
        <f t="shared" si="164"/>
        <v>131</v>
      </c>
      <c r="AP166" s="41">
        <f t="shared" si="162"/>
        <v>166</v>
      </c>
      <c r="AQ166" s="41" t="str">
        <f t="shared" si="166"/>
        <v>fj</v>
      </c>
    </row>
    <row r="167" spans="38:43">
      <c r="AL167" s="27">
        <f t="shared" si="160"/>
        <v>46327</v>
      </c>
      <c r="AM167" s="41" t="str">
        <f t="shared" si="167"/>
        <v>fo</v>
      </c>
      <c r="AN167" s="41">
        <f t="shared" si="161"/>
        <v>171</v>
      </c>
      <c r="AO167" s="41">
        <f t="shared" si="164"/>
        <v>131</v>
      </c>
      <c r="AP167" s="41">
        <f t="shared" si="162"/>
        <v>167</v>
      </c>
      <c r="AQ167" s="41" t="str">
        <f t="shared" si="166"/>
        <v>fk</v>
      </c>
    </row>
    <row r="168" spans="38:43">
      <c r="AL168" s="27">
        <f t="shared" si="160"/>
        <v>46357</v>
      </c>
      <c r="AM168" s="41" t="str">
        <f t="shared" si="167"/>
        <v>fp</v>
      </c>
      <c r="AN168" s="41">
        <f t="shared" si="161"/>
        <v>172</v>
      </c>
      <c r="AO168" s="41">
        <f t="shared" si="164"/>
        <v>131</v>
      </c>
      <c r="AP168" s="41">
        <f t="shared" si="162"/>
        <v>168</v>
      </c>
      <c r="AQ168" s="41" t="str">
        <f t="shared" si="166"/>
        <v>fl</v>
      </c>
    </row>
    <row r="169" spans="38:43">
      <c r="AL169" s="27">
        <f t="shared" si="160"/>
        <v>46388</v>
      </c>
      <c r="AM169" s="41" t="str">
        <f t="shared" si="167"/>
        <v>fq</v>
      </c>
      <c r="AN169" s="41">
        <f t="shared" si="161"/>
        <v>173</v>
      </c>
      <c r="AO169" s="41">
        <f t="shared" si="164"/>
        <v>131</v>
      </c>
      <c r="AP169" s="41">
        <f t="shared" si="162"/>
        <v>169</v>
      </c>
      <c r="AQ169" s="41" t="str">
        <f t="shared" si="166"/>
        <v>fm</v>
      </c>
    </row>
    <row r="170" spans="38:43">
      <c r="AL170" s="27">
        <f t="shared" si="160"/>
        <v>46419</v>
      </c>
      <c r="AM170" s="41" t="str">
        <f t="shared" si="167"/>
        <v>fr</v>
      </c>
      <c r="AN170" s="41">
        <f t="shared" si="161"/>
        <v>174</v>
      </c>
      <c r="AO170" s="41">
        <f t="shared" si="164"/>
        <v>131</v>
      </c>
      <c r="AP170" s="41">
        <f t="shared" si="162"/>
        <v>170</v>
      </c>
      <c r="AQ170" s="41" t="str">
        <f t="shared" si="166"/>
        <v>fn</v>
      </c>
    </row>
    <row r="171" spans="38:43">
      <c r="AL171" s="27">
        <f t="shared" si="160"/>
        <v>46447</v>
      </c>
      <c r="AM171" s="41" t="str">
        <f t="shared" si="167"/>
        <v>fs</v>
      </c>
      <c r="AN171" s="41">
        <f t="shared" si="161"/>
        <v>175</v>
      </c>
      <c r="AO171" s="41">
        <f t="shared" si="164"/>
        <v>131</v>
      </c>
      <c r="AP171" s="41">
        <f t="shared" si="162"/>
        <v>171</v>
      </c>
      <c r="AQ171" s="41" t="str">
        <f t="shared" si="166"/>
        <v>fo</v>
      </c>
    </row>
    <row r="172" spans="38:43">
      <c r="AL172" s="27">
        <f t="shared" si="160"/>
        <v>46478</v>
      </c>
      <c r="AM172" s="41" t="str">
        <f t="shared" si="167"/>
        <v>ft</v>
      </c>
      <c r="AN172" s="41">
        <f t="shared" si="161"/>
        <v>176</v>
      </c>
      <c r="AO172" s="41">
        <f t="shared" si="164"/>
        <v>131</v>
      </c>
      <c r="AP172" s="41">
        <f t="shared" si="162"/>
        <v>172</v>
      </c>
      <c r="AQ172" s="41" t="str">
        <f t="shared" si="166"/>
        <v>fp</v>
      </c>
    </row>
    <row r="173" spans="38:43">
      <c r="AL173" s="27">
        <f t="shared" si="160"/>
        <v>46508</v>
      </c>
      <c r="AM173" s="41" t="str">
        <f t="shared" si="167"/>
        <v>fu</v>
      </c>
      <c r="AN173" s="41">
        <f t="shared" si="161"/>
        <v>177</v>
      </c>
      <c r="AO173" s="41">
        <f t="shared" si="164"/>
        <v>131</v>
      </c>
      <c r="AP173" s="41">
        <f t="shared" si="162"/>
        <v>173</v>
      </c>
      <c r="AQ173" s="41" t="str">
        <f t="shared" si="166"/>
        <v>fq</v>
      </c>
    </row>
    <row r="174" spans="38:43">
      <c r="AL174" s="27">
        <f t="shared" si="160"/>
        <v>46539</v>
      </c>
      <c r="AM174" s="41" t="str">
        <f t="shared" si="167"/>
        <v>fv</v>
      </c>
      <c r="AN174" s="41">
        <f t="shared" si="161"/>
        <v>178</v>
      </c>
      <c r="AO174" s="41">
        <f t="shared" si="164"/>
        <v>131</v>
      </c>
      <c r="AP174" s="41">
        <f t="shared" si="162"/>
        <v>174</v>
      </c>
      <c r="AQ174" s="41" t="str">
        <f t="shared" si="166"/>
        <v>fr</v>
      </c>
    </row>
    <row r="175" spans="38:43">
      <c r="AL175" s="27">
        <f t="shared" si="160"/>
        <v>46569</v>
      </c>
      <c r="AM175" s="41" t="str">
        <f t="shared" si="167"/>
        <v>fw</v>
      </c>
      <c r="AN175" s="41">
        <f t="shared" si="161"/>
        <v>179</v>
      </c>
      <c r="AO175" s="41">
        <f t="shared" si="164"/>
        <v>131</v>
      </c>
      <c r="AP175" s="41">
        <f t="shared" si="162"/>
        <v>175</v>
      </c>
      <c r="AQ175" s="41" t="str">
        <f t="shared" si="166"/>
        <v>fs</v>
      </c>
    </row>
    <row r="176" spans="38:43">
      <c r="AL176" s="27">
        <f t="shared" si="160"/>
        <v>46600</v>
      </c>
      <c r="AM176" s="41" t="str">
        <f t="shared" si="167"/>
        <v>fx</v>
      </c>
      <c r="AN176" s="41">
        <f t="shared" si="161"/>
        <v>180</v>
      </c>
      <c r="AO176" s="41">
        <f t="shared" si="164"/>
        <v>131</v>
      </c>
      <c r="AP176" s="41">
        <f t="shared" si="162"/>
        <v>176</v>
      </c>
      <c r="AQ176" s="41" t="str">
        <f t="shared" si="166"/>
        <v>ft</v>
      </c>
    </row>
    <row r="177" spans="38:43">
      <c r="AL177" s="27">
        <f t="shared" si="160"/>
        <v>46631</v>
      </c>
      <c r="AM177" s="41" t="str">
        <f t="shared" si="167"/>
        <v>fy</v>
      </c>
      <c r="AN177" s="41">
        <f t="shared" si="161"/>
        <v>181</v>
      </c>
      <c r="AO177" s="41">
        <f t="shared" si="164"/>
        <v>131</v>
      </c>
      <c r="AP177" s="41">
        <f t="shared" si="162"/>
        <v>177</v>
      </c>
      <c r="AQ177" s="41" t="str">
        <f t="shared" si="166"/>
        <v>fu</v>
      </c>
    </row>
    <row r="178" spans="38:43">
      <c r="AL178" s="27">
        <f t="shared" si="160"/>
        <v>46661</v>
      </c>
      <c r="AM178" s="41" t="str">
        <f t="shared" si="167"/>
        <v>fz</v>
      </c>
      <c r="AN178" s="41">
        <f t="shared" si="161"/>
        <v>182</v>
      </c>
      <c r="AO178" s="41">
        <f t="shared" si="164"/>
        <v>131</v>
      </c>
      <c r="AP178" s="41">
        <f t="shared" si="162"/>
        <v>178</v>
      </c>
      <c r="AQ178" s="41" t="str">
        <f>+"f"&amp;AQ22</f>
        <v>fv</v>
      </c>
    </row>
    <row r="179" spans="38:43">
      <c r="AL179" s="27">
        <f t="shared" si="160"/>
        <v>46692</v>
      </c>
      <c r="AM179" s="41" t="str">
        <f t="shared" si="167"/>
        <v>ga</v>
      </c>
      <c r="AN179" s="41">
        <f t="shared" si="161"/>
        <v>183</v>
      </c>
      <c r="AO179" s="41">
        <f t="shared" si="164"/>
        <v>131</v>
      </c>
      <c r="AP179" s="41">
        <f t="shared" si="162"/>
        <v>179</v>
      </c>
      <c r="AQ179" s="41" t="str">
        <f t="shared" si="166"/>
        <v>fw</v>
      </c>
    </row>
    <row r="180" spans="38:43">
      <c r="AL180" s="27">
        <f t="shared" si="160"/>
        <v>46722</v>
      </c>
      <c r="AM180" s="41" t="str">
        <f t="shared" si="167"/>
        <v>gb</v>
      </c>
      <c r="AN180" s="41">
        <f t="shared" si="161"/>
        <v>184</v>
      </c>
      <c r="AO180" s="41">
        <f t="shared" si="164"/>
        <v>131</v>
      </c>
      <c r="AP180" s="41">
        <f t="shared" si="162"/>
        <v>180</v>
      </c>
      <c r="AQ180" s="41" t="str">
        <f t="shared" si="166"/>
        <v>fx</v>
      </c>
    </row>
    <row r="181" spans="38:43">
      <c r="AL181" s="27">
        <f t="shared" si="160"/>
        <v>46753</v>
      </c>
      <c r="AM181" s="41" t="str">
        <f t="shared" si="167"/>
        <v>gc</v>
      </c>
      <c r="AN181" s="41">
        <f t="shared" si="161"/>
        <v>185</v>
      </c>
      <c r="AO181" s="41">
        <f t="shared" si="164"/>
        <v>131</v>
      </c>
      <c r="AP181" s="41">
        <f t="shared" si="162"/>
        <v>181</v>
      </c>
      <c r="AQ181" s="41" t="str">
        <f t="shared" si="166"/>
        <v>fy</v>
      </c>
    </row>
    <row r="182" spans="38:43">
      <c r="AL182" s="27">
        <f t="shared" si="160"/>
        <v>46784</v>
      </c>
      <c r="AM182" s="41" t="str">
        <f t="shared" si="167"/>
        <v>gd</v>
      </c>
      <c r="AN182" s="41">
        <f t="shared" si="161"/>
        <v>186</v>
      </c>
      <c r="AO182" s="41">
        <f t="shared" si="164"/>
        <v>131</v>
      </c>
      <c r="AP182" s="41">
        <f t="shared" si="162"/>
        <v>182</v>
      </c>
      <c r="AQ182" s="41" t="str">
        <f t="shared" si="166"/>
        <v>fz</v>
      </c>
    </row>
    <row r="183" spans="38:43">
      <c r="AL183" s="27">
        <f t="shared" si="160"/>
        <v>46813</v>
      </c>
      <c r="AM183" s="41" t="str">
        <f t="shared" si="167"/>
        <v>ge</v>
      </c>
      <c r="AN183" s="41">
        <f t="shared" si="161"/>
        <v>187</v>
      </c>
      <c r="AO183" s="41">
        <f t="shared" ref="AO183:AO197" si="168">+MATCH(AL183,$AS$1:$AS$131)</f>
        <v>131</v>
      </c>
      <c r="AP183" s="41">
        <f t="shared" si="162"/>
        <v>183</v>
      </c>
      <c r="AQ183" s="41" t="str">
        <f>+"g"&amp;AQ1</f>
        <v>ga</v>
      </c>
    </row>
    <row r="184" spans="38:43">
      <c r="AL184" s="27">
        <f t="shared" si="160"/>
        <v>46844</v>
      </c>
      <c r="AM184" s="41" t="str">
        <f t="shared" si="167"/>
        <v>gf</v>
      </c>
      <c r="AN184" s="41">
        <f t="shared" si="161"/>
        <v>188</v>
      </c>
      <c r="AO184" s="41">
        <f t="shared" si="168"/>
        <v>131</v>
      </c>
      <c r="AP184" s="41">
        <f t="shared" si="162"/>
        <v>184</v>
      </c>
      <c r="AQ184" s="41" t="str">
        <f t="shared" ref="AQ184:AQ197" si="169">+"g"&amp;AQ2</f>
        <v>gb</v>
      </c>
    </row>
    <row r="185" spans="38:43">
      <c r="AL185" s="27">
        <f t="shared" si="160"/>
        <v>46874</v>
      </c>
      <c r="AM185" s="41" t="str">
        <f t="shared" si="167"/>
        <v>gg</v>
      </c>
      <c r="AN185" s="41">
        <f t="shared" si="161"/>
        <v>189</v>
      </c>
      <c r="AO185" s="41">
        <f t="shared" si="168"/>
        <v>131</v>
      </c>
      <c r="AP185" s="41">
        <f t="shared" si="162"/>
        <v>185</v>
      </c>
      <c r="AQ185" s="41" t="str">
        <f t="shared" si="169"/>
        <v>gc</v>
      </c>
    </row>
    <row r="186" spans="38:43">
      <c r="AL186" s="27">
        <f t="shared" si="160"/>
        <v>46905</v>
      </c>
      <c r="AM186" s="41" t="str">
        <f t="shared" si="167"/>
        <v>gh</v>
      </c>
      <c r="AN186" s="41">
        <f t="shared" si="161"/>
        <v>190</v>
      </c>
      <c r="AO186" s="41">
        <f t="shared" si="168"/>
        <v>131</v>
      </c>
      <c r="AP186" s="41">
        <f t="shared" si="162"/>
        <v>186</v>
      </c>
      <c r="AQ186" s="41" t="str">
        <f t="shared" si="169"/>
        <v>gd</v>
      </c>
    </row>
    <row r="187" spans="38:43">
      <c r="AL187" s="27">
        <f t="shared" si="160"/>
        <v>46935</v>
      </c>
      <c r="AM187" s="41" t="str">
        <f t="shared" si="167"/>
        <v>gi</v>
      </c>
      <c r="AN187" s="41">
        <f t="shared" si="161"/>
        <v>191</v>
      </c>
      <c r="AO187" s="41">
        <f t="shared" si="168"/>
        <v>131</v>
      </c>
      <c r="AP187" s="41">
        <f t="shared" si="162"/>
        <v>187</v>
      </c>
      <c r="AQ187" s="41" t="str">
        <f t="shared" si="169"/>
        <v>ge</v>
      </c>
    </row>
    <row r="188" spans="38:43">
      <c r="AL188" s="27">
        <f t="shared" si="160"/>
        <v>46966</v>
      </c>
      <c r="AM188" s="41" t="str">
        <f t="shared" si="167"/>
        <v>gj</v>
      </c>
      <c r="AN188" s="41">
        <f t="shared" si="161"/>
        <v>192</v>
      </c>
      <c r="AO188" s="41">
        <f t="shared" si="168"/>
        <v>131</v>
      </c>
      <c r="AP188" s="41">
        <f t="shared" si="162"/>
        <v>188</v>
      </c>
      <c r="AQ188" s="41" t="str">
        <f t="shared" si="169"/>
        <v>gf</v>
      </c>
    </row>
    <row r="189" spans="38:43">
      <c r="AL189" s="27">
        <f t="shared" si="160"/>
        <v>46997</v>
      </c>
      <c r="AM189" s="41" t="str">
        <f t="shared" si="167"/>
        <v>gk</v>
      </c>
      <c r="AN189" s="41">
        <f t="shared" si="161"/>
        <v>193</v>
      </c>
      <c r="AO189" s="41">
        <f t="shared" si="168"/>
        <v>131</v>
      </c>
      <c r="AP189" s="41">
        <f t="shared" si="162"/>
        <v>189</v>
      </c>
      <c r="AQ189" s="41" t="str">
        <f t="shared" si="169"/>
        <v>gg</v>
      </c>
    </row>
    <row r="190" spans="38:43">
      <c r="AL190" s="27">
        <f t="shared" si="160"/>
        <v>47027</v>
      </c>
      <c r="AM190" s="41" t="str">
        <f t="shared" si="167"/>
        <v>gl</v>
      </c>
      <c r="AN190" s="41">
        <f t="shared" si="161"/>
        <v>194</v>
      </c>
      <c r="AO190" s="41">
        <f t="shared" si="168"/>
        <v>131</v>
      </c>
      <c r="AP190" s="41">
        <f t="shared" si="162"/>
        <v>190</v>
      </c>
      <c r="AQ190" s="41" t="str">
        <f t="shared" si="169"/>
        <v>gh</v>
      </c>
    </row>
    <row r="191" spans="38:43">
      <c r="AL191" s="27">
        <f t="shared" si="160"/>
        <v>47058</v>
      </c>
      <c r="AM191" s="41" t="str">
        <f t="shared" si="167"/>
        <v>gm</v>
      </c>
      <c r="AN191" s="41">
        <f t="shared" si="161"/>
        <v>195</v>
      </c>
      <c r="AO191" s="41">
        <f t="shared" si="168"/>
        <v>131</v>
      </c>
      <c r="AP191" s="41">
        <f t="shared" si="162"/>
        <v>191</v>
      </c>
      <c r="AQ191" s="41" t="str">
        <f t="shared" si="169"/>
        <v>gi</v>
      </c>
    </row>
    <row r="192" spans="38:43">
      <c r="AL192" s="27">
        <f t="shared" si="160"/>
        <v>47088</v>
      </c>
      <c r="AM192" s="41" t="str">
        <f t="shared" si="167"/>
        <v>gn</v>
      </c>
      <c r="AN192" s="41">
        <f t="shared" si="161"/>
        <v>196</v>
      </c>
      <c r="AO192" s="41">
        <f t="shared" si="168"/>
        <v>131</v>
      </c>
      <c r="AP192" s="41">
        <f t="shared" si="162"/>
        <v>192</v>
      </c>
      <c r="AQ192" s="41" t="str">
        <f t="shared" si="169"/>
        <v>gj</v>
      </c>
    </row>
    <row r="193" spans="38:43">
      <c r="AL193" s="27">
        <f t="shared" si="160"/>
        <v>47119</v>
      </c>
      <c r="AM193" s="41" t="str">
        <f t="shared" ref="AM193:AM197" si="170">+VLOOKUP(AN193,$AP$1:$AQ$197,2,FALSE)</f>
        <v>go</v>
      </c>
      <c r="AN193" s="41">
        <f t="shared" si="161"/>
        <v>197</v>
      </c>
      <c r="AO193" s="41">
        <f t="shared" si="168"/>
        <v>131</v>
      </c>
      <c r="AP193" s="41">
        <f t="shared" si="162"/>
        <v>193</v>
      </c>
      <c r="AQ193" s="41" t="str">
        <f t="shared" si="169"/>
        <v>gk</v>
      </c>
    </row>
    <row r="194" spans="38:43">
      <c r="AL194" s="27">
        <f t="shared" si="160"/>
        <v>47150</v>
      </c>
      <c r="AM194" s="41" t="e">
        <f t="shared" si="170"/>
        <v>#N/A</v>
      </c>
      <c r="AN194" s="41">
        <f t="shared" si="161"/>
        <v>198</v>
      </c>
      <c r="AO194" s="41">
        <f t="shared" si="168"/>
        <v>131</v>
      </c>
      <c r="AP194" s="41">
        <f t="shared" si="162"/>
        <v>194</v>
      </c>
      <c r="AQ194" s="41" t="str">
        <f t="shared" si="169"/>
        <v>gl</v>
      </c>
    </row>
    <row r="195" spans="38:43">
      <c r="AL195" s="27">
        <f t="shared" ref="AL195:AL197" si="171">+EDATE(AL194,1)</f>
        <v>47178</v>
      </c>
      <c r="AM195" s="41" t="e">
        <f t="shared" si="170"/>
        <v>#N/A</v>
      </c>
      <c r="AN195" s="41">
        <f t="shared" ref="AN195:AN197" si="172">+AN194+1</f>
        <v>199</v>
      </c>
      <c r="AO195" s="41">
        <f t="shared" si="168"/>
        <v>131</v>
      </c>
      <c r="AP195" s="41">
        <f t="shared" ref="AP195:AP197" si="173">+AP194+1</f>
        <v>195</v>
      </c>
      <c r="AQ195" s="41" t="str">
        <f t="shared" si="169"/>
        <v>gm</v>
      </c>
    </row>
    <row r="196" spans="38:43">
      <c r="AL196" s="27">
        <f t="shared" si="171"/>
        <v>47209</v>
      </c>
      <c r="AM196" s="41" t="e">
        <f t="shared" si="170"/>
        <v>#N/A</v>
      </c>
      <c r="AN196" s="41">
        <f t="shared" si="172"/>
        <v>200</v>
      </c>
      <c r="AO196" s="41">
        <f t="shared" si="168"/>
        <v>131</v>
      </c>
      <c r="AP196" s="41">
        <f t="shared" si="173"/>
        <v>196</v>
      </c>
      <c r="AQ196" s="41" t="str">
        <f t="shared" si="169"/>
        <v>gn</v>
      </c>
    </row>
    <row r="197" spans="38:43">
      <c r="AL197" s="27">
        <f t="shared" si="171"/>
        <v>47239</v>
      </c>
      <c r="AM197" s="41" t="e">
        <f t="shared" si="170"/>
        <v>#N/A</v>
      </c>
      <c r="AN197" s="41">
        <f t="shared" si="172"/>
        <v>201</v>
      </c>
      <c r="AO197" s="41">
        <f t="shared" si="168"/>
        <v>131</v>
      </c>
      <c r="AP197" s="41">
        <f t="shared" si="173"/>
        <v>197</v>
      </c>
      <c r="AQ197" s="41" t="str">
        <f t="shared" si="169"/>
        <v>go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B119"/>
  <sheetViews>
    <sheetView showGridLines="0" topLeftCell="A34" zoomScale="80" zoomScaleNormal="80" workbookViewId="0">
      <pane xSplit="4" topLeftCell="E1" activePane="topRight" state="frozen"/>
      <selection activeCell="F48" sqref="F48"/>
      <selection pane="topRight" activeCell="C2" sqref="C2:GB46"/>
    </sheetView>
  </sheetViews>
  <sheetFormatPr defaultColWidth="9.140625" defaultRowHeight="15"/>
  <cols>
    <col min="1" max="1" width="9.140625" style="41"/>
    <col min="2" max="2" width="15.7109375" style="252" customWidth="1"/>
    <col min="3" max="3" width="20" style="45" customWidth="1"/>
    <col min="4" max="4" width="43.7109375" style="45" bestFit="1" customWidth="1"/>
    <col min="5" max="50" width="12.7109375" style="41" bestFit="1" customWidth="1"/>
    <col min="51" max="57" width="12.7109375" style="29" customWidth="1"/>
    <col min="58" max="84" width="12.7109375" style="41" hidden="1" customWidth="1"/>
    <col min="85" max="85" width="13.7109375" style="41" hidden="1" customWidth="1"/>
    <col min="86" max="95" width="12.7109375" style="41" hidden="1" customWidth="1"/>
    <col min="96" max="97" width="13.7109375" style="41" hidden="1" customWidth="1"/>
    <col min="98" max="107" width="12.7109375" style="41" hidden="1" customWidth="1"/>
    <col min="108" max="109" width="13.7109375" style="41" hidden="1" customWidth="1"/>
    <col min="110" max="119" width="12.7109375" style="41" hidden="1" customWidth="1"/>
    <col min="120" max="121" width="13.7109375" style="41" hidden="1" customWidth="1"/>
    <col min="122" max="125" width="12.7109375" style="41" hidden="1" customWidth="1"/>
    <col min="126" max="126" width="13.7109375" style="41" hidden="1" customWidth="1"/>
    <col min="127" max="130" width="12.7109375" style="41" hidden="1" customWidth="1"/>
    <col min="131" max="133" width="13.7109375" style="41" hidden="1" customWidth="1"/>
    <col min="134" max="137" width="12.7109375" style="41" hidden="1" customWidth="1"/>
    <col min="138" max="138" width="13.7109375" style="41" hidden="1" customWidth="1"/>
    <col min="139" max="142" width="12.7109375" style="41" hidden="1" customWidth="1"/>
    <col min="143" max="145" width="13.7109375" style="41" hidden="1" customWidth="1"/>
    <col min="146" max="148" width="12.7109375" style="41" hidden="1" customWidth="1"/>
    <col min="149" max="150" width="13.7109375" style="41" hidden="1" customWidth="1"/>
    <col min="151" max="153" width="12.7109375" style="41" hidden="1" customWidth="1"/>
    <col min="154" max="158" width="13.7109375" style="41" hidden="1" customWidth="1"/>
    <col min="159" max="159" width="12.7109375" style="41" hidden="1" customWidth="1"/>
    <col min="160" max="162" width="13.7109375" style="41" hidden="1" customWidth="1"/>
    <col min="163" max="165" width="12.7109375" style="41" hidden="1" customWidth="1"/>
    <col min="166" max="170" width="13.7109375" style="41" hidden="1" customWidth="1"/>
    <col min="171" max="172" width="12.7109375" style="41" hidden="1" customWidth="1"/>
    <col min="173" max="173" width="13.7109375" style="41" hidden="1" customWidth="1"/>
    <col min="174" max="178" width="12.7109375" style="41" bestFit="1" customWidth="1"/>
    <col min="179" max="180" width="13.5703125" style="41" bestFit="1" customWidth="1"/>
    <col min="181" max="184" width="12.7109375" style="41" bestFit="1" customWidth="1"/>
    <col min="185" max="16384" width="9.140625" style="41"/>
  </cols>
  <sheetData>
    <row r="1" spans="1:184">
      <c r="B1" s="486"/>
      <c r="C1" s="462"/>
      <c r="D1" s="462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</row>
    <row r="2" spans="1:184" s="45" customFormat="1">
      <c r="B2" s="486"/>
      <c r="C2" s="470" t="s">
        <v>55</v>
      </c>
      <c r="D2" s="470" t="s">
        <v>33</v>
      </c>
      <c r="E2" s="463">
        <v>41275</v>
      </c>
      <c r="F2" s="463">
        <v>41306</v>
      </c>
      <c r="G2" s="463">
        <v>41334</v>
      </c>
      <c r="H2" s="463">
        <v>41365</v>
      </c>
      <c r="I2" s="463">
        <v>41395</v>
      </c>
      <c r="J2" s="463">
        <v>41426</v>
      </c>
      <c r="K2" s="463">
        <v>41456</v>
      </c>
      <c r="L2" s="463">
        <v>41487</v>
      </c>
      <c r="M2" s="463">
        <v>41518</v>
      </c>
      <c r="N2" s="463">
        <v>41548</v>
      </c>
      <c r="O2" s="463">
        <v>41579</v>
      </c>
      <c r="P2" s="463">
        <v>41609</v>
      </c>
      <c r="Q2" s="463">
        <v>41640</v>
      </c>
      <c r="R2" s="463">
        <v>41671</v>
      </c>
      <c r="S2" s="463">
        <v>41699</v>
      </c>
      <c r="T2" s="463">
        <v>41730</v>
      </c>
      <c r="U2" s="463">
        <v>41760</v>
      </c>
      <c r="V2" s="463">
        <v>41791</v>
      </c>
      <c r="W2" s="463">
        <v>41821</v>
      </c>
      <c r="X2" s="463">
        <v>41852</v>
      </c>
      <c r="Y2" s="463">
        <v>41883</v>
      </c>
      <c r="Z2" s="463">
        <v>41913</v>
      </c>
      <c r="AA2" s="463">
        <v>41944</v>
      </c>
      <c r="AB2" s="463">
        <v>41974</v>
      </c>
      <c r="AC2" s="463">
        <v>42005</v>
      </c>
      <c r="AD2" s="463">
        <v>42036</v>
      </c>
      <c r="AE2" s="463">
        <v>42064</v>
      </c>
      <c r="AF2" s="463">
        <v>42095</v>
      </c>
      <c r="AG2" s="463">
        <v>42125</v>
      </c>
      <c r="AH2" s="463">
        <v>42156</v>
      </c>
      <c r="AI2" s="463">
        <v>42186</v>
      </c>
      <c r="AJ2" s="463">
        <v>42217</v>
      </c>
      <c r="AK2" s="463">
        <v>42248</v>
      </c>
      <c r="AL2" s="463">
        <v>42278</v>
      </c>
      <c r="AM2" s="463">
        <v>42309</v>
      </c>
      <c r="AN2" s="463">
        <v>42339</v>
      </c>
      <c r="AO2" s="463">
        <v>42370</v>
      </c>
      <c r="AP2" s="463">
        <v>42401</v>
      </c>
      <c r="AQ2" s="463">
        <v>42430</v>
      </c>
      <c r="AR2" s="463">
        <v>42461</v>
      </c>
      <c r="AS2" s="463">
        <v>42491</v>
      </c>
      <c r="AT2" s="463">
        <v>42522</v>
      </c>
      <c r="AU2" s="463">
        <v>42552</v>
      </c>
      <c r="AV2" s="463">
        <v>42583</v>
      </c>
      <c r="AW2" s="463">
        <v>42614</v>
      </c>
      <c r="AX2" s="463">
        <v>42644</v>
      </c>
      <c r="AY2" s="463">
        <v>42675</v>
      </c>
      <c r="AZ2" s="463">
        <v>42705</v>
      </c>
      <c r="BA2" s="463">
        <v>42736</v>
      </c>
      <c r="BB2" s="463">
        <v>42767</v>
      </c>
      <c r="BC2" s="463">
        <v>42795</v>
      </c>
      <c r="BD2" s="463">
        <v>42826</v>
      </c>
      <c r="BE2" s="463">
        <v>42856</v>
      </c>
      <c r="BF2" s="463">
        <v>42887</v>
      </c>
      <c r="BG2" s="463">
        <v>42917</v>
      </c>
      <c r="BH2" s="463">
        <v>42948</v>
      </c>
      <c r="BI2" s="463">
        <v>42979</v>
      </c>
      <c r="BJ2" s="463">
        <v>43009</v>
      </c>
      <c r="BK2" s="463">
        <v>43040</v>
      </c>
      <c r="BL2" s="463">
        <v>43070</v>
      </c>
      <c r="BM2" s="463">
        <v>43101</v>
      </c>
      <c r="BN2" s="463">
        <v>43132</v>
      </c>
      <c r="BO2" s="463">
        <v>43160</v>
      </c>
      <c r="BP2" s="463">
        <v>43191</v>
      </c>
      <c r="BQ2" s="463">
        <v>43221</v>
      </c>
      <c r="BR2" s="463">
        <v>43252</v>
      </c>
      <c r="BS2" s="463">
        <v>43282</v>
      </c>
      <c r="BT2" s="463">
        <v>43313</v>
      </c>
      <c r="BU2" s="463">
        <v>43344</v>
      </c>
      <c r="BV2" s="463">
        <v>43374</v>
      </c>
      <c r="BW2" s="463">
        <v>43405</v>
      </c>
      <c r="BX2" s="463">
        <v>43435</v>
      </c>
      <c r="BY2" s="463">
        <v>43466</v>
      </c>
      <c r="BZ2" s="463">
        <v>43497</v>
      </c>
      <c r="CA2" s="463">
        <v>43525</v>
      </c>
      <c r="CB2" s="463">
        <v>43556</v>
      </c>
      <c r="CC2" s="463">
        <v>43586</v>
      </c>
      <c r="CD2" s="463">
        <v>43617</v>
      </c>
      <c r="CE2" s="463">
        <v>43647</v>
      </c>
      <c r="CF2" s="463">
        <v>43678</v>
      </c>
      <c r="CG2" s="463">
        <v>43709</v>
      </c>
      <c r="CH2" s="463">
        <v>43739</v>
      </c>
      <c r="CI2" s="463">
        <v>43770</v>
      </c>
      <c r="CJ2" s="463">
        <v>43800</v>
      </c>
      <c r="CK2" s="463">
        <v>43831</v>
      </c>
      <c r="CL2" s="463">
        <v>43862</v>
      </c>
      <c r="CM2" s="463">
        <v>43891</v>
      </c>
      <c r="CN2" s="463">
        <v>43922</v>
      </c>
      <c r="CO2" s="463">
        <v>43952</v>
      </c>
      <c r="CP2" s="463">
        <v>43983</v>
      </c>
      <c r="CQ2" s="463">
        <v>44013</v>
      </c>
      <c r="CR2" s="463">
        <v>44044</v>
      </c>
      <c r="CS2" s="463">
        <v>44075</v>
      </c>
      <c r="CT2" s="463">
        <v>44105</v>
      </c>
      <c r="CU2" s="463">
        <v>44136</v>
      </c>
      <c r="CV2" s="463">
        <v>44166</v>
      </c>
      <c r="CW2" s="463">
        <v>44197</v>
      </c>
      <c r="CX2" s="463">
        <v>44228</v>
      </c>
      <c r="CY2" s="463">
        <v>44256</v>
      </c>
      <c r="CZ2" s="463">
        <v>44287</v>
      </c>
      <c r="DA2" s="463">
        <v>44317</v>
      </c>
      <c r="DB2" s="463">
        <v>44348</v>
      </c>
      <c r="DC2" s="463">
        <v>44378</v>
      </c>
      <c r="DD2" s="463">
        <v>44409</v>
      </c>
      <c r="DE2" s="463">
        <v>44440</v>
      </c>
      <c r="DF2" s="463">
        <v>44470</v>
      </c>
      <c r="DG2" s="463">
        <v>44501</v>
      </c>
      <c r="DH2" s="463">
        <v>44531</v>
      </c>
      <c r="DI2" s="463">
        <v>44562</v>
      </c>
      <c r="DJ2" s="463">
        <v>44593</v>
      </c>
      <c r="DK2" s="463">
        <v>44621</v>
      </c>
      <c r="DL2" s="463">
        <v>44652</v>
      </c>
      <c r="DM2" s="463">
        <v>44682</v>
      </c>
      <c r="DN2" s="463">
        <v>44713</v>
      </c>
      <c r="DO2" s="463">
        <v>44743</v>
      </c>
      <c r="DP2" s="463">
        <v>44774</v>
      </c>
      <c r="DQ2" s="463">
        <v>44805</v>
      </c>
      <c r="DR2" s="463">
        <v>44835</v>
      </c>
      <c r="DS2" s="463">
        <v>44866</v>
      </c>
      <c r="DT2" s="463">
        <v>44896</v>
      </c>
      <c r="DU2" s="463">
        <v>44927</v>
      </c>
      <c r="DV2" s="463">
        <v>44958</v>
      </c>
      <c r="DW2" s="463">
        <v>44986</v>
      </c>
      <c r="DX2" s="463">
        <v>45017</v>
      </c>
      <c r="DY2" s="463">
        <v>45047</v>
      </c>
      <c r="DZ2" s="463">
        <v>45078</v>
      </c>
      <c r="EA2" s="463">
        <v>45108</v>
      </c>
      <c r="EB2" s="463">
        <v>45139</v>
      </c>
      <c r="EC2" s="463">
        <v>45170</v>
      </c>
      <c r="ED2" s="463">
        <v>45200</v>
      </c>
      <c r="EE2" s="463">
        <v>45231</v>
      </c>
      <c r="EF2" s="463">
        <v>45261</v>
      </c>
      <c r="EG2" s="463">
        <v>45292</v>
      </c>
      <c r="EH2" s="463">
        <v>45323</v>
      </c>
      <c r="EI2" s="463">
        <v>45352</v>
      </c>
      <c r="EJ2" s="463">
        <v>45383</v>
      </c>
      <c r="EK2" s="463">
        <v>45413</v>
      </c>
      <c r="EL2" s="463">
        <v>45444</v>
      </c>
      <c r="EM2" s="463">
        <v>45474</v>
      </c>
      <c r="EN2" s="463">
        <v>45505</v>
      </c>
      <c r="EO2" s="463">
        <v>45536</v>
      </c>
      <c r="EP2" s="463">
        <v>45566</v>
      </c>
      <c r="EQ2" s="463">
        <v>45597</v>
      </c>
      <c r="ER2" s="463">
        <v>45627</v>
      </c>
      <c r="ES2" s="463">
        <v>45658</v>
      </c>
      <c r="ET2" s="463">
        <v>45689</v>
      </c>
      <c r="EU2" s="463">
        <v>45717</v>
      </c>
      <c r="EV2" s="463">
        <v>45748</v>
      </c>
      <c r="EW2" s="463">
        <v>45778</v>
      </c>
      <c r="EX2" s="463">
        <v>45809</v>
      </c>
      <c r="EY2" s="463">
        <v>45839</v>
      </c>
      <c r="EZ2" s="463">
        <v>45870</v>
      </c>
      <c r="FA2" s="463">
        <v>45901</v>
      </c>
      <c r="FB2" s="463">
        <v>45931</v>
      </c>
      <c r="FC2" s="463">
        <v>45962</v>
      </c>
      <c r="FD2" s="463">
        <v>45992</v>
      </c>
      <c r="FE2" s="463">
        <v>46023</v>
      </c>
      <c r="FF2" s="463">
        <v>46054</v>
      </c>
      <c r="FG2" s="463">
        <v>46082</v>
      </c>
      <c r="FH2" s="463">
        <v>46113</v>
      </c>
      <c r="FI2" s="463">
        <v>46143</v>
      </c>
      <c r="FJ2" s="463">
        <v>46174</v>
      </c>
      <c r="FK2" s="463">
        <v>46204</v>
      </c>
      <c r="FL2" s="463">
        <v>46235</v>
      </c>
      <c r="FM2" s="463">
        <v>46266</v>
      </c>
      <c r="FN2" s="463">
        <v>46296</v>
      </c>
      <c r="FO2" s="463">
        <v>46327</v>
      </c>
      <c r="FP2" s="463">
        <v>46357</v>
      </c>
      <c r="FQ2" s="463">
        <v>46388</v>
      </c>
      <c r="FR2" s="463">
        <v>46419</v>
      </c>
      <c r="FS2" s="463">
        <v>46447</v>
      </c>
      <c r="FT2" s="463">
        <v>46478</v>
      </c>
      <c r="FU2" s="463">
        <v>46508</v>
      </c>
      <c r="FV2" s="463">
        <v>46539</v>
      </c>
      <c r="FW2" s="463">
        <v>46569</v>
      </c>
      <c r="FX2" s="463">
        <v>46600</v>
      </c>
      <c r="FY2" s="463">
        <v>46631</v>
      </c>
      <c r="FZ2" s="463">
        <v>46661</v>
      </c>
      <c r="GA2" s="463">
        <v>46692</v>
      </c>
      <c r="GB2" s="463">
        <v>46722</v>
      </c>
    </row>
    <row r="3" spans="1:184">
      <c r="B3" s="461" t="s">
        <v>266</v>
      </c>
      <c r="C3" s="477" t="s">
        <v>1</v>
      </c>
      <c r="D3" s="477" t="s">
        <v>175</v>
      </c>
      <c r="E3" s="495">
        <v>7384840</v>
      </c>
      <c r="F3" s="495">
        <v>6621620</v>
      </c>
      <c r="G3" s="495">
        <v>7181660</v>
      </c>
      <c r="H3" s="495">
        <v>6857350</v>
      </c>
      <c r="I3" s="495">
        <v>7021480</v>
      </c>
      <c r="J3" s="495">
        <v>6674140</v>
      </c>
      <c r="K3" s="495">
        <v>6996800</v>
      </c>
      <c r="L3" s="495">
        <v>6930420</v>
      </c>
      <c r="M3" s="495">
        <v>6722490</v>
      </c>
      <c r="N3" s="495">
        <v>949830</v>
      </c>
      <c r="O3" s="495">
        <v>3566990</v>
      </c>
      <c r="P3" s="495">
        <v>7143090</v>
      </c>
      <c r="Q3" s="495">
        <v>7871290</v>
      </c>
      <c r="R3" s="495">
        <v>7055760</v>
      </c>
      <c r="S3" s="495">
        <v>7433450</v>
      </c>
      <c r="T3" s="495">
        <v>7213120</v>
      </c>
      <c r="U3" s="495">
        <v>7464430</v>
      </c>
      <c r="V3" s="495">
        <v>7208090</v>
      </c>
      <c r="W3" s="495">
        <v>7374860</v>
      </c>
      <c r="X3" s="495">
        <v>7427480</v>
      </c>
      <c r="Y3" s="495">
        <v>7087020</v>
      </c>
      <c r="Z3" s="495">
        <v>5816840</v>
      </c>
      <c r="AA3" s="495">
        <v>7183850</v>
      </c>
      <c r="AB3" s="495">
        <v>7474870</v>
      </c>
      <c r="AC3" s="495">
        <v>8211410</v>
      </c>
      <c r="AD3" s="495">
        <v>7411940</v>
      </c>
      <c r="AE3" s="495">
        <v>7787940</v>
      </c>
      <c r="AF3" s="495">
        <v>7606460</v>
      </c>
      <c r="AG3" s="495">
        <v>7929970</v>
      </c>
      <c r="AH3" s="495">
        <v>7587860</v>
      </c>
      <c r="AI3" s="495">
        <v>7939200</v>
      </c>
      <c r="AJ3" s="495">
        <v>7905960</v>
      </c>
      <c r="AK3" s="495">
        <v>7476560</v>
      </c>
      <c r="AL3" s="495">
        <v>2651720</v>
      </c>
      <c r="AM3" s="495">
        <v>7655540</v>
      </c>
      <c r="AN3" s="495">
        <v>7869560</v>
      </c>
      <c r="AO3" s="495">
        <v>8577410</v>
      </c>
      <c r="AP3" s="495">
        <v>8017600</v>
      </c>
      <c r="AQ3" s="495">
        <v>8225559.9999999991</v>
      </c>
      <c r="AR3" s="495">
        <v>7898840</v>
      </c>
      <c r="AS3" s="495">
        <v>8212480</v>
      </c>
      <c r="AT3" s="495">
        <v>7924900</v>
      </c>
      <c r="AU3" s="495">
        <v>8211320</v>
      </c>
      <c r="AV3" s="495">
        <v>8210270</v>
      </c>
      <c r="AW3" s="495">
        <v>7775660</v>
      </c>
      <c r="AX3" s="495">
        <v>6362840</v>
      </c>
      <c r="AY3" s="495">
        <v>7981800</v>
      </c>
      <c r="AZ3" s="495">
        <v>8201549.9999999991</v>
      </c>
      <c r="BA3" s="495">
        <v>8972590</v>
      </c>
      <c r="BB3" s="495">
        <v>8117160</v>
      </c>
      <c r="BC3" s="495">
        <v>8590530</v>
      </c>
      <c r="BD3" s="495">
        <v>8253040.0000000009</v>
      </c>
      <c r="BE3" s="495">
        <v>8527120</v>
      </c>
      <c r="BF3" s="495">
        <v>8238950.0000000009</v>
      </c>
      <c r="BG3" s="495">
        <v>8446990</v>
      </c>
      <c r="BH3" s="495">
        <v>8490380</v>
      </c>
      <c r="BI3" s="495">
        <v>7790860</v>
      </c>
      <c r="BJ3" s="495">
        <v>0</v>
      </c>
      <c r="BK3" s="495">
        <v>3688190</v>
      </c>
      <c r="BL3" s="495">
        <v>8559090</v>
      </c>
      <c r="BM3" s="495">
        <v>9296230</v>
      </c>
      <c r="BN3" s="495">
        <v>8398660</v>
      </c>
      <c r="BO3" s="495">
        <v>8842670</v>
      </c>
      <c r="BP3" s="495">
        <v>8572840</v>
      </c>
      <c r="BQ3" s="495">
        <v>8897120</v>
      </c>
      <c r="BR3" s="495">
        <v>8504560</v>
      </c>
      <c r="BS3" s="495">
        <v>8964260</v>
      </c>
      <c r="BT3" s="495">
        <v>8953320</v>
      </c>
      <c r="BU3" s="495">
        <v>8496160</v>
      </c>
      <c r="BV3" s="495">
        <v>8886210</v>
      </c>
      <c r="BW3" s="495">
        <v>6995510</v>
      </c>
      <c r="BX3" s="495">
        <v>9245790</v>
      </c>
      <c r="BY3" s="495">
        <v>9730790</v>
      </c>
      <c r="BZ3" s="495">
        <v>8838130</v>
      </c>
      <c r="CA3" s="495">
        <v>9718370</v>
      </c>
      <c r="CB3" s="495">
        <v>9263390</v>
      </c>
      <c r="CC3" s="495">
        <v>9408800</v>
      </c>
      <c r="CD3" s="495">
        <v>9030110</v>
      </c>
      <c r="CE3" s="495">
        <v>9447900</v>
      </c>
      <c r="CF3" s="495">
        <v>9497660</v>
      </c>
      <c r="CG3" s="495">
        <v>9226900</v>
      </c>
      <c r="CH3" s="495">
        <v>1302370</v>
      </c>
      <c r="CI3" s="495">
        <v>9191230</v>
      </c>
      <c r="CJ3" s="495">
        <v>9758380</v>
      </c>
      <c r="CK3" s="495">
        <v>10291490</v>
      </c>
      <c r="CL3" s="495">
        <v>9637340</v>
      </c>
      <c r="CM3" s="495">
        <v>10244110</v>
      </c>
      <c r="CN3" s="495">
        <v>9793180</v>
      </c>
      <c r="CO3" s="495">
        <v>9952990</v>
      </c>
      <c r="CP3" s="495">
        <v>9655560</v>
      </c>
      <c r="CQ3" s="495">
        <v>10077590</v>
      </c>
      <c r="CR3" s="495">
        <v>10013850</v>
      </c>
      <c r="CS3" s="495">
        <v>9772430</v>
      </c>
      <c r="CT3" s="495">
        <v>7871310</v>
      </c>
      <c r="CU3" s="495">
        <v>9897970</v>
      </c>
      <c r="CV3" s="495">
        <v>10167630</v>
      </c>
      <c r="CW3" s="495">
        <v>10558810</v>
      </c>
      <c r="CX3" s="495">
        <v>9546860</v>
      </c>
      <c r="CY3" s="495">
        <v>10585210</v>
      </c>
      <c r="CZ3" s="495">
        <v>10084380</v>
      </c>
      <c r="DA3" s="495">
        <v>10300880</v>
      </c>
      <c r="DB3" s="495">
        <v>10003690</v>
      </c>
      <c r="DC3" s="495">
        <v>10332720</v>
      </c>
      <c r="DD3" s="495">
        <v>10375530</v>
      </c>
      <c r="DE3" s="495">
        <v>9901030</v>
      </c>
      <c r="DF3" s="495">
        <v>1139450</v>
      </c>
      <c r="DG3" s="495">
        <v>10224220</v>
      </c>
      <c r="DH3" s="495">
        <v>10451120</v>
      </c>
      <c r="DI3" s="495">
        <v>10969840</v>
      </c>
      <c r="DJ3" s="495">
        <v>9864230</v>
      </c>
      <c r="DK3" s="495">
        <v>10988660</v>
      </c>
      <c r="DL3" s="495">
        <v>10480160</v>
      </c>
      <c r="DM3" s="495">
        <v>10702040</v>
      </c>
      <c r="DN3" s="495">
        <v>10302040</v>
      </c>
      <c r="DO3" s="495">
        <v>10770520</v>
      </c>
      <c r="DP3" s="495">
        <v>10706220</v>
      </c>
      <c r="DQ3" s="495">
        <v>10311690</v>
      </c>
      <c r="DR3" s="495">
        <v>8463430</v>
      </c>
      <c r="DS3" s="495">
        <v>10559550</v>
      </c>
      <c r="DT3" s="495">
        <v>10912140</v>
      </c>
      <c r="DU3" s="495">
        <v>11476680</v>
      </c>
      <c r="DV3" s="495">
        <v>10360490</v>
      </c>
      <c r="DW3" s="495">
        <v>11489940</v>
      </c>
      <c r="DX3" s="495">
        <v>11023510</v>
      </c>
      <c r="DY3" s="495">
        <v>11209080</v>
      </c>
      <c r="DZ3" s="495">
        <v>10814370</v>
      </c>
      <c r="EA3" s="495">
        <v>11212010</v>
      </c>
      <c r="EB3" s="495">
        <v>11155400</v>
      </c>
      <c r="EC3" s="495">
        <v>10738820</v>
      </c>
      <c r="ED3" s="495">
        <v>2207430</v>
      </c>
      <c r="EE3" s="495">
        <v>7495330</v>
      </c>
      <c r="EF3" s="495">
        <v>11398100</v>
      </c>
      <c r="EG3" s="495">
        <v>11711590</v>
      </c>
      <c r="EH3" s="495">
        <v>10951380</v>
      </c>
      <c r="EI3" s="495">
        <v>11722250</v>
      </c>
      <c r="EJ3" s="495">
        <v>11235330</v>
      </c>
      <c r="EK3" s="495">
        <v>11430560</v>
      </c>
      <c r="EL3" s="495">
        <v>11096430</v>
      </c>
      <c r="EM3" s="495">
        <v>11466670</v>
      </c>
      <c r="EN3" s="495">
        <v>11441950</v>
      </c>
      <c r="EO3" s="495">
        <v>11018540</v>
      </c>
      <c r="EP3" s="495">
        <v>8985780</v>
      </c>
      <c r="EQ3" s="495">
        <v>11257910</v>
      </c>
      <c r="ER3" s="495">
        <v>11667380</v>
      </c>
      <c r="ES3" s="495">
        <v>12618940</v>
      </c>
      <c r="ET3" s="495">
        <v>11358730</v>
      </c>
      <c r="EU3" s="495">
        <v>12683330</v>
      </c>
      <c r="EV3" s="495">
        <v>12001970</v>
      </c>
      <c r="EW3" s="495">
        <v>12348280</v>
      </c>
      <c r="EX3" s="495">
        <v>11868930</v>
      </c>
      <c r="EY3" s="495">
        <v>12273900</v>
      </c>
      <c r="EZ3" s="495">
        <v>12423260</v>
      </c>
      <c r="FA3" s="495">
        <v>11789140</v>
      </c>
      <c r="FB3" s="495">
        <v>1252420</v>
      </c>
      <c r="FC3" s="495">
        <v>3769550</v>
      </c>
      <c r="FD3" s="495">
        <v>12536790</v>
      </c>
      <c r="FE3" s="495">
        <v>14086980</v>
      </c>
      <c r="FF3" s="495">
        <v>12792570</v>
      </c>
      <c r="FG3" s="495">
        <v>14114420</v>
      </c>
      <c r="FH3" s="495">
        <v>13454930</v>
      </c>
      <c r="FI3" s="495">
        <v>13746020</v>
      </c>
      <c r="FJ3" s="495">
        <v>13344480</v>
      </c>
      <c r="FK3" s="495">
        <v>13888340</v>
      </c>
      <c r="FL3" s="495">
        <v>14097210</v>
      </c>
      <c r="FM3" s="495">
        <v>13159230</v>
      </c>
      <c r="FN3" s="495">
        <v>10914990</v>
      </c>
      <c r="FO3" s="495">
        <v>13602000</v>
      </c>
      <c r="FP3" s="495">
        <v>13969470</v>
      </c>
      <c r="FQ3" s="495">
        <v>15177490</v>
      </c>
      <c r="FR3" s="495">
        <v>13779220</v>
      </c>
      <c r="FS3" s="495">
        <v>2518450</v>
      </c>
      <c r="FT3" s="495">
        <v>13448260</v>
      </c>
      <c r="FU3" s="495">
        <v>14739580</v>
      </c>
      <c r="FV3" s="495">
        <v>14295460</v>
      </c>
      <c r="FW3" s="495">
        <v>14970110</v>
      </c>
      <c r="FX3" s="495">
        <v>15022100</v>
      </c>
      <c r="FY3" s="495">
        <v>14139680</v>
      </c>
      <c r="FZ3" s="495">
        <v>14985390</v>
      </c>
      <c r="GA3" s="495">
        <v>14640480</v>
      </c>
      <c r="GB3" s="495">
        <v>15018550</v>
      </c>
    </row>
    <row r="4" spans="1:184">
      <c r="B4" s="461" t="s">
        <v>267</v>
      </c>
      <c r="C4" s="478" t="s">
        <v>2</v>
      </c>
      <c r="D4" s="478" t="s">
        <v>175</v>
      </c>
      <c r="E4" s="497">
        <v>3067240</v>
      </c>
      <c r="F4" s="497">
        <v>2728120</v>
      </c>
      <c r="G4" s="497">
        <v>3011630</v>
      </c>
      <c r="H4" s="497">
        <v>2890620</v>
      </c>
      <c r="I4" s="497">
        <v>3027200</v>
      </c>
      <c r="J4" s="497">
        <v>2916970</v>
      </c>
      <c r="K4" s="497">
        <v>3030980</v>
      </c>
      <c r="L4" s="497">
        <v>3075380</v>
      </c>
      <c r="M4" s="497">
        <v>2913570</v>
      </c>
      <c r="N4" s="497">
        <v>2985030</v>
      </c>
      <c r="O4" s="497">
        <v>2878630</v>
      </c>
      <c r="P4" s="497">
        <v>3014960</v>
      </c>
      <c r="Q4" s="497">
        <v>3077310</v>
      </c>
      <c r="R4" s="497">
        <v>2783200</v>
      </c>
      <c r="S4" s="497">
        <v>3025720</v>
      </c>
      <c r="T4" s="497">
        <v>2462140</v>
      </c>
      <c r="U4" s="497">
        <v>1492540</v>
      </c>
      <c r="V4" s="497">
        <v>2929490</v>
      </c>
      <c r="W4" s="497">
        <v>3085970</v>
      </c>
      <c r="X4" s="497">
        <v>3079300</v>
      </c>
      <c r="Y4" s="497">
        <v>2929020</v>
      </c>
      <c r="Z4" s="497">
        <v>3056480</v>
      </c>
      <c r="AA4" s="497">
        <v>2895410</v>
      </c>
      <c r="AB4" s="497">
        <v>3011740</v>
      </c>
      <c r="AC4" s="497">
        <v>3245850</v>
      </c>
      <c r="AD4" s="497">
        <v>2927580</v>
      </c>
      <c r="AE4" s="497">
        <v>3199800</v>
      </c>
      <c r="AF4" s="497">
        <v>3087650</v>
      </c>
      <c r="AG4" s="497">
        <v>3212180</v>
      </c>
      <c r="AH4" s="497">
        <v>3127790</v>
      </c>
      <c r="AI4" s="497">
        <v>3280230</v>
      </c>
      <c r="AJ4" s="497">
        <v>3264610</v>
      </c>
      <c r="AK4" s="497">
        <v>3093430</v>
      </c>
      <c r="AL4" s="497">
        <v>3252800</v>
      </c>
      <c r="AM4" s="497">
        <v>3102180</v>
      </c>
      <c r="AN4" s="497">
        <v>3216900</v>
      </c>
      <c r="AO4" s="497">
        <v>3323440</v>
      </c>
      <c r="AP4" s="497">
        <v>3106400</v>
      </c>
      <c r="AQ4" s="497">
        <v>3279960</v>
      </c>
      <c r="AR4" s="497">
        <v>1605810</v>
      </c>
      <c r="AS4" s="497">
        <v>2243820</v>
      </c>
      <c r="AT4" s="497">
        <v>3190320</v>
      </c>
      <c r="AU4" s="497">
        <v>3321150</v>
      </c>
      <c r="AV4" s="497">
        <v>3332430</v>
      </c>
      <c r="AW4" s="497">
        <v>3168300</v>
      </c>
      <c r="AX4" s="497">
        <v>3266880</v>
      </c>
      <c r="AY4" s="497">
        <v>3138210</v>
      </c>
      <c r="AZ4" s="497">
        <v>3256650</v>
      </c>
      <c r="BA4" s="497">
        <v>3458510</v>
      </c>
      <c r="BB4" s="497">
        <v>3140890</v>
      </c>
      <c r="BC4" s="497">
        <v>3456320</v>
      </c>
      <c r="BD4" s="497">
        <v>3294850</v>
      </c>
      <c r="BE4" s="497">
        <v>3408720</v>
      </c>
      <c r="BF4" s="497">
        <v>3348690</v>
      </c>
      <c r="BG4" s="497">
        <v>3484600</v>
      </c>
      <c r="BH4" s="497">
        <v>3489270</v>
      </c>
      <c r="BI4" s="497">
        <v>3304210</v>
      </c>
      <c r="BJ4" s="497">
        <v>3419920</v>
      </c>
      <c r="BK4" s="497">
        <v>3311400</v>
      </c>
      <c r="BL4" s="497">
        <v>3400410</v>
      </c>
      <c r="BM4" s="497">
        <v>3565690</v>
      </c>
      <c r="BN4" s="497">
        <v>3258020</v>
      </c>
      <c r="BO4" s="497">
        <v>3537650</v>
      </c>
      <c r="BP4" s="497">
        <v>692410</v>
      </c>
      <c r="BQ4" s="497">
        <v>712380</v>
      </c>
      <c r="BR4" s="497">
        <v>3456550</v>
      </c>
      <c r="BS4" s="497">
        <v>3605680</v>
      </c>
      <c r="BT4" s="497">
        <v>3636090</v>
      </c>
      <c r="BU4" s="497">
        <v>3439970</v>
      </c>
      <c r="BV4" s="497">
        <v>3600110</v>
      </c>
      <c r="BW4" s="497">
        <v>3449390</v>
      </c>
      <c r="BX4" s="497">
        <v>3609680</v>
      </c>
      <c r="BY4" s="497">
        <v>3711480</v>
      </c>
      <c r="BZ4" s="497">
        <v>3424880</v>
      </c>
      <c r="CA4" s="497">
        <v>3681000</v>
      </c>
      <c r="CB4" s="497">
        <v>3601670</v>
      </c>
      <c r="CC4" s="497">
        <v>3726720</v>
      </c>
      <c r="CD4" s="497">
        <v>3581230</v>
      </c>
      <c r="CE4" s="497">
        <v>3759210</v>
      </c>
      <c r="CF4" s="497">
        <v>3779720</v>
      </c>
      <c r="CG4" s="497">
        <v>3628260</v>
      </c>
      <c r="CH4" s="497">
        <v>3732200</v>
      </c>
      <c r="CI4" s="497">
        <v>3709540</v>
      </c>
      <c r="CJ4" s="497">
        <v>3840290</v>
      </c>
      <c r="CK4" s="497">
        <v>4050670</v>
      </c>
      <c r="CL4" s="497">
        <v>3778270</v>
      </c>
      <c r="CM4" s="497">
        <v>3993240</v>
      </c>
      <c r="CN4" s="497">
        <v>2047260</v>
      </c>
      <c r="CO4" s="497">
        <v>3075050</v>
      </c>
      <c r="CP4" s="497">
        <v>3812520</v>
      </c>
      <c r="CQ4" s="497">
        <v>3998310</v>
      </c>
      <c r="CR4" s="497">
        <v>3976300</v>
      </c>
      <c r="CS4" s="497">
        <v>3838840</v>
      </c>
      <c r="CT4" s="497">
        <v>3969380</v>
      </c>
      <c r="CU4" s="497">
        <v>3901990</v>
      </c>
      <c r="CV4" s="497">
        <v>4027880</v>
      </c>
      <c r="CW4" s="497">
        <v>4171630</v>
      </c>
      <c r="CX4" s="497">
        <v>3792140</v>
      </c>
      <c r="CY4" s="497">
        <v>2575370</v>
      </c>
      <c r="CZ4" s="497">
        <v>1854030</v>
      </c>
      <c r="DA4" s="497">
        <v>4035830</v>
      </c>
      <c r="DB4" s="497">
        <v>3959540</v>
      </c>
      <c r="DC4" s="497">
        <v>4126850.0000000005</v>
      </c>
      <c r="DD4" s="497">
        <v>4140930.0000000005</v>
      </c>
      <c r="DE4" s="497">
        <v>3951750</v>
      </c>
      <c r="DF4" s="497">
        <v>4093930</v>
      </c>
      <c r="DG4" s="497">
        <v>4032540</v>
      </c>
      <c r="DH4" s="497">
        <v>4159810.0000000005</v>
      </c>
      <c r="DI4" s="497">
        <v>4326910</v>
      </c>
      <c r="DJ4" s="497">
        <v>3905930</v>
      </c>
      <c r="DK4" s="497">
        <v>4285420</v>
      </c>
      <c r="DL4" s="497">
        <v>3929980</v>
      </c>
      <c r="DM4" s="497">
        <v>1512650</v>
      </c>
      <c r="DN4" s="497">
        <v>4105109.9999999995</v>
      </c>
      <c r="DO4" s="497">
        <v>4290630</v>
      </c>
      <c r="DP4" s="497">
        <v>4310590</v>
      </c>
      <c r="DQ4" s="497">
        <v>4091560</v>
      </c>
      <c r="DR4" s="497">
        <v>4230100</v>
      </c>
      <c r="DS4" s="497">
        <v>4159649.9999999995</v>
      </c>
      <c r="DT4" s="497">
        <v>4310600</v>
      </c>
      <c r="DU4" s="497">
        <v>4531560</v>
      </c>
      <c r="DV4" s="497">
        <v>4069700</v>
      </c>
      <c r="DW4" s="497">
        <v>4423590</v>
      </c>
      <c r="DX4" s="497">
        <v>4282230</v>
      </c>
      <c r="DY4" s="497">
        <v>4430740</v>
      </c>
      <c r="DZ4" s="497">
        <v>4292040</v>
      </c>
      <c r="EA4" s="497">
        <v>4497780</v>
      </c>
      <c r="EB4" s="497">
        <v>4492140</v>
      </c>
      <c r="EC4" s="497">
        <v>4258110</v>
      </c>
      <c r="ED4" s="497">
        <v>4400820</v>
      </c>
      <c r="EE4" s="497">
        <v>4317730</v>
      </c>
      <c r="EF4" s="497">
        <v>4477550</v>
      </c>
      <c r="EG4" s="497">
        <v>4613900</v>
      </c>
      <c r="EH4" s="497">
        <v>4315910</v>
      </c>
      <c r="EI4" s="497">
        <v>4533370</v>
      </c>
      <c r="EJ4" s="497">
        <v>1742980</v>
      </c>
      <c r="EK4" s="497">
        <v>4050670</v>
      </c>
      <c r="EL4" s="497">
        <v>4377820</v>
      </c>
      <c r="EM4" s="497">
        <v>4595870</v>
      </c>
      <c r="EN4" s="497">
        <v>4629540</v>
      </c>
      <c r="EO4" s="497">
        <v>4373690</v>
      </c>
      <c r="EP4" s="497">
        <v>4506780</v>
      </c>
      <c r="EQ4" s="497">
        <v>4402640</v>
      </c>
      <c r="ER4" s="497">
        <v>4601250</v>
      </c>
      <c r="ES4" s="497">
        <v>4954610</v>
      </c>
      <c r="ET4" s="497">
        <v>4489800</v>
      </c>
      <c r="EU4" s="497">
        <v>4855320</v>
      </c>
      <c r="EV4" s="497">
        <v>4684920</v>
      </c>
      <c r="EW4" s="497">
        <v>4878980</v>
      </c>
      <c r="EX4" s="497">
        <v>4704940</v>
      </c>
      <c r="EY4" s="497">
        <v>4949110</v>
      </c>
      <c r="EZ4" s="497">
        <v>4926800</v>
      </c>
      <c r="FA4" s="497">
        <v>4702930</v>
      </c>
      <c r="FB4" s="497">
        <v>4855220</v>
      </c>
      <c r="FC4" s="497">
        <v>4715270</v>
      </c>
      <c r="FD4" s="497">
        <v>4960100</v>
      </c>
      <c r="FE4" s="497">
        <v>5517040</v>
      </c>
      <c r="FF4" s="497">
        <v>5018610</v>
      </c>
      <c r="FG4" s="497">
        <v>5480410</v>
      </c>
      <c r="FH4" s="497">
        <v>545460</v>
      </c>
      <c r="FI4" s="497">
        <v>1593010</v>
      </c>
      <c r="FJ4" s="497">
        <v>5294580</v>
      </c>
      <c r="FK4" s="497">
        <v>5527980</v>
      </c>
      <c r="FL4" s="497">
        <v>5545470</v>
      </c>
      <c r="FM4" s="497">
        <v>5253020</v>
      </c>
      <c r="FN4" s="497">
        <v>5451340</v>
      </c>
      <c r="FO4" s="497">
        <v>5294330</v>
      </c>
      <c r="FP4" s="497">
        <v>5564950</v>
      </c>
      <c r="FQ4" s="497">
        <v>5842950</v>
      </c>
      <c r="FR4" s="497">
        <v>5284180</v>
      </c>
      <c r="FS4" s="497">
        <v>5838860</v>
      </c>
      <c r="FT4" s="497">
        <v>5615720</v>
      </c>
      <c r="FU4" s="497">
        <v>5782800</v>
      </c>
      <c r="FV4" s="497">
        <v>5624690</v>
      </c>
      <c r="FW4" s="497">
        <v>5890920</v>
      </c>
      <c r="FX4" s="497">
        <v>5890440</v>
      </c>
      <c r="FY4" s="497">
        <v>5586530</v>
      </c>
      <c r="FZ4" s="497">
        <v>5787360</v>
      </c>
      <c r="GA4" s="497">
        <v>5623310</v>
      </c>
      <c r="GB4" s="497">
        <v>5906450</v>
      </c>
    </row>
    <row r="5" spans="1:184">
      <c r="B5" s="461"/>
      <c r="C5" s="478" t="s">
        <v>3</v>
      </c>
      <c r="D5" s="478" t="s">
        <v>175</v>
      </c>
      <c r="E5" s="497">
        <v>3084510</v>
      </c>
      <c r="F5" s="497">
        <v>2770470</v>
      </c>
      <c r="G5" s="497">
        <v>2843680</v>
      </c>
      <c r="H5" s="497">
        <v>0</v>
      </c>
      <c r="I5" s="497">
        <v>1363910</v>
      </c>
      <c r="J5" s="497">
        <v>2934300</v>
      </c>
      <c r="K5" s="497">
        <v>3062700</v>
      </c>
      <c r="L5" s="497">
        <v>3068710</v>
      </c>
      <c r="M5" s="497">
        <v>2918770</v>
      </c>
      <c r="N5" s="497">
        <v>3042430</v>
      </c>
      <c r="O5" s="497">
        <v>2932000</v>
      </c>
      <c r="P5" s="497">
        <v>3001410</v>
      </c>
      <c r="Q5" s="497">
        <v>3097610</v>
      </c>
      <c r="R5" s="497">
        <v>2780530</v>
      </c>
      <c r="S5" s="497">
        <v>3050030</v>
      </c>
      <c r="T5" s="497">
        <v>2943680</v>
      </c>
      <c r="U5" s="497">
        <v>3006910</v>
      </c>
      <c r="V5" s="497">
        <v>2957100</v>
      </c>
      <c r="W5" s="497">
        <v>3102340</v>
      </c>
      <c r="X5" s="497">
        <v>3059300</v>
      </c>
      <c r="Y5" s="497">
        <v>2935620</v>
      </c>
      <c r="Z5" s="497">
        <v>3089040</v>
      </c>
      <c r="AA5" s="497">
        <v>2883090</v>
      </c>
      <c r="AB5" s="497">
        <v>3026790</v>
      </c>
      <c r="AC5" s="497">
        <v>3280000</v>
      </c>
      <c r="AD5" s="497">
        <v>2943270</v>
      </c>
      <c r="AE5" s="497">
        <v>3221180</v>
      </c>
      <c r="AF5" s="497">
        <v>3102160</v>
      </c>
      <c r="AG5" s="497">
        <v>1067760</v>
      </c>
      <c r="AH5" s="497">
        <v>3139870</v>
      </c>
      <c r="AI5" s="497">
        <v>3300780</v>
      </c>
      <c r="AJ5" s="497">
        <v>3281220</v>
      </c>
      <c r="AK5" s="497">
        <v>3118040</v>
      </c>
      <c r="AL5" s="497">
        <v>3251610</v>
      </c>
      <c r="AM5" s="497">
        <v>3126390</v>
      </c>
      <c r="AN5" s="497">
        <v>3184890</v>
      </c>
      <c r="AO5" s="497">
        <v>3303750</v>
      </c>
      <c r="AP5" s="497">
        <v>3126100</v>
      </c>
      <c r="AQ5" s="497">
        <v>3299870</v>
      </c>
      <c r="AR5" s="497">
        <v>3193000</v>
      </c>
      <c r="AS5" s="497">
        <v>3299600</v>
      </c>
      <c r="AT5" s="497">
        <v>3204830</v>
      </c>
      <c r="AU5" s="497">
        <v>3357440</v>
      </c>
      <c r="AV5" s="497">
        <v>3317860</v>
      </c>
      <c r="AW5" s="497">
        <v>3226770</v>
      </c>
      <c r="AX5" s="497">
        <v>3299490</v>
      </c>
      <c r="AY5" s="497">
        <v>3185370</v>
      </c>
      <c r="AZ5" s="497">
        <v>3295560</v>
      </c>
      <c r="BA5" s="497">
        <v>3479810</v>
      </c>
      <c r="BB5" s="497">
        <v>3155100</v>
      </c>
      <c r="BC5" s="497">
        <v>3474000</v>
      </c>
      <c r="BD5" s="497">
        <v>1032480</v>
      </c>
      <c r="BE5" s="497">
        <v>3457830</v>
      </c>
      <c r="BF5" s="497">
        <v>3373920</v>
      </c>
      <c r="BG5" s="497">
        <v>3484890</v>
      </c>
      <c r="BH5" s="497">
        <v>3486120</v>
      </c>
      <c r="BI5" s="497">
        <v>3332020</v>
      </c>
      <c r="BJ5" s="497">
        <v>3419400</v>
      </c>
      <c r="BK5" s="497">
        <v>3289320</v>
      </c>
      <c r="BL5" s="497">
        <v>3430510</v>
      </c>
      <c r="BM5" s="497">
        <v>3594790</v>
      </c>
      <c r="BN5" s="497">
        <v>3269400</v>
      </c>
      <c r="BO5" s="497">
        <v>3567290</v>
      </c>
      <c r="BP5" s="497">
        <v>3428870</v>
      </c>
      <c r="BQ5" s="497">
        <v>3565600</v>
      </c>
      <c r="BR5" s="497">
        <v>3490010</v>
      </c>
      <c r="BS5" s="497">
        <v>3653510</v>
      </c>
      <c r="BT5" s="497">
        <v>3658020</v>
      </c>
      <c r="BU5" s="497">
        <v>3491500</v>
      </c>
      <c r="BV5" s="497">
        <v>3606480</v>
      </c>
      <c r="BW5" s="497">
        <v>3477770</v>
      </c>
      <c r="BX5" s="497">
        <v>3640760</v>
      </c>
      <c r="BY5" s="497">
        <v>3742540</v>
      </c>
      <c r="BZ5" s="497">
        <v>3424860</v>
      </c>
      <c r="CA5" s="497">
        <v>3698240</v>
      </c>
      <c r="CB5" s="497">
        <v>2301690</v>
      </c>
      <c r="CC5" s="497">
        <v>1711520</v>
      </c>
      <c r="CD5" s="497">
        <v>3664190</v>
      </c>
      <c r="CE5" s="497">
        <v>3803890</v>
      </c>
      <c r="CF5" s="497">
        <v>3847660</v>
      </c>
      <c r="CG5" s="497">
        <v>3657660</v>
      </c>
      <c r="CH5" s="497">
        <v>3808990</v>
      </c>
      <c r="CI5" s="497">
        <v>3736920</v>
      </c>
      <c r="CJ5" s="497">
        <v>3917230</v>
      </c>
      <c r="CK5" s="497">
        <v>4078500</v>
      </c>
      <c r="CL5" s="497">
        <v>3835130</v>
      </c>
      <c r="CM5" s="497">
        <v>4054030</v>
      </c>
      <c r="CN5" s="497">
        <v>3851080</v>
      </c>
      <c r="CO5" s="497">
        <v>3983890</v>
      </c>
      <c r="CP5" s="497">
        <v>3871950</v>
      </c>
      <c r="CQ5" s="497">
        <v>4003340</v>
      </c>
      <c r="CR5" s="497">
        <v>4041900</v>
      </c>
      <c r="CS5" s="497">
        <v>3850370</v>
      </c>
      <c r="CT5" s="497">
        <v>3999310</v>
      </c>
      <c r="CU5" s="497">
        <v>3903710</v>
      </c>
      <c r="CV5" s="497">
        <v>4032210</v>
      </c>
      <c r="CW5" s="497">
        <v>4168149.9999999995</v>
      </c>
      <c r="CX5" s="497">
        <v>3827320</v>
      </c>
      <c r="CY5" s="497">
        <v>1598520</v>
      </c>
      <c r="CZ5" s="497">
        <v>0</v>
      </c>
      <c r="DA5" s="497">
        <v>4123160</v>
      </c>
      <c r="DB5" s="497">
        <v>3970410</v>
      </c>
      <c r="DC5" s="497">
        <v>4175050</v>
      </c>
      <c r="DD5" s="497">
        <v>4224390</v>
      </c>
      <c r="DE5" s="497">
        <v>3944180</v>
      </c>
      <c r="DF5" s="497">
        <v>4132180.0000000005</v>
      </c>
      <c r="DG5" s="497">
        <v>4045820</v>
      </c>
      <c r="DH5" s="497">
        <v>4170590</v>
      </c>
      <c r="DI5" s="497">
        <v>4344270</v>
      </c>
      <c r="DJ5" s="497">
        <v>3911460</v>
      </c>
      <c r="DK5" s="497">
        <v>4286380</v>
      </c>
      <c r="DL5" s="497">
        <v>4095380</v>
      </c>
      <c r="DM5" s="497">
        <v>4237350</v>
      </c>
      <c r="DN5" s="497">
        <v>4090620</v>
      </c>
      <c r="DO5" s="497">
        <v>4291740</v>
      </c>
      <c r="DP5" s="497">
        <v>4285430</v>
      </c>
      <c r="DQ5" s="497">
        <v>4061560</v>
      </c>
      <c r="DR5" s="497">
        <v>4240870</v>
      </c>
      <c r="DS5" s="497">
        <v>4167340</v>
      </c>
      <c r="DT5" s="497">
        <v>4267340</v>
      </c>
      <c r="DU5" s="497">
        <v>4521570</v>
      </c>
      <c r="DV5" s="497">
        <v>4080280</v>
      </c>
      <c r="DW5" s="497">
        <v>4452120</v>
      </c>
      <c r="DX5" s="497">
        <v>1981080</v>
      </c>
      <c r="DY5" s="497">
        <v>3702820</v>
      </c>
      <c r="DZ5" s="497">
        <v>4278270</v>
      </c>
      <c r="EA5" s="497">
        <v>4504950</v>
      </c>
      <c r="EB5" s="497">
        <v>4480860</v>
      </c>
      <c r="EC5" s="497">
        <v>4289590</v>
      </c>
      <c r="ED5" s="497">
        <v>4473170</v>
      </c>
      <c r="EE5" s="497">
        <v>4337960</v>
      </c>
      <c r="EF5" s="497">
        <v>4531490</v>
      </c>
      <c r="EG5" s="497">
        <v>4652300</v>
      </c>
      <c r="EH5" s="497">
        <v>4323180</v>
      </c>
      <c r="EI5" s="497">
        <v>4583260</v>
      </c>
      <c r="EJ5" s="497">
        <v>4374110</v>
      </c>
      <c r="EK5" s="497">
        <v>4505150</v>
      </c>
      <c r="EL5" s="497">
        <v>4406840</v>
      </c>
      <c r="EM5" s="497">
        <v>4629770</v>
      </c>
      <c r="EN5" s="497">
        <v>4627850</v>
      </c>
      <c r="EO5" s="497">
        <v>4427470</v>
      </c>
      <c r="EP5" s="497">
        <v>4562790</v>
      </c>
      <c r="EQ5" s="497">
        <v>4442590</v>
      </c>
      <c r="ER5" s="497">
        <v>4682300</v>
      </c>
      <c r="ES5" s="497">
        <v>4911270</v>
      </c>
      <c r="ET5" s="497">
        <v>4473690</v>
      </c>
      <c r="EU5" s="497">
        <v>4907970</v>
      </c>
      <c r="EV5" s="497">
        <v>1751500</v>
      </c>
      <c r="EW5" s="497">
        <v>4576600</v>
      </c>
      <c r="EX5" s="497">
        <v>4698720</v>
      </c>
      <c r="EY5" s="497">
        <v>4954150</v>
      </c>
      <c r="EZ5" s="497">
        <v>4946860</v>
      </c>
      <c r="FA5" s="497">
        <v>4736220</v>
      </c>
      <c r="FB5" s="497">
        <v>4878410</v>
      </c>
      <c r="FC5" s="497">
        <v>4799840</v>
      </c>
      <c r="FD5" s="497">
        <v>4967240</v>
      </c>
      <c r="FE5" s="497">
        <v>5482410</v>
      </c>
      <c r="FF5" s="497">
        <v>5008790</v>
      </c>
      <c r="FG5" s="497">
        <v>5495780</v>
      </c>
      <c r="FH5" s="497">
        <v>5306400</v>
      </c>
      <c r="FI5" s="497">
        <v>5517840</v>
      </c>
      <c r="FJ5" s="497">
        <v>5334870</v>
      </c>
      <c r="FK5" s="497">
        <v>5567320</v>
      </c>
      <c r="FL5" s="497">
        <v>5591770</v>
      </c>
      <c r="FM5" s="497">
        <v>5316860</v>
      </c>
      <c r="FN5" s="497">
        <v>5482330</v>
      </c>
      <c r="FO5" s="497">
        <v>5356100</v>
      </c>
      <c r="FP5" s="497">
        <v>5618610</v>
      </c>
      <c r="FQ5" s="497">
        <v>5934250</v>
      </c>
      <c r="FR5" s="497">
        <v>5395810</v>
      </c>
      <c r="FS5" s="497">
        <v>5891070</v>
      </c>
      <c r="FT5" s="497">
        <v>5721640</v>
      </c>
      <c r="FU5" s="497">
        <v>1905150</v>
      </c>
      <c r="FV5" s="497">
        <v>5699080</v>
      </c>
      <c r="FW5" s="497">
        <v>5957520</v>
      </c>
      <c r="FX5" s="497">
        <v>5965000</v>
      </c>
      <c r="FY5" s="497">
        <v>5690070</v>
      </c>
      <c r="FZ5" s="497">
        <v>5849270</v>
      </c>
      <c r="GA5" s="497">
        <v>5685040</v>
      </c>
      <c r="GB5" s="497">
        <v>5905480</v>
      </c>
    </row>
    <row r="6" spans="1:184">
      <c r="B6" s="461"/>
      <c r="C6" s="478" t="s">
        <v>4</v>
      </c>
      <c r="D6" s="478" t="s">
        <v>175</v>
      </c>
      <c r="E6" s="497">
        <v>2592120</v>
      </c>
      <c r="F6" s="497">
        <v>2302470</v>
      </c>
      <c r="G6" s="497">
        <v>2449730</v>
      </c>
      <c r="H6" s="497">
        <v>2118290</v>
      </c>
      <c r="I6" s="497">
        <v>573000</v>
      </c>
      <c r="J6" s="497">
        <v>2356200</v>
      </c>
      <c r="K6" s="497">
        <v>2473690</v>
      </c>
      <c r="L6" s="497">
        <v>2490850</v>
      </c>
      <c r="M6" s="497">
        <v>0</v>
      </c>
      <c r="N6" s="497">
        <v>0</v>
      </c>
      <c r="O6" s="497">
        <v>0</v>
      </c>
      <c r="P6" s="497">
        <v>0</v>
      </c>
      <c r="Q6" s="497">
        <v>0</v>
      </c>
      <c r="R6" s="497">
        <v>0</v>
      </c>
      <c r="S6" s="497">
        <v>0</v>
      </c>
      <c r="T6" s="497">
        <v>0</v>
      </c>
      <c r="U6" s="497">
        <v>0</v>
      </c>
      <c r="V6" s="497">
        <v>0</v>
      </c>
      <c r="W6" s="497">
        <v>0</v>
      </c>
      <c r="X6" s="497">
        <v>0</v>
      </c>
      <c r="Y6" s="497">
        <v>0</v>
      </c>
      <c r="Z6" s="497">
        <v>0</v>
      </c>
      <c r="AA6" s="497">
        <v>0</v>
      </c>
      <c r="AB6" s="497">
        <v>0</v>
      </c>
      <c r="AC6" s="497">
        <v>0</v>
      </c>
      <c r="AD6" s="497">
        <v>0</v>
      </c>
      <c r="AE6" s="497">
        <v>0</v>
      </c>
      <c r="AF6" s="497">
        <v>0</v>
      </c>
      <c r="AG6" s="497">
        <v>0</v>
      </c>
      <c r="AH6" s="497">
        <v>0</v>
      </c>
      <c r="AI6" s="497">
        <v>0</v>
      </c>
      <c r="AJ6" s="497">
        <v>0</v>
      </c>
      <c r="AK6" s="497">
        <v>0</v>
      </c>
      <c r="AL6" s="497">
        <v>0</v>
      </c>
      <c r="AM6" s="497">
        <v>0</v>
      </c>
      <c r="AN6" s="497">
        <v>0</v>
      </c>
      <c r="AO6" s="497">
        <v>0</v>
      </c>
      <c r="AP6" s="497">
        <v>0</v>
      </c>
      <c r="AQ6" s="497">
        <v>0</v>
      </c>
      <c r="AR6" s="497">
        <v>0</v>
      </c>
      <c r="AS6" s="497">
        <v>0</v>
      </c>
      <c r="AT6" s="497">
        <v>0</v>
      </c>
      <c r="AU6" s="497">
        <v>0</v>
      </c>
      <c r="AV6" s="497">
        <v>0</v>
      </c>
      <c r="AW6" s="497">
        <v>0</v>
      </c>
      <c r="AX6" s="497">
        <v>0</v>
      </c>
      <c r="AY6" s="497">
        <v>0</v>
      </c>
      <c r="AZ6" s="497">
        <v>0</v>
      </c>
      <c r="BA6" s="497">
        <v>0</v>
      </c>
      <c r="BB6" s="497">
        <v>0</v>
      </c>
      <c r="BC6" s="497">
        <v>0</v>
      </c>
      <c r="BD6" s="497">
        <v>0</v>
      </c>
      <c r="BE6" s="497">
        <v>0</v>
      </c>
      <c r="BF6" s="497">
        <v>0</v>
      </c>
      <c r="BG6" s="497">
        <v>0</v>
      </c>
      <c r="BH6" s="497">
        <v>0</v>
      </c>
      <c r="BI6" s="497">
        <v>0</v>
      </c>
      <c r="BJ6" s="497">
        <v>0</v>
      </c>
      <c r="BK6" s="497">
        <v>0</v>
      </c>
      <c r="BL6" s="497">
        <v>0</v>
      </c>
      <c r="BM6" s="497">
        <v>0</v>
      </c>
      <c r="BN6" s="497">
        <v>0</v>
      </c>
      <c r="BO6" s="497">
        <v>0</v>
      </c>
      <c r="BP6" s="497">
        <v>0</v>
      </c>
      <c r="BQ6" s="497">
        <v>0</v>
      </c>
      <c r="BR6" s="497">
        <v>0</v>
      </c>
      <c r="BS6" s="497">
        <v>0</v>
      </c>
      <c r="BT6" s="497">
        <v>0</v>
      </c>
      <c r="BU6" s="497">
        <v>0</v>
      </c>
      <c r="BV6" s="497">
        <v>0</v>
      </c>
      <c r="BW6" s="497">
        <v>0</v>
      </c>
      <c r="BX6" s="497">
        <v>0</v>
      </c>
      <c r="BY6" s="497">
        <v>0</v>
      </c>
      <c r="BZ6" s="497">
        <v>0</v>
      </c>
      <c r="CA6" s="497">
        <v>0</v>
      </c>
      <c r="CB6" s="497">
        <v>0</v>
      </c>
      <c r="CC6" s="497">
        <v>0</v>
      </c>
      <c r="CD6" s="497">
        <v>0</v>
      </c>
      <c r="CE6" s="497">
        <v>0</v>
      </c>
      <c r="CF6" s="497">
        <v>0</v>
      </c>
      <c r="CG6" s="497">
        <v>0</v>
      </c>
      <c r="CH6" s="497">
        <v>0</v>
      </c>
      <c r="CI6" s="497">
        <v>0</v>
      </c>
      <c r="CJ6" s="497">
        <v>0</v>
      </c>
      <c r="CK6" s="497">
        <v>0</v>
      </c>
      <c r="CL6" s="497">
        <v>0</v>
      </c>
      <c r="CM6" s="497">
        <v>0</v>
      </c>
      <c r="CN6" s="497">
        <v>0</v>
      </c>
      <c r="CO6" s="497">
        <v>0</v>
      </c>
      <c r="CP6" s="497">
        <v>0</v>
      </c>
      <c r="CQ6" s="497">
        <v>0</v>
      </c>
      <c r="CR6" s="497">
        <v>0</v>
      </c>
      <c r="CS6" s="497">
        <v>0</v>
      </c>
      <c r="CT6" s="497">
        <v>0</v>
      </c>
      <c r="CU6" s="497">
        <v>0</v>
      </c>
      <c r="CV6" s="497">
        <v>0</v>
      </c>
      <c r="CW6" s="497">
        <v>0</v>
      </c>
      <c r="CX6" s="497">
        <v>0</v>
      </c>
      <c r="CY6" s="497">
        <v>0</v>
      </c>
      <c r="CZ6" s="497">
        <v>0</v>
      </c>
      <c r="DA6" s="497">
        <v>0</v>
      </c>
      <c r="DB6" s="497">
        <v>0</v>
      </c>
      <c r="DC6" s="497">
        <v>0</v>
      </c>
      <c r="DD6" s="497">
        <v>0</v>
      </c>
      <c r="DE6" s="497">
        <v>0</v>
      </c>
      <c r="DF6" s="497">
        <v>0</v>
      </c>
      <c r="DG6" s="497">
        <v>0</v>
      </c>
      <c r="DH6" s="497">
        <v>0</v>
      </c>
      <c r="DI6" s="497">
        <v>0</v>
      </c>
      <c r="DJ6" s="497">
        <v>0</v>
      </c>
      <c r="DK6" s="497">
        <v>0</v>
      </c>
      <c r="DL6" s="497">
        <v>0</v>
      </c>
      <c r="DM6" s="497">
        <v>0</v>
      </c>
      <c r="DN6" s="497">
        <v>0</v>
      </c>
      <c r="DO6" s="497">
        <v>0</v>
      </c>
      <c r="DP6" s="497">
        <v>0</v>
      </c>
      <c r="DQ6" s="497">
        <v>0</v>
      </c>
      <c r="DR6" s="497">
        <v>0</v>
      </c>
      <c r="DS6" s="497">
        <v>0</v>
      </c>
      <c r="DT6" s="497">
        <v>0</v>
      </c>
      <c r="DU6" s="497">
        <v>0</v>
      </c>
      <c r="DV6" s="497">
        <v>0</v>
      </c>
      <c r="DW6" s="497">
        <v>0</v>
      </c>
      <c r="DX6" s="497">
        <v>0</v>
      </c>
      <c r="DY6" s="497">
        <v>0</v>
      </c>
      <c r="DZ6" s="497">
        <v>0</v>
      </c>
      <c r="EA6" s="497">
        <v>0</v>
      </c>
      <c r="EB6" s="497">
        <v>0</v>
      </c>
      <c r="EC6" s="497">
        <v>0</v>
      </c>
      <c r="ED6" s="497">
        <v>0</v>
      </c>
      <c r="EE6" s="497">
        <v>0</v>
      </c>
      <c r="EF6" s="497">
        <v>0</v>
      </c>
      <c r="EG6" s="497">
        <v>0</v>
      </c>
      <c r="EH6" s="497">
        <v>0</v>
      </c>
      <c r="EI6" s="497">
        <v>0</v>
      </c>
      <c r="EJ6" s="497">
        <v>0</v>
      </c>
      <c r="EK6" s="497">
        <v>0</v>
      </c>
      <c r="EL6" s="497">
        <v>0</v>
      </c>
      <c r="EM6" s="497">
        <v>0</v>
      </c>
      <c r="EN6" s="497">
        <v>0</v>
      </c>
      <c r="EO6" s="497">
        <v>0</v>
      </c>
      <c r="EP6" s="497">
        <v>0</v>
      </c>
      <c r="EQ6" s="497">
        <v>0</v>
      </c>
      <c r="ER6" s="497">
        <v>0</v>
      </c>
      <c r="ES6" s="497">
        <v>0</v>
      </c>
      <c r="ET6" s="497">
        <v>0</v>
      </c>
      <c r="EU6" s="497">
        <v>0</v>
      </c>
      <c r="EV6" s="497">
        <v>0</v>
      </c>
      <c r="EW6" s="497">
        <v>0</v>
      </c>
      <c r="EX6" s="497">
        <v>0</v>
      </c>
      <c r="EY6" s="497">
        <v>0</v>
      </c>
      <c r="EZ6" s="497">
        <v>0</v>
      </c>
      <c r="FA6" s="497">
        <v>0</v>
      </c>
      <c r="FB6" s="497">
        <v>0</v>
      </c>
      <c r="FC6" s="497">
        <v>0</v>
      </c>
      <c r="FD6" s="497">
        <v>0</v>
      </c>
      <c r="FE6" s="497">
        <v>0</v>
      </c>
      <c r="FF6" s="497">
        <v>0</v>
      </c>
      <c r="FG6" s="497">
        <v>0</v>
      </c>
      <c r="FH6" s="497">
        <v>0</v>
      </c>
      <c r="FI6" s="497">
        <v>0</v>
      </c>
      <c r="FJ6" s="497">
        <v>0</v>
      </c>
      <c r="FK6" s="497">
        <v>0</v>
      </c>
      <c r="FL6" s="497">
        <v>0</v>
      </c>
      <c r="FM6" s="497">
        <v>0</v>
      </c>
      <c r="FN6" s="497">
        <v>0</v>
      </c>
      <c r="FO6" s="497">
        <v>0</v>
      </c>
      <c r="FP6" s="497">
        <v>0</v>
      </c>
      <c r="FQ6" s="497">
        <v>0</v>
      </c>
      <c r="FR6" s="497">
        <v>0</v>
      </c>
      <c r="FS6" s="497">
        <v>0</v>
      </c>
      <c r="FT6" s="497">
        <v>0</v>
      </c>
      <c r="FU6" s="497">
        <v>0</v>
      </c>
      <c r="FV6" s="497">
        <v>0</v>
      </c>
      <c r="FW6" s="497">
        <v>0</v>
      </c>
      <c r="FX6" s="497">
        <v>0</v>
      </c>
      <c r="FY6" s="497">
        <v>0</v>
      </c>
      <c r="FZ6" s="497">
        <v>0</v>
      </c>
      <c r="GA6" s="497">
        <v>0</v>
      </c>
      <c r="GB6" s="497">
        <v>0</v>
      </c>
    </row>
    <row r="7" spans="1:184">
      <c r="B7" s="461"/>
      <c r="C7" s="478" t="s">
        <v>5</v>
      </c>
      <c r="D7" s="478" t="s">
        <v>175</v>
      </c>
      <c r="E7" s="497">
        <v>2594050</v>
      </c>
      <c r="F7" s="497">
        <v>2300220</v>
      </c>
      <c r="G7" s="497">
        <v>2450580</v>
      </c>
      <c r="H7" s="497">
        <v>2437200</v>
      </c>
      <c r="I7" s="497">
        <v>2529670</v>
      </c>
      <c r="J7" s="497">
        <v>2374600</v>
      </c>
      <c r="K7" s="497">
        <v>2482960</v>
      </c>
      <c r="L7" s="497">
        <v>2500930</v>
      </c>
      <c r="M7" s="497">
        <v>0</v>
      </c>
      <c r="N7" s="497">
        <v>0</v>
      </c>
      <c r="O7" s="497">
        <v>0</v>
      </c>
      <c r="P7" s="497">
        <v>0</v>
      </c>
      <c r="Q7" s="497">
        <v>0</v>
      </c>
      <c r="R7" s="497">
        <v>0</v>
      </c>
      <c r="S7" s="497">
        <v>0</v>
      </c>
      <c r="T7" s="497">
        <v>0</v>
      </c>
      <c r="U7" s="497">
        <v>0</v>
      </c>
      <c r="V7" s="497">
        <v>0</v>
      </c>
      <c r="W7" s="497">
        <v>0</v>
      </c>
      <c r="X7" s="497">
        <v>0</v>
      </c>
      <c r="Y7" s="497">
        <v>0</v>
      </c>
      <c r="Z7" s="497">
        <v>0</v>
      </c>
      <c r="AA7" s="497">
        <v>0</v>
      </c>
      <c r="AB7" s="497">
        <v>0</v>
      </c>
      <c r="AC7" s="497">
        <v>0</v>
      </c>
      <c r="AD7" s="497">
        <v>0</v>
      </c>
      <c r="AE7" s="497">
        <v>0</v>
      </c>
      <c r="AF7" s="497">
        <v>0</v>
      </c>
      <c r="AG7" s="497">
        <v>0</v>
      </c>
      <c r="AH7" s="497">
        <v>0</v>
      </c>
      <c r="AI7" s="497">
        <v>0</v>
      </c>
      <c r="AJ7" s="497">
        <v>0</v>
      </c>
      <c r="AK7" s="497">
        <v>0</v>
      </c>
      <c r="AL7" s="497">
        <v>0</v>
      </c>
      <c r="AM7" s="497">
        <v>0</v>
      </c>
      <c r="AN7" s="497">
        <v>0</v>
      </c>
      <c r="AO7" s="497">
        <v>0</v>
      </c>
      <c r="AP7" s="497">
        <v>0</v>
      </c>
      <c r="AQ7" s="497">
        <v>0</v>
      </c>
      <c r="AR7" s="497">
        <v>0</v>
      </c>
      <c r="AS7" s="497">
        <v>0</v>
      </c>
      <c r="AT7" s="497">
        <v>0</v>
      </c>
      <c r="AU7" s="497">
        <v>0</v>
      </c>
      <c r="AV7" s="497">
        <v>0</v>
      </c>
      <c r="AW7" s="497">
        <v>0</v>
      </c>
      <c r="AX7" s="497">
        <v>0</v>
      </c>
      <c r="AY7" s="497">
        <v>0</v>
      </c>
      <c r="AZ7" s="497">
        <v>0</v>
      </c>
      <c r="BA7" s="497">
        <v>0</v>
      </c>
      <c r="BB7" s="497">
        <v>0</v>
      </c>
      <c r="BC7" s="497">
        <v>0</v>
      </c>
      <c r="BD7" s="497">
        <v>0</v>
      </c>
      <c r="BE7" s="497">
        <v>0</v>
      </c>
      <c r="BF7" s="497">
        <v>0</v>
      </c>
      <c r="BG7" s="497">
        <v>0</v>
      </c>
      <c r="BH7" s="497">
        <v>0</v>
      </c>
      <c r="BI7" s="497">
        <v>0</v>
      </c>
      <c r="BJ7" s="497">
        <v>0</v>
      </c>
      <c r="BK7" s="497">
        <v>0</v>
      </c>
      <c r="BL7" s="497">
        <v>0</v>
      </c>
      <c r="BM7" s="497">
        <v>0</v>
      </c>
      <c r="BN7" s="497">
        <v>0</v>
      </c>
      <c r="BO7" s="497">
        <v>0</v>
      </c>
      <c r="BP7" s="497">
        <v>0</v>
      </c>
      <c r="BQ7" s="497">
        <v>0</v>
      </c>
      <c r="BR7" s="497">
        <v>0</v>
      </c>
      <c r="BS7" s="497">
        <v>0</v>
      </c>
      <c r="BT7" s="497">
        <v>0</v>
      </c>
      <c r="BU7" s="497">
        <v>0</v>
      </c>
      <c r="BV7" s="497">
        <v>0</v>
      </c>
      <c r="BW7" s="497">
        <v>0</v>
      </c>
      <c r="BX7" s="497">
        <v>0</v>
      </c>
      <c r="BY7" s="497">
        <v>0</v>
      </c>
      <c r="BZ7" s="497">
        <v>0</v>
      </c>
      <c r="CA7" s="497">
        <v>0</v>
      </c>
      <c r="CB7" s="497">
        <v>0</v>
      </c>
      <c r="CC7" s="497">
        <v>0</v>
      </c>
      <c r="CD7" s="497">
        <v>0</v>
      </c>
      <c r="CE7" s="497">
        <v>0</v>
      </c>
      <c r="CF7" s="497">
        <v>0</v>
      </c>
      <c r="CG7" s="497">
        <v>0</v>
      </c>
      <c r="CH7" s="497">
        <v>0</v>
      </c>
      <c r="CI7" s="497">
        <v>0</v>
      </c>
      <c r="CJ7" s="497">
        <v>0</v>
      </c>
      <c r="CK7" s="497">
        <v>0</v>
      </c>
      <c r="CL7" s="497">
        <v>0</v>
      </c>
      <c r="CM7" s="497">
        <v>0</v>
      </c>
      <c r="CN7" s="497">
        <v>0</v>
      </c>
      <c r="CO7" s="497">
        <v>0</v>
      </c>
      <c r="CP7" s="497">
        <v>0</v>
      </c>
      <c r="CQ7" s="497">
        <v>0</v>
      </c>
      <c r="CR7" s="497">
        <v>0</v>
      </c>
      <c r="CS7" s="497">
        <v>0</v>
      </c>
      <c r="CT7" s="497">
        <v>0</v>
      </c>
      <c r="CU7" s="497">
        <v>0</v>
      </c>
      <c r="CV7" s="497">
        <v>0</v>
      </c>
      <c r="CW7" s="497">
        <v>0</v>
      </c>
      <c r="CX7" s="497">
        <v>0</v>
      </c>
      <c r="CY7" s="497">
        <v>0</v>
      </c>
      <c r="CZ7" s="497">
        <v>0</v>
      </c>
      <c r="DA7" s="497">
        <v>0</v>
      </c>
      <c r="DB7" s="497">
        <v>0</v>
      </c>
      <c r="DC7" s="497">
        <v>0</v>
      </c>
      <c r="DD7" s="497">
        <v>0</v>
      </c>
      <c r="DE7" s="497">
        <v>0</v>
      </c>
      <c r="DF7" s="497">
        <v>0</v>
      </c>
      <c r="DG7" s="497">
        <v>0</v>
      </c>
      <c r="DH7" s="497">
        <v>0</v>
      </c>
      <c r="DI7" s="497">
        <v>0</v>
      </c>
      <c r="DJ7" s="497">
        <v>0</v>
      </c>
      <c r="DK7" s="497">
        <v>0</v>
      </c>
      <c r="DL7" s="497">
        <v>0</v>
      </c>
      <c r="DM7" s="497">
        <v>0</v>
      </c>
      <c r="DN7" s="497">
        <v>0</v>
      </c>
      <c r="DO7" s="497">
        <v>0</v>
      </c>
      <c r="DP7" s="497">
        <v>0</v>
      </c>
      <c r="DQ7" s="497">
        <v>0</v>
      </c>
      <c r="DR7" s="497">
        <v>0</v>
      </c>
      <c r="DS7" s="497">
        <v>0</v>
      </c>
      <c r="DT7" s="497">
        <v>0</v>
      </c>
      <c r="DU7" s="497">
        <v>0</v>
      </c>
      <c r="DV7" s="497">
        <v>0</v>
      </c>
      <c r="DW7" s="497">
        <v>0</v>
      </c>
      <c r="DX7" s="497">
        <v>0</v>
      </c>
      <c r="DY7" s="497">
        <v>0</v>
      </c>
      <c r="DZ7" s="497">
        <v>0</v>
      </c>
      <c r="EA7" s="497">
        <v>0</v>
      </c>
      <c r="EB7" s="497">
        <v>0</v>
      </c>
      <c r="EC7" s="497">
        <v>0</v>
      </c>
      <c r="ED7" s="497">
        <v>0</v>
      </c>
      <c r="EE7" s="497">
        <v>0</v>
      </c>
      <c r="EF7" s="497">
        <v>0</v>
      </c>
      <c r="EG7" s="497">
        <v>0</v>
      </c>
      <c r="EH7" s="497">
        <v>0</v>
      </c>
      <c r="EI7" s="497">
        <v>0</v>
      </c>
      <c r="EJ7" s="497">
        <v>0</v>
      </c>
      <c r="EK7" s="497">
        <v>0</v>
      </c>
      <c r="EL7" s="497">
        <v>0</v>
      </c>
      <c r="EM7" s="497">
        <v>0</v>
      </c>
      <c r="EN7" s="497">
        <v>0</v>
      </c>
      <c r="EO7" s="497">
        <v>0</v>
      </c>
      <c r="EP7" s="497">
        <v>0</v>
      </c>
      <c r="EQ7" s="497">
        <v>0</v>
      </c>
      <c r="ER7" s="497">
        <v>0</v>
      </c>
      <c r="ES7" s="497">
        <v>0</v>
      </c>
      <c r="ET7" s="497">
        <v>0</v>
      </c>
      <c r="EU7" s="497">
        <v>0</v>
      </c>
      <c r="EV7" s="497">
        <v>0</v>
      </c>
      <c r="EW7" s="497">
        <v>0</v>
      </c>
      <c r="EX7" s="497">
        <v>0</v>
      </c>
      <c r="EY7" s="497">
        <v>0</v>
      </c>
      <c r="EZ7" s="497">
        <v>0</v>
      </c>
      <c r="FA7" s="497">
        <v>0</v>
      </c>
      <c r="FB7" s="497">
        <v>0</v>
      </c>
      <c r="FC7" s="497">
        <v>0</v>
      </c>
      <c r="FD7" s="497">
        <v>0</v>
      </c>
      <c r="FE7" s="497">
        <v>0</v>
      </c>
      <c r="FF7" s="497">
        <v>0</v>
      </c>
      <c r="FG7" s="497">
        <v>0</v>
      </c>
      <c r="FH7" s="497">
        <v>0</v>
      </c>
      <c r="FI7" s="497">
        <v>0</v>
      </c>
      <c r="FJ7" s="497">
        <v>0</v>
      </c>
      <c r="FK7" s="497">
        <v>0</v>
      </c>
      <c r="FL7" s="497">
        <v>0</v>
      </c>
      <c r="FM7" s="497">
        <v>0</v>
      </c>
      <c r="FN7" s="497">
        <v>0</v>
      </c>
      <c r="FO7" s="497">
        <v>0</v>
      </c>
      <c r="FP7" s="497">
        <v>0</v>
      </c>
      <c r="FQ7" s="497">
        <v>0</v>
      </c>
      <c r="FR7" s="497">
        <v>0</v>
      </c>
      <c r="FS7" s="497">
        <v>0</v>
      </c>
      <c r="FT7" s="497">
        <v>0</v>
      </c>
      <c r="FU7" s="497">
        <v>0</v>
      </c>
      <c r="FV7" s="497">
        <v>0</v>
      </c>
      <c r="FW7" s="497">
        <v>0</v>
      </c>
      <c r="FX7" s="497">
        <v>0</v>
      </c>
      <c r="FY7" s="497">
        <v>0</v>
      </c>
      <c r="FZ7" s="497">
        <v>0</v>
      </c>
      <c r="GA7" s="497">
        <v>0</v>
      </c>
      <c r="GB7" s="497">
        <v>0</v>
      </c>
    </row>
    <row r="8" spans="1:184">
      <c r="B8" s="461"/>
      <c r="C8" s="478" t="s">
        <v>6</v>
      </c>
      <c r="D8" s="478" t="s">
        <v>175</v>
      </c>
      <c r="E8" s="497">
        <v>2684430</v>
      </c>
      <c r="F8" s="497">
        <v>2403700</v>
      </c>
      <c r="G8" s="497">
        <v>2571810</v>
      </c>
      <c r="H8" s="497">
        <v>2547930</v>
      </c>
      <c r="I8" s="497">
        <v>2669100</v>
      </c>
      <c r="J8" s="497">
        <v>2519040</v>
      </c>
      <c r="K8" s="497">
        <v>2627670</v>
      </c>
      <c r="L8" s="497">
        <v>2627200</v>
      </c>
      <c r="M8" s="497">
        <v>0</v>
      </c>
      <c r="N8" s="497">
        <v>0</v>
      </c>
      <c r="O8" s="497">
        <v>0</v>
      </c>
      <c r="P8" s="497">
        <v>0</v>
      </c>
      <c r="Q8" s="497">
        <v>0</v>
      </c>
      <c r="R8" s="497">
        <v>0</v>
      </c>
      <c r="S8" s="497">
        <v>0</v>
      </c>
      <c r="T8" s="497">
        <v>0</v>
      </c>
      <c r="U8" s="497">
        <v>0</v>
      </c>
      <c r="V8" s="497">
        <v>0</v>
      </c>
      <c r="W8" s="497">
        <v>0</v>
      </c>
      <c r="X8" s="497">
        <v>0</v>
      </c>
      <c r="Y8" s="497">
        <v>0</v>
      </c>
      <c r="Z8" s="497">
        <v>0</v>
      </c>
      <c r="AA8" s="497">
        <v>0</v>
      </c>
      <c r="AB8" s="497">
        <v>0</v>
      </c>
      <c r="AC8" s="497">
        <v>0</v>
      </c>
      <c r="AD8" s="497">
        <v>0</v>
      </c>
      <c r="AE8" s="497">
        <v>0</v>
      </c>
      <c r="AF8" s="497">
        <v>0</v>
      </c>
      <c r="AG8" s="497">
        <v>0</v>
      </c>
      <c r="AH8" s="497">
        <v>0</v>
      </c>
      <c r="AI8" s="497">
        <v>0</v>
      </c>
      <c r="AJ8" s="497">
        <v>0</v>
      </c>
      <c r="AK8" s="497">
        <v>0</v>
      </c>
      <c r="AL8" s="497">
        <v>0</v>
      </c>
      <c r="AM8" s="497">
        <v>0</v>
      </c>
      <c r="AN8" s="497">
        <v>0</v>
      </c>
      <c r="AO8" s="497">
        <v>0</v>
      </c>
      <c r="AP8" s="497">
        <v>0</v>
      </c>
      <c r="AQ8" s="497">
        <v>0</v>
      </c>
      <c r="AR8" s="497">
        <v>0</v>
      </c>
      <c r="AS8" s="497">
        <v>0</v>
      </c>
      <c r="AT8" s="497">
        <v>0</v>
      </c>
      <c r="AU8" s="497">
        <v>0</v>
      </c>
      <c r="AV8" s="497">
        <v>0</v>
      </c>
      <c r="AW8" s="497">
        <v>0</v>
      </c>
      <c r="AX8" s="497">
        <v>0</v>
      </c>
      <c r="AY8" s="497">
        <v>0</v>
      </c>
      <c r="AZ8" s="497">
        <v>0</v>
      </c>
      <c r="BA8" s="497">
        <v>0</v>
      </c>
      <c r="BB8" s="497">
        <v>0</v>
      </c>
      <c r="BC8" s="497">
        <v>0</v>
      </c>
      <c r="BD8" s="497">
        <v>0</v>
      </c>
      <c r="BE8" s="497">
        <v>0</v>
      </c>
      <c r="BF8" s="497">
        <v>0</v>
      </c>
      <c r="BG8" s="497">
        <v>0</v>
      </c>
      <c r="BH8" s="497">
        <v>0</v>
      </c>
      <c r="BI8" s="497">
        <v>0</v>
      </c>
      <c r="BJ8" s="497">
        <v>0</v>
      </c>
      <c r="BK8" s="497">
        <v>0</v>
      </c>
      <c r="BL8" s="497">
        <v>0</v>
      </c>
      <c r="BM8" s="497">
        <v>0</v>
      </c>
      <c r="BN8" s="497">
        <v>0</v>
      </c>
      <c r="BO8" s="497">
        <v>0</v>
      </c>
      <c r="BP8" s="497">
        <v>0</v>
      </c>
      <c r="BQ8" s="497">
        <v>0</v>
      </c>
      <c r="BR8" s="497">
        <v>0</v>
      </c>
      <c r="BS8" s="497">
        <v>0</v>
      </c>
      <c r="BT8" s="497">
        <v>0</v>
      </c>
      <c r="BU8" s="497">
        <v>0</v>
      </c>
      <c r="BV8" s="497">
        <v>0</v>
      </c>
      <c r="BW8" s="497">
        <v>0</v>
      </c>
      <c r="BX8" s="497">
        <v>0</v>
      </c>
      <c r="BY8" s="497">
        <v>0</v>
      </c>
      <c r="BZ8" s="497">
        <v>0</v>
      </c>
      <c r="CA8" s="497">
        <v>0</v>
      </c>
      <c r="CB8" s="497">
        <v>0</v>
      </c>
      <c r="CC8" s="497">
        <v>0</v>
      </c>
      <c r="CD8" s="497">
        <v>0</v>
      </c>
      <c r="CE8" s="497">
        <v>0</v>
      </c>
      <c r="CF8" s="497">
        <v>0</v>
      </c>
      <c r="CG8" s="497">
        <v>0</v>
      </c>
      <c r="CH8" s="497">
        <v>0</v>
      </c>
      <c r="CI8" s="497">
        <v>0</v>
      </c>
      <c r="CJ8" s="497">
        <v>0</v>
      </c>
      <c r="CK8" s="497">
        <v>0</v>
      </c>
      <c r="CL8" s="497">
        <v>0</v>
      </c>
      <c r="CM8" s="497">
        <v>0</v>
      </c>
      <c r="CN8" s="497">
        <v>0</v>
      </c>
      <c r="CO8" s="497">
        <v>0</v>
      </c>
      <c r="CP8" s="497">
        <v>0</v>
      </c>
      <c r="CQ8" s="497">
        <v>0</v>
      </c>
      <c r="CR8" s="497">
        <v>0</v>
      </c>
      <c r="CS8" s="497">
        <v>0</v>
      </c>
      <c r="CT8" s="497">
        <v>0</v>
      </c>
      <c r="CU8" s="497">
        <v>0</v>
      </c>
      <c r="CV8" s="497">
        <v>0</v>
      </c>
      <c r="CW8" s="497">
        <v>0</v>
      </c>
      <c r="CX8" s="497">
        <v>0</v>
      </c>
      <c r="CY8" s="497">
        <v>0</v>
      </c>
      <c r="CZ8" s="497">
        <v>0</v>
      </c>
      <c r="DA8" s="497">
        <v>0</v>
      </c>
      <c r="DB8" s="497">
        <v>0</v>
      </c>
      <c r="DC8" s="497">
        <v>0</v>
      </c>
      <c r="DD8" s="497">
        <v>0</v>
      </c>
      <c r="DE8" s="497">
        <v>0</v>
      </c>
      <c r="DF8" s="497">
        <v>0</v>
      </c>
      <c r="DG8" s="497">
        <v>0</v>
      </c>
      <c r="DH8" s="497">
        <v>0</v>
      </c>
      <c r="DI8" s="497">
        <v>0</v>
      </c>
      <c r="DJ8" s="497">
        <v>0</v>
      </c>
      <c r="DK8" s="497">
        <v>0</v>
      </c>
      <c r="DL8" s="497">
        <v>0</v>
      </c>
      <c r="DM8" s="497">
        <v>0</v>
      </c>
      <c r="DN8" s="497">
        <v>0</v>
      </c>
      <c r="DO8" s="497">
        <v>0</v>
      </c>
      <c r="DP8" s="497">
        <v>0</v>
      </c>
      <c r="DQ8" s="497">
        <v>0</v>
      </c>
      <c r="DR8" s="497">
        <v>0</v>
      </c>
      <c r="DS8" s="497">
        <v>0</v>
      </c>
      <c r="DT8" s="497">
        <v>0</v>
      </c>
      <c r="DU8" s="497">
        <v>0</v>
      </c>
      <c r="DV8" s="497">
        <v>0</v>
      </c>
      <c r="DW8" s="497">
        <v>0</v>
      </c>
      <c r="DX8" s="497">
        <v>0</v>
      </c>
      <c r="DY8" s="497">
        <v>0</v>
      </c>
      <c r="DZ8" s="497">
        <v>0</v>
      </c>
      <c r="EA8" s="497">
        <v>0</v>
      </c>
      <c r="EB8" s="497">
        <v>0</v>
      </c>
      <c r="EC8" s="497">
        <v>0</v>
      </c>
      <c r="ED8" s="497">
        <v>0</v>
      </c>
      <c r="EE8" s="497">
        <v>0</v>
      </c>
      <c r="EF8" s="497">
        <v>0</v>
      </c>
      <c r="EG8" s="497">
        <v>0</v>
      </c>
      <c r="EH8" s="497">
        <v>0</v>
      </c>
      <c r="EI8" s="497">
        <v>0</v>
      </c>
      <c r="EJ8" s="497">
        <v>0</v>
      </c>
      <c r="EK8" s="497">
        <v>0</v>
      </c>
      <c r="EL8" s="497">
        <v>0</v>
      </c>
      <c r="EM8" s="497">
        <v>0</v>
      </c>
      <c r="EN8" s="497">
        <v>0</v>
      </c>
      <c r="EO8" s="497">
        <v>0</v>
      </c>
      <c r="EP8" s="497">
        <v>0</v>
      </c>
      <c r="EQ8" s="497">
        <v>0</v>
      </c>
      <c r="ER8" s="497">
        <v>0</v>
      </c>
      <c r="ES8" s="497">
        <v>0</v>
      </c>
      <c r="ET8" s="497">
        <v>0</v>
      </c>
      <c r="EU8" s="497">
        <v>0</v>
      </c>
      <c r="EV8" s="497">
        <v>0</v>
      </c>
      <c r="EW8" s="497">
        <v>0</v>
      </c>
      <c r="EX8" s="497">
        <v>0</v>
      </c>
      <c r="EY8" s="497">
        <v>0</v>
      </c>
      <c r="EZ8" s="497">
        <v>0</v>
      </c>
      <c r="FA8" s="497">
        <v>0</v>
      </c>
      <c r="FB8" s="497">
        <v>0</v>
      </c>
      <c r="FC8" s="497">
        <v>0</v>
      </c>
      <c r="FD8" s="497">
        <v>0</v>
      </c>
      <c r="FE8" s="497">
        <v>0</v>
      </c>
      <c r="FF8" s="497">
        <v>0</v>
      </c>
      <c r="FG8" s="497">
        <v>0</v>
      </c>
      <c r="FH8" s="497">
        <v>0</v>
      </c>
      <c r="FI8" s="497">
        <v>0</v>
      </c>
      <c r="FJ8" s="497">
        <v>0</v>
      </c>
      <c r="FK8" s="497">
        <v>0</v>
      </c>
      <c r="FL8" s="497">
        <v>0</v>
      </c>
      <c r="FM8" s="497">
        <v>0</v>
      </c>
      <c r="FN8" s="497">
        <v>0</v>
      </c>
      <c r="FO8" s="497">
        <v>0</v>
      </c>
      <c r="FP8" s="497">
        <v>0</v>
      </c>
      <c r="FQ8" s="497">
        <v>0</v>
      </c>
      <c r="FR8" s="497">
        <v>0</v>
      </c>
      <c r="FS8" s="497">
        <v>0</v>
      </c>
      <c r="FT8" s="497">
        <v>0</v>
      </c>
      <c r="FU8" s="497">
        <v>0</v>
      </c>
      <c r="FV8" s="497">
        <v>0</v>
      </c>
      <c r="FW8" s="497">
        <v>0</v>
      </c>
      <c r="FX8" s="497">
        <v>0</v>
      </c>
      <c r="FY8" s="497">
        <v>0</v>
      </c>
      <c r="FZ8" s="497">
        <v>0</v>
      </c>
      <c r="GA8" s="497">
        <v>0</v>
      </c>
      <c r="GB8" s="497">
        <v>0</v>
      </c>
    </row>
    <row r="9" spans="1:184">
      <c r="B9" s="461"/>
      <c r="C9" s="478" t="s">
        <v>7</v>
      </c>
      <c r="D9" s="478" t="s">
        <v>175</v>
      </c>
      <c r="E9" s="497">
        <v>4244480</v>
      </c>
      <c r="F9" s="497">
        <v>3867000</v>
      </c>
      <c r="G9" s="497">
        <v>4134229.9999999995</v>
      </c>
      <c r="H9" s="497">
        <v>3996950</v>
      </c>
      <c r="I9" s="497">
        <v>4223680</v>
      </c>
      <c r="J9" s="497">
        <v>3971920</v>
      </c>
      <c r="K9" s="497">
        <v>4185319.9999999995</v>
      </c>
      <c r="L9" s="497">
        <v>4214510</v>
      </c>
      <c r="M9" s="497">
        <v>3955080</v>
      </c>
      <c r="N9" s="497">
        <v>4180260</v>
      </c>
      <c r="O9" s="497">
        <v>4050600</v>
      </c>
      <c r="P9" s="497">
        <v>4205710</v>
      </c>
      <c r="Q9" s="497">
        <v>4502430</v>
      </c>
      <c r="R9" s="497">
        <v>4025800</v>
      </c>
      <c r="S9" s="497">
        <v>1940830</v>
      </c>
      <c r="T9" s="497">
        <v>3234260</v>
      </c>
      <c r="U9" s="497">
        <v>4315440</v>
      </c>
      <c r="V9" s="497">
        <v>4213540</v>
      </c>
      <c r="W9" s="497">
        <v>4376270</v>
      </c>
      <c r="X9" s="497">
        <v>4383390</v>
      </c>
      <c r="Y9" s="497">
        <v>4111700</v>
      </c>
      <c r="Z9" s="497">
        <v>4314390</v>
      </c>
      <c r="AA9" s="497">
        <v>4186390.0000000005</v>
      </c>
      <c r="AB9" s="497">
        <v>4317340</v>
      </c>
      <c r="AC9" s="497">
        <v>4666510</v>
      </c>
      <c r="AD9" s="497">
        <v>4239320</v>
      </c>
      <c r="AE9" s="497">
        <v>4579270</v>
      </c>
      <c r="AF9" s="497">
        <v>4454210</v>
      </c>
      <c r="AG9" s="497">
        <v>4624370</v>
      </c>
      <c r="AH9" s="497">
        <v>4558590</v>
      </c>
      <c r="AI9" s="497">
        <v>4753270</v>
      </c>
      <c r="AJ9" s="497">
        <v>4801040</v>
      </c>
      <c r="AK9" s="497">
        <v>4477710</v>
      </c>
      <c r="AL9" s="497">
        <v>4622030</v>
      </c>
      <c r="AM9" s="497">
        <v>4524620</v>
      </c>
      <c r="AN9" s="497">
        <v>4565450</v>
      </c>
      <c r="AO9" s="497">
        <v>4887670</v>
      </c>
      <c r="AP9" s="497">
        <v>4648720</v>
      </c>
      <c r="AQ9" s="497">
        <v>645930</v>
      </c>
      <c r="AR9" s="497">
        <v>514380</v>
      </c>
      <c r="AS9" s="497">
        <v>4830070</v>
      </c>
      <c r="AT9" s="497">
        <v>4719140</v>
      </c>
      <c r="AU9" s="497">
        <v>4913100</v>
      </c>
      <c r="AV9" s="497">
        <v>4951620</v>
      </c>
      <c r="AW9" s="497">
        <v>4620550</v>
      </c>
      <c r="AX9" s="497">
        <v>4815250</v>
      </c>
      <c r="AY9" s="497">
        <v>4664030</v>
      </c>
      <c r="AZ9" s="497">
        <v>4720160</v>
      </c>
      <c r="BA9" s="497">
        <v>5120280</v>
      </c>
      <c r="BB9" s="497">
        <v>4644770</v>
      </c>
      <c r="BC9" s="497">
        <v>4988990</v>
      </c>
      <c r="BD9" s="497">
        <v>4710170</v>
      </c>
      <c r="BE9" s="497">
        <v>5001630</v>
      </c>
      <c r="BF9" s="497">
        <v>4877810</v>
      </c>
      <c r="BG9" s="497">
        <v>5090770</v>
      </c>
      <c r="BH9" s="497">
        <v>5123480</v>
      </c>
      <c r="BI9" s="497">
        <v>4781050</v>
      </c>
      <c r="BJ9" s="497">
        <v>4974720</v>
      </c>
      <c r="BK9" s="497">
        <v>4805630</v>
      </c>
      <c r="BL9" s="497">
        <v>4989670</v>
      </c>
      <c r="BM9" s="497">
        <v>5285480</v>
      </c>
      <c r="BN9" s="497">
        <v>4842240</v>
      </c>
      <c r="BO9" s="497">
        <v>2662980</v>
      </c>
      <c r="BP9" s="497">
        <v>4034870</v>
      </c>
      <c r="BQ9" s="497">
        <v>5262440</v>
      </c>
      <c r="BR9" s="497">
        <v>5103100</v>
      </c>
      <c r="BS9" s="497">
        <v>5351380</v>
      </c>
      <c r="BT9" s="497">
        <v>5393660</v>
      </c>
      <c r="BU9" s="497">
        <v>5037480</v>
      </c>
      <c r="BV9" s="497">
        <v>5353250</v>
      </c>
      <c r="BW9" s="497">
        <v>5253050</v>
      </c>
      <c r="BX9" s="497">
        <v>5396550</v>
      </c>
      <c r="BY9" s="497">
        <v>5779080</v>
      </c>
      <c r="BZ9" s="497">
        <v>5297090</v>
      </c>
      <c r="CA9" s="497">
        <v>5628550</v>
      </c>
      <c r="CB9" s="497">
        <v>5463320</v>
      </c>
      <c r="CC9" s="497">
        <v>5675390</v>
      </c>
      <c r="CD9" s="497">
        <v>5398940</v>
      </c>
      <c r="CE9" s="497">
        <v>5764100</v>
      </c>
      <c r="CF9" s="497">
        <v>5793350</v>
      </c>
      <c r="CG9" s="497">
        <v>5533210</v>
      </c>
      <c r="CH9" s="497">
        <v>5723970</v>
      </c>
      <c r="CI9" s="497">
        <v>5704480</v>
      </c>
      <c r="CJ9" s="497">
        <v>5958440</v>
      </c>
      <c r="CK9" s="497">
        <v>6315040</v>
      </c>
      <c r="CL9" s="497">
        <v>5876810</v>
      </c>
      <c r="CM9" s="497">
        <v>5459850</v>
      </c>
      <c r="CN9" s="497">
        <v>2577960</v>
      </c>
      <c r="CO9" s="497">
        <v>5968980</v>
      </c>
      <c r="CP9" s="497">
        <v>5858950</v>
      </c>
      <c r="CQ9" s="497">
        <v>6114910</v>
      </c>
      <c r="CR9" s="497">
        <v>6128070</v>
      </c>
      <c r="CS9" s="497">
        <v>5829380</v>
      </c>
      <c r="CT9" s="497">
        <v>6065650</v>
      </c>
      <c r="CU9" s="497">
        <v>5964980</v>
      </c>
      <c r="CV9" s="497">
        <v>6220640</v>
      </c>
      <c r="CW9" s="497">
        <v>6418920</v>
      </c>
      <c r="CX9" s="497">
        <v>5808310</v>
      </c>
      <c r="CY9" s="497">
        <v>6402080</v>
      </c>
      <c r="CZ9" s="497">
        <v>5981390</v>
      </c>
      <c r="DA9" s="497">
        <v>6177710</v>
      </c>
      <c r="DB9" s="497">
        <v>6022960</v>
      </c>
      <c r="DC9" s="497">
        <v>6305360</v>
      </c>
      <c r="DD9" s="497">
        <v>6338050</v>
      </c>
      <c r="DE9" s="497">
        <v>5948410</v>
      </c>
      <c r="DF9" s="497">
        <v>6279880</v>
      </c>
      <c r="DG9" s="497">
        <v>6178200</v>
      </c>
      <c r="DH9" s="497">
        <v>6332190</v>
      </c>
      <c r="DI9" s="497">
        <v>6616630</v>
      </c>
      <c r="DJ9" s="497">
        <v>5975600</v>
      </c>
      <c r="DK9" s="497">
        <v>6603410</v>
      </c>
      <c r="DL9" s="497">
        <v>1918520</v>
      </c>
      <c r="DM9" s="497">
        <v>6353710</v>
      </c>
      <c r="DN9" s="497">
        <v>6251110</v>
      </c>
      <c r="DO9" s="497">
        <v>6560630</v>
      </c>
      <c r="DP9" s="497">
        <v>6611080</v>
      </c>
      <c r="DQ9" s="497">
        <v>6154110</v>
      </c>
      <c r="DR9" s="497">
        <v>6495640</v>
      </c>
      <c r="DS9" s="497">
        <v>6373720</v>
      </c>
      <c r="DT9" s="497">
        <v>6578190</v>
      </c>
      <c r="DU9" s="497">
        <v>6931040</v>
      </c>
      <c r="DV9" s="497">
        <v>6296890</v>
      </c>
      <c r="DW9" s="497">
        <v>6858890</v>
      </c>
      <c r="DX9" s="497">
        <v>6536460</v>
      </c>
      <c r="DY9" s="497">
        <v>6658820</v>
      </c>
      <c r="DZ9" s="497">
        <v>6475690</v>
      </c>
      <c r="EA9" s="497">
        <v>6852650</v>
      </c>
      <c r="EB9" s="497">
        <v>6801450</v>
      </c>
      <c r="EC9" s="497">
        <v>6426980</v>
      </c>
      <c r="ED9" s="497">
        <v>6686200</v>
      </c>
      <c r="EE9" s="497">
        <v>6620350</v>
      </c>
      <c r="EF9" s="497">
        <v>6868050</v>
      </c>
      <c r="EG9" s="497">
        <v>7066000</v>
      </c>
      <c r="EH9" s="497">
        <v>6618110</v>
      </c>
      <c r="EI9" s="497">
        <v>230310</v>
      </c>
      <c r="EJ9" s="497">
        <v>1381730</v>
      </c>
      <c r="EK9" s="497">
        <v>6803040</v>
      </c>
      <c r="EL9" s="497">
        <v>6614890</v>
      </c>
      <c r="EM9" s="497">
        <v>7012540</v>
      </c>
      <c r="EN9" s="497">
        <v>7000300</v>
      </c>
      <c r="EO9" s="497">
        <v>6564340</v>
      </c>
      <c r="EP9" s="497">
        <v>6874690</v>
      </c>
      <c r="EQ9" s="497">
        <v>6807540</v>
      </c>
      <c r="ER9" s="497">
        <v>7005280</v>
      </c>
      <c r="ES9" s="497">
        <v>7558510</v>
      </c>
      <c r="ET9" s="497">
        <v>6814810</v>
      </c>
      <c r="EU9" s="497">
        <v>7410040</v>
      </c>
      <c r="EV9" s="497">
        <v>7016380</v>
      </c>
      <c r="EW9" s="497">
        <v>7234450</v>
      </c>
      <c r="EX9" s="497">
        <v>7069790</v>
      </c>
      <c r="EY9" s="497">
        <v>7418550</v>
      </c>
      <c r="EZ9" s="497">
        <v>7465290</v>
      </c>
      <c r="FA9" s="497">
        <v>6991290</v>
      </c>
      <c r="FB9" s="497">
        <v>7303770</v>
      </c>
      <c r="FC9" s="497">
        <v>7248800</v>
      </c>
      <c r="FD9" s="497">
        <v>7488500</v>
      </c>
      <c r="FE9" s="497">
        <v>8376440.0000000009</v>
      </c>
      <c r="FF9" s="497">
        <v>7567560</v>
      </c>
      <c r="FG9" s="497">
        <v>3517180</v>
      </c>
      <c r="FH9" s="497">
        <v>7118940</v>
      </c>
      <c r="FI9" s="497">
        <v>8134770</v>
      </c>
      <c r="FJ9" s="497">
        <v>7928510</v>
      </c>
      <c r="FK9" s="497">
        <v>8372430</v>
      </c>
      <c r="FL9" s="497">
        <v>8380330</v>
      </c>
      <c r="FM9" s="497">
        <v>7867570</v>
      </c>
      <c r="FN9" s="497">
        <v>8217070</v>
      </c>
      <c r="FO9" s="497">
        <v>8111480</v>
      </c>
      <c r="FP9" s="497">
        <v>8393730</v>
      </c>
      <c r="FQ9" s="497">
        <v>9010780</v>
      </c>
      <c r="FR9" s="497">
        <v>8154380</v>
      </c>
      <c r="FS9" s="497">
        <v>8868420</v>
      </c>
      <c r="FT9" s="497">
        <v>8506440</v>
      </c>
      <c r="FU9" s="497">
        <v>8718160</v>
      </c>
      <c r="FV9" s="497">
        <v>8481460</v>
      </c>
      <c r="FW9" s="497">
        <v>8944950</v>
      </c>
      <c r="FX9" s="497">
        <v>8890150</v>
      </c>
      <c r="FY9" s="497">
        <v>8423790</v>
      </c>
      <c r="FZ9" s="497">
        <v>8716080</v>
      </c>
      <c r="GA9" s="497">
        <v>8623610</v>
      </c>
      <c r="GB9" s="497">
        <v>9056930</v>
      </c>
    </row>
    <row r="10" spans="1:184">
      <c r="B10" s="461"/>
      <c r="C10" s="478" t="s">
        <v>8</v>
      </c>
      <c r="D10" s="478" t="s">
        <v>175</v>
      </c>
      <c r="E10" s="497">
        <v>4151520.0000000005</v>
      </c>
      <c r="F10" s="497">
        <v>3728920</v>
      </c>
      <c r="G10" s="497">
        <v>4026930</v>
      </c>
      <c r="H10" s="497">
        <v>3893390</v>
      </c>
      <c r="I10" s="497">
        <v>4073890</v>
      </c>
      <c r="J10" s="497">
        <v>3924970</v>
      </c>
      <c r="K10" s="497">
        <v>4116500</v>
      </c>
      <c r="L10" s="497">
        <v>4113069.9999999995</v>
      </c>
      <c r="M10" s="497">
        <v>3876130</v>
      </c>
      <c r="N10" s="497">
        <v>4080290</v>
      </c>
      <c r="O10" s="497">
        <v>3936560</v>
      </c>
      <c r="P10" s="497">
        <v>4081740</v>
      </c>
      <c r="Q10" s="497">
        <v>4342200</v>
      </c>
      <c r="R10" s="497">
        <v>3918490</v>
      </c>
      <c r="S10" s="497">
        <v>4199480</v>
      </c>
      <c r="T10" s="497">
        <v>4065230</v>
      </c>
      <c r="U10" s="497">
        <v>4216780</v>
      </c>
      <c r="V10" s="497">
        <v>4104210</v>
      </c>
      <c r="W10" s="497">
        <v>4284940</v>
      </c>
      <c r="X10" s="497">
        <v>4274710</v>
      </c>
      <c r="Y10" s="497">
        <v>4037560</v>
      </c>
      <c r="Z10" s="497">
        <v>4222910</v>
      </c>
      <c r="AA10" s="497">
        <v>4033720</v>
      </c>
      <c r="AB10" s="497">
        <v>4203460</v>
      </c>
      <c r="AC10" s="497">
        <v>4588380</v>
      </c>
      <c r="AD10" s="497">
        <v>4177340</v>
      </c>
      <c r="AE10" s="497">
        <v>4485510</v>
      </c>
      <c r="AF10" s="497">
        <v>1476940</v>
      </c>
      <c r="AG10" s="497">
        <v>4427460</v>
      </c>
      <c r="AH10" s="497">
        <v>4451160</v>
      </c>
      <c r="AI10" s="497">
        <v>4673250</v>
      </c>
      <c r="AJ10" s="497">
        <v>4659410</v>
      </c>
      <c r="AK10" s="497">
        <v>4366980</v>
      </c>
      <c r="AL10" s="497">
        <v>4544710</v>
      </c>
      <c r="AM10" s="497">
        <v>4391740</v>
      </c>
      <c r="AN10" s="497">
        <v>4513720</v>
      </c>
      <c r="AO10" s="497">
        <v>4766510</v>
      </c>
      <c r="AP10" s="497">
        <v>4505130</v>
      </c>
      <c r="AQ10" s="497">
        <v>4691020</v>
      </c>
      <c r="AR10" s="497">
        <v>4488460</v>
      </c>
      <c r="AS10" s="497">
        <v>4733430</v>
      </c>
      <c r="AT10" s="497">
        <v>4615670</v>
      </c>
      <c r="AU10" s="497">
        <v>4798250</v>
      </c>
      <c r="AV10" s="497">
        <v>4820300</v>
      </c>
      <c r="AW10" s="497">
        <v>4534250</v>
      </c>
      <c r="AX10" s="497">
        <v>4718610</v>
      </c>
      <c r="AY10" s="497">
        <v>4528590</v>
      </c>
      <c r="AZ10" s="497">
        <v>4653990</v>
      </c>
      <c r="BA10" s="497">
        <v>4995140</v>
      </c>
      <c r="BB10" s="497">
        <v>4581650</v>
      </c>
      <c r="BC10" s="497">
        <v>2709200</v>
      </c>
      <c r="BD10" s="497">
        <v>3607370</v>
      </c>
      <c r="BE10" s="497">
        <v>4928240</v>
      </c>
      <c r="BF10" s="497">
        <v>4820740</v>
      </c>
      <c r="BG10" s="497">
        <v>5000010</v>
      </c>
      <c r="BH10" s="497">
        <v>5051530</v>
      </c>
      <c r="BI10" s="497">
        <v>4709610</v>
      </c>
      <c r="BJ10" s="497">
        <v>4882620</v>
      </c>
      <c r="BK10" s="497">
        <v>4719500</v>
      </c>
      <c r="BL10" s="497">
        <v>4845250</v>
      </c>
      <c r="BM10" s="497">
        <v>5197980</v>
      </c>
      <c r="BN10" s="497">
        <v>4747980</v>
      </c>
      <c r="BO10" s="497">
        <v>5073760</v>
      </c>
      <c r="BP10" s="497">
        <v>4858500</v>
      </c>
      <c r="BQ10" s="497">
        <v>5170020</v>
      </c>
      <c r="BR10" s="497">
        <v>5002780</v>
      </c>
      <c r="BS10" s="497">
        <v>5256120</v>
      </c>
      <c r="BT10" s="497">
        <v>5323720</v>
      </c>
      <c r="BU10" s="497">
        <v>4965240</v>
      </c>
      <c r="BV10" s="497">
        <v>5225750</v>
      </c>
      <c r="BW10" s="497">
        <v>5097560</v>
      </c>
      <c r="BX10" s="497">
        <v>5271350</v>
      </c>
      <c r="BY10" s="497">
        <v>5583350</v>
      </c>
      <c r="BZ10" s="497">
        <v>4020890</v>
      </c>
      <c r="CA10" s="497">
        <v>0</v>
      </c>
      <c r="CB10" s="497">
        <v>2338730</v>
      </c>
      <c r="CC10" s="497">
        <v>5468490</v>
      </c>
      <c r="CD10" s="497">
        <v>5283190</v>
      </c>
      <c r="CE10" s="497">
        <v>5631780</v>
      </c>
      <c r="CF10" s="497">
        <v>5624640</v>
      </c>
      <c r="CG10" s="497">
        <v>5371210</v>
      </c>
      <c r="CH10" s="497">
        <v>5585870</v>
      </c>
      <c r="CI10" s="497">
        <v>5564440</v>
      </c>
      <c r="CJ10" s="497">
        <v>5796720</v>
      </c>
      <c r="CK10" s="497">
        <v>6052910</v>
      </c>
      <c r="CL10" s="497">
        <v>5643500</v>
      </c>
      <c r="CM10" s="497">
        <v>6012760</v>
      </c>
      <c r="CN10" s="497">
        <v>5686220</v>
      </c>
      <c r="CO10" s="497">
        <v>5809130</v>
      </c>
      <c r="CP10" s="497">
        <v>5663000</v>
      </c>
      <c r="CQ10" s="497">
        <v>5899340</v>
      </c>
      <c r="CR10" s="497">
        <v>5947130</v>
      </c>
      <c r="CS10" s="497">
        <v>5680890</v>
      </c>
      <c r="CT10" s="497">
        <v>5864480</v>
      </c>
      <c r="CU10" s="497">
        <v>5793020</v>
      </c>
      <c r="CV10" s="497">
        <v>6020540</v>
      </c>
      <c r="CW10" s="497">
        <v>6218050</v>
      </c>
      <c r="CX10" s="497">
        <v>3829010</v>
      </c>
      <c r="CY10" s="497">
        <v>3831100</v>
      </c>
      <c r="CZ10" s="497">
        <v>5823230</v>
      </c>
      <c r="DA10" s="497">
        <v>5989640</v>
      </c>
      <c r="DB10" s="497">
        <v>5874620</v>
      </c>
      <c r="DC10" s="497">
        <v>6124200</v>
      </c>
      <c r="DD10" s="497">
        <v>6170990</v>
      </c>
      <c r="DE10" s="497">
        <v>5791320</v>
      </c>
      <c r="DF10" s="497">
        <v>6058070</v>
      </c>
      <c r="DG10" s="497">
        <v>5961500</v>
      </c>
      <c r="DH10" s="497">
        <v>6155430</v>
      </c>
      <c r="DI10" s="497">
        <v>6462510</v>
      </c>
      <c r="DJ10" s="497">
        <v>5838260</v>
      </c>
      <c r="DK10" s="497">
        <v>6403760</v>
      </c>
      <c r="DL10" s="497">
        <v>6053540</v>
      </c>
      <c r="DM10" s="497">
        <v>6214430</v>
      </c>
      <c r="DN10" s="497">
        <v>6112480</v>
      </c>
      <c r="DO10" s="497">
        <v>6364990</v>
      </c>
      <c r="DP10" s="497">
        <v>6424490</v>
      </c>
      <c r="DQ10" s="497">
        <v>6013840</v>
      </c>
      <c r="DR10" s="497">
        <v>6339880</v>
      </c>
      <c r="DS10" s="497">
        <v>6240100</v>
      </c>
      <c r="DT10" s="497">
        <v>6398220</v>
      </c>
      <c r="DU10" s="497">
        <v>6777660</v>
      </c>
      <c r="DV10" s="497">
        <v>6087970</v>
      </c>
      <c r="DW10" s="497">
        <v>5154520</v>
      </c>
      <c r="DX10" s="497">
        <v>3414230</v>
      </c>
      <c r="DY10" s="497">
        <v>6478950</v>
      </c>
      <c r="DZ10" s="497">
        <v>6320930</v>
      </c>
      <c r="EA10" s="497">
        <v>6679900</v>
      </c>
      <c r="EB10" s="497">
        <v>6659670</v>
      </c>
      <c r="EC10" s="497">
        <v>6284280</v>
      </c>
      <c r="ED10" s="497">
        <v>6513440</v>
      </c>
      <c r="EE10" s="497">
        <v>6427610</v>
      </c>
      <c r="EF10" s="497">
        <v>6679390</v>
      </c>
      <c r="EG10" s="497">
        <v>6900160</v>
      </c>
      <c r="EH10" s="497">
        <v>6456160</v>
      </c>
      <c r="EI10" s="497">
        <v>6743140</v>
      </c>
      <c r="EJ10" s="497">
        <v>6466330</v>
      </c>
      <c r="EK10" s="497">
        <v>6633090</v>
      </c>
      <c r="EL10" s="497">
        <v>6435640</v>
      </c>
      <c r="EM10" s="497">
        <v>6808440</v>
      </c>
      <c r="EN10" s="497">
        <v>6785600</v>
      </c>
      <c r="EO10" s="497">
        <v>6474250</v>
      </c>
      <c r="EP10" s="497">
        <v>6715850</v>
      </c>
      <c r="EQ10" s="497">
        <v>6575260</v>
      </c>
      <c r="ER10" s="497">
        <v>6865080</v>
      </c>
      <c r="ES10" s="497">
        <v>7373500</v>
      </c>
      <c r="ET10" s="497">
        <v>6708000</v>
      </c>
      <c r="EU10" s="497">
        <v>4928250</v>
      </c>
      <c r="EV10" s="497">
        <v>4386700</v>
      </c>
      <c r="EW10" s="497">
        <v>7100370</v>
      </c>
      <c r="EX10" s="497">
        <v>6910420</v>
      </c>
      <c r="EY10" s="497">
        <v>7302770</v>
      </c>
      <c r="EZ10" s="497">
        <v>7302440</v>
      </c>
      <c r="FA10" s="497">
        <v>6888560</v>
      </c>
      <c r="FB10" s="497">
        <v>7133250</v>
      </c>
      <c r="FC10" s="497">
        <v>7050650</v>
      </c>
      <c r="FD10" s="497">
        <v>7385930</v>
      </c>
      <c r="FE10" s="497">
        <v>8220799.9999999991</v>
      </c>
      <c r="FF10" s="497">
        <v>7444020</v>
      </c>
      <c r="FG10" s="497">
        <v>8056860</v>
      </c>
      <c r="FH10" s="497">
        <v>7709570</v>
      </c>
      <c r="FI10" s="497">
        <v>7939600</v>
      </c>
      <c r="FJ10" s="497">
        <v>7742980</v>
      </c>
      <c r="FK10" s="497">
        <v>8208150</v>
      </c>
      <c r="FL10" s="497">
        <v>8224540.0000000009</v>
      </c>
      <c r="FM10" s="497">
        <v>7749080</v>
      </c>
      <c r="FN10" s="497">
        <v>8023680</v>
      </c>
      <c r="FO10" s="497">
        <v>7860830</v>
      </c>
      <c r="FP10" s="497">
        <v>8216860.0000000009</v>
      </c>
      <c r="FQ10" s="497">
        <v>8721600</v>
      </c>
      <c r="FR10" s="497">
        <v>7931210</v>
      </c>
      <c r="FS10" s="497">
        <v>8616100</v>
      </c>
      <c r="FT10" s="497">
        <v>8243230</v>
      </c>
      <c r="FU10" s="497">
        <v>8464820</v>
      </c>
      <c r="FV10" s="497">
        <v>8240780.0000000009</v>
      </c>
      <c r="FW10" s="497">
        <v>8776600</v>
      </c>
      <c r="FX10" s="497">
        <v>8643130</v>
      </c>
      <c r="FY10" s="497">
        <v>6570970</v>
      </c>
      <c r="FZ10" s="497">
        <v>0</v>
      </c>
      <c r="GA10" s="497">
        <v>3635450</v>
      </c>
      <c r="GB10" s="497">
        <v>8800310</v>
      </c>
    </row>
    <row r="11" spans="1:184">
      <c r="B11" s="461"/>
      <c r="C11" s="478" t="s">
        <v>9</v>
      </c>
      <c r="D11" s="478" t="s">
        <v>175</v>
      </c>
      <c r="E11" s="497">
        <v>0</v>
      </c>
      <c r="F11" s="497">
        <v>0</v>
      </c>
      <c r="G11" s="497">
        <v>0</v>
      </c>
      <c r="H11" s="497">
        <v>0</v>
      </c>
      <c r="I11" s="497">
        <v>0</v>
      </c>
      <c r="J11" s="497">
        <v>0</v>
      </c>
      <c r="K11" s="497">
        <v>406120</v>
      </c>
      <c r="L11" s="497">
        <v>0</v>
      </c>
      <c r="M11" s="497">
        <v>0</v>
      </c>
      <c r="N11" s="497">
        <v>0</v>
      </c>
      <c r="O11" s="497">
        <v>0</v>
      </c>
      <c r="P11" s="497">
        <v>0</v>
      </c>
      <c r="Q11" s="497">
        <v>0</v>
      </c>
      <c r="R11" s="497">
        <v>0</v>
      </c>
      <c r="S11" s="497">
        <v>0</v>
      </c>
      <c r="T11" s="497">
        <v>0</v>
      </c>
      <c r="U11" s="497">
        <v>0</v>
      </c>
      <c r="V11" s="497">
        <v>0</v>
      </c>
      <c r="W11" s="497">
        <v>0</v>
      </c>
      <c r="X11" s="497">
        <v>0</v>
      </c>
      <c r="Y11" s="497">
        <v>0</v>
      </c>
      <c r="Z11" s="497">
        <v>0</v>
      </c>
      <c r="AA11" s="497">
        <v>0</v>
      </c>
      <c r="AB11" s="497">
        <v>0</v>
      </c>
      <c r="AC11" s="497">
        <v>0</v>
      </c>
      <c r="AD11" s="497">
        <v>0</v>
      </c>
      <c r="AE11" s="497">
        <v>0</v>
      </c>
      <c r="AF11" s="497">
        <v>0</v>
      </c>
      <c r="AG11" s="497">
        <v>0</v>
      </c>
      <c r="AH11" s="497">
        <v>0</v>
      </c>
      <c r="AI11" s="497">
        <v>0</v>
      </c>
      <c r="AJ11" s="497">
        <v>0</v>
      </c>
      <c r="AK11" s="497">
        <v>0</v>
      </c>
      <c r="AL11" s="497">
        <v>0</v>
      </c>
      <c r="AM11" s="497">
        <v>0</v>
      </c>
      <c r="AN11" s="497">
        <v>0</v>
      </c>
      <c r="AO11" s="497">
        <v>0</v>
      </c>
      <c r="AP11" s="497">
        <v>0</v>
      </c>
      <c r="AQ11" s="497">
        <v>0</v>
      </c>
      <c r="AR11" s="497">
        <v>0</v>
      </c>
      <c r="AS11" s="497">
        <v>0</v>
      </c>
      <c r="AT11" s="497">
        <v>0</v>
      </c>
      <c r="AU11" s="497">
        <v>0</v>
      </c>
      <c r="AV11" s="497">
        <v>0</v>
      </c>
      <c r="AW11" s="497">
        <v>0</v>
      </c>
      <c r="AX11" s="497">
        <v>0</v>
      </c>
      <c r="AY11" s="497">
        <v>0</v>
      </c>
      <c r="AZ11" s="497">
        <v>0</v>
      </c>
      <c r="BA11" s="497">
        <v>0</v>
      </c>
      <c r="BB11" s="497">
        <v>0</v>
      </c>
      <c r="BC11" s="497">
        <v>0</v>
      </c>
      <c r="BD11" s="497">
        <v>0</v>
      </c>
      <c r="BE11" s="497">
        <v>0</v>
      </c>
      <c r="BF11" s="497">
        <v>0</v>
      </c>
      <c r="BG11" s="497">
        <v>0</v>
      </c>
      <c r="BH11" s="497">
        <v>0</v>
      </c>
      <c r="BI11" s="497">
        <v>0</v>
      </c>
      <c r="BJ11" s="497">
        <v>0</v>
      </c>
      <c r="BK11" s="497">
        <v>0</v>
      </c>
      <c r="BL11" s="497">
        <v>0</v>
      </c>
      <c r="BM11" s="497">
        <v>0</v>
      </c>
      <c r="BN11" s="497">
        <v>0</v>
      </c>
      <c r="BO11" s="497">
        <v>0</v>
      </c>
      <c r="BP11" s="497">
        <v>0</v>
      </c>
      <c r="BQ11" s="497">
        <v>0</v>
      </c>
      <c r="BR11" s="497">
        <v>0</v>
      </c>
      <c r="BS11" s="497">
        <v>0</v>
      </c>
      <c r="BT11" s="497">
        <v>0</v>
      </c>
      <c r="BU11" s="497">
        <v>0</v>
      </c>
      <c r="BV11" s="497">
        <v>0</v>
      </c>
      <c r="BW11" s="497">
        <v>0</v>
      </c>
      <c r="BX11" s="497">
        <v>0</v>
      </c>
      <c r="BY11" s="497">
        <v>0</v>
      </c>
      <c r="BZ11" s="497">
        <v>0</v>
      </c>
      <c r="CA11" s="497">
        <v>0</v>
      </c>
      <c r="CB11" s="497">
        <v>0</v>
      </c>
      <c r="CC11" s="497">
        <v>0</v>
      </c>
      <c r="CD11" s="497">
        <v>0</v>
      </c>
      <c r="CE11" s="497">
        <v>759680</v>
      </c>
      <c r="CF11" s="497">
        <v>690160</v>
      </c>
      <c r="CG11" s="497">
        <v>0</v>
      </c>
      <c r="CH11" s="497">
        <v>0</v>
      </c>
      <c r="CI11" s="497">
        <v>0</v>
      </c>
      <c r="CJ11" s="497">
        <v>0</v>
      </c>
      <c r="CK11" s="497">
        <v>220550</v>
      </c>
      <c r="CL11" s="497">
        <v>271900</v>
      </c>
      <c r="CM11" s="497">
        <v>0</v>
      </c>
      <c r="CN11" s="497">
        <v>0</v>
      </c>
      <c r="CO11" s="497">
        <v>0</v>
      </c>
      <c r="CP11" s="497">
        <v>743170</v>
      </c>
      <c r="CQ11" s="497">
        <v>1445780</v>
      </c>
      <c r="CR11" s="497">
        <v>1164790</v>
      </c>
      <c r="CS11" s="497">
        <v>753300</v>
      </c>
      <c r="CT11" s="497">
        <v>189390</v>
      </c>
      <c r="CU11" s="497">
        <v>216100</v>
      </c>
      <c r="CV11" s="497">
        <v>748120</v>
      </c>
      <c r="CW11" s="497">
        <v>1109280</v>
      </c>
      <c r="CX11" s="497">
        <v>1011650</v>
      </c>
      <c r="CY11" s="497">
        <v>883690</v>
      </c>
      <c r="CZ11" s="497">
        <v>950690</v>
      </c>
      <c r="DA11" s="497">
        <v>796820</v>
      </c>
      <c r="DB11" s="497">
        <v>1091830</v>
      </c>
      <c r="DC11" s="497">
        <v>1155560</v>
      </c>
      <c r="DD11" s="497">
        <v>1158140</v>
      </c>
      <c r="DE11" s="497">
        <v>956310</v>
      </c>
      <c r="DF11" s="497">
        <v>508690</v>
      </c>
      <c r="DG11" s="497">
        <v>279830</v>
      </c>
      <c r="DH11" s="497">
        <v>615340</v>
      </c>
      <c r="DI11" s="497">
        <v>998110</v>
      </c>
      <c r="DJ11" s="497">
        <v>952740</v>
      </c>
      <c r="DK11" s="497">
        <v>769950</v>
      </c>
      <c r="DL11" s="497">
        <v>599220</v>
      </c>
      <c r="DM11" s="497">
        <v>816060</v>
      </c>
      <c r="DN11" s="497">
        <v>1192410</v>
      </c>
      <c r="DO11" s="497">
        <v>1226280</v>
      </c>
      <c r="DP11" s="497">
        <v>1205440</v>
      </c>
      <c r="DQ11" s="497">
        <v>908430</v>
      </c>
      <c r="DR11" s="497">
        <v>545550</v>
      </c>
      <c r="DS11" s="497">
        <v>342030</v>
      </c>
      <c r="DT11" s="497">
        <v>604220</v>
      </c>
      <c r="DU11" s="497">
        <v>1032609.9999999999</v>
      </c>
      <c r="DV11" s="497">
        <v>900590</v>
      </c>
      <c r="DW11" s="497">
        <v>847990</v>
      </c>
      <c r="DX11" s="497">
        <v>605090</v>
      </c>
      <c r="DY11" s="497">
        <v>872670</v>
      </c>
      <c r="DZ11" s="497">
        <v>1114200</v>
      </c>
      <c r="EA11" s="497">
        <v>1025510</v>
      </c>
      <c r="EB11" s="497">
        <v>1291300</v>
      </c>
      <c r="EC11" s="497">
        <v>799320</v>
      </c>
      <c r="ED11" s="497">
        <v>554150</v>
      </c>
      <c r="EE11" s="497">
        <v>351960</v>
      </c>
      <c r="EF11" s="497">
        <v>408900</v>
      </c>
      <c r="EG11" s="497">
        <v>979800</v>
      </c>
      <c r="EH11" s="497">
        <v>1021070</v>
      </c>
      <c r="EI11" s="497">
        <v>762080</v>
      </c>
      <c r="EJ11" s="497">
        <v>333520</v>
      </c>
      <c r="EK11" s="497">
        <v>509230</v>
      </c>
      <c r="EL11" s="497">
        <v>948350</v>
      </c>
      <c r="EM11" s="497">
        <v>1302330</v>
      </c>
      <c r="EN11" s="497">
        <v>1256950</v>
      </c>
      <c r="EO11" s="497">
        <v>905820</v>
      </c>
      <c r="EP11" s="497">
        <v>193670</v>
      </c>
      <c r="EQ11" s="497">
        <v>157450</v>
      </c>
      <c r="ER11" s="497">
        <v>459370</v>
      </c>
      <c r="ES11" s="497">
        <v>1045609.9999999999</v>
      </c>
      <c r="ET11" s="497">
        <v>859940</v>
      </c>
      <c r="EU11" s="497">
        <v>859040</v>
      </c>
      <c r="EV11" s="497">
        <v>323220</v>
      </c>
      <c r="EW11" s="497">
        <v>486230</v>
      </c>
      <c r="EX11" s="497">
        <v>984530</v>
      </c>
      <c r="EY11" s="497">
        <v>1279220</v>
      </c>
      <c r="EZ11" s="497">
        <v>1222670</v>
      </c>
      <c r="FA11" s="497">
        <v>840130</v>
      </c>
      <c r="FB11" s="497">
        <v>177690</v>
      </c>
      <c r="FC11" s="497">
        <v>162060</v>
      </c>
      <c r="FD11" s="497">
        <v>486080</v>
      </c>
      <c r="FE11" s="497">
        <v>925630</v>
      </c>
      <c r="FF11" s="497">
        <v>914290</v>
      </c>
      <c r="FG11" s="497">
        <v>830440</v>
      </c>
      <c r="FH11" s="497">
        <v>264700</v>
      </c>
      <c r="FI11" s="497">
        <v>563320</v>
      </c>
      <c r="FJ11" s="497">
        <v>1132160</v>
      </c>
      <c r="FK11" s="497">
        <v>1423570</v>
      </c>
      <c r="FL11" s="497">
        <v>1296660</v>
      </c>
      <c r="FM11" s="497">
        <v>922970</v>
      </c>
      <c r="FN11" s="497">
        <v>185290</v>
      </c>
      <c r="FO11" s="497">
        <v>168920</v>
      </c>
      <c r="FP11" s="497">
        <v>517809.99999999994</v>
      </c>
      <c r="FQ11" s="497">
        <v>964120</v>
      </c>
      <c r="FR11" s="497">
        <v>1027369.9999999999</v>
      </c>
      <c r="FS11" s="497">
        <v>966000</v>
      </c>
      <c r="FT11" s="497">
        <v>338700</v>
      </c>
      <c r="FU11" s="497">
        <v>545660</v>
      </c>
      <c r="FV11" s="497">
        <v>1191930</v>
      </c>
      <c r="FW11" s="497">
        <v>1311620</v>
      </c>
      <c r="FX11" s="497">
        <v>1436090</v>
      </c>
      <c r="FY11" s="497">
        <v>913120</v>
      </c>
      <c r="FZ11" s="497">
        <v>373080</v>
      </c>
      <c r="GA11" s="497">
        <v>362560</v>
      </c>
      <c r="GB11" s="497">
        <v>509420</v>
      </c>
    </row>
    <row r="12" spans="1:184">
      <c r="B12" s="486" t="s">
        <v>173</v>
      </c>
      <c r="C12" s="478" t="s">
        <v>10</v>
      </c>
      <c r="D12" s="478" t="s">
        <v>175</v>
      </c>
      <c r="E12" s="497">
        <v>0</v>
      </c>
      <c r="F12" s="497">
        <v>0</v>
      </c>
      <c r="G12" s="497">
        <v>0</v>
      </c>
      <c r="H12" s="497">
        <v>0</v>
      </c>
      <c r="I12" s="497">
        <v>0</v>
      </c>
      <c r="J12" s="497">
        <v>0</v>
      </c>
      <c r="K12" s="497">
        <v>614560</v>
      </c>
      <c r="L12" s="497">
        <v>0</v>
      </c>
      <c r="M12" s="497">
        <v>0</v>
      </c>
      <c r="N12" s="497">
        <v>0</v>
      </c>
      <c r="O12" s="497">
        <v>0</v>
      </c>
      <c r="P12" s="497">
        <v>0</v>
      </c>
      <c r="Q12" s="497">
        <v>0</v>
      </c>
      <c r="R12" s="497">
        <v>0</v>
      </c>
      <c r="S12" s="497">
        <v>0</v>
      </c>
      <c r="T12" s="497">
        <v>0</v>
      </c>
      <c r="U12" s="497">
        <v>0</v>
      </c>
      <c r="V12" s="497">
        <v>0</v>
      </c>
      <c r="W12" s="497">
        <v>0</v>
      </c>
      <c r="X12" s="497">
        <v>0</v>
      </c>
      <c r="Y12" s="497">
        <v>0</v>
      </c>
      <c r="Z12" s="497">
        <v>0</v>
      </c>
      <c r="AA12" s="497">
        <v>0</v>
      </c>
      <c r="AB12" s="497">
        <v>0</v>
      </c>
      <c r="AC12" s="497">
        <v>0</v>
      </c>
      <c r="AD12" s="497">
        <v>0</v>
      </c>
      <c r="AE12" s="497">
        <v>0</v>
      </c>
      <c r="AF12" s="497">
        <v>0</v>
      </c>
      <c r="AG12" s="497">
        <v>0</v>
      </c>
      <c r="AH12" s="497">
        <v>0</v>
      </c>
      <c r="AI12" s="497">
        <v>0</v>
      </c>
      <c r="AJ12" s="497">
        <v>0</v>
      </c>
      <c r="AK12" s="497">
        <v>0</v>
      </c>
      <c r="AL12" s="497">
        <v>0</v>
      </c>
      <c r="AM12" s="497">
        <v>0</v>
      </c>
      <c r="AN12" s="497">
        <v>0</v>
      </c>
      <c r="AO12" s="497">
        <v>0</v>
      </c>
      <c r="AP12" s="497">
        <v>0</v>
      </c>
      <c r="AQ12" s="497">
        <v>0</v>
      </c>
      <c r="AR12" s="497">
        <v>0</v>
      </c>
      <c r="AS12" s="497">
        <v>0</v>
      </c>
      <c r="AT12" s="497">
        <v>0</v>
      </c>
      <c r="AU12" s="497">
        <v>0</v>
      </c>
      <c r="AV12" s="497">
        <v>0</v>
      </c>
      <c r="AW12" s="497">
        <v>0</v>
      </c>
      <c r="AX12" s="497">
        <v>0</v>
      </c>
      <c r="AY12" s="497">
        <v>0</v>
      </c>
      <c r="AZ12" s="497">
        <v>0</v>
      </c>
      <c r="BA12" s="497">
        <v>0</v>
      </c>
      <c r="BB12" s="497">
        <v>0</v>
      </c>
      <c r="BC12" s="497">
        <v>0</v>
      </c>
      <c r="BD12" s="497">
        <v>0</v>
      </c>
      <c r="BE12" s="497">
        <v>0</v>
      </c>
      <c r="BF12" s="497">
        <v>0</v>
      </c>
      <c r="BG12" s="497">
        <v>0</v>
      </c>
      <c r="BH12" s="497">
        <v>0</v>
      </c>
      <c r="BI12" s="497">
        <v>0</v>
      </c>
      <c r="BJ12" s="497">
        <v>0</v>
      </c>
      <c r="BK12" s="497">
        <v>0</v>
      </c>
      <c r="BL12" s="497">
        <v>0</v>
      </c>
      <c r="BM12" s="497">
        <v>0</v>
      </c>
      <c r="BN12" s="497">
        <v>0</v>
      </c>
      <c r="BO12" s="497">
        <v>0</v>
      </c>
      <c r="BP12" s="497">
        <v>0</v>
      </c>
      <c r="BQ12" s="497">
        <v>0</v>
      </c>
      <c r="BR12" s="497">
        <v>0</v>
      </c>
      <c r="BS12" s="497">
        <v>0</v>
      </c>
      <c r="BT12" s="497">
        <v>0</v>
      </c>
      <c r="BU12" s="497">
        <v>0</v>
      </c>
      <c r="BV12" s="497">
        <v>0</v>
      </c>
      <c r="BW12" s="497">
        <v>0</v>
      </c>
      <c r="BX12" s="497">
        <v>0</v>
      </c>
      <c r="BY12" s="497">
        <v>0</v>
      </c>
      <c r="BZ12" s="497">
        <v>0</v>
      </c>
      <c r="CA12" s="497">
        <v>0</v>
      </c>
      <c r="CB12" s="497">
        <v>0</v>
      </c>
      <c r="CC12" s="497">
        <v>0</v>
      </c>
      <c r="CD12" s="497">
        <v>0</v>
      </c>
      <c r="CE12" s="497">
        <v>0</v>
      </c>
      <c r="CF12" s="497">
        <v>0</v>
      </c>
      <c r="CG12" s="497">
        <v>0</v>
      </c>
      <c r="CH12" s="497">
        <v>0</v>
      </c>
      <c r="CI12" s="497">
        <v>0</v>
      </c>
      <c r="CJ12" s="497">
        <v>0</v>
      </c>
      <c r="CK12" s="497">
        <v>0</v>
      </c>
      <c r="CL12" s="497">
        <v>0</v>
      </c>
      <c r="CM12" s="497">
        <v>0</v>
      </c>
      <c r="CN12" s="497">
        <v>0</v>
      </c>
      <c r="CO12" s="497">
        <v>0</v>
      </c>
      <c r="CP12" s="497">
        <v>0</v>
      </c>
      <c r="CQ12" s="497">
        <v>0</v>
      </c>
      <c r="CR12" s="497">
        <v>147360</v>
      </c>
      <c r="CS12" s="497">
        <v>0</v>
      </c>
      <c r="CT12" s="497">
        <v>0</v>
      </c>
      <c r="CU12" s="497">
        <v>0</v>
      </c>
      <c r="CV12" s="497">
        <v>0</v>
      </c>
      <c r="CW12" s="497">
        <v>0</v>
      </c>
      <c r="CX12" s="497">
        <v>0</v>
      </c>
      <c r="CY12" s="497">
        <v>0</v>
      </c>
      <c r="CZ12" s="497">
        <v>0</v>
      </c>
      <c r="DA12" s="497">
        <v>0</v>
      </c>
      <c r="DB12" s="497">
        <v>0</v>
      </c>
      <c r="DC12" s="497">
        <v>1334170</v>
      </c>
      <c r="DD12" s="497">
        <v>1199740</v>
      </c>
      <c r="DE12" s="497">
        <v>0</v>
      </c>
      <c r="DF12" s="497">
        <v>0</v>
      </c>
      <c r="DG12" s="497">
        <v>0</v>
      </c>
      <c r="DH12" s="497">
        <v>0</v>
      </c>
      <c r="DI12" s="497">
        <v>0</v>
      </c>
      <c r="DJ12" s="497">
        <v>0</v>
      </c>
      <c r="DK12" s="497">
        <v>0</v>
      </c>
      <c r="DL12" s="497">
        <v>0</v>
      </c>
      <c r="DM12" s="497">
        <v>0</v>
      </c>
      <c r="DN12" s="497">
        <v>0</v>
      </c>
      <c r="DO12" s="497">
        <v>968550</v>
      </c>
      <c r="DP12" s="497">
        <v>1110190</v>
      </c>
      <c r="DQ12" s="497">
        <v>0</v>
      </c>
      <c r="DR12" s="497">
        <v>0</v>
      </c>
      <c r="DS12" s="497">
        <v>0</v>
      </c>
      <c r="DT12" s="497">
        <v>0</v>
      </c>
      <c r="DU12" s="497">
        <v>0</v>
      </c>
      <c r="DV12" s="497">
        <v>0</v>
      </c>
      <c r="DW12" s="497">
        <v>0</v>
      </c>
      <c r="DX12" s="497">
        <v>0</v>
      </c>
      <c r="DY12" s="497">
        <v>0</v>
      </c>
      <c r="DZ12" s="497">
        <v>0</v>
      </c>
      <c r="EA12" s="497">
        <v>756810</v>
      </c>
      <c r="EB12" s="497">
        <v>298030</v>
      </c>
      <c r="EC12" s="497">
        <v>0</v>
      </c>
      <c r="ED12" s="497">
        <v>0</v>
      </c>
      <c r="EE12" s="497">
        <v>0</v>
      </c>
      <c r="EF12" s="497">
        <v>0</v>
      </c>
      <c r="EG12" s="497">
        <v>0</v>
      </c>
      <c r="EH12" s="497">
        <v>0</v>
      </c>
      <c r="EI12" s="497">
        <v>0</v>
      </c>
      <c r="EJ12" s="497">
        <v>0</v>
      </c>
      <c r="EK12" s="497">
        <v>0</v>
      </c>
      <c r="EL12" s="497">
        <v>0</v>
      </c>
      <c r="EM12" s="497">
        <v>318840</v>
      </c>
      <c r="EN12" s="497">
        <v>55500</v>
      </c>
      <c r="EO12" s="497">
        <v>0</v>
      </c>
      <c r="EP12" s="497">
        <v>0</v>
      </c>
      <c r="EQ12" s="497">
        <v>0</v>
      </c>
      <c r="ER12" s="497">
        <v>0</v>
      </c>
      <c r="ES12" s="497">
        <v>0</v>
      </c>
      <c r="ET12" s="497">
        <v>0</v>
      </c>
      <c r="EU12" s="497">
        <v>0</v>
      </c>
      <c r="EV12" s="497">
        <v>0</v>
      </c>
      <c r="EW12" s="497">
        <v>0</v>
      </c>
      <c r="EX12" s="497">
        <v>0</v>
      </c>
      <c r="EY12" s="497">
        <v>240490</v>
      </c>
      <c r="EZ12" s="497">
        <v>0</v>
      </c>
      <c r="FA12" s="497">
        <v>0</v>
      </c>
      <c r="FB12" s="497">
        <v>0</v>
      </c>
      <c r="FC12" s="497">
        <v>0</v>
      </c>
      <c r="FD12" s="497">
        <v>0</v>
      </c>
      <c r="FE12" s="497">
        <v>0</v>
      </c>
      <c r="FF12" s="497">
        <v>0</v>
      </c>
      <c r="FG12" s="497">
        <v>0</v>
      </c>
      <c r="FH12" s="497">
        <v>0</v>
      </c>
      <c r="FI12" s="497">
        <v>0</v>
      </c>
      <c r="FJ12" s="497">
        <v>0</v>
      </c>
      <c r="FK12" s="497">
        <v>0</v>
      </c>
      <c r="FL12" s="497">
        <v>0</v>
      </c>
      <c r="FM12" s="497">
        <v>0</v>
      </c>
      <c r="FN12" s="497">
        <v>0</v>
      </c>
      <c r="FO12" s="497">
        <v>0</v>
      </c>
      <c r="FP12" s="497">
        <v>0</v>
      </c>
      <c r="FQ12" s="497">
        <v>0</v>
      </c>
      <c r="FR12" s="497">
        <v>0</v>
      </c>
      <c r="FS12" s="497">
        <v>0</v>
      </c>
      <c r="FT12" s="497">
        <v>0</v>
      </c>
      <c r="FU12" s="497">
        <v>0</v>
      </c>
      <c r="FV12" s="497">
        <v>0</v>
      </c>
      <c r="FW12" s="497">
        <v>167120</v>
      </c>
      <c r="FX12" s="497">
        <v>238100</v>
      </c>
      <c r="FY12" s="497">
        <v>0</v>
      </c>
      <c r="FZ12" s="497">
        <v>0</v>
      </c>
      <c r="GA12" s="497">
        <v>0</v>
      </c>
      <c r="GB12" s="497">
        <v>0</v>
      </c>
    </row>
    <row r="13" spans="1:184">
      <c r="B13" s="486" t="s">
        <v>12</v>
      </c>
      <c r="C13" s="478" t="s">
        <v>97</v>
      </c>
      <c r="D13" s="478" t="s">
        <v>175</v>
      </c>
      <c r="E13" s="497">
        <v>611870</v>
      </c>
      <c r="F13" s="497">
        <v>552860</v>
      </c>
      <c r="G13" s="497">
        <v>611130</v>
      </c>
      <c r="H13" s="497">
        <v>592880</v>
      </c>
      <c r="I13" s="497">
        <v>605610</v>
      </c>
      <c r="J13" s="497">
        <v>135210</v>
      </c>
      <c r="K13" s="497">
        <v>140390</v>
      </c>
      <c r="L13" s="497">
        <v>138460</v>
      </c>
      <c r="M13" s="497">
        <v>135200</v>
      </c>
      <c r="N13" s="497">
        <v>611140</v>
      </c>
      <c r="O13" s="497">
        <v>590930</v>
      </c>
      <c r="P13" s="497">
        <v>615440</v>
      </c>
      <c r="Q13" s="497">
        <v>807290</v>
      </c>
      <c r="R13" s="497">
        <v>729430</v>
      </c>
      <c r="S13" s="497">
        <v>806320</v>
      </c>
      <c r="T13" s="497">
        <v>782240</v>
      </c>
      <c r="U13" s="497">
        <v>799040</v>
      </c>
      <c r="V13" s="497">
        <v>178400</v>
      </c>
      <c r="W13" s="497">
        <v>185230</v>
      </c>
      <c r="X13" s="497">
        <v>182680</v>
      </c>
      <c r="Y13" s="497">
        <v>178380</v>
      </c>
      <c r="Z13" s="497">
        <v>806330</v>
      </c>
      <c r="AA13" s="497">
        <v>779670</v>
      </c>
      <c r="AB13" s="497">
        <v>812000</v>
      </c>
      <c r="AC13" s="497">
        <v>1082560</v>
      </c>
      <c r="AD13" s="497">
        <v>886680</v>
      </c>
      <c r="AE13" s="497">
        <v>476900</v>
      </c>
      <c r="AF13" s="497">
        <v>519340.00000000006</v>
      </c>
      <c r="AG13" s="497">
        <v>841410</v>
      </c>
      <c r="AH13" s="497">
        <v>1137660</v>
      </c>
      <c r="AI13" s="497">
        <v>1897560</v>
      </c>
      <c r="AJ13" s="497">
        <v>1846030</v>
      </c>
      <c r="AK13" s="497">
        <v>931340</v>
      </c>
      <c r="AL13" s="497">
        <v>473800</v>
      </c>
      <c r="AM13" s="497">
        <v>817170</v>
      </c>
      <c r="AN13" s="497">
        <v>1108990</v>
      </c>
      <c r="AO13" s="497">
        <v>1080480</v>
      </c>
      <c r="AP13" s="497">
        <v>887690</v>
      </c>
      <c r="AQ13" s="497">
        <v>457280</v>
      </c>
      <c r="AR13" s="497">
        <v>534930</v>
      </c>
      <c r="AS13" s="497">
        <v>815290</v>
      </c>
      <c r="AT13" s="497">
        <v>1204080</v>
      </c>
      <c r="AU13" s="497">
        <v>1830860</v>
      </c>
      <c r="AV13" s="497">
        <v>1845720</v>
      </c>
      <c r="AW13" s="497">
        <v>927270</v>
      </c>
      <c r="AX13" s="497">
        <v>484660</v>
      </c>
      <c r="AY13" s="497">
        <v>843170</v>
      </c>
      <c r="AZ13" s="497">
        <v>1108000</v>
      </c>
      <c r="BA13" s="497">
        <v>1098180</v>
      </c>
      <c r="BB13" s="497">
        <v>960390</v>
      </c>
      <c r="BC13" s="497">
        <v>446580</v>
      </c>
      <c r="BD13" s="497">
        <v>499650</v>
      </c>
      <c r="BE13" s="497">
        <v>851240</v>
      </c>
      <c r="BF13" s="497">
        <v>1227230</v>
      </c>
      <c r="BG13" s="497">
        <v>1883410</v>
      </c>
      <c r="BH13" s="497">
        <v>1931260</v>
      </c>
      <c r="BI13" s="497">
        <v>913590</v>
      </c>
      <c r="BJ13" s="497">
        <v>492890</v>
      </c>
      <c r="BK13" s="497">
        <v>862510</v>
      </c>
      <c r="BL13" s="497">
        <v>1140860</v>
      </c>
      <c r="BM13" s="497">
        <v>1135810</v>
      </c>
      <c r="BN13" s="497">
        <v>971050</v>
      </c>
      <c r="BO13" s="497">
        <v>487640</v>
      </c>
      <c r="BP13" s="497">
        <v>492320</v>
      </c>
      <c r="BQ13" s="497">
        <v>839890</v>
      </c>
      <c r="BR13" s="497">
        <v>1248970</v>
      </c>
      <c r="BS13" s="497">
        <v>1978040</v>
      </c>
      <c r="BT13" s="497">
        <v>2000140</v>
      </c>
      <c r="BU13" s="497">
        <v>930470</v>
      </c>
      <c r="BV13" s="497">
        <v>492510</v>
      </c>
      <c r="BW13" s="497">
        <v>890810</v>
      </c>
      <c r="BX13" s="497">
        <v>1149820</v>
      </c>
      <c r="BY13" s="497">
        <v>1188660</v>
      </c>
      <c r="BZ13" s="497">
        <v>967010</v>
      </c>
      <c r="CA13" s="497">
        <v>490920</v>
      </c>
      <c r="CB13" s="497">
        <v>535780</v>
      </c>
      <c r="CC13" s="497">
        <v>841120</v>
      </c>
      <c r="CD13" s="497">
        <v>1240590</v>
      </c>
      <c r="CE13" s="497">
        <v>2086020</v>
      </c>
      <c r="CF13" s="497">
        <v>2055179.9999999998</v>
      </c>
      <c r="CG13" s="497">
        <v>948490</v>
      </c>
      <c r="CH13" s="497">
        <v>519370</v>
      </c>
      <c r="CI13" s="497">
        <v>899090</v>
      </c>
      <c r="CJ13" s="497">
        <v>1173650</v>
      </c>
      <c r="CK13" s="497">
        <v>1209280</v>
      </c>
      <c r="CL13" s="497">
        <v>968160</v>
      </c>
      <c r="CM13" s="497">
        <v>521309.99999999994</v>
      </c>
      <c r="CN13" s="497">
        <v>587320</v>
      </c>
      <c r="CO13" s="497">
        <v>923320</v>
      </c>
      <c r="CP13" s="497">
        <v>1257660</v>
      </c>
      <c r="CQ13" s="497">
        <v>2103590</v>
      </c>
      <c r="CR13" s="497">
        <v>2036090</v>
      </c>
      <c r="CS13" s="497">
        <v>1024480</v>
      </c>
      <c r="CT13" s="497">
        <v>529570</v>
      </c>
      <c r="CU13" s="497">
        <v>903220</v>
      </c>
      <c r="CV13" s="497">
        <v>1226250</v>
      </c>
      <c r="CW13" s="497">
        <v>1226640</v>
      </c>
      <c r="CX13" s="497">
        <v>990510</v>
      </c>
      <c r="CY13" s="497">
        <v>544020</v>
      </c>
      <c r="CZ13" s="497">
        <v>613590</v>
      </c>
      <c r="DA13" s="497">
        <v>920930</v>
      </c>
      <c r="DB13" s="497">
        <v>1335410</v>
      </c>
      <c r="DC13" s="497">
        <v>2117850</v>
      </c>
      <c r="DD13" s="497">
        <v>2072650</v>
      </c>
      <c r="DE13" s="497">
        <v>1075100</v>
      </c>
      <c r="DF13" s="497">
        <v>550920</v>
      </c>
      <c r="DG13" s="497">
        <v>938960</v>
      </c>
      <c r="DH13" s="497">
        <v>1258770</v>
      </c>
      <c r="DI13" s="497">
        <v>1260090</v>
      </c>
      <c r="DJ13" s="497">
        <v>1040240</v>
      </c>
      <c r="DK13" s="497">
        <v>523690.00000000006</v>
      </c>
      <c r="DL13" s="497">
        <v>628910</v>
      </c>
      <c r="DM13" s="497">
        <v>952320</v>
      </c>
      <c r="DN13" s="497">
        <v>1404970</v>
      </c>
      <c r="DO13" s="497">
        <v>2131970</v>
      </c>
      <c r="DP13" s="497">
        <v>2148090</v>
      </c>
      <c r="DQ13" s="497">
        <v>1085530</v>
      </c>
      <c r="DR13" s="497">
        <v>565180</v>
      </c>
      <c r="DS13" s="497">
        <v>979120</v>
      </c>
      <c r="DT13" s="497">
        <v>1296330</v>
      </c>
      <c r="DU13" s="497">
        <v>1285380</v>
      </c>
      <c r="DV13" s="497">
        <v>1123740</v>
      </c>
      <c r="DW13" s="497">
        <v>518400</v>
      </c>
      <c r="DX13" s="497">
        <v>586990</v>
      </c>
      <c r="DY13" s="497">
        <v>995850</v>
      </c>
      <c r="DZ13" s="497">
        <v>1436170</v>
      </c>
      <c r="EA13" s="497">
        <v>2201080</v>
      </c>
      <c r="EB13" s="497">
        <v>2256250</v>
      </c>
      <c r="EC13" s="497">
        <v>1072590</v>
      </c>
      <c r="ED13" s="497">
        <v>575120</v>
      </c>
      <c r="EE13" s="497">
        <v>1005580</v>
      </c>
      <c r="EF13" s="497">
        <v>1338420</v>
      </c>
      <c r="EG13" s="497">
        <v>1348350</v>
      </c>
      <c r="EH13" s="497">
        <v>1114780</v>
      </c>
      <c r="EI13" s="497">
        <v>561140</v>
      </c>
      <c r="EJ13" s="497">
        <v>618730</v>
      </c>
      <c r="EK13" s="497">
        <v>954170</v>
      </c>
      <c r="EL13" s="497">
        <v>1418130</v>
      </c>
      <c r="EM13" s="497">
        <v>2382100</v>
      </c>
      <c r="EN13" s="497">
        <v>2351800</v>
      </c>
      <c r="EO13" s="497">
        <v>1087090</v>
      </c>
      <c r="EP13" s="497">
        <v>584240</v>
      </c>
      <c r="EQ13" s="497">
        <v>1029640.0000000001</v>
      </c>
      <c r="ER13" s="497">
        <v>1343180</v>
      </c>
      <c r="ES13" s="497">
        <v>1374500</v>
      </c>
      <c r="ET13" s="497">
        <v>1137140</v>
      </c>
      <c r="EU13" s="497">
        <v>588760</v>
      </c>
      <c r="EV13" s="497">
        <v>627420</v>
      </c>
      <c r="EW13" s="497">
        <v>1102510</v>
      </c>
      <c r="EX13" s="497">
        <v>1385650</v>
      </c>
      <c r="EY13" s="497">
        <v>2476460</v>
      </c>
      <c r="EZ13" s="497">
        <v>2355870</v>
      </c>
      <c r="FA13" s="497">
        <v>1106060</v>
      </c>
      <c r="FB13" s="497">
        <v>594140</v>
      </c>
      <c r="FC13" s="497">
        <v>1089210</v>
      </c>
      <c r="FD13" s="497">
        <v>1366800</v>
      </c>
      <c r="FE13" s="497">
        <v>1406960</v>
      </c>
      <c r="FF13" s="497">
        <v>1154090</v>
      </c>
      <c r="FG13" s="497">
        <v>614900</v>
      </c>
      <c r="FH13" s="497">
        <v>690510</v>
      </c>
      <c r="FI13" s="497">
        <v>1084520</v>
      </c>
      <c r="FJ13" s="497">
        <v>1480400</v>
      </c>
      <c r="FK13" s="497">
        <v>2471330</v>
      </c>
      <c r="FL13" s="497">
        <v>2391420</v>
      </c>
      <c r="FM13" s="497">
        <v>1218110</v>
      </c>
      <c r="FN13" s="497">
        <v>612290</v>
      </c>
      <c r="FO13" s="497">
        <v>1064870</v>
      </c>
      <c r="FP13" s="497">
        <v>1442280</v>
      </c>
      <c r="FQ13" s="497">
        <v>1445040</v>
      </c>
      <c r="FR13" s="497">
        <v>1166870</v>
      </c>
      <c r="FS13" s="497">
        <v>641910</v>
      </c>
      <c r="FT13" s="497">
        <v>724400</v>
      </c>
      <c r="FU13" s="497">
        <v>1082310</v>
      </c>
      <c r="FV13" s="497">
        <v>1576380</v>
      </c>
      <c r="FW13" s="497">
        <v>2489250</v>
      </c>
      <c r="FX13" s="497">
        <v>2433380</v>
      </c>
      <c r="FY13" s="497">
        <v>1285240</v>
      </c>
      <c r="FZ13" s="497">
        <v>641070</v>
      </c>
      <c r="GA13" s="497">
        <v>1104270</v>
      </c>
      <c r="GB13" s="497">
        <v>1484760</v>
      </c>
    </row>
    <row r="14" spans="1:184">
      <c r="A14" s="461"/>
      <c r="B14" s="486"/>
      <c r="C14" s="479" t="s">
        <v>289</v>
      </c>
      <c r="D14" s="479" t="s">
        <v>175</v>
      </c>
      <c r="E14" s="657">
        <v>41250</v>
      </c>
      <c r="F14" s="657">
        <v>37270</v>
      </c>
      <c r="G14" s="657">
        <v>41200</v>
      </c>
      <c r="H14" s="657">
        <v>39970</v>
      </c>
      <c r="I14" s="657">
        <v>40830</v>
      </c>
      <c r="J14" s="657">
        <v>9120</v>
      </c>
      <c r="K14" s="657">
        <v>9460</v>
      </c>
      <c r="L14" s="657">
        <v>9330</v>
      </c>
      <c r="M14" s="657">
        <v>9110</v>
      </c>
      <c r="N14" s="657">
        <v>41200</v>
      </c>
      <c r="O14" s="657">
        <v>39840</v>
      </c>
      <c r="P14" s="657">
        <v>41490</v>
      </c>
      <c r="Q14" s="657">
        <v>54420</v>
      </c>
      <c r="R14" s="657">
        <v>49180</v>
      </c>
      <c r="S14" s="657">
        <v>54360</v>
      </c>
      <c r="T14" s="657">
        <v>52740</v>
      </c>
      <c r="U14" s="657">
        <v>53870</v>
      </c>
      <c r="V14" s="657">
        <v>12030</v>
      </c>
      <c r="W14" s="657">
        <v>12490</v>
      </c>
      <c r="X14" s="657">
        <v>12320</v>
      </c>
      <c r="Y14" s="657">
        <v>12030</v>
      </c>
      <c r="Z14" s="657">
        <v>54360</v>
      </c>
      <c r="AA14" s="657">
        <v>52560</v>
      </c>
      <c r="AB14" s="657">
        <v>54740</v>
      </c>
      <c r="AC14" s="657">
        <v>72420</v>
      </c>
      <c r="AD14" s="657">
        <v>60340</v>
      </c>
      <c r="AE14" s="657">
        <v>32509.999999999996</v>
      </c>
      <c r="AF14" s="657">
        <v>37010</v>
      </c>
      <c r="AG14" s="657">
        <v>54370</v>
      </c>
      <c r="AH14" s="657">
        <v>75280</v>
      </c>
      <c r="AI14" s="657">
        <v>128110.00000000001</v>
      </c>
      <c r="AJ14" s="657">
        <v>124580</v>
      </c>
      <c r="AK14" s="657">
        <v>66210</v>
      </c>
      <c r="AL14" s="657">
        <v>29040</v>
      </c>
      <c r="AM14" s="657">
        <v>55670</v>
      </c>
      <c r="AN14" s="657">
        <v>74760</v>
      </c>
      <c r="AO14" s="657">
        <v>72840</v>
      </c>
      <c r="AP14" s="657">
        <v>58780</v>
      </c>
      <c r="AQ14" s="657">
        <v>32930</v>
      </c>
      <c r="AR14" s="657">
        <v>35180</v>
      </c>
      <c r="AS14" s="657">
        <v>56010</v>
      </c>
      <c r="AT14" s="657">
        <v>78350</v>
      </c>
      <c r="AU14" s="657">
        <v>125060</v>
      </c>
      <c r="AV14" s="657">
        <v>122420</v>
      </c>
      <c r="AW14" s="657">
        <v>66430</v>
      </c>
      <c r="AX14" s="657">
        <v>31030</v>
      </c>
      <c r="AY14" s="657">
        <v>56500</v>
      </c>
      <c r="AZ14" s="657">
        <v>74770</v>
      </c>
      <c r="BA14" s="657">
        <v>72910</v>
      </c>
      <c r="BB14" s="657">
        <v>64569.999999999993</v>
      </c>
      <c r="BC14" s="657">
        <v>32360</v>
      </c>
      <c r="BD14" s="657">
        <v>32729.999999999996</v>
      </c>
      <c r="BE14" s="657">
        <v>59400</v>
      </c>
      <c r="BF14" s="657">
        <v>79140</v>
      </c>
      <c r="BG14" s="657">
        <v>129190</v>
      </c>
      <c r="BH14" s="657">
        <v>127620</v>
      </c>
      <c r="BI14" s="657">
        <v>63840</v>
      </c>
      <c r="BJ14" s="657">
        <v>32210</v>
      </c>
      <c r="BK14" s="657">
        <v>60460</v>
      </c>
      <c r="BL14" s="657">
        <v>75300</v>
      </c>
      <c r="BM14" s="657">
        <v>75840</v>
      </c>
      <c r="BN14" s="657">
        <v>65280</v>
      </c>
      <c r="BO14" s="657">
        <v>33670</v>
      </c>
      <c r="BP14" s="657">
        <v>33790</v>
      </c>
      <c r="BQ14" s="657">
        <v>58920</v>
      </c>
      <c r="BR14" s="657">
        <v>80410</v>
      </c>
      <c r="BS14" s="657">
        <v>135330</v>
      </c>
      <c r="BT14" s="657">
        <v>132990</v>
      </c>
      <c r="BU14" s="657">
        <v>63610</v>
      </c>
      <c r="BV14" s="657">
        <v>32390</v>
      </c>
      <c r="BW14" s="657">
        <v>61880</v>
      </c>
      <c r="BX14" s="657">
        <v>76500</v>
      </c>
      <c r="BY14" s="657">
        <v>79620</v>
      </c>
      <c r="BZ14" s="657">
        <v>65489.999999999993</v>
      </c>
      <c r="CA14" s="657">
        <v>33310</v>
      </c>
      <c r="CB14" s="657">
        <v>37580</v>
      </c>
      <c r="CC14" s="657">
        <v>51660</v>
      </c>
      <c r="CD14" s="657">
        <v>87220</v>
      </c>
      <c r="CE14" s="657">
        <v>142150</v>
      </c>
      <c r="CF14" s="657">
        <v>137220</v>
      </c>
      <c r="CG14" s="657">
        <v>63250</v>
      </c>
      <c r="CH14" s="657">
        <v>36030</v>
      </c>
      <c r="CI14" s="657">
        <v>60640</v>
      </c>
      <c r="CJ14" s="657">
        <v>78580</v>
      </c>
      <c r="CK14" s="657">
        <v>79920</v>
      </c>
      <c r="CL14" s="657">
        <v>66870</v>
      </c>
      <c r="CM14" s="657">
        <v>36480</v>
      </c>
      <c r="CN14" s="657">
        <v>41720</v>
      </c>
      <c r="CO14" s="657">
        <v>58790</v>
      </c>
      <c r="CP14" s="657">
        <v>83710</v>
      </c>
      <c r="CQ14" s="657">
        <v>141990</v>
      </c>
      <c r="CR14" s="657">
        <v>136960</v>
      </c>
      <c r="CS14" s="657">
        <v>72010</v>
      </c>
      <c r="CT14" s="657">
        <v>34650</v>
      </c>
      <c r="CU14" s="657">
        <v>60210</v>
      </c>
      <c r="CV14" s="657">
        <v>82670</v>
      </c>
      <c r="CW14" s="657">
        <v>82700</v>
      </c>
      <c r="CX14" s="657">
        <v>66780</v>
      </c>
      <c r="CY14" s="657">
        <v>37920</v>
      </c>
      <c r="CZ14" s="657">
        <v>41500</v>
      </c>
      <c r="DA14" s="657">
        <v>61540</v>
      </c>
      <c r="DB14" s="657">
        <v>87600</v>
      </c>
      <c r="DC14" s="657">
        <v>143930</v>
      </c>
      <c r="DD14" s="657">
        <v>136990</v>
      </c>
      <c r="DE14" s="657">
        <v>76690</v>
      </c>
      <c r="DF14" s="657">
        <v>36110</v>
      </c>
      <c r="DG14" s="657">
        <v>64170</v>
      </c>
      <c r="DH14" s="657">
        <v>83990</v>
      </c>
      <c r="DI14" s="657">
        <v>84720</v>
      </c>
      <c r="DJ14" s="657">
        <v>69300</v>
      </c>
      <c r="DK14" s="657">
        <v>38020</v>
      </c>
      <c r="DL14" s="657">
        <v>40860</v>
      </c>
      <c r="DM14" s="657">
        <v>66170</v>
      </c>
      <c r="DN14" s="657">
        <v>90240</v>
      </c>
      <c r="DO14" s="657">
        <v>146110</v>
      </c>
      <c r="DP14" s="657">
        <v>142760</v>
      </c>
      <c r="DQ14" s="657">
        <v>76880</v>
      </c>
      <c r="DR14" s="657">
        <v>36500</v>
      </c>
      <c r="DS14" s="657">
        <v>66600</v>
      </c>
      <c r="DT14" s="657">
        <v>86750</v>
      </c>
      <c r="DU14" s="657">
        <v>85440</v>
      </c>
      <c r="DV14" s="657">
        <v>75100</v>
      </c>
      <c r="DW14" s="657">
        <v>38570</v>
      </c>
      <c r="DX14" s="657">
        <v>37830</v>
      </c>
      <c r="DY14" s="657">
        <v>69730</v>
      </c>
      <c r="DZ14" s="657">
        <v>92580</v>
      </c>
      <c r="EA14" s="657">
        <v>150580</v>
      </c>
      <c r="EB14" s="657">
        <v>149250</v>
      </c>
      <c r="EC14" s="657">
        <v>75230</v>
      </c>
      <c r="ED14" s="657">
        <v>37390</v>
      </c>
      <c r="EE14" s="657">
        <v>71090</v>
      </c>
      <c r="EF14" s="657">
        <v>87700</v>
      </c>
      <c r="EG14" s="657">
        <v>90270</v>
      </c>
      <c r="EH14" s="657">
        <v>75540</v>
      </c>
      <c r="EI14" s="657">
        <v>38070</v>
      </c>
      <c r="EJ14" s="657">
        <v>43330</v>
      </c>
      <c r="EK14" s="657">
        <v>58870</v>
      </c>
      <c r="EL14" s="657">
        <v>99450</v>
      </c>
      <c r="EM14" s="657">
        <v>162110</v>
      </c>
      <c r="EN14" s="657">
        <v>157080</v>
      </c>
      <c r="EO14" s="657">
        <v>73220</v>
      </c>
      <c r="EP14" s="657">
        <v>38360</v>
      </c>
      <c r="EQ14" s="657">
        <v>71480</v>
      </c>
      <c r="ER14" s="657">
        <v>89530</v>
      </c>
      <c r="ES14" s="657">
        <v>90990</v>
      </c>
      <c r="ET14" s="657">
        <v>78330</v>
      </c>
      <c r="EU14" s="657">
        <v>40270</v>
      </c>
      <c r="EV14" s="657">
        <v>42230</v>
      </c>
      <c r="EW14" s="657">
        <v>73920</v>
      </c>
      <c r="EX14" s="657">
        <v>92780</v>
      </c>
      <c r="EY14" s="657">
        <v>166880</v>
      </c>
      <c r="EZ14" s="657">
        <v>159440</v>
      </c>
      <c r="FA14" s="657">
        <v>75050</v>
      </c>
      <c r="FB14" s="657">
        <v>37820</v>
      </c>
      <c r="FC14" s="657">
        <v>75180</v>
      </c>
      <c r="FD14" s="657">
        <v>92150</v>
      </c>
      <c r="FE14" s="657">
        <v>94190</v>
      </c>
      <c r="FF14" s="657">
        <v>78470</v>
      </c>
      <c r="FG14" s="657">
        <v>42450</v>
      </c>
      <c r="FH14" s="657">
        <v>49520</v>
      </c>
      <c r="FI14" s="657">
        <v>69150</v>
      </c>
      <c r="FJ14" s="657">
        <v>98510</v>
      </c>
      <c r="FK14" s="657">
        <v>167590</v>
      </c>
      <c r="FL14" s="657">
        <v>160440</v>
      </c>
      <c r="FM14" s="657">
        <v>85640</v>
      </c>
      <c r="FN14" s="657">
        <v>38060</v>
      </c>
      <c r="FO14" s="657">
        <v>72570</v>
      </c>
      <c r="FP14" s="657">
        <v>97230</v>
      </c>
      <c r="FQ14" s="657">
        <v>97420</v>
      </c>
      <c r="FR14" s="657">
        <v>78660</v>
      </c>
      <c r="FS14" s="657">
        <v>44680</v>
      </c>
      <c r="FT14" s="657">
        <v>48890</v>
      </c>
      <c r="FU14" s="657">
        <v>72500</v>
      </c>
      <c r="FV14" s="657">
        <v>102300</v>
      </c>
      <c r="FW14" s="657">
        <v>170450</v>
      </c>
      <c r="FX14" s="657">
        <v>161380</v>
      </c>
      <c r="FY14" s="657">
        <v>91910</v>
      </c>
      <c r="FZ14" s="657">
        <v>40970</v>
      </c>
      <c r="GA14" s="657">
        <v>75590</v>
      </c>
      <c r="GB14" s="657">
        <v>98950</v>
      </c>
    </row>
    <row r="15" spans="1:184" s="461" customFormat="1">
      <c r="B15" s="486"/>
      <c r="C15" s="479" t="s">
        <v>294</v>
      </c>
      <c r="D15" s="479" t="s">
        <v>296</v>
      </c>
      <c r="E15" s="657">
        <v>-41250</v>
      </c>
      <c r="F15" s="657">
        <v>-37270</v>
      </c>
      <c r="G15" s="657">
        <v>-41200</v>
      </c>
      <c r="H15" s="657">
        <v>-39970</v>
      </c>
      <c r="I15" s="657">
        <v>-40830</v>
      </c>
      <c r="J15" s="657">
        <v>-9120</v>
      </c>
      <c r="K15" s="657">
        <v>-9460</v>
      </c>
      <c r="L15" s="657">
        <v>-9330</v>
      </c>
      <c r="M15" s="657">
        <v>-9110</v>
      </c>
      <c r="N15" s="657">
        <v>-41200</v>
      </c>
      <c r="O15" s="657">
        <v>-39840</v>
      </c>
      <c r="P15" s="657">
        <v>-41490</v>
      </c>
      <c r="Q15" s="657">
        <v>-54420</v>
      </c>
      <c r="R15" s="657">
        <v>-49180</v>
      </c>
      <c r="S15" s="657">
        <v>-54360</v>
      </c>
      <c r="T15" s="657">
        <v>-52740</v>
      </c>
      <c r="U15" s="657">
        <v>-53870</v>
      </c>
      <c r="V15" s="657">
        <v>-12030</v>
      </c>
      <c r="W15" s="657">
        <v>-12490</v>
      </c>
      <c r="X15" s="657">
        <v>-12320</v>
      </c>
      <c r="Y15" s="657">
        <v>-12030</v>
      </c>
      <c r="Z15" s="657">
        <v>-54360</v>
      </c>
      <c r="AA15" s="657">
        <v>-52560</v>
      </c>
      <c r="AB15" s="657">
        <v>-54740</v>
      </c>
      <c r="AC15" s="657">
        <v>-72420</v>
      </c>
      <c r="AD15" s="657">
        <v>-60340</v>
      </c>
      <c r="AE15" s="657">
        <v>-32509.999999999996</v>
      </c>
      <c r="AF15" s="657">
        <v>-37010</v>
      </c>
      <c r="AG15" s="657">
        <v>-54370</v>
      </c>
      <c r="AH15" s="657">
        <v>-75280</v>
      </c>
      <c r="AI15" s="657">
        <v>-128110.00000000001</v>
      </c>
      <c r="AJ15" s="657">
        <v>-124580</v>
      </c>
      <c r="AK15" s="657">
        <v>-66210</v>
      </c>
      <c r="AL15" s="657">
        <v>-29040</v>
      </c>
      <c r="AM15" s="657">
        <v>-55670</v>
      </c>
      <c r="AN15" s="657">
        <v>-74760</v>
      </c>
      <c r="AO15" s="657">
        <v>-72840</v>
      </c>
      <c r="AP15" s="657">
        <v>-58780</v>
      </c>
      <c r="AQ15" s="657">
        <v>-32930</v>
      </c>
      <c r="AR15" s="657">
        <v>-35180</v>
      </c>
      <c r="AS15" s="657">
        <v>-56010</v>
      </c>
      <c r="AT15" s="657">
        <v>-78350</v>
      </c>
      <c r="AU15" s="657">
        <v>-125060</v>
      </c>
      <c r="AV15" s="657">
        <v>-122420</v>
      </c>
      <c r="AW15" s="657">
        <v>-66430</v>
      </c>
      <c r="AX15" s="657">
        <v>-31030</v>
      </c>
      <c r="AY15" s="657">
        <v>-56500</v>
      </c>
      <c r="AZ15" s="657">
        <v>-74770</v>
      </c>
      <c r="BA15" s="657">
        <v>-72910</v>
      </c>
      <c r="BB15" s="657">
        <v>-64569.999999999993</v>
      </c>
      <c r="BC15" s="657">
        <v>-32360</v>
      </c>
      <c r="BD15" s="657">
        <v>-32729.999999999996</v>
      </c>
      <c r="BE15" s="657">
        <v>-59400</v>
      </c>
      <c r="BF15" s="657">
        <v>-79140</v>
      </c>
      <c r="BG15" s="657">
        <v>-129190</v>
      </c>
      <c r="BH15" s="657">
        <v>-127620</v>
      </c>
      <c r="BI15" s="657">
        <v>-63840</v>
      </c>
      <c r="BJ15" s="657">
        <v>-32210</v>
      </c>
      <c r="BK15" s="657">
        <v>-60460</v>
      </c>
      <c r="BL15" s="657">
        <v>-75300</v>
      </c>
      <c r="BM15" s="657">
        <v>-75840</v>
      </c>
      <c r="BN15" s="657">
        <v>-65280</v>
      </c>
      <c r="BO15" s="657">
        <v>-33670</v>
      </c>
      <c r="BP15" s="657">
        <v>-33790</v>
      </c>
      <c r="BQ15" s="657">
        <v>-58920</v>
      </c>
      <c r="BR15" s="657">
        <v>-80410</v>
      </c>
      <c r="BS15" s="657">
        <v>-135330</v>
      </c>
      <c r="BT15" s="657">
        <v>-132990</v>
      </c>
      <c r="BU15" s="657">
        <v>-63610</v>
      </c>
      <c r="BV15" s="657">
        <v>-32390</v>
      </c>
      <c r="BW15" s="657">
        <v>-61880</v>
      </c>
      <c r="BX15" s="657">
        <v>-76500</v>
      </c>
      <c r="BY15" s="657">
        <v>-79620</v>
      </c>
      <c r="BZ15" s="657">
        <v>-65489.999999999993</v>
      </c>
      <c r="CA15" s="657">
        <v>-33310</v>
      </c>
      <c r="CB15" s="657">
        <v>-37580</v>
      </c>
      <c r="CC15" s="657">
        <v>-51660</v>
      </c>
      <c r="CD15" s="657">
        <v>-87220</v>
      </c>
      <c r="CE15" s="657">
        <v>-142150</v>
      </c>
      <c r="CF15" s="657">
        <v>-137220</v>
      </c>
      <c r="CG15" s="657">
        <v>-63250</v>
      </c>
      <c r="CH15" s="657">
        <v>-36030</v>
      </c>
      <c r="CI15" s="657">
        <v>-60640</v>
      </c>
      <c r="CJ15" s="657">
        <v>-78580</v>
      </c>
      <c r="CK15" s="657">
        <v>-79920</v>
      </c>
      <c r="CL15" s="657">
        <v>-66870</v>
      </c>
      <c r="CM15" s="657">
        <v>-36480</v>
      </c>
      <c r="CN15" s="657">
        <v>-41720</v>
      </c>
      <c r="CO15" s="657">
        <v>-58790</v>
      </c>
      <c r="CP15" s="657">
        <v>-83710</v>
      </c>
      <c r="CQ15" s="657">
        <v>-141990</v>
      </c>
      <c r="CR15" s="657">
        <v>-136960</v>
      </c>
      <c r="CS15" s="657">
        <v>-72010</v>
      </c>
      <c r="CT15" s="657">
        <v>-34650</v>
      </c>
      <c r="CU15" s="657">
        <v>-60210</v>
      </c>
      <c r="CV15" s="657">
        <v>-82670</v>
      </c>
      <c r="CW15" s="657">
        <v>-82700</v>
      </c>
      <c r="CX15" s="657">
        <v>-66780</v>
      </c>
      <c r="CY15" s="657">
        <v>-37920</v>
      </c>
      <c r="CZ15" s="657">
        <v>-41500</v>
      </c>
      <c r="DA15" s="657">
        <v>-61540</v>
      </c>
      <c r="DB15" s="657">
        <v>-87600</v>
      </c>
      <c r="DC15" s="657">
        <v>-143930</v>
      </c>
      <c r="DD15" s="657">
        <v>-136990</v>
      </c>
      <c r="DE15" s="657">
        <v>-76690</v>
      </c>
      <c r="DF15" s="657">
        <v>-36110</v>
      </c>
      <c r="DG15" s="657">
        <v>-64170</v>
      </c>
      <c r="DH15" s="657">
        <v>-83990</v>
      </c>
      <c r="DI15" s="657">
        <v>-84720</v>
      </c>
      <c r="DJ15" s="657">
        <v>-69300</v>
      </c>
      <c r="DK15" s="657">
        <v>-38020</v>
      </c>
      <c r="DL15" s="657">
        <v>-40860</v>
      </c>
      <c r="DM15" s="657">
        <v>-66170</v>
      </c>
      <c r="DN15" s="657">
        <v>-90240</v>
      </c>
      <c r="DO15" s="657">
        <v>-146110</v>
      </c>
      <c r="DP15" s="657">
        <v>-142760</v>
      </c>
      <c r="DQ15" s="657">
        <v>-76880</v>
      </c>
      <c r="DR15" s="657">
        <v>-36500</v>
      </c>
      <c r="DS15" s="657">
        <v>-66600</v>
      </c>
      <c r="DT15" s="657">
        <v>-86750</v>
      </c>
      <c r="DU15" s="657">
        <v>-85440</v>
      </c>
      <c r="DV15" s="657">
        <v>-75100</v>
      </c>
      <c r="DW15" s="657">
        <v>-38570</v>
      </c>
      <c r="DX15" s="657">
        <v>-37830</v>
      </c>
      <c r="DY15" s="657">
        <v>-69730</v>
      </c>
      <c r="DZ15" s="657">
        <v>-92580</v>
      </c>
      <c r="EA15" s="657">
        <v>-150580</v>
      </c>
      <c r="EB15" s="657">
        <v>-149250</v>
      </c>
      <c r="EC15" s="657">
        <v>-75230</v>
      </c>
      <c r="ED15" s="657">
        <v>-37390</v>
      </c>
      <c r="EE15" s="657">
        <v>-71090</v>
      </c>
      <c r="EF15" s="657">
        <v>-87700</v>
      </c>
      <c r="EG15" s="657">
        <v>-90270</v>
      </c>
      <c r="EH15" s="657">
        <v>-75540</v>
      </c>
      <c r="EI15" s="657">
        <v>-38070</v>
      </c>
      <c r="EJ15" s="657">
        <v>-43330</v>
      </c>
      <c r="EK15" s="657">
        <v>-58870</v>
      </c>
      <c r="EL15" s="657">
        <v>-99450</v>
      </c>
      <c r="EM15" s="657">
        <v>-162110</v>
      </c>
      <c r="EN15" s="657">
        <v>-157080</v>
      </c>
      <c r="EO15" s="657">
        <v>-73220</v>
      </c>
      <c r="EP15" s="657">
        <v>-38360</v>
      </c>
      <c r="EQ15" s="657">
        <v>-71480</v>
      </c>
      <c r="ER15" s="657">
        <v>-89530</v>
      </c>
      <c r="ES15" s="657">
        <v>-90990</v>
      </c>
      <c r="ET15" s="657">
        <v>-78330</v>
      </c>
      <c r="EU15" s="657">
        <v>-40270</v>
      </c>
      <c r="EV15" s="657">
        <v>-42230</v>
      </c>
      <c r="EW15" s="657">
        <v>-73920</v>
      </c>
      <c r="EX15" s="657">
        <v>-92780</v>
      </c>
      <c r="EY15" s="657">
        <v>-166880</v>
      </c>
      <c r="EZ15" s="657">
        <v>-159440</v>
      </c>
      <c r="FA15" s="657">
        <v>-75050</v>
      </c>
      <c r="FB15" s="657">
        <v>-37820</v>
      </c>
      <c r="FC15" s="657">
        <v>-75180</v>
      </c>
      <c r="FD15" s="657">
        <v>-92150</v>
      </c>
      <c r="FE15" s="657">
        <v>-94190</v>
      </c>
      <c r="FF15" s="657">
        <v>-78470</v>
      </c>
      <c r="FG15" s="657">
        <v>-42450</v>
      </c>
      <c r="FH15" s="657">
        <v>-49520</v>
      </c>
      <c r="FI15" s="657">
        <v>-69150</v>
      </c>
      <c r="FJ15" s="657">
        <v>-98510</v>
      </c>
      <c r="FK15" s="657">
        <v>-167590</v>
      </c>
      <c r="FL15" s="657">
        <v>-160440</v>
      </c>
      <c r="FM15" s="657">
        <v>-85640</v>
      </c>
      <c r="FN15" s="657">
        <v>-38060</v>
      </c>
      <c r="FO15" s="657">
        <v>-72570</v>
      </c>
      <c r="FP15" s="657">
        <v>-97230</v>
      </c>
      <c r="FQ15" s="657">
        <v>-97420</v>
      </c>
      <c r="FR15" s="657">
        <v>-78660</v>
      </c>
      <c r="FS15" s="657">
        <v>-44680</v>
      </c>
      <c r="FT15" s="657">
        <v>-48890</v>
      </c>
      <c r="FU15" s="657">
        <v>-72500</v>
      </c>
      <c r="FV15" s="657">
        <v>-102300</v>
      </c>
      <c r="FW15" s="657">
        <v>-170450</v>
      </c>
      <c r="FX15" s="657">
        <v>-161380</v>
      </c>
      <c r="FY15" s="657">
        <v>-91910</v>
      </c>
      <c r="FZ15" s="657">
        <v>-40970</v>
      </c>
      <c r="GA15" s="657">
        <v>-75590</v>
      </c>
      <c r="GB15" s="657">
        <v>-98950</v>
      </c>
    </row>
    <row r="16" spans="1:184">
      <c r="B16" s="461"/>
      <c r="C16" s="658"/>
      <c r="D16" s="470" t="s">
        <v>60</v>
      </c>
      <c r="E16" s="659">
        <v>30415060</v>
      </c>
      <c r="F16" s="659">
        <v>27275380</v>
      </c>
      <c r="G16" s="659">
        <v>29281380</v>
      </c>
      <c r="H16" s="659">
        <v>25334610</v>
      </c>
      <c r="I16" s="659">
        <v>26087540</v>
      </c>
      <c r="J16" s="659">
        <v>27807350</v>
      </c>
      <c r="K16" s="659">
        <v>30137690</v>
      </c>
      <c r="L16" s="659">
        <v>29159530</v>
      </c>
      <c r="M16" s="659">
        <v>20521240</v>
      </c>
      <c r="N16" s="659">
        <v>15848980</v>
      </c>
      <c r="O16" s="659">
        <v>17955710</v>
      </c>
      <c r="P16" s="659">
        <v>22062350</v>
      </c>
      <c r="Q16" s="659">
        <v>23698130</v>
      </c>
      <c r="R16" s="659">
        <v>21293210</v>
      </c>
      <c r="S16" s="659">
        <v>20455830</v>
      </c>
      <c r="T16" s="659">
        <v>20700670</v>
      </c>
      <c r="U16" s="659">
        <v>21295140</v>
      </c>
      <c r="V16" s="659">
        <v>21590830</v>
      </c>
      <c r="W16" s="659">
        <v>22409610</v>
      </c>
      <c r="X16" s="659">
        <v>22406860</v>
      </c>
      <c r="Y16" s="659">
        <v>21279300</v>
      </c>
      <c r="Z16" s="659">
        <v>21305990</v>
      </c>
      <c r="AA16" s="659">
        <v>21962130</v>
      </c>
      <c r="AB16" s="659">
        <v>22846200</v>
      </c>
      <c r="AC16" s="659">
        <v>25074710</v>
      </c>
      <c r="AD16" s="659">
        <v>22586130</v>
      </c>
      <c r="AE16" s="659">
        <v>23750600</v>
      </c>
      <c r="AF16" s="659">
        <v>20246760</v>
      </c>
      <c r="AG16" s="659">
        <v>22103150</v>
      </c>
      <c r="AH16" s="659">
        <v>24002930</v>
      </c>
      <c r="AI16" s="659">
        <v>25844290</v>
      </c>
      <c r="AJ16" s="659">
        <v>25758270</v>
      </c>
      <c r="AK16" s="659">
        <v>23464060</v>
      </c>
      <c r="AL16" s="659">
        <v>18796670</v>
      </c>
      <c r="AM16" s="659">
        <v>23617640</v>
      </c>
      <c r="AN16" s="659">
        <v>24459510</v>
      </c>
      <c r="AO16" s="659">
        <v>25939260</v>
      </c>
      <c r="AP16" s="659">
        <v>24291640</v>
      </c>
      <c r="AQ16" s="659">
        <v>20599620</v>
      </c>
      <c r="AR16" s="659">
        <v>18235420</v>
      </c>
      <c r="AS16" s="659">
        <v>24134690</v>
      </c>
      <c r="AT16" s="659">
        <v>24858940</v>
      </c>
      <c r="AU16" s="659">
        <v>26432120</v>
      </c>
      <c r="AV16" s="659">
        <v>26478200</v>
      </c>
      <c r="AW16" s="659">
        <v>24252800</v>
      </c>
      <c r="AX16" s="659">
        <v>22947730</v>
      </c>
      <c r="AY16" s="659">
        <v>24341170</v>
      </c>
      <c r="AZ16" s="659">
        <v>25235910</v>
      </c>
      <c r="BA16" s="659">
        <v>27124510</v>
      </c>
      <c r="BB16" s="659">
        <v>24599960</v>
      </c>
      <c r="BC16" s="659">
        <v>23665620</v>
      </c>
      <c r="BD16" s="659">
        <v>21397560</v>
      </c>
      <c r="BE16" s="659">
        <v>26174780</v>
      </c>
      <c r="BF16" s="659">
        <v>25887340</v>
      </c>
      <c r="BG16" s="659">
        <v>27390670</v>
      </c>
      <c r="BH16" s="659">
        <v>27572040</v>
      </c>
      <c r="BI16" s="659">
        <v>24831340</v>
      </c>
      <c r="BJ16" s="659">
        <v>17189550</v>
      </c>
      <c r="BK16" s="659">
        <v>20676550</v>
      </c>
      <c r="BL16" s="659">
        <v>26365790</v>
      </c>
      <c r="BM16" s="659">
        <v>28075980</v>
      </c>
      <c r="BN16" s="659">
        <v>25487350</v>
      </c>
      <c r="BO16" s="659">
        <v>24171990</v>
      </c>
      <c r="BP16" s="659">
        <v>22079810</v>
      </c>
      <c r="BQ16" s="659">
        <v>24447450</v>
      </c>
      <c r="BR16" s="659">
        <v>26805970</v>
      </c>
      <c r="BS16" s="659">
        <v>28808990</v>
      </c>
      <c r="BT16" s="659">
        <v>28964950</v>
      </c>
      <c r="BU16" s="659">
        <v>26360820</v>
      </c>
      <c r="BV16" s="659">
        <v>27164310</v>
      </c>
      <c r="BW16" s="659">
        <v>25164090</v>
      </c>
      <c r="BX16" s="659">
        <v>28313950</v>
      </c>
      <c r="BY16" s="659">
        <v>29735900</v>
      </c>
      <c r="BZ16" s="659">
        <v>25972860</v>
      </c>
      <c r="CA16" s="659">
        <v>23217080</v>
      </c>
      <c r="CB16" s="659">
        <v>23504580</v>
      </c>
      <c r="CC16" s="659">
        <v>26832040</v>
      </c>
      <c r="CD16" s="659">
        <v>28198250</v>
      </c>
      <c r="CE16" s="659">
        <v>31252580</v>
      </c>
      <c r="CF16" s="659">
        <v>31288370</v>
      </c>
      <c r="CG16" s="659">
        <v>28365730</v>
      </c>
      <c r="CH16" s="659">
        <v>20672770</v>
      </c>
      <c r="CI16" s="659">
        <v>28805700</v>
      </c>
      <c r="CJ16" s="659">
        <v>30444710</v>
      </c>
      <c r="CK16" s="659">
        <v>32218440</v>
      </c>
      <c r="CL16" s="659">
        <v>30011110</v>
      </c>
      <c r="CM16" s="659">
        <v>30285300</v>
      </c>
      <c r="CN16" s="659">
        <v>24543020</v>
      </c>
      <c r="CO16" s="659">
        <v>29713360</v>
      </c>
      <c r="CP16" s="659">
        <v>30862810</v>
      </c>
      <c r="CQ16" s="659">
        <v>33642860</v>
      </c>
      <c r="CR16" s="659">
        <v>33455490</v>
      </c>
      <c r="CS16" s="659">
        <v>30749690</v>
      </c>
      <c r="CT16" s="659">
        <v>28489090</v>
      </c>
      <c r="CU16" s="659">
        <v>30580990</v>
      </c>
      <c r="CV16" s="659">
        <v>32443270</v>
      </c>
      <c r="CW16" s="659">
        <v>33871480</v>
      </c>
      <c r="CX16" s="659">
        <v>28805800</v>
      </c>
      <c r="CY16" s="659">
        <v>26419990</v>
      </c>
      <c r="CZ16" s="659">
        <v>25307310</v>
      </c>
      <c r="DA16" s="659">
        <v>32344970</v>
      </c>
      <c r="DB16" s="659">
        <v>32258460</v>
      </c>
      <c r="DC16" s="659">
        <v>35671760</v>
      </c>
      <c r="DD16" s="659">
        <v>35680420</v>
      </c>
      <c r="DE16" s="659">
        <v>31568100</v>
      </c>
      <c r="DF16" s="659">
        <v>22763120</v>
      </c>
      <c r="DG16" s="659">
        <v>31661070</v>
      </c>
      <c r="DH16" s="659">
        <v>33143250</v>
      </c>
      <c r="DI16" s="659">
        <v>34978360</v>
      </c>
      <c r="DJ16" s="659">
        <v>31488460</v>
      </c>
      <c r="DK16" s="659">
        <v>33861270</v>
      </c>
      <c r="DL16" s="659">
        <v>27705710</v>
      </c>
      <c r="DM16" s="659">
        <v>30788560</v>
      </c>
      <c r="DN16" s="659">
        <v>33458740</v>
      </c>
      <c r="DO16" s="659">
        <v>36605310</v>
      </c>
      <c r="DP16" s="659">
        <v>36801530</v>
      </c>
      <c r="DQ16" s="659">
        <v>32626720</v>
      </c>
      <c r="DR16" s="659">
        <v>30880650</v>
      </c>
      <c r="DS16" s="659">
        <v>32821510</v>
      </c>
      <c r="DT16" s="659">
        <v>34367040</v>
      </c>
      <c r="DU16" s="659">
        <v>36556500</v>
      </c>
      <c r="DV16" s="659">
        <v>32919660</v>
      </c>
      <c r="DW16" s="659">
        <v>33745450</v>
      </c>
      <c r="DX16" s="659">
        <v>28429590</v>
      </c>
      <c r="DY16" s="659">
        <v>34348930</v>
      </c>
      <c r="DZ16" s="659">
        <v>34731670</v>
      </c>
      <c r="EA16" s="659">
        <v>37730690</v>
      </c>
      <c r="EB16" s="659">
        <v>37435100</v>
      </c>
      <c r="EC16" s="659">
        <v>33869690</v>
      </c>
      <c r="ED16" s="659">
        <v>25410330</v>
      </c>
      <c r="EE16" s="659">
        <v>30556520</v>
      </c>
      <c r="EF16" s="659">
        <v>35701900</v>
      </c>
      <c r="EG16" s="659">
        <v>37272100</v>
      </c>
      <c r="EH16" s="659">
        <v>34800590</v>
      </c>
      <c r="EI16" s="659">
        <v>29135550</v>
      </c>
      <c r="EJ16" s="659">
        <v>26152730</v>
      </c>
      <c r="EK16" s="659">
        <v>34885910</v>
      </c>
      <c r="EL16" s="659">
        <v>35298100</v>
      </c>
      <c r="EM16" s="659">
        <v>38516560</v>
      </c>
      <c r="EN16" s="659">
        <v>38149490</v>
      </c>
      <c r="EO16" s="659">
        <v>34851200</v>
      </c>
      <c r="EP16" s="659">
        <v>32423800</v>
      </c>
      <c r="EQ16" s="659">
        <v>34673030</v>
      </c>
      <c r="ER16" s="659">
        <v>36623840</v>
      </c>
      <c r="ES16" s="659">
        <v>39836940</v>
      </c>
      <c r="ET16" s="659">
        <v>35842110</v>
      </c>
      <c r="EU16" s="659">
        <v>36232710</v>
      </c>
      <c r="EV16" s="659">
        <v>30792110</v>
      </c>
      <c r="EW16" s="659">
        <v>37727420</v>
      </c>
      <c r="EX16" s="659">
        <v>37622980</v>
      </c>
      <c r="EY16" s="659">
        <v>40894650</v>
      </c>
      <c r="EZ16" s="659">
        <v>40643190</v>
      </c>
      <c r="FA16" s="659">
        <v>37054330</v>
      </c>
      <c r="FB16" s="659">
        <v>26194900</v>
      </c>
      <c r="FC16" s="659">
        <v>28835380</v>
      </c>
      <c r="FD16" s="659">
        <v>39191440</v>
      </c>
      <c r="FE16" s="659">
        <v>44016260</v>
      </c>
      <c r="FF16" s="659">
        <v>39899930</v>
      </c>
      <c r="FG16" s="659">
        <v>38109990</v>
      </c>
      <c r="FH16" s="659">
        <v>35090510</v>
      </c>
      <c r="FI16" s="659">
        <v>38579080</v>
      </c>
      <c r="FJ16" s="659">
        <v>42257980</v>
      </c>
      <c r="FK16" s="659">
        <v>45459120</v>
      </c>
      <c r="FL16" s="659">
        <v>45527400</v>
      </c>
      <c r="FM16" s="659">
        <v>41486840</v>
      </c>
      <c r="FN16" s="659">
        <v>38886990</v>
      </c>
      <c r="FO16" s="659">
        <v>41458530</v>
      </c>
      <c r="FP16" s="659">
        <v>43723710</v>
      </c>
      <c r="FQ16" s="659">
        <v>47096230</v>
      </c>
      <c r="FR16" s="659">
        <v>42739040</v>
      </c>
      <c r="FS16" s="659">
        <v>33340810</v>
      </c>
      <c r="FT16" s="659">
        <v>42598390</v>
      </c>
      <c r="FU16" s="659">
        <v>41238480</v>
      </c>
      <c r="FV16" s="659">
        <v>45109780</v>
      </c>
      <c r="FW16" s="659">
        <v>48508090</v>
      </c>
      <c r="FX16" s="659">
        <v>48518390</v>
      </c>
      <c r="FY16" s="659">
        <v>42609400</v>
      </c>
      <c r="FZ16" s="659">
        <v>36352250</v>
      </c>
      <c r="GA16" s="659">
        <v>39674720</v>
      </c>
      <c r="GB16" s="659">
        <v>46681900</v>
      </c>
    </row>
    <row r="17" spans="1:184">
      <c r="B17" s="461"/>
      <c r="C17" s="658"/>
      <c r="D17" s="658"/>
      <c r="E17" s="659"/>
      <c r="F17" s="659"/>
      <c r="G17" s="659"/>
      <c r="H17" s="659"/>
      <c r="I17" s="659"/>
      <c r="J17" s="659"/>
      <c r="K17" s="659"/>
      <c r="L17" s="659"/>
      <c r="M17" s="659"/>
      <c r="N17" s="659"/>
      <c r="O17" s="659"/>
      <c r="P17" s="659"/>
      <c r="Q17" s="659"/>
      <c r="R17" s="659"/>
      <c r="S17" s="659"/>
      <c r="T17" s="659"/>
      <c r="U17" s="659"/>
      <c r="V17" s="659"/>
      <c r="W17" s="659"/>
      <c r="X17" s="659"/>
      <c r="Y17" s="659"/>
      <c r="Z17" s="659"/>
      <c r="AA17" s="659"/>
      <c r="AB17" s="659"/>
      <c r="AC17" s="659"/>
      <c r="AD17" s="659"/>
      <c r="AE17" s="659"/>
      <c r="AF17" s="659"/>
      <c r="AG17" s="659"/>
      <c r="AH17" s="659"/>
      <c r="AI17" s="659"/>
      <c r="AJ17" s="659"/>
      <c r="AK17" s="659"/>
      <c r="AL17" s="659"/>
      <c r="AM17" s="659"/>
      <c r="AN17" s="659"/>
      <c r="AO17" s="659"/>
      <c r="AP17" s="659"/>
      <c r="AQ17" s="659"/>
      <c r="AR17" s="659"/>
      <c r="AS17" s="659"/>
      <c r="AT17" s="659"/>
      <c r="AU17" s="659"/>
      <c r="AV17" s="659"/>
      <c r="AW17" s="659"/>
      <c r="AX17" s="659"/>
      <c r="AY17" s="659"/>
      <c r="AZ17" s="659"/>
      <c r="BA17" s="659"/>
      <c r="BB17" s="659"/>
      <c r="BC17" s="659"/>
      <c r="BD17" s="659"/>
      <c r="BE17" s="659"/>
      <c r="BF17" s="659"/>
      <c r="BG17" s="659"/>
      <c r="BH17" s="659"/>
      <c r="BI17" s="659"/>
      <c r="BJ17" s="659"/>
      <c r="BK17" s="659"/>
      <c r="BL17" s="659"/>
      <c r="BM17" s="659"/>
      <c r="BN17" s="659"/>
      <c r="BO17" s="659"/>
      <c r="BP17" s="659"/>
      <c r="BQ17" s="659"/>
      <c r="BR17" s="659"/>
      <c r="BS17" s="659"/>
      <c r="BT17" s="659"/>
      <c r="BU17" s="659"/>
      <c r="BV17" s="659"/>
      <c r="BW17" s="659"/>
      <c r="BX17" s="659"/>
      <c r="BY17" s="659"/>
      <c r="BZ17" s="659"/>
      <c r="CA17" s="659"/>
      <c r="CB17" s="659"/>
      <c r="CC17" s="659"/>
      <c r="CD17" s="659"/>
      <c r="CE17" s="659"/>
      <c r="CF17" s="659"/>
      <c r="CG17" s="659"/>
      <c r="CH17" s="659"/>
      <c r="CI17" s="659"/>
      <c r="CJ17" s="659"/>
      <c r="CK17" s="659"/>
      <c r="CL17" s="659"/>
      <c r="CM17" s="659"/>
      <c r="CN17" s="659"/>
      <c r="CO17" s="659"/>
      <c r="CP17" s="659"/>
      <c r="CQ17" s="659"/>
      <c r="CR17" s="659"/>
      <c r="CS17" s="659"/>
      <c r="CT17" s="659"/>
      <c r="CU17" s="659"/>
      <c r="CV17" s="659"/>
      <c r="CW17" s="659"/>
      <c r="CX17" s="659"/>
      <c r="CY17" s="659"/>
      <c r="CZ17" s="659"/>
      <c r="DA17" s="659"/>
      <c r="DB17" s="659"/>
      <c r="DC17" s="659"/>
      <c r="DD17" s="659"/>
      <c r="DE17" s="659"/>
      <c r="DF17" s="659"/>
      <c r="DG17" s="659"/>
      <c r="DH17" s="659"/>
      <c r="DI17" s="659"/>
      <c r="DJ17" s="659"/>
      <c r="DK17" s="659"/>
      <c r="DL17" s="659"/>
      <c r="DM17" s="659"/>
      <c r="DN17" s="659"/>
      <c r="DO17" s="659"/>
      <c r="DP17" s="659"/>
      <c r="DQ17" s="659"/>
      <c r="DR17" s="659"/>
      <c r="DS17" s="659"/>
      <c r="DT17" s="659"/>
      <c r="DU17" s="659"/>
      <c r="DV17" s="659"/>
      <c r="DW17" s="659"/>
      <c r="DX17" s="659"/>
      <c r="DY17" s="659"/>
      <c r="DZ17" s="659"/>
      <c r="EA17" s="659"/>
      <c r="EB17" s="659"/>
      <c r="EC17" s="659"/>
      <c r="ED17" s="659"/>
      <c r="EE17" s="659"/>
      <c r="EF17" s="659"/>
      <c r="EG17" s="659"/>
      <c r="EH17" s="659"/>
      <c r="EI17" s="659"/>
      <c r="EJ17" s="659"/>
      <c r="EK17" s="659"/>
      <c r="EL17" s="659"/>
      <c r="EM17" s="659"/>
      <c r="EN17" s="659"/>
      <c r="EO17" s="659"/>
      <c r="EP17" s="659"/>
      <c r="EQ17" s="659"/>
      <c r="ER17" s="659"/>
      <c r="ES17" s="659"/>
      <c r="ET17" s="659"/>
      <c r="EU17" s="659"/>
      <c r="EV17" s="659"/>
      <c r="EW17" s="659"/>
      <c r="EX17" s="659"/>
      <c r="EY17" s="659"/>
      <c r="EZ17" s="659"/>
      <c r="FA17" s="659"/>
      <c r="FB17" s="659"/>
      <c r="FC17" s="659"/>
      <c r="FD17" s="659"/>
      <c r="FE17" s="659"/>
      <c r="FF17" s="659"/>
      <c r="FG17" s="659"/>
      <c r="FH17" s="659"/>
      <c r="FI17" s="659"/>
      <c r="FJ17" s="659"/>
      <c r="FK17" s="659"/>
      <c r="FL17" s="659"/>
      <c r="FM17" s="659"/>
      <c r="FN17" s="659"/>
      <c r="FO17" s="659"/>
      <c r="FP17" s="659"/>
      <c r="FQ17" s="659"/>
      <c r="FR17" s="659"/>
      <c r="FS17" s="659"/>
      <c r="FT17" s="659"/>
      <c r="FU17" s="659"/>
      <c r="FV17" s="659"/>
      <c r="FW17" s="659"/>
      <c r="FX17" s="659"/>
      <c r="FY17" s="659"/>
      <c r="FZ17" s="659"/>
      <c r="GA17" s="659"/>
      <c r="GB17" s="659"/>
    </row>
    <row r="18" spans="1:184">
      <c r="B18" s="461"/>
      <c r="C18" s="658"/>
      <c r="D18" s="658"/>
      <c r="E18" s="660">
        <v>41275</v>
      </c>
      <c r="F18" s="660">
        <v>41306</v>
      </c>
      <c r="G18" s="660">
        <v>41334</v>
      </c>
      <c r="H18" s="660">
        <v>41365</v>
      </c>
      <c r="I18" s="660">
        <v>41395</v>
      </c>
      <c r="J18" s="660">
        <v>41426</v>
      </c>
      <c r="K18" s="660">
        <v>41456</v>
      </c>
      <c r="L18" s="660">
        <v>41487</v>
      </c>
      <c r="M18" s="660">
        <v>41518</v>
      </c>
      <c r="N18" s="660">
        <v>41548</v>
      </c>
      <c r="O18" s="660">
        <v>41579</v>
      </c>
      <c r="P18" s="660">
        <v>41609</v>
      </c>
      <c r="Q18" s="660">
        <v>41640</v>
      </c>
      <c r="R18" s="660">
        <v>41671</v>
      </c>
      <c r="S18" s="660">
        <v>41699</v>
      </c>
      <c r="T18" s="660">
        <v>41730</v>
      </c>
      <c r="U18" s="660">
        <v>41760</v>
      </c>
      <c r="V18" s="660">
        <v>41791</v>
      </c>
      <c r="W18" s="660">
        <v>41821</v>
      </c>
      <c r="X18" s="660">
        <v>41852</v>
      </c>
      <c r="Y18" s="660">
        <v>41883</v>
      </c>
      <c r="Z18" s="660">
        <v>41913</v>
      </c>
      <c r="AA18" s="660">
        <v>41944</v>
      </c>
      <c r="AB18" s="660">
        <v>41974</v>
      </c>
      <c r="AC18" s="660">
        <v>42005</v>
      </c>
      <c r="AD18" s="660">
        <v>42036</v>
      </c>
      <c r="AE18" s="660">
        <v>42064</v>
      </c>
      <c r="AF18" s="660">
        <v>42095</v>
      </c>
      <c r="AG18" s="660">
        <v>42125</v>
      </c>
      <c r="AH18" s="660">
        <v>42156</v>
      </c>
      <c r="AI18" s="660">
        <v>42186</v>
      </c>
      <c r="AJ18" s="660">
        <v>42217</v>
      </c>
      <c r="AK18" s="660">
        <v>42248</v>
      </c>
      <c r="AL18" s="660">
        <v>42278</v>
      </c>
      <c r="AM18" s="660">
        <v>42309</v>
      </c>
      <c r="AN18" s="660">
        <v>42339</v>
      </c>
      <c r="AO18" s="660">
        <v>42370</v>
      </c>
      <c r="AP18" s="660">
        <v>42401</v>
      </c>
      <c r="AQ18" s="660">
        <v>42430</v>
      </c>
      <c r="AR18" s="660">
        <v>42461</v>
      </c>
      <c r="AS18" s="660">
        <v>42491</v>
      </c>
      <c r="AT18" s="660">
        <v>42522</v>
      </c>
      <c r="AU18" s="660">
        <v>42552</v>
      </c>
      <c r="AV18" s="660">
        <v>42583</v>
      </c>
      <c r="AW18" s="660">
        <v>42614</v>
      </c>
      <c r="AX18" s="660">
        <v>42644</v>
      </c>
      <c r="AY18" s="660">
        <v>42675</v>
      </c>
      <c r="AZ18" s="660">
        <v>42705</v>
      </c>
      <c r="BA18" s="660">
        <v>42736</v>
      </c>
      <c r="BB18" s="660">
        <v>42767</v>
      </c>
      <c r="BC18" s="660">
        <v>42795</v>
      </c>
      <c r="BD18" s="660">
        <v>42826</v>
      </c>
      <c r="BE18" s="660">
        <v>42856</v>
      </c>
      <c r="BF18" s="660">
        <v>42887</v>
      </c>
      <c r="BG18" s="660">
        <v>42917</v>
      </c>
      <c r="BH18" s="660">
        <v>42948</v>
      </c>
      <c r="BI18" s="660">
        <v>42979</v>
      </c>
      <c r="BJ18" s="660">
        <v>43009</v>
      </c>
      <c r="BK18" s="660">
        <v>43040</v>
      </c>
      <c r="BL18" s="660">
        <v>43070</v>
      </c>
      <c r="BM18" s="660">
        <v>43101</v>
      </c>
      <c r="BN18" s="660">
        <v>43132</v>
      </c>
      <c r="BO18" s="660">
        <v>43160</v>
      </c>
      <c r="BP18" s="660">
        <v>43191</v>
      </c>
      <c r="BQ18" s="660">
        <v>43221</v>
      </c>
      <c r="BR18" s="660">
        <v>43252</v>
      </c>
      <c r="BS18" s="660">
        <v>43282</v>
      </c>
      <c r="BT18" s="660">
        <v>43313</v>
      </c>
      <c r="BU18" s="660">
        <v>43344</v>
      </c>
      <c r="BV18" s="660">
        <v>43374</v>
      </c>
      <c r="BW18" s="660">
        <v>43405</v>
      </c>
      <c r="BX18" s="660">
        <v>43435</v>
      </c>
      <c r="BY18" s="660">
        <v>43466</v>
      </c>
      <c r="BZ18" s="660">
        <v>43497</v>
      </c>
      <c r="CA18" s="660">
        <v>43525</v>
      </c>
      <c r="CB18" s="660">
        <v>43556</v>
      </c>
      <c r="CC18" s="660">
        <v>43586</v>
      </c>
      <c r="CD18" s="660">
        <v>43617</v>
      </c>
      <c r="CE18" s="660">
        <v>43647</v>
      </c>
      <c r="CF18" s="660">
        <v>43678</v>
      </c>
      <c r="CG18" s="660">
        <v>43709</v>
      </c>
      <c r="CH18" s="660">
        <v>43739</v>
      </c>
      <c r="CI18" s="660">
        <v>43770</v>
      </c>
      <c r="CJ18" s="660">
        <v>43800</v>
      </c>
      <c r="CK18" s="660">
        <v>43831</v>
      </c>
      <c r="CL18" s="660">
        <v>43862</v>
      </c>
      <c r="CM18" s="660">
        <v>43891</v>
      </c>
      <c r="CN18" s="660">
        <v>43922</v>
      </c>
      <c r="CO18" s="660">
        <v>43952</v>
      </c>
      <c r="CP18" s="660">
        <v>43983</v>
      </c>
      <c r="CQ18" s="660">
        <v>44013</v>
      </c>
      <c r="CR18" s="660">
        <v>44044</v>
      </c>
      <c r="CS18" s="660">
        <v>44075</v>
      </c>
      <c r="CT18" s="660">
        <v>44105</v>
      </c>
      <c r="CU18" s="660">
        <v>44136</v>
      </c>
      <c r="CV18" s="660">
        <v>44166</v>
      </c>
      <c r="CW18" s="660">
        <v>44197</v>
      </c>
      <c r="CX18" s="660">
        <v>44228</v>
      </c>
      <c r="CY18" s="660">
        <v>44256</v>
      </c>
      <c r="CZ18" s="660">
        <v>44287</v>
      </c>
      <c r="DA18" s="660">
        <v>44317</v>
      </c>
      <c r="DB18" s="660">
        <v>44348</v>
      </c>
      <c r="DC18" s="660">
        <v>44378</v>
      </c>
      <c r="DD18" s="660">
        <v>44409</v>
      </c>
      <c r="DE18" s="660">
        <v>44440</v>
      </c>
      <c r="DF18" s="660">
        <v>44470</v>
      </c>
      <c r="DG18" s="660">
        <v>44501</v>
      </c>
      <c r="DH18" s="660">
        <v>44531</v>
      </c>
      <c r="DI18" s="660">
        <v>44562</v>
      </c>
      <c r="DJ18" s="660">
        <v>44593</v>
      </c>
      <c r="DK18" s="660">
        <v>44621</v>
      </c>
      <c r="DL18" s="660">
        <v>44652</v>
      </c>
      <c r="DM18" s="660">
        <v>44682</v>
      </c>
      <c r="DN18" s="660">
        <v>44713</v>
      </c>
      <c r="DO18" s="660">
        <v>44743</v>
      </c>
      <c r="DP18" s="660">
        <v>44774</v>
      </c>
      <c r="DQ18" s="660">
        <v>44805</v>
      </c>
      <c r="DR18" s="660">
        <v>44835</v>
      </c>
      <c r="DS18" s="660">
        <v>44866</v>
      </c>
      <c r="DT18" s="660">
        <v>44896</v>
      </c>
      <c r="DU18" s="660">
        <v>44927</v>
      </c>
      <c r="DV18" s="660">
        <v>44958</v>
      </c>
      <c r="DW18" s="660">
        <v>44986</v>
      </c>
      <c r="DX18" s="660">
        <v>45017</v>
      </c>
      <c r="DY18" s="660">
        <v>45047</v>
      </c>
      <c r="DZ18" s="660">
        <v>45078</v>
      </c>
      <c r="EA18" s="660">
        <v>45108</v>
      </c>
      <c r="EB18" s="660">
        <v>45139</v>
      </c>
      <c r="EC18" s="660">
        <v>45170</v>
      </c>
      <c r="ED18" s="660">
        <v>45200</v>
      </c>
      <c r="EE18" s="660">
        <v>45231</v>
      </c>
      <c r="EF18" s="660">
        <v>45261</v>
      </c>
      <c r="EG18" s="660">
        <v>45292</v>
      </c>
      <c r="EH18" s="660">
        <v>45323</v>
      </c>
      <c r="EI18" s="660">
        <v>45352</v>
      </c>
      <c r="EJ18" s="660">
        <v>45383</v>
      </c>
      <c r="EK18" s="660">
        <v>45413</v>
      </c>
      <c r="EL18" s="660">
        <v>45444</v>
      </c>
      <c r="EM18" s="660">
        <v>45474</v>
      </c>
      <c r="EN18" s="660">
        <v>45505</v>
      </c>
      <c r="EO18" s="660">
        <v>45536</v>
      </c>
      <c r="EP18" s="660">
        <v>45566</v>
      </c>
      <c r="EQ18" s="660">
        <v>45597</v>
      </c>
      <c r="ER18" s="660">
        <v>45627</v>
      </c>
      <c r="ES18" s="660">
        <v>45658</v>
      </c>
      <c r="ET18" s="660">
        <v>45689</v>
      </c>
      <c r="EU18" s="660">
        <v>45717</v>
      </c>
      <c r="EV18" s="660">
        <v>45748</v>
      </c>
      <c r="EW18" s="660">
        <v>45778</v>
      </c>
      <c r="EX18" s="660">
        <v>45809</v>
      </c>
      <c r="EY18" s="660">
        <v>45839</v>
      </c>
      <c r="EZ18" s="660">
        <v>45870</v>
      </c>
      <c r="FA18" s="660">
        <v>45901</v>
      </c>
      <c r="FB18" s="660">
        <v>45931</v>
      </c>
      <c r="FC18" s="660">
        <v>45962</v>
      </c>
      <c r="FD18" s="660">
        <v>45992</v>
      </c>
      <c r="FE18" s="660">
        <v>46023</v>
      </c>
      <c r="FF18" s="660">
        <v>46054</v>
      </c>
      <c r="FG18" s="660">
        <v>46082</v>
      </c>
      <c r="FH18" s="660">
        <v>46113</v>
      </c>
      <c r="FI18" s="660">
        <v>46143</v>
      </c>
      <c r="FJ18" s="660">
        <v>46174</v>
      </c>
      <c r="FK18" s="660">
        <v>46204</v>
      </c>
      <c r="FL18" s="660">
        <v>46235</v>
      </c>
      <c r="FM18" s="660">
        <v>46266</v>
      </c>
      <c r="FN18" s="660">
        <v>46296</v>
      </c>
      <c r="FO18" s="660">
        <v>46327</v>
      </c>
      <c r="FP18" s="660">
        <v>46357</v>
      </c>
      <c r="FQ18" s="660">
        <v>46388</v>
      </c>
      <c r="FR18" s="660">
        <v>46419</v>
      </c>
      <c r="FS18" s="660">
        <v>46447</v>
      </c>
      <c r="FT18" s="660">
        <v>46478</v>
      </c>
      <c r="FU18" s="660">
        <v>46508</v>
      </c>
      <c r="FV18" s="660">
        <v>46539</v>
      </c>
      <c r="FW18" s="660">
        <v>46569</v>
      </c>
      <c r="FX18" s="660">
        <v>46600</v>
      </c>
      <c r="FY18" s="660">
        <v>46631</v>
      </c>
      <c r="FZ18" s="660">
        <v>46661</v>
      </c>
      <c r="GA18" s="660">
        <v>46692</v>
      </c>
      <c r="GB18" s="660">
        <v>46722</v>
      </c>
    </row>
    <row r="19" spans="1:184">
      <c r="B19" s="461"/>
      <c r="C19" s="661" t="s">
        <v>1</v>
      </c>
      <c r="D19" s="477" t="s">
        <v>61</v>
      </c>
      <c r="E19" s="495">
        <v>9391180</v>
      </c>
      <c r="F19" s="495">
        <v>8085738.5</v>
      </c>
      <c r="G19" s="495">
        <v>8205978.5</v>
      </c>
      <c r="H19" s="495">
        <v>7802508.5</v>
      </c>
      <c r="I19" s="495">
        <v>7890627.5</v>
      </c>
      <c r="J19" s="495">
        <v>7794821.5</v>
      </c>
      <c r="K19" s="495">
        <v>9844906</v>
      </c>
      <c r="L19" s="495">
        <v>8998421</v>
      </c>
      <c r="M19" s="495">
        <v>7628663.5</v>
      </c>
      <c r="N19" s="495">
        <v>1072010.3799999999</v>
      </c>
      <c r="O19" s="495">
        <v>3796927.75</v>
      </c>
      <c r="P19" s="495">
        <v>8524839</v>
      </c>
      <c r="Q19" s="495">
        <v>9905284</v>
      </c>
      <c r="R19" s="495">
        <v>8746092</v>
      </c>
      <c r="S19" s="495">
        <v>8327677.5</v>
      </c>
      <c r="T19" s="495">
        <v>8304533</v>
      </c>
      <c r="U19" s="495">
        <v>8239196</v>
      </c>
      <c r="V19" s="495">
        <v>8377928</v>
      </c>
      <c r="W19" s="495">
        <v>9721484</v>
      </c>
      <c r="X19" s="495">
        <v>9549970</v>
      </c>
      <c r="Y19" s="495">
        <v>7711934.5</v>
      </c>
      <c r="Z19" s="495">
        <v>6127175</v>
      </c>
      <c r="AA19" s="495">
        <v>7609237.5</v>
      </c>
      <c r="AB19" s="495">
        <v>8491973</v>
      </c>
      <c r="AC19" s="495">
        <v>9866837</v>
      </c>
      <c r="AD19" s="495">
        <v>9040571</v>
      </c>
      <c r="AE19" s="495">
        <v>8812862</v>
      </c>
      <c r="AF19" s="495">
        <v>8290782.5</v>
      </c>
      <c r="AG19" s="495">
        <v>8405664</v>
      </c>
      <c r="AH19" s="495">
        <v>8943315</v>
      </c>
      <c r="AI19" s="495">
        <v>10228820</v>
      </c>
      <c r="AJ19" s="495">
        <v>9967170</v>
      </c>
      <c r="AK19" s="495">
        <v>7961089.5</v>
      </c>
      <c r="AL19" s="495">
        <v>2685546.5</v>
      </c>
      <c r="AM19" s="495">
        <v>8070698</v>
      </c>
      <c r="AN19" s="495">
        <v>8473763</v>
      </c>
      <c r="AO19" s="495">
        <v>10244302</v>
      </c>
      <c r="AP19" s="495">
        <v>9844867</v>
      </c>
      <c r="AQ19" s="495">
        <v>9301633</v>
      </c>
      <c r="AR19" s="495">
        <v>8655528</v>
      </c>
      <c r="AS19" s="495">
        <v>8811432</v>
      </c>
      <c r="AT19" s="495">
        <v>9413574</v>
      </c>
      <c r="AU19" s="495">
        <v>10551455</v>
      </c>
      <c r="AV19" s="495">
        <v>10633948</v>
      </c>
      <c r="AW19" s="495">
        <v>8379685.5</v>
      </c>
      <c r="AX19" s="495">
        <v>6598302</v>
      </c>
      <c r="AY19" s="495">
        <v>8582433</v>
      </c>
      <c r="AZ19" s="495">
        <v>8887195</v>
      </c>
      <c r="BA19" s="495">
        <v>10827574</v>
      </c>
      <c r="BB19" s="495">
        <v>9974019</v>
      </c>
      <c r="BC19" s="495">
        <v>9604923</v>
      </c>
      <c r="BD19" s="495">
        <v>8886320</v>
      </c>
      <c r="BE19" s="495">
        <v>8903090</v>
      </c>
      <c r="BF19" s="495">
        <v>9709665</v>
      </c>
      <c r="BG19" s="495">
        <v>10742886</v>
      </c>
      <c r="BH19" s="495">
        <v>10998683</v>
      </c>
      <c r="BI19" s="495">
        <v>8177688</v>
      </c>
      <c r="BJ19" s="495">
        <v>0</v>
      </c>
      <c r="BK19" s="495">
        <v>3747154</v>
      </c>
      <c r="BL19" s="495">
        <v>9374822</v>
      </c>
      <c r="BM19" s="495">
        <v>11488150</v>
      </c>
      <c r="BN19" s="495">
        <v>10516544</v>
      </c>
      <c r="BO19" s="495">
        <v>10197905</v>
      </c>
      <c r="BP19" s="495">
        <v>9666421</v>
      </c>
      <c r="BQ19" s="495">
        <v>9871184</v>
      </c>
      <c r="BR19" s="495">
        <v>10511591</v>
      </c>
      <c r="BS19" s="495">
        <v>12359794</v>
      </c>
      <c r="BT19" s="495">
        <v>12419894</v>
      </c>
      <c r="BU19" s="495">
        <v>9645653</v>
      </c>
      <c r="BV19" s="495">
        <v>9971634</v>
      </c>
      <c r="BW19" s="495">
        <v>7889590.5</v>
      </c>
      <c r="BX19" s="495">
        <v>11107501</v>
      </c>
      <c r="BY19" s="495">
        <v>12760296</v>
      </c>
      <c r="BZ19" s="495">
        <v>11973307</v>
      </c>
      <c r="CA19" s="495">
        <v>12333120</v>
      </c>
      <c r="CB19" s="495">
        <v>11747506</v>
      </c>
      <c r="CC19" s="495">
        <v>11879427</v>
      </c>
      <c r="CD19" s="495">
        <v>12957117</v>
      </c>
      <c r="CE19" s="495">
        <v>15821994</v>
      </c>
      <c r="CF19" s="495">
        <v>16006201</v>
      </c>
      <c r="CG19" s="495">
        <v>12940191</v>
      </c>
      <c r="CH19" s="495">
        <v>1889091.12</v>
      </c>
      <c r="CI19" s="495">
        <v>13083694</v>
      </c>
      <c r="CJ19" s="495">
        <v>15061132</v>
      </c>
      <c r="CK19" s="495">
        <v>16293958</v>
      </c>
      <c r="CL19" s="495">
        <v>15522847</v>
      </c>
      <c r="CM19" s="495">
        <v>15936145</v>
      </c>
      <c r="CN19" s="495">
        <v>14911941</v>
      </c>
      <c r="CO19" s="495">
        <v>15137673</v>
      </c>
      <c r="CP19" s="495">
        <v>16981430</v>
      </c>
      <c r="CQ19" s="495">
        <v>20695480</v>
      </c>
      <c r="CR19" s="495">
        <v>20347392</v>
      </c>
      <c r="CS19" s="495">
        <v>16685132</v>
      </c>
      <c r="CT19" s="495">
        <v>12838984</v>
      </c>
      <c r="CU19" s="495">
        <v>16327909</v>
      </c>
      <c r="CV19" s="495">
        <v>18314324</v>
      </c>
      <c r="CW19" s="495">
        <v>19167222</v>
      </c>
      <c r="CX19" s="495">
        <v>17799028</v>
      </c>
      <c r="CY19" s="495">
        <v>18832320</v>
      </c>
      <c r="CZ19" s="495">
        <v>17824050</v>
      </c>
      <c r="DA19" s="495">
        <v>17582762</v>
      </c>
      <c r="DB19" s="495">
        <v>19927632</v>
      </c>
      <c r="DC19" s="495">
        <v>23174042</v>
      </c>
      <c r="DD19" s="495">
        <v>22815116</v>
      </c>
      <c r="DE19" s="495">
        <v>17722610</v>
      </c>
      <c r="DF19" s="495">
        <v>1444802.12</v>
      </c>
      <c r="DG19" s="495">
        <v>17695600</v>
      </c>
      <c r="DH19" s="495">
        <v>19697044</v>
      </c>
      <c r="DI19" s="495">
        <v>20033454</v>
      </c>
      <c r="DJ19" s="495">
        <v>18329268</v>
      </c>
      <c r="DK19" s="495">
        <v>19258052</v>
      </c>
      <c r="DL19" s="495">
        <v>17643842</v>
      </c>
      <c r="DM19" s="495">
        <v>17901248</v>
      </c>
      <c r="DN19" s="495">
        <v>20281842</v>
      </c>
      <c r="DO19" s="495">
        <v>22698608</v>
      </c>
      <c r="DP19" s="495">
        <v>23459164</v>
      </c>
      <c r="DQ19" s="495">
        <v>18455312</v>
      </c>
      <c r="DR19" s="495">
        <v>14085713</v>
      </c>
      <c r="DS19" s="495">
        <v>18627184</v>
      </c>
      <c r="DT19" s="495">
        <v>19808468</v>
      </c>
      <c r="DU19" s="495">
        <v>20625718</v>
      </c>
      <c r="DV19" s="495">
        <v>18450502</v>
      </c>
      <c r="DW19" s="495">
        <v>19734914</v>
      </c>
      <c r="DX19" s="495">
        <v>17954844</v>
      </c>
      <c r="DY19" s="495">
        <v>18753152</v>
      </c>
      <c r="DZ19" s="495">
        <v>20815670</v>
      </c>
      <c r="EA19" s="495">
        <v>22847672</v>
      </c>
      <c r="EB19" s="495">
        <v>22827346</v>
      </c>
      <c r="EC19" s="495">
        <v>18250782</v>
      </c>
      <c r="ED19" s="495">
        <v>3796812.5</v>
      </c>
      <c r="EE19" s="495">
        <v>11990983</v>
      </c>
      <c r="EF19" s="495">
        <v>19759748</v>
      </c>
      <c r="EG19" s="495">
        <v>20530906</v>
      </c>
      <c r="EH19" s="495">
        <v>19651214</v>
      </c>
      <c r="EI19" s="495">
        <v>19509544</v>
      </c>
      <c r="EJ19" s="495">
        <v>18432260</v>
      </c>
      <c r="EK19" s="495">
        <v>18844210</v>
      </c>
      <c r="EL19" s="495">
        <v>19455928</v>
      </c>
      <c r="EM19" s="495">
        <v>23855316</v>
      </c>
      <c r="EN19" s="495">
        <v>24035850</v>
      </c>
      <c r="EO19" s="495">
        <v>19268746</v>
      </c>
      <c r="EP19" s="495">
        <v>14791900</v>
      </c>
      <c r="EQ19" s="495">
        <v>18267452</v>
      </c>
      <c r="ER19" s="495">
        <v>20625816</v>
      </c>
      <c r="ES19" s="495">
        <v>21558084</v>
      </c>
      <c r="ET19" s="495">
        <v>19216678</v>
      </c>
      <c r="EU19" s="495">
        <v>20191890</v>
      </c>
      <c r="EV19" s="495">
        <v>19222008</v>
      </c>
      <c r="EW19" s="495">
        <v>19302488</v>
      </c>
      <c r="EX19" s="495">
        <v>21073818</v>
      </c>
      <c r="EY19" s="495">
        <v>24520928</v>
      </c>
      <c r="EZ19" s="495">
        <v>24018674</v>
      </c>
      <c r="FA19" s="495">
        <v>20025948</v>
      </c>
      <c r="FB19" s="495">
        <v>2055023.5</v>
      </c>
      <c r="FC19" s="495">
        <v>5252115</v>
      </c>
      <c r="FD19" s="495">
        <v>21162370</v>
      </c>
      <c r="FE19" s="495">
        <v>22101612</v>
      </c>
      <c r="FF19" s="495">
        <v>20277386</v>
      </c>
      <c r="FG19" s="495">
        <v>21398612</v>
      </c>
      <c r="FH19" s="495">
        <v>20081154</v>
      </c>
      <c r="FI19" s="495">
        <v>20125846</v>
      </c>
      <c r="FJ19" s="495">
        <v>22375960</v>
      </c>
      <c r="FK19" s="495">
        <v>26128722</v>
      </c>
      <c r="FL19" s="495">
        <v>25066228</v>
      </c>
      <c r="FM19" s="495">
        <v>21088894</v>
      </c>
      <c r="FN19" s="495">
        <v>16018243</v>
      </c>
      <c r="FO19" s="495">
        <v>19878202</v>
      </c>
      <c r="FP19" s="495">
        <v>22258678</v>
      </c>
      <c r="FQ19" s="495">
        <v>22941670</v>
      </c>
      <c r="FR19" s="495">
        <v>21120000</v>
      </c>
      <c r="FS19" s="495">
        <v>3992052</v>
      </c>
      <c r="FT19" s="495">
        <v>19459144</v>
      </c>
      <c r="FU19" s="495">
        <v>21002188</v>
      </c>
      <c r="FV19" s="495">
        <v>23443382</v>
      </c>
      <c r="FW19" s="495">
        <v>26397168</v>
      </c>
      <c r="FX19" s="495">
        <v>26304296</v>
      </c>
      <c r="FY19" s="495">
        <v>21181926</v>
      </c>
      <c r="FZ19" s="495">
        <v>21262824</v>
      </c>
      <c r="GA19" s="495">
        <v>21165032</v>
      </c>
      <c r="GB19" s="495">
        <v>23453808</v>
      </c>
    </row>
    <row r="20" spans="1:184">
      <c r="B20" s="461"/>
      <c r="C20" s="662" t="s">
        <v>2</v>
      </c>
      <c r="D20" s="478" t="s">
        <v>61</v>
      </c>
      <c r="E20" s="497">
        <v>3193628.25</v>
      </c>
      <c r="F20" s="497">
        <v>2764007.25</v>
      </c>
      <c r="G20" s="497">
        <v>2843078.75</v>
      </c>
      <c r="H20" s="497">
        <v>2748901.75</v>
      </c>
      <c r="I20" s="497">
        <v>2778826</v>
      </c>
      <c r="J20" s="497">
        <v>2769193.25</v>
      </c>
      <c r="K20" s="497">
        <v>3498685.25</v>
      </c>
      <c r="L20" s="497">
        <v>3248730</v>
      </c>
      <c r="M20" s="497">
        <v>2660418.75</v>
      </c>
      <c r="N20" s="497">
        <v>2709532.75</v>
      </c>
      <c r="O20" s="497">
        <v>2617419.5</v>
      </c>
      <c r="P20" s="497">
        <v>2926562.25</v>
      </c>
      <c r="Q20" s="497">
        <v>3409031.5</v>
      </c>
      <c r="R20" s="497">
        <v>3056023.25</v>
      </c>
      <c r="S20" s="497">
        <v>2997883.75</v>
      </c>
      <c r="T20" s="497">
        <v>2407840.5</v>
      </c>
      <c r="U20" s="497">
        <v>1349843</v>
      </c>
      <c r="V20" s="497">
        <v>2982965.5</v>
      </c>
      <c r="W20" s="497">
        <v>3472574.25</v>
      </c>
      <c r="X20" s="497">
        <v>3500964</v>
      </c>
      <c r="Y20" s="497">
        <v>2755682.5</v>
      </c>
      <c r="Z20" s="497">
        <v>2835788.75</v>
      </c>
      <c r="AA20" s="497">
        <v>2677573</v>
      </c>
      <c r="AB20" s="497">
        <v>3010921.75</v>
      </c>
      <c r="AC20" s="497">
        <v>3365212.25</v>
      </c>
      <c r="AD20" s="497">
        <v>3094225</v>
      </c>
      <c r="AE20" s="497">
        <v>3089196.25</v>
      </c>
      <c r="AF20" s="497">
        <v>2951382.5</v>
      </c>
      <c r="AG20" s="497">
        <v>2940559.25</v>
      </c>
      <c r="AH20" s="497">
        <v>3168389.75</v>
      </c>
      <c r="AI20" s="497">
        <v>3655385.5</v>
      </c>
      <c r="AJ20" s="497">
        <v>3569007.25</v>
      </c>
      <c r="AK20" s="497">
        <v>2923357</v>
      </c>
      <c r="AL20" s="497">
        <v>2962268</v>
      </c>
      <c r="AM20" s="497">
        <v>2869436.5</v>
      </c>
      <c r="AN20" s="497">
        <v>3021160</v>
      </c>
      <c r="AO20" s="497">
        <v>3586250.25</v>
      </c>
      <c r="AP20" s="497">
        <v>3404752</v>
      </c>
      <c r="AQ20" s="497">
        <v>3308937</v>
      </c>
      <c r="AR20" s="497">
        <v>1553869.88</v>
      </c>
      <c r="AS20" s="497">
        <v>2128824</v>
      </c>
      <c r="AT20" s="497">
        <v>3334003</v>
      </c>
      <c r="AU20" s="497">
        <v>3774158.5</v>
      </c>
      <c r="AV20" s="497">
        <v>3865601</v>
      </c>
      <c r="AW20" s="497">
        <v>3018087.75</v>
      </c>
      <c r="AX20" s="497">
        <v>3039270.25</v>
      </c>
      <c r="AY20" s="497">
        <v>3002330.75</v>
      </c>
      <c r="AZ20" s="497">
        <v>3144909</v>
      </c>
      <c r="BA20" s="497">
        <v>3725744.5</v>
      </c>
      <c r="BB20" s="497">
        <v>3438139.75</v>
      </c>
      <c r="BC20" s="497">
        <v>3409366.25</v>
      </c>
      <c r="BD20" s="497">
        <v>3147354.75</v>
      </c>
      <c r="BE20" s="497">
        <v>3210284</v>
      </c>
      <c r="BF20" s="497">
        <v>3506360.25</v>
      </c>
      <c r="BG20" s="497">
        <v>3875528.25</v>
      </c>
      <c r="BH20" s="497">
        <v>3948961.5</v>
      </c>
      <c r="BI20" s="497">
        <v>3015541</v>
      </c>
      <c r="BJ20" s="497">
        <v>3145781.25</v>
      </c>
      <c r="BK20" s="497">
        <v>3115365.75</v>
      </c>
      <c r="BL20" s="497">
        <v>3314920.75</v>
      </c>
      <c r="BM20" s="497">
        <v>3925037</v>
      </c>
      <c r="BN20" s="497">
        <v>3612054.25</v>
      </c>
      <c r="BO20" s="497">
        <v>3617515.25</v>
      </c>
      <c r="BP20" s="497">
        <v>690811.81</v>
      </c>
      <c r="BQ20" s="497">
        <v>633022.75</v>
      </c>
      <c r="BR20" s="497">
        <v>3758238.5</v>
      </c>
      <c r="BS20" s="497">
        <v>4336872</v>
      </c>
      <c r="BT20" s="497">
        <v>4489763</v>
      </c>
      <c r="BU20" s="497">
        <v>3456223.75</v>
      </c>
      <c r="BV20" s="497">
        <v>3540859.5</v>
      </c>
      <c r="BW20" s="497">
        <v>3503577.75</v>
      </c>
      <c r="BX20" s="497">
        <v>3822426.75</v>
      </c>
      <c r="BY20" s="497">
        <v>4366985</v>
      </c>
      <c r="BZ20" s="497">
        <v>4156407</v>
      </c>
      <c r="CA20" s="497">
        <v>4220266.5</v>
      </c>
      <c r="CB20" s="497">
        <v>4100840.25</v>
      </c>
      <c r="CC20" s="497">
        <v>4195630.5</v>
      </c>
      <c r="CD20" s="497">
        <v>4548269</v>
      </c>
      <c r="CE20" s="497">
        <v>5610143</v>
      </c>
      <c r="CF20" s="497">
        <v>5750747</v>
      </c>
      <c r="CG20" s="497">
        <v>4526519.5</v>
      </c>
      <c r="CH20" s="497">
        <v>4737591</v>
      </c>
      <c r="CI20" s="497">
        <v>4782482.5</v>
      </c>
      <c r="CJ20" s="497">
        <v>5426984.5</v>
      </c>
      <c r="CK20" s="497">
        <v>5743784</v>
      </c>
      <c r="CL20" s="497">
        <v>5467769.5</v>
      </c>
      <c r="CM20" s="497">
        <v>5552746.5</v>
      </c>
      <c r="CN20" s="497">
        <v>2818098.75</v>
      </c>
      <c r="CO20" s="497">
        <v>4092736</v>
      </c>
      <c r="CP20" s="497">
        <v>6036063.5</v>
      </c>
      <c r="CQ20" s="497">
        <v>7446126.5</v>
      </c>
      <c r="CR20" s="497">
        <v>7105792</v>
      </c>
      <c r="CS20" s="497">
        <v>5846632.5</v>
      </c>
      <c r="CT20" s="497">
        <v>5852417.5</v>
      </c>
      <c r="CU20" s="497">
        <v>5802154</v>
      </c>
      <c r="CV20" s="497">
        <v>6520477.5</v>
      </c>
      <c r="CW20" s="497">
        <v>6772638.5</v>
      </c>
      <c r="CX20" s="497">
        <v>6370515.5</v>
      </c>
      <c r="CY20" s="497">
        <v>4088419.75</v>
      </c>
      <c r="CZ20" s="497">
        <v>2873462.5</v>
      </c>
      <c r="DA20" s="497">
        <v>6242154.5</v>
      </c>
      <c r="DB20" s="497">
        <v>7049110</v>
      </c>
      <c r="DC20" s="497">
        <v>8153190</v>
      </c>
      <c r="DD20" s="497">
        <v>8025060.5</v>
      </c>
      <c r="DE20" s="497">
        <v>6344001.5</v>
      </c>
      <c r="DF20" s="497">
        <v>6202323</v>
      </c>
      <c r="DG20" s="497">
        <v>6186621.5</v>
      </c>
      <c r="DH20" s="497">
        <v>6911164</v>
      </c>
      <c r="DI20" s="497">
        <v>7035957</v>
      </c>
      <c r="DJ20" s="497">
        <v>6492679.5</v>
      </c>
      <c r="DK20" s="497">
        <v>6741506</v>
      </c>
      <c r="DL20" s="497">
        <v>6027233.5</v>
      </c>
      <c r="DM20" s="497">
        <v>2133772.5</v>
      </c>
      <c r="DN20" s="497">
        <v>7240096</v>
      </c>
      <c r="DO20" s="497">
        <v>8092366</v>
      </c>
      <c r="DP20" s="497">
        <v>8156951.5</v>
      </c>
      <c r="DQ20" s="497">
        <v>6497080.5</v>
      </c>
      <c r="DR20" s="497">
        <v>6442154.5</v>
      </c>
      <c r="DS20" s="497">
        <v>6459339</v>
      </c>
      <c r="DT20" s="497">
        <v>6969045.5</v>
      </c>
      <c r="DU20" s="497">
        <v>7241392</v>
      </c>
      <c r="DV20" s="497">
        <v>6607409</v>
      </c>
      <c r="DW20" s="497">
        <v>6756595.5</v>
      </c>
      <c r="DX20" s="497">
        <v>6208977</v>
      </c>
      <c r="DY20" s="497">
        <v>6586589.5</v>
      </c>
      <c r="DZ20" s="497">
        <v>7216684.5</v>
      </c>
      <c r="EA20" s="497">
        <v>8199359</v>
      </c>
      <c r="EB20" s="497">
        <v>8170299</v>
      </c>
      <c r="EC20" s="497">
        <v>6404027</v>
      </c>
      <c r="ED20" s="497">
        <v>6475535.5</v>
      </c>
      <c r="EE20" s="497">
        <v>6420323</v>
      </c>
      <c r="EF20" s="497">
        <v>6962964</v>
      </c>
      <c r="EG20" s="497">
        <v>7209302.5</v>
      </c>
      <c r="EH20" s="497">
        <v>6950634</v>
      </c>
      <c r="EI20" s="497">
        <v>6744667</v>
      </c>
      <c r="EJ20" s="497">
        <v>2715360.75</v>
      </c>
      <c r="EK20" s="497">
        <v>5953576</v>
      </c>
      <c r="EL20" s="497">
        <v>7090760.5</v>
      </c>
      <c r="EM20" s="497">
        <v>8432243</v>
      </c>
      <c r="EN20" s="497">
        <v>8540892</v>
      </c>
      <c r="EO20" s="497">
        <v>6758207</v>
      </c>
      <c r="EP20" s="497">
        <v>6682744</v>
      </c>
      <c r="EQ20" s="497">
        <v>6388765.5</v>
      </c>
      <c r="ER20" s="497">
        <v>7215855.5</v>
      </c>
      <c r="ES20" s="497">
        <v>7653699.5</v>
      </c>
      <c r="ET20" s="497">
        <v>6789079</v>
      </c>
      <c r="EU20" s="497">
        <v>6984586</v>
      </c>
      <c r="EV20" s="497">
        <v>6732180</v>
      </c>
      <c r="EW20" s="497">
        <v>6757176</v>
      </c>
      <c r="EX20" s="497">
        <v>7331847.5</v>
      </c>
      <c r="EY20" s="497">
        <v>8654770</v>
      </c>
      <c r="EZ20" s="497">
        <v>8510689</v>
      </c>
      <c r="FA20" s="497">
        <v>6990763</v>
      </c>
      <c r="FB20" s="497">
        <v>6987569</v>
      </c>
      <c r="FC20" s="497">
        <v>6512736</v>
      </c>
      <c r="FD20" s="497">
        <v>7572909.5</v>
      </c>
      <c r="FE20" s="497">
        <v>7728615.5</v>
      </c>
      <c r="FF20" s="497">
        <v>7117281</v>
      </c>
      <c r="FG20" s="497">
        <v>7448749</v>
      </c>
      <c r="FH20" s="497">
        <v>744478.25</v>
      </c>
      <c r="FI20" s="497">
        <v>1853974.5</v>
      </c>
      <c r="FJ20" s="497">
        <v>7796674.5</v>
      </c>
      <c r="FK20" s="497">
        <v>9012774</v>
      </c>
      <c r="FL20" s="497">
        <v>8825888</v>
      </c>
      <c r="FM20" s="497">
        <v>7376114.5</v>
      </c>
      <c r="FN20" s="497">
        <v>7296568.5</v>
      </c>
      <c r="FO20" s="497">
        <v>6946050.5</v>
      </c>
      <c r="FP20" s="497">
        <v>7970924</v>
      </c>
      <c r="FQ20" s="497">
        <v>7992185.5</v>
      </c>
      <c r="FR20" s="497">
        <v>7476882.5</v>
      </c>
      <c r="FS20" s="497">
        <v>7901359.5</v>
      </c>
      <c r="FT20" s="497">
        <v>7332939.5</v>
      </c>
      <c r="FU20" s="497">
        <v>7319972.5</v>
      </c>
      <c r="FV20" s="497">
        <v>8099340</v>
      </c>
      <c r="FW20" s="497">
        <v>9158655</v>
      </c>
      <c r="FX20" s="497">
        <v>9301681</v>
      </c>
      <c r="FY20" s="497">
        <v>7555391</v>
      </c>
      <c r="FZ20" s="497">
        <v>7555129</v>
      </c>
      <c r="GA20" s="497">
        <v>7402068</v>
      </c>
      <c r="GB20" s="497">
        <v>8477043</v>
      </c>
    </row>
    <row r="21" spans="1:184">
      <c r="B21" s="461"/>
      <c r="C21" s="662" t="s">
        <v>3</v>
      </c>
      <c r="D21" s="478" t="s">
        <v>61</v>
      </c>
      <c r="E21" s="497">
        <v>3096557.5</v>
      </c>
      <c r="F21" s="497">
        <v>2705867.5</v>
      </c>
      <c r="G21" s="497">
        <v>2610765</v>
      </c>
      <c r="H21" s="497">
        <v>0</v>
      </c>
      <c r="I21" s="497">
        <v>1180622</v>
      </c>
      <c r="J21" s="497">
        <v>2727784.75</v>
      </c>
      <c r="K21" s="497">
        <v>3435317.25</v>
      </c>
      <c r="L21" s="497">
        <v>3172530.5</v>
      </c>
      <c r="M21" s="497">
        <v>2635029.75</v>
      </c>
      <c r="N21" s="497">
        <v>2684829.5</v>
      </c>
      <c r="O21" s="497">
        <v>2549355.75</v>
      </c>
      <c r="P21" s="497">
        <v>2866744.25</v>
      </c>
      <c r="Q21" s="497">
        <v>3372377</v>
      </c>
      <c r="R21" s="497">
        <v>2950618.25</v>
      </c>
      <c r="S21" s="497">
        <v>2916138.5</v>
      </c>
      <c r="T21" s="497">
        <v>2850870.75</v>
      </c>
      <c r="U21" s="497">
        <v>2815964.75</v>
      </c>
      <c r="V21" s="497">
        <v>2950866.75</v>
      </c>
      <c r="W21" s="497">
        <v>3430561</v>
      </c>
      <c r="X21" s="497">
        <v>3423769.75</v>
      </c>
      <c r="Y21" s="497">
        <v>2727972.75</v>
      </c>
      <c r="Z21" s="497">
        <v>2789457</v>
      </c>
      <c r="AA21" s="497">
        <v>2635547.5</v>
      </c>
      <c r="AB21" s="497">
        <v>2963832.25</v>
      </c>
      <c r="AC21" s="497">
        <v>3308228.5</v>
      </c>
      <c r="AD21" s="497">
        <v>3068497.25</v>
      </c>
      <c r="AE21" s="497">
        <v>3060740</v>
      </c>
      <c r="AF21" s="497">
        <v>2899371.75</v>
      </c>
      <c r="AG21" s="497">
        <v>892714.56</v>
      </c>
      <c r="AH21" s="497">
        <v>3166171.25</v>
      </c>
      <c r="AI21" s="497">
        <v>3575093</v>
      </c>
      <c r="AJ21" s="497">
        <v>3486751</v>
      </c>
      <c r="AK21" s="497">
        <v>2802211.5</v>
      </c>
      <c r="AL21" s="497">
        <v>2901381.25</v>
      </c>
      <c r="AM21" s="497">
        <v>2813362.75</v>
      </c>
      <c r="AN21" s="497">
        <v>2970672</v>
      </c>
      <c r="AO21" s="497">
        <v>3451464.5</v>
      </c>
      <c r="AP21" s="497">
        <v>3350788.5</v>
      </c>
      <c r="AQ21" s="497">
        <v>3270502.25</v>
      </c>
      <c r="AR21" s="497">
        <v>3018854.5</v>
      </c>
      <c r="AS21" s="497">
        <v>3105784.25</v>
      </c>
      <c r="AT21" s="497">
        <v>3295671.25</v>
      </c>
      <c r="AU21" s="497">
        <v>3708336.25</v>
      </c>
      <c r="AV21" s="497">
        <v>3728757.75</v>
      </c>
      <c r="AW21" s="497">
        <v>2986843.5</v>
      </c>
      <c r="AX21" s="497">
        <v>2992374.75</v>
      </c>
      <c r="AY21" s="497">
        <v>2959994.75</v>
      </c>
      <c r="AZ21" s="497">
        <v>3086939.75</v>
      </c>
      <c r="BA21" s="497">
        <v>3648408.25</v>
      </c>
      <c r="BB21" s="497">
        <v>3383523.25</v>
      </c>
      <c r="BC21" s="497">
        <v>3323515.25</v>
      </c>
      <c r="BD21" s="497">
        <v>898118.62</v>
      </c>
      <c r="BE21" s="497">
        <v>3100760.75</v>
      </c>
      <c r="BF21" s="497">
        <v>3439846.75</v>
      </c>
      <c r="BG21" s="497">
        <v>3817840</v>
      </c>
      <c r="BH21" s="497">
        <v>3847778.75</v>
      </c>
      <c r="BI21" s="497">
        <v>2976202.75</v>
      </c>
      <c r="BJ21" s="497">
        <v>3092450.5</v>
      </c>
      <c r="BK21" s="497">
        <v>3011163.75</v>
      </c>
      <c r="BL21" s="497">
        <v>3247786.75</v>
      </c>
      <c r="BM21" s="497">
        <v>3841974</v>
      </c>
      <c r="BN21" s="497">
        <v>3522335.25</v>
      </c>
      <c r="BO21" s="497">
        <v>3523937.75</v>
      </c>
      <c r="BP21" s="497">
        <v>3345746</v>
      </c>
      <c r="BQ21" s="497">
        <v>3400194.75</v>
      </c>
      <c r="BR21" s="497">
        <v>3685213.75</v>
      </c>
      <c r="BS21" s="497">
        <v>4234010.5</v>
      </c>
      <c r="BT21" s="497">
        <v>4337327.5</v>
      </c>
      <c r="BU21" s="497">
        <v>3367049.25</v>
      </c>
      <c r="BV21" s="497">
        <v>3470896.75</v>
      </c>
      <c r="BW21" s="497">
        <v>3429754.5</v>
      </c>
      <c r="BX21" s="497">
        <v>3769143.75</v>
      </c>
      <c r="BY21" s="497">
        <v>4289139</v>
      </c>
      <c r="BZ21" s="497">
        <v>4041246.5</v>
      </c>
      <c r="CA21" s="497">
        <v>4159896.5</v>
      </c>
      <c r="CB21" s="497">
        <v>2583256.5</v>
      </c>
      <c r="CC21" s="497">
        <v>1831471.25</v>
      </c>
      <c r="CD21" s="497">
        <v>4535025.5</v>
      </c>
      <c r="CE21" s="497">
        <v>5483876</v>
      </c>
      <c r="CF21" s="497">
        <v>5686555.5</v>
      </c>
      <c r="CG21" s="497">
        <v>4494302</v>
      </c>
      <c r="CH21" s="497">
        <v>4606357.5</v>
      </c>
      <c r="CI21" s="497">
        <v>4766373</v>
      </c>
      <c r="CJ21" s="497">
        <v>5233562</v>
      </c>
      <c r="CK21" s="497">
        <v>5677027</v>
      </c>
      <c r="CL21" s="497">
        <v>5319471</v>
      </c>
      <c r="CM21" s="497">
        <v>5423237.5</v>
      </c>
      <c r="CN21" s="497">
        <v>5129444.5</v>
      </c>
      <c r="CO21" s="497">
        <v>5230322.5</v>
      </c>
      <c r="CP21" s="497">
        <v>5907058</v>
      </c>
      <c r="CQ21" s="497">
        <v>7242130.5</v>
      </c>
      <c r="CR21" s="497">
        <v>6967627</v>
      </c>
      <c r="CS21" s="497">
        <v>5815263</v>
      </c>
      <c r="CT21" s="497">
        <v>5832549</v>
      </c>
      <c r="CU21" s="497">
        <v>5691849.5</v>
      </c>
      <c r="CV21" s="497">
        <v>6334214.5</v>
      </c>
      <c r="CW21" s="497">
        <v>6582651.5</v>
      </c>
      <c r="CX21" s="497">
        <v>6194788</v>
      </c>
      <c r="CY21" s="497">
        <v>2579872.75</v>
      </c>
      <c r="CZ21" s="497">
        <v>0</v>
      </c>
      <c r="DA21" s="497">
        <v>5973987</v>
      </c>
      <c r="DB21" s="497">
        <v>6904579</v>
      </c>
      <c r="DC21" s="497">
        <v>8125560.5</v>
      </c>
      <c r="DD21" s="497">
        <v>7949625.5</v>
      </c>
      <c r="DE21" s="497">
        <v>6216325</v>
      </c>
      <c r="DF21" s="497">
        <v>6046120</v>
      </c>
      <c r="DG21" s="497">
        <v>6076388.5</v>
      </c>
      <c r="DH21" s="497">
        <v>6831605</v>
      </c>
      <c r="DI21" s="497">
        <v>6905570.5</v>
      </c>
      <c r="DJ21" s="497">
        <v>6319062.5</v>
      </c>
      <c r="DK21" s="497">
        <v>6579244.5</v>
      </c>
      <c r="DL21" s="497">
        <v>6072304</v>
      </c>
      <c r="DM21" s="497">
        <v>6144703.5</v>
      </c>
      <c r="DN21" s="497">
        <v>7171239.5</v>
      </c>
      <c r="DO21" s="497">
        <v>8054610</v>
      </c>
      <c r="DP21" s="497">
        <v>7931814.5</v>
      </c>
      <c r="DQ21" s="497">
        <v>6466748.5</v>
      </c>
      <c r="DR21" s="497">
        <v>6316956.5</v>
      </c>
      <c r="DS21" s="497">
        <v>6327018</v>
      </c>
      <c r="DT21" s="497">
        <v>6853477.5</v>
      </c>
      <c r="DU21" s="497">
        <v>7176474.5</v>
      </c>
      <c r="DV21" s="497">
        <v>6404132.5</v>
      </c>
      <c r="DW21" s="497">
        <v>6666371</v>
      </c>
      <c r="DX21" s="497">
        <v>2920678</v>
      </c>
      <c r="DY21" s="497">
        <v>5222471.5</v>
      </c>
      <c r="DZ21" s="497">
        <v>7208291.5</v>
      </c>
      <c r="EA21" s="497">
        <v>8046942.5</v>
      </c>
      <c r="EB21" s="497">
        <v>7938192.5</v>
      </c>
      <c r="EC21" s="497">
        <v>6346555.5</v>
      </c>
      <c r="ED21" s="497">
        <v>6352385.5</v>
      </c>
      <c r="EE21" s="497">
        <v>6231830</v>
      </c>
      <c r="EF21" s="497">
        <v>6755075.5</v>
      </c>
      <c r="EG21" s="497">
        <v>7081295.5</v>
      </c>
      <c r="EH21" s="497">
        <v>6828301</v>
      </c>
      <c r="EI21" s="497">
        <v>6655304.5</v>
      </c>
      <c r="EJ21" s="497">
        <v>6433777</v>
      </c>
      <c r="EK21" s="497">
        <v>6622022.5</v>
      </c>
      <c r="EL21" s="497">
        <v>6883361</v>
      </c>
      <c r="EM21" s="497">
        <v>8407230</v>
      </c>
      <c r="EN21" s="497">
        <v>8246846.5</v>
      </c>
      <c r="EO21" s="497">
        <v>6677266</v>
      </c>
      <c r="EP21" s="497">
        <v>6583967.5</v>
      </c>
      <c r="EQ21" s="497">
        <v>6392319</v>
      </c>
      <c r="ER21" s="497">
        <v>7116380</v>
      </c>
      <c r="ES21" s="497">
        <v>7337612.5</v>
      </c>
      <c r="ET21" s="497">
        <v>6764643</v>
      </c>
      <c r="EU21" s="497">
        <v>6778241</v>
      </c>
      <c r="EV21" s="497">
        <v>2502710.5</v>
      </c>
      <c r="EW21" s="497">
        <v>6220056.5</v>
      </c>
      <c r="EX21" s="497">
        <v>7248296.5</v>
      </c>
      <c r="EY21" s="497">
        <v>8659622</v>
      </c>
      <c r="EZ21" s="497">
        <v>8432037</v>
      </c>
      <c r="FA21" s="497">
        <v>6880572</v>
      </c>
      <c r="FB21" s="497">
        <v>6901255.5</v>
      </c>
      <c r="FC21" s="497">
        <v>6414040.5</v>
      </c>
      <c r="FD21" s="497">
        <v>7299831.5</v>
      </c>
      <c r="FE21" s="497">
        <v>7597610</v>
      </c>
      <c r="FF21" s="497">
        <v>7035588</v>
      </c>
      <c r="FG21" s="497">
        <v>7308083.5</v>
      </c>
      <c r="FH21" s="497">
        <v>6935817</v>
      </c>
      <c r="FI21" s="497">
        <v>6996998.5</v>
      </c>
      <c r="FJ21" s="497">
        <v>7701685</v>
      </c>
      <c r="FK21" s="497">
        <v>9010106</v>
      </c>
      <c r="FL21" s="497">
        <v>8745721</v>
      </c>
      <c r="FM21" s="497">
        <v>7342198.5</v>
      </c>
      <c r="FN21" s="497">
        <v>7216472.5</v>
      </c>
      <c r="FO21" s="497">
        <v>6841606.5</v>
      </c>
      <c r="FP21" s="497">
        <v>7726563.5</v>
      </c>
      <c r="FQ21" s="497">
        <v>8066859.5</v>
      </c>
      <c r="FR21" s="497">
        <v>7393080.5</v>
      </c>
      <c r="FS21" s="497">
        <v>7763854</v>
      </c>
      <c r="FT21" s="497">
        <v>7346321</v>
      </c>
      <c r="FU21" s="497">
        <v>2263825.5</v>
      </c>
      <c r="FV21" s="497">
        <v>8117302</v>
      </c>
      <c r="FW21" s="497">
        <v>9082778</v>
      </c>
      <c r="FX21" s="497">
        <v>8790822</v>
      </c>
      <c r="FY21" s="497">
        <v>7521716</v>
      </c>
      <c r="FZ21" s="497">
        <v>7265153</v>
      </c>
      <c r="GA21" s="497">
        <v>7202500.5</v>
      </c>
      <c r="GB21" s="497">
        <v>8146866</v>
      </c>
    </row>
    <row r="22" spans="1:184">
      <c r="B22" s="461"/>
      <c r="C22" s="662" t="s">
        <v>4</v>
      </c>
      <c r="D22" s="478" t="s">
        <v>61</v>
      </c>
      <c r="E22" s="497">
        <v>3124314.25</v>
      </c>
      <c r="F22" s="497">
        <v>2687619</v>
      </c>
      <c r="G22" s="497">
        <v>2733499.75</v>
      </c>
      <c r="H22" s="497">
        <v>2342479.75</v>
      </c>
      <c r="I22" s="497">
        <v>591753.68999999994</v>
      </c>
      <c r="J22" s="497">
        <v>2545521.75</v>
      </c>
      <c r="K22" s="497">
        <v>3251181.75</v>
      </c>
      <c r="L22" s="497">
        <v>3039052</v>
      </c>
      <c r="M22" s="497">
        <v>0</v>
      </c>
      <c r="N22" s="497">
        <v>0</v>
      </c>
      <c r="O22" s="497">
        <v>0</v>
      </c>
      <c r="P22" s="497">
        <v>0</v>
      </c>
      <c r="Q22" s="497">
        <v>0</v>
      </c>
      <c r="R22" s="497">
        <v>0</v>
      </c>
      <c r="S22" s="497">
        <v>0</v>
      </c>
      <c r="T22" s="497">
        <v>0</v>
      </c>
      <c r="U22" s="497">
        <v>0</v>
      </c>
      <c r="V22" s="497">
        <v>0</v>
      </c>
      <c r="W22" s="497">
        <v>0</v>
      </c>
      <c r="X22" s="497">
        <v>0</v>
      </c>
      <c r="Y22" s="497">
        <v>0</v>
      </c>
      <c r="Z22" s="497">
        <v>0</v>
      </c>
      <c r="AA22" s="497">
        <v>0</v>
      </c>
      <c r="AB22" s="497">
        <v>0</v>
      </c>
      <c r="AC22" s="497">
        <v>0</v>
      </c>
      <c r="AD22" s="497">
        <v>0</v>
      </c>
      <c r="AE22" s="497">
        <v>0</v>
      </c>
      <c r="AF22" s="497">
        <v>0</v>
      </c>
      <c r="AG22" s="497">
        <v>0</v>
      </c>
      <c r="AH22" s="497">
        <v>0</v>
      </c>
      <c r="AI22" s="497">
        <v>0</v>
      </c>
      <c r="AJ22" s="497">
        <v>0</v>
      </c>
      <c r="AK22" s="497">
        <v>0</v>
      </c>
      <c r="AL22" s="497">
        <v>0</v>
      </c>
      <c r="AM22" s="497">
        <v>0</v>
      </c>
      <c r="AN22" s="497">
        <v>0</v>
      </c>
      <c r="AO22" s="497">
        <v>0</v>
      </c>
      <c r="AP22" s="497">
        <v>0</v>
      </c>
      <c r="AQ22" s="497">
        <v>0</v>
      </c>
      <c r="AR22" s="497">
        <v>0</v>
      </c>
      <c r="AS22" s="497">
        <v>0</v>
      </c>
      <c r="AT22" s="497">
        <v>0</v>
      </c>
      <c r="AU22" s="497">
        <v>0</v>
      </c>
      <c r="AV22" s="497">
        <v>0</v>
      </c>
      <c r="AW22" s="497">
        <v>0</v>
      </c>
      <c r="AX22" s="497">
        <v>0</v>
      </c>
      <c r="AY22" s="497">
        <v>0</v>
      </c>
      <c r="AZ22" s="497">
        <v>0</v>
      </c>
      <c r="BA22" s="497">
        <v>0</v>
      </c>
      <c r="BB22" s="497">
        <v>0</v>
      </c>
      <c r="BC22" s="497">
        <v>0</v>
      </c>
      <c r="BD22" s="497">
        <v>0</v>
      </c>
      <c r="BE22" s="497">
        <v>0</v>
      </c>
      <c r="BF22" s="497">
        <v>0</v>
      </c>
      <c r="BG22" s="497">
        <v>0</v>
      </c>
      <c r="BH22" s="497">
        <v>0</v>
      </c>
      <c r="BI22" s="497">
        <v>0</v>
      </c>
      <c r="BJ22" s="497">
        <v>0</v>
      </c>
      <c r="BK22" s="497">
        <v>0</v>
      </c>
      <c r="BL22" s="497">
        <v>0</v>
      </c>
      <c r="BM22" s="497">
        <v>0</v>
      </c>
      <c r="BN22" s="497">
        <v>0</v>
      </c>
      <c r="BO22" s="497">
        <v>0</v>
      </c>
      <c r="BP22" s="497">
        <v>0</v>
      </c>
      <c r="BQ22" s="497">
        <v>0</v>
      </c>
      <c r="BR22" s="497">
        <v>0</v>
      </c>
      <c r="BS22" s="497">
        <v>0</v>
      </c>
      <c r="BT22" s="497">
        <v>0</v>
      </c>
      <c r="BU22" s="497">
        <v>0</v>
      </c>
      <c r="BV22" s="497">
        <v>0</v>
      </c>
      <c r="BW22" s="497">
        <v>0</v>
      </c>
      <c r="BX22" s="497">
        <v>0</v>
      </c>
      <c r="BY22" s="497">
        <v>0</v>
      </c>
      <c r="BZ22" s="497">
        <v>0</v>
      </c>
      <c r="CA22" s="497">
        <v>0</v>
      </c>
      <c r="CB22" s="497">
        <v>0</v>
      </c>
      <c r="CC22" s="497">
        <v>0</v>
      </c>
      <c r="CD22" s="497">
        <v>0</v>
      </c>
      <c r="CE22" s="497">
        <v>0</v>
      </c>
      <c r="CF22" s="497">
        <v>0</v>
      </c>
      <c r="CG22" s="497">
        <v>0</v>
      </c>
      <c r="CH22" s="497">
        <v>0</v>
      </c>
      <c r="CI22" s="497">
        <v>0</v>
      </c>
      <c r="CJ22" s="497">
        <v>0</v>
      </c>
      <c r="CK22" s="497">
        <v>0</v>
      </c>
      <c r="CL22" s="497">
        <v>0</v>
      </c>
      <c r="CM22" s="497">
        <v>0</v>
      </c>
      <c r="CN22" s="497">
        <v>0</v>
      </c>
      <c r="CO22" s="497">
        <v>0</v>
      </c>
      <c r="CP22" s="497">
        <v>0</v>
      </c>
      <c r="CQ22" s="497">
        <v>0</v>
      </c>
      <c r="CR22" s="497">
        <v>0</v>
      </c>
      <c r="CS22" s="497">
        <v>0</v>
      </c>
      <c r="CT22" s="497">
        <v>0</v>
      </c>
      <c r="CU22" s="497">
        <v>0</v>
      </c>
      <c r="CV22" s="497">
        <v>0</v>
      </c>
      <c r="CW22" s="497">
        <v>0</v>
      </c>
      <c r="CX22" s="497">
        <v>0</v>
      </c>
      <c r="CY22" s="497">
        <v>0</v>
      </c>
      <c r="CZ22" s="497">
        <v>0</v>
      </c>
      <c r="DA22" s="497">
        <v>0</v>
      </c>
      <c r="DB22" s="497">
        <v>0</v>
      </c>
      <c r="DC22" s="497">
        <v>0</v>
      </c>
      <c r="DD22" s="497">
        <v>0</v>
      </c>
      <c r="DE22" s="497">
        <v>0</v>
      </c>
      <c r="DF22" s="497">
        <v>0</v>
      </c>
      <c r="DG22" s="497">
        <v>0</v>
      </c>
      <c r="DH22" s="497">
        <v>0</v>
      </c>
      <c r="DI22" s="497">
        <v>0</v>
      </c>
      <c r="DJ22" s="497">
        <v>0</v>
      </c>
      <c r="DK22" s="497">
        <v>0</v>
      </c>
      <c r="DL22" s="497">
        <v>0</v>
      </c>
      <c r="DM22" s="497">
        <v>0</v>
      </c>
      <c r="DN22" s="497">
        <v>0</v>
      </c>
      <c r="DO22" s="497">
        <v>0</v>
      </c>
      <c r="DP22" s="497">
        <v>0</v>
      </c>
      <c r="DQ22" s="497">
        <v>0</v>
      </c>
      <c r="DR22" s="497">
        <v>0</v>
      </c>
      <c r="DS22" s="497">
        <v>0</v>
      </c>
      <c r="DT22" s="497">
        <v>0</v>
      </c>
      <c r="DU22" s="497">
        <v>0</v>
      </c>
      <c r="DV22" s="497">
        <v>0</v>
      </c>
      <c r="DW22" s="497">
        <v>0</v>
      </c>
      <c r="DX22" s="497">
        <v>0</v>
      </c>
      <c r="DY22" s="497">
        <v>0</v>
      </c>
      <c r="DZ22" s="497">
        <v>0</v>
      </c>
      <c r="EA22" s="497">
        <v>0</v>
      </c>
      <c r="EB22" s="497">
        <v>0</v>
      </c>
      <c r="EC22" s="497">
        <v>0</v>
      </c>
      <c r="ED22" s="497">
        <v>0</v>
      </c>
      <c r="EE22" s="497">
        <v>0</v>
      </c>
      <c r="EF22" s="497">
        <v>0</v>
      </c>
      <c r="EG22" s="497">
        <v>0</v>
      </c>
      <c r="EH22" s="497">
        <v>0</v>
      </c>
      <c r="EI22" s="497">
        <v>0</v>
      </c>
      <c r="EJ22" s="497">
        <v>0</v>
      </c>
      <c r="EK22" s="497">
        <v>0</v>
      </c>
      <c r="EL22" s="497">
        <v>0</v>
      </c>
      <c r="EM22" s="497">
        <v>0</v>
      </c>
      <c r="EN22" s="497">
        <v>0</v>
      </c>
      <c r="EO22" s="497">
        <v>0</v>
      </c>
      <c r="EP22" s="497">
        <v>0</v>
      </c>
      <c r="EQ22" s="497">
        <v>0</v>
      </c>
      <c r="ER22" s="497">
        <v>0</v>
      </c>
      <c r="ES22" s="497">
        <v>0</v>
      </c>
      <c r="ET22" s="497">
        <v>0</v>
      </c>
      <c r="EU22" s="497">
        <v>0</v>
      </c>
      <c r="EV22" s="497">
        <v>0</v>
      </c>
      <c r="EW22" s="497">
        <v>0</v>
      </c>
      <c r="EX22" s="497">
        <v>0</v>
      </c>
      <c r="EY22" s="497">
        <v>0</v>
      </c>
      <c r="EZ22" s="497">
        <v>0</v>
      </c>
      <c r="FA22" s="497">
        <v>0</v>
      </c>
      <c r="FB22" s="497">
        <v>0</v>
      </c>
      <c r="FC22" s="497">
        <v>0</v>
      </c>
      <c r="FD22" s="497">
        <v>0</v>
      </c>
      <c r="FE22" s="497">
        <v>0</v>
      </c>
      <c r="FF22" s="497">
        <v>0</v>
      </c>
      <c r="FG22" s="497">
        <v>0</v>
      </c>
      <c r="FH22" s="497">
        <v>0</v>
      </c>
      <c r="FI22" s="497">
        <v>0</v>
      </c>
      <c r="FJ22" s="497">
        <v>0</v>
      </c>
      <c r="FK22" s="497">
        <v>0</v>
      </c>
      <c r="FL22" s="497">
        <v>0</v>
      </c>
      <c r="FM22" s="497">
        <v>0</v>
      </c>
      <c r="FN22" s="497">
        <v>0</v>
      </c>
      <c r="FO22" s="497">
        <v>0</v>
      </c>
      <c r="FP22" s="497">
        <v>0</v>
      </c>
      <c r="FQ22" s="497">
        <v>0</v>
      </c>
      <c r="FR22" s="497">
        <v>0</v>
      </c>
      <c r="FS22" s="497">
        <v>0</v>
      </c>
      <c r="FT22" s="497">
        <v>0</v>
      </c>
      <c r="FU22" s="497">
        <v>0</v>
      </c>
      <c r="FV22" s="497">
        <v>0</v>
      </c>
      <c r="FW22" s="497">
        <v>0</v>
      </c>
      <c r="FX22" s="497">
        <v>0</v>
      </c>
      <c r="FY22" s="497">
        <v>0</v>
      </c>
      <c r="FZ22" s="497">
        <v>0</v>
      </c>
      <c r="GA22" s="497">
        <v>0</v>
      </c>
      <c r="GB22" s="497">
        <v>0</v>
      </c>
    </row>
    <row r="23" spans="1:184">
      <c r="B23" s="461"/>
      <c r="C23" s="662" t="s">
        <v>5</v>
      </c>
      <c r="D23" s="478" t="s">
        <v>61</v>
      </c>
      <c r="E23" s="497">
        <v>3144988</v>
      </c>
      <c r="F23" s="497">
        <v>2671306.75</v>
      </c>
      <c r="G23" s="497">
        <v>2726950.25</v>
      </c>
      <c r="H23" s="497">
        <v>2678586.25</v>
      </c>
      <c r="I23" s="497">
        <v>2745101.25</v>
      </c>
      <c r="J23" s="497">
        <v>2628013.75</v>
      </c>
      <c r="K23" s="497">
        <v>3316875.75</v>
      </c>
      <c r="L23" s="497">
        <v>3062482.75</v>
      </c>
      <c r="M23" s="497">
        <v>0</v>
      </c>
      <c r="N23" s="497">
        <v>0</v>
      </c>
      <c r="O23" s="497">
        <v>0</v>
      </c>
      <c r="P23" s="497">
        <v>0</v>
      </c>
      <c r="Q23" s="497">
        <v>0</v>
      </c>
      <c r="R23" s="497">
        <v>0</v>
      </c>
      <c r="S23" s="497">
        <v>0</v>
      </c>
      <c r="T23" s="497">
        <v>0</v>
      </c>
      <c r="U23" s="497">
        <v>0</v>
      </c>
      <c r="V23" s="497">
        <v>0</v>
      </c>
      <c r="W23" s="497">
        <v>0</v>
      </c>
      <c r="X23" s="497">
        <v>0</v>
      </c>
      <c r="Y23" s="497">
        <v>0</v>
      </c>
      <c r="Z23" s="497">
        <v>0</v>
      </c>
      <c r="AA23" s="497">
        <v>0</v>
      </c>
      <c r="AB23" s="497">
        <v>0</v>
      </c>
      <c r="AC23" s="497">
        <v>0</v>
      </c>
      <c r="AD23" s="497">
        <v>0</v>
      </c>
      <c r="AE23" s="497">
        <v>0</v>
      </c>
      <c r="AF23" s="497">
        <v>0</v>
      </c>
      <c r="AG23" s="497">
        <v>0</v>
      </c>
      <c r="AH23" s="497">
        <v>0</v>
      </c>
      <c r="AI23" s="497">
        <v>0</v>
      </c>
      <c r="AJ23" s="497">
        <v>0</v>
      </c>
      <c r="AK23" s="497">
        <v>0</v>
      </c>
      <c r="AL23" s="497">
        <v>0</v>
      </c>
      <c r="AM23" s="497">
        <v>0</v>
      </c>
      <c r="AN23" s="497">
        <v>0</v>
      </c>
      <c r="AO23" s="497">
        <v>0</v>
      </c>
      <c r="AP23" s="497">
        <v>0</v>
      </c>
      <c r="AQ23" s="497">
        <v>0</v>
      </c>
      <c r="AR23" s="497">
        <v>0</v>
      </c>
      <c r="AS23" s="497">
        <v>0</v>
      </c>
      <c r="AT23" s="497">
        <v>0</v>
      </c>
      <c r="AU23" s="497">
        <v>0</v>
      </c>
      <c r="AV23" s="497">
        <v>0</v>
      </c>
      <c r="AW23" s="497">
        <v>0</v>
      </c>
      <c r="AX23" s="497">
        <v>0</v>
      </c>
      <c r="AY23" s="497">
        <v>0</v>
      </c>
      <c r="AZ23" s="497">
        <v>0</v>
      </c>
      <c r="BA23" s="497">
        <v>0</v>
      </c>
      <c r="BB23" s="497">
        <v>0</v>
      </c>
      <c r="BC23" s="497">
        <v>0</v>
      </c>
      <c r="BD23" s="497">
        <v>0</v>
      </c>
      <c r="BE23" s="497">
        <v>0</v>
      </c>
      <c r="BF23" s="497">
        <v>0</v>
      </c>
      <c r="BG23" s="497">
        <v>0</v>
      </c>
      <c r="BH23" s="497">
        <v>0</v>
      </c>
      <c r="BI23" s="497">
        <v>0</v>
      </c>
      <c r="BJ23" s="497">
        <v>0</v>
      </c>
      <c r="BK23" s="497">
        <v>0</v>
      </c>
      <c r="BL23" s="497">
        <v>0</v>
      </c>
      <c r="BM23" s="497">
        <v>0</v>
      </c>
      <c r="BN23" s="497">
        <v>0</v>
      </c>
      <c r="BO23" s="497">
        <v>0</v>
      </c>
      <c r="BP23" s="497">
        <v>0</v>
      </c>
      <c r="BQ23" s="497">
        <v>0</v>
      </c>
      <c r="BR23" s="497">
        <v>0</v>
      </c>
      <c r="BS23" s="497">
        <v>0</v>
      </c>
      <c r="BT23" s="497">
        <v>0</v>
      </c>
      <c r="BU23" s="497">
        <v>0</v>
      </c>
      <c r="BV23" s="497">
        <v>0</v>
      </c>
      <c r="BW23" s="497">
        <v>0</v>
      </c>
      <c r="BX23" s="497">
        <v>0</v>
      </c>
      <c r="BY23" s="497">
        <v>0</v>
      </c>
      <c r="BZ23" s="497">
        <v>0</v>
      </c>
      <c r="CA23" s="497">
        <v>0</v>
      </c>
      <c r="CB23" s="497">
        <v>0</v>
      </c>
      <c r="CC23" s="497">
        <v>0</v>
      </c>
      <c r="CD23" s="497">
        <v>0</v>
      </c>
      <c r="CE23" s="497">
        <v>0</v>
      </c>
      <c r="CF23" s="497">
        <v>0</v>
      </c>
      <c r="CG23" s="497">
        <v>0</v>
      </c>
      <c r="CH23" s="497">
        <v>0</v>
      </c>
      <c r="CI23" s="497">
        <v>0</v>
      </c>
      <c r="CJ23" s="497">
        <v>0</v>
      </c>
      <c r="CK23" s="497">
        <v>0</v>
      </c>
      <c r="CL23" s="497">
        <v>0</v>
      </c>
      <c r="CM23" s="497">
        <v>0</v>
      </c>
      <c r="CN23" s="497">
        <v>0</v>
      </c>
      <c r="CO23" s="497">
        <v>0</v>
      </c>
      <c r="CP23" s="497">
        <v>0</v>
      </c>
      <c r="CQ23" s="497">
        <v>0</v>
      </c>
      <c r="CR23" s="497">
        <v>0</v>
      </c>
      <c r="CS23" s="497">
        <v>0</v>
      </c>
      <c r="CT23" s="497">
        <v>0</v>
      </c>
      <c r="CU23" s="497">
        <v>0</v>
      </c>
      <c r="CV23" s="497">
        <v>0</v>
      </c>
      <c r="CW23" s="497">
        <v>0</v>
      </c>
      <c r="CX23" s="497">
        <v>0</v>
      </c>
      <c r="CY23" s="497">
        <v>0</v>
      </c>
      <c r="CZ23" s="497">
        <v>0</v>
      </c>
      <c r="DA23" s="497">
        <v>0</v>
      </c>
      <c r="DB23" s="497">
        <v>0</v>
      </c>
      <c r="DC23" s="497">
        <v>0</v>
      </c>
      <c r="DD23" s="497">
        <v>0</v>
      </c>
      <c r="DE23" s="497">
        <v>0</v>
      </c>
      <c r="DF23" s="497">
        <v>0</v>
      </c>
      <c r="DG23" s="497">
        <v>0</v>
      </c>
      <c r="DH23" s="497">
        <v>0</v>
      </c>
      <c r="DI23" s="497">
        <v>0</v>
      </c>
      <c r="DJ23" s="497">
        <v>0</v>
      </c>
      <c r="DK23" s="497">
        <v>0</v>
      </c>
      <c r="DL23" s="497">
        <v>0</v>
      </c>
      <c r="DM23" s="497">
        <v>0</v>
      </c>
      <c r="DN23" s="497">
        <v>0</v>
      </c>
      <c r="DO23" s="497">
        <v>0</v>
      </c>
      <c r="DP23" s="497">
        <v>0</v>
      </c>
      <c r="DQ23" s="497">
        <v>0</v>
      </c>
      <c r="DR23" s="497">
        <v>0</v>
      </c>
      <c r="DS23" s="497">
        <v>0</v>
      </c>
      <c r="DT23" s="497">
        <v>0</v>
      </c>
      <c r="DU23" s="497">
        <v>0</v>
      </c>
      <c r="DV23" s="497">
        <v>0</v>
      </c>
      <c r="DW23" s="497">
        <v>0</v>
      </c>
      <c r="DX23" s="497">
        <v>0</v>
      </c>
      <c r="DY23" s="497">
        <v>0</v>
      </c>
      <c r="DZ23" s="497">
        <v>0</v>
      </c>
      <c r="EA23" s="497">
        <v>0</v>
      </c>
      <c r="EB23" s="497">
        <v>0</v>
      </c>
      <c r="EC23" s="497">
        <v>0</v>
      </c>
      <c r="ED23" s="497">
        <v>0</v>
      </c>
      <c r="EE23" s="497">
        <v>0</v>
      </c>
      <c r="EF23" s="497">
        <v>0</v>
      </c>
      <c r="EG23" s="497">
        <v>0</v>
      </c>
      <c r="EH23" s="497">
        <v>0</v>
      </c>
      <c r="EI23" s="497">
        <v>0</v>
      </c>
      <c r="EJ23" s="497">
        <v>0</v>
      </c>
      <c r="EK23" s="497">
        <v>0</v>
      </c>
      <c r="EL23" s="497">
        <v>0</v>
      </c>
      <c r="EM23" s="497">
        <v>0</v>
      </c>
      <c r="EN23" s="497">
        <v>0</v>
      </c>
      <c r="EO23" s="497">
        <v>0</v>
      </c>
      <c r="EP23" s="497">
        <v>0</v>
      </c>
      <c r="EQ23" s="497">
        <v>0</v>
      </c>
      <c r="ER23" s="497">
        <v>0</v>
      </c>
      <c r="ES23" s="497">
        <v>0</v>
      </c>
      <c r="ET23" s="497">
        <v>0</v>
      </c>
      <c r="EU23" s="497">
        <v>0</v>
      </c>
      <c r="EV23" s="497">
        <v>0</v>
      </c>
      <c r="EW23" s="497">
        <v>0</v>
      </c>
      <c r="EX23" s="497">
        <v>0</v>
      </c>
      <c r="EY23" s="497">
        <v>0</v>
      </c>
      <c r="EZ23" s="497">
        <v>0</v>
      </c>
      <c r="FA23" s="497">
        <v>0</v>
      </c>
      <c r="FB23" s="497">
        <v>0</v>
      </c>
      <c r="FC23" s="497">
        <v>0</v>
      </c>
      <c r="FD23" s="497">
        <v>0</v>
      </c>
      <c r="FE23" s="497">
        <v>0</v>
      </c>
      <c r="FF23" s="497">
        <v>0</v>
      </c>
      <c r="FG23" s="497">
        <v>0</v>
      </c>
      <c r="FH23" s="497">
        <v>0</v>
      </c>
      <c r="FI23" s="497">
        <v>0</v>
      </c>
      <c r="FJ23" s="497">
        <v>0</v>
      </c>
      <c r="FK23" s="497">
        <v>0</v>
      </c>
      <c r="FL23" s="497">
        <v>0</v>
      </c>
      <c r="FM23" s="497">
        <v>0</v>
      </c>
      <c r="FN23" s="497">
        <v>0</v>
      </c>
      <c r="FO23" s="497">
        <v>0</v>
      </c>
      <c r="FP23" s="497">
        <v>0</v>
      </c>
      <c r="FQ23" s="497">
        <v>0</v>
      </c>
      <c r="FR23" s="497">
        <v>0</v>
      </c>
      <c r="FS23" s="497">
        <v>0</v>
      </c>
      <c r="FT23" s="497">
        <v>0</v>
      </c>
      <c r="FU23" s="497">
        <v>0</v>
      </c>
      <c r="FV23" s="497">
        <v>0</v>
      </c>
      <c r="FW23" s="497">
        <v>0</v>
      </c>
      <c r="FX23" s="497">
        <v>0</v>
      </c>
      <c r="FY23" s="497">
        <v>0</v>
      </c>
      <c r="FZ23" s="497">
        <v>0</v>
      </c>
      <c r="GA23" s="497">
        <v>0</v>
      </c>
      <c r="GB23" s="497">
        <v>0</v>
      </c>
    </row>
    <row r="24" spans="1:184">
      <c r="B24" s="461"/>
      <c r="C24" s="662" t="s">
        <v>6</v>
      </c>
      <c r="D24" s="478" t="s">
        <v>61</v>
      </c>
      <c r="E24" s="497">
        <v>3226937.5</v>
      </c>
      <c r="F24" s="497">
        <v>2789666.25</v>
      </c>
      <c r="G24" s="497">
        <v>2833591</v>
      </c>
      <c r="H24" s="497">
        <v>2781823.5</v>
      </c>
      <c r="I24" s="497">
        <v>2886359.5</v>
      </c>
      <c r="J24" s="497">
        <v>2727241.5</v>
      </c>
      <c r="K24" s="497">
        <v>3406633.75</v>
      </c>
      <c r="L24" s="497">
        <v>3156411.5</v>
      </c>
      <c r="M24" s="497">
        <v>0</v>
      </c>
      <c r="N24" s="497">
        <v>0</v>
      </c>
      <c r="O24" s="497">
        <v>0</v>
      </c>
      <c r="P24" s="497">
        <v>0</v>
      </c>
      <c r="Q24" s="497">
        <v>0</v>
      </c>
      <c r="R24" s="497">
        <v>0</v>
      </c>
      <c r="S24" s="497">
        <v>0</v>
      </c>
      <c r="T24" s="497">
        <v>0</v>
      </c>
      <c r="U24" s="497">
        <v>0</v>
      </c>
      <c r="V24" s="497">
        <v>0</v>
      </c>
      <c r="W24" s="497">
        <v>0</v>
      </c>
      <c r="X24" s="497">
        <v>0</v>
      </c>
      <c r="Y24" s="497">
        <v>0</v>
      </c>
      <c r="Z24" s="497">
        <v>0</v>
      </c>
      <c r="AA24" s="497">
        <v>0</v>
      </c>
      <c r="AB24" s="497">
        <v>0</v>
      </c>
      <c r="AC24" s="497">
        <v>0</v>
      </c>
      <c r="AD24" s="497">
        <v>0</v>
      </c>
      <c r="AE24" s="497">
        <v>0</v>
      </c>
      <c r="AF24" s="497">
        <v>0</v>
      </c>
      <c r="AG24" s="497">
        <v>0</v>
      </c>
      <c r="AH24" s="497">
        <v>0</v>
      </c>
      <c r="AI24" s="497">
        <v>0</v>
      </c>
      <c r="AJ24" s="497">
        <v>0</v>
      </c>
      <c r="AK24" s="497">
        <v>0</v>
      </c>
      <c r="AL24" s="497">
        <v>0</v>
      </c>
      <c r="AM24" s="497">
        <v>0</v>
      </c>
      <c r="AN24" s="497">
        <v>0</v>
      </c>
      <c r="AO24" s="497">
        <v>0</v>
      </c>
      <c r="AP24" s="497">
        <v>0</v>
      </c>
      <c r="AQ24" s="497">
        <v>0</v>
      </c>
      <c r="AR24" s="497">
        <v>0</v>
      </c>
      <c r="AS24" s="497">
        <v>0</v>
      </c>
      <c r="AT24" s="497">
        <v>0</v>
      </c>
      <c r="AU24" s="497">
        <v>0</v>
      </c>
      <c r="AV24" s="497">
        <v>0</v>
      </c>
      <c r="AW24" s="497">
        <v>0</v>
      </c>
      <c r="AX24" s="497">
        <v>0</v>
      </c>
      <c r="AY24" s="497">
        <v>0</v>
      </c>
      <c r="AZ24" s="497">
        <v>0</v>
      </c>
      <c r="BA24" s="497">
        <v>0</v>
      </c>
      <c r="BB24" s="497">
        <v>0</v>
      </c>
      <c r="BC24" s="497">
        <v>0</v>
      </c>
      <c r="BD24" s="497">
        <v>0</v>
      </c>
      <c r="BE24" s="497">
        <v>0</v>
      </c>
      <c r="BF24" s="497">
        <v>0</v>
      </c>
      <c r="BG24" s="497">
        <v>0</v>
      </c>
      <c r="BH24" s="497">
        <v>0</v>
      </c>
      <c r="BI24" s="497">
        <v>0</v>
      </c>
      <c r="BJ24" s="497">
        <v>0</v>
      </c>
      <c r="BK24" s="497">
        <v>0</v>
      </c>
      <c r="BL24" s="497">
        <v>0</v>
      </c>
      <c r="BM24" s="497">
        <v>0</v>
      </c>
      <c r="BN24" s="497">
        <v>0</v>
      </c>
      <c r="BO24" s="497">
        <v>0</v>
      </c>
      <c r="BP24" s="497">
        <v>0</v>
      </c>
      <c r="BQ24" s="497">
        <v>0</v>
      </c>
      <c r="BR24" s="497">
        <v>0</v>
      </c>
      <c r="BS24" s="497">
        <v>0</v>
      </c>
      <c r="BT24" s="497">
        <v>0</v>
      </c>
      <c r="BU24" s="497">
        <v>0</v>
      </c>
      <c r="BV24" s="497">
        <v>0</v>
      </c>
      <c r="BW24" s="497">
        <v>0</v>
      </c>
      <c r="BX24" s="497">
        <v>0</v>
      </c>
      <c r="BY24" s="497">
        <v>0</v>
      </c>
      <c r="BZ24" s="497">
        <v>0</v>
      </c>
      <c r="CA24" s="497">
        <v>0</v>
      </c>
      <c r="CB24" s="497">
        <v>0</v>
      </c>
      <c r="CC24" s="497">
        <v>0</v>
      </c>
      <c r="CD24" s="497">
        <v>0</v>
      </c>
      <c r="CE24" s="497">
        <v>0</v>
      </c>
      <c r="CF24" s="497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497">
        <v>0</v>
      </c>
      <c r="CM24" s="497">
        <v>0</v>
      </c>
      <c r="CN24" s="497">
        <v>0</v>
      </c>
      <c r="CO24" s="497">
        <v>0</v>
      </c>
      <c r="CP24" s="497">
        <v>0</v>
      </c>
      <c r="CQ24" s="497">
        <v>0</v>
      </c>
      <c r="CR24" s="497">
        <v>0</v>
      </c>
      <c r="CS24" s="497">
        <v>0</v>
      </c>
      <c r="CT24" s="497">
        <v>0</v>
      </c>
      <c r="CU24" s="497">
        <v>0</v>
      </c>
      <c r="CV24" s="497">
        <v>0</v>
      </c>
      <c r="CW24" s="497">
        <v>0</v>
      </c>
      <c r="CX24" s="497">
        <v>0</v>
      </c>
      <c r="CY24" s="497">
        <v>0</v>
      </c>
      <c r="CZ24" s="497">
        <v>0</v>
      </c>
      <c r="DA24" s="497">
        <v>0</v>
      </c>
      <c r="DB24" s="497">
        <v>0</v>
      </c>
      <c r="DC24" s="497">
        <v>0</v>
      </c>
      <c r="DD24" s="497">
        <v>0</v>
      </c>
      <c r="DE24" s="497">
        <v>0</v>
      </c>
      <c r="DF24" s="497">
        <v>0</v>
      </c>
      <c r="DG24" s="497">
        <v>0</v>
      </c>
      <c r="DH24" s="497">
        <v>0</v>
      </c>
      <c r="DI24" s="497">
        <v>0</v>
      </c>
      <c r="DJ24" s="497">
        <v>0</v>
      </c>
      <c r="DK24" s="497">
        <v>0</v>
      </c>
      <c r="DL24" s="497">
        <v>0</v>
      </c>
      <c r="DM24" s="497">
        <v>0</v>
      </c>
      <c r="DN24" s="497">
        <v>0</v>
      </c>
      <c r="DO24" s="497">
        <v>0</v>
      </c>
      <c r="DP24" s="497">
        <v>0</v>
      </c>
      <c r="DQ24" s="497">
        <v>0</v>
      </c>
      <c r="DR24" s="497">
        <v>0</v>
      </c>
      <c r="DS24" s="497">
        <v>0</v>
      </c>
      <c r="DT24" s="497">
        <v>0</v>
      </c>
      <c r="DU24" s="497">
        <v>0</v>
      </c>
      <c r="DV24" s="497">
        <v>0</v>
      </c>
      <c r="DW24" s="497">
        <v>0</v>
      </c>
      <c r="DX24" s="497">
        <v>0</v>
      </c>
      <c r="DY24" s="497">
        <v>0</v>
      </c>
      <c r="DZ24" s="497">
        <v>0</v>
      </c>
      <c r="EA24" s="497">
        <v>0</v>
      </c>
      <c r="EB24" s="497">
        <v>0</v>
      </c>
      <c r="EC24" s="497">
        <v>0</v>
      </c>
      <c r="ED24" s="497">
        <v>0</v>
      </c>
      <c r="EE24" s="497">
        <v>0</v>
      </c>
      <c r="EF24" s="497">
        <v>0</v>
      </c>
      <c r="EG24" s="497">
        <v>0</v>
      </c>
      <c r="EH24" s="497">
        <v>0</v>
      </c>
      <c r="EI24" s="497">
        <v>0</v>
      </c>
      <c r="EJ24" s="497">
        <v>0</v>
      </c>
      <c r="EK24" s="497">
        <v>0</v>
      </c>
      <c r="EL24" s="497">
        <v>0</v>
      </c>
      <c r="EM24" s="497">
        <v>0</v>
      </c>
      <c r="EN24" s="497">
        <v>0</v>
      </c>
      <c r="EO24" s="497">
        <v>0</v>
      </c>
      <c r="EP24" s="497">
        <v>0</v>
      </c>
      <c r="EQ24" s="497">
        <v>0</v>
      </c>
      <c r="ER24" s="497">
        <v>0</v>
      </c>
      <c r="ES24" s="497">
        <v>0</v>
      </c>
      <c r="ET24" s="497">
        <v>0</v>
      </c>
      <c r="EU24" s="497">
        <v>0</v>
      </c>
      <c r="EV24" s="497">
        <v>0</v>
      </c>
      <c r="EW24" s="497">
        <v>0</v>
      </c>
      <c r="EX24" s="497">
        <v>0</v>
      </c>
      <c r="EY24" s="497">
        <v>0</v>
      </c>
      <c r="EZ24" s="497">
        <v>0</v>
      </c>
      <c r="FA24" s="497">
        <v>0</v>
      </c>
      <c r="FB24" s="497">
        <v>0</v>
      </c>
      <c r="FC24" s="497">
        <v>0</v>
      </c>
      <c r="FD24" s="497">
        <v>0</v>
      </c>
      <c r="FE24" s="497">
        <v>0</v>
      </c>
      <c r="FF24" s="497">
        <v>0</v>
      </c>
      <c r="FG24" s="497">
        <v>0</v>
      </c>
      <c r="FH24" s="497">
        <v>0</v>
      </c>
      <c r="FI24" s="497">
        <v>0</v>
      </c>
      <c r="FJ24" s="497">
        <v>0</v>
      </c>
      <c r="FK24" s="497">
        <v>0</v>
      </c>
      <c r="FL24" s="497">
        <v>0</v>
      </c>
      <c r="FM24" s="497">
        <v>0</v>
      </c>
      <c r="FN24" s="497">
        <v>0</v>
      </c>
      <c r="FO24" s="497">
        <v>0</v>
      </c>
      <c r="FP24" s="497">
        <v>0</v>
      </c>
      <c r="FQ24" s="497">
        <v>0</v>
      </c>
      <c r="FR24" s="497">
        <v>0</v>
      </c>
      <c r="FS24" s="497">
        <v>0</v>
      </c>
      <c r="FT24" s="497">
        <v>0</v>
      </c>
      <c r="FU24" s="497">
        <v>0</v>
      </c>
      <c r="FV24" s="497">
        <v>0</v>
      </c>
      <c r="FW24" s="497">
        <v>0</v>
      </c>
      <c r="FX24" s="497">
        <v>0</v>
      </c>
      <c r="FY24" s="497">
        <v>0</v>
      </c>
      <c r="FZ24" s="497">
        <v>0</v>
      </c>
      <c r="GA24" s="497">
        <v>0</v>
      </c>
      <c r="GB24" s="497">
        <v>0</v>
      </c>
    </row>
    <row r="25" spans="1:184">
      <c r="B25" s="461"/>
      <c r="C25" s="662" t="s">
        <v>7</v>
      </c>
      <c r="D25" s="478" t="s">
        <v>61</v>
      </c>
      <c r="E25" s="497">
        <v>4920328</v>
      </c>
      <c r="F25" s="497">
        <v>4327273.5</v>
      </c>
      <c r="G25" s="497">
        <v>4324115</v>
      </c>
      <c r="H25" s="497">
        <v>4190934.5</v>
      </c>
      <c r="I25" s="497">
        <v>4284505.5</v>
      </c>
      <c r="J25" s="497">
        <v>4241331.5</v>
      </c>
      <c r="K25" s="497">
        <v>5420127.5</v>
      </c>
      <c r="L25" s="497">
        <v>4980520.5</v>
      </c>
      <c r="M25" s="497">
        <v>4082789.25</v>
      </c>
      <c r="N25" s="497">
        <v>4249371.5</v>
      </c>
      <c r="O25" s="497">
        <v>4079071</v>
      </c>
      <c r="P25" s="497">
        <v>4569534</v>
      </c>
      <c r="Q25" s="497">
        <v>5303001</v>
      </c>
      <c r="R25" s="497">
        <v>4649720.5</v>
      </c>
      <c r="S25" s="497">
        <v>2044245.12</v>
      </c>
      <c r="T25" s="497">
        <v>3418400</v>
      </c>
      <c r="U25" s="497">
        <v>4472614</v>
      </c>
      <c r="V25" s="497">
        <v>4580478.5</v>
      </c>
      <c r="W25" s="497">
        <v>5389830</v>
      </c>
      <c r="X25" s="497">
        <v>5230582.5</v>
      </c>
      <c r="Y25" s="497">
        <v>4161225</v>
      </c>
      <c r="Z25" s="497">
        <v>4263714.5</v>
      </c>
      <c r="AA25" s="497">
        <v>4125620.5</v>
      </c>
      <c r="AB25" s="497">
        <v>4551265.5</v>
      </c>
      <c r="AC25" s="497">
        <v>5100126</v>
      </c>
      <c r="AD25" s="497">
        <v>4729910.5</v>
      </c>
      <c r="AE25" s="497">
        <v>4660225.5</v>
      </c>
      <c r="AF25" s="497">
        <v>4421477</v>
      </c>
      <c r="AG25" s="497">
        <v>4475280</v>
      </c>
      <c r="AH25" s="497">
        <v>4856879.5</v>
      </c>
      <c r="AI25" s="497">
        <v>5585248</v>
      </c>
      <c r="AJ25" s="497">
        <v>5389842</v>
      </c>
      <c r="AK25" s="497">
        <v>4306412</v>
      </c>
      <c r="AL25" s="497">
        <v>4400709.5</v>
      </c>
      <c r="AM25" s="497">
        <v>4320952.5</v>
      </c>
      <c r="AN25" s="497">
        <v>4484070.5</v>
      </c>
      <c r="AO25" s="497">
        <v>5371667.5</v>
      </c>
      <c r="AP25" s="497">
        <v>5159033.5</v>
      </c>
      <c r="AQ25" s="497">
        <v>676192</v>
      </c>
      <c r="AR25" s="497">
        <v>450825.16</v>
      </c>
      <c r="AS25" s="497">
        <v>4739461.5</v>
      </c>
      <c r="AT25" s="497">
        <v>5083689</v>
      </c>
      <c r="AU25" s="497">
        <v>5735944.5</v>
      </c>
      <c r="AV25" s="497">
        <v>5885904</v>
      </c>
      <c r="AW25" s="497">
        <v>4541530</v>
      </c>
      <c r="AX25" s="497">
        <v>4568371</v>
      </c>
      <c r="AY25" s="497">
        <v>4509370.5</v>
      </c>
      <c r="AZ25" s="497">
        <v>4650420.5</v>
      </c>
      <c r="BA25" s="497">
        <v>5672890</v>
      </c>
      <c r="BB25" s="497">
        <v>5262267</v>
      </c>
      <c r="BC25" s="497">
        <v>5144119.5</v>
      </c>
      <c r="BD25" s="497">
        <v>4649286</v>
      </c>
      <c r="BE25" s="497">
        <v>4823720.5</v>
      </c>
      <c r="BF25" s="497">
        <v>5270652</v>
      </c>
      <c r="BG25" s="497">
        <v>5879099</v>
      </c>
      <c r="BH25" s="497">
        <v>6069212</v>
      </c>
      <c r="BI25" s="497">
        <v>4557350</v>
      </c>
      <c r="BJ25" s="497">
        <v>4748187.5</v>
      </c>
      <c r="BK25" s="497">
        <v>4653351.5</v>
      </c>
      <c r="BL25" s="497">
        <v>4964509</v>
      </c>
      <c r="BM25" s="497">
        <v>5968583.5</v>
      </c>
      <c r="BN25" s="497">
        <v>5533792</v>
      </c>
      <c r="BO25" s="497">
        <v>2800379</v>
      </c>
      <c r="BP25" s="497">
        <v>4052371.75</v>
      </c>
      <c r="BQ25" s="497">
        <v>5245053.5</v>
      </c>
      <c r="BR25" s="497">
        <v>5762932.5</v>
      </c>
      <c r="BS25" s="497">
        <v>6672618.5</v>
      </c>
      <c r="BT25" s="497">
        <v>6798472</v>
      </c>
      <c r="BU25" s="497">
        <v>5192140</v>
      </c>
      <c r="BV25" s="497">
        <v>5413317.5</v>
      </c>
      <c r="BW25" s="497">
        <v>5447828.5</v>
      </c>
      <c r="BX25" s="497">
        <v>5921471</v>
      </c>
      <c r="BY25" s="497">
        <v>6856967.5</v>
      </c>
      <c r="BZ25" s="497">
        <v>6474379.5</v>
      </c>
      <c r="CA25" s="497">
        <v>6578535.5</v>
      </c>
      <c r="CB25" s="497">
        <v>6319016</v>
      </c>
      <c r="CC25" s="497">
        <v>6521594.5</v>
      </c>
      <c r="CD25" s="497">
        <v>7012172</v>
      </c>
      <c r="CE25" s="497">
        <v>8783628</v>
      </c>
      <c r="CF25" s="497">
        <v>8934779</v>
      </c>
      <c r="CG25" s="497">
        <v>7168622.5</v>
      </c>
      <c r="CH25" s="497">
        <v>7414814</v>
      </c>
      <c r="CI25" s="497">
        <v>7497810</v>
      </c>
      <c r="CJ25" s="497">
        <v>8301537.5</v>
      </c>
      <c r="CK25" s="497">
        <v>9084852</v>
      </c>
      <c r="CL25" s="497">
        <v>8602953</v>
      </c>
      <c r="CM25" s="497">
        <v>7648765.5</v>
      </c>
      <c r="CN25" s="497">
        <v>3507867.5</v>
      </c>
      <c r="CO25" s="497">
        <v>8237922.5</v>
      </c>
      <c r="CP25" s="497">
        <v>9514505</v>
      </c>
      <c r="CQ25" s="497">
        <v>11306550</v>
      </c>
      <c r="CR25" s="497">
        <v>11294338</v>
      </c>
      <c r="CS25" s="497">
        <v>9082684</v>
      </c>
      <c r="CT25" s="497">
        <v>9164732</v>
      </c>
      <c r="CU25" s="497">
        <v>8989862</v>
      </c>
      <c r="CV25" s="497">
        <v>10163576</v>
      </c>
      <c r="CW25" s="497">
        <v>10560706</v>
      </c>
      <c r="CX25" s="497">
        <v>9999063</v>
      </c>
      <c r="CY25" s="497">
        <v>10326158</v>
      </c>
      <c r="CZ25" s="497">
        <v>9736149</v>
      </c>
      <c r="DA25" s="497">
        <v>9663623</v>
      </c>
      <c r="DB25" s="497">
        <v>11153868</v>
      </c>
      <c r="DC25" s="497">
        <v>12691866</v>
      </c>
      <c r="DD25" s="497">
        <v>12862272</v>
      </c>
      <c r="DE25" s="497">
        <v>9797189</v>
      </c>
      <c r="DF25" s="497">
        <v>9734535</v>
      </c>
      <c r="DG25" s="497">
        <v>9730316</v>
      </c>
      <c r="DH25" s="497">
        <v>10689700</v>
      </c>
      <c r="DI25" s="497">
        <v>11017413</v>
      </c>
      <c r="DJ25" s="497">
        <v>10067360</v>
      </c>
      <c r="DK25" s="497">
        <v>10518861</v>
      </c>
      <c r="DL25" s="497">
        <v>2846016</v>
      </c>
      <c r="DM25" s="497">
        <v>9751316</v>
      </c>
      <c r="DN25" s="497">
        <v>11337873</v>
      </c>
      <c r="DO25" s="497">
        <v>12864060</v>
      </c>
      <c r="DP25" s="497">
        <v>12812815</v>
      </c>
      <c r="DQ25" s="497">
        <v>9990807</v>
      </c>
      <c r="DR25" s="497">
        <v>9933871</v>
      </c>
      <c r="DS25" s="497">
        <v>10108339</v>
      </c>
      <c r="DT25" s="497">
        <v>10982828</v>
      </c>
      <c r="DU25" s="497">
        <v>11420307</v>
      </c>
      <c r="DV25" s="497">
        <v>10272252</v>
      </c>
      <c r="DW25" s="497">
        <v>10767544</v>
      </c>
      <c r="DX25" s="497">
        <v>9748430</v>
      </c>
      <c r="DY25" s="497">
        <v>10277249</v>
      </c>
      <c r="DZ25" s="497">
        <v>11459193</v>
      </c>
      <c r="EA25" s="497">
        <v>12673041</v>
      </c>
      <c r="EB25" s="497">
        <v>12884469</v>
      </c>
      <c r="EC25" s="497">
        <v>10130584</v>
      </c>
      <c r="ED25" s="497">
        <v>10160359</v>
      </c>
      <c r="EE25" s="497">
        <v>10175587</v>
      </c>
      <c r="EF25" s="497">
        <v>10773881</v>
      </c>
      <c r="EG25" s="497">
        <v>11320502</v>
      </c>
      <c r="EH25" s="497">
        <v>10834531</v>
      </c>
      <c r="EI25" s="497">
        <v>406755.31</v>
      </c>
      <c r="EJ25" s="497">
        <v>1957135.62</v>
      </c>
      <c r="EK25" s="497">
        <v>10248612</v>
      </c>
      <c r="EL25" s="497">
        <v>11036885</v>
      </c>
      <c r="EM25" s="497">
        <v>13242994</v>
      </c>
      <c r="EN25" s="497">
        <v>13327515</v>
      </c>
      <c r="EO25" s="497">
        <v>10428404</v>
      </c>
      <c r="EP25" s="497">
        <v>10523567</v>
      </c>
      <c r="EQ25" s="497">
        <v>10014769</v>
      </c>
      <c r="ER25" s="497">
        <v>11285917</v>
      </c>
      <c r="ES25" s="497">
        <v>11870072</v>
      </c>
      <c r="ET25" s="497">
        <v>10656163</v>
      </c>
      <c r="EU25" s="497">
        <v>11022976</v>
      </c>
      <c r="EV25" s="497">
        <v>10410373</v>
      </c>
      <c r="EW25" s="497">
        <v>10527138</v>
      </c>
      <c r="EX25" s="497">
        <v>11309736</v>
      </c>
      <c r="EY25" s="497">
        <v>13627311</v>
      </c>
      <c r="EZ25" s="497">
        <v>13392958</v>
      </c>
      <c r="FA25" s="497">
        <v>10881867</v>
      </c>
      <c r="FB25" s="497">
        <v>10956626</v>
      </c>
      <c r="FC25" s="497">
        <v>10220936</v>
      </c>
      <c r="FD25" s="497">
        <v>11747015</v>
      </c>
      <c r="FE25" s="497">
        <v>12040388</v>
      </c>
      <c r="FF25" s="497">
        <v>11081245</v>
      </c>
      <c r="FG25" s="497">
        <v>4973456.5</v>
      </c>
      <c r="FH25" s="497">
        <v>9696389</v>
      </c>
      <c r="FI25" s="497">
        <v>10887192</v>
      </c>
      <c r="FJ25" s="497">
        <v>12202855</v>
      </c>
      <c r="FK25" s="497">
        <v>14421123</v>
      </c>
      <c r="FL25" s="497">
        <v>13946797</v>
      </c>
      <c r="FM25" s="497">
        <v>11443393</v>
      </c>
      <c r="FN25" s="497">
        <v>11211763</v>
      </c>
      <c r="FO25" s="497">
        <v>10815759</v>
      </c>
      <c r="FP25" s="497">
        <v>12314024</v>
      </c>
      <c r="FQ25" s="497">
        <v>12625085</v>
      </c>
      <c r="FR25" s="497">
        <v>11668575</v>
      </c>
      <c r="FS25" s="497">
        <v>12201373</v>
      </c>
      <c r="FT25" s="497">
        <v>11574646</v>
      </c>
      <c r="FU25" s="497">
        <v>11350435</v>
      </c>
      <c r="FV25" s="497">
        <v>12771560</v>
      </c>
      <c r="FW25" s="497">
        <v>14402897</v>
      </c>
      <c r="FX25" s="497">
        <v>14531607</v>
      </c>
      <c r="FY25" s="497">
        <v>11734091</v>
      </c>
      <c r="FZ25" s="497">
        <v>11455420</v>
      </c>
      <c r="GA25" s="497">
        <v>11606360</v>
      </c>
      <c r="GB25" s="497">
        <v>13024054</v>
      </c>
    </row>
    <row r="26" spans="1:184">
      <c r="B26" s="461"/>
      <c r="C26" s="662" t="s">
        <v>8</v>
      </c>
      <c r="D26" s="478" t="s">
        <v>61</v>
      </c>
      <c r="E26" s="497">
        <v>4771001.5</v>
      </c>
      <c r="F26" s="497">
        <v>4123534.75</v>
      </c>
      <c r="G26" s="497">
        <v>4186246.75</v>
      </c>
      <c r="H26" s="497">
        <v>4029463.25</v>
      </c>
      <c r="I26" s="497">
        <v>4099902.25</v>
      </c>
      <c r="J26" s="497">
        <v>4135806.25</v>
      </c>
      <c r="K26" s="497">
        <v>5259115</v>
      </c>
      <c r="L26" s="497">
        <v>4784743</v>
      </c>
      <c r="M26" s="497">
        <v>3955088.5</v>
      </c>
      <c r="N26" s="497">
        <v>4098108.25</v>
      </c>
      <c r="O26" s="497">
        <v>3908510</v>
      </c>
      <c r="P26" s="497">
        <v>4421243</v>
      </c>
      <c r="Q26" s="497">
        <v>5082479.5</v>
      </c>
      <c r="R26" s="497">
        <v>4511943.5</v>
      </c>
      <c r="S26" s="497">
        <v>4355734</v>
      </c>
      <c r="T26" s="497">
        <v>4264171.5</v>
      </c>
      <c r="U26" s="497">
        <v>4284778.5</v>
      </c>
      <c r="V26" s="497">
        <v>4446994</v>
      </c>
      <c r="W26" s="497">
        <v>5165822.5</v>
      </c>
      <c r="X26" s="497">
        <v>5084156</v>
      </c>
      <c r="Y26" s="497">
        <v>4029497</v>
      </c>
      <c r="Z26" s="497">
        <v>4145033.75</v>
      </c>
      <c r="AA26" s="497">
        <v>3940331</v>
      </c>
      <c r="AB26" s="497">
        <v>4439318.5</v>
      </c>
      <c r="AC26" s="497">
        <v>4913944</v>
      </c>
      <c r="AD26" s="497">
        <v>4566221</v>
      </c>
      <c r="AE26" s="497">
        <v>4572310</v>
      </c>
      <c r="AF26" s="497">
        <v>1460506.12</v>
      </c>
      <c r="AG26" s="497">
        <v>4151248.25</v>
      </c>
      <c r="AH26" s="497">
        <v>4700359</v>
      </c>
      <c r="AI26" s="497">
        <v>5417389</v>
      </c>
      <c r="AJ26" s="497">
        <v>5280781</v>
      </c>
      <c r="AK26" s="497">
        <v>4143281.5</v>
      </c>
      <c r="AL26" s="497">
        <v>4289664</v>
      </c>
      <c r="AM26" s="497">
        <v>4154883.5</v>
      </c>
      <c r="AN26" s="497">
        <v>4384720.5</v>
      </c>
      <c r="AO26" s="497">
        <v>5127271.5</v>
      </c>
      <c r="AP26" s="497">
        <v>4975969</v>
      </c>
      <c r="AQ26" s="497">
        <v>4771259</v>
      </c>
      <c r="AR26" s="497">
        <v>4413724.5</v>
      </c>
      <c r="AS26" s="497">
        <v>4568717.5</v>
      </c>
      <c r="AT26" s="497">
        <v>4935792.5</v>
      </c>
      <c r="AU26" s="497">
        <v>5578476.5</v>
      </c>
      <c r="AV26" s="497">
        <v>5669564</v>
      </c>
      <c r="AW26" s="497">
        <v>4416733.5</v>
      </c>
      <c r="AX26" s="497">
        <v>4450965.5</v>
      </c>
      <c r="AY26" s="497">
        <v>4372590</v>
      </c>
      <c r="AZ26" s="497">
        <v>4551196.5</v>
      </c>
      <c r="BA26" s="497">
        <v>5463809.5</v>
      </c>
      <c r="BB26" s="497">
        <v>5080159.5</v>
      </c>
      <c r="BC26" s="497">
        <v>2733442.5</v>
      </c>
      <c r="BD26" s="497">
        <v>3456615.75</v>
      </c>
      <c r="BE26" s="497">
        <v>4678151.5</v>
      </c>
      <c r="BF26" s="497">
        <v>5137876.5</v>
      </c>
      <c r="BG26" s="497">
        <v>5745550.5</v>
      </c>
      <c r="BH26" s="497">
        <v>5917272.5</v>
      </c>
      <c r="BI26" s="497">
        <v>4402083.5</v>
      </c>
      <c r="BJ26" s="497">
        <v>4565792</v>
      </c>
      <c r="BK26" s="497">
        <v>4511713</v>
      </c>
      <c r="BL26" s="497">
        <v>4787706.5</v>
      </c>
      <c r="BM26" s="497">
        <v>5798262.5</v>
      </c>
      <c r="BN26" s="497">
        <v>5337528</v>
      </c>
      <c r="BO26" s="497">
        <v>5199178</v>
      </c>
      <c r="BP26" s="497">
        <v>4894743</v>
      </c>
      <c r="BQ26" s="497">
        <v>5084623</v>
      </c>
      <c r="BR26" s="497">
        <v>5568491.5</v>
      </c>
      <c r="BS26" s="497">
        <v>6477458.5</v>
      </c>
      <c r="BT26" s="497">
        <v>6618811</v>
      </c>
      <c r="BU26" s="497">
        <v>5008890.5</v>
      </c>
      <c r="BV26" s="497">
        <v>5218366.5</v>
      </c>
      <c r="BW26" s="497">
        <v>5211475</v>
      </c>
      <c r="BX26" s="497">
        <v>5691650</v>
      </c>
      <c r="BY26" s="497">
        <v>6597261</v>
      </c>
      <c r="BZ26" s="497">
        <v>4909896.5</v>
      </c>
      <c r="CA26" s="497">
        <v>0</v>
      </c>
      <c r="CB26" s="497">
        <v>2632246.75</v>
      </c>
      <c r="CC26" s="497">
        <v>6234782</v>
      </c>
      <c r="CD26" s="497">
        <v>6786284</v>
      </c>
      <c r="CE26" s="497">
        <v>8497082</v>
      </c>
      <c r="CF26" s="497">
        <v>8575148</v>
      </c>
      <c r="CG26" s="497">
        <v>6895372.5</v>
      </c>
      <c r="CH26" s="497">
        <v>7079421.5</v>
      </c>
      <c r="CI26" s="497">
        <v>7258913.5</v>
      </c>
      <c r="CJ26" s="497">
        <v>8029107</v>
      </c>
      <c r="CK26" s="497">
        <v>8709440</v>
      </c>
      <c r="CL26" s="497">
        <v>8295155</v>
      </c>
      <c r="CM26" s="497">
        <v>8430348</v>
      </c>
      <c r="CN26" s="497">
        <v>7986447</v>
      </c>
      <c r="CO26" s="497">
        <v>8041463.5</v>
      </c>
      <c r="CP26" s="497">
        <v>9068323</v>
      </c>
      <c r="CQ26" s="497">
        <v>10975646</v>
      </c>
      <c r="CR26" s="497">
        <v>10787731</v>
      </c>
      <c r="CS26" s="497">
        <v>8771289</v>
      </c>
      <c r="CT26" s="497">
        <v>8829752</v>
      </c>
      <c r="CU26" s="497">
        <v>8726257</v>
      </c>
      <c r="CV26" s="497">
        <v>9898959</v>
      </c>
      <c r="CW26" s="497">
        <v>10274289</v>
      </c>
      <c r="CX26" s="497">
        <v>6725265.5</v>
      </c>
      <c r="CY26" s="497">
        <v>5960323</v>
      </c>
      <c r="CZ26" s="497">
        <v>9421012</v>
      </c>
      <c r="DA26" s="497">
        <v>9258145</v>
      </c>
      <c r="DB26" s="497">
        <v>10637952</v>
      </c>
      <c r="DC26" s="497">
        <v>12323601</v>
      </c>
      <c r="DD26" s="497">
        <v>12223153</v>
      </c>
      <c r="DE26" s="497">
        <v>9522984</v>
      </c>
      <c r="DF26" s="497">
        <v>9384609</v>
      </c>
      <c r="DG26" s="497">
        <v>9379102</v>
      </c>
      <c r="DH26" s="497">
        <v>10377779</v>
      </c>
      <c r="DI26" s="497">
        <v>10679743</v>
      </c>
      <c r="DJ26" s="497">
        <v>9707179</v>
      </c>
      <c r="DK26" s="497">
        <v>10215411</v>
      </c>
      <c r="DL26" s="497">
        <v>9280225</v>
      </c>
      <c r="DM26" s="497">
        <v>9382163</v>
      </c>
      <c r="DN26" s="497">
        <v>10960940</v>
      </c>
      <c r="DO26" s="497">
        <v>12387232</v>
      </c>
      <c r="DP26" s="497">
        <v>12478518</v>
      </c>
      <c r="DQ26" s="497">
        <v>9756309</v>
      </c>
      <c r="DR26" s="497">
        <v>9688246</v>
      </c>
      <c r="DS26" s="497">
        <v>9724452</v>
      </c>
      <c r="DT26" s="497">
        <v>10533578</v>
      </c>
      <c r="DU26" s="497">
        <v>10976603</v>
      </c>
      <c r="DV26" s="497">
        <v>9847509</v>
      </c>
      <c r="DW26" s="497">
        <v>8073858</v>
      </c>
      <c r="DX26" s="497">
        <v>4960833</v>
      </c>
      <c r="DY26" s="497">
        <v>9886549</v>
      </c>
      <c r="DZ26" s="497">
        <v>11145953</v>
      </c>
      <c r="EA26" s="497">
        <v>12248952</v>
      </c>
      <c r="EB26" s="497">
        <v>12266508</v>
      </c>
      <c r="EC26" s="497">
        <v>9698866</v>
      </c>
      <c r="ED26" s="497">
        <v>9742409</v>
      </c>
      <c r="EE26" s="497">
        <v>9704690</v>
      </c>
      <c r="EF26" s="497">
        <v>10431015</v>
      </c>
      <c r="EG26" s="497">
        <v>11022705</v>
      </c>
      <c r="EH26" s="497">
        <v>10511274</v>
      </c>
      <c r="EI26" s="497">
        <v>10230560</v>
      </c>
      <c r="EJ26" s="497">
        <v>9699724</v>
      </c>
      <c r="EK26" s="497">
        <v>9944860</v>
      </c>
      <c r="EL26" s="497">
        <v>10523956</v>
      </c>
      <c r="EM26" s="497">
        <v>12679852</v>
      </c>
      <c r="EN26" s="497">
        <v>12934749</v>
      </c>
      <c r="EO26" s="497">
        <v>10216769</v>
      </c>
      <c r="EP26" s="497">
        <v>10082341</v>
      </c>
      <c r="EQ26" s="497">
        <v>9691978</v>
      </c>
      <c r="ER26" s="497">
        <v>10885215</v>
      </c>
      <c r="ES26" s="497">
        <v>11349159</v>
      </c>
      <c r="ET26" s="497">
        <v>10362769</v>
      </c>
      <c r="EU26" s="497">
        <v>7273719</v>
      </c>
      <c r="EV26" s="497">
        <v>6207806.5</v>
      </c>
      <c r="EW26" s="497">
        <v>10045582</v>
      </c>
      <c r="EX26" s="497">
        <v>11041945</v>
      </c>
      <c r="EY26" s="497">
        <v>13145178</v>
      </c>
      <c r="EZ26" s="497">
        <v>12952435</v>
      </c>
      <c r="FA26" s="497">
        <v>10545605</v>
      </c>
      <c r="FB26" s="497">
        <v>10524877</v>
      </c>
      <c r="FC26" s="497">
        <v>9976531</v>
      </c>
      <c r="FD26" s="497">
        <v>11376140</v>
      </c>
      <c r="FE26" s="497">
        <v>11812807</v>
      </c>
      <c r="FF26" s="497">
        <v>10676857</v>
      </c>
      <c r="FG26" s="497">
        <v>11100996</v>
      </c>
      <c r="FH26" s="497">
        <v>10491517</v>
      </c>
      <c r="FI26" s="497">
        <v>10574081</v>
      </c>
      <c r="FJ26" s="497">
        <v>11705495</v>
      </c>
      <c r="FK26" s="497">
        <v>13912913</v>
      </c>
      <c r="FL26" s="497">
        <v>13508173</v>
      </c>
      <c r="FM26" s="497">
        <v>11052831</v>
      </c>
      <c r="FN26" s="497">
        <v>10848716</v>
      </c>
      <c r="FO26" s="497">
        <v>10378524</v>
      </c>
      <c r="FP26" s="497">
        <v>11891596</v>
      </c>
      <c r="FQ26" s="497">
        <v>12117045</v>
      </c>
      <c r="FR26" s="497">
        <v>11118624</v>
      </c>
      <c r="FS26" s="497">
        <v>11702123</v>
      </c>
      <c r="FT26" s="497">
        <v>11022433</v>
      </c>
      <c r="FU26" s="497">
        <v>11081979</v>
      </c>
      <c r="FV26" s="497">
        <v>12195400</v>
      </c>
      <c r="FW26" s="497">
        <v>13977422</v>
      </c>
      <c r="FX26" s="497">
        <v>13967816</v>
      </c>
      <c r="FY26" s="497">
        <v>9049496</v>
      </c>
      <c r="FZ26" s="497">
        <v>0</v>
      </c>
      <c r="GA26" s="497">
        <v>4587794</v>
      </c>
      <c r="GB26" s="497">
        <v>12518509</v>
      </c>
    </row>
    <row r="27" spans="1:184">
      <c r="B27" s="461"/>
      <c r="C27" s="662" t="s">
        <v>9</v>
      </c>
      <c r="D27" s="478" t="s">
        <v>61</v>
      </c>
      <c r="E27" s="497">
        <v>0</v>
      </c>
      <c r="F27" s="497">
        <v>0</v>
      </c>
      <c r="G27" s="497">
        <v>0</v>
      </c>
      <c r="H27" s="497">
        <v>0</v>
      </c>
      <c r="I27" s="497">
        <v>0</v>
      </c>
      <c r="J27" s="497">
        <v>0</v>
      </c>
      <c r="K27" s="497">
        <v>445103.5</v>
      </c>
      <c r="L27" s="497">
        <v>0</v>
      </c>
      <c r="M27" s="497">
        <v>0</v>
      </c>
      <c r="N27" s="497">
        <v>0</v>
      </c>
      <c r="O27" s="497">
        <v>0</v>
      </c>
      <c r="P27" s="497">
        <v>0</v>
      </c>
      <c r="Q27" s="497">
        <v>0</v>
      </c>
      <c r="R27" s="497">
        <v>0</v>
      </c>
      <c r="S27" s="497">
        <v>0</v>
      </c>
      <c r="T27" s="497">
        <v>0</v>
      </c>
      <c r="U27" s="497">
        <v>0</v>
      </c>
      <c r="V27" s="497">
        <v>0</v>
      </c>
      <c r="W27" s="497">
        <v>0</v>
      </c>
      <c r="X27" s="497">
        <v>0</v>
      </c>
      <c r="Y27" s="497">
        <v>0</v>
      </c>
      <c r="Z27" s="497">
        <v>0</v>
      </c>
      <c r="AA27" s="497">
        <v>0</v>
      </c>
      <c r="AB27" s="497">
        <v>0</v>
      </c>
      <c r="AC27" s="497">
        <v>0</v>
      </c>
      <c r="AD27" s="497">
        <v>0</v>
      </c>
      <c r="AE27" s="497">
        <v>0</v>
      </c>
      <c r="AF27" s="497">
        <v>0</v>
      </c>
      <c r="AG27" s="497">
        <v>0</v>
      </c>
      <c r="AH27" s="497">
        <v>0</v>
      </c>
      <c r="AI27" s="497">
        <v>0</v>
      </c>
      <c r="AJ27" s="497">
        <v>0</v>
      </c>
      <c r="AK27" s="497">
        <v>0</v>
      </c>
      <c r="AL27" s="497">
        <v>0</v>
      </c>
      <c r="AM27" s="497">
        <v>0</v>
      </c>
      <c r="AN27" s="497">
        <v>0</v>
      </c>
      <c r="AO27" s="497">
        <v>0</v>
      </c>
      <c r="AP27" s="497">
        <v>0</v>
      </c>
      <c r="AQ27" s="497">
        <v>0</v>
      </c>
      <c r="AR27" s="497">
        <v>0</v>
      </c>
      <c r="AS27" s="497">
        <v>0</v>
      </c>
      <c r="AT27" s="497">
        <v>0</v>
      </c>
      <c r="AU27" s="497">
        <v>0</v>
      </c>
      <c r="AV27" s="497">
        <v>0</v>
      </c>
      <c r="AW27" s="497">
        <v>0</v>
      </c>
      <c r="AX27" s="497">
        <v>0</v>
      </c>
      <c r="AY27" s="497">
        <v>0</v>
      </c>
      <c r="AZ27" s="497">
        <v>0</v>
      </c>
      <c r="BA27" s="497">
        <v>0</v>
      </c>
      <c r="BB27" s="497">
        <v>0</v>
      </c>
      <c r="BC27" s="497">
        <v>0</v>
      </c>
      <c r="BD27" s="497">
        <v>0</v>
      </c>
      <c r="BE27" s="497">
        <v>0</v>
      </c>
      <c r="BF27" s="497">
        <v>0</v>
      </c>
      <c r="BG27" s="497">
        <v>0</v>
      </c>
      <c r="BH27" s="497">
        <v>0</v>
      </c>
      <c r="BI27" s="497">
        <v>0</v>
      </c>
      <c r="BJ27" s="497">
        <v>0</v>
      </c>
      <c r="BK27" s="497">
        <v>0</v>
      </c>
      <c r="BL27" s="497">
        <v>0</v>
      </c>
      <c r="BM27" s="497">
        <v>0</v>
      </c>
      <c r="BN27" s="497">
        <v>0</v>
      </c>
      <c r="BO27" s="497">
        <v>0</v>
      </c>
      <c r="BP27" s="497">
        <v>0</v>
      </c>
      <c r="BQ27" s="497">
        <v>0</v>
      </c>
      <c r="BR27" s="497">
        <v>0</v>
      </c>
      <c r="BS27" s="497">
        <v>0</v>
      </c>
      <c r="BT27" s="497">
        <v>0</v>
      </c>
      <c r="BU27" s="497">
        <v>0</v>
      </c>
      <c r="BV27" s="497">
        <v>0</v>
      </c>
      <c r="BW27" s="497">
        <v>0</v>
      </c>
      <c r="BX27" s="497">
        <v>0</v>
      </c>
      <c r="BY27" s="497">
        <v>0</v>
      </c>
      <c r="BZ27" s="497">
        <v>0</v>
      </c>
      <c r="CA27" s="497">
        <v>0</v>
      </c>
      <c r="CB27" s="497">
        <v>0</v>
      </c>
      <c r="CC27" s="497">
        <v>0</v>
      </c>
      <c r="CD27" s="497">
        <v>0</v>
      </c>
      <c r="CE27" s="497">
        <v>852384.38</v>
      </c>
      <c r="CF27" s="497">
        <v>777959.75</v>
      </c>
      <c r="CG27" s="497">
        <v>0</v>
      </c>
      <c r="CH27" s="497">
        <v>0</v>
      </c>
      <c r="CI27" s="497">
        <v>0</v>
      </c>
      <c r="CJ27" s="497">
        <v>0</v>
      </c>
      <c r="CK27" s="497">
        <v>237306.09</v>
      </c>
      <c r="CL27" s="497">
        <v>280106.84000000003</v>
      </c>
      <c r="CM27" s="497">
        <v>0</v>
      </c>
      <c r="CN27" s="497">
        <v>0</v>
      </c>
      <c r="CO27" s="497">
        <v>0</v>
      </c>
      <c r="CP27" s="497">
        <v>905918.25</v>
      </c>
      <c r="CQ27" s="497">
        <v>1847167.88</v>
      </c>
      <c r="CR27" s="497">
        <v>1528039.88</v>
      </c>
      <c r="CS27" s="497">
        <v>864126.75</v>
      </c>
      <c r="CT27" s="497">
        <v>202045.78</v>
      </c>
      <c r="CU27" s="497">
        <v>231558.52</v>
      </c>
      <c r="CV27" s="497">
        <v>835674.31</v>
      </c>
      <c r="CW27" s="497">
        <v>1311034.75</v>
      </c>
      <c r="CX27" s="497">
        <v>1227355.75</v>
      </c>
      <c r="CY27" s="497">
        <v>998385.75</v>
      </c>
      <c r="CZ27" s="497">
        <v>1074877.3799999999</v>
      </c>
      <c r="DA27" s="497">
        <v>923729.06</v>
      </c>
      <c r="DB27" s="497">
        <v>1510713.12</v>
      </c>
      <c r="DC27" s="497">
        <v>1801327.12</v>
      </c>
      <c r="DD27" s="497">
        <v>1798785.5</v>
      </c>
      <c r="DE27" s="497">
        <v>1207577.8799999999</v>
      </c>
      <c r="DF27" s="497">
        <v>583889.31000000006</v>
      </c>
      <c r="DG27" s="497">
        <v>329853.96999999997</v>
      </c>
      <c r="DH27" s="497">
        <v>752004.94</v>
      </c>
      <c r="DI27" s="497">
        <v>1165412.3799999999</v>
      </c>
      <c r="DJ27" s="497">
        <v>1113993.25</v>
      </c>
      <c r="DK27" s="497">
        <v>851857.75</v>
      </c>
      <c r="DL27" s="497">
        <v>666190.31000000006</v>
      </c>
      <c r="DM27" s="497">
        <v>889545.38</v>
      </c>
      <c r="DN27" s="497">
        <v>1655801.62</v>
      </c>
      <c r="DO27" s="497">
        <v>1816128.38</v>
      </c>
      <c r="DP27" s="497">
        <v>1773654.5</v>
      </c>
      <c r="DQ27" s="497">
        <v>1136013.8799999999</v>
      </c>
      <c r="DR27" s="497">
        <v>612890.18999999994</v>
      </c>
      <c r="DS27" s="497">
        <v>400976.97</v>
      </c>
      <c r="DT27" s="497">
        <v>732720.25</v>
      </c>
      <c r="DU27" s="497">
        <v>1199656.75</v>
      </c>
      <c r="DV27" s="497">
        <v>1053592.75</v>
      </c>
      <c r="DW27" s="497">
        <v>915018.12</v>
      </c>
      <c r="DX27" s="497">
        <v>650174.56000000006</v>
      </c>
      <c r="DY27" s="497">
        <v>948321.19</v>
      </c>
      <c r="DZ27" s="497">
        <v>1531314.25</v>
      </c>
      <c r="EA27" s="497">
        <v>1478579.62</v>
      </c>
      <c r="EB27" s="497">
        <v>1833210.12</v>
      </c>
      <c r="EC27" s="497">
        <v>927421.19</v>
      </c>
      <c r="ED27" s="497">
        <v>603623.62</v>
      </c>
      <c r="EE27" s="497">
        <v>402929</v>
      </c>
      <c r="EF27" s="497">
        <v>497794.88</v>
      </c>
      <c r="EG27" s="497">
        <v>1089762.5</v>
      </c>
      <c r="EH27" s="497">
        <v>1175522.8799999999</v>
      </c>
      <c r="EI27" s="497">
        <v>811779.56</v>
      </c>
      <c r="EJ27" s="497">
        <v>369469.69</v>
      </c>
      <c r="EK27" s="497">
        <v>548298.43999999994</v>
      </c>
      <c r="EL27" s="497">
        <v>1236881.5</v>
      </c>
      <c r="EM27" s="497">
        <v>1819269.88</v>
      </c>
      <c r="EN27" s="497">
        <v>1776222.5</v>
      </c>
      <c r="EO27" s="497">
        <v>1056011.8799999999</v>
      </c>
      <c r="EP27" s="497">
        <v>238033</v>
      </c>
      <c r="EQ27" s="497">
        <v>190203.38</v>
      </c>
      <c r="ER27" s="497">
        <v>555446</v>
      </c>
      <c r="ES27" s="497">
        <v>1156509.8799999999</v>
      </c>
      <c r="ET27" s="497">
        <v>972562.75</v>
      </c>
      <c r="EU27" s="497">
        <v>921401.19</v>
      </c>
      <c r="EV27" s="497">
        <v>360104.44</v>
      </c>
      <c r="EW27" s="497">
        <v>512641.75</v>
      </c>
      <c r="EX27" s="497">
        <v>1260823.75</v>
      </c>
      <c r="EY27" s="497">
        <v>1792740.62</v>
      </c>
      <c r="EZ27" s="497">
        <v>1656295.5</v>
      </c>
      <c r="FA27" s="497">
        <v>1025229.19</v>
      </c>
      <c r="FB27" s="497">
        <v>220482.69</v>
      </c>
      <c r="FC27" s="497">
        <v>196522.59</v>
      </c>
      <c r="FD27" s="497">
        <v>587331.31000000006</v>
      </c>
      <c r="FE27" s="497">
        <v>1046373.5</v>
      </c>
      <c r="FF27" s="497">
        <v>1031115.25</v>
      </c>
      <c r="FG27" s="497">
        <v>887437.81</v>
      </c>
      <c r="FH27" s="497">
        <v>295211.31</v>
      </c>
      <c r="FI27" s="497">
        <v>605480.06000000006</v>
      </c>
      <c r="FJ27" s="497">
        <v>1464775.25</v>
      </c>
      <c r="FK27" s="497">
        <v>1961268.88</v>
      </c>
      <c r="FL27" s="497">
        <v>1752276</v>
      </c>
      <c r="FM27" s="497">
        <v>1126809.3799999999</v>
      </c>
      <c r="FN27" s="497">
        <v>228133.81</v>
      </c>
      <c r="FO27" s="497">
        <v>203509.47</v>
      </c>
      <c r="FP27" s="497">
        <v>633822.06000000006</v>
      </c>
      <c r="FQ27" s="497">
        <v>1104281.3799999999</v>
      </c>
      <c r="FR27" s="497">
        <v>1173461.6200000001</v>
      </c>
      <c r="FS27" s="497">
        <v>1040113.62</v>
      </c>
      <c r="FT27" s="497">
        <v>381347.16</v>
      </c>
      <c r="FU27" s="497">
        <v>587194.06000000006</v>
      </c>
      <c r="FV27" s="497">
        <v>1568072.5</v>
      </c>
      <c r="FW27" s="497">
        <v>1745294</v>
      </c>
      <c r="FX27" s="497">
        <v>1953362</v>
      </c>
      <c r="FY27" s="497">
        <v>1097405.6200000001</v>
      </c>
      <c r="FZ27" s="497">
        <v>421720.41</v>
      </c>
      <c r="GA27" s="497">
        <v>401304.06</v>
      </c>
      <c r="GB27" s="497">
        <v>618350.88</v>
      </c>
    </row>
    <row r="28" spans="1:184">
      <c r="B28" s="486" t="s">
        <v>173</v>
      </c>
      <c r="C28" s="662" t="s">
        <v>10</v>
      </c>
      <c r="D28" s="478" t="s">
        <v>61</v>
      </c>
      <c r="E28" s="497">
        <v>0</v>
      </c>
      <c r="F28" s="497">
        <v>0</v>
      </c>
      <c r="G28" s="497">
        <v>0</v>
      </c>
      <c r="H28" s="497">
        <v>0</v>
      </c>
      <c r="I28" s="497">
        <v>0</v>
      </c>
      <c r="J28" s="497">
        <v>0</v>
      </c>
      <c r="K28" s="497">
        <v>613618.25</v>
      </c>
      <c r="L28" s="497">
        <v>0</v>
      </c>
      <c r="M28" s="497">
        <v>0</v>
      </c>
      <c r="N28" s="497">
        <v>0</v>
      </c>
      <c r="O28" s="497">
        <v>0</v>
      </c>
      <c r="P28" s="497">
        <v>0</v>
      </c>
      <c r="Q28" s="497">
        <v>0</v>
      </c>
      <c r="R28" s="497">
        <v>0</v>
      </c>
      <c r="S28" s="497">
        <v>0</v>
      </c>
      <c r="T28" s="497">
        <v>0</v>
      </c>
      <c r="U28" s="497">
        <v>0</v>
      </c>
      <c r="V28" s="497">
        <v>0</v>
      </c>
      <c r="W28" s="497">
        <v>0</v>
      </c>
      <c r="X28" s="497">
        <v>0</v>
      </c>
      <c r="Y28" s="497">
        <v>0</v>
      </c>
      <c r="Z28" s="497">
        <v>0</v>
      </c>
      <c r="AA28" s="497">
        <v>0</v>
      </c>
      <c r="AB28" s="497">
        <v>0</v>
      </c>
      <c r="AC28" s="497">
        <v>0</v>
      </c>
      <c r="AD28" s="497">
        <v>0</v>
      </c>
      <c r="AE28" s="497">
        <v>0</v>
      </c>
      <c r="AF28" s="497">
        <v>0</v>
      </c>
      <c r="AG28" s="497">
        <v>0</v>
      </c>
      <c r="AH28" s="497">
        <v>0</v>
      </c>
      <c r="AI28" s="497">
        <v>0</v>
      </c>
      <c r="AJ28" s="497">
        <v>0</v>
      </c>
      <c r="AK28" s="497">
        <v>0</v>
      </c>
      <c r="AL28" s="497">
        <v>0</v>
      </c>
      <c r="AM28" s="497">
        <v>0</v>
      </c>
      <c r="AN28" s="497">
        <v>0</v>
      </c>
      <c r="AO28" s="497">
        <v>0</v>
      </c>
      <c r="AP28" s="497">
        <v>0</v>
      </c>
      <c r="AQ28" s="497">
        <v>0</v>
      </c>
      <c r="AR28" s="497">
        <v>0</v>
      </c>
      <c r="AS28" s="497">
        <v>0</v>
      </c>
      <c r="AT28" s="497">
        <v>0</v>
      </c>
      <c r="AU28" s="497">
        <v>0</v>
      </c>
      <c r="AV28" s="497">
        <v>0</v>
      </c>
      <c r="AW28" s="497">
        <v>0</v>
      </c>
      <c r="AX28" s="497">
        <v>0</v>
      </c>
      <c r="AY28" s="497">
        <v>0</v>
      </c>
      <c r="AZ28" s="497">
        <v>0</v>
      </c>
      <c r="BA28" s="497">
        <v>0</v>
      </c>
      <c r="BB28" s="497">
        <v>0</v>
      </c>
      <c r="BC28" s="497">
        <v>0</v>
      </c>
      <c r="BD28" s="497">
        <v>0</v>
      </c>
      <c r="BE28" s="497">
        <v>0</v>
      </c>
      <c r="BF28" s="497">
        <v>0</v>
      </c>
      <c r="BG28" s="497">
        <v>0</v>
      </c>
      <c r="BH28" s="497">
        <v>0</v>
      </c>
      <c r="BI28" s="497">
        <v>0</v>
      </c>
      <c r="BJ28" s="497">
        <v>0</v>
      </c>
      <c r="BK28" s="497">
        <v>0</v>
      </c>
      <c r="BL28" s="497">
        <v>0</v>
      </c>
      <c r="BM28" s="497">
        <v>0</v>
      </c>
      <c r="BN28" s="497">
        <v>0</v>
      </c>
      <c r="BO28" s="497">
        <v>0</v>
      </c>
      <c r="BP28" s="497">
        <v>0</v>
      </c>
      <c r="BQ28" s="497">
        <v>0</v>
      </c>
      <c r="BR28" s="497">
        <v>0</v>
      </c>
      <c r="BS28" s="497">
        <v>0</v>
      </c>
      <c r="BT28" s="497">
        <v>0</v>
      </c>
      <c r="BU28" s="497">
        <v>0</v>
      </c>
      <c r="BV28" s="497">
        <v>0</v>
      </c>
      <c r="BW28" s="497">
        <v>0</v>
      </c>
      <c r="BX28" s="497">
        <v>0</v>
      </c>
      <c r="BY28" s="497">
        <v>0</v>
      </c>
      <c r="BZ28" s="497">
        <v>0</v>
      </c>
      <c r="CA28" s="497">
        <v>0</v>
      </c>
      <c r="CB28" s="497">
        <v>0</v>
      </c>
      <c r="CC28" s="497">
        <v>0</v>
      </c>
      <c r="CD28" s="497">
        <v>0</v>
      </c>
      <c r="CE28" s="497">
        <v>0</v>
      </c>
      <c r="CF28" s="497">
        <v>0</v>
      </c>
      <c r="CG28" s="497">
        <v>0</v>
      </c>
      <c r="CH28" s="497">
        <v>0</v>
      </c>
      <c r="CI28" s="497">
        <v>0</v>
      </c>
      <c r="CJ28" s="497">
        <v>0</v>
      </c>
      <c r="CK28" s="497">
        <v>0</v>
      </c>
      <c r="CL28" s="497">
        <v>0</v>
      </c>
      <c r="CM28" s="497">
        <v>0</v>
      </c>
      <c r="CN28" s="497">
        <v>0</v>
      </c>
      <c r="CO28" s="497">
        <v>0</v>
      </c>
      <c r="CP28" s="497">
        <v>0</v>
      </c>
      <c r="CQ28" s="497">
        <v>0</v>
      </c>
      <c r="CR28" s="497">
        <v>155026.19</v>
      </c>
      <c r="CS28" s="497">
        <v>0</v>
      </c>
      <c r="CT28" s="497">
        <v>0</v>
      </c>
      <c r="CU28" s="497">
        <v>0</v>
      </c>
      <c r="CV28" s="497">
        <v>0</v>
      </c>
      <c r="CW28" s="497">
        <v>0</v>
      </c>
      <c r="CX28" s="497">
        <v>0</v>
      </c>
      <c r="CY28" s="497">
        <v>0</v>
      </c>
      <c r="CZ28" s="497">
        <v>0</v>
      </c>
      <c r="DA28" s="497">
        <v>0</v>
      </c>
      <c r="DB28" s="497">
        <v>0</v>
      </c>
      <c r="DC28" s="497">
        <v>1474146.38</v>
      </c>
      <c r="DD28" s="497">
        <v>1312627.1200000001</v>
      </c>
      <c r="DE28" s="497">
        <v>0</v>
      </c>
      <c r="DF28" s="497">
        <v>0</v>
      </c>
      <c r="DG28" s="497">
        <v>0</v>
      </c>
      <c r="DH28" s="497">
        <v>0</v>
      </c>
      <c r="DI28" s="497">
        <v>0</v>
      </c>
      <c r="DJ28" s="497">
        <v>0</v>
      </c>
      <c r="DK28" s="497">
        <v>0</v>
      </c>
      <c r="DL28" s="497">
        <v>0</v>
      </c>
      <c r="DM28" s="497">
        <v>0</v>
      </c>
      <c r="DN28" s="497">
        <v>0</v>
      </c>
      <c r="DO28" s="497">
        <v>1044654.75</v>
      </c>
      <c r="DP28" s="497">
        <v>1135213.25</v>
      </c>
      <c r="DQ28" s="497">
        <v>0</v>
      </c>
      <c r="DR28" s="497">
        <v>0</v>
      </c>
      <c r="DS28" s="497">
        <v>0</v>
      </c>
      <c r="DT28" s="497">
        <v>0</v>
      </c>
      <c r="DU28" s="497">
        <v>0</v>
      </c>
      <c r="DV28" s="497">
        <v>0</v>
      </c>
      <c r="DW28" s="497">
        <v>0</v>
      </c>
      <c r="DX28" s="497">
        <v>0</v>
      </c>
      <c r="DY28" s="497">
        <v>0</v>
      </c>
      <c r="DZ28" s="497">
        <v>0</v>
      </c>
      <c r="EA28" s="497">
        <v>800117.75</v>
      </c>
      <c r="EB28" s="497">
        <v>316207.59000000003</v>
      </c>
      <c r="EC28" s="497">
        <v>0</v>
      </c>
      <c r="ED28" s="497">
        <v>0</v>
      </c>
      <c r="EE28" s="497">
        <v>0</v>
      </c>
      <c r="EF28" s="497">
        <v>0</v>
      </c>
      <c r="EG28" s="497">
        <v>0</v>
      </c>
      <c r="EH28" s="497">
        <v>0</v>
      </c>
      <c r="EI28" s="497">
        <v>0</v>
      </c>
      <c r="EJ28" s="497">
        <v>0</v>
      </c>
      <c r="EK28" s="497">
        <v>0</v>
      </c>
      <c r="EL28" s="497">
        <v>0</v>
      </c>
      <c r="EM28" s="497">
        <v>350993.06</v>
      </c>
      <c r="EN28" s="497">
        <v>68574.97</v>
      </c>
      <c r="EO28" s="497">
        <v>0</v>
      </c>
      <c r="EP28" s="497">
        <v>0</v>
      </c>
      <c r="EQ28" s="497">
        <v>0</v>
      </c>
      <c r="ER28" s="497">
        <v>0</v>
      </c>
      <c r="ES28" s="497">
        <v>0</v>
      </c>
      <c r="ET28" s="497">
        <v>0</v>
      </c>
      <c r="EU28" s="497">
        <v>0</v>
      </c>
      <c r="EV28" s="497">
        <v>0</v>
      </c>
      <c r="EW28" s="497">
        <v>0</v>
      </c>
      <c r="EX28" s="497">
        <v>0</v>
      </c>
      <c r="EY28" s="497">
        <v>247349.81</v>
      </c>
      <c r="EZ28" s="497">
        <v>0</v>
      </c>
      <c r="FA28" s="497">
        <v>0</v>
      </c>
      <c r="FB28" s="497">
        <v>0</v>
      </c>
      <c r="FC28" s="497">
        <v>0</v>
      </c>
      <c r="FD28" s="497">
        <v>0</v>
      </c>
      <c r="FE28" s="497">
        <v>0</v>
      </c>
      <c r="FF28" s="497">
        <v>0</v>
      </c>
      <c r="FG28" s="497">
        <v>0</v>
      </c>
      <c r="FH28" s="497">
        <v>0</v>
      </c>
      <c r="FI28" s="497">
        <v>0</v>
      </c>
      <c r="FJ28" s="497">
        <v>0</v>
      </c>
      <c r="FK28" s="497">
        <v>0</v>
      </c>
      <c r="FL28" s="497">
        <v>0</v>
      </c>
      <c r="FM28" s="497">
        <v>0</v>
      </c>
      <c r="FN28" s="497">
        <v>0</v>
      </c>
      <c r="FO28" s="497">
        <v>0</v>
      </c>
      <c r="FP28" s="497">
        <v>0</v>
      </c>
      <c r="FQ28" s="497">
        <v>0</v>
      </c>
      <c r="FR28" s="497">
        <v>0</v>
      </c>
      <c r="FS28" s="497">
        <v>0</v>
      </c>
      <c r="FT28" s="497">
        <v>0</v>
      </c>
      <c r="FU28" s="497">
        <v>0</v>
      </c>
      <c r="FV28" s="497">
        <v>0</v>
      </c>
      <c r="FW28" s="497">
        <v>167144.53</v>
      </c>
      <c r="FX28" s="497">
        <v>260972.27</v>
      </c>
      <c r="FY28" s="497">
        <v>0</v>
      </c>
      <c r="FZ28" s="497">
        <v>0</v>
      </c>
      <c r="GA28" s="497">
        <v>0</v>
      </c>
      <c r="GB28" s="497">
        <v>0</v>
      </c>
    </row>
    <row r="29" spans="1:184">
      <c r="B29" s="486" t="s">
        <v>12</v>
      </c>
      <c r="C29" s="662" t="s">
        <v>97</v>
      </c>
      <c r="D29" s="478" t="s">
        <v>61</v>
      </c>
      <c r="E29" s="497">
        <v>1135219.8799999999</v>
      </c>
      <c r="F29" s="497">
        <v>988731.5</v>
      </c>
      <c r="G29" s="497">
        <v>1030368.06</v>
      </c>
      <c r="H29" s="497">
        <v>988410.81</v>
      </c>
      <c r="I29" s="497">
        <v>984263.06</v>
      </c>
      <c r="J29" s="497">
        <v>231790.27</v>
      </c>
      <c r="K29" s="497">
        <v>298713.09000000003</v>
      </c>
      <c r="L29" s="497">
        <v>263736.90999999997</v>
      </c>
      <c r="M29" s="497">
        <v>228967.14</v>
      </c>
      <c r="N29" s="497">
        <v>1008307.25</v>
      </c>
      <c r="O29" s="497">
        <v>993915.19</v>
      </c>
      <c r="P29" s="497">
        <v>1066107.6200000001</v>
      </c>
      <c r="Q29" s="497">
        <v>1207421.5</v>
      </c>
      <c r="R29" s="497">
        <v>1067807.75</v>
      </c>
      <c r="S29" s="497">
        <v>1075030.5</v>
      </c>
      <c r="T29" s="497">
        <v>1046366.88</v>
      </c>
      <c r="U29" s="497">
        <v>1028437.88</v>
      </c>
      <c r="V29" s="497">
        <v>246305.27</v>
      </c>
      <c r="W29" s="497">
        <v>294263.19</v>
      </c>
      <c r="X29" s="497">
        <v>279557.75</v>
      </c>
      <c r="Y29" s="497">
        <v>237023.94</v>
      </c>
      <c r="Z29" s="497">
        <v>1037254.88</v>
      </c>
      <c r="AA29" s="497">
        <v>1022937.75</v>
      </c>
      <c r="AB29" s="497">
        <v>1084094</v>
      </c>
      <c r="AC29" s="497">
        <v>933835.62</v>
      </c>
      <c r="AD29" s="497">
        <v>805500.44</v>
      </c>
      <c r="AE29" s="497">
        <v>427386.09</v>
      </c>
      <c r="AF29" s="497">
        <v>412088.56</v>
      </c>
      <c r="AG29" s="497">
        <v>671086.62</v>
      </c>
      <c r="AH29" s="497">
        <v>1098688.1200000001</v>
      </c>
      <c r="AI29" s="497">
        <v>2025335.38</v>
      </c>
      <c r="AJ29" s="497">
        <v>1978609.25</v>
      </c>
      <c r="AK29" s="497">
        <v>837022.06</v>
      </c>
      <c r="AL29" s="497">
        <v>376610.38</v>
      </c>
      <c r="AM29" s="497">
        <v>660198.88</v>
      </c>
      <c r="AN29" s="497">
        <v>942523.88</v>
      </c>
      <c r="AO29" s="497">
        <v>963713.31</v>
      </c>
      <c r="AP29" s="497">
        <v>840265.06</v>
      </c>
      <c r="AQ29" s="497">
        <v>426641.09</v>
      </c>
      <c r="AR29" s="497">
        <v>437748.47</v>
      </c>
      <c r="AS29" s="497">
        <v>680301.25</v>
      </c>
      <c r="AT29" s="497">
        <v>1211495.3799999999</v>
      </c>
      <c r="AU29" s="497">
        <v>2005557.12</v>
      </c>
      <c r="AV29" s="497">
        <v>2086182</v>
      </c>
      <c r="AW29" s="497">
        <v>849323.5</v>
      </c>
      <c r="AX29" s="497">
        <v>390813.94</v>
      </c>
      <c r="AY29" s="497">
        <v>699281.56</v>
      </c>
      <c r="AZ29" s="497">
        <v>955083.75</v>
      </c>
      <c r="BA29" s="497">
        <v>1028857.69</v>
      </c>
      <c r="BB29" s="497">
        <v>923272.06</v>
      </c>
      <c r="BC29" s="497">
        <v>418176.66</v>
      </c>
      <c r="BD29" s="497">
        <v>410502.56</v>
      </c>
      <c r="BE29" s="497">
        <v>704030</v>
      </c>
      <c r="BF29" s="497">
        <v>1262723.75</v>
      </c>
      <c r="BG29" s="497">
        <v>2094053.75</v>
      </c>
      <c r="BH29" s="497">
        <v>2218747.25</v>
      </c>
      <c r="BI29" s="497">
        <v>835472.81</v>
      </c>
      <c r="BJ29" s="497">
        <v>403765.34</v>
      </c>
      <c r="BK29" s="497">
        <v>718754.5</v>
      </c>
      <c r="BL29" s="497">
        <v>1000559</v>
      </c>
      <c r="BM29" s="497">
        <v>1093433.5</v>
      </c>
      <c r="BN29" s="497">
        <v>955542.06</v>
      </c>
      <c r="BO29" s="497">
        <v>465620.94</v>
      </c>
      <c r="BP29" s="497">
        <v>418065.53</v>
      </c>
      <c r="BQ29" s="497">
        <v>716845.06</v>
      </c>
      <c r="BR29" s="497">
        <v>1333655.1200000001</v>
      </c>
      <c r="BS29" s="497">
        <v>2334338</v>
      </c>
      <c r="BT29" s="497">
        <v>2407166.5</v>
      </c>
      <c r="BU29" s="497">
        <v>892213.44</v>
      </c>
      <c r="BV29" s="497">
        <v>418727.25</v>
      </c>
      <c r="BW29" s="497">
        <v>779968</v>
      </c>
      <c r="BX29" s="497">
        <v>1070511.5</v>
      </c>
      <c r="BY29" s="497">
        <v>1224323.75</v>
      </c>
      <c r="BZ29" s="497">
        <v>1022419.06</v>
      </c>
      <c r="CA29" s="497">
        <v>520446.38</v>
      </c>
      <c r="CB29" s="497">
        <v>520481.41</v>
      </c>
      <c r="CC29" s="497">
        <v>839259.12</v>
      </c>
      <c r="CD29" s="497">
        <v>1572660.25</v>
      </c>
      <c r="CE29" s="497">
        <v>3044095.25</v>
      </c>
      <c r="CF29" s="497">
        <v>3114596.25</v>
      </c>
      <c r="CG29" s="497">
        <v>1197772.8799999999</v>
      </c>
      <c r="CH29" s="497">
        <v>601119.56000000006</v>
      </c>
      <c r="CI29" s="497">
        <v>1049033</v>
      </c>
      <c r="CJ29" s="497">
        <v>1505957.12</v>
      </c>
      <c r="CK29" s="497">
        <v>1563625.25</v>
      </c>
      <c r="CL29" s="497">
        <v>1361111.62</v>
      </c>
      <c r="CM29" s="497">
        <v>734824.56</v>
      </c>
      <c r="CN29" s="497">
        <v>734209.88</v>
      </c>
      <c r="CO29" s="497">
        <v>1178794.75</v>
      </c>
      <c r="CP29" s="497">
        <v>2073942</v>
      </c>
      <c r="CQ29" s="497">
        <v>3975839.5</v>
      </c>
      <c r="CR29" s="497">
        <v>3942348.5</v>
      </c>
      <c r="CS29" s="497">
        <v>1718274.88</v>
      </c>
      <c r="CT29" s="497">
        <v>784143.12</v>
      </c>
      <c r="CU29" s="497">
        <v>1338221.75</v>
      </c>
      <c r="CV29" s="497">
        <v>2034211</v>
      </c>
      <c r="CW29" s="497">
        <v>1834198</v>
      </c>
      <c r="CX29" s="497">
        <v>1698897.12</v>
      </c>
      <c r="CY29" s="497">
        <v>918226.06</v>
      </c>
      <c r="CZ29" s="497">
        <v>965353.69</v>
      </c>
      <c r="DA29" s="497">
        <v>1462505</v>
      </c>
      <c r="DB29" s="497">
        <v>2606523.25</v>
      </c>
      <c r="DC29" s="497">
        <v>4519505.5</v>
      </c>
      <c r="DD29" s="497">
        <v>4633574.5</v>
      </c>
      <c r="DE29" s="497">
        <v>2025523.62</v>
      </c>
      <c r="DF29" s="497">
        <v>864170.94</v>
      </c>
      <c r="DG29" s="497">
        <v>1490622.5</v>
      </c>
      <c r="DH29" s="497">
        <v>2159795.5</v>
      </c>
      <c r="DI29" s="497">
        <v>1932901.12</v>
      </c>
      <c r="DJ29" s="497">
        <v>1762176.38</v>
      </c>
      <c r="DK29" s="497">
        <v>889520.38</v>
      </c>
      <c r="DL29" s="497">
        <v>951123.19</v>
      </c>
      <c r="DM29" s="497">
        <v>1495605.5</v>
      </c>
      <c r="DN29" s="497">
        <v>2799724</v>
      </c>
      <c r="DO29" s="497">
        <v>4400326.5</v>
      </c>
      <c r="DP29" s="497">
        <v>4743794</v>
      </c>
      <c r="DQ29" s="497">
        <v>2029307.38</v>
      </c>
      <c r="DR29" s="497">
        <v>888240.5</v>
      </c>
      <c r="DS29" s="497">
        <v>1583075.62</v>
      </c>
      <c r="DT29" s="497">
        <v>2184965.25</v>
      </c>
      <c r="DU29" s="497">
        <v>2008742.12</v>
      </c>
      <c r="DV29" s="497">
        <v>1884898.12</v>
      </c>
      <c r="DW29" s="497">
        <v>881083.19</v>
      </c>
      <c r="DX29" s="497">
        <v>857732.62</v>
      </c>
      <c r="DY29" s="497">
        <v>1587156.5</v>
      </c>
      <c r="DZ29" s="497">
        <v>2831238.25</v>
      </c>
      <c r="EA29" s="497">
        <v>4423678</v>
      </c>
      <c r="EB29" s="497">
        <v>4856413.5</v>
      </c>
      <c r="EC29" s="497">
        <v>1926970.12</v>
      </c>
      <c r="ED29" s="497">
        <v>901302.19</v>
      </c>
      <c r="EE29" s="497">
        <v>1563552.38</v>
      </c>
      <c r="EF29" s="497">
        <v>2164280.75</v>
      </c>
      <c r="EG29" s="497">
        <v>2063454.62</v>
      </c>
      <c r="EH29" s="497">
        <v>1876226.75</v>
      </c>
      <c r="EI29" s="497">
        <v>935069.69</v>
      </c>
      <c r="EJ29" s="497">
        <v>916604.94</v>
      </c>
      <c r="EK29" s="497">
        <v>1491566.5</v>
      </c>
      <c r="EL29" s="497">
        <v>2649190.25</v>
      </c>
      <c r="EM29" s="497">
        <v>4782637.5</v>
      </c>
      <c r="EN29" s="497">
        <v>5114279.5</v>
      </c>
      <c r="EO29" s="497">
        <v>1954620.62</v>
      </c>
      <c r="EP29" s="497">
        <v>940743.38</v>
      </c>
      <c r="EQ29" s="497">
        <v>1536922.25</v>
      </c>
      <c r="ER29" s="497">
        <v>2216997</v>
      </c>
      <c r="ES29" s="497">
        <v>2089672.5</v>
      </c>
      <c r="ET29" s="497">
        <v>1913048.5</v>
      </c>
      <c r="EU29" s="497">
        <v>1025848.94</v>
      </c>
      <c r="EV29" s="497">
        <v>946509.25</v>
      </c>
      <c r="EW29" s="497">
        <v>1627944.25</v>
      </c>
      <c r="EX29" s="497">
        <v>2578505.5</v>
      </c>
      <c r="EY29" s="497">
        <v>5081049</v>
      </c>
      <c r="EZ29" s="497">
        <v>4954420.5</v>
      </c>
      <c r="FA29" s="497">
        <v>2110754.75</v>
      </c>
      <c r="FB29" s="497">
        <v>1003757.25</v>
      </c>
      <c r="FC29" s="497">
        <v>1651796.12</v>
      </c>
      <c r="FD29" s="497">
        <v>2300879.75</v>
      </c>
      <c r="FE29" s="497">
        <v>2112323.75</v>
      </c>
      <c r="FF29" s="497">
        <v>1991764.75</v>
      </c>
      <c r="FG29" s="497">
        <v>1081985.8799999999</v>
      </c>
      <c r="FH29" s="497">
        <v>1048613.8799999999</v>
      </c>
      <c r="FI29" s="497">
        <v>1647612.12</v>
      </c>
      <c r="FJ29" s="497">
        <v>2901667.5</v>
      </c>
      <c r="FK29" s="497">
        <v>5151790</v>
      </c>
      <c r="FL29" s="497">
        <v>5099562.5</v>
      </c>
      <c r="FM29" s="497">
        <v>2383284</v>
      </c>
      <c r="FN29" s="497">
        <v>1021591.38</v>
      </c>
      <c r="FO29" s="497">
        <v>1674840.75</v>
      </c>
      <c r="FP29" s="497">
        <v>2517244</v>
      </c>
      <c r="FQ29" s="497">
        <v>2173817</v>
      </c>
      <c r="FR29" s="497">
        <v>2064700.88</v>
      </c>
      <c r="FS29" s="497">
        <v>1148258.25</v>
      </c>
      <c r="FT29" s="497">
        <v>1130367.5</v>
      </c>
      <c r="FU29" s="497">
        <v>1715780.25</v>
      </c>
      <c r="FV29" s="497">
        <v>3184850.25</v>
      </c>
      <c r="FW29" s="497">
        <v>5019594.5</v>
      </c>
      <c r="FX29" s="497">
        <v>5267428</v>
      </c>
      <c r="FY29" s="497">
        <v>2507962</v>
      </c>
      <c r="FZ29" s="497">
        <v>1084816.3799999999</v>
      </c>
      <c r="GA29" s="497">
        <v>1819855.75</v>
      </c>
      <c r="GB29" s="497">
        <v>2601674.5</v>
      </c>
    </row>
    <row r="30" spans="1:184">
      <c r="A30" s="461"/>
      <c r="B30" s="486"/>
      <c r="C30" s="479" t="s">
        <v>289</v>
      </c>
      <c r="D30" s="479" t="s">
        <v>61</v>
      </c>
      <c r="E30" s="657">
        <v>76531.740000000005</v>
      </c>
      <c r="F30" s="657">
        <v>66655.91</v>
      </c>
      <c r="G30" s="657">
        <v>69462.97</v>
      </c>
      <c r="H30" s="657">
        <v>66634.710000000006</v>
      </c>
      <c r="I30" s="657">
        <v>66354.720000000001</v>
      </c>
      <c r="J30" s="657">
        <v>15626.11</v>
      </c>
      <c r="K30" s="657">
        <v>20138</v>
      </c>
      <c r="L30" s="657">
        <v>17780.150000000001</v>
      </c>
      <c r="M30" s="657">
        <v>15435.88</v>
      </c>
      <c r="N30" s="657">
        <v>67975.53</v>
      </c>
      <c r="O30" s="657">
        <v>67005.55</v>
      </c>
      <c r="P30" s="657">
        <v>71872.479999999996</v>
      </c>
      <c r="Q30" s="657">
        <v>81399.14</v>
      </c>
      <c r="R30" s="657">
        <v>71986.95</v>
      </c>
      <c r="S30" s="657">
        <v>72473.84</v>
      </c>
      <c r="T30" s="657">
        <v>70541.919999999998</v>
      </c>
      <c r="U30" s="657">
        <v>69332.92</v>
      </c>
      <c r="V30" s="657">
        <v>16604.64</v>
      </c>
      <c r="W30" s="657">
        <v>19837.990000000002</v>
      </c>
      <c r="X30" s="657">
        <v>18846.78</v>
      </c>
      <c r="Y30" s="657">
        <v>15979.04</v>
      </c>
      <c r="Z30" s="657">
        <v>69927.23</v>
      </c>
      <c r="AA30" s="657">
        <v>68962.05</v>
      </c>
      <c r="AB30" s="657">
        <v>73085.070000000007</v>
      </c>
      <c r="AC30" s="657">
        <v>59219.79</v>
      </c>
      <c r="AD30" s="657">
        <v>56717.43</v>
      </c>
      <c r="AE30" s="657">
        <v>27697.01</v>
      </c>
      <c r="AF30" s="657">
        <v>29939.3</v>
      </c>
      <c r="AG30" s="657">
        <v>43696.18</v>
      </c>
      <c r="AH30" s="657">
        <v>70683.539999999994</v>
      </c>
      <c r="AI30" s="657">
        <v>139810.53</v>
      </c>
      <c r="AJ30" s="657">
        <v>137957.94</v>
      </c>
      <c r="AK30" s="657">
        <v>61250.23</v>
      </c>
      <c r="AL30" s="657">
        <v>24458.880000000001</v>
      </c>
      <c r="AM30" s="657">
        <v>42658.27</v>
      </c>
      <c r="AN30" s="657">
        <v>57848.15</v>
      </c>
      <c r="AO30" s="657">
        <v>61824.49</v>
      </c>
      <c r="AP30" s="657">
        <v>57296.58</v>
      </c>
      <c r="AQ30" s="657">
        <v>29395.98</v>
      </c>
      <c r="AR30" s="657">
        <v>29306.76</v>
      </c>
      <c r="AS30" s="657">
        <v>47206.84</v>
      </c>
      <c r="AT30" s="657">
        <v>75798.38</v>
      </c>
      <c r="AU30" s="657">
        <v>141783.22</v>
      </c>
      <c r="AV30" s="657">
        <v>142317.51999999999</v>
      </c>
      <c r="AW30" s="657">
        <v>62226.29</v>
      </c>
      <c r="AX30" s="657">
        <v>26350.04</v>
      </c>
      <c r="AY30" s="657">
        <v>44564.04</v>
      </c>
      <c r="AZ30" s="657">
        <v>59300.29</v>
      </c>
      <c r="BA30" s="657">
        <v>65272.84</v>
      </c>
      <c r="BB30" s="657">
        <v>63304.5</v>
      </c>
      <c r="BC30" s="657">
        <v>29223.07</v>
      </c>
      <c r="BD30" s="657">
        <v>27245.24</v>
      </c>
      <c r="BE30" s="657">
        <v>49501.2</v>
      </c>
      <c r="BF30" s="657">
        <v>78463.179999999993</v>
      </c>
      <c r="BG30" s="657">
        <v>149233.79999999999</v>
      </c>
      <c r="BH30" s="657">
        <v>150312.44</v>
      </c>
      <c r="BI30" s="657">
        <v>59883.18</v>
      </c>
      <c r="BJ30" s="657">
        <v>27814.54</v>
      </c>
      <c r="BK30" s="657">
        <v>49452.92</v>
      </c>
      <c r="BL30" s="657">
        <v>60710.98</v>
      </c>
      <c r="BM30" s="657">
        <v>70283.55</v>
      </c>
      <c r="BN30" s="657">
        <v>65176.05</v>
      </c>
      <c r="BO30" s="657">
        <v>30956.9</v>
      </c>
      <c r="BP30" s="657">
        <v>29215.11</v>
      </c>
      <c r="BQ30" s="657">
        <v>50823.22</v>
      </c>
      <c r="BR30" s="657">
        <v>82512.789999999994</v>
      </c>
      <c r="BS30" s="657">
        <v>165975.89000000001</v>
      </c>
      <c r="BT30" s="657">
        <v>163297.60999999999</v>
      </c>
      <c r="BU30" s="657">
        <v>62483.89</v>
      </c>
      <c r="BV30" s="657">
        <v>28850.98</v>
      </c>
      <c r="BW30" s="657">
        <v>53333.33</v>
      </c>
      <c r="BX30" s="657">
        <v>66757.64</v>
      </c>
      <c r="BY30" s="657">
        <v>78279.09</v>
      </c>
      <c r="BZ30" s="657">
        <v>69918.710000000006</v>
      </c>
      <c r="CA30" s="657">
        <v>34155.519999999997</v>
      </c>
      <c r="CB30" s="657">
        <v>37194.76</v>
      </c>
      <c r="CC30" s="657">
        <v>52764.54</v>
      </c>
      <c r="CD30" s="657">
        <v>105938.86</v>
      </c>
      <c r="CE30" s="657">
        <v>215219.53</v>
      </c>
      <c r="CF30" s="657">
        <v>212107.14</v>
      </c>
      <c r="CG30" s="657">
        <v>82432.52</v>
      </c>
      <c r="CH30" s="657">
        <v>44403.59</v>
      </c>
      <c r="CI30" s="657">
        <v>67712.44</v>
      </c>
      <c r="CJ30" s="657">
        <v>92179.9</v>
      </c>
      <c r="CK30" s="657">
        <v>98487.25</v>
      </c>
      <c r="CL30" s="657">
        <v>96136.8</v>
      </c>
      <c r="CM30" s="657">
        <v>49174.47</v>
      </c>
      <c r="CN30" s="657">
        <v>53575.35</v>
      </c>
      <c r="CO30" s="657">
        <v>76530.84</v>
      </c>
      <c r="CP30" s="657">
        <v>133877.62</v>
      </c>
      <c r="CQ30" s="657">
        <v>273957.62</v>
      </c>
      <c r="CR30" s="657">
        <v>271734.09000000003</v>
      </c>
      <c r="CS30" s="657">
        <v>125317.45</v>
      </c>
      <c r="CT30" s="657">
        <v>54895.7</v>
      </c>
      <c r="CU30" s="657">
        <v>82744.59</v>
      </c>
      <c r="CV30" s="657">
        <v>122023.02</v>
      </c>
      <c r="CW30" s="657">
        <v>114621.48</v>
      </c>
      <c r="CX30" s="657">
        <v>119949.29</v>
      </c>
      <c r="CY30" s="657">
        <v>61238.48</v>
      </c>
      <c r="CZ30" s="657">
        <v>68128.39</v>
      </c>
      <c r="DA30" s="657">
        <v>101759.16</v>
      </c>
      <c r="DB30" s="657">
        <v>165073.22</v>
      </c>
      <c r="DC30" s="657">
        <v>315568.28000000003</v>
      </c>
      <c r="DD30" s="657">
        <v>314598.69</v>
      </c>
      <c r="DE30" s="657">
        <v>150405.25</v>
      </c>
      <c r="DF30" s="657">
        <v>61771.839999999997</v>
      </c>
      <c r="DG30" s="657">
        <v>91790.75</v>
      </c>
      <c r="DH30" s="657">
        <v>126797.39</v>
      </c>
      <c r="DI30" s="657">
        <v>121464.42</v>
      </c>
      <c r="DJ30" s="657">
        <v>122439.78</v>
      </c>
      <c r="DK30" s="657">
        <v>62076.7</v>
      </c>
      <c r="DL30" s="657">
        <v>65081.3</v>
      </c>
      <c r="DM30" s="657">
        <v>106530.51</v>
      </c>
      <c r="DN30" s="657">
        <v>171854.23</v>
      </c>
      <c r="DO30" s="657">
        <v>311032.53000000003</v>
      </c>
      <c r="DP30" s="657">
        <v>323974.71999999997</v>
      </c>
      <c r="DQ30" s="657">
        <v>148976.78</v>
      </c>
      <c r="DR30" s="657">
        <v>63304.05</v>
      </c>
      <c r="DS30" s="657">
        <v>96968.34</v>
      </c>
      <c r="DT30" s="657">
        <v>129950.12</v>
      </c>
      <c r="DU30" s="657">
        <v>124559.23</v>
      </c>
      <c r="DV30" s="657">
        <v>128593.54</v>
      </c>
      <c r="DW30" s="657">
        <v>62712.62</v>
      </c>
      <c r="DX30" s="657">
        <v>59664.94</v>
      </c>
      <c r="DY30" s="657">
        <v>113739.58</v>
      </c>
      <c r="DZ30" s="657">
        <v>175313.98</v>
      </c>
      <c r="EA30" s="657">
        <v>314408.59000000003</v>
      </c>
      <c r="EB30" s="657">
        <v>329673.34000000003</v>
      </c>
      <c r="EC30" s="657">
        <v>140220.59</v>
      </c>
      <c r="ED30" s="657">
        <v>63760.13</v>
      </c>
      <c r="EE30" s="657">
        <v>106371.15</v>
      </c>
      <c r="EF30" s="657">
        <v>127602.01</v>
      </c>
      <c r="EG30" s="657">
        <v>132429.12</v>
      </c>
      <c r="EH30" s="657">
        <v>127774.28</v>
      </c>
      <c r="EI30" s="657">
        <v>60239.12</v>
      </c>
      <c r="EJ30" s="657">
        <v>67756.38</v>
      </c>
      <c r="EK30" s="657">
        <v>96381.77</v>
      </c>
      <c r="EL30" s="657">
        <v>169259.31</v>
      </c>
      <c r="EM30" s="657">
        <v>337025.5</v>
      </c>
      <c r="EN30" s="657">
        <v>349415.59</v>
      </c>
      <c r="EO30" s="657">
        <v>137411.92000000001</v>
      </c>
      <c r="EP30" s="657">
        <v>67908.460000000006</v>
      </c>
      <c r="EQ30" s="657">
        <v>98557.7</v>
      </c>
      <c r="ER30" s="657">
        <v>132287.34</v>
      </c>
      <c r="ES30" s="657">
        <v>132090.26999999999</v>
      </c>
      <c r="ET30" s="657">
        <v>137575.25</v>
      </c>
      <c r="EU30" s="657">
        <v>65686.95</v>
      </c>
      <c r="EV30" s="657">
        <v>67672.45</v>
      </c>
      <c r="EW30" s="657">
        <v>110392.54</v>
      </c>
      <c r="EX30" s="657">
        <v>166025.19</v>
      </c>
      <c r="EY30" s="657">
        <v>342159.91</v>
      </c>
      <c r="EZ30" s="657">
        <v>343490.28</v>
      </c>
      <c r="FA30" s="657">
        <v>150973.20000000001</v>
      </c>
      <c r="FB30" s="657">
        <v>71287.95</v>
      </c>
      <c r="FC30" s="657">
        <v>103765.55</v>
      </c>
      <c r="FD30" s="657">
        <v>136346.23000000001</v>
      </c>
      <c r="FE30" s="657">
        <v>135430.39000000001</v>
      </c>
      <c r="FF30" s="657">
        <v>142801.23000000001</v>
      </c>
      <c r="FG30" s="657">
        <v>70647.460000000006</v>
      </c>
      <c r="FH30" s="657">
        <v>79382.59</v>
      </c>
      <c r="FI30" s="657">
        <v>107736.14</v>
      </c>
      <c r="FJ30" s="657">
        <v>184967.69</v>
      </c>
      <c r="FK30" s="657">
        <v>351433.19</v>
      </c>
      <c r="FL30" s="657">
        <v>349668.56</v>
      </c>
      <c r="FM30" s="657">
        <v>175838.73</v>
      </c>
      <c r="FN30" s="657">
        <v>70784.81</v>
      </c>
      <c r="FO30" s="657">
        <v>103534.7</v>
      </c>
      <c r="FP30" s="657">
        <v>150918.75</v>
      </c>
      <c r="FQ30" s="657">
        <v>138198.17000000001</v>
      </c>
      <c r="FR30" s="657">
        <v>147940.39000000001</v>
      </c>
      <c r="FS30" s="657">
        <v>75212.38</v>
      </c>
      <c r="FT30" s="657">
        <v>81221</v>
      </c>
      <c r="FU30" s="657">
        <v>118759.48</v>
      </c>
      <c r="FV30" s="657">
        <v>195930.12</v>
      </c>
      <c r="FW30" s="657">
        <v>347598.25</v>
      </c>
      <c r="FX30" s="657">
        <v>356235.12</v>
      </c>
      <c r="FY30" s="657">
        <v>187157.09</v>
      </c>
      <c r="FZ30" s="657">
        <v>77820.97</v>
      </c>
      <c r="GA30" s="657">
        <v>113244.03</v>
      </c>
      <c r="GB30" s="657">
        <v>155564.91</v>
      </c>
    </row>
    <row r="31" spans="1:184">
      <c r="B31" s="461"/>
      <c r="C31" s="658"/>
      <c r="D31" s="470" t="s">
        <v>62</v>
      </c>
      <c r="E31" s="659">
        <v>36080686.620000005</v>
      </c>
      <c r="F31" s="659">
        <v>31210400.91</v>
      </c>
      <c r="G31" s="659">
        <v>31564056.029999997</v>
      </c>
      <c r="H31" s="659">
        <v>27629743.02</v>
      </c>
      <c r="I31" s="659">
        <v>27508315.469999995</v>
      </c>
      <c r="J31" s="659">
        <v>29817130.629999999</v>
      </c>
      <c r="K31" s="659">
        <v>38810415.090000004</v>
      </c>
      <c r="L31" s="659">
        <v>34724408.309999995</v>
      </c>
      <c r="M31" s="659">
        <v>21206392.77</v>
      </c>
      <c r="N31" s="659">
        <v>15890135.159999998</v>
      </c>
      <c r="O31" s="659">
        <v>18012204.740000002</v>
      </c>
      <c r="P31" s="659">
        <v>24446902.600000001</v>
      </c>
      <c r="Q31" s="659">
        <v>28360993.640000001</v>
      </c>
      <c r="R31" s="659">
        <v>25054192.199999999</v>
      </c>
      <c r="S31" s="659">
        <v>21789183.210000001</v>
      </c>
      <c r="T31" s="659">
        <v>22362724.550000001</v>
      </c>
      <c r="U31" s="659">
        <v>22260167.050000001</v>
      </c>
      <c r="V31" s="659">
        <v>23602142.66</v>
      </c>
      <c r="W31" s="659">
        <v>27494372.93</v>
      </c>
      <c r="X31" s="659">
        <v>27087846.780000001</v>
      </c>
      <c r="Y31" s="659">
        <v>21639314.73</v>
      </c>
      <c r="Z31" s="659">
        <v>21268351.109999999</v>
      </c>
      <c r="AA31" s="659">
        <v>22080209.300000001</v>
      </c>
      <c r="AB31" s="659">
        <v>24614490.07</v>
      </c>
      <c r="AC31" s="659">
        <v>27547403.16</v>
      </c>
      <c r="AD31" s="659">
        <v>25361642.620000001</v>
      </c>
      <c r="AE31" s="659">
        <v>24650416.850000001</v>
      </c>
      <c r="AF31" s="659">
        <v>20465547.73</v>
      </c>
      <c r="AG31" s="659">
        <v>21580248.860000003</v>
      </c>
      <c r="AH31" s="659">
        <v>26004486.16</v>
      </c>
      <c r="AI31" s="659">
        <v>30627081.41</v>
      </c>
      <c r="AJ31" s="659">
        <v>29810118.440000001</v>
      </c>
      <c r="AK31" s="659">
        <v>23034623.789999999</v>
      </c>
      <c r="AL31" s="659">
        <v>17640638.509999998</v>
      </c>
      <c r="AM31" s="659">
        <v>22932190.399999999</v>
      </c>
      <c r="AN31" s="659">
        <v>24334758.029999997</v>
      </c>
      <c r="AO31" s="659">
        <v>28806493.549999997</v>
      </c>
      <c r="AP31" s="659">
        <v>27632971.639999997</v>
      </c>
      <c r="AQ31" s="659">
        <v>21784560.32</v>
      </c>
      <c r="AR31" s="659">
        <v>18559857.27</v>
      </c>
      <c r="AS31" s="659">
        <v>24081727.34</v>
      </c>
      <c r="AT31" s="659">
        <v>27350023.509999998</v>
      </c>
      <c r="AU31" s="659">
        <v>31495711.09</v>
      </c>
      <c r="AV31" s="659">
        <v>32012274.27</v>
      </c>
      <c r="AW31" s="659">
        <v>24254430.039999999</v>
      </c>
      <c r="AX31" s="659">
        <v>22066447.48</v>
      </c>
      <c r="AY31" s="659">
        <v>24170564.599999998</v>
      </c>
      <c r="AZ31" s="659">
        <v>25335044.789999999</v>
      </c>
      <c r="BA31" s="659">
        <v>30432556.780000001</v>
      </c>
      <c r="BB31" s="659">
        <v>28124685.059999999</v>
      </c>
      <c r="BC31" s="659">
        <v>24662766.23</v>
      </c>
      <c r="BD31" s="659">
        <v>21475442.919999994</v>
      </c>
      <c r="BE31" s="659">
        <v>25469537.949999999</v>
      </c>
      <c r="BF31" s="659">
        <v>28405587.43</v>
      </c>
      <c r="BG31" s="659">
        <v>32304191.300000001</v>
      </c>
      <c r="BH31" s="659">
        <v>33150967.440000001</v>
      </c>
      <c r="BI31" s="659">
        <v>24024221.239999998</v>
      </c>
      <c r="BJ31" s="659">
        <v>15983791.129999999</v>
      </c>
      <c r="BK31" s="659">
        <v>19806955.420000002</v>
      </c>
      <c r="BL31" s="659">
        <v>26751014.98</v>
      </c>
      <c r="BM31" s="659">
        <v>32185724.050000001</v>
      </c>
      <c r="BN31" s="659">
        <v>29542971.609999999</v>
      </c>
      <c r="BO31" s="659">
        <v>25835492.84</v>
      </c>
      <c r="BP31" s="659">
        <v>23097374.200000003</v>
      </c>
      <c r="BQ31" s="659">
        <v>25001746.279999997</v>
      </c>
      <c r="BR31" s="659">
        <v>30702635.16</v>
      </c>
      <c r="BS31" s="659">
        <v>36581067.390000001</v>
      </c>
      <c r="BT31" s="659">
        <v>37234731.609999999</v>
      </c>
      <c r="BU31" s="659">
        <v>27624653.830000002</v>
      </c>
      <c r="BV31" s="659">
        <v>28062652.48</v>
      </c>
      <c r="BW31" s="659">
        <v>26315527.579999998</v>
      </c>
      <c r="BX31" s="659">
        <v>31449461.640000001</v>
      </c>
      <c r="BY31" s="659">
        <v>36173251.340000004</v>
      </c>
      <c r="BZ31" s="659">
        <v>32647574.27</v>
      </c>
      <c r="CA31" s="659">
        <v>27846420.399999999</v>
      </c>
      <c r="CB31" s="659">
        <v>27940541.670000002</v>
      </c>
      <c r="CC31" s="659">
        <v>31554928.91</v>
      </c>
      <c r="CD31" s="659">
        <v>37517466.609999999</v>
      </c>
      <c r="CE31" s="659">
        <v>48308422.160000004</v>
      </c>
      <c r="CF31" s="659">
        <v>49058093.640000001</v>
      </c>
      <c r="CG31" s="659">
        <v>37305212.900000006</v>
      </c>
      <c r="CH31" s="659">
        <v>26372798.27</v>
      </c>
      <c r="CI31" s="659">
        <v>38506018.439999998</v>
      </c>
      <c r="CJ31" s="659">
        <v>43650460.019999996</v>
      </c>
      <c r="CK31" s="659">
        <v>47408479.590000004</v>
      </c>
      <c r="CL31" s="659">
        <v>44945550.759999998</v>
      </c>
      <c r="CM31" s="659">
        <v>43775241.530000001</v>
      </c>
      <c r="CN31" s="659">
        <v>35141583.980000004</v>
      </c>
      <c r="CO31" s="659">
        <v>41995443.090000004</v>
      </c>
      <c r="CP31" s="659">
        <v>50621117.369999997</v>
      </c>
      <c r="CQ31" s="659">
        <v>63762898</v>
      </c>
      <c r="CR31" s="659">
        <v>62400028.660000004</v>
      </c>
      <c r="CS31" s="659">
        <v>48908719.580000006</v>
      </c>
      <c r="CT31" s="659">
        <v>43559519.100000001</v>
      </c>
      <c r="CU31" s="659">
        <v>47190556.360000007</v>
      </c>
      <c r="CV31" s="659">
        <v>54223459.330000006</v>
      </c>
      <c r="CW31" s="659">
        <v>56617361.229999997</v>
      </c>
      <c r="CX31" s="659">
        <v>50134862.159999996</v>
      </c>
      <c r="CY31" s="659">
        <v>43764943.789999999</v>
      </c>
      <c r="CZ31" s="659">
        <v>41963032.960000001</v>
      </c>
      <c r="DA31" s="659">
        <v>51208664.719999999</v>
      </c>
      <c r="DB31" s="659">
        <v>59955450.589999996</v>
      </c>
      <c r="DC31" s="659">
        <v>72578806.780000001</v>
      </c>
      <c r="DD31" s="659">
        <v>71934812.810000002</v>
      </c>
      <c r="DE31" s="659">
        <v>52986616.25</v>
      </c>
      <c r="DF31" s="659">
        <v>34322221.210000001</v>
      </c>
      <c r="DG31" s="659">
        <v>50980295.219999999</v>
      </c>
      <c r="DH31" s="659">
        <v>57545889.829999998</v>
      </c>
      <c r="DI31" s="659">
        <v>58891915.420000002</v>
      </c>
      <c r="DJ31" s="659">
        <v>53914158.410000004</v>
      </c>
      <c r="DK31" s="659">
        <v>55116529.330000006</v>
      </c>
      <c r="DL31" s="659">
        <v>43552015.299999997</v>
      </c>
      <c r="DM31" s="659">
        <v>47804884.390000001</v>
      </c>
      <c r="DN31" s="659">
        <v>61619370.349999994</v>
      </c>
      <c r="DO31" s="659">
        <v>71669018.159999996</v>
      </c>
      <c r="DP31" s="659">
        <v>72815899.469999999</v>
      </c>
      <c r="DQ31" s="659">
        <v>54480555.040000007</v>
      </c>
      <c r="DR31" s="659">
        <v>48031375.739999995</v>
      </c>
      <c r="DS31" s="659">
        <v>53327352.93</v>
      </c>
      <c r="DT31" s="659">
        <v>58195032.619999997</v>
      </c>
      <c r="DU31" s="659">
        <v>60773452.599999994</v>
      </c>
      <c r="DV31" s="659">
        <v>54648888.909999996</v>
      </c>
      <c r="DW31" s="659">
        <v>53858096.429999992</v>
      </c>
      <c r="DX31" s="659">
        <v>43361334.119999997</v>
      </c>
      <c r="DY31" s="659">
        <v>53375228.269999996</v>
      </c>
      <c r="DZ31" s="659">
        <v>62383658.479999997</v>
      </c>
      <c r="EA31" s="659">
        <v>71032750.460000008</v>
      </c>
      <c r="EB31" s="659">
        <v>71422319.050000012</v>
      </c>
      <c r="EC31" s="659">
        <v>53825426.399999999</v>
      </c>
      <c r="ED31" s="659">
        <v>38096187.439999998</v>
      </c>
      <c r="EE31" s="659">
        <v>46596265.530000001</v>
      </c>
      <c r="EF31" s="659">
        <v>57472361.140000001</v>
      </c>
      <c r="EG31" s="659">
        <v>60450357.239999995</v>
      </c>
      <c r="EH31" s="659">
        <v>57955477.910000004</v>
      </c>
      <c r="EI31" s="659">
        <v>45353919.18</v>
      </c>
      <c r="EJ31" s="659">
        <v>40592088.380000003</v>
      </c>
      <c r="EK31" s="659">
        <v>53749527.210000001</v>
      </c>
      <c r="EL31" s="659">
        <v>59046221.560000002</v>
      </c>
      <c r="EM31" s="659">
        <v>73907560.939999998</v>
      </c>
      <c r="EN31" s="659">
        <v>74394345.060000002</v>
      </c>
      <c r="EO31" s="659">
        <v>56497436.420000002</v>
      </c>
      <c r="EP31" s="659">
        <v>49911204.340000004</v>
      </c>
      <c r="EQ31" s="659">
        <v>52580966.830000006</v>
      </c>
      <c r="ER31" s="659">
        <v>60033913.840000004</v>
      </c>
      <c r="ES31" s="659">
        <v>63146899.650000006</v>
      </c>
      <c r="ET31" s="659">
        <v>56812518.5</v>
      </c>
      <c r="EU31" s="659">
        <v>54264349.079999998</v>
      </c>
      <c r="EV31" s="659">
        <v>46449364.140000001</v>
      </c>
      <c r="EW31" s="659">
        <v>55103419.039999999</v>
      </c>
      <c r="EX31" s="659">
        <v>62010997.439999998</v>
      </c>
      <c r="EY31" s="659">
        <v>76071108.340000004</v>
      </c>
      <c r="EZ31" s="659">
        <v>74260999.280000001</v>
      </c>
      <c r="FA31" s="659">
        <v>58611712.140000001</v>
      </c>
      <c r="FB31" s="659">
        <v>38720878.890000001</v>
      </c>
      <c r="FC31" s="659">
        <v>40328442.759999998</v>
      </c>
      <c r="FD31" s="659">
        <v>62182823.289999999</v>
      </c>
      <c r="FE31" s="659">
        <v>64575160.140000001</v>
      </c>
      <c r="FF31" s="659">
        <v>59354038.229999997</v>
      </c>
      <c r="FG31" s="659">
        <v>54269968.150000006</v>
      </c>
      <c r="FH31" s="659">
        <v>49372563.030000009</v>
      </c>
      <c r="FI31" s="659">
        <v>52798920.32</v>
      </c>
      <c r="FJ31" s="659">
        <v>66334079.939999998</v>
      </c>
      <c r="FK31" s="659">
        <v>79950130.069999993</v>
      </c>
      <c r="FL31" s="659">
        <v>77294314.060000002</v>
      </c>
      <c r="FM31" s="659">
        <v>61989363.109999999</v>
      </c>
      <c r="FN31" s="659">
        <v>53912273.000000007</v>
      </c>
      <c r="FO31" s="659">
        <v>56842026.920000002</v>
      </c>
      <c r="FP31" s="659">
        <v>65463770.310000002</v>
      </c>
      <c r="FQ31" s="659">
        <v>67159141.549999997</v>
      </c>
      <c r="FR31" s="659">
        <v>62163264.890000001</v>
      </c>
      <c r="FS31" s="659">
        <v>45824345.75</v>
      </c>
      <c r="FT31" s="659">
        <v>58328419.159999996</v>
      </c>
      <c r="FU31" s="659">
        <v>55440133.789999999</v>
      </c>
      <c r="FV31" s="659">
        <v>69575836.870000005</v>
      </c>
      <c r="FW31" s="659">
        <v>80298551.280000001</v>
      </c>
      <c r="FX31" s="659">
        <v>80734219.390000001</v>
      </c>
      <c r="FY31" s="659">
        <v>60835144.710000001</v>
      </c>
      <c r="FZ31" s="659">
        <v>49122883.759999998</v>
      </c>
      <c r="GA31" s="659">
        <v>54298158.340000004</v>
      </c>
      <c r="GB31" s="659">
        <v>68995870.289999992</v>
      </c>
    </row>
    <row r="32" spans="1:184">
      <c r="B32" s="461"/>
      <c r="C32" s="658"/>
      <c r="D32" s="658"/>
      <c r="E32" s="659"/>
      <c r="F32" s="659"/>
      <c r="G32" s="659"/>
      <c r="H32" s="659"/>
      <c r="I32" s="659"/>
      <c r="J32" s="659"/>
      <c r="K32" s="659"/>
      <c r="L32" s="659"/>
      <c r="M32" s="659"/>
      <c r="N32" s="659"/>
      <c r="O32" s="659"/>
      <c r="P32" s="659"/>
      <c r="Q32" s="659"/>
      <c r="R32" s="659"/>
      <c r="S32" s="659"/>
      <c r="T32" s="659"/>
      <c r="U32" s="659"/>
      <c r="V32" s="659"/>
      <c r="W32" s="659"/>
      <c r="X32" s="659"/>
      <c r="Y32" s="659"/>
      <c r="Z32" s="659"/>
      <c r="AA32" s="659"/>
      <c r="AB32" s="659"/>
      <c r="AC32" s="659"/>
      <c r="AD32" s="659"/>
      <c r="AE32" s="659"/>
      <c r="AF32" s="659"/>
      <c r="AG32" s="659"/>
      <c r="AH32" s="659"/>
      <c r="AI32" s="659"/>
      <c r="AJ32" s="659"/>
      <c r="AK32" s="659"/>
      <c r="AL32" s="659"/>
      <c r="AM32" s="659"/>
      <c r="AN32" s="659"/>
      <c r="AO32" s="659"/>
      <c r="AP32" s="659"/>
      <c r="AQ32" s="659"/>
      <c r="AR32" s="659"/>
      <c r="AS32" s="659"/>
      <c r="AT32" s="659"/>
      <c r="AU32" s="659"/>
      <c r="AV32" s="659"/>
      <c r="AW32" s="659"/>
      <c r="AX32" s="659"/>
      <c r="AY32" s="659"/>
      <c r="AZ32" s="659"/>
      <c r="BA32" s="659"/>
      <c r="BB32" s="659"/>
      <c r="BC32" s="659"/>
      <c r="BD32" s="659"/>
      <c r="BE32" s="659"/>
      <c r="BF32" s="659"/>
      <c r="BG32" s="659"/>
      <c r="BH32" s="659"/>
      <c r="BI32" s="659"/>
      <c r="BJ32" s="659"/>
      <c r="BK32" s="659"/>
      <c r="BL32" s="659"/>
      <c r="BM32" s="659"/>
      <c r="BN32" s="659"/>
      <c r="BO32" s="659"/>
      <c r="BP32" s="659"/>
      <c r="BQ32" s="659"/>
      <c r="BR32" s="659"/>
      <c r="BS32" s="659"/>
      <c r="BT32" s="659"/>
      <c r="BU32" s="659"/>
      <c r="BV32" s="659"/>
      <c r="BW32" s="659"/>
      <c r="BX32" s="659"/>
      <c r="BY32" s="659"/>
      <c r="BZ32" s="659"/>
      <c r="CA32" s="659"/>
      <c r="CB32" s="659"/>
      <c r="CC32" s="659"/>
      <c r="CD32" s="659"/>
      <c r="CE32" s="659"/>
      <c r="CF32" s="659"/>
      <c r="CG32" s="659"/>
      <c r="CH32" s="659"/>
      <c r="CI32" s="659"/>
      <c r="CJ32" s="659"/>
      <c r="CK32" s="659"/>
      <c r="CL32" s="659"/>
      <c r="CM32" s="659"/>
      <c r="CN32" s="659"/>
      <c r="CO32" s="659"/>
      <c r="CP32" s="659"/>
      <c r="CQ32" s="659"/>
      <c r="CR32" s="659"/>
      <c r="CS32" s="659"/>
      <c r="CT32" s="659"/>
      <c r="CU32" s="659"/>
      <c r="CV32" s="659"/>
      <c r="CW32" s="659"/>
      <c r="CX32" s="659"/>
      <c r="CY32" s="659"/>
      <c r="CZ32" s="659"/>
      <c r="DA32" s="659"/>
      <c r="DB32" s="659"/>
      <c r="DC32" s="659"/>
      <c r="DD32" s="659"/>
      <c r="DE32" s="659"/>
      <c r="DF32" s="659"/>
      <c r="DG32" s="659"/>
      <c r="DH32" s="659"/>
      <c r="DI32" s="659"/>
      <c r="DJ32" s="659"/>
      <c r="DK32" s="659"/>
      <c r="DL32" s="659"/>
      <c r="DM32" s="659"/>
      <c r="DN32" s="659"/>
      <c r="DO32" s="659"/>
      <c r="DP32" s="659"/>
      <c r="DQ32" s="659"/>
      <c r="DR32" s="659"/>
      <c r="DS32" s="659"/>
      <c r="DT32" s="659"/>
      <c r="DU32" s="659"/>
      <c r="DV32" s="659"/>
      <c r="DW32" s="659"/>
      <c r="DX32" s="659"/>
      <c r="DY32" s="659"/>
      <c r="DZ32" s="659"/>
      <c r="EA32" s="659"/>
      <c r="EB32" s="659"/>
      <c r="EC32" s="659"/>
      <c r="ED32" s="659"/>
      <c r="EE32" s="659"/>
      <c r="EF32" s="659"/>
      <c r="EG32" s="659"/>
      <c r="EH32" s="659"/>
      <c r="EI32" s="659"/>
      <c r="EJ32" s="659"/>
      <c r="EK32" s="659"/>
      <c r="EL32" s="659"/>
      <c r="EM32" s="659"/>
      <c r="EN32" s="659"/>
      <c r="EO32" s="659"/>
      <c r="EP32" s="659"/>
      <c r="EQ32" s="659"/>
      <c r="ER32" s="659"/>
      <c r="ES32" s="659"/>
      <c r="ET32" s="659"/>
      <c r="EU32" s="659"/>
      <c r="EV32" s="659"/>
      <c r="EW32" s="659"/>
      <c r="EX32" s="659"/>
      <c r="EY32" s="659"/>
      <c r="EZ32" s="659"/>
      <c r="FA32" s="659"/>
      <c r="FB32" s="659"/>
      <c r="FC32" s="659"/>
      <c r="FD32" s="659"/>
      <c r="FE32" s="659"/>
      <c r="FF32" s="659"/>
      <c r="FG32" s="659"/>
      <c r="FH32" s="659"/>
      <c r="FI32" s="659"/>
      <c r="FJ32" s="659"/>
      <c r="FK32" s="659"/>
      <c r="FL32" s="659"/>
      <c r="FM32" s="659"/>
      <c r="FN32" s="659"/>
      <c r="FO32" s="659"/>
      <c r="FP32" s="659"/>
      <c r="FQ32" s="659"/>
      <c r="FR32" s="659"/>
      <c r="FS32" s="659"/>
      <c r="FT32" s="659"/>
      <c r="FU32" s="659"/>
      <c r="FV32" s="659"/>
      <c r="FW32" s="659"/>
      <c r="FX32" s="659"/>
      <c r="FY32" s="659"/>
      <c r="FZ32" s="659"/>
      <c r="GA32" s="659"/>
      <c r="GB32" s="659"/>
    </row>
    <row r="33" spans="1:184">
      <c r="B33" s="461"/>
      <c r="C33" s="658"/>
      <c r="D33" s="658"/>
      <c r="E33" s="660">
        <v>41275</v>
      </c>
      <c r="F33" s="660">
        <v>41306</v>
      </c>
      <c r="G33" s="660">
        <v>41334</v>
      </c>
      <c r="H33" s="660">
        <v>41365</v>
      </c>
      <c r="I33" s="660">
        <v>41395</v>
      </c>
      <c r="J33" s="660">
        <v>41426</v>
      </c>
      <c r="K33" s="660">
        <v>41456</v>
      </c>
      <c r="L33" s="660">
        <v>41487</v>
      </c>
      <c r="M33" s="660">
        <v>41518</v>
      </c>
      <c r="N33" s="660">
        <v>41548</v>
      </c>
      <c r="O33" s="660">
        <v>41579</v>
      </c>
      <c r="P33" s="660">
        <v>41609</v>
      </c>
      <c r="Q33" s="660">
        <v>41640</v>
      </c>
      <c r="R33" s="660">
        <v>41671</v>
      </c>
      <c r="S33" s="660">
        <v>41699</v>
      </c>
      <c r="T33" s="660">
        <v>41730</v>
      </c>
      <c r="U33" s="660">
        <v>41760</v>
      </c>
      <c r="V33" s="660">
        <v>41791</v>
      </c>
      <c r="W33" s="660">
        <v>41821</v>
      </c>
      <c r="X33" s="660">
        <v>41852</v>
      </c>
      <c r="Y33" s="660">
        <v>41883</v>
      </c>
      <c r="Z33" s="660">
        <v>41913</v>
      </c>
      <c r="AA33" s="660">
        <v>41944</v>
      </c>
      <c r="AB33" s="660">
        <v>41974</v>
      </c>
      <c r="AC33" s="660">
        <v>42005</v>
      </c>
      <c r="AD33" s="660">
        <v>42036</v>
      </c>
      <c r="AE33" s="660">
        <v>42064</v>
      </c>
      <c r="AF33" s="660">
        <v>42095</v>
      </c>
      <c r="AG33" s="660">
        <v>42125</v>
      </c>
      <c r="AH33" s="660">
        <v>42156</v>
      </c>
      <c r="AI33" s="660">
        <v>42186</v>
      </c>
      <c r="AJ33" s="660">
        <v>42217</v>
      </c>
      <c r="AK33" s="660">
        <v>42248</v>
      </c>
      <c r="AL33" s="660">
        <v>42278</v>
      </c>
      <c r="AM33" s="660">
        <v>42309</v>
      </c>
      <c r="AN33" s="660">
        <v>42339</v>
      </c>
      <c r="AO33" s="660">
        <v>42370</v>
      </c>
      <c r="AP33" s="660">
        <v>42401</v>
      </c>
      <c r="AQ33" s="660">
        <v>42430</v>
      </c>
      <c r="AR33" s="660">
        <v>42461</v>
      </c>
      <c r="AS33" s="660">
        <v>42491</v>
      </c>
      <c r="AT33" s="660">
        <v>42522</v>
      </c>
      <c r="AU33" s="660">
        <v>42552</v>
      </c>
      <c r="AV33" s="660">
        <v>42583</v>
      </c>
      <c r="AW33" s="660">
        <v>42614</v>
      </c>
      <c r="AX33" s="660">
        <v>42644</v>
      </c>
      <c r="AY33" s="660">
        <v>42675</v>
      </c>
      <c r="AZ33" s="660">
        <v>42705</v>
      </c>
      <c r="BA33" s="660">
        <v>42736</v>
      </c>
      <c r="BB33" s="660">
        <v>42767</v>
      </c>
      <c r="BC33" s="660">
        <v>42795</v>
      </c>
      <c r="BD33" s="660">
        <v>42826</v>
      </c>
      <c r="BE33" s="660">
        <v>42856</v>
      </c>
      <c r="BF33" s="660">
        <v>42887</v>
      </c>
      <c r="BG33" s="660">
        <v>42917</v>
      </c>
      <c r="BH33" s="660">
        <v>42948</v>
      </c>
      <c r="BI33" s="660">
        <v>42979</v>
      </c>
      <c r="BJ33" s="660">
        <v>43009</v>
      </c>
      <c r="BK33" s="660">
        <v>43040</v>
      </c>
      <c r="BL33" s="660">
        <v>43070</v>
      </c>
      <c r="BM33" s="660">
        <v>43101</v>
      </c>
      <c r="BN33" s="660">
        <v>43132</v>
      </c>
      <c r="BO33" s="660">
        <v>43160</v>
      </c>
      <c r="BP33" s="660">
        <v>43191</v>
      </c>
      <c r="BQ33" s="660">
        <v>43221</v>
      </c>
      <c r="BR33" s="660">
        <v>43252</v>
      </c>
      <c r="BS33" s="660">
        <v>43282</v>
      </c>
      <c r="BT33" s="660">
        <v>43313</v>
      </c>
      <c r="BU33" s="660">
        <v>43344</v>
      </c>
      <c r="BV33" s="660">
        <v>43374</v>
      </c>
      <c r="BW33" s="660">
        <v>43405</v>
      </c>
      <c r="BX33" s="660">
        <v>43435</v>
      </c>
      <c r="BY33" s="660">
        <v>43466</v>
      </c>
      <c r="BZ33" s="660">
        <v>43497</v>
      </c>
      <c r="CA33" s="660">
        <v>43525</v>
      </c>
      <c r="CB33" s="660">
        <v>43556</v>
      </c>
      <c r="CC33" s="660">
        <v>43586</v>
      </c>
      <c r="CD33" s="660">
        <v>43617</v>
      </c>
      <c r="CE33" s="660">
        <v>43647</v>
      </c>
      <c r="CF33" s="660">
        <v>43678</v>
      </c>
      <c r="CG33" s="660">
        <v>43709</v>
      </c>
      <c r="CH33" s="660">
        <v>43739</v>
      </c>
      <c r="CI33" s="660">
        <v>43770</v>
      </c>
      <c r="CJ33" s="660">
        <v>43800</v>
      </c>
      <c r="CK33" s="660">
        <v>43831</v>
      </c>
      <c r="CL33" s="660">
        <v>43862</v>
      </c>
      <c r="CM33" s="660">
        <v>43891</v>
      </c>
      <c r="CN33" s="660">
        <v>43922</v>
      </c>
      <c r="CO33" s="660">
        <v>43952</v>
      </c>
      <c r="CP33" s="660">
        <v>43983</v>
      </c>
      <c r="CQ33" s="660">
        <v>44013</v>
      </c>
      <c r="CR33" s="660">
        <v>44044</v>
      </c>
      <c r="CS33" s="660">
        <v>44075</v>
      </c>
      <c r="CT33" s="660">
        <v>44105</v>
      </c>
      <c r="CU33" s="660">
        <v>44136</v>
      </c>
      <c r="CV33" s="660">
        <v>44166</v>
      </c>
      <c r="CW33" s="660">
        <v>44197</v>
      </c>
      <c r="CX33" s="660">
        <v>44228</v>
      </c>
      <c r="CY33" s="660">
        <v>44256</v>
      </c>
      <c r="CZ33" s="660">
        <v>44287</v>
      </c>
      <c r="DA33" s="660">
        <v>44317</v>
      </c>
      <c r="DB33" s="660">
        <v>44348</v>
      </c>
      <c r="DC33" s="660">
        <v>44378</v>
      </c>
      <c r="DD33" s="660">
        <v>44409</v>
      </c>
      <c r="DE33" s="660">
        <v>44440</v>
      </c>
      <c r="DF33" s="660">
        <v>44470</v>
      </c>
      <c r="DG33" s="660">
        <v>44501</v>
      </c>
      <c r="DH33" s="660">
        <v>44531</v>
      </c>
      <c r="DI33" s="660">
        <v>44562</v>
      </c>
      <c r="DJ33" s="660">
        <v>44593</v>
      </c>
      <c r="DK33" s="660">
        <v>44621</v>
      </c>
      <c r="DL33" s="660">
        <v>44652</v>
      </c>
      <c r="DM33" s="660">
        <v>44682</v>
      </c>
      <c r="DN33" s="660">
        <v>44713</v>
      </c>
      <c r="DO33" s="660">
        <v>44743</v>
      </c>
      <c r="DP33" s="660">
        <v>44774</v>
      </c>
      <c r="DQ33" s="660">
        <v>44805</v>
      </c>
      <c r="DR33" s="660">
        <v>44835</v>
      </c>
      <c r="DS33" s="660">
        <v>44866</v>
      </c>
      <c r="DT33" s="660">
        <v>44896</v>
      </c>
      <c r="DU33" s="660">
        <v>44927</v>
      </c>
      <c r="DV33" s="660">
        <v>44958</v>
      </c>
      <c r="DW33" s="660">
        <v>44986</v>
      </c>
      <c r="DX33" s="660">
        <v>45017</v>
      </c>
      <c r="DY33" s="660">
        <v>45047</v>
      </c>
      <c r="DZ33" s="660">
        <v>45078</v>
      </c>
      <c r="EA33" s="660">
        <v>45108</v>
      </c>
      <c r="EB33" s="660">
        <v>45139</v>
      </c>
      <c r="EC33" s="660">
        <v>45170</v>
      </c>
      <c r="ED33" s="660">
        <v>45200</v>
      </c>
      <c r="EE33" s="660">
        <v>45231</v>
      </c>
      <c r="EF33" s="660">
        <v>45261</v>
      </c>
      <c r="EG33" s="660">
        <v>45292</v>
      </c>
      <c r="EH33" s="660">
        <v>45323</v>
      </c>
      <c r="EI33" s="660">
        <v>45352</v>
      </c>
      <c r="EJ33" s="660">
        <v>45383</v>
      </c>
      <c r="EK33" s="660">
        <v>45413</v>
      </c>
      <c r="EL33" s="660">
        <v>45444</v>
      </c>
      <c r="EM33" s="660">
        <v>45474</v>
      </c>
      <c r="EN33" s="660">
        <v>45505</v>
      </c>
      <c r="EO33" s="660">
        <v>45536</v>
      </c>
      <c r="EP33" s="660">
        <v>45566</v>
      </c>
      <c r="EQ33" s="660">
        <v>45597</v>
      </c>
      <c r="ER33" s="660">
        <v>45627</v>
      </c>
      <c r="ES33" s="660">
        <v>45658</v>
      </c>
      <c r="ET33" s="660">
        <v>45689</v>
      </c>
      <c r="EU33" s="660">
        <v>45717</v>
      </c>
      <c r="EV33" s="660">
        <v>45748</v>
      </c>
      <c r="EW33" s="660">
        <v>45778</v>
      </c>
      <c r="EX33" s="660">
        <v>45809</v>
      </c>
      <c r="EY33" s="660">
        <v>45839</v>
      </c>
      <c r="EZ33" s="660">
        <v>45870</v>
      </c>
      <c r="FA33" s="660">
        <v>45901</v>
      </c>
      <c r="FB33" s="660">
        <v>45931</v>
      </c>
      <c r="FC33" s="660">
        <v>45962</v>
      </c>
      <c r="FD33" s="660">
        <v>45992</v>
      </c>
      <c r="FE33" s="660">
        <v>46023</v>
      </c>
      <c r="FF33" s="660">
        <v>46054</v>
      </c>
      <c r="FG33" s="660">
        <v>46082</v>
      </c>
      <c r="FH33" s="660">
        <v>46113</v>
      </c>
      <c r="FI33" s="660">
        <v>46143</v>
      </c>
      <c r="FJ33" s="660">
        <v>46174</v>
      </c>
      <c r="FK33" s="660">
        <v>46204</v>
      </c>
      <c r="FL33" s="660">
        <v>46235</v>
      </c>
      <c r="FM33" s="660">
        <v>46266</v>
      </c>
      <c r="FN33" s="660">
        <v>46296</v>
      </c>
      <c r="FO33" s="660">
        <v>46327</v>
      </c>
      <c r="FP33" s="660">
        <v>46357</v>
      </c>
      <c r="FQ33" s="660">
        <v>46388</v>
      </c>
      <c r="FR33" s="660">
        <v>46419</v>
      </c>
      <c r="FS33" s="660">
        <v>46447</v>
      </c>
      <c r="FT33" s="660">
        <v>46478</v>
      </c>
      <c r="FU33" s="660">
        <v>46508</v>
      </c>
      <c r="FV33" s="660">
        <v>46539</v>
      </c>
      <c r="FW33" s="660">
        <v>46569</v>
      </c>
      <c r="FX33" s="660">
        <v>46600</v>
      </c>
      <c r="FY33" s="660">
        <v>46631</v>
      </c>
      <c r="FZ33" s="660">
        <v>46661</v>
      </c>
      <c r="GA33" s="660">
        <v>46692</v>
      </c>
      <c r="GB33" s="660">
        <v>46722</v>
      </c>
    </row>
    <row r="34" spans="1:184">
      <c r="B34" s="461"/>
      <c r="C34" s="477" t="s">
        <v>19</v>
      </c>
      <c r="D34" s="477" t="s">
        <v>63</v>
      </c>
      <c r="E34" s="495">
        <v>9060377</v>
      </c>
      <c r="F34" s="495">
        <v>7875959.5</v>
      </c>
      <c r="G34" s="495">
        <v>8209769.5</v>
      </c>
      <c r="H34" s="495">
        <v>7888835</v>
      </c>
      <c r="I34" s="495">
        <v>7991029.5</v>
      </c>
      <c r="J34" s="495">
        <v>7790102</v>
      </c>
      <c r="K34" s="495">
        <v>9403080</v>
      </c>
      <c r="L34" s="495">
        <v>8647557</v>
      </c>
      <c r="M34" s="495">
        <v>7611294.5</v>
      </c>
      <c r="N34" s="495">
        <v>7780491</v>
      </c>
      <c r="O34" s="495">
        <v>7541325</v>
      </c>
      <c r="P34" s="495">
        <v>8149968</v>
      </c>
      <c r="Q34" s="495">
        <v>9353106</v>
      </c>
      <c r="R34" s="495">
        <v>8260589</v>
      </c>
      <c r="S34" s="495">
        <v>8304034</v>
      </c>
      <c r="T34" s="495">
        <v>8126862</v>
      </c>
      <c r="U34" s="495">
        <v>8107109</v>
      </c>
      <c r="V34" s="495">
        <v>8079657</v>
      </c>
      <c r="W34" s="495">
        <v>9308872</v>
      </c>
      <c r="X34" s="495">
        <v>9156805</v>
      </c>
      <c r="Y34" s="495">
        <v>7874184</v>
      </c>
      <c r="Z34" s="495">
        <v>7996323.5</v>
      </c>
      <c r="AA34" s="495">
        <v>7757354</v>
      </c>
      <c r="AB34" s="495">
        <v>8279749.5</v>
      </c>
      <c r="AC34" s="495">
        <v>9267077</v>
      </c>
      <c r="AD34" s="495">
        <v>8512099</v>
      </c>
      <c r="AE34" s="495">
        <v>8701821</v>
      </c>
      <c r="AF34" s="495">
        <v>8240357.5</v>
      </c>
      <c r="AG34" s="495">
        <v>8270939.5</v>
      </c>
      <c r="AH34" s="495">
        <v>8639681</v>
      </c>
      <c r="AI34" s="495">
        <v>9774117</v>
      </c>
      <c r="AJ34" s="495">
        <v>9521507</v>
      </c>
      <c r="AK34" s="495">
        <v>8113647</v>
      </c>
      <c r="AL34" s="495">
        <v>8319218</v>
      </c>
      <c r="AM34" s="495">
        <v>8168510.5</v>
      </c>
      <c r="AN34" s="495">
        <v>8428914</v>
      </c>
      <c r="AO34" s="495">
        <v>9672631</v>
      </c>
      <c r="AP34" s="495">
        <v>9266255</v>
      </c>
      <c r="AQ34" s="495">
        <v>9134741</v>
      </c>
      <c r="AR34" s="495">
        <v>8529213</v>
      </c>
      <c r="AS34" s="495">
        <v>8675735</v>
      </c>
      <c r="AT34" s="495">
        <v>9009476</v>
      </c>
      <c r="AU34" s="495">
        <v>9988039</v>
      </c>
      <c r="AV34" s="495">
        <v>10206672</v>
      </c>
      <c r="AW34" s="495">
        <v>8459867</v>
      </c>
      <c r="AX34" s="495">
        <v>8567024</v>
      </c>
      <c r="AY34" s="495">
        <v>8526328</v>
      </c>
      <c r="AZ34" s="495">
        <v>8781752</v>
      </c>
      <c r="BA34" s="495">
        <v>10210541</v>
      </c>
      <c r="BB34" s="495">
        <v>9367387</v>
      </c>
      <c r="BC34" s="495">
        <v>9475407</v>
      </c>
      <c r="BD34" s="495">
        <v>8800099</v>
      </c>
      <c r="BE34" s="495">
        <v>8887266</v>
      </c>
      <c r="BF34" s="495">
        <v>9370472</v>
      </c>
      <c r="BG34" s="495">
        <v>10296870</v>
      </c>
      <c r="BH34" s="495">
        <v>10546178</v>
      </c>
      <c r="BI34" s="495">
        <v>8581115</v>
      </c>
      <c r="BJ34" s="495">
        <v>8907337</v>
      </c>
      <c r="BK34" s="495">
        <v>8816224</v>
      </c>
      <c r="BL34" s="495">
        <v>9090618</v>
      </c>
      <c r="BM34" s="495">
        <v>10723207</v>
      </c>
      <c r="BN34" s="495">
        <v>9822504</v>
      </c>
      <c r="BO34" s="495">
        <v>9967260</v>
      </c>
      <c r="BP34" s="495">
        <v>9431247</v>
      </c>
      <c r="BQ34" s="495">
        <v>9573083</v>
      </c>
      <c r="BR34" s="495">
        <v>10071795</v>
      </c>
      <c r="BS34" s="495">
        <v>11485260</v>
      </c>
      <c r="BT34" s="495">
        <v>11665901</v>
      </c>
      <c r="BU34" s="495">
        <v>9614723</v>
      </c>
      <c r="BV34" s="495">
        <v>9847806</v>
      </c>
      <c r="BW34" s="495">
        <v>9836921</v>
      </c>
      <c r="BX34" s="495">
        <v>10308650</v>
      </c>
      <c r="BY34" s="495">
        <v>11785773</v>
      </c>
      <c r="BZ34" s="495">
        <v>11004867</v>
      </c>
      <c r="CA34" s="495">
        <v>11514966</v>
      </c>
      <c r="CB34" s="495">
        <v>11127319</v>
      </c>
      <c r="CC34" s="495">
        <v>11366946</v>
      </c>
      <c r="CD34" s="495">
        <v>12043114</v>
      </c>
      <c r="CE34" s="495">
        <v>14655530</v>
      </c>
      <c r="CF34" s="495">
        <v>14902093</v>
      </c>
      <c r="CG34" s="495">
        <v>12517648</v>
      </c>
      <c r="CH34" s="495">
        <v>12897020</v>
      </c>
      <c r="CI34" s="495">
        <v>12876216</v>
      </c>
      <c r="CJ34" s="495">
        <v>13770677</v>
      </c>
      <c r="CK34" s="495">
        <v>14995675</v>
      </c>
      <c r="CL34" s="495">
        <v>14331691</v>
      </c>
      <c r="CM34" s="495">
        <v>14714088</v>
      </c>
      <c r="CN34" s="495">
        <v>14051254</v>
      </c>
      <c r="CO34" s="495">
        <v>14244976</v>
      </c>
      <c r="CP34" s="495">
        <v>15741593</v>
      </c>
      <c r="CQ34" s="495">
        <v>18862802</v>
      </c>
      <c r="CR34" s="495">
        <v>18524574</v>
      </c>
      <c r="CS34" s="495">
        <v>15850163</v>
      </c>
      <c r="CT34" s="495">
        <v>15889564</v>
      </c>
      <c r="CU34" s="495">
        <v>15512160</v>
      </c>
      <c r="CV34" s="495">
        <v>16841854</v>
      </c>
      <c r="CW34" s="495">
        <v>17723924</v>
      </c>
      <c r="CX34" s="495">
        <v>16521738</v>
      </c>
      <c r="CY34" s="495">
        <v>17401160</v>
      </c>
      <c r="CZ34" s="495">
        <v>16759725</v>
      </c>
      <c r="DA34" s="495">
        <v>16467709</v>
      </c>
      <c r="DB34" s="495">
        <v>18369826</v>
      </c>
      <c r="DC34" s="495">
        <v>21071064</v>
      </c>
      <c r="DD34" s="495">
        <v>20978292</v>
      </c>
      <c r="DE34" s="495">
        <v>17133710</v>
      </c>
      <c r="DF34" s="495">
        <v>16778988</v>
      </c>
      <c r="DG34" s="495">
        <v>16722000</v>
      </c>
      <c r="DH34" s="495">
        <v>17824928</v>
      </c>
      <c r="DI34" s="495">
        <v>18507934</v>
      </c>
      <c r="DJ34" s="495">
        <v>16859620</v>
      </c>
      <c r="DK34" s="495">
        <v>17861736</v>
      </c>
      <c r="DL34" s="495">
        <v>16650348</v>
      </c>
      <c r="DM34" s="495">
        <v>16850382</v>
      </c>
      <c r="DN34" s="495">
        <v>18946592</v>
      </c>
      <c r="DO34" s="495">
        <v>21064650</v>
      </c>
      <c r="DP34" s="495">
        <v>21253454</v>
      </c>
      <c r="DQ34" s="495">
        <v>17570664</v>
      </c>
      <c r="DR34" s="495">
        <v>17356670</v>
      </c>
      <c r="DS34" s="495">
        <v>17437122</v>
      </c>
      <c r="DT34" s="495">
        <v>18067896</v>
      </c>
      <c r="DU34" s="495">
        <v>18956534</v>
      </c>
      <c r="DV34" s="495">
        <v>17147360</v>
      </c>
      <c r="DW34" s="495">
        <v>18238830</v>
      </c>
      <c r="DX34" s="495">
        <v>16868036</v>
      </c>
      <c r="DY34" s="495">
        <v>17750082</v>
      </c>
      <c r="DZ34" s="495">
        <v>19178896</v>
      </c>
      <c r="EA34" s="495">
        <v>20984878</v>
      </c>
      <c r="EB34" s="495">
        <v>21201786</v>
      </c>
      <c r="EC34" s="495">
        <v>17608204</v>
      </c>
      <c r="ED34" s="495">
        <v>17750416</v>
      </c>
      <c r="EE34" s="495">
        <v>17463678</v>
      </c>
      <c r="EF34" s="495">
        <v>17975380</v>
      </c>
      <c r="EG34" s="495">
        <v>19002814</v>
      </c>
      <c r="EH34" s="495">
        <v>18236042</v>
      </c>
      <c r="EI34" s="495">
        <v>18175262</v>
      </c>
      <c r="EJ34" s="495">
        <v>17445632</v>
      </c>
      <c r="EK34" s="495">
        <v>17849970</v>
      </c>
      <c r="EL34" s="495">
        <v>18346204</v>
      </c>
      <c r="EM34" s="495">
        <v>21845270</v>
      </c>
      <c r="EN34" s="495">
        <v>21994990</v>
      </c>
      <c r="EO34" s="495">
        <v>18358444</v>
      </c>
      <c r="EP34" s="495">
        <v>18339612</v>
      </c>
      <c r="EQ34" s="495">
        <v>17478832</v>
      </c>
      <c r="ER34" s="495">
        <v>18720470</v>
      </c>
      <c r="ES34" s="495">
        <v>19919542</v>
      </c>
      <c r="ET34" s="495">
        <v>17973334</v>
      </c>
      <c r="EU34" s="495">
        <v>18811576</v>
      </c>
      <c r="EV34" s="495">
        <v>18128202</v>
      </c>
      <c r="EW34" s="495">
        <v>18263770</v>
      </c>
      <c r="EX34" s="495">
        <v>19259620</v>
      </c>
      <c r="EY34" s="495">
        <v>22586060</v>
      </c>
      <c r="EZ34" s="495">
        <v>22141940</v>
      </c>
      <c r="FA34" s="495">
        <v>19139054</v>
      </c>
      <c r="FB34" s="495">
        <v>19188814</v>
      </c>
      <c r="FC34" s="495">
        <v>17937844</v>
      </c>
      <c r="FD34" s="495">
        <v>19555942</v>
      </c>
      <c r="FE34" s="495">
        <v>20691896</v>
      </c>
      <c r="FF34" s="495">
        <v>18934258</v>
      </c>
      <c r="FG34" s="495">
        <v>20055548</v>
      </c>
      <c r="FH34" s="495">
        <v>19052198</v>
      </c>
      <c r="FI34" s="495">
        <v>19299010</v>
      </c>
      <c r="FJ34" s="495">
        <v>20729556</v>
      </c>
      <c r="FK34" s="495">
        <v>23871848</v>
      </c>
      <c r="FL34" s="495">
        <v>23214760</v>
      </c>
      <c r="FM34" s="495">
        <v>20323850</v>
      </c>
      <c r="FN34" s="495">
        <v>20016360</v>
      </c>
      <c r="FO34" s="495">
        <v>19126168</v>
      </c>
      <c r="FP34" s="495">
        <v>20682218</v>
      </c>
      <c r="FQ34" s="495">
        <v>21544824</v>
      </c>
      <c r="FR34" s="495">
        <v>19849052</v>
      </c>
      <c r="FS34" s="495">
        <v>21292438</v>
      </c>
      <c r="FT34" s="495">
        <v>20217164</v>
      </c>
      <c r="FU34" s="495">
        <v>20239488</v>
      </c>
      <c r="FV34" s="495">
        <v>21838998</v>
      </c>
      <c r="FW34" s="495">
        <v>24141116</v>
      </c>
      <c r="FX34" s="495">
        <v>24315100</v>
      </c>
      <c r="FY34" s="495">
        <v>20966956</v>
      </c>
      <c r="FZ34" s="495">
        <v>20789506</v>
      </c>
      <c r="GA34" s="495">
        <v>20534310</v>
      </c>
      <c r="GB34" s="495">
        <v>21834606</v>
      </c>
    </row>
    <row r="35" spans="1:184">
      <c r="B35" s="461"/>
      <c r="C35" s="478" t="s">
        <v>22</v>
      </c>
      <c r="D35" s="478" t="s">
        <v>63</v>
      </c>
      <c r="E35" s="497">
        <v>10970091</v>
      </c>
      <c r="F35" s="497">
        <v>9088048</v>
      </c>
      <c r="G35" s="497">
        <v>8116250.5</v>
      </c>
      <c r="H35" s="497">
        <v>6764393.5</v>
      </c>
      <c r="I35" s="497">
        <v>7304872</v>
      </c>
      <c r="J35" s="497">
        <v>9167950</v>
      </c>
      <c r="K35" s="497">
        <v>12262209</v>
      </c>
      <c r="L35" s="497">
        <v>10925562</v>
      </c>
      <c r="M35" s="497">
        <v>7883495</v>
      </c>
      <c r="N35" s="497">
        <v>6872974</v>
      </c>
      <c r="O35" s="497">
        <v>7538610.5</v>
      </c>
      <c r="P35" s="497">
        <v>10126644</v>
      </c>
      <c r="Q35" s="497">
        <v>11826716</v>
      </c>
      <c r="R35" s="497">
        <v>9967607</v>
      </c>
      <c r="S35" s="497">
        <v>8563698</v>
      </c>
      <c r="T35" s="497">
        <v>7228616</v>
      </c>
      <c r="U35" s="497">
        <v>7706723</v>
      </c>
      <c r="V35" s="497">
        <v>9789001</v>
      </c>
      <c r="W35" s="497">
        <v>12157138</v>
      </c>
      <c r="X35" s="497">
        <v>11816407</v>
      </c>
      <c r="Y35" s="497">
        <v>8288625</v>
      </c>
      <c r="Z35" s="497">
        <v>7153775.5</v>
      </c>
      <c r="AA35" s="497">
        <v>7857110</v>
      </c>
      <c r="AB35" s="497">
        <v>10376301</v>
      </c>
      <c r="AC35" s="497">
        <v>11826086</v>
      </c>
      <c r="AD35" s="497">
        <v>10349760</v>
      </c>
      <c r="AE35" s="497">
        <v>9043894</v>
      </c>
      <c r="AF35" s="497">
        <v>7391928</v>
      </c>
      <c r="AG35" s="497">
        <v>7921748.5</v>
      </c>
      <c r="AH35" s="497">
        <v>10568777</v>
      </c>
      <c r="AI35" s="497">
        <v>12843908</v>
      </c>
      <c r="AJ35" s="497">
        <v>12361580</v>
      </c>
      <c r="AK35" s="497">
        <v>8611512</v>
      </c>
      <c r="AL35" s="497">
        <v>7505803</v>
      </c>
      <c r="AM35" s="497">
        <v>8343547.5</v>
      </c>
      <c r="AN35" s="497">
        <v>10692041</v>
      </c>
      <c r="AO35" s="497">
        <v>12476417</v>
      </c>
      <c r="AP35" s="497">
        <v>11010987</v>
      </c>
      <c r="AQ35" s="497">
        <v>9628119</v>
      </c>
      <c r="AR35" s="497">
        <v>7751831</v>
      </c>
      <c r="AS35" s="497">
        <v>8415968</v>
      </c>
      <c r="AT35" s="497">
        <v>11126917</v>
      </c>
      <c r="AU35" s="497">
        <v>13284238</v>
      </c>
      <c r="AV35" s="497">
        <v>13332812</v>
      </c>
      <c r="AW35" s="497">
        <v>9025110</v>
      </c>
      <c r="AX35" s="497">
        <v>7816174</v>
      </c>
      <c r="AY35" s="497">
        <v>8801781</v>
      </c>
      <c r="AZ35" s="497">
        <v>11251492</v>
      </c>
      <c r="BA35" s="497">
        <v>13302649</v>
      </c>
      <c r="BB35" s="497">
        <v>11654183</v>
      </c>
      <c r="BC35" s="497">
        <v>10052622</v>
      </c>
      <c r="BD35" s="497">
        <v>8063586.5</v>
      </c>
      <c r="BE35" s="497">
        <v>8685725</v>
      </c>
      <c r="BF35" s="497">
        <v>11731814</v>
      </c>
      <c r="BG35" s="497">
        <v>13890078</v>
      </c>
      <c r="BH35" s="497">
        <v>13982373</v>
      </c>
      <c r="BI35" s="497">
        <v>9247144</v>
      </c>
      <c r="BJ35" s="497">
        <v>8197355.5</v>
      </c>
      <c r="BK35" s="497">
        <v>9190935</v>
      </c>
      <c r="BL35" s="497">
        <v>11770374</v>
      </c>
      <c r="BM35" s="497">
        <v>14090409</v>
      </c>
      <c r="BN35" s="497">
        <v>12303456</v>
      </c>
      <c r="BO35" s="497">
        <v>10700528</v>
      </c>
      <c r="BP35" s="497">
        <v>8710582</v>
      </c>
      <c r="BQ35" s="497">
        <v>9403416</v>
      </c>
      <c r="BR35" s="497">
        <v>12687297</v>
      </c>
      <c r="BS35" s="497">
        <v>15575517</v>
      </c>
      <c r="BT35" s="497">
        <v>15460545</v>
      </c>
      <c r="BU35" s="497">
        <v>10357118</v>
      </c>
      <c r="BV35" s="497">
        <v>9086991</v>
      </c>
      <c r="BW35" s="497">
        <v>10293348</v>
      </c>
      <c r="BX35" s="497">
        <v>13390072</v>
      </c>
      <c r="BY35" s="497">
        <v>15608945</v>
      </c>
      <c r="BZ35" s="497">
        <v>13895772</v>
      </c>
      <c r="CA35" s="497">
        <v>12438676</v>
      </c>
      <c r="CB35" s="497">
        <v>10310444</v>
      </c>
      <c r="CC35" s="497">
        <v>11277622</v>
      </c>
      <c r="CD35" s="497">
        <v>15394450</v>
      </c>
      <c r="CE35" s="497">
        <v>20044006</v>
      </c>
      <c r="CF35" s="497">
        <v>19998054</v>
      </c>
      <c r="CG35" s="497">
        <v>13681196</v>
      </c>
      <c r="CH35" s="497">
        <v>12070114</v>
      </c>
      <c r="CI35" s="497">
        <v>13627150</v>
      </c>
      <c r="CJ35" s="497">
        <v>18174248</v>
      </c>
      <c r="CK35" s="497">
        <v>20191676</v>
      </c>
      <c r="CL35" s="497">
        <v>17795136</v>
      </c>
      <c r="CM35" s="497">
        <v>16105504</v>
      </c>
      <c r="CN35" s="497">
        <v>13272654</v>
      </c>
      <c r="CO35" s="497">
        <v>14336258</v>
      </c>
      <c r="CP35" s="497">
        <v>20382308</v>
      </c>
      <c r="CQ35" s="497">
        <v>26142276</v>
      </c>
      <c r="CR35" s="497">
        <v>25485412</v>
      </c>
      <c r="CS35" s="497">
        <v>17717240</v>
      </c>
      <c r="CT35" s="497">
        <v>15152661</v>
      </c>
      <c r="CU35" s="497">
        <v>16751576</v>
      </c>
      <c r="CV35" s="497">
        <v>22617982</v>
      </c>
      <c r="CW35" s="497">
        <v>24123296</v>
      </c>
      <c r="CX35" s="497">
        <v>21651860</v>
      </c>
      <c r="CY35" s="497">
        <v>19318062</v>
      </c>
      <c r="CZ35" s="497">
        <v>16098425</v>
      </c>
      <c r="DA35" s="497">
        <v>16983970</v>
      </c>
      <c r="DB35" s="497">
        <v>24056554</v>
      </c>
      <c r="DC35" s="497">
        <v>29698072</v>
      </c>
      <c r="DD35" s="497">
        <v>29420666</v>
      </c>
      <c r="DE35" s="497">
        <v>19532012</v>
      </c>
      <c r="DF35" s="497">
        <v>16156351</v>
      </c>
      <c r="DG35" s="497">
        <v>18206308</v>
      </c>
      <c r="DH35" s="497">
        <v>24183800</v>
      </c>
      <c r="DI35" s="497">
        <v>25512188</v>
      </c>
      <c r="DJ35" s="497">
        <v>22313122</v>
      </c>
      <c r="DK35" s="497">
        <v>20017958</v>
      </c>
      <c r="DL35" s="497">
        <v>16114124</v>
      </c>
      <c r="DM35" s="497">
        <v>17508598</v>
      </c>
      <c r="DN35" s="497">
        <v>25195816</v>
      </c>
      <c r="DO35" s="497">
        <v>29874694</v>
      </c>
      <c r="DP35" s="497">
        <v>30067824</v>
      </c>
      <c r="DQ35" s="497">
        <v>20236730</v>
      </c>
      <c r="DR35" s="497">
        <v>16848016</v>
      </c>
      <c r="DS35" s="497">
        <v>19226124</v>
      </c>
      <c r="DT35" s="497">
        <v>24829158</v>
      </c>
      <c r="DU35" s="497">
        <v>26449372</v>
      </c>
      <c r="DV35" s="497">
        <v>22925842</v>
      </c>
      <c r="DW35" s="497">
        <v>20641096</v>
      </c>
      <c r="DX35" s="497">
        <v>16433635</v>
      </c>
      <c r="DY35" s="497">
        <v>18652024</v>
      </c>
      <c r="DZ35" s="497">
        <v>25919056</v>
      </c>
      <c r="EA35" s="497">
        <v>30125934</v>
      </c>
      <c r="EB35" s="497">
        <v>30354216</v>
      </c>
      <c r="EC35" s="497">
        <v>20370602</v>
      </c>
      <c r="ED35" s="497">
        <v>17363954</v>
      </c>
      <c r="EE35" s="497">
        <v>19428390</v>
      </c>
      <c r="EF35" s="497">
        <v>24911700</v>
      </c>
      <c r="EG35" s="497">
        <v>26751304</v>
      </c>
      <c r="EH35" s="497">
        <v>23776448</v>
      </c>
      <c r="EI35" s="497">
        <v>20869344</v>
      </c>
      <c r="EJ35" s="497">
        <v>17209536</v>
      </c>
      <c r="EK35" s="497">
        <v>19001752</v>
      </c>
      <c r="EL35" s="497">
        <v>25117798</v>
      </c>
      <c r="EM35" s="497">
        <v>31788452</v>
      </c>
      <c r="EN35" s="497">
        <v>31848636</v>
      </c>
      <c r="EO35" s="497">
        <v>21461964</v>
      </c>
      <c r="EP35" s="497">
        <v>18051276</v>
      </c>
      <c r="EQ35" s="497">
        <v>19590128</v>
      </c>
      <c r="ER35" s="497">
        <v>26236550</v>
      </c>
      <c r="ES35" s="497">
        <v>28391514</v>
      </c>
      <c r="ET35" s="497">
        <v>24480414</v>
      </c>
      <c r="EU35" s="497">
        <v>21888240</v>
      </c>
      <c r="EV35" s="497">
        <v>18045012</v>
      </c>
      <c r="EW35" s="497">
        <v>19419566</v>
      </c>
      <c r="EX35" s="497">
        <v>26493166</v>
      </c>
      <c r="EY35" s="497">
        <v>33243776</v>
      </c>
      <c r="EZ35" s="497">
        <v>32393304</v>
      </c>
      <c r="FA35" s="497">
        <v>22738688</v>
      </c>
      <c r="FB35" s="497">
        <v>19247532</v>
      </c>
      <c r="FC35" s="497">
        <v>20313202</v>
      </c>
      <c r="FD35" s="497">
        <v>27598818</v>
      </c>
      <c r="FE35" s="497">
        <v>29622350</v>
      </c>
      <c r="FF35" s="497">
        <v>26136076</v>
      </c>
      <c r="FG35" s="497">
        <v>23497922</v>
      </c>
      <c r="FH35" s="497">
        <v>19101642</v>
      </c>
      <c r="FI35" s="497">
        <v>20725846</v>
      </c>
      <c r="FJ35" s="497">
        <v>28817858</v>
      </c>
      <c r="FK35" s="497">
        <v>35412524</v>
      </c>
      <c r="FL35" s="497">
        <v>34262312</v>
      </c>
      <c r="FM35" s="497">
        <v>24399474</v>
      </c>
      <c r="FN35" s="497">
        <v>20145790</v>
      </c>
      <c r="FO35" s="497">
        <v>21867064</v>
      </c>
      <c r="FP35" s="497">
        <v>29591484</v>
      </c>
      <c r="FQ35" s="497">
        <v>31138934</v>
      </c>
      <c r="FR35" s="497">
        <v>27682804</v>
      </c>
      <c r="FS35" s="497">
        <v>25152204</v>
      </c>
      <c r="FT35" s="497">
        <v>20518484</v>
      </c>
      <c r="FU35" s="497">
        <v>22020806</v>
      </c>
      <c r="FV35" s="497">
        <v>30584508</v>
      </c>
      <c r="FW35" s="497">
        <v>36046216</v>
      </c>
      <c r="FX35" s="497">
        <v>36193288</v>
      </c>
      <c r="FY35" s="497">
        <v>25392074</v>
      </c>
      <c r="FZ35" s="497">
        <v>21161020</v>
      </c>
      <c r="GA35" s="497">
        <v>23752878</v>
      </c>
      <c r="GB35" s="497">
        <v>31487554</v>
      </c>
    </row>
    <row r="36" spans="1:184">
      <c r="B36" s="461"/>
      <c r="C36" s="478" t="s">
        <v>20</v>
      </c>
      <c r="D36" s="478" t="s">
        <v>63</v>
      </c>
      <c r="E36" s="497">
        <v>11538322</v>
      </c>
      <c r="F36" s="497">
        <v>10041437</v>
      </c>
      <c r="G36" s="497">
        <v>10453353</v>
      </c>
      <c r="H36" s="497">
        <v>10047763</v>
      </c>
      <c r="I36" s="497">
        <v>10174923</v>
      </c>
      <c r="J36" s="497">
        <v>9923990</v>
      </c>
      <c r="K36" s="497">
        <v>12332050</v>
      </c>
      <c r="L36" s="497">
        <v>6892344</v>
      </c>
      <c r="M36" s="497">
        <v>0</v>
      </c>
      <c r="N36" s="497">
        <v>0</v>
      </c>
      <c r="O36" s="497">
        <v>0</v>
      </c>
      <c r="P36" s="497">
        <v>0</v>
      </c>
      <c r="Q36" s="497">
        <v>0</v>
      </c>
      <c r="R36" s="497">
        <v>0</v>
      </c>
      <c r="S36" s="497">
        <v>0</v>
      </c>
      <c r="T36" s="497">
        <v>0</v>
      </c>
      <c r="U36" s="497">
        <v>0</v>
      </c>
      <c r="V36" s="497">
        <v>0</v>
      </c>
      <c r="W36" s="497">
        <v>0</v>
      </c>
      <c r="X36" s="497">
        <v>0</v>
      </c>
      <c r="Y36" s="497">
        <v>0</v>
      </c>
      <c r="Z36" s="497">
        <v>0</v>
      </c>
      <c r="AA36" s="497">
        <v>0</v>
      </c>
      <c r="AB36" s="497">
        <v>0</v>
      </c>
      <c r="AC36" s="497">
        <v>0</v>
      </c>
      <c r="AD36" s="497">
        <v>0</v>
      </c>
      <c r="AE36" s="497">
        <v>0</v>
      </c>
      <c r="AF36" s="497">
        <v>0</v>
      </c>
      <c r="AG36" s="497">
        <v>0</v>
      </c>
      <c r="AH36" s="497">
        <v>0</v>
      </c>
      <c r="AI36" s="497">
        <v>0</v>
      </c>
      <c r="AJ36" s="497">
        <v>0</v>
      </c>
      <c r="AK36" s="497">
        <v>0</v>
      </c>
      <c r="AL36" s="497">
        <v>0</v>
      </c>
      <c r="AM36" s="497">
        <v>0</v>
      </c>
      <c r="AN36" s="497">
        <v>0</v>
      </c>
      <c r="AO36" s="497">
        <v>0</v>
      </c>
      <c r="AP36" s="497">
        <v>0</v>
      </c>
      <c r="AQ36" s="497">
        <v>0</v>
      </c>
      <c r="AR36" s="497">
        <v>0</v>
      </c>
      <c r="AS36" s="497">
        <v>0</v>
      </c>
      <c r="AT36" s="497">
        <v>0</v>
      </c>
      <c r="AU36" s="497">
        <v>0</v>
      </c>
      <c r="AV36" s="497">
        <v>0</v>
      </c>
      <c r="AW36" s="497">
        <v>0</v>
      </c>
      <c r="AX36" s="497">
        <v>0</v>
      </c>
      <c r="AY36" s="497">
        <v>0</v>
      </c>
      <c r="AZ36" s="497">
        <v>0</v>
      </c>
      <c r="BA36" s="497">
        <v>0</v>
      </c>
      <c r="BB36" s="497">
        <v>0</v>
      </c>
      <c r="BC36" s="497">
        <v>0</v>
      </c>
      <c r="BD36" s="497">
        <v>0</v>
      </c>
      <c r="BE36" s="497">
        <v>0</v>
      </c>
      <c r="BF36" s="497">
        <v>0</v>
      </c>
      <c r="BG36" s="497">
        <v>0</v>
      </c>
      <c r="BH36" s="497">
        <v>0</v>
      </c>
      <c r="BI36" s="497">
        <v>0</v>
      </c>
      <c r="BJ36" s="497">
        <v>0</v>
      </c>
      <c r="BK36" s="497">
        <v>0</v>
      </c>
      <c r="BL36" s="497">
        <v>0</v>
      </c>
      <c r="BM36" s="497">
        <v>0</v>
      </c>
      <c r="BN36" s="497">
        <v>0</v>
      </c>
      <c r="BO36" s="497">
        <v>0</v>
      </c>
      <c r="BP36" s="497">
        <v>0</v>
      </c>
      <c r="BQ36" s="497">
        <v>0</v>
      </c>
      <c r="BR36" s="497">
        <v>0</v>
      </c>
      <c r="BS36" s="497">
        <v>0</v>
      </c>
      <c r="BT36" s="497">
        <v>0</v>
      </c>
      <c r="BU36" s="497">
        <v>0</v>
      </c>
      <c r="BV36" s="497">
        <v>0</v>
      </c>
      <c r="BW36" s="497">
        <v>0</v>
      </c>
      <c r="BX36" s="497">
        <v>0</v>
      </c>
      <c r="BY36" s="497">
        <v>0</v>
      </c>
      <c r="BZ36" s="497">
        <v>0</v>
      </c>
      <c r="CA36" s="497">
        <v>0</v>
      </c>
      <c r="CB36" s="497">
        <v>0</v>
      </c>
      <c r="CC36" s="497">
        <v>0</v>
      </c>
      <c r="CD36" s="497">
        <v>0</v>
      </c>
      <c r="CE36" s="497">
        <v>0</v>
      </c>
      <c r="CF36" s="497">
        <v>0</v>
      </c>
      <c r="CG36" s="497">
        <v>0</v>
      </c>
      <c r="CH36" s="497">
        <v>0</v>
      </c>
      <c r="CI36" s="497">
        <v>0</v>
      </c>
      <c r="CJ36" s="497">
        <v>0</v>
      </c>
      <c r="CK36" s="497">
        <v>0</v>
      </c>
      <c r="CL36" s="497">
        <v>0</v>
      </c>
      <c r="CM36" s="497">
        <v>0</v>
      </c>
      <c r="CN36" s="497">
        <v>0</v>
      </c>
      <c r="CO36" s="497">
        <v>0</v>
      </c>
      <c r="CP36" s="497">
        <v>0</v>
      </c>
      <c r="CQ36" s="497">
        <v>0</v>
      </c>
      <c r="CR36" s="497">
        <v>0</v>
      </c>
      <c r="CS36" s="497">
        <v>0</v>
      </c>
      <c r="CT36" s="497">
        <v>0</v>
      </c>
      <c r="CU36" s="497">
        <v>0</v>
      </c>
      <c r="CV36" s="497">
        <v>0</v>
      </c>
      <c r="CW36" s="497">
        <v>0</v>
      </c>
      <c r="CX36" s="497">
        <v>0</v>
      </c>
      <c r="CY36" s="497">
        <v>0</v>
      </c>
      <c r="CZ36" s="497">
        <v>0</v>
      </c>
      <c r="DA36" s="497">
        <v>0</v>
      </c>
      <c r="DB36" s="497">
        <v>0</v>
      </c>
      <c r="DC36" s="497">
        <v>0</v>
      </c>
      <c r="DD36" s="497">
        <v>0</v>
      </c>
      <c r="DE36" s="497">
        <v>0</v>
      </c>
      <c r="DF36" s="497">
        <v>0</v>
      </c>
      <c r="DG36" s="497">
        <v>0</v>
      </c>
      <c r="DH36" s="497">
        <v>0</v>
      </c>
      <c r="DI36" s="497">
        <v>0</v>
      </c>
      <c r="DJ36" s="497">
        <v>0</v>
      </c>
      <c r="DK36" s="497">
        <v>0</v>
      </c>
      <c r="DL36" s="497">
        <v>0</v>
      </c>
      <c r="DM36" s="497">
        <v>0</v>
      </c>
      <c r="DN36" s="497">
        <v>0</v>
      </c>
      <c r="DO36" s="497">
        <v>0</v>
      </c>
      <c r="DP36" s="497">
        <v>0</v>
      </c>
      <c r="DQ36" s="497">
        <v>0</v>
      </c>
      <c r="DR36" s="497">
        <v>0</v>
      </c>
      <c r="DS36" s="497">
        <v>0</v>
      </c>
      <c r="DT36" s="497">
        <v>0</v>
      </c>
      <c r="DU36" s="497">
        <v>0</v>
      </c>
      <c r="DV36" s="497">
        <v>0</v>
      </c>
      <c r="DW36" s="497">
        <v>0</v>
      </c>
      <c r="DX36" s="497">
        <v>0</v>
      </c>
      <c r="DY36" s="497">
        <v>0</v>
      </c>
      <c r="DZ36" s="497">
        <v>0</v>
      </c>
      <c r="EA36" s="497">
        <v>0</v>
      </c>
      <c r="EB36" s="497">
        <v>0</v>
      </c>
      <c r="EC36" s="497">
        <v>0</v>
      </c>
      <c r="ED36" s="497">
        <v>0</v>
      </c>
      <c r="EE36" s="497">
        <v>0</v>
      </c>
      <c r="EF36" s="497">
        <v>0</v>
      </c>
      <c r="EG36" s="497">
        <v>0</v>
      </c>
      <c r="EH36" s="497">
        <v>0</v>
      </c>
      <c r="EI36" s="497">
        <v>0</v>
      </c>
      <c r="EJ36" s="497">
        <v>0</v>
      </c>
      <c r="EK36" s="497">
        <v>0</v>
      </c>
      <c r="EL36" s="497">
        <v>0</v>
      </c>
      <c r="EM36" s="497">
        <v>0</v>
      </c>
      <c r="EN36" s="497">
        <v>0</v>
      </c>
      <c r="EO36" s="497">
        <v>0</v>
      </c>
      <c r="EP36" s="497">
        <v>0</v>
      </c>
      <c r="EQ36" s="497">
        <v>0</v>
      </c>
      <c r="ER36" s="497">
        <v>0</v>
      </c>
      <c r="ES36" s="497">
        <v>0</v>
      </c>
      <c r="ET36" s="497">
        <v>0</v>
      </c>
      <c r="EU36" s="497">
        <v>0</v>
      </c>
      <c r="EV36" s="497">
        <v>0</v>
      </c>
      <c r="EW36" s="497">
        <v>0</v>
      </c>
      <c r="EX36" s="497">
        <v>0</v>
      </c>
      <c r="EY36" s="497">
        <v>0</v>
      </c>
      <c r="EZ36" s="497">
        <v>0</v>
      </c>
      <c r="FA36" s="497">
        <v>0</v>
      </c>
      <c r="FB36" s="497">
        <v>0</v>
      </c>
      <c r="FC36" s="497">
        <v>0</v>
      </c>
      <c r="FD36" s="497">
        <v>0</v>
      </c>
      <c r="FE36" s="497">
        <v>0</v>
      </c>
      <c r="FF36" s="497">
        <v>0</v>
      </c>
      <c r="FG36" s="497">
        <v>0</v>
      </c>
      <c r="FH36" s="497">
        <v>0</v>
      </c>
      <c r="FI36" s="497">
        <v>0</v>
      </c>
      <c r="FJ36" s="497">
        <v>0</v>
      </c>
      <c r="FK36" s="497">
        <v>0</v>
      </c>
      <c r="FL36" s="497">
        <v>0</v>
      </c>
      <c r="FM36" s="497">
        <v>0</v>
      </c>
      <c r="FN36" s="497">
        <v>0</v>
      </c>
      <c r="FO36" s="497">
        <v>0</v>
      </c>
      <c r="FP36" s="497">
        <v>0</v>
      </c>
      <c r="FQ36" s="497">
        <v>0</v>
      </c>
      <c r="FR36" s="497">
        <v>0</v>
      </c>
      <c r="FS36" s="497">
        <v>0</v>
      </c>
      <c r="FT36" s="497">
        <v>0</v>
      </c>
      <c r="FU36" s="497">
        <v>0</v>
      </c>
      <c r="FV36" s="497">
        <v>0</v>
      </c>
      <c r="FW36" s="497">
        <v>0</v>
      </c>
      <c r="FX36" s="497">
        <v>0</v>
      </c>
      <c r="FY36" s="497">
        <v>0</v>
      </c>
      <c r="FZ36" s="497">
        <v>0</v>
      </c>
      <c r="GA36" s="497">
        <v>0</v>
      </c>
      <c r="GB36" s="497">
        <v>0</v>
      </c>
    </row>
    <row r="37" spans="1:184">
      <c r="B37" s="486" t="e">
        <v>#REF!</v>
      </c>
      <c r="C37" s="479" t="s">
        <v>21</v>
      </c>
      <c r="D37" s="479" t="s">
        <v>63</v>
      </c>
      <c r="E37" s="657">
        <v>1821134.12</v>
      </c>
      <c r="F37" s="657">
        <v>1592187.5</v>
      </c>
      <c r="G37" s="657">
        <v>1503787.12</v>
      </c>
      <c r="H37" s="657">
        <v>1385137.75</v>
      </c>
      <c r="I37" s="657">
        <v>1489187.88</v>
      </c>
      <c r="J37" s="657">
        <v>1741158.75</v>
      </c>
      <c r="K37" s="657">
        <v>2183421.25</v>
      </c>
      <c r="L37" s="657">
        <v>2093271</v>
      </c>
      <c r="M37" s="657">
        <v>1606288</v>
      </c>
      <c r="N37" s="657">
        <v>1420443.75</v>
      </c>
      <c r="O37" s="657">
        <v>1357163.38</v>
      </c>
      <c r="P37" s="657">
        <v>1593132.38</v>
      </c>
      <c r="Q37" s="657">
        <v>1940787.75</v>
      </c>
      <c r="R37" s="657">
        <v>1718814.75</v>
      </c>
      <c r="S37" s="657">
        <v>1568169.75</v>
      </c>
      <c r="T37" s="657">
        <v>1470812.12</v>
      </c>
      <c r="U37" s="657">
        <v>1579064</v>
      </c>
      <c r="V37" s="657">
        <v>1845385.38</v>
      </c>
      <c r="W37" s="657">
        <v>2157520.75</v>
      </c>
      <c r="X37" s="657">
        <v>2220630.25</v>
      </c>
      <c r="Y37" s="657">
        <v>1670711.38</v>
      </c>
      <c r="Z37" s="657">
        <v>1455230.75</v>
      </c>
      <c r="AA37" s="657">
        <v>1397072</v>
      </c>
      <c r="AB37" s="657">
        <v>1627390.12</v>
      </c>
      <c r="AC37" s="657">
        <v>1953543.12</v>
      </c>
      <c r="AD37" s="657">
        <v>1770430.88</v>
      </c>
      <c r="AE37" s="657">
        <v>1644695.75</v>
      </c>
      <c r="AF37" s="657">
        <v>1489055.25</v>
      </c>
      <c r="AG37" s="657">
        <v>1590011.12</v>
      </c>
      <c r="AH37" s="657">
        <v>2003094.88</v>
      </c>
      <c r="AI37" s="657">
        <v>2260829.25</v>
      </c>
      <c r="AJ37" s="657">
        <v>2303123.25</v>
      </c>
      <c r="AK37" s="657">
        <v>1720740.38</v>
      </c>
      <c r="AL37" s="657">
        <v>1548952.12</v>
      </c>
      <c r="AM37" s="657">
        <v>1471587.38</v>
      </c>
      <c r="AN37" s="657">
        <v>1656899.12</v>
      </c>
      <c r="AO37" s="657">
        <v>2037239.5</v>
      </c>
      <c r="AP37" s="657">
        <v>1894257.62</v>
      </c>
      <c r="AQ37" s="657">
        <v>1727031.25</v>
      </c>
      <c r="AR37" s="657">
        <v>1569386.5</v>
      </c>
      <c r="AS37" s="657">
        <v>1663188.5</v>
      </c>
      <c r="AT37" s="657">
        <v>2093841.88</v>
      </c>
      <c r="AU37" s="657">
        <v>2310784</v>
      </c>
      <c r="AV37" s="657">
        <v>2465583.25</v>
      </c>
      <c r="AW37" s="657">
        <v>1784605.38</v>
      </c>
      <c r="AX37" s="657">
        <v>1590496.12</v>
      </c>
      <c r="AY37" s="657">
        <v>1535913.12</v>
      </c>
      <c r="AZ37" s="657">
        <v>1722684.62</v>
      </c>
      <c r="BA37" s="657">
        <v>2150926.75</v>
      </c>
      <c r="BB37" s="657">
        <v>1987707.5</v>
      </c>
      <c r="BC37" s="657">
        <v>1790415</v>
      </c>
      <c r="BD37" s="657">
        <v>1618654.12</v>
      </c>
      <c r="BE37" s="657">
        <v>1701608.88</v>
      </c>
      <c r="BF37" s="657">
        <v>2179521.5</v>
      </c>
      <c r="BG37" s="657">
        <v>2386520.25</v>
      </c>
      <c r="BH37" s="657">
        <v>2590476.5</v>
      </c>
      <c r="BI37" s="657">
        <v>1812597.25</v>
      </c>
      <c r="BJ37" s="657">
        <v>1656211.88</v>
      </c>
      <c r="BK37" s="657">
        <v>1590234.75</v>
      </c>
      <c r="BL37" s="657">
        <v>1815298.88</v>
      </c>
      <c r="BM37" s="657">
        <v>2257387.5</v>
      </c>
      <c r="BN37" s="657">
        <v>2081713.5</v>
      </c>
      <c r="BO37" s="657">
        <v>1881477.25</v>
      </c>
      <c r="BP37" s="657">
        <v>1730637.25</v>
      </c>
      <c r="BQ37" s="657">
        <v>1831528.25</v>
      </c>
      <c r="BR37" s="657">
        <v>2337309.5</v>
      </c>
      <c r="BS37" s="657">
        <v>2689330.25</v>
      </c>
      <c r="BT37" s="657">
        <v>2849238</v>
      </c>
      <c r="BU37" s="657">
        <v>2018483.62</v>
      </c>
      <c r="BV37" s="657">
        <v>1824020.75</v>
      </c>
      <c r="BW37" s="657">
        <v>1800717.88</v>
      </c>
      <c r="BX37" s="657">
        <v>2050104.62</v>
      </c>
      <c r="BY37" s="657">
        <v>2481049.75</v>
      </c>
      <c r="BZ37" s="657">
        <v>2329205</v>
      </c>
      <c r="CA37" s="657">
        <v>2214300.5</v>
      </c>
      <c r="CB37" s="657">
        <v>2040509.25</v>
      </c>
      <c r="CC37" s="657">
        <v>2179442.25</v>
      </c>
      <c r="CD37" s="657">
        <v>2802375.5</v>
      </c>
      <c r="CE37" s="657">
        <v>3429920.25</v>
      </c>
      <c r="CF37" s="657">
        <v>3645231</v>
      </c>
      <c r="CG37" s="657">
        <v>2686483</v>
      </c>
      <c r="CH37" s="657">
        <v>2407637.75</v>
      </c>
      <c r="CI37" s="657">
        <v>2346862</v>
      </c>
      <c r="CJ37" s="657">
        <v>2734190.5</v>
      </c>
      <c r="CK37" s="657">
        <v>3170960.5</v>
      </c>
      <c r="CL37" s="657">
        <v>2935520.5</v>
      </c>
      <c r="CM37" s="657">
        <v>2839956</v>
      </c>
      <c r="CN37" s="657">
        <v>2602376.25</v>
      </c>
      <c r="CO37" s="657">
        <v>2752625</v>
      </c>
      <c r="CP37" s="657">
        <v>3669564.5</v>
      </c>
      <c r="CQ37" s="657">
        <v>4441260</v>
      </c>
      <c r="CR37" s="657">
        <v>4569000</v>
      </c>
      <c r="CS37" s="657">
        <v>3451045</v>
      </c>
      <c r="CT37" s="657">
        <v>2986006</v>
      </c>
      <c r="CU37" s="657">
        <v>2849541.5</v>
      </c>
      <c r="CV37" s="657">
        <v>3396576.25</v>
      </c>
      <c r="CW37" s="657">
        <v>3814471.25</v>
      </c>
      <c r="CX37" s="657">
        <v>3516320</v>
      </c>
      <c r="CY37" s="657">
        <v>3379229.75</v>
      </c>
      <c r="CZ37" s="657">
        <v>3142200.25</v>
      </c>
      <c r="DA37" s="657">
        <v>3277911</v>
      </c>
      <c r="DB37" s="657">
        <v>4387065</v>
      </c>
      <c r="DC37" s="657">
        <v>5001501</v>
      </c>
      <c r="DD37" s="657">
        <v>5211109.5</v>
      </c>
      <c r="DE37" s="657">
        <v>3754552.25</v>
      </c>
      <c r="DF37" s="657">
        <v>3223580</v>
      </c>
      <c r="DG37" s="657">
        <v>3078396.25</v>
      </c>
      <c r="DH37" s="657">
        <v>3581563.25</v>
      </c>
      <c r="DI37" s="657">
        <v>3980433.75</v>
      </c>
      <c r="DJ37" s="657">
        <v>3655775.75</v>
      </c>
      <c r="DK37" s="657">
        <v>3475981.75</v>
      </c>
      <c r="DL37" s="657">
        <v>3110282.25</v>
      </c>
      <c r="DM37" s="657">
        <v>3345060</v>
      </c>
      <c r="DN37" s="657">
        <v>4543224.5</v>
      </c>
      <c r="DO37" s="657">
        <v>4995002.5</v>
      </c>
      <c r="DP37" s="657">
        <v>5276101</v>
      </c>
      <c r="DQ37" s="657">
        <v>3842306</v>
      </c>
      <c r="DR37" s="657">
        <v>3327740.75</v>
      </c>
      <c r="DS37" s="657">
        <v>3230136.75</v>
      </c>
      <c r="DT37" s="657">
        <v>3648935.5</v>
      </c>
      <c r="DU37" s="657">
        <v>4080245.5</v>
      </c>
      <c r="DV37" s="657">
        <v>3724938.25</v>
      </c>
      <c r="DW37" s="657">
        <v>3549238.5</v>
      </c>
      <c r="DX37" s="657">
        <v>3203512.25</v>
      </c>
      <c r="DY37" s="657">
        <v>3518938.5</v>
      </c>
      <c r="DZ37" s="657">
        <v>4598994.5</v>
      </c>
      <c r="EA37" s="657">
        <v>5059313.5</v>
      </c>
      <c r="EB37" s="657">
        <v>5351411</v>
      </c>
      <c r="EC37" s="657">
        <v>3837717.75</v>
      </c>
      <c r="ED37" s="657">
        <v>3411199.5</v>
      </c>
      <c r="EE37" s="657">
        <v>3238590</v>
      </c>
      <c r="EF37" s="657">
        <v>3674411.25</v>
      </c>
      <c r="EG37" s="657">
        <v>4085379.5</v>
      </c>
      <c r="EH37" s="657">
        <v>3820636.5</v>
      </c>
      <c r="EI37" s="657">
        <v>3533305.25</v>
      </c>
      <c r="EJ37" s="657">
        <v>3280035.75</v>
      </c>
      <c r="EK37" s="657">
        <v>3545576.75</v>
      </c>
      <c r="EL37" s="657">
        <v>4394152.5</v>
      </c>
      <c r="EM37" s="657">
        <v>5255917</v>
      </c>
      <c r="EN37" s="657">
        <v>5550354.5</v>
      </c>
      <c r="EO37" s="657">
        <v>4000985</v>
      </c>
      <c r="EP37" s="657">
        <v>3497754.5</v>
      </c>
      <c r="EQ37" s="657">
        <v>3226783.75</v>
      </c>
      <c r="ER37" s="657">
        <v>3843501.75</v>
      </c>
      <c r="ES37" s="657">
        <v>4299465.5</v>
      </c>
      <c r="ET37" s="657">
        <v>3896399.75</v>
      </c>
      <c r="EU37" s="657">
        <v>3715147.75</v>
      </c>
      <c r="EV37" s="657">
        <v>3427385.75</v>
      </c>
      <c r="EW37" s="657">
        <v>3607456.5</v>
      </c>
      <c r="EX37" s="657">
        <v>4599258</v>
      </c>
      <c r="EY37" s="657">
        <v>5444182.5</v>
      </c>
      <c r="EZ37" s="657">
        <v>5594086.5</v>
      </c>
      <c r="FA37" s="657">
        <v>4271947</v>
      </c>
      <c r="FB37" s="657">
        <v>3682920</v>
      </c>
      <c r="FC37" s="657">
        <v>3382319</v>
      </c>
      <c r="FD37" s="657">
        <v>4011294.25</v>
      </c>
      <c r="FE37" s="657">
        <v>4456032</v>
      </c>
      <c r="FF37" s="657">
        <v>4102297.25</v>
      </c>
      <c r="FG37" s="657">
        <v>3964924.75</v>
      </c>
      <c r="FH37" s="657">
        <v>3593468.75</v>
      </c>
      <c r="FI37" s="657">
        <v>3814239.25</v>
      </c>
      <c r="FJ37" s="657">
        <v>4949523.5</v>
      </c>
      <c r="FK37" s="657">
        <v>5741528.5</v>
      </c>
      <c r="FL37" s="657">
        <v>5861573.5</v>
      </c>
      <c r="FM37" s="657">
        <v>4530989</v>
      </c>
      <c r="FN37" s="657">
        <v>3802724.5</v>
      </c>
      <c r="FO37" s="657">
        <v>3608695.75</v>
      </c>
      <c r="FP37" s="657">
        <v>4258165.5</v>
      </c>
      <c r="FQ37" s="657">
        <v>4716109</v>
      </c>
      <c r="FR37" s="657">
        <v>4300422.5</v>
      </c>
      <c r="FS37" s="657">
        <v>4212912</v>
      </c>
      <c r="FT37" s="657">
        <v>3814107.75</v>
      </c>
      <c r="FU37" s="657">
        <v>4079348.25</v>
      </c>
      <c r="FV37" s="657">
        <v>5306984.5</v>
      </c>
      <c r="FW37" s="657">
        <v>5793162</v>
      </c>
      <c r="FX37" s="657">
        <v>6139408.5</v>
      </c>
      <c r="FY37" s="657">
        <v>4661071</v>
      </c>
      <c r="FZ37" s="657">
        <v>3950602</v>
      </c>
      <c r="GA37" s="657">
        <v>3877005.75</v>
      </c>
      <c r="GB37" s="657">
        <v>4462501.5</v>
      </c>
    </row>
    <row r="38" spans="1:184">
      <c r="B38" s="486"/>
      <c r="C38" s="485"/>
      <c r="D38" s="485"/>
      <c r="E38" s="497"/>
      <c r="F38" s="497"/>
      <c r="G38" s="497"/>
      <c r="H38" s="497"/>
      <c r="I38" s="497"/>
      <c r="J38" s="497"/>
      <c r="K38" s="497"/>
      <c r="L38" s="497"/>
      <c r="M38" s="497"/>
      <c r="N38" s="497"/>
      <c r="O38" s="497"/>
      <c r="P38" s="497"/>
      <c r="Q38" s="497"/>
      <c r="R38" s="497"/>
      <c r="S38" s="497"/>
      <c r="T38" s="497"/>
      <c r="U38" s="497"/>
      <c r="V38" s="497"/>
      <c r="W38" s="497"/>
      <c r="X38" s="497"/>
      <c r="Y38" s="497"/>
      <c r="Z38" s="497"/>
      <c r="AA38" s="497"/>
      <c r="AB38" s="497"/>
      <c r="AC38" s="497"/>
      <c r="AD38" s="497"/>
      <c r="AE38" s="497"/>
      <c r="AF38" s="497"/>
      <c r="AG38" s="497"/>
      <c r="AH38" s="497"/>
      <c r="AI38" s="497"/>
      <c r="AJ38" s="497"/>
      <c r="AK38" s="497"/>
      <c r="AL38" s="497"/>
      <c r="AM38" s="497"/>
      <c r="AN38" s="497"/>
      <c r="AO38" s="497"/>
      <c r="AP38" s="497"/>
      <c r="AQ38" s="497"/>
      <c r="AR38" s="497"/>
      <c r="AS38" s="497"/>
      <c r="AT38" s="497"/>
      <c r="AU38" s="497"/>
      <c r="AV38" s="497"/>
      <c r="AW38" s="497"/>
      <c r="AX38" s="497"/>
      <c r="AY38" s="497"/>
      <c r="AZ38" s="497"/>
      <c r="BA38" s="497"/>
      <c r="BB38" s="497"/>
      <c r="BC38" s="497"/>
      <c r="BD38" s="497"/>
      <c r="BE38" s="497"/>
      <c r="BF38" s="497"/>
      <c r="BG38" s="497"/>
      <c r="BH38" s="497"/>
      <c r="BI38" s="497"/>
      <c r="BJ38" s="497"/>
      <c r="BK38" s="497"/>
      <c r="BL38" s="497"/>
      <c r="BM38" s="497"/>
      <c r="BN38" s="497"/>
      <c r="BO38" s="497"/>
      <c r="BP38" s="497"/>
      <c r="BQ38" s="497"/>
      <c r="BR38" s="497"/>
      <c r="BS38" s="497"/>
      <c r="BT38" s="497"/>
      <c r="BU38" s="497"/>
      <c r="BV38" s="497"/>
      <c r="BW38" s="497"/>
      <c r="BX38" s="497"/>
      <c r="BY38" s="497"/>
      <c r="BZ38" s="497"/>
      <c r="CA38" s="497"/>
      <c r="CB38" s="497"/>
      <c r="CC38" s="497"/>
      <c r="CD38" s="497"/>
      <c r="CE38" s="497"/>
      <c r="CF38" s="497"/>
      <c r="CG38" s="497"/>
      <c r="CH38" s="497"/>
      <c r="CI38" s="497"/>
      <c r="CJ38" s="497"/>
      <c r="CK38" s="497"/>
      <c r="CL38" s="497"/>
      <c r="CM38" s="497"/>
      <c r="CN38" s="497"/>
      <c r="CO38" s="497"/>
      <c r="CP38" s="497"/>
      <c r="CQ38" s="497"/>
      <c r="CR38" s="497"/>
      <c r="CS38" s="497"/>
      <c r="CT38" s="497"/>
      <c r="CU38" s="497"/>
      <c r="CV38" s="497"/>
      <c r="CW38" s="497"/>
      <c r="CX38" s="497"/>
      <c r="CY38" s="497"/>
      <c r="CZ38" s="497"/>
      <c r="DA38" s="497"/>
      <c r="DB38" s="497"/>
      <c r="DC38" s="497"/>
      <c r="DD38" s="497"/>
      <c r="DE38" s="497"/>
      <c r="DF38" s="497"/>
      <c r="DG38" s="497"/>
      <c r="DH38" s="497"/>
      <c r="DI38" s="497"/>
      <c r="DJ38" s="497"/>
      <c r="DK38" s="497"/>
      <c r="DL38" s="497"/>
      <c r="DM38" s="497"/>
      <c r="DN38" s="497"/>
      <c r="DO38" s="497"/>
      <c r="DP38" s="497"/>
      <c r="DQ38" s="497"/>
      <c r="DR38" s="497"/>
      <c r="DS38" s="497"/>
      <c r="DT38" s="497"/>
      <c r="DU38" s="497"/>
      <c r="DV38" s="497"/>
      <c r="DW38" s="497"/>
      <c r="DX38" s="497"/>
      <c r="DY38" s="497"/>
      <c r="DZ38" s="497"/>
      <c r="EA38" s="497"/>
      <c r="EB38" s="497"/>
      <c r="EC38" s="497"/>
      <c r="ED38" s="497"/>
      <c r="EE38" s="497"/>
      <c r="EF38" s="497"/>
      <c r="EG38" s="497"/>
      <c r="EH38" s="497"/>
      <c r="EI38" s="497"/>
      <c r="EJ38" s="497"/>
      <c r="EK38" s="497"/>
      <c r="EL38" s="497"/>
      <c r="EM38" s="497"/>
      <c r="EN38" s="497"/>
      <c r="EO38" s="497"/>
      <c r="EP38" s="497"/>
      <c r="EQ38" s="497"/>
      <c r="ER38" s="497"/>
      <c r="ES38" s="497"/>
      <c r="ET38" s="497"/>
      <c r="EU38" s="497"/>
      <c r="EV38" s="497"/>
      <c r="EW38" s="497"/>
      <c r="EX38" s="497"/>
      <c r="EY38" s="497"/>
      <c r="EZ38" s="497"/>
      <c r="FA38" s="497"/>
      <c r="FB38" s="497"/>
      <c r="FC38" s="497"/>
      <c r="FD38" s="497"/>
      <c r="FE38" s="497"/>
      <c r="FF38" s="497"/>
      <c r="FG38" s="497"/>
      <c r="FH38" s="497"/>
      <c r="FI38" s="497"/>
      <c r="FJ38" s="497"/>
      <c r="FK38" s="497"/>
      <c r="FL38" s="497"/>
      <c r="FM38" s="497"/>
      <c r="FN38" s="497"/>
      <c r="FO38" s="497"/>
      <c r="FP38" s="497"/>
      <c r="FQ38" s="497"/>
      <c r="FR38" s="497"/>
      <c r="FS38" s="497"/>
      <c r="FT38" s="497"/>
      <c r="FU38" s="497"/>
      <c r="FV38" s="497"/>
      <c r="FW38" s="497"/>
      <c r="FX38" s="497"/>
      <c r="FY38" s="497"/>
      <c r="FZ38" s="497"/>
      <c r="GA38" s="497"/>
      <c r="GB38" s="497"/>
    </row>
    <row r="39" spans="1:184" s="357" customFormat="1">
      <c r="A39" s="41"/>
      <c r="B39" s="461"/>
      <c r="C39" s="658"/>
      <c r="D39" s="490" t="s">
        <v>64</v>
      </c>
      <c r="E39" s="491">
        <v>33389924.120000001</v>
      </c>
      <c r="F39" s="492">
        <v>28597632</v>
      </c>
      <c r="G39" s="492">
        <v>28283160.120000001</v>
      </c>
      <c r="H39" s="492">
        <v>26086129.25</v>
      </c>
      <c r="I39" s="492">
        <v>26960012.379999999</v>
      </c>
      <c r="J39" s="492">
        <v>28623200.75</v>
      </c>
      <c r="K39" s="492">
        <v>36180760.25</v>
      </c>
      <c r="L39" s="492">
        <v>28558734</v>
      </c>
      <c r="M39" s="492">
        <v>17101077.5</v>
      </c>
      <c r="N39" s="492">
        <v>16073908.75</v>
      </c>
      <c r="O39" s="492">
        <v>16437098.879999999</v>
      </c>
      <c r="P39" s="492">
        <v>19869744.379999999</v>
      </c>
      <c r="Q39" s="492">
        <v>23120609.75</v>
      </c>
      <c r="R39" s="492">
        <v>19947010.75</v>
      </c>
      <c r="S39" s="492">
        <v>18435901.75</v>
      </c>
      <c r="T39" s="492">
        <v>16826290.120000001</v>
      </c>
      <c r="U39" s="492">
        <v>17392896</v>
      </c>
      <c r="V39" s="492">
        <v>19714043.379999999</v>
      </c>
      <c r="W39" s="492">
        <v>23623530.75</v>
      </c>
      <c r="X39" s="492">
        <v>23193842.25</v>
      </c>
      <c r="Y39" s="492">
        <v>17833520.379999999</v>
      </c>
      <c r="Z39" s="492">
        <v>16605329.75</v>
      </c>
      <c r="AA39" s="492">
        <v>17011536</v>
      </c>
      <c r="AB39" s="492">
        <v>20283440.620000001</v>
      </c>
      <c r="AC39" s="492">
        <v>23046706.120000001</v>
      </c>
      <c r="AD39" s="492">
        <v>20632289.879999999</v>
      </c>
      <c r="AE39" s="492">
        <v>19390410.75</v>
      </c>
      <c r="AF39" s="492">
        <v>17121340.75</v>
      </c>
      <c r="AG39" s="492">
        <v>17782699.120000001</v>
      </c>
      <c r="AH39" s="492">
        <v>21211552.879999999</v>
      </c>
      <c r="AI39" s="492">
        <v>24878854.25</v>
      </c>
      <c r="AJ39" s="492">
        <v>24186210.25</v>
      </c>
      <c r="AK39" s="492">
        <v>18445899.379999999</v>
      </c>
      <c r="AL39" s="492">
        <v>17373973.120000001</v>
      </c>
      <c r="AM39" s="492">
        <v>17983645.379999999</v>
      </c>
      <c r="AN39" s="492">
        <v>20777854.120000001</v>
      </c>
      <c r="AO39" s="492">
        <v>24186287.5</v>
      </c>
      <c r="AP39" s="492">
        <v>22171499.620000001</v>
      </c>
      <c r="AQ39" s="492">
        <v>20489891.25</v>
      </c>
      <c r="AR39" s="492">
        <v>17850430.5</v>
      </c>
      <c r="AS39" s="492">
        <v>18754891.5</v>
      </c>
      <c r="AT39" s="492">
        <v>22230234.879999999</v>
      </c>
      <c r="AU39" s="492">
        <v>25583061</v>
      </c>
      <c r="AV39" s="492">
        <v>26005067.25</v>
      </c>
      <c r="AW39" s="492">
        <v>19269582.379999999</v>
      </c>
      <c r="AX39" s="492">
        <v>17973694.120000001</v>
      </c>
      <c r="AY39" s="492">
        <v>18864022.120000001</v>
      </c>
      <c r="AZ39" s="492">
        <v>21755928.620000001</v>
      </c>
      <c r="BA39" s="492">
        <v>25664116.75</v>
      </c>
      <c r="BB39" s="492">
        <v>23009277.5</v>
      </c>
      <c r="BC39" s="492">
        <v>21318444</v>
      </c>
      <c r="BD39" s="492">
        <v>18482339.620000001</v>
      </c>
      <c r="BE39" s="492">
        <v>19274599.879999999</v>
      </c>
      <c r="BF39" s="492">
        <v>23281807.5</v>
      </c>
      <c r="BG39" s="492">
        <v>26573468.25</v>
      </c>
      <c r="BH39" s="492">
        <v>27119027.5</v>
      </c>
      <c r="BI39" s="492">
        <v>19640856.25</v>
      </c>
      <c r="BJ39" s="492">
        <v>18760904.379999999</v>
      </c>
      <c r="BK39" s="492">
        <v>19597393.75</v>
      </c>
      <c r="BL39" s="492">
        <v>22676290.879999999</v>
      </c>
      <c r="BM39" s="492">
        <v>27071003.5</v>
      </c>
      <c r="BN39" s="492">
        <v>24207673.5</v>
      </c>
      <c r="BO39" s="492">
        <v>22549265.25</v>
      </c>
      <c r="BP39" s="492">
        <v>19872466.25</v>
      </c>
      <c r="BQ39" s="492">
        <v>20808027.25</v>
      </c>
      <c r="BR39" s="492">
        <v>25096401.5</v>
      </c>
      <c r="BS39" s="492">
        <v>29750107.25</v>
      </c>
      <c r="BT39" s="492">
        <v>29975684</v>
      </c>
      <c r="BU39" s="492">
        <v>21990324.620000001</v>
      </c>
      <c r="BV39" s="492">
        <v>20758817.75</v>
      </c>
      <c r="BW39" s="492">
        <v>21930986.879999999</v>
      </c>
      <c r="BX39" s="492">
        <v>25748826.620000001</v>
      </c>
      <c r="BY39" s="492">
        <v>29875767.75</v>
      </c>
      <c r="BZ39" s="492">
        <v>27229844</v>
      </c>
      <c r="CA39" s="492">
        <v>26167942.5</v>
      </c>
      <c r="CB39" s="492">
        <v>23478272.25</v>
      </c>
      <c r="CC39" s="492">
        <v>24824010.25</v>
      </c>
      <c r="CD39" s="492">
        <v>30239939.5</v>
      </c>
      <c r="CE39" s="492">
        <v>38129456.25</v>
      </c>
      <c r="CF39" s="492">
        <v>38545378</v>
      </c>
      <c r="CG39" s="492">
        <v>28885327</v>
      </c>
      <c r="CH39" s="492">
        <v>27374771.75</v>
      </c>
      <c r="CI39" s="492">
        <v>28850228</v>
      </c>
      <c r="CJ39" s="492">
        <v>34679115.5</v>
      </c>
      <c r="CK39" s="492">
        <v>38358311.5</v>
      </c>
      <c r="CL39" s="492">
        <v>35062347.5</v>
      </c>
      <c r="CM39" s="492">
        <v>33659548</v>
      </c>
      <c r="CN39" s="492">
        <v>29926284.25</v>
      </c>
      <c r="CO39" s="492">
        <v>31333859</v>
      </c>
      <c r="CP39" s="492">
        <v>39793465.5</v>
      </c>
      <c r="CQ39" s="492">
        <v>49446338</v>
      </c>
      <c r="CR39" s="492">
        <v>48578986</v>
      </c>
      <c r="CS39" s="492">
        <v>37018448</v>
      </c>
      <c r="CT39" s="492">
        <v>34028231</v>
      </c>
      <c r="CU39" s="492">
        <v>35113277.5</v>
      </c>
      <c r="CV39" s="492">
        <v>42856412.25</v>
      </c>
      <c r="CW39" s="492">
        <v>45661691.25</v>
      </c>
      <c r="CX39" s="492">
        <v>41689918</v>
      </c>
      <c r="CY39" s="492">
        <v>40098451.75</v>
      </c>
      <c r="CZ39" s="492">
        <v>36000350.25</v>
      </c>
      <c r="DA39" s="492">
        <v>36729590</v>
      </c>
      <c r="DB39" s="492">
        <v>46813445</v>
      </c>
      <c r="DC39" s="492">
        <v>55770637</v>
      </c>
      <c r="DD39" s="492">
        <v>55610067.5</v>
      </c>
      <c r="DE39" s="492">
        <v>40420274.25</v>
      </c>
      <c r="DF39" s="492">
        <v>36158919</v>
      </c>
      <c r="DG39" s="492">
        <v>38006704.25</v>
      </c>
      <c r="DH39" s="492">
        <v>45590291.25</v>
      </c>
      <c r="DI39" s="492">
        <v>48000555.75</v>
      </c>
      <c r="DJ39" s="492">
        <v>42828517.75</v>
      </c>
      <c r="DK39" s="492">
        <v>41355675.75</v>
      </c>
      <c r="DL39" s="492">
        <v>35874754.25</v>
      </c>
      <c r="DM39" s="492">
        <v>37704040</v>
      </c>
      <c r="DN39" s="492">
        <v>48685632.5</v>
      </c>
      <c r="DO39" s="492">
        <v>55934346.5</v>
      </c>
      <c r="DP39" s="492">
        <v>56597379</v>
      </c>
      <c r="DQ39" s="492">
        <v>41649700</v>
      </c>
      <c r="DR39" s="492">
        <v>37532426.75</v>
      </c>
      <c r="DS39" s="492">
        <v>39893382.75</v>
      </c>
      <c r="DT39" s="492">
        <v>46545989.5</v>
      </c>
      <c r="DU39" s="492">
        <v>49486151.5</v>
      </c>
      <c r="DV39" s="492">
        <v>43798140.25</v>
      </c>
      <c r="DW39" s="492">
        <v>42429164.5</v>
      </c>
      <c r="DX39" s="492">
        <v>36505183.25</v>
      </c>
      <c r="DY39" s="492">
        <v>39921044.5</v>
      </c>
      <c r="DZ39" s="492">
        <v>49696946.5</v>
      </c>
      <c r="EA39" s="492">
        <v>56170125.5</v>
      </c>
      <c r="EB39" s="492">
        <v>56907413</v>
      </c>
      <c r="EC39" s="492">
        <v>41816523.75</v>
      </c>
      <c r="ED39" s="492">
        <v>38525569.5</v>
      </c>
      <c r="EE39" s="492">
        <v>40130658</v>
      </c>
      <c r="EF39" s="492">
        <v>46561491.25</v>
      </c>
      <c r="EG39" s="492">
        <v>49839497.5</v>
      </c>
      <c r="EH39" s="492">
        <v>45833126.5</v>
      </c>
      <c r="EI39" s="492">
        <v>42577911.25</v>
      </c>
      <c r="EJ39" s="492">
        <v>37935203.75</v>
      </c>
      <c r="EK39" s="492">
        <v>40397298.75</v>
      </c>
      <c r="EL39" s="492">
        <v>47858154.5</v>
      </c>
      <c r="EM39" s="492">
        <v>58889639</v>
      </c>
      <c r="EN39" s="492">
        <v>59393980.5</v>
      </c>
      <c r="EO39" s="492">
        <v>43821393</v>
      </c>
      <c r="EP39" s="492">
        <v>39888642.5</v>
      </c>
      <c r="EQ39" s="492">
        <v>40295743.75</v>
      </c>
      <c r="ER39" s="492">
        <v>48800521.75</v>
      </c>
      <c r="ES39" s="492">
        <v>52610521.5</v>
      </c>
      <c r="ET39" s="492">
        <v>46350147.75</v>
      </c>
      <c r="EU39" s="492">
        <v>44414963.75</v>
      </c>
      <c r="EV39" s="492">
        <v>39600599.75</v>
      </c>
      <c r="EW39" s="492">
        <v>41290792.5</v>
      </c>
      <c r="EX39" s="492">
        <v>50352044</v>
      </c>
      <c r="EY39" s="492">
        <v>61274018.5</v>
      </c>
      <c r="EZ39" s="492">
        <v>60129330.5</v>
      </c>
      <c r="FA39" s="492">
        <v>46149689</v>
      </c>
      <c r="FB39" s="492">
        <v>42119266</v>
      </c>
      <c r="FC39" s="492">
        <v>41633365</v>
      </c>
      <c r="FD39" s="492">
        <v>51166054.25</v>
      </c>
      <c r="FE39" s="492">
        <v>54770278</v>
      </c>
      <c r="FF39" s="492">
        <v>49172631.25</v>
      </c>
      <c r="FG39" s="492">
        <v>47518394.75</v>
      </c>
      <c r="FH39" s="492">
        <v>41747308.75</v>
      </c>
      <c r="FI39" s="492">
        <v>43839095.25</v>
      </c>
      <c r="FJ39" s="492">
        <v>54496937.5</v>
      </c>
      <c r="FK39" s="492">
        <v>65025900.5</v>
      </c>
      <c r="FL39" s="492">
        <v>63338645.5</v>
      </c>
      <c r="FM39" s="492">
        <v>49254313</v>
      </c>
      <c r="FN39" s="492">
        <v>43964874.5</v>
      </c>
      <c r="FO39" s="492">
        <v>44601927.75</v>
      </c>
      <c r="FP39" s="492">
        <v>54531867.5</v>
      </c>
      <c r="FQ39" s="492">
        <v>57399867</v>
      </c>
      <c r="FR39" s="492">
        <v>51832278.5</v>
      </c>
      <c r="FS39" s="492">
        <v>50657554</v>
      </c>
      <c r="FT39" s="492">
        <v>44549755.75</v>
      </c>
      <c r="FU39" s="492">
        <v>46339642.25</v>
      </c>
      <c r="FV39" s="492">
        <v>57730490.5</v>
      </c>
      <c r="FW39" s="492">
        <v>65980494</v>
      </c>
      <c r="FX39" s="492">
        <v>66647796.5</v>
      </c>
      <c r="FY39" s="492">
        <v>51020101</v>
      </c>
      <c r="FZ39" s="492">
        <v>45901128</v>
      </c>
      <c r="GA39" s="492">
        <v>48164193.75</v>
      </c>
      <c r="GB39" s="492">
        <v>57784661.5</v>
      </c>
    </row>
    <row r="40" spans="1:184" s="60" customFormat="1">
      <c r="A40" s="41"/>
      <c r="B40" s="461"/>
      <c r="C40" s="658"/>
      <c r="D40" s="493" t="s">
        <v>233</v>
      </c>
      <c r="E40" s="494">
        <v>5665626.6200000048</v>
      </c>
      <c r="F40" s="495">
        <v>3935020.91</v>
      </c>
      <c r="G40" s="495">
        <v>2282676.0299999975</v>
      </c>
      <c r="H40" s="495">
        <v>2295133.0199999996</v>
      </c>
      <c r="I40" s="495">
        <v>1420775.4699999951</v>
      </c>
      <c r="J40" s="495">
        <v>2009780.629999999</v>
      </c>
      <c r="K40" s="495">
        <v>8672725.0900000036</v>
      </c>
      <c r="L40" s="495">
        <v>5564878.3099999949</v>
      </c>
      <c r="M40" s="495">
        <v>685152.76999999955</v>
      </c>
      <c r="N40" s="495">
        <v>41155.159999998286</v>
      </c>
      <c r="O40" s="495">
        <v>56494.740000002086</v>
      </c>
      <c r="P40" s="495">
        <v>2384552.6000000015</v>
      </c>
      <c r="Q40" s="495">
        <v>4662863.6400000006</v>
      </c>
      <c r="R40" s="495">
        <v>3760982.1999999993</v>
      </c>
      <c r="S40" s="495">
        <v>1333353.2100000009</v>
      </c>
      <c r="T40" s="495">
        <v>1662054.5500000007</v>
      </c>
      <c r="U40" s="495">
        <v>965027.05000000075</v>
      </c>
      <c r="V40" s="495">
        <v>2011312.6600000001</v>
      </c>
      <c r="W40" s="495">
        <v>5084762.93</v>
      </c>
      <c r="X40" s="495">
        <v>4680986.7800000012</v>
      </c>
      <c r="Y40" s="495">
        <v>360014.73000000045</v>
      </c>
      <c r="Z40" s="495">
        <v>-37638.890000000596</v>
      </c>
      <c r="AA40" s="495">
        <v>118079.30000000075</v>
      </c>
      <c r="AB40" s="495">
        <v>1768290.0700000003</v>
      </c>
      <c r="AC40" s="495">
        <v>2472693.16</v>
      </c>
      <c r="AD40" s="495">
        <v>2775512.620000001</v>
      </c>
      <c r="AE40" s="495">
        <v>899816.85000000149</v>
      </c>
      <c r="AF40" s="495">
        <v>218787.73000000045</v>
      </c>
      <c r="AG40" s="495">
        <v>-522901.13999999687</v>
      </c>
      <c r="AH40" s="495">
        <v>2001556.1600000001</v>
      </c>
      <c r="AI40" s="495">
        <v>4782791.41</v>
      </c>
      <c r="AJ40" s="495">
        <v>4051848.4400000013</v>
      </c>
      <c r="AK40" s="495">
        <v>-429436.21000000089</v>
      </c>
      <c r="AL40" s="495">
        <v>-1156031.4900000021</v>
      </c>
      <c r="AM40" s="495">
        <v>-685449.60000000149</v>
      </c>
      <c r="AN40" s="495">
        <v>-124751.97000000253</v>
      </c>
      <c r="AO40" s="495">
        <v>2867233.549999997</v>
      </c>
      <c r="AP40" s="495">
        <v>3341331.6399999969</v>
      </c>
      <c r="AQ40" s="495">
        <v>1184940.3200000003</v>
      </c>
      <c r="AR40" s="495">
        <v>324437.26999999955</v>
      </c>
      <c r="AS40" s="495">
        <v>-52962.660000000149</v>
      </c>
      <c r="AT40" s="495">
        <v>2491083.5099999979</v>
      </c>
      <c r="AU40" s="495">
        <v>5063591.09</v>
      </c>
      <c r="AV40" s="495">
        <v>5534074.2699999996</v>
      </c>
      <c r="AW40" s="495">
        <v>1630.0399999991059</v>
      </c>
      <c r="AX40" s="495">
        <v>-881282.51999999955</v>
      </c>
      <c r="AY40" s="495">
        <v>-170605.40000000224</v>
      </c>
      <c r="AZ40" s="495">
        <v>99134.789999999106</v>
      </c>
      <c r="BA40" s="495">
        <v>3308046.7800000012</v>
      </c>
      <c r="BB40" s="495">
        <v>3524725.0599999987</v>
      </c>
      <c r="BC40" s="495">
        <v>997146.23000000045</v>
      </c>
      <c r="BD40" s="495">
        <v>77882.919999994338</v>
      </c>
      <c r="BE40" s="495">
        <v>-705242.05000000075</v>
      </c>
      <c r="BF40" s="495">
        <v>2518247.4299999997</v>
      </c>
      <c r="BG40" s="495">
        <v>4913521.3000000007</v>
      </c>
      <c r="BH40" s="495">
        <v>5578927.4400000013</v>
      </c>
      <c r="BI40" s="495">
        <v>-807118.76000000164</v>
      </c>
      <c r="BJ40" s="495">
        <v>-1205758.870000001</v>
      </c>
      <c r="BK40" s="495">
        <v>-869594.57999999821</v>
      </c>
      <c r="BL40" s="495">
        <v>385224.98000000045</v>
      </c>
      <c r="BM40" s="495">
        <v>4109744.0500000007</v>
      </c>
      <c r="BN40" s="495">
        <v>4055621.6099999994</v>
      </c>
      <c r="BO40" s="495">
        <v>1663502.8399999999</v>
      </c>
      <c r="BP40" s="495">
        <v>1017564.200000003</v>
      </c>
      <c r="BQ40" s="495">
        <v>554296.27999999747</v>
      </c>
      <c r="BR40" s="495">
        <v>3896665.16</v>
      </c>
      <c r="BS40" s="495">
        <v>7772077.3900000006</v>
      </c>
      <c r="BT40" s="495">
        <v>8269781.6099999994</v>
      </c>
      <c r="BU40" s="495">
        <v>1263833.8300000019</v>
      </c>
      <c r="BV40" s="495">
        <v>898342.48000000045</v>
      </c>
      <c r="BW40" s="495">
        <v>1151437.5799999982</v>
      </c>
      <c r="BX40" s="495">
        <v>3135511.6400000006</v>
      </c>
      <c r="BY40" s="495">
        <v>6437351.3400000036</v>
      </c>
      <c r="BZ40" s="495">
        <v>6674714.2699999996</v>
      </c>
      <c r="CA40" s="495">
        <v>4629340.3999999985</v>
      </c>
      <c r="CB40" s="495">
        <v>4435961.6700000018</v>
      </c>
      <c r="CC40" s="495">
        <v>4722888.91</v>
      </c>
      <c r="CD40" s="495">
        <v>9319216.6099999994</v>
      </c>
      <c r="CE40" s="495">
        <v>17055842.160000004</v>
      </c>
      <c r="CF40" s="495">
        <v>17769723.640000001</v>
      </c>
      <c r="CG40" s="495">
        <v>8939482.900000006</v>
      </c>
      <c r="CH40" s="495">
        <v>5700028.2699999996</v>
      </c>
      <c r="CI40" s="495">
        <v>9700318.4399999976</v>
      </c>
      <c r="CJ40" s="495">
        <v>13205750.019999996</v>
      </c>
      <c r="CK40" s="495">
        <v>15190039.590000004</v>
      </c>
      <c r="CL40" s="495">
        <v>14934440.759999998</v>
      </c>
      <c r="CM40" s="495">
        <v>13489941.530000001</v>
      </c>
      <c r="CN40" s="495">
        <v>10598563.980000004</v>
      </c>
      <c r="CO40" s="495">
        <v>12282083.090000004</v>
      </c>
      <c r="CP40" s="495">
        <v>19758307.369999997</v>
      </c>
      <c r="CQ40" s="495">
        <v>30120038</v>
      </c>
      <c r="CR40" s="495">
        <v>28944538.660000004</v>
      </c>
      <c r="CS40" s="495">
        <v>18159029.580000006</v>
      </c>
      <c r="CT40" s="495">
        <v>15070429.100000001</v>
      </c>
      <c r="CU40" s="495">
        <v>16609566.360000007</v>
      </c>
      <c r="CV40" s="495">
        <v>21780189.330000006</v>
      </c>
      <c r="CW40" s="495">
        <v>22745881.229999997</v>
      </c>
      <c r="CX40" s="495">
        <v>21329062.159999996</v>
      </c>
      <c r="CY40" s="495">
        <v>17344953.789999999</v>
      </c>
      <c r="CZ40" s="495">
        <v>16655722.960000001</v>
      </c>
      <c r="DA40" s="495">
        <v>18863694.719999999</v>
      </c>
      <c r="DB40" s="495">
        <v>27696990.589999996</v>
      </c>
      <c r="DC40" s="495">
        <v>36907046.780000001</v>
      </c>
      <c r="DD40" s="495">
        <v>36254392.810000002</v>
      </c>
      <c r="DE40" s="495">
        <v>21418516.25</v>
      </c>
      <c r="DF40" s="495">
        <v>11559101.210000001</v>
      </c>
      <c r="DG40" s="495">
        <v>19319225.219999999</v>
      </c>
      <c r="DH40" s="495">
        <v>24402639.829999998</v>
      </c>
      <c r="DI40" s="495">
        <v>23913555.420000002</v>
      </c>
      <c r="DJ40" s="495">
        <v>22425698.410000004</v>
      </c>
      <c r="DK40" s="495">
        <v>21255259.330000006</v>
      </c>
      <c r="DL40" s="495">
        <v>15846305.299999997</v>
      </c>
      <c r="DM40" s="495">
        <v>17016324.390000001</v>
      </c>
      <c r="DN40" s="495">
        <v>28160630.349999994</v>
      </c>
      <c r="DO40" s="495">
        <v>35063708.159999996</v>
      </c>
      <c r="DP40" s="495">
        <v>36014369.469999999</v>
      </c>
      <c r="DQ40" s="495">
        <v>21853835.040000007</v>
      </c>
      <c r="DR40" s="495">
        <v>17150725.739999995</v>
      </c>
      <c r="DS40" s="495">
        <v>20505842.93</v>
      </c>
      <c r="DT40" s="495">
        <v>23827992.619999997</v>
      </c>
      <c r="DU40" s="495">
        <v>24216952.599999994</v>
      </c>
      <c r="DV40" s="495">
        <v>21729228.909999996</v>
      </c>
      <c r="DW40" s="495">
        <v>20112646.429999992</v>
      </c>
      <c r="DX40" s="495">
        <v>14931744.119999997</v>
      </c>
      <c r="DY40" s="495">
        <v>19026298.269999996</v>
      </c>
      <c r="DZ40" s="495">
        <v>27651988.479999997</v>
      </c>
      <c r="EA40" s="495">
        <v>33302060.460000008</v>
      </c>
      <c r="EB40" s="495">
        <v>33987219.050000012</v>
      </c>
      <c r="EC40" s="495">
        <v>19955736.399999999</v>
      </c>
      <c r="ED40" s="495">
        <v>12685857.439999998</v>
      </c>
      <c r="EE40" s="495">
        <v>16039745.530000001</v>
      </c>
      <c r="EF40" s="495">
        <v>21770461.140000001</v>
      </c>
      <c r="EG40" s="495">
        <v>23178257.239999995</v>
      </c>
      <c r="EH40" s="495">
        <v>23154887.910000004</v>
      </c>
      <c r="EI40" s="495">
        <v>16218369.18</v>
      </c>
      <c r="EJ40" s="495">
        <v>14439358.380000003</v>
      </c>
      <c r="EK40" s="495">
        <v>18863617.210000001</v>
      </c>
      <c r="EL40" s="495">
        <v>23748121.560000002</v>
      </c>
      <c r="EM40" s="495">
        <v>35391000.939999998</v>
      </c>
      <c r="EN40" s="495">
        <v>36244855.060000002</v>
      </c>
      <c r="EO40" s="495">
        <v>21646236.420000002</v>
      </c>
      <c r="EP40" s="495">
        <v>17487404.340000004</v>
      </c>
      <c r="EQ40" s="495">
        <v>17907936.830000006</v>
      </c>
      <c r="ER40" s="495">
        <v>23410073.840000004</v>
      </c>
      <c r="ES40" s="495">
        <v>23309959.650000006</v>
      </c>
      <c r="ET40" s="495">
        <v>20970408.5</v>
      </c>
      <c r="EU40" s="495">
        <v>18031639.079999998</v>
      </c>
      <c r="EV40" s="495">
        <v>15657254.140000001</v>
      </c>
      <c r="EW40" s="495">
        <v>17375999.039999999</v>
      </c>
      <c r="EX40" s="495">
        <v>24388017.439999998</v>
      </c>
      <c r="EY40" s="495">
        <v>35176458.340000004</v>
      </c>
      <c r="EZ40" s="495">
        <v>33617809.280000001</v>
      </c>
      <c r="FA40" s="495">
        <v>21557382.140000001</v>
      </c>
      <c r="FB40" s="495">
        <v>12525978.890000001</v>
      </c>
      <c r="FC40" s="495">
        <v>11493062.759999998</v>
      </c>
      <c r="FD40" s="495">
        <v>22991383.289999999</v>
      </c>
      <c r="FE40" s="495">
        <v>20558900.140000001</v>
      </c>
      <c r="FF40" s="495">
        <v>19454108.229999997</v>
      </c>
      <c r="FG40" s="495">
        <v>16159978.150000006</v>
      </c>
      <c r="FH40" s="495">
        <v>14282053.030000009</v>
      </c>
      <c r="FI40" s="495">
        <v>14219840.32</v>
      </c>
      <c r="FJ40" s="495">
        <v>24076099.939999998</v>
      </c>
      <c r="FK40" s="495">
        <v>34491010.069999993</v>
      </c>
      <c r="FL40" s="495">
        <v>31766914.060000002</v>
      </c>
      <c r="FM40" s="495">
        <v>20502523.109999999</v>
      </c>
      <c r="FN40" s="495">
        <v>15025283.000000007</v>
      </c>
      <c r="FO40" s="495">
        <v>15383496.920000002</v>
      </c>
      <c r="FP40" s="495">
        <v>21740060.310000002</v>
      </c>
      <c r="FQ40" s="495">
        <v>20062911.549999997</v>
      </c>
      <c r="FR40" s="495">
        <v>19424224.890000001</v>
      </c>
      <c r="FS40" s="495">
        <v>12483535.75</v>
      </c>
      <c r="FT40" s="495">
        <v>15730029.159999996</v>
      </c>
      <c r="FU40" s="495">
        <v>14201653.789999999</v>
      </c>
      <c r="FV40" s="495">
        <v>24466056.870000005</v>
      </c>
      <c r="FW40" s="495">
        <v>31790461.280000001</v>
      </c>
      <c r="FX40" s="495">
        <v>32215829.390000001</v>
      </c>
      <c r="FY40" s="495">
        <v>18225744.710000001</v>
      </c>
      <c r="FZ40" s="495">
        <v>12770633.759999998</v>
      </c>
      <c r="GA40" s="495">
        <v>14623438.340000004</v>
      </c>
      <c r="GB40" s="495">
        <v>22313970.289999992</v>
      </c>
    </row>
    <row r="41" spans="1:184" s="60" customFormat="1">
      <c r="A41" s="357"/>
      <c r="B41" s="461"/>
      <c r="C41" s="658"/>
      <c r="D41" s="478" t="s">
        <v>234</v>
      </c>
      <c r="E41" s="496">
        <v>27724297.5</v>
      </c>
      <c r="F41" s="497">
        <v>24662611.09</v>
      </c>
      <c r="G41" s="497">
        <v>26000484.090000007</v>
      </c>
      <c r="H41" s="497">
        <v>23790996.23</v>
      </c>
      <c r="I41" s="497">
        <v>25539236.91</v>
      </c>
      <c r="J41" s="497">
        <v>26613420.120000001</v>
      </c>
      <c r="K41" s="497">
        <v>27508035.159999996</v>
      </c>
      <c r="L41" s="497">
        <v>22993855.690000005</v>
      </c>
      <c r="M41" s="497">
        <v>16415924.73</v>
      </c>
      <c r="N41" s="497">
        <v>16032753.590000002</v>
      </c>
      <c r="O41" s="497">
        <v>16380604.139999993</v>
      </c>
      <c r="P41" s="497">
        <v>17485191.779999994</v>
      </c>
      <c r="Q41" s="497">
        <v>18457746.109999999</v>
      </c>
      <c r="R41" s="497">
        <v>16186028.550000001</v>
      </c>
      <c r="S41" s="497">
        <v>17102548.539999999</v>
      </c>
      <c r="T41" s="497">
        <v>15164235.570000004</v>
      </c>
      <c r="U41" s="497">
        <v>16427868.949999999</v>
      </c>
      <c r="V41" s="497">
        <v>17702730.719999995</v>
      </c>
      <c r="W41" s="497">
        <v>18538767.82</v>
      </c>
      <c r="X41" s="497">
        <v>18512855.469999999</v>
      </c>
      <c r="Y41" s="497">
        <v>17473505.649999995</v>
      </c>
      <c r="Z41" s="497">
        <v>16642968.640000001</v>
      </c>
      <c r="AA41" s="497">
        <v>16893456.699999999</v>
      </c>
      <c r="AB41" s="497">
        <v>18515150.550000004</v>
      </c>
      <c r="AC41" s="497">
        <v>20574012.960000005</v>
      </c>
      <c r="AD41" s="497">
        <v>17856777.259999994</v>
      </c>
      <c r="AE41" s="497">
        <v>18490593.899999999</v>
      </c>
      <c r="AF41" s="497">
        <v>16902553.02</v>
      </c>
      <c r="AG41" s="497">
        <v>18305600.260000002</v>
      </c>
      <c r="AH41" s="497">
        <v>19209996.719999995</v>
      </c>
      <c r="AI41" s="497">
        <v>20096062.84</v>
      </c>
      <c r="AJ41" s="497">
        <v>20134361.809999999</v>
      </c>
      <c r="AK41" s="497">
        <v>18875335.589999996</v>
      </c>
      <c r="AL41" s="497">
        <v>18530004.610000007</v>
      </c>
      <c r="AM41" s="497">
        <v>18669094.979999997</v>
      </c>
      <c r="AN41" s="497">
        <v>20902606.090000007</v>
      </c>
      <c r="AO41" s="497">
        <v>21319053.950000003</v>
      </c>
      <c r="AP41" s="497">
        <v>18830167.980000008</v>
      </c>
      <c r="AQ41" s="497">
        <v>19304950.93</v>
      </c>
      <c r="AR41" s="497">
        <v>17525993.23</v>
      </c>
      <c r="AS41" s="497">
        <v>18807854.16</v>
      </c>
      <c r="AT41" s="497">
        <v>19739151.369999997</v>
      </c>
      <c r="AU41" s="497">
        <v>20519469.91</v>
      </c>
      <c r="AV41" s="497">
        <v>20470992.98</v>
      </c>
      <c r="AW41" s="497">
        <v>19267952.339999996</v>
      </c>
      <c r="AX41" s="497">
        <v>18854976.640000004</v>
      </c>
      <c r="AY41" s="497">
        <v>19034627.520000007</v>
      </c>
      <c r="AZ41" s="497">
        <v>21656793.830000006</v>
      </c>
      <c r="BA41" s="497">
        <v>22356069.969999999</v>
      </c>
      <c r="BB41" s="497">
        <v>19484552.440000001</v>
      </c>
      <c r="BC41" s="497">
        <v>20321297.77</v>
      </c>
      <c r="BD41" s="497">
        <v>18404456.70000001</v>
      </c>
      <c r="BE41" s="497">
        <v>19979841.929999996</v>
      </c>
      <c r="BF41" s="497">
        <v>20763560.07</v>
      </c>
      <c r="BG41" s="497">
        <v>21659946.949999999</v>
      </c>
      <c r="BH41" s="497">
        <v>21540100.059999999</v>
      </c>
      <c r="BI41" s="497">
        <v>20447975.010000002</v>
      </c>
      <c r="BJ41" s="497">
        <v>19966663.249999996</v>
      </c>
      <c r="BK41" s="497">
        <v>20466988.329999998</v>
      </c>
      <c r="BL41" s="497">
        <v>22291065.899999995</v>
      </c>
      <c r="BM41" s="497">
        <v>22961259.449999999</v>
      </c>
      <c r="BN41" s="497">
        <v>20152051.890000001</v>
      </c>
      <c r="BO41" s="497">
        <v>20885762.41</v>
      </c>
      <c r="BP41" s="497">
        <v>18854902.049999997</v>
      </c>
      <c r="BQ41" s="497">
        <v>20253730.970000003</v>
      </c>
      <c r="BR41" s="497">
        <v>21199736.34</v>
      </c>
      <c r="BS41" s="497">
        <v>21978029.859999999</v>
      </c>
      <c r="BT41" s="497">
        <v>21705902.390000001</v>
      </c>
      <c r="BU41" s="497">
        <v>20726490.790000003</v>
      </c>
      <c r="BV41" s="497">
        <v>19860475.27</v>
      </c>
      <c r="BW41" s="497">
        <v>20779549.299999997</v>
      </c>
      <c r="BX41" s="497">
        <v>22613314.980000004</v>
      </c>
      <c r="BY41" s="497">
        <v>23438416.409999996</v>
      </c>
      <c r="BZ41" s="497">
        <v>20555129.73</v>
      </c>
      <c r="CA41" s="497">
        <v>21538602.100000001</v>
      </c>
      <c r="CB41" s="497">
        <v>19042310.579999998</v>
      </c>
      <c r="CC41" s="497">
        <v>20101121.34</v>
      </c>
      <c r="CD41" s="497">
        <v>20920722.890000001</v>
      </c>
      <c r="CE41" s="497">
        <v>21073614.089999996</v>
      </c>
      <c r="CF41" s="497">
        <v>20775654.359999999</v>
      </c>
      <c r="CG41" s="497">
        <v>19945844.099999994</v>
      </c>
      <c r="CH41" s="497">
        <v>21674743.48</v>
      </c>
      <c r="CI41" s="497">
        <v>19149909.560000002</v>
      </c>
      <c r="CJ41" s="497">
        <v>21473365.480000004</v>
      </c>
      <c r="CK41" s="497">
        <v>23168271.909999996</v>
      </c>
      <c r="CL41" s="497">
        <v>20127906.740000002</v>
      </c>
      <c r="CM41" s="497">
        <v>20169606.469999999</v>
      </c>
      <c r="CN41" s="497">
        <v>19327720.269999996</v>
      </c>
      <c r="CO41" s="497">
        <v>19051775.909999996</v>
      </c>
      <c r="CP41" s="497">
        <v>20035158.130000003</v>
      </c>
      <c r="CQ41" s="497">
        <v>19326300</v>
      </c>
      <c r="CR41" s="497">
        <v>19634447.339999996</v>
      </c>
      <c r="CS41" s="497">
        <v>18859418.419999994</v>
      </c>
      <c r="CT41" s="497">
        <v>18957801.899999999</v>
      </c>
      <c r="CU41" s="497">
        <v>18503711.139999993</v>
      </c>
      <c r="CV41" s="497">
        <v>21076222.919999994</v>
      </c>
      <c r="CW41" s="497">
        <v>22915810.020000003</v>
      </c>
      <c r="CX41" s="497">
        <v>20360855.840000004</v>
      </c>
      <c r="CY41" s="497">
        <v>22753497.960000001</v>
      </c>
      <c r="CZ41" s="497">
        <v>19344627.289999999</v>
      </c>
      <c r="DA41" s="497">
        <v>17865895.280000001</v>
      </c>
      <c r="DB41" s="497">
        <v>19116454.410000004</v>
      </c>
      <c r="DC41" s="497">
        <v>18863590.219999999</v>
      </c>
      <c r="DD41" s="497">
        <v>19355674.689999998</v>
      </c>
      <c r="DE41" s="497">
        <v>19001758</v>
      </c>
      <c r="DF41" s="497">
        <v>24599817.789999999</v>
      </c>
      <c r="DG41" s="497">
        <v>18687479.030000001</v>
      </c>
      <c r="DH41" s="497">
        <v>21187651.420000002</v>
      </c>
      <c r="DI41" s="497">
        <v>24087000.329999998</v>
      </c>
      <c r="DJ41" s="497">
        <v>20402819.339999996</v>
      </c>
      <c r="DK41" s="497">
        <v>20100416.419999994</v>
      </c>
      <c r="DL41" s="497">
        <v>20028448.950000003</v>
      </c>
      <c r="DM41" s="497">
        <v>20687715.609999999</v>
      </c>
      <c r="DN41" s="497">
        <v>20525002.150000006</v>
      </c>
      <c r="DO41" s="497">
        <v>20870638.340000004</v>
      </c>
      <c r="DP41" s="497">
        <v>20583009.530000001</v>
      </c>
      <c r="DQ41" s="497">
        <v>19795864.959999993</v>
      </c>
      <c r="DR41" s="497">
        <v>20381701.010000005</v>
      </c>
      <c r="DS41" s="497">
        <v>19387539.82</v>
      </c>
      <c r="DT41" s="497">
        <v>22717996.880000003</v>
      </c>
      <c r="DU41" s="497">
        <v>25269198.900000006</v>
      </c>
      <c r="DV41" s="497">
        <v>22068911.340000004</v>
      </c>
      <c r="DW41" s="497">
        <v>22316518.070000008</v>
      </c>
      <c r="DX41" s="497">
        <v>21573439.130000003</v>
      </c>
      <c r="DY41" s="497">
        <v>20894746.230000004</v>
      </c>
      <c r="DZ41" s="497">
        <v>22044958.020000003</v>
      </c>
      <c r="EA41" s="497">
        <v>22868065.039999992</v>
      </c>
      <c r="EB41" s="497">
        <v>22920193.949999988</v>
      </c>
      <c r="EC41" s="497">
        <v>21860787.350000001</v>
      </c>
      <c r="ED41" s="497">
        <v>25839712.060000002</v>
      </c>
      <c r="EE41" s="497">
        <v>24090912.469999999</v>
      </c>
      <c r="EF41" s="497">
        <v>24791030.109999999</v>
      </c>
      <c r="EG41" s="497">
        <v>26661240.260000005</v>
      </c>
      <c r="EH41" s="497">
        <v>22678238.589999996</v>
      </c>
      <c r="EI41" s="497">
        <v>26359542.07</v>
      </c>
      <c r="EJ41" s="497">
        <v>23495845.369999997</v>
      </c>
      <c r="EK41" s="497">
        <v>21533681.539999999</v>
      </c>
      <c r="EL41" s="497">
        <v>24110032.939999998</v>
      </c>
      <c r="EM41" s="497">
        <v>23498638.060000002</v>
      </c>
      <c r="EN41" s="497">
        <v>23149125.439999998</v>
      </c>
      <c r="EO41" s="497">
        <v>22175156.579999998</v>
      </c>
      <c r="EP41" s="497">
        <v>22401238.159999996</v>
      </c>
      <c r="EQ41" s="497">
        <v>22387806.919999994</v>
      </c>
      <c r="ER41" s="497">
        <v>25390447.909999996</v>
      </c>
      <c r="ES41" s="497">
        <v>29300561.849999994</v>
      </c>
      <c r="ET41" s="497">
        <v>25379739.25</v>
      </c>
      <c r="EU41" s="497">
        <v>26383324.670000002</v>
      </c>
      <c r="EV41" s="497">
        <v>23943345.609999999</v>
      </c>
      <c r="EW41" s="497">
        <v>23914793.460000001</v>
      </c>
      <c r="EX41" s="497">
        <v>25964026.560000002</v>
      </c>
      <c r="EY41" s="497">
        <v>26097560.159999996</v>
      </c>
      <c r="EZ41" s="497">
        <v>26511521.219999999</v>
      </c>
      <c r="FA41" s="497">
        <v>24592306.859999999</v>
      </c>
      <c r="FB41" s="497">
        <v>29593287.109999999</v>
      </c>
      <c r="FC41" s="497">
        <v>30140302.240000002</v>
      </c>
      <c r="FD41" s="497">
        <v>28174670.960000001</v>
      </c>
      <c r="FE41" s="497">
        <v>34211377.859999999</v>
      </c>
      <c r="FF41" s="497">
        <v>29718523.020000003</v>
      </c>
      <c r="FG41" s="497">
        <v>31358416.599999994</v>
      </c>
      <c r="FH41" s="497">
        <v>27465255.719999991</v>
      </c>
      <c r="FI41" s="497">
        <v>29619254.93</v>
      </c>
      <c r="FJ41" s="497">
        <v>30420837.560000002</v>
      </c>
      <c r="FK41" s="497">
        <v>30534890.430000007</v>
      </c>
      <c r="FL41" s="497">
        <v>31571731.439999998</v>
      </c>
      <c r="FM41" s="497">
        <v>28751789.890000001</v>
      </c>
      <c r="FN41" s="497">
        <v>28939591.499999993</v>
      </c>
      <c r="FO41" s="497">
        <v>29218430.829999998</v>
      </c>
      <c r="FP41" s="497">
        <v>32791807.189999998</v>
      </c>
      <c r="FQ41" s="497">
        <v>37336955.450000003</v>
      </c>
      <c r="FR41" s="497">
        <v>32408053.609999999</v>
      </c>
      <c r="FS41" s="497">
        <v>38174018.25</v>
      </c>
      <c r="FT41" s="497">
        <v>28819726.590000004</v>
      </c>
      <c r="FU41" s="497">
        <v>32137988.460000001</v>
      </c>
      <c r="FV41" s="497">
        <v>33264433.629999995</v>
      </c>
      <c r="FW41" s="497">
        <v>34190032.719999999</v>
      </c>
      <c r="FX41" s="497">
        <v>34431967.109999999</v>
      </c>
      <c r="FY41" s="497">
        <v>32794356.289999999</v>
      </c>
      <c r="FZ41" s="497">
        <v>33130494.240000002</v>
      </c>
      <c r="GA41" s="497">
        <v>33540755.409999996</v>
      </c>
      <c r="GB41" s="497">
        <v>35470691.210000008</v>
      </c>
    </row>
    <row r="42" spans="1:184" s="60" customFormat="1">
      <c r="B42" s="461"/>
      <c r="C42" s="663"/>
      <c r="D42" s="498" t="s">
        <v>235</v>
      </c>
      <c r="E42" s="499">
        <v>27.141344573303314</v>
      </c>
      <c r="F42" s="500">
        <v>27.154245261543615</v>
      </c>
      <c r="G42" s="500">
        <v>27.203447468468685</v>
      </c>
      <c r="H42" s="500">
        <v>26.801084451062991</v>
      </c>
      <c r="I42" s="500">
        <v>27.447043876334799</v>
      </c>
      <c r="J42" s="500">
        <v>27.478458763742459</v>
      </c>
      <c r="K42" s="500">
        <v>27.091298119332716</v>
      </c>
      <c r="L42" s="500">
        <v>26.404847032019845</v>
      </c>
      <c r="M42" s="500">
        <v>28.539052054071874</v>
      </c>
      <c r="N42" s="500">
        <v>28.88882964963112</v>
      </c>
      <c r="O42" s="500">
        <v>28.847129885998328</v>
      </c>
      <c r="P42" s="500">
        <v>26.828378482050567</v>
      </c>
      <c r="Q42" s="500">
        <v>27.874938766942115</v>
      </c>
      <c r="R42" s="500">
        <v>27.700364575927182</v>
      </c>
      <c r="S42" s="500">
        <v>28.721938800015668</v>
      </c>
      <c r="T42" s="500">
        <v>28.142581662790974</v>
      </c>
      <c r="U42" s="500">
        <v>28.761702786924083</v>
      </c>
      <c r="V42" s="500">
        <v>28.520187849126081</v>
      </c>
      <c r="W42" s="500">
        <v>27.912073263372356</v>
      </c>
      <c r="X42" s="500">
        <v>28.172527007899049</v>
      </c>
      <c r="Y42" s="500">
        <v>30.218333463123304</v>
      </c>
      <c r="Z42" s="500">
        <v>29.878743453835575</v>
      </c>
      <c r="AA42" s="500">
        <v>29.5772144896385</v>
      </c>
      <c r="AB42" s="500">
        <v>28.263806207517916</v>
      </c>
      <c r="AC42" s="500">
        <v>30.835646482470139</v>
      </c>
      <c r="AD42" s="500">
        <v>30.454373528224188</v>
      </c>
      <c r="AE42" s="500">
        <v>30.948719685560395</v>
      </c>
      <c r="AF42" s="500">
        <v>31.251498588089362</v>
      </c>
      <c r="AG42" s="500">
        <v>31.956849071764722</v>
      </c>
      <c r="AH42" s="500">
        <v>30.748425971639218</v>
      </c>
      <c r="AI42" s="500">
        <v>30.119584749106259</v>
      </c>
      <c r="AJ42" s="500">
        <v>30.499207661970996</v>
      </c>
      <c r="AK42" s="500">
        <v>32.528157147480059</v>
      </c>
      <c r="AL42" s="500">
        <v>33.087132647656709</v>
      </c>
      <c r="AM42" s="500">
        <v>32.570666472105501</v>
      </c>
      <c r="AN42" s="500">
        <v>31.711880612767679</v>
      </c>
      <c r="AO42" s="500">
        <v>31.759811561808437</v>
      </c>
      <c r="AP42" s="500">
        <v>31.357171887425476</v>
      </c>
      <c r="AQ42" s="500">
        <v>32.093675217432086</v>
      </c>
      <c r="AR42" s="500">
        <v>32.163546263762946</v>
      </c>
      <c r="AS42" s="500">
        <v>32.660451547094247</v>
      </c>
      <c r="AT42" s="500">
        <v>31.392435675382341</v>
      </c>
      <c r="AU42" s="500">
        <v>30.569192980762516</v>
      </c>
      <c r="AV42" s="500">
        <v>30.820069748441842</v>
      </c>
      <c r="AW42" s="500">
        <v>33.032410449938951</v>
      </c>
      <c r="AX42" s="500">
        <v>33.485407483549423</v>
      </c>
      <c r="AY42" s="500">
        <v>33.033490940385676</v>
      </c>
      <c r="AZ42" s="500">
        <v>32.657339665593021</v>
      </c>
      <c r="BA42" s="500">
        <v>33.154654247245332</v>
      </c>
      <c r="BB42" s="500">
        <v>32.77891496018789</v>
      </c>
      <c r="BC42" s="500">
        <v>33.670421048899186</v>
      </c>
      <c r="BD42" s="500">
        <v>33.65077473116984</v>
      </c>
      <c r="BE42" s="500">
        <v>34.574319411337612</v>
      </c>
      <c r="BF42" s="500">
        <v>32.863010808747283</v>
      </c>
      <c r="BG42" s="500">
        <v>32.074727827645923</v>
      </c>
      <c r="BH42" s="500">
        <v>32.185082881059557</v>
      </c>
      <c r="BI42" s="500">
        <v>34.87421035348487</v>
      </c>
      <c r="BJ42" s="500">
        <v>35.331255884623687</v>
      </c>
      <c r="BK42" s="500">
        <v>35.334048652424869</v>
      </c>
      <c r="BL42" s="500">
        <v>33.417006626100139</v>
      </c>
      <c r="BM42" s="500">
        <v>33.899547935347307</v>
      </c>
      <c r="BN42" s="500">
        <v>33.791055561477471</v>
      </c>
      <c r="BO42" s="500">
        <v>34.432090007951317</v>
      </c>
      <c r="BP42" s="500">
        <v>34.347652532059065</v>
      </c>
      <c r="BQ42" s="500">
        <v>34.9033849271175</v>
      </c>
      <c r="BR42" s="500">
        <v>33.44627799115559</v>
      </c>
      <c r="BS42" s="500">
        <v>32.351697388716083</v>
      </c>
      <c r="BT42" s="500">
        <v>32.335432881567797</v>
      </c>
      <c r="BU42" s="500">
        <v>35.227749314897189</v>
      </c>
      <c r="BV42" s="500">
        <v>35.028251425360857</v>
      </c>
      <c r="BW42" s="500">
        <v>35.686932360667583</v>
      </c>
      <c r="BX42" s="500">
        <v>33.744024378087779</v>
      </c>
      <c r="BY42" s="500">
        <v>34.449818134854013</v>
      </c>
      <c r="BZ42" s="500">
        <v>34.295502382225145</v>
      </c>
      <c r="CA42" s="500">
        <v>35.331884216495297</v>
      </c>
      <c r="CB42" s="500">
        <v>34.625605572271347</v>
      </c>
      <c r="CC42" s="500">
        <v>34.520057559070743</v>
      </c>
      <c r="CD42" s="500">
        <v>32.848760035129999</v>
      </c>
      <c r="CE42" s="500">
        <v>30.883127044657911</v>
      </c>
      <c r="CF42" s="500">
        <v>30.810346748074409</v>
      </c>
      <c r="CG42" s="500">
        <v>33.72730769907146</v>
      </c>
      <c r="CH42" s="500">
        <v>38.093491726804132</v>
      </c>
      <c r="CI42" s="500">
        <v>32.794122169556353</v>
      </c>
      <c r="CJ42" s="500">
        <v>31.916779613846991</v>
      </c>
      <c r="CK42" s="500">
        <v>33.851919883814226</v>
      </c>
      <c r="CL42" s="500">
        <v>32.908910956229676</v>
      </c>
      <c r="CM42" s="500">
        <v>32.977089026944832</v>
      </c>
      <c r="CN42" s="500">
        <v>34.951263674283062</v>
      </c>
      <c r="CO42" s="500">
        <v>32.604845672375461</v>
      </c>
      <c r="CP42" s="500">
        <v>31.309346749974033</v>
      </c>
      <c r="CQ42" s="500">
        <v>28.196640957679971</v>
      </c>
      <c r="CR42" s="500">
        <v>28.987302967711631</v>
      </c>
      <c r="CS42" s="500">
        <v>31.781136582416075</v>
      </c>
      <c r="CT42" s="500">
        <v>33.2057104750223</v>
      </c>
      <c r="CU42" s="500">
        <v>31.524498098184761</v>
      </c>
      <c r="CV42" s="500">
        <v>31.162189243950973</v>
      </c>
      <c r="CW42" s="500">
        <v>33.286278120663475</v>
      </c>
      <c r="CX42" s="500">
        <v>33.622767350534261</v>
      </c>
      <c r="CY42" s="500">
        <v>37.017989180890339</v>
      </c>
      <c r="CZ42" s="500">
        <v>34.854405577244755</v>
      </c>
      <c r="DA42" s="500">
        <v>30.365063730550958</v>
      </c>
      <c r="DB42" s="500">
        <v>29.686176633397391</v>
      </c>
      <c r="DC42" s="500">
        <v>27.360466956311388</v>
      </c>
      <c r="DD42" s="500">
        <v>28.406327452883055</v>
      </c>
      <c r="DE42" s="500">
        <v>31.859051294044395</v>
      </c>
      <c r="DF42" s="500">
        <v>42.858173882613798</v>
      </c>
      <c r="DG42" s="500">
        <v>31.727747673570377</v>
      </c>
      <c r="DH42" s="500">
        <v>31.141131540184311</v>
      </c>
      <c r="DI42" s="500">
        <v>34.7885701892071</v>
      </c>
      <c r="DJ42" s="500">
        <v>33.469802918153668</v>
      </c>
      <c r="DK42" s="500">
        <v>32.541363781921035</v>
      </c>
      <c r="DL42" s="500">
        <v>35.955771138137301</v>
      </c>
      <c r="DM42" s="500">
        <v>35.040770534236479</v>
      </c>
      <c r="DN42" s="500">
        <v>31.724072393630095</v>
      </c>
      <c r="DO42" s="500">
        <v>30.13885970404343</v>
      </c>
      <c r="DP42" s="500">
        <v>30.07366434229381</v>
      </c>
      <c r="DQ42" s="500">
        <v>33.021622437641561</v>
      </c>
      <c r="DR42" s="500">
        <v>35.33214656929654</v>
      </c>
      <c r="DS42" s="500">
        <v>32.727247317430489</v>
      </c>
      <c r="DT42" s="500">
        <v>33.192684774268827</v>
      </c>
      <c r="DU42" s="500">
        <v>36.281204907292633</v>
      </c>
      <c r="DV42" s="500">
        <v>36.023071736508228</v>
      </c>
      <c r="DW42" s="500">
        <v>35.952755911473929</v>
      </c>
      <c r="DX42" s="500">
        <v>38.51960514789144</v>
      </c>
      <c r="DY42" s="500">
        <v>35.210269164755097</v>
      </c>
      <c r="DZ42" s="500">
        <v>33.861729936022797</v>
      </c>
      <c r="EA42" s="500">
        <v>32.78448396275143</v>
      </c>
      <c r="EB42" s="500">
        <v>33.242954380783836</v>
      </c>
      <c r="EC42" s="500">
        <v>36.343990345282407</v>
      </c>
      <c r="ED42" s="500">
        <v>44.60838641485482</v>
      </c>
      <c r="EE42" s="500">
        <v>40.46654542056578</v>
      </c>
      <c r="EF42" s="500">
        <v>36.029379320975139</v>
      </c>
      <c r="EG42" s="500">
        <v>38.056009959876484</v>
      </c>
      <c r="EH42" s="500">
        <v>36.298741792373889</v>
      </c>
      <c r="EI42" s="500">
        <v>42.259337022849166</v>
      </c>
      <c r="EJ42" s="500">
        <v>41.753948507247415</v>
      </c>
      <c r="EK42" s="500">
        <v>36.102516198506748</v>
      </c>
      <c r="EL42" s="500">
        <v>36.861862278613735</v>
      </c>
      <c r="EM42" s="500">
        <v>33.493555922457162</v>
      </c>
      <c r="EN42" s="500">
        <v>33.379522494163695</v>
      </c>
      <c r="EO42" s="500">
        <v>36.681382697893582</v>
      </c>
      <c r="EP42" s="500">
        <v>38.563083548568855</v>
      </c>
      <c r="EQ42" s="500">
        <v>37.409098673731741</v>
      </c>
      <c r="ER42" s="500">
        <v>36.666680496457225</v>
      </c>
      <c r="ES42" s="500">
        <v>41.582984549137819</v>
      </c>
      <c r="ET42" s="500">
        <v>41.022140076886437</v>
      </c>
      <c r="EU42" s="500">
        <v>42.024828367013761</v>
      </c>
      <c r="EV42" s="500">
        <v>42.395345113897662</v>
      </c>
      <c r="EW42" s="500">
        <v>39.959347984129145</v>
      </c>
      <c r="EX42" s="500">
        <v>39.452590188142956</v>
      </c>
      <c r="EY42" s="500">
        <v>36.984954304430779</v>
      </c>
      <c r="EZ42" s="500">
        <v>38.067568512342895</v>
      </c>
      <c r="FA42" s="500">
        <v>40.409123566919043</v>
      </c>
      <c r="FB42" s="500">
        <v>50.647050932797427</v>
      </c>
      <c r="FC42" s="500">
        <v>50.109015509033668</v>
      </c>
      <c r="FD42" s="500">
        <v>40.456721528775631</v>
      </c>
      <c r="FE42" s="500">
        <v>48.344833212379555</v>
      </c>
      <c r="FF42" s="500">
        <v>47.721760441107158</v>
      </c>
      <c r="FG42" s="500">
        <v>49.70946252971958</v>
      </c>
      <c r="FH42" s="500">
        <v>48.458813620722019</v>
      </c>
      <c r="FI42" s="500">
        <v>49.241272043442329</v>
      </c>
      <c r="FJ42" s="500">
        <v>46.012299375184703</v>
      </c>
      <c r="FK42" s="500">
        <v>43.026886947833326</v>
      </c>
      <c r="FL42" s="500">
        <v>45.070207724004668</v>
      </c>
      <c r="FM42" s="500">
        <v>47.009798668340281</v>
      </c>
      <c r="FN42" s="500">
        <v>49.389098235176647</v>
      </c>
      <c r="FO42" s="500">
        <v>48.332933454151203</v>
      </c>
      <c r="FP42" s="500">
        <v>46.806522562669322</v>
      </c>
      <c r="FQ42" s="500">
        <v>52.386874760633923</v>
      </c>
      <c r="FR42" s="500">
        <v>51.789303426711392</v>
      </c>
      <c r="FS42" s="500">
        <v>60.224244173397089</v>
      </c>
      <c r="FT42" s="500">
        <v>50.578146144535431</v>
      </c>
      <c r="FU42" s="500">
        <v>53.071922934612523</v>
      </c>
      <c r="FV42" s="500">
        <v>49.931884379893823</v>
      </c>
      <c r="FW42" s="500">
        <v>47.904279746602711</v>
      </c>
      <c r="FX42" s="500">
        <v>48.875226560213427</v>
      </c>
      <c r="FY42" s="500">
        <v>53.355096452110104</v>
      </c>
      <c r="FZ42" s="500">
        <v>56.24940447489341</v>
      </c>
      <c r="GA42" s="500">
        <v>55.205943834467796</v>
      </c>
      <c r="GB42" s="500">
        <v>50.347571326335149</v>
      </c>
    </row>
    <row r="43" spans="1:184">
      <c r="A43" s="60"/>
      <c r="B43" s="486"/>
      <c r="C43" s="488"/>
      <c r="D43" s="501" t="s">
        <v>236</v>
      </c>
      <c r="E43" s="508">
        <v>5706975.7400000058</v>
      </c>
      <c r="F43" s="509">
        <v>3972061.3500000015</v>
      </c>
      <c r="G43" s="509">
        <v>2322182.7899999991</v>
      </c>
      <c r="H43" s="509">
        <v>2331497.1999999993</v>
      </c>
      <c r="I43" s="509">
        <v>1468291.099999994</v>
      </c>
      <c r="J43" s="509">
        <v>2059323.7300000004</v>
      </c>
      <c r="K43" s="509">
        <v>8729520.0100000054</v>
      </c>
      <c r="L43" s="509">
        <v>5616906.3399999961</v>
      </c>
      <c r="M43" s="509">
        <v>710778.80999999866</v>
      </c>
      <c r="N43" s="509">
        <v>58884.469999998808</v>
      </c>
      <c r="O43" s="509">
        <v>75106.830000001937</v>
      </c>
      <c r="P43" s="509">
        <v>2406078.5300000012</v>
      </c>
      <c r="Q43" s="509">
        <v>4684926.43</v>
      </c>
      <c r="R43" s="509">
        <v>3780876.9800000004</v>
      </c>
      <c r="S43" s="509">
        <v>1350769.8399999999</v>
      </c>
      <c r="T43" s="509">
        <v>1680832.0800000019</v>
      </c>
      <c r="U43" s="509">
        <v>990689.8200000003</v>
      </c>
      <c r="V43" s="509">
        <v>2037227.1999999993</v>
      </c>
      <c r="W43" s="509">
        <v>5111768.59</v>
      </c>
      <c r="X43" s="509">
        <v>4707983.7400000021</v>
      </c>
      <c r="Y43" s="509">
        <v>385473.1400000006</v>
      </c>
      <c r="Z43" s="509">
        <v>-17356.530000001192</v>
      </c>
      <c r="AA43" s="509">
        <v>138506.44000000134</v>
      </c>
      <c r="AB43" s="509">
        <v>1789518.8900000006</v>
      </c>
      <c r="AC43" s="509">
        <v>2495226.370000001</v>
      </c>
      <c r="AD43" s="509">
        <v>2796037.3900000006</v>
      </c>
      <c r="AE43" s="509">
        <v>921766.8200000003</v>
      </c>
      <c r="AF43" s="509">
        <v>235678.8200000003</v>
      </c>
      <c r="AG43" s="509">
        <v>-497402.64999999851</v>
      </c>
      <c r="AH43" s="509">
        <v>2028275.879999999</v>
      </c>
      <c r="AI43" s="509">
        <v>4810688</v>
      </c>
      <c r="AJ43" s="509">
        <v>4079724.5400000028</v>
      </c>
      <c r="AK43" s="509">
        <v>-403267.19999999925</v>
      </c>
      <c r="AL43" s="509">
        <v>-1137228.9300000034</v>
      </c>
      <c r="AM43" s="509">
        <v>-664265.04000000283</v>
      </c>
      <c r="AN43" s="509">
        <v>-103028.21000000089</v>
      </c>
      <c r="AO43" s="509">
        <v>2889852.1599999964</v>
      </c>
      <c r="AP43" s="509">
        <v>3362697.7199999951</v>
      </c>
      <c r="AQ43" s="509">
        <v>1201075.1099999994</v>
      </c>
      <c r="AR43" s="509">
        <v>338837.01999999955</v>
      </c>
      <c r="AS43" s="509">
        <v>-26068.120000001043</v>
      </c>
      <c r="AT43" s="509">
        <v>2518026.7699999996</v>
      </c>
      <c r="AU43" s="509">
        <v>5091576.2699999996</v>
      </c>
      <c r="AV43" s="509">
        <v>5562199.3299999982</v>
      </c>
      <c r="AW43" s="509">
        <v>28072.480000000447</v>
      </c>
      <c r="AX43" s="509">
        <v>-860258.71999999881</v>
      </c>
      <c r="AY43" s="509">
        <v>-149193.42000000179</v>
      </c>
      <c r="AZ43" s="509">
        <v>120982.01999999955</v>
      </c>
      <c r="BA43" s="509">
        <v>3331238.59</v>
      </c>
      <c r="BB43" s="509">
        <v>3545861.5099999979</v>
      </c>
      <c r="BC43" s="509">
        <v>1016608.25</v>
      </c>
      <c r="BD43" s="509">
        <v>96606.719999995083</v>
      </c>
      <c r="BE43" s="509">
        <v>-677158.44999999925</v>
      </c>
      <c r="BF43" s="509">
        <v>2545624.4299999997</v>
      </c>
      <c r="BG43" s="509">
        <v>4941955.4400000013</v>
      </c>
      <c r="BH43" s="509">
        <v>5607616.3300000019</v>
      </c>
      <c r="BI43" s="509">
        <v>-780577.38000000268</v>
      </c>
      <c r="BJ43" s="509">
        <v>-1188051.2100000009</v>
      </c>
      <c r="BK43" s="509">
        <v>-850484.27999999747</v>
      </c>
      <c r="BL43" s="509">
        <v>407598.58999999985</v>
      </c>
      <c r="BM43" s="509">
        <v>4133666.4299999997</v>
      </c>
      <c r="BN43" s="509">
        <v>4077408.379999999</v>
      </c>
      <c r="BO43" s="509">
        <v>1683266.0100000016</v>
      </c>
      <c r="BP43" s="509">
        <v>1037092.1300000027</v>
      </c>
      <c r="BQ43" s="509">
        <v>581576.68999999762</v>
      </c>
      <c r="BR43" s="509">
        <v>3925056.3099999987</v>
      </c>
      <c r="BS43" s="509">
        <v>7801916.2199999988</v>
      </c>
      <c r="BT43" s="509">
        <v>8299825.3900000006</v>
      </c>
      <c r="BU43" s="509">
        <v>1291959.9200000018</v>
      </c>
      <c r="BV43" s="509">
        <v>922134.41000000015</v>
      </c>
      <c r="BW43" s="509">
        <v>1173675.2399999984</v>
      </c>
      <c r="BX43" s="509">
        <v>3159677.16</v>
      </c>
      <c r="BY43" s="509">
        <v>6462937.5100000054</v>
      </c>
      <c r="BZ43" s="509">
        <v>6696537.3299999982</v>
      </c>
      <c r="CA43" s="509">
        <v>4646842.6899999976</v>
      </c>
      <c r="CB43" s="509">
        <v>4455326.0200000033</v>
      </c>
      <c r="CC43" s="509">
        <v>4752610.4200000018</v>
      </c>
      <c r="CD43" s="509">
        <v>9349202.5999999978</v>
      </c>
      <c r="CE43" s="509">
        <v>17090134.480000004</v>
      </c>
      <c r="CF43" s="509">
        <v>17803836.91</v>
      </c>
      <c r="CG43" s="509">
        <v>8969991.1600000076</v>
      </c>
      <c r="CH43" s="509">
        <v>5720870.7300000004</v>
      </c>
      <c r="CI43" s="509">
        <v>9725447.3099999987</v>
      </c>
      <c r="CJ43" s="509">
        <v>13231950.909999996</v>
      </c>
      <c r="CK43" s="509">
        <v>15217642.640000004</v>
      </c>
      <c r="CL43" s="509">
        <v>14960355.389999997</v>
      </c>
      <c r="CM43" s="509">
        <v>13515783.57</v>
      </c>
      <c r="CN43" s="509">
        <v>10618566.990000006</v>
      </c>
      <c r="CO43" s="509">
        <v>12313892.020000003</v>
      </c>
      <c r="CP43" s="509">
        <v>19792357.729999997</v>
      </c>
      <c r="CQ43" s="509">
        <v>30157667.670000002</v>
      </c>
      <c r="CR43" s="509">
        <v>28981503.640000004</v>
      </c>
      <c r="CS43" s="509">
        <v>18192976.070000004</v>
      </c>
      <c r="CT43" s="509">
        <v>15095916.110000003</v>
      </c>
      <c r="CU43" s="509">
        <v>16635940.170000006</v>
      </c>
      <c r="CV43" s="509">
        <v>21808708.080000006</v>
      </c>
      <c r="CW43" s="509">
        <v>22776045.139999993</v>
      </c>
      <c r="CX43" s="509">
        <v>21353907.729999997</v>
      </c>
      <c r="CY43" s="509">
        <v>17369002.210000001</v>
      </c>
      <c r="CZ43" s="509">
        <v>16680720.810000002</v>
      </c>
      <c r="DA43" s="509">
        <v>18899510.459999997</v>
      </c>
      <c r="DB43" s="509">
        <v>27733001.099999998</v>
      </c>
      <c r="DC43" s="509">
        <v>36946192.850000001</v>
      </c>
      <c r="DD43" s="509">
        <v>36293605.530000001</v>
      </c>
      <c r="DE43" s="509">
        <v>21453636.640000001</v>
      </c>
      <c r="DF43" s="509">
        <v>11582195.510000002</v>
      </c>
      <c r="DG43" s="509">
        <v>19346530.899999999</v>
      </c>
      <c r="DH43" s="509">
        <v>24431409.159999996</v>
      </c>
      <c r="DI43" s="509">
        <v>23944098.480000004</v>
      </c>
      <c r="DJ43" s="509">
        <v>22453452.870000005</v>
      </c>
      <c r="DK43" s="509">
        <v>21285213.420000009</v>
      </c>
      <c r="DL43" s="509">
        <v>15868449.959999997</v>
      </c>
      <c r="DM43" s="509">
        <v>17051018.870000001</v>
      </c>
      <c r="DN43" s="509">
        <v>28197629.889999993</v>
      </c>
      <c r="DO43" s="509">
        <v>35103428.589999996</v>
      </c>
      <c r="DP43" s="509">
        <v>36054372.219999999</v>
      </c>
      <c r="DQ43" s="509">
        <v>21889558.190000005</v>
      </c>
      <c r="DR43" s="509">
        <v>17178440.539999995</v>
      </c>
      <c r="DS43" s="509">
        <v>20534005.719999999</v>
      </c>
      <c r="DT43" s="509">
        <v>23857420.779999994</v>
      </c>
      <c r="DU43" s="509">
        <v>24248309.809999995</v>
      </c>
      <c r="DV43" s="509">
        <v>21757468.829999998</v>
      </c>
      <c r="DW43" s="509">
        <v>20141322.389999993</v>
      </c>
      <c r="DX43" s="509">
        <v>14955430.539999999</v>
      </c>
      <c r="DY43" s="509">
        <v>19063313.469999999</v>
      </c>
      <c r="DZ43" s="509">
        <v>27689347.269999996</v>
      </c>
      <c r="EA43" s="509">
        <v>33341795.74000001</v>
      </c>
      <c r="EB43" s="509">
        <v>34027022.99000001</v>
      </c>
      <c r="EC43" s="509">
        <v>19991873.629999995</v>
      </c>
      <c r="ED43" s="509">
        <v>12710466.539999999</v>
      </c>
      <c r="EE43" s="509">
        <v>16066429.02</v>
      </c>
      <c r="EF43" s="509">
        <v>21800180.57</v>
      </c>
      <c r="EG43" s="509">
        <v>23210273.509999998</v>
      </c>
      <c r="EH43" s="509">
        <v>23185022.400000006</v>
      </c>
      <c r="EI43" s="509">
        <v>16240507.93</v>
      </c>
      <c r="EJ43" s="509">
        <v>14459809.140000004</v>
      </c>
      <c r="EK43" s="509">
        <v>18900741.780000001</v>
      </c>
      <c r="EL43" s="509">
        <v>23785832.800000004</v>
      </c>
      <c r="EM43" s="509">
        <v>35431941.960000001</v>
      </c>
      <c r="EN43" s="509">
        <v>36285251.630000003</v>
      </c>
      <c r="EO43" s="509">
        <v>21683776.82</v>
      </c>
      <c r="EP43" s="509">
        <v>17515610.370000005</v>
      </c>
      <c r="EQ43" s="509">
        <v>17936904.080000006</v>
      </c>
      <c r="ER43" s="509">
        <v>23440814.660000004</v>
      </c>
      <c r="ES43" s="509">
        <v>23342634.010000005</v>
      </c>
      <c r="ET43" s="509">
        <v>20999757.109999999</v>
      </c>
      <c r="EU43" s="509">
        <v>18060589.07</v>
      </c>
      <c r="EV43" s="509">
        <v>15681767.09</v>
      </c>
      <c r="EW43" s="509">
        <v>17413870.170000002</v>
      </c>
      <c r="EX43" s="509">
        <v>24426438.099999994</v>
      </c>
      <c r="EY43" s="509">
        <v>35217726.240000002</v>
      </c>
      <c r="EZ43" s="509">
        <v>33658805.640000001</v>
      </c>
      <c r="FA43" s="509">
        <v>21595190.880000003</v>
      </c>
      <c r="FB43" s="509">
        <v>12550319.370000001</v>
      </c>
      <c r="FC43" s="509">
        <v>11518350.839999996</v>
      </c>
      <c r="FD43" s="509">
        <v>23022674.199999996</v>
      </c>
      <c r="FE43" s="509">
        <v>20591610.240000002</v>
      </c>
      <c r="FF43" s="509">
        <v>19483856.889999993</v>
      </c>
      <c r="FG43" s="509">
        <v>16186608.410000004</v>
      </c>
      <c r="FH43" s="509">
        <v>14308591.900000006</v>
      </c>
      <c r="FI43" s="509">
        <v>14256394.509999998</v>
      </c>
      <c r="FJ43" s="509">
        <v>24115538.919999994</v>
      </c>
      <c r="FK43" s="509">
        <v>34533126.819999993</v>
      </c>
      <c r="FL43" s="509">
        <v>31808805.940000005</v>
      </c>
      <c r="FM43" s="509">
        <v>20541212.189999998</v>
      </c>
      <c r="FN43" s="509">
        <v>15054442.760000005</v>
      </c>
      <c r="FO43" s="509">
        <v>15413504.840000004</v>
      </c>
      <c r="FP43" s="509">
        <v>21771891.920000002</v>
      </c>
      <c r="FQ43" s="509">
        <v>20096408.829999998</v>
      </c>
      <c r="FR43" s="509">
        <v>19454923.049999997</v>
      </c>
      <c r="FS43" s="509">
        <v>12511165.66</v>
      </c>
      <c r="FT43" s="509">
        <v>15760185.629999995</v>
      </c>
      <c r="FU43" s="509">
        <v>14239073.229999997</v>
      </c>
      <c r="FV43" s="509">
        <v>24506423.990000002</v>
      </c>
      <c r="FW43" s="509">
        <v>31833487.050000004</v>
      </c>
      <c r="FX43" s="509">
        <v>32258980.350000001</v>
      </c>
      <c r="FY43" s="509">
        <v>18262870.490000002</v>
      </c>
      <c r="FZ43" s="509">
        <v>12792674.890000001</v>
      </c>
      <c r="GA43" s="509">
        <v>14649093.890000001</v>
      </c>
      <c r="GB43" s="509">
        <v>22346696.339999989</v>
      </c>
    </row>
    <row r="44" spans="1:184" ht="33" customHeight="1">
      <c r="A44" s="60"/>
      <c r="B44" s="486"/>
      <c r="C44" s="488"/>
      <c r="D44" s="478" t="s">
        <v>237</v>
      </c>
      <c r="E44" s="502">
        <v>27682948.379999999</v>
      </c>
      <c r="F44" s="503">
        <v>24625570.649999999</v>
      </c>
      <c r="G44" s="503">
        <v>25960977.330000006</v>
      </c>
      <c r="H44" s="503">
        <v>23754632.050000001</v>
      </c>
      <c r="I44" s="503">
        <v>25491721.280000001</v>
      </c>
      <c r="J44" s="503">
        <v>26563877.02</v>
      </c>
      <c r="K44" s="503">
        <v>27451240.239999995</v>
      </c>
      <c r="L44" s="503">
        <v>22941827.660000004</v>
      </c>
      <c r="M44" s="503">
        <v>16390298.690000001</v>
      </c>
      <c r="N44" s="503">
        <v>16015024.280000001</v>
      </c>
      <c r="O44" s="503">
        <v>16361992.049999993</v>
      </c>
      <c r="P44" s="503">
        <v>17463665.849999994</v>
      </c>
      <c r="Q44" s="503">
        <v>18435683.32</v>
      </c>
      <c r="R44" s="503">
        <v>16166133.770000001</v>
      </c>
      <c r="S44" s="503">
        <v>17085131.91</v>
      </c>
      <c r="T44" s="503">
        <v>15145458.040000005</v>
      </c>
      <c r="U44" s="503">
        <v>16402206.18</v>
      </c>
      <c r="V44" s="503">
        <v>17676816.179999996</v>
      </c>
      <c r="W44" s="503">
        <v>18511762.16</v>
      </c>
      <c r="X44" s="503">
        <v>18485858.509999998</v>
      </c>
      <c r="Y44" s="503">
        <v>17448047.239999995</v>
      </c>
      <c r="Z44" s="503">
        <v>16622686.280000001</v>
      </c>
      <c r="AA44" s="503">
        <v>16873029.559999999</v>
      </c>
      <c r="AB44" s="503">
        <v>18493921.730000004</v>
      </c>
      <c r="AC44" s="503">
        <v>20551479.750000004</v>
      </c>
      <c r="AD44" s="503">
        <v>17836252.489999995</v>
      </c>
      <c r="AE44" s="503">
        <v>18468643.93</v>
      </c>
      <c r="AF44" s="503">
        <v>16885661.93</v>
      </c>
      <c r="AG44" s="503">
        <v>18280101.770000003</v>
      </c>
      <c r="AH44" s="503">
        <v>19183276.999999996</v>
      </c>
      <c r="AI44" s="503">
        <v>20068166.25</v>
      </c>
      <c r="AJ44" s="503">
        <v>20106485.709999997</v>
      </c>
      <c r="AK44" s="503">
        <v>18849166.579999994</v>
      </c>
      <c r="AL44" s="503">
        <v>18511202.050000008</v>
      </c>
      <c r="AM44" s="503">
        <v>18647910.419999998</v>
      </c>
      <c r="AN44" s="503">
        <v>20880882.330000006</v>
      </c>
      <c r="AO44" s="503">
        <v>21296435.340000004</v>
      </c>
      <c r="AP44" s="503">
        <v>18808801.90000001</v>
      </c>
      <c r="AQ44" s="503">
        <v>19288816.140000001</v>
      </c>
      <c r="AR44" s="503">
        <v>17511593.48</v>
      </c>
      <c r="AS44" s="503">
        <v>18780959.620000001</v>
      </c>
      <c r="AT44" s="503">
        <v>19712208.109999996</v>
      </c>
      <c r="AU44" s="503">
        <v>20491484.73</v>
      </c>
      <c r="AV44" s="503">
        <v>20442867.920000002</v>
      </c>
      <c r="AW44" s="503">
        <v>19241509.899999995</v>
      </c>
      <c r="AX44" s="503">
        <v>18833952.840000004</v>
      </c>
      <c r="AY44" s="503">
        <v>19013215.540000007</v>
      </c>
      <c r="AZ44" s="503">
        <v>21634946.600000005</v>
      </c>
      <c r="BA44" s="503">
        <v>22332878.16</v>
      </c>
      <c r="BB44" s="503">
        <v>19463415.990000002</v>
      </c>
      <c r="BC44" s="503">
        <v>20301835.75</v>
      </c>
      <c r="BD44" s="503">
        <v>18385732.90000001</v>
      </c>
      <c r="BE44" s="503">
        <v>19951758.329999994</v>
      </c>
      <c r="BF44" s="503">
        <v>20736183.07</v>
      </c>
      <c r="BG44" s="503">
        <v>21631512.809999999</v>
      </c>
      <c r="BH44" s="503">
        <v>21511411.169999998</v>
      </c>
      <c r="BI44" s="503">
        <v>20421433.630000003</v>
      </c>
      <c r="BJ44" s="503">
        <v>19948955.589999996</v>
      </c>
      <c r="BK44" s="503">
        <v>20447878.029999997</v>
      </c>
      <c r="BL44" s="503">
        <v>22268692.289999995</v>
      </c>
      <c r="BM44" s="503">
        <v>22937337.07</v>
      </c>
      <c r="BN44" s="503">
        <v>20130265.120000001</v>
      </c>
      <c r="BO44" s="503">
        <v>20865999.239999998</v>
      </c>
      <c r="BP44" s="503">
        <v>18835374.119999997</v>
      </c>
      <c r="BQ44" s="503">
        <v>20226450.560000002</v>
      </c>
      <c r="BR44" s="503">
        <v>21171345.190000001</v>
      </c>
      <c r="BS44" s="503">
        <v>21948191.030000001</v>
      </c>
      <c r="BT44" s="503">
        <v>21675858.609999999</v>
      </c>
      <c r="BU44" s="503">
        <v>20698364.700000003</v>
      </c>
      <c r="BV44" s="503">
        <v>19836683.34</v>
      </c>
      <c r="BW44" s="503">
        <v>20757311.639999997</v>
      </c>
      <c r="BX44" s="503">
        <v>22589149.460000005</v>
      </c>
      <c r="BY44" s="503">
        <v>23412830.239999995</v>
      </c>
      <c r="BZ44" s="503">
        <v>20533306.670000002</v>
      </c>
      <c r="CA44" s="503">
        <v>21521099.810000002</v>
      </c>
      <c r="CB44" s="503">
        <v>19022946.229999997</v>
      </c>
      <c r="CC44" s="503">
        <v>20071399.829999998</v>
      </c>
      <c r="CD44" s="503">
        <v>20890736.900000002</v>
      </c>
      <c r="CE44" s="503">
        <v>21039321.769999996</v>
      </c>
      <c r="CF44" s="503">
        <v>20741541.09</v>
      </c>
      <c r="CG44" s="503">
        <v>19915335.839999992</v>
      </c>
      <c r="CH44" s="503">
        <v>21653901.02</v>
      </c>
      <c r="CI44" s="503">
        <v>19124780.690000001</v>
      </c>
      <c r="CJ44" s="503">
        <v>21447164.590000004</v>
      </c>
      <c r="CK44" s="503">
        <v>23140668.859999996</v>
      </c>
      <c r="CL44" s="503">
        <v>20101992.110000003</v>
      </c>
      <c r="CM44" s="503">
        <v>20143764.43</v>
      </c>
      <c r="CN44" s="503">
        <v>19307717.259999994</v>
      </c>
      <c r="CO44" s="503">
        <v>19019966.979999997</v>
      </c>
      <c r="CP44" s="503">
        <v>20001107.770000003</v>
      </c>
      <c r="CQ44" s="503">
        <v>19288670.329999998</v>
      </c>
      <c r="CR44" s="503">
        <v>19597482.359999996</v>
      </c>
      <c r="CS44" s="503">
        <v>18825471.929999996</v>
      </c>
      <c r="CT44" s="503">
        <v>18932314.889999997</v>
      </c>
      <c r="CU44" s="503">
        <v>18477337.329999994</v>
      </c>
      <c r="CV44" s="503">
        <v>21047704.169999994</v>
      </c>
      <c r="CW44" s="503">
        <v>22885646.110000003</v>
      </c>
      <c r="CX44" s="503">
        <v>20336010.270000003</v>
      </c>
      <c r="CY44" s="503">
        <v>22729449.539999999</v>
      </c>
      <c r="CZ44" s="503">
        <v>19319629.439999998</v>
      </c>
      <c r="DA44" s="503">
        <v>17830079.540000003</v>
      </c>
      <c r="DB44" s="503">
        <v>19080443.900000002</v>
      </c>
      <c r="DC44" s="503">
        <v>18824444.149999999</v>
      </c>
      <c r="DD44" s="503">
        <v>19316461.969999999</v>
      </c>
      <c r="DE44" s="503">
        <v>18966637.609999999</v>
      </c>
      <c r="DF44" s="503">
        <v>24576723.489999998</v>
      </c>
      <c r="DG44" s="503">
        <v>18660173.350000001</v>
      </c>
      <c r="DH44" s="503">
        <v>21158882.090000004</v>
      </c>
      <c r="DI44" s="503">
        <v>24056457.27</v>
      </c>
      <c r="DJ44" s="503">
        <v>20375064.879999995</v>
      </c>
      <c r="DK44" s="503">
        <v>20070462.329999994</v>
      </c>
      <c r="DL44" s="503">
        <v>20006304.290000003</v>
      </c>
      <c r="DM44" s="503">
        <v>20653021.129999999</v>
      </c>
      <c r="DN44" s="503">
        <v>20488002.610000007</v>
      </c>
      <c r="DO44" s="503">
        <v>20830917.910000004</v>
      </c>
      <c r="DP44" s="503">
        <v>20543006.780000001</v>
      </c>
      <c r="DQ44" s="503">
        <v>19760141.809999995</v>
      </c>
      <c r="DR44" s="503">
        <v>20353986.210000005</v>
      </c>
      <c r="DS44" s="503">
        <v>19359377.030000001</v>
      </c>
      <c r="DT44" s="503">
        <v>22688568.720000003</v>
      </c>
      <c r="DU44" s="503">
        <v>25237841.690000005</v>
      </c>
      <c r="DV44" s="503">
        <v>22040671.420000002</v>
      </c>
      <c r="DW44" s="503">
        <v>22287842.110000007</v>
      </c>
      <c r="DX44" s="503">
        <v>21549752.710000001</v>
      </c>
      <c r="DY44" s="503">
        <v>20857731.030000005</v>
      </c>
      <c r="DZ44" s="503">
        <v>22007599.230000004</v>
      </c>
      <c r="EA44" s="503">
        <v>22828329.75999999</v>
      </c>
      <c r="EB44" s="503">
        <v>22880390.009999987</v>
      </c>
      <c r="EC44" s="503">
        <v>21824650.120000001</v>
      </c>
      <c r="ED44" s="503">
        <v>25815102.960000001</v>
      </c>
      <c r="EE44" s="503">
        <v>24064228.98</v>
      </c>
      <c r="EF44" s="503">
        <v>24761310.68</v>
      </c>
      <c r="EG44" s="503">
        <v>26629223.990000006</v>
      </c>
      <c r="EH44" s="503">
        <v>22648104.099999998</v>
      </c>
      <c r="EI44" s="503">
        <v>26337403.32</v>
      </c>
      <c r="EJ44" s="503">
        <v>23475394.609999996</v>
      </c>
      <c r="EK44" s="503">
        <v>21496556.969999999</v>
      </c>
      <c r="EL44" s="503">
        <v>24072321.699999999</v>
      </c>
      <c r="EM44" s="503">
        <v>23457697.040000003</v>
      </c>
      <c r="EN44" s="503">
        <v>23108728.869999997</v>
      </c>
      <c r="EO44" s="503">
        <v>22137616.18</v>
      </c>
      <c r="EP44" s="503">
        <v>22373032.129999995</v>
      </c>
      <c r="EQ44" s="503">
        <v>22358839.669999994</v>
      </c>
      <c r="ER44" s="503">
        <v>25359707.089999996</v>
      </c>
      <c r="ES44" s="503">
        <v>29267887.489999995</v>
      </c>
      <c r="ET44" s="503">
        <v>25350390.640000001</v>
      </c>
      <c r="EU44" s="503">
        <v>26354374.680000003</v>
      </c>
      <c r="EV44" s="503">
        <v>23918832.66</v>
      </c>
      <c r="EW44" s="503">
        <v>23876922.330000002</v>
      </c>
      <c r="EX44" s="503">
        <v>25925605.900000002</v>
      </c>
      <c r="EY44" s="503">
        <v>26056292.259999998</v>
      </c>
      <c r="EZ44" s="503">
        <v>26470524.859999999</v>
      </c>
      <c r="FA44" s="503">
        <v>24554498.120000001</v>
      </c>
      <c r="FB44" s="503">
        <v>29568946.629999999</v>
      </c>
      <c r="FC44" s="503">
        <v>30115014.160000004</v>
      </c>
      <c r="FD44" s="503">
        <v>28143380.050000001</v>
      </c>
      <c r="FE44" s="503">
        <v>34178667.759999998</v>
      </c>
      <c r="FF44" s="503">
        <v>29688774.360000003</v>
      </c>
      <c r="FG44" s="503">
        <v>31331786.339999992</v>
      </c>
      <c r="FH44" s="503">
        <v>27438716.84999999</v>
      </c>
      <c r="FI44" s="503">
        <v>29582700.739999998</v>
      </c>
      <c r="FJ44" s="503">
        <v>30381398.580000002</v>
      </c>
      <c r="FK44" s="503">
        <v>30492773.680000007</v>
      </c>
      <c r="FL44" s="503">
        <v>31529839.559999999</v>
      </c>
      <c r="FM44" s="503">
        <v>28713100.810000002</v>
      </c>
      <c r="FN44" s="503">
        <v>28910431.739999991</v>
      </c>
      <c r="FO44" s="503">
        <v>29188422.909999996</v>
      </c>
      <c r="FP44" s="503">
        <v>32759975.579999998</v>
      </c>
      <c r="FQ44" s="503">
        <v>37303458.170000002</v>
      </c>
      <c r="FR44" s="503">
        <v>32377355.449999999</v>
      </c>
      <c r="FS44" s="503">
        <v>38146388.340000004</v>
      </c>
      <c r="FT44" s="503">
        <v>28789570.120000005</v>
      </c>
      <c r="FU44" s="503">
        <v>32100569.02</v>
      </c>
      <c r="FV44" s="503">
        <v>33224066.509999994</v>
      </c>
      <c r="FW44" s="503">
        <v>34147006.949999996</v>
      </c>
      <c r="FX44" s="503">
        <v>34388816.149999999</v>
      </c>
      <c r="FY44" s="503">
        <v>32757230.509999998</v>
      </c>
      <c r="FZ44" s="503">
        <v>33108453.110000003</v>
      </c>
      <c r="GA44" s="503">
        <v>33515099.859999996</v>
      </c>
      <c r="GB44" s="503">
        <v>35437965.160000011</v>
      </c>
    </row>
    <row r="45" spans="1:184" s="45" customFormat="1">
      <c r="A45" s="41"/>
      <c r="B45" s="486"/>
      <c r="C45" s="488"/>
      <c r="D45" s="498" t="s">
        <v>238</v>
      </c>
      <c r="E45" s="504">
        <v>27.100864892484609</v>
      </c>
      <c r="F45" s="505">
        <v>27.113462670086243</v>
      </c>
      <c r="G45" s="505">
        <v>27.162112850751981</v>
      </c>
      <c r="H45" s="505">
        <v>26.760119396478824</v>
      </c>
      <c r="I45" s="505">
        <v>27.395978780458304</v>
      </c>
      <c r="J45" s="505">
        <v>27.427305322199071</v>
      </c>
      <c r="K45" s="505">
        <v>27.035363622359952</v>
      </c>
      <c r="L45" s="505">
        <v>26.345100976723653</v>
      </c>
      <c r="M45" s="505">
        <v>28.494501235185432</v>
      </c>
      <c r="N45" s="505">
        <v>28.856883857317875</v>
      </c>
      <c r="O45" s="505">
        <v>28.814352988816079</v>
      </c>
      <c r="P45" s="505">
        <v>26.795350202779492</v>
      </c>
      <c r="Q45" s="505">
        <v>27.841619481011278</v>
      </c>
      <c r="R45" s="505">
        <v>27.666317146846264</v>
      </c>
      <c r="S45" s="505">
        <v>28.692689394303265</v>
      </c>
      <c r="T45" s="505">
        <v>28.107733340301451</v>
      </c>
      <c r="U45" s="505">
        <v>28.716772737525972</v>
      </c>
      <c r="V45" s="505">
        <v>28.47843793152785</v>
      </c>
      <c r="W45" s="505">
        <v>27.871413389546625</v>
      </c>
      <c r="X45" s="505">
        <v>28.131443524804627</v>
      </c>
      <c r="Y45" s="505">
        <v>30.174306194741646</v>
      </c>
      <c r="Z45" s="505">
        <v>29.842330993763891</v>
      </c>
      <c r="AA45" s="505">
        <v>29.541450470946582</v>
      </c>
      <c r="AB45" s="505">
        <v>28.23139992203436</v>
      </c>
      <c r="AC45" s="505">
        <v>30.801874456612754</v>
      </c>
      <c r="AD45" s="505">
        <v>30.419368946878983</v>
      </c>
      <c r="AE45" s="505">
        <v>30.911980818636472</v>
      </c>
      <c r="AF45" s="505">
        <v>31.220268283728732</v>
      </c>
      <c r="AG45" s="505">
        <v>31.912335295384036</v>
      </c>
      <c r="AH45" s="505">
        <v>30.705657128709248</v>
      </c>
      <c r="AI45" s="505">
        <v>30.077773887276965</v>
      </c>
      <c r="AJ45" s="505">
        <v>30.456981393727236</v>
      </c>
      <c r="AK45" s="505">
        <v>32.483059688649973</v>
      </c>
      <c r="AL45" s="505">
        <v>33.053558840745744</v>
      </c>
      <c r="AM45" s="505">
        <v>32.533707249451304</v>
      </c>
      <c r="AN45" s="505">
        <v>31.678922938465526</v>
      </c>
      <c r="AO45" s="505">
        <v>31.726115751803228</v>
      </c>
      <c r="AP45" s="505">
        <v>31.321591756444594</v>
      </c>
      <c r="AQ45" s="505">
        <v>32.066851802452213</v>
      </c>
      <c r="AR45" s="505">
        <v>32.137119971156672</v>
      </c>
      <c r="AS45" s="505">
        <v>32.613748302105272</v>
      </c>
      <c r="AT45" s="505">
        <v>31.349586084709429</v>
      </c>
      <c r="AU45" s="505">
        <v>30.527501632410264</v>
      </c>
      <c r="AV45" s="505">
        <v>30.777726110703998</v>
      </c>
      <c r="AW45" s="505">
        <v>32.987078308984636</v>
      </c>
      <c r="AX45" s="505">
        <v>33.44807036437426</v>
      </c>
      <c r="AY45" s="505">
        <v>32.996331692241597</v>
      </c>
      <c r="AZ45" s="505">
        <v>32.624395157903521</v>
      </c>
      <c r="BA45" s="505">
        <v>33.120260168010937</v>
      </c>
      <c r="BB45" s="505">
        <v>32.743357053520867</v>
      </c>
      <c r="BC45" s="505">
        <v>33.638174367841764</v>
      </c>
      <c r="BD45" s="505">
        <v>33.61654006800201</v>
      </c>
      <c r="BE45" s="505">
        <v>34.525721861866394</v>
      </c>
      <c r="BF45" s="505">
        <v>32.81968053957003</v>
      </c>
      <c r="BG45" s="505">
        <v>32.032621662583814</v>
      </c>
      <c r="BH45" s="505">
        <v>32.142216120931074</v>
      </c>
      <c r="BI45" s="505">
        <v>34.82894378460756</v>
      </c>
      <c r="BJ45" s="505">
        <v>35.299921962738772</v>
      </c>
      <c r="BK45" s="505">
        <v>35.301056779899454</v>
      </c>
      <c r="BL45" s="505">
        <v>33.383465875874293</v>
      </c>
      <c r="BM45" s="505">
        <v>33.864229408099121</v>
      </c>
      <c r="BN45" s="505">
        <v>33.75452340288669</v>
      </c>
      <c r="BO45" s="505">
        <v>34.399508614228452</v>
      </c>
      <c r="BP45" s="505">
        <v>34.312078836023325</v>
      </c>
      <c r="BQ45" s="505">
        <v>34.856372420996529</v>
      </c>
      <c r="BR45" s="505">
        <v>33.401486005059191</v>
      </c>
      <c r="BS45" s="505">
        <v>32.307774580132126</v>
      </c>
      <c r="BT45" s="505">
        <v>32.290676454756159</v>
      </c>
      <c r="BU45" s="505">
        <v>35.179944847765377</v>
      </c>
      <c r="BV45" s="505">
        <v>34.986289201667581</v>
      </c>
      <c r="BW45" s="505">
        <v>35.648741259560325</v>
      </c>
      <c r="BX45" s="505">
        <v>33.70796412346742</v>
      </c>
      <c r="BY45" s="505">
        <v>34.412211545404929</v>
      </c>
      <c r="BZ45" s="505">
        <v>34.259091383314001</v>
      </c>
      <c r="CA45" s="505">
        <v>35.303173491401239</v>
      </c>
      <c r="CB45" s="505">
        <v>34.590394385979295</v>
      </c>
      <c r="CC45" s="505">
        <v>34.46901621572534</v>
      </c>
      <c r="CD45" s="505">
        <v>32.801677408248281</v>
      </c>
      <c r="CE45" s="505">
        <v>30.832872063680604</v>
      </c>
      <c r="CF45" s="505">
        <v>30.75975668437782</v>
      </c>
      <c r="CG45" s="505">
        <v>33.675719936366377</v>
      </c>
      <c r="CH45" s="505">
        <v>38.056860978287595</v>
      </c>
      <c r="CI45" s="505">
        <v>32.751089108215723</v>
      </c>
      <c r="CJ45" s="505">
        <v>31.877836112764424</v>
      </c>
      <c r="CK45" s="505">
        <v>33.811588164608807</v>
      </c>
      <c r="CL45" s="505">
        <v>32.866540815004868</v>
      </c>
      <c r="CM45" s="505">
        <v>32.934837570279811</v>
      </c>
      <c r="CN45" s="505">
        <v>34.915091251099014</v>
      </c>
      <c r="CO45" s="505">
        <v>32.550408476675031</v>
      </c>
      <c r="CP45" s="505">
        <v>31.256135563853913</v>
      </c>
      <c r="CQ45" s="505">
        <v>28.141740107835663</v>
      </c>
      <c r="CR45" s="505">
        <v>28.932729744646039</v>
      </c>
      <c r="CS45" s="505">
        <v>31.72393131705967</v>
      </c>
      <c r="CT45" s="505">
        <v>33.161068470669775</v>
      </c>
      <c r="CU45" s="505">
        <v>31.479565429440836</v>
      </c>
      <c r="CV45" s="505">
        <v>31.120022927534873</v>
      </c>
      <c r="CW45" s="505">
        <v>33.242463640765514</v>
      </c>
      <c r="CX45" s="505">
        <v>33.58173877951711</v>
      </c>
      <c r="CY45" s="505">
        <v>36.978864464640445</v>
      </c>
      <c r="CZ45" s="505">
        <v>34.809365412376366</v>
      </c>
      <c r="DA45" s="505">
        <v>30.304190921737717</v>
      </c>
      <c r="DB45" s="505">
        <v>29.63025547052947</v>
      </c>
      <c r="DC45" s="505">
        <v>27.30368801114702</v>
      </c>
      <c r="DD45" s="505">
        <v>28.348778988028265</v>
      </c>
      <c r="DE45" s="505">
        <v>31.800167147299824</v>
      </c>
      <c r="DF45" s="505">
        <v>42.817938644550388</v>
      </c>
      <c r="DG45" s="505">
        <v>31.681387877061471</v>
      </c>
      <c r="DH45" s="505">
        <v>31.098847028697246</v>
      </c>
      <c r="DI45" s="505">
        <v>34.744457208261117</v>
      </c>
      <c r="DJ45" s="505">
        <v>33.424273117060018</v>
      </c>
      <c r="DK45" s="505">
        <v>32.492869913979249</v>
      </c>
      <c r="DL45" s="505">
        <v>35.916016271004075</v>
      </c>
      <c r="DM45" s="505">
        <v>34.982005161809518</v>
      </c>
      <c r="DN45" s="505">
        <v>31.666884770607556</v>
      </c>
      <c r="DO45" s="505">
        <v>30.081500247775153</v>
      </c>
      <c r="DP45" s="505">
        <v>30.015216656375227</v>
      </c>
      <c r="DQ45" s="505">
        <v>32.962032398309262</v>
      </c>
      <c r="DR45" s="505">
        <v>35.284102327294448</v>
      </c>
      <c r="DS45" s="505">
        <v>32.679706958930332</v>
      </c>
      <c r="DT45" s="505">
        <v>33.149688041611171</v>
      </c>
      <c r="DU45" s="505">
        <v>36.236182610945477</v>
      </c>
      <c r="DV45" s="505">
        <v>35.976975730759655</v>
      </c>
      <c r="DW45" s="505">
        <v>35.906557853731528</v>
      </c>
      <c r="DX45" s="505">
        <v>38.477312792914141</v>
      </c>
      <c r="DY45" s="505">
        <v>35.147893908274789</v>
      </c>
      <c r="DZ45" s="505">
        <v>33.804345691672282</v>
      </c>
      <c r="EA45" s="505">
        <v>32.727518030232133</v>
      </c>
      <c r="EB45" s="505">
        <v>33.185223605709155</v>
      </c>
      <c r="EC45" s="505">
        <v>36.283911487316423</v>
      </c>
      <c r="ED45" s="505">
        <v>44.565902495545934</v>
      </c>
      <c r="EE45" s="505">
        <v>40.421724010774476</v>
      </c>
      <c r="EF45" s="505">
        <v>35.986187383733238</v>
      </c>
      <c r="EG45" s="505">
        <v>38.010310229552005</v>
      </c>
      <c r="EH45" s="505">
        <v>36.25050858999294</v>
      </c>
      <c r="EI45" s="505">
        <v>42.223844414706349</v>
      </c>
      <c r="EJ45" s="505">
        <v>41.717605912779014</v>
      </c>
      <c r="EK45" s="505">
        <v>36.040274617228697</v>
      </c>
      <c r="EL45" s="505">
        <v>36.804205512291801</v>
      </c>
      <c r="EM45" s="505">
        <v>33.435201036553089</v>
      </c>
      <c r="EN45" s="505">
        <v>33.321273286412975</v>
      </c>
      <c r="EO45" s="505">
        <v>36.619284657049356</v>
      </c>
      <c r="EP45" s="505">
        <v>38.514527683768236</v>
      </c>
      <c r="EQ45" s="505">
        <v>37.360695598011596</v>
      </c>
      <c r="ER45" s="505">
        <v>36.622287273102735</v>
      </c>
      <c r="ES45" s="505">
        <v>41.536613513183333</v>
      </c>
      <c r="ET45" s="505">
        <v>40.974702915352871</v>
      </c>
      <c r="EU45" s="505">
        <v>41.978715211215771</v>
      </c>
      <c r="EV45" s="505">
        <v>42.351941197338249</v>
      </c>
      <c r="EW45" s="505">
        <v>39.896068923628235</v>
      </c>
      <c r="EX45" s="505">
        <v>39.394209622623386</v>
      </c>
      <c r="EY45" s="505">
        <v>36.926470239775604</v>
      </c>
      <c r="EZ45" s="505">
        <v>38.008702341288199</v>
      </c>
      <c r="FA45" s="505">
        <v>40.346997713689127</v>
      </c>
      <c r="FB45" s="505">
        <v>50.60539373109129</v>
      </c>
      <c r="FC45" s="505">
        <v>50.066973435838001</v>
      </c>
      <c r="FD45" s="505">
        <v>40.411790120914674</v>
      </c>
      <c r="FE45" s="505">
        <v>48.298609867171663</v>
      </c>
      <c r="FF45" s="505">
        <v>47.673990286950826</v>
      </c>
      <c r="FG45" s="505">
        <v>49.667248156190695</v>
      </c>
      <c r="FH45" s="505">
        <v>48.41198929226335</v>
      </c>
      <c r="FI45" s="505">
        <v>49.18050161493656</v>
      </c>
      <c r="FJ45" s="505">
        <v>45.952646903380369</v>
      </c>
      <c r="FK45" s="505">
        <v>42.967539997006227</v>
      </c>
      <c r="FL45" s="505">
        <v>45.010404993921995</v>
      </c>
      <c r="FM45" s="505">
        <v>46.946541185295864</v>
      </c>
      <c r="FN45" s="505">
        <v>49.33933339135865</v>
      </c>
      <c r="FO45" s="505">
        <v>48.283294552976244</v>
      </c>
      <c r="FP45" s="505">
        <v>46.761086610846405</v>
      </c>
      <c r="FQ45" s="505">
        <v>52.339875272029879</v>
      </c>
      <c r="FR45" s="505">
        <v>51.74024659836823</v>
      </c>
      <c r="FS45" s="505">
        <v>60.180654566575207</v>
      </c>
      <c r="FT45" s="505">
        <v>50.525222035692828</v>
      </c>
      <c r="FU45" s="505">
        <v>53.010129346055848</v>
      </c>
      <c r="FV45" s="505">
        <v>49.871290942740828</v>
      </c>
      <c r="FW45" s="505">
        <v>47.843995553859386</v>
      </c>
      <c r="FX45" s="505">
        <v>48.813974963998987</v>
      </c>
      <c r="FY45" s="505">
        <v>53.2946943037879</v>
      </c>
      <c r="FZ45" s="505">
        <v>56.211982744101455</v>
      </c>
      <c r="GA45" s="505">
        <v>55.163716435739616</v>
      </c>
      <c r="GB45" s="505">
        <v>50.301119535281821</v>
      </c>
    </row>
    <row r="46" spans="1:184" ht="25.5">
      <c r="B46" s="461"/>
      <c r="C46" s="462"/>
      <c r="D46" s="506" t="s">
        <v>239</v>
      </c>
      <c r="E46" s="507">
        <v>41349.120000001043</v>
      </c>
      <c r="F46" s="507">
        <v>37040.440000001341</v>
      </c>
      <c r="G46" s="507">
        <v>39506.760000001639</v>
      </c>
      <c r="H46" s="507">
        <v>36364.179999999702</v>
      </c>
      <c r="I46" s="507">
        <v>47515.629999998957</v>
      </c>
      <c r="J46" s="507">
        <v>49543.10000000149</v>
      </c>
      <c r="K46" s="507">
        <v>56794.920000001788</v>
      </c>
      <c r="L46" s="507">
        <v>52028.030000001192</v>
      </c>
      <c r="M46" s="507">
        <v>25626.039999999106</v>
      </c>
      <c r="N46" s="507">
        <v>17729.310000000522</v>
      </c>
      <c r="O46" s="507">
        <v>18612.089999999851</v>
      </c>
      <c r="P46" s="507">
        <v>21525.929999999702</v>
      </c>
      <c r="Q46" s="507">
        <v>22062.789999999106</v>
      </c>
      <c r="R46" s="507">
        <v>19894.779999999329</v>
      </c>
      <c r="S46" s="507">
        <v>17416.629999998957</v>
      </c>
      <c r="T46" s="507">
        <v>18777.529999999329</v>
      </c>
      <c r="U46" s="507">
        <v>25662.769999999553</v>
      </c>
      <c r="V46" s="507">
        <v>25914.539999999106</v>
      </c>
      <c r="W46" s="507">
        <v>27005.660000000149</v>
      </c>
      <c r="X46" s="507">
        <v>26996.960000000894</v>
      </c>
      <c r="Y46" s="507">
        <v>25458.410000000149</v>
      </c>
      <c r="Z46" s="507">
        <v>20282.359999999404</v>
      </c>
      <c r="AA46" s="507">
        <v>20427.140000000596</v>
      </c>
      <c r="AB46" s="507">
        <v>21228.820000000298</v>
      </c>
      <c r="AC46" s="507">
        <v>22533.210000000894</v>
      </c>
      <c r="AD46" s="507">
        <v>20524.769999999553</v>
      </c>
      <c r="AE46" s="507">
        <v>21949.969999998808</v>
      </c>
      <c r="AF46" s="507">
        <v>16891.089999999851</v>
      </c>
      <c r="AG46" s="507">
        <v>25498.489999998361</v>
      </c>
      <c r="AH46" s="507">
        <v>26719.719999998808</v>
      </c>
      <c r="AI46" s="507">
        <v>27896.589999999851</v>
      </c>
      <c r="AJ46" s="507">
        <v>27876.10000000149</v>
      </c>
      <c r="AK46" s="507">
        <v>26169.010000001639</v>
      </c>
      <c r="AL46" s="507">
        <v>18802.559999998659</v>
      </c>
      <c r="AM46" s="507">
        <v>21184.559999998659</v>
      </c>
      <c r="AN46" s="507">
        <v>21723.760000001639</v>
      </c>
      <c r="AO46" s="507">
        <v>22618.609999999404</v>
      </c>
      <c r="AP46" s="507">
        <v>21366.079999998212</v>
      </c>
      <c r="AQ46" s="507">
        <v>16134.789999999106</v>
      </c>
      <c r="AR46" s="507">
        <v>14399.75</v>
      </c>
      <c r="AS46" s="507">
        <v>26894.539999999106</v>
      </c>
      <c r="AT46" s="507">
        <v>26943.260000001639</v>
      </c>
      <c r="AU46" s="507">
        <v>27985.179999999702</v>
      </c>
      <c r="AV46" s="507">
        <v>28125.059999998659</v>
      </c>
      <c r="AW46" s="507">
        <v>26442.440000001341</v>
      </c>
      <c r="AX46" s="507">
        <v>21023.800000000745</v>
      </c>
      <c r="AY46" s="507">
        <v>21411.980000000447</v>
      </c>
      <c r="AZ46" s="507">
        <v>21847.230000000447</v>
      </c>
      <c r="BA46" s="507">
        <v>23191.809999998659</v>
      </c>
      <c r="BB46" s="507">
        <v>21136.449999999255</v>
      </c>
      <c r="BC46" s="507">
        <v>19462.019999999553</v>
      </c>
      <c r="BD46" s="507">
        <v>18723.800000000745</v>
      </c>
      <c r="BE46" s="507">
        <v>28083.60000000149</v>
      </c>
      <c r="BF46" s="507">
        <v>27377</v>
      </c>
      <c r="BG46" s="507">
        <v>28434.140000000596</v>
      </c>
      <c r="BH46" s="507">
        <v>28688.890000000596</v>
      </c>
      <c r="BI46" s="507">
        <v>26541.379999998957</v>
      </c>
      <c r="BJ46" s="507">
        <v>17707.660000000149</v>
      </c>
      <c r="BK46" s="507">
        <v>19110.300000000745</v>
      </c>
      <c r="BL46" s="507">
        <v>22373.609999999404</v>
      </c>
      <c r="BM46" s="507">
        <v>23922.379999998957</v>
      </c>
      <c r="BN46" s="507">
        <v>21786.769999999553</v>
      </c>
      <c r="BO46" s="507">
        <v>19763.170000001788</v>
      </c>
      <c r="BP46" s="507">
        <v>19527.929999999702</v>
      </c>
      <c r="BQ46" s="507">
        <v>27280.410000000149</v>
      </c>
      <c r="BR46" s="507">
        <v>28391.14999999851</v>
      </c>
      <c r="BS46" s="507">
        <v>29838.829999998212</v>
      </c>
      <c r="BT46" s="507">
        <v>30043.780000001192</v>
      </c>
      <c r="BU46" s="507">
        <v>28126.089999999851</v>
      </c>
      <c r="BV46" s="507">
        <v>23791.929999999702</v>
      </c>
      <c r="BW46" s="507">
        <v>22237.660000000149</v>
      </c>
      <c r="BX46" s="507">
        <v>24165.519999999553</v>
      </c>
      <c r="BY46" s="507">
        <v>25586.170000001788</v>
      </c>
      <c r="BZ46" s="507">
        <v>21823.059999998659</v>
      </c>
      <c r="CA46" s="507">
        <v>17502.289999999106</v>
      </c>
      <c r="CB46" s="507">
        <v>19364.35000000149</v>
      </c>
      <c r="CC46" s="507">
        <v>29721.510000001639</v>
      </c>
      <c r="CD46" s="507">
        <v>29985.989999998361</v>
      </c>
      <c r="CE46" s="507">
        <v>34292.320000000298</v>
      </c>
      <c r="CF46" s="507">
        <v>34113.269999999553</v>
      </c>
      <c r="CG46" s="507">
        <v>30508.260000001639</v>
      </c>
      <c r="CH46" s="507">
        <v>20842.460000000894</v>
      </c>
      <c r="CI46" s="507">
        <v>25128.870000001043</v>
      </c>
      <c r="CJ46" s="507">
        <v>26200.890000000596</v>
      </c>
      <c r="CK46" s="507">
        <v>27603.050000000745</v>
      </c>
      <c r="CL46" s="507">
        <v>25914.629999998957</v>
      </c>
      <c r="CM46" s="507">
        <v>25842.039999999106</v>
      </c>
      <c r="CN46" s="507">
        <v>20003.010000001639</v>
      </c>
      <c r="CO46" s="507">
        <v>31808.929999999702</v>
      </c>
      <c r="CP46" s="507">
        <v>34050.359999999404</v>
      </c>
      <c r="CQ46" s="507">
        <v>37629.670000001788</v>
      </c>
      <c r="CR46" s="507">
        <v>36964.980000000447</v>
      </c>
      <c r="CS46" s="507">
        <v>33946.489999998361</v>
      </c>
      <c r="CT46" s="507">
        <v>25487.010000001639</v>
      </c>
      <c r="CU46" s="507">
        <v>26373.809999998659</v>
      </c>
      <c r="CV46" s="507">
        <v>28518.75</v>
      </c>
      <c r="CW46" s="507">
        <v>30163.910000000149</v>
      </c>
      <c r="CX46" s="507">
        <v>24845.570000000298</v>
      </c>
      <c r="CY46" s="507">
        <v>24048.420000001788</v>
      </c>
      <c r="CZ46" s="507">
        <v>24997.85000000149</v>
      </c>
      <c r="DA46" s="507">
        <v>35815.739999998361</v>
      </c>
      <c r="DB46" s="507">
        <v>36010.510000001639</v>
      </c>
      <c r="DC46" s="507">
        <v>39146.070000000298</v>
      </c>
      <c r="DD46" s="507">
        <v>39212.719999998808</v>
      </c>
      <c r="DE46" s="507">
        <v>35120.390000000596</v>
      </c>
      <c r="DF46" s="507">
        <v>23094.300000000745</v>
      </c>
      <c r="DG46" s="507">
        <v>27305.679999999702</v>
      </c>
      <c r="DH46" s="507">
        <v>28769.329999998212</v>
      </c>
      <c r="DI46" s="507">
        <v>30543.059999998659</v>
      </c>
      <c r="DJ46" s="507">
        <v>27754.460000000894</v>
      </c>
      <c r="DK46" s="507">
        <v>29954.089999999851</v>
      </c>
      <c r="DL46" s="507">
        <v>22144.660000000149</v>
      </c>
      <c r="DM46" s="507">
        <v>34694.480000000447</v>
      </c>
      <c r="DN46" s="507">
        <v>36999.539999999106</v>
      </c>
      <c r="DO46" s="507">
        <v>39720.429999999702</v>
      </c>
      <c r="DP46" s="507">
        <v>40002.75</v>
      </c>
      <c r="DQ46" s="507">
        <v>35723.14999999851</v>
      </c>
      <c r="DR46" s="507">
        <v>27714.800000000745</v>
      </c>
      <c r="DS46" s="507">
        <v>28162.789999999106</v>
      </c>
      <c r="DT46" s="507">
        <v>29428.160000000149</v>
      </c>
      <c r="DU46" s="507">
        <v>31357.210000000894</v>
      </c>
      <c r="DV46" s="507">
        <v>28239.920000001788</v>
      </c>
      <c r="DW46" s="507">
        <v>28675.960000000894</v>
      </c>
      <c r="DX46" s="507">
        <v>23686.420000001788</v>
      </c>
      <c r="DY46" s="507">
        <v>37015.199999999255</v>
      </c>
      <c r="DZ46" s="507">
        <v>37358.789999999106</v>
      </c>
      <c r="EA46" s="507">
        <v>39735.280000001192</v>
      </c>
      <c r="EB46" s="507">
        <v>39803.940000001341</v>
      </c>
      <c r="EC46" s="507">
        <v>36137.230000000447</v>
      </c>
      <c r="ED46" s="507">
        <v>24609.10000000149</v>
      </c>
      <c r="EE46" s="507">
        <v>26683.489999998361</v>
      </c>
      <c r="EF46" s="507">
        <v>29719.429999999702</v>
      </c>
      <c r="EG46" s="507">
        <v>32016.269999999553</v>
      </c>
      <c r="EH46" s="507">
        <v>30134.489999998361</v>
      </c>
      <c r="EI46" s="507">
        <v>22138.75</v>
      </c>
      <c r="EJ46" s="507">
        <v>20450.760000001639</v>
      </c>
      <c r="EK46" s="507">
        <v>37124.570000000298</v>
      </c>
      <c r="EL46" s="507">
        <v>37711.239999998361</v>
      </c>
      <c r="EM46" s="507">
        <v>40941.019999999553</v>
      </c>
      <c r="EN46" s="507">
        <v>40396.570000000298</v>
      </c>
      <c r="EO46" s="507">
        <v>37540.39999999851</v>
      </c>
      <c r="EP46" s="507">
        <v>28206.030000001192</v>
      </c>
      <c r="EQ46" s="507">
        <v>28967.25</v>
      </c>
      <c r="ER46" s="507">
        <v>30740.820000000298</v>
      </c>
      <c r="ES46" s="507">
        <v>32674.359999999404</v>
      </c>
      <c r="ET46" s="507">
        <v>29348.609999999404</v>
      </c>
      <c r="EU46" s="507">
        <v>28949.989999998361</v>
      </c>
      <c r="EV46" s="507">
        <v>24512.949999999255</v>
      </c>
      <c r="EW46" s="507">
        <v>37871.129999998957</v>
      </c>
      <c r="EX46" s="507">
        <v>38420.660000000149</v>
      </c>
      <c r="EY46" s="507">
        <v>41267.89999999851</v>
      </c>
      <c r="EZ46" s="507">
        <v>40996.359999999404</v>
      </c>
      <c r="FA46" s="507">
        <v>37808.739999998361</v>
      </c>
      <c r="FB46" s="507">
        <v>24340.480000000447</v>
      </c>
      <c r="FC46" s="507">
        <v>25288.079999998212</v>
      </c>
      <c r="FD46" s="507">
        <v>31290.910000000149</v>
      </c>
      <c r="FE46" s="507">
        <v>32710.10000000149</v>
      </c>
      <c r="FF46" s="507">
        <v>29748.660000000149</v>
      </c>
      <c r="FG46" s="507">
        <v>26630.260000001639</v>
      </c>
      <c r="FH46" s="507">
        <v>26538.870000001043</v>
      </c>
      <c r="FI46" s="507">
        <v>36554.190000001341</v>
      </c>
      <c r="FJ46" s="507">
        <v>39438.980000000447</v>
      </c>
      <c r="FK46" s="507">
        <v>42116.75</v>
      </c>
      <c r="FL46" s="507">
        <v>41891.879999998957</v>
      </c>
      <c r="FM46" s="507">
        <v>38689.079999998212</v>
      </c>
      <c r="FN46" s="507">
        <v>29159.760000001639</v>
      </c>
      <c r="FO46" s="507">
        <v>30007.920000001788</v>
      </c>
      <c r="FP46" s="507">
        <v>31831.609999999404</v>
      </c>
      <c r="FQ46" s="507">
        <v>33497.280000001192</v>
      </c>
      <c r="FR46" s="507">
        <v>30698.160000000149</v>
      </c>
      <c r="FS46" s="507">
        <v>27629.909999996424</v>
      </c>
      <c r="FT46" s="507">
        <v>30156.469999998808</v>
      </c>
      <c r="FU46" s="507">
        <v>37419.440000001341</v>
      </c>
      <c r="FV46" s="507">
        <v>40367.120000001043</v>
      </c>
      <c r="FW46" s="507">
        <v>43025.770000003278</v>
      </c>
      <c r="FX46" s="507">
        <v>43150.960000000894</v>
      </c>
      <c r="FY46" s="507">
        <v>37125.780000001192</v>
      </c>
      <c r="FZ46" s="507">
        <v>22041.129999998957</v>
      </c>
      <c r="GA46" s="507">
        <v>25655.550000000745</v>
      </c>
      <c r="GB46" s="507">
        <v>32726.04999999702</v>
      </c>
    </row>
    <row r="47" spans="1:184">
      <c r="B47" s="461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BA47" s="467"/>
      <c r="BB47" s="467"/>
      <c r="BC47" s="467"/>
      <c r="BD47" s="467"/>
      <c r="BE47" s="203"/>
      <c r="BF47" s="200">
        <f t="shared" ref="BF47:CZ47" si="0">+BF18-BF3</f>
        <v>-8196063.0000000009</v>
      </c>
      <c r="BG47" s="200">
        <f t="shared" si="0"/>
        <v>-8404073</v>
      </c>
      <c r="BH47" s="200">
        <f t="shared" si="0"/>
        <v>-8447432</v>
      </c>
      <c r="BI47" s="200">
        <f t="shared" si="0"/>
        <v>-7747881</v>
      </c>
      <c r="BJ47" s="200">
        <f t="shared" si="0"/>
        <v>43009</v>
      </c>
      <c r="BK47" s="200">
        <f t="shared" si="0"/>
        <v>-3645150</v>
      </c>
      <c r="BL47" s="200">
        <f t="shared" si="0"/>
        <v>-8516020</v>
      </c>
      <c r="BM47" s="200">
        <f t="shared" si="0"/>
        <v>-9253129</v>
      </c>
      <c r="BN47" s="200">
        <f t="shared" si="0"/>
        <v>-8355528</v>
      </c>
      <c r="BO47" s="200">
        <f t="shared" si="0"/>
        <v>-8799510</v>
      </c>
      <c r="BP47" s="200">
        <f t="shared" si="0"/>
        <v>-8529649</v>
      </c>
      <c r="BQ47" s="200">
        <f t="shared" si="0"/>
        <v>-8853899</v>
      </c>
      <c r="BR47" s="200">
        <f t="shared" si="0"/>
        <v>-8461308</v>
      </c>
      <c r="BS47" s="200">
        <f t="shared" si="0"/>
        <v>-8920978</v>
      </c>
      <c r="BT47" s="200">
        <f t="shared" si="0"/>
        <v>-8910007</v>
      </c>
      <c r="BU47" s="200">
        <f t="shared" si="0"/>
        <v>-8452816</v>
      </c>
      <c r="BV47" s="200">
        <f t="shared" si="0"/>
        <v>-8842836</v>
      </c>
      <c r="BW47" s="200">
        <f t="shared" si="0"/>
        <v>-6952105</v>
      </c>
      <c r="BX47" s="200">
        <f t="shared" si="0"/>
        <v>-9202355</v>
      </c>
      <c r="BY47" s="200">
        <f t="shared" si="0"/>
        <v>-9687324</v>
      </c>
      <c r="BZ47" s="200">
        <f t="shared" si="0"/>
        <v>-8794633</v>
      </c>
      <c r="CA47" s="200">
        <f t="shared" si="0"/>
        <v>-9674845</v>
      </c>
      <c r="CB47" s="200">
        <f t="shared" si="0"/>
        <v>-9219834</v>
      </c>
      <c r="CC47" s="200">
        <f t="shared" si="0"/>
        <v>-9365214</v>
      </c>
      <c r="CD47" s="200">
        <f t="shared" si="0"/>
        <v>-8986493</v>
      </c>
      <c r="CE47" s="200">
        <f t="shared" si="0"/>
        <v>-9404253</v>
      </c>
      <c r="CF47" s="200">
        <f t="shared" si="0"/>
        <v>-9453982</v>
      </c>
      <c r="CG47" s="200">
        <f t="shared" si="0"/>
        <v>-9183191</v>
      </c>
      <c r="CH47" s="200">
        <f t="shared" si="0"/>
        <v>-1258631</v>
      </c>
      <c r="CI47" s="200">
        <f t="shared" si="0"/>
        <v>-9147460</v>
      </c>
      <c r="CJ47" s="200">
        <f t="shared" si="0"/>
        <v>-9714580</v>
      </c>
      <c r="CK47" s="200">
        <f t="shared" si="0"/>
        <v>-10247659</v>
      </c>
      <c r="CL47" s="200">
        <f t="shared" si="0"/>
        <v>-9593478</v>
      </c>
      <c r="CM47" s="200">
        <f t="shared" si="0"/>
        <v>-10200219</v>
      </c>
      <c r="CN47" s="200">
        <f t="shared" si="0"/>
        <v>-9749258</v>
      </c>
      <c r="CO47" s="200">
        <f t="shared" si="0"/>
        <v>-9909038</v>
      </c>
      <c r="CP47" s="200">
        <f t="shared" si="0"/>
        <v>-9611577</v>
      </c>
      <c r="CQ47" s="200">
        <f t="shared" si="0"/>
        <v>-10033577</v>
      </c>
      <c r="CR47" s="200">
        <f t="shared" si="0"/>
        <v>-9969806</v>
      </c>
      <c r="CS47" s="200">
        <f t="shared" si="0"/>
        <v>-9728355</v>
      </c>
      <c r="CT47" s="200">
        <f t="shared" si="0"/>
        <v>-7827205</v>
      </c>
      <c r="CU47" s="200">
        <f t="shared" si="0"/>
        <v>-9853834</v>
      </c>
      <c r="CV47" s="200">
        <f t="shared" si="0"/>
        <v>-10123464</v>
      </c>
      <c r="CW47" s="200">
        <f t="shared" si="0"/>
        <v>-10514613</v>
      </c>
      <c r="CX47" s="200">
        <f t="shared" si="0"/>
        <v>-9502632</v>
      </c>
      <c r="CY47" s="200">
        <f t="shared" si="0"/>
        <v>-10540954</v>
      </c>
      <c r="CZ47" s="200">
        <f t="shared" si="0"/>
        <v>-10040093</v>
      </c>
      <c r="DA47" s="200">
        <f t="shared" ref="DA47:FL47" si="1">+DA18-DA3</f>
        <v>-10256563</v>
      </c>
      <c r="DB47" s="200">
        <f t="shared" si="1"/>
        <v>-9959342</v>
      </c>
      <c r="DC47" s="200">
        <f t="shared" si="1"/>
        <v>-10288342</v>
      </c>
      <c r="DD47" s="200">
        <f t="shared" si="1"/>
        <v>-10331121</v>
      </c>
      <c r="DE47" s="200">
        <f t="shared" si="1"/>
        <v>-9856590</v>
      </c>
      <c r="DF47" s="200">
        <f t="shared" si="1"/>
        <v>-1094980</v>
      </c>
      <c r="DG47" s="200">
        <f t="shared" si="1"/>
        <v>-10179719</v>
      </c>
      <c r="DH47" s="200">
        <f t="shared" si="1"/>
        <v>-10406589</v>
      </c>
      <c r="DI47" s="200">
        <f t="shared" si="1"/>
        <v>-10925278</v>
      </c>
      <c r="DJ47" s="200">
        <f t="shared" si="1"/>
        <v>-9819637</v>
      </c>
      <c r="DK47" s="200">
        <f t="shared" si="1"/>
        <v>-10944039</v>
      </c>
      <c r="DL47" s="200">
        <f t="shared" si="1"/>
        <v>-10435508</v>
      </c>
      <c r="DM47" s="200">
        <f t="shared" si="1"/>
        <v>-10657358</v>
      </c>
      <c r="DN47" s="200">
        <f t="shared" si="1"/>
        <v>-10257327</v>
      </c>
      <c r="DO47" s="200">
        <f t="shared" si="1"/>
        <v>-10725777</v>
      </c>
      <c r="DP47" s="200">
        <f t="shared" si="1"/>
        <v>-10661446</v>
      </c>
      <c r="DQ47" s="200">
        <f t="shared" si="1"/>
        <v>-10266885</v>
      </c>
      <c r="DR47" s="200">
        <f t="shared" si="1"/>
        <v>-8418595</v>
      </c>
      <c r="DS47" s="200">
        <f t="shared" si="1"/>
        <v>-10514684</v>
      </c>
      <c r="DT47" s="200">
        <f t="shared" si="1"/>
        <v>-10867244</v>
      </c>
      <c r="DU47" s="200">
        <f t="shared" si="1"/>
        <v>-11431753</v>
      </c>
      <c r="DV47" s="200">
        <f t="shared" si="1"/>
        <v>-10315532</v>
      </c>
      <c r="DW47" s="200">
        <f t="shared" si="1"/>
        <v>-11444954</v>
      </c>
      <c r="DX47" s="200">
        <f t="shared" si="1"/>
        <v>-10978493</v>
      </c>
      <c r="DY47" s="200">
        <f t="shared" si="1"/>
        <v>-11164033</v>
      </c>
      <c r="DZ47" s="200">
        <f t="shared" si="1"/>
        <v>-10769292</v>
      </c>
      <c r="EA47" s="200">
        <f t="shared" si="1"/>
        <v>-11166902</v>
      </c>
      <c r="EB47" s="200">
        <f t="shared" si="1"/>
        <v>-11110261</v>
      </c>
      <c r="EC47" s="200">
        <f t="shared" si="1"/>
        <v>-10693650</v>
      </c>
      <c r="ED47" s="200">
        <f t="shared" si="1"/>
        <v>-2162230</v>
      </c>
      <c r="EE47" s="200">
        <f t="shared" si="1"/>
        <v>-7450099</v>
      </c>
      <c r="EF47" s="200">
        <f t="shared" si="1"/>
        <v>-11352839</v>
      </c>
      <c r="EG47" s="200">
        <f t="shared" si="1"/>
        <v>-11666298</v>
      </c>
      <c r="EH47" s="200">
        <f t="shared" si="1"/>
        <v>-10906057</v>
      </c>
      <c r="EI47" s="200">
        <f t="shared" si="1"/>
        <v>-11676898</v>
      </c>
      <c r="EJ47" s="200">
        <f t="shared" si="1"/>
        <v>-11189947</v>
      </c>
      <c r="EK47" s="200">
        <f t="shared" si="1"/>
        <v>-11385147</v>
      </c>
      <c r="EL47" s="200">
        <f t="shared" si="1"/>
        <v>-11050986</v>
      </c>
      <c r="EM47" s="200">
        <f t="shared" si="1"/>
        <v>-11421196</v>
      </c>
      <c r="EN47" s="200">
        <f t="shared" si="1"/>
        <v>-11396445</v>
      </c>
      <c r="EO47" s="200">
        <f t="shared" si="1"/>
        <v>-10973004</v>
      </c>
      <c r="EP47" s="200">
        <f t="shared" si="1"/>
        <v>-8940214</v>
      </c>
      <c r="EQ47" s="200">
        <f t="shared" si="1"/>
        <v>-11212313</v>
      </c>
      <c r="ER47" s="200">
        <f t="shared" si="1"/>
        <v>-11621753</v>
      </c>
      <c r="ES47" s="200">
        <f t="shared" si="1"/>
        <v>-12573282</v>
      </c>
      <c r="ET47" s="200">
        <f t="shared" si="1"/>
        <v>-11313041</v>
      </c>
      <c r="EU47" s="200">
        <f t="shared" si="1"/>
        <v>-12637613</v>
      </c>
      <c r="EV47" s="200">
        <f t="shared" si="1"/>
        <v>-11956222</v>
      </c>
      <c r="EW47" s="200">
        <f t="shared" si="1"/>
        <v>-12302502</v>
      </c>
      <c r="EX47" s="200">
        <f t="shared" si="1"/>
        <v>-11823121</v>
      </c>
      <c r="EY47" s="200">
        <f t="shared" si="1"/>
        <v>-12228061</v>
      </c>
      <c r="EZ47" s="200">
        <f t="shared" si="1"/>
        <v>-12377390</v>
      </c>
      <c r="FA47" s="200">
        <f t="shared" si="1"/>
        <v>-11743239</v>
      </c>
      <c r="FB47" s="200">
        <f t="shared" si="1"/>
        <v>-1206489</v>
      </c>
      <c r="FC47" s="200">
        <f t="shared" si="1"/>
        <v>-3723588</v>
      </c>
      <c r="FD47" s="200">
        <f t="shared" si="1"/>
        <v>-12490798</v>
      </c>
      <c r="FE47" s="200">
        <f t="shared" si="1"/>
        <v>-14040957</v>
      </c>
      <c r="FF47" s="200">
        <f t="shared" si="1"/>
        <v>-12746516</v>
      </c>
      <c r="FG47" s="200">
        <f t="shared" si="1"/>
        <v>-14068338</v>
      </c>
      <c r="FH47" s="200">
        <f t="shared" si="1"/>
        <v>-13408817</v>
      </c>
      <c r="FI47" s="200">
        <f t="shared" si="1"/>
        <v>-13699877</v>
      </c>
      <c r="FJ47" s="200">
        <f t="shared" si="1"/>
        <v>-13298306</v>
      </c>
      <c r="FK47" s="200">
        <f t="shared" si="1"/>
        <v>-13842136</v>
      </c>
      <c r="FL47" s="200">
        <f t="shared" si="1"/>
        <v>-14050975</v>
      </c>
      <c r="FM47" s="200">
        <f t="shared" ref="FM47:FQ47" si="2">+FM18-FM3</f>
        <v>-13112964</v>
      </c>
      <c r="FN47" s="200">
        <f t="shared" si="2"/>
        <v>-10868694</v>
      </c>
      <c r="FO47" s="200">
        <f t="shared" si="2"/>
        <v>-13555673</v>
      </c>
      <c r="FP47" s="200">
        <f t="shared" si="2"/>
        <v>-13923113</v>
      </c>
      <c r="FQ47" s="200">
        <f t="shared" si="2"/>
        <v>-15131102</v>
      </c>
    </row>
    <row r="48" spans="1:184">
      <c r="A48" s="45"/>
      <c r="B48" s="486"/>
      <c r="C48" s="470" t="s">
        <v>55</v>
      </c>
      <c r="D48" s="470" t="s">
        <v>33</v>
      </c>
      <c r="E48" s="463">
        <v>41275</v>
      </c>
      <c r="F48" s="463">
        <v>41306</v>
      </c>
      <c r="G48" s="463">
        <v>41334</v>
      </c>
      <c r="H48" s="463">
        <v>41365</v>
      </c>
      <c r="I48" s="463">
        <v>41395</v>
      </c>
      <c r="J48" s="463">
        <v>41426</v>
      </c>
      <c r="K48" s="463">
        <v>41456</v>
      </c>
      <c r="L48" s="463">
        <v>41487</v>
      </c>
      <c r="M48" s="463">
        <v>41518</v>
      </c>
      <c r="N48" s="463">
        <v>41548</v>
      </c>
      <c r="O48" s="463">
        <v>41579</v>
      </c>
      <c r="P48" s="463">
        <v>41609</v>
      </c>
      <c r="Q48" s="190">
        <f t="shared" ref="Q48:BF48" si="3">+Q$2</f>
        <v>41640</v>
      </c>
      <c r="R48" s="190">
        <f t="shared" si="3"/>
        <v>41671</v>
      </c>
      <c r="S48" s="190">
        <f t="shared" si="3"/>
        <v>41699</v>
      </c>
      <c r="T48" s="190">
        <f t="shared" si="3"/>
        <v>41730</v>
      </c>
      <c r="U48" s="190">
        <f t="shared" si="3"/>
        <v>41760</v>
      </c>
      <c r="V48" s="190">
        <f t="shared" si="3"/>
        <v>41791</v>
      </c>
      <c r="W48" s="190">
        <f t="shared" si="3"/>
        <v>41821</v>
      </c>
      <c r="X48" s="190">
        <f t="shared" si="3"/>
        <v>41852</v>
      </c>
      <c r="Y48" s="190">
        <f t="shared" si="3"/>
        <v>41883</v>
      </c>
      <c r="Z48" s="190">
        <f t="shared" si="3"/>
        <v>41913</v>
      </c>
      <c r="AA48" s="190">
        <f t="shared" si="3"/>
        <v>41944</v>
      </c>
      <c r="AB48" s="190">
        <f t="shared" si="3"/>
        <v>41974</v>
      </c>
      <c r="AC48" s="190">
        <f t="shared" si="3"/>
        <v>42005</v>
      </c>
      <c r="AD48" s="190">
        <f t="shared" si="3"/>
        <v>42036</v>
      </c>
      <c r="AE48" s="190">
        <f t="shared" si="3"/>
        <v>42064</v>
      </c>
      <c r="AF48" s="190">
        <f t="shared" si="3"/>
        <v>42095</v>
      </c>
      <c r="AG48" s="190">
        <f t="shared" si="3"/>
        <v>42125</v>
      </c>
      <c r="AH48" s="190">
        <f t="shared" si="3"/>
        <v>42156</v>
      </c>
      <c r="AI48" s="190">
        <f t="shared" si="3"/>
        <v>42186</v>
      </c>
      <c r="AJ48" s="190">
        <f t="shared" si="3"/>
        <v>42217</v>
      </c>
      <c r="AK48" s="190">
        <f t="shared" si="3"/>
        <v>42248</v>
      </c>
      <c r="AL48" s="190">
        <f t="shared" si="3"/>
        <v>42278</v>
      </c>
      <c r="AM48" s="190">
        <f t="shared" si="3"/>
        <v>42309</v>
      </c>
      <c r="AN48" s="190">
        <f t="shared" si="3"/>
        <v>42339</v>
      </c>
      <c r="AO48" s="190">
        <f t="shared" si="3"/>
        <v>42370</v>
      </c>
      <c r="AP48" s="190">
        <f t="shared" si="3"/>
        <v>42401</v>
      </c>
      <c r="AQ48" s="190">
        <f t="shared" si="3"/>
        <v>42430</v>
      </c>
      <c r="AR48" s="190">
        <f t="shared" si="3"/>
        <v>42461</v>
      </c>
      <c r="AS48" s="190">
        <f t="shared" si="3"/>
        <v>42491</v>
      </c>
      <c r="AT48" s="190">
        <f t="shared" si="3"/>
        <v>42522</v>
      </c>
      <c r="AU48" s="190">
        <f t="shared" si="3"/>
        <v>42552</v>
      </c>
      <c r="AV48" s="190">
        <f t="shared" si="3"/>
        <v>42583</v>
      </c>
      <c r="AW48" s="190">
        <f t="shared" si="3"/>
        <v>42614</v>
      </c>
      <c r="AX48" s="190">
        <f t="shared" si="3"/>
        <v>42644</v>
      </c>
      <c r="AY48" s="190">
        <f t="shared" si="3"/>
        <v>42675</v>
      </c>
      <c r="AZ48" s="190">
        <f t="shared" si="3"/>
        <v>42705</v>
      </c>
      <c r="BA48" s="463">
        <f t="shared" si="3"/>
        <v>42736</v>
      </c>
      <c r="BB48" s="463">
        <f t="shared" si="3"/>
        <v>42767</v>
      </c>
      <c r="BC48" s="463">
        <f t="shared" si="3"/>
        <v>42795</v>
      </c>
      <c r="BD48" s="463">
        <f t="shared" si="3"/>
        <v>42826</v>
      </c>
      <c r="BE48" s="463">
        <f t="shared" si="3"/>
        <v>42856</v>
      </c>
      <c r="BF48" s="463">
        <f t="shared" si="3"/>
        <v>42887</v>
      </c>
      <c r="BG48" s="463">
        <f t="shared" ref="BG48:DR48" si="4">+BG$2</f>
        <v>42917</v>
      </c>
      <c r="BH48" s="463">
        <f t="shared" si="4"/>
        <v>42948</v>
      </c>
      <c r="BI48" s="463">
        <f t="shared" si="4"/>
        <v>42979</v>
      </c>
      <c r="BJ48" s="463">
        <f t="shared" si="4"/>
        <v>43009</v>
      </c>
      <c r="BK48" s="463">
        <f t="shared" si="4"/>
        <v>43040</v>
      </c>
      <c r="BL48" s="463">
        <f t="shared" si="4"/>
        <v>43070</v>
      </c>
      <c r="BM48" s="463">
        <f t="shared" si="4"/>
        <v>43101</v>
      </c>
      <c r="BN48" s="463">
        <f t="shared" si="4"/>
        <v>43132</v>
      </c>
      <c r="BO48" s="463">
        <f t="shared" si="4"/>
        <v>43160</v>
      </c>
      <c r="BP48" s="463">
        <f t="shared" si="4"/>
        <v>43191</v>
      </c>
      <c r="BQ48" s="463">
        <f t="shared" si="4"/>
        <v>43221</v>
      </c>
      <c r="BR48" s="463">
        <f t="shared" si="4"/>
        <v>43252</v>
      </c>
      <c r="BS48" s="463">
        <f t="shared" si="4"/>
        <v>43282</v>
      </c>
      <c r="BT48" s="463">
        <f t="shared" si="4"/>
        <v>43313</v>
      </c>
      <c r="BU48" s="463">
        <f t="shared" si="4"/>
        <v>43344</v>
      </c>
      <c r="BV48" s="463">
        <f t="shared" si="4"/>
        <v>43374</v>
      </c>
      <c r="BW48" s="463">
        <f t="shared" si="4"/>
        <v>43405</v>
      </c>
      <c r="BX48" s="463">
        <f t="shared" si="4"/>
        <v>43435</v>
      </c>
      <c r="BY48" s="463">
        <f t="shared" si="4"/>
        <v>43466</v>
      </c>
      <c r="BZ48" s="463">
        <f t="shared" si="4"/>
        <v>43497</v>
      </c>
      <c r="CA48" s="463">
        <f t="shared" si="4"/>
        <v>43525</v>
      </c>
      <c r="CB48" s="463">
        <f t="shared" si="4"/>
        <v>43556</v>
      </c>
      <c r="CC48" s="463">
        <f t="shared" si="4"/>
        <v>43586</v>
      </c>
      <c r="CD48" s="463">
        <f t="shared" si="4"/>
        <v>43617</v>
      </c>
      <c r="CE48" s="463">
        <f t="shared" si="4"/>
        <v>43647</v>
      </c>
      <c r="CF48" s="463">
        <f t="shared" si="4"/>
        <v>43678</v>
      </c>
      <c r="CG48" s="463">
        <f t="shared" si="4"/>
        <v>43709</v>
      </c>
      <c r="CH48" s="463">
        <f t="shared" si="4"/>
        <v>43739</v>
      </c>
      <c r="CI48" s="463">
        <f t="shared" si="4"/>
        <v>43770</v>
      </c>
      <c r="CJ48" s="463">
        <f t="shared" si="4"/>
        <v>43800</v>
      </c>
      <c r="CK48" s="463">
        <f t="shared" si="4"/>
        <v>43831</v>
      </c>
      <c r="CL48" s="463">
        <f t="shared" si="4"/>
        <v>43862</v>
      </c>
      <c r="CM48" s="463">
        <f t="shared" si="4"/>
        <v>43891</v>
      </c>
      <c r="CN48" s="463">
        <f t="shared" si="4"/>
        <v>43922</v>
      </c>
      <c r="CO48" s="463">
        <f t="shared" si="4"/>
        <v>43952</v>
      </c>
      <c r="CP48" s="463">
        <f t="shared" si="4"/>
        <v>43983</v>
      </c>
      <c r="CQ48" s="463">
        <f t="shared" si="4"/>
        <v>44013</v>
      </c>
      <c r="CR48" s="463">
        <f t="shared" si="4"/>
        <v>44044</v>
      </c>
      <c r="CS48" s="463">
        <f t="shared" si="4"/>
        <v>44075</v>
      </c>
      <c r="CT48" s="463">
        <f t="shared" si="4"/>
        <v>44105</v>
      </c>
      <c r="CU48" s="463">
        <f t="shared" si="4"/>
        <v>44136</v>
      </c>
      <c r="CV48" s="463">
        <f t="shared" si="4"/>
        <v>44166</v>
      </c>
      <c r="CW48" s="463">
        <f t="shared" si="4"/>
        <v>44197</v>
      </c>
      <c r="CX48" s="463">
        <f t="shared" si="4"/>
        <v>44228</v>
      </c>
      <c r="CY48" s="463">
        <f t="shared" si="4"/>
        <v>44256</v>
      </c>
      <c r="CZ48" s="463">
        <f t="shared" si="4"/>
        <v>44287</v>
      </c>
      <c r="DA48" s="463">
        <f t="shared" si="4"/>
        <v>44317</v>
      </c>
      <c r="DB48" s="463">
        <f t="shared" si="4"/>
        <v>44348</v>
      </c>
      <c r="DC48" s="463">
        <f t="shared" si="4"/>
        <v>44378</v>
      </c>
      <c r="DD48" s="463">
        <f t="shared" si="4"/>
        <v>44409</v>
      </c>
      <c r="DE48" s="463">
        <f t="shared" si="4"/>
        <v>44440</v>
      </c>
      <c r="DF48" s="463">
        <f t="shared" si="4"/>
        <v>44470</v>
      </c>
      <c r="DG48" s="463">
        <f t="shared" si="4"/>
        <v>44501</v>
      </c>
      <c r="DH48" s="463">
        <f t="shared" si="4"/>
        <v>44531</v>
      </c>
      <c r="DI48" s="463">
        <f t="shared" si="4"/>
        <v>44562</v>
      </c>
      <c r="DJ48" s="463">
        <f t="shared" si="4"/>
        <v>44593</v>
      </c>
      <c r="DK48" s="463">
        <f t="shared" si="4"/>
        <v>44621</v>
      </c>
      <c r="DL48" s="463">
        <f t="shared" si="4"/>
        <v>44652</v>
      </c>
      <c r="DM48" s="463">
        <f t="shared" si="4"/>
        <v>44682</v>
      </c>
      <c r="DN48" s="463">
        <f t="shared" si="4"/>
        <v>44713</v>
      </c>
      <c r="DO48" s="463">
        <f t="shared" si="4"/>
        <v>44743</v>
      </c>
      <c r="DP48" s="463">
        <f t="shared" si="4"/>
        <v>44774</v>
      </c>
      <c r="DQ48" s="463">
        <f t="shared" si="4"/>
        <v>44805</v>
      </c>
      <c r="DR48" s="463">
        <f t="shared" si="4"/>
        <v>44835</v>
      </c>
      <c r="DS48" s="463">
        <f t="shared" ref="DS48:GB48" si="5">+DS$2</f>
        <v>44866</v>
      </c>
      <c r="DT48" s="463">
        <f t="shared" si="5"/>
        <v>44896</v>
      </c>
      <c r="DU48" s="463">
        <f t="shared" si="5"/>
        <v>44927</v>
      </c>
      <c r="DV48" s="463">
        <f t="shared" si="5"/>
        <v>44958</v>
      </c>
      <c r="DW48" s="463">
        <f t="shared" si="5"/>
        <v>44986</v>
      </c>
      <c r="DX48" s="463">
        <f t="shared" si="5"/>
        <v>45017</v>
      </c>
      <c r="DY48" s="463">
        <f t="shared" si="5"/>
        <v>45047</v>
      </c>
      <c r="DZ48" s="463">
        <f t="shared" si="5"/>
        <v>45078</v>
      </c>
      <c r="EA48" s="463">
        <f t="shared" si="5"/>
        <v>45108</v>
      </c>
      <c r="EB48" s="463">
        <f t="shared" si="5"/>
        <v>45139</v>
      </c>
      <c r="EC48" s="463">
        <f t="shared" si="5"/>
        <v>45170</v>
      </c>
      <c r="ED48" s="463">
        <f t="shared" si="5"/>
        <v>45200</v>
      </c>
      <c r="EE48" s="463">
        <f t="shared" si="5"/>
        <v>45231</v>
      </c>
      <c r="EF48" s="463">
        <f t="shared" si="5"/>
        <v>45261</v>
      </c>
      <c r="EG48" s="463">
        <f t="shared" si="5"/>
        <v>45292</v>
      </c>
      <c r="EH48" s="463">
        <f t="shared" si="5"/>
        <v>45323</v>
      </c>
      <c r="EI48" s="463">
        <f t="shared" si="5"/>
        <v>45352</v>
      </c>
      <c r="EJ48" s="463">
        <f t="shared" si="5"/>
        <v>45383</v>
      </c>
      <c r="EK48" s="463">
        <f t="shared" si="5"/>
        <v>45413</v>
      </c>
      <c r="EL48" s="463">
        <f t="shared" si="5"/>
        <v>45444</v>
      </c>
      <c r="EM48" s="463">
        <f t="shared" si="5"/>
        <v>45474</v>
      </c>
      <c r="EN48" s="463">
        <f t="shared" si="5"/>
        <v>45505</v>
      </c>
      <c r="EO48" s="463">
        <f t="shared" si="5"/>
        <v>45536</v>
      </c>
      <c r="EP48" s="463">
        <f t="shared" si="5"/>
        <v>45566</v>
      </c>
      <c r="EQ48" s="463">
        <f t="shared" si="5"/>
        <v>45597</v>
      </c>
      <c r="ER48" s="463">
        <f t="shared" si="5"/>
        <v>45627</v>
      </c>
      <c r="ES48" s="463">
        <f t="shared" si="5"/>
        <v>45658</v>
      </c>
      <c r="ET48" s="463">
        <f t="shared" si="5"/>
        <v>45689</v>
      </c>
      <c r="EU48" s="463">
        <f t="shared" si="5"/>
        <v>45717</v>
      </c>
      <c r="EV48" s="463">
        <f t="shared" si="5"/>
        <v>45748</v>
      </c>
      <c r="EW48" s="463">
        <f t="shared" si="5"/>
        <v>45778</v>
      </c>
      <c r="EX48" s="463">
        <f t="shared" si="5"/>
        <v>45809</v>
      </c>
      <c r="EY48" s="463">
        <f t="shared" si="5"/>
        <v>45839</v>
      </c>
      <c r="EZ48" s="463">
        <f t="shared" si="5"/>
        <v>45870</v>
      </c>
      <c r="FA48" s="463">
        <f t="shared" si="5"/>
        <v>45901</v>
      </c>
      <c r="FB48" s="463">
        <f t="shared" si="5"/>
        <v>45931</v>
      </c>
      <c r="FC48" s="463">
        <f t="shared" si="5"/>
        <v>45962</v>
      </c>
      <c r="FD48" s="463">
        <f t="shared" si="5"/>
        <v>45992</v>
      </c>
      <c r="FE48" s="463">
        <f t="shared" si="5"/>
        <v>46023</v>
      </c>
      <c r="FF48" s="463">
        <f t="shared" si="5"/>
        <v>46054</v>
      </c>
      <c r="FG48" s="463">
        <f t="shared" si="5"/>
        <v>46082</v>
      </c>
      <c r="FH48" s="463">
        <f t="shared" si="5"/>
        <v>46113</v>
      </c>
      <c r="FI48" s="463">
        <f t="shared" si="5"/>
        <v>46143</v>
      </c>
      <c r="FJ48" s="463">
        <f t="shared" si="5"/>
        <v>46174</v>
      </c>
      <c r="FK48" s="463">
        <f t="shared" si="5"/>
        <v>46204</v>
      </c>
      <c r="FL48" s="463">
        <f t="shared" si="5"/>
        <v>46235</v>
      </c>
      <c r="FM48" s="463">
        <f t="shared" si="5"/>
        <v>46266</v>
      </c>
      <c r="FN48" s="463">
        <f t="shared" si="5"/>
        <v>46296</v>
      </c>
      <c r="FO48" s="463">
        <f t="shared" si="5"/>
        <v>46327</v>
      </c>
      <c r="FP48" s="463">
        <f t="shared" si="5"/>
        <v>46357</v>
      </c>
      <c r="FQ48" s="463">
        <f t="shared" si="5"/>
        <v>46388</v>
      </c>
      <c r="FR48" s="463">
        <f t="shared" si="5"/>
        <v>46419</v>
      </c>
      <c r="FS48" s="463">
        <f t="shared" si="5"/>
        <v>46447</v>
      </c>
      <c r="FT48" s="463">
        <f t="shared" si="5"/>
        <v>46478</v>
      </c>
      <c r="FU48" s="463">
        <f t="shared" si="5"/>
        <v>46508</v>
      </c>
      <c r="FV48" s="463">
        <f t="shared" si="5"/>
        <v>46539</v>
      </c>
      <c r="FW48" s="463">
        <f t="shared" si="5"/>
        <v>46569</v>
      </c>
      <c r="FX48" s="463">
        <f t="shared" si="5"/>
        <v>46600</v>
      </c>
      <c r="FY48" s="463">
        <f t="shared" si="5"/>
        <v>46631</v>
      </c>
      <c r="FZ48" s="463">
        <f t="shared" si="5"/>
        <v>46661</v>
      </c>
      <c r="GA48" s="463">
        <f t="shared" si="5"/>
        <v>46692</v>
      </c>
      <c r="GB48" s="463">
        <f t="shared" si="5"/>
        <v>46722</v>
      </c>
    </row>
    <row r="49" spans="1:184">
      <c r="B49" s="487"/>
      <c r="C49" s="474" t="s">
        <v>1</v>
      </c>
      <c r="D49" s="477" t="s">
        <v>176</v>
      </c>
      <c r="E49" s="466">
        <f>+E19-E3</f>
        <v>2006340</v>
      </c>
      <c r="F49" s="466">
        <f t="shared" ref="F49:AZ49" si="6">+F19-F3</f>
        <v>1464118.5</v>
      </c>
      <c r="G49" s="466">
        <f t="shared" si="6"/>
        <v>1024318.5</v>
      </c>
      <c r="H49" s="466">
        <f t="shared" si="6"/>
        <v>945158.5</v>
      </c>
      <c r="I49" s="466">
        <f t="shared" si="6"/>
        <v>869147.5</v>
      </c>
      <c r="J49" s="466">
        <f t="shared" si="6"/>
        <v>1120681.5</v>
      </c>
      <c r="K49" s="466">
        <f t="shared" si="6"/>
        <v>2848106</v>
      </c>
      <c r="L49" s="466">
        <f t="shared" si="6"/>
        <v>2068001</v>
      </c>
      <c r="M49" s="466">
        <f t="shared" si="6"/>
        <v>906173.5</v>
      </c>
      <c r="N49" s="466">
        <f t="shared" si="6"/>
        <v>122180.37999999989</v>
      </c>
      <c r="O49" s="466">
        <f t="shared" si="6"/>
        <v>229937.75</v>
      </c>
      <c r="P49" s="466">
        <f t="shared" si="6"/>
        <v>1381749</v>
      </c>
      <c r="Q49" s="466">
        <f t="shared" si="6"/>
        <v>2033994</v>
      </c>
      <c r="R49" s="466">
        <f t="shared" si="6"/>
        <v>1690332</v>
      </c>
      <c r="S49" s="466">
        <f t="shared" si="6"/>
        <v>894227.5</v>
      </c>
      <c r="T49" s="466">
        <f t="shared" si="6"/>
        <v>1091413</v>
      </c>
      <c r="U49" s="466">
        <f t="shared" si="6"/>
        <v>774766</v>
      </c>
      <c r="V49" s="466">
        <f t="shared" si="6"/>
        <v>1169838</v>
      </c>
      <c r="W49" s="466">
        <f t="shared" si="6"/>
        <v>2346624</v>
      </c>
      <c r="X49" s="466">
        <f t="shared" si="6"/>
        <v>2122490</v>
      </c>
      <c r="Y49" s="466">
        <f t="shared" si="6"/>
        <v>624914.5</v>
      </c>
      <c r="Z49" s="466">
        <f t="shared" si="6"/>
        <v>310335</v>
      </c>
      <c r="AA49" s="466">
        <f t="shared" si="6"/>
        <v>425387.5</v>
      </c>
      <c r="AB49" s="466">
        <f t="shared" si="6"/>
        <v>1017103</v>
      </c>
      <c r="AC49" s="466">
        <f t="shared" si="6"/>
        <v>1655427</v>
      </c>
      <c r="AD49" s="466">
        <f t="shared" si="6"/>
        <v>1628631</v>
      </c>
      <c r="AE49" s="466">
        <f t="shared" si="6"/>
        <v>1024922</v>
      </c>
      <c r="AF49" s="466">
        <f t="shared" si="6"/>
        <v>684322.5</v>
      </c>
      <c r="AG49" s="466">
        <f t="shared" si="6"/>
        <v>475694</v>
      </c>
      <c r="AH49" s="466">
        <f t="shared" si="6"/>
        <v>1355455</v>
      </c>
      <c r="AI49" s="466">
        <f t="shared" si="6"/>
        <v>2289620</v>
      </c>
      <c r="AJ49" s="466">
        <f t="shared" si="6"/>
        <v>2061210</v>
      </c>
      <c r="AK49" s="466">
        <f t="shared" si="6"/>
        <v>484529.5</v>
      </c>
      <c r="AL49" s="466">
        <f t="shared" si="6"/>
        <v>33826.5</v>
      </c>
      <c r="AM49" s="466">
        <f t="shared" si="6"/>
        <v>415158</v>
      </c>
      <c r="AN49" s="466">
        <f t="shared" si="6"/>
        <v>604203</v>
      </c>
      <c r="AO49" s="466">
        <f t="shared" si="6"/>
        <v>1666892</v>
      </c>
      <c r="AP49" s="466">
        <f t="shared" si="6"/>
        <v>1827267</v>
      </c>
      <c r="AQ49" s="466">
        <f t="shared" si="6"/>
        <v>1076073.0000000009</v>
      </c>
      <c r="AR49" s="466">
        <f t="shared" si="6"/>
        <v>756688</v>
      </c>
      <c r="AS49" s="466">
        <f t="shared" si="6"/>
        <v>598952</v>
      </c>
      <c r="AT49" s="466">
        <f t="shared" si="6"/>
        <v>1488674</v>
      </c>
      <c r="AU49" s="466">
        <f t="shared" si="6"/>
        <v>2340135</v>
      </c>
      <c r="AV49" s="466">
        <f t="shared" si="6"/>
        <v>2423678</v>
      </c>
      <c r="AW49" s="466">
        <f t="shared" si="6"/>
        <v>604025.5</v>
      </c>
      <c r="AX49" s="466">
        <f t="shared" si="6"/>
        <v>235462</v>
      </c>
      <c r="AY49" s="466">
        <f t="shared" si="6"/>
        <v>600633</v>
      </c>
      <c r="AZ49" s="466">
        <f t="shared" si="6"/>
        <v>685645.00000000093</v>
      </c>
      <c r="BA49" s="466">
        <f t="shared" ref="BA49:DL49" si="7">+BA19-BA3</f>
        <v>1854984</v>
      </c>
      <c r="BB49" s="466">
        <f t="shared" si="7"/>
        <v>1856859</v>
      </c>
      <c r="BC49" s="466">
        <f t="shared" si="7"/>
        <v>1014393</v>
      </c>
      <c r="BD49" s="466">
        <f t="shared" si="7"/>
        <v>633279.99999999907</v>
      </c>
      <c r="BE49" s="466">
        <f t="shared" si="7"/>
        <v>375970</v>
      </c>
      <c r="BF49" s="466">
        <f t="shared" si="7"/>
        <v>1470714.9999999991</v>
      </c>
      <c r="BG49" s="466">
        <f t="shared" si="7"/>
        <v>2295896</v>
      </c>
      <c r="BH49" s="466">
        <f t="shared" si="7"/>
        <v>2508303</v>
      </c>
      <c r="BI49" s="466">
        <f t="shared" si="7"/>
        <v>386828</v>
      </c>
      <c r="BJ49" s="466">
        <f t="shared" si="7"/>
        <v>0</v>
      </c>
      <c r="BK49" s="466">
        <f t="shared" si="7"/>
        <v>58964</v>
      </c>
      <c r="BL49" s="466">
        <f t="shared" si="7"/>
        <v>815732</v>
      </c>
      <c r="BM49" s="466">
        <f t="shared" si="7"/>
        <v>2191920</v>
      </c>
      <c r="BN49" s="466">
        <f t="shared" si="7"/>
        <v>2117884</v>
      </c>
      <c r="BO49" s="466">
        <f t="shared" si="7"/>
        <v>1355235</v>
      </c>
      <c r="BP49" s="466">
        <f t="shared" si="7"/>
        <v>1093581</v>
      </c>
      <c r="BQ49" s="466">
        <f t="shared" si="7"/>
        <v>974064</v>
      </c>
      <c r="BR49" s="466">
        <f t="shared" si="7"/>
        <v>2007031</v>
      </c>
      <c r="BS49" s="466">
        <f t="shared" si="7"/>
        <v>3395534</v>
      </c>
      <c r="BT49" s="466">
        <f t="shared" si="7"/>
        <v>3466574</v>
      </c>
      <c r="BU49" s="466">
        <f t="shared" si="7"/>
        <v>1149493</v>
      </c>
      <c r="BV49" s="466">
        <f t="shared" si="7"/>
        <v>1085424</v>
      </c>
      <c r="BW49" s="466">
        <f t="shared" si="7"/>
        <v>894080.5</v>
      </c>
      <c r="BX49" s="466">
        <f t="shared" si="7"/>
        <v>1861711</v>
      </c>
      <c r="BY49" s="466">
        <f t="shared" si="7"/>
        <v>3029506</v>
      </c>
      <c r="BZ49" s="466">
        <f t="shared" si="7"/>
        <v>3135177</v>
      </c>
      <c r="CA49" s="466">
        <f t="shared" si="7"/>
        <v>2614750</v>
      </c>
      <c r="CB49" s="466">
        <f t="shared" si="7"/>
        <v>2484116</v>
      </c>
      <c r="CC49" s="466">
        <f t="shared" si="7"/>
        <v>2470627</v>
      </c>
      <c r="CD49" s="466">
        <f t="shared" si="7"/>
        <v>3927007</v>
      </c>
      <c r="CE49" s="466">
        <f t="shared" si="7"/>
        <v>6374094</v>
      </c>
      <c r="CF49" s="466">
        <f t="shared" si="7"/>
        <v>6508541</v>
      </c>
      <c r="CG49" s="466">
        <f t="shared" si="7"/>
        <v>3713291</v>
      </c>
      <c r="CH49" s="466">
        <f t="shared" si="7"/>
        <v>586721.12000000011</v>
      </c>
      <c r="CI49" s="466">
        <f t="shared" si="7"/>
        <v>3892464</v>
      </c>
      <c r="CJ49" s="466">
        <f t="shared" si="7"/>
        <v>5302752</v>
      </c>
      <c r="CK49" s="466">
        <f t="shared" si="7"/>
        <v>6002468</v>
      </c>
      <c r="CL49" s="466">
        <f t="shared" si="7"/>
        <v>5885507</v>
      </c>
      <c r="CM49" s="466">
        <f t="shared" si="7"/>
        <v>5692035</v>
      </c>
      <c r="CN49" s="466">
        <f t="shared" si="7"/>
        <v>5118761</v>
      </c>
      <c r="CO49" s="466">
        <f t="shared" si="7"/>
        <v>5184683</v>
      </c>
      <c r="CP49" s="466">
        <f t="shared" si="7"/>
        <v>7325870</v>
      </c>
      <c r="CQ49" s="466">
        <f t="shared" si="7"/>
        <v>10617890</v>
      </c>
      <c r="CR49" s="466">
        <f t="shared" si="7"/>
        <v>10333542</v>
      </c>
      <c r="CS49" s="466">
        <f t="shared" si="7"/>
        <v>6912702</v>
      </c>
      <c r="CT49" s="466">
        <f t="shared" si="7"/>
        <v>4967674</v>
      </c>
      <c r="CU49" s="466">
        <f t="shared" si="7"/>
        <v>6429939</v>
      </c>
      <c r="CV49" s="466">
        <f t="shared" si="7"/>
        <v>8146694</v>
      </c>
      <c r="CW49" s="466">
        <f t="shared" si="7"/>
        <v>8608412</v>
      </c>
      <c r="CX49" s="466">
        <f t="shared" si="7"/>
        <v>8252168</v>
      </c>
      <c r="CY49" s="466">
        <f t="shared" si="7"/>
        <v>8247110</v>
      </c>
      <c r="CZ49" s="466">
        <f t="shared" si="7"/>
        <v>7739670</v>
      </c>
      <c r="DA49" s="466">
        <f t="shared" si="7"/>
        <v>7281882</v>
      </c>
      <c r="DB49" s="466">
        <f t="shared" si="7"/>
        <v>9923942</v>
      </c>
      <c r="DC49" s="466">
        <f t="shared" si="7"/>
        <v>12841322</v>
      </c>
      <c r="DD49" s="466">
        <f t="shared" si="7"/>
        <v>12439586</v>
      </c>
      <c r="DE49" s="466">
        <f t="shared" si="7"/>
        <v>7821580</v>
      </c>
      <c r="DF49" s="466">
        <f t="shared" si="7"/>
        <v>305352.12000000011</v>
      </c>
      <c r="DG49" s="466">
        <f t="shared" si="7"/>
        <v>7471380</v>
      </c>
      <c r="DH49" s="466">
        <f t="shared" si="7"/>
        <v>9245924</v>
      </c>
      <c r="DI49" s="466">
        <f t="shared" si="7"/>
        <v>9063614</v>
      </c>
      <c r="DJ49" s="466">
        <f t="shared" si="7"/>
        <v>8465038</v>
      </c>
      <c r="DK49" s="466">
        <f t="shared" si="7"/>
        <v>8269392</v>
      </c>
      <c r="DL49" s="466">
        <f t="shared" si="7"/>
        <v>7163682</v>
      </c>
      <c r="DM49" s="466">
        <f t="shared" ref="DM49:FX49" si="8">+DM19-DM3</f>
        <v>7199208</v>
      </c>
      <c r="DN49" s="466">
        <f t="shared" si="8"/>
        <v>9979802</v>
      </c>
      <c r="DO49" s="466">
        <f t="shared" si="8"/>
        <v>11928088</v>
      </c>
      <c r="DP49" s="466">
        <f t="shared" si="8"/>
        <v>12752944</v>
      </c>
      <c r="DQ49" s="466">
        <f t="shared" si="8"/>
        <v>8143622</v>
      </c>
      <c r="DR49" s="466">
        <f t="shared" si="8"/>
        <v>5622283</v>
      </c>
      <c r="DS49" s="466">
        <f t="shared" si="8"/>
        <v>8067634</v>
      </c>
      <c r="DT49" s="466">
        <f t="shared" si="8"/>
        <v>8896328</v>
      </c>
      <c r="DU49" s="466">
        <f t="shared" si="8"/>
        <v>9149038</v>
      </c>
      <c r="DV49" s="466">
        <f t="shared" si="8"/>
        <v>8090012</v>
      </c>
      <c r="DW49" s="466">
        <f t="shared" si="8"/>
        <v>8244974</v>
      </c>
      <c r="DX49" s="466">
        <f t="shared" si="8"/>
        <v>6931334</v>
      </c>
      <c r="DY49" s="466">
        <f t="shared" si="8"/>
        <v>7544072</v>
      </c>
      <c r="DZ49" s="466">
        <f t="shared" si="8"/>
        <v>10001300</v>
      </c>
      <c r="EA49" s="466">
        <f t="shared" si="8"/>
        <v>11635662</v>
      </c>
      <c r="EB49" s="466">
        <f t="shared" si="8"/>
        <v>11671946</v>
      </c>
      <c r="EC49" s="466">
        <f t="shared" si="8"/>
        <v>7511962</v>
      </c>
      <c r="ED49" s="466">
        <f t="shared" si="8"/>
        <v>1589382.5</v>
      </c>
      <c r="EE49" s="466">
        <f t="shared" si="8"/>
        <v>4495653</v>
      </c>
      <c r="EF49" s="466">
        <f t="shared" si="8"/>
        <v>8361648</v>
      </c>
      <c r="EG49" s="466">
        <f t="shared" si="8"/>
        <v>8819316</v>
      </c>
      <c r="EH49" s="466">
        <f t="shared" si="8"/>
        <v>8699834</v>
      </c>
      <c r="EI49" s="466">
        <f t="shared" si="8"/>
        <v>7787294</v>
      </c>
      <c r="EJ49" s="466">
        <f t="shared" si="8"/>
        <v>7196930</v>
      </c>
      <c r="EK49" s="466">
        <f t="shared" si="8"/>
        <v>7413650</v>
      </c>
      <c r="EL49" s="466">
        <f t="shared" si="8"/>
        <v>8359498</v>
      </c>
      <c r="EM49" s="466">
        <f t="shared" si="8"/>
        <v>12388646</v>
      </c>
      <c r="EN49" s="466">
        <f t="shared" si="8"/>
        <v>12593900</v>
      </c>
      <c r="EO49" s="466">
        <f t="shared" si="8"/>
        <v>8250206</v>
      </c>
      <c r="EP49" s="466">
        <f t="shared" si="8"/>
        <v>5806120</v>
      </c>
      <c r="EQ49" s="466">
        <f t="shared" si="8"/>
        <v>7009542</v>
      </c>
      <c r="ER49" s="466">
        <f t="shared" si="8"/>
        <v>8958436</v>
      </c>
      <c r="ES49" s="466">
        <f t="shared" si="8"/>
        <v>8939144</v>
      </c>
      <c r="ET49" s="466">
        <f t="shared" si="8"/>
        <v>7857948</v>
      </c>
      <c r="EU49" s="466">
        <f t="shared" si="8"/>
        <v>7508560</v>
      </c>
      <c r="EV49" s="466">
        <f t="shared" si="8"/>
        <v>7220038</v>
      </c>
      <c r="EW49" s="466">
        <f t="shared" si="8"/>
        <v>6954208</v>
      </c>
      <c r="EX49" s="466">
        <f t="shared" si="8"/>
        <v>9204888</v>
      </c>
      <c r="EY49" s="466">
        <f t="shared" si="8"/>
        <v>12247028</v>
      </c>
      <c r="EZ49" s="466">
        <f t="shared" si="8"/>
        <v>11595414</v>
      </c>
      <c r="FA49" s="466">
        <f t="shared" si="8"/>
        <v>8236808</v>
      </c>
      <c r="FB49" s="466">
        <f t="shared" si="8"/>
        <v>802603.5</v>
      </c>
      <c r="FC49" s="466">
        <f t="shared" si="8"/>
        <v>1482565</v>
      </c>
      <c r="FD49" s="466">
        <f t="shared" si="8"/>
        <v>8625580</v>
      </c>
      <c r="FE49" s="466">
        <f t="shared" si="8"/>
        <v>8014632</v>
      </c>
      <c r="FF49" s="466">
        <f t="shared" si="8"/>
        <v>7484816</v>
      </c>
      <c r="FG49" s="466">
        <f t="shared" si="8"/>
        <v>7284192</v>
      </c>
      <c r="FH49" s="466">
        <f t="shared" si="8"/>
        <v>6626224</v>
      </c>
      <c r="FI49" s="466">
        <f t="shared" si="8"/>
        <v>6379826</v>
      </c>
      <c r="FJ49" s="466">
        <f t="shared" si="8"/>
        <v>9031480</v>
      </c>
      <c r="FK49" s="466">
        <f t="shared" si="8"/>
        <v>12240382</v>
      </c>
      <c r="FL49" s="466">
        <f t="shared" si="8"/>
        <v>10969018</v>
      </c>
      <c r="FM49" s="466">
        <f t="shared" si="8"/>
        <v>7929664</v>
      </c>
      <c r="FN49" s="466">
        <f t="shared" si="8"/>
        <v>5103253</v>
      </c>
      <c r="FO49" s="466">
        <f t="shared" si="8"/>
        <v>6276202</v>
      </c>
      <c r="FP49" s="466">
        <f t="shared" si="8"/>
        <v>8289208</v>
      </c>
      <c r="FQ49" s="466">
        <f t="shared" si="8"/>
        <v>7764180</v>
      </c>
      <c r="FR49" s="466">
        <f t="shared" si="8"/>
        <v>7340780</v>
      </c>
      <c r="FS49" s="466">
        <f t="shared" si="8"/>
        <v>1473602</v>
      </c>
      <c r="FT49" s="466">
        <f t="shared" si="8"/>
        <v>6010884</v>
      </c>
      <c r="FU49" s="466">
        <f t="shared" si="8"/>
        <v>6262608</v>
      </c>
      <c r="FV49" s="466">
        <f t="shared" si="8"/>
        <v>9147922</v>
      </c>
      <c r="FW49" s="466">
        <f t="shared" si="8"/>
        <v>11427058</v>
      </c>
      <c r="FX49" s="466">
        <f t="shared" si="8"/>
        <v>11282196</v>
      </c>
      <c r="FY49" s="466">
        <f t="shared" ref="FY49:GB49" si="9">+FY19-FY3</f>
        <v>7042246</v>
      </c>
      <c r="FZ49" s="466">
        <f t="shared" si="9"/>
        <v>6277434</v>
      </c>
      <c r="GA49" s="466">
        <f t="shared" si="9"/>
        <v>6524552</v>
      </c>
      <c r="GB49" s="466">
        <f t="shared" si="9"/>
        <v>8435258</v>
      </c>
    </row>
    <row r="50" spans="1:184">
      <c r="B50" s="486"/>
      <c r="C50" s="475" t="s">
        <v>2</v>
      </c>
      <c r="D50" s="478" t="s">
        <v>176</v>
      </c>
      <c r="E50" s="467">
        <f t="shared" ref="E50:AZ50" si="10">+E20-E4</f>
        <v>126388.25</v>
      </c>
      <c r="F50" s="467">
        <f t="shared" si="10"/>
        <v>35887.25</v>
      </c>
      <c r="G50" s="467">
        <f t="shared" si="10"/>
        <v>-168551.25</v>
      </c>
      <c r="H50" s="467">
        <f t="shared" si="10"/>
        <v>-141718.25</v>
      </c>
      <c r="I50" s="467">
        <f t="shared" si="10"/>
        <v>-248374</v>
      </c>
      <c r="J50" s="467">
        <f t="shared" si="10"/>
        <v>-147776.75</v>
      </c>
      <c r="K50" s="467">
        <f t="shared" si="10"/>
        <v>467705.25</v>
      </c>
      <c r="L50" s="467">
        <f t="shared" si="10"/>
        <v>173350</v>
      </c>
      <c r="M50" s="467">
        <f t="shared" si="10"/>
        <v>-253151.25</v>
      </c>
      <c r="N50" s="467">
        <f t="shared" si="10"/>
        <v>-275497.25</v>
      </c>
      <c r="O50" s="467">
        <f t="shared" si="10"/>
        <v>-261210.5</v>
      </c>
      <c r="P50" s="467">
        <f t="shared" si="10"/>
        <v>-88397.75</v>
      </c>
      <c r="Q50" s="467">
        <f t="shared" si="10"/>
        <v>331721.5</v>
      </c>
      <c r="R50" s="467">
        <f t="shared" si="10"/>
        <v>272823.25</v>
      </c>
      <c r="S50" s="467">
        <f t="shared" si="10"/>
        <v>-27836.25</v>
      </c>
      <c r="T50" s="467">
        <f t="shared" si="10"/>
        <v>-54299.5</v>
      </c>
      <c r="U50" s="467">
        <f t="shared" si="10"/>
        <v>-142697</v>
      </c>
      <c r="V50" s="467">
        <f t="shared" si="10"/>
        <v>53475.5</v>
      </c>
      <c r="W50" s="467">
        <f t="shared" si="10"/>
        <v>386604.25</v>
      </c>
      <c r="X50" s="467">
        <f t="shared" si="10"/>
        <v>421664</v>
      </c>
      <c r="Y50" s="467">
        <f t="shared" si="10"/>
        <v>-173337.5</v>
      </c>
      <c r="Z50" s="467">
        <f t="shared" si="10"/>
        <v>-220691.25</v>
      </c>
      <c r="AA50" s="467">
        <f t="shared" si="10"/>
        <v>-217837</v>
      </c>
      <c r="AB50" s="467">
        <f t="shared" si="10"/>
        <v>-818.25</v>
      </c>
      <c r="AC50" s="467">
        <f t="shared" si="10"/>
        <v>119362.25</v>
      </c>
      <c r="AD50" s="467">
        <f t="shared" si="10"/>
        <v>166645</v>
      </c>
      <c r="AE50" s="467">
        <f t="shared" si="10"/>
        <v>-110603.75</v>
      </c>
      <c r="AF50" s="467">
        <f t="shared" si="10"/>
        <v>-136267.5</v>
      </c>
      <c r="AG50" s="467">
        <f t="shared" si="10"/>
        <v>-271620.75</v>
      </c>
      <c r="AH50" s="467">
        <f t="shared" si="10"/>
        <v>40599.75</v>
      </c>
      <c r="AI50" s="467">
        <f t="shared" si="10"/>
        <v>375155.5</v>
      </c>
      <c r="AJ50" s="467">
        <f t="shared" si="10"/>
        <v>304397.25</v>
      </c>
      <c r="AK50" s="467">
        <f t="shared" si="10"/>
        <v>-170073</v>
      </c>
      <c r="AL50" s="467">
        <f t="shared" si="10"/>
        <v>-290532</v>
      </c>
      <c r="AM50" s="467">
        <f t="shared" si="10"/>
        <v>-232743.5</v>
      </c>
      <c r="AN50" s="467">
        <f t="shared" si="10"/>
        <v>-195740</v>
      </c>
      <c r="AO50" s="467">
        <f t="shared" si="10"/>
        <v>262810.25</v>
      </c>
      <c r="AP50" s="467">
        <f t="shared" si="10"/>
        <v>298352</v>
      </c>
      <c r="AQ50" s="467">
        <f t="shared" si="10"/>
        <v>28977</v>
      </c>
      <c r="AR50" s="467">
        <f t="shared" si="10"/>
        <v>-51940.120000000112</v>
      </c>
      <c r="AS50" s="467">
        <f t="shared" si="10"/>
        <v>-114996</v>
      </c>
      <c r="AT50" s="467">
        <f t="shared" si="10"/>
        <v>143683</v>
      </c>
      <c r="AU50" s="467">
        <f t="shared" si="10"/>
        <v>453008.5</v>
      </c>
      <c r="AV50" s="467">
        <f t="shared" si="10"/>
        <v>533171</v>
      </c>
      <c r="AW50" s="467">
        <f t="shared" si="10"/>
        <v>-150212.25</v>
      </c>
      <c r="AX50" s="467">
        <f t="shared" si="10"/>
        <v>-227609.75</v>
      </c>
      <c r="AY50" s="467">
        <f t="shared" si="10"/>
        <v>-135879.25</v>
      </c>
      <c r="AZ50" s="467">
        <f t="shared" si="10"/>
        <v>-111741</v>
      </c>
      <c r="BA50" s="467">
        <f t="shared" ref="BA50:DL50" si="11">+BA20-BA4</f>
        <v>267234.5</v>
      </c>
      <c r="BB50" s="467">
        <f t="shared" si="11"/>
        <v>297249.75</v>
      </c>
      <c r="BC50" s="467">
        <f t="shared" si="11"/>
        <v>-46953.75</v>
      </c>
      <c r="BD50" s="467">
        <f t="shared" si="11"/>
        <v>-147495.25</v>
      </c>
      <c r="BE50" s="467">
        <f t="shared" si="11"/>
        <v>-198436</v>
      </c>
      <c r="BF50" s="467">
        <f t="shared" si="11"/>
        <v>157670.25</v>
      </c>
      <c r="BG50" s="467">
        <f t="shared" si="11"/>
        <v>390928.25</v>
      </c>
      <c r="BH50" s="467">
        <f t="shared" si="11"/>
        <v>459691.5</v>
      </c>
      <c r="BI50" s="467">
        <f t="shared" si="11"/>
        <v>-288669</v>
      </c>
      <c r="BJ50" s="467">
        <f t="shared" si="11"/>
        <v>-274138.75</v>
      </c>
      <c r="BK50" s="467">
        <f t="shared" si="11"/>
        <v>-196034.25</v>
      </c>
      <c r="BL50" s="467">
        <f t="shared" si="11"/>
        <v>-85489.25</v>
      </c>
      <c r="BM50" s="467">
        <f t="shared" si="11"/>
        <v>359347</v>
      </c>
      <c r="BN50" s="467">
        <f t="shared" si="11"/>
        <v>354034.25</v>
      </c>
      <c r="BO50" s="467">
        <f t="shared" si="11"/>
        <v>79865.25</v>
      </c>
      <c r="BP50" s="467">
        <f t="shared" si="11"/>
        <v>-1598.1899999999441</v>
      </c>
      <c r="BQ50" s="467">
        <f t="shared" si="11"/>
        <v>-79357.25</v>
      </c>
      <c r="BR50" s="467">
        <f t="shared" si="11"/>
        <v>301688.5</v>
      </c>
      <c r="BS50" s="467">
        <f t="shared" si="11"/>
        <v>731192</v>
      </c>
      <c r="BT50" s="467">
        <f t="shared" si="11"/>
        <v>853673</v>
      </c>
      <c r="BU50" s="467">
        <f t="shared" si="11"/>
        <v>16253.75</v>
      </c>
      <c r="BV50" s="467">
        <f t="shared" si="11"/>
        <v>-59250.5</v>
      </c>
      <c r="BW50" s="467">
        <f t="shared" si="11"/>
        <v>54187.75</v>
      </c>
      <c r="BX50" s="467">
        <f t="shared" si="11"/>
        <v>212746.75</v>
      </c>
      <c r="BY50" s="467">
        <f t="shared" si="11"/>
        <v>655505</v>
      </c>
      <c r="BZ50" s="467">
        <f t="shared" si="11"/>
        <v>731527</v>
      </c>
      <c r="CA50" s="467">
        <f t="shared" si="11"/>
        <v>539266.5</v>
      </c>
      <c r="CB50" s="467">
        <f t="shared" si="11"/>
        <v>499170.25</v>
      </c>
      <c r="CC50" s="467">
        <f t="shared" si="11"/>
        <v>468910.5</v>
      </c>
      <c r="CD50" s="467">
        <f t="shared" si="11"/>
        <v>967039</v>
      </c>
      <c r="CE50" s="467">
        <f t="shared" si="11"/>
        <v>1850933</v>
      </c>
      <c r="CF50" s="467">
        <f t="shared" si="11"/>
        <v>1971027</v>
      </c>
      <c r="CG50" s="467">
        <f t="shared" si="11"/>
        <v>898259.5</v>
      </c>
      <c r="CH50" s="467">
        <f t="shared" si="11"/>
        <v>1005391</v>
      </c>
      <c r="CI50" s="467">
        <f t="shared" si="11"/>
        <v>1072942.5</v>
      </c>
      <c r="CJ50" s="467">
        <f t="shared" si="11"/>
        <v>1586694.5</v>
      </c>
      <c r="CK50" s="467">
        <f t="shared" si="11"/>
        <v>1693114</v>
      </c>
      <c r="CL50" s="467">
        <f t="shared" si="11"/>
        <v>1689499.5</v>
      </c>
      <c r="CM50" s="467">
        <f t="shared" si="11"/>
        <v>1559506.5</v>
      </c>
      <c r="CN50" s="467">
        <f t="shared" si="11"/>
        <v>770838.75</v>
      </c>
      <c r="CO50" s="467">
        <f t="shared" si="11"/>
        <v>1017686</v>
      </c>
      <c r="CP50" s="467">
        <f t="shared" si="11"/>
        <v>2223543.5</v>
      </c>
      <c r="CQ50" s="467">
        <f t="shared" si="11"/>
        <v>3447816.5</v>
      </c>
      <c r="CR50" s="467">
        <f t="shared" si="11"/>
        <v>3129492</v>
      </c>
      <c r="CS50" s="467">
        <f t="shared" si="11"/>
        <v>2007792.5</v>
      </c>
      <c r="CT50" s="467">
        <f t="shared" si="11"/>
        <v>1883037.5</v>
      </c>
      <c r="CU50" s="467">
        <f t="shared" si="11"/>
        <v>1900164</v>
      </c>
      <c r="CV50" s="467">
        <f t="shared" si="11"/>
        <v>2492597.5</v>
      </c>
      <c r="CW50" s="467">
        <f t="shared" si="11"/>
        <v>2601008.5</v>
      </c>
      <c r="CX50" s="467">
        <f t="shared" si="11"/>
        <v>2578375.5</v>
      </c>
      <c r="CY50" s="467">
        <f t="shared" si="11"/>
        <v>1513049.75</v>
      </c>
      <c r="CZ50" s="467">
        <f t="shared" si="11"/>
        <v>1019432.5</v>
      </c>
      <c r="DA50" s="467">
        <f t="shared" si="11"/>
        <v>2206324.5</v>
      </c>
      <c r="DB50" s="467">
        <f t="shared" si="11"/>
        <v>3089570</v>
      </c>
      <c r="DC50" s="467">
        <f t="shared" si="11"/>
        <v>4026339.9999999995</v>
      </c>
      <c r="DD50" s="467">
        <f t="shared" si="11"/>
        <v>3884130.4999999995</v>
      </c>
      <c r="DE50" s="467">
        <f t="shared" si="11"/>
        <v>2392251.5</v>
      </c>
      <c r="DF50" s="467">
        <f t="shared" si="11"/>
        <v>2108393</v>
      </c>
      <c r="DG50" s="467">
        <f t="shared" si="11"/>
        <v>2154081.5</v>
      </c>
      <c r="DH50" s="467">
        <f t="shared" si="11"/>
        <v>2751353.9999999995</v>
      </c>
      <c r="DI50" s="467">
        <f t="shared" si="11"/>
        <v>2709047</v>
      </c>
      <c r="DJ50" s="467">
        <f t="shared" si="11"/>
        <v>2586749.5</v>
      </c>
      <c r="DK50" s="467">
        <f t="shared" si="11"/>
        <v>2456086</v>
      </c>
      <c r="DL50" s="467">
        <f t="shared" si="11"/>
        <v>2097253.5</v>
      </c>
      <c r="DM50" s="467">
        <f t="shared" ref="DM50:FX50" si="12">+DM20-DM4</f>
        <v>621122.5</v>
      </c>
      <c r="DN50" s="467">
        <f t="shared" si="12"/>
        <v>3134986.0000000005</v>
      </c>
      <c r="DO50" s="467">
        <f t="shared" si="12"/>
        <v>3801736</v>
      </c>
      <c r="DP50" s="467">
        <f t="shared" si="12"/>
        <v>3846361.5</v>
      </c>
      <c r="DQ50" s="467">
        <f t="shared" si="12"/>
        <v>2405520.5</v>
      </c>
      <c r="DR50" s="467">
        <f t="shared" si="12"/>
        <v>2212054.5</v>
      </c>
      <c r="DS50" s="467">
        <f t="shared" si="12"/>
        <v>2299689.0000000005</v>
      </c>
      <c r="DT50" s="467">
        <f t="shared" si="12"/>
        <v>2658445.5</v>
      </c>
      <c r="DU50" s="467">
        <f t="shared" si="12"/>
        <v>2709832</v>
      </c>
      <c r="DV50" s="467">
        <f t="shared" si="12"/>
        <v>2537709</v>
      </c>
      <c r="DW50" s="467">
        <f t="shared" si="12"/>
        <v>2333005.5</v>
      </c>
      <c r="DX50" s="467">
        <f t="shared" si="12"/>
        <v>1926747</v>
      </c>
      <c r="DY50" s="467">
        <f t="shared" si="12"/>
        <v>2155849.5</v>
      </c>
      <c r="DZ50" s="467">
        <f t="shared" si="12"/>
        <v>2924644.5</v>
      </c>
      <c r="EA50" s="467">
        <f t="shared" si="12"/>
        <v>3701579</v>
      </c>
      <c r="EB50" s="467">
        <f t="shared" si="12"/>
        <v>3678159</v>
      </c>
      <c r="EC50" s="467">
        <f t="shared" si="12"/>
        <v>2145917</v>
      </c>
      <c r="ED50" s="467">
        <f t="shared" si="12"/>
        <v>2074715.5</v>
      </c>
      <c r="EE50" s="467">
        <f t="shared" si="12"/>
        <v>2102593</v>
      </c>
      <c r="EF50" s="467">
        <f t="shared" si="12"/>
        <v>2485414</v>
      </c>
      <c r="EG50" s="467">
        <f t="shared" si="12"/>
        <v>2595402.5</v>
      </c>
      <c r="EH50" s="467">
        <f t="shared" si="12"/>
        <v>2634724</v>
      </c>
      <c r="EI50" s="467">
        <f t="shared" si="12"/>
        <v>2211297</v>
      </c>
      <c r="EJ50" s="467">
        <f t="shared" si="12"/>
        <v>972380.75</v>
      </c>
      <c r="EK50" s="467">
        <f t="shared" si="12"/>
        <v>1902906</v>
      </c>
      <c r="EL50" s="467">
        <f t="shared" si="12"/>
        <v>2712940.5</v>
      </c>
      <c r="EM50" s="467">
        <f t="shared" si="12"/>
        <v>3836373</v>
      </c>
      <c r="EN50" s="467">
        <f t="shared" si="12"/>
        <v>3911352</v>
      </c>
      <c r="EO50" s="467">
        <f t="shared" si="12"/>
        <v>2384517</v>
      </c>
      <c r="EP50" s="467">
        <f t="shared" si="12"/>
        <v>2175964</v>
      </c>
      <c r="EQ50" s="467">
        <f t="shared" si="12"/>
        <v>1986125.5</v>
      </c>
      <c r="ER50" s="467">
        <f t="shared" si="12"/>
        <v>2614605.5</v>
      </c>
      <c r="ES50" s="467">
        <f t="shared" si="12"/>
        <v>2699089.5</v>
      </c>
      <c r="ET50" s="467">
        <f t="shared" si="12"/>
        <v>2299279</v>
      </c>
      <c r="EU50" s="467">
        <f t="shared" si="12"/>
        <v>2129266</v>
      </c>
      <c r="EV50" s="467">
        <f t="shared" si="12"/>
        <v>2047260</v>
      </c>
      <c r="EW50" s="467">
        <f t="shared" si="12"/>
        <v>1878196</v>
      </c>
      <c r="EX50" s="467">
        <f t="shared" si="12"/>
        <v>2626907.5</v>
      </c>
      <c r="EY50" s="467">
        <f t="shared" si="12"/>
        <v>3705660</v>
      </c>
      <c r="EZ50" s="467">
        <f t="shared" si="12"/>
        <v>3583889</v>
      </c>
      <c r="FA50" s="467">
        <f t="shared" si="12"/>
        <v>2287833</v>
      </c>
      <c r="FB50" s="467">
        <f t="shared" si="12"/>
        <v>2132349</v>
      </c>
      <c r="FC50" s="467">
        <f t="shared" si="12"/>
        <v>1797466</v>
      </c>
      <c r="FD50" s="467">
        <f t="shared" si="12"/>
        <v>2612809.5</v>
      </c>
      <c r="FE50" s="467">
        <f t="shared" si="12"/>
        <v>2211575.5</v>
      </c>
      <c r="FF50" s="467">
        <f t="shared" si="12"/>
        <v>2098671</v>
      </c>
      <c r="FG50" s="467">
        <f t="shared" si="12"/>
        <v>1968339</v>
      </c>
      <c r="FH50" s="467">
        <f t="shared" si="12"/>
        <v>199018.25</v>
      </c>
      <c r="FI50" s="467">
        <f t="shared" si="12"/>
        <v>260964.5</v>
      </c>
      <c r="FJ50" s="467">
        <f t="shared" si="12"/>
        <v>2502094.5</v>
      </c>
      <c r="FK50" s="467">
        <f t="shared" si="12"/>
        <v>3484794</v>
      </c>
      <c r="FL50" s="467">
        <f t="shared" si="12"/>
        <v>3280418</v>
      </c>
      <c r="FM50" s="467">
        <f t="shared" si="12"/>
        <v>2123094.5</v>
      </c>
      <c r="FN50" s="467">
        <f t="shared" si="12"/>
        <v>1845228.5</v>
      </c>
      <c r="FO50" s="467">
        <f t="shared" si="12"/>
        <v>1651720.5</v>
      </c>
      <c r="FP50" s="467">
        <f t="shared" si="12"/>
        <v>2405974</v>
      </c>
      <c r="FQ50" s="467">
        <f t="shared" si="12"/>
        <v>2149235.5</v>
      </c>
      <c r="FR50" s="467">
        <f>+FR20-FR4</f>
        <v>2192702.5</v>
      </c>
      <c r="FS50" s="467">
        <f t="shared" si="12"/>
        <v>2062499.5</v>
      </c>
      <c r="FT50" s="467">
        <f t="shared" si="12"/>
        <v>1717219.5</v>
      </c>
      <c r="FU50" s="467">
        <f t="shared" si="12"/>
        <v>1537172.5</v>
      </c>
      <c r="FV50" s="467">
        <f t="shared" si="12"/>
        <v>2474650</v>
      </c>
      <c r="FW50" s="467">
        <f t="shared" si="12"/>
        <v>3267735</v>
      </c>
      <c r="FX50" s="467">
        <f t="shared" si="12"/>
        <v>3411241</v>
      </c>
      <c r="FY50" s="467">
        <f t="shared" ref="FY50:GB50" si="13">+FY20-FY4</f>
        <v>1968861</v>
      </c>
      <c r="FZ50" s="467">
        <f t="shared" si="13"/>
        <v>1767769</v>
      </c>
      <c r="GA50" s="467">
        <f t="shared" si="13"/>
        <v>1778758</v>
      </c>
      <c r="GB50" s="467">
        <f t="shared" si="13"/>
        <v>2570593</v>
      </c>
    </row>
    <row r="51" spans="1:184">
      <c r="B51" s="486"/>
      <c r="C51" s="475" t="s">
        <v>3</v>
      </c>
      <c r="D51" s="478" t="s">
        <v>176</v>
      </c>
      <c r="E51" s="467">
        <f t="shared" ref="E51:AZ51" si="14">+E21-E5</f>
        <v>12047.5</v>
      </c>
      <c r="F51" s="467">
        <f t="shared" si="14"/>
        <v>-64602.5</v>
      </c>
      <c r="G51" s="467">
        <f t="shared" si="14"/>
        <v>-232915</v>
      </c>
      <c r="H51" s="467">
        <f t="shared" si="14"/>
        <v>0</v>
      </c>
      <c r="I51" s="467">
        <f t="shared" si="14"/>
        <v>-183288</v>
      </c>
      <c r="J51" s="467">
        <f t="shared" si="14"/>
        <v>-206515.25</v>
      </c>
      <c r="K51" s="467">
        <f t="shared" si="14"/>
        <v>372617.25</v>
      </c>
      <c r="L51" s="467">
        <f t="shared" si="14"/>
        <v>103820.5</v>
      </c>
      <c r="M51" s="467">
        <f t="shared" si="14"/>
        <v>-283740.25</v>
      </c>
      <c r="N51" s="467">
        <f t="shared" si="14"/>
        <v>-357600.5</v>
      </c>
      <c r="O51" s="467">
        <f t="shared" si="14"/>
        <v>-382644.25</v>
      </c>
      <c r="P51" s="467">
        <f t="shared" si="14"/>
        <v>-134665.75</v>
      </c>
      <c r="Q51" s="467">
        <f t="shared" si="14"/>
        <v>274767</v>
      </c>
      <c r="R51" s="467">
        <f t="shared" si="14"/>
        <v>170088.25</v>
      </c>
      <c r="S51" s="467">
        <f t="shared" si="14"/>
        <v>-133891.5</v>
      </c>
      <c r="T51" s="467">
        <f t="shared" si="14"/>
        <v>-92809.25</v>
      </c>
      <c r="U51" s="467">
        <f t="shared" si="14"/>
        <v>-190945.25</v>
      </c>
      <c r="V51" s="467">
        <f t="shared" si="14"/>
        <v>-6233.25</v>
      </c>
      <c r="W51" s="467">
        <f t="shared" si="14"/>
        <v>328221</v>
      </c>
      <c r="X51" s="467">
        <f t="shared" si="14"/>
        <v>364469.75</v>
      </c>
      <c r="Y51" s="467">
        <f t="shared" si="14"/>
        <v>-207647.25</v>
      </c>
      <c r="Z51" s="467">
        <f t="shared" si="14"/>
        <v>-299583</v>
      </c>
      <c r="AA51" s="467">
        <f t="shared" si="14"/>
        <v>-247542.5</v>
      </c>
      <c r="AB51" s="467">
        <f t="shared" si="14"/>
        <v>-62957.75</v>
      </c>
      <c r="AC51" s="467">
        <f t="shared" si="14"/>
        <v>28228.5</v>
      </c>
      <c r="AD51" s="467">
        <f t="shared" si="14"/>
        <v>125227.25</v>
      </c>
      <c r="AE51" s="467">
        <f t="shared" si="14"/>
        <v>-160440</v>
      </c>
      <c r="AF51" s="467">
        <f t="shared" si="14"/>
        <v>-202788.25</v>
      </c>
      <c r="AG51" s="467">
        <f t="shared" si="14"/>
        <v>-175045.43999999994</v>
      </c>
      <c r="AH51" s="467">
        <f t="shared" si="14"/>
        <v>26301.25</v>
      </c>
      <c r="AI51" s="467">
        <f t="shared" si="14"/>
        <v>274313</v>
      </c>
      <c r="AJ51" s="467">
        <f t="shared" si="14"/>
        <v>205531</v>
      </c>
      <c r="AK51" s="467">
        <f t="shared" si="14"/>
        <v>-315828.5</v>
      </c>
      <c r="AL51" s="467">
        <f t="shared" si="14"/>
        <v>-350228.75</v>
      </c>
      <c r="AM51" s="467">
        <f t="shared" si="14"/>
        <v>-313027.25</v>
      </c>
      <c r="AN51" s="467">
        <f t="shared" si="14"/>
        <v>-214218</v>
      </c>
      <c r="AO51" s="467">
        <f t="shared" si="14"/>
        <v>147714.5</v>
      </c>
      <c r="AP51" s="467">
        <f t="shared" si="14"/>
        <v>224688.5</v>
      </c>
      <c r="AQ51" s="467">
        <f t="shared" si="14"/>
        <v>-29367.75</v>
      </c>
      <c r="AR51" s="467">
        <f t="shared" si="14"/>
        <v>-174145.5</v>
      </c>
      <c r="AS51" s="467">
        <f t="shared" si="14"/>
        <v>-193815.75</v>
      </c>
      <c r="AT51" s="467">
        <f t="shared" si="14"/>
        <v>90841.25</v>
      </c>
      <c r="AU51" s="467">
        <f t="shared" si="14"/>
        <v>350896.25</v>
      </c>
      <c r="AV51" s="467">
        <f t="shared" si="14"/>
        <v>410897.75</v>
      </c>
      <c r="AW51" s="467">
        <f t="shared" si="14"/>
        <v>-239926.5</v>
      </c>
      <c r="AX51" s="467">
        <f t="shared" si="14"/>
        <v>-307115.25</v>
      </c>
      <c r="AY51" s="467">
        <f t="shared" si="14"/>
        <v>-225375.25</v>
      </c>
      <c r="AZ51" s="467">
        <f t="shared" si="14"/>
        <v>-208620.25</v>
      </c>
      <c r="BA51" s="467">
        <f t="shared" ref="BA51:DL51" si="15">+BA21-BA5</f>
        <v>168598.25</v>
      </c>
      <c r="BB51" s="467">
        <f t="shared" si="15"/>
        <v>228423.25</v>
      </c>
      <c r="BC51" s="467">
        <f t="shared" si="15"/>
        <v>-150484.75</v>
      </c>
      <c r="BD51" s="467">
        <f t="shared" si="15"/>
        <v>-134361.38</v>
      </c>
      <c r="BE51" s="467">
        <f t="shared" si="15"/>
        <v>-357069.25</v>
      </c>
      <c r="BF51" s="467">
        <f t="shared" si="15"/>
        <v>65926.75</v>
      </c>
      <c r="BG51" s="467">
        <f t="shared" si="15"/>
        <v>332950</v>
      </c>
      <c r="BH51" s="467">
        <f t="shared" si="15"/>
        <v>361658.75</v>
      </c>
      <c r="BI51" s="467">
        <f t="shared" si="15"/>
        <v>-355817.25</v>
      </c>
      <c r="BJ51" s="467">
        <f t="shared" si="15"/>
        <v>-326949.5</v>
      </c>
      <c r="BK51" s="467">
        <f t="shared" si="15"/>
        <v>-278156.25</v>
      </c>
      <c r="BL51" s="467">
        <f t="shared" si="15"/>
        <v>-182723.25</v>
      </c>
      <c r="BM51" s="467">
        <f t="shared" si="15"/>
        <v>247184</v>
      </c>
      <c r="BN51" s="467">
        <f t="shared" si="15"/>
        <v>252935.25</v>
      </c>
      <c r="BO51" s="467">
        <f t="shared" si="15"/>
        <v>-43352.25</v>
      </c>
      <c r="BP51" s="467">
        <f t="shared" si="15"/>
        <v>-83124</v>
      </c>
      <c r="BQ51" s="467">
        <f t="shared" si="15"/>
        <v>-165405.25</v>
      </c>
      <c r="BR51" s="467">
        <f t="shared" si="15"/>
        <v>195203.75</v>
      </c>
      <c r="BS51" s="467">
        <f t="shared" si="15"/>
        <v>580500.5</v>
      </c>
      <c r="BT51" s="467">
        <f t="shared" si="15"/>
        <v>679307.5</v>
      </c>
      <c r="BU51" s="467">
        <f t="shared" si="15"/>
        <v>-124450.75</v>
      </c>
      <c r="BV51" s="467">
        <f t="shared" si="15"/>
        <v>-135583.25</v>
      </c>
      <c r="BW51" s="467">
        <f t="shared" si="15"/>
        <v>-48015.5</v>
      </c>
      <c r="BX51" s="467">
        <f t="shared" si="15"/>
        <v>128383.75</v>
      </c>
      <c r="BY51" s="467">
        <f t="shared" si="15"/>
        <v>546599</v>
      </c>
      <c r="BZ51" s="467">
        <f t="shared" si="15"/>
        <v>616386.5</v>
      </c>
      <c r="CA51" s="467">
        <f t="shared" si="15"/>
        <v>461656.5</v>
      </c>
      <c r="CB51" s="467">
        <f t="shared" si="15"/>
        <v>281566.5</v>
      </c>
      <c r="CC51" s="467">
        <f t="shared" si="15"/>
        <v>119951.25</v>
      </c>
      <c r="CD51" s="467">
        <f t="shared" si="15"/>
        <v>870835.5</v>
      </c>
      <c r="CE51" s="467">
        <f t="shared" si="15"/>
        <v>1679986</v>
      </c>
      <c r="CF51" s="467">
        <f t="shared" si="15"/>
        <v>1838895.5</v>
      </c>
      <c r="CG51" s="467">
        <f t="shared" si="15"/>
        <v>836642</v>
      </c>
      <c r="CH51" s="467">
        <f t="shared" si="15"/>
        <v>797367.5</v>
      </c>
      <c r="CI51" s="467">
        <f t="shared" si="15"/>
        <v>1029453</v>
      </c>
      <c r="CJ51" s="467">
        <f t="shared" si="15"/>
        <v>1316332</v>
      </c>
      <c r="CK51" s="467">
        <f t="shared" si="15"/>
        <v>1598527</v>
      </c>
      <c r="CL51" s="467">
        <f t="shared" si="15"/>
        <v>1484341</v>
      </c>
      <c r="CM51" s="467">
        <f t="shared" si="15"/>
        <v>1369207.5</v>
      </c>
      <c r="CN51" s="467">
        <f t="shared" si="15"/>
        <v>1278364.5</v>
      </c>
      <c r="CO51" s="467">
        <f t="shared" si="15"/>
        <v>1246432.5</v>
      </c>
      <c r="CP51" s="467">
        <f t="shared" si="15"/>
        <v>2035108</v>
      </c>
      <c r="CQ51" s="467">
        <f t="shared" si="15"/>
        <v>3238790.5</v>
      </c>
      <c r="CR51" s="467">
        <f t="shared" si="15"/>
        <v>2925727</v>
      </c>
      <c r="CS51" s="467">
        <f t="shared" si="15"/>
        <v>1964893</v>
      </c>
      <c r="CT51" s="467">
        <f t="shared" si="15"/>
        <v>1833239</v>
      </c>
      <c r="CU51" s="467">
        <f t="shared" si="15"/>
        <v>1788139.5</v>
      </c>
      <c r="CV51" s="467">
        <f t="shared" si="15"/>
        <v>2302004.5</v>
      </c>
      <c r="CW51" s="467">
        <f t="shared" si="15"/>
        <v>2414501.5000000005</v>
      </c>
      <c r="CX51" s="467">
        <f t="shared" si="15"/>
        <v>2367468</v>
      </c>
      <c r="CY51" s="467">
        <f t="shared" si="15"/>
        <v>981352.75</v>
      </c>
      <c r="CZ51" s="467">
        <f t="shared" si="15"/>
        <v>0</v>
      </c>
      <c r="DA51" s="467">
        <f t="shared" si="15"/>
        <v>1850827</v>
      </c>
      <c r="DB51" s="467">
        <f t="shared" si="15"/>
        <v>2934169</v>
      </c>
      <c r="DC51" s="467">
        <f t="shared" si="15"/>
        <v>3950510.5</v>
      </c>
      <c r="DD51" s="467">
        <f t="shared" si="15"/>
        <v>3725235.5</v>
      </c>
      <c r="DE51" s="467">
        <f t="shared" si="15"/>
        <v>2272145</v>
      </c>
      <c r="DF51" s="467">
        <f t="shared" si="15"/>
        <v>1913939.9999999995</v>
      </c>
      <c r="DG51" s="467">
        <f t="shared" si="15"/>
        <v>2030568.5</v>
      </c>
      <c r="DH51" s="467">
        <f t="shared" si="15"/>
        <v>2661015</v>
      </c>
      <c r="DI51" s="467">
        <f t="shared" si="15"/>
        <v>2561300.5</v>
      </c>
      <c r="DJ51" s="467">
        <f t="shared" si="15"/>
        <v>2407602.5</v>
      </c>
      <c r="DK51" s="467">
        <f t="shared" si="15"/>
        <v>2292864.5</v>
      </c>
      <c r="DL51" s="467">
        <f t="shared" si="15"/>
        <v>1976924</v>
      </c>
      <c r="DM51" s="467">
        <f t="shared" ref="DM51:FX51" si="16">+DM21-DM5</f>
        <v>1907353.5</v>
      </c>
      <c r="DN51" s="467">
        <f t="shared" si="16"/>
        <v>3080619.5</v>
      </c>
      <c r="DO51" s="467">
        <f t="shared" si="16"/>
        <v>3762870</v>
      </c>
      <c r="DP51" s="467">
        <f t="shared" si="16"/>
        <v>3646384.5</v>
      </c>
      <c r="DQ51" s="467">
        <f t="shared" si="16"/>
        <v>2405188.5</v>
      </c>
      <c r="DR51" s="467">
        <f t="shared" si="16"/>
        <v>2076086.5</v>
      </c>
      <c r="DS51" s="467">
        <f t="shared" si="16"/>
        <v>2159678</v>
      </c>
      <c r="DT51" s="467">
        <f t="shared" si="16"/>
        <v>2586137.5</v>
      </c>
      <c r="DU51" s="467">
        <f t="shared" si="16"/>
        <v>2654904.5</v>
      </c>
      <c r="DV51" s="467">
        <f t="shared" si="16"/>
        <v>2323852.5</v>
      </c>
      <c r="DW51" s="467">
        <f t="shared" si="16"/>
        <v>2214251</v>
      </c>
      <c r="DX51" s="467">
        <f t="shared" si="16"/>
        <v>939598</v>
      </c>
      <c r="DY51" s="467">
        <f t="shared" si="16"/>
        <v>1519651.5</v>
      </c>
      <c r="DZ51" s="467">
        <f t="shared" si="16"/>
        <v>2930021.5</v>
      </c>
      <c r="EA51" s="467">
        <f t="shared" si="16"/>
        <v>3541992.5</v>
      </c>
      <c r="EB51" s="467">
        <f t="shared" si="16"/>
        <v>3457332.5</v>
      </c>
      <c r="EC51" s="467">
        <f t="shared" si="16"/>
        <v>2056965.5</v>
      </c>
      <c r="ED51" s="467">
        <f t="shared" si="16"/>
        <v>1879215.5</v>
      </c>
      <c r="EE51" s="467">
        <f t="shared" si="16"/>
        <v>1893870</v>
      </c>
      <c r="EF51" s="467">
        <f t="shared" si="16"/>
        <v>2223585.5</v>
      </c>
      <c r="EG51" s="467">
        <f t="shared" si="16"/>
        <v>2428995.5</v>
      </c>
      <c r="EH51" s="467">
        <f t="shared" si="16"/>
        <v>2505121</v>
      </c>
      <c r="EI51" s="467">
        <f t="shared" si="16"/>
        <v>2072044.5</v>
      </c>
      <c r="EJ51" s="467">
        <f t="shared" si="16"/>
        <v>2059667</v>
      </c>
      <c r="EK51" s="467">
        <f t="shared" si="16"/>
        <v>2116872.5</v>
      </c>
      <c r="EL51" s="467">
        <f t="shared" si="16"/>
        <v>2476521</v>
      </c>
      <c r="EM51" s="467">
        <f t="shared" si="16"/>
        <v>3777460</v>
      </c>
      <c r="EN51" s="467">
        <f t="shared" si="16"/>
        <v>3618996.5</v>
      </c>
      <c r="EO51" s="467">
        <f t="shared" si="16"/>
        <v>2249796</v>
      </c>
      <c r="EP51" s="467">
        <f t="shared" si="16"/>
        <v>2021177.5</v>
      </c>
      <c r="EQ51" s="467">
        <f t="shared" si="16"/>
        <v>1949729</v>
      </c>
      <c r="ER51" s="467">
        <f t="shared" si="16"/>
        <v>2434080</v>
      </c>
      <c r="ES51" s="467">
        <f t="shared" si="16"/>
        <v>2426342.5</v>
      </c>
      <c r="ET51" s="467">
        <f t="shared" si="16"/>
        <v>2290953</v>
      </c>
      <c r="EU51" s="467">
        <f t="shared" si="16"/>
        <v>1870271</v>
      </c>
      <c r="EV51" s="467">
        <f t="shared" si="16"/>
        <v>751210.5</v>
      </c>
      <c r="EW51" s="467">
        <f t="shared" si="16"/>
        <v>1643456.5</v>
      </c>
      <c r="EX51" s="467">
        <f t="shared" si="16"/>
        <v>2549576.5</v>
      </c>
      <c r="EY51" s="467">
        <f t="shared" si="16"/>
        <v>3705472</v>
      </c>
      <c r="EZ51" s="467">
        <f t="shared" si="16"/>
        <v>3485177</v>
      </c>
      <c r="FA51" s="467">
        <f t="shared" si="16"/>
        <v>2144352</v>
      </c>
      <c r="FB51" s="467">
        <f t="shared" si="16"/>
        <v>2022845.5</v>
      </c>
      <c r="FC51" s="467">
        <f t="shared" si="16"/>
        <v>1614200.5</v>
      </c>
      <c r="FD51" s="467">
        <f t="shared" si="16"/>
        <v>2332591.5</v>
      </c>
      <c r="FE51" s="467">
        <f t="shared" si="16"/>
        <v>2115200</v>
      </c>
      <c r="FF51" s="467">
        <f t="shared" si="16"/>
        <v>2026798</v>
      </c>
      <c r="FG51" s="467">
        <f t="shared" si="16"/>
        <v>1812303.5</v>
      </c>
      <c r="FH51" s="467">
        <f t="shared" si="16"/>
        <v>1629417</v>
      </c>
      <c r="FI51" s="467">
        <f t="shared" si="16"/>
        <v>1479158.5</v>
      </c>
      <c r="FJ51" s="467">
        <f t="shared" si="16"/>
        <v>2366815</v>
      </c>
      <c r="FK51" s="467">
        <f t="shared" si="16"/>
        <v>3442786</v>
      </c>
      <c r="FL51" s="467">
        <f t="shared" si="16"/>
        <v>3153951</v>
      </c>
      <c r="FM51" s="467">
        <f t="shared" si="16"/>
        <v>2025338.5</v>
      </c>
      <c r="FN51" s="467">
        <f t="shared" si="16"/>
        <v>1734142.5</v>
      </c>
      <c r="FO51" s="467">
        <f t="shared" si="16"/>
        <v>1485506.5</v>
      </c>
      <c r="FP51" s="467">
        <f t="shared" si="16"/>
        <v>2107953.5</v>
      </c>
      <c r="FQ51" s="467">
        <f t="shared" si="16"/>
        <v>2132609.5</v>
      </c>
      <c r="FR51" s="467">
        <f t="shared" si="16"/>
        <v>1997270.5</v>
      </c>
      <c r="FS51" s="467">
        <f t="shared" si="16"/>
        <v>1872784</v>
      </c>
      <c r="FT51" s="467">
        <f t="shared" si="16"/>
        <v>1624681</v>
      </c>
      <c r="FU51" s="467">
        <f t="shared" si="16"/>
        <v>358675.5</v>
      </c>
      <c r="FV51" s="467">
        <f t="shared" si="16"/>
        <v>2418222</v>
      </c>
      <c r="FW51" s="467">
        <f t="shared" si="16"/>
        <v>3125258</v>
      </c>
      <c r="FX51" s="467">
        <f t="shared" si="16"/>
        <v>2825822</v>
      </c>
      <c r="FY51" s="467">
        <f t="shared" ref="FY51:GB51" si="17">+FY21-FY5</f>
        <v>1831646</v>
      </c>
      <c r="FZ51" s="467">
        <f t="shared" si="17"/>
        <v>1415883</v>
      </c>
      <c r="GA51" s="467">
        <f t="shared" si="17"/>
        <v>1517460.5</v>
      </c>
      <c r="GB51" s="467">
        <f t="shared" si="17"/>
        <v>2241386</v>
      </c>
    </row>
    <row r="52" spans="1:184">
      <c r="B52" s="486"/>
      <c r="C52" s="475" t="s">
        <v>4</v>
      </c>
      <c r="D52" s="478" t="s">
        <v>176</v>
      </c>
      <c r="E52" s="467">
        <f t="shared" ref="E52:AZ52" si="18">+E22-E6</f>
        <v>532194.25</v>
      </c>
      <c r="F52" s="467">
        <f t="shared" si="18"/>
        <v>385149</v>
      </c>
      <c r="G52" s="467">
        <f t="shared" si="18"/>
        <v>283769.75</v>
      </c>
      <c r="H52" s="467">
        <f t="shared" si="18"/>
        <v>224189.75</v>
      </c>
      <c r="I52" s="467">
        <f t="shared" si="18"/>
        <v>18753.689999999944</v>
      </c>
      <c r="J52" s="467">
        <f t="shared" si="18"/>
        <v>189321.75</v>
      </c>
      <c r="K52" s="467">
        <f t="shared" si="18"/>
        <v>777491.75</v>
      </c>
      <c r="L52" s="467">
        <f t="shared" si="18"/>
        <v>548202</v>
      </c>
      <c r="M52" s="467">
        <f t="shared" si="18"/>
        <v>0</v>
      </c>
      <c r="N52" s="467">
        <f t="shared" si="18"/>
        <v>0</v>
      </c>
      <c r="O52" s="467">
        <f t="shared" si="18"/>
        <v>0</v>
      </c>
      <c r="P52" s="467">
        <f t="shared" si="18"/>
        <v>0</v>
      </c>
      <c r="Q52" s="467">
        <f t="shared" si="18"/>
        <v>0</v>
      </c>
      <c r="R52" s="467">
        <f t="shared" si="18"/>
        <v>0</v>
      </c>
      <c r="S52" s="467">
        <f t="shared" si="18"/>
        <v>0</v>
      </c>
      <c r="T52" s="467">
        <f t="shared" si="18"/>
        <v>0</v>
      </c>
      <c r="U52" s="467">
        <f t="shared" si="18"/>
        <v>0</v>
      </c>
      <c r="V52" s="467">
        <f t="shared" si="18"/>
        <v>0</v>
      </c>
      <c r="W52" s="467">
        <f t="shared" si="18"/>
        <v>0</v>
      </c>
      <c r="X52" s="467">
        <f t="shared" si="18"/>
        <v>0</v>
      </c>
      <c r="Y52" s="467">
        <f t="shared" si="18"/>
        <v>0</v>
      </c>
      <c r="Z52" s="467">
        <f t="shared" si="18"/>
        <v>0</v>
      </c>
      <c r="AA52" s="467">
        <f t="shared" si="18"/>
        <v>0</v>
      </c>
      <c r="AB52" s="467">
        <f t="shared" si="18"/>
        <v>0</v>
      </c>
      <c r="AC52" s="467">
        <f t="shared" si="18"/>
        <v>0</v>
      </c>
      <c r="AD52" s="467">
        <f t="shared" si="18"/>
        <v>0</v>
      </c>
      <c r="AE52" s="467">
        <f t="shared" si="18"/>
        <v>0</v>
      </c>
      <c r="AF52" s="467">
        <f t="shared" si="18"/>
        <v>0</v>
      </c>
      <c r="AG52" s="467">
        <f t="shared" si="18"/>
        <v>0</v>
      </c>
      <c r="AH52" s="467">
        <f t="shared" si="18"/>
        <v>0</v>
      </c>
      <c r="AI52" s="467">
        <f t="shared" si="18"/>
        <v>0</v>
      </c>
      <c r="AJ52" s="467">
        <f t="shared" si="18"/>
        <v>0</v>
      </c>
      <c r="AK52" s="467">
        <f t="shared" si="18"/>
        <v>0</v>
      </c>
      <c r="AL52" s="467">
        <f t="shared" si="18"/>
        <v>0</v>
      </c>
      <c r="AM52" s="467">
        <f t="shared" si="18"/>
        <v>0</v>
      </c>
      <c r="AN52" s="467">
        <f t="shared" si="18"/>
        <v>0</v>
      </c>
      <c r="AO52" s="467">
        <f t="shared" si="18"/>
        <v>0</v>
      </c>
      <c r="AP52" s="467">
        <f t="shared" si="18"/>
        <v>0</v>
      </c>
      <c r="AQ52" s="467">
        <f t="shared" si="18"/>
        <v>0</v>
      </c>
      <c r="AR52" s="467">
        <f t="shared" si="18"/>
        <v>0</v>
      </c>
      <c r="AS52" s="467">
        <f t="shared" si="18"/>
        <v>0</v>
      </c>
      <c r="AT52" s="467">
        <f t="shared" si="18"/>
        <v>0</v>
      </c>
      <c r="AU52" s="467">
        <f t="shared" si="18"/>
        <v>0</v>
      </c>
      <c r="AV52" s="467">
        <f t="shared" si="18"/>
        <v>0</v>
      </c>
      <c r="AW52" s="467">
        <f t="shared" si="18"/>
        <v>0</v>
      </c>
      <c r="AX52" s="467">
        <f t="shared" si="18"/>
        <v>0</v>
      </c>
      <c r="AY52" s="467">
        <f t="shared" si="18"/>
        <v>0</v>
      </c>
      <c r="AZ52" s="467">
        <f t="shared" si="18"/>
        <v>0</v>
      </c>
      <c r="BA52" s="467">
        <f t="shared" ref="BA52:DL52" si="19">+BA22-BA6</f>
        <v>0</v>
      </c>
      <c r="BB52" s="467">
        <f t="shared" si="19"/>
        <v>0</v>
      </c>
      <c r="BC52" s="467">
        <f t="shared" si="19"/>
        <v>0</v>
      </c>
      <c r="BD52" s="467">
        <f t="shared" si="19"/>
        <v>0</v>
      </c>
      <c r="BE52" s="467">
        <f t="shared" si="19"/>
        <v>0</v>
      </c>
      <c r="BF52" s="467">
        <f t="shared" si="19"/>
        <v>0</v>
      </c>
      <c r="BG52" s="467">
        <f t="shared" si="19"/>
        <v>0</v>
      </c>
      <c r="BH52" s="467">
        <f t="shared" si="19"/>
        <v>0</v>
      </c>
      <c r="BI52" s="467">
        <f t="shared" si="19"/>
        <v>0</v>
      </c>
      <c r="BJ52" s="467">
        <f t="shared" si="19"/>
        <v>0</v>
      </c>
      <c r="BK52" s="467">
        <f t="shared" si="19"/>
        <v>0</v>
      </c>
      <c r="BL52" s="467">
        <f t="shared" si="19"/>
        <v>0</v>
      </c>
      <c r="BM52" s="467">
        <f t="shared" si="19"/>
        <v>0</v>
      </c>
      <c r="BN52" s="467">
        <f t="shared" si="19"/>
        <v>0</v>
      </c>
      <c r="BO52" s="467">
        <f t="shared" si="19"/>
        <v>0</v>
      </c>
      <c r="BP52" s="467">
        <f t="shared" si="19"/>
        <v>0</v>
      </c>
      <c r="BQ52" s="467">
        <f t="shared" si="19"/>
        <v>0</v>
      </c>
      <c r="BR52" s="467">
        <f t="shared" si="19"/>
        <v>0</v>
      </c>
      <c r="BS52" s="467">
        <f t="shared" si="19"/>
        <v>0</v>
      </c>
      <c r="BT52" s="467">
        <f t="shared" si="19"/>
        <v>0</v>
      </c>
      <c r="BU52" s="467">
        <f t="shared" si="19"/>
        <v>0</v>
      </c>
      <c r="BV52" s="467">
        <f t="shared" si="19"/>
        <v>0</v>
      </c>
      <c r="BW52" s="467">
        <f t="shared" si="19"/>
        <v>0</v>
      </c>
      <c r="BX52" s="467">
        <f t="shared" si="19"/>
        <v>0</v>
      </c>
      <c r="BY52" s="467">
        <f t="shared" si="19"/>
        <v>0</v>
      </c>
      <c r="BZ52" s="467">
        <f t="shared" si="19"/>
        <v>0</v>
      </c>
      <c r="CA52" s="467">
        <f t="shared" si="19"/>
        <v>0</v>
      </c>
      <c r="CB52" s="467">
        <f t="shared" si="19"/>
        <v>0</v>
      </c>
      <c r="CC52" s="467">
        <f t="shared" si="19"/>
        <v>0</v>
      </c>
      <c r="CD52" s="467">
        <f t="shared" si="19"/>
        <v>0</v>
      </c>
      <c r="CE52" s="467">
        <f t="shared" si="19"/>
        <v>0</v>
      </c>
      <c r="CF52" s="467">
        <f t="shared" si="19"/>
        <v>0</v>
      </c>
      <c r="CG52" s="467">
        <f t="shared" si="19"/>
        <v>0</v>
      </c>
      <c r="CH52" s="467">
        <f t="shared" si="19"/>
        <v>0</v>
      </c>
      <c r="CI52" s="467">
        <f t="shared" si="19"/>
        <v>0</v>
      </c>
      <c r="CJ52" s="467">
        <f t="shared" si="19"/>
        <v>0</v>
      </c>
      <c r="CK52" s="467">
        <f t="shared" si="19"/>
        <v>0</v>
      </c>
      <c r="CL52" s="467">
        <f t="shared" si="19"/>
        <v>0</v>
      </c>
      <c r="CM52" s="467">
        <f t="shared" si="19"/>
        <v>0</v>
      </c>
      <c r="CN52" s="467">
        <f t="shared" si="19"/>
        <v>0</v>
      </c>
      <c r="CO52" s="467">
        <f t="shared" si="19"/>
        <v>0</v>
      </c>
      <c r="CP52" s="467">
        <f t="shared" si="19"/>
        <v>0</v>
      </c>
      <c r="CQ52" s="467">
        <f t="shared" si="19"/>
        <v>0</v>
      </c>
      <c r="CR52" s="467">
        <f t="shared" si="19"/>
        <v>0</v>
      </c>
      <c r="CS52" s="467">
        <f t="shared" si="19"/>
        <v>0</v>
      </c>
      <c r="CT52" s="467">
        <f t="shared" si="19"/>
        <v>0</v>
      </c>
      <c r="CU52" s="467">
        <f t="shared" si="19"/>
        <v>0</v>
      </c>
      <c r="CV52" s="467">
        <f t="shared" si="19"/>
        <v>0</v>
      </c>
      <c r="CW52" s="467">
        <f t="shared" si="19"/>
        <v>0</v>
      </c>
      <c r="CX52" s="467">
        <f t="shared" si="19"/>
        <v>0</v>
      </c>
      <c r="CY52" s="467">
        <f t="shared" si="19"/>
        <v>0</v>
      </c>
      <c r="CZ52" s="467">
        <f t="shared" si="19"/>
        <v>0</v>
      </c>
      <c r="DA52" s="467">
        <f t="shared" si="19"/>
        <v>0</v>
      </c>
      <c r="DB52" s="467">
        <f t="shared" si="19"/>
        <v>0</v>
      </c>
      <c r="DC52" s="467">
        <f t="shared" si="19"/>
        <v>0</v>
      </c>
      <c r="DD52" s="467">
        <f t="shared" si="19"/>
        <v>0</v>
      </c>
      <c r="DE52" s="467">
        <f t="shared" si="19"/>
        <v>0</v>
      </c>
      <c r="DF52" s="467">
        <f t="shared" si="19"/>
        <v>0</v>
      </c>
      <c r="DG52" s="467">
        <f t="shared" si="19"/>
        <v>0</v>
      </c>
      <c r="DH52" s="467">
        <f t="shared" si="19"/>
        <v>0</v>
      </c>
      <c r="DI52" s="467">
        <f t="shared" si="19"/>
        <v>0</v>
      </c>
      <c r="DJ52" s="467">
        <f t="shared" si="19"/>
        <v>0</v>
      </c>
      <c r="DK52" s="467">
        <f t="shared" si="19"/>
        <v>0</v>
      </c>
      <c r="DL52" s="467">
        <f t="shared" si="19"/>
        <v>0</v>
      </c>
      <c r="DM52" s="467">
        <f t="shared" ref="DM52:FX52" si="20">+DM22-DM6</f>
        <v>0</v>
      </c>
      <c r="DN52" s="467">
        <f t="shared" si="20"/>
        <v>0</v>
      </c>
      <c r="DO52" s="467">
        <f t="shared" si="20"/>
        <v>0</v>
      </c>
      <c r="DP52" s="467">
        <f t="shared" si="20"/>
        <v>0</v>
      </c>
      <c r="DQ52" s="467">
        <f t="shared" si="20"/>
        <v>0</v>
      </c>
      <c r="DR52" s="467">
        <f t="shared" si="20"/>
        <v>0</v>
      </c>
      <c r="DS52" s="467">
        <f t="shared" si="20"/>
        <v>0</v>
      </c>
      <c r="DT52" s="467">
        <f t="shared" si="20"/>
        <v>0</v>
      </c>
      <c r="DU52" s="467">
        <f t="shared" si="20"/>
        <v>0</v>
      </c>
      <c r="DV52" s="467">
        <f t="shared" si="20"/>
        <v>0</v>
      </c>
      <c r="DW52" s="467">
        <f t="shared" si="20"/>
        <v>0</v>
      </c>
      <c r="DX52" s="467">
        <f t="shared" si="20"/>
        <v>0</v>
      </c>
      <c r="DY52" s="467">
        <f t="shared" si="20"/>
        <v>0</v>
      </c>
      <c r="DZ52" s="467">
        <f t="shared" si="20"/>
        <v>0</v>
      </c>
      <c r="EA52" s="467">
        <f t="shared" si="20"/>
        <v>0</v>
      </c>
      <c r="EB52" s="467">
        <f t="shared" si="20"/>
        <v>0</v>
      </c>
      <c r="EC52" s="467">
        <f t="shared" si="20"/>
        <v>0</v>
      </c>
      <c r="ED52" s="467">
        <f t="shared" si="20"/>
        <v>0</v>
      </c>
      <c r="EE52" s="467">
        <f t="shared" si="20"/>
        <v>0</v>
      </c>
      <c r="EF52" s="467">
        <f t="shared" si="20"/>
        <v>0</v>
      </c>
      <c r="EG52" s="467">
        <f t="shared" si="20"/>
        <v>0</v>
      </c>
      <c r="EH52" s="467">
        <f t="shared" si="20"/>
        <v>0</v>
      </c>
      <c r="EI52" s="467">
        <f t="shared" si="20"/>
        <v>0</v>
      </c>
      <c r="EJ52" s="467">
        <f t="shared" si="20"/>
        <v>0</v>
      </c>
      <c r="EK52" s="467">
        <f t="shared" si="20"/>
        <v>0</v>
      </c>
      <c r="EL52" s="467">
        <f t="shared" si="20"/>
        <v>0</v>
      </c>
      <c r="EM52" s="467">
        <f t="shared" si="20"/>
        <v>0</v>
      </c>
      <c r="EN52" s="467">
        <f t="shared" si="20"/>
        <v>0</v>
      </c>
      <c r="EO52" s="467">
        <f t="shared" si="20"/>
        <v>0</v>
      </c>
      <c r="EP52" s="467">
        <f t="shared" si="20"/>
        <v>0</v>
      </c>
      <c r="EQ52" s="467">
        <f t="shared" si="20"/>
        <v>0</v>
      </c>
      <c r="ER52" s="467">
        <f t="shared" si="20"/>
        <v>0</v>
      </c>
      <c r="ES52" s="467">
        <f t="shared" si="20"/>
        <v>0</v>
      </c>
      <c r="ET52" s="467">
        <f t="shared" si="20"/>
        <v>0</v>
      </c>
      <c r="EU52" s="467">
        <f t="shared" si="20"/>
        <v>0</v>
      </c>
      <c r="EV52" s="467">
        <f t="shared" si="20"/>
        <v>0</v>
      </c>
      <c r="EW52" s="467">
        <f t="shared" si="20"/>
        <v>0</v>
      </c>
      <c r="EX52" s="467">
        <f t="shared" si="20"/>
        <v>0</v>
      </c>
      <c r="EY52" s="467">
        <f t="shared" si="20"/>
        <v>0</v>
      </c>
      <c r="EZ52" s="467">
        <f t="shared" si="20"/>
        <v>0</v>
      </c>
      <c r="FA52" s="467">
        <f t="shared" si="20"/>
        <v>0</v>
      </c>
      <c r="FB52" s="467">
        <f t="shared" si="20"/>
        <v>0</v>
      </c>
      <c r="FC52" s="467">
        <f t="shared" si="20"/>
        <v>0</v>
      </c>
      <c r="FD52" s="467">
        <f t="shared" si="20"/>
        <v>0</v>
      </c>
      <c r="FE52" s="467">
        <f t="shared" si="20"/>
        <v>0</v>
      </c>
      <c r="FF52" s="467">
        <f t="shared" si="20"/>
        <v>0</v>
      </c>
      <c r="FG52" s="467">
        <f t="shared" si="20"/>
        <v>0</v>
      </c>
      <c r="FH52" s="467">
        <f t="shared" si="20"/>
        <v>0</v>
      </c>
      <c r="FI52" s="467">
        <f t="shared" si="20"/>
        <v>0</v>
      </c>
      <c r="FJ52" s="467">
        <f t="shared" si="20"/>
        <v>0</v>
      </c>
      <c r="FK52" s="467">
        <f t="shared" si="20"/>
        <v>0</v>
      </c>
      <c r="FL52" s="467">
        <f t="shared" si="20"/>
        <v>0</v>
      </c>
      <c r="FM52" s="467">
        <f t="shared" si="20"/>
        <v>0</v>
      </c>
      <c r="FN52" s="467">
        <f t="shared" si="20"/>
        <v>0</v>
      </c>
      <c r="FO52" s="467">
        <f t="shared" si="20"/>
        <v>0</v>
      </c>
      <c r="FP52" s="467">
        <f t="shared" si="20"/>
        <v>0</v>
      </c>
      <c r="FQ52" s="467">
        <f t="shared" si="20"/>
        <v>0</v>
      </c>
      <c r="FR52" s="467">
        <f t="shared" si="20"/>
        <v>0</v>
      </c>
      <c r="FS52" s="467">
        <f t="shared" si="20"/>
        <v>0</v>
      </c>
      <c r="FT52" s="467">
        <f t="shared" si="20"/>
        <v>0</v>
      </c>
      <c r="FU52" s="467">
        <f t="shared" si="20"/>
        <v>0</v>
      </c>
      <c r="FV52" s="467">
        <f t="shared" si="20"/>
        <v>0</v>
      </c>
      <c r="FW52" s="467">
        <f t="shared" si="20"/>
        <v>0</v>
      </c>
      <c r="FX52" s="467">
        <f t="shared" si="20"/>
        <v>0</v>
      </c>
      <c r="FY52" s="467">
        <f t="shared" ref="FY52:GB52" si="21">+FY22-FY6</f>
        <v>0</v>
      </c>
      <c r="FZ52" s="467">
        <f t="shared" si="21"/>
        <v>0</v>
      </c>
      <c r="GA52" s="467">
        <f t="shared" si="21"/>
        <v>0</v>
      </c>
      <c r="GB52" s="467">
        <f t="shared" si="21"/>
        <v>0</v>
      </c>
    </row>
    <row r="53" spans="1:184">
      <c r="B53" s="486"/>
      <c r="C53" s="475" t="s">
        <v>5</v>
      </c>
      <c r="D53" s="478" t="s">
        <v>176</v>
      </c>
      <c r="E53" s="467">
        <f t="shared" ref="E53:AZ53" si="22">+E23-E7</f>
        <v>550938</v>
      </c>
      <c r="F53" s="467">
        <f t="shared" si="22"/>
        <v>371086.75</v>
      </c>
      <c r="G53" s="467">
        <f t="shared" si="22"/>
        <v>276370.25</v>
      </c>
      <c r="H53" s="467">
        <f t="shared" si="22"/>
        <v>241386.25</v>
      </c>
      <c r="I53" s="467">
        <f t="shared" si="22"/>
        <v>215431.25</v>
      </c>
      <c r="J53" s="467">
        <f t="shared" si="22"/>
        <v>253413.75</v>
      </c>
      <c r="K53" s="467">
        <f t="shared" si="22"/>
        <v>833915.75</v>
      </c>
      <c r="L53" s="467">
        <f t="shared" si="22"/>
        <v>561552.75</v>
      </c>
      <c r="M53" s="467">
        <f t="shared" si="22"/>
        <v>0</v>
      </c>
      <c r="N53" s="467">
        <f t="shared" si="22"/>
        <v>0</v>
      </c>
      <c r="O53" s="467">
        <f t="shared" si="22"/>
        <v>0</v>
      </c>
      <c r="P53" s="467">
        <f t="shared" si="22"/>
        <v>0</v>
      </c>
      <c r="Q53" s="467">
        <f t="shared" si="22"/>
        <v>0</v>
      </c>
      <c r="R53" s="467">
        <f t="shared" si="22"/>
        <v>0</v>
      </c>
      <c r="S53" s="467">
        <f t="shared" si="22"/>
        <v>0</v>
      </c>
      <c r="T53" s="467">
        <f t="shared" si="22"/>
        <v>0</v>
      </c>
      <c r="U53" s="467">
        <f t="shared" si="22"/>
        <v>0</v>
      </c>
      <c r="V53" s="467">
        <f t="shared" si="22"/>
        <v>0</v>
      </c>
      <c r="W53" s="467">
        <f t="shared" si="22"/>
        <v>0</v>
      </c>
      <c r="X53" s="467">
        <f t="shared" si="22"/>
        <v>0</v>
      </c>
      <c r="Y53" s="467">
        <f t="shared" si="22"/>
        <v>0</v>
      </c>
      <c r="Z53" s="467">
        <f t="shared" si="22"/>
        <v>0</v>
      </c>
      <c r="AA53" s="467">
        <f t="shared" si="22"/>
        <v>0</v>
      </c>
      <c r="AB53" s="467">
        <f t="shared" si="22"/>
        <v>0</v>
      </c>
      <c r="AC53" s="467">
        <f t="shared" si="22"/>
        <v>0</v>
      </c>
      <c r="AD53" s="467">
        <f t="shared" si="22"/>
        <v>0</v>
      </c>
      <c r="AE53" s="467">
        <f t="shared" si="22"/>
        <v>0</v>
      </c>
      <c r="AF53" s="467">
        <f t="shared" si="22"/>
        <v>0</v>
      </c>
      <c r="AG53" s="467">
        <f t="shared" si="22"/>
        <v>0</v>
      </c>
      <c r="AH53" s="467">
        <f t="shared" si="22"/>
        <v>0</v>
      </c>
      <c r="AI53" s="467">
        <f t="shared" si="22"/>
        <v>0</v>
      </c>
      <c r="AJ53" s="467">
        <f t="shared" si="22"/>
        <v>0</v>
      </c>
      <c r="AK53" s="467">
        <f t="shared" si="22"/>
        <v>0</v>
      </c>
      <c r="AL53" s="467">
        <f t="shared" si="22"/>
        <v>0</v>
      </c>
      <c r="AM53" s="467">
        <f t="shared" si="22"/>
        <v>0</v>
      </c>
      <c r="AN53" s="467">
        <f t="shared" si="22"/>
        <v>0</v>
      </c>
      <c r="AO53" s="467">
        <f t="shared" si="22"/>
        <v>0</v>
      </c>
      <c r="AP53" s="467">
        <f t="shared" si="22"/>
        <v>0</v>
      </c>
      <c r="AQ53" s="467">
        <f t="shared" si="22"/>
        <v>0</v>
      </c>
      <c r="AR53" s="467">
        <f t="shared" si="22"/>
        <v>0</v>
      </c>
      <c r="AS53" s="467">
        <f t="shared" si="22"/>
        <v>0</v>
      </c>
      <c r="AT53" s="467">
        <f t="shared" si="22"/>
        <v>0</v>
      </c>
      <c r="AU53" s="467">
        <f t="shared" si="22"/>
        <v>0</v>
      </c>
      <c r="AV53" s="467">
        <f t="shared" si="22"/>
        <v>0</v>
      </c>
      <c r="AW53" s="467">
        <f t="shared" si="22"/>
        <v>0</v>
      </c>
      <c r="AX53" s="467">
        <f t="shared" si="22"/>
        <v>0</v>
      </c>
      <c r="AY53" s="467">
        <f t="shared" si="22"/>
        <v>0</v>
      </c>
      <c r="AZ53" s="467">
        <f t="shared" si="22"/>
        <v>0</v>
      </c>
      <c r="BA53" s="467">
        <f t="shared" ref="BA53:DL53" si="23">+BA23-BA7</f>
        <v>0</v>
      </c>
      <c r="BB53" s="467">
        <f t="shared" si="23"/>
        <v>0</v>
      </c>
      <c r="BC53" s="467">
        <f t="shared" si="23"/>
        <v>0</v>
      </c>
      <c r="BD53" s="467">
        <f t="shared" si="23"/>
        <v>0</v>
      </c>
      <c r="BE53" s="467">
        <f t="shared" si="23"/>
        <v>0</v>
      </c>
      <c r="BF53" s="467">
        <f t="shared" si="23"/>
        <v>0</v>
      </c>
      <c r="BG53" s="467">
        <f t="shared" si="23"/>
        <v>0</v>
      </c>
      <c r="BH53" s="467">
        <f t="shared" si="23"/>
        <v>0</v>
      </c>
      <c r="BI53" s="467">
        <f t="shared" si="23"/>
        <v>0</v>
      </c>
      <c r="BJ53" s="467">
        <f t="shared" si="23"/>
        <v>0</v>
      </c>
      <c r="BK53" s="467">
        <f t="shared" si="23"/>
        <v>0</v>
      </c>
      <c r="BL53" s="467">
        <f t="shared" si="23"/>
        <v>0</v>
      </c>
      <c r="BM53" s="467">
        <f t="shared" si="23"/>
        <v>0</v>
      </c>
      <c r="BN53" s="467">
        <f t="shared" si="23"/>
        <v>0</v>
      </c>
      <c r="BO53" s="467">
        <f t="shared" si="23"/>
        <v>0</v>
      </c>
      <c r="BP53" s="467">
        <f t="shared" si="23"/>
        <v>0</v>
      </c>
      <c r="BQ53" s="467">
        <f t="shared" si="23"/>
        <v>0</v>
      </c>
      <c r="BR53" s="467">
        <f t="shared" si="23"/>
        <v>0</v>
      </c>
      <c r="BS53" s="467">
        <f t="shared" si="23"/>
        <v>0</v>
      </c>
      <c r="BT53" s="467">
        <f t="shared" si="23"/>
        <v>0</v>
      </c>
      <c r="BU53" s="467">
        <f t="shared" si="23"/>
        <v>0</v>
      </c>
      <c r="BV53" s="467">
        <f t="shared" si="23"/>
        <v>0</v>
      </c>
      <c r="BW53" s="467">
        <f t="shared" si="23"/>
        <v>0</v>
      </c>
      <c r="BX53" s="467">
        <f t="shared" si="23"/>
        <v>0</v>
      </c>
      <c r="BY53" s="467">
        <f t="shared" si="23"/>
        <v>0</v>
      </c>
      <c r="BZ53" s="467">
        <f t="shared" si="23"/>
        <v>0</v>
      </c>
      <c r="CA53" s="467">
        <f t="shared" si="23"/>
        <v>0</v>
      </c>
      <c r="CB53" s="467">
        <f t="shared" si="23"/>
        <v>0</v>
      </c>
      <c r="CC53" s="467">
        <f t="shared" si="23"/>
        <v>0</v>
      </c>
      <c r="CD53" s="467">
        <f t="shared" si="23"/>
        <v>0</v>
      </c>
      <c r="CE53" s="467">
        <f t="shared" si="23"/>
        <v>0</v>
      </c>
      <c r="CF53" s="467">
        <f t="shared" si="23"/>
        <v>0</v>
      </c>
      <c r="CG53" s="467">
        <f t="shared" si="23"/>
        <v>0</v>
      </c>
      <c r="CH53" s="467">
        <f t="shared" si="23"/>
        <v>0</v>
      </c>
      <c r="CI53" s="467">
        <f t="shared" si="23"/>
        <v>0</v>
      </c>
      <c r="CJ53" s="467">
        <f t="shared" si="23"/>
        <v>0</v>
      </c>
      <c r="CK53" s="467">
        <f t="shared" si="23"/>
        <v>0</v>
      </c>
      <c r="CL53" s="467">
        <f t="shared" si="23"/>
        <v>0</v>
      </c>
      <c r="CM53" s="467">
        <f t="shared" si="23"/>
        <v>0</v>
      </c>
      <c r="CN53" s="467">
        <f t="shared" si="23"/>
        <v>0</v>
      </c>
      <c r="CO53" s="467">
        <f t="shared" si="23"/>
        <v>0</v>
      </c>
      <c r="CP53" s="467">
        <f t="shared" si="23"/>
        <v>0</v>
      </c>
      <c r="CQ53" s="467">
        <f t="shared" si="23"/>
        <v>0</v>
      </c>
      <c r="CR53" s="467">
        <f t="shared" si="23"/>
        <v>0</v>
      </c>
      <c r="CS53" s="467">
        <f t="shared" si="23"/>
        <v>0</v>
      </c>
      <c r="CT53" s="467">
        <f t="shared" si="23"/>
        <v>0</v>
      </c>
      <c r="CU53" s="467">
        <f t="shared" si="23"/>
        <v>0</v>
      </c>
      <c r="CV53" s="467">
        <f t="shared" si="23"/>
        <v>0</v>
      </c>
      <c r="CW53" s="467">
        <f t="shared" si="23"/>
        <v>0</v>
      </c>
      <c r="CX53" s="467">
        <f t="shared" si="23"/>
        <v>0</v>
      </c>
      <c r="CY53" s="467">
        <f t="shared" si="23"/>
        <v>0</v>
      </c>
      <c r="CZ53" s="467">
        <f t="shared" si="23"/>
        <v>0</v>
      </c>
      <c r="DA53" s="467">
        <f t="shared" si="23"/>
        <v>0</v>
      </c>
      <c r="DB53" s="467">
        <f t="shared" si="23"/>
        <v>0</v>
      </c>
      <c r="DC53" s="467">
        <f t="shared" si="23"/>
        <v>0</v>
      </c>
      <c r="DD53" s="467">
        <f t="shared" si="23"/>
        <v>0</v>
      </c>
      <c r="DE53" s="467">
        <f t="shared" si="23"/>
        <v>0</v>
      </c>
      <c r="DF53" s="467">
        <f t="shared" si="23"/>
        <v>0</v>
      </c>
      <c r="DG53" s="467">
        <f t="shared" si="23"/>
        <v>0</v>
      </c>
      <c r="DH53" s="467">
        <f t="shared" si="23"/>
        <v>0</v>
      </c>
      <c r="DI53" s="467">
        <f t="shared" si="23"/>
        <v>0</v>
      </c>
      <c r="DJ53" s="467">
        <f t="shared" si="23"/>
        <v>0</v>
      </c>
      <c r="DK53" s="467">
        <f t="shared" si="23"/>
        <v>0</v>
      </c>
      <c r="DL53" s="467">
        <f t="shared" si="23"/>
        <v>0</v>
      </c>
      <c r="DM53" s="467">
        <f t="shared" ref="DM53:FX53" si="24">+DM23-DM7</f>
        <v>0</v>
      </c>
      <c r="DN53" s="467">
        <f t="shared" si="24"/>
        <v>0</v>
      </c>
      <c r="DO53" s="467">
        <f t="shared" si="24"/>
        <v>0</v>
      </c>
      <c r="DP53" s="467">
        <f t="shared" si="24"/>
        <v>0</v>
      </c>
      <c r="DQ53" s="467">
        <f t="shared" si="24"/>
        <v>0</v>
      </c>
      <c r="DR53" s="467">
        <f t="shared" si="24"/>
        <v>0</v>
      </c>
      <c r="DS53" s="467">
        <f t="shared" si="24"/>
        <v>0</v>
      </c>
      <c r="DT53" s="467">
        <f t="shared" si="24"/>
        <v>0</v>
      </c>
      <c r="DU53" s="467">
        <f t="shared" si="24"/>
        <v>0</v>
      </c>
      <c r="DV53" s="467">
        <f t="shared" si="24"/>
        <v>0</v>
      </c>
      <c r="DW53" s="467">
        <f t="shared" si="24"/>
        <v>0</v>
      </c>
      <c r="DX53" s="467">
        <f t="shared" si="24"/>
        <v>0</v>
      </c>
      <c r="DY53" s="467">
        <f t="shared" si="24"/>
        <v>0</v>
      </c>
      <c r="DZ53" s="467">
        <f t="shared" si="24"/>
        <v>0</v>
      </c>
      <c r="EA53" s="467">
        <f t="shared" si="24"/>
        <v>0</v>
      </c>
      <c r="EB53" s="467">
        <f t="shared" si="24"/>
        <v>0</v>
      </c>
      <c r="EC53" s="467">
        <f t="shared" si="24"/>
        <v>0</v>
      </c>
      <c r="ED53" s="467">
        <f t="shared" si="24"/>
        <v>0</v>
      </c>
      <c r="EE53" s="467">
        <f t="shared" si="24"/>
        <v>0</v>
      </c>
      <c r="EF53" s="467">
        <f t="shared" si="24"/>
        <v>0</v>
      </c>
      <c r="EG53" s="467">
        <f t="shared" si="24"/>
        <v>0</v>
      </c>
      <c r="EH53" s="467">
        <f t="shared" si="24"/>
        <v>0</v>
      </c>
      <c r="EI53" s="467">
        <f t="shared" si="24"/>
        <v>0</v>
      </c>
      <c r="EJ53" s="467">
        <f t="shared" si="24"/>
        <v>0</v>
      </c>
      <c r="EK53" s="467">
        <f t="shared" si="24"/>
        <v>0</v>
      </c>
      <c r="EL53" s="467">
        <f t="shared" si="24"/>
        <v>0</v>
      </c>
      <c r="EM53" s="467">
        <f t="shared" si="24"/>
        <v>0</v>
      </c>
      <c r="EN53" s="467">
        <f t="shared" si="24"/>
        <v>0</v>
      </c>
      <c r="EO53" s="467">
        <f t="shared" si="24"/>
        <v>0</v>
      </c>
      <c r="EP53" s="467">
        <f t="shared" si="24"/>
        <v>0</v>
      </c>
      <c r="EQ53" s="467">
        <f t="shared" si="24"/>
        <v>0</v>
      </c>
      <c r="ER53" s="467">
        <f t="shared" si="24"/>
        <v>0</v>
      </c>
      <c r="ES53" s="467">
        <f t="shared" si="24"/>
        <v>0</v>
      </c>
      <c r="ET53" s="467">
        <f t="shared" si="24"/>
        <v>0</v>
      </c>
      <c r="EU53" s="467">
        <f t="shared" si="24"/>
        <v>0</v>
      </c>
      <c r="EV53" s="467">
        <f t="shared" si="24"/>
        <v>0</v>
      </c>
      <c r="EW53" s="467">
        <f t="shared" si="24"/>
        <v>0</v>
      </c>
      <c r="EX53" s="467">
        <f t="shared" si="24"/>
        <v>0</v>
      </c>
      <c r="EY53" s="467">
        <f t="shared" si="24"/>
        <v>0</v>
      </c>
      <c r="EZ53" s="467">
        <f t="shared" si="24"/>
        <v>0</v>
      </c>
      <c r="FA53" s="467">
        <f t="shared" si="24"/>
        <v>0</v>
      </c>
      <c r="FB53" s="467">
        <f t="shared" si="24"/>
        <v>0</v>
      </c>
      <c r="FC53" s="467">
        <f t="shared" si="24"/>
        <v>0</v>
      </c>
      <c r="FD53" s="467">
        <f t="shared" si="24"/>
        <v>0</v>
      </c>
      <c r="FE53" s="467">
        <f t="shared" si="24"/>
        <v>0</v>
      </c>
      <c r="FF53" s="467">
        <f t="shared" si="24"/>
        <v>0</v>
      </c>
      <c r="FG53" s="467">
        <f t="shared" si="24"/>
        <v>0</v>
      </c>
      <c r="FH53" s="467">
        <f t="shared" si="24"/>
        <v>0</v>
      </c>
      <c r="FI53" s="467">
        <f t="shared" si="24"/>
        <v>0</v>
      </c>
      <c r="FJ53" s="467">
        <f t="shared" si="24"/>
        <v>0</v>
      </c>
      <c r="FK53" s="467">
        <f t="shared" si="24"/>
        <v>0</v>
      </c>
      <c r="FL53" s="467">
        <f t="shared" si="24"/>
        <v>0</v>
      </c>
      <c r="FM53" s="467">
        <f t="shared" si="24"/>
        <v>0</v>
      </c>
      <c r="FN53" s="467">
        <f t="shared" si="24"/>
        <v>0</v>
      </c>
      <c r="FO53" s="467">
        <f t="shared" si="24"/>
        <v>0</v>
      </c>
      <c r="FP53" s="467">
        <f t="shared" si="24"/>
        <v>0</v>
      </c>
      <c r="FQ53" s="467">
        <f t="shared" si="24"/>
        <v>0</v>
      </c>
      <c r="FR53" s="467">
        <f t="shared" si="24"/>
        <v>0</v>
      </c>
      <c r="FS53" s="467">
        <f t="shared" si="24"/>
        <v>0</v>
      </c>
      <c r="FT53" s="467">
        <f t="shared" si="24"/>
        <v>0</v>
      </c>
      <c r="FU53" s="467">
        <f t="shared" si="24"/>
        <v>0</v>
      </c>
      <c r="FV53" s="467">
        <f t="shared" si="24"/>
        <v>0</v>
      </c>
      <c r="FW53" s="467">
        <f t="shared" si="24"/>
        <v>0</v>
      </c>
      <c r="FX53" s="467">
        <f t="shared" si="24"/>
        <v>0</v>
      </c>
      <c r="FY53" s="467">
        <f t="shared" ref="FY53:GB53" si="25">+FY23-FY7</f>
        <v>0</v>
      </c>
      <c r="FZ53" s="467">
        <f t="shared" si="25"/>
        <v>0</v>
      </c>
      <c r="GA53" s="467">
        <f t="shared" si="25"/>
        <v>0</v>
      </c>
      <c r="GB53" s="467">
        <f t="shared" si="25"/>
        <v>0</v>
      </c>
    </row>
    <row r="54" spans="1:184">
      <c r="B54" s="486"/>
      <c r="C54" s="475" t="s">
        <v>6</v>
      </c>
      <c r="D54" s="478" t="s">
        <v>176</v>
      </c>
      <c r="E54" s="467">
        <f t="shared" ref="E54:AZ54" si="26">+E24-E8</f>
        <v>542507.5</v>
      </c>
      <c r="F54" s="467">
        <f t="shared" si="26"/>
        <v>385966.25</v>
      </c>
      <c r="G54" s="467">
        <f t="shared" si="26"/>
        <v>261781</v>
      </c>
      <c r="H54" s="467">
        <f t="shared" si="26"/>
        <v>233893.5</v>
      </c>
      <c r="I54" s="467">
        <f t="shared" si="26"/>
        <v>217259.5</v>
      </c>
      <c r="J54" s="467">
        <f t="shared" si="26"/>
        <v>208201.5</v>
      </c>
      <c r="K54" s="467">
        <f t="shared" si="26"/>
        <v>778963.75</v>
      </c>
      <c r="L54" s="467">
        <f t="shared" si="26"/>
        <v>529211.5</v>
      </c>
      <c r="M54" s="467">
        <f t="shared" si="26"/>
        <v>0</v>
      </c>
      <c r="N54" s="467">
        <f t="shared" si="26"/>
        <v>0</v>
      </c>
      <c r="O54" s="467">
        <f t="shared" si="26"/>
        <v>0</v>
      </c>
      <c r="P54" s="467">
        <f t="shared" si="26"/>
        <v>0</v>
      </c>
      <c r="Q54" s="467">
        <f t="shared" si="26"/>
        <v>0</v>
      </c>
      <c r="R54" s="467">
        <f t="shared" si="26"/>
        <v>0</v>
      </c>
      <c r="S54" s="467">
        <f t="shared" si="26"/>
        <v>0</v>
      </c>
      <c r="T54" s="467">
        <f t="shared" si="26"/>
        <v>0</v>
      </c>
      <c r="U54" s="467">
        <f t="shared" si="26"/>
        <v>0</v>
      </c>
      <c r="V54" s="467">
        <f t="shared" si="26"/>
        <v>0</v>
      </c>
      <c r="W54" s="467">
        <f t="shared" si="26"/>
        <v>0</v>
      </c>
      <c r="X54" s="467">
        <f t="shared" si="26"/>
        <v>0</v>
      </c>
      <c r="Y54" s="467">
        <f t="shared" si="26"/>
        <v>0</v>
      </c>
      <c r="Z54" s="467">
        <f t="shared" si="26"/>
        <v>0</v>
      </c>
      <c r="AA54" s="467">
        <f t="shared" si="26"/>
        <v>0</v>
      </c>
      <c r="AB54" s="467">
        <f t="shared" si="26"/>
        <v>0</v>
      </c>
      <c r="AC54" s="467">
        <f t="shared" si="26"/>
        <v>0</v>
      </c>
      <c r="AD54" s="467">
        <f t="shared" si="26"/>
        <v>0</v>
      </c>
      <c r="AE54" s="467">
        <f t="shared" si="26"/>
        <v>0</v>
      </c>
      <c r="AF54" s="467">
        <f t="shared" si="26"/>
        <v>0</v>
      </c>
      <c r="AG54" s="467">
        <f t="shared" si="26"/>
        <v>0</v>
      </c>
      <c r="AH54" s="467">
        <f t="shared" si="26"/>
        <v>0</v>
      </c>
      <c r="AI54" s="467">
        <f t="shared" si="26"/>
        <v>0</v>
      </c>
      <c r="AJ54" s="467">
        <f t="shared" si="26"/>
        <v>0</v>
      </c>
      <c r="AK54" s="467">
        <f t="shared" si="26"/>
        <v>0</v>
      </c>
      <c r="AL54" s="467">
        <f t="shared" si="26"/>
        <v>0</v>
      </c>
      <c r="AM54" s="467">
        <f t="shared" si="26"/>
        <v>0</v>
      </c>
      <c r="AN54" s="467">
        <f t="shared" si="26"/>
        <v>0</v>
      </c>
      <c r="AO54" s="467">
        <f t="shared" si="26"/>
        <v>0</v>
      </c>
      <c r="AP54" s="467">
        <f t="shared" si="26"/>
        <v>0</v>
      </c>
      <c r="AQ54" s="467">
        <f t="shared" si="26"/>
        <v>0</v>
      </c>
      <c r="AR54" s="467">
        <f t="shared" si="26"/>
        <v>0</v>
      </c>
      <c r="AS54" s="467">
        <f t="shared" si="26"/>
        <v>0</v>
      </c>
      <c r="AT54" s="467">
        <f t="shared" si="26"/>
        <v>0</v>
      </c>
      <c r="AU54" s="467">
        <f t="shared" si="26"/>
        <v>0</v>
      </c>
      <c r="AV54" s="467">
        <f t="shared" si="26"/>
        <v>0</v>
      </c>
      <c r="AW54" s="467">
        <f t="shared" si="26"/>
        <v>0</v>
      </c>
      <c r="AX54" s="467">
        <f t="shared" si="26"/>
        <v>0</v>
      </c>
      <c r="AY54" s="467">
        <f t="shared" si="26"/>
        <v>0</v>
      </c>
      <c r="AZ54" s="467">
        <f t="shared" si="26"/>
        <v>0</v>
      </c>
      <c r="BA54" s="467">
        <f t="shared" ref="BA54:DL54" si="27">+BA24-BA8</f>
        <v>0</v>
      </c>
      <c r="BB54" s="467">
        <f t="shared" si="27"/>
        <v>0</v>
      </c>
      <c r="BC54" s="467">
        <f t="shared" si="27"/>
        <v>0</v>
      </c>
      <c r="BD54" s="467">
        <f t="shared" si="27"/>
        <v>0</v>
      </c>
      <c r="BE54" s="467">
        <f t="shared" si="27"/>
        <v>0</v>
      </c>
      <c r="BF54" s="467">
        <f t="shared" si="27"/>
        <v>0</v>
      </c>
      <c r="BG54" s="467">
        <f t="shared" si="27"/>
        <v>0</v>
      </c>
      <c r="BH54" s="467">
        <f t="shared" si="27"/>
        <v>0</v>
      </c>
      <c r="BI54" s="467">
        <f t="shared" si="27"/>
        <v>0</v>
      </c>
      <c r="BJ54" s="467">
        <f t="shared" si="27"/>
        <v>0</v>
      </c>
      <c r="BK54" s="467">
        <f t="shared" si="27"/>
        <v>0</v>
      </c>
      <c r="BL54" s="467">
        <f t="shared" si="27"/>
        <v>0</v>
      </c>
      <c r="BM54" s="467">
        <f t="shared" si="27"/>
        <v>0</v>
      </c>
      <c r="BN54" s="467">
        <f t="shared" si="27"/>
        <v>0</v>
      </c>
      <c r="BO54" s="467">
        <f t="shared" si="27"/>
        <v>0</v>
      </c>
      <c r="BP54" s="467">
        <f t="shared" si="27"/>
        <v>0</v>
      </c>
      <c r="BQ54" s="467">
        <f t="shared" si="27"/>
        <v>0</v>
      </c>
      <c r="BR54" s="467">
        <f t="shared" si="27"/>
        <v>0</v>
      </c>
      <c r="BS54" s="467">
        <f t="shared" si="27"/>
        <v>0</v>
      </c>
      <c r="BT54" s="467">
        <f t="shared" si="27"/>
        <v>0</v>
      </c>
      <c r="BU54" s="467">
        <f t="shared" si="27"/>
        <v>0</v>
      </c>
      <c r="BV54" s="467">
        <f t="shared" si="27"/>
        <v>0</v>
      </c>
      <c r="BW54" s="467">
        <f t="shared" si="27"/>
        <v>0</v>
      </c>
      <c r="BX54" s="467">
        <f t="shared" si="27"/>
        <v>0</v>
      </c>
      <c r="BY54" s="467">
        <f t="shared" si="27"/>
        <v>0</v>
      </c>
      <c r="BZ54" s="467">
        <f t="shared" si="27"/>
        <v>0</v>
      </c>
      <c r="CA54" s="467">
        <f t="shared" si="27"/>
        <v>0</v>
      </c>
      <c r="CB54" s="467">
        <f t="shared" si="27"/>
        <v>0</v>
      </c>
      <c r="CC54" s="467">
        <f t="shared" si="27"/>
        <v>0</v>
      </c>
      <c r="CD54" s="467">
        <f t="shared" si="27"/>
        <v>0</v>
      </c>
      <c r="CE54" s="467">
        <f t="shared" si="27"/>
        <v>0</v>
      </c>
      <c r="CF54" s="467">
        <f t="shared" si="27"/>
        <v>0</v>
      </c>
      <c r="CG54" s="467">
        <f t="shared" si="27"/>
        <v>0</v>
      </c>
      <c r="CH54" s="467">
        <f t="shared" si="27"/>
        <v>0</v>
      </c>
      <c r="CI54" s="467">
        <f t="shared" si="27"/>
        <v>0</v>
      </c>
      <c r="CJ54" s="467">
        <f t="shared" si="27"/>
        <v>0</v>
      </c>
      <c r="CK54" s="467">
        <f t="shared" si="27"/>
        <v>0</v>
      </c>
      <c r="CL54" s="467">
        <f t="shared" si="27"/>
        <v>0</v>
      </c>
      <c r="CM54" s="467">
        <f t="shared" si="27"/>
        <v>0</v>
      </c>
      <c r="CN54" s="467">
        <f t="shared" si="27"/>
        <v>0</v>
      </c>
      <c r="CO54" s="467">
        <f t="shared" si="27"/>
        <v>0</v>
      </c>
      <c r="CP54" s="467">
        <f t="shared" si="27"/>
        <v>0</v>
      </c>
      <c r="CQ54" s="467">
        <f t="shared" si="27"/>
        <v>0</v>
      </c>
      <c r="CR54" s="467">
        <f t="shared" si="27"/>
        <v>0</v>
      </c>
      <c r="CS54" s="467">
        <f t="shared" si="27"/>
        <v>0</v>
      </c>
      <c r="CT54" s="467">
        <f t="shared" si="27"/>
        <v>0</v>
      </c>
      <c r="CU54" s="467">
        <f t="shared" si="27"/>
        <v>0</v>
      </c>
      <c r="CV54" s="467">
        <f t="shared" si="27"/>
        <v>0</v>
      </c>
      <c r="CW54" s="467">
        <f t="shared" si="27"/>
        <v>0</v>
      </c>
      <c r="CX54" s="467">
        <f t="shared" si="27"/>
        <v>0</v>
      </c>
      <c r="CY54" s="467">
        <f t="shared" si="27"/>
        <v>0</v>
      </c>
      <c r="CZ54" s="467">
        <f t="shared" si="27"/>
        <v>0</v>
      </c>
      <c r="DA54" s="467">
        <f t="shared" si="27"/>
        <v>0</v>
      </c>
      <c r="DB54" s="467">
        <f t="shared" si="27"/>
        <v>0</v>
      </c>
      <c r="DC54" s="467">
        <f t="shared" si="27"/>
        <v>0</v>
      </c>
      <c r="DD54" s="467">
        <f t="shared" si="27"/>
        <v>0</v>
      </c>
      <c r="DE54" s="467">
        <f t="shared" si="27"/>
        <v>0</v>
      </c>
      <c r="DF54" s="467">
        <f t="shared" si="27"/>
        <v>0</v>
      </c>
      <c r="DG54" s="467">
        <f t="shared" si="27"/>
        <v>0</v>
      </c>
      <c r="DH54" s="467">
        <f t="shared" si="27"/>
        <v>0</v>
      </c>
      <c r="DI54" s="467">
        <f t="shared" si="27"/>
        <v>0</v>
      </c>
      <c r="DJ54" s="467">
        <f t="shared" si="27"/>
        <v>0</v>
      </c>
      <c r="DK54" s="467">
        <f t="shared" si="27"/>
        <v>0</v>
      </c>
      <c r="DL54" s="467">
        <f t="shared" si="27"/>
        <v>0</v>
      </c>
      <c r="DM54" s="467">
        <f t="shared" ref="DM54:FX54" si="28">+DM24-DM8</f>
        <v>0</v>
      </c>
      <c r="DN54" s="467">
        <f t="shared" si="28"/>
        <v>0</v>
      </c>
      <c r="DO54" s="467">
        <f t="shared" si="28"/>
        <v>0</v>
      </c>
      <c r="DP54" s="467">
        <f t="shared" si="28"/>
        <v>0</v>
      </c>
      <c r="DQ54" s="467">
        <f t="shared" si="28"/>
        <v>0</v>
      </c>
      <c r="DR54" s="467">
        <f t="shared" si="28"/>
        <v>0</v>
      </c>
      <c r="DS54" s="467">
        <f t="shared" si="28"/>
        <v>0</v>
      </c>
      <c r="DT54" s="467">
        <f t="shared" si="28"/>
        <v>0</v>
      </c>
      <c r="DU54" s="467">
        <f t="shared" si="28"/>
        <v>0</v>
      </c>
      <c r="DV54" s="467">
        <f t="shared" si="28"/>
        <v>0</v>
      </c>
      <c r="DW54" s="467">
        <f t="shared" si="28"/>
        <v>0</v>
      </c>
      <c r="DX54" s="467">
        <f t="shared" si="28"/>
        <v>0</v>
      </c>
      <c r="DY54" s="467">
        <f t="shared" si="28"/>
        <v>0</v>
      </c>
      <c r="DZ54" s="467">
        <f t="shared" si="28"/>
        <v>0</v>
      </c>
      <c r="EA54" s="467">
        <f t="shared" si="28"/>
        <v>0</v>
      </c>
      <c r="EB54" s="467">
        <f t="shared" si="28"/>
        <v>0</v>
      </c>
      <c r="EC54" s="467">
        <f t="shared" si="28"/>
        <v>0</v>
      </c>
      <c r="ED54" s="467">
        <f t="shared" si="28"/>
        <v>0</v>
      </c>
      <c r="EE54" s="467">
        <f t="shared" si="28"/>
        <v>0</v>
      </c>
      <c r="EF54" s="467">
        <f t="shared" si="28"/>
        <v>0</v>
      </c>
      <c r="EG54" s="467">
        <f t="shared" si="28"/>
        <v>0</v>
      </c>
      <c r="EH54" s="467">
        <f t="shared" si="28"/>
        <v>0</v>
      </c>
      <c r="EI54" s="467">
        <f t="shared" si="28"/>
        <v>0</v>
      </c>
      <c r="EJ54" s="467">
        <f t="shared" si="28"/>
        <v>0</v>
      </c>
      <c r="EK54" s="467">
        <f t="shared" si="28"/>
        <v>0</v>
      </c>
      <c r="EL54" s="467">
        <f t="shared" si="28"/>
        <v>0</v>
      </c>
      <c r="EM54" s="467">
        <f t="shared" si="28"/>
        <v>0</v>
      </c>
      <c r="EN54" s="467">
        <f t="shared" si="28"/>
        <v>0</v>
      </c>
      <c r="EO54" s="467">
        <f t="shared" si="28"/>
        <v>0</v>
      </c>
      <c r="EP54" s="467">
        <f t="shared" si="28"/>
        <v>0</v>
      </c>
      <c r="EQ54" s="467">
        <f t="shared" si="28"/>
        <v>0</v>
      </c>
      <c r="ER54" s="467">
        <f t="shared" si="28"/>
        <v>0</v>
      </c>
      <c r="ES54" s="467">
        <f t="shared" si="28"/>
        <v>0</v>
      </c>
      <c r="ET54" s="467">
        <f t="shared" si="28"/>
        <v>0</v>
      </c>
      <c r="EU54" s="467">
        <f t="shared" si="28"/>
        <v>0</v>
      </c>
      <c r="EV54" s="467">
        <f t="shared" si="28"/>
        <v>0</v>
      </c>
      <c r="EW54" s="467">
        <f t="shared" si="28"/>
        <v>0</v>
      </c>
      <c r="EX54" s="467">
        <f t="shared" si="28"/>
        <v>0</v>
      </c>
      <c r="EY54" s="467">
        <f t="shared" si="28"/>
        <v>0</v>
      </c>
      <c r="EZ54" s="467">
        <f t="shared" si="28"/>
        <v>0</v>
      </c>
      <c r="FA54" s="467">
        <f t="shared" si="28"/>
        <v>0</v>
      </c>
      <c r="FB54" s="467">
        <f t="shared" si="28"/>
        <v>0</v>
      </c>
      <c r="FC54" s="467">
        <f t="shared" si="28"/>
        <v>0</v>
      </c>
      <c r="FD54" s="467">
        <f t="shared" si="28"/>
        <v>0</v>
      </c>
      <c r="FE54" s="467">
        <f t="shared" si="28"/>
        <v>0</v>
      </c>
      <c r="FF54" s="467">
        <f t="shared" si="28"/>
        <v>0</v>
      </c>
      <c r="FG54" s="467">
        <f t="shared" si="28"/>
        <v>0</v>
      </c>
      <c r="FH54" s="467">
        <f t="shared" si="28"/>
        <v>0</v>
      </c>
      <c r="FI54" s="467">
        <f t="shared" si="28"/>
        <v>0</v>
      </c>
      <c r="FJ54" s="467">
        <f t="shared" si="28"/>
        <v>0</v>
      </c>
      <c r="FK54" s="467">
        <f t="shared" si="28"/>
        <v>0</v>
      </c>
      <c r="FL54" s="467">
        <f t="shared" si="28"/>
        <v>0</v>
      </c>
      <c r="FM54" s="467">
        <f t="shared" si="28"/>
        <v>0</v>
      </c>
      <c r="FN54" s="467">
        <f t="shared" si="28"/>
        <v>0</v>
      </c>
      <c r="FO54" s="467">
        <f t="shared" si="28"/>
        <v>0</v>
      </c>
      <c r="FP54" s="467">
        <f t="shared" si="28"/>
        <v>0</v>
      </c>
      <c r="FQ54" s="467">
        <f t="shared" si="28"/>
        <v>0</v>
      </c>
      <c r="FR54" s="467">
        <f t="shared" si="28"/>
        <v>0</v>
      </c>
      <c r="FS54" s="467">
        <f t="shared" si="28"/>
        <v>0</v>
      </c>
      <c r="FT54" s="467">
        <f t="shared" si="28"/>
        <v>0</v>
      </c>
      <c r="FU54" s="467">
        <f t="shared" si="28"/>
        <v>0</v>
      </c>
      <c r="FV54" s="467">
        <f t="shared" si="28"/>
        <v>0</v>
      </c>
      <c r="FW54" s="467">
        <f t="shared" si="28"/>
        <v>0</v>
      </c>
      <c r="FX54" s="467">
        <f t="shared" si="28"/>
        <v>0</v>
      </c>
      <c r="FY54" s="467">
        <f t="shared" ref="FY54:GB54" si="29">+FY24-FY8</f>
        <v>0</v>
      </c>
      <c r="FZ54" s="467">
        <f t="shared" si="29"/>
        <v>0</v>
      </c>
      <c r="GA54" s="467">
        <f t="shared" si="29"/>
        <v>0</v>
      </c>
      <c r="GB54" s="467">
        <f t="shared" si="29"/>
        <v>0</v>
      </c>
    </row>
    <row r="55" spans="1:184">
      <c r="B55" s="486"/>
      <c r="C55" s="475" t="s">
        <v>7</v>
      </c>
      <c r="D55" s="478" t="s">
        <v>176</v>
      </c>
      <c r="E55" s="467">
        <f t="shared" ref="E55:AZ55" si="30">+E25-E9</f>
        <v>675848</v>
      </c>
      <c r="F55" s="467">
        <f t="shared" si="30"/>
        <v>460273.5</v>
      </c>
      <c r="G55" s="467">
        <f t="shared" si="30"/>
        <v>189885.00000000047</v>
      </c>
      <c r="H55" s="467">
        <f t="shared" si="30"/>
        <v>193984.5</v>
      </c>
      <c r="I55" s="467">
        <f t="shared" si="30"/>
        <v>60825.5</v>
      </c>
      <c r="J55" s="467">
        <f t="shared" si="30"/>
        <v>269411.5</v>
      </c>
      <c r="K55" s="467">
        <f t="shared" si="30"/>
        <v>1234807.5000000005</v>
      </c>
      <c r="L55" s="467">
        <f t="shared" si="30"/>
        <v>766010.5</v>
      </c>
      <c r="M55" s="467">
        <f t="shared" si="30"/>
        <v>127709.25</v>
      </c>
      <c r="N55" s="467">
        <f t="shared" si="30"/>
        <v>69111.5</v>
      </c>
      <c r="O55" s="467">
        <f t="shared" si="30"/>
        <v>28471</v>
      </c>
      <c r="P55" s="467">
        <f t="shared" si="30"/>
        <v>363824</v>
      </c>
      <c r="Q55" s="467">
        <f t="shared" si="30"/>
        <v>800571</v>
      </c>
      <c r="R55" s="467">
        <f t="shared" si="30"/>
        <v>623920.5</v>
      </c>
      <c r="S55" s="467">
        <f t="shared" si="30"/>
        <v>103415.12000000011</v>
      </c>
      <c r="T55" s="467">
        <f t="shared" si="30"/>
        <v>184140</v>
      </c>
      <c r="U55" s="467">
        <f t="shared" si="30"/>
        <v>157174</v>
      </c>
      <c r="V55" s="467">
        <f t="shared" si="30"/>
        <v>366938.5</v>
      </c>
      <c r="W55" s="467">
        <f t="shared" si="30"/>
        <v>1013560</v>
      </c>
      <c r="X55" s="467">
        <f t="shared" si="30"/>
        <v>847192.5</v>
      </c>
      <c r="Y55" s="467">
        <f t="shared" si="30"/>
        <v>49525</v>
      </c>
      <c r="Z55" s="467">
        <f t="shared" si="30"/>
        <v>-50675.5</v>
      </c>
      <c r="AA55" s="467">
        <f t="shared" si="30"/>
        <v>-60769.500000000466</v>
      </c>
      <c r="AB55" s="467">
        <f t="shared" si="30"/>
        <v>233925.5</v>
      </c>
      <c r="AC55" s="467">
        <f t="shared" si="30"/>
        <v>433616</v>
      </c>
      <c r="AD55" s="467">
        <f t="shared" si="30"/>
        <v>490590.5</v>
      </c>
      <c r="AE55" s="467">
        <f t="shared" si="30"/>
        <v>80955.5</v>
      </c>
      <c r="AF55" s="467">
        <f t="shared" si="30"/>
        <v>-32733</v>
      </c>
      <c r="AG55" s="467">
        <f t="shared" si="30"/>
        <v>-149090</v>
      </c>
      <c r="AH55" s="467">
        <f t="shared" si="30"/>
        <v>298289.5</v>
      </c>
      <c r="AI55" s="467">
        <f t="shared" si="30"/>
        <v>831978</v>
      </c>
      <c r="AJ55" s="467">
        <f t="shared" si="30"/>
        <v>588802</v>
      </c>
      <c r="AK55" s="467">
        <f t="shared" si="30"/>
        <v>-171298</v>
      </c>
      <c r="AL55" s="467">
        <f t="shared" si="30"/>
        <v>-221320.5</v>
      </c>
      <c r="AM55" s="467">
        <f t="shared" si="30"/>
        <v>-203667.5</v>
      </c>
      <c r="AN55" s="467">
        <f t="shared" si="30"/>
        <v>-81379.5</v>
      </c>
      <c r="AO55" s="467">
        <f t="shared" si="30"/>
        <v>483997.5</v>
      </c>
      <c r="AP55" s="467">
        <f t="shared" si="30"/>
        <v>510313.5</v>
      </c>
      <c r="AQ55" s="467">
        <f t="shared" si="30"/>
        <v>30262</v>
      </c>
      <c r="AR55" s="467">
        <f t="shared" si="30"/>
        <v>-63554.840000000026</v>
      </c>
      <c r="AS55" s="467">
        <f t="shared" si="30"/>
        <v>-90608.5</v>
      </c>
      <c r="AT55" s="467">
        <f t="shared" si="30"/>
        <v>364549</v>
      </c>
      <c r="AU55" s="467">
        <f t="shared" si="30"/>
        <v>822844.5</v>
      </c>
      <c r="AV55" s="467">
        <f t="shared" si="30"/>
        <v>934284</v>
      </c>
      <c r="AW55" s="467">
        <f t="shared" si="30"/>
        <v>-79020</v>
      </c>
      <c r="AX55" s="467">
        <f t="shared" si="30"/>
        <v>-246879</v>
      </c>
      <c r="AY55" s="467">
        <f t="shared" si="30"/>
        <v>-154659.5</v>
      </c>
      <c r="AZ55" s="467">
        <f t="shared" si="30"/>
        <v>-69739.5</v>
      </c>
      <c r="BA55" s="467">
        <f t="shared" ref="BA55:DL55" si="31">+BA25-BA9</f>
        <v>552610</v>
      </c>
      <c r="BB55" s="467">
        <f t="shared" si="31"/>
        <v>617497</v>
      </c>
      <c r="BC55" s="467">
        <f t="shared" si="31"/>
        <v>155129.5</v>
      </c>
      <c r="BD55" s="467">
        <f t="shared" si="31"/>
        <v>-60884</v>
      </c>
      <c r="BE55" s="467">
        <f t="shared" si="31"/>
        <v>-177909.5</v>
      </c>
      <c r="BF55" s="467">
        <f t="shared" si="31"/>
        <v>392842</v>
      </c>
      <c r="BG55" s="467">
        <f t="shared" si="31"/>
        <v>788329</v>
      </c>
      <c r="BH55" s="467">
        <f t="shared" si="31"/>
        <v>945732</v>
      </c>
      <c r="BI55" s="467">
        <f t="shared" si="31"/>
        <v>-223700</v>
      </c>
      <c r="BJ55" s="467">
        <f t="shared" si="31"/>
        <v>-226532.5</v>
      </c>
      <c r="BK55" s="467">
        <f t="shared" si="31"/>
        <v>-152278.5</v>
      </c>
      <c r="BL55" s="467">
        <f t="shared" si="31"/>
        <v>-25161</v>
      </c>
      <c r="BM55" s="467">
        <f t="shared" si="31"/>
        <v>683103.5</v>
      </c>
      <c r="BN55" s="467">
        <f t="shared" si="31"/>
        <v>691552</v>
      </c>
      <c r="BO55" s="467">
        <f t="shared" si="31"/>
        <v>137399</v>
      </c>
      <c r="BP55" s="467">
        <f t="shared" si="31"/>
        <v>17501.75</v>
      </c>
      <c r="BQ55" s="467">
        <f t="shared" si="31"/>
        <v>-17386.5</v>
      </c>
      <c r="BR55" s="467">
        <f t="shared" si="31"/>
        <v>659832.5</v>
      </c>
      <c r="BS55" s="467">
        <f t="shared" si="31"/>
        <v>1321238.5</v>
      </c>
      <c r="BT55" s="467">
        <f t="shared" si="31"/>
        <v>1404812</v>
      </c>
      <c r="BU55" s="467">
        <f t="shared" si="31"/>
        <v>154660</v>
      </c>
      <c r="BV55" s="467">
        <f t="shared" si="31"/>
        <v>60067.5</v>
      </c>
      <c r="BW55" s="467">
        <f t="shared" si="31"/>
        <v>194778.5</v>
      </c>
      <c r="BX55" s="467">
        <f t="shared" si="31"/>
        <v>524921</v>
      </c>
      <c r="BY55" s="467">
        <f t="shared" si="31"/>
        <v>1077887.5</v>
      </c>
      <c r="BZ55" s="467">
        <f t="shared" si="31"/>
        <v>1177289.5</v>
      </c>
      <c r="CA55" s="467">
        <f t="shared" si="31"/>
        <v>949985.5</v>
      </c>
      <c r="CB55" s="467">
        <f t="shared" si="31"/>
        <v>855696</v>
      </c>
      <c r="CC55" s="467">
        <f t="shared" si="31"/>
        <v>846204.5</v>
      </c>
      <c r="CD55" s="467">
        <f t="shared" si="31"/>
        <v>1613232</v>
      </c>
      <c r="CE55" s="467">
        <f t="shared" si="31"/>
        <v>3019528</v>
      </c>
      <c r="CF55" s="467">
        <f t="shared" si="31"/>
        <v>3141429</v>
      </c>
      <c r="CG55" s="467">
        <f t="shared" si="31"/>
        <v>1635412.5</v>
      </c>
      <c r="CH55" s="467">
        <f t="shared" si="31"/>
        <v>1690844</v>
      </c>
      <c r="CI55" s="467">
        <f t="shared" si="31"/>
        <v>1793330</v>
      </c>
      <c r="CJ55" s="467">
        <f t="shared" si="31"/>
        <v>2343097.5</v>
      </c>
      <c r="CK55" s="467">
        <f t="shared" si="31"/>
        <v>2769812</v>
      </c>
      <c r="CL55" s="467">
        <f t="shared" si="31"/>
        <v>2726143</v>
      </c>
      <c r="CM55" s="467">
        <f t="shared" si="31"/>
        <v>2188915.5</v>
      </c>
      <c r="CN55" s="467">
        <f t="shared" si="31"/>
        <v>929907.5</v>
      </c>
      <c r="CO55" s="467">
        <f t="shared" si="31"/>
        <v>2268942.5</v>
      </c>
      <c r="CP55" s="467">
        <f t="shared" si="31"/>
        <v>3655555</v>
      </c>
      <c r="CQ55" s="467">
        <f t="shared" si="31"/>
        <v>5191640</v>
      </c>
      <c r="CR55" s="467">
        <f t="shared" si="31"/>
        <v>5166268</v>
      </c>
      <c r="CS55" s="467">
        <f t="shared" si="31"/>
        <v>3253304</v>
      </c>
      <c r="CT55" s="467">
        <f t="shared" si="31"/>
        <v>3099082</v>
      </c>
      <c r="CU55" s="467">
        <f t="shared" si="31"/>
        <v>3024882</v>
      </c>
      <c r="CV55" s="467">
        <f t="shared" si="31"/>
        <v>3942936</v>
      </c>
      <c r="CW55" s="467">
        <f t="shared" si="31"/>
        <v>4141786</v>
      </c>
      <c r="CX55" s="467">
        <f t="shared" si="31"/>
        <v>4190753</v>
      </c>
      <c r="CY55" s="467">
        <f t="shared" si="31"/>
        <v>3924078</v>
      </c>
      <c r="CZ55" s="467">
        <f t="shared" si="31"/>
        <v>3754759</v>
      </c>
      <c r="DA55" s="467">
        <f t="shared" si="31"/>
        <v>3485913</v>
      </c>
      <c r="DB55" s="467">
        <f t="shared" si="31"/>
        <v>5130908</v>
      </c>
      <c r="DC55" s="467">
        <f t="shared" si="31"/>
        <v>6386506</v>
      </c>
      <c r="DD55" s="467">
        <f t="shared" si="31"/>
        <v>6524222</v>
      </c>
      <c r="DE55" s="467">
        <f t="shared" si="31"/>
        <v>3848779</v>
      </c>
      <c r="DF55" s="467">
        <f t="shared" si="31"/>
        <v>3454655</v>
      </c>
      <c r="DG55" s="467">
        <f t="shared" si="31"/>
        <v>3552116</v>
      </c>
      <c r="DH55" s="467">
        <f t="shared" si="31"/>
        <v>4357510</v>
      </c>
      <c r="DI55" s="467">
        <f t="shared" si="31"/>
        <v>4400783</v>
      </c>
      <c r="DJ55" s="467">
        <f t="shared" si="31"/>
        <v>4091760</v>
      </c>
      <c r="DK55" s="467">
        <f t="shared" si="31"/>
        <v>3915451</v>
      </c>
      <c r="DL55" s="467">
        <f t="shared" si="31"/>
        <v>927496</v>
      </c>
      <c r="DM55" s="467">
        <f t="shared" ref="DM55:FX55" si="32">+DM25-DM9</f>
        <v>3397606</v>
      </c>
      <c r="DN55" s="467">
        <f t="shared" si="32"/>
        <v>5086763</v>
      </c>
      <c r="DO55" s="467">
        <f t="shared" si="32"/>
        <v>6303430</v>
      </c>
      <c r="DP55" s="467">
        <f t="shared" si="32"/>
        <v>6201735</v>
      </c>
      <c r="DQ55" s="467">
        <f t="shared" si="32"/>
        <v>3836697</v>
      </c>
      <c r="DR55" s="467">
        <f t="shared" si="32"/>
        <v>3438231</v>
      </c>
      <c r="DS55" s="467">
        <f t="shared" si="32"/>
        <v>3734619</v>
      </c>
      <c r="DT55" s="467">
        <f t="shared" si="32"/>
        <v>4404638</v>
      </c>
      <c r="DU55" s="467">
        <f t="shared" si="32"/>
        <v>4489267</v>
      </c>
      <c r="DV55" s="467">
        <f t="shared" si="32"/>
        <v>3975362</v>
      </c>
      <c r="DW55" s="467">
        <f t="shared" si="32"/>
        <v>3908654</v>
      </c>
      <c r="DX55" s="467">
        <f t="shared" si="32"/>
        <v>3211970</v>
      </c>
      <c r="DY55" s="467">
        <f t="shared" si="32"/>
        <v>3618429</v>
      </c>
      <c r="DZ55" s="467">
        <f t="shared" si="32"/>
        <v>4983503</v>
      </c>
      <c r="EA55" s="467">
        <f t="shared" si="32"/>
        <v>5820391</v>
      </c>
      <c r="EB55" s="467">
        <f t="shared" si="32"/>
        <v>6083019</v>
      </c>
      <c r="EC55" s="467">
        <f t="shared" si="32"/>
        <v>3703604</v>
      </c>
      <c r="ED55" s="467">
        <f t="shared" si="32"/>
        <v>3474159</v>
      </c>
      <c r="EE55" s="467">
        <f t="shared" si="32"/>
        <v>3555237</v>
      </c>
      <c r="EF55" s="467">
        <f t="shared" si="32"/>
        <v>3905831</v>
      </c>
      <c r="EG55" s="467">
        <f t="shared" si="32"/>
        <v>4254502</v>
      </c>
      <c r="EH55" s="467">
        <f t="shared" si="32"/>
        <v>4216421</v>
      </c>
      <c r="EI55" s="467">
        <f t="shared" si="32"/>
        <v>176445.31</v>
      </c>
      <c r="EJ55" s="467">
        <f t="shared" si="32"/>
        <v>575405.62000000011</v>
      </c>
      <c r="EK55" s="467">
        <f t="shared" si="32"/>
        <v>3445572</v>
      </c>
      <c r="EL55" s="467">
        <f t="shared" si="32"/>
        <v>4421995</v>
      </c>
      <c r="EM55" s="467">
        <f t="shared" si="32"/>
        <v>6230454</v>
      </c>
      <c r="EN55" s="467">
        <f t="shared" si="32"/>
        <v>6327215</v>
      </c>
      <c r="EO55" s="467">
        <f t="shared" si="32"/>
        <v>3864064</v>
      </c>
      <c r="EP55" s="467">
        <f t="shared" si="32"/>
        <v>3648877</v>
      </c>
      <c r="EQ55" s="467">
        <f t="shared" si="32"/>
        <v>3207229</v>
      </c>
      <c r="ER55" s="467">
        <f t="shared" si="32"/>
        <v>4280637</v>
      </c>
      <c r="ES55" s="467">
        <f t="shared" si="32"/>
        <v>4311562</v>
      </c>
      <c r="ET55" s="467">
        <f t="shared" si="32"/>
        <v>3841353</v>
      </c>
      <c r="EU55" s="467">
        <f t="shared" si="32"/>
        <v>3612936</v>
      </c>
      <c r="EV55" s="467">
        <f t="shared" si="32"/>
        <v>3393993</v>
      </c>
      <c r="EW55" s="467">
        <f t="shared" si="32"/>
        <v>3292688</v>
      </c>
      <c r="EX55" s="467">
        <f t="shared" si="32"/>
        <v>4239946</v>
      </c>
      <c r="EY55" s="467">
        <f t="shared" si="32"/>
        <v>6208761</v>
      </c>
      <c r="EZ55" s="467">
        <f t="shared" si="32"/>
        <v>5927668</v>
      </c>
      <c r="FA55" s="467">
        <f t="shared" si="32"/>
        <v>3890577</v>
      </c>
      <c r="FB55" s="467">
        <f t="shared" si="32"/>
        <v>3652856</v>
      </c>
      <c r="FC55" s="467">
        <f t="shared" si="32"/>
        <v>2972136</v>
      </c>
      <c r="FD55" s="467">
        <f t="shared" si="32"/>
        <v>4258515</v>
      </c>
      <c r="FE55" s="467">
        <f t="shared" si="32"/>
        <v>3663947.9999999991</v>
      </c>
      <c r="FF55" s="467">
        <f t="shared" si="32"/>
        <v>3513685</v>
      </c>
      <c r="FG55" s="467">
        <f t="shared" si="32"/>
        <v>1456276.5</v>
      </c>
      <c r="FH55" s="467">
        <f t="shared" si="32"/>
        <v>2577449</v>
      </c>
      <c r="FI55" s="467">
        <f t="shared" si="32"/>
        <v>2752422</v>
      </c>
      <c r="FJ55" s="467">
        <f t="shared" si="32"/>
        <v>4274345</v>
      </c>
      <c r="FK55" s="467">
        <f t="shared" si="32"/>
        <v>6048693</v>
      </c>
      <c r="FL55" s="467">
        <f t="shared" si="32"/>
        <v>5566467</v>
      </c>
      <c r="FM55" s="467">
        <f t="shared" si="32"/>
        <v>3575823</v>
      </c>
      <c r="FN55" s="467">
        <f t="shared" si="32"/>
        <v>2994693</v>
      </c>
      <c r="FO55" s="467">
        <f t="shared" si="32"/>
        <v>2704279</v>
      </c>
      <c r="FP55" s="467">
        <f t="shared" si="32"/>
        <v>3920294</v>
      </c>
      <c r="FQ55" s="467">
        <f t="shared" si="32"/>
        <v>3614305</v>
      </c>
      <c r="FR55" s="467">
        <f t="shared" si="32"/>
        <v>3514195</v>
      </c>
      <c r="FS55" s="467">
        <f t="shared" si="32"/>
        <v>3332953</v>
      </c>
      <c r="FT55" s="467">
        <f t="shared" si="32"/>
        <v>3068206</v>
      </c>
      <c r="FU55" s="467">
        <f t="shared" si="32"/>
        <v>2632275</v>
      </c>
      <c r="FV55" s="467">
        <f t="shared" si="32"/>
        <v>4290100</v>
      </c>
      <c r="FW55" s="467">
        <f t="shared" si="32"/>
        <v>5457947</v>
      </c>
      <c r="FX55" s="467">
        <f t="shared" si="32"/>
        <v>5641457</v>
      </c>
      <c r="FY55" s="467">
        <f t="shared" ref="FY55:GB55" si="33">+FY25-FY9</f>
        <v>3310301</v>
      </c>
      <c r="FZ55" s="467">
        <f t="shared" si="33"/>
        <v>2739340</v>
      </c>
      <c r="GA55" s="467">
        <f t="shared" si="33"/>
        <v>2982750</v>
      </c>
      <c r="GB55" s="467">
        <f t="shared" si="33"/>
        <v>3967124</v>
      </c>
    </row>
    <row r="56" spans="1:184">
      <c r="B56" s="486"/>
      <c r="C56" s="475" t="s">
        <v>8</v>
      </c>
      <c r="D56" s="478" t="s">
        <v>176</v>
      </c>
      <c r="E56" s="467">
        <f t="shared" ref="E56:AZ56" si="34">+E26-E10</f>
        <v>619481.49999999953</v>
      </c>
      <c r="F56" s="467">
        <f t="shared" si="34"/>
        <v>394614.75</v>
      </c>
      <c r="G56" s="467">
        <f t="shared" si="34"/>
        <v>159316.75</v>
      </c>
      <c r="H56" s="467">
        <f t="shared" si="34"/>
        <v>136073.25</v>
      </c>
      <c r="I56" s="467">
        <f t="shared" si="34"/>
        <v>26012.25</v>
      </c>
      <c r="J56" s="467">
        <f t="shared" si="34"/>
        <v>210836.25</v>
      </c>
      <c r="K56" s="467">
        <f t="shared" si="34"/>
        <v>1142615</v>
      </c>
      <c r="L56" s="467">
        <f t="shared" si="34"/>
        <v>671673.00000000047</v>
      </c>
      <c r="M56" s="467">
        <f t="shared" si="34"/>
        <v>78958.5</v>
      </c>
      <c r="N56" s="467">
        <f t="shared" si="34"/>
        <v>17818.25</v>
      </c>
      <c r="O56" s="467">
        <f t="shared" si="34"/>
        <v>-28050</v>
      </c>
      <c r="P56" s="467">
        <f t="shared" si="34"/>
        <v>339503</v>
      </c>
      <c r="Q56" s="467">
        <f t="shared" si="34"/>
        <v>740279.5</v>
      </c>
      <c r="R56" s="467">
        <f t="shared" si="34"/>
        <v>593453.5</v>
      </c>
      <c r="S56" s="467">
        <f t="shared" si="34"/>
        <v>156254</v>
      </c>
      <c r="T56" s="467">
        <f t="shared" si="34"/>
        <v>198941.5</v>
      </c>
      <c r="U56" s="467">
        <f t="shared" si="34"/>
        <v>67998.5</v>
      </c>
      <c r="V56" s="467">
        <f t="shared" si="34"/>
        <v>342784</v>
      </c>
      <c r="W56" s="467">
        <f t="shared" si="34"/>
        <v>880882.5</v>
      </c>
      <c r="X56" s="467">
        <f t="shared" si="34"/>
        <v>809446</v>
      </c>
      <c r="Y56" s="467">
        <f t="shared" si="34"/>
        <v>-8063</v>
      </c>
      <c r="Z56" s="467">
        <f t="shared" si="34"/>
        <v>-77876.25</v>
      </c>
      <c r="AA56" s="467">
        <f t="shared" si="34"/>
        <v>-93389</v>
      </c>
      <c r="AB56" s="467">
        <f t="shared" si="34"/>
        <v>235858.5</v>
      </c>
      <c r="AC56" s="467">
        <f t="shared" si="34"/>
        <v>325564</v>
      </c>
      <c r="AD56" s="467">
        <f t="shared" si="34"/>
        <v>388881</v>
      </c>
      <c r="AE56" s="467">
        <f t="shared" si="34"/>
        <v>86800</v>
      </c>
      <c r="AF56" s="467">
        <f t="shared" si="34"/>
        <v>-16433.879999999888</v>
      </c>
      <c r="AG56" s="467">
        <f t="shared" si="34"/>
        <v>-276211.75</v>
      </c>
      <c r="AH56" s="467">
        <f t="shared" si="34"/>
        <v>249199</v>
      </c>
      <c r="AI56" s="467">
        <f t="shared" si="34"/>
        <v>744139</v>
      </c>
      <c r="AJ56" s="467">
        <f t="shared" si="34"/>
        <v>621371</v>
      </c>
      <c r="AK56" s="467">
        <f t="shared" si="34"/>
        <v>-223698.5</v>
      </c>
      <c r="AL56" s="467">
        <f t="shared" si="34"/>
        <v>-255046</v>
      </c>
      <c r="AM56" s="467">
        <f t="shared" si="34"/>
        <v>-236856.5</v>
      </c>
      <c r="AN56" s="467">
        <f t="shared" si="34"/>
        <v>-128999.5</v>
      </c>
      <c r="AO56" s="467">
        <f t="shared" si="34"/>
        <v>360761.5</v>
      </c>
      <c r="AP56" s="467">
        <f t="shared" si="34"/>
        <v>470839</v>
      </c>
      <c r="AQ56" s="467">
        <f t="shared" si="34"/>
        <v>80239</v>
      </c>
      <c r="AR56" s="467">
        <f t="shared" si="34"/>
        <v>-74735.5</v>
      </c>
      <c r="AS56" s="467">
        <f t="shared" si="34"/>
        <v>-164712.5</v>
      </c>
      <c r="AT56" s="467">
        <f t="shared" si="34"/>
        <v>320122.5</v>
      </c>
      <c r="AU56" s="467">
        <f t="shared" si="34"/>
        <v>780226.5</v>
      </c>
      <c r="AV56" s="467">
        <f t="shared" si="34"/>
        <v>849264</v>
      </c>
      <c r="AW56" s="467">
        <f t="shared" si="34"/>
        <v>-117516.5</v>
      </c>
      <c r="AX56" s="467">
        <f t="shared" si="34"/>
        <v>-267644.5</v>
      </c>
      <c r="AY56" s="467">
        <f t="shared" si="34"/>
        <v>-156000</v>
      </c>
      <c r="AZ56" s="467">
        <f t="shared" si="34"/>
        <v>-102793.5</v>
      </c>
      <c r="BA56" s="467">
        <f t="shared" ref="BA56:DL56" si="35">+BA26-BA10</f>
        <v>468669.5</v>
      </c>
      <c r="BB56" s="467">
        <f t="shared" si="35"/>
        <v>498509.5</v>
      </c>
      <c r="BC56" s="467">
        <f t="shared" si="35"/>
        <v>24242.5</v>
      </c>
      <c r="BD56" s="467">
        <f t="shared" si="35"/>
        <v>-150754.25</v>
      </c>
      <c r="BE56" s="467">
        <f t="shared" si="35"/>
        <v>-250088.5</v>
      </c>
      <c r="BF56" s="467">
        <f t="shared" si="35"/>
        <v>317136.5</v>
      </c>
      <c r="BG56" s="467">
        <f t="shared" si="35"/>
        <v>745540.5</v>
      </c>
      <c r="BH56" s="467">
        <f t="shared" si="35"/>
        <v>865742.5</v>
      </c>
      <c r="BI56" s="467">
        <f t="shared" si="35"/>
        <v>-307526.5</v>
      </c>
      <c r="BJ56" s="467">
        <f t="shared" si="35"/>
        <v>-316828</v>
      </c>
      <c r="BK56" s="467">
        <f t="shared" si="35"/>
        <v>-207787</v>
      </c>
      <c r="BL56" s="467">
        <f t="shared" si="35"/>
        <v>-57543.5</v>
      </c>
      <c r="BM56" s="467">
        <f t="shared" si="35"/>
        <v>600282.5</v>
      </c>
      <c r="BN56" s="467">
        <f t="shared" si="35"/>
        <v>589548</v>
      </c>
      <c r="BO56" s="467">
        <f t="shared" si="35"/>
        <v>125418</v>
      </c>
      <c r="BP56" s="467">
        <f t="shared" si="35"/>
        <v>36243</v>
      </c>
      <c r="BQ56" s="467">
        <f t="shared" si="35"/>
        <v>-85397</v>
      </c>
      <c r="BR56" s="467">
        <f t="shared" si="35"/>
        <v>565711.5</v>
      </c>
      <c r="BS56" s="467">
        <f t="shared" si="35"/>
        <v>1221338.5</v>
      </c>
      <c r="BT56" s="467">
        <f t="shared" si="35"/>
        <v>1295091</v>
      </c>
      <c r="BU56" s="467">
        <f t="shared" si="35"/>
        <v>43650.5</v>
      </c>
      <c r="BV56" s="467">
        <f t="shared" si="35"/>
        <v>-7383.5</v>
      </c>
      <c r="BW56" s="467">
        <f t="shared" si="35"/>
        <v>113915</v>
      </c>
      <c r="BX56" s="467">
        <f t="shared" si="35"/>
        <v>420300</v>
      </c>
      <c r="BY56" s="467">
        <f t="shared" si="35"/>
        <v>1013911</v>
      </c>
      <c r="BZ56" s="467">
        <f t="shared" si="35"/>
        <v>889006.5</v>
      </c>
      <c r="CA56" s="467">
        <f t="shared" si="35"/>
        <v>0</v>
      </c>
      <c r="CB56" s="467">
        <f t="shared" si="35"/>
        <v>293516.75</v>
      </c>
      <c r="CC56" s="467">
        <f t="shared" si="35"/>
        <v>766292</v>
      </c>
      <c r="CD56" s="467">
        <f t="shared" si="35"/>
        <v>1503094</v>
      </c>
      <c r="CE56" s="467">
        <f t="shared" si="35"/>
        <v>2865302</v>
      </c>
      <c r="CF56" s="467">
        <f t="shared" si="35"/>
        <v>2950508</v>
      </c>
      <c r="CG56" s="467">
        <f t="shared" si="35"/>
        <v>1524162.5</v>
      </c>
      <c r="CH56" s="467">
        <f t="shared" si="35"/>
        <v>1493551.5</v>
      </c>
      <c r="CI56" s="467">
        <f t="shared" si="35"/>
        <v>1694473.5</v>
      </c>
      <c r="CJ56" s="467">
        <f t="shared" si="35"/>
        <v>2232387</v>
      </c>
      <c r="CK56" s="467">
        <f t="shared" si="35"/>
        <v>2656530</v>
      </c>
      <c r="CL56" s="467">
        <f t="shared" si="35"/>
        <v>2651655</v>
      </c>
      <c r="CM56" s="467">
        <f t="shared" si="35"/>
        <v>2417588</v>
      </c>
      <c r="CN56" s="467">
        <f t="shared" si="35"/>
        <v>2300227</v>
      </c>
      <c r="CO56" s="467">
        <f t="shared" si="35"/>
        <v>2232333.5</v>
      </c>
      <c r="CP56" s="467">
        <f t="shared" si="35"/>
        <v>3405323</v>
      </c>
      <c r="CQ56" s="467">
        <f t="shared" si="35"/>
        <v>5076306</v>
      </c>
      <c r="CR56" s="467">
        <f t="shared" si="35"/>
        <v>4840601</v>
      </c>
      <c r="CS56" s="467">
        <f t="shared" si="35"/>
        <v>3090399</v>
      </c>
      <c r="CT56" s="467">
        <f t="shared" si="35"/>
        <v>2965272</v>
      </c>
      <c r="CU56" s="467">
        <f t="shared" si="35"/>
        <v>2933237</v>
      </c>
      <c r="CV56" s="467">
        <f t="shared" si="35"/>
        <v>3878419</v>
      </c>
      <c r="CW56" s="467">
        <f t="shared" si="35"/>
        <v>4056239</v>
      </c>
      <c r="CX56" s="467">
        <f t="shared" si="35"/>
        <v>2896255.5</v>
      </c>
      <c r="CY56" s="467">
        <f t="shared" si="35"/>
        <v>2129223</v>
      </c>
      <c r="CZ56" s="467">
        <f t="shared" si="35"/>
        <v>3597782</v>
      </c>
      <c r="DA56" s="467">
        <f t="shared" si="35"/>
        <v>3268505</v>
      </c>
      <c r="DB56" s="467">
        <f t="shared" si="35"/>
        <v>4763332</v>
      </c>
      <c r="DC56" s="467">
        <f t="shared" si="35"/>
        <v>6199401</v>
      </c>
      <c r="DD56" s="467">
        <f t="shared" si="35"/>
        <v>6052163</v>
      </c>
      <c r="DE56" s="467">
        <f t="shared" si="35"/>
        <v>3731664</v>
      </c>
      <c r="DF56" s="467">
        <f t="shared" si="35"/>
        <v>3326539</v>
      </c>
      <c r="DG56" s="467">
        <f t="shared" si="35"/>
        <v>3417602</v>
      </c>
      <c r="DH56" s="467">
        <f t="shared" si="35"/>
        <v>4222349</v>
      </c>
      <c r="DI56" s="467">
        <f t="shared" si="35"/>
        <v>4217233</v>
      </c>
      <c r="DJ56" s="467">
        <f t="shared" si="35"/>
        <v>3868919</v>
      </c>
      <c r="DK56" s="467">
        <f t="shared" si="35"/>
        <v>3811651</v>
      </c>
      <c r="DL56" s="467">
        <f t="shared" si="35"/>
        <v>3226685</v>
      </c>
      <c r="DM56" s="467">
        <f t="shared" ref="DM56:FX56" si="36">+DM26-DM10</f>
        <v>3167733</v>
      </c>
      <c r="DN56" s="467">
        <f t="shared" si="36"/>
        <v>4848460</v>
      </c>
      <c r="DO56" s="467">
        <f t="shared" si="36"/>
        <v>6022242</v>
      </c>
      <c r="DP56" s="467">
        <f t="shared" si="36"/>
        <v>6054028</v>
      </c>
      <c r="DQ56" s="467">
        <f t="shared" si="36"/>
        <v>3742469</v>
      </c>
      <c r="DR56" s="467">
        <f t="shared" si="36"/>
        <v>3348366</v>
      </c>
      <c r="DS56" s="467">
        <f t="shared" si="36"/>
        <v>3484352</v>
      </c>
      <c r="DT56" s="467">
        <f t="shared" si="36"/>
        <v>4135358</v>
      </c>
      <c r="DU56" s="467">
        <f t="shared" si="36"/>
        <v>4198943</v>
      </c>
      <c r="DV56" s="467">
        <f t="shared" si="36"/>
        <v>3759539</v>
      </c>
      <c r="DW56" s="467">
        <f t="shared" si="36"/>
        <v>2919338</v>
      </c>
      <c r="DX56" s="467">
        <f t="shared" si="36"/>
        <v>1546603</v>
      </c>
      <c r="DY56" s="467">
        <f t="shared" si="36"/>
        <v>3407599</v>
      </c>
      <c r="DZ56" s="467">
        <f t="shared" si="36"/>
        <v>4825023</v>
      </c>
      <c r="EA56" s="467">
        <f t="shared" si="36"/>
        <v>5569052</v>
      </c>
      <c r="EB56" s="467">
        <f t="shared" si="36"/>
        <v>5606838</v>
      </c>
      <c r="EC56" s="467">
        <f t="shared" si="36"/>
        <v>3414586</v>
      </c>
      <c r="ED56" s="467">
        <f t="shared" si="36"/>
        <v>3228969</v>
      </c>
      <c r="EE56" s="467">
        <f t="shared" si="36"/>
        <v>3277080</v>
      </c>
      <c r="EF56" s="467">
        <f t="shared" si="36"/>
        <v>3751625</v>
      </c>
      <c r="EG56" s="467">
        <f t="shared" si="36"/>
        <v>4122545</v>
      </c>
      <c r="EH56" s="467">
        <f t="shared" si="36"/>
        <v>4055114</v>
      </c>
      <c r="EI56" s="467">
        <f t="shared" si="36"/>
        <v>3487420</v>
      </c>
      <c r="EJ56" s="467">
        <f t="shared" si="36"/>
        <v>3233394</v>
      </c>
      <c r="EK56" s="467">
        <f t="shared" si="36"/>
        <v>3311770</v>
      </c>
      <c r="EL56" s="467">
        <f t="shared" si="36"/>
        <v>4088316</v>
      </c>
      <c r="EM56" s="467">
        <f t="shared" si="36"/>
        <v>5871412</v>
      </c>
      <c r="EN56" s="467">
        <f t="shared" si="36"/>
        <v>6149149</v>
      </c>
      <c r="EO56" s="467">
        <f t="shared" si="36"/>
        <v>3742519</v>
      </c>
      <c r="EP56" s="467">
        <f t="shared" si="36"/>
        <v>3366491</v>
      </c>
      <c r="EQ56" s="467">
        <f t="shared" si="36"/>
        <v>3116718</v>
      </c>
      <c r="ER56" s="467">
        <f t="shared" si="36"/>
        <v>4020135</v>
      </c>
      <c r="ES56" s="467">
        <f t="shared" si="36"/>
        <v>3975659</v>
      </c>
      <c r="ET56" s="467">
        <f t="shared" si="36"/>
        <v>3654769</v>
      </c>
      <c r="EU56" s="467">
        <f t="shared" si="36"/>
        <v>2345469</v>
      </c>
      <c r="EV56" s="467">
        <f t="shared" si="36"/>
        <v>1821106.5</v>
      </c>
      <c r="EW56" s="467">
        <f t="shared" si="36"/>
        <v>2945212</v>
      </c>
      <c r="EX56" s="467">
        <f t="shared" si="36"/>
        <v>4131525</v>
      </c>
      <c r="EY56" s="467">
        <f t="shared" si="36"/>
        <v>5842408</v>
      </c>
      <c r="EZ56" s="467">
        <f t="shared" si="36"/>
        <v>5649995</v>
      </c>
      <c r="FA56" s="467">
        <f t="shared" si="36"/>
        <v>3657045</v>
      </c>
      <c r="FB56" s="467">
        <f t="shared" si="36"/>
        <v>3391627</v>
      </c>
      <c r="FC56" s="467">
        <f t="shared" si="36"/>
        <v>2925881</v>
      </c>
      <c r="FD56" s="467">
        <f t="shared" si="36"/>
        <v>3990210</v>
      </c>
      <c r="FE56" s="467">
        <f t="shared" si="36"/>
        <v>3592007.0000000009</v>
      </c>
      <c r="FF56" s="467">
        <f t="shared" si="36"/>
        <v>3232837</v>
      </c>
      <c r="FG56" s="467">
        <f t="shared" si="36"/>
        <v>3044136</v>
      </c>
      <c r="FH56" s="467">
        <f t="shared" si="36"/>
        <v>2781947</v>
      </c>
      <c r="FI56" s="467">
        <f t="shared" si="36"/>
        <v>2634481</v>
      </c>
      <c r="FJ56" s="467">
        <f t="shared" si="36"/>
        <v>3962515</v>
      </c>
      <c r="FK56" s="467">
        <f t="shared" si="36"/>
        <v>5704763</v>
      </c>
      <c r="FL56" s="467">
        <f t="shared" si="36"/>
        <v>5283632.9999999991</v>
      </c>
      <c r="FM56" s="467">
        <f t="shared" si="36"/>
        <v>3303751</v>
      </c>
      <c r="FN56" s="467">
        <f t="shared" si="36"/>
        <v>2825036</v>
      </c>
      <c r="FO56" s="467">
        <f t="shared" si="36"/>
        <v>2517694</v>
      </c>
      <c r="FP56" s="467">
        <f t="shared" si="36"/>
        <v>3674735.9999999991</v>
      </c>
      <c r="FQ56" s="467">
        <f t="shared" si="36"/>
        <v>3395445</v>
      </c>
      <c r="FR56" s="467">
        <f t="shared" si="36"/>
        <v>3187414</v>
      </c>
      <c r="FS56" s="467">
        <f t="shared" si="36"/>
        <v>3086023</v>
      </c>
      <c r="FT56" s="467">
        <f t="shared" si="36"/>
        <v>2779203</v>
      </c>
      <c r="FU56" s="467">
        <f t="shared" si="36"/>
        <v>2617159</v>
      </c>
      <c r="FV56" s="467">
        <f t="shared" si="36"/>
        <v>3954619.9999999991</v>
      </c>
      <c r="FW56" s="467">
        <f t="shared" si="36"/>
        <v>5200822</v>
      </c>
      <c r="FX56" s="467">
        <f t="shared" si="36"/>
        <v>5324686</v>
      </c>
      <c r="FY56" s="467">
        <f t="shared" ref="FY56:GB56" si="37">+FY26-FY10</f>
        <v>2478526</v>
      </c>
      <c r="FZ56" s="467">
        <f t="shared" si="37"/>
        <v>0</v>
      </c>
      <c r="GA56" s="467">
        <f t="shared" si="37"/>
        <v>952344</v>
      </c>
      <c r="GB56" s="467">
        <f t="shared" si="37"/>
        <v>3718199</v>
      </c>
    </row>
    <row r="57" spans="1:184">
      <c r="B57" s="486"/>
      <c r="C57" s="475" t="s">
        <v>9</v>
      </c>
      <c r="D57" s="478" t="s">
        <v>176</v>
      </c>
      <c r="E57" s="467">
        <f t="shared" ref="E57:AZ57" si="38">+E27-E11</f>
        <v>0</v>
      </c>
      <c r="F57" s="467">
        <f t="shared" si="38"/>
        <v>0</v>
      </c>
      <c r="G57" s="467">
        <f t="shared" si="38"/>
        <v>0</v>
      </c>
      <c r="H57" s="467">
        <f t="shared" si="38"/>
        <v>0</v>
      </c>
      <c r="I57" s="467">
        <f t="shared" si="38"/>
        <v>0</v>
      </c>
      <c r="J57" s="467">
        <f t="shared" si="38"/>
        <v>0</v>
      </c>
      <c r="K57" s="467">
        <f t="shared" si="38"/>
        <v>38983.5</v>
      </c>
      <c r="L57" s="467">
        <f t="shared" si="38"/>
        <v>0</v>
      </c>
      <c r="M57" s="467">
        <f t="shared" si="38"/>
        <v>0</v>
      </c>
      <c r="N57" s="467">
        <f t="shared" si="38"/>
        <v>0</v>
      </c>
      <c r="O57" s="467">
        <f t="shared" si="38"/>
        <v>0</v>
      </c>
      <c r="P57" s="467">
        <f t="shared" si="38"/>
        <v>0</v>
      </c>
      <c r="Q57" s="467">
        <f t="shared" si="38"/>
        <v>0</v>
      </c>
      <c r="R57" s="467">
        <f t="shared" si="38"/>
        <v>0</v>
      </c>
      <c r="S57" s="467">
        <f t="shared" si="38"/>
        <v>0</v>
      </c>
      <c r="T57" s="467">
        <f t="shared" si="38"/>
        <v>0</v>
      </c>
      <c r="U57" s="467">
        <f t="shared" si="38"/>
        <v>0</v>
      </c>
      <c r="V57" s="467">
        <f t="shared" si="38"/>
        <v>0</v>
      </c>
      <c r="W57" s="467">
        <f t="shared" si="38"/>
        <v>0</v>
      </c>
      <c r="X57" s="467">
        <f t="shared" si="38"/>
        <v>0</v>
      </c>
      <c r="Y57" s="467">
        <f t="shared" si="38"/>
        <v>0</v>
      </c>
      <c r="Z57" s="467">
        <f t="shared" si="38"/>
        <v>0</v>
      </c>
      <c r="AA57" s="467">
        <f t="shared" si="38"/>
        <v>0</v>
      </c>
      <c r="AB57" s="467">
        <f t="shared" si="38"/>
        <v>0</v>
      </c>
      <c r="AC57" s="467">
        <f t="shared" si="38"/>
        <v>0</v>
      </c>
      <c r="AD57" s="467">
        <f t="shared" si="38"/>
        <v>0</v>
      </c>
      <c r="AE57" s="467">
        <f t="shared" si="38"/>
        <v>0</v>
      </c>
      <c r="AF57" s="467">
        <f t="shared" si="38"/>
        <v>0</v>
      </c>
      <c r="AG57" s="467">
        <f t="shared" si="38"/>
        <v>0</v>
      </c>
      <c r="AH57" s="467">
        <f t="shared" si="38"/>
        <v>0</v>
      </c>
      <c r="AI57" s="467">
        <f t="shared" si="38"/>
        <v>0</v>
      </c>
      <c r="AJ57" s="467">
        <f t="shared" si="38"/>
        <v>0</v>
      </c>
      <c r="AK57" s="467">
        <f t="shared" si="38"/>
        <v>0</v>
      </c>
      <c r="AL57" s="467">
        <f t="shared" si="38"/>
        <v>0</v>
      </c>
      <c r="AM57" s="467">
        <f t="shared" si="38"/>
        <v>0</v>
      </c>
      <c r="AN57" s="467">
        <f t="shared" si="38"/>
        <v>0</v>
      </c>
      <c r="AO57" s="467">
        <f t="shared" si="38"/>
        <v>0</v>
      </c>
      <c r="AP57" s="467">
        <f t="shared" si="38"/>
        <v>0</v>
      </c>
      <c r="AQ57" s="467">
        <f t="shared" si="38"/>
        <v>0</v>
      </c>
      <c r="AR57" s="467">
        <f t="shared" si="38"/>
        <v>0</v>
      </c>
      <c r="AS57" s="467">
        <f t="shared" si="38"/>
        <v>0</v>
      </c>
      <c r="AT57" s="467">
        <f t="shared" si="38"/>
        <v>0</v>
      </c>
      <c r="AU57" s="467">
        <f t="shared" si="38"/>
        <v>0</v>
      </c>
      <c r="AV57" s="467">
        <f t="shared" si="38"/>
        <v>0</v>
      </c>
      <c r="AW57" s="467">
        <f t="shared" si="38"/>
        <v>0</v>
      </c>
      <c r="AX57" s="467">
        <f t="shared" si="38"/>
        <v>0</v>
      </c>
      <c r="AY57" s="467">
        <f t="shared" si="38"/>
        <v>0</v>
      </c>
      <c r="AZ57" s="467">
        <f t="shared" si="38"/>
        <v>0</v>
      </c>
      <c r="BA57" s="467">
        <f t="shared" ref="BA57:DL57" si="39">+BA27-BA11</f>
        <v>0</v>
      </c>
      <c r="BB57" s="467">
        <f t="shared" si="39"/>
        <v>0</v>
      </c>
      <c r="BC57" s="467">
        <f t="shared" si="39"/>
        <v>0</v>
      </c>
      <c r="BD57" s="467">
        <f t="shared" si="39"/>
        <v>0</v>
      </c>
      <c r="BE57" s="467">
        <f t="shared" si="39"/>
        <v>0</v>
      </c>
      <c r="BF57" s="467">
        <f t="shared" si="39"/>
        <v>0</v>
      </c>
      <c r="BG57" s="467">
        <f t="shared" si="39"/>
        <v>0</v>
      </c>
      <c r="BH57" s="467">
        <f t="shared" si="39"/>
        <v>0</v>
      </c>
      <c r="BI57" s="467">
        <f t="shared" si="39"/>
        <v>0</v>
      </c>
      <c r="BJ57" s="467">
        <f t="shared" si="39"/>
        <v>0</v>
      </c>
      <c r="BK57" s="467">
        <f t="shared" si="39"/>
        <v>0</v>
      </c>
      <c r="BL57" s="467">
        <f t="shared" si="39"/>
        <v>0</v>
      </c>
      <c r="BM57" s="467">
        <f t="shared" si="39"/>
        <v>0</v>
      </c>
      <c r="BN57" s="467">
        <f t="shared" si="39"/>
        <v>0</v>
      </c>
      <c r="BO57" s="467">
        <f t="shared" si="39"/>
        <v>0</v>
      </c>
      <c r="BP57" s="467">
        <f t="shared" si="39"/>
        <v>0</v>
      </c>
      <c r="BQ57" s="467">
        <f t="shared" si="39"/>
        <v>0</v>
      </c>
      <c r="BR57" s="467">
        <f t="shared" si="39"/>
        <v>0</v>
      </c>
      <c r="BS57" s="467">
        <f t="shared" si="39"/>
        <v>0</v>
      </c>
      <c r="BT57" s="467">
        <f t="shared" si="39"/>
        <v>0</v>
      </c>
      <c r="BU57" s="467">
        <f t="shared" si="39"/>
        <v>0</v>
      </c>
      <c r="BV57" s="467">
        <f t="shared" si="39"/>
        <v>0</v>
      </c>
      <c r="BW57" s="467">
        <f t="shared" si="39"/>
        <v>0</v>
      </c>
      <c r="BX57" s="467">
        <f t="shared" si="39"/>
        <v>0</v>
      </c>
      <c r="BY57" s="467">
        <f t="shared" si="39"/>
        <v>0</v>
      </c>
      <c r="BZ57" s="467">
        <f t="shared" si="39"/>
        <v>0</v>
      </c>
      <c r="CA57" s="467">
        <f t="shared" si="39"/>
        <v>0</v>
      </c>
      <c r="CB57" s="467">
        <f t="shared" si="39"/>
        <v>0</v>
      </c>
      <c r="CC57" s="467">
        <f t="shared" si="39"/>
        <v>0</v>
      </c>
      <c r="CD57" s="467">
        <f t="shared" si="39"/>
        <v>0</v>
      </c>
      <c r="CE57" s="467">
        <f t="shared" si="39"/>
        <v>92704.38</v>
      </c>
      <c r="CF57" s="467">
        <f t="shared" si="39"/>
        <v>87799.75</v>
      </c>
      <c r="CG57" s="467">
        <f t="shared" si="39"/>
        <v>0</v>
      </c>
      <c r="CH57" s="467">
        <f t="shared" si="39"/>
        <v>0</v>
      </c>
      <c r="CI57" s="467">
        <f t="shared" si="39"/>
        <v>0</v>
      </c>
      <c r="CJ57" s="467">
        <f t="shared" si="39"/>
        <v>0</v>
      </c>
      <c r="CK57" s="467">
        <f t="shared" si="39"/>
        <v>16756.089999999997</v>
      </c>
      <c r="CL57" s="467">
        <f t="shared" si="39"/>
        <v>8206.8400000000256</v>
      </c>
      <c r="CM57" s="467">
        <f t="shared" si="39"/>
        <v>0</v>
      </c>
      <c r="CN57" s="467">
        <f t="shared" si="39"/>
        <v>0</v>
      </c>
      <c r="CO57" s="467">
        <f t="shared" si="39"/>
        <v>0</v>
      </c>
      <c r="CP57" s="467">
        <f t="shared" si="39"/>
        <v>162748.25</v>
      </c>
      <c r="CQ57" s="467">
        <f t="shared" si="39"/>
        <v>401387.87999999989</v>
      </c>
      <c r="CR57" s="467">
        <f t="shared" si="39"/>
        <v>363249.87999999989</v>
      </c>
      <c r="CS57" s="467">
        <f t="shared" si="39"/>
        <v>110826.75</v>
      </c>
      <c r="CT57" s="467">
        <f t="shared" si="39"/>
        <v>12655.779999999999</v>
      </c>
      <c r="CU57" s="467">
        <f t="shared" si="39"/>
        <v>15458.51999999999</v>
      </c>
      <c r="CV57" s="467">
        <f t="shared" si="39"/>
        <v>87554.310000000056</v>
      </c>
      <c r="CW57" s="467">
        <f t="shared" si="39"/>
        <v>201754.75</v>
      </c>
      <c r="CX57" s="467">
        <f t="shared" si="39"/>
        <v>215705.75</v>
      </c>
      <c r="CY57" s="467">
        <f t="shared" si="39"/>
        <v>114695.75</v>
      </c>
      <c r="CZ57" s="467">
        <f t="shared" si="39"/>
        <v>124187.37999999989</v>
      </c>
      <c r="DA57" s="467">
        <f t="shared" si="39"/>
        <v>126909.06000000006</v>
      </c>
      <c r="DB57" s="467">
        <f t="shared" si="39"/>
        <v>418883.12000000011</v>
      </c>
      <c r="DC57" s="467">
        <f t="shared" si="39"/>
        <v>645767.12000000011</v>
      </c>
      <c r="DD57" s="467">
        <f t="shared" si="39"/>
        <v>640645.5</v>
      </c>
      <c r="DE57" s="467">
        <f t="shared" si="39"/>
        <v>251267.87999999989</v>
      </c>
      <c r="DF57" s="467">
        <f t="shared" si="39"/>
        <v>75199.310000000056</v>
      </c>
      <c r="DG57" s="467">
        <f t="shared" si="39"/>
        <v>50023.969999999972</v>
      </c>
      <c r="DH57" s="467">
        <f t="shared" si="39"/>
        <v>136664.93999999994</v>
      </c>
      <c r="DI57" s="467">
        <f t="shared" si="39"/>
        <v>167302.37999999989</v>
      </c>
      <c r="DJ57" s="467">
        <f t="shared" si="39"/>
        <v>161253.25</v>
      </c>
      <c r="DK57" s="467">
        <f t="shared" si="39"/>
        <v>81907.75</v>
      </c>
      <c r="DL57" s="467">
        <f t="shared" si="39"/>
        <v>66970.310000000056</v>
      </c>
      <c r="DM57" s="467">
        <f t="shared" ref="DM57:FX57" si="40">+DM27-DM11</f>
        <v>73485.38</v>
      </c>
      <c r="DN57" s="467">
        <f t="shared" si="40"/>
        <v>463391.62000000011</v>
      </c>
      <c r="DO57" s="467">
        <f t="shared" si="40"/>
        <v>589848.37999999989</v>
      </c>
      <c r="DP57" s="467">
        <f t="shared" si="40"/>
        <v>568214.5</v>
      </c>
      <c r="DQ57" s="467">
        <f t="shared" si="40"/>
        <v>227583.87999999989</v>
      </c>
      <c r="DR57" s="467">
        <f t="shared" si="40"/>
        <v>67340.189999999944</v>
      </c>
      <c r="DS57" s="467">
        <f t="shared" si="40"/>
        <v>58946.969999999972</v>
      </c>
      <c r="DT57" s="467">
        <f t="shared" si="40"/>
        <v>128500.25</v>
      </c>
      <c r="DU57" s="467">
        <f t="shared" si="40"/>
        <v>167046.75000000012</v>
      </c>
      <c r="DV57" s="467">
        <f t="shared" si="40"/>
        <v>153002.75</v>
      </c>
      <c r="DW57" s="467">
        <f t="shared" si="40"/>
        <v>67028.12</v>
      </c>
      <c r="DX57" s="467">
        <f t="shared" si="40"/>
        <v>45084.560000000056</v>
      </c>
      <c r="DY57" s="467">
        <f t="shared" si="40"/>
        <v>75651.189999999944</v>
      </c>
      <c r="DZ57" s="467">
        <f t="shared" si="40"/>
        <v>417114.25</v>
      </c>
      <c r="EA57" s="467">
        <f t="shared" si="40"/>
        <v>453069.62000000011</v>
      </c>
      <c r="EB57" s="467">
        <f t="shared" si="40"/>
        <v>541910.12000000011</v>
      </c>
      <c r="EC57" s="467">
        <f t="shared" si="40"/>
        <v>128101.18999999994</v>
      </c>
      <c r="ED57" s="467">
        <f t="shared" si="40"/>
        <v>49473.619999999995</v>
      </c>
      <c r="EE57" s="467">
        <f t="shared" si="40"/>
        <v>50969</v>
      </c>
      <c r="EF57" s="467">
        <f t="shared" si="40"/>
        <v>88894.88</v>
      </c>
      <c r="EG57" s="467">
        <f t="shared" si="40"/>
        <v>109962.5</v>
      </c>
      <c r="EH57" s="467">
        <f t="shared" si="40"/>
        <v>154452.87999999989</v>
      </c>
      <c r="EI57" s="467">
        <f t="shared" si="40"/>
        <v>49699.560000000056</v>
      </c>
      <c r="EJ57" s="467">
        <f t="shared" si="40"/>
        <v>35949.69</v>
      </c>
      <c r="EK57" s="467">
        <f t="shared" si="40"/>
        <v>39068.439999999944</v>
      </c>
      <c r="EL57" s="467">
        <f t="shared" si="40"/>
        <v>288531.5</v>
      </c>
      <c r="EM57" s="467">
        <f t="shared" si="40"/>
        <v>516939.87999999989</v>
      </c>
      <c r="EN57" s="467">
        <f t="shared" si="40"/>
        <v>519272.5</v>
      </c>
      <c r="EO57" s="467">
        <f t="shared" si="40"/>
        <v>150191.87999999989</v>
      </c>
      <c r="EP57" s="467">
        <f t="shared" si="40"/>
        <v>44363</v>
      </c>
      <c r="EQ57" s="467">
        <f t="shared" si="40"/>
        <v>32753.380000000005</v>
      </c>
      <c r="ER57" s="467">
        <f t="shared" si="40"/>
        <v>96076</v>
      </c>
      <c r="ES57" s="467">
        <f t="shared" si="40"/>
        <v>110899.88</v>
      </c>
      <c r="ET57" s="467">
        <f t="shared" si="40"/>
        <v>112622.75</v>
      </c>
      <c r="EU57" s="467">
        <f t="shared" si="40"/>
        <v>62361.189999999944</v>
      </c>
      <c r="EV57" s="467">
        <f t="shared" si="40"/>
        <v>36884.44</v>
      </c>
      <c r="EW57" s="467">
        <f t="shared" si="40"/>
        <v>26411.75</v>
      </c>
      <c r="EX57" s="467">
        <f t="shared" si="40"/>
        <v>276293.75</v>
      </c>
      <c r="EY57" s="467">
        <f t="shared" si="40"/>
        <v>513520.62000000011</v>
      </c>
      <c r="EZ57" s="467">
        <f t="shared" si="40"/>
        <v>433625.5</v>
      </c>
      <c r="FA57" s="467">
        <f t="shared" si="40"/>
        <v>185099.18999999994</v>
      </c>
      <c r="FB57" s="467">
        <f t="shared" si="40"/>
        <v>42792.69</v>
      </c>
      <c r="FC57" s="467">
        <f t="shared" si="40"/>
        <v>34462.589999999997</v>
      </c>
      <c r="FD57" s="467">
        <f t="shared" si="40"/>
        <v>101251.31000000006</v>
      </c>
      <c r="FE57" s="467">
        <f t="shared" si="40"/>
        <v>120743.5</v>
      </c>
      <c r="FF57" s="467">
        <f t="shared" si="40"/>
        <v>116825.25</v>
      </c>
      <c r="FG57" s="467">
        <f t="shared" si="40"/>
        <v>56997.810000000056</v>
      </c>
      <c r="FH57" s="467">
        <f t="shared" si="40"/>
        <v>30511.309999999998</v>
      </c>
      <c r="FI57" s="467">
        <f t="shared" si="40"/>
        <v>42160.060000000056</v>
      </c>
      <c r="FJ57" s="467">
        <f t="shared" si="40"/>
        <v>332615.25</v>
      </c>
      <c r="FK57" s="467">
        <f t="shared" si="40"/>
        <v>537698.87999999989</v>
      </c>
      <c r="FL57" s="467">
        <f t="shared" si="40"/>
        <v>455616</v>
      </c>
      <c r="FM57" s="467">
        <f t="shared" si="40"/>
        <v>203839.37999999989</v>
      </c>
      <c r="FN57" s="467">
        <f t="shared" si="40"/>
        <v>42843.81</v>
      </c>
      <c r="FO57" s="467">
        <f t="shared" si="40"/>
        <v>34589.47</v>
      </c>
      <c r="FP57" s="467">
        <f t="shared" si="40"/>
        <v>116012.06000000011</v>
      </c>
      <c r="FQ57" s="467">
        <f t="shared" si="40"/>
        <v>140161.37999999989</v>
      </c>
      <c r="FR57" s="467">
        <f t="shared" si="40"/>
        <v>146091.62000000023</v>
      </c>
      <c r="FS57" s="467">
        <f t="shared" si="40"/>
        <v>74113.62</v>
      </c>
      <c r="FT57" s="467">
        <f t="shared" si="40"/>
        <v>42647.159999999974</v>
      </c>
      <c r="FU57" s="467">
        <f t="shared" si="40"/>
        <v>41534.060000000056</v>
      </c>
      <c r="FV57" s="467">
        <f t="shared" si="40"/>
        <v>376142.5</v>
      </c>
      <c r="FW57" s="467">
        <f t="shared" si="40"/>
        <v>433674</v>
      </c>
      <c r="FX57" s="467">
        <f t="shared" si="40"/>
        <v>517272</v>
      </c>
      <c r="FY57" s="467">
        <f t="shared" ref="FY57:GB57" si="41">+FY27-FY11</f>
        <v>184285.62000000011</v>
      </c>
      <c r="FZ57" s="467">
        <f t="shared" si="41"/>
        <v>48640.409999999974</v>
      </c>
      <c r="GA57" s="467">
        <f t="shared" si="41"/>
        <v>38744.06</v>
      </c>
      <c r="GB57" s="467">
        <f t="shared" si="41"/>
        <v>108930.88</v>
      </c>
    </row>
    <row r="58" spans="1:184" ht="15.75" customHeight="1">
      <c r="B58" s="486" t="s">
        <v>173</v>
      </c>
      <c r="C58" s="475" t="s">
        <v>10</v>
      </c>
      <c r="D58" s="478" t="s">
        <v>176</v>
      </c>
      <c r="E58" s="467">
        <f t="shared" ref="E58:AZ58" si="42">+E28-E12</f>
        <v>0</v>
      </c>
      <c r="F58" s="467">
        <f t="shared" si="42"/>
        <v>0</v>
      </c>
      <c r="G58" s="467">
        <f t="shared" si="42"/>
        <v>0</v>
      </c>
      <c r="H58" s="467">
        <f t="shared" si="42"/>
        <v>0</v>
      </c>
      <c r="I58" s="467">
        <f t="shared" si="42"/>
        <v>0</v>
      </c>
      <c r="J58" s="467">
        <f t="shared" si="42"/>
        <v>0</v>
      </c>
      <c r="K58" s="467">
        <f t="shared" si="42"/>
        <v>-941.75</v>
      </c>
      <c r="L58" s="467">
        <f t="shared" si="42"/>
        <v>0</v>
      </c>
      <c r="M58" s="467">
        <f t="shared" si="42"/>
        <v>0</v>
      </c>
      <c r="N58" s="467">
        <f t="shared" si="42"/>
        <v>0</v>
      </c>
      <c r="O58" s="467">
        <f t="shared" si="42"/>
        <v>0</v>
      </c>
      <c r="P58" s="467">
        <f t="shared" si="42"/>
        <v>0</v>
      </c>
      <c r="Q58" s="467">
        <f t="shared" si="42"/>
        <v>0</v>
      </c>
      <c r="R58" s="467">
        <f t="shared" si="42"/>
        <v>0</v>
      </c>
      <c r="S58" s="467">
        <f t="shared" si="42"/>
        <v>0</v>
      </c>
      <c r="T58" s="467">
        <f t="shared" si="42"/>
        <v>0</v>
      </c>
      <c r="U58" s="467">
        <f t="shared" si="42"/>
        <v>0</v>
      </c>
      <c r="V58" s="467">
        <f t="shared" si="42"/>
        <v>0</v>
      </c>
      <c r="W58" s="467">
        <f t="shared" si="42"/>
        <v>0</v>
      </c>
      <c r="X58" s="467">
        <f t="shared" si="42"/>
        <v>0</v>
      </c>
      <c r="Y58" s="467">
        <f t="shared" si="42"/>
        <v>0</v>
      </c>
      <c r="Z58" s="467">
        <f t="shared" si="42"/>
        <v>0</v>
      </c>
      <c r="AA58" s="467">
        <f t="shared" si="42"/>
        <v>0</v>
      </c>
      <c r="AB58" s="467">
        <f t="shared" si="42"/>
        <v>0</v>
      </c>
      <c r="AC58" s="467">
        <f t="shared" si="42"/>
        <v>0</v>
      </c>
      <c r="AD58" s="467">
        <f t="shared" si="42"/>
        <v>0</v>
      </c>
      <c r="AE58" s="467">
        <f t="shared" si="42"/>
        <v>0</v>
      </c>
      <c r="AF58" s="467">
        <f t="shared" si="42"/>
        <v>0</v>
      </c>
      <c r="AG58" s="467">
        <f t="shared" si="42"/>
        <v>0</v>
      </c>
      <c r="AH58" s="467">
        <f t="shared" si="42"/>
        <v>0</v>
      </c>
      <c r="AI58" s="467">
        <f t="shared" si="42"/>
        <v>0</v>
      </c>
      <c r="AJ58" s="467">
        <f t="shared" si="42"/>
        <v>0</v>
      </c>
      <c r="AK58" s="467">
        <f t="shared" si="42"/>
        <v>0</v>
      </c>
      <c r="AL58" s="467">
        <f t="shared" si="42"/>
        <v>0</v>
      </c>
      <c r="AM58" s="467">
        <f t="shared" si="42"/>
        <v>0</v>
      </c>
      <c r="AN58" s="467">
        <f t="shared" si="42"/>
        <v>0</v>
      </c>
      <c r="AO58" s="467">
        <f t="shared" si="42"/>
        <v>0</v>
      </c>
      <c r="AP58" s="467">
        <f t="shared" si="42"/>
        <v>0</v>
      </c>
      <c r="AQ58" s="467">
        <f t="shared" si="42"/>
        <v>0</v>
      </c>
      <c r="AR58" s="467">
        <f t="shared" si="42"/>
        <v>0</v>
      </c>
      <c r="AS58" s="467">
        <f t="shared" si="42"/>
        <v>0</v>
      </c>
      <c r="AT58" s="467">
        <f t="shared" si="42"/>
        <v>0</v>
      </c>
      <c r="AU58" s="467">
        <f t="shared" si="42"/>
        <v>0</v>
      </c>
      <c r="AV58" s="467">
        <f t="shared" si="42"/>
        <v>0</v>
      </c>
      <c r="AW58" s="467">
        <f t="shared" si="42"/>
        <v>0</v>
      </c>
      <c r="AX58" s="467">
        <f t="shared" si="42"/>
        <v>0</v>
      </c>
      <c r="AY58" s="467">
        <f t="shared" si="42"/>
        <v>0</v>
      </c>
      <c r="AZ58" s="467">
        <f t="shared" si="42"/>
        <v>0</v>
      </c>
      <c r="BA58" s="467">
        <f t="shared" ref="BA58:DL58" si="43">+BA28-BA12</f>
        <v>0</v>
      </c>
      <c r="BB58" s="467">
        <f t="shared" si="43"/>
        <v>0</v>
      </c>
      <c r="BC58" s="467">
        <f t="shared" si="43"/>
        <v>0</v>
      </c>
      <c r="BD58" s="467">
        <f t="shared" si="43"/>
        <v>0</v>
      </c>
      <c r="BE58" s="467">
        <f t="shared" si="43"/>
        <v>0</v>
      </c>
      <c r="BF58" s="467">
        <f t="shared" si="43"/>
        <v>0</v>
      </c>
      <c r="BG58" s="467">
        <f t="shared" si="43"/>
        <v>0</v>
      </c>
      <c r="BH58" s="467">
        <f t="shared" si="43"/>
        <v>0</v>
      </c>
      <c r="BI58" s="467">
        <f t="shared" si="43"/>
        <v>0</v>
      </c>
      <c r="BJ58" s="467">
        <f t="shared" si="43"/>
        <v>0</v>
      </c>
      <c r="BK58" s="467">
        <f t="shared" si="43"/>
        <v>0</v>
      </c>
      <c r="BL58" s="467">
        <f t="shared" si="43"/>
        <v>0</v>
      </c>
      <c r="BM58" s="467">
        <f t="shared" si="43"/>
        <v>0</v>
      </c>
      <c r="BN58" s="467">
        <f t="shared" si="43"/>
        <v>0</v>
      </c>
      <c r="BO58" s="467">
        <f t="shared" si="43"/>
        <v>0</v>
      </c>
      <c r="BP58" s="467">
        <f t="shared" si="43"/>
        <v>0</v>
      </c>
      <c r="BQ58" s="467">
        <f t="shared" si="43"/>
        <v>0</v>
      </c>
      <c r="BR58" s="467">
        <f t="shared" si="43"/>
        <v>0</v>
      </c>
      <c r="BS58" s="467">
        <f t="shared" si="43"/>
        <v>0</v>
      </c>
      <c r="BT58" s="467">
        <f t="shared" si="43"/>
        <v>0</v>
      </c>
      <c r="BU58" s="467">
        <f t="shared" si="43"/>
        <v>0</v>
      </c>
      <c r="BV58" s="467">
        <f t="shared" si="43"/>
        <v>0</v>
      </c>
      <c r="BW58" s="467">
        <f t="shared" si="43"/>
        <v>0</v>
      </c>
      <c r="BX58" s="467">
        <f t="shared" si="43"/>
        <v>0</v>
      </c>
      <c r="BY58" s="467">
        <f t="shared" si="43"/>
        <v>0</v>
      </c>
      <c r="BZ58" s="467">
        <f t="shared" si="43"/>
        <v>0</v>
      </c>
      <c r="CA58" s="467">
        <f t="shared" si="43"/>
        <v>0</v>
      </c>
      <c r="CB58" s="467">
        <f t="shared" si="43"/>
        <v>0</v>
      </c>
      <c r="CC58" s="467">
        <f t="shared" si="43"/>
        <v>0</v>
      </c>
      <c r="CD58" s="467">
        <f t="shared" si="43"/>
        <v>0</v>
      </c>
      <c r="CE58" s="467">
        <f t="shared" si="43"/>
        <v>0</v>
      </c>
      <c r="CF58" s="467">
        <f t="shared" si="43"/>
        <v>0</v>
      </c>
      <c r="CG58" s="467">
        <f t="shared" si="43"/>
        <v>0</v>
      </c>
      <c r="CH58" s="467">
        <f t="shared" si="43"/>
        <v>0</v>
      </c>
      <c r="CI58" s="467">
        <f t="shared" si="43"/>
        <v>0</v>
      </c>
      <c r="CJ58" s="467">
        <f t="shared" si="43"/>
        <v>0</v>
      </c>
      <c r="CK58" s="467">
        <f t="shared" si="43"/>
        <v>0</v>
      </c>
      <c r="CL58" s="467">
        <f t="shared" si="43"/>
        <v>0</v>
      </c>
      <c r="CM58" s="467">
        <f t="shared" si="43"/>
        <v>0</v>
      </c>
      <c r="CN58" s="467">
        <f t="shared" si="43"/>
        <v>0</v>
      </c>
      <c r="CO58" s="467">
        <f t="shared" si="43"/>
        <v>0</v>
      </c>
      <c r="CP58" s="467">
        <f t="shared" si="43"/>
        <v>0</v>
      </c>
      <c r="CQ58" s="467">
        <f t="shared" si="43"/>
        <v>0</v>
      </c>
      <c r="CR58" s="467">
        <f t="shared" si="43"/>
        <v>7666.1900000000023</v>
      </c>
      <c r="CS58" s="467">
        <f t="shared" si="43"/>
        <v>0</v>
      </c>
      <c r="CT58" s="467">
        <f t="shared" si="43"/>
        <v>0</v>
      </c>
      <c r="CU58" s="467">
        <f t="shared" si="43"/>
        <v>0</v>
      </c>
      <c r="CV58" s="467">
        <f t="shared" si="43"/>
        <v>0</v>
      </c>
      <c r="CW58" s="467">
        <f t="shared" si="43"/>
        <v>0</v>
      </c>
      <c r="CX58" s="467">
        <f t="shared" si="43"/>
        <v>0</v>
      </c>
      <c r="CY58" s="467">
        <f t="shared" si="43"/>
        <v>0</v>
      </c>
      <c r="CZ58" s="467">
        <f t="shared" si="43"/>
        <v>0</v>
      </c>
      <c r="DA58" s="467">
        <f t="shared" si="43"/>
        <v>0</v>
      </c>
      <c r="DB58" s="467">
        <f t="shared" si="43"/>
        <v>0</v>
      </c>
      <c r="DC58" s="467">
        <f t="shared" si="43"/>
        <v>139976.37999999989</v>
      </c>
      <c r="DD58" s="467">
        <f t="shared" si="43"/>
        <v>112887.12000000011</v>
      </c>
      <c r="DE58" s="467">
        <f t="shared" si="43"/>
        <v>0</v>
      </c>
      <c r="DF58" s="467">
        <f t="shared" si="43"/>
        <v>0</v>
      </c>
      <c r="DG58" s="467">
        <f t="shared" si="43"/>
        <v>0</v>
      </c>
      <c r="DH58" s="467">
        <f t="shared" si="43"/>
        <v>0</v>
      </c>
      <c r="DI58" s="467">
        <f t="shared" si="43"/>
        <v>0</v>
      </c>
      <c r="DJ58" s="467">
        <f t="shared" si="43"/>
        <v>0</v>
      </c>
      <c r="DK58" s="467">
        <f t="shared" si="43"/>
        <v>0</v>
      </c>
      <c r="DL58" s="467">
        <f t="shared" si="43"/>
        <v>0</v>
      </c>
      <c r="DM58" s="467">
        <f t="shared" ref="DM58:FX58" si="44">+DM28-DM12</f>
        <v>0</v>
      </c>
      <c r="DN58" s="467">
        <f t="shared" si="44"/>
        <v>0</v>
      </c>
      <c r="DO58" s="467">
        <f t="shared" si="44"/>
        <v>76104.75</v>
      </c>
      <c r="DP58" s="467">
        <f t="shared" si="44"/>
        <v>25023.25</v>
      </c>
      <c r="DQ58" s="467">
        <f t="shared" si="44"/>
        <v>0</v>
      </c>
      <c r="DR58" s="467">
        <f t="shared" si="44"/>
        <v>0</v>
      </c>
      <c r="DS58" s="467">
        <f t="shared" si="44"/>
        <v>0</v>
      </c>
      <c r="DT58" s="467">
        <f t="shared" si="44"/>
        <v>0</v>
      </c>
      <c r="DU58" s="467">
        <f t="shared" si="44"/>
        <v>0</v>
      </c>
      <c r="DV58" s="467">
        <f t="shared" si="44"/>
        <v>0</v>
      </c>
      <c r="DW58" s="467">
        <f t="shared" si="44"/>
        <v>0</v>
      </c>
      <c r="DX58" s="467">
        <f t="shared" si="44"/>
        <v>0</v>
      </c>
      <c r="DY58" s="467">
        <f t="shared" si="44"/>
        <v>0</v>
      </c>
      <c r="DZ58" s="467">
        <f t="shared" si="44"/>
        <v>0</v>
      </c>
      <c r="EA58" s="467">
        <f t="shared" si="44"/>
        <v>43307.75</v>
      </c>
      <c r="EB58" s="467">
        <f t="shared" si="44"/>
        <v>18177.590000000026</v>
      </c>
      <c r="EC58" s="467">
        <f t="shared" si="44"/>
        <v>0</v>
      </c>
      <c r="ED58" s="467">
        <f t="shared" si="44"/>
        <v>0</v>
      </c>
      <c r="EE58" s="467">
        <f t="shared" si="44"/>
        <v>0</v>
      </c>
      <c r="EF58" s="467">
        <f t="shared" si="44"/>
        <v>0</v>
      </c>
      <c r="EG58" s="467">
        <f t="shared" si="44"/>
        <v>0</v>
      </c>
      <c r="EH58" s="467">
        <f t="shared" si="44"/>
        <v>0</v>
      </c>
      <c r="EI58" s="467">
        <f t="shared" si="44"/>
        <v>0</v>
      </c>
      <c r="EJ58" s="467">
        <f t="shared" si="44"/>
        <v>0</v>
      </c>
      <c r="EK58" s="467">
        <f t="shared" si="44"/>
        <v>0</v>
      </c>
      <c r="EL58" s="467">
        <f t="shared" si="44"/>
        <v>0</v>
      </c>
      <c r="EM58" s="467">
        <f t="shared" si="44"/>
        <v>32153.059999999998</v>
      </c>
      <c r="EN58" s="467">
        <f t="shared" si="44"/>
        <v>13074.970000000001</v>
      </c>
      <c r="EO58" s="467">
        <f t="shared" si="44"/>
        <v>0</v>
      </c>
      <c r="EP58" s="467">
        <f t="shared" si="44"/>
        <v>0</v>
      </c>
      <c r="EQ58" s="467">
        <f t="shared" si="44"/>
        <v>0</v>
      </c>
      <c r="ER58" s="467">
        <f t="shared" si="44"/>
        <v>0</v>
      </c>
      <c r="ES58" s="467">
        <f t="shared" si="44"/>
        <v>0</v>
      </c>
      <c r="ET58" s="467">
        <f t="shared" si="44"/>
        <v>0</v>
      </c>
      <c r="EU58" s="467">
        <f t="shared" si="44"/>
        <v>0</v>
      </c>
      <c r="EV58" s="467">
        <f t="shared" si="44"/>
        <v>0</v>
      </c>
      <c r="EW58" s="467">
        <f t="shared" si="44"/>
        <v>0</v>
      </c>
      <c r="EX58" s="467">
        <f t="shared" si="44"/>
        <v>0</v>
      </c>
      <c r="EY58" s="467">
        <f t="shared" si="44"/>
        <v>6859.8099999999977</v>
      </c>
      <c r="EZ58" s="467">
        <f t="shared" si="44"/>
        <v>0</v>
      </c>
      <c r="FA58" s="467">
        <f t="shared" si="44"/>
        <v>0</v>
      </c>
      <c r="FB58" s="467">
        <f t="shared" si="44"/>
        <v>0</v>
      </c>
      <c r="FC58" s="467">
        <f t="shared" si="44"/>
        <v>0</v>
      </c>
      <c r="FD58" s="467">
        <f t="shared" si="44"/>
        <v>0</v>
      </c>
      <c r="FE58" s="467">
        <f t="shared" si="44"/>
        <v>0</v>
      </c>
      <c r="FF58" s="467">
        <f t="shared" si="44"/>
        <v>0</v>
      </c>
      <c r="FG58" s="467">
        <f t="shared" si="44"/>
        <v>0</v>
      </c>
      <c r="FH58" s="467">
        <f t="shared" si="44"/>
        <v>0</v>
      </c>
      <c r="FI58" s="467">
        <f t="shared" si="44"/>
        <v>0</v>
      </c>
      <c r="FJ58" s="467">
        <f t="shared" si="44"/>
        <v>0</v>
      </c>
      <c r="FK58" s="467">
        <f t="shared" si="44"/>
        <v>0</v>
      </c>
      <c r="FL58" s="467">
        <f t="shared" si="44"/>
        <v>0</v>
      </c>
      <c r="FM58" s="467">
        <f t="shared" si="44"/>
        <v>0</v>
      </c>
      <c r="FN58" s="467">
        <f t="shared" si="44"/>
        <v>0</v>
      </c>
      <c r="FO58" s="467">
        <f t="shared" si="44"/>
        <v>0</v>
      </c>
      <c r="FP58" s="467">
        <f t="shared" si="44"/>
        <v>0</v>
      </c>
      <c r="FQ58" s="467">
        <f t="shared" si="44"/>
        <v>0</v>
      </c>
      <c r="FR58" s="467">
        <f t="shared" si="44"/>
        <v>0</v>
      </c>
      <c r="FS58" s="467">
        <f t="shared" si="44"/>
        <v>0</v>
      </c>
      <c r="FT58" s="467">
        <f t="shared" si="44"/>
        <v>0</v>
      </c>
      <c r="FU58" s="467">
        <f t="shared" si="44"/>
        <v>0</v>
      </c>
      <c r="FV58" s="467">
        <f t="shared" si="44"/>
        <v>0</v>
      </c>
      <c r="FW58" s="467">
        <f t="shared" si="44"/>
        <v>24.529999999998836</v>
      </c>
      <c r="FX58" s="467">
        <f t="shared" si="44"/>
        <v>22872.26999999999</v>
      </c>
      <c r="FY58" s="467">
        <f t="shared" ref="FY58:GB58" si="45">+FY28-FY12</f>
        <v>0</v>
      </c>
      <c r="FZ58" s="467">
        <f t="shared" si="45"/>
        <v>0</v>
      </c>
      <c r="GA58" s="467">
        <f t="shared" si="45"/>
        <v>0</v>
      </c>
      <c r="GB58" s="467">
        <f t="shared" si="45"/>
        <v>0</v>
      </c>
    </row>
    <row r="59" spans="1:184" s="45" customFormat="1">
      <c r="A59" s="41"/>
      <c r="B59" s="486" t="s">
        <v>12</v>
      </c>
      <c r="C59" s="475" t="s">
        <v>97</v>
      </c>
      <c r="D59" s="478" t="s">
        <v>176</v>
      </c>
      <c r="E59" s="467">
        <f t="shared" ref="E59:AZ59" si="46">+E29-E13</f>
        <v>523349.87999999989</v>
      </c>
      <c r="F59" s="467">
        <f t="shared" si="46"/>
        <v>435871.5</v>
      </c>
      <c r="G59" s="467">
        <f t="shared" si="46"/>
        <v>419238.06000000006</v>
      </c>
      <c r="H59" s="467">
        <f t="shared" si="46"/>
        <v>395530.81000000006</v>
      </c>
      <c r="I59" s="467">
        <f t="shared" si="46"/>
        <v>378653.06000000006</v>
      </c>
      <c r="J59" s="467">
        <f t="shared" si="46"/>
        <v>96580.26999999999</v>
      </c>
      <c r="K59" s="467">
        <f t="shared" si="46"/>
        <v>158323.09000000003</v>
      </c>
      <c r="L59" s="467">
        <f t="shared" si="46"/>
        <v>125276.90999999997</v>
      </c>
      <c r="M59" s="467">
        <f t="shared" si="46"/>
        <v>93767.140000000014</v>
      </c>
      <c r="N59" s="467">
        <f t="shared" si="46"/>
        <v>397167.25</v>
      </c>
      <c r="O59" s="467">
        <f t="shared" si="46"/>
        <v>402985.18999999994</v>
      </c>
      <c r="P59" s="467">
        <f t="shared" si="46"/>
        <v>450667.62000000011</v>
      </c>
      <c r="Q59" s="467">
        <f t="shared" si="46"/>
        <v>400131.5</v>
      </c>
      <c r="R59" s="467">
        <f t="shared" si="46"/>
        <v>338377.75</v>
      </c>
      <c r="S59" s="467">
        <f t="shared" si="46"/>
        <v>268710.5</v>
      </c>
      <c r="T59" s="467">
        <f t="shared" si="46"/>
        <v>264126.88</v>
      </c>
      <c r="U59" s="467">
        <f t="shared" si="46"/>
        <v>229397.88</v>
      </c>
      <c r="V59" s="467">
        <f t="shared" si="46"/>
        <v>67905.26999999999</v>
      </c>
      <c r="W59" s="467">
        <f t="shared" si="46"/>
        <v>109033.19</v>
      </c>
      <c r="X59" s="467">
        <f t="shared" si="46"/>
        <v>96877.75</v>
      </c>
      <c r="Y59" s="467">
        <f t="shared" si="46"/>
        <v>58643.94</v>
      </c>
      <c r="Z59" s="467">
        <f t="shared" si="46"/>
        <v>230924.88</v>
      </c>
      <c r="AA59" s="467">
        <f t="shared" si="46"/>
        <v>243267.75</v>
      </c>
      <c r="AB59" s="467">
        <f t="shared" si="46"/>
        <v>272094</v>
      </c>
      <c r="AC59" s="467">
        <f t="shared" si="46"/>
        <v>-148724.38</v>
      </c>
      <c r="AD59" s="467">
        <f t="shared" si="46"/>
        <v>-81179.560000000056</v>
      </c>
      <c r="AE59" s="467">
        <f t="shared" si="46"/>
        <v>-49513.909999999974</v>
      </c>
      <c r="AF59" s="467">
        <f t="shared" si="46"/>
        <v>-107251.44000000006</v>
      </c>
      <c r="AG59" s="467">
        <f t="shared" si="46"/>
        <v>-170323.38</v>
      </c>
      <c r="AH59" s="467">
        <f t="shared" si="46"/>
        <v>-38971.879999999888</v>
      </c>
      <c r="AI59" s="467">
        <f t="shared" si="46"/>
        <v>127775.37999999989</v>
      </c>
      <c r="AJ59" s="467">
        <f t="shared" si="46"/>
        <v>132579.25</v>
      </c>
      <c r="AK59" s="467">
        <f t="shared" si="46"/>
        <v>-94317.939999999944</v>
      </c>
      <c r="AL59" s="467">
        <f t="shared" si="46"/>
        <v>-97189.62</v>
      </c>
      <c r="AM59" s="467">
        <f t="shared" si="46"/>
        <v>-156971.12</v>
      </c>
      <c r="AN59" s="467">
        <f t="shared" si="46"/>
        <v>-166466.12</v>
      </c>
      <c r="AO59" s="467">
        <f t="shared" si="46"/>
        <v>-116766.68999999994</v>
      </c>
      <c r="AP59" s="467">
        <f t="shared" si="46"/>
        <v>-47424.939999999944</v>
      </c>
      <c r="AQ59" s="467">
        <f t="shared" si="46"/>
        <v>-30638.909999999974</v>
      </c>
      <c r="AR59" s="467">
        <f t="shared" si="46"/>
        <v>-97181.530000000028</v>
      </c>
      <c r="AS59" s="467">
        <f t="shared" si="46"/>
        <v>-134988.75</v>
      </c>
      <c r="AT59" s="467">
        <f t="shared" si="46"/>
        <v>7415.3799999998882</v>
      </c>
      <c r="AU59" s="467">
        <f t="shared" si="46"/>
        <v>174697.12000000011</v>
      </c>
      <c r="AV59" s="467">
        <f t="shared" si="46"/>
        <v>240462</v>
      </c>
      <c r="AW59" s="467">
        <f t="shared" si="46"/>
        <v>-77946.5</v>
      </c>
      <c r="AX59" s="467">
        <f t="shared" si="46"/>
        <v>-93846.06</v>
      </c>
      <c r="AY59" s="467">
        <f t="shared" si="46"/>
        <v>-143888.43999999994</v>
      </c>
      <c r="AZ59" s="467">
        <f t="shared" si="46"/>
        <v>-152916.25</v>
      </c>
      <c r="BA59" s="467">
        <f t="shared" ref="BA59:DL59" si="47">+BA29-BA13</f>
        <v>-69322.310000000056</v>
      </c>
      <c r="BB59" s="467">
        <f t="shared" si="47"/>
        <v>-37117.939999999944</v>
      </c>
      <c r="BC59" s="467">
        <f t="shared" si="47"/>
        <v>-28403.340000000026</v>
      </c>
      <c r="BD59" s="467">
        <f t="shared" si="47"/>
        <v>-89147.44</v>
      </c>
      <c r="BE59" s="467">
        <f t="shared" si="47"/>
        <v>-147210</v>
      </c>
      <c r="BF59" s="467">
        <f t="shared" si="47"/>
        <v>35493.75</v>
      </c>
      <c r="BG59" s="467">
        <f t="shared" si="47"/>
        <v>210643.75</v>
      </c>
      <c r="BH59" s="467">
        <f t="shared" si="47"/>
        <v>287487.25</v>
      </c>
      <c r="BI59" s="467">
        <f t="shared" si="47"/>
        <v>-78117.189999999944</v>
      </c>
      <c r="BJ59" s="467">
        <f t="shared" si="47"/>
        <v>-89124.659999999974</v>
      </c>
      <c r="BK59" s="467">
        <f t="shared" si="47"/>
        <v>-143755.5</v>
      </c>
      <c r="BL59" s="467">
        <f t="shared" si="47"/>
        <v>-140301</v>
      </c>
      <c r="BM59" s="467">
        <f t="shared" si="47"/>
        <v>-42376.5</v>
      </c>
      <c r="BN59" s="467">
        <f t="shared" si="47"/>
        <v>-15507.939999999944</v>
      </c>
      <c r="BO59" s="467">
        <f t="shared" si="47"/>
        <v>-22019.059999999998</v>
      </c>
      <c r="BP59" s="467">
        <f t="shared" si="47"/>
        <v>-74254.469999999972</v>
      </c>
      <c r="BQ59" s="467">
        <f t="shared" si="47"/>
        <v>-123044.93999999994</v>
      </c>
      <c r="BR59" s="467">
        <f t="shared" si="47"/>
        <v>84685.120000000112</v>
      </c>
      <c r="BS59" s="467">
        <f t="shared" si="47"/>
        <v>356298</v>
      </c>
      <c r="BT59" s="467">
        <f t="shared" si="47"/>
        <v>407026.5</v>
      </c>
      <c r="BU59" s="467">
        <f t="shared" si="47"/>
        <v>-38256.560000000056</v>
      </c>
      <c r="BV59" s="467">
        <f t="shared" si="47"/>
        <v>-73782.75</v>
      </c>
      <c r="BW59" s="467">
        <f t="shared" si="47"/>
        <v>-110842</v>
      </c>
      <c r="BX59" s="467">
        <f t="shared" si="47"/>
        <v>-79308.5</v>
      </c>
      <c r="BY59" s="467">
        <f t="shared" si="47"/>
        <v>35663.75</v>
      </c>
      <c r="BZ59" s="467">
        <f t="shared" si="47"/>
        <v>55409.060000000056</v>
      </c>
      <c r="CA59" s="467">
        <f t="shared" si="47"/>
        <v>29526.380000000005</v>
      </c>
      <c r="CB59" s="467">
        <f t="shared" si="47"/>
        <v>-15298.590000000026</v>
      </c>
      <c r="CC59" s="467">
        <f t="shared" si="47"/>
        <v>-1860.8800000000047</v>
      </c>
      <c r="CD59" s="467">
        <f t="shared" si="47"/>
        <v>332070.25</v>
      </c>
      <c r="CE59" s="467">
        <f t="shared" si="47"/>
        <v>958075.25</v>
      </c>
      <c r="CF59" s="467">
        <f t="shared" si="47"/>
        <v>1059416.2500000002</v>
      </c>
      <c r="CG59" s="467">
        <f t="shared" si="47"/>
        <v>249282.87999999989</v>
      </c>
      <c r="CH59" s="467">
        <f t="shared" si="47"/>
        <v>81749.560000000056</v>
      </c>
      <c r="CI59" s="467">
        <f t="shared" si="47"/>
        <v>149943</v>
      </c>
      <c r="CJ59" s="467">
        <f t="shared" si="47"/>
        <v>332307.12000000011</v>
      </c>
      <c r="CK59" s="467">
        <f t="shared" si="47"/>
        <v>354345.25</v>
      </c>
      <c r="CL59" s="467">
        <f t="shared" si="47"/>
        <v>392951.62000000011</v>
      </c>
      <c r="CM59" s="467">
        <f t="shared" si="47"/>
        <v>213514.56000000011</v>
      </c>
      <c r="CN59" s="467">
        <f t="shared" si="47"/>
        <v>146889.88</v>
      </c>
      <c r="CO59" s="467">
        <f t="shared" si="47"/>
        <v>255474.75</v>
      </c>
      <c r="CP59" s="467">
        <f t="shared" si="47"/>
        <v>816282</v>
      </c>
      <c r="CQ59" s="467">
        <f t="shared" si="47"/>
        <v>1872249.5</v>
      </c>
      <c r="CR59" s="467">
        <f t="shared" si="47"/>
        <v>1906258.5</v>
      </c>
      <c r="CS59" s="467">
        <f t="shared" si="47"/>
        <v>693794.87999999989</v>
      </c>
      <c r="CT59" s="467">
        <f t="shared" si="47"/>
        <v>254573.12</v>
      </c>
      <c r="CU59" s="467">
        <f t="shared" si="47"/>
        <v>435001.75</v>
      </c>
      <c r="CV59" s="467">
        <f t="shared" si="47"/>
        <v>807961</v>
      </c>
      <c r="CW59" s="467">
        <f t="shared" si="47"/>
        <v>607558</v>
      </c>
      <c r="CX59" s="467">
        <f t="shared" si="47"/>
        <v>708387.12000000011</v>
      </c>
      <c r="CY59" s="467">
        <f t="shared" si="47"/>
        <v>374206.06000000006</v>
      </c>
      <c r="CZ59" s="467">
        <f t="shared" si="47"/>
        <v>351763.68999999994</v>
      </c>
      <c r="DA59" s="467">
        <f t="shared" si="47"/>
        <v>541575</v>
      </c>
      <c r="DB59" s="467">
        <f t="shared" si="47"/>
        <v>1271113.25</v>
      </c>
      <c r="DC59" s="467">
        <f t="shared" si="47"/>
        <v>2401655.5</v>
      </c>
      <c r="DD59" s="467">
        <f t="shared" si="47"/>
        <v>2560924.5</v>
      </c>
      <c r="DE59" s="467">
        <f t="shared" si="47"/>
        <v>950423.62000000011</v>
      </c>
      <c r="DF59" s="467">
        <f t="shared" si="47"/>
        <v>313250.93999999994</v>
      </c>
      <c r="DG59" s="467">
        <f t="shared" si="47"/>
        <v>551662.5</v>
      </c>
      <c r="DH59" s="467">
        <f t="shared" si="47"/>
        <v>901025.5</v>
      </c>
      <c r="DI59" s="467">
        <f t="shared" si="47"/>
        <v>672811.12000000011</v>
      </c>
      <c r="DJ59" s="467">
        <f t="shared" si="47"/>
        <v>721936.37999999989</v>
      </c>
      <c r="DK59" s="467">
        <f t="shared" si="47"/>
        <v>365830.37999999995</v>
      </c>
      <c r="DL59" s="467">
        <f t="shared" si="47"/>
        <v>322213.18999999994</v>
      </c>
      <c r="DM59" s="467">
        <f t="shared" ref="DM59:FX59" si="48">+DM29-DM13</f>
        <v>543285.5</v>
      </c>
      <c r="DN59" s="467">
        <f t="shared" si="48"/>
        <v>1394754</v>
      </c>
      <c r="DO59" s="467">
        <f t="shared" si="48"/>
        <v>2268356.5</v>
      </c>
      <c r="DP59" s="467">
        <f t="shared" si="48"/>
        <v>2595704</v>
      </c>
      <c r="DQ59" s="467">
        <f t="shared" si="48"/>
        <v>943777.37999999989</v>
      </c>
      <c r="DR59" s="467">
        <f t="shared" si="48"/>
        <v>323060.5</v>
      </c>
      <c r="DS59" s="467">
        <f t="shared" si="48"/>
        <v>603955.62000000011</v>
      </c>
      <c r="DT59" s="467">
        <f t="shared" si="48"/>
        <v>888635.25</v>
      </c>
      <c r="DU59" s="467">
        <f t="shared" si="48"/>
        <v>723362.12000000011</v>
      </c>
      <c r="DV59" s="467">
        <f t="shared" si="48"/>
        <v>761158.12000000011</v>
      </c>
      <c r="DW59" s="467">
        <f t="shared" si="48"/>
        <v>362683.18999999994</v>
      </c>
      <c r="DX59" s="467">
        <f t="shared" si="48"/>
        <v>270742.62</v>
      </c>
      <c r="DY59" s="467">
        <f t="shared" si="48"/>
        <v>591306.5</v>
      </c>
      <c r="DZ59" s="467">
        <f t="shared" si="48"/>
        <v>1395068.25</v>
      </c>
      <c r="EA59" s="467">
        <f t="shared" si="48"/>
        <v>2222598</v>
      </c>
      <c r="EB59" s="467">
        <f t="shared" si="48"/>
        <v>2600163.5</v>
      </c>
      <c r="EC59" s="467">
        <f t="shared" si="48"/>
        <v>854380.12000000011</v>
      </c>
      <c r="ED59" s="467">
        <f t="shared" si="48"/>
        <v>326182.18999999994</v>
      </c>
      <c r="EE59" s="467">
        <f t="shared" si="48"/>
        <v>557972.37999999989</v>
      </c>
      <c r="EF59" s="467">
        <f t="shared" si="48"/>
        <v>825860.75</v>
      </c>
      <c r="EG59" s="467">
        <f t="shared" si="48"/>
        <v>715104.62000000011</v>
      </c>
      <c r="EH59" s="467">
        <f t="shared" si="48"/>
        <v>761446.75</v>
      </c>
      <c r="EI59" s="467">
        <f t="shared" si="48"/>
        <v>373929.68999999994</v>
      </c>
      <c r="EJ59" s="467">
        <f t="shared" si="48"/>
        <v>297874.93999999994</v>
      </c>
      <c r="EK59" s="467">
        <f t="shared" si="48"/>
        <v>537396.5</v>
      </c>
      <c r="EL59" s="467">
        <f t="shared" si="48"/>
        <v>1231060.25</v>
      </c>
      <c r="EM59" s="467">
        <f t="shared" si="48"/>
        <v>2400537.5</v>
      </c>
      <c r="EN59" s="467">
        <f t="shared" si="48"/>
        <v>2762479.5</v>
      </c>
      <c r="EO59" s="467">
        <f t="shared" si="48"/>
        <v>867530.62000000011</v>
      </c>
      <c r="EP59" s="467">
        <f t="shared" si="48"/>
        <v>356503.38</v>
      </c>
      <c r="EQ59" s="467">
        <f t="shared" si="48"/>
        <v>507282.24999999988</v>
      </c>
      <c r="ER59" s="467">
        <f t="shared" si="48"/>
        <v>873817</v>
      </c>
      <c r="ES59" s="467">
        <f t="shared" si="48"/>
        <v>715172.5</v>
      </c>
      <c r="ET59" s="467">
        <f t="shared" si="48"/>
        <v>775908.5</v>
      </c>
      <c r="EU59" s="467">
        <f t="shared" si="48"/>
        <v>437088.93999999994</v>
      </c>
      <c r="EV59" s="467">
        <f t="shared" si="48"/>
        <v>319089.25</v>
      </c>
      <c r="EW59" s="467">
        <f t="shared" si="48"/>
        <v>525434.25</v>
      </c>
      <c r="EX59" s="467">
        <f t="shared" si="48"/>
        <v>1192855.5</v>
      </c>
      <c r="EY59" s="467">
        <f t="shared" si="48"/>
        <v>2604589</v>
      </c>
      <c r="EZ59" s="467">
        <f t="shared" si="48"/>
        <v>2598550.5</v>
      </c>
      <c r="FA59" s="467">
        <f t="shared" si="48"/>
        <v>1004694.75</v>
      </c>
      <c r="FB59" s="467">
        <f t="shared" si="48"/>
        <v>409617.25</v>
      </c>
      <c r="FC59" s="467">
        <f t="shared" si="48"/>
        <v>562586.12000000011</v>
      </c>
      <c r="FD59" s="467">
        <f t="shared" si="48"/>
        <v>934079.75</v>
      </c>
      <c r="FE59" s="467">
        <f t="shared" si="48"/>
        <v>705363.75</v>
      </c>
      <c r="FF59" s="467">
        <f t="shared" si="48"/>
        <v>837674.75</v>
      </c>
      <c r="FG59" s="467">
        <f t="shared" si="48"/>
        <v>467085.87999999989</v>
      </c>
      <c r="FH59" s="467">
        <f t="shared" si="48"/>
        <v>358103.87999999989</v>
      </c>
      <c r="FI59" s="467">
        <f t="shared" si="48"/>
        <v>563092.12000000011</v>
      </c>
      <c r="FJ59" s="467">
        <f t="shared" si="48"/>
        <v>1421267.5</v>
      </c>
      <c r="FK59" s="467">
        <f t="shared" si="48"/>
        <v>2680460</v>
      </c>
      <c r="FL59" s="467">
        <f t="shared" si="48"/>
        <v>2708142.5</v>
      </c>
      <c r="FM59" s="467">
        <f t="shared" si="48"/>
        <v>1165174</v>
      </c>
      <c r="FN59" s="467">
        <f t="shared" si="48"/>
        <v>409301.38</v>
      </c>
      <c r="FO59" s="467">
        <f t="shared" si="48"/>
        <v>609970.75</v>
      </c>
      <c r="FP59" s="467">
        <f t="shared" si="48"/>
        <v>1074964</v>
      </c>
      <c r="FQ59" s="467">
        <f t="shared" si="48"/>
        <v>728777</v>
      </c>
      <c r="FR59" s="467">
        <f t="shared" si="48"/>
        <v>897830.87999999989</v>
      </c>
      <c r="FS59" s="467">
        <f t="shared" si="48"/>
        <v>506348.25</v>
      </c>
      <c r="FT59" s="467">
        <f t="shared" si="48"/>
        <v>405967.5</v>
      </c>
      <c r="FU59" s="467">
        <f t="shared" si="48"/>
        <v>633470.25</v>
      </c>
      <c r="FV59" s="467">
        <f t="shared" si="48"/>
        <v>1608470.25</v>
      </c>
      <c r="FW59" s="467">
        <f t="shared" si="48"/>
        <v>2530344.5</v>
      </c>
      <c r="FX59" s="467">
        <f t="shared" si="48"/>
        <v>2834048</v>
      </c>
      <c r="FY59" s="467">
        <f t="shared" ref="FY59:GB59" si="49">+FY29-FY13</f>
        <v>1222722</v>
      </c>
      <c r="FZ59" s="467">
        <f t="shared" si="49"/>
        <v>443746.37999999989</v>
      </c>
      <c r="GA59" s="467">
        <f t="shared" si="49"/>
        <v>715585.75</v>
      </c>
      <c r="GB59" s="467">
        <f t="shared" si="49"/>
        <v>1116914.5</v>
      </c>
    </row>
    <row r="60" spans="1:184">
      <c r="A60" s="461"/>
      <c r="B60" s="486"/>
      <c r="C60" s="476" t="s">
        <v>289</v>
      </c>
      <c r="D60" s="479" t="s">
        <v>176</v>
      </c>
      <c r="E60" s="468">
        <f t="shared" ref="E60:AZ60" si="50">+E30-E14</f>
        <v>35281.740000000005</v>
      </c>
      <c r="F60" s="468">
        <f t="shared" si="50"/>
        <v>29385.910000000003</v>
      </c>
      <c r="G60" s="468">
        <f t="shared" si="50"/>
        <v>28262.97</v>
      </c>
      <c r="H60" s="468">
        <f t="shared" si="50"/>
        <v>26664.710000000006</v>
      </c>
      <c r="I60" s="468">
        <f t="shared" si="50"/>
        <v>25524.720000000001</v>
      </c>
      <c r="J60" s="468">
        <f t="shared" si="50"/>
        <v>6506.1100000000006</v>
      </c>
      <c r="K60" s="468">
        <f t="shared" si="50"/>
        <v>10678</v>
      </c>
      <c r="L60" s="468">
        <f t="shared" si="50"/>
        <v>8450.1500000000015</v>
      </c>
      <c r="M60" s="468">
        <f t="shared" si="50"/>
        <v>6325.8799999999992</v>
      </c>
      <c r="N60" s="468">
        <f t="shared" si="50"/>
        <v>26775.53</v>
      </c>
      <c r="O60" s="468">
        <f t="shared" si="50"/>
        <v>27165.550000000003</v>
      </c>
      <c r="P60" s="468">
        <f t="shared" si="50"/>
        <v>30382.479999999996</v>
      </c>
      <c r="Q60" s="468">
        <f t="shared" si="50"/>
        <v>26979.14</v>
      </c>
      <c r="R60" s="468">
        <f t="shared" si="50"/>
        <v>22806.949999999997</v>
      </c>
      <c r="S60" s="468">
        <f t="shared" si="50"/>
        <v>18113.839999999997</v>
      </c>
      <c r="T60" s="468">
        <f t="shared" si="50"/>
        <v>17801.919999999998</v>
      </c>
      <c r="U60" s="468">
        <f t="shared" si="50"/>
        <v>15462.919999999998</v>
      </c>
      <c r="V60" s="468">
        <f t="shared" si="50"/>
        <v>4574.6399999999994</v>
      </c>
      <c r="W60" s="468">
        <f t="shared" si="50"/>
        <v>7347.9900000000016</v>
      </c>
      <c r="X60" s="468">
        <f t="shared" si="50"/>
        <v>6526.7799999999988</v>
      </c>
      <c r="Y60" s="468">
        <f t="shared" si="50"/>
        <v>3949.0400000000009</v>
      </c>
      <c r="Z60" s="468">
        <f t="shared" si="50"/>
        <v>15567.229999999996</v>
      </c>
      <c r="AA60" s="468">
        <f t="shared" si="50"/>
        <v>16402.050000000003</v>
      </c>
      <c r="AB60" s="468">
        <f t="shared" si="50"/>
        <v>18345.070000000007</v>
      </c>
      <c r="AC60" s="468">
        <f t="shared" si="50"/>
        <v>-13200.21</v>
      </c>
      <c r="AD60" s="468">
        <f t="shared" si="50"/>
        <v>-3622.5699999999997</v>
      </c>
      <c r="AE60" s="468">
        <f t="shared" si="50"/>
        <v>-4812.989999999998</v>
      </c>
      <c r="AF60" s="468">
        <f t="shared" si="50"/>
        <v>-7070.7000000000007</v>
      </c>
      <c r="AG60" s="468">
        <f t="shared" si="50"/>
        <v>-10673.82</v>
      </c>
      <c r="AH60" s="468">
        <f t="shared" si="50"/>
        <v>-4596.4600000000064</v>
      </c>
      <c r="AI60" s="468">
        <f t="shared" si="50"/>
        <v>11700.529999999984</v>
      </c>
      <c r="AJ60" s="468">
        <f t="shared" si="50"/>
        <v>13377.940000000002</v>
      </c>
      <c r="AK60" s="468">
        <f t="shared" si="50"/>
        <v>-4959.7699999999968</v>
      </c>
      <c r="AL60" s="468">
        <f t="shared" si="50"/>
        <v>-4581.119999999999</v>
      </c>
      <c r="AM60" s="468">
        <f t="shared" si="50"/>
        <v>-13011.730000000003</v>
      </c>
      <c r="AN60" s="468">
        <f t="shared" si="50"/>
        <v>-16911.849999999999</v>
      </c>
      <c r="AO60" s="468">
        <f t="shared" si="50"/>
        <v>-11015.510000000002</v>
      </c>
      <c r="AP60" s="468">
        <f t="shared" si="50"/>
        <v>-1483.4199999999983</v>
      </c>
      <c r="AQ60" s="468">
        <f t="shared" si="50"/>
        <v>-3534.0200000000004</v>
      </c>
      <c r="AR60" s="468">
        <f t="shared" si="50"/>
        <v>-5873.2400000000016</v>
      </c>
      <c r="AS60" s="468">
        <f t="shared" si="50"/>
        <v>-8803.1600000000035</v>
      </c>
      <c r="AT60" s="468">
        <f t="shared" si="50"/>
        <v>-2551.6199999999953</v>
      </c>
      <c r="AU60" s="468">
        <f t="shared" si="50"/>
        <v>16723.22</v>
      </c>
      <c r="AV60" s="468">
        <f t="shared" si="50"/>
        <v>19897.51999999999</v>
      </c>
      <c r="AW60" s="468">
        <f t="shared" si="50"/>
        <v>-4203.7099999999991</v>
      </c>
      <c r="AX60" s="468">
        <f t="shared" si="50"/>
        <v>-4679.9599999999991</v>
      </c>
      <c r="AY60" s="468">
        <f t="shared" si="50"/>
        <v>-11935.96</v>
      </c>
      <c r="AZ60" s="468">
        <f t="shared" si="50"/>
        <v>-15469.71</v>
      </c>
      <c r="BA60" s="468">
        <f t="shared" ref="BA60:DL60" si="51">+BA30-BA14</f>
        <v>-7637.1600000000035</v>
      </c>
      <c r="BB60" s="468">
        <f t="shared" si="51"/>
        <v>-1265.4999999999927</v>
      </c>
      <c r="BC60" s="468">
        <f t="shared" si="51"/>
        <v>-3136.9300000000003</v>
      </c>
      <c r="BD60" s="468">
        <f t="shared" si="51"/>
        <v>-5484.7599999999948</v>
      </c>
      <c r="BE60" s="468">
        <f t="shared" si="51"/>
        <v>-9898.8000000000029</v>
      </c>
      <c r="BF60" s="468">
        <f t="shared" si="51"/>
        <v>-676.82000000000698</v>
      </c>
      <c r="BG60" s="468">
        <f t="shared" si="51"/>
        <v>20043.799999999988</v>
      </c>
      <c r="BH60" s="468">
        <f t="shared" si="51"/>
        <v>22692.440000000002</v>
      </c>
      <c r="BI60" s="468">
        <f t="shared" si="51"/>
        <v>-3956.8199999999997</v>
      </c>
      <c r="BJ60" s="468">
        <f t="shared" si="51"/>
        <v>-4395.4599999999991</v>
      </c>
      <c r="BK60" s="468">
        <f t="shared" si="51"/>
        <v>-11007.080000000002</v>
      </c>
      <c r="BL60" s="468">
        <f t="shared" si="51"/>
        <v>-14589.019999999997</v>
      </c>
      <c r="BM60" s="468">
        <f t="shared" si="51"/>
        <v>-5556.4499999999971</v>
      </c>
      <c r="BN60" s="468">
        <f t="shared" si="51"/>
        <v>-103.94999999999709</v>
      </c>
      <c r="BO60" s="468">
        <f t="shared" si="51"/>
        <v>-2713.0999999999985</v>
      </c>
      <c r="BP60" s="468">
        <f t="shared" si="51"/>
        <v>-4574.8899999999994</v>
      </c>
      <c r="BQ60" s="468">
        <f t="shared" si="51"/>
        <v>-8096.7799999999988</v>
      </c>
      <c r="BR60" s="468">
        <f t="shared" si="51"/>
        <v>2102.7899999999936</v>
      </c>
      <c r="BS60" s="468">
        <f t="shared" si="51"/>
        <v>30645.890000000014</v>
      </c>
      <c r="BT60" s="468">
        <f t="shared" si="51"/>
        <v>30307.609999999986</v>
      </c>
      <c r="BU60" s="468">
        <f t="shared" si="51"/>
        <v>-1126.1100000000006</v>
      </c>
      <c r="BV60" s="468">
        <f t="shared" si="51"/>
        <v>-3539.0200000000004</v>
      </c>
      <c r="BW60" s="468">
        <f t="shared" si="51"/>
        <v>-8546.6699999999983</v>
      </c>
      <c r="BX60" s="468">
        <f t="shared" si="51"/>
        <v>-9742.36</v>
      </c>
      <c r="BY60" s="468">
        <f t="shared" si="51"/>
        <v>-1340.9100000000035</v>
      </c>
      <c r="BZ60" s="468">
        <f t="shared" si="51"/>
        <v>4428.7100000000137</v>
      </c>
      <c r="CA60" s="468">
        <f t="shared" si="51"/>
        <v>845.5199999999968</v>
      </c>
      <c r="CB60" s="468">
        <f t="shared" si="51"/>
        <v>-385.23999999999796</v>
      </c>
      <c r="CC60" s="468">
        <f t="shared" si="51"/>
        <v>1104.5400000000009</v>
      </c>
      <c r="CD60" s="468">
        <f t="shared" si="51"/>
        <v>18718.86</v>
      </c>
      <c r="CE60" s="468">
        <f t="shared" si="51"/>
        <v>73069.53</v>
      </c>
      <c r="CF60" s="468">
        <f t="shared" si="51"/>
        <v>74887.140000000014</v>
      </c>
      <c r="CG60" s="468">
        <f t="shared" si="51"/>
        <v>19182.520000000004</v>
      </c>
      <c r="CH60" s="468">
        <f t="shared" si="51"/>
        <v>8373.5899999999965</v>
      </c>
      <c r="CI60" s="468">
        <f t="shared" si="51"/>
        <v>7072.4400000000023</v>
      </c>
      <c r="CJ60" s="468">
        <f t="shared" si="51"/>
        <v>13599.899999999994</v>
      </c>
      <c r="CK60" s="468">
        <f t="shared" si="51"/>
        <v>18567.25</v>
      </c>
      <c r="CL60" s="468">
        <f t="shared" si="51"/>
        <v>29266.800000000003</v>
      </c>
      <c r="CM60" s="468">
        <f t="shared" si="51"/>
        <v>12694.470000000001</v>
      </c>
      <c r="CN60" s="468">
        <f t="shared" si="51"/>
        <v>11855.349999999999</v>
      </c>
      <c r="CO60" s="468">
        <f t="shared" si="51"/>
        <v>17740.839999999997</v>
      </c>
      <c r="CP60" s="468">
        <f t="shared" si="51"/>
        <v>50167.619999999995</v>
      </c>
      <c r="CQ60" s="468">
        <f t="shared" si="51"/>
        <v>131967.62</v>
      </c>
      <c r="CR60" s="468">
        <f t="shared" si="51"/>
        <v>134774.09000000003</v>
      </c>
      <c r="CS60" s="468">
        <f t="shared" si="51"/>
        <v>53307.45</v>
      </c>
      <c r="CT60" s="468">
        <f t="shared" si="51"/>
        <v>20245.699999999997</v>
      </c>
      <c r="CU60" s="468">
        <f t="shared" si="51"/>
        <v>22534.589999999997</v>
      </c>
      <c r="CV60" s="468">
        <f t="shared" si="51"/>
        <v>39353.020000000004</v>
      </c>
      <c r="CW60" s="468">
        <f t="shared" si="51"/>
        <v>31921.479999999996</v>
      </c>
      <c r="CX60" s="468">
        <f t="shared" si="51"/>
        <v>53169.289999999994</v>
      </c>
      <c r="CY60" s="468">
        <f t="shared" si="51"/>
        <v>23318.480000000003</v>
      </c>
      <c r="CZ60" s="468">
        <f t="shared" si="51"/>
        <v>26628.39</v>
      </c>
      <c r="DA60" s="468">
        <f t="shared" si="51"/>
        <v>40219.160000000003</v>
      </c>
      <c r="DB60" s="468">
        <f t="shared" si="51"/>
        <v>77473.22</v>
      </c>
      <c r="DC60" s="468">
        <f t="shared" si="51"/>
        <v>171638.28000000003</v>
      </c>
      <c r="DD60" s="468">
        <f t="shared" si="51"/>
        <v>177608.69</v>
      </c>
      <c r="DE60" s="468">
        <f t="shared" si="51"/>
        <v>73715.25</v>
      </c>
      <c r="DF60" s="468">
        <f t="shared" si="51"/>
        <v>25661.839999999997</v>
      </c>
      <c r="DG60" s="468">
        <f t="shared" si="51"/>
        <v>27620.75</v>
      </c>
      <c r="DH60" s="468">
        <f t="shared" si="51"/>
        <v>42807.39</v>
      </c>
      <c r="DI60" s="468">
        <f t="shared" si="51"/>
        <v>36744.42</v>
      </c>
      <c r="DJ60" s="468">
        <f t="shared" si="51"/>
        <v>53139.78</v>
      </c>
      <c r="DK60" s="468">
        <f t="shared" si="51"/>
        <v>24056.699999999997</v>
      </c>
      <c r="DL60" s="468">
        <f t="shared" si="51"/>
        <v>24221.300000000003</v>
      </c>
      <c r="DM60" s="468">
        <f t="shared" ref="DM60:FX60" si="52">+DM30-DM14</f>
        <v>40360.509999999995</v>
      </c>
      <c r="DN60" s="468">
        <f t="shared" si="52"/>
        <v>81614.23000000001</v>
      </c>
      <c r="DO60" s="468">
        <f t="shared" si="52"/>
        <v>164922.53000000003</v>
      </c>
      <c r="DP60" s="468">
        <f t="shared" si="52"/>
        <v>181214.71999999997</v>
      </c>
      <c r="DQ60" s="468">
        <f t="shared" si="52"/>
        <v>72096.78</v>
      </c>
      <c r="DR60" s="468">
        <f t="shared" si="52"/>
        <v>26804.050000000003</v>
      </c>
      <c r="DS60" s="468">
        <f t="shared" si="52"/>
        <v>30368.339999999997</v>
      </c>
      <c r="DT60" s="468">
        <f t="shared" si="52"/>
        <v>43200.119999999995</v>
      </c>
      <c r="DU60" s="468">
        <f t="shared" si="52"/>
        <v>39119.229999999996</v>
      </c>
      <c r="DV60" s="468">
        <f t="shared" si="52"/>
        <v>53493.539999999994</v>
      </c>
      <c r="DW60" s="468">
        <f t="shared" si="52"/>
        <v>24142.620000000003</v>
      </c>
      <c r="DX60" s="468">
        <f t="shared" si="52"/>
        <v>21834.940000000002</v>
      </c>
      <c r="DY60" s="468">
        <f t="shared" si="52"/>
        <v>44009.58</v>
      </c>
      <c r="DZ60" s="468">
        <f t="shared" si="52"/>
        <v>82733.98000000001</v>
      </c>
      <c r="EA60" s="468">
        <f t="shared" si="52"/>
        <v>163828.59000000003</v>
      </c>
      <c r="EB60" s="468">
        <f t="shared" si="52"/>
        <v>180423.34000000003</v>
      </c>
      <c r="EC60" s="468">
        <f t="shared" si="52"/>
        <v>64990.59</v>
      </c>
      <c r="ED60" s="468">
        <f t="shared" si="52"/>
        <v>26370.129999999997</v>
      </c>
      <c r="EE60" s="468">
        <f t="shared" si="52"/>
        <v>35281.149999999994</v>
      </c>
      <c r="EF60" s="468">
        <f t="shared" si="52"/>
        <v>39902.009999999995</v>
      </c>
      <c r="EG60" s="468">
        <f t="shared" si="52"/>
        <v>42159.119999999995</v>
      </c>
      <c r="EH60" s="468">
        <f t="shared" si="52"/>
        <v>52234.28</v>
      </c>
      <c r="EI60" s="468">
        <f t="shared" si="52"/>
        <v>22169.120000000003</v>
      </c>
      <c r="EJ60" s="468">
        <f t="shared" si="52"/>
        <v>24426.380000000005</v>
      </c>
      <c r="EK60" s="468">
        <f t="shared" si="52"/>
        <v>37511.770000000004</v>
      </c>
      <c r="EL60" s="468">
        <f t="shared" si="52"/>
        <v>69809.31</v>
      </c>
      <c r="EM60" s="468">
        <f t="shared" si="52"/>
        <v>174915.5</v>
      </c>
      <c r="EN60" s="468">
        <f t="shared" si="52"/>
        <v>192335.59000000003</v>
      </c>
      <c r="EO60" s="468">
        <f t="shared" si="52"/>
        <v>64191.920000000013</v>
      </c>
      <c r="EP60" s="468">
        <f t="shared" si="52"/>
        <v>29548.460000000006</v>
      </c>
      <c r="EQ60" s="468">
        <f t="shared" si="52"/>
        <v>27077.699999999997</v>
      </c>
      <c r="ER60" s="468">
        <f t="shared" si="52"/>
        <v>42757.34</v>
      </c>
      <c r="ES60" s="468">
        <f t="shared" si="52"/>
        <v>41100.26999999999</v>
      </c>
      <c r="ET60" s="468">
        <f t="shared" si="52"/>
        <v>59245.25</v>
      </c>
      <c r="EU60" s="468">
        <f t="shared" si="52"/>
        <v>25416.949999999997</v>
      </c>
      <c r="EV60" s="468">
        <f t="shared" si="52"/>
        <v>25442.449999999997</v>
      </c>
      <c r="EW60" s="468">
        <f t="shared" si="52"/>
        <v>36472.539999999994</v>
      </c>
      <c r="EX60" s="468">
        <f t="shared" si="52"/>
        <v>73245.19</v>
      </c>
      <c r="EY60" s="468">
        <f t="shared" si="52"/>
        <v>175279.90999999997</v>
      </c>
      <c r="EZ60" s="468">
        <f t="shared" si="52"/>
        <v>184050.28000000003</v>
      </c>
      <c r="FA60" s="468">
        <f t="shared" si="52"/>
        <v>75923.200000000012</v>
      </c>
      <c r="FB60" s="468">
        <f t="shared" si="52"/>
        <v>33467.949999999997</v>
      </c>
      <c r="FC60" s="468">
        <f t="shared" si="52"/>
        <v>28585.550000000003</v>
      </c>
      <c r="FD60" s="468">
        <f t="shared" si="52"/>
        <v>44196.23000000001</v>
      </c>
      <c r="FE60" s="468">
        <f t="shared" si="52"/>
        <v>41240.390000000014</v>
      </c>
      <c r="FF60" s="468">
        <f t="shared" si="52"/>
        <v>64331.23000000001</v>
      </c>
      <c r="FG60" s="468">
        <f t="shared" si="52"/>
        <v>28197.460000000006</v>
      </c>
      <c r="FH60" s="468">
        <f t="shared" si="52"/>
        <v>29862.589999999997</v>
      </c>
      <c r="FI60" s="468">
        <f t="shared" si="52"/>
        <v>38586.14</v>
      </c>
      <c r="FJ60" s="468">
        <f t="shared" si="52"/>
        <v>86457.69</v>
      </c>
      <c r="FK60" s="468">
        <f t="shared" si="52"/>
        <v>183843.19</v>
      </c>
      <c r="FL60" s="468">
        <f t="shared" si="52"/>
        <v>189228.56</v>
      </c>
      <c r="FM60" s="468">
        <f t="shared" si="52"/>
        <v>90198.73000000001</v>
      </c>
      <c r="FN60" s="468">
        <f t="shared" si="52"/>
        <v>32724.809999999998</v>
      </c>
      <c r="FO60" s="468">
        <f t="shared" si="52"/>
        <v>30964.699999999997</v>
      </c>
      <c r="FP60" s="468">
        <f t="shared" si="52"/>
        <v>53688.75</v>
      </c>
      <c r="FQ60" s="468">
        <f t="shared" si="52"/>
        <v>40778.170000000013</v>
      </c>
      <c r="FR60" s="468">
        <f t="shared" si="52"/>
        <v>69280.390000000014</v>
      </c>
      <c r="FS60" s="468">
        <f t="shared" si="52"/>
        <v>30532.380000000005</v>
      </c>
      <c r="FT60" s="468">
        <f t="shared" si="52"/>
        <v>32331</v>
      </c>
      <c r="FU60" s="468">
        <f t="shared" si="52"/>
        <v>46259.479999999996</v>
      </c>
      <c r="FV60" s="468">
        <f t="shared" si="52"/>
        <v>93630.12</v>
      </c>
      <c r="FW60" s="468">
        <f t="shared" si="52"/>
        <v>177148.25</v>
      </c>
      <c r="FX60" s="468">
        <f t="shared" si="52"/>
        <v>194855.12</v>
      </c>
      <c r="FY60" s="468">
        <f t="shared" ref="FY60:GB60" si="53">+FY30-FY14</f>
        <v>95247.09</v>
      </c>
      <c r="FZ60" s="468">
        <f t="shared" si="53"/>
        <v>36850.97</v>
      </c>
      <c r="GA60" s="468">
        <f t="shared" si="53"/>
        <v>37654.03</v>
      </c>
      <c r="GB60" s="468">
        <f t="shared" si="53"/>
        <v>56614.91</v>
      </c>
    </row>
    <row r="61" spans="1:184">
      <c r="B61" s="486"/>
      <c r="C61" s="473"/>
      <c r="D61" s="470" t="s">
        <v>176</v>
      </c>
      <c r="E61" s="469">
        <f>+SUM(E49:E59)</f>
        <v>5589094.8799999999</v>
      </c>
      <c r="F61" s="469">
        <f t="shared" ref="F61:AZ61" si="54">+SUM(F49:F59)</f>
        <v>3868365</v>
      </c>
      <c r="G61" s="469">
        <f t="shared" si="54"/>
        <v>2213213.0600000005</v>
      </c>
      <c r="H61" s="469">
        <f t="shared" si="54"/>
        <v>2228498.31</v>
      </c>
      <c r="I61" s="469">
        <f t="shared" si="54"/>
        <v>1354420.75</v>
      </c>
      <c r="J61" s="469">
        <f t="shared" si="54"/>
        <v>1994154.52</v>
      </c>
      <c r="K61" s="469">
        <f t="shared" si="54"/>
        <v>8652587.0899999999</v>
      </c>
      <c r="L61" s="469">
        <f t="shared" si="54"/>
        <v>5547098.1600000001</v>
      </c>
      <c r="M61" s="469">
        <f t="shared" si="54"/>
        <v>669716.89</v>
      </c>
      <c r="N61" s="469">
        <f t="shared" si="54"/>
        <v>-26820.370000000112</v>
      </c>
      <c r="O61" s="469">
        <f t="shared" si="54"/>
        <v>-10510.810000000056</v>
      </c>
      <c r="P61" s="469">
        <f t="shared" si="54"/>
        <v>2312680.12</v>
      </c>
      <c r="Q61" s="469">
        <f t="shared" si="54"/>
        <v>4581464.5</v>
      </c>
      <c r="R61" s="469">
        <f t="shared" si="54"/>
        <v>3688995.25</v>
      </c>
      <c r="S61" s="469">
        <f t="shared" si="54"/>
        <v>1260879.3700000001</v>
      </c>
      <c r="T61" s="469">
        <f t="shared" si="54"/>
        <v>1591512.63</v>
      </c>
      <c r="U61" s="469">
        <f t="shared" si="54"/>
        <v>895694.13</v>
      </c>
      <c r="V61" s="469">
        <f t="shared" si="54"/>
        <v>1994708.02</v>
      </c>
      <c r="W61" s="469">
        <f t="shared" si="54"/>
        <v>5064924.9400000004</v>
      </c>
      <c r="X61" s="469">
        <f t="shared" si="54"/>
        <v>4662140</v>
      </c>
      <c r="Y61" s="469">
        <f t="shared" si="54"/>
        <v>344035.69</v>
      </c>
      <c r="Z61" s="469">
        <f t="shared" si="54"/>
        <v>-107566.12</v>
      </c>
      <c r="AA61" s="469">
        <f t="shared" si="54"/>
        <v>49117.249999999534</v>
      </c>
      <c r="AB61" s="469">
        <f t="shared" si="54"/>
        <v>1695205</v>
      </c>
      <c r="AC61" s="469">
        <f t="shared" si="54"/>
        <v>2413473.37</v>
      </c>
      <c r="AD61" s="469">
        <f t="shared" si="54"/>
        <v>2718795.19</v>
      </c>
      <c r="AE61" s="469">
        <f t="shared" si="54"/>
        <v>872119.84000000008</v>
      </c>
      <c r="AF61" s="469">
        <f t="shared" si="54"/>
        <v>188848.43000000005</v>
      </c>
      <c r="AG61" s="469">
        <f t="shared" si="54"/>
        <v>-566597.31999999995</v>
      </c>
      <c r="AH61" s="469">
        <f t="shared" si="54"/>
        <v>1930872.62</v>
      </c>
      <c r="AI61" s="469">
        <f t="shared" si="54"/>
        <v>4642980.88</v>
      </c>
      <c r="AJ61" s="469">
        <f t="shared" si="54"/>
        <v>3913890.5</v>
      </c>
      <c r="AK61" s="469">
        <f t="shared" si="54"/>
        <v>-490686.43999999994</v>
      </c>
      <c r="AL61" s="469">
        <f t="shared" si="54"/>
        <v>-1180490.3700000001</v>
      </c>
      <c r="AM61" s="469">
        <f t="shared" si="54"/>
        <v>-728107.87</v>
      </c>
      <c r="AN61" s="469">
        <f t="shared" si="54"/>
        <v>-182600.12</v>
      </c>
      <c r="AO61" s="469">
        <f t="shared" si="54"/>
        <v>2805409.06</v>
      </c>
      <c r="AP61" s="469">
        <f t="shared" si="54"/>
        <v>3284035.06</v>
      </c>
      <c r="AQ61" s="469">
        <f t="shared" si="54"/>
        <v>1155544.340000001</v>
      </c>
      <c r="AR61" s="469">
        <f t="shared" si="54"/>
        <v>295130.50999999983</v>
      </c>
      <c r="AS61" s="469">
        <f t="shared" si="54"/>
        <v>-100169.5</v>
      </c>
      <c r="AT61" s="469">
        <f t="shared" si="54"/>
        <v>2415285.13</v>
      </c>
      <c r="AU61" s="469">
        <f t="shared" si="54"/>
        <v>4921807.87</v>
      </c>
      <c r="AV61" s="469">
        <f t="shared" si="54"/>
        <v>5391756.75</v>
      </c>
      <c r="AW61" s="469">
        <f t="shared" si="54"/>
        <v>-60596.25</v>
      </c>
      <c r="AX61" s="469">
        <f t="shared" si="54"/>
        <v>-907632.56</v>
      </c>
      <c r="AY61" s="469">
        <f t="shared" si="54"/>
        <v>-215169.43999999994</v>
      </c>
      <c r="AZ61" s="469">
        <f t="shared" si="54"/>
        <v>39834.500000000931</v>
      </c>
      <c r="BA61" s="469">
        <f t="shared" ref="BA61:DL61" si="55">+SUM(BA49:BA59)</f>
        <v>3242773.94</v>
      </c>
      <c r="BB61" s="469">
        <f t="shared" si="55"/>
        <v>3461420.56</v>
      </c>
      <c r="BC61" s="469">
        <f t="shared" si="55"/>
        <v>967923.15999999992</v>
      </c>
      <c r="BD61" s="469">
        <f t="shared" si="55"/>
        <v>50637.679999999062</v>
      </c>
      <c r="BE61" s="469">
        <f t="shared" si="55"/>
        <v>-754743.25</v>
      </c>
      <c r="BF61" s="469">
        <f t="shared" si="55"/>
        <v>2439784.2499999991</v>
      </c>
      <c r="BG61" s="469">
        <f t="shared" si="55"/>
        <v>4764287.5</v>
      </c>
      <c r="BH61" s="469">
        <f t="shared" si="55"/>
        <v>5428615</v>
      </c>
      <c r="BI61" s="469">
        <f t="shared" si="55"/>
        <v>-867001.94</v>
      </c>
      <c r="BJ61" s="469">
        <f t="shared" si="55"/>
        <v>-1233573.4099999999</v>
      </c>
      <c r="BK61" s="469">
        <f t="shared" si="55"/>
        <v>-919047.5</v>
      </c>
      <c r="BL61" s="469">
        <f t="shared" si="55"/>
        <v>324514</v>
      </c>
      <c r="BM61" s="469">
        <f t="shared" si="55"/>
        <v>4039460.5</v>
      </c>
      <c r="BN61" s="469">
        <f t="shared" si="55"/>
        <v>3990445.56</v>
      </c>
      <c r="BO61" s="469">
        <f t="shared" si="55"/>
        <v>1632545.94</v>
      </c>
      <c r="BP61" s="469">
        <f t="shared" si="55"/>
        <v>988349.09000000008</v>
      </c>
      <c r="BQ61" s="469">
        <f t="shared" si="55"/>
        <v>503473.06000000006</v>
      </c>
      <c r="BR61" s="469">
        <f t="shared" si="55"/>
        <v>3814152.37</v>
      </c>
      <c r="BS61" s="469">
        <f t="shared" si="55"/>
        <v>7606101.5</v>
      </c>
      <c r="BT61" s="469">
        <f t="shared" si="55"/>
        <v>8106484</v>
      </c>
      <c r="BU61" s="469">
        <f t="shared" si="55"/>
        <v>1201349.94</v>
      </c>
      <c r="BV61" s="469">
        <f t="shared" si="55"/>
        <v>869491.5</v>
      </c>
      <c r="BW61" s="469">
        <f t="shared" si="55"/>
        <v>1098104.25</v>
      </c>
      <c r="BX61" s="469">
        <f t="shared" si="55"/>
        <v>3068754</v>
      </c>
      <c r="BY61" s="469">
        <f t="shared" si="55"/>
        <v>6359072.25</v>
      </c>
      <c r="BZ61" s="469">
        <f t="shared" si="55"/>
        <v>6604795.5600000005</v>
      </c>
      <c r="CA61" s="469">
        <f t="shared" si="55"/>
        <v>4595184.88</v>
      </c>
      <c r="CB61" s="469">
        <f t="shared" si="55"/>
        <v>4398766.91</v>
      </c>
      <c r="CC61" s="469">
        <f t="shared" si="55"/>
        <v>4670124.37</v>
      </c>
      <c r="CD61" s="469">
        <f t="shared" si="55"/>
        <v>9213277.75</v>
      </c>
      <c r="CE61" s="469">
        <f t="shared" si="55"/>
        <v>16840622.630000003</v>
      </c>
      <c r="CF61" s="469">
        <f t="shared" si="55"/>
        <v>17557616.5</v>
      </c>
      <c r="CG61" s="469">
        <f t="shared" si="55"/>
        <v>8857050.379999999</v>
      </c>
      <c r="CH61" s="469">
        <f t="shared" si="55"/>
        <v>5655624.6799999997</v>
      </c>
      <c r="CI61" s="469">
        <f t="shared" si="55"/>
        <v>9632606</v>
      </c>
      <c r="CJ61" s="469">
        <f t="shared" si="55"/>
        <v>13113570.120000001</v>
      </c>
      <c r="CK61" s="469">
        <f t="shared" si="55"/>
        <v>15091552.34</v>
      </c>
      <c r="CL61" s="469">
        <f t="shared" si="55"/>
        <v>14838303.960000001</v>
      </c>
      <c r="CM61" s="469">
        <f t="shared" si="55"/>
        <v>13440767.060000001</v>
      </c>
      <c r="CN61" s="469">
        <f t="shared" si="55"/>
        <v>10544988.630000001</v>
      </c>
      <c r="CO61" s="469">
        <f t="shared" si="55"/>
        <v>12205552.25</v>
      </c>
      <c r="CP61" s="469">
        <f t="shared" si="55"/>
        <v>19624429.75</v>
      </c>
      <c r="CQ61" s="469">
        <f t="shared" si="55"/>
        <v>29846080.379999999</v>
      </c>
      <c r="CR61" s="469">
        <f t="shared" si="55"/>
        <v>28672804.57</v>
      </c>
      <c r="CS61" s="469">
        <f t="shared" si="55"/>
        <v>18033712.129999999</v>
      </c>
      <c r="CT61" s="469">
        <f t="shared" si="55"/>
        <v>15015533.399999999</v>
      </c>
      <c r="CU61" s="469">
        <f t="shared" si="55"/>
        <v>16526821.77</v>
      </c>
      <c r="CV61" s="469">
        <f t="shared" si="55"/>
        <v>21658166.309999999</v>
      </c>
      <c r="CW61" s="469">
        <f t="shared" si="55"/>
        <v>22631259.75</v>
      </c>
      <c r="CX61" s="469">
        <f t="shared" si="55"/>
        <v>21209112.870000001</v>
      </c>
      <c r="CY61" s="469">
        <f t="shared" si="55"/>
        <v>17283715.309999999</v>
      </c>
      <c r="CZ61" s="469">
        <f t="shared" si="55"/>
        <v>16587594.569999998</v>
      </c>
      <c r="DA61" s="469">
        <f t="shared" si="55"/>
        <v>18761935.559999999</v>
      </c>
      <c r="DB61" s="469">
        <f t="shared" si="55"/>
        <v>27531917.370000001</v>
      </c>
      <c r="DC61" s="469">
        <f t="shared" si="55"/>
        <v>36591478.5</v>
      </c>
      <c r="DD61" s="469">
        <f t="shared" si="55"/>
        <v>35939794.120000005</v>
      </c>
      <c r="DE61" s="469">
        <f t="shared" si="55"/>
        <v>21268111</v>
      </c>
      <c r="DF61" s="469">
        <f t="shared" si="55"/>
        <v>11497329.369999999</v>
      </c>
      <c r="DG61" s="469">
        <f t="shared" si="55"/>
        <v>19227434.469999999</v>
      </c>
      <c r="DH61" s="469">
        <f t="shared" si="55"/>
        <v>24275842.440000001</v>
      </c>
      <c r="DI61" s="469">
        <f t="shared" si="55"/>
        <v>23792091</v>
      </c>
      <c r="DJ61" s="469">
        <f t="shared" si="55"/>
        <v>22303258.629999999</v>
      </c>
      <c r="DK61" s="469">
        <f t="shared" si="55"/>
        <v>21193182.629999999</v>
      </c>
      <c r="DL61" s="469">
        <f t="shared" si="55"/>
        <v>15781224</v>
      </c>
      <c r="DM61" s="469">
        <f t="shared" ref="DM61:FX61" si="56">+SUM(DM49:DM59)</f>
        <v>16909793.880000003</v>
      </c>
      <c r="DN61" s="469">
        <f t="shared" si="56"/>
        <v>27988776.120000001</v>
      </c>
      <c r="DO61" s="469">
        <f t="shared" si="56"/>
        <v>34752675.629999995</v>
      </c>
      <c r="DP61" s="469">
        <f t="shared" si="56"/>
        <v>35690394.75</v>
      </c>
      <c r="DQ61" s="469">
        <f t="shared" si="56"/>
        <v>21704858.259999998</v>
      </c>
      <c r="DR61" s="469">
        <f t="shared" si="56"/>
        <v>17087421.689999998</v>
      </c>
      <c r="DS61" s="469">
        <f t="shared" si="56"/>
        <v>20408874.59</v>
      </c>
      <c r="DT61" s="469">
        <f t="shared" si="56"/>
        <v>23698042.5</v>
      </c>
      <c r="DU61" s="469">
        <f t="shared" si="56"/>
        <v>24092393.370000001</v>
      </c>
      <c r="DV61" s="469">
        <f t="shared" si="56"/>
        <v>21600635.370000001</v>
      </c>
      <c r="DW61" s="469">
        <f t="shared" si="56"/>
        <v>20049933.810000002</v>
      </c>
      <c r="DX61" s="469">
        <f t="shared" si="56"/>
        <v>14872079.18</v>
      </c>
      <c r="DY61" s="469">
        <f t="shared" si="56"/>
        <v>18912558.690000001</v>
      </c>
      <c r="DZ61" s="469">
        <f t="shared" si="56"/>
        <v>27476674.5</v>
      </c>
      <c r="EA61" s="469">
        <f t="shared" si="56"/>
        <v>32987651.870000001</v>
      </c>
      <c r="EB61" s="469">
        <f t="shared" si="56"/>
        <v>33657545.710000001</v>
      </c>
      <c r="EC61" s="469">
        <f t="shared" si="56"/>
        <v>19815515.810000002</v>
      </c>
      <c r="ED61" s="469">
        <f t="shared" si="56"/>
        <v>12622097.309999999</v>
      </c>
      <c r="EE61" s="469">
        <f t="shared" si="56"/>
        <v>15933374.379999999</v>
      </c>
      <c r="EF61" s="469">
        <f t="shared" si="56"/>
        <v>21642859.129999999</v>
      </c>
      <c r="EG61" s="469">
        <f t="shared" si="56"/>
        <v>23045828.120000001</v>
      </c>
      <c r="EH61" s="469">
        <f t="shared" si="56"/>
        <v>23027113.629999999</v>
      </c>
      <c r="EI61" s="469">
        <f t="shared" si="56"/>
        <v>16158130.060000001</v>
      </c>
      <c r="EJ61" s="469">
        <f t="shared" si="56"/>
        <v>14371602</v>
      </c>
      <c r="EK61" s="469">
        <f t="shared" si="56"/>
        <v>18767235.440000001</v>
      </c>
      <c r="EL61" s="469">
        <f t="shared" si="56"/>
        <v>23578862.25</v>
      </c>
      <c r="EM61" s="469">
        <f t="shared" si="56"/>
        <v>35053975.439999998</v>
      </c>
      <c r="EN61" s="469">
        <f t="shared" si="56"/>
        <v>35895439.469999999</v>
      </c>
      <c r="EO61" s="469">
        <f t="shared" si="56"/>
        <v>21508824.5</v>
      </c>
      <c r="EP61" s="469">
        <f t="shared" si="56"/>
        <v>17419495.879999999</v>
      </c>
      <c r="EQ61" s="469">
        <f t="shared" si="56"/>
        <v>17809379.129999999</v>
      </c>
      <c r="ER61" s="469">
        <f t="shared" si="56"/>
        <v>23277786.5</v>
      </c>
      <c r="ES61" s="469">
        <f t="shared" si="56"/>
        <v>23177869.379999999</v>
      </c>
      <c r="ET61" s="469">
        <f t="shared" si="56"/>
        <v>20832833.25</v>
      </c>
      <c r="EU61" s="469">
        <f t="shared" si="56"/>
        <v>17965952.130000003</v>
      </c>
      <c r="EV61" s="469">
        <f t="shared" si="56"/>
        <v>15589581.689999999</v>
      </c>
      <c r="EW61" s="469">
        <f t="shared" si="56"/>
        <v>17265606.5</v>
      </c>
      <c r="EX61" s="469">
        <f t="shared" si="56"/>
        <v>24221992.25</v>
      </c>
      <c r="EY61" s="469">
        <f t="shared" si="56"/>
        <v>34834298.43</v>
      </c>
      <c r="EZ61" s="469">
        <f t="shared" si="56"/>
        <v>33274319</v>
      </c>
      <c r="FA61" s="469">
        <f t="shared" si="56"/>
        <v>21406408.940000001</v>
      </c>
      <c r="FB61" s="469">
        <f t="shared" si="56"/>
        <v>12454690.939999999</v>
      </c>
      <c r="FC61" s="469">
        <f t="shared" si="56"/>
        <v>11389297.210000001</v>
      </c>
      <c r="FD61" s="469">
        <f t="shared" si="56"/>
        <v>22855037.059999999</v>
      </c>
      <c r="FE61" s="469">
        <f t="shared" si="56"/>
        <v>20423469.75</v>
      </c>
      <c r="FF61" s="469">
        <f t="shared" si="56"/>
        <v>19311307</v>
      </c>
      <c r="FG61" s="469">
        <f t="shared" si="56"/>
        <v>16089330.690000001</v>
      </c>
      <c r="FH61" s="469">
        <f t="shared" si="56"/>
        <v>14202670.440000001</v>
      </c>
      <c r="FI61" s="469">
        <f t="shared" si="56"/>
        <v>14112104.18</v>
      </c>
      <c r="FJ61" s="469">
        <f t="shared" si="56"/>
        <v>23891132.25</v>
      </c>
      <c r="FK61" s="469">
        <f t="shared" si="56"/>
        <v>34139576.879999995</v>
      </c>
      <c r="FL61" s="469">
        <f t="shared" si="56"/>
        <v>31417245.5</v>
      </c>
      <c r="FM61" s="469">
        <f t="shared" si="56"/>
        <v>20326684.379999999</v>
      </c>
      <c r="FN61" s="469">
        <f t="shared" si="56"/>
        <v>14954498.190000001</v>
      </c>
      <c r="FO61" s="469">
        <f t="shared" si="56"/>
        <v>15279962.220000001</v>
      </c>
      <c r="FP61" s="469">
        <f t="shared" si="56"/>
        <v>21589141.559999999</v>
      </c>
      <c r="FQ61" s="469">
        <f t="shared" si="56"/>
        <v>19924713.379999999</v>
      </c>
      <c r="FR61" s="469">
        <f t="shared" si="56"/>
        <v>19276284.5</v>
      </c>
      <c r="FS61" s="469">
        <f t="shared" si="56"/>
        <v>12408323.369999999</v>
      </c>
      <c r="FT61" s="469">
        <f t="shared" si="56"/>
        <v>15648808.16</v>
      </c>
      <c r="FU61" s="469">
        <f t="shared" si="56"/>
        <v>14082894.310000001</v>
      </c>
      <c r="FV61" s="469">
        <f t="shared" si="56"/>
        <v>24270126.75</v>
      </c>
      <c r="FW61" s="469">
        <f t="shared" si="56"/>
        <v>31442863.030000001</v>
      </c>
      <c r="FX61" s="469">
        <f t="shared" si="56"/>
        <v>31859594.27</v>
      </c>
      <c r="FY61" s="469">
        <f t="shared" ref="FY61:GB61" si="57">+SUM(FY49:FY59)</f>
        <v>18038587.620000001</v>
      </c>
      <c r="FZ61" s="469">
        <f t="shared" si="57"/>
        <v>12692812.789999999</v>
      </c>
      <c r="GA61" s="469">
        <f t="shared" si="57"/>
        <v>14510194.310000001</v>
      </c>
      <c r="GB61" s="469">
        <f t="shared" si="57"/>
        <v>22158405.379999999</v>
      </c>
    </row>
    <row r="62" spans="1:184">
      <c r="B62" s="461"/>
      <c r="C62" s="461"/>
      <c r="D62" s="461"/>
      <c r="E62" s="461"/>
      <c r="F62" s="461"/>
      <c r="G62" s="461"/>
      <c r="H62" s="461"/>
      <c r="I62" s="461"/>
      <c r="J62" s="461"/>
      <c r="K62" s="461"/>
      <c r="L62" s="461"/>
      <c r="M62" s="461"/>
      <c r="N62" s="461"/>
      <c r="O62" s="461"/>
      <c r="P62" s="461"/>
      <c r="AY62" s="41"/>
      <c r="AZ62" s="41"/>
      <c r="BA62" s="461"/>
      <c r="BB62" s="461"/>
      <c r="BC62" s="461"/>
      <c r="BD62" s="461"/>
      <c r="BE62" s="461"/>
      <c r="BF62" s="461"/>
      <c r="BG62" s="461"/>
      <c r="BH62" s="461"/>
      <c r="BI62" s="461"/>
      <c r="BJ62" s="461"/>
      <c r="BK62" s="461"/>
      <c r="BL62" s="461"/>
      <c r="BM62" s="461"/>
      <c r="BN62" s="461"/>
      <c r="BO62" s="461"/>
      <c r="BP62" s="461"/>
      <c r="BQ62" s="461"/>
      <c r="BR62" s="461"/>
      <c r="BS62" s="461"/>
      <c r="BT62" s="461"/>
      <c r="BU62" s="461"/>
      <c r="BV62" s="461"/>
      <c r="BW62" s="461"/>
      <c r="BX62" s="461"/>
      <c r="BY62" s="461"/>
      <c r="BZ62" s="461"/>
      <c r="CA62" s="461"/>
      <c r="CB62" s="461"/>
      <c r="CC62" s="461"/>
      <c r="CD62" s="461"/>
      <c r="CE62" s="461"/>
      <c r="CF62" s="461"/>
      <c r="CG62" s="461"/>
      <c r="CH62" s="461"/>
      <c r="CI62" s="461"/>
      <c r="CJ62" s="461"/>
      <c r="CK62" s="461"/>
      <c r="CL62" s="461"/>
      <c r="CM62" s="461"/>
      <c r="CN62" s="461"/>
      <c r="CO62" s="461"/>
      <c r="CP62" s="461"/>
      <c r="CQ62" s="461"/>
      <c r="CR62" s="461"/>
      <c r="CS62" s="461"/>
      <c r="CT62" s="461"/>
      <c r="CU62" s="461"/>
      <c r="CV62" s="461"/>
      <c r="CW62" s="461"/>
      <c r="CX62" s="461"/>
      <c r="CY62" s="461"/>
      <c r="CZ62" s="461"/>
      <c r="DA62" s="461"/>
      <c r="DB62" s="461"/>
      <c r="DC62" s="461"/>
      <c r="DD62" s="461"/>
      <c r="DE62" s="461"/>
      <c r="DF62" s="461"/>
      <c r="DG62" s="461"/>
      <c r="DH62" s="461"/>
      <c r="DI62" s="461"/>
      <c r="DJ62" s="461"/>
      <c r="DK62" s="461"/>
      <c r="DL62" s="461"/>
      <c r="DM62" s="461"/>
      <c r="DN62" s="461"/>
      <c r="DO62" s="461"/>
      <c r="DP62" s="461"/>
      <c r="DQ62" s="461"/>
      <c r="DR62" s="461"/>
      <c r="DS62" s="461"/>
      <c r="DT62" s="461"/>
      <c r="DU62" s="461"/>
      <c r="DV62" s="461"/>
      <c r="DW62" s="461"/>
      <c r="DX62" s="461"/>
      <c r="DY62" s="461"/>
      <c r="DZ62" s="461"/>
      <c r="EA62" s="461"/>
      <c r="EB62" s="461"/>
      <c r="EC62" s="461"/>
      <c r="ED62" s="461"/>
      <c r="EE62" s="461"/>
      <c r="EF62" s="461"/>
      <c r="EG62" s="461"/>
      <c r="EH62" s="461"/>
      <c r="EI62" s="461"/>
      <c r="EJ62" s="461"/>
      <c r="EK62" s="461"/>
      <c r="EL62" s="461"/>
      <c r="EM62" s="461"/>
      <c r="EN62" s="461"/>
      <c r="EO62" s="461"/>
      <c r="EP62" s="461"/>
      <c r="EQ62" s="461"/>
      <c r="ER62" s="461"/>
      <c r="ES62" s="461"/>
      <c r="ET62" s="461"/>
      <c r="EU62" s="461"/>
      <c r="EV62" s="461"/>
      <c r="EW62" s="461"/>
      <c r="EX62" s="461"/>
      <c r="EY62" s="461"/>
      <c r="EZ62" s="461"/>
      <c r="FA62" s="461"/>
      <c r="FB62" s="461"/>
      <c r="FC62" s="461"/>
      <c r="FD62" s="461"/>
      <c r="FE62" s="461"/>
      <c r="FF62" s="461"/>
      <c r="FG62" s="461"/>
      <c r="FH62" s="461"/>
      <c r="FI62" s="461"/>
      <c r="FJ62" s="461"/>
      <c r="FK62" s="461"/>
      <c r="FL62" s="461"/>
      <c r="FM62" s="461"/>
      <c r="FN62" s="461"/>
      <c r="FO62" s="461"/>
      <c r="FP62" s="461"/>
      <c r="FQ62" s="461"/>
      <c r="FR62" s="461"/>
      <c r="FS62" s="461"/>
      <c r="FT62" s="461"/>
      <c r="FU62" s="461"/>
      <c r="FV62" s="461"/>
      <c r="FW62" s="461"/>
      <c r="FX62" s="461"/>
      <c r="FY62" s="461"/>
      <c r="FZ62" s="461"/>
      <c r="GA62" s="461"/>
      <c r="GB62" s="461"/>
    </row>
    <row r="63" spans="1:184">
      <c r="A63" s="45"/>
      <c r="B63" s="486"/>
      <c r="C63" s="470" t="s">
        <v>55</v>
      </c>
      <c r="D63" s="470" t="s">
        <v>33</v>
      </c>
      <c r="E63" s="463">
        <v>41275</v>
      </c>
      <c r="F63" s="463">
        <v>41306</v>
      </c>
      <c r="G63" s="463">
        <v>41334</v>
      </c>
      <c r="H63" s="463">
        <v>41365</v>
      </c>
      <c r="I63" s="463">
        <v>41395</v>
      </c>
      <c r="J63" s="463">
        <v>41426</v>
      </c>
      <c r="K63" s="463">
        <v>41456</v>
      </c>
      <c r="L63" s="463">
        <v>41487</v>
      </c>
      <c r="M63" s="463">
        <v>41518</v>
      </c>
      <c r="N63" s="463">
        <v>41548</v>
      </c>
      <c r="O63" s="463">
        <v>41579</v>
      </c>
      <c r="P63" s="463">
        <v>41609</v>
      </c>
      <c r="Q63" s="190">
        <f t="shared" ref="Q63:BF63" si="58">+Q$2</f>
        <v>41640</v>
      </c>
      <c r="R63" s="190">
        <f t="shared" si="58"/>
        <v>41671</v>
      </c>
      <c r="S63" s="190">
        <f t="shared" si="58"/>
        <v>41699</v>
      </c>
      <c r="T63" s="190">
        <f t="shared" si="58"/>
        <v>41730</v>
      </c>
      <c r="U63" s="190">
        <f t="shared" si="58"/>
        <v>41760</v>
      </c>
      <c r="V63" s="190">
        <f t="shared" si="58"/>
        <v>41791</v>
      </c>
      <c r="W63" s="190">
        <f t="shared" si="58"/>
        <v>41821</v>
      </c>
      <c r="X63" s="190">
        <f t="shared" si="58"/>
        <v>41852</v>
      </c>
      <c r="Y63" s="190">
        <f t="shared" si="58"/>
        <v>41883</v>
      </c>
      <c r="Z63" s="190">
        <f t="shared" si="58"/>
        <v>41913</v>
      </c>
      <c r="AA63" s="190">
        <f t="shared" si="58"/>
        <v>41944</v>
      </c>
      <c r="AB63" s="190">
        <f t="shared" si="58"/>
        <v>41974</v>
      </c>
      <c r="AC63" s="190">
        <f t="shared" si="58"/>
        <v>42005</v>
      </c>
      <c r="AD63" s="190">
        <f t="shared" si="58"/>
        <v>42036</v>
      </c>
      <c r="AE63" s="190">
        <f t="shared" si="58"/>
        <v>42064</v>
      </c>
      <c r="AF63" s="190">
        <f t="shared" si="58"/>
        <v>42095</v>
      </c>
      <c r="AG63" s="190">
        <f t="shared" si="58"/>
        <v>42125</v>
      </c>
      <c r="AH63" s="190">
        <f t="shared" si="58"/>
        <v>42156</v>
      </c>
      <c r="AI63" s="190">
        <f t="shared" si="58"/>
        <v>42186</v>
      </c>
      <c r="AJ63" s="190">
        <f t="shared" si="58"/>
        <v>42217</v>
      </c>
      <c r="AK63" s="190">
        <f t="shared" si="58"/>
        <v>42248</v>
      </c>
      <c r="AL63" s="190">
        <f t="shared" si="58"/>
        <v>42278</v>
      </c>
      <c r="AM63" s="190">
        <f t="shared" si="58"/>
        <v>42309</v>
      </c>
      <c r="AN63" s="190">
        <f t="shared" si="58"/>
        <v>42339</v>
      </c>
      <c r="AO63" s="190">
        <f t="shared" si="58"/>
        <v>42370</v>
      </c>
      <c r="AP63" s="190">
        <f t="shared" si="58"/>
        <v>42401</v>
      </c>
      <c r="AQ63" s="190">
        <f t="shared" si="58"/>
        <v>42430</v>
      </c>
      <c r="AR63" s="190">
        <f t="shared" si="58"/>
        <v>42461</v>
      </c>
      <c r="AS63" s="190">
        <f t="shared" si="58"/>
        <v>42491</v>
      </c>
      <c r="AT63" s="190">
        <f t="shared" si="58"/>
        <v>42522</v>
      </c>
      <c r="AU63" s="190">
        <f t="shared" si="58"/>
        <v>42552</v>
      </c>
      <c r="AV63" s="190">
        <f t="shared" si="58"/>
        <v>42583</v>
      </c>
      <c r="AW63" s="190">
        <f t="shared" si="58"/>
        <v>42614</v>
      </c>
      <c r="AX63" s="190">
        <f t="shared" si="58"/>
        <v>42644</v>
      </c>
      <c r="AY63" s="190">
        <f t="shared" si="58"/>
        <v>42675</v>
      </c>
      <c r="AZ63" s="190">
        <f t="shared" si="58"/>
        <v>42705</v>
      </c>
      <c r="BA63" s="463">
        <f t="shared" si="58"/>
        <v>42736</v>
      </c>
      <c r="BB63" s="463">
        <f t="shared" si="58"/>
        <v>42767</v>
      </c>
      <c r="BC63" s="463">
        <f t="shared" si="58"/>
        <v>42795</v>
      </c>
      <c r="BD63" s="463">
        <f t="shared" si="58"/>
        <v>42826</v>
      </c>
      <c r="BE63" s="463">
        <f t="shared" si="58"/>
        <v>42856</v>
      </c>
      <c r="BF63" s="463">
        <f t="shared" si="58"/>
        <v>42887</v>
      </c>
      <c r="BG63" s="463">
        <f t="shared" ref="BG63:DR63" si="59">+BG$2</f>
        <v>42917</v>
      </c>
      <c r="BH63" s="463">
        <f t="shared" si="59"/>
        <v>42948</v>
      </c>
      <c r="BI63" s="463">
        <f t="shared" si="59"/>
        <v>42979</v>
      </c>
      <c r="BJ63" s="463">
        <f t="shared" si="59"/>
        <v>43009</v>
      </c>
      <c r="BK63" s="463">
        <f t="shared" si="59"/>
        <v>43040</v>
      </c>
      <c r="BL63" s="463">
        <f t="shared" si="59"/>
        <v>43070</v>
      </c>
      <c r="BM63" s="463">
        <f t="shared" si="59"/>
        <v>43101</v>
      </c>
      <c r="BN63" s="463">
        <f t="shared" si="59"/>
        <v>43132</v>
      </c>
      <c r="BO63" s="463">
        <f t="shared" si="59"/>
        <v>43160</v>
      </c>
      <c r="BP63" s="463">
        <f t="shared" si="59"/>
        <v>43191</v>
      </c>
      <c r="BQ63" s="463">
        <f t="shared" si="59"/>
        <v>43221</v>
      </c>
      <c r="BR63" s="463">
        <f t="shared" si="59"/>
        <v>43252</v>
      </c>
      <c r="BS63" s="463">
        <f t="shared" si="59"/>
        <v>43282</v>
      </c>
      <c r="BT63" s="463">
        <f t="shared" si="59"/>
        <v>43313</v>
      </c>
      <c r="BU63" s="463">
        <f t="shared" si="59"/>
        <v>43344</v>
      </c>
      <c r="BV63" s="463">
        <f t="shared" si="59"/>
        <v>43374</v>
      </c>
      <c r="BW63" s="463">
        <f t="shared" si="59"/>
        <v>43405</v>
      </c>
      <c r="BX63" s="463">
        <f t="shared" si="59"/>
        <v>43435</v>
      </c>
      <c r="BY63" s="463">
        <f t="shared" si="59"/>
        <v>43466</v>
      </c>
      <c r="BZ63" s="463">
        <f t="shared" si="59"/>
        <v>43497</v>
      </c>
      <c r="CA63" s="463">
        <f t="shared" si="59"/>
        <v>43525</v>
      </c>
      <c r="CB63" s="463">
        <f t="shared" si="59"/>
        <v>43556</v>
      </c>
      <c r="CC63" s="463">
        <f t="shared" si="59"/>
        <v>43586</v>
      </c>
      <c r="CD63" s="463">
        <f t="shared" si="59"/>
        <v>43617</v>
      </c>
      <c r="CE63" s="463">
        <f t="shared" si="59"/>
        <v>43647</v>
      </c>
      <c r="CF63" s="463">
        <f t="shared" si="59"/>
        <v>43678</v>
      </c>
      <c r="CG63" s="463">
        <f t="shared" si="59"/>
        <v>43709</v>
      </c>
      <c r="CH63" s="463">
        <f t="shared" si="59"/>
        <v>43739</v>
      </c>
      <c r="CI63" s="463">
        <f t="shared" si="59"/>
        <v>43770</v>
      </c>
      <c r="CJ63" s="463">
        <f t="shared" si="59"/>
        <v>43800</v>
      </c>
      <c r="CK63" s="463">
        <f t="shared" si="59"/>
        <v>43831</v>
      </c>
      <c r="CL63" s="463">
        <f t="shared" si="59"/>
        <v>43862</v>
      </c>
      <c r="CM63" s="463">
        <f t="shared" si="59"/>
        <v>43891</v>
      </c>
      <c r="CN63" s="463">
        <f t="shared" si="59"/>
        <v>43922</v>
      </c>
      <c r="CO63" s="463">
        <f t="shared" si="59"/>
        <v>43952</v>
      </c>
      <c r="CP63" s="463">
        <f t="shared" si="59"/>
        <v>43983</v>
      </c>
      <c r="CQ63" s="463">
        <f t="shared" si="59"/>
        <v>44013</v>
      </c>
      <c r="CR63" s="463">
        <f t="shared" si="59"/>
        <v>44044</v>
      </c>
      <c r="CS63" s="463">
        <f t="shared" si="59"/>
        <v>44075</v>
      </c>
      <c r="CT63" s="463">
        <f t="shared" si="59"/>
        <v>44105</v>
      </c>
      <c r="CU63" s="463">
        <f t="shared" si="59"/>
        <v>44136</v>
      </c>
      <c r="CV63" s="463">
        <f t="shared" si="59"/>
        <v>44166</v>
      </c>
      <c r="CW63" s="463">
        <f t="shared" si="59"/>
        <v>44197</v>
      </c>
      <c r="CX63" s="463">
        <f t="shared" si="59"/>
        <v>44228</v>
      </c>
      <c r="CY63" s="463">
        <f t="shared" si="59"/>
        <v>44256</v>
      </c>
      <c r="CZ63" s="463">
        <f t="shared" si="59"/>
        <v>44287</v>
      </c>
      <c r="DA63" s="463">
        <f t="shared" si="59"/>
        <v>44317</v>
      </c>
      <c r="DB63" s="463">
        <f t="shared" si="59"/>
        <v>44348</v>
      </c>
      <c r="DC63" s="463">
        <f t="shared" si="59"/>
        <v>44378</v>
      </c>
      <c r="DD63" s="463">
        <f t="shared" si="59"/>
        <v>44409</v>
      </c>
      <c r="DE63" s="463">
        <f t="shared" si="59"/>
        <v>44440</v>
      </c>
      <c r="DF63" s="463">
        <f t="shared" si="59"/>
        <v>44470</v>
      </c>
      <c r="DG63" s="463">
        <f t="shared" si="59"/>
        <v>44501</v>
      </c>
      <c r="DH63" s="463">
        <f t="shared" si="59"/>
        <v>44531</v>
      </c>
      <c r="DI63" s="463">
        <f t="shared" si="59"/>
        <v>44562</v>
      </c>
      <c r="DJ63" s="463">
        <f t="shared" si="59"/>
        <v>44593</v>
      </c>
      <c r="DK63" s="463">
        <f t="shared" si="59"/>
        <v>44621</v>
      </c>
      <c r="DL63" s="463">
        <f t="shared" si="59"/>
        <v>44652</v>
      </c>
      <c r="DM63" s="463">
        <f t="shared" si="59"/>
        <v>44682</v>
      </c>
      <c r="DN63" s="463">
        <f t="shared" si="59"/>
        <v>44713</v>
      </c>
      <c r="DO63" s="463">
        <f t="shared" si="59"/>
        <v>44743</v>
      </c>
      <c r="DP63" s="463">
        <f t="shared" si="59"/>
        <v>44774</v>
      </c>
      <c r="DQ63" s="463">
        <f t="shared" si="59"/>
        <v>44805</v>
      </c>
      <c r="DR63" s="463">
        <f t="shared" si="59"/>
        <v>44835</v>
      </c>
      <c r="DS63" s="463">
        <f t="shared" ref="DS63:GB63" si="60">+DS$2</f>
        <v>44866</v>
      </c>
      <c r="DT63" s="463">
        <f t="shared" si="60"/>
        <v>44896</v>
      </c>
      <c r="DU63" s="463">
        <f t="shared" si="60"/>
        <v>44927</v>
      </c>
      <c r="DV63" s="463">
        <f t="shared" si="60"/>
        <v>44958</v>
      </c>
      <c r="DW63" s="463">
        <f t="shared" si="60"/>
        <v>44986</v>
      </c>
      <c r="DX63" s="463">
        <f t="shared" si="60"/>
        <v>45017</v>
      </c>
      <c r="DY63" s="463">
        <f t="shared" si="60"/>
        <v>45047</v>
      </c>
      <c r="DZ63" s="463">
        <f t="shared" si="60"/>
        <v>45078</v>
      </c>
      <c r="EA63" s="463">
        <f t="shared" si="60"/>
        <v>45108</v>
      </c>
      <c r="EB63" s="463">
        <f t="shared" si="60"/>
        <v>45139</v>
      </c>
      <c r="EC63" s="463">
        <f t="shared" si="60"/>
        <v>45170</v>
      </c>
      <c r="ED63" s="463">
        <f t="shared" si="60"/>
        <v>45200</v>
      </c>
      <c r="EE63" s="463">
        <f t="shared" si="60"/>
        <v>45231</v>
      </c>
      <c r="EF63" s="463">
        <f t="shared" si="60"/>
        <v>45261</v>
      </c>
      <c r="EG63" s="463">
        <f t="shared" si="60"/>
        <v>45292</v>
      </c>
      <c r="EH63" s="463">
        <f t="shared" si="60"/>
        <v>45323</v>
      </c>
      <c r="EI63" s="463">
        <f t="shared" si="60"/>
        <v>45352</v>
      </c>
      <c r="EJ63" s="463">
        <f t="shared" si="60"/>
        <v>45383</v>
      </c>
      <c r="EK63" s="463">
        <f t="shared" si="60"/>
        <v>45413</v>
      </c>
      <c r="EL63" s="463">
        <f t="shared" si="60"/>
        <v>45444</v>
      </c>
      <c r="EM63" s="463">
        <f t="shared" si="60"/>
        <v>45474</v>
      </c>
      <c r="EN63" s="463">
        <f t="shared" si="60"/>
        <v>45505</v>
      </c>
      <c r="EO63" s="463">
        <f t="shared" si="60"/>
        <v>45536</v>
      </c>
      <c r="EP63" s="463">
        <f t="shared" si="60"/>
        <v>45566</v>
      </c>
      <c r="EQ63" s="463">
        <f t="shared" si="60"/>
        <v>45597</v>
      </c>
      <c r="ER63" s="463">
        <f t="shared" si="60"/>
        <v>45627</v>
      </c>
      <c r="ES63" s="463">
        <f t="shared" si="60"/>
        <v>45658</v>
      </c>
      <c r="ET63" s="463">
        <f t="shared" si="60"/>
        <v>45689</v>
      </c>
      <c r="EU63" s="463">
        <f t="shared" si="60"/>
        <v>45717</v>
      </c>
      <c r="EV63" s="463">
        <f t="shared" si="60"/>
        <v>45748</v>
      </c>
      <c r="EW63" s="463">
        <f t="shared" si="60"/>
        <v>45778</v>
      </c>
      <c r="EX63" s="463">
        <f t="shared" si="60"/>
        <v>45809</v>
      </c>
      <c r="EY63" s="463">
        <f t="shared" si="60"/>
        <v>45839</v>
      </c>
      <c r="EZ63" s="463">
        <f t="shared" si="60"/>
        <v>45870</v>
      </c>
      <c r="FA63" s="463">
        <f t="shared" si="60"/>
        <v>45901</v>
      </c>
      <c r="FB63" s="463">
        <f t="shared" si="60"/>
        <v>45931</v>
      </c>
      <c r="FC63" s="463">
        <f t="shared" si="60"/>
        <v>45962</v>
      </c>
      <c r="FD63" s="463">
        <f t="shared" si="60"/>
        <v>45992</v>
      </c>
      <c r="FE63" s="463">
        <f t="shared" si="60"/>
        <v>46023</v>
      </c>
      <c r="FF63" s="463">
        <f t="shared" si="60"/>
        <v>46054</v>
      </c>
      <c r="FG63" s="463">
        <f t="shared" si="60"/>
        <v>46082</v>
      </c>
      <c r="FH63" s="463">
        <f t="shared" si="60"/>
        <v>46113</v>
      </c>
      <c r="FI63" s="463">
        <f t="shared" si="60"/>
        <v>46143</v>
      </c>
      <c r="FJ63" s="463">
        <f t="shared" si="60"/>
        <v>46174</v>
      </c>
      <c r="FK63" s="463">
        <f t="shared" si="60"/>
        <v>46204</v>
      </c>
      <c r="FL63" s="463">
        <f t="shared" si="60"/>
        <v>46235</v>
      </c>
      <c r="FM63" s="463">
        <f t="shared" si="60"/>
        <v>46266</v>
      </c>
      <c r="FN63" s="463">
        <f t="shared" si="60"/>
        <v>46296</v>
      </c>
      <c r="FO63" s="463">
        <f t="shared" si="60"/>
        <v>46327</v>
      </c>
      <c r="FP63" s="463">
        <f t="shared" si="60"/>
        <v>46357</v>
      </c>
      <c r="FQ63" s="463">
        <f t="shared" si="60"/>
        <v>46388</v>
      </c>
      <c r="FR63" s="463">
        <f t="shared" si="60"/>
        <v>46419</v>
      </c>
      <c r="FS63" s="463">
        <f t="shared" si="60"/>
        <v>46447</v>
      </c>
      <c r="FT63" s="463">
        <f t="shared" si="60"/>
        <v>46478</v>
      </c>
      <c r="FU63" s="463">
        <f t="shared" si="60"/>
        <v>46508</v>
      </c>
      <c r="FV63" s="463">
        <f t="shared" si="60"/>
        <v>46539</v>
      </c>
      <c r="FW63" s="463">
        <f t="shared" si="60"/>
        <v>46569</v>
      </c>
      <c r="FX63" s="463">
        <f t="shared" si="60"/>
        <v>46600</v>
      </c>
      <c r="FY63" s="463">
        <f t="shared" si="60"/>
        <v>46631</v>
      </c>
      <c r="FZ63" s="463">
        <f t="shared" si="60"/>
        <v>46661</v>
      </c>
      <c r="GA63" s="463">
        <f t="shared" si="60"/>
        <v>46692</v>
      </c>
      <c r="GB63" s="463">
        <f t="shared" si="60"/>
        <v>46722</v>
      </c>
    </row>
    <row r="64" spans="1:184">
      <c r="B64" s="487"/>
      <c r="C64" s="474" t="s">
        <v>1</v>
      </c>
      <c r="D64" s="477" t="s">
        <v>36</v>
      </c>
      <c r="E64" s="480">
        <f>+'Monthly Sources and Uses'!C3</f>
        <v>292273.78000000003</v>
      </c>
      <c r="F64" s="480">
        <f>+'Monthly Sources and Uses'!D3</f>
        <v>261434</v>
      </c>
      <c r="G64" s="480">
        <f>+'Monthly Sources and Uses'!E3</f>
        <v>281121.81</v>
      </c>
      <c r="H64" s="480">
        <f>+'Monthly Sources and Uses'!F3</f>
        <v>267770.96999999997</v>
      </c>
      <c r="I64" s="480">
        <f>+'Monthly Sources and Uses'!G3</f>
        <v>276196.81</v>
      </c>
      <c r="J64" s="480">
        <f>+'Monthly Sources and Uses'!H3</f>
        <v>259593</v>
      </c>
      <c r="K64" s="480">
        <f>+'Monthly Sources and Uses'!I3</f>
        <v>272960.78000000003</v>
      </c>
      <c r="L64" s="480">
        <f>+'Monthly Sources and Uses'!J3</f>
        <v>272197.81</v>
      </c>
      <c r="M64" s="480">
        <f>+'Monthly Sources and Uses'!K3</f>
        <v>263986.96999999997</v>
      </c>
      <c r="N64" s="480">
        <f>+'Monthly Sources and Uses'!L3</f>
        <v>35950.199999999997</v>
      </c>
      <c r="O64" s="480">
        <f>+'Monthly Sources and Uses'!M3</f>
        <v>134971</v>
      </c>
      <c r="P64" s="480">
        <f>+'Monthly Sources and Uses'!N3</f>
        <v>281725.78000000003</v>
      </c>
      <c r="Q64" s="480">
        <f>+'Monthly Sources and Uses'!O3</f>
        <v>289579.78000000003</v>
      </c>
      <c r="R64" s="480">
        <f>+'Monthly Sources and Uses'!P3</f>
        <v>260953</v>
      </c>
      <c r="S64" s="480">
        <f>+'Monthly Sources and Uses'!Q3</f>
        <v>271535.78000000003</v>
      </c>
      <c r="T64" s="480">
        <f>+'Monthly Sources and Uses'!R3</f>
        <v>265473</v>
      </c>
      <c r="U64" s="480">
        <f>+'Monthly Sources and Uses'!S3</f>
        <v>272803.78000000003</v>
      </c>
      <c r="V64" s="480">
        <f>+'Monthly Sources and Uses'!T3</f>
        <v>261300.97</v>
      </c>
      <c r="W64" s="480">
        <f>+'Monthly Sources and Uses'!U3</f>
        <v>271093.81</v>
      </c>
      <c r="X64" s="480">
        <f>+'Monthly Sources and Uses'!V3</f>
        <v>271314.78000000003</v>
      </c>
      <c r="Y64" s="480">
        <f>+'Monthly Sources and Uses'!W3</f>
        <v>258254.97</v>
      </c>
      <c r="Z64" s="480">
        <f>+'Monthly Sources and Uses'!X3</f>
        <v>210318</v>
      </c>
      <c r="AA64" s="480">
        <f>+'Monthly Sources and Uses'!Y3</f>
        <v>262324</v>
      </c>
      <c r="AB64" s="480">
        <f>+'Monthly Sources and Uses'!Z3</f>
        <v>273328.78000000003</v>
      </c>
      <c r="AC64" s="480">
        <f>+'Monthly Sources and Uses'!AA3</f>
        <v>286736.78000000003</v>
      </c>
      <c r="AD64" s="480">
        <f>+'Monthly Sources and Uses'!AB3</f>
        <v>260268</v>
      </c>
      <c r="AE64" s="480">
        <f>+'Monthly Sources and Uses'!AC3</f>
        <v>271952.78000000003</v>
      </c>
      <c r="AF64" s="480">
        <f>+'Monthly Sources and Uses'!AD3</f>
        <v>261885</v>
      </c>
      <c r="AG64" s="480">
        <f>+'Monthly Sources and Uses'!AE3</f>
        <v>271504.81</v>
      </c>
      <c r="AH64" s="480">
        <f>+'Monthly Sources and Uses'!AF3</f>
        <v>261086.97</v>
      </c>
      <c r="AI64" s="480">
        <f>+'Monthly Sources and Uses'!AG3</f>
        <v>271840.81</v>
      </c>
      <c r="AJ64" s="480">
        <f>+'Monthly Sources and Uses'!AH3</f>
        <v>270553.78000000003</v>
      </c>
      <c r="AK64" s="480">
        <f>+'Monthly Sources and Uses'!AI3</f>
        <v>256808</v>
      </c>
      <c r="AL64" s="480">
        <f>+'Monthly Sources and Uses'!AJ3</f>
        <v>87209</v>
      </c>
      <c r="AM64" s="480">
        <f>+'Monthly Sources and Uses'!AK3</f>
        <v>261934.97</v>
      </c>
      <c r="AN64" s="480">
        <f>+'Monthly Sources and Uses'!AL3</f>
        <v>269194.81</v>
      </c>
      <c r="AO64" s="480">
        <f>+'Monthly Sources and Uses'!AM3</f>
        <v>287402.78000000003</v>
      </c>
      <c r="AP64" s="480">
        <f>+'Monthly Sources and Uses'!AN3</f>
        <v>270071.19</v>
      </c>
      <c r="AQ64" s="480">
        <f>+'Monthly Sources and Uses'!AO3</f>
        <v>274078.81</v>
      </c>
      <c r="AR64" s="480">
        <f>+'Monthly Sources and Uses'!AP3</f>
        <v>264642</v>
      </c>
      <c r="AS64" s="480">
        <f>+'Monthly Sources and Uses'!AQ3</f>
        <v>273594.78000000003</v>
      </c>
      <c r="AT64" s="480">
        <f>+'Monthly Sources and Uses'!AR3</f>
        <v>263784</v>
      </c>
      <c r="AU64" s="480">
        <f>+'Monthly Sources and Uses'!AS3</f>
        <v>273528.81</v>
      </c>
      <c r="AV64" s="480">
        <f>+'Monthly Sources and Uses'!AT3</f>
        <v>271658.78000000003</v>
      </c>
      <c r="AW64" s="480">
        <f>+'Monthly Sources and Uses'!AU3</f>
        <v>258186</v>
      </c>
      <c r="AX64" s="480">
        <f>+'Monthly Sources and Uses'!AV3</f>
        <v>209658</v>
      </c>
      <c r="AY64" s="480">
        <f>+'Monthly Sources and Uses'!AW3</f>
        <v>267757</v>
      </c>
      <c r="AZ64" s="480">
        <f>+'Monthly Sources and Uses'!AX3</f>
        <v>271652.81</v>
      </c>
      <c r="BA64" s="480">
        <f>+'Monthly Sources and Uses'!AY3</f>
        <v>288811.81</v>
      </c>
      <c r="BB64" s="480">
        <f>+'Monthly Sources and Uses'!AZ3</f>
        <v>261078</v>
      </c>
      <c r="BC64" s="480">
        <f>+'Monthly Sources and Uses'!BA3</f>
        <v>273301.81</v>
      </c>
      <c r="BD64" s="480">
        <f>+'Monthly Sources and Uses'!BB3</f>
        <v>263977</v>
      </c>
      <c r="BE64" s="480">
        <f>+'Monthly Sources and Uses'!BC3</f>
        <v>269221.78000000003</v>
      </c>
      <c r="BF64" s="480">
        <f>+'Monthly Sources and Uses'!BD3</f>
        <v>261653</v>
      </c>
      <c r="BG64" s="480">
        <f>+'Monthly Sources and Uses'!BE3</f>
        <v>269853.78000000003</v>
      </c>
      <c r="BH64" s="480">
        <f>+'Monthly Sources and Uses'!BF3</f>
        <v>271399.81</v>
      </c>
      <c r="BI64" s="480">
        <f>+'Monthly Sources and Uses'!BG3</f>
        <v>246575.19</v>
      </c>
      <c r="BJ64" s="480">
        <f>+'Monthly Sources and Uses'!BH3</f>
        <v>0</v>
      </c>
      <c r="BK64" s="480">
        <f>+'Monthly Sources and Uses'!BI3</f>
        <v>114108</v>
      </c>
      <c r="BL64" s="480">
        <f>+'Monthly Sources and Uses'!BJ3</f>
        <v>272141.81</v>
      </c>
      <c r="BM64" s="480">
        <f>+'Monthly Sources and Uses'!BK3</f>
        <v>291892.78000000003</v>
      </c>
      <c r="BN64" s="480">
        <f>+'Monthly Sources and Uses'!BL3</f>
        <v>263272</v>
      </c>
      <c r="BO64" s="480">
        <f>+'Monthly Sources and Uses'!BM3</f>
        <v>277663.81</v>
      </c>
      <c r="BP64" s="480">
        <f>+'Monthly Sources and Uses'!BN3</f>
        <v>269177.96999999997</v>
      </c>
      <c r="BQ64" s="480">
        <f>+'Monthly Sources and Uses'!BO3</f>
        <v>277762.81</v>
      </c>
      <c r="BR64" s="480">
        <f>+'Monthly Sources and Uses'!BP3</f>
        <v>264951</v>
      </c>
      <c r="BS64" s="480">
        <f>+'Monthly Sources and Uses'!BQ3</f>
        <v>280133.78000000003</v>
      </c>
      <c r="BT64" s="480">
        <f>+'Monthly Sources and Uses'!BR3</f>
        <v>279741.81</v>
      </c>
      <c r="BU64" s="480">
        <f>+'Monthly Sources and Uses'!BS3</f>
        <v>264677</v>
      </c>
      <c r="BV64" s="480">
        <f>+'Monthly Sources and Uses'!BT3</f>
        <v>277415.78000000003</v>
      </c>
      <c r="BW64" s="480">
        <f>+'Monthly Sources and Uses'!BU3</f>
        <v>215745</v>
      </c>
      <c r="BX64" s="480">
        <f>+'Monthly Sources and Uses'!BV3</f>
        <v>288235.78000000003</v>
      </c>
      <c r="BY64" s="480">
        <f>+'Monthly Sources and Uses'!BW3</f>
        <v>295881.78000000003</v>
      </c>
      <c r="BZ64" s="480">
        <f>+'Monthly Sources and Uses'!BX3</f>
        <v>268464</v>
      </c>
      <c r="CA64" s="480">
        <f>+'Monthly Sources and Uses'!BY3</f>
        <v>295357.78000000003</v>
      </c>
      <c r="CB64" s="480">
        <f>+'Monthly Sources and Uses'!BZ3</f>
        <v>280937.96999999997</v>
      </c>
      <c r="CC64" s="480">
        <f>+'Monthly Sources and Uses'!CA3</f>
        <v>284854.78000000003</v>
      </c>
      <c r="CD64" s="480">
        <f>+'Monthly Sources and Uses'!CB3</f>
        <v>274737</v>
      </c>
      <c r="CE64" s="480">
        <f>+'Monthly Sources and Uses'!CC3</f>
        <v>286141.78000000003</v>
      </c>
      <c r="CF64" s="480">
        <f>+'Monthly Sources and Uses'!CD3</f>
        <v>286069.81</v>
      </c>
      <c r="CG64" s="480">
        <f>+'Monthly Sources and Uses'!CE3</f>
        <v>277876.96999999997</v>
      </c>
      <c r="CH64" s="480">
        <f>+'Monthly Sources and Uses'!CF3</f>
        <v>38407.199999999997</v>
      </c>
      <c r="CI64" s="480">
        <f>+'Monthly Sources and Uses'!CG3</f>
        <v>276195.19</v>
      </c>
      <c r="CJ64" s="480">
        <f>+'Monthly Sources and Uses'!CH3</f>
        <v>294940.78000000003</v>
      </c>
      <c r="CK64" s="480">
        <f>+'Monthly Sources and Uses'!CI3</f>
        <v>297697.78000000003</v>
      </c>
      <c r="CL64" s="480">
        <f>+'Monthly Sources and Uses'!CJ3</f>
        <v>278482.19</v>
      </c>
      <c r="CM64" s="480">
        <f>+'Monthly Sources and Uses'!CK3</f>
        <v>297814.78000000003</v>
      </c>
      <c r="CN64" s="480">
        <f>+'Monthly Sources and Uses'!CL3</f>
        <v>284279</v>
      </c>
      <c r="CO64" s="480">
        <f>+'Monthly Sources and Uses'!CM3</f>
        <v>288384</v>
      </c>
      <c r="CP64" s="480">
        <f>+'Monthly Sources and Uses'!CN3</f>
        <v>279782.96999999997</v>
      </c>
      <c r="CQ64" s="480">
        <f>+'Monthly Sources and Uses'!CO3</f>
        <v>290677.81</v>
      </c>
      <c r="CR64" s="480">
        <f>+'Monthly Sources and Uses'!CP3</f>
        <v>290347.78000000003</v>
      </c>
      <c r="CS64" s="480">
        <f>+'Monthly Sources and Uses'!CQ3</f>
        <v>280362</v>
      </c>
      <c r="CT64" s="480">
        <f>+'Monthly Sources and Uses'!CR3</f>
        <v>225080</v>
      </c>
      <c r="CU64" s="480">
        <f>+'Monthly Sources and Uses'!CS3</f>
        <v>285919.96999999997</v>
      </c>
      <c r="CV64" s="480">
        <f>+'Monthly Sources and Uses'!CT3</f>
        <v>295348.81</v>
      </c>
      <c r="CW64" s="480">
        <f>+'Monthly Sources and Uses'!CU3</f>
        <v>296527.78000000003</v>
      </c>
      <c r="CX64" s="480">
        <f>+'Monthly Sources and Uses'!CV3</f>
        <v>267708</v>
      </c>
      <c r="CY64" s="480">
        <f>+'Monthly Sources and Uses'!CW3</f>
        <v>297277.78000000003</v>
      </c>
      <c r="CZ64" s="480">
        <f>+'Monthly Sources and Uses'!CX3</f>
        <v>284325</v>
      </c>
      <c r="DA64" s="480">
        <f>+'Monthly Sources and Uses'!CY3</f>
        <v>288337.78000000003</v>
      </c>
      <c r="DB64" s="480">
        <f>+'Monthly Sources and Uses'!CZ3</f>
        <v>280017</v>
      </c>
      <c r="DC64" s="480">
        <f>+'Monthly Sources and Uses'!DA3</f>
        <v>287869.81</v>
      </c>
      <c r="DD64" s="480">
        <f>+'Monthly Sources and Uses'!DB3</f>
        <v>290671.78000000003</v>
      </c>
      <c r="DE64" s="480">
        <f>+'Monthly Sources and Uses'!DC3</f>
        <v>276792</v>
      </c>
      <c r="DF64" s="480">
        <f>+'Monthly Sources and Uses'!DD3</f>
        <v>27756</v>
      </c>
      <c r="DG64" s="480">
        <f>+'Monthly Sources and Uses'!DE3</f>
        <v>286969.96999999997</v>
      </c>
      <c r="DH64" s="480">
        <f>+'Monthly Sources and Uses'!DF3</f>
        <v>294800.81</v>
      </c>
      <c r="DI64" s="480">
        <f>+'Monthly Sources and Uses'!DG3</f>
        <v>296644.81</v>
      </c>
      <c r="DJ64" s="480">
        <f>+'Monthly Sources and Uses'!DH3</f>
        <v>267902</v>
      </c>
      <c r="DK64" s="480">
        <f>+'Monthly Sources and Uses'!DI3</f>
        <v>297137.81</v>
      </c>
      <c r="DL64" s="480">
        <f>+'Monthly Sources and Uses'!DJ3</f>
        <v>284519</v>
      </c>
      <c r="DM64" s="480">
        <f>+'Monthly Sources and Uses'!DK3</f>
        <v>288454.78000000003</v>
      </c>
      <c r="DN64" s="480">
        <f>+'Monthly Sources and Uses'!DL3</f>
        <v>279081</v>
      </c>
      <c r="DO64" s="480">
        <f>+'Monthly Sources and Uses'!DM3</f>
        <v>288805.81</v>
      </c>
      <c r="DP64" s="480">
        <f>+'Monthly Sources and Uses'!DN3</f>
        <v>290280.78000000003</v>
      </c>
      <c r="DQ64" s="480">
        <f>+'Monthly Sources and Uses'!DO3</f>
        <v>275950</v>
      </c>
      <c r="DR64" s="480">
        <f>+'Monthly Sources and Uses'!DP3</f>
        <v>224799</v>
      </c>
      <c r="DS64" s="480">
        <f>+'Monthly Sources and Uses'!DQ3</f>
        <v>286898</v>
      </c>
      <c r="DT64" s="480">
        <f>+'Monthly Sources and Uses'!DR3</f>
        <v>294813.81</v>
      </c>
      <c r="DU64" s="480">
        <f>+'Monthly Sources and Uses'!DS3</f>
        <v>296281.81</v>
      </c>
      <c r="DV64" s="480">
        <f>+'Monthly Sources and Uses'!DT3</f>
        <v>267012</v>
      </c>
      <c r="DW64" s="480">
        <f>+'Monthly Sources and Uses'!DU3</f>
        <v>296577.81</v>
      </c>
      <c r="DX64" s="480">
        <f>+'Monthly Sources and Uses'!DV3</f>
        <v>284163</v>
      </c>
      <c r="DY64" s="480">
        <f>+'Monthly Sources and Uses'!DW3</f>
        <v>288454.78000000003</v>
      </c>
      <c r="DZ64" s="480">
        <f>+'Monthly Sources and Uses'!DX3</f>
        <v>278090</v>
      </c>
      <c r="EA64" s="480">
        <f>+'Monthly Sources and Uses'!DY3</f>
        <v>288535.78000000003</v>
      </c>
      <c r="EB64" s="480">
        <f>+'Monthly Sources and Uses'!DZ3</f>
        <v>288571.81</v>
      </c>
      <c r="EC64" s="480">
        <f>+'Monthly Sources and Uses'!EA3</f>
        <v>275894</v>
      </c>
      <c r="ED64" s="480">
        <f>+'Monthly Sources and Uses'!EB3</f>
        <v>55867.8</v>
      </c>
      <c r="EE64" s="480">
        <f>+'Monthly Sources and Uses'!EC3</f>
        <v>189420</v>
      </c>
      <c r="EF64" s="480">
        <f>+'Monthly Sources and Uses'!ED3</f>
        <v>293917.81</v>
      </c>
      <c r="EG64" s="480">
        <f>+'Monthly Sources and Uses'!EE3</f>
        <v>296178.78000000003</v>
      </c>
      <c r="EH64" s="480">
        <f>+'Monthly Sources and Uses'!EF3</f>
        <v>276610.19</v>
      </c>
      <c r="EI64" s="480">
        <f>+'Monthly Sources and Uses'!EG3</f>
        <v>296397.81</v>
      </c>
      <c r="EJ64" s="480">
        <f>+'Monthly Sources and Uses'!EH3</f>
        <v>283671.96999999997</v>
      </c>
      <c r="EK64" s="480">
        <f>+'Monthly Sources and Uses'!EI3</f>
        <v>288130.81</v>
      </c>
      <c r="EL64" s="480">
        <f>+'Monthly Sources and Uses'!EJ3</f>
        <v>278026</v>
      </c>
      <c r="EM64" s="480">
        <f>+'Monthly Sources and Uses'!EK3</f>
        <v>289147.78000000003</v>
      </c>
      <c r="EN64" s="480">
        <f>+'Monthly Sources and Uses'!EL3</f>
        <v>288445.81</v>
      </c>
      <c r="EO64" s="480">
        <f>+'Monthly Sources and Uses'!EM3</f>
        <v>277487.96999999997</v>
      </c>
      <c r="EP64" s="480">
        <f>+'Monthly Sources and Uses'!EN3</f>
        <v>224751</v>
      </c>
      <c r="EQ64" s="480">
        <f>+'Monthly Sources and Uses'!EO3</f>
        <v>284280</v>
      </c>
      <c r="ER64" s="480">
        <f>+'Monthly Sources and Uses'!EP3</f>
        <v>294838.78000000003</v>
      </c>
      <c r="ES64" s="480">
        <f>+'Monthly Sources and Uses'!EQ3</f>
        <v>294376.78000000003</v>
      </c>
      <c r="ET64" s="480">
        <f>+'Monthly Sources and Uses'!ER3</f>
        <v>266089</v>
      </c>
      <c r="EU64" s="480">
        <f>+'Monthly Sources and Uses'!ES3</f>
        <v>294364.78000000003</v>
      </c>
      <c r="EV64" s="480">
        <f>+'Monthly Sources and Uses'!ET3</f>
        <v>279251</v>
      </c>
      <c r="EW64" s="480">
        <f>+'Monthly Sources and Uses'!EU3</f>
        <v>287233.81</v>
      </c>
      <c r="EX64" s="480">
        <f>+'Monthly Sources and Uses'!EV3</f>
        <v>277325.96999999997</v>
      </c>
      <c r="EY64" s="480">
        <f>+'Monthly Sources and Uses'!EW3</f>
        <v>286874.81</v>
      </c>
      <c r="EZ64" s="480">
        <f>+'Monthly Sources and Uses'!EX3</f>
        <v>289156.81</v>
      </c>
      <c r="FA64" s="480">
        <f>+'Monthly Sources and Uses'!EY3</f>
        <v>275258.96999999997</v>
      </c>
      <c r="FB64" s="480">
        <f>+'Monthly Sources and Uses'!EZ3</f>
        <v>27960</v>
      </c>
      <c r="FC64" s="480">
        <f>+'Monthly Sources and Uses'!FA3</f>
        <v>84535.2</v>
      </c>
      <c r="FD64" s="480">
        <f>+'Monthly Sources and Uses'!FB3</f>
        <v>292151.78000000003</v>
      </c>
      <c r="FE64" s="480">
        <f>+'Monthly Sources and Uses'!FC3</f>
        <v>291109.78000000003</v>
      </c>
      <c r="FF64" s="480">
        <f>+'Monthly Sources and Uses'!FD3</f>
        <v>264158</v>
      </c>
      <c r="FG64" s="480">
        <f>+'Monthly Sources and Uses'!FE3</f>
        <v>291683.78000000003</v>
      </c>
      <c r="FH64" s="480">
        <f>+'Monthly Sources and Uses'!FF3</f>
        <v>277462</v>
      </c>
      <c r="FI64" s="480">
        <f>+'Monthly Sources and Uses'!FG3</f>
        <v>283146.78000000003</v>
      </c>
      <c r="FJ64" s="480">
        <f>+'Monthly Sources and Uses'!FH3</f>
        <v>274872.96999999997</v>
      </c>
      <c r="FK64" s="480">
        <f>+'Monthly Sources and Uses'!FI3</f>
        <v>286421.81</v>
      </c>
      <c r="FL64" s="480">
        <f>+'Monthly Sources and Uses'!FJ3</f>
        <v>288322.78000000003</v>
      </c>
      <c r="FM64" s="480">
        <f>+'Monthly Sources and Uses'!FK3</f>
        <v>272044</v>
      </c>
      <c r="FN64" s="480">
        <f>+'Monthly Sources and Uses'!FL3</f>
        <v>223656</v>
      </c>
      <c r="FO64" s="480">
        <f>+'Monthly Sources and Uses'!FM3</f>
        <v>280835.96999999997</v>
      </c>
      <c r="FP64" s="480">
        <f>+'Monthly Sources and Uses'!FN3</f>
        <v>288320.81</v>
      </c>
      <c r="FQ64" s="480">
        <f>+'Monthly Sources and Uses'!FO3</f>
        <v>290328.78000000003</v>
      </c>
      <c r="FR64" s="480">
        <f>+'Monthly Sources and Uses'!FP3</f>
        <v>263379</v>
      </c>
      <c r="FS64" s="480">
        <f>+'Monthly Sources and Uses'!FQ3</f>
        <v>47347</v>
      </c>
      <c r="FT64" s="480">
        <f>+'Monthly Sources and Uses'!FR3</f>
        <v>255166</v>
      </c>
      <c r="FU64" s="480">
        <f>+'Monthly Sources and Uses'!FS3</f>
        <v>280879.78000000003</v>
      </c>
      <c r="FV64" s="480">
        <f>+'Monthly Sources and Uses'!FT3</f>
        <v>272385</v>
      </c>
      <c r="FW64" s="480">
        <f>+'Monthly Sources and Uses'!FU3</f>
        <v>285784.81</v>
      </c>
      <c r="FX64" s="480">
        <f>+'Monthly Sources and Uses'!FV3</f>
        <v>286897.78000000003</v>
      </c>
      <c r="FY64" s="480">
        <f>+'Monthly Sources and Uses'!FW3</f>
        <v>269029</v>
      </c>
      <c r="FZ64" s="480">
        <f>+'Monthly Sources and Uses'!FX3</f>
        <v>286179.81</v>
      </c>
      <c r="GA64" s="480">
        <f>+'Monthly Sources and Uses'!FY3</f>
        <v>279776.96999999997</v>
      </c>
      <c r="GB64" s="480">
        <f>+'Monthly Sources and Uses'!FZ3</f>
        <v>288246.81</v>
      </c>
    </row>
    <row r="65" spans="1:184">
      <c r="B65" s="486"/>
      <c r="C65" s="475" t="s">
        <v>2</v>
      </c>
      <c r="D65" s="478" t="s">
        <v>36</v>
      </c>
      <c r="E65" s="481">
        <f>+'Monthly Sources and Uses'!C4</f>
        <v>98376</v>
      </c>
      <c r="F65" s="481">
        <f>+'Monthly Sources and Uses'!D4</f>
        <v>88234</v>
      </c>
      <c r="G65" s="481">
        <f>+'Monthly Sources and Uses'!E4</f>
        <v>97045</v>
      </c>
      <c r="H65" s="481">
        <f>+'Monthly Sources and Uses'!F4</f>
        <v>94088</v>
      </c>
      <c r="I65" s="481">
        <f>+'Monthly Sources and Uses'!G4</f>
        <v>97056</v>
      </c>
      <c r="J65" s="481">
        <f>+'Monthly Sources and Uses'!H4</f>
        <v>94453</v>
      </c>
      <c r="K65" s="481">
        <f>+'Monthly Sources and Uses'!I4</f>
        <v>98759</v>
      </c>
      <c r="L65" s="481">
        <f>+'Monthly Sources and Uses'!J4</f>
        <v>98728</v>
      </c>
      <c r="M65" s="481">
        <f>+'Monthly Sources and Uses'!K4</f>
        <v>93840</v>
      </c>
      <c r="N65" s="481">
        <f>+'Monthly Sources and Uses'!L4</f>
        <v>96709</v>
      </c>
      <c r="O65" s="481">
        <f>+'Monthly Sources and Uses'!M4</f>
        <v>93184</v>
      </c>
      <c r="P65" s="481">
        <f>+'Monthly Sources and Uses'!N4</f>
        <v>96696</v>
      </c>
      <c r="Q65" s="481">
        <f>+'Monthly Sources and Uses'!O4</f>
        <v>98868</v>
      </c>
      <c r="R65" s="481">
        <f>+'Monthly Sources and Uses'!P4</f>
        <v>89738</v>
      </c>
      <c r="S65" s="481">
        <f>+'Monthly Sources and Uses'!Q4</f>
        <v>97636</v>
      </c>
      <c r="T65" s="481">
        <f>+'Monthly Sources and Uses'!R4</f>
        <v>78699</v>
      </c>
      <c r="U65" s="481">
        <f>+'Monthly Sources and Uses'!S4</f>
        <v>46754</v>
      </c>
      <c r="V65" s="481">
        <f>+'Monthly Sources and Uses'!T4</f>
        <v>94988</v>
      </c>
      <c r="W65" s="481">
        <f>+'Monthly Sources and Uses'!U4</f>
        <v>99196</v>
      </c>
      <c r="X65" s="481">
        <f>+'Monthly Sources and Uses'!V4</f>
        <v>99463</v>
      </c>
      <c r="Y65" s="481">
        <f>+'Monthly Sources and Uses'!W4</f>
        <v>93987</v>
      </c>
      <c r="Z65" s="481">
        <f>+'Monthly Sources and Uses'!X4</f>
        <v>98214</v>
      </c>
      <c r="AA65" s="481">
        <f>+'Monthly Sources and Uses'!Y4</f>
        <v>93365</v>
      </c>
      <c r="AB65" s="481">
        <f>+'Monthly Sources and Uses'!Z4</f>
        <v>97198</v>
      </c>
      <c r="AC65" s="481">
        <f>+'Monthly Sources and Uses'!AA4</f>
        <v>98032</v>
      </c>
      <c r="AD65" s="481">
        <f>+'Monthly Sources and Uses'!AB4</f>
        <v>88703</v>
      </c>
      <c r="AE65" s="481">
        <f>+'Monthly Sources and Uses'!AC4</f>
        <v>97042</v>
      </c>
      <c r="AF65" s="481">
        <f>+'Monthly Sources and Uses'!AD4</f>
        <v>94043</v>
      </c>
      <c r="AG65" s="481">
        <f>+'Monthly Sources and Uses'!AE4</f>
        <v>96982</v>
      </c>
      <c r="AH65" s="481">
        <f>+'Monthly Sources and Uses'!AF4</f>
        <v>94849</v>
      </c>
      <c r="AI65" s="481">
        <f>+'Monthly Sources and Uses'!AG4</f>
        <v>99134</v>
      </c>
      <c r="AJ65" s="481">
        <f>+'Monthly Sources and Uses'!AH4</f>
        <v>98918</v>
      </c>
      <c r="AK65" s="481">
        <f>+'Monthly Sources and Uses'!AI4</f>
        <v>94210</v>
      </c>
      <c r="AL65" s="481">
        <f>+'Monthly Sources and Uses'!AJ4</f>
        <v>97813</v>
      </c>
      <c r="AM65" s="481">
        <f>+'Monthly Sources and Uses'!AK4</f>
        <v>93591</v>
      </c>
      <c r="AN65" s="481">
        <f>+'Monthly Sources and Uses'!AL4</f>
        <v>96665</v>
      </c>
      <c r="AO65" s="481">
        <f>+'Monthly Sources and Uses'!AM4</f>
        <v>98928</v>
      </c>
      <c r="AP65" s="481">
        <f>+'Monthly Sources and Uses'!AN4</f>
        <v>92751</v>
      </c>
      <c r="AQ65" s="481">
        <f>+'Monthly Sources and Uses'!AO4</f>
        <v>97980</v>
      </c>
      <c r="AR65" s="481">
        <f>+'Monthly Sources and Uses'!AP4</f>
        <v>47285</v>
      </c>
      <c r="AS65" s="481">
        <f>+'Monthly Sources and Uses'!AQ4</f>
        <v>66437.600000000006</v>
      </c>
      <c r="AT65" s="481">
        <f>+'Monthly Sources and Uses'!AR4</f>
        <v>95272</v>
      </c>
      <c r="AU65" s="481">
        <f>+'Monthly Sources and Uses'!AS4</f>
        <v>99263</v>
      </c>
      <c r="AV65" s="481">
        <f>+'Monthly Sources and Uses'!AT4</f>
        <v>99624</v>
      </c>
      <c r="AW65" s="481">
        <f>+'Monthly Sources and Uses'!AU4</f>
        <v>94578</v>
      </c>
      <c r="AX65" s="481">
        <f>+'Monthly Sources and Uses'!AV4</f>
        <v>97582</v>
      </c>
      <c r="AY65" s="481">
        <f>+'Monthly Sources and Uses'!AW4</f>
        <v>94118</v>
      </c>
      <c r="AZ65" s="481">
        <f>+'Monthly Sources and Uses'!AX4</f>
        <v>96791</v>
      </c>
      <c r="BA65" s="481">
        <f>+'Monthly Sources and Uses'!AY4</f>
        <v>98880</v>
      </c>
      <c r="BB65" s="481">
        <f>+'Monthly Sources and Uses'!AZ4</f>
        <v>89652</v>
      </c>
      <c r="BC65" s="481">
        <f>+'Monthly Sources and Uses'!BA4</f>
        <v>97862</v>
      </c>
      <c r="BD65" s="481">
        <f>+'Monthly Sources and Uses'!BB4</f>
        <v>94056</v>
      </c>
      <c r="BE65" s="481">
        <f>+'Monthly Sources and Uses'!BC4</f>
        <v>97805</v>
      </c>
      <c r="BF65" s="481">
        <f>+'Monthly Sources and Uses'!BD4</f>
        <v>95199</v>
      </c>
      <c r="BG65" s="481">
        <f>+'Monthly Sources and Uses'!BE4</f>
        <v>99160</v>
      </c>
      <c r="BH65" s="481">
        <f>+'Monthly Sources and Uses'!BF4</f>
        <v>99304</v>
      </c>
      <c r="BI65" s="481">
        <f>+'Monthly Sources and Uses'!BG4</f>
        <v>93864</v>
      </c>
      <c r="BJ65" s="481">
        <f>+'Monthly Sources and Uses'!BH4</f>
        <v>97244</v>
      </c>
      <c r="BK65" s="481">
        <f>+'Monthly Sources and Uses'!BI4</f>
        <v>94094</v>
      </c>
      <c r="BL65" s="481">
        <f>+'Monthly Sources and Uses'!BJ4</f>
        <v>97108</v>
      </c>
      <c r="BM65" s="481">
        <f>+'Monthly Sources and Uses'!BK4</f>
        <v>99069</v>
      </c>
      <c r="BN65" s="481">
        <f>+'Monthly Sources and Uses'!BL4</f>
        <v>89946</v>
      </c>
      <c r="BO65" s="481">
        <f>+'Monthly Sources and Uses'!BM4</f>
        <v>98214</v>
      </c>
      <c r="BP65" s="481">
        <f>+'Monthly Sources and Uses'!BN4</f>
        <v>19045</v>
      </c>
      <c r="BQ65" s="481">
        <f>+'Monthly Sources and Uses'!BO4</f>
        <v>19001</v>
      </c>
      <c r="BR65" s="481">
        <f>+'Monthly Sources and Uses'!BP4</f>
        <v>95960</v>
      </c>
      <c r="BS65" s="481">
        <f>+'Monthly Sources and Uses'!BQ4</f>
        <v>100190</v>
      </c>
      <c r="BT65" s="481">
        <f>+'Monthly Sources and Uses'!BR4</f>
        <v>101069</v>
      </c>
      <c r="BU65" s="481">
        <f>+'Monthly Sources and Uses'!BS4</f>
        <v>95466</v>
      </c>
      <c r="BV65" s="481">
        <f>+'Monthly Sources and Uses'!BT4</f>
        <v>99588</v>
      </c>
      <c r="BW65" s="481">
        <f>+'Monthly Sources and Uses'!BU4</f>
        <v>95765</v>
      </c>
      <c r="BX65" s="481">
        <f>+'Monthly Sources and Uses'!BV4</f>
        <v>99410</v>
      </c>
      <c r="BY65" s="481">
        <f>+'Monthly Sources and Uses'!BW4</f>
        <v>101064</v>
      </c>
      <c r="BZ65" s="481">
        <f>+'Monthly Sources and Uses'!BX4</f>
        <v>92715</v>
      </c>
      <c r="CA65" s="481">
        <f>+'Monthly Sources and Uses'!BY4</f>
        <v>100158</v>
      </c>
      <c r="CB65" s="481">
        <f>+'Monthly Sources and Uses'!BZ4</f>
        <v>97827</v>
      </c>
      <c r="CC65" s="481">
        <f>+'Monthly Sources and Uses'!CA4</f>
        <v>100996</v>
      </c>
      <c r="CD65" s="481">
        <f>+'Monthly Sources and Uses'!CB4</f>
        <v>97850</v>
      </c>
      <c r="CE65" s="481">
        <f>+'Monthly Sources and Uses'!CC4</f>
        <v>102817</v>
      </c>
      <c r="CF65" s="481">
        <f>+'Monthly Sources and Uses'!CD4</f>
        <v>102953</v>
      </c>
      <c r="CG65" s="481">
        <f>+'Monthly Sources and Uses'!CE4</f>
        <v>98280</v>
      </c>
      <c r="CH65" s="481">
        <f>+'Monthly Sources and Uses'!CF4</f>
        <v>101611</v>
      </c>
      <c r="CI65" s="481">
        <f>+'Monthly Sources and Uses'!CG4</f>
        <v>100604</v>
      </c>
      <c r="CJ65" s="481">
        <f>+'Monthly Sources and Uses'!CH4</f>
        <v>104681</v>
      </c>
      <c r="CK65" s="481">
        <f>+'Monthly Sources and Uses'!CI4</f>
        <v>104742</v>
      </c>
      <c r="CL65" s="481">
        <f>+'Monthly Sources and Uses'!CJ4</f>
        <v>97512.4</v>
      </c>
      <c r="CM65" s="481">
        <f>+'Monthly Sources and Uses'!CK4</f>
        <v>103595</v>
      </c>
      <c r="CN65" s="481">
        <f>+'Monthly Sources and Uses'!CL4</f>
        <v>52883.6</v>
      </c>
      <c r="CO65" s="481">
        <f>+'Monthly Sources and Uses'!CM4</f>
        <v>78823.399999999994</v>
      </c>
      <c r="CP65" s="481">
        <f>+'Monthly Sources and Uses'!CN4</f>
        <v>98786</v>
      </c>
      <c r="CQ65" s="481">
        <f>+'Monthly Sources and Uses'!CO4</f>
        <v>103712</v>
      </c>
      <c r="CR65" s="481">
        <f>+'Monthly Sources and Uses'!CP4</f>
        <v>103560</v>
      </c>
      <c r="CS65" s="481">
        <f>+'Monthly Sources and Uses'!CQ4</f>
        <v>99046</v>
      </c>
      <c r="CT65" s="481">
        <f>+'Monthly Sources and Uses'!CR4</f>
        <v>102052</v>
      </c>
      <c r="CU65" s="481">
        <f>+'Monthly Sources and Uses'!CS4</f>
        <v>100765</v>
      </c>
      <c r="CV65" s="481">
        <f>+'Monthly Sources and Uses'!CT4</f>
        <v>104519</v>
      </c>
      <c r="CW65" s="481">
        <f>+'Monthly Sources and Uses'!CU4</f>
        <v>104340</v>
      </c>
      <c r="CX65" s="481">
        <f>+'Monthly Sources and Uses'!CV4</f>
        <v>94210</v>
      </c>
      <c r="CY65" s="481">
        <f>+'Monthly Sources and Uses'!CW4</f>
        <v>63542.400000000001</v>
      </c>
      <c r="CZ65" s="481">
        <f>+'Monthly Sources and Uses'!CX4</f>
        <v>46060.4</v>
      </c>
      <c r="DA65" s="481">
        <f>+'Monthly Sources and Uses'!CY4</f>
        <v>101616</v>
      </c>
      <c r="DB65" s="481">
        <f>+'Monthly Sources and Uses'!CZ4</f>
        <v>99281</v>
      </c>
      <c r="DC65" s="481">
        <f>+'Monthly Sources and Uses'!DA4</f>
        <v>103557</v>
      </c>
      <c r="DD65" s="481">
        <f>+'Monthly Sources and Uses'!DB4</f>
        <v>103925</v>
      </c>
      <c r="DE65" s="481">
        <f>+'Monthly Sources and Uses'!DC4</f>
        <v>98620</v>
      </c>
      <c r="DF65" s="481">
        <f>+'Monthly Sources and Uses'!DD4</f>
        <v>102268</v>
      </c>
      <c r="DG65" s="481">
        <f>+'Monthly Sources and Uses'!DE4</f>
        <v>100750</v>
      </c>
      <c r="DH65" s="481">
        <f>+'Monthly Sources and Uses'!DF4</f>
        <v>103534</v>
      </c>
      <c r="DI65" s="481">
        <f>+'Monthly Sources and Uses'!DG4</f>
        <v>104251</v>
      </c>
      <c r="DJ65" s="481">
        <f>+'Monthly Sources and Uses'!DH4</f>
        <v>94331</v>
      </c>
      <c r="DK65" s="481">
        <f>+'Monthly Sources and Uses'!DI4</f>
        <v>103166</v>
      </c>
      <c r="DL65" s="481">
        <f>+'Monthly Sources and Uses'!DJ4</f>
        <v>95280</v>
      </c>
      <c r="DM65" s="481">
        <f>+'Monthly Sources and Uses'!DK4</f>
        <v>35974.6</v>
      </c>
      <c r="DN65" s="481">
        <f>+'Monthly Sources and Uses'!DL4</f>
        <v>99143</v>
      </c>
      <c r="DO65" s="481">
        <f>+'Monthly Sources and Uses'!DM4</f>
        <v>103281</v>
      </c>
      <c r="DP65" s="481">
        <f>+'Monthly Sources and Uses'!DN4</f>
        <v>103785</v>
      </c>
      <c r="DQ65" s="481">
        <f>+'Monthly Sources and Uses'!DO4</f>
        <v>98350</v>
      </c>
      <c r="DR65" s="481">
        <f>+'Monthly Sources and Uses'!DP4</f>
        <v>102211</v>
      </c>
      <c r="DS65" s="481">
        <f>+'Monthly Sources and Uses'!DQ4</f>
        <v>100527</v>
      </c>
      <c r="DT65" s="481">
        <f>+'Monthly Sources and Uses'!DR4</f>
        <v>103789</v>
      </c>
      <c r="DU65" s="481">
        <f>+'Monthly Sources and Uses'!DS4</f>
        <v>104339</v>
      </c>
      <c r="DV65" s="481">
        <f>+'Monthly Sources and Uses'!DT4</f>
        <v>93902</v>
      </c>
      <c r="DW65" s="481">
        <f>+'Monthly Sources and Uses'!DU4</f>
        <v>102566</v>
      </c>
      <c r="DX65" s="481">
        <f>+'Monthly Sources and Uses'!DV4</f>
        <v>98391</v>
      </c>
      <c r="DY65" s="481">
        <f>+'Monthly Sources and Uses'!DW4</f>
        <v>101430</v>
      </c>
      <c r="DZ65" s="481">
        <f>+'Monthly Sources and Uses'!DX4</f>
        <v>98612</v>
      </c>
      <c r="EA65" s="481">
        <f>+'Monthly Sources and Uses'!DY4</f>
        <v>103471</v>
      </c>
      <c r="EB65" s="481">
        <f>+'Monthly Sources and Uses'!DZ4</f>
        <v>102908</v>
      </c>
      <c r="EC65" s="481">
        <f>+'Monthly Sources and Uses'!EA4</f>
        <v>98218</v>
      </c>
      <c r="ED65" s="481">
        <f>+'Monthly Sources and Uses'!EB4</f>
        <v>101146</v>
      </c>
      <c r="EE65" s="481">
        <f>+'Monthly Sources and Uses'!EC4</f>
        <v>99676</v>
      </c>
      <c r="EF65" s="481">
        <f>+'Monthly Sources and Uses'!ED4</f>
        <v>103419</v>
      </c>
      <c r="EG65" s="481">
        <f>+'Monthly Sources and Uses'!EE4</f>
        <v>104021</v>
      </c>
      <c r="EH65" s="481">
        <f>+'Monthly Sources and Uses'!EF4</f>
        <v>97136.4</v>
      </c>
      <c r="EI65" s="481">
        <f>+'Monthly Sources and Uses'!EG4</f>
        <v>102521</v>
      </c>
      <c r="EJ65" s="481">
        <f>+'Monthly Sources and Uses'!EH4</f>
        <v>39473</v>
      </c>
      <c r="EK65" s="481">
        <f>+'Monthly Sources and Uses'!EI4</f>
        <v>91688.8</v>
      </c>
      <c r="EL65" s="481">
        <f>+'Monthly Sources and Uses'!EJ4</f>
        <v>98497</v>
      </c>
      <c r="EM65" s="481">
        <f>+'Monthly Sources and Uses'!EK4</f>
        <v>103543</v>
      </c>
      <c r="EN65" s="481">
        <f>+'Monthly Sources and Uses'!EL4</f>
        <v>103466</v>
      </c>
      <c r="EO65" s="481">
        <f>+'Monthly Sources and Uses'!EM4</f>
        <v>98389</v>
      </c>
      <c r="EP65" s="481">
        <f>+'Monthly Sources and Uses'!EN4</f>
        <v>101450</v>
      </c>
      <c r="EQ65" s="481">
        <f>+'Monthly Sources and Uses'!EO4</f>
        <v>99530</v>
      </c>
      <c r="ER65" s="481">
        <f>+'Monthly Sources and Uses'!EP4</f>
        <v>103672</v>
      </c>
      <c r="ES65" s="481">
        <f>+'Monthly Sources and Uses'!EQ4</f>
        <v>103756</v>
      </c>
      <c r="ET65" s="481">
        <f>+'Monthly Sources and Uses'!ER4</f>
        <v>93463</v>
      </c>
      <c r="EU65" s="481">
        <f>+'Monthly Sources and Uses'!ES4</f>
        <v>101970</v>
      </c>
      <c r="EV65" s="481">
        <f>+'Monthly Sources and Uses'!ET4</f>
        <v>97933</v>
      </c>
      <c r="EW65" s="481">
        <f>+'Monthly Sources and Uses'!EU4</f>
        <v>101239</v>
      </c>
      <c r="EX65" s="481">
        <f>+'Monthly Sources and Uses'!EV4</f>
        <v>98359</v>
      </c>
      <c r="EY65" s="481">
        <f>+'Monthly Sources and Uses'!EW4</f>
        <v>103180</v>
      </c>
      <c r="EZ65" s="481">
        <f>+'Monthly Sources and Uses'!EX4</f>
        <v>102694</v>
      </c>
      <c r="FA65" s="481">
        <f>+'Monthly Sources and Uses'!EY4</f>
        <v>97898</v>
      </c>
      <c r="FB65" s="481">
        <f>+'Monthly Sources and Uses'!EZ4</f>
        <v>101136</v>
      </c>
      <c r="FC65" s="481">
        <f>+'Monthly Sources and Uses'!FA4</f>
        <v>99016</v>
      </c>
      <c r="FD65" s="481">
        <f>+'Monthly Sources and Uses'!FB4</f>
        <v>103423</v>
      </c>
      <c r="FE65" s="481">
        <f>+'Monthly Sources and Uses'!FC4</f>
        <v>101593</v>
      </c>
      <c r="FF65" s="481">
        <f>+'Monthly Sources and Uses'!FD4</f>
        <v>92255</v>
      </c>
      <c r="FG65" s="481">
        <f>+'Monthly Sources and Uses'!FE4</f>
        <v>100839</v>
      </c>
      <c r="FH65" s="481">
        <f>+'Monthly Sources and Uses'!FF4</f>
        <v>9820</v>
      </c>
      <c r="FI65" s="481">
        <f>+'Monthly Sources and Uses'!FG4</f>
        <v>28854</v>
      </c>
      <c r="FJ65" s="481">
        <f>+'Monthly Sources and Uses'!FH4</f>
        <v>97357</v>
      </c>
      <c r="FK65" s="481">
        <f>+'Monthly Sources and Uses'!FI4</f>
        <v>102129</v>
      </c>
      <c r="FL65" s="481">
        <f>+'Monthly Sources and Uses'!FJ4</f>
        <v>102082</v>
      </c>
      <c r="FM65" s="481">
        <f>+'Monthly Sources and Uses'!FK4</f>
        <v>97300</v>
      </c>
      <c r="FN65" s="481">
        <f>+'Monthly Sources and Uses'!FL4</f>
        <v>100654</v>
      </c>
      <c r="FO65" s="481">
        <f>+'Monthly Sources and Uses'!FM4</f>
        <v>97735</v>
      </c>
      <c r="FP65" s="481">
        <f>+'Monthly Sources and Uses'!FN4</f>
        <v>102095</v>
      </c>
      <c r="FQ65" s="481">
        <f>+'Monthly Sources and Uses'!FO4</f>
        <v>101411</v>
      </c>
      <c r="FR65" s="481">
        <f>+'Monthly Sources and Uses'!FP4</f>
        <v>91945</v>
      </c>
      <c r="FS65" s="481">
        <f>+'Monthly Sources and Uses'!FQ4</f>
        <v>100938</v>
      </c>
      <c r="FT65" s="481">
        <f>+'Monthly Sources and Uses'!FR4</f>
        <v>97365</v>
      </c>
      <c r="FU65" s="481">
        <f>+'Monthly Sources and Uses'!FS4</f>
        <v>99920</v>
      </c>
      <c r="FV65" s="481">
        <f>+'Monthly Sources and Uses'!FT4</f>
        <v>97161</v>
      </c>
      <c r="FW65" s="481">
        <f>+'Monthly Sources and Uses'!FU4</f>
        <v>101875</v>
      </c>
      <c r="FX65" s="481">
        <f>+'Monthly Sources and Uses'!FV4</f>
        <v>101866</v>
      </c>
      <c r="FY65" s="481">
        <f>+'Monthly Sources and Uses'!FW4</f>
        <v>96827</v>
      </c>
      <c r="FZ65" s="481">
        <f>+'Monthly Sources and Uses'!FX4</f>
        <v>100366</v>
      </c>
      <c r="GA65" s="481">
        <f>+'Monthly Sources and Uses'!FY4</f>
        <v>97506</v>
      </c>
      <c r="GB65" s="481">
        <f>+'Monthly Sources and Uses'!FZ4</f>
        <v>102169</v>
      </c>
    </row>
    <row r="66" spans="1:184">
      <c r="B66" s="486"/>
      <c r="C66" s="475" t="s">
        <v>3</v>
      </c>
      <c r="D66" s="478" t="s">
        <v>36</v>
      </c>
      <c r="E66" s="481">
        <f>+'Monthly Sources and Uses'!C5</f>
        <v>96176.8</v>
      </c>
      <c r="F66" s="481">
        <f>+'Monthly Sources and Uses'!D5</f>
        <v>86649.41</v>
      </c>
      <c r="G66" s="481">
        <f>+'Monthly Sources and Uses'!E5</f>
        <v>89111.2</v>
      </c>
      <c r="H66" s="481">
        <f>+'Monthly Sources and Uses'!F5</f>
        <v>0</v>
      </c>
      <c r="I66" s="481">
        <f>+'Monthly Sources and Uses'!G5</f>
        <v>42571.199999999997</v>
      </c>
      <c r="J66" s="481">
        <f>+'Monthly Sources and Uses'!H5</f>
        <v>92776</v>
      </c>
      <c r="K66" s="481">
        <f>+'Monthly Sources and Uses'!I5</f>
        <v>96991.8</v>
      </c>
      <c r="L66" s="481">
        <f>+'Monthly Sources and Uses'!J5</f>
        <v>96476.800000000003</v>
      </c>
      <c r="M66" s="481">
        <f>+'Monthly Sources and Uses'!K5</f>
        <v>92275</v>
      </c>
      <c r="N66" s="481">
        <f>+'Monthly Sources and Uses'!L5</f>
        <v>94911.8</v>
      </c>
      <c r="O66" s="481">
        <f>+'Monthly Sources and Uses'!M5</f>
        <v>91299</v>
      </c>
      <c r="P66" s="481">
        <f>+'Monthly Sources and Uses'!N5</f>
        <v>94946.8</v>
      </c>
      <c r="Q66" s="481">
        <f>+'Monthly Sources and Uses'!O5</f>
        <v>97105.8</v>
      </c>
      <c r="R66" s="481">
        <f>+'Monthly Sources and Uses'!P5</f>
        <v>87510</v>
      </c>
      <c r="S66" s="481">
        <f>+'Monthly Sources and Uses'!Q5</f>
        <v>95527.8</v>
      </c>
      <c r="T66" s="481">
        <f>+'Monthly Sources and Uses'!R5</f>
        <v>92797</v>
      </c>
      <c r="U66" s="481">
        <f>+'Monthly Sources and Uses'!S5</f>
        <v>95533.8</v>
      </c>
      <c r="V66" s="481">
        <f>+'Monthly Sources and Uses'!T5</f>
        <v>93269</v>
      </c>
      <c r="W66" s="481">
        <f>+'Monthly Sources and Uses'!U5</f>
        <v>97352.8</v>
      </c>
      <c r="X66" s="481">
        <f>+'Monthly Sources and Uses'!V5</f>
        <v>97309.8</v>
      </c>
      <c r="Y66" s="481">
        <f>+'Monthly Sources and Uses'!W5</f>
        <v>92549</v>
      </c>
      <c r="Z66" s="481">
        <f>+'Monthly Sources and Uses'!X5</f>
        <v>96230.8</v>
      </c>
      <c r="AA66" s="481">
        <f>+'Monthly Sources and Uses'!Y5</f>
        <v>91489</v>
      </c>
      <c r="AB66" s="481">
        <f>+'Monthly Sources and Uses'!Z5</f>
        <v>95519.8</v>
      </c>
      <c r="AC66" s="481">
        <f>+'Monthly Sources and Uses'!AA5</f>
        <v>96423.8</v>
      </c>
      <c r="AD66" s="481">
        <f>+'Monthly Sources and Uses'!AB5</f>
        <v>87483</v>
      </c>
      <c r="AE66" s="481">
        <f>+'Monthly Sources and Uses'!AC5</f>
        <v>95241.8</v>
      </c>
      <c r="AF66" s="481">
        <f>+'Monthly Sources and Uses'!AD5</f>
        <v>92269</v>
      </c>
      <c r="AG66" s="481">
        <f>+'Monthly Sources and Uses'!AE5</f>
        <v>30450</v>
      </c>
      <c r="AH66" s="481">
        <f>+'Monthly Sources and Uses'!AF5</f>
        <v>93442</v>
      </c>
      <c r="AI66" s="481">
        <f>+'Monthly Sources and Uses'!AG5</f>
        <v>97116.800000000003</v>
      </c>
      <c r="AJ66" s="481">
        <f>+'Monthly Sources and Uses'!AH5</f>
        <v>97142.8</v>
      </c>
      <c r="AK66" s="481">
        <f>+'Monthly Sources and Uses'!AI5</f>
        <v>92101</v>
      </c>
      <c r="AL66" s="481">
        <f>+'Monthly Sources and Uses'!AJ5</f>
        <v>95572.800000000003</v>
      </c>
      <c r="AM66" s="481">
        <f>+'Monthly Sources and Uses'!AK5</f>
        <v>91722</v>
      </c>
      <c r="AN66" s="481">
        <f>+'Monthly Sources and Uses'!AL5</f>
        <v>94746.8</v>
      </c>
      <c r="AO66" s="481">
        <f>+'Monthly Sources and Uses'!AM5</f>
        <v>96559.8</v>
      </c>
      <c r="AP66" s="481">
        <f>+'Monthly Sources and Uses'!AN5</f>
        <v>91254</v>
      </c>
      <c r="AQ66" s="481">
        <f>+'Monthly Sources and Uses'!AO5</f>
        <v>96382.8</v>
      </c>
      <c r="AR66" s="481">
        <f>+'Monthly Sources and Uses'!AP5</f>
        <v>92563</v>
      </c>
      <c r="AS66" s="481">
        <f>+'Monthly Sources and Uses'!AQ5</f>
        <v>96378.8</v>
      </c>
      <c r="AT66" s="481">
        <f>+'Monthly Sources and Uses'!AR5</f>
        <v>93567</v>
      </c>
      <c r="AU66" s="481">
        <f>+'Monthly Sources and Uses'!AS5</f>
        <v>97512.8</v>
      </c>
      <c r="AV66" s="481">
        <f>+'Monthly Sources and Uses'!AT5</f>
        <v>97591.8</v>
      </c>
      <c r="AW66" s="481">
        <f>+'Monthly Sources and Uses'!AU5</f>
        <v>92933</v>
      </c>
      <c r="AX66" s="481">
        <f>+'Monthly Sources and Uses'!AV5</f>
        <v>95743.8</v>
      </c>
      <c r="AY66" s="481">
        <f>+'Monthly Sources and Uses'!AW5</f>
        <v>92319</v>
      </c>
      <c r="AZ66" s="481">
        <f>+'Monthly Sources and Uses'!AX5</f>
        <v>94944.8</v>
      </c>
      <c r="BA66" s="481">
        <f>+'Monthly Sources and Uses'!AY5</f>
        <v>96687.8</v>
      </c>
      <c r="BB66" s="481">
        <f>+'Monthly Sources and Uses'!AZ5</f>
        <v>88017.41</v>
      </c>
      <c r="BC66" s="481">
        <f>+'Monthly Sources and Uses'!BA5</f>
        <v>95807.8</v>
      </c>
      <c r="BD66" s="481">
        <f>+'Monthly Sources and Uses'!BB5</f>
        <v>27459.200000000001</v>
      </c>
      <c r="BE66" s="481">
        <f>+'Monthly Sources and Uses'!BC5</f>
        <v>95350.8</v>
      </c>
      <c r="BF66" s="481">
        <f>+'Monthly Sources and Uses'!BD5</f>
        <v>93610</v>
      </c>
      <c r="BG66" s="481">
        <f>+'Monthly Sources and Uses'!BE5</f>
        <v>97402.8</v>
      </c>
      <c r="BH66" s="481">
        <f>+'Monthly Sources and Uses'!BF5</f>
        <v>97440.8</v>
      </c>
      <c r="BI66" s="481">
        <f>+'Monthly Sources and Uses'!BG5</f>
        <v>92358</v>
      </c>
      <c r="BJ66" s="481">
        <f>+'Monthly Sources and Uses'!BH5</f>
        <v>95489.8</v>
      </c>
      <c r="BK66" s="481">
        <f>+'Monthly Sources and Uses'!BI5</f>
        <v>91738</v>
      </c>
      <c r="BL66" s="481">
        <f>+'Monthly Sources and Uses'!BJ5</f>
        <v>95163.8</v>
      </c>
      <c r="BM66" s="481">
        <f>+'Monthly Sources and Uses'!BK5</f>
        <v>97079.8</v>
      </c>
      <c r="BN66" s="481">
        <f>+'Monthly Sources and Uses'!BL5</f>
        <v>88023.41</v>
      </c>
      <c r="BO66" s="481">
        <f>+'Monthly Sources and Uses'!BM5</f>
        <v>96213.8</v>
      </c>
      <c r="BP66" s="481">
        <f>+'Monthly Sources and Uses'!BN5</f>
        <v>93025</v>
      </c>
      <c r="BQ66" s="481">
        <f>+'Monthly Sources and Uses'!BO5</f>
        <v>96822.8</v>
      </c>
      <c r="BR66" s="481">
        <f>+'Monthly Sources and Uses'!BP5</f>
        <v>94126</v>
      </c>
      <c r="BS66" s="481">
        <f>+'Monthly Sources and Uses'!BQ5</f>
        <v>98068.800000000003</v>
      </c>
      <c r="BT66" s="481">
        <f>+'Monthly Sources and Uses'!BR5</f>
        <v>98833.8</v>
      </c>
      <c r="BU66" s="481">
        <f>+'Monthly Sources and Uses'!BS5</f>
        <v>93517</v>
      </c>
      <c r="BV66" s="481">
        <f>+'Monthly Sources and Uses'!BT5</f>
        <v>97376.8</v>
      </c>
      <c r="BW66" s="481">
        <f>+'Monthly Sources and Uses'!BU5</f>
        <v>93775</v>
      </c>
      <c r="BX66" s="481">
        <f>+'Monthly Sources and Uses'!BV5</f>
        <v>97695.8</v>
      </c>
      <c r="BY66" s="481">
        <f>+'Monthly Sources and Uses'!BW5</f>
        <v>98887.8</v>
      </c>
      <c r="BZ66" s="481">
        <f>+'Monthly Sources and Uses'!BX5</f>
        <v>90337.41</v>
      </c>
      <c r="CA66" s="481">
        <f>+'Monthly Sources and Uses'!BY5</f>
        <v>98238.8</v>
      </c>
      <c r="CB66" s="481">
        <f>+'Monthly Sources and Uses'!BZ5</f>
        <v>60703.199999999997</v>
      </c>
      <c r="CC66" s="481">
        <f>+'Monthly Sources and Uses'!CA5</f>
        <v>44740.2</v>
      </c>
      <c r="CD66" s="481">
        <f>+'Monthly Sources and Uses'!CB5</f>
        <v>96128</v>
      </c>
      <c r="CE66" s="481">
        <f>+'Monthly Sources and Uses'!CC5</f>
        <v>100551.8</v>
      </c>
      <c r="CF66" s="481">
        <f>+'Monthly Sources and Uses'!CD5</f>
        <v>101137.8</v>
      </c>
      <c r="CG66" s="481">
        <f>+'Monthly Sources and Uses'!CE5</f>
        <v>96581</v>
      </c>
      <c r="CH66" s="481">
        <f>+'Monthly Sources and Uses'!CF5</f>
        <v>99417.8</v>
      </c>
      <c r="CI66" s="481">
        <f>+'Monthly Sources and Uses'!CG5</f>
        <v>98814</v>
      </c>
      <c r="CJ66" s="481">
        <f>+'Monthly Sources and Uses'!CH5</f>
        <v>102434.8</v>
      </c>
      <c r="CK66" s="481">
        <f>+'Monthly Sources and Uses'!CI5</f>
        <v>102632.8</v>
      </c>
      <c r="CL66" s="481">
        <f>+'Monthly Sources and Uses'!CJ5</f>
        <v>95671.2</v>
      </c>
      <c r="CM66" s="481">
        <f>+'Monthly Sources and Uses'!CK5</f>
        <v>101299.8</v>
      </c>
      <c r="CN66" s="481">
        <f>+'Monthly Sources and Uses'!CL5</f>
        <v>97238</v>
      </c>
      <c r="CO66" s="481">
        <f>+'Monthly Sources and Uses'!CM5</f>
        <v>100030.8</v>
      </c>
      <c r="CP66" s="481">
        <f>+'Monthly Sources and Uses'!CN5</f>
        <v>97166</v>
      </c>
      <c r="CQ66" s="481">
        <f>+'Monthly Sources and Uses'!CO5</f>
        <v>101793.8</v>
      </c>
      <c r="CR66" s="481">
        <f>+'Monthly Sources and Uses'!CP5</f>
        <v>101575.8</v>
      </c>
      <c r="CS66" s="481">
        <f>+'Monthly Sources and Uses'!CQ5</f>
        <v>97210</v>
      </c>
      <c r="CT66" s="481">
        <f>+'Monthly Sources and Uses'!CR5</f>
        <v>100451.8</v>
      </c>
      <c r="CU66" s="481">
        <f>+'Monthly Sources and Uses'!CS5</f>
        <v>98653</v>
      </c>
      <c r="CV66" s="481">
        <f>+'Monthly Sources and Uses'!CT5</f>
        <v>102572.8</v>
      </c>
      <c r="CW66" s="481">
        <f>+'Monthly Sources and Uses'!CU5</f>
        <v>102432.8</v>
      </c>
      <c r="CX66" s="481">
        <f>+'Monthly Sources and Uses'!CV5</f>
        <v>92648.41</v>
      </c>
      <c r="CY66" s="481">
        <f>+'Monthly Sources and Uses'!CW5</f>
        <v>39355</v>
      </c>
      <c r="CZ66" s="481">
        <f>+'Monthly Sources and Uses'!CX5</f>
        <v>0</v>
      </c>
      <c r="DA66" s="481">
        <f>+'Monthly Sources and Uses'!CY5</f>
        <v>99979.8</v>
      </c>
      <c r="DB66" s="481">
        <f>+'Monthly Sources and Uses'!CZ5</f>
        <v>97374</v>
      </c>
      <c r="DC66" s="481">
        <f>+'Monthly Sources and Uses'!DA5</f>
        <v>101933.8</v>
      </c>
      <c r="DD66" s="481">
        <f>+'Monthly Sources and Uses'!DB5</f>
        <v>101963.8</v>
      </c>
      <c r="DE66" s="481">
        <f>+'Monthly Sources and Uses'!DC5</f>
        <v>96683</v>
      </c>
      <c r="DF66" s="481">
        <f>+'Monthly Sources and Uses'!DD5</f>
        <v>100213.8</v>
      </c>
      <c r="DG66" s="481">
        <f>+'Monthly Sources and Uses'!DE5</f>
        <v>98711.99</v>
      </c>
      <c r="DH66" s="481">
        <f>+'Monthly Sources and Uses'!DF5</f>
        <v>101812.8</v>
      </c>
      <c r="DI66" s="481">
        <f>+'Monthly Sources and Uses'!DG5</f>
        <v>102487.8</v>
      </c>
      <c r="DJ66" s="481">
        <f>+'Monthly Sources and Uses'!DH5</f>
        <v>92497.41</v>
      </c>
      <c r="DK66" s="481">
        <f>+'Monthly Sources and Uses'!DI5</f>
        <v>101593.8</v>
      </c>
      <c r="DL66" s="481">
        <f>+'Monthly Sources and Uses'!DJ5</f>
        <v>96901</v>
      </c>
      <c r="DM66" s="481">
        <f>+'Monthly Sources and Uses'!DK5</f>
        <v>99719.8</v>
      </c>
      <c r="DN66" s="481">
        <f>+'Monthly Sources and Uses'!DL5</f>
        <v>97388</v>
      </c>
      <c r="DO66" s="481">
        <f>+'Monthly Sources and Uses'!DM5</f>
        <v>101703.8</v>
      </c>
      <c r="DP66" s="481">
        <f>+'Monthly Sources and Uses'!DN5</f>
        <v>101555.8</v>
      </c>
      <c r="DQ66" s="481">
        <f>+'Monthly Sources and Uses'!DO5</f>
        <v>96644</v>
      </c>
      <c r="DR66" s="481">
        <f>+'Monthly Sources and Uses'!DP5</f>
        <v>100435.8</v>
      </c>
      <c r="DS66" s="481">
        <f>+'Monthly Sources and Uses'!DQ5</f>
        <v>98703</v>
      </c>
      <c r="DT66" s="481">
        <f>+'Monthly Sources and Uses'!DR5</f>
        <v>101710.8</v>
      </c>
      <c r="DU66" s="481">
        <f>+'Monthly Sources and Uses'!DS5</f>
        <v>102098.8</v>
      </c>
      <c r="DV66" s="481">
        <f>+'Monthly Sources and Uses'!DT5</f>
        <v>92437.41</v>
      </c>
      <c r="DW66" s="481">
        <f>+'Monthly Sources and Uses'!DU5</f>
        <v>100987.8</v>
      </c>
      <c r="DX66" s="481">
        <f>+'Monthly Sources and Uses'!DV5</f>
        <v>45107.199999999997</v>
      </c>
      <c r="DY66" s="481">
        <f>+'Monthly Sources and Uses'!DW5</f>
        <v>83565.8</v>
      </c>
      <c r="DZ66" s="481">
        <f>+'Monthly Sources and Uses'!DX5</f>
        <v>96928</v>
      </c>
      <c r="EA66" s="481">
        <f>+'Monthly Sources and Uses'!DY5</f>
        <v>101628.8</v>
      </c>
      <c r="EB66" s="481">
        <f>+'Monthly Sources and Uses'!DZ5</f>
        <v>101052.8</v>
      </c>
      <c r="EC66" s="481">
        <f>+'Monthly Sources and Uses'!EA5</f>
        <v>96589</v>
      </c>
      <c r="ED66" s="481">
        <f>+'Monthly Sources and Uses'!EB5</f>
        <v>99655.8</v>
      </c>
      <c r="EE66" s="481">
        <f>+'Monthly Sources and Uses'!EC5</f>
        <v>97765</v>
      </c>
      <c r="EF66" s="481">
        <f>+'Monthly Sources and Uses'!ED5</f>
        <v>101646.8</v>
      </c>
      <c r="EG66" s="481">
        <f>+'Monthly Sources and Uses'!EE5</f>
        <v>101908.8</v>
      </c>
      <c r="EH66" s="481">
        <f>+'Monthly Sources and Uses'!EF5</f>
        <v>95602.2</v>
      </c>
      <c r="EI66" s="481">
        <f>+'Monthly Sources and Uses'!EG5</f>
        <v>100829.8</v>
      </c>
      <c r="EJ66" s="481">
        <f>+'Monthly Sources and Uses'!EH5</f>
        <v>96672</v>
      </c>
      <c r="EK66" s="481">
        <f>+'Monthly Sources and Uses'!EI5</f>
        <v>99603.8</v>
      </c>
      <c r="EL66" s="481">
        <f>+'Monthly Sources and Uses'!EJ5</f>
        <v>96818</v>
      </c>
      <c r="EM66" s="481">
        <f>+'Monthly Sources and Uses'!EK5</f>
        <v>101904.8</v>
      </c>
      <c r="EN66" s="481">
        <f>+'Monthly Sources and Uses'!EL5</f>
        <v>101255.8</v>
      </c>
      <c r="EO66" s="481">
        <f>+'Monthly Sources and Uses'!EM5</f>
        <v>96679</v>
      </c>
      <c r="EP66" s="481">
        <f>+'Monthly Sources and Uses'!EN5</f>
        <v>99730.8</v>
      </c>
      <c r="EQ66" s="481">
        <f>+'Monthly Sources and Uses'!EO5</f>
        <v>97664</v>
      </c>
      <c r="ER66" s="481">
        <f>+'Monthly Sources and Uses'!EP5</f>
        <v>101896.8</v>
      </c>
      <c r="ES66" s="481">
        <f>+'Monthly Sources and Uses'!EQ5</f>
        <v>101173.8</v>
      </c>
      <c r="ET66" s="481">
        <f>+'Monthly Sources and Uses'!ER5</f>
        <v>91459.41</v>
      </c>
      <c r="EU66" s="481">
        <f>+'Monthly Sources and Uses'!ES5</f>
        <v>99883.8</v>
      </c>
      <c r="EV66" s="481">
        <f>+'Monthly Sources and Uses'!ET5</f>
        <v>35325</v>
      </c>
      <c r="EW66" s="481">
        <f>+'Monthly Sources and Uses'!EU5</f>
        <v>92897.2</v>
      </c>
      <c r="EX66" s="481">
        <f>+'Monthly Sources and Uses'!EV5</f>
        <v>96642</v>
      </c>
      <c r="EY66" s="481">
        <f>+'Monthly Sources and Uses'!EW5</f>
        <v>100892.8</v>
      </c>
      <c r="EZ66" s="481">
        <f>+'Monthly Sources and Uses'!EX5</f>
        <v>100721.8</v>
      </c>
      <c r="FA66" s="481">
        <f>+'Monthly Sources and Uses'!EY5</f>
        <v>96288</v>
      </c>
      <c r="FB66" s="481">
        <f>+'Monthly Sources and Uses'!EZ5</f>
        <v>99245.8</v>
      </c>
      <c r="FC66" s="481">
        <f>+'Monthly Sources and Uses'!FA5</f>
        <v>97089</v>
      </c>
      <c r="FD66" s="481">
        <f>+'Monthly Sources and Uses'!FB5</f>
        <v>101172.8</v>
      </c>
      <c r="FE66" s="481">
        <f>+'Monthly Sources and Uses'!FC5</f>
        <v>99614.8</v>
      </c>
      <c r="FF66" s="481">
        <f>+'Monthly Sources and Uses'!FD5</f>
        <v>90396.41</v>
      </c>
      <c r="FG66" s="481">
        <f>+'Monthly Sources and Uses'!FE5</f>
        <v>99314.8</v>
      </c>
      <c r="FH66" s="481">
        <f>+'Monthly Sources and Uses'!FF5</f>
        <v>95832</v>
      </c>
      <c r="FI66" s="481">
        <f>+'Monthly Sources and Uses'!FG5</f>
        <v>98686.8</v>
      </c>
      <c r="FJ66" s="481">
        <f>+'Monthly Sources and Uses'!FH5</f>
        <v>95850</v>
      </c>
      <c r="FK66" s="481">
        <f>+'Monthly Sources and Uses'!FI5</f>
        <v>100143.8</v>
      </c>
      <c r="FL66" s="481">
        <f>+'Monthly Sources and Uses'!FJ5</f>
        <v>100088.8</v>
      </c>
      <c r="FM66" s="481">
        <f>+'Monthly Sources and Uses'!FK5</f>
        <v>95496</v>
      </c>
      <c r="FN66" s="481">
        <f>+'Monthly Sources and Uses'!FL5</f>
        <v>99055.8</v>
      </c>
      <c r="FO66" s="481">
        <f>+'Monthly Sources and Uses'!FM5</f>
        <v>96254</v>
      </c>
      <c r="FP66" s="481">
        <f>+'Monthly Sources and Uses'!FN5</f>
        <v>100075.8</v>
      </c>
      <c r="FQ66" s="481">
        <f>+'Monthly Sources and Uses'!FO5</f>
        <v>99513.8</v>
      </c>
      <c r="FR66" s="481">
        <f>+'Monthly Sources and Uses'!FP5</f>
        <v>90266.41</v>
      </c>
      <c r="FS66" s="481">
        <f>+'Monthly Sources and Uses'!FQ5</f>
        <v>99193.8</v>
      </c>
      <c r="FT66" s="481">
        <f>+'Monthly Sources and Uses'!FR5</f>
        <v>95815</v>
      </c>
      <c r="FU66" s="481">
        <f>+'Monthly Sources and Uses'!FS5</f>
        <v>31504</v>
      </c>
      <c r="FV66" s="481">
        <f>+'Monthly Sources and Uses'!FT5</f>
        <v>95405</v>
      </c>
      <c r="FW66" s="481">
        <f>+'Monthly Sources and Uses'!FU5</f>
        <v>99875.8</v>
      </c>
      <c r="FX66" s="481">
        <f>+'Monthly Sources and Uses'!FV5</f>
        <v>99501.8</v>
      </c>
      <c r="FY66" s="481">
        <f>+'Monthly Sources and Uses'!FW5</f>
        <v>95238</v>
      </c>
      <c r="FZ66" s="481">
        <f>+'Monthly Sources and Uses'!FX5</f>
        <v>97950.8</v>
      </c>
      <c r="GA66" s="481">
        <f>+'Monthly Sources and Uses'!FY5</f>
        <v>95667.99</v>
      </c>
      <c r="GB66" s="481">
        <f>+'Monthly Sources and Uses'!FZ5</f>
        <v>99969.8</v>
      </c>
    </row>
    <row r="67" spans="1:184">
      <c r="B67" s="486"/>
      <c r="C67" s="475" t="s">
        <v>4</v>
      </c>
      <c r="D67" s="478" t="s">
        <v>36</v>
      </c>
      <c r="E67" s="481">
        <f>+'Monthly Sources and Uses'!C6</f>
        <v>93204</v>
      </c>
      <c r="F67" s="481">
        <f>+'Monthly Sources and Uses'!D6</f>
        <v>82892</v>
      </c>
      <c r="G67" s="481">
        <f>+'Monthly Sources and Uses'!E6</f>
        <v>87985</v>
      </c>
      <c r="H67" s="481">
        <f>+'Monthly Sources and Uses'!F6</f>
        <v>75926.64</v>
      </c>
      <c r="I67" s="481">
        <f>+'Monthly Sources and Uses'!G6</f>
        <v>20289.240000000002</v>
      </c>
      <c r="J67" s="481">
        <f>+'Monthly Sources and Uses'!H6</f>
        <v>84336.6</v>
      </c>
      <c r="K67" s="481">
        <f>+'Monthly Sources and Uses'!I6</f>
        <v>88548</v>
      </c>
      <c r="L67" s="481">
        <f>+'Monthly Sources and Uses'!J6</f>
        <v>89383</v>
      </c>
      <c r="M67" s="481">
        <f>+'Monthly Sources and Uses'!K6</f>
        <v>0</v>
      </c>
      <c r="N67" s="481">
        <f>+'Monthly Sources and Uses'!L6</f>
        <v>0</v>
      </c>
      <c r="O67" s="481">
        <f>+'Monthly Sources and Uses'!M6</f>
        <v>0</v>
      </c>
      <c r="P67" s="481">
        <f>+'Monthly Sources and Uses'!N6</f>
        <v>0</v>
      </c>
      <c r="Q67" s="481">
        <f>+'Monthly Sources and Uses'!O6</f>
        <v>0</v>
      </c>
      <c r="R67" s="481">
        <f>+'Monthly Sources and Uses'!P6</f>
        <v>0</v>
      </c>
      <c r="S67" s="481">
        <f>+'Monthly Sources and Uses'!Q6</f>
        <v>0</v>
      </c>
      <c r="T67" s="481">
        <f>+'Monthly Sources and Uses'!R6</f>
        <v>0</v>
      </c>
      <c r="U67" s="481">
        <f>+'Monthly Sources and Uses'!S6</f>
        <v>0</v>
      </c>
      <c r="V67" s="481">
        <f>+'Monthly Sources and Uses'!T6</f>
        <v>0</v>
      </c>
      <c r="W67" s="481">
        <f>+'Monthly Sources and Uses'!U6</f>
        <v>0</v>
      </c>
      <c r="X67" s="481">
        <f>+'Monthly Sources and Uses'!V6</f>
        <v>0</v>
      </c>
      <c r="Y67" s="481">
        <f>+'Monthly Sources and Uses'!W6</f>
        <v>0</v>
      </c>
      <c r="Z67" s="481">
        <f>+'Monthly Sources and Uses'!X6</f>
        <v>0</v>
      </c>
      <c r="AA67" s="481">
        <f>+'Monthly Sources and Uses'!Y6</f>
        <v>0</v>
      </c>
      <c r="AB67" s="481">
        <f>+'Monthly Sources and Uses'!Z6</f>
        <v>0</v>
      </c>
      <c r="AC67" s="481">
        <f>+'Monthly Sources and Uses'!AA6</f>
        <v>0</v>
      </c>
      <c r="AD67" s="481">
        <f>+'Monthly Sources and Uses'!AB6</f>
        <v>0</v>
      </c>
      <c r="AE67" s="481">
        <f>+'Monthly Sources and Uses'!AC6</f>
        <v>0</v>
      </c>
      <c r="AF67" s="481">
        <f>+'Monthly Sources and Uses'!AD6</f>
        <v>0</v>
      </c>
      <c r="AG67" s="481">
        <f>+'Monthly Sources and Uses'!AE6</f>
        <v>0</v>
      </c>
      <c r="AH67" s="481">
        <f>+'Monthly Sources and Uses'!AF6</f>
        <v>0</v>
      </c>
      <c r="AI67" s="481">
        <f>+'Monthly Sources and Uses'!AG6</f>
        <v>0</v>
      </c>
      <c r="AJ67" s="481">
        <f>+'Monthly Sources and Uses'!AH6</f>
        <v>0</v>
      </c>
      <c r="AK67" s="481">
        <f>+'Monthly Sources and Uses'!AI6</f>
        <v>0</v>
      </c>
      <c r="AL67" s="481">
        <f>+'Monthly Sources and Uses'!AJ6</f>
        <v>0</v>
      </c>
      <c r="AM67" s="481">
        <f>+'Monthly Sources and Uses'!AK6</f>
        <v>0</v>
      </c>
      <c r="AN67" s="481">
        <f>+'Monthly Sources and Uses'!AL6</f>
        <v>0</v>
      </c>
      <c r="AO67" s="481">
        <f>+'Monthly Sources and Uses'!AM6</f>
        <v>0</v>
      </c>
      <c r="AP67" s="481">
        <f>+'Monthly Sources and Uses'!AN6</f>
        <v>0</v>
      </c>
      <c r="AQ67" s="481">
        <f>+'Monthly Sources and Uses'!AO6</f>
        <v>0</v>
      </c>
      <c r="AR67" s="481">
        <f>+'Monthly Sources and Uses'!AP6</f>
        <v>0</v>
      </c>
      <c r="AS67" s="481">
        <f>+'Monthly Sources and Uses'!AQ6</f>
        <v>0</v>
      </c>
      <c r="AT67" s="481">
        <f>+'Monthly Sources and Uses'!AR6</f>
        <v>0</v>
      </c>
      <c r="AU67" s="481">
        <f>+'Monthly Sources and Uses'!AS6</f>
        <v>0</v>
      </c>
      <c r="AV67" s="481">
        <f>+'Monthly Sources and Uses'!AT6</f>
        <v>0</v>
      </c>
      <c r="AW67" s="481">
        <f>+'Monthly Sources and Uses'!AU6</f>
        <v>0</v>
      </c>
      <c r="AX67" s="481">
        <f>+'Monthly Sources and Uses'!AV6</f>
        <v>0</v>
      </c>
      <c r="AY67" s="481">
        <f>+'Monthly Sources and Uses'!AW6</f>
        <v>0</v>
      </c>
      <c r="AZ67" s="481">
        <f>+'Monthly Sources and Uses'!AX6</f>
        <v>0</v>
      </c>
      <c r="BA67" s="481">
        <f>+'Monthly Sources and Uses'!AY6</f>
        <v>0</v>
      </c>
      <c r="BB67" s="481">
        <f>+'Monthly Sources and Uses'!AZ6</f>
        <v>0</v>
      </c>
      <c r="BC67" s="481">
        <f>+'Monthly Sources and Uses'!BA6</f>
        <v>0</v>
      </c>
      <c r="BD67" s="481">
        <f>+'Monthly Sources and Uses'!BB6</f>
        <v>0</v>
      </c>
      <c r="BE67" s="481">
        <f>+'Monthly Sources and Uses'!BC6</f>
        <v>0</v>
      </c>
      <c r="BF67" s="481">
        <f>+'Monthly Sources and Uses'!BD6</f>
        <v>0</v>
      </c>
      <c r="BG67" s="481">
        <f>+'Monthly Sources and Uses'!BE6</f>
        <v>0</v>
      </c>
      <c r="BH67" s="481">
        <f>+'Monthly Sources and Uses'!BF6</f>
        <v>0</v>
      </c>
      <c r="BI67" s="481">
        <f>+'Monthly Sources and Uses'!BG6</f>
        <v>0</v>
      </c>
      <c r="BJ67" s="481">
        <f>+'Monthly Sources and Uses'!BH6</f>
        <v>0</v>
      </c>
      <c r="BK67" s="481">
        <f>+'Monthly Sources and Uses'!BI6</f>
        <v>0</v>
      </c>
      <c r="BL67" s="481">
        <f>+'Monthly Sources and Uses'!BJ6</f>
        <v>0</v>
      </c>
      <c r="BM67" s="481">
        <f>+'Monthly Sources and Uses'!BK6</f>
        <v>0</v>
      </c>
      <c r="BN67" s="481">
        <f>+'Monthly Sources and Uses'!BL6</f>
        <v>0</v>
      </c>
      <c r="BO67" s="481">
        <f>+'Monthly Sources and Uses'!BM6</f>
        <v>0</v>
      </c>
      <c r="BP67" s="481">
        <f>+'Monthly Sources and Uses'!BN6</f>
        <v>0</v>
      </c>
      <c r="BQ67" s="481">
        <f>+'Monthly Sources and Uses'!BO6</f>
        <v>0</v>
      </c>
      <c r="BR67" s="481">
        <f>+'Monthly Sources and Uses'!BP6</f>
        <v>0</v>
      </c>
      <c r="BS67" s="481">
        <f>+'Monthly Sources and Uses'!BQ6</f>
        <v>0</v>
      </c>
      <c r="BT67" s="481">
        <f>+'Monthly Sources and Uses'!BR6</f>
        <v>0</v>
      </c>
      <c r="BU67" s="481">
        <f>+'Monthly Sources and Uses'!BS6</f>
        <v>0</v>
      </c>
      <c r="BV67" s="481">
        <f>+'Monthly Sources and Uses'!BT6</f>
        <v>0</v>
      </c>
      <c r="BW67" s="481">
        <f>+'Monthly Sources and Uses'!BU6</f>
        <v>0</v>
      </c>
      <c r="BX67" s="481">
        <f>+'Monthly Sources and Uses'!BV6</f>
        <v>0</v>
      </c>
      <c r="BY67" s="481">
        <f>+'Monthly Sources and Uses'!BW6</f>
        <v>0</v>
      </c>
      <c r="BZ67" s="481">
        <f>+'Monthly Sources and Uses'!BX6</f>
        <v>0</v>
      </c>
      <c r="CA67" s="481">
        <f>+'Monthly Sources and Uses'!BY6</f>
        <v>0</v>
      </c>
      <c r="CB67" s="481">
        <f>+'Monthly Sources and Uses'!BZ6</f>
        <v>0</v>
      </c>
      <c r="CC67" s="481">
        <f>+'Monthly Sources and Uses'!CA6</f>
        <v>0</v>
      </c>
      <c r="CD67" s="481">
        <f>+'Monthly Sources and Uses'!CB6</f>
        <v>0</v>
      </c>
      <c r="CE67" s="481">
        <f>+'Monthly Sources and Uses'!CC6</f>
        <v>0</v>
      </c>
      <c r="CF67" s="481">
        <f>+'Monthly Sources and Uses'!CD6</f>
        <v>0</v>
      </c>
      <c r="CG67" s="481">
        <f>+'Monthly Sources and Uses'!CE6</f>
        <v>0</v>
      </c>
      <c r="CH67" s="481">
        <f>+'Monthly Sources and Uses'!CF6</f>
        <v>0</v>
      </c>
      <c r="CI67" s="481">
        <f>+'Monthly Sources and Uses'!CG6</f>
        <v>0</v>
      </c>
      <c r="CJ67" s="481">
        <f>+'Monthly Sources and Uses'!CH6</f>
        <v>0</v>
      </c>
      <c r="CK67" s="481">
        <f>+'Monthly Sources and Uses'!CI6</f>
        <v>0</v>
      </c>
      <c r="CL67" s="481">
        <f>+'Monthly Sources and Uses'!CJ6</f>
        <v>0</v>
      </c>
      <c r="CM67" s="481">
        <f>+'Monthly Sources and Uses'!CK6</f>
        <v>0</v>
      </c>
      <c r="CN67" s="481">
        <f>+'Monthly Sources and Uses'!CL6</f>
        <v>0</v>
      </c>
      <c r="CO67" s="481">
        <f>+'Monthly Sources and Uses'!CM6</f>
        <v>0</v>
      </c>
      <c r="CP67" s="481">
        <f>+'Monthly Sources and Uses'!CN6</f>
        <v>0</v>
      </c>
      <c r="CQ67" s="481">
        <f>+'Monthly Sources and Uses'!CO6</f>
        <v>0</v>
      </c>
      <c r="CR67" s="481">
        <f>+'Monthly Sources and Uses'!CP6</f>
        <v>0</v>
      </c>
      <c r="CS67" s="481">
        <f>+'Monthly Sources and Uses'!CQ6</f>
        <v>0</v>
      </c>
      <c r="CT67" s="481">
        <f>+'Monthly Sources and Uses'!CR6</f>
        <v>0</v>
      </c>
      <c r="CU67" s="481">
        <f>+'Monthly Sources and Uses'!CS6</f>
        <v>0</v>
      </c>
      <c r="CV67" s="481">
        <f>+'Monthly Sources and Uses'!CT6</f>
        <v>0</v>
      </c>
      <c r="CW67" s="481">
        <f>+'Monthly Sources and Uses'!CU6</f>
        <v>0</v>
      </c>
      <c r="CX67" s="481">
        <f>+'Monthly Sources and Uses'!CV6</f>
        <v>0</v>
      </c>
      <c r="CY67" s="481">
        <f>+'Monthly Sources and Uses'!CW6</f>
        <v>0</v>
      </c>
      <c r="CZ67" s="481">
        <f>+'Monthly Sources and Uses'!CX6</f>
        <v>0</v>
      </c>
      <c r="DA67" s="481">
        <f>+'Monthly Sources and Uses'!CY6</f>
        <v>0</v>
      </c>
      <c r="DB67" s="481">
        <f>+'Monthly Sources and Uses'!CZ6</f>
        <v>0</v>
      </c>
      <c r="DC67" s="481">
        <f>+'Monthly Sources and Uses'!DA6</f>
        <v>0</v>
      </c>
      <c r="DD67" s="481">
        <f>+'Monthly Sources and Uses'!DB6</f>
        <v>0</v>
      </c>
      <c r="DE67" s="481">
        <f>+'Monthly Sources and Uses'!DC6</f>
        <v>0</v>
      </c>
      <c r="DF67" s="481">
        <f>+'Monthly Sources and Uses'!DD6</f>
        <v>0</v>
      </c>
      <c r="DG67" s="481">
        <f>+'Monthly Sources and Uses'!DE6</f>
        <v>0</v>
      </c>
      <c r="DH67" s="481">
        <f>+'Monthly Sources and Uses'!DF6</f>
        <v>0</v>
      </c>
      <c r="DI67" s="481">
        <f>+'Monthly Sources and Uses'!DG6</f>
        <v>0</v>
      </c>
      <c r="DJ67" s="481">
        <f>+'Monthly Sources and Uses'!DH6</f>
        <v>0</v>
      </c>
      <c r="DK67" s="481">
        <f>+'Monthly Sources and Uses'!DI6</f>
        <v>0</v>
      </c>
      <c r="DL67" s="481">
        <f>+'Monthly Sources and Uses'!DJ6</f>
        <v>0</v>
      </c>
      <c r="DM67" s="481">
        <f>+'Monthly Sources and Uses'!DK6</f>
        <v>0</v>
      </c>
      <c r="DN67" s="481">
        <f>+'Monthly Sources and Uses'!DL6</f>
        <v>0</v>
      </c>
      <c r="DO67" s="481">
        <f>+'Monthly Sources and Uses'!DM6</f>
        <v>0</v>
      </c>
      <c r="DP67" s="481">
        <f>+'Monthly Sources and Uses'!DN6</f>
        <v>0</v>
      </c>
      <c r="DQ67" s="481">
        <f>+'Monthly Sources and Uses'!DO6</f>
        <v>0</v>
      </c>
      <c r="DR67" s="481">
        <f>+'Monthly Sources and Uses'!DP6</f>
        <v>0</v>
      </c>
      <c r="DS67" s="481">
        <f>+'Monthly Sources and Uses'!DQ6</f>
        <v>0</v>
      </c>
      <c r="DT67" s="481">
        <f>+'Monthly Sources and Uses'!DR6</f>
        <v>0</v>
      </c>
      <c r="DU67" s="481">
        <f>+'Monthly Sources and Uses'!DS6</f>
        <v>0</v>
      </c>
      <c r="DV67" s="481">
        <f>+'Monthly Sources and Uses'!DT6</f>
        <v>0</v>
      </c>
      <c r="DW67" s="481">
        <f>+'Monthly Sources and Uses'!DU6</f>
        <v>0</v>
      </c>
      <c r="DX67" s="481">
        <f>+'Monthly Sources and Uses'!DV6</f>
        <v>0</v>
      </c>
      <c r="DY67" s="481">
        <f>+'Monthly Sources and Uses'!DW6</f>
        <v>0</v>
      </c>
      <c r="DZ67" s="481">
        <f>+'Monthly Sources and Uses'!DX6</f>
        <v>0</v>
      </c>
      <c r="EA67" s="481">
        <f>+'Monthly Sources and Uses'!DY6</f>
        <v>0</v>
      </c>
      <c r="EB67" s="481">
        <f>+'Monthly Sources and Uses'!DZ6</f>
        <v>0</v>
      </c>
      <c r="EC67" s="481">
        <f>+'Monthly Sources and Uses'!EA6</f>
        <v>0</v>
      </c>
      <c r="ED67" s="481">
        <f>+'Monthly Sources and Uses'!EB6</f>
        <v>0</v>
      </c>
      <c r="EE67" s="481">
        <f>+'Monthly Sources and Uses'!EC6</f>
        <v>0</v>
      </c>
      <c r="EF67" s="481">
        <f>+'Monthly Sources and Uses'!ED6</f>
        <v>0</v>
      </c>
      <c r="EG67" s="481">
        <f>+'Monthly Sources and Uses'!EE6</f>
        <v>0</v>
      </c>
      <c r="EH67" s="481">
        <f>+'Monthly Sources and Uses'!EF6</f>
        <v>0</v>
      </c>
      <c r="EI67" s="481">
        <f>+'Monthly Sources and Uses'!EG6</f>
        <v>0</v>
      </c>
      <c r="EJ67" s="481">
        <f>+'Monthly Sources and Uses'!EH6</f>
        <v>0</v>
      </c>
      <c r="EK67" s="481">
        <f>+'Monthly Sources and Uses'!EI6</f>
        <v>0</v>
      </c>
      <c r="EL67" s="481">
        <f>+'Monthly Sources and Uses'!EJ6</f>
        <v>0</v>
      </c>
      <c r="EM67" s="481">
        <f>+'Monthly Sources and Uses'!EK6</f>
        <v>0</v>
      </c>
      <c r="EN67" s="481">
        <f>+'Monthly Sources and Uses'!EL6</f>
        <v>0</v>
      </c>
      <c r="EO67" s="481">
        <f>+'Monthly Sources and Uses'!EM6</f>
        <v>0</v>
      </c>
      <c r="EP67" s="481">
        <f>+'Monthly Sources and Uses'!EN6</f>
        <v>0</v>
      </c>
      <c r="EQ67" s="481">
        <f>+'Monthly Sources and Uses'!EO6</f>
        <v>0</v>
      </c>
      <c r="ER67" s="481">
        <f>+'Monthly Sources and Uses'!EP6</f>
        <v>0</v>
      </c>
      <c r="ES67" s="481">
        <f>+'Monthly Sources and Uses'!EQ6</f>
        <v>0</v>
      </c>
      <c r="ET67" s="481">
        <f>+'Monthly Sources and Uses'!ER6</f>
        <v>0</v>
      </c>
      <c r="EU67" s="481">
        <f>+'Monthly Sources and Uses'!ES6</f>
        <v>0</v>
      </c>
      <c r="EV67" s="481">
        <f>+'Monthly Sources and Uses'!ET6</f>
        <v>0</v>
      </c>
      <c r="EW67" s="481">
        <f>+'Monthly Sources and Uses'!EU6</f>
        <v>0</v>
      </c>
      <c r="EX67" s="481">
        <f>+'Monthly Sources and Uses'!EV6</f>
        <v>0</v>
      </c>
      <c r="EY67" s="481">
        <f>+'Monthly Sources and Uses'!EW6</f>
        <v>0</v>
      </c>
      <c r="EZ67" s="481">
        <f>+'Monthly Sources and Uses'!EX6</f>
        <v>0</v>
      </c>
      <c r="FA67" s="481">
        <f>+'Monthly Sources and Uses'!EY6</f>
        <v>0</v>
      </c>
      <c r="FB67" s="481">
        <f>+'Monthly Sources and Uses'!EZ6</f>
        <v>0</v>
      </c>
      <c r="FC67" s="481">
        <f>+'Monthly Sources and Uses'!FA6</f>
        <v>0</v>
      </c>
      <c r="FD67" s="481">
        <f>+'Monthly Sources and Uses'!FB6</f>
        <v>0</v>
      </c>
      <c r="FE67" s="481">
        <f>+'Monthly Sources and Uses'!FC6</f>
        <v>0</v>
      </c>
      <c r="FF67" s="481">
        <f>+'Monthly Sources and Uses'!FD6</f>
        <v>0</v>
      </c>
      <c r="FG67" s="481">
        <f>+'Monthly Sources and Uses'!FE6</f>
        <v>0</v>
      </c>
      <c r="FH67" s="481">
        <f>+'Monthly Sources and Uses'!FF6</f>
        <v>0</v>
      </c>
      <c r="FI67" s="481">
        <f>+'Monthly Sources and Uses'!FG6</f>
        <v>0</v>
      </c>
      <c r="FJ67" s="481">
        <f>+'Monthly Sources and Uses'!FH6</f>
        <v>0</v>
      </c>
      <c r="FK67" s="481">
        <f>+'Monthly Sources and Uses'!FI6</f>
        <v>0</v>
      </c>
      <c r="FL67" s="481">
        <f>+'Monthly Sources and Uses'!FJ6</f>
        <v>0</v>
      </c>
      <c r="FM67" s="481">
        <f>+'Monthly Sources and Uses'!FK6</f>
        <v>0</v>
      </c>
      <c r="FN67" s="481">
        <f>+'Monthly Sources and Uses'!FL6</f>
        <v>0</v>
      </c>
      <c r="FO67" s="481">
        <f>+'Monthly Sources and Uses'!FM6</f>
        <v>0</v>
      </c>
      <c r="FP67" s="481">
        <f>+'Monthly Sources and Uses'!FN6</f>
        <v>0</v>
      </c>
      <c r="FQ67" s="481">
        <f>+'Monthly Sources and Uses'!FO6</f>
        <v>0</v>
      </c>
      <c r="FR67" s="481">
        <f>+'Monthly Sources and Uses'!FP6</f>
        <v>0</v>
      </c>
      <c r="FS67" s="481">
        <f>+'Monthly Sources and Uses'!FQ6</f>
        <v>0</v>
      </c>
      <c r="FT67" s="481">
        <f>+'Monthly Sources and Uses'!FR6</f>
        <v>0</v>
      </c>
      <c r="FU67" s="481">
        <f>+'Monthly Sources and Uses'!FS6</f>
        <v>0</v>
      </c>
      <c r="FV67" s="481">
        <f>+'Monthly Sources and Uses'!FT6</f>
        <v>0</v>
      </c>
      <c r="FW67" s="481">
        <f>+'Monthly Sources and Uses'!FU6</f>
        <v>0</v>
      </c>
      <c r="FX67" s="481">
        <f>+'Monthly Sources and Uses'!FV6</f>
        <v>0</v>
      </c>
      <c r="FY67" s="481">
        <f>+'Monthly Sources and Uses'!FW6</f>
        <v>0</v>
      </c>
      <c r="FZ67" s="481">
        <f>+'Monthly Sources and Uses'!FX6</f>
        <v>0</v>
      </c>
      <c r="GA67" s="481">
        <f>+'Monthly Sources and Uses'!FY6</f>
        <v>0</v>
      </c>
      <c r="GB67" s="481">
        <f>+'Monthly Sources and Uses'!FZ6</f>
        <v>0</v>
      </c>
    </row>
    <row r="68" spans="1:184">
      <c r="B68" s="486"/>
      <c r="C68" s="475" t="s">
        <v>5</v>
      </c>
      <c r="D68" s="478" t="s">
        <v>36</v>
      </c>
      <c r="E68" s="481">
        <f>+'Monthly Sources and Uses'!C7</f>
        <v>93524</v>
      </c>
      <c r="F68" s="481">
        <f>+'Monthly Sources and Uses'!D7</f>
        <v>82605</v>
      </c>
      <c r="G68" s="481">
        <f>+'Monthly Sources and Uses'!E7</f>
        <v>87840</v>
      </c>
      <c r="H68" s="481">
        <f>+'Monthly Sources and Uses'!F7</f>
        <v>87282.6</v>
      </c>
      <c r="I68" s="481">
        <f>+'Monthly Sources and Uses'!G7</f>
        <v>90837</v>
      </c>
      <c r="J68" s="481">
        <f>+'Monthly Sources and Uses'!H7</f>
        <v>85023.6</v>
      </c>
      <c r="K68" s="481">
        <f>+'Monthly Sources and Uses'!I7</f>
        <v>89021</v>
      </c>
      <c r="L68" s="481">
        <f>+'Monthly Sources and Uses'!J7</f>
        <v>89581</v>
      </c>
      <c r="M68" s="481">
        <f>+'Monthly Sources and Uses'!K7</f>
        <v>0</v>
      </c>
      <c r="N68" s="481">
        <f>+'Monthly Sources and Uses'!L7</f>
        <v>0</v>
      </c>
      <c r="O68" s="481">
        <f>+'Monthly Sources and Uses'!M7</f>
        <v>0</v>
      </c>
      <c r="P68" s="481">
        <f>+'Monthly Sources and Uses'!N7</f>
        <v>0</v>
      </c>
      <c r="Q68" s="481">
        <f>+'Monthly Sources and Uses'!O7</f>
        <v>0</v>
      </c>
      <c r="R68" s="481">
        <f>+'Monthly Sources and Uses'!P7</f>
        <v>0</v>
      </c>
      <c r="S68" s="481">
        <f>+'Monthly Sources and Uses'!Q7</f>
        <v>0</v>
      </c>
      <c r="T68" s="481">
        <f>+'Monthly Sources and Uses'!R7</f>
        <v>0</v>
      </c>
      <c r="U68" s="481">
        <f>+'Monthly Sources and Uses'!S7</f>
        <v>0</v>
      </c>
      <c r="V68" s="481">
        <f>+'Monthly Sources and Uses'!T7</f>
        <v>0</v>
      </c>
      <c r="W68" s="481">
        <f>+'Monthly Sources and Uses'!U7</f>
        <v>0</v>
      </c>
      <c r="X68" s="481">
        <f>+'Monthly Sources and Uses'!V7</f>
        <v>0</v>
      </c>
      <c r="Y68" s="481">
        <f>+'Monthly Sources and Uses'!W7</f>
        <v>0</v>
      </c>
      <c r="Z68" s="481">
        <f>+'Monthly Sources and Uses'!X7</f>
        <v>0</v>
      </c>
      <c r="AA68" s="481">
        <f>+'Monthly Sources and Uses'!Y7</f>
        <v>0</v>
      </c>
      <c r="AB68" s="481">
        <f>+'Monthly Sources and Uses'!Z7</f>
        <v>0</v>
      </c>
      <c r="AC68" s="481">
        <f>+'Monthly Sources and Uses'!AA7</f>
        <v>0</v>
      </c>
      <c r="AD68" s="481">
        <f>+'Monthly Sources and Uses'!AB7</f>
        <v>0</v>
      </c>
      <c r="AE68" s="481">
        <f>+'Monthly Sources and Uses'!AC7</f>
        <v>0</v>
      </c>
      <c r="AF68" s="481">
        <f>+'Monthly Sources and Uses'!AD7</f>
        <v>0</v>
      </c>
      <c r="AG68" s="481">
        <f>+'Monthly Sources and Uses'!AE7</f>
        <v>0</v>
      </c>
      <c r="AH68" s="481">
        <f>+'Monthly Sources and Uses'!AF7</f>
        <v>0</v>
      </c>
      <c r="AI68" s="481">
        <f>+'Monthly Sources and Uses'!AG7</f>
        <v>0</v>
      </c>
      <c r="AJ68" s="481">
        <f>+'Monthly Sources and Uses'!AH7</f>
        <v>0</v>
      </c>
      <c r="AK68" s="481">
        <f>+'Monthly Sources and Uses'!AI7</f>
        <v>0</v>
      </c>
      <c r="AL68" s="481">
        <f>+'Monthly Sources and Uses'!AJ7</f>
        <v>0</v>
      </c>
      <c r="AM68" s="481">
        <f>+'Monthly Sources and Uses'!AK7</f>
        <v>0</v>
      </c>
      <c r="AN68" s="481">
        <f>+'Monthly Sources and Uses'!AL7</f>
        <v>0</v>
      </c>
      <c r="AO68" s="481">
        <f>+'Monthly Sources and Uses'!AM7</f>
        <v>0</v>
      </c>
      <c r="AP68" s="481">
        <f>+'Monthly Sources and Uses'!AN7</f>
        <v>0</v>
      </c>
      <c r="AQ68" s="481">
        <f>+'Monthly Sources and Uses'!AO7</f>
        <v>0</v>
      </c>
      <c r="AR68" s="481">
        <f>+'Monthly Sources and Uses'!AP7</f>
        <v>0</v>
      </c>
      <c r="AS68" s="481">
        <f>+'Monthly Sources and Uses'!AQ7</f>
        <v>0</v>
      </c>
      <c r="AT68" s="481">
        <f>+'Monthly Sources and Uses'!AR7</f>
        <v>0</v>
      </c>
      <c r="AU68" s="481">
        <f>+'Monthly Sources and Uses'!AS7</f>
        <v>0</v>
      </c>
      <c r="AV68" s="481">
        <f>+'Monthly Sources and Uses'!AT7</f>
        <v>0</v>
      </c>
      <c r="AW68" s="481">
        <f>+'Monthly Sources and Uses'!AU7</f>
        <v>0</v>
      </c>
      <c r="AX68" s="481">
        <f>+'Monthly Sources and Uses'!AV7</f>
        <v>0</v>
      </c>
      <c r="AY68" s="481">
        <f>+'Monthly Sources and Uses'!AW7</f>
        <v>0</v>
      </c>
      <c r="AZ68" s="481">
        <f>+'Monthly Sources and Uses'!AX7</f>
        <v>0</v>
      </c>
      <c r="BA68" s="481">
        <f>+'Monthly Sources and Uses'!AY7</f>
        <v>0</v>
      </c>
      <c r="BB68" s="481">
        <f>+'Monthly Sources and Uses'!AZ7</f>
        <v>0</v>
      </c>
      <c r="BC68" s="481">
        <f>+'Monthly Sources and Uses'!BA7</f>
        <v>0</v>
      </c>
      <c r="BD68" s="481">
        <f>+'Monthly Sources and Uses'!BB7</f>
        <v>0</v>
      </c>
      <c r="BE68" s="481">
        <f>+'Monthly Sources and Uses'!BC7</f>
        <v>0</v>
      </c>
      <c r="BF68" s="481">
        <f>+'Monthly Sources and Uses'!BD7</f>
        <v>0</v>
      </c>
      <c r="BG68" s="481">
        <f>+'Monthly Sources and Uses'!BE7</f>
        <v>0</v>
      </c>
      <c r="BH68" s="481">
        <f>+'Monthly Sources and Uses'!BF7</f>
        <v>0</v>
      </c>
      <c r="BI68" s="481">
        <f>+'Monthly Sources and Uses'!BG7</f>
        <v>0</v>
      </c>
      <c r="BJ68" s="481">
        <f>+'Monthly Sources and Uses'!BH7</f>
        <v>0</v>
      </c>
      <c r="BK68" s="481">
        <f>+'Monthly Sources and Uses'!BI7</f>
        <v>0</v>
      </c>
      <c r="BL68" s="481">
        <f>+'Monthly Sources and Uses'!BJ7</f>
        <v>0</v>
      </c>
      <c r="BM68" s="481">
        <f>+'Monthly Sources and Uses'!BK7</f>
        <v>0</v>
      </c>
      <c r="BN68" s="481">
        <f>+'Monthly Sources and Uses'!BL7</f>
        <v>0</v>
      </c>
      <c r="BO68" s="481">
        <f>+'Monthly Sources and Uses'!BM7</f>
        <v>0</v>
      </c>
      <c r="BP68" s="481">
        <f>+'Monthly Sources and Uses'!BN7</f>
        <v>0</v>
      </c>
      <c r="BQ68" s="481">
        <f>+'Monthly Sources and Uses'!BO7</f>
        <v>0</v>
      </c>
      <c r="BR68" s="481">
        <f>+'Monthly Sources and Uses'!BP7</f>
        <v>0</v>
      </c>
      <c r="BS68" s="481">
        <f>+'Monthly Sources and Uses'!BQ7</f>
        <v>0</v>
      </c>
      <c r="BT68" s="481">
        <f>+'Monthly Sources and Uses'!BR7</f>
        <v>0</v>
      </c>
      <c r="BU68" s="481">
        <f>+'Monthly Sources and Uses'!BS7</f>
        <v>0</v>
      </c>
      <c r="BV68" s="481">
        <f>+'Monthly Sources and Uses'!BT7</f>
        <v>0</v>
      </c>
      <c r="BW68" s="481">
        <f>+'Monthly Sources and Uses'!BU7</f>
        <v>0</v>
      </c>
      <c r="BX68" s="481">
        <f>+'Monthly Sources and Uses'!BV7</f>
        <v>0</v>
      </c>
      <c r="BY68" s="481">
        <f>+'Monthly Sources and Uses'!BW7</f>
        <v>0</v>
      </c>
      <c r="BZ68" s="481">
        <f>+'Monthly Sources and Uses'!BX7</f>
        <v>0</v>
      </c>
      <c r="CA68" s="481">
        <f>+'Monthly Sources and Uses'!BY7</f>
        <v>0</v>
      </c>
      <c r="CB68" s="481">
        <f>+'Monthly Sources and Uses'!BZ7</f>
        <v>0</v>
      </c>
      <c r="CC68" s="481">
        <f>+'Monthly Sources and Uses'!CA7</f>
        <v>0</v>
      </c>
      <c r="CD68" s="481">
        <f>+'Monthly Sources and Uses'!CB7</f>
        <v>0</v>
      </c>
      <c r="CE68" s="481">
        <f>+'Monthly Sources and Uses'!CC7</f>
        <v>0</v>
      </c>
      <c r="CF68" s="481">
        <f>+'Monthly Sources and Uses'!CD7</f>
        <v>0</v>
      </c>
      <c r="CG68" s="481">
        <f>+'Monthly Sources and Uses'!CE7</f>
        <v>0</v>
      </c>
      <c r="CH68" s="481">
        <f>+'Monthly Sources and Uses'!CF7</f>
        <v>0</v>
      </c>
      <c r="CI68" s="481">
        <f>+'Monthly Sources and Uses'!CG7</f>
        <v>0</v>
      </c>
      <c r="CJ68" s="481">
        <f>+'Monthly Sources and Uses'!CH7</f>
        <v>0</v>
      </c>
      <c r="CK68" s="481">
        <f>+'Monthly Sources and Uses'!CI7</f>
        <v>0</v>
      </c>
      <c r="CL68" s="481">
        <f>+'Monthly Sources and Uses'!CJ7</f>
        <v>0</v>
      </c>
      <c r="CM68" s="481">
        <f>+'Monthly Sources and Uses'!CK7</f>
        <v>0</v>
      </c>
      <c r="CN68" s="481">
        <f>+'Monthly Sources and Uses'!CL7</f>
        <v>0</v>
      </c>
      <c r="CO68" s="481">
        <f>+'Monthly Sources and Uses'!CM7</f>
        <v>0</v>
      </c>
      <c r="CP68" s="481">
        <f>+'Monthly Sources and Uses'!CN7</f>
        <v>0</v>
      </c>
      <c r="CQ68" s="481">
        <f>+'Monthly Sources and Uses'!CO7</f>
        <v>0</v>
      </c>
      <c r="CR68" s="481">
        <f>+'Monthly Sources and Uses'!CP7</f>
        <v>0</v>
      </c>
      <c r="CS68" s="481">
        <f>+'Monthly Sources and Uses'!CQ7</f>
        <v>0</v>
      </c>
      <c r="CT68" s="481">
        <f>+'Monthly Sources and Uses'!CR7</f>
        <v>0</v>
      </c>
      <c r="CU68" s="481">
        <f>+'Monthly Sources and Uses'!CS7</f>
        <v>0</v>
      </c>
      <c r="CV68" s="481">
        <f>+'Monthly Sources and Uses'!CT7</f>
        <v>0</v>
      </c>
      <c r="CW68" s="481">
        <f>+'Monthly Sources and Uses'!CU7</f>
        <v>0</v>
      </c>
      <c r="CX68" s="481">
        <f>+'Monthly Sources and Uses'!CV7</f>
        <v>0</v>
      </c>
      <c r="CY68" s="481">
        <f>+'Monthly Sources and Uses'!CW7</f>
        <v>0</v>
      </c>
      <c r="CZ68" s="481">
        <f>+'Monthly Sources and Uses'!CX7</f>
        <v>0</v>
      </c>
      <c r="DA68" s="481">
        <f>+'Monthly Sources and Uses'!CY7</f>
        <v>0</v>
      </c>
      <c r="DB68" s="481">
        <f>+'Monthly Sources and Uses'!CZ7</f>
        <v>0</v>
      </c>
      <c r="DC68" s="481">
        <f>+'Monthly Sources and Uses'!DA7</f>
        <v>0</v>
      </c>
      <c r="DD68" s="481">
        <f>+'Monthly Sources and Uses'!DB7</f>
        <v>0</v>
      </c>
      <c r="DE68" s="481">
        <f>+'Monthly Sources and Uses'!DC7</f>
        <v>0</v>
      </c>
      <c r="DF68" s="481">
        <f>+'Monthly Sources and Uses'!DD7</f>
        <v>0</v>
      </c>
      <c r="DG68" s="481">
        <f>+'Monthly Sources and Uses'!DE7</f>
        <v>0</v>
      </c>
      <c r="DH68" s="481">
        <f>+'Monthly Sources and Uses'!DF7</f>
        <v>0</v>
      </c>
      <c r="DI68" s="481">
        <f>+'Monthly Sources and Uses'!DG7</f>
        <v>0</v>
      </c>
      <c r="DJ68" s="481">
        <f>+'Monthly Sources and Uses'!DH7</f>
        <v>0</v>
      </c>
      <c r="DK68" s="481">
        <f>+'Monthly Sources and Uses'!DI7</f>
        <v>0</v>
      </c>
      <c r="DL68" s="481">
        <f>+'Monthly Sources and Uses'!DJ7</f>
        <v>0</v>
      </c>
      <c r="DM68" s="481">
        <f>+'Monthly Sources and Uses'!DK7</f>
        <v>0</v>
      </c>
      <c r="DN68" s="481">
        <f>+'Monthly Sources and Uses'!DL7</f>
        <v>0</v>
      </c>
      <c r="DO68" s="481">
        <f>+'Monthly Sources and Uses'!DM7</f>
        <v>0</v>
      </c>
      <c r="DP68" s="481">
        <f>+'Monthly Sources and Uses'!DN7</f>
        <v>0</v>
      </c>
      <c r="DQ68" s="481">
        <f>+'Monthly Sources and Uses'!DO7</f>
        <v>0</v>
      </c>
      <c r="DR68" s="481">
        <f>+'Monthly Sources and Uses'!DP7</f>
        <v>0</v>
      </c>
      <c r="DS68" s="481">
        <f>+'Monthly Sources and Uses'!DQ7</f>
        <v>0</v>
      </c>
      <c r="DT68" s="481">
        <f>+'Monthly Sources and Uses'!DR7</f>
        <v>0</v>
      </c>
      <c r="DU68" s="481">
        <f>+'Monthly Sources and Uses'!DS7</f>
        <v>0</v>
      </c>
      <c r="DV68" s="481">
        <f>+'Monthly Sources and Uses'!DT7</f>
        <v>0</v>
      </c>
      <c r="DW68" s="481">
        <f>+'Monthly Sources and Uses'!DU7</f>
        <v>0</v>
      </c>
      <c r="DX68" s="481">
        <f>+'Monthly Sources and Uses'!DV7</f>
        <v>0</v>
      </c>
      <c r="DY68" s="481">
        <f>+'Monthly Sources and Uses'!DW7</f>
        <v>0</v>
      </c>
      <c r="DZ68" s="481">
        <f>+'Monthly Sources and Uses'!DX7</f>
        <v>0</v>
      </c>
      <c r="EA68" s="481">
        <f>+'Monthly Sources and Uses'!DY7</f>
        <v>0</v>
      </c>
      <c r="EB68" s="481">
        <f>+'Monthly Sources and Uses'!DZ7</f>
        <v>0</v>
      </c>
      <c r="EC68" s="481">
        <f>+'Monthly Sources and Uses'!EA7</f>
        <v>0</v>
      </c>
      <c r="ED68" s="481">
        <f>+'Monthly Sources and Uses'!EB7</f>
        <v>0</v>
      </c>
      <c r="EE68" s="481">
        <f>+'Monthly Sources and Uses'!EC7</f>
        <v>0</v>
      </c>
      <c r="EF68" s="481">
        <f>+'Monthly Sources and Uses'!ED7</f>
        <v>0</v>
      </c>
      <c r="EG68" s="481">
        <f>+'Monthly Sources and Uses'!EE7</f>
        <v>0</v>
      </c>
      <c r="EH68" s="481">
        <f>+'Monthly Sources and Uses'!EF7</f>
        <v>0</v>
      </c>
      <c r="EI68" s="481">
        <f>+'Monthly Sources and Uses'!EG7</f>
        <v>0</v>
      </c>
      <c r="EJ68" s="481">
        <f>+'Monthly Sources and Uses'!EH7</f>
        <v>0</v>
      </c>
      <c r="EK68" s="481">
        <f>+'Monthly Sources and Uses'!EI7</f>
        <v>0</v>
      </c>
      <c r="EL68" s="481">
        <f>+'Monthly Sources and Uses'!EJ7</f>
        <v>0</v>
      </c>
      <c r="EM68" s="481">
        <f>+'Monthly Sources and Uses'!EK7</f>
        <v>0</v>
      </c>
      <c r="EN68" s="481">
        <f>+'Monthly Sources and Uses'!EL7</f>
        <v>0</v>
      </c>
      <c r="EO68" s="481">
        <f>+'Monthly Sources and Uses'!EM7</f>
        <v>0</v>
      </c>
      <c r="EP68" s="481">
        <f>+'Monthly Sources and Uses'!EN7</f>
        <v>0</v>
      </c>
      <c r="EQ68" s="481">
        <f>+'Monthly Sources and Uses'!EO7</f>
        <v>0</v>
      </c>
      <c r="ER68" s="481">
        <f>+'Monthly Sources and Uses'!EP7</f>
        <v>0</v>
      </c>
      <c r="ES68" s="481">
        <f>+'Monthly Sources and Uses'!EQ7</f>
        <v>0</v>
      </c>
      <c r="ET68" s="481">
        <f>+'Monthly Sources and Uses'!ER7</f>
        <v>0</v>
      </c>
      <c r="EU68" s="481">
        <f>+'Monthly Sources and Uses'!ES7</f>
        <v>0</v>
      </c>
      <c r="EV68" s="481">
        <f>+'Monthly Sources and Uses'!ET7</f>
        <v>0</v>
      </c>
      <c r="EW68" s="481">
        <f>+'Monthly Sources and Uses'!EU7</f>
        <v>0</v>
      </c>
      <c r="EX68" s="481">
        <f>+'Monthly Sources and Uses'!EV7</f>
        <v>0</v>
      </c>
      <c r="EY68" s="481">
        <f>+'Monthly Sources and Uses'!EW7</f>
        <v>0</v>
      </c>
      <c r="EZ68" s="481">
        <f>+'Monthly Sources and Uses'!EX7</f>
        <v>0</v>
      </c>
      <c r="FA68" s="481">
        <f>+'Monthly Sources and Uses'!EY7</f>
        <v>0</v>
      </c>
      <c r="FB68" s="481">
        <f>+'Monthly Sources and Uses'!EZ7</f>
        <v>0</v>
      </c>
      <c r="FC68" s="481">
        <f>+'Monthly Sources and Uses'!FA7</f>
        <v>0</v>
      </c>
      <c r="FD68" s="481">
        <f>+'Monthly Sources and Uses'!FB7</f>
        <v>0</v>
      </c>
      <c r="FE68" s="481">
        <f>+'Monthly Sources and Uses'!FC7</f>
        <v>0</v>
      </c>
      <c r="FF68" s="481">
        <f>+'Monthly Sources and Uses'!FD7</f>
        <v>0</v>
      </c>
      <c r="FG68" s="481">
        <f>+'Monthly Sources and Uses'!FE7</f>
        <v>0</v>
      </c>
      <c r="FH68" s="481">
        <f>+'Monthly Sources and Uses'!FF7</f>
        <v>0</v>
      </c>
      <c r="FI68" s="481">
        <f>+'Monthly Sources and Uses'!FG7</f>
        <v>0</v>
      </c>
      <c r="FJ68" s="481">
        <f>+'Monthly Sources and Uses'!FH7</f>
        <v>0</v>
      </c>
      <c r="FK68" s="481">
        <f>+'Monthly Sources and Uses'!FI7</f>
        <v>0</v>
      </c>
      <c r="FL68" s="481">
        <f>+'Monthly Sources and Uses'!FJ7</f>
        <v>0</v>
      </c>
      <c r="FM68" s="481">
        <f>+'Monthly Sources and Uses'!FK7</f>
        <v>0</v>
      </c>
      <c r="FN68" s="481">
        <f>+'Monthly Sources and Uses'!FL7</f>
        <v>0</v>
      </c>
      <c r="FO68" s="481">
        <f>+'Monthly Sources and Uses'!FM7</f>
        <v>0</v>
      </c>
      <c r="FP68" s="481">
        <f>+'Monthly Sources and Uses'!FN7</f>
        <v>0</v>
      </c>
      <c r="FQ68" s="481">
        <f>+'Monthly Sources and Uses'!FO7</f>
        <v>0</v>
      </c>
      <c r="FR68" s="481">
        <f>+'Monthly Sources and Uses'!FP7</f>
        <v>0</v>
      </c>
      <c r="FS68" s="481">
        <f>+'Monthly Sources and Uses'!FQ7</f>
        <v>0</v>
      </c>
      <c r="FT68" s="481">
        <f>+'Monthly Sources and Uses'!FR7</f>
        <v>0</v>
      </c>
      <c r="FU68" s="481">
        <f>+'Monthly Sources and Uses'!FS7</f>
        <v>0</v>
      </c>
      <c r="FV68" s="481">
        <f>+'Monthly Sources and Uses'!FT7</f>
        <v>0</v>
      </c>
      <c r="FW68" s="481">
        <f>+'Monthly Sources and Uses'!FU7</f>
        <v>0</v>
      </c>
      <c r="FX68" s="481">
        <f>+'Monthly Sources and Uses'!FV7</f>
        <v>0</v>
      </c>
      <c r="FY68" s="481">
        <f>+'Monthly Sources and Uses'!FW7</f>
        <v>0</v>
      </c>
      <c r="FZ68" s="481">
        <f>+'Monthly Sources and Uses'!FX7</f>
        <v>0</v>
      </c>
      <c r="GA68" s="481">
        <f>+'Monthly Sources and Uses'!FY7</f>
        <v>0</v>
      </c>
      <c r="GB68" s="481">
        <f>+'Monthly Sources and Uses'!FZ7</f>
        <v>0</v>
      </c>
    </row>
    <row r="69" spans="1:184">
      <c r="B69" s="486"/>
      <c r="C69" s="475" t="s">
        <v>6</v>
      </c>
      <c r="D69" s="478" t="s">
        <v>36</v>
      </c>
      <c r="E69" s="481">
        <f>+'Monthly Sources and Uses'!C8</f>
        <v>96813</v>
      </c>
      <c r="F69" s="481">
        <f>+'Monthly Sources and Uses'!D8</f>
        <v>86385.2</v>
      </c>
      <c r="G69" s="481">
        <f>+'Monthly Sources and Uses'!E8</f>
        <v>92380.41</v>
      </c>
      <c r="H69" s="481">
        <f>+'Monthly Sources and Uses'!F8</f>
        <v>91586.99</v>
      </c>
      <c r="I69" s="481">
        <f>+'Monthly Sources and Uses'!G8</f>
        <v>96088.4</v>
      </c>
      <c r="J69" s="481">
        <f>+'Monthly Sources and Uses'!H8</f>
        <v>90345</v>
      </c>
      <c r="K69" s="481">
        <f>+'Monthly Sources and Uses'!I8</f>
        <v>94305</v>
      </c>
      <c r="L69" s="481">
        <f>+'Monthly Sources and Uses'!J8</f>
        <v>94281.8</v>
      </c>
      <c r="M69" s="481">
        <f>+'Monthly Sources and Uses'!K8</f>
        <v>0</v>
      </c>
      <c r="N69" s="481">
        <f>+'Monthly Sources and Uses'!L8</f>
        <v>0</v>
      </c>
      <c r="O69" s="481">
        <f>+'Monthly Sources and Uses'!M8</f>
        <v>0</v>
      </c>
      <c r="P69" s="481">
        <f>+'Monthly Sources and Uses'!N8</f>
        <v>0</v>
      </c>
      <c r="Q69" s="481">
        <f>+'Monthly Sources and Uses'!O8</f>
        <v>0</v>
      </c>
      <c r="R69" s="481">
        <f>+'Monthly Sources and Uses'!P8</f>
        <v>0</v>
      </c>
      <c r="S69" s="481">
        <f>+'Monthly Sources and Uses'!Q8</f>
        <v>0</v>
      </c>
      <c r="T69" s="481">
        <f>+'Monthly Sources and Uses'!R8</f>
        <v>0</v>
      </c>
      <c r="U69" s="481">
        <f>+'Monthly Sources and Uses'!S8</f>
        <v>0</v>
      </c>
      <c r="V69" s="481">
        <f>+'Monthly Sources and Uses'!T8</f>
        <v>0</v>
      </c>
      <c r="W69" s="481">
        <f>+'Monthly Sources and Uses'!U8</f>
        <v>0</v>
      </c>
      <c r="X69" s="481">
        <f>+'Monthly Sources and Uses'!V8</f>
        <v>0</v>
      </c>
      <c r="Y69" s="481">
        <f>+'Monthly Sources and Uses'!W8</f>
        <v>0</v>
      </c>
      <c r="Z69" s="481">
        <f>+'Monthly Sources and Uses'!X8</f>
        <v>0</v>
      </c>
      <c r="AA69" s="481">
        <f>+'Monthly Sources and Uses'!Y8</f>
        <v>0</v>
      </c>
      <c r="AB69" s="481">
        <f>+'Monthly Sources and Uses'!Z8</f>
        <v>0</v>
      </c>
      <c r="AC69" s="481">
        <f>+'Monthly Sources and Uses'!AA8</f>
        <v>0</v>
      </c>
      <c r="AD69" s="481">
        <f>+'Monthly Sources and Uses'!AB8</f>
        <v>0</v>
      </c>
      <c r="AE69" s="481">
        <f>+'Monthly Sources and Uses'!AC8</f>
        <v>0</v>
      </c>
      <c r="AF69" s="481">
        <f>+'Monthly Sources and Uses'!AD8</f>
        <v>0</v>
      </c>
      <c r="AG69" s="481">
        <f>+'Monthly Sources and Uses'!AE8</f>
        <v>0</v>
      </c>
      <c r="AH69" s="481">
        <f>+'Monthly Sources and Uses'!AF8</f>
        <v>0</v>
      </c>
      <c r="AI69" s="481">
        <f>+'Monthly Sources and Uses'!AG8</f>
        <v>0</v>
      </c>
      <c r="AJ69" s="481">
        <f>+'Monthly Sources and Uses'!AH8</f>
        <v>0</v>
      </c>
      <c r="AK69" s="481">
        <f>+'Monthly Sources and Uses'!AI8</f>
        <v>0</v>
      </c>
      <c r="AL69" s="481">
        <f>+'Monthly Sources and Uses'!AJ8</f>
        <v>0</v>
      </c>
      <c r="AM69" s="481">
        <f>+'Monthly Sources and Uses'!AK8</f>
        <v>0</v>
      </c>
      <c r="AN69" s="481">
        <f>+'Monthly Sources and Uses'!AL8</f>
        <v>0</v>
      </c>
      <c r="AO69" s="481">
        <f>+'Monthly Sources and Uses'!AM8</f>
        <v>0</v>
      </c>
      <c r="AP69" s="481">
        <f>+'Monthly Sources and Uses'!AN8</f>
        <v>0</v>
      </c>
      <c r="AQ69" s="481">
        <f>+'Monthly Sources and Uses'!AO8</f>
        <v>0</v>
      </c>
      <c r="AR69" s="481">
        <f>+'Monthly Sources and Uses'!AP8</f>
        <v>0</v>
      </c>
      <c r="AS69" s="481">
        <f>+'Monthly Sources and Uses'!AQ8</f>
        <v>0</v>
      </c>
      <c r="AT69" s="481">
        <f>+'Monthly Sources and Uses'!AR8</f>
        <v>0</v>
      </c>
      <c r="AU69" s="481">
        <f>+'Monthly Sources and Uses'!AS8</f>
        <v>0</v>
      </c>
      <c r="AV69" s="481">
        <f>+'Monthly Sources and Uses'!AT8</f>
        <v>0</v>
      </c>
      <c r="AW69" s="481">
        <f>+'Monthly Sources and Uses'!AU8</f>
        <v>0</v>
      </c>
      <c r="AX69" s="481">
        <f>+'Monthly Sources and Uses'!AV8</f>
        <v>0</v>
      </c>
      <c r="AY69" s="481">
        <f>+'Monthly Sources and Uses'!AW8</f>
        <v>0</v>
      </c>
      <c r="AZ69" s="481">
        <f>+'Monthly Sources and Uses'!AX8</f>
        <v>0</v>
      </c>
      <c r="BA69" s="481">
        <f>+'Monthly Sources and Uses'!AY8</f>
        <v>0</v>
      </c>
      <c r="BB69" s="481">
        <f>+'Monthly Sources and Uses'!AZ8</f>
        <v>0</v>
      </c>
      <c r="BC69" s="481">
        <f>+'Monthly Sources and Uses'!BA8</f>
        <v>0</v>
      </c>
      <c r="BD69" s="481">
        <f>+'Monthly Sources and Uses'!BB8</f>
        <v>0</v>
      </c>
      <c r="BE69" s="481">
        <f>+'Monthly Sources and Uses'!BC8</f>
        <v>0</v>
      </c>
      <c r="BF69" s="481">
        <f>+'Monthly Sources and Uses'!BD8</f>
        <v>0</v>
      </c>
      <c r="BG69" s="481">
        <f>+'Monthly Sources and Uses'!BE8</f>
        <v>0</v>
      </c>
      <c r="BH69" s="481">
        <f>+'Monthly Sources and Uses'!BF8</f>
        <v>0</v>
      </c>
      <c r="BI69" s="481">
        <f>+'Monthly Sources and Uses'!BG8</f>
        <v>0</v>
      </c>
      <c r="BJ69" s="481">
        <f>+'Monthly Sources and Uses'!BH8</f>
        <v>0</v>
      </c>
      <c r="BK69" s="481">
        <f>+'Monthly Sources and Uses'!BI8</f>
        <v>0</v>
      </c>
      <c r="BL69" s="481">
        <f>+'Monthly Sources and Uses'!BJ8</f>
        <v>0</v>
      </c>
      <c r="BM69" s="481">
        <f>+'Monthly Sources and Uses'!BK8</f>
        <v>0</v>
      </c>
      <c r="BN69" s="481">
        <f>+'Monthly Sources and Uses'!BL8</f>
        <v>0</v>
      </c>
      <c r="BO69" s="481">
        <f>+'Monthly Sources and Uses'!BM8</f>
        <v>0</v>
      </c>
      <c r="BP69" s="481">
        <f>+'Monthly Sources and Uses'!BN8</f>
        <v>0</v>
      </c>
      <c r="BQ69" s="481">
        <f>+'Monthly Sources and Uses'!BO8</f>
        <v>0</v>
      </c>
      <c r="BR69" s="481">
        <f>+'Monthly Sources and Uses'!BP8</f>
        <v>0</v>
      </c>
      <c r="BS69" s="481">
        <f>+'Monthly Sources and Uses'!BQ8</f>
        <v>0</v>
      </c>
      <c r="BT69" s="481">
        <f>+'Monthly Sources and Uses'!BR8</f>
        <v>0</v>
      </c>
      <c r="BU69" s="481">
        <f>+'Monthly Sources and Uses'!BS8</f>
        <v>0</v>
      </c>
      <c r="BV69" s="481">
        <f>+'Monthly Sources and Uses'!BT8</f>
        <v>0</v>
      </c>
      <c r="BW69" s="481">
        <f>+'Monthly Sources and Uses'!BU8</f>
        <v>0</v>
      </c>
      <c r="BX69" s="481">
        <f>+'Monthly Sources and Uses'!BV8</f>
        <v>0</v>
      </c>
      <c r="BY69" s="481">
        <f>+'Monthly Sources and Uses'!BW8</f>
        <v>0</v>
      </c>
      <c r="BZ69" s="481">
        <f>+'Monthly Sources and Uses'!BX8</f>
        <v>0</v>
      </c>
      <c r="CA69" s="481">
        <f>+'Monthly Sources and Uses'!BY8</f>
        <v>0</v>
      </c>
      <c r="CB69" s="481">
        <f>+'Monthly Sources and Uses'!BZ8</f>
        <v>0</v>
      </c>
      <c r="CC69" s="481">
        <f>+'Monthly Sources and Uses'!CA8</f>
        <v>0</v>
      </c>
      <c r="CD69" s="481">
        <f>+'Monthly Sources and Uses'!CB8</f>
        <v>0</v>
      </c>
      <c r="CE69" s="481">
        <f>+'Monthly Sources and Uses'!CC8</f>
        <v>0</v>
      </c>
      <c r="CF69" s="481">
        <f>+'Monthly Sources and Uses'!CD8</f>
        <v>0</v>
      </c>
      <c r="CG69" s="481">
        <f>+'Monthly Sources and Uses'!CE8</f>
        <v>0</v>
      </c>
      <c r="CH69" s="481">
        <f>+'Monthly Sources and Uses'!CF8</f>
        <v>0</v>
      </c>
      <c r="CI69" s="481">
        <f>+'Monthly Sources and Uses'!CG8</f>
        <v>0</v>
      </c>
      <c r="CJ69" s="481">
        <f>+'Monthly Sources and Uses'!CH8</f>
        <v>0</v>
      </c>
      <c r="CK69" s="481">
        <f>+'Monthly Sources and Uses'!CI8</f>
        <v>0</v>
      </c>
      <c r="CL69" s="481">
        <f>+'Monthly Sources and Uses'!CJ8</f>
        <v>0</v>
      </c>
      <c r="CM69" s="481">
        <f>+'Monthly Sources and Uses'!CK8</f>
        <v>0</v>
      </c>
      <c r="CN69" s="481">
        <f>+'Monthly Sources and Uses'!CL8</f>
        <v>0</v>
      </c>
      <c r="CO69" s="481">
        <f>+'Monthly Sources and Uses'!CM8</f>
        <v>0</v>
      </c>
      <c r="CP69" s="481">
        <f>+'Monthly Sources and Uses'!CN8</f>
        <v>0</v>
      </c>
      <c r="CQ69" s="481">
        <f>+'Monthly Sources and Uses'!CO8</f>
        <v>0</v>
      </c>
      <c r="CR69" s="481">
        <f>+'Monthly Sources and Uses'!CP8</f>
        <v>0</v>
      </c>
      <c r="CS69" s="481">
        <f>+'Monthly Sources and Uses'!CQ8</f>
        <v>0</v>
      </c>
      <c r="CT69" s="481">
        <f>+'Monthly Sources and Uses'!CR8</f>
        <v>0</v>
      </c>
      <c r="CU69" s="481">
        <f>+'Monthly Sources and Uses'!CS8</f>
        <v>0</v>
      </c>
      <c r="CV69" s="481">
        <f>+'Monthly Sources and Uses'!CT8</f>
        <v>0</v>
      </c>
      <c r="CW69" s="481">
        <f>+'Monthly Sources and Uses'!CU8</f>
        <v>0</v>
      </c>
      <c r="CX69" s="481">
        <f>+'Monthly Sources and Uses'!CV8</f>
        <v>0</v>
      </c>
      <c r="CY69" s="481">
        <f>+'Monthly Sources and Uses'!CW8</f>
        <v>0</v>
      </c>
      <c r="CZ69" s="481">
        <f>+'Monthly Sources and Uses'!CX8</f>
        <v>0</v>
      </c>
      <c r="DA69" s="481">
        <f>+'Monthly Sources and Uses'!CY8</f>
        <v>0</v>
      </c>
      <c r="DB69" s="481">
        <f>+'Monthly Sources and Uses'!CZ8</f>
        <v>0</v>
      </c>
      <c r="DC69" s="481">
        <f>+'Monthly Sources and Uses'!DA8</f>
        <v>0</v>
      </c>
      <c r="DD69" s="481">
        <f>+'Monthly Sources and Uses'!DB8</f>
        <v>0</v>
      </c>
      <c r="DE69" s="481">
        <f>+'Monthly Sources and Uses'!DC8</f>
        <v>0</v>
      </c>
      <c r="DF69" s="481">
        <f>+'Monthly Sources and Uses'!DD8</f>
        <v>0</v>
      </c>
      <c r="DG69" s="481">
        <f>+'Monthly Sources and Uses'!DE8</f>
        <v>0</v>
      </c>
      <c r="DH69" s="481">
        <f>+'Monthly Sources and Uses'!DF8</f>
        <v>0</v>
      </c>
      <c r="DI69" s="481">
        <f>+'Monthly Sources and Uses'!DG8</f>
        <v>0</v>
      </c>
      <c r="DJ69" s="481">
        <f>+'Monthly Sources and Uses'!DH8</f>
        <v>0</v>
      </c>
      <c r="DK69" s="481">
        <f>+'Monthly Sources and Uses'!DI8</f>
        <v>0</v>
      </c>
      <c r="DL69" s="481">
        <f>+'Monthly Sources and Uses'!DJ8</f>
        <v>0</v>
      </c>
      <c r="DM69" s="481">
        <f>+'Monthly Sources and Uses'!DK8</f>
        <v>0</v>
      </c>
      <c r="DN69" s="481">
        <f>+'Monthly Sources and Uses'!DL8</f>
        <v>0</v>
      </c>
      <c r="DO69" s="481">
        <f>+'Monthly Sources and Uses'!DM8</f>
        <v>0</v>
      </c>
      <c r="DP69" s="481">
        <f>+'Monthly Sources and Uses'!DN8</f>
        <v>0</v>
      </c>
      <c r="DQ69" s="481">
        <f>+'Monthly Sources and Uses'!DO8</f>
        <v>0</v>
      </c>
      <c r="DR69" s="481">
        <f>+'Monthly Sources and Uses'!DP8</f>
        <v>0</v>
      </c>
      <c r="DS69" s="481">
        <f>+'Monthly Sources and Uses'!DQ8</f>
        <v>0</v>
      </c>
      <c r="DT69" s="481">
        <f>+'Monthly Sources and Uses'!DR8</f>
        <v>0</v>
      </c>
      <c r="DU69" s="481">
        <f>+'Monthly Sources and Uses'!DS8</f>
        <v>0</v>
      </c>
      <c r="DV69" s="481">
        <f>+'Monthly Sources and Uses'!DT8</f>
        <v>0</v>
      </c>
      <c r="DW69" s="481">
        <f>+'Monthly Sources and Uses'!DU8</f>
        <v>0</v>
      </c>
      <c r="DX69" s="481">
        <f>+'Monthly Sources and Uses'!DV8</f>
        <v>0</v>
      </c>
      <c r="DY69" s="481">
        <f>+'Monthly Sources and Uses'!DW8</f>
        <v>0</v>
      </c>
      <c r="DZ69" s="481">
        <f>+'Monthly Sources and Uses'!DX8</f>
        <v>0</v>
      </c>
      <c r="EA69" s="481">
        <f>+'Monthly Sources and Uses'!DY8</f>
        <v>0</v>
      </c>
      <c r="EB69" s="481">
        <f>+'Monthly Sources and Uses'!DZ8</f>
        <v>0</v>
      </c>
      <c r="EC69" s="481">
        <f>+'Monthly Sources and Uses'!EA8</f>
        <v>0</v>
      </c>
      <c r="ED69" s="481">
        <f>+'Monthly Sources and Uses'!EB8</f>
        <v>0</v>
      </c>
      <c r="EE69" s="481">
        <f>+'Monthly Sources and Uses'!EC8</f>
        <v>0</v>
      </c>
      <c r="EF69" s="481">
        <f>+'Monthly Sources and Uses'!ED8</f>
        <v>0</v>
      </c>
      <c r="EG69" s="481">
        <f>+'Monthly Sources and Uses'!EE8</f>
        <v>0</v>
      </c>
      <c r="EH69" s="481">
        <f>+'Monthly Sources and Uses'!EF8</f>
        <v>0</v>
      </c>
      <c r="EI69" s="481">
        <f>+'Monthly Sources and Uses'!EG8</f>
        <v>0</v>
      </c>
      <c r="EJ69" s="481">
        <f>+'Monthly Sources and Uses'!EH8</f>
        <v>0</v>
      </c>
      <c r="EK69" s="481">
        <f>+'Monthly Sources and Uses'!EI8</f>
        <v>0</v>
      </c>
      <c r="EL69" s="481">
        <f>+'Monthly Sources and Uses'!EJ8</f>
        <v>0</v>
      </c>
      <c r="EM69" s="481">
        <f>+'Monthly Sources and Uses'!EK8</f>
        <v>0</v>
      </c>
      <c r="EN69" s="481">
        <f>+'Monthly Sources and Uses'!EL8</f>
        <v>0</v>
      </c>
      <c r="EO69" s="481">
        <f>+'Monthly Sources and Uses'!EM8</f>
        <v>0</v>
      </c>
      <c r="EP69" s="481">
        <f>+'Monthly Sources and Uses'!EN8</f>
        <v>0</v>
      </c>
      <c r="EQ69" s="481">
        <f>+'Monthly Sources and Uses'!EO8</f>
        <v>0</v>
      </c>
      <c r="ER69" s="481">
        <f>+'Monthly Sources and Uses'!EP8</f>
        <v>0</v>
      </c>
      <c r="ES69" s="481">
        <f>+'Monthly Sources and Uses'!EQ8</f>
        <v>0</v>
      </c>
      <c r="ET69" s="481">
        <f>+'Monthly Sources and Uses'!ER8</f>
        <v>0</v>
      </c>
      <c r="EU69" s="481">
        <f>+'Monthly Sources and Uses'!ES8</f>
        <v>0</v>
      </c>
      <c r="EV69" s="481">
        <f>+'Monthly Sources and Uses'!ET8</f>
        <v>0</v>
      </c>
      <c r="EW69" s="481">
        <f>+'Monthly Sources and Uses'!EU8</f>
        <v>0</v>
      </c>
      <c r="EX69" s="481">
        <f>+'Monthly Sources and Uses'!EV8</f>
        <v>0</v>
      </c>
      <c r="EY69" s="481">
        <f>+'Monthly Sources and Uses'!EW8</f>
        <v>0</v>
      </c>
      <c r="EZ69" s="481">
        <f>+'Monthly Sources and Uses'!EX8</f>
        <v>0</v>
      </c>
      <c r="FA69" s="481">
        <f>+'Monthly Sources and Uses'!EY8</f>
        <v>0</v>
      </c>
      <c r="FB69" s="481">
        <f>+'Monthly Sources and Uses'!EZ8</f>
        <v>0</v>
      </c>
      <c r="FC69" s="481">
        <f>+'Monthly Sources and Uses'!FA8</f>
        <v>0</v>
      </c>
      <c r="FD69" s="481">
        <f>+'Monthly Sources and Uses'!FB8</f>
        <v>0</v>
      </c>
      <c r="FE69" s="481">
        <f>+'Monthly Sources and Uses'!FC8</f>
        <v>0</v>
      </c>
      <c r="FF69" s="481">
        <f>+'Monthly Sources and Uses'!FD8</f>
        <v>0</v>
      </c>
      <c r="FG69" s="481">
        <f>+'Monthly Sources and Uses'!FE8</f>
        <v>0</v>
      </c>
      <c r="FH69" s="481">
        <f>+'Monthly Sources and Uses'!FF8</f>
        <v>0</v>
      </c>
      <c r="FI69" s="481">
        <f>+'Monthly Sources and Uses'!FG8</f>
        <v>0</v>
      </c>
      <c r="FJ69" s="481">
        <f>+'Monthly Sources and Uses'!FH8</f>
        <v>0</v>
      </c>
      <c r="FK69" s="481">
        <f>+'Monthly Sources and Uses'!FI8</f>
        <v>0</v>
      </c>
      <c r="FL69" s="481">
        <f>+'Monthly Sources and Uses'!FJ8</f>
        <v>0</v>
      </c>
      <c r="FM69" s="481">
        <f>+'Monthly Sources and Uses'!FK8</f>
        <v>0</v>
      </c>
      <c r="FN69" s="481">
        <f>+'Monthly Sources and Uses'!FL8</f>
        <v>0</v>
      </c>
      <c r="FO69" s="481">
        <f>+'Monthly Sources and Uses'!FM8</f>
        <v>0</v>
      </c>
      <c r="FP69" s="481">
        <f>+'Monthly Sources and Uses'!FN8</f>
        <v>0</v>
      </c>
      <c r="FQ69" s="481">
        <f>+'Monthly Sources and Uses'!FO8</f>
        <v>0</v>
      </c>
      <c r="FR69" s="481">
        <f>+'Monthly Sources and Uses'!FP8</f>
        <v>0</v>
      </c>
      <c r="FS69" s="481">
        <f>+'Monthly Sources and Uses'!FQ8</f>
        <v>0</v>
      </c>
      <c r="FT69" s="481">
        <f>+'Monthly Sources and Uses'!FR8</f>
        <v>0</v>
      </c>
      <c r="FU69" s="481">
        <f>+'Monthly Sources and Uses'!FS8</f>
        <v>0</v>
      </c>
      <c r="FV69" s="481">
        <f>+'Monthly Sources and Uses'!FT8</f>
        <v>0</v>
      </c>
      <c r="FW69" s="481">
        <f>+'Monthly Sources and Uses'!FU8</f>
        <v>0</v>
      </c>
      <c r="FX69" s="481">
        <f>+'Monthly Sources and Uses'!FV8</f>
        <v>0</v>
      </c>
      <c r="FY69" s="481">
        <f>+'Monthly Sources and Uses'!FW8</f>
        <v>0</v>
      </c>
      <c r="FZ69" s="481">
        <f>+'Monthly Sources and Uses'!FX8</f>
        <v>0</v>
      </c>
      <c r="GA69" s="481">
        <f>+'Monthly Sources and Uses'!FY8</f>
        <v>0</v>
      </c>
      <c r="GB69" s="481">
        <f>+'Monthly Sources and Uses'!FZ8</f>
        <v>0</v>
      </c>
    </row>
    <row r="70" spans="1:184">
      <c r="B70" s="486"/>
      <c r="C70" s="475" t="s">
        <v>7</v>
      </c>
      <c r="D70" s="478" t="s">
        <v>36</v>
      </c>
      <c r="E70" s="481">
        <f>+'Monthly Sources and Uses'!C9</f>
        <v>150718</v>
      </c>
      <c r="F70" s="481">
        <f>+'Monthly Sources and Uses'!D9</f>
        <v>137228.59</v>
      </c>
      <c r="G70" s="481">
        <f>+'Monthly Sources and Uses'!E9</f>
        <v>145403</v>
      </c>
      <c r="H70" s="481">
        <f>+'Monthly Sources and Uses'!F9</f>
        <v>141452.98000000001</v>
      </c>
      <c r="I70" s="481">
        <f>+'Monthly Sources and Uses'!G9</f>
        <v>147881</v>
      </c>
      <c r="J70" s="481">
        <f>+'Monthly Sources and Uses'!H9</f>
        <v>140429</v>
      </c>
      <c r="K70" s="481">
        <f>+'Monthly Sources and Uses'!I9</f>
        <v>148302</v>
      </c>
      <c r="L70" s="481">
        <f>+'Monthly Sources and Uses'!J9</f>
        <v>148530</v>
      </c>
      <c r="M70" s="481">
        <f>+'Monthly Sources and Uses'!K9</f>
        <v>139742.98000000001</v>
      </c>
      <c r="N70" s="481">
        <f>+'Monthly Sources and Uses'!L9</f>
        <v>148225</v>
      </c>
      <c r="O70" s="481">
        <f>+'Monthly Sources and Uses'!M9</f>
        <v>142997</v>
      </c>
      <c r="P70" s="481">
        <f>+'Monthly Sources and Uses'!N9</f>
        <v>148272</v>
      </c>
      <c r="Q70" s="481">
        <f>+'Monthly Sources and Uses'!O9</f>
        <v>152277</v>
      </c>
      <c r="R70" s="481">
        <f>+'Monthly Sources and Uses'!P9</f>
        <v>136667.59</v>
      </c>
      <c r="S70" s="481">
        <f>+'Monthly Sources and Uses'!Q9</f>
        <v>65617.8</v>
      </c>
      <c r="T70" s="481">
        <f>+'Monthly Sources and Uses'!R9</f>
        <v>108700</v>
      </c>
      <c r="U70" s="481">
        <f>+'Monthly Sources and Uses'!S9</f>
        <v>147066.69</v>
      </c>
      <c r="V70" s="481">
        <f>+'Monthly Sources and Uses'!T9</f>
        <v>141911.98000000001</v>
      </c>
      <c r="W70" s="481">
        <f>+'Monthly Sources and Uses'!U9</f>
        <v>148401</v>
      </c>
      <c r="X70" s="481">
        <f>+'Monthly Sources and Uses'!V9</f>
        <v>147820</v>
      </c>
      <c r="Y70" s="481">
        <f>+'Monthly Sources and Uses'!W9</f>
        <v>138953.98000000001</v>
      </c>
      <c r="Z70" s="481">
        <f>+'Monthly Sources and Uses'!X9</f>
        <v>145291</v>
      </c>
      <c r="AA70" s="481">
        <f>+'Monthly Sources and Uses'!Y9</f>
        <v>140935</v>
      </c>
      <c r="AB70" s="481">
        <f>+'Monthly Sources and Uses'!Z9</f>
        <v>145452</v>
      </c>
      <c r="AC70" s="481">
        <f>+'Monthly Sources and Uses'!AA9</f>
        <v>146361</v>
      </c>
      <c r="AD70" s="481">
        <f>+'Monthly Sources and Uses'!AB9</f>
        <v>133700.59</v>
      </c>
      <c r="AE70" s="481">
        <f>+'Monthly Sources and Uses'!AC9</f>
        <v>142539</v>
      </c>
      <c r="AF70" s="481">
        <f>+'Monthly Sources and Uses'!AD9</f>
        <v>138141</v>
      </c>
      <c r="AG70" s="481">
        <f>+'Monthly Sources and Uses'!AE9</f>
        <v>143521</v>
      </c>
      <c r="AH70" s="481">
        <f>+'Monthly Sources and Uses'!AF9</f>
        <v>140877.98000000001</v>
      </c>
      <c r="AI70" s="481">
        <f>+'Monthly Sources and Uses'!AG9</f>
        <v>147039</v>
      </c>
      <c r="AJ70" s="481">
        <f>+'Monthly Sources and Uses'!AH9</f>
        <v>147096</v>
      </c>
      <c r="AK70" s="481">
        <f>+'Monthly Sources and Uses'!AI9</f>
        <v>137307</v>
      </c>
      <c r="AL70" s="481">
        <f>+'Monthly Sources and Uses'!AJ9</f>
        <v>142640</v>
      </c>
      <c r="AM70" s="481">
        <f>+'Monthly Sources and Uses'!AK9</f>
        <v>138248.98000000001</v>
      </c>
      <c r="AN70" s="481">
        <f>+'Monthly Sources and Uses'!AL9</f>
        <v>140751</v>
      </c>
      <c r="AO70" s="481">
        <f>+'Monthly Sources and Uses'!AM9</f>
        <v>147198</v>
      </c>
      <c r="AP70" s="481">
        <f>+'Monthly Sources and Uses'!AN9</f>
        <v>139256.28</v>
      </c>
      <c r="AQ70" s="481">
        <f>+'Monthly Sources and Uses'!AO9</f>
        <v>18900</v>
      </c>
      <c r="AR70" s="481">
        <f>+'Monthly Sources and Uses'!AP9</f>
        <v>13697.1</v>
      </c>
      <c r="AS70" s="481">
        <f>+'Monthly Sources and Uses'!AQ9</f>
        <v>145227</v>
      </c>
      <c r="AT70" s="481">
        <f>+'Monthly Sources and Uses'!AR9</f>
        <v>141969</v>
      </c>
      <c r="AU70" s="481">
        <f>+'Monthly Sources and Uses'!AS9</f>
        <v>147144</v>
      </c>
      <c r="AV70" s="481">
        <f>+'Monthly Sources and Uses'!AT9</f>
        <v>149213</v>
      </c>
      <c r="AW70" s="481">
        <f>+'Monthly Sources and Uses'!AU9</f>
        <v>138680</v>
      </c>
      <c r="AX70" s="481">
        <f>+'Monthly Sources and Uses'!AV9</f>
        <v>143969</v>
      </c>
      <c r="AY70" s="481">
        <f>+'Monthly Sources and Uses'!AW9</f>
        <v>139422</v>
      </c>
      <c r="AZ70" s="481">
        <f>+'Monthly Sources and Uses'!AX9</f>
        <v>141652</v>
      </c>
      <c r="BA70" s="481">
        <f>+'Monthly Sources and Uses'!AY9</f>
        <v>147992</v>
      </c>
      <c r="BB70" s="481">
        <f>+'Monthly Sources and Uses'!AZ9</f>
        <v>135574.59</v>
      </c>
      <c r="BC70" s="481">
        <f>+'Monthly Sources and Uses'!BA9</f>
        <v>144498</v>
      </c>
      <c r="BD70" s="481">
        <f>+'Monthly Sources and Uses'!BB9</f>
        <v>136818</v>
      </c>
      <c r="BE70" s="481">
        <f>+'Monthly Sources and Uses'!BC9</f>
        <v>144891</v>
      </c>
      <c r="BF70" s="481">
        <f>+'Monthly Sources and Uses'!BD9</f>
        <v>141339</v>
      </c>
      <c r="BG70" s="481">
        <f>+'Monthly Sources and Uses'!BE9</f>
        <v>146913</v>
      </c>
      <c r="BH70" s="481">
        <f>+'Monthly Sources and Uses'!BF9</f>
        <v>148755</v>
      </c>
      <c r="BI70" s="481">
        <f>+'Monthly Sources and Uses'!BG9</f>
        <v>137451</v>
      </c>
      <c r="BJ70" s="481">
        <f>+'Monthly Sources and Uses'!BH9</f>
        <v>144041</v>
      </c>
      <c r="BK70" s="481">
        <f>+'Monthly Sources and Uses'!BI9</f>
        <v>139128</v>
      </c>
      <c r="BL70" s="481">
        <f>+'Monthly Sources and Uses'!BJ9</f>
        <v>142967</v>
      </c>
      <c r="BM70" s="481">
        <f>+'Monthly Sources and Uses'!BK9</f>
        <v>148650</v>
      </c>
      <c r="BN70" s="481">
        <f>+'Monthly Sources and Uses'!BL9</f>
        <v>136166.59</v>
      </c>
      <c r="BO70" s="481">
        <f>+'Monthly Sources and Uses'!BM9</f>
        <v>74702.2</v>
      </c>
      <c r="BP70" s="481">
        <f>+'Monthly Sources and Uses'!BN9</f>
        <v>111646</v>
      </c>
      <c r="BQ70" s="481">
        <f>+'Monthly Sources and Uses'!BO9</f>
        <v>147045</v>
      </c>
      <c r="BR70" s="481">
        <f>+'Monthly Sources and Uses'!BP9</f>
        <v>143331</v>
      </c>
      <c r="BS70" s="481">
        <f>+'Monthly Sources and Uses'!BQ9</f>
        <v>150576</v>
      </c>
      <c r="BT70" s="481">
        <f>+'Monthly Sources and Uses'!BR9</f>
        <v>151854</v>
      </c>
      <c r="BU70" s="481">
        <f>+'Monthly Sources and Uses'!BS9</f>
        <v>141312</v>
      </c>
      <c r="BV70" s="481">
        <f>+'Monthly Sources and Uses'!BT9</f>
        <v>149885</v>
      </c>
      <c r="BW70" s="481">
        <f>+'Monthly Sources and Uses'!BU9</f>
        <v>147339</v>
      </c>
      <c r="BX70" s="481">
        <f>+'Monthly Sources and Uses'!BV9</f>
        <v>152094</v>
      </c>
      <c r="BY70" s="481">
        <f>+'Monthly Sources and Uses'!BW9</f>
        <v>157454</v>
      </c>
      <c r="BZ70" s="481">
        <f>+'Monthly Sources and Uses'!BX9</f>
        <v>144140.59</v>
      </c>
      <c r="CA70" s="481">
        <f>+'Monthly Sources and Uses'!BY9</f>
        <v>154452</v>
      </c>
      <c r="CB70" s="481">
        <f>+'Monthly Sources and Uses'!BZ9</f>
        <v>149048.98000000001</v>
      </c>
      <c r="CC70" s="481">
        <f>+'Monthly Sources and Uses'!CA9</f>
        <v>154116</v>
      </c>
      <c r="CD70" s="481">
        <f>+'Monthly Sources and Uses'!CB9</f>
        <v>147030</v>
      </c>
      <c r="CE70" s="481">
        <f>+'Monthly Sources and Uses'!CC9</f>
        <v>157506</v>
      </c>
      <c r="CF70" s="481">
        <f>+'Monthly Sources and Uses'!CD9</f>
        <v>158388</v>
      </c>
      <c r="CG70" s="481">
        <f>+'Monthly Sources and Uses'!CE9</f>
        <v>151067.98000000001</v>
      </c>
      <c r="CH70" s="481">
        <f>+'Monthly Sources and Uses'!CF9</f>
        <v>157257</v>
      </c>
      <c r="CI70" s="481">
        <f>+'Monthly Sources and Uses'!CG9</f>
        <v>156195</v>
      </c>
      <c r="CJ70" s="481">
        <f>+'Monthly Sources and Uses'!CH9</f>
        <v>161816</v>
      </c>
      <c r="CK70" s="481">
        <f>+'Monthly Sources and Uses'!CI9</f>
        <v>164270</v>
      </c>
      <c r="CL70" s="481">
        <f>+'Monthly Sources and Uses'!CJ9</f>
        <v>153300.29999999999</v>
      </c>
      <c r="CM70" s="481">
        <f>+'Monthly Sources and Uses'!CK9</f>
        <v>142268</v>
      </c>
      <c r="CN70" s="481">
        <f>+'Monthly Sources and Uses'!CL9</f>
        <v>66189</v>
      </c>
      <c r="CO70" s="481">
        <f>+'Monthly Sources and Uses'!CM9</f>
        <v>155835</v>
      </c>
      <c r="CP70" s="481">
        <f>+'Monthly Sources and Uses'!CN9</f>
        <v>153896.98000000001</v>
      </c>
      <c r="CQ70" s="481">
        <f>+'Monthly Sources and Uses'!CO9</f>
        <v>159196</v>
      </c>
      <c r="CR70" s="481">
        <f>+'Monthly Sources and Uses'!CP9</f>
        <v>160320</v>
      </c>
      <c r="CS70" s="481">
        <f>+'Monthly Sources and Uses'!CQ9</f>
        <v>152256</v>
      </c>
      <c r="CT70" s="481">
        <f>+'Monthly Sources and Uses'!CR9</f>
        <v>158670</v>
      </c>
      <c r="CU70" s="481">
        <f>+'Monthly Sources and Uses'!CS9</f>
        <v>156125.98000000001</v>
      </c>
      <c r="CV70" s="481">
        <f>+'Monthly Sources and Uses'!CT9</f>
        <v>162252</v>
      </c>
      <c r="CW70" s="481">
        <f>+'Monthly Sources and Uses'!CU9</f>
        <v>162727</v>
      </c>
      <c r="CX70" s="481">
        <f>+'Monthly Sources and Uses'!CV9</f>
        <v>147731.59</v>
      </c>
      <c r="CY70" s="481">
        <f>+'Monthly Sources and Uses'!CW9</f>
        <v>162962</v>
      </c>
      <c r="CZ70" s="481">
        <f>+'Monthly Sources and Uses'!CX9</f>
        <v>152529</v>
      </c>
      <c r="DA70" s="481">
        <f>+'Monthly Sources and Uses'!CY9</f>
        <v>156720</v>
      </c>
      <c r="DB70" s="481">
        <f>+'Monthly Sources and Uses'!CZ9</f>
        <v>153591</v>
      </c>
      <c r="DC70" s="481">
        <f>+'Monthly Sources and Uses'!DA9</f>
        <v>159453</v>
      </c>
      <c r="DD70" s="481">
        <f>+'Monthly Sources and Uses'!DB9</f>
        <v>161109</v>
      </c>
      <c r="DE70" s="481">
        <f>+'Monthly Sources and Uses'!DC9</f>
        <v>150772</v>
      </c>
      <c r="DF70" s="481">
        <f>+'Monthly Sources and Uses'!DD9</f>
        <v>158856</v>
      </c>
      <c r="DG70" s="481">
        <f>+'Monthly Sources and Uses'!DE9</f>
        <v>156389.98000000001</v>
      </c>
      <c r="DH70" s="481">
        <f>+'Monthly Sources and Uses'!DF9</f>
        <v>161025</v>
      </c>
      <c r="DI70" s="481">
        <f>+'Monthly Sources and Uses'!DG9</f>
        <v>162254</v>
      </c>
      <c r="DJ70" s="481">
        <f>+'Monthly Sources and Uses'!DH9</f>
        <v>147095.59</v>
      </c>
      <c r="DK70" s="481">
        <f>+'Monthly Sources and Uses'!DI9</f>
        <v>161880</v>
      </c>
      <c r="DL70" s="481">
        <f>+'Monthly Sources and Uses'!DJ9</f>
        <v>45536</v>
      </c>
      <c r="DM70" s="481">
        <f>+'Monthly Sources and Uses'!DK9</f>
        <v>155190</v>
      </c>
      <c r="DN70" s="481">
        <f>+'Monthly Sources and Uses'!DL9</f>
        <v>152844</v>
      </c>
      <c r="DO70" s="481">
        <f>+'Monthly Sources and Uses'!DM9</f>
        <v>159903</v>
      </c>
      <c r="DP70" s="481">
        <f>+'Monthly Sources and Uses'!DN9</f>
        <v>160799</v>
      </c>
      <c r="DQ70" s="481">
        <f>+'Monthly Sources and Uses'!DO9</f>
        <v>150243</v>
      </c>
      <c r="DR70" s="481">
        <f>+'Monthly Sources and Uses'!DP9</f>
        <v>159042</v>
      </c>
      <c r="DS70" s="481">
        <f>+'Monthly Sources and Uses'!DQ9</f>
        <v>156888</v>
      </c>
      <c r="DT70" s="481">
        <f>+'Monthly Sources and Uses'!DR9</f>
        <v>160440</v>
      </c>
      <c r="DU70" s="481">
        <f>+'Monthly Sources and Uses'!DS9</f>
        <v>162468</v>
      </c>
      <c r="DV70" s="481">
        <f>+'Monthly Sources and Uses'!DT9</f>
        <v>146740</v>
      </c>
      <c r="DW70" s="481">
        <f>+'Monthly Sources and Uses'!DU9</f>
        <v>160652</v>
      </c>
      <c r="DX70" s="481">
        <f>+'Monthly Sources and Uses'!DV9</f>
        <v>152130</v>
      </c>
      <c r="DY70" s="481">
        <f>+'Monthly Sources and Uses'!DW9</f>
        <v>154725</v>
      </c>
      <c r="DZ70" s="481">
        <f>+'Monthly Sources and Uses'!DX9</f>
        <v>151203</v>
      </c>
      <c r="EA70" s="481">
        <f>+'Monthly Sources and Uses'!DY9</f>
        <v>159627</v>
      </c>
      <c r="EB70" s="481">
        <f>+'Monthly Sources and Uses'!DZ9</f>
        <v>159102</v>
      </c>
      <c r="EC70" s="481">
        <f>+'Monthly Sources and Uses'!EA9</f>
        <v>149931</v>
      </c>
      <c r="ED70" s="481">
        <f>+'Monthly Sources and Uses'!EB9</f>
        <v>156252</v>
      </c>
      <c r="EE70" s="481">
        <f>+'Monthly Sources and Uses'!EC9</f>
        <v>154935</v>
      </c>
      <c r="EF70" s="481">
        <f>+'Monthly Sources and Uses'!ED9</f>
        <v>160072</v>
      </c>
      <c r="EG70" s="481">
        <f>+'Monthly Sources and Uses'!EE9</f>
        <v>162159</v>
      </c>
      <c r="EH70" s="481">
        <f>+'Monthly Sources and Uses'!EF9</f>
        <v>151751.29999999999</v>
      </c>
      <c r="EI70" s="481">
        <f>+'Monthly Sources and Uses'!EG9</f>
        <v>5326</v>
      </c>
      <c r="EJ70" s="481">
        <f>+'Monthly Sources and Uses'!EH9</f>
        <v>30084.2</v>
      </c>
      <c r="EK70" s="481">
        <f>+'Monthly Sources and Uses'!EI9</f>
        <v>154803</v>
      </c>
      <c r="EL70" s="481">
        <f>+'Monthly Sources and Uses'!EJ9</f>
        <v>151239</v>
      </c>
      <c r="EM70" s="481">
        <f>+'Monthly Sources and Uses'!EK9</f>
        <v>159981</v>
      </c>
      <c r="EN70" s="481">
        <f>+'Monthly Sources and Uses'!EL9</f>
        <v>159676</v>
      </c>
      <c r="EO70" s="481">
        <f>+'Monthly Sources and Uses'!EM9</f>
        <v>150716.98000000001</v>
      </c>
      <c r="EP70" s="481">
        <f>+'Monthly Sources and Uses'!EN9</f>
        <v>157416</v>
      </c>
      <c r="EQ70" s="481">
        <f>+'Monthly Sources and Uses'!EO9</f>
        <v>154605</v>
      </c>
      <c r="ER70" s="481">
        <f>+'Monthly Sources and Uses'!EP9</f>
        <v>160611</v>
      </c>
      <c r="ES70" s="481">
        <f>+'Monthly Sources and Uses'!EQ9</f>
        <v>161856</v>
      </c>
      <c r="ET70" s="481">
        <f>+'Monthly Sources and Uses'!ER9</f>
        <v>145738.59</v>
      </c>
      <c r="EU70" s="481">
        <f>+'Monthly Sources and Uses'!ES9</f>
        <v>158451</v>
      </c>
      <c r="EV70" s="481">
        <f>+'Monthly Sources and Uses'!ET9</f>
        <v>149623</v>
      </c>
      <c r="EW70" s="481">
        <f>+'Monthly Sources and Uses'!EU9</f>
        <v>154230</v>
      </c>
      <c r="EX70" s="481">
        <f>+'Monthly Sources and Uses'!EV9</f>
        <v>150104.98000000001</v>
      </c>
      <c r="EY70" s="481">
        <f>+'Monthly Sources and Uses'!EW9</f>
        <v>158496</v>
      </c>
      <c r="EZ70" s="481">
        <f>+'Monthly Sources and Uses'!EX9</f>
        <v>159610</v>
      </c>
      <c r="FA70" s="481">
        <f>+'Monthly Sources and Uses'!EY9</f>
        <v>148952.98000000001</v>
      </c>
      <c r="FB70" s="481">
        <f>+'Monthly Sources and Uses'!EZ9</f>
        <v>155215</v>
      </c>
      <c r="FC70" s="481">
        <f>+'Monthly Sources and Uses'!FA9</f>
        <v>154353</v>
      </c>
      <c r="FD70" s="481">
        <f>+'Monthly Sources and Uses'!FB9</f>
        <v>159447</v>
      </c>
      <c r="FE70" s="481">
        <f>+'Monthly Sources and Uses'!FC9</f>
        <v>157691</v>
      </c>
      <c r="FF70" s="481">
        <f>+'Monthly Sources and Uses'!FD9</f>
        <v>142931.59</v>
      </c>
      <c r="FG70" s="481">
        <f>+'Monthly Sources and Uses'!FE9</f>
        <v>65433</v>
      </c>
      <c r="FH70" s="481">
        <f>+'Monthly Sources and Uses'!FF9</f>
        <v>132411</v>
      </c>
      <c r="FI70" s="481">
        <f>+'Monthly Sources and Uses'!FG9</f>
        <v>151924</v>
      </c>
      <c r="FJ70" s="481">
        <f>+'Monthly Sources and Uses'!FH9</f>
        <v>148724.98000000001</v>
      </c>
      <c r="FK70" s="481">
        <f>+'Monthly Sources and Uses'!FI9</f>
        <v>156828</v>
      </c>
      <c r="FL70" s="481">
        <f>+'Monthly Sources and Uses'!FJ9</f>
        <v>157641</v>
      </c>
      <c r="FM70" s="481">
        <f>+'Monthly Sources and Uses'!FK9</f>
        <v>147501</v>
      </c>
      <c r="FN70" s="481">
        <f>+'Monthly Sources and Uses'!FL9</f>
        <v>153298</v>
      </c>
      <c r="FO70" s="481">
        <f>+'Monthly Sources and Uses'!FM9</f>
        <v>151959.98000000001</v>
      </c>
      <c r="FP70" s="481">
        <f>+'Monthly Sources and Uses'!FN9</f>
        <v>157943</v>
      </c>
      <c r="FQ70" s="481">
        <f>+'Monthly Sources and Uses'!FO9</f>
        <v>156849</v>
      </c>
      <c r="FR70" s="481">
        <f>+'Monthly Sources and Uses'!FP9</f>
        <v>142328.59</v>
      </c>
      <c r="FS70" s="481">
        <f>+'Monthly Sources and Uses'!FQ9</f>
        <v>153659</v>
      </c>
      <c r="FT70" s="481">
        <f>+'Monthly Sources and Uses'!FR9</f>
        <v>147531</v>
      </c>
      <c r="FU70" s="481">
        <f>+'Monthly Sources and Uses'!FS9</f>
        <v>151125</v>
      </c>
      <c r="FV70" s="481">
        <f>+'Monthly Sources and Uses'!FT9</f>
        <v>147622</v>
      </c>
      <c r="FW70" s="481">
        <f>+'Monthly Sources and Uses'!FU9</f>
        <v>156702</v>
      </c>
      <c r="FX70" s="481">
        <f>+'Monthly Sources and Uses'!FV9</f>
        <v>154985</v>
      </c>
      <c r="FY70" s="481">
        <f>+'Monthly Sources and Uses'!FW9</f>
        <v>146556</v>
      </c>
      <c r="FZ70" s="481">
        <f>+'Monthly Sources and Uses'!FX9</f>
        <v>151143</v>
      </c>
      <c r="GA70" s="481">
        <f>+'Monthly Sources and Uses'!FY9</f>
        <v>149800.98000000001</v>
      </c>
      <c r="GB70" s="481">
        <f>+'Monthly Sources and Uses'!FZ9</f>
        <v>158259</v>
      </c>
    </row>
    <row r="71" spans="1:184">
      <c r="B71" s="486"/>
      <c r="C71" s="475" t="s">
        <v>8</v>
      </c>
      <c r="D71" s="478" t="s">
        <v>36</v>
      </c>
      <c r="E71" s="481">
        <f>+'Monthly Sources and Uses'!C10</f>
        <v>145613</v>
      </c>
      <c r="F71" s="481">
        <f>+'Monthly Sources and Uses'!D10</f>
        <v>131159</v>
      </c>
      <c r="G71" s="481">
        <f>+'Monthly Sources and Uses'!E10</f>
        <v>140765</v>
      </c>
      <c r="H71" s="481">
        <f>+'Monthly Sources and Uses'!F10</f>
        <v>136737.98000000001</v>
      </c>
      <c r="I71" s="481">
        <f>+'Monthly Sources and Uses'!G10</f>
        <v>142532</v>
      </c>
      <c r="J71" s="481">
        <f>+'Monthly Sources and Uses'!H10</f>
        <v>136528</v>
      </c>
      <c r="K71" s="481">
        <f>+'Monthly Sources and Uses'!I10</f>
        <v>144138</v>
      </c>
      <c r="L71" s="481">
        <f>+'Monthly Sources and Uses'!J10</f>
        <v>144061</v>
      </c>
      <c r="M71" s="481">
        <f>+'Monthly Sources and Uses'!K10</f>
        <v>135967.98000000001</v>
      </c>
      <c r="N71" s="481">
        <f>+'Monthly Sources and Uses'!L10</f>
        <v>143563</v>
      </c>
      <c r="O71" s="481">
        <f>+'Monthly Sources and Uses'!M10</f>
        <v>137757</v>
      </c>
      <c r="P71" s="481">
        <f>+'Monthly Sources and Uses'!N10</f>
        <v>143619</v>
      </c>
      <c r="Q71" s="481">
        <f>+'Monthly Sources and Uses'!O10</f>
        <v>145814</v>
      </c>
      <c r="R71" s="481">
        <f>+'Monthly Sources and Uses'!P10</f>
        <v>131995</v>
      </c>
      <c r="S71" s="481">
        <f>+'Monthly Sources and Uses'!Q10</f>
        <v>140488</v>
      </c>
      <c r="T71" s="481">
        <f>+'Monthly Sources and Uses'!R10</f>
        <v>136630</v>
      </c>
      <c r="U71" s="481">
        <f>+'Monthly Sources and Uses'!S10</f>
        <v>142377</v>
      </c>
      <c r="V71" s="481">
        <f>+'Monthly Sources and Uses'!T10</f>
        <v>137979.98000000001</v>
      </c>
      <c r="W71" s="481">
        <f>+'Monthly Sources and Uses'!U10</f>
        <v>143574</v>
      </c>
      <c r="X71" s="481">
        <f>+'Monthly Sources and Uses'!V10</f>
        <v>143848</v>
      </c>
      <c r="Y71" s="481">
        <f>+'Monthly Sources and Uses'!W10</f>
        <v>134850.98000000001</v>
      </c>
      <c r="Z71" s="481">
        <f>+'Monthly Sources and Uses'!X10</f>
        <v>141369</v>
      </c>
      <c r="AA71" s="481">
        <f>+'Monthly Sources and Uses'!Y10</f>
        <v>135460</v>
      </c>
      <c r="AB71" s="481">
        <f>+'Monthly Sources and Uses'!Z10</f>
        <v>141347</v>
      </c>
      <c r="AC71" s="481">
        <f>+'Monthly Sources and Uses'!AA10</f>
        <v>141728</v>
      </c>
      <c r="AD71" s="481">
        <f>+'Monthly Sources and Uses'!AB10</f>
        <v>129485</v>
      </c>
      <c r="AE71" s="481">
        <f>+'Monthly Sources and Uses'!AC10</f>
        <v>139366</v>
      </c>
      <c r="AF71" s="481">
        <f>+'Monthly Sources and Uses'!AD10</f>
        <v>45086</v>
      </c>
      <c r="AG71" s="481">
        <f>+'Monthly Sources and Uses'!AE10</f>
        <v>134710</v>
      </c>
      <c r="AH71" s="481">
        <f>+'Monthly Sources and Uses'!AF10</f>
        <v>136494.98000000001</v>
      </c>
      <c r="AI71" s="481">
        <f>+'Monthly Sources and Uses'!AG10</f>
        <v>142948</v>
      </c>
      <c r="AJ71" s="481">
        <f>+'Monthly Sources and Uses'!AH10</f>
        <v>143076</v>
      </c>
      <c r="AK71" s="481">
        <f>+'Monthly Sources and Uses'!AI10</f>
        <v>133102</v>
      </c>
      <c r="AL71" s="481">
        <f>+'Monthly Sources and Uses'!AJ10</f>
        <v>139262</v>
      </c>
      <c r="AM71" s="481">
        <f>+'Monthly Sources and Uses'!AK10</f>
        <v>134067.98000000001</v>
      </c>
      <c r="AN71" s="481">
        <f>+'Monthly Sources and Uses'!AL10</f>
        <v>137704</v>
      </c>
      <c r="AO71" s="481">
        <f>+'Monthly Sources and Uses'!AM10</f>
        <v>141862</v>
      </c>
      <c r="AP71" s="481">
        <f>+'Monthly Sources and Uses'!AN10</f>
        <v>134614.48000000001</v>
      </c>
      <c r="AQ71" s="481">
        <f>+'Monthly Sources and Uses'!AO10</f>
        <v>139326</v>
      </c>
      <c r="AR71" s="481">
        <f>+'Monthly Sources and Uses'!AP10</f>
        <v>133697</v>
      </c>
      <c r="AS71" s="481">
        <f>+'Monthly Sources and Uses'!AQ10</f>
        <v>140726</v>
      </c>
      <c r="AT71" s="481">
        <f>+'Monthly Sources and Uses'!AR10</f>
        <v>137789</v>
      </c>
      <c r="AU71" s="481">
        <f>+'Monthly Sources and Uses'!AS10</f>
        <v>143343</v>
      </c>
      <c r="AV71" s="481">
        <f>+'Monthly Sources and Uses'!AT10</f>
        <v>144098</v>
      </c>
      <c r="AW71" s="481">
        <f>+'Monthly Sources and Uses'!AU10</f>
        <v>135130</v>
      </c>
      <c r="AX71" s="481">
        <f>+'Monthly Sources and Uses'!AV10</f>
        <v>140267</v>
      </c>
      <c r="AY71" s="481">
        <f>+'Monthly Sources and Uses'!AW10</f>
        <v>135050</v>
      </c>
      <c r="AZ71" s="481">
        <f>+'Monthly Sources and Uses'!AX10</f>
        <v>138183</v>
      </c>
      <c r="BA71" s="481">
        <f>+'Monthly Sources and Uses'!AY10</f>
        <v>142741</v>
      </c>
      <c r="BB71" s="481">
        <f>+'Monthly Sources and Uses'!AZ10</f>
        <v>130415</v>
      </c>
      <c r="BC71" s="481">
        <f>+'Monthly Sources and Uses'!BA10</f>
        <v>76811.5</v>
      </c>
      <c r="BD71" s="481">
        <f>+'Monthly Sources and Uses'!BB10</f>
        <v>102045.5</v>
      </c>
      <c r="BE71" s="481">
        <f>+'Monthly Sources and Uses'!BC10</f>
        <v>140608</v>
      </c>
      <c r="BF71" s="481">
        <f>+'Monthly Sources and Uses'!BD10</f>
        <v>137081</v>
      </c>
      <c r="BG71" s="481">
        <f>+'Monthly Sources and Uses'!BE10</f>
        <v>142775</v>
      </c>
      <c r="BH71" s="481">
        <f>+'Monthly Sources and Uses'!BF10</f>
        <v>144523</v>
      </c>
      <c r="BI71" s="481">
        <f>+'Monthly Sources and Uses'!BG10</f>
        <v>133581</v>
      </c>
      <c r="BJ71" s="481">
        <f>+'Monthly Sources and Uses'!BH10</f>
        <v>139216</v>
      </c>
      <c r="BK71" s="481">
        <f>+'Monthly Sources and Uses'!BI10</f>
        <v>134572</v>
      </c>
      <c r="BL71" s="481">
        <f>+'Monthly Sources and Uses'!BJ10</f>
        <v>138066</v>
      </c>
      <c r="BM71" s="481">
        <f>+'Monthly Sources and Uses'!BK10</f>
        <v>143969</v>
      </c>
      <c r="BN71" s="481">
        <f>+'Monthly Sources and Uses'!BL10</f>
        <v>131507</v>
      </c>
      <c r="BO71" s="481">
        <f>+'Monthly Sources and Uses'!BM10</f>
        <v>140137</v>
      </c>
      <c r="BP71" s="481">
        <f>+'Monthly Sources and Uses'!BN10</f>
        <v>135076.98000000001</v>
      </c>
      <c r="BQ71" s="481">
        <f>+'Monthly Sources and Uses'!BO10</f>
        <v>143008</v>
      </c>
      <c r="BR71" s="481">
        <f>+'Monthly Sources and Uses'!BP10</f>
        <v>138894</v>
      </c>
      <c r="BS71" s="481">
        <f>+'Monthly Sources and Uses'!BQ10</f>
        <v>146161</v>
      </c>
      <c r="BT71" s="481">
        <f>+'Monthly Sources and Uses'!BR10</f>
        <v>147633</v>
      </c>
      <c r="BU71" s="481">
        <f>+'Monthly Sources and Uses'!BS10</f>
        <v>137200</v>
      </c>
      <c r="BV71" s="481">
        <f>+'Monthly Sources and Uses'!BT10</f>
        <v>144762</v>
      </c>
      <c r="BW71" s="481">
        <f>+'Monthly Sources and Uses'!BU10</f>
        <v>141393</v>
      </c>
      <c r="BX71" s="481">
        <f>+'Monthly Sources and Uses'!BV10</f>
        <v>146217</v>
      </c>
      <c r="BY71" s="481">
        <f>+'Monthly Sources and Uses'!BW10</f>
        <v>151474</v>
      </c>
      <c r="BZ71" s="481">
        <f>+'Monthly Sources and Uses'!BX10</f>
        <v>108805</v>
      </c>
      <c r="CA71" s="481">
        <f>+'Monthly Sources and Uses'!BY10</f>
        <v>0</v>
      </c>
      <c r="CB71" s="481">
        <f>+'Monthly Sources and Uses'!BZ10</f>
        <v>62281</v>
      </c>
      <c r="CC71" s="481">
        <f>+'Monthly Sources and Uses'!CA10</f>
        <v>147902</v>
      </c>
      <c r="CD71" s="481">
        <f>+'Monthly Sources and Uses'!CB10</f>
        <v>142732</v>
      </c>
      <c r="CE71" s="481">
        <f>+'Monthly Sources and Uses'!CC10</f>
        <v>152600</v>
      </c>
      <c r="CF71" s="481">
        <f>+'Monthly Sources and Uses'!CD10</f>
        <v>152440</v>
      </c>
      <c r="CG71" s="481">
        <f>+'Monthly Sources and Uses'!CE10</f>
        <v>145363.98000000001</v>
      </c>
      <c r="CH71" s="481">
        <f>+'Monthly Sources and Uses'!CF10</f>
        <v>150887</v>
      </c>
      <c r="CI71" s="481">
        <f>+'Monthly Sources and Uses'!CG10</f>
        <v>151070</v>
      </c>
      <c r="CJ71" s="481">
        <f>+'Monthly Sources and Uses'!CH10</f>
        <v>156418</v>
      </c>
      <c r="CK71" s="481">
        <f>+'Monthly Sources and Uses'!CI10</f>
        <v>158538</v>
      </c>
      <c r="CL71" s="481">
        <f>+'Monthly Sources and Uses'!CJ10</f>
        <v>147711.5</v>
      </c>
      <c r="CM71" s="481">
        <f>+'Monthly Sources and Uses'!CK10</f>
        <v>156921</v>
      </c>
      <c r="CN71" s="481">
        <f>+'Monthly Sources and Uses'!CL10</f>
        <v>149153</v>
      </c>
      <c r="CO71" s="481">
        <f>+'Monthly Sources and Uses'!CM10</f>
        <v>151618</v>
      </c>
      <c r="CP71" s="481">
        <f>+'Monthly Sources and Uses'!CN10</f>
        <v>147877.98000000001</v>
      </c>
      <c r="CQ71" s="481">
        <f>+'Monthly Sources and Uses'!CO10</f>
        <v>154094</v>
      </c>
      <c r="CR71" s="481">
        <f>+'Monthly Sources and Uses'!CP10</f>
        <v>154904</v>
      </c>
      <c r="CS71" s="481">
        <f>+'Monthly Sources and Uses'!CQ10</f>
        <v>147254</v>
      </c>
      <c r="CT71" s="481">
        <f>+'Monthly Sources and Uses'!CR10</f>
        <v>153268</v>
      </c>
      <c r="CU71" s="481">
        <f>+'Monthly Sources and Uses'!CS10</f>
        <v>150956.98000000001</v>
      </c>
      <c r="CV71" s="481">
        <f>+'Monthly Sources and Uses'!CT10</f>
        <v>157586</v>
      </c>
      <c r="CW71" s="481">
        <f>+'Monthly Sources and Uses'!CU10</f>
        <v>156991</v>
      </c>
      <c r="CX71" s="481">
        <f>+'Monthly Sources and Uses'!CV10</f>
        <v>97119.5</v>
      </c>
      <c r="CY71" s="481">
        <f>+'Monthly Sources and Uses'!CW10</f>
        <v>96188.49</v>
      </c>
      <c r="CZ71" s="481">
        <f>+'Monthly Sources and Uses'!CX10</f>
        <v>147116</v>
      </c>
      <c r="DA71" s="481">
        <f>+'Monthly Sources and Uses'!CY10</f>
        <v>151220</v>
      </c>
      <c r="DB71" s="481">
        <f>+'Monthly Sources and Uses'!CZ10</f>
        <v>148412</v>
      </c>
      <c r="DC71" s="481">
        <f>+'Monthly Sources and Uses'!DA10</f>
        <v>154293</v>
      </c>
      <c r="DD71" s="481">
        <f>+'Monthly Sources and Uses'!DB10</f>
        <v>155573</v>
      </c>
      <c r="DE71" s="481">
        <f>+'Monthly Sources and Uses'!DC10</f>
        <v>146122</v>
      </c>
      <c r="DF71" s="481">
        <f>+'Monthly Sources and Uses'!DD10</f>
        <v>153160</v>
      </c>
      <c r="DG71" s="481">
        <f>+'Monthly Sources and Uses'!DE10</f>
        <v>151360.98000000001</v>
      </c>
      <c r="DH71" s="481">
        <f>+'Monthly Sources and Uses'!DF10</f>
        <v>155760</v>
      </c>
      <c r="DI71" s="481">
        <f>+'Monthly Sources and Uses'!DG10</f>
        <v>156567</v>
      </c>
      <c r="DJ71" s="481">
        <f>+'Monthly Sources and Uses'!DH10</f>
        <v>141777</v>
      </c>
      <c r="DK71" s="481">
        <f>+'Monthly Sources and Uses'!DI10</f>
        <v>155582</v>
      </c>
      <c r="DL71" s="481">
        <f>+'Monthly Sources and Uses'!DJ10</f>
        <v>146780</v>
      </c>
      <c r="DM71" s="481">
        <f>+'Monthly Sources and Uses'!DK10</f>
        <v>150527</v>
      </c>
      <c r="DN71" s="481">
        <f>+'Monthly Sources and Uses'!DL10</f>
        <v>147692</v>
      </c>
      <c r="DO71" s="481">
        <f>+'Monthly Sources and Uses'!DM10</f>
        <v>154436</v>
      </c>
      <c r="DP71" s="481">
        <f>+'Monthly Sources and Uses'!DN10</f>
        <v>155474</v>
      </c>
      <c r="DQ71" s="481">
        <f>+'Monthly Sources and Uses'!DO10</f>
        <v>146135</v>
      </c>
      <c r="DR71" s="481">
        <f>+'Monthly Sources and Uses'!DP10</f>
        <v>153386</v>
      </c>
      <c r="DS71" s="481">
        <f>+'Monthly Sources and Uses'!DQ10</f>
        <v>151047</v>
      </c>
      <c r="DT71" s="481">
        <f>+'Monthly Sources and Uses'!DR10</f>
        <v>155377</v>
      </c>
      <c r="DU71" s="481">
        <f>+'Monthly Sources and Uses'!DS10</f>
        <v>156546</v>
      </c>
      <c r="DV71" s="481">
        <f>+'Monthly Sources and Uses'!DT10</f>
        <v>141265</v>
      </c>
      <c r="DW71" s="481">
        <f>+'Monthly Sources and Uses'!DU10</f>
        <v>119410</v>
      </c>
      <c r="DX71" s="481">
        <f>+'Monthly Sources and Uses'!DV10</f>
        <v>78253</v>
      </c>
      <c r="DY71" s="481">
        <f>+'Monthly Sources and Uses'!DW10</f>
        <v>149405</v>
      </c>
      <c r="DZ71" s="481">
        <f>+'Monthly Sources and Uses'!DX10</f>
        <v>146328</v>
      </c>
      <c r="EA71" s="481">
        <f>+'Monthly Sources and Uses'!DY10</f>
        <v>154412</v>
      </c>
      <c r="EB71" s="481">
        <f>+'Monthly Sources and Uses'!DZ10</f>
        <v>153440</v>
      </c>
      <c r="EC71" s="481">
        <f>+'Monthly Sources and Uses'!EA10</f>
        <v>144871</v>
      </c>
      <c r="ED71" s="481">
        <f>+'Monthly Sources and Uses'!EB10</f>
        <v>150385</v>
      </c>
      <c r="EE71" s="481">
        <f>+'Monthly Sources and Uses'!EC10</f>
        <v>149096</v>
      </c>
      <c r="EF71" s="481">
        <f>+'Monthly Sources and Uses'!ED10</f>
        <v>154456</v>
      </c>
      <c r="EG71" s="481">
        <f>+'Monthly Sources and Uses'!EE10</f>
        <v>156964</v>
      </c>
      <c r="EH71" s="481">
        <f>+'Monthly Sources and Uses'!EF10</f>
        <v>146237.5</v>
      </c>
      <c r="EI71" s="481">
        <f>+'Monthly Sources and Uses'!EG10</f>
        <v>153711</v>
      </c>
      <c r="EJ71" s="481">
        <f>+'Monthly Sources and Uses'!EH10</f>
        <v>146709.98000000001</v>
      </c>
      <c r="EK71" s="481">
        <f>+'Monthly Sources and Uses'!EI10</f>
        <v>149803</v>
      </c>
      <c r="EL71" s="481">
        <f>+'Monthly Sources and Uses'!EJ10</f>
        <v>145870</v>
      </c>
      <c r="EM71" s="481">
        <f>+'Monthly Sources and Uses'!EK10</f>
        <v>154611</v>
      </c>
      <c r="EN71" s="481">
        <f>+'Monthly Sources and Uses'!EL10</f>
        <v>154058</v>
      </c>
      <c r="EO71" s="481">
        <f>+'Monthly Sources and Uses'!EM10</f>
        <v>146268.98000000001</v>
      </c>
      <c r="EP71" s="481">
        <f>+'Monthly Sources and Uses'!EN10</f>
        <v>151437</v>
      </c>
      <c r="EQ71" s="481">
        <f>+'Monthly Sources and Uses'!EO10</f>
        <v>148851</v>
      </c>
      <c r="ER71" s="481">
        <f>+'Monthly Sources and Uses'!EP10</f>
        <v>155538</v>
      </c>
      <c r="ES71" s="481">
        <f>+'Monthly Sources and Uses'!EQ10</f>
        <v>155182</v>
      </c>
      <c r="ET71" s="481">
        <f>+'Monthly Sources and Uses'!ER10</f>
        <v>140602</v>
      </c>
      <c r="EU71" s="481">
        <f>+'Monthly Sources and Uses'!ES10</f>
        <v>103796.49</v>
      </c>
      <c r="EV71" s="481">
        <f>+'Monthly Sources and Uses'!ET10</f>
        <v>91250.5</v>
      </c>
      <c r="EW71" s="481">
        <f>+'Monthly Sources and Uses'!EU10</f>
        <v>148880</v>
      </c>
      <c r="EX71" s="481">
        <f>+'Monthly Sources and Uses'!EV10</f>
        <v>144893.98000000001</v>
      </c>
      <c r="EY71" s="481">
        <f>+'Monthly Sources and Uses'!EW10</f>
        <v>152949</v>
      </c>
      <c r="EZ71" s="481">
        <f>+'Monthly Sources and Uses'!EX10</f>
        <v>153498</v>
      </c>
      <c r="FA71" s="481">
        <f>+'Monthly Sources and Uses'!EY10</f>
        <v>143905.98000000001</v>
      </c>
      <c r="FB71" s="481">
        <f>+'Monthly Sources and Uses'!EZ10</f>
        <v>149704</v>
      </c>
      <c r="FC71" s="481">
        <f>+'Monthly Sources and Uses'!FA10</f>
        <v>148224</v>
      </c>
      <c r="FD71" s="481">
        <f>+'Monthly Sources and Uses'!FB10</f>
        <v>153944</v>
      </c>
      <c r="FE71" s="481">
        <f>+'Monthly Sources and Uses'!FC10</f>
        <v>152748</v>
      </c>
      <c r="FF71" s="481">
        <f>+'Monthly Sources and Uses'!FD10</f>
        <v>137729</v>
      </c>
      <c r="FG71" s="481">
        <f>+'Monthly Sources and Uses'!FE10</f>
        <v>149388</v>
      </c>
      <c r="FH71" s="481">
        <f>+'Monthly Sources and Uses'!FF10</f>
        <v>143173</v>
      </c>
      <c r="FI71" s="481">
        <f>+'Monthly Sources and Uses'!FG10</f>
        <v>146942</v>
      </c>
      <c r="FJ71" s="481">
        <f>+'Monthly Sources and Uses'!FH10</f>
        <v>143347.98000000001</v>
      </c>
      <c r="FK71" s="481">
        <f>+'Monthly Sources and Uses'!FI10</f>
        <v>151913</v>
      </c>
      <c r="FL71" s="481">
        <f>+'Monthly Sources and Uses'!FJ10</f>
        <v>152255</v>
      </c>
      <c r="FM71" s="481">
        <f>+'Monthly Sources and Uses'!FK10</f>
        <v>143031</v>
      </c>
      <c r="FN71" s="481">
        <f>+'Monthly Sources and Uses'!FL10</f>
        <v>148256</v>
      </c>
      <c r="FO71" s="481">
        <f>+'Monthly Sources and Uses'!FM10</f>
        <v>145849.98000000001</v>
      </c>
      <c r="FP71" s="481">
        <f>+'Monthly Sources and Uses'!FN10</f>
        <v>152122</v>
      </c>
      <c r="FQ71" s="481">
        <f>+'Monthly Sources and Uses'!FO10</f>
        <v>150880</v>
      </c>
      <c r="FR71" s="481">
        <f>+'Monthly Sources and Uses'!FP10</f>
        <v>137152</v>
      </c>
      <c r="FS71" s="481">
        <f>+'Monthly Sources and Uses'!FQ10</f>
        <v>148385</v>
      </c>
      <c r="FT71" s="481">
        <f>+'Monthly Sources and Uses'!FR10</f>
        <v>142611</v>
      </c>
      <c r="FU71" s="481">
        <f>+'Monthly Sources and Uses'!FS10</f>
        <v>145929</v>
      </c>
      <c r="FV71" s="481">
        <f>+'Monthly Sources and Uses'!FT10</f>
        <v>141671</v>
      </c>
      <c r="FW71" s="481">
        <f>+'Monthly Sources and Uses'!FU10</f>
        <v>151428</v>
      </c>
      <c r="FX71" s="481">
        <f>+'Monthly Sources and Uses'!FV10</f>
        <v>149683</v>
      </c>
      <c r="FY71" s="481">
        <f>+'Monthly Sources and Uses'!FW10</f>
        <v>113109</v>
      </c>
      <c r="FZ71" s="481">
        <f>+'Monthly Sources and Uses'!FX10</f>
        <v>0</v>
      </c>
      <c r="GA71" s="481">
        <f>+'Monthly Sources and Uses'!FY10</f>
        <v>61962</v>
      </c>
      <c r="GB71" s="481">
        <f>+'Monthly Sources and Uses'!FZ10</f>
        <v>151869</v>
      </c>
    </row>
    <row r="72" spans="1:184" s="60" customFormat="1">
      <c r="A72" s="41"/>
      <c r="B72" s="486"/>
      <c r="C72" s="475" t="s">
        <v>9</v>
      </c>
      <c r="D72" s="478" t="s">
        <v>36</v>
      </c>
      <c r="E72" s="481">
        <f>+'Monthly Sources and Uses'!C11</f>
        <v>0</v>
      </c>
      <c r="F72" s="481">
        <f>+'Monthly Sources and Uses'!D11</f>
        <v>0</v>
      </c>
      <c r="G72" s="481">
        <f>+'Monthly Sources and Uses'!E11</f>
        <v>0</v>
      </c>
      <c r="H72" s="481">
        <f>+'Monthly Sources and Uses'!F11</f>
        <v>0</v>
      </c>
      <c r="I72" s="481">
        <f>+'Monthly Sources and Uses'!G11</f>
        <v>0</v>
      </c>
      <c r="J72" s="481">
        <f>+'Monthly Sources and Uses'!H11</f>
        <v>0</v>
      </c>
      <c r="K72" s="481">
        <f>+'Monthly Sources and Uses'!I11</f>
        <v>7714</v>
      </c>
      <c r="L72" s="481">
        <f>+'Monthly Sources and Uses'!J11</f>
        <v>0</v>
      </c>
      <c r="M72" s="481">
        <f>+'Monthly Sources and Uses'!K11</f>
        <v>0</v>
      </c>
      <c r="N72" s="481">
        <f>+'Monthly Sources and Uses'!L11</f>
        <v>0</v>
      </c>
      <c r="O72" s="481">
        <f>+'Monthly Sources and Uses'!M11</f>
        <v>0</v>
      </c>
      <c r="P72" s="481">
        <f>+'Monthly Sources and Uses'!N11</f>
        <v>0</v>
      </c>
      <c r="Q72" s="481">
        <f>+'Monthly Sources and Uses'!O11</f>
        <v>0</v>
      </c>
      <c r="R72" s="481">
        <f>+'Monthly Sources and Uses'!P11</f>
        <v>0</v>
      </c>
      <c r="S72" s="481">
        <f>+'Monthly Sources and Uses'!Q11</f>
        <v>0</v>
      </c>
      <c r="T72" s="481">
        <f>+'Monthly Sources and Uses'!R11</f>
        <v>0</v>
      </c>
      <c r="U72" s="481">
        <f>+'Monthly Sources and Uses'!S11</f>
        <v>0</v>
      </c>
      <c r="V72" s="481">
        <f>+'Monthly Sources and Uses'!T11</f>
        <v>0</v>
      </c>
      <c r="W72" s="481">
        <f>+'Monthly Sources and Uses'!U11</f>
        <v>0</v>
      </c>
      <c r="X72" s="481">
        <f>+'Monthly Sources and Uses'!V11</f>
        <v>0</v>
      </c>
      <c r="Y72" s="481">
        <f>+'Monthly Sources and Uses'!W11</f>
        <v>0</v>
      </c>
      <c r="Z72" s="481">
        <f>+'Monthly Sources and Uses'!X11</f>
        <v>0</v>
      </c>
      <c r="AA72" s="481">
        <f>+'Monthly Sources and Uses'!Y11</f>
        <v>0</v>
      </c>
      <c r="AB72" s="481">
        <f>+'Monthly Sources and Uses'!Z11</f>
        <v>0</v>
      </c>
      <c r="AC72" s="481">
        <f>+'Monthly Sources and Uses'!AA11</f>
        <v>0</v>
      </c>
      <c r="AD72" s="481">
        <f>+'Monthly Sources and Uses'!AB11</f>
        <v>0</v>
      </c>
      <c r="AE72" s="481">
        <f>+'Monthly Sources and Uses'!AC11</f>
        <v>0</v>
      </c>
      <c r="AF72" s="481">
        <f>+'Monthly Sources and Uses'!AD11</f>
        <v>0</v>
      </c>
      <c r="AG72" s="481">
        <f>+'Monthly Sources and Uses'!AE11</f>
        <v>0</v>
      </c>
      <c r="AH72" s="481">
        <f>+'Monthly Sources and Uses'!AF11</f>
        <v>0</v>
      </c>
      <c r="AI72" s="481">
        <f>+'Monthly Sources and Uses'!AG11</f>
        <v>0</v>
      </c>
      <c r="AJ72" s="481">
        <f>+'Monthly Sources and Uses'!AH11</f>
        <v>0</v>
      </c>
      <c r="AK72" s="481">
        <f>+'Monthly Sources and Uses'!AI11</f>
        <v>0</v>
      </c>
      <c r="AL72" s="481">
        <f>+'Monthly Sources and Uses'!AJ11</f>
        <v>0</v>
      </c>
      <c r="AM72" s="481">
        <f>+'Monthly Sources and Uses'!AK11</f>
        <v>0</v>
      </c>
      <c r="AN72" s="481">
        <f>+'Monthly Sources and Uses'!AL11</f>
        <v>0</v>
      </c>
      <c r="AO72" s="481">
        <f>+'Monthly Sources and Uses'!AM11</f>
        <v>0</v>
      </c>
      <c r="AP72" s="481">
        <f>+'Monthly Sources and Uses'!AN11</f>
        <v>0</v>
      </c>
      <c r="AQ72" s="481">
        <f>+'Monthly Sources and Uses'!AO11</f>
        <v>0</v>
      </c>
      <c r="AR72" s="481">
        <f>+'Monthly Sources and Uses'!AP11</f>
        <v>0</v>
      </c>
      <c r="AS72" s="481">
        <f>+'Monthly Sources and Uses'!AQ11</f>
        <v>0</v>
      </c>
      <c r="AT72" s="481">
        <f>+'Monthly Sources and Uses'!AR11</f>
        <v>0</v>
      </c>
      <c r="AU72" s="481">
        <f>+'Monthly Sources and Uses'!AS11</f>
        <v>0</v>
      </c>
      <c r="AV72" s="481">
        <f>+'Monthly Sources and Uses'!AT11</f>
        <v>0</v>
      </c>
      <c r="AW72" s="481">
        <f>+'Monthly Sources and Uses'!AU11</f>
        <v>0</v>
      </c>
      <c r="AX72" s="481">
        <f>+'Monthly Sources and Uses'!AV11</f>
        <v>0</v>
      </c>
      <c r="AY72" s="481">
        <f>+'Monthly Sources and Uses'!AW11</f>
        <v>0</v>
      </c>
      <c r="AZ72" s="481">
        <f>+'Monthly Sources and Uses'!AX11</f>
        <v>0</v>
      </c>
      <c r="BA72" s="481">
        <f>+'Monthly Sources and Uses'!AY11</f>
        <v>0</v>
      </c>
      <c r="BB72" s="481">
        <f>+'Monthly Sources and Uses'!AZ11</f>
        <v>0</v>
      </c>
      <c r="BC72" s="481">
        <f>+'Monthly Sources and Uses'!BA11</f>
        <v>0</v>
      </c>
      <c r="BD72" s="481">
        <f>+'Monthly Sources and Uses'!BB11</f>
        <v>0</v>
      </c>
      <c r="BE72" s="481">
        <f>+'Monthly Sources and Uses'!BC11</f>
        <v>0</v>
      </c>
      <c r="BF72" s="481">
        <f>+'Monthly Sources and Uses'!BD11</f>
        <v>0</v>
      </c>
      <c r="BG72" s="481">
        <f>+'Monthly Sources and Uses'!BE11</f>
        <v>0</v>
      </c>
      <c r="BH72" s="481">
        <f>+'Monthly Sources and Uses'!BF11</f>
        <v>0</v>
      </c>
      <c r="BI72" s="481">
        <f>+'Monthly Sources and Uses'!BG11</f>
        <v>0</v>
      </c>
      <c r="BJ72" s="481">
        <f>+'Monthly Sources and Uses'!BH11</f>
        <v>0</v>
      </c>
      <c r="BK72" s="481">
        <f>+'Monthly Sources and Uses'!BI11</f>
        <v>0</v>
      </c>
      <c r="BL72" s="481">
        <f>+'Monthly Sources and Uses'!BJ11</f>
        <v>0</v>
      </c>
      <c r="BM72" s="481">
        <f>+'Monthly Sources and Uses'!BK11</f>
        <v>0</v>
      </c>
      <c r="BN72" s="481">
        <f>+'Monthly Sources and Uses'!BL11</f>
        <v>0</v>
      </c>
      <c r="BO72" s="481">
        <f>+'Monthly Sources and Uses'!BM11</f>
        <v>0</v>
      </c>
      <c r="BP72" s="481">
        <f>+'Monthly Sources and Uses'!BN11</f>
        <v>0</v>
      </c>
      <c r="BQ72" s="481">
        <f>+'Monthly Sources and Uses'!BO11</f>
        <v>0</v>
      </c>
      <c r="BR72" s="481">
        <f>+'Monthly Sources and Uses'!BP11</f>
        <v>0</v>
      </c>
      <c r="BS72" s="481">
        <f>+'Monthly Sources and Uses'!BQ11</f>
        <v>0</v>
      </c>
      <c r="BT72" s="481">
        <f>+'Monthly Sources and Uses'!BR11</f>
        <v>0</v>
      </c>
      <c r="BU72" s="481">
        <f>+'Monthly Sources and Uses'!BS11</f>
        <v>0</v>
      </c>
      <c r="BV72" s="481">
        <f>+'Monthly Sources and Uses'!BT11</f>
        <v>0</v>
      </c>
      <c r="BW72" s="481">
        <f>+'Monthly Sources and Uses'!BU11</f>
        <v>0</v>
      </c>
      <c r="BX72" s="481">
        <f>+'Monthly Sources and Uses'!BV11</f>
        <v>0</v>
      </c>
      <c r="BY72" s="481">
        <f>+'Monthly Sources and Uses'!BW11</f>
        <v>0</v>
      </c>
      <c r="BZ72" s="481">
        <f>+'Monthly Sources and Uses'!BX11</f>
        <v>0</v>
      </c>
      <c r="CA72" s="481">
        <f>+'Monthly Sources and Uses'!BY11</f>
        <v>0</v>
      </c>
      <c r="CB72" s="481">
        <f>+'Monthly Sources and Uses'!BZ11</f>
        <v>0</v>
      </c>
      <c r="CC72" s="481">
        <f>+'Monthly Sources and Uses'!CA11</f>
        <v>0</v>
      </c>
      <c r="CD72" s="481">
        <f>+'Monthly Sources and Uses'!CB11</f>
        <v>0</v>
      </c>
      <c r="CE72" s="481">
        <f>+'Monthly Sources and Uses'!CC11</f>
        <v>10672</v>
      </c>
      <c r="CF72" s="481">
        <f>+'Monthly Sources and Uses'!CD11</f>
        <v>9628</v>
      </c>
      <c r="CG72" s="481">
        <f>+'Monthly Sources and Uses'!CE11</f>
        <v>0</v>
      </c>
      <c r="CH72" s="481">
        <f>+'Monthly Sources and Uses'!CF11</f>
        <v>0</v>
      </c>
      <c r="CI72" s="481">
        <f>+'Monthly Sources and Uses'!CG11</f>
        <v>0</v>
      </c>
      <c r="CJ72" s="481">
        <f>+'Monthly Sources and Uses'!CH11</f>
        <v>0</v>
      </c>
      <c r="CK72" s="481">
        <f>+'Monthly Sources and Uses'!CI11</f>
        <v>2600</v>
      </c>
      <c r="CL72" s="481">
        <f>+'Monthly Sources and Uses'!CJ11</f>
        <v>3330</v>
      </c>
      <c r="CM72" s="481">
        <f>+'Monthly Sources and Uses'!CK11</f>
        <v>0</v>
      </c>
      <c r="CN72" s="481">
        <f>+'Monthly Sources and Uses'!CL11</f>
        <v>0</v>
      </c>
      <c r="CO72" s="481">
        <f>+'Monthly Sources and Uses'!CM11</f>
        <v>0</v>
      </c>
      <c r="CP72" s="481">
        <f>+'Monthly Sources and Uses'!CN11</f>
        <v>9860</v>
      </c>
      <c r="CQ72" s="481">
        <f>+'Monthly Sources and Uses'!CO11</f>
        <v>19488</v>
      </c>
      <c r="CR72" s="481">
        <f>+'Monthly Sources and Uses'!CP11</f>
        <v>15544</v>
      </c>
      <c r="CS72" s="481">
        <f>+'Monthly Sources and Uses'!CQ11</f>
        <v>9946</v>
      </c>
      <c r="CT72" s="481">
        <f>+'Monthly Sources and Uses'!CR11</f>
        <v>2200</v>
      </c>
      <c r="CU72" s="481">
        <f>+'Monthly Sources and Uses'!CS11</f>
        <v>2560</v>
      </c>
      <c r="CV72" s="481">
        <f>+'Monthly Sources and Uses'!CT11</f>
        <v>8897</v>
      </c>
      <c r="CW72" s="481">
        <f>+'Monthly Sources and Uses'!CU11</f>
        <v>13360</v>
      </c>
      <c r="CX72" s="481">
        <f>+'Monthly Sources and Uses'!CV11</f>
        <v>12065</v>
      </c>
      <c r="CY72" s="481">
        <f>+'Monthly Sources and Uses'!CW11</f>
        <v>10520</v>
      </c>
      <c r="CZ72" s="481">
        <f>+'Monthly Sources and Uses'!CX11</f>
        <v>11845</v>
      </c>
      <c r="DA72" s="481">
        <f>+'Monthly Sources and Uses'!CY11</f>
        <v>9880</v>
      </c>
      <c r="DB72" s="481">
        <f>+'Monthly Sources and Uses'!CZ11</f>
        <v>13680</v>
      </c>
      <c r="DC72" s="481">
        <f>+'Monthly Sources and Uses'!DA11</f>
        <v>14558</v>
      </c>
      <c r="DD72" s="481">
        <f>+'Monthly Sources and Uses'!DB11</f>
        <v>14500</v>
      </c>
      <c r="DE72" s="481">
        <f>+'Monthly Sources and Uses'!DC11</f>
        <v>11922</v>
      </c>
      <c r="DF72" s="481">
        <f>+'Monthly Sources and Uses'!DD11</f>
        <v>6040</v>
      </c>
      <c r="DG72" s="481">
        <f>+'Monthly Sources and Uses'!DE11</f>
        <v>3200</v>
      </c>
      <c r="DH72" s="481">
        <f>+'Monthly Sources and Uses'!DF11</f>
        <v>6965</v>
      </c>
      <c r="DI72" s="481">
        <f>+'Monthly Sources and Uses'!DG11</f>
        <v>11175</v>
      </c>
      <c r="DJ72" s="481">
        <f>+'Monthly Sources and Uses'!DH11</f>
        <v>10716</v>
      </c>
      <c r="DK72" s="481">
        <f>+'Monthly Sources and Uses'!DI11</f>
        <v>8640</v>
      </c>
      <c r="DL72" s="481">
        <f>+'Monthly Sources and Uses'!DJ11</f>
        <v>6985</v>
      </c>
      <c r="DM72" s="481">
        <f>+'Monthly Sources and Uses'!DK11</f>
        <v>9472</v>
      </c>
      <c r="DN72" s="481">
        <f>+'Monthly Sources and Uses'!DL11</f>
        <v>14170</v>
      </c>
      <c r="DO72" s="481">
        <f>+'Monthly Sources and Uses'!DM11</f>
        <v>14658</v>
      </c>
      <c r="DP72" s="481">
        <f>+'Monthly Sources and Uses'!DN11</f>
        <v>14310</v>
      </c>
      <c r="DQ72" s="481">
        <f>+'Monthly Sources and Uses'!DO11</f>
        <v>10724</v>
      </c>
      <c r="DR72" s="481">
        <f>+'Monthly Sources and Uses'!DP11</f>
        <v>6120</v>
      </c>
      <c r="DS72" s="481">
        <f>+'Monthly Sources and Uses'!DQ11</f>
        <v>3710</v>
      </c>
      <c r="DT72" s="481">
        <f>+'Monthly Sources and Uses'!DR11</f>
        <v>6480</v>
      </c>
      <c r="DU72" s="481">
        <f>+'Monthly Sources and Uses'!DS11</f>
        <v>10990</v>
      </c>
      <c r="DV72" s="481">
        <f>+'Monthly Sources and Uses'!DT11</f>
        <v>9615</v>
      </c>
      <c r="DW72" s="481">
        <f>+'Monthly Sources and Uses'!DU11</f>
        <v>9100</v>
      </c>
      <c r="DX72" s="481">
        <f>+'Monthly Sources and Uses'!DV11</f>
        <v>6710</v>
      </c>
      <c r="DY72" s="481">
        <f>+'Monthly Sources and Uses'!DW11</f>
        <v>9650</v>
      </c>
      <c r="DZ72" s="481">
        <f>+'Monthly Sources and Uses'!DX11</f>
        <v>12610</v>
      </c>
      <c r="EA72" s="481">
        <f>+'Monthly Sources and Uses'!DY11</f>
        <v>11642</v>
      </c>
      <c r="EB72" s="481">
        <f>+'Monthly Sources and Uses'!DZ11</f>
        <v>14616</v>
      </c>
      <c r="EC72" s="481">
        <f>+'Monthly Sources and Uses'!EA11</f>
        <v>8950</v>
      </c>
      <c r="ED72" s="481">
        <f>+'Monthly Sources and Uses'!EB11</f>
        <v>5930</v>
      </c>
      <c r="EE72" s="481">
        <f>+'Monthly Sources and Uses'!EC11</f>
        <v>3670</v>
      </c>
      <c r="EF72" s="481">
        <f>+'Monthly Sources and Uses'!ED11</f>
        <v>4250</v>
      </c>
      <c r="EG72" s="481">
        <f>+'Monthly Sources and Uses'!EE11</f>
        <v>10000</v>
      </c>
      <c r="EH72" s="481">
        <f>+'Monthly Sources and Uses'!EF11</f>
        <v>10480</v>
      </c>
      <c r="EI72" s="481">
        <f>+'Monthly Sources and Uses'!EG11</f>
        <v>7865</v>
      </c>
      <c r="EJ72" s="481">
        <f>+'Monthly Sources and Uses'!EH11</f>
        <v>3520</v>
      </c>
      <c r="EK72" s="481">
        <f>+'Monthly Sources and Uses'!EI11</f>
        <v>5400</v>
      </c>
      <c r="EL72" s="481">
        <f>+'Monthly Sources and Uses'!EJ11</f>
        <v>10200</v>
      </c>
      <c r="EM72" s="481">
        <f>+'Monthly Sources and Uses'!EK11</f>
        <v>13978</v>
      </c>
      <c r="EN72" s="481">
        <f>+'Monthly Sources and Uses'!EL11</f>
        <v>13398</v>
      </c>
      <c r="EO72" s="481">
        <f>+'Monthly Sources and Uses'!EM11</f>
        <v>9674</v>
      </c>
      <c r="EP72" s="481">
        <f>+'Monthly Sources and Uses'!EN11</f>
        <v>1980</v>
      </c>
      <c r="EQ72" s="481">
        <f>+'Monthly Sources and Uses'!EO11</f>
        <v>1610</v>
      </c>
      <c r="ER72" s="481">
        <f>+'Monthly Sources and Uses'!EP11</f>
        <v>4635</v>
      </c>
      <c r="ES72" s="481">
        <f>+'Monthly Sources and Uses'!EQ11</f>
        <v>10205</v>
      </c>
      <c r="ET72" s="481">
        <f>+'Monthly Sources and Uses'!ER11</f>
        <v>8415</v>
      </c>
      <c r="EU72" s="481">
        <f>+'Monthly Sources and Uses'!ES11</f>
        <v>8705</v>
      </c>
      <c r="EV72" s="481">
        <f>+'Monthly Sources and Uses'!ET11</f>
        <v>3245</v>
      </c>
      <c r="EW72" s="481">
        <f>+'Monthly Sources and Uses'!EU11</f>
        <v>4930</v>
      </c>
      <c r="EX72" s="481">
        <f>+'Monthly Sources and Uses'!EV11</f>
        <v>10030</v>
      </c>
      <c r="EY72" s="481">
        <f>+'Monthly Sources and Uses'!EW11</f>
        <v>12992</v>
      </c>
      <c r="EZ72" s="481">
        <f>+'Monthly Sources and Uses'!EX11</f>
        <v>12354</v>
      </c>
      <c r="FA72" s="481">
        <f>+'Monthly Sources and Uses'!EY11</f>
        <v>8668</v>
      </c>
      <c r="FB72" s="481">
        <f>+'Monthly Sources and Uses'!EZ11</f>
        <v>1760</v>
      </c>
      <c r="FC72" s="481">
        <f>+'Monthly Sources and Uses'!FA11</f>
        <v>1610</v>
      </c>
      <c r="FD72" s="481">
        <f>+'Monthly Sources and Uses'!FB11</f>
        <v>4755</v>
      </c>
      <c r="FE72" s="481">
        <f>+'Monthly Sources and Uses'!FC11</f>
        <v>8795</v>
      </c>
      <c r="FF72" s="481">
        <f>+'Monthly Sources and Uses'!FD11</f>
        <v>8600</v>
      </c>
      <c r="FG72" s="481">
        <f>+'Monthly Sources and Uses'!FE11</f>
        <v>8030</v>
      </c>
      <c r="FH72" s="481">
        <f>+'Monthly Sources and Uses'!FF11</f>
        <v>2530</v>
      </c>
      <c r="FI72" s="481">
        <f>+'Monthly Sources and Uses'!FG11</f>
        <v>5490</v>
      </c>
      <c r="FJ72" s="481">
        <f>+'Monthly Sources and Uses'!FH11</f>
        <v>11080</v>
      </c>
      <c r="FK72" s="481">
        <f>+'Monthly Sources and Uses'!FI11</f>
        <v>13862</v>
      </c>
      <c r="FL72" s="481">
        <f>+'Monthly Sources and Uses'!FJ11</f>
        <v>12570</v>
      </c>
      <c r="FM72" s="481">
        <f>+'Monthly Sources and Uses'!FK11</f>
        <v>9164</v>
      </c>
      <c r="FN72" s="481">
        <f>+'Monthly Sources and Uses'!FL11</f>
        <v>1760</v>
      </c>
      <c r="FO72" s="481">
        <f>+'Monthly Sources and Uses'!FM11</f>
        <v>1610</v>
      </c>
      <c r="FP72" s="481">
        <f>+'Monthly Sources and Uses'!FN11</f>
        <v>4875</v>
      </c>
      <c r="FQ72" s="481">
        <f>+'Monthly Sources and Uses'!FO11</f>
        <v>8840</v>
      </c>
      <c r="FR72" s="481">
        <f>+'Monthly Sources and Uses'!FP11</f>
        <v>9375</v>
      </c>
      <c r="FS72" s="481">
        <f>+'Monthly Sources and Uses'!FQ11</f>
        <v>9100</v>
      </c>
      <c r="FT72" s="481">
        <f>+'Monthly Sources and Uses'!FR11</f>
        <v>3190</v>
      </c>
      <c r="FU72" s="481">
        <f>+'Monthly Sources and Uses'!FS11</f>
        <v>5130</v>
      </c>
      <c r="FV72" s="481">
        <f>+'Monthly Sources and Uses'!FT11</f>
        <v>11300</v>
      </c>
      <c r="FW72" s="481">
        <f>+'Monthly Sources and Uses'!FU11</f>
        <v>12338</v>
      </c>
      <c r="FX72" s="481">
        <f>+'Monthly Sources and Uses'!FV11</f>
        <v>13456</v>
      </c>
      <c r="FY72" s="481">
        <f>+'Monthly Sources and Uses'!FW11</f>
        <v>8726</v>
      </c>
      <c r="FZ72" s="481">
        <f>+'Monthly Sources and Uses'!FX11</f>
        <v>3370</v>
      </c>
      <c r="GA72" s="481">
        <f>+'Monthly Sources and Uses'!FY11</f>
        <v>3260</v>
      </c>
      <c r="GB72" s="481">
        <f>+'Monthly Sources and Uses'!FZ11</f>
        <v>4635</v>
      </c>
    </row>
    <row r="73" spans="1:184" s="60" customFormat="1">
      <c r="A73" s="41"/>
      <c r="B73" s="486" t="s">
        <v>173</v>
      </c>
      <c r="C73" s="475" t="s">
        <v>10</v>
      </c>
      <c r="D73" s="478" t="s">
        <v>36</v>
      </c>
      <c r="E73" s="481">
        <f>+'Monthly Sources and Uses'!C12</f>
        <v>0</v>
      </c>
      <c r="F73" s="481">
        <f>+'Monthly Sources and Uses'!D12</f>
        <v>0</v>
      </c>
      <c r="G73" s="481">
        <f>+'Monthly Sources and Uses'!E12</f>
        <v>0</v>
      </c>
      <c r="H73" s="481">
        <f>+'Monthly Sources and Uses'!F12</f>
        <v>0</v>
      </c>
      <c r="I73" s="481">
        <f>+'Monthly Sources and Uses'!G12</f>
        <v>0</v>
      </c>
      <c r="J73" s="481">
        <f>+'Monthly Sources and Uses'!H12</f>
        <v>0</v>
      </c>
      <c r="K73" s="481">
        <f>+'Monthly Sources and Uses'!I12</f>
        <v>14753</v>
      </c>
      <c r="L73" s="481">
        <f>+'Monthly Sources and Uses'!J12</f>
        <v>0</v>
      </c>
      <c r="M73" s="481">
        <f>+'Monthly Sources and Uses'!K12</f>
        <v>0</v>
      </c>
      <c r="N73" s="481">
        <f>+'Monthly Sources and Uses'!L12</f>
        <v>0</v>
      </c>
      <c r="O73" s="481">
        <f>+'Monthly Sources and Uses'!M12</f>
        <v>0</v>
      </c>
      <c r="P73" s="481">
        <f>+'Monthly Sources and Uses'!N12</f>
        <v>0</v>
      </c>
      <c r="Q73" s="481">
        <f>+'Monthly Sources and Uses'!O12</f>
        <v>0</v>
      </c>
      <c r="R73" s="481">
        <f>+'Monthly Sources and Uses'!P12</f>
        <v>0</v>
      </c>
      <c r="S73" s="481">
        <f>+'Monthly Sources and Uses'!Q12</f>
        <v>0</v>
      </c>
      <c r="T73" s="481">
        <f>+'Monthly Sources and Uses'!R12</f>
        <v>0</v>
      </c>
      <c r="U73" s="481">
        <f>+'Monthly Sources and Uses'!S12</f>
        <v>0</v>
      </c>
      <c r="V73" s="481">
        <f>+'Monthly Sources and Uses'!T12</f>
        <v>0</v>
      </c>
      <c r="W73" s="481">
        <f>+'Monthly Sources and Uses'!U12</f>
        <v>0</v>
      </c>
      <c r="X73" s="481">
        <f>+'Monthly Sources and Uses'!V12</f>
        <v>0</v>
      </c>
      <c r="Y73" s="481">
        <f>+'Monthly Sources and Uses'!W12</f>
        <v>0</v>
      </c>
      <c r="Z73" s="481">
        <f>+'Monthly Sources and Uses'!X12</f>
        <v>0</v>
      </c>
      <c r="AA73" s="481">
        <f>+'Monthly Sources and Uses'!Y12</f>
        <v>0</v>
      </c>
      <c r="AB73" s="481">
        <f>+'Monthly Sources and Uses'!Z12</f>
        <v>0</v>
      </c>
      <c r="AC73" s="481">
        <f>+'Monthly Sources and Uses'!AA12</f>
        <v>0</v>
      </c>
      <c r="AD73" s="481">
        <f>+'Monthly Sources and Uses'!AB12</f>
        <v>0</v>
      </c>
      <c r="AE73" s="481">
        <f>+'Monthly Sources and Uses'!AC12</f>
        <v>0</v>
      </c>
      <c r="AF73" s="481">
        <f>+'Monthly Sources and Uses'!AD12</f>
        <v>0</v>
      </c>
      <c r="AG73" s="481">
        <f>+'Monthly Sources and Uses'!AE12</f>
        <v>0</v>
      </c>
      <c r="AH73" s="481">
        <f>+'Monthly Sources and Uses'!AF12</f>
        <v>0</v>
      </c>
      <c r="AI73" s="481">
        <f>+'Monthly Sources and Uses'!AG12</f>
        <v>0</v>
      </c>
      <c r="AJ73" s="481">
        <f>+'Monthly Sources and Uses'!AH12</f>
        <v>0</v>
      </c>
      <c r="AK73" s="481">
        <f>+'Monthly Sources and Uses'!AI12</f>
        <v>0</v>
      </c>
      <c r="AL73" s="481">
        <f>+'Monthly Sources and Uses'!AJ12</f>
        <v>0</v>
      </c>
      <c r="AM73" s="481">
        <f>+'Monthly Sources and Uses'!AK12</f>
        <v>0</v>
      </c>
      <c r="AN73" s="481">
        <f>+'Monthly Sources and Uses'!AL12</f>
        <v>0</v>
      </c>
      <c r="AO73" s="481">
        <f>+'Monthly Sources and Uses'!AM12</f>
        <v>0</v>
      </c>
      <c r="AP73" s="481">
        <f>+'Monthly Sources and Uses'!AN12</f>
        <v>0</v>
      </c>
      <c r="AQ73" s="481">
        <f>+'Monthly Sources and Uses'!AO12</f>
        <v>0</v>
      </c>
      <c r="AR73" s="481">
        <f>+'Monthly Sources and Uses'!AP12</f>
        <v>0</v>
      </c>
      <c r="AS73" s="481">
        <f>+'Monthly Sources and Uses'!AQ12</f>
        <v>0</v>
      </c>
      <c r="AT73" s="481">
        <f>+'Monthly Sources and Uses'!AR12</f>
        <v>0</v>
      </c>
      <c r="AU73" s="481">
        <f>+'Monthly Sources and Uses'!AS12</f>
        <v>0</v>
      </c>
      <c r="AV73" s="481">
        <f>+'Monthly Sources and Uses'!AT12</f>
        <v>0</v>
      </c>
      <c r="AW73" s="481">
        <f>+'Monthly Sources and Uses'!AU12</f>
        <v>0</v>
      </c>
      <c r="AX73" s="481">
        <f>+'Monthly Sources and Uses'!AV12</f>
        <v>0</v>
      </c>
      <c r="AY73" s="481">
        <f>+'Monthly Sources and Uses'!AW12</f>
        <v>0</v>
      </c>
      <c r="AZ73" s="481">
        <f>+'Monthly Sources and Uses'!AX12</f>
        <v>0</v>
      </c>
      <c r="BA73" s="481">
        <f>+'Monthly Sources and Uses'!AY12</f>
        <v>0</v>
      </c>
      <c r="BB73" s="481">
        <f>+'Monthly Sources and Uses'!AZ12</f>
        <v>0</v>
      </c>
      <c r="BC73" s="481">
        <f>+'Monthly Sources and Uses'!BA12</f>
        <v>0</v>
      </c>
      <c r="BD73" s="481">
        <f>+'Monthly Sources and Uses'!BB12</f>
        <v>0</v>
      </c>
      <c r="BE73" s="481">
        <f>+'Monthly Sources and Uses'!BC12</f>
        <v>0</v>
      </c>
      <c r="BF73" s="481">
        <f>+'Monthly Sources and Uses'!BD12</f>
        <v>0</v>
      </c>
      <c r="BG73" s="481">
        <f>+'Monthly Sources and Uses'!BE12</f>
        <v>0</v>
      </c>
      <c r="BH73" s="481">
        <f>+'Monthly Sources and Uses'!BF12</f>
        <v>0</v>
      </c>
      <c r="BI73" s="481">
        <f>+'Monthly Sources and Uses'!BG12</f>
        <v>0</v>
      </c>
      <c r="BJ73" s="481">
        <f>+'Monthly Sources and Uses'!BH12</f>
        <v>0</v>
      </c>
      <c r="BK73" s="481">
        <f>+'Monthly Sources and Uses'!BI12</f>
        <v>0</v>
      </c>
      <c r="BL73" s="481">
        <f>+'Monthly Sources and Uses'!BJ12</f>
        <v>0</v>
      </c>
      <c r="BM73" s="481">
        <f>+'Monthly Sources and Uses'!BK12</f>
        <v>0</v>
      </c>
      <c r="BN73" s="481">
        <f>+'Monthly Sources and Uses'!BL12</f>
        <v>0</v>
      </c>
      <c r="BO73" s="481">
        <f>+'Monthly Sources and Uses'!BM12</f>
        <v>0</v>
      </c>
      <c r="BP73" s="481">
        <f>+'Monthly Sources and Uses'!BN12</f>
        <v>0</v>
      </c>
      <c r="BQ73" s="481">
        <f>+'Monthly Sources and Uses'!BO12</f>
        <v>0</v>
      </c>
      <c r="BR73" s="481">
        <f>+'Monthly Sources and Uses'!BP12</f>
        <v>0</v>
      </c>
      <c r="BS73" s="481">
        <f>+'Monthly Sources and Uses'!BQ12</f>
        <v>0</v>
      </c>
      <c r="BT73" s="481">
        <f>+'Monthly Sources and Uses'!BR12</f>
        <v>0</v>
      </c>
      <c r="BU73" s="481">
        <f>+'Monthly Sources and Uses'!BS12</f>
        <v>0</v>
      </c>
      <c r="BV73" s="481">
        <f>+'Monthly Sources and Uses'!BT12</f>
        <v>0</v>
      </c>
      <c r="BW73" s="481">
        <f>+'Monthly Sources and Uses'!BU12</f>
        <v>0</v>
      </c>
      <c r="BX73" s="481">
        <f>+'Monthly Sources and Uses'!BV12</f>
        <v>0</v>
      </c>
      <c r="BY73" s="481">
        <f>+'Monthly Sources and Uses'!BW12</f>
        <v>0</v>
      </c>
      <c r="BZ73" s="481">
        <f>+'Monthly Sources and Uses'!BX12</f>
        <v>0</v>
      </c>
      <c r="CA73" s="481">
        <f>+'Monthly Sources and Uses'!BY12</f>
        <v>0</v>
      </c>
      <c r="CB73" s="481">
        <f>+'Monthly Sources and Uses'!BZ12</f>
        <v>0</v>
      </c>
      <c r="CC73" s="481">
        <f>+'Monthly Sources and Uses'!CA12</f>
        <v>0</v>
      </c>
      <c r="CD73" s="481">
        <f>+'Monthly Sources and Uses'!CB12</f>
        <v>0</v>
      </c>
      <c r="CE73" s="481">
        <f>+'Monthly Sources and Uses'!CC12</f>
        <v>0</v>
      </c>
      <c r="CF73" s="481">
        <f>+'Monthly Sources and Uses'!CD12</f>
        <v>0</v>
      </c>
      <c r="CG73" s="481">
        <f>+'Monthly Sources and Uses'!CE12</f>
        <v>0</v>
      </c>
      <c r="CH73" s="481">
        <f>+'Monthly Sources and Uses'!CF12</f>
        <v>0</v>
      </c>
      <c r="CI73" s="481">
        <f>+'Monthly Sources and Uses'!CG12</f>
        <v>0</v>
      </c>
      <c r="CJ73" s="481">
        <f>+'Monthly Sources and Uses'!CH12</f>
        <v>0</v>
      </c>
      <c r="CK73" s="481">
        <f>+'Monthly Sources and Uses'!CI12</f>
        <v>0</v>
      </c>
      <c r="CL73" s="481">
        <f>+'Monthly Sources and Uses'!CJ12</f>
        <v>0</v>
      </c>
      <c r="CM73" s="481">
        <f>+'Monthly Sources and Uses'!CK12</f>
        <v>0</v>
      </c>
      <c r="CN73" s="481">
        <f>+'Monthly Sources and Uses'!CL12</f>
        <v>0</v>
      </c>
      <c r="CO73" s="481">
        <f>+'Monthly Sources and Uses'!CM12</f>
        <v>0</v>
      </c>
      <c r="CP73" s="481">
        <f>+'Monthly Sources and Uses'!CN12</f>
        <v>0</v>
      </c>
      <c r="CQ73" s="481">
        <f>+'Monthly Sources and Uses'!CO12</f>
        <v>0</v>
      </c>
      <c r="CR73" s="481">
        <f>+'Monthly Sources and Uses'!CP12</f>
        <v>1536</v>
      </c>
      <c r="CS73" s="481">
        <f>+'Monthly Sources and Uses'!CQ12</f>
        <v>0</v>
      </c>
      <c r="CT73" s="481">
        <f>+'Monthly Sources and Uses'!CR12</f>
        <v>0</v>
      </c>
      <c r="CU73" s="481">
        <f>+'Monthly Sources and Uses'!CS12</f>
        <v>0</v>
      </c>
      <c r="CV73" s="481">
        <f>+'Monthly Sources and Uses'!CT12</f>
        <v>0</v>
      </c>
      <c r="CW73" s="481">
        <f>+'Monthly Sources and Uses'!CU12</f>
        <v>0</v>
      </c>
      <c r="CX73" s="481">
        <f>+'Monthly Sources and Uses'!CV12</f>
        <v>0</v>
      </c>
      <c r="CY73" s="481">
        <f>+'Monthly Sources and Uses'!CW12</f>
        <v>0</v>
      </c>
      <c r="CZ73" s="481">
        <f>+'Monthly Sources and Uses'!CX12</f>
        <v>0</v>
      </c>
      <c r="DA73" s="481">
        <f>+'Monthly Sources and Uses'!CY12</f>
        <v>0</v>
      </c>
      <c r="DB73" s="481">
        <f>+'Monthly Sources and Uses'!CZ12</f>
        <v>0</v>
      </c>
      <c r="DC73" s="481">
        <f>+'Monthly Sources and Uses'!DA12</f>
        <v>14610</v>
      </c>
      <c r="DD73" s="481">
        <f>+'Monthly Sources and Uses'!DB12</f>
        <v>12936</v>
      </c>
      <c r="DE73" s="481">
        <f>+'Monthly Sources and Uses'!DC12</f>
        <v>0</v>
      </c>
      <c r="DF73" s="481">
        <f>+'Monthly Sources and Uses'!DD12</f>
        <v>0</v>
      </c>
      <c r="DG73" s="481">
        <f>+'Monthly Sources and Uses'!DE12</f>
        <v>0</v>
      </c>
      <c r="DH73" s="481">
        <f>+'Monthly Sources and Uses'!DF12</f>
        <v>0</v>
      </c>
      <c r="DI73" s="481">
        <f>+'Monthly Sources and Uses'!DG12</f>
        <v>0</v>
      </c>
      <c r="DJ73" s="481">
        <f>+'Monthly Sources and Uses'!DH12</f>
        <v>0</v>
      </c>
      <c r="DK73" s="481">
        <f>+'Monthly Sources and Uses'!DI12</f>
        <v>0</v>
      </c>
      <c r="DL73" s="481">
        <f>+'Monthly Sources and Uses'!DJ12</f>
        <v>0</v>
      </c>
      <c r="DM73" s="481">
        <f>+'Monthly Sources and Uses'!DK12</f>
        <v>0</v>
      </c>
      <c r="DN73" s="481">
        <f>+'Monthly Sources and Uses'!DL12</f>
        <v>0</v>
      </c>
      <c r="DO73" s="481">
        <f>+'Monthly Sources and Uses'!DM12</f>
        <v>9719</v>
      </c>
      <c r="DP73" s="481">
        <f>+'Monthly Sources and Uses'!DN12</f>
        <v>11348</v>
      </c>
      <c r="DQ73" s="481">
        <f>+'Monthly Sources and Uses'!DO12</f>
        <v>0</v>
      </c>
      <c r="DR73" s="481">
        <f>+'Monthly Sources and Uses'!DP12</f>
        <v>0</v>
      </c>
      <c r="DS73" s="481">
        <f>+'Monthly Sources and Uses'!DQ12</f>
        <v>0</v>
      </c>
      <c r="DT73" s="481">
        <f>+'Monthly Sources and Uses'!DR12</f>
        <v>0</v>
      </c>
      <c r="DU73" s="481">
        <f>+'Monthly Sources and Uses'!DS12</f>
        <v>0</v>
      </c>
      <c r="DV73" s="481">
        <f>+'Monthly Sources and Uses'!DT12</f>
        <v>0</v>
      </c>
      <c r="DW73" s="481">
        <f>+'Monthly Sources and Uses'!DU12</f>
        <v>0</v>
      </c>
      <c r="DX73" s="481">
        <f>+'Monthly Sources and Uses'!DV12</f>
        <v>0</v>
      </c>
      <c r="DY73" s="481">
        <f>+'Monthly Sources and Uses'!DW12</f>
        <v>0</v>
      </c>
      <c r="DZ73" s="481">
        <f>+'Monthly Sources and Uses'!DX12</f>
        <v>0</v>
      </c>
      <c r="EA73" s="481">
        <f>+'Monthly Sources and Uses'!DY12</f>
        <v>7415</v>
      </c>
      <c r="EB73" s="481">
        <f>+'Monthly Sources and Uses'!DZ12</f>
        <v>2787</v>
      </c>
      <c r="EC73" s="481">
        <f>+'Monthly Sources and Uses'!EA12</f>
        <v>0</v>
      </c>
      <c r="ED73" s="481">
        <f>+'Monthly Sources and Uses'!EB12</f>
        <v>0</v>
      </c>
      <c r="EE73" s="481">
        <f>+'Monthly Sources and Uses'!EC12</f>
        <v>0</v>
      </c>
      <c r="EF73" s="481">
        <f>+'Monthly Sources and Uses'!ED12</f>
        <v>0</v>
      </c>
      <c r="EG73" s="481">
        <f>+'Monthly Sources and Uses'!EE12</f>
        <v>0</v>
      </c>
      <c r="EH73" s="481">
        <f>+'Monthly Sources and Uses'!EF12</f>
        <v>0</v>
      </c>
      <c r="EI73" s="481">
        <f>+'Monthly Sources and Uses'!EG12</f>
        <v>0</v>
      </c>
      <c r="EJ73" s="481">
        <f>+'Monthly Sources and Uses'!EH12</f>
        <v>0</v>
      </c>
      <c r="EK73" s="481">
        <f>+'Monthly Sources and Uses'!EI12</f>
        <v>0</v>
      </c>
      <c r="EL73" s="481">
        <f>+'Monthly Sources and Uses'!EJ12</f>
        <v>0</v>
      </c>
      <c r="EM73" s="481">
        <f>+'Monthly Sources and Uses'!EK12</f>
        <v>2749</v>
      </c>
      <c r="EN73" s="481">
        <f>+'Monthly Sources and Uses'!EL12</f>
        <v>450</v>
      </c>
      <c r="EO73" s="481">
        <f>+'Monthly Sources and Uses'!EM12</f>
        <v>0</v>
      </c>
      <c r="EP73" s="481">
        <f>+'Monthly Sources and Uses'!EN12</f>
        <v>0</v>
      </c>
      <c r="EQ73" s="481">
        <f>+'Monthly Sources and Uses'!EO12</f>
        <v>0</v>
      </c>
      <c r="ER73" s="481">
        <f>+'Monthly Sources and Uses'!EP12</f>
        <v>0</v>
      </c>
      <c r="ES73" s="481">
        <f>+'Monthly Sources and Uses'!EQ12</f>
        <v>0</v>
      </c>
      <c r="ET73" s="481">
        <f>+'Monthly Sources and Uses'!ER12</f>
        <v>0</v>
      </c>
      <c r="EU73" s="481">
        <f>+'Monthly Sources and Uses'!ES12</f>
        <v>0</v>
      </c>
      <c r="EV73" s="481">
        <f>+'Monthly Sources and Uses'!ET12</f>
        <v>0</v>
      </c>
      <c r="EW73" s="481">
        <f>+'Monthly Sources and Uses'!EU12</f>
        <v>0</v>
      </c>
      <c r="EX73" s="481">
        <f>+'Monthly Sources and Uses'!EV12</f>
        <v>0</v>
      </c>
      <c r="EY73" s="481">
        <f>+'Monthly Sources and Uses'!EW12</f>
        <v>2029</v>
      </c>
      <c r="EZ73" s="481">
        <f>+'Monthly Sources and Uses'!EX12</f>
        <v>0</v>
      </c>
      <c r="FA73" s="481">
        <f>+'Monthly Sources and Uses'!EY12</f>
        <v>0</v>
      </c>
      <c r="FB73" s="481">
        <f>+'Monthly Sources and Uses'!EZ12</f>
        <v>0</v>
      </c>
      <c r="FC73" s="481">
        <f>+'Monthly Sources and Uses'!FA12</f>
        <v>0</v>
      </c>
      <c r="FD73" s="481">
        <f>+'Monthly Sources and Uses'!FB12</f>
        <v>0</v>
      </c>
      <c r="FE73" s="481">
        <f>+'Monthly Sources and Uses'!FC12</f>
        <v>0</v>
      </c>
      <c r="FF73" s="481">
        <f>+'Monthly Sources and Uses'!FD12</f>
        <v>0</v>
      </c>
      <c r="FG73" s="481">
        <f>+'Monthly Sources and Uses'!FE12</f>
        <v>0</v>
      </c>
      <c r="FH73" s="481">
        <f>+'Monthly Sources and Uses'!FF12</f>
        <v>0</v>
      </c>
      <c r="FI73" s="481">
        <f>+'Monthly Sources and Uses'!FG12</f>
        <v>0</v>
      </c>
      <c r="FJ73" s="481">
        <f>+'Monthly Sources and Uses'!FH12</f>
        <v>0</v>
      </c>
      <c r="FK73" s="481">
        <f>+'Monthly Sources and Uses'!FI12</f>
        <v>0</v>
      </c>
      <c r="FL73" s="481">
        <f>+'Monthly Sources and Uses'!FJ12</f>
        <v>0</v>
      </c>
      <c r="FM73" s="481">
        <f>+'Monthly Sources and Uses'!FK12</f>
        <v>0</v>
      </c>
      <c r="FN73" s="481">
        <f>+'Monthly Sources and Uses'!FL12</f>
        <v>0</v>
      </c>
      <c r="FO73" s="481">
        <f>+'Monthly Sources and Uses'!FM12</f>
        <v>0</v>
      </c>
      <c r="FP73" s="481">
        <f>+'Monthly Sources and Uses'!FN12</f>
        <v>0</v>
      </c>
      <c r="FQ73" s="481">
        <f>+'Monthly Sources and Uses'!FO12</f>
        <v>0</v>
      </c>
      <c r="FR73" s="481">
        <f>+'Monthly Sources and Uses'!FP12</f>
        <v>0</v>
      </c>
      <c r="FS73" s="481">
        <f>+'Monthly Sources and Uses'!FQ12</f>
        <v>0</v>
      </c>
      <c r="FT73" s="481">
        <f>+'Monthly Sources and Uses'!FR12</f>
        <v>0</v>
      </c>
      <c r="FU73" s="481">
        <f>+'Monthly Sources and Uses'!FS12</f>
        <v>0</v>
      </c>
      <c r="FV73" s="481">
        <f>+'Monthly Sources and Uses'!FT12</f>
        <v>0</v>
      </c>
      <c r="FW73" s="481">
        <f>+'Monthly Sources and Uses'!FU12</f>
        <v>1329</v>
      </c>
      <c r="FX73" s="481">
        <f>+'Monthly Sources and Uses'!FV12</f>
        <v>1754</v>
      </c>
      <c r="FY73" s="481">
        <f>+'Monthly Sources and Uses'!FW12</f>
        <v>0</v>
      </c>
      <c r="FZ73" s="481">
        <f>+'Monthly Sources and Uses'!FX12</f>
        <v>0</v>
      </c>
      <c r="GA73" s="481">
        <f>+'Monthly Sources and Uses'!FY12</f>
        <v>0</v>
      </c>
      <c r="GB73" s="481">
        <f>+'Monthly Sources and Uses'!FZ12</f>
        <v>0</v>
      </c>
    </row>
    <row r="74" spans="1:184" s="45" customFormat="1">
      <c r="A74" s="41"/>
      <c r="B74" s="486" t="s">
        <v>12</v>
      </c>
      <c r="C74" s="475" t="s">
        <v>97</v>
      </c>
      <c r="D74" s="478" t="s">
        <v>36</v>
      </c>
      <c r="E74" s="481">
        <f>+'Monthly Sources and Uses'!C14</f>
        <v>34588.480000000003</v>
      </c>
      <c r="F74" s="481">
        <f>+'Monthly Sources and Uses'!D14</f>
        <v>31252.55</v>
      </c>
      <c r="G74" s="481">
        <f>+'Monthly Sources and Uses'!E14</f>
        <v>34546.629999999997</v>
      </c>
      <c r="H74" s="481">
        <f>+'Monthly Sources and Uses'!F14</f>
        <v>33514.949999999997</v>
      </c>
      <c r="I74" s="481">
        <f>+'Monthly Sources and Uses'!G14</f>
        <v>34234.839999999997</v>
      </c>
      <c r="J74" s="481">
        <f>+'Monthly Sources and Uses'!H14</f>
        <v>7643.53</v>
      </c>
      <c r="K74" s="481">
        <f>+'Monthly Sources and Uses'!I14</f>
        <v>7936</v>
      </c>
      <c r="L74" s="481">
        <f>+'Monthly Sources and Uses'!J14</f>
        <v>7826.88</v>
      </c>
      <c r="M74" s="481">
        <f>+'Monthly Sources and Uses'!K14</f>
        <v>7642.64</v>
      </c>
      <c r="N74" s="481">
        <f>+'Monthly Sources and Uses'!L14</f>
        <v>34547.120000000003</v>
      </c>
      <c r="O74" s="481">
        <f>+'Monthly Sources and Uses'!M14</f>
        <v>33405.019999999997</v>
      </c>
      <c r="P74" s="481">
        <f>+'Monthly Sources and Uses'!N14</f>
        <v>34790.050000000003</v>
      </c>
      <c r="Q74" s="481">
        <f>+'Monthly Sources and Uses'!O14</f>
        <v>34588.480000000003</v>
      </c>
      <c r="R74" s="481">
        <f>+'Monthly Sources and Uses'!P14</f>
        <v>31252.55</v>
      </c>
      <c r="S74" s="481">
        <f>+'Monthly Sources and Uses'!Q14</f>
        <v>34546.629999999997</v>
      </c>
      <c r="T74" s="481">
        <f>+'Monthly Sources and Uses'!R14</f>
        <v>33514.949999999997</v>
      </c>
      <c r="U74" s="481">
        <f>+'Monthly Sources and Uses'!S14</f>
        <v>34234.839999999997</v>
      </c>
      <c r="V74" s="481">
        <f>+'Monthly Sources and Uses'!T14</f>
        <v>7643.53</v>
      </c>
      <c r="W74" s="481">
        <f>+'Monthly Sources and Uses'!U14</f>
        <v>7936</v>
      </c>
      <c r="X74" s="481">
        <f>+'Monthly Sources and Uses'!V14</f>
        <v>7826.88</v>
      </c>
      <c r="Y74" s="481">
        <f>+'Monthly Sources and Uses'!W14</f>
        <v>7642.64</v>
      </c>
      <c r="Z74" s="481">
        <f>+'Monthly Sources and Uses'!X14</f>
        <v>34547.120000000003</v>
      </c>
      <c r="AA74" s="481">
        <f>+'Monthly Sources and Uses'!Y14</f>
        <v>33405.019999999997</v>
      </c>
      <c r="AB74" s="481">
        <f>+'Monthly Sources and Uses'!Z14</f>
        <v>34790.050000000003</v>
      </c>
      <c r="AC74" s="481">
        <f>+'Monthly Sources and Uses'!AA14</f>
        <v>24046.14</v>
      </c>
      <c r="AD74" s="481">
        <f>+'Monthly Sources and Uses'!AB14</f>
        <v>19695.150000000001</v>
      </c>
      <c r="AE74" s="481">
        <f>+'Monthly Sources and Uses'!AC14</f>
        <v>10593.13</v>
      </c>
      <c r="AF74" s="481">
        <f>+'Monthly Sources and Uses'!AD14</f>
        <v>11535.78</v>
      </c>
      <c r="AG74" s="481">
        <f>+'Monthly Sources and Uses'!AE14</f>
        <v>18689.8</v>
      </c>
      <c r="AH74" s="481">
        <f>+'Monthly Sources and Uses'!AF14</f>
        <v>25270</v>
      </c>
      <c r="AI74" s="481">
        <f>+'Monthly Sources and Uses'!AG14</f>
        <v>42149.36</v>
      </c>
      <c r="AJ74" s="481">
        <f>+'Monthly Sources and Uses'!AH14</f>
        <v>41004.58</v>
      </c>
      <c r="AK74" s="481">
        <f>+'Monthly Sources and Uses'!AI14</f>
        <v>20687.21</v>
      </c>
      <c r="AL74" s="481">
        <f>+'Monthly Sources and Uses'!AJ14</f>
        <v>10524.19</v>
      </c>
      <c r="AM74" s="481">
        <f>+'Monthly Sources and Uses'!AK14</f>
        <v>18151.330000000002</v>
      </c>
      <c r="AN74" s="481">
        <f>+'Monthly Sources and Uses'!AL14</f>
        <v>24633.34</v>
      </c>
      <c r="AO74" s="481">
        <f>+'Monthly Sources and Uses'!AM14</f>
        <v>24000</v>
      </c>
      <c r="AP74" s="481">
        <f>+'Monthly Sources and Uses'!AN14</f>
        <v>19717.740000000002</v>
      </c>
      <c r="AQ74" s="481">
        <f>+'Monthly Sources and Uses'!AO14</f>
        <v>10157.26</v>
      </c>
      <c r="AR74" s="481">
        <f>+'Monthly Sources and Uses'!AP14</f>
        <v>11882.16</v>
      </c>
      <c r="AS74" s="481">
        <f>+'Monthly Sources and Uses'!AQ14</f>
        <v>18109.52</v>
      </c>
      <c r="AT74" s="481">
        <f>+'Monthly Sources and Uses'!AR14</f>
        <v>26745.52</v>
      </c>
      <c r="AU74" s="481">
        <f>+'Monthly Sources and Uses'!AS14</f>
        <v>40667.81</v>
      </c>
      <c r="AV74" s="481">
        <f>+'Monthly Sources and Uses'!AT14</f>
        <v>40997.81</v>
      </c>
      <c r="AW74" s="481">
        <f>+'Monthly Sources and Uses'!AU14</f>
        <v>20596.919999999998</v>
      </c>
      <c r="AX74" s="481">
        <f>+'Monthly Sources and Uses'!AV14</f>
        <v>10765.34</v>
      </c>
      <c r="AY74" s="481">
        <f>+'Monthly Sources and Uses'!AW14</f>
        <v>18728.71</v>
      </c>
      <c r="AZ74" s="481">
        <f>+'Monthly Sources and Uses'!AX14</f>
        <v>24611.23</v>
      </c>
      <c r="BA74" s="481">
        <f>+'Monthly Sources and Uses'!AY14</f>
        <v>23821.61</v>
      </c>
      <c r="BB74" s="481">
        <f>+'Monthly Sources and Uses'!AZ14</f>
        <v>20832.84</v>
      </c>
      <c r="BC74" s="481">
        <f>+'Monthly Sources and Uses'!BA14</f>
        <v>9687.2099999999991</v>
      </c>
      <c r="BD74" s="481">
        <f>+'Monthly Sources and Uses'!BB14</f>
        <v>10838.33</v>
      </c>
      <c r="BE74" s="481">
        <f>+'Monthly Sources and Uses'!BC14</f>
        <v>18465</v>
      </c>
      <c r="BF74" s="481">
        <f>+'Monthly Sources and Uses'!BD14</f>
        <v>26621.13</v>
      </c>
      <c r="BG74" s="481">
        <f>+'Monthly Sources and Uses'!BE14</f>
        <v>40854.81</v>
      </c>
      <c r="BH74" s="481">
        <f>+'Monthly Sources and Uses'!BF14</f>
        <v>41892.81</v>
      </c>
      <c r="BI74" s="481">
        <f>+'Monthly Sources and Uses'!BG14</f>
        <v>19817.54</v>
      </c>
      <c r="BJ74" s="481">
        <f>+'Monthly Sources and Uses'!BH14</f>
        <v>10691.84</v>
      </c>
      <c r="BK74" s="481">
        <f>+'Monthly Sources and Uses'!BI14</f>
        <v>18709.45</v>
      </c>
      <c r="BL74" s="481">
        <f>+'Monthly Sources and Uses'!BJ14</f>
        <v>24747.42</v>
      </c>
      <c r="BM74" s="481">
        <f>+'Monthly Sources and Uses'!BK14</f>
        <v>24033.19</v>
      </c>
      <c r="BN74" s="481">
        <f>+'Monthly Sources and Uses'!BL14</f>
        <v>20546.97</v>
      </c>
      <c r="BO74" s="481">
        <f>+'Monthly Sources and Uses'!BM14</f>
        <v>10318.17</v>
      </c>
      <c r="BP74" s="481">
        <f>+'Monthly Sources and Uses'!BN14</f>
        <v>10417.33</v>
      </c>
      <c r="BQ74" s="481">
        <f>+'Monthly Sources and Uses'!BO14</f>
        <v>17771.689999999999</v>
      </c>
      <c r="BR74" s="481">
        <f>+'Monthly Sources and Uses'!BP14</f>
        <v>26427.71</v>
      </c>
      <c r="BS74" s="481">
        <f>+'Monthly Sources and Uses'!BQ14</f>
        <v>41854.49</v>
      </c>
      <c r="BT74" s="481">
        <f>+'Monthly Sources and Uses'!BR14</f>
        <v>42322.13</v>
      </c>
      <c r="BU74" s="481">
        <f>+'Monthly Sources and Uses'!BS14</f>
        <v>19688.32</v>
      </c>
      <c r="BV74" s="481">
        <f>+'Monthly Sources and Uses'!BT14</f>
        <v>10421.19</v>
      </c>
      <c r="BW74" s="481">
        <f>+'Monthly Sources and Uses'!BU14</f>
        <v>18849.2</v>
      </c>
      <c r="BX74" s="481">
        <f>+'Monthly Sources and Uses'!BV14</f>
        <v>24329.61</v>
      </c>
      <c r="BY74" s="481">
        <f>+'Monthly Sources and Uses'!BW14</f>
        <v>24513.43</v>
      </c>
      <c r="BZ74" s="481">
        <f>+'Monthly Sources and Uses'!BX14</f>
        <v>19942.439999999999</v>
      </c>
      <c r="CA74" s="481">
        <f>+'Monthly Sources and Uses'!BY14</f>
        <v>10124.129999999999</v>
      </c>
      <c r="CB74" s="481">
        <f>+'Monthly Sources and Uses'!BZ14</f>
        <v>11049.33</v>
      </c>
      <c r="CC74" s="481">
        <f>+'Monthly Sources and Uses'!CA14</f>
        <v>17346.259999999998</v>
      </c>
      <c r="CD74" s="481">
        <f>+'Monthly Sources and Uses'!CB14</f>
        <v>25584.41</v>
      </c>
      <c r="CE74" s="481">
        <f>+'Monthly Sources and Uses'!CC14</f>
        <v>43019.49</v>
      </c>
      <c r="CF74" s="481">
        <f>+'Monthly Sources and Uses'!CD14</f>
        <v>42383.519999999997</v>
      </c>
      <c r="CG74" s="481">
        <f>+'Monthly Sources and Uses'!CE14</f>
        <v>19560.47</v>
      </c>
      <c r="CH74" s="481">
        <f>+'Monthly Sources and Uses'!CF14</f>
        <v>10710.79</v>
      </c>
      <c r="CI74" s="481">
        <f>+'Monthly Sources and Uses'!CG14</f>
        <v>18541.740000000002</v>
      </c>
      <c r="CJ74" s="481">
        <f>+'Monthly Sources and Uses'!CH14</f>
        <v>24204</v>
      </c>
      <c r="CK74" s="481">
        <f>+'Monthly Sources and Uses'!CI14</f>
        <v>24292.55</v>
      </c>
      <c r="CL74" s="481">
        <f>+'Monthly Sources and Uses'!CJ14</f>
        <v>19448.740000000002</v>
      </c>
      <c r="CM74" s="481">
        <f>+'Monthly Sources and Uses'!CK14</f>
        <v>10472.379999999999</v>
      </c>
      <c r="CN74" s="481">
        <f>+'Monthly Sources and Uses'!CL14</f>
        <v>11798.28</v>
      </c>
      <c r="CO74" s="481">
        <f>+'Monthly Sources and Uses'!CM14</f>
        <v>18548.05</v>
      </c>
      <c r="CP74" s="481">
        <f>+'Monthly Sources and Uses'!CN14</f>
        <v>25264.32</v>
      </c>
      <c r="CQ74" s="481">
        <f>+'Monthly Sources and Uses'!CO14</f>
        <v>42257.81</v>
      </c>
      <c r="CR74" s="481">
        <f>+'Monthly Sources and Uses'!CP14</f>
        <v>40901.81</v>
      </c>
      <c r="CS74" s="481">
        <f>+'Monthly Sources and Uses'!CQ14</f>
        <v>20580.21</v>
      </c>
      <c r="CT74" s="481">
        <f>+'Monthly Sources and Uses'!CR14</f>
        <v>10638.2</v>
      </c>
      <c r="CU74" s="481">
        <f>+'Monthly Sources and Uses'!CS14</f>
        <v>18144.330000000002</v>
      </c>
      <c r="CV74" s="481">
        <f>+'Monthly Sources and Uses'!CT14</f>
        <v>24633.34</v>
      </c>
      <c r="CW74" s="481">
        <f>+'Monthly Sources and Uses'!CU14</f>
        <v>24000</v>
      </c>
      <c r="CX74" s="481">
        <f>+'Monthly Sources and Uses'!CV14</f>
        <v>19380</v>
      </c>
      <c r="CY74" s="481">
        <f>+'Monthly Sources and Uses'!CW14</f>
        <v>10644.13</v>
      </c>
      <c r="CZ74" s="481">
        <f>+'Monthly Sources and Uses'!CX14</f>
        <v>12005.19</v>
      </c>
      <c r="DA74" s="481">
        <f>+'Monthly Sources and Uses'!CY14</f>
        <v>18018.52</v>
      </c>
      <c r="DB74" s="481">
        <f>+'Monthly Sources and Uses'!CZ14</f>
        <v>26128.16</v>
      </c>
      <c r="DC74" s="481">
        <f>+'Monthly Sources and Uses'!DA14</f>
        <v>41437.07</v>
      </c>
      <c r="DD74" s="481">
        <f>+'Monthly Sources and Uses'!DB14</f>
        <v>40552.81</v>
      </c>
      <c r="DE74" s="481">
        <f>+'Monthly Sources and Uses'!DC14</f>
        <v>21034.94</v>
      </c>
      <c r="DF74" s="481">
        <f>+'Monthly Sources and Uses'!DD14</f>
        <v>10779.19</v>
      </c>
      <c r="DG74" s="481">
        <f>+'Monthly Sources and Uses'!DE14</f>
        <v>18371.330000000002</v>
      </c>
      <c r="DH74" s="481">
        <f>+'Monthly Sources and Uses'!DF14</f>
        <v>24628.67</v>
      </c>
      <c r="DI74" s="481">
        <f>+'Monthly Sources and Uses'!DG14</f>
        <v>24001.81</v>
      </c>
      <c r="DJ74" s="481">
        <f>+'Monthly Sources and Uses'!DH14</f>
        <v>19814.05</v>
      </c>
      <c r="DK74" s="481">
        <f>+'Monthly Sources and Uses'!DI14</f>
        <v>9975.14</v>
      </c>
      <c r="DL74" s="481">
        <f>+'Monthly Sources and Uses'!DJ14</f>
        <v>11979.16</v>
      </c>
      <c r="DM74" s="481">
        <f>+'Monthly Sources and Uses'!DK14</f>
        <v>18139.52</v>
      </c>
      <c r="DN74" s="481">
        <f>+'Monthly Sources and Uses'!DL14</f>
        <v>26761.32</v>
      </c>
      <c r="DO74" s="481">
        <f>+'Monthly Sources and Uses'!DM14</f>
        <v>40609</v>
      </c>
      <c r="DP74" s="481">
        <f>+'Monthly Sources and Uses'!DN14</f>
        <v>40915.910000000003</v>
      </c>
      <c r="DQ74" s="481">
        <f>+'Monthly Sources and Uses'!DO14</f>
        <v>20676.82</v>
      </c>
      <c r="DR74" s="481">
        <f>+'Monthly Sources and Uses'!DP14</f>
        <v>10765.34</v>
      </c>
      <c r="DS74" s="481">
        <f>+'Monthly Sources and Uses'!DQ14</f>
        <v>18649.939999999999</v>
      </c>
      <c r="DT74" s="481">
        <f>+'Monthly Sources and Uses'!DR14</f>
        <v>24692</v>
      </c>
      <c r="DU74" s="481">
        <f>+'Monthly Sources and Uses'!DS14</f>
        <v>23838.61</v>
      </c>
      <c r="DV74" s="481">
        <f>+'Monthly Sources and Uses'!DT14</f>
        <v>20840.84</v>
      </c>
      <c r="DW74" s="481">
        <f>+'Monthly Sources and Uses'!DU14</f>
        <v>9614.2099999999991</v>
      </c>
      <c r="DX74" s="481">
        <f>+'Monthly Sources and Uses'!DV14</f>
        <v>10886.33</v>
      </c>
      <c r="DY74" s="481">
        <f>+'Monthly Sources and Uses'!DW14</f>
        <v>18469</v>
      </c>
      <c r="DZ74" s="481">
        <f>+'Monthly Sources and Uses'!DX14</f>
        <v>26635.13</v>
      </c>
      <c r="EA74" s="481">
        <f>+'Monthly Sources and Uses'!DY14</f>
        <v>40821.26</v>
      </c>
      <c r="EB74" s="481">
        <f>+'Monthly Sources and Uses'!DZ14</f>
        <v>41844.36</v>
      </c>
      <c r="EC74" s="481">
        <f>+'Monthly Sources and Uses'!EA14</f>
        <v>19892.189999999999</v>
      </c>
      <c r="ED74" s="481">
        <f>+'Monthly Sources and Uses'!EB14</f>
        <v>10666.19</v>
      </c>
      <c r="EE74" s="481">
        <f>+'Monthly Sources and Uses'!EC14</f>
        <v>18649.54</v>
      </c>
      <c r="EF74" s="481">
        <f>+'Monthly Sources and Uses'!ED14</f>
        <v>24822.34</v>
      </c>
      <c r="EG74" s="481">
        <f>+'Monthly Sources and Uses'!EE14</f>
        <v>24334.1</v>
      </c>
      <c r="EH74" s="481">
        <f>+'Monthly Sources and Uses'!EF14</f>
        <v>20118.77</v>
      </c>
      <c r="EI74" s="481">
        <f>+'Monthly Sources and Uses'!EG14</f>
        <v>10127.129999999999</v>
      </c>
      <c r="EJ74" s="481">
        <f>+'Monthly Sources and Uses'!EH14</f>
        <v>11166.33</v>
      </c>
      <c r="EK74" s="481">
        <f>+'Monthly Sources and Uses'!EI14</f>
        <v>17220.259999999998</v>
      </c>
      <c r="EL74" s="481">
        <f>+'Monthly Sources and Uses'!EJ14</f>
        <v>25593.41</v>
      </c>
      <c r="EM74" s="481">
        <f>+'Monthly Sources and Uses'!EK14</f>
        <v>42990.49</v>
      </c>
      <c r="EN74" s="481">
        <f>+'Monthly Sources and Uses'!EL14</f>
        <v>42443.519999999997</v>
      </c>
      <c r="EO74" s="481">
        <f>+'Monthly Sources and Uses'!EM14</f>
        <v>19619</v>
      </c>
      <c r="EP74" s="481">
        <f>+'Monthly Sources and Uses'!EN14</f>
        <v>10543.96</v>
      </c>
      <c r="EQ74" s="481">
        <f>+'Monthly Sources and Uses'!EO14</f>
        <v>18582.23</v>
      </c>
      <c r="ER74" s="481">
        <f>+'Monthly Sources and Uses'!EP14</f>
        <v>24240.81</v>
      </c>
      <c r="ES74" s="481">
        <f>+'Monthly Sources and Uses'!EQ14</f>
        <v>24135.29</v>
      </c>
      <c r="ET74" s="481">
        <f>+'Monthly Sources and Uses'!ER14</f>
        <v>19967.29</v>
      </c>
      <c r="EU74" s="481">
        <f>+'Monthly Sources and Uses'!ES14</f>
        <v>10338.129999999999</v>
      </c>
      <c r="EV74" s="481">
        <f>+'Monthly Sources and Uses'!ET14</f>
        <v>11016.97</v>
      </c>
      <c r="EW74" s="481">
        <f>+'Monthly Sources and Uses'!EU14</f>
        <v>19359.310000000001</v>
      </c>
      <c r="EX74" s="481">
        <f>+'Monthly Sources and Uses'!EV14</f>
        <v>24331</v>
      </c>
      <c r="EY74" s="481">
        <f>+'Monthly Sources and Uses'!EW14</f>
        <v>43484.75</v>
      </c>
      <c r="EZ74" s="481">
        <f>+'Monthly Sources and Uses'!EX14</f>
        <v>41367.26</v>
      </c>
      <c r="FA74" s="481">
        <f>+'Monthly Sources and Uses'!EY14</f>
        <v>19421.64</v>
      </c>
      <c r="FB74" s="481">
        <f>+'Monthly Sources and Uses'!EZ14</f>
        <v>10432.68</v>
      </c>
      <c r="FC74" s="481">
        <f>+'Monthly Sources and Uses'!FA14</f>
        <v>19125.68</v>
      </c>
      <c r="FD74" s="481">
        <f>+'Monthly Sources and Uses'!FB14</f>
        <v>24000</v>
      </c>
      <c r="FE74" s="481">
        <f>+'Monthly Sources and Uses'!FC14</f>
        <v>24030.14</v>
      </c>
      <c r="FF74" s="481">
        <f>+'Monthly Sources and Uses'!FD14</f>
        <v>19711.150000000001</v>
      </c>
      <c r="FG74" s="481">
        <f>+'Monthly Sources and Uses'!FE14</f>
        <v>10502.13</v>
      </c>
      <c r="FH74" s="481">
        <f>+'Monthly Sources and Uses'!FF14</f>
        <v>11793.53</v>
      </c>
      <c r="FI74" s="481">
        <f>+'Monthly Sources and Uses'!FG14</f>
        <v>18523.05</v>
      </c>
      <c r="FJ74" s="481">
        <f>+'Monthly Sources and Uses'!FH14</f>
        <v>25284.32</v>
      </c>
      <c r="FK74" s="481">
        <f>+'Monthly Sources and Uses'!FI14</f>
        <v>42208.81</v>
      </c>
      <c r="FL74" s="481">
        <f>+'Monthly Sources and Uses'!FJ14</f>
        <v>40844.080000000002</v>
      </c>
      <c r="FM74" s="481">
        <f>+'Monthly Sources and Uses'!FK14</f>
        <v>20804.54</v>
      </c>
      <c r="FN74" s="481">
        <f>+'Monthly Sources and Uses'!FL14</f>
        <v>10457.59</v>
      </c>
      <c r="FO74" s="481">
        <f>+'Monthly Sources and Uses'!FM14</f>
        <v>18187.330000000002</v>
      </c>
      <c r="FP74" s="481">
        <f>+'Monthly Sources and Uses'!FN14</f>
        <v>24633.34</v>
      </c>
      <c r="FQ74" s="481">
        <f>+'Monthly Sources and Uses'!FO14</f>
        <v>24000</v>
      </c>
      <c r="FR74" s="481">
        <f>+'Monthly Sources and Uses'!FP14</f>
        <v>19380</v>
      </c>
      <c r="FS74" s="481">
        <f>+'Monthly Sources and Uses'!FQ14</f>
        <v>10661.13</v>
      </c>
      <c r="FT74" s="481">
        <f>+'Monthly Sources and Uses'!FR14</f>
        <v>12031.19</v>
      </c>
      <c r="FU74" s="481">
        <f>+'Monthly Sources and Uses'!FS14</f>
        <v>17975.52</v>
      </c>
      <c r="FV74" s="481">
        <f>+'Monthly Sources and Uses'!FT14</f>
        <v>26181.42</v>
      </c>
      <c r="FW74" s="481">
        <f>+'Monthly Sources and Uses'!FU14</f>
        <v>41342.81</v>
      </c>
      <c r="FX74" s="481">
        <f>+'Monthly Sources and Uses'!FV14</f>
        <v>40414.81</v>
      </c>
      <c r="FY74" s="481">
        <f>+'Monthly Sources and Uses'!FW14</f>
        <v>21345.94</v>
      </c>
      <c r="FZ74" s="481">
        <f>+'Monthly Sources and Uses'!FX14</f>
        <v>10647.19</v>
      </c>
      <c r="GA74" s="481">
        <f>+'Monthly Sources and Uses'!FY14</f>
        <v>18340.330000000002</v>
      </c>
      <c r="GB74" s="481">
        <f>+'Monthly Sources and Uses'!FZ14</f>
        <v>24659.67</v>
      </c>
    </row>
    <row r="75" spans="1:184">
      <c r="A75" s="461"/>
      <c r="B75" s="486"/>
      <c r="C75" s="476" t="s">
        <v>289</v>
      </c>
      <c r="D75" s="479" t="s">
        <v>36</v>
      </c>
      <c r="E75" s="465">
        <f>+'Monthly Sources and Uses'!C15</f>
        <v>2331.81</v>
      </c>
      <c r="F75" s="465">
        <f>+'Monthly Sources and Uses'!D15</f>
        <v>2106.91</v>
      </c>
      <c r="G75" s="465">
        <f>+'Monthly Sources and Uses'!E15</f>
        <v>2328.98</v>
      </c>
      <c r="H75" s="465">
        <f>+'Monthly Sources and Uses'!F15</f>
        <v>2259.44</v>
      </c>
      <c r="I75" s="465">
        <f>+'Monthly Sources and Uses'!G15</f>
        <v>2307.9699999999998</v>
      </c>
      <c r="J75" s="465">
        <f>+'Monthly Sources and Uses'!H15</f>
        <v>515.29</v>
      </c>
      <c r="K75" s="465">
        <f>+'Monthly Sources and Uses'!I15</f>
        <v>535.01</v>
      </c>
      <c r="L75" s="465">
        <f>+'Monthly Sources and Uses'!J15</f>
        <v>527.66</v>
      </c>
      <c r="M75" s="465">
        <f>+'Monthly Sources and Uses'!K15</f>
        <v>515.23</v>
      </c>
      <c r="N75" s="465">
        <f>+'Monthly Sources and Uses'!L15</f>
        <v>2329.0100000000002</v>
      </c>
      <c r="O75" s="465">
        <f>+'Monthly Sources and Uses'!M15</f>
        <v>2252.02</v>
      </c>
      <c r="P75" s="465">
        <f>+'Monthly Sources and Uses'!N15</f>
        <v>2345.4</v>
      </c>
      <c r="Q75" s="465">
        <f>+'Monthly Sources and Uses'!O15</f>
        <v>2331.81</v>
      </c>
      <c r="R75" s="465">
        <f>+'Monthly Sources and Uses'!P15</f>
        <v>2106.91</v>
      </c>
      <c r="S75" s="465">
        <f>+'Monthly Sources and Uses'!Q15</f>
        <v>2328.98</v>
      </c>
      <c r="T75" s="465">
        <f>+'Monthly Sources and Uses'!R15</f>
        <v>2259.44</v>
      </c>
      <c r="U75" s="465">
        <f>+'Monthly Sources and Uses'!S15</f>
        <v>2307.9699999999998</v>
      </c>
      <c r="V75" s="465">
        <f>+'Monthly Sources and Uses'!T15</f>
        <v>515.29</v>
      </c>
      <c r="W75" s="465">
        <f>+'Monthly Sources and Uses'!U15</f>
        <v>535.01</v>
      </c>
      <c r="X75" s="465">
        <f>+'Monthly Sources and Uses'!V15</f>
        <v>527.66</v>
      </c>
      <c r="Y75" s="465">
        <f>+'Monthly Sources and Uses'!W15</f>
        <v>515.23</v>
      </c>
      <c r="Z75" s="465">
        <f>+'Monthly Sources and Uses'!X15</f>
        <v>2329.0100000000002</v>
      </c>
      <c r="AA75" s="465">
        <f>+'Monthly Sources and Uses'!Y15</f>
        <v>2252.02</v>
      </c>
      <c r="AB75" s="465">
        <f>+'Monthly Sources and Uses'!Z15</f>
        <v>2345.4</v>
      </c>
      <c r="AC75" s="465">
        <f>+'Monthly Sources and Uses'!AA15</f>
        <v>1608.66</v>
      </c>
      <c r="AD75" s="465">
        <f>+'Monthly Sources and Uses'!AB15</f>
        <v>1340.2</v>
      </c>
      <c r="AE75" s="465">
        <f>+'Monthly Sources and Uses'!AC15</f>
        <v>722.03</v>
      </c>
      <c r="AF75" s="465">
        <f>+'Monthly Sources and Uses'!AD15</f>
        <v>822.04</v>
      </c>
      <c r="AG75" s="465">
        <f>+'Monthly Sources and Uses'!AE15</f>
        <v>1207.78</v>
      </c>
      <c r="AH75" s="465">
        <f>+'Monthly Sources and Uses'!AF15</f>
        <v>1672.13</v>
      </c>
      <c r="AI75" s="465">
        <f>+'Monthly Sources and Uses'!AG15</f>
        <v>2845.67</v>
      </c>
      <c r="AJ75" s="465">
        <f>+'Monthly Sources and Uses'!AH15</f>
        <v>2767.29</v>
      </c>
      <c r="AK75" s="465">
        <f>+'Monthly Sources and Uses'!AI15</f>
        <v>1470.61</v>
      </c>
      <c r="AL75" s="465">
        <f>+'Monthly Sources and Uses'!AJ15</f>
        <v>645.09</v>
      </c>
      <c r="AM75" s="465">
        <f>+'Monthly Sources and Uses'!AK15</f>
        <v>1236.51</v>
      </c>
      <c r="AN75" s="465">
        <f>+'Monthly Sources and Uses'!AL15</f>
        <v>1660.7</v>
      </c>
      <c r="AO75" s="465">
        <f>+'Monthly Sources and Uses'!AM15</f>
        <v>1618</v>
      </c>
      <c r="AP75" s="465">
        <f>+'Monthly Sources and Uses'!AN15</f>
        <v>1305.6500000000001</v>
      </c>
      <c r="AQ75" s="465">
        <f>+'Monthly Sources and Uses'!AO15</f>
        <v>731.36</v>
      </c>
      <c r="AR75" s="465">
        <f>+'Monthly Sources and Uses'!AP15</f>
        <v>781.34</v>
      </c>
      <c r="AS75" s="465">
        <f>+'Monthly Sources and Uses'!AQ15</f>
        <v>1244.06</v>
      </c>
      <c r="AT75" s="465">
        <f>+'Monthly Sources and Uses'!AR15</f>
        <v>1740.36</v>
      </c>
      <c r="AU75" s="465">
        <f>+'Monthly Sources and Uses'!AS15</f>
        <v>2777.93</v>
      </c>
      <c r="AV75" s="465">
        <f>+'Monthly Sources and Uses'!AT15</f>
        <v>2719.29</v>
      </c>
      <c r="AW75" s="465">
        <f>+'Monthly Sources and Uses'!AU15</f>
        <v>1475.46</v>
      </c>
      <c r="AX75" s="465">
        <f>+'Monthly Sources and Uses'!AV15</f>
        <v>689.3</v>
      </c>
      <c r="AY75" s="465">
        <f>+'Monthly Sources and Uses'!AW15</f>
        <v>1255.0899999999999</v>
      </c>
      <c r="AZ75" s="465">
        <f>+'Monthly Sources and Uses'!AX15</f>
        <v>1660.86</v>
      </c>
      <c r="BA75" s="465">
        <f>+'Monthly Sources and Uses'!AY15</f>
        <v>1581.61</v>
      </c>
      <c r="BB75" s="465">
        <f>+'Monthly Sources and Uses'!AZ15</f>
        <v>1400.68</v>
      </c>
      <c r="BC75" s="465">
        <f>+'Monthly Sources and Uses'!BA15</f>
        <v>701.95</v>
      </c>
      <c r="BD75" s="465">
        <f>+'Monthly Sources and Uses'!BB15</f>
        <v>709.96</v>
      </c>
      <c r="BE75" s="465">
        <f>+'Monthly Sources and Uses'!BC15</f>
        <v>1288.58</v>
      </c>
      <c r="BF75" s="465">
        <f>+'Monthly Sources and Uses'!BD15</f>
        <v>1716.73</v>
      </c>
      <c r="BG75" s="465">
        <f>+'Monthly Sources and Uses'!BE15</f>
        <v>2802.29</v>
      </c>
      <c r="BH75" s="465">
        <f>+'Monthly Sources and Uses'!BF15</f>
        <v>2768.29</v>
      </c>
      <c r="BI75" s="465">
        <f>+'Monthly Sources and Uses'!BG15</f>
        <v>1384.81</v>
      </c>
      <c r="BJ75" s="465">
        <f>+'Monthly Sources and Uses'!BH15</f>
        <v>698.8</v>
      </c>
      <c r="BK75" s="465">
        <f>+'Monthly Sources and Uses'!BI15</f>
        <v>1311.58</v>
      </c>
      <c r="BL75" s="465">
        <f>+'Monthly Sources and Uses'!BJ15</f>
        <v>1633.42</v>
      </c>
      <c r="BM75" s="465">
        <f>+'Monthly Sources and Uses'!BK15</f>
        <v>1604.64</v>
      </c>
      <c r="BN75" s="465">
        <f>+'Monthly Sources and Uses'!BL15</f>
        <v>1381.29</v>
      </c>
      <c r="BO75" s="465">
        <f>+'Monthly Sources and Uses'!BM15</f>
        <v>712.49</v>
      </c>
      <c r="BP75" s="465">
        <f>+'Monthly Sources and Uses'!BN15</f>
        <v>714.96</v>
      </c>
      <c r="BQ75" s="465">
        <f>+'Monthly Sources and Uses'!BO15</f>
        <v>1246.74</v>
      </c>
      <c r="BR75" s="465">
        <f>+'Monthly Sources and Uses'!BP15</f>
        <v>1701.48</v>
      </c>
      <c r="BS75" s="465">
        <f>+'Monthly Sources and Uses'!BQ15</f>
        <v>2863.61</v>
      </c>
      <c r="BT75" s="465">
        <f>+'Monthly Sources and Uses'!BR15</f>
        <v>2813.97</v>
      </c>
      <c r="BU75" s="465">
        <f>+'Monthly Sources and Uses'!BS15</f>
        <v>1346.02</v>
      </c>
      <c r="BV75" s="465">
        <f>+'Monthly Sources and Uses'!BT15</f>
        <v>685.45</v>
      </c>
      <c r="BW75" s="465">
        <f>+'Monthly Sources and Uses'!BU15</f>
        <v>1309.44</v>
      </c>
      <c r="BX75" s="465">
        <f>+'Monthly Sources and Uses'!BV15</f>
        <v>1618.61</v>
      </c>
      <c r="BY75" s="465">
        <f>+'Monthly Sources and Uses'!BW15</f>
        <v>1641.98</v>
      </c>
      <c r="BZ75" s="465">
        <f>+'Monthly Sources and Uses'!BX15</f>
        <v>1350.59</v>
      </c>
      <c r="CA75" s="465">
        <f>+'Monthly Sources and Uses'!BY15</f>
        <v>687.03</v>
      </c>
      <c r="CB75" s="465">
        <f>+'Monthly Sources and Uses'!BZ15</f>
        <v>774.96</v>
      </c>
      <c r="CC75" s="465">
        <f>+'Monthly Sources and Uses'!CA15</f>
        <v>1065.4100000000001</v>
      </c>
      <c r="CD75" s="465">
        <f>+'Monthly Sources and Uses'!CB15</f>
        <v>1798.73</v>
      </c>
      <c r="CE75" s="465">
        <f>+'Monthly Sources and Uses'!CC15</f>
        <v>2931.61</v>
      </c>
      <c r="CF75" s="465">
        <f>+'Monthly Sources and Uses'!CD15</f>
        <v>2829.94</v>
      </c>
      <c r="CG75" s="465">
        <f>+'Monthly Sources and Uses'!CE15</f>
        <v>1304.4000000000001</v>
      </c>
      <c r="CH75" s="465">
        <f>+'Monthly Sources and Uses'!CF15</f>
        <v>742.94</v>
      </c>
      <c r="CI75" s="465">
        <f>+'Monthly Sources and Uses'!CG15</f>
        <v>1250.5</v>
      </c>
      <c r="CJ75" s="465">
        <f>+'Monthly Sources and Uses'!CH15</f>
        <v>1620.61</v>
      </c>
      <c r="CK75" s="465">
        <f>+'Monthly Sources and Uses'!CI15</f>
        <v>1605.52</v>
      </c>
      <c r="CL75" s="465">
        <f>+'Monthly Sources and Uses'!CJ15</f>
        <v>1343.34</v>
      </c>
      <c r="CM75" s="465">
        <f>+'Monthly Sources and Uses'!CK15</f>
        <v>732.78</v>
      </c>
      <c r="CN75" s="465">
        <f>+'Monthly Sources and Uses'!CL15</f>
        <v>838</v>
      </c>
      <c r="CO75" s="465">
        <f>+'Monthly Sources and Uses'!CM15</f>
        <v>1181.06</v>
      </c>
      <c r="CP75" s="465">
        <f>+'Monthly Sources and Uses'!CN15</f>
        <v>1681.52</v>
      </c>
      <c r="CQ75" s="465">
        <f>+'Monthly Sources and Uses'!CO15</f>
        <v>2852.29</v>
      </c>
      <c r="CR75" s="465">
        <f>+'Monthly Sources and Uses'!CP15</f>
        <v>2751.29</v>
      </c>
      <c r="CS75" s="465">
        <f>+'Monthly Sources and Uses'!CQ15</f>
        <v>1446.61</v>
      </c>
      <c r="CT75" s="465">
        <f>+'Monthly Sources and Uses'!CR15</f>
        <v>696.08</v>
      </c>
      <c r="CU75" s="465">
        <f>+'Monthly Sources and Uses'!CS15</f>
        <v>1209.51</v>
      </c>
      <c r="CV75" s="465">
        <f>+'Monthly Sources and Uses'!CT15</f>
        <v>1660.7</v>
      </c>
      <c r="CW75" s="465">
        <f>+'Monthly Sources and Uses'!CU15</f>
        <v>1618</v>
      </c>
      <c r="CX75" s="465">
        <f>+'Monthly Sources and Uses'!CV15</f>
        <v>1306.5</v>
      </c>
      <c r="CY75" s="465">
        <f>+'Monthly Sources and Uses'!CW15</f>
        <v>742.03</v>
      </c>
      <c r="CZ75" s="465">
        <f>+'Monthly Sources and Uses'!CX15</f>
        <v>811.96</v>
      </c>
      <c r="DA75" s="465">
        <f>+'Monthly Sources and Uses'!CY15</f>
        <v>1204.06</v>
      </c>
      <c r="DB75" s="465">
        <f>+'Monthly Sources and Uses'!CZ15</f>
        <v>1714.02</v>
      </c>
      <c r="DC75" s="465">
        <f>+'Monthly Sources and Uses'!DA15</f>
        <v>2816.03</v>
      </c>
      <c r="DD75" s="465">
        <f>+'Monthly Sources and Uses'!DB15</f>
        <v>2680.29</v>
      </c>
      <c r="DE75" s="465">
        <f>+'Monthly Sources and Uses'!DC15</f>
        <v>1500.46</v>
      </c>
      <c r="DF75" s="465">
        <f>+'Monthly Sources and Uses'!DD15</f>
        <v>706.45</v>
      </c>
      <c r="DG75" s="465">
        <f>+'Monthly Sources and Uses'!DE15</f>
        <v>1255.51</v>
      </c>
      <c r="DH75" s="465">
        <f>+'Monthly Sources and Uses'!DF15</f>
        <v>1643.39</v>
      </c>
      <c r="DI75" s="465">
        <f>+'Monthly Sources and Uses'!DG15</f>
        <v>1613.81</v>
      </c>
      <c r="DJ75" s="465">
        <f>+'Monthly Sources and Uses'!DH15</f>
        <v>1320.03</v>
      </c>
      <c r="DK75" s="465">
        <f>+'Monthly Sources and Uses'!DI15</f>
        <v>724.22</v>
      </c>
      <c r="DL75" s="465">
        <f>+'Monthly Sources and Uses'!DJ15</f>
        <v>778.29</v>
      </c>
      <c r="DM75" s="465">
        <f>+'Monthly Sources and Uses'!DK15</f>
        <v>1260.3399999999999</v>
      </c>
      <c r="DN75" s="465">
        <f>+'Monthly Sources and Uses'!DL15</f>
        <v>1718.92</v>
      </c>
      <c r="DO75" s="465">
        <f>+'Monthly Sources and Uses'!DM15</f>
        <v>2783.1</v>
      </c>
      <c r="DP75" s="465">
        <f>+'Monthly Sources and Uses'!DN15</f>
        <v>2719.29</v>
      </c>
      <c r="DQ75" s="465">
        <f>+'Monthly Sources and Uses'!DO15</f>
        <v>1464.46</v>
      </c>
      <c r="DR75" s="465">
        <f>+'Monthly Sources and Uses'!DP15</f>
        <v>695.3</v>
      </c>
      <c r="DS75" s="465">
        <f>+'Monthly Sources and Uses'!DQ15</f>
        <v>1268.5</v>
      </c>
      <c r="DT75" s="465">
        <f>+'Monthly Sources and Uses'!DR15</f>
        <v>1652.45</v>
      </c>
      <c r="DU75" s="465">
        <f>+'Monthly Sources and Uses'!DS15</f>
        <v>1584.61</v>
      </c>
      <c r="DV75" s="465">
        <f>+'Monthly Sources and Uses'!DT15</f>
        <v>1392.83</v>
      </c>
      <c r="DW75" s="465">
        <f>+'Monthly Sources and Uses'!DU15</f>
        <v>715.25</v>
      </c>
      <c r="DX75" s="465">
        <f>+'Monthly Sources and Uses'!DV15</f>
        <v>701.51</v>
      </c>
      <c r="DY75" s="465">
        <f>+'Monthly Sources and Uses'!DW15</f>
        <v>1293.23</v>
      </c>
      <c r="DZ75" s="465">
        <f>+'Monthly Sources and Uses'!DX15</f>
        <v>1717.07</v>
      </c>
      <c r="EA75" s="465">
        <f>+'Monthly Sources and Uses'!DY15</f>
        <v>2792.61</v>
      </c>
      <c r="EB75" s="465">
        <f>+'Monthly Sources and Uses'!DZ15</f>
        <v>2767.97</v>
      </c>
      <c r="EC75" s="465">
        <f>+'Monthly Sources and Uses'!EA15</f>
        <v>1395.16</v>
      </c>
      <c r="ED75" s="465">
        <f>+'Monthly Sources and Uses'!EB15</f>
        <v>693.45</v>
      </c>
      <c r="EE75" s="465">
        <f>+'Monthly Sources and Uses'!EC15</f>
        <v>1318.5</v>
      </c>
      <c r="EF75" s="465">
        <f>+'Monthly Sources and Uses'!ED15</f>
        <v>1626.51</v>
      </c>
      <c r="EG75" s="465">
        <f>+'Monthly Sources and Uses'!EE15</f>
        <v>1629.21</v>
      </c>
      <c r="EH75" s="465">
        <f>+'Monthly Sources and Uses'!EF15</f>
        <v>1363.37</v>
      </c>
      <c r="EI75" s="465">
        <f>+'Monthly Sources and Uses'!EG15</f>
        <v>687.03</v>
      </c>
      <c r="EJ75" s="465">
        <f>+'Monthly Sources and Uses'!EH15</f>
        <v>781.96</v>
      </c>
      <c r="EK75" s="465">
        <f>+'Monthly Sources and Uses'!EI15</f>
        <v>1062.4100000000001</v>
      </c>
      <c r="EL75" s="465">
        <f>+'Monthly Sources and Uses'!EJ15</f>
        <v>1794.73</v>
      </c>
      <c r="EM75" s="465">
        <f>+'Monthly Sources and Uses'!EK15</f>
        <v>2925.61</v>
      </c>
      <c r="EN75" s="465">
        <f>+'Monthly Sources and Uses'!EL15</f>
        <v>2834.94</v>
      </c>
      <c r="EO75" s="465">
        <f>+'Monthly Sources and Uses'!EM15</f>
        <v>1321.4</v>
      </c>
      <c r="EP75" s="465">
        <f>+'Monthly Sources and Uses'!EN15</f>
        <v>692.24</v>
      </c>
      <c r="EQ75" s="465">
        <f>+'Monthly Sources and Uses'!EO15</f>
        <v>1290</v>
      </c>
      <c r="ER75" s="465">
        <f>+'Monthly Sources and Uses'!EP15</f>
        <v>1615.81</v>
      </c>
      <c r="ES75" s="465">
        <f>+'Monthly Sources and Uses'!EQ15</f>
        <v>1597.78</v>
      </c>
      <c r="ET75" s="465">
        <f>+'Monthly Sources and Uses'!ER15</f>
        <v>1375.43</v>
      </c>
      <c r="EU75" s="465">
        <f>+'Monthly Sources and Uses'!ES15</f>
        <v>707.03</v>
      </c>
      <c r="EV75" s="465">
        <f>+'Monthly Sources and Uses'!ET15</f>
        <v>741.5</v>
      </c>
      <c r="EW75" s="465">
        <f>+'Monthly Sources and Uses'!EU15</f>
        <v>1297.8900000000001</v>
      </c>
      <c r="EX75" s="465">
        <f>+'Monthly Sources and Uses'!EV15</f>
        <v>1629.13</v>
      </c>
      <c r="EY75" s="465">
        <f>+'Monthly Sources and Uses'!EW15</f>
        <v>2930.32</v>
      </c>
      <c r="EZ75" s="465">
        <f>+'Monthly Sources and Uses'!EX15</f>
        <v>2799.61</v>
      </c>
      <c r="FA75" s="465">
        <f>+'Monthly Sources and Uses'!EY15</f>
        <v>1317.76</v>
      </c>
      <c r="FB75" s="465">
        <f>+'Monthly Sources and Uses'!EZ15</f>
        <v>664.08</v>
      </c>
      <c r="FC75" s="465">
        <f>+'Monthly Sources and Uses'!FA15</f>
        <v>1320.16</v>
      </c>
      <c r="FD75" s="465">
        <f>+'Monthly Sources and Uses'!FB15</f>
        <v>1618</v>
      </c>
      <c r="FE75" s="465">
        <f>+'Monthly Sources and Uses'!FC15</f>
        <v>1608.66</v>
      </c>
      <c r="FF75" s="465">
        <f>+'Monthly Sources and Uses'!FD15</f>
        <v>1340.2</v>
      </c>
      <c r="FG75" s="465">
        <f>+'Monthly Sources and Uses'!FE15</f>
        <v>725.03</v>
      </c>
      <c r="FH75" s="465">
        <f>+'Monthly Sources and Uses'!FF15</f>
        <v>845.75</v>
      </c>
      <c r="FI75" s="465">
        <f>+'Monthly Sources and Uses'!FG15</f>
        <v>1181.06</v>
      </c>
      <c r="FJ75" s="465">
        <f>+'Monthly Sources and Uses'!FH15</f>
        <v>1682.52</v>
      </c>
      <c r="FK75" s="465">
        <f>+'Monthly Sources and Uses'!FI15</f>
        <v>2862.29</v>
      </c>
      <c r="FL75" s="465">
        <f>+'Monthly Sources and Uses'!FJ15</f>
        <v>2740.29</v>
      </c>
      <c r="FM75" s="465">
        <f>+'Monthly Sources and Uses'!FK15</f>
        <v>1462.61</v>
      </c>
      <c r="FN75" s="465">
        <f>+'Monthly Sources and Uses'!FL15</f>
        <v>650.09</v>
      </c>
      <c r="FO75" s="465">
        <f>+'Monthly Sources and Uses'!FM15</f>
        <v>1239.51</v>
      </c>
      <c r="FP75" s="465">
        <f>+'Monthly Sources and Uses'!FN15</f>
        <v>1660.7</v>
      </c>
      <c r="FQ75" s="465">
        <f>+'Monthly Sources and Uses'!FO15</f>
        <v>1618</v>
      </c>
      <c r="FR75" s="465">
        <f>+'Monthly Sources and Uses'!FP15</f>
        <v>1306.5</v>
      </c>
      <c r="FS75" s="465">
        <f>+'Monthly Sources and Uses'!FQ15</f>
        <v>742.03</v>
      </c>
      <c r="FT75" s="465">
        <f>+'Monthly Sources and Uses'!FR15</f>
        <v>811.96</v>
      </c>
      <c r="FU75" s="465">
        <f>+'Monthly Sources and Uses'!FS15</f>
        <v>1204.06</v>
      </c>
      <c r="FV75" s="465">
        <f>+'Monthly Sources and Uses'!FT15</f>
        <v>1699.09</v>
      </c>
      <c r="FW75" s="465">
        <f>+'Monthly Sources and Uses'!FU15</f>
        <v>2830.96</v>
      </c>
      <c r="FX75" s="465">
        <f>+'Monthly Sources and Uses'!FV15</f>
        <v>2680.29</v>
      </c>
      <c r="FY75" s="465">
        <f>+'Monthly Sources and Uses'!FW15</f>
        <v>1526.46</v>
      </c>
      <c r="FZ75" s="465">
        <f>+'Monthly Sources and Uses'!FX15</f>
        <v>680.45</v>
      </c>
      <c r="GA75" s="465">
        <f>+'Monthly Sources and Uses'!FY15</f>
        <v>1255.51</v>
      </c>
      <c r="GB75" s="465">
        <f>+'Monthly Sources and Uses'!FZ15</f>
        <v>1643.39</v>
      </c>
    </row>
    <row r="76" spans="1:184">
      <c r="B76" s="486"/>
      <c r="C76" s="473"/>
      <c r="D76" s="470" t="s">
        <v>36</v>
      </c>
      <c r="E76" s="464">
        <f>+SUM(E64:E74)</f>
        <v>1101287.06</v>
      </c>
      <c r="F76" s="464">
        <f t="shared" ref="F76:AZ76" si="61">+SUM(F64:F74)</f>
        <v>987839.75</v>
      </c>
      <c r="G76" s="464">
        <f t="shared" si="61"/>
        <v>1056198.05</v>
      </c>
      <c r="H76" s="464">
        <f t="shared" si="61"/>
        <v>928361.10999999987</v>
      </c>
      <c r="I76" s="464">
        <f t="shared" si="61"/>
        <v>947686.49</v>
      </c>
      <c r="J76" s="464">
        <f t="shared" si="61"/>
        <v>991127.73</v>
      </c>
      <c r="K76" s="464">
        <f t="shared" si="61"/>
        <v>1063428.58</v>
      </c>
      <c r="L76" s="464">
        <f t="shared" si="61"/>
        <v>1041066.29</v>
      </c>
      <c r="M76" s="464">
        <f t="shared" si="61"/>
        <v>733455.57</v>
      </c>
      <c r="N76" s="464">
        <f t="shared" si="61"/>
        <v>553906.12</v>
      </c>
      <c r="O76" s="464">
        <f t="shared" si="61"/>
        <v>633613.02</v>
      </c>
      <c r="P76" s="464">
        <f t="shared" si="61"/>
        <v>800049.63000000012</v>
      </c>
      <c r="Q76" s="464">
        <f t="shared" si="61"/>
        <v>818233.06</v>
      </c>
      <c r="R76" s="464">
        <f t="shared" si="61"/>
        <v>738116.14</v>
      </c>
      <c r="S76" s="464">
        <f t="shared" si="61"/>
        <v>705352.01</v>
      </c>
      <c r="T76" s="464">
        <f t="shared" si="61"/>
        <v>715813.95</v>
      </c>
      <c r="U76" s="464">
        <f t="shared" si="61"/>
        <v>738770.11</v>
      </c>
      <c r="V76" s="464">
        <f t="shared" si="61"/>
        <v>737093.46</v>
      </c>
      <c r="W76" s="464">
        <f t="shared" si="61"/>
        <v>767553.61</v>
      </c>
      <c r="X76" s="464">
        <f t="shared" si="61"/>
        <v>767582.46000000008</v>
      </c>
      <c r="Y76" s="464">
        <f t="shared" si="61"/>
        <v>726238.57</v>
      </c>
      <c r="Z76" s="464">
        <f t="shared" si="61"/>
        <v>725969.92000000004</v>
      </c>
      <c r="AA76" s="464">
        <f t="shared" si="61"/>
        <v>756978.02</v>
      </c>
      <c r="AB76" s="464">
        <f t="shared" si="61"/>
        <v>787635.63000000012</v>
      </c>
      <c r="AC76" s="464">
        <f t="shared" si="61"/>
        <v>793327.72000000009</v>
      </c>
      <c r="AD76" s="464">
        <f t="shared" si="61"/>
        <v>719334.74</v>
      </c>
      <c r="AE76" s="464">
        <f t="shared" si="61"/>
        <v>756734.71000000008</v>
      </c>
      <c r="AF76" s="464">
        <f t="shared" si="61"/>
        <v>642959.78</v>
      </c>
      <c r="AG76" s="464">
        <f t="shared" si="61"/>
        <v>695857.6100000001</v>
      </c>
      <c r="AH76" s="464">
        <f t="shared" si="61"/>
        <v>752020.92999999993</v>
      </c>
      <c r="AI76" s="464">
        <f t="shared" si="61"/>
        <v>800227.97</v>
      </c>
      <c r="AJ76" s="464">
        <f t="shared" si="61"/>
        <v>797791.16</v>
      </c>
      <c r="AK76" s="464">
        <f t="shared" si="61"/>
        <v>734215.21</v>
      </c>
      <c r="AL76" s="464">
        <f t="shared" si="61"/>
        <v>573020.99</v>
      </c>
      <c r="AM76" s="464">
        <f t="shared" si="61"/>
        <v>737716.25999999989</v>
      </c>
      <c r="AN76" s="464">
        <f t="shared" si="61"/>
        <v>763694.95</v>
      </c>
      <c r="AO76" s="464">
        <f t="shared" si="61"/>
        <v>795950.58000000007</v>
      </c>
      <c r="AP76" s="464">
        <f t="shared" si="61"/>
        <v>747664.69</v>
      </c>
      <c r="AQ76" s="464">
        <f t="shared" si="61"/>
        <v>636824.87</v>
      </c>
      <c r="AR76" s="464">
        <f t="shared" si="61"/>
        <v>563766.26</v>
      </c>
      <c r="AS76" s="464">
        <f t="shared" si="61"/>
        <v>740473.7</v>
      </c>
      <c r="AT76" s="464">
        <f t="shared" si="61"/>
        <v>759126.52</v>
      </c>
      <c r="AU76" s="464">
        <f t="shared" si="61"/>
        <v>801459.41999999993</v>
      </c>
      <c r="AV76" s="464">
        <f t="shared" si="61"/>
        <v>803183.39000000013</v>
      </c>
      <c r="AW76" s="464">
        <f t="shared" si="61"/>
        <v>740103.92</v>
      </c>
      <c r="AX76" s="464">
        <f t="shared" si="61"/>
        <v>697985.14</v>
      </c>
      <c r="AY76" s="464">
        <f t="shared" si="61"/>
        <v>747394.71</v>
      </c>
      <c r="AZ76" s="464">
        <f t="shared" si="61"/>
        <v>767834.84</v>
      </c>
      <c r="BA76" s="464">
        <f t="shared" ref="BA76:DL76" si="62">+SUM(BA64:BA74)</f>
        <v>798934.22</v>
      </c>
      <c r="BB76" s="464">
        <f t="shared" si="62"/>
        <v>725569.84</v>
      </c>
      <c r="BC76" s="464">
        <f t="shared" si="62"/>
        <v>697968.32</v>
      </c>
      <c r="BD76" s="464">
        <f t="shared" si="62"/>
        <v>635194.02999999991</v>
      </c>
      <c r="BE76" s="464">
        <f t="shared" si="62"/>
        <v>766341.58000000007</v>
      </c>
      <c r="BF76" s="464">
        <f t="shared" si="62"/>
        <v>755503.13</v>
      </c>
      <c r="BG76" s="464">
        <f t="shared" si="62"/>
        <v>796959.39000000013</v>
      </c>
      <c r="BH76" s="464">
        <f t="shared" si="62"/>
        <v>803315.41999999993</v>
      </c>
      <c r="BI76" s="464">
        <f t="shared" si="62"/>
        <v>723646.73</v>
      </c>
      <c r="BJ76" s="464">
        <f t="shared" si="62"/>
        <v>486682.64</v>
      </c>
      <c r="BK76" s="464">
        <f t="shared" si="62"/>
        <v>592349.44999999995</v>
      </c>
      <c r="BL76" s="464">
        <f t="shared" si="62"/>
        <v>770194.03</v>
      </c>
      <c r="BM76" s="464">
        <f t="shared" si="62"/>
        <v>804693.77</v>
      </c>
      <c r="BN76" s="464">
        <f t="shared" si="62"/>
        <v>729461.97</v>
      </c>
      <c r="BO76" s="464">
        <f t="shared" si="62"/>
        <v>697248.98</v>
      </c>
      <c r="BP76" s="464">
        <f t="shared" si="62"/>
        <v>638388.27999999991</v>
      </c>
      <c r="BQ76" s="464">
        <f t="shared" si="62"/>
        <v>701411.29999999993</v>
      </c>
      <c r="BR76" s="464">
        <f t="shared" si="62"/>
        <v>763689.71</v>
      </c>
      <c r="BS76" s="464">
        <f t="shared" si="62"/>
        <v>816984.07000000007</v>
      </c>
      <c r="BT76" s="464">
        <f t="shared" si="62"/>
        <v>821453.74</v>
      </c>
      <c r="BU76" s="464">
        <f t="shared" si="62"/>
        <v>751860.32</v>
      </c>
      <c r="BV76" s="464">
        <f t="shared" si="62"/>
        <v>779448.77</v>
      </c>
      <c r="BW76" s="464">
        <f t="shared" si="62"/>
        <v>712866.2</v>
      </c>
      <c r="BX76" s="464">
        <f t="shared" si="62"/>
        <v>807982.19000000006</v>
      </c>
      <c r="BY76" s="464">
        <f t="shared" si="62"/>
        <v>829275.01000000013</v>
      </c>
      <c r="BZ76" s="464">
        <f t="shared" si="62"/>
        <v>724404.44</v>
      </c>
      <c r="CA76" s="464">
        <f t="shared" si="62"/>
        <v>658330.71000000008</v>
      </c>
      <c r="CB76" s="464">
        <f t="shared" si="62"/>
        <v>661847.48</v>
      </c>
      <c r="CC76" s="464">
        <f t="shared" si="62"/>
        <v>749955.24</v>
      </c>
      <c r="CD76" s="464">
        <f t="shared" si="62"/>
        <v>784061.41</v>
      </c>
      <c r="CE76" s="464">
        <f t="shared" si="62"/>
        <v>853308.07000000007</v>
      </c>
      <c r="CF76" s="464">
        <f t="shared" si="62"/>
        <v>853000.13</v>
      </c>
      <c r="CG76" s="464">
        <f t="shared" si="62"/>
        <v>788730.39999999991</v>
      </c>
      <c r="CH76" s="464">
        <f t="shared" si="62"/>
        <v>558290.79</v>
      </c>
      <c r="CI76" s="464">
        <f t="shared" si="62"/>
        <v>801419.92999999993</v>
      </c>
      <c r="CJ76" s="464">
        <f t="shared" si="62"/>
        <v>844494.58000000007</v>
      </c>
      <c r="CK76" s="464">
        <f t="shared" si="62"/>
        <v>854773.13000000012</v>
      </c>
      <c r="CL76" s="464">
        <f t="shared" si="62"/>
        <v>795456.33</v>
      </c>
      <c r="CM76" s="464">
        <f t="shared" si="62"/>
        <v>812370.96000000008</v>
      </c>
      <c r="CN76" s="464">
        <f t="shared" si="62"/>
        <v>661540.88</v>
      </c>
      <c r="CO76" s="464">
        <f t="shared" si="62"/>
        <v>793239.25</v>
      </c>
      <c r="CP76" s="464">
        <f t="shared" si="62"/>
        <v>812634.24999999988</v>
      </c>
      <c r="CQ76" s="464">
        <f t="shared" si="62"/>
        <v>871219.41999999993</v>
      </c>
      <c r="CR76" s="464">
        <f t="shared" si="62"/>
        <v>868689.39000000013</v>
      </c>
      <c r="CS76" s="464">
        <f t="shared" si="62"/>
        <v>806654.21</v>
      </c>
      <c r="CT76" s="464">
        <f t="shared" si="62"/>
        <v>752360</v>
      </c>
      <c r="CU76" s="464">
        <f t="shared" si="62"/>
        <v>813125.25999999989</v>
      </c>
      <c r="CV76" s="464">
        <f t="shared" si="62"/>
        <v>855808.95</v>
      </c>
      <c r="CW76" s="464">
        <f t="shared" si="62"/>
        <v>860378.58000000007</v>
      </c>
      <c r="CX76" s="464">
        <f t="shared" si="62"/>
        <v>730862.5</v>
      </c>
      <c r="CY76" s="464">
        <f t="shared" si="62"/>
        <v>680489.8</v>
      </c>
      <c r="CZ76" s="464">
        <f t="shared" si="62"/>
        <v>653880.59</v>
      </c>
      <c r="DA76" s="464">
        <f t="shared" si="62"/>
        <v>825772.10000000009</v>
      </c>
      <c r="DB76" s="464">
        <f t="shared" si="62"/>
        <v>818483.16</v>
      </c>
      <c r="DC76" s="464">
        <f t="shared" si="62"/>
        <v>877711.67999999993</v>
      </c>
      <c r="DD76" s="464">
        <f t="shared" si="62"/>
        <v>881231.39000000013</v>
      </c>
      <c r="DE76" s="464">
        <f t="shared" si="62"/>
        <v>801945.94</v>
      </c>
      <c r="DF76" s="464">
        <f t="shared" si="62"/>
        <v>559072.99</v>
      </c>
      <c r="DG76" s="464">
        <f t="shared" si="62"/>
        <v>815754.24999999988</v>
      </c>
      <c r="DH76" s="464">
        <f t="shared" si="62"/>
        <v>848526.28</v>
      </c>
      <c r="DI76" s="464">
        <f t="shared" si="62"/>
        <v>857381.42</v>
      </c>
      <c r="DJ76" s="464">
        <f t="shared" si="62"/>
        <v>774133.05</v>
      </c>
      <c r="DK76" s="464">
        <f t="shared" si="62"/>
        <v>837974.75</v>
      </c>
      <c r="DL76" s="464">
        <f t="shared" si="62"/>
        <v>687980.16</v>
      </c>
      <c r="DM76" s="464">
        <f t="shared" ref="DM76:FX76" si="63">+SUM(DM64:DM74)</f>
        <v>757477.7</v>
      </c>
      <c r="DN76" s="464">
        <f t="shared" si="63"/>
        <v>817079.32</v>
      </c>
      <c r="DO76" s="464">
        <f t="shared" si="63"/>
        <v>873115.61</v>
      </c>
      <c r="DP76" s="464">
        <f t="shared" si="63"/>
        <v>878468.49000000011</v>
      </c>
      <c r="DQ76" s="464">
        <f t="shared" si="63"/>
        <v>798722.82</v>
      </c>
      <c r="DR76" s="464">
        <f t="shared" si="63"/>
        <v>756759.14</v>
      </c>
      <c r="DS76" s="464">
        <f t="shared" si="63"/>
        <v>816422.94</v>
      </c>
      <c r="DT76" s="464">
        <f t="shared" si="63"/>
        <v>847302.61</v>
      </c>
      <c r="DU76" s="464">
        <f t="shared" si="63"/>
        <v>856562.22</v>
      </c>
      <c r="DV76" s="464">
        <f t="shared" si="63"/>
        <v>771812.25</v>
      </c>
      <c r="DW76" s="464">
        <f t="shared" si="63"/>
        <v>798907.82</v>
      </c>
      <c r="DX76" s="464">
        <f t="shared" si="63"/>
        <v>675640.52999999991</v>
      </c>
      <c r="DY76" s="464">
        <f t="shared" si="63"/>
        <v>805699.58000000007</v>
      </c>
      <c r="DZ76" s="464">
        <f t="shared" si="63"/>
        <v>810406.13</v>
      </c>
      <c r="EA76" s="464">
        <f t="shared" si="63"/>
        <v>867552.84000000008</v>
      </c>
      <c r="EB76" s="464">
        <f t="shared" si="63"/>
        <v>864321.97</v>
      </c>
      <c r="EC76" s="464">
        <f t="shared" si="63"/>
        <v>794345.19</v>
      </c>
      <c r="ED76" s="464">
        <f t="shared" si="63"/>
        <v>579902.78999999992</v>
      </c>
      <c r="EE76" s="464">
        <f t="shared" si="63"/>
        <v>713211.54</v>
      </c>
      <c r="EF76" s="464">
        <f t="shared" si="63"/>
        <v>842583.95</v>
      </c>
      <c r="EG76" s="464">
        <f t="shared" si="63"/>
        <v>855565.68</v>
      </c>
      <c r="EH76" s="464">
        <f t="shared" si="63"/>
        <v>797936.36</v>
      </c>
      <c r="EI76" s="464">
        <f t="shared" si="63"/>
        <v>676777.74</v>
      </c>
      <c r="EJ76" s="464">
        <f t="shared" si="63"/>
        <v>611297.48</v>
      </c>
      <c r="EK76" s="464">
        <f t="shared" si="63"/>
        <v>806649.66999999993</v>
      </c>
      <c r="EL76" s="464">
        <f t="shared" si="63"/>
        <v>806243.41</v>
      </c>
      <c r="EM76" s="464">
        <f t="shared" si="63"/>
        <v>868905.07000000007</v>
      </c>
      <c r="EN76" s="464">
        <f t="shared" si="63"/>
        <v>863193.13</v>
      </c>
      <c r="EO76" s="464">
        <f t="shared" si="63"/>
        <v>798834.92999999993</v>
      </c>
      <c r="EP76" s="464">
        <f t="shared" si="63"/>
        <v>747308.76</v>
      </c>
      <c r="EQ76" s="464">
        <f t="shared" si="63"/>
        <v>805122.23</v>
      </c>
      <c r="ER76" s="464">
        <f t="shared" si="63"/>
        <v>845432.39000000013</v>
      </c>
      <c r="ES76" s="464">
        <f t="shared" si="63"/>
        <v>850684.87000000011</v>
      </c>
      <c r="ET76" s="464">
        <f t="shared" si="63"/>
        <v>765734.29</v>
      </c>
      <c r="EU76" s="464">
        <f t="shared" si="63"/>
        <v>777509.20000000007</v>
      </c>
      <c r="EV76" s="464">
        <f t="shared" si="63"/>
        <v>667644.47</v>
      </c>
      <c r="EW76" s="464">
        <f t="shared" si="63"/>
        <v>808769.32000000007</v>
      </c>
      <c r="EX76" s="464">
        <f t="shared" si="63"/>
        <v>801686.92999999993</v>
      </c>
      <c r="EY76" s="464">
        <f t="shared" si="63"/>
        <v>860898.36</v>
      </c>
      <c r="EZ76" s="464">
        <f t="shared" si="63"/>
        <v>859401.87</v>
      </c>
      <c r="FA76" s="464">
        <f t="shared" si="63"/>
        <v>790393.57</v>
      </c>
      <c r="FB76" s="464">
        <f t="shared" si="63"/>
        <v>545453.4800000001</v>
      </c>
      <c r="FC76" s="464">
        <f t="shared" si="63"/>
        <v>603952.88</v>
      </c>
      <c r="FD76" s="464">
        <f t="shared" si="63"/>
        <v>838893.58000000007</v>
      </c>
      <c r="FE76" s="464">
        <f t="shared" si="63"/>
        <v>835581.72000000009</v>
      </c>
      <c r="FF76" s="464">
        <f t="shared" si="63"/>
        <v>755781.15</v>
      </c>
      <c r="FG76" s="464">
        <f t="shared" si="63"/>
        <v>725190.71000000008</v>
      </c>
      <c r="FH76" s="464">
        <f t="shared" si="63"/>
        <v>673021.53</v>
      </c>
      <c r="FI76" s="464">
        <f t="shared" si="63"/>
        <v>733566.63000000012</v>
      </c>
      <c r="FJ76" s="464">
        <f t="shared" si="63"/>
        <v>796517.24999999988</v>
      </c>
      <c r="FK76" s="464">
        <f t="shared" si="63"/>
        <v>853506.41999999993</v>
      </c>
      <c r="FL76" s="464">
        <f t="shared" si="63"/>
        <v>853803.66</v>
      </c>
      <c r="FM76" s="464">
        <f t="shared" si="63"/>
        <v>785340.54</v>
      </c>
      <c r="FN76" s="464">
        <f t="shared" si="63"/>
        <v>737137.39</v>
      </c>
      <c r="FO76" s="464">
        <f t="shared" si="63"/>
        <v>792432.25999999989</v>
      </c>
      <c r="FP76" s="464">
        <f t="shared" si="63"/>
        <v>830064.95</v>
      </c>
      <c r="FQ76" s="464">
        <f t="shared" si="63"/>
        <v>831822.58000000007</v>
      </c>
      <c r="FR76" s="464">
        <f t="shared" si="63"/>
        <v>753826</v>
      </c>
      <c r="FS76" s="464">
        <f t="shared" si="63"/>
        <v>569283.93000000005</v>
      </c>
      <c r="FT76" s="464">
        <f t="shared" si="63"/>
        <v>753709.19</v>
      </c>
      <c r="FU76" s="464">
        <f t="shared" si="63"/>
        <v>732463.3</v>
      </c>
      <c r="FV76" s="464">
        <f t="shared" si="63"/>
        <v>791725.42</v>
      </c>
      <c r="FW76" s="464">
        <f t="shared" si="63"/>
        <v>850675.41999999993</v>
      </c>
      <c r="FX76" s="464">
        <f t="shared" si="63"/>
        <v>848558.39000000013</v>
      </c>
      <c r="FY76" s="464">
        <f t="shared" ref="FY76:GB76" si="64">+SUM(FY64:FY74)</f>
        <v>750830.94</v>
      </c>
      <c r="FZ76" s="464">
        <f t="shared" si="64"/>
        <v>649656.79999999993</v>
      </c>
      <c r="GA76" s="464">
        <f t="shared" si="64"/>
        <v>706314.2699999999</v>
      </c>
      <c r="GB76" s="464">
        <f t="shared" si="64"/>
        <v>829808.28</v>
      </c>
    </row>
    <row r="77" spans="1:184">
      <c r="A77" s="60"/>
      <c r="B77" s="486"/>
      <c r="C77" s="473"/>
      <c r="D77" s="470"/>
      <c r="E77" s="464"/>
      <c r="F77" s="464"/>
      <c r="G77" s="464"/>
      <c r="H77" s="464"/>
      <c r="I77" s="464"/>
      <c r="J77" s="464"/>
      <c r="K77" s="464"/>
      <c r="L77" s="464"/>
      <c r="M77" s="464"/>
      <c r="N77" s="464"/>
      <c r="O77" s="464"/>
      <c r="P77" s="464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265"/>
      <c r="AM77" s="265"/>
      <c r="AN77" s="265"/>
      <c r="AO77" s="265"/>
      <c r="AP77" s="265"/>
      <c r="AQ77" s="265"/>
      <c r="AR77" s="265"/>
      <c r="AS77" s="265"/>
      <c r="AT77" s="265"/>
      <c r="AU77" s="265"/>
      <c r="AV77" s="265"/>
      <c r="AW77" s="265"/>
      <c r="AX77" s="265"/>
      <c r="AY77" s="265"/>
      <c r="AZ77" s="265"/>
      <c r="BA77" s="265"/>
      <c r="BB77" s="265"/>
      <c r="BC77" s="265"/>
      <c r="BD77" s="265"/>
      <c r="BE77" s="265"/>
      <c r="BF77" s="265"/>
      <c r="BG77" s="265"/>
      <c r="BH77" s="265"/>
      <c r="BI77" s="265"/>
      <c r="BJ77" s="265"/>
      <c r="BK77" s="265"/>
      <c r="BL77" s="265"/>
      <c r="BM77" s="265"/>
      <c r="BN77" s="265"/>
      <c r="BO77" s="265"/>
      <c r="BP77" s="265"/>
      <c r="BQ77" s="265"/>
      <c r="BR77" s="265"/>
      <c r="BS77" s="265"/>
      <c r="BT77" s="265"/>
      <c r="BU77" s="265"/>
      <c r="BV77" s="265"/>
      <c r="BW77" s="265"/>
      <c r="BX77" s="265"/>
      <c r="BY77" s="265"/>
      <c r="BZ77" s="265"/>
      <c r="CA77" s="265"/>
      <c r="CB77" s="265"/>
      <c r="CC77" s="265"/>
      <c r="CD77" s="265"/>
      <c r="CE77" s="265"/>
      <c r="CF77" s="265"/>
      <c r="CG77" s="265"/>
      <c r="CH77" s="265"/>
      <c r="CI77" s="265"/>
      <c r="CJ77" s="265"/>
      <c r="CK77" s="265"/>
      <c r="CL77" s="265"/>
      <c r="CM77" s="265"/>
      <c r="CN77" s="265"/>
      <c r="CO77" s="265"/>
      <c r="CP77" s="265"/>
      <c r="CQ77" s="265"/>
      <c r="CR77" s="265"/>
      <c r="CS77" s="265"/>
      <c r="CT77" s="265"/>
      <c r="CU77" s="265"/>
      <c r="CV77" s="265"/>
      <c r="CW77" s="265"/>
      <c r="CX77" s="265"/>
      <c r="CY77" s="265"/>
      <c r="CZ77" s="265"/>
      <c r="DA77" s="265"/>
      <c r="DB77" s="265"/>
      <c r="DC77" s="265"/>
      <c r="DD77" s="265"/>
      <c r="DE77" s="265"/>
      <c r="DF77" s="265"/>
      <c r="DG77" s="265"/>
      <c r="DH77" s="265"/>
      <c r="DI77" s="265"/>
      <c r="DJ77" s="265"/>
      <c r="DK77" s="265"/>
      <c r="DL77" s="265"/>
      <c r="DM77" s="265"/>
      <c r="DN77" s="265"/>
      <c r="DO77" s="265"/>
      <c r="DP77" s="265"/>
      <c r="DQ77" s="265"/>
      <c r="DR77" s="265"/>
      <c r="DS77" s="265"/>
      <c r="DT77" s="265"/>
      <c r="DU77" s="265"/>
      <c r="DV77" s="265"/>
      <c r="DW77" s="265"/>
      <c r="DX77" s="265"/>
      <c r="DY77" s="265"/>
      <c r="DZ77" s="265"/>
      <c r="EA77" s="265"/>
      <c r="EB77" s="265"/>
      <c r="EC77" s="265"/>
      <c r="ED77" s="265"/>
      <c r="EE77" s="265"/>
      <c r="EF77" s="265"/>
      <c r="EG77" s="265"/>
      <c r="EH77" s="265"/>
      <c r="EI77" s="265"/>
      <c r="EJ77" s="265"/>
      <c r="EK77" s="265"/>
      <c r="EL77" s="265"/>
      <c r="EM77" s="265"/>
      <c r="EN77" s="265"/>
      <c r="EO77" s="265"/>
      <c r="EP77" s="265"/>
      <c r="EQ77" s="265"/>
      <c r="ER77" s="265"/>
      <c r="ES77" s="265"/>
      <c r="ET77" s="265"/>
      <c r="EU77" s="265"/>
      <c r="EV77" s="265"/>
      <c r="EW77" s="265"/>
      <c r="EX77" s="265"/>
      <c r="EY77" s="265"/>
      <c r="EZ77" s="265"/>
      <c r="FA77" s="265"/>
      <c r="FB77" s="265"/>
      <c r="FC77" s="265"/>
      <c r="FD77" s="265"/>
      <c r="FE77" s="265"/>
      <c r="FF77" s="265"/>
      <c r="FG77" s="265"/>
      <c r="FH77" s="265"/>
      <c r="FI77" s="265"/>
      <c r="FJ77" s="265"/>
      <c r="FK77" s="265"/>
      <c r="FL77" s="265"/>
      <c r="FM77" s="265"/>
      <c r="FN77" s="265"/>
      <c r="FO77" s="265"/>
      <c r="FP77" s="265"/>
      <c r="FQ77" s="265"/>
      <c r="FR77" s="265"/>
      <c r="FS77" s="265"/>
      <c r="FT77" s="265"/>
      <c r="FU77" s="265"/>
      <c r="FV77" s="265"/>
      <c r="FW77" s="265"/>
      <c r="FX77" s="265"/>
      <c r="FY77" s="265"/>
      <c r="FZ77" s="265"/>
      <c r="GA77" s="265"/>
      <c r="GB77" s="265"/>
    </row>
    <row r="78" spans="1:184">
      <c r="A78" s="60"/>
      <c r="B78" s="461"/>
      <c r="C78" s="461"/>
      <c r="D78" s="461"/>
      <c r="E78" s="489">
        <v>2013</v>
      </c>
      <c r="F78" s="489">
        <v>2013</v>
      </c>
      <c r="G78" s="489">
        <v>2013</v>
      </c>
      <c r="H78" s="489">
        <v>2013</v>
      </c>
      <c r="I78" s="489">
        <v>2013</v>
      </c>
      <c r="J78" s="489">
        <v>2013</v>
      </c>
      <c r="K78" s="489">
        <v>2013</v>
      </c>
      <c r="L78" s="489">
        <v>2013</v>
      </c>
      <c r="M78" s="489">
        <v>2013</v>
      </c>
      <c r="N78" s="489">
        <v>2013</v>
      </c>
      <c r="O78" s="489">
        <v>2013</v>
      </c>
      <c r="P78" s="489">
        <v>2013</v>
      </c>
      <c r="Q78" s="269">
        <f t="shared" ref="Q78:BF78" si="65">+YEAR(Q79)</f>
        <v>2014</v>
      </c>
      <c r="R78" s="269">
        <f t="shared" si="65"/>
        <v>2014</v>
      </c>
      <c r="S78" s="269">
        <f t="shared" si="65"/>
        <v>2014</v>
      </c>
      <c r="T78" s="269">
        <f t="shared" si="65"/>
        <v>2014</v>
      </c>
      <c r="U78" s="269">
        <f t="shared" si="65"/>
        <v>2014</v>
      </c>
      <c r="V78" s="269">
        <f t="shared" si="65"/>
        <v>2014</v>
      </c>
      <c r="W78" s="269">
        <f t="shared" si="65"/>
        <v>2014</v>
      </c>
      <c r="X78" s="269">
        <f t="shared" si="65"/>
        <v>2014</v>
      </c>
      <c r="Y78" s="269">
        <f t="shared" si="65"/>
        <v>2014</v>
      </c>
      <c r="Z78" s="269">
        <f t="shared" si="65"/>
        <v>2014</v>
      </c>
      <c r="AA78" s="269">
        <f t="shared" si="65"/>
        <v>2014</v>
      </c>
      <c r="AB78" s="269">
        <f t="shared" si="65"/>
        <v>2014</v>
      </c>
      <c r="AC78" s="269">
        <f t="shared" si="65"/>
        <v>2015</v>
      </c>
      <c r="AD78" s="269">
        <f t="shared" si="65"/>
        <v>2015</v>
      </c>
      <c r="AE78" s="269">
        <f t="shared" si="65"/>
        <v>2015</v>
      </c>
      <c r="AF78" s="269">
        <f t="shared" si="65"/>
        <v>2015</v>
      </c>
      <c r="AG78" s="269">
        <f t="shared" si="65"/>
        <v>2015</v>
      </c>
      <c r="AH78" s="269">
        <f t="shared" si="65"/>
        <v>2015</v>
      </c>
      <c r="AI78" s="269">
        <f t="shared" si="65"/>
        <v>2015</v>
      </c>
      <c r="AJ78" s="269">
        <f t="shared" si="65"/>
        <v>2015</v>
      </c>
      <c r="AK78" s="269">
        <f t="shared" si="65"/>
        <v>2015</v>
      </c>
      <c r="AL78" s="269">
        <f t="shared" si="65"/>
        <v>2015</v>
      </c>
      <c r="AM78" s="269">
        <f t="shared" si="65"/>
        <v>2015</v>
      </c>
      <c r="AN78" s="269">
        <f t="shared" si="65"/>
        <v>2015</v>
      </c>
      <c r="AO78" s="269">
        <f t="shared" si="65"/>
        <v>2016</v>
      </c>
      <c r="AP78" s="269">
        <f t="shared" si="65"/>
        <v>2016</v>
      </c>
      <c r="AQ78" s="269">
        <f t="shared" si="65"/>
        <v>2016</v>
      </c>
      <c r="AR78" s="269">
        <f t="shared" si="65"/>
        <v>2016</v>
      </c>
      <c r="AS78" s="269">
        <f t="shared" si="65"/>
        <v>2016</v>
      </c>
      <c r="AT78" s="269">
        <f t="shared" si="65"/>
        <v>2016</v>
      </c>
      <c r="AU78" s="269">
        <f t="shared" si="65"/>
        <v>2016</v>
      </c>
      <c r="AV78" s="269">
        <f t="shared" si="65"/>
        <v>2016</v>
      </c>
      <c r="AW78" s="269">
        <f t="shared" si="65"/>
        <v>2016</v>
      </c>
      <c r="AX78" s="489">
        <f t="shared" si="65"/>
        <v>2016</v>
      </c>
      <c r="AY78" s="269">
        <f t="shared" si="65"/>
        <v>2016</v>
      </c>
      <c r="AZ78" s="269">
        <f t="shared" si="65"/>
        <v>2016</v>
      </c>
      <c r="BA78" s="489">
        <f t="shared" si="65"/>
        <v>2017</v>
      </c>
      <c r="BB78" s="489">
        <f t="shared" si="65"/>
        <v>2017</v>
      </c>
      <c r="BC78" s="489">
        <f t="shared" si="65"/>
        <v>2017</v>
      </c>
      <c r="BD78" s="489">
        <f t="shared" si="65"/>
        <v>2017</v>
      </c>
      <c r="BE78" s="489">
        <f t="shared" si="65"/>
        <v>2017</v>
      </c>
      <c r="BF78" s="489">
        <f t="shared" si="65"/>
        <v>2017</v>
      </c>
      <c r="BG78" s="489">
        <f t="shared" ref="BG78:DR78" si="66">+YEAR(BG79)</f>
        <v>2017</v>
      </c>
      <c r="BH78" s="489">
        <f t="shared" si="66"/>
        <v>2017</v>
      </c>
      <c r="BI78" s="489">
        <f t="shared" si="66"/>
        <v>2017</v>
      </c>
      <c r="BJ78" s="489">
        <f t="shared" si="66"/>
        <v>2017</v>
      </c>
      <c r="BK78" s="489">
        <f t="shared" si="66"/>
        <v>2017</v>
      </c>
      <c r="BL78" s="489">
        <f t="shared" si="66"/>
        <v>2017</v>
      </c>
      <c r="BM78" s="489">
        <f t="shared" si="66"/>
        <v>2018</v>
      </c>
      <c r="BN78" s="489">
        <f t="shared" si="66"/>
        <v>2018</v>
      </c>
      <c r="BO78" s="489">
        <f t="shared" si="66"/>
        <v>2018</v>
      </c>
      <c r="BP78" s="489">
        <f t="shared" si="66"/>
        <v>2018</v>
      </c>
      <c r="BQ78" s="489">
        <f t="shared" si="66"/>
        <v>2018</v>
      </c>
      <c r="BR78" s="489">
        <f t="shared" si="66"/>
        <v>2018</v>
      </c>
      <c r="BS78" s="489">
        <f t="shared" si="66"/>
        <v>2018</v>
      </c>
      <c r="BT78" s="489">
        <f t="shared" si="66"/>
        <v>2018</v>
      </c>
      <c r="BU78" s="489">
        <f t="shared" si="66"/>
        <v>2018</v>
      </c>
      <c r="BV78" s="489">
        <f t="shared" si="66"/>
        <v>2018</v>
      </c>
      <c r="BW78" s="489">
        <f t="shared" si="66"/>
        <v>2018</v>
      </c>
      <c r="BX78" s="489">
        <f t="shared" si="66"/>
        <v>2018</v>
      </c>
      <c r="BY78" s="489">
        <f t="shared" si="66"/>
        <v>2019</v>
      </c>
      <c r="BZ78" s="489">
        <f t="shared" si="66"/>
        <v>2019</v>
      </c>
      <c r="CA78" s="489">
        <f t="shared" si="66"/>
        <v>2019</v>
      </c>
      <c r="CB78" s="489">
        <f t="shared" si="66"/>
        <v>2019</v>
      </c>
      <c r="CC78" s="489">
        <f t="shared" si="66"/>
        <v>2019</v>
      </c>
      <c r="CD78" s="489">
        <f t="shared" si="66"/>
        <v>2019</v>
      </c>
      <c r="CE78" s="489">
        <f t="shared" si="66"/>
        <v>2019</v>
      </c>
      <c r="CF78" s="489">
        <f t="shared" si="66"/>
        <v>2019</v>
      </c>
      <c r="CG78" s="489">
        <f t="shared" si="66"/>
        <v>2019</v>
      </c>
      <c r="CH78" s="489">
        <f t="shared" si="66"/>
        <v>2019</v>
      </c>
      <c r="CI78" s="489">
        <f t="shared" si="66"/>
        <v>2019</v>
      </c>
      <c r="CJ78" s="489">
        <f t="shared" si="66"/>
        <v>2019</v>
      </c>
      <c r="CK78" s="489">
        <f t="shared" si="66"/>
        <v>2020</v>
      </c>
      <c r="CL78" s="489">
        <f t="shared" si="66"/>
        <v>2020</v>
      </c>
      <c r="CM78" s="489">
        <f t="shared" si="66"/>
        <v>2020</v>
      </c>
      <c r="CN78" s="489">
        <f t="shared" si="66"/>
        <v>2020</v>
      </c>
      <c r="CO78" s="489">
        <f t="shared" si="66"/>
        <v>2020</v>
      </c>
      <c r="CP78" s="489">
        <f t="shared" si="66"/>
        <v>2020</v>
      </c>
      <c r="CQ78" s="489">
        <f t="shared" si="66"/>
        <v>2020</v>
      </c>
      <c r="CR78" s="489">
        <f t="shared" si="66"/>
        <v>2020</v>
      </c>
      <c r="CS78" s="489">
        <f t="shared" si="66"/>
        <v>2020</v>
      </c>
      <c r="CT78" s="489">
        <f t="shared" si="66"/>
        <v>2020</v>
      </c>
      <c r="CU78" s="489">
        <f t="shared" si="66"/>
        <v>2020</v>
      </c>
      <c r="CV78" s="489">
        <f t="shared" si="66"/>
        <v>2020</v>
      </c>
      <c r="CW78" s="489">
        <f t="shared" si="66"/>
        <v>2021</v>
      </c>
      <c r="CX78" s="489">
        <f t="shared" si="66"/>
        <v>2021</v>
      </c>
      <c r="CY78" s="489">
        <f t="shared" si="66"/>
        <v>2021</v>
      </c>
      <c r="CZ78" s="489">
        <f t="shared" si="66"/>
        <v>2021</v>
      </c>
      <c r="DA78" s="489">
        <f t="shared" si="66"/>
        <v>2021</v>
      </c>
      <c r="DB78" s="489">
        <f t="shared" si="66"/>
        <v>2021</v>
      </c>
      <c r="DC78" s="489">
        <f t="shared" si="66"/>
        <v>2021</v>
      </c>
      <c r="DD78" s="489">
        <f t="shared" si="66"/>
        <v>2021</v>
      </c>
      <c r="DE78" s="489">
        <f t="shared" si="66"/>
        <v>2021</v>
      </c>
      <c r="DF78" s="489">
        <f t="shared" si="66"/>
        <v>2021</v>
      </c>
      <c r="DG78" s="489">
        <f t="shared" si="66"/>
        <v>2021</v>
      </c>
      <c r="DH78" s="489">
        <f t="shared" si="66"/>
        <v>2021</v>
      </c>
      <c r="DI78" s="489">
        <f t="shared" si="66"/>
        <v>2022</v>
      </c>
      <c r="DJ78" s="489">
        <f t="shared" si="66"/>
        <v>2022</v>
      </c>
      <c r="DK78" s="489">
        <f t="shared" si="66"/>
        <v>2022</v>
      </c>
      <c r="DL78" s="489">
        <f t="shared" si="66"/>
        <v>2022</v>
      </c>
      <c r="DM78" s="489">
        <f t="shared" si="66"/>
        <v>2022</v>
      </c>
      <c r="DN78" s="489">
        <f t="shared" si="66"/>
        <v>2022</v>
      </c>
      <c r="DO78" s="489">
        <f t="shared" si="66"/>
        <v>2022</v>
      </c>
      <c r="DP78" s="489">
        <f t="shared" si="66"/>
        <v>2022</v>
      </c>
      <c r="DQ78" s="489">
        <f t="shared" si="66"/>
        <v>2022</v>
      </c>
      <c r="DR78" s="489">
        <f t="shared" si="66"/>
        <v>2022</v>
      </c>
      <c r="DS78" s="489">
        <f t="shared" ref="DS78:GB78" si="67">+YEAR(DS79)</f>
        <v>2022</v>
      </c>
      <c r="DT78" s="489">
        <f t="shared" si="67"/>
        <v>2022</v>
      </c>
      <c r="DU78" s="489">
        <f t="shared" si="67"/>
        <v>2023</v>
      </c>
      <c r="DV78" s="489">
        <f t="shared" si="67"/>
        <v>2023</v>
      </c>
      <c r="DW78" s="489">
        <f t="shared" si="67"/>
        <v>2023</v>
      </c>
      <c r="DX78" s="489">
        <f t="shared" si="67"/>
        <v>2023</v>
      </c>
      <c r="DY78" s="489">
        <f t="shared" si="67"/>
        <v>2023</v>
      </c>
      <c r="DZ78" s="489">
        <f t="shared" si="67"/>
        <v>2023</v>
      </c>
      <c r="EA78" s="489">
        <f t="shared" si="67"/>
        <v>2023</v>
      </c>
      <c r="EB78" s="489">
        <f t="shared" si="67"/>
        <v>2023</v>
      </c>
      <c r="EC78" s="489">
        <f t="shared" si="67"/>
        <v>2023</v>
      </c>
      <c r="ED78" s="489">
        <f t="shared" si="67"/>
        <v>2023</v>
      </c>
      <c r="EE78" s="489">
        <f t="shared" si="67"/>
        <v>2023</v>
      </c>
      <c r="EF78" s="489">
        <f t="shared" si="67"/>
        <v>2023</v>
      </c>
      <c r="EG78" s="489">
        <f t="shared" si="67"/>
        <v>2024</v>
      </c>
      <c r="EH78" s="489">
        <f t="shared" si="67"/>
        <v>2024</v>
      </c>
      <c r="EI78" s="489">
        <f t="shared" si="67"/>
        <v>2024</v>
      </c>
      <c r="EJ78" s="489">
        <f t="shared" si="67"/>
        <v>2024</v>
      </c>
      <c r="EK78" s="489">
        <f t="shared" si="67"/>
        <v>2024</v>
      </c>
      <c r="EL78" s="489">
        <f t="shared" si="67"/>
        <v>2024</v>
      </c>
      <c r="EM78" s="489">
        <f t="shared" si="67"/>
        <v>2024</v>
      </c>
      <c r="EN78" s="489">
        <f t="shared" si="67"/>
        <v>2024</v>
      </c>
      <c r="EO78" s="489">
        <f t="shared" si="67"/>
        <v>2024</v>
      </c>
      <c r="EP78" s="489">
        <f t="shared" si="67"/>
        <v>2024</v>
      </c>
      <c r="EQ78" s="489">
        <f t="shared" si="67"/>
        <v>2024</v>
      </c>
      <c r="ER78" s="489">
        <f t="shared" si="67"/>
        <v>2024</v>
      </c>
      <c r="ES78" s="489">
        <f t="shared" si="67"/>
        <v>2025</v>
      </c>
      <c r="ET78" s="489">
        <f t="shared" si="67"/>
        <v>2025</v>
      </c>
      <c r="EU78" s="489">
        <f t="shared" si="67"/>
        <v>2025</v>
      </c>
      <c r="EV78" s="489">
        <f t="shared" si="67"/>
        <v>2025</v>
      </c>
      <c r="EW78" s="489">
        <f t="shared" si="67"/>
        <v>2025</v>
      </c>
      <c r="EX78" s="489">
        <f t="shared" si="67"/>
        <v>2025</v>
      </c>
      <c r="EY78" s="489">
        <f t="shared" si="67"/>
        <v>2025</v>
      </c>
      <c r="EZ78" s="489">
        <f t="shared" si="67"/>
        <v>2025</v>
      </c>
      <c r="FA78" s="489">
        <f t="shared" si="67"/>
        <v>2025</v>
      </c>
      <c r="FB78" s="489">
        <f t="shared" si="67"/>
        <v>2025</v>
      </c>
      <c r="FC78" s="489">
        <f t="shared" si="67"/>
        <v>2025</v>
      </c>
      <c r="FD78" s="489">
        <f t="shared" si="67"/>
        <v>2025</v>
      </c>
      <c r="FE78" s="489">
        <f t="shared" si="67"/>
        <v>2026</v>
      </c>
      <c r="FF78" s="489">
        <f t="shared" si="67"/>
        <v>2026</v>
      </c>
      <c r="FG78" s="489">
        <f t="shared" si="67"/>
        <v>2026</v>
      </c>
      <c r="FH78" s="489">
        <f t="shared" si="67"/>
        <v>2026</v>
      </c>
      <c r="FI78" s="489">
        <f t="shared" si="67"/>
        <v>2026</v>
      </c>
      <c r="FJ78" s="489">
        <f t="shared" si="67"/>
        <v>2026</v>
      </c>
      <c r="FK78" s="489">
        <f t="shared" si="67"/>
        <v>2026</v>
      </c>
      <c r="FL78" s="489">
        <f t="shared" si="67"/>
        <v>2026</v>
      </c>
      <c r="FM78" s="489">
        <f t="shared" si="67"/>
        <v>2026</v>
      </c>
      <c r="FN78" s="489">
        <f t="shared" si="67"/>
        <v>2026</v>
      </c>
      <c r="FO78" s="489">
        <f t="shared" si="67"/>
        <v>2026</v>
      </c>
      <c r="FP78" s="489">
        <f t="shared" si="67"/>
        <v>2026</v>
      </c>
      <c r="FQ78" s="489">
        <f t="shared" si="67"/>
        <v>2027</v>
      </c>
      <c r="FR78" s="489">
        <f t="shared" si="67"/>
        <v>2027</v>
      </c>
      <c r="FS78" s="489">
        <f t="shared" si="67"/>
        <v>2027</v>
      </c>
      <c r="FT78" s="489">
        <f t="shared" si="67"/>
        <v>2027</v>
      </c>
      <c r="FU78" s="489">
        <f t="shared" si="67"/>
        <v>2027</v>
      </c>
      <c r="FV78" s="489">
        <f t="shared" si="67"/>
        <v>2027</v>
      </c>
      <c r="FW78" s="489">
        <f t="shared" si="67"/>
        <v>2027</v>
      </c>
      <c r="FX78" s="489">
        <f t="shared" si="67"/>
        <v>2027</v>
      </c>
      <c r="FY78" s="489">
        <f t="shared" si="67"/>
        <v>2027</v>
      </c>
      <c r="FZ78" s="489">
        <f t="shared" si="67"/>
        <v>2027</v>
      </c>
      <c r="GA78" s="489">
        <f t="shared" si="67"/>
        <v>2027</v>
      </c>
      <c r="GB78" s="489">
        <f t="shared" si="67"/>
        <v>2027</v>
      </c>
    </row>
    <row r="79" spans="1:184">
      <c r="A79" s="45"/>
      <c r="B79" s="486"/>
      <c r="C79" s="470" t="s">
        <v>55</v>
      </c>
      <c r="D79" s="470" t="s">
        <v>33</v>
      </c>
      <c r="E79" s="463">
        <v>41275</v>
      </c>
      <c r="F79" s="463">
        <v>41306</v>
      </c>
      <c r="G79" s="463">
        <v>41334</v>
      </c>
      <c r="H79" s="463">
        <v>41365</v>
      </c>
      <c r="I79" s="463">
        <v>41395</v>
      </c>
      <c r="J79" s="463">
        <v>41426</v>
      </c>
      <c r="K79" s="463">
        <v>41456</v>
      </c>
      <c r="L79" s="463">
        <v>41487</v>
      </c>
      <c r="M79" s="463">
        <v>41518</v>
      </c>
      <c r="N79" s="463">
        <v>41548</v>
      </c>
      <c r="O79" s="463">
        <v>41579</v>
      </c>
      <c r="P79" s="463">
        <v>41609</v>
      </c>
      <c r="Q79" s="190">
        <f t="shared" ref="Q79:BF79" si="68">+Q$2</f>
        <v>41640</v>
      </c>
      <c r="R79" s="190">
        <f t="shared" si="68"/>
        <v>41671</v>
      </c>
      <c r="S79" s="190">
        <f t="shared" si="68"/>
        <v>41699</v>
      </c>
      <c r="T79" s="190">
        <f t="shared" si="68"/>
        <v>41730</v>
      </c>
      <c r="U79" s="190">
        <f t="shared" si="68"/>
        <v>41760</v>
      </c>
      <c r="V79" s="190">
        <f t="shared" si="68"/>
        <v>41791</v>
      </c>
      <c r="W79" s="190">
        <f t="shared" si="68"/>
        <v>41821</v>
      </c>
      <c r="X79" s="190">
        <f t="shared" si="68"/>
        <v>41852</v>
      </c>
      <c r="Y79" s="190">
        <f t="shared" si="68"/>
        <v>41883</v>
      </c>
      <c r="Z79" s="190">
        <f t="shared" si="68"/>
        <v>41913</v>
      </c>
      <c r="AA79" s="190">
        <f t="shared" si="68"/>
        <v>41944</v>
      </c>
      <c r="AB79" s="190">
        <f t="shared" si="68"/>
        <v>41974</v>
      </c>
      <c r="AC79" s="190">
        <f t="shared" si="68"/>
        <v>42005</v>
      </c>
      <c r="AD79" s="190">
        <f t="shared" si="68"/>
        <v>42036</v>
      </c>
      <c r="AE79" s="190">
        <f t="shared" si="68"/>
        <v>42064</v>
      </c>
      <c r="AF79" s="190">
        <f t="shared" si="68"/>
        <v>42095</v>
      </c>
      <c r="AG79" s="190">
        <f t="shared" si="68"/>
        <v>42125</v>
      </c>
      <c r="AH79" s="190">
        <f t="shared" si="68"/>
        <v>42156</v>
      </c>
      <c r="AI79" s="190">
        <f t="shared" si="68"/>
        <v>42186</v>
      </c>
      <c r="AJ79" s="190">
        <f t="shared" si="68"/>
        <v>42217</v>
      </c>
      <c r="AK79" s="190">
        <f t="shared" si="68"/>
        <v>42248</v>
      </c>
      <c r="AL79" s="190">
        <f t="shared" si="68"/>
        <v>42278</v>
      </c>
      <c r="AM79" s="190">
        <f t="shared" si="68"/>
        <v>42309</v>
      </c>
      <c r="AN79" s="190">
        <f t="shared" si="68"/>
        <v>42339</v>
      </c>
      <c r="AO79" s="190">
        <f t="shared" si="68"/>
        <v>42370</v>
      </c>
      <c r="AP79" s="190">
        <f t="shared" si="68"/>
        <v>42401</v>
      </c>
      <c r="AQ79" s="190">
        <f t="shared" si="68"/>
        <v>42430</v>
      </c>
      <c r="AR79" s="190">
        <f t="shared" si="68"/>
        <v>42461</v>
      </c>
      <c r="AS79" s="190">
        <f t="shared" si="68"/>
        <v>42491</v>
      </c>
      <c r="AT79" s="190">
        <f t="shared" si="68"/>
        <v>42522</v>
      </c>
      <c r="AU79" s="190">
        <f t="shared" si="68"/>
        <v>42552</v>
      </c>
      <c r="AV79" s="190">
        <f t="shared" si="68"/>
        <v>42583</v>
      </c>
      <c r="AW79" s="190">
        <f t="shared" si="68"/>
        <v>42614</v>
      </c>
      <c r="AX79" s="463">
        <f t="shared" si="68"/>
        <v>42644</v>
      </c>
      <c r="AY79" s="190">
        <f t="shared" si="68"/>
        <v>42675</v>
      </c>
      <c r="AZ79" s="190">
        <f t="shared" si="68"/>
        <v>42705</v>
      </c>
      <c r="BA79" s="463">
        <f t="shared" si="68"/>
        <v>42736</v>
      </c>
      <c r="BB79" s="463">
        <f t="shared" si="68"/>
        <v>42767</v>
      </c>
      <c r="BC79" s="463">
        <f t="shared" si="68"/>
        <v>42795</v>
      </c>
      <c r="BD79" s="463">
        <f t="shared" si="68"/>
        <v>42826</v>
      </c>
      <c r="BE79" s="463">
        <f t="shared" si="68"/>
        <v>42856</v>
      </c>
      <c r="BF79" s="463">
        <f t="shared" si="68"/>
        <v>42887</v>
      </c>
      <c r="BG79" s="463">
        <f t="shared" ref="BG79:DR79" si="69">+BG$2</f>
        <v>42917</v>
      </c>
      <c r="BH79" s="463">
        <f t="shared" si="69"/>
        <v>42948</v>
      </c>
      <c r="BI79" s="463">
        <f t="shared" si="69"/>
        <v>42979</v>
      </c>
      <c r="BJ79" s="463">
        <f t="shared" si="69"/>
        <v>43009</v>
      </c>
      <c r="BK79" s="463">
        <f t="shared" si="69"/>
        <v>43040</v>
      </c>
      <c r="BL79" s="463">
        <f t="shared" si="69"/>
        <v>43070</v>
      </c>
      <c r="BM79" s="463">
        <f t="shared" si="69"/>
        <v>43101</v>
      </c>
      <c r="BN79" s="463">
        <f t="shared" si="69"/>
        <v>43132</v>
      </c>
      <c r="BO79" s="463">
        <f t="shared" si="69"/>
        <v>43160</v>
      </c>
      <c r="BP79" s="463">
        <f t="shared" si="69"/>
        <v>43191</v>
      </c>
      <c r="BQ79" s="463">
        <f t="shared" si="69"/>
        <v>43221</v>
      </c>
      <c r="BR79" s="463">
        <f t="shared" si="69"/>
        <v>43252</v>
      </c>
      <c r="BS79" s="463">
        <f t="shared" si="69"/>
        <v>43282</v>
      </c>
      <c r="BT79" s="463">
        <f t="shared" si="69"/>
        <v>43313</v>
      </c>
      <c r="BU79" s="463">
        <f t="shared" si="69"/>
        <v>43344</v>
      </c>
      <c r="BV79" s="463">
        <f t="shared" si="69"/>
        <v>43374</v>
      </c>
      <c r="BW79" s="463">
        <f t="shared" si="69"/>
        <v>43405</v>
      </c>
      <c r="BX79" s="463">
        <f t="shared" si="69"/>
        <v>43435</v>
      </c>
      <c r="BY79" s="463">
        <f t="shared" si="69"/>
        <v>43466</v>
      </c>
      <c r="BZ79" s="463">
        <f t="shared" si="69"/>
        <v>43497</v>
      </c>
      <c r="CA79" s="463">
        <f t="shared" si="69"/>
        <v>43525</v>
      </c>
      <c r="CB79" s="463">
        <f t="shared" si="69"/>
        <v>43556</v>
      </c>
      <c r="CC79" s="463">
        <f t="shared" si="69"/>
        <v>43586</v>
      </c>
      <c r="CD79" s="463">
        <f t="shared" si="69"/>
        <v>43617</v>
      </c>
      <c r="CE79" s="463">
        <f t="shared" si="69"/>
        <v>43647</v>
      </c>
      <c r="CF79" s="463">
        <f t="shared" si="69"/>
        <v>43678</v>
      </c>
      <c r="CG79" s="463">
        <f t="shared" si="69"/>
        <v>43709</v>
      </c>
      <c r="CH79" s="463">
        <f t="shared" si="69"/>
        <v>43739</v>
      </c>
      <c r="CI79" s="463">
        <f t="shared" si="69"/>
        <v>43770</v>
      </c>
      <c r="CJ79" s="463">
        <f t="shared" si="69"/>
        <v>43800</v>
      </c>
      <c r="CK79" s="463">
        <f t="shared" si="69"/>
        <v>43831</v>
      </c>
      <c r="CL79" s="463">
        <f t="shared" si="69"/>
        <v>43862</v>
      </c>
      <c r="CM79" s="463">
        <f t="shared" si="69"/>
        <v>43891</v>
      </c>
      <c r="CN79" s="463">
        <f t="shared" si="69"/>
        <v>43922</v>
      </c>
      <c r="CO79" s="463">
        <f t="shared" si="69"/>
        <v>43952</v>
      </c>
      <c r="CP79" s="463">
        <f t="shared" si="69"/>
        <v>43983</v>
      </c>
      <c r="CQ79" s="463">
        <f t="shared" si="69"/>
        <v>44013</v>
      </c>
      <c r="CR79" s="463">
        <f t="shared" si="69"/>
        <v>44044</v>
      </c>
      <c r="CS79" s="463">
        <f t="shared" si="69"/>
        <v>44075</v>
      </c>
      <c r="CT79" s="463">
        <f t="shared" si="69"/>
        <v>44105</v>
      </c>
      <c r="CU79" s="463">
        <f t="shared" si="69"/>
        <v>44136</v>
      </c>
      <c r="CV79" s="463">
        <f t="shared" si="69"/>
        <v>44166</v>
      </c>
      <c r="CW79" s="463">
        <f t="shared" si="69"/>
        <v>44197</v>
      </c>
      <c r="CX79" s="463">
        <f t="shared" si="69"/>
        <v>44228</v>
      </c>
      <c r="CY79" s="463">
        <f t="shared" si="69"/>
        <v>44256</v>
      </c>
      <c r="CZ79" s="463">
        <f t="shared" si="69"/>
        <v>44287</v>
      </c>
      <c r="DA79" s="463">
        <f t="shared" si="69"/>
        <v>44317</v>
      </c>
      <c r="DB79" s="463">
        <f t="shared" si="69"/>
        <v>44348</v>
      </c>
      <c r="DC79" s="463">
        <f t="shared" si="69"/>
        <v>44378</v>
      </c>
      <c r="DD79" s="463">
        <f t="shared" si="69"/>
        <v>44409</v>
      </c>
      <c r="DE79" s="463">
        <f t="shared" si="69"/>
        <v>44440</v>
      </c>
      <c r="DF79" s="463">
        <f t="shared" si="69"/>
        <v>44470</v>
      </c>
      <c r="DG79" s="463">
        <f t="shared" si="69"/>
        <v>44501</v>
      </c>
      <c r="DH79" s="463">
        <f t="shared" si="69"/>
        <v>44531</v>
      </c>
      <c r="DI79" s="463">
        <f t="shared" si="69"/>
        <v>44562</v>
      </c>
      <c r="DJ79" s="463">
        <f t="shared" si="69"/>
        <v>44593</v>
      </c>
      <c r="DK79" s="463">
        <f t="shared" si="69"/>
        <v>44621</v>
      </c>
      <c r="DL79" s="463">
        <f t="shared" si="69"/>
        <v>44652</v>
      </c>
      <c r="DM79" s="463">
        <f t="shared" si="69"/>
        <v>44682</v>
      </c>
      <c r="DN79" s="463">
        <f t="shared" si="69"/>
        <v>44713</v>
      </c>
      <c r="DO79" s="463">
        <f t="shared" si="69"/>
        <v>44743</v>
      </c>
      <c r="DP79" s="463">
        <f t="shared" si="69"/>
        <v>44774</v>
      </c>
      <c r="DQ79" s="463">
        <f t="shared" si="69"/>
        <v>44805</v>
      </c>
      <c r="DR79" s="463">
        <f t="shared" si="69"/>
        <v>44835</v>
      </c>
      <c r="DS79" s="463">
        <f t="shared" ref="DS79:GB79" si="70">+DS$2</f>
        <v>44866</v>
      </c>
      <c r="DT79" s="463">
        <f t="shared" si="70"/>
        <v>44896</v>
      </c>
      <c r="DU79" s="463">
        <f t="shared" si="70"/>
        <v>44927</v>
      </c>
      <c r="DV79" s="463">
        <f t="shared" si="70"/>
        <v>44958</v>
      </c>
      <c r="DW79" s="463">
        <f t="shared" si="70"/>
        <v>44986</v>
      </c>
      <c r="DX79" s="463">
        <f t="shared" si="70"/>
        <v>45017</v>
      </c>
      <c r="DY79" s="463">
        <f t="shared" si="70"/>
        <v>45047</v>
      </c>
      <c r="DZ79" s="463">
        <f t="shared" si="70"/>
        <v>45078</v>
      </c>
      <c r="EA79" s="463">
        <f t="shared" si="70"/>
        <v>45108</v>
      </c>
      <c r="EB79" s="463">
        <f t="shared" si="70"/>
        <v>45139</v>
      </c>
      <c r="EC79" s="463">
        <f t="shared" si="70"/>
        <v>45170</v>
      </c>
      <c r="ED79" s="463">
        <f t="shared" si="70"/>
        <v>45200</v>
      </c>
      <c r="EE79" s="463">
        <f t="shared" si="70"/>
        <v>45231</v>
      </c>
      <c r="EF79" s="463">
        <f t="shared" si="70"/>
        <v>45261</v>
      </c>
      <c r="EG79" s="463">
        <f t="shared" si="70"/>
        <v>45292</v>
      </c>
      <c r="EH79" s="463">
        <f t="shared" si="70"/>
        <v>45323</v>
      </c>
      <c r="EI79" s="463">
        <f t="shared" si="70"/>
        <v>45352</v>
      </c>
      <c r="EJ79" s="463">
        <f t="shared" si="70"/>
        <v>45383</v>
      </c>
      <c r="EK79" s="463">
        <f t="shared" si="70"/>
        <v>45413</v>
      </c>
      <c r="EL79" s="463">
        <f t="shared" si="70"/>
        <v>45444</v>
      </c>
      <c r="EM79" s="463">
        <f t="shared" si="70"/>
        <v>45474</v>
      </c>
      <c r="EN79" s="463">
        <f t="shared" si="70"/>
        <v>45505</v>
      </c>
      <c r="EO79" s="463">
        <f t="shared" si="70"/>
        <v>45536</v>
      </c>
      <c r="EP79" s="463">
        <f t="shared" si="70"/>
        <v>45566</v>
      </c>
      <c r="EQ79" s="463">
        <f t="shared" si="70"/>
        <v>45597</v>
      </c>
      <c r="ER79" s="463">
        <f t="shared" si="70"/>
        <v>45627</v>
      </c>
      <c r="ES79" s="463">
        <f t="shared" si="70"/>
        <v>45658</v>
      </c>
      <c r="ET79" s="463">
        <f t="shared" si="70"/>
        <v>45689</v>
      </c>
      <c r="EU79" s="463">
        <f t="shared" si="70"/>
        <v>45717</v>
      </c>
      <c r="EV79" s="463">
        <f t="shared" si="70"/>
        <v>45748</v>
      </c>
      <c r="EW79" s="463">
        <f t="shared" si="70"/>
        <v>45778</v>
      </c>
      <c r="EX79" s="463">
        <f t="shared" si="70"/>
        <v>45809</v>
      </c>
      <c r="EY79" s="463">
        <f t="shared" si="70"/>
        <v>45839</v>
      </c>
      <c r="EZ79" s="463">
        <f t="shared" si="70"/>
        <v>45870</v>
      </c>
      <c r="FA79" s="463">
        <f t="shared" si="70"/>
        <v>45901</v>
      </c>
      <c r="FB79" s="463">
        <f t="shared" si="70"/>
        <v>45931</v>
      </c>
      <c r="FC79" s="463">
        <f t="shared" si="70"/>
        <v>45962</v>
      </c>
      <c r="FD79" s="463">
        <f t="shared" si="70"/>
        <v>45992</v>
      </c>
      <c r="FE79" s="463">
        <f t="shared" si="70"/>
        <v>46023</v>
      </c>
      <c r="FF79" s="463">
        <f t="shared" si="70"/>
        <v>46054</v>
      </c>
      <c r="FG79" s="463">
        <f t="shared" si="70"/>
        <v>46082</v>
      </c>
      <c r="FH79" s="463">
        <f t="shared" si="70"/>
        <v>46113</v>
      </c>
      <c r="FI79" s="463">
        <f t="shared" si="70"/>
        <v>46143</v>
      </c>
      <c r="FJ79" s="463">
        <f t="shared" si="70"/>
        <v>46174</v>
      </c>
      <c r="FK79" s="463">
        <f t="shared" si="70"/>
        <v>46204</v>
      </c>
      <c r="FL79" s="463">
        <f t="shared" si="70"/>
        <v>46235</v>
      </c>
      <c r="FM79" s="463">
        <f t="shared" si="70"/>
        <v>46266</v>
      </c>
      <c r="FN79" s="463">
        <f t="shared" si="70"/>
        <v>46296</v>
      </c>
      <c r="FO79" s="463">
        <f t="shared" si="70"/>
        <v>46327</v>
      </c>
      <c r="FP79" s="463">
        <f t="shared" si="70"/>
        <v>46357</v>
      </c>
      <c r="FQ79" s="463">
        <f t="shared" si="70"/>
        <v>46388</v>
      </c>
      <c r="FR79" s="463">
        <f t="shared" si="70"/>
        <v>46419</v>
      </c>
      <c r="FS79" s="463">
        <f t="shared" si="70"/>
        <v>46447</v>
      </c>
      <c r="FT79" s="463">
        <f t="shared" si="70"/>
        <v>46478</v>
      </c>
      <c r="FU79" s="463">
        <f t="shared" si="70"/>
        <v>46508</v>
      </c>
      <c r="FV79" s="463">
        <f t="shared" si="70"/>
        <v>46539</v>
      </c>
      <c r="FW79" s="463">
        <f t="shared" si="70"/>
        <v>46569</v>
      </c>
      <c r="FX79" s="463">
        <f t="shared" si="70"/>
        <v>46600</v>
      </c>
      <c r="FY79" s="463">
        <f t="shared" si="70"/>
        <v>46631</v>
      </c>
      <c r="FZ79" s="463">
        <f t="shared" si="70"/>
        <v>46661</v>
      </c>
      <c r="GA79" s="463">
        <f t="shared" si="70"/>
        <v>46692</v>
      </c>
      <c r="GB79" s="463">
        <f t="shared" si="70"/>
        <v>46722</v>
      </c>
    </row>
    <row r="80" spans="1:184">
      <c r="B80" s="487"/>
      <c r="C80" s="474" t="s">
        <v>1</v>
      </c>
      <c r="D80" s="477" t="s">
        <v>177</v>
      </c>
      <c r="E80" s="482">
        <f t="shared" ref="E80:AZ80" si="71">+IF(ISERROR(E49/E64),0,E49/E64)</f>
        <v>6.8645911378023712</v>
      </c>
      <c r="F80" s="482">
        <f t="shared" si="71"/>
        <v>5.6003369875379638</v>
      </c>
      <c r="G80" s="482">
        <f t="shared" si="71"/>
        <v>3.6436820750407093</v>
      </c>
      <c r="H80" s="482">
        <f t="shared" si="71"/>
        <v>3.5297272889589193</v>
      </c>
      <c r="I80" s="482">
        <f t="shared" si="71"/>
        <v>3.1468411963193925</v>
      </c>
      <c r="J80" s="482">
        <f t="shared" si="71"/>
        <v>4.3170713385954169</v>
      </c>
      <c r="K80" s="482">
        <f t="shared" si="71"/>
        <v>10.434121707887851</v>
      </c>
      <c r="L80" s="482">
        <f t="shared" si="71"/>
        <v>7.5974196853383944</v>
      </c>
      <c r="M80" s="482">
        <f t="shared" si="71"/>
        <v>3.4326448006126973</v>
      </c>
      <c r="N80" s="482">
        <f t="shared" si="71"/>
        <v>3.3986008422762573</v>
      </c>
      <c r="O80" s="482">
        <f t="shared" si="71"/>
        <v>1.7036085529484111</v>
      </c>
      <c r="P80" s="482">
        <f t="shared" si="71"/>
        <v>4.9045884263768826</v>
      </c>
      <c r="Q80" s="482">
        <f t="shared" si="71"/>
        <v>7.023950360070029</v>
      </c>
      <c r="R80" s="482">
        <f t="shared" si="71"/>
        <v>6.477534268623085</v>
      </c>
      <c r="S80" s="482">
        <f t="shared" si="71"/>
        <v>3.2932216152140241</v>
      </c>
      <c r="T80" s="482">
        <f t="shared" si="71"/>
        <v>4.1112015157850328</v>
      </c>
      <c r="U80" s="482">
        <f t="shared" si="71"/>
        <v>2.8400119675761086</v>
      </c>
      <c r="V80" s="482">
        <f t="shared" si="71"/>
        <v>4.4769753437960835</v>
      </c>
      <c r="W80" s="482">
        <f t="shared" si="71"/>
        <v>8.6561327239452641</v>
      </c>
      <c r="X80" s="482">
        <f t="shared" si="71"/>
        <v>7.8229796401065945</v>
      </c>
      <c r="Y80" s="482">
        <f t="shared" si="71"/>
        <v>2.4197578850079826</v>
      </c>
      <c r="Z80" s="482">
        <f t="shared" si="71"/>
        <v>1.475551308019285</v>
      </c>
      <c r="AA80" s="482">
        <f t="shared" si="71"/>
        <v>1.6216110611305103</v>
      </c>
      <c r="AB80" s="482">
        <f t="shared" si="71"/>
        <v>3.7211705258407104</v>
      </c>
      <c r="AC80" s="482">
        <f t="shared" si="71"/>
        <v>5.7733332989231441</v>
      </c>
      <c r="AD80" s="482">
        <f t="shared" si="71"/>
        <v>6.257515330351791</v>
      </c>
      <c r="AE80" s="482">
        <f t="shared" si="71"/>
        <v>3.7687498542945574</v>
      </c>
      <c r="AF80" s="482">
        <f t="shared" si="71"/>
        <v>2.6130648948966151</v>
      </c>
      <c r="AG80" s="482">
        <f t="shared" si="71"/>
        <v>1.7520647240098619</v>
      </c>
      <c r="AH80" s="482">
        <f t="shared" si="71"/>
        <v>5.1915842448973999</v>
      </c>
      <c r="AI80" s="482">
        <f t="shared" si="71"/>
        <v>8.4226500060826037</v>
      </c>
      <c r="AJ80" s="482">
        <f t="shared" si="71"/>
        <v>7.6184853155627685</v>
      </c>
      <c r="AK80" s="482">
        <f t="shared" si="71"/>
        <v>1.886738341484689</v>
      </c>
      <c r="AL80" s="482">
        <f t="shared" si="71"/>
        <v>0.38787854464562144</v>
      </c>
      <c r="AM80" s="482">
        <f t="shared" si="71"/>
        <v>1.5849659173038255</v>
      </c>
      <c r="AN80" s="482">
        <f t="shared" si="71"/>
        <v>2.2444823509041649</v>
      </c>
      <c r="AO80" s="482">
        <f t="shared" si="71"/>
        <v>5.7998464733013364</v>
      </c>
      <c r="AP80" s="482">
        <f t="shared" si="71"/>
        <v>6.7658716207382206</v>
      </c>
      <c r="AQ80" s="482">
        <f t="shared" si="71"/>
        <v>3.9261444545822455</v>
      </c>
      <c r="AR80" s="482">
        <f t="shared" si="71"/>
        <v>2.8592891528933428</v>
      </c>
      <c r="AS80" s="482">
        <f t="shared" si="71"/>
        <v>2.1891938142971878</v>
      </c>
      <c r="AT80" s="482">
        <f t="shared" si="71"/>
        <v>5.6435341036605706</v>
      </c>
      <c r="AU80" s="482">
        <f t="shared" si="71"/>
        <v>8.5553510798368926</v>
      </c>
      <c r="AV80" s="482">
        <f t="shared" si="71"/>
        <v>8.9217731155238198</v>
      </c>
      <c r="AW80" s="482">
        <f t="shared" si="71"/>
        <v>2.3394974940546738</v>
      </c>
      <c r="AX80" s="482">
        <f t="shared" si="71"/>
        <v>1.1230766295586145</v>
      </c>
      <c r="AY80" s="251">
        <f t="shared" si="71"/>
        <v>2.243201858401461</v>
      </c>
      <c r="AZ80" s="251">
        <f t="shared" si="71"/>
        <v>2.5239753639949498</v>
      </c>
      <c r="BA80" s="482">
        <f t="shared" ref="BA80:DL80" si="72">+IF(ISERROR(BA49/BA64),0,BA49/BA64)</f>
        <v>6.4228121419272988</v>
      </c>
      <c r="BB80" s="482">
        <f t="shared" si="72"/>
        <v>7.1122767908441151</v>
      </c>
      <c r="BC80" s="482">
        <f t="shared" si="72"/>
        <v>3.7116219610839751</v>
      </c>
      <c r="BD80" s="482">
        <f t="shared" si="72"/>
        <v>2.3989968823041368</v>
      </c>
      <c r="BE80" s="482">
        <f t="shared" si="72"/>
        <v>1.3965066273612781</v>
      </c>
      <c r="BF80" s="482">
        <f t="shared" si="72"/>
        <v>5.6208604525841439</v>
      </c>
      <c r="BG80" s="482">
        <f t="shared" si="72"/>
        <v>8.5079260331280135</v>
      </c>
      <c r="BH80" s="482">
        <f t="shared" si="72"/>
        <v>9.2420956374287808</v>
      </c>
      <c r="BI80" s="482">
        <f t="shared" si="72"/>
        <v>1.5688034144878891</v>
      </c>
      <c r="BJ80" s="482">
        <f t="shared" si="72"/>
        <v>0</v>
      </c>
      <c r="BK80" s="482">
        <f t="shared" si="72"/>
        <v>0.51673852841168011</v>
      </c>
      <c r="BL80" s="482">
        <f t="shared" si="72"/>
        <v>2.9974519534502986</v>
      </c>
      <c r="BM80" s="482">
        <f t="shared" si="72"/>
        <v>7.5093327077154832</v>
      </c>
      <c r="BN80" s="482">
        <f t="shared" si="72"/>
        <v>8.0444711173235284</v>
      </c>
      <c r="BO80" s="482">
        <f t="shared" si="72"/>
        <v>4.8808485340599486</v>
      </c>
      <c r="BP80" s="482">
        <f t="shared" si="72"/>
        <v>4.0626690215399135</v>
      </c>
      <c r="BQ80" s="482">
        <f t="shared" si="72"/>
        <v>3.5068193614544727</v>
      </c>
      <c r="BR80" s="482">
        <f t="shared" si="72"/>
        <v>7.5751025661348699</v>
      </c>
      <c r="BS80" s="482">
        <f t="shared" si="72"/>
        <v>12.121115846864308</v>
      </c>
      <c r="BT80" s="482">
        <f t="shared" si="72"/>
        <v>12.392048224754104</v>
      </c>
      <c r="BU80" s="482">
        <f t="shared" si="72"/>
        <v>4.3430029809919262</v>
      </c>
      <c r="BV80" s="482">
        <f t="shared" si="72"/>
        <v>3.9126253019925539</v>
      </c>
      <c r="BW80" s="482">
        <f t="shared" si="72"/>
        <v>4.1441539780759697</v>
      </c>
      <c r="BX80" s="482">
        <f t="shared" si="72"/>
        <v>6.4589864589330297</v>
      </c>
      <c r="BY80" s="482">
        <f t="shared" si="72"/>
        <v>10.238906903966846</v>
      </c>
      <c r="BZ80" s="482">
        <f t="shared" si="72"/>
        <v>11.678202664044342</v>
      </c>
      <c r="CA80" s="482">
        <f t="shared" si="72"/>
        <v>8.8528224988689974</v>
      </c>
      <c r="CB80" s="482">
        <f t="shared" si="72"/>
        <v>8.8422223596191003</v>
      </c>
      <c r="CC80" s="482">
        <f t="shared" si="72"/>
        <v>8.6732860863349384</v>
      </c>
      <c r="CD80" s="482">
        <f t="shared" si="72"/>
        <v>14.293695425079258</v>
      </c>
      <c r="CE80" s="482">
        <f t="shared" si="72"/>
        <v>22.275998982043095</v>
      </c>
      <c r="CF80" s="482">
        <f t="shared" si="72"/>
        <v>22.751582909080827</v>
      </c>
      <c r="CG80" s="482">
        <f t="shared" si="72"/>
        <v>13.363075752553371</v>
      </c>
      <c r="CH80" s="482">
        <f t="shared" si="72"/>
        <v>15.276331521173118</v>
      </c>
      <c r="CI80" s="482">
        <f t="shared" si="72"/>
        <v>14.093163606505964</v>
      </c>
      <c r="CJ80" s="482">
        <f t="shared" si="72"/>
        <v>17.979039724516898</v>
      </c>
      <c r="CK80" s="482">
        <f t="shared" si="72"/>
        <v>20.162958554813542</v>
      </c>
      <c r="CL80" s="482">
        <f t="shared" si="72"/>
        <v>21.134231241143283</v>
      </c>
      <c r="CM80" s="482">
        <f t="shared" si="72"/>
        <v>19.112667947507507</v>
      </c>
      <c r="CN80" s="482">
        <f t="shared" si="72"/>
        <v>18.006117229904426</v>
      </c>
      <c r="CO80" s="482">
        <f t="shared" si="72"/>
        <v>17.978400327341323</v>
      </c>
      <c r="CP80" s="482">
        <f t="shared" si="72"/>
        <v>26.184116924629119</v>
      </c>
      <c r="CQ80" s="482">
        <f t="shared" si="72"/>
        <v>36.528037692316452</v>
      </c>
      <c r="CR80" s="482">
        <f t="shared" si="72"/>
        <v>35.590222181137392</v>
      </c>
      <c r="CS80" s="482">
        <f t="shared" si="72"/>
        <v>24.656344297729365</v>
      </c>
      <c r="CT80" s="482">
        <f t="shared" si="72"/>
        <v>22.070703749777856</v>
      </c>
      <c r="CU80" s="482">
        <f t="shared" si="72"/>
        <v>22.488597071411277</v>
      </c>
      <c r="CV80" s="482">
        <f t="shared" si="72"/>
        <v>27.583297186807695</v>
      </c>
      <c r="CW80" s="482">
        <f t="shared" si="72"/>
        <v>29.030710040050881</v>
      </c>
      <c r="CX80" s="482">
        <f t="shared" si="72"/>
        <v>30.825257369970267</v>
      </c>
      <c r="CY80" s="482">
        <f t="shared" si="72"/>
        <v>27.742100334575962</v>
      </c>
      <c r="CZ80" s="482">
        <f t="shared" si="72"/>
        <v>27.221208124505406</v>
      </c>
      <c r="DA80" s="482">
        <f t="shared" si="72"/>
        <v>25.254692603931399</v>
      </c>
      <c r="DB80" s="482">
        <f t="shared" si="72"/>
        <v>35.440498255463062</v>
      </c>
      <c r="DC80" s="482">
        <f t="shared" si="72"/>
        <v>44.608088635623169</v>
      </c>
      <c r="DD80" s="482">
        <f t="shared" si="72"/>
        <v>42.795987969661169</v>
      </c>
      <c r="DE80" s="482">
        <f t="shared" si="72"/>
        <v>28.257969883522644</v>
      </c>
      <c r="DF80" s="482">
        <f t="shared" si="72"/>
        <v>11.001301340250761</v>
      </c>
      <c r="DG80" s="482">
        <f t="shared" si="72"/>
        <v>26.035407119427866</v>
      </c>
      <c r="DH80" s="482">
        <f t="shared" si="72"/>
        <v>31.363292387154566</v>
      </c>
      <c r="DI80" s="482">
        <f t="shared" si="72"/>
        <v>30.553758887607035</v>
      </c>
      <c r="DJ80" s="482">
        <f t="shared" si="72"/>
        <v>31.597517002485983</v>
      </c>
      <c r="DK80" s="482">
        <f t="shared" si="72"/>
        <v>27.830157326662668</v>
      </c>
      <c r="DL80" s="482">
        <f t="shared" si="72"/>
        <v>25.178220083720245</v>
      </c>
      <c r="DM80" s="482">
        <f t="shared" ref="DM80:FX80" si="73">+IF(ISERROR(DM49/DM64),0,DM49/DM64)</f>
        <v>24.957839145532617</v>
      </c>
      <c r="DN80" s="482">
        <f t="shared" si="73"/>
        <v>35.759517846073365</v>
      </c>
      <c r="DO80" s="482">
        <f t="shared" si="73"/>
        <v>41.301412876700788</v>
      </c>
      <c r="DP80" s="482">
        <f t="shared" si="73"/>
        <v>43.933132603543363</v>
      </c>
      <c r="DQ80" s="482">
        <f t="shared" si="73"/>
        <v>29.511223047653562</v>
      </c>
      <c r="DR80" s="482">
        <f t="shared" si="73"/>
        <v>25.010266949586075</v>
      </c>
      <c r="DS80" s="482">
        <f t="shared" si="73"/>
        <v>28.120216941212558</v>
      </c>
      <c r="DT80" s="482">
        <f t="shared" si="73"/>
        <v>30.176089783582391</v>
      </c>
      <c r="DU80" s="482">
        <f t="shared" si="73"/>
        <v>30.879512987989376</v>
      </c>
      <c r="DV80" s="482">
        <f t="shared" si="73"/>
        <v>30.298308690246131</v>
      </c>
      <c r="DW80" s="482">
        <f t="shared" si="73"/>
        <v>27.800373871531388</v>
      </c>
      <c r="DX80" s="482">
        <f t="shared" si="73"/>
        <v>24.39210593919687</v>
      </c>
      <c r="DY80" s="482">
        <f t="shared" si="73"/>
        <v>26.153395689958749</v>
      </c>
      <c r="DZ80" s="482">
        <f t="shared" si="73"/>
        <v>35.964256176058107</v>
      </c>
      <c r="EA80" s="482">
        <f t="shared" si="73"/>
        <v>40.326582720520825</v>
      </c>
      <c r="EB80" s="482">
        <f t="shared" si="73"/>
        <v>40.447284161263013</v>
      </c>
      <c r="EC80" s="482">
        <f t="shared" si="73"/>
        <v>27.227710642493133</v>
      </c>
      <c r="ED80" s="482">
        <f t="shared" si="73"/>
        <v>28.448990294946281</v>
      </c>
      <c r="EE80" s="482">
        <f t="shared" si="73"/>
        <v>23.733782071586951</v>
      </c>
      <c r="EF80" s="482">
        <f t="shared" si="73"/>
        <v>28.448932713536482</v>
      </c>
      <c r="EG80" s="482">
        <f t="shared" si="73"/>
        <v>29.777001579924121</v>
      </c>
      <c r="EH80" s="482">
        <f t="shared" si="73"/>
        <v>31.451603427914208</v>
      </c>
      <c r="EI80" s="482">
        <f t="shared" si="73"/>
        <v>26.273115850619813</v>
      </c>
      <c r="EJ80" s="482">
        <f t="shared" si="73"/>
        <v>25.370606761041639</v>
      </c>
      <c r="EK80" s="482">
        <f t="shared" si="73"/>
        <v>25.730153606273483</v>
      </c>
      <c r="EL80" s="482">
        <f t="shared" si="73"/>
        <v>30.067324638702853</v>
      </c>
      <c r="EM80" s="482">
        <f t="shared" si="73"/>
        <v>42.84537823530929</v>
      </c>
      <c r="EN80" s="482">
        <f t="shared" si="73"/>
        <v>43.661233976669656</v>
      </c>
      <c r="EO80" s="482">
        <f t="shared" si="73"/>
        <v>29.73176098408879</v>
      </c>
      <c r="EP80" s="482">
        <f t="shared" si="73"/>
        <v>25.833566925174971</v>
      </c>
      <c r="EQ80" s="482">
        <f t="shared" si="73"/>
        <v>24.657176023638666</v>
      </c>
      <c r="ER80" s="482">
        <f t="shared" si="73"/>
        <v>30.384184875544523</v>
      </c>
      <c r="ES80" s="482">
        <f t="shared" si="73"/>
        <v>30.366335279569263</v>
      </c>
      <c r="ET80" s="482">
        <f t="shared" si="73"/>
        <v>29.53127712908087</v>
      </c>
      <c r="EU80" s="482">
        <f t="shared" si="73"/>
        <v>25.507671128319085</v>
      </c>
      <c r="EV80" s="482">
        <f t="shared" si="73"/>
        <v>25.855012157521369</v>
      </c>
      <c r="EW80" s="482">
        <f t="shared" si="73"/>
        <v>24.210965972285784</v>
      </c>
      <c r="EX80" s="482">
        <f t="shared" si="73"/>
        <v>33.191583175567729</v>
      </c>
      <c r="EY80" s="482">
        <f t="shared" si="73"/>
        <v>42.691193416389538</v>
      </c>
      <c r="EZ80" s="482">
        <f t="shared" si="73"/>
        <v>40.100781302712534</v>
      </c>
      <c r="FA80" s="482">
        <f t="shared" si="73"/>
        <v>29.92384952977191</v>
      </c>
      <c r="FB80" s="482">
        <f t="shared" si="73"/>
        <v>28.705418454935621</v>
      </c>
      <c r="FC80" s="482">
        <f t="shared" si="73"/>
        <v>17.537842224304196</v>
      </c>
      <c r="FD80" s="482">
        <f t="shared" si="73"/>
        <v>29.524310959187034</v>
      </c>
      <c r="FE80" s="482">
        <f t="shared" si="73"/>
        <v>27.531304513369491</v>
      </c>
      <c r="FF80" s="482">
        <f t="shared" si="73"/>
        <v>28.33461791806419</v>
      </c>
      <c r="FG80" s="482">
        <f t="shared" si="73"/>
        <v>24.972907303930302</v>
      </c>
      <c r="FH80" s="482">
        <f t="shared" si="73"/>
        <v>23.881554951669056</v>
      </c>
      <c r="FI80" s="482">
        <f t="shared" si="73"/>
        <v>22.531868453527881</v>
      </c>
      <c r="FJ80" s="482">
        <f t="shared" si="73"/>
        <v>32.856922963360134</v>
      </c>
      <c r="FK80" s="482">
        <f t="shared" si="73"/>
        <v>42.735509561928964</v>
      </c>
      <c r="FL80" s="482">
        <f t="shared" si="73"/>
        <v>38.044229456999545</v>
      </c>
      <c r="FM80" s="482">
        <f t="shared" si="73"/>
        <v>29.148461278322625</v>
      </c>
      <c r="FN80" s="482">
        <f t="shared" si="73"/>
        <v>22.817420502915191</v>
      </c>
      <c r="FO80" s="482">
        <f t="shared" si="73"/>
        <v>22.348283946675352</v>
      </c>
      <c r="FP80" s="482">
        <f t="shared" si="73"/>
        <v>28.749946977465832</v>
      </c>
      <c r="FQ80" s="482">
        <f t="shared" si="73"/>
        <v>26.742715620545781</v>
      </c>
      <c r="FR80" s="482">
        <f t="shared" si="73"/>
        <v>27.871546326776244</v>
      </c>
      <c r="FS80" s="482">
        <f t="shared" si="73"/>
        <v>31.123450271400511</v>
      </c>
      <c r="FT80" s="482">
        <f t="shared" si="73"/>
        <v>23.556759129351089</v>
      </c>
      <c r="FU80" s="482">
        <f t="shared" si="73"/>
        <v>22.296400260638197</v>
      </c>
      <c r="FV80" s="482">
        <f t="shared" si="73"/>
        <v>33.584529250876514</v>
      </c>
      <c r="FW80" s="482">
        <f t="shared" si="73"/>
        <v>39.98483334366162</v>
      </c>
      <c r="FX80" s="482">
        <f t="shared" si="73"/>
        <v>39.324793659957912</v>
      </c>
      <c r="FY80" s="482">
        <f t="shared" ref="FY80:GB80" si="74">+IF(ISERROR(FY49/FY64),0,FY49/FY64)</f>
        <v>26.176531154633889</v>
      </c>
      <c r="FZ80" s="482">
        <f t="shared" si="74"/>
        <v>21.935279082056837</v>
      </c>
      <c r="GA80" s="482">
        <f t="shared" si="74"/>
        <v>23.320547077195098</v>
      </c>
      <c r="GB80" s="482">
        <f t="shared" si="74"/>
        <v>29.264011629478222</v>
      </c>
    </row>
    <row r="81" spans="1:184">
      <c r="B81" s="486"/>
      <c r="C81" s="475" t="s">
        <v>2</v>
      </c>
      <c r="D81" s="478" t="s">
        <v>177</v>
      </c>
      <c r="E81" s="483">
        <f t="shared" ref="E81:AZ81" si="75">+IF(ISERROR(E50/E65),0,E50/E65)</f>
        <v>1.2847467878344312</v>
      </c>
      <c r="F81" s="483">
        <f t="shared" si="75"/>
        <v>0.40672813201260283</v>
      </c>
      <c r="G81" s="483">
        <f t="shared" si="75"/>
        <v>-1.7368360039157091</v>
      </c>
      <c r="H81" s="483">
        <f t="shared" si="75"/>
        <v>-1.5062308689737267</v>
      </c>
      <c r="I81" s="483">
        <f t="shared" si="75"/>
        <v>-2.559079294427959</v>
      </c>
      <c r="J81" s="483">
        <f t="shared" si="75"/>
        <v>-1.564553269880258</v>
      </c>
      <c r="K81" s="483">
        <f t="shared" si="75"/>
        <v>4.7358240767930013</v>
      </c>
      <c r="L81" s="483">
        <f t="shared" si="75"/>
        <v>1.7558342111660319</v>
      </c>
      <c r="M81" s="483">
        <f t="shared" si="75"/>
        <v>-2.6976902173913042</v>
      </c>
      <c r="N81" s="483">
        <f t="shared" si="75"/>
        <v>-2.8487240070727649</v>
      </c>
      <c r="O81" s="483">
        <f t="shared" si="75"/>
        <v>-2.8031689989697801</v>
      </c>
      <c r="P81" s="483">
        <f t="shared" si="75"/>
        <v>-0.91418207578390009</v>
      </c>
      <c r="Q81" s="483">
        <f t="shared" si="75"/>
        <v>3.3551958166444149</v>
      </c>
      <c r="R81" s="483">
        <f t="shared" si="75"/>
        <v>3.0402198622657068</v>
      </c>
      <c r="S81" s="483">
        <f t="shared" si="75"/>
        <v>-0.28510231881682985</v>
      </c>
      <c r="T81" s="483">
        <f t="shared" si="75"/>
        <v>-0.68996429433664974</v>
      </c>
      <c r="U81" s="483">
        <f t="shared" si="75"/>
        <v>-3.052081105359969</v>
      </c>
      <c r="V81" s="483">
        <f t="shared" si="75"/>
        <v>0.5629711121404809</v>
      </c>
      <c r="W81" s="483">
        <f t="shared" si="75"/>
        <v>3.8973774144118716</v>
      </c>
      <c r="X81" s="483">
        <f t="shared" si="75"/>
        <v>4.2394056081155806</v>
      </c>
      <c r="Y81" s="483">
        <f t="shared" si="75"/>
        <v>-1.8442710162043687</v>
      </c>
      <c r="Z81" s="483">
        <f t="shared" si="75"/>
        <v>-2.2470447186755451</v>
      </c>
      <c r="AA81" s="483">
        <f t="shared" si="75"/>
        <v>-2.3331762437744339</v>
      </c>
      <c r="AB81" s="483">
        <f t="shared" si="75"/>
        <v>-8.4183830943023522E-3</v>
      </c>
      <c r="AC81" s="483">
        <f t="shared" si="75"/>
        <v>1.2175845642239269</v>
      </c>
      <c r="AD81" s="483">
        <f t="shared" si="75"/>
        <v>1.8786850501110448</v>
      </c>
      <c r="AE81" s="483">
        <f t="shared" si="75"/>
        <v>-1.1397513447785494</v>
      </c>
      <c r="AF81" s="483">
        <f t="shared" si="75"/>
        <v>-1.4489914188190509</v>
      </c>
      <c r="AG81" s="483">
        <f t="shared" si="75"/>
        <v>-2.8007336412942609</v>
      </c>
      <c r="AH81" s="483">
        <f t="shared" si="75"/>
        <v>0.42804615757677994</v>
      </c>
      <c r="AI81" s="483">
        <f t="shared" si="75"/>
        <v>3.7843272741945246</v>
      </c>
      <c r="AJ81" s="483">
        <f t="shared" si="75"/>
        <v>3.0772685456640856</v>
      </c>
      <c r="AK81" s="483">
        <f t="shared" si="75"/>
        <v>-1.8052542192973144</v>
      </c>
      <c r="AL81" s="483">
        <f t="shared" si="75"/>
        <v>-2.9702800241276721</v>
      </c>
      <c r="AM81" s="483">
        <f t="shared" si="75"/>
        <v>-2.4868149715250398</v>
      </c>
      <c r="AN81" s="483">
        <f t="shared" si="75"/>
        <v>-2.0249314643355918</v>
      </c>
      <c r="AO81" s="483">
        <f t="shared" si="75"/>
        <v>2.6565810488436035</v>
      </c>
      <c r="AP81" s="483">
        <f t="shared" si="75"/>
        <v>3.2166984722536682</v>
      </c>
      <c r="AQ81" s="483">
        <f t="shared" si="75"/>
        <v>0.29574402939375383</v>
      </c>
      <c r="AR81" s="483">
        <f t="shared" si="75"/>
        <v>-1.0984481336576104</v>
      </c>
      <c r="AS81" s="483">
        <f t="shared" si="75"/>
        <v>-1.7308873288619695</v>
      </c>
      <c r="AT81" s="483">
        <f t="shared" si="75"/>
        <v>1.5081346040809471</v>
      </c>
      <c r="AU81" s="483">
        <f t="shared" si="75"/>
        <v>4.5637196135518776</v>
      </c>
      <c r="AV81" s="483">
        <f t="shared" si="75"/>
        <v>5.3518328916726894</v>
      </c>
      <c r="AW81" s="483">
        <f t="shared" si="75"/>
        <v>-1.5882366935228065</v>
      </c>
      <c r="AX81" s="483">
        <f t="shared" si="75"/>
        <v>-2.3324972843352256</v>
      </c>
      <c r="AY81" s="250">
        <f t="shared" si="75"/>
        <v>-1.443711617331435</v>
      </c>
      <c r="AZ81" s="250">
        <f t="shared" si="75"/>
        <v>-1.1544565093862034</v>
      </c>
      <c r="BA81" s="483">
        <f t="shared" ref="BA81:DL81" si="76">+IF(ISERROR(BA50/BA65),0,BA50/BA65)</f>
        <v>2.702614279935275</v>
      </c>
      <c r="BB81" s="483">
        <f t="shared" si="76"/>
        <v>3.3155953018337572</v>
      </c>
      <c r="BC81" s="483">
        <f t="shared" si="76"/>
        <v>-0.47979552839713063</v>
      </c>
      <c r="BD81" s="483">
        <f t="shared" si="76"/>
        <v>-1.5681641787871055</v>
      </c>
      <c r="BE81" s="483">
        <f t="shared" si="76"/>
        <v>-2.0288942283114362</v>
      </c>
      <c r="BF81" s="483">
        <f t="shared" si="76"/>
        <v>1.6562175022846879</v>
      </c>
      <c r="BG81" s="483">
        <f t="shared" si="76"/>
        <v>3.9423986486486489</v>
      </c>
      <c r="BH81" s="483">
        <f t="shared" si="76"/>
        <v>4.6291337710464839</v>
      </c>
      <c r="BI81" s="483">
        <f t="shared" si="76"/>
        <v>-3.0753963180772179</v>
      </c>
      <c r="BJ81" s="483">
        <f t="shared" si="76"/>
        <v>-2.8190813829130845</v>
      </c>
      <c r="BK81" s="483">
        <f t="shared" si="76"/>
        <v>-2.0833873573235278</v>
      </c>
      <c r="BL81" s="483">
        <f t="shared" si="76"/>
        <v>-0.8803522881739918</v>
      </c>
      <c r="BM81" s="483">
        <f t="shared" si="76"/>
        <v>3.6272396006823526</v>
      </c>
      <c r="BN81" s="483">
        <f t="shared" si="76"/>
        <v>3.9360755342094147</v>
      </c>
      <c r="BO81" s="483">
        <f t="shared" si="76"/>
        <v>0.8131758201478404</v>
      </c>
      <c r="BP81" s="483">
        <f t="shared" si="76"/>
        <v>-8.3916513520606154E-2</v>
      </c>
      <c r="BQ81" s="483">
        <f t="shared" si="76"/>
        <v>-4.1764775538129575</v>
      </c>
      <c r="BR81" s="483">
        <f t="shared" si="76"/>
        <v>3.1438984993747394</v>
      </c>
      <c r="BS81" s="483">
        <f t="shared" si="76"/>
        <v>7.2980536979738497</v>
      </c>
      <c r="BT81" s="483">
        <f t="shared" si="76"/>
        <v>8.4464375822457924</v>
      </c>
      <c r="BU81" s="483">
        <f t="shared" si="76"/>
        <v>0.17025695011836675</v>
      </c>
      <c r="BV81" s="483">
        <f t="shared" si="76"/>
        <v>-0.59495621962485445</v>
      </c>
      <c r="BW81" s="483">
        <f t="shared" si="76"/>
        <v>0.56584086043961779</v>
      </c>
      <c r="BX81" s="483">
        <f t="shared" si="76"/>
        <v>2.1400940549240519</v>
      </c>
      <c r="BY81" s="483">
        <f t="shared" si="76"/>
        <v>6.4860385498298108</v>
      </c>
      <c r="BZ81" s="483">
        <f t="shared" si="76"/>
        <v>7.8900609394380625</v>
      </c>
      <c r="CA81" s="483">
        <f t="shared" si="76"/>
        <v>5.3841580303121068</v>
      </c>
      <c r="CB81" s="483">
        <f t="shared" si="76"/>
        <v>5.1025815981273066</v>
      </c>
      <c r="CC81" s="483">
        <f t="shared" si="76"/>
        <v>4.642862093548259</v>
      </c>
      <c r="CD81" s="483">
        <f t="shared" si="76"/>
        <v>9.8828717424629531</v>
      </c>
      <c r="CE81" s="483">
        <f t="shared" si="76"/>
        <v>18.002207806102103</v>
      </c>
      <c r="CF81" s="483">
        <f t="shared" si="76"/>
        <v>19.144920497702834</v>
      </c>
      <c r="CG81" s="483">
        <f t="shared" si="76"/>
        <v>9.1397995522995519</v>
      </c>
      <c r="CH81" s="483">
        <f t="shared" si="76"/>
        <v>9.8945094527167328</v>
      </c>
      <c r="CI81" s="483">
        <f t="shared" si="76"/>
        <v>10.665008349568605</v>
      </c>
      <c r="CJ81" s="483">
        <f t="shared" si="76"/>
        <v>15.157425893906249</v>
      </c>
      <c r="CK81" s="483">
        <f t="shared" si="76"/>
        <v>16.164614003933476</v>
      </c>
      <c r="CL81" s="483">
        <f t="shared" si="76"/>
        <v>17.3259964886517</v>
      </c>
      <c r="CM81" s="483">
        <f t="shared" si="76"/>
        <v>15.053878082919059</v>
      </c>
      <c r="CN81" s="483">
        <f t="shared" si="76"/>
        <v>14.576139861885348</v>
      </c>
      <c r="CO81" s="483">
        <f t="shared" si="76"/>
        <v>12.91096298814819</v>
      </c>
      <c r="CP81" s="483">
        <f t="shared" si="76"/>
        <v>22.508690502702812</v>
      </c>
      <c r="CQ81" s="483">
        <f t="shared" si="76"/>
        <v>33.244142432891081</v>
      </c>
      <c r="CR81" s="483">
        <f t="shared" si="76"/>
        <v>30.219119351100812</v>
      </c>
      <c r="CS81" s="483">
        <f t="shared" si="76"/>
        <v>20.27131332916019</v>
      </c>
      <c r="CT81" s="483">
        <f t="shared" si="76"/>
        <v>18.451745188727315</v>
      </c>
      <c r="CU81" s="483">
        <f t="shared" si="76"/>
        <v>18.857381035081627</v>
      </c>
      <c r="CV81" s="483">
        <f t="shared" si="76"/>
        <v>23.848271606119461</v>
      </c>
      <c r="CW81" s="483">
        <f t="shared" si="76"/>
        <v>24.928201073413838</v>
      </c>
      <c r="CX81" s="483">
        <f t="shared" si="76"/>
        <v>27.368384460248382</v>
      </c>
      <c r="CY81" s="483">
        <f t="shared" si="76"/>
        <v>23.811655681875408</v>
      </c>
      <c r="CZ81" s="483">
        <f t="shared" si="76"/>
        <v>22.132515132304537</v>
      </c>
      <c r="DA81" s="483">
        <f t="shared" si="76"/>
        <v>21.712373051487955</v>
      </c>
      <c r="DB81" s="483">
        <f t="shared" si="76"/>
        <v>31.119448837139029</v>
      </c>
      <c r="DC81" s="483">
        <f t="shared" si="76"/>
        <v>38.880423341734499</v>
      </c>
      <c r="DD81" s="483">
        <f t="shared" si="76"/>
        <v>37.374361318258352</v>
      </c>
      <c r="DE81" s="483">
        <f t="shared" si="76"/>
        <v>24.257265260596228</v>
      </c>
      <c r="DF81" s="483">
        <f t="shared" si="76"/>
        <v>20.616351155786756</v>
      </c>
      <c r="DG81" s="483">
        <f t="shared" si="76"/>
        <v>21.380461538461539</v>
      </c>
      <c r="DH81" s="483">
        <f t="shared" si="76"/>
        <v>26.574400679969859</v>
      </c>
      <c r="DI81" s="483">
        <f t="shared" si="76"/>
        <v>25.985813085725795</v>
      </c>
      <c r="DJ81" s="483">
        <f t="shared" si="76"/>
        <v>27.422051075468296</v>
      </c>
      <c r="DK81" s="483">
        <f t="shared" si="76"/>
        <v>23.807126378845744</v>
      </c>
      <c r="DL81" s="483">
        <f t="shared" si="76"/>
        <v>22.01147670025189</v>
      </c>
      <c r="DM81" s="483">
        <f t="shared" ref="DM81:FX81" si="77">+IF(ISERROR(DM50/DM65),0,DM50/DM65)</f>
        <v>17.265584606917102</v>
      </c>
      <c r="DN81" s="483">
        <f t="shared" si="77"/>
        <v>31.620850690416876</v>
      </c>
      <c r="DO81" s="483">
        <f t="shared" si="77"/>
        <v>36.80963584783261</v>
      </c>
      <c r="DP81" s="483">
        <f t="shared" si="77"/>
        <v>37.060861396155516</v>
      </c>
      <c r="DQ81" s="483">
        <f t="shared" si="77"/>
        <v>24.458774783934928</v>
      </c>
      <c r="DR81" s="483">
        <f t="shared" si="77"/>
        <v>21.64203950651104</v>
      </c>
      <c r="DS81" s="483">
        <f t="shared" si="77"/>
        <v>22.876331731773558</v>
      </c>
      <c r="DT81" s="483">
        <f t="shared" si="77"/>
        <v>25.613942710691884</v>
      </c>
      <c r="DU81" s="483">
        <f t="shared" si="77"/>
        <v>25.971420082615321</v>
      </c>
      <c r="DV81" s="483">
        <f t="shared" si="77"/>
        <v>27.025079338033269</v>
      </c>
      <c r="DW81" s="483">
        <f t="shared" si="77"/>
        <v>22.746382816917887</v>
      </c>
      <c r="DX81" s="483">
        <f t="shared" si="77"/>
        <v>19.582553282312407</v>
      </c>
      <c r="DY81" s="483">
        <f t="shared" si="77"/>
        <v>21.254554865424431</v>
      </c>
      <c r="DZ81" s="483">
        <f t="shared" si="77"/>
        <v>29.65809941994889</v>
      </c>
      <c r="EA81" s="483">
        <f t="shared" si="77"/>
        <v>35.774071962192302</v>
      </c>
      <c r="EB81" s="483">
        <f t="shared" si="77"/>
        <v>35.742206631165701</v>
      </c>
      <c r="EC81" s="483">
        <f t="shared" si="77"/>
        <v>21.848510456331834</v>
      </c>
      <c r="ED81" s="483">
        <f t="shared" si="77"/>
        <v>20.512086488837916</v>
      </c>
      <c r="EE81" s="483">
        <f t="shared" si="77"/>
        <v>21.09427545246599</v>
      </c>
      <c r="EF81" s="483">
        <f t="shared" si="77"/>
        <v>24.03246985563581</v>
      </c>
      <c r="EG81" s="483">
        <f t="shared" si="77"/>
        <v>24.950755135982156</v>
      </c>
      <c r="EH81" s="483">
        <f t="shared" si="77"/>
        <v>27.123961769223484</v>
      </c>
      <c r="EI81" s="483">
        <f t="shared" si="77"/>
        <v>21.569210210591002</v>
      </c>
      <c r="EJ81" s="483">
        <f t="shared" si="77"/>
        <v>24.634072657259392</v>
      </c>
      <c r="EK81" s="483">
        <f t="shared" si="77"/>
        <v>20.75396340665381</v>
      </c>
      <c r="EL81" s="483">
        <f t="shared" si="77"/>
        <v>27.543382031940059</v>
      </c>
      <c r="EM81" s="483">
        <f t="shared" si="77"/>
        <v>37.051012622775076</v>
      </c>
      <c r="EN81" s="483">
        <f t="shared" si="77"/>
        <v>37.803259041617537</v>
      </c>
      <c r="EO81" s="483">
        <f t="shared" si="77"/>
        <v>24.23560560631778</v>
      </c>
      <c r="EP81" s="483">
        <f t="shared" si="77"/>
        <v>21.448634795465747</v>
      </c>
      <c r="EQ81" s="483">
        <f t="shared" si="77"/>
        <v>19.955043705415452</v>
      </c>
      <c r="ER81" s="483">
        <f t="shared" si="77"/>
        <v>25.219977428813952</v>
      </c>
      <c r="ES81" s="483">
        <f t="shared" si="77"/>
        <v>26.01381606846833</v>
      </c>
      <c r="ET81" s="483">
        <f t="shared" si="77"/>
        <v>24.60095438836759</v>
      </c>
      <c r="EU81" s="483">
        <f t="shared" si="77"/>
        <v>20.881298421104248</v>
      </c>
      <c r="EV81" s="483">
        <f t="shared" si="77"/>
        <v>20.904700152144834</v>
      </c>
      <c r="EW81" s="483">
        <f t="shared" si="77"/>
        <v>18.552099487351711</v>
      </c>
      <c r="EX81" s="483">
        <f t="shared" si="77"/>
        <v>26.707342490265251</v>
      </c>
      <c r="EY81" s="483">
        <f t="shared" si="77"/>
        <v>35.914518317503394</v>
      </c>
      <c r="EZ81" s="483">
        <f t="shared" si="77"/>
        <v>34.898718522990634</v>
      </c>
      <c r="FA81" s="483">
        <f t="shared" si="77"/>
        <v>23.36955811150381</v>
      </c>
      <c r="FB81" s="483">
        <f t="shared" si="77"/>
        <v>21.083976032273373</v>
      </c>
      <c r="FC81" s="483">
        <f t="shared" si="77"/>
        <v>18.15328835743718</v>
      </c>
      <c r="FD81" s="483">
        <f t="shared" si="77"/>
        <v>25.263331173916828</v>
      </c>
      <c r="FE81" s="483">
        <f t="shared" si="77"/>
        <v>21.768975224670992</v>
      </c>
      <c r="FF81" s="483">
        <f t="shared" si="77"/>
        <v>22.748588152403663</v>
      </c>
      <c r="FG81" s="483">
        <f t="shared" si="77"/>
        <v>19.5196203849701</v>
      </c>
      <c r="FH81" s="483">
        <f t="shared" si="77"/>
        <v>20.266624236252547</v>
      </c>
      <c r="FI81" s="483">
        <f t="shared" si="77"/>
        <v>9.0443092812088448</v>
      </c>
      <c r="FJ81" s="483">
        <f t="shared" si="77"/>
        <v>25.700201320911695</v>
      </c>
      <c r="FK81" s="483">
        <f t="shared" si="77"/>
        <v>34.121493405399058</v>
      </c>
      <c r="FL81" s="483">
        <f t="shared" si="77"/>
        <v>32.135126662878861</v>
      </c>
      <c r="FM81" s="483">
        <f t="shared" si="77"/>
        <v>21.820087358684482</v>
      </c>
      <c r="FN81" s="483">
        <f t="shared" si="77"/>
        <v>18.332391161801816</v>
      </c>
      <c r="FO81" s="483">
        <f t="shared" si="77"/>
        <v>16.899989768250883</v>
      </c>
      <c r="FP81" s="483">
        <f t="shared" si="77"/>
        <v>23.566031637200645</v>
      </c>
      <c r="FQ81" s="483">
        <f t="shared" si="77"/>
        <v>21.193317292995829</v>
      </c>
      <c r="FR81" s="483">
        <f t="shared" si="77"/>
        <v>23.847979770514982</v>
      </c>
      <c r="FS81" s="483">
        <f t="shared" si="77"/>
        <v>20.433330361211834</v>
      </c>
      <c r="FT81" s="483">
        <f t="shared" si="77"/>
        <v>17.636928054228932</v>
      </c>
      <c r="FU81" s="483">
        <f t="shared" si="77"/>
        <v>15.384032225780624</v>
      </c>
      <c r="FV81" s="483">
        <f t="shared" si="77"/>
        <v>25.469581416411934</v>
      </c>
      <c r="FW81" s="483">
        <f t="shared" si="77"/>
        <v>32.075926380368095</v>
      </c>
      <c r="FX81" s="483">
        <f t="shared" si="77"/>
        <v>33.487532640920428</v>
      </c>
      <c r="FY81" s="483">
        <f t="shared" ref="FY81:GB81" si="78">+IF(ISERROR(FY50/FY65),0,FY50/FY65)</f>
        <v>20.333801522302664</v>
      </c>
      <c r="FZ81" s="483">
        <f t="shared" si="78"/>
        <v>17.613225594324771</v>
      </c>
      <c r="GA81" s="483">
        <f t="shared" si="78"/>
        <v>18.242549176460937</v>
      </c>
      <c r="GB81" s="483">
        <f t="shared" si="78"/>
        <v>25.160205150290206</v>
      </c>
    </row>
    <row r="82" spans="1:184">
      <c r="B82" s="486"/>
      <c r="C82" s="475" t="s">
        <v>3</v>
      </c>
      <c r="D82" s="478" t="s">
        <v>177</v>
      </c>
      <c r="E82" s="483">
        <f t="shared" ref="E82:AZ82" si="79">+IF(ISERROR(E51/E66),0,E51/E66)</f>
        <v>0.12526409695477494</v>
      </c>
      <c r="F82" s="483">
        <f t="shared" si="79"/>
        <v>-0.745561914385799</v>
      </c>
      <c r="G82" s="483">
        <f t="shared" si="79"/>
        <v>-2.6137567443822998</v>
      </c>
      <c r="H82" s="483">
        <f t="shared" si="79"/>
        <v>0</v>
      </c>
      <c r="I82" s="483">
        <f t="shared" si="79"/>
        <v>-4.3054459352801899</v>
      </c>
      <c r="J82" s="483">
        <f t="shared" si="79"/>
        <v>-2.225955527291541</v>
      </c>
      <c r="K82" s="483">
        <f t="shared" si="79"/>
        <v>3.8417397140789222</v>
      </c>
      <c r="L82" s="483">
        <f t="shared" si="79"/>
        <v>1.0761188182029255</v>
      </c>
      <c r="M82" s="483">
        <f t="shared" si="79"/>
        <v>-3.0749417502031968</v>
      </c>
      <c r="N82" s="483">
        <f t="shared" si="79"/>
        <v>-3.7677138142991704</v>
      </c>
      <c r="O82" s="483">
        <f t="shared" si="79"/>
        <v>-4.1911110746010358</v>
      </c>
      <c r="P82" s="483">
        <f t="shared" si="79"/>
        <v>-1.4183284744720202</v>
      </c>
      <c r="Q82" s="483">
        <f t="shared" si="79"/>
        <v>2.8295632186748887</v>
      </c>
      <c r="R82" s="483">
        <f t="shared" si="79"/>
        <v>1.9436435835904469</v>
      </c>
      <c r="S82" s="483">
        <f t="shared" si="79"/>
        <v>-1.4015972313818594</v>
      </c>
      <c r="T82" s="483">
        <f t="shared" si="79"/>
        <v>-1.0001320085778636</v>
      </c>
      <c r="U82" s="483">
        <f t="shared" si="79"/>
        <v>-1.9987193014409559</v>
      </c>
      <c r="V82" s="483">
        <f t="shared" si="79"/>
        <v>-6.6830887004256503E-2</v>
      </c>
      <c r="W82" s="483">
        <f t="shared" si="79"/>
        <v>3.3714592697898778</v>
      </c>
      <c r="X82" s="483">
        <f t="shared" si="79"/>
        <v>3.7454578058941648</v>
      </c>
      <c r="Y82" s="483">
        <f t="shared" si="79"/>
        <v>-2.2436466088234339</v>
      </c>
      <c r="Z82" s="483">
        <f t="shared" si="79"/>
        <v>-3.1131716664519051</v>
      </c>
      <c r="AA82" s="483">
        <f t="shared" si="79"/>
        <v>-2.7057077900075419</v>
      </c>
      <c r="AB82" s="483">
        <f t="shared" si="79"/>
        <v>-0.6591068029874434</v>
      </c>
      <c r="AC82" s="483">
        <f t="shared" si="79"/>
        <v>0.29275448592567394</v>
      </c>
      <c r="AD82" s="483">
        <f t="shared" si="79"/>
        <v>1.4314466810694648</v>
      </c>
      <c r="AE82" s="483">
        <f t="shared" si="79"/>
        <v>-1.6845544708310847</v>
      </c>
      <c r="AF82" s="483">
        <f t="shared" si="79"/>
        <v>-2.1977939502974997</v>
      </c>
      <c r="AG82" s="483">
        <f t="shared" si="79"/>
        <v>-5.7486187192118212</v>
      </c>
      <c r="AH82" s="483">
        <f t="shared" si="79"/>
        <v>0.2814713940198198</v>
      </c>
      <c r="AI82" s="483">
        <f t="shared" si="79"/>
        <v>2.8245679429305741</v>
      </c>
      <c r="AJ82" s="483">
        <f t="shared" si="79"/>
        <v>2.115761538683258</v>
      </c>
      <c r="AK82" s="483">
        <f t="shared" si="79"/>
        <v>-3.4291538636931196</v>
      </c>
      <c r="AL82" s="483">
        <f t="shared" si="79"/>
        <v>-3.6645232744044329</v>
      </c>
      <c r="AM82" s="483">
        <f t="shared" si="79"/>
        <v>-3.4127826475654697</v>
      </c>
      <c r="AN82" s="483">
        <f t="shared" si="79"/>
        <v>-2.2609523487864496</v>
      </c>
      <c r="AO82" s="483">
        <f t="shared" si="79"/>
        <v>1.529772224051831</v>
      </c>
      <c r="AP82" s="483">
        <f t="shared" si="79"/>
        <v>2.4622317925789554</v>
      </c>
      <c r="AQ82" s="483">
        <f t="shared" si="79"/>
        <v>-0.30469907493868198</v>
      </c>
      <c r="AR82" s="483">
        <f t="shared" si="79"/>
        <v>-1.8813726867106728</v>
      </c>
      <c r="AS82" s="483">
        <f t="shared" si="79"/>
        <v>-2.0109790742362428</v>
      </c>
      <c r="AT82" s="483">
        <f t="shared" si="79"/>
        <v>0.97086846858400933</v>
      </c>
      <c r="AU82" s="483">
        <f t="shared" si="79"/>
        <v>3.5984634837682847</v>
      </c>
      <c r="AV82" s="483">
        <f t="shared" si="79"/>
        <v>4.2103716705706828</v>
      </c>
      <c r="AW82" s="483">
        <f t="shared" si="79"/>
        <v>-2.5817147837689518</v>
      </c>
      <c r="AX82" s="483">
        <f t="shared" si="79"/>
        <v>-3.2076776773012976</v>
      </c>
      <c r="AY82" s="250">
        <f t="shared" si="79"/>
        <v>-2.4412661532295625</v>
      </c>
      <c r="AZ82" s="250">
        <f t="shared" si="79"/>
        <v>-2.1972793665371877</v>
      </c>
      <c r="BA82" s="483">
        <f t="shared" ref="BA82:DL82" si="80">+IF(ISERROR(BA51/BA66),0,BA51/BA66)</f>
        <v>1.7437386102486558</v>
      </c>
      <c r="BB82" s="483">
        <f t="shared" si="80"/>
        <v>2.5952053122217524</v>
      </c>
      <c r="BC82" s="483">
        <f t="shared" si="80"/>
        <v>-1.5706941397255756</v>
      </c>
      <c r="BD82" s="483">
        <f t="shared" si="80"/>
        <v>-4.8931279862486887</v>
      </c>
      <c r="BE82" s="483">
        <f t="shared" si="80"/>
        <v>-3.7447955339651058</v>
      </c>
      <c r="BF82" s="483">
        <f t="shared" si="80"/>
        <v>0.70427037709646401</v>
      </c>
      <c r="BG82" s="483">
        <f t="shared" si="80"/>
        <v>3.4182795566451887</v>
      </c>
      <c r="BH82" s="483">
        <f t="shared" si="80"/>
        <v>3.7115741044819006</v>
      </c>
      <c r="BI82" s="483">
        <f t="shared" si="80"/>
        <v>-3.8525872149678424</v>
      </c>
      <c r="BJ82" s="483">
        <f t="shared" si="80"/>
        <v>-3.4239206700610954</v>
      </c>
      <c r="BK82" s="483">
        <f t="shared" si="80"/>
        <v>-3.0320723146351565</v>
      </c>
      <c r="BL82" s="483">
        <f t="shared" si="80"/>
        <v>-1.920091988760432</v>
      </c>
      <c r="BM82" s="483">
        <f t="shared" si="80"/>
        <v>2.5461939559001974</v>
      </c>
      <c r="BN82" s="483">
        <f t="shared" si="80"/>
        <v>2.8734997882949544</v>
      </c>
      <c r="BO82" s="483">
        <f t="shared" si="80"/>
        <v>-0.45058245282901205</v>
      </c>
      <c r="BP82" s="483">
        <f t="shared" si="80"/>
        <v>-0.89356624563289433</v>
      </c>
      <c r="BQ82" s="483">
        <f t="shared" si="80"/>
        <v>-1.7083295463465216</v>
      </c>
      <c r="BR82" s="483">
        <f t="shared" si="80"/>
        <v>2.0738557890487219</v>
      </c>
      <c r="BS82" s="483">
        <f t="shared" si="80"/>
        <v>5.9193188863328601</v>
      </c>
      <c r="BT82" s="483">
        <f t="shared" si="80"/>
        <v>6.8732306154372287</v>
      </c>
      <c r="BU82" s="483">
        <f t="shared" si="80"/>
        <v>-1.3307821037886161</v>
      </c>
      <c r="BV82" s="483">
        <f t="shared" si="80"/>
        <v>-1.3923568036739757</v>
      </c>
      <c r="BW82" s="483">
        <f t="shared" si="80"/>
        <v>-0.51202879232204745</v>
      </c>
      <c r="BX82" s="483">
        <f t="shared" si="80"/>
        <v>1.3141173929687868</v>
      </c>
      <c r="BY82" s="483">
        <f t="shared" si="80"/>
        <v>5.5274664822151971</v>
      </c>
      <c r="BZ82" s="483">
        <f t="shared" si="80"/>
        <v>6.8231588662991332</v>
      </c>
      <c r="CA82" s="483">
        <f t="shared" si="80"/>
        <v>4.6993295927881853</v>
      </c>
      <c r="CB82" s="483">
        <f t="shared" si="80"/>
        <v>4.6384128019610174</v>
      </c>
      <c r="CC82" s="483">
        <f t="shared" si="80"/>
        <v>2.6810619979347434</v>
      </c>
      <c r="CD82" s="483">
        <f t="shared" si="80"/>
        <v>9.0591242926098534</v>
      </c>
      <c r="CE82" s="483">
        <f t="shared" si="80"/>
        <v>16.70766709298093</v>
      </c>
      <c r="CF82" s="483">
        <f t="shared" si="80"/>
        <v>18.182079301705198</v>
      </c>
      <c r="CG82" s="483">
        <f t="shared" si="80"/>
        <v>8.6625940920056745</v>
      </c>
      <c r="CH82" s="483">
        <f t="shared" si="80"/>
        <v>8.0203695917632452</v>
      </c>
      <c r="CI82" s="483">
        <f t="shared" si="80"/>
        <v>10.41808852996539</v>
      </c>
      <c r="CJ82" s="483">
        <f t="shared" si="80"/>
        <v>12.850437546615018</v>
      </c>
      <c r="CK82" s="483">
        <f t="shared" si="80"/>
        <v>15.57520597703658</v>
      </c>
      <c r="CL82" s="483">
        <f t="shared" si="80"/>
        <v>15.515024375151562</v>
      </c>
      <c r="CM82" s="483">
        <f t="shared" si="80"/>
        <v>13.516388976088798</v>
      </c>
      <c r="CN82" s="483">
        <f t="shared" si="80"/>
        <v>13.146758468911331</v>
      </c>
      <c r="CO82" s="483">
        <f t="shared" si="80"/>
        <v>12.460487169951655</v>
      </c>
      <c r="CP82" s="483">
        <f t="shared" si="80"/>
        <v>20.944651421279048</v>
      </c>
      <c r="CQ82" s="483">
        <f t="shared" si="80"/>
        <v>31.817168629130652</v>
      </c>
      <c r="CR82" s="483">
        <f t="shared" si="80"/>
        <v>28.803386239635817</v>
      </c>
      <c r="CS82" s="483">
        <f t="shared" si="80"/>
        <v>20.212869046394403</v>
      </c>
      <c r="CT82" s="483">
        <f t="shared" si="80"/>
        <v>18.249936785602646</v>
      </c>
      <c r="CU82" s="483">
        <f t="shared" si="80"/>
        <v>18.125546106048471</v>
      </c>
      <c r="CV82" s="483">
        <f t="shared" si="80"/>
        <v>22.442640739065325</v>
      </c>
      <c r="CW82" s="483">
        <f t="shared" si="80"/>
        <v>23.571565943721154</v>
      </c>
      <c r="CX82" s="483">
        <f t="shared" si="80"/>
        <v>25.553250185297298</v>
      </c>
      <c r="CY82" s="483">
        <f t="shared" si="80"/>
        <v>24.935910303646295</v>
      </c>
      <c r="CZ82" s="483">
        <f t="shared" si="80"/>
        <v>0</v>
      </c>
      <c r="DA82" s="483">
        <f t="shared" si="80"/>
        <v>18.512009425904033</v>
      </c>
      <c r="DB82" s="483">
        <f t="shared" si="80"/>
        <v>30.132982110214225</v>
      </c>
      <c r="DC82" s="483">
        <f t="shared" si="80"/>
        <v>38.755648273683505</v>
      </c>
      <c r="DD82" s="483">
        <f t="shared" si="80"/>
        <v>36.53488296826913</v>
      </c>
      <c r="DE82" s="483">
        <f t="shared" si="80"/>
        <v>23.500977421056444</v>
      </c>
      <c r="DF82" s="483">
        <f t="shared" si="80"/>
        <v>19.098567263191292</v>
      </c>
      <c r="DG82" s="483">
        <f t="shared" si="80"/>
        <v>20.570636859818144</v>
      </c>
      <c r="DH82" s="483">
        <f t="shared" si="80"/>
        <v>26.136350242798546</v>
      </c>
      <c r="DI82" s="483">
        <f t="shared" si="80"/>
        <v>24.991272131902527</v>
      </c>
      <c r="DJ82" s="483">
        <f t="shared" si="80"/>
        <v>26.028863943325547</v>
      </c>
      <c r="DK82" s="483">
        <f t="shared" si="80"/>
        <v>22.568941214916659</v>
      </c>
      <c r="DL82" s="483">
        <f t="shared" si="80"/>
        <v>20.401481924851137</v>
      </c>
      <c r="DM82" s="483">
        <f t="shared" ref="DM82:FX82" si="81">+IF(ISERROR(DM51/DM66),0,DM51/DM66)</f>
        <v>19.127129216063409</v>
      </c>
      <c r="DN82" s="483">
        <f t="shared" si="81"/>
        <v>31.632434180802562</v>
      </c>
      <c r="DO82" s="483">
        <f t="shared" si="81"/>
        <v>36.99832257988394</v>
      </c>
      <c r="DP82" s="483">
        <f t="shared" si="81"/>
        <v>35.905231409727456</v>
      </c>
      <c r="DQ82" s="483">
        <f t="shared" si="81"/>
        <v>24.887095939737595</v>
      </c>
      <c r="DR82" s="483">
        <f t="shared" si="81"/>
        <v>20.670781733206685</v>
      </c>
      <c r="DS82" s="483">
        <f t="shared" si="81"/>
        <v>21.880571005947136</v>
      </c>
      <c r="DT82" s="483">
        <f t="shared" si="81"/>
        <v>25.426380482701934</v>
      </c>
      <c r="DU82" s="483">
        <f t="shared" si="81"/>
        <v>26.003287991631634</v>
      </c>
      <c r="DV82" s="483">
        <f t="shared" si="81"/>
        <v>25.139740501167221</v>
      </c>
      <c r="DW82" s="483">
        <f t="shared" si="81"/>
        <v>21.925925705877344</v>
      </c>
      <c r="DX82" s="483">
        <f t="shared" si="81"/>
        <v>20.830333073212259</v>
      </c>
      <c r="DY82" s="483">
        <f t="shared" si="81"/>
        <v>18.185088876071312</v>
      </c>
      <c r="DZ82" s="483">
        <f t="shared" si="81"/>
        <v>30.228845122152524</v>
      </c>
      <c r="EA82" s="483">
        <f t="shared" si="81"/>
        <v>34.852251527126171</v>
      </c>
      <c r="EB82" s="483">
        <f t="shared" si="81"/>
        <v>34.213129176034705</v>
      </c>
      <c r="EC82" s="483">
        <f t="shared" si="81"/>
        <v>21.296063733965564</v>
      </c>
      <c r="ED82" s="483">
        <f t="shared" si="81"/>
        <v>18.857061003975684</v>
      </c>
      <c r="EE82" s="483">
        <f t="shared" si="81"/>
        <v>19.371656523295659</v>
      </c>
      <c r="EF82" s="483">
        <f t="shared" si="81"/>
        <v>21.875607495759827</v>
      </c>
      <c r="EG82" s="483">
        <f t="shared" si="81"/>
        <v>23.834992660103936</v>
      </c>
      <c r="EH82" s="483">
        <f t="shared" si="81"/>
        <v>26.203591549148452</v>
      </c>
      <c r="EI82" s="483">
        <f t="shared" si="81"/>
        <v>20.549921749324106</v>
      </c>
      <c r="EJ82" s="483">
        <f t="shared" si="81"/>
        <v>21.305724511751077</v>
      </c>
      <c r="EK82" s="483">
        <f t="shared" si="81"/>
        <v>21.252929105114465</v>
      </c>
      <c r="EL82" s="483">
        <f t="shared" si="81"/>
        <v>25.579138176785307</v>
      </c>
      <c r="EM82" s="483">
        <f t="shared" si="81"/>
        <v>37.068518852890151</v>
      </c>
      <c r="EN82" s="483">
        <f t="shared" si="81"/>
        <v>35.741127915635452</v>
      </c>
      <c r="EO82" s="483">
        <f t="shared" si="81"/>
        <v>23.270782693242587</v>
      </c>
      <c r="EP82" s="483">
        <f t="shared" si="81"/>
        <v>20.266331965651535</v>
      </c>
      <c r="EQ82" s="483">
        <f t="shared" si="81"/>
        <v>19.963640645478375</v>
      </c>
      <c r="ER82" s="483">
        <f t="shared" si="81"/>
        <v>23.887698141649196</v>
      </c>
      <c r="ES82" s="483">
        <f t="shared" si="81"/>
        <v>23.98192516244324</v>
      </c>
      <c r="ET82" s="483">
        <f t="shared" si="81"/>
        <v>25.048849538828208</v>
      </c>
      <c r="EU82" s="483">
        <f t="shared" si="81"/>
        <v>18.724467831620341</v>
      </c>
      <c r="EV82" s="483">
        <f t="shared" si="81"/>
        <v>21.265690021231421</v>
      </c>
      <c r="EW82" s="483">
        <f t="shared" si="81"/>
        <v>17.691130626111445</v>
      </c>
      <c r="EX82" s="483">
        <f t="shared" si="81"/>
        <v>26.38166118250864</v>
      </c>
      <c r="EY82" s="483">
        <f t="shared" si="81"/>
        <v>36.72682292492626</v>
      </c>
      <c r="EZ82" s="483">
        <f t="shared" si="81"/>
        <v>34.602012672529682</v>
      </c>
      <c r="FA82" s="483">
        <f t="shared" si="81"/>
        <v>22.270189431704885</v>
      </c>
      <c r="FB82" s="483">
        <f t="shared" si="81"/>
        <v>20.382177381813637</v>
      </c>
      <c r="FC82" s="483">
        <f t="shared" si="81"/>
        <v>16.625987496008818</v>
      </c>
      <c r="FD82" s="483">
        <f t="shared" si="81"/>
        <v>23.055519863046193</v>
      </c>
      <c r="FE82" s="483">
        <f t="shared" si="81"/>
        <v>21.233792568975694</v>
      </c>
      <c r="FF82" s="483">
        <f t="shared" si="81"/>
        <v>22.421222258715805</v>
      </c>
      <c r="FG82" s="483">
        <f t="shared" si="81"/>
        <v>18.248070780991352</v>
      </c>
      <c r="FH82" s="483">
        <f t="shared" si="81"/>
        <v>17.002848735286751</v>
      </c>
      <c r="FI82" s="483">
        <f t="shared" si="81"/>
        <v>14.98841283738048</v>
      </c>
      <c r="FJ82" s="483">
        <f t="shared" si="81"/>
        <v>24.692905581637977</v>
      </c>
      <c r="FK82" s="483">
        <f t="shared" si="81"/>
        <v>34.378423826537436</v>
      </c>
      <c r="FL82" s="483">
        <f t="shared" si="81"/>
        <v>31.511527763346148</v>
      </c>
      <c r="FM82" s="483">
        <f t="shared" si="81"/>
        <v>21.208621303510096</v>
      </c>
      <c r="FN82" s="483">
        <f t="shared" si="81"/>
        <v>17.50672348312769</v>
      </c>
      <c r="FO82" s="483">
        <f t="shared" si="81"/>
        <v>15.4331923868099</v>
      </c>
      <c r="FP82" s="483">
        <f t="shared" si="81"/>
        <v>21.063568814838352</v>
      </c>
      <c r="FQ82" s="483">
        <f t="shared" si="81"/>
        <v>21.430289065436149</v>
      </c>
      <c r="FR82" s="483">
        <f t="shared" si="81"/>
        <v>22.126397848324753</v>
      </c>
      <c r="FS82" s="483">
        <f t="shared" si="81"/>
        <v>18.880050970927616</v>
      </c>
      <c r="FT82" s="483">
        <f t="shared" si="81"/>
        <v>16.956436883577727</v>
      </c>
      <c r="FU82" s="483">
        <f t="shared" si="81"/>
        <v>11.385078085322499</v>
      </c>
      <c r="FV82" s="483">
        <f t="shared" si="81"/>
        <v>25.346910539279911</v>
      </c>
      <c r="FW82" s="483">
        <f t="shared" si="81"/>
        <v>31.291443973414982</v>
      </c>
      <c r="FX82" s="483">
        <f t="shared" si="81"/>
        <v>28.399707341977731</v>
      </c>
      <c r="FY82" s="483">
        <f t="shared" ref="FY82:GB82" si="82">+IF(ISERROR(FY51/FY66),0,FY51/FY66)</f>
        <v>19.232302232302231</v>
      </c>
      <c r="FZ82" s="483">
        <f t="shared" si="82"/>
        <v>14.4550427357408</v>
      </c>
      <c r="GA82" s="483">
        <f t="shared" si="82"/>
        <v>15.861737034508616</v>
      </c>
      <c r="GB82" s="483">
        <f t="shared" si="82"/>
        <v>22.420631030571233</v>
      </c>
    </row>
    <row r="83" spans="1:184">
      <c r="B83" s="486"/>
      <c r="C83" s="475" t="s">
        <v>4</v>
      </c>
      <c r="D83" s="478" t="s">
        <v>177</v>
      </c>
      <c r="E83" s="483">
        <f t="shared" ref="E83:AZ83" si="83">+IF(ISERROR(E52/E67),0,E52/E67)</f>
        <v>5.7099936697995792</v>
      </c>
      <c r="F83" s="483">
        <f t="shared" si="83"/>
        <v>4.646395309559427</v>
      </c>
      <c r="G83" s="483">
        <f t="shared" si="83"/>
        <v>3.2252060010229018</v>
      </c>
      <c r="H83" s="483">
        <f t="shared" si="83"/>
        <v>2.9527152788533773</v>
      </c>
      <c r="I83" s="483">
        <f t="shared" si="83"/>
        <v>0.92431702715330599</v>
      </c>
      <c r="J83" s="483">
        <f t="shared" si="83"/>
        <v>2.2448349826765601</v>
      </c>
      <c r="K83" s="483">
        <f t="shared" si="83"/>
        <v>8.7804552333197812</v>
      </c>
      <c r="L83" s="483">
        <f t="shared" si="83"/>
        <v>6.1331796874125954</v>
      </c>
      <c r="M83" s="483">
        <f t="shared" si="83"/>
        <v>0</v>
      </c>
      <c r="N83" s="483">
        <f t="shared" si="83"/>
        <v>0</v>
      </c>
      <c r="O83" s="483">
        <f t="shared" si="83"/>
        <v>0</v>
      </c>
      <c r="P83" s="483">
        <f t="shared" si="83"/>
        <v>0</v>
      </c>
      <c r="Q83" s="483">
        <f t="shared" si="83"/>
        <v>0</v>
      </c>
      <c r="R83" s="483">
        <f t="shared" si="83"/>
        <v>0</v>
      </c>
      <c r="S83" s="483">
        <f t="shared" si="83"/>
        <v>0</v>
      </c>
      <c r="T83" s="483">
        <f t="shared" si="83"/>
        <v>0</v>
      </c>
      <c r="U83" s="483">
        <f t="shared" si="83"/>
        <v>0</v>
      </c>
      <c r="V83" s="483">
        <f t="shared" si="83"/>
        <v>0</v>
      </c>
      <c r="W83" s="483">
        <f t="shared" si="83"/>
        <v>0</v>
      </c>
      <c r="X83" s="483">
        <f t="shared" si="83"/>
        <v>0</v>
      </c>
      <c r="Y83" s="483">
        <f t="shared" si="83"/>
        <v>0</v>
      </c>
      <c r="Z83" s="483">
        <f t="shared" si="83"/>
        <v>0</v>
      </c>
      <c r="AA83" s="483">
        <f t="shared" si="83"/>
        <v>0</v>
      </c>
      <c r="AB83" s="483">
        <f t="shared" si="83"/>
        <v>0</v>
      </c>
      <c r="AC83" s="483">
        <f t="shared" si="83"/>
        <v>0</v>
      </c>
      <c r="AD83" s="483">
        <f t="shared" si="83"/>
        <v>0</v>
      </c>
      <c r="AE83" s="483">
        <f t="shared" si="83"/>
        <v>0</v>
      </c>
      <c r="AF83" s="483">
        <f t="shared" si="83"/>
        <v>0</v>
      </c>
      <c r="AG83" s="483">
        <f t="shared" si="83"/>
        <v>0</v>
      </c>
      <c r="AH83" s="483">
        <f t="shared" si="83"/>
        <v>0</v>
      </c>
      <c r="AI83" s="483">
        <f t="shared" si="83"/>
        <v>0</v>
      </c>
      <c r="AJ83" s="483">
        <f t="shared" si="83"/>
        <v>0</v>
      </c>
      <c r="AK83" s="483">
        <f t="shared" si="83"/>
        <v>0</v>
      </c>
      <c r="AL83" s="483">
        <f t="shared" si="83"/>
        <v>0</v>
      </c>
      <c r="AM83" s="483">
        <f t="shared" si="83"/>
        <v>0</v>
      </c>
      <c r="AN83" s="483">
        <f t="shared" si="83"/>
        <v>0</v>
      </c>
      <c r="AO83" s="483">
        <f t="shared" si="83"/>
        <v>0</v>
      </c>
      <c r="AP83" s="483">
        <f t="shared" si="83"/>
        <v>0</v>
      </c>
      <c r="AQ83" s="483">
        <f t="shared" si="83"/>
        <v>0</v>
      </c>
      <c r="AR83" s="483">
        <f t="shared" si="83"/>
        <v>0</v>
      </c>
      <c r="AS83" s="483">
        <f t="shared" si="83"/>
        <v>0</v>
      </c>
      <c r="AT83" s="483">
        <f t="shared" si="83"/>
        <v>0</v>
      </c>
      <c r="AU83" s="483">
        <f t="shared" si="83"/>
        <v>0</v>
      </c>
      <c r="AV83" s="483">
        <f t="shared" si="83"/>
        <v>0</v>
      </c>
      <c r="AW83" s="483">
        <f t="shared" si="83"/>
        <v>0</v>
      </c>
      <c r="AX83" s="483">
        <f t="shared" si="83"/>
        <v>0</v>
      </c>
      <c r="AY83" s="250">
        <f t="shared" si="83"/>
        <v>0</v>
      </c>
      <c r="AZ83" s="250">
        <f t="shared" si="83"/>
        <v>0</v>
      </c>
      <c r="BA83" s="483">
        <f t="shared" ref="BA83:DL83" si="84">+IF(ISERROR(BA52/BA67),0,BA52/BA67)</f>
        <v>0</v>
      </c>
      <c r="BB83" s="483">
        <f t="shared" si="84"/>
        <v>0</v>
      </c>
      <c r="BC83" s="483">
        <f t="shared" si="84"/>
        <v>0</v>
      </c>
      <c r="BD83" s="483">
        <f t="shared" si="84"/>
        <v>0</v>
      </c>
      <c r="BE83" s="483">
        <f t="shared" si="84"/>
        <v>0</v>
      </c>
      <c r="BF83" s="483">
        <f t="shared" si="84"/>
        <v>0</v>
      </c>
      <c r="BG83" s="483">
        <f t="shared" si="84"/>
        <v>0</v>
      </c>
      <c r="BH83" s="483">
        <f t="shared" si="84"/>
        <v>0</v>
      </c>
      <c r="BI83" s="483">
        <f t="shared" si="84"/>
        <v>0</v>
      </c>
      <c r="BJ83" s="483">
        <f t="shared" si="84"/>
        <v>0</v>
      </c>
      <c r="BK83" s="483">
        <f t="shared" si="84"/>
        <v>0</v>
      </c>
      <c r="BL83" s="483">
        <f t="shared" si="84"/>
        <v>0</v>
      </c>
      <c r="BM83" s="483">
        <f t="shared" si="84"/>
        <v>0</v>
      </c>
      <c r="BN83" s="483">
        <f t="shared" si="84"/>
        <v>0</v>
      </c>
      <c r="BO83" s="483">
        <f t="shared" si="84"/>
        <v>0</v>
      </c>
      <c r="BP83" s="483">
        <f t="shared" si="84"/>
        <v>0</v>
      </c>
      <c r="BQ83" s="483">
        <f t="shared" si="84"/>
        <v>0</v>
      </c>
      <c r="BR83" s="483">
        <f t="shared" si="84"/>
        <v>0</v>
      </c>
      <c r="BS83" s="483">
        <f t="shared" si="84"/>
        <v>0</v>
      </c>
      <c r="BT83" s="483">
        <f t="shared" si="84"/>
        <v>0</v>
      </c>
      <c r="BU83" s="483">
        <f t="shared" si="84"/>
        <v>0</v>
      </c>
      <c r="BV83" s="483">
        <f t="shared" si="84"/>
        <v>0</v>
      </c>
      <c r="BW83" s="483">
        <f t="shared" si="84"/>
        <v>0</v>
      </c>
      <c r="BX83" s="483">
        <f t="shared" si="84"/>
        <v>0</v>
      </c>
      <c r="BY83" s="483">
        <f t="shared" si="84"/>
        <v>0</v>
      </c>
      <c r="BZ83" s="483">
        <f t="shared" si="84"/>
        <v>0</v>
      </c>
      <c r="CA83" s="483">
        <f t="shared" si="84"/>
        <v>0</v>
      </c>
      <c r="CB83" s="483">
        <f t="shared" si="84"/>
        <v>0</v>
      </c>
      <c r="CC83" s="483">
        <f t="shared" si="84"/>
        <v>0</v>
      </c>
      <c r="CD83" s="483">
        <f t="shared" si="84"/>
        <v>0</v>
      </c>
      <c r="CE83" s="483">
        <f t="shared" si="84"/>
        <v>0</v>
      </c>
      <c r="CF83" s="483">
        <f t="shared" si="84"/>
        <v>0</v>
      </c>
      <c r="CG83" s="483">
        <f t="shared" si="84"/>
        <v>0</v>
      </c>
      <c r="CH83" s="483">
        <f t="shared" si="84"/>
        <v>0</v>
      </c>
      <c r="CI83" s="483">
        <f t="shared" si="84"/>
        <v>0</v>
      </c>
      <c r="CJ83" s="483">
        <f t="shared" si="84"/>
        <v>0</v>
      </c>
      <c r="CK83" s="483">
        <f t="shared" si="84"/>
        <v>0</v>
      </c>
      <c r="CL83" s="483">
        <f t="shared" si="84"/>
        <v>0</v>
      </c>
      <c r="CM83" s="483">
        <f t="shared" si="84"/>
        <v>0</v>
      </c>
      <c r="CN83" s="483">
        <f t="shared" si="84"/>
        <v>0</v>
      </c>
      <c r="CO83" s="483">
        <f t="shared" si="84"/>
        <v>0</v>
      </c>
      <c r="CP83" s="483">
        <f t="shared" si="84"/>
        <v>0</v>
      </c>
      <c r="CQ83" s="483">
        <f t="shared" si="84"/>
        <v>0</v>
      </c>
      <c r="CR83" s="483">
        <f t="shared" si="84"/>
        <v>0</v>
      </c>
      <c r="CS83" s="483">
        <f t="shared" si="84"/>
        <v>0</v>
      </c>
      <c r="CT83" s="483">
        <f t="shared" si="84"/>
        <v>0</v>
      </c>
      <c r="CU83" s="483">
        <f t="shared" si="84"/>
        <v>0</v>
      </c>
      <c r="CV83" s="483">
        <f t="shared" si="84"/>
        <v>0</v>
      </c>
      <c r="CW83" s="483">
        <f t="shared" si="84"/>
        <v>0</v>
      </c>
      <c r="CX83" s="483">
        <f t="shared" si="84"/>
        <v>0</v>
      </c>
      <c r="CY83" s="483">
        <f t="shared" si="84"/>
        <v>0</v>
      </c>
      <c r="CZ83" s="483">
        <f t="shared" si="84"/>
        <v>0</v>
      </c>
      <c r="DA83" s="483">
        <f t="shared" si="84"/>
        <v>0</v>
      </c>
      <c r="DB83" s="483">
        <f t="shared" si="84"/>
        <v>0</v>
      </c>
      <c r="DC83" s="483">
        <f t="shared" si="84"/>
        <v>0</v>
      </c>
      <c r="DD83" s="483">
        <f t="shared" si="84"/>
        <v>0</v>
      </c>
      <c r="DE83" s="483">
        <f t="shared" si="84"/>
        <v>0</v>
      </c>
      <c r="DF83" s="483">
        <f t="shared" si="84"/>
        <v>0</v>
      </c>
      <c r="DG83" s="483">
        <f t="shared" si="84"/>
        <v>0</v>
      </c>
      <c r="DH83" s="483">
        <f t="shared" si="84"/>
        <v>0</v>
      </c>
      <c r="DI83" s="483">
        <f t="shared" si="84"/>
        <v>0</v>
      </c>
      <c r="DJ83" s="483">
        <f t="shared" si="84"/>
        <v>0</v>
      </c>
      <c r="DK83" s="483">
        <f t="shared" si="84"/>
        <v>0</v>
      </c>
      <c r="DL83" s="483">
        <f t="shared" si="84"/>
        <v>0</v>
      </c>
      <c r="DM83" s="483">
        <f t="shared" ref="DM83:FX83" si="85">+IF(ISERROR(DM52/DM67),0,DM52/DM67)</f>
        <v>0</v>
      </c>
      <c r="DN83" s="483">
        <f t="shared" si="85"/>
        <v>0</v>
      </c>
      <c r="DO83" s="483">
        <f t="shared" si="85"/>
        <v>0</v>
      </c>
      <c r="DP83" s="483">
        <f t="shared" si="85"/>
        <v>0</v>
      </c>
      <c r="DQ83" s="483">
        <f t="shared" si="85"/>
        <v>0</v>
      </c>
      <c r="DR83" s="483">
        <f t="shared" si="85"/>
        <v>0</v>
      </c>
      <c r="DS83" s="483">
        <f t="shared" si="85"/>
        <v>0</v>
      </c>
      <c r="DT83" s="483">
        <f t="shared" si="85"/>
        <v>0</v>
      </c>
      <c r="DU83" s="483">
        <f t="shared" si="85"/>
        <v>0</v>
      </c>
      <c r="DV83" s="483">
        <f t="shared" si="85"/>
        <v>0</v>
      </c>
      <c r="DW83" s="483">
        <f t="shared" si="85"/>
        <v>0</v>
      </c>
      <c r="DX83" s="483">
        <f t="shared" si="85"/>
        <v>0</v>
      </c>
      <c r="DY83" s="483">
        <f t="shared" si="85"/>
        <v>0</v>
      </c>
      <c r="DZ83" s="483">
        <f t="shared" si="85"/>
        <v>0</v>
      </c>
      <c r="EA83" s="483">
        <f t="shared" si="85"/>
        <v>0</v>
      </c>
      <c r="EB83" s="483">
        <f t="shared" si="85"/>
        <v>0</v>
      </c>
      <c r="EC83" s="483">
        <f t="shared" si="85"/>
        <v>0</v>
      </c>
      <c r="ED83" s="483">
        <f t="shared" si="85"/>
        <v>0</v>
      </c>
      <c r="EE83" s="483">
        <f t="shared" si="85"/>
        <v>0</v>
      </c>
      <c r="EF83" s="483">
        <f t="shared" si="85"/>
        <v>0</v>
      </c>
      <c r="EG83" s="483">
        <f t="shared" si="85"/>
        <v>0</v>
      </c>
      <c r="EH83" s="483">
        <f t="shared" si="85"/>
        <v>0</v>
      </c>
      <c r="EI83" s="483">
        <f t="shared" si="85"/>
        <v>0</v>
      </c>
      <c r="EJ83" s="483">
        <f t="shared" si="85"/>
        <v>0</v>
      </c>
      <c r="EK83" s="483">
        <f t="shared" si="85"/>
        <v>0</v>
      </c>
      <c r="EL83" s="483">
        <f t="shared" si="85"/>
        <v>0</v>
      </c>
      <c r="EM83" s="483">
        <f t="shared" si="85"/>
        <v>0</v>
      </c>
      <c r="EN83" s="483">
        <f t="shared" si="85"/>
        <v>0</v>
      </c>
      <c r="EO83" s="483">
        <f t="shared" si="85"/>
        <v>0</v>
      </c>
      <c r="EP83" s="483">
        <f t="shared" si="85"/>
        <v>0</v>
      </c>
      <c r="EQ83" s="483">
        <f t="shared" si="85"/>
        <v>0</v>
      </c>
      <c r="ER83" s="483">
        <f t="shared" si="85"/>
        <v>0</v>
      </c>
      <c r="ES83" s="483">
        <f t="shared" si="85"/>
        <v>0</v>
      </c>
      <c r="ET83" s="483">
        <f t="shared" si="85"/>
        <v>0</v>
      </c>
      <c r="EU83" s="483">
        <f t="shared" si="85"/>
        <v>0</v>
      </c>
      <c r="EV83" s="483">
        <f t="shared" si="85"/>
        <v>0</v>
      </c>
      <c r="EW83" s="483">
        <f t="shared" si="85"/>
        <v>0</v>
      </c>
      <c r="EX83" s="483">
        <f t="shared" si="85"/>
        <v>0</v>
      </c>
      <c r="EY83" s="483">
        <f t="shared" si="85"/>
        <v>0</v>
      </c>
      <c r="EZ83" s="483">
        <f t="shared" si="85"/>
        <v>0</v>
      </c>
      <c r="FA83" s="483">
        <f t="shared" si="85"/>
        <v>0</v>
      </c>
      <c r="FB83" s="483">
        <f t="shared" si="85"/>
        <v>0</v>
      </c>
      <c r="FC83" s="483">
        <f t="shared" si="85"/>
        <v>0</v>
      </c>
      <c r="FD83" s="483">
        <f t="shared" si="85"/>
        <v>0</v>
      </c>
      <c r="FE83" s="483">
        <f t="shared" si="85"/>
        <v>0</v>
      </c>
      <c r="FF83" s="483">
        <f t="shared" si="85"/>
        <v>0</v>
      </c>
      <c r="FG83" s="483">
        <f t="shared" si="85"/>
        <v>0</v>
      </c>
      <c r="FH83" s="483">
        <f t="shared" si="85"/>
        <v>0</v>
      </c>
      <c r="FI83" s="483">
        <f t="shared" si="85"/>
        <v>0</v>
      </c>
      <c r="FJ83" s="483">
        <f t="shared" si="85"/>
        <v>0</v>
      </c>
      <c r="FK83" s="483">
        <f t="shared" si="85"/>
        <v>0</v>
      </c>
      <c r="FL83" s="483">
        <f t="shared" si="85"/>
        <v>0</v>
      </c>
      <c r="FM83" s="483">
        <f t="shared" si="85"/>
        <v>0</v>
      </c>
      <c r="FN83" s="483">
        <f t="shared" si="85"/>
        <v>0</v>
      </c>
      <c r="FO83" s="483">
        <f t="shared" si="85"/>
        <v>0</v>
      </c>
      <c r="FP83" s="483">
        <f t="shared" si="85"/>
        <v>0</v>
      </c>
      <c r="FQ83" s="483">
        <f t="shared" si="85"/>
        <v>0</v>
      </c>
      <c r="FR83" s="483">
        <f t="shared" si="85"/>
        <v>0</v>
      </c>
      <c r="FS83" s="483">
        <f t="shared" si="85"/>
        <v>0</v>
      </c>
      <c r="FT83" s="483">
        <f t="shared" si="85"/>
        <v>0</v>
      </c>
      <c r="FU83" s="483">
        <f t="shared" si="85"/>
        <v>0</v>
      </c>
      <c r="FV83" s="483">
        <f t="shared" si="85"/>
        <v>0</v>
      </c>
      <c r="FW83" s="483">
        <f t="shared" si="85"/>
        <v>0</v>
      </c>
      <c r="FX83" s="483">
        <f t="shared" si="85"/>
        <v>0</v>
      </c>
      <c r="FY83" s="483">
        <f t="shared" ref="FY83:GB83" si="86">+IF(ISERROR(FY52/FY67),0,FY52/FY67)</f>
        <v>0</v>
      </c>
      <c r="FZ83" s="483">
        <f t="shared" si="86"/>
        <v>0</v>
      </c>
      <c r="GA83" s="483">
        <f t="shared" si="86"/>
        <v>0</v>
      </c>
      <c r="GB83" s="483">
        <f t="shared" si="86"/>
        <v>0</v>
      </c>
    </row>
    <row r="84" spans="1:184">
      <c r="B84" s="486"/>
      <c r="C84" s="475" t="s">
        <v>5</v>
      </c>
      <c r="D84" s="478" t="s">
        <v>177</v>
      </c>
      <c r="E84" s="483">
        <f t="shared" ref="E84:AZ84" si="87">+IF(ISERROR(E53/E68),0,E53/E68)</f>
        <v>5.8908729310123604</v>
      </c>
      <c r="F84" s="483">
        <f t="shared" si="87"/>
        <v>4.4923037346407604</v>
      </c>
      <c r="G84" s="483">
        <f t="shared" si="87"/>
        <v>3.1462915528233153</v>
      </c>
      <c r="H84" s="483">
        <f t="shared" si="87"/>
        <v>2.7655712593346209</v>
      </c>
      <c r="I84" s="483">
        <f t="shared" si="87"/>
        <v>2.3716244481874127</v>
      </c>
      <c r="J84" s="483">
        <f t="shared" si="87"/>
        <v>2.9805107052630091</v>
      </c>
      <c r="K84" s="483">
        <f t="shared" si="87"/>
        <v>9.3676295480841603</v>
      </c>
      <c r="L84" s="483">
        <f t="shared" si="87"/>
        <v>6.2686590906553841</v>
      </c>
      <c r="M84" s="483">
        <f t="shared" si="87"/>
        <v>0</v>
      </c>
      <c r="N84" s="483">
        <f t="shared" si="87"/>
        <v>0</v>
      </c>
      <c r="O84" s="483">
        <f t="shared" si="87"/>
        <v>0</v>
      </c>
      <c r="P84" s="483">
        <f t="shared" si="87"/>
        <v>0</v>
      </c>
      <c r="Q84" s="483">
        <f t="shared" si="87"/>
        <v>0</v>
      </c>
      <c r="R84" s="483">
        <f t="shared" si="87"/>
        <v>0</v>
      </c>
      <c r="S84" s="483">
        <f t="shared" si="87"/>
        <v>0</v>
      </c>
      <c r="T84" s="483">
        <f t="shared" si="87"/>
        <v>0</v>
      </c>
      <c r="U84" s="483">
        <f t="shared" si="87"/>
        <v>0</v>
      </c>
      <c r="V84" s="483">
        <f t="shared" si="87"/>
        <v>0</v>
      </c>
      <c r="W84" s="483">
        <f t="shared" si="87"/>
        <v>0</v>
      </c>
      <c r="X84" s="483">
        <f t="shared" si="87"/>
        <v>0</v>
      </c>
      <c r="Y84" s="483">
        <f t="shared" si="87"/>
        <v>0</v>
      </c>
      <c r="Z84" s="483">
        <f t="shared" si="87"/>
        <v>0</v>
      </c>
      <c r="AA84" s="483">
        <f t="shared" si="87"/>
        <v>0</v>
      </c>
      <c r="AB84" s="483">
        <f t="shared" si="87"/>
        <v>0</v>
      </c>
      <c r="AC84" s="483">
        <f t="shared" si="87"/>
        <v>0</v>
      </c>
      <c r="AD84" s="483">
        <f t="shared" si="87"/>
        <v>0</v>
      </c>
      <c r="AE84" s="483">
        <f t="shared" si="87"/>
        <v>0</v>
      </c>
      <c r="AF84" s="483">
        <f t="shared" si="87"/>
        <v>0</v>
      </c>
      <c r="AG84" s="483">
        <f t="shared" si="87"/>
        <v>0</v>
      </c>
      <c r="AH84" s="483">
        <f t="shared" si="87"/>
        <v>0</v>
      </c>
      <c r="AI84" s="483">
        <f t="shared" si="87"/>
        <v>0</v>
      </c>
      <c r="AJ84" s="483">
        <f t="shared" si="87"/>
        <v>0</v>
      </c>
      <c r="AK84" s="483">
        <f t="shared" si="87"/>
        <v>0</v>
      </c>
      <c r="AL84" s="483">
        <f t="shared" si="87"/>
        <v>0</v>
      </c>
      <c r="AM84" s="483">
        <f t="shared" si="87"/>
        <v>0</v>
      </c>
      <c r="AN84" s="483">
        <f t="shared" si="87"/>
        <v>0</v>
      </c>
      <c r="AO84" s="483">
        <f t="shared" si="87"/>
        <v>0</v>
      </c>
      <c r="AP84" s="483">
        <f t="shared" si="87"/>
        <v>0</v>
      </c>
      <c r="AQ84" s="483">
        <f t="shared" si="87"/>
        <v>0</v>
      </c>
      <c r="AR84" s="483">
        <f t="shared" si="87"/>
        <v>0</v>
      </c>
      <c r="AS84" s="483">
        <f t="shared" si="87"/>
        <v>0</v>
      </c>
      <c r="AT84" s="483">
        <f t="shared" si="87"/>
        <v>0</v>
      </c>
      <c r="AU84" s="483">
        <f t="shared" si="87"/>
        <v>0</v>
      </c>
      <c r="AV84" s="483">
        <f t="shared" si="87"/>
        <v>0</v>
      </c>
      <c r="AW84" s="483">
        <f t="shared" si="87"/>
        <v>0</v>
      </c>
      <c r="AX84" s="483">
        <f t="shared" si="87"/>
        <v>0</v>
      </c>
      <c r="AY84" s="250">
        <f t="shared" si="87"/>
        <v>0</v>
      </c>
      <c r="AZ84" s="250">
        <f t="shared" si="87"/>
        <v>0</v>
      </c>
      <c r="BA84" s="483">
        <f t="shared" ref="BA84:DL84" si="88">+IF(ISERROR(BA53/BA68),0,BA53/BA68)</f>
        <v>0</v>
      </c>
      <c r="BB84" s="483">
        <f t="shared" si="88"/>
        <v>0</v>
      </c>
      <c r="BC84" s="483">
        <f t="shared" si="88"/>
        <v>0</v>
      </c>
      <c r="BD84" s="483">
        <f t="shared" si="88"/>
        <v>0</v>
      </c>
      <c r="BE84" s="483">
        <f t="shared" si="88"/>
        <v>0</v>
      </c>
      <c r="BF84" s="483">
        <f t="shared" si="88"/>
        <v>0</v>
      </c>
      <c r="BG84" s="483">
        <f t="shared" si="88"/>
        <v>0</v>
      </c>
      <c r="BH84" s="483">
        <f t="shared" si="88"/>
        <v>0</v>
      </c>
      <c r="BI84" s="483">
        <f t="shared" si="88"/>
        <v>0</v>
      </c>
      <c r="BJ84" s="483">
        <f t="shared" si="88"/>
        <v>0</v>
      </c>
      <c r="BK84" s="483">
        <f t="shared" si="88"/>
        <v>0</v>
      </c>
      <c r="BL84" s="483">
        <f t="shared" si="88"/>
        <v>0</v>
      </c>
      <c r="BM84" s="483">
        <f t="shared" si="88"/>
        <v>0</v>
      </c>
      <c r="BN84" s="483">
        <f t="shared" si="88"/>
        <v>0</v>
      </c>
      <c r="BO84" s="483">
        <f t="shared" si="88"/>
        <v>0</v>
      </c>
      <c r="BP84" s="483">
        <f t="shared" si="88"/>
        <v>0</v>
      </c>
      <c r="BQ84" s="483">
        <f t="shared" si="88"/>
        <v>0</v>
      </c>
      <c r="BR84" s="483">
        <f t="shared" si="88"/>
        <v>0</v>
      </c>
      <c r="BS84" s="483">
        <f t="shared" si="88"/>
        <v>0</v>
      </c>
      <c r="BT84" s="483">
        <f t="shared" si="88"/>
        <v>0</v>
      </c>
      <c r="BU84" s="483">
        <f t="shared" si="88"/>
        <v>0</v>
      </c>
      <c r="BV84" s="483">
        <f t="shared" si="88"/>
        <v>0</v>
      </c>
      <c r="BW84" s="483">
        <f t="shared" si="88"/>
        <v>0</v>
      </c>
      <c r="BX84" s="483">
        <f t="shared" si="88"/>
        <v>0</v>
      </c>
      <c r="BY84" s="483">
        <f t="shared" si="88"/>
        <v>0</v>
      </c>
      <c r="BZ84" s="483">
        <f t="shared" si="88"/>
        <v>0</v>
      </c>
      <c r="CA84" s="483">
        <f t="shared" si="88"/>
        <v>0</v>
      </c>
      <c r="CB84" s="483">
        <f t="shared" si="88"/>
        <v>0</v>
      </c>
      <c r="CC84" s="483">
        <f t="shared" si="88"/>
        <v>0</v>
      </c>
      <c r="CD84" s="483">
        <f t="shared" si="88"/>
        <v>0</v>
      </c>
      <c r="CE84" s="483">
        <f t="shared" si="88"/>
        <v>0</v>
      </c>
      <c r="CF84" s="483">
        <f t="shared" si="88"/>
        <v>0</v>
      </c>
      <c r="CG84" s="483">
        <f t="shared" si="88"/>
        <v>0</v>
      </c>
      <c r="CH84" s="483">
        <f t="shared" si="88"/>
        <v>0</v>
      </c>
      <c r="CI84" s="483">
        <f t="shared" si="88"/>
        <v>0</v>
      </c>
      <c r="CJ84" s="483">
        <f t="shared" si="88"/>
        <v>0</v>
      </c>
      <c r="CK84" s="483">
        <f t="shared" si="88"/>
        <v>0</v>
      </c>
      <c r="CL84" s="483">
        <f t="shared" si="88"/>
        <v>0</v>
      </c>
      <c r="CM84" s="483">
        <f t="shared" si="88"/>
        <v>0</v>
      </c>
      <c r="CN84" s="483">
        <f t="shared" si="88"/>
        <v>0</v>
      </c>
      <c r="CO84" s="483">
        <f t="shared" si="88"/>
        <v>0</v>
      </c>
      <c r="CP84" s="483">
        <f t="shared" si="88"/>
        <v>0</v>
      </c>
      <c r="CQ84" s="483">
        <f t="shared" si="88"/>
        <v>0</v>
      </c>
      <c r="CR84" s="483">
        <f t="shared" si="88"/>
        <v>0</v>
      </c>
      <c r="CS84" s="483">
        <f t="shared" si="88"/>
        <v>0</v>
      </c>
      <c r="CT84" s="483">
        <f t="shared" si="88"/>
        <v>0</v>
      </c>
      <c r="CU84" s="483">
        <f t="shared" si="88"/>
        <v>0</v>
      </c>
      <c r="CV84" s="483">
        <f t="shared" si="88"/>
        <v>0</v>
      </c>
      <c r="CW84" s="483">
        <f t="shared" si="88"/>
        <v>0</v>
      </c>
      <c r="CX84" s="483">
        <f t="shared" si="88"/>
        <v>0</v>
      </c>
      <c r="CY84" s="483">
        <f t="shared" si="88"/>
        <v>0</v>
      </c>
      <c r="CZ84" s="483">
        <f t="shared" si="88"/>
        <v>0</v>
      </c>
      <c r="DA84" s="483">
        <f t="shared" si="88"/>
        <v>0</v>
      </c>
      <c r="DB84" s="483">
        <f t="shared" si="88"/>
        <v>0</v>
      </c>
      <c r="DC84" s="483">
        <f t="shared" si="88"/>
        <v>0</v>
      </c>
      <c r="DD84" s="483">
        <f t="shared" si="88"/>
        <v>0</v>
      </c>
      <c r="DE84" s="483">
        <f t="shared" si="88"/>
        <v>0</v>
      </c>
      <c r="DF84" s="483">
        <f t="shared" si="88"/>
        <v>0</v>
      </c>
      <c r="DG84" s="483">
        <f t="shared" si="88"/>
        <v>0</v>
      </c>
      <c r="DH84" s="483">
        <f t="shared" si="88"/>
        <v>0</v>
      </c>
      <c r="DI84" s="483">
        <f t="shared" si="88"/>
        <v>0</v>
      </c>
      <c r="DJ84" s="483">
        <f t="shared" si="88"/>
        <v>0</v>
      </c>
      <c r="DK84" s="483">
        <f t="shared" si="88"/>
        <v>0</v>
      </c>
      <c r="DL84" s="483">
        <f t="shared" si="88"/>
        <v>0</v>
      </c>
      <c r="DM84" s="483">
        <f t="shared" ref="DM84:FX84" si="89">+IF(ISERROR(DM53/DM68),0,DM53/DM68)</f>
        <v>0</v>
      </c>
      <c r="DN84" s="483">
        <f t="shared" si="89"/>
        <v>0</v>
      </c>
      <c r="DO84" s="483">
        <f t="shared" si="89"/>
        <v>0</v>
      </c>
      <c r="DP84" s="483">
        <f t="shared" si="89"/>
        <v>0</v>
      </c>
      <c r="DQ84" s="483">
        <f t="shared" si="89"/>
        <v>0</v>
      </c>
      <c r="DR84" s="483">
        <f t="shared" si="89"/>
        <v>0</v>
      </c>
      <c r="DS84" s="483">
        <f t="shared" si="89"/>
        <v>0</v>
      </c>
      <c r="DT84" s="483">
        <f t="shared" si="89"/>
        <v>0</v>
      </c>
      <c r="DU84" s="483">
        <f t="shared" si="89"/>
        <v>0</v>
      </c>
      <c r="DV84" s="483">
        <f t="shared" si="89"/>
        <v>0</v>
      </c>
      <c r="DW84" s="483">
        <f t="shared" si="89"/>
        <v>0</v>
      </c>
      <c r="DX84" s="483">
        <f t="shared" si="89"/>
        <v>0</v>
      </c>
      <c r="DY84" s="483">
        <f t="shared" si="89"/>
        <v>0</v>
      </c>
      <c r="DZ84" s="483">
        <f t="shared" si="89"/>
        <v>0</v>
      </c>
      <c r="EA84" s="483">
        <f t="shared" si="89"/>
        <v>0</v>
      </c>
      <c r="EB84" s="483">
        <f t="shared" si="89"/>
        <v>0</v>
      </c>
      <c r="EC84" s="483">
        <f t="shared" si="89"/>
        <v>0</v>
      </c>
      <c r="ED84" s="483">
        <f t="shared" si="89"/>
        <v>0</v>
      </c>
      <c r="EE84" s="483">
        <f t="shared" si="89"/>
        <v>0</v>
      </c>
      <c r="EF84" s="483">
        <f t="shared" si="89"/>
        <v>0</v>
      </c>
      <c r="EG84" s="483">
        <f t="shared" si="89"/>
        <v>0</v>
      </c>
      <c r="EH84" s="483">
        <f t="shared" si="89"/>
        <v>0</v>
      </c>
      <c r="EI84" s="483">
        <f t="shared" si="89"/>
        <v>0</v>
      </c>
      <c r="EJ84" s="483">
        <f t="shared" si="89"/>
        <v>0</v>
      </c>
      <c r="EK84" s="483">
        <f t="shared" si="89"/>
        <v>0</v>
      </c>
      <c r="EL84" s="483">
        <f t="shared" si="89"/>
        <v>0</v>
      </c>
      <c r="EM84" s="483">
        <f t="shared" si="89"/>
        <v>0</v>
      </c>
      <c r="EN84" s="483">
        <f t="shared" si="89"/>
        <v>0</v>
      </c>
      <c r="EO84" s="483">
        <f t="shared" si="89"/>
        <v>0</v>
      </c>
      <c r="EP84" s="483">
        <f t="shared" si="89"/>
        <v>0</v>
      </c>
      <c r="EQ84" s="483">
        <f t="shared" si="89"/>
        <v>0</v>
      </c>
      <c r="ER84" s="483">
        <f t="shared" si="89"/>
        <v>0</v>
      </c>
      <c r="ES84" s="483">
        <f t="shared" si="89"/>
        <v>0</v>
      </c>
      <c r="ET84" s="483">
        <f t="shared" si="89"/>
        <v>0</v>
      </c>
      <c r="EU84" s="483">
        <f t="shared" si="89"/>
        <v>0</v>
      </c>
      <c r="EV84" s="483">
        <f t="shared" si="89"/>
        <v>0</v>
      </c>
      <c r="EW84" s="483">
        <f t="shared" si="89"/>
        <v>0</v>
      </c>
      <c r="EX84" s="483">
        <f t="shared" si="89"/>
        <v>0</v>
      </c>
      <c r="EY84" s="483">
        <f t="shared" si="89"/>
        <v>0</v>
      </c>
      <c r="EZ84" s="483">
        <f t="shared" si="89"/>
        <v>0</v>
      </c>
      <c r="FA84" s="483">
        <f t="shared" si="89"/>
        <v>0</v>
      </c>
      <c r="FB84" s="483">
        <f t="shared" si="89"/>
        <v>0</v>
      </c>
      <c r="FC84" s="483">
        <f t="shared" si="89"/>
        <v>0</v>
      </c>
      <c r="FD84" s="483">
        <f t="shared" si="89"/>
        <v>0</v>
      </c>
      <c r="FE84" s="483">
        <f t="shared" si="89"/>
        <v>0</v>
      </c>
      <c r="FF84" s="483">
        <f t="shared" si="89"/>
        <v>0</v>
      </c>
      <c r="FG84" s="483">
        <f t="shared" si="89"/>
        <v>0</v>
      </c>
      <c r="FH84" s="483">
        <f t="shared" si="89"/>
        <v>0</v>
      </c>
      <c r="FI84" s="483">
        <f t="shared" si="89"/>
        <v>0</v>
      </c>
      <c r="FJ84" s="483">
        <f t="shared" si="89"/>
        <v>0</v>
      </c>
      <c r="FK84" s="483">
        <f t="shared" si="89"/>
        <v>0</v>
      </c>
      <c r="FL84" s="483">
        <f t="shared" si="89"/>
        <v>0</v>
      </c>
      <c r="FM84" s="483">
        <f t="shared" si="89"/>
        <v>0</v>
      </c>
      <c r="FN84" s="483">
        <f t="shared" si="89"/>
        <v>0</v>
      </c>
      <c r="FO84" s="483">
        <f t="shared" si="89"/>
        <v>0</v>
      </c>
      <c r="FP84" s="483">
        <f t="shared" si="89"/>
        <v>0</v>
      </c>
      <c r="FQ84" s="483">
        <f t="shared" si="89"/>
        <v>0</v>
      </c>
      <c r="FR84" s="483">
        <f t="shared" si="89"/>
        <v>0</v>
      </c>
      <c r="FS84" s="483">
        <f t="shared" si="89"/>
        <v>0</v>
      </c>
      <c r="FT84" s="483">
        <f t="shared" si="89"/>
        <v>0</v>
      </c>
      <c r="FU84" s="483">
        <f t="shared" si="89"/>
        <v>0</v>
      </c>
      <c r="FV84" s="483">
        <f t="shared" si="89"/>
        <v>0</v>
      </c>
      <c r="FW84" s="483">
        <f t="shared" si="89"/>
        <v>0</v>
      </c>
      <c r="FX84" s="483">
        <f t="shared" si="89"/>
        <v>0</v>
      </c>
      <c r="FY84" s="483">
        <f t="shared" ref="FY84:GB84" si="90">+IF(ISERROR(FY53/FY68),0,FY53/FY68)</f>
        <v>0</v>
      </c>
      <c r="FZ84" s="483">
        <f t="shared" si="90"/>
        <v>0</v>
      </c>
      <c r="GA84" s="483">
        <f t="shared" si="90"/>
        <v>0</v>
      </c>
      <c r="GB84" s="483">
        <f t="shared" si="90"/>
        <v>0</v>
      </c>
    </row>
    <row r="85" spans="1:184">
      <c r="B85" s="486"/>
      <c r="C85" s="475" t="s">
        <v>6</v>
      </c>
      <c r="D85" s="478" t="s">
        <v>177</v>
      </c>
      <c r="E85" s="483">
        <f t="shared" ref="E85:AZ85" si="91">+IF(ISERROR(E54/E69),0,E54/E69)</f>
        <v>5.6036637641639038</v>
      </c>
      <c r="F85" s="483">
        <f t="shared" si="91"/>
        <v>4.4679673138454277</v>
      </c>
      <c r="G85" s="483">
        <f t="shared" si="91"/>
        <v>2.8337284928698625</v>
      </c>
      <c r="H85" s="483">
        <f t="shared" si="91"/>
        <v>2.5537852046453322</v>
      </c>
      <c r="I85" s="483">
        <f t="shared" si="91"/>
        <v>2.2610377527360224</v>
      </c>
      <c r="J85" s="483">
        <f t="shared" si="91"/>
        <v>2.3045160219159886</v>
      </c>
      <c r="K85" s="483">
        <f t="shared" si="91"/>
        <v>8.2600471873177455</v>
      </c>
      <c r="L85" s="483">
        <f t="shared" si="91"/>
        <v>5.6130822703851644</v>
      </c>
      <c r="M85" s="483">
        <f t="shared" si="91"/>
        <v>0</v>
      </c>
      <c r="N85" s="483">
        <f t="shared" si="91"/>
        <v>0</v>
      </c>
      <c r="O85" s="483">
        <f t="shared" si="91"/>
        <v>0</v>
      </c>
      <c r="P85" s="483">
        <f t="shared" si="91"/>
        <v>0</v>
      </c>
      <c r="Q85" s="483">
        <f t="shared" si="91"/>
        <v>0</v>
      </c>
      <c r="R85" s="483">
        <f t="shared" si="91"/>
        <v>0</v>
      </c>
      <c r="S85" s="483">
        <f t="shared" si="91"/>
        <v>0</v>
      </c>
      <c r="T85" s="483">
        <f t="shared" si="91"/>
        <v>0</v>
      </c>
      <c r="U85" s="483">
        <f t="shared" si="91"/>
        <v>0</v>
      </c>
      <c r="V85" s="483">
        <f t="shared" si="91"/>
        <v>0</v>
      </c>
      <c r="W85" s="483">
        <f t="shared" si="91"/>
        <v>0</v>
      </c>
      <c r="X85" s="483">
        <f t="shared" si="91"/>
        <v>0</v>
      </c>
      <c r="Y85" s="483">
        <f t="shared" si="91"/>
        <v>0</v>
      </c>
      <c r="Z85" s="483">
        <f t="shared" si="91"/>
        <v>0</v>
      </c>
      <c r="AA85" s="483">
        <f t="shared" si="91"/>
        <v>0</v>
      </c>
      <c r="AB85" s="483">
        <f t="shared" si="91"/>
        <v>0</v>
      </c>
      <c r="AC85" s="483">
        <f t="shared" si="91"/>
        <v>0</v>
      </c>
      <c r="AD85" s="483">
        <f t="shared" si="91"/>
        <v>0</v>
      </c>
      <c r="AE85" s="483">
        <f t="shared" si="91"/>
        <v>0</v>
      </c>
      <c r="AF85" s="483">
        <f t="shared" si="91"/>
        <v>0</v>
      </c>
      <c r="AG85" s="483">
        <f t="shared" si="91"/>
        <v>0</v>
      </c>
      <c r="AH85" s="483">
        <f t="shared" si="91"/>
        <v>0</v>
      </c>
      <c r="AI85" s="483">
        <f t="shared" si="91"/>
        <v>0</v>
      </c>
      <c r="AJ85" s="483">
        <f t="shared" si="91"/>
        <v>0</v>
      </c>
      <c r="AK85" s="483">
        <f t="shared" si="91"/>
        <v>0</v>
      </c>
      <c r="AL85" s="483">
        <f t="shared" si="91"/>
        <v>0</v>
      </c>
      <c r="AM85" s="483">
        <f t="shared" si="91"/>
        <v>0</v>
      </c>
      <c r="AN85" s="483">
        <f t="shared" si="91"/>
        <v>0</v>
      </c>
      <c r="AO85" s="483">
        <f t="shared" si="91"/>
        <v>0</v>
      </c>
      <c r="AP85" s="483">
        <f t="shared" si="91"/>
        <v>0</v>
      </c>
      <c r="AQ85" s="483">
        <f t="shared" si="91"/>
        <v>0</v>
      </c>
      <c r="AR85" s="483">
        <f t="shared" si="91"/>
        <v>0</v>
      </c>
      <c r="AS85" s="483">
        <f t="shared" si="91"/>
        <v>0</v>
      </c>
      <c r="AT85" s="483">
        <f t="shared" si="91"/>
        <v>0</v>
      </c>
      <c r="AU85" s="483">
        <f t="shared" si="91"/>
        <v>0</v>
      </c>
      <c r="AV85" s="483">
        <f t="shared" si="91"/>
        <v>0</v>
      </c>
      <c r="AW85" s="483">
        <f t="shared" si="91"/>
        <v>0</v>
      </c>
      <c r="AX85" s="483">
        <f t="shared" si="91"/>
        <v>0</v>
      </c>
      <c r="AY85" s="250">
        <f t="shared" si="91"/>
        <v>0</v>
      </c>
      <c r="AZ85" s="250">
        <f t="shared" si="91"/>
        <v>0</v>
      </c>
      <c r="BA85" s="483">
        <f t="shared" ref="BA85:DL85" si="92">+IF(ISERROR(BA54/BA69),0,BA54/BA69)</f>
        <v>0</v>
      </c>
      <c r="BB85" s="483">
        <f t="shared" si="92"/>
        <v>0</v>
      </c>
      <c r="BC85" s="483">
        <f t="shared" si="92"/>
        <v>0</v>
      </c>
      <c r="BD85" s="483">
        <f t="shared" si="92"/>
        <v>0</v>
      </c>
      <c r="BE85" s="483">
        <f t="shared" si="92"/>
        <v>0</v>
      </c>
      <c r="BF85" s="483">
        <f t="shared" si="92"/>
        <v>0</v>
      </c>
      <c r="BG85" s="483">
        <f t="shared" si="92"/>
        <v>0</v>
      </c>
      <c r="BH85" s="483">
        <f t="shared" si="92"/>
        <v>0</v>
      </c>
      <c r="BI85" s="483">
        <f t="shared" si="92"/>
        <v>0</v>
      </c>
      <c r="BJ85" s="483">
        <f t="shared" si="92"/>
        <v>0</v>
      </c>
      <c r="BK85" s="483">
        <f t="shared" si="92"/>
        <v>0</v>
      </c>
      <c r="BL85" s="483">
        <f t="shared" si="92"/>
        <v>0</v>
      </c>
      <c r="BM85" s="483">
        <f t="shared" si="92"/>
        <v>0</v>
      </c>
      <c r="BN85" s="483">
        <f t="shared" si="92"/>
        <v>0</v>
      </c>
      <c r="BO85" s="483">
        <f t="shared" si="92"/>
        <v>0</v>
      </c>
      <c r="BP85" s="483">
        <f t="shared" si="92"/>
        <v>0</v>
      </c>
      <c r="BQ85" s="483">
        <f t="shared" si="92"/>
        <v>0</v>
      </c>
      <c r="BR85" s="483">
        <f t="shared" si="92"/>
        <v>0</v>
      </c>
      <c r="BS85" s="483">
        <f t="shared" si="92"/>
        <v>0</v>
      </c>
      <c r="BT85" s="483">
        <f t="shared" si="92"/>
        <v>0</v>
      </c>
      <c r="BU85" s="483">
        <f t="shared" si="92"/>
        <v>0</v>
      </c>
      <c r="BV85" s="483">
        <f t="shared" si="92"/>
        <v>0</v>
      </c>
      <c r="BW85" s="483">
        <f t="shared" si="92"/>
        <v>0</v>
      </c>
      <c r="BX85" s="483">
        <f t="shared" si="92"/>
        <v>0</v>
      </c>
      <c r="BY85" s="483">
        <f t="shared" si="92"/>
        <v>0</v>
      </c>
      <c r="BZ85" s="483">
        <f t="shared" si="92"/>
        <v>0</v>
      </c>
      <c r="CA85" s="483">
        <f t="shared" si="92"/>
        <v>0</v>
      </c>
      <c r="CB85" s="483">
        <f t="shared" si="92"/>
        <v>0</v>
      </c>
      <c r="CC85" s="483">
        <f t="shared" si="92"/>
        <v>0</v>
      </c>
      <c r="CD85" s="483">
        <f t="shared" si="92"/>
        <v>0</v>
      </c>
      <c r="CE85" s="483">
        <f t="shared" si="92"/>
        <v>0</v>
      </c>
      <c r="CF85" s="483">
        <f t="shared" si="92"/>
        <v>0</v>
      </c>
      <c r="CG85" s="483">
        <f t="shared" si="92"/>
        <v>0</v>
      </c>
      <c r="CH85" s="483">
        <f t="shared" si="92"/>
        <v>0</v>
      </c>
      <c r="CI85" s="483">
        <f t="shared" si="92"/>
        <v>0</v>
      </c>
      <c r="CJ85" s="483">
        <f t="shared" si="92"/>
        <v>0</v>
      </c>
      <c r="CK85" s="483">
        <f t="shared" si="92"/>
        <v>0</v>
      </c>
      <c r="CL85" s="483">
        <f t="shared" si="92"/>
        <v>0</v>
      </c>
      <c r="CM85" s="483">
        <f t="shared" si="92"/>
        <v>0</v>
      </c>
      <c r="CN85" s="483">
        <f t="shared" si="92"/>
        <v>0</v>
      </c>
      <c r="CO85" s="483">
        <f t="shared" si="92"/>
        <v>0</v>
      </c>
      <c r="CP85" s="483">
        <f t="shared" si="92"/>
        <v>0</v>
      </c>
      <c r="CQ85" s="483">
        <f t="shared" si="92"/>
        <v>0</v>
      </c>
      <c r="CR85" s="483">
        <f t="shared" si="92"/>
        <v>0</v>
      </c>
      <c r="CS85" s="483">
        <f t="shared" si="92"/>
        <v>0</v>
      </c>
      <c r="CT85" s="483">
        <f t="shared" si="92"/>
        <v>0</v>
      </c>
      <c r="CU85" s="483">
        <f t="shared" si="92"/>
        <v>0</v>
      </c>
      <c r="CV85" s="483">
        <f t="shared" si="92"/>
        <v>0</v>
      </c>
      <c r="CW85" s="483">
        <f t="shared" si="92"/>
        <v>0</v>
      </c>
      <c r="CX85" s="483">
        <f t="shared" si="92"/>
        <v>0</v>
      </c>
      <c r="CY85" s="483">
        <f t="shared" si="92"/>
        <v>0</v>
      </c>
      <c r="CZ85" s="483">
        <f t="shared" si="92"/>
        <v>0</v>
      </c>
      <c r="DA85" s="483">
        <f t="shared" si="92"/>
        <v>0</v>
      </c>
      <c r="DB85" s="483">
        <f t="shared" si="92"/>
        <v>0</v>
      </c>
      <c r="DC85" s="483">
        <f t="shared" si="92"/>
        <v>0</v>
      </c>
      <c r="DD85" s="483">
        <f t="shared" si="92"/>
        <v>0</v>
      </c>
      <c r="DE85" s="483">
        <f t="shared" si="92"/>
        <v>0</v>
      </c>
      <c r="DF85" s="483">
        <f t="shared" si="92"/>
        <v>0</v>
      </c>
      <c r="DG85" s="483">
        <f t="shared" si="92"/>
        <v>0</v>
      </c>
      <c r="DH85" s="483">
        <f t="shared" si="92"/>
        <v>0</v>
      </c>
      <c r="DI85" s="483">
        <f t="shared" si="92"/>
        <v>0</v>
      </c>
      <c r="DJ85" s="483">
        <f t="shared" si="92"/>
        <v>0</v>
      </c>
      <c r="DK85" s="483">
        <f t="shared" si="92"/>
        <v>0</v>
      </c>
      <c r="DL85" s="483">
        <f t="shared" si="92"/>
        <v>0</v>
      </c>
      <c r="DM85" s="483">
        <f t="shared" ref="DM85:FX85" si="93">+IF(ISERROR(DM54/DM69),0,DM54/DM69)</f>
        <v>0</v>
      </c>
      <c r="DN85" s="483">
        <f t="shared" si="93"/>
        <v>0</v>
      </c>
      <c r="DO85" s="483">
        <f t="shared" si="93"/>
        <v>0</v>
      </c>
      <c r="DP85" s="483">
        <f t="shared" si="93"/>
        <v>0</v>
      </c>
      <c r="DQ85" s="483">
        <f t="shared" si="93"/>
        <v>0</v>
      </c>
      <c r="DR85" s="483">
        <f t="shared" si="93"/>
        <v>0</v>
      </c>
      <c r="DS85" s="483">
        <f t="shared" si="93"/>
        <v>0</v>
      </c>
      <c r="DT85" s="483">
        <f t="shared" si="93"/>
        <v>0</v>
      </c>
      <c r="DU85" s="483">
        <f t="shared" si="93"/>
        <v>0</v>
      </c>
      <c r="DV85" s="483">
        <f t="shared" si="93"/>
        <v>0</v>
      </c>
      <c r="DW85" s="483">
        <f t="shared" si="93"/>
        <v>0</v>
      </c>
      <c r="DX85" s="483">
        <f t="shared" si="93"/>
        <v>0</v>
      </c>
      <c r="DY85" s="483">
        <f t="shared" si="93"/>
        <v>0</v>
      </c>
      <c r="DZ85" s="483">
        <f t="shared" si="93"/>
        <v>0</v>
      </c>
      <c r="EA85" s="483">
        <f t="shared" si="93"/>
        <v>0</v>
      </c>
      <c r="EB85" s="483">
        <f t="shared" si="93"/>
        <v>0</v>
      </c>
      <c r="EC85" s="483">
        <f t="shared" si="93"/>
        <v>0</v>
      </c>
      <c r="ED85" s="483">
        <f t="shared" si="93"/>
        <v>0</v>
      </c>
      <c r="EE85" s="483">
        <f t="shared" si="93"/>
        <v>0</v>
      </c>
      <c r="EF85" s="483">
        <f t="shared" si="93"/>
        <v>0</v>
      </c>
      <c r="EG85" s="483">
        <f t="shared" si="93"/>
        <v>0</v>
      </c>
      <c r="EH85" s="483">
        <f t="shared" si="93"/>
        <v>0</v>
      </c>
      <c r="EI85" s="483">
        <f t="shared" si="93"/>
        <v>0</v>
      </c>
      <c r="EJ85" s="483">
        <f t="shared" si="93"/>
        <v>0</v>
      </c>
      <c r="EK85" s="483">
        <f t="shared" si="93"/>
        <v>0</v>
      </c>
      <c r="EL85" s="483">
        <f t="shared" si="93"/>
        <v>0</v>
      </c>
      <c r="EM85" s="483">
        <f t="shared" si="93"/>
        <v>0</v>
      </c>
      <c r="EN85" s="483">
        <f t="shared" si="93"/>
        <v>0</v>
      </c>
      <c r="EO85" s="483">
        <f t="shared" si="93"/>
        <v>0</v>
      </c>
      <c r="EP85" s="483">
        <f t="shared" si="93"/>
        <v>0</v>
      </c>
      <c r="EQ85" s="483">
        <f t="shared" si="93"/>
        <v>0</v>
      </c>
      <c r="ER85" s="483">
        <f t="shared" si="93"/>
        <v>0</v>
      </c>
      <c r="ES85" s="483">
        <f t="shared" si="93"/>
        <v>0</v>
      </c>
      <c r="ET85" s="483">
        <f t="shared" si="93"/>
        <v>0</v>
      </c>
      <c r="EU85" s="483">
        <f t="shared" si="93"/>
        <v>0</v>
      </c>
      <c r="EV85" s="483">
        <f t="shared" si="93"/>
        <v>0</v>
      </c>
      <c r="EW85" s="483">
        <f t="shared" si="93"/>
        <v>0</v>
      </c>
      <c r="EX85" s="483">
        <f t="shared" si="93"/>
        <v>0</v>
      </c>
      <c r="EY85" s="483">
        <f t="shared" si="93"/>
        <v>0</v>
      </c>
      <c r="EZ85" s="483">
        <f t="shared" si="93"/>
        <v>0</v>
      </c>
      <c r="FA85" s="483">
        <f t="shared" si="93"/>
        <v>0</v>
      </c>
      <c r="FB85" s="483">
        <f t="shared" si="93"/>
        <v>0</v>
      </c>
      <c r="FC85" s="483">
        <f t="shared" si="93"/>
        <v>0</v>
      </c>
      <c r="FD85" s="483">
        <f t="shared" si="93"/>
        <v>0</v>
      </c>
      <c r="FE85" s="483">
        <f t="shared" si="93"/>
        <v>0</v>
      </c>
      <c r="FF85" s="483">
        <f t="shared" si="93"/>
        <v>0</v>
      </c>
      <c r="FG85" s="483">
        <f t="shared" si="93"/>
        <v>0</v>
      </c>
      <c r="FH85" s="483">
        <f t="shared" si="93"/>
        <v>0</v>
      </c>
      <c r="FI85" s="483">
        <f t="shared" si="93"/>
        <v>0</v>
      </c>
      <c r="FJ85" s="483">
        <f t="shared" si="93"/>
        <v>0</v>
      </c>
      <c r="FK85" s="483">
        <f t="shared" si="93"/>
        <v>0</v>
      </c>
      <c r="FL85" s="483">
        <f t="shared" si="93"/>
        <v>0</v>
      </c>
      <c r="FM85" s="483">
        <f t="shared" si="93"/>
        <v>0</v>
      </c>
      <c r="FN85" s="483">
        <f t="shared" si="93"/>
        <v>0</v>
      </c>
      <c r="FO85" s="483">
        <f t="shared" si="93"/>
        <v>0</v>
      </c>
      <c r="FP85" s="483">
        <f t="shared" si="93"/>
        <v>0</v>
      </c>
      <c r="FQ85" s="483">
        <f t="shared" si="93"/>
        <v>0</v>
      </c>
      <c r="FR85" s="483">
        <f t="shared" si="93"/>
        <v>0</v>
      </c>
      <c r="FS85" s="483">
        <f t="shared" si="93"/>
        <v>0</v>
      </c>
      <c r="FT85" s="483">
        <f t="shared" si="93"/>
        <v>0</v>
      </c>
      <c r="FU85" s="483">
        <f t="shared" si="93"/>
        <v>0</v>
      </c>
      <c r="FV85" s="483">
        <f t="shared" si="93"/>
        <v>0</v>
      </c>
      <c r="FW85" s="483">
        <f t="shared" si="93"/>
        <v>0</v>
      </c>
      <c r="FX85" s="483">
        <f t="shared" si="93"/>
        <v>0</v>
      </c>
      <c r="FY85" s="483">
        <f t="shared" ref="FY85:GB85" si="94">+IF(ISERROR(FY54/FY69),0,FY54/FY69)</f>
        <v>0</v>
      </c>
      <c r="FZ85" s="483">
        <f t="shared" si="94"/>
        <v>0</v>
      </c>
      <c r="GA85" s="483">
        <f t="shared" si="94"/>
        <v>0</v>
      </c>
      <c r="GB85" s="483">
        <f t="shared" si="94"/>
        <v>0</v>
      </c>
    </row>
    <row r="86" spans="1:184">
      <c r="B86" s="486"/>
      <c r="C86" s="475" t="s">
        <v>7</v>
      </c>
      <c r="D86" s="478" t="s">
        <v>177</v>
      </c>
      <c r="E86" s="483">
        <f t="shared" ref="E86:AZ86" si="95">+IF(ISERROR(E55/E70),0,E55/E70)</f>
        <v>4.4841890152470176</v>
      </c>
      <c r="F86" s="483">
        <f t="shared" si="95"/>
        <v>3.3540641931830679</v>
      </c>
      <c r="G86" s="483">
        <f t="shared" si="95"/>
        <v>1.3059221611658665</v>
      </c>
      <c r="H86" s="483">
        <f t="shared" si="95"/>
        <v>1.3713708965339577</v>
      </c>
      <c r="I86" s="483">
        <f t="shared" si="95"/>
        <v>0.41131382665792088</v>
      </c>
      <c r="J86" s="483">
        <f t="shared" si="95"/>
        <v>1.9184890585277969</v>
      </c>
      <c r="K86" s="483">
        <f t="shared" si="95"/>
        <v>8.3263037585467519</v>
      </c>
      <c r="L86" s="483">
        <f t="shared" si="95"/>
        <v>5.1572779909782538</v>
      </c>
      <c r="M86" s="483">
        <f t="shared" si="95"/>
        <v>0.91388669398634548</v>
      </c>
      <c r="N86" s="483">
        <f t="shared" si="95"/>
        <v>0.4662607522347782</v>
      </c>
      <c r="O86" s="483">
        <f t="shared" si="95"/>
        <v>0.19910207906459576</v>
      </c>
      <c r="P86" s="483">
        <f t="shared" si="95"/>
        <v>2.4537606560915073</v>
      </c>
      <c r="Q86" s="483">
        <f t="shared" si="95"/>
        <v>5.2573336748162891</v>
      </c>
      <c r="R86" s="483">
        <f t="shared" si="95"/>
        <v>4.5652411080051971</v>
      </c>
      <c r="S86" s="483">
        <f t="shared" si="95"/>
        <v>1.5760223597865231</v>
      </c>
      <c r="T86" s="483">
        <f t="shared" si="95"/>
        <v>1.6940202391904324</v>
      </c>
      <c r="U86" s="483">
        <f t="shared" si="95"/>
        <v>1.0687260317071119</v>
      </c>
      <c r="V86" s="483">
        <f t="shared" si="95"/>
        <v>2.5856766990355569</v>
      </c>
      <c r="W86" s="483">
        <f t="shared" si="95"/>
        <v>6.8298731140625737</v>
      </c>
      <c r="X86" s="483">
        <f t="shared" si="95"/>
        <v>5.7312440806386142</v>
      </c>
      <c r="Y86" s="483">
        <f t="shared" si="95"/>
        <v>0.35641296492550983</v>
      </c>
      <c r="Z86" s="483">
        <f t="shared" si="95"/>
        <v>-0.34878622901625017</v>
      </c>
      <c r="AA86" s="483">
        <f t="shared" si="95"/>
        <v>-0.43118813637492792</v>
      </c>
      <c r="AB86" s="483">
        <f t="shared" si="95"/>
        <v>1.6082659571542501</v>
      </c>
      <c r="AC86" s="483">
        <f t="shared" si="95"/>
        <v>2.9626471532717047</v>
      </c>
      <c r="AD86" s="483">
        <f t="shared" si="95"/>
        <v>3.6693218780859533</v>
      </c>
      <c r="AE86" s="483">
        <f t="shared" si="95"/>
        <v>0.56795333207052101</v>
      </c>
      <c r="AF86" s="483">
        <f t="shared" si="95"/>
        <v>-0.2369535474623754</v>
      </c>
      <c r="AG86" s="483">
        <f t="shared" si="95"/>
        <v>-1.0388026839277875</v>
      </c>
      <c r="AH86" s="483">
        <f t="shared" si="95"/>
        <v>2.1173607117308184</v>
      </c>
      <c r="AI86" s="483">
        <f t="shared" si="95"/>
        <v>5.6582131271295371</v>
      </c>
      <c r="AJ86" s="483">
        <f t="shared" si="95"/>
        <v>4.0028416816228853</v>
      </c>
      <c r="AK86" s="483">
        <f t="shared" si="95"/>
        <v>-1.2475547495757682</v>
      </c>
      <c r="AL86" s="483">
        <f t="shared" si="95"/>
        <v>-1.5516019349411105</v>
      </c>
      <c r="AM86" s="483">
        <f t="shared" si="95"/>
        <v>-1.4731935092758006</v>
      </c>
      <c r="AN86" s="483">
        <f t="shared" si="95"/>
        <v>-0.57818061683398336</v>
      </c>
      <c r="AO86" s="483">
        <f t="shared" si="95"/>
        <v>3.2880711694452369</v>
      </c>
      <c r="AP86" s="483">
        <f t="shared" si="95"/>
        <v>3.6645636376327158</v>
      </c>
      <c r="AQ86" s="483">
        <f t="shared" si="95"/>
        <v>1.6011640211640212</v>
      </c>
      <c r="AR86" s="483">
        <f t="shared" si="95"/>
        <v>-4.6400216104138847</v>
      </c>
      <c r="AS86" s="483">
        <f t="shared" si="95"/>
        <v>-0.62390946587067142</v>
      </c>
      <c r="AT86" s="483">
        <f t="shared" si="95"/>
        <v>2.5678070564700746</v>
      </c>
      <c r="AU86" s="483">
        <f t="shared" si="95"/>
        <v>5.5921036535638562</v>
      </c>
      <c r="AV86" s="483">
        <f t="shared" si="95"/>
        <v>6.2614115392090506</v>
      </c>
      <c r="AW86" s="483">
        <f t="shared" si="95"/>
        <v>-0.56980098067493512</v>
      </c>
      <c r="AX86" s="483">
        <f t="shared" si="95"/>
        <v>-1.7148066597670333</v>
      </c>
      <c r="AY86" s="250">
        <f t="shared" si="95"/>
        <v>-1.1092904993473054</v>
      </c>
      <c r="AZ86" s="250">
        <f t="shared" si="95"/>
        <v>-0.49232979414339367</v>
      </c>
      <c r="BA86" s="483">
        <f t="shared" ref="BA86:DL86" si="96">+IF(ISERROR(BA55/BA70),0,BA55/BA70)</f>
        <v>3.7340531920644358</v>
      </c>
      <c r="BB86" s="483">
        <f t="shared" si="96"/>
        <v>4.5546661804398596</v>
      </c>
      <c r="BC86" s="483">
        <f t="shared" si="96"/>
        <v>1.0735754128084818</v>
      </c>
      <c r="BD86" s="483">
        <f t="shared" si="96"/>
        <v>-0.44499992691020185</v>
      </c>
      <c r="BE86" s="483">
        <f t="shared" si="96"/>
        <v>-1.2278850998336681</v>
      </c>
      <c r="BF86" s="483">
        <f t="shared" si="96"/>
        <v>2.7794310133791806</v>
      </c>
      <c r="BG86" s="483">
        <f t="shared" si="96"/>
        <v>5.3659580840361301</v>
      </c>
      <c r="BH86" s="483">
        <f t="shared" si="96"/>
        <v>6.3576484824039525</v>
      </c>
      <c r="BI86" s="483">
        <f t="shared" si="96"/>
        <v>-1.6274890688318018</v>
      </c>
      <c r="BJ86" s="483">
        <f t="shared" si="96"/>
        <v>-1.5726945800154122</v>
      </c>
      <c r="BK86" s="483">
        <f t="shared" si="96"/>
        <v>-1.0945208728652751</v>
      </c>
      <c r="BL86" s="483">
        <f t="shared" si="96"/>
        <v>-0.17599166241160547</v>
      </c>
      <c r="BM86" s="483">
        <f t="shared" si="96"/>
        <v>4.595381769256643</v>
      </c>
      <c r="BN86" s="483">
        <f t="shared" si="96"/>
        <v>5.078720117761633</v>
      </c>
      <c r="BO86" s="483">
        <f t="shared" si="96"/>
        <v>1.8392898736583394</v>
      </c>
      <c r="BP86" s="483">
        <f t="shared" si="96"/>
        <v>0.15676110205470864</v>
      </c>
      <c r="BQ86" s="483">
        <f t="shared" si="96"/>
        <v>-0.11823931449556259</v>
      </c>
      <c r="BR86" s="483">
        <f t="shared" si="96"/>
        <v>4.6035574997732525</v>
      </c>
      <c r="BS86" s="483">
        <f t="shared" si="96"/>
        <v>8.7745623472532142</v>
      </c>
      <c r="BT86" s="483">
        <f t="shared" si="96"/>
        <v>9.2510701068131223</v>
      </c>
      <c r="BU86" s="483">
        <f t="shared" si="96"/>
        <v>1.0944576539855073</v>
      </c>
      <c r="BV86" s="483">
        <f t="shared" si="96"/>
        <v>0.40075724722287087</v>
      </c>
      <c r="BW86" s="483">
        <f t="shared" si="96"/>
        <v>1.3219751729005897</v>
      </c>
      <c r="BX86" s="483">
        <f t="shared" si="96"/>
        <v>3.4512932791563111</v>
      </c>
      <c r="BY86" s="483">
        <f t="shared" si="96"/>
        <v>6.8457295464072043</v>
      </c>
      <c r="BZ86" s="483">
        <f t="shared" si="96"/>
        <v>8.1676472949083951</v>
      </c>
      <c r="CA86" s="483">
        <f t="shared" si="96"/>
        <v>6.1506843550099708</v>
      </c>
      <c r="CB86" s="483">
        <f t="shared" si="96"/>
        <v>5.7410389524302676</v>
      </c>
      <c r="CC86" s="483">
        <f t="shared" si="96"/>
        <v>5.4906985647174853</v>
      </c>
      <c r="CD86" s="483">
        <f t="shared" si="96"/>
        <v>10.972128137114874</v>
      </c>
      <c r="CE86" s="483">
        <f t="shared" si="96"/>
        <v>19.170876030119487</v>
      </c>
      <c r="CF86" s="483">
        <f t="shared" si="96"/>
        <v>19.833756345177665</v>
      </c>
      <c r="CG86" s="483">
        <f t="shared" si="96"/>
        <v>10.825672654125645</v>
      </c>
      <c r="CH86" s="483">
        <f t="shared" si="96"/>
        <v>10.752106424515285</v>
      </c>
      <c r="CI86" s="483">
        <f t="shared" si="96"/>
        <v>11.481353436409616</v>
      </c>
      <c r="CJ86" s="483">
        <f t="shared" si="96"/>
        <v>14.480011247342661</v>
      </c>
      <c r="CK86" s="483">
        <f t="shared" si="96"/>
        <v>16.861338041030013</v>
      </c>
      <c r="CL86" s="483">
        <f t="shared" si="96"/>
        <v>17.783024560291143</v>
      </c>
      <c r="CM86" s="483">
        <f t="shared" si="96"/>
        <v>15.385859785756459</v>
      </c>
      <c r="CN86" s="483">
        <f t="shared" si="96"/>
        <v>14.049275559382979</v>
      </c>
      <c r="CO86" s="483">
        <f t="shared" si="96"/>
        <v>14.559903102640613</v>
      </c>
      <c r="CP86" s="483">
        <f t="shared" si="96"/>
        <v>23.75326013544905</v>
      </c>
      <c r="CQ86" s="483">
        <f t="shared" si="96"/>
        <v>32.611623407623306</v>
      </c>
      <c r="CR86" s="483">
        <f t="shared" si="96"/>
        <v>32.224725548902192</v>
      </c>
      <c r="CS86" s="483">
        <f t="shared" si="96"/>
        <v>21.367328709541823</v>
      </c>
      <c r="CT86" s="483">
        <f t="shared" si="96"/>
        <v>19.531619083632698</v>
      </c>
      <c r="CU86" s="483">
        <f t="shared" si="96"/>
        <v>19.374622980749262</v>
      </c>
      <c r="CV86" s="483">
        <f t="shared" si="96"/>
        <v>24.301309074772576</v>
      </c>
      <c r="CW86" s="483">
        <f t="shared" si="96"/>
        <v>25.452358858701999</v>
      </c>
      <c r="CX86" s="483">
        <f t="shared" si="96"/>
        <v>28.367345129095273</v>
      </c>
      <c r="CY86" s="483">
        <f t="shared" si="96"/>
        <v>24.079711834660841</v>
      </c>
      <c r="CZ86" s="483">
        <f t="shared" si="96"/>
        <v>24.616689285316234</v>
      </c>
      <c r="DA86" s="483">
        <f t="shared" si="96"/>
        <v>22.242936447166922</v>
      </c>
      <c r="DB86" s="483">
        <f t="shared" si="96"/>
        <v>33.406306359096561</v>
      </c>
      <c r="DC86" s="483">
        <f t="shared" si="96"/>
        <v>40.052592299925372</v>
      </c>
      <c r="DD86" s="483">
        <f t="shared" si="96"/>
        <v>40.495701667814956</v>
      </c>
      <c r="DE86" s="483">
        <f t="shared" si="96"/>
        <v>25.527146950362138</v>
      </c>
      <c r="DF86" s="483">
        <f t="shared" si="96"/>
        <v>21.74708541068641</v>
      </c>
      <c r="DG86" s="483">
        <f t="shared" si="96"/>
        <v>22.713194285209319</v>
      </c>
      <c r="DH86" s="483">
        <f t="shared" si="96"/>
        <v>27.061077472442168</v>
      </c>
      <c r="DI86" s="483">
        <f t="shared" si="96"/>
        <v>27.122801286871201</v>
      </c>
      <c r="DJ86" s="483">
        <f t="shared" si="96"/>
        <v>27.817013412842631</v>
      </c>
      <c r="DK86" s="483">
        <f t="shared" si="96"/>
        <v>24.187367185569556</v>
      </c>
      <c r="DL86" s="483">
        <f t="shared" si="96"/>
        <v>20.368411806043571</v>
      </c>
      <c r="DM86" s="483">
        <f t="shared" ref="DM86:FX86" si="97">+IF(ISERROR(DM55/DM70),0,DM55/DM70)</f>
        <v>21.893201881564533</v>
      </c>
      <c r="DN86" s="483">
        <f t="shared" si="97"/>
        <v>33.280750307503077</v>
      </c>
      <c r="DO86" s="483">
        <f t="shared" si="97"/>
        <v>39.420336078747738</v>
      </c>
      <c r="DP86" s="483">
        <f t="shared" si="97"/>
        <v>38.568243583604378</v>
      </c>
      <c r="DQ86" s="483">
        <f t="shared" si="97"/>
        <v>25.536610690681098</v>
      </c>
      <c r="DR86" s="483">
        <f t="shared" si="97"/>
        <v>21.618383823141055</v>
      </c>
      <c r="DS86" s="483">
        <f t="shared" si="97"/>
        <v>23.804363622456783</v>
      </c>
      <c r="DT86" s="483">
        <f t="shared" si="97"/>
        <v>27.453490401396159</v>
      </c>
      <c r="DU86" s="483">
        <f t="shared" si="97"/>
        <v>27.631699780879927</v>
      </c>
      <c r="DV86" s="483">
        <f t="shared" si="97"/>
        <v>27.091195311435193</v>
      </c>
      <c r="DW86" s="483">
        <f t="shared" si="97"/>
        <v>24.329942982346935</v>
      </c>
      <c r="DX86" s="483">
        <f t="shared" si="97"/>
        <v>21.113324130677711</v>
      </c>
      <c r="DY86" s="483">
        <f t="shared" si="97"/>
        <v>23.386194861851671</v>
      </c>
      <c r="DZ86" s="483">
        <f t="shared" si="97"/>
        <v>32.959021977077171</v>
      </c>
      <c r="EA86" s="483">
        <f t="shared" si="97"/>
        <v>36.462446829170503</v>
      </c>
      <c r="EB86" s="483">
        <f t="shared" si="97"/>
        <v>38.233454010634688</v>
      </c>
      <c r="EC86" s="483">
        <f t="shared" si="97"/>
        <v>24.702056279221775</v>
      </c>
      <c r="ED86" s="483">
        <f t="shared" si="97"/>
        <v>22.234333000537593</v>
      </c>
      <c r="EE86" s="483">
        <f t="shared" si="97"/>
        <v>22.946635685932812</v>
      </c>
      <c r="EF86" s="483">
        <f t="shared" si="97"/>
        <v>24.400463541406367</v>
      </c>
      <c r="EG86" s="483">
        <f t="shared" si="97"/>
        <v>26.236607280508636</v>
      </c>
      <c r="EH86" s="483">
        <f t="shared" si="97"/>
        <v>27.785073340393133</v>
      </c>
      <c r="EI86" s="483">
        <f t="shared" si="97"/>
        <v>33.129048066090874</v>
      </c>
      <c r="EJ86" s="483">
        <f t="shared" si="97"/>
        <v>19.126505607594687</v>
      </c>
      <c r="EK86" s="483">
        <f t="shared" si="97"/>
        <v>22.257785701827483</v>
      </c>
      <c r="EL86" s="483">
        <f t="shared" si="97"/>
        <v>29.238457011749613</v>
      </c>
      <c r="EM86" s="483">
        <f t="shared" si="97"/>
        <v>38.944962214262944</v>
      </c>
      <c r="EN86" s="483">
        <f t="shared" si="97"/>
        <v>39.625335053483305</v>
      </c>
      <c r="EO86" s="483">
        <f t="shared" si="97"/>
        <v>25.637881013804812</v>
      </c>
      <c r="EP86" s="483">
        <f t="shared" si="97"/>
        <v>23.179835594856939</v>
      </c>
      <c r="EQ86" s="483">
        <f t="shared" si="97"/>
        <v>20.744665437728404</v>
      </c>
      <c r="ER86" s="483">
        <f t="shared" si="97"/>
        <v>26.652203149223901</v>
      </c>
      <c r="ES86" s="483">
        <f t="shared" si="97"/>
        <v>26.638258699090549</v>
      </c>
      <c r="ET86" s="483">
        <f t="shared" si="97"/>
        <v>26.357830139567017</v>
      </c>
      <c r="EU86" s="483">
        <f t="shared" si="97"/>
        <v>22.801597970350457</v>
      </c>
      <c r="EV86" s="483">
        <f t="shared" si="97"/>
        <v>22.683631527238461</v>
      </c>
      <c r="EW86" s="483">
        <f t="shared" si="97"/>
        <v>21.34920573169941</v>
      </c>
      <c r="EX86" s="483">
        <f t="shared" si="97"/>
        <v>28.246537856372253</v>
      </c>
      <c r="EY86" s="483">
        <f t="shared" si="97"/>
        <v>39.17298228346457</v>
      </c>
      <c r="EZ86" s="483">
        <f t="shared" si="97"/>
        <v>37.138449971806281</v>
      </c>
      <c r="FA86" s="483">
        <f t="shared" si="97"/>
        <v>26.119497575677908</v>
      </c>
      <c r="FB86" s="483">
        <f t="shared" si="97"/>
        <v>23.534168733691974</v>
      </c>
      <c r="FC86" s="483">
        <f t="shared" si="97"/>
        <v>19.255446930088823</v>
      </c>
      <c r="FD86" s="483">
        <f t="shared" si="97"/>
        <v>26.708028373064405</v>
      </c>
      <c r="FE86" s="483">
        <f t="shared" si="97"/>
        <v>23.234984875484326</v>
      </c>
      <c r="FF86" s="483">
        <f t="shared" si="97"/>
        <v>24.582984069511856</v>
      </c>
      <c r="FG86" s="483">
        <f t="shared" si="97"/>
        <v>22.255994681582688</v>
      </c>
      <c r="FH86" s="483">
        <f t="shared" si="97"/>
        <v>19.465520236234148</v>
      </c>
      <c r="FI86" s="483">
        <f t="shared" si="97"/>
        <v>18.117098022695558</v>
      </c>
      <c r="FJ86" s="483">
        <f t="shared" si="97"/>
        <v>28.739926540921367</v>
      </c>
      <c r="FK86" s="483">
        <f t="shared" si="97"/>
        <v>38.568960899839311</v>
      </c>
      <c r="FL86" s="483">
        <f t="shared" si="97"/>
        <v>35.311035834586178</v>
      </c>
      <c r="FM86" s="483">
        <f t="shared" si="97"/>
        <v>24.242703439298715</v>
      </c>
      <c r="FN86" s="483">
        <f t="shared" si="97"/>
        <v>19.535108090125117</v>
      </c>
      <c r="FO86" s="483">
        <f t="shared" si="97"/>
        <v>17.79599470860683</v>
      </c>
      <c r="FP86" s="483">
        <f t="shared" si="97"/>
        <v>24.820941732143876</v>
      </c>
      <c r="FQ86" s="483">
        <f t="shared" si="97"/>
        <v>23.043213536586144</v>
      </c>
      <c r="FR86" s="483">
        <f t="shared" si="97"/>
        <v>24.690717444752316</v>
      </c>
      <c r="FS86" s="483">
        <f t="shared" si="97"/>
        <v>21.690581091898295</v>
      </c>
      <c r="FT86" s="483">
        <f t="shared" si="97"/>
        <v>20.797025709850811</v>
      </c>
      <c r="FU86" s="483">
        <f t="shared" si="97"/>
        <v>17.417866004962779</v>
      </c>
      <c r="FV86" s="483">
        <f t="shared" si="97"/>
        <v>29.0613865142052</v>
      </c>
      <c r="FW86" s="483">
        <f t="shared" si="97"/>
        <v>34.830104274355143</v>
      </c>
      <c r="FX86" s="483">
        <f t="shared" si="97"/>
        <v>36.400019356711937</v>
      </c>
      <c r="FY86" s="483">
        <f t="shared" ref="FY86:GB86" si="98">+IF(ISERROR(FY55/FY70),0,FY55/FY70)</f>
        <v>22.587277218264692</v>
      </c>
      <c r="FZ86" s="483">
        <f t="shared" si="98"/>
        <v>18.12416056317527</v>
      </c>
      <c r="GA86" s="483">
        <f t="shared" si="98"/>
        <v>19.911418470026028</v>
      </c>
      <c r="GB86" s="483">
        <f t="shared" si="98"/>
        <v>25.067288432253459</v>
      </c>
    </row>
    <row r="87" spans="1:184">
      <c r="B87" s="486"/>
      <c r="C87" s="475" t="s">
        <v>8</v>
      </c>
      <c r="D87" s="478" t="s">
        <v>177</v>
      </c>
      <c r="E87" s="483">
        <f t="shared" ref="E87:AZ87" si="99">+IF(ISERROR(E56/E71),0,E56/E71)</f>
        <v>4.2543007835838802</v>
      </c>
      <c r="F87" s="483">
        <f t="shared" si="99"/>
        <v>3.0086745858080652</v>
      </c>
      <c r="G87" s="483">
        <f t="shared" si="99"/>
        <v>1.1317923489503783</v>
      </c>
      <c r="H87" s="483">
        <f t="shared" si="99"/>
        <v>0.99513865862286388</v>
      </c>
      <c r="I87" s="483">
        <f t="shared" si="99"/>
        <v>0.18250112255493503</v>
      </c>
      <c r="J87" s="483">
        <f t="shared" si="99"/>
        <v>1.5442711385210359</v>
      </c>
      <c r="K87" s="483">
        <f t="shared" si="99"/>
        <v>7.9272294606557603</v>
      </c>
      <c r="L87" s="483">
        <f t="shared" si="99"/>
        <v>4.662420780086217</v>
      </c>
      <c r="M87" s="483">
        <f t="shared" si="99"/>
        <v>0.58071392985319037</v>
      </c>
      <c r="N87" s="483">
        <f t="shared" si="99"/>
        <v>0.12411450025424378</v>
      </c>
      <c r="O87" s="483">
        <f t="shared" si="99"/>
        <v>-0.20361941679914633</v>
      </c>
      <c r="P87" s="483">
        <f t="shared" si="99"/>
        <v>2.3639142453296569</v>
      </c>
      <c r="Q87" s="483">
        <f t="shared" si="99"/>
        <v>5.0768753343300368</v>
      </c>
      <c r="R87" s="483">
        <f t="shared" si="99"/>
        <v>4.4960301526572977</v>
      </c>
      <c r="S87" s="483">
        <f t="shared" si="99"/>
        <v>1.112223108023461</v>
      </c>
      <c r="T87" s="483">
        <f t="shared" si="99"/>
        <v>1.4560601624826173</v>
      </c>
      <c r="U87" s="483">
        <f t="shared" si="99"/>
        <v>0.47759469577249136</v>
      </c>
      <c r="V87" s="483">
        <f t="shared" si="99"/>
        <v>2.4843024328601873</v>
      </c>
      <c r="W87" s="483">
        <f t="shared" si="99"/>
        <v>6.1353901124158972</v>
      </c>
      <c r="X87" s="483">
        <f t="shared" si="99"/>
        <v>5.6270924865135417</v>
      </c>
      <c r="Y87" s="483">
        <f t="shared" si="99"/>
        <v>-5.9791927355663264E-2</v>
      </c>
      <c r="Z87" s="483">
        <f t="shared" si="99"/>
        <v>-0.55087218555694673</v>
      </c>
      <c r="AA87" s="483">
        <f t="shared" si="99"/>
        <v>-0.68942123135981104</v>
      </c>
      <c r="AB87" s="483">
        <f t="shared" si="99"/>
        <v>1.6686487863201906</v>
      </c>
      <c r="AC87" s="483">
        <f t="shared" si="99"/>
        <v>2.2971043124858883</v>
      </c>
      <c r="AD87" s="483">
        <f t="shared" si="99"/>
        <v>3.0032899563656024</v>
      </c>
      <c r="AE87" s="483">
        <f t="shared" si="99"/>
        <v>0.62282048706284177</v>
      </c>
      <c r="AF87" s="483">
        <f t="shared" si="99"/>
        <v>-0.36450073193452265</v>
      </c>
      <c r="AG87" s="483">
        <f t="shared" si="99"/>
        <v>-2.0504175636552593</v>
      </c>
      <c r="AH87" s="483">
        <f t="shared" si="99"/>
        <v>1.8257008426243952</v>
      </c>
      <c r="AI87" s="483">
        <f t="shared" si="99"/>
        <v>5.2056621988415364</v>
      </c>
      <c r="AJ87" s="483">
        <f t="shared" si="99"/>
        <v>4.3429436103888843</v>
      </c>
      <c r="AK87" s="483">
        <f t="shared" si="99"/>
        <v>-1.6806546858800018</v>
      </c>
      <c r="AL87" s="483">
        <f t="shared" si="99"/>
        <v>-1.8314112966925651</v>
      </c>
      <c r="AM87" s="483">
        <f t="shared" si="99"/>
        <v>-1.7666895555523399</v>
      </c>
      <c r="AN87" s="483">
        <f t="shared" si="99"/>
        <v>-0.9367883285888573</v>
      </c>
      <c r="AO87" s="483">
        <f t="shared" si="99"/>
        <v>2.5430453539355149</v>
      </c>
      <c r="AP87" s="483">
        <f t="shared" si="99"/>
        <v>3.4976846472979726</v>
      </c>
      <c r="AQ87" s="483">
        <f t="shared" si="99"/>
        <v>0.57590830139385329</v>
      </c>
      <c r="AR87" s="483">
        <f t="shared" si="99"/>
        <v>-0.55899160040988205</v>
      </c>
      <c r="AS87" s="483">
        <f t="shared" si="99"/>
        <v>-1.1704482469479698</v>
      </c>
      <c r="AT87" s="483">
        <f t="shared" si="99"/>
        <v>2.3232805231186813</v>
      </c>
      <c r="AU87" s="483">
        <f t="shared" si="99"/>
        <v>5.4430736066637371</v>
      </c>
      <c r="AV87" s="483">
        <f t="shared" si="99"/>
        <v>5.8936557065330542</v>
      </c>
      <c r="AW87" s="483">
        <f t="shared" si="99"/>
        <v>-0.86965514689558199</v>
      </c>
      <c r="AX87" s="483">
        <f t="shared" si="99"/>
        <v>-1.9081073951820458</v>
      </c>
      <c r="AY87" s="250">
        <f t="shared" si="99"/>
        <v>-1.1551277304701961</v>
      </c>
      <c r="AZ87" s="250">
        <f t="shared" si="99"/>
        <v>-0.74389396669633745</v>
      </c>
      <c r="BA87" s="483">
        <f t="shared" ref="BA87:DL87" si="100">+IF(ISERROR(BA56/BA71),0,BA56/BA71)</f>
        <v>3.2833558683209447</v>
      </c>
      <c r="BB87" s="483">
        <f t="shared" si="100"/>
        <v>3.8224859103630719</v>
      </c>
      <c r="BC87" s="483">
        <f t="shared" si="100"/>
        <v>0.31561029272960428</v>
      </c>
      <c r="BD87" s="483">
        <f t="shared" si="100"/>
        <v>-1.4773238408357057</v>
      </c>
      <c r="BE87" s="483">
        <f t="shared" si="100"/>
        <v>-1.7786221267637687</v>
      </c>
      <c r="BF87" s="483">
        <f t="shared" si="100"/>
        <v>2.3134971294344222</v>
      </c>
      <c r="BG87" s="483">
        <f t="shared" si="100"/>
        <v>5.2217860269655052</v>
      </c>
      <c r="BH87" s="483">
        <f t="shared" si="100"/>
        <v>5.9903440974792943</v>
      </c>
      <c r="BI87" s="483">
        <f t="shared" si="100"/>
        <v>-2.3021724646469184</v>
      </c>
      <c r="BJ87" s="483">
        <f t="shared" si="100"/>
        <v>-2.2758016319963223</v>
      </c>
      <c r="BK87" s="483">
        <f t="shared" si="100"/>
        <v>-1.5440581993282407</v>
      </c>
      <c r="BL87" s="483">
        <f t="shared" si="100"/>
        <v>-0.41678255327162372</v>
      </c>
      <c r="BM87" s="483">
        <f t="shared" si="100"/>
        <v>4.1695260785307946</v>
      </c>
      <c r="BN87" s="483">
        <f t="shared" si="100"/>
        <v>4.483016113210704</v>
      </c>
      <c r="BO87" s="483">
        <f t="shared" si="100"/>
        <v>0.89496706794065806</v>
      </c>
      <c r="BP87" s="483">
        <f t="shared" si="100"/>
        <v>0.26831366825050423</v>
      </c>
      <c r="BQ87" s="483">
        <f t="shared" si="100"/>
        <v>-0.5971484112776908</v>
      </c>
      <c r="BR87" s="483">
        <f t="shared" si="100"/>
        <v>4.0729729145967433</v>
      </c>
      <c r="BS87" s="483">
        <f t="shared" si="100"/>
        <v>8.3561175689821496</v>
      </c>
      <c r="BT87" s="483">
        <f t="shared" si="100"/>
        <v>8.7723679665115526</v>
      </c>
      <c r="BU87" s="483">
        <f t="shared" si="100"/>
        <v>0.31815233236151602</v>
      </c>
      <c r="BV87" s="483">
        <f t="shared" si="100"/>
        <v>-5.100440723394261E-2</v>
      </c>
      <c r="BW87" s="483">
        <f t="shared" si="100"/>
        <v>0.80566223221800226</v>
      </c>
      <c r="BX87" s="483">
        <f t="shared" si="100"/>
        <v>2.8744947577915019</v>
      </c>
      <c r="BY87" s="483">
        <f t="shared" si="100"/>
        <v>6.6936305900682624</v>
      </c>
      <c r="BZ87" s="483">
        <f t="shared" si="100"/>
        <v>8.1706401360231613</v>
      </c>
      <c r="CA87" s="483">
        <f t="shared" si="100"/>
        <v>0</v>
      </c>
      <c r="CB87" s="483">
        <f t="shared" si="100"/>
        <v>4.7127815866797258</v>
      </c>
      <c r="CC87" s="483">
        <f t="shared" si="100"/>
        <v>5.1810793633622261</v>
      </c>
      <c r="CD87" s="483">
        <f t="shared" si="100"/>
        <v>10.530883053554914</v>
      </c>
      <c r="CE87" s="483">
        <f t="shared" si="100"/>
        <v>18.776553079947575</v>
      </c>
      <c r="CF87" s="483">
        <f t="shared" si="100"/>
        <v>19.355208606664917</v>
      </c>
      <c r="CG87" s="483">
        <f t="shared" si="100"/>
        <v>10.48514563236367</v>
      </c>
      <c r="CH87" s="483">
        <f t="shared" si="100"/>
        <v>9.8984770059713565</v>
      </c>
      <c r="CI87" s="483">
        <f t="shared" si="100"/>
        <v>11.216479115641755</v>
      </c>
      <c r="CJ87" s="483">
        <f t="shared" si="100"/>
        <v>14.271931619123119</v>
      </c>
      <c r="CK87" s="483">
        <f t="shared" si="100"/>
        <v>16.756424327290617</v>
      </c>
      <c r="CL87" s="483">
        <f t="shared" si="100"/>
        <v>17.951581291910244</v>
      </c>
      <c r="CM87" s="483">
        <f t="shared" si="100"/>
        <v>15.406401947476756</v>
      </c>
      <c r="CN87" s="483">
        <f t="shared" si="100"/>
        <v>15.421929159990077</v>
      </c>
      <c r="CO87" s="483">
        <f t="shared" si="100"/>
        <v>14.72340685142925</v>
      </c>
      <c r="CP87" s="483">
        <f t="shared" si="100"/>
        <v>23.027924779605453</v>
      </c>
      <c r="CQ87" s="483">
        <f t="shared" si="100"/>
        <v>32.942917959167779</v>
      </c>
      <c r="CR87" s="483">
        <f t="shared" si="100"/>
        <v>31.249038113928627</v>
      </c>
      <c r="CS87" s="483">
        <f t="shared" si="100"/>
        <v>20.986859440151033</v>
      </c>
      <c r="CT87" s="483">
        <f t="shared" si="100"/>
        <v>19.346973928021505</v>
      </c>
      <c r="CU87" s="483">
        <f t="shared" si="100"/>
        <v>19.430946485548397</v>
      </c>
      <c r="CV87" s="483">
        <f t="shared" si="100"/>
        <v>24.611443909992005</v>
      </c>
      <c r="CW87" s="483">
        <f t="shared" si="100"/>
        <v>25.837398322196815</v>
      </c>
      <c r="CX87" s="483">
        <f t="shared" si="100"/>
        <v>29.821565185158491</v>
      </c>
      <c r="CY87" s="483">
        <f t="shared" si="100"/>
        <v>22.135943708025771</v>
      </c>
      <c r="CZ87" s="483">
        <f t="shared" si="100"/>
        <v>24.455409336849833</v>
      </c>
      <c r="DA87" s="483">
        <f t="shared" si="100"/>
        <v>21.614237534717631</v>
      </c>
      <c r="DB87" s="483">
        <f t="shared" si="100"/>
        <v>32.095329218661561</v>
      </c>
      <c r="DC87" s="483">
        <f t="shared" si="100"/>
        <v>40.179405416966418</v>
      </c>
      <c r="DD87" s="483">
        <f t="shared" si="100"/>
        <v>38.902399516625636</v>
      </c>
      <c r="DE87" s="483">
        <f t="shared" si="100"/>
        <v>25.538002491069108</v>
      </c>
      <c r="DF87" s="483">
        <f t="shared" si="100"/>
        <v>21.719371898668058</v>
      </c>
      <c r="DG87" s="483">
        <f t="shared" si="100"/>
        <v>22.579148205832176</v>
      </c>
      <c r="DH87" s="483">
        <f t="shared" si="100"/>
        <v>27.108044427324089</v>
      </c>
      <c r="DI87" s="483">
        <f t="shared" si="100"/>
        <v>26.935644165117807</v>
      </c>
      <c r="DJ87" s="483">
        <f t="shared" si="100"/>
        <v>27.288763339610796</v>
      </c>
      <c r="DK87" s="483">
        <f t="shared" si="100"/>
        <v>24.499305832294223</v>
      </c>
      <c r="DL87" s="483">
        <f t="shared" si="100"/>
        <v>21.983138029704321</v>
      </c>
      <c r="DM87" s="483">
        <f t="shared" ref="DM87:FX87" si="101">+IF(ISERROR(DM56/DM71),0,DM56/DM71)</f>
        <v>21.044284414091823</v>
      </c>
      <c r="DN87" s="483">
        <f t="shared" si="101"/>
        <v>32.828182975381196</v>
      </c>
      <c r="DO87" s="483">
        <f t="shared" si="101"/>
        <v>38.995065917273173</v>
      </c>
      <c r="DP87" s="483">
        <f t="shared" si="101"/>
        <v>38.939166677386574</v>
      </c>
      <c r="DQ87" s="483">
        <f t="shared" si="101"/>
        <v>25.609669141547201</v>
      </c>
      <c r="DR87" s="483">
        <f t="shared" si="101"/>
        <v>21.829671547598867</v>
      </c>
      <c r="DS87" s="483">
        <f t="shared" si="101"/>
        <v>23.067998702390646</v>
      </c>
      <c r="DT87" s="483">
        <f t="shared" si="101"/>
        <v>26.614994497255065</v>
      </c>
      <c r="DU87" s="483">
        <f t="shared" si="101"/>
        <v>26.82242280224343</v>
      </c>
      <c r="DV87" s="483">
        <f t="shared" si="101"/>
        <v>26.61337911018299</v>
      </c>
      <c r="DW87" s="483">
        <f t="shared" si="101"/>
        <v>24.448019428858554</v>
      </c>
      <c r="DX87" s="483">
        <f t="shared" si="101"/>
        <v>19.764136838204287</v>
      </c>
      <c r="DY87" s="483">
        <f t="shared" si="101"/>
        <v>22.807797597135302</v>
      </c>
      <c r="DZ87" s="483">
        <f t="shared" si="101"/>
        <v>32.974024110218139</v>
      </c>
      <c r="EA87" s="483">
        <f t="shared" si="101"/>
        <v>36.066186565810945</v>
      </c>
      <c r="EB87" s="483">
        <f t="shared" si="101"/>
        <v>36.540915015641296</v>
      </c>
      <c r="EC87" s="483">
        <f t="shared" si="101"/>
        <v>23.569837993801382</v>
      </c>
      <c r="ED87" s="483">
        <f t="shared" si="101"/>
        <v>21.471350201150379</v>
      </c>
      <c r="EE87" s="483">
        <f t="shared" si="101"/>
        <v>21.979664109030423</v>
      </c>
      <c r="EF87" s="483">
        <f t="shared" si="101"/>
        <v>24.289279794893044</v>
      </c>
      <c r="EG87" s="483">
        <f t="shared" si="101"/>
        <v>26.264270788206211</v>
      </c>
      <c r="EH87" s="483">
        <f t="shared" si="101"/>
        <v>27.729645268826395</v>
      </c>
      <c r="EI87" s="483">
        <f t="shared" si="101"/>
        <v>22.688161549921606</v>
      </c>
      <c r="EJ87" s="483">
        <f t="shared" si="101"/>
        <v>22.039359558225009</v>
      </c>
      <c r="EK87" s="483">
        <f t="shared" si="101"/>
        <v>22.10750118488949</v>
      </c>
      <c r="EL87" s="483">
        <f t="shared" si="101"/>
        <v>28.027120038390347</v>
      </c>
      <c r="EM87" s="483">
        <f t="shared" si="101"/>
        <v>37.975383381518782</v>
      </c>
      <c r="EN87" s="483">
        <f t="shared" si="101"/>
        <v>39.914506224928274</v>
      </c>
      <c r="EO87" s="483">
        <f t="shared" si="101"/>
        <v>25.586552938292176</v>
      </c>
      <c r="EP87" s="483">
        <f t="shared" si="101"/>
        <v>22.230306992346652</v>
      </c>
      <c r="EQ87" s="483">
        <f t="shared" si="101"/>
        <v>20.938508978777435</v>
      </c>
      <c r="ER87" s="483">
        <f t="shared" si="101"/>
        <v>25.846641978166108</v>
      </c>
      <c r="ES87" s="483">
        <f t="shared" si="101"/>
        <v>25.619330850227474</v>
      </c>
      <c r="ET87" s="483">
        <f t="shared" si="101"/>
        <v>25.993719861737386</v>
      </c>
      <c r="EU87" s="483">
        <f t="shared" si="101"/>
        <v>22.596804574027502</v>
      </c>
      <c r="EV87" s="483">
        <f t="shared" si="101"/>
        <v>19.957222152207386</v>
      </c>
      <c r="EW87" s="483">
        <f t="shared" si="101"/>
        <v>19.782455668995166</v>
      </c>
      <c r="EX87" s="483">
        <f t="shared" si="101"/>
        <v>28.514124603382417</v>
      </c>
      <c r="EY87" s="483">
        <f t="shared" si="101"/>
        <v>38.198406004615919</v>
      </c>
      <c r="EZ87" s="483">
        <f t="shared" si="101"/>
        <v>36.808264602796129</v>
      </c>
      <c r="FA87" s="483">
        <f t="shared" si="101"/>
        <v>25.412738233671732</v>
      </c>
      <c r="FB87" s="483">
        <f t="shared" si="101"/>
        <v>22.655553625821621</v>
      </c>
      <c r="FC87" s="483">
        <f t="shared" si="101"/>
        <v>19.7395900798791</v>
      </c>
      <c r="FD87" s="483">
        <f t="shared" si="101"/>
        <v>25.919879956347764</v>
      </c>
      <c r="FE87" s="483">
        <f t="shared" si="101"/>
        <v>23.515902008536944</v>
      </c>
      <c r="FF87" s="483">
        <f t="shared" si="101"/>
        <v>23.472449520435056</v>
      </c>
      <c r="FG87" s="483">
        <f t="shared" si="101"/>
        <v>20.377379709213592</v>
      </c>
      <c r="FH87" s="483">
        <f t="shared" si="101"/>
        <v>19.430667793508551</v>
      </c>
      <c r="FI87" s="483">
        <f t="shared" si="101"/>
        <v>17.92871336990105</v>
      </c>
      <c r="FJ87" s="483">
        <f t="shared" si="101"/>
        <v>27.642628797420095</v>
      </c>
      <c r="FK87" s="483">
        <f t="shared" si="101"/>
        <v>37.552829580088606</v>
      </c>
      <c r="FL87" s="483">
        <f t="shared" si="101"/>
        <v>34.702525368624997</v>
      </c>
      <c r="FM87" s="483">
        <f t="shared" si="101"/>
        <v>23.098146555641783</v>
      </c>
      <c r="FN87" s="483">
        <f t="shared" si="101"/>
        <v>19.05512087200518</v>
      </c>
      <c r="FO87" s="483">
        <f t="shared" si="101"/>
        <v>17.262216971164477</v>
      </c>
      <c r="FP87" s="483">
        <f t="shared" si="101"/>
        <v>24.156505962319709</v>
      </c>
      <c r="FQ87" s="483">
        <f t="shared" si="101"/>
        <v>22.504274920466596</v>
      </c>
      <c r="FR87" s="483">
        <f t="shared" si="101"/>
        <v>23.240011082594492</v>
      </c>
      <c r="FS87" s="483">
        <f t="shared" si="101"/>
        <v>20.797405398119757</v>
      </c>
      <c r="FT87" s="483">
        <f t="shared" si="101"/>
        <v>19.487998821970255</v>
      </c>
      <c r="FU87" s="483">
        <f t="shared" si="101"/>
        <v>17.934468131762706</v>
      </c>
      <c r="FV87" s="483">
        <f t="shared" si="101"/>
        <v>27.91411086249126</v>
      </c>
      <c r="FW87" s="483">
        <f t="shared" si="101"/>
        <v>34.345180547851122</v>
      </c>
      <c r="FX87" s="483">
        <f t="shared" si="101"/>
        <v>35.573084451808157</v>
      </c>
      <c r="FY87" s="483">
        <f t="shared" ref="FY87:GB87" si="102">+IF(ISERROR(FY56/FY71),0,FY56/FY71)</f>
        <v>21.91272135727484</v>
      </c>
      <c r="FZ87" s="483">
        <f t="shared" si="102"/>
        <v>0</v>
      </c>
      <c r="GA87" s="483">
        <f t="shared" si="102"/>
        <v>15.369807301249153</v>
      </c>
      <c r="GB87" s="483">
        <f t="shared" si="102"/>
        <v>24.482935951379151</v>
      </c>
    </row>
    <row r="88" spans="1:184">
      <c r="B88" s="486"/>
      <c r="C88" s="475" t="s">
        <v>9</v>
      </c>
      <c r="D88" s="478" t="s">
        <v>177</v>
      </c>
      <c r="E88" s="483">
        <f t="shared" ref="E88:AZ88" si="103">+IF(ISERROR(E57/E72),0,E57/E72)</f>
        <v>0</v>
      </c>
      <c r="F88" s="483">
        <f t="shared" si="103"/>
        <v>0</v>
      </c>
      <c r="G88" s="483">
        <f t="shared" si="103"/>
        <v>0</v>
      </c>
      <c r="H88" s="483">
        <f t="shared" si="103"/>
        <v>0</v>
      </c>
      <c r="I88" s="483">
        <f t="shared" si="103"/>
        <v>0</v>
      </c>
      <c r="J88" s="483">
        <f t="shared" si="103"/>
        <v>0</v>
      </c>
      <c r="K88" s="483">
        <f t="shared" si="103"/>
        <v>5.0536038371791552</v>
      </c>
      <c r="L88" s="483">
        <f t="shared" si="103"/>
        <v>0</v>
      </c>
      <c r="M88" s="483">
        <f t="shared" si="103"/>
        <v>0</v>
      </c>
      <c r="N88" s="483">
        <f t="shared" si="103"/>
        <v>0</v>
      </c>
      <c r="O88" s="483">
        <f t="shared" si="103"/>
        <v>0</v>
      </c>
      <c r="P88" s="483">
        <f t="shared" si="103"/>
        <v>0</v>
      </c>
      <c r="Q88" s="483">
        <f t="shared" si="103"/>
        <v>0</v>
      </c>
      <c r="R88" s="483">
        <f t="shared" si="103"/>
        <v>0</v>
      </c>
      <c r="S88" s="483">
        <f t="shared" si="103"/>
        <v>0</v>
      </c>
      <c r="T88" s="483">
        <f t="shared" si="103"/>
        <v>0</v>
      </c>
      <c r="U88" s="483">
        <f t="shared" si="103"/>
        <v>0</v>
      </c>
      <c r="V88" s="483">
        <f t="shared" si="103"/>
        <v>0</v>
      </c>
      <c r="W88" s="483">
        <f t="shared" si="103"/>
        <v>0</v>
      </c>
      <c r="X88" s="483">
        <f t="shared" si="103"/>
        <v>0</v>
      </c>
      <c r="Y88" s="483">
        <f t="shared" si="103"/>
        <v>0</v>
      </c>
      <c r="Z88" s="483">
        <f t="shared" si="103"/>
        <v>0</v>
      </c>
      <c r="AA88" s="483">
        <f t="shared" si="103"/>
        <v>0</v>
      </c>
      <c r="AB88" s="483">
        <f t="shared" si="103"/>
        <v>0</v>
      </c>
      <c r="AC88" s="483">
        <f t="shared" si="103"/>
        <v>0</v>
      </c>
      <c r="AD88" s="483">
        <f t="shared" si="103"/>
        <v>0</v>
      </c>
      <c r="AE88" s="483">
        <f t="shared" si="103"/>
        <v>0</v>
      </c>
      <c r="AF88" s="483">
        <f t="shared" si="103"/>
        <v>0</v>
      </c>
      <c r="AG88" s="483">
        <f t="shared" si="103"/>
        <v>0</v>
      </c>
      <c r="AH88" s="483">
        <f t="shared" si="103"/>
        <v>0</v>
      </c>
      <c r="AI88" s="483">
        <f t="shared" si="103"/>
        <v>0</v>
      </c>
      <c r="AJ88" s="483">
        <f t="shared" si="103"/>
        <v>0</v>
      </c>
      <c r="AK88" s="483">
        <f t="shared" si="103"/>
        <v>0</v>
      </c>
      <c r="AL88" s="483">
        <f t="shared" si="103"/>
        <v>0</v>
      </c>
      <c r="AM88" s="483">
        <f t="shared" si="103"/>
        <v>0</v>
      </c>
      <c r="AN88" s="483">
        <f t="shared" si="103"/>
        <v>0</v>
      </c>
      <c r="AO88" s="483">
        <f t="shared" si="103"/>
        <v>0</v>
      </c>
      <c r="AP88" s="483">
        <f t="shared" si="103"/>
        <v>0</v>
      </c>
      <c r="AQ88" s="483">
        <f t="shared" si="103"/>
        <v>0</v>
      </c>
      <c r="AR88" s="483">
        <f t="shared" si="103"/>
        <v>0</v>
      </c>
      <c r="AS88" s="483">
        <f t="shared" si="103"/>
        <v>0</v>
      </c>
      <c r="AT88" s="483">
        <f t="shared" si="103"/>
        <v>0</v>
      </c>
      <c r="AU88" s="483">
        <f t="shared" si="103"/>
        <v>0</v>
      </c>
      <c r="AV88" s="483">
        <f t="shared" si="103"/>
        <v>0</v>
      </c>
      <c r="AW88" s="483">
        <f t="shared" si="103"/>
        <v>0</v>
      </c>
      <c r="AX88" s="483">
        <f t="shared" si="103"/>
        <v>0</v>
      </c>
      <c r="AY88" s="250">
        <f t="shared" si="103"/>
        <v>0</v>
      </c>
      <c r="AZ88" s="250">
        <f t="shared" si="103"/>
        <v>0</v>
      </c>
      <c r="BA88" s="483">
        <f t="shared" ref="BA88:DL88" si="104">+IF(ISERROR(BA57/BA72),0,BA57/BA72)</f>
        <v>0</v>
      </c>
      <c r="BB88" s="483">
        <f t="shared" si="104"/>
        <v>0</v>
      </c>
      <c r="BC88" s="483">
        <f t="shared" si="104"/>
        <v>0</v>
      </c>
      <c r="BD88" s="483">
        <f t="shared" si="104"/>
        <v>0</v>
      </c>
      <c r="BE88" s="483">
        <f t="shared" si="104"/>
        <v>0</v>
      </c>
      <c r="BF88" s="483">
        <f t="shared" si="104"/>
        <v>0</v>
      </c>
      <c r="BG88" s="483">
        <f t="shared" si="104"/>
        <v>0</v>
      </c>
      <c r="BH88" s="483">
        <f t="shared" si="104"/>
        <v>0</v>
      </c>
      <c r="BI88" s="483">
        <f t="shared" si="104"/>
        <v>0</v>
      </c>
      <c r="BJ88" s="483">
        <f t="shared" si="104"/>
        <v>0</v>
      </c>
      <c r="BK88" s="483">
        <f t="shared" si="104"/>
        <v>0</v>
      </c>
      <c r="BL88" s="483">
        <f t="shared" si="104"/>
        <v>0</v>
      </c>
      <c r="BM88" s="483">
        <f t="shared" si="104"/>
        <v>0</v>
      </c>
      <c r="BN88" s="483">
        <f t="shared" si="104"/>
        <v>0</v>
      </c>
      <c r="BO88" s="483">
        <f t="shared" si="104"/>
        <v>0</v>
      </c>
      <c r="BP88" s="483">
        <f t="shared" si="104"/>
        <v>0</v>
      </c>
      <c r="BQ88" s="483">
        <f t="shared" si="104"/>
        <v>0</v>
      </c>
      <c r="BR88" s="483">
        <f t="shared" si="104"/>
        <v>0</v>
      </c>
      <c r="BS88" s="483">
        <f t="shared" si="104"/>
        <v>0</v>
      </c>
      <c r="BT88" s="483">
        <f t="shared" si="104"/>
        <v>0</v>
      </c>
      <c r="BU88" s="483">
        <f t="shared" si="104"/>
        <v>0</v>
      </c>
      <c r="BV88" s="483">
        <f t="shared" si="104"/>
        <v>0</v>
      </c>
      <c r="BW88" s="483">
        <f t="shared" si="104"/>
        <v>0</v>
      </c>
      <c r="BX88" s="483">
        <f t="shared" si="104"/>
        <v>0</v>
      </c>
      <c r="BY88" s="483">
        <f t="shared" si="104"/>
        <v>0</v>
      </c>
      <c r="BZ88" s="483">
        <f t="shared" si="104"/>
        <v>0</v>
      </c>
      <c r="CA88" s="483">
        <f t="shared" si="104"/>
        <v>0</v>
      </c>
      <c r="CB88" s="483">
        <f t="shared" si="104"/>
        <v>0</v>
      </c>
      <c r="CC88" s="483">
        <f t="shared" si="104"/>
        <v>0</v>
      </c>
      <c r="CD88" s="483">
        <f t="shared" si="104"/>
        <v>0</v>
      </c>
      <c r="CE88" s="483">
        <f t="shared" si="104"/>
        <v>8.6866922788605709</v>
      </c>
      <c r="CF88" s="483">
        <f t="shared" si="104"/>
        <v>9.1192095970087248</v>
      </c>
      <c r="CG88" s="483">
        <f t="shared" si="104"/>
        <v>0</v>
      </c>
      <c r="CH88" s="483">
        <f t="shared" si="104"/>
        <v>0</v>
      </c>
      <c r="CI88" s="483">
        <f t="shared" si="104"/>
        <v>0</v>
      </c>
      <c r="CJ88" s="483">
        <f t="shared" si="104"/>
        <v>0</v>
      </c>
      <c r="CK88" s="483">
        <f t="shared" si="104"/>
        <v>6.4446499999999984</v>
      </c>
      <c r="CL88" s="483">
        <f t="shared" si="104"/>
        <v>2.4645165165165244</v>
      </c>
      <c r="CM88" s="483">
        <f t="shared" si="104"/>
        <v>0</v>
      </c>
      <c r="CN88" s="483">
        <f t="shared" si="104"/>
        <v>0</v>
      </c>
      <c r="CO88" s="483">
        <f t="shared" si="104"/>
        <v>0</v>
      </c>
      <c r="CP88" s="483">
        <f t="shared" si="104"/>
        <v>16.505907707910751</v>
      </c>
      <c r="CQ88" s="483">
        <f t="shared" si="104"/>
        <v>20.596668719211817</v>
      </c>
      <c r="CR88" s="483">
        <f t="shared" si="104"/>
        <v>23.369137931034476</v>
      </c>
      <c r="CS88" s="483">
        <f t="shared" si="104"/>
        <v>11.142846370400161</v>
      </c>
      <c r="CT88" s="483">
        <f t="shared" si="104"/>
        <v>5.7526272727272723</v>
      </c>
      <c r="CU88" s="483">
        <f t="shared" si="104"/>
        <v>6.0384843749999959</v>
      </c>
      <c r="CV88" s="483">
        <f t="shared" si="104"/>
        <v>9.8408800719343663</v>
      </c>
      <c r="CW88" s="483">
        <f t="shared" si="104"/>
        <v>15.101403443113773</v>
      </c>
      <c r="CX88" s="483">
        <f t="shared" si="104"/>
        <v>17.878636552009947</v>
      </c>
      <c r="CY88" s="483">
        <f t="shared" si="104"/>
        <v>10.90263783269962</v>
      </c>
      <c r="CZ88" s="483">
        <f t="shared" si="104"/>
        <v>10.484371464753051</v>
      </c>
      <c r="DA88" s="483">
        <f t="shared" si="104"/>
        <v>12.845046558704459</v>
      </c>
      <c r="DB88" s="483">
        <f t="shared" si="104"/>
        <v>30.620111111111118</v>
      </c>
      <c r="DC88" s="483">
        <f t="shared" si="104"/>
        <v>44.358230526171184</v>
      </c>
      <c r="DD88" s="483">
        <f t="shared" si="104"/>
        <v>44.182448275862072</v>
      </c>
      <c r="DE88" s="483">
        <f t="shared" si="104"/>
        <v>21.075983895319567</v>
      </c>
      <c r="DF88" s="483">
        <f t="shared" si="104"/>
        <v>12.450216887417227</v>
      </c>
      <c r="DG88" s="483">
        <f t="shared" si="104"/>
        <v>15.632490624999992</v>
      </c>
      <c r="DH88" s="483">
        <f t="shared" si="104"/>
        <v>19.621671213208895</v>
      </c>
      <c r="DI88" s="483">
        <f t="shared" si="104"/>
        <v>14.971130201342271</v>
      </c>
      <c r="DJ88" s="483">
        <f t="shared" si="104"/>
        <v>15.047895670026129</v>
      </c>
      <c r="DK88" s="483">
        <f t="shared" si="104"/>
        <v>9.480063657407408</v>
      </c>
      <c r="DL88" s="483">
        <f t="shared" si="104"/>
        <v>9.5877322834645753</v>
      </c>
      <c r="DM88" s="483">
        <f t="shared" ref="DM88:FX88" si="105">+IF(ISERROR(DM57/DM72),0,DM57/DM72)</f>
        <v>7.7581693412162167</v>
      </c>
      <c r="DN88" s="483">
        <f t="shared" si="105"/>
        <v>32.702302046577287</v>
      </c>
      <c r="DO88" s="483">
        <f t="shared" si="105"/>
        <v>40.240713603492964</v>
      </c>
      <c r="DP88" s="483">
        <f t="shared" si="105"/>
        <v>39.707512229210344</v>
      </c>
      <c r="DQ88" s="483">
        <f t="shared" si="105"/>
        <v>21.221920925027963</v>
      </c>
      <c r="DR88" s="483">
        <f t="shared" si="105"/>
        <v>11.003299019607834</v>
      </c>
      <c r="DS88" s="483">
        <f t="shared" si="105"/>
        <v>15.888671159029641</v>
      </c>
      <c r="DT88" s="483">
        <f t="shared" si="105"/>
        <v>19.830285493827162</v>
      </c>
      <c r="DU88" s="483">
        <f t="shared" si="105"/>
        <v>15.199886260236589</v>
      </c>
      <c r="DV88" s="483">
        <f t="shared" si="105"/>
        <v>15.912922516900675</v>
      </c>
      <c r="DW88" s="483">
        <f t="shared" si="105"/>
        <v>7.365727472527472</v>
      </c>
      <c r="DX88" s="483">
        <f t="shared" si="105"/>
        <v>6.7190104321907684</v>
      </c>
      <c r="DY88" s="483">
        <f t="shared" si="105"/>
        <v>7.8395015544041389</v>
      </c>
      <c r="DZ88" s="483">
        <f t="shared" si="105"/>
        <v>33.078053132434576</v>
      </c>
      <c r="EA88" s="483">
        <f t="shared" si="105"/>
        <v>38.916820133997604</v>
      </c>
      <c r="EB88" s="483">
        <f t="shared" si="105"/>
        <v>37.07649972632732</v>
      </c>
      <c r="EC88" s="483">
        <f t="shared" si="105"/>
        <v>14.312982122905021</v>
      </c>
      <c r="ED88" s="483">
        <f t="shared" si="105"/>
        <v>8.3429376053962887</v>
      </c>
      <c r="EE88" s="483">
        <f t="shared" si="105"/>
        <v>13.888010899182561</v>
      </c>
      <c r="EF88" s="483">
        <f t="shared" si="105"/>
        <v>20.916442352941178</v>
      </c>
      <c r="EG88" s="483">
        <f t="shared" si="105"/>
        <v>10.99625</v>
      </c>
      <c r="EH88" s="483">
        <f t="shared" si="105"/>
        <v>14.737870229007623</v>
      </c>
      <c r="EI88" s="483">
        <f t="shared" si="105"/>
        <v>6.3190794659885636</v>
      </c>
      <c r="EJ88" s="483">
        <f t="shared" si="105"/>
        <v>10.212980113636364</v>
      </c>
      <c r="EK88" s="483">
        <f t="shared" si="105"/>
        <v>7.2348962962962862</v>
      </c>
      <c r="EL88" s="483">
        <f t="shared" si="105"/>
        <v>28.287401960784315</v>
      </c>
      <c r="EM88" s="483">
        <f t="shared" si="105"/>
        <v>36.982392330805546</v>
      </c>
      <c r="EN88" s="483">
        <f t="shared" si="105"/>
        <v>38.757463800567251</v>
      </c>
      <c r="EO88" s="483">
        <f t="shared" si="105"/>
        <v>15.525313210667758</v>
      </c>
      <c r="EP88" s="483">
        <f t="shared" si="105"/>
        <v>22.405555555555555</v>
      </c>
      <c r="EQ88" s="483">
        <f t="shared" si="105"/>
        <v>20.343714285714288</v>
      </c>
      <c r="ER88" s="483">
        <f t="shared" si="105"/>
        <v>20.728371089536139</v>
      </c>
      <c r="ES88" s="483">
        <f t="shared" si="105"/>
        <v>10.867210191082803</v>
      </c>
      <c r="ET88" s="483">
        <f t="shared" si="105"/>
        <v>13.38357100415924</v>
      </c>
      <c r="EU88" s="483">
        <f t="shared" si="105"/>
        <v>7.1638357265939048</v>
      </c>
      <c r="EV88" s="483">
        <f t="shared" si="105"/>
        <v>11.366545454545456</v>
      </c>
      <c r="EW88" s="483">
        <f t="shared" si="105"/>
        <v>5.3573529411764707</v>
      </c>
      <c r="EX88" s="483">
        <f t="shared" si="105"/>
        <v>27.546734795613162</v>
      </c>
      <c r="EY88" s="483">
        <f t="shared" si="105"/>
        <v>39.525909790640405</v>
      </c>
      <c r="EZ88" s="483">
        <f t="shared" si="105"/>
        <v>35.100008094544279</v>
      </c>
      <c r="FA88" s="483">
        <f t="shared" si="105"/>
        <v>21.35431356714351</v>
      </c>
      <c r="FB88" s="483">
        <f t="shared" si="105"/>
        <v>24.314028409090909</v>
      </c>
      <c r="FC88" s="483">
        <f t="shared" si="105"/>
        <v>21.405335403726706</v>
      </c>
      <c r="FD88" s="483">
        <f t="shared" si="105"/>
        <v>21.293650893796016</v>
      </c>
      <c r="FE88" s="483">
        <f t="shared" si="105"/>
        <v>13.72865264354747</v>
      </c>
      <c r="FF88" s="483">
        <f t="shared" si="105"/>
        <v>13.584331395348837</v>
      </c>
      <c r="FG88" s="483">
        <f t="shared" si="105"/>
        <v>7.0981083437110906</v>
      </c>
      <c r="FH88" s="483">
        <f t="shared" si="105"/>
        <v>12.059806324110671</v>
      </c>
      <c r="FI88" s="483">
        <f t="shared" si="105"/>
        <v>7.6794280510018318</v>
      </c>
      <c r="FJ88" s="483">
        <f t="shared" si="105"/>
        <v>30.019426895306861</v>
      </c>
      <c r="FK88" s="483">
        <f t="shared" si="105"/>
        <v>38.789415668734662</v>
      </c>
      <c r="FL88" s="483">
        <f t="shared" si="105"/>
        <v>36.246300715990451</v>
      </c>
      <c r="FM88" s="483">
        <f t="shared" si="105"/>
        <v>22.24349410737668</v>
      </c>
      <c r="FN88" s="483">
        <f t="shared" si="105"/>
        <v>24.343073863636363</v>
      </c>
      <c r="FO88" s="483">
        <f t="shared" si="105"/>
        <v>21.484142857142857</v>
      </c>
      <c r="FP88" s="483">
        <f t="shared" si="105"/>
        <v>23.797345641025665</v>
      </c>
      <c r="FQ88" s="483">
        <f t="shared" si="105"/>
        <v>15.855359728506775</v>
      </c>
      <c r="FR88" s="483">
        <f t="shared" si="105"/>
        <v>15.583106133333358</v>
      </c>
      <c r="FS88" s="483">
        <f t="shared" si="105"/>
        <v>8.1443538461538463</v>
      </c>
      <c r="FT88" s="483">
        <f t="shared" si="105"/>
        <v>13.369015673981183</v>
      </c>
      <c r="FU88" s="483">
        <f t="shared" si="105"/>
        <v>8.0963079922027408</v>
      </c>
      <c r="FV88" s="483">
        <f t="shared" si="105"/>
        <v>33.286946902654869</v>
      </c>
      <c r="FW88" s="483">
        <f t="shared" si="105"/>
        <v>35.149456962230509</v>
      </c>
      <c r="FX88" s="483">
        <f t="shared" si="105"/>
        <v>38.441736028537456</v>
      </c>
      <c r="FY88" s="483">
        <f t="shared" ref="FY88:GB88" si="106">+IF(ISERROR(FY57/FY72),0,FY57/FY72)</f>
        <v>21.119140499656211</v>
      </c>
      <c r="FZ88" s="483">
        <f t="shared" si="106"/>
        <v>14.433356083086046</v>
      </c>
      <c r="GA88" s="483">
        <f t="shared" si="106"/>
        <v>11.884680981595091</v>
      </c>
      <c r="GB88" s="483">
        <f t="shared" si="106"/>
        <v>23.501807982740022</v>
      </c>
    </row>
    <row r="89" spans="1:184">
      <c r="B89" s="486" t="s">
        <v>173</v>
      </c>
      <c r="C89" s="475" t="s">
        <v>10</v>
      </c>
      <c r="D89" s="478" t="s">
        <v>177</v>
      </c>
      <c r="E89" s="483">
        <f t="shared" ref="E89:AZ89" si="107">+IF(ISERROR(E58/E73),0,E58/E73)</f>
        <v>0</v>
      </c>
      <c r="F89" s="483">
        <f t="shared" si="107"/>
        <v>0</v>
      </c>
      <c r="G89" s="483">
        <f t="shared" si="107"/>
        <v>0</v>
      </c>
      <c r="H89" s="483">
        <f t="shared" si="107"/>
        <v>0</v>
      </c>
      <c r="I89" s="483">
        <f t="shared" si="107"/>
        <v>0</v>
      </c>
      <c r="J89" s="483">
        <f t="shared" si="107"/>
        <v>0</v>
      </c>
      <c r="K89" s="483">
        <f t="shared" si="107"/>
        <v>-6.3834474344201184E-2</v>
      </c>
      <c r="L89" s="483">
        <f t="shared" si="107"/>
        <v>0</v>
      </c>
      <c r="M89" s="483">
        <f t="shared" si="107"/>
        <v>0</v>
      </c>
      <c r="N89" s="483">
        <f t="shared" si="107"/>
        <v>0</v>
      </c>
      <c r="O89" s="483">
        <f t="shared" si="107"/>
        <v>0</v>
      </c>
      <c r="P89" s="483">
        <f t="shared" si="107"/>
        <v>0</v>
      </c>
      <c r="Q89" s="483">
        <f t="shared" si="107"/>
        <v>0</v>
      </c>
      <c r="R89" s="483">
        <f t="shared" si="107"/>
        <v>0</v>
      </c>
      <c r="S89" s="483">
        <f t="shared" si="107"/>
        <v>0</v>
      </c>
      <c r="T89" s="483">
        <f t="shared" si="107"/>
        <v>0</v>
      </c>
      <c r="U89" s="483">
        <f t="shared" si="107"/>
        <v>0</v>
      </c>
      <c r="V89" s="483">
        <f t="shared" si="107"/>
        <v>0</v>
      </c>
      <c r="W89" s="483">
        <f t="shared" si="107"/>
        <v>0</v>
      </c>
      <c r="X89" s="483">
        <f t="shared" si="107"/>
        <v>0</v>
      </c>
      <c r="Y89" s="483">
        <f t="shared" si="107"/>
        <v>0</v>
      </c>
      <c r="Z89" s="483">
        <f t="shared" si="107"/>
        <v>0</v>
      </c>
      <c r="AA89" s="483">
        <f t="shared" si="107"/>
        <v>0</v>
      </c>
      <c r="AB89" s="483">
        <f t="shared" si="107"/>
        <v>0</v>
      </c>
      <c r="AC89" s="483">
        <f t="shared" si="107"/>
        <v>0</v>
      </c>
      <c r="AD89" s="483">
        <f t="shared" si="107"/>
        <v>0</v>
      </c>
      <c r="AE89" s="483">
        <f t="shared" si="107"/>
        <v>0</v>
      </c>
      <c r="AF89" s="483">
        <f t="shared" si="107"/>
        <v>0</v>
      </c>
      <c r="AG89" s="483">
        <f t="shared" si="107"/>
        <v>0</v>
      </c>
      <c r="AH89" s="483">
        <f t="shared" si="107"/>
        <v>0</v>
      </c>
      <c r="AI89" s="483">
        <f t="shared" si="107"/>
        <v>0</v>
      </c>
      <c r="AJ89" s="483">
        <f t="shared" si="107"/>
        <v>0</v>
      </c>
      <c r="AK89" s="483">
        <f t="shared" si="107"/>
        <v>0</v>
      </c>
      <c r="AL89" s="483">
        <f t="shared" si="107"/>
        <v>0</v>
      </c>
      <c r="AM89" s="483">
        <f t="shared" si="107"/>
        <v>0</v>
      </c>
      <c r="AN89" s="483">
        <f t="shared" si="107"/>
        <v>0</v>
      </c>
      <c r="AO89" s="483">
        <f t="shared" si="107"/>
        <v>0</v>
      </c>
      <c r="AP89" s="483">
        <f t="shared" si="107"/>
        <v>0</v>
      </c>
      <c r="AQ89" s="483">
        <f t="shared" si="107"/>
        <v>0</v>
      </c>
      <c r="AR89" s="483">
        <f t="shared" si="107"/>
        <v>0</v>
      </c>
      <c r="AS89" s="483">
        <f t="shared" si="107"/>
        <v>0</v>
      </c>
      <c r="AT89" s="483">
        <f t="shared" si="107"/>
        <v>0</v>
      </c>
      <c r="AU89" s="483">
        <f t="shared" si="107"/>
        <v>0</v>
      </c>
      <c r="AV89" s="483">
        <f t="shared" si="107"/>
        <v>0</v>
      </c>
      <c r="AW89" s="483">
        <f t="shared" si="107"/>
        <v>0</v>
      </c>
      <c r="AX89" s="483">
        <f t="shared" si="107"/>
        <v>0</v>
      </c>
      <c r="AY89" s="250">
        <f t="shared" si="107"/>
        <v>0</v>
      </c>
      <c r="AZ89" s="250">
        <f t="shared" si="107"/>
        <v>0</v>
      </c>
      <c r="BA89" s="483">
        <f t="shared" ref="BA89:DL89" si="108">+IF(ISERROR(BA58/BA73),0,BA58/BA73)</f>
        <v>0</v>
      </c>
      <c r="BB89" s="483">
        <f t="shared" si="108"/>
        <v>0</v>
      </c>
      <c r="BC89" s="483">
        <f t="shared" si="108"/>
        <v>0</v>
      </c>
      <c r="BD89" s="483">
        <f t="shared" si="108"/>
        <v>0</v>
      </c>
      <c r="BE89" s="483">
        <f t="shared" si="108"/>
        <v>0</v>
      </c>
      <c r="BF89" s="483">
        <f t="shared" si="108"/>
        <v>0</v>
      </c>
      <c r="BG89" s="483">
        <f t="shared" si="108"/>
        <v>0</v>
      </c>
      <c r="BH89" s="483">
        <f t="shared" si="108"/>
        <v>0</v>
      </c>
      <c r="BI89" s="483">
        <f t="shared" si="108"/>
        <v>0</v>
      </c>
      <c r="BJ89" s="483">
        <f t="shared" si="108"/>
        <v>0</v>
      </c>
      <c r="BK89" s="483">
        <f t="shared" si="108"/>
        <v>0</v>
      </c>
      <c r="BL89" s="483">
        <f t="shared" si="108"/>
        <v>0</v>
      </c>
      <c r="BM89" s="483">
        <f t="shared" si="108"/>
        <v>0</v>
      </c>
      <c r="BN89" s="483">
        <f t="shared" si="108"/>
        <v>0</v>
      </c>
      <c r="BO89" s="483">
        <f t="shared" si="108"/>
        <v>0</v>
      </c>
      <c r="BP89" s="483">
        <f t="shared" si="108"/>
        <v>0</v>
      </c>
      <c r="BQ89" s="483">
        <f t="shared" si="108"/>
        <v>0</v>
      </c>
      <c r="BR89" s="483">
        <f t="shared" si="108"/>
        <v>0</v>
      </c>
      <c r="BS89" s="483">
        <f t="shared" si="108"/>
        <v>0</v>
      </c>
      <c r="BT89" s="483">
        <f t="shared" si="108"/>
        <v>0</v>
      </c>
      <c r="BU89" s="483">
        <f t="shared" si="108"/>
        <v>0</v>
      </c>
      <c r="BV89" s="483">
        <f t="shared" si="108"/>
        <v>0</v>
      </c>
      <c r="BW89" s="483">
        <f t="shared" si="108"/>
        <v>0</v>
      </c>
      <c r="BX89" s="483">
        <f t="shared" si="108"/>
        <v>0</v>
      </c>
      <c r="BY89" s="483">
        <f t="shared" si="108"/>
        <v>0</v>
      </c>
      <c r="BZ89" s="483">
        <f t="shared" si="108"/>
        <v>0</v>
      </c>
      <c r="CA89" s="483">
        <f t="shared" si="108"/>
        <v>0</v>
      </c>
      <c r="CB89" s="483">
        <f t="shared" si="108"/>
        <v>0</v>
      </c>
      <c r="CC89" s="483">
        <f t="shared" si="108"/>
        <v>0</v>
      </c>
      <c r="CD89" s="483">
        <f t="shared" si="108"/>
        <v>0</v>
      </c>
      <c r="CE89" s="483">
        <f t="shared" si="108"/>
        <v>0</v>
      </c>
      <c r="CF89" s="483">
        <f t="shared" si="108"/>
        <v>0</v>
      </c>
      <c r="CG89" s="483">
        <f t="shared" si="108"/>
        <v>0</v>
      </c>
      <c r="CH89" s="483">
        <f t="shared" si="108"/>
        <v>0</v>
      </c>
      <c r="CI89" s="483">
        <f t="shared" si="108"/>
        <v>0</v>
      </c>
      <c r="CJ89" s="483">
        <f t="shared" si="108"/>
        <v>0</v>
      </c>
      <c r="CK89" s="483">
        <f t="shared" si="108"/>
        <v>0</v>
      </c>
      <c r="CL89" s="483">
        <f t="shared" si="108"/>
        <v>0</v>
      </c>
      <c r="CM89" s="483">
        <f t="shared" si="108"/>
        <v>0</v>
      </c>
      <c r="CN89" s="483">
        <f t="shared" si="108"/>
        <v>0</v>
      </c>
      <c r="CO89" s="483">
        <f t="shared" si="108"/>
        <v>0</v>
      </c>
      <c r="CP89" s="483">
        <f t="shared" si="108"/>
        <v>0</v>
      </c>
      <c r="CQ89" s="483">
        <f t="shared" si="108"/>
        <v>0</v>
      </c>
      <c r="CR89" s="483">
        <f t="shared" si="108"/>
        <v>4.9910091145833348</v>
      </c>
      <c r="CS89" s="483">
        <f t="shared" si="108"/>
        <v>0</v>
      </c>
      <c r="CT89" s="483">
        <f t="shared" si="108"/>
        <v>0</v>
      </c>
      <c r="CU89" s="483">
        <f t="shared" si="108"/>
        <v>0</v>
      </c>
      <c r="CV89" s="483">
        <f t="shared" si="108"/>
        <v>0</v>
      </c>
      <c r="CW89" s="483">
        <f t="shared" si="108"/>
        <v>0</v>
      </c>
      <c r="CX89" s="483">
        <f t="shared" si="108"/>
        <v>0</v>
      </c>
      <c r="CY89" s="483">
        <f t="shared" si="108"/>
        <v>0</v>
      </c>
      <c r="CZ89" s="483">
        <f t="shared" si="108"/>
        <v>0</v>
      </c>
      <c r="DA89" s="483">
        <f t="shared" si="108"/>
        <v>0</v>
      </c>
      <c r="DB89" s="483">
        <f t="shared" si="108"/>
        <v>0</v>
      </c>
      <c r="DC89" s="483">
        <f t="shared" si="108"/>
        <v>9.5808610540725461</v>
      </c>
      <c r="DD89" s="483">
        <f t="shared" si="108"/>
        <v>8.7265862708719943</v>
      </c>
      <c r="DE89" s="483">
        <f t="shared" si="108"/>
        <v>0</v>
      </c>
      <c r="DF89" s="483">
        <f t="shared" si="108"/>
        <v>0</v>
      </c>
      <c r="DG89" s="483">
        <f t="shared" si="108"/>
        <v>0</v>
      </c>
      <c r="DH89" s="483">
        <f t="shared" si="108"/>
        <v>0</v>
      </c>
      <c r="DI89" s="483">
        <f t="shared" si="108"/>
        <v>0</v>
      </c>
      <c r="DJ89" s="483">
        <f t="shared" si="108"/>
        <v>0</v>
      </c>
      <c r="DK89" s="483">
        <f t="shared" si="108"/>
        <v>0</v>
      </c>
      <c r="DL89" s="483">
        <f t="shared" si="108"/>
        <v>0</v>
      </c>
      <c r="DM89" s="483">
        <f t="shared" ref="DM89:FX89" si="109">+IF(ISERROR(DM58/DM73),0,DM58/DM73)</f>
        <v>0</v>
      </c>
      <c r="DN89" s="483">
        <f t="shared" si="109"/>
        <v>0</v>
      </c>
      <c r="DO89" s="483">
        <f t="shared" si="109"/>
        <v>7.8305123983948963</v>
      </c>
      <c r="DP89" s="483">
        <f t="shared" si="109"/>
        <v>2.2050801903419104</v>
      </c>
      <c r="DQ89" s="483">
        <f t="shared" si="109"/>
        <v>0</v>
      </c>
      <c r="DR89" s="483">
        <f t="shared" si="109"/>
        <v>0</v>
      </c>
      <c r="DS89" s="483">
        <f t="shared" si="109"/>
        <v>0</v>
      </c>
      <c r="DT89" s="483">
        <f t="shared" si="109"/>
        <v>0</v>
      </c>
      <c r="DU89" s="483">
        <f t="shared" si="109"/>
        <v>0</v>
      </c>
      <c r="DV89" s="483">
        <f t="shared" si="109"/>
        <v>0</v>
      </c>
      <c r="DW89" s="483">
        <f t="shared" si="109"/>
        <v>0</v>
      </c>
      <c r="DX89" s="483">
        <f t="shared" si="109"/>
        <v>0</v>
      </c>
      <c r="DY89" s="483">
        <f t="shared" si="109"/>
        <v>0</v>
      </c>
      <c r="DZ89" s="483">
        <f t="shared" si="109"/>
        <v>0</v>
      </c>
      <c r="EA89" s="483">
        <f t="shared" si="109"/>
        <v>5.8405596763317602</v>
      </c>
      <c r="EB89" s="483">
        <f t="shared" si="109"/>
        <v>6.5222784355938375</v>
      </c>
      <c r="EC89" s="483">
        <f t="shared" si="109"/>
        <v>0</v>
      </c>
      <c r="ED89" s="483">
        <f t="shared" si="109"/>
        <v>0</v>
      </c>
      <c r="EE89" s="483">
        <f t="shared" si="109"/>
        <v>0</v>
      </c>
      <c r="EF89" s="483">
        <f t="shared" si="109"/>
        <v>0</v>
      </c>
      <c r="EG89" s="483">
        <f t="shared" si="109"/>
        <v>0</v>
      </c>
      <c r="EH89" s="483">
        <f t="shared" si="109"/>
        <v>0</v>
      </c>
      <c r="EI89" s="483">
        <f t="shared" si="109"/>
        <v>0</v>
      </c>
      <c r="EJ89" s="483">
        <f t="shared" si="109"/>
        <v>0</v>
      </c>
      <c r="EK89" s="483">
        <f t="shared" si="109"/>
        <v>0</v>
      </c>
      <c r="EL89" s="483">
        <f t="shared" si="109"/>
        <v>0</v>
      </c>
      <c r="EM89" s="483">
        <f t="shared" si="109"/>
        <v>11.696275009094215</v>
      </c>
      <c r="EN89" s="483">
        <f t="shared" si="109"/>
        <v>29.055488888888892</v>
      </c>
      <c r="EO89" s="483">
        <f t="shared" si="109"/>
        <v>0</v>
      </c>
      <c r="EP89" s="483">
        <f t="shared" si="109"/>
        <v>0</v>
      </c>
      <c r="EQ89" s="483">
        <f t="shared" si="109"/>
        <v>0</v>
      </c>
      <c r="ER89" s="483">
        <f t="shared" si="109"/>
        <v>0</v>
      </c>
      <c r="ES89" s="483">
        <f t="shared" si="109"/>
        <v>0</v>
      </c>
      <c r="ET89" s="483">
        <f t="shared" si="109"/>
        <v>0</v>
      </c>
      <c r="EU89" s="483">
        <f t="shared" si="109"/>
        <v>0</v>
      </c>
      <c r="EV89" s="483">
        <f t="shared" si="109"/>
        <v>0</v>
      </c>
      <c r="EW89" s="483">
        <f t="shared" si="109"/>
        <v>0</v>
      </c>
      <c r="EX89" s="483">
        <f t="shared" si="109"/>
        <v>0</v>
      </c>
      <c r="EY89" s="483">
        <f t="shared" si="109"/>
        <v>3.3808822079842273</v>
      </c>
      <c r="EZ89" s="483">
        <f t="shared" si="109"/>
        <v>0</v>
      </c>
      <c r="FA89" s="483">
        <f t="shared" si="109"/>
        <v>0</v>
      </c>
      <c r="FB89" s="483">
        <f t="shared" si="109"/>
        <v>0</v>
      </c>
      <c r="FC89" s="483">
        <f t="shared" si="109"/>
        <v>0</v>
      </c>
      <c r="FD89" s="483">
        <f t="shared" si="109"/>
        <v>0</v>
      </c>
      <c r="FE89" s="483">
        <f t="shared" si="109"/>
        <v>0</v>
      </c>
      <c r="FF89" s="483">
        <f t="shared" si="109"/>
        <v>0</v>
      </c>
      <c r="FG89" s="483">
        <f t="shared" si="109"/>
        <v>0</v>
      </c>
      <c r="FH89" s="483">
        <f t="shared" si="109"/>
        <v>0</v>
      </c>
      <c r="FI89" s="483">
        <f t="shared" si="109"/>
        <v>0</v>
      </c>
      <c r="FJ89" s="483">
        <f t="shared" si="109"/>
        <v>0</v>
      </c>
      <c r="FK89" s="483">
        <f t="shared" si="109"/>
        <v>0</v>
      </c>
      <c r="FL89" s="483">
        <f t="shared" si="109"/>
        <v>0</v>
      </c>
      <c r="FM89" s="483">
        <f t="shared" si="109"/>
        <v>0</v>
      </c>
      <c r="FN89" s="483">
        <f t="shared" si="109"/>
        <v>0</v>
      </c>
      <c r="FO89" s="483">
        <f t="shared" si="109"/>
        <v>0</v>
      </c>
      <c r="FP89" s="483">
        <f t="shared" si="109"/>
        <v>0</v>
      </c>
      <c r="FQ89" s="483">
        <f t="shared" si="109"/>
        <v>0</v>
      </c>
      <c r="FR89" s="483">
        <f t="shared" si="109"/>
        <v>0</v>
      </c>
      <c r="FS89" s="483">
        <f t="shared" si="109"/>
        <v>0</v>
      </c>
      <c r="FT89" s="483">
        <f t="shared" si="109"/>
        <v>0</v>
      </c>
      <c r="FU89" s="483">
        <f t="shared" si="109"/>
        <v>0</v>
      </c>
      <c r="FV89" s="483">
        <f t="shared" si="109"/>
        <v>0</v>
      </c>
      <c r="FW89" s="483">
        <f t="shared" si="109"/>
        <v>1.8457486832203791E-2</v>
      </c>
      <c r="FX89" s="483">
        <f t="shared" si="109"/>
        <v>13.040062713797029</v>
      </c>
      <c r="FY89" s="483">
        <f t="shared" ref="FY89:GB89" si="110">+IF(ISERROR(FY58/FY73),0,FY58/FY73)</f>
        <v>0</v>
      </c>
      <c r="FZ89" s="483">
        <f t="shared" si="110"/>
        <v>0</v>
      </c>
      <c r="GA89" s="483">
        <f t="shared" si="110"/>
        <v>0</v>
      </c>
      <c r="GB89" s="483">
        <f t="shared" si="110"/>
        <v>0</v>
      </c>
    </row>
    <row r="90" spans="1:184">
      <c r="B90" s="486" t="s">
        <v>12</v>
      </c>
      <c r="C90" s="475" t="s">
        <v>97</v>
      </c>
      <c r="D90" s="478" t="s">
        <v>177</v>
      </c>
      <c r="E90" s="483">
        <f t="shared" ref="E90:AZ90" si="111">+IF(ISERROR(E59/E74),0,E59/E74)</f>
        <v>15.130756830019701</v>
      </c>
      <c r="F90" s="483">
        <f t="shared" si="111"/>
        <v>13.946749945204472</v>
      </c>
      <c r="G90" s="483">
        <f t="shared" si="111"/>
        <v>12.135425655121789</v>
      </c>
      <c r="H90" s="483">
        <f t="shared" si="111"/>
        <v>11.801623156233266</v>
      </c>
      <c r="I90" s="483">
        <f t="shared" si="111"/>
        <v>11.060459461764685</v>
      </c>
      <c r="J90" s="483">
        <f t="shared" si="111"/>
        <v>12.635558439621484</v>
      </c>
      <c r="K90" s="483">
        <f t="shared" si="111"/>
        <v>19.949986139112905</v>
      </c>
      <c r="L90" s="483">
        <f t="shared" si="111"/>
        <v>16.005983227032992</v>
      </c>
      <c r="M90" s="483">
        <f t="shared" si="111"/>
        <v>12.268946332680855</v>
      </c>
      <c r="N90" s="483">
        <f t="shared" si="111"/>
        <v>11.496392463394923</v>
      </c>
      <c r="O90" s="483">
        <f t="shared" si="111"/>
        <v>12.063611696685108</v>
      </c>
      <c r="P90" s="483">
        <f t="shared" si="111"/>
        <v>12.953922745152711</v>
      </c>
      <c r="Q90" s="483">
        <f t="shared" si="111"/>
        <v>11.56834587700876</v>
      </c>
      <c r="R90" s="483">
        <f t="shared" si="111"/>
        <v>10.82720450011279</v>
      </c>
      <c r="S90" s="483">
        <f t="shared" si="111"/>
        <v>7.7781971787117881</v>
      </c>
      <c r="T90" s="483">
        <f t="shared" si="111"/>
        <v>7.8808674934618734</v>
      </c>
      <c r="U90" s="483">
        <f t="shared" si="111"/>
        <v>6.70071424315113</v>
      </c>
      <c r="V90" s="483">
        <f t="shared" si="111"/>
        <v>8.8840195564091449</v>
      </c>
      <c r="W90" s="483">
        <f t="shared" si="111"/>
        <v>13.739061239919355</v>
      </c>
      <c r="X90" s="483">
        <f t="shared" si="111"/>
        <v>12.377569350750235</v>
      </c>
      <c r="Y90" s="483">
        <f t="shared" si="111"/>
        <v>7.6732568850554257</v>
      </c>
      <c r="Z90" s="483">
        <f t="shared" si="111"/>
        <v>6.6843453231412626</v>
      </c>
      <c r="AA90" s="483">
        <f t="shared" si="111"/>
        <v>7.282371032856739</v>
      </c>
      <c r="AB90" s="483">
        <f t="shared" si="111"/>
        <v>7.8210292885465806</v>
      </c>
      <c r="AC90" s="483">
        <f t="shared" si="111"/>
        <v>-6.1849585837893324</v>
      </c>
      <c r="AD90" s="483">
        <f t="shared" si="111"/>
        <v>-4.1218046067178999</v>
      </c>
      <c r="AE90" s="483">
        <f t="shared" si="111"/>
        <v>-4.6741529651764848</v>
      </c>
      <c r="AF90" s="483">
        <f t="shared" si="111"/>
        <v>-9.2972854891476828</v>
      </c>
      <c r="AG90" s="483">
        <f t="shared" si="111"/>
        <v>-9.1131729606523351</v>
      </c>
      <c r="AH90" s="483">
        <f t="shared" si="111"/>
        <v>-1.54221923229125</v>
      </c>
      <c r="AI90" s="483">
        <f t="shared" si="111"/>
        <v>3.0314903951091994</v>
      </c>
      <c r="AJ90" s="483">
        <f t="shared" si="111"/>
        <v>3.2332790629729655</v>
      </c>
      <c r="AK90" s="483">
        <f t="shared" si="111"/>
        <v>-4.5592392594264739</v>
      </c>
      <c r="AL90" s="483">
        <f t="shared" si="111"/>
        <v>-9.2348788837905804</v>
      </c>
      <c r="AM90" s="483">
        <f t="shared" si="111"/>
        <v>-8.6479128526669928</v>
      </c>
      <c r="AN90" s="483">
        <f t="shared" si="111"/>
        <v>-6.7577567638006046</v>
      </c>
      <c r="AO90" s="483">
        <f t="shared" si="111"/>
        <v>-4.8652787499999981</v>
      </c>
      <c r="AP90" s="483">
        <f t="shared" si="111"/>
        <v>-2.4051914671762553</v>
      </c>
      <c r="AQ90" s="483">
        <f t="shared" si="111"/>
        <v>-3.0164542406121311</v>
      </c>
      <c r="AR90" s="483">
        <f t="shared" si="111"/>
        <v>-8.1787764177556959</v>
      </c>
      <c r="AS90" s="483">
        <f t="shared" si="111"/>
        <v>-7.4540214207775799</v>
      </c>
      <c r="AT90" s="483">
        <f t="shared" si="111"/>
        <v>0.27725690134272535</v>
      </c>
      <c r="AU90" s="483">
        <f t="shared" si="111"/>
        <v>4.2957100468404894</v>
      </c>
      <c r="AV90" s="483">
        <f t="shared" si="111"/>
        <v>5.8652401189234258</v>
      </c>
      <c r="AW90" s="483">
        <f t="shared" si="111"/>
        <v>-3.784376499010532</v>
      </c>
      <c r="AX90" s="483">
        <f t="shared" si="111"/>
        <v>-8.7174264816531561</v>
      </c>
      <c r="AY90" s="483">
        <f t="shared" si="111"/>
        <v>-7.6827736667394575</v>
      </c>
      <c r="AZ90" s="483">
        <f t="shared" si="111"/>
        <v>-6.213271339953347</v>
      </c>
      <c r="BA90" s="483">
        <f t="shared" ref="BA90:DL90" si="112">+IF(ISERROR(BA59/BA74),0,BA59/BA74)</f>
        <v>-2.9100598154364903</v>
      </c>
      <c r="BB90" s="483">
        <f t="shared" si="112"/>
        <v>-1.7817033107343956</v>
      </c>
      <c r="BC90" s="483">
        <f t="shared" si="112"/>
        <v>-2.9320454496186237</v>
      </c>
      <c r="BD90" s="483">
        <f t="shared" si="112"/>
        <v>-8.2252007458713656</v>
      </c>
      <c r="BE90" s="483">
        <f t="shared" si="112"/>
        <v>-7.9723801787164907</v>
      </c>
      <c r="BF90" s="483">
        <f t="shared" si="112"/>
        <v>1.3332923884147667</v>
      </c>
      <c r="BG90" s="483">
        <f t="shared" si="112"/>
        <v>5.1559106504228023</v>
      </c>
      <c r="BH90" s="483">
        <f t="shared" si="112"/>
        <v>6.862448472661538</v>
      </c>
      <c r="BI90" s="483">
        <f t="shared" si="112"/>
        <v>-3.9418207305245727</v>
      </c>
      <c r="BJ90" s="483">
        <f t="shared" si="112"/>
        <v>-8.3357644708487939</v>
      </c>
      <c r="BK90" s="483">
        <f t="shared" si="112"/>
        <v>-7.6835770158930377</v>
      </c>
      <c r="BL90" s="483">
        <f t="shared" si="112"/>
        <v>-5.6693182562061022</v>
      </c>
      <c r="BM90" s="483">
        <f t="shared" si="112"/>
        <v>-1.7632490734688155</v>
      </c>
      <c r="BN90" s="483">
        <f t="shared" si="112"/>
        <v>-0.75475556736589111</v>
      </c>
      <c r="BO90" s="483">
        <f t="shared" si="112"/>
        <v>-2.1340082592165079</v>
      </c>
      <c r="BP90" s="483">
        <f t="shared" si="112"/>
        <v>-7.1279752105385903</v>
      </c>
      <c r="BQ90" s="483">
        <f t="shared" si="112"/>
        <v>-6.9236487919832017</v>
      </c>
      <c r="BR90" s="483">
        <f t="shared" si="112"/>
        <v>3.2044062841615908</v>
      </c>
      <c r="BS90" s="483">
        <f t="shared" si="112"/>
        <v>8.5127784378689118</v>
      </c>
      <c r="BT90" s="483">
        <f t="shared" si="112"/>
        <v>9.6173444011442726</v>
      </c>
      <c r="BU90" s="483">
        <f t="shared" si="112"/>
        <v>-1.9431094171569772</v>
      </c>
      <c r="BV90" s="483">
        <f t="shared" si="112"/>
        <v>-7.0800695505983482</v>
      </c>
      <c r="BW90" s="483">
        <f t="shared" si="112"/>
        <v>-5.8804617702608066</v>
      </c>
      <c r="BX90" s="483">
        <f t="shared" si="112"/>
        <v>-3.2597522114000181</v>
      </c>
      <c r="BY90" s="483">
        <f t="shared" si="112"/>
        <v>1.4548657613398044</v>
      </c>
      <c r="BZ90" s="483">
        <f t="shared" si="112"/>
        <v>2.7784493773078953</v>
      </c>
      <c r="CA90" s="483">
        <f t="shared" si="112"/>
        <v>2.9164362764998084</v>
      </c>
      <c r="CB90" s="483">
        <f t="shared" si="112"/>
        <v>-1.3845717342137511</v>
      </c>
      <c r="CC90" s="483">
        <f t="shared" si="112"/>
        <v>-0.10727845656643016</v>
      </c>
      <c r="CD90" s="483">
        <f t="shared" si="112"/>
        <v>12.979398391442288</v>
      </c>
      <c r="CE90" s="483">
        <f t="shared" si="112"/>
        <v>22.270725431658999</v>
      </c>
      <c r="CF90" s="483">
        <f t="shared" si="112"/>
        <v>24.995947717414701</v>
      </c>
      <c r="CG90" s="483">
        <f t="shared" si="112"/>
        <v>12.744217291302299</v>
      </c>
      <c r="CH90" s="483">
        <f t="shared" si="112"/>
        <v>7.6324491470750573</v>
      </c>
      <c r="CI90" s="483">
        <f t="shared" si="112"/>
        <v>8.0867814994709235</v>
      </c>
      <c r="CJ90" s="483">
        <f t="shared" si="112"/>
        <v>13.729429846306401</v>
      </c>
      <c r="CK90" s="483">
        <f t="shared" si="112"/>
        <v>14.586581071151445</v>
      </c>
      <c r="CL90" s="483">
        <f t="shared" si="112"/>
        <v>20.204476999538276</v>
      </c>
      <c r="CM90" s="483">
        <f t="shared" si="112"/>
        <v>20.388351072058132</v>
      </c>
      <c r="CN90" s="483">
        <f t="shared" si="112"/>
        <v>12.450109677003766</v>
      </c>
      <c r="CO90" s="483">
        <f t="shared" si="112"/>
        <v>13.773671625858244</v>
      </c>
      <c r="CP90" s="483">
        <f t="shared" si="112"/>
        <v>32.309676254892274</v>
      </c>
      <c r="CQ90" s="483">
        <f t="shared" si="112"/>
        <v>44.305407686768433</v>
      </c>
      <c r="CR90" s="483">
        <f t="shared" si="112"/>
        <v>46.605724783328661</v>
      </c>
      <c r="CS90" s="483">
        <f t="shared" si="112"/>
        <v>33.711749297018834</v>
      </c>
      <c r="CT90" s="483">
        <f t="shared" si="112"/>
        <v>23.930093436859618</v>
      </c>
      <c r="CU90" s="483">
        <f t="shared" si="112"/>
        <v>23.974528130826542</v>
      </c>
      <c r="CV90" s="483">
        <f t="shared" si="112"/>
        <v>32.799490446687294</v>
      </c>
      <c r="CW90" s="483">
        <f t="shared" si="112"/>
        <v>25.314916666666665</v>
      </c>
      <c r="CX90" s="483">
        <f t="shared" si="112"/>
        <v>36.552482972136225</v>
      </c>
      <c r="CY90" s="483">
        <f t="shared" si="112"/>
        <v>35.156096364850868</v>
      </c>
      <c r="CZ90" s="483">
        <f t="shared" si="112"/>
        <v>29.300968164602136</v>
      </c>
      <c r="DA90" s="483">
        <f t="shared" si="112"/>
        <v>30.056575123817051</v>
      </c>
      <c r="DB90" s="483">
        <f t="shared" si="112"/>
        <v>48.64916817716977</v>
      </c>
      <c r="DC90" s="483">
        <f t="shared" si="112"/>
        <v>57.959105216657456</v>
      </c>
      <c r="DD90" s="483">
        <f t="shared" si="112"/>
        <v>63.150358754424175</v>
      </c>
      <c r="DE90" s="483">
        <f t="shared" si="112"/>
        <v>45.18309156099329</v>
      </c>
      <c r="DF90" s="483">
        <f t="shared" si="112"/>
        <v>29.060712354082259</v>
      </c>
      <c r="DG90" s="483">
        <f t="shared" si="112"/>
        <v>30.028446497885561</v>
      </c>
      <c r="DH90" s="483">
        <f t="shared" si="112"/>
        <v>36.584415642419998</v>
      </c>
      <c r="DI90" s="483">
        <f t="shared" si="112"/>
        <v>28.03168261060312</v>
      </c>
      <c r="DJ90" s="483">
        <f t="shared" si="112"/>
        <v>36.435578793835681</v>
      </c>
      <c r="DK90" s="483">
        <f t="shared" si="112"/>
        <v>36.674210086274478</v>
      </c>
      <c r="DL90" s="483">
        <f t="shared" si="112"/>
        <v>26.897811699651726</v>
      </c>
      <c r="DM90" s="483">
        <f t="shared" ref="DM90:FX90" si="113">+IF(ISERROR(DM59/DM74),0,DM59/DM74)</f>
        <v>29.950379061849485</v>
      </c>
      <c r="DN90" s="483">
        <f t="shared" si="113"/>
        <v>52.118281161018963</v>
      </c>
      <c r="DO90" s="483">
        <f t="shared" si="113"/>
        <v>55.858467334827253</v>
      </c>
      <c r="DP90" s="483">
        <f t="shared" si="113"/>
        <v>63.439967484531074</v>
      </c>
      <c r="DQ90" s="483">
        <f t="shared" si="113"/>
        <v>45.644222854384758</v>
      </c>
      <c r="DR90" s="483">
        <f t="shared" si="113"/>
        <v>30.009316937504991</v>
      </c>
      <c r="DS90" s="483">
        <f t="shared" si="113"/>
        <v>32.383783540322391</v>
      </c>
      <c r="DT90" s="483">
        <f t="shared" si="113"/>
        <v>35.988791916410172</v>
      </c>
      <c r="DU90" s="483">
        <f t="shared" si="113"/>
        <v>30.344140031654533</v>
      </c>
      <c r="DV90" s="483">
        <f t="shared" si="113"/>
        <v>36.522429998023121</v>
      </c>
      <c r="DW90" s="483">
        <f t="shared" si="113"/>
        <v>37.723660082315654</v>
      </c>
      <c r="DX90" s="483">
        <f t="shared" si="113"/>
        <v>24.869962604477358</v>
      </c>
      <c r="DY90" s="483">
        <f t="shared" si="113"/>
        <v>32.016162217770315</v>
      </c>
      <c r="DZ90" s="483">
        <f t="shared" si="113"/>
        <v>52.377001726666997</v>
      </c>
      <c r="EA90" s="483">
        <f t="shared" si="113"/>
        <v>54.447069982651193</v>
      </c>
      <c r="EB90" s="483">
        <f t="shared" si="113"/>
        <v>62.138923859750754</v>
      </c>
      <c r="EC90" s="483">
        <f t="shared" si="113"/>
        <v>42.950530836474023</v>
      </c>
      <c r="ED90" s="483">
        <f t="shared" si="113"/>
        <v>30.580946898564523</v>
      </c>
      <c r="EE90" s="483">
        <f t="shared" si="113"/>
        <v>29.918828024712667</v>
      </c>
      <c r="EF90" s="483">
        <f t="shared" si="113"/>
        <v>33.270866082730315</v>
      </c>
      <c r="EG90" s="483">
        <f t="shared" si="113"/>
        <v>29.386935206151044</v>
      </c>
      <c r="EH90" s="483">
        <f t="shared" si="113"/>
        <v>37.847579648258815</v>
      </c>
      <c r="EI90" s="483">
        <f t="shared" si="113"/>
        <v>36.923559784460153</v>
      </c>
      <c r="EJ90" s="483">
        <f t="shared" si="113"/>
        <v>26.676172027873076</v>
      </c>
      <c r="EK90" s="483">
        <f t="shared" si="113"/>
        <v>31.207223352028368</v>
      </c>
      <c r="EL90" s="483">
        <f t="shared" si="113"/>
        <v>48.100673181104042</v>
      </c>
      <c r="EM90" s="483">
        <f t="shared" si="113"/>
        <v>55.83880295386259</v>
      </c>
      <c r="EN90" s="483">
        <f t="shared" si="113"/>
        <v>65.086013129919479</v>
      </c>
      <c r="EO90" s="483">
        <f t="shared" si="113"/>
        <v>44.218901065293856</v>
      </c>
      <c r="EP90" s="483">
        <f t="shared" si="113"/>
        <v>33.81114685564058</v>
      </c>
      <c r="EQ90" s="483">
        <f t="shared" si="113"/>
        <v>27.299320372205052</v>
      </c>
      <c r="ER90" s="483">
        <f t="shared" si="113"/>
        <v>36.047351553021535</v>
      </c>
      <c r="ES90" s="483">
        <f t="shared" si="113"/>
        <v>29.631817144107238</v>
      </c>
      <c r="ET90" s="483">
        <f t="shared" si="113"/>
        <v>38.858978859925408</v>
      </c>
      <c r="EU90" s="483">
        <f t="shared" si="113"/>
        <v>42.27930389731992</v>
      </c>
      <c r="EV90" s="483">
        <f t="shared" si="113"/>
        <v>28.963430961507566</v>
      </c>
      <c r="EW90" s="483">
        <f t="shared" si="113"/>
        <v>27.141166188257742</v>
      </c>
      <c r="EX90" s="483">
        <f t="shared" si="113"/>
        <v>49.026160042743825</v>
      </c>
      <c r="EY90" s="483">
        <f t="shared" si="113"/>
        <v>59.896607431340875</v>
      </c>
      <c r="EZ90" s="483">
        <f t="shared" si="113"/>
        <v>62.816596989986763</v>
      </c>
      <c r="FA90" s="483">
        <f t="shared" si="113"/>
        <v>51.73068546219578</v>
      </c>
      <c r="FB90" s="483">
        <f t="shared" si="113"/>
        <v>39.262897932266682</v>
      </c>
      <c r="FC90" s="483">
        <f t="shared" si="113"/>
        <v>29.41522183786407</v>
      </c>
      <c r="FD90" s="483">
        <f t="shared" si="113"/>
        <v>38.919989583333333</v>
      </c>
      <c r="FE90" s="483">
        <f t="shared" si="113"/>
        <v>29.353293405698011</v>
      </c>
      <c r="FF90" s="483">
        <f t="shared" si="113"/>
        <v>42.497507755762598</v>
      </c>
      <c r="FG90" s="483">
        <f t="shared" si="113"/>
        <v>44.475347381912044</v>
      </c>
      <c r="FH90" s="483">
        <f t="shared" si="113"/>
        <v>30.364435415011439</v>
      </c>
      <c r="FI90" s="483">
        <f t="shared" si="113"/>
        <v>30.399535713610888</v>
      </c>
      <c r="FJ90" s="483">
        <f t="shared" si="113"/>
        <v>56.211418776538189</v>
      </c>
      <c r="FK90" s="483">
        <f t="shared" si="113"/>
        <v>63.50475173310975</v>
      </c>
      <c r="FL90" s="483">
        <f t="shared" si="113"/>
        <v>66.304406905480548</v>
      </c>
      <c r="FM90" s="483">
        <f t="shared" si="113"/>
        <v>56.005756435854863</v>
      </c>
      <c r="FN90" s="483">
        <f t="shared" si="113"/>
        <v>39.139168775979932</v>
      </c>
      <c r="FO90" s="483">
        <f t="shared" si="113"/>
        <v>33.538224137352756</v>
      </c>
      <c r="FP90" s="483">
        <f t="shared" si="113"/>
        <v>43.638580882657408</v>
      </c>
      <c r="FQ90" s="483">
        <f t="shared" si="113"/>
        <v>30.365708333333334</v>
      </c>
      <c r="FR90" s="483">
        <f t="shared" si="113"/>
        <v>46.327702786377706</v>
      </c>
      <c r="FS90" s="483">
        <f t="shared" si="113"/>
        <v>47.494801207751905</v>
      </c>
      <c r="FT90" s="483">
        <f t="shared" si="113"/>
        <v>33.742921523141099</v>
      </c>
      <c r="FU90" s="483">
        <f t="shared" si="113"/>
        <v>35.240719044567278</v>
      </c>
      <c r="FV90" s="483">
        <f t="shared" si="113"/>
        <v>61.435561936671121</v>
      </c>
      <c r="FW90" s="483">
        <f t="shared" si="113"/>
        <v>61.203979603708603</v>
      </c>
      <c r="FX90" s="483">
        <f t="shared" si="113"/>
        <v>70.123996624009862</v>
      </c>
      <c r="FY90" s="483">
        <f t="shared" ref="FY90:GB90" si="114">+IF(ISERROR(FY59/FY74),0,FY59/FY74)</f>
        <v>57.281244114805908</v>
      </c>
      <c r="FZ90" s="483">
        <f t="shared" si="114"/>
        <v>41.677323312535968</v>
      </c>
      <c r="GA90" s="483">
        <f t="shared" si="114"/>
        <v>39.017059671227287</v>
      </c>
      <c r="GB90" s="483">
        <f t="shared" si="114"/>
        <v>45.293164912588047</v>
      </c>
    </row>
    <row r="91" spans="1:184">
      <c r="A91" s="461"/>
      <c r="B91" s="486"/>
      <c r="C91" s="476" t="s">
        <v>289</v>
      </c>
      <c r="D91" s="479" t="s">
        <v>177</v>
      </c>
      <c r="E91" s="484">
        <f t="shared" ref="E91:AZ91" si="115">+IF(ISERROR(E60/E75),0,E60/E75)</f>
        <v>15.130623850142166</v>
      </c>
      <c r="F91" s="484">
        <f t="shared" si="115"/>
        <v>13.947396898775935</v>
      </c>
      <c r="G91" s="484">
        <f t="shared" si="115"/>
        <v>12.135342510455221</v>
      </c>
      <c r="H91" s="484">
        <f t="shared" si="115"/>
        <v>11.801468505470385</v>
      </c>
      <c r="I91" s="484">
        <f t="shared" si="115"/>
        <v>11.05938118779707</v>
      </c>
      <c r="J91" s="484">
        <f t="shared" si="115"/>
        <v>12.626113450678261</v>
      </c>
      <c r="K91" s="484">
        <f t="shared" si="115"/>
        <v>19.95850544849629</v>
      </c>
      <c r="L91" s="484">
        <f t="shared" si="115"/>
        <v>16.014384262593339</v>
      </c>
      <c r="M91" s="484">
        <f t="shared" si="115"/>
        <v>12.277778856044872</v>
      </c>
      <c r="N91" s="484">
        <f t="shared" si="115"/>
        <v>11.496528567932296</v>
      </c>
      <c r="O91" s="484">
        <f t="shared" si="115"/>
        <v>12.062748110585165</v>
      </c>
      <c r="P91" s="484">
        <f t="shared" si="115"/>
        <v>12.95407180011938</v>
      </c>
      <c r="Q91" s="484">
        <f t="shared" si="115"/>
        <v>11.570042156093335</v>
      </c>
      <c r="R91" s="484">
        <f t="shared" si="115"/>
        <v>10.824833523975869</v>
      </c>
      <c r="S91" s="484">
        <f t="shared" si="115"/>
        <v>7.7775850372265953</v>
      </c>
      <c r="T91" s="484">
        <f t="shared" si="115"/>
        <v>7.8789080480118958</v>
      </c>
      <c r="U91" s="484">
        <f t="shared" si="115"/>
        <v>6.6997924583075168</v>
      </c>
      <c r="V91" s="484">
        <f t="shared" si="115"/>
        <v>8.877796968697238</v>
      </c>
      <c r="W91" s="484">
        <f t="shared" si="115"/>
        <v>13.734304031700345</v>
      </c>
      <c r="X91" s="484">
        <f t="shared" si="115"/>
        <v>12.36929083121707</v>
      </c>
      <c r="Y91" s="484">
        <f t="shared" si="115"/>
        <v>7.6646158026512445</v>
      </c>
      <c r="Z91" s="484">
        <f t="shared" si="115"/>
        <v>6.6840545983057158</v>
      </c>
      <c r="AA91" s="484">
        <f t="shared" si="115"/>
        <v>7.2832612499000913</v>
      </c>
      <c r="AB91" s="484">
        <f t="shared" si="115"/>
        <v>7.8217233734117873</v>
      </c>
      <c r="AC91" s="484">
        <f t="shared" si="115"/>
        <v>-8.2057178023945383</v>
      </c>
      <c r="AD91" s="484">
        <f t="shared" si="115"/>
        <v>-2.7030070138785254</v>
      </c>
      <c r="AE91" s="484">
        <f t="shared" si="115"/>
        <v>-6.6659141586914643</v>
      </c>
      <c r="AF91" s="484">
        <f t="shared" si="115"/>
        <v>-8.6014062576030383</v>
      </c>
      <c r="AG91" s="484">
        <f t="shared" si="115"/>
        <v>-8.8375531967742464</v>
      </c>
      <c r="AH91" s="484">
        <f t="shared" si="115"/>
        <v>-2.7488652198094683</v>
      </c>
      <c r="AI91" s="484">
        <f t="shared" si="115"/>
        <v>4.1116960153496311</v>
      </c>
      <c r="AJ91" s="484">
        <f t="shared" si="115"/>
        <v>4.834310823946895</v>
      </c>
      <c r="AK91" s="484">
        <f t="shared" si="115"/>
        <v>-3.3725936856134511</v>
      </c>
      <c r="AL91" s="484">
        <f t="shared" si="115"/>
        <v>-7.1015207180393416</v>
      </c>
      <c r="AM91" s="484">
        <f t="shared" si="115"/>
        <v>-10.522947651050135</v>
      </c>
      <c r="AN91" s="484">
        <f t="shared" si="115"/>
        <v>-10.183567170470283</v>
      </c>
      <c r="AO91" s="484">
        <f t="shared" si="115"/>
        <v>-6.8081025957972816</v>
      </c>
      <c r="AP91" s="484">
        <f t="shared" si="115"/>
        <v>-1.1361544058514901</v>
      </c>
      <c r="AQ91" s="484">
        <f t="shared" si="115"/>
        <v>-4.8321209800918838</v>
      </c>
      <c r="AR91" s="484">
        <f t="shared" si="115"/>
        <v>-7.5168812552793938</v>
      </c>
      <c r="AS91" s="484">
        <f t="shared" si="115"/>
        <v>-7.0761538832532223</v>
      </c>
      <c r="AT91" s="484">
        <f t="shared" si="115"/>
        <v>-1.4661449355305773</v>
      </c>
      <c r="AU91" s="484">
        <f t="shared" si="115"/>
        <v>6.0200293023942297</v>
      </c>
      <c r="AV91" s="484">
        <f t="shared" si="115"/>
        <v>7.3171747036910331</v>
      </c>
      <c r="AW91" s="484">
        <f t="shared" si="115"/>
        <v>-2.8490843533542076</v>
      </c>
      <c r="AX91" s="484">
        <f t="shared" si="115"/>
        <v>-6.7894385608588417</v>
      </c>
      <c r="AY91" s="484">
        <f t="shared" si="115"/>
        <v>-9.510043104478564</v>
      </c>
      <c r="AZ91" s="484">
        <f t="shared" si="115"/>
        <v>-9.3142769408619639</v>
      </c>
      <c r="BA91" s="484">
        <f t="shared" ref="BA91:DL91" si="116">+IF(ISERROR(BA60/BA75),0,BA60/BA75)</f>
        <v>-4.8287251598055168</v>
      </c>
      <c r="BB91" s="484">
        <f t="shared" si="116"/>
        <v>-0.9034897335579809</v>
      </c>
      <c r="BC91" s="484">
        <f t="shared" si="116"/>
        <v>-4.4688795498254859</v>
      </c>
      <c r="BD91" s="484">
        <f t="shared" si="116"/>
        <v>-7.7254493210885045</v>
      </c>
      <c r="BE91" s="484">
        <f t="shared" si="116"/>
        <v>-7.6819444660013376</v>
      </c>
      <c r="BF91" s="484">
        <f t="shared" si="116"/>
        <v>-0.39424953254152195</v>
      </c>
      <c r="BG91" s="484">
        <f t="shared" si="116"/>
        <v>7.1526501539812042</v>
      </c>
      <c r="BH91" s="484">
        <f t="shared" si="116"/>
        <v>8.1972770193874211</v>
      </c>
      <c r="BI91" s="484">
        <f t="shared" si="116"/>
        <v>-2.8573017237021685</v>
      </c>
      <c r="BJ91" s="484">
        <f t="shared" si="116"/>
        <v>-6.2900114481969078</v>
      </c>
      <c r="BK91" s="484">
        <f t="shared" si="116"/>
        <v>-8.392229219719729</v>
      </c>
      <c r="BL91" s="484">
        <f t="shared" si="116"/>
        <v>-8.9315791406986538</v>
      </c>
      <c r="BM91" s="484">
        <f t="shared" si="116"/>
        <v>-3.4627393060125615</v>
      </c>
      <c r="BN91" s="484">
        <f t="shared" si="116"/>
        <v>-7.5255739200310645E-2</v>
      </c>
      <c r="BO91" s="484">
        <f t="shared" si="116"/>
        <v>-3.8079130935170999</v>
      </c>
      <c r="BP91" s="484">
        <f t="shared" si="116"/>
        <v>-6.3988055275819615</v>
      </c>
      <c r="BQ91" s="484">
        <f t="shared" si="116"/>
        <v>-6.494361294255417</v>
      </c>
      <c r="BR91" s="484">
        <f t="shared" si="116"/>
        <v>1.2358593694900872</v>
      </c>
      <c r="BS91" s="484">
        <f t="shared" si="116"/>
        <v>10.701837889936135</v>
      </c>
      <c r="BT91" s="484">
        <f t="shared" si="116"/>
        <v>10.770409776934363</v>
      </c>
      <c r="BU91" s="484">
        <f t="shared" si="116"/>
        <v>-0.83662204127724749</v>
      </c>
      <c r="BV91" s="484">
        <f t="shared" si="116"/>
        <v>-5.1630607630024077</v>
      </c>
      <c r="BW91" s="484">
        <f t="shared" si="116"/>
        <v>-6.5269657258064502</v>
      </c>
      <c r="BX91" s="484">
        <f t="shared" si="116"/>
        <v>-6.0189668913450438</v>
      </c>
      <c r="BY91" s="484">
        <f t="shared" si="116"/>
        <v>-0.81664210282707672</v>
      </c>
      <c r="BZ91" s="484">
        <f t="shared" si="116"/>
        <v>3.2790928409065772</v>
      </c>
      <c r="CA91" s="484">
        <f t="shared" si="116"/>
        <v>1.2306886162176278</v>
      </c>
      <c r="CB91" s="484">
        <f t="shared" si="116"/>
        <v>-0.49710952823371263</v>
      </c>
      <c r="CC91" s="484">
        <f t="shared" si="116"/>
        <v>1.0367276447564795</v>
      </c>
      <c r="CD91" s="484">
        <f t="shared" si="116"/>
        <v>10.406709178142357</v>
      </c>
      <c r="CE91" s="484">
        <f t="shared" si="116"/>
        <v>24.924710312763292</v>
      </c>
      <c r="CF91" s="484">
        <f t="shared" si="116"/>
        <v>26.462447967094715</v>
      </c>
      <c r="CG91" s="484">
        <f t="shared" si="116"/>
        <v>14.70601042624962</v>
      </c>
      <c r="CH91" s="484">
        <f t="shared" si="116"/>
        <v>11.270883247637759</v>
      </c>
      <c r="CI91" s="484">
        <f t="shared" si="116"/>
        <v>5.6556897241103581</v>
      </c>
      <c r="CJ91" s="484">
        <f t="shared" si="116"/>
        <v>8.3918401095883617</v>
      </c>
      <c r="CK91" s="484">
        <f t="shared" si="116"/>
        <v>11.56463326523494</v>
      </c>
      <c r="CL91" s="484">
        <f t="shared" si="116"/>
        <v>21.786591629818219</v>
      </c>
      <c r="CM91" s="484">
        <f t="shared" si="116"/>
        <v>17.323712437566531</v>
      </c>
      <c r="CN91" s="484">
        <f t="shared" si="116"/>
        <v>14.147195704057278</v>
      </c>
      <c r="CO91" s="484">
        <f t="shared" si="116"/>
        <v>15.021116624049581</v>
      </c>
      <c r="CP91" s="484">
        <f t="shared" si="116"/>
        <v>29.834685284742374</v>
      </c>
      <c r="CQ91" s="484">
        <f t="shared" si="116"/>
        <v>46.267251927398682</v>
      </c>
      <c r="CR91" s="484">
        <f t="shared" si="116"/>
        <v>48.985781215357171</v>
      </c>
      <c r="CS91" s="484">
        <f t="shared" si="116"/>
        <v>36.849911171635753</v>
      </c>
      <c r="CT91" s="484">
        <f t="shared" si="116"/>
        <v>29.085306286633713</v>
      </c>
      <c r="CU91" s="484">
        <f t="shared" si="116"/>
        <v>18.631172954336879</v>
      </c>
      <c r="CV91" s="484">
        <f t="shared" si="116"/>
        <v>23.696645992653703</v>
      </c>
      <c r="CW91" s="484">
        <f t="shared" si="116"/>
        <v>19.728974042027193</v>
      </c>
      <c r="CX91" s="484">
        <f t="shared" si="116"/>
        <v>40.695973976272477</v>
      </c>
      <c r="CY91" s="484">
        <f t="shared" si="116"/>
        <v>31.42525234828781</v>
      </c>
      <c r="CZ91" s="484">
        <f t="shared" si="116"/>
        <v>32.795199270900042</v>
      </c>
      <c r="DA91" s="484">
        <f t="shared" si="116"/>
        <v>33.402953341195627</v>
      </c>
      <c r="DB91" s="484">
        <f t="shared" si="116"/>
        <v>45.19971762289822</v>
      </c>
      <c r="DC91" s="484">
        <f t="shared" si="116"/>
        <v>60.950444419981324</v>
      </c>
      <c r="DD91" s="484">
        <f t="shared" si="116"/>
        <v>66.264728816657907</v>
      </c>
      <c r="DE91" s="484">
        <f t="shared" si="116"/>
        <v>49.128433946922939</v>
      </c>
      <c r="DF91" s="484">
        <f t="shared" si="116"/>
        <v>36.325061929365127</v>
      </c>
      <c r="DG91" s="484">
        <f t="shared" si="116"/>
        <v>21.99962565013421</v>
      </c>
      <c r="DH91" s="484">
        <f t="shared" si="116"/>
        <v>26.048223489250876</v>
      </c>
      <c r="DI91" s="484">
        <f t="shared" si="116"/>
        <v>22.768739814476302</v>
      </c>
      <c r="DJ91" s="484">
        <f t="shared" si="116"/>
        <v>40.256494170587032</v>
      </c>
      <c r="DK91" s="484">
        <f t="shared" si="116"/>
        <v>33.217392505039896</v>
      </c>
      <c r="DL91" s="484">
        <f t="shared" si="116"/>
        <v>31.12117591129271</v>
      </c>
      <c r="DM91" s="484">
        <f t="shared" ref="DM91:FX91" si="117">+IF(ISERROR(DM60/DM75),0,DM60/DM75)</f>
        <v>32.023509529174667</v>
      </c>
      <c r="DN91" s="484">
        <f t="shared" si="117"/>
        <v>47.479946710725343</v>
      </c>
      <c r="DO91" s="484">
        <f t="shared" si="117"/>
        <v>59.258571377241218</v>
      </c>
      <c r="DP91" s="484">
        <f t="shared" si="117"/>
        <v>66.640453942021622</v>
      </c>
      <c r="DQ91" s="484">
        <f t="shared" si="117"/>
        <v>49.230965680182457</v>
      </c>
      <c r="DR91" s="484">
        <f t="shared" si="117"/>
        <v>38.550337983604209</v>
      </c>
      <c r="DS91" s="484">
        <f t="shared" si="117"/>
        <v>23.940354749704372</v>
      </c>
      <c r="DT91" s="484">
        <f t="shared" si="117"/>
        <v>26.143072407637142</v>
      </c>
      <c r="DU91" s="484">
        <f t="shared" si="117"/>
        <v>24.686976606231184</v>
      </c>
      <c r="DV91" s="484">
        <f t="shared" si="117"/>
        <v>38.406366893303556</v>
      </c>
      <c r="DW91" s="484">
        <f t="shared" si="117"/>
        <v>33.754099965047189</v>
      </c>
      <c r="DX91" s="484">
        <f t="shared" si="117"/>
        <v>31.125629000299359</v>
      </c>
      <c r="DY91" s="484">
        <f t="shared" si="117"/>
        <v>34.030744724449633</v>
      </c>
      <c r="DZ91" s="484">
        <f t="shared" si="117"/>
        <v>48.183230736079494</v>
      </c>
      <c r="EA91" s="484">
        <f t="shared" si="117"/>
        <v>58.665044528237033</v>
      </c>
      <c r="EB91" s="484">
        <f t="shared" si="117"/>
        <v>65.182548943810815</v>
      </c>
      <c r="EC91" s="484">
        <f t="shared" si="117"/>
        <v>46.582893718283202</v>
      </c>
      <c r="ED91" s="484">
        <f t="shared" si="117"/>
        <v>38.027442497656637</v>
      </c>
      <c r="EE91" s="484">
        <f t="shared" si="117"/>
        <v>26.75855138414865</v>
      </c>
      <c r="EF91" s="484">
        <f t="shared" si="117"/>
        <v>24.532286921076413</v>
      </c>
      <c r="EG91" s="484">
        <f t="shared" si="117"/>
        <v>25.877032426758976</v>
      </c>
      <c r="EH91" s="484">
        <f t="shared" si="117"/>
        <v>38.312622398908587</v>
      </c>
      <c r="EI91" s="484">
        <f t="shared" si="117"/>
        <v>32.268052341236924</v>
      </c>
      <c r="EJ91" s="484">
        <f t="shared" si="117"/>
        <v>31.237377870990848</v>
      </c>
      <c r="EK91" s="484">
        <f t="shared" si="117"/>
        <v>35.30818610517597</v>
      </c>
      <c r="EL91" s="484">
        <f t="shared" si="117"/>
        <v>38.896831278242409</v>
      </c>
      <c r="EM91" s="484">
        <f t="shared" si="117"/>
        <v>59.787702393688832</v>
      </c>
      <c r="EN91" s="484">
        <f t="shared" si="117"/>
        <v>67.8446774887652</v>
      </c>
      <c r="EO91" s="484">
        <f t="shared" si="117"/>
        <v>48.578719539881952</v>
      </c>
      <c r="EP91" s="484">
        <f t="shared" si="117"/>
        <v>42.685282560961525</v>
      </c>
      <c r="EQ91" s="484">
        <f t="shared" si="117"/>
        <v>20.990465116279069</v>
      </c>
      <c r="ER91" s="484">
        <f t="shared" si="117"/>
        <v>26.461861233684651</v>
      </c>
      <c r="ES91" s="484">
        <f t="shared" si="117"/>
        <v>25.723359911877726</v>
      </c>
      <c r="ET91" s="484">
        <f t="shared" si="117"/>
        <v>43.073984135870234</v>
      </c>
      <c r="EU91" s="484">
        <f t="shared" si="117"/>
        <v>35.948898915180401</v>
      </c>
      <c r="EV91" s="484">
        <f t="shared" si="117"/>
        <v>34.312137559002018</v>
      </c>
      <c r="EW91" s="484">
        <f t="shared" si="117"/>
        <v>28.101410751296328</v>
      </c>
      <c r="EX91" s="484">
        <f t="shared" si="117"/>
        <v>44.959696279609361</v>
      </c>
      <c r="EY91" s="484">
        <f t="shared" si="117"/>
        <v>59.815962079226829</v>
      </c>
      <c r="EZ91" s="484">
        <f t="shared" si="117"/>
        <v>65.741399694957522</v>
      </c>
      <c r="FA91" s="484">
        <f t="shared" si="117"/>
        <v>57.615347255949501</v>
      </c>
      <c r="FB91" s="484">
        <f t="shared" si="117"/>
        <v>50.397467172629796</v>
      </c>
      <c r="FC91" s="484">
        <f t="shared" si="117"/>
        <v>21.653095079384318</v>
      </c>
      <c r="FD91" s="484">
        <f t="shared" si="117"/>
        <v>27.315346106304087</v>
      </c>
      <c r="FE91" s="484">
        <f t="shared" si="117"/>
        <v>25.636486268074055</v>
      </c>
      <c r="FF91" s="484">
        <f t="shared" si="117"/>
        <v>48.001216236382639</v>
      </c>
      <c r="FG91" s="484">
        <f t="shared" si="117"/>
        <v>38.891438974938978</v>
      </c>
      <c r="FH91" s="484">
        <f t="shared" si="117"/>
        <v>35.309003842743124</v>
      </c>
      <c r="FI91" s="484">
        <f t="shared" si="117"/>
        <v>32.670770324962326</v>
      </c>
      <c r="FJ91" s="484">
        <f t="shared" si="117"/>
        <v>51.385831966336212</v>
      </c>
      <c r="FK91" s="484">
        <f t="shared" si="117"/>
        <v>64.229407222887971</v>
      </c>
      <c r="FL91" s="484">
        <f t="shared" si="117"/>
        <v>69.054209590955708</v>
      </c>
      <c r="FM91" s="484">
        <f t="shared" si="117"/>
        <v>61.669706893840477</v>
      </c>
      <c r="FN91" s="484">
        <f t="shared" si="117"/>
        <v>50.338891538094721</v>
      </c>
      <c r="FO91" s="484">
        <f t="shared" si="117"/>
        <v>24.981403941880256</v>
      </c>
      <c r="FP91" s="484">
        <f t="shared" si="117"/>
        <v>32.328987776238932</v>
      </c>
      <c r="FQ91" s="484">
        <f t="shared" si="117"/>
        <v>25.202824474660083</v>
      </c>
      <c r="FR91" s="484">
        <f t="shared" si="117"/>
        <v>53.02747034060468</v>
      </c>
      <c r="FS91" s="484">
        <f t="shared" si="117"/>
        <v>41.147096478579044</v>
      </c>
      <c r="FT91" s="484">
        <f t="shared" si="117"/>
        <v>39.818463963742055</v>
      </c>
      <c r="FU91" s="484">
        <f t="shared" si="117"/>
        <v>38.41958041958042</v>
      </c>
      <c r="FV91" s="484">
        <f t="shared" si="117"/>
        <v>55.106039115055708</v>
      </c>
      <c r="FW91" s="484">
        <f t="shared" si="117"/>
        <v>62.575327803995819</v>
      </c>
      <c r="FX91" s="484">
        <f t="shared" si="117"/>
        <v>72.699267616563873</v>
      </c>
      <c r="FY91" s="484">
        <f t="shared" ref="FY91:GB91" si="118">+IF(ISERROR(FY60/FY75),0,FY60/FY75)</f>
        <v>62.397370386384182</v>
      </c>
      <c r="FZ91" s="484">
        <f t="shared" si="118"/>
        <v>54.156763906238517</v>
      </c>
      <c r="GA91" s="484">
        <f t="shared" si="118"/>
        <v>29.991023568111764</v>
      </c>
      <c r="GB91" s="484">
        <f t="shared" si="118"/>
        <v>34.450075758036739</v>
      </c>
    </row>
    <row r="92" spans="1:184">
      <c r="C92" s="206"/>
      <c r="D92" s="564" t="s">
        <v>177</v>
      </c>
      <c r="E92" s="233">
        <f t="shared" ref="E92:AZ92" si="119">+IF(ISERROR(E61/E76),0,E61/E76)</f>
        <v>5.0750572516488113</v>
      </c>
      <c r="F92" s="233">
        <f t="shared" si="119"/>
        <v>3.9159843486759871</v>
      </c>
      <c r="G92" s="233">
        <f t="shared" si="119"/>
        <v>2.0954527041590358</v>
      </c>
      <c r="H92" s="233">
        <f t="shared" si="119"/>
        <v>2.4004649548493049</v>
      </c>
      <c r="I92" s="233">
        <f t="shared" si="119"/>
        <v>1.4291865129363615</v>
      </c>
      <c r="J92" s="233">
        <f t="shared" si="119"/>
        <v>2.0120055767181491</v>
      </c>
      <c r="K92" s="233">
        <f t="shared" si="119"/>
        <v>8.1365004220593722</v>
      </c>
      <c r="L92" s="233">
        <f t="shared" si="119"/>
        <v>5.328285252613453</v>
      </c>
      <c r="M92" s="233">
        <f t="shared" si="119"/>
        <v>0.91309810354293175</v>
      </c>
      <c r="N92" s="233">
        <f t="shared" si="119"/>
        <v>-4.8420425468489341E-2</v>
      </c>
      <c r="O92" s="233">
        <f t="shared" si="119"/>
        <v>-1.6588690049330199E-2</v>
      </c>
      <c r="P92" s="233">
        <f t="shared" si="119"/>
        <v>2.8906708200090034</v>
      </c>
      <c r="Q92" s="233">
        <f t="shared" si="119"/>
        <v>5.5992170494797655</v>
      </c>
      <c r="R92" s="233">
        <f t="shared" si="119"/>
        <v>4.9978520317954302</v>
      </c>
      <c r="S92" s="233">
        <f t="shared" si="119"/>
        <v>1.7875888239121911</v>
      </c>
      <c r="T92" s="233">
        <f t="shared" si="119"/>
        <v>2.2233607350066311</v>
      </c>
      <c r="U92" s="233">
        <f t="shared" si="119"/>
        <v>1.2124125189634432</v>
      </c>
      <c r="V92" s="233">
        <f t="shared" si="119"/>
        <v>2.7061805975052335</v>
      </c>
      <c r="W92" s="233">
        <f t="shared" si="119"/>
        <v>6.5987898096134296</v>
      </c>
      <c r="X92" s="233">
        <f t="shared" si="119"/>
        <v>6.0737969442397102</v>
      </c>
      <c r="Y92" s="233">
        <f t="shared" si="119"/>
        <v>0.47372269142907136</v>
      </c>
      <c r="Z92" s="233">
        <f t="shared" si="119"/>
        <v>-0.14816883873094905</v>
      </c>
      <c r="AA92" s="233">
        <f t="shared" si="119"/>
        <v>6.488596590955116E-2</v>
      </c>
      <c r="AB92" s="233">
        <f t="shared" si="119"/>
        <v>2.1522705873526822</v>
      </c>
      <c r="AC92" s="233">
        <f t="shared" si="119"/>
        <v>3.0422148491168315</v>
      </c>
      <c r="AD92" s="233">
        <f t="shared" si="119"/>
        <v>3.7795966728925117</v>
      </c>
      <c r="AE92" s="233">
        <f t="shared" si="119"/>
        <v>1.1524776496640414</v>
      </c>
      <c r="AF92" s="233">
        <f t="shared" si="119"/>
        <v>0.29371733018821183</v>
      </c>
      <c r="AG92" s="233">
        <f t="shared" si="119"/>
        <v>-0.81424318978131149</v>
      </c>
      <c r="AH92" s="233">
        <f t="shared" si="119"/>
        <v>2.5675782986518745</v>
      </c>
      <c r="AI92" s="233">
        <f t="shared" si="119"/>
        <v>5.8020727268505752</v>
      </c>
      <c r="AJ92" s="233">
        <f t="shared" si="119"/>
        <v>4.9059085838955649</v>
      </c>
      <c r="AK92" s="233">
        <f t="shared" si="119"/>
        <v>-0.66831418542800269</v>
      </c>
      <c r="AL92" s="233">
        <f t="shared" si="119"/>
        <v>-2.0601171520784956</v>
      </c>
      <c r="AM92" s="233">
        <f t="shared" si="119"/>
        <v>-0.98697549380299698</v>
      </c>
      <c r="AN92" s="233">
        <f t="shared" si="119"/>
        <v>-0.23910086088692875</v>
      </c>
      <c r="AO92" s="233">
        <f t="shared" si="119"/>
        <v>3.524602067630882</v>
      </c>
      <c r="AP92" s="233">
        <f t="shared" si="119"/>
        <v>4.3923902036887688</v>
      </c>
      <c r="AQ92" s="233">
        <f t="shared" si="119"/>
        <v>1.8145402204533894</v>
      </c>
      <c r="AR92" s="233">
        <f t="shared" si="119"/>
        <v>0.52349800074945918</v>
      </c>
      <c r="AS92" s="233">
        <f t="shared" si="119"/>
        <v>-0.13527759324875416</v>
      </c>
      <c r="AT92" s="233">
        <f t="shared" si="119"/>
        <v>3.1816634860813449</v>
      </c>
      <c r="AU92" s="233">
        <f t="shared" si="119"/>
        <v>6.141056860994909</v>
      </c>
      <c r="AV92" s="233">
        <f t="shared" si="119"/>
        <v>6.7129833822883205</v>
      </c>
      <c r="AW92" s="233">
        <f t="shared" si="119"/>
        <v>-8.1875326373085547E-2</v>
      </c>
      <c r="AX92" s="233">
        <f t="shared" si="119"/>
        <v>-1.3003608644161107</v>
      </c>
      <c r="AY92" s="233">
        <f t="shared" si="119"/>
        <v>-0.28789264510582363</v>
      </c>
      <c r="AZ92" s="233">
        <f t="shared" si="119"/>
        <v>5.1878995227672829E-2</v>
      </c>
      <c r="BA92" s="233">
        <f t="shared" ref="BA92:DL92" si="120">+IF(ISERROR(BA61/BA76),0,BA61/BA76)</f>
        <v>4.0588747594263772</v>
      </c>
      <c r="BB92" s="233">
        <f t="shared" si="120"/>
        <v>4.7706235419046639</v>
      </c>
      <c r="BC92" s="233">
        <f t="shared" si="120"/>
        <v>1.3867723394666394</v>
      </c>
      <c r="BD92" s="233">
        <f t="shared" si="120"/>
        <v>7.9720018779142282E-2</v>
      </c>
      <c r="BE92" s="233">
        <f t="shared" si="120"/>
        <v>-0.98486532598165943</v>
      </c>
      <c r="BF92" s="233">
        <f t="shared" si="120"/>
        <v>3.2293502874038378</v>
      </c>
      <c r="BG92" s="233">
        <f t="shared" si="120"/>
        <v>5.9780806397174127</v>
      </c>
      <c r="BH92" s="233">
        <f t="shared" si="120"/>
        <v>6.7577627228915889</v>
      </c>
      <c r="BI92" s="233">
        <f t="shared" si="120"/>
        <v>-1.1981010955442304</v>
      </c>
      <c r="BJ92" s="233">
        <f t="shared" si="120"/>
        <v>-2.5346566912680508</v>
      </c>
      <c r="BK92" s="233">
        <f t="shared" si="120"/>
        <v>-1.551529253551261</v>
      </c>
      <c r="BL92" s="233">
        <f t="shared" si="120"/>
        <v>0.42134058089232396</v>
      </c>
      <c r="BM92" s="233">
        <f t="shared" si="120"/>
        <v>5.0198729635995569</v>
      </c>
      <c r="BN92" s="233">
        <f t="shared" si="120"/>
        <v>5.4703956122620072</v>
      </c>
      <c r="BO92" s="233">
        <f t="shared" si="120"/>
        <v>2.3414102950713529</v>
      </c>
      <c r="BP92" s="233">
        <f t="shared" si="120"/>
        <v>1.5481942901583348</v>
      </c>
      <c r="BQ92" s="233">
        <f t="shared" si="120"/>
        <v>0.71780004114561613</v>
      </c>
      <c r="BR92" s="233">
        <f t="shared" si="120"/>
        <v>4.9943744429920374</v>
      </c>
      <c r="BS92" s="233">
        <f t="shared" si="120"/>
        <v>9.3099752850750193</v>
      </c>
      <c r="BT92" s="233">
        <f t="shared" si="120"/>
        <v>9.8684607607970722</v>
      </c>
      <c r="BU92" s="233">
        <f t="shared" si="120"/>
        <v>1.5978366034797529</v>
      </c>
      <c r="BV92" s="233">
        <f t="shared" si="120"/>
        <v>1.1155210367449806</v>
      </c>
      <c r="BW92" s="233">
        <f t="shared" si="120"/>
        <v>1.540407232100498</v>
      </c>
      <c r="BX92" s="233">
        <f t="shared" si="120"/>
        <v>3.7980465881308594</v>
      </c>
      <c r="BY92" s="233">
        <f t="shared" si="120"/>
        <v>7.6682308924273492</v>
      </c>
      <c r="BZ92" s="233">
        <f t="shared" si="120"/>
        <v>9.1175525649732361</v>
      </c>
      <c r="CA92" s="233">
        <f t="shared" si="120"/>
        <v>6.980055480018545</v>
      </c>
      <c r="CB92" s="233">
        <f t="shared" si="120"/>
        <v>6.6461942410054959</v>
      </c>
      <c r="CC92" s="233">
        <f t="shared" si="120"/>
        <v>6.2272041328759835</v>
      </c>
      <c r="CD92" s="233">
        <f t="shared" si="120"/>
        <v>11.750709360890495</v>
      </c>
      <c r="CE92" s="233">
        <f t="shared" si="120"/>
        <v>19.735688928853094</v>
      </c>
      <c r="CF92" s="233">
        <f t="shared" si="120"/>
        <v>20.583369078736247</v>
      </c>
      <c r="CG92" s="233">
        <f t="shared" si="120"/>
        <v>11.229502983528972</v>
      </c>
      <c r="CH92" s="233">
        <f t="shared" si="120"/>
        <v>10.130248933535155</v>
      </c>
      <c r="CI92" s="233">
        <f t="shared" si="120"/>
        <v>12.019424073968313</v>
      </c>
      <c r="CJ92" s="233">
        <f t="shared" si="120"/>
        <v>15.528305841820796</v>
      </c>
      <c r="CK92" s="233">
        <f t="shared" si="120"/>
        <v>17.65562324122191</v>
      </c>
      <c r="CL92" s="233">
        <f t="shared" si="120"/>
        <v>18.653825986902387</v>
      </c>
      <c r="CM92" s="233">
        <f t="shared" si="120"/>
        <v>16.545110204333252</v>
      </c>
      <c r="CN92" s="233">
        <f t="shared" si="120"/>
        <v>15.940040818036824</v>
      </c>
      <c r="CO92" s="233">
        <f t="shared" si="120"/>
        <v>15.386974673782216</v>
      </c>
      <c r="CP92" s="233">
        <f t="shared" si="120"/>
        <v>24.149154124380068</v>
      </c>
      <c r="CQ92" s="233">
        <f t="shared" si="120"/>
        <v>34.257822650463879</v>
      </c>
      <c r="CR92" s="233">
        <f t="shared" si="120"/>
        <v>33.00696992511903</v>
      </c>
      <c r="CS92" s="233">
        <f t="shared" si="120"/>
        <v>22.356186711031981</v>
      </c>
      <c r="CT92" s="233">
        <f t="shared" si="120"/>
        <v>19.957910308894675</v>
      </c>
      <c r="CU92" s="233">
        <f t="shared" si="120"/>
        <v>20.325062549403523</v>
      </c>
      <c r="CV92" s="233">
        <f t="shared" si="120"/>
        <v>25.307244461512116</v>
      </c>
      <c r="CW92" s="233">
        <f t="shared" si="120"/>
        <v>26.303839119286302</v>
      </c>
      <c r="CX92" s="233">
        <f t="shared" si="120"/>
        <v>29.019292780789822</v>
      </c>
      <c r="CY92" s="233">
        <f t="shared" si="120"/>
        <v>25.398933694524146</v>
      </c>
      <c r="CZ92" s="233">
        <f t="shared" si="120"/>
        <v>25.367926229466452</v>
      </c>
      <c r="DA92" s="233">
        <f t="shared" si="120"/>
        <v>22.720476460757148</v>
      </c>
      <c r="DB92" s="233">
        <f t="shared" si="120"/>
        <v>33.637732228968524</v>
      </c>
      <c r="DC92" s="233">
        <f t="shared" si="120"/>
        <v>41.6896337758659</v>
      </c>
      <c r="DD92" s="233">
        <f t="shared" si="120"/>
        <v>40.783606357916959</v>
      </c>
      <c r="DE92" s="233">
        <f t="shared" si="120"/>
        <v>26.520629308254868</v>
      </c>
      <c r="DF92" s="233">
        <f t="shared" si="120"/>
        <v>20.564988070698959</v>
      </c>
      <c r="DG92" s="233">
        <f t="shared" si="120"/>
        <v>23.570130918717251</v>
      </c>
      <c r="DH92" s="233">
        <f t="shared" si="120"/>
        <v>28.60941730643864</v>
      </c>
      <c r="DI92" s="233">
        <f t="shared" si="120"/>
        <v>27.749716106514178</v>
      </c>
      <c r="DJ92" s="233">
        <f t="shared" si="120"/>
        <v>28.810627100858177</v>
      </c>
      <c r="DK92" s="233">
        <f t="shared" si="120"/>
        <v>25.290956117711183</v>
      </c>
      <c r="DL92" s="233">
        <f t="shared" si="120"/>
        <v>22.938487063347871</v>
      </c>
      <c r="DM92" s="233">
        <f t="shared" ref="DM92:FX92" si="121">+IF(ISERROR(DM61/DM76),0,DM61/DM76)</f>
        <v>22.323817427232516</v>
      </c>
      <c r="DN92" s="233">
        <f t="shared" si="121"/>
        <v>34.254662227897292</v>
      </c>
      <c r="DO92" s="233">
        <f t="shared" si="121"/>
        <v>39.803062998724755</v>
      </c>
      <c r="DP92" s="233">
        <f t="shared" si="121"/>
        <v>40.627973747811943</v>
      </c>
      <c r="DQ92" s="233">
        <f t="shared" si="121"/>
        <v>27.174456164905866</v>
      </c>
      <c r="DR92" s="233">
        <f t="shared" si="121"/>
        <v>22.579736123173877</v>
      </c>
      <c r="DS92" s="233">
        <f t="shared" si="121"/>
        <v>24.997919081009655</v>
      </c>
      <c r="DT92" s="233">
        <f t="shared" si="121"/>
        <v>27.968806209625626</v>
      </c>
      <c r="DU92" s="233">
        <f t="shared" si="121"/>
        <v>28.12684567152635</v>
      </c>
      <c r="DV92" s="233">
        <f t="shared" si="121"/>
        <v>27.986904030092813</v>
      </c>
      <c r="DW92" s="233">
        <f t="shared" si="121"/>
        <v>25.096679877285471</v>
      </c>
      <c r="DX92" s="233">
        <f t="shared" si="121"/>
        <v>22.011822144535945</v>
      </c>
      <c r="DY92" s="233">
        <f t="shared" si="121"/>
        <v>23.473462267412376</v>
      </c>
      <c r="DZ92" s="233">
        <f t="shared" si="121"/>
        <v>33.904820660722294</v>
      </c>
      <c r="EA92" s="233">
        <f t="shared" si="121"/>
        <v>38.023795611112284</v>
      </c>
      <c r="EB92" s="233">
        <f t="shared" si="121"/>
        <v>38.940981345180894</v>
      </c>
      <c r="EC92" s="233">
        <f t="shared" si="121"/>
        <v>24.94572392387748</v>
      </c>
      <c r="ED92" s="233">
        <f t="shared" si="121"/>
        <v>21.765884778722999</v>
      </c>
      <c r="EE92" s="233">
        <f t="shared" si="121"/>
        <v>22.340320488925343</v>
      </c>
      <c r="EF92" s="233">
        <f t="shared" si="121"/>
        <v>25.686294083812065</v>
      </c>
      <c r="EG92" s="233">
        <f t="shared" si="121"/>
        <v>26.936363459553451</v>
      </c>
      <c r="EH92" s="233">
        <f t="shared" si="121"/>
        <v>28.85833355181358</v>
      </c>
      <c r="EI92" s="233">
        <f t="shared" si="121"/>
        <v>23.875090897640931</v>
      </c>
      <c r="EJ92" s="233">
        <f t="shared" si="121"/>
        <v>23.509997129384537</v>
      </c>
      <c r="EK92" s="233">
        <f t="shared" si="121"/>
        <v>23.265658114011256</v>
      </c>
      <c r="EL92" s="233">
        <f t="shared" si="121"/>
        <v>29.245339506092829</v>
      </c>
      <c r="EM92" s="233">
        <f t="shared" si="121"/>
        <v>40.342698702402551</v>
      </c>
      <c r="EN92" s="233">
        <f t="shared" si="121"/>
        <v>41.584482339427332</v>
      </c>
      <c r="EO92" s="233">
        <f t="shared" si="121"/>
        <v>26.925242865882193</v>
      </c>
      <c r="EP92" s="233">
        <f t="shared" si="121"/>
        <v>23.309636943102337</v>
      </c>
      <c r="EQ92" s="233">
        <f t="shared" si="121"/>
        <v>22.120093653357454</v>
      </c>
      <c r="ER92" s="233">
        <f t="shared" si="121"/>
        <v>27.53358728070496</v>
      </c>
      <c r="ES92" s="233">
        <f t="shared" si="121"/>
        <v>27.246128616346493</v>
      </c>
      <c r="ET92" s="233">
        <f t="shared" si="121"/>
        <v>27.20634758304999</v>
      </c>
      <c r="EU92" s="233">
        <f t="shared" si="121"/>
        <v>23.10706050809431</v>
      </c>
      <c r="EV92" s="233">
        <f t="shared" si="121"/>
        <v>23.35012479021956</v>
      </c>
      <c r="EW92" s="233">
        <f t="shared" si="121"/>
        <v>21.347998833585823</v>
      </c>
      <c r="EX92" s="233">
        <f t="shared" si="121"/>
        <v>30.213779648372217</v>
      </c>
      <c r="EY92" s="233">
        <f t="shared" si="121"/>
        <v>40.46273061781649</v>
      </c>
      <c r="EZ92" s="233">
        <f t="shared" si="121"/>
        <v>38.717996971544871</v>
      </c>
      <c r="FA92" s="233">
        <f t="shared" si="121"/>
        <v>27.083227587491638</v>
      </c>
      <c r="FB92" s="233">
        <f t="shared" si="121"/>
        <v>22.833644658385893</v>
      </c>
      <c r="FC92" s="233">
        <f t="shared" si="121"/>
        <v>18.857923502244084</v>
      </c>
      <c r="FD92" s="233">
        <f t="shared" si="121"/>
        <v>27.244262687050242</v>
      </c>
      <c r="FE92" s="233">
        <f t="shared" si="121"/>
        <v>24.442217034139997</v>
      </c>
      <c r="FF92" s="233">
        <f t="shared" si="121"/>
        <v>25.55145361855082</v>
      </c>
      <c r="FG92" s="233">
        <f t="shared" si="121"/>
        <v>22.186344182484081</v>
      </c>
      <c r="FH92" s="233">
        <f t="shared" si="121"/>
        <v>21.102847096139705</v>
      </c>
      <c r="FI92" s="233">
        <f t="shared" si="121"/>
        <v>19.237658316055075</v>
      </c>
      <c r="FJ92" s="233">
        <f t="shared" si="121"/>
        <v>29.994494469517143</v>
      </c>
      <c r="FK92" s="233">
        <f t="shared" si="121"/>
        <v>39.999203380333093</v>
      </c>
      <c r="FL92" s="233">
        <f t="shared" si="121"/>
        <v>36.796803494611396</v>
      </c>
      <c r="FM92" s="233">
        <f t="shared" si="121"/>
        <v>25.8826373333535</v>
      </c>
      <c r="FN92" s="233">
        <f t="shared" si="121"/>
        <v>20.287260411522471</v>
      </c>
      <c r="FO92" s="233">
        <f t="shared" si="121"/>
        <v>19.282357611236073</v>
      </c>
      <c r="FP92" s="233">
        <f t="shared" si="121"/>
        <v>26.008978646791434</v>
      </c>
      <c r="FQ92" s="233">
        <f t="shared" si="121"/>
        <v>23.95308069179848</v>
      </c>
      <c r="FR92" s="233">
        <f t="shared" si="121"/>
        <v>25.571265119536868</v>
      </c>
      <c r="FS92" s="233">
        <f t="shared" si="121"/>
        <v>21.796370345461881</v>
      </c>
      <c r="FT92" s="233">
        <f t="shared" si="121"/>
        <v>20.762395321198088</v>
      </c>
      <c r="FU92" s="233">
        <f t="shared" si="121"/>
        <v>19.22675758635279</v>
      </c>
      <c r="FV92" s="233">
        <f t="shared" si="121"/>
        <v>30.654727178015833</v>
      </c>
      <c r="FW92" s="233">
        <f t="shared" si="121"/>
        <v>36.962232939562313</v>
      </c>
      <c r="FX92" s="233">
        <f t="shared" si="121"/>
        <v>37.545553311894061</v>
      </c>
      <c r="FY92" s="233">
        <f t="shared" ref="FY92:GB92" si="122">+IF(ISERROR(FY61/FY76),0,FY61/FY76)</f>
        <v>24.024832567501818</v>
      </c>
      <c r="FZ92" s="233">
        <f t="shared" si="122"/>
        <v>19.537720208577824</v>
      </c>
      <c r="GA92" s="233">
        <f t="shared" si="122"/>
        <v>20.543538374214076</v>
      </c>
      <c r="GB92" s="233">
        <f t="shared" si="122"/>
        <v>26.703042032793405</v>
      </c>
    </row>
    <row r="95" spans="1:184">
      <c r="C95" s="253" t="s">
        <v>178</v>
      </c>
      <c r="D95" s="253" t="s">
        <v>179</v>
      </c>
      <c r="E95" s="253">
        <f>+YEAR(E$2)</f>
        <v>2013</v>
      </c>
      <c r="F95" s="254">
        <f>+E95+1</f>
        <v>2014</v>
      </c>
      <c r="G95" s="254">
        <f t="shared" ref="G95:H95" si="123">+F95+1</f>
        <v>2015</v>
      </c>
      <c r="H95" s="254">
        <f t="shared" si="123"/>
        <v>2016</v>
      </c>
      <c r="I95" s="565"/>
    </row>
    <row r="96" spans="1:184">
      <c r="C96" s="255" t="s">
        <v>154</v>
      </c>
      <c r="D96" s="256" t="s">
        <v>180</v>
      </c>
      <c r="E96" s="257">
        <f>+SUM(SUMIF($E$78:$BC$78,"="&amp;E$95,$E$3:$BC$3)/SUMIF($E$78:$BC$78,"="&amp;E$95,$E$64:$BC$64))</f>
        <v>25.533117150876528</v>
      </c>
      <c r="F96" s="257">
        <f t="shared" ref="F96:H96" si="124">+SUM(SUMIF($E$78:$BC$78,"="&amp;F$95,$E$3:$BC$3)/SUMIF($E$78:$BC$78,"="&amp;F$95,$E$64:$BC$64))</f>
        <v>27.336927995946315</v>
      </c>
      <c r="G96" s="257">
        <f t="shared" si="124"/>
        <v>29.044812107715632</v>
      </c>
      <c r="H96" s="257">
        <f t="shared" si="124"/>
        <v>30.006208759295966</v>
      </c>
      <c r="I96" s="257"/>
    </row>
    <row r="97" spans="3:9">
      <c r="C97" s="255" t="s">
        <v>155</v>
      </c>
      <c r="D97" s="256" t="s">
        <v>180</v>
      </c>
      <c r="E97" s="257">
        <f>+SUM(SUMIF($E$78:$BC$78,"="&amp;E$95,$E$4:$BC$4),SUMIF($E$78:$BC$78,"="&amp;E$95,$E$5:$BC$5))/SUM(SUMIF($E$78:$BC$78,"="&amp;E$95,$E$65:$BC$65),SUMIF($E$78:$BC$78,"="&amp;E$95,$E$66:$BC$66))</f>
        <v>31.377707804432678</v>
      </c>
      <c r="F97" s="257">
        <f t="shared" ref="F97:H97" si="125">+SUM(SUMIF($E$78:$BC$78,"="&amp;F$95,$E$4:$BC$4),SUMIF($E$78:$BC$78,"="&amp;F$95,$E$5:$BC$5))/SUM(SUMIF($E$78:$BC$78,"="&amp;F$95,$E$65:$BC$65),SUMIF($E$78:$BC$78,"="&amp;F$95,$E$66:$BC$66))</f>
        <v>31.419331238301694</v>
      </c>
      <c r="G97" s="257">
        <f t="shared" si="125"/>
        <v>33.441016097167548</v>
      </c>
      <c r="H97" s="257">
        <f t="shared" si="125"/>
        <v>33.963379797383666</v>
      </c>
      <c r="I97" s="257"/>
    </row>
    <row r="98" spans="3:9">
      <c r="C98" s="255" t="s">
        <v>156</v>
      </c>
      <c r="D98" s="256" t="s">
        <v>180</v>
      </c>
      <c r="E98" s="257">
        <f>+SUM(SUMIF($E$78:$BC$78,"="&amp;E$95,$E$6:$BC$6),SUMIF($E$78:$BC$78,"="&amp;E$95,$E$7:$BC$7),SUMIF($E$78:$BC$78,"="&amp;E$95,$E$8:$BC$8))/SUM(SUMIF($E$78:$BC$78,"="&amp;E$95,$E$67:$BC$67),SUMIF($E$78:$BC$78,"="&amp;E$95,$E$68:$BC$68),SUMIF($E$78:$BC$78,"="&amp;E$95,$E$69:$BC$69))</f>
        <v>27.857246795173225</v>
      </c>
      <c r="F98" s="257" t="e">
        <f t="shared" ref="F98:H98" si="126">+SUM(SUMIF($E$78:$BC$78,"="&amp;F$95,$E$6:$BC$6),SUMIF($E$78:$BC$78,"="&amp;F$95,$E$7:$BC$7),SUMIF($E$78:$BC$78,"="&amp;F$95,$E$8:$BC$8))/SUM(SUMIF($E$78:$BC$78,"="&amp;F$95,$E$67:$BC$67),SUMIF($E$78:$BC$78,"="&amp;F$95,$E$68:$BC$68),SUMIF($E$78:$BC$78,"="&amp;F$95,$E$69:$BC$69))</f>
        <v>#DIV/0!</v>
      </c>
      <c r="G98" s="257" t="e">
        <f t="shared" si="126"/>
        <v>#DIV/0!</v>
      </c>
      <c r="H98" s="257" t="e">
        <f t="shared" si="126"/>
        <v>#DIV/0!</v>
      </c>
      <c r="I98" s="257"/>
    </row>
    <row r="99" spans="3:9">
      <c r="C99" s="258" t="s">
        <v>157</v>
      </c>
      <c r="D99" s="259" t="s">
        <v>180</v>
      </c>
      <c r="E99" s="260">
        <f>+SUM(SUMIF($E$78:$BC$78,"="&amp;E$95,$E$9:$BC$9),SUMIF($E$78:$BC$78,"="&amp;E$95,$E$10:$BC$10))/SUM(SUMIF($E$78:$BC$78,"="&amp;E$95,$E$70:$BC$70),SUMIF($E$78:$BC$78,"="&amp;E$95,$E$71:$BC$71))</f>
        <v>28.417410078354905</v>
      </c>
      <c r="F99" s="260">
        <f t="shared" ref="F99:H99" si="127">+SUM(SUMIF($E$78:$BC$78,"="&amp;F$95,$E$9:$BC$9),SUMIF($E$78:$BC$78,"="&amp;F$95,$E$10:$BC$10))/SUM(SUMIF($E$78:$BC$78,"="&amp;F$95,$E$70:$BC$70),SUMIF($E$78:$BC$78,"="&amp;F$95,$E$71:$BC$71))</f>
        <v>29.69062412078085</v>
      </c>
      <c r="G99" s="260">
        <f t="shared" si="127"/>
        <v>32.446942188211388</v>
      </c>
      <c r="H99" s="260">
        <f t="shared" si="127"/>
        <v>33.473166219998213</v>
      </c>
      <c r="I99" s="257"/>
    </row>
    <row r="100" spans="3:9">
      <c r="I100" s="29"/>
    </row>
    <row r="101" spans="3:9">
      <c r="C101" s="253" t="s">
        <v>178</v>
      </c>
      <c r="D101" s="253" t="s">
        <v>179</v>
      </c>
      <c r="E101" s="253">
        <f>+E95</f>
        <v>2013</v>
      </c>
      <c r="F101" s="253">
        <f t="shared" ref="F101:H101" si="128">+F95</f>
        <v>2014</v>
      </c>
      <c r="G101" s="253">
        <f t="shared" si="128"/>
        <v>2015</v>
      </c>
      <c r="H101" s="253">
        <f t="shared" si="128"/>
        <v>2016</v>
      </c>
      <c r="I101" s="565"/>
    </row>
    <row r="102" spans="3:9">
      <c r="C102" s="255" t="s">
        <v>154</v>
      </c>
      <c r="D102" s="256" t="s">
        <v>181</v>
      </c>
      <c r="E102" s="257">
        <f>+SUM(SUMIF($E$78:$BC$78,"="&amp;E$95,$E$19:$BC$19)/SUMIF($E$78:$BC$78,"="&amp;E$95,$E$64:$BC$64))</f>
        <v>30.700347148104527</v>
      </c>
      <c r="F102" s="257">
        <f t="shared" ref="F102:H102" si="129">+SUM(SUMIF($E$78:$BC$78,"="&amp;F$95,$E$19:$BC$19)/SUMIF($E$78:$BC$78,"="&amp;F$95,$E$64:$BC$64))</f>
        <v>31.913992373118838</v>
      </c>
      <c r="G102" s="257">
        <f t="shared" si="129"/>
        <v>33.239170530997093</v>
      </c>
      <c r="H102" s="257">
        <f t="shared" si="129"/>
        <v>34.495868939673777</v>
      </c>
      <c r="I102" s="257"/>
    </row>
    <row r="103" spans="3:9">
      <c r="C103" s="255" t="s">
        <v>155</v>
      </c>
      <c r="D103" s="256" t="s">
        <v>181</v>
      </c>
      <c r="E103" s="257">
        <f>+SUM(SUMIF($E$78:$BC$78,"="&amp;E$95,$E$20:$BC$20),SUMIF($E$78:$BC$78,"="&amp;E$95,$E$21:$BC$21))/SUM(SUMIF($E$78:$BC$78,"="&amp;E$95,$E$65:$BC$65),SUMIF($E$78:$BC$78,"="&amp;E$95,$E$66:$BC$66))</f>
        <v>30.369468400935908</v>
      </c>
      <c r="F103" s="257">
        <f t="shared" ref="F103:H103" si="130">+SUM(SUMIF($E$78:$BC$78,"="&amp;F$95,$E$20:$BC$20),SUMIF($E$78:$BC$78,"="&amp;F$95,$E$21:$BC$21))/SUM(SUMIF($E$78:$BC$78,"="&amp;F$95,$E$65:$BC$65),SUMIF($E$78:$BC$78,"="&amp;F$95,$E$66:$BC$66))</f>
        <v>31.655654193851049</v>
      </c>
      <c r="G103" s="257">
        <f t="shared" si="130"/>
        <v>32.775433558155157</v>
      </c>
      <c r="H103" s="257">
        <f t="shared" si="130"/>
        <v>34.312419317656342</v>
      </c>
      <c r="I103" s="257"/>
    </row>
    <row r="104" spans="3:9">
      <c r="C104" s="255" t="s">
        <v>156</v>
      </c>
      <c r="D104" s="256" t="s">
        <v>181</v>
      </c>
      <c r="E104" s="257">
        <f>+SUM(SUMIF($E$78:$BC$78,"="&amp;E$95,$E$21:$BC$21),SUMIF($E$78:$BC$78,"="&amp;E$95,$E$22:$BC$22),SUMIF($E$78:$BC$78,"="&amp;E$95,$E$23:$BC$23))/SUM(SUMIF($E$78:$BC$78,"="&amp;E$95,$E$67:$BC$67),SUMIF($E$78:$BC$78,"="&amp;E$95,$E$68:$BC$68),SUMIF($E$78:$BC$78,"="&amp;E$95,$E$69:$BC$69))</f>
        <v>35.236117858926029</v>
      </c>
      <c r="F104" s="257" t="e">
        <f t="shared" ref="F104:H104" si="131">+SUM(SUMIF($E$78:$BC$78,"="&amp;F$95,$E$21:$BC$21),SUMIF($E$78:$BC$78,"="&amp;F$95,$E$22:$BC$22),SUMIF($E$78:$BC$78,"="&amp;F$95,$E$23:$BC$23))/SUM(SUMIF($E$78:$BC$78,"="&amp;F$95,$E$67:$BC$67),SUMIF($E$78:$BC$78,"="&amp;F$95,$E$68:$BC$68),SUMIF($E$78:$BC$78,"="&amp;F$95,$E$69:$BC$69))</f>
        <v>#DIV/0!</v>
      </c>
      <c r="G104" s="257" t="e">
        <f t="shared" si="131"/>
        <v>#DIV/0!</v>
      </c>
      <c r="H104" s="257" t="e">
        <f t="shared" si="131"/>
        <v>#DIV/0!</v>
      </c>
      <c r="I104" s="257"/>
    </row>
    <row r="105" spans="3:9">
      <c r="C105" s="258" t="s">
        <v>157</v>
      </c>
      <c r="D105" s="259" t="s">
        <v>181</v>
      </c>
      <c r="E105" s="260">
        <f>+SUM(SUMIF($E$78:$BC$78,"="&amp;E$95,$E$24:$BC$24),SUMIF($E$78:$BC$78,"="&amp;E$95,$E$25:$BC$25))/SUM(SUMIF($E$78:$BC$78,"="&amp;E$95,$E$70:$BC$70),SUMIF($E$78:$BC$78,"="&amp;E$95,$E$71:$BC$71))</f>
        <v>22.643808901642984</v>
      </c>
      <c r="F105" s="260">
        <f t="shared" ref="F105:H105" si="132">+SUM(SUMIF($E$78:$BC$78,"="&amp;F$95,$E$24:$BC$24),SUMIF($E$78:$BC$78,"="&amp;F$95,$E$25:$BC$25))/SUM(SUMIF($E$78:$BC$78,"="&amp;F$95,$E$70:$BC$70),SUMIF($E$78:$BC$78,"="&amp;F$95,$E$71:$BC$71))</f>
        <v>15.840193466910403</v>
      </c>
      <c r="G105" s="260">
        <f t="shared" si="132"/>
        <v>17.427567546826037</v>
      </c>
      <c r="H105" s="260">
        <f t="shared" si="132"/>
        <v>16.410745629252236</v>
      </c>
      <c r="I105" s="257"/>
    </row>
    <row r="106" spans="3:9">
      <c r="I106" s="29"/>
    </row>
    <row r="107" spans="3:9">
      <c r="C107" s="253" t="s">
        <v>178</v>
      </c>
      <c r="D107" s="253" t="s">
        <v>179</v>
      </c>
      <c r="E107" s="253">
        <f>+E101</f>
        <v>2013</v>
      </c>
      <c r="F107" s="253">
        <f t="shared" ref="F107:H107" si="133">+F101</f>
        <v>2014</v>
      </c>
      <c r="G107" s="253">
        <f t="shared" si="133"/>
        <v>2015</v>
      </c>
      <c r="H107" s="253">
        <f t="shared" si="133"/>
        <v>2016</v>
      </c>
      <c r="I107" s="565"/>
    </row>
    <row r="108" spans="3:9">
      <c r="C108" s="255" t="s">
        <v>154</v>
      </c>
      <c r="D108" s="256" t="s">
        <v>182</v>
      </c>
      <c r="E108" s="566">
        <f>+SUM(SUMIF($E$78:$BC$78,"="&amp;E$95,$E$49:$BC$49)/SUMIF($E$78:$BC$78,"="&amp;E$95,$E$64:$BC$64))</f>
        <v>5.1672299972280014</v>
      </c>
      <c r="F108" s="566">
        <f t="shared" ref="F108:H108" si="134">+SUM(SUMIF($E$78:$BC$78,"="&amp;F$95,$E$49:$BC$49)/SUMIF($E$78:$BC$78,"="&amp;F$95,$E$64:$BC$64))</f>
        <v>4.5770643771725208</v>
      </c>
      <c r="G108" s="566">
        <f t="shared" si="134"/>
        <v>4.1943584232814581</v>
      </c>
      <c r="H108" s="566">
        <f t="shared" si="134"/>
        <v>4.4896601803778093</v>
      </c>
      <c r="I108" s="257"/>
    </row>
    <row r="109" spans="3:9">
      <c r="C109" s="255" t="s">
        <v>155</v>
      </c>
      <c r="D109" s="256" t="s">
        <v>182</v>
      </c>
      <c r="E109" s="566">
        <f>+SUM(SUMIF($E$78:$BC$78,"="&amp;E$95,$E$50:$BC$50),SUMIF($E$78:$BC$78,"="&amp;E$95,$E$51:$BC$51))/SUM(SUMIF($E$78:$BC$78,"="&amp;E$95,$E$65:$BC$65),SUMIF($E$78:$BC$78,"="&amp;E$95,$E$66:$BC$66))</f>
        <v>-1.0082394034967699</v>
      </c>
      <c r="F109" s="566">
        <f t="shared" ref="F109:H109" si="135">+SUM(SUMIF($E$78:$BC$78,"="&amp;F$95,$E$50:$BC$50),SUMIF($E$78:$BC$78,"="&amp;F$95,$E$51:$BC$51))/SUM(SUMIF($E$78:$BC$78,"="&amp;F$95,$E$65:$BC$65),SUMIF($E$78:$BC$78,"="&amp;F$95,$E$66:$BC$66))</f>
        <v>0.23632295554935218</v>
      </c>
      <c r="G109" s="566">
        <f t="shared" si="135"/>
        <v>-0.66558253901239639</v>
      </c>
      <c r="H109" s="566">
        <f t="shared" si="135"/>
        <v>0.34903952027267698</v>
      </c>
      <c r="I109" s="257"/>
    </row>
    <row r="110" spans="3:9">
      <c r="C110" s="255" t="s">
        <v>156</v>
      </c>
      <c r="D110" s="256" t="s">
        <v>182</v>
      </c>
      <c r="E110" s="566">
        <f>+SUM(SUMIF($E$78:$BC$78,"="&amp;E$95,$E$52:$BC$52),SUMIF($E$78:$BC$78,"="&amp;E$95,$E$53:$BC$53),SUMIF($E$78:$BC$78,"="&amp;E$95,$E$54:$BC$54))/SUM(SUMIF($E$78:$BC$78,"="&amp;E$95,$E$67:$BC$67),SUMIF($E$78:$BC$78,"="&amp;E$95,$E$68:$BC$68),SUMIF($E$78:$BC$78,"="&amp;E$95,$E$69:$BC$69))</f>
        <v>4.5501631546946415</v>
      </c>
      <c r="F110" s="566" t="e">
        <f t="shared" ref="F110:H110" si="136">+SUM(SUMIF($E$78:$BC$78,"="&amp;F$95,$E$52:$BC$52),SUMIF($E$78:$BC$78,"="&amp;F$95,$E$53:$BC$53),SUMIF($E$78:$BC$78,"="&amp;F$95,$E$54:$BC$54))/SUM(SUMIF($E$78:$BC$78,"="&amp;F$95,$E$67:$BC$67),SUMIF($E$78:$BC$78,"="&amp;F$95,$E$68:$BC$68),SUMIF($E$78:$BC$78,"="&amp;F$95,$E$69:$BC$69))</f>
        <v>#DIV/0!</v>
      </c>
      <c r="G110" s="566" t="e">
        <f t="shared" si="136"/>
        <v>#DIV/0!</v>
      </c>
      <c r="H110" s="566" t="e">
        <f t="shared" si="136"/>
        <v>#DIV/0!</v>
      </c>
      <c r="I110" s="257"/>
    </row>
    <row r="111" spans="3:9">
      <c r="C111" s="258" t="s">
        <v>157</v>
      </c>
      <c r="D111" s="259" t="s">
        <v>182</v>
      </c>
      <c r="E111" s="567">
        <f>+SUM(SUMIF($E$78:$BC$78,"="&amp;E$107,$E$55:$BC$55),SUMIF($E$78:$BC$78,"="&amp;E$107,$E$56:$BC$56))/SUM(SUMIF($E$78:$BC$78,"="&amp;E$107,$E$71:$BC$71),SUMIF($E$78:$BC$78,"="&amp;E$107,$E$70:$BC$70))</f>
        <v>2.3991583601079363</v>
      </c>
      <c r="F111" s="567">
        <f t="shared" ref="F111:H111" si="137">+SUM(SUMIF($E$78:$BC$78,"="&amp;F$107,$E$55:$BC$55),SUMIF($E$78:$BC$78,"="&amp;F$107,$E$56:$BC$56))/SUM(SUMIF($E$78:$BC$78,"="&amp;F$107,$E$71:$BC$71),SUMIF($E$78:$BC$78,"="&amp;F$107,$E$70:$BC$70))</f>
        <v>2.4630995405828591</v>
      </c>
      <c r="G111" s="567">
        <f t="shared" si="137"/>
        <v>0.96565500229043688</v>
      </c>
      <c r="H111" s="567">
        <f t="shared" si="137"/>
        <v>1.4119029526348164</v>
      </c>
      <c r="I111" s="257"/>
    </row>
    <row r="113" spans="3:9">
      <c r="C113" s="73"/>
      <c r="D113" s="261"/>
      <c r="E113" s="261"/>
      <c r="F113" s="261"/>
      <c r="G113" s="261"/>
      <c r="H113" s="261"/>
      <c r="I113" s="29"/>
    </row>
    <row r="114" spans="3:9">
      <c r="C114" s="73"/>
      <c r="D114" s="270"/>
      <c r="E114" s="262"/>
      <c r="F114" s="262"/>
      <c r="G114" s="262"/>
      <c r="H114" s="262"/>
      <c r="I114" s="29"/>
    </row>
    <row r="115" spans="3:9">
      <c r="C115" s="73"/>
      <c r="D115" s="270"/>
      <c r="E115" s="262"/>
      <c r="F115" s="262"/>
      <c r="G115" s="262"/>
      <c r="H115" s="262"/>
      <c r="I115" s="29"/>
    </row>
    <row r="116" spans="3:9">
      <c r="C116" s="73"/>
      <c r="D116" s="270"/>
      <c r="E116" s="262"/>
      <c r="F116" s="262"/>
      <c r="G116" s="262"/>
      <c r="H116" s="262"/>
      <c r="I116" s="29"/>
    </row>
    <row r="117" spans="3:9">
      <c r="C117" s="73"/>
      <c r="D117" s="270"/>
      <c r="E117" s="262"/>
      <c r="F117" s="262"/>
      <c r="G117" s="262"/>
      <c r="H117" s="262"/>
      <c r="I117" s="29"/>
    </row>
    <row r="119" spans="3:9">
      <c r="E119" s="211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0.59999389629810485"/>
  </sheetPr>
  <dimension ref="A1:AZ197"/>
  <sheetViews>
    <sheetView topLeftCell="N1" zoomScale="80" zoomScaleNormal="80" workbookViewId="0">
      <selection activeCell="R1" sqref="R1"/>
    </sheetView>
  </sheetViews>
  <sheetFormatPr defaultRowHeight="15"/>
  <cols>
    <col min="2" max="2" width="17.28515625" bestFit="1" customWidth="1"/>
    <col min="3" max="3" width="43.7109375" bestFit="1" customWidth="1"/>
    <col min="4" max="4" width="18.140625" bestFit="1" customWidth="1"/>
    <col min="5" max="7" width="15.5703125" bestFit="1" customWidth="1"/>
    <col min="8" max="18" width="15.5703125" style="461" bestFit="1" customWidth="1"/>
    <col min="19" max="25" width="15.5703125" style="32" bestFit="1" customWidth="1"/>
    <col min="26" max="26" width="12" bestFit="1" customWidth="1"/>
    <col min="34" max="34" width="9.140625" style="41"/>
    <col min="35" max="36" width="9.7109375" style="41" bestFit="1" customWidth="1"/>
    <col min="37" max="37" width="9.140625" style="41"/>
    <col min="38" max="38" width="9.7109375" style="41" bestFit="1" customWidth="1"/>
    <col min="39" max="44" width="9.140625" style="41"/>
    <col min="45" max="45" width="9.7109375" style="45" bestFit="1" customWidth="1"/>
    <col min="46" max="51" width="9.140625" style="45"/>
    <col min="52" max="52" width="9.140625" style="41"/>
  </cols>
  <sheetData>
    <row r="1" spans="1:52">
      <c r="A1" s="275"/>
      <c r="D1" s="271">
        <f>+$AI$2</f>
        <v>41275</v>
      </c>
      <c r="E1" s="271">
        <f>+DATE(YEAR(D1)+1,1,1)</f>
        <v>41640</v>
      </c>
      <c r="F1" s="271">
        <f t="shared" ref="F1:G1" si="0">+DATE(YEAR(E1)+1,1,1)</f>
        <v>42005</v>
      </c>
      <c r="G1" s="271">
        <f t="shared" si="0"/>
        <v>42370</v>
      </c>
      <c r="H1" s="271">
        <f t="shared" ref="H1" si="1">+DATE(YEAR(G1)+1,1,1)</f>
        <v>42736</v>
      </c>
      <c r="I1" s="271">
        <f t="shared" ref="I1" si="2">+DATE(YEAR(H1)+1,1,1)</f>
        <v>43101</v>
      </c>
      <c r="J1" s="271">
        <f t="shared" ref="J1" si="3">+DATE(YEAR(I1)+1,1,1)</f>
        <v>43466</v>
      </c>
      <c r="K1" s="271">
        <f t="shared" ref="K1" si="4">+DATE(YEAR(J1)+1,1,1)</f>
        <v>43831</v>
      </c>
      <c r="L1" s="271">
        <f t="shared" ref="L1" si="5">+DATE(YEAR(K1)+1,1,1)</f>
        <v>44197</v>
      </c>
      <c r="M1" s="271">
        <f t="shared" ref="M1" si="6">+DATE(YEAR(L1)+1,1,1)</f>
        <v>44562</v>
      </c>
      <c r="N1" s="271">
        <f t="shared" ref="N1" si="7">+DATE(YEAR(M1)+1,1,1)</f>
        <v>44927</v>
      </c>
      <c r="O1" s="271">
        <f t="shared" ref="O1" si="8">+DATE(YEAR(N1)+1,1,1)</f>
        <v>45292</v>
      </c>
      <c r="P1" s="271">
        <f t="shared" ref="P1" si="9">+DATE(YEAR(O1)+1,1,1)</f>
        <v>45658</v>
      </c>
      <c r="Q1" s="271">
        <f t="shared" ref="Q1" si="10">+DATE(YEAR(P1)+1,1,1)</f>
        <v>46023</v>
      </c>
      <c r="R1" s="271">
        <f t="shared" ref="R1" si="11">+DATE(YEAR(Q1)+1,1,1)</f>
        <v>46388</v>
      </c>
      <c r="S1" s="342"/>
      <c r="T1" s="342"/>
      <c r="U1" s="342"/>
      <c r="V1" s="342"/>
      <c r="W1" s="342"/>
      <c r="X1" s="342"/>
      <c r="Y1" s="342"/>
      <c r="AH1" s="41" t="str">
        <f>+"'"&amp;"ISO Style Costs'!"</f>
        <v>'ISO Style Costs'!</v>
      </c>
      <c r="AL1" s="27">
        <f>+AI2</f>
        <v>41275</v>
      </c>
      <c r="AM1" s="41" t="str">
        <f t="shared" ref="AM1:AM32" si="12">+VLOOKUP(AN1,$AP$1:$AQ$197,2,FALSE)</f>
        <v>e</v>
      </c>
      <c r="AN1" s="41">
        <v>5</v>
      </c>
      <c r="AO1" s="41">
        <f t="shared" ref="AO1:AO32" si="13">+MATCH(AL1,$AS$1:$AS$121)</f>
        <v>26</v>
      </c>
      <c r="AP1" s="41">
        <v>1</v>
      </c>
      <c r="AQ1" s="41" t="s">
        <v>111</v>
      </c>
      <c r="AT1" s="141" t="s">
        <v>140</v>
      </c>
      <c r="AU1" s="141" t="s">
        <v>141</v>
      </c>
      <c r="AV1" s="141" t="s">
        <v>142</v>
      </c>
      <c r="AW1" s="141" t="s">
        <v>143</v>
      </c>
      <c r="AX1" s="141" t="s">
        <v>144</v>
      </c>
      <c r="AY1" s="141" t="s">
        <v>145</v>
      </c>
      <c r="AZ1" s="141" t="s">
        <v>135</v>
      </c>
    </row>
    <row r="2" spans="1:52" s="45" customFormat="1">
      <c r="A2" s="276"/>
      <c r="B2" s="197" t="s">
        <v>55</v>
      </c>
      <c r="C2" s="197" t="s">
        <v>33</v>
      </c>
      <c r="D2" s="195">
        <f>+YEAR('ISO Style Costs'!E2)</f>
        <v>2013</v>
      </c>
      <c r="E2" s="195">
        <f>+D2+1</f>
        <v>2014</v>
      </c>
      <c r="F2" s="195">
        <f t="shared" ref="F2:G2" si="14">+E2+1</f>
        <v>2015</v>
      </c>
      <c r="G2" s="195">
        <f t="shared" si="14"/>
        <v>2016</v>
      </c>
      <c r="H2" s="195">
        <f t="shared" ref="H2" si="15">+G2+1</f>
        <v>2017</v>
      </c>
      <c r="I2" s="195">
        <f t="shared" ref="I2" si="16">+H2+1</f>
        <v>2018</v>
      </c>
      <c r="J2" s="195">
        <f t="shared" ref="J2" si="17">+I2+1</f>
        <v>2019</v>
      </c>
      <c r="K2" s="195">
        <f t="shared" ref="K2" si="18">+J2+1</f>
        <v>2020</v>
      </c>
      <c r="L2" s="195">
        <f t="shared" ref="L2" si="19">+K2+1</f>
        <v>2021</v>
      </c>
      <c r="M2" s="195">
        <f t="shared" ref="M2" si="20">+L2+1</f>
        <v>2022</v>
      </c>
      <c r="N2" s="195">
        <f t="shared" ref="N2" si="21">+M2+1</f>
        <v>2023</v>
      </c>
      <c r="O2" s="195">
        <f t="shared" ref="O2" si="22">+N2+1</f>
        <v>2024</v>
      </c>
      <c r="P2" s="195">
        <f t="shared" ref="P2" si="23">+O2+1</f>
        <v>2025</v>
      </c>
      <c r="Q2" s="195">
        <f t="shared" ref="Q2" si="24">+P2+1</f>
        <v>2026</v>
      </c>
      <c r="R2" s="195">
        <f t="shared" ref="R2" si="25">+Q2+1</f>
        <v>2027</v>
      </c>
      <c r="S2" s="327"/>
      <c r="T2" s="327"/>
      <c r="U2" s="327"/>
      <c r="V2" s="327"/>
      <c r="W2" s="327"/>
      <c r="X2" s="327"/>
      <c r="Y2" s="327"/>
      <c r="AH2" s="41">
        <f>+YEAR(AI2)</f>
        <v>2013</v>
      </c>
      <c r="AI2" s="49">
        <f>+'Monthly Sources and Uses'!$C$2</f>
        <v>41275</v>
      </c>
      <c r="AJ2" s="27">
        <f>+DATE(YEAR(AI2),12,1)</f>
        <v>41609</v>
      </c>
      <c r="AK2" s="41"/>
      <c r="AL2" s="27">
        <f>+EDATE(AL1,1)</f>
        <v>41306</v>
      </c>
      <c r="AM2" s="41" t="str">
        <f t="shared" si="12"/>
        <v>f</v>
      </c>
      <c r="AN2" s="41">
        <f>+AN1+1</f>
        <v>6</v>
      </c>
      <c r="AO2" s="41">
        <f t="shared" si="13"/>
        <v>27</v>
      </c>
      <c r="AP2" s="41">
        <f>+AP1+1</f>
        <v>2</v>
      </c>
      <c r="AQ2" s="41" t="s">
        <v>112</v>
      </c>
      <c r="AR2" s="41"/>
      <c r="AS2" s="139">
        <v>40544</v>
      </c>
      <c r="AT2" s="142">
        <v>336</v>
      </c>
      <c r="AU2" s="142">
        <v>408</v>
      </c>
      <c r="AV2" s="142">
        <v>504</v>
      </c>
      <c r="AW2" s="142">
        <v>160</v>
      </c>
      <c r="AX2" s="142">
        <v>80</v>
      </c>
      <c r="AY2" s="142">
        <v>168</v>
      </c>
      <c r="AZ2" s="142">
        <f>+AT2+AU2</f>
        <v>744</v>
      </c>
    </row>
    <row r="3" spans="1:52" s="41" customFormat="1">
      <c r="A3" s="277">
        <f>+ROW()</f>
        <v>3</v>
      </c>
      <c r="B3" s="198" t="s">
        <v>1</v>
      </c>
      <c r="C3" s="199" t="s">
        <v>175</v>
      </c>
      <c r="D3" s="200">
        <f t="shared" ref="D3:R15" ca="1" si="26">+SUM(INDIRECT($AH$1&amp;VLOOKUP(D$1,$AL$1:$AM$197,2,FALSE)&amp;$A3&amp;":"&amp;VLOOKUP(DATE(YEAR(D$1),12,1),$AL$1:$AM$197,2,FALSE)&amp;$A3))</f>
        <v>74050710</v>
      </c>
      <c r="E3" s="200">
        <f t="shared" ca="1" si="26"/>
        <v>86611060</v>
      </c>
      <c r="F3" s="200">
        <f t="shared" ca="1" si="26"/>
        <v>88034120</v>
      </c>
      <c r="G3" s="200">
        <f t="shared" ca="1" si="26"/>
        <v>95600230</v>
      </c>
      <c r="H3" s="466">
        <f t="shared" ca="1" si="26"/>
        <v>87674900</v>
      </c>
      <c r="I3" s="466">
        <f t="shared" ca="1" si="26"/>
        <v>104053330</v>
      </c>
      <c r="J3" s="466">
        <f t="shared" ca="1" si="26"/>
        <v>104414030</v>
      </c>
      <c r="K3" s="466">
        <f t="shared" ca="1" si="26"/>
        <v>117375450</v>
      </c>
      <c r="L3" s="466">
        <f t="shared" ca="1" si="26"/>
        <v>113503900</v>
      </c>
      <c r="M3" s="466">
        <f t="shared" ca="1" si="26"/>
        <v>125030520</v>
      </c>
      <c r="N3" s="466">
        <f t="shared" ca="1" si="26"/>
        <v>120581160</v>
      </c>
      <c r="O3" s="466">
        <f t="shared" ca="1" si="26"/>
        <v>133985770</v>
      </c>
      <c r="P3" s="466">
        <f t="shared" ca="1" si="26"/>
        <v>126925240</v>
      </c>
      <c r="Q3" s="466">
        <f t="shared" ca="1" si="26"/>
        <v>161170640</v>
      </c>
      <c r="R3" s="466">
        <f t="shared" ca="1" si="26"/>
        <v>162734770</v>
      </c>
      <c r="S3" s="348"/>
      <c r="T3" s="348"/>
      <c r="U3" s="348"/>
      <c r="V3" s="348"/>
      <c r="W3" s="348"/>
      <c r="X3" s="348"/>
      <c r="Y3" s="348"/>
      <c r="AH3" s="41">
        <f>+AH2+1</f>
        <v>2014</v>
      </c>
      <c r="AI3" s="27">
        <f>+DATE(YEAR(AJ2)+1,1,1)</f>
        <v>41640</v>
      </c>
      <c r="AJ3" s="27">
        <f>+DATE(YEAR(AI3),12,1)</f>
        <v>41974</v>
      </c>
      <c r="AL3" s="27">
        <f t="shared" ref="AL3:AL66" si="27">+EDATE(AL2,1)</f>
        <v>41334</v>
      </c>
      <c r="AM3" s="41" t="str">
        <f t="shared" si="12"/>
        <v>g</v>
      </c>
      <c r="AN3" s="41">
        <f t="shared" ref="AN3:AN66" si="28">+AN2+1</f>
        <v>7</v>
      </c>
      <c r="AO3" s="41">
        <f t="shared" si="13"/>
        <v>28</v>
      </c>
      <c r="AP3" s="41">
        <f t="shared" ref="AP3:AP66" si="29">+AP2+1</f>
        <v>3</v>
      </c>
      <c r="AQ3" s="41" t="s">
        <v>104</v>
      </c>
      <c r="AS3" s="139">
        <v>40575</v>
      </c>
      <c r="AT3" s="142">
        <v>320</v>
      </c>
      <c r="AU3" s="142">
        <v>352</v>
      </c>
      <c r="AV3" s="142">
        <v>480</v>
      </c>
      <c r="AW3" s="142">
        <v>128</v>
      </c>
      <c r="AX3" s="142">
        <v>64</v>
      </c>
      <c r="AY3" s="142">
        <v>160</v>
      </c>
      <c r="AZ3" s="142">
        <f t="shared" ref="AZ3:AZ66" si="30">+AT3+AU3</f>
        <v>672</v>
      </c>
    </row>
    <row r="4" spans="1:52" s="41" customFormat="1">
      <c r="A4" s="277">
        <f t="shared" ref="A4:A54" si="31">+ROW()</f>
        <v>4</v>
      </c>
      <c r="B4" s="201" t="s">
        <v>2</v>
      </c>
      <c r="C4" s="202" t="s">
        <v>175</v>
      </c>
      <c r="D4" s="203">
        <f t="shared" ca="1" si="26"/>
        <v>35540330</v>
      </c>
      <c r="E4" s="203">
        <f t="shared" ca="1" si="26"/>
        <v>33828320</v>
      </c>
      <c r="F4" s="203">
        <f t="shared" ca="1" si="26"/>
        <v>38011000</v>
      </c>
      <c r="G4" s="203">
        <f t="shared" ca="1" si="26"/>
        <v>36233370</v>
      </c>
      <c r="H4" s="467">
        <f t="shared" ref="H4:R15" ca="1" si="32">+SUM(INDIRECT($AH$1&amp;VLOOKUP(H$1,$AL$1:$AM$197,2,FALSE)&amp;$A4&amp;":"&amp;VLOOKUP(DATE(YEAR(H$1),12,1),$AL$1:$AM$197,2,FALSE)&amp;$A4))</f>
        <v>40517790</v>
      </c>
      <c r="I4" s="467">
        <f t="shared" ca="1" si="32"/>
        <v>36563620</v>
      </c>
      <c r="J4" s="467">
        <f t="shared" ca="1" si="32"/>
        <v>44176200</v>
      </c>
      <c r="K4" s="467">
        <f t="shared" ca="1" si="32"/>
        <v>44469710</v>
      </c>
      <c r="L4" s="467">
        <f t="shared" ca="1" si="32"/>
        <v>44894350</v>
      </c>
      <c r="M4" s="467">
        <f t="shared" ca="1" si="32"/>
        <v>47459130</v>
      </c>
      <c r="N4" s="467">
        <f t="shared" ca="1" si="32"/>
        <v>52473990</v>
      </c>
      <c r="O4" s="467">
        <f t="shared" ca="1" si="32"/>
        <v>50744420</v>
      </c>
      <c r="P4" s="467">
        <f t="shared" ca="1" si="32"/>
        <v>57678000</v>
      </c>
      <c r="Q4" s="467">
        <f t="shared" ca="1" si="32"/>
        <v>56086200</v>
      </c>
      <c r="R4" s="467">
        <f t="shared" ca="1" si="32"/>
        <v>68674210</v>
      </c>
      <c r="S4" s="348"/>
      <c r="T4" s="348"/>
      <c r="U4" s="348"/>
      <c r="V4" s="348"/>
      <c r="W4" s="348"/>
      <c r="X4" s="348"/>
      <c r="Y4" s="348"/>
      <c r="AH4" s="41">
        <f t="shared" ref="AH4:AH16" si="33">+AH3+1</f>
        <v>2015</v>
      </c>
      <c r="AI4" s="27">
        <f t="shared" ref="AI4:AI16" si="34">+DATE(YEAR(AJ3)+1,1,1)</f>
        <v>42005</v>
      </c>
      <c r="AJ4" s="27">
        <f t="shared" ref="AJ4:AJ16" si="35">+DATE(YEAR(AI4),12,1)</f>
        <v>42339</v>
      </c>
      <c r="AL4" s="27">
        <f t="shared" si="27"/>
        <v>41365</v>
      </c>
      <c r="AM4" s="41" t="str">
        <f t="shared" si="12"/>
        <v>h</v>
      </c>
      <c r="AN4" s="41">
        <f t="shared" si="28"/>
        <v>8</v>
      </c>
      <c r="AO4" s="41">
        <f t="shared" si="13"/>
        <v>29</v>
      </c>
      <c r="AP4" s="41">
        <f t="shared" si="29"/>
        <v>4</v>
      </c>
      <c r="AQ4" s="41" t="s">
        <v>113</v>
      </c>
      <c r="AS4" s="139">
        <v>40603</v>
      </c>
      <c r="AT4" s="142">
        <v>368</v>
      </c>
      <c r="AU4" s="142">
        <v>376</v>
      </c>
      <c r="AV4" s="142">
        <v>552</v>
      </c>
      <c r="AW4" s="142">
        <v>128</v>
      </c>
      <c r="AX4" s="142">
        <v>64</v>
      </c>
      <c r="AY4" s="142">
        <v>184</v>
      </c>
      <c r="AZ4" s="142">
        <f t="shared" si="30"/>
        <v>744</v>
      </c>
    </row>
    <row r="5" spans="1:52" s="41" customFormat="1">
      <c r="A5" s="277">
        <f t="shared" si="31"/>
        <v>5</v>
      </c>
      <c r="B5" s="201" t="s">
        <v>3</v>
      </c>
      <c r="C5" s="202" t="s">
        <v>175</v>
      </c>
      <c r="D5" s="203">
        <f t="shared" ca="1" si="26"/>
        <v>31022890</v>
      </c>
      <c r="E5" s="203">
        <f t="shared" ca="1" si="26"/>
        <v>35932040</v>
      </c>
      <c r="F5" s="203">
        <f t="shared" ca="1" si="26"/>
        <v>36017170</v>
      </c>
      <c r="G5" s="203">
        <f t="shared" ca="1" si="26"/>
        <v>39109640</v>
      </c>
      <c r="H5" s="467">
        <f t="shared" ca="1" si="32"/>
        <v>38415400</v>
      </c>
      <c r="I5" s="467">
        <f t="shared" ca="1" si="32"/>
        <v>42444000</v>
      </c>
      <c r="J5" s="467">
        <f t="shared" ca="1" si="32"/>
        <v>41315390</v>
      </c>
      <c r="K5" s="467">
        <f t="shared" ca="1" si="32"/>
        <v>47505420</v>
      </c>
      <c r="L5" s="467">
        <f t="shared" ca="1" si="32"/>
        <v>42379770</v>
      </c>
      <c r="M5" s="467">
        <f t="shared" ca="1" si="32"/>
        <v>50279740</v>
      </c>
      <c r="N5" s="467">
        <f t="shared" ca="1" si="32"/>
        <v>49634160</v>
      </c>
      <c r="O5" s="467">
        <f t="shared" ca="1" si="32"/>
        <v>54217610</v>
      </c>
      <c r="P5" s="467">
        <f t="shared" ca="1" si="32"/>
        <v>54602470</v>
      </c>
      <c r="Q5" s="467">
        <f t="shared" ca="1" si="32"/>
        <v>65079080</v>
      </c>
      <c r="R5" s="467">
        <f t="shared" ca="1" si="32"/>
        <v>65599380</v>
      </c>
      <c r="S5" s="348"/>
      <c r="T5" s="348"/>
      <c r="U5" s="348"/>
      <c r="V5" s="348"/>
      <c r="W5" s="348"/>
      <c r="X5" s="348"/>
      <c r="Y5" s="348"/>
      <c r="AH5" s="41">
        <f t="shared" si="33"/>
        <v>2016</v>
      </c>
      <c r="AI5" s="27">
        <f t="shared" si="34"/>
        <v>42370</v>
      </c>
      <c r="AJ5" s="27">
        <f t="shared" si="35"/>
        <v>42705</v>
      </c>
      <c r="AL5" s="27">
        <f t="shared" si="27"/>
        <v>41395</v>
      </c>
      <c r="AM5" s="41" t="str">
        <f t="shared" si="12"/>
        <v>i</v>
      </c>
      <c r="AN5" s="41">
        <f t="shared" si="28"/>
        <v>9</v>
      </c>
      <c r="AO5" s="41">
        <f t="shared" si="13"/>
        <v>30</v>
      </c>
      <c r="AP5" s="41">
        <f t="shared" si="29"/>
        <v>5</v>
      </c>
      <c r="AQ5" s="41" t="s">
        <v>114</v>
      </c>
      <c r="AS5" s="139">
        <v>40634</v>
      </c>
      <c r="AT5" s="142">
        <v>336</v>
      </c>
      <c r="AU5" s="142">
        <v>384</v>
      </c>
      <c r="AV5" s="142">
        <v>504</v>
      </c>
      <c r="AW5" s="142">
        <v>144</v>
      </c>
      <c r="AX5" s="142">
        <v>72</v>
      </c>
      <c r="AY5" s="142">
        <v>168</v>
      </c>
      <c r="AZ5" s="142">
        <f t="shared" si="30"/>
        <v>720</v>
      </c>
    </row>
    <row r="6" spans="1:52" s="41" customFormat="1">
      <c r="A6" s="277">
        <f t="shared" si="31"/>
        <v>6</v>
      </c>
      <c r="B6" s="201" t="s">
        <v>4</v>
      </c>
      <c r="C6" s="202" t="s">
        <v>175</v>
      </c>
      <c r="D6" s="203">
        <f t="shared" ca="1" si="26"/>
        <v>17356350</v>
      </c>
      <c r="E6" s="203">
        <f t="shared" ca="1" si="26"/>
        <v>0</v>
      </c>
      <c r="F6" s="203">
        <f t="shared" ca="1" si="26"/>
        <v>0</v>
      </c>
      <c r="G6" s="203">
        <f t="shared" ca="1" si="26"/>
        <v>0</v>
      </c>
      <c r="H6" s="467">
        <f t="shared" ca="1" si="32"/>
        <v>0</v>
      </c>
      <c r="I6" s="467">
        <f t="shared" ca="1" si="32"/>
        <v>0</v>
      </c>
      <c r="J6" s="467">
        <f t="shared" ca="1" si="32"/>
        <v>0</v>
      </c>
      <c r="K6" s="467">
        <f t="shared" ca="1" si="32"/>
        <v>0</v>
      </c>
      <c r="L6" s="467">
        <f t="shared" ca="1" si="32"/>
        <v>0</v>
      </c>
      <c r="M6" s="467">
        <f t="shared" ca="1" si="32"/>
        <v>0</v>
      </c>
      <c r="N6" s="467">
        <f t="shared" ca="1" si="32"/>
        <v>0</v>
      </c>
      <c r="O6" s="467">
        <f t="shared" ca="1" si="32"/>
        <v>0</v>
      </c>
      <c r="P6" s="467">
        <f t="shared" ca="1" si="32"/>
        <v>0</v>
      </c>
      <c r="Q6" s="467">
        <f t="shared" ca="1" si="32"/>
        <v>0</v>
      </c>
      <c r="R6" s="467">
        <f t="shared" ca="1" si="32"/>
        <v>0</v>
      </c>
      <c r="S6" s="348"/>
      <c r="T6" s="348"/>
      <c r="U6" s="348"/>
      <c r="V6" s="348"/>
      <c r="W6" s="348"/>
      <c r="X6" s="348"/>
      <c r="Y6" s="348"/>
      <c r="AH6" s="41">
        <f t="shared" si="33"/>
        <v>2017</v>
      </c>
      <c r="AI6" s="27">
        <f t="shared" si="34"/>
        <v>42736</v>
      </c>
      <c r="AJ6" s="27">
        <f t="shared" si="35"/>
        <v>43070</v>
      </c>
      <c r="AL6" s="27">
        <f t="shared" si="27"/>
        <v>41426</v>
      </c>
      <c r="AM6" s="41" t="str">
        <f t="shared" si="12"/>
        <v>j</v>
      </c>
      <c r="AN6" s="41">
        <f t="shared" si="28"/>
        <v>10</v>
      </c>
      <c r="AO6" s="41">
        <f t="shared" si="13"/>
        <v>31</v>
      </c>
      <c r="AP6" s="41">
        <f t="shared" si="29"/>
        <v>6</v>
      </c>
      <c r="AQ6" s="41" t="s">
        <v>109</v>
      </c>
      <c r="AS6" s="139">
        <v>40664</v>
      </c>
      <c r="AT6" s="142">
        <v>336</v>
      </c>
      <c r="AU6" s="142">
        <v>408</v>
      </c>
      <c r="AV6" s="142">
        <v>504</v>
      </c>
      <c r="AW6" s="142">
        <v>160</v>
      </c>
      <c r="AX6" s="142">
        <v>80</v>
      </c>
      <c r="AY6" s="142">
        <v>168</v>
      </c>
      <c r="AZ6" s="142">
        <f t="shared" si="30"/>
        <v>744</v>
      </c>
    </row>
    <row r="7" spans="1:52" s="41" customFormat="1">
      <c r="A7" s="277">
        <f t="shared" si="31"/>
        <v>7</v>
      </c>
      <c r="B7" s="201" t="s">
        <v>5</v>
      </c>
      <c r="C7" s="202" t="s">
        <v>175</v>
      </c>
      <c r="D7" s="203">
        <f t="shared" ca="1" si="26"/>
        <v>19670210</v>
      </c>
      <c r="E7" s="203">
        <f t="shared" ca="1" si="26"/>
        <v>0</v>
      </c>
      <c r="F7" s="203">
        <f t="shared" ca="1" si="26"/>
        <v>0</v>
      </c>
      <c r="G7" s="203">
        <f t="shared" ca="1" si="26"/>
        <v>0</v>
      </c>
      <c r="H7" s="467">
        <f t="shared" ca="1" si="32"/>
        <v>0</v>
      </c>
      <c r="I7" s="467">
        <f t="shared" ca="1" si="32"/>
        <v>0</v>
      </c>
      <c r="J7" s="467">
        <f t="shared" ca="1" si="32"/>
        <v>0</v>
      </c>
      <c r="K7" s="467">
        <f t="shared" ca="1" si="32"/>
        <v>0</v>
      </c>
      <c r="L7" s="467">
        <f t="shared" ca="1" si="32"/>
        <v>0</v>
      </c>
      <c r="M7" s="467">
        <f t="shared" ca="1" si="32"/>
        <v>0</v>
      </c>
      <c r="N7" s="467">
        <f t="shared" ca="1" si="32"/>
        <v>0</v>
      </c>
      <c r="O7" s="467">
        <f t="shared" ca="1" si="32"/>
        <v>0</v>
      </c>
      <c r="P7" s="467">
        <f t="shared" ca="1" si="32"/>
        <v>0</v>
      </c>
      <c r="Q7" s="467">
        <f t="shared" ca="1" si="32"/>
        <v>0</v>
      </c>
      <c r="R7" s="467">
        <f t="shared" ca="1" si="32"/>
        <v>0</v>
      </c>
      <c r="S7" s="348"/>
      <c r="T7" s="348"/>
      <c r="U7" s="348"/>
      <c r="V7" s="348"/>
      <c r="W7" s="348"/>
      <c r="X7" s="348"/>
      <c r="Y7" s="348"/>
      <c r="AH7" s="41">
        <f t="shared" si="33"/>
        <v>2018</v>
      </c>
      <c r="AI7" s="27">
        <f t="shared" si="34"/>
        <v>43101</v>
      </c>
      <c r="AJ7" s="27">
        <f t="shared" si="35"/>
        <v>43435</v>
      </c>
      <c r="AL7" s="27">
        <f t="shared" si="27"/>
        <v>41456</v>
      </c>
      <c r="AM7" s="41" t="str">
        <f t="shared" si="12"/>
        <v>k</v>
      </c>
      <c r="AN7" s="41">
        <f t="shared" si="28"/>
        <v>11</v>
      </c>
      <c r="AO7" s="41">
        <f t="shared" si="13"/>
        <v>32</v>
      </c>
      <c r="AP7" s="41">
        <f t="shared" si="29"/>
        <v>7</v>
      </c>
      <c r="AQ7" s="41" t="s">
        <v>115</v>
      </c>
      <c r="AS7" s="139">
        <v>40695</v>
      </c>
      <c r="AT7" s="142">
        <v>352</v>
      </c>
      <c r="AU7" s="142">
        <v>368</v>
      </c>
      <c r="AV7" s="142">
        <v>528</v>
      </c>
      <c r="AW7" s="142">
        <v>128</v>
      </c>
      <c r="AX7" s="142">
        <v>64</v>
      </c>
      <c r="AY7" s="142">
        <v>176</v>
      </c>
      <c r="AZ7" s="142">
        <f t="shared" si="30"/>
        <v>720</v>
      </c>
    </row>
    <row r="8" spans="1:52" s="41" customFormat="1">
      <c r="A8" s="277">
        <f t="shared" si="31"/>
        <v>8</v>
      </c>
      <c r="B8" s="201" t="s">
        <v>6</v>
      </c>
      <c r="C8" s="202" t="s">
        <v>175</v>
      </c>
      <c r="D8" s="203">
        <f t="shared" ca="1" si="26"/>
        <v>20650880</v>
      </c>
      <c r="E8" s="203">
        <f t="shared" ca="1" si="26"/>
        <v>0</v>
      </c>
      <c r="F8" s="203">
        <f t="shared" ca="1" si="26"/>
        <v>0</v>
      </c>
      <c r="G8" s="203">
        <f t="shared" ca="1" si="26"/>
        <v>0</v>
      </c>
      <c r="H8" s="467">
        <f t="shared" ca="1" si="32"/>
        <v>0</v>
      </c>
      <c r="I8" s="467">
        <f t="shared" ca="1" si="32"/>
        <v>0</v>
      </c>
      <c r="J8" s="467">
        <f t="shared" ca="1" si="32"/>
        <v>0</v>
      </c>
      <c r="K8" s="467">
        <f t="shared" ca="1" si="32"/>
        <v>0</v>
      </c>
      <c r="L8" s="467">
        <f t="shared" ca="1" si="32"/>
        <v>0</v>
      </c>
      <c r="M8" s="467">
        <f t="shared" ca="1" si="32"/>
        <v>0</v>
      </c>
      <c r="N8" s="467">
        <f t="shared" ca="1" si="32"/>
        <v>0</v>
      </c>
      <c r="O8" s="467">
        <f t="shared" ca="1" si="32"/>
        <v>0</v>
      </c>
      <c r="P8" s="467">
        <f t="shared" ca="1" si="32"/>
        <v>0</v>
      </c>
      <c r="Q8" s="467">
        <f t="shared" ca="1" si="32"/>
        <v>0</v>
      </c>
      <c r="R8" s="467">
        <f t="shared" ca="1" si="32"/>
        <v>0</v>
      </c>
      <c r="S8" s="348"/>
      <c r="T8" s="348"/>
      <c r="U8" s="348"/>
      <c r="V8" s="348"/>
      <c r="W8" s="348"/>
      <c r="X8" s="348"/>
      <c r="Y8" s="348"/>
      <c r="AH8" s="41">
        <f t="shared" si="33"/>
        <v>2019</v>
      </c>
      <c r="AI8" s="27">
        <f t="shared" si="34"/>
        <v>43466</v>
      </c>
      <c r="AJ8" s="27">
        <f t="shared" si="35"/>
        <v>43800</v>
      </c>
      <c r="AL8" s="27">
        <f t="shared" si="27"/>
        <v>41487</v>
      </c>
      <c r="AM8" s="41" t="str">
        <f t="shared" si="12"/>
        <v>l</v>
      </c>
      <c r="AN8" s="41">
        <f t="shared" si="28"/>
        <v>12</v>
      </c>
      <c r="AO8" s="41">
        <f t="shared" si="13"/>
        <v>33</v>
      </c>
      <c r="AP8" s="41">
        <f t="shared" si="29"/>
        <v>8</v>
      </c>
      <c r="AQ8" s="41" t="s">
        <v>116</v>
      </c>
      <c r="AS8" s="139">
        <v>40725</v>
      </c>
      <c r="AT8" s="142">
        <v>320</v>
      </c>
      <c r="AU8" s="142">
        <v>424</v>
      </c>
      <c r="AV8" s="142">
        <v>480</v>
      </c>
      <c r="AW8" s="142">
        <v>176</v>
      </c>
      <c r="AX8" s="142">
        <v>88</v>
      </c>
      <c r="AY8" s="142">
        <v>160</v>
      </c>
      <c r="AZ8" s="142">
        <f t="shared" si="30"/>
        <v>744</v>
      </c>
    </row>
    <row r="9" spans="1:52" s="41" customFormat="1">
      <c r="A9" s="277">
        <f t="shared" si="31"/>
        <v>9</v>
      </c>
      <c r="B9" s="201" t="s">
        <v>7</v>
      </c>
      <c r="C9" s="202" t="s">
        <v>175</v>
      </c>
      <c r="D9" s="203">
        <f t="shared" ca="1" si="26"/>
        <v>49229740</v>
      </c>
      <c r="E9" s="203">
        <f t="shared" ca="1" si="26"/>
        <v>47921780</v>
      </c>
      <c r="F9" s="203">
        <f t="shared" ca="1" si="26"/>
        <v>54866390</v>
      </c>
      <c r="G9" s="203">
        <f t="shared" ca="1" si="26"/>
        <v>48930620</v>
      </c>
      <c r="H9" s="467">
        <f t="shared" ca="1" si="32"/>
        <v>59108970</v>
      </c>
      <c r="I9" s="467">
        <f t="shared" ca="1" si="32"/>
        <v>58976480</v>
      </c>
      <c r="J9" s="467">
        <f t="shared" ca="1" si="32"/>
        <v>67719920</v>
      </c>
      <c r="K9" s="467">
        <f t="shared" ca="1" si="32"/>
        <v>68381220</v>
      </c>
      <c r="L9" s="467">
        <f t="shared" ca="1" si="32"/>
        <v>74193460</v>
      </c>
      <c r="M9" s="467">
        <f t="shared" ca="1" si="32"/>
        <v>72492350</v>
      </c>
      <c r="N9" s="467">
        <f t="shared" ca="1" si="32"/>
        <v>80013470</v>
      </c>
      <c r="O9" s="467">
        <f t="shared" ca="1" si="32"/>
        <v>69978770</v>
      </c>
      <c r="P9" s="467">
        <f t="shared" ca="1" si="32"/>
        <v>87020180</v>
      </c>
      <c r="Q9" s="467">
        <f t="shared" ca="1" si="32"/>
        <v>91986010</v>
      </c>
      <c r="R9" s="467">
        <f t="shared" ca="1" si="32"/>
        <v>104395150</v>
      </c>
      <c r="S9" s="348"/>
      <c r="T9" s="348"/>
      <c r="U9" s="348"/>
      <c r="V9" s="348"/>
      <c r="W9" s="348"/>
      <c r="X9" s="348"/>
      <c r="Y9" s="348"/>
      <c r="AH9" s="41">
        <f t="shared" si="33"/>
        <v>2020</v>
      </c>
      <c r="AI9" s="27">
        <f t="shared" si="34"/>
        <v>43831</v>
      </c>
      <c r="AJ9" s="27">
        <f t="shared" si="35"/>
        <v>44166</v>
      </c>
      <c r="AL9" s="27">
        <f t="shared" si="27"/>
        <v>41518</v>
      </c>
      <c r="AM9" s="41" t="str">
        <f t="shared" si="12"/>
        <v>m</v>
      </c>
      <c r="AN9" s="41">
        <f t="shared" si="28"/>
        <v>13</v>
      </c>
      <c r="AO9" s="41">
        <f t="shared" si="13"/>
        <v>34</v>
      </c>
      <c r="AP9" s="41">
        <f t="shared" si="29"/>
        <v>9</v>
      </c>
      <c r="AQ9" s="41" t="s">
        <v>117</v>
      </c>
      <c r="AS9" s="139">
        <v>40756</v>
      </c>
      <c r="AT9" s="142">
        <v>368</v>
      </c>
      <c r="AU9" s="142">
        <v>376</v>
      </c>
      <c r="AV9" s="142">
        <v>552</v>
      </c>
      <c r="AW9" s="142">
        <v>128</v>
      </c>
      <c r="AX9" s="142">
        <v>64</v>
      </c>
      <c r="AY9" s="142">
        <v>184</v>
      </c>
      <c r="AZ9" s="142">
        <f t="shared" si="30"/>
        <v>744</v>
      </c>
    </row>
    <row r="10" spans="1:52" s="41" customFormat="1">
      <c r="A10" s="277">
        <f t="shared" si="31"/>
        <v>10</v>
      </c>
      <c r="B10" s="201" t="s">
        <v>8</v>
      </c>
      <c r="C10" s="202" t="s">
        <v>175</v>
      </c>
      <c r="D10" s="203">
        <f t="shared" ca="1" si="26"/>
        <v>48003910</v>
      </c>
      <c r="E10" s="203">
        <f t="shared" ca="1" si="26"/>
        <v>49903690</v>
      </c>
      <c r="F10" s="203">
        <f t="shared" ca="1" si="26"/>
        <v>50756600</v>
      </c>
      <c r="G10" s="203">
        <f t="shared" ca="1" si="26"/>
        <v>55854210</v>
      </c>
      <c r="H10" s="467">
        <f t="shared" ca="1" si="32"/>
        <v>54850860</v>
      </c>
      <c r="I10" s="467">
        <f t="shared" ca="1" si="32"/>
        <v>61190760</v>
      </c>
      <c r="J10" s="467">
        <f t="shared" ca="1" si="32"/>
        <v>56269310</v>
      </c>
      <c r="K10" s="467">
        <f t="shared" ca="1" si="32"/>
        <v>70072920</v>
      </c>
      <c r="L10" s="467">
        <f t="shared" ca="1" si="32"/>
        <v>67827160</v>
      </c>
      <c r="M10" s="467">
        <f t="shared" ca="1" si="32"/>
        <v>74866500</v>
      </c>
      <c r="N10" s="467">
        <f t="shared" ca="1" si="32"/>
        <v>73478550</v>
      </c>
      <c r="O10" s="467">
        <f t="shared" ca="1" si="32"/>
        <v>79859000</v>
      </c>
      <c r="P10" s="467">
        <f t="shared" ca="1" si="32"/>
        <v>80470840</v>
      </c>
      <c r="Q10" s="467">
        <f t="shared" ca="1" si="32"/>
        <v>95396970</v>
      </c>
      <c r="R10" s="467">
        <f t="shared" ca="1" si="32"/>
        <v>86644200</v>
      </c>
      <c r="S10" s="348"/>
      <c r="T10" s="348"/>
      <c r="U10" s="348"/>
      <c r="V10" s="348"/>
      <c r="W10" s="348"/>
      <c r="X10" s="348"/>
      <c r="Y10" s="348"/>
      <c r="AH10" s="41">
        <f t="shared" si="33"/>
        <v>2021</v>
      </c>
      <c r="AI10" s="27">
        <f t="shared" si="34"/>
        <v>44197</v>
      </c>
      <c r="AJ10" s="27">
        <f t="shared" si="35"/>
        <v>44531</v>
      </c>
      <c r="AL10" s="27">
        <f t="shared" si="27"/>
        <v>41548</v>
      </c>
      <c r="AM10" s="41" t="str">
        <f t="shared" si="12"/>
        <v>n</v>
      </c>
      <c r="AN10" s="41">
        <f t="shared" si="28"/>
        <v>14</v>
      </c>
      <c r="AO10" s="41">
        <f t="shared" si="13"/>
        <v>35</v>
      </c>
      <c r="AP10" s="41">
        <f t="shared" si="29"/>
        <v>10</v>
      </c>
      <c r="AQ10" s="41" t="s">
        <v>118</v>
      </c>
      <c r="AS10" s="139">
        <v>40787</v>
      </c>
      <c r="AT10" s="142">
        <v>336</v>
      </c>
      <c r="AU10" s="142">
        <v>384</v>
      </c>
      <c r="AV10" s="142">
        <v>504</v>
      </c>
      <c r="AW10" s="142">
        <v>144</v>
      </c>
      <c r="AX10" s="142">
        <v>72</v>
      </c>
      <c r="AY10" s="142">
        <v>168</v>
      </c>
      <c r="AZ10" s="142">
        <f t="shared" si="30"/>
        <v>720</v>
      </c>
    </row>
    <row r="11" spans="1:52" s="41" customFormat="1">
      <c r="A11" s="277">
        <f t="shared" si="31"/>
        <v>11</v>
      </c>
      <c r="B11" s="201" t="s">
        <v>9</v>
      </c>
      <c r="C11" s="202" t="s">
        <v>175</v>
      </c>
      <c r="D11" s="203">
        <f t="shared" ca="1" si="26"/>
        <v>406120</v>
      </c>
      <c r="E11" s="203">
        <f t="shared" ca="1" si="26"/>
        <v>0</v>
      </c>
      <c r="F11" s="203">
        <f t="shared" ca="1" si="26"/>
        <v>0</v>
      </c>
      <c r="G11" s="203">
        <f t="shared" ca="1" si="26"/>
        <v>0</v>
      </c>
      <c r="H11" s="467">
        <f t="shared" ca="1" si="32"/>
        <v>0</v>
      </c>
      <c r="I11" s="467">
        <f t="shared" ca="1" si="32"/>
        <v>0</v>
      </c>
      <c r="J11" s="467">
        <f t="shared" ca="1" si="32"/>
        <v>1449840</v>
      </c>
      <c r="K11" s="467">
        <f t="shared" ca="1" si="32"/>
        <v>5753100</v>
      </c>
      <c r="L11" s="467">
        <f t="shared" ca="1" si="32"/>
        <v>10517830</v>
      </c>
      <c r="M11" s="467">
        <f t="shared" ca="1" si="32"/>
        <v>10160440</v>
      </c>
      <c r="N11" s="467">
        <f t="shared" ca="1" si="32"/>
        <v>9804290</v>
      </c>
      <c r="O11" s="467">
        <f t="shared" ca="1" si="32"/>
        <v>8829640</v>
      </c>
      <c r="P11" s="467">
        <f t="shared" ca="1" si="32"/>
        <v>8726420</v>
      </c>
      <c r="Q11" s="467">
        <f t="shared" ca="1" si="32"/>
        <v>9145760</v>
      </c>
      <c r="R11" s="467">
        <f t="shared" ca="1" si="32"/>
        <v>9939670</v>
      </c>
      <c r="S11" s="348"/>
      <c r="T11" s="348"/>
      <c r="U11" s="348"/>
      <c r="V11" s="348"/>
      <c r="W11" s="348"/>
      <c r="X11" s="348"/>
      <c r="Y11" s="348"/>
      <c r="AH11" s="41">
        <f t="shared" si="33"/>
        <v>2022</v>
      </c>
      <c r="AI11" s="27">
        <f t="shared" si="34"/>
        <v>44562</v>
      </c>
      <c r="AJ11" s="27">
        <f t="shared" si="35"/>
        <v>44896</v>
      </c>
      <c r="AL11" s="27">
        <f t="shared" si="27"/>
        <v>41579</v>
      </c>
      <c r="AM11" s="41" t="str">
        <f t="shared" si="12"/>
        <v>o</v>
      </c>
      <c r="AN11" s="41">
        <f t="shared" si="28"/>
        <v>15</v>
      </c>
      <c r="AO11" s="41">
        <f t="shared" si="13"/>
        <v>36</v>
      </c>
      <c r="AP11" s="41">
        <f t="shared" si="29"/>
        <v>11</v>
      </c>
      <c r="AQ11" s="41" t="s">
        <v>119</v>
      </c>
      <c r="AS11" s="139">
        <v>40817</v>
      </c>
      <c r="AT11" s="142">
        <v>336</v>
      </c>
      <c r="AU11" s="142">
        <v>408</v>
      </c>
      <c r="AV11" s="142">
        <v>504</v>
      </c>
      <c r="AW11" s="142">
        <v>160</v>
      </c>
      <c r="AX11" s="142">
        <v>80</v>
      </c>
      <c r="AY11" s="142">
        <v>168</v>
      </c>
      <c r="AZ11" s="142">
        <f t="shared" si="30"/>
        <v>744</v>
      </c>
    </row>
    <row r="12" spans="1:52" s="41" customFormat="1">
      <c r="A12" s="277">
        <f t="shared" si="31"/>
        <v>12</v>
      </c>
      <c r="B12" s="201" t="s">
        <v>10</v>
      </c>
      <c r="C12" s="202" t="s">
        <v>175</v>
      </c>
      <c r="D12" s="203">
        <f t="shared" ca="1" si="26"/>
        <v>614560</v>
      </c>
      <c r="E12" s="203">
        <f t="shared" ca="1" si="26"/>
        <v>0</v>
      </c>
      <c r="F12" s="203">
        <f t="shared" ca="1" si="26"/>
        <v>0</v>
      </c>
      <c r="G12" s="203">
        <f t="shared" ca="1" si="26"/>
        <v>0</v>
      </c>
      <c r="H12" s="467">
        <f t="shared" ca="1" si="32"/>
        <v>0</v>
      </c>
      <c r="I12" s="467">
        <f t="shared" ca="1" si="32"/>
        <v>0</v>
      </c>
      <c r="J12" s="467">
        <f t="shared" ca="1" si="32"/>
        <v>0</v>
      </c>
      <c r="K12" s="467">
        <f t="shared" ca="1" si="32"/>
        <v>147360</v>
      </c>
      <c r="L12" s="467">
        <f t="shared" ca="1" si="32"/>
        <v>2533910</v>
      </c>
      <c r="M12" s="467">
        <f t="shared" ca="1" si="32"/>
        <v>2078740</v>
      </c>
      <c r="N12" s="467">
        <f t="shared" ca="1" si="32"/>
        <v>1054840</v>
      </c>
      <c r="O12" s="467">
        <f t="shared" ca="1" si="32"/>
        <v>374340</v>
      </c>
      <c r="P12" s="467">
        <f t="shared" ca="1" si="32"/>
        <v>240490</v>
      </c>
      <c r="Q12" s="467">
        <f t="shared" ca="1" si="32"/>
        <v>0</v>
      </c>
      <c r="R12" s="467">
        <f t="shared" ca="1" si="32"/>
        <v>405220</v>
      </c>
      <c r="S12" s="348"/>
      <c r="T12" s="348"/>
      <c r="U12" s="348"/>
      <c r="V12" s="348"/>
      <c r="W12" s="348"/>
      <c r="X12" s="348"/>
      <c r="Y12" s="348"/>
      <c r="AH12" s="41">
        <f t="shared" si="33"/>
        <v>2023</v>
      </c>
      <c r="AI12" s="27">
        <f t="shared" si="34"/>
        <v>44927</v>
      </c>
      <c r="AJ12" s="27">
        <f t="shared" si="35"/>
        <v>45261</v>
      </c>
      <c r="AL12" s="27">
        <f t="shared" si="27"/>
        <v>41609</v>
      </c>
      <c r="AM12" s="41" t="str">
        <f t="shared" si="12"/>
        <v>p</v>
      </c>
      <c r="AN12" s="41">
        <f t="shared" si="28"/>
        <v>16</v>
      </c>
      <c r="AO12" s="41">
        <f t="shared" si="13"/>
        <v>37</v>
      </c>
      <c r="AP12" s="41">
        <f t="shared" si="29"/>
        <v>12</v>
      </c>
      <c r="AQ12" s="41" t="s">
        <v>120</v>
      </c>
      <c r="AS12" s="139">
        <v>40848</v>
      </c>
      <c r="AT12" s="142">
        <v>336</v>
      </c>
      <c r="AU12" s="142">
        <v>384</v>
      </c>
      <c r="AV12" s="142">
        <v>504</v>
      </c>
      <c r="AW12" s="142">
        <v>144</v>
      </c>
      <c r="AX12" s="142">
        <v>72</v>
      </c>
      <c r="AY12" s="142">
        <v>168</v>
      </c>
      <c r="AZ12" s="142">
        <f t="shared" si="30"/>
        <v>720</v>
      </c>
    </row>
    <row r="13" spans="1:52" s="41" customFormat="1">
      <c r="A13" s="277">
        <f t="shared" si="31"/>
        <v>13</v>
      </c>
      <c r="B13" s="475" t="s">
        <v>97</v>
      </c>
      <c r="C13" s="478" t="s">
        <v>175</v>
      </c>
      <c r="D13" s="467">
        <f t="shared" ca="1" si="26"/>
        <v>5341120</v>
      </c>
      <c r="E13" s="467">
        <f t="shared" ca="1" si="26"/>
        <v>7047010</v>
      </c>
      <c r="F13" s="467">
        <f t="shared" ca="1" si="26"/>
        <v>12019440</v>
      </c>
      <c r="G13" s="467">
        <f t="shared" ca="1" si="26"/>
        <v>12019430</v>
      </c>
      <c r="H13" s="467">
        <f t="shared" ca="1" si="32"/>
        <v>12307790</v>
      </c>
      <c r="I13" s="467">
        <f t="shared" ca="1" si="32"/>
        <v>12617470</v>
      </c>
      <c r="J13" s="467">
        <f t="shared" ca="1" si="32"/>
        <v>12945880</v>
      </c>
      <c r="K13" s="467">
        <f t="shared" ca="1" si="32"/>
        <v>13290250</v>
      </c>
      <c r="L13" s="467">
        <f t="shared" ca="1" si="32"/>
        <v>13645350</v>
      </c>
      <c r="M13" s="467">
        <f t="shared" ca="1" si="32"/>
        <v>14016440</v>
      </c>
      <c r="N13" s="467">
        <f t="shared" ca="1" si="32"/>
        <v>14395570</v>
      </c>
      <c r="O13" s="467">
        <f t="shared" ca="1" si="32"/>
        <v>14793350</v>
      </c>
      <c r="P13" s="467">
        <f t="shared" ca="1" si="32"/>
        <v>15204520</v>
      </c>
      <c r="Q13" s="467">
        <f t="shared" ca="1" si="32"/>
        <v>15631680</v>
      </c>
      <c r="R13" s="467">
        <f t="shared" ca="1" si="32"/>
        <v>16074880</v>
      </c>
      <c r="S13" s="348"/>
      <c r="T13" s="348"/>
      <c r="U13" s="348"/>
      <c r="V13" s="348"/>
      <c r="W13" s="348"/>
      <c r="X13" s="348"/>
      <c r="Y13" s="348"/>
      <c r="AH13" s="41">
        <f t="shared" si="33"/>
        <v>2024</v>
      </c>
      <c r="AI13" s="27">
        <f t="shared" si="34"/>
        <v>45292</v>
      </c>
      <c r="AJ13" s="27">
        <f t="shared" si="35"/>
        <v>45627</v>
      </c>
      <c r="AL13" s="27">
        <f t="shared" si="27"/>
        <v>41640</v>
      </c>
      <c r="AM13" s="41" t="str">
        <f t="shared" si="12"/>
        <v>q</v>
      </c>
      <c r="AN13" s="41">
        <f t="shared" si="28"/>
        <v>17</v>
      </c>
      <c r="AO13" s="41">
        <f t="shared" si="13"/>
        <v>38</v>
      </c>
      <c r="AP13" s="41">
        <f t="shared" si="29"/>
        <v>13</v>
      </c>
      <c r="AQ13" s="41" t="s">
        <v>121</v>
      </c>
      <c r="AS13" s="139">
        <v>40878</v>
      </c>
      <c r="AT13" s="142">
        <v>336</v>
      </c>
      <c r="AU13" s="142">
        <v>408</v>
      </c>
      <c r="AV13" s="142">
        <v>504</v>
      </c>
      <c r="AW13" s="142">
        <v>160</v>
      </c>
      <c r="AX13" s="142">
        <v>80</v>
      </c>
      <c r="AY13" s="142">
        <v>168</v>
      </c>
      <c r="AZ13" s="142">
        <f t="shared" si="30"/>
        <v>744</v>
      </c>
    </row>
    <row r="14" spans="1:52" s="41" customFormat="1">
      <c r="A14" s="277">
        <f t="shared" si="31"/>
        <v>14</v>
      </c>
      <c r="B14" s="476" t="s">
        <v>289</v>
      </c>
      <c r="C14" s="479" t="s">
        <v>175</v>
      </c>
      <c r="D14" s="468">
        <f t="shared" ca="1" si="26"/>
        <v>360070</v>
      </c>
      <c r="E14" s="468">
        <f t="shared" ca="1" si="26"/>
        <v>475100</v>
      </c>
      <c r="F14" s="468">
        <f t="shared" ca="1" si="26"/>
        <v>810300</v>
      </c>
      <c r="G14" s="468">
        <f t="shared" ca="1" si="26"/>
        <v>810300</v>
      </c>
      <c r="H14" s="468">
        <f t="shared" ca="1" si="32"/>
        <v>829730</v>
      </c>
      <c r="I14" s="468">
        <f t="shared" ca="1" si="32"/>
        <v>850610</v>
      </c>
      <c r="J14" s="468">
        <f t="shared" ca="1" si="32"/>
        <v>872750</v>
      </c>
      <c r="K14" s="468">
        <f t="shared" ca="1" si="32"/>
        <v>895980</v>
      </c>
      <c r="L14" s="468">
        <f t="shared" ca="1" si="32"/>
        <v>919920</v>
      </c>
      <c r="M14" s="468">
        <f t="shared" ca="1" si="32"/>
        <v>944910</v>
      </c>
      <c r="N14" s="468">
        <f t="shared" ca="1" si="32"/>
        <v>970490</v>
      </c>
      <c r="O14" s="468">
        <f t="shared" ca="1" si="32"/>
        <v>997310</v>
      </c>
      <c r="P14" s="468">
        <f t="shared" ca="1" si="32"/>
        <v>1025040</v>
      </c>
      <c r="Q14" s="468">
        <f t="shared" ca="1" si="32"/>
        <v>1053820</v>
      </c>
      <c r="R14" s="468">
        <f t="shared" ca="1" si="32"/>
        <v>1083700</v>
      </c>
      <c r="S14" s="348"/>
      <c r="T14" s="348"/>
      <c r="U14" s="348"/>
      <c r="V14" s="348"/>
      <c r="W14" s="348"/>
      <c r="X14" s="348"/>
      <c r="Y14" s="348"/>
      <c r="AH14" s="41">
        <f t="shared" si="33"/>
        <v>2025</v>
      </c>
      <c r="AI14" s="27">
        <f t="shared" si="34"/>
        <v>45658</v>
      </c>
      <c r="AJ14" s="27">
        <f t="shared" si="35"/>
        <v>45992</v>
      </c>
      <c r="AL14" s="27">
        <f t="shared" si="27"/>
        <v>41671</v>
      </c>
      <c r="AM14" s="41" t="str">
        <f t="shared" si="12"/>
        <v>r</v>
      </c>
      <c r="AN14" s="41">
        <f t="shared" si="28"/>
        <v>18</v>
      </c>
      <c r="AO14" s="41">
        <f t="shared" si="13"/>
        <v>39</v>
      </c>
      <c r="AP14" s="41">
        <f t="shared" si="29"/>
        <v>14</v>
      </c>
      <c r="AQ14" s="41" t="s">
        <v>105</v>
      </c>
      <c r="AS14" s="140">
        <v>40909</v>
      </c>
      <c r="AT14" s="143">
        <v>336</v>
      </c>
      <c r="AU14" s="143">
        <v>408</v>
      </c>
      <c r="AV14" s="143">
        <v>504</v>
      </c>
      <c r="AW14" s="143">
        <v>160</v>
      </c>
      <c r="AX14" s="143">
        <v>80</v>
      </c>
      <c r="AY14" s="143">
        <v>168</v>
      </c>
      <c r="AZ14" s="143">
        <f t="shared" si="30"/>
        <v>744</v>
      </c>
    </row>
    <row r="15" spans="1:52" s="41" customFormat="1">
      <c r="A15" s="277">
        <f t="shared" si="31"/>
        <v>15</v>
      </c>
      <c r="B15" s="476" t="s">
        <v>294</v>
      </c>
      <c r="C15" s="479" t="s">
        <v>295</v>
      </c>
      <c r="D15" s="468">
        <f t="shared" ca="1" si="26"/>
        <v>-360070</v>
      </c>
      <c r="E15" s="468">
        <f t="shared" ca="1" si="26"/>
        <v>-475100</v>
      </c>
      <c r="F15" s="468">
        <f t="shared" ca="1" si="26"/>
        <v>-810300</v>
      </c>
      <c r="G15" s="468">
        <f t="shared" ca="1" si="26"/>
        <v>-810300</v>
      </c>
      <c r="H15" s="468">
        <f t="shared" ca="1" si="32"/>
        <v>-829730</v>
      </c>
      <c r="I15" s="468">
        <f t="shared" ca="1" si="32"/>
        <v>-850610</v>
      </c>
      <c r="J15" s="468">
        <f t="shared" ca="1" si="32"/>
        <v>-872750</v>
      </c>
      <c r="K15" s="468">
        <f t="shared" ca="1" si="32"/>
        <v>-895980</v>
      </c>
      <c r="L15" s="468">
        <f t="shared" ca="1" si="32"/>
        <v>-919920</v>
      </c>
      <c r="M15" s="468">
        <f t="shared" ca="1" si="32"/>
        <v>-944910</v>
      </c>
      <c r="N15" s="468">
        <f t="shared" ca="1" si="32"/>
        <v>-970490</v>
      </c>
      <c r="O15" s="468">
        <f t="shared" ca="1" si="32"/>
        <v>-997310</v>
      </c>
      <c r="P15" s="468">
        <f t="shared" ca="1" si="32"/>
        <v>-1025040</v>
      </c>
      <c r="Q15" s="468">
        <f t="shared" ca="1" si="32"/>
        <v>-1053820</v>
      </c>
      <c r="R15" s="468">
        <f t="shared" ca="1" si="32"/>
        <v>-1083700</v>
      </c>
      <c r="S15" s="348"/>
      <c r="T15" s="348"/>
      <c r="U15" s="348"/>
      <c r="V15" s="348"/>
      <c r="W15" s="348"/>
      <c r="X15" s="348"/>
      <c r="Y15" s="348"/>
      <c r="AH15" s="41">
        <f>+AH14+1</f>
        <v>2026</v>
      </c>
      <c r="AI15" s="27">
        <f>+DATE(YEAR(AJ14)+1,1,1)</f>
        <v>46023</v>
      </c>
      <c r="AJ15" s="27">
        <f t="shared" si="35"/>
        <v>46357</v>
      </c>
      <c r="AL15" s="27">
        <f>+EDATE(AL14,1)</f>
        <v>41699</v>
      </c>
      <c r="AM15" s="41" t="str">
        <f t="shared" si="12"/>
        <v>s</v>
      </c>
      <c r="AN15" s="41">
        <f>+AN14+1</f>
        <v>19</v>
      </c>
      <c r="AO15" s="41">
        <f t="shared" si="13"/>
        <v>40</v>
      </c>
      <c r="AP15" s="41">
        <f>+AP14+1</f>
        <v>15</v>
      </c>
      <c r="AQ15" s="41" t="s">
        <v>106</v>
      </c>
      <c r="AS15" s="140">
        <v>40940</v>
      </c>
      <c r="AT15" s="143">
        <v>336</v>
      </c>
      <c r="AU15" s="143">
        <v>360</v>
      </c>
      <c r="AV15" s="143">
        <v>504</v>
      </c>
      <c r="AW15" s="143">
        <v>128</v>
      </c>
      <c r="AX15" s="143">
        <v>64</v>
      </c>
      <c r="AY15" s="143">
        <v>168</v>
      </c>
      <c r="AZ15" s="143">
        <f t="shared" si="30"/>
        <v>696</v>
      </c>
    </row>
    <row r="16" spans="1:52" s="41" customFormat="1">
      <c r="A16" s="277">
        <f t="shared" si="31"/>
        <v>16</v>
      </c>
      <c r="B16" s="206"/>
      <c r="C16" s="197" t="s">
        <v>60</v>
      </c>
      <c r="D16" s="207">
        <f ca="1">+SUM(D3:D15)</f>
        <v>301886820</v>
      </c>
      <c r="E16" s="469">
        <f t="shared" ref="E16:G16" ca="1" si="36">+SUM(E3:E15)</f>
        <v>261243900</v>
      </c>
      <c r="F16" s="469">
        <f t="shared" ca="1" si="36"/>
        <v>279704720</v>
      </c>
      <c r="G16" s="469">
        <f t="shared" ca="1" si="36"/>
        <v>287747500</v>
      </c>
      <c r="H16" s="469">
        <f t="shared" ref="H16:R16" ca="1" si="37">+SUM(H3:H15)</f>
        <v>292875710</v>
      </c>
      <c r="I16" s="469">
        <f t="shared" ca="1" si="37"/>
        <v>315845660</v>
      </c>
      <c r="J16" s="469">
        <f t="shared" ca="1" si="37"/>
        <v>328290570</v>
      </c>
      <c r="K16" s="469">
        <f t="shared" ca="1" si="37"/>
        <v>366995430</v>
      </c>
      <c r="L16" s="469">
        <f t="shared" ca="1" si="37"/>
        <v>369495730</v>
      </c>
      <c r="M16" s="469">
        <f t="shared" ca="1" si="37"/>
        <v>396383860</v>
      </c>
      <c r="N16" s="469">
        <f t="shared" ca="1" si="37"/>
        <v>401436030</v>
      </c>
      <c r="O16" s="469">
        <f t="shared" ca="1" si="37"/>
        <v>412782900</v>
      </c>
      <c r="P16" s="469">
        <f t="shared" ca="1" si="37"/>
        <v>430868160</v>
      </c>
      <c r="Q16" s="469">
        <f t="shared" ca="1" si="37"/>
        <v>494496340</v>
      </c>
      <c r="R16" s="469">
        <f t="shared" ca="1" si="37"/>
        <v>514467480</v>
      </c>
      <c r="S16" s="348"/>
      <c r="T16" s="348"/>
      <c r="U16" s="348"/>
      <c r="V16" s="348"/>
      <c r="W16" s="348"/>
      <c r="X16" s="348"/>
      <c r="Y16" s="348"/>
      <c r="AH16" s="41">
        <f t="shared" si="33"/>
        <v>2027</v>
      </c>
      <c r="AI16" s="27">
        <f t="shared" si="34"/>
        <v>46388</v>
      </c>
      <c r="AJ16" s="27">
        <f t="shared" si="35"/>
        <v>46722</v>
      </c>
      <c r="AL16" s="27">
        <f t="shared" si="27"/>
        <v>41730</v>
      </c>
      <c r="AM16" s="41" t="str">
        <f t="shared" si="12"/>
        <v>t</v>
      </c>
      <c r="AN16" s="41">
        <f t="shared" si="28"/>
        <v>20</v>
      </c>
      <c r="AO16" s="41">
        <f t="shared" si="13"/>
        <v>41</v>
      </c>
      <c r="AP16" s="41">
        <f t="shared" si="29"/>
        <v>16</v>
      </c>
      <c r="AQ16" s="41" t="s">
        <v>122</v>
      </c>
      <c r="AS16" s="140">
        <v>40969</v>
      </c>
      <c r="AT16" s="143">
        <v>352</v>
      </c>
      <c r="AU16" s="143">
        <v>392</v>
      </c>
      <c r="AV16" s="143">
        <v>528</v>
      </c>
      <c r="AW16" s="143">
        <v>144</v>
      </c>
      <c r="AX16" s="143">
        <v>72</v>
      </c>
      <c r="AY16" s="143">
        <v>176</v>
      </c>
      <c r="AZ16" s="143">
        <f t="shared" si="30"/>
        <v>744</v>
      </c>
    </row>
    <row r="17" spans="1:52" s="41" customFormat="1">
      <c r="A17" s="277">
        <f t="shared" si="31"/>
        <v>17</v>
      </c>
      <c r="B17" s="206"/>
      <c r="C17" s="206"/>
      <c r="D17" s="207"/>
      <c r="E17" s="207"/>
      <c r="F17" s="207"/>
      <c r="G17" s="207"/>
      <c r="H17" s="469"/>
      <c r="I17" s="469"/>
      <c r="J17" s="469"/>
      <c r="K17" s="469"/>
      <c r="L17" s="469"/>
      <c r="M17" s="469"/>
      <c r="N17" s="469"/>
      <c r="O17" s="469"/>
      <c r="P17" s="469"/>
      <c r="Q17" s="469"/>
      <c r="R17" s="469"/>
      <c r="S17" s="348"/>
      <c r="T17" s="348"/>
      <c r="U17" s="348"/>
      <c r="V17" s="348"/>
      <c r="W17" s="348"/>
      <c r="X17" s="348"/>
      <c r="Y17" s="348"/>
      <c r="AL17" s="27">
        <f t="shared" si="27"/>
        <v>41760</v>
      </c>
      <c r="AM17" s="41" t="str">
        <f t="shared" si="12"/>
        <v>u</v>
      </c>
      <c r="AN17" s="41">
        <f t="shared" si="28"/>
        <v>21</v>
      </c>
      <c r="AO17" s="41">
        <f t="shared" si="13"/>
        <v>42</v>
      </c>
      <c r="AP17" s="41">
        <f t="shared" si="29"/>
        <v>17</v>
      </c>
      <c r="AQ17" s="41" t="s">
        <v>110</v>
      </c>
      <c r="AS17" s="140">
        <v>41000</v>
      </c>
      <c r="AT17" s="143">
        <v>336</v>
      </c>
      <c r="AU17" s="143">
        <v>384</v>
      </c>
      <c r="AV17" s="143">
        <v>504</v>
      </c>
      <c r="AW17" s="143">
        <v>144</v>
      </c>
      <c r="AX17" s="143">
        <v>72</v>
      </c>
      <c r="AY17" s="143">
        <v>168</v>
      </c>
      <c r="AZ17" s="143">
        <f t="shared" si="30"/>
        <v>720</v>
      </c>
    </row>
    <row r="18" spans="1:52" s="41" customFormat="1">
      <c r="A18" s="277">
        <f t="shared" si="31"/>
        <v>18</v>
      </c>
      <c r="B18" s="206"/>
      <c r="C18" s="206"/>
      <c r="D18" s="195">
        <f>+D$2</f>
        <v>2013</v>
      </c>
      <c r="E18" s="195">
        <f t="shared" ref="E18:R18" si="38">+E$2</f>
        <v>2014</v>
      </c>
      <c r="F18" s="195">
        <f t="shared" si="38"/>
        <v>2015</v>
      </c>
      <c r="G18" s="195">
        <f t="shared" si="38"/>
        <v>2016</v>
      </c>
      <c r="H18" s="195">
        <f t="shared" si="38"/>
        <v>2017</v>
      </c>
      <c r="I18" s="195">
        <f t="shared" si="38"/>
        <v>2018</v>
      </c>
      <c r="J18" s="195">
        <f t="shared" si="38"/>
        <v>2019</v>
      </c>
      <c r="K18" s="195">
        <f t="shared" si="38"/>
        <v>2020</v>
      </c>
      <c r="L18" s="195">
        <f t="shared" si="38"/>
        <v>2021</v>
      </c>
      <c r="M18" s="195">
        <f t="shared" si="38"/>
        <v>2022</v>
      </c>
      <c r="N18" s="195">
        <f t="shared" si="38"/>
        <v>2023</v>
      </c>
      <c r="O18" s="195">
        <f t="shared" si="38"/>
        <v>2024</v>
      </c>
      <c r="P18" s="195">
        <f t="shared" si="38"/>
        <v>2025</v>
      </c>
      <c r="Q18" s="195">
        <f t="shared" si="38"/>
        <v>2026</v>
      </c>
      <c r="R18" s="195">
        <f t="shared" si="38"/>
        <v>2027</v>
      </c>
      <c r="S18" s="327"/>
      <c r="T18" s="327"/>
      <c r="U18" s="327"/>
      <c r="V18" s="327"/>
      <c r="W18" s="327"/>
      <c r="X18" s="327"/>
      <c r="Y18" s="327"/>
      <c r="AL18" s="27">
        <f t="shared" si="27"/>
        <v>41791</v>
      </c>
      <c r="AM18" s="41" t="str">
        <f t="shared" si="12"/>
        <v>v</v>
      </c>
      <c r="AN18" s="41">
        <f t="shared" si="28"/>
        <v>22</v>
      </c>
      <c r="AO18" s="41">
        <f t="shared" si="13"/>
        <v>43</v>
      </c>
      <c r="AP18" s="41">
        <f t="shared" si="29"/>
        <v>18</v>
      </c>
      <c r="AQ18" s="41" t="s">
        <v>123</v>
      </c>
      <c r="AS18" s="140">
        <v>41030</v>
      </c>
      <c r="AT18" s="143">
        <v>352</v>
      </c>
      <c r="AU18" s="143">
        <v>392</v>
      </c>
      <c r="AV18" s="143">
        <v>528</v>
      </c>
      <c r="AW18" s="143">
        <v>144</v>
      </c>
      <c r="AX18" s="143">
        <v>72</v>
      </c>
      <c r="AY18" s="143">
        <v>176</v>
      </c>
      <c r="AZ18" s="143">
        <f t="shared" si="30"/>
        <v>744</v>
      </c>
    </row>
    <row r="19" spans="1:52" s="41" customFormat="1">
      <c r="A19" s="277">
        <f t="shared" si="31"/>
        <v>19</v>
      </c>
      <c r="B19" s="208" t="s">
        <v>1</v>
      </c>
      <c r="C19" s="199" t="s">
        <v>61</v>
      </c>
      <c r="D19" s="200">
        <f t="shared" ref="D19:R30" ca="1" si="39">+SUM(INDIRECT($AH$1&amp;VLOOKUP(D$1,$AL$1:$AM$197,2,FALSE)&amp;$A19&amp;":"&amp;VLOOKUP(DATE(YEAR(D$1),12,1),$AL$1:$AM$197,2,FALSE)&amp;$A19))</f>
        <v>89036622.129999995</v>
      </c>
      <c r="E19" s="200">
        <f t="shared" ca="1" si="39"/>
        <v>101112484.5</v>
      </c>
      <c r="F19" s="200">
        <f t="shared" ca="1" si="39"/>
        <v>100747118.5</v>
      </c>
      <c r="G19" s="200">
        <f t="shared" ca="1" si="39"/>
        <v>109904354.5</v>
      </c>
      <c r="H19" s="466">
        <f t="shared" ca="1" si="39"/>
        <v>100946824</v>
      </c>
      <c r="I19" s="466">
        <f t="shared" ca="1" si="39"/>
        <v>125645861.5</v>
      </c>
      <c r="J19" s="466">
        <f t="shared" ca="1" si="39"/>
        <v>148453076.12</v>
      </c>
      <c r="K19" s="466">
        <f t="shared" ca="1" si="39"/>
        <v>199993215</v>
      </c>
      <c r="L19" s="466">
        <f t="shared" ca="1" si="39"/>
        <v>213682228.12</v>
      </c>
      <c r="M19" s="466">
        <f t="shared" ca="1" si="39"/>
        <v>230582155</v>
      </c>
      <c r="N19" s="466">
        <f t="shared" ca="1" si="39"/>
        <v>215808143.5</v>
      </c>
      <c r="O19" s="466">
        <f t="shared" ca="1" si="39"/>
        <v>237269142</v>
      </c>
      <c r="P19" s="466">
        <f t="shared" ca="1" si="39"/>
        <v>217600024.5</v>
      </c>
      <c r="Q19" s="466">
        <f t="shared" ca="1" si="39"/>
        <v>256799537</v>
      </c>
      <c r="R19" s="466">
        <f t="shared" ca="1" si="39"/>
        <v>251723490</v>
      </c>
      <c r="S19" s="348"/>
      <c r="T19" s="348"/>
      <c r="U19" s="348"/>
      <c r="V19" s="348"/>
      <c r="W19" s="348"/>
      <c r="X19" s="348"/>
      <c r="Y19" s="348"/>
      <c r="AL19" s="27">
        <f t="shared" si="27"/>
        <v>41821</v>
      </c>
      <c r="AM19" s="41" t="str">
        <f t="shared" si="12"/>
        <v>w</v>
      </c>
      <c r="AN19" s="41">
        <f t="shared" si="28"/>
        <v>23</v>
      </c>
      <c r="AO19" s="41">
        <f t="shared" si="13"/>
        <v>44</v>
      </c>
      <c r="AP19" s="41">
        <f t="shared" si="29"/>
        <v>19</v>
      </c>
      <c r="AQ19" s="41" t="s">
        <v>124</v>
      </c>
      <c r="AS19" s="140">
        <v>41061</v>
      </c>
      <c r="AT19" s="143">
        <v>336</v>
      </c>
      <c r="AU19" s="143">
        <v>384</v>
      </c>
      <c r="AV19" s="143">
        <v>504</v>
      </c>
      <c r="AW19" s="143">
        <v>144</v>
      </c>
      <c r="AX19" s="143">
        <v>72</v>
      </c>
      <c r="AY19" s="143">
        <v>168</v>
      </c>
      <c r="AZ19" s="143">
        <f t="shared" si="30"/>
        <v>720</v>
      </c>
    </row>
    <row r="20" spans="1:52" s="41" customFormat="1">
      <c r="A20" s="277">
        <f t="shared" si="31"/>
        <v>20</v>
      </c>
      <c r="B20" s="209" t="s">
        <v>2</v>
      </c>
      <c r="C20" s="202" t="s">
        <v>61</v>
      </c>
      <c r="D20" s="203">
        <f t="shared" ca="1" si="39"/>
        <v>34758983.75</v>
      </c>
      <c r="E20" s="203">
        <f t="shared" ca="1" si="39"/>
        <v>34457091.75</v>
      </c>
      <c r="F20" s="203">
        <f t="shared" ca="1" si="39"/>
        <v>37609579.25</v>
      </c>
      <c r="G20" s="203">
        <f t="shared" ca="1" si="39"/>
        <v>37160993.379999995</v>
      </c>
      <c r="H20" s="467">
        <f t="shared" ref="H20:R30" ca="1" si="40">+SUM(INDIRECT($AH$1&amp;VLOOKUP(H$1,$AL$1:$AM$197,2,FALSE)&amp;$A20&amp;":"&amp;VLOOKUP(DATE(YEAR(H$1),12,1),$AL$1:$AM$197,2,FALSE)&amp;$A20))</f>
        <v>40853348</v>
      </c>
      <c r="I20" s="467">
        <f t="shared" ca="1" si="40"/>
        <v>39386402.310000002</v>
      </c>
      <c r="J20" s="467">
        <f t="shared" ca="1" si="40"/>
        <v>56422865.75</v>
      </c>
      <c r="K20" s="467">
        <f t="shared" ca="1" si="40"/>
        <v>68284798.25</v>
      </c>
      <c r="L20" s="467">
        <f t="shared" ca="1" si="40"/>
        <v>75218661.25</v>
      </c>
      <c r="M20" s="467">
        <f t="shared" ca="1" si="40"/>
        <v>78288181.5</v>
      </c>
      <c r="N20" s="467">
        <f t="shared" ca="1" si="40"/>
        <v>83250155</v>
      </c>
      <c r="O20" s="467">
        <f t="shared" ca="1" si="40"/>
        <v>80683007.75</v>
      </c>
      <c r="P20" s="467">
        <f t="shared" ca="1" si="40"/>
        <v>87478004.5</v>
      </c>
      <c r="Q20" s="467">
        <f t="shared" ca="1" si="40"/>
        <v>80118092.25</v>
      </c>
      <c r="R20" s="467">
        <f t="shared" ca="1" si="40"/>
        <v>95572646.5</v>
      </c>
      <c r="S20" s="348"/>
      <c r="T20" s="348"/>
      <c r="U20" s="348"/>
      <c r="V20" s="348"/>
      <c r="W20" s="348"/>
      <c r="X20" s="348"/>
      <c r="Y20" s="348"/>
      <c r="AL20" s="27">
        <f t="shared" si="27"/>
        <v>41852</v>
      </c>
      <c r="AM20" s="41" t="str">
        <f t="shared" si="12"/>
        <v>x</v>
      </c>
      <c r="AN20" s="41">
        <f t="shared" si="28"/>
        <v>24</v>
      </c>
      <c r="AO20" s="41">
        <f t="shared" si="13"/>
        <v>45</v>
      </c>
      <c r="AP20" s="41">
        <f t="shared" si="29"/>
        <v>20</v>
      </c>
      <c r="AQ20" s="41" t="s">
        <v>125</v>
      </c>
      <c r="AS20" s="140">
        <v>41091</v>
      </c>
      <c r="AT20" s="143">
        <v>336</v>
      </c>
      <c r="AU20" s="143">
        <v>408</v>
      </c>
      <c r="AV20" s="143">
        <v>504</v>
      </c>
      <c r="AW20" s="143">
        <v>160</v>
      </c>
      <c r="AX20" s="143">
        <v>80</v>
      </c>
      <c r="AY20" s="143">
        <v>168</v>
      </c>
      <c r="AZ20" s="143">
        <f t="shared" si="30"/>
        <v>744</v>
      </c>
    </row>
    <row r="21" spans="1:52" s="41" customFormat="1">
      <c r="A21" s="277">
        <f t="shared" si="31"/>
        <v>21</v>
      </c>
      <c r="B21" s="209" t="s">
        <v>3</v>
      </c>
      <c r="C21" s="202" t="s">
        <v>61</v>
      </c>
      <c r="D21" s="203">
        <f t="shared" ca="1" si="39"/>
        <v>29665403.75</v>
      </c>
      <c r="E21" s="203">
        <f t="shared" ca="1" si="39"/>
        <v>35827976.25</v>
      </c>
      <c r="F21" s="203">
        <f t="shared" ca="1" si="39"/>
        <v>34945194.810000002</v>
      </c>
      <c r="G21" s="203">
        <f t="shared" ca="1" si="39"/>
        <v>38956312</v>
      </c>
      <c r="H21" s="467">
        <f t="shared" ca="1" si="40"/>
        <v>37787395.369999997</v>
      </c>
      <c r="I21" s="467">
        <f t="shared" ca="1" si="40"/>
        <v>43927583.75</v>
      </c>
      <c r="J21" s="467">
        <f t="shared" ca="1" si="40"/>
        <v>51711061.25</v>
      </c>
      <c r="K21" s="467">
        <f t="shared" ca="1" si="40"/>
        <v>70570194</v>
      </c>
      <c r="L21" s="467">
        <f t="shared" ca="1" si="40"/>
        <v>69481502.75</v>
      </c>
      <c r="M21" s="467">
        <f t="shared" ca="1" si="40"/>
        <v>81142749.5</v>
      </c>
      <c r="N21" s="467">
        <f t="shared" ca="1" si="40"/>
        <v>77269400.5</v>
      </c>
      <c r="O21" s="467">
        <f t="shared" ca="1" si="40"/>
        <v>83928070.5</v>
      </c>
      <c r="P21" s="467">
        <f t="shared" ca="1" si="40"/>
        <v>81438918.5</v>
      </c>
      <c r="Q21" s="467">
        <f t="shared" ca="1" si="40"/>
        <v>90458450</v>
      </c>
      <c r="R21" s="467">
        <f t="shared" ca="1" si="40"/>
        <v>88961078</v>
      </c>
      <c r="S21" s="348"/>
      <c r="T21" s="348"/>
      <c r="U21" s="348"/>
      <c r="V21" s="348"/>
      <c r="W21" s="348"/>
      <c r="X21" s="348"/>
      <c r="Y21" s="348"/>
      <c r="AL21" s="27">
        <f t="shared" si="27"/>
        <v>41883</v>
      </c>
      <c r="AM21" s="41" t="str">
        <f t="shared" si="12"/>
        <v>y</v>
      </c>
      <c r="AN21" s="41">
        <f t="shared" si="28"/>
        <v>25</v>
      </c>
      <c r="AO21" s="41">
        <f t="shared" si="13"/>
        <v>46</v>
      </c>
      <c r="AP21" s="41">
        <f t="shared" si="29"/>
        <v>21</v>
      </c>
      <c r="AQ21" s="41" t="s">
        <v>126</v>
      </c>
      <c r="AS21" s="140">
        <v>41122</v>
      </c>
      <c r="AT21" s="143">
        <v>368</v>
      </c>
      <c r="AU21" s="143">
        <v>376</v>
      </c>
      <c r="AV21" s="143">
        <v>552</v>
      </c>
      <c r="AW21" s="143">
        <v>128</v>
      </c>
      <c r="AX21" s="143">
        <v>64</v>
      </c>
      <c r="AY21" s="143">
        <v>184</v>
      </c>
      <c r="AZ21" s="143">
        <f t="shared" si="30"/>
        <v>744</v>
      </c>
    </row>
    <row r="22" spans="1:52" s="41" customFormat="1">
      <c r="A22" s="277">
        <f t="shared" si="31"/>
        <v>22</v>
      </c>
      <c r="B22" s="209" t="s">
        <v>4</v>
      </c>
      <c r="C22" s="202" t="s">
        <v>61</v>
      </c>
      <c r="D22" s="203">
        <f t="shared" ca="1" si="39"/>
        <v>20315421.939999998</v>
      </c>
      <c r="E22" s="203">
        <f t="shared" ca="1" si="39"/>
        <v>0</v>
      </c>
      <c r="F22" s="203">
        <f t="shared" ca="1" si="39"/>
        <v>0</v>
      </c>
      <c r="G22" s="203">
        <f t="shared" ca="1" si="39"/>
        <v>0</v>
      </c>
      <c r="H22" s="467">
        <f t="shared" ca="1" si="40"/>
        <v>0</v>
      </c>
      <c r="I22" s="467">
        <f t="shared" ca="1" si="40"/>
        <v>0</v>
      </c>
      <c r="J22" s="467">
        <f t="shared" ca="1" si="40"/>
        <v>0</v>
      </c>
      <c r="K22" s="467">
        <f t="shared" ca="1" si="40"/>
        <v>0</v>
      </c>
      <c r="L22" s="467">
        <f t="shared" ca="1" si="40"/>
        <v>0</v>
      </c>
      <c r="M22" s="467">
        <f t="shared" ca="1" si="40"/>
        <v>0</v>
      </c>
      <c r="N22" s="467">
        <f t="shared" ca="1" si="40"/>
        <v>0</v>
      </c>
      <c r="O22" s="467">
        <f t="shared" ca="1" si="40"/>
        <v>0</v>
      </c>
      <c r="P22" s="467">
        <f t="shared" ca="1" si="40"/>
        <v>0</v>
      </c>
      <c r="Q22" s="467">
        <f t="shared" ca="1" si="40"/>
        <v>0</v>
      </c>
      <c r="R22" s="467">
        <f t="shared" ca="1" si="40"/>
        <v>0</v>
      </c>
      <c r="S22" s="348"/>
      <c r="T22" s="348"/>
      <c r="U22" s="348"/>
      <c r="V22" s="348"/>
      <c r="W22" s="348"/>
      <c r="X22" s="348"/>
      <c r="Y22" s="348"/>
      <c r="AL22" s="27">
        <f t="shared" si="27"/>
        <v>41913</v>
      </c>
      <c r="AM22" s="41" t="str">
        <f t="shared" si="12"/>
        <v>z</v>
      </c>
      <c r="AN22" s="41">
        <f t="shared" si="28"/>
        <v>26</v>
      </c>
      <c r="AO22" s="41">
        <f t="shared" si="13"/>
        <v>47</v>
      </c>
      <c r="AP22" s="41">
        <f t="shared" si="29"/>
        <v>22</v>
      </c>
      <c r="AQ22" s="41" t="s">
        <v>127</v>
      </c>
      <c r="AS22" s="140">
        <v>41153</v>
      </c>
      <c r="AT22" s="143">
        <v>304</v>
      </c>
      <c r="AU22" s="143">
        <v>416</v>
      </c>
      <c r="AV22" s="143">
        <v>456</v>
      </c>
      <c r="AW22" s="143">
        <v>176</v>
      </c>
      <c r="AX22" s="143">
        <v>88</v>
      </c>
      <c r="AY22" s="143">
        <v>152</v>
      </c>
      <c r="AZ22" s="143">
        <f t="shared" si="30"/>
        <v>720</v>
      </c>
    </row>
    <row r="23" spans="1:52" s="41" customFormat="1">
      <c r="A23" s="277">
        <f t="shared" si="31"/>
        <v>23</v>
      </c>
      <c r="B23" s="209" t="s">
        <v>5</v>
      </c>
      <c r="C23" s="202" t="s">
        <v>61</v>
      </c>
      <c r="D23" s="203">
        <f t="shared" ca="1" si="39"/>
        <v>22974304.75</v>
      </c>
      <c r="E23" s="203">
        <f t="shared" ca="1" si="39"/>
        <v>0</v>
      </c>
      <c r="F23" s="203">
        <f t="shared" ca="1" si="39"/>
        <v>0</v>
      </c>
      <c r="G23" s="203">
        <f t="shared" ca="1" si="39"/>
        <v>0</v>
      </c>
      <c r="H23" s="467">
        <f t="shared" ca="1" si="40"/>
        <v>0</v>
      </c>
      <c r="I23" s="467">
        <f t="shared" ca="1" si="40"/>
        <v>0</v>
      </c>
      <c r="J23" s="467">
        <f t="shared" ca="1" si="40"/>
        <v>0</v>
      </c>
      <c r="K23" s="467">
        <f t="shared" ca="1" si="40"/>
        <v>0</v>
      </c>
      <c r="L23" s="467">
        <f t="shared" ca="1" si="40"/>
        <v>0</v>
      </c>
      <c r="M23" s="467">
        <f t="shared" ca="1" si="40"/>
        <v>0</v>
      </c>
      <c r="N23" s="467">
        <f t="shared" ca="1" si="40"/>
        <v>0</v>
      </c>
      <c r="O23" s="467">
        <f t="shared" ca="1" si="40"/>
        <v>0</v>
      </c>
      <c r="P23" s="467">
        <f t="shared" ca="1" si="40"/>
        <v>0</v>
      </c>
      <c r="Q23" s="467">
        <f t="shared" ca="1" si="40"/>
        <v>0</v>
      </c>
      <c r="R23" s="467">
        <f t="shared" ca="1" si="40"/>
        <v>0</v>
      </c>
      <c r="S23" s="348"/>
      <c r="T23" s="348"/>
      <c r="U23" s="348"/>
      <c r="V23" s="348"/>
      <c r="W23" s="348"/>
      <c r="X23" s="348"/>
      <c r="Y23" s="348"/>
      <c r="AL23" s="27">
        <f t="shared" si="27"/>
        <v>41944</v>
      </c>
      <c r="AM23" s="41" t="str">
        <f t="shared" si="12"/>
        <v>aa</v>
      </c>
      <c r="AN23" s="41">
        <f t="shared" si="28"/>
        <v>27</v>
      </c>
      <c r="AO23" s="41">
        <f t="shared" si="13"/>
        <v>48</v>
      </c>
      <c r="AP23" s="41">
        <f t="shared" si="29"/>
        <v>23</v>
      </c>
      <c r="AQ23" s="41" t="s">
        <v>128</v>
      </c>
      <c r="AS23" s="140">
        <v>41183</v>
      </c>
      <c r="AT23" s="143">
        <v>368</v>
      </c>
      <c r="AU23" s="143">
        <v>376</v>
      </c>
      <c r="AV23" s="143">
        <v>552</v>
      </c>
      <c r="AW23" s="143">
        <v>128</v>
      </c>
      <c r="AX23" s="143">
        <v>64</v>
      </c>
      <c r="AY23" s="143">
        <v>184</v>
      </c>
      <c r="AZ23" s="143">
        <f t="shared" si="30"/>
        <v>744</v>
      </c>
    </row>
    <row r="24" spans="1:52" s="41" customFormat="1">
      <c r="A24" s="277">
        <f t="shared" si="31"/>
        <v>24</v>
      </c>
      <c r="B24" s="209" t="s">
        <v>6</v>
      </c>
      <c r="C24" s="202" t="s">
        <v>61</v>
      </c>
      <c r="D24" s="203">
        <f t="shared" ca="1" si="39"/>
        <v>23808664.5</v>
      </c>
      <c r="E24" s="203">
        <f t="shared" ca="1" si="39"/>
        <v>0</v>
      </c>
      <c r="F24" s="203">
        <f t="shared" ca="1" si="39"/>
        <v>0</v>
      </c>
      <c r="G24" s="203">
        <f t="shared" ca="1" si="39"/>
        <v>0</v>
      </c>
      <c r="H24" s="467">
        <f t="shared" ca="1" si="40"/>
        <v>0</v>
      </c>
      <c r="I24" s="467">
        <f t="shared" ca="1" si="40"/>
        <v>0</v>
      </c>
      <c r="J24" s="467">
        <f t="shared" ca="1" si="40"/>
        <v>0</v>
      </c>
      <c r="K24" s="467">
        <f t="shared" ca="1" si="40"/>
        <v>0</v>
      </c>
      <c r="L24" s="467">
        <f t="shared" ca="1" si="40"/>
        <v>0</v>
      </c>
      <c r="M24" s="467">
        <f t="shared" ca="1" si="40"/>
        <v>0</v>
      </c>
      <c r="N24" s="467">
        <f t="shared" ca="1" si="40"/>
        <v>0</v>
      </c>
      <c r="O24" s="467">
        <f t="shared" ca="1" si="40"/>
        <v>0</v>
      </c>
      <c r="P24" s="467">
        <f t="shared" ca="1" si="40"/>
        <v>0</v>
      </c>
      <c r="Q24" s="467">
        <f t="shared" ca="1" si="40"/>
        <v>0</v>
      </c>
      <c r="R24" s="467">
        <f t="shared" ca="1" si="40"/>
        <v>0</v>
      </c>
      <c r="S24" s="348"/>
      <c r="T24" s="348"/>
      <c r="U24" s="348"/>
      <c r="V24" s="348"/>
      <c r="W24" s="348"/>
      <c r="X24" s="348"/>
      <c r="Y24" s="348"/>
      <c r="AH24" s="32"/>
      <c r="AI24" s="32"/>
      <c r="AJ24" s="32"/>
      <c r="AK24" s="32"/>
      <c r="AL24" s="27">
        <f t="shared" si="27"/>
        <v>41974</v>
      </c>
      <c r="AM24" s="41" t="str">
        <f t="shared" si="12"/>
        <v>ab</v>
      </c>
      <c r="AN24" s="41">
        <f t="shared" si="28"/>
        <v>28</v>
      </c>
      <c r="AO24" s="41">
        <f t="shared" si="13"/>
        <v>49</v>
      </c>
      <c r="AP24" s="41">
        <f t="shared" si="29"/>
        <v>24</v>
      </c>
      <c r="AQ24" s="32" t="s">
        <v>129</v>
      </c>
      <c r="AS24" s="140">
        <v>41214</v>
      </c>
      <c r="AT24" s="143">
        <v>336</v>
      </c>
      <c r="AU24" s="143">
        <v>384</v>
      </c>
      <c r="AV24" s="143">
        <v>504</v>
      </c>
      <c r="AW24" s="143">
        <v>144</v>
      </c>
      <c r="AX24" s="143">
        <v>72</v>
      </c>
      <c r="AY24" s="143">
        <v>168</v>
      </c>
      <c r="AZ24" s="143">
        <f t="shared" si="30"/>
        <v>720</v>
      </c>
    </row>
    <row r="25" spans="1:52" s="41" customFormat="1">
      <c r="A25" s="277">
        <f t="shared" si="31"/>
        <v>25</v>
      </c>
      <c r="B25" s="209" t="s">
        <v>7</v>
      </c>
      <c r="C25" s="202" t="s">
        <v>61</v>
      </c>
      <c r="D25" s="203">
        <f t="shared" ca="1" si="39"/>
        <v>53669901.75</v>
      </c>
      <c r="E25" s="203">
        <f t="shared" ca="1" si="39"/>
        <v>52190697.120000005</v>
      </c>
      <c r="F25" s="203">
        <f t="shared" ca="1" si="39"/>
        <v>56731133</v>
      </c>
      <c r="G25" s="203">
        <f t="shared" ca="1" si="39"/>
        <v>51372409.159999996</v>
      </c>
      <c r="H25" s="467">
        <f t="shared" ca="1" si="40"/>
        <v>61694644</v>
      </c>
      <c r="I25" s="467">
        <f t="shared" ca="1" si="40"/>
        <v>64808959.75</v>
      </c>
      <c r="J25" s="467">
        <f t="shared" ca="1" si="40"/>
        <v>87863856</v>
      </c>
      <c r="K25" s="467">
        <f t="shared" ca="1" si="40"/>
        <v>106598607.5</v>
      </c>
      <c r="L25" s="467">
        <f t="shared" ca="1" si="40"/>
        <v>126945445</v>
      </c>
      <c r="M25" s="467">
        <f t="shared" ca="1" si="40"/>
        <v>122231559</v>
      </c>
      <c r="N25" s="467">
        <f t="shared" ca="1" si="40"/>
        <v>130742896</v>
      </c>
      <c r="O25" s="467">
        <f t="shared" ca="1" si="40"/>
        <v>114627586.93000001</v>
      </c>
      <c r="P25" s="467">
        <f t="shared" ca="1" si="40"/>
        <v>136623171</v>
      </c>
      <c r="Q25" s="467">
        <f t="shared" ca="1" si="40"/>
        <v>135034384.5</v>
      </c>
      <c r="R25" s="467">
        <f t="shared" ca="1" si="40"/>
        <v>148946103</v>
      </c>
      <c r="S25" s="348"/>
      <c r="T25" s="348"/>
      <c r="U25" s="348"/>
      <c r="V25" s="348"/>
      <c r="W25" s="348"/>
      <c r="X25" s="348"/>
      <c r="Y25" s="348"/>
      <c r="AH25" s="32"/>
      <c r="AI25" s="32"/>
      <c r="AJ25" s="32"/>
      <c r="AK25" s="32"/>
      <c r="AL25" s="27">
        <f t="shared" si="27"/>
        <v>42005</v>
      </c>
      <c r="AM25" s="41" t="str">
        <f t="shared" si="12"/>
        <v>ac</v>
      </c>
      <c r="AN25" s="41">
        <f t="shared" si="28"/>
        <v>29</v>
      </c>
      <c r="AO25" s="41">
        <f t="shared" si="13"/>
        <v>50</v>
      </c>
      <c r="AP25" s="41">
        <f t="shared" si="29"/>
        <v>25</v>
      </c>
      <c r="AQ25" s="32" t="s">
        <v>108</v>
      </c>
      <c r="AS25" s="140">
        <v>41244</v>
      </c>
      <c r="AT25" s="143">
        <v>320</v>
      </c>
      <c r="AU25" s="143">
        <v>424</v>
      </c>
      <c r="AV25" s="143">
        <v>480</v>
      </c>
      <c r="AW25" s="143">
        <v>176</v>
      </c>
      <c r="AX25" s="143">
        <v>88</v>
      </c>
      <c r="AY25" s="143">
        <v>160</v>
      </c>
      <c r="AZ25" s="143">
        <f t="shared" si="30"/>
        <v>744</v>
      </c>
    </row>
    <row r="26" spans="1:52" s="41" customFormat="1">
      <c r="A26" s="277">
        <f t="shared" si="31"/>
        <v>26</v>
      </c>
      <c r="B26" s="209" t="s">
        <v>8</v>
      </c>
      <c r="C26" s="202" t="s">
        <v>61</v>
      </c>
      <c r="D26" s="203">
        <f t="shared" ca="1" si="39"/>
        <v>51772762.5</v>
      </c>
      <c r="E26" s="203">
        <f t="shared" ca="1" si="39"/>
        <v>53750259.75</v>
      </c>
      <c r="F26" s="203">
        <f t="shared" ca="1" si="39"/>
        <v>52035307.870000005</v>
      </c>
      <c r="G26" s="203">
        <f t="shared" ca="1" si="39"/>
        <v>57832260</v>
      </c>
      <c r="H26" s="467">
        <f t="shared" ca="1" si="40"/>
        <v>56480173.25</v>
      </c>
      <c r="I26" s="467">
        <f t="shared" ca="1" si="40"/>
        <v>66109477.5</v>
      </c>
      <c r="J26" s="467">
        <f t="shared" ca="1" si="40"/>
        <v>73495514.75</v>
      </c>
      <c r="K26" s="467">
        <f t="shared" ca="1" si="40"/>
        <v>108520810.5</v>
      </c>
      <c r="L26" s="467">
        <f t="shared" ca="1" si="40"/>
        <v>115488214.5</v>
      </c>
      <c r="M26" s="467">
        <f t="shared" ca="1" si="40"/>
        <v>124793996</v>
      </c>
      <c r="N26" s="467">
        <f t="shared" ca="1" si="40"/>
        <v>118983745</v>
      </c>
      <c r="O26" s="467">
        <f t="shared" ca="1" si="40"/>
        <v>128423983</v>
      </c>
      <c r="P26" s="467">
        <f t="shared" ca="1" si="40"/>
        <v>124801746.5</v>
      </c>
      <c r="Q26" s="467">
        <f t="shared" ca="1" si="40"/>
        <v>137954506</v>
      </c>
      <c r="R26" s="467">
        <f t="shared" ca="1" si="40"/>
        <v>123338641</v>
      </c>
      <c r="S26" s="348"/>
      <c r="T26" s="348"/>
      <c r="U26" s="348"/>
      <c r="V26" s="348"/>
      <c r="W26" s="348"/>
      <c r="X26" s="348"/>
      <c r="Y26" s="348"/>
      <c r="AL26" s="27">
        <f t="shared" si="27"/>
        <v>42036</v>
      </c>
      <c r="AM26" s="41" t="str">
        <f t="shared" si="12"/>
        <v>ad</v>
      </c>
      <c r="AN26" s="41">
        <f t="shared" si="28"/>
        <v>30</v>
      </c>
      <c r="AO26" s="41">
        <f t="shared" si="13"/>
        <v>51</v>
      </c>
      <c r="AP26" s="41">
        <f t="shared" si="29"/>
        <v>26</v>
      </c>
      <c r="AQ26" s="32" t="s">
        <v>107</v>
      </c>
      <c r="AS26" s="139">
        <v>41275</v>
      </c>
      <c r="AT26" s="142">
        <v>352</v>
      </c>
      <c r="AU26" s="142">
        <v>392</v>
      </c>
      <c r="AV26" s="142">
        <v>528</v>
      </c>
      <c r="AW26" s="142">
        <v>144</v>
      </c>
      <c r="AX26" s="142">
        <v>72</v>
      </c>
      <c r="AY26" s="142">
        <v>176</v>
      </c>
      <c r="AZ26" s="142">
        <f t="shared" si="30"/>
        <v>744</v>
      </c>
    </row>
    <row r="27" spans="1:52" s="41" customFormat="1">
      <c r="A27" s="277">
        <f t="shared" si="31"/>
        <v>27</v>
      </c>
      <c r="B27" s="209" t="s">
        <v>9</v>
      </c>
      <c r="C27" s="202" t="s">
        <v>61</v>
      </c>
      <c r="D27" s="203">
        <f t="shared" ca="1" si="39"/>
        <v>445103.5</v>
      </c>
      <c r="E27" s="203">
        <f t="shared" ca="1" si="39"/>
        <v>0</v>
      </c>
      <c r="F27" s="203">
        <f t="shared" ca="1" si="39"/>
        <v>0</v>
      </c>
      <c r="G27" s="203">
        <f t="shared" ca="1" si="39"/>
        <v>0</v>
      </c>
      <c r="H27" s="467">
        <f t="shared" ca="1" si="40"/>
        <v>0</v>
      </c>
      <c r="I27" s="467">
        <f t="shared" ca="1" si="40"/>
        <v>0</v>
      </c>
      <c r="J27" s="467">
        <f t="shared" ca="1" si="40"/>
        <v>1630344.13</v>
      </c>
      <c r="K27" s="467">
        <f t="shared" ca="1" si="40"/>
        <v>6931944.2999999989</v>
      </c>
      <c r="L27" s="467">
        <f t="shared" ca="1" si="40"/>
        <v>13519534.529999999</v>
      </c>
      <c r="M27" s="467">
        <f t="shared" ca="1" si="40"/>
        <v>12815184.859999999</v>
      </c>
      <c r="N27" s="467">
        <f t="shared" ca="1" si="40"/>
        <v>12041636.049999999</v>
      </c>
      <c r="O27" s="467">
        <f t="shared" ca="1" si="40"/>
        <v>10866901.209999999</v>
      </c>
      <c r="P27" s="467">
        <f t="shared" ca="1" si="40"/>
        <v>10662645.659999998</v>
      </c>
      <c r="Q27" s="467">
        <f t="shared" ca="1" si="40"/>
        <v>11236212.779999999</v>
      </c>
      <c r="R27" s="467">
        <f t="shared" ca="1" si="40"/>
        <v>12091907.310000002</v>
      </c>
      <c r="S27" s="348"/>
      <c r="T27" s="348"/>
      <c r="U27" s="348"/>
      <c r="V27" s="348"/>
      <c r="W27" s="348"/>
      <c r="X27" s="348"/>
      <c r="Y27" s="348"/>
      <c r="AL27" s="27">
        <f t="shared" si="27"/>
        <v>42064</v>
      </c>
      <c r="AM27" s="41" t="str">
        <f t="shared" si="12"/>
        <v>ae</v>
      </c>
      <c r="AN27" s="41">
        <f t="shared" si="28"/>
        <v>31</v>
      </c>
      <c r="AO27" s="41">
        <f t="shared" si="13"/>
        <v>52</v>
      </c>
      <c r="AP27" s="41">
        <f t="shared" si="29"/>
        <v>27</v>
      </c>
      <c r="AQ27" s="41" t="str">
        <f t="shared" ref="AQ27:AQ40" si="41">+"a"&amp;AQ1</f>
        <v>aa</v>
      </c>
      <c r="AS27" s="139">
        <v>41306</v>
      </c>
      <c r="AT27" s="142">
        <v>320</v>
      </c>
      <c r="AU27" s="142">
        <v>352</v>
      </c>
      <c r="AV27" s="142">
        <v>480</v>
      </c>
      <c r="AW27" s="142">
        <v>128</v>
      </c>
      <c r="AX27" s="142">
        <v>64</v>
      </c>
      <c r="AY27" s="142">
        <v>160</v>
      </c>
      <c r="AZ27" s="142">
        <f t="shared" si="30"/>
        <v>672</v>
      </c>
    </row>
    <row r="28" spans="1:52" s="41" customFormat="1">
      <c r="A28" s="277">
        <f t="shared" si="31"/>
        <v>28</v>
      </c>
      <c r="B28" s="209" t="s">
        <v>10</v>
      </c>
      <c r="C28" s="202" t="s">
        <v>61</v>
      </c>
      <c r="D28" s="203">
        <f t="shared" ca="1" si="39"/>
        <v>613618.25</v>
      </c>
      <c r="E28" s="203">
        <f t="shared" ca="1" si="39"/>
        <v>0</v>
      </c>
      <c r="F28" s="203">
        <f t="shared" ca="1" si="39"/>
        <v>0</v>
      </c>
      <c r="G28" s="203">
        <f t="shared" ca="1" si="39"/>
        <v>0</v>
      </c>
      <c r="H28" s="467">
        <f t="shared" ca="1" si="40"/>
        <v>0</v>
      </c>
      <c r="I28" s="467">
        <f t="shared" ca="1" si="40"/>
        <v>0</v>
      </c>
      <c r="J28" s="467">
        <f t="shared" ca="1" si="40"/>
        <v>0</v>
      </c>
      <c r="K28" s="467">
        <f t="shared" ca="1" si="40"/>
        <v>155026.19</v>
      </c>
      <c r="L28" s="467">
        <f t="shared" ca="1" si="40"/>
        <v>2786773.5</v>
      </c>
      <c r="M28" s="467">
        <f t="shared" ca="1" si="40"/>
        <v>2179868</v>
      </c>
      <c r="N28" s="467">
        <f t="shared" ca="1" si="40"/>
        <v>1116325.3400000001</v>
      </c>
      <c r="O28" s="467">
        <f t="shared" ca="1" si="40"/>
        <v>419568.03</v>
      </c>
      <c r="P28" s="467">
        <f t="shared" ca="1" si="40"/>
        <v>247349.81</v>
      </c>
      <c r="Q28" s="467">
        <f t="shared" ca="1" si="40"/>
        <v>0</v>
      </c>
      <c r="R28" s="467">
        <f t="shared" ca="1" si="40"/>
        <v>428116.8</v>
      </c>
      <c r="S28" s="348"/>
      <c r="T28" s="348"/>
      <c r="U28" s="348"/>
      <c r="V28" s="348"/>
      <c r="W28" s="348"/>
      <c r="X28" s="348"/>
      <c r="Y28" s="348"/>
      <c r="AL28" s="27">
        <f t="shared" si="27"/>
        <v>42095</v>
      </c>
      <c r="AM28" s="41" t="str">
        <f t="shared" si="12"/>
        <v>af</v>
      </c>
      <c r="AN28" s="41">
        <f t="shared" si="28"/>
        <v>32</v>
      </c>
      <c r="AO28" s="41">
        <f t="shared" si="13"/>
        <v>53</v>
      </c>
      <c r="AP28" s="41">
        <f t="shared" si="29"/>
        <v>28</v>
      </c>
      <c r="AQ28" s="41" t="str">
        <f t="shared" si="41"/>
        <v>ab</v>
      </c>
      <c r="AS28" s="139">
        <v>41334</v>
      </c>
      <c r="AT28" s="142">
        <v>336</v>
      </c>
      <c r="AU28" s="142">
        <v>408</v>
      </c>
      <c r="AV28" s="142">
        <v>504</v>
      </c>
      <c r="AW28" s="142">
        <v>160</v>
      </c>
      <c r="AX28" s="142">
        <v>80</v>
      </c>
      <c r="AY28" s="142">
        <v>168</v>
      </c>
      <c r="AZ28" s="142">
        <f t="shared" si="30"/>
        <v>744</v>
      </c>
    </row>
    <row r="29" spans="1:52" s="41" customFormat="1">
      <c r="A29" s="277">
        <f t="shared" si="31"/>
        <v>29</v>
      </c>
      <c r="B29" s="471" t="s">
        <v>97</v>
      </c>
      <c r="C29" s="478" t="s">
        <v>61</v>
      </c>
      <c r="D29" s="467">
        <f t="shared" ca="1" si="39"/>
        <v>9218530.7800000012</v>
      </c>
      <c r="E29" s="467">
        <f t="shared" ca="1" si="39"/>
        <v>9626501.2899999991</v>
      </c>
      <c r="F29" s="467">
        <f t="shared" ca="1" si="39"/>
        <v>11168885.280000003</v>
      </c>
      <c r="G29" s="467">
        <f t="shared" ca="1" si="39"/>
        <v>11546406.43</v>
      </c>
      <c r="H29" s="467">
        <f t="shared" ca="1" si="40"/>
        <v>12018915.370000001</v>
      </c>
      <c r="I29" s="467">
        <f t="shared" ca="1" si="40"/>
        <v>12886086.9</v>
      </c>
      <c r="J29" s="467">
        <f t="shared" ca="1" si="40"/>
        <v>16212164.030000001</v>
      </c>
      <c r="K29" s="467">
        <f t="shared" ca="1" si="40"/>
        <v>21439546.810000002</v>
      </c>
      <c r="L29" s="467">
        <f t="shared" ca="1" si="40"/>
        <v>25178895.68</v>
      </c>
      <c r="M29" s="467">
        <f t="shared" ca="1" si="40"/>
        <v>25660759.82</v>
      </c>
      <c r="N29" s="467">
        <f t="shared" ca="1" si="40"/>
        <v>25887047.740000002</v>
      </c>
      <c r="O29" s="467">
        <f t="shared" ca="1" si="40"/>
        <v>26478313</v>
      </c>
      <c r="P29" s="467">
        <f t="shared" ca="1" si="40"/>
        <v>27284186.309999999</v>
      </c>
      <c r="Q29" s="467">
        <f t="shared" ca="1" si="40"/>
        <v>28632280.509999998</v>
      </c>
      <c r="R29" s="467">
        <f t="shared" ca="1" si="40"/>
        <v>29719105.259999998</v>
      </c>
      <c r="S29" s="348"/>
      <c r="T29" s="348"/>
      <c r="U29" s="348"/>
      <c r="V29" s="348"/>
      <c r="W29" s="348"/>
      <c r="X29" s="348"/>
      <c r="Y29" s="348"/>
      <c r="AL29" s="27">
        <f t="shared" si="27"/>
        <v>42125</v>
      </c>
      <c r="AM29" s="41" t="str">
        <f t="shared" si="12"/>
        <v>ag</v>
      </c>
      <c r="AN29" s="41">
        <f t="shared" si="28"/>
        <v>33</v>
      </c>
      <c r="AO29" s="41">
        <f t="shared" si="13"/>
        <v>54</v>
      </c>
      <c r="AP29" s="41">
        <f t="shared" si="29"/>
        <v>29</v>
      </c>
      <c r="AQ29" s="41" t="str">
        <f t="shared" si="41"/>
        <v>ac</v>
      </c>
      <c r="AS29" s="139">
        <v>41365</v>
      </c>
      <c r="AT29" s="142">
        <v>352</v>
      </c>
      <c r="AU29" s="142">
        <v>368</v>
      </c>
      <c r="AV29" s="142">
        <v>528</v>
      </c>
      <c r="AW29" s="142">
        <v>128</v>
      </c>
      <c r="AX29" s="142">
        <v>64</v>
      </c>
      <c r="AY29" s="142">
        <v>176</v>
      </c>
      <c r="AZ29" s="142">
        <f t="shared" si="30"/>
        <v>720</v>
      </c>
    </row>
    <row r="30" spans="1:52" s="41" customFormat="1">
      <c r="A30" s="277">
        <f t="shared" si="31"/>
        <v>30</v>
      </c>
      <c r="B30" s="476" t="s">
        <v>289</v>
      </c>
      <c r="C30" s="479" t="s">
        <v>61</v>
      </c>
      <c r="D30" s="468">
        <f t="shared" ca="1" si="39"/>
        <v>621473.75000000012</v>
      </c>
      <c r="E30" s="468">
        <f t="shared" ca="1" si="39"/>
        <v>648977.56999999983</v>
      </c>
      <c r="F30" s="468">
        <f t="shared" ca="1" si="39"/>
        <v>751937.25</v>
      </c>
      <c r="G30" s="468">
        <f t="shared" ca="1" si="39"/>
        <v>777370.43000000017</v>
      </c>
      <c r="H30" s="468">
        <f t="shared" ca="1" si="40"/>
        <v>810417.89000000013</v>
      </c>
      <c r="I30" s="468">
        <f t="shared" ca="1" si="40"/>
        <v>869666.96</v>
      </c>
      <c r="J30" s="468">
        <f t="shared" ca="1" si="40"/>
        <v>1092306.5999999999</v>
      </c>
      <c r="K30" s="468">
        <f t="shared" ca="1" si="40"/>
        <v>1438454.8</v>
      </c>
      <c r="L30" s="468">
        <f t="shared" ca="1" si="40"/>
        <v>1691702.22</v>
      </c>
      <c r="M30" s="468">
        <f t="shared" ca="1" si="40"/>
        <v>1723653.48</v>
      </c>
      <c r="N30" s="468">
        <f t="shared" ca="1" si="40"/>
        <v>1746619.7</v>
      </c>
      <c r="O30" s="468">
        <f t="shared" ca="1" si="40"/>
        <v>1776446.49</v>
      </c>
      <c r="P30" s="468">
        <f t="shared" ca="1" si="40"/>
        <v>1827465.77</v>
      </c>
      <c r="Q30" s="468">
        <f t="shared" ca="1" si="40"/>
        <v>1923144.24</v>
      </c>
      <c r="R30" s="468">
        <f t="shared" ca="1" si="40"/>
        <v>1994881.9100000001</v>
      </c>
      <c r="S30" s="348"/>
      <c r="T30" s="348"/>
      <c r="U30" s="348"/>
      <c r="V30" s="348"/>
      <c r="W30" s="348"/>
      <c r="X30" s="348"/>
      <c r="Y30" s="348"/>
      <c r="AL30" s="27">
        <f t="shared" si="27"/>
        <v>42156</v>
      </c>
      <c r="AM30" s="41" t="str">
        <f t="shared" si="12"/>
        <v>ah</v>
      </c>
      <c r="AN30" s="41">
        <f t="shared" si="28"/>
        <v>34</v>
      </c>
      <c r="AO30" s="41">
        <f t="shared" si="13"/>
        <v>55</v>
      </c>
      <c r="AP30" s="41">
        <f t="shared" si="29"/>
        <v>30</v>
      </c>
      <c r="AQ30" s="41" t="str">
        <f t="shared" si="41"/>
        <v>ad</v>
      </c>
      <c r="AS30" s="139">
        <v>41395</v>
      </c>
      <c r="AT30" s="142">
        <v>352</v>
      </c>
      <c r="AU30" s="142">
        <v>392</v>
      </c>
      <c r="AV30" s="142">
        <v>528</v>
      </c>
      <c r="AW30" s="142">
        <v>144</v>
      </c>
      <c r="AX30" s="142">
        <v>72</v>
      </c>
      <c r="AY30" s="142">
        <v>176</v>
      </c>
      <c r="AZ30" s="142">
        <f t="shared" si="30"/>
        <v>744</v>
      </c>
    </row>
    <row r="31" spans="1:52" s="41" customFormat="1">
      <c r="A31" s="277">
        <f t="shared" si="31"/>
        <v>31</v>
      </c>
      <c r="B31" s="206"/>
      <c r="C31" s="197" t="s">
        <v>62</v>
      </c>
      <c r="D31" s="207">
        <f ca="1">+SUM(D19:D29)</f>
        <v>336279317.60000002</v>
      </c>
      <c r="E31" s="207">
        <f t="shared" ref="E31:G31" ca="1" si="42">+SUM(E19:E29)</f>
        <v>286965010.66000003</v>
      </c>
      <c r="F31" s="207">
        <f t="shared" ca="1" si="42"/>
        <v>293237218.71000004</v>
      </c>
      <c r="G31" s="207">
        <f t="shared" ca="1" si="42"/>
        <v>306772735.46999997</v>
      </c>
      <c r="H31" s="469">
        <f t="shared" ref="H31:R31" ca="1" si="43">+SUM(H19:H29)</f>
        <v>309781299.99000001</v>
      </c>
      <c r="I31" s="469">
        <f t="shared" ca="1" si="43"/>
        <v>352764371.70999998</v>
      </c>
      <c r="J31" s="469">
        <f t="shared" ca="1" si="43"/>
        <v>435788882.02999997</v>
      </c>
      <c r="K31" s="469">
        <f t="shared" ca="1" si="43"/>
        <v>582494142.54999995</v>
      </c>
      <c r="L31" s="469">
        <f t="shared" ca="1" si="43"/>
        <v>642301255.32999992</v>
      </c>
      <c r="M31" s="469">
        <f t="shared" ca="1" si="43"/>
        <v>677694453.68000007</v>
      </c>
      <c r="N31" s="469">
        <f t="shared" ca="1" si="43"/>
        <v>665099349.13</v>
      </c>
      <c r="O31" s="469">
        <f t="shared" ca="1" si="43"/>
        <v>682696572.42000008</v>
      </c>
      <c r="P31" s="469">
        <f t="shared" ca="1" si="43"/>
        <v>686136046.77999985</v>
      </c>
      <c r="Q31" s="469">
        <f t="shared" ca="1" si="43"/>
        <v>740233463.03999996</v>
      </c>
      <c r="R31" s="469">
        <f t="shared" ca="1" si="43"/>
        <v>750781087.86999989</v>
      </c>
      <c r="S31" s="348"/>
      <c r="T31" s="348"/>
      <c r="U31" s="348"/>
      <c r="V31" s="348"/>
      <c r="W31" s="348"/>
      <c r="X31" s="348"/>
      <c r="Y31" s="348"/>
      <c r="AL31" s="27">
        <f t="shared" si="27"/>
        <v>42186</v>
      </c>
      <c r="AM31" s="41" t="str">
        <f t="shared" si="12"/>
        <v>ai</v>
      </c>
      <c r="AN31" s="41">
        <f t="shared" si="28"/>
        <v>35</v>
      </c>
      <c r="AO31" s="41">
        <f t="shared" si="13"/>
        <v>56</v>
      </c>
      <c r="AP31" s="41">
        <f t="shared" si="29"/>
        <v>31</v>
      </c>
      <c r="AQ31" s="41" t="str">
        <f t="shared" si="41"/>
        <v>ae</v>
      </c>
      <c r="AS31" s="139">
        <v>41426</v>
      </c>
      <c r="AT31" s="142">
        <v>320</v>
      </c>
      <c r="AU31" s="142">
        <v>400</v>
      </c>
      <c r="AV31" s="142">
        <v>480</v>
      </c>
      <c r="AW31" s="142">
        <v>160</v>
      </c>
      <c r="AX31" s="142">
        <v>80</v>
      </c>
      <c r="AY31" s="142">
        <v>160</v>
      </c>
      <c r="AZ31" s="142">
        <f t="shared" si="30"/>
        <v>720</v>
      </c>
    </row>
    <row r="32" spans="1:52" s="41" customFormat="1">
      <c r="A32" s="277">
        <f t="shared" si="31"/>
        <v>32</v>
      </c>
      <c r="B32" s="206"/>
      <c r="C32" s="206"/>
      <c r="D32" s="207"/>
      <c r="E32" s="207"/>
      <c r="F32" s="207"/>
      <c r="G32" s="207"/>
      <c r="H32" s="469"/>
      <c r="I32" s="469"/>
      <c r="J32" s="469"/>
      <c r="K32" s="469"/>
      <c r="L32" s="469"/>
      <c r="M32" s="469"/>
      <c r="N32" s="469"/>
      <c r="O32" s="469"/>
      <c r="P32" s="469"/>
      <c r="Q32" s="469"/>
      <c r="R32" s="469"/>
      <c r="S32" s="348"/>
      <c r="T32" s="348"/>
      <c r="U32" s="348"/>
      <c r="V32" s="348"/>
      <c r="W32" s="348"/>
      <c r="X32" s="348"/>
      <c r="Y32" s="348"/>
      <c r="AL32" s="27">
        <f t="shared" si="27"/>
        <v>42217</v>
      </c>
      <c r="AM32" s="41" t="str">
        <f t="shared" si="12"/>
        <v>aj</v>
      </c>
      <c r="AN32" s="41">
        <f t="shared" si="28"/>
        <v>36</v>
      </c>
      <c r="AO32" s="41">
        <f t="shared" si="13"/>
        <v>57</v>
      </c>
      <c r="AP32" s="41">
        <f t="shared" si="29"/>
        <v>32</v>
      </c>
      <c r="AQ32" s="41" t="str">
        <f t="shared" si="41"/>
        <v>af</v>
      </c>
      <c r="AS32" s="139">
        <v>41456</v>
      </c>
      <c r="AT32" s="142">
        <v>352</v>
      </c>
      <c r="AU32" s="142">
        <v>392</v>
      </c>
      <c r="AV32" s="142">
        <v>528</v>
      </c>
      <c r="AW32" s="142">
        <v>144</v>
      </c>
      <c r="AX32" s="142">
        <v>72</v>
      </c>
      <c r="AY32" s="142">
        <v>176</v>
      </c>
      <c r="AZ32" s="142">
        <f t="shared" si="30"/>
        <v>744</v>
      </c>
    </row>
    <row r="33" spans="1:52" s="41" customFormat="1">
      <c r="A33" s="277">
        <f t="shared" si="31"/>
        <v>33</v>
      </c>
      <c r="B33" s="206"/>
      <c r="C33" s="206"/>
      <c r="D33" s="195">
        <f>+D$2</f>
        <v>2013</v>
      </c>
      <c r="E33" s="195">
        <f t="shared" ref="E33:R33" si="44">+E$2</f>
        <v>2014</v>
      </c>
      <c r="F33" s="195">
        <f t="shared" si="44"/>
        <v>2015</v>
      </c>
      <c r="G33" s="195">
        <f t="shared" si="44"/>
        <v>2016</v>
      </c>
      <c r="H33" s="195">
        <f t="shared" si="44"/>
        <v>2017</v>
      </c>
      <c r="I33" s="195">
        <f t="shared" si="44"/>
        <v>2018</v>
      </c>
      <c r="J33" s="195">
        <f t="shared" si="44"/>
        <v>2019</v>
      </c>
      <c r="K33" s="195">
        <f t="shared" si="44"/>
        <v>2020</v>
      </c>
      <c r="L33" s="195">
        <f t="shared" si="44"/>
        <v>2021</v>
      </c>
      <c r="M33" s="195">
        <f t="shared" si="44"/>
        <v>2022</v>
      </c>
      <c r="N33" s="195">
        <f t="shared" si="44"/>
        <v>2023</v>
      </c>
      <c r="O33" s="195">
        <f t="shared" si="44"/>
        <v>2024</v>
      </c>
      <c r="P33" s="195">
        <f t="shared" si="44"/>
        <v>2025</v>
      </c>
      <c r="Q33" s="195">
        <f t="shared" si="44"/>
        <v>2026</v>
      </c>
      <c r="R33" s="195">
        <f t="shared" si="44"/>
        <v>2027</v>
      </c>
      <c r="S33" s="327"/>
      <c r="T33" s="327"/>
      <c r="U33" s="327"/>
      <c r="V33" s="327"/>
      <c r="W33" s="327"/>
      <c r="X33" s="327"/>
      <c r="Y33" s="327"/>
      <c r="AL33" s="27">
        <f t="shared" si="27"/>
        <v>42248</v>
      </c>
      <c r="AM33" s="41" t="str">
        <f t="shared" ref="AM33:AM64" si="45">+VLOOKUP(AN33,$AP$1:$AQ$197,2,FALSE)</f>
        <v>ak</v>
      </c>
      <c r="AN33" s="41">
        <f t="shared" si="28"/>
        <v>37</v>
      </c>
      <c r="AO33" s="41">
        <f t="shared" ref="AO33:AO64" si="46">+MATCH(AL33,$AS$1:$AS$121)</f>
        <v>58</v>
      </c>
      <c r="AP33" s="41">
        <f t="shared" si="29"/>
        <v>33</v>
      </c>
      <c r="AQ33" s="41" t="str">
        <f t="shared" si="41"/>
        <v>ag</v>
      </c>
      <c r="AS33" s="139">
        <v>41487</v>
      </c>
      <c r="AT33" s="142">
        <v>352</v>
      </c>
      <c r="AU33" s="142">
        <v>392</v>
      </c>
      <c r="AV33" s="142">
        <v>528</v>
      </c>
      <c r="AW33" s="142">
        <v>144</v>
      </c>
      <c r="AX33" s="142">
        <v>72</v>
      </c>
      <c r="AY33" s="142">
        <v>176</v>
      </c>
      <c r="AZ33" s="142">
        <f t="shared" si="30"/>
        <v>744</v>
      </c>
    </row>
    <row r="34" spans="1:52" s="41" customFormat="1">
      <c r="A34" s="277">
        <f t="shared" si="31"/>
        <v>34</v>
      </c>
      <c r="B34" s="199" t="s">
        <v>19</v>
      </c>
      <c r="C34" s="199" t="s">
        <v>63</v>
      </c>
      <c r="D34" s="200">
        <f t="shared" ref="D34:R37" ca="1" si="47">+SUM(INDIRECT($AH$1&amp;VLOOKUP(D$1,$AL$1:$AM$197,2,FALSE)&amp;$A34&amp;":"&amp;VLOOKUP(DATE(YEAR(D$1),12,1),$AL$1:$AM$197,2,FALSE)&amp;$A34))</f>
        <v>97949788</v>
      </c>
      <c r="E34" s="200">
        <f t="shared" ca="1" si="47"/>
        <v>100604645</v>
      </c>
      <c r="F34" s="200">
        <f t="shared" ca="1" si="47"/>
        <v>103957888.5</v>
      </c>
      <c r="G34" s="200">
        <f t="shared" ca="1" si="47"/>
        <v>108817733</v>
      </c>
      <c r="H34" s="466">
        <f t="shared" ca="1" si="47"/>
        <v>112349514</v>
      </c>
      <c r="I34" s="466">
        <f t="shared" ca="1" si="47"/>
        <v>122348357</v>
      </c>
      <c r="J34" s="466">
        <f t="shared" ca="1" si="47"/>
        <v>150462169</v>
      </c>
      <c r="K34" s="466">
        <f t="shared" ca="1" si="47"/>
        <v>189560394</v>
      </c>
      <c r="L34" s="466">
        <f t="shared" ca="1" si="47"/>
        <v>213753064</v>
      </c>
      <c r="M34" s="466">
        <f t="shared" ca="1" si="47"/>
        <v>218427068</v>
      </c>
      <c r="N34" s="466">
        <f t="shared" ca="1" si="47"/>
        <v>221124080</v>
      </c>
      <c r="O34" s="466">
        <f t="shared" ca="1" si="47"/>
        <v>225793542</v>
      </c>
      <c r="P34" s="466">
        <f t="shared" ca="1" si="47"/>
        <v>232905698</v>
      </c>
      <c r="Q34" s="466">
        <f t="shared" ca="1" si="47"/>
        <v>245997670</v>
      </c>
      <c r="R34" s="466">
        <f t="shared" ca="1" si="47"/>
        <v>257563558</v>
      </c>
      <c r="S34" s="348"/>
      <c r="T34" s="348"/>
      <c r="U34" s="348"/>
      <c r="V34" s="348"/>
      <c r="W34" s="348"/>
      <c r="X34" s="348"/>
      <c r="Y34" s="348"/>
      <c r="AL34" s="27">
        <f t="shared" si="27"/>
        <v>42278</v>
      </c>
      <c r="AM34" s="41" t="str">
        <f t="shared" si="45"/>
        <v>al</v>
      </c>
      <c r="AN34" s="41">
        <f t="shared" si="28"/>
        <v>38</v>
      </c>
      <c r="AO34" s="41">
        <f t="shared" si="46"/>
        <v>59</v>
      </c>
      <c r="AP34" s="41">
        <f t="shared" si="29"/>
        <v>34</v>
      </c>
      <c r="AQ34" s="41" t="str">
        <f t="shared" si="41"/>
        <v>ah</v>
      </c>
      <c r="AS34" s="139">
        <v>41518</v>
      </c>
      <c r="AT34" s="142">
        <v>320</v>
      </c>
      <c r="AU34" s="142">
        <v>400</v>
      </c>
      <c r="AV34" s="142">
        <v>480</v>
      </c>
      <c r="AW34" s="142">
        <v>160</v>
      </c>
      <c r="AX34" s="142">
        <v>80</v>
      </c>
      <c r="AY34" s="142">
        <v>160</v>
      </c>
      <c r="AZ34" s="142">
        <f t="shared" si="30"/>
        <v>720</v>
      </c>
    </row>
    <row r="35" spans="1:52" s="41" customFormat="1">
      <c r="A35" s="277">
        <f t="shared" si="31"/>
        <v>35</v>
      </c>
      <c r="B35" s="202" t="s">
        <v>22</v>
      </c>
      <c r="C35" s="202" t="s">
        <v>63</v>
      </c>
      <c r="D35" s="203">
        <f t="shared" ca="1" si="47"/>
        <v>107021099.5</v>
      </c>
      <c r="E35" s="203">
        <f t="shared" ca="1" si="47"/>
        <v>112731717.5</v>
      </c>
      <c r="F35" s="203">
        <f t="shared" ca="1" si="47"/>
        <v>117460585</v>
      </c>
      <c r="G35" s="203">
        <f t="shared" ca="1" si="47"/>
        <v>123921846</v>
      </c>
      <c r="H35" s="467">
        <f t="shared" ref="H35:R37" ca="1" si="48">+SUM(INDIRECT($AH$1&amp;VLOOKUP(H$1,$AL$1:$AM$197,2,FALSE)&amp;$A35&amp;":"&amp;VLOOKUP(DATE(YEAR(H$1),12,1),$AL$1:$AM$197,2,FALSE)&amp;$A35))</f>
        <v>129768839</v>
      </c>
      <c r="I35" s="467">
        <f t="shared" ca="1" si="48"/>
        <v>142059279</v>
      </c>
      <c r="J35" s="467">
        <f t="shared" ca="1" si="48"/>
        <v>176520677</v>
      </c>
      <c r="K35" s="467">
        <f t="shared" ca="1" si="48"/>
        <v>225950683</v>
      </c>
      <c r="L35" s="467">
        <f t="shared" ca="1" si="48"/>
        <v>259429376</v>
      </c>
      <c r="M35" s="467">
        <f t="shared" ca="1" si="48"/>
        <v>267744352</v>
      </c>
      <c r="N35" s="467">
        <f t="shared" ca="1" si="48"/>
        <v>273575821</v>
      </c>
      <c r="O35" s="467">
        <f t="shared" ca="1" si="48"/>
        <v>281703188</v>
      </c>
      <c r="P35" s="467">
        <f t="shared" ca="1" si="48"/>
        <v>294253232</v>
      </c>
      <c r="Q35" s="467">
        <f t="shared" ca="1" si="48"/>
        <v>313580342</v>
      </c>
      <c r="R35" s="467">
        <f t="shared" ca="1" si="48"/>
        <v>331130770</v>
      </c>
      <c r="S35" s="348"/>
      <c r="T35" s="348"/>
      <c r="U35" s="348"/>
      <c r="V35" s="348"/>
      <c r="W35" s="348"/>
      <c r="X35" s="348"/>
      <c r="Y35" s="348"/>
      <c r="AL35" s="27">
        <f t="shared" si="27"/>
        <v>42309</v>
      </c>
      <c r="AM35" s="41" t="str">
        <f t="shared" si="45"/>
        <v>am</v>
      </c>
      <c r="AN35" s="41">
        <f t="shared" si="28"/>
        <v>39</v>
      </c>
      <c r="AO35" s="41">
        <f t="shared" si="46"/>
        <v>60</v>
      </c>
      <c r="AP35" s="41">
        <f t="shared" si="29"/>
        <v>35</v>
      </c>
      <c r="AQ35" s="41" t="str">
        <f t="shared" si="41"/>
        <v>ai</v>
      </c>
      <c r="AS35" s="139">
        <v>41548</v>
      </c>
      <c r="AT35" s="142">
        <v>368</v>
      </c>
      <c r="AU35" s="142">
        <v>376</v>
      </c>
      <c r="AV35" s="142">
        <v>552</v>
      </c>
      <c r="AW35" s="142">
        <v>128</v>
      </c>
      <c r="AX35" s="142">
        <v>64</v>
      </c>
      <c r="AY35" s="142">
        <v>184</v>
      </c>
      <c r="AZ35" s="142">
        <f t="shared" si="30"/>
        <v>744</v>
      </c>
    </row>
    <row r="36" spans="1:52" s="41" customFormat="1">
      <c r="A36" s="277">
        <f t="shared" si="31"/>
        <v>36</v>
      </c>
      <c r="B36" s="202" t="s">
        <v>20</v>
      </c>
      <c r="C36" s="202" t="s">
        <v>63</v>
      </c>
      <c r="D36" s="203">
        <f t="shared" ca="1" si="47"/>
        <v>81404182</v>
      </c>
      <c r="E36" s="203">
        <f t="shared" ca="1" si="47"/>
        <v>0</v>
      </c>
      <c r="F36" s="203">
        <f t="shared" ca="1" si="47"/>
        <v>0</v>
      </c>
      <c r="G36" s="203">
        <f t="shared" ca="1" si="47"/>
        <v>0</v>
      </c>
      <c r="H36" s="467">
        <f t="shared" ca="1" si="48"/>
        <v>0</v>
      </c>
      <c r="I36" s="467">
        <f t="shared" ca="1" si="48"/>
        <v>0</v>
      </c>
      <c r="J36" s="467">
        <f t="shared" ca="1" si="48"/>
        <v>0</v>
      </c>
      <c r="K36" s="467">
        <f t="shared" ca="1" si="48"/>
        <v>0</v>
      </c>
      <c r="L36" s="467">
        <f t="shared" ca="1" si="48"/>
        <v>0</v>
      </c>
      <c r="M36" s="467">
        <f t="shared" ca="1" si="48"/>
        <v>0</v>
      </c>
      <c r="N36" s="467">
        <f t="shared" ca="1" si="48"/>
        <v>0</v>
      </c>
      <c r="O36" s="467">
        <f t="shared" ca="1" si="48"/>
        <v>0</v>
      </c>
      <c r="P36" s="467">
        <f t="shared" ca="1" si="48"/>
        <v>0</v>
      </c>
      <c r="Q36" s="467">
        <f t="shared" ca="1" si="48"/>
        <v>0</v>
      </c>
      <c r="R36" s="467">
        <f t="shared" ca="1" si="48"/>
        <v>0</v>
      </c>
      <c r="S36" s="348"/>
      <c r="T36" s="348"/>
      <c r="U36" s="348"/>
      <c r="V36" s="348"/>
      <c r="W36" s="348"/>
      <c r="X36" s="348"/>
      <c r="Y36" s="348"/>
      <c r="AL36" s="27">
        <f t="shared" si="27"/>
        <v>42339</v>
      </c>
      <c r="AM36" s="41" t="str">
        <f t="shared" si="45"/>
        <v>an</v>
      </c>
      <c r="AN36" s="41">
        <f t="shared" si="28"/>
        <v>40</v>
      </c>
      <c r="AO36" s="41">
        <f t="shared" si="46"/>
        <v>61</v>
      </c>
      <c r="AP36" s="41">
        <f t="shared" si="29"/>
        <v>36</v>
      </c>
      <c r="AQ36" s="41" t="str">
        <f t="shared" si="41"/>
        <v>aj</v>
      </c>
      <c r="AS36" s="139">
        <v>41579</v>
      </c>
      <c r="AT36" s="142">
        <v>320</v>
      </c>
      <c r="AU36" s="142">
        <v>400</v>
      </c>
      <c r="AV36" s="142">
        <v>480</v>
      </c>
      <c r="AW36" s="142">
        <v>160</v>
      </c>
      <c r="AX36" s="142">
        <v>80</v>
      </c>
      <c r="AY36" s="142">
        <v>160</v>
      </c>
      <c r="AZ36" s="142">
        <f t="shared" si="30"/>
        <v>720</v>
      </c>
    </row>
    <row r="37" spans="1:52" s="41" customFormat="1">
      <c r="A37" s="277">
        <f t="shared" si="31"/>
        <v>37</v>
      </c>
      <c r="B37" s="204" t="s">
        <v>21</v>
      </c>
      <c r="C37" s="204" t="s">
        <v>63</v>
      </c>
      <c r="D37" s="205">
        <f t="shared" ca="1" si="47"/>
        <v>19786312.879999999</v>
      </c>
      <c r="E37" s="205">
        <f t="shared" ca="1" si="47"/>
        <v>20651589</v>
      </c>
      <c r="F37" s="205">
        <f t="shared" ca="1" si="47"/>
        <v>21412962.5</v>
      </c>
      <c r="G37" s="205">
        <f t="shared" ca="1" si="47"/>
        <v>22395011.740000002</v>
      </c>
      <c r="H37" s="468">
        <f t="shared" ca="1" si="48"/>
        <v>23280173.259999998</v>
      </c>
      <c r="I37" s="468">
        <f t="shared" ca="1" si="48"/>
        <v>25351948.370000001</v>
      </c>
      <c r="J37" s="468">
        <f t="shared" ca="1" si="48"/>
        <v>31297206.75</v>
      </c>
      <c r="K37" s="468">
        <f t="shared" ca="1" si="48"/>
        <v>39664431.5</v>
      </c>
      <c r="L37" s="468">
        <f t="shared" ca="1" si="48"/>
        <v>45367899.5</v>
      </c>
      <c r="M37" s="468">
        <f t="shared" ca="1" si="48"/>
        <v>46430980.5</v>
      </c>
      <c r="N37" s="468">
        <f t="shared" ca="1" si="48"/>
        <v>47248510.5</v>
      </c>
      <c r="O37" s="468">
        <f t="shared" ca="1" si="48"/>
        <v>48034382.75</v>
      </c>
      <c r="P37" s="468">
        <f t="shared" ca="1" si="48"/>
        <v>49931862.5</v>
      </c>
      <c r="Q37" s="468">
        <f t="shared" ca="1" si="48"/>
        <v>52684162.25</v>
      </c>
      <c r="R37" s="468">
        <f t="shared" ca="1" si="48"/>
        <v>55313634.75</v>
      </c>
      <c r="S37" s="348"/>
      <c r="T37" s="348"/>
      <c r="U37" s="348"/>
      <c r="V37" s="348"/>
      <c r="W37" s="348"/>
      <c r="X37" s="348"/>
      <c r="Y37" s="348"/>
      <c r="AL37" s="27">
        <f t="shared" si="27"/>
        <v>42370</v>
      </c>
      <c r="AM37" s="41" t="str">
        <f t="shared" si="45"/>
        <v>ao</v>
      </c>
      <c r="AN37" s="41">
        <f t="shared" si="28"/>
        <v>41</v>
      </c>
      <c r="AO37" s="41">
        <f t="shared" si="46"/>
        <v>62</v>
      </c>
      <c r="AP37" s="41">
        <f t="shared" si="29"/>
        <v>37</v>
      </c>
      <c r="AQ37" s="41" t="str">
        <f t="shared" si="41"/>
        <v>ak</v>
      </c>
      <c r="AS37" s="139">
        <v>41609</v>
      </c>
      <c r="AT37" s="142">
        <v>336</v>
      </c>
      <c r="AU37" s="142">
        <v>408</v>
      </c>
      <c r="AV37" s="142">
        <v>504</v>
      </c>
      <c r="AW37" s="142">
        <v>160</v>
      </c>
      <c r="AX37" s="142">
        <v>80</v>
      </c>
      <c r="AY37" s="142">
        <v>168</v>
      </c>
      <c r="AZ37" s="142">
        <f t="shared" si="30"/>
        <v>744</v>
      </c>
    </row>
    <row r="38" spans="1:52" s="41" customFormat="1">
      <c r="A38" s="277">
        <f t="shared" si="31"/>
        <v>38</v>
      </c>
      <c r="B38" s="206"/>
      <c r="C38" s="197"/>
      <c r="D38" s="207"/>
      <c r="E38" s="207"/>
      <c r="F38" s="207"/>
      <c r="G38" s="207"/>
      <c r="H38" s="469"/>
      <c r="I38" s="469"/>
      <c r="J38" s="469"/>
      <c r="K38" s="469"/>
      <c r="L38" s="469"/>
      <c r="M38" s="469"/>
      <c r="N38" s="469"/>
      <c r="O38" s="469"/>
      <c r="P38" s="469"/>
      <c r="Q38" s="469"/>
      <c r="R38" s="469"/>
      <c r="S38" s="348"/>
      <c r="T38" s="348"/>
      <c r="U38" s="348"/>
      <c r="V38" s="348"/>
      <c r="W38" s="348"/>
      <c r="X38" s="348"/>
      <c r="Y38" s="348"/>
      <c r="AL38" s="27">
        <f t="shared" si="27"/>
        <v>42401</v>
      </c>
      <c r="AM38" s="41" t="str">
        <f t="shared" si="45"/>
        <v>ap</v>
      </c>
      <c r="AN38" s="41">
        <f t="shared" si="28"/>
        <v>42</v>
      </c>
      <c r="AO38" s="41">
        <f t="shared" si="46"/>
        <v>63</v>
      </c>
      <c r="AP38" s="41">
        <f t="shared" si="29"/>
        <v>38</v>
      </c>
      <c r="AQ38" s="41" t="str">
        <f t="shared" si="41"/>
        <v>al</v>
      </c>
      <c r="AS38" s="140">
        <v>41640</v>
      </c>
      <c r="AT38" s="143">
        <v>352</v>
      </c>
      <c r="AU38" s="143">
        <v>392</v>
      </c>
      <c r="AV38" s="143">
        <v>528</v>
      </c>
      <c r="AW38" s="143">
        <v>144</v>
      </c>
      <c r="AX38" s="143">
        <v>72</v>
      </c>
      <c r="AY38" s="143">
        <v>176</v>
      </c>
      <c r="AZ38" s="143">
        <f t="shared" si="30"/>
        <v>744</v>
      </c>
    </row>
    <row r="39" spans="1:52">
      <c r="A39" s="277">
        <f t="shared" si="31"/>
        <v>39</v>
      </c>
      <c r="B39" s="206"/>
      <c r="C39" s="268" t="s">
        <v>64</v>
      </c>
      <c r="D39" s="358">
        <f ca="1">+SUM(D34:D37)</f>
        <v>306161382.38</v>
      </c>
      <c r="E39" s="359">
        <f t="shared" ref="E39:G39" ca="1" si="49">+SUM(E34:E37)</f>
        <v>233987951.5</v>
      </c>
      <c r="F39" s="359">
        <f t="shared" ca="1" si="49"/>
        <v>242831436</v>
      </c>
      <c r="G39" s="359">
        <f t="shared" ca="1" si="49"/>
        <v>255134590.74000001</v>
      </c>
      <c r="H39" s="359">
        <f t="shared" ref="H39:R39" ca="1" si="50">+SUM(H34:H37)</f>
        <v>265398526.25999999</v>
      </c>
      <c r="I39" s="359">
        <f t="shared" ca="1" si="50"/>
        <v>289759584.37</v>
      </c>
      <c r="J39" s="359">
        <f t="shared" ca="1" si="50"/>
        <v>358280052.75</v>
      </c>
      <c r="K39" s="359">
        <f t="shared" ca="1" si="50"/>
        <v>455175508.5</v>
      </c>
      <c r="L39" s="359">
        <f t="shared" ca="1" si="50"/>
        <v>518550339.5</v>
      </c>
      <c r="M39" s="359">
        <f t="shared" ca="1" si="50"/>
        <v>532602400.5</v>
      </c>
      <c r="N39" s="359">
        <f t="shared" ca="1" si="50"/>
        <v>541948411.5</v>
      </c>
      <c r="O39" s="359">
        <f t="shared" ca="1" si="50"/>
        <v>555531112.75</v>
      </c>
      <c r="P39" s="359">
        <f t="shared" ca="1" si="50"/>
        <v>577090792.5</v>
      </c>
      <c r="Q39" s="359">
        <f t="shared" ca="1" si="50"/>
        <v>612262174.25</v>
      </c>
      <c r="R39" s="359">
        <f t="shared" ca="1" si="50"/>
        <v>644007962.75</v>
      </c>
      <c r="S39" s="348"/>
      <c r="T39" s="348"/>
      <c r="U39" s="348"/>
      <c r="V39" s="348"/>
      <c r="W39" s="348"/>
      <c r="X39" s="348"/>
      <c r="Y39" s="348"/>
      <c r="Z39" s="320"/>
      <c r="AL39" s="27">
        <f t="shared" si="27"/>
        <v>42430</v>
      </c>
      <c r="AM39" s="41" t="str">
        <f t="shared" si="45"/>
        <v>aq</v>
      </c>
      <c r="AN39" s="41">
        <f t="shared" si="28"/>
        <v>43</v>
      </c>
      <c r="AO39" s="41">
        <f t="shared" si="46"/>
        <v>64</v>
      </c>
      <c r="AP39" s="41">
        <f t="shared" si="29"/>
        <v>39</v>
      </c>
      <c r="AQ39" s="41" t="str">
        <f t="shared" si="41"/>
        <v>am</v>
      </c>
      <c r="AS39" s="140">
        <v>41671</v>
      </c>
      <c r="AT39" s="143">
        <v>320</v>
      </c>
      <c r="AU39" s="143">
        <v>352</v>
      </c>
      <c r="AV39" s="143">
        <v>480</v>
      </c>
      <c r="AW39" s="143">
        <v>128</v>
      </c>
      <c r="AX39" s="143">
        <v>64</v>
      </c>
      <c r="AY39" s="143">
        <v>160</v>
      </c>
      <c r="AZ39" s="143">
        <f t="shared" si="30"/>
        <v>672</v>
      </c>
    </row>
    <row r="40" spans="1:52">
      <c r="A40" s="277">
        <f t="shared" si="31"/>
        <v>40</v>
      </c>
      <c r="B40" s="206"/>
      <c r="C40" s="355" t="s">
        <v>233</v>
      </c>
      <c r="D40" s="360">
        <f ca="1">+D31-D16</f>
        <v>34392497.600000024</v>
      </c>
      <c r="E40" s="200">
        <f ca="1">+E31-E16</f>
        <v>25721110.660000026</v>
      </c>
      <c r="F40" s="200">
        <f ca="1">+F31-F16</f>
        <v>13532498.710000038</v>
      </c>
      <c r="G40" s="200">
        <f ca="1">+G31-G16</f>
        <v>19025235.469999969</v>
      </c>
      <c r="H40" s="466">
        <f t="shared" ref="H40:R40" ca="1" si="51">+H31-H16</f>
        <v>16905589.99000001</v>
      </c>
      <c r="I40" s="466">
        <f t="shared" ca="1" si="51"/>
        <v>36918711.709999979</v>
      </c>
      <c r="J40" s="466">
        <f t="shared" ca="1" si="51"/>
        <v>107498312.02999997</v>
      </c>
      <c r="K40" s="466">
        <f t="shared" ca="1" si="51"/>
        <v>215498712.54999995</v>
      </c>
      <c r="L40" s="466">
        <f t="shared" ca="1" si="51"/>
        <v>272805525.32999992</v>
      </c>
      <c r="M40" s="466">
        <f t="shared" ca="1" si="51"/>
        <v>281310593.68000007</v>
      </c>
      <c r="N40" s="466">
        <f t="shared" ca="1" si="51"/>
        <v>263663319.13</v>
      </c>
      <c r="O40" s="466">
        <f t="shared" ca="1" si="51"/>
        <v>269913672.42000008</v>
      </c>
      <c r="P40" s="466">
        <f t="shared" ca="1" si="51"/>
        <v>255267886.77999985</v>
      </c>
      <c r="Q40" s="466">
        <f t="shared" ca="1" si="51"/>
        <v>245737123.03999996</v>
      </c>
      <c r="R40" s="466">
        <f t="shared" ca="1" si="51"/>
        <v>236313607.86999989</v>
      </c>
      <c r="S40" s="348"/>
      <c r="T40" s="348"/>
      <c r="U40" s="348"/>
      <c r="V40" s="348"/>
      <c r="W40" s="348"/>
      <c r="X40" s="348"/>
      <c r="Y40" s="348"/>
      <c r="Z40" s="320"/>
      <c r="AL40" s="27">
        <f t="shared" si="27"/>
        <v>42461</v>
      </c>
      <c r="AM40" s="41" t="str">
        <f t="shared" si="45"/>
        <v>ar</v>
      </c>
      <c r="AN40" s="41">
        <f t="shared" si="28"/>
        <v>44</v>
      </c>
      <c r="AO40" s="41">
        <f t="shared" si="46"/>
        <v>65</v>
      </c>
      <c r="AP40" s="41">
        <f t="shared" si="29"/>
        <v>40</v>
      </c>
      <c r="AQ40" s="41" t="str">
        <f t="shared" si="41"/>
        <v>an</v>
      </c>
      <c r="AS40" s="140">
        <v>41699</v>
      </c>
      <c r="AT40" s="143">
        <v>336</v>
      </c>
      <c r="AU40" s="143">
        <v>408</v>
      </c>
      <c r="AV40" s="143">
        <v>504</v>
      </c>
      <c r="AW40" s="143">
        <v>160</v>
      </c>
      <c r="AX40" s="143">
        <v>80</v>
      </c>
      <c r="AY40" s="143">
        <v>168</v>
      </c>
      <c r="AZ40" s="143">
        <f t="shared" si="30"/>
        <v>744</v>
      </c>
    </row>
    <row r="41" spans="1:52">
      <c r="A41" s="277">
        <f t="shared" si="31"/>
        <v>41</v>
      </c>
      <c r="B41" s="41"/>
      <c r="C41" s="202" t="s">
        <v>247</v>
      </c>
      <c r="D41" s="363">
        <f ca="1">+SUM(D16,D39)-D31</f>
        <v>271768884.77999997</v>
      </c>
      <c r="E41" s="203">
        <f ca="1">+SUM(E16,E39)-E31</f>
        <v>208266840.83999997</v>
      </c>
      <c r="F41" s="203">
        <f ca="1">+SUM(F16,F39)-F31</f>
        <v>229298937.28999996</v>
      </c>
      <c r="G41" s="203">
        <f ca="1">+SUM(G16,G39)-G31</f>
        <v>236109355.27000004</v>
      </c>
      <c r="H41" s="467">
        <f t="shared" ref="H41:R41" ca="1" si="52">+SUM(H16,H39)-H31</f>
        <v>248492936.26999998</v>
      </c>
      <c r="I41" s="467">
        <f t="shared" ca="1" si="52"/>
        <v>252840872.66000003</v>
      </c>
      <c r="J41" s="467">
        <f t="shared" ca="1" si="52"/>
        <v>250781740.72000003</v>
      </c>
      <c r="K41" s="467">
        <f t="shared" ca="1" si="52"/>
        <v>239676795.95000005</v>
      </c>
      <c r="L41" s="467">
        <f t="shared" ca="1" si="52"/>
        <v>245744814.17000008</v>
      </c>
      <c r="M41" s="467">
        <f t="shared" ca="1" si="52"/>
        <v>251291806.81999993</v>
      </c>
      <c r="N41" s="467">
        <f t="shared" ca="1" si="52"/>
        <v>278285092.37</v>
      </c>
      <c r="O41" s="467">
        <f t="shared" ca="1" si="52"/>
        <v>285617440.32999992</v>
      </c>
      <c r="P41" s="467">
        <f t="shared" ca="1" si="52"/>
        <v>321822905.72000015</v>
      </c>
      <c r="Q41" s="467">
        <f t="shared" ca="1" si="52"/>
        <v>366525051.21000004</v>
      </c>
      <c r="R41" s="467">
        <f t="shared" ca="1" si="52"/>
        <v>407694354.88000011</v>
      </c>
      <c r="S41" s="348"/>
      <c r="T41" s="348"/>
      <c r="U41" s="348"/>
      <c r="V41" s="348"/>
      <c r="W41" s="348"/>
      <c r="X41" s="348"/>
      <c r="Y41" s="348"/>
      <c r="Z41" s="320"/>
      <c r="AL41" s="27">
        <f t="shared" si="27"/>
        <v>42491</v>
      </c>
      <c r="AM41" s="41" t="str">
        <f t="shared" si="45"/>
        <v>as</v>
      </c>
      <c r="AN41" s="41">
        <f t="shared" si="28"/>
        <v>45</v>
      </c>
      <c r="AO41" s="41">
        <f t="shared" si="46"/>
        <v>66</v>
      </c>
      <c r="AP41" s="41">
        <f t="shared" si="29"/>
        <v>41</v>
      </c>
      <c r="AQ41" s="41" t="str">
        <f t="shared" ref="AQ41:AQ51" si="53">+"a"&amp;AQ15</f>
        <v>ao</v>
      </c>
      <c r="AS41" s="140">
        <v>41730</v>
      </c>
      <c r="AT41" s="143">
        <v>352</v>
      </c>
      <c r="AU41" s="143">
        <v>368</v>
      </c>
      <c r="AV41" s="143">
        <v>528</v>
      </c>
      <c r="AW41" s="143">
        <v>128</v>
      </c>
      <c r="AX41" s="143">
        <v>64</v>
      </c>
      <c r="AY41" s="143">
        <v>176</v>
      </c>
      <c r="AZ41" s="143">
        <f t="shared" si="30"/>
        <v>720</v>
      </c>
    </row>
    <row r="42" spans="1:52">
      <c r="A42" s="277">
        <f t="shared" si="31"/>
        <v>42</v>
      </c>
      <c r="C42" s="407" t="s">
        <v>235</v>
      </c>
      <c r="D42" s="361">
        <f ca="1">+D41/'Annual Sources and Uses'!C35</f>
        <v>27.428755770740398</v>
      </c>
      <c r="E42" s="362">
        <f ca="1">+E41/'Annual Sources and Uses'!D35</f>
        <v>28.704792132032605</v>
      </c>
      <c r="F42" s="362">
        <f ca="1">+F41/'Annual Sources and Uses'!E35</f>
        <v>31.456246661719497</v>
      </c>
      <c r="G42" s="362">
        <f ca="1">+G41/'Annual Sources and Uses'!F35</f>
        <v>32.149752213186154</v>
      </c>
      <c r="H42" s="362">
        <f ca="1">+H41/'Annual Sources and Uses'!G35</f>
        <v>33.711328599421904</v>
      </c>
      <c r="I42" s="362">
        <f ca="1">+I41/'Annual Sources and Uses'!H35</f>
        <v>34.159709156344825</v>
      </c>
      <c r="J42" s="362">
        <f ca="1">+J41/'Annual Sources and Uses'!I35</f>
        <v>33.74241274191634</v>
      </c>
      <c r="K42" s="362">
        <f ca="1">+K41/'Annual Sources and Uses'!J35</f>
        <v>32.062627853996133</v>
      </c>
      <c r="L42" s="362">
        <f ca="1">+L41/'Annual Sources and Uses'!K35</f>
        <v>32.737057619384451</v>
      </c>
      <c r="M42" s="362">
        <f ca="1">+M41/'Annual Sources and Uses'!L35</f>
        <v>33.309561242705314</v>
      </c>
      <c r="N42" s="362">
        <f ca="1">+N41/'Annual Sources and Uses'!M35</f>
        <v>36.686377966185972</v>
      </c>
      <c r="O42" s="362">
        <f ca="1">+O41/'Annual Sources and Uses'!N35</f>
        <v>37.414818770213152</v>
      </c>
      <c r="P42" s="362">
        <f ca="1">+P41/'Annual Sources and Uses'!O35</f>
        <v>41.984269240895173</v>
      </c>
      <c r="Q42" s="362">
        <f ca="1">+Q41/'Annual Sources and Uses'!P35</f>
        <v>47.578980871340249</v>
      </c>
      <c r="R42" s="362">
        <f ca="1">+R41/'Annual Sources and Uses'!Q35</f>
        <v>52.620541086795164</v>
      </c>
      <c r="S42" s="349"/>
      <c r="T42" s="349"/>
      <c r="U42" s="349"/>
      <c r="V42" s="349"/>
      <c r="W42" s="349"/>
      <c r="X42" s="349"/>
      <c r="Y42" s="349"/>
      <c r="Z42" s="320"/>
      <c r="AL42" s="27">
        <f t="shared" si="27"/>
        <v>42522</v>
      </c>
      <c r="AM42" s="41" t="str">
        <f t="shared" si="45"/>
        <v>at</v>
      </c>
      <c r="AN42" s="41">
        <f t="shared" si="28"/>
        <v>46</v>
      </c>
      <c r="AO42" s="41">
        <f t="shared" si="46"/>
        <v>67</v>
      </c>
      <c r="AP42" s="41">
        <f t="shared" si="29"/>
        <v>42</v>
      </c>
      <c r="AQ42" s="41" t="str">
        <f t="shared" si="53"/>
        <v>ap</v>
      </c>
      <c r="AS42" s="140">
        <v>41760</v>
      </c>
      <c r="AT42" s="143">
        <v>336</v>
      </c>
      <c r="AU42" s="143">
        <v>408</v>
      </c>
      <c r="AV42" s="143">
        <v>504</v>
      </c>
      <c r="AW42" s="143">
        <v>160</v>
      </c>
      <c r="AX42" s="143">
        <v>80</v>
      </c>
      <c r="AY42" s="143">
        <v>168</v>
      </c>
      <c r="AZ42" s="143">
        <f t="shared" si="30"/>
        <v>744</v>
      </c>
    </row>
    <row r="43" spans="1:52" ht="29.25" customHeight="1">
      <c r="A43" s="277">
        <f t="shared" si="31"/>
        <v>43</v>
      </c>
      <c r="C43" s="356" t="s">
        <v>236</v>
      </c>
      <c r="D43" s="364">
        <f t="shared" ref="D43:R44" ca="1" si="54">+SUM(INDIRECT($AH$1&amp;VLOOKUP(D$1,$AL$1:$AM$100000,2,FALSE)&amp;$A43&amp;":"&amp;VLOOKUP(DATE(YEAR(D$1),12,1),$AL$1:$AM$100000,2,FALSE)&amp;$A43))</f>
        <v>35457606.900000006</v>
      </c>
      <c r="E43" s="289">
        <f t="shared" ca="1" si="54"/>
        <v>26641216.620000005</v>
      </c>
      <c r="F43" s="289">
        <f t="shared" ca="1" si="54"/>
        <v>14562205.789999999</v>
      </c>
      <c r="G43" s="289">
        <f t="shared" ca="1" si="54"/>
        <v>20077798.619999986</v>
      </c>
      <c r="H43" s="289">
        <f t="shared" ca="1" si="54"/>
        <v>17996838.539999995</v>
      </c>
      <c r="I43" s="289">
        <f t="shared" ca="1" si="54"/>
        <v>38087254.289999992</v>
      </c>
      <c r="J43" s="289">
        <f t="shared" ca="1" si="54"/>
        <v>108905688.07000002</v>
      </c>
      <c r="K43" s="289">
        <f t="shared" ca="1" si="54"/>
        <v>217291310.08000004</v>
      </c>
      <c r="L43" s="289">
        <f t="shared" ca="1" si="54"/>
        <v>274865758.03999996</v>
      </c>
      <c r="M43" s="289">
        <f t="shared" ca="1" si="54"/>
        <v>283417089.52999997</v>
      </c>
      <c r="N43" s="289">
        <f t="shared" ca="1" si="54"/>
        <v>265792960.80000001</v>
      </c>
      <c r="O43" s="289">
        <f t="shared" ca="1" si="54"/>
        <v>272076487.08000004</v>
      </c>
      <c r="P43" s="289">
        <f t="shared" ca="1" si="54"/>
        <v>257488122.72</v>
      </c>
      <c r="Q43" s="289">
        <f t="shared" ca="1" si="54"/>
        <v>248065585.33999997</v>
      </c>
      <c r="R43" s="289">
        <f t="shared" ca="1" si="54"/>
        <v>238711983.39999998</v>
      </c>
      <c r="S43" s="347"/>
      <c r="T43" s="347"/>
      <c r="U43" s="347"/>
      <c r="V43" s="347"/>
      <c r="W43" s="347"/>
      <c r="X43" s="347"/>
      <c r="Y43" s="347"/>
      <c r="AL43" s="27">
        <f t="shared" si="27"/>
        <v>42552</v>
      </c>
      <c r="AM43" s="41" t="str">
        <f t="shared" si="45"/>
        <v>au</v>
      </c>
      <c r="AN43" s="41">
        <f t="shared" si="28"/>
        <v>47</v>
      </c>
      <c r="AO43" s="41">
        <f t="shared" si="46"/>
        <v>68</v>
      </c>
      <c r="AP43" s="41">
        <f t="shared" si="29"/>
        <v>43</v>
      </c>
      <c r="AQ43" s="41" t="str">
        <f t="shared" si="53"/>
        <v>aq</v>
      </c>
      <c r="AS43" s="140">
        <v>41791</v>
      </c>
      <c r="AT43" s="143">
        <v>336</v>
      </c>
      <c r="AU43" s="143">
        <v>384</v>
      </c>
      <c r="AV43" s="143">
        <v>504</v>
      </c>
      <c r="AW43" s="143">
        <v>144</v>
      </c>
      <c r="AX43" s="143">
        <v>72</v>
      </c>
      <c r="AY43" s="143">
        <v>168</v>
      </c>
      <c r="AZ43" s="143">
        <f t="shared" si="30"/>
        <v>720</v>
      </c>
    </row>
    <row r="44" spans="1:52" ht="39.75" customHeight="1">
      <c r="A44" s="277">
        <f t="shared" si="31"/>
        <v>44</v>
      </c>
      <c r="C44" s="202" t="s">
        <v>246</v>
      </c>
      <c r="D44" s="365">
        <f t="shared" ca="1" si="54"/>
        <v>270703775.47999996</v>
      </c>
      <c r="E44" s="366">
        <f t="shared" ca="1" si="54"/>
        <v>207346734.88</v>
      </c>
      <c r="F44" s="366">
        <f t="shared" ca="1" si="54"/>
        <v>228269230.21000001</v>
      </c>
      <c r="G44" s="366">
        <f t="shared" ca="1" si="54"/>
        <v>235056792.12000003</v>
      </c>
      <c r="H44" s="366">
        <f t="shared" ref="H44:R44" ca="1" si="55">+SUM(INDIRECT($AH$1&amp;VLOOKUP(H$1,$AL$1:$AM$100000,2,FALSE)&amp;$A44&amp;":"&amp;VLOOKUP(DATE(YEAR(H$1),12,1),$AL$1:$AM$100000,2,FALSE)&amp;$A44))</f>
        <v>247401687.72</v>
      </c>
      <c r="I44" s="366">
        <f t="shared" ca="1" si="55"/>
        <v>251672330.07999998</v>
      </c>
      <c r="J44" s="366">
        <f t="shared" ca="1" si="55"/>
        <v>249374364.68000001</v>
      </c>
      <c r="K44" s="366">
        <f t="shared" ca="1" si="55"/>
        <v>237884198.41999996</v>
      </c>
      <c r="L44" s="366">
        <f t="shared" ca="1" si="55"/>
        <v>243684581.46000004</v>
      </c>
      <c r="M44" s="366">
        <f t="shared" ca="1" si="55"/>
        <v>249185310.97</v>
      </c>
      <c r="N44" s="366">
        <f t="shared" ca="1" si="55"/>
        <v>276155450.69999999</v>
      </c>
      <c r="O44" s="366">
        <f t="shared" ca="1" si="55"/>
        <v>283454625.66999996</v>
      </c>
      <c r="P44" s="366">
        <f t="shared" ca="1" si="55"/>
        <v>319602669.78000003</v>
      </c>
      <c r="Q44" s="366">
        <f t="shared" ca="1" si="55"/>
        <v>364196588.91000003</v>
      </c>
      <c r="R44" s="366">
        <f t="shared" ca="1" si="55"/>
        <v>405295979.35000002</v>
      </c>
      <c r="S44" s="347"/>
      <c r="T44" s="347"/>
      <c r="U44" s="347"/>
      <c r="V44" s="347"/>
      <c r="W44" s="347"/>
      <c r="X44" s="347"/>
      <c r="Y44" s="347"/>
      <c r="Z44" s="191"/>
      <c r="AA44" s="191"/>
      <c r="AL44" s="27">
        <f t="shared" si="27"/>
        <v>42583</v>
      </c>
      <c r="AM44" s="41" t="str">
        <f t="shared" si="45"/>
        <v>av</v>
      </c>
      <c r="AN44" s="41">
        <f t="shared" si="28"/>
        <v>48</v>
      </c>
      <c r="AO44" s="41">
        <f t="shared" si="46"/>
        <v>69</v>
      </c>
      <c r="AP44" s="41">
        <f t="shared" si="29"/>
        <v>44</v>
      </c>
      <c r="AQ44" s="41" t="str">
        <f t="shared" si="53"/>
        <v>ar</v>
      </c>
      <c r="AS44" s="140">
        <v>41821</v>
      </c>
      <c r="AT44" s="143">
        <v>352</v>
      </c>
      <c r="AU44" s="143">
        <v>392</v>
      </c>
      <c r="AV44" s="143">
        <v>528</v>
      </c>
      <c r="AW44" s="143">
        <v>144</v>
      </c>
      <c r="AX44" s="143">
        <v>72</v>
      </c>
      <c r="AY44" s="143">
        <v>176</v>
      </c>
      <c r="AZ44" s="143">
        <f t="shared" si="30"/>
        <v>744</v>
      </c>
    </row>
    <row r="45" spans="1:52" ht="39.75" customHeight="1">
      <c r="A45" s="277">
        <f t="shared" si="31"/>
        <v>45</v>
      </c>
      <c r="C45" s="407" t="s">
        <v>238</v>
      </c>
      <c r="D45" s="367">
        <f ca="1">+D44/'Annual Sources and Uses'!C35</f>
        <v>27.321257729224371</v>
      </c>
      <c r="E45" s="368">
        <f ca="1">+E44/'Annual Sources and Uses'!D35</f>
        <v>28.577976695572733</v>
      </c>
      <c r="F45" s="368">
        <f ca="1">+F44/'Annual Sources and Uses'!E35</f>
        <v>31.314986870982516</v>
      </c>
      <c r="G45" s="368">
        <f ca="1">+G44/'Annual Sources and Uses'!F35</f>
        <v>32.006430300242322</v>
      </c>
      <c r="H45" s="368">
        <f ca="1">+H44/'Annual Sources and Uses'!G35</f>
        <v>33.563286409551679</v>
      </c>
      <c r="I45" s="368">
        <f ca="1">+I44/'Annual Sources and Uses'!H35</f>
        <v>34.001834860746726</v>
      </c>
      <c r="J45" s="368">
        <f ca="1">+J44/'Annual Sources and Uses'!I35</f>
        <v>33.553051813611013</v>
      </c>
      <c r="K45" s="368">
        <f ca="1">+K44/'Annual Sources and Uses'!J35</f>
        <v>31.822824133036946</v>
      </c>
      <c r="L45" s="368">
        <f ca="1">+L44/'Annual Sources and Uses'!K35</f>
        <v>32.462602359099876</v>
      </c>
      <c r="M45" s="368">
        <f ca="1">+M44/'Annual Sources and Uses'!L35</f>
        <v>33.030338241322951</v>
      </c>
      <c r="N45" s="368">
        <f ca="1">+N44/'Annual Sources and Uses'!M35</f>
        <v>36.405626889752881</v>
      </c>
      <c r="O45" s="368">
        <f ca="1">+O44/'Annual Sources and Uses'!N35</f>
        <v>37.131498121292125</v>
      </c>
      <c r="P45" s="368">
        <f ca="1">+P44/'Annual Sources and Uses'!O35</f>
        <v>41.694622413940046</v>
      </c>
      <c r="Q45" s="368">
        <f ca="1">+Q44/'Annual Sources and Uses'!P35</f>
        <v>47.276720867922741</v>
      </c>
      <c r="R45" s="368">
        <f ca="1">+R44/'Annual Sources and Uses'!Q35</f>
        <v>52.310986106189461</v>
      </c>
      <c r="S45" s="398"/>
      <c r="T45" s="398"/>
      <c r="U45" s="398"/>
      <c r="V45" s="398"/>
      <c r="W45" s="398"/>
      <c r="X45" s="398"/>
      <c r="Y45" s="398"/>
      <c r="Z45" s="203"/>
      <c r="AA45" s="203"/>
      <c r="AL45" s="27">
        <f t="shared" si="27"/>
        <v>42614</v>
      </c>
      <c r="AM45" s="41" t="str">
        <f t="shared" si="45"/>
        <v>aw</v>
      </c>
      <c r="AN45" s="41">
        <f t="shared" si="28"/>
        <v>49</v>
      </c>
      <c r="AO45" s="41">
        <f t="shared" si="46"/>
        <v>70</v>
      </c>
      <c r="AP45" s="41">
        <f t="shared" si="29"/>
        <v>45</v>
      </c>
      <c r="AQ45" s="41" t="str">
        <f t="shared" si="53"/>
        <v>as</v>
      </c>
      <c r="AS45" s="140">
        <v>41852</v>
      </c>
      <c r="AT45" s="143">
        <v>336</v>
      </c>
      <c r="AU45" s="143">
        <v>408</v>
      </c>
      <c r="AV45" s="143">
        <v>504</v>
      </c>
      <c r="AW45" s="143">
        <v>160</v>
      </c>
      <c r="AX45" s="143">
        <v>80</v>
      </c>
      <c r="AY45" s="143">
        <v>168</v>
      </c>
      <c r="AZ45" s="143">
        <f t="shared" si="30"/>
        <v>744</v>
      </c>
    </row>
    <row r="46" spans="1:52" ht="39.75" customHeight="1">
      <c r="A46" s="277">
        <f t="shared" si="31"/>
        <v>46</v>
      </c>
      <c r="B46" s="41"/>
      <c r="C46" s="381" t="s">
        <v>239</v>
      </c>
      <c r="D46" s="370">
        <f ca="1">+D41-D44</f>
        <v>1065109.3000000119</v>
      </c>
      <c r="E46" s="370">
        <f t="shared" ref="E46:G46" ca="1" si="56">+E41-E44</f>
        <v>920105.95999997854</v>
      </c>
      <c r="F46" s="370">
        <f t="shared" ca="1" si="56"/>
        <v>1029707.0799999535</v>
      </c>
      <c r="G46" s="370">
        <f t="shared" ca="1" si="56"/>
        <v>1052563.150000006</v>
      </c>
      <c r="H46" s="507">
        <f t="shared" ref="H46:R46" ca="1" si="57">+H41-H44</f>
        <v>1091248.5499999821</v>
      </c>
      <c r="I46" s="507">
        <f t="shared" ca="1" si="57"/>
        <v>1168542.5800000429</v>
      </c>
      <c r="J46" s="507">
        <f t="shared" ca="1" si="57"/>
        <v>1407376.0400000215</v>
      </c>
      <c r="K46" s="507">
        <f t="shared" ca="1" si="57"/>
        <v>1792597.5300000906</v>
      </c>
      <c r="L46" s="507">
        <f t="shared" ca="1" si="57"/>
        <v>2060232.7100000381</v>
      </c>
      <c r="M46" s="507">
        <f t="shared" ca="1" si="57"/>
        <v>2106495.8499999344</v>
      </c>
      <c r="N46" s="507">
        <f t="shared" ca="1" si="57"/>
        <v>2129641.6700000167</v>
      </c>
      <c r="O46" s="507">
        <f t="shared" ca="1" si="57"/>
        <v>2162814.6599999666</v>
      </c>
      <c r="P46" s="507">
        <f t="shared" ca="1" si="57"/>
        <v>2220235.9400001168</v>
      </c>
      <c r="Q46" s="507">
        <f t="shared" ca="1" si="57"/>
        <v>2328462.3000000119</v>
      </c>
      <c r="R46" s="507">
        <f t="shared" ca="1" si="57"/>
        <v>2398375.5300000906</v>
      </c>
      <c r="S46" s="568"/>
      <c r="T46" s="568"/>
      <c r="U46" s="568"/>
      <c r="V46" s="568"/>
      <c r="W46" s="568"/>
      <c r="X46" s="568"/>
      <c r="Y46" s="568"/>
      <c r="Z46" s="203"/>
      <c r="AA46" s="203"/>
      <c r="AL46" s="27">
        <f t="shared" si="27"/>
        <v>42644</v>
      </c>
      <c r="AM46" s="41" t="str">
        <f t="shared" si="45"/>
        <v>ax</v>
      </c>
      <c r="AN46" s="41">
        <f t="shared" si="28"/>
        <v>50</v>
      </c>
      <c r="AO46" s="41">
        <f t="shared" si="46"/>
        <v>71</v>
      </c>
      <c r="AP46" s="41">
        <f t="shared" si="29"/>
        <v>46</v>
      </c>
      <c r="AQ46" s="41" t="str">
        <f>+"a"&amp;AQ20</f>
        <v>at</v>
      </c>
      <c r="AS46" s="140">
        <v>41883</v>
      </c>
      <c r="AT46" s="143">
        <v>336</v>
      </c>
      <c r="AU46" s="143">
        <v>384</v>
      </c>
      <c r="AV46" s="143">
        <v>504</v>
      </c>
      <c r="AW46" s="143">
        <v>144</v>
      </c>
      <c r="AX46" s="143">
        <v>72</v>
      </c>
      <c r="AY46" s="143">
        <v>168</v>
      </c>
      <c r="AZ46" s="143">
        <f t="shared" si="30"/>
        <v>720</v>
      </c>
    </row>
    <row r="47" spans="1:52" ht="39.75" customHeight="1">
      <c r="A47" s="277">
        <f t="shared" si="31"/>
        <v>47</v>
      </c>
      <c r="B47" s="41"/>
      <c r="C47" s="386" t="s">
        <v>243</v>
      </c>
      <c r="D47" s="387">
        <f ca="1">+IF('Annual Emissions'!D$57&gt;0,0,'Annual Emissions'!D$58)*-1</f>
        <v>0</v>
      </c>
      <c r="E47" s="388">
        <f ca="1">+IF('Annual Emissions'!E$57&gt;0,0,'Annual Emissions'!E$58)*-1</f>
        <v>0</v>
      </c>
      <c r="F47" s="388">
        <f ca="1">+IF('Annual Emissions'!F$57&gt;0,0,'Annual Emissions'!F$58)*-1</f>
        <v>0</v>
      </c>
      <c r="G47" s="389">
        <f ca="1">+IF('Annual Emissions'!G$57&gt;0,0,'Annual Emissions'!G$58)*-1</f>
        <v>0</v>
      </c>
      <c r="H47" s="389">
        <f ca="1">+IF('Annual Emissions'!H$57&gt;0,0,'Annual Emissions'!H$58)*-1</f>
        <v>0</v>
      </c>
      <c r="I47" s="389">
        <f ca="1">+IF('Annual Emissions'!I$57&gt;0,0,'Annual Emissions'!I$58)*-1</f>
        <v>0</v>
      </c>
      <c r="J47" s="389">
        <f ca="1">+IF('Annual Emissions'!J$57&gt;0,0,'Annual Emissions'!J$58)*-1</f>
        <v>0</v>
      </c>
      <c r="K47" s="389">
        <f ca="1">+IF('Annual Emissions'!K$57&gt;0,0,'Annual Emissions'!K$58)*-1</f>
        <v>0</v>
      </c>
      <c r="L47" s="389">
        <f ca="1">+IF('Annual Emissions'!L$57&gt;0,0,'Annual Emissions'!L$58)*-1</f>
        <v>0</v>
      </c>
      <c r="M47" s="389">
        <f ca="1">+IF('Annual Emissions'!M$57&gt;0,0,'Annual Emissions'!M$58)*-1</f>
        <v>0</v>
      </c>
      <c r="N47" s="389">
        <f ca="1">+IF('Annual Emissions'!N$57&gt;0,0,'Annual Emissions'!N$58)*-1</f>
        <v>0</v>
      </c>
      <c r="O47" s="389">
        <f ca="1">+IF('Annual Emissions'!O$57&gt;0,0,'Annual Emissions'!O$58)*-1</f>
        <v>0</v>
      </c>
      <c r="P47" s="389">
        <f ca="1">+IF('Annual Emissions'!P$57&gt;0,0,'Annual Emissions'!P$58)*-1</f>
        <v>0</v>
      </c>
      <c r="Q47" s="389">
        <f ca="1">+IF('Annual Emissions'!Q$57&gt;0,0,'Annual Emissions'!Q$58)*-1</f>
        <v>0</v>
      </c>
      <c r="R47" s="389">
        <f ca="1">+IF('Annual Emissions'!R$57&gt;0,0,'Annual Emissions'!R$58)*-1</f>
        <v>0</v>
      </c>
      <c r="S47" s="569"/>
      <c r="T47" s="569"/>
      <c r="U47" s="569"/>
      <c r="V47" s="569"/>
      <c r="W47" s="569"/>
      <c r="X47" s="569"/>
      <c r="Y47" s="569"/>
      <c r="Z47" s="203"/>
      <c r="AA47" s="203"/>
      <c r="AL47" s="27">
        <f t="shared" si="27"/>
        <v>42675</v>
      </c>
      <c r="AM47" s="41" t="str">
        <f t="shared" si="45"/>
        <v>ay</v>
      </c>
      <c r="AN47" s="41">
        <f t="shared" si="28"/>
        <v>51</v>
      </c>
      <c r="AO47" s="41">
        <f t="shared" si="46"/>
        <v>72</v>
      </c>
      <c r="AP47" s="41">
        <f t="shared" si="29"/>
        <v>47</v>
      </c>
      <c r="AQ47" s="41" t="str">
        <f t="shared" si="53"/>
        <v>au</v>
      </c>
      <c r="AS47" s="140">
        <v>41913</v>
      </c>
      <c r="AT47" s="143">
        <v>368</v>
      </c>
      <c r="AU47" s="143">
        <v>376</v>
      </c>
      <c r="AV47" s="143">
        <v>552</v>
      </c>
      <c r="AW47" s="143">
        <v>128</v>
      </c>
      <c r="AX47" s="143">
        <v>64</v>
      </c>
      <c r="AY47" s="143">
        <v>184</v>
      </c>
      <c r="AZ47" s="143">
        <f t="shared" si="30"/>
        <v>744</v>
      </c>
    </row>
    <row r="48" spans="1:52" ht="39.75" customHeight="1">
      <c r="A48" s="277">
        <f t="shared" si="31"/>
        <v>48</v>
      </c>
      <c r="B48" s="41"/>
      <c r="C48" s="390" t="s">
        <v>244</v>
      </c>
      <c r="D48" s="391">
        <f ca="1">+IF('Annual Emissions'!D$60&gt;0,0,'Annual Emissions'!D$61)*-1</f>
        <v>0</v>
      </c>
      <c r="E48" s="392">
        <f ca="1">+IF('Annual Emissions'!E$60&gt;0,0,'Annual Emissions'!E$61)*-1</f>
        <v>0</v>
      </c>
      <c r="F48" s="392">
        <f ca="1">+IF('Annual Emissions'!F$60&gt;0,0,'Annual Emissions'!F$61)*-1</f>
        <v>0</v>
      </c>
      <c r="G48" s="393">
        <f ca="1">+IF('Annual Emissions'!G$60&gt;0,0,'Annual Emissions'!G$61)*-1</f>
        <v>0</v>
      </c>
      <c r="H48" s="393">
        <f ca="1">+IF('Annual Emissions'!H$60&gt;0,0,'Annual Emissions'!H$61)*-1</f>
        <v>0</v>
      </c>
      <c r="I48" s="393">
        <f ca="1">+IF('Annual Emissions'!I$60&gt;0,0,'Annual Emissions'!I$61)*-1</f>
        <v>0</v>
      </c>
      <c r="J48" s="393">
        <f ca="1">+IF('Annual Emissions'!J$60&gt;0,0,'Annual Emissions'!J$61)*-1</f>
        <v>120.73993600001359</v>
      </c>
      <c r="K48" s="393">
        <f ca="1">+IF('Annual Emissions'!K$60&gt;0,0,'Annual Emissions'!K$61)*-1</f>
        <v>6977.3424840000016</v>
      </c>
      <c r="L48" s="393">
        <f ca="1">+IF('Annual Emissions'!L$60&gt;0,0,'Annual Emissions'!L$61)*-1</f>
        <v>261.57632400000921</v>
      </c>
      <c r="M48" s="393">
        <f ca="1">+IF('Annual Emissions'!M$60&gt;0,0,'Annual Emissions'!M$61)*-1</f>
        <v>6806.0943439999992</v>
      </c>
      <c r="N48" s="393">
        <f ca="1">+IF('Annual Emissions'!N$60&gt;0,0,'Annual Emissions'!N$61)*-1</f>
        <v>1711.3851519999891</v>
      </c>
      <c r="O48" s="393">
        <f ca="1">+IF('Annual Emissions'!O$60&gt;0,0,'Annual Emissions'!O$61)*-1</f>
        <v>6125.1482599999654</v>
      </c>
      <c r="P48" s="393">
        <f ca="1">+IF('Annual Emissions'!P$60&gt;0,0,'Annual Emissions'!P$61)*-1</f>
        <v>0</v>
      </c>
      <c r="Q48" s="393">
        <f ca="1">+IF('Annual Emissions'!Q$60&gt;0,0,'Annual Emissions'!Q$61)*-1</f>
        <v>2873.1683839999696</v>
      </c>
      <c r="R48" s="393">
        <f ca="1">+IF('Annual Emissions'!R$60&gt;0,0,'Annual Emissions'!R$61)*-1</f>
        <v>0</v>
      </c>
      <c r="S48" s="569"/>
      <c r="T48" s="569"/>
      <c r="U48" s="569"/>
      <c r="V48" s="569"/>
      <c r="W48" s="569"/>
      <c r="X48" s="569"/>
      <c r="Y48" s="569"/>
      <c r="Z48" s="203"/>
      <c r="AA48" s="203"/>
      <c r="AL48" s="27">
        <f t="shared" si="27"/>
        <v>42705</v>
      </c>
      <c r="AM48" s="41" t="str">
        <f t="shared" si="45"/>
        <v>az</v>
      </c>
      <c r="AN48" s="41">
        <f t="shared" si="28"/>
        <v>52</v>
      </c>
      <c r="AO48" s="41">
        <f t="shared" si="46"/>
        <v>73</v>
      </c>
      <c r="AP48" s="41">
        <f t="shared" si="29"/>
        <v>48</v>
      </c>
      <c r="AQ48" s="41" t="str">
        <f t="shared" si="53"/>
        <v>av</v>
      </c>
      <c r="AS48" s="140">
        <v>41944</v>
      </c>
      <c r="AT48" s="143">
        <v>304</v>
      </c>
      <c r="AU48" s="143">
        <v>416</v>
      </c>
      <c r="AV48" s="143">
        <v>456</v>
      </c>
      <c r="AW48" s="143">
        <v>176</v>
      </c>
      <c r="AX48" s="143">
        <v>88</v>
      </c>
      <c r="AY48" s="143">
        <v>152</v>
      </c>
      <c r="AZ48" s="143">
        <f t="shared" si="30"/>
        <v>720</v>
      </c>
    </row>
    <row r="49" spans="1:52" ht="39" customHeight="1">
      <c r="A49" s="277">
        <f t="shared" si="31"/>
        <v>49</v>
      </c>
      <c r="B49" s="41"/>
      <c r="C49" s="394" t="s">
        <v>245</v>
      </c>
      <c r="D49" s="395">
        <f ca="1">+D48+D47</f>
        <v>0</v>
      </c>
      <c r="E49" s="396">
        <f t="shared" ref="E49:G49" ca="1" si="58">+E48+E47</f>
        <v>0</v>
      </c>
      <c r="F49" s="396">
        <f t="shared" ca="1" si="58"/>
        <v>0</v>
      </c>
      <c r="G49" s="397">
        <f t="shared" ca="1" si="58"/>
        <v>0</v>
      </c>
      <c r="H49" s="397">
        <f t="shared" ref="H49:R49" ca="1" si="59">+H48+H47</f>
        <v>0</v>
      </c>
      <c r="I49" s="397">
        <f t="shared" ca="1" si="59"/>
        <v>0</v>
      </c>
      <c r="J49" s="397">
        <f t="shared" ca="1" si="59"/>
        <v>120.73993600001359</v>
      </c>
      <c r="K49" s="397">
        <f t="shared" ca="1" si="59"/>
        <v>6977.3424840000016</v>
      </c>
      <c r="L49" s="397">
        <f t="shared" ca="1" si="59"/>
        <v>261.57632400000921</v>
      </c>
      <c r="M49" s="397">
        <f t="shared" ca="1" si="59"/>
        <v>6806.0943439999992</v>
      </c>
      <c r="N49" s="397">
        <f t="shared" ca="1" si="59"/>
        <v>1711.3851519999891</v>
      </c>
      <c r="O49" s="397">
        <f t="shared" ca="1" si="59"/>
        <v>6125.1482599999654</v>
      </c>
      <c r="P49" s="397">
        <f t="shared" ca="1" si="59"/>
        <v>0</v>
      </c>
      <c r="Q49" s="397">
        <f t="shared" ca="1" si="59"/>
        <v>2873.1683839999696</v>
      </c>
      <c r="R49" s="397">
        <f t="shared" ca="1" si="59"/>
        <v>0</v>
      </c>
      <c r="S49" s="569"/>
      <c r="T49" s="569"/>
      <c r="U49" s="569"/>
      <c r="V49" s="569"/>
      <c r="W49" s="569"/>
      <c r="X49" s="569"/>
      <c r="Y49" s="569"/>
      <c r="Z49" s="203"/>
      <c r="AA49" s="203"/>
      <c r="AL49" s="27">
        <f t="shared" si="27"/>
        <v>42736</v>
      </c>
      <c r="AM49" s="41" t="str">
        <f t="shared" si="45"/>
        <v>ba</v>
      </c>
      <c r="AN49" s="41">
        <f t="shared" si="28"/>
        <v>53</v>
      </c>
      <c r="AO49" s="41">
        <f t="shared" si="46"/>
        <v>74</v>
      </c>
      <c r="AP49" s="41">
        <f t="shared" si="29"/>
        <v>49</v>
      </c>
      <c r="AQ49" s="41" t="str">
        <f t="shared" si="53"/>
        <v>aw</v>
      </c>
      <c r="AS49" s="140">
        <v>41974</v>
      </c>
      <c r="AT49" s="143">
        <v>352</v>
      </c>
      <c r="AU49" s="143">
        <v>392</v>
      </c>
      <c r="AV49" s="143">
        <v>528</v>
      </c>
      <c r="AW49" s="143">
        <v>144</v>
      </c>
      <c r="AX49" s="143">
        <v>72</v>
      </c>
      <c r="AY49" s="143">
        <v>176</v>
      </c>
      <c r="AZ49" s="143">
        <f t="shared" si="30"/>
        <v>744</v>
      </c>
    </row>
    <row r="50" spans="1:52" ht="25.5">
      <c r="A50" s="277">
        <f t="shared" si="31"/>
        <v>50</v>
      </c>
      <c r="B50" s="41"/>
      <c r="C50" s="371" t="s">
        <v>242</v>
      </c>
      <c r="D50" s="382">
        <f ca="1">+D40-D$49</f>
        <v>34392497.600000024</v>
      </c>
      <c r="E50" s="383">
        <f t="shared" ref="E50:G50" ca="1" si="60">+E40-E$49</f>
        <v>25721110.660000026</v>
      </c>
      <c r="F50" s="383">
        <f t="shared" ca="1" si="60"/>
        <v>13532498.710000038</v>
      </c>
      <c r="G50" s="383">
        <f t="shared" ca="1" si="60"/>
        <v>19025235.469999969</v>
      </c>
      <c r="H50" s="383">
        <f t="shared" ref="H50:R50" ca="1" si="61">+H40-H$49</f>
        <v>16905589.99000001</v>
      </c>
      <c r="I50" s="383">
        <f t="shared" ca="1" si="61"/>
        <v>36918711.709999979</v>
      </c>
      <c r="J50" s="383">
        <f t="shared" ca="1" si="61"/>
        <v>107498191.29006398</v>
      </c>
      <c r="K50" s="383">
        <f t="shared" ca="1" si="61"/>
        <v>215491735.20751595</v>
      </c>
      <c r="L50" s="383">
        <f t="shared" ca="1" si="61"/>
        <v>272805263.75367594</v>
      </c>
      <c r="M50" s="383">
        <f t="shared" ca="1" si="61"/>
        <v>281303787.58565605</v>
      </c>
      <c r="N50" s="383">
        <f t="shared" ca="1" si="61"/>
        <v>263661607.74484798</v>
      </c>
      <c r="O50" s="383">
        <f t="shared" ca="1" si="61"/>
        <v>269907547.27174008</v>
      </c>
      <c r="P50" s="383">
        <f t="shared" ca="1" si="61"/>
        <v>255267886.77999985</v>
      </c>
      <c r="Q50" s="383">
        <f t="shared" ca="1" si="61"/>
        <v>245734249.87161598</v>
      </c>
      <c r="R50" s="383">
        <f t="shared" ca="1" si="61"/>
        <v>236313607.86999989</v>
      </c>
      <c r="S50" s="568"/>
      <c r="T50" s="568"/>
      <c r="U50" s="568"/>
      <c r="V50" s="568"/>
      <c r="W50" s="568"/>
      <c r="X50" s="568"/>
      <c r="Y50" s="568"/>
      <c r="Z50" s="203"/>
      <c r="AA50" s="203"/>
      <c r="AL50" s="27">
        <f t="shared" si="27"/>
        <v>42767</v>
      </c>
      <c r="AM50" s="41" t="str">
        <f t="shared" si="45"/>
        <v>bb</v>
      </c>
      <c r="AN50" s="41">
        <f t="shared" si="28"/>
        <v>54</v>
      </c>
      <c r="AO50" s="41">
        <f t="shared" si="46"/>
        <v>75</v>
      </c>
      <c r="AP50" s="41">
        <f t="shared" si="29"/>
        <v>50</v>
      </c>
      <c r="AQ50" s="41" t="str">
        <f t="shared" si="53"/>
        <v>ax</v>
      </c>
      <c r="AS50" s="139">
        <v>42005</v>
      </c>
      <c r="AT50" s="142">
        <v>336</v>
      </c>
      <c r="AU50" s="142">
        <v>408</v>
      </c>
      <c r="AV50" s="142">
        <v>504</v>
      </c>
      <c r="AW50" s="142">
        <v>160</v>
      </c>
      <c r="AX50" s="142">
        <v>80</v>
      </c>
      <c r="AY50" s="142">
        <v>168</v>
      </c>
      <c r="AZ50" s="142">
        <f t="shared" si="30"/>
        <v>744</v>
      </c>
    </row>
    <row r="51" spans="1:52" ht="25.5">
      <c r="A51" s="277">
        <f t="shared" si="31"/>
        <v>51</v>
      </c>
      <c r="B51" s="41"/>
      <c r="C51" s="371" t="s">
        <v>250</v>
      </c>
      <c r="D51" s="382">
        <f ca="1">+D43-D$49</f>
        <v>35457606.900000006</v>
      </c>
      <c r="E51" s="383">
        <f ca="1">+E43-E$49</f>
        <v>26641216.620000005</v>
      </c>
      <c r="F51" s="383">
        <f ca="1">+F43-F$49</f>
        <v>14562205.789999999</v>
      </c>
      <c r="G51" s="383">
        <f ca="1">+G43-G$49</f>
        <v>20077798.619999986</v>
      </c>
      <c r="H51" s="383">
        <f t="shared" ref="H51:R51" ca="1" si="62">+H43-H$49</f>
        <v>17996838.539999995</v>
      </c>
      <c r="I51" s="383">
        <f t="shared" ca="1" si="62"/>
        <v>38087254.289999992</v>
      </c>
      <c r="J51" s="383">
        <f t="shared" ca="1" si="62"/>
        <v>108905567.33006403</v>
      </c>
      <c r="K51" s="383">
        <f t="shared" ca="1" si="62"/>
        <v>217284332.73751605</v>
      </c>
      <c r="L51" s="383">
        <f t="shared" ca="1" si="62"/>
        <v>274865496.46367598</v>
      </c>
      <c r="M51" s="383">
        <f t="shared" ca="1" si="62"/>
        <v>283410283.43565595</v>
      </c>
      <c r="N51" s="383">
        <f t="shared" ca="1" si="62"/>
        <v>265791249.414848</v>
      </c>
      <c r="O51" s="383">
        <f t="shared" ca="1" si="62"/>
        <v>272070361.93174005</v>
      </c>
      <c r="P51" s="383">
        <f t="shared" ca="1" si="62"/>
        <v>257488122.72</v>
      </c>
      <c r="Q51" s="383">
        <f t="shared" ca="1" si="62"/>
        <v>248062712.17161599</v>
      </c>
      <c r="R51" s="383">
        <f t="shared" ca="1" si="62"/>
        <v>238711983.39999998</v>
      </c>
      <c r="S51" s="568"/>
      <c r="T51" s="568"/>
      <c r="U51" s="568"/>
      <c r="V51" s="568"/>
      <c r="W51" s="568"/>
      <c r="X51" s="568"/>
      <c r="Y51" s="568"/>
      <c r="Z51" s="203"/>
      <c r="AA51" s="203"/>
      <c r="AL51" s="27">
        <f t="shared" si="27"/>
        <v>42795</v>
      </c>
      <c r="AM51" s="41" t="str">
        <f t="shared" si="45"/>
        <v>bc</v>
      </c>
      <c r="AN51" s="41">
        <f t="shared" si="28"/>
        <v>55</v>
      </c>
      <c r="AO51" s="41">
        <f t="shared" si="46"/>
        <v>76</v>
      </c>
      <c r="AP51" s="41">
        <f t="shared" si="29"/>
        <v>51</v>
      </c>
      <c r="AQ51" s="41" t="str">
        <f t="shared" si="53"/>
        <v>ay</v>
      </c>
      <c r="AS51" s="139">
        <v>42036</v>
      </c>
      <c r="AT51" s="142">
        <v>320</v>
      </c>
      <c r="AU51" s="142">
        <v>352</v>
      </c>
      <c r="AV51" s="142">
        <v>480</v>
      </c>
      <c r="AW51" s="142">
        <v>128</v>
      </c>
      <c r="AX51" s="142">
        <v>64</v>
      </c>
      <c r="AY51" s="142">
        <v>160</v>
      </c>
      <c r="AZ51" s="142">
        <f t="shared" si="30"/>
        <v>672</v>
      </c>
    </row>
    <row r="52" spans="1:52">
      <c r="A52" s="277">
        <f t="shared" si="31"/>
        <v>52</v>
      </c>
      <c r="B52" s="41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570"/>
      <c r="T52" s="570"/>
      <c r="U52" s="570"/>
      <c r="V52" s="570"/>
      <c r="W52" s="570"/>
      <c r="X52" s="570"/>
      <c r="Y52" s="570"/>
      <c r="Z52" s="203"/>
      <c r="AA52" s="203"/>
      <c r="AL52" s="27">
        <f t="shared" si="27"/>
        <v>42826</v>
      </c>
      <c r="AM52" s="41" t="str">
        <f t="shared" si="45"/>
        <v>bd</v>
      </c>
      <c r="AN52" s="41">
        <f t="shared" si="28"/>
        <v>56</v>
      </c>
      <c r="AO52" s="41">
        <f t="shared" si="46"/>
        <v>77</v>
      </c>
      <c r="AP52" s="41">
        <f t="shared" si="29"/>
        <v>52</v>
      </c>
      <c r="AQ52" s="41" t="str">
        <f>+"a"&amp;AQ26</f>
        <v>az</v>
      </c>
      <c r="AS52" s="139">
        <v>42064</v>
      </c>
      <c r="AT52" s="142">
        <v>352</v>
      </c>
      <c r="AU52" s="142">
        <v>392</v>
      </c>
      <c r="AV52" s="142">
        <v>528</v>
      </c>
      <c r="AW52" s="142">
        <v>144</v>
      </c>
      <c r="AX52" s="142">
        <v>72</v>
      </c>
      <c r="AY52" s="142">
        <v>176</v>
      </c>
      <c r="AZ52" s="142">
        <f t="shared" si="30"/>
        <v>744</v>
      </c>
    </row>
    <row r="53" spans="1:52">
      <c r="A53" s="277">
        <f t="shared" si="31"/>
        <v>53</v>
      </c>
      <c r="Z53" s="203"/>
      <c r="AA53" s="203"/>
      <c r="AL53" s="27">
        <f t="shared" si="27"/>
        <v>42856</v>
      </c>
      <c r="AM53" s="41" t="str">
        <f t="shared" si="45"/>
        <v>be</v>
      </c>
      <c r="AN53" s="41">
        <f t="shared" si="28"/>
        <v>57</v>
      </c>
      <c r="AO53" s="41">
        <f t="shared" si="46"/>
        <v>78</v>
      </c>
      <c r="AP53" s="41">
        <f t="shared" si="29"/>
        <v>53</v>
      </c>
      <c r="AQ53" s="41" t="str">
        <f t="shared" ref="AQ53:AQ66" si="63">+"b"&amp;AQ1</f>
        <v>ba</v>
      </c>
      <c r="AS53" s="139">
        <v>42095</v>
      </c>
      <c r="AT53" s="142">
        <v>352</v>
      </c>
      <c r="AU53" s="142">
        <v>368</v>
      </c>
      <c r="AV53" s="142">
        <v>528</v>
      </c>
      <c r="AW53" s="142">
        <v>128</v>
      </c>
      <c r="AX53" s="142">
        <v>64</v>
      </c>
      <c r="AY53" s="142">
        <v>176</v>
      </c>
      <c r="AZ53" s="142">
        <f t="shared" si="30"/>
        <v>720</v>
      </c>
    </row>
    <row r="54" spans="1:52">
      <c r="A54" s="277">
        <f t="shared" si="31"/>
        <v>54</v>
      </c>
      <c r="B54" s="197" t="s">
        <v>55</v>
      </c>
      <c r="C54" s="197" t="s">
        <v>33</v>
      </c>
      <c r="D54" s="195">
        <f>+D$2</f>
        <v>2013</v>
      </c>
      <c r="E54" s="195">
        <f t="shared" ref="E54:R54" si="64">+E$2</f>
        <v>2014</v>
      </c>
      <c r="F54" s="195">
        <f t="shared" si="64"/>
        <v>2015</v>
      </c>
      <c r="G54" s="195">
        <f t="shared" si="64"/>
        <v>2016</v>
      </c>
      <c r="H54" s="195">
        <f t="shared" si="64"/>
        <v>2017</v>
      </c>
      <c r="I54" s="195">
        <f t="shared" si="64"/>
        <v>2018</v>
      </c>
      <c r="J54" s="195">
        <f t="shared" si="64"/>
        <v>2019</v>
      </c>
      <c r="K54" s="195">
        <f t="shared" si="64"/>
        <v>2020</v>
      </c>
      <c r="L54" s="195">
        <f t="shared" si="64"/>
        <v>2021</v>
      </c>
      <c r="M54" s="195">
        <f t="shared" si="64"/>
        <v>2022</v>
      </c>
      <c r="N54" s="195">
        <f t="shared" si="64"/>
        <v>2023</v>
      </c>
      <c r="O54" s="195">
        <f t="shared" si="64"/>
        <v>2024</v>
      </c>
      <c r="P54" s="195">
        <f t="shared" si="64"/>
        <v>2025</v>
      </c>
      <c r="Q54" s="195">
        <f t="shared" si="64"/>
        <v>2026</v>
      </c>
      <c r="R54" s="195">
        <f t="shared" si="64"/>
        <v>2027</v>
      </c>
      <c r="S54" s="327"/>
      <c r="T54" s="327"/>
      <c r="U54" s="327"/>
      <c r="V54" s="327"/>
      <c r="W54" s="327"/>
      <c r="X54" s="327"/>
      <c r="Y54" s="327"/>
      <c r="Z54" s="203"/>
      <c r="AA54" s="203"/>
      <c r="AL54" s="27">
        <f t="shared" si="27"/>
        <v>42887</v>
      </c>
      <c r="AM54" s="41" t="str">
        <f t="shared" si="45"/>
        <v>bf</v>
      </c>
      <c r="AN54" s="41">
        <f t="shared" si="28"/>
        <v>58</v>
      </c>
      <c r="AO54" s="41">
        <f t="shared" si="46"/>
        <v>79</v>
      </c>
      <c r="AP54" s="41">
        <f t="shared" si="29"/>
        <v>54</v>
      </c>
      <c r="AQ54" s="41" t="str">
        <f t="shared" si="63"/>
        <v>bb</v>
      </c>
      <c r="AS54" s="139">
        <v>42125</v>
      </c>
      <c r="AT54" s="142">
        <v>320</v>
      </c>
      <c r="AU54" s="142">
        <v>424</v>
      </c>
      <c r="AV54" s="142">
        <v>480</v>
      </c>
      <c r="AW54" s="142">
        <v>176</v>
      </c>
      <c r="AX54" s="142">
        <v>88</v>
      </c>
      <c r="AY54" s="142">
        <v>160</v>
      </c>
      <c r="AZ54" s="142">
        <f t="shared" si="30"/>
        <v>744</v>
      </c>
    </row>
    <row r="55" spans="1:52">
      <c r="A55" s="277">
        <f>+ROW('ISO Style Costs'!A49)</f>
        <v>49</v>
      </c>
      <c r="B55" s="198" t="s">
        <v>1</v>
      </c>
      <c r="C55" s="199" t="s">
        <v>176</v>
      </c>
      <c r="D55" s="200">
        <f ca="1">+D19-D3</f>
        <v>14985912.129999995</v>
      </c>
      <c r="E55" s="466">
        <f t="shared" ref="E55:G55" ca="1" si="65">+E19-E3</f>
        <v>14501424.5</v>
      </c>
      <c r="F55" s="466">
        <f t="shared" ca="1" si="65"/>
        <v>12712998.5</v>
      </c>
      <c r="G55" s="466">
        <f t="shared" ca="1" si="65"/>
        <v>14304124.5</v>
      </c>
      <c r="H55" s="466">
        <f t="shared" ref="H55:R55" ca="1" si="66">+H19-H3</f>
        <v>13271924</v>
      </c>
      <c r="I55" s="466">
        <f t="shared" ca="1" si="66"/>
        <v>21592531.5</v>
      </c>
      <c r="J55" s="466">
        <f t="shared" ca="1" si="66"/>
        <v>44039046.120000005</v>
      </c>
      <c r="K55" s="466">
        <f t="shared" ca="1" si="66"/>
        <v>82617765</v>
      </c>
      <c r="L55" s="466">
        <f t="shared" ca="1" si="66"/>
        <v>100178328.12</v>
      </c>
      <c r="M55" s="466">
        <f t="shared" ca="1" si="66"/>
        <v>105551635</v>
      </c>
      <c r="N55" s="466">
        <f t="shared" ca="1" si="66"/>
        <v>95226983.5</v>
      </c>
      <c r="O55" s="466">
        <f t="shared" ca="1" si="66"/>
        <v>103283372</v>
      </c>
      <c r="P55" s="466">
        <f t="shared" ca="1" si="66"/>
        <v>90674784.5</v>
      </c>
      <c r="Q55" s="466">
        <f t="shared" ca="1" si="66"/>
        <v>95628897</v>
      </c>
      <c r="R55" s="466">
        <f t="shared" ca="1" si="66"/>
        <v>88988720</v>
      </c>
      <c r="S55" s="348"/>
      <c r="T55" s="348"/>
      <c r="U55" s="348"/>
      <c r="V55" s="348"/>
      <c r="W55" s="348"/>
      <c r="X55" s="348"/>
      <c r="Y55" s="348"/>
      <c r="Z55" s="203"/>
      <c r="AA55" s="203"/>
      <c r="AL55" s="27">
        <f t="shared" si="27"/>
        <v>42917</v>
      </c>
      <c r="AM55" s="41" t="str">
        <f t="shared" si="45"/>
        <v>bg</v>
      </c>
      <c r="AN55" s="41">
        <f t="shared" si="28"/>
        <v>59</v>
      </c>
      <c r="AO55" s="41">
        <f t="shared" si="46"/>
        <v>80</v>
      </c>
      <c r="AP55" s="41">
        <f t="shared" si="29"/>
        <v>55</v>
      </c>
      <c r="AQ55" s="41" t="str">
        <f t="shared" si="63"/>
        <v>bc</v>
      </c>
      <c r="AS55" s="139">
        <v>42156</v>
      </c>
      <c r="AT55" s="142">
        <v>352</v>
      </c>
      <c r="AU55" s="142">
        <v>368</v>
      </c>
      <c r="AV55" s="142">
        <v>528</v>
      </c>
      <c r="AW55" s="142">
        <v>128</v>
      </c>
      <c r="AX55" s="142">
        <v>64</v>
      </c>
      <c r="AY55" s="142">
        <v>176</v>
      </c>
      <c r="AZ55" s="142">
        <f t="shared" si="30"/>
        <v>720</v>
      </c>
    </row>
    <row r="56" spans="1:52">
      <c r="A56" s="277">
        <f>+ROW('ISO Style Costs'!A50)</f>
        <v>50</v>
      </c>
      <c r="B56" s="201" t="s">
        <v>2</v>
      </c>
      <c r="C56" s="202" t="s">
        <v>176</v>
      </c>
      <c r="D56" s="203">
        <f ca="1">+D20-D4</f>
        <v>-781346.25</v>
      </c>
      <c r="E56" s="203">
        <f t="shared" ref="E56:G66" ca="1" si="67">+E20-E4</f>
        <v>628771.75</v>
      </c>
      <c r="F56" s="203">
        <f t="shared" ca="1" si="67"/>
        <v>-401420.75</v>
      </c>
      <c r="G56" s="203">
        <f t="shared" ca="1" si="67"/>
        <v>927623.37999999523</v>
      </c>
      <c r="H56" s="467">
        <f t="shared" ref="H56:R56" ca="1" si="68">+H20-H4</f>
        <v>335558</v>
      </c>
      <c r="I56" s="467">
        <f t="shared" ca="1" si="68"/>
        <v>2822782.3100000024</v>
      </c>
      <c r="J56" s="467">
        <f t="shared" ca="1" si="68"/>
        <v>12246665.75</v>
      </c>
      <c r="K56" s="467">
        <f t="shared" ca="1" si="68"/>
        <v>23815088.25</v>
      </c>
      <c r="L56" s="467">
        <f t="shared" ca="1" si="68"/>
        <v>30324311.25</v>
      </c>
      <c r="M56" s="467">
        <f t="shared" ca="1" si="68"/>
        <v>30829051.5</v>
      </c>
      <c r="N56" s="467">
        <f t="shared" ca="1" si="68"/>
        <v>30776165</v>
      </c>
      <c r="O56" s="467">
        <f t="shared" ca="1" si="68"/>
        <v>29938587.75</v>
      </c>
      <c r="P56" s="467">
        <f t="shared" ca="1" si="68"/>
        <v>29800004.5</v>
      </c>
      <c r="Q56" s="467">
        <f t="shared" ca="1" si="68"/>
        <v>24031892.25</v>
      </c>
      <c r="R56" s="467">
        <f t="shared" ca="1" si="68"/>
        <v>26898436.5</v>
      </c>
      <c r="S56" s="348"/>
      <c r="T56" s="348"/>
      <c r="U56" s="348"/>
      <c r="V56" s="348"/>
      <c r="W56" s="348"/>
      <c r="X56" s="348"/>
      <c r="Y56" s="348"/>
      <c r="Z56" s="203"/>
      <c r="AA56" s="203"/>
      <c r="AL56" s="27">
        <f t="shared" si="27"/>
        <v>42948</v>
      </c>
      <c r="AM56" s="41" t="str">
        <f t="shared" si="45"/>
        <v>bh</v>
      </c>
      <c r="AN56" s="41">
        <f t="shared" si="28"/>
        <v>60</v>
      </c>
      <c r="AO56" s="41">
        <f t="shared" si="46"/>
        <v>81</v>
      </c>
      <c r="AP56" s="41">
        <f t="shared" si="29"/>
        <v>56</v>
      </c>
      <c r="AQ56" s="41" t="str">
        <f t="shared" si="63"/>
        <v>bd</v>
      </c>
      <c r="AS56" s="139">
        <v>42186</v>
      </c>
      <c r="AT56" s="142">
        <v>368</v>
      </c>
      <c r="AU56" s="142">
        <v>376</v>
      </c>
      <c r="AV56" s="142">
        <v>552</v>
      </c>
      <c r="AW56" s="142">
        <v>128</v>
      </c>
      <c r="AX56" s="142">
        <v>64</v>
      </c>
      <c r="AY56" s="142">
        <v>184</v>
      </c>
      <c r="AZ56" s="142">
        <f t="shared" si="30"/>
        <v>744</v>
      </c>
    </row>
    <row r="57" spans="1:52">
      <c r="A57" s="277">
        <f>+ROW('ISO Style Costs'!A51)</f>
        <v>51</v>
      </c>
      <c r="B57" s="201" t="s">
        <v>3</v>
      </c>
      <c r="C57" s="202" t="s">
        <v>176</v>
      </c>
      <c r="D57" s="203">
        <f t="shared" ref="D57:D66" ca="1" si="69">+D21-D5</f>
        <v>-1357486.25</v>
      </c>
      <c r="E57" s="203">
        <f t="shared" ca="1" si="67"/>
        <v>-104063.75</v>
      </c>
      <c r="F57" s="203">
        <f t="shared" ca="1" si="67"/>
        <v>-1071975.1899999976</v>
      </c>
      <c r="G57" s="203">
        <f t="shared" ca="1" si="67"/>
        <v>-153328</v>
      </c>
      <c r="H57" s="467">
        <f t="shared" ref="H57:R57" ca="1" si="70">+H21-H5</f>
        <v>-628004.63000000268</v>
      </c>
      <c r="I57" s="467">
        <f t="shared" ca="1" si="70"/>
        <v>1483583.75</v>
      </c>
      <c r="J57" s="467">
        <f t="shared" ca="1" si="70"/>
        <v>10395671.25</v>
      </c>
      <c r="K57" s="467">
        <f t="shared" ca="1" si="70"/>
        <v>23064774</v>
      </c>
      <c r="L57" s="467">
        <f t="shared" ca="1" si="70"/>
        <v>27101732.75</v>
      </c>
      <c r="M57" s="467">
        <f t="shared" ca="1" si="70"/>
        <v>30863009.5</v>
      </c>
      <c r="N57" s="467">
        <f t="shared" ca="1" si="70"/>
        <v>27635240.5</v>
      </c>
      <c r="O57" s="467">
        <f t="shared" ca="1" si="70"/>
        <v>29710460.5</v>
      </c>
      <c r="P57" s="467">
        <f t="shared" ca="1" si="70"/>
        <v>26836448.5</v>
      </c>
      <c r="Q57" s="467">
        <f t="shared" ca="1" si="70"/>
        <v>25379370</v>
      </c>
      <c r="R57" s="467">
        <f t="shared" ca="1" si="70"/>
        <v>23361698</v>
      </c>
      <c r="S57" s="348"/>
      <c r="T57" s="348"/>
      <c r="U57" s="348"/>
      <c r="V57" s="348"/>
      <c r="W57" s="348"/>
      <c r="X57" s="348"/>
      <c r="Y57" s="348"/>
      <c r="Z57" s="29"/>
      <c r="AA57" s="29"/>
      <c r="AL57" s="27">
        <f t="shared" si="27"/>
        <v>42979</v>
      </c>
      <c r="AM57" s="41" t="str">
        <f t="shared" si="45"/>
        <v>bi</v>
      </c>
      <c r="AN57" s="41">
        <f t="shared" si="28"/>
        <v>61</v>
      </c>
      <c r="AO57" s="41">
        <f t="shared" si="46"/>
        <v>82</v>
      </c>
      <c r="AP57" s="41">
        <f t="shared" si="29"/>
        <v>57</v>
      </c>
      <c r="AQ57" s="41" t="str">
        <f t="shared" si="63"/>
        <v>be</v>
      </c>
      <c r="AS57" s="139">
        <v>42217</v>
      </c>
      <c r="AT57" s="142">
        <v>336</v>
      </c>
      <c r="AU57" s="142">
        <v>408</v>
      </c>
      <c r="AV57" s="142">
        <v>504</v>
      </c>
      <c r="AW57" s="142">
        <v>160</v>
      </c>
      <c r="AX57" s="142">
        <v>80</v>
      </c>
      <c r="AY57" s="142">
        <v>168</v>
      </c>
      <c r="AZ57" s="142">
        <f t="shared" si="30"/>
        <v>744</v>
      </c>
    </row>
    <row r="58" spans="1:52">
      <c r="A58" s="277">
        <f>+ROW('ISO Style Costs'!A52)</f>
        <v>52</v>
      </c>
      <c r="B58" s="201" t="s">
        <v>4</v>
      </c>
      <c r="C58" s="202" t="s">
        <v>176</v>
      </c>
      <c r="D58" s="203">
        <f t="shared" ca="1" si="69"/>
        <v>2959071.9399999976</v>
      </c>
      <c r="E58" s="203">
        <f t="shared" ca="1" si="67"/>
        <v>0</v>
      </c>
      <c r="F58" s="203">
        <f t="shared" ca="1" si="67"/>
        <v>0</v>
      </c>
      <c r="G58" s="203">
        <f t="shared" ca="1" si="67"/>
        <v>0</v>
      </c>
      <c r="H58" s="467">
        <f t="shared" ref="H58:R58" ca="1" si="71">+H22-H6</f>
        <v>0</v>
      </c>
      <c r="I58" s="467">
        <f t="shared" ca="1" si="71"/>
        <v>0</v>
      </c>
      <c r="J58" s="467">
        <f t="shared" ca="1" si="71"/>
        <v>0</v>
      </c>
      <c r="K58" s="467">
        <f t="shared" ca="1" si="71"/>
        <v>0</v>
      </c>
      <c r="L58" s="467">
        <f t="shared" ca="1" si="71"/>
        <v>0</v>
      </c>
      <c r="M58" s="467">
        <f t="shared" ca="1" si="71"/>
        <v>0</v>
      </c>
      <c r="N58" s="467">
        <f t="shared" ca="1" si="71"/>
        <v>0</v>
      </c>
      <c r="O58" s="467">
        <f t="shared" ca="1" si="71"/>
        <v>0</v>
      </c>
      <c r="P58" s="467">
        <f t="shared" ca="1" si="71"/>
        <v>0</v>
      </c>
      <c r="Q58" s="467">
        <f t="shared" ca="1" si="71"/>
        <v>0</v>
      </c>
      <c r="R58" s="467">
        <f t="shared" ca="1" si="71"/>
        <v>0</v>
      </c>
      <c r="S58" s="348"/>
      <c r="T58" s="348"/>
      <c r="U58" s="348"/>
      <c r="V58" s="348"/>
      <c r="W58" s="348"/>
      <c r="X58" s="348"/>
      <c r="Y58" s="348"/>
      <c r="Z58" s="191"/>
      <c r="AA58" s="191"/>
      <c r="AL58" s="27">
        <f t="shared" si="27"/>
        <v>43009</v>
      </c>
      <c r="AM58" s="41" t="str">
        <f t="shared" si="45"/>
        <v>bj</v>
      </c>
      <c r="AN58" s="41">
        <f t="shared" si="28"/>
        <v>62</v>
      </c>
      <c r="AO58" s="41">
        <f t="shared" si="46"/>
        <v>83</v>
      </c>
      <c r="AP58" s="41">
        <f t="shared" si="29"/>
        <v>58</v>
      </c>
      <c r="AQ58" s="41" t="str">
        <f t="shared" si="63"/>
        <v>bf</v>
      </c>
      <c r="AS58" s="139">
        <v>42248</v>
      </c>
      <c r="AT58" s="142">
        <v>336</v>
      </c>
      <c r="AU58" s="142">
        <v>384</v>
      </c>
      <c r="AV58" s="142">
        <v>504</v>
      </c>
      <c r="AW58" s="142">
        <v>144</v>
      </c>
      <c r="AX58" s="142">
        <v>72</v>
      </c>
      <c r="AY58" s="142">
        <v>168</v>
      </c>
      <c r="AZ58" s="142">
        <f t="shared" si="30"/>
        <v>720</v>
      </c>
    </row>
    <row r="59" spans="1:52">
      <c r="A59" s="277">
        <f>+ROW('ISO Style Costs'!A53)</f>
        <v>53</v>
      </c>
      <c r="B59" s="201" t="s">
        <v>5</v>
      </c>
      <c r="C59" s="202" t="s">
        <v>176</v>
      </c>
      <c r="D59" s="203">
        <f t="shared" ca="1" si="69"/>
        <v>3304094.75</v>
      </c>
      <c r="E59" s="203">
        <f t="shared" ca="1" si="67"/>
        <v>0</v>
      </c>
      <c r="F59" s="203">
        <f t="shared" ca="1" si="67"/>
        <v>0</v>
      </c>
      <c r="G59" s="203">
        <f t="shared" ca="1" si="67"/>
        <v>0</v>
      </c>
      <c r="H59" s="467">
        <f t="shared" ref="H59:R59" ca="1" si="72">+H23-H7</f>
        <v>0</v>
      </c>
      <c r="I59" s="467">
        <f t="shared" ca="1" si="72"/>
        <v>0</v>
      </c>
      <c r="J59" s="467">
        <f t="shared" ca="1" si="72"/>
        <v>0</v>
      </c>
      <c r="K59" s="467">
        <f t="shared" ca="1" si="72"/>
        <v>0</v>
      </c>
      <c r="L59" s="467">
        <f t="shared" ca="1" si="72"/>
        <v>0</v>
      </c>
      <c r="M59" s="467">
        <f t="shared" ca="1" si="72"/>
        <v>0</v>
      </c>
      <c r="N59" s="467">
        <f t="shared" ca="1" si="72"/>
        <v>0</v>
      </c>
      <c r="O59" s="467">
        <f t="shared" ca="1" si="72"/>
        <v>0</v>
      </c>
      <c r="P59" s="467">
        <f t="shared" ca="1" si="72"/>
        <v>0</v>
      </c>
      <c r="Q59" s="467">
        <f t="shared" ca="1" si="72"/>
        <v>0</v>
      </c>
      <c r="R59" s="467">
        <f t="shared" ca="1" si="72"/>
        <v>0</v>
      </c>
      <c r="S59" s="348"/>
      <c r="T59" s="348"/>
      <c r="U59" s="348"/>
      <c r="V59" s="348"/>
      <c r="W59" s="348"/>
      <c r="X59" s="348"/>
      <c r="Y59" s="348"/>
      <c r="Z59" s="248"/>
      <c r="AA59" s="248"/>
      <c r="AL59" s="27">
        <f t="shared" si="27"/>
        <v>43040</v>
      </c>
      <c r="AM59" s="41" t="str">
        <f t="shared" si="45"/>
        <v>bk</v>
      </c>
      <c r="AN59" s="41">
        <f t="shared" si="28"/>
        <v>63</v>
      </c>
      <c r="AO59" s="41">
        <f t="shared" si="46"/>
        <v>84</v>
      </c>
      <c r="AP59" s="41">
        <f t="shared" si="29"/>
        <v>59</v>
      </c>
      <c r="AQ59" s="41" t="str">
        <f t="shared" si="63"/>
        <v>bg</v>
      </c>
      <c r="AS59" s="139">
        <v>42278</v>
      </c>
      <c r="AT59" s="142">
        <v>352</v>
      </c>
      <c r="AU59" s="142">
        <v>392</v>
      </c>
      <c r="AV59" s="142">
        <v>528</v>
      </c>
      <c r="AW59" s="142">
        <v>144</v>
      </c>
      <c r="AX59" s="142">
        <v>72</v>
      </c>
      <c r="AY59" s="142">
        <v>176</v>
      </c>
      <c r="AZ59" s="142">
        <f t="shared" si="30"/>
        <v>744</v>
      </c>
    </row>
    <row r="60" spans="1:52">
      <c r="A60" s="277">
        <f>+ROW('ISO Style Costs'!A54)</f>
        <v>54</v>
      </c>
      <c r="B60" s="201" t="s">
        <v>6</v>
      </c>
      <c r="C60" s="202" t="s">
        <v>176</v>
      </c>
      <c r="D60" s="203">
        <f t="shared" ca="1" si="69"/>
        <v>3157784.5</v>
      </c>
      <c r="E60" s="203">
        <f t="shared" ca="1" si="67"/>
        <v>0</v>
      </c>
      <c r="F60" s="203">
        <f t="shared" ca="1" si="67"/>
        <v>0</v>
      </c>
      <c r="G60" s="203">
        <f t="shared" ca="1" si="67"/>
        <v>0</v>
      </c>
      <c r="H60" s="467">
        <f t="shared" ref="H60:R60" ca="1" si="73">+H24-H8</f>
        <v>0</v>
      </c>
      <c r="I60" s="467">
        <f t="shared" ca="1" si="73"/>
        <v>0</v>
      </c>
      <c r="J60" s="467">
        <f t="shared" ca="1" si="73"/>
        <v>0</v>
      </c>
      <c r="K60" s="467">
        <f t="shared" ca="1" si="73"/>
        <v>0</v>
      </c>
      <c r="L60" s="467">
        <f t="shared" ca="1" si="73"/>
        <v>0</v>
      </c>
      <c r="M60" s="467">
        <f t="shared" ca="1" si="73"/>
        <v>0</v>
      </c>
      <c r="N60" s="467">
        <f t="shared" ca="1" si="73"/>
        <v>0</v>
      </c>
      <c r="O60" s="467">
        <f t="shared" ca="1" si="73"/>
        <v>0</v>
      </c>
      <c r="P60" s="467">
        <f t="shared" ca="1" si="73"/>
        <v>0</v>
      </c>
      <c r="Q60" s="467">
        <f t="shared" ca="1" si="73"/>
        <v>0</v>
      </c>
      <c r="R60" s="467">
        <f t="shared" ca="1" si="73"/>
        <v>0</v>
      </c>
      <c r="S60" s="348"/>
      <c r="T60" s="348"/>
      <c r="U60" s="348"/>
      <c r="V60" s="348"/>
      <c r="W60" s="348"/>
      <c r="X60" s="348"/>
      <c r="Y60" s="348"/>
      <c r="Z60" s="248"/>
      <c r="AA60" s="248"/>
      <c r="AL60" s="27">
        <f t="shared" si="27"/>
        <v>43070</v>
      </c>
      <c r="AM60" s="41" t="str">
        <f t="shared" si="45"/>
        <v>bl</v>
      </c>
      <c r="AN60" s="41">
        <f t="shared" si="28"/>
        <v>64</v>
      </c>
      <c r="AO60" s="41">
        <f t="shared" si="46"/>
        <v>85</v>
      </c>
      <c r="AP60" s="41">
        <f t="shared" si="29"/>
        <v>60</v>
      </c>
      <c r="AQ60" s="41" t="str">
        <f t="shared" si="63"/>
        <v>bh</v>
      </c>
      <c r="AS60" s="139">
        <v>42309</v>
      </c>
      <c r="AT60" s="142">
        <v>320</v>
      </c>
      <c r="AU60" s="142">
        <v>400</v>
      </c>
      <c r="AV60" s="142">
        <v>480</v>
      </c>
      <c r="AW60" s="142">
        <v>160</v>
      </c>
      <c r="AX60" s="142">
        <v>80</v>
      </c>
      <c r="AY60" s="142">
        <v>160</v>
      </c>
      <c r="AZ60" s="142">
        <f t="shared" si="30"/>
        <v>720</v>
      </c>
    </row>
    <row r="61" spans="1:52">
      <c r="A61" s="277">
        <f>+ROW('ISO Style Costs'!A55)</f>
        <v>55</v>
      </c>
      <c r="B61" s="201" t="s">
        <v>7</v>
      </c>
      <c r="C61" s="202" t="s">
        <v>176</v>
      </c>
      <c r="D61" s="203">
        <f t="shared" ca="1" si="69"/>
        <v>4440161.75</v>
      </c>
      <c r="E61" s="203">
        <f t="shared" ca="1" si="67"/>
        <v>4268917.1200000048</v>
      </c>
      <c r="F61" s="203">
        <f t="shared" ca="1" si="67"/>
        <v>1864743</v>
      </c>
      <c r="G61" s="203">
        <f t="shared" ca="1" si="67"/>
        <v>2441789.1599999964</v>
      </c>
      <c r="H61" s="467">
        <f t="shared" ref="H61:R61" ca="1" si="74">+H25-H9</f>
        <v>2585674</v>
      </c>
      <c r="I61" s="467">
        <f t="shared" ca="1" si="74"/>
        <v>5832479.75</v>
      </c>
      <c r="J61" s="467">
        <f t="shared" ca="1" si="74"/>
        <v>20143936</v>
      </c>
      <c r="K61" s="467">
        <f t="shared" ca="1" si="74"/>
        <v>38217387.5</v>
      </c>
      <c r="L61" s="467">
        <f t="shared" ca="1" si="74"/>
        <v>52751985</v>
      </c>
      <c r="M61" s="467">
        <f t="shared" ca="1" si="74"/>
        <v>49739209</v>
      </c>
      <c r="N61" s="467">
        <f t="shared" ca="1" si="74"/>
        <v>50729426</v>
      </c>
      <c r="O61" s="467">
        <f t="shared" ca="1" si="74"/>
        <v>44648816.930000007</v>
      </c>
      <c r="P61" s="467">
        <f t="shared" ca="1" si="74"/>
        <v>49602991</v>
      </c>
      <c r="Q61" s="467">
        <f t="shared" ca="1" si="74"/>
        <v>43048374.5</v>
      </c>
      <c r="R61" s="467">
        <f t="shared" ca="1" si="74"/>
        <v>44550953</v>
      </c>
      <c r="S61" s="348"/>
      <c r="T61" s="348"/>
      <c r="U61" s="348"/>
      <c r="V61" s="348"/>
      <c r="W61" s="348"/>
      <c r="X61" s="348"/>
      <c r="Y61" s="348"/>
      <c r="Z61" s="248"/>
      <c r="AA61" s="248"/>
      <c r="AL61" s="27">
        <f t="shared" si="27"/>
        <v>43101</v>
      </c>
      <c r="AM61" s="41" t="str">
        <f t="shared" si="45"/>
        <v>bm</v>
      </c>
      <c r="AN61" s="41">
        <f t="shared" si="28"/>
        <v>65</v>
      </c>
      <c r="AO61" s="41">
        <f t="shared" si="46"/>
        <v>86</v>
      </c>
      <c r="AP61" s="41">
        <f t="shared" si="29"/>
        <v>61</v>
      </c>
      <c r="AQ61" s="41" t="str">
        <f t="shared" si="63"/>
        <v>bi</v>
      </c>
      <c r="AS61" s="139">
        <v>42339</v>
      </c>
      <c r="AT61" s="142">
        <v>352</v>
      </c>
      <c r="AU61" s="142">
        <v>392</v>
      </c>
      <c r="AV61" s="142">
        <v>528</v>
      </c>
      <c r="AW61" s="142">
        <v>144</v>
      </c>
      <c r="AX61" s="142">
        <v>72</v>
      </c>
      <c r="AY61" s="142">
        <v>176</v>
      </c>
      <c r="AZ61" s="142">
        <f t="shared" si="30"/>
        <v>744</v>
      </c>
    </row>
    <row r="62" spans="1:52">
      <c r="A62" s="277">
        <f>+ROW('ISO Style Costs'!A56)</f>
        <v>56</v>
      </c>
      <c r="B62" s="201" t="s">
        <v>8</v>
      </c>
      <c r="C62" s="202" t="s">
        <v>176</v>
      </c>
      <c r="D62" s="203">
        <f t="shared" ca="1" si="69"/>
        <v>3768852.5</v>
      </c>
      <c r="E62" s="203">
        <f t="shared" ca="1" si="67"/>
        <v>3846569.75</v>
      </c>
      <c r="F62" s="203">
        <f t="shared" ca="1" si="67"/>
        <v>1278707.8700000048</v>
      </c>
      <c r="G62" s="203">
        <f t="shared" ca="1" si="67"/>
        <v>1978050</v>
      </c>
      <c r="H62" s="467">
        <f t="shared" ref="H62:R62" ca="1" si="75">+H26-H10</f>
        <v>1629313.25</v>
      </c>
      <c r="I62" s="467">
        <f t="shared" ca="1" si="75"/>
        <v>4918717.5</v>
      </c>
      <c r="J62" s="467">
        <f t="shared" ca="1" si="75"/>
        <v>17226204.75</v>
      </c>
      <c r="K62" s="467">
        <f t="shared" ca="1" si="75"/>
        <v>38447890.5</v>
      </c>
      <c r="L62" s="467">
        <f t="shared" ca="1" si="75"/>
        <v>47661054.5</v>
      </c>
      <c r="M62" s="467">
        <f t="shared" ca="1" si="75"/>
        <v>49927496</v>
      </c>
      <c r="N62" s="467">
        <f t="shared" ca="1" si="75"/>
        <v>45505195</v>
      </c>
      <c r="O62" s="467">
        <f t="shared" ca="1" si="75"/>
        <v>48564983</v>
      </c>
      <c r="P62" s="467">
        <f t="shared" ca="1" si="75"/>
        <v>44330906.5</v>
      </c>
      <c r="Q62" s="467">
        <f t="shared" ca="1" si="75"/>
        <v>42557536</v>
      </c>
      <c r="R62" s="467">
        <f t="shared" ca="1" si="75"/>
        <v>36694441</v>
      </c>
      <c r="S62" s="348"/>
      <c r="T62" s="348"/>
      <c r="U62" s="348"/>
      <c r="V62" s="348"/>
      <c r="W62" s="348"/>
      <c r="X62" s="348"/>
      <c r="Y62" s="348"/>
      <c r="Z62" s="248"/>
      <c r="AA62" s="248"/>
      <c r="AL62" s="27">
        <f t="shared" si="27"/>
        <v>43132</v>
      </c>
      <c r="AM62" s="41" t="str">
        <f t="shared" si="45"/>
        <v>bn</v>
      </c>
      <c r="AN62" s="41">
        <f t="shared" si="28"/>
        <v>66</v>
      </c>
      <c r="AO62" s="41">
        <f t="shared" si="46"/>
        <v>87</v>
      </c>
      <c r="AP62" s="41">
        <f t="shared" si="29"/>
        <v>62</v>
      </c>
      <c r="AQ62" s="41" t="str">
        <f t="shared" si="63"/>
        <v>bj</v>
      </c>
      <c r="AS62" s="140">
        <v>42370</v>
      </c>
      <c r="AT62" s="143">
        <v>320</v>
      </c>
      <c r="AU62" s="143">
        <v>424</v>
      </c>
      <c r="AV62" s="143">
        <v>480</v>
      </c>
      <c r="AW62" s="143">
        <v>176</v>
      </c>
      <c r="AX62" s="143">
        <v>88</v>
      </c>
      <c r="AY62" s="143">
        <v>160</v>
      </c>
      <c r="AZ62" s="143">
        <f t="shared" si="30"/>
        <v>744</v>
      </c>
    </row>
    <row r="63" spans="1:52">
      <c r="A63" s="277">
        <f>+ROW('ISO Style Costs'!A57)</f>
        <v>57</v>
      </c>
      <c r="B63" s="201" t="s">
        <v>9</v>
      </c>
      <c r="C63" s="202" t="s">
        <v>176</v>
      </c>
      <c r="D63" s="203">
        <f t="shared" ca="1" si="69"/>
        <v>38983.5</v>
      </c>
      <c r="E63" s="203">
        <f t="shared" ca="1" si="67"/>
        <v>0</v>
      </c>
      <c r="F63" s="203">
        <f t="shared" ca="1" si="67"/>
        <v>0</v>
      </c>
      <c r="G63" s="203">
        <f t="shared" ca="1" si="67"/>
        <v>0</v>
      </c>
      <c r="H63" s="467">
        <f t="shared" ref="H63:R63" ca="1" si="76">+H27-H11</f>
        <v>0</v>
      </c>
      <c r="I63" s="467">
        <f t="shared" ca="1" si="76"/>
        <v>0</v>
      </c>
      <c r="J63" s="467">
        <f t="shared" ca="1" si="76"/>
        <v>180504.12999999989</v>
      </c>
      <c r="K63" s="467">
        <f t="shared" ca="1" si="76"/>
        <v>1178844.2999999989</v>
      </c>
      <c r="L63" s="467">
        <f t="shared" ca="1" si="76"/>
        <v>3001704.5299999993</v>
      </c>
      <c r="M63" s="467">
        <f t="shared" ca="1" si="76"/>
        <v>2654744.8599999994</v>
      </c>
      <c r="N63" s="467">
        <f t="shared" ca="1" si="76"/>
        <v>2237346.0499999989</v>
      </c>
      <c r="O63" s="467">
        <f t="shared" ca="1" si="76"/>
        <v>2037261.209999999</v>
      </c>
      <c r="P63" s="467">
        <f t="shared" ca="1" si="76"/>
        <v>1936225.6599999983</v>
      </c>
      <c r="Q63" s="467">
        <f t="shared" ca="1" si="76"/>
        <v>2090452.7799999993</v>
      </c>
      <c r="R63" s="467">
        <f t="shared" ca="1" si="76"/>
        <v>2152237.3100000024</v>
      </c>
      <c r="S63" s="348"/>
      <c r="T63" s="348"/>
      <c r="U63" s="348"/>
      <c r="V63" s="348"/>
      <c r="W63" s="348"/>
      <c r="X63" s="348"/>
      <c r="Y63" s="348"/>
      <c r="Z63" s="248"/>
      <c r="AA63" s="248"/>
      <c r="AL63" s="27">
        <f t="shared" si="27"/>
        <v>43160</v>
      </c>
      <c r="AM63" s="41" t="str">
        <f t="shared" si="45"/>
        <v>bo</v>
      </c>
      <c r="AN63" s="41">
        <f t="shared" si="28"/>
        <v>67</v>
      </c>
      <c r="AO63" s="41">
        <f t="shared" si="46"/>
        <v>88</v>
      </c>
      <c r="AP63" s="41">
        <f t="shared" si="29"/>
        <v>63</v>
      </c>
      <c r="AQ63" s="41" t="str">
        <f t="shared" si="63"/>
        <v>bk</v>
      </c>
      <c r="AS63" s="140">
        <v>42401</v>
      </c>
      <c r="AT63" s="143">
        <v>336</v>
      </c>
      <c r="AU63" s="143">
        <v>360</v>
      </c>
      <c r="AV63" s="143">
        <v>504</v>
      </c>
      <c r="AW63" s="143">
        <v>128</v>
      </c>
      <c r="AX63" s="143">
        <v>64</v>
      </c>
      <c r="AY63" s="143">
        <v>168</v>
      </c>
      <c r="AZ63" s="143">
        <f t="shared" si="30"/>
        <v>696</v>
      </c>
    </row>
    <row r="64" spans="1:52">
      <c r="A64" s="277">
        <f>+ROW('ISO Style Costs'!A58)</f>
        <v>58</v>
      </c>
      <c r="B64" s="201" t="s">
        <v>10</v>
      </c>
      <c r="C64" s="202" t="s">
        <v>176</v>
      </c>
      <c r="D64" s="203">
        <f t="shared" ca="1" si="69"/>
        <v>-941.75</v>
      </c>
      <c r="E64" s="203">
        <f t="shared" ca="1" si="67"/>
        <v>0</v>
      </c>
      <c r="F64" s="203">
        <f t="shared" ca="1" si="67"/>
        <v>0</v>
      </c>
      <c r="G64" s="203">
        <f t="shared" ca="1" si="67"/>
        <v>0</v>
      </c>
      <c r="H64" s="467">
        <f t="shared" ref="H64:R64" ca="1" si="77">+H28-H12</f>
        <v>0</v>
      </c>
      <c r="I64" s="467">
        <f t="shared" ca="1" si="77"/>
        <v>0</v>
      </c>
      <c r="J64" s="467">
        <f t="shared" ca="1" si="77"/>
        <v>0</v>
      </c>
      <c r="K64" s="467">
        <f t="shared" ca="1" si="77"/>
        <v>7666.1900000000023</v>
      </c>
      <c r="L64" s="467">
        <f t="shared" ca="1" si="77"/>
        <v>252863.5</v>
      </c>
      <c r="M64" s="467">
        <f t="shared" ca="1" si="77"/>
        <v>101128</v>
      </c>
      <c r="N64" s="467">
        <f t="shared" ca="1" si="77"/>
        <v>61485.340000000084</v>
      </c>
      <c r="O64" s="467">
        <f t="shared" ca="1" si="77"/>
        <v>45228.030000000028</v>
      </c>
      <c r="P64" s="467">
        <f t="shared" ca="1" si="77"/>
        <v>6859.8099999999977</v>
      </c>
      <c r="Q64" s="467">
        <f t="shared" ca="1" si="77"/>
        <v>0</v>
      </c>
      <c r="R64" s="467">
        <f t="shared" ca="1" si="77"/>
        <v>22896.799999999988</v>
      </c>
      <c r="S64" s="348"/>
      <c r="T64" s="348"/>
      <c r="U64" s="348"/>
      <c r="V64" s="348"/>
      <c r="W64" s="348"/>
      <c r="X64" s="348"/>
      <c r="Y64" s="348"/>
      <c r="Z64" s="248"/>
      <c r="AA64" s="248"/>
      <c r="AL64" s="27">
        <f t="shared" si="27"/>
        <v>43191</v>
      </c>
      <c r="AM64" s="41" t="str">
        <f t="shared" si="45"/>
        <v>bp</v>
      </c>
      <c r="AN64" s="41">
        <f t="shared" si="28"/>
        <v>68</v>
      </c>
      <c r="AO64" s="41">
        <f t="shared" si="46"/>
        <v>89</v>
      </c>
      <c r="AP64" s="41">
        <f t="shared" si="29"/>
        <v>64</v>
      </c>
      <c r="AQ64" s="41" t="str">
        <f t="shared" si="63"/>
        <v>bl</v>
      </c>
      <c r="AS64" s="140">
        <v>42430</v>
      </c>
      <c r="AT64" s="143">
        <v>368</v>
      </c>
      <c r="AU64" s="143">
        <v>376</v>
      </c>
      <c r="AV64" s="143">
        <v>552</v>
      </c>
      <c r="AW64" s="143">
        <v>128</v>
      </c>
      <c r="AX64" s="143">
        <v>64</v>
      </c>
      <c r="AY64" s="143">
        <v>184</v>
      </c>
      <c r="AZ64" s="143">
        <f t="shared" si="30"/>
        <v>744</v>
      </c>
    </row>
    <row r="65" spans="1:52">
      <c r="A65" s="277">
        <f>+ROW('ISO Style Costs'!A59)</f>
        <v>59</v>
      </c>
      <c r="B65" s="475" t="s">
        <v>97</v>
      </c>
      <c r="C65" s="478" t="s">
        <v>176</v>
      </c>
      <c r="D65" s="467">
        <f t="shared" ca="1" si="69"/>
        <v>3877410.7800000012</v>
      </c>
      <c r="E65" s="467">
        <f t="shared" ca="1" si="67"/>
        <v>2579491.2899999991</v>
      </c>
      <c r="F65" s="467">
        <f t="shared" ca="1" si="67"/>
        <v>-850554.71999999695</v>
      </c>
      <c r="G65" s="467">
        <f t="shared" ca="1" si="67"/>
        <v>-473023.5700000003</v>
      </c>
      <c r="H65" s="467">
        <f t="shared" ref="H65:R65" ca="1" si="78">+H29-H13</f>
        <v>-288874.62999999896</v>
      </c>
      <c r="I65" s="467">
        <f t="shared" ca="1" si="78"/>
        <v>268616.90000000037</v>
      </c>
      <c r="J65" s="467">
        <f t="shared" ca="1" si="78"/>
        <v>3266284.0300000012</v>
      </c>
      <c r="K65" s="467">
        <f t="shared" ca="1" si="78"/>
        <v>8149296.8100000024</v>
      </c>
      <c r="L65" s="467">
        <f t="shared" ca="1" si="78"/>
        <v>11533545.68</v>
      </c>
      <c r="M65" s="467">
        <f t="shared" ca="1" si="78"/>
        <v>11644319.82</v>
      </c>
      <c r="N65" s="467">
        <f t="shared" ca="1" si="78"/>
        <v>11491477.740000002</v>
      </c>
      <c r="O65" s="467">
        <f t="shared" ca="1" si="78"/>
        <v>11684963</v>
      </c>
      <c r="P65" s="467">
        <f t="shared" ca="1" si="78"/>
        <v>12079666.309999999</v>
      </c>
      <c r="Q65" s="467">
        <f t="shared" ca="1" si="78"/>
        <v>13000600.509999998</v>
      </c>
      <c r="R65" s="467">
        <f t="shared" ca="1" si="78"/>
        <v>13644225.259999998</v>
      </c>
      <c r="S65" s="348"/>
      <c r="T65" s="348"/>
      <c r="U65" s="348"/>
      <c r="V65" s="348"/>
      <c r="W65" s="348"/>
      <c r="X65" s="348"/>
      <c r="Y65" s="348"/>
      <c r="Z65" s="248"/>
      <c r="AA65" s="248"/>
      <c r="AL65" s="27">
        <f t="shared" si="27"/>
        <v>43221</v>
      </c>
      <c r="AM65" s="41" t="str">
        <f t="shared" ref="AM65:AM96" si="79">+VLOOKUP(AN65,$AP$1:$AQ$197,2,FALSE)</f>
        <v>bq</v>
      </c>
      <c r="AN65" s="41">
        <f t="shared" si="28"/>
        <v>69</v>
      </c>
      <c r="AO65" s="41">
        <f t="shared" ref="AO65:AO96" si="80">+MATCH(AL65,$AS$1:$AS$121)</f>
        <v>90</v>
      </c>
      <c r="AP65" s="41">
        <f t="shared" si="29"/>
        <v>65</v>
      </c>
      <c r="AQ65" s="41" t="str">
        <f t="shared" si="63"/>
        <v>bm</v>
      </c>
      <c r="AS65" s="140">
        <v>42461</v>
      </c>
      <c r="AT65" s="143">
        <v>336</v>
      </c>
      <c r="AU65" s="143">
        <v>384</v>
      </c>
      <c r="AV65" s="143">
        <v>504</v>
      </c>
      <c r="AW65" s="143">
        <v>144</v>
      </c>
      <c r="AX65" s="143">
        <v>72</v>
      </c>
      <c r="AY65" s="143">
        <v>168</v>
      </c>
      <c r="AZ65" s="143">
        <f t="shared" si="30"/>
        <v>720</v>
      </c>
    </row>
    <row r="66" spans="1:52">
      <c r="A66" s="277">
        <f>+ROW('ISO Style Costs'!A60)</f>
        <v>60</v>
      </c>
      <c r="B66" s="476" t="s">
        <v>289</v>
      </c>
      <c r="C66" s="479" t="s">
        <v>176</v>
      </c>
      <c r="D66" s="468">
        <f t="shared" ca="1" si="69"/>
        <v>261403.75000000012</v>
      </c>
      <c r="E66" s="468">
        <f t="shared" ca="1" si="67"/>
        <v>173877.56999999983</v>
      </c>
      <c r="F66" s="468">
        <f t="shared" ca="1" si="67"/>
        <v>-58362.75</v>
      </c>
      <c r="G66" s="468">
        <f t="shared" ca="1" si="67"/>
        <v>-32929.569999999832</v>
      </c>
      <c r="H66" s="468">
        <f t="shared" ref="H66:R66" ca="1" si="81">+H30-H14</f>
        <v>-19312.10999999987</v>
      </c>
      <c r="I66" s="468">
        <f t="shared" ca="1" si="81"/>
        <v>19056.959999999963</v>
      </c>
      <c r="J66" s="468">
        <f t="shared" ca="1" si="81"/>
        <v>219556.59999999986</v>
      </c>
      <c r="K66" s="468">
        <f t="shared" ca="1" si="81"/>
        <v>542474.80000000005</v>
      </c>
      <c r="L66" s="468">
        <f t="shared" ca="1" si="81"/>
        <v>771782.22</v>
      </c>
      <c r="M66" s="468">
        <f t="shared" ca="1" si="81"/>
        <v>778743.48</v>
      </c>
      <c r="N66" s="468">
        <f t="shared" ca="1" si="81"/>
        <v>776129.7</v>
      </c>
      <c r="O66" s="468">
        <f t="shared" ca="1" si="81"/>
        <v>779136.49</v>
      </c>
      <c r="P66" s="468">
        <f t="shared" ca="1" si="81"/>
        <v>802425.77</v>
      </c>
      <c r="Q66" s="468">
        <f t="shared" ca="1" si="81"/>
        <v>869324.24</v>
      </c>
      <c r="R66" s="468">
        <f t="shared" ca="1" si="81"/>
        <v>911181.91000000015</v>
      </c>
      <c r="S66" s="348"/>
      <c r="T66" s="348"/>
      <c r="U66" s="348"/>
      <c r="V66" s="348"/>
      <c r="W66" s="348"/>
      <c r="X66" s="348"/>
      <c r="Y66" s="348"/>
      <c r="Z66" s="248"/>
      <c r="AA66" s="248"/>
      <c r="AL66" s="27">
        <f t="shared" si="27"/>
        <v>43252</v>
      </c>
      <c r="AM66" s="41" t="str">
        <f t="shared" si="79"/>
        <v>br</v>
      </c>
      <c r="AN66" s="41">
        <f t="shared" si="28"/>
        <v>70</v>
      </c>
      <c r="AO66" s="41">
        <f t="shared" si="80"/>
        <v>91</v>
      </c>
      <c r="AP66" s="41">
        <f t="shared" si="29"/>
        <v>66</v>
      </c>
      <c r="AQ66" s="41" t="str">
        <f t="shared" si="63"/>
        <v>bn</v>
      </c>
      <c r="AS66" s="140">
        <v>42491</v>
      </c>
      <c r="AT66" s="143">
        <v>336</v>
      </c>
      <c r="AU66" s="143">
        <v>408</v>
      </c>
      <c r="AV66" s="143">
        <v>504</v>
      </c>
      <c r="AW66" s="143">
        <v>160</v>
      </c>
      <c r="AX66" s="143">
        <v>80</v>
      </c>
      <c r="AY66" s="143">
        <v>168</v>
      </c>
      <c r="AZ66" s="143">
        <f t="shared" si="30"/>
        <v>744</v>
      </c>
    </row>
    <row r="67" spans="1:52">
      <c r="A67" s="277">
        <f>+ROW('ISO Style Costs'!A61)</f>
        <v>61</v>
      </c>
      <c r="B67" s="206"/>
      <c r="C67" s="197" t="s">
        <v>176</v>
      </c>
      <c r="D67" s="207">
        <f t="shared" ref="D67:G67" ca="1" si="82">+D31-D16</f>
        <v>34392497.600000024</v>
      </c>
      <c r="E67" s="207">
        <f t="shared" ca="1" si="82"/>
        <v>25721110.660000026</v>
      </c>
      <c r="F67" s="207">
        <f t="shared" ca="1" si="82"/>
        <v>13532498.710000038</v>
      </c>
      <c r="G67" s="207">
        <f t="shared" ca="1" si="82"/>
        <v>19025235.469999969</v>
      </c>
      <c r="H67" s="469">
        <f t="shared" ref="H67:R67" ca="1" si="83">+H31-H16</f>
        <v>16905589.99000001</v>
      </c>
      <c r="I67" s="469">
        <f t="shared" ca="1" si="83"/>
        <v>36918711.709999979</v>
      </c>
      <c r="J67" s="469">
        <f t="shared" ca="1" si="83"/>
        <v>107498312.02999997</v>
      </c>
      <c r="K67" s="469">
        <f t="shared" ca="1" si="83"/>
        <v>215498712.54999995</v>
      </c>
      <c r="L67" s="469">
        <f t="shared" ca="1" si="83"/>
        <v>272805525.32999992</v>
      </c>
      <c r="M67" s="469">
        <f t="shared" ca="1" si="83"/>
        <v>281310593.68000007</v>
      </c>
      <c r="N67" s="469">
        <f t="shared" ca="1" si="83"/>
        <v>263663319.13</v>
      </c>
      <c r="O67" s="469">
        <f t="shared" ca="1" si="83"/>
        <v>269913672.42000008</v>
      </c>
      <c r="P67" s="469">
        <f t="shared" ca="1" si="83"/>
        <v>255267886.77999985</v>
      </c>
      <c r="Q67" s="469">
        <f t="shared" ca="1" si="83"/>
        <v>245737123.03999996</v>
      </c>
      <c r="R67" s="469">
        <f t="shared" ca="1" si="83"/>
        <v>236313607.86999989</v>
      </c>
      <c r="S67" s="348"/>
      <c r="T67" s="348"/>
      <c r="U67" s="348"/>
      <c r="V67" s="348"/>
      <c r="W67" s="348"/>
      <c r="X67" s="348"/>
      <c r="Y67" s="348"/>
      <c r="Z67" s="248"/>
      <c r="AA67" s="248"/>
      <c r="AL67" s="27">
        <f t="shared" ref="AL67:AL130" si="84">+EDATE(AL66,1)</f>
        <v>43282</v>
      </c>
      <c r="AM67" s="41" t="str">
        <f t="shared" si="79"/>
        <v>bs</v>
      </c>
      <c r="AN67" s="41">
        <f t="shared" ref="AN67:AN130" si="85">+AN66+1</f>
        <v>71</v>
      </c>
      <c r="AO67" s="41">
        <f t="shared" si="80"/>
        <v>92</v>
      </c>
      <c r="AP67" s="41">
        <f t="shared" ref="AP67:AP130" si="86">+AP66+1</f>
        <v>67</v>
      </c>
      <c r="AQ67" s="41" t="str">
        <f t="shared" ref="AQ67:AQ78" si="87">+"b"&amp;AQ15</f>
        <v>bo</v>
      </c>
      <c r="AS67" s="140">
        <v>42522</v>
      </c>
      <c r="AT67" s="143">
        <v>352</v>
      </c>
      <c r="AU67" s="143">
        <v>368</v>
      </c>
      <c r="AV67" s="143">
        <v>528</v>
      </c>
      <c r="AW67" s="143">
        <v>128</v>
      </c>
      <c r="AX67" s="143">
        <v>64</v>
      </c>
      <c r="AY67" s="143">
        <v>176</v>
      </c>
      <c r="AZ67" s="143">
        <f t="shared" ref="AZ67:AZ121" si="88">+AT67+AU67</f>
        <v>720</v>
      </c>
    </row>
    <row r="68" spans="1:52">
      <c r="A68" s="277">
        <f>+ROW('ISO Style Costs'!A62)</f>
        <v>62</v>
      </c>
      <c r="B68" s="45"/>
      <c r="C68" s="45"/>
      <c r="D68" s="41"/>
      <c r="E68" s="41"/>
      <c r="F68" s="41"/>
      <c r="G68" s="41"/>
      <c r="Z68" s="248"/>
      <c r="AA68" s="248"/>
      <c r="AL68" s="27">
        <f t="shared" si="84"/>
        <v>43313</v>
      </c>
      <c r="AM68" s="41" t="str">
        <f t="shared" si="79"/>
        <v>bt</v>
      </c>
      <c r="AN68" s="41">
        <f t="shared" si="85"/>
        <v>72</v>
      </c>
      <c r="AO68" s="41">
        <f t="shared" si="80"/>
        <v>93</v>
      </c>
      <c r="AP68" s="41">
        <f t="shared" si="86"/>
        <v>68</v>
      </c>
      <c r="AQ68" s="41" t="str">
        <f t="shared" si="87"/>
        <v>bp</v>
      </c>
      <c r="AS68" s="140">
        <v>42552</v>
      </c>
      <c r="AT68" s="143">
        <v>320</v>
      </c>
      <c r="AU68" s="143">
        <v>424</v>
      </c>
      <c r="AV68" s="143">
        <v>480</v>
      </c>
      <c r="AW68" s="143">
        <v>176</v>
      </c>
      <c r="AX68" s="143">
        <v>88</v>
      </c>
      <c r="AY68" s="143">
        <v>160</v>
      </c>
      <c r="AZ68" s="143">
        <f t="shared" si="88"/>
        <v>744</v>
      </c>
    </row>
    <row r="69" spans="1:52">
      <c r="A69" s="277">
        <f>+ROW('ISO Style Costs'!A63)</f>
        <v>63</v>
      </c>
      <c r="B69" s="197" t="s">
        <v>55</v>
      </c>
      <c r="C69" s="197" t="s">
        <v>33</v>
      </c>
      <c r="D69" s="195">
        <f>+D$2</f>
        <v>2013</v>
      </c>
      <c r="E69" s="195">
        <f t="shared" ref="E69:R69" si="89">+E$2</f>
        <v>2014</v>
      </c>
      <c r="F69" s="195">
        <f t="shared" si="89"/>
        <v>2015</v>
      </c>
      <c r="G69" s="195">
        <f t="shared" si="89"/>
        <v>2016</v>
      </c>
      <c r="H69" s="195">
        <f t="shared" si="89"/>
        <v>2017</v>
      </c>
      <c r="I69" s="195">
        <f t="shared" si="89"/>
        <v>2018</v>
      </c>
      <c r="J69" s="195">
        <f t="shared" si="89"/>
        <v>2019</v>
      </c>
      <c r="K69" s="195">
        <f t="shared" si="89"/>
        <v>2020</v>
      </c>
      <c r="L69" s="195">
        <f t="shared" si="89"/>
        <v>2021</v>
      </c>
      <c r="M69" s="195">
        <f t="shared" si="89"/>
        <v>2022</v>
      </c>
      <c r="N69" s="195">
        <f t="shared" si="89"/>
        <v>2023</v>
      </c>
      <c r="O69" s="195">
        <f t="shared" si="89"/>
        <v>2024</v>
      </c>
      <c r="P69" s="195">
        <f t="shared" si="89"/>
        <v>2025</v>
      </c>
      <c r="Q69" s="195">
        <f t="shared" si="89"/>
        <v>2026</v>
      </c>
      <c r="R69" s="195">
        <f t="shared" si="89"/>
        <v>2027</v>
      </c>
      <c r="S69" s="327"/>
      <c r="T69" s="327"/>
      <c r="U69" s="327"/>
      <c r="V69" s="327"/>
      <c r="W69" s="327"/>
      <c r="X69" s="327"/>
      <c r="Y69" s="327"/>
      <c r="Z69" s="248"/>
      <c r="AA69" s="248"/>
      <c r="AL69" s="27">
        <f t="shared" si="84"/>
        <v>43344</v>
      </c>
      <c r="AM69" s="41" t="str">
        <f t="shared" si="79"/>
        <v>bu</v>
      </c>
      <c r="AN69" s="41">
        <f t="shared" si="85"/>
        <v>73</v>
      </c>
      <c r="AO69" s="41">
        <f t="shared" si="80"/>
        <v>94</v>
      </c>
      <c r="AP69" s="41">
        <f t="shared" si="86"/>
        <v>69</v>
      </c>
      <c r="AQ69" s="41" t="str">
        <f t="shared" si="87"/>
        <v>bq</v>
      </c>
      <c r="AS69" s="140">
        <v>42583</v>
      </c>
      <c r="AT69" s="143">
        <v>368</v>
      </c>
      <c r="AU69" s="143">
        <v>376</v>
      </c>
      <c r="AV69" s="143">
        <v>552</v>
      </c>
      <c r="AW69" s="143">
        <v>128</v>
      </c>
      <c r="AX69" s="143">
        <v>64</v>
      </c>
      <c r="AY69" s="143">
        <v>184</v>
      </c>
      <c r="AZ69" s="143">
        <f t="shared" si="88"/>
        <v>744</v>
      </c>
    </row>
    <row r="70" spans="1:52">
      <c r="A70" s="277">
        <f>+ROW('ISO Style Costs'!A64)</f>
        <v>64</v>
      </c>
      <c r="B70" s="198" t="s">
        <v>1</v>
      </c>
      <c r="C70" s="199" t="s">
        <v>36</v>
      </c>
      <c r="D70" s="249">
        <f t="shared" ref="D70:R81" ca="1" si="90">+SUM(INDIRECT($AH$1&amp;VLOOKUP(D$1,$AL$1:$AM$197,2,FALSE)&amp;$A70&amp;":"&amp;VLOOKUP(DATE(YEAR(D$1),12,1),$AL$1:$AM$197,2,FALSE)&amp;$A70))</f>
        <v>2900182.91</v>
      </c>
      <c r="E70" s="249">
        <f t="shared" ca="1" si="90"/>
        <v>3168280.6500000004</v>
      </c>
      <c r="F70" s="249">
        <f t="shared" ca="1" si="90"/>
        <v>3030975.7100000004</v>
      </c>
      <c r="G70" s="249">
        <f t="shared" ca="1" si="90"/>
        <v>3186014.9600000004</v>
      </c>
      <c r="H70" s="480">
        <f t="shared" ca="1" si="90"/>
        <v>2792121.99</v>
      </c>
      <c r="I70" s="480">
        <f t="shared" ca="1" si="90"/>
        <v>3250669.5200000005</v>
      </c>
      <c r="J70" s="480">
        <f t="shared" ca="1" si="90"/>
        <v>3159865.04</v>
      </c>
      <c r="K70" s="480">
        <f t="shared" ca="1" si="90"/>
        <v>3394177.0900000003</v>
      </c>
      <c r="L70" s="480">
        <f t="shared" ca="1" si="90"/>
        <v>3179053.7100000004</v>
      </c>
      <c r="M70" s="480">
        <f t="shared" ca="1" si="90"/>
        <v>3375286.8000000003</v>
      </c>
      <c r="N70" s="480">
        <f t="shared" ca="1" si="90"/>
        <v>3102786.6</v>
      </c>
      <c r="O70" s="480">
        <f t="shared" ca="1" si="90"/>
        <v>3377966.9000000004</v>
      </c>
      <c r="P70" s="480">
        <f t="shared" ca="1" si="90"/>
        <v>2954578.91</v>
      </c>
      <c r="Q70" s="480">
        <f t="shared" ca="1" si="90"/>
        <v>3322034.68</v>
      </c>
      <c r="R70" s="480">
        <f t="shared" ca="1" si="90"/>
        <v>3105400.7400000007</v>
      </c>
      <c r="S70" s="55"/>
      <c r="T70" s="55"/>
      <c r="U70" s="55"/>
      <c r="V70" s="55"/>
      <c r="W70" s="55"/>
      <c r="X70" s="55"/>
      <c r="Y70" s="55"/>
      <c r="Z70" s="248"/>
      <c r="AA70" s="248"/>
      <c r="AL70" s="27">
        <f t="shared" si="84"/>
        <v>43374</v>
      </c>
      <c r="AM70" s="41" t="str">
        <f t="shared" si="79"/>
        <v>bv</v>
      </c>
      <c r="AN70" s="41">
        <f t="shared" si="85"/>
        <v>74</v>
      </c>
      <c r="AO70" s="41">
        <f t="shared" si="80"/>
        <v>95</v>
      </c>
      <c r="AP70" s="41">
        <f t="shared" si="86"/>
        <v>70</v>
      </c>
      <c r="AQ70" s="41" t="str">
        <f t="shared" si="87"/>
        <v>br</v>
      </c>
      <c r="AS70" s="140">
        <v>42614</v>
      </c>
      <c r="AT70" s="143">
        <v>336</v>
      </c>
      <c r="AU70" s="143">
        <v>384</v>
      </c>
      <c r="AV70" s="143">
        <v>504</v>
      </c>
      <c r="AW70" s="143">
        <v>144</v>
      </c>
      <c r="AX70" s="143">
        <v>72</v>
      </c>
      <c r="AY70" s="143">
        <v>168</v>
      </c>
      <c r="AZ70" s="143">
        <f t="shared" si="88"/>
        <v>720</v>
      </c>
    </row>
    <row r="71" spans="1:52">
      <c r="A71" s="277">
        <f>+ROW('ISO Style Costs'!A65)</f>
        <v>65</v>
      </c>
      <c r="B71" s="201" t="s">
        <v>2</v>
      </c>
      <c r="C71" s="202" t="s">
        <v>36</v>
      </c>
      <c r="D71" s="281">
        <f t="shared" ca="1" si="90"/>
        <v>1147168</v>
      </c>
      <c r="E71" s="248">
        <f t="shared" ca="1" si="90"/>
        <v>1088106</v>
      </c>
      <c r="F71" s="248">
        <f t="shared" ca="1" si="90"/>
        <v>1149982</v>
      </c>
      <c r="G71" s="248">
        <f t="shared" ca="1" si="90"/>
        <v>1080609.6000000001</v>
      </c>
      <c r="H71" s="481">
        <f t="shared" ref="H71:R81" ca="1" si="91">+SUM(INDIRECT($AH$1&amp;VLOOKUP(H$1,$AL$1:$AM$197,2,FALSE)&amp;$A71&amp;":"&amp;VLOOKUP(DATE(YEAR(H$1),12,1),$AL$1:$AM$197,2,FALSE)&amp;$A71))</f>
        <v>1154228</v>
      </c>
      <c r="I71" s="481">
        <f t="shared" ca="1" si="91"/>
        <v>1012723</v>
      </c>
      <c r="J71" s="481">
        <f t="shared" ca="1" si="91"/>
        <v>1201556</v>
      </c>
      <c r="K71" s="481">
        <f t="shared" ca="1" si="91"/>
        <v>1149996.3999999999</v>
      </c>
      <c r="L71" s="481">
        <f t="shared" ca="1" si="91"/>
        <v>1121703.8</v>
      </c>
      <c r="M71" s="481">
        <f t="shared" ca="1" si="91"/>
        <v>1144088.6000000001</v>
      </c>
      <c r="N71" s="481">
        <f t="shared" ca="1" si="91"/>
        <v>1208078</v>
      </c>
      <c r="O71" s="481">
        <f t="shared" ca="1" si="91"/>
        <v>1143387.2</v>
      </c>
      <c r="P71" s="481">
        <f t="shared" ca="1" si="91"/>
        <v>1204067</v>
      </c>
      <c r="Q71" s="481">
        <f t="shared" ca="1" si="91"/>
        <v>1032713</v>
      </c>
      <c r="R71" s="481">
        <f t="shared" ca="1" si="91"/>
        <v>1189349</v>
      </c>
      <c r="S71" s="55"/>
      <c r="T71" s="55"/>
      <c r="U71" s="55"/>
      <c r="V71" s="55"/>
      <c r="W71" s="55"/>
      <c r="X71" s="55"/>
      <c r="Y71" s="55"/>
      <c r="Z71" s="279"/>
      <c r="AA71" s="279"/>
      <c r="AL71" s="27">
        <f t="shared" si="84"/>
        <v>43405</v>
      </c>
      <c r="AM71" s="41" t="str">
        <f t="shared" si="79"/>
        <v>bw</v>
      </c>
      <c r="AN71" s="41">
        <f t="shared" si="85"/>
        <v>75</v>
      </c>
      <c r="AO71" s="41">
        <f t="shared" si="80"/>
        <v>96</v>
      </c>
      <c r="AP71" s="41">
        <f t="shared" si="86"/>
        <v>71</v>
      </c>
      <c r="AQ71" s="41" t="str">
        <f t="shared" si="87"/>
        <v>bs</v>
      </c>
      <c r="AS71" s="140">
        <v>42644</v>
      </c>
      <c r="AT71" s="143">
        <v>336</v>
      </c>
      <c r="AU71" s="143">
        <v>408</v>
      </c>
      <c r="AV71" s="143">
        <v>504</v>
      </c>
      <c r="AW71" s="143">
        <v>160</v>
      </c>
      <c r="AX71" s="143">
        <v>80</v>
      </c>
      <c r="AY71" s="143">
        <v>168</v>
      </c>
      <c r="AZ71" s="143">
        <f t="shared" si="88"/>
        <v>744</v>
      </c>
    </row>
    <row r="72" spans="1:52">
      <c r="A72" s="277">
        <f>+ROW('ISO Style Costs'!A66)</f>
        <v>66</v>
      </c>
      <c r="B72" s="201" t="s">
        <v>3</v>
      </c>
      <c r="C72" s="202" t="s">
        <v>36</v>
      </c>
      <c r="D72" s="281">
        <f t="shared" ca="1" si="90"/>
        <v>974185.81000000017</v>
      </c>
      <c r="E72" s="248">
        <f t="shared" ca="1" si="90"/>
        <v>1132194.6000000001</v>
      </c>
      <c r="F72" s="248">
        <f t="shared" ca="1" si="90"/>
        <v>1063711.8</v>
      </c>
      <c r="G72" s="248">
        <f t="shared" ca="1" si="90"/>
        <v>1137750.6000000001</v>
      </c>
      <c r="H72" s="481">
        <f t="shared" ca="1" si="91"/>
        <v>1066526.2100000002</v>
      </c>
      <c r="I72" s="481">
        <f t="shared" ca="1" si="91"/>
        <v>1144558.0100000002</v>
      </c>
      <c r="J72" s="481">
        <f t="shared" ca="1" si="91"/>
        <v>1087972.6100000001</v>
      </c>
      <c r="K72" s="481">
        <f t="shared" ca="1" si="91"/>
        <v>1196295.8</v>
      </c>
      <c r="L72" s="481">
        <f t="shared" ca="1" si="91"/>
        <v>1033109.2000000002</v>
      </c>
      <c r="M72" s="481">
        <f t="shared" ca="1" si="91"/>
        <v>1191341.0100000002</v>
      </c>
      <c r="N72" s="481">
        <f t="shared" ca="1" si="91"/>
        <v>1119463.2100000002</v>
      </c>
      <c r="O72" s="481">
        <f t="shared" ca="1" si="91"/>
        <v>1190565.8</v>
      </c>
      <c r="P72" s="481">
        <f t="shared" ca="1" si="91"/>
        <v>1112791.4100000001</v>
      </c>
      <c r="Q72" s="481">
        <f t="shared" ca="1" si="91"/>
        <v>1170809.0100000002</v>
      </c>
      <c r="R72" s="481">
        <f t="shared" ca="1" si="91"/>
        <v>1099902.2000000002</v>
      </c>
      <c r="S72" s="55"/>
      <c r="T72" s="55"/>
      <c r="U72" s="55"/>
      <c r="V72" s="55"/>
      <c r="W72" s="55"/>
      <c r="X72" s="55"/>
      <c r="Y72" s="55"/>
      <c r="Z72" s="280"/>
      <c r="AA72" s="280"/>
      <c r="AL72" s="27">
        <f t="shared" si="84"/>
        <v>43435</v>
      </c>
      <c r="AM72" s="41" t="str">
        <f t="shared" si="79"/>
        <v>bx</v>
      </c>
      <c r="AN72" s="41">
        <f t="shared" si="85"/>
        <v>76</v>
      </c>
      <c r="AO72" s="41">
        <f t="shared" si="80"/>
        <v>97</v>
      </c>
      <c r="AP72" s="41">
        <f t="shared" si="86"/>
        <v>72</v>
      </c>
      <c r="AQ72" s="41" t="str">
        <f t="shared" si="87"/>
        <v>bt</v>
      </c>
      <c r="AS72" s="140">
        <v>42675</v>
      </c>
      <c r="AT72" s="143">
        <v>336</v>
      </c>
      <c r="AU72" s="143">
        <v>384</v>
      </c>
      <c r="AV72" s="143">
        <v>504</v>
      </c>
      <c r="AW72" s="143">
        <v>144</v>
      </c>
      <c r="AX72" s="143">
        <v>72</v>
      </c>
      <c r="AY72" s="143">
        <v>168</v>
      </c>
      <c r="AZ72" s="143">
        <f t="shared" si="88"/>
        <v>720</v>
      </c>
    </row>
    <row r="73" spans="1:52">
      <c r="A73" s="277">
        <f>+ROW('ISO Style Costs'!A67)</f>
        <v>67</v>
      </c>
      <c r="B73" s="201" t="s">
        <v>4</v>
      </c>
      <c r="C73" s="202" t="s">
        <v>36</v>
      </c>
      <c r="D73" s="281">
        <f t="shared" ca="1" si="90"/>
        <v>622564.48</v>
      </c>
      <c r="E73" s="248">
        <f t="shared" ca="1" si="90"/>
        <v>0</v>
      </c>
      <c r="F73" s="248">
        <f t="shared" ca="1" si="90"/>
        <v>0</v>
      </c>
      <c r="G73" s="248">
        <f t="shared" ca="1" si="90"/>
        <v>0</v>
      </c>
      <c r="H73" s="481">
        <f t="shared" ca="1" si="91"/>
        <v>0</v>
      </c>
      <c r="I73" s="481">
        <f t="shared" ca="1" si="91"/>
        <v>0</v>
      </c>
      <c r="J73" s="481">
        <f t="shared" ca="1" si="91"/>
        <v>0</v>
      </c>
      <c r="K73" s="481">
        <f t="shared" ca="1" si="91"/>
        <v>0</v>
      </c>
      <c r="L73" s="481">
        <f t="shared" ca="1" si="91"/>
        <v>0</v>
      </c>
      <c r="M73" s="481">
        <f t="shared" ca="1" si="91"/>
        <v>0</v>
      </c>
      <c r="N73" s="481">
        <f t="shared" ca="1" si="91"/>
        <v>0</v>
      </c>
      <c r="O73" s="481">
        <f t="shared" ca="1" si="91"/>
        <v>0</v>
      </c>
      <c r="P73" s="481">
        <f t="shared" ca="1" si="91"/>
        <v>0</v>
      </c>
      <c r="Q73" s="481">
        <f t="shared" ca="1" si="91"/>
        <v>0</v>
      </c>
      <c r="R73" s="481">
        <f t="shared" ca="1" si="91"/>
        <v>0</v>
      </c>
      <c r="S73" s="55"/>
      <c r="T73" s="55"/>
      <c r="U73" s="55"/>
      <c r="V73" s="55"/>
      <c r="W73" s="55"/>
      <c r="X73" s="55"/>
      <c r="Y73" s="55"/>
      <c r="Z73" s="191"/>
      <c r="AA73" s="191"/>
      <c r="AL73" s="27">
        <f t="shared" si="84"/>
        <v>43466</v>
      </c>
      <c r="AM73" s="41" t="str">
        <f t="shared" si="79"/>
        <v>by</v>
      </c>
      <c r="AN73" s="41">
        <f t="shared" si="85"/>
        <v>77</v>
      </c>
      <c r="AO73" s="41">
        <f t="shared" si="80"/>
        <v>98</v>
      </c>
      <c r="AP73" s="41">
        <f t="shared" si="86"/>
        <v>73</v>
      </c>
      <c r="AQ73" s="41" t="str">
        <f t="shared" si="87"/>
        <v>bu</v>
      </c>
      <c r="AS73" s="140">
        <v>42705</v>
      </c>
      <c r="AT73" s="143">
        <v>336</v>
      </c>
      <c r="AU73" s="143">
        <v>408</v>
      </c>
      <c r="AV73" s="143">
        <v>504</v>
      </c>
      <c r="AW73" s="143">
        <v>160</v>
      </c>
      <c r="AX73" s="143">
        <v>80</v>
      </c>
      <c r="AY73" s="143">
        <v>168</v>
      </c>
      <c r="AZ73" s="143">
        <f t="shared" si="88"/>
        <v>744</v>
      </c>
    </row>
    <row r="74" spans="1:52">
      <c r="A74" s="277">
        <f>+ROW('ISO Style Costs'!A68)</f>
        <v>68</v>
      </c>
      <c r="B74" s="201" t="s">
        <v>5</v>
      </c>
      <c r="C74" s="202" t="s">
        <v>36</v>
      </c>
      <c r="D74" s="281">
        <f t="shared" ca="1" si="90"/>
        <v>705714.2</v>
      </c>
      <c r="E74" s="248">
        <f t="shared" ca="1" si="90"/>
        <v>0</v>
      </c>
      <c r="F74" s="248">
        <f t="shared" ca="1" si="90"/>
        <v>0</v>
      </c>
      <c r="G74" s="248">
        <f t="shared" ca="1" si="90"/>
        <v>0</v>
      </c>
      <c r="H74" s="481">
        <f t="shared" ca="1" si="91"/>
        <v>0</v>
      </c>
      <c r="I74" s="481">
        <f t="shared" ca="1" si="91"/>
        <v>0</v>
      </c>
      <c r="J74" s="481">
        <f t="shared" ca="1" si="91"/>
        <v>0</v>
      </c>
      <c r="K74" s="481">
        <f t="shared" ca="1" si="91"/>
        <v>0</v>
      </c>
      <c r="L74" s="481">
        <f t="shared" ca="1" si="91"/>
        <v>0</v>
      </c>
      <c r="M74" s="481">
        <f t="shared" ca="1" si="91"/>
        <v>0</v>
      </c>
      <c r="N74" s="481">
        <f t="shared" ca="1" si="91"/>
        <v>0</v>
      </c>
      <c r="O74" s="481">
        <f t="shared" ca="1" si="91"/>
        <v>0</v>
      </c>
      <c r="P74" s="481">
        <f t="shared" ca="1" si="91"/>
        <v>0</v>
      </c>
      <c r="Q74" s="481">
        <f t="shared" ca="1" si="91"/>
        <v>0</v>
      </c>
      <c r="R74" s="481">
        <f t="shared" ca="1" si="91"/>
        <v>0</v>
      </c>
      <c r="S74" s="55"/>
      <c r="T74" s="55"/>
      <c r="U74" s="55"/>
      <c r="V74" s="55"/>
      <c r="W74" s="55"/>
      <c r="X74" s="55"/>
      <c r="Y74" s="55"/>
      <c r="Z74" s="250"/>
      <c r="AA74" s="250"/>
      <c r="AL74" s="27">
        <f t="shared" si="84"/>
        <v>43497</v>
      </c>
      <c r="AM74" s="41" t="str">
        <f t="shared" si="79"/>
        <v>bz</v>
      </c>
      <c r="AN74" s="41">
        <f t="shared" si="85"/>
        <v>78</v>
      </c>
      <c r="AO74" s="41">
        <f t="shared" si="80"/>
        <v>99</v>
      </c>
      <c r="AP74" s="41">
        <f t="shared" si="86"/>
        <v>74</v>
      </c>
      <c r="AQ74" s="41" t="str">
        <f t="shared" si="87"/>
        <v>bv</v>
      </c>
      <c r="AS74" s="139">
        <v>42736</v>
      </c>
      <c r="AT74" s="142">
        <v>336</v>
      </c>
      <c r="AU74" s="142">
        <v>408</v>
      </c>
      <c r="AV74" s="142">
        <v>504</v>
      </c>
      <c r="AW74" s="142">
        <v>160</v>
      </c>
      <c r="AX74" s="142">
        <v>80</v>
      </c>
      <c r="AY74" s="142">
        <v>168</v>
      </c>
      <c r="AZ74" s="142">
        <f t="shared" si="88"/>
        <v>744</v>
      </c>
    </row>
    <row r="75" spans="1:52">
      <c r="A75" s="277">
        <f>+ROW('ISO Style Costs'!A69)</f>
        <v>69</v>
      </c>
      <c r="B75" s="201" t="s">
        <v>6</v>
      </c>
      <c r="C75" s="202" t="s">
        <v>36</v>
      </c>
      <c r="D75" s="281">
        <f t="shared" ca="1" si="90"/>
        <v>742185.8</v>
      </c>
      <c r="E75" s="248">
        <f t="shared" ca="1" si="90"/>
        <v>0</v>
      </c>
      <c r="F75" s="248">
        <f t="shared" ca="1" si="90"/>
        <v>0</v>
      </c>
      <c r="G75" s="248">
        <f t="shared" ca="1" si="90"/>
        <v>0</v>
      </c>
      <c r="H75" s="481">
        <f t="shared" ca="1" si="91"/>
        <v>0</v>
      </c>
      <c r="I75" s="481">
        <f t="shared" ca="1" si="91"/>
        <v>0</v>
      </c>
      <c r="J75" s="481">
        <f t="shared" ca="1" si="91"/>
        <v>0</v>
      </c>
      <c r="K75" s="481">
        <f t="shared" ca="1" si="91"/>
        <v>0</v>
      </c>
      <c r="L75" s="481">
        <f t="shared" ca="1" si="91"/>
        <v>0</v>
      </c>
      <c r="M75" s="481">
        <f t="shared" ca="1" si="91"/>
        <v>0</v>
      </c>
      <c r="N75" s="481">
        <f t="shared" ca="1" si="91"/>
        <v>0</v>
      </c>
      <c r="O75" s="481">
        <f t="shared" ca="1" si="91"/>
        <v>0</v>
      </c>
      <c r="P75" s="481">
        <f t="shared" ca="1" si="91"/>
        <v>0</v>
      </c>
      <c r="Q75" s="481">
        <f t="shared" ca="1" si="91"/>
        <v>0</v>
      </c>
      <c r="R75" s="481">
        <f t="shared" ca="1" si="91"/>
        <v>0</v>
      </c>
      <c r="S75" s="55"/>
      <c r="T75" s="55"/>
      <c r="U75" s="55"/>
      <c r="V75" s="55"/>
      <c r="W75" s="55"/>
      <c r="X75" s="55"/>
      <c r="Y75" s="55"/>
      <c r="Z75" s="250"/>
      <c r="AA75" s="250"/>
      <c r="AL75" s="27">
        <f t="shared" si="84"/>
        <v>43525</v>
      </c>
      <c r="AM75" s="41" t="str">
        <f t="shared" si="79"/>
        <v>ca</v>
      </c>
      <c r="AN75" s="41">
        <f t="shared" si="85"/>
        <v>79</v>
      </c>
      <c r="AO75" s="41">
        <f t="shared" si="80"/>
        <v>100</v>
      </c>
      <c r="AP75" s="41">
        <f t="shared" si="86"/>
        <v>75</v>
      </c>
      <c r="AQ75" s="41" t="str">
        <f t="shared" si="87"/>
        <v>bw</v>
      </c>
      <c r="AS75" s="139">
        <v>42767</v>
      </c>
      <c r="AT75" s="142">
        <v>320</v>
      </c>
      <c r="AU75" s="142">
        <v>352</v>
      </c>
      <c r="AV75" s="142">
        <v>480</v>
      </c>
      <c r="AW75" s="142">
        <v>128</v>
      </c>
      <c r="AX75" s="142">
        <v>64</v>
      </c>
      <c r="AY75" s="142">
        <v>160</v>
      </c>
      <c r="AZ75" s="142">
        <f t="shared" si="88"/>
        <v>672</v>
      </c>
    </row>
    <row r="76" spans="1:52">
      <c r="A76" s="277">
        <f>+ROW('ISO Style Costs'!A70)</f>
        <v>70</v>
      </c>
      <c r="B76" s="201" t="s">
        <v>7</v>
      </c>
      <c r="C76" s="202" t="s">
        <v>36</v>
      </c>
      <c r="D76" s="281">
        <f t="shared" ca="1" si="90"/>
        <v>1739181.5499999998</v>
      </c>
      <c r="E76" s="248">
        <f t="shared" ca="1" si="90"/>
        <v>1619094.04</v>
      </c>
      <c r="F76" s="248">
        <f t="shared" ca="1" si="90"/>
        <v>1698222.5499999998</v>
      </c>
      <c r="G76" s="248">
        <f t="shared" ca="1" si="90"/>
        <v>1466327.38</v>
      </c>
      <c r="H76" s="481">
        <f t="shared" ca="1" si="91"/>
        <v>1710367.5899999999</v>
      </c>
      <c r="I76" s="481">
        <f t="shared" ca="1" si="91"/>
        <v>1654600.79</v>
      </c>
      <c r="J76" s="481">
        <f t="shared" ca="1" si="91"/>
        <v>1848471.5499999998</v>
      </c>
      <c r="K76" s="481">
        <f t="shared" ca="1" si="91"/>
        <v>1784579.26</v>
      </c>
      <c r="L76" s="481">
        <f t="shared" ca="1" si="91"/>
        <v>1883865.5699999998</v>
      </c>
      <c r="M76" s="481">
        <f t="shared" ca="1" si="91"/>
        <v>1772114.5899999999</v>
      </c>
      <c r="N76" s="481">
        <f t="shared" ca="1" si="91"/>
        <v>1867837</v>
      </c>
      <c r="O76" s="481">
        <f t="shared" ca="1" si="91"/>
        <v>1598368.48</v>
      </c>
      <c r="P76" s="481">
        <f t="shared" ca="1" si="91"/>
        <v>1856077.5499999998</v>
      </c>
      <c r="Q76" s="481">
        <f t="shared" ca="1" si="91"/>
        <v>1724286.5499999998</v>
      </c>
      <c r="R76" s="481">
        <f t="shared" ca="1" si="91"/>
        <v>1816560.5699999998</v>
      </c>
      <c r="S76" s="55"/>
      <c r="T76" s="55"/>
      <c r="U76" s="55"/>
      <c r="V76" s="55"/>
      <c r="W76" s="55"/>
      <c r="X76" s="55"/>
      <c r="Y76" s="55"/>
      <c r="Z76" s="250"/>
      <c r="AA76" s="250"/>
      <c r="AL76" s="27">
        <f t="shared" si="84"/>
        <v>43556</v>
      </c>
      <c r="AM76" s="41" t="str">
        <f t="shared" si="79"/>
        <v>cb</v>
      </c>
      <c r="AN76" s="41">
        <f t="shared" si="85"/>
        <v>80</v>
      </c>
      <c r="AO76" s="41">
        <f t="shared" si="80"/>
        <v>101</v>
      </c>
      <c r="AP76" s="41">
        <f t="shared" si="86"/>
        <v>76</v>
      </c>
      <c r="AQ76" s="41" t="str">
        <f t="shared" si="87"/>
        <v>bx</v>
      </c>
      <c r="AS76" s="139">
        <v>42795</v>
      </c>
      <c r="AT76" s="142">
        <v>368</v>
      </c>
      <c r="AU76" s="142">
        <v>376</v>
      </c>
      <c r="AV76" s="142">
        <v>552</v>
      </c>
      <c r="AW76" s="142">
        <v>128</v>
      </c>
      <c r="AX76" s="142">
        <v>64</v>
      </c>
      <c r="AY76" s="142">
        <v>184</v>
      </c>
      <c r="AZ76" s="142">
        <f t="shared" si="88"/>
        <v>744</v>
      </c>
    </row>
    <row r="77" spans="1:52">
      <c r="A77" s="277">
        <f>+ROW('ISO Style Costs'!A71)</f>
        <v>71</v>
      </c>
      <c r="B77" s="201" t="s">
        <v>8</v>
      </c>
      <c r="C77" s="202" t="s">
        <v>36</v>
      </c>
      <c r="D77" s="281">
        <f t="shared" ca="1" si="90"/>
        <v>1682440.96</v>
      </c>
      <c r="E77" s="248">
        <f t="shared" ca="1" si="90"/>
        <v>1675732.96</v>
      </c>
      <c r="F77" s="248">
        <f t="shared" ca="1" si="90"/>
        <v>1557029.96</v>
      </c>
      <c r="G77" s="248">
        <f t="shared" ca="1" si="90"/>
        <v>1664085.48</v>
      </c>
      <c r="H77" s="481">
        <f t="shared" ca="1" si="91"/>
        <v>1562435</v>
      </c>
      <c r="I77" s="481">
        <f t="shared" ca="1" si="91"/>
        <v>1695957.98</v>
      </c>
      <c r="J77" s="481">
        <f t="shared" ca="1" si="91"/>
        <v>1521972.98</v>
      </c>
      <c r="K77" s="481">
        <f t="shared" ca="1" si="91"/>
        <v>1829882.46</v>
      </c>
      <c r="L77" s="481">
        <f t="shared" ca="1" si="91"/>
        <v>1713315.97</v>
      </c>
      <c r="M77" s="481">
        <f t="shared" ca="1" si="91"/>
        <v>1814780</v>
      </c>
      <c r="N77" s="481">
        <f t="shared" ca="1" si="91"/>
        <v>1697867</v>
      </c>
      <c r="O77" s="481">
        <f t="shared" ca="1" si="91"/>
        <v>1810059.46</v>
      </c>
      <c r="P77" s="481">
        <f t="shared" ca="1" si="91"/>
        <v>1686829.95</v>
      </c>
      <c r="Q77" s="481">
        <f t="shared" ca="1" si="91"/>
        <v>1766754.96</v>
      </c>
      <c r="R77" s="481">
        <f t="shared" ca="1" si="91"/>
        <v>1494679</v>
      </c>
      <c r="S77" s="55"/>
      <c r="T77" s="55"/>
      <c r="U77" s="55"/>
      <c r="V77" s="55"/>
      <c r="W77" s="55"/>
      <c r="X77" s="55"/>
      <c r="Y77" s="55"/>
      <c r="Z77" s="250"/>
      <c r="AA77" s="250"/>
      <c r="AL77" s="27">
        <f t="shared" si="84"/>
        <v>43586</v>
      </c>
      <c r="AM77" s="41" t="str">
        <f t="shared" si="79"/>
        <v>cc</v>
      </c>
      <c r="AN77" s="41">
        <f t="shared" si="85"/>
        <v>81</v>
      </c>
      <c r="AO77" s="41">
        <f t="shared" si="80"/>
        <v>102</v>
      </c>
      <c r="AP77" s="41">
        <f t="shared" si="86"/>
        <v>77</v>
      </c>
      <c r="AQ77" s="41" t="str">
        <f t="shared" si="87"/>
        <v>by</v>
      </c>
      <c r="AS77" s="139">
        <v>42826</v>
      </c>
      <c r="AT77" s="142">
        <v>320</v>
      </c>
      <c r="AU77" s="142">
        <v>400</v>
      </c>
      <c r="AV77" s="142">
        <v>480</v>
      </c>
      <c r="AW77" s="142">
        <v>160</v>
      </c>
      <c r="AX77" s="142">
        <v>80</v>
      </c>
      <c r="AY77" s="142">
        <v>160</v>
      </c>
      <c r="AZ77" s="142">
        <f t="shared" si="88"/>
        <v>720</v>
      </c>
    </row>
    <row r="78" spans="1:52">
      <c r="A78" s="277">
        <f>+ROW('ISO Style Costs'!A72)</f>
        <v>72</v>
      </c>
      <c r="B78" s="201" t="s">
        <v>9</v>
      </c>
      <c r="C78" s="202" t="s">
        <v>36</v>
      </c>
      <c r="D78" s="281">
        <f t="shared" ca="1" si="90"/>
        <v>7714</v>
      </c>
      <c r="E78" s="248">
        <f t="shared" ca="1" si="90"/>
        <v>0</v>
      </c>
      <c r="F78" s="248">
        <f t="shared" ca="1" si="90"/>
        <v>0</v>
      </c>
      <c r="G78" s="248">
        <f t="shared" ca="1" si="90"/>
        <v>0</v>
      </c>
      <c r="H78" s="481">
        <f t="shared" ca="1" si="91"/>
        <v>0</v>
      </c>
      <c r="I78" s="481">
        <f t="shared" ca="1" si="91"/>
        <v>0</v>
      </c>
      <c r="J78" s="481">
        <f t="shared" ca="1" si="91"/>
        <v>20300</v>
      </c>
      <c r="K78" s="481">
        <f t="shared" ca="1" si="91"/>
        <v>74425</v>
      </c>
      <c r="L78" s="481">
        <f t="shared" ca="1" si="91"/>
        <v>128535</v>
      </c>
      <c r="M78" s="481">
        <f t="shared" ca="1" si="91"/>
        <v>117160</v>
      </c>
      <c r="N78" s="481">
        <f t="shared" ca="1" si="91"/>
        <v>107733</v>
      </c>
      <c r="O78" s="481">
        <f t="shared" ca="1" si="91"/>
        <v>92740</v>
      </c>
      <c r="P78" s="481">
        <f t="shared" ca="1" si="91"/>
        <v>87669</v>
      </c>
      <c r="Q78" s="481">
        <f t="shared" ca="1" si="91"/>
        <v>88366</v>
      </c>
      <c r="R78" s="481">
        <f t="shared" ca="1" si="91"/>
        <v>92720</v>
      </c>
      <c r="S78" s="55"/>
      <c r="T78" s="55"/>
      <c r="U78" s="55"/>
      <c r="V78" s="55"/>
      <c r="W78" s="55"/>
      <c r="X78" s="55"/>
      <c r="Y78" s="55"/>
      <c r="Z78" s="250"/>
      <c r="AA78" s="250"/>
      <c r="AL78" s="27">
        <f t="shared" si="84"/>
        <v>43617</v>
      </c>
      <c r="AM78" s="41" t="str">
        <f t="shared" si="79"/>
        <v>cd</v>
      </c>
      <c r="AN78" s="41">
        <f t="shared" si="85"/>
        <v>82</v>
      </c>
      <c r="AO78" s="41">
        <f t="shared" si="80"/>
        <v>103</v>
      </c>
      <c r="AP78" s="41">
        <f t="shared" si="86"/>
        <v>78</v>
      </c>
      <c r="AQ78" s="41" t="str">
        <f t="shared" si="87"/>
        <v>bz</v>
      </c>
      <c r="AS78" s="139">
        <v>42856</v>
      </c>
      <c r="AT78" s="142">
        <v>352</v>
      </c>
      <c r="AU78" s="142">
        <v>392</v>
      </c>
      <c r="AV78" s="142">
        <v>528</v>
      </c>
      <c r="AW78" s="142">
        <v>144</v>
      </c>
      <c r="AX78" s="142">
        <v>72</v>
      </c>
      <c r="AY78" s="142">
        <v>176</v>
      </c>
      <c r="AZ78" s="142">
        <f t="shared" si="88"/>
        <v>744</v>
      </c>
    </row>
    <row r="79" spans="1:52">
      <c r="A79" s="277">
        <f>+ROW('ISO Style Costs'!A73)</f>
        <v>73</v>
      </c>
      <c r="B79" s="201" t="s">
        <v>10</v>
      </c>
      <c r="C79" s="202" t="s">
        <v>36</v>
      </c>
      <c r="D79" s="281">
        <f t="shared" ca="1" si="90"/>
        <v>14753</v>
      </c>
      <c r="E79" s="248">
        <f t="shared" ca="1" si="90"/>
        <v>0</v>
      </c>
      <c r="F79" s="248">
        <f t="shared" ca="1" si="90"/>
        <v>0</v>
      </c>
      <c r="G79" s="248">
        <f t="shared" ca="1" si="90"/>
        <v>0</v>
      </c>
      <c r="H79" s="481">
        <f t="shared" ca="1" si="91"/>
        <v>0</v>
      </c>
      <c r="I79" s="481">
        <f t="shared" ca="1" si="91"/>
        <v>0</v>
      </c>
      <c r="J79" s="481">
        <f t="shared" ca="1" si="91"/>
        <v>0</v>
      </c>
      <c r="K79" s="481">
        <f t="shared" ca="1" si="91"/>
        <v>1536</v>
      </c>
      <c r="L79" s="481">
        <f t="shared" ca="1" si="91"/>
        <v>27546</v>
      </c>
      <c r="M79" s="481">
        <f t="shared" ca="1" si="91"/>
        <v>21067</v>
      </c>
      <c r="N79" s="481">
        <f t="shared" ca="1" si="91"/>
        <v>10202</v>
      </c>
      <c r="O79" s="481">
        <f t="shared" ca="1" si="91"/>
        <v>3199</v>
      </c>
      <c r="P79" s="481">
        <f t="shared" ca="1" si="91"/>
        <v>2029</v>
      </c>
      <c r="Q79" s="481">
        <f t="shared" ca="1" si="91"/>
        <v>0</v>
      </c>
      <c r="R79" s="481">
        <f t="shared" ca="1" si="91"/>
        <v>3083</v>
      </c>
      <c r="S79" s="55"/>
      <c r="T79" s="55"/>
      <c r="U79" s="55"/>
      <c r="V79" s="55"/>
      <c r="W79" s="55"/>
      <c r="X79" s="55"/>
      <c r="Y79" s="55"/>
      <c r="Z79" s="250"/>
      <c r="AA79" s="250"/>
      <c r="AL79" s="27">
        <f t="shared" si="84"/>
        <v>43647</v>
      </c>
      <c r="AM79" s="41" t="str">
        <f t="shared" si="79"/>
        <v>ce</v>
      </c>
      <c r="AN79" s="41">
        <f t="shared" si="85"/>
        <v>83</v>
      </c>
      <c r="AO79" s="41">
        <f t="shared" si="80"/>
        <v>104</v>
      </c>
      <c r="AP79" s="41">
        <f t="shared" si="86"/>
        <v>79</v>
      </c>
      <c r="AQ79" s="41" t="str">
        <f t="shared" ref="AQ79:AQ92" si="92">+"c"&amp;AQ1</f>
        <v>ca</v>
      </c>
      <c r="AS79" s="139">
        <v>42887</v>
      </c>
      <c r="AT79" s="142">
        <v>352</v>
      </c>
      <c r="AU79" s="142">
        <v>368</v>
      </c>
      <c r="AV79" s="142">
        <v>528</v>
      </c>
      <c r="AW79" s="142">
        <v>128</v>
      </c>
      <c r="AX79" s="142">
        <v>64</v>
      </c>
      <c r="AY79" s="142">
        <v>176</v>
      </c>
      <c r="AZ79" s="142">
        <f t="shared" si="88"/>
        <v>720</v>
      </c>
    </row>
    <row r="80" spans="1:52">
      <c r="A80" s="277">
        <f>+ROW('ISO Style Costs'!A74)</f>
        <v>74</v>
      </c>
      <c r="B80" s="475" t="s">
        <v>97</v>
      </c>
      <c r="C80" s="478" t="s">
        <v>36</v>
      </c>
      <c r="D80" s="481">
        <f t="shared" ca="1" si="90"/>
        <v>301928.69</v>
      </c>
      <c r="E80" s="481">
        <f t="shared" ca="1" si="90"/>
        <v>301928.69</v>
      </c>
      <c r="F80" s="481">
        <f t="shared" ca="1" si="90"/>
        <v>266980.01</v>
      </c>
      <c r="G80" s="481">
        <f t="shared" ca="1" si="90"/>
        <v>266980.01999999996</v>
      </c>
      <c r="H80" s="481">
        <f t="shared" ca="1" si="91"/>
        <v>266979.99</v>
      </c>
      <c r="I80" s="481">
        <f t="shared" ca="1" si="91"/>
        <v>266980</v>
      </c>
      <c r="J80" s="481">
        <f t="shared" ca="1" si="91"/>
        <v>266980.01</v>
      </c>
      <c r="K80" s="481">
        <f t="shared" ca="1" si="91"/>
        <v>266980.02</v>
      </c>
      <c r="L80" s="481">
        <f t="shared" ca="1" si="91"/>
        <v>266980.01</v>
      </c>
      <c r="M80" s="481">
        <f t="shared" ca="1" si="91"/>
        <v>266980.01</v>
      </c>
      <c r="N80" s="481">
        <f t="shared" ca="1" si="91"/>
        <v>266980</v>
      </c>
      <c r="O80" s="481">
        <f t="shared" ca="1" si="91"/>
        <v>266980.01</v>
      </c>
      <c r="P80" s="481">
        <f t="shared" ca="1" si="91"/>
        <v>266980</v>
      </c>
      <c r="Q80" s="481">
        <f t="shared" ca="1" si="91"/>
        <v>266980.01000000007</v>
      </c>
      <c r="R80" s="481">
        <f t="shared" ca="1" si="91"/>
        <v>266980.01</v>
      </c>
      <c r="S80" s="55"/>
      <c r="T80" s="55"/>
      <c r="U80" s="55"/>
      <c r="V80" s="55"/>
      <c r="W80" s="55"/>
      <c r="X80" s="55"/>
      <c r="Y80" s="55"/>
      <c r="Z80" s="250"/>
      <c r="AA80" s="250"/>
      <c r="AL80" s="27">
        <f t="shared" si="84"/>
        <v>43678</v>
      </c>
      <c r="AM80" s="41" t="str">
        <f t="shared" si="79"/>
        <v>cf</v>
      </c>
      <c r="AN80" s="41">
        <f t="shared" si="85"/>
        <v>84</v>
      </c>
      <c r="AO80" s="41">
        <f t="shared" si="80"/>
        <v>105</v>
      </c>
      <c r="AP80" s="41">
        <f t="shared" si="86"/>
        <v>80</v>
      </c>
      <c r="AQ80" s="41" t="str">
        <f t="shared" si="92"/>
        <v>cb</v>
      </c>
      <c r="AS80" s="139">
        <v>42917</v>
      </c>
      <c r="AT80" s="142">
        <v>320</v>
      </c>
      <c r="AU80" s="142">
        <v>424</v>
      </c>
      <c r="AV80" s="142">
        <v>480</v>
      </c>
      <c r="AW80" s="142">
        <v>176</v>
      </c>
      <c r="AX80" s="142">
        <v>88</v>
      </c>
      <c r="AY80" s="142">
        <v>160</v>
      </c>
      <c r="AZ80" s="142">
        <f t="shared" si="88"/>
        <v>744</v>
      </c>
    </row>
    <row r="81" spans="1:52">
      <c r="A81" s="277">
        <f>+ROW('ISO Style Costs'!A75)</f>
        <v>75</v>
      </c>
      <c r="B81" s="476" t="s">
        <v>289</v>
      </c>
      <c r="C81" s="479" t="s">
        <v>36</v>
      </c>
      <c r="D81" s="481">
        <f t="shared" ca="1" si="90"/>
        <v>20354.73</v>
      </c>
      <c r="E81" s="465">
        <f t="shared" ca="1" si="90"/>
        <v>20354.73</v>
      </c>
      <c r="F81" s="465">
        <f t="shared" ca="1" si="90"/>
        <v>17998.71</v>
      </c>
      <c r="G81" s="465">
        <f t="shared" ca="1" si="90"/>
        <v>17998.699999999997</v>
      </c>
      <c r="H81" s="465">
        <f t="shared" ca="1" si="91"/>
        <v>17998.699999999997</v>
      </c>
      <c r="I81" s="465">
        <f t="shared" ca="1" si="91"/>
        <v>17998.7</v>
      </c>
      <c r="J81" s="465">
        <f t="shared" ca="1" si="91"/>
        <v>17998.7</v>
      </c>
      <c r="K81" s="465">
        <f t="shared" ca="1" si="91"/>
        <v>17998.7</v>
      </c>
      <c r="L81" s="465">
        <f t="shared" ca="1" si="91"/>
        <v>17998.7</v>
      </c>
      <c r="M81" s="465">
        <f t="shared" ca="1" si="91"/>
        <v>17998.71</v>
      </c>
      <c r="N81" s="465">
        <f t="shared" ca="1" si="91"/>
        <v>17998.7</v>
      </c>
      <c r="O81" s="465">
        <f t="shared" ca="1" si="91"/>
        <v>17998.71</v>
      </c>
      <c r="P81" s="465">
        <f t="shared" ca="1" si="91"/>
        <v>17998.690000000002</v>
      </c>
      <c r="Q81" s="465">
        <f t="shared" ca="1" si="91"/>
        <v>17998.710000000003</v>
      </c>
      <c r="R81" s="465">
        <f t="shared" ca="1" si="91"/>
        <v>17998.7</v>
      </c>
      <c r="S81" s="55"/>
      <c r="T81" s="55"/>
      <c r="U81" s="55"/>
      <c r="V81" s="55"/>
      <c r="W81" s="55"/>
      <c r="X81" s="55"/>
      <c r="Y81" s="55"/>
      <c r="Z81" s="250"/>
      <c r="AA81" s="250"/>
      <c r="AL81" s="27">
        <f t="shared" si="84"/>
        <v>43709</v>
      </c>
      <c r="AM81" s="41" t="str">
        <f t="shared" si="79"/>
        <v>cg</v>
      </c>
      <c r="AN81" s="41">
        <f t="shared" si="85"/>
        <v>85</v>
      </c>
      <c r="AO81" s="41">
        <f t="shared" si="80"/>
        <v>106</v>
      </c>
      <c r="AP81" s="41">
        <f t="shared" si="86"/>
        <v>81</v>
      </c>
      <c r="AQ81" s="41" t="str">
        <f t="shared" si="92"/>
        <v>cc</v>
      </c>
      <c r="AS81" s="139">
        <v>42948</v>
      </c>
      <c r="AT81" s="142">
        <v>368</v>
      </c>
      <c r="AU81" s="142">
        <v>376</v>
      </c>
      <c r="AV81" s="142">
        <v>552</v>
      </c>
      <c r="AW81" s="142">
        <v>128</v>
      </c>
      <c r="AX81" s="142">
        <v>64</v>
      </c>
      <c r="AY81" s="142">
        <v>184</v>
      </c>
      <c r="AZ81" s="142">
        <f t="shared" si="88"/>
        <v>744</v>
      </c>
    </row>
    <row r="82" spans="1:52">
      <c r="A82" s="277">
        <f>+ROW('ISO Style Costs'!A76)</f>
        <v>76</v>
      </c>
      <c r="B82" s="266" t="s">
        <v>183</v>
      </c>
      <c r="C82" s="268" t="s">
        <v>36</v>
      </c>
      <c r="D82" s="267">
        <f ca="1">+SUM(D70:D80)</f>
        <v>10838019.4</v>
      </c>
      <c r="E82" s="267">
        <f t="shared" ref="E82:G82" ca="1" si="93">+SUM(E70:E80)</f>
        <v>8985336.9399999995</v>
      </c>
      <c r="F82" s="267">
        <f t="shared" ca="1" si="93"/>
        <v>8766902.0299999993</v>
      </c>
      <c r="G82" s="267">
        <f t="shared" ca="1" si="93"/>
        <v>8801768.0399999991</v>
      </c>
      <c r="H82" s="267">
        <f t="shared" ref="H82:R82" ca="1" si="94">+SUM(H70:H80)</f>
        <v>8552658.7799999993</v>
      </c>
      <c r="I82" s="267">
        <f t="shared" ca="1" si="94"/>
        <v>9025489.3000000007</v>
      </c>
      <c r="J82" s="267">
        <f t="shared" ca="1" si="94"/>
        <v>9107118.1899999995</v>
      </c>
      <c r="K82" s="267">
        <f t="shared" ca="1" si="94"/>
        <v>9697872.0299999993</v>
      </c>
      <c r="L82" s="267">
        <f t="shared" ca="1" si="94"/>
        <v>9354109.2600000016</v>
      </c>
      <c r="M82" s="267">
        <f t="shared" ca="1" si="94"/>
        <v>9702818.0099999998</v>
      </c>
      <c r="N82" s="267">
        <f t="shared" ca="1" si="94"/>
        <v>9380946.8099999987</v>
      </c>
      <c r="O82" s="267">
        <f t="shared" ca="1" si="94"/>
        <v>9483266.8499999996</v>
      </c>
      <c r="P82" s="267">
        <f t="shared" ca="1" si="94"/>
        <v>9171022.8200000003</v>
      </c>
      <c r="Q82" s="267">
        <f t="shared" ca="1" si="94"/>
        <v>9371944.209999999</v>
      </c>
      <c r="R82" s="267">
        <f t="shared" ca="1" si="94"/>
        <v>9068674.5199999996</v>
      </c>
      <c r="S82" s="55"/>
      <c r="T82" s="55"/>
      <c r="U82" s="55"/>
      <c r="V82" s="55"/>
      <c r="W82" s="55"/>
      <c r="X82" s="55"/>
      <c r="Y82" s="55"/>
      <c r="Z82" s="250"/>
      <c r="AA82" s="250"/>
      <c r="AL82" s="27">
        <f t="shared" si="84"/>
        <v>43739</v>
      </c>
      <c r="AM82" s="41" t="str">
        <f t="shared" si="79"/>
        <v>ch</v>
      </c>
      <c r="AN82" s="41">
        <f t="shared" si="85"/>
        <v>86</v>
      </c>
      <c r="AO82" s="41">
        <f t="shared" si="80"/>
        <v>107</v>
      </c>
      <c r="AP82" s="41">
        <f t="shared" si="86"/>
        <v>82</v>
      </c>
      <c r="AQ82" s="41" t="str">
        <f t="shared" si="92"/>
        <v>cd</v>
      </c>
      <c r="AS82" s="139">
        <v>42979</v>
      </c>
      <c r="AT82" s="142">
        <v>320</v>
      </c>
      <c r="AU82" s="142">
        <v>400</v>
      </c>
      <c r="AV82" s="142">
        <v>480</v>
      </c>
      <c r="AW82" s="142">
        <v>160</v>
      </c>
      <c r="AX82" s="142">
        <v>80</v>
      </c>
      <c r="AY82" s="142">
        <v>160</v>
      </c>
      <c r="AZ82" s="142">
        <f t="shared" si="88"/>
        <v>720</v>
      </c>
    </row>
    <row r="83" spans="1:52">
      <c r="A83" s="277">
        <f>+ROW('ISO Style Costs'!A77)</f>
        <v>77</v>
      </c>
      <c r="B83" s="263"/>
      <c r="C83" s="264"/>
      <c r="D83" s="265">
        <v>2.1885982479777417</v>
      </c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350"/>
      <c r="T83" s="350"/>
      <c r="U83" s="350"/>
      <c r="V83" s="350"/>
      <c r="W83" s="350"/>
      <c r="X83" s="350"/>
      <c r="Y83" s="350"/>
      <c r="Z83" s="250"/>
      <c r="AA83" s="250"/>
      <c r="AL83" s="27">
        <f t="shared" si="84"/>
        <v>43770</v>
      </c>
      <c r="AM83" s="41" t="str">
        <f t="shared" si="79"/>
        <v>ci</v>
      </c>
      <c r="AN83" s="41">
        <f t="shared" si="85"/>
        <v>87</v>
      </c>
      <c r="AO83" s="41">
        <f t="shared" si="80"/>
        <v>108</v>
      </c>
      <c r="AP83" s="41">
        <f t="shared" si="86"/>
        <v>83</v>
      </c>
      <c r="AQ83" s="41" t="str">
        <f t="shared" si="92"/>
        <v>ce</v>
      </c>
      <c r="AS83" s="139">
        <v>43009</v>
      </c>
      <c r="AT83" s="142">
        <v>352</v>
      </c>
      <c r="AU83" s="142">
        <v>392</v>
      </c>
      <c r="AV83" s="142">
        <v>528</v>
      </c>
      <c r="AW83" s="142">
        <v>144</v>
      </c>
      <c r="AX83" s="142">
        <v>72</v>
      </c>
      <c r="AY83" s="142">
        <v>176</v>
      </c>
      <c r="AZ83" s="142">
        <f t="shared" si="88"/>
        <v>744</v>
      </c>
    </row>
    <row r="84" spans="1:52">
      <c r="A84" s="277">
        <f>+ROW('ISO Style Costs'!A78)</f>
        <v>78</v>
      </c>
      <c r="B84" s="247"/>
      <c r="C84" s="247"/>
      <c r="D84" s="369">
        <f>+D85</f>
        <v>2013</v>
      </c>
      <c r="E84" s="369">
        <f t="shared" ref="E84:R84" si="95">+E85</f>
        <v>2014</v>
      </c>
      <c r="F84" s="369">
        <f t="shared" si="95"/>
        <v>2015</v>
      </c>
      <c r="G84" s="369">
        <f t="shared" si="95"/>
        <v>2016</v>
      </c>
      <c r="H84" s="369">
        <f t="shared" si="95"/>
        <v>2017</v>
      </c>
      <c r="I84" s="369">
        <f t="shared" si="95"/>
        <v>2018</v>
      </c>
      <c r="J84" s="369">
        <f t="shared" si="95"/>
        <v>2019</v>
      </c>
      <c r="K84" s="369">
        <f t="shared" si="95"/>
        <v>2020</v>
      </c>
      <c r="L84" s="369">
        <f t="shared" si="95"/>
        <v>2021</v>
      </c>
      <c r="M84" s="369">
        <f t="shared" si="95"/>
        <v>2022</v>
      </c>
      <c r="N84" s="369">
        <f t="shared" si="95"/>
        <v>2023</v>
      </c>
      <c r="O84" s="369">
        <f t="shared" si="95"/>
        <v>2024</v>
      </c>
      <c r="P84" s="369">
        <f t="shared" si="95"/>
        <v>2025</v>
      </c>
      <c r="Q84" s="369">
        <f t="shared" si="95"/>
        <v>2026</v>
      </c>
      <c r="R84" s="369">
        <f t="shared" si="95"/>
        <v>2027</v>
      </c>
      <c r="S84" s="571"/>
      <c r="T84" s="571"/>
      <c r="U84" s="571"/>
      <c r="V84" s="571"/>
      <c r="W84" s="571"/>
      <c r="X84" s="571"/>
      <c r="Y84" s="571"/>
      <c r="Z84" s="250"/>
      <c r="AA84" s="250"/>
      <c r="AL84" s="27">
        <f t="shared" si="84"/>
        <v>43800</v>
      </c>
      <c r="AM84" s="41" t="str">
        <f t="shared" si="79"/>
        <v>cj</v>
      </c>
      <c r="AN84" s="41">
        <f t="shared" si="85"/>
        <v>88</v>
      </c>
      <c r="AO84" s="41">
        <f t="shared" si="80"/>
        <v>109</v>
      </c>
      <c r="AP84" s="41">
        <f t="shared" si="86"/>
        <v>84</v>
      </c>
      <c r="AQ84" s="41" t="str">
        <f t="shared" si="92"/>
        <v>cf</v>
      </c>
      <c r="AS84" s="139">
        <v>43040</v>
      </c>
      <c r="AT84" s="142">
        <v>336</v>
      </c>
      <c r="AU84" s="142">
        <v>384</v>
      </c>
      <c r="AV84" s="142">
        <v>504</v>
      </c>
      <c r="AW84" s="142">
        <v>144</v>
      </c>
      <c r="AX84" s="142">
        <v>72</v>
      </c>
      <c r="AY84" s="142">
        <v>168</v>
      </c>
      <c r="AZ84" s="142">
        <f t="shared" si="88"/>
        <v>720</v>
      </c>
    </row>
    <row r="85" spans="1:52">
      <c r="A85" s="277">
        <f>+ROW('ISO Style Costs'!A79)</f>
        <v>79</v>
      </c>
      <c r="B85" s="197" t="s">
        <v>55</v>
      </c>
      <c r="C85" s="197" t="s">
        <v>33</v>
      </c>
      <c r="D85" s="195">
        <f>+D$2</f>
        <v>2013</v>
      </c>
      <c r="E85" s="195">
        <f t="shared" ref="E85:R85" si="96">+E$2</f>
        <v>2014</v>
      </c>
      <c r="F85" s="195">
        <f t="shared" si="96"/>
        <v>2015</v>
      </c>
      <c r="G85" s="195">
        <f t="shared" si="96"/>
        <v>2016</v>
      </c>
      <c r="H85" s="195">
        <f t="shared" si="96"/>
        <v>2017</v>
      </c>
      <c r="I85" s="195">
        <f t="shared" si="96"/>
        <v>2018</v>
      </c>
      <c r="J85" s="195">
        <f t="shared" si="96"/>
        <v>2019</v>
      </c>
      <c r="K85" s="195">
        <f t="shared" si="96"/>
        <v>2020</v>
      </c>
      <c r="L85" s="195">
        <f t="shared" si="96"/>
        <v>2021</v>
      </c>
      <c r="M85" s="195">
        <f t="shared" si="96"/>
        <v>2022</v>
      </c>
      <c r="N85" s="195">
        <f t="shared" si="96"/>
        <v>2023</v>
      </c>
      <c r="O85" s="195">
        <f t="shared" si="96"/>
        <v>2024</v>
      </c>
      <c r="P85" s="195">
        <f t="shared" si="96"/>
        <v>2025</v>
      </c>
      <c r="Q85" s="195">
        <f t="shared" si="96"/>
        <v>2026</v>
      </c>
      <c r="R85" s="195">
        <f t="shared" si="96"/>
        <v>2027</v>
      </c>
      <c r="S85" s="327"/>
      <c r="T85" s="327"/>
      <c r="U85" s="327"/>
      <c r="V85" s="327"/>
      <c r="W85" s="327"/>
      <c r="X85" s="327"/>
      <c r="Y85" s="327"/>
      <c r="Z85" s="250"/>
      <c r="AA85" s="250"/>
      <c r="AL85" s="27">
        <f t="shared" si="84"/>
        <v>43831</v>
      </c>
      <c r="AM85" s="41" t="str">
        <f t="shared" si="79"/>
        <v>ck</v>
      </c>
      <c r="AN85" s="41">
        <f t="shared" si="85"/>
        <v>89</v>
      </c>
      <c r="AO85" s="41">
        <f t="shared" si="80"/>
        <v>110</v>
      </c>
      <c r="AP85" s="41">
        <f t="shared" si="86"/>
        <v>85</v>
      </c>
      <c r="AQ85" s="41" t="str">
        <f t="shared" si="92"/>
        <v>cg</v>
      </c>
      <c r="AS85" s="139">
        <v>43070</v>
      </c>
      <c r="AT85" s="142">
        <v>320</v>
      </c>
      <c r="AU85" s="142">
        <v>424</v>
      </c>
      <c r="AV85" s="142">
        <v>480</v>
      </c>
      <c r="AW85" s="142">
        <v>176</v>
      </c>
      <c r="AX85" s="142">
        <v>88</v>
      </c>
      <c r="AY85" s="142">
        <v>160</v>
      </c>
      <c r="AZ85" s="142">
        <f t="shared" si="88"/>
        <v>744</v>
      </c>
    </row>
    <row r="86" spans="1:52">
      <c r="A86" s="277">
        <f>+ROW('ISO Style Costs'!A80)</f>
        <v>80</v>
      </c>
      <c r="B86" s="198" t="s">
        <v>1</v>
      </c>
      <c r="C86" s="199" t="s">
        <v>177</v>
      </c>
      <c r="D86" s="251">
        <f t="shared" ref="D86:G97" ca="1" si="97">+IF(ISERROR(D55/D70),0,D55/D70)</f>
        <v>5.1672299972280005</v>
      </c>
      <c r="E86" s="251">
        <f t="shared" ca="1" si="97"/>
        <v>4.5770643771725208</v>
      </c>
      <c r="F86" s="251">
        <f t="shared" ca="1" si="97"/>
        <v>4.1943584232814581</v>
      </c>
      <c r="G86" s="251">
        <f t="shared" ca="1" si="97"/>
        <v>4.4896601803778093</v>
      </c>
      <c r="H86" s="482">
        <f t="shared" ref="H86:R86" ca="1" si="98">+IF(ISERROR(H55/H70),0,H55/H70)</f>
        <v>4.7533467547383195</v>
      </c>
      <c r="I86" s="482">
        <f t="shared" ca="1" si="98"/>
        <v>6.6424874528617099</v>
      </c>
      <c r="J86" s="482">
        <f t="shared" ca="1" si="98"/>
        <v>13.937002233487796</v>
      </c>
      <c r="K86" s="482">
        <f t="shared" ca="1" si="98"/>
        <v>24.34102959548289</v>
      </c>
      <c r="L86" s="482">
        <f t="shared" ca="1" si="98"/>
        <v>31.511996102764805</v>
      </c>
      <c r="M86" s="482">
        <f t="shared" ca="1" si="98"/>
        <v>31.271901101855995</v>
      </c>
      <c r="N86" s="482">
        <f t="shared" ca="1" si="98"/>
        <v>30.690793720715437</v>
      </c>
      <c r="O86" s="482">
        <f t="shared" ca="1" si="98"/>
        <v>30.575602146960051</v>
      </c>
      <c r="P86" s="482">
        <f t="shared" ca="1" si="98"/>
        <v>30.689579551625513</v>
      </c>
      <c r="Q86" s="482">
        <f t="shared" ca="1" si="98"/>
        <v>28.786242833563676</v>
      </c>
      <c r="R86" s="482">
        <f t="shared" ca="1" si="98"/>
        <v>28.656114766044649</v>
      </c>
      <c r="S86" s="349"/>
      <c r="T86" s="349"/>
      <c r="U86" s="349"/>
      <c r="V86" s="349"/>
      <c r="W86" s="349"/>
      <c r="X86" s="349"/>
      <c r="Y86" s="349"/>
      <c r="Z86" s="41"/>
      <c r="AA86" s="41"/>
      <c r="AL86" s="27">
        <f t="shared" si="84"/>
        <v>43862</v>
      </c>
      <c r="AM86" s="41" t="str">
        <f t="shared" si="79"/>
        <v>cl</v>
      </c>
      <c r="AN86" s="41">
        <f t="shared" si="85"/>
        <v>90</v>
      </c>
      <c r="AO86" s="41">
        <f t="shared" si="80"/>
        <v>111</v>
      </c>
      <c r="AP86" s="41">
        <f t="shared" si="86"/>
        <v>86</v>
      </c>
      <c r="AQ86" s="41" t="str">
        <f t="shared" si="92"/>
        <v>ch</v>
      </c>
      <c r="AS86" s="140">
        <v>43101</v>
      </c>
      <c r="AT86" s="143">
        <v>352</v>
      </c>
      <c r="AU86" s="143">
        <v>392</v>
      </c>
      <c r="AV86" s="143">
        <v>528</v>
      </c>
      <c r="AW86" s="143">
        <v>144</v>
      </c>
      <c r="AX86" s="143">
        <v>72</v>
      </c>
      <c r="AY86" s="143">
        <v>176</v>
      </c>
      <c r="AZ86" s="143">
        <f t="shared" si="88"/>
        <v>744</v>
      </c>
    </row>
    <row r="87" spans="1:52">
      <c r="A87" s="277">
        <f>+ROW('ISO Style Costs'!A81)</f>
        <v>81</v>
      </c>
      <c r="B87" s="201" t="s">
        <v>2</v>
      </c>
      <c r="C87" s="202" t="s">
        <v>177</v>
      </c>
      <c r="D87" s="250">
        <f t="shared" ca="1" si="97"/>
        <v>-0.68110882625735725</v>
      </c>
      <c r="E87" s="250">
        <f t="shared" ca="1" si="97"/>
        <v>0.57785891264270206</v>
      </c>
      <c r="F87" s="250">
        <f t="shared" ca="1" si="97"/>
        <v>-0.34906698539629316</v>
      </c>
      <c r="G87" s="250">
        <f t="shared" ca="1" si="97"/>
        <v>0.85842600324853224</v>
      </c>
      <c r="H87" s="483">
        <f t="shared" ref="H87:R87" ca="1" si="99">+IF(ISERROR(H56/H71),0,H56/H71)</f>
        <v>0.29072072415501965</v>
      </c>
      <c r="I87" s="483">
        <f t="shared" ca="1" si="99"/>
        <v>2.7873192472176522</v>
      </c>
      <c r="J87" s="483">
        <f t="shared" ca="1" si="99"/>
        <v>10.192338725785564</v>
      </c>
      <c r="K87" s="483">
        <f t="shared" ca="1" si="99"/>
        <v>20.708837218968686</v>
      </c>
      <c r="L87" s="483">
        <f t="shared" ca="1" si="99"/>
        <v>27.034152197754878</v>
      </c>
      <c r="M87" s="483">
        <f t="shared" ca="1" si="99"/>
        <v>26.946384659369912</v>
      </c>
      <c r="N87" s="483">
        <f t="shared" ca="1" si="99"/>
        <v>25.475312852315827</v>
      </c>
      <c r="O87" s="483">
        <f t="shared" ca="1" si="99"/>
        <v>26.18412008635395</v>
      </c>
      <c r="P87" s="483">
        <f t="shared" ca="1" si="99"/>
        <v>24.749457048486505</v>
      </c>
      <c r="Q87" s="483">
        <f t="shared" ca="1" si="99"/>
        <v>23.270639809898782</v>
      </c>
      <c r="R87" s="483">
        <f t="shared" ca="1" si="99"/>
        <v>22.616100488586614</v>
      </c>
      <c r="S87" s="349"/>
      <c r="T87" s="349"/>
      <c r="U87" s="349"/>
      <c r="V87" s="349"/>
      <c r="W87" s="349"/>
      <c r="X87" s="349"/>
      <c r="Y87" s="349"/>
      <c r="Z87" s="41"/>
      <c r="AA87" s="41"/>
      <c r="AL87" s="27">
        <f t="shared" si="84"/>
        <v>43891</v>
      </c>
      <c r="AM87" s="41" t="str">
        <f t="shared" si="79"/>
        <v>cm</v>
      </c>
      <c r="AN87" s="41">
        <f t="shared" si="85"/>
        <v>91</v>
      </c>
      <c r="AO87" s="41">
        <f t="shared" si="80"/>
        <v>112</v>
      </c>
      <c r="AP87" s="41">
        <f t="shared" si="86"/>
        <v>87</v>
      </c>
      <c r="AQ87" s="41" t="str">
        <f t="shared" si="92"/>
        <v>ci</v>
      </c>
      <c r="AS87" s="140">
        <v>43132</v>
      </c>
      <c r="AT87" s="143">
        <v>320</v>
      </c>
      <c r="AU87" s="143">
        <v>352</v>
      </c>
      <c r="AV87" s="143">
        <v>480</v>
      </c>
      <c r="AW87" s="143">
        <v>128</v>
      </c>
      <c r="AX87" s="143">
        <v>64</v>
      </c>
      <c r="AY87" s="143">
        <v>160</v>
      </c>
      <c r="AZ87" s="143">
        <f t="shared" si="88"/>
        <v>672</v>
      </c>
    </row>
    <row r="88" spans="1:52">
      <c r="A88" s="277">
        <f>+ROW('ISO Style Costs'!A82)</f>
        <v>82</v>
      </c>
      <c r="B88" s="201" t="s">
        <v>3</v>
      </c>
      <c r="C88" s="202" t="s">
        <v>177</v>
      </c>
      <c r="D88" s="250">
        <f t="shared" ca="1" si="97"/>
        <v>-1.3934572194189523</v>
      </c>
      <c r="E88" s="250">
        <f t="shared" ca="1" si="97"/>
        <v>-9.1913307129357441E-2</v>
      </c>
      <c r="F88" s="250">
        <f t="shared" ca="1" si="97"/>
        <v>-1.0077684481830489</v>
      </c>
      <c r="G88" s="250">
        <f t="shared" ca="1" si="97"/>
        <v>-0.13476415657350563</v>
      </c>
      <c r="H88" s="483">
        <f t="shared" ref="H88:R88" ca="1" si="100">+IF(ISERROR(H57/H72),0,H57/H72)</f>
        <v>-0.58883187690249317</v>
      </c>
      <c r="I88" s="483">
        <f t="shared" ca="1" si="100"/>
        <v>1.2962066903013503</v>
      </c>
      <c r="J88" s="483">
        <f t="shared" ca="1" si="100"/>
        <v>9.5550854446602287</v>
      </c>
      <c r="K88" s="483">
        <f t="shared" ca="1" si="100"/>
        <v>19.280159639447032</v>
      </c>
      <c r="L88" s="483">
        <f t="shared" ca="1" si="100"/>
        <v>26.233173366377915</v>
      </c>
      <c r="M88" s="483">
        <f t="shared" ca="1" si="100"/>
        <v>25.906108528908941</v>
      </c>
      <c r="N88" s="483">
        <f t="shared" ca="1" si="100"/>
        <v>24.686153375241332</v>
      </c>
      <c r="O88" s="483">
        <f t="shared" ca="1" si="100"/>
        <v>24.95490841413385</v>
      </c>
      <c r="P88" s="483">
        <f t="shared" ca="1" si="100"/>
        <v>24.116333266806937</v>
      </c>
      <c r="Q88" s="483">
        <f t="shared" ca="1" si="100"/>
        <v>21.676780570726898</v>
      </c>
      <c r="R88" s="483">
        <f t="shared" ca="1" si="100"/>
        <v>21.239795683652599</v>
      </c>
      <c r="S88" s="349"/>
      <c r="T88" s="349"/>
      <c r="U88" s="349"/>
      <c r="V88" s="349"/>
      <c r="W88" s="349"/>
      <c r="X88" s="349"/>
      <c r="Y88" s="349"/>
      <c r="Z88" s="41"/>
      <c r="AA88" s="41"/>
      <c r="AL88" s="27">
        <f t="shared" si="84"/>
        <v>43922</v>
      </c>
      <c r="AM88" s="41" t="str">
        <f t="shared" si="79"/>
        <v>cn</v>
      </c>
      <c r="AN88" s="41">
        <f t="shared" si="85"/>
        <v>92</v>
      </c>
      <c r="AO88" s="41">
        <f t="shared" si="80"/>
        <v>113</v>
      </c>
      <c r="AP88" s="41">
        <f t="shared" si="86"/>
        <v>88</v>
      </c>
      <c r="AQ88" s="41" t="str">
        <f t="shared" si="92"/>
        <v>cj</v>
      </c>
      <c r="AS88" s="140">
        <v>43160</v>
      </c>
      <c r="AT88" s="143">
        <v>352</v>
      </c>
      <c r="AU88" s="143">
        <v>392</v>
      </c>
      <c r="AV88" s="143">
        <v>528</v>
      </c>
      <c r="AW88" s="143">
        <v>144</v>
      </c>
      <c r="AX88" s="143">
        <v>72</v>
      </c>
      <c r="AY88" s="143">
        <v>176</v>
      </c>
      <c r="AZ88" s="143">
        <f t="shared" si="88"/>
        <v>744</v>
      </c>
    </row>
    <row r="89" spans="1:52">
      <c r="A89" s="277">
        <f>+ROW('ISO Style Costs'!A83)</f>
        <v>83</v>
      </c>
      <c r="B89" s="201" t="s">
        <v>4</v>
      </c>
      <c r="C89" s="202" t="s">
        <v>177</v>
      </c>
      <c r="D89" s="250">
        <f t="shared" ca="1" si="97"/>
        <v>4.7530368902511073</v>
      </c>
      <c r="E89" s="250">
        <f t="shared" ca="1" si="97"/>
        <v>0</v>
      </c>
      <c r="F89" s="250">
        <f t="shared" ca="1" si="97"/>
        <v>0</v>
      </c>
      <c r="G89" s="250">
        <f t="shared" ca="1" si="97"/>
        <v>0</v>
      </c>
      <c r="H89" s="483">
        <f t="shared" ref="H89:R89" ca="1" si="101">+IF(ISERROR(H58/H73),0,H58/H73)</f>
        <v>0</v>
      </c>
      <c r="I89" s="483">
        <f t="shared" ca="1" si="101"/>
        <v>0</v>
      </c>
      <c r="J89" s="483">
        <f t="shared" ca="1" si="101"/>
        <v>0</v>
      </c>
      <c r="K89" s="483">
        <f t="shared" ca="1" si="101"/>
        <v>0</v>
      </c>
      <c r="L89" s="483">
        <f t="shared" ca="1" si="101"/>
        <v>0</v>
      </c>
      <c r="M89" s="483">
        <f t="shared" ca="1" si="101"/>
        <v>0</v>
      </c>
      <c r="N89" s="483">
        <f t="shared" ca="1" si="101"/>
        <v>0</v>
      </c>
      <c r="O89" s="483">
        <f t="shared" ca="1" si="101"/>
        <v>0</v>
      </c>
      <c r="P89" s="483">
        <f t="shared" ca="1" si="101"/>
        <v>0</v>
      </c>
      <c r="Q89" s="483">
        <f t="shared" ca="1" si="101"/>
        <v>0</v>
      </c>
      <c r="R89" s="483">
        <f t="shared" ca="1" si="101"/>
        <v>0</v>
      </c>
      <c r="S89" s="349"/>
      <c r="T89" s="349"/>
      <c r="U89" s="349"/>
      <c r="V89" s="349"/>
      <c r="W89" s="349"/>
      <c r="X89" s="349"/>
      <c r="Y89" s="349"/>
      <c r="Z89" s="41"/>
      <c r="AA89" s="41"/>
      <c r="AL89" s="27">
        <f t="shared" si="84"/>
        <v>43952</v>
      </c>
      <c r="AM89" s="41" t="str">
        <f t="shared" si="79"/>
        <v>co</v>
      </c>
      <c r="AN89" s="41">
        <f t="shared" si="85"/>
        <v>93</v>
      </c>
      <c r="AO89" s="41">
        <f t="shared" si="80"/>
        <v>114</v>
      </c>
      <c r="AP89" s="41">
        <f t="shared" si="86"/>
        <v>89</v>
      </c>
      <c r="AQ89" s="41" t="str">
        <f t="shared" si="92"/>
        <v>ck</v>
      </c>
      <c r="AS89" s="140">
        <v>43191</v>
      </c>
      <c r="AT89" s="143">
        <v>336</v>
      </c>
      <c r="AU89" s="143">
        <v>384</v>
      </c>
      <c r="AV89" s="143">
        <v>504</v>
      </c>
      <c r="AW89" s="143">
        <v>144</v>
      </c>
      <c r="AX89" s="143">
        <v>72</v>
      </c>
      <c r="AY89" s="143">
        <v>168</v>
      </c>
      <c r="AZ89" s="143">
        <f t="shared" si="88"/>
        <v>720</v>
      </c>
    </row>
    <row r="90" spans="1:52">
      <c r="A90" s="277">
        <f>+ROW('ISO Style Costs'!A84)</f>
        <v>84</v>
      </c>
      <c r="B90" s="201" t="s">
        <v>5</v>
      </c>
      <c r="C90" s="202" t="s">
        <v>177</v>
      </c>
      <c r="D90" s="250">
        <f t="shared" ca="1" si="97"/>
        <v>4.6819162063056128</v>
      </c>
      <c r="E90" s="250">
        <f t="shared" ca="1" si="97"/>
        <v>0</v>
      </c>
      <c r="F90" s="250">
        <f t="shared" ca="1" si="97"/>
        <v>0</v>
      </c>
      <c r="G90" s="250">
        <f t="shared" ca="1" si="97"/>
        <v>0</v>
      </c>
      <c r="H90" s="483">
        <f t="shared" ref="H90:R90" ca="1" si="102">+IF(ISERROR(H59/H74),0,H59/H74)</f>
        <v>0</v>
      </c>
      <c r="I90" s="483">
        <f t="shared" ca="1" si="102"/>
        <v>0</v>
      </c>
      <c r="J90" s="483">
        <f t="shared" ca="1" si="102"/>
        <v>0</v>
      </c>
      <c r="K90" s="483">
        <f t="shared" ca="1" si="102"/>
        <v>0</v>
      </c>
      <c r="L90" s="483">
        <f t="shared" ca="1" si="102"/>
        <v>0</v>
      </c>
      <c r="M90" s="483">
        <f t="shared" ca="1" si="102"/>
        <v>0</v>
      </c>
      <c r="N90" s="483">
        <f t="shared" ca="1" si="102"/>
        <v>0</v>
      </c>
      <c r="O90" s="483">
        <f t="shared" ca="1" si="102"/>
        <v>0</v>
      </c>
      <c r="P90" s="483">
        <f t="shared" ca="1" si="102"/>
        <v>0</v>
      </c>
      <c r="Q90" s="483">
        <f t="shared" ca="1" si="102"/>
        <v>0</v>
      </c>
      <c r="R90" s="483">
        <f t="shared" ca="1" si="102"/>
        <v>0</v>
      </c>
      <c r="S90" s="349"/>
      <c r="T90" s="349"/>
      <c r="U90" s="349"/>
      <c r="V90" s="349"/>
      <c r="W90" s="349"/>
      <c r="X90" s="349"/>
      <c r="Y90" s="349"/>
      <c r="Z90" s="41"/>
      <c r="AA90" s="41"/>
      <c r="AL90" s="27">
        <f t="shared" si="84"/>
        <v>43983</v>
      </c>
      <c r="AM90" s="41" t="str">
        <f t="shared" si="79"/>
        <v>cp</v>
      </c>
      <c r="AN90" s="41">
        <f t="shared" si="85"/>
        <v>94</v>
      </c>
      <c r="AO90" s="41">
        <f t="shared" si="80"/>
        <v>115</v>
      </c>
      <c r="AP90" s="41">
        <f t="shared" si="86"/>
        <v>90</v>
      </c>
      <c r="AQ90" s="41" t="str">
        <f t="shared" si="92"/>
        <v>cl</v>
      </c>
      <c r="AS90" s="140">
        <v>43221</v>
      </c>
      <c r="AT90" s="143">
        <v>352</v>
      </c>
      <c r="AU90" s="143">
        <v>392</v>
      </c>
      <c r="AV90" s="143">
        <v>528</v>
      </c>
      <c r="AW90" s="143">
        <v>144</v>
      </c>
      <c r="AX90" s="143">
        <v>72</v>
      </c>
      <c r="AY90" s="143">
        <v>176</v>
      </c>
      <c r="AZ90" s="143">
        <f t="shared" si="88"/>
        <v>744</v>
      </c>
    </row>
    <row r="91" spans="1:52">
      <c r="A91" s="277">
        <f>+ROW('ISO Style Costs'!A85)</f>
        <v>85</v>
      </c>
      <c r="B91" s="201" t="s">
        <v>6</v>
      </c>
      <c r="C91" s="202" t="s">
        <v>177</v>
      </c>
      <c r="D91" s="250">
        <f t="shared" ca="1" si="97"/>
        <v>4.2547088613120865</v>
      </c>
      <c r="E91" s="250">
        <f t="shared" ca="1" si="97"/>
        <v>0</v>
      </c>
      <c r="F91" s="250">
        <f t="shared" ca="1" si="97"/>
        <v>0</v>
      </c>
      <c r="G91" s="250">
        <f t="shared" ca="1" si="97"/>
        <v>0</v>
      </c>
      <c r="H91" s="483">
        <f t="shared" ref="H91:R91" ca="1" si="103">+IF(ISERROR(H60/H75),0,H60/H75)</f>
        <v>0</v>
      </c>
      <c r="I91" s="483">
        <f t="shared" ca="1" si="103"/>
        <v>0</v>
      </c>
      <c r="J91" s="483">
        <f t="shared" ca="1" si="103"/>
        <v>0</v>
      </c>
      <c r="K91" s="483">
        <f t="shared" ca="1" si="103"/>
        <v>0</v>
      </c>
      <c r="L91" s="483">
        <f t="shared" ca="1" si="103"/>
        <v>0</v>
      </c>
      <c r="M91" s="483">
        <f t="shared" ca="1" si="103"/>
        <v>0</v>
      </c>
      <c r="N91" s="483">
        <f t="shared" ca="1" si="103"/>
        <v>0</v>
      </c>
      <c r="O91" s="483">
        <f t="shared" ca="1" si="103"/>
        <v>0</v>
      </c>
      <c r="P91" s="483">
        <f t="shared" ca="1" si="103"/>
        <v>0</v>
      </c>
      <c r="Q91" s="483">
        <f t="shared" ca="1" si="103"/>
        <v>0</v>
      </c>
      <c r="R91" s="483">
        <f t="shared" ca="1" si="103"/>
        <v>0</v>
      </c>
      <c r="S91" s="349"/>
      <c r="T91" s="349"/>
      <c r="U91" s="349"/>
      <c r="V91" s="349"/>
      <c r="W91" s="349"/>
      <c r="X91" s="349"/>
      <c r="Y91" s="349"/>
      <c r="Z91" s="41"/>
      <c r="AA91" s="41"/>
      <c r="AL91" s="27">
        <f t="shared" si="84"/>
        <v>44013</v>
      </c>
      <c r="AM91" s="41" t="str">
        <f t="shared" si="79"/>
        <v>cq</v>
      </c>
      <c r="AN91" s="41">
        <f t="shared" si="85"/>
        <v>95</v>
      </c>
      <c r="AO91" s="41">
        <f t="shared" si="80"/>
        <v>116</v>
      </c>
      <c r="AP91" s="41">
        <f t="shared" si="86"/>
        <v>91</v>
      </c>
      <c r="AQ91" s="41" t="str">
        <f t="shared" si="92"/>
        <v>cm</v>
      </c>
      <c r="AS91" s="140">
        <v>43252</v>
      </c>
      <c r="AT91" s="143">
        <v>336</v>
      </c>
      <c r="AU91" s="143">
        <v>384</v>
      </c>
      <c r="AV91" s="143">
        <v>504</v>
      </c>
      <c r="AW91" s="143">
        <v>144</v>
      </c>
      <c r="AX91" s="143">
        <v>72</v>
      </c>
      <c r="AY91" s="143">
        <v>168</v>
      </c>
      <c r="AZ91" s="143">
        <f t="shared" si="88"/>
        <v>720</v>
      </c>
    </row>
    <row r="92" spans="1:52">
      <c r="A92" s="277">
        <f>+ROW('ISO Style Costs'!A86)</f>
        <v>86</v>
      </c>
      <c r="B92" s="201" t="s">
        <v>7</v>
      </c>
      <c r="C92" s="202" t="s">
        <v>177</v>
      </c>
      <c r="D92" s="250">
        <f t="shared" ca="1" si="97"/>
        <v>2.5530179698605937</v>
      </c>
      <c r="E92" s="250">
        <f t="shared" ca="1" si="97"/>
        <v>2.6366085073106715</v>
      </c>
      <c r="F92" s="250">
        <f t="shared" ca="1" si="97"/>
        <v>1.0980557289149178</v>
      </c>
      <c r="G92" s="250">
        <f t="shared" ca="1" si="97"/>
        <v>1.6652414687912305</v>
      </c>
      <c r="H92" s="483">
        <f t="shared" ref="H92:R92" ca="1" si="104">+IF(ISERROR(H61/H76),0,H61/H76)</f>
        <v>1.5117650820312845</v>
      </c>
      <c r="I92" s="483">
        <f t="shared" ca="1" si="104"/>
        <v>3.5250072315026513</v>
      </c>
      <c r="J92" s="483">
        <f t="shared" ca="1" si="104"/>
        <v>10.897617547860015</v>
      </c>
      <c r="K92" s="483">
        <f t="shared" ca="1" si="104"/>
        <v>21.415348904144498</v>
      </c>
      <c r="L92" s="483">
        <f t="shared" ca="1" si="104"/>
        <v>28.001990078304793</v>
      </c>
      <c r="M92" s="483">
        <f t="shared" ca="1" si="104"/>
        <v>28.067715982181493</v>
      </c>
      <c r="N92" s="483">
        <f t="shared" ca="1" si="104"/>
        <v>27.159450208985046</v>
      </c>
      <c r="O92" s="483">
        <f t="shared" ca="1" si="104"/>
        <v>27.933994875824883</v>
      </c>
      <c r="P92" s="483">
        <f t="shared" ca="1" si="104"/>
        <v>26.724632815045904</v>
      </c>
      <c r="Q92" s="483">
        <f t="shared" ca="1" si="104"/>
        <v>24.965905173939912</v>
      </c>
      <c r="R92" s="483">
        <f t="shared" ca="1" si="104"/>
        <v>24.524892665703959</v>
      </c>
      <c r="S92" s="349"/>
      <c r="T92" s="349"/>
      <c r="U92" s="349"/>
      <c r="V92" s="349"/>
      <c r="W92" s="349"/>
      <c r="X92" s="349"/>
      <c r="Y92" s="349"/>
      <c r="Z92" s="41"/>
      <c r="AA92" s="41"/>
      <c r="AL92" s="27">
        <f t="shared" si="84"/>
        <v>44044</v>
      </c>
      <c r="AM92" s="41" t="str">
        <f t="shared" si="79"/>
        <v>cr</v>
      </c>
      <c r="AN92" s="41">
        <f t="shared" si="85"/>
        <v>96</v>
      </c>
      <c r="AO92" s="41">
        <f t="shared" si="80"/>
        <v>117</v>
      </c>
      <c r="AP92" s="41">
        <f t="shared" si="86"/>
        <v>92</v>
      </c>
      <c r="AQ92" s="41" t="str">
        <f t="shared" si="92"/>
        <v>cn</v>
      </c>
      <c r="AS92" s="140">
        <v>43282</v>
      </c>
      <c r="AT92" s="143">
        <v>336</v>
      </c>
      <c r="AU92" s="143">
        <v>408</v>
      </c>
      <c r="AV92" s="143">
        <v>504</v>
      </c>
      <c r="AW92" s="143">
        <v>160</v>
      </c>
      <c r="AX92" s="143">
        <v>80</v>
      </c>
      <c r="AY92" s="143">
        <v>168</v>
      </c>
      <c r="AZ92" s="143">
        <f t="shared" si="88"/>
        <v>744</v>
      </c>
    </row>
    <row r="93" spans="1:52">
      <c r="A93" s="277">
        <f>+ROW('ISO Style Costs'!A87)</f>
        <v>87</v>
      </c>
      <c r="B93" s="201" t="s">
        <v>8</v>
      </c>
      <c r="C93" s="202" t="s">
        <v>177</v>
      </c>
      <c r="D93" s="250">
        <f t="shared" ca="1" si="97"/>
        <v>2.2401098104506443</v>
      </c>
      <c r="E93" s="250">
        <f t="shared" ca="1" si="97"/>
        <v>2.2954550885004972</v>
      </c>
      <c r="F93" s="250">
        <f t="shared" ca="1" si="97"/>
        <v>0.8212480831133171</v>
      </c>
      <c r="G93" s="250">
        <f t="shared" ca="1" si="97"/>
        <v>1.1886709089006653</v>
      </c>
      <c r="H93" s="483">
        <f t="shared" ref="H93:R93" ca="1" si="105">+IF(ISERROR(H62/H77),0,H62/H77)</f>
        <v>1.0428038606406027</v>
      </c>
      <c r="I93" s="483">
        <f t="shared" ca="1" si="105"/>
        <v>2.90025906184303</v>
      </c>
      <c r="J93" s="483">
        <f t="shared" ca="1" si="105"/>
        <v>11.318338089024419</v>
      </c>
      <c r="K93" s="483">
        <f t="shared" ca="1" si="105"/>
        <v>21.011125763782665</v>
      </c>
      <c r="L93" s="483">
        <f t="shared" ca="1" si="105"/>
        <v>27.81801800399958</v>
      </c>
      <c r="M93" s="483">
        <f t="shared" ca="1" si="105"/>
        <v>27.511596997983226</v>
      </c>
      <c r="N93" s="483">
        <f t="shared" ca="1" si="105"/>
        <v>26.801389625924763</v>
      </c>
      <c r="O93" s="483">
        <f t="shared" ca="1" si="105"/>
        <v>26.830600912966695</v>
      </c>
      <c r="P93" s="483">
        <f t="shared" ca="1" si="105"/>
        <v>26.280601965835384</v>
      </c>
      <c r="Q93" s="483">
        <f t="shared" ca="1" si="105"/>
        <v>24.087967467769271</v>
      </c>
      <c r="R93" s="483">
        <f t="shared" ca="1" si="105"/>
        <v>24.550047869810172</v>
      </c>
      <c r="S93" s="349"/>
      <c r="T93" s="349"/>
      <c r="U93" s="349"/>
      <c r="V93" s="349"/>
      <c r="W93" s="349"/>
      <c r="X93" s="349"/>
      <c r="Y93" s="349"/>
      <c r="Z93" s="41"/>
      <c r="AA93" s="41"/>
      <c r="AL93" s="27">
        <f t="shared" si="84"/>
        <v>44075</v>
      </c>
      <c r="AM93" s="41" t="str">
        <f t="shared" si="79"/>
        <v>cs</v>
      </c>
      <c r="AN93" s="41">
        <f t="shared" si="85"/>
        <v>97</v>
      </c>
      <c r="AO93" s="41">
        <f t="shared" si="80"/>
        <v>118</v>
      </c>
      <c r="AP93" s="41">
        <f t="shared" si="86"/>
        <v>93</v>
      </c>
      <c r="AQ93" s="41" t="str">
        <f t="shared" ref="AQ93:AQ104" si="106">+"c"&amp;AQ15</f>
        <v>co</v>
      </c>
      <c r="AS93" s="140">
        <v>43313</v>
      </c>
      <c r="AT93" s="143">
        <v>368</v>
      </c>
      <c r="AU93" s="143">
        <v>376</v>
      </c>
      <c r="AV93" s="143">
        <v>552</v>
      </c>
      <c r="AW93" s="143">
        <v>128</v>
      </c>
      <c r="AX93" s="143">
        <v>64</v>
      </c>
      <c r="AY93" s="143">
        <v>184</v>
      </c>
      <c r="AZ93" s="143">
        <f t="shared" si="88"/>
        <v>744</v>
      </c>
    </row>
    <row r="94" spans="1:52">
      <c r="A94" s="277">
        <f>+ROW('ISO Style Costs'!A88)</f>
        <v>88</v>
      </c>
      <c r="B94" s="201" t="s">
        <v>9</v>
      </c>
      <c r="C94" s="202" t="s">
        <v>177</v>
      </c>
      <c r="D94" s="250">
        <f t="shared" ca="1" si="97"/>
        <v>5.0536038371791552</v>
      </c>
      <c r="E94" s="250">
        <f t="shared" ca="1" si="97"/>
        <v>0</v>
      </c>
      <c r="F94" s="250">
        <f t="shared" ca="1" si="97"/>
        <v>0</v>
      </c>
      <c r="G94" s="250">
        <f t="shared" ca="1" si="97"/>
        <v>0</v>
      </c>
      <c r="H94" s="483">
        <f t="shared" ref="H94:R94" ca="1" si="107">+IF(ISERROR(H63/H78),0,H63/H78)</f>
        <v>0</v>
      </c>
      <c r="I94" s="483">
        <f t="shared" ca="1" si="107"/>
        <v>0</v>
      </c>
      <c r="J94" s="483">
        <f t="shared" ca="1" si="107"/>
        <v>8.8918290640394027</v>
      </c>
      <c r="K94" s="483">
        <f t="shared" ca="1" si="107"/>
        <v>15.839359086328503</v>
      </c>
      <c r="L94" s="483">
        <f t="shared" ca="1" si="107"/>
        <v>23.353207531022672</v>
      </c>
      <c r="M94" s="483">
        <f t="shared" ca="1" si="107"/>
        <v>22.659140150221912</v>
      </c>
      <c r="N94" s="483">
        <f t="shared" ca="1" si="107"/>
        <v>20.767509026946236</v>
      </c>
      <c r="O94" s="483">
        <f t="shared" ca="1" si="107"/>
        <v>21.967448889368114</v>
      </c>
      <c r="P94" s="483">
        <f t="shared" ca="1" si="107"/>
        <v>22.085636427927753</v>
      </c>
      <c r="Q94" s="483">
        <f t="shared" ca="1" si="107"/>
        <v>23.656754634135293</v>
      </c>
      <c r="R94" s="483">
        <f t="shared" ca="1" si="107"/>
        <v>23.212222929249378</v>
      </c>
      <c r="S94" s="349"/>
      <c r="T94" s="349"/>
      <c r="U94" s="349"/>
      <c r="V94" s="349"/>
      <c r="W94" s="349"/>
      <c r="X94" s="349"/>
      <c r="Y94" s="349"/>
      <c r="Z94" s="41"/>
      <c r="AA94" s="41"/>
      <c r="AL94" s="27">
        <f t="shared" si="84"/>
        <v>44105</v>
      </c>
      <c r="AM94" s="41" t="str">
        <f t="shared" si="79"/>
        <v>ct</v>
      </c>
      <c r="AN94" s="41">
        <f t="shared" si="85"/>
        <v>98</v>
      </c>
      <c r="AO94" s="41">
        <f t="shared" si="80"/>
        <v>119</v>
      </c>
      <c r="AP94" s="41">
        <f t="shared" si="86"/>
        <v>94</v>
      </c>
      <c r="AQ94" s="41" t="str">
        <f t="shared" si="106"/>
        <v>cp</v>
      </c>
      <c r="AS94" s="140">
        <v>43344</v>
      </c>
      <c r="AT94" s="143">
        <v>304</v>
      </c>
      <c r="AU94" s="143">
        <v>416</v>
      </c>
      <c r="AV94" s="143">
        <v>456</v>
      </c>
      <c r="AW94" s="143">
        <v>176</v>
      </c>
      <c r="AX94" s="143">
        <v>88</v>
      </c>
      <c r="AY94" s="143">
        <v>152</v>
      </c>
      <c r="AZ94" s="143">
        <f t="shared" si="88"/>
        <v>720</v>
      </c>
    </row>
    <row r="95" spans="1:52">
      <c r="A95" s="277">
        <f>+ROW('ISO Style Costs'!A89)</f>
        <v>89</v>
      </c>
      <c r="B95" s="201" t="s">
        <v>10</v>
      </c>
      <c r="C95" s="202" t="s">
        <v>177</v>
      </c>
      <c r="D95" s="250">
        <f t="shared" ca="1" si="97"/>
        <v>-6.3834474344201184E-2</v>
      </c>
      <c r="E95" s="250">
        <f t="shared" ca="1" si="97"/>
        <v>0</v>
      </c>
      <c r="F95" s="250">
        <f t="shared" ca="1" si="97"/>
        <v>0</v>
      </c>
      <c r="G95" s="250">
        <f t="shared" ca="1" si="97"/>
        <v>0</v>
      </c>
      <c r="H95" s="483">
        <f t="shared" ref="H95:R95" ca="1" si="108">+IF(ISERROR(H64/H79),0,H64/H79)</f>
        <v>0</v>
      </c>
      <c r="I95" s="483">
        <f t="shared" ca="1" si="108"/>
        <v>0</v>
      </c>
      <c r="J95" s="483">
        <f t="shared" ca="1" si="108"/>
        <v>0</v>
      </c>
      <c r="K95" s="483">
        <f t="shared" ca="1" si="108"/>
        <v>4.9910091145833348</v>
      </c>
      <c r="L95" s="483">
        <f t="shared" ca="1" si="108"/>
        <v>9.1796812604370874</v>
      </c>
      <c r="M95" s="483">
        <f t="shared" ca="1" si="108"/>
        <v>4.8003037926615084</v>
      </c>
      <c r="N95" s="483">
        <f t="shared" ca="1" si="108"/>
        <v>6.026792785728297</v>
      </c>
      <c r="O95" s="483">
        <f t="shared" ca="1" si="108"/>
        <v>14.138177555486099</v>
      </c>
      <c r="P95" s="483">
        <f t="shared" ca="1" si="108"/>
        <v>3.3808822079842273</v>
      </c>
      <c r="Q95" s="483">
        <f t="shared" ca="1" si="108"/>
        <v>0</v>
      </c>
      <c r="R95" s="483">
        <f t="shared" ca="1" si="108"/>
        <v>7.4267920856308756</v>
      </c>
      <c r="S95" s="349"/>
      <c r="T95" s="349"/>
      <c r="U95" s="349"/>
      <c r="V95" s="349"/>
      <c r="W95" s="349"/>
      <c r="X95" s="349"/>
      <c r="Y95" s="349"/>
      <c r="Z95" s="41"/>
      <c r="AA95" s="41"/>
      <c r="AL95" s="27">
        <f t="shared" si="84"/>
        <v>44136</v>
      </c>
      <c r="AM95" s="41" t="str">
        <f t="shared" si="79"/>
        <v>cu</v>
      </c>
      <c r="AN95" s="41">
        <f t="shared" si="85"/>
        <v>99</v>
      </c>
      <c r="AO95" s="41">
        <f t="shared" si="80"/>
        <v>120</v>
      </c>
      <c r="AP95" s="41">
        <f t="shared" si="86"/>
        <v>95</v>
      </c>
      <c r="AQ95" s="41" t="str">
        <f t="shared" si="106"/>
        <v>cq</v>
      </c>
      <c r="AS95" s="140">
        <v>43374</v>
      </c>
      <c r="AT95" s="143">
        <v>368</v>
      </c>
      <c r="AU95" s="143">
        <v>376</v>
      </c>
      <c r="AV95" s="143">
        <v>552</v>
      </c>
      <c r="AW95" s="143">
        <v>128</v>
      </c>
      <c r="AX95" s="143">
        <v>64</v>
      </c>
      <c r="AY95" s="143">
        <v>184</v>
      </c>
      <c r="AZ95" s="143">
        <f t="shared" si="88"/>
        <v>744</v>
      </c>
    </row>
    <row r="96" spans="1:52">
      <c r="A96" s="277">
        <f>+ROW('ISO Style Costs'!A90)</f>
        <v>90</v>
      </c>
      <c r="B96" s="475" t="s">
        <v>97</v>
      </c>
      <c r="C96" s="478" t="s">
        <v>177</v>
      </c>
      <c r="D96" s="483">
        <f t="shared" ca="1" si="97"/>
        <v>12.842140904198276</v>
      </c>
      <c r="E96" s="483">
        <f t="shared" ca="1" si="97"/>
        <v>8.5433791999031268</v>
      </c>
      <c r="F96" s="483">
        <f t="shared" ca="1" si="97"/>
        <v>-3.1858367223823123</v>
      </c>
      <c r="G96" s="483">
        <f t="shared" ca="1" si="97"/>
        <v>-1.7717564408003279</v>
      </c>
      <c r="H96" s="483">
        <f t="shared" ref="H96:R96" ca="1" si="109">+IF(ISERROR(H65/H80),0,H65/H80)</f>
        <v>-1.0820085430372477</v>
      </c>
      <c r="I96" s="483">
        <f t="shared" ca="1" si="109"/>
        <v>1.0061311708742242</v>
      </c>
      <c r="J96" s="483">
        <f t="shared" ca="1" si="109"/>
        <v>12.234189481077632</v>
      </c>
      <c r="K96" s="483">
        <f t="shared" ca="1" si="109"/>
        <v>30.523995054011912</v>
      </c>
      <c r="L96" s="483">
        <f t="shared" ca="1" si="109"/>
        <v>43.20003463929752</v>
      </c>
      <c r="M96" s="483">
        <f t="shared" ca="1" si="109"/>
        <v>43.614950123044792</v>
      </c>
      <c r="N96" s="483">
        <f t="shared" ca="1" si="109"/>
        <v>43.042466626713619</v>
      </c>
      <c r="O96" s="483">
        <f t="shared" ca="1" si="109"/>
        <v>43.767183168507636</v>
      </c>
      <c r="P96" s="483">
        <f t="shared" ca="1" si="109"/>
        <v>45.245585100007489</v>
      </c>
      <c r="Q96" s="483">
        <f t="shared" ca="1" si="109"/>
        <v>48.695033422165181</v>
      </c>
      <c r="R96" s="483">
        <f t="shared" ca="1" si="109"/>
        <v>51.105793501168861</v>
      </c>
      <c r="S96" s="349"/>
      <c r="T96" s="349"/>
      <c r="U96" s="349"/>
      <c r="V96" s="349"/>
      <c r="W96" s="349"/>
      <c r="X96" s="349"/>
      <c r="Y96" s="349"/>
      <c r="Z96" s="41"/>
      <c r="AA96" s="41"/>
      <c r="AL96" s="27">
        <f t="shared" si="84"/>
        <v>44166</v>
      </c>
      <c r="AM96" s="41" t="str">
        <f t="shared" si="79"/>
        <v>cv</v>
      </c>
      <c r="AN96" s="41">
        <f t="shared" si="85"/>
        <v>100</v>
      </c>
      <c r="AO96" s="41">
        <f t="shared" si="80"/>
        <v>121</v>
      </c>
      <c r="AP96" s="41">
        <f t="shared" si="86"/>
        <v>96</v>
      </c>
      <c r="AQ96" s="41" t="str">
        <f t="shared" si="106"/>
        <v>cr</v>
      </c>
      <c r="AS96" s="140">
        <v>43405</v>
      </c>
      <c r="AT96" s="143">
        <v>336</v>
      </c>
      <c r="AU96" s="143">
        <v>384</v>
      </c>
      <c r="AV96" s="143">
        <v>504</v>
      </c>
      <c r="AW96" s="143">
        <v>144</v>
      </c>
      <c r="AX96" s="143">
        <v>72</v>
      </c>
      <c r="AY96" s="143">
        <v>168</v>
      </c>
      <c r="AZ96" s="143">
        <f t="shared" si="88"/>
        <v>720</v>
      </c>
    </row>
    <row r="97" spans="1:52">
      <c r="A97" s="277">
        <f>+ROW('ISO Style Costs'!A91)</f>
        <v>91</v>
      </c>
      <c r="B97" s="476" t="s">
        <v>289</v>
      </c>
      <c r="C97" s="479" t="s">
        <v>177</v>
      </c>
      <c r="D97" s="484">
        <f t="shared" ca="1" si="97"/>
        <v>12.842408128233592</v>
      </c>
      <c r="E97" s="484">
        <f t="shared" ca="1" si="97"/>
        <v>8.5423668110557021</v>
      </c>
      <c r="F97" s="484">
        <f t="shared" ca="1" si="97"/>
        <v>-3.2426073868627254</v>
      </c>
      <c r="G97" s="484">
        <f t="shared" ca="1" si="97"/>
        <v>-1.8295526899164849</v>
      </c>
      <c r="H97" s="484">
        <f t="shared" ref="H97:R97" ca="1" si="110">+IF(ISERROR(H66/H81),0,H66/H81)</f>
        <v>-1.0729724924577815</v>
      </c>
      <c r="I97" s="484">
        <f t="shared" ca="1" si="110"/>
        <v>1.0587964686338436</v>
      </c>
      <c r="J97" s="484">
        <f t="shared" ca="1" si="110"/>
        <v>12.19846988949201</v>
      </c>
      <c r="K97" s="484">
        <f t="shared" ca="1" si="110"/>
        <v>30.139665642518629</v>
      </c>
      <c r="L97" s="484">
        <f t="shared" ca="1" si="110"/>
        <v>42.879886880719162</v>
      </c>
      <c r="M97" s="484">
        <f t="shared" ca="1" si="110"/>
        <v>43.266627441633318</v>
      </c>
      <c r="N97" s="484">
        <f t="shared" ca="1" si="110"/>
        <v>43.121430992238324</v>
      </c>
      <c r="O97" s="484">
        <f t="shared" ca="1" si="110"/>
        <v>43.288462895396393</v>
      </c>
      <c r="P97" s="484">
        <f t="shared" ca="1" si="110"/>
        <v>44.582454056378545</v>
      </c>
      <c r="Q97" s="484">
        <f t="shared" ca="1" si="110"/>
        <v>48.299252557544392</v>
      </c>
      <c r="R97" s="484">
        <f t="shared" ca="1" si="110"/>
        <v>50.624873463083453</v>
      </c>
      <c r="S97" s="349"/>
      <c r="T97" s="349"/>
      <c r="U97" s="349"/>
      <c r="V97" s="349"/>
      <c r="W97" s="349"/>
      <c r="X97" s="349"/>
      <c r="Y97" s="349"/>
      <c r="Z97" s="41"/>
      <c r="AA97" s="41"/>
      <c r="AL97" s="27">
        <f t="shared" si="84"/>
        <v>44197</v>
      </c>
      <c r="AM97" s="41" t="str">
        <f t="shared" ref="AM97:AM128" si="111">+VLOOKUP(AN97,$AP$1:$AQ$197,2,FALSE)</f>
        <v>cw</v>
      </c>
      <c r="AN97" s="41">
        <f t="shared" si="85"/>
        <v>101</v>
      </c>
      <c r="AO97" s="41">
        <f t="shared" ref="AO97:AO128" si="112">+MATCH(AL97,$AS$1:$AS$121)</f>
        <v>121</v>
      </c>
      <c r="AP97" s="41">
        <f t="shared" si="86"/>
        <v>97</v>
      </c>
      <c r="AQ97" s="41" t="str">
        <f t="shared" si="106"/>
        <v>cs</v>
      </c>
      <c r="AS97" s="140">
        <v>43435</v>
      </c>
      <c r="AT97" s="143">
        <v>320</v>
      </c>
      <c r="AU97" s="143">
        <v>424</v>
      </c>
      <c r="AV97" s="143">
        <v>480</v>
      </c>
      <c r="AW97" s="143">
        <v>176</v>
      </c>
      <c r="AX97" s="143">
        <v>88</v>
      </c>
      <c r="AY97" s="143">
        <v>160</v>
      </c>
      <c r="AZ97" s="143">
        <f t="shared" si="88"/>
        <v>744</v>
      </c>
    </row>
    <row r="98" spans="1:52">
      <c r="A98" s="277">
        <f t="shared" ref="A98:A117" si="113">+ROW()</f>
        <v>98</v>
      </c>
      <c r="B98" s="206"/>
      <c r="C98" s="197"/>
      <c r="D98" s="233"/>
      <c r="E98" s="233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349"/>
      <c r="T98" s="349"/>
      <c r="U98" s="349"/>
      <c r="V98" s="349"/>
      <c r="W98" s="349"/>
      <c r="X98" s="349"/>
      <c r="Y98" s="349"/>
      <c r="Z98" s="41"/>
      <c r="AA98" s="41"/>
      <c r="AL98" s="27">
        <f t="shared" si="84"/>
        <v>44228</v>
      </c>
      <c r="AM98" s="41" t="str">
        <f t="shared" si="111"/>
        <v>cx</v>
      </c>
      <c r="AN98" s="41">
        <f t="shared" si="85"/>
        <v>102</v>
      </c>
      <c r="AO98" s="41">
        <f t="shared" si="112"/>
        <v>121</v>
      </c>
      <c r="AP98" s="41">
        <f t="shared" si="86"/>
        <v>98</v>
      </c>
      <c r="AQ98" s="41" t="str">
        <f t="shared" si="106"/>
        <v>ct</v>
      </c>
      <c r="AS98" s="139">
        <v>43466</v>
      </c>
      <c r="AT98" s="142">
        <v>352</v>
      </c>
      <c r="AU98" s="142">
        <v>392</v>
      </c>
      <c r="AV98" s="142">
        <v>528</v>
      </c>
      <c r="AW98" s="142">
        <v>144</v>
      </c>
      <c r="AX98" s="142">
        <v>72</v>
      </c>
      <c r="AY98" s="142">
        <v>176</v>
      </c>
      <c r="AZ98" s="142">
        <f t="shared" si="88"/>
        <v>744</v>
      </c>
    </row>
    <row r="99" spans="1:52">
      <c r="A99" s="277">
        <f t="shared" si="113"/>
        <v>99</v>
      </c>
      <c r="B99" s="45"/>
      <c r="C99" s="45"/>
      <c r="D99" s="41"/>
      <c r="E99" s="41"/>
      <c r="F99" s="41"/>
      <c r="G99" s="41"/>
      <c r="Z99" s="41"/>
      <c r="AA99" s="41"/>
      <c r="AL99" s="27">
        <f t="shared" si="84"/>
        <v>44256</v>
      </c>
      <c r="AM99" s="41" t="str">
        <f t="shared" si="111"/>
        <v>cy</v>
      </c>
      <c r="AN99" s="41">
        <f t="shared" si="85"/>
        <v>103</v>
      </c>
      <c r="AO99" s="41">
        <f t="shared" si="112"/>
        <v>121</v>
      </c>
      <c r="AP99" s="41">
        <f t="shared" si="86"/>
        <v>99</v>
      </c>
      <c r="AQ99" s="41" t="str">
        <f t="shared" si="106"/>
        <v>cu</v>
      </c>
      <c r="AS99" s="139">
        <v>43497</v>
      </c>
      <c r="AT99" s="142">
        <v>320</v>
      </c>
      <c r="AU99" s="142">
        <v>352</v>
      </c>
      <c r="AV99" s="142">
        <v>480</v>
      </c>
      <c r="AW99" s="142">
        <v>128</v>
      </c>
      <c r="AX99" s="142">
        <v>64</v>
      </c>
      <c r="AY99" s="142">
        <v>160</v>
      </c>
      <c r="AZ99" s="142">
        <f t="shared" si="88"/>
        <v>672</v>
      </c>
    </row>
    <row r="100" spans="1:52">
      <c r="A100" s="277">
        <f t="shared" si="113"/>
        <v>100</v>
      </c>
      <c r="B100" s="45"/>
      <c r="C100" s="45"/>
      <c r="D100" s="41"/>
      <c r="E100" s="41"/>
      <c r="F100" s="41"/>
      <c r="G100" s="41"/>
      <c r="Z100" s="41"/>
      <c r="AA100" s="41"/>
      <c r="AL100" s="27">
        <f t="shared" si="84"/>
        <v>44287</v>
      </c>
      <c r="AM100" s="41" t="str">
        <f t="shared" si="111"/>
        <v>cz</v>
      </c>
      <c r="AN100" s="41">
        <f t="shared" si="85"/>
        <v>104</v>
      </c>
      <c r="AO100" s="41">
        <f t="shared" si="112"/>
        <v>121</v>
      </c>
      <c r="AP100" s="41">
        <f t="shared" si="86"/>
        <v>100</v>
      </c>
      <c r="AQ100" s="41" t="str">
        <f t="shared" si="106"/>
        <v>cv</v>
      </c>
      <c r="AS100" s="139">
        <v>43525</v>
      </c>
      <c r="AT100" s="142">
        <v>336</v>
      </c>
      <c r="AU100" s="142">
        <v>408</v>
      </c>
      <c r="AV100" s="142">
        <v>504</v>
      </c>
      <c r="AW100" s="142">
        <v>160</v>
      </c>
      <c r="AX100" s="142">
        <v>80</v>
      </c>
      <c r="AY100" s="142">
        <v>168</v>
      </c>
      <c r="AZ100" s="142">
        <f t="shared" si="88"/>
        <v>744</v>
      </c>
    </row>
    <row r="101" spans="1:52">
      <c r="A101" s="277">
        <f t="shared" si="113"/>
        <v>101</v>
      </c>
      <c r="B101" s="253" t="s">
        <v>178</v>
      </c>
      <c r="C101" s="253" t="s">
        <v>179</v>
      </c>
      <c r="D101" s="253">
        <f>+D85</f>
        <v>2013</v>
      </c>
      <c r="E101" s="253">
        <f t="shared" ref="E101:G101" si="114">+E85</f>
        <v>2014</v>
      </c>
      <c r="F101" s="253">
        <f t="shared" si="114"/>
        <v>2015</v>
      </c>
      <c r="G101" s="253">
        <f t="shared" si="114"/>
        <v>2016</v>
      </c>
      <c r="H101" s="253">
        <f t="shared" ref="H101:R101" si="115">+H85</f>
        <v>2017</v>
      </c>
      <c r="I101" s="253">
        <f t="shared" si="115"/>
        <v>2018</v>
      </c>
      <c r="J101" s="253">
        <f t="shared" si="115"/>
        <v>2019</v>
      </c>
      <c r="K101" s="253">
        <f t="shared" si="115"/>
        <v>2020</v>
      </c>
      <c r="L101" s="253">
        <f t="shared" si="115"/>
        <v>2021</v>
      </c>
      <c r="M101" s="253">
        <f t="shared" si="115"/>
        <v>2022</v>
      </c>
      <c r="N101" s="253">
        <f t="shared" si="115"/>
        <v>2023</v>
      </c>
      <c r="O101" s="253">
        <f t="shared" si="115"/>
        <v>2024</v>
      </c>
      <c r="P101" s="253">
        <f t="shared" si="115"/>
        <v>2025</v>
      </c>
      <c r="Q101" s="253">
        <f t="shared" si="115"/>
        <v>2026</v>
      </c>
      <c r="R101" s="253">
        <f t="shared" si="115"/>
        <v>2027</v>
      </c>
      <c r="S101" s="261"/>
      <c r="T101" s="261"/>
      <c r="U101" s="261"/>
      <c r="V101" s="261"/>
      <c r="W101" s="261"/>
      <c r="X101" s="261"/>
      <c r="Y101" s="261"/>
      <c r="Z101" s="41"/>
      <c r="AA101" s="41"/>
      <c r="AL101" s="27">
        <f t="shared" si="84"/>
        <v>44317</v>
      </c>
      <c r="AM101" s="41" t="str">
        <f t="shared" si="111"/>
        <v>da</v>
      </c>
      <c r="AN101" s="41">
        <f t="shared" si="85"/>
        <v>105</v>
      </c>
      <c r="AO101" s="41">
        <f t="shared" si="112"/>
        <v>121</v>
      </c>
      <c r="AP101" s="41">
        <f t="shared" si="86"/>
        <v>101</v>
      </c>
      <c r="AQ101" s="41" t="str">
        <f t="shared" si="106"/>
        <v>cw</v>
      </c>
      <c r="AS101" s="139">
        <v>43556</v>
      </c>
      <c r="AT101" s="142">
        <v>352</v>
      </c>
      <c r="AU101" s="142">
        <v>368</v>
      </c>
      <c r="AV101" s="142">
        <v>528</v>
      </c>
      <c r="AW101" s="142">
        <v>128</v>
      </c>
      <c r="AX101" s="142">
        <v>64</v>
      </c>
      <c r="AY101" s="142">
        <v>176</v>
      </c>
      <c r="AZ101" s="142">
        <f t="shared" si="88"/>
        <v>720</v>
      </c>
    </row>
    <row r="102" spans="1:52">
      <c r="A102" s="277">
        <f t="shared" si="113"/>
        <v>102</v>
      </c>
      <c r="B102" s="255" t="s">
        <v>154</v>
      </c>
      <c r="C102" s="256" t="s">
        <v>180</v>
      </c>
      <c r="D102" s="257">
        <f ca="1">+SUM(SUMIF($D$69:$R$69,"="&amp;D$101,$D$3:$Q$3)/SUMIF($D$69:$R$69,"="&amp;D$101,$D$70:$Q$70))</f>
        <v>25.533117150876528</v>
      </c>
      <c r="E102" s="257">
        <f t="shared" ref="E102:R102" ca="1" si="116">+SUM(SUMIF($D$69:$R$69,"="&amp;E$101,$D$3:$Q$3)/SUMIF($D$69:$R$69,"="&amp;E$101,$D$70:$Q$70))</f>
        <v>27.336927995946315</v>
      </c>
      <c r="F102" s="257">
        <f t="shared" ca="1" si="116"/>
        <v>29.044812107715632</v>
      </c>
      <c r="G102" s="257">
        <f t="shared" ca="1" si="116"/>
        <v>30.006208759295966</v>
      </c>
      <c r="H102" s="257">
        <f t="shared" ca="1" si="116"/>
        <v>31.400812827665884</v>
      </c>
      <c r="I102" s="257">
        <f t="shared" ca="1" si="116"/>
        <v>32.009815011893302</v>
      </c>
      <c r="J102" s="257">
        <f t="shared" ca="1" si="116"/>
        <v>33.043825821117977</v>
      </c>
      <c r="K102" s="257">
        <f t="shared" ca="1" si="116"/>
        <v>34.581416021519367</v>
      </c>
      <c r="L102" s="257">
        <f t="shared" ca="1" si="116"/>
        <v>35.70367485235095</v>
      </c>
      <c r="M102" s="257">
        <f t="shared" ca="1" si="116"/>
        <v>37.04293217394148</v>
      </c>
      <c r="N102" s="257">
        <f t="shared" ca="1" si="116"/>
        <v>38.862215016656315</v>
      </c>
      <c r="O102" s="257">
        <f t="shared" ca="1" si="116"/>
        <v>39.664618975396117</v>
      </c>
      <c r="P102" s="257">
        <f t="shared" ca="1" si="116"/>
        <v>42.958825560695551</v>
      </c>
      <c r="Q102" s="257">
        <f t="shared" ca="1" si="116"/>
        <v>48.515640420707463</v>
      </c>
      <c r="R102" s="257">
        <f t="shared" ca="1" si="116"/>
        <v>52.403790565207366</v>
      </c>
      <c r="S102" s="380"/>
      <c r="T102" s="380"/>
      <c r="U102" s="380"/>
      <c r="V102" s="380"/>
      <c r="W102" s="380"/>
      <c r="X102" s="380"/>
      <c r="Y102" s="380"/>
      <c r="Z102" s="41"/>
      <c r="AA102" s="41"/>
      <c r="AL102" s="27">
        <f t="shared" si="84"/>
        <v>44348</v>
      </c>
      <c r="AM102" s="41" t="str">
        <f t="shared" si="111"/>
        <v>db</v>
      </c>
      <c r="AN102" s="41">
        <f t="shared" si="85"/>
        <v>106</v>
      </c>
      <c r="AO102" s="41">
        <f t="shared" si="112"/>
        <v>121</v>
      </c>
      <c r="AP102" s="41">
        <f t="shared" si="86"/>
        <v>102</v>
      </c>
      <c r="AQ102" s="41" t="str">
        <f t="shared" si="106"/>
        <v>cx</v>
      </c>
      <c r="AS102" s="139">
        <v>43586</v>
      </c>
      <c r="AT102" s="142">
        <v>352</v>
      </c>
      <c r="AU102" s="142">
        <v>392</v>
      </c>
      <c r="AV102" s="142">
        <v>528</v>
      </c>
      <c r="AW102" s="142">
        <v>144</v>
      </c>
      <c r="AX102" s="142">
        <v>72</v>
      </c>
      <c r="AY102" s="142">
        <v>176</v>
      </c>
      <c r="AZ102" s="142">
        <f t="shared" si="88"/>
        <v>744</v>
      </c>
    </row>
    <row r="103" spans="1:52">
      <c r="A103" s="277">
        <f t="shared" si="113"/>
        <v>103</v>
      </c>
      <c r="B103" s="255" t="s">
        <v>155</v>
      </c>
      <c r="C103" s="256" t="s">
        <v>180</v>
      </c>
      <c r="D103" s="257">
        <f ca="1">+SUM(SUMIF($D$69:$R$69,"="&amp;D$101,$D$4:$R$4),SUMIF($D$69:$R$69,"="&amp;D$101,$D$5:$R$5))/SUM(SUMIF($D$69:$R$69,"="&amp;D$101,$D$71:$R$71),SUMIF($D$69:$R$69,"="&amp;D$101,$D$72:$R$72))</f>
        <v>31.377707804432678</v>
      </c>
      <c r="E103" s="257">
        <f t="shared" ref="E103:R103" ca="1" si="117">+SUM(SUMIF($D$69:$R$69,"="&amp;E$101,$D$4:$R$4),SUMIF($D$69:$R$69,"="&amp;E$101,$D$5:$R$5))/SUM(SUMIF($D$69:$R$69,"="&amp;E$101,$D$71:$R$71),SUMIF($D$69:$R$69,"="&amp;E$101,$D$72:$R$72))</f>
        <v>31.419331238301694</v>
      </c>
      <c r="F103" s="257">
        <f t="shared" ca="1" si="117"/>
        <v>33.441016097167548</v>
      </c>
      <c r="G103" s="257">
        <f t="shared" ca="1" si="117"/>
        <v>33.963379797383666</v>
      </c>
      <c r="H103" s="257">
        <f t="shared" ca="1" si="117"/>
        <v>35.543415675884276</v>
      </c>
      <c r="I103" s="257">
        <f t="shared" ca="1" si="117"/>
        <v>36.623703464575527</v>
      </c>
      <c r="J103" s="257">
        <f t="shared" ca="1" si="117"/>
        <v>37.340258438613695</v>
      </c>
      <c r="K103" s="257">
        <f t="shared" ca="1" si="117"/>
        <v>39.200202770993315</v>
      </c>
      <c r="L103" s="257">
        <f t="shared" ca="1" si="117"/>
        <v>40.50194610854863</v>
      </c>
      <c r="M103" s="257">
        <f t="shared" ca="1" si="117"/>
        <v>41.8504884846433</v>
      </c>
      <c r="N103" s="257">
        <f t="shared" ca="1" si="117"/>
        <v>43.8695347525125</v>
      </c>
      <c r="O103" s="257">
        <f t="shared" ca="1" si="117"/>
        <v>44.971783921955584</v>
      </c>
      <c r="P103" s="257">
        <f t="shared" ca="1" si="117"/>
        <v>48.462378846879986</v>
      </c>
      <c r="Q103" s="257">
        <f t="shared" ca="1" si="117"/>
        <v>54.987097678230128</v>
      </c>
      <c r="R103" s="257">
        <f t="shared" ca="1" si="117"/>
        <v>58.653934526713357</v>
      </c>
      <c r="S103" s="380"/>
      <c r="T103" s="380"/>
      <c r="U103" s="380"/>
      <c r="V103" s="380"/>
      <c r="W103" s="380"/>
      <c r="X103" s="380"/>
      <c r="Y103" s="380"/>
      <c r="Z103" s="41"/>
      <c r="AA103" s="41"/>
      <c r="AL103" s="27">
        <f t="shared" si="84"/>
        <v>44378</v>
      </c>
      <c r="AM103" s="41" t="str">
        <f t="shared" si="111"/>
        <v>dc</v>
      </c>
      <c r="AN103" s="41">
        <f t="shared" si="85"/>
        <v>107</v>
      </c>
      <c r="AO103" s="41">
        <f t="shared" si="112"/>
        <v>121</v>
      </c>
      <c r="AP103" s="41">
        <f t="shared" si="86"/>
        <v>103</v>
      </c>
      <c r="AQ103" s="41" t="str">
        <f>+"c"&amp;AQ25</f>
        <v>cy</v>
      </c>
      <c r="AS103" s="139">
        <v>43617</v>
      </c>
      <c r="AT103" s="142">
        <v>320</v>
      </c>
      <c r="AU103" s="142">
        <v>400</v>
      </c>
      <c r="AV103" s="142">
        <v>480</v>
      </c>
      <c r="AW103" s="142">
        <v>160</v>
      </c>
      <c r="AX103" s="142">
        <v>80</v>
      </c>
      <c r="AY103" s="142">
        <v>160</v>
      </c>
      <c r="AZ103" s="142">
        <f t="shared" si="88"/>
        <v>720</v>
      </c>
    </row>
    <row r="104" spans="1:52">
      <c r="A104" s="277">
        <f t="shared" si="113"/>
        <v>104</v>
      </c>
      <c r="B104" s="255" t="s">
        <v>156</v>
      </c>
      <c r="C104" s="256" t="s">
        <v>180</v>
      </c>
      <c r="D104" s="257">
        <f ca="1">+SUM(SUMIF($D$69:$R$69,"="&amp;D$101,$D$6:$R$6),SUMIF($D$69:$R$69,"="&amp;D$101,$D$7:$R$7),SUMIF($D$69:$R$69,"="&amp;D$101,$D$8:$R$8))/SUM(SUMIF($D$69:$R$69,"="&amp;D$101,$D$73:$R$73),SUMIF($D$69:$R$69,"="&amp;D$101,$D$74:$R$74),SUMIF($D$69:$R$69,"="&amp;D$101,$D$75:$R$75))</f>
        <v>27.857246795173225</v>
      </c>
      <c r="E104" s="257" t="e">
        <f t="shared" ref="E104:R104" ca="1" si="118">+SUM(SUMIF($D$69:$R$69,"="&amp;E$101,$D$6:$R$6),SUMIF($D$69:$R$69,"="&amp;E$101,$D$7:$R$7),SUMIF($D$69:$R$69,"="&amp;E$101,$D$8:$R$8))/SUM(SUMIF($D$69:$R$69,"="&amp;E$101,$D$73:$R$73),SUMIF($D$69:$R$69,"="&amp;E$101,$D$74:$R$74),SUMIF($D$69:$R$69,"="&amp;E$101,$D$75:$R$75))</f>
        <v>#DIV/0!</v>
      </c>
      <c r="F104" s="257" t="e">
        <f t="shared" ca="1" si="118"/>
        <v>#DIV/0!</v>
      </c>
      <c r="G104" s="257" t="e">
        <f t="shared" ca="1" si="118"/>
        <v>#DIV/0!</v>
      </c>
      <c r="H104" s="257" t="e">
        <f t="shared" ca="1" si="118"/>
        <v>#DIV/0!</v>
      </c>
      <c r="I104" s="257" t="e">
        <f t="shared" ca="1" si="118"/>
        <v>#DIV/0!</v>
      </c>
      <c r="J104" s="257" t="e">
        <f t="shared" ca="1" si="118"/>
        <v>#DIV/0!</v>
      </c>
      <c r="K104" s="257" t="e">
        <f t="shared" ca="1" si="118"/>
        <v>#DIV/0!</v>
      </c>
      <c r="L104" s="257" t="e">
        <f t="shared" ca="1" si="118"/>
        <v>#DIV/0!</v>
      </c>
      <c r="M104" s="257" t="e">
        <f t="shared" ca="1" si="118"/>
        <v>#DIV/0!</v>
      </c>
      <c r="N104" s="257" t="e">
        <f t="shared" ca="1" si="118"/>
        <v>#DIV/0!</v>
      </c>
      <c r="O104" s="257" t="e">
        <f t="shared" ca="1" si="118"/>
        <v>#DIV/0!</v>
      </c>
      <c r="P104" s="257" t="e">
        <f t="shared" ca="1" si="118"/>
        <v>#DIV/0!</v>
      </c>
      <c r="Q104" s="257" t="e">
        <f t="shared" ca="1" si="118"/>
        <v>#DIV/0!</v>
      </c>
      <c r="R104" s="257" t="e">
        <f t="shared" ca="1" si="118"/>
        <v>#DIV/0!</v>
      </c>
      <c r="S104" s="380"/>
      <c r="T104" s="380"/>
      <c r="U104" s="380"/>
      <c r="V104" s="380"/>
      <c r="W104" s="380"/>
      <c r="X104" s="380"/>
      <c r="Y104" s="380"/>
      <c r="Z104" s="41"/>
      <c r="AA104" s="41"/>
      <c r="AL104" s="27">
        <f t="shared" si="84"/>
        <v>44409</v>
      </c>
      <c r="AM104" s="41" t="str">
        <f t="shared" si="111"/>
        <v>dd</v>
      </c>
      <c r="AN104" s="41">
        <f t="shared" si="85"/>
        <v>108</v>
      </c>
      <c r="AO104" s="41">
        <f t="shared" si="112"/>
        <v>121</v>
      </c>
      <c r="AP104" s="41">
        <f t="shared" si="86"/>
        <v>104</v>
      </c>
      <c r="AQ104" s="41" t="str">
        <f t="shared" si="106"/>
        <v>cz</v>
      </c>
      <c r="AS104" s="139">
        <v>43647</v>
      </c>
      <c r="AT104" s="142">
        <v>352</v>
      </c>
      <c r="AU104" s="142">
        <v>392</v>
      </c>
      <c r="AV104" s="142">
        <v>528</v>
      </c>
      <c r="AW104" s="142">
        <v>144</v>
      </c>
      <c r="AX104" s="142">
        <v>72</v>
      </c>
      <c r="AY104" s="142">
        <v>176</v>
      </c>
      <c r="AZ104" s="142">
        <f t="shared" si="88"/>
        <v>744</v>
      </c>
    </row>
    <row r="105" spans="1:52">
      <c r="A105" s="277">
        <f t="shared" si="113"/>
        <v>105</v>
      </c>
      <c r="B105" s="258" t="s">
        <v>157</v>
      </c>
      <c r="C105" s="259" t="s">
        <v>180</v>
      </c>
      <c r="D105" s="260">
        <f ca="1">+SUM(SUMIF($D$69:$R$69,"="&amp;D$101,$D$9:$R$9),SUMIF($D$69:$R$69,"="&amp;D$101,$D$10:$R$10))/SUM(SUMIF($D$69:$R$69,"="&amp;D$101,$D$76:$R$76),SUMIF($D$69:$R$69,"="&amp;D$101,$D$77:$R$77))</f>
        <v>28.417410078354905</v>
      </c>
      <c r="E105" s="260">
        <f t="shared" ref="E105:R105" ca="1" si="119">+SUM(SUMIF($D$69:$R$69,"="&amp;E$101,$D$9:$R$9),SUMIF($D$69:$R$69,"="&amp;E$101,$D$10:$R$10))/SUM(SUMIF($D$69:$R$69,"="&amp;E$101,$D$76:$R$76),SUMIF($D$69:$R$69,"="&amp;E$101,$D$77:$R$77))</f>
        <v>29.69062412078085</v>
      </c>
      <c r="F105" s="260">
        <f t="shared" ca="1" si="119"/>
        <v>32.446942188211388</v>
      </c>
      <c r="G105" s="260">
        <f t="shared" ca="1" si="119"/>
        <v>33.473166219998213</v>
      </c>
      <c r="H105" s="260">
        <f t="shared" ca="1" si="119"/>
        <v>34.820257826794254</v>
      </c>
      <c r="I105" s="260">
        <f t="shared" ca="1" si="119"/>
        <v>35.86483576290172</v>
      </c>
      <c r="J105" s="260">
        <f t="shared" ca="1" si="119"/>
        <v>36.787203852899488</v>
      </c>
      <c r="K105" s="260">
        <f t="shared" ca="1" si="119"/>
        <v>38.305604188277307</v>
      </c>
      <c r="L105" s="260">
        <f t="shared" ca="1" si="119"/>
        <v>39.481082180800918</v>
      </c>
      <c r="M105" s="260">
        <f t="shared" ca="1" si="119"/>
        <v>41.082570536314535</v>
      </c>
      <c r="N105" s="260">
        <f t="shared" ca="1" si="119"/>
        <v>43.046764397717816</v>
      </c>
      <c r="O105" s="260">
        <f t="shared" ca="1" si="119"/>
        <v>43.960961662578086</v>
      </c>
      <c r="P105" s="260">
        <f t="shared" ca="1" si="119"/>
        <v>47.275019175634704</v>
      </c>
      <c r="Q105" s="260">
        <f t="shared" ca="1" si="119"/>
        <v>53.675380101682038</v>
      </c>
      <c r="R105" s="260">
        <f t="shared" ca="1" si="119"/>
        <v>57.694209664207413</v>
      </c>
      <c r="S105" s="380"/>
      <c r="T105" s="380"/>
      <c r="U105" s="380"/>
      <c r="V105" s="380"/>
      <c r="W105" s="380"/>
      <c r="X105" s="380"/>
      <c r="Y105" s="380"/>
      <c r="AL105" s="27">
        <f t="shared" si="84"/>
        <v>44440</v>
      </c>
      <c r="AM105" s="41" t="str">
        <f t="shared" si="111"/>
        <v>de</v>
      </c>
      <c r="AN105" s="41">
        <f t="shared" si="85"/>
        <v>109</v>
      </c>
      <c r="AO105" s="41">
        <f t="shared" si="112"/>
        <v>121</v>
      </c>
      <c r="AP105" s="41">
        <f t="shared" si="86"/>
        <v>105</v>
      </c>
      <c r="AQ105" s="41" t="str">
        <f t="shared" ref="AQ105:AQ118" si="120">+"d"&amp;AQ1</f>
        <v>da</v>
      </c>
      <c r="AS105" s="139">
        <v>43678</v>
      </c>
      <c r="AT105" s="142">
        <v>352</v>
      </c>
      <c r="AU105" s="142">
        <v>392</v>
      </c>
      <c r="AV105" s="142">
        <v>528</v>
      </c>
      <c r="AW105" s="142">
        <v>144</v>
      </c>
      <c r="AX105" s="142">
        <v>72</v>
      </c>
      <c r="AY105" s="142">
        <v>176</v>
      </c>
      <c r="AZ105" s="142">
        <f t="shared" si="88"/>
        <v>744</v>
      </c>
    </row>
    <row r="106" spans="1:52">
      <c r="A106" s="277">
        <f t="shared" si="113"/>
        <v>106</v>
      </c>
      <c r="B106" s="45"/>
      <c r="C106" s="45"/>
      <c r="D106" s="41"/>
      <c r="E106" s="41"/>
      <c r="F106" s="41"/>
      <c r="G106" s="41"/>
      <c r="AL106" s="27">
        <f t="shared" si="84"/>
        <v>44470</v>
      </c>
      <c r="AM106" s="41" t="str">
        <f t="shared" si="111"/>
        <v>df</v>
      </c>
      <c r="AN106" s="41">
        <f t="shared" si="85"/>
        <v>110</v>
      </c>
      <c r="AO106" s="41">
        <f t="shared" si="112"/>
        <v>121</v>
      </c>
      <c r="AP106" s="41">
        <f t="shared" si="86"/>
        <v>106</v>
      </c>
      <c r="AQ106" s="41" t="str">
        <f t="shared" si="120"/>
        <v>db</v>
      </c>
      <c r="AS106" s="139">
        <v>43709</v>
      </c>
      <c r="AT106" s="142">
        <v>320</v>
      </c>
      <c r="AU106" s="142">
        <v>400</v>
      </c>
      <c r="AV106" s="142">
        <v>480</v>
      </c>
      <c r="AW106" s="142">
        <v>160</v>
      </c>
      <c r="AX106" s="142">
        <v>80</v>
      </c>
      <c r="AY106" s="142">
        <v>160</v>
      </c>
      <c r="AZ106" s="142">
        <f t="shared" si="88"/>
        <v>720</v>
      </c>
    </row>
    <row r="107" spans="1:52">
      <c r="A107" s="277">
        <f t="shared" si="113"/>
        <v>107</v>
      </c>
      <c r="B107" s="253" t="s">
        <v>178</v>
      </c>
      <c r="C107" s="253" t="s">
        <v>179</v>
      </c>
      <c r="D107" s="253">
        <f>+D101</f>
        <v>2013</v>
      </c>
      <c r="E107" s="253">
        <f t="shared" ref="E107:G107" si="121">+E101</f>
        <v>2014</v>
      </c>
      <c r="F107" s="253">
        <f t="shared" si="121"/>
        <v>2015</v>
      </c>
      <c r="G107" s="253">
        <f t="shared" si="121"/>
        <v>2016</v>
      </c>
      <c r="H107" s="253">
        <f t="shared" ref="H107:R107" si="122">+H101</f>
        <v>2017</v>
      </c>
      <c r="I107" s="253">
        <f t="shared" si="122"/>
        <v>2018</v>
      </c>
      <c r="J107" s="253">
        <f t="shared" si="122"/>
        <v>2019</v>
      </c>
      <c r="K107" s="253">
        <f t="shared" si="122"/>
        <v>2020</v>
      </c>
      <c r="L107" s="253">
        <f t="shared" si="122"/>
        <v>2021</v>
      </c>
      <c r="M107" s="253">
        <f t="shared" si="122"/>
        <v>2022</v>
      </c>
      <c r="N107" s="253">
        <f t="shared" si="122"/>
        <v>2023</v>
      </c>
      <c r="O107" s="253">
        <f t="shared" si="122"/>
        <v>2024</v>
      </c>
      <c r="P107" s="253">
        <f t="shared" si="122"/>
        <v>2025</v>
      </c>
      <c r="Q107" s="253">
        <f t="shared" si="122"/>
        <v>2026</v>
      </c>
      <c r="R107" s="253">
        <f t="shared" si="122"/>
        <v>2027</v>
      </c>
      <c r="S107" s="261"/>
      <c r="T107" s="261"/>
      <c r="U107" s="261"/>
      <c r="V107" s="261"/>
      <c r="W107" s="261"/>
      <c r="X107" s="261"/>
      <c r="Y107" s="261"/>
      <c r="AL107" s="27">
        <f t="shared" si="84"/>
        <v>44501</v>
      </c>
      <c r="AM107" s="41" t="str">
        <f t="shared" si="111"/>
        <v>dg</v>
      </c>
      <c r="AN107" s="41">
        <f t="shared" si="85"/>
        <v>111</v>
      </c>
      <c r="AO107" s="41">
        <f t="shared" si="112"/>
        <v>121</v>
      </c>
      <c r="AP107" s="41">
        <f t="shared" si="86"/>
        <v>107</v>
      </c>
      <c r="AQ107" s="41" t="str">
        <f t="shared" si="120"/>
        <v>dc</v>
      </c>
      <c r="AS107" s="139">
        <v>43739</v>
      </c>
      <c r="AT107" s="142">
        <v>368</v>
      </c>
      <c r="AU107" s="142">
        <v>376</v>
      </c>
      <c r="AV107" s="142">
        <v>552</v>
      </c>
      <c r="AW107" s="142">
        <v>128</v>
      </c>
      <c r="AX107" s="142">
        <v>64</v>
      </c>
      <c r="AY107" s="142">
        <v>184</v>
      </c>
      <c r="AZ107" s="142">
        <f t="shared" si="88"/>
        <v>744</v>
      </c>
    </row>
    <row r="108" spans="1:52">
      <c r="A108" s="277">
        <f t="shared" si="113"/>
        <v>108</v>
      </c>
      <c r="B108" s="255" t="s">
        <v>154</v>
      </c>
      <c r="C108" s="256" t="s">
        <v>181</v>
      </c>
      <c r="D108" s="257">
        <f ca="1">+SUM(SUMIF($D$69:$R$69,"="&amp;D$101,$D$19:$Q$19)/SUMIF($D$69:$R$69,"="&amp;D$101,$D$70:$Q$70))</f>
        <v>30.700347148104527</v>
      </c>
      <c r="E108" s="257">
        <f t="shared" ref="E108:R108" ca="1" si="123">+SUM(SUMIF($D$69:$R$69,"="&amp;E$101,$D$19:$Q$19)/SUMIF($D$69:$R$69,"="&amp;E$101,$D$70:$Q$70))</f>
        <v>31.913992373118838</v>
      </c>
      <c r="F108" s="257">
        <f t="shared" ca="1" si="123"/>
        <v>33.239170530997093</v>
      </c>
      <c r="G108" s="257">
        <f t="shared" ca="1" si="123"/>
        <v>34.495868939673777</v>
      </c>
      <c r="H108" s="257">
        <f t="shared" ca="1" si="123"/>
        <v>36.154159582404205</v>
      </c>
      <c r="I108" s="257">
        <f t="shared" ca="1" si="123"/>
        <v>38.65230246475501</v>
      </c>
      <c r="J108" s="257">
        <f t="shared" ca="1" si="123"/>
        <v>46.980828054605773</v>
      </c>
      <c r="K108" s="257">
        <f t="shared" ca="1" si="123"/>
        <v>58.922445617002261</v>
      </c>
      <c r="L108" s="257">
        <f t="shared" ca="1" si="123"/>
        <v>67.215670955115755</v>
      </c>
      <c r="M108" s="257">
        <f t="shared" ca="1" si="123"/>
        <v>68.314833275797483</v>
      </c>
      <c r="N108" s="257">
        <f t="shared" ca="1" si="123"/>
        <v>69.553008737371755</v>
      </c>
      <c r="O108" s="257">
        <f t="shared" ca="1" si="123"/>
        <v>70.240221122356161</v>
      </c>
      <c r="P108" s="257">
        <f t="shared" ca="1" si="123"/>
        <v>73.648405112321058</v>
      </c>
      <c r="Q108" s="257">
        <f t="shared" ca="1" si="123"/>
        <v>77.301883254271146</v>
      </c>
      <c r="R108" s="257">
        <f t="shared" ca="1" si="123"/>
        <v>81.059905331252011</v>
      </c>
      <c r="S108" s="380"/>
      <c r="T108" s="380"/>
      <c r="U108" s="380"/>
      <c r="V108" s="380"/>
      <c r="W108" s="380"/>
      <c r="X108" s="380"/>
      <c r="Y108" s="380"/>
      <c r="AL108" s="27">
        <f t="shared" si="84"/>
        <v>44531</v>
      </c>
      <c r="AM108" s="41" t="str">
        <f t="shared" si="111"/>
        <v>dh</v>
      </c>
      <c r="AN108" s="41">
        <f t="shared" si="85"/>
        <v>112</v>
      </c>
      <c r="AO108" s="41">
        <f t="shared" si="112"/>
        <v>121</v>
      </c>
      <c r="AP108" s="41">
        <f t="shared" si="86"/>
        <v>108</v>
      </c>
      <c r="AQ108" s="41" t="str">
        <f t="shared" si="120"/>
        <v>dd</v>
      </c>
      <c r="AS108" s="139">
        <v>43770</v>
      </c>
      <c r="AT108" s="142">
        <v>320</v>
      </c>
      <c r="AU108" s="142">
        <v>400</v>
      </c>
      <c r="AV108" s="142">
        <v>480</v>
      </c>
      <c r="AW108" s="142">
        <v>160</v>
      </c>
      <c r="AX108" s="142">
        <v>80</v>
      </c>
      <c r="AY108" s="142">
        <v>160</v>
      </c>
      <c r="AZ108" s="142">
        <f t="shared" si="88"/>
        <v>720</v>
      </c>
    </row>
    <row r="109" spans="1:52">
      <c r="A109" s="277">
        <f t="shared" si="113"/>
        <v>109</v>
      </c>
      <c r="B109" s="255" t="s">
        <v>155</v>
      </c>
      <c r="C109" s="256" t="s">
        <v>181</v>
      </c>
      <c r="D109" s="257">
        <f ca="1">+SUM(SUMIF($D$69:$R$69,"="&amp;D$101,$D$20:$R$20),SUMIF($D$69:$R$69,"="&amp;D$101,$D$21:$R$21))/SUM(SUMIF($D$69:$R$69,"="&amp;D$101,$D$71:$R$71),SUMIF($D$69:$R$69,"="&amp;D$101,$D$72:$R$72))</f>
        <v>30.369468400935908</v>
      </c>
      <c r="E109" s="257">
        <f t="shared" ref="E109:R109" ca="1" si="124">+SUM(SUMIF($D$69:$R$69,"="&amp;E$101,$D$20:$R$20),SUMIF($D$69:$R$69,"="&amp;E$101,$D$21:$R$21))/SUM(SUMIF($D$69:$R$69,"="&amp;E$101,$D$71:$R$71),SUMIF($D$69:$R$69,"="&amp;E$101,$D$72:$R$72))</f>
        <v>31.655654193851049</v>
      </c>
      <c r="F109" s="257">
        <f t="shared" ca="1" si="124"/>
        <v>32.775433558155157</v>
      </c>
      <c r="G109" s="257">
        <f t="shared" ca="1" si="124"/>
        <v>34.312419317656342</v>
      </c>
      <c r="H109" s="257">
        <f t="shared" ca="1" si="124"/>
        <v>35.41172769858219</v>
      </c>
      <c r="I109" s="257">
        <f t="shared" ca="1" si="124"/>
        <v>38.619904256237803</v>
      </c>
      <c r="J109" s="257">
        <f t="shared" ca="1" si="124"/>
        <v>47.229777574170598</v>
      </c>
      <c r="K109" s="257">
        <f t="shared" ca="1" si="124"/>
        <v>59.180605147986249</v>
      </c>
      <c r="L109" s="257">
        <f t="shared" ca="1" si="124"/>
        <v>67.152074913229129</v>
      </c>
      <c r="M109" s="257">
        <f t="shared" ca="1" si="124"/>
        <v>68.266211200430902</v>
      </c>
      <c r="N109" s="257">
        <f t="shared" ca="1" si="124"/>
        <v>68.96529041477207</v>
      </c>
      <c r="O109" s="257">
        <f t="shared" ca="1" si="124"/>
        <v>70.528874510326474</v>
      </c>
      <c r="P109" s="257">
        <f t="shared" ca="1" si="124"/>
        <v>72.907745363688406</v>
      </c>
      <c r="Q109" s="257">
        <f t="shared" ca="1" si="124"/>
        <v>77.410863824319136</v>
      </c>
      <c r="R109" s="257">
        <f t="shared" ca="1" si="124"/>
        <v>80.608770457344292</v>
      </c>
      <c r="S109" s="380"/>
      <c r="T109" s="380"/>
      <c r="U109" s="380"/>
      <c r="V109" s="380"/>
      <c r="W109" s="380"/>
      <c r="X109" s="380"/>
      <c r="Y109" s="380"/>
      <c r="AL109" s="27">
        <f t="shared" si="84"/>
        <v>44562</v>
      </c>
      <c r="AM109" s="41" t="str">
        <f t="shared" si="111"/>
        <v>di</v>
      </c>
      <c r="AN109" s="41">
        <f t="shared" si="85"/>
        <v>113</v>
      </c>
      <c r="AO109" s="41">
        <f t="shared" si="112"/>
        <v>121</v>
      </c>
      <c r="AP109" s="41">
        <f t="shared" si="86"/>
        <v>109</v>
      </c>
      <c r="AQ109" s="41" t="str">
        <f t="shared" si="120"/>
        <v>de</v>
      </c>
      <c r="AS109" s="139">
        <v>43800</v>
      </c>
      <c r="AT109" s="142">
        <v>336</v>
      </c>
      <c r="AU109" s="142">
        <v>408</v>
      </c>
      <c r="AV109" s="142">
        <v>504</v>
      </c>
      <c r="AW109" s="142">
        <v>160</v>
      </c>
      <c r="AX109" s="142">
        <v>80</v>
      </c>
      <c r="AY109" s="142">
        <v>168</v>
      </c>
      <c r="AZ109" s="142">
        <f t="shared" si="88"/>
        <v>744</v>
      </c>
    </row>
    <row r="110" spans="1:52">
      <c r="A110" s="277">
        <f t="shared" si="113"/>
        <v>110</v>
      </c>
      <c r="B110" s="255" t="s">
        <v>156</v>
      </c>
      <c r="C110" s="256" t="s">
        <v>181</v>
      </c>
      <c r="D110" s="257">
        <f ca="1">+SUM(SUMIF($D$69:$R$69,"="&amp;D$101,$D$22:$R$22),SUMIF($D$69:$R$69,"="&amp;D$101,$D$23:$R$23),SUMIF($D$69:$R$69,"="&amp;D$101,$D$24:$R$24))/SUM(SUMIF($D$69:$R$69,"="&amp;D$101,$D$73:$R$73),SUMIF($D$69:$R$69,"="&amp;D$101,$D$74:$R$74),SUMIF($D$69:$R$69,"="&amp;D$101,$D$75:$R$75))</f>
        <v>32.407409949867869</v>
      </c>
      <c r="E110" s="257" t="e">
        <f t="shared" ref="E110:R110" ca="1" si="125">+SUM(SUMIF($D$69:$R$69,"="&amp;E$101,$D$22:$R$22),SUMIF($D$69:$R$69,"="&amp;E$101,$D$23:$R$23),SUMIF($D$69:$R$69,"="&amp;E$101,$D$24:$R$24))/SUM(SUMIF($D$69:$R$69,"="&amp;E$101,$D$73:$R$73),SUMIF($D$69:$R$69,"="&amp;E$101,$D$74:$R$74),SUMIF($D$69:$R$69,"="&amp;E$101,$D$75:$R$75))</f>
        <v>#DIV/0!</v>
      </c>
      <c r="F110" s="257" t="e">
        <f t="shared" ca="1" si="125"/>
        <v>#DIV/0!</v>
      </c>
      <c r="G110" s="257" t="e">
        <f t="shared" ca="1" si="125"/>
        <v>#DIV/0!</v>
      </c>
      <c r="H110" s="257" t="e">
        <f t="shared" ca="1" si="125"/>
        <v>#DIV/0!</v>
      </c>
      <c r="I110" s="257" t="e">
        <f t="shared" ca="1" si="125"/>
        <v>#DIV/0!</v>
      </c>
      <c r="J110" s="257" t="e">
        <f t="shared" ca="1" si="125"/>
        <v>#DIV/0!</v>
      </c>
      <c r="K110" s="257" t="e">
        <f t="shared" ca="1" si="125"/>
        <v>#DIV/0!</v>
      </c>
      <c r="L110" s="257" t="e">
        <f t="shared" ca="1" si="125"/>
        <v>#DIV/0!</v>
      </c>
      <c r="M110" s="257" t="e">
        <f t="shared" ca="1" si="125"/>
        <v>#DIV/0!</v>
      </c>
      <c r="N110" s="257" t="e">
        <f t="shared" ca="1" si="125"/>
        <v>#DIV/0!</v>
      </c>
      <c r="O110" s="257" t="e">
        <f t="shared" ca="1" si="125"/>
        <v>#DIV/0!</v>
      </c>
      <c r="P110" s="257" t="e">
        <f t="shared" ca="1" si="125"/>
        <v>#DIV/0!</v>
      </c>
      <c r="Q110" s="257" t="e">
        <f t="shared" ca="1" si="125"/>
        <v>#DIV/0!</v>
      </c>
      <c r="R110" s="257" t="e">
        <f t="shared" ca="1" si="125"/>
        <v>#DIV/0!</v>
      </c>
      <c r="S110" s="380"/>
      <c r="T110" s="380"/>
      <c r="U110" s="380"/>
      <c r="V110" s="380"/>
      <c r="W110" s="380"/>
      <c r="X110" s="380"/>
      <c r="Y110" s="380"/>
      <c r="AL110" s="27">
        <f t="shared" si="84"/>
        <v>44593</v>
      </c>
      <c r="AM110" s="41" t="str">
        <f t="shared" si="111"/>
        <v>dj</v>
      </c>
      <c r="AN110" s="41">
        <f t="shared" si="85"/>
        <v>114</v>
      </c>
      <c r="AO110" s="41">
        <f t="shared" si="112"/>
        <v>121</v>
      </c>
      <c r="AP110" s="41">
        <f t="shared" si="86"/>
        <v>110</v>
      </c>
      <c r="AQ110" s="41" t="str">
        <f t="shared" si="120"/>
        <v>df</v>
      </c>
      <c r="AS110" s="140">
        <v>43831</v>
      </c>
      <c r="AT110" s="143">
        <v>352</v>
      </c>
      <c r="AU110" s="143">
        <v>392</v>
      </c>
      <c r="AV110" s="143">
        <v>528</v>
      </c>
      <c r="AW110" s="143">
        <v>144</v>
      </c>
      <c r="AX110" s="143">
        <v>72</v>
      </c>
      <c r="AY110" s="143">
        <v>176</v>
      </c>
      <c r="AZ110" s="143">
        <f t="shared" si="88"/>
        <v>744</v>
      </c>
    </row>
    <row r="111" spans="1:52">
      <c r="A111" s="277">
        <f t="shared" si="113"/>
        <v>111</v>
      </c>
      <c r="B111" s="258" t="s">
        <v>157</v>
      </c>
      <c r="C111" s="259" t="s">
        <v>181</v>
      </c>
      <c r="D111" s="260">
        <f ca="1">+SUM(SUMIF($D$69:$R$69,"="&amp;D$101,$D$25:$R$25),SUMIF($D$69:$R$69,"="&amp;D$101,$D$26:$R$26))/SUM(SUMIF($D$69:$R$69,"="&amp;D$101,$D$76:$R$76),SUMIF($D$69:$R$69,"="&amp;D$101,$D$77:$R$77))</f>
        <v>30.816568438462841</v>
      </c>
      <c r="E111" s="260">
        <f t="shared" ref="E111:R111" ca="1" si="126">+SUM(SUMIF($D$69:$R$69,"="&amp;E$101,$D$25:$R$25),SUMIF($D$69:$R$69,"="&amp;E$101,$D$26:$R$26))/SUM(SUMIF($D$69:$R$69,"="&amp;E$101,$D$76:$R$76),SUMIF($D$69:$R$69,"="&amp;E$101,$D$77:$R$77))</f>
        <v>32.153723661363706</v>
      </c>
      <c r="F111" s="260">
        <f t="shared" ca="1" si="126"/>
        <v>33.412597190501828</v>
      </c>
      <c r="G111" s="260">
        <f t="shared" ca="1" si="126"/>
        <v>34.885069172633031</v>
      </c>
      <c r="H111" s="260">
        <f t="shared" ca="1" si="126"/>
        <v>36.108140958786031</v>
      </c>
      <c r="I111" s="260">
        <f t="shared" ca="1" si="126"/>
        <v>39.073613160350561</v>
      </c>
      <c r="J111" s="260">
        <f t="shared" ca="1" si="126"/>
        <v>47.874803846719892</v>
      </c>
      <c r="K111" s="260">
        <f t="shared" ca="1" si="126"/>
        <v>59.516308281721138</v>
      </c>
      <c r="L111" s="260">
        <f t="shared" ca="1" si="126"/>
        <v>67.395447464683699</v>
      </c>
      <c r="M111" s="260">
        <f t="shared" ca="1" si="126"/>
        <v>68.868919563092035</v>
      </c>
      <c r="N111" s="260">
        <f t="shared" ca="1" si="126"/>
        <v>70.035718332200318</v>
      </c>
      <c r="O111" s="260">
        <f t="shared" ca="1" si="126"/>
        <v>71.308994706222251</v>
      </c>
      <c r="P111" s="260">
        <f t="shared" ca="1" si="126"/>
        <v>73.78824242518327</v>
      </c>
      <c r="Q111" s="260">
        <f t="shared" ca="1" si="126"/>
        <v>78.196976380266534</v>
      </c>
      <c r="R111" s="260">
        <f t="shared" ca="1" si="126"/>
        <v>82.230457278571365</v>
      </c>
      <c r="S111" s="380"/>
      <c r="T111" s="380"/>
      <c r="U111" s="380"/>
      <c r="V111" s="380"/>
      <c r="W111" s="380"/>
      <c r="X111" s="380"/>
      <c r="Y111" s="380"/>
      <c r="AL111" s="27">
        <f t="shared" si="84"/>
        <v>44621</v>
      </c>
      <c r="AM111" s="41" t="str">
        <f t="shared" si="111"/>
        <v>dk</v>
      </c>
      <c r="AN111" s="41">
        <f t="shared" si="85"/>
        <v>115</v>
      </c>
      <c r="AO111" s="41">
        <f t="shared" si="112"/>
        <v>121</v>
      </c>
      <c r="AP111" s="41">
        <f t="shared" si="86"/>
        <v>111</v>
      </c>
      <c r="AQ111" s="41" t="str">
        <f t="shared" si="120"/>
        <v>dg</v>
      </c>
      <c r="AS111" s="140">
        <v>43862</v>
      </c>
      <c r="AT111" s="143">
        <v>320</v>
      </c>
      <c r="AU111" s="143">
        <v>376</v>
      </c>
      <c r="AV111" s="143">
        <v>480</v>
      </c>
      <c r="AW111" s="143">
        <v>144</v>
      </c>
      <c r="AX111" s="143">
        <v>72</v>
      </c>
      <c r="AY111" s="143">
        <v>160</v>
      </c>
      <c r="AZ111" s="143">
        <f t="shared" si="88"/>
        <v>696</v>
      </c>
    </row>
    <row r="112" spans="1:52">
      <c r="A112" s="277">
        <f t="shared" si="113"/>
        <v>112</v>
      </c>
      <c r="B112" s="45"/>
      <c r="C112" s="45"/>
      <c r="D112" s="41"/>
      <c r="E112" s="41"/>
      <c r="F112" s="41"/>
      <c r="G112" s="41"/>
      <c r="AL112" s="27">
        <f t="shared" si="84"/>
        <v>44652</v>
      </c>
      <c r="AM112" s="41" t="str">
        <f t="shared" si="111"/>
        <v>dl</v>
      </c>
      <c r="AN112" s="41">
        <f t="shared" si="85"/>
        <v>116</v>
      </c>
      <c r="AO112" s="41">
        <f t="shared" si="112"/>
        <v>121</v>
      </c>
      <c r="AP112" s="41">
        <f t="shared" si="86"/>
        <v>112</v>
      </c>
      <c r="AQ112" s="41" t="str">
        <f t="shared" si="120"/>
        <v>dh</v>
      </c>
      <c r="AS112" s="140">
        <v>43891</v>
      </c>
      <c r="AT112" s="143">
        <v>352</v>
      </c>
      <c r="AU112" s="143">
        <v>392</v>
      </c>
      <c r="AV112" s="143">
        <v>528</v>
      </c>
      <c r="AW112" s="143">
        <v>144</v>
      </c>
      <c r="AX112" s="143">
        <v>72</v>
      </c>
      <c r="AY112" s="143">
        <v>176</v>
      </c>
      <c r="AZ112" s="143">
        <f t="shared" si="88"/>
        <v>744</v>
      </c>
    </row>
    <row r="113" spans="1:52">
      <c r="A113" s="277">
        <f t="shared" si="113"/>
        <v>113</v>
      </c>
      <c r="B113" s="253" t="s">
        <v>178</v>
      </c>
      <c r="C113" s="253" t="s">
        <v>179</v>
      </c>
      <c r="D113" s="253">
        <f>+D107</f>
        <v>2013</v>
      </c>
      <c r="E113" s="253">
        <f t="shared" ref="E113:G113" si="127">+E107</f>
        <v>2014</v>
      </c>
      <c r="F113" s="253">
        <f t="shared" si="127"/>
        <v>2015</v>
      </c>
      <c r="G113" s="253">
        <f t="shared" si="127"/>
        <v>2016</v>
      </c>
      <c r="H113" s="253">
        <f t="shared" ref="H113:R113" si="128">+H107</f>
        <v>2017</v>
      </c>
      <c r="I113" s="253">
        <f t="shared" si="128"/>
        <v>2018</v>
      </c>
      <c r="J113" s="253">
        <f t="shared" si="128"/>
        <v>2019</v>
      </c>
      <c r="K113" s="253">
        <f t="shared" si="128"/>
        <v>2020</v>
      </c>
      <c r="L113" s="253">
        <f t="shared" si="128"/>
        <v>2021</v>
      </c>
      <c r="M113" s="253">
        <f t="shared" si="128"/>
        <v>2022</v>
      </c>
      <c r="N113" s="253">
        <f t="shared" si="128"/>
        <v>2023</v>
      </c>
      <c r="O113" s="253">
        <f t="shared" si="128"/>
        <v>2024</v>
      </c>
      <c r="P113" s="253">
        <f t="shared" si="128"/>
        <v>2025</v>
      </c>
      <c r="Q113" s="253">
        <f t="shared" si="128"/>
        <v>2026</v>
      </c>
      <c r="R113" s="253">
        <f t="shared" si="128"/>
        <v>2027</v>
      </c>
      <c r="S113" s="261"/>
      <c r="T113" s="261"/>
      <c r="U113" s="261"/>
      <c r="V113" s="261"/>
      <c r="W113" s="261"/>
      <c r="X113" s="261"/>
      <c r="Y113" s="261"/>
      <c r="AL113" s="27">
        <f t="shared" si="84"/>
        <v>44682</v>
      </c>
      <c r="AM113" s="41" t="str">
        <f t="shared" si="111"/>
        <v>dm</v>
      </c>
      <c r="AN113" s="41">
        <f t="shared" si="85"/>
        <v>117</v>
      </c>
      <c r="AO113" s="41">
        <f t="shared" si="112"/>
        <v>121</v>
      </c>
      <c r="AP113" s="41">
        <f t="shared" si="86"/>
        <v>113</v>
      </c>
      <c r="AQ113" s="41" t="str">
        <f t="shared" si="120"/>
        <v>di</v>
      </c>
      <c r="AS113" s="140">
        <v>43922</v>
      </c>
      <c r="AT113" s="143">
        <v>352</v>
      </c>
      <c r="AU113" s="143">
        <v>368</v>
      </c>
      <c r="AV113" s="143">
        <v>528</v>
      </c>
      <c r="AW113" s="143">
        <v>128</v>
      </c>
      <c r="AX113" s="143">
        <v>64</v>
      </c>
      <c r="AY113" s="143">
        <v>176</v>
      </c>
      <c r="AZ113" s="143">
        <f t="shared" si="88"/>
        <v>720</v>
      </c>
    </row>
    <row r="114" spans="1:52">
      <c r="A114" s="277">
        <f t="shared" si="113"/>
        <v>114</v>
      </c>
      <c r="B114" s="255" t="s">
        <v>154</v>
      </c>
      <c r="C114" s="256" t="s">
        <v>182</v>
      </c>
      <c r="D114" s="566">
        <f ca="1">+SUM(SUMIF($D$69:$R$69,"="&amp;D$101,$D$55:$Q$55)/SUMIF($D$69:$R$69,"="&amp;D$101,$D$70:$Q$70))</f>
        <v>5.1672299972280005</v>
      </c>
      <c r="E114" s="566">
        <f t="shared" ref="E114:R114" ca="1" si="129">+SUM(SUMIF($D$69:$R$69,"="&amp;E$101,$D$55:$Q$55)/SUMIF($D$69:$R$69,"="&amp;E$101,$D$70:$Q$70))</f>
        <v>4.5770643771725208</v>
      </c>
      <c r="F114" s="566">
        <f t="shared" ca="1" si="129"/>
        <v>4.1943584232814581</v>
      </c>
      <c r="G114" s="566">
        <f t="shared" ca="1" si="129"/>
        <v>4.4896601803778093</v>
      </c>
      <c r="H114" s="566">
        <f t="shared" ca="1" si="129"/>
        <v>4.7533467547383195</v>
      </c>
      <c r="I114" s="566">
        <f t="shared" ca="1" si="129"/>
        <v>6.6424874528617099</v>
      </c>
      <c r="J114" s="566">
        <f t="shared" ca="1" si="129"/>
        <v>13.937002233487796</v>
      </c>
      <c r="K114" s="566">
        <f t="shared" ca="1" si="129"/>
        <v>24.34102959548289</v>
      </c>
      <c r="L114" s="566">
        <f t="shared" ca="1" si="129"/>
        <v>31.511996102764805</v>
      </c>
      <c r="M114" s="566">
        <f t="shared" ca="1" si="129"/>
        <v>31.271901101855995</v>
      </c>
      <c r="N114" s="566">
        <f t="shared" ca="1" si="129"/>
        <v>30.690793720715437</v>
      </c>
      <c r="O114" s="566">
        <f t="shared" ca="1" si="129"/>
        <v>30.575602146960051</v>
      </c>
      <c r="P114" s="566">
        <f t="shared" ca="1" si="129"/>
        <v>30.689579551625513</v>
      </c>
      <c r="Q114" s="566">
        <f t="shared" ca="1" si="129"/>
        <v>28.786242833563676</v>
      </c>
      <c r="R114" s="566">
        <f t="shared" ca="1" si="129"/>
        <v>28.656114766044649</v>
      </c>
      <c r="S114" s="637"/>
      <c r="T114" s="637"/>
      <c r="U114" s="637"/>
      <c r="V114" s="637"/>
      <c r="W114" s="637"/>
      <c r="X114" s="637"/>
      <c r="Y114" s="637"/>
      <c r="AL114" s="27">
        <f t="shared" si="84"/>
        <v>44713</v>
      </c>
      <c r="AM114" s="41" t="str">
        <f t="shared" si="111"/>
        <v>dn</v>
      </c>
      <c r="AN114" s="41">
        <f t="shared" si="85"/>
        <v>118</v>
      </c>
      <c r="AO114" s="41">
        <f t="shared" si="112"/>
        <v>121</v>
      </c>
      <c r="AP114" s="41">
        <f t="shared" si="86"/>
        <v>114</v>
      </c>
      <c r="AQ114" s="41" t="str">
        <f t="shared" si="120"/>
        <v>dj</v>
      </c>
      <c r="AS114" s="140">
        <v>43952</v>
      </c>
      <c r="AT114" s="143">
        <v>320</v>
      </c>
      <c r="AU114" s="143">
        <v>424</v>
      </c>
      <c r="AV114" s="143">
        <v>480</v>
      </c>
      <c r="AW114" s="143">
        <v>176</v>
      </c>
      <c r="AX114" s="143">
        <v>88</v>
      </c>
      <c r="AY114" s="143">
        <v>160</v>
      </c>
      <c r="AZ114" s="143">
        <f t="shared" si="88"/>
        <v>744</v>
      </c>
    </row>
    <row r="115" spans="1:52">
      <c r="A115" s="277">
        <f t="shared" si="113"/>
        <v>115</v>
      </c>
      <c r="B115" s="255" t="s">
        <v>155</v>
      </c>
      <c r="C115" s="256" t="s">
        <v>182</v>
      </c>
      <c r="D115" s="566">
        <f ca="1">+SUM(SUMIF($D$69:$R$69,"="&amp;D$101,$D$56:$R$56),SUMIF($D$69:$R$69,"="&amp;D$101,$D$57:$R$57))/SUM(SUMIF($D$69:$R$69,"="&amp;D$101,$D$71:$R$71),SUMIF($D$69:$R$69,"="&amp;D$101,$D$72:$R$72))</f>
        <v>-1.0082394034967699</v>
      </c>
      <c r="E115" s="566">
        <f t="shared" ref="E115:R115" ca="1" si="130">+SUM(SUMIF($D$69:$R$69,"="&amp;E$101,$D$56:$R$56),SUMIF($D$69:$R$69,"="&amp;E$101,$D$57:$R$57))/SUM(SUMIF($D$69:$R$69,"="&amp;E$101,$D$71:$R$71),SUMIF($D$69:$R$69,"="&amp;E$101,$D$72:$R$72))</f>
        <v>0.23632295554935218</v>
      </c>
      <c r="F115" s="566">
        <f t="shared" ca="1" si="130"/>
        <v>-0.66558253901239539</v>
      </c>
      <c r="G115" s="566">
        <f t="shared" ca="1" si="130"/>
        <v>0.34903952027267493</v>
      </c>
      <c r="H115" s="566">
        <f t="shared" ca="1" si="130"/>
        <v>-0.13168797730209084</v>
      </c>
      <c r="I115" s="566">
        <f t="shared" ca="1" si="130"/>
        <v>1.9962007916622795</v>
      </c>
      <c r="J115" s="566">
        <f t="shared" ca="1" si="130"/>
        <v>9.8895191355569025</v>
      </c>
      <c r="K115" s="566">
        <f t="shared" ca="1" si="130"/>
        <v>19.980402376992942</v>
      </c>
      <c r="L115" s="566">
        <f t="shared" ca="1" si="130"/>
        <v>26.650128804680499</v>
      </c>
      <c r="M115" s="566">
        <f t="shared" ca="1" si="130"/>
        <v>26.415722715787606</v>
      </c>
      <c r="N115" s="566">
        <f t="shared" ca="1" si="130"/>
        <v>25.095755662259574</v>
      </c>
      <c r="O115" s="566">
        <f t="shared" ca="1" si="130"/>
        <v>25.557090588370887</v>
      </c>
      <c r="P115" s="566">
        <f t="shared" ca="1" si="130"/>
        <v>24.44536651680842</v>
      </c>
      <c r="Q115" s="566">
        <f t="shared" ca="1" si="130"/>
        <v>22.423766146089005</v>
      </c>
      <c r="R115" s="566">
        <f t="shared" ca="1" si="130"/>
        <v>21.954835930630939</v>
      </c>
      <c r="S115" s="637"/>
      <c r="T115" s="637"/>
      <c r="U115" s="637"/>
      <c r="V115" s="637"/>
      <c r="W115" s="637"/>
      <c r="X115" s="637"/>
      <c r="Y115" s="637"/>
      <c r="AL115" s="27">
        <f t="shared" si="84"/>
        <v>44743</v>
      </c>
      <c r="AM115" s="41" t="str">
        <f t="shared" si="111"/>
        <v>do</v>
      </c>
      <c r="AN115" s="41">
        <f t="shared" si="85"/>
        <v>119</v>
      </c>
      <c r="AO115" s="41">
        <f t="shared" si="112"/>
        <v>121</v>
      </c>
      <c r="AP115" s="41">
        <f t="shared" si="86"/>
        <v>115</v>
      </c>
      <c r="AQ115" s="41" t="str">
        <f t="shared" si="120"/>
        <v>dk</v>
      </c>
      <c r="AS115" s="140">
        <v>43983</v>
      </c>
      <c r="AT115" s="143">
        <v>352</v>
      </c>
      <c r="AU115" s="143">
        <v>368</v>
      </c>
      <c r="AV115" s="143">
        <v>528</v>
      </c>
      <c r="AW115" s="143">
        <v>128</v>
      </c>
      <c r="AX115" s="143">
        <v>64</v>
      </c>
      <c r="AY115" s="143">
        <v>176</v>
      </c>
      <c r="AZ115" s="143">
        <f t="shared" si="88"/>
        <v>720</v>
      </c>
    </row>
    <row r="116" spans="1:52">
      <c r="A116" s="277">
        <f t="shared" si="113"/>
        <v>116</v>
      </c>
      <c r="B116" s="255" t="s">
        <v>156</v>
      </c>
      <c r="C116" s="256" t="s">
        <v>182</v>
      </c>
      <c r="D116" s="566">
        <f ca="1">+SUM(SUMIF($D$69:$R$69,"="&amp;D$101,$D$58:$R$58),SUMIF($D$69:$R$69,"="&amp;D$101,$D$59:$R$59),SUMIF($D$69:$R$69,"="&amp;D$101,$D$60:$R$60))/SUM(SUMIF($D$69:$R$69,"="&amp;D$101,$D$73:$R$73),SUMIF($D$69:$R$69,"="&amp;D$101,$D$74:$R$74),SUMIF($D$69:$R$69,"="&amp;D$101,$D$75:$R$75))</f>
        <v>4.5501631546946397</v>
      </c>
      <c r="E116" s="566" t="e">
        <f t="shared" ref="E116:R116" ca="1" si="131">+SUM(SUMIF($D$69:$R$69,"="&amp;E$101,$D$58:$R$58),SUMIF($D$69:$R$69,"="&amp;E$101,$D$59:$R$59),SUMIF($D$69:$R$69,"="&amp;E$101,$D$60:$R$60))/SUM(SUMIF($D$69:$R$69,"="&amp;E$101,$D$73:$R$73),SUMIF($D$69:$R$69,"="&amp;E$101,$D$74:$R$74),SUMIF($D$69:$R$69,"="&amp;E$101,$D$75:$R$75))</f>
        <v>#DIV/0!</v>
      </c>
      <c r="F116" s="566" t="e">
        <f t="shared" ca="1" si="131"/>
        <v>#DIV/0!</v>
      </c>
      <c r="G116" s="566" t="e">
        <f t="shared" ca="1" si="131"/>
        <v>#DIV/0!</v>
      </c>
      <c r="H116" s="566" t="e">
        <f t="shared" ca="1" si="131"/>
        <v>#DIV/0!</v>
      </c>
      <c r="I116" s="566" t="e">
        <f t="shared" ca="1" si="131"/>
        <v>#DIV/0!</v>
      </c>
      <c r="J116" s="566" t="e">
        <f t="shared" ca="1" si="131"/>
        <v>#DIV/0!</v>
      </c>
      <c r="K116" s="566" t="e">
        <f t="shared" ca="1" si="131"/>
        <v>#DIV/0!</v>
      </c>
      <c r="L116" s="566" t="e">
        <f t="shared" ca="1" si="131"/>
        <v>#DIV/0!</v>
      </c>
      <c r="M116" s="566" t="e">
        <f t="shared" ca="1" si="131"/>
        <v>#DIV/0!</v>
      </c>
      <c r="N116" s="566" t="e">
        <f t="shared" ca="1" si="131"/>
        <v>#DIV/0!</v>
      </c>
      <c r="O116" s="566" t="e">
        <f t="shared" ca="1" si="131"/>
        <v>#DIV/0!</v>
      </c>
      <c r="P116" s="566" t="e">
        <f t="shared" ca="1" si="131"/>
        <v>#DIV/0!</v>
      </c>
      <c r="Q116" s="566" t="e">
        <f t="shared" ca="1" si="131"/>
        <v>#DIV/0!</v>
      </c>
      <c r="R116" s="566" t="e">
        <f t="shared" ca="1" si="131"/>
        <v>#DIV/0!</v>
      </c>
      <c r="S116" s="637"/>
      <c r="T116" s="637"/>
      <c r="U116" s="637"/>
      <c r="V116" s="637"/>
      <c r="W116" s="637"/>
      <c r="X116" s="637"/>
      <c r="Y116" s="637"/>
      <c r="AL116" s="27">
        <f t="shared" si="84"/>
        <v>44774</v>
      </c>
      <c r="AM116" s="41" t="str">
        <f t="shared" si="111"/>
        <v>dp</v>
      </c>
      <c r="AN116" s="41">
        <f t="shared" si="85"/>
        <v>120</v>
      </c>
      <c r="AO116" s="41">
        <f t="shared" si="112"/>
        <v>121</v>
      </c>
      <c r="AP116" s="41">
        <f t="shared" si="86"/>
        <v>116</v>
      </c>
      <c r="AQ116" s="41" t="str">
        <f t="shared" si="120"/>
        <v>dl</v>
      </c>
      <c r="AS116" s="140">
        <v>44013</v>
      </c>
      <c r="AT116" s="143">
        <v>368</v>
      </c>
      <c r="AU116" s="143">
        <v>376</v>
      </c>
      <c r="AV116" s="143">
        <v>552</v>
      </c>
      <c r="AW116" s="143">
        <v>128</v>
      </c>
      <c r="AX116" s="143">
        <v>64</v>
      </c>
      <c r="AY116" s="143">
        <v>184</v>
      </c>
      <c r="AZ116" s="143">
        <f t="shared" si="88"/>
        <v>744</v>
      </c>
    </row>
    <row r="117" spans="1:52">
      <c r="A117" s="277">
        <f t="shared" si="113"/>
        <v>117</v>
      </c>
      <c r="B117" s="258" t="s">
        <v>157</v>
      </c>
      <c r="C117" s="259" t="s">
        <v>182</v>
      </c>
      <c r="D117" s="567">
        <f ca="1">+SUM(SUMIF($D$69:$R$69,"="&amp;D$101,$D$61:$R$61),SUMIF($D$69:$R$69,"="&amp;D$101,$D$62:$R$62))/SUM(SUMIF($D$69:$R$69,"="&amp;D$101,$D$76:$R$76),SUMIF($D$69:$R$69,"="&amp;D$101,$D$77:$R$77))</f>
        <v>2.3991583601079363</v>
      </c>
      <c r="E117" s="567">
        <f t="shared" ref="E117:R117" ca="1" si="132">+SUM(SUMIF($D$69:$R$69,"="&amp;E$101,$D$61:$R$61),SUMIF($D$69:$R$69,"="&amp;E$101,$D$62:$R$62))/SUM(SUMIF($D$69:$R$69,"="&amp;E$101,$D$76:$R$76),SUMIF($D$69:$R$69,"="&amp;E$101,$D$77:$R$77))</f>
        <v>2.4630995405828604</v>
      </c>
      <c r="F117" s="567">
        <f t="shared" ca="1" si="132"/>
        <v>0.96565500229043832</v>
      </c>
      <c r="G117" s="567">
        <f t="shared" ca="1" si="132"/>
        <v>1.4119029526348152</v>
      </c>
      <c r="H117" s="567">
        <f t="shared" ca="1" si="132"/>
        <v>1.2878831319917772</v>
      </c>
      <c r="I117" s="567">
        <f t="shared" ca="1" si="132"/>
        <v>3.208777397448844</v>
      </c>
      <c r="J117" s="567">
        <f t="shared" ca="1" si="132"/>
        <v>11.087599993820401</v>
      </c>
      <c r="K117" s="567">
        <f t="shared" ca="1" si="132"/>
        <v>21.210704093443823</v>
      </c>
      <c r="L117" s="567">
        <f t="shared" ca="1" si="132"/>
        <v>27.91436528388278</v>
      </c>
      <c r="M117" s="567">
        <f t="shared" ca="1" si="132"/>
        <v>27.786349026777508</v>
      </c>
      <c r="N117" s="567">
        <f t="shared" ca="1" si="132"/>
        <v>26.988953934482502</v>
      </c>
      <c r="O117" s="567">
        <f t="shared" ca="1" si="132"/>
        <v>27.348033043644165</v>
      </c>
      <c r="P117" s="567">
        <f t="shared" ca="1" si="132"/>
        <v>26.51322324954857</v>
      </c>
      <c r="Q117" s="567">
        <f t="shared" ca="1" si="132"/>
        <v>24.521596278584497</v>
      </c>
      <c r="R117" s="567">
        <f t="shared" ca="1" si="132"/>
        <v>24.536247614363948</v>
      </c>
      <c r="S117" s="637"/>
      <c r="T117" s="637"/>
      <c r="U117" s="637"/>
      <c r="V117" s="637"/>
      <c r="W117" s="637"/>
      <c r="X117" s="637"/>
      <c r="Y117" s="637"/>
      <c r="AL117" s="27">
        <f t="shared" si="84"/>
        <v>44805</v>
      </c>
      <c r="AM117" s="41" t="str">
        <f t="shared" si="111"/>
        <v>dq</v>
      </c>
      <c r="AN117" s="41">
        <f t="shared" si="85"/>
        <v>121</v>
      </c>
      <c r="AO117" s="41">
        <f t="shared" si="112"/>
        <v>121</v>
      </c>
      <c r="AP117" s="41">
        <f t="shared" si="86"/>
        <v>117</v>
      </c>
      <c r="AQ117" s="41" t="str">
        <f t="shared" si="120"/>
        <v>dm</v>
      </c>
      <c r="AS117" s="140">
        <v>44044</v>
      </c>
      <c r="AT117" s="143">
        <v>336</v>
      </c>
      <c r="AU117" s="143">
        <v>408</v>
      </c>
      <c r="AV117" s="143">
        <v>504</v>
      </c>
      <c r="AW117" s="143">
        <v>160</v>
      </c>
      <c r="AX117" s="143">
        <v>80</v>
      </c>
      <c r="AY117" s="143">
        <v>168</v>
      </c>
      <c r="AZ117" s="143">
        <f t="shared" si="88"/>
        <v>744</v>
      </c>
    </row>
    <row r="118" spans="1:52">
      <c r="AL118" s="27">
        <f t="shared" si="84"/>
        <v>44835</v>
      </c>
      <c r="AM118" s="41" t="str">
        <f t="shared" si="111"/>
        <v>dr</v>
      </c>
      <c r="AN118" s="41">
        <f t="shared" si="85"/>
        <v>122</v>
      </c>
      <c r="AO118" s="41">
        <f t="shared" si="112"/>
        <v>121</v>
      </c>
      <c r="AP118" s="41">
        <f t="shared" si="86"/>
        <v>118</v>
      </c>
      <c r="AQ118" s="41" t="str">
        <f t="shared" si="120"/>
        <v>dn</v>
      </c>
      <c r="AS118" s="140">
        <v>44075</v>
      </c>
      <c r="AT118" s="143">
        <v>336</v>
      </c>
      <c r="AU118" s="143">
        <v>384</v>
      </c>
      <c r="AV118" s="143">
        <v>504</v>
      </c>
      <c r="AW118" s="143">
        <v>144</v>
      </c>
      <c r="AX118" s="143">
        <v>72</v>
      </c>
      <c r="AY118" s="143">
        <v>168</v>
      </c>
      <c r="AZ118" s="143">
        <f t="shared" si="88"/>
        <v>720</v>
      </c>
    </row>
    <row r="119" spans="1:52"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12"/>
      <c r="T119" s="212"/>
      <c r="U119" s="212"/>
      <c r="V119" s="212"/>
      <c r="W119" s="212"/>
      <c r="X119" s="212"/>
      <c r="Y119" s="212"/>
      <c r="AL119" s="27">
        <f t="shared" si="84"/>
        <v>44866</v>
      </c>
      <c r="AM119" s="41" t="str">
        <f t="shared" si="111"/>
        <v>ds</v>
      </c>
      <c r="AN119" s="41">
        <f t="shared" si="85"/>
        <v>123</v>
      </c>
      <c r="AO119" s="41">
        <f t="shared" si="112"/>
        <v>121</v>
      </c>
      <c r="AP119" s="41">
        <f t="shared" si="86"/>
        <v>119</v>
      </c>
      <c r="AQ119" s="41" t="str">
        <f t="shared" ref="AQ119:AQ130" si="133">+"d"&amp;AQ15</f>
        <v>do</v>
      </c>
      <c r="AS119" s="140">
        <v>44105</v>
      </c>
      <c r="AT119" s="143">
        <v>352</v>
      </c>
      <c r="AU119" s="143">
        <v>392</v>
      </c>
      <c r="AV119" s="143">
        <v>528</v>
      </c>
      <c r="AW119" s="143">
        <v>144</v>
      </c>
      <c r="AX119" s="143">
        <v>72</v>
      </c>
      <c r="AY119" s="143">
        <v>176</v>
      </c>
      <c r="AZ119" s="143">
        <f t="shared" si="88"/>
        <v>744</v>
      </c>
    </row>
    <row r="120" spans="1:52"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12"/>
      <c r="T120" s="212"/>
      <c r="U120" s="212"/>
      <c r="V120" s="212"/>
      <c r="W120" s="212"/>
      <c r="X120" s="212"/>
      <c r="Y120" s="212"/>
      <c r="AL120" s="27">
        <f t="shared" si="84"/>
        <v>44896</v>
      </c>
      <c r="AM120" s="41" t="str">
        <f t="shared" si="111"/>
        <v>dt</v>
      </c>
      <c r="AN120" s="41">
        <f t="shared" si="85"/>
        <v>124</v>
      </c>
      <c r="AO120" s="41">
        <f t="shared" si="112"/>
        <v>121</v>
      </c>
      <c r="AP120" s="41">
        <f t="shared" si="86"/>
        <v>120</v>
      </c>
      <c r="AQ120" s="41" t="str">
        <f t="shared" si="133"/>
        <v>dp</v>
      </c>
      <c r="AS120" s="140">
        <v>44136</v>
      </c>
      <c r="AT120" s="143">
        <v>320</v>
      </c>
      <c r="AU120" s="143">
        <v>400</v>
      </c>
      <c r="AV120" s="143">
        <v>480</v>
      </c>
      <c r="AW120" s="143">
        <v>160</v>
      </c>
      <c r="AX120" s="143">
        <v>80</v>
      </c>
      <c r="AY120" s="143">
        <v>160</v>
      </c>
      <c r="AZ120" s="143">
        <f t="shared" si="88"/>
        <v>720</v>
      </c>
    </row>
    <row r="121" spans="1:52"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12"/>
      <c r="T121" s="212"/>
      <c r="U121" s="212"/>
      <c r="V121" s="212"/>
      <c r="W121" s="212"/>
      <c r="X121" s="212"/>
      <c r="Y121" s="212"/>
      <c r="AL121" s="27">
        <f t="shared" si="84"/>
        <v>44927</v>
      </c>
      <c r="AM121" s="41" t="str">
        <f t="shared" si="111"/>
        <v>du</v>
      </c>
      <c r="AN121" s="41">
        <f t="shared" si="85"/>
        <v>125</v>
      </c>
      <c r="AO121" s="41">
        <f t="shared" si="112"/>
        <v>121</v>
      </c>
      <c r="AP121" s="41">
        <f t="shared" si="86"/>
        <v>121</v>
      </c>
      <c r="AQ121" s="41" t="str">
        <f t="shared" si="133"/>
        <v>dq</v>
      </c>
      <c r="AS121" s="140">
        <v>44166</v>
      </c>
      <c r="AT121" s="143">
        <v>352</v>
      </c>
      <c r="AU121" s="143">
        <v>392</v>
      </c>
      <c r="AV121" s="143">
        <v>528</v>
      </c>
      <c r="AW121" s="143">
        <v>144</v>
      </c>
      <c r="AX121" s="143">
        <v>72</v>
      </c>
      <c r="AY121" s="143">
        <v>176</v>
      </c>
      <c r="AZ121" s="143">
        <f t="shared" si="88"/>
        <v>744</v>
      </c>
    </row>
    <row r="122" spans="1:52"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12"/>
      <c r="T122" s="212"/>
      <c r="U122" s="212"/>
      <c r="V122" s="212"/>
      <c r="W122" s="212"/>
      <c r="X122" s="212"/>
      <c r="Y122" s="212"/>
      <c r="AL122" s="27">
        <f t="shared" si="84"/>
        <v>44958</v>
      </c>
      <c r="AM122" s="41" t="str">
        <f t="shared" si="111"/>
        <v>dv</v>
      </c>
      <c r="AN122" s="41">
        <f t="shared" si="85"/>
        <v>126</v>
      </c>
      <c r="AO122" s="41">
        <f t="shared" si="112"/>
        <v>121</v>
      </c>
      <c r="AP122" s="41">
        <f t="shared" si="86"/>
        <v>122</v>
      </c>
      <c r="AQ122" s="41" t="str">
        <f t="shared" si="133"/>
        <v>dr</v>
      </c>
      <c r="AT122" s="141" t="s">
        <v>140</v>
      </c>
      <c r="AU122" s="141" t="s">
        <v>141</v>
      </c>
      <c r="AV122" s="141" t="s">
        <v>142</v>
      </c>
      <c r="AW122" s="141" t="s">
        <v>143</v>
      </c>
      <c r="AX122" s="141" t="s">
        <v>144</v>
      </c>
      <c r="AY122" s="141" t="s">
        <v>145</v>
      </c>
      <c r="AZ122" s="141" t="s">
        <v>135</v>
      </c>
    </row>
    <row r="123" spans="1:52"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12"/>
      <c r="T123" s="212"/>
      <c r="U123" s="212"/>
      <c r="V123" s="212"/>
      <c r="W123" s="212"/>
      <c r="X123" s="212"/>
      <c r="Y123" s="212"/>
      <c r="AL123" s="27">
        <f t="shared" si="84"/>
        <v>44986</v>
      </c>
      <c r="AM123" s="41" t="str">
        <f t="shared" si="111"/>
        <v>dw</v>
      </c>
      <c r="AN123" s="41">
        <f t="shared" si="85"/>
        <v>127</v>
      </c>
      <c r="AO123" s="41">
        <f t="shared" si="112"/>
        <v>121</v>
      </c>
      <c r="AP123" s="41">
        <f t="shared" si="86"/>
        <v>123</v>
      </c>
      <c r="AQ123" s="41" t="str">
        <f t="shared" si="133"/>
        <v>ds</v>
      </c>
      <c r="AT123" s="45">
        <v>2</v>
      </c>
      <c r="AU123" s="45">
        <v>3</v>
      </c>
      <c r="AV123" s="45">
        <v>4</v>
      </c>
      <c r="AW123" s="45">
        <v>5</v>
      </c>
      <c r="AX123" s="45">
        <v>6</v>
      </c>
      <c r="AY123" s="45">
        <v>7</v>
      </c>
      <c r="AZ123" s="45">
        <v>8</v>
      </c>
    </row>
    <row r="124" spans="1:52">
      <c r="AL124" s="27">
        <f t="shared" si="84"/>
        <v>45017</v>
      </c>
      <c r="AM124" s="41" t="str">
        <f t="shared" si="111"/>
        <v>dx</v>
      </c>
      <c r="AN124" s="41">
        <f t="shared" si="85"/>
        <v>128</v>
      </c>
      <c r="AO124" s="41">
        <f t="shared" si="112"/>
        <v>121</v>
      </c>
      <c r="AP124" s="41">
        <f t="shared" si="86"/>
        <v>124</v>
      </c>
      <c r="AQ124" s="41" t="str">
        <f t="shared" si="133"/>
        <v>dt</v>
      </c>
      <c r="AT124" s="45" t="s">
        <v>188</v>
      </c>
      <c r="AU124" s="45" t="s">
        <v>189</v>
      </c>
      <c r="AV124" s="45" t="s">
        <v>190</v>
      </c>
      <c r="AW124" s="45" t="s">
        <v>146</v>
      </c>
      <c r="AX124" s="45" t="s">
        <v>147</v>
      </c>
      <c r="AY124" s="45" t="s">
        <v>148</v>
      </c>
      <c r="AZ124" s="45" t="s">
        <v>136</v>
      </c>
    </row>
    <row r="125" spans="1:52">
      <c r="AL125" s="27">
        <f t="shared" si="84"/>
        <v>45047</v>
      </c>
      <c r="AM125" s="41" t="str">
        <f t="shared" si="111"/>
        <v>dy</v>
      </c>
      <c r="AN125" s="41">
        <f t="shared" si="85"/>
        <v>129</v>
      </c>
      <c r="AO125" s="41">
        <f t="shared" si="112"/>
        <v>121</v>
      </c>
      <c r="AP125" s="41">
        <f t="shared" si="86"/>
        <v>125</v>
      </c>
      <c r="AQ125" s="41" t="str">
        <f t="shared" si="133"/>
        <v>du</v>
      </c>
    </row>
    <row r="126" spans="1:52">
      <c r="AL126" s="27">
        <f t="shared" si="84"/>
        <v>45078</v>
      </c>
      <c r="AM126" s="41" t="str">
        <f t="shared" si="111"/>
        <v>dz</v>
      </c>
      <c r="AN126" s="41">
        <f t="shared" si="85"/>
        <v>130</v>
      </c>
      <c r="AO126" s="41">
        <f t="shared" si="112"/>
        <v>121</v>
      </c>
      <c r="AP126" s="41">
        <f t="shared" si="86"/>
        <v>126</v>
      </c>
      <c r="AQ126" s="41" t="str">
        <f t="shared" si="133"/>
        <v>dv</v>
      </c>
    </row>
    <row r="127" spans="1:52">
      <c r="AL127" s="27">
        <f t="shared" si="84"/>
        <v>45108</v>
      </c>
      <c r="AM127" s="41" t="str">
        <f t="shared" si="111"/>
        <v>ea</v>
      </c>
      <c r="AN127" s="41">
        <f t="shared" si="85"/>
        <v>131</v>
      </c>
      <c r="AO127" s="41">
        <f t="shared" si="112"/>
        <v>121</v>
      </c>
      <c r="AP127" s="41">
        <f t="shared" si="86"/>
        <v>127</v>
      </c>
      <c r="AQ127" s="41" t="str">
        <f t="shared" si="133"/>
        <v>dw</v>
      </c>
    </row>
    <row r="128" spans="1:52">
      <c r="AL128" s="27">
        <f t="shared" si="84"/>
        <v>45139</v>
      </c>
      <c r="AM128" s="41" t="str">
        <f t="shared" si="111"/>
        <v>eb</v>
      </c>
      <c r="AN128" s="41">
        <f t="shared" si="85"/>
        <v>132</v>
      </c>
      <c r="AO128" s="41">
        <f t="shared" si="112"/>
        <v>121</v>
      </c>
      <c r="AP128" s="41">
        <f t="shared" si="86"/>
        <v>128</v>
      </c>
      <c r="AQ128" s="41" t="str">
        <f>+"d"&amp;AQ24</f>
        <v>dx</v>
      </c>
    </row>
    <row r="129" spans="38:43">
      <c r="AL129" s="27">
        <f t="shared" si="84"/>
        <v>45170</v>
      </c>
      <c r="AM129" s="41" t="str">
        <f t="shared" ref="AM129:AM160" si="134">+VLOOKUP(AN129,$AP$1:$AQ$197,2,FALSE)</f>
        <v>ec</v>
      </c>
      <c r="AN129" s="41">
        <f t="shared" si="85"/>
        <v>133</v>
      </c>
      <c r="AO129" s="41">
        <f t="shared" ref="AO129:AO160" si="135">+MATCH(AL129,$AS$1:$AS$121)</f>
        <v>121</v>
      </c>
      <c r="AP129" s="41">
        <f t="shared" si="86"/>
        <v>129</v>
      </c>
      <c r="AQ129" s="41" t="str">
        <f t="shared" si="133"/>
        <v>dy</v>
      </c>
    </row>
    <row r="130" spans="38:43">
      <c r="AL130" s="27">
        <f t="shared" si="84"/>
        <v>45200</v>
      </c>
      <c r="AM130" s="41" t="str">
        <f t="shared" si="134"/>
        <v>ed</v>
      </c>
      <c r="AN130" s="41">
        <f t="shared" si="85"/>
        <v>134</v>
      </c>
      <c r="AO130" s="41">
        <f t="shared" si="135"/>
        <v>121</v>
      </c>
      <c r="AP130" s="41">
        <f t="shared" si="86"/>
        <v>130</v>
      </c>
      <c r="AQ130" s="41" t="str">
        <f t="shared" si="133"/>
        <v>dz</v>
      </c>
    </row>
    <row r="131" spans="38:43">
      <c r="AL131" s="27">
        <f t="shared" ref="AL131:AL194" si="136">+EDATE(AL130,1)</f>
        <v>45231</v>
      </c>
      <c r="AM131" s="41" t="str">
        <f t="shared" si="134"/>
        <v>ee</v>
      </c>
      <c r="AN131" s="41">
        <f t="shared" ref="AN131:AN194" si="137">+AN130+1</f>
        <v>135</v>
      </c>
      <c r="AO131" s="41">
        <f t="shared" si="135"/>
        <v>121</v>
      </c>
      <c r="AP131" s="41">
        <f t="shared" ref="AP131:AP194" si="138">+AP130+1</f>
        <v>131</v>
      </c>
      <c r="AQ131" s="41" t="str">
        <f t="shared" ref="AQ131:AQ144" si="139">+"e"&amp;AQ1</f>
        <v>ea</v>
      </c>
    </row>
    <row r="132" spans="38:43">
      <c r="AL132" s="27">
        <f t="shared" si="136"/>
        <v>45261</v>
      </c>
      <c r="AM132" s="41" t="str">
        <f t="shared" si="134"/>
        <v>ef</v>
      </c>
      <c r="AN132" s="41">
        <f t="shared" si="137"/>
        <v>136</v>
      </c>
      <c r="AO132" s="41">
        <f t="shared" si="135"/>
        <v>121</v>
      </c>
      <c r="AP132" s="41">
        <f t="shared" si="138"/>
        <v>132</v>
      </c>
      <c r="AQ132" s="41" t="str">
        <f t="shared" si="139"/>
        <v>eb</v>
      </c>
    </row>
    <row r="133" spans="38:43">
      <c r="AL133" s="27">
        <f t="shared" si="136"/>
        <v>45292</v>
      </c>
      <c r="AM133" s="41" t="str">
        <f t="shared" si="134"/>
        <v>eg</v>
      </c>
      <c r="AN133" s="41">
        <f t="shared" si="137"/>
        <v>137</v>
      </c>
      <c r="AO133" s="41">
        <f t="shared" si="135"/>
        <v>121</v>
      </c>
      <c r="AP133" s="41">
        <f t="shared" si="138"/>
        <v>133</v>
      </c>
      <c r="AQ133" s="41" t="str">
        <f t="shared" si="139"/>
        <v>ec</v>
      </c>
    </row>
    <row r="134" spans="38:43">
      <c r="AL134" s="27">
        <f t="shared" si="136"/>
        <v>45323</v>
      </c>
      <c r="AM134" s="41" t="str">
        <f t="shared" si="134"/>
        <v>eh</v>
      </c>
      <c r="AN134" s="41">
        <f t="shared" si="137"/>
        <v>138</v>
      </c>
      <c r="AO134" s="41">
        <f t="shared" si="135"/>
        <v>121</v>
      </c>
      <c r="AP134" s="41">
        <f t="shared" si="138"/>
        <v>134</v>
      </c>
      <c r="AQ134" s="41" t="str">
        <f t="shared" si="139"/>
        <v>ed</v>
      </c>
    </row>
    <row r="135" spans="38:43">
      <c r="AL135" s="27">
        <f t="shared" si="136"/>
        <v>45352</v>
      </c>
      <c r="AM135" s="41" t="str">
        <f t="shared" si="134"/>
        <v>ei</v>
      </c>
      <c r="AN135" s="41">
        <f t="shared" si="137"/>
        <v>139</v>
      </c>
      <c r="AO135" s="41">
        <f t="shared" si="135"/>
        <v>121</v>
      </c>
      <c r="AP135" s="41">
        <f t="shared" si="138"/>
        <v>135</v>
      </c>
      <c r="AQ135" s="41" t="str">
        <f t="shared" si="139"/>
        <v>ee</v>
      </c>
    </row>
    <row r="136" spans="38:43">
      <c r="AL136" s="27">
        <f t="shared" si="136"/>
        <v>45383</v>
      </c>
      <c r="AM136" s="41" t="str">
        <f t="shared" si="134"/>
        <v>ej</v>
      </c>
      <c r="AN136" s="41">
        <f t="shared" si="137"/>
        <v>140</v>
      </c>
      <c r="AO136" s="41">
        <f t="shared" si="135"/>
        <v>121</v>
      </c>
      <c r="AP136" s="41">
        <f t="shared" si="138"/>
        <v>136</v>
      </c>
      <c r="AQ136" s="41" t="str">
        <f t="shared" si="139"/>
        <v>ef</v>
      </c>
    </row>
    <row r="137" spans="38:43">
      <c r="AL137" s="27">
        <f t="shared" si="136"/>
        <v>45413</v>
      </c>
      <c r="AM137" s="41" t="str">
        <f t="shared" si="134"/>
        <v>ek</v>
      </c>
      <c r="AN137" s="41">
        <f t="shared" si="137"/>
        <v>141</v>
      </c>
      <c r="AO137" s="41">
        <f t="shared" si="135"/>
        <v>121</v>
      </c>
      <c r="AP137" s="41">
        <f t="shared" si="138"/>
        <v>137</v>
      </c>
      <c r="AQ137" s="41" t="str">
        <f t="shared" si="139"/>
        <v>eg</v>
      </c>
    </row>
    <row r="138" spans="38:43">
      <c r="AL138" s="27">
        <f t="shared" si="136"/>
        <v>45444</v>
      </c>
      <c r="AM138" s="41" t="str">
        <f t="shared" si="134"/>
        <v>el</v>
      </c>
      <c r="AN138" s="41">
        <f t="shared" si="137"/>
        <v>142</v>
      </c>
      <c r="AO138" s="41">
        <f t="shared" si="135"/>
        <v>121</v>
      </c>
      <c r="AP138" s="41">
        <f t="shared" si="138"/>
        <v>138</v>
      </c>
      <c r="AQ138" s="41" t="str">
        <f t="shared" si="139"/>
        <v>eh</v>
      </c>
    </row>
    <row r="139" spans="38:43">
      <c r="AL139" s="27">
        <f t="shared" si="136"/>
        <v>45474</v>
      </c>
      <c r="AM139" s="41" t="str">
        <f t="shared" si="134"/>
        <v>em</v>
      </c>
      <c r="AN139" s="41">
        <f t="shared" si="137"/>
        <v>143</v>
      </c>
      <c r="AO139" s="41">
        <f t="shared" si="135"/>
        <v>121</v>
      </c>
      <c r="AP139" s="41">
        <f t="shared" si="138"/>
        <v>139</v>
      </c>
      <c r="AQ139" s="41" t="str">
        <f t="shared" si="139"/>
        <v>ei</v>
      </c>
    </row>
    <row r="140" spans="38:43">
      <c r="AL140" s="27">
        <f t="shared" si="136"/>
        <v>45505</v>
      </c>
      <c r="AM140" s="41" t="str">
        <f t="shared" si="134"/>
        <v>en</v>
      </c>
      <c r="AN140" s="41">
        <f t="shared" si="137"/>
        <v>144</v>
      </c>
      <c r="AO140" s="41">
        <f t="shared" si="135"/>
        <v>121</v>
      </c>
      <c r="AP140" s="41">
        <f t="shared" si="138"/>
        <v>140</v>
      </c>
      <c r="AQ140" s="41" t="str">
        <f t="shared" si="139"/>
        <v>ej</v>
      </c>
    </row>
    <row r="141" spans="38:43">
      <c r="AL141" s="27">
        <f t="shared" si="136"/>
        <v>45536</v>
      </c>
      <c r="AM141" s="41" t="str">
        <f t="shared" si="134"/>
        <v>eo</v>
      </c>
      <c r="AN141" s="41">
        <f t="shared" si="137"/>
        <v>145</v>
      </c>
      <c r="AO141" s="41">
        <f t="shared" si="135"/>
        <v>121</v>
      </c>
      <c r="AP141" s="41">
        <f t="shared" si="138"/>
        <v>141</v>
      </c>
      <c r="AQ141" s="41" t="str">
        <f t="shared" si="139"/>
        <v>ek</v>
      </c>
    </row>
    <row r="142" spans="38:43">
      <c r="AL142" s="27">
        <f t="shared" si="136"/>
        <v>45566</v>
      </c>
      <c r="AM142" s="41" t="str">
        <f t="shared" si="134"/>
        <v>ep</v>
      </c>
      <c r="AN142" s="41">
        <f t="shared" si="137"/>
        <v>146</v>
      </c>
      <c r="AO142" s="41">
        <f t="shared" si="135"/>
        <v>121</v>
      </c>
      <c r="AP142" s="41">
        <f t="shared" si="138"/>
        <v>142</v>
      </c>
      <c r="AQ142" s="41" t="str">
        <f t="shared" si="139"/>
        <v>el</v>
      </c>
    </row>
    <row r="143" spans="38:43">
      <c r="AL143" s="27">
        <f t="shared" si="136"/>
        <v>45597</v>
      </c>
      <c r="AM143" s="41" t="str">
        <f t="shared" si="134"/>
        <v>eq</v>
      </c>
      <c r="AN143" s="41">
        <f t="shared" si="137"/>
        <v>147</v>
      </c>
      <c r="AO143" s="41">
        <f t="shared" si="135"/>
        <v>121</v>
      </c>
      <c r="AP143" s="41">
        <f t="shared" si="138"/>
        <v>143</v>
      </c>
      <c r="AQ143" s="41" t="str">
        <f t="shared" si="139"/>
        <v>em</v>
      </c>
    </row>
    <row r="144" spans="38:43">
      <c r="AL144" s="27">
        <f t="shared" si="136"/>
        <v>45627</v>
      </c>
      <c r="AM144" s="41" t="str">
        <f t="shared" si="134"/>
        <v>er</v>
      </c>
      <c r="AN144" s="41">
        <f t="shared" si="137"/>
        <v>148</v>
      </c>
      <c r="AO144" s="41">
        <f t="shared" si="135"/>
        <v>121</v>
      </c>
      <c r="AP144" s="41">
        <f t="shared" si="138"/>
        <v>144</v>
      </c>
      <c r="AQ144" s="41" t="str">
        <f t="shared" si="139"/>
        <v>en</v>
      </c>
    </row>
    <row r="145" spans="38:43">
      <c r="AL145" s="27">
        <f t="shared" si="136"/>
        <v>45658</v>
      </c>
      <c r="AM145" s="41" t="str">
        <f t="shared" si="134"/>
        <v>es</v>
      </c>
      <c r="AN145" s="41">
        <f t="shared" si="137"/>
        <v>149</v>
      </c>
      <c r="AO145" s="41">
        <f t="shared" si="135"/>
        <v>121</v>
      </c>
      <c r="AP145" s="41">
        <f t="shared" si="138"/>
        <v>145</v>
      </c>
      <c r="AQ145" s="41" t="str">
        <f t="shared" ref="AQ145:AQ153" si="140">+"e"&amp;AQ15</f>
        <v>eo</v>
      </c>
    </row>
    <row r="146" spans="38:43">
      <c r="AL146" s="27">
        <f t="shared" si="136"/>
        <v>45689</v>
      </c>
      <c r="AM146" s="41" t="str">
        <f t="shared" si="134"/>
        <v>et</v>
      </c>
      <c r="AN146" s="41">
        <f t="shared" si="137"/>
        <v>150</v>
      </c>
      <c r="AO146" s="41">
        <f t="shared" si="135"/>
        <v>121</v>
      </c>
      <c r="AP146" s="41">
        <f t="shared" si="138"/>
        <v>146</v>
      </c>
      <c r="AQ146" s="41" t="str">
        <f t="shared" si="140"/>
        <v>ep</v>
      </c>
    </row>
    <row r="147" spans="38:43">
      <c r="AL147" s="27">
        <f t="shared" si="136"/>
        <v>45717</v>
      </c>
      <c r="AM147" s="41" t="str">
        <f t="shared" si="134"/>
        <v>eu</v>
      </c>
      <c r="AN147" s="41">
        <f t="shared" si="137"/>
        <v>151</v>
      </c>
      <c r="AO147" s="41">
        <f t="shared" si="135"/>
        <v>121</v>
      </c>
      <c r="AP147" s="41">
        <f t="shared" si="138"/>
        <v>147</v>
      </c>
      <c r="AQ147" s="41" t="str">
        <f t="shared" si="140"/>
        <v>eq</v>
      </c>
    </row>
    <row r="148" spans="38:43">
      <c r="AL148" s="27">
        <f t="shared" si="136"/>
        <v>45748</v>
      </c>
      <c r="AM148" s="41" t="str">
        <f t="shared" si="134"/>
        <v>ev</v>
      </c>
      <c r="AN148" s="41">
        <f t="shared" si="137"/>
        <v>152</v>
      </c>
      <c r="AO148" s="41">
        <f t="shared" si="135"/>
        <v>121</v>
      </c>
      <c r="AP148" s="41">
        <f t="shared" si="138"/>
        <v>148</v>
      </c>
      <c r="AQ148" s="41" t="str">
        <f t="shared" si="140"/>
        <v>er</v>
      </c>
    </row>
    <row r="149" spans="38:43">
      <c r="AL149" s="27">
        <f t="shared" si="136"/>
        <v>45778</v>
      </c>
      <c r="AM149" s="41" t="str">
        <f t="shared" si="134"/>
        <v>ew</v>
      </c>
      <c r="AN149" s="41">
        <f t="shared" si="137"/>
        <v>153</v>
      </c>
      <c r="AO149" s="41">
        <f t="shared" si="135"/>
        <v>121</v>
      </c>
      <c r="AP149" s="41">
        <f t="shared" si="138"/>
        <v>149</v>
      </c>
      <c r="AQ149" s="41" t="str">
        <f t="shared" si="140"/>
        <v>es</v>
      </c>
    </row>
    <row r="150" spans="38:43">
      <c r="AL150" s="27">
        <f t="shared" si="136"/>
        <v>45809</v>
      </c>
      <c r="AM150" s="41" t="str">
        <f t="shared" si="134"/>
        <v>ex</v>
      </c>
      <c r="AN150" s="41">
        <f t="shared" si="137"/>
        <v>154</v>
      </c>
      <c r="AO150" s="41">
        <f t="shared" si="135"/>
        <v>121</v>
      </c>
      <c r="AP150" s="41">
        <f t="shared" si="138"/>
        <v>150</v>
      </c>
      <c r="AQ150" s="41" t="str">
        <f t="shared" si="140"/>
        <v>et</v>
      </c>
    </row>
    <row r="151" spans="38:43">
      <c r="AL151" s="27">
        <f t="shared" si="136"/>
        <v>45839</v>
      </c>
      <c r="AM151" s="41" t="str">
        <f t="shared" si="134"/>
        <v>ey</v>
      </c>
      <c r="AN151" s="41">
        <f t="shared" si="137"/>
        <v>155</v>
      </c>
      <c r="AO151" s="41">
        <f t="shared" si="135"/>
        <v>121</v>
      </c>
      <c r="AP151" s="41">
        <f t="shared" si="138"/>
        <v>151</v>
      </c>
      <c r="AQ151" s="41" t="str">
        <f t="shared" si="140"/>
        <v>eu</v>
      </c>
    </row>
    <row r="152" spans="38:43">
      <c r="AL152" s="27">
        <f t="shared" si="136"/>
        <v>45870</v>
      </c>
      <c r="AM152" s="41" t="str">
        <f t="shared" si="134"/>
        <v>ez</v>
      </c>
      <c r="AN152" s="41">
        <f t="shared" si="137"/>
        <v>156</v>
      </c>
      <c r="AO152" s="41">
        <f t="shared" si="135"/>
        <v>121</v>
      </c>
      <c r="AP152" s="41">
        <f t="shared" si="138"/>
        <v>152</v>
      </c>
      <c r="AQ152" s="41" t="str">
        <f t="shared" si="140"/>
        <v>ev</v>
      </c>
    </row>
    <row r="153" spans="38:43">
      <c r="AL153" s="27">
        <f t="shared" si="136"/>
        <v>45901</v>
      </c>
      <c r="AM153" s="41" t="str">
        <f t="shared" si="134"/>
        <v>fa</v>
      </c>
      <c r="AN153" s="41">
        <f t="shared" si="137"/>
        <v>157</v>
      </c>
      <c r="AO153" s="41">
        <f t="shared" si="135"/>
        <v>121</v>
      </c>
      <c r="AP153" s="41">
        <f t="shared" si="138"/>
        <v>153</v>
      </c>
      <c r="AQ153" s="41" t="str">
        <f t="shared" si="140"/>
        <v>ew</v>
      </c>
    </row>
    <row r="154" spans="38:43">
      <c r="AL154" s="27">
        <f t="shared" si="136"/>
        <v>45931</v>
      </c>
      <c r="AM154" s="41" t="str">
        <f t="shared" si="134"/>
        <v>fb</v>
      </c>
      <c r="AN154" s="41">
        <f t="shared" si="137"/>
        <v>158</v>
      </c>
      <c r="AO154" s="41">
        <f t="shared" si="135"/>
        <v>121</v>
      </c>
      <c r="AP154" s="41">
        <f t="shared" si="138"/>
        <v>154</v>
      </c>
      <c r="AQ154" s="41" t="str">
        <f>+"e"&amp;AQ24</f>
        <v>ex</v>
      </c>
    </row>
    <row r="155" spans="38:43">
      <c r="AL155" s="27">
        <f t="shared" si="136"/>
        <v>45962</v>
      </c>
      <c r="AM155" s="41" t="str">
        <f t="shared" si="134"/>
        <v>fc</v>
      </c>
      <c r="AN155" s="41">
        <f t="shared" si="137"/>
        <v>159</v>
      </c>
      <c r="AO155" s="41">
        <f t="shared" si="135"/>
        <v>121</v>
      </c>
      <c r="AP155" s="41">
        <f t="shared" si="138"/>
        <v>155</v>
      </c>
      <c r="AQ155" s="41" t="str">
        <f>+"e"&amp;AQ25</f>
        <v>ey</v>
      </c>
    </row>
    <row r="156" spans="38:43">
      <c r="AL156" s="27">
        <f t="shared" si="136"/>
        <v>45992</v>
      </c>
      <c r="AM156" s="41" t="str">
        <f t="shared" si="134"/>
        <v>fd</v>
      </c>
      <c r="AN156" s="41">
        <f t="shared" si="137"/>
        <v>160</v>
      </c>
      <c r="AO156" s="41">
        <f t="shared" si="135"/>
        <v>121</v>
      </c>
      <c r="AP156" s="41">
        <f t="shared" si="138"/>
        <v>156</v>
      </c>
      <c r="AQ156" s="41" t="str">
        <f t="shared" ref="AQ156" si="141">+"e"&amp;AQ26</f>
        <v>ez</v>
      </c>
    </row>
    <row r="157" spans="38:43">
      <c r="AL157" s="27">
        <f t="shared" si="136"/>
        <v>46023</v>
      </c>
      <c r="AM157" s="41" t="str">
        <f t="shared" si="134"/>
        <v>fe</v>
      </c>
      <c r="AN157" s="41">
        <f t="shared" si="137"/>
        <v>161</v>
      </c>
      <c r="AO157" s="41">
        <f t="shared" si="135"/>
        <v>121</v>
      </c>
      <c r="AP157" s="41">
        <f t="shared" si="138"/>
        <v>157</v>
      </c>
      <c r="AQ157" s="41" t="str">
        <f t="shared" ref="AQ157:AQ170" si="142">+"f"&amp;AQ1</f>
        <v>fa</v>
      </c>
    </row>
    <row r="158" spans="38:43">
      <c r="AL158" s="27">
        <f t="shared" si="136"/>
        <v>46054</v>
      </c>
      <c r="AM158" s="41" t="str">
        <f t="shared" si="134"/>
        <v>ff</v>
      </c>
      <c r="AN158" s="41">
        <f t="shared" si="137"/>
        <v>162</v>
      </c>
      <c r="AO158" s="41">
        <f t="shared" si="135"/>
        <v>121</v>
      </c>
      <c r="AP158" s="41">
        <f t="shared" si="138"/>
        <v>158</v>
      </c>
      <c r="AQ158" s="41" t="str">
        <f t="shared" si="142"/>
        <v>fb</v>
      </c>
    </row>
    <row r="159" spans="38:43">
      <c r="AL159" s="27">
        <f t="shared" si="136"/>
        <v>46082</v>
      </c>
      <c r="AM159" s="41" t="str">
        <f t="shared" si="134"/>
        <v>fg</v>
      </c>
      <c r="AN159" s="41">
        <f t="shared" si="137"/>
        <v>163</v>
      </c>
      <c r="AO159" s="41">
        <f t="shared" si="135"/>
        <v>121</v>
      </c>
      <c r="AP159" s="41">
        <f t="shared" si="138"/>
        <v>159</v>
      </c>
      <c r="AQ159" s="41" t="str">
        <f t="shared" si="142"/>
        <v>fc</v>
      </c>
    </row>
    <row r="160" spans="38:43">
      <c r="AL160" s="27">
        <f t="shared" si="136"/>
        <v>46113</v>
      </c>
      <c r="AM160" s="41" t="str">
        <f t="shared" si="134"/>
        <v>fh</v>
      </c>
      <c r="AN160" s="41">
        <f t="shared" si="137"/>
        <v>164</v>
      </c>
      <c r="AO160" s="41">
        <f t="shared" si="135"/>
        <v>121</v>
      </c>
      <c r="AP160" s="41">
        <f t="shared" si="138"/>
        <v>160</v>
      </c>
      <c r="AQ160" s="41" t="str">
        <f t="shared" si="142"/>
        <v>fd</v>
      </c>
    </row>
    <row r="161" spans="38:43">
      <c r="AL161" s="27">
        <f t="shared" si="136"/>
        <v>46143</v>
      </c>
      <c r="AM161" s="41" t="str">
        <f t="shared" ref="AM161:AM192" si="143">+VLOOKUP(AN161,$AP$1:$AQ$197,2,FALSE)</f>
        <v>fi</v>
      </c>
      <c r="AN161" s="41">
        <f t="shared" si="137"/>
        <v>165</v>
      </c>
      <c r="AO161" s="41">
        <f t="shared" ref="AO161:AO197" si="144">+MATCH(AL161,$AS$1:$AS$121)</f>
        <v>121</v>
      </c>
      <c r="AP161" s="41">
        <f t="shared" si="138"/>
        <v>161</v>
      </c>
      <c r="AQ161" s="41" t="str">
        <f t="shared" si="142"/>
        <v>fe</v>
      </c>
    </row>
    <row r="162" spans="38:43">
      <c r="AL162" s="27">
        <f t="shared" si="136"/>
        <v>46174</v>
      </c>
      <c r="AM162" s="41" t="str">
        <f t="shared" si="143"/>
        <v>fj</v>
      </c>
      <c r="AN162" s="41">
        <f t="shared" si="137"/>
        <v>166</v>
      </c>
      <c r="AO162" s="41">
        <f t="shared" si="144"/>
        <v>121</v>
      </c>
      <c r="AP162" s="41">
        <f t="shared" si="138"/>
        <v>162</v>
      </c>
      <c r="AQ162" s="41" t="str">
        <f t="shared" si="142"/>
        <v>ff</v>
      </c>
    </row>
    <row r="163" spans="38:43">
      <c r="AL163" s="27">
        <f t="shared" si="136"/>
        <v>46204</v>
      </c>
      <c r="AM163" s="41" t="str">
        <f t="shared" si="143"/>
        <v>fk</v>
      </c>
      <c r="AN163" s="41">
        <f t="shared" si="137"/>
        <v>167</v>
      </c>
      <c r="AO163" s="41">
        <f t="shared" si="144"/>
        <v>121</v>
      </c>
      <c r="AP163" s="41">
        <f t="shared" si="138"/>
        <v>163</v>
      </c>
      <c r="AQ163" s="41" t="str">
        <f t="shared" si="142"/>
        <v>fg</v>
      </c>
    </row>
    <row r="164" spans="38:43">
      <c r="AL164" s="27">
        <f t="shared" si="136"/>
        <v>46235</v>
      </c>
      <c r="AM164" s="41" t="str">
        <f t="shared" si="143"/>
        <v>fl</v>
      </c>
      <c r="AN164" s="41">
        <f t="shared" si="137"/>
        <v>168</v>
      </c>
      <c r="AO164" s="41">
        <f t="shared" si="144"/>
        <v>121</v>
      </c>
      <c r="AP164" s="41">
        <f t="shared" si="138"/>
        <v>164</v>
      </c>
      <c r="AQ164" s="41" t="str">
        <f t="shared" si="142"/>
        <v>fh</v>
      </c>
    </row>
    <row r="165" spans="38:43">
      <c r="AL165" s="27">
        <f t="shared" si="136"/>
        <v>46266</v>
      </c>
      <c r="AM165" s="41" t="str">
        <f t="shared" si="143"/>
        <v>fm</v>
      </c>
      <c r="AN165" s="41">
        <f t="shared" si="137"/>
        <v>169</v>
      </c>
      <c r="AO165" s="41">
        <f t="shared" si="144"/>
        <v>121</v>
      </c>
      <c r="AP165" s="41">
        <f t="shared" si="138"/>
        <v>165</v>
      </c>
      <c r="AQ165" s="41" t="str">
        <f t="shared" si="142"/>
        <v>fi</v>
      </c>
    </row>
    <row r="166" spans="38:43">
      <c r="AL166" s="27">
        <f t="shared" si="136"/>
        <v>46296</v>
      </c>
      <c r="AM166" s="41" t="str">
        <f t="shared" si="143"/>
        <v>fn</v>
      </c>
      <c r="AN166" s="41">
        <f t="shared" si="137"/>
        <v>170</v>
      </c>
      <c r="AO166" s="41">
        <f t="shared" si="144"/>
        <v>121</v>
      </c>
      <c r="AP166" s="41">
        <f t="shared" si="138"/>
        <v>166</v>
      </c>
      <c r="AQ166" s="41" t="str">
        <f t="shared" si="142"/>
        <v>fj</v>
      </c>
    </row>
    <row r="167" spans="38:43">
      <c r="AL167" s="27">
        <f t="shared" si="136"/>
        <v>46327</v>
      </c>
      <c r="AM167" s="41" t="str">
        <f t="shared" si="143"/>
        <v>fo</v>
      </c>
      <c r="AN167" s="41">
        <f t="shared" si="137"/>
        <v>171</v>
      </c>
      <c r="AO167" s="41">
        <f t="shared" si="144"/>
        <v>121</v>
      </c>
      <c r="AP167" s="41">
        <f t="shared" si="138"/>
        <v>167</v>
      </c>
      <c r="AQ167" s="41" t="str">
        <f t="shared" si="142"/>
        <v>fk</v>
      </c>
    </row>
    <row r="168" spans="38:43">
      <c r="AL168" s="27">
        <f t="shared" si="136"/>
        <v>46357</v>
      </c>
      <c r="AM168" s="41" t="str">
        <f t="shared" si="143"/>
        <v>fp</v>
      </c>
      <c r="AN168" s="41">
        <f t="shared" si="137"/>
        <v>172</v>
      </c>
      <c r="AO168" s="41">
        <f t="shared" si="144"/>
        <v>121</v>
      </c>
      <c r="AP168" s="41">
        <f t="shared" si="138"/>
        <v>168</v>
      </c>
      <c r="AQ168" s="41" t="str">
        <f t="shared" si="142"/>
        <v>fl</v>
      </c>
    </row>
    <row r="169" spans="38:43">
      <c r="AL169" s="27">
        <f t="shared" si="136"/>
        <v>46388</v>
      </c>
      <c r="AM169" s="41" t="str">
        <f t="shared" si="143"/>
        <v>fq</v>
      </c>
      <c r="AN169" s="41">
        <f t="shared" si="137"/>
        <v>173</v>
      </c>
      <c r="AO169" s="41">
        <f t="shared" si="144"/>
        <v>121</v>
      </c>
      <c r="AP169" s="41">
        <f t="shared" si="138"/>
        <v>169</v>
      </c>
      <c r="AQ169" s="41" t="str">
        <f t="shared" si="142"/>
        <v>fm</v>
      </c>
    </row>
    <row r="170" spans="38:43">
      <c r="AL170" s="27">
        <f t="shared" si="136"/>
        <v>46419</v>
      </c>
      <c r="AM170" s="41" t="str">
        <f t="shared" si="143"/>
        <v>fr</v>
      </c>
      <c r="AN170" s="41">
        <f t="shared" si="137"/>
        <v>174</v>
      </c>
      <c r="AO170" s="41">
        <f t="shared" si="144"/>
        <v>121</v>
      </c>
      <c r="AP170" s="41">
        <f t="shared" si="138"/>
        <v>170</v>
      </c>
      <c r="AQ170" s="41" t="str">
        <f t="shared" si="142"/>
        <v>fn</v>
      </c>
    </row>
    <row r="171" spans="38:43">
      <c r="AL171" s="27">
        <f t="shared" si="136"/>
        <v>46447</v>
      </c>
      <c r="AM171" s="41" t="str">
        <f t="shared" si="143"/>
        <v>fs</v>
      </c>
      <c r="AN171" s="41">
        <f t="shared" si="137"/>
        <v>175</v>
      </c>
      <c r="AO171" s="41">
        <f t="shared" si="144"/>
        <v>121</v>
      </c>
      <c r="AP171" s="41">
        <f t="shared" si="138"/>
        <v>171</v>
      </c>
      <c r="AQ171" s="41" t="str">
        <f t="shared" ref="AQ171:AQ182" si="145">+"f"&amp;AQ15</f>
        <v>fo</v>
      </c>
    </row>
    <row r="172" spans="38:43">
      <c r="AL172" s="27">
        <f t="shared" si="136"/>
        <v>46478</v>
      </c>
      <c r="AM172" s="41" t="str">
        <f t="shared" si="143"/>
        <v>ft</v>
      </c>
      <c r="AN172" s="41">
        <f t="shared" si="137"/>
        <v>176</v>
      </c>
      <c r="AO172" s="41">
        <f t="shared" si="144"/>
        <v>121</v>
      </c>
      <c r="AP172" s="41">
        <f t="shared" si="138"/>
        <v>172</v>
      </c>
      <c r="AQ172" s="41" t="str">
        <f t="shared" si="145"/>
        <v>fp</v>
      </c>
    </row>
    <row r="173" spans="38:43">
      <c r="AL173" s="27">
        <f t="shared" si="136"/>
        <v>46508</v>
      </c>
      <c r="AM173" s="41" t="str">
        <f t="shared" si="143"/>
        <v>fu</v>
      </c>
      <c r="AN173" s="41">
        <f t="shared" si="137"/>
        <v>177</v>
      </c>
      <c r="AO173" s="41">
        <f t="shared" si="144"/>
        <v>121</v>
      </c>
      <c r="AP173" s="41">
        <f t="shared" si="138"/>
        <v>173</v>
      </c>
      <c r="AQ173" s="41" t="str">
        <f t="shared" si="145"/>
        <v>fq</v>
      </c>
    </row>
    <row r="174" spans="38:43">
      <c r="AL174" s="27">
        <f t="shared" si="136"/>
        <v>46539</v>
      </c>
      <c r="AM174" s="41" t="str">
        <f t="shared" si="143"/>
        <v>fv</v>
      </c>
      <c r="AN174" s="41">
        <f t="shared" si="137"/>
        <v>178</v>
      </c>
      <c r="AO174" s="41">
        <f t="shared" si="144"/>
        <v>121</v>
      </c>
      <c r="AP174" s="41">
        <f t="shared" si="138"/>
        <v>174</v>
      </c>
      <c r="AQ174" s="41" t="str">
        <f t="shared" si="145"/>
        <v>fr</v>
      </c>
    </row>
    <row r="175" spans="38:43">
      <c r="AL175" s="27">
        <f t="shared" si="136"/>
        <v>46569</v>
      </c>
      <c r="AM175" s="41" t="str">
        <f t="shared" si="143"/>
        <v>fw</v>
      </c>
      <c r="AN175" s="41">
        <f t="shared" si="137"/>
        <v>179</v>
      </c>
      <c r="AO175" s="41">
        <f t="shared" si="144"/>
        <v>121</v>
      </c>
      <c r="AP175" s="41">
        <f t="shared" si="138"/>
        <v>175</v>
      </c>
      <c r="AQ175" s="41" t="str">
        <f t="shared" si="145"/>
        <v>fs</v>
      </c>
    </row>
    <row r="176" spans="38:43">
      <c r="AL176" s="27">
        <f t="shared" si="136"/>
        <v>46600</v>
      </c>
      <c r="AM176" s="41" t="str">
        <f t="shared" si="143"/>
        <v>fx</v>
      </c>
      <c r="AN176" s="41">
        <f t="shared" si="137"/>
        <v>180</v>
      </c>
      <c r="AO176" s="41">
        <f t="shared" si="144"/>
        <v>121</v>
      </c>
      <c r="AP176" s="41">
        <f t="shared" si="138"/>
        <v>176</v>
      </c>
      <c r="AQ176" s="41" t="str">
        <f t="shared" si="145"/>
        <v>ft</v>
      </c>
    </row>
    <row r="177" spans="38:43">
      <c r="AL177" s="27">
        <f t="shared" si="136"/>
        <v>46631</v>
      </c>
      <c r="AM177" s="41" t="str">
        <f t="shared" si="143"/>
        <v>fy</v>
      </c>
      <c r="AN177" s="41">
        <f t="shared" si="137"/>
        <v>181</v>
      </c>
      <c r="AO177" s="41">
        <f t="shared" si="144"/>
        <v>121</v>
      </c>
      <c r="AP177" s="41">
        <f t="shared" si="138"/>
        <v>177</v>
      </c>
      <c r="AQ177" s="41" t="str">
        <f t="shared" si="145"/>
        <v>fu</v>
      </c>
    </row>
    <row r="178" spans="38:43">
      <c r="AL178" s="27">
        <f t="shared" si="136"/>
        <v>46661</v>
      </c>
      <c r="AM178" s="41" t="str">
        <f t="shared" si="143"/>
        <v>fz</v>
      </c>
      <c r="AN178" s="41">
        <f t="shared" si="137"/>
        <v>182</v>
      </c>
      <c r="AO178" s="41">
        <f t="shared" si="144"/>
        <v>121</v>
      </c>
      <c r="AP178" s="41">
        <f t="shared" si="138"/>
        <v>178</v>
      </c>
      <c r="AQ178" s="41" t="str">
        <f>+"f"&amp;AQ22</f>
        <v>fv</v>
      </c>
    </row>
    <row r="179" spans="38:43">
      <c r="AL179" s="27">
        <f t="shared" si="136"/>
        <v>46692</v>
      </c>
      <c r="AM179" s="41" t="str">
        <f t="shared" si="143"/>
        <v>ga</v>
      </c>
      <c r="AN179" s="41">
        <f t="shared" si="137"/>
        <v>183</v>
      </c>
      <c r="AO179" s="41">
        <f t="shared" si="144"/>
        <v>121</v>
      </c>
      <c r="AP179" s="41">
        <f t="shared" si="138"/>
        <v>179</v>
      </c>
      <c r="AQ179" s="41" t="str">
        <f t="shared" si="145"/>
        <v>fw</v>
      </c>
    </row>
    <row r="180" spans="38:43">
      <c r="AL180" s="27">
        <f t="shared" si="136"/>
        <v>46722</v>
      </c>
      <c r="AM180" s="41" t="str">
        <f t="shared" si="143"/>
        <v>gb</v>
      </c>
      <c r="AN180" s="41">
        <f t="shared" si="137"/>
        <v>184</v>
      </c>
      <c r="AO180" s="41">
        <f t="shared" si="144"/>
        <v>121</v>
      </c>
      <c r="AP180" s="41">
        <f t="shared" si="138"/>
        <v>180</v>
      </c>
      <c r="AQ180" s="41" t="str">
        <f t="shared" si="145"/>
        <v>fx</v>
      </c>
    </row>
    <row r="181" spans="38:43">
      <c r="AL181" s="27">
        <f t="shared" si="136"/>
        <v>46753</v>
      </c>
      <c r="AM181" s="41" t="str">
        <f t="shared" si="143"/>
        <v>gc</v>
      </c>
      <c r="AN181" s="41">
        <f t="shared" si="137"/>
        <v>185</v>
      </c>
      <c r="AO181" s="41">
        <f t="shared" si="144"/>
        <v>121</v>
      </c>
      <c r="AP181" s="41">
        <f t="shared" si="138"/>
        <v>181</v>
      </c>
      <c r="AQ181" s="41" t="str">
        <f t="shared" si="145"/>
        <v>fy</v>
      </c>
    </row>
    <row r="182" spans="38:43">
      <c r="AL182" s="27">
        <f t="shared" si="136"/>
        <v>46784</v>
      </c>
      <c r="AM182" s="41" t="str">
        <f t="shared" si="143"/>
        <v>gd</v>
      </c>
      <c r="AN182" s="41">
        <f t="shared" si="137"/>
        <v>186</v>
      </c>
      <c r="AO182" s="41">
        <f t="shared" si="144"/>
        <v>121</v>
      </c>
      <c r="AP182" s="41">
        <f t="shared" si="138"/>
        <v>182</v>
      </c>
      <c r="AQ182" s="41" t="str">
        <f t="shared" si="145"/>
        <v>fz</v>
      </c>
    </row>
    <row r="183" spans="38:43">
      <c r="AL183" s="27">
        <f t="shared" si="136"/>
        <v>46813</v>
      </c>
      <c r="AM183" s="41" t="str">
        <f t="shared" si="143"/>
        <v>ge</v>
      </c>
      <c r="AN183" s="41">
        <f t="shared" si="137"/>
        <v>187</v>
      </c>
      <c r="AO183" s="41">
        <f t="shared" si="144"/>
        <v>121</v>
      </c>
      <c r="AP183" s="41">
        <f t="shared" si="138"/>
        <v>183</v>
      </c>
      <c r="AQ183" s="41" t="str">
        <f t="shared" ref="AQ183:AQ196" si="146">+"g"&amp;AQ1</f>
        <v>ga</v>
      </c>
    </row>
    <row r="184" spans="38:43">
      <c r="AL184" s="27">
        <f t="shared" si="136"/>
        <v>46844</v>
      </c>
      <c r="AM184" s="41" t="str">
        <f t="shared" si="143"/>
        <v>gf</v>
      </c>
      <c r="AN184" s="41">
        <f t="shared" si="137"/>
        <v>188</v>
      </c>
      <c r="AO184" s="41">
        <f t="shared" si="144"/>
        <v>121</v>
      </c>
      <c r="AP184" s="41">
        <f t="shared" si="138"/>
        <v>184</v>
      </c>
      <c r="AQ184" s="41" t="str">
        <f t="shared" si="146"/>
        <v>gb</v>
      </c>
    </row>
    <row r="185" spans="38:43">
      <c r="AL185" s="27">
        <f t="shared" si="136"/>
        <v>46874</v>
      </c>
      <c r="AM185" s="41" t="str">
        <f t="shared" si="143"/>
        <v>gg</v>
      </c>
      <c r="AN185" s="41">
        <f t="shared" si="137"/>
        <v>189</v>
      </c>
      <c r="AO185" s="41">
        <f t="shared" si="144"/>
        <v>121</v>
      </c>
      <c r="AP185" s="41">
        <f t="shared" si="138"/>
        <v>185</v>
      </c>
      <c r="AQ185" s="41" t="str">
        <f t="shared" si="146"/>
        <v>gc</v>
      </c>
    </row>
    <row r="186" spans="38:43">
      <c r="AL186" s="27">
        <f t="shared" si="136"/>
        <v>46905</v>
      </c>
      <c r="AM186" s="41" t="str">
        <f t="shared" si="143"/>
        <v>gh</v>
      </c>
      <c r="AN186" s="41">
        <f t="shared" si="137"/>
        <v>190</v>
      </c>
      <c r="AO186" s="41">
        <f t="shared" si="144"/>
        <v>121</v>
      </c>
      <c r="AP186" s="41">
        <f t="shared" si="138"/>
        <v>186</v>
      </c>
      <c r="AQ186" s="41" t="str">
        <f t="shared" si="146"/>
        <v>gd</v>
      </c>
    </row>
    <row r="187" spans="38:43">
      <c r="AL187" s="27">
        <f t="shared" si="136"/>
        <v>46935</v>
      </c>
      <c r="AM187" s="41" t="str">
        <f t="shared" si="143"/>
        <v>gi</v>
      </c>
      <c r="AN187" s="41">
        <f t="shared" si="137"/>
        <v>191</v>
      </c>
      <c r="AO187" s="41">
        <f t="shared" si="144"/>
        <v>121</v>
      </c>
      <c r="AP187" s="41">
        <f t="shared" si="138"/>
        <v>187</v>
      </c>
      <c r="AQ187" s="41" t="str">
        <f t="shared" si="146"/>
        <v>ge</v>
      </c>
    </row>
    <row r="188" spans="38:43">
      <c r="AL188" s="27">
        <f t="shared" si="136"/>
        <v>46966</v>
      </c>
      <c r="AM188" s="41" t="str">
        <f t="shared" si="143"/>
        <v>gj</v>
      </c>
      <c r="AN188" s="41">
        <f t="shared" si="137"/>
        <v>192</v>
      </c>
      <c r="AO188" s="41">
        <f t="shared" si="144"/>
        <v>121</v>
      </c>
      <c r="AP188" s="41">
        <f t="shared" si="138"/>
        <v>188</v>
      </c>
      <c r="AQ188" s="41" t="str">
        <f t="shared" si="146"/>
        <v>gf</v>
      </c>
    </row>
    <row r="189" spans="38:43">
      <c r="AL189" s="27">
        <f t="shared" si="136"/>
        <v>46997</v>
      </c>
      <c r="AM189" s="41" t="str">
        <f t="shared" si="143"/>
        <v>gk</v>
      </c>
      <c r="AN189" s="41">
        <f t="shared" si="137"/>
        <v>193</v>
      </c>
      <c r="AO189" s="41">
        <f t="shared" si="144"/>
        <v>121</v>
      </c>
      <c r="AP189" s="41">
        <f t="shared" si="138"/>
        <v>189</v>
      </c>
      <c r="AQ189" s="41" t="str">
        <f t="shared" si="146"/>
        <v>gg</v>
      </c>
    </row>
    <row r="190" spans="38:43">
      <c r="AL190" s="27">
        <f t="shared" si="136"/>
        <v>47027</v>
      </c>
      <c r="AM190" s="41" t="str">
        <f t="shared" si="143"/>
        <v>gl</v>
      </c>
      <c r="AN190" s="41">
        <f t="shared" si="137"/>
        <v>194</v>
      </c>
      <c r="AO190" s="41">
        <f t="shared" si="144"/>
        <v>121</v>
      </c>
      <c r="AP190" s="41">
        <f t="shared" si="138"/>
        <v>190</v>
      </c>
      <c r="AQ190" s="41" t="str">
        <f t="shared" si="146"/>
        <v>gh</v>
      </c>
    </row>
    <row r="191" spans="38:43">
      <c r="AL191" s="27">
        <f t="shared" si="136"/>
        <v>47058</v>
      </c>
      <c r="AM191" s="41" t="str">
        <f t="shared" si="143"/>
        <v>gm</v>
      </c>
      <c r="AN191" s="41">
        <f t="shared" si="137"/>
        <v>195</v>
      </c>
      <c r="AO191" s="41">
        <f t="shared" si="144"/>
        <v>121</v>
      </c>
      <c r="AP191" s="41">
        <f t="shared" si="138"/>
        <v>191</v>
      </c>
      <c r="AQ191" s="41" t="str">
        <f t="shared" si="146"/>
        <v>gi</v>
      </c>
    </row>
    <row r="192" spans="38:43">
      <c r="AL192" s="27">
        <f t="shared" si="136"/>
        <v>47088</v>
      </c>
      <c r="AM192" s="41" t="str">
        <f t="shared" si="143"/>
        <v>gn</v>
      </c>
      <c r="AN192" s="41">
        <f t="shared" si="137"/>
        <v>196</v>
      </c>
      <c r="AO192" s="41">
        <f t="shared" si="144"/>
        <v>121</v>
      </c>
      <c r="AP192" s="41">
        <f t="shared" si="138"/>
        <v>192</v>
      </c>
      <c r="AQ192" s="41" t="str">
        <f t="shared" si="146"/>
        <v>gj</v>
      </c>
    </row>
    <row r="193" spans="38:43">
      <c r="AL193" s="27">
        <f t="shared" si="136"/>
        <v>47119</v>
      </c>
      <c r="AM193" s="41" t="str">
        <f t="shared" ref="AM193:AM197" si="147">+VLOOKUP(AN193,$AP$1:$AQ$197,2,FALSE)</f>
        <v>go</v>
      </c>
      <c r="AN193" s="41">
        <f t="shared" si="137"/>
        <v>197</v>
      </c>
      <c r="AO193" s="41">
        <f t="shared" si="144"/>
        <v>121</v>
      </c>
      <c r="AP193" s="41">
        <f t="shared" si="138"/>
        <v>193</v>
      </c>
      <c r="AQ193" s="41" t="str">
        <f t="shared" si="146"/>
        <v>gk</v>
      </c>
    </row>
    <row r="194" spans="38:43">
      <c r="AL194" s="27">
        <f t="shared" si="136"/>
        <v>47150</v>
      </c>
      <c r="AM194" s="41" t="e">
        <f t="shared" si="147"/>
        <v>#N/A</v>
      </c>
      <c r="AN194" s="41">
        <f t="shared" si="137"/>
        <v>198</v>
      </c>
      <c r="AO194" s="41">
        <f t="shared" si="144"/>
        <v>121</v>
      </c>
      <c r="AP194" s="41">
        <f t="shared" si="138"/>
        <v>194</v>
      </c>
      <c r="AQ194" s="41" t="str">
        <f t="shared" si="146"/>
        <v>gl</v>
      </c>
    </row>
    <row r="195" spans="38:43">
      <c r="AL195" s="27">
        <f t="shared" ref="AL195:AL197" si="148">+EDATE(AL194,1)</f>
        <v>47178</v>
      </c>
      <c r="AM195" s="41" t="e">
        <f t="shared" si="147"/>
        <v>#N/A</v>
      </c>
      <c r="AN195" s="41">
        <f t="shared" ref="AN195:AN197" si="149">+AN194+1</f>
        <v>199</v>
      </c>
      <c r="AO195" s="41">
        <f t="shared" si="144"/>
        <v>121</v>
      </c>
      <c r="AP195" s="41">
        <f t="shared" ref="AP195:AP197" si="150">+AP194+1</f>
        <v>195</v>
      </c>
      <c r="AQ195" s="41" t="str">
        <f t="shared" si="146"/>
        <v>gm</v>
      </c>
    </row>
    <row r="196" spans="38:43">
      <c r="AL196" s="27">
        <f t="shared" si="148"/>
        <v>47209</v>
      </c>
      <c r="AM196" s="41" t="e">
        <f t="shared" si="147"/>
        <v>#N/A</v>
      </c>
      <c r="AN196" s="41">
        <f t="shared" si="149"/>
        <v>200</v>
      </c>
      <c r="AO196" s="41">
        <f t="shared" si="144"/>
        <v>121</v>
      </c>
      <c r="AP196" s="41">
        <f t="shared" si="150"/>
        <v>196</v>
      </c>
      <c r="AQ196" s="41" t="str">
        <f t="shared" si="146"/>
        <v>gn</v>
      </c>
    </row>
    <row r="197" spans="38:43">
      <c r="AL197" s="27">
        <f t="shared" si="148"/>
        <v>47239</v>
      </c>
      <c r="AM197" s="41" t="e">
        <f t="shared" si="147"/>
        <v>#N/A</v>
      </c>
      <c r="AN197" s="41">
        <f t="shared" si="149"/>
        <v>201</v>
      </c>
      <c r="AO197" s="41">
        <f t="shared" si="144"/>
        <v>121</v>
      </c>
      <c r="AP197" s="41">
        <f t="shared" si="150"/>
        <v>197</v>
      </c>
      <c r="AQ197" s="41" t="str">
        <f t="shared" ref="AQ197" si="151">+"g"&amp;AQ15</f>
        <v>go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ET208"/>
  <sheetViews>
    <sheetView topLeftCell="B1" zoomScale="80" zoomScaleNormal="80" workbookViewId="0">
      <selection activeCell="B2" sqref="B2:GB23"/>
    </sheetView>
  </sheetViews>
  <sheetFormatPr defaultRowHeight="15"/>
  <cols>
    <col min="1" max="1" width="23.7109375" style="9" customWidth="1"/>
    <col min="2" max="2" width="23.42578125" style="9" customWidth="1"/>
    <col min="3" max="3" width="25" style="9" customWidth="1"/>
    <col min="4" max="40" width="10.42578125" style="9" customWidth="1"/>
    <col min="41" max="50" width="9.140625" style="11"/>
    <col min="51" max="52" width="9.140625" style="11" customWidth="1"/>
    <col min="53" max="184" width="9.140625" style="32" customWidth="1"/>
    <col min="185" max="16362" width="9.140625" style="32"/>
    <col min="16363" max="16366" width="9.140625" style="11"/>
    <col min="16367" max="16367" width="10.5703125" style="45" bestFit="1" customWidth="1"/>
    <col min="16368" max="16373" width="9.140625" style="45"/>
    <col min="16374" max="16374" width="9.140625" style="41"/>
    <col min="16375" max="16384" width="9.140625" style="11"/>
  </cols>
  <sheetData>
    <row r="1" spans="2:184 16367:16374">
      <c r="XEN1" s="141" t="s">
        <v>140</v>
      </c>
      <c r="XEO1" s="141" t="s">
        <v>141</v>
      </c>
      <c r="XEP1" s="141" t="s">
        <v>142</v>
      </c>
      <c r="XEQ1" s="141" t="s">
        <v>143</v>
      </c>
      <c r="XER1" s="141" t="s">
        <v>144</v>
      </c>
      <c r="XES1" s="141" t="s">
        <v>145</v>
      </c>
      <c r="XET1" s="141" t="s">
        <v>135</v>
      </c>
    </row>
    <row r="2" spans="2:184 16367:16374">
      <c r="B2" s="242" t="s">
        <v>65</v>
      </c>
      <c r="C2" s="242" t="s">
        <v>33</v>
      </c>
      <c r="D2" s="242" t="s">
        <v>66</v>
      </c>
      <c r="E2" s="243">
        <v>41275</v>
      </c>
      <c r="F2" s="243">
        <v>41306</v>
      </c>
      <c r="G2" s="243">
        <v>41334</v>
      </c>
      <c r="H2" s="243">
        <v>41365</v>
      </c>
      <c r="I2" s="243">
        <v>41395</v>
      </c>
      <c r="J2" s="243">
        <v>41426</v>
      </c>
      <c r="K2" s="243">
        <v>41456</v>
      </c>
      <c r="L2" s="243">
        <v>41487</v>
      </c>
      <c r="M2" s="243">
        <v>41518</v>
      </c>
      <c r="N2" s="243">
        <v>41548</v>
      </c>
      <c r="O2" s="243">
        <v>41579</v>
      </c>
      <c r="P2" s="243">
        <v>41609</v>
      </c>
      <c r="Q2" s="243">
        <v>41640</v>
      </c>
      <c r="R2" s="243">
        <v>41671</v>
      </c>
      <c r="S2" s="243">
        <v>41699</v>
      </c>
      <c r="T2" s="243">
        <v>41730</v>
      </c>
      <c r="U2" s="243">
        <v>41760</v>
      </c>
      <c r="V2" s="243">
        <v>41791</v>
      </c>
      <c r="W2" s="243">
        <v>41821</v>
      </c>
      <c r="X2" s="243">
        <v>41852</v>
      </c>
      <c r="Y2" s="243">
        <v>41883</v>
      </c>
      <c r="Z2" s="243">
        <v>41913</v>
      </c>
      <c r="AA2" s="243">
        <v>41944</v>
      </c>
      <c r="AB2" s="243">
        <v>41974</v>
      </c>
      <c r="AC2" s="243">
        <v>42005</v>
      </c>
      <c r="AD2" s="243">
        <v>42036</v>
      </c>
      <c r="AE2" s="243">
        <v>42064</v>
      </c>
      <c r="AF2" s="243">
        <v>42095</v>
      </c>
      <c r="AG2" s="243">
        <v>42125</v>
      </c>
      <c r="AH2" s="243">
        <v>42156</v>
      </c>
      <c r="AI2" s="243">
        <v>42186</v>
      </c>
      <c r="AJ2" s="243">
        <v>42217</v>
      </c>
      <c r="AK2" s="243">
        <v>42248</v>
      </c>
      <c r="AL2" s="243">
        <v>42278</v>
      </c>
      <c r="AM2" s="243">
        <v>42309</v>
      </c>
      <c r="AN2" s="243">
        <v>42339</v>
      </c>
      <c r="AO2" s="243">
        <v>42370</v>
      </c>
      <c r="AP2" s="243">
        <v>42401</v>
      </c>
      <c r="AQ2" s="243">
        <v>42430</v>
      </c>
      <c r="AR2" s="243">
        <v>42461</v>
      </c>
      <c r="AS2" s="243">
        <v>42491</v>
      </c>
      <c r="AT2" s="243">
        <v>42522</v>
      </c>
      <c r="AU2" s="243">
        <v>42552</v>
      </c>
      <c r="AV2" s="243">
        <v>42583</v>
      </c>
      <c r="AW2" s="243">
        <v>42614</v>
      </c>
      <c r="AX2" s="243">
        <v>42644</v>
      </c>
      <c r="AY2" s="243">
        <v>42675</v>
      </c>
      <c r="AZ2" s="243">
        <v>42705</v>
      </c>
      <c r="BA2" s="243">
        <v>42736</v>
      </c>
      <c r="BB2" s="243">
        <v>42767</v>
      </c>
      <c r="BC2" s="243">
        <v>42795</v>
      </c>
      <c r="BD2" s="243">
        <v>42826</v>
      </c>
      <c r="BE2" s="243">
        <v>42856</v>
      </c>
      <c r="BF2" s="243">
        <v>42887</v>
      </c>
      <c r="BG2" s="243">
        <v>42917</v>
      </c>
      <c r="BH2" s="243">
        <v>42948</v>
      </c>
      <c r="BI2" s="243">
        <v>42979</v>
      </c>
      <c r="BJ2" s="243">
        <v>43009</v>
      </c>
      <c r="BK2" s="243">
        <v>43040</v>
      </c>
      <c r="BL2" s="243">
        <v>43070</v>
      </c>
      <c r="BM2" s="243">
        <v>43101</v>
      </c>
      <c r="BN2" s="243">
        <v>43132</v>
      </c>
      <c r="BO2" s="243">
        <v>43160</v>
      </c>
      <c r="BP2" s="243">
        <v>43191</v>
      </c>
      <c r="BQ2" s="243">
        <v>43221</v>
      </c>
      <c r="BR2" s="243">
        <v>43252</v>
      </c>
      <c r="BS2" s="243">
        <v>43282</v>
      </c>
      <c r="BT2" s="243">
        <v>43313</v>
      </c>
      <c r="BU2" s="243">
        <v>43344</v>
      </c>
      <c r="BV2" s="243">
        <v>43374</v>
      </c>
      <c r="BW2" s="243">
        <v>43405</v>
      </c>
      <c r="BX2" s="243">
        <v>43435</v>
      </c>
      <c r="BY2" s="243">
        <v>43466</v>
      </c>
      <c r="BZ2" s="243">
        <v>43497</v>
      </c>
      <c r="CA2" s="243">
        <v>43525</v>
      </c>
      <c r="CB2" s="243">
        <v>43556</v>
      </c>
      <c r="CC2" s="243">
        <v>43586</v>
      </c>
      <c r="CD2" s="243">
        <v>43617</v>
      </c>
      <c r="CE2" s="243">
        <v>43647</v>
      </c>
      <c r="CF2" s="243">
        <v>43678</v>
      </c>
      <c r="CG2" s="243">
        <v>43709</v>
      </c>
      <c r="CH2" s="243">
        <v>43739</v>
      </c>
      <c r="CI2" s="243">
        <v>43770</v>
      </c>
      <c r="CJ2" s="243">
        <v>43800</v>
      </c>
      <c r="CK2" s="243">
        <v>43831</v>
      </c>
      <c r="CL2" s="243">
        <v>43862</v>
      </c>
      <c r="CM2" s="243">
        <v>43891</v>
      </c>
      <c r="CN2" s="243">
        <v>43922</v>
      </c>
      <c r="CO2" s="243">
        <v>43952</v>
      </c>
      <c r="CP2" s="243">
        <v>43983</v>
      </c>
      <c r="CQ2" s="243">
        <v>44013</v>
      </c>
      <c r="CR2" s="243">
        <v>44044</v>
      </c>
      <c r="CS2" s="243">
        <v>44075</v>
      </c>
      <c r="CT2" s="243">
        <v>44105</v>
      </c>
      <c r="CU2" s="243">
        <v>44136</v>
      </c>
      <c r="CV2" s="243">
        <v>44166</v>
      </c>
      <c r="CW2" s="243">
        <v>44197</v>
      </c>
      <c r="CX2" s="243">
        <v>44228</v>
      </c>
      <c r="CY2" s="243">
        <v>44256</v>
      </c>
      <c r="CZ2" s="243">
        <v>44287</v>
      </c>
      <c r="DA2" s="243">
        <v>44317</v>
      </c>
      <c r="DB2" s="243">
        <v>44348</v>
      </c>
      <c r="DC2" s="243">
        <v>44378</v>
      </c>
      <c r="DD2" s="243">
        <v>44409</v>
      </c>
      <c r="DE2" s="243">
        <v>44440</v>
      </c>
      <c r="DF2" s="243">
        <v>44470</v>
      </c>
      <c r="DG2" s="243">
        <v>44501</v>
      </c>
      <c r="DH2" s="243">
        <v>44531</v>
      </c>
      <c r="DI2" s="243">
        <v>44562</v>
      </c>
      <c r="DJ2" s="243">
        <v>44593</v>
      </c>
      <c r="DK2" s="243">
        <v>44621</v>
      </c>
      <c r="DL2" s="243">
        <v>44652</v>
      </c>
      <c r="DM2" s="243">
        <v>44682</v>
      </c>
      <c r="DN2" s="243">
        <v>44713</v>
      </c>
      <c r="DO2" s="243">
        <v>44743</v>
      </c>
      <c r="DP2" s="243">
        <v>44774</v>
      </c>
      <c r="DQ2" s="243">
        <v>44805</v>
      </c>
      <c r="DR2" s="243">
        <v>44835</v>
      </c>
      <c r="DS2" s="243">
        <v>44866</v>
      </c>
      <c r="DT2" s="243">
        <v>44896</v>
      </c>
      <c r="DU2" s="243">
        <v>44927</v>
      </c>
      <c r="DV2" s="243">
        <v>44958</v>
      </c>
      <c r="DW2" s="243">
        <v>44986</v>
      </c>
      <c r="DX2" s="243">
        <v>45017</v>
      </c>
      <c r="DY2" s="243">
        <v>45047</v>
      </c>
      <c r="DZ2" s="243">
        <v>45078</v>
      </c>
      <c r="EA2" s="243">
        <v>45108</v>
      </c>
      <c r="EB2" s="243">
        <v>45139</v>
      </c>
      <c r="EC2" s="243">
        <v>45170</v>
      </c>
      <c r="ED2" s="243">
        <v>45200</v>
      </c>
      <c r="EE2" s="243">
        <v>45231</v>
      </c>
      <c r="EF2" s="243">
        <v>45261</v>
      </c>
      <c r="EG2" s="243">
        <v>45292</v>
      </c>
      <c r="EH2" s="243">
        <v>45323</v>
      </c>
      <c r="EI2" s="243">
        <v>45352</v>
      </c>
      <c r="EJ2" s="243">
        <v>45383</v>
      </c>
      <c r="EK2" s="243">
        <v>45413</v>
      </c>
      <c r="EL2" s="243">
        <v>45444</v>
      </c>
      <c r="EM2" s="243">
        <v>45474</v>
      </c>
      <c r="EN2" s="243">
        <v>45505</v>
      </c>
      <c r="EO2" s="243">
        <v>45536</v>
      </c>
      <c r="EP2" s="243">
        <v>45566</v>
      </c>
      <c r="EQ2" s="243">
        <v>45597</v>
      </c>
      <c r="ER2" s="243">
        <v>45627</v>
      </c>
      <c r="ES2" s="243">
        <v>45658</v>
      </c>
      <c r="ET2" s="243">
        <v>45689</v>
      </c>
      <c r="EU2" s="243">
        <v>45717</v>
      </c>
      <c r="EV2" s="243">
        <v>45748</v>
      </c>
      <c r="EW2" s="243">
        <v>45778</v>
      </c>
      <c r="EX2" s="243">
        <v>45809</v>
      </c>
      <c r="EY2" s="243">
        <v>45839</v>
      </c>
      <c r="EZ2" s="243">
        <v>45870</v>
      </c>
      <c r="FA2" s="243">
        <v>45901</v>
      </c>
      <c r="FB2" s="243">
        <v>45931</v>
      </c>
      <c r="FC2" s="243">
        <v>45962</v>
      </c>
      <c r="FD2" s="243">
        <v>45992</v>
      </c>
      <c r="FE2" s="243">
        <v>46023</v>
      </c>
      <c r="FF2" s="243">
        <v>46054</v>
      </c>
      <c r="FG2" s="243">
        <v>46082</v>
      </c>
      <c r="FH2" s="243">
        <v>46113</v>
      </c>
      <c r="FI2" s="243">
        <v>46143</v>
      </c>
      <c r="FJ2" s="243">
        <v>46174</v>
      </c>
      <c r="FK2" s="243">
        <v>46204</v>
      </c>
      <c r="FL2" s="243">
        <v>46235</v>
      </c>
      <c r="FM2" s="243">
        <v>46266</v>
      </c>
      <c r="FN2" s="243">
        <v>46296</v>
      </c>
      <c r="FO2" s="243">
        <v>46327</v>
      </c>
      <c r="FP2" s="243">
        <v>46357</v>
      </c>
      <c r="FQ2" s="243">
        <v>46388</v>
      </c>
      <c r="FR2" s="243">
        <v>46419</v>
      </c>
      <c r="FS2" s="243">
        <v>46447</v>
      </c>
      <c r="FT2" s="243">
        <v>46478</v>
      </c>
      <c r="FU2" s="243">
        <v>46508</v>
      </c>
      <c r="FV2" s="243">
        <v>46539</v>
      </c>
      <c r="FW2" s="243">
        <v>46569</v>
      </c>
      <c r="FX2" s="243">
        <v>46600</v>
      </c>
      <c r="FY2" s="243">
        <v>46631</v>
      </c>
      <c r="FZ2" s="243">
        <v>46661</v>
      </c>
      <c r="GA2" s="243">
        <v>46692</v>
      </c>
      <c r="GB2" s="243">
        <v>46722</v>
      </c>
      <c r="XEM2" s="139">
        <v>40544</v>
      </c>
      <c r="XEN2" s="142">
        <v>336</v>
      </c>
      <c r="XEO2" s="142">
        <v>408</v>
      </c>
      <c r="XEP2" s="142">
        <v>504</v>
      </c>
      <c r="XEQ2" s="142">
        <v>160</v>
      </c>
      <c r="XER2" s="142">
        <v>80</v>
      </c>
      <c r="XES2" s="142">
        <v>168</v>
      </c>
      <c r="XET2" s="142">
        <f>+XEN2+XEO2</f>
        <v>744</v>
      </c>
    </row>
    <row r="3" spans="2:184 16367:16374">
      <c r="B3" s="461" t="s">
        <v>67</v>
      </c>
      <c r="C3" s="14" t="s">
        <v>36</v>
      </c>
      <c r="D3" s="461" t="s">
        <v>68</v>
      </c>
      <c r="E3" s="215">
        <v>1021475.88</v>
      </c>
      <c r="F3" s="215">
        <v>908239.88</v>
      </c>
      <c r="G3" s="215">
        <v>955776.56</v>
      </c>
      <c r="H3" s="215">
        <v>887685.62</v>
      </c>
      <c r="I3" s="215">
        <v>930488.88</v>
      </c>
      <c r="J3" s="215">
        <v>968517.25</v>
      </c>
      <c r="K3" s="215">
        <v>1015380</v>
      </c>
      <c r="L3" s="215">
        <v>870819.69</v>
      </c>
      <c r="M3" s="215">
        <v>575209.18999999994</v>
      </c>
      <c r="N3" s="215">
        <v>554981.12</v>
      </c>
      <c r="O3" s="215">
        <v>567841.75</v>
      </c>
      <c r="P3" s="215">
        <v>651742.31000000006</v>
      </c>
      <c r="Q3" s="215">
        <v>662162.75</v>
      </c>
      <c r="R3" s="215">
        <v>584325.43999999994</v>
      </c>
      <c r="S3" s="215">
        <v>595452.56000000006</v>
      </c>
      <c r="T3" s="215">
        <v>538835.93999999994</v>
      </c>
      <c r="U3" s="215">
        <v>571171.68999999994</v>
      </c>
      <c r="V3" s="215">
        <v>620708.81000000006</v>
      </c>
      <c r="W3" s="215">
        <v>664184.62</v>
      </c>
      <c r="X3" s="215">
        <v>657124.56000000006</v>
      </c>
      <c r="Y3" s="215">
        <v>578241.88</v>
      </c>
      <c r="Z3" s="215">
        <v>557016.93999999994</v>
      </c>
      <c r="AA3" s="215">
        <v>571164.5</v>
      </c>
      <c r="AB3" s="215">
        <v>655083.38</v>
      </c>
      <c r="AC3" s="215">
        <v>667215.25</v>
      </c>
      <c r="AD3" s="215">
        <v>586345.25</v>
      </c>
      <c r="AE3" s="215">
        <v>597459.06000000006</v>
      </c>
      <c r="AF3" s="215">
        <v>540855.68999999994</v>
      </c>
      <c r="AG3" s="215">
        <v>572822.43999999994</v>
      </c>
      <c r="AH3" s="215">
        <v>624747.31000000006</v>
      </c>
      <c r="AI3" s="215">
        <v>667209.12</v>
      </c>
      <c r="AJ3" s="215">
        <v>660160.06000000006</v>
      </c>
      <c r="AK3" s="215">
        <v>580276.81000000006</v>
      </c>
      <c r="AL3" s="215">
        <v>560036.68999999994</v>
      </c>
      <c r="AM3" s="215">
        <v>573187.31000000006</v>
      </c>
      <c r="AN3" s="215">
        <v>659141.18999999994</v>
      </c>
      <c r="AO3" s="215">
        <v>671258.88</v>
      </c>
      <c r="AP3" s="215">
        <v>600505.93999999994</v>
      </c>
      <c r="AQ3" s="215">
        <v>601518.88</v>
      </c>
      <c r="AR3" s="215">
        <v>544902.38</v>
      </c>
      <c r="AS3" s="215">
        <v>575860.06000000006</v>
      </c>
      <c r="AT3" s="215">
        <v>628786.93999999994</v>
      </c>
      <c r="AU3" s="215">
        <v>671246.62</v>
      </c>
      <c r="AV3" s="215">
        <v>664209.88</v>
      </c>
      <c r="AW3" s="215">
        <v>583304.43999999994</v>
      </c>
      <c r="AX3" s="215">
        <v>563080.5</v>
      </c>
      <c r="AY3" s="215">
        <v>576222.12</v>
      </c>
      <c r="AZ3" s="215">
        <v>663152.38</v>
      </c>
      <c r="BA3" s="215">
        <v>674296.75</v>
      </c>
      <c r="BB3" s="215">
        <v>594423.38</v>
      </c>
      <c r="BC3" s="215">
        <v>603535.62</v>
      </c>
      <c r="BD3" s="215">
        <v>546925.18999999994</v>
      </c>
      <c r="BE3" s="215">
        <v>577880.93999999994</v>
      </c>
      <c r="BF3" s="215">
        <v>631821.62</v>
      </c>
      <c r="BG3" s="215">
        <v>675296.31</v>
      </c>
      <c r="BH3" s="215">
        <v>669257.25</v>
      </c>
      <c r="BI3" s="215">
        <v>586335.12</v>
      </c>
      <c r="BJ3" s="215">
        <v>565127.5</v>
      </c>
      <c r="BK3" s="215">
        <v>579242.62</v>
      </c>
      <c r="BL3" s="215">
        <v>667057.43999999994</v>
      </c>
      <c r="BM3" s="215">
        <v>677332.31</v>
      </c>
      <c r="BN3" s="215">
        <v>596372.38</v>
      </c>
      <c r="BO3" s="215">
        <v>606578.43999999994</v>
      </c>
      <c r="BP3" s="215">
        <v>548943</v>
      </c>
      <c r="BQ3" s="215">
        <v>580279.88</v>
      </c>
      <c r="BR3" s="215">
        <v>633844.38</v>
      </c>
      <c r="BS3" s="215">
        <v>679347.06</v>
      </c>
      <c r="BT3" s="215">
        <v>671272.94</v>
      </c>
      <c r="BU3" s="215">
        <v>588356.88</v>
      </c>
      <c r="BV3" s="215">
        <v>566984.38</v>
      </c>
      <c r="BW3" s="215">
        <v>582273.38</v>
      </c>
      <c r="BX3" s="215">
        <v>670142.75</v>
      </c>
      <c r="BY3" s="215">
        <v>680364</v>
      </c>
      <c r="BZ3" s="215">
        <v>599353.43999999994</v>
      </c>
      <c r="CA3" s="215">
        <v>609608.12</v>
      </c>
      <c r="CB3" s="215">
        <v>549948.81000000006</v>
      </c>
      <c r="CC3" s="215">
        <v>582302.68999999994</v>
      </c>
      <c r="CD3" s="215">
        <v>636880.12</v>
      </c>
      <c r="CE3" s="215">
        <v>682366.5</v>
      </c>
      <c r="CF3" s="215">
        <v>674307.69</v>
      </c>
      <c r="CG3" s="215">
        <v>591385.56000000006</v>
      </c>
      <c r="CH3" s="215">
        <v>568988.12</v>
      </c>
      <c r="CI3" s="215">
        <v>583943.43999999994</v>
      </c>
      <c r="CJ3" s="215">
        <v>672792.38</v>
      </c>
      <c r="CK3" s="215">
        <v>684400.5</v>
      </c>
      <c r="CL3" s="215">
        <v>611624.75</v>
      </c>
      <c r="CM3" s="215">
        <v>611625</v>
      </c>
      <c r="CN3" s="215">
        <v>552990.62</v>
      </c>
      <c r="CO3" s="215">
        <v>584323.43999999994</v>
      </c>
      <c r="CP3" s="215">
        <v>639909.75</v>
      </c>
      <c r="CQ3" s="215">
        <v>685411.38</v>
      </c>
      <c r="CR3" s="215">
        <v>677346.44</v>
      </c>
      <c r="CS3" s="215">
        <v>593415.5</v>
      </c>
      <c r="CT3" s="215">
        <v>570919.93999999994</v>
      </c>
      <c r="CU3" s="215">
        <v>586962.93999999994</v>
      </c>
      <c r="CV3" s="215">
        <v>676339.5</v>
      </c>
      <c r="CW3" s="215">
        <v>688446.25</v>
      </c>
      <c r="CX3" s="215">
        <v>605567.5</v>
      </c>
      <c r="CY3" s="215">
        <v>614660.43999999994</v>
      </c>
      <c r="CZ3" s="215">
        <v>555012.38</v>
      </c>
      <c r="DA3" s="215">
        <v>588370.06000000006</v>
      </c>
      <c r="DB3" s="215">
        <v>643951.38</v>
      </c>
      <c r="DC3" s="215">
        <v>689447</v>
      </c>
      <c r="DD3" s="215">
        <v>681386.06</v>
      </c>
      <c r="DE3" s="215">
        <v>596432</v>
      </c>
      <c r="DF3" s="215">
        <v>573982</v>
      </c>
      <c r="DG3" s="215">
        <v>588994.81000000006</v>
      </c>
      <c r="DH3" s="215">
        <v>680375</v>
      </c>
      <c r="DI3" s="215">
        <v>692382.56</v>
      </c>
      <c r="DJ3" s="215">
        <v>609588.88</v>
      </c>
      <c r="DK3" s="215">
        <v>617688.25</v>
      </c>
      <c r="DL3" s="215">
        <v>557030.18999999994</v>
      </c>
      <c r="DM3" s="215">
        <v>590389.88</v>
      </c>
      <c r="DN3" s="215">
        <v>646985.12</v>
      </c>
      <c r="DO3" s="215">
        <v>692482.75</v>
      </c>
      <c r="DP3" s="215">
        <v>684419.81</v>
      </c>
      <c r="DQ3" s="215">
        <v>599481.88</v>
      </c>
      <c r="DR3" s="215">
        <v>576860.12</v>
      </c>
      <c r="DS3" s="215">
        <v>592397.56000000006</v>
      </c>
      <c r="DT3" s="215">
        <v>684427.81</v>
      </c>
      <c r="DU3" s="215">
        <v>696481.81</v>
      </c>
      <c r="DV3" s="215">
        <v>612632.68999999994</v>
      </c>
      <c r="DW3" s="215">
        <v>620717.81000000006</v>
      </c>
      <c r="DX3" s="215">
        <v>560063.81000000006</v>
      </c>
      <c r="DY3" s="215">
        <v>593427.5</v>
      </c>
      <c r="DZ3" s="215">
        <v>651028.68999999994</v>
      </c>
      <c r="EA3" s="215">
        <v>697527</v>
      </c>
      <c r="EB3" s="215">
        <v>689475.25</v>
      </c>
      <c r="EC3" s="215">
        <v>601496.56000000006</v>
      </c>
      <c r="ED3" s="215">
        <v>579256.75</v>
      </c>
      <c r="EE3" s="215">
        <v>595329.12</v>
      </c>
      <c r="EF3" s="215">
        <v>688078.38</v>
      </c>
      <c r="EG3" s="215">
        <v>700578.94</v>
      </c>
      <c r="EH3" s="215">
        <v>624766.5</v>
      </c>
      <c r="EI3" s="215">
        <v>623756.62</v>
      </c>
      <c r="EJ3" s="215">
        <v>562721.56000000006</v>
      </c>
      <c r="EK3" s="215">
        <v>596459.25</v>
      </c>
      <c r="EL3" s="215">
        <v>654064.38</v>
      </c>
      <c r="EM3" s="215">
        <v>701586.81</v>
      </c>
      <c r="EN3" s="215">
        <v>693512.81</v>
      </c>
      <c r="EO3" s="215">
        <v>604534.38</v>
      </c>
      <c r="EP3" s="215">
        <v>580898.5</v>
      </c>
      <c r="EQ3" s="215">
        <v>598458.88</v>
      </c>
      <c r="ER3" s="215">
        <v>692466.5</v>
      </c>
      <c r="ES3" s="215">
        <v>704628.62</v>
      </c>
      <c r="ET3" s="215">
        <v>618683.93999999994</v>
      </c>
      <c r="EU3" s="215">
        <v>627803.25</v>
      </c>
      <c r="EV3" s="215">
        <v>564763.43999999994</v>
      </c>
      <c r="EW3" s="215">
        <v>598478.12</v>
      </c>
      <c r="EX3" s="215">
        <v>658107.06000000006</v>
      </c>
      <c r="EY3" s="215">
        <v>705626.44</v>
      </c>
      <c r="EZ3" s="215">
        <v>696433.19</v>
      </c>
      <c r="FA3" s="215">
        <v>608583.06000000006</v>
      </c>
      <c r="FB3" s="215">
        <v>584304.31000000006</v>
      </c>
      <c r="FC3" s="215">
        <v>601494.62</v>
      </c>
      <c r="FD3" s="215">
        <v>696415.06</v>
      </c>
      <c r="FE3" s="215">
        <v>707653.25</v>
      </c>
      <c r="FF3" s="215">
        <v>622745.62</v>
      </c>
      <c r="FG3" s="215">
        <v>630834.06000000006</v>
      </c>
      <c r="FH3" s="215">
        <v>566775.25</v>
      </c>
      <c r="FI3" s="215">
        <v>601512.88</v>
      </c>
      <c r="FJ3" s="215">
        <v>661145.68999999994</v>
      </c>
      <c r="FK3" s="215">
        <v>709669.94</v>
      </c>
      <c r="FL3" s="215">
        <v>700501.12</v>
      </c>
      <c r="FM3" s="215">
        <v>611612.68999999994</v>
      </c>
      <c r="FN3" s="215">
        <v>585951</v>
      </c>
      <c r="FO3" s="215">
        <v>604524.25</v>
      </c>
      <c r="FP3" s="215">
        <v>700582.06</v>
      </c>
      <c r="FQ3" s="215">
        <v>712715.75</v>
      </c>
      <c r="FR3" s="215">
        <v>625767.43999999994</v>
      </c>
      <c r="FS3" s="215">
        <v>633864.62</v>
      </c>
      <c r="FT3" s="215">
        <v>569805.93999999994</v>
      </c>
      <c r="FU3" s="215">
        <v>605555.31000000006</v>
      </c>
      <c r="FV3" s="215">
        <v>666196.25</v>
      </c>
      <c r="FW3" s="215">
        <v>713715.69</v>
      </c>
      <c r="FX3" s="215">
        <v>704487.19</v>
      </c>
      <c r="FY3" s="215">
        <v>614643.43999999994</v>
      </c>
      <c r="FZ3" s="215">
        <v>588992.75</v>
      </c>
      <c r="GA3" s="215">
        <v>607556.88</v>
      </c>
      <c r="GB3" s="215">
        <v>704516.5</v>
      </c>
      <c r="XEM3" s="139">
        <v>40575</v>
      </c>
      <c r="XEN3" s="142">
        <v>320</v>
      </c>
      <c r="XEO3" s="142">
        <v>352</v>
      </c>
      <c r="XEP3" s="142">
        <v>480</v>
      </c>
      <c r="XEQ3" s="142">
        <v>128</v>
      </c>
      <c r="XER3" s="142">
        <v>64</v>
      </c>
      <c r="XES3" s="142">
        <v>160</v>
      </c>
      <c r="XET3" s="142">
        <f t="shared" ref="XET3:XET66" si="0">+XEN3+XEO3</f>
        <v>672</v>
      </c>
    </row>
    <row r="4" spans="2:184 16367:16374">
      <c r="B4" s="461" t="s">
        <v>67</v>
      </c>
      <c r="C4" s="14" t="s">
        <v>36</v>
      </c>
      <c r="D4" s="461" t="s">
        <v>69</v>
      </c>
      <c r="E4" s="215">
        <v>202229.38</v>
      </c>
      <c r="F4" s="215">
        <v>169690.72</v>
      </c>
      <c r="G4" s="215">
        <v>202774</v>
      </c>
      <c r="H4" s="215">
        <v>158328.25</v>
      </c>
      <c r="I4" s="215">
        <v>180142.25</v>
      </c>
      <c r="J4" s="215">
        <v>216584.94</v>
      </c>
      <c r="K4" s="215">
        <v>201983.69</v>
      </c>
      <c r="L4" s="215">
        <v>176694.77</v>
      </c>
      <c r="M4" s="215">
        <v>129138.43</v>
      </c>
      <c r="N4" s="215">
        <v>94610.12</v>
      </c>
      <c r="O4" s="215">
        <v>125741.84</v>
      </c>
      <c r="P4" s="215">
        <v>136276.41</v>
      </c>
      <c r="Q4" s="215">
        <v>130137.2</v>
      </c>
      <c r="R4" s="215">
        <v>111324.36</v>
      </c>
      <c r="S4" s="215">
        <v>124520.64</v>
      </c>
      <c r="T4" s="215">
        <v>96705.74</v>
      </c>
      <c r="U4" s="215">
        <v>123676.55</v>
      </c>
      <c r="V4" s="215">
        <v>126647.59</v>
      </c>
      <c r="W4" s="215">
        <v>133321.56</v>
      </c>
      <c r="X4" s="215">
        <v>144792.20000000001</v>
      </c>
      <c r="Y4" s="215">
        <v>116639.67</v>
      </c>
      <c r="Z4" s="215">
        <v>95547.24</v>
      </c>
      <c r="AA4" s="215">
        <v>138465</v>
      </c>
      <c r="AB4" s="215">
        <v>125498.19</v>
      </c>
      <c r="AC4" s="215">
        <v>147886.62</v>
      </c>
      <c r="AD4" s="215">
        <v>109894.95</v>
      </c>
      <c r="AE4" s="215">
        <v>112234.18</v>
      </c>
      <c r="AF4" s="215">
        <v>97173.74</v>
      </c>
      <c r="AG4" s="215">
        <v>136446.20000000001</v>
      </c>
      <c r="AH4" s="215">
        <v>113931.47</v>
      </c>
      <c r="AI4" s="215">
        <v>119211.4</v>
      </c>
      <c r="AJ4" s="215">
        <v>145653.53</v>
      </c>
      <c r="AK4" s="215">
        <v>116872.16</v>
      </c>
      <c r="AL4" s="215">
        <v>108413.98</v>
      </c>
      <c r="AM4" s="215">
        <v>126164.41</v>
      </c>
      <c r="AN4" s="215">
        <v>124269.93</v>
      </c>
      <c r="AO4" s="215">
        <v>163354.41</v>
      </c>
      <c r="AP4" s="215">
        <v>106805.64</v>
      </c>
      <c r="AQ4" s="215">
        <v>100451.12</v>
      </c>
      <c r="AR4" s="215">
        <v>110299.3</v>
      </c>
      <c r="AS4" s="215">
        <v>123699.8</v>
      </c>
      <c r="AT4" s="215">
        <v>113117.7</v>
      </c>
      <c r="AU4" s="215">
        <v>164537.10999999999</v>
      </c>
      <c r="AV4" s="215">
        <v>118108.52</v>
      </c>
      <c r="AW4" s="215">
        <v>118252.05</v>
      </c>
      <c r="AX4" s="215">
        <v>121022.98</v>
      </c>
      <c r="AY4" s="215">
        <v>113192.47</v>
      </c>
      <c r="AZ4" s="215">
        <v>139012.91</v>
      </c>
      <c r="BA4" s="215">
        <v>148611.44</v>
      </c>
      <c r="BB4" s="215">
        <v>109543.15</v>
      </c>
      <c r="BC4" s="215">
        <v>101264.86</v>
      </c>
      <c r="BD4" s="215">
        <v>123012.37</v>
      </c>
      <c r="BE4" s="215">
        <v>111958.2</v>
      </c>
      <c r="BF4" s="215">
        <v>113438.13</v>
      </c>
      <c r="BG4" s="215">
        <v>165221.53</v>
      </c>
      <c r="BH4" s="215">
        <v>119431.74</v>
      </c>
      <c r="BI4" s="215">
        <v>131716.26999999999</v>
      </c>
      <c r="BJ4" s="215">
        <v>108776.88</v>
      </c>
      <c r="BK4" s="215">
        <v>113535.19</v>
      </c>
      <c r="BL4" s="215">
        <v>153597.16</v>
      </c>
      <c r="BM4" s="215">
        <v>136057.01999999999</v>
      </c>
      <c r="BN4" s="215">
        <v>109748.38</v>
      </c>
      <c r="BO4" s="215">
        <v>114642.11</v>
      </c>
      <c r="BP4" s="215">
        <v>110493.41</v>
      </c>
      <c r="BQ4" s="215">
        <v>112257.42</v>
      </c>
      <c r="BR4" s="215">
        <v>128164.95</v>
      </c>
      <c r="BS4" s="215">
        <v>151416.64000000001</v>
      </c>
      <c r="BT4" s="215">
        <v>120391.11</v>
      </c>
      <c r="BU4" s="215">
        <v>145709.10999999999</v>
      </c>
      <c r="BV4" s="215">
        <v>95968.77</v>
      </c>
      <c r="BW4" s="215">
        <v>113710.08</v>
      </c>
      <c r="BX4" s="215">
        <v>154254.23000000001</v>
      </c>
      <c r="BY4" s="215">
        <v>136538.23000000001</v>
      </c>
      <c r="BZ4" s="215">
        <v>110417.57</v>
      </c>
      <c r="CA4" s="215">
        <v>127688.78</v>
      </c>
      <c r="CB4" s="215">
        <v>98478.82</v>
      </c>
      <c r="CC4" s="215">
        <v>112644.62</v>
      </c>
      <c r="CD4" s="215">
        <v>142998.89000000001</v>
      </c>
      <c r="CE4" s="215">
        <v>137221.60999999999</v>
      </c>
      <c r="CF4" s="215">
        <v>135565.72</v>
      </c>
      <c r="CG4" s="215">
        <v>132744.29999999999</v>
      </c>
      <c r="CH4" s="215">
        <v>96589.45</v>
      </c>
      <c r="CI4" s="215">
        <v>129350.75</v>
      </c>
      <c r="CJ4" s="215">
        <v>140356.39000000001</v>
      </c>
      <c r="CK4" s="215">
        <v>134461.88</v>
      </c>
      <c r="CL4" s="215">
        <v>125709.44</v>
      </c>
      <c r="CM4" s="215">
        <v>114093.22</v>
      </c>
      <c r="CN4" s="215">
        <v>99557.46</v>
      </c>
      <c r="CO4" s="215">
        <v>139192.88</v>
      </c>
      <c r="CP4" s="215">
        <v>116752.88</v>
      </c>
      <c r="CQ4" s="215">
        <v>122588.83</v>
      </c>
      <c r="CR4" s="215">
        <v>149505.06</v>
      </c>
      <c r="CS4" s="215">
        <v>119417.60000000001</v>
      </c>
      <c r="CT4" s="215">
        <v>110378.15</v>
      </c>
      <c r="CU4" s="215">
        <v>129132.36</v>
      </c>
      <c r="CV4" s="215">
        <v>127270.29</v>
      </c>
      <c r="CW4" s="215">
        <v>167653.75</v>
      </c>
      <c r="CX4" s="215">
        <v>111649.87</v>
      </c>
      <c r="CY4" s="215">
        <v>101707.64</v>
      </c>
      <c r="CZ4" s="215">
        <v>99978.03</v>
      </c>
      <c r="DA4" s="215">
        <v>139169.62</v>
      </c>
      <c r="DB4" s="215">
        <v>116512.27</v>
      </c>
      <c r="DC4" s="215">
        <v>153859.97</v>
      </c>
      <c r="DD4" s="215">
        <v>136148</v>
      </c>
      <c r="DE4" s="215">
        <v>120230.37</v>
      </c>
      <c r="DF4" s="215">
        <v>123094.25</v>
      </c>
      <c r="DG4" s="215">
        <v>116293.92</v>
      </c>
      <c r="DH4" s="215">
        <v>114803.88</v>
      </c>
      <c r="DI4" s="215">
        <v>152784.35999999999</v>
      </c>
      <c r="DJ4" s="215">
        <v>112488.92</v>
      </c>
      <c r="DK4" s="215">
        <v>102645.77</v>
      </c>
      <c r="DL4" s="215">
        <v>112920.55</v>
      </c>
      <c r="DM4" s="215">
        <v>126813.33</v>
      </c>
      <c r="DN4" s="215">
        <v>116460.76</v>
      </c>
      <c r="DO4" s="215">
        <v>170042.52</v>
      </c>
      <c r="DP4" s="215">
        <v>122112.65</v>
      </c>
      <c r="DQ4" s="215">
        <v>121410.1</v>
      </c>
      <c r="DR4" s="215">
        <v>123954.61</v>
      </c>
      <c r="DS4" s="215">
        <v>116332.34</v>
      </c>
      <c r="DT4" s="215">
        <v>143282.94</v>
      </c>
      <c r="DU4" s="215">
        <v>153620.44</v>
      </c>
      <c r="DV4" s="215">
        <v>112614.25</v>
      </c>
      <c r="DW4" s="215">
        <v>103812.37</v>
      </c>
      <c r="DX4" s="215">
        <v>126119.91</v>
      </c>
      <c r="DY4" s="215">
        <v>114952.45</v>
      </c>
      <c r="DZ4" s="215">
        <v>116922.74</v>
      </c>
      <c r="EA4" s="215">
        <v>170936.08</v>
      </c>
      <c r="EB4" s="215">
        <v>123455.14</v>
      </c>
      <c r="EC4" s="215">
        <v>135107.78</v>
      </c>
      <c r="ED4" s="215">
        <v>111598.31</v>
      </c>
      <c r="EE4" s="215">
        <v>116628.56</v>
      </c>
      <c r="EF4" s="215">
        <v>158224</v>
      </c>
      <c r="EG4" s="215">
        <v>140872.98000000001</v>
      </c>
      <c r="EH4" s="215">
        <v>110309.38</v>
      </c>
      <c r="EI4" s="215">
        <v>130357.58</v>
      </c>
      <c r="EJ4" s="215">
        <v>100867.59</v>
      </c>
      <c r="EK4" s="215">
        <v>115420.52</v>
      </c>
      <c r="EL4" s="215">
        <v>146841.28</v>
      </c>
      <c r="EM4" s="215">
        <v>141299.60999999999</v>
      </c>
      <c r="EN4" s="215">
        <v>139746.81</v>
      </c>
      <c r="EO4" s="215">
        <v>135741.67000000001</v>
      </c>
      <c r="EP4" s="215">
        <v>98767.98</v>
      </c>
      <c r="EQ4" s="215">
        <v>132520.84</v>
      </c>
      <c r="ER4" s="215">
        <v>144264.54999999999</v>
      </c>
      <c r="ES4" s="215">
        <v>138454.94</v>
      </c>
      <c r="ET4" s="215">
        <v>117757.73</v>
      </c>
      <c r="EU4" s="215">
        <v>129569.08</v>
      </c>
      <c r="EV4" s="215">
        <v>101815.77</v>
      </c>
      <c r="EW4" s="215">
        <v>129491.24</v>
      </c>
      <c r="EX4" s="215">
        <v>134401.14000000001</v>
      </c>
      <c r="EY4" s="215">
        <v>141994.06</v>
      </c>
      <c r="EZ4" s="215">
        <v>153710.41</v>
      </c>
      <c r="FA4" s="215">
        <v>122562.51</v>
      </c>
      <c r="FB4" s="215">
        <v>100075.08</v>
      </c>
      <c r="FC4" s="215">
        <v>145670.62</v>
      </c>
      <c r="FD4" s="215">
        <v>133304.34</v>
      </c>
      <c r="FE4" s="215">
        <v>157263.72</v>
      </c>
      <c r="FF4" s="215">
        <v>116428.38</v>
      </c>
      <c r="FG4" s="215">
        <v>117021.77</v>
      </c>
      <c r="FH4" s="215">
        <v>102214.1</v>
      </c>
      <c r="FI4" s="215">
        <v>143390.09</v>
      </c>
      <c r="FJ4" s="215">
        <v>120731.78</v>
      </c>
      <c r="FK4" s="215">
        <v>127136.82</v>
      </c>
      <c r="FL4" s="215">
        <v>154961.88</v>
      </c>
      <c r="FM4" s="215">
        <v>123053.84</v>
      </c>
      <c r="FN4" s="215">
        <v>113286.49</v>
      </c>
      <c r="FO4" s="215">
        <v>132890.88</v>
      </c>
      <c r="FP4" s="215">
        <v>131620.17000000001</v>
      </c>
      <c r="FQ4" s="215">
        <v>173835.36</v>
      </c>
      <c r="FR4" s="215">
        <v>115085.89</v>
      </c>
      <c r="FS4" s="215">
        <v>104389.57</v>
      </c>
      <c r="FT4" s="215">
        <v>102834.83</v>
      </c>
      <c r="FU4" s="215">
        <v>143297.10999999999</v>
      </c>
      <c r="FV4" s="215">
        <v>120619.58</v>
      </c>
      <c r="FW4" s="215">
        <v>159569.54999999999</v>
      </c>
      <c r="FX4" s="215">
        <v>141148.92000000001</v>
      </c>
      <c r="FY4" s="215">
        <v>123933.29</v>
      </c>
      <c r="FZ4" s="215">
        <v>126311.93</v>
      </c>
      <c r="GA4" s="215">
        <v>119889.7</v>
      </c>
      <c r="GB4" s="215">
        <v>118731.23</v>
      </c>
      <c r="XEM4" s="139">
        <v>40603</v>
      </c>
      <c r="XEN4" s="142">
        <v>368</v>
      </c>
      <c r="XEO4" s="142">
        <v>376</v>
      </c>
      <c r="XEP4" s="142">
        <v>552</v>
      </c>
      <c r="XEQ4" s="142">
        <v>128</v>
      </c>
      <c r="XER4" s="142">
        <v>64</v>
      </c>
      <c r="XES4" s="142">
        <v>184</v>
      </c>
      <c r="XET4" s="142">
        <f t="shared" si="0"/>
        <v>744</v>
      </c>
    </row>
    <row r="5" spans="2:184 16367:16374">
      <c r="B5" s="461" t="s">
        <v>67</v>
      </c>
      <c r="C5" s="14" t="s">
        <v>36</v>
      </c>
      <c r="D5" s="461" t="s">
        <v>70</v>
      </c>
      <c r="E5" s="215">
        <v>95976.78</v>
      </c>
      <c r="F5" s="215">
        <v>82539.009999999995</v>
      </c>
      <c r="G5" s="215">
        <v>98303.76</v>
      </c>
      <c r="H5" s="215">
        <v>75504.179999999993</v>
      </c>
      <c r="I5" s="215">
        <v>83439.58</v>
      </c>
      <c r="J5" s="215">
        <v>98861.78</v>
      </c>
      <c r="K5" s="215">
        <v>90793.89</v>
      </c>
      <c r="L5" s="215">
        <v>78503.759999999995</v>
      </c>
      <c r="M5" s="215">
        <v>56165.61</v>
      </c>
      <c r="N5" s="215">
        <v>44263.26</v>
      </c>
      <c r="O5" s="215">
        <v>59093.18</v>
      </c>
      <c r="P5" s="215">
        <v>63886.86</v>
      </c>
      <c r="Q5" s="215">
        <v>60328.49</v>
      </c>
      <c r="R5" s="215">
        <v>51895.55</v>
      </c>
      <c r="S5" s="215">
        <v>59823.03</v>
      </c>
      <c r="T5" s="215">
        <v>44529.13</v>
      </c>
      <c r="U5" s="215">
        <v>54916.13</v>
      </c>
      <c r="V5" s="215">
        <v>54880.75</v>
      </c>
      <c r="W5" s="215">
        <v>57649.62</v>
      </c>
      <c r="X5" s="215">
        <v>61238.31</v>
      </c>
      <c r="Y5" s="215">
        <v>50428.75</v>
      </c>
      <c r="Z5" s="215">
        <v>43801.3</v>
      </c>
      <c r="AA5" s="215">
        <v>65565.960000000006</v>
      </c>
      <c r="AB5" s="215">
        <v>59220.54</v>
      </c>
      <c r="AC5" s="215">
        <v>67978.98</v>
      </c>
      <c r="AD5" s="215">
        <v>51970.37</v>
      </c>
      <c r="AE5" s="215">
        <v>53586.79</v>
      </c>
      <c r="AF5" s="215">
        <v>44633.26</v>
      </c>
      <c r="AG5" s="215">
        <v>60662.080000000002</v>
      </c>
      <c r="AH5" s="215">
        <v>49071.11</v>
      </c>
      <c r="AI5" s="215">
        <v>51497.27</v>
      </c>
      <c r="AJ5" s="215">
        <v>61729.59</v>
      </c>
      <c r="AK5" s="215">
        <v>50140.639999999999</v>
      </c>
      <c r="AL5" s="215">
        <v>49908.12</v>
      </c>
      <c r="AM5" s="215">
        <v>59547.05</v>
      </c>
      <c r="AN5" s="215">
        <v>58865.71</v>
      </c>
      <c r="AO5" s="215">
        <v>75504.13</v>
      </c>
      <c r="AP5" s="215">
        <v>51047.42</v>
      </c>
      <c r="AQ5" s="215">
        <v>47788.27</v>
      </c>
      <c r="AR5" s="215">
        <v>50601.61</v>
      </c>
      <c r="AS5" s="215">
        <v>54882.77</v>
      </c>
      <c r="AT5" s="215">
        <v>49373.37</v>
      </c>
      <c r="AU5" s="215">
        <v>71038.98</v>
      </c>
      <c r="AV5" s="215">
        <v>50013.26</v>
      </c>
      <c r="AW5" s="215">
        <v>50859.39</v>
      </c>
      <c r="AX5" s="215">
        <v>55969.48</v>
      </c>
      <c r="AY5" s="215">
        <v>53221.87</v>
      </c>
      <c r="AZ5" s="215">
        <v>65294.03</v>
      </c>
      <c r="BA5" s="215">
        <v>68320.66</v>
      </c>
      <c r="BB5" s="215">
        <v>52262.52</v>
      </c>
      <c r="BC5" s="215">
        <v>48068.3</v>
      </c>
      <c r="BD5" s="215">
        <v>56488.07</v>
      </c>
      <c r="BE5" s="215">
        <v>49188.38</v>
      </c>
      <c r="BF5" s="215">
        <v>49203.55</v>
      </c>
      <c r="BG5" s="215">
        <v>71551.509999999995</v>
      </c>
      <c r="BH5" s="215">
        <v>50306.43</v>
      </c>
      <c r="BI5" s="215">
        <v>57176.5</v>
      </c>
      <c r="BJ5" s="215">
        <v>50399.44</v>
      </c>
      <c r="BK5" s="215">
        <v>53673.74</v>
      </c>
      <c r="BL5" s="215">
        <v>71820.39</v>
      </c>
      <c r="BM5" s="215">
        <v>62490.8</v>
      </c>
      <c r="BN5" s="215">
        <v>52370.69</v>
      </c>
      <c r="BO5" s="215">
        <v>54324.76</v>
      </c>
      <c r="BP5" s="215">
        <v>50583.41</v>
      </c>
      <c r="BQ5" s="215">
        <v>49554.33</v>
      </c>
      <c r="BR5" s="215">
        <v>55215.360000000001</v>
      </c>
      <c r="BS5" s="215">
        <v>65184.85</v>
      </c>
      <c r="BT5" s="215">
        <v>50508.61</v>
      </c>
      <c r="BU5" s="215">
        <v>63233.81</v>
      </c>
      <c r="BV5" s="215">
        <v>44779.82</v>
      </c>
      <c r="BW5" s="215">
        <v>53782.91</v>
      </c>
      <c r="BX5" s="215">
        <v>72475.47</v>
      </c>
      <c r="BY5" s="215">
        <v>62649.52</v>
      </c>
      <c r="BZ5" s="215">
        <v>52664.86</v>
      </c>
      <c r="CA5" s="215">
        <v>60362.86</v>
      </c>
      <c r="CB5" s="215">
        <v>44947.66</v>
      </c>
      <c r="CC5" s="215">
        <v>49643.29</v>
      </c>
      <c r="CD5" s="215">
        <v>61380.85</v>
      </c>
      <c r="CE5" s="215">
        <v>58784.84</v>
      </c>
      <c r="CF5" s="215">
        <v>56717.56</v>
      </c>
      <c r="CG5" s="215">
        <v>57698.13</v>
      </c>
      <c r="CH5" s="215">
        <v>45077.04</v>
      </c>
      <c r="CI5" s="215">
        <v>60970.41</v>
      </c>
      <c r="CJ5" s="215">
        <v>65541.7</v>
      </c>
      <c r="CK5" s="215">
        <v>62254.26</v>
      </c>
      <c r="CL5" s="215">
        <v>58756.53</v>
      </c>
      <c r="CM5" s="215">
        <v>54247.92</v>
      </c>
      <c r="CN5" s="215">
        <v>45348.98</v>
      </c>
      <c r="CO5" s="215">
        <v>61794.29</v>
      </c>
      <c r="CP5" s="215">
        <v>50094.14</v>
      </c>
      <c r="CQ5" s="215">
        <v>52744.71</v>
      </c>
      <c r="CR5" s="215">
        <v>62628.28</v>
      </c>
      <c r="CS5" s="215">
        <v>51682.27</v>
      </c>
      <c r="CT5" s="215">
        <v>50525.79</v>
      </c>
      <c r="CU5" s="215">
        <v>60952.21</v>
      </c>
      <c r="CV5" s="215">
        <v>60061.61</v>
      </c>
      <c r="CW5" s="215">
        <v>77288.37</v>
      </c>
      <c r="CX5" s="215">
        <v>53139.98</v>
      </c>
      <c r="CY5" s="215">
        <v>48247.22</v>
      </c>
      <c r="CZ5" s="215">
        <v>45454.11</v>
      </c>
      <c r="DA5" s="215">
        <v>61837.77</v>
      </c>
      <c r="DB5" s="215">
        <v>50750.21</v>
      </c>
      <c r="DC5" s="215">
        <v>66064.34</v>
      </c>
      <c r="DD5" s="215">
        <v>56846.95</v>
      </c>
      <c r="DE5" s="215">
        <v>52010.8</v>
      </c>
      <c r="DF5" s="215">
        <v>56721.599999999999</v>
      </c>
      <c r="DG5" s="215">
        <v>54766.51</v>
      </c>
      <c r="DH5" s="215">
        <v>53803.14</v>
      </c>
      <c r="DI5" s="215">
        <v>70422.31</v>
      </c>
      <c r="DJ5" s="215">
        <v>53542.32</v>
      </c>
      <c r="DK5" s="215">
        <v>48624.29</v>
      </c>
      <c r="DL5" s="215">
        <v>51303.18</v>
      </c>
      <c r="DM5" s="215">
        <v>56123.14</v>
      </c>
      <c r="DN5" s="215">
        <v>50480.3</v>
      </c>
      <c r="DO5" s="215">
        <v>72943.520000000004</v>
      </c>
      <c r="DP5" s="215">
        <v>50914.98</v>
      </c>
      <c r="DQ5" s="215">
        <v>52337.33</v>
      </c>
      <c r="DR5" s="215">
        <v>57426.2</v>
      </c>
      <c r="DS5" s="215">
        <v>54796.84</v>
      </c>
      <c r="DT5" s="215">
        <v>66991.33</v>
      </c>
      <c r="DU5" s="215">
        <v>70382.89</v>
      </c>
      <c r="DV5" s="215">
        <v>53606.02</v>
      </c>
      <c r="DW5" s="215">
        <v>49088.3</v>
      </c>
      <c r="DX5" s="215">
        <v>57542.46</v>
      </c>
      <c r="DY5" s="215">
        <v>50406.51</v>
      </c>
      <c r="DZ5" s="215">
        <v>50473.21</v>
      </c>
      <c r="EA5" s="215">
        <v>73553.09</v>
      </c>
      <c r="EB5" s="215">
        <v>51307.21</v>
      </c>
      <c r="EC5" s="215">
        <v>58300.639999999999</v>
      </c>
      <c r="ED5" s="215">
        <v>52066.400000000001</v>
      </c>
      <c r="EE5" s="215">
        <v>55250.74</v>
      </c>
      <c r="EF5" s="215">
        <v>73724.92</v>
      </c>
      <c r="EG5" s="215">
        <v>64473.17</v>
      </c>
      <c r="EH5" s="215">
        <v>52506.14</v>
      </c>
      <c r="EI5" s="215">
        <v>61375.79</v>
      </c>
      <c r="EJ5" s="215">
        <v>45763.45</v>
      </c>
      <c r="EK5" s="215">
        <v>50570.27</v>
      </c>
      <c r="EL5" s="215">
        <v>62842.59</v>
      </c>
      <c r="EM5" s="215">
        <v>60165.760000000002</v>
      </c>
      <c r="EN5" s="215">
        <v>57955.91</v>
      </c>
      <c r="EO5" s="215">
        <v>58549.31</v>
      </c>
      <c r="EP5" s="215">
        <v>46574.2</v>
      </c>
      <c r="EQ5" s="215">
        <v>62465.52</v>
      </c>
      <c r="ER5" s="215">
        <v>67216.759999999995</v>
      </c>
      <c r="ES5" s="215">
        <v>63959.64</v>
      </c>
      <c r="ET5" s="215">
        <v>54366.21</v>
      </c>
      <c r="EU5" s="215">
        <v>61806.42</v>
      </c>
      <c r="EV5" s="215">
        <v>46177.91</v>
      </c>
      <c r="EW5" s="215">
        <v>57254.34</v>
      </c>
      <c r="EX5" s="215">
        <v>57796.18</v>
      </c>
      <c r="EY5" s="215">
        <v>60768.23</v>
      </c>
      <c r="EZ5" s="215">
        <v>63707.93</v>
      </c>
      <c r="FA5" s="215">
        <v>53005.52</v>
      </c>
      <c r="FB5" s="215">
        <v>45841.279999999999</v>
      </c>
      <c r="FC5" s="215">
        <v>68924.17</v>
      </c>
      <c r="FD5" s="215">
        <v>62453.4</v>
      </c>
      <c r="FE5" s="215">
        <v>71718.3</v>
      </c>
      <c r="FF5" s="215">
        <v>54654.31</v>
      </c>
      <c r="FG5" s="215">
        <v>55421.59</v>
      </c>
      <c r="FH5" s="215">
        <v>46305.29</v>
      </c>
      <c r="FI5" s="215">
        <v>63236.84</v>
      </c>
      <c r="FJ5" s="215">
        <v>51531.63</v>
      </c>
      <c r="FK5" s="215">
        <v>54319.71</v>
      </c>
      <c r="FL5" s="215">
        <v>64067.8</v>
      </c>
      <c r="FM5" s="215">
        <v>52766.95</v>
      </c>
      <c r="FN5" s="215">
        <v>52183.67</v>
      </c>
      <c r="FO5" s="215">
        <v>62672.77</v>
      </c>
      <c r="FP5" s="215">
        <v>61854.96</v>
      </c>
      <c r="FQ5" s="215">
        <v>79757.98</v>
      </c>
      <c r="FR5" s="215">
        <v>54627</v>
      </c>
      <c r="FS5" s="215">
        <v>49339</v>
      </c>
      <c r="FT5" s="215">
        <v>46542.86</v>
      </c>
      <c r="FU5" s="215">
        <v>63252.02</v>
      </c>
      <c r="FV5" s="215">
        <v>52234.22</v>
      </c>
      <c r="FW5" s="215">
        <v>68011.34</v>
      </c>
      <c r="FX5" s="215">
        <v>58228.84</v>
      </c>
      <c r="FY5" s="215">
        <v>53120.77</v>
      </c>
      <c r="FZ5" s="215">
        <v>58496.75</v>
      </c>
      <c r="GA5" s="215">
        <v>56436.53</v>
      </c>
      <c r="GB5" s="215">
        <v>55405.41</v>
      </c>
      <c r="XEM5" s="139">
        <v>40634</v>
      </c>
      <c r="XEN5" s="142">
        <v>336</v>
      </c>
      <c r="XEO5" s="142">
        <v>384</v>
      </c>
      <c r="XEP5" s="142">
        <v>504</v>
      </c>
      <c r="XEQ5" s="142">
        <v>144</v>
      </c>
      <c r="XER5" s="142">
        <v>72</v>
      </c>
      <c r="XES5" s="142">
        <v>168</v>
      </c>
      <c r="XET5" s="142">
        <f t="shared" si="0"/>
        <v>720</v>
      </c>
    </row>
    <row r="6" spans="2:184 16367:16374">
      <c r="B6" s="461" t="s">
        <v>67</v>
      </c>
      <c r="C6" s="14" t="s">
        <v>36</v>
      </c>
      <c r="D6" s="461" t="s">
        <v>71</v>
      </c>
      <c r="E6" s="215">
        <v>490104.19</v>
      </c>
      <c r="F6" s="215">
        <v>444202.81</v>
      </c>
      <c r="G6" s="215">
        <v>442168.62</v>
      </c>
      <c r="H6" s="215">
        <v>444166.94</v>
      </c>
      <c r="I6" s="215">
        <v>458154.78</v>
      </c>
      <c r="J6" s="215">
        <v>451159.84</v>
      </c>
      <c r="K6" s="215">
        <v>497573.78</v>
      </c>
      <c r="L6" s="215">
        <v>428272.75</v>
      </c>
      <c r="M6" s="215">
        <v>274153.06</v>
      </c>
      <c r="N6" s="215">
        <v>285646.96999999997</v>
      </c>
      <c r="O6" s="215">
        <v>261360.12</v>
      </c>
      <c r="P6" s="215">
        <v>307208.46999999997</v>
      </c>
      <c r="Q6" s="215">
        <v>323036.12</v>
      </c>
      <c r="R6" s="215">
        <v>288348.12</v>
      </c>
      <c r="S6" s="215">
        <v>278854.71999999997</v>
      </c>
      <c r="T6" s="215">
        <v>273764.84000000003</v>
      </c>
      <c r="U6" s="215">
        <v>273742.59000000003</v>
      </c>
      <c r="V6" s="215">
        <v>308843.12</v>
      </c>
      <c r="W6" s="215">
        <v>330073.03000000003</v>
      </c>
      <c r="X6" s="215">
        <v>318906.56</v>
      </c>
      <c r="Y6" s="215">
        <v>290583.21999999997</v>
      </c>
      <c r="Z6" s="215">
        <v>287357.44</v>
      </c>
      <c r="AA6" s="215">
        <v>250757.75</v>
      </c>
      <c r="AB6" s="215">
        <v>320579.62</v>
      </c>
      <c r="AC6" s="215">
        <v>308767.25</v>
      </c>
      <c r="AD6" s="215">
        <v>290713.62</v>
      </c>
      <c r="AE6" s="215">
        <v>292879.94</v>
      </c>
      <c r="AF6" s="215">
        <v>275244.81</v>
      </c>
      <c r="AG6" s="215">
        <v>261973.73</v>
      </c>
      <c r="AH6" s="215">
        <v>325119.62</v>
      </c>
      <c r="AI6" s="215">
        <v>346065.44</v>
      </c>
      <c r="AJ6" s="215">
        <v>319778</v>
      </c>
      <c r="AK6" s="215">
        <v>292133.94</v>
      </c>
      <c r="AL6" s="215">
        <v>276491.25</v>
      </c>
      <c r="AM6" s="215">
        <v>264789.06</v>
      </c>
      <c r="AN6" s="215">
        <v>324760.69</v>
      </c>
      <c r="AO6" s="215">
        <v>295907.62</v>
      </c>
      <c r="AP6" s="215">
        <v>303862.38</v>
      </c>
      <c r="AQ6" s="215">
        <v>307734.15999999997</v>
      </c>
      <c r="AR6" s="215">
        <v>265157.06</v>
      </c>
      <c r="AS6" s="215">
        <v>277552.69</v>
      </c>
      <c r="AT6" s="215">
        <v>327195.96999999997</v>
      </c>
      <c r="AU6" s="215">
        <v>303012.21999999997</v>
      </c>
      <c r="AV6" s="215">
        <v>350579.12</v>
      </c>
      <c r="AW6" s="215">
        <v>292095.46999999997</v>
      </c>
      <c r="AX6" s="215">
        <v>265916.25</v>
      </c>
      <c r="AY6" s="215">
        <v>280295.31</v>
      </c>
      <c r="AZ6" s="215">
        <v>312481.31</v>
      </c>
      <c r="BA6" s="215">
        <v>312941.25</v>
      </c>
      <c r="BB6" s="215">
        <v>296662.75</v>
      </c>
      <c r="BC6" s="215">
        <v>308639.96999999997</v>
      </c>
      <c r="BD6" s="215">
        <v>253990.66</v>
      </c>
      <c r="BE6" s="215">
        <v>291330.25</v>
      </c>
      <c r="BF6" s="215">
        <v>329892.06</v>
      </c>
      <c r="BG6" s="215">
        <v>305586.96999999997</v>
      </c>
      <c r="BH6" s="215">
        <v>353474.28</v>
      </c>
      <c r="BI6" s="215">
        <v>279580.56</v>
      </c>
      <c r="BJ6" s="215">
        <v>279943.5</v>
      </c>
      <c r="BK6" s="215">
        <v>281051.46999999997</v>
      </c>
      <c r="BL6" s="215">
        <v>300718.5</v>
      </c>
      <c r="BM6" s="215">
        <v>327865.19</v>
      </c>
      <c r="BN6" s="215">
        <v>297208.65999999997</v>
      </c>
      <c r="BO6" s="215">
        <v>298164.94</v>
      </c>
      <c r="BP6" s="215">
        <v>268173.56</v>
      </c>
      <c r="BQ6" s="215">
        <v>292332.06</v>
      </c>
      <c r="BR6" s="215">
        <v>317507.5</v>
      </c>
      <c r="BS6" s="215">
        <v>322720.71999999997</v>
      </c>
      <c r="BT6" s="215">
        <v>354255.75</v>
      </c>
      <c r="BU6" s="215">
        <v>266832.12</v>
      </c>
      <c r="BV6" s="215">
        <v>293946.46999999997</v>
      </c>
      <c r="BW6" s="215">
        <v>282732.56</v>
      </c>
      <c r="BX6" s="215">
        <v>302493.62</v>
      </c>
      <c r="BY6" s="215">
        <v>329463.44</v>
      </c>
      <c r="BZ6" s="215">
        <v>298270.09000000003</v>
      </c>
      <c r="CA6" s="215">
        <v>287569.71999999997</v>
      </c>
      <c r="CB6" s="215">
        <v>280859.34000000003</v>
      </c>
      <c r="CC6" s="215">
        <v>293943.44</v>
      </c>
      <c r="CD6" s="215">
        <v>305267.56</v>
      </c>
      <c r="CE6" s="215">
        <v>339693.78</v>
      </c>
      <c r="CF6" s="215">
        <v>341490.09</v>
      </c>
      <c r="CG6" s="215">
        <v>282028.96999999997</v>
      </c>
      <c r="CH6" s="215">
        <v>294303.31</v>
      </c>
      <c r="CI6" s="215">
        <v>268327.25</v>
      </c>
      <c r="CJ6" s="215">
        <v>318061.46999999997</v>
      </c>
      <c r="CK6" s="215">
        <v>334268.28000000003</v>
      </c>
      <c r="CL6" s="215">
        <v>293302.56</v>
      </c>
      <c r="CM6" s="215">
        <v>301428.15999999997</v>
      </c>
      <c r="CN6" s="215">
        <v>282485.90999999997</v>
      </c>
      <c r="CO6" s="215">
        <v>267478.06</v>
      </c>
      <c r="CP6" s="215">
        <v>333553.53000000003</v>
      </c>
      <c r="CQ6" s="215">
        <v>355941.94</v>
      </c>
      <c r="CR6" s="215">
        <v>330189.28000000003</v>
      </c>
      <c r="CS6" s="215">
        <v>297756.56</v>
      </c>
      <c r="CT6" s="215">
        <v>283069.19</v>
      </c>
      <c r="CU6" s="215">
        <v>271327.53000000003</v>
      </c>
      <c r="CV6" s="215">
        <v>334093.38</v>
      </c>
      <c r="CW6" s="215">
        <v>303728.94</v>
      </c>
      <c r="CX6" s="215">
        <v>302194.38</v>
      </c>
      <c r="CY6" s="215">
        <v>316210.5</v>
      </c>
      <c r="CZ6" s="215">
        <v>283768.75</v>
      </c>
      <c r="DA6" s="215">
        <v>270707.94</v>
      </c>
      <c r="DB6" s="215">
        <v>334580.59000000003</v>
      </c>
      <c r="DC6" s="215">
        <v>327155.53000000003</v>
      </c>
      <c r="DD6" s="215">
        <v>346697.28</v>
      </c>
      <c r="DE6" s="215">
        <v>299142.5</v>
      </c>
      <c r="DF6" s="215">
        <v>272047.38</v>
      </c>
      <c r="DG6" s="215">
        <v>285904.78000000003</v>
      </c>
      <c r="DH6" s="215">
        <v>348964.72</v>
      </c>
      <c r="DI6" s="215">
        <v>321468.19</v>
      </c>
      <c r="DJ6" s="215">
        <v>304335.5</v>
      </c>
      <c r="DK6" s="215">
        <v>317158.75</v>
      </c>
      <c r="DL6" s="215">
        <v>272362.71999999997</v>
      </c>
      <c r="DM6" s="215">
        <v>284968.69</v>
      </c>
      <c r="DN6" s="215">
        <v>337617.38</v>
      </c>
      <c r="DO6" s="215">
        <v>313108.09000000003</v>
      </c>
      <c r="DP6" s="215">
        <v>363252.78</v>
      </c>
      <c r="DQ6" s="215">
        <v>300206.96999999997</v>
      </c>
      <c r="DR6" s="215">
        <v>272292.96999999997</v>
      </c>
      <c r="DS6" s="215">
        <v>287990.25</v>
      </c>
      <c r="DT6" s="215">
        <v>323282.81</v>
      </c>
      <c r="DU6" s="215">
        <v>323599.19</v>
      </c>
      <c r="DV6" s="215">
        <v>306478.62</v>
      </c>
      <c r="DW6" s="215">
        <v>318324.31</v>
      </c>
      <c r="DX6" s="215">
        <v>261051.8</v>
      </c>
      <c r="DY6" s="215">
        <v>299500.38</v>
      </c>
      <c r="DZ6" s="215">
        <v>340620.72</v>
      </c>
      <c r="EA6" s="215">
        <v>316214.59000000003</v>
      </c>
      <c r="EB6" s="215">
        <v>365741.56</v>
      </c>
      <c r="EC6" s="215">
        <v>287809.28000000003</v>
      </c>
      <c r="ED6" s="215">
        <v>285732.88</v>
      </c>
      <c r="EE6" s="215">
        <v>288714.09000000003</v>
      </c>
      <c r="EF6" s="215">
        <v>310873</v>
      </c>
      <c r="EG6" s="215">
        <v>339491.56</v>
      </c>
      <c r="EH6" s="215">
        <v>316601.75</v>
      </c>
      <c r="EI6" s="215">
        <v>295134.28000000003</v>
      </c>
      <c r="EJ6" s="215">
        <v>288234.88</v>
      </c>
      <c r="EK6" s="215">
        <v>301883.06</v>
      </c>
      <c r="EL6" s="215">
        <v>314050.31</v>
      </c>
      <c r="EM6" s="215">
        <v>349846.19</v>
      </c>
      <c r="EN6" s="215">
        <v>352164.19</v>
      </c>
      <c r="EO6" s="215">
        <v>289445.96999999997</v>
      </c>
      <c r="EP6" s="215">
        <v>298679.5</v>
      </c>
      <c r="EQ6" s="215">
        <v>275058.84000000003</v>
      </c>
      <c r="ER6" s="215">
        <v>327937</v>
      </c>
      <c r="ES6" s="215">
        <v>344528.88</v>
      </c>
      <c r="ET6" s="215">
        <v>306630.25</v>
      </c>
      <c r="EU6" s="215">
        <v>297294.56</v>
      </c>
      <c r="EV6" s="215">
        <v>288832.31</v>
      </c>
      <c r="EW6" s="215">
        <v>287805.25</v>
      </c>
      <c r="EX6" s="215">
        <v>328545.56</v>
      </c>
      <c r="EY6" s="215">
        <v>351748.69</v>
      </c>
      <c r="EZ6" s="215">
        <v>341432.47</v>
      </c>
      <c r="FA6" s="215">
        <v>306371.44</v>
      </c>
      <c r="FB6" s="215">
        <v>302059.94</v>
      </c>
      <c r="FC6" s="215">
        <v>264507.03000000003</v>
      </c>
      <c r="FD6" s="215">
        <v>342016.81</v>
      </c>
      <c r="FE6" s="215">
        <v>328116.94</v>
      </c>
      <c r="FF6" s="215">
        <v>310090.53000000003</v>
      </c>
      <c r="FG6" s="215">
        <v>312225.56</v>
      </c>
      <c r="FH6" s="215">
        <v>290345.65999999997</v>
      </c>
      <c r="FI6" s="215">
        <v>276209.25</v>
      </c>
      <c r="FJ6" s="215">
        <v>345300.19</v>
      </c>
      <c r="FK6" s="215">
        <v>369289.88</v>
      </c>
      <c r="FL6" s="215">
        <v>343248.09</v>
      </c>
      <c r="FM6" s="215">
        <v>308479.15999999997</v>
      </c>
      <c r="FN6" s="215">
        <v>289692.62</v>
      </c>
      <c r="FO6" s="215">
        <v>279791.81</v>
      </c>
      <c r="FP6" s="215">
        <v>346932.78</v>
      </c>
      <c r="FQ6" s="215">
        <v>314786.21999999997</v>
      </c>
      <c r="FR6" s="215">
        <v>313106.09000000003</v>
      </c>
      <c r="FS6" s="215">
        <v>327179.88</v>
      </c>
      <c r="FT6" s="215">
        <v>292005.56</v>
      </c>
      <c r="FU6" s="215">
        <v>279471.40999999997</v>
      </c>
      <c r="FV6" s="215">
        <v>346948</v>
      </c>
      <c r="FW6" s="215">
        <v>339340.91</v>
      </c>
      <c r="FX6" s="215">
        <v>359919.84</v>
      </c>
      <c r="FY6" s="215">
        <v>309750.88</v>
      </c>
      <c r="FZ6" s="215">
        <v>278481.75</v>
      </c>
      <c r="GA6" s="215">
        <v>295143.40999999997</v>
      </c>
      <c r="GB6" s="215">
        <v>362104.41</v>
      </c>
      <c r="XEM6" s="139">
        <v>40664</v>
      </c>
      <c r="XEN6" s="142">
        <v>336</v>
      </c>
      <c r="XEO6" s="142">
        <v>408</v>
      </c>
      <c r="XEP6" s="142">
        <v>504</v>
      </c>
      <c r="XEQ6" s="142">
        <v>160</v>
      </c>
      <c r="XER6" s="142">
        <v>80</v>
      </c>
      <c r="XES6" s="142">
        <v>168</v>
      </c>
      <c r="XET6" s="142">
        <f t="shared" si="0"/>
        <v>744</v>
      </c>
    </row>
    <row r="7" spans="2:184 16367:16374">
      <c r="B7" s="461" t="s">
        <v>67</v>
      </c>
      <c r="C7" s="14" t="s">
        <v>36</v>
      </c>
      <c r="D7" s="461" t="s">
        <v>72</v>
      </c>
      <c r="E7" s="215">
        <v>233165.45</v>
      </c>
      <c r="F7" s="215">
        <v>211807.41</v>
      </c>
      <c r="G7" s="215">
        <v>212530.06</v>
      </c>
      <c r="H7" s="215">
        <v>209686.33</v>
      </c>
      <c r="I7" s="215">
        <v>208752.31</v>
      </c>
      <c r="J7" s="215">
        <v>201910.69</v>
      </c>
      <c r="K7" s="215">
        <v>225028.73</v>
      </c>
      <c r="L7" s="215">
        <v>187348.58</v>
      </c>
      <c r="M7" s="215">
        <v>115752.12</v>
      </c>
      <c r="N7" s="215">
        <v>130460.66</v>
      </c>
      <c r="O7" s="215">
        <v>121646.65</v>
      </c>
      <c r="P7" s="215">
        <v>144370.64000000001</v>
      </c>
      <c r="Q7" s="215">
        <v>148660.98000000001</v>
      </c>
      <c r="R7" s="215">
        <v>132757.41</v>
      </c>
      <c r="S7" s="215">
        <v>132254.01999999999</v>
      </c>
      <c r="T7" s="215">
        <v>123836.22</v>
      </c>
      <c r="U7" s="215">
        <v>118836.35</v>
      </c>
      <c r="V7" s="215">
        <v>130337.37</v>
      </c>
      <c r="W7" s="215">
        <v>143140.39000000001</v>
      </c>
      <c r="X7" s="215">
        <v>132187.31</v>
      </c>
      <c r="Y7" s="215">
        <v>120590.28</v>
      </c>
      <c r="Z7" s="215">
        <v>130311.1</v>
      </c>
      <c r="AA7" s="215">
        <v>116375.84</v>
      </c>
      <c r="AB7" s="215">
        <v>149785.06</v>
      </c>
      <c r="AC7" s="215">
        <v>142582.32999999999</v>
      </c>
      <c r="AD7" s="215">
        <v>133766.32999999999</v>
      </c>
      <c r="AE7" s="215">
        <v>138758.12</v>
      </c>
      <c r="AF7" s="215">
        <v>123803.91</v>
      </c>
      <c r="AG7" s="215">
        <v>113740.44</v>
      </c>
      <c r="AH7" s="215">
        <v>136625.17000000001</v>
      </c>
      <c r="AI7" s="215">
        <v>150435.06</v>
      </c>
      <c r="AJ7" s="215">
        <v>132999.06</v>
      </c>
      <c r="AK7" s="215">
        <v>121130.05</v>
      </c>
      <c r="AL7" s="215">
        <v>125223.22</v>
      </c>
      <c r="AM7" s="215">
        <v>122686.87</v>
      </c>
      <c r="AN7" s="215">
        <v>151244.76999999999</v>
      </c>
      <c r="AO7" s="215">
        <v>136492.78</v>
      </c>
      <c r="AP7" s="215">
        <v>138790.54999999999</v>
      </c>
      <c r="AQ7" s="215">
        <v>145545.31</v>
      </c>
      <c r="AR7" s="215">
        <v>118844.38</v>
      </c>
      <c r="AS7" s="215">
        <v>119724.95</v>
      </c>
      <c r="AT7" s="215">
        <v>139099.88</v>
      </c>
      <c r="AU7" s="215">
        <v>132658.38</v>
      </c>
      <c r="AV7" s="215">
        <v>145508.97</v>
      </c>
      <c r="AW7" s="215">
        <v>122097.54</v>
      </c>
      <c r="AX7" s="215">
        <v>120171.74</v>
      </c>
      <c r="AY7" s="215">
        <v>129512.45</v>
      </c>
      <c r="AZ7" s="215">
        <v>146364.17000000001</v>
      </c>
      <c r="BA7" s="215">
        <v>144423.31</v>
      </c>
      <c r="BB7" s="215">
        <v>135954.98000000001</v>
      </c>
      <c r="BC7" s="215">
        <v>145562.51999999999</v>
      </c>
      <c r="BD7" s="215">
        <v>113434.11</v>
      </c>
      <c r="BE7" s="215">
        <v>125404.16</v>
      </c>
      <c r="BF7" s="215">
        <v>139287.85999999999</v>
      </c>
      <c r="BG7" s="215">
        <v>132936.35999999999</v>
      </c>
      <c r="BH7" s="215">
        <v>146044.69</v>
      </c>
      <c r="BI7" s="215">
        <v>117861.86</v>
      </c>
      <c r="BJ7" s="215">
        <v>126007.67999999999</v>
      </c>
      <c r="BK7" s="215">
        <v>130982.34</v>
      </c>
      <c r="BL7" s="215">
        <v>140921.44</v>
      </c>
      <c r="BM7" s="215">
        <v>150919.28</v>
      </c>
      <c r="BN7" s="215">
        <v>137044.73000000001</v>
      </c>
      <c r="BO7" s="215">
        <v>139446.59</v>
      </c>
      <c r="BP7" s="215">
        <v>119692.59</v>
      </c>
      <c r="BQ7" s="215">
        <v>126136.05</v>
      </c>
      <c r="BR7" s="215">
        <v>132956.60999999999</v>
      </c>
      <c r="BS7" s="215">
        <v>140024.81</v>
      </c>
      <c r="BT7" s="215">
        <v>146117.5</v>
      </c>
      <c r="BU7" s="215">
        <v>112581.91</v>
      </c>
      <c r="BV7" s="215">
        <v>132289.42000000001</v>
      </c>
      <c r="BW7" s="215">
        <v>132047.81</v>
      </c>
      <c r="BX7" s="215">
        <v>140919.47</v>
      </c>
      <c r="BY7" s="215">
        <v>151712.82999999999</v>
      </c>
      <c r="BZ7" s="215">
        <v>138000.98000000001</v>
      </c>
      <c r="CA7" s="215">
        <v>133986.72</v>
      </c>
      <c r="CB7" s="215">
        <v>125662.94</v>
      </c>
      <c r="CC7" s="215">
        <v>126071.36</v>
      </c>
      <c r="CD7" s="215">
        <v>127232.88</v>
      </c>
      <c r="CE7" s="215">
        <v>146666.44</v>
      </c>
      <c r="CF7" s="215">
        <v>140534.34</v>
      </c>
      <c r="CG7" s="215">
        <v>118914.18</v>
      </c>
      <c r="CH7" s="215">
        <v>133018.29999999999</v>
      </c>
      <c r="CI7" s="215">
        <v>125294.97</v>
      </c>
      <c r="CJ7" s="215">
        <v>148832.76999999999</v>
      </c>
      <c r="CK7" s="215">
        <v>153416.20000000001</v>
      </c>
      <c r="CL7" s="215">
        <v>133856.32999999999</v>
      </c>
      <c r="CM7" s="215">
        <v>141855.53</v>
      </c>
      <c r="CN7" s="215">
        <v>125598.26</v>
      </c>
      <c r="CO7" s="215">
        <v>115858.19</v>
      </c>
      <c r="CP7" s="215">
        <v>139509.25</v>
      </c>
      <c r="CQ7" s="215">
        <v>154136</v>
      </c>
      <c r="CR7" s="215">
        <v>135023.89000000001</v>
      </c>
      <c r="CS7" s="215">
        <v>124559.08</v>
      </c>
      <c r="CT7" s="215">
        <v>126946.77</v>
      </c>
      <c r="CU7" s="215">
        <v>125550.73</v>
      </c>
      <c r="CV7" s="215">
        <v>154914.35999999999</v>
      </c>
      <c r="CW7" s="215">
        <v>139775.10999999999</v>
      </c>
      <c r="CX7" s="215">
        <v>138583.28</v>
      </c>
      <c r="CY7" s="215">
        <v>148495.14000000001</v>
      </c>
      <c r="CZ7" s="215">
        <v>125811.51</v>
      </c>
      <c r="DA7" s="215">
        <v>116654.83</v>
      </c>
      <c r="DB7" s="215">
        <v>142108.28</v>
      </c>
      <c r="DC7" s="215">
        <v>142367.09</v>
      </c>
      <c r="DD7" s="215">
        <v>141693.81</v>
      </c>
      <c r="DE7" s="215">
        <v>125048.33</v>
      </c>
      <c r="DF7" s="215">
        <v>122118.73</v>
      </c>
      <c r="DG7" s="215">
        <v>132029.59</v>
      </c>
      <c r="DH7" s="215">
        <v>162803.42000000001</v>
      </c>
      <c r="DI7" s="215">
        <v>147707.66</v>
      </c>
      <c r="DJ7" s="215">
        <v>139222.19</v>
      </c>
      <c r="DK7" s="215">
        <v>149259.41</v>
      </c>
      <c r="DL7" s="215">
        <v>120443.69</v>
      </c>
      <c r="DM7" s="215">
        <v>122484.69</v>
      </c>
      <c r="DN7" s="215">
        <v>142426.70000000001</v>
      </c>
      <c r="DO7" s="215">
        <v>136388.60999999999</v>
      </c>
      <c r="DP7" s="215">
        <v>148139.26999999999</v>
      </c>
      <c r="DQ7" s="215">
        <v>125527.49</v>
      </c>
      <c r="DR7" s="215">
        <v>123186.26</v>
      </c>
      <c r="DS7" s="215">
        <v>133278.03</v>
      </c>
      <c r="DT7" s="215">
        <v>150870.70000000001</v>
      </c>
      <c r="DU7" s="215">
        <v>148879.29999999999</v>
      </c>
      <c r="DV7" s="215">
        <v>139933.81</v>
      </c>
      <c r="DW7" s="215">
        <v>149492.92000000001</v>
      </c>
      <c r="DX7" s="215">
        <v>115349.73</v>
      </c>
      <c r="DY7" s="215">
        <v>128568.29</v>
      </c>
      <c r="DZ7" s="215">
        <v>143011.98000000001</v>
      </c>
      <c r="EA7" s="215">
        <v>136823.28</v>
      </c>
      <c r="EB7" s="215">
        <v>148971.26999999999</v>
      </c>
      <c r="EC7" s="215">
        <v>120278.89</v>
      </c>
      <c r="ED7" s="215">
        <v>129859.17</v>
      </c>
      <c r="EE7" s="215">
        <v>134735.78</v>
      </c>
      <c r="EF7" s="215">
        <v>145256.20000000001</v>
      </c>
      <c r="EG7" s="215">
        <v>155741.26999999999</v>
      </c>
      <c r="EH7" s="215">
        <v>145349.23000000001</v>
      </c>
      <c r="EI7" s="215">
        <v>136888.98000000001</v>
      </c>
      <c r="EJ7" s="215">
        <v>127855.62</v>
      </c>
      <c r="EK7" s="215">
        <v>128585.44</v>
      </c>
      <c r="EL7" s="215">
        <v>130330.32</v>
      </c>
      <c r="EM7" s="215">
        <v>150275.32999999999</v>
      </c>
      <c r="EN7" s="215">
        <v>143645.81</v>
      </c>
      <c r="EO7" s="215">
        <v>120797.52</v>
      </c>
      <c r="EP7" s="215">
        <v>136876.91</v>
      </c>
      <c r="EQ7" s="215">
        <v>128413.66</v>
      </c>
      <c r="ER7" s="215">
        <v>153048.22</v>
      </c>
      <c r="ES7" s="215">
        <v>157685.26999999999</v>
      </c>
      <c r="ET7" s="215">
        <v>139929.78</v>
      </c>
      <c r="EU7" s="215">
        <v>139133.17000000001</v>
      </c>
      <c r="EV7" s="215">
        <v>127937.45</v>
      </c>
      <c r="EW7" s="215">
        <v>123927.23</v>
      </c>
      <c r="EX7" s="215">
        <v>137364.14000000001</v>
      </c>
      <c r="EY7" s="215">
        <v>151115.39000000001</v>
      </c>
      <c r="EZ7" s="215">
        <v>137582.48000000001</v>
      </c>
      <c r="FA7" s="215">
        <v>126643.52</v>
      </c>
      <c r="FB7" s="215">
        <v>136327.94</v>
      </c>
      <c r="FC7" s="215">
        <v>122392.7</v>
      </c>
      <c r="FD7" s="215">
        <v>158640.56</v>
      </c>
      <c r="FE7" s="215">
        <v>150554.32999999999</v>
      </c>
      <c r="FF7" s="215">
        <v>141572.48000000001</v>
      </c>
      <c r="FG7" s="215">
        <v>146164.98000000001</v>
      </c>
      <c r="FH7" s="215">
        <v>127910.2</v>
      </c>
      <c r="FI7" s="215">
        <v>118676.63</v>
      </c>
      <c r="FJ7" s="215">
        <v>143582.14000000001</v>
      </c>
      <c r="FK7" s="215">
        <v>158923.57999999999</v>
      </c>
      <c r="FL7" s="215">
        <v>138223.39000000001</v>
      </c>
      <c r="FM7" s="215">
        <v>127312.79</v>
      </c>
      <c r="FN7" s="215">
        <v>130788.22</v>
      </c>
      <c r="FO7" s="215">
        <v>129168.75</v>
      </c>
      <c r="FP7" s="215">
        <v>160174.09</v>
      </c>
      <c r="FQ7" s="215">
        <v>144336.25</v>
      </c>
      <c r="FR7" s="215">
        <v>142948.29999999999</v>
      </c>
      <c r="FS7" s="215">
        <v>152956.25</v>
      </c>
      <c r="FT7" s="215">
        <v>128422.71</v>
      </c>
      <c r="FU7" s="215">
        <v>119534.9</v>
      </c>
      <c r="FV7" s="215">
        <v>146394.5</v>
      </c>
      <c r="FW7" s="215">
        <v>146793.84</v>
      </c>
      <c r="FX7" s="215">
        <v>145189.53</v>
      </c>
      <c r="FY7" s="215">
        <v>127838.45</v>
      </c>
      <c r="FZ7" s="215">
        <v>125702.31</v>
      </c>
      <c r="GA7" s="215">
        <v>136087.32999999999</v>
      </c>
      <c r="GB7" s="215">
        <v>168275.38</v>
      </c>
      <c r="XEM7" s="139">
        <v>40695</v>
      </c>
      <c r="XEN7" s="142">
        <v>352</v>
      </c>
      <c r="XEO7" s="142">
        <v>368</v>
      </c>
      <c r="XEP7" s="142">
        <v>528</v>
      </c>
      <c r="XEQ7" s="142">
        <v>128</v>
      </c>
      <c r="XER7" s="142">
        <v>64</v>
      </c>
      <c r="XES7" s="142">
        <v>176</v>
      </c>
      <c r="XET7" s="142">
        <f t="shared" si="0"/>
        <v>720</v>
      </c>
    </row>
    <row r="8" spans="2:184 16367:16374"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461"/>
      <c r="S8" s="461"/>
      <c r="T8" s="461"/>
      <c r="U8" s="461"/>
      <c r="V8" s="461"/>
      <c r="W8" s="461"/>
      <c r="X8" s="461"/>
      <c r="Y8" s="461"/>
      <c r="Z8" s="461"/>
      <c r="AA8" s="461"/>
      <c r="AB8" s="461"/>
      <c r="AC8" s="461"/>
      <c r="AD8" s="461"/>
      <c r="AE8" s="461"/>
      <c r="AF8" s="461"/>
      <c r="AG8" s="461"/>
      <c r="AH8" s="461"/>
      <c r="AI8" s="461"/>
      <c r="AJ8" s="461"/>
      <c r="AK8" s="461"/>
      <c r="AL8" s="461"/>
      <c r="AM8" s="461"/>
      <c r="AN8" s="461"/>
      <c r="AO8" s="461"/>
      <c r="AP8" s="461"/>
      <c r="AQ8" s="461"/>
      <c r="AR8" s="461"/>
      <c r="AS8" s="461"/>
      <c r="AT8" s="461"/>
      <c r="AU8" s="461"/>
      <c r="AV8" s="461"/>
      <c r="AW8" s="461"/>
      <c r="AX8" s="461"/>
      <c r="AY8" s="461"/>
      <c r="AZ8" s="461"/>
      <c r="BA8" s="461"/>
      <c r="BB8" s="461"/>
      <c r="BC8" s="461"/>
      <c r="BD8" s="461"/>
      <c r="BE8" s="461"/>
      <c r="BF8" s="461"/>
      <c r="BG8" s="461"/>
      <c r="BH8" s="461"/>
      <c r="BI8" s="461"/>
      <c r="BJ8" s="461"/>
      <c r="BK8" s="461"/>
      <c r="BL8" s="461"/>
      <c r="BM8" s="461"/>
      <c r="BN8" s="461"/>
      <c r="BO8" s="461"/>
      <c r="BP8" s="461"/>
      <c r="BQ8" s="461"/>
      <c r="BR8" s="461"/>
      <c r="BS8" s="461"/>
      <c r="BT8" s="461"/>
      <c r="BU8" s="461"/>
      <c r="BV8" s="461"/>
      <c r="BW8" s="461"/>
      <c r="BX8" s="461"/>
      <c r="BY8" s="461"/>
      <c r="BZ8" s="461"/>
      <c r="CA8" s="461"/>
      <c r="CB8" s="461"/>
      <c r="CC8" s="461"/>
      <c r="CD8" s="461"/>
      <c r="CE8" s="461"/>
      <c r="CF8" s="461"/>
      <c r="CG8" s="461"/>
      <c r="CH8" s="461"/>
      <c r="CI8" s="461"/>
      <c r="CJ8" s="461"/>
      <c r="CK8" s="461"/>
      <c r="CL8" s="461"/>
      <c r="CM8" s="461"/>
      <c r="CN8" s="461"/>
      <c r="CO8" s="461"/>
      <c r="CP8" s="461"/>
      <c r="CQ8" s="461"/>
      <c r="CR8" s="461"/>
      <c r="CS8" s="461"/>
      <c r="CT8" s="461"/>
      <c r="CU8" s="461"/>
      <c r="CV8" s="461"/>
      <c r="CW8" s="461"/>
      <c r="CX8" s="461"/>
      <c r="CY8" s="461"/>
      <c r="CZ8" s="461"/>
      <c r="DA8" s="461"/>
      <c r="DB8" s="461"/>
      <c r="DC8" s="461"/>
      <c r="DD8" s="461"/>
      <c r="DE8" s="461"/>
      <c r="DF8" s="461"/>
      <c r="DG8" s="461"/>
      <c r="DH8" s="461"/>
      <c r="DI8" s="461"/>
      <c r="DJ8" s="461"/>
      <c r="DK8" s="461"/>
      <c r="DL8" s="461"/>
      <c r="DM8" s="461"/>
      <c r="DN8" s="461"/>
      <c r="DO8" s="461"/>
      <c r="DP8" s="461"/>
      <c r="DQ8" s="461"/>
      <c r="DR8" s="461"/>
      <c r="DS8" s="461"/>
      <c r="DT8" s="461"/>
      <c r="DU8" s="461"/>
      <c r="DV8" s="461"/>
      <c r="DW8" s="461"/>
      <c r="DX8" s="461"/>
      <c r="DY8" s="461"/>
      <c r="DZ8" s="461"/>
      <c r="EA8" s="461"/>
      <c r="EB8" s="461"/>
      <c r="EC8" s="461"/>
      <c r="ED8" s="461"/>
      <c r="EE8" s="461"/>
      <c r="EF8" s="461"/>
      <c r="EG8" s="461"/>
      <c r="EH8" s="461"/>
      <c r="EI8" s="461"/>
      <c r="EJ8" s="461"/>
      <c r="EK8" s="461"/>
      <c r="EL8" s="461"/>
      <c r="EM8" s="461"/>
      <c r="EN8" s="461"/>
      <c r="EO8" s="461"/>
      <c r="EP8" s="461"/>
      <c r="EQ8" s="461"/>
      <c r="ER8" s="461"/>
      <c r="ES8" s="461"/>
      <c r="ET8" s="461"/>
      <c r="EU8" s="461"/>
      <c r="EV8" s="461"/>
      <c r="EW8" s="461"/>
      <c r="EX8" s="461"/>
      <c r="EY8" s="461"/>
      <c r="EZ8" s="461"/>
      <c r="FA8" s="461"/>
      <c r="FB8" s="461"/>
      <c r="FC8" s="461"/>
      <c r="FD8" s="461"/>
      <c r="FE8" s="461"/>
      <c r="FF8" s="461"/>
      <c r="FG8" s="461"/>
      <c r="FH8" s="461"/>
      <c r="FI8" s="461"/>
      <c r="FJ8" s="461"/>
      <c r="FK8" s="461"/>
      <c r="FL8" s="461"/>
      <c r="FM8" s="461"/>
      <c r="FN8" s="461"/>
      <c r="FO8" s="461"/>
      <c r="FP8" s="461"/>
      <c r="FQ8" s="461"/>
      <c r="FR8" s="461"/>
      <c r="FS8" s="461"/>
      <c r="FT8" s="461"/>
      <c r="FU8" s="461"/>
      <c r="FV8" s="461"/>
      <c r="FW8" s="461"/>
      <c r="FX8" s="461"/>
      <c r="FY8" s="461"/>
      <c r="FZ8" s="461"/>
      <c r="GA8" s="461"/>
      <c r="GB8" s="461"/>
      <c r="XEM8" s="139">
        <v>40725</v>
      </c>
      <c r="XEN8" s="142">
        <v>320</v>
      </c>
      <c r="XEO8" s="142">
        <v>424</v>
      </c>
      <c r="XEP8" s="142">
        <v>480</v>
      </c>
      <c r="XEQ8" s="142">
        <v>176</v>
      </c>
      <c r="XER8" s="142">
        <v>88</v>
      </c>
      <c r="XES8" s="142">
        <v>160</v>
      </c>
      <c r="XET8" s="142">
        <f t="shared" si="0"/>
        <v>744</v>
      </c>
    </row>
    <row r="9" spans="2:184 16367:16374">
      <c r="B9" s="461"/>
      <c r="C9" s="461"/>
      <c r="D9" s="461"/>
      <c r="E9" s="461"/>
      <c r="F9" s="461"/>
      <c r="G9" s="461"/>
      <c r="H9" s="461"/>
      <c r="I9" s="461"/>
      <c r="J9" s="461"/>
      <c r="K9" s="461"/>
      <c r="L9" s="461"/>
      <c r="M9" s="461"/>
      <c r="N9" s="461"/>
      <c r="O9" s="461"/>
      <c r="P9" s="461"/>
      <c r="Q9" s="461"/>
      <c r="R9" s="461"/>
      <c r="S9" s="461"/>
      <c r="T9" s="461"/>
      <c r="U9" s="461"/>
      <c r="V9" s="461"/>
      <c r="W9" s="461"/>
      <c r="X9" s="461"/>
      <c r="Y9" s="461"/>
      <c r="Z9" s="461"/>
      <c r="AA9" s="461"/>
      <c r="AB9" s="461"/>
      <c r="AC9" s="461"/>
      <c r="AD9" s="461"/>
      <c r="AE9" s="461"/>
      <c r="AF9" s="461"/>
      <c r="AG9" s="461"/>
      <c r="AH9" s="461"/>
      <c r="AI9" s="461"/>
      <c r="AJ9" s="461"/>
      <c r="AK9" s="461"/>
      <c r="AL9" s="461"/>
      <c r="AM9" s="461"/>
      <c r="AN9" s="461"/>
      <c r="AO9" s="461"/>
      <c r="AP9" s="461"/>
      <c r="AQ9" s="461"/>
      <c r="AR9" s="461"/>
      <c r="AS9" s="461"/>
      <c r="AT9" s="461"/>
      <c r="AU9" s="461"/>
      <c r="AV9" s="461"/>
      <c r="AW9" s="461"/>
      <c r="AX9" s="461"/>
      <c r="AY9" s="461"/>
      <c r="AZ9" s="461"/>
      <c r="BA9" s="461"/>
      <c r="BB9" s="461"/>
      <c r="BC9" s="461"/>
      <c r="BD9" s="461"/>
      <c r="BE9" s="461"/>
      <c r="BF9" s="461"/>
      <c r="BG9" s="461"/>
      <c r="BH9" s="461"/>
      <c r="BI9" s="461"/>
      <c r="BJ9" s="461"/>
      <c r="BK9" s="461"/>
      <c r="BL9" s="461"/>
      <c r="BM9" s="461"/>
      <c r="BN9" s="461"/>
      <c r="BO9" s="461"/>
      <c r="BP9" s="461"/>
      <c r="BQ9" s="461"/>
      <c r="BR9" s="461"/>
      <c r="BS9" s="461"/>
      <c r="BT9" s="461"/>
      <c r="BU9" s="461"/>
      <c r="BV9" s="461"/>
      <c r="BW9" s="461"/>
      <c r="BX9" s="461"/>
      <c r="BY9" s="461"/>
      <c r="BZ9" s="461"/>
      <c r="CA9" s="461"/>
      <c r="CB9" s="461"/>
      <c r="CC9" s="461"/>
      <c r="CD9" s="461"/>
      <c r="CE9" s="461"/>
      <c r="CF9" s="461"/>
      <c r="CG9" s="461"/>
      <c r="CH9" s="461"/>
      <c r="CI9" s="461"/>
      <c r="CJ9" s="461"/>
      <c r="CK9" s="461"/>
      <c r="CL9" s="461"/>
      <c r="CM9" s="461"/>
      <c r="CN9" s="461"/>
      <c r="CO9" s="461"/>
      <c r="CP9" s="461"/>
      <c r="CQ9" s="461"/>
      <c r="CR9" s="461"/>
      <c r="CS9" s="461"/>
      <c r="CT9" s="461"/>
      <c r="CU9" s="461"/>
      <c r="CV9" s="461"/>
      <c r="CW9" s="461"/>
      <c r="CX9" s="461"/>
      <c r="CY9" s="461"/>
      <c r="CZ9" s="461"/>
      <c r="DA9" s="461"/>
      <c r="DB9" s="461"/>
      <c r="DC9" s="461"/>
      <c r="DD9" s="461"/>
      <c r="DE9" s="461"/>
      <c r="DF9" s="461"/>
      <c r="DG9" s="461"/>
      <c r="DH9" s="461"/>
      <c r="DI9" s="461"/>
      <c r="DJ9" s="461"/>
      <c r="DK9" s="461"/>
      <c r="DL9" s="461"/>
      <c r="DM9" s="461"/>
      <c r="DN9" s="461"/>
      <c r="DO9" s="461"/>
      <c r="DP9" s="461"/>
      <c r="DQ9" s="461"/>
      <c r="DR9" s="461"/>
      <c r="DS9" s="461"/>
      <c r="DT9" s="461"/>
      <c r="DU9" s="461"/>
      <c r="DV9" s="461"/>
      <c r="DW9" s="461"/>
      <c r="DX9" s="461"/>
      <c r="DY9" s="461"/>
      <c r="DZ9" s="461"/>
      <c r="EA9" s="461"/>
      <c r="EB9" s="461"/>
      <c r="EC9" s="461"/>
      <c r="ED9" s="461"/>
      <c r="EE9" s="461"/>
      <c r="EF9" s="461"/>
      <c r="EG9" s="461"/>
      <c r="EH9" s="461"/>
      <c r="EI9" s="461"/>
      <c r="EJ9" s="461"/>
      <c r="EK9" s="461"/>
      <c r="EL9" s="461"/>
      <c r="EM9" s="461"/>
      <c r="EN9" s="461"/>
      <c r="EO9" s="461"/>
      <c r="EP9" s="461"/>
      <c r="EQ9" s="461"/>
      <c r="ER9" s="461"/>
      <c r="ES9" s="461"/>
      <c r="ET9" s="461"/>
      <c r="EU9" s="461"/>
      <c r="EV9" s="461"/>
      <c r="EW9" s="461"/>
      <c r="EX9" s="461"/>
      <c r="EY9" s="461"/>
      <c r="EZ9" s="461"/>
      <c r="FA9" s="461"/>
      <c r="FB9" s="461"/>
      <c r="FC9" s="461"/>
      <c r="FD9" s="461"/>
      <c r="FE9" s="461"/>
      <c r="FF9" s="461"/>
      <c r="FG9" s="461"/>
      <c r="FH9" s="461"/>
      <c r="FI9" s="461"/>
      <c r="FJ9" s="461"/>
      <c r="FK9" s="461"/>
      <c r="FL9" s="461"/>
      <c r="FM9" s="461"/>
      <c r="FN9" s="461"/>
      <c r="FO9" s="461"/>
      <c r="FP9" s="461"/>
      <c r="FQ9" s="461"/>
      <c r="FR9" s="461"/>
      <c r="FS9" s="461"/>
      <c r="FT9" s="461"/>
      <c r="FU9" s="461"/>
      <c r="FV9" s="461"/>
      <c r="FW9" s="461"/>
      <c r="FX9" s="461"/>
      <c r="FY9" s="461"/>
      <c r="FZ9" s="461"/>
      <c r="GA9" s="461"/>
      <c r="GB9" s="461"/>
      <c r="XEM9" s="139">
        <v>40756</v>
      </c>
      <c r="XEN9" s="142">
        <v>368</v>
      </c>
      <c r="XEO9" s="142">
        <v>376</v>
      </c>
      <c r="XEP9" s="142">
        <v>552</v>
      </c>
      <c r="XEQ9" s="142">
        <v>128</v>
      </c>
      <c r="XER9" s="142">
        <v>64</v>
      </c>
      <c r="XES9" s="142">
        <v>184</v>
      </c>
      <c r="XET9" s="142">
        <f t="shared" si="0"/>
        <v>744</v>
      </c>
    </row>
    <row r="10" spans="2:184 16367:16374">
      <c r="B10" s="242" t="s">
        <v>65</v>
      </c>
      <c r="C10" s="242" t="s">
        <v>33</v>
      </c>
      <c r="D10" s="242" t="s">
        <v>66</v>
      </c>
      <c r="E10" s="243">
        <v>41275</v>
      </c>
      <c r="F10" s="243">
        <v>41306</v>
      </c>
      <c r="G10" s="243">
        <v>41334</v>
      </c>
      <c r="H10" s="243">
        <v>41365</v>
      </c>
      <c r="I10" s="243">
        <v>41395</v>
      </c>
      <c r="J10" s="243">
        <v>41426</v>
      </c>
      <c r="K10" s="243">
        <v>41456</v>
      </c>
      <c r="L10" s="243">
        <v>41487</v>
      </c>
      <c r="M10" s="243">
        <v>41518</v>
      </c>
      <c r="N10" s="243">
        <v>41548</v>
      </c>
      <c r="O10" s="243">
        <v>41579</v>
      </c>
      <c r="P10" s="243">
        <v>41609</v>
      </c>
      <c r="Q10" s="243">
        <v>41640</v>
      </c>
      <c r="R10" s="243">
        <v>41671</v>
      </c>
      <c r="S10" s="243">
        <v>41699</v>
      </c>
      <c r="T10" s="243">
        <v>41730</v>
      </c>
      <c r="U10" s="243">
        <v>41760</v>
      </c>
      <c r="V10" s="243">
        <v>41791</v>
      </c>
      <c r="W10" s="243">
        <v>41821</v>
      </c>
      <c r="X10" s="243">
        <v>41852</v>
      </c>
      <c r="Y10" s="243">
        <v>41883</v>
      </c>
      <c r="Z10" s="243">
        <v>41913</v>
      </c>
      <c r="AA10" s="243">
        <v>41944</v>
      </c>
      <c r="AB10" s="243">
        <v>41974</v>
      </c>
      <c r="AC10" s="243">
        <v>42005</v>
      </c>
      <c r="AD10" s="243">
        <v>42036</v>
      </c>
      <c r="AE10" s="243">
        <v>42064</v>
      </c>
      <c r="AF10" s="243">
        <v>42095</v>
      </c>
      <c r="AG10" s="243">
        <v>42125</v>
      </c>
      <c r="AH10" s="243">
        <v>42156</v>
      </c>
      <c r="AI10" s="243">
        <v>42186</v>
      </c>
      <c r="AJ10" s="243">
        <v>42217</v>
      </c>
      <c r="AK10" s="243">
        <v>42248</v>
      </c>
      <c r="AL10" s="243">
        <v>42278</v>
      </c>
      <c r="AM10" s="243">
        <v>42309</v>
      </c>
      <c r="AN10" s="243">
        <v>42339</v>
      </c>
      <c r="AO10" s="243">
        <v>42370</v>
      </c>
      <c r="AP10" s="243">
        <v>42401</v>
      </c>
      <c r="AQ10" s="243">
        <v>42430</v>
      </c>
      <c r="AR10" s="243">
        <v>42461</v>
      </c>
      <c r="AS10" s="243">
        <v>42491</v>
      </c>
      <c r="AT10" s="243">
        <v>42522</v>
      </c>
      <c r="AU10" s="243">
        <v>42552</v>
      </c>
      <c r="AV10" s="243">
        <v>42583</v>
      </c>
      <c r="AW10" s="243">
        <v>42614</v>
      </c>
      <c r="AX10" s="243">
        <v>42644</v>
      </c>
      <c r="AY10" s="243">
        <v>42675</v>
      </c>
      <c r="AZ10" s="243">
        <v>42705</v>
      </c>
      <c r="BA10" s="243">
        <v>42736</v>
      </c>
      <c r="BB10" s="243">
        <v>42767</v>
      </c>
      <c r="BC10" s="243">
        <v>42795</v>
      </c>
      <c r="BD10" s="243">
        <v>42826</v>
      </c>
      <c r="BE10" s="243">
        <v>42856</v>
      </c>
      <c r="BF10" s="243">
        <v>42887</v>
      </c>
      <c r="BG10" s="243">
        <v>42917</v>
      </c>
      <c r="BH10" s="243">
        <v>42948</v>
      </c>
      <c r="BI10" s="243">
        <v>42979</v>
      </c>
      <c r="BJ10" s="243">
        <v>43009</v>
      </c>
      <c r="BK10" s="243">
        <v>43040</v>
      </c>
      <c r="BL10" s="243">
        <v>43070</v>
      </c>
      <c r="BM10" s="243">
        <v>43101</v>
      </c>
      <c r="BN10" s="243">
        <v>43132</v>
      </c>
      <c r="BO10" s="243">
        <v>43160</v>
      </c>
      <c r="BP10" s="243">
        <v>43191</v>
      </c>
      <c r="BQ10" s="243">
        <v>43221</v>
      </c>
      <c r="BR10" s="243">
        <v>43252</v>
      </c>
      <c r="BS10" s="243">
        <v>43282</v>
      </c>
      <c r="BT10" s="243">
        <v>43313</v>
      </c>
      <c r="BU10" s="243">
        <v>43344</v>
      </c>
      <c r="BV10" s="243">
        <v>43374</v>
      </c>
      <c r="BW10" s="243">
        <v>43405</v>
      </c>
      <c r="BX10" s="243">
        <v>43435</v>
      </c>
      <c r="BY10" s="243">
        <v>43466</v>
      </c>
      <c r="BZ10" s="243">
        <v>43497</v>
      </c>
      <c r="CA10" s="243">
        <v>43525</v>
      </c>
      <c r="CB10" s="243">
        <v>43556</v>
      </c>
      <c r="CC10" s="243">
        <v>43586</v>
      </c>
      <c r="CD10" s="243">
        <v>43617</v>
      </c>
      <c r="CE10" s="243">
        <v>43647</v>
      </c>
      <c r="CF10" s="243">
        <v>43678</v>
      </c>
      <c r="CG10" s="243">
        <v>43709</v>
      </c>
      <c r="CH10" s="243">
        <v>43739</v>
      </c>
      <c r="CI10" s="243">
        <v>43770</v>
      </c>
      <c r="CJ10" s="243">
        <v>43800</v>
      </c>
      <c r="CK10" s="243">
        <v>43831</v>
      </c>
      <c r="CL10" s="243">
        <v>43862</v>
      </c>
      <c r="CM10" s="243">
        <v>43891</v>
      </c>
      <c r="CN10" s="243">
        <v>43922</v>
      </c>
      <c r="CO10" s="243">
        <v>43952</v>
      </c>
      <c r="CP10" s="243">
        <v>43983</v>
      </c>
      <c r="CQ10" s="243">
        <v>44013</v>
      </c>
      <c r="CR10" s="243">
        <v>44044</v>
      </c>
      <c r="CS10" s="243">
        <v>44075</v>
      </c>
      <c r="CT10" s="243">
        <v>44105</v>
      </c>
      <c r="CU10" s="243">
        <v>44136</v>
      </c>
      <c r="CV10" s="243">
        <v>44166</v>
      </c>
      <c r="CW10" s="243">
        <v>44197</v>
      </c>
      <c r="CX10" s="243">
        <v>44228</v>
      </c>
      <c r="CY10" s="243">
        <v>44256</v>
      </c>
      <c r="CZ10" s="243">
        <v>44287</v>
      </c>
      <c r="DA10" s="243">
        <v>44317</v>
      </c>
      <c r="DB10" s="243">
        <v>44348</v>
      </c>
      <c r="DC10" s="243">
        <v>44378</v>
      </c>
      <c r="DD10" s="243">
        <v>44409</v>
      </c>
      <c r="DE10" s="243">
        <v>44440</v>
      </c>
      <c r="DF10" s="243">
        <v>44470</v>
      </c>
      <c r="DG10" s="243">
        <v>44501</v>
      </c>
      <c r="DH10" s="243">
        <v>44531</v>
      </c>
      <c r="DI10" s="243">
        <v>44562</v>
      </c>
      <c r="DJ10" s="243">
        <v>44593</v>
      </c>
      <c r="DK10" s="243">
        <v>44621</v>
      </c>
      <c r="DL10" s="243">
        <v>44652</v>
      </c>
      <c r="DM10" s="243">
        <v>44682</v>
      </c>
      <c r="DN10" s="243">
        <v>44713</v>
      </c>
      <c r="DO10" s="243">
        <v>44743</v>
      </c>
      <c r="DP10" s="243">
        <v>44774</v>
      </c>
      <c r="DQ10" s="243">
        <v>44805</v>
      </c>
      <c r="DR10" s="243">
        <v>44835</v>
      </c>
      <c r="DS10" s="243">
        <v>44866</v>
      </c>
      <c r="DT10" s="243">
        <v>44896</v>
      </c>
      <c r="DU10" s="243">
        <v>44927</v>
      </c>
      <c r="DV10" s="243">
        <v>44958</v>
      </c>
      <c r="DW10" s="243">
        <v>44986</v>
      </c>
      <c r="DX10" s="243">
        <v>45017</v>
      </c>
      <c r="DY10" s="243">
        <v>45047</v>
      </c>
      <c r="DZ10" s="243">
        <v>45078</v>
      </c>
      <c r="EA10" s="243">
        <v>45108</v>
      </c>
      <c r="EB10" s="243">
        <v>45139</v>
      </c>
      <c r="EC10" s="243">
        <v>45170</v>
      </c>
      <c r="ED10" s="243">
        <v>45200</v>
      </c>
      <c r="EE10" s="243">
        <v>45231</v>
      </c>
      <c r="EF10" s="243">
        <v>45261</v>
      </c>
      <c r="EG10" s="243">
        <v>45292</v>
      </c>
      <c r="EH10" s="243">
        <v>45323</v>
      </c>
      <c r="EI10" s="243">
        <v>45352</v>
      </c>
      <c r="EJ10" s="243">
        <v>45383</v>
      </c>
      <c r="EK10" s="243">
        <v>45413</v>
      </c>
      <c r="EL10" s="243">
        <v>45444</v>
      </c>
      <c r="EM10" s="243">
        <v>45474</v>
      </c>
      <c r="EN10" s="243">
        <v>45505</v>
      </c>
      <c r="EO10" s="243">
        <v>45536</v>
      </c>
      <c r="EP10" s="243">
        <v>45566</v>
      </c>
      <c r="EQ10" s="243">
        <v>45597</v>
      </c>
      <c r="ER10" s="243">
        <v>45627</v>
      </c>
      <c r="ES10" s="243">
        <v>45658</v>
      </c>
      <c r="ET10" s="243">
        <v>45689</v>
      </c>
      <c r="EU10" s="243">
        <v>45717</v>
      </c>
      <c r="EV10" s="243">
        <v>45748</v>
      </c>
      <c r="EW10" s="243">
        <v>45778</v>
      </c>
      <c r="EX10" s="243">
        <v>45809</v>
      </c>
      <c r="EY10" s="243">
        <v>45839</v>
      </c>
      <c r="EZ10" s="243">
        <v>45870</v>
      </c>
      <c r="FA10" s="243">
        <v>45901</v>
      </c>
      <c r="FB10" s="243">
        <v>45931</v>
      </c>
      <c r="FC10" s="243">
        <v>45962</v>
      </c>
      <c r="FD10" s="243">
        <v>45992</v>
      </c>
      <c r="FE10" s="243">
        <v>46023</v>
      </c>
      <c r="FF10" s="243">
        <v>46054</v>
      </c>
      <c r="FG10" s="243">
        <v>46082</v>
      </c>
      <c r="FH10" s="243">
        <v>46113</v>
      </c>
      <c r="FI10" s="243">
        <v>46143</v>
      </c>
      <c r="FJ10" s="243">
        <v>46174</v>
      </c>
      <c r="FK10" s="243">
        <v>46204</v>
      </c>
      <c r="FL10" s="243">
        <v>46235</v>
      </c>
      <c r="FM10" s="243">
        <v>46266</v>
      </c>
      <c r="FN10" s="243">
        <v>46296</v>
      </c>
      <c r="FO10" s="243">
        <v>46327</v>
      </c>
      <c r="FP10" s="243">
        <v>46357</v>
      </c>
      <c r="FQ10" s="243">
        <v>46388</v>
      </c>
      <c r="FR10" s="243">
        <v>46419</v>
      </c>
      <c r="FS10" s="243">
        <v>46447</v>
      </c>
      <c r="FT10" s="243">
        <v>46478</v>
      </c>
      <c r="FU10" s="243">
        <v>46508</v>
      </c>
      <c r="FV10" s="243">
        <v>46539</v>
      </c>
      <c r="FW10" s="243">
        <v>46569</v>
      </c>
      <c r="FX10" s="243">
        <v>46600</v>
      </c>
      <c r="FY10" s="243">
        <v>46631</v>
      </c>
      <c r="FZ10" s="243">
        <v>46661</v>
      </c>
      <c r="GA10" s="243">
        <v>46692</v>
      </c>
      <c r="GB10" s="243">
        <v>46722</v>
      </c>
      <c r="XEM10" s="139">
        <v>40787</v>
      </c>
      <c r="XEN10" s="142">
        <v>336</v>
      </c>
      <c r="XEO10" s="142">
        <v>384</v>
      </c>
      <c r="XEP10" s="142">
        <v>504</v>
      </c>
      <c r="XEQ10" s="142">
        <v>144</v>
      </c>
      <c r="XER10" s="142">
        <v>72</v>
      </c>
      <c r="XES10" s="142">
        <v>168</v>
      </c>
      <c r="XET10" s="142">
        <f t="shared" si="0"/>
        <v>720</v>
      </c>
    </row>
    <row r="11" spans="2:184 16367:16374">
      <c r="B11" s="13" t="s">
        <v>73</v>
      </c>
      <c r="C11" s="14" t="s">
        <v>36</v>
      </c>
      <c r="D11" s="461" t="s">
        <v>68</v>
      </c>
      <c r="E11" s="215">
        <v>283541</v>
      </c>
      <c r="F11" s="215">
        <v>251882.2</v>
      </c>
      <c r="G11" s="215">
        <v>268205.40999999997</v>
      </c>
      <c r="H11" s="215">
        <v>254796.23</v>
      </c>
      <c r="I11" s="215">
        <v>207214.64</v>
      </c>
      <c r="J11" s="215">
        <v>259705.2</v>
      </c>
      <c r="K11" s="215">
        <v>271874</v>
      </c>
      <c r="L11" s="215">
        <v>273245.81</v>
      </c>
      <c r="M11" s="215">
        <v>0</v>
      </c>
      <c r="N11" s="215">
        <v>0</v>
      </c>
      <c r="O11" s="215">
        <v>0</v>
      </c>
      <c r="P11" s="215">
        <v>0</v>
      </c>
      <c r="Q11" s="215">
        <v>0</v>
      </c>
      <c r="R11" s="215">
        <v>0</v>
      </c>
      <c r="S11" s="215">
        <v>0</v>
      </c>
      <c r="T11" s="215">
        <v>0</v>
      </c>
      <c r="U11" s="215">
        <v>0</v>
      </c>
      <c r="V11" s="215">
        <v>0</v>
      </c>
      <c r="W11" s="215">
        <v>0</v>
      </c>
      <c r="X11" s="215">
        <v>0</v>
      </c>
      <c r="Y11" s="215">
        <v>0</v>
      </c>
      <c r="Z11" s="215">
        <v>0</v>
      </c>
      <c r="AA11" s="215">
        <v>0</v>
      </c>
      <c r="AB11" s="215">
        <v>0</v>
      </c>
      <c r="AC11" s="215">
        <v>0</v>
      </c>
      <c r="AD11" s="215">
        <v>0</v>
      </c>
      <c r="AE11" s="215">
        <v>0</v>
      </c>
      <c r="AF11" s="215">
        <v>0</v>
      </c>
      <c r="AG11" s="215">
        <v>0</v>
      </c>
      <c r="AH11" s="215">
        <v>0</v>
      </c>
      <c r="AI11" s="215">
        <v>0</v>
      </c>
      <c r="AJ11" s="215">
        <v>0</v>
      </c>
      <c r="AK11" s="215">
        <v>0</v>
      </c>
      <c r="AL11" s="215">
        <v>0</v>
      </c>
      <c r="AM11" s="215">
        <v>0</v>
      </c>
      <c r="AN11" s="215">
        <v>0</v>
      </c>
      <c r="AO11" s="215">
        <v>0</v>
      </c>
      <c r="AP11" s="215">
        <v>0</v>
      </c>
      <c r="AQ11" s="215">
        <v>0</v>
      </c>
      <c r="AR11" s="215">
        <v>0</v>
      </c>
      <c r="AS11" s="215">
        <v>0</v>
      </c>
      <c r="AT11" s="215">
        <v>0</v>
      </c>
      <c r="AU11" s="215">
        <v>0</v>
      </c>
      <c r="AV11" s="215">
        <v>0</v>
      </c>
      <c r="AW11" s="215">
        <v>0</v>
      </c>
      <c r="AX11" s="215">
        <v>0</v>
      </c>
      <c r="AY11" s="215">
        <v>0</v>
      </c>
      <c r="AZ11" s="215">
        <v>0</v>
      </c>
      <c r="BA11" s="215">
        <v>0</v>
      </c>
      <c r="BB11" s="215">
        <v>0</v>
      </c>
      <c r="BC11" s="215">
        <v>0</v>
      </c>
      <c r="BD11" s="215">
        <v>0</v>
      </c>
      <c r="BE11" s="215">
        <v>0</v>
      </c>
      <c r="BF11" s="215">
        <v>0</v>
      </c>
      <c r="BG11" s="215">
        <v>0</v>
      </c>
      <c r="BH11" s="215">
        <v>0</v>
      </c>
      <c r="BI11" s="215">
        <v>0</v>
      </c>
      <c r="BJ11" s="215">
        <v>0</v>
      </c>
      <c r="BK11" s="215">
        <v>0</v>
      </c>
      <c r="BL11" s="215">
        <v>0</v>
      </c>
      <c r="BM11" s="215">
        <v>0</v>
      </c>
      <c r="BN11" s="215">
        <v>0</v>
      </c>
      <c r="BO11" s="215">
        <v>0</v>
      </c>
      <c r="BP11" s="215">
        <v>0</v>
      </c>
      <c r="BQ11" s="215">
        <v>0</v>
      </c>
      <c r="BR11" s="215">
        <v>0</v>
      </c>
      <c r="BS11" s="215">
        <v>0</v>
      </c>
      <c r="BT11" s="215">
        <v>0</v>
      </c>
      <c r="BU11" s="215">
        <v>0</v>
      </c>
      <c r="BV11" s="215">
        <v>0</v>
      </c>
      <c r="BW11" s="215">
        <v>0</v>
      </c>
      <c r="BX11" s="215">
        <v>0</v>
      </c>
      <c r="BY11" s="215">
        <v>0</v>
      </c>
      <c r="BZ11" s="215">
        <v>0</v>
      </c>
      <c r="CA11" s="215">
        <v>0</v>
      </c>
      <c r="CB11" s="215">
        <v>0</v>
      </c>
      <c r="CC11" s="215">
        <v>0</v>
      </c>
      <c r="CD11" s="215">
        <v>0</v>
      </c>
      <c r="CE11" s="215">
        <v>0</v>
      </c>
      <c r="CF11" s="215">
        <v>0</v>
      </c>
      <c r="CG11" s="215">
        <v>0</v>
      </c>
      <c r="CH11" s="215">
        <v>0</v>
      </c>
      <c r="CI11" s="215">
        <v>0</v>
      </c>
      <c r="CJ11" s="215">
        <v>0</v>
      </c>
      <c r="CK11" s="215">
        <v>0</v>
      </c>
      <c r="CL11" s="215">
        <v>0</v>
      </c>
      <c r="CM11" s="215">
        <v>0</v>
      </c>
      <c r="CN11" s="215">
        <v>0</v>
      </c>
      <c r="CO11" s="215">
        <v>0</v>
      </c>
      <c r="CP11" s="215">
        <v>0</v>
      </c>
      <c r="CQ11" s="215">
        <v>0</v>
      </c>
      <c r="CR11" s="215">
        <v>0</v>
      </c>
      <c r="CS11" s="215">
        <v>0</v>
      </c>
      <c r="CT11" s="215">
        <v>0</v>
      </c>
      <c r="CU11" s="215">
        <v>0</v>
      </c>
      <c r="CV11" s="215">
        <v>0</v>
      </c>
      <c r="CW11" s="215">
        <v>0</v>
      </c>
      <c r="CX11" s="215">
        <v>0</v>
      </c>
      <c r="CY11" s="215">
        <v>0</v>
      </c>
      <c r="CZ11" s="215">
        <v>0</v>
      </c>
      <c r="DA11" s="215">
        <v>0</v>
      </c>
      <c r="DB11" s="215">
        <v>0</v>
      </c>
      <c r="DC11" s="215">
        <v>0</v>
      </c>
      <c r="DD11" s="215">
        <v>0</v>
      </c>
      <c r="DE11" s="215">
        <v>0</v>
      </c>
      <c r="DF11" s="215">
        <v>0</v>
      </c>
      <c r="DG11" s="215">
        <v>0</v>
      </c>
      <c r="DH11" s="215">
        <v>0</v>
      </c>
      <c r="DI11" s="215">
        <v>0</v>
      </c>
      <c r="DJ11" s="215">
        <v>0</v>
      </c>
      <c r="DK11" s="215">
        <v>0</v>
      </c>
      <c r="DL11" s="215">
        <v>0</v>
      </c>
      <c r="DM11" s="215">
        <v>0</v>
      </c>
      <c r="DN11" s="215">
        <v>0</v>
      </c>
      <c r="DO11" s="215">
        <v>0</v>
      </c>
      <c r="DP11" s="215">
        <v>0</v>
      </c>
      <c r="DQ11" s="215">
        <v>0</v>
      </c>
      <c r="DR11" s="215">
        <v>0</v>
      </c>
      <c r="DS11" s="215">
        <v>0</v>
      </c>
      <c r="DT11" s="215">
        <v>0</v>
      </c>
      <c r="DU11" s="215">
        <v>0</v>
      </c>
      <c r="DV11" s="215">
        <v>0</v>
      </c>
      <c r="DW11" s="215">
        <v>0</v>
      </c>
      <c r="DX11" s="215">
        <v>0</v>
      </c>
      <c r="DY11" s="215">
        <v>0</v>
      </c>
      <c r="DZ11" s="215">
        <v>0</v>
      </c>
      <c r="EA11" s="215">
        <v>0</v>
      </c>
      <c r="EB11" s="215">
        <v>0</v>
      </c>
      <c r="EC11" s="215">
        <v>0</v>
      </c>
      <c r="ED11" s="215">
        <v>0</v>
      </c>
      <c r="EE11" s="215">
        <v>0</v>
      </c>
      <c r="EF11" s="215">
        <v>0</v>
      </c>
      <c r="EG11" s="215">
        <v>0</v>
      </c>
      <c r="EH11" s="215">
        <v>0</v>
      </c>
      <c r="EI11" s="215">
        <v>0</v>
      </c>
      <c r="EJ11" s="215">
        <v>0</v>
      </c>
      <c r="EK11" s="215">
        <v>0</v>
      </c>
      <c r="EL11" s="215">
        <v>0</v>
      </c>
      <c r="EM11" s="215">
        <v>0</v>
      </c>
      <c r="EN11" s="215">
        <v>0</v>
      </c>
      <c r="EO11" s="215">
        <v>0</v>
      </c>
      <c r="EP11" s="215">
        <v>0</v>
      </c>
      <c r="EQ11" s="215">
        <v>0</v>
      </c>
      <c r="ER11" s="215">
        <v>0</v>
      </c>
      <c r="ES11" s="215">
        <v>0</v>
      </c>
      <c r="ET11" s="215">
        <v>0</v>
      </c>
      <c r="EU11" s="215">
        <v>0</v>
      </c>
      <c r="EV11" s="215">
        <v>0</v>
      </c>
      <c r="EW11" s="215">
        <v>0</v>
      </c>
      <c r="EX11" s="215">
        <v>0</v>
      </c>
      <c r="EY11" s="215">
        <v>0</v>
      </c>
      <c r="EZ11" s="215">
        <v>0</v>
      </c>
      <c r="FA11" s="215">
        <v>0</v>
      </c>
      <c r="FB11" s="215">
        <v>0</v>
      </c>
      <c r="FC11" s="215">
        <v>0</v>
      </c>
      <c r="FD11" s="215">
        <v>0</v>
      </c>
      <c r="FE11" s="215">
        <v>0</v>
      </c>
      <c r="FF11" s="215">
        <v>0</v>
      </c>
      <c r="FG11" s="215">
        <v>0</v>
      </c>
      <c r="FH11" s="215">
        <v>0</v>
      </c>
      <c r="FI11" s="215">
        <v>0</v>
      </c>
      <c r="FJ11" s="215">
        <v>0</v>
      </c>
      <c r="FK11" s="215">
        <v>0</v>
      </c>
      <c r="FL11" s="215">
        <v>0</v>
      </c>
      <c r="FM11" s="215">
        <v>0</v>
      </c>
      <c r="FN11" s="215">
        <v>0</v>
      </c>
      <c r="FO11" s="215">
        <v>0</v>
      </c>
      <c r="FP11" s="215">
        <v>0</v>
      </c>
      <c r="FQ11" s="215">
        <v>0</v>
      </c>
      <c r="FR11" s="215">
        <v>0</v>
      </c>
      <c r="FS11" s="215">
        <v>0</v>
      </c>
      <c r="FT11" s="215">
        <v>0</v>
      </c>
      <c r="FU11" s="215">
        <v>0</v>
      </c>
      <c r="FV11" s="215">
        <v>0</v>
      </c>
      <c r="FW11" s="215">
        <v>0</v>
      </c>
      <c r="FX11" s="215">
        <v>0</v>
      </c>
      <c r="FY11" s="215">
        <v>0</v>
      </c>
      <c r="FZ11" s="215">
        <v>0</v>
      </c>
      <c r="GA11" s="215">
        <v>0</v>
      </c>
      <c r="GB11" s="215">
        <v>0</v>
      </c>
      <c r="XEM11" s="139">
        <v>40817</v>
      </c>
      <c r="XEN11" s="142">
        <v>336</v>
      </c>
      <c r="XEO11" s="142">
        <v>408</v>
      </c>
      <c r="XEP11" s="142">
        <v>504</v>
      </c>
      <c r="XEQ11" s="142">
        <v>160</v>
      </c>
      <c r="XER11" s="142">
        <v>80</v>
      </c>
      <c r="XES11" s="142">
        <v>168</v>
      </c>
      <c r="XET11" s="142">
        <f t="shared" si="0"/>
        <v>744</v>
      </c>
    </row>
    <row r="12" spans="2:184 16367:16374">
      <c r="B12" s="13" t="s">
        <v>73</v>
      </c>
      <c r="C12" s="14" t="s">
        <v>36</v>
      </c>
      <c r="D12" s="461" t="s">
        <v>69</v>
      </c>
      <c r="E12" s="215">
        <v>50008</v>
      </c>
      <c r="F12" s="215">
        <v>43112</v>
      </c>
      <c r="G12" s="215">
        <v>50654</v>
      </c>
      <c r="H12" s="215">
        <v>40357.99</v>
      </c>
      <c r="I12" s="215">
        <v>42910</v>
      </c>
      <c r="J12" s="215">
        <v>52269</v>
      </c>
      <c r="K12" s="215">
        <v>51037</v>
      </c>
      <c r="L12" s="215">
        <v>48490</v>
      </c>
      <c r="M12" s="215">
        <v>0</v>
      </c>
      <c r="N12" s="215">
        <v>0</v>
      </c>
      <c r="O12" s="215">
        <v>0</v>
      </c>
      <c r="P12" s="215">
        <v>0</v>
      </c>
      <c r="Q12" s="215">
        <v>0</v>
      </c>
      <c r="R12" s="215">
        <v>0</v>
      </c>
      <c r="S12" s="215">
        <v>0</v>
      </c>
      <c r="T12" s="215">
        <v>0</v>
      </c>
      <c r="U12" s="215">
        <v>0</v>
      </c>
      <c r="V12" s="215">
        <v>0</v>
      </c>
      <c r="W12" s="215">
        <v>0</v>
      </c>
      <c r="X12" s="215">
        <v>0</v>
      </c>
      <c r="Y12" s="215">
        <v>0</v>
      </c>
      <c r="Z12" s="215">
        <v>0</v>
      </c>
      <c r="AA12" s="215">
        <v>0</v>
      </c>
      <c r="AB12" s="215">
        <v>0</v>
      </c>
      <c r="AC12" s="215">
        <v>0</v>
      </c>
      <c r="AD12" s="215">
        <v>0</v>
      </c>
      <c r="AE12" s="215">
        <v>0</v>
      </c>
      <c r="AF12" s="215">
        <v>0</v>
      </c>
      <c r="AG12" s="215">
        <v>0</v>
      </c>
      <c r="AH12" s="215">
        <v>0</v>
      </c>
      <c r="AI12" s="215">
        <v>0</v>
      </c>
      <c r="AJ12" s="215">
        <v>0</v>
      </c>
      <c r="AK12" s="215">
        <v>0</v>
      </c>
      <c r="AL12" s="215">
        <v>0</v>
      </c>
      <c r="AM12" s="215">
        <v>0</v>
      </c>
      <c r="AN12" s="215">
        <v>0</v>
      </c>
      <c r="AO12" s="215">
        <v>0</v>
      </c>
      <c r="AP12" s="215">
        <v>0</v>
      </c>
      <c r="AQ12" s="215">
        <v>0</v>
      </c>
      <c r="AR12" s="215">
        <v>0</v>
      </c>
      <c r="AS12" s="215">
        <v>0</v>
      </c>
      <c r="AT12" s="215">
        <v>0</v>
      </c>
      <c r="AU12" s="215">
        <v>0</v>
      </c>
      <c r="AV12" s="215">
        <v>0</v>
      </c>
      <c r="AW12" s="215">
        <v>0</v>
      </c>
      <c r="AX12" s="215">
        <v>0</v>
      </c>
      <c r="AY12" s="215">
        <v>0</v>
      </c>
      <c r="AZ12" s="215">
        <v>0</v>
      </c>
      <c r="BA12" s="215">
        <v>0</v>
      </c>
      <c r="BB12" s="215">
        <v>0</v>
      </c>
      <c r="BC12" s="215">
        <v>0</v>
      </c>
      <c r="BD12" s="215">
        <v>0</v>
      </c>
      <c r="BE12" s="215">
        <v>0</v>
      </c>
      <c r="BF12" s="215">
        <v>0</v>
      </c>
      <c r="BG12" s="215">
        <v>0</v>
      </c>
      <c r="BH12" s="215">
        <v>0</v>
      </c>
      <c r="BI12" s="215">
        <v>0</v>
      </c>
      <c r="BJ12" s="215">
        <v>0</v>
      </c>
      <c r="BK12" s="215">
        <v>0</v>
      </c>
      <c r="BL12" s="215">
        <v>0</v>
      </c>
      <c r="BM12" s="215">
        <v>0</v>
      </c>
      <c r="BN12" s="215">
        <v>0</v>
      </c>
      <c r="BO12" s="215">
        <v>0</v>
      </c>
      <c r="BP12" s="215">
        <v>0</v>
      </c>
      <c r="BQ12" s="215">
        <v>0</v>
      </c>
      <c r="BR12" s="215">
        <v>0</v>
      </c>
      <c r="BS12" s="215">
        <v>0</v>
      </c>
      <c r="BT12" s="215">
        <v>0</v>
      </c>
      <c r="BU12" s="215">
        <v>0</v>
      </c>
      <c r="BV12" s="215">
        <v>0</v>
      </c>
      <c r="BW12" s="215">
        <v>0</v>
      </c>
      <c r="BX12" s="215">
        <v>0</v>
      </c>
      <c r="BY12" s="215">
        <v>0</v>
      </c>
      <c r="BZ12" s="215">
        <v>0</v>
      </c>
      <c r="CA12" s="215">
        <v>0</v>
      </c>
      <c r="CB12" s="215">
        <v>0</v>
      </c>
      <c r="CC12" s="215">
        <v>0</v>
      </c>
      <c r="CD12" s="215">
        <v>0</v>
      </c>
      <c r="CE12" s="215">
        <v>0</v>
      </c>
      <c r="CF12" s="215">
        <v>0</v>
      </c>
      <c r="CG12" s="215">
        <v>0</v>
      </c>
      <c r="CH12" s="215">
        <v>0</v>
      </c>
      <c r="CI12" s="215">
        <v>0</v>
      </c>
      <c r="CJ12" s="215">
        <v>0</v>
      </c>
      <c r="CK12" s="215">
        <v>0</v>
      </c>
      <c r="CL12" s="215">
        <v>0</v>
      </c>
      <c r="CM12" s="215">
        <v>0</v>
      </c>
      <c r="CN12" s="215">
        <v>0</v>
      </c>
      <c r="CO12" s="215">
        <v>0</v>
      </c>
      <c r="CP12" s="215">
        <v>0</v>
      </c>
      <c r="CQ12" s="215">
        <v>0</v>
      </c>
      <c r="CR12" s="215">
        <v>0</v>
      </c>
      <c r="CS12" s="215">
        <v>0</v>
      </c>
      <c r="CT12" s="215">
        <v>0</v>
      </c>
      <c r="CU12" s="215">
        <v>0</v>
      </c>
      <c r="CV12" s="215">
        <v>0</v>
      </c>
      <c r="CW12" s="215">
        <v>0</v>
      </c>
      <c r="CX12" s="215">
        <v>0</v>
      </c>
      <c r="CY12" s="215">
        <v>0</v>
      </c>
      <c r="CZ12" s="215">
        <v>0</v>
      </c>
      <c r="DA12" s="215">
        <v>0</v>
      </c>
      <c r="DB12" s="215">
        <v>0</v>
      </c>
      <c r="DC12" s="215">
        <v>0</v>
      </c>
      <c r="DD12" s="215">
        <v>0</v>
      </c>
      <c r="DE12" s="215">
        <v>0</v>
      </c>
      <c r="DF12" s="215">
        <v>0</v>
      </c>
      <c r="DG12" s="215">
        <v>0</v>
      </c>
      <c r="DH12" s="215">
        <v>0</v>
      </c>
      <c r="DI12" s="215">
        <v>0</v>
      </c>
      <c r="DJ12" s="215">
        <v>0</v>
      </c>
      <c r="DK12" s="215">
        <v>0</v>
      </c>
      <c r="DL12" s="215">
        <v>0</v>
      </c>
      <c r="DM12" s="215">
        <v>0</v>
      </c>
      <c r="DN12" s="215">
        <v>0</v>
      </c>
      <c r="DO12" s="215">
        <v>0</v>
      </c>
      <c r="DP12" s="215">
        <v>0</v>
      </c>
      <c r="DQ12" s="215">
        <v>0</v>
      </c>
      <c r="DR12" s="215">
        <v>0</v>
      </c>
      <c r="DS12" s="215">
        <v>0</v>
      </c>
      <c r="DT12" s="215">
        <v>0</v>
      </c>
      <c r="DU12" s="215">
        <v>0</v>
      </c>
      <c r="DV12" s="215">
        <v>0</v>
      </c>
      <c r="DW12" s="215">
        <v>0</v>
      </c>
      <c r="DX12" s="215">
        <v>0</v>
      </c>
      <c r="DY12" s="215">
        <v>0</v>
      </c>
      <c r="DZ12" s="215">
        <v>0</v>
      </c>
      <c r="EA12" s="215">
        <v>0</v>
      </c>
      <c r="EB12" s="215">
        <v>0</v>
      </c>
      <c r="EC12" s="215">
        <v>0</v>
      </c>
      <c r="ED12" s="215">
        <v>0</v>
      </c>
      <c r="EE12" s="215">
        <v>0</v>
      </c>
      <c r="EF12" s="215">
        <v>0</v>
      </c>
      <c r="EG12" s="215">
        <v>0</v>
      </c>
      <c r="EH12" s="215">
        <v>0</v>
      </c>
      <c r="EI12" s="215">
        <v>0</v>
      </c>
      <c r="EJ12" s="215">
        <v>0</v>
      </c>
      <c r="EK12" s="215">
        <v>0</v>
      </c>
      <c r="EL12" s="215">
        <v>0</v>
      </c>
      <c r="EM12" s="215">
        <v>0</v>
      </c>
      <c r="EN12" s="215">
        <v>0</v>
      </c>
      <c r="EO12" s="215">
        <v>0</v>
      </c>
      <c r="EP12" s="215">
        <v>0</v>
      </c>
      <c r="EQ12" s="215">
        <v>0</v>
      </c>
      <c r="ER12" s="215">
        <v>0</v>
      </c>
      <c r="ES12" s="215">
        <v>0</v>
      </c>
      <c r="ET12" s="215">
        <v>0</v>
      </c>
      <c r="EU12" s="215">
        <v>0</v>
      </c>
      <c r="EV12" s="215">
        <v>0</v>
      </c>
      <c r="EW12" s="215">
        <v>0</v>
      </c>
      <c r="EX12" s="215">
        <v>0</v>
      </c>
      <c r="EY12" s="215">
        <v>0</v>
      </c>
      <c r="EZ12" s="215">
        <v>0</v>
      </c>
      <c r="FA12" s="215">
        <v>0</v>
      </c>
      <c r="FB12" s="215">
        <v>0</v>
      </c>
      <c r="FC12" s="215">
        <v>0</v>
      </c>
      <c r="FD12" s="215">
        <v>0</v>
      </c>
      <c r="FE12" s="215">
        <v>0</v>
      </c>
      <c r="FF12" s="215">
        <v>0</v>
      </c>
      <c r="FG12" s="215">
        <v>0</v>
      </c>
      <c r="FH12" s="215">
        <v>0</v>
      </c>
      <c r="FI12" s="215">
        <v>0</v>
      </c>
      <c r="FJ12" s="215">
        <v>0</v>
      </c>
      <c r="FK12" s="215">
        <v>0</v>
      </c>
      <c r="FL12" s="215">
        <v>0</v>
      </c>
      <c r="FM12" s="215">
        <v>0</v>
      </c>
      <c r="FN12" s="215">
        <v>0</v>
      </c>
      <c r="FO12" s="215">
        <v>0</v>
      </c>
      <c r="FP12" s="215">
        <v>0</v>
      </c>
      <c r="FQ12" s="215">
        <v>0</v>
      </c>
      <c r="FR12" s="215">
        <v>0</v>
      </c>
      <c r="FS12" s="215">
        <v>0</v>
      </c>
      <c r="FT12" s="215">
        <v>0</v>
      </c>
      <c r="FU12" s="215">
        <v>0</v>
      </c>
      <c r="FV12" s="215">
        <v>0</v>
      </c>
      <c r="FW12" s="215">
        <v>0</v>
      </c>
      <c r="FX12" s="215">
        <v>0</v>
      </c>
      <c r="FY12" s="215">
        <v>0</v>
      </c>
      <c r="FZ12" s="215">
        <v>0</v>
      </c>
      <c r="GA12" s="215">
        <v>0</v>
      </c>
      <c r="GB12" s="215">
        <v>0</v>
      </c>
      <c r="XEM12" s="139">
        <v>40848</v>
      </c>
      <c r="XEN12" s="142">
        <v>336</v>
      </c>
      <c r="XEO12" s="142">
        <v>384</v>
      </c>
      <c r="XEP12" s="142">
        <v>504</v>
      </c>
      <c r="XEQ12" s="142">
        <v>144</v>
      </c>
      <c r="XER12" s="142">
        <v>72</v>
      </c>
      <c r="XES12" s="142">
        <v>168</v>
      </c>
      <c r="XET12" s="142">
        <f t="shared" si="0"/>
        <v>720</v>
      </c>
    </row>
    <row r="13" spans="2:184 16367:16374">
      <c r="B13" s="13" t="s">
        <v>73</v>
      </c>
      <c r="C13" s="14" t="s">
        <v>36</v>
      </c>
      <c r="D13" s="461" t="s">
        <v>70</v>
      </c>
      <c r="E13" s="215">
        <v>23710</v>
      </c>
      <c r="F13" s="215">
        <v>21587</v>
      </c>
      <c r="G13" s="215">
        <v>24596.400000000001</v>
      </c>
      <c r="H13" s="215">
        <v>19550</v>
      </c>
      <c r="I13" s="215">
        <v>16950</v>
      </c>
      <c r="J13" s="215">
        <v>25000</v>
      </c>
      <c r="K13" s="215">
        <v>23280</v>
      </c>
      <c r="L13" s="215">
        <v>21710</v>
      </c>
      <c r="M13" s="215">
        <v>0</v>
      </c>
      <c r="N13" s="215">
        <v>0</v>
      </c>
      <c r="O13" s="215">
        <v>0</v>
      </c>
      <c r="P13" s="215">
        <v>0</v>
      </c>
      <c r="Q13" s="215">
        <v>0</v>
      </c>
      <c r="R13" s="215">
        <v>0</v>
      </c>
      <c r="S13" s="215">
        <v>0</v>
      </c>
      <c r="T13" s="215">
        <v>0</v>
      </c>
      <c r="U13" s="215">
        <v>0</v>
      </c>
      <c r="V13" s="215">
        <v>0</v>
      </c>
      <c r="W13" s="215">
        <v>0</v>
      </c>
      <c r="X13" s="215">
        <v>0</v>
      </c>
      <c r="Y13" s="215">
        <v>0</v>
      </c>
      <c r="Z13" s="215">
        <v>0</v>
      </c>
      <c r="AA13" s="215">
        <v>0</v>
      </c>
      <c r="AB13" s="215">
        <v>0</v>
      </c>
      <c r="AC13" s="215">
        <v>0</v>
      </c>
      <c r="AD13" s="215">
        <v>0</v>
      </c>
      <c r="AE13" s="215">
        <v>0</v>
      </c>
      <c r="AF13" s="215">
        <v>0</v>
      </c>
      <c r="AG13" s="215">
        <v>0</v>
      </c>
      <c r="AH13" s="215">
        <v>0</v>
      </c>
      <c r="AI13" s="215">
        <v>0</v>
      </c>
      <c r="AJ13" s="215">
        <v>0</v>
      </c>
      <c r="AK13" s="215">
        <v>0</v>
      </c>
      <c r="AL13" s="215">
        <v>0</v>
      </c>
      <c r="AM13" s="215">
        <v>0</v>
      </c>
      <c r="AN13" s="215">
        <v>0</v>
      </c>
      <c r="AO13" s="215">
        <v>0</v>
      </c>
      <c r="AP13" s="215">
        <v>0</v>
      </c>
      <c r="AQ13" s="215">
        <v>0</v>
      </c>
      <c r="AR13" s="215">
        <v>0</v>
      </c>
      <c r="AS13" s="215">
        <v>0</v>
      </c>
      <c r="AT13" s="215">
        <v>0</v>
      </c>
      <c r="AU13" s="215">
        <v>0</v>
      </c>
      <c r="AV13" s="215">
        <v>0</v>
      </c>
      <c r="AW13" s="215">
        <v>0</v>
      </c>
      <c r="AX13" s="215">
        <v>0</v>
      </c>
      <c r="AY13" s="215">
        <v>0</v>
      </c>
      <c r="AZ13" s="215">
        <v>0</v>
      </c>
      <c r="BA13" s="215">
        <v>0</v>
      </c>
      <c r="BB13" s="215">
        <v>0</v>
      </c>
      <c r="BC13" s="215">
        <v>0</v>
      </c>
      <c r="BD13" s="215">
        <v>0</v>
      </c>
      <c r="BE13" s="215">
        <v>0</v>
      </c>
      <c r="BF13" s="215">
        <v>0</v>
      </c>
      <c r="BG13" s="215">
        <v>0</v>
      </c>
      <c r="BH13" s="215">
        <v>0</v>
      </c>
      <c r="BI13" s="215">
        <v>0</v>
      </c>
      <c r="BJ13" s="215">
        <v>0</v>
      </c>
      <c r="BK13" s="215">
        <v>0</v>
      </c>
      <c r="BL13" s="215">
        <v>0</v>
      </c>
      <c r="BM13" s="215">
        <v>0</v>
      </c>
      <c r="BN13" s="215">
        <v>0</v>
      </c>
      <c r="BO13" s="215">
        <v>0</v>
      </c>
      <c r="BP13" s="215">
        <v>0</v>
      </c>
      <c r="BQ13" s="215">
        <v>0</v>
      </c>
      <c r="BR13" s="215">
        <v>0</v>
      </c>
      <c r="BS13" s="215">
        <v>0</v>
      </c>
      <c r="BT13" s="215">
        <v>0</v>
      </c>
      <c r="BU13" s="215">
        <v>0</v>
      </c>
      <c r="BV13" s="215">
        <v>0</v>
      </c>
      <c r="BW13" s="215">
        <v>0</v>
      </c>
      <c r="BX13" s="215">
        <v>0</v>
      </c>
      <c r="BY13" s="215">
        <v>0</v>
      </c>
      <c r="BZ13" s="215">
        <v>0</v>
      </c>
      <c r="CA13" s="215">
        <v>0</v>
      </c>
      <c r="CB13" s="215">
        <v>0</v>
      </c>
      <c r="CC13" s="215">
        <v>0</v>
      </c>
      <c r="CD13" s="215">
        <v>0</v>
      </c>
      <c r="CE13" s="215">
        <v>0</v>
      </c>
      <c r="CF13" s="215">
        <v>0</v>
      </c>
      <c r="CG13" s="215">
        <v>0</v>
      </c>
      <c r="CH13" s="215">
        <v>0</v>
      </c>
      <c r="CI13" s="215">
        <v>0</v>
      </c>
      <c r="CJ13" s="215">
        <v>0</v>
      </c>
      <c r="CK13" s="215">
        <v>0</v>
      </c>
      <c r="CL13" s="215">
        <v>0</v>
      </c>
      <c r="CM13" s="215">
        <v>0</v>
      </c>
      <c r="CN13" s="215">
        <v>0</v>
      </c>
      <c r="CO13" s="215">
        <v>0</v>
      </c>
      <c r="CP13" s="215">
        <v>0</v>
      </c>
      <c r="CQ13" s="215">
        <v>0</v>
      </c>
      <c r="CR13" s="215">
        <v>0</v>
      </c>
      <c r="CS13" s="215">
        <v>0</v>
      </c>
      <c r="CT13" s="215">
        <v>0</v>
      </c>
      <c r="CU13" s="215">
        <v>0</v>
      </c>
      <c r="CV13" s="215">
        <v>0</v>
      </c>
      <c r="CW13" s="215">
        <v>0</v>
      </c>
      <c r="CX13" s="215">
        <v>0</v>
      </c>
      <c r="CY13" s="215">
        <v>0</v>
      </c>
      <c r="CZ13" s="215">
        <v>0</v>
      </c>
      <c r="DA13" s="215">
        <v>0</v>
      </c>
      <c r="DB13" s="215">
        <v>0</v>
      </c>
      <c r="DC13" s="215">
        <v>0</v>
      </c>
      <c r="DD13" s="215">
        <v>0</v>
      </c>
      <c r="DE13" s="215">
        <v>0</v>
      </c>
      <c r="DF13" s="215">
        <v>0</v>
      </c>
      <c r="DG13" s="215">
        <v>0</v>
      </c>
      <c r="DH13" s="215">
        <v>0</v>
      </c>
      <c r="DI13" s="215">
        <v>0</v>
      </c>
      <c r="DJ13" s="215">
        <v>0</v>
      </c>
      <c r="DK13" s="215">
        <v>0</v>
      </c>
      <c r="DL13" s="215">
        <v>0</v>
      </c>
      <c r="DM13" s="215">
        <v>0</v>
      </c>
      <c r="DN13" s="215">
        <v>0</v>
      </c>
      <c r="DO13" s="215">
        <v>0</v>
      </c>
      <c r="DP13" s="215">
        <v>0</v>
      </c>
      <c r="DQ13" s="215">
        <v>0</v>
      </c>
      <c r="DR13" s="215">
        <v>0</v>
      </c>
      <c r="DS13" s="215">
        <v>0</v>
      </c>
      <c r="DT13" s="215">
        <v>0</v>
      </c>
      <c r="DU13" s="215">
        <v>0</v>
      </c>
      <c r="DV13" s="215">
        <v>0</v>
      </c>
      <c r="DW13" s="215">
        <v>0</v>
      </c>
      <c r="DX13" s="215">
        <v>0</v>
      </c>
      <c r="DY13" s="215">
        <v>0</v>
      </c>
      <c r="DZ13" s="215">
        <v>0</v>
      </c>
      <c r="EA13" s="215">
        <v>0</v>
      </c>
      <c r="EB13" s="215">
        <v>0</v>
      </c>
      <c r="EC13" s="215">
        <v>0</v>
      </c>
      <c r="ED13" s="215">
        <v>0</v>
      </c>
      <c r="EE13" s="215">
        <v>0</v>
      </c>
      <c r="EF13" s="215">
        <v>0</v>
      </c>
      <c r="EG13" s="215">
        <v>0</v>
      </c>
      <c r="EH13" s="215">
        <v>0</v>
      </c>
      <c r="EI13" s="215">
        <v>0</v>
      </c>
      <c r="EJ13" s="215">
        <v>0</v>
      </c>
      <c r="EK13" s="215">
        <v>0</v>
      </c>
      <c r="EL13" s="215">
        <v>0</v>
      </c>
      <c r="EM13" s="215">
        <v>0</v>
      </c>
      <c r="EN13" s="215">
        <v>0</v>
      </c>
      <c r="EO13" s="215">
        <v>0</v>
      </c>
      <c r="EP13" s="215">
        <v>0</v>
      </c>
      <c r="EQ13" s="215">
        <v>0</v>
      </c>
      <c r="ER13" s="215">
        <v>0</v>
      </c>
      <c r="ES13" s="215">
        <v>0</v>
      </c>
      <c r="ET13" s="215">
        <v>0</v>
      </c>
      <c r="EU13" s="215">
        <v>0</v>
      </c>
      <c r="EV13" s="215">
        <v>0</v>
      </c>
      <c r="EW13" s="215">
        <v>0</v>
      </c>
      <c r="EX13" s="215">
        <v>0</v>
      </c>
      <c r="EY13" s="215">
        <v>0</v>
      </c>
      <c r="EZ13" s="215">
        <v>0</v>
      </c>
      <c r="FA13" s="215">
        <v>0</v>
      </c>
      <c r="FB13" s="215">
        <v>0</v>
      </c>
      <c r="FC13" s="215">
        <v>0</v>
      </c>
      <c r="FD13" s="215">
        <v>0</v>
      </c>
      <c r="FE13" s="215">
        <v>0</v>
      </c>
      <c r="FF13" s="215">
        <v>0</v>
      </c>
      <c r="FG13" s="215">
        <v>0</v>
      </c>
      <c r="FH13" s="215">
        <v>0</v>
      </c>
      <c r="FI13" s="215">
        <v>0</v>
      </c>
      <c r="FJ13" s="215">
        <v>0</v>
      </c>
      <c r="FK13" s="215">
        <v>0</v>
      </c>
      <c r="FL13" s="215">
        <v>0</v>
      </c>
      <c r="FM13" s="215">
        <v>0</v>
      </c>
      <c r="FN13" s="215">
        <v>0</v>
      </c>
      <c r="FO13" s="215">
        <v>0</v>
      </c>
      <c r="FP13" s="215">
        <v>0</v>
      </c>
      <c r="FQ13" s="215">
        <v>0</v>
      </c>
      <c r="FR13" s="215">
        <v>0</v>
      </c>
      <c r="FS13" s="215">
        <v>0</v>
      </c>
      <c r="FT13" s="215">
        <v>0</v>
      </c>
      <c r="FU13" s="215">
        <v>0</v>
      </c>
      <c r="FV13" s="215">
        <v>0</v>
      </c>
      <c r="FW13" s="215">
        <v>0</v>
      </c>
      <c r="FX13" s="215">
        <v>0</v>
      </c>
      <c r="FY13" s="215">
        <v>0</v>
      </c>
      <c r="FZ13" s="215">
        <v>0</v>
      </c>
      <c r="GA13" s="215">
        <v>0</v>
      </c>
      <c r="GB13" s="215">
        <v>0</v>
      </c>
      <c r="XEM13" s="139">
        <v>40878</v>
      </c>
      <c r="XEN13" s="142">
        <v>336</v>
      </c>
      <c r="XEO13" s="142">
        <v>408</v>
      </c>
      <c r="XEP13" s="142">
        <v>504</v>
      </c>
      <c r="XEQ13" s="142">
        <v>160</v>
      </c>
      <c r="XER13" s="142">
        <v>80</v>
      </c>
      <c r="XES13" s="142">
        <v>168</v>
      </c>
      <c r="XET13" s="142">
        <f t="shared" si="0"/>
        <v>744</v>
      </c>
    </row>
    <row r="14" spans="2:184 16367:16374">
      <c r="B14" s="13" t="s">
        <v>73</v>
      </c>
      <c r="C14" s="14" t="s">
        <v>36</v>
      </c>
      <c r="D14" s="461" t="s">
        <v>71</v>
      </c>
      <c r="E14" s="215">
        <v>143293</v>
      </c>
      <c r="F14" s="215">
        <v>126214</v>
      </c>
      <c r="G14" s="215">
        <v>133652</v>
      </c>
      <c r="H14" s="215">
        <v>137255.25</v>
      </c>
      <c r="I14" s="215">
        <v>103390.24</v>
      </c>
      <c r="J14" s="215">
        <v>128843.6</v>
      </c>
      <c r="K14" s="215">
        <v>138574</v>
      </c>
      <c r="L14" s="215">
        <v>142824.81</v>
      </c>
      <c r="M14" s="215">
        <v>0</v>
      </c>
      <c r="N14" s="215">
        <v>0</v>
      </c>
      <c r="O14" s="215">
        <v>0</v>
      </c>
      <c r="P14" s="215">
        <v>0</v>
      </c>
      <c r="Q14" s="215">
        <v>0</v>
      </c>
      <c r="R14" s="215">
        <v>0</v>
      </c>
      <c r="S14" s="215">
        <v>0</v>
      </c>
      <c r="T14" s="215">
        <v>0</v>
      </c>
      <c r="U14" s="215">
        <v>0</v>
      </c>
      <c r="V14" s="215">
        <v>0</v>
      </c>
      <c r="W14" s="215">
        <v>0</v>
      </c>
      <c r="X14" s="215">
        <v>0</v>
      </c>
      <c r="Y14" s="215">
        <v>0</v>
      </c>
      <c r="Z14" s="215">
        <v>0</v>
      </c>
      <c r="AA14" s="215">
        <v>0</v>
      </c>
      <c r="AB14" s="215">
        <v>0</v>
      </c>
      <c r="AC14" s="215">
        <v>0</v>
      </c>
      <c r="AD14" s="215">
        <v>0</v>
      </c>
      <c r="AE14" s="215">
        <v>0</v>
      </c>
      <c r="AF14" s="215">
        <v>0</v>
      </c>
      <c r="AG14" s="215">
        <v>0</v>
      </c>
      <c r="AH14" s="215">
        <v>0</v>
      </c>
      <c r="AI14" s="215">
        <v>0</v>
      </c>
      <c r="AJ14" s="215">
        <v>0</v>
      </c>
      <c r="AK14" s="215">
        <v>0</v>
      </c>
      <c r="AL14" s="215">
        <v>0</v>
      </c>
      <c r="AM14" s="215">
        <v>0</v>
      </c>
      <c r="AN14" s="215">
        <v>0</v>
      </c>
      <c r="AO14" s="215">
        <v>0</v>
      </c>
      <c r="AP14" s="215">
        <v>0</v>
      </c>
      <c r="AQ14" s="215">
        <v>0</v>
      </c>
      <c r="AR14" s="215">
        <v>0</v>
      </c>
      <c r="AS14" s="215">
        <v>0</v>
      </c>
      <c r="AT14" s="215">
        <v>0</v>
      </c>
      <c r="AU14" s="215">
        <v>0</v>
      </c>
      <c r="AV14" s="215">
        <v>0</v>
      </c>
      <c r="AW14" s="215">
        <v>0</v>
      </c>
      <c r="AX14" s="215">
        <v>0</v>
      </c>
      <c r="AY14" s="215">
        <v>0</v>
      </c>
      <c r="AZ14" s="215">
        <v>0</v>
      </c>
      <c r="BA14" s="215">
        <v>0</v>
      </c>
      <c r="BB14" s="215">
        <v>0</v>
      </c>
      <c r="BC14" s="215">
        <v>0</v>
      </c>
      <c r="BD14" s="215">
        <v>0</v>
      </c>
      <c r="BE14" s="215">
        <v>0</v>
      </c>
      <c r="BF14" s="215">
        <v>0</v>
      </c>
      <c r="BG14" s="215">
        <v>0</v>
      </c>
      <c r="BH14" s="215">
        <v>0</v>
      </c>
      <c r="BI14" s="215">
        <v>0</v>
      </c>
      <c r="BJ14" s="215">
        <v>0</v>
      </c>
      <c r="BK14" s="215">
        <v>0</v>
      </c>
      <c r="BL14" s="215">
        <v>0</v>
      </c>
      <c r="BM14" s="215">
        <v>0</v>
      </c>
      <c r="BN14" s="215">
        <v>0</v>
      </c>
      <c r="BO14" s="215">
        <v>0</v>
      </c>
      <c r="BP14" s="215">
        <v>0</v>
      </c>
      <c r="BQ14" s="215">
        <v>0</v>
      </c>
      <c r="BR14" s="215">
        <v>0</v>
      </c>
      <c r="BS14" s="215">
        <v>0</v>
      </c>
      <c r="BT14" s="215">
        <v>0</v>
      </c>
      <c r="BU14" s="215">
        <v>0</v>
      </c>
      <c r="BV14" s="215">
        <v>0</v>
      </c>
      <c r="BW14" s="215">
        <v>0</v>
      </c>
      <c r="BX14" s="215">
        <v>0</v>
      </c>
      <c r="BY14" s="215">
        <v>0</v>
      </c>
      <c r="BZ14" s="215">
        <v>0</v>
      </c>
      <c r="CA14" s="215">
        <v>0</v>
      </c>
      <c r="CB14" s="215">
        <v>0</v>
      </c>
      <c r="CC14" s="215">
        <v>0</v>
      </c>
      <c r="CD14" s="215">
        <v>0</v>
      </c>
      <c r="CE14" s="215">
        <v>0</v>
      </c>
      <c r="CF14" s="215">
        <v>0</v>
      </c>
      <c r="CG14" s="215">
        <v>0</v>
      </c>
      <c r="CH14" s="215">
        <v>0</v>
      </c>
      <c r="CI14" s="215">
        <v>0</v>
      </c>
      <c r="CJ14" s="215">
        <v>0</v>
      </c>
      <c r="CK14" s="215">
        <v>0</v>
      </c>
      <c r="CL14" s="215">
        <v>0</v>
      </c>
      <c r="CM14" s="215">
        <v>0</v>
      </c>
      <c r="CN14" s="215">
        <v>0</v>
      </c>
      <c r="CO14" s="215">
        <v>0</v>
      </c>
      <c r="CP14" s="215">
        <v>0</v>
      </c>
      <c r="CQ14" s="215">
        <v>0</v>
      </c>
      <c r="CR14" s="215">
        <v>0</v>
      </c>
      <c r="CS14" s="215">
        <v>0</v>
      </c>
      <c r="CT14" s="215">
        <v>0</v>
      </c>
      <c r="CU14" s="215">
        <v>0</v>
      </c>
      <c r="CV14" s="215">
        <v>0</v>
      </c>
      <c r="CW14" s="215">
        <v>0</v>
      </c>
      <c r="CX14" s="215">
        <v>0</v>
      </c>
      <c r="CY14" s="215">
        <v>0</v>
      </c>
      <c r="CZ14" s="215">
        <v>0</v>
      </c>
      <c r="DA14" s="215">
        <v>0</v>
      </c>
      <c r="DB14" s="215">
        <v>0</v>
      </c>
      <c r="DC14" s="215">
        <v>0</v>
      </c>
      <c r="DD14" s="215">
        <v>0</v>
      </c>
      <c r="DE14" s="215">
        <v>0</v>
      </c>
      <c r="DF14" s="215">
        <v>0</v>
      </c>
      <c r="DG14" s="215">
        <v>0</v>
      </c>
      <c r="DH14" s="215">
        <v>0</v>
      </c>
      <c r="DI14" s="215">
        <v>0</v>
      </c>
      <c r="DJ14" s="215">
        <v>0</v>
      </c>
      <c r="DK14" s="215">
        <v>0</v>
      </c>
      <c r="DL14" s="215">
        <v>0</v>
      </c>
      <c r="DM14" s="215">
        <v>0</v>
      </c>
      <c r="DN14" s="215">
        <v>0</v>
      </c>
      <c r="DO14" s="215">
        <v>0</v>
      </c>
      <c r="DP14" s="215">
        <v>0</v>
      </c>
      <c r="DQ14" s="215">
        <v>0</v>
      </c>
      <c r="DR14" s="215">
        <v>0</v>
      </c>
      <c r="DS14" s="215">
        <v>0</v>
      </c>
      <c r="DT14" s="215">
        <v>0</v>
      </c>
      <c r="DU14" s="215">
        <v>0</v>
      </c>
      <c r="DV14" s="215">
        <v>0</v>
      </c>
      <c r="DW14" s="215">
        <v>0</v>
      </c>
      <c r="DX14" s="215">
        <v>0</v>
      </c>
      <c r="DY14" s="215">
        <v>0</v>
      </c>
      <c r="DZ14" s="215">
        <v>0</v>
      </c>
      <c r="EA14" s="215">
        <v>0</v>
      </c>
      <c r="EB14" s="215">
        <v>0</v>
      </c>
      <c r="EC14" s="215">
        <v>0</v>
      </c>
      <c r="ED14" s="215">
        <v>0</v>
      </c>
      <c r="EE14" s="215">
        <v>0</v>
      </c>
      <c r="EF14" s="215">
        <v>0</v>
      </c>
      <c r="EG14" s="215">
        <v>0</v>
      </c>
      <c r="EH14" s="215">
        <v>0</v>
      </c>
      <c r="EI14" s="215">
        <v>0</v>
      </c>
      <c r="EJ14" s="215">
        <v>0</v>
      </c>
      <c r="EK14" s="215">
        <v>0</v>
      </c>
      <c r="EL14" s="215">
        <v>0</v>
      </c>
      <c r="EM14" s="215">
        <v>0</v>
      </c>
      <c r="EN14" s="215">
        <v>0</v>
      </c>
      <c r="EO14" s="215">
        <v>0</v>
      </c>
      <c r="EP14" s="215">
        <v>0</v>
      </c>
      <c r="EQ14" s="215">
        <v>0</v>
      </c>
      <c r="ER14" s="215">
        <v>0</v>
      </c>
      <c r="ES14" s="215">
        <v>0</v>
      </c>
      <c r="ET14" s="215">
        <v>0</v>
      </c>
      <c r="EU14" s="215">
        <v>0</v>
      </c>
      <c r="EV14" s="215">
        <v>0</v>
      </c>
      <c r="EW14" s="215">
        <v>0</v>
      </c>
      <c r="EX14" s="215">
        <v>0</v>
      </c>
      <c r="EY14" s="215">
        <v>0</v>
      </c>
      <c r="EZ14" s="215">
        <v>0</v>
      </c>
      <c r="FA14" s="215">
        <v>0</v>
      </c>
      <c r="FB14" s="215">
        <v>0</v>
      </c>
      <c r="FC14" s="215">
        <v>0</v>
      </c>
      <c r="FD14" s="215">
        <v>0</v>
      </c>
      <c r="FE14" s="215">
        <v>0</v>
      </c>
      <c r="FF14" s="215">
        <v>0</v>
      </c>
      <c r="FG14" s="215">
        <v>0</v>
      </c>
      <c r="FH14" s="215">
        <v>0</v>
      </c>
      <c r="FI14" s="215">
        <v>0</v>
      </c>
      <c r="FJ14" s="215">
        <v>0</v>
      </c>
      <c r="FK14" s="215">
        <v>0</v>
      </c>
      <c r="FL14" s="215">
        <v>0</v>
      </c>
      <c r="FM14" s="215">
        <v>0</v>
      </c>
      <c r="FN14" s="215">
        <v>0</v>
      </c>
      <c r="FO14" s="215">
        <v>0</v>
      </c>
      <c r="FP14" s="215">
        <v>0</v>
      </c>
      <c r="FQ14" s="215">
        <v>0</v>
      </c>
      <c r="FR14" s="215">
        <v>0</v>
      </c>
      <c r="FS14" s="215">
        <v>0</v>
      </c>
      <c r="FT14" s="215">
        <v>0</v>
      </c>
      <c r="FU14" s="215">
        <v>0</v>
      </c>
      <c r="FV14" s="215">
        <v>0</v>
      </c>
      <c r="FW14" s="215">
        <v>0</v>
      </c>
      <c r="FX14" s="215">
        <v>0</v>
      </c>
      <c r="FY14" s="215">
        <v>0</v>
      </c>
      <c r="FZ14" s="215">
        <v>0</v>
      </c>
      <c r="GA14" s="215">
        <v>0</v>
      </c>
      <c r="GB14" s="215">
        <v>0</v>
      </c>
      <c r="XEM14" s="140">
        <v>40909</v>
      </c>
      <c r="XEN14" s="143">
        <v>336</v>
      </c>
      <c r="XEO14" s="143">
        <v>408</v>
      </c>
      <c r="XEP14" s="143">
        <v>504</v>
      </c>
      <c r="XEQ14" s="143">
        <v>160</v>
      </c>
      <c r="XER14" s="143">
        <v>80</v>
      </c>
      <c r="XES14" s="143">
        <v>168</v>
      </c>
      <c r="XET14" s="143">
        <f t="shared" si="0"/>
        <v>744</v>
      </c>
    </row>
    <row r="15" spans="2:184 16367:16374">
      <c r="B15" s="13" t="s">
        <v>73</v>
      </c>
      <c r="C15" s="14" t="s">
        <v>36</v>
      </c>
      <c r="D15" s="461" t="s">
        <v>72</v>
      </c>
      <c r="E15" s="215">
        <v>66530</v>
      </c>
      <c r="F15" s="215">
        <v>60969.2</v>
      </c>
      <c r="G15" s="215">
        <v>59303</v>
      </c>
      <c r="H15" s="215">
        <v>57633</v>
      </c>
      <c r="I15" s="215">
        <v>43964.4</v>
      </c>
      <c r="J15" s="215">
        <v>53592.6</v>
      </c>
      <c r="K15" s="215">
        <v>58983</v>
      </c>
      <c r="L15" s="215">
        <v>60221</v>
      </c>
      <c r="M15" s="215">
        <v>0</v>
      </c>
      <c r="N15" s="215">
        <v>0</v>
      </c>
      <c r="O15" s="215">
        <v>0</v>
      </c>
      <c r="P15" s="215">
        <v>0</v>
      </c>
      <c r="Q15" s="215">
        <v>0</v>
      </c>
      <c r="R15" s="215">
        <v>0</v>
      </c>
      <c r="S15" s="215">
        <v>0</v>
      </c>
      <c r="T15" s="215">
        <v>0</v>
      </c>
      <c r="U15" s="215">
        <v>0</v>
      </c>
      <c r="V15" s="215">
        <v>0</v>
      </c>
      <c r="W15" s="215">
        <v>0</v>
      </c>
      <c r="X15" s="215">
        <v>0</v>
      </c>
      <c r="Y15" s="215">
        <v>0</v>
      </c>
      <c r="Z15" s="215">
        <v>0</v>
      </c>
      <c r="AA15" s="215">
        <v>0</v>
      </c>
      <c r="AB15" s="215">
        <v>0</v>
      </c>
      <c r="AC15" s="215">
        <v>0</v>
      </c>
      <c r="AD15" s="215">
        <v>0</v>
      </c>
      <c r="AE15" s="215">
        <v>0</v>
      </c>
      <c r="AF15" s="215">
        <v>0</v>
      </c>
      <c r="AG15" s="215">
        <v>0</v>
      </c>
      <c r="AH15" s="215">
        <v>0</v>
      </c>
      <c r="AI15" s="215">
        <v>0</v>
      </c>
      <c r="AJ15" s="215">
        <v>0</v>
      </c>
      <c r="AK15" s="215">
        <v>0</v>
      </c>
      <c r="AL15" s="215">
        <v>0</v>
      </c>
      <c r="AM15" s="215">
        <v>0</v>
      </c>
      <c r="AN15" s="215">
        <v>0</v>
      </c>
      <c r="AO15" s="215">
        <v>0</v>
      </c>
      <c r="AP15" s="215">
        <v>0</v>
      </c>
      <c r="AQ15" s="215">
        <v>0</v>
      </c>
      <c r="AR15" s="215">
        <v>0</v>
      </c>
      <c r="AS15" s="215">
        <v>0</v>
      </c>
      <c r="AT15" s="215">
        <v>0</v>
      </c>
      <c r="AU15" s="215">
        <v>0</v>
      </c>
      <c r="AV15" s="215">
        <v>0</v>
      </c>
      <c r="AW15" s="215">
        <v>0</v>
      </c>
      <c r="AX15" s="215">
        <v>0</v>
      </c>
      <c r="AY15" s="215">
        <v>0</v>
      </c>
      <c r="AZ15" s="215">
        <v>0</v>
      </c>
      <c r="BA15" s="215">
        <v>0</v>
      </c>
      <c r="BB15" s="215">
        <v>0</v>
      </c>
      <c r="BC15" s="215">
        <v>0</v>
      </c>
      <c r="BD15" s="215">
        <v>0</v>
      </c>
      <c r="BE15" s="215">
        <v>0</v>
      </c>
      <c r="BF15" s="215">
        <v>0</v>
      </c>
      <c r="BG15" s="215">
        <v>0</v>
      </c>
      <c r="BH15" s="215">
        <v>0</v>
      </c>
      <c r="BI15" s="215">
        <v>0</v>
      </c>
      <c r="BJ15" s="215">
        <v>0</v>
      </c>
      <c r="BK15" s="215">
        <v>0</v>
      </c>
      <c r="BL15" s="215">
        <v>0</v>
      </c>
      <c r="BM15" s="215">
        <v>0</v>
      </c>
      <c r="BN15" s="215">
        <v>0</v>
      </c>
      <c r="BO15" s="215">
        <v>0</v>
      </c>
      <c r="BP15" s="215">
        <v>0</v>
      </c>
      <c r="BQ15" s="215">
        <v>0</v>
      </c>
      <c r="BR15" s="215">
        <v>0</v>
      </c>
      <c r="BS15" s="215">
        <v>0</v>
      </c>
      <c r="BT15" s="215">
        <v>0</v>
      </c>
      <c r="BU15" s="215">
        <v>0</v>
      </c>
      <c r="BV15" s="215">
        <v>0</v>
      </c>
      <c r="BW15" s="215">
        <v>0</v>
      </c>
      <c r="BX15" s="215">
        <v>0</v>
      </c>
      <c r="BY15" s="215">
        <v>0</v>
      </c>
      <c r="BZ15" s="215">
        <v>0</v>
      </c>
      <c r="CA15" s="215">
        <v>0</v>
      </c>
      <c r="CB15" s="215">
        <v>0</v>
      </c>
      <c r="CC15" s="215">
        <v>0</v>
      </c>
      <c r="CD15" s="215">
        <v>0</v>
      </c>
      <c r="CE15" s="215">
        <v>0</v>
      </c>
      <c r="CF15" s="215">
        <v>0</v>
      </c>
      <c r="CG15" s="215">
        <v>0</v>
      </c>
      <c r="CH15" s="215">
        <v>0</v>
      </c>
      <c r="CI15" s="215">
        <v>0</v>
      </c>
      <c r="CJ15" s="215">
        <v>0</v>
      </c>
      <c r="CK15" s="215">
        <v>0</v>
      </c>
      <c r="CL15" s="215">
        <v>0</v>
      </c>
      <c r="CM15" s="215">
        <v>0</v>
      </c>
      <c r="CN15" s="215">
        <v>0</v>
      </c>
      <c r="CO15" s="215">
        <v>0</v>
      </c>
      <c r="CP15" s="215">
        <v>0</v>
      </c>
      <c r="CQ15" s="215">
        <v>0</v>
      </c>
      <c r="CR15" s="215">
        <v>0</v>
      </c>
      <c r="CS15" s="215">
        <v>0</v>
      </c>
      <c r="CT15" s="215">
        <v>0</v>
      </c>
      <c r="CU15" s="215">
        <v>0</v>
      </c>
      <c r="CV15" s="215">
        <v>0</v>
      </c>
      <c r="CW15" s="215">
        <v>0</v>
      </c>
      <c r="CX15" s="215">
        <v>0</v>
      </c>
      <c r="CY15" s="215">
        <v>0</v>
      </c>
      <c r="CZ15" s="215">
        <v>0</v>
      </c>
      <c r="DA15" s="215">
        <v>0</v>
      </c>
      <c r="DB15" s="215">
        <v>0</v>
      </c>
      <c r="DC15" s="215">
        <v>0</v>
      </c>
      <c r="DD15" s="215">
        <v>0</v>
      </c>
      <c r="DE15" s="215">
        <v>0</v>
      </c>
      <c r="DF15" s="215">
        <v>0</v>
      </c>
      <c r="DG15" s="215">
        <v>0</v>
      </c>
      <c r="DH15" s="215">
        <v>0</v>
      </c>
      <c r="DI15" s="215">
        <v>0</v>
      </c>
      <c r="DJ15" s="215">
        <v>0</v>
      </c>
      <c r="DK15" s="215">
        <v>0</v>
      </c>
      <c r="DL15" s="215">
        <v>0</v>
      </c>
      <c r="DM15" s="215">
        <v>0</v>
      </c>
      <c r="DN15" s="215">
        <v>0</v>
      </c>
      <c r="DO15" s="215">
        <v>0</v>
      </c>
      <c r="DP15" s="215">
        <v>0</v>
      </c>
      <c r="DQ15" s="215">
        <v>0</v>
      </c>
      <c r="DR15" s="215">
        <v>0</v>
      </c>
      <c r="DS15" s="215">
        <v>0</v>
      </c>
      <c r="DT15" s="215">
        <v>0</v>
      </c>
      <c r="DU15" s="215">
        <v>0</v>
      </c>
      <c r="DV15" s="215">
        <v>0</v>
      </c>
      <c r="DW15" s="215">
        <v>0</v>
      </c>
      <c r="DX15" s="215">
        <v>0</v>
      </c>
      <c r="DY15" s="215">
        <v>0</v>
      </c>
      <c r="DZ15" s="215">
        <v>0</v>
      </c>
      <c r="EA15" s="215">
        <v>0</v>
      </c>
      <c r="EB15" s="215">
        <v>0</v>
      </c>
      <c r="EC15" s="215">
        <v>0</v>
      </c>
      <c r="ED15" s="215">
        <v>0</v>
      </c>
      <c r="EE15" s="215">
        <v>0</v>
      </c>
      <c r="EF15" s="215">
        <v>0</v>
      </c>
      <c r="EG15" s="215">
        <v>0</v>
      </c>
      <c r="EH15" s="215">
        <v>0</v>
      </c>
      <c r="EI15" s="215">
        <v>0</v>
      </c>
      <c r="EJ15" s="215">
        <v>0</v>
      </c>
      <c r="EK15" s="215">
        <v>0</v>
      </c>
      <c r="EL15" s="215">
        <v>0</v>
      </c>
      <c r="EM15" s="215">
        <v>0</v>
      </c>
      <c r="EN15" s="215">
        <v>0</v>
      </c>
      <c r="EO15" s="215">
        <v>0</v>
      </c>
      <c r="EP15" s="215">
        <v>0</v>
      </c>
      <c r="EQ15" s="215">
        <v>0</v>
      </c>
      <c r="ER15" s="215">
        <v>0</v>
      </c>
      <c r="ES15" s="215">
        <v>0</v>
      </c>
      <c r="ET15" s="215">
        <v>0</v>
      </c>
      <c r="EU15" s="215">
        <v>0</v>
      </c>
      <c r="EV15" s="215">
        <v>0</v>
      </c>
      <c r="EW15" s="215">
        <v>0</v>
      </c>
      <c r="EX15" s="215">
        <v>0</v>
      </c>
      <c r="EY15" s="215">
        <v>0</v>
      </c>
      <c r="EZ15" s="215">
        <v>0</v>
      </c>
      <c r="FA15" s="215">
        <v>0</v>
      </c>
      <c r="FB15" s="215">
        <v>0</v>
      </c>
      <c r="FC15" s="215">
        <v>0</v>
      </c>
      <c r="FD15" s="215">
        <v>0</v>
      </c>
      <c r="FE15" s="215">
        <v>0</v>
      </c>
      <c r="FF15" s="215">
        <v>0</v>
      </c>
      <c r="FG15" s="215">
        <v>0</v>
      </c>
      <c r="FH15" s="215">
        <v>0</v>
      </c>
      <c r="FI15" s="215">
        <v>0</v>
      </c>
      <c r="FJ15" s="215">
        <v>0</v>
      </c>
      <c r="FK15" s="215">
        <v>0</v>
      </c>
      <c r="FL15" s="215">
        <v>0</v>
      </c>
      <c r="FM15" s="215">
        <v>0</v>
      </c>
      <c r="FN15" s="215">
        <v>0</v>
      </c>
      <c r="FO15" s="215">
        <v>0</v>
      </c>
      <c r="FP15" s="215">
        <v>0</v>
      </c>
      <c r="FQ15" s="215">
        <v>0</v>
      </c>
      <c r="FR15" s="215">
        <v>0</v>
      </c>
      <c r="FS15" s="215">
        <v>0</v>
      </c>
      <c r="FT15" s="215">
        <v>0</v>
      </c>
      <c r="FU15" s="215">
        <v>0</v>
      </c>
      <c r="FV15" s="215">
        <v>0</v>
      </c>
      <c r="FW15" s="215">
        <v>0</v>
      </c>
      <c r="FX15" s="215">
        <v>0</v>
      </c>
      <c r="FY15" s="215">
        <v>0</v>
      </c>
      <c r="FZ15" s="215">
        <v>0</v>
      </c>
      <c r="GA15" s="215">
        <v>0</v>
      </c>
      <c r="GB15" s="215">
        <v>0</v>
      </c>
      <c r="XEM15" s="140">
        <v>40940</v>
      </c>
      <c r="XEN15" s="143">
        <v>336</v>
      </c>
      <c r="XEO15" s="143">
        <v>360</v>
      </c>
      <c r="XEP15" s="143">
        <v>504</v>
      </c>
      <c r="XEQ15" s="143">
        <v>128</v>
      </c>
      <c r="XER15" s="143">
        <v>64</v>
      </c>
      <c r="XES15" s="143">
        <v>168</v>
      </c>
      <c r="XET15" s="143">
        <f t="shared" si="0"/>
        <v>696</v>
      </c>
    </row>
    <row r="16" spans="2:184 16367:16374"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461"/>
      <c r="V16" s="461"/>
      <c r="W16" s="461"/>
      <c r="X16" s="461"/>
      <c r="Y16" s="461"/>
      <c r="Z16" s="461"/>
      <c r="AA16" s="461"/>
      <c r="AB16" s="461"/>
      <c r="AC16" s="461"/>
      <c r="AD16" s="461"/>
      <c r="AE16" s="461"/>
      <c r="AF16" s="461"/>
      <c r="AG16" s="461"/>
      <c r="AH16" s="461"/>
      <c r="AI16" s="461"/>
      <c r="AJ16" s="461"/>
      <c r="AK16" s="461"/>
      <c r="AL16" s="461"/>
      <c r="AM16" s="461"/>
      <c r="AN16" s="461"/>
      <c r="AO16" s="461"/>
      <c r="AP16" s="461"/>
      <c r="AQ16" s="461"/>
      <c r="AR16" s="461"/>
      <c r="AS16" s="461"/>
      <c r="AT16" s="461"/>
      <c r="AU16" s="461"/>
      <c r="AV16" s="461"/>
      <c r="AW16" s="461"/>
      <c r="AX16" s="461"/>
      <c r="AY16" s="461"/>
      <c r="AZ16" s="461"/>
      <c r="BA16" s="461"/>
      <c r="BB16" s="461"/>
      <c r="BC16" s="461"/>
      <c r="BD16" s="461"/>
      <c r="BE16" s="461"/>
      <c r="BF16" s="461"/>
      <c r="BG16" s="461"/>
      <c r="BH16" s="461"/>
      <c r="BI16" s="461"/>
      <c r="BJ16" s="461"/>
      <c r="BK16" s="461"/>
      <c r="BL16" s="461"/>
      <c r="BM16" s="461"/>
      <c r="BN16" s="461"/>
      <c r="BO16" s="461"/>
      <c r="BP16" s="461"/>
      <c r="BQ16" s="461"/>
      <c r="BR16" s="461"/>
      <c r="BS16" s="461"/>
      <c r="BT16" s="461"/>
      <c r="BU16" s="461"/>
      <c r="BV16" s="461"/>
      <c r="BW16" s="461"/>
      <c r="BX16" s="461"/>
      <c r="BY16" s="461"/>
      <c r="BZ16" s="461"/>
      <c r="CA16" s="461"/>
      <c r="CB16" s="461"/>
      <c r="CC16" s="461"/>
      <c r="CD16" s="461"/>
      <c r="CE16" s="461"/>
      <c r="CF16" s="461"/>
      <c r="CG16" s="461"/>
      <c r="CH16" s="461"/>
      <c r="CI16" s="461"/>
      <c r="CJ16" s="461"/>
      <c r="CK16" s="461"/>
      <c r="CL16" s="461"/>
      <c r="CM16" s="461"/>
      <c r="CN16" s="461"/>
      <c r="CO16" s="461"/>
      <c r="CP16" s="461"/>
      <c r="CQ16" s="461"/>
      <c r="CR16" s="461"/>
      <c r="CS16" s="461"/>
      <c r="CT16" s="461"/>
      <c r="CU16" s="461"/>
      <c r="CV16" s="461"/>
      <c r="CW16" s="461"/>
      <c r="CX16" s="461"/>
      <c r="CY16" s="461"/>
      <c r="CZ16" s="461"/>
      <c r="DA16" s="461"/>
      <c r="DB16" s="461"/>
      <c r="DC16" s="461"/>
      <c r="DD16" s="461"/>
      <c r="DE16" s="461"/>
      <c r="DF16" s="461"/>
      <c r="DG16" s="461"/>
      <c r="DH16" s="461"/>
      <c r="DI16" s="461"/>
      <c r="DJ16" s="461"/>
      <c r="DK16" s="461"/>
      <c r="DL16" s="461"/>
      <c r="DM16" s="461"/>
      <c r="DN16" s="461"/>
      <c r="DO16" s="461"/>
      <c r="DP16" s="461"/>
      <c r="DQ16" s="461"/>
      <c r="DR16" s="461"/>
      <c r="DS16" s="461"/>
      <c r="DT16" s="461"/>
      <c r="DU16" s="461"/>
      <c r="DV16" s="461"/>
      <c r="DW16" s="461"/>
      <c r="DX16" s="461"/>
      <c r="DY16" s="461"/>
      <c r="DZ16" s="461"/>
      <c r="EA16" s="461"/>
      <c r="EB16" s="461"/>
      <c r="EC16" s="461"/>
      <c r="ED16" s="461"/>
      <c r="EE16" s="461"/>
      <c r="EF16" s="461"/>
      <c r="EG16" s="461"/>
      <c r="EH16" s="461"/>
      <c r="EI16" s="461"/>
      <c r="EJ16" s="461"/>
      <c r="EK16" s="461"/>
      <c r="EL16" s="461"/>
      <c r="EM16" s="461"/>
      <c r="EN16" s="461"/>
      <c r="EO16" s="461"/>
      <c r="EP16" s="461"/>
      <c r="EQ16" s="461"/>
      <c r="ER16" s="461"/>
      <c r="ES16" s="461"/>
      <c r="ET16" s="461"/>
      <c r="EU16" s="461"/>
      <c r="EV16" s="461"/>
      <c r="EW16" s="461"/>
      <c r="EX16" s="461"/>
      <c r="EY16" s="461"/>
      <c r="EZ16" s="461"/>
      <c r="FA16" s="461"/>
      <c r="FB16" s="461"/>
      <c r="FC16" s="461"/>
      <c r="FD16" s="461"/>
      <c r="FE16" s="461"/>
      <c r="FF16" s="461"/>
      <c r="FG16" s="461"/>
      <c r="FH16" s="461"/>
      <c r="FI16" s="461"/>
      <c r="FJ16" s="461"/>
      <c r="FK16" s="461"/>
      <c r="FL16" s="461"/>
      <c r="FM16" s="461"/>
      <c r="FN16" s="461"/>
      <c r="FO16" s="461"/>
      <c r="FP16" s="461"/>
      <c r="FQ16" s="461"/>
      <c r="FR16" s="461"/>
      <c r="FS16" s="461"/>
      <c r="FT16" s="461"/>
      <c r="FU16" s="461"/>
      <c r="FV16" s="461"/>
      <c r="FW16" s="461"/>
      <c r="FX16" s="461"/>
      <c r="FY16" s="461"/>
      <c r="FZ16" s="461"/>
      <c r="GA16" s="461"/>
      <c r="GB16" s="461"/>
      <c r="XEM16" s="140">
        <v>40969</v>
      </c>
      <c r="XEN16" s="143">
        <v>352</v>
      </c>
      <c r="XEO16" s="143">
        <v>392</v>
      </c>
      <c r="XEP16" s="143">
        <v>528</v>
      </c>
      <c r="XEQ16" s="143">
        <v>144</v>
      </c>
      <c r="XER16" s="143">
        <v>72</v>
      </c>
      <c r="XES16" s="143">
        <v>176</v>
      </c>
      <c r="XET16" s="143">
        <f t="shared" si="0"/>
        <v>744</v>
      </c>
    </row>
    <row r="17" spans="2:184 16363:16374"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  <c r="W17" s="461"/>
      <c r="X17" s="461"/>
      <c r="Y17" s="461"/>
      <c r="Z17" s="461"/>
      <c r="AA17" s="461"/>
      <c r="AB17" s="461"/>
      <c r="AC17" s="461"/>
      <c r="AD17" s="461"/>
      <c r="AE17" s="461"/>
      <c r="AF17" s="461"/>
      <c r="AG17" s="461"/>
      <c r="AH17" s="461"/>
      <c r="AI17" s="461"/>
      <c r="AJ17" s="461"/>
      <c r="AK17" s="461"/>
      <c r="AL17" s="461"/>
      <c r="AM17" s="461"/>
      <c r="AN17" s="461"/>
      <c r="AO17" s="461"/>
      <c r="AP17" s="461"/>
      <c r="AQ17" s="461"/>
      <c r="AR17" s="461"/>
      <c r="AS17" s="461"/>
      <c r="AT17" s="461"/>
      <c r="AU17" s="461"/>
      <c r="AV17" s="461"/>
      <c r="AW17" s="461"/>
      <c r="AX17" s="461"/>
      <c r="AY17" s="461"/>
      <c r="AZ17" s="461"/>
      <c r="BA17" s="461"/>
      <c r="BB17" s="461"/>
      <c r="BC17" s="461"/>
      <c r="BD17" s="461"/>
      <c r="BE17" s="461"/>
      <c r="BF17" s="461"/>
      <c r="BG17" s="461"/>
      <c r="BH17" s="461"/>
      <c r="BI17" s="461"/>
      <c r="BJ17" s="461"/>
      <c r="BK17" s="461"/>
      <c r="BL17" s="461"/>
      <c r="BM17" s="461"/>
      <c r="BN17" s="461"/>
      <c r="BO17" s="461"/>
      <c r="BP17" s="461"/>
      <c r="BQ17" s="461"/>
      <c r="BR17" s="461"/>
      <c r="BS17" s="461"/>
      <c r="BT17" s="461"/>
      <c r="BU17" s="461"/>
      <c r="BV17" s="461"/>
      <c r="BW17" s="461"/>
      <c r="BX17" s="461"/>
      <c r="BY17" s="461"/>
      <c r="BZ17" s="461"/>
      <c r="CA17" s="461"/>
      <c r="CB17" s="461"/>
      <c r="CC17" s="461"/>
      <c r="CD17" s="461"/>
      <c r="CE17" s="461"/>
      <c r="CF17" s="461"/>
      <c r="CG17" s="461"/>
      <c r="CH17" s="461"/>
      <c r="CI17" s="461"/>
      <c r="CJ17" s="461"/>
      <c r="CK17" s="461"/>
      <c r="CL17" s="461"/>
      <c r="CM17" s="461"/>
      <c r="CN17" s="461"/>
      <c r="CO17" s="461"/>
      <c r="CP17" s="461"/>
      <c r="CQ17" s="461"/>
      <c r="CR17" s="461"/>
      <c r="CS17" s="461"/>
      <c r="CT17" s="461"/>
      <c r="CU17" s="461"/>
      <c r="CV17" s="461"/>
      <c r="CW17" s="461"/>
      <c r="CX17" s="461"/>
      <c r="CY17" s="461"/>
      <c r="CZ17" s="461"/>
      <c r="DA17" s="461"/>
      <c r="DB17" s="461"/>
      <c r="DC17" s="461"/>
      <c r="DD17" s="461"/>
      <c r="DE17" s="461"/>
      <c r="DF17" s="461"/>
      <c r="DG17" s="461"/>
      <c r="DH17" s="461"/>
      <c r="DI17" s="461"/>
      <c r="DJ17" s="461"/>
      <c r="DK17" s="461"/>
      <c r="DL17" s="461"/>
      <c r="DM17" s="461"/>
      <c r="DN17" s="461"/>
      <c r="DO17" s="461"/>
      <c r="DP17" s="461"/>
      <c r="DQ17" s="461"/>
      <c r="DR17" s="461"/>
      <c r="DS17" s="461"/>
      <c r="DT17" s="461"/>
      <c r="DU17" s="461"/>
      <c r="DV17" s="461"/>
      <c r="DW17" s="461"/>
      <c r="DX17" s="461"/>
      <c r="DY17" s="461"/>
      <c r="DZ17" s="461"/>
      <c r="EA17" s="461"/>
      <c r="EB17" s="461"/>
      <c r="EC17" s="461"/>
      <c r="ED17" s="461"/>
      <c r="EE17" s="461"/>
      <c r="EF17" s="461"/>
      <c r="EG17" s="461"/>
      <c r="EH17" s="461"/>
      <c r="EI17" s="461"/>
      <c r="EJ17" s="461"/>
      <c r="EK17" s="461"/>
      <c r="EL17" s="461"/>
      <c r="EM17" s="461"/>
      <c r="EN17" s="461"/>
      <c r="EO17" s="461"/>
      <c r="EP17" s="461"/>
      <c r="EQ17" s="461"/>
      <c r="ER17" s="461"/>
      <c r="ES17" s="461"/>
      <c r="ET17" s="461"/>
      <c r="EU17" s="461"/>
      <c r="EV17" s="461"/>
      <c r="EW17" s="461"/>
      <c r="EX17" s="461"/>
      <c r="EY17" s="461"/>
      <c r="EZ17" s="461"/>
      <c r="FA17" s="461"/>
      <c r="FB17" s="461"/>
      <c r="FC17" s="461"/>
      <c r="FD17" s="461"/>
      <c r="FE17" s="461"/>
      <c r="FF17" s="461"/>
      <c r="FG17" s="461"/>
      <c r="FH17" s="461"/>
      <c r="FI17" s="461"/>
      <c r="FJ17" s="461"/>
      <c r="FK17" s="461"/>
      <c r="FL17" s="461"/>
      <c r="FM17" s="461"/>
      <c r="FN17" s="461"/>
      <c r="FO17" s="461"/>
      <c r="FP17" s="461"/>
      <c r="FQ17" s="461"/>
      <c r="FR17" s="461"/>
      <c r="FS17" s="461"/>
      <c r="FT17" s="461"/>
      <c r="FU17" s="461"/>
      <c r="FV17" s="461"/>
      <c r="FW17" s="461"/>
      <c r="FX17" s="461"/>
      <c r="FY17" s="461"/>
      <c r="FZ17" s="461"/>
      <c r="GA17" s="461"/>
      <c r="GB17" s="461"/>
      <c r="XEM17" s="140">
        <v>41000</v>
      </c>
      <c r="XEN17" s="143">
        <v>336</v>
      </c>
      <c r="XEO17" s="143">
        <v>384</v>
      </c>
      <c r="XEP17" s="143">
        <v>504</v>
      </c>
      <c r="XEQ17" s="143">
        <v>144</v>
      </c>
      <c r="XER17" s="143">
        <v>72</v>
      </c>
      <c r="XES17" s="143">
        <v>168</v>
      </c>
      <c r="XET17" s="143">
        <f t="shared" si="0"/>
        <v>720</v>
      </c>
    </row>
    <row r="18" spans="2:184 16363:16374">
      <c r="B18" s="242" t="s">
        <v>65</v>
      </c>
      <c r="C18" s="242" t="s">
        <v>33</v>
      </c>
      <c r="D18" s="242" t="s">
        <v>66</v>
      </c>
      <c r="E18" s="243">
        <v>41275</v>
      </c>
      <c r="F18" s="243">
        <v>41306</v>
      </c>
      <c r="G18" s="243">
        <v>41334</v>
      </c>
      <c r="H18" s="243">
        <v>41365</v>
      </c>
      <c r="I18" s="243">
        <v>41395</v>
      </c>
      <c r="J18" s="243">
        <v>41426</v>
      </c>
      <c r="K18" s="243">
        <v>41456</v>
      </c>
      <c r="L18" s="243">
        <v>41487</v>
      </c>
      <c r="M18" s="243">
        <v>41518</v>
      </c>
      <c r="N18" s="243">
        <v>41548</v>
      </c>
      <c r="O18" s="243">
        <v>41579</v>
      </c>
      <c r="P18" s="243">
        <v>41609</v>
      </c>
      <c r="Q18" s="243">
        <v>41640</v>
      </c>
      <c r="R18" s="243">
        <v>41671</v>
      </c>
      <c r="S18" s="243">
        <v>41699</v>
      </c>
      <c r="T18" s="243">
        <v>41730</v>
      </c>
      <c r="U18" s="243">
        <v>41760</v>
      </c>
      <c r="V18" s="243">
        <v>41791</v>
      </c>
      <c r="W18" s="243">
        <v>41821</v>
      </c>
      <c r="X18" s="243">
        <v>41852</v>
      </c>
      <c r="Y18" s="243">
        <v>41883</v>
      </c>
      <c r="Z18" s="243">
        <v>41913</v>
      </c>
      <c r="AA18" s="243">
        <v>41944</v>
      </c>
      <c r="AB18" s="243">
        <v>41974</v>
      </c>
      <c r="AC18" s="243">
        <v>42005</v>
      </c>
      <c r="AD18" s="243">
        <v>42036</v>
      </c>
      <c r="AE18" s="243">
        <v>42064</v>
      </c>
      <c r="AF18" s="243">
        <v>42095</v>
      </c>
      <c r="AG18" s="243">
        <v>42125</v>
      </c>
      <c r="AH18" s="243">
        <v>42156</v>
      </c>
      <c r="AI18" s="243">
        <v>42186</v>
      </c>
      <c r="AJ18" s="243">
        <v>42217</v>
      </c>
      <c r="AK18" s="243">
        <v>42248</v>
      </c>
      <c r="AL18" s="243">
        <v>42278</v>
      </c>
      <c r="AM18" s="243">
        <v>42309</v>
      </c>
      <c r="AN18" s="243">
        <v>42339</v>
      </c>
      <c r="AO18" s="243">
        <v>42370</v>
      </c>
      <c r="AP18" s="243">
        <v>42401</v>
      </c>
      <c r="AQ18" s="243">
        <v>42430</v>
      </c>
      <c r="AR18" s="243">
        <v>42461</v>
      </c>
      <c r="AS18" s="243">
        <v>42491</v>
      </c>
      <c r="AT18" s="243">
        <v>42522</v>
      </c>
      <c r="AU18" s="243">
        <v>42552</v>
      </c>
      <c r="AV18" s="243">
        <v>42583</v>
      </c>
      <c r="AW18" s="243">
        <v>42614</v>
      </c>
      <c r="AX18" s="243">
        <v>42644</v>
      </c>
      <c r="AY18" s="243">
        <v>42675</v>
      </c>
      <c r="AZ18" s="243">
        <v>42705</v>
      </c>
      <c r="BA18" s="243">
        <v>42736</v>
      </c>
      <c r="BB18" s="243">
        <v>42767</v>
      </c>
      <c r="BC18" s="243">
        <v>42795</v>
      </c>
      <c r="BD18" s="243">
        <v>42826</v>
      </c>
      <c r="BE18" s="243">
        <v>42856</v>
      </c>
      <c r="BF18" s="243">
        <v>42887</v>
      </c>
      <c r="BG18" s="243">
        <v>42917</v>
      </c>
      <c r="BH18" s="243">
        <v>42948</v>
      </c>
      <c r="BI18" s="243">
        <v>42979</v>
      </c>
      <c r="BJ18" s="243">
        <v>43009</v>
      </c>
      <c r="BK18" s="243">
        <v>43040</v>
      </c>
      <c r="BL18" s="243">
        <v>43070</v>
      </c>
      <c r="BM18" s="243">
        <v>43101</v>
      </c>
      <c r="BN18" s="243">
        <v>43132</v>
      </c>
      <c r="BO18" s="243">
        <v>43160</v>
      </c>
      <c r="BP18" s="243">
        <v>43191</v>
      </c>
      <c r="BQ18" s="243">
        <v>43221</v>
      </c>
      <c r="BR18" s="243">
        <v>43252</v>
      </c>
      <c r="BS18" s="243">
        <v>43282</v>
      </c>
      <c r="BT18" s="243">
        <v>43313</v>
      </c>
      <c r="BU18" s="243">
        <v>43344</v>
      </c>
      <c r="BV18" s="243">
        <v>43374</v>
      </c>
      <c r="BW18" s="243">
        <v>43405</v>
      </c>
      <c r="BX18" s="243">
        <v>43435</v>
      </c>
      <c r="BY18" s="243">
        <v>43466</v>
      </c>
      <c r="BZ18" s="243">
        <v>43497</v>
      </c>
      <c r="CA18" s="243">
        <v>43525</v>
      </c>
      <c r="CB18" s="243">
        <v>43556</v>
      </c>
      <c r="CC18" s="243">
        <v>43586</v>
      </c>
      <c r="CD18" s="243">
        <v>43617</v>
      </c>
      <c r="CE18" s="243">
        <v>43647</v>
      </c>
      <c r="CF18" s="243">
        <v>43678</v>
      </c>
      <c r="CG18" s="243">
        <v>43709</v>
      </c>
      <c r="CH18" s="243">
        <v>43739</v>
      </c>
      <c r="CI18" s="243">
        <v>43770</v>
      </c>
      <c r="CJ18" s="243">
        <v>43800</v>
      </c>
      <c r="CK18" s="243">
        <v>43831</v>
      </c>
      <c r="CL18" s="243">
        <v>43862</v>
      </c>
      <c r="CM18" s="243">
        <v>43891</v>
      </c>
      <c r="CN18" s="243">
        <v>43922</v>
      </c>
      <c r="CO18" s="243">
        <v>43952</v>
      </c>
      <c r="CP18" s="243">
        <v>43983</v>
      </c>
      <c r="CQ18" s="243">
        <v>44013</v>
      </c>
      <c r="CR18" s="243">
        <v>44044</v>
      </c>
      <c r="CS18" s="243">
        <v>44075</v>
      </c>
      <c r="CT18" s="243">
        <v>44105</v>
      </c>
      <c r="CU18" s="243">
        <v>44136</v>
      </c>
      <c r="CV18" s="243">
        <v>44166</v>
      </c>
      <c r="CW18" s="243">
        <v>44197</v>
      </c>
      <c r="CX18" s="243">
        <v>44228</v>
      </c>
      <c r="CY18" s="243">
        <v>44256</v>
      </c>
      <c r="CZ18" s="243">
        <v>44287</v>
      </c>
      <c r="DA18" s="243">
        <v>44317</v>
      </c>
      <c r="DB18" s="243">
        <v>44348</v>
      </c>
      <c r="DC18" s="243">
        <v>44378</v>
      </c>
      <c r="DD18" s="243">
        <v>44409</v>
      </c>
      <c r="DE18" s="243">
        <v>44440</v>
      </c>
      <c r="DF18" s="243">
        <v>44470</v>
      </c>
      <c r="DG18" s="243">
        <v>44501</v>
      </c>
      <c r="DH18" s="243">
        <v>44531</v>
      </c>
      <c r="DI18" s="243">
        <v>44562</v>
      </c>
      <c r="DJ18" s="243">
        <v>44593</v>
      </c>
      <c r="DK18" s="243">
        <v>44621</v>
      </c>
      <c r="DL18" s="243">
        <v>44652</v>
      </c>
      <c r="DM18" s="243">
        <v>44682</v>
      </c>
      <c r="DN18" s="243">
        <v>44713</v>
      </c>
      <c r="DO18" s="243">
        <v>44743</v>
      </c>
      <c r="DP18" s="243">
        <v>44774</v>
      </c>
      <c r="DQ18" s="243">
        <v>44805</v>
      </c>
      <c r="DR18" s="243">
        <v>44835</v>
      </c>
      <c r="DS18" s="243">
        <v>44866</v>
      </c>
      <c r="DT18" s="243">
        <v>44896</v>
      </c>
      <c r="DU18" s="243">
        <v>44927</v>
      </c>
      <c r="DV18" s="243">
        <v>44958</v>
      </c>
      <c r="DW18" s="243">
        <v>44986</v>
      </c>
      <c r="DX18" s="243">
        <v>45017</v>
      </c>
      <c r="DY18" s="243">
        <v>45047</v>
      </c>
      <c r="DZ18" s="243">
        <v>45078</v>
      </c>
      <c r="EA18" s="243">
        <v>45108</v>
      </c>
      <c r="EB18" s="243">
        <v>45139</v>
      </c>
      <c r="EC18" s="243">
        <v>45170</v>
      </c>
      <c r="ED18" s="243">
        <v>45200</v>
      </c>
      <c r="EE18" s="243">
        <v>45231</v>
      </c>
      <c r="EF18" s="243">
        <v>45261</v>
      </c>
      <c r="EG18" s="243">
        <v>45292</v>
      </c>
      <c r="EH18" s="243">
        <v>45323</v>
      </c>
      <c r="EI18" s="243">
        <v>45352</v>
      </c>
      <c r="EJ18" s="243">
        <v>45383</v>
      </c>
      <c r="EK18" s="243">
        <v>45413</v>
      </c>
      <c r="EL18" s="243">
        <v>45444</v>
      </c>
      <c r="EM18" s="243">
        <v>45474</v>
      </c>
      <c r="EN18" s="243">
        <v>45505</v>
      </c>
      <c r="EO18" s="243">
        <v>45536</v>
      </c>
      <c r="EP18" s="243">
        <v>45566</v>
      </c>
      <c r="EQ18" s="243">
        <v>45597</v>
      </c>
      <c r="ER18" s="243">
        <v>45627</v>
      </c>
      <c r="ES18" s="243">
        <v>45658</v>
      </c>
      <c r="ET18" s="243">
        <v>45689</v>
      </c>
      <c r="EU18" s="243">
        <v>45717</v>
      </c>
      <c r="EV18" s="243">
        <v>45748</v>
      </c>
      <c r="EW18" s="243">
        <v>45778</v>
      </c>
      <c r="EX18" s="243">
        <v>45809</v>
      </c>
      <c r="EY18" s="243">
        <v>45839</v>
      </c>
      <c r="EZ18" s="243">
        <v>45870</v>
      </c>
      <c r="FA18" s="243">
        <v>45901</v>
      </c>
      <c r="FB18" s="243">
        <v>45931</v>
      </c>
      <c r="FC18" s="243">
        <v>45962</v>
      </c>
      <c r="FD18" s="243">
        <v>45992</v>
      </c>
      <c r="FE18" s="243">
        <v>46023</v>
      </c>
      <c r="FF18" s="243">
        <v>46054</v>
      </c>
      <c r="FG18" s="243">
        <v>46082</v>
      </c>
      <c r="FH18" s="243">
        <v>46113</v>
      </c>
      <c r="FI18" s="243">
        <v>46143</v>
      </c>
      <c r="FJ18" s="243">
        <v>46174</v>
      </c>
      <c r="FK18" s="243">
        <v>46204</v>
      </c>
      <c r="FL18" s="243">
        <v>46235</v>
      </c>
      <c r="FM18" s="243">
        <v>46266</v>
      </c>
      <c r="FN18" s="243">
        <v>46296</v>
      </c>
      <c r="FO18" s="243">
        <v>46327</v>
      </c>
      <c r="FP18" s="243">
        <v>46357</v>
      </c>
      <c r="FQ18" s="243">
        <v>46388</v>
      </c>
      <c r="FR18" s="243">
        <v>46419</v>
      </c>
      <c r="FS18" s="243">
        <v>46447</v>
      </c>
      <c r="FT18" s="243">
        <v>46478</v>
      </c>
      <c r="FU18" s="243">
        <v>46508</v>
      </c>
      <c r="FV18" s="243">
        <v>46539</v>
      </c>
      <c r="FW18" s="243">
        <v>46569</v>
      </c>
      <c r="FX18" s="243">
        <v>46600</v>
      </c>
      <c r="FY18" s="243">
        <v>46631</v>
      </c>
      <c r="FZ18" s="243">
        <v>46661</v>
      </c>
      <c r="GA18" s="243">
        <v>46692</v>
      </c>
      <c r="GB18" s="243">
        <v>46722</v>
      </c>
      <c r="XEM18" s="140">
        <v>41030</v>
      </c>
      <c r="XEN18" s="143">
        <v>352</v>
      </c>
      <c r="XEO18" s="143">
        <v>392</v>
      </c>
      <c r="XEP18" s="143">
        <v>528</v>
      </c>
      <c r="XEQ18" s="143">
        <v>144</v>
      </c>
      <c r="XER18" s="143">
        <v>72</v>
      </c>
      <c r="XES18" s="143">
        <v>176</v>
      </c>
      <c r="XET18" s="143">
        <f t="shared" si="0"/>
        <v>744</v>
      </c>
    </row>
    <row r="19" spans="2:184 16363:16374">
      <c r="B19" s="15" t="s">
        <v>74</v>
      </c>
      <c r="C19" s="14" t="s">
        <v>36</v>
      </c>
      <c r="D19" s="461" t="s">
        <v>68</v>
      </c>
      <c r="E19" s="215">
        <v>820077.94</v>
      </c>
      <c r="F19" s="215">
        <v>738064.31</v>
      </c>
      <c r="G19" s="215">
        <v>790321.88</v>
      </c>
      <c r="H19" s="215">
        <v>675824.19</v>
      </c>
      <c r="I19" s="215">
        <v>742779.88</v>
      </c>
      <c r="J19" s="215">
        <v>731937.88</v>
      </c>
      <c r="K19" s="215">
        <v>792089.62</v>
      </c>
      <c r="L19" s="215">
        <v>768348.25</v>
      </c>
      <c r="M19" s="215">
        <v>733970.88</v>
      </c>
      <c r="N19" s="215">
        <v>556235.5</v>
      </c>
      <c r="O19" s="215">
        <v>635865</v>
      </c>
      <c r="P19" s="215">
        <v>802394.94</v>
      </c>
      <c r="Q19" s="215">
        <v>820564.88</v>
      </c>
      <c r="R19" s="215">
        <v>740222.88</v>
      </c>
      <c r="S19" s="215">
        <v>707681.12</v>
      </c>
      <c r="T19" s="215">
        <v>718073.31</v>
      </c>
      <c r="U19" s="215">
        <v>741078.12</v>
      </c>
      <c r="V19" s="215">
        <v>737608.81</v>
      </c>
      <c r="W19" s="215">
        <v>768088.75</v>
      </c>
      <c r="X19" s="215">
        <v>768110.31</v>
      </c>
      <c r="Y19" s="215">
        <v>726753.88</v>
      </c>
      <c r="Z19" s="215">
        <v>728299.19</v>
      </c>
      <c r="AA19" s="215">
        <v>759229.94</v>
      </c>
      <c r="AB19" s="215">
        <v>789981</v>
      </c>
      <c r="AC19" s="215">
        <v>794936.31</v>
      </c>
      <c r="AD19" s="215">
        <v>720675</v>
      </c>
      <c r="AE19" s="215">
        <v>757456.62</v>
      </c>
      <c r="AF19" s="215">
        <v>643781.75</v>
      </c>
      <c r="AG19" s="215">
        <v>697065.31</v>
      </c>
      <c r="AH19" s="215">
        <v>753693.06</v>
      </c>
      <c r="AI19" s="215">
        <v>803073.62</v>
      </c>
      <c r="AJ19" s="215">
        <v>800558.5</v>
      </c>
      <c r="AK19" s="215">
        <v>735685.75</v>
      </c>
      <c r="AL19" s="215">
        <v>573666.06000000006</v>
      </c>
      <c r="AM19" s="215">
        <v>738952.81</v>
      </c>
      <c r="AN19" s="215">
        <v>765355.62</v>
      </c>
      <c r="AO19" s="215">
        <v>797568.62</v>
      </c>
      <c r="AP19" s="215">
        <v>748970.31</v>
      </c>
      <c r="AQ19" s="215">
        <v>637556.18999999994</v>
      </c>
      <c r="AR19" s="215">
        <v>564547.56000000006</v>
      </c>
      <c r="AS19" s="215">
        <v>741717.75</v>
      </c>
      <c r="AT19" s="215">
        <v>760866.88</v>
      </c>
      <c r="AU19" s="215">
        <v>804237.38</v>
      </c>
      <c r="AV19" s="215">
        <v>805902.62</v>
      </c>
      <c r="AW19" s="215">
        <v>741579.38</v>
      </c>
      <c r="AX19" s="215">
        <v>698674.44</v>
      </c>
      <c r="AY19" s="215">
        <v>748649.75</v>
      </c>
      <c r="AZ19" s="215">
        <v>769495.62</v>
      </c>
      <c r="BA19" s="215">
        <v>800515.81</v>
      </c>
      <c r="BB19" s="215">
        <v>726970.5</v>
      </c>
      <c r="BC19" s="215">
        <v>698670.25</v>
      </c>
      <c r="BD19" s="215">
        <v>635904</v>
      </c>
      <c r="BE19" s="215">
        <v>767630.12</v>
      </c>
      <c r="BF19" s="215">
        <v>757219.88</v>
      </c>
      <c r="BG19" s="215">
        <v>799761.62</v>
      </c>
      <c r="BH19" s="215">
        <v>806083.69</v>
      </c>
      <c r="BI19" s="215">
        <v>725031.5</v>
      </c>
      <c r="BJ19" s="215">
        <v>487381.44</v>
      </c>
      <c r="BK19" s="215">
        <v>593661</v>
      </c>
      <c r="BL19" s="215">
        <v>771827.38</v>
      </c>
      <c r="BM19" s="215">
        <v>806298.38</v>
      </c>
      <c r="BN19" s="215">
        <v>730843.25</v>
      </c>
      <c r="BO19" s="215">
        <v>697961.5</v>
      </c>
      <c r="BP19" s="215">
        <v>639103.25</v>
      </c>
      <c r="BQ19" s="215">
        <v>702658</v>
      </c>
      <c r="BR19" s="215">
        <v>765391.19</v>
      </c>
      <c r="BS19" s="215">
        <v>819847.62</v>
      </c>
      <c r="BT19" s="215">
        <v>824267.69</v>
      </c>
      <c r="BU19" s="215">
        <v>753206.38</v>
      </c>
      <c r="BV19" s="215">
        <v>780134.12</v>
      </c>
      <c r="BW19" s="215">
        <v>714175.69</v>
      </c>
      <c r="BX19" s="215">
        <v>809600.75</v>
      </c>
      <c r="BY19" s="215">
        <v>830916.94</v>
      </c>
      <c r="BZ19" s="215">
        <v>725755</v>
      </c>
      <c r="CA19" s="215">
        <v>659017.75</v>
      </c>
      <c r="CB19" s="215">
        <v>662622.5</v>
      </c>
      <c r="CC19" s="215">
        <v>751020.62</v>
      </c>
      <c r="CD19" s="215">
        <v>785860.12</v>
      </c>
      <c r="CE19" s="215">
        <v>856239.69</v>
      </c>
      <c r="CF19" s="215">
        <v>855830.06</v>
      </c>
      <c r="CG19" s="215">
        <v>790034.81</v>
      </c>
      <c r="CH19" s="215">
        <v>559033.75</v>
      </c>
      <c r="CI19" s="215">
        <v>802670.44</v>
      </c>
      <c r="CJ19" s="215">
        <v>846115.12</v>
      </c>
      <c r="CK19" s="215">
        <v>856378.62</v>
      </c>
      <c r="CL19" s="215">
        <v>796799.69</v>
      </c>
      <c r="CM19" s="215">
        <v>813103.75</v>
      </c>
      <c r="CN19" s="215">
        <v>662378.88</v>
      </c>
      <c r="CO19" s="215">
        <v>794420.31</v>
      </c>
      <c r="CP19" s="215">
        <v>814315.75</v>
      </c>
      <c r="CQ19" s="215">
        <v>874071.75</v>
      </c>
      <c r="CR19" s="215">
        <v>871440.62</v>
      </c>
      <c r="CS19" s="215">
        <v>808100.75</v>
      </c>
      <c r="CT19" s="215">
        <v>753056.06</v>
      </c>
      <c r="CU19" s="215">
        <v>814334.81</v>
      </c>
      <c r="CV19" s="215">
        <v>857469.62</v>
      </c>
      <c r="CW19" s="215">
        <v>861996.5</v>
      </c>
      <c r="CX19" s="215">
        <v>732169</v>
      </c>
      <c r="CY19" s="215">
        <v>681231.81</v>
      </c>
      <c r="CZ19" s="215">
        <v>654692.56000000006</v>
      </c>
      <c r="DA19" s="215">
        <v>826976.19</v>
      </c>
      <c r="DB19" s="215">
        <v>820197.19</v>
      </c>
      <c r="DC19" s="215">
        <v>880527.69</v>
      </c>
      <c r="DD19" s="215">
        <v>883911.62</v>
      </c>
      <c r="DE19" s="215">
        <v>803446.38</v>
      </c>
      <c r="DF19" s="215">
        <v>559779.43999999994</v>
      </c>
      <c r="DG19" s="215">
        <v>817009.81</v>
      </c>
      <c r="DH19" s="215">
        <v>850169.69</v>
      </c>
      <c r="DI19" s="215">
        <v>858995.19</v>
      </c>
      <c r="DJ19" s="215">
        <v>775453.06</v>
      </c>
      <c r="DK19" s="215">
        <v>838698.94</v>
      </c>
      <c r="DL19" s="215">
        <v>688758.38</v>
      </c>
      <c r="DM19" s="215">
        <v>758738</v>
      </c>
      <c r="DN19" s="215">
        <v>818798.25</v>
      </c>
      <c r="DO19" s="215">
        <v>875898.62</v>
      </c>
      <c r="DP19" s="215">
        <v>881187.75</v>
      </c>
      <c r="DQ19" s="215">
        <v>800187.25</v>
      </c>
      <c r="DR19" s="215">
        <v>757454.38</v>
      </c>
      <c r="DS19" s="215">
        <v>817691.5</v>
      </c>
      <c r="DT19" s="215">
        <v>848955</v>
      </c>
      <c r="DU19" s="215">
        <v>858146.81</v>
      </c>
      <c r="DV19" s="215">
        <v>773205</v>
      </c>
      <c r="DW19" s="215">
        <v>799623.06</v>
      </c>
      <c r="DX19" s="215">
        <v>676342</v>
      </c>
      <c r="DY19" s="215">
        <v>806992.75</v>
      </c>
      <c r="DZ19" s="215">
        <v>812123.25</v>
      </c>
      <c r="EA19" s="215">
        <v>870345.44</v>
      </c>
      <c r="EB19" s="215">
        <v>867089.88</v>
      </c>
      <c r="EC19" s="215">
        <v>795740.38</v>
      </c>
      <c r="ED19" s="215">
        <v>580596.25</v>
      </c>
      <c r="EE19" s="215">
        <v>714530</v>
      </c>
      <c r="EF19" s="215">
        <v>844210.44</v>
      </c>
      <c r="EG19" s="215">
        <v>857194.88</v>
      </c>
      <c r="EH19" s="215">
        <v>799299.75</v>
      </c>
      <c r="EI19" s="215">
        <v>677464.75</v>
      </c>
      <c r="EJ19" s="215">
        <v>612079.43999999994</v>
      </c>
      <c r="EK19" s="215">
        <v>807712.06</v>
      </c>
      <c r="EL19" s="215">
        <v>808038.12</v>
      </c>
      <c r="EM19" s="215">
        <v>871830.62</v>
      </c>
      <c r="EN19" s="215">
        <v>866028.06</v>
      </c>
      <c r="EO19" s="215">
        <v>800156.38</v>
      </c>
      <c r="EP19" s="215">
        <v>748001</v>
      </c>
      <c r="EQ19" s="215">
        <v>806412.25</v>
      </c>
      <c r="ER19" s="215">
        <v>847048.19</v>
      </c>
      <c r="ES19" s="215">
        <v>852282.62</v>
      </c>
      <c r="ET19" s="215">
        <v>767109.75</v>
      </c>
      <c r="EU19" s="215">
        <v>778216.25</v>
      </c>
      <c r="EV19" s="215">
        <v>668385.93999999994</v>
      </c>
      <c r="EW19" s="215">
        <v>810067.12</v>
      </c>
      <c r="EX19" s="215">
        <v>803316</v>
      </c>
      <c r="EY19" s="215">
        <v>863828.69</v>
      </c>
      <c r="EZ19" s="215">
        <v>862201.5</v>
      </c>
      <c r="FA19" s="215">
        <v>791711.31</v>
      </c>
      <c r="FB19" s="215">
        <v>546117.56000000006</v>
      </c>
      <c r="FC19" s="215">
        <v>605273</v>
      </c>
      <c r="FD19" s="215">
        <v>840511.5</v>
      </c>
      <c r="FE19" s="215">
        <v>837190.38</v>
      </c>
      <c r="FF19" s="215">
        <v>757121.38</v>
      </c>
      <c r="FG19" s="215">
        <v>725915.62</v>
      </c>
      <c r="FH19" s="215">
        <v>673867.25</v>
      </c>
      <c r="FI19" s="215">
        <v>734747.69</v>
      </c>
      <c r="FJ19" s="215">
        <v>798199.75</v>
      </c>
      <c r="FK19" s="215">
        <v>856368.62</v>
      </c>
      <c r="FL19" s="215">
        <v>856543.88</v>
      </c>
      <c r="FM19" s="215">
        <v>786803.12</v>
      </c>
      <c r="FN19" s="215">
        <v>737787.44</v>
      </c>
      <c r="FO19" s="215">
        <v>793671.75</v>
      </c>
      <c r="FP19" s="215">
        <v>831725.62</v>
      </c>
      <c r="FQ19" s="215">
        <v>833440.56</v>
      </c>
      <c r="FR19" s="215">
        <v>755132.5</v>
      </c>
      <c r="FS19" s="215">
        <v>570025.93999999994</v>
      </c>
      <c r="FT19" s="215">
        <v>754521.12</v>
      </c>
      <c r="FU19" s="215">
        <v>733667.38</v>
      </c>
      <c r="FV19" s="215">
        <v>793424.5</v>
      </c>
      <c r="FW19" s="215">
        <v>853506.38</v>
      </c>
      <c r="FX19" s="215">
        <v>851238.62</v>
      </c>
      <c r="FY19" s="215">
        <v>752357.38</v>
      </c>
      <c r="FZ19" s="215">
        <v>650337.25</v>
      </c>
      <c r="GA19" s="215">
        <v>707569.81</v>
      </c>
      <c r="GB19" s="215">
        <v>831451.62</v>
      </c>
      <c r="XEM19" s="140">
        <v>41061</v>
      </c>
      <c r="XEN19" s="143">
        <v>336</v>
      </c>
      <c r="XEO19" s="143">
        <v>384</v>
      </c>
      <c r="XEP19" s="143">
        <v>504</v>
      </c>
      <c r="XEQ19" s="143">
        <v>144</v>
      </c>
      <c r="XER19" s="143">
        <v>72</v>
      </c>
      <c r="XES19" s="143">
        <v>168</v>
      </c>
      <c r="XET19" s="143">
        <f t="shared" si="0"/>
        <v>720</v>
      </c>
    </row>
    <row r="20" spans="2:184 16363:16374">
      <c r="B20" s="15" t="s">
        <v>74</v>
      </c>
      <c r="C20" s="14" t="s">
        <v>36</v>
      </c>
      <c r="D20" s="461" t="s">
        <v>69</v>
      </c>
      <c r="E20" s="215">
        <v>163678.19</v>
      </c>
      <c r="F20" s="215">
        <v>138039.32999999999</v>
      </c>
      <c r="G20" s="215">
        <v>166538.16</v>
      </c>
      <c r="H20" s="215">
        <v>124029.15</v>
      </c>
      <c r="I20" s="215">
        <v>151272.31</v>
      </c>
      <c r="J20" s="215">
        <v>174901.42</v>
      </c>
      <c r="K20" s="215">
        <v>156197.07999999999</v>
      </c>
      <c r="L20" s="215">
        <v>154481.12</v>
      </c>
      <c r="M20" s="215">
        <v>168952.91</v>
      </c>
      <c r="N20" s="215">
        <v>89117.25</v>
      </c>
      <c r="O20" s="215">
        <v>144132.88</v>
      </c>
      <c r="P20" s="215">
        <v>174515.58</v>
      </c>
      <c r="Q20" s="215">
        <v>161740.19</v>
      </c>
      <c r="R20" s="215">
        <v>138393.32999999999</v>
      </c>
      <c r="S20" s="215">
        <v>146407.92000000001</v>
      </c>
      <c r="T20" s="215">
        <v>117939.15</v>
      </c>
      <c r="U20" s="215">
        <v>164404.25</v>
      </c>
      <c r="V20" s="215">
        <v>149620.54999999999</v>
      </c>
      <c r="W20" s="215">
        <v>152242.89000000001</v>
      </c>
      <c r="X20" s="215">
        <v>168696.72</v>
      </c>
      <c r="Y20" s="215">
        <v>149953.48000000001</v>
      </c>
      <c r="Z20" s="215">
        <v>122569.08</v>
      </c>
      <c r="AA20" s="215">
        <v>188418.41</v>
      </c>
      <c r="AB20" s="215">
        <v>149351.72</v>
      </c>
      <c r="AC20" s="215">
        <v>170052.45</v>
      </c>
      <c r="AD20" s="215">
        <v>135725.62</v>
      </c>
      <c r="AE20" s="215">
        <v>139177.78</v>
      </c>
      <c r="AF20" s="215">
        <v>112403.15</v>
      </c>
      <c r="AG20" s="215">
        <v>167447</v>
      </c>
      <c r="AH20" s="215">
        <v>135407.5</v>
      </c>
      <c r="AI20" s="215">
        <v>141700.76999999999</v>
      </c>
      <c r="AJ20" s="215">
        <v>174616.78</v>
      </c>
      <c r="AK20" s="215">
        <v>147444</v>
      </c>
      <c r="AL20" s="215">
        <v>100838</v>
      </c>
      <c r="AM20" s="215">
        <v>158592</v>
      </c>
      <c r="AN20" s="215">
        <v>140750.70000000001</v>
      </c>
      <c r="AO20" s="215">
        <v>194984.95</v>
      </c>
      <c r="AP20" s="215">
        <v>133174.28</v>
      </c>
      <c r="AQ20" s="215">
        <v>100976</v>
      </c>
      <c r="AR20" s="215">
        <v>111534.05</v>
      </c>
      <c r="AS20" s="215">
        <v>164725.73000000001</v>
      </c>
      <c r="AT20" s="215">
        <v>135567</v>
      </c>
      <c r="AU20" s="215">
        <v>198931.56</v>
      </c>
      <c r="AV20" s="215">
        <v>142576.78</v>
      </c>
      <c r="AW20" s="215">
        <v>149666</v>
      </c>
      <c r="AX20" s="215">
        <v>152676</v>
      </c>
      <c r="AY20" s="215">
        <v>148611.17000000001</v>
      </c>
      <c r="AZ20" s="215">
        <v>160364.32999999999</v>
      </c>
      <c r="BA20" s="215">
        <v>181092.39</v>
      </c>
      <c r="BB20" s="215">
        <v>135907.62</v>
      </c>
      <c r="BC20" s="215">
        <v>119107.09</v>
      </c>
      <c r="BD20" s="215">
        <v>149883</v>
      </c>
      <c r="BE20" s="215">
        <v>146398.14000000001</v>
      </c>
      <c r="BF20" s="215">
        <v>138616.06</v>
      </c>
      <c r="BG20" s="215">
        <v>196082.78</v>
      </c>
      <c r="BH20" s="215">
        <v>142094.34</v>
      </c>
      <c r="BI20" s="215">
        <v>157370.70000000001</v>
      </c>
      <c r="BJ20" s="215">
        <v>86842.91</v>
      </c>
      <c r="BK20" s="215">
        <v>118915.12</v>
      </c>
      <c r="BL20" s="215">
        <v>182551.7</v>
      </c>
      <c r="BM20" s="215">
        <v>162019.19</v>
      </c>
      <c r="BN20" s="215">
        <v>137603</v>
      </c>
      <c r="BO20" s="215">
        <v>132791</v>
      </c>
      <c r="BP20" s="215">
        <v>131592</v>
      </c>
      <c r="BQ20" s="215">
        <v>142043</v>
      </c>
      <c r="BR20" s="215">
        <v>153582.53</v>
      </c>
      <c r="BS20" s="215">
        <v>188624.31</v>
      </c>
      <c r="BT20" s="215">
        <v>142597.56</v>
      </c>
      <c r="BU20" s="215">
        <v>196403.78</v>
      </c>
      <c r="BV20" s="215">
        <v>138751</v>
      </c>
      <c r="BW20" s="215">
        <v>143342.20000000001</v>
      </c>
      <c r="BX20" s="215">
        <v>193935.78</v>
      </c>
      <c r="BY20" s="215">
        <v>166501</v>
      </c>
      <c r="BZ20" s="215">
        <v>132347</v>
      </c>
      <c r="CA20" s="215">
        <v>137713</v>
      </c>
      <c r="CB20" s="215">
        <v>124134</v>
      </c>
      <c r="CC20" s="215">
        <v>150745.28</v>
      </c>
      <c r="CD20" s="215">
        <v>171412</v>
      </c>
      <c r="CE20" s="215">
        <v>170212.55</v>
      </c>
      <c r="CF20" s="215">
        <v>164285.34</v>
      </c>
      <c r="CG20" s="215">
        <v>174576.84</v>
      </c>
      <c r="CH20" s="215">
        <v>91801</v>
      </c>
      <c r="CI20" s="215">
        <v>182427.42</v>
      </c>
      <c r="CJ20" s="215">
        <v>181220.58</v>
      </c>
      <c r="CK20" s="215">
        <v>166923.70000000001</v>
      </c>
      <c r="CL20" s="215">
        <v>165045.56</v>
      </c>
      <c r="CM20" s="215">
        <v>149387.79999999999</v>
      </c>
      <c r="CN20" s="215">
        <v>120223.14</v>
      </c>
      <c r="CO20" s="215">
        <v>188224.14</v>
      </c>
      <c r="CP20" s="215">
        <v>142804.51999999999</v>
      </c>
      <c r="CQ20" s="215">
        <v>140103.57999999999</v>
      </c>
      <c r="CR20" s="215">
        <v>181587</v>
      </c>
      <c r="CS20" s="215">
        <v>155617.84</v>
      </c>
      <c r="CT20" s="215">
        <v>152195.5</v>
      </c>
      <c r="CU20" s="215">
        <v>184340.41</v>
      </c>
      <c r="CV20" s="215">
        <v>171282</v>
      </c>
      <c r="CW20" s="215">
        <v>202123.86</v>
      </c>
      <c r="CX20" s="215">
        <v>127889</v>
      </c>
      <c r="CY20" s="215">
        <v>109998</v>
      </c>
      <c r="CZ20" s="215">
        <v>119071.56</v>
      </c>
      <c r="DA20" s="215">
        <v>185534</v>
      </c>
      <c r="DB20" s="215">
        <v>138854.97</v>
      </c>
      <c r="DC20" s="215">
        <v>183061.77</v>
      </c>
      <c r="DD20" s="215">
        <v>166344</v>
      </c>
      <c r="DE20" s="215">
        <v>157789.53</v>
      </c>
      <c r="DF20" s="215">
        <v>130166</v>
      </c>
      <c r="DG20" s="215">
        <v>165252.22</v>
      </c>
      <c r="DH20" s="215">
        <v>139592</v>
      </c>
      <c r="DI20" s="215">
        <v>188952.27</v>
      </c>
      <c r="DJ20" s="215">
        <v>138319</v>
      </c>
      <c r="DK20" s="215">
        <v>140480</v>
      </c>
      <c r="DL20" s="215">
        <v>140671</v>
      </c>
      <c r="DM20" s="215">
        <v>162329.73000000001</v>
      </c>
      <c r="DN20" s="215">
        <v>146358.53</v>
      </c>
      <c r="DO20" s="215">
        <v>205299.78</v>
      </c>
      <c r="DP20" s="215">
        <v>144230.78</v>
      </c>
      <c r="DQ20" s="215">
        <v>149099.98000000001</v>
      </c>
      <c r="DR20" s="215">
        <v>160500.79999999999</v>
      </c>
      <c r="DS20" s="215">
        <v>161056.97</v>
      </c>
      <c r="DT20" s="215">
        <v>177753.7</v>
      </c>
      <c r="DU20" s="215">
        <v>174195.61</v>
      </c>
      <c r="DV20" s="215">
        <v>140400</v>
      </c>
      <c r="DW20" s="215">
        <v>129700.54</v>
      </c>
      <c r="DX20" s="215">
        <v>155752.20000000001</v>
      </c>
      <c r="DY20" s="215">
        <v>160016.14000000001</v>
      </c>
      <c r="DZ20" s="215">
        <v>141997.06</v>
      </c>
      <c r="EA20" s="215">
        <v>200334.34</v>
      </c>
      <c r="EB20" s="215">
        <v>146841.31</v>
      </c>
      <c r="EC20" s="215">
        <v>174468.5</v>
      </c>
      <c r="ED20" s="215">
        <v>109753</v>
      </c>
      <c r="EE20" s="215">
        <v>147173</v>
      </c>
      <c r="EF20" s="215">
        <v>195269.7</v>
      </c>
      <c r="EG20" s="215">
        <v>164856.78</v>
      </c>
      <c r="EH20" s="215">
        <v>138881.28</v>
      </c>
      <c r="EI20" s="215">
        <v>141534.89000000001</v>
      </c>
      <c r="EJ20" s="215">
        <v>107284</v>
      </c>
      <c r="EK20" s="215">
        <v>157050.14000000001</v>
      </c>
      <c r="EL20" s="215">
        <v>174411.06</v>
      </c>
      <c r="EM20" s="215">
        <v>164849.79999999999</v>
      </c>
      <c r="EN20" s="215">
        <v>162368.57999999999</v>
      </c>
      <c r="EO20" s="215">
        <v>165008.82999999999</v>
      </c>
      <c r="EP20" s="215">
        <v>134587</v>
      </c>
      <c r="EQ20" s="215">
        <v>181987.81</v>
      </c>
      <c r="ER20" s="215">
        <v>175979.41</v>
      </c>
      <c r="ES20" s="215">
        <v>161051</v>
      </c>
      <c r="ET20" s="215">
        <v>138342.12</v>
      </c>
      <c r="EU20" s="215">
        <v>155500</v>
      </c>
      <c r="EV20" s="215">
        <v>116507</v>
      </c>
      <c r="EW20" s="215">
        <v>173790.77</v>
      </c>
      <c r="EX20" s="215">
        <v>153202.53</v>
      </c>
      <c r="EY20" s="215">
        <v>166345.53</v>
      </c>
      <c r="EZ20" s="215">
        <v>181846.55</v>
      </c>
      <c r="FA20" s="215">
        <v>147709.98000000001</v>
      </c>
      <c r="FB20" s="215">
        <v>88958</v>
      </c>
      <c r="FC20" s="215">
        <v>159186.41</v>
      </c>
      <c r="FD20" s="215">
        <v>162005</v>
      </c>
      <c r="FE20" s="215">
        <v>178584.19</v>
      </c>
      <c r="FF20" s="215">
        <v>139902.62</v>
      </c>
      <c r="FG20" s="215">
        <v>123424</v>
      </c>
      <c r="FH20" s="215">
        <v>111217.06</v>
      </c>
      <c r="FI20" s="215">
        <v>175833.53</v>
      </c>
      <c r="FJ20" s="215">
        <v>137040.53</v>
      </c>
      <c r="FK20" s="215">
        <v>142311.78</v>
      </c>
      <c r="FL20" s="215">
        <v>178833</v>
      </c>
      <c r="FM20" s="215">
        <v>146075</v>
      </c>
      <c r="FN20" s="215">
        <v>141376.91</v>
      </c>
      <c r="FO20" s="215">
        <v>174256</v>
      </c>
      <c r="FP20" s="215">
        <v>159183.41</v>
      </c>
      <c r="FQ20" s="215">
        <v>193577.28</v>
      </c>
      <c r="FR20" s="215">
        <v>134197.59</v>
      </c>
      <c r="FS20" s="215">
        <v>82376</v>
      </c>
      <c r="FT20" s="215">
        <v>138495</v>
      </c>
      <c r="FU20" s="215">
        <v>172278.28</v>
      </c>
      <c r="FV20" s="215">
        <v>137539.53</v>
      </c>
      <c r="FW20" s="215">
        <v>178969.47</v>
      </c>
      <c r="FX20" s="215">
        <v>165114.78</v>
      </c>
      <c r="FY20" s="215">
        <v>144877.84</v>
      </c>
      <c r="FZ20" s="215">
        <v>142382</v>
      </c>
      <c r="GA20" s="215">
        <v>145421</v>
      </c>
      <c r="GB20" s="215">
        <v>141781</v>
      </c>
      <c r="XEM20" s="140">
        <v>41091</v>
      </c>
      <c r="XEN20" s="143">
        <v>336</v>
      </c>
      <c r="XEO20" s="143">
        <v>408</v>
      </c>
      <c r="XEP20" s="143">
        <v>504</v>
      </c>
      <c r="XEQ20" s="143">
        <v>160</v>
      </c>
      <c r="XER20" s="143">
        <v>80</v>
      </c>
      <c r="XES20" s="143">
        <v>168</v>
      </c>
      <c r="XET20" s="143">
        <f t="shared" si="0"/>
        <v>744</v>
      </c>
    </row>
    <row r="21" spans="2:184 16363:16374">
      <c r="B21" s="15" t="s">
        <v>74</v>
      </c>
      <c r="C21" s="14" t="s">
        <v>36</v>
      </c>
      <c r="D21" s="461" t="s">
        <v>70</v>
      </c>
      <c r="E21" s="215">
        <v>69479.600000000006</v>
      </c>
      <c r="F21" s="215">
        <v>62086.97</v>
      </c>
      <c r="G21" s="215">
        <v>72906.27</v>
      </c>
      <c r="H21" s="215">
        <v>49930.71</v>
      </c>
      <c r="I21" s="215">
        <v>61920.91</v>
      </c>
      <c r="J21" s="215">
        <v>70067.23</v>
      </c>
      <c r="K21" s="215">
        <v>63199.31</v>
      </c>
      <c r="L21" s="215">
        <v>61716.18</v>
      </c>
      <c r="M21" s="215">
        <v>68529.45</v>
      </c>
      <c r="N21" s="215">
        <v>36903.21</v>
      </c>
      <c r="O21" s="215">
        <v>60448.83</v>
      </c>
      <c r="P21" s="215">
        <v>72895.570000000007</v>
      </c>
      <c r="Q21" s="215">
        <v>67921.399999999994</v>
      </c>
      <c r="R21" s="215">
        <v>60870.97</v>
      </c>
      <c r="S21" s="215">
        <v>63305.26</v>
      </c>
      <c r="T21" s="215">
        <v>50226.7</v>
      </c>
      <c r="U21" s="215">
        <v>66888.789999999994</v>
      </c>
      <c r="V21" s="215">
        <v>62508.11</v>
      </c>
      <c r="W21" s="215">
        <v>61909.31</v>
      </c>
      <c r="X21" s="215">
        <v>67933.3</v>
      </c>
      <c r="Y21" s="215">
        <v>63074.93</v>
      </c>
      <c r="Z21" s="215">
        <v>51393.21</v>
      </c>
      <c r="AA21" s="215">
        <v>77101.91</v>
      </c>
      <c r="AB21" s="215">
        <v>64323.31</v>
      </c>
      <c r="AC21" s="215">
        <v>70090.5</v>
      </c>
      <c r="AD21" s="215">
        <v>55574</v>
      </c>
      <c r="AE21" s="215">
        <v>61361</v>
      </c>
      <c r="AF21" s="215">
        <v>45708.07</v>
      </c>
      <c r="AG21" s="215">
        <v>69615</v>
      </c>
      <c r="AH21" s="215">
        <v>53166</v>
      </c>
      <c r="AI21" s="215">
        <v>53314</v>
      </c>
      <c r="AJ21" s="215">
        <v>65734</v>
      </c>
      <c r="AK21" s="215">
        <v>60225</v>
      </c>
      <c r="AL21" s="215">
        <v>47188</v>
      </c>
      <c r="AM21" s="215">
        <v>66317</v>
      </c>
      <c r="AN21" s="215">
        <v>60331</v>
      </c>
      <c r="AO21" s="215">
        <v>79394</v>
      </c>
      <c r="AP21" s="215">
        <v>58472</v>
      </c>
      <c r="AQ21" s="215">
        <v>45334.79</v>
      </c>
      <c r="AR21" s="215">
        <v>46811</v>
      </c>
      <c r="AS21" s="215">
        <v>63216</v>
      </c>
      <c r="AT21" s="215">
        <v>54063.99</v>
      </c>
      <c r="AU21" s="215">
        <v>71922.8</v>
      </c>
      <c r="AV21" s="215">
        <v>55186</v>
      </c>
      <c r="AW21" s="215">
        <v>58695</v>
      </c>
      <c r="AX21" s="215">
        <v>64051</v>
      </c>
      <c r="AY21" s="215">
        <v>61422</v>
      </c>
      <c r="AZ21" s="215">
        <v>68869</v>
      </c>
      <c r="BA21" s="215">
        <v>76323</v>
      </c>
      <c r="BB21" s="215">
        <v>57583</v>
      </c>
      <c r="BC21" s="215">
        <v>49921</v>
      </c>
      <c r="BD21" s="215">
        <v>60558</v>
      </c>
      <c r="BE21" s="215">
        <v>58972</v>
      </c>
      <c r="BF21" s="215">
        <v>51931</v>
      </c>
      <c r="BG21" s="215">
        <v>76047</v>
      </c>
      <c r="BH21" s="215">
        <v>54064</v>
      </c>
      <c r="BI21" s="215">
        <v>64476</v>
      </c>
      <c r="BJ21" s="215">
        <v>40976</v>
      </c>
      <c r="BK21" s="215">
        <v>51146</v>
      </c>
      <c r="BL21" s="215">
        <v>73273</v>
      </c>
      <c r="BM21" s="215">
        <v>66964</v>
      </c>
      <c r="BN21" s="215">
        <v>59458</v>
      </c>
      <c r="BO21" s="215">
        <v>55179.85</v>
      </c>
      <c r="BP21" s="215">
        <v>51219</v>
      </c>
      <c r="BQ21" s="215">
        <v>53497</v>
      </c>
      <c r="BR21" s="215">
        <v>60845.03</v>
      </c>
      <c r="BS21" s="215">
        <v>67929</v>
      </c>
      <c r="BT21" s="215">
        <v>52077</v>
      </c>
      <c r="BU21" s="215">
        <v>75604</v>
      </c>
      <c r="BV21" s="215">
        <v>56318</v>
      </c>
      <c r="BW21" s="215">
        <v>56493</v>
      </c>
      <c r="BX21" s="215">
        <v>77600</v>
      </c>
      <c r="BY21" s="215">
        <v>72895</v>
      </c>
      <c r="BZ21" s="215">
        <v>59733</v>
      </c>
      <c r="CA21" s="215">
        <v>63654</v>
      </c>
      <c r="CB21" s="215">
        <v>47097</v>
      </c>
      <c r="CC21" s="215">
        <v>56358</v>
      </c>
      <c r="CD21" s="215">
        <v>66344</v>
      </c>
      <c r="CE21" s="215">
        <v>63951</v>
      </c>
      <c r="CF21" s="215">
        <v>63433.8</v>
      </c>
      <c r="CG21" s="215">
        <v>68152.98</v>
      </c>
      <c r="CH21" s="215">
        <v>36147</v>
      </c>
      <c r="CI21" s="215">
        <v>75169</v>
      </c>
      <c r="CJ21" s="215">
        <v>76744</v>
      </c>
      <c r="CK21" s="215">
        <v>73328.479999999996</v>
      </c>
      <c r="CL21" s="215">
        <v>76124.69</v>
      </c>
      <c r="CM21" s="215">
        <v>70713</v>
      </c>
      <c r="CN21" s="215">
        <v>49878</v>
      </c>
      <c r="CO21" s="215">
        <v>71994</v>
      </c>
      <c r="CP21" s="215">
        <v>55370.98</v>
      </c>
      <c r="CQ21" s="215">
        <v>55594.79</v>
      </c>
      <c r="CR21" s="215">
        <v>70797</v>
      </c>
      <c r="CS21" s="215">
        <v>59734</v>
      </c>
      <c r="CT21" s="215">
        <v>57413</v>
      </c>
      <c r="CU21" s="215">
        <v>76793</v>
      </c>
      <c r="CV21" s="215">
        <v>69850</v>
      </c>
      <c r="CW21" s="215">
        <v>98553.7</v>
      </c>
      <c r="CX21" s="215">
        <v>63246</v>
      </c>
      <c r="CY21" s="215">
        <v>58327</v>
      </c>
      <c r="CZ21" s="215">
        <v>57869</v>
      </c>
      <c r="DA21" s="215">
        <v>93446</v>
      </c>
      <c r="DB21" s="215">
        <v>67403</v>
      </c>
      <c r="DC21" s="215">
        <v>84799.8</v>
      </c>
      <c r="DD21" s="215">
        <v>80985</v>
      </c>
      <c r="DE21" s="215">
        <v>76963</v>
      </c>
      <c r="DF21" s="215">
        <v>59181</v>
      </c>
      <c r="DG21" s="215">
        <v>77799</v>
      </c>
      <c r="DH21" s="215">
        <v>69832.800000000003</v>
      </c>
      <c r="DI21" s="215">
        <v>91859.7</v>
      </c>
      <c r="DJ21" s="215">
        <v>71171.41</v>
      </c>
      <c r="DK21" s="215">
        <v>72891</v>
      </c>
      <c r="DL21" s="215">
        <v>68219</v>
      </c>
      <c r="DM21" s="215">
        <v>78298</v>
      </c>
      <c r="DN21" s="215">
        <v>71716</v>
      </c>
      <c r="DO21" s="215">
        <v>97795</v>
      </c>
      <c r="DP21" s="215">
        <v>69244</v>
      </c>
      <c r="DQ21" s="215">
        <v>75090</v>
      </c>
      <c r="DR21" s="215">
        <v>79173</v>
      </c>
      <c r="DS21" s="215">
        <v>79009.66</v>
      </c>
      <c r="DT21" s="215">
        <v>88357</v>
      </c>
      <c r="DU21" s="215">
        <v>88735.91</v>
      </c>
      <c r="DV21" s="215">
        <v>72102</v>
      </c>
      <c r="DW21" s="215">
        <v>63736</v>
      </c>
      <c r="DX21" s="215">
        <v>73832.55</v>
      </c>
      <c r="DY21" s="215">
        <v>74933</v>
      </c>
      <c r="DZ21" s="215">
        <v>70958</v>
      </c>
      <c r="EA21" s="215">
        <v>97416</v>
      </c>
      <c r="EB21" s="215">
        <v>71302</v>
      </c>
      <c r="EC21" s="215">
        <v>82668</v>
      </c>
      <c r="ED21" s="215">
        <v>49715</v>
      </c>
      <c r="EE21" s="215">
        <v>71768</v>
      </c>
      <c r="EF21" s="215">
        <v>96388</v>
      </c>
      <c r="EG21" s="215">
        <v>82105.7</v>
      </c>
      <c r="EH21" s="215">
        <v>72498.3</v>
      </c>
      <c r="EI21" s="215">
        <v>72936</v>
      </c>
      <c r="EJ21" s="215">
        <v>51875</v>
      </c>
      <c r="EK21" s="215">
        <v>75187</v>
      </c>
      <c r="EL21" s="215">
        <v>86339.99</v>
      </c>
      <c r="EM21" s="215">
        <v>80334.77</v>
      </c>
      <c r="EN21" s="215">
        <v>76943</v>
      </c>
      <c r="EO21" s="215">
        <v>84039.98</v>
      </c>
      <c r="EP21" s="215">
        <v>63775</v>
      </c>
      <c r="EQ21" s="215">
        <v>88400.99</v>
      </c>
      <c r="ER21" s="215">
        <v>87837.48</v>
      </c>
      <c r="ES21" s="215">
        <v>81051</v>
      </c>
      <c r="ET21" s="215">
        <v>72677</v>
      </c>
      <c r="EU21" s="215">
        <v>80799</v>
      </c>
      <c r="EV21" s="215">
        <v>56501</v>
      </c>
      <c r="EW21" s="215">
        <v>83232</v>
      </c>
      <c r="EX21" s="215">
        <v>74324.960000000006</v>
      </c>
      <c r="EY21" s="215">
        <v>77970.77</v>
      </c>
      <c r="EZ21" s="215">
        <v>88526</v>
      </c>
      <c r="FA21" s="215">
        <v>71998.98</v>
      </c>
      <c r="FB21" s="215">
        <v>41024</v>
      </c>
      <c r="FC21" s="215">
        <v>76562</v>
      </c>
      <c r="FD21" s="215">
        <v>80215</v>
      </c>
      <c r="FE21" s="215">
        <v>84942.8</v>
      </c>
      <c r="FF21" s="215">
        <v>71220</v>
      </c>
      <c r="FG21" s="215">
        <v>66062</v>
      </c>
      <c r="FH21" s="215">
        <v>56742</v>
      </c>
      <c r="FI21" s="215">
        <v>80563</v>
      </c>
      <c r="FJ21" s="215">
        <v>66913</v>
      </c>
      <c r="FK21" s="215">
        <v>66262</v>
      </c>
      <c r="FL21" s="215">
        <v>88346</v>
      </c>
      <c r="FM21" s="215">
        <v>70452</v>
      </c>
      <c r="FN21" s="215">
        <v>66918</v>
      </c>
      <c r="FO21" s="215">
        <v>85155.96</v>
      </c>
      <c r="FP21" s="215">
        <v>76815</v>
      </c>
      <c r="FQ21" s="215">
        <v>92538.16</v>
      </c>
      <c r="FR21" s="215">
        <v>68874</v>
      </c>
      <c r="FS21" s="215">
        <v>40413</v>
      </c>
      <c r="FT21" s="215">
        <v>63977.56</v>
      </c>
      <c r="FU21" s="215">
        <v>80072</v>
      </c>
      <c r="FV21" s="215">
        <v>65813</v>
      </c>
      <c r="FW21" s="215">
        <v>83681.77</v>
      </c>
      <c r="FX21" s="215">
        <v>78740</v>
      </c>
      <c r="FY21" s="215">
        <v>68545</v>
      </c>
      <c r="FZ21" s="215">
        <v>67736.800000000003</v>
      </c>
      <c r="GA21" s="215">
        <v>70726</v>
      </c>
      <c r="GB21" s="215">
        <v>67927</v>
      </c>
      <c r="XEM21" s="140">
        <v>41122</v>
      </c>
      <c r="XEN21" s="143">
        <v>368</v>
      </c>
      <c r="XEO21" s="143">
        <v>376</v>
      </c>
      <c r="XEP21" s="143">
        <v>552</v>
      </c>
      <c r="XEQ21" s="143">
        <v>128</v>
      </c>
      <c r="XER21" s="143">
        <v>64</v>
      </c>
      <c r="XES21" s="143">
        <v>184</v>
      </c>
      <c r="XET21" s="143">
        <f t="shared" si="0"/>
        <v>744</v>
      </c>
    </row>
    <row r="22" spans="2:184 16363:16374">
      <c r="B22" s="15" t="s">
        <v>74</v>
      </c>
      <c r="C22" s="14" t="s">
        <v>36</v>
      </c>
      <c r="D22" s="461" t="s">
        <v>71</v>
      </c>
      <c r="E22" s="215">
        <v>398839.88</v>
      </c>
      <c r="F22" s="215">
        <v>362103.75</v>
      </c>
      <c r="G22" s="215">
        <v>381961.5</v>
      </c>
      <c r="H22" s="215">
        <v>353872.62</v>
      </c>
      <c r="I22" s="215">
        <v>372298.5</v>
      </c>
      <c r="J22" s="215">
        <v>339319.69</v>
      </c>
      <c r="K22" s="215">
        <v>401441.47</v>
      </c>
      <c r="L22" s="215">
        <v>384104.06</v>
      </c>
      <c r="M22" s="215">
        <v>349125.56</v>
      </c>
      <c r="N22" s="215">
        <v>305293.28000000003</v>
      </c>
      <c r="O22" s="215">
        <v>303042.75</v>
      </c>
      <c r="P22" s="215">
        <v>384730.69</v>
      </c>
      <c r="Q22" s="215">
        <v>403833.88</v>
      </c>
      <c r="R22" s="215">
        <v>370454.38</v>
      </c>
      <c r="S22" s="215">
        <v>346601.09</v>
      </c>
      <c r="T22" s="215">
        <v>387759.69</v>
      </c>
      <c r="U22" s="215">
        <v>361108.69</v>
      </c>
      <c r="V22" s="215">
        <v>369432.5</v>
      </c>
      <c r="W22" s="215">
        <v>385591.91</v>
      </c>
      <c r="X22" s="215">
        <v>370605.44</v>
      </c>
      <c r="Y22" s="215">
        <v>364400.94</v>
      </c>
      <c r="Z22" s="215">
        <v>394188.56</v>
      </c>
      <c r="AA22" s="215">
        <v>349103.25</v>
      </c>
      <c r="AB22" s="215">
        <v>404764.78</v>
      </c>
      <c r="AC22" s="215">
        <v>381465.41</v>
      </c>
      <c r="AD22" s="215">
        <v>364636.31</v>
      </c>
      <c r="AE22" s="215">
        <v>392246.94</v>
      </c>
      <c r="AF22" s="215">
        <v>346268.06</v>
      </c>
      <c r="AG22" s="215">
        <v>331132.38</v>
      </c>
      <c r="AH22" s="215">
        <v>403142.59</v>
      </c>
      <c r="AI22" s="215">
        <v>431915.06</v>
      </c>
      <c r="AJ22" s="215">
        <v>398235.66</v>
      </c>
      <c r="AK22" s="215">
        <v>378710.81</v>
      </c>
      <c r="AL22" s="215">
        <v>306473.06</v>
      </c>
      <c r="AM22" s="215">
        <v>366046.56</v>
      </c>
      <c r="AN22" s="215">
        <v>398429.06</v>
      </c>
      <c r="AO22" s="215">
        <v>356991.12</v>
      </c>
      <c r="AP22" s="215">
        <v>380055.41</v>
      </c>
      <c r="AQ22" s="215">
        <v>346612.41</v>
      </c>
      <c r="AR22" s="215">
        <v>291144.56</v>
      </c>
      <c r="AS22" s="215">
        <v>365333.44</v>
      </c>
      <c r="AT22" s="215">
        <v>405264.34</v>
      </c>
      <c r="AU22" s="215">
        <v>376882.97</v>
      </c>
      <c r="AV22" s="215">
        <v>435342.34</v>
      </c>
      <c r="AW22" s="215">
        <v>382098.38</v>
      </c>
      <c r="AX22" s="215">
        <v>345061.62</v>
      </c>
      <c r="AY22" s="215">
        <v>379313.62</v>
      </c>
      <c r="AZ22" s="215">
        <v>379943.94</v>
      </c>
      <c r="BA22" s="215">
        <v>371492.62</v>
      </c>
      <c r="BB22" s="215">
        <v>367274.03</v>
      </c>
      <c r="BC22" s="215">
        <v>372331.91</v>
      </c>
      <c r="BD22" s="215">
        <v>303039</v>
      </c>
      <c r="BE22" s="215">
        <v>398996.84</v>
      </c>
      <c r="BF22" s="215">
        <v>402127.78</v>
      </c>
      <c r="BG22" s="215">
        <v>376601.91</v>
      </c>
      <c r="BH22" s="215">
        <v>433751.34</v>
      </c>
      <c r="BI22" s="215">
        <v>360720.84</v>
      </c>
      <c r="BJ22" s="215">
        <v>260198.52</v>
      </c>
      <c r="BK22" s="215">
        <v>301289.62</v>
      </c>
      <c r="BL22" s="215">
        <v>365098.5</v>
      </c>
      <c r="BM22" s="215">
        <v>396230.5</v>
      </c>
      <c r="BN22" s="215">
        <v>361846</v>
      </c>
      <c r="BO22" s="215">
        <v>354794.53</v>
      </c>
      <c r="BP22" s="215">
        <v>322416.28000000003</v>
      </c>
      <c r="BQ22" s="215">
        <v>359273.19</v>
      </c>
      <c r="BR22" s="215">
        <v>388078.62</v>
      </c>
      <c r="BS22" s="215">
        <v>389719.56</v>
      </c>
      <c r="BT22" s="215">
        <v>442147.31</v>
      </c>
      <c r="BU22" s="215">
        <v>338273.53</v>
      </c>
      <c r="BV22" s="215">
        <v>415144.19</v>
      </c>
      <c r="BW22" s="215">
        <v>353332.44</v>
      </c>
      <c r="BX22" s="215">
        <v>365718.25</v>
      </c>
      <c r="BY22" s="215">
        <v>397318.22</v>
      </c>
      <c r="BZ22" s="215">
        <v>359392.62</v>
      </c>
      <c r="CA22" s="215">
        <v>311929.38</v>
      </c>
      <c r="CB22" s="215">
        <v>341211.5</v>
      </c>
      <c r="CC22" s="215">
        <v>380295.19</v>
      </c>
      <c r="CD22" s="215">
        <v>377316.12</v>
      </c>
      <c r="CE22" s="215">
        <v>423339.56</v>
      </c>
      <c r="CF22" s="215">
        <v>432025.94</v>
      </c>
      <c r="CG22" s="215">
        <v>374518</v>
      </c>
      <c r="CH22" s="215">
        <v>300866.71999999997</v>
      </c>
      <c r="CI22" s="215">
        <v>368082.81</v>
      </c>
      <c r="CJ22" s="215">
        <v>400302.38</v>
      </c>
      <c r="CK22" s="215">
        <v>416081.44</v>
      </c>
      <c r="CL22" s="215">
        <v>374017.19</v>
      </c>
      <c r="CM22" s="215">
        <v>397900.31</v>
      </c>
      <c r="CN22" s="215">
        <v>336226.75</v>
      </c>
      <c r="CO22" s="215">
        <v>368416.62</v>
      </c>
      <c r="CP22" s="215">
        <v>423130.28</v>
      </c>
      <c r="CQ22" s="215">
        <v>466868.34</v>
      </c>
      <c r="CR22" s="215">
        <v>427687.69</v>
      </c>
      <c r="CS22" s="215">
        <v>408606.69</v>
      </c>
      <c r="CT22" s="215">
        <v>372586.75</v>
      </c>
      <c r="CU22" s="215">
        <v>375343.19</v>
      </c>
      <c r="CV22" s="215">
        <v>418379.19</v>
      </c>
      <c r="CW22" s="215">
        <v>383874.19</v>
      </c>
      <c r="CX22" s="215">
        <v>371819</v>
      </c>
      <c r="CY22" s="215">
        <v>352072.88</v>
      </c>
      <c r="CZ22" s="215">
        <v>337350.59</v>
      </c>
      <c r="DA22" s="215">
        <v>392009.22</v>
      </c>
      <c r="DB22" s="215">
        <v>432646.19</v>
      </c>
      <c r="DC22" s="215">
        <v>436077.12</v>
      </c>
      <c r="DD22" s="215">
        <v>449643.91</v>
      </c>
      <c r="DE22" s="215">
        <v>404449</v>
      </c>
      <c r="DF22" s="215">
        <v>263544.44</v>
      </c>
      <c r="DG22" s="215">
        <v>393946.19</v>
      </c>
      <c r="DH22" s="215">
        <v>446198.44</v>
      </c>
      <c r="DI22" s="215">
        <v>398582.5</v>
      </c>
      <c r="DJ22" s="215">
        <v>387818.44</v>
      </c>
      <c r="DK22" s="215">
        <v>430294.94</v>
      </c>
      <c r="DL22" s="215">
        <v>335926.44</v>
      </c>
      <c r="DM22" s="215">
        <v>369468.5</v>
      </c>
      <c r="DN22" s="215">
        <v>427729.69</v>
      </c>
      <c r="DO22" s="215">
        <v>406798.12</v>
      </c>
      <c r="DP22" s="215">
        <v>473557.22</v>
      </c>
      <c r="DQ22" s="215">
        <v>412209.28</v>
      </c>
      <c r="DR22" s="215">
        <v>362437.62</v>
      </c>
      <c r="DS22" s="215">
        <v>397423.44</v>
      </c>
      <c r="DT22" s="215">
        <v>407475.81</v>
      </c>
      <c r="DU22" s="215">
        <v>408843.81</v>
      </c>
      <c r="DV22" s="215">
        <v>385980.06</v>
      </c>
      <c r="DW22" s="215">
        <v>416217</v>
      </c>
      <c r="DX22" s="215">
        <v>312871.28000000003</v>
      </c>
      <c r="DY22" s="215">
        <v>407045.66</v>
      </c>
      <c r="DZ22" s="215">
        <v>428325.12</v>
      </c>
      <c r="EA22" s="215">
        <v>405500.34</v>
      </c>
      <c r="EB22" s="215">
        <v>462065.59</v>
      </c>
      <c r="EC22" s="215">
        <v>385105.84</v>
      </c>
      <c r="ED22" s="215">
        <v>299439.44</v>
      </c>
      <c r="EE22" s="215">
        <v>344390.81</v>
      </c>
      <c r="EF22" s="215">
        <v>382863.94</v>
      </c>
      <c r="EG22" s="215">
        <v>418545.41</v>
      </c>
      <c r="EH22" s="215">
        <v>405770.75</v>
      </c>
      <c r="EI22" s="215">
        <v>318024.59000000003</v>
      </c>
      <c r="EJ22" s="215">
        <v>314732.44</v>
      </c>
      <c r="EK22" s="215">
        <v>410668.91</v>
      </c>
      <c r="EL22" s="215">
        <v>388935.06</v>
      </c>
      <c r="EM22" s="215">
        <v>443345.34</v>
      </c>
      <c r="EN22" s="215">
        <v>446817.5</v>
      </c>
      <c r="EO22" s="215">
        <v>391682.53</v>
      </c>
      <c r="EP22" s="215">
        <v>387746</v>
      </c>
      <c r="EQ22" s="215">
        <v>371941.41</v>
      </c>
      <c r="ER22" s="215">
        <v>402938.59</v>
      </c>
      <c r="ES22" s="215">
        <v>421335.12</v>
      </c>
      <c r="ET22" s="215">
        <v>382086.97</v>
      </c>
      <c r="EU22" s="215">
        <v>375243.41</v>
      </c>
      <c r="EV22" s="215">
        <v>349237.94</v>
      </c>
      <c r="EW22" s="215">
        <v>395647.44</v>
      </c>
      <c r="EX22" s="215">
        <v>409879.03</v>
      </c>
      <c r="EY22" s="215">
        <v>440045.38</v>
      </c>
      <c r="EZ22" s="215">
        <v>421869.12</v>
      </c>
      <c r="FA22" s="215">
        <v>411299.41</v>
      </c>
      <c r="FB22" s="215">
        <v>296626.56</v>
      </c>
      <c r="FC22" s="215">
        <v>258917.62</v>
      </c>
      <c r="FD22" s="215">
        <v>415399.94</v>
      </c>
      <c r="FE22" s="215">
        <v>398167.69</v>
      </c>
      <c r="FF22" s="215">
        <v>379953.72</v>
      </c>
      <c r="FG22" s="215">
        <v>373005.72</v>
      </c>
      <c r="FH22" s="215">
        <v>360098.19</v>
      </c>
      <c r="FI22" s="215">
        <v>342511.38</v>
      </c>
      <c r="FJ22" s="215">
        <v>423917.28</v>
      </c>
      <c r="FK22" s="215">
        <v>461684.34</v>
      </c>
      <c r="FL22" s="215">
        <v>420014.38</v>
      </c>
      <c r="FM22" s="215">
        <v>413396.12</v>
      </c>
      <c r="FN22" s="215">
        <v>374371.56</v>
      </c>
      <c r="FO22" s="215">
        <v>374665.84</v>
      </c>
      <c r="FP22" s="215">
        <v>417296.19</v>
      </c>
      <c r="FQ22" s="215">
        <v>381989.38</v>
      </c>
      <c r="FR22" s="215">
        <v>385668.91</v>
      </c>
      <c r="FS22" s="215">
        <v>319320.59000000003</v>
      </c>
      <c r="FT22" s="215">
        <v>394167.59</v>
      </c>
      <c r="FU22" s="215">
        <v>345779.06</v>
      </c>
      <c r="FV22" s="215">
        <v>422809.44</v>
      </c>
      <c r="FW22" s="215">
        <v>416987.12</v>
      </c>
      <c r="FX22" s="215">
        <v>436109.12</v>
      </c>
      <c r="FY22" s="215">
        <v>390448.53</v>
      </c>
      <c r="FZ22" s="215">
        <v>309602.44</v>
      </c>
      <c r="GA22" s="215">
        <v>347181.59</v>
      </c>
      <c r="GB22" s="215">
        <v>436062.16</v>
      </c>
      <c r="XEM22" s="140">
        <v>41153</v>
      </c>
      <c r="XEN22" s="143">
        <v>304</v>
      </c>
      <c r="XEO22" s="143">
        <v>416</v>
      </c>
      <c r="XEP22" s="143">
        <v>456</v>
      </c>
      <c r="XEQ22" s="143">
        <v>176</v>
      </c>
      <c r="XER22" s="143">
        <v>88</v>
      </c>
      <c r="XES22" s="143">
        <v>152</v>
      </c>
      <c r="XET22" s="143">
        <f t="shared" si="0"/>
        <v>720</v>
      </c>
    </row>
    <row r="23" spans="2:184 16363:16374">
      <c r="B23" s="15" t="s">
        <v>74</v>
      </c>
      <c r="C23" s="14" t="s">
        <v>36</v>
      </c>
      <c r="D23" s="461" t="s">
        <v>72</v>
      </c>
      <c r="E23" s="215">
        <v>188080.12</v>
      </c>
      <c r="F23" s="215">
        <v>175834.31</v>
      </c>
      <c r="G23" s="215">
        <v>168915.89</v>
      </c>
      <c r="H23" s="215">
        <v>147991.82999999999</v>
      </c>
      <c r="I23" s="215">
        <v>157288.07999999999</v>
      </c>
      <c r="J23" s="215">
        <v>147649.42000000001</v>
      </c>
      <c r="K23" s="215">
        <v>171251.88</v>
      </c>
      <c r="L23" s="215">
        <v>168046.8</v>
      </c>
      <c r="M23" s="215">
        <v>147362.82999999999</v>
      </c>
      <c r="N23" s="215">
        <v>124921.49</v>
      </c>
      <c r="O23" s="215">
        <v>128240.62</v>
      </c>
      <c r="P23" s="215">
        <v>170253.2</v>
      </c>
      <c r="Q23" s="215">
        <v>187069.36</v>
      </c>
      <c r="R23" s="215">
        <v>170504.31</v>
      </c>
      <c r="S23" s="215">
        <v>151366.85999999999</v>
      </c>
      <c r="T23" s="215">
        <v>162147.88</v>
      </c>
      <c r="U23" s="215">
        <v>148676.42000000001</v>
      </c>
      <c r="V23" s="215">
        <v>156047.54999999999</v>
      </c>
      <c r="W23" s="215">
        <v>168344.67</v>
      </c>
      <c r="X23" s="215">
        <v>160874.66</v>
      </c>
      <c r="Y23" s="215">
        <v>149324.34</v>
      </c>
      <c r="Z23" s="215">
        <v>160148.29999999999</v>
      </c>
      <c r="AA23" s="215">
        <v>144606.54999999999</v>
      </c>
      <c r="AB23" s="215">
        <v>171541.23</v>
      </c>
      <c r="AC23" s="215">
        <v>173328</v>
      </c>
      <c r="AD23" s="215">
        <v>164739</v>
      </c>
      <c r="AE23" s="215">
        <v>164671</v>
      </c>
      <c r="AF23" s="215">
        <v>139402.53</v>
      </c>
      <c r="AG23" s="215">
        <v>128871</v>
      </c>
      <c r="AH23" s="215">
        <v>161976.97</v>
      </c>
      <c r="AI23" s="215">
        <v>176143.8</v>
      </c>
      <c r="AJ23" s="215">
        <v>161972</v>
      </c>
      <c r="AK23" s="215">
        <v>149306</v>
      </c>
      <c r="AL23" s="215">
        <v>119167</v>
      </c>
      <c r="AM23" s="215">
        <v>147997.22</v>
      </c>
      <c r="AN23" s="215">
        <v>165844.85999999999</v>
      </c>
      <c r="AO23" s="215">
        <v>166198.47</v>
      </c>
      <c r="AP23" s="215">
        <v>177268.66</v>
      </c>
      <c r="AQ23" s="215">
        <v>144633</v>
      </c>
      <c r="AR23" s="215">
        <v>115058</v>
      </c>
      <c r="AS23" s="215">
        <v>148442.56</v>
      </c>
      <c r="AT23" s="215">
        <v>165971.53</v>
      </c>
      <c r="AU23" s="215">
        <v>156500</v>
      </c>
      <c r="AV23" s="215">
        <v>172797.56</v>
      </c>
      <c r="AW23" s="215">
        <v>151120</v>
      </c>
      <c r="AX23" s="215">
        <v>136885.79999999999</v>
      </c>
      <c r="AY23" s="215">
        <v>159303</v>
      </c>
      <c r="AZ23" s="215">
        <v>160318.44</v>
      </c>
      <c r="BA23" s="215">
        <v>171607.8</v>
      </c>
      <c r="BB23" s="215">
        <v>166205.84</v>
      </c>
      <c r="BC23" s="215">
        <v>157310.25</v>
      </c>
      <c r="BD23" s="215">
        <v>122424</v>
      </c>
      <c r="BE23" s="215">
        <v>163263.14000000001</v>
      </c>
      <c r="BF23" s="215">
        <v>164545</v>
      </c>
      <c r="BG23" s="215">
        <v>151030</v>
      </c>
      <c r="BH23" s="215">
        <v>176174</v>
      </c>
      <c r="BI23" s="215">
        <v>142464</v>
      </c>
      <c r="BJ23" s="215">
        <v>99364</v>
      </c>
      <c r="BK23" s="215">
        <v>122310.27</v>
      </c>
      <c r="BL23" s="215">
        <v>150904.20000000001</v>
      </c>
      <c r="BM23" s="215">
        <v>181084.7</v>
      </c>
      <c r="BN23" s="215">
        <v>171936.25</v>
      </c>
      <c r="BO23" s="215">
        <v>155196.07999999999</v>
      </c>
      <c r="BP23" s="215">
        <v>133875.98000000001</v>
      </c>
      <c r="BQ23" s="215">
        <v>147844.81</v>
      </c>
      <c r="BR23" s="215">
        <v>162885</v>
      </c>
      <c r="BS23" s="215">
        <v>173574.8</v>
      </c>
      <c r="BT23" s="215">
        <v>187445.8</v>
      </c>
      <c r="BU23" s="215">
        <v>142924.97</v>
      </c>
      <c r="BV23" s="215">
        <v>169921</v>
      </c>
      <c r="BW23" s="215">
        <v>161008</v>
      </c>
      <c r="BX23" s="215">
        <v>172346.7</v>
      </c>
      <c r="BY23" s="215">
        <v>194202.78</v>
      </c>
      <c r="BZ23" s="215">
        <v>174282.41</v>
      </c>
      <c r="CA23" s="215">
        <v>145721.34</v>
      </c>
      <c r="CB23" s="215">
        <v>150179.97</v>
      </c>
      <c r="CC23" s="215">
        <v>163622.20000000001</v>
      </c>
      <c r="CD23" s="215">
        <v>170788</v>
      </c>
      <c r="CE23" s="215">
        <v>198736.56</v>
      </c>
      <c r="CF23" s="215">
        <v>196085</v>
      </c>
      <c r="CG23" s="215">
        <v>172786.98</v>
      </c>
      <c r="CH23" s="215">
        <v>130219.01</v>
      </c>
      <c r="CI23" s="215">
        <v>176991.19</v>
      </c>
      <c r="CJ23" s="215">
        <v>187848.2</v>
      </c>
      <c r="CK23" s="215">
        <v>200045</v>
      </c>
      <c r="CL23" s="215">
        <v>181612.2</v>
      </c>
      <c r="CM23" s="215">
        <v>195102.59</v>
      </c>
      <c r="CN23" s="215">
        <v>156051</v>
      </c>
      <c r="CO23" s="215">
        <v>165785.54999999999</v>
      </c>
      <c r="CP23" s="215">
        <v>193010</v>
      </c>
      <c r="CQ23" s="215">
        <v>211505</v>
      </c>
      <c r="CR23" s="215">
        <v>191369</v>
      </c>
      <c r="CS23" s="215">
        <v>184142.27</v>
      </c>
      <c r="CT23" s="215">
        <v>170860.79999999999</v>
      </c>
      <c r="CU23" s="215">
        <v>177858.2</v>
      </c>
      <c r="CV23" s="215">
        <v>197958.39</v>
      </c>
      <c r="CW23" s="215">
        <v>177444.8</v>
      </c>
      <c r="CX23" s="215">
        <v>169215</v>
      </c>
      <c r="CY23" s="215">
        <v>160833.94</v>
      </c>
      <c r="CZ23" s="215">
        <v>140401.41</v>
      </c>
      <c r="DA23" s="215">
        <v>155986.94</v>
      </c>
      <c r="DB23" s="215">
        <v>181293</v>
      </c>
      <c r="DC23" s="215">
        <v>176589</v>
      </c>
      <c r="DD23" s="215">
        <v>186938.78</v>
      </c>
      <c r="DE23" s="215">
        <v>164244.84</v>
      </c>
      <c r="DF23" s="215">
        <v>106888</v>
      </c>
      <c r="DG23" s="215">
        <v>180012.38</v>
      </c>
      <c r="DH23" s="215">
        <v>194546.41</v>
      </c>
      <c r="DI23" s="215">
        <v>179600.7</v>
      </c>
      <c r="DJ23" s="215">
        <v>178144.22</v>
      </c>
      <c r="DK23" s="215">
        <v>195033</v>
      </c>
      <c r="DL23" s="215">
        <v>143942</v>
      </c>
      <c r="DM23" s="215">
        <v>148641.78</v>
      </c>
      <c r="DN23" s="215">
        <v>172994</v>
      </c>
      <c r="DO23" s="215">
        <v>166005.79999999999</v>
      </c>
      <c r="DP23" s="215">
        <v>194155.78</v>
      </c>
      <c r="DQ23" s="215">
        <v>163788</v>
      </c>
      <c r="DR23" s="215">
        <v>155343</v>
      </c>
      <c r="DS23" s="215">
        <v>180201.53</v>
      </c>
      <c r="DT23" s="215">
        <v>175368.5</v>
      </c>
      <c r="DU23" s="215">
        <v>186371.5</v>
      </c>
      <c r="DV23" s="215">
        <v>174723.03</v>
      </c>
      <c r="DW23" s="215">
        <v>189969.53</v>
      </c>
      <c r="DX23" s="215">
        <v>133886</v>
      </c>
      <c r="DY23" s="215">
        <v>164998</v>
      </c>
      <c r="DZ23" s="215">
        <v>170843</v>
      </c>
      <c r="EA23" s="215">
        <v>167094.78</v>
      </c>
      <c r="EB23" s="215">
        <v>186881</v>
      </c>
      <c r="EC23" s="215">
        <v>153498</v>
      </c>
      <c r="ED23" s="215">
        <v>121688.8</v>
      </c>
      <c r="EE23" s="215">
        <v>151198.22</v>
      </c>
      <c r="EF23" s="215">
        <v>169688.8</v>
      </c>
      <c r="EG23" s="215">
        <v>191687</v>
      </c>
      <c r="EH23" s="215">
        <v>182149.38</v>
      </c>
      <c r="EI23" s="215">
        <v>144969.25</v>
      </c>
      <c r="EJ23" s="215">
        <v>138188</v>
      </c>
      <c r="EK23" s="215">
        <v>164806</v>
      </c>
      <c r="EL23" s="215">
        <v>158352</v>
      </c>
      <c r="EM23" s="215">
        <v>183300.78</v>
      </c>
      <c r="EN23" s="215">
        <v>179899</v>
      </c>
      <c r="EO23" s="215">
        <v>159424.98000000001</v>
      </c>
      <c r="EP23" s="215">
        <v>161893</v>
      </c>
      <c r="EQ23" s="215">
        <v>164082</v>
      </c>
      <c r="ER23" s="215">
        <v>180292.7</v>
      </c>
      <c r="ES23" s="215">
        <v>188845.5</v>
      </c>
      <c r="ET23" s="215">
        <v>174003.62</v>
      </c>
      <c r="EU23" s="215">
        <v>166673.79999999999</v>
      </c>
      <c r="EV23" s="215">
        <v>146140</v>
      </c>
      <c r="EW23" s="215">
        <v>157397</v>
      </c>
      <c r="EX23" s="215">
        <v>165909.53</v>
      </c>
      <c r="EY23" s="215">
        <v>179467</v>
      </c>
      <c r="EZ23" s="215">
        <v>169959.81</v>
      </c>
      <c r="FA23" s="215">
        <v>160702.97</v>
      </c>
      <c r="FB23" s="215">
        <v>119509</v>
      </c>
      <c r="FC23" s="215">
        <v>110607</v>
      </c>
      <c r="FD23" s="215">
        <v>182891.67</v>
      </c>
      <c r="FE23" s="215">
        <v>175495.7</v>
      </c>
      <c r="FF23" s="215">
        <v>166045</v>
      </c>
      <c r="FG23" s="215">
        <v>163424</v>
      </c>
      <c r="FH23" s="215">
        <v>145810</v>
      </c>
      <c r="FI23" s="215">
        <v>135839.79999999999</v>
      </c>
      <c r="FJ23" s="215">
        <v>170328.97</v>
      </c>
      <c r="FK23" s="215">
        <v>186110.58</v>
      </c>
      <c r="FL23" s="215">
        <v>169350.58</v>
      </c>
      <c r="FM23" s="215">
        <v>156880</v>
      </c>
      <c r="FN23" s="215">
        <v>155121</v>
      </c>
      <c r="FO23" s="215">
        <v>159593.98000000001</v>
      </c>
      <c r="FP23" s="215">
        <v>178431</v>
      </c>
      <c r="FQ23" s="215">
        <v>165335.70000000001</v>
      </c>
      <c r="FR23" s="215">
        <v>166392</v>
      </c>
      <c r="FS23" s="215">
        <v>127916.34</v>
      </c>
      <c r="FT23" s="215">
        <v>157881</v>
      </c>
      <c r="FU23" s="215">
        <v>135538</v>
      </c>
      <c r="FV23" s="215">
        <v>167262.53</v>
      </c>
      <c r="FW23" s="215">
        <v>173868</v>
      </c>
      <c r="FX23" s="215">
        <v>171274.78</v>
      </c>
      <c r="FY23" s="215">
        <v>148486</v>
      </c>
      <c r="FZ23" s="215">
        <v>130616</v>
      </c>
      <c r="GA23" s="215">
        <v>144241.22</v>
      </c>
      <c r="GB23" s="215">
        <v>185681.5</v>
      </c>
      <c r="XEM23" s="140">
        <v>41183</v>
      </c>
      <c r="XEN23" s="143">
        <v>368</v>
      </c>
      <c r="XEO23" s="143">
        <v>376</v>
      </c>
      <c r="XEP23" s="143">
        <v>552</v>
      </c>
      <c r="XEQ23" s="143">
        <v>128</v>
      </c>
      <c r="XER23" s="143">
        <v>64</v>
      </c>
      <c r="XES23" s="143">
        <v>184</v>
      </c>
      <c r="XET23" s="143">
        <f t="shared" si="0"/>
        <v>744</v>
      </c>
    </row>
    <row r="24" spans="2:184 16363:16374" ht="15.75" thickBot="1">
      <c r="XEM24" s="140">
        <v>41214</v>
      </c>
      <c r="XEN24" s="143">
        <v>336</v>
      </c>
      <c r="XEO24" s="143">
        <v>384</v>
      </c>
      <c r="XEP24" s="143">
        <v>504</v>
      </c>
      <c r="XEQ24" s="143">
        <v>144</v>
      </c>
      <c r="XER24" s="143">
        <v>72</v>
      </c>
      <c r="XES24" s="143">
        <v>168</v>
      </c>
      <c r="XET24" s="143">
        <f t="shared" si="0"/>
        <v>720</v>
      </c>
    </row>
    <row r="25" spans="2:184 16363:16374" ht="15.75" thickBot="1">
      <c r="C25" s="32"/>
      <c r="D25" s="32"/>
      <c r="E25" s="622">
        <f>+E18</f>
        <v>41275</v>
      </c>
      <c r="F25" s="623">
        <f t="shared" ref="F25:P25" si="1">+F18</f>
        <v>41306</v>
      </c>
      <c r="G25" s="623">
        <f t="shared" si="1"/>
        <v>41334</v>
      </c>
      <c r="H25" s="623">
        <f t="shared" si="1"/>
        <v>41365</v>
      </c>
      <c r="I25" s="623">
        <f t="shared" si="1"/>
        <v>41395</v>
      </c>
      <c r="J25" s="623">
        <f t="shared" si="1"/>
        <v>41426</v>
      </c>
      <c r="K25" s="623">
        <f t="shared" si="1"/>
        <v>41456</v>
      </c>
      <c r="L25" s="623">
        <f t="shared" si="1"/>
        <v>41487</v>
      </c>
      <c r="M25" s="623">
        <f t="shared" si="1"/>
        <v>41518</v>
      </c>
      <c r="N25" s="623">
        <f t="shared" si="1"/>
        <v>41548</v>
      </c>
      <c r="O25" s="623">
        <f t="shared" si="1"/>
        <v>41579</v>
      </c>
      <c r="P25" s="623">
        <f t="shared" si="1"/>
        <v>41609</v>
      </c>
      <c r="Q25" s="623">
        <f t="shared" ref="Q25:AZ25" si="2">+Q18</f>
        <v>41640</v>
      </c>
      <c r="R25" s="623">
        <f t="shared" si="2"/>
        <v>41671</v>
      </c>
      <c r="S25" s="623">
        <f t="shared" si="2"/>
        <v>41699</v>
      </c>
      <c r="T25" s="623">
        <f t="shared" si="2"/>
        <v>41730</v>
      </c>
      <c r="U25" s="623">
        <f t="shared" si="2"/>
        <v>41760</v>
      </c>
      <c r="V25" s="623">
        <f t="shared" si="2"/>
        <v>41791</v>
      </c>
      <c r="W25" s="623">
        <f t="shared" si="2"/>
        <v>41821</v>
      </c>
      <c r="X25" s="623">
        <f t="shared" si="2"/>
        <v>41852</v>
      </c>
      <c r="Y25" s="623">
        <f t="shared" si="2"/>
        <v>41883</v>
      </c>
      <c r="Z25" s="623">
        <f t="shared" si="2"/>
        <v>41913</v>
      </c>
      <c r="AA25" s="623">
        <f t="shared" si="2"/>
        <v>41944</v>
      </c>
      <c r="AB25" s="623">
        <f t="shared" si="2"/>
        <v>41974</v>
      </c>
      <c r="AC25" s="623">
        <f t="shared" si="2"/>
        <v>42005</v>
      </c>
      <c r="AD25" s="623">
        <f t="shared" si="2"/>
        <v>42036</v>
      </c>
      <c r="AE25" s="623">
        <f t="shared" si="2"/>
        <v>42064</v>
      </c>
      <c r="AF25" s="623">
        <f t="shared" si="2"/>
        <v>42095</v>
      </c>
      <c r="AG25" s="623">
        <f t="shared" si="2"/>
        <v>42125</v>
      </c>
      <c r="AH25" s="623">
        <f t="shared" si="2"/>
        <v>42156</v>
      </c>
      <c r="AI25" s="623">
        <f t="shared" si="2"/>
        <v>42186</v>
      </c>
      <c r="AJ25" s="623">
        <f t="shared" si="2"/>
        <v>42217</v>
      </c>
      <c r="AK25" s="623">
        <f t="shared" si="2"/>
        <v>42248</v>
      </c>
      <c r="AL25" s="623">
        <f t="shared" si="2"/>
        <v>42278</v>
      </c>
      <c r="AM25" s="623">
        <f t="shared" si="2"/>
        <v>42309</v>
      </c>
      <c r="AN25" s="623">
        <f t="shared" si="2"/>
        <v>42339</v>
      </c>
      <c r="AO25" s="623">
        <f t="shared" si="2"/>
        <v>42370</v>
      </c>
      <c r="AP25" s="623">
        <f t="shared" si="2"/>
        <v>42401</v>
      </c>
      <c r="AQ25" s="623">
        <f t="shared" si="2"/>
        <v>42430</v>
      </c>
      <c r="AR25" s="623">
        <f t="shared" si="2"/>
        <v>42461</v>
      </c>
      <c r="AS25" s="623">
        <f t="shared" si="2"/>
        <v>42491</v>
      </c>
      <c r="AT25" s="623">
        <f t="shared" si="2"/>
        <v>42522</v>
      </c>
      <c r="AU25" s="623">
        <f t="shared" si="2"/>
        <v>42552</v>
      </c>
      <c r="AV25" s="623">
        <f t="shared" si="2"/>
        <v>42583</v>
      </c>
      <c r="AW25" s="623">
        <f t="shared" si="2"/>
        <v>42614</v>
      </c>
      <c r="AX25" s="623">
        <f t="shared" si="2"/>
        <v>42644</v>
      </c>
      <c r="AY25" s="623">
        <f t="shared" si="2"/>
        <v>42675</v>
      </c>
      <c r="AZ25" s="623">
        <f t="shared" si="2"/>
        <v>42705</v>
      </c>
      <c r="BA25" s="623">
        <f t="shared" ref="BA25:DL25" si="3">+BA18</f>
        <v>42736</v>
      </c>
      <c r="BB25" s="623">
        <f t="shared" si="3"/>
        <v>42767</v>
      </c>
      <c r="BC25" s="623">
        <f t="shared" si="3"/>
        <v>42795</v>
      </c>
      <c r="BD25" s="623">
        <f t="shared" si="3"/>
        <v>42826</v>
      </c>
      <c r="BE25" s="623">
        <f t="shared" si="3"/>
        <v>42856</v>
      </c>
      <c r="BF25" s="623">
        <f t="shared" si="3"/>
        <v>42887</v>
      </c>
      <c r="BG25" s="623">
        <f t="shared" si="3"/>
        <v>42917</v>
      </c>
      <c r="BH25" s="623">
        <f t="shared" si="3"/>
        <v>42948</v>
      </c>
      <c r="BI25" s="623">
        <f t="shared" si="3"/>
        <v>42979</v>
      </c>
      <c r="BJ25" s="623">
        <f t="shared" si="3"/>
        <v>43009</v>
      </c>
      <c r="BK25" s="623">
        <f t="shared" si="3"/>
        <v>43040</v>
      </c>
      <c r="BL25" s="623">
        <f t="shared" si="3"/>
        <v>43070</v>
      </c>
      <c r="BM25" s="623">
        <f t="shared" si="3"/>
        <v>43101</v>
      </c>
      <c r="BN25" s="623">
        <f t="shared" si="3"/>
        <v>43132</v>
      </c>
      <c r="BO25" s="623">
        <f t="shared" si="3"/>
        <v>43160</v>
      </c>
      <c r="BP25" s="623">
        <f t="shared" si="3"/>
        <v>43191</v>
      </c>
      <c r="BQ25" s="623">
        <f t="shared" si="3"/>
        <v>43221</v>
      </c>
      <c r="BR25" s="623">
        <f t="shared" si="3"/>
        <v>43252</v>
      </c>
      <c r="BS25" s="623">
        <f t="shared" si="3"/>
        <v>43282</v>
      </c>
      <c r="BT25" s="623">
        <f t="shared" si="3"/>
        <v>43313</v>
      </c>
      <c r="BU25" s="623">
        <f t="shared" si="3"/>
        <v>43344</v>
      </c>
      <c r="BV25" s="623">
        <f t="shared" si="3"/>
        <v>43374</v>
      </c>
      <c r="BW25" s="623">
        <f t="shared" si="3"/>
        <v>43405</v>
      </c>
      <c r="BX25" s="623">
        <f t="shared" si="3"/>
        <v>43435</v>
      </c>
      <c r="BY25" s="623">
        <f t="shared" si="3"/>
        <v>43466</v>
      </c>
      <c r="BZ25" s="623">
        <f t="shared" si="3"/>
        <v>43497</v>
      </c>
      <c r="CA25" s="623">
        <f t="shared" si="3"/>
        <v>43525</v>
      </c>
      <c r="CB25" s="623">
        <f t="shared" si="3"/>
        <v>43556</v>
      </c>
      <c r="CC25" s="623">
        <f t="shared" si="3"/>
        <v>43586</v>
      </c>
      <c r="CD25" s="623">
        <f t="shared" si="3"/>
        <v>43617</v>
      </c>
      <c r="CE25" s="623">
        <f t="shared" si="3"/>
        <v>43647</v>
      </c>
      <c r="CF25" s="623">
        <f t="shared" si="3"/>
        <v>43678</v>
      </c>
      <c r="CG25" s="623">
        <f t="shared" si="3"/>
        <v>43709</v>
      </c>
      <c r="CH25" s="623">
        <f t="shared" si="3"/>
        <v>43739</v>
      </c>
      <c r="CI25" s="623">
        <f t="shared" si="3"/>
        <v>43770</v>
      </c>
      <c r="CJ25" s="623">
        <f t="shared" si="3"/>
        <v>43800</v>
      </c>
      <c r="CK25" s="623">
        <f t="shared" si="3"/>
        <v>43831</v>
      </c>
      <c r="CL25" s="623">
        <f t="shared" si="3"/>
        <v>43862</v>
      </c>
      <c r="CM25" s="623">
        <f t="shared" si="3"/>
        <v>43891</v>
      </c>
      <c r="CN25" s="623">
        <f t="shared" si="3"/>
        <v>43922</v>
      </c>
      <c r="CO25" s="623">
        <f t="shared" si="3"/>
        <v>43952</v>
      </c>
      <c r="CP25" s="623">
        <f t="shared" si="3"/>
        <v>43983</v>
      </c>
      <c r="CQ25" s="623">
        <f t="shared" si="3"/>
        <v>44013</v>
      </c>
      <c r="CR25" s="623">
        <f t="shared" si="3"/>
        <v>44044</v>
      </c>
      <c r="CS25" s="623">
        <f t="shared" si="3"/>
        <v>44075</v>
      </c>
      <c r="CT25" s="623">
        <f t="shared" si="3"/>
        <v>44105</v>
      </c>
      <c r="CU25" s="623">
        <f t="shared" si="3"/>
        <v>44136</v>
      </c>
      <c r="CV25" s="623">
        <f t="shared" si="3"/>
        <v>44166</v>
      </c>
      <c r="CW25" s="623">
        <f t="shared" si="3"/>
        <v>44197</v>
      </c>
      <c r="CX25" s="623">
        <f t="shared" si="3"/>
        <v>44228</v>
      </c>
      <c r="CY25" s="623">
        <f t="shared" si="3"/>
        <v>44256</v>
      </c>
      <c r="CZ25" s="623">
        <f t="shared" si="3"/>
        <v>44287</v>
      </c>
      <c r="DA25" s="623">
        <f t="shared" si="3"/>
        <v>44317</v>
      </c>
      <c r="DB25" s="623">
        <f t="shared" si="3"/>
        <v>44348</v>
      </c>
      <c r="DC25" s="623">
        <f t="shared" si="3"/>
        <v>44378</v>
      </c>
      <c r="DD25" s="623">
        <f t="shared" si="3"/>
        <v>44409</v>
      </c>
      <c r="DE25" s="623">
        <f t="shared" si="3"/>
        <v>44440</v>
      </c>
      <c r="DF25" s="623">
        <f t="shared" si="3"/>
        <v>44470</v>
      </c>
      <c r="DG25" s="623">
        <f t="shared" si="3"/>
        <v>44501</v>
      </c>
      <c r="DH25" s="623">
        <f t="shared" si="3"/>
        <v>44531</v>
      </c>
      <c r="DI25" s="623">
        <f t="shared" si="3"/>
        <v>44562</v>
      </c>
      <c r="DJ25" s="623">
        <f t="shared" si="3"/>
        <v>44593</v>
      </c>
      <c r="DK25" s="623">
        <f t="shared" si="3"/>
        <v>44621</v>
      </c>
      <c r="DL25" s="623">
        <f t="shared" si="3"/>
        <v>44652</v>
      </c>
      <c r="DM25" s="623">
        <f t="shared" ref="DM25:FX25" si="4">+DM18</f>
        <v>44682</v>
      </c>
      <c r="DN25" s="623">
        <f t="shared" si="4"/>
        <v>44713</v>
      </c>
      <c r="DO25" s="623">
        <f t="shared" si="4"/>
        <v>44743</v>
      </c>
      <c r="DP25" s="623">
        <f t="shared" si="4"/>
        <v>44774</v>
      </c>
      <c r="DQ25" s="623">
        <f t="shared" si="4"/>
        <v>44805</v>
      </c>
      <c r="DR25" s="623">
        <f t="shared" si="4"/>
        <v>44835</v>
      </c>
      <c r="DS25" s="623">
        <f t="shared" si="4"/>
        <v>44866</v>
      </c>
      <c r="DT25" s="623">
        <f t="shared" si="4"/>
        <v>44896</v>
      </c>
      <c r="DU25" s="623">
        <f t="shared" si="4"/>
        <v>44927</v>
      </c>
      <c r="DV25" s="623">
        <f t="shared" si="4"/>
        <v>44958</v>
      </c>
      <c r="DW25" s="623">
        <f t="shared" si="4"/>
        <v>44986</v>
      </c>
      <c r="DX25" s="623">
        <f t="shared" si="4"/>
        <v>45017</v>
      </c>
      <c r="DY25" s="623">
        <f t="shared" si="4"/>
        <v>45047</v>
      </c>
      <c r="DZ25" s="623">
        <f t="shared" si="4"/>
        <v>45078</v>
      </c>
      <c r="EA25" s="623">
        <f t="shared" si="4"/>
        <v>45108</v>
      </c>
      <c r="EB25" s="623">
        <f t="shared" si="4"/>
        <v>45139</v>
      </c>
      <c r="EC25" s="623">
        <f t="shared" si="4"/>
        <v>45170</v>
      </c>
      <c r="ED25" s="623">
        <f t="shared" si="4"/>
        <v>45200</v>
      </c>
      <c r="EE25" s="623">
        <f t="shared" si="4"/>
        <v>45231</v>
      </c>
      <c r="EF25" s="623">
        <f t="shared" si="4"/>
        <v>45261</v>
      </c>
      <c r="EG25" s="623">
        <f t="shared" si="4"/>
        <v>45292</v>
      </c>
      <c r="EH25" s="623">
        <f t="shared" si="4"/>
        <v>45323</v>
      </c>
      <c r="EI25" s="623">
        <f t="shared" si="4"/>
        <v>45352</v>
      </c>
      <c r="EJ25" s="623">
        <f t="shared" si="4"/>
        <v>45383</v>
      </c>
      <c r="EK25" s="623">
        <f t="shared" si="4"/>
        <v>45413</v>
      </c>
      <c r="EL25" s="623">
        <f t="shared" si="4"/>
        <v>45444</v>
      </c>
      <c r="EM25" s="623">
        <f t="shared" si="4"/>
        <v>45474</v>
      </c>
      <c r="EN25" s="623">
        <f t="shared" si="4"/>
        <v>45505</v>
      </c>
      <c r="EO25" s="623">
        <f t="shared" si="4"/>
        <v>45536</v>
      </c>
      <c r="EP25" s="623">
        <f t="shared" si="4"/>
        <v>45566</v>
      </c>
      <c r="EQ25" s="623">
        <f t="shared" si="4"/>
        <v>45597</v>
      </c>
      <c r="ER25" s="623">
        <f t="shared" si="4"/>
        <v>45627</v>
      </c>
      <c r="ES25" s="623">
        <f t="shared" si="4"/>
        <v>45658</v>
      </c>
      <c r="ET25" s="623">
        <f t="shared" si="4"/>
        <v>45689</v>
      </c>
      <c r="EU25" s="623">
        <f t="shared" si="4"/>
        <v>45717</v>
      </c>
      <c r="EV25" s="623">
        <f t="shared" si="4"/>
        <v>45748</v>
      </c>
      <c r="EW25" s="623">
        <f t="shared" si="4"/>
        <v>45778</v>
      </c>
      <c r="EX25" s="623">
        <f t="shared" si="4"/>
        <v>45809</v>
      </c>
      <c r="EY25" s="623">
        <f t="shared" si="4"/>
        <v>45839</v>
      </c>
      <c r="EZ25" s="623">
        <f t="shared" si="4"/>
        <v>45870</v>
      </c>
      <c r="FA25" s="623">
        <f t="shared" si="4"/>
        <v>45901</v>
      </c>
      <c r="FB25" s="623">
        <f t="shared" si="4"/>
        <v>45931</v>
      </c>
      <c r="FC25" s="623">
        <f t="shared" si="4"/>
        <v>45962</v>
      </c>
      <c r="FD25" s="623">
        <f t="shared" si="4"/>
        <v>45992</v>
      </c>
      <c r="FE25" s="623">
        <f t="shared" si="4"/>
        <v>46023</v>
      </c>
      <c r="FF25" s="623">
        <f t="shared" si="4"/>
        <v>46054</v>
      </c>
      <c r="FG25" s="623">
        <f t="shared" si="4"/>
        <v>46082</v>
      </c>
      <c r="FH25" s="623">
        <f t="shared" si="4"/>
        <v>46113</v>
      </c>
      <c r="FI25" s="623">
        <f t="shared" si="4"/>
        <v>46143</v>
      </c>
      <c r="FJ25" s="623">
        <f t="shared" si="4"/>
        <v>46174</v>
      </c>
      <c r="FK25" s="623">
        <f t="shared" si="4"/>
        <v>46204</v>
      </c>
      <c r="FL25" s="623">
        <f t="shared" si="4"/>
        <v>46235</v>
      </c>
      <c r="FM25" s="623">
        <f t="shared" si="4"/>
        <v>46266</v>
      </c>
      <c r="FN25" s="623">
        <f t="shared" si="4"/>
        <v>46296</v>
      </c>
      <c r="FO25" s="623">
        <f t="shared" si="4"/>
        <v>46327</v>
      </c>
      <c r="FP25" s="623">
        <f t="shared" si="4"/>
        <v>46357</v>
      </c>
      <c r="FQ25" s="623">
        <f t="shared" si="4"/>
        <v>46388</v>
      </c>
      <c r="FR25" s="623">
        <f t="shared" si="4"/>
        <v>46419</v>
      </c>
      <c r="FS25" s="623">
        <f t="shared" si="4"/>
        <v>46447</v>
      </c>
      <c r="FT25" s="623">
        <f t="shared" si="4"/>
        <v>46478</v>
      </c>
      <c r="FU25" s="623">
        <f t="shared" si="4"/>
        <v>46508</v>
      </c>
      <c r="FV25" s="623">
        <f t="shared" si="4"/>
        <v>46539</v>
      </c>
      <c r="FW25" s="623">
        <f t="shared" si="4"/>
        <v>46569</v>
      </c>
      <c r="FX25" s="623">
        <f t="shared" si="4"/>
        <v>46600</v>
      </c>
      <c r="FY25" s="623">
        <f t="shared" ref="FY25:GB25" si="5">+FY18</f>
        <v>46631</v>
      </c>
      <c r="FZ25" s="623">
        <f t="shared" si="5"/>
        <v>46661</v>
      </c>
      <c r="GA25" s="623">
        <f t="shared" si="5"/>
        <v>46692</v>
      </c>
      <c r="GB25" s="623">
        <f t="shared" si="5"/>
        <v>46722</v>
      </c>
      <c r="XEM25" s="140">
        <v>41244</v>
      </c>
      <c r="XEN25" s="143">
        <v>320</v>
      </c>
      <c r="XEO25" s="143">
        <v>424</v>
      </c>
      <c r="XEP25" s="143">
        <v>480</v>
      </c>
      <c r="XEQ25" s="143">
        <v>176</v>
      </c>
      <c r="XER25" s="143">
        <v>88</v>
      </c>
      <c r="XES25" s="143">
        <v>160</v>
      </c>
      <c r="XET25" s="143">
        <f t="shared" si="0"/>
        <v>744</v>
      </c>
    </row>
    <row r="26" spans="2:184 16363:16374">
      <c r="C26" s="7" t="s">
        <v>91</v>
      </c>
      <c r="D26" s="41" t="s">
        <v>68</v>
      </c>
      <c r="E26" s="52">
        <f>+SUM(E19,E11)-E3</f>
        <v>82143.059999999939</v>
      </c>
      <c r="F26" s="53">
        <f t="shared" ref="F26:P30" si="6">+SUM(F19,F11)-F3</f>
        <v>81706.63</v>
      </c>
      <c r="G26" s="53">
        <f t="shared" si="6"/>
        <v>102750.72999999998</v>
      </c>
      <c r="H26" s="53">
        <f t="shared" si="6"/>
        <v>42934.79999999993</v>
      </c>
      <c r="I26" s="53">
        <f t="shared" si="6"/>
        <v>19505.640000000014</v>
      </c>
      <c r="J26" s="53">
        <f t="shared" si="6"/>
        <v>23125.830000000075</v>
      </c>
      <c r="K26" s="53">
        <f t="shared" si="6"/>
        <v>48583.620000000112</v>
      </c>
      <c r="L26" s="53">
        <f t="shared" si="6"/>
        <v>170774.37000000011</v>
      </c>
      <c r="M26" s="53">
        <f t="shared" si="6"/>
        <v>158761.69000000006</v>
      </c>
      <c r="N26" s="53">
        <f t="shared" si="6"/>
        <v>1254.3800000000047</v>
      </c>
      <c r="O26" s="53">
        <f t="shared" si="6"/>
        <v>68023.25</v>
      </c>
      <c r="P26" s="53">
        <f t="shared" si="6"/>
        <v>150652.62999999989</v>
      </c>
      <c r="Q26" s="53">
        <f t="shared" ref="Q26:AZ26" si="7">+SUM(Q19,Q11)-Q3</f>
        <v>158402.13</v>
      </c>
      <c r="R26" s="53">
        <f t="shared" si="7"/>
        <v>155897.44000000006</v>
      </c>
      <c r="S26" s="53">
        <f t="shared" si="7"/>
        <v>112228.55999999994</v>
      </c>
      <c r="T26" s="53">
        <f t="shared" si="7"/>
        <v>179237.37000000011</v>
      </c>
      <c r="U26" s="53">
        <f t="shared" si="7"/>
        <v>169906.43000000005</v>
      </c>
      <c r="V26" s="53">
        <f t="shared" si="7"/>
        <v>116900</v>
      </c>
      <c r="W26" s="53">
        <f t="shared" si="7"/>
        <v>103904.13</v>
      </c>
      <c r="X26" s="53">
        <f t="shared" si="7"/>
        <v>110985.75</v>
      </c>
      <c r="Y26" s="53">
        <f t="shared" si="7"/>
        <v>148512</v>
      </c>
      <c r="Z26" s="53">
        <f t="shared" si="7"/>
        <v>171282.25</v>
      </c>
      <c r="AA26" s="53">
        <f t="shared" si="7"/>
        <v>188065.43999999994</v>
      </c>
      <c r="AB26" s="53">
        <f t="shared" si="7"/>
        <v>134897.62</v>
      </c>
      <c r="AC26" s="53">
        <f t="shared" si="7"/>
        <v>127721.06000000006</v>
      </c>
      <c r="AD26" s="53">
        <f t="shared" si="7"/>
        <v>134329.75</v>
      </c>
      <c r="AE26" s="53">
        <f t="shared" si="7"/>
        <v>159997.55999999994</v>
      </c>
      <c r="AF26" s="53">
        <f t="shared" si="7"/>
        <v>102926.06000000006</v>
      </c>
      <c r="AG26" s="53">
        <f t="shared" si="7"/>
        <v>124242.87000000011</v>
      </c>
      <c r="AH26" s="53">
        <f t="shared" si="7"/>
        <v>128945.75</v>
      </c>
      <c r="AI26" s="53">
        <f t="shared" si="7"/>
        <v>135864.5</v>
      </c>
      <c r="AJ26" s="53">
        <f t="shared" si="7"/>
        <v>140398.43999999994</v>
      </c>
      <c r="AK26" s="53">
        <f t="shared" si="7"/>
        <v>155408.93999999994</v>
      </c>
      <c r="AL26" s="53">
        <f t="shared" si="7"/>
        <v>13629.370000000112</v>
      </c>
      <c r="AM26" s="53">
        <f t="shared" si="7"/>
        <v>165765.5</v>
      </c>
      <c r="AN26" s="53">
        <f t="shared" si="7"/>
        <v>106214.43000000005</v>
      </c>
      <c r="AO26" s="53">
        <f t="shared" si="7"/>
        <v>126309.73999999999</v>
      </c>
      <c r="AP26" s="53">
        <f t="shared" si="7"/>
        <v>148464.37000000011</v>
      </c>
      <c r="AQ26" s="53">
        <f t="shared" si="7"/>
        <v>36037.309999999939</v>
      </c>
      <c r="AR26" s="53">
        <f t="shared" si="7"/>
        <v>19645.180000000051</v>
      </c>
      <c r="AS26" s="53">
        <f t="shared" si="7"/>
        <v>165857.68999999994</v>
      </c>
      <c r="AT26" s="53">
        <f t="shared" si="7"/>
        <v>132079.94000000006</v>
      </c>
      <c r="AU26" s="53">
        <f t="shared" si="7"/>
        <v>132990.76</v>
      </c>
      <c r="AV26" s="53">
        <f t="shared" si="7"/>
        <v>141692.74</v>
      </c>
      <c r="AW26" s="53">
        <f t="shared" si="7"/>
        <v>158274.94000000006</v>
      </c>
      <c r="AX26" s="53">
        <f t="shared" si="7"/>
        <v>135593.93999999994</v>
      </c>
      <c r="AY26" s="53">
        <f t="shared" si="7"/>
        <v>172427.63</v>
      </c>
      <c r="AZ26" s="53">
        <f t="shared" si="7"/>
        <v>106343.23999999999</v>
      </c>
      <c r="BA26" s="53">
        <f t="shared" ref="BA26:DL26" si="8">+SUM(BA19,BA11)-BA3</f>
        <v>126219.06000000006</v>
      </c>
      <c r="BB26" s="53">
        <f t="shared" si="8"/>
        <v>132547.12</v>
      </c>
      <c r="BC26" s="53">
        <f t="shared" si="8"/>
        <v>95134.63</v>
      </c>
      <c r="BD26" s="53">
        <f t="shared" si="8"/>
        <v>88978.810000000056</v>
      </c>
      <c r="BE26" s="53">
        <f t="shared" si="8"/>
        <v>189749.18000000005</v>
      </c>
      <c r="BF26" s="53">
        <f t="shared" si="8"/>
        <v>125398.26000000001</v>
      </c>
      <c r="BG26" s="53">
        <f t="shared" si="8"/>
        <v>124465.30999999994</v>
      </c>
      <c r="BH26" s="53">
        <f t="shared" si="8"/>
        <v>136826.43999999994</v>
      </c>
      <c r="BI26" s="53">
        <f t="shared" si="8"/>
        <v>138696.38</v>
      </c>
      <c r="BJ26" s="53">
        <f t="shared" si="8"/>
        <v>-77746.06</v>
      </c>
      <c r="BK26" s="53">
        <f t="shared" si="8"/>
        <v>14418.380000000005</v>
      </c>
      <c r="BL26" s="53">
        <f t="shared" si="8"/>
        <v>104769.94000000006</v>
      </c>
      <c r="BM26" s="53">
        <f t="shared" si="8"/>
        <v>128966.06999999995</v>
      </c>
      <c r="BN26" s="53">
        <f t="shared" si="8"/>
        <v>134470.87</v>
      </c>
      <c r="BO26" s="53">
        <f t="shared" si="8"/>
        <v>91383.060000000056</v>
      </c>
      <c r="BP26" s="53">
        <f t="shared" si="8"/>
        <v>90160.25</v>
      </c>
      <c r="BQ26" s="53">
        <f t="shared" si="8"/>
        <v>122378.12</v>
      </c>
      <c r="BR26" s="53">
        <f t="shared" si="8"/>
        <v>131546.80999999994</v>
      </c>
      <c r="BS26" s="53">
        <f t="shared" si="8"/>
        <v>140500.55999999994</v>
      </c>
      <c r="BT26" s="53">
        <f t="shared" si="8"/>
        <v>152994.75</v>
      </c>
      <c r="BU26" s="53">
        <f t="shared" si="8"/>
        <v>164849.5</v>
      </c>
      <c r="BV26" s="53">
        <f t="shared" si="8"/>
        <v>213149.74</v>
      </c>
      <c r="BW26" s="53">
        <f t="shared" si="8"/>
        <v>131902.30999999994</v>
      </c>
      <c r="BX26" s="53">
        <f t="shared" si="8"/>
        <v>139458</v>
      </c>
      <c r="BY26" s="53">
        <f t="shared" si="8"/>
        <v>150552.93999999994</v>
      </c>
      <c r="BZ26" s="53">
        <f t="shared" si="8"/>
        <v>126401.56000000006</v>
      </c>
      <c r="CA26" s="53">
        <f t="shared" si="8"/>
        <v>49409.630000000005</v>
      </c>
      <c r="CB26" s="53">
        <f t="shared" si="8"/>
        <v>112673.68999999994</v>
      </c>
      <c r="CC26" s="53">
        <f t="shared" si="8"/>
        <v>168717.93000000005</v>
      </c>
      <c r="CD26" s="53">
        <f t="shared" si="8"/>
        <v>148980</v>
      </c>
      <c r="CE26" s="53">
        <f t="shared" si="8"/>
        <v>173873.18999999994</v>
      </c>
      <c r="CF26" s="53">
        <f t="shared" si="8"/>
        <v>181522.37000000011</v>
      </c>
      <c r="CG26" s="53">
        <f t="shared" si="8"/>
        <v>198649.25</v>
      </c>
      <c r="CH26" s="53">
        <f t="shared" si="8"/>
        <v>-9954.3699999999953</v>
      </c>
      <c r="CI26" s="53">
        <f t="shared" si="8"/>
        <v>218727</v>
      </c>
      <c r="CJ26" s="53">
        <f t="shared" si="8"/>
        <v>173322.74</v>
      </c>
      <c r="CK26" s="53">
        <f t="shared" si="8"/>
        <v>171978.12</v>
      </c>
      <c r="CL26" s="53">
        <f t="shared" si="8"/>
        <v>185174.93999999994</v>
      </c>
      <c r="CM26" s="53">
        <f t="shared" si="8"/>
        <v>201478.75</v>
      </c>
      <c r="CN26" s="53">
        <f t="shared" si="8"/>
        <v>109388.26000000001</v>
      </c>
      <c r="CO26" s="53">
        <f t="shared" si="8"/>
        <v>210096.87000000011</v>
      </c>
      <c r="CP26" s="53">
        <f t="shared" si="8"/>
        <v>174406</v>
      </c>
      <c r="CQ26" s="53">
        <f t="shared" si="8"/>
        <v>188660.37</v>
      </c>
      <c r="CR26" s="53">
        <f t="shared" si="8"/>
        <v>194094.18000000005</v>
      </c>
      <c r="CS26" s="53">
        <f t="shared" si="8"/>
        <v>214685.25</v>
      </c>
      <c r="CT26" s="53">
        <f t="shared" si="8"/>
        <v>182136.12000000011</v>
      </c>
      <c r="CU26" s="53">
        <f t="shared" si="8"/>
        <v>227371.87000000011</v>
      </c>
      <c r="CV26" s="53">
        <f t="shared" si="8"/>
        <v>181130.12</v>
      </c>
      <c r="CW26" s="53">
        <f t="shared" si="8"/>
        <v>173550.25</v>
      </c>
      <c r="CX26" s="53">
        <f t="shared" si="8"/>
        <v>126601.5</v>
      </c>
      <c r="CY26" s="53">
        <f t="shared" si="8"/>
        <v>66571.370000000112</v>
      </c>
      <c r="CZ26" s="53">
        <f t="shared" si="8"/>
        <v>99680.180000000051</v>
      </c>
      <c r="DA26" s="53">
        <f t="shared" si="8"/>
        <v>238606.12999999989</v>
      </c>
      <c r="DB26" s="53">
        <f t="shared" si="8"/>
        <v>176245.80999999994</v>
      </c>
      <c r="DC26" s="53">
        <f t="shared" si="8"/>
        <v>191080.68999999994</v>
      </c>
      <c r="DD26" s="53">
        <f t="shared" si="8"/>
        <v>202525.55999999994</v>
      </c>
      <c r="DE26" s="53">
        <f t="shared" si="8"/>
        <v>207014.38</v>
      </c>
      <c r="DF26" s="53">
        <f t="shared" si="8"/>
        <v>-14202.560000000056</v>
      </c>
      <c r="DG26" s="53">
        <f t="shared" si="8"/>
        <v>228015</v>
      </c>
      <c r="DH26" s="53">
        <f t="shared" si="8"/>
        <v>169794.68999999994</v>
      </c>
      <c r="DI26" s="53">
        <f t="shared" si="8"/>
        <v>166612.62999999989</v>
      </c>
      <c r="DJ26" s="53">
        <f t="shared" si="8"/>
        <v>165864.18000000005</v>
      </c>
      <c r="DK26" s="53">
        <f t="shared" si="8"/>
        <v>221010.68999999994</v>
      </c>
      <c r="DL26" s="53">
        <f t="shared" si="8"/>
        <v>131728.19000000006</v>
      </c>
      <c r="DM26" s="53">
        <f t="shared" ref="DM26:FX26" si="9">+SUM(DM19,DM11)-DM3</f>
        <v>168348.12</v>
      </c>
      <c r="DN26" s="53">
        <f t="shared" si="9"/>
        <v>171813.13</v>
      </c>
      <c r="DO26" s="53">
        <f t="shared" si="9"/>
        <v>183415.87</v>
      </c>
      <c r="DP26" s="53">
        <f t="shared" si="9"/>
        <v>196767.93999999994</v>
      </c>
      <c r="DQ26" s="53">
        <f t="shared" si="9"/>
        <v>200705.37</v>
      </c>
      <c r="DR26" s="53">
        <f t="shared" si="9"/>
        <v>180594.26</v>
      </c>
      <c r="DS26" s="53">
        <f t="shared" si="9"/>
        <v>225293.93999999994</v>
      </c>
      <c r="DT26" s="53">
        <f t="shared" si="9"/>
        <v>164527.18999999994</v>
      </c>
      <c r="DU26" s="53">
        <f t="shared" si="9"/>
        <v>161665</v>
      </c>
      <c r="DV26" s="53">
        <f t="shared" si="9"/>
        <v>160572.31000000006</v>
      </c>
      <c r="DW26" s="53">
        <f t="shared" si="9"/>
        <v>178905.25</v>
      </c>
      <c r="DX26" s="53">
        <f t="shared" si="9"/>
        <v>116278.18999999994</v>
      </c>
      <c r="DY26" s="53">
        <f t="shared" si="9"/>
        <v>213565.25</v>
      </c>
      <c r="DZ26" s="53">
        <f t="shared" si="9"/>
        <v>161094.56000000006</v>
      </c>
      <c r="EA26" s="53">
        <f t="shared" si="9"/>
        <v>172818.43999999994</v>
      </c>
      <c r="EB26" s="53">
        <f t="shared" si="9"/>
        <v>177614.63</v>
      </c>
      <c r="EC26" s="53">
        <f t="shared" si="9"/>
        <v>194243.81999999995</v>
      </c>
      <c r="ED26" s="53">
        <f t="shared" si="9"/>
        <v>1339.5</v>
      </c>
      <c r="EE26" s="53">
        <f t="shared" si="9"/>
        <v>119200.88</v>
      </c>
      <c r="EF26" s="53">
        <f t="shared" si="9"/>
        <v>156132.05999999994</v>
      </c>
      <c r="EG26" s="53">
        <f t="shared" si="9"/>
        <v>156615.94000000006</v>
      </c>
      <c r="EH26" s="53">
        <f t="shared" si="9"/>
        <v>174533.25</v>
      </c>
      <c r="EI26" s="53">
        <f t="shared" si="9"/>
        <v>53708.130000000005</v>
      </c>
      <c r="EJ26" s="53">
        <f t="shared" si="9"/>
        <v>49357.879999999888</v>
      </c>
      <c r="EK26" s="53">
        <f t="shared" si="9"/>
        <v>211252.81000000006</v>
      </c>
      <c r="EL26" s="53">
        <f t="shared" si="9"/>
        <v>153973.74</v>
      </c>
      <c r="EM26" s="53">
        <f t="shared" si="9"/>
        <v>170243.80999999994</v>
      </c>
      <c r="EN26" s="53">
        <f t="shared" si="9"/>
        <v>172515.25</v>
      </c>
      <c r="EO26" s="53">
        <f t="shared" si="9"/>
        <v>195622</v>
      </c>
      <c r="EP26" s="53">
        <f t="shared" si="9"/>
        <v>167102.5</v>
      </c>
      <c r="EQ26" s="53">
        <f t="shared" si="9"/>
        <v>207953.37</v>
      </c>
      <c r="ER26" s="53">
        <f t="shared" si="9"/>
        <v>154581.68999999994</v>
      </c>
      <c r="ES26" s="53">
        <f t="shared" si="9"/>
        <v>147654</v>
      </c>
      <c r="ET26" s="53">
        <f t="shared" si="9"/>
        <v>148425.81000000006</v>
      </c>
      <c r="EU26" s="53">
        <f t="shared" si="9"/>
        <v>150413</v>
      </c>
      <c r="EV26" s="53">
        <f t="shared" si="9"/>
        <v>103622.5</v>
      </c>
      <c r="EW26" s="53">
        <f t="shared" si="9"/>
        <v>211589</v>
      </c>
      <c r="EX26" s="53">
        <f t="shared" si="9"/>
        <v>145208.93999999994</v>
      </c>
      <c r="EY26" s="53">
        <f t="shared" si="9"/>
        <v>158202.25</v>
      </c>
      <c r="EZ26" s="53">
        <f t="shared" si="9"/>
        <v>165768.31000000006</v>
      </c>
      <c r="FA26" s="53">
        <f t="shared" si="9"/>
        <v>183128.25</v>
      </c>
      <c r="FB26" s="53">
        <f t="shared" si="9"/>
        <v>-38186.75</v>
      </c>
      <c r="FC26" s="53">
        <f t="shared" si="9"/>
        <v>3778.3800000000047</v>
      </c>
      <c r="FD26" s="53">
        <f t="shared" si="9"/>
        <v>144096.43999999994</v>
      </c>
      <c r="FE26" s="53">
        <f t="shared" si="9"/>
        <v>129537.13</v>
      </c>
      <c r="FF26" s="53">
        <f t="shared" si="9"/>
        <v>134375.76</v>
      </c>
      <c r="FG26" s="53">
        <f t="shared" si="9"/>
        <v>95081.559999999939</v>
      </c>
      <c r="FH26" s="53">
        <f t="shared" si="9"/>
        <v>107092</v>
      </c>
      <c r="FI26" s="53">
        <f t="shared" si="9"/>
        <v>133234.80999999994</v>
      </c>
      <c r="FJ26" s="53">
        <f t="shared" si="9"/>
        <v>137054.06000000006</v>
      </c>
      <c r="FK26" s="53">
        <f t="shared" si="9"/>
        <v>146698.68000000005</v>
      </c>
      <c r="FL26" s="53">
        <f t="shared" si="9"/>
        <v>156042.76</v>
      </c>
      <c r="FM26" s="53">
        <f t="shared" si="9"/>
        <v>175190.43000000005</v>
      </c>
      <c r="FN26" s="53">
        <f t="shared" si="9"/>
        <v>151836.43999999994</v>
      </c>
      <c r="FO26" s="53">
        <f t="shared" si="9"/>
        <v>189147.5</v>
      </c>
      <c r="FP26" s="53">
        <f t="shared" si="9"/>
        <v>131143.55999999994</v>
      </c>
      <c r="FQ26" s="53">
        <f t="shared" si="9"/>
        <v>120724.81000000006</v>
      </c>
      <c r="FR26" s="53">
        <f t="shared" si="9"/>
        <v>129365.06000000006</v>
      </c>
      <c r="FS26" s="53">
        <f t="shared" si="9"/>
        <v>-63838.680000000051</v>
      </c>
      <c r="FT26" s="53">
        <f t="shared" si="9"/>
        <v>184715.18000000005</v>
      </c>
      <c r="FU26" s="53">
        <f t="shared" si="9"/>
        <v>128112.06999999995</v>
      </c>
      <c r="FV26" s="53">
        <f t="shared" si="9"/>
        <v>127228.25</v>
      </c>
      <c r="FW26" s="53">
        <f t="shared" si="9"/>
        <v>139790.69000000006</v>
      </c>
      <c r="FX26" s="53">
        <f t="shared" si="9"/>
        <v>146751.43000000005</v>
      </c>
      <c r="FY26" s="53">
        <f t="shared" ref="FY26:GB26" si="10">+SUM(FY19,FY11)-FY3</f>
        <v>137713.94000000006</v>
      </c>
      <c r="FZ26" s="53">
        <f t="shared" si="10"/>
        <v>61344.5</v>
      </c>
      <c r="GA26" s="53">
        <f t="shared" si="10"/>
        <v>100012.93000000005</v>
      </c>
      <c r="GB26" s="53">
        <f t="shared" si="10"/>
        <v>126935.12</v>
      </c>
      <c r="XEM26" s="139">
        <v>41275</v>
      </c>
      <c r="XEN26" s="142">
        <v>352</v>
      </c>
      <c r="XEO26" s="142">
        <v>392</v>
      </c>
      <c r="XEP26" s="142">
        <v>528</v>
      </c>
      <c r="XEQ26" s="142">
        <v>144</v>
      </c>
      <c r="XER26" s="142">
        <v>72</v>
      </c>
      <c r="XES26" s="142">
        <v>176</v>
      </c>
      <c r="XET26" s="142">
        <f t="shared" si="0"/>
        <v>744</v>
      </c>
    </row>
    <row r="27" spans="2:184 16363:16374">
      <c r="B27" s="8"/>
      <c r="C27" s="7" t="s">
        <v>251</v>
      </c>
      <c r="D27" s="41" t="s">
        <v>69</v>
      </c>
      <c r="E27" s="54">
        <f t="shared" ref="E27:P30" si="11">+SUM(E20,E12)-E4</f>
        <v>11456.809999999998</v>
      </c>
      <c r="F27" s="55">
        <f t="shared" si="11"/>
        <v>11460.609999999986</v>
      </c>
      <c r="G27" s="55">
        <f t="shared" si="11"/>
        <v>14418.160000000003</v>
      </c>
      <c r="H27" s="55">
        <f t="shared" si="11"/>
        <v>6058.8899999999849</v>
      </c>
      <c r="I27" s="55">
        <f t="shared" si="11"/>
        <v>14040.059999999998</v>
      </c>
      <c r="J27" s="55">
        <f t="shared" si="11"/>
        <v>10585.48000000001</v>
      </c>
      <c r="K27" s="55">
        <f t="shared" si="11"/>
        <v>5250.3899999999849</v>
      </c>
      <c r="L27" s="55">
        <f t="shared" si="11"/>
        <v>26276.350000000006</v>
      </c>
      <c r="M27" s="55">
        <f t="shared" si="11"/>
        <v>39814.48000000001</v>
      </c>
      <c r="N27" s="55">
        <f t="shared" si="11"/>
        <v>-5492.8699999999953</v>
      </c>
      <c r="O27" s="55">
        <f t="shared" si="11"/>
        <v>18391.040000000008</v>
      </c>
      <c r="P27" s="55">
        <f t="shared" si="11"/>
        <v>38239.169999999984</v>
      </c>
      <c r="Q27" s="55">
        <f t="shared" ref="Q27:AZ27" si="12">+SUM(Q20,Q12)-Q4</f>
        <v>31602.990000000005</v>
      </c>
      <c r="R27" s="55">
        <f t="shared" si="12"/>
        <v>27068.969999999987</v>
      </c>
      <c r="S27" s="55">
        <f t="shared" si="12"/>
        <v>21887.280000000013</v>
      </c>
      <c r="T27" s="55">
        <f t="shared" si="12"/>
        <v>21233.409999999989</v>
      </c>
      <c r="U27" s="55">
        <f t="shared" si="12"/>
        <v>40727.699999999997</v>
      </c>
      <c r="V27" s="55">
        <f t="shared" si="12"/>
        <v>22972.959999999992</v>
      </c>
      <c r="W27" s="55">
        <f t="shared" si="12"/>
        <v>18921.330000000016</v>
      </c>
      <c r="X27" s="55">
        <f t="shared" si="12"/>
        <v>23904.51999999999</v>
      </c>
      <c r="Y27" s="55">
        <f t="shared" si="12"/>
        <v>33313.810000000012</v>
      </c>
      <c r="Z27" s="55">
        <f t="shared" si="12"/>
        <v>27021.839999999997</v>
      </c>
      <c r="AA27" s="55">
        <f t="shared" si="12"/>
        <v>49953.41</v>
      </c>
      <c r="AB27" s="55">
        <f t="shared" si="12"/>
        <v>23853.53</v>
      </c>
      <c r="AC27" s="55">
        <f t="shared" si="12"/>
        <v>22165.830000000016</v>
      </c>
      <c r="AD27" s="55">
        <f t="shared" si="12"/>
        <v>25830.67</v>
      </c>
      <c r="AE27" s="55">
        <f t="shared" si="12"/>
        <v>26943.600000000006</v>
      </c>
      <c r="AF27" s="55">
        <f t="shared" si="12"/>
        <v>15229.409999999989</v>
      </c>
      <c r="AG27" s="55">
        <f t="shared" si="12"/>
        <v>31000.799999999988</v>
      </c>
      <c r="AH27" s="55">
        <f t="shared" si="12"/>
        <v>21476.03</v>
      </c>
      <c r="AI27" s="55">
        <f t="shared" si="12"/>
        <v>22489.369999999995</v>
      </c>
      <c r="AJ27" s="55">
        <f t="shared" si="12"/>
        <v>28963.25</v>
      </c>
      <c r="AK27" s="55">
        <f t="shared" si="12"/>
        <v>30571.839999999997</v>
      </c>
      <c r="AL27" s="55">
        <f t="shared" si="12"/>
        <v>-7575.9799999999959</v>
      </c>
      <c r="AM27" s="55">
        <f t="shared" si="12"/>
        <v>32427.589999999997</v>
      </c>
      <c r="AN27" s="55">
        <f t="shared" si="12"/>
        <v>16480.770000000019</v>
      </c>
      <c r="AO27" s="55">
        <f t="shared" si="12"/>
        <v>31630.540000000008</v>
      </c>
      <c r="AP27" s="55">
        <f t="shared" si="12"/>
        <v>26368.639999999999</v>
      </c>
      <c r="AQ27" s="55">
        <f t="shared" si="12"/>
        <v>524.88000000000466</v>
      </c>
      <c r="AR27" s="55">
        <f t="shared" si="12"/>
        <v>1234.75</v>
      </c>
      <c r="AS27" s="55">
        <f t="shared" si="12"/>
        <v>41025.930000000008</v>
      </c>
      <c r="AT27" s="55">
        <f t="shared" si="12"/>
        <v>22449.300000000003</v>
      </c>
      <c r="AU27" s="55">
        <f t="shared" si="12"/>
        <v>34394.450000000012</v>
      </c>
      <c r="AV27" s="55">
        <f t="shared" si="12"/>
        <v>24468.259999999995</v>
      </c>
      <c r="AW27" s="55">
        <f t="shared" si="12"/>
        <v>31413.949999999997</v>
      </c>
      <c r="AX27" s="55">
        <f t="shared" si="12"/>
        <v>31653.020000000004</v>
      </c>
      <c r="AY27" s="55">
        <f t="shared" si="12"/>
        <v>35418.700000000012</v>
      </c>
      <c r="AZ27" s="55">
        <f t="shared" si="12"/>
        <v>21351.419999999984</v>
      </c>
      <c r="BA27" s="55">
        <f t="shared" ref="BA27:DL27" si="13">+SUM(BA20,BA12)-BA4</f>
        <v>32480.950000000012</v>
      </c>
      <c r="BB27" s="55">
        <f t="shared" si="13"/>
        <v>26364.47</v>
      </c>
      <c r="BC27" s="55">
        <f t="shared" si="13"/>
        <v>17842.229999999996</v>
      </c>
      <c r="BD27" s="55">
        <f t="shared" si="13"/>
        <v>26870.630000000005</v>
      </c>
      <c r="BE27" s="55">
        <f t="shared" si="13"/>
        <v>34439.940000000017</v>
      </c>
      <c r="BF27" s="55">
        <f t="shared" si="13"/>
        <v>25177.929999999993</v>
      </c>
      <c r="BG27" s="55">
        <f t="shared" si="13"/>
        <v>30861.25</v>
      </c>
      <c r="BH27" s="55">
        <f t="shared" si="13"/>
        <v>22662.599999999991</v>
      </c>
      <c r="BI27" s="55">
        <f t="shared" si="13"/>
        <v>25654.430000000022</v>
      </c>
      <c r="BJ27" s="55">
        <f t="shared" si="13"/>
        <v>-21933.97</v>
      </c>
      <c r="BK27" s="55">
        <f t="shared" si="13"/>
        <v>5379.929999999993</v>
      </c>
      <c r="BL27" s="55">
        <f t="shared" si="13"/>
        <v>28954.540000000008</v>
      </c>
      <c r="BM27" s="55">
        <f t="shared" si="13"/>
        <v>25962.170000000013</v>
      </c>
      <c r="BN27" s="55">
        <f t="shared" si="13"/>
        <v>27854.619999999995</v>
      </c>
      <c r="BO27" s="55">
        <f t="shared" si="13"/>
        <v>18148.89</v>
      </c>
      <c r="BP27" s="55">
        <f t="shared" si="13"/>
        <v>21098.589999999997</v>
      </c>
      <c r="BQ27" s="55">
        <f t="shared" si="13"/>
        <v>29785.58</v>
      </c>
      <c r="BR27" s="55">
        <f t="shared" si="13"/>
        <v>25417.58</v>
      </c>
      <c r="BS27" s="55">
        <f t="shared" si="13"/>
        <v>37207.669999999984</v>
      </c>
      <c r="BT27" s="55">
        <f t="shared" si="13"/>
        <v>22206.449999999997</v>
      </c>
      <c r="BU27" s="55">
        <f t="shared" si="13"/>
        <v>50694.670000000013</v>
      </c>
      <c r="BV27" s="55">
        <f t="shared" si="13"/>
        <v>42782.229999999996</v>
      </c>
      <c r="BW27" s="55">
        <f t="shared" si="13"/>
        <v>29632.12000000001</v>
      </c>
      <c r="BX27" s="55">
        <f t="shared" si="13"/>
        <v>39681.549999999988</v>
      </c>
      <c r="BY27" s="55">
        <f t="shared" si="13"/>
        <v>29962.76999999999</v>
      </c>
      <c r="BZ27" s="55">
        <f t="shared" si="13"/>
        <v>21929.429999999993</v>
      </c>
      <c r="CA27" s="55">
        <f t="shared" si="13"/>
        <v>10024.220000000001</v>
      </c>
      <c r="CB27" s="55">
        <f t="shared" si="13"/>
        <v>25655.179999999993</v>
      </c>
      <c r="CC27" s="55">
        <f t="shared" si="13"/>
        <v>38100.660000000003</v>
      </c>
      <c r="CD27" s="55">
        <f t="shared" si="13"/>
        <v>28413.109999999986</v>
      </c>
      <c r="CE27" s="55">
        <f t="shared" si="13"/>
        <v>32990.94</v>
      </c>
      <c r="CF27" s="55">
        <f t="shared" si="13"/>
        <v>28719.619999999995</v>
      </c>
      <c r="CG27" s="55">
        <f t="shared" si="13"/>
        <v>41832.540000000008</v>
      </c>
      <c r="CH27" s="55">
        <f t="shared" si="13"/>
        <v>-4788.4499999999971</v>
      </c>
      <c r="CI27" s="55">
        <f t="shared" si="13"/>
        <v>53076.670000000013</v>
      </c>
      <c r="CJ27" s="55">
        <f t="shared" si="13"/>
        <v>40864.189999999973</v>
      </c>
      <c r="CK27" s="55">
        <f t="shared" si="13"/>
        <v>32461.820000000007</v>
      </c>
      <c r="CL27" s="55">
        <f t="shared" si="13"/>
        <v>39336.119999999995</v>
      </c>
      <c r="CM27" s="55">
        <f t="shared" si="13"/>
        <v>35294.579999999987</v>
      </c>
      <c r="CN27" s="55">
        <f t="shared" si="13"/>
        <v>20665.679999999993</v>
      </c>
      <c r="CO27" s="55">
        <f t="shared" si="13"/>
        <v>49031.260000000009</v>
      </c>
      <c r="CP27" s="55">
        <f t="shared" si="13"/>
        <v>26051.639999999985</v>
      </c>
      <c r="CQ27" s="55">
        <f t="shared" si="13"/>
        <v>17514.749999999985</v>
      </c>
      <c r="CR27" s="55">
        <f t="shared" si="13"/>
        <v>32081.940000000002</v>
      </c>
      <c r="CS27" s="55">
        <f t="shared" si="13"/>
        <v>36200.239999999991</v>
      </c>
      <c r="CT27" s="55">
        <f t="shared" si="13"/>
        <v>41817.350000000006</v>
      </c>
      <c r="CU27" s="55">
        <f t="shared" si="13"/>
        <v>55208.05</v>
      </c>
      <c r="CV27" s="55">
        <f t="shared" si="13"/>
        <v>44011.710000000006</v>
      </c>
      <c r="CW27" s="55">
        <f t="shared" si="13"/>
        <v>34470.109999999986</v>
      </c>
      <c r="CX27" s="55">
        <f t="shared" si="13"/>
        <v>16239.130000000005</v>
      </c>
      <c r="CY27" s="55">
        <f t="shared" si="13"/>
        <v>8290.36</v>
      </c>
      <c r="CZ27" s="55">
        <f t="shared" si="13"/>
        <v>19093.53</v>
      </c>
      <c r="DA27" s="55">
        <f t="shared" si="13"/>
        <v>46364.380000000005</v>
      </c>
      <c r="DB27" s="55">
        <f t="shared" si="13"/>
        <v>22342.699999999997</v>
      </c>
      <c r="DC27" s="55">
        <f t="shared" si="13"/>
        <v>29201.799999999988</v>
      </c>
      <c r="DD27" s="55">
        <f t="shared" si="13"/>
        <v>30196</v>
      </c>
      <c r="DE27" s="55">
        <f t="shared" si="13"/>
        <v>37559.160000000003</v>
      </c>
      <c r="DF27" s="55">
        <f t="shared" si="13"/>
        <v>7071.75</v>
      </c>
      <c r="DG27" s="55">
        <f t="shared" si="13"/>
        <v>48958.3</v>
      </c>
      <c r="DH27" s="55">
        <f t="shared" si="13"/>
        <v>24788.119999999995</v>
      </c>
      <c r="DI27" s="55">
        <f t="shared" si="13"/>
        <v>36167.910000000003</v>
      </c>
      <c r="DJ27" s="55">
        <f t="shared" si="13"/>
        <v>25830.080000000002</v>
      </c>
      <c r="DK27" s="55">
        <f t="shared" si="13"/>
        <v>37834.229999999996</v>
      </c>
      <c r="DL27" s="55">
        <f t="shared" si="13"/>
        <v>27750.449999999997</v>
      </c>
      <c r="DM27" s="55">
        <f t="shared" ref="DM27:FX27" si="14">+SUM(DM20,DM12)-DM4</f>
        <v>35516.400000000009</v>
      </c>
      <c r="DN27" s="55">
        <f t="shared" si="14"/>
        <v>29897.770000000004</v>
      </c>
      <c r="DO27" s="55">
        <f t="shared" si="14"/>
        <v>35257.260000000009</v>
      </c>
      <c r="DP27" s="55">
        <f t="shared" si="14"/>
        <v>22118.130000000005</v>
      </c>
      <c r="DQ27" s="55">
        <f t="shared" si="14"/>
        <v>27689.880000000005</v>
      </c>
      <c r="DR27" s="55">
        <f t="shared" si="14"/>
        <v>36546.189999999988</v>
      </c>
      <c r="DS27" s="55">
        <f t="shared" si="14"/>
        <v>44724.630000000005</v>
      </c>
      <c r="DT27" s="55">
        <f t="shared" si="14"/>
        <v>34470.760000000009</v>
      </c>
      <c r="DU27" s="55">
        <f t="shared" si="14"/>
        <v>20575.169999999984</v>
      </c>
      <c r="DV27" s="55">
        <f t="shared" si="14"/>
        <v>27785.75</v>
      </c>
      <c r="DW27" s="55">
        <f t="shared" si="14"/>
        <v>25888.17</v>
      </c>
      <c r="DX27" s="55">
        <f t="shared" si="14"/>
        <v>29632.290000000008</v>
      </c>
      <c r="DY27" s="55">
        <f t="shared" si="14"/>
        <v>45063.690000000017</v>
      </c>
      <c r="DZ27" s="55">
        <f t="shared" si="14"/>
        <v>25074.319999999992</v>
      </c>
      <c r="EA27" s="55">
        <f t="shared" si="14"/>
        <v>29398.260000000009</v>
      </c>
      <c r="EB27" s="55">
        <f t="shared" si="14"/>
        <v>23386.17</v>
      </c>
      <c r="EC27" s="55">
        <f t="shared" si="14"/>
        <v>39360.720000000001</v>
      </c>
      <c r="ED27" s="55">
        <f t="shared" si="14"/>
        <v>-1845.3099999999977</v>
      </c>
      <c r="EE27" s="55">
        <f t="shared" si="14"/>
        <v>30544.440000000002</v>
      </c>
      <c r="EF27" s="55">
        <f t="shared" si="14"/>
        <v>37045.700000000012</v>
      </c>
      <c r="EG27" s="55">
        <f t="shared" si="14"/>
        <v>23983.799999999988</v>
      </c>
      <c r="EH27" s="55">
        <f t="shared" si="14"/>
        <v>28571.899999999994</v>
      </c>
      <c r="EI27" s="55">
        <f t="shared" si="14"/>
        <v>11177.310000000012</v>
      </c>
      <c r="EJ27" s="55">
        <f t="shared" si="14"/>
        <v>6416.4100000000035</v>
      </c>
      <c r="EK27" s="55">
        <f t="shared" si="14"/>
        <v>41629.62000000001</v>
      </c>
      <c r="EL27" s="55">
        <f t="shared" si="14"/>
        <v>27569.78</v>
      </c>
      <c r="EM27" s="55">
        <f t="shared" si="14"/>
        <v>23550.190000000002</v>
      </c>
      <c r="EN27" s="55">
        <f t="shared" si="14"/>
        <v>22621.76999999999</v>
      </c>
      <c r="EO27" s="55">
        <f t="shared" si="14"/>
        <v>29267.159999999974</v>
      </c>
      <c r="EP27" s="55">
        <f t="shared" si="14"/>
        <v>35819.020000000004</v>
      </c>
      <c r="EQ27" s="55">
        <f t="shared" si="14"/>
        <v>49466.97</v>
      </c>
      <c r="ER27" s="55">
        <f t="shared" si="14"/>
        <v>31714.860000000015</v>
      </c>
      <c r="ES27" s="55">
        <f t="shared" si="14"/>
        <v>22596.059999999998</v>
      </c>
      <c r="ET27" s="55">
        <f t="shared" si="14"/>
        <v>20584.39</v>
      </c>
      <c r="EU27" s="55">
        <f t="shared" si="14"/>
        <v>25930.92</v>
      </c>
      <c r="EV27" s="55">
        <f t="shared" si="14"/>
        <v>14691.229999999996</v>
      </c>
      <c r="EW27" s="55">
        <f t="shared" si="14"/>
        <v>44299.529999999984</v>
      </c>
      <c r="EX27" s="55">
        <f t="shared" si="14"/>
        <v>18801.389999999985</v>
      </c>
      <c r="EY27" s="55">
        <f t="shared" si="14"/>
        <v>24351.47</v>
      </c>
      <c r="EZ27" s="55">
        <f t="shared" si="14"/>
        <v>28136.139999999985</v>
      </c>
      <c r="FA27" s="55">
        <f t="shared" si="14"/>
        <v>25147.470000000016</v>
      </c>
      <c r="FB27" s="55">
        <f t="shared" si="14"/>
        <v>-11117.080000000002</v>
      </c>
      <c r="FC27" s="55">
        <f t="shared" si="14"/>
        <v>13515.790000000008</v>
      </c>
      <c r="FD27" s="55">
        <f t="shared" si="14"/>
        <v>28700.660000000003</v>
      </c>
      <c r="FE27" s="55">
        <f t="shared" si="14"/>
        <v>21320.47</v>
      </c>
      <c r="FF27" s="55">
        <f t="shared" si="14"/>
        <v>23474.239999999991</v>
      </c>
      <c r="FG27" s="55">
        <f t="shared" si="14"/>
        <v>6402.2299999999959</v>
      </c>
      <c r="FH27" s="55">
        <f t="shared" si="14"/>
        <v>9002.9599999999919</v>
      </c>
      <c r="FI27" s="55">
        <f t="shared" si="14"/>
        <v>32443.440000000002</v>
      </c>
      <c r="FJ27" s="55">
        <f t="shared" si="14"/>
        <v>16308.75</v>
      </c>
      <c r="FK27" s="55">
        <f t="shared" si="14"/>
        <v>15174.959999999992</v>
      </c>
      <c r="FL27" s="55">
        <f t="shared" si="14"/>
        <v>23871.119999999995</v>
      </c>
      <c r="FM27" s="55">
        <f t="shared" si="14"/>
        <v>23021.160000000003</v>
      </c>
      <c r="FN27" s="55">
        <f t="shared" si="14"/>
        <v>28090.42</v>
      </c>
      <c r="FO27" s="55">
        <f t="shared" si="14"/>
        <v>41365.119999999995</v>
      </c>
      <c r="FP27" s="55">
        <f t="shared" si="14"/>
        <v>27563.239999999991</v>
      </c>
      <c r="FQ27" s="55">
        <f t="shared" si="14"/>
        <v>19741.920000000013</v>
      </c>
      <c r="FR27" s="55">
        <f t="shared" si="14"/>
        <v>19111.699999999997</v>
      </c>
      <c r="FS27" s="55">
        <f t="shared" si="14"/>
        <v>-22013.570000000007</v>
      </c>
      <c r="FT27" s="55">
        <f t="shared" si="14"/>
        <v>35660.17</v>
      </c>
      <c r="FU27" s="55">
        <f t="shared" si="14"/>
        <v>28981.170000000013</v>
      </c>
      <c r="FV27" s="55">
        <f t="shared" si="14"/>
        <v>16919.949999999997</v>
      </c>
      <c r="FW27" s="55">
        <f t="shared" si="14"/>
        <v>19399.920000000013</v>
      </c>
      <c r="FX27" s="55">
        <f t="shared" si="14"/>
        <v>23965.859999999986</v>
      </c>
      <c r="FY27" s="55">
        <f t="shared" ref="FY27:GB27" si="15">+SUM(FY20,FY12)-FY4</f>
        <v>20944.550000000003</v>
      </c>
      <c r="FZ27" s="55">
        <f t="shared" si="15"/>
        <v>16070.070000000007</v>
      </c>
      <c r="GA27" s="55">
        <f t="shared" si="15"/>
        <v>25531.300000000003</v>
      </c>
      <c r="GB27" s="55">
        <f t="shared" si="15"/>
        <v>23049.770000000004</v>
      </c>
      <c r="XEM27" s="139">
        <v>41306</v>
      </c>
      <c r="XEN27" s="142">
        <v>320</v>
      </c>
      <c r="XEO27" s="142">
        <v>352</v>
      </c>
      <c r="XEP27" s="142">
        <v>480</v>
      </c>
      <c r="XEQ27" s="142">
        <v>128</v>
      </c>
      <c r="XER27" s="142">
        <v>64</v>
      </c>
      <c r="XES27" s="142">
        <v>160</v>
      </c>
      <c r="XET27" s="142">
        <f t="shared" si="0"/>
        <v>672</v>
      </c>
    </row>
    <row r="28" spans="2:184 16363:16374">
      <c r="B28" s="8"/>
      <c r="C28" s="7"/>
      <c r="D28" s="41" t="s">
        <v>70</v>
      </c>
      <c r="E28" s="54">
        <f t="shared" si="11"/>
        <v>-2787.179999999993</v>
      </c>
      <c r="F28" s="55">
        <f t="shared" si="6"/>
        <v>1134.9600000000064</v>
      </c>
      <c r="G28" s="55">
        <f t="shared" si="6"/>
        <v>-801.08999999998196</v>
      </c>
      <c r="H28" s="55">
        <f t="shared" si="6"/>
        <v>-6023.4700000000012</v>
      </c>
      <c r="I28" s="55">
        <f t="shared" si="6"/>
        <v>-4568.6699999999983</v>
      </c>
      <c r="J28" s="55">
        <f t="shared" si="6"/>
        <v>-3794.5500000000029</v>
      </c>
      <c r="K28" s="55">
        <f t="shared" si="6"/>
        <v>-4314.5800000000017</v>
      </c>
      <c r="L28" s="55">
        <f t="shared" si="6"/>
        <v>4922.4199999999983</v>
      </c>
      <c r="M28" s="55">
        <f t="shared" si="6"/>
        <v>12363.839999999997</v>
      </c>
      <c r="N28" s="55">
        <f t="shared" si="6"/>
        <v>-7360.0500000000029</v>
      </c>
      <c r="O28" s="55">
        <f t="shared" si="6"/>
        <v>1355.6500000000015</v>
      </c>
      <c r="P28" s="55">
        <f t="shared" si="6"/>
        <v>9008.7100000000064</v>
      </c>
      <c r="Q28" s="55">
        <f t="shared" ref="Q28:AZ28" si="16">+SUM(Q21,Q13)-Q5</f>
        <v>7592.9099999999962</v>
      </c>
      <c r="R28" s="55">
        <f t="shared" si="16"/>
        <v>8975.4199999999983</v>
      </c>
      <c r="S28" s="55">
        <f t="shared" si="16"/>
        <v>3482.2300000000032</v>
      </c>
      <c r="T28" s="55">
        <f t="shared" si="16"/>
        <v>5697.57</v>
      </c>
      <c r="U28" s="55">
        <f t="shared" si="16"/>
        <v>11972.659999999996</v>
      </c>
      <c r="V28" s="55">
        <f t="shared" si="16"/>
        <v>7627.3600000000006</v>
      </c>
      <c r="W28" s="55">
        <f t="shared" si="16"/>
        <v>4259.6899999999951</v>
      </c>
      <c r="X28" s="55">
        <f t="shared" si="16"/>
        <v>6694.9900000000052</v>
      </c>
      <c r="Y28" s="55">
        <f t="shared" si="16"/>
        <v>12646.18</v>
      </c>
      <c r="Z28" s="55">
        <f t="shared" si="16"/>
        <v>7591.9099999999962</v>
      </c>
      <c r="AA28" s="55">
        <f t="shared" si="16"/>
        <v>11535.949999999997</v>
      </c>
      <c r="AB28" s="55">
        <f t="shared" si="16"/>
        <v>5102.7699999999968</v>
      </c>
      <c r="AC28" s="55">
        <f t="shared" si="16"/>
        <v>2111.5200000000041</v>
      </c>
      <c r="AD28" s="55">
        <f t="shared" si="16"/>
        <v>3603.6299999999974</v>
      </c>
      <c r="AE28" s="55">
        <f t="shared" si="16"/>
        <v>7774.2099999999991</v>
      </c>
      <c r="AF28" s="55">
        <f t="shared" si="16"/>
        <v>1074.8099999999977</v>
      </c>
      <c r="AG28" s="55">
        <f t="shared" si="16"/>
        <v>8952.9199999999983</v>
      </c>
      <c r="AH28" s="55">
        <f t="shared" si="16"/>
        <v>4094.8899999999994</v>
      </c>
      <c r="AI28" s="55">
        <f t="shared" si="16"/>
        <v>1816.7300000000032</v>
      </c>
      <c r="AJ28" s="55">
        <f t="shared" si="16"/>
        <v>4004.4100000000035</v>
      </c>
      <c r="AK28" s="55">
        <f t="shared" si="16"/>
        <v>10084.36</v>
      </c>
      <c r="AL28" s="55">
        <f t="shared" si="16"/>
        <v>-2720.1200000000026</v>
      </c>
      <c r="AM28" s="55">
        <f t="shared" si="16"/>
        <v>6769.9499999999971</v>
      </c>
      <c r="AN28" s="55">
        <f t="shared" si="16"/>
        <v>1465.2900000000009</v>
      </c>
      <c r="AO28" s="55">
        <f t="shared" si="16"/>
        <v>3889.8699999999953</v>
      </c>
      <c r="AP28" s="55">
        <f t="shared" si="16"/>
        <v>7424.5800000000017</v>
      </c>
      <c r="AQ28" s="55">
        <f t="shared" si="16"/>
        <v>-2453.4799999999959</v>
      </c>
      <c r="AR28" s="55">
        <f t="shared" si="16"/>
        <v>-3790.6100000000006</v>
      </c>
      <c r="AS28" s="55">
        <f t="shared" si="16"/>
        <v>8333.2300000000032</v>
      </c>
      <c r="AT28" s="55">
        <f t="shared" si="16"/>
        <v>4690.6199999999953</v>
      </c>
      <c r="AU28" s="55">
        <f t="shared" si="16"/>
        <v>883.82000000000698</v>
      </c>
      <c r="AV28" s="55">
        <f t="shared" si="16"/>
        <v>5172.739999999998</v>
      </c>
      <c r="AW28" s="55">
        <f t="shared" si="16"/>
        <v>7835.6100000000006</v>
      </c>
      <c r="AX28" s="55">
        <f t="shared" si="16"/>
        <v>8081.5199999999968</v>
      </c>
      <c r="AY28" s="55">
        <f t="shared" si="16"/>
        <v>8200.1299999999974</v>
      </c>
      <c r="AZ28" s="55">
        <f t="shared" si="16"/>
        <v>3574.9700000000012</v>
      </c>
      <c r="BA28" s="55">
        <f t="shared" ref="BA28:DL28" si="17">+SUM(BA21,BA13)-BA5</f>
        <v>8002.3399999999965</v>
      </c>
      <c r="BB28" s="55">
        <f t="shared" si="17"/>
        <v>5320.4800000000032</v>
      </c>
      <c r="BC28" s="55">
        <f t="shared" si="17"/>
        <v>1852.6999999999971</v>
      </c>
      <c r="BD28" s="55">
        <f t="shared" si="17"/>
        <v>4069.9300000000003</v>
      </c>
      <c r="BE28" s="55">
        <f t="shared" si="17"/>
        <v>9783.6200000000026</v>
      </c>
      <c r="BF28" s="55">
        <f t="shared" si="17"/>
        <v>2727.4499999999971</v>
      </c>
      <c r="BG28" s="55">
        <f t="shared" si="17"/>
        <v>4495.4900000000052</v>
      </c>
      <c r="BH28" s="55">
        <f t="shared" si="17"/>
        <v>3757.5699999999997</v>
      </c>
      <c r="BI28" s="55">
        <f t="shared" si="17"/>
        <v>7299.5</v>
      </c>
      <c r="BJ28" s="55">
        <f t="shared" si="17"/>
        <v>-9423.4400000000023</v>
      </c>
      <c r="BK28" s="55">
        <f t="shared" si="17"/>
        <v>-2527.739999999998</v>
      </c>
      <c r="BL28" s="55">
        <f t="shared" si="17"/>
        <v>1452.6100000000006</v>
      </c>
      <c r="BM28" s="55">
        <f t="shared" si="17"/>
        <v>4473.1999999999971</v>
      </c>
      <c r="BN28" s="55">
        <f t="shared" si="17"/>
        <v>7087.3099999999977</v>
      </c>
      <c r="BO28" s="55">
        <f t="shared" si="17"/>
        <v>855.08999999999651</v>
      </c>
      <c r="BP28" s="55">
        <f t="shared" si="17"/>
        <v>635.58999999999651</v>
      </c>
      <c r="BQ28" s="55">
        <f t="shared" si="17"/>
        <v>3942.6699999999983</v>
      </c>
      <c r="BR28" s="55">
        <f t="shared" si="17"/>
        <v>5629.6699999999983</v>
      </c>
      <c r="BS28" s="55">
        <f t="shared" si="17"/>
        <v>2744.1500000000015</v>
      </c>
      <c r="BT28" s="55">
        <f t="shared" si="17"/>
        <v>1568.3899999999994</v>
      </c>
      <c r="BU28" s="55">
        <f t="shared" si="17"/>
        <v>12370.190000000002</v>
      </c>
      <c r="BV28" s="55">
        <f t="shared" si="17"/>
        <v>11538.18</v>
      </c>
      <c r="BW28" s="55">
        <f t="shared" si="17"/>
        <v>2710.0899999999965</v>
      </c>
      <c r="BX28" s="55">
        <f t="shared" si="17"/>
        <v>5124.5299999999988</v>
      </c>
      <c r="BY28" s="55">
        <f t="shared" si="17"/>
        <v>10245.480000000003</v>
      </c>
      <c r="BZ28" s="55">
        <f t="shared" si="17"/>
        <v>7068.1399999999994</v>
      </c>
      <c r="CA28" s="55">
        <f t="shared" si="17"/>
        <v>3291.1399999999994</v>
      </c>
      <c r="CB28" s="55">
        <f t="shared" si="17"/>
        <v>2149.3399999999965</v>
      </c>
      <c r="CC28" s="55">
        <f t="shared" si="17"/>
        <v>6714.7099999999991</v>
      </c>
      <c r="CD28" s="55">
        <f t="shared" si="17"/>
        <v>4963.1500000000015</v>
      </c>
      <c r="CE28" s="55">
        <f t="shared" si="17"/>
        <v>5166.1600000000035</v>
      </c>
      <c r="CF28" s="55">
        <f t="shared" si="17"/>
        <v>6716.2400000000052</v>
      </c>
      <c r="CG28" s="55">
        <f t="shared" si="17"/>
        <v>10454.849999999999</v>
      </c>
      <c r="CH28" s="55">
        <f t="shared" si="17"/>
        <v>-8930.0400000000009</v>
      </c>
      <c r="CI28" s="55">
        <f t="shared" si="17"/>
        <v>14198.589999999997</v>
      </c>
      <c r="CJ28" s="55">
        <f t="shared" si="17"/>
        <v>11202.300000000003</v>
      </c>
      <c r="CK28" s="55">
        <f t="shared" si="17"/>
        <v>11074.219999999994</v>
      </c>
      <c r="CL28" s="55">
        <f t="shared" si="17"/>
        <v>17368.160000000003</v>
      </c>
      <c r="CM28" s="55">
        <f t="shared" si="17"/>
        <v>16465.080000000002</v>
      </c>
      <c r="CN28" s="55">
        <f t="shared" si="17"/>
        <v>4529.0199999999968</v>
      </c>
      <c r="CO28" s="55">
        <f t="shared" si="17"/>
        <v>10199.709999999999</v>
      </c>
      <c r="CP28" s="55">
        <f t="shared" si="17"/>
        <v>5276.8400000000038</v>
      </c>
      <c r="CQ28" s="55">
        <f t="shared" si="17"/>
        <v>2850.0800000000017</v>
      </c>
      <c r="CR28" s="55">
        <f t="shared" si="17"/>
        <v>8168.7200000000012</v>
      </c>
      <c r="CS28" s="55">
        <f t="shared" si="17"/>
        <v>8051.7300000000032</v>
      </c>
      <c r="CT28" s="55">
        <f t="shared" si="17"/>
        <v>6887.2099999999991</v>
      </c>
      <c r="CU28" s="55">
        <f t="shared" si="17"/>
        <v>15840.79</v>
      </c>
      <c r="CV28" s="55">
        <f t="shared" si="17"/>
        <v>9788.39</v>
      </c>
      <c r="CW28" s="55">
        <f t="shared" si="17"/>
        <v>21265.33</v>
      </c>
      <c r="CX28" s="55">
        <f t="shared" si="17"/>
        <v>10106.019999999997</v>
      </c>
      <c r="CY28" s="55">
        <f t="shared" si="17"/>
        <v>10079.779999999999</v>
      </c>
      <c r="CZ28" s="55">
        <f t="shared" si="17"/>
        <v>12414.89</v>
      </c>
      <c r="DA28" s="55">
        <f t="shared" si="17"/>
        <v>31608.230000000003</v>
      </c>
      <c r="DB28" s="55">
        <f t="shared" si="17"/>
        <v>16652.79</v>
      </c>
      <c r="DC28" s="55">
        <f t="shared" si="17"/>
        <v>18735.460000000006</v>
      </c>
      <c r="DD28" s="55">
        <f t="shared" si="17"/>
        <v>24138.050000000003</v>
      </c>
      <c r="DE28" s="55">
        <f t="shared" si="17"/>
        <v>24952.199999999997</v>
      </c>
      <c r="DF28" s="55">
        <f t="shared" si="17"/>
        <v>2459.4000000000015</v>
      </c>
      <c r="DG28" s="55">
        <f t="shared" si="17"/>
        <v>23032.489999999998</v>
      </c>
      <c r="DH28" s="55">
        <f t="shared" si="17"/>
        <v>16029.660000000003</v>
      </c>
      <c r="DI28" s="55">
        <f t="shared" si="17"/>
        <v>21437.39</v>
      </c>
      <c r="DJ28" s="55">
        <f t="shared" si="17"/>
        <v>17629.090000000004</v>
      </c>
      <c r="DK28" s="55">
        <f t="shared" si="17"/>
        <v>24266.71</v>
      </c>
      <c r="DL28" s="55">
        <f t="shared" si="17"/>
        <v>16915.82</v>
      </c>
      <c r="DM28" s="55">
        <f t="shared" ref="DM28:FX28" si="18">+SUM(DM21,DM13)-DM5</f>
        <v>22174.86</v>
      </c>
      <c r="DN28" s="55">
        <f t="shared" si="18"/>
        <v>21235.699999999997</v>
      </c>
      <c r="DO28" s="55">
        <f t="shared" si="18"/>
        <v>24851.479999999996</v>
      </c>
      <c r="DP28" s="55">
        <f t="shared" si="18"/>
        <v>18329.019999999997</v>
      </c>
      <c r="DQ28" s="55">
        <f t="shared" si="18"/>
        <v>22752.67</v>
      </c>
      <c r="DR28" s="55">
        <f t="shared" si="18"/>
        <v>21746.800000000003</v>
      </c>
      <c r="DS28" s="55">
        <f t="shared" si="18"/>
        <v>24212.820000000007</v>
      </c>
      <c r="DT28" s="55">
        <f t="shared" si="18"/>
        <v>21365.67</v>
      </c>
      <c r="DU28" s="55">
        <f t="shared" si="18"/>
        <v>18353.020000000004</v>
      </c>
      <c r="DV28" s="55">
        <f t="shared" si="18"/>
        <v>18495.980000000003</v>
      </c>
      <c r="DW28" s="55">
        <f t="shared" si="18"/>
        <v>14647.699999999997</v>
      </c>
      <c r="DX28" s="55">
        <f t="shared" si="18"/>
        <v>16290.090000000004</v>
      </c>
      <c r="DY28" s="55">
        <f t="shared" si="18"/>
        <v>24526.489999999998</v>
      </c>
      <c r="DZ28" s="55">
        <f t="shared" si="18"/>
        <v>20484.79</v>
      </c>
      <c r="EA28" s="55">
        <f t="shared" si="18"/>
        <v>23862.910000000003</v>
      </c>
      <c r="EB28" s="55">
        <f t="shared" si="18"/>
        <v>19994.79</v>
      </c>
      <c r="EC28" s="55">
        <f t="shared" si="18"/>
        <v>24367.360000000001</v>
      </c>
      <c r="ED28" s="55">
        <f t="shared" si="18"/>
        <v>-2351.4000000000015</v>
      </c>
      <c r="EE28" s="55">
        <f t="shared" si="18"/>
        <v>16517.260000000002</v>
      </c>
      <c r="EF28" s="55">
        <f t="shared" si="18"/>
        <v>22663.08</v>
      </c>
      <c r="EG28" s="55">
        <f t="shared" si="18"/>
        <v>17632.53</v>
      </c>
      <c r="EH28" s="55">
        <f t="shared" si="18"/>
        <v>19992.160000000003</v>
      </c>
      <c r="EI28" s="55">
        <f t="shared" si="18"/>
        <v>11560.21</v>
      </c>
      <c r="EJ28" s="55">
        <f t="shared" si="18"/>
        <v>6111.5500000000029</v>
      </c>
      <c r="EK28" s="55">
        <f t="shared" si="18"/>
        <v>24616.730000000003</v>
      </c>
      <c r="EL28" s="55">
        <f t="shared" si="18"/>
        <v>23497.400000000009</v>
      </c>
      <c r="EM28" s="55">
        <f t="shared" si="18"/>
        <v>20169.010000000002</v>
      </c>
      <c r="EN28" s="55">
        <f t="shared" si="18"/>
        <v>18987.089999999997</v>
      </c>
      <c r="EO28" s="55">
        <f t="shared" si="18"/>
        <v>25490.67</v>
      </c>
      <c r="EP28" s="55">
        <f t="shared" si="18"/>
        <v>17200.800000000003</v>
      </c>
      <c r="EQ28" s="55">
        <f t="shared" si="18"/>
        <v>25935.470000000008</v>
      </c>
      <c r="ER28" s="55">
        <f t="shared" si="18"/>
        <v>20620.72</v>
      </c>
      <c r="ES28" s="55">
        <f t="shared" si="18"/>
        <v>17091.36</v>
      </c>
      <c r="ET28" s="55">
        <f t="shared" si="18"/>
        <v>18310.79</v>
      </c>
      <c r="EU28" s="55">
        <f t="shared" si="18"/>
        <v>18992.580000000002</v>
      </c>
      <c r="EV28" s="55">
        <f t="shared" si="18"/>
        <v>10323.089999999997</v>
      </c>
      <c r="EW28" s="55">
        <f t="shared" si="18"/>
        <v>25977.660000000003</v>
      </c>
      <c r="EX28" s="55">
        <f t="shared" si="18"/>
        <v>16528.780000000006</v>
      </c>
      <c r="EY28" s="55">
        <f t="shared" si="18"/>
        <v>17202.54</v>
      </c>
      <c r="EZ28" s="55">
        <f t="shared" si="18"/>
        <v>24818.07</v>
      </c>
      <c r="FA28" s="55">
        <f t="shared" si="18"/>
        <v>18993.46</v>
      </c>
      <c r="FB28" s="55">
        <f t="shared" si="18"/>
        <v>-4817.2799999999988</v>
      </c>
      <c r="FC28" s="55">
        <f t="shared" si="18"/>
        <v>7637.8300000000017</v>
      </c>
      <c r="FD28" s="55">
        <f t="shared" si="18"/>
        <v>17761.599999999999</v>
      </c>
      <c r="FE28" s="55">
        <f t="shared" si="18"/>
        <v>13224.5</v>
      </c>
      <c r="FF28" s="55">
        <f t="shared" si="18"/>
        <v>16565.690000000002</v>
      </c>
      <c r="FG28" s="55">
        <f t="shared" si="18"/>
        <v>10640.410000000003</v>
      </c>
      <c r="FH28" s="55">
        <f t="shared" si="18"/>
        <v>10436.709999999999</v>
      </c>
      <c r="FI28" s="55">
        <f t="shared" si="18"/>
        <v>17326.160000000003</v>
      </c>
      <c r="FJ28" s="55">
        <f t="shared" si="18"/>
        <v>15381.370000000003</v>
      </c>
      <c r="FK28" s="55">
        <f t="shared" si="18"/>
        <v>11942.29</v>
      </c>
      <c r="FL28" s="55">
        <f t="shared" si="18"/>
        <v>24278.199999999997</v>
      </c>
      <c r="FM28" s="55">
        <f t="shared" si="18"/>
        <v>17685.050000000003</v>
      </c>
      <c r="FN28" s="55">
        <f t="shared" si="18"/>
        <v>14734.330000000002</v>
      </c>
      <c r="FO28" s="55">
        <f t="shared" si="18"/>
        <v>22483.19000000001</v>
      </c>
      <c r="FP28" s="55">
        <f t="shared" si="18"/>
        <v>14960.04</v>
      </c>
      <c r="FQ28" s="55">
        <f t="shared" si="18"/>
        <v>12780.180000000008</v>
      </c>
      <c r="FR28" s="55">
        <f t="shared" si="18"/>
        <v>14247</v>
      </c>
      <c r="FS28" s="55">
        <f t="shared" si="18"/>
        <v>-8926</v>
      </c>
      <c r="FT28" s="55">
        <f t="shared" si="18"/>
        <v>17434.699999999997</v>
      </c>
      <c r="FU28" s="55">
        <f t="shared" si="18"/>
        <v>16819.980000000003</v>
      </c>
      <c r="FV28" s="55">
        <f t="shared" si="18"/>
        <v>13578.779999999999</v>
      </c>
      <c r="FW28" s="55">
        <f t="shared" si="18"/>
        <v>15670.430000000008</v>
      </c>
      <c r="FX28" s="55">
        <f t="shared" si="18"/>
        <v>20511.160000000003</v>
      </c>
      <c r="FY28" s="55">
        <f t="shared" ref="FY28:GB28" si="19">+SUM(FY21,FY13)-FY5</f>
        <v>15424.230000000003</v>
      </c>
      <c r="FZ28" s="55">
        <f t="shared" si="19"/>
        <v>9240.0500000000029</v>
      </c>
      <c r="GA28" s="55">
        <f t="shared" si="19"/>
        <v>14289.470000000001</v>
      </c>
      <c r="GB28" s="55">
        <f t="shared" si="19"/>
        <v>12521.589999999997</v>
      </c>
      <c r="XEM28" s="139">
        <v>41334</v>
      </c>
      <c r="XEN28" s="142">
        <v>336</v>
      </c>
      <c r="XEO28" s="142">
        <v>408</v>
      </c>
      <c r="XEP28" s="142">
        <v>504</v>
      </c>
      <c r="XEQ28" s="142">
        <v>160</v>
      </c>
      <c r="XER28" s="142">
        <v>80</v>
      </c>
      <c r="XES28" s="142">
        <v>168</v>
      </c>
      <c r="XET28" s="142">
        <f t="shared" si="0"/>
        <v>744</v>
      </c>
    </row>
    <row r="29" spans="2:184 16363:16374">
      <c r="B29" s="8"/>
      <c r="C29" s="7"/>
      <c r="D29" s="41" t="s">
        <v>71</v>
      </c>
      <c r="E29" s="54">
        <f t="shared" si="11"/>
        <v>52028.69</v>
      </c>
      <c r="F29" s="55">
        <f t="shared" si="6"/>
        <v>44114.94</v>
      </c>
      <c r="G29" s="55">
        <f t="shared" si="6"/>
        <v>73444.88</v>
      </c>
      <c r="H29" s="55">
        <f t="shared" si="6"/>
        <v>46960.929999999993</v>
      </c>
      <c r="I29" s="55">
        <f t="shared" si="6"/>
        <v>17533.959999999963</v>
      </c>
      <c r="J29" s="55">
        <f t="shared" si="6"/>
        <v>17003.450000000012</v>
      </c>
      <c r="K29" s="55">
        <f t="shared" si="6"/>
        <v>42441.689999999944</v>
      </c>
      <c r="L29" s="55">
        <f t="shared" si="6"/>
        <v>98656.12</v>
      </c>
      <c r="M29" s="55">
        <f t="shared" si="6"/>
        <v>74972.5</v>
      </c>
      <c r="N29" s="55">
        <f t="shared" si="6"/>
        <v>19646.310000000056</v>
      </c>
      <c r="O29" s="55">
        <f t="shared" si="6"/>
        <v>41682.630000000005</v>
      </c>
      <c r="P29" s="55">
        <f t="shared" si="6"/>
        <v>77522.22000000003</v>
      </c>
      <c r="Q29" s="55">
        <f t="shared" ref="Q29:AZ29" si="20">+SUM(Q22,Q14)-Q6</f>
        <v>80797.760000000009</v>
      </c>
      <c r="R29" s="55">
        <f t="shared" si="20"/>
        <v>82106.260000000009</v>
      </c>
      <c r="S29" s="55">
        <f t="shared" si="20"/>
        <v>67746.370000000054</v>
      </c>
      <c r="T29" s="55">
        <f t="shared" si="20"/>
        <v>113994.84999999998</v>
      </c>
      <c r="U29" s="55">
        <f t="shared" si="20"/>
        <v>87366.099999999977</v>
      </c>
      <c r="V29" s="55">
        <f t="shared" si="20"/>
        <v>60589.380000000005</v>
      </c>
      <c r="W29" s="55">
        <f t="shared" si="20"/>
        <v>55518.879999999946</v>
      </c>
      <c r="X29" s="55">
        <f t="shared" si="20"/>
        <v>51698.880000000005</v>
      </c>
      <c r="Y29" s="55">
        <f t="shared" si="20"/>
        <v>73817.72000000003</v>
      </c>
      <c r="Z29" s="55">
        <f t="shared" si="20"/>
        <v>106831.12</v>
      </c>
      <c r="AA29" s="55">
        <f t="shared" si="20"/>
        <v>98345.5</v>
      </c>
      <c r="AB29" s="55">
        <f t="shared" si="20"/>
        <v>84185.160000000033</v>
      </c>
      <c r="AC29" s="55">
        <f t="shared" si="20"/>
        <v>72698.159999999974</v>
      </c>
      <c r="AD29" s="55">
        <f t="shared" si="20"/>
        <v>73922.69</v>
      </c>
      <c r="AE29" s="55">
        <f t="shared" si="20"/>
        <v>99367</v>
      </c>
      <c r="AF29" s="55">
        <f t="shared" si="20"/>
        <v>71023.25</v>
      </c>
      <c r="AG29" s="55">
        <f t="shared" si="20"/>
        <v>69158.649999999994</v>
      </c>
      <c r="AH29" s="55">
        <f t="shared" si="20"/>
        <v>78022.97000000003</v>
      </c>
      <c r="AI29" s="55">
        <f t="shared" si="20"/>
        <v>85849.62</v>
      </c>
      <c r="AJ29" s="55">
        <f t="shared" si="20"/>
        <v>78457.659999999974</v>
      </c>
      <c r="AK29" s="55">
        <f t="shared" si="20"/>
        <v>86576.87</v>
      </c>
      <c r="AL29" s="55">
        <f t="shared" si="20"/>
        <v>29981.809999999998</v>
      </c>
      <c r="AM29" s="55">
        <f t="shared" si="20"/>
        <v>101257.5</v>
      </c>
      <c r="AN29" s="55">
        <f t="shared" si="20"/>
        <v>73668.37</v>
      </c>
      <c r="AO29" s="55">
        <f t="shared" si="20"/>
        <v>61083.5</v>
      </c>
      <c r="AP29" s="55">
        <f t="shared" si="20"/>
        <v>76193.02999999997</v>
      </c>
      <c r="AQ29" s="55">
        <f t="shared" si="20"/>
        <v>38878.25</v>
      </c>
      <c r="AR29" s="55">
        <f t="shared" si="20"/>
        <v>25987.5</v>
      </c>
      <c r="AS29" s="55">
        <f t="shared" si="20"/>
        <v>87780.75</v>
      </c>
      <c r="AT29" s="55">
        <f t="shared" si="20"/>
        <v>78068.370000000054</v>
      </c>
      <c r="AU29" s="55">
        <f t="shared" si="20"/>
        <v>73870.75</v>
      </c>
      <c r="AV29" s="55">
        <f t="shared" si="20"/>
        <v>84763.22000000003</v>
      </c>
      <c r="AW29" s="55">
        <f t="shared" si="20"/>
        <v>90002.910000000033</v>
      </c>
      <c r="AX29" s="55">
        <f t="shared" si="20"/>
        <v>79145.37</v>
      </c>
      <c r="AY29" s="55">
        <f t="shared" si="20"/>
        <v>99018.31</v>
      </c>
      <c r="AZ29" s="55">
        <f t="shared" si="20"/>
        <v>67462.63</v>
      </c>
      <c r="BA29" s="55">
        <f t="shared" ref="BA29:DL29" si="21">+SUM(BA22,BA14)-BA6</f>
        <v>58551.369999999995</v>
      </c>
      <c r="BB29" s="55">
        <f t="shared" si="21"/>
        <v>70611.280000000028</v>
      </c>
      <c r="BC29" s="55">
        <f t="shared" si="21"/>
        <v>63691.94</v>
      </c>
      <c r="BD29" s="55">
        <f t="shared" si="21"/>
        <v>49048.34</v>
      </c>
      <c r="BE29" s="55">
        <f t="shared" si="21"/>
        <v>107666.59000000003</v>
      </c>
      <c r="BF29" s="55">
        <f t="shared" si="21"/>
        <v>72235.72000000003</v>
      </c>
      <c r="BG29" s="55">
        <f t="shared" si="21"/>
        <v>71014.94</v>
      </c>
      <c r="BH29" s="55">
        <f t="shared" si="21"/>
        <v>80277.06</v>
      </c>
      <c r="BI29" s="55">
        <f t="shared" si="21"/>
        <v>81140.280000000028</v>
      </c>
      <c r="BJ29" s="55">
        <f t="shared" si="21"/>
        <v>-19744.98000000001</v>
      </c>
      <c r="BK29" s="55">
        <f t="shared" si="21"/>
        <v>20238.150000000023</v>
      </c>
      <c r="BL29" s="55">
        <f t="shared" si="21"/>
        <v>64380</v>
      </c>
      <c r="BM29" s="55">
        <f t="shared" si="21"/>
        <v>68365.31</v>
      </c>
      <c r="BN29" s="55">
        <f t="shared" si="21"/>
        <v>64637.340000000026</v>
      </c>
      <c r="BO29" s="55">
        <f t="shared" si="21"/>
        <v>56629.590000000026</v>
      </c>
      <c r="BP29" s="55">
        <f t="shared" si="21"/>
        <v>54242.72000000003</v>
      </c>
      <c r="BQ29" s="55">
        <f t="shared" si="21"/>
        <v>66941.13</v>
      </c>
      <c r="BR29" s="55">
        <f t="shared" si="21"/>
        <v>70571.12</v>
      </c>
      <c r="BS29" s="55">
        <f t="shared" si="21"/>
        <v>66998.840000000026</v>
      </c>
      <c r="BT29" s="55">
        <f t="shared" si="21"/>
        <v>87891.56</v>
      </c>
      <c r="BU29" s="55">
        <f t="shared" si="21"/>
        <v>71441.410000000033</v>
      </c>
      <c r="BV29" s="55">
        <f t="shared" si="21"/>
        <v>121197.72000000003</v>
      </c>
      <c r="BW29" s="55">
        <f t="shared" si="21"/>
        <v>70599.88</v>
      </c>
      <c r="BX29" s="55">
        <f t="shared" si="21"/>
        <v>63224.630000000005</v>
      </c>
      <c r="BY29" s="55">
        <f t="shared" si="21"/>
        <v>67854.77999999997</v>
      </c>
      <c r="BZ29" s="55">
        <f t="shared" si="21"/>
        <v>61122.52999999997</v>
      </c>
      <c r="CA29" s="55">
        <f t="shared" si="21"/>
        <v>24359.660000000033</v>
      </c>
      <c r="CB29" s="55">
        <f t="shared" si="21"/>
        <v>60352.159999999974</v>
      </c>
      <c r="CC29" s="55">
        <f t="shared" si="21"/>
        <v>86351.75</v>
      </c>
      <c r="CD29" s="55">
        <f t="shared" si="21"/>
        <v>72048.56</v>
      </c>
      <c r="CE29" s="55">
        <f t="shared" si="21"/>
        <v>83645.77999999997</v>
      </c>
      <c r="CF29" s="55">
        <f t="shared" si="21"/>
        <v>90535.849999999977</v>
      </c>
      <c r="CG29" s="55">
        <f t="shared" si="21"/>
        <v>92489.030000000028</v>
      </c>
      <c r="CH29" s="55">
        <f t="shared" si="21"/>
        <v>6563.4099999999744</v>
      </c>
      <c r="CI29" s="55">
        <f t="shared" si="21"/>
        <v>99755.56</v>
      </c>
      <c r="CJ29" s="55">
        <f t="shared" si="21"/>
        <v>82240.910000000033</v>
      </c>
      <c r="CK29" s="55">
        <f t="shared" si="21"/>
        <v>81813.159999999974</v>
      </c>
      <c r="CL29" s="55">
        <f t="shared" si="21"/>
        <v>80714.63</v>
      </c>
      <c r="CM29" s="55">
        <f t="shared" si="21"/>
        <v>96472.150000000023</v>
      </c>
      <c r="CN29" s="55">
        <f t="shared" si="21"/>
        <v>53740.840000000026</v>
      </c>
      <c r="CO29" s="55">
        <f t="shared" si="21"/>
        <v>100938.56</v>
      </c>
      <c r="CP29" s="55">
        <f t="shared" si="21"/>
        <v>89576.75</v>
      </c>
      <c r="CQ29" s="55">
        <f t="shared" si="21"/>
        <v>110926.40000000002</v>
      </c>
      <c r="CR29" s="55">
        <f t="shared" si="21"/>
        <v>97498.409999999974</v>
      </c>
      <c r="CS29" s="55">
        <f t="shared" si="21"/>
        <v>110850.13</v>
      </c>
      <c r="CT29" s="55">
        <f t="shared" si="21"/>
        <v>89517.56</v>
      </c>
      <c r="CU29" s="55">
        <f t="shared" si="21"/>
        <v>104015.65999999997</v>
      </c>
      <c r="CV29" s="55">
        <f t="shared" si="21"/>
        <v>84285.81</v>
      </c>
      <c r="CW29" s="55">
        <f t="shared" si="21"/>
        <v>80145.25</v>
      </c>
      <c r="CX29" s="55">
        <f t="shared" si="21"/>
        <v>69624.62</v>
      </c>
      <c r="CY29" s="55">
        <f t="shared" si="21"/>
        <v>35862.380000000005</v>
      </c>
      <c r="CZ29" s="55">
        <f t="shared" si="21"/>
        <v>53581.840000000026</v>
      </c>
      <c r="DA29" s="55">
        <f t="shared" si="21"/>
        <v>121301.27999999997</v>
      </c>
      <c r="DB29" s="55">
        <f t="shared" si="21"/>
        <v>98065.599999999977</v>
      </c>
      <c r="DC29" s="55">
        <f t="shared" si="21"/>
        <v>108921.58999999997</v>
      </c>
      <c r="DD29" s="55">
        <f t="shared" si="21"/>
        <v>102946.62999999995</v>
      </c>
      <c r="DE29" s="55">
        <f t="shared" si="21"/>
        <v>105306.5</v>
      </c>
      <c r="DF29" s="55">
        <f t="shared" si="21"/>
        <v>-8502.9400000000023</v>
      </c>
      <c r="DG29" s="55">
        <f t="shared" si="21"/>
        <v>108041.40999999997</v>
      </c>
      <c r="DH29" s="55">
        <f t="shared" si="21"/>
        <v>97233.72000000003</v>
      </c>
      <c r="DI29" s="55">
        <f t="shared" si="21"/>
        <v>77114.31</v>
      </c>
      <c r="DJ29" s="55">
        <f t="shared" si="21"/>
        <v>83482.94</v>
      </c>
      <c r="DK29" s="55">
        <f t="shared" si="21"/>
        <v>113136.19</v>
      </c>
      <c r="DL29" s="55">
        <f t="shared" si="21"/>
        <v>63563.72000000003</v>
      </c>
      <c r="DM29" s="55">
        <f t="shared" ref="DM29:FX29" si="22">+SUM(DM22,DM14)-DM6</f>
        <v>84499.81</v>
      </c>
      <c r="DN29" s="55">
        <f t="shared" si="22"/>
        <v>90112.31</v>
      </c>
      <c r="DO29" s="55">
        <f t="shared" si="22"/>
        <v>93690.02999999997</v>
      </c>
      <c r="DP29" s="55">
        <f t="shared" si="22"/>
        <v>110304.43999999994</v>
      </c>
      <c r="DQ29" s="55">
        <f t="shared" si="22"/>
        <v>112002.31000000006</v>
      </c>
      <c r="DR29" s="55">
        <f t="shared" si="22"/>
        <v>90144.650000000023</v>
      </c>
      <c r="DS29" s="55">
        <f t="shared" si="22"/>
        <v>109433.19</v>
      </c>
      <c r="DT29" s="55">
        <f t="shared" si="22"/>
        <v>84193</v>
      </c>
      <c r="DU29" s="55">
        <f t="shared" si="22"/>
        <v>85244.62</v>
      </c>
      <c r="DV29" s="55">
        <f t="shared" si="22"/>
        <v>79501.440000000002</v>
      </c>
      <c r="DW29" s="55">
        <f t="shared" si="22"/>
        <v>97892.69</v>
      </c>
      <c r="DX29" s="55">
        <f t="shared" si="22"/>
        <v>51819.48000000004</v>
      </c>
      <c r="DY29" s="55">
        <f t="shared" si="22"/>
        <v>107545.27999999997</v>
      </c>
      <c r="DZ29" s="55">
        <f t="shared" si="22"/>
        <v>87704.400000000023</v>
      </c>
      <c r="EA29" s="55">
        <f t="shared" si="22"/>
        <v>89285.75</v>
      </c>
      <c r="EB29" s="55">
        <f t="shared" si="22"/>
        <v>96324.030000000028</v>
      </c>
      <c r="EC29" s="55">
        <f t="shared" si="22"/>
        <v>97296.56</v>
      </c>
      <c r="ED29" s="55">
        <f t="shared" si="22"/>
        <v>13706.559999999998</v>
      </c>
      <c r="EE29" s="55">
        <f t="shared" si="22"/>
        <v>55676.719999999972</v>
      </c>
      <c r="EF29" s="55">
        <f t="shared" si="22"/>
        <v>71990.94</v>
      </c>
      <c r="EG29" s="55">
        <f t="shared" si="22"/>
        <v>79053.849999999977</v>
      </c>
      <c r="EH29" s="55">
        <f t="shared" si="22"/>
        <v>89169</v>
      </c>
      <c r="EI29" s="55">
        <f t="shared" si="22"/>
        <v>22890.309999999998</v>
      </c>
      <c r="EJ29" s="55">
        <f t="shared" si="22"/>
        <v>26497.559999999998</v>
      </c>
      <c r="EK29" s="55">
        <f t="shared" si="22"/>
        <v>108785.84999999998</v>
      </c>
      <c r="EL29" s="55">
        <f t="shared" si="22"/>
        <v>74884.75</v>
      </c>
      <c r="EM29" s="55">
        <f t="shared" si="22"/>
        <v>93499.150000000023</v>
      </c>
      <c r="EN29" s="55">
        <f t="shared" si="22"/>
        <v>94653.31</v>
      </c>
      <c r="EO29" s="55">
        <f t="shared" si="22"/>
        <v>102236.56000000006</v>
      </c>
      <c r="EP29" s="55">
        <f t="shared" si="22"/>
        <v>89066.5</v>
      </c>
      <c r="EQ29" s="55">
        <f t="shared" si="22"/>
        <v>96882.569999999949</v>
      </c>
      <c r="ER29" s="55">
        <f t="shared" si="22"/>
        <v>75001.590000000026</v>
      </c>
      <c r="ES29" s="55">
        <f t="shared" si="22"/>
        <v>76806.239999999991</v>
      </c>
      <c r="ET29" s="55">
        <f t="shared" si="22"/>
        <v>75456.719999999972</v>
      </c>
      <c r="EU29" s="55">
        <f t="shared" si="22"/>
        <v>77948.849999999977</v>
      </c>
      <c r="EV29" s="55">
        <f t="shared" si="22"/>
        <v>60405.630000000005</v>
      </c>
      <c r="EW29" s="55">
        <f t="shared" si="22"/>
        <v>107842.19</v>
      </c>
      <c r="EX29" s="55">
        <f t="shared" si="22"/>
        <v>81333.47000000003</v>
      </c>
      <c r="EY29" s="55">
        <f t="shared" si="22"/>
        <v>88296.69</v>
      </c>
      <c r="EZ29" s="55">
        <f t="shared" si="22"/>
        <v>80436.650000000023</v>
      </c>
      <c r="FA29" s="55">
        <f t="shared" si="22"/>
        <v>104927.96999999997</v>
      </c>
      <c r="FB29" s="55">
        <f t="shared" si="22"/>
        <v>-5433.3800000000047</v>
      </c>
      <c r="FC29" s="55">
        <f t="shared" si="22"/>
        <v>-5589.4100000000326</v>
      </c>
      <c r="FD29" s="55">
        <f t="shared" si="22"/>
        <v>73383.13</v>
      </c>
      <c r="FE29" s="55">
        <f t="shared" si="22"/>
        <v>70050.75</v>
      </c>
      <c r="FF29" s="55">
        <f t="shared" si="22"/>
        <v>69863.189999999944</v>
      </c>
      <c r="FG29" s="55">
        <f t="shared" si="22"/>
        <v>60780.159999999974</v>
      </c>
      <c r="FH29" s="55">
        <f t="shared" si="22"/>
        <v>69752.530000000028</v>
      </c>
      <c r="FI29" s="55">
        <f t="shared" si="22"/>
        <v>66302.13</v>
      </c>
      <c r="FJ29" s="55">
        <f t="shared" si="22"/>
        <v>78617.090000000026</v>
      </c>
      <c r="FK29" s="55">
        <f t="shared" si="22"/>
        <v>92394.460000000021</v>
      </c>
      <c r="FL29" s="55">
        <f t="shared" si="22"/>
        <v>76766.289999999979</v>
      </c>
      <c r="FM29" s="55">
        <f t="shared" si="22"/>
        <v>104916.96000000002</v>
      </c>
      <c r="FN29" s="55">
        <f t="shared" si="22"/>
        <v>84678.94</v>
      </c>
      <c r="FO29" s="55">
        <f t="shared" si="22"/>
        <v>94874.030000000028</v>
      </c>
      <c r="FP29" s="55">
        <f t="shared" si="22"/>
        <v>70363.409999999974</v>
      </c>
      <c r="FQ29" s="55">
        <f t="shared" si="22"/>
        <v>67203.160000000033</v>
      </c>
      <c r="FR29" s="55">
        <f t="shared" si="22"/>
        <v>72562.819999999949</v>
      </c>
      <c r="FS29" s="55">
        <f t="shared" si="22"/>
        <v>-7859.289999999979</v>
      </c>
      <c r="FT29" s="55">
        <f t="shared" si="22"/>
        <v>102162.03000000003</v>
      </c>
      <c r="FU29" s="55">
        <f t="shared" si="22"/>
        <v>66307.650000000023</v>
      </c>
      <c r="FV29" s="55">
        <f t="shared" si="22"/>
        <v>75861.440000000002</v>
      </c>
      <c r="FW29" s="55">
        <f t="shared" si="22"/>
        <v>77646.210000000021</v>
      </c>
      <c r="FX29" s="55">
        <f t="shared" si="22"/>
        <v>76189.27999999997</v>
      </c>
      <c r="FY29" s="55">
        <f t="shared" ref="FY29:GB29" si="23">+SUM(FY22,FY14)-FY6</f>
        <v>80697.650000000023</v>
      </c>
      <c r="FZ29" s="55">
        <f t="shared" si="23"/>
        <v>31120.690000000002</v>
      </c>
      <c r="GA29" s="55">
        <f t="shared" si="23"/>
        <v>52038.180000000051</v>
      </c>
      <c r="GB29" s="55">
        <f t="shared" si="23"/>
        <v>73957.75</v>
      </c>
      <c r="XEM29" s="139">
        <v>41365</v>
      </c>
      <c r="XEN29" s="142">
        <v>352</v>
      </c>
      <c r="XEO29" s="142">
        <v>368</v>
      </c>
      <c r="XEP29" s="142">
        <v>528</v>
      </c>
      <c r="XEQ29" s="142">
        <v>128</v>
      </c>
      <c r="XER29" s="142">
        <v>64</v>
      </c>
      <c r="XES29" s="142">
        <v>176</v>
      </c>
      <c r="XET29" s="142">
        <f t="shared" si="0"/>
        <v>720</v>
      </c>
    </row>
    <row r="30" spans="2:184 16363:16374">
      <c r="B30" s="8"/>
      <c r="C30" s="7"/>
      <c r="D30" s="41" t="s">
        <v>72</v>
      </c>
      <c r="E30" s="54">
        <f t="shared" si="11"/>
        <v>21444.669999999984</v>
      </c>
      <c r="F30" s="55">
        <f t="shared" si="6"/>
        <v>24996.100000000006</v>
      </c>
      <c r="G30" s="55">
        <f t="shared" si="6"/>
        <v>15688.830000000016</v>
      </c>
      <c r="H30" s="55">
        <f t="shared" si="6"/>
        <v>-4061.5</v>
      </c>
      <c r="I30" s="55">
        <f t="shared" si="6"/>
        <v>-7499.8300000000163</v>
      </c>
      <c r="J30" s="55">
        <f t="shared" si="6"/>
        <v>-668.6699999999837</v>
      </c>
      <c r="K30" s="55">
        <f t="shared" si="6"/>
        <v>5206.1499999999942</v>
      </c>
      <c r="L30" s="55">
        <f t="shared" si="6"/>
        <v>40919.22</v>
      </c>
      <c r="M30" s="55">
        <f t="shared" si="6"/>
        <v>31610.709999999992</v>
      </c>
      <c r="N30" s="55">
        <f t="shared" si="6"/>
        <v>-5539.1699999999983</v>
      </c>
      <c r="O30" s="55">
        <f t="shared" si="6"/>
        <v>6593.9700000000012</v>
      </c>
      <c r="P30" s="55">
        <f t="shared" si="6"/>
        <v>25882.559999999998</v>
      </c>
      <c r="Q30" s="55">
        <f t="shared" ref="Q30:AZ30" si="24">+SUM(Q23,Q15)-Q7</f>
        <v>38408.379999999976</v>
      </c>
      <c r="R30" s="55">
        <f t="shared" si="24"/>
        <v>37746.899999999994</v>
      </c>
      <c r="S30" s="55">
        <f t="shared" si="24"/>
        <v>19112.839999999997</v>
      </c>
      <c r="T30" s="55">
        <f t="shared" si="24"/>
        <v>38311.660000000003</v>
      </c>
      <c r="U30" s="55">
        <f t="shared" si="24"/>
        <v>29840.070000000007</v>
      </c>
      <c r="V30" s="55">
        <f t="shared" si="24"/>
        <v>25710.179999999993</v>
      </c>
      <c r="W30" s="55">
        <f t="shared" si="24"/>
        <v>25204.28</v>
      </c>
      <c r="X30" s="55">
        <f t="shared" si="24"/>
        <v>28687.350000000006</v>
      </c>
      <c r="Y30" s="55">
        <f t="shared" si="24"/>
        <v>28734.059999999998</v>
      </c>
      <c r="Z30" s="55">
        <f t="shared" si="24"/>
        <v>29837.199999999983</v>
      </c>
      <c r="AA30" s="55">
        <f t="shared" si="24"/>
        <v>28230.709999999992</v>
      </c>
      <c r="AB30" s="55">
        <f t="shared" si="24"/>
        <v>21756.170000000013</v>
      </c>
      <c r="AC30" s="55">
        <f t="shared" si="24"/>
        <v>30745.670000000013</v>
      </c>
      <c r="AD30" s="55">
        <f t="shared" si="24"/>
        <v>30972.670000000013</v>
      </c>
      <c r="AE30" s="55">
        <f t="shared" si="24"/>
        <v>25912.880000000005</v>
      </c>
      <c r="AF30" s="55">
        <f t="shared" si="24"/>
        <v>15598.619999999995</v>
      </c>
      <c r="AG30" s="55">
        <f t="shared" si="24"/>
        <v>15130.559999999998</v>
      </c>
      <c r="AH30" s="55">
        <f t="shared" si="24"/>
        <v>25351.799999999988</v>
      </c>
      <c r="AI30" s="55">
        <f t="shared" si="24"/>
        <v>25708.739999999991</v>
      </c>
      <c r="AJ30" s="55">
        <f t="shared" si="24"/>
        <v>28972.940000000002</v>
      </c>
      <c r="AK30" s="55">
        <f t="shared" si="24"/>
        <v>28175.949999999997</v>
      </c>
      <c r="AL30" s="55">
        <f t="shared" si="24"/>
        <v>-6056.2200000000012</v>
      </c>
      <c r="AM30" s="55">
        <f t="shared" si="24"/>
        <v>25310.350000000006</v>
      </c>
      <c r="AN30" s="55">
        <f t="shared" si="24"/>
        <v>14600.089999999997</v>
      </c>
      <c r="AO30" s="55">
        <f t="shared" si="24"/>
        <v>29705.690000000002</v>
      </c>
      <c r="AP30" s="55">
        <f t="shared" si="24"/>
        <v>38478.110000000015</v>
      </c>
      <c r="AQ30" s="55">
        <f t="shared" si="24"/>
        <v>-912.30999999999767</v>
      </c>
      <c r="AR30" s="55">
        <f t="shared" si="24"/>
        <v>-3786.3800000000047</v>
      </c>
      <c r="AS30" s="55">
        <f t="shared" si="24"/>
        <v>28717.61</v>
      </c>
      <c r="AT30" s="55">
        <f t="shared" si="24"/>
        <v>26871.649999999994</v>
      </c>
      <c r="AU30" s="55">
        <f t="shared" si="24"/>
        <v>23841.619999999995</v>
      </c>
      <c r="AV30" s="55">
        <f t="shared" si="24"/>
        <v>27288.589999999997</v>
      </c>
      <c r="AW30" s="55">
        <f t="shared" si="24"/>
        <v>29022.460000000006</v>
      </c>
      <c r="AX30" s="55">
        <f t="shared" si="24"/>
        <v>16714.059999999983</v>
      </c>
      <c r="AY30" s="55">
        <f t="shared" si="24"/>
        <v>29790.550000000003</v>
      </c>
      <c r="AZ30" s="55">
        <f t="shared" si="24"/>
        <v>13954.26999999999</v>
      </c>
      <c r="BA30" s="55">
        <f t="shared" ref="BA30:DL30" si="25">+SUM(BA23,BA15)-BA7</f>
        <v>27184.489999999991</v>
      </c>
      <c r="BB30" s="55">
        <f t="shared" si="25"/>
        <v>30250.859999999986</v>
      </c>
      <c r="BC30" s="55">
        <f t="shared" si="25"/>
        <v>11747.73000000001</v>
      </c>
      <c r="BD30" s="55">
        <f t="shared" si="25"/>
        <v>8989.89</v>
      </c>
      <c r="BE30" s="55">
        <f t="shared" si="25"/>
        <v>37858.98000000001</v>
      </c>
      <c r="BF30" s="55">
        <f t="shared" si="25"/>
        <v>25257.140000000014</v>
      </c>
      <c r="BG30" s="55">
        <f t="shared" si="25"/>
        <v>18093.640000000014</v>
      </c>
      <c r="BH30" s="55">
        <f t="shared" si="25"/>
        <v>30129.309999999998</v>
      </c>
      <c r="BI30" s="55">
        <f t="shared" si="25"/>
        <v>24602.14</v>
      </c>
      <c r="BJ30" s="55">
        <f t="shared" si="25"/>
        <v>-26643.679999999993</v>
      </c>
      <c r="BK30" s="55">
        <f t="shared" si="25"/>
        <v>-8672.0699999999924</v>
      </c>
      <c r="BL30" s="55">
        <f t="shared" si="25"/>
        <v>9982.7600000000093</v>
      </c>
      <c r="BM30" s="55">
        <f t="shared" si="25"/>
        <v>30165.420000000013</v>
      </c>
      <c r="BN30" s="55">
        <f t="shared" si="25"/>
        <v>34891.51999999999</v>
      </c>
      <c r="BO30" s="55">
        <f t="shared" si="25"/>
        <v>15749.489999999991</v>
      </c>
      <c r="BP30" s="55">
        <f t="shared" si="25"/>
        <v>14183.390000000014</v>
      </c>
      <c r="BQ30" s="55">
        <f t="shared" si="25"/>
        <v>21708.759999999995</v>
      </c>
      <c r="BR30" s="55">
        <f t="shared" si="25"/>
        <v>29928.390000000014</v>
      </c>
      <c r="BS30" s="55">
        <f t="shared" si="25"/>
        <v>33549.989999999991</v>
      </c>
      <c r="BT30" s="55">
        <f t="shared" si="25"/>
        <v>41328.299999999988</v>
      </c>
      <c r="BU30" s="55">
        <f t="shared" si="25"/>
        <v>30343.059999999998</v>
      </c>
      <c r="BV30" s="55">
        <f t="shared" si="25"/>
        <v>37631.579999999987</v>
      </c>
      <c r="BW30" s="55">
        <f t="shared" si="25"/>
        <v>28960.190000000002</v>
      </c>
      <c r="BX30" s="55">
        <f t="shared" si="25"/>
        <v>31427.23000000001</v>
      </c>
      <c r="BY30" s="55">
        <f t="shared" si="25"/>
        <v>42489.950000000012</v>
      </c>
      <c r="BZ30" s="55">
        <f t="shared" si="25"/>
        <v>36281.429999999993</v>
      </c>
      <c r="CA30" s="55">
        <f t="shared" si="25"/>
        <v>11734.619999999995</v>
      </c>
      <c r="CB30" s="55">
        <f t="shared" si="25"/>
        <v>24517.03</v>
      </c>
      <c r="CC30" s="55">
        <f t="shared" si="25"/>
        <v>37550.840000000011</v>
      </c>
      <c r="CD30" s="55">
        <f t="shared" si="25"/>
        <v>43555.119999999995</v>
      </c>
      <c r="CE30" s="55">
        <f t="shared" si="25"/>
        <v>52070.119999999995</v>
      </c>
      <c r="CF30" s="55">
        <f t="shared" si="25"/>
        <v>55550.66</v>
      </c>
      <c r="CG30" s="55">
        <f t="shared" si="25"/>
        <v>53872.800000000017</v>
      </c>
      <c r="CH30" s="55">
        <f t="shared" si="25"/>
        <v>-2799.2899999999936</v>
      </c>
      <c r="CI30" s="55">
        <f t="shared" si="25"/>
        <v>51696.22</v>
      </c>
      <c r="CJ30" s="55">
        <f t="shared" si="25"/>
        <v>39015.430000000022</v>
      </c>
      <c r="CK30" s="55">
        <f t="shared" si="25"/>
        <v>46628.799999999988</v>
      </c>
      <c r="CL30" s="55">
        <f t="shared" si="25"/>
        <v>47755.870000000024</v>
      </c>
      <c r="CM30" s="55">
        <f t="shared" si="25"/>
        <v>53247.06</v>
      </c>
      <c r="CN30" s="55">
        <f t="shared" si="25"/>
        <v>30452.740000000005</v>
      </c>
      <c r="CO30" s="55">
        <f t="shared" si="25"/>
        <v>49927.359999999986</v>
      </c>
      <c r="CP30" s="55">
        <f t="shared" si="25"/>
        <v>53500.75</v>
      </c>
      <c r="CQ30" s="55">
        <f t="shared" si="25"/>
        <v>57369</v>
      </c>
      <c r="CR30" s="55">
        <f t="shared" si="25"/>
        <v>56345.109999999986</v>
      </c>
      <c r="CS30" s="55">
        <f t="shared" si="25"/>
        <v>59583.189999999988</v>
      </c>
      <c r="CT30" s="55">
        <f t="shared" si="25"/>
        <v>43914.029999999984</v>
      </c>
      <c r="CU30" s="55">
        <f t="shared" si="25"/>
        <v>52307.470000000016</v>
      </c>
      <c r="CV30" s="55">
        <f t="shared" si="25"/>
        <v>43044.030000000028</v>
      </c>
      <c r="CW30" s="55">
        <f t="shared" si="25"/>
        <v>37669.69</v>
      </c>
      <c r="CX30" s="55">
        <f t="shared" si="25"/>
        <v>30631.72</v>
      </c>
      <c r="CY30" s="55">
        <f t="shared" si="25"/>
        <v>12338.799999999988</v>
      </c>
      <c r="CZ30" s="55">
        <f t="shared" si="25"/>
        <v>14589.900000000009</v>
      </c>
      <c r="DA30" s="55">
        <f t="shared" si="25"/>
        <v>39332.11</v>
      </c>
      <c r="DB30" s="55">
        <f t="shared" si="25"/>
        <v>39184.720000000001</v>
      </c>
      <c r="DC30" s="55">
        <f t="shared" si="25"/>
        <v>34221.910000000003</v>
      </c>
      <c r="DD30" s="55">
        <f t="shared" si="25"/>
        <v>45244.97</v>
      </c>
      <c r="DE30" s="55">
        <f t="shared" si="25"/>
        <v>39196.509999999995</v>
      </c>
      <c r="DF30" s="55">
        <f t="shared" si="25"/>
        <v>-15230.729999999996</v>
      </c>
      <c r="DG30" s="55">
        <f t="shared" si="25"/>
        <v>47982.790000000008</v>
      </c>
      <c r="DH30" s="55">
        <f t="shared" si="25"/>
        <v>31742.989999999991</v>
      </c>
      <c r="DI30" s="55">
        <f t="shared" si="25"/>
        <v>31893.040000000008</v>
      </c>
      <c r="DJ30" s="55">
        <f t="shared" si="25"/>
        <v>38922.03</v>
      </c>
      <c r="DK30" s="55">
        <f t="shared" si="25"/>
        <v>45773.59</v>
      </c>
      <c r="DL30" s="55">
        <f t="shared" si="25"/>
        <v>23498.309999999998</v>
      </c>
      <c r="DM30" s="55">
        <f t="shared" ref="DM30:FX30" si="26">+SUM(DM23,DM15)-DM7</f>
        <v>26157.089999999997</v>
      </c>
      <c r="DN30" s="55">
        <f t="shared" si="26"/>
        <v>30567.299999999988</v>
      </c>
      <c r="DO30" s="55">
        <f t="shared" si="26"/>
        <v>29617.190000000002</v>
      </c>
      <c r="DP30" s="55">
        <f t="shared" si="26"/>
        <v>46016.510000000009</v>
      </c>
      <c r="DQ30" s="55">
        <f t="shared" si="26"/>
        <v>38260.509999999995</v>
      </c>
      <c r="DR30" s="55">
        <f t="shared" si="26"/>
        <v>32156.740000000005</v>
      </c>
      <c r="DS30" s="55">
        <f t="shared" si="26"/>
        <v>46923.5</v>
      </c>
      <c r="DT30" s="55">
        <f t="shared" si="26"/>
        <v>24497.799999999988</v>
      </c>
      <c r="DU30" s="55">
        <f t="shared" si="26"/>
        <v>37492.200000000012</v>
      </c>
      <c r="DV30" s="55">
        <f t="shared" si="26"/>
        <v>34789.22</v>
      </c>
      <c r="DW30" s="55">
        <f t="shared" si="26"/>
        <v>40476.609999999986</v>
      </c>
      <c r="DX30" s="55">
        <f t="shared" si="26"/>
        <v>18536.270000000004</v>
      </c>
      <c r="DY30" s="55">
        <f t="shared" si="26"/>
        <v>36429.710000000006</v>
      </c>
      <c r="DZ30" s="55">
        <f t="shared" si="26"/>
        <v>27831.01999999999</v>
      </c>
      <c r="EA30" s="55">
        <f t="shared" si="26"/>
        <v>30271.5</v>
      </c>
      <c r="EB30" s="55">
        <f t="shared" si="26"/>
        <v>37909.73000000001</v>
      </c>
      <c r="EC30" s="55">
        <f t="shared" si="26"/>
        <v>33219.11</v>
      </c>
      <c r="ED30" s="55">
        <f t="shared" si="26"/>
        <v>-8170.3699999999953</v>
      </c>
      <c r="EE30" s="55">
        <f t="shared" si="26"/>
        <v>16462.440000000002</v>
      </c>
      <c r="EF30" s="55">
        <f t="shared" si="26"/>
        <v>24432.599999999977</v>
      </c>
      <c r="EG30" s="55">
        <f t="shared" si="26"/>
        <v>35945.73000000001</v>
      </c>
      <c r="EH30" s="55">
        <f t="shared" si="26"/>
        <v>36800.149999999994</v>
      </c>
      <c r="EI30" s="55">
        <f t="shared" si="26"/>
        <v>8080.2699999999895</v>
      </c>
      <c r="EJ30" s="55">
        <f t="shared" si="26"/>
        <v>10332.380000000005</v>
      </c>
      <c r="EK30" s="55">
        <f t="shared" si="26"/>
        <v>36220.559999999998</v>
      </c>
      <c r="EL30" s="55">
        <f t="shared" si="26"/>
        <v>28021.679999999993</v>
      </c>
      <c r="EM30" s="55">
        <f t="shared" si="26"/>
        <v>33025.450000000012</v>
      </c>
      <c r="EN30" s="55">
        <f t="shared" si="26"/>
        <v>36253.19</v>
      </c>
      <c r="EO30" s="55">
        <f t="shared" si="26"/>
        <v>38627.460000000006</v>
      </c>
      <c r="EP30" s="55">
        <f t="shared" si="26"/>
        <v>25016.089999999997</v>
      </c>
      <c r="EQ30" s="55">
        <f t="shared" si="26"/>
        <v>35668.339999999997</v>
      </c>
      <c r="ER30" s="55">
        <f t="shared" si="26"/>
        <v>27244.48000000001</v>
      </c>
      <c r="ES30" s="55">
        <f t="shared" si="26"/>
        <v>31160.23000000001</v>
      </c>
      <c r="ET30" s="55">
        <f t="shared" si="26"/>
        <v>34073.839999999997</v>
      </c>
      <c r="EU30" s="55">
        <f t="shared" si="26"/>
        <v>27540.629999999976</v>
      </c>
      <c r="EV30" s="55">
        <f t="shared" si="26"/>
        <v>18202.550000000003</v>
      </c>
      <c r="EW30" s="55">
        <f t="shared" si="26"/>
        <v>33469.770000000004</v>
      </c>
      <c r="EX30" s="55">
        <f t="shared" si="26"/>
        <v>28545.389999999985</v>
      </c>
      <c r="EY30" s="55">
        <f t="shared" si="26"/>
        <v>28351.609999999986</v>
      </c>
      <c r="EZ30" s="55">
        <f t="shared" si="26"/>
        <v>32377.329999999987</v>
      </c>
      <c r="FA30" s="55">
        <f t="shared" si="26"/>
        <v>34059.449999999997</v>
      </c>
      <c r="FB30" s="55">
        <f t="shared" si="26"/>
        <v>-16818.940000000002</v>
      </c>
      <c r="FC30" s="55">
        <f t="shared" si="26"/>
        <v>-11785.699999999997</v>
      </c>
      <c r="FD30" s="55">
        <f t="shared" si="26"/>
        <v>24251.110000000015</v>
      </c>
      <c r="FE30" s="55">
        <f t="shared" si="26"/>
        <v>24941.370000000024</v>
      </c>
      <c r="FF30" s="55">
        <f t="shared" si="26"/>
        <v>24472.51999999999</v>
      </c>
      <c r="FG30" s="55">
        <f t="shared" si="26"/>
        <v>17259.01999999999</v>
      </c>
      <c r="FH30" s="55">
        <f t="shared" si="26"/>
        <v>17899.800000000003</v>
      </c>
      <c r="FI30" s="55">
        <f t="shared" si="26"/>
        <v>17163.169999999984</v>
      </c>
      <c r="FJ30" s="55">
        <f t="shared" si="26"/>
        <v>26746.829999999987</v>
      </c>
      <c r="FK30" s="55">
        <f t="shared" si="26"/>
        <v>27187</v>
      </c>
      <c r="FL30" s="55">
        <f t="shared" si="26"/>
        <v>31127.189999999973</v>
      </c>
      <c r="FM30" s="55">
        <f t="shared" si="26"/>
        <v>29567.210000000006</v>
      </c>
      <c r="FN30" s="55">
        <f t="shared" si="26"/>
        <v>24332.78</v>
      </c>
      <c r="FO30" s="55">
        <f t="shared" si="26"/>
        <v>30425.23000000001</v>
      </c>
      <c r="FP30" s="55">
        <f t="shared" si="26"/>
        <v>18256.910000000003</v>
      </c>
      <c r="FQ30" s="55">
        <f t="shared" si="26"/>
        <v>20999.450000000012</v>
      </c>
      <c r="FR30" s="55">
        <f t="shared" si="26"/>
        <v>23443.700000000012</v>
      </c>
      <c r="FS30" s="55">
        <f t="shared" si="26"/>
        <v>-25039.910000000003</v>
      </c>
      <c r="FT30" s="55">
        <f t="shared" si="26"/>
        <v>29458.289999999994</v>
      </c>
      <c r="FU30" s="55">
        <f t="shared" si="26"/>
        <v>16003.100000000006</v>
      </c>
      <c r="FV30" s="55">
        <f t="shared" si="26"/>
        <v>20868.03</v>
      </c>
      <c r="FW30" s="55">
        <f t="shared" si="26"/>
        <v>27074.160000000003</v>
      </c>
      <c r="FX30" s="55">
        <f t="shared" si="26"/>
        <v>26085.25</v>
      </c>
      <c r="FY30" s="55">
        <f t="shared" ref="FY30:GB30" si="27">+SUM(FY23,FY15)-FY7</f>
        <v>20647.550000000003</v>
      </c>
      <c r="FZ30" s="55">
        <f t="shared" si="27"/>
        <v>4913.6900000000023</v>
      </c>
      <c r="GA30" s="55">
        <f t="shared" si="27"/>
        <v>8153.890000000014</v>
      </c>
      <c r="GB30" s="55">
        <f t="shared" si="27"/>
        <v>17406.119999999995</v>
      </c>
      <c r="XEM30" s="139">
        <v>41395</v>
      </c>
      <c r="XEN30" s="142">
        <v>352</v>
      </c>
      <c r="XEO30" s="142">
        <v>392</v>
      </c>
      <c r="XEP30" s="142">
        <v>528</v>
      </c>
      <c r="XEQ30" s="142">
        <v>144</v>
      </c>
      <c r="XER30" s="142">
        <v>72</v>
      </c>
      <c r="XES30" s="142">
        <v>176</v>
      </c>
      <c r="XET30" s="142">
        <f t="shared" si="0"/>
        <v>744</v>
      </c>
    </row>
    <row r="31" spans="2:184 16363:16374" s="32" customFormat="1" ht="15.75" thickBot="1">
      <c r="B31" s="8"/>
      <c r="C31" s="7"/>
      <c r="D31" s="8" t="s">
        <v>174</v>
      </c>
      <c r="E31" s="56">
        <f>+E30+E28+E27</f>
        <v>30114.299999999988</v>
      </c>
      <c r="F31" s="57">
        <f t="shared" ref="F31:P31" si="28">+F30+F28+F27</f>
        <v>37591.67</v>
      </c>
      <c r="G31" s="57">
        <f t="shared" si="28"/>
        <v>29305.900000000038</v>
      </c>
      <c r="H31" s="57">
        <f t="shared" si="28"/>
        <v>-4026.0800000000163</v>
      </c>
      <c r="I31" s="57">
        <f t="shared" si="28"/>
        <v>1971.5599999999831</v>
      </c>
      <c r="J31" s="57">
        <f t="shared" si="28"/>
        <v>6122.2600000000239</v>
      </c>
      <c r="K31" s="57">
        <f t="shared" si="28"/>
        <v>6141.9599999999773</v>
      </c>
      <c r="L31" s="57">
        <f t="shared" si="28"/>
        <v>72117.990000000005</v>
      </c>
      <c r="M31" s="57">
        <f t="shared" si="28"/>
        <v>83789.03</v>
      </c>
      <c r="N31" s="57">
        <f t="shared" si="28"/>
        <v>-18392.089999999997</v>
      </c>
      <c r="O31" s="57">
        <f t="shared" si="28"/>
        <v>26340.660000000011</v>
      </c>
      <c r="P31" s="57">
        <f t="shared" si="28"/>
        <v>73130.439999999988</v>
      </c>
      <c r="Q31" s="57">
        <f t="shared" ref="Q31:AZ31" si="29">+Q30+Q28+Q27</f>
        <v>77604.27999999997</v>
      </c>
      <c r="R31" s="57">
        <f t="shared" si="29"/>
        <v>73791.289999999979</v>
      </c>
      <c r="S31" s="57">
        <f t="shared" si="29"/>
        <v>44482.350000000013</v>
      </c>
      <c r="T31" s="57">
        <f t="shared" si="29"/>
        <v>65242.639999999992</v>
      </c>
      <c r="U31" s="57">
        <f t="shared" si="29"/>
        <v>82540.429999999993</v>
      </c>
      <c r="V31" s="57">
        <f t="shared" si="29"/>
        <v>56310.499999999985</v>
      </c>
      <c r="W31" s="57">
        <f t="shared" si="29"/>
        <v>48385.30000000001</v>
      </c>
      <c r="X31" s="57">
        <f t="shared" si="29"/>
        <v>59286.86</v>
      </c>
      <c r="Y31" s="57">
        <f t="shared" si="29"/>
        <v>74694.050000000017</v>
      </c>
      <c r="Z31" s="57">
        <f t="shared" si="29"/>
        <v>64450.949999999975</v>
      </c>
      <c r="AA31" s="57">
        <f t="shared" si="29"/>
        <v>89720.069999999992</v>
      </c>
      <c r="AB31" s="57">
        <f t="shared" si="29"/>
        <v>50712.470000000008</v>
      </c>
      <c r="AC31" s="57">
        <f t="shared" si="29"/>
        <v>55023.020000000033</v>
      </c>
      <c r="AD31" s="57">
        <f t="shared" si="29"/>
        <v>60406.970000000008</v>
      </c>
      <c r="AE31" s="57">
        <f t="shared" si="29"/>
        <v>60630.69000000001</v>
      </c>
      <c r="AF31" s="57">
        <f t="shared" si="29"/>
        <v>31902.839999999982</v>
      </c>
      <c r="AG31" s="57">
        <f t="shared" si="29"/>
        <v>55084.279999999984</v>
      </c>
      <c r="AH31" s="57">
        <f t="shared" si="29"/>
        <v>50922.719999999987</v>
      </c>
      <c r="AI31" s="57">
        <f t="shared" si="29"/>
        <v>50014.839999999989</v>
      </c>
      <c r="AJ31" s="57">
        <f t="shared" si="29"/>
        <v>61940.600000000006</v>
      </c>
      <c r="AK31" s="57">
        <f t="shared" si="29"/>
        <v>68832.149999999994</v>
      </c>
      <c r="AL31" s="57">
        <f t="shared" si="29"/>
        <v>-16352.32</v>
      </c>
      <c r="AM31" s="57">
        <f t="shared" si="29"/>
        <v>64507.89</v>
      </c>
      <c r="AN31" s="57">
        <f t="shared" si="29"/>
        <v>32546.150000000016</v>
      </c>
      <c r="AO31" s="57">
        <f t="shared" si="29"/>
        <v>65226.100000000006</v>
      </c>
      <c r="AP31" s="57">
        <f t="shared" si="29"/>
        <v>72271.330000000016</v>
      </c>
      <c r="AQ31" s="57">
        <f t="shared" si="29"/>
        <v>-2840.9099999999889</v>
      </c>
      <c r="AR31" s="57">
        <f t="shared" si="29"/>
        <v>-6342.2400000000052</v>
      </c>
      <c r="AS31" s="57">
        <f t="shared" si="29"/>
        <v>78076.770000000019</v>
      </c>
      <c r="AT31" s="57">
        <f t="shared" si="29"/>
        <v>54011.569999999992</v>
      </c>
      <c r="AU31" s="57">
        <f t="shared" si="29"/>
        <v>59119.890000000014</v>
      </c>
      <c r="AV31" s="57">
        <f t="shared" si="29"/>
        <v>56929.589999999989</v>
      </c>
      <c r="AW31" s="57">
        <f t="shared" si="29"/>
        <v>68272.02</v>
      </c>
      <c r="AX31" s="57">
        <f t="shared" si="29"/>
        <v>56448.599999999984</v>
      </c>
      <c r="AY31" s="57">
        <f t="shared" si="29"/>
        <v>73409.38</v>
      </c>
      <c r="AZ31" s="574">
        <f t="shared" si="29"/>
        <v>38880.659999999974</v>
      </c>
      <c r="BA31" s="574">
        <f t="shared" ref="BA31:DL31" si="30">+BA30+BA28+BA27</f>
        <v>67667.78</v>
      </c>
      <c r="BB31" s="574">
        <f t="shared" si="30"/>
        <v>61935.80999999999</v>
      </c>
      <c r="BC31" s="574">
        <f t="shared" si="30"/>
        <v>31442.660000000003</v>
      </c>
      <c r="BD31" s="574">
        <f t="shared" si="30"/>
        <v>39930.450000000004</v>
      </c>
      <c r="BE31" s="574">
        <f t="shared" si="30"/>
        <v>82082.540000000037</v>
      </c>
      <c r="BF31" s="574">
        <f t="shared" si="30"/>
        <v>53162.520000000004</v>
      </c>
      <c r="BG31" s="574">
        <f t="shared" si="30"/>
        <v>53450.380000000019</v>
      </c>
      <c r="BH31" s="574">
        <f t="shared" si="30"/>
        <v>56549.479999999989</v>
      </c>
      <c r="BI31" s="574">
        <f t="shared" si="30"/>
        <v>57556.070000000022</v>
      </c>
      <c r="BJ31" s="574">
        <f t="shared" si="30"/>
        <v>-58001.09</v>
      </c>
      <c r="BK31" s="574">
        <f t="shared" si="30"/>
        <v>-5819.8799999999974</v>
      </c>
      <c r="BL31" s="574">
        <f t="shared" si="30"/>
        <v>40389.910000000018</v>
      </c>
      <c r="BM31" s="574">
        <f t="shared" si="30"/>
        <v>60600.790000000023</v>
      </c>
      <c r="BN31" s="574">
        <f t="shared" si="30"/>
        <v>69833.449999999983</v>
      </c>
      <c r="BO31" s="574">
        <f t="shared" si="30"/>
        <v>34753.469999999987</v>
      </c>
      <c r="BP31" s="574">
        <f t="shared" si="30"/>
        <v>35917.570000000007</v>
      </c>
      <c r="BQ31" s="574">
        <f t="shared" si="30"/>
        <v>55437.009999999995</v>
      </c>
      <c r="BR31" s="574">
        <f t="shared" si="30"/>
        <v>60975.640000000014</v>
      </c>
      <c r="BS31" s="574">
        <f t="shared" si="30"/>
        <v>73501.809999999969</v>
      </c>
      <c r="BT31" s="574">
        <f t="shared" si="30"/>
        <v>65103.139999999985</v>
      </c>
      <c r="BU31" s="574">
        <f t="shared" si="30"/>
        <v>93407.920000000013</v>
      </c>
      <c r="BV31" s="574">
        <f t="shared" si="30"/>
        <v>91951.989999999991</v>
      </c>
      <c r="BW31" s="574">
        <f t="shared" si="30"/>
        <v>61302.400000000009</v>
      </c>
      <c r="BX31" s="574">
        <f t="shared" si="30"/>
        <v>76233.31</v>
      </c>
      <c r="BY31" s="574">
        <f t="shared" si="30"/>
        <v>82698.200000000012</v>
      </c>
      <c r="BZ31" s="574">
        <f t="shared" si="30"/>
        <v>65278.999999999985</v>
      </c>
      <c r="CA31" s="574">
        <f t="shared" si="30"/>
        <v>25049.979999999996</v>
      </c>
      <c r="CB31" s="574">
        <f t="shared" si="30"/>
        <v>52321.549999999988</v>
      </c>
      <c r="CC31" s="574">
        <f t="shared" si="30"/>
        <v>82366.210000000021</v>
      </c>
      <c r="CD31" s="574">
        <f t="shared" si="30"/>
        <v>76931.379999999976</v>
      </c>
      <c r="CE31" s="574">
        <f t="shared" si="30"/>
        <v>90227.22</v>
      </c>
      <c r="CF31" s="574">
        <f t="shared" si="30"/>
        <v>90986.52</v>
      </c>
      <c r="CG31" s="574">
        <f t="shared" si="30"/>
        <v>106160.19000000003</v>
      </c>
      <c r="CH31" s="574">
        <f t="shared" si="30"/>
        <v>-16517.779999999992</v>
      </c>
      <c r="CI31" s="574">
        <f t="shared" si="30"/>
        <v>118971.48000000001</v>
      </c>
      <c r="CJ31" s="574">
        <f t="shared" si="30"/>
        <v>91081.919999999998</v>
      </c>
      <c r="CK31" s="574">
        <f t="shared" si="30"/>
        <v>90164.84</v>
      </c>
      <c r="CL31" s="574">
        <f t="shared" si="30"/>
        <v>104460.15000000002</v>
      </c>
      <c r="CM31" s="574">
        <f t="shared" si="30"/>
        <v>105006.71999999999</v>
      </c>
      <c r="CN31" s="574">
        <f t="shared" si="30"/>
        <v>55647.439999999995</v>
      </c>
      <c r="CO31" s="574">
        <f t="shared" si="30"/>
        <v>109158.32999999999</v>
      </c>
      <c r="CP31" s="574">
        <f t="shared" si="30"/>
        <v>84829.229999999981</v>
      </c>
      <c r="CQ31" s="574">
        <f t="shared" si="30"/>
        <v>77733.829999999987</v>
      </c>
      <c r="CR31" s="574">
        <f t="shared" si="30"/>
        <v>96595.76999999999</v>
      </c>
      <c r="CS31" s="574">
        <f t="shared" si="30"/>
        <v>103835.15999999997</v>
      </c>
      <c r="CT31" s="574">
        <f t="shared" si="30"/>
        <v>92618.59</v>
      </c>
      <c r="CU31" s="574">
        <f t="shared" si="30"/>
        <v>123356.31000000001</v>
      </c>
      <c r="CV31" s="574">
        <f t="shared" si="30"/>
        <v>96844.130000000034</v>
      </c>
      <c r="CW31" s="574">
        <f t="shared" si="30"/>
        <v>93405.12999999999</v>
      </c>
      <c r="CX31" s="574">
        <f t="shared" si="30"/>
        <v>56976.87</v>
      </c>
      <c r="CY31" s="574">
        <f t="shared" si="30"/>
        <v>30708.939999999988</v>
      </c>
      <c r="CZ31" s="574">
        <f t="shared" si="30"/>
        <v>46098.320000000007</v>
      </c>
      <c r="DA31" s="574">
        <f t="shared" si="30"/>
        <v>117304.72</v>
      </c>
      <c r="DB31" s="574">
        <f t="shared" si="30"/>
        <v>78180.209999999992</v>
      </c>
      <c r="DC31" s="574">
        <f t="shared" si="30"/>
        <v>82159.17</v>
      </c>
      <c r="DD31" s="574">
        <f t="shared" si="30"/>
        <v>99579.02</v>
      </c>
      <c r="DE31" s="574">
        <f t="shared" si="30"/>
        <v>101707.87</v>
      </c>
      <c r="DF31" s="574">
        <f t="shared" si="30"/>
        <v>-5699.5799999999945</v>
      </c>
      <c r="DG31" s="574">
        <f t="shared" si="30"/>
        <v>119973.58</v>
      </c>
      <c r="DH31" s="574">
        <f t="shared" si="30"/>
        <v>72560.76999999999</v>
      </c>
      <c r="DI31" s="574">
        <f t="shared" si="30"/>
        <v>89498.340000000011</v>
      </c>
      <c r="DJ31" s="574">
        <f t="shared" si="30"/>
        <v>82381.200000000012</v>
      </c>
      <c r="DK31" s="574">
        <f t="shared" si="30"/>
        <v>107874.52999999998</v>
      </c>
      <c r="DL31" s="574">
        <f t="shared" si="30"/>
        <v>68164.579999999987</v>
      </c>
      <c r="DM31" s="574">
        <f t="shared" ref="DM31:FX31" si="31">+DM30+DM28+DM27</f>
        <v>83848.350000000006</v>
      </c>
      <c r="DN31" s="574">
        <f t="shared" si="31"/>
        <v>81700.76999999999</v>
      </c>
      <c r="DO31" s="574">
        <f t="shared" si="31"/>
        <v>89725.930000000008</v>
      </c>
      <c r="DP31" s="574">
        <f t="shared" si="31"/>
        <v>86463.66</v>
      </c>
      <c r="DQ31" s="574">
        <f t="shared" si="31"/>
        <v>88703.06</v>
      </c>
      <c r="DR31" s="574">
        <f t="shared" si="31"/>
        <v>90449.73</v>
      </c>
      <c r="DS31" s="574">
        <f t="shared" si="31"/>
        <v>115860.95000000001</v>
      </c>
      <c r="DT31" s="574">
        <f t="shared" si="31"/>
        <v>80334.23</v>
      </c>
      <c r="DU31" s="574">
        <f t="shared" si="31"/>
        <v>76420.39</v>
      </c>
      <c r="DV31" s="574">
        <f t="shared" si="31"/>
        <v>81070.950000000012</v>
      </c>
      <c r="DW31" s="574">
        <f t="shared" si="31"/>
        <v>81012.479999999981</v>
      </c>
      <c r="DX31" s="574">
        <f t="shared" si="31"/>
        <v>64458.650000000016</v>
      </c>
      <c r="DY31" s="574">
        <f t="shared" si="31"/>
        <v>106019.89000000001</v>
      </c>
      <c r="DZ31" s="574">
        <f t="shared" si="31"/>
        <v>73390.129999999976</v>
      </c>
      <c r="EA31" s="574">
        <f t="shared" si="31"/>
        <v>83532.670000000013</v>
      </c>
      <c r="EB31" s="574">
        <f t="shared" si="31"/>
        <v>81290.69</v>
      </c>
      <c r="EC31" s="574">
        <f t="shared" si="31"/>
        <v>96947.19</v>
      </c>
      <c r="ED31" s="574">
        <f t="shared" si="31"/>
        <v>-12367.079999999994</v>
      </c>
      <c r="EE31" s="574">
        <f t="shared" si="31"/>
        <v>63524.140000000007</v>
      </c>
      <c r="EF31" s="574">
        <f t="shared" si="31"/>
        <v>84141.37999999999</v>
      </c>
      <c r="EG31" s="574">
        <f t="shared" si="31"/>
        <v>77562.06</v>
      </c>
      <c r="EH31" s="574">
        <f t="shared" si="31"/>
        <v>85364.209999999992</v>
      </c>
      <c r="EI31" s="574">
        <f t="shared" si="31"/>
        <v>30817.79</v>
      </c>
      <c r="EJ31" s="574">
        <f t="shared" si="31"/>
        <v>22860.340000000011</v>
      </c>
      <c r="EK31" s="574">
        <f t="shared" si="31"/>
        <v>102466.91</v>
      </c>
      <c r="EL31" s="574">
        <f t="shared" si="31"/>
        <v>79088.86</v>
      </c>
      <c r="EM31" s="574">
        <f t="shared" si="31"/>
        <v>76744.650000000023</v>
      </c>
      <c r="EN31" s="574">
        <f t="shared" si="31"/>
        <v>77862.049999999988</v>
      </c>
      <c r="EO31" s="574">
        <f t="shared" si="31"/>
        <v>93385.289999999979</v>
      </c>
      <c r="EP31" s="574">
        <f t="shared" si="31"/>
        <v>78035.91</v>
      </c>
      <c r="EQ31" s="574">
        <f t="shared" si="31"/>
        <v>111070.78</v>
      </c>
      <c r="ER31" s="574">
        <f t="shared" si="31"/>
        <v>79580.060000000027</v>
      </c>
      <c r="ES31" s="574">
        <f t="shared" si="31"/>
        <v>70847.650000000009</v>
      </c>
      <c r="ET31" s="574">
        <f t="shared" si="31"/>
        <v>72969.01999999999</v>
      </c>
      <c r="EU31" s="574">
        <f t="shared" si="31"/>
        <v>72464.129999999976</v>
      </c>
      <c r="EV31" s="574">
        <f t="shared" si="31"/>
        <v>43216.869999999995</v>
      </c>
      <c r="EW31" s="574">
        <f t="shared" si="31"/>
        <v>103746.95999999999</v>
      </c>
      <c r="EX31" s="574">
        <f t="shared" si="31"/>
        <v>63875.559999999976</v>
      </c>
      <c r="EY31" s="574">
        <f t="shared" si="31"/>
        <v>69905.62</v>
      </c>
      <c r="EZ31" s="574">
        <f t="shared" si="31"/>
        <v>85331.539999999979</v>
      </c>
      <c r="FA31" s="574">
        <f t="shared" si="31"/>
        <v>78200.38</v>
      </c>
      <c r="FB31" s="574">
        <f t="shared" si="31"/>
        <v>-32753.300000000003</v>
      </c>
      <c r="FC31" s="574">
        <f t="shared" si="31"/>
        <v>9367.9200000000128</v>
      </c>
      <c r="FD31" s="574">
        <f t="shared" si="31"/>
        <v>70713.370000000024</v>
      </c>
      <c r="FE31" s="574">
        <f t="shared" si="31"/>
        <v>59486.340000000026</v>
      </c>
      <c r="FF31" s="574">
        <f t="shared" si="31"/>
        <v>64512.449999999983</v>
      </c>
      <c r="FG31" s="574">
        <f t="shared" si="31"/>
        <v>34301.659999999989</v>
      </c>
      <c r="FH31" s="574">
        <f t="shared" si="31"/>
        <v>37339.469999999994</v>
      </c>
      <c r="FI31" s="574">
        <f t="shared" si="31"/>
        <v>66932.76999999999</v>
      </c>
      <c r="FJ31" s="574">
        <f t="shared" si="31"/>
        <v>58436.94999999999</v>
      </c>
      <c r="FK31" s="574">
        <f t="shared" si="31"/>
        <v>54304.249999999993</v>
      </c>
      <c r="FL31" s="574">
        <f t="shared" si="31"/>
        <v>79276.509999999966</v>
      </c>
      <c r="FM31" s="574">
        <f t="shared" si="31"/>
        <v>70273.420000000013</v>
      </c>
      <c r="FN31" s="574">
        <f t="shared" si="31"/>
        <v>67157.53</v>
      </c>
      <c r="FO31" s="574">
        <f t="shared" si="31"/>
        <v>94273.540000000008</v>
      </c>
      <c r="FP31" s="574">
        <f t="shared" si="31"/>
        <v>60780.189999999995</v>
      </c>
      <c r="FQ31" s="574">
        <f t="shared" si="31"/>
        <v>53521.550000000032</v>
      </c>
      <c r="FR31" s="574">
        <f t="shared" si="31"/>
        <v>56802.400000000009</v>
      </c>
      <c r="FS31" s="574">
        <f t="shared" si="31"/>
        <v>-55979.48000000001</v>
      </c>
      <c r="FT31" s="574">
        <f t="shared" si="31"/>
        <v>82553.159999999989</v>
      </c>
      <c r="FU31" s="574">
        <f t="shared" si="31"/>
        <v>61804.250000000022</v>
      </c>
      <c r="FV31" s="574">
        <f t="shared" si="31"/>
        <v>51366.759999999995</v>
      </c>
      <c r="FW31" s="574">
        <f t="shared" si="31"/>
        <v>62144.510000000024</v>
      </c>
      <c r="FX31" s="574">
        <f t="shared" si="31"/>
        <v>70562.26999999999</v>
      </c>
      <c r="FY31" s="574">
        <f t="shared" ref="FY31:GB31" si="32">+FY30+FY28+FY27</f>
        <v>57016.330000000009</v>
      </c>
      <c r="FZ31" s="574">
        <f t="shared" si="32"/>
        <v>30223.810000000012</v>
      </c>
      <c r="GA31" s="574">
        <f t="shared" si="32"/>
        <v>47974.660000000018</v>
      </c>
      <c r="GB31" s="574">
        <f t="shared" si="32"/>
        <v>52977.479999999996</v>
      </c>
      <c r="XEM31" s="139">
        <v>41426</v>
      </c>
      <c r="XEN31" s="142">
        <v>320</v>
      </c>
      <c r="XEO31" s="142">
        <v>400</v>
      </c>
      <c r="XEP31" s="142">
        <v>480</v>
      </c>
      <c r="XEQ31" s="142">
        <v>160</v>
      </c>
      <c r="XER31" s="142">
        <v>80</v>
      </c>
      <c r="XES31" s="142">
        <v>160</v>
      </c>
      <c r="XET31" s="142">
        <f t="shared" si="0"/>
        <v>720</v>
      </c>
    </row>
    <row r="32" spans="2:184 16363:16374" ht="15.75" thickBot="1">
      <c r="B32" s="8"/>
      <c r="C32" s="7"/>
      <c r="D32" s="41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XEI32" s="32"/>
      <c r="XEJ32" s="32"/>
      <c r="XEK32" s="32"/>
      <c r="XEL32" s="32"/>
      <c r="XEM32" s="139">
        <v>41456</v>
      </c>
      <c r="XEN32" s="142">
        <v>352</v>
      </c>
      <c r="XEO32" s="142">
        <v>392</v>
      </c>
      <c r="XEP32" s="142">
        <v>528</v>
      </c>
      <c r="XEQ32" s="142">
        <v>144</v>
      </c>
      <c r="XER32" s="142">
        <v>72</v>
      </c>
      <c r="XES32" s="142">
        <v>176</v>
      </c>
      <c r="XET32" s="142">
        <f t="shared" si="0"/>
        <v>744</v>
      </c>
    </row>
    <row r="33" spans="2:184 16363:16374" ht="15.75" thickBot="1">
      <c r="B33" s="239">
        <f>+XET207</f>
        <v>8</v>
      </c>
      <c r="C33" s="32"/>
      <c r="D33" s="32"/>
      <c r="E33" s="622">
        <f>+E25</f>
        <v>41275</v>
      </c>
      <c r="F33" s="623">
        <f t="shared" ref="F33:P33" si="33">+F25</f>
        <v>41306</v>
      </c>
      <c r="G33" s="623">
        <f t="shared" si="33"/>
        <v>41334</v>
      </c>
      <c r="H33" s="623">
        <f t="shared" si="33"/>
        <v>41365</v>
      </c>
      <c r="I33" s="623">
        <f t="shared" si="33"/>
        <v>41395</v>
      </c>
      <c r="J33" s="623">
        <f t="shared" si="33"/>
        <v>41426</v>
      </c>
      <c r="K33" s="623">
        <f t="shared" si="33"/>
        <v>41456</v>
      </c>
      <c r="L33" s="623">
        <f t="shared" si="33"/>
        <v>41487</v>
      </c>
      <c r="M33" s="623">
        <f t="shared" si="33"/>
        <v>41518</v>
      </c>
      <c r="N33" s="623">
        <f t="shared" si="33"/>
        <v>41548</v>
      </c>
      <c r="O33" s="623">
        <f t="shared" si="33"/>
        <v>41579</v>
      </c>
      <c r="P33" s="623">
        <f t="shared" si="33"/>
        <v>41609</v>
      </c>
      <c r="Q33" s="623">
        <f t="shared" ref="Q33:AZ33" si="34">+Q25</f>
        <v>41640</v>
      </c>
      <c r="R33" s="623">
        <f t="shared" si="34"/>
        <v>41671</v>
      </c>
      <c r="S33" s="623">
        <f t="shared" si="34"/>
        <v>41699</v>
      </c>
      <c r="T33" s="623">
        <f t="shared" si="34"/>
        <v>41730</v>
      </c>
      <c r="U33" s="623">
        <f t="shared" si="34"/>
        <v>41760</v>
      </c>
      <c r="V33" s="623">
        <f t="shared" si="34"/>
        <v>41791</v>
      </c>
      <c r="W33" s="623">
        <f t="shared" si="34"/>
        <v>41821</v>
      </c>
      <c r="X33" s="623">
        <f t="shared" si="34"/>
        <v>41852</v>
      </c>
      <c r="Y33" s="623">
        <f t="shared" si="34"/>
        <v>41883</v>
      </c>
      <c r="Z33" s="623">
        <f t="shared" si="34"/>
        <v>41913</v>
      </c>
      <c r="AA33" s="623">
        <f t="shared" si="34"/>
        <v>41944</v>
      </c>
      <c r="AB33" s="623">
        <f t="shared" si="34"/>
        <v>41974</v>
      </c>
      <c r="AC33" s="623">
        <f t="shared" si="34"/>
        <v>42005</v>
      </c>
      <c r="AD33" s="623">
        <f t="shared" si="34"/>
        <v>42036</v>
      </c>
      <c r="AE33" s="623">
        <f t="shared" si="34"/>
        <v>42064</v>
      </c>
      <c r="AF33" s="623">
        <f t="shared" si="34"/>
        <v>42095</v>
      </c>
      <c r="AG33" s="623">
        <f t="shared" si="34"/>
        <v>42125</v>
      </c>
      <c r="AH33" s="623">
        <f t="shared" si="34"/>
        <v>42156</v>
      </c>
      <c r="AI33" s="623">
        <f t="shared" si="34"/>
        <v>42186</v>
      </c>
      <c r="AJ33" s="623">
        <f t="shared" si="34"/>
        <v>42217</v>
      </c>
      <c r="AK33" s="623">
        <f t="shared" si="34"/>
        <v>42248</v>
      </c>
      <c r="AL33" s="623">
        <f t="shared" si="34"/>
        <v>42278</v>
      </c>
      <c r="AM33" s="623">
        <f t="shared" si="34"/>
        <v>42309</v>
      </c>
      <c r="AN33" s="623">
        <f t="shared" si="34"/>
        <v>42339</v>
      </c>
      <c r="AO33" s="623">
        <f t="shared" si="34"/>
        <v>42370</v>
      </c>
      <c r="AP33" s="623">
        <f t="shared" si="34"/>
        <v>42401</v>
      </c>
      <c r="AQ33" s="623">
        <f t="shared" si="34"/>
        <v>42430</v>
      </c>
      <c r="AR33" s="623">
        <f t="shared" si="34"/>
        <v>42461</v>
      </c>
      <c r="AS33" s="623">
        <f t="shared" si="34"/>
        <v>42491</v>
      </c>
      <c r="AT33" s="623">
        <f t="shared" si="34"/>
        <v>42522</v>
      </c>
      <c r="AU33" s="623">
        <f t="shared" si="34"/>
        <v>42552</v>
      </c>
      <c r="AV33" s="623">
        <f t="shared" si="34"/>
        <v>42583</v>
      </c>
      <c r="AW33" s="623">
        <f t="shared" si="34"/>
        <v>42614</v>
      </c>
      <c r="AX33" s="623">
        <f t="shared" si="34"/>
        <v>42644</v>
      </c>
      <c r="AY33" s="623">
        <f t="shared" si="34"/>
        <v>42675</v>
      </c>
      <c r="AZ33" s="623">
        <f t="shared" si="34"/>
        <v>42705</v>
      </c>
      <c r="BA33" s="623">
        <f t="shared" ref="BA33:DL33" si="35">+BA25</f>
        <v>42736</v>
      </c>
      <c r="BB33" s="623">
        <f t="shared" si="35"/>
        <v>42767</v>
      </c>
      <c r="BC33" s="623">
        <f t="shared" si="35"/>
        <v>42795</v>
      </c>
      <c r="BD33" s="623">
        <f t="shared" si="35"/>
        <v>42826</v>
      </c>
      <c r="BE33" s="623">
        <f t="shared" si="35"/>
        <v>42856</v>
      </c>
      <c r="BF33" s="623">
        <f t="shared" si="35"/>
        <v>42887</v>
      </c>
      <c r="BG33" s="623">
        <f t="shared" si="35"/>
        <v>42917</v>
      </c>
      <c r="BH33" s="623">
        <f t="shared" si="35"/>
        <v>42948</v>
      </c>
      <c r="BI33" s="623">
        <f t="shared" si="35"/>
        <v>42979</v>
      </c>
      <c r="BJ33" s="623">
        <f t="shared" si="35"/>
        <v>43009</v>
      </c>
      <c r="BK33" s="623">
        <f t="shared" si="35"/>
        <v>43040</v>
      </c>
      <c r="BL33" s="623">
        <f t="shared" si="35"/>
        <v>43070</v>
      </c>
      <c r="BM33" s="623">
        <f t="shared" si="35"/>
        <v>43101</v>
      </c>
      <c r="BN33" s="623">
        <f t="shared" si="35"/>
        <v>43132</v>
      </c>
      <c r="BO33" s="623">
        <f t="shared" si="35"/>
        <v>43160</v>
      </c>
      <c r="BP33" s="623">
        <f t="shared" si="35"/>
        <v>43191</v>
      </c>
      <c r="BQ33" s="623">
        <f t="shared" si="35"/>
        <v>43221</v>
      </c>
      <c r="BR33" s="623">
        <f t="shared" si="35"/>
        <v>43252</v>
      </c>
      <c r="BS33" s="623">
        <f t="shared" si="35"/>
        <v>43282</v>
      </c>
      <c r="BT33" s="623">
        <f t="shared" si="35"/>
        <v>43313</v>
      </c>
      <c r="BU33" s="623">
        <f t="shared" si="35"/>
        <v>43344</v>
      </c>
      <c r="BV33" s="623">
        <f t="shared" si="35"/>
        <v>43374</v>
      </c>
      <c r="BW33" s="623">
        <f t="shared" si="35"/>
        <v>43405</v>
      </c>
      <c r="BX33" s="623">
        <f t="shared" si="35"/>
        <v>43435</v>
      </c>
      <c r="BY33" s="623">
        <f t="shared" si="35"/>
        <v>43466</v>
      </c>
      <c r="BZ33" s="623">
        <f t="shared" si="35"/>
        <v>43497</v>
      </c>
      <c r="CA33" s="623">
        <f t="shared" si="35"/>
        <v>43525</v>
      </c>
      <c r="CB33" s="623">
        <f t="shared" si="35"/>
        <v>43556</v>
      </c>
      <c r="CC33" s="623">
        <f t="shared" si="35"/>
        <v>43586</v>
      </c>
      <c r="CD33" s="623">
        <f t="shared" si="35"/>
        <v>43617</v>
      </c>
      <c r="CE33" s="623">
        <f t="shared" si="35"/>
        <v>43647</v>
      </c>
      <c r="CF33" s="623">
        <f t="shared" si="35"/>
        <v>43678</v>
      </c>
      <c r="CG33" s="623">
        <f t="shared" si="35"/>
        <v>43709</v>
      </c>
      <c r="CH33" s="623">
        <f t="shared" si="35"/>
        <v>43739</v>
      </c>
      <c r="CI33" s="623">
        <f t="shared" si="35"/>
        <v>43770</v>
      </c>
      <c r="CJ33" s="623">
        <f t="shared" si="35"/>
        <v>43800</v>
      </c>
      <c r="CK33" s="623">
        <f t="shared" si="35"/>
        <v>43831</v>
      </c>
      <c r="CL33" s="623">
        <f t="shared" si="35"/>
        <v>43862</v>
      </c>
      <c r="CM33" s="623">
        <f t="shared" si="35"/>
        <v>43891</v>
      </c>
      <c r="CN33" s="623">
        <f t="shared" si="35"/>
        <v>43922</v>
      </c>
      <c r="CO33" s="623">
        <f t="shared" si="35"/>
        <v>43952</v>
      </c>
      <c r="CP33" s="623">
        <f t="shared" si="35"/>
        <v>43983</v>
      </c>
      <c r="CQ33" s="623">
        <f t="shared" si="35"/>
        <v>44013</v>
      </c>
      <c r="CR33" s="623">
        <f t="shared" si="35"/>
        <v>44044</v>
      </c>
      <c r="CS33" s="623">
        <f t="shared" si="35"/>
        <v>44075</v>
      </c>
      <c r="CT33" s="623">
        <f t="shared" si="35"/>
        <v>44105</v>
      </c>
      <c r="CU33" s="623">
        <f t="shared" si="35"/>
        <v>44136</v>
      </c>
      <c r="CV33" s="623">
        <f t="shared" si="35"/>
        <v>44166</v>
      </c>
      <c r="CW33" s="623">
        <f t="shared" si="35"/>
        <v>44197</v>
      </c>
      <c r="CX33" s="623">
        <f t="shared" si="35"/>
        <v>44228</v>
      </c>
      <c r="CY33" s="623">
        <f t="shared" si="35"/>
        <v>44256</v>
      </c>
      <c r="CZ33" s="623">
        <f t="shared" si="35"/>
        <v>44287</v>
      </c>
      <c r="DA33" s="623">
        <f t="shared" si="35"/>
        <v>44317</v>
      </c>
      <c r="DB33" s="623">
        <f t="shared" si="35"/>
        <v>44348</v>
      </c>
      <c r="DC33" s="623">
        <f t="shared" si="35"/>
        <v>44378</v>
      </c>
      <c r="DD33" s="623">
        <f t="shared" si="35"/>
        <v>44409</v>
      </c>
      <c r="DE33" s="623">
        <f t="shared" si="35"/>
        <v>44440</v>
      </c>
      <c r="DF33" s="623">
        <f t="shared" si="35"/>
        <v>44470</v>
      </c>
      <c r="DG33" s="623">
        <f t="shared" si="35"/>
        <v>44501</v>
      </c>
      <c r="DH33" s="623">
        <f t="shared" si="35"/>
        <v>44531</v>
      </c>
      <c r="DI33" s="623">
        <f t="shared" si="35"/>
        <v>44562</v>
      </c>
      <c r="DJ33" s="623">
        <f t="shared" si="35"/>
        <v>44593</v>
      </c>
      <c r="DK33" s="623">
        <f t="shared" si="35"/>
        <v>44621</v>
      </c>
      <c r="DL33" s="623">
        <f t="shared" si="35"/>
        <v>44652</v>
      </c>
      <c r="DM33" s="623">
        <f t="shared" ref="DM33:FX33" si="36">+DM25</f>
        <v>44682</v>
      </c>
      <c r="DN33" s="623">
        <f t="shared" si="36"/>
        <v>44713</v>
      </c>
      <c r="DO33" s="623">
        <f t="shared" si="36"/>
        <v>44743</v>
      </c>
      <c r="DP33" s="623">
        <f t="shared" si="36"/>
        <v>44774</v>
      </c>
      <c r="DQ33" s="623">
        <f t="shared" si="36"/>
        <v>44805</v>
      </c>
      <c r="DR33" s="623">
        <f t="shared" si="36"/>
        <v>44835</v>
      </c>
      <c r="DS33" s="623">
        <f t="shared" si="36"/>
        <v>44866</v>
      </c>
      <c r="DT33" s="623">
        <f t="shared" si="36"/>
        <v>44896</v>
      </c>
      <c r="DU33" s="623">
        <f t="shared" si="36"/>
        <v>44927</v>
      </c>
      <c r="DV33" s="623">
        <f t="shared" si="36"/>
        <v>44958</v>
      </c>
      <c r="DW33" s="623">
        <f t="shared" si="36"/>
        <v>44986</v>
      </c>
      <c r="DX33" s="623">
        <f t="shared" si="36"/>
        <v>45017</v>
      </c>
      <c r="DY33" s="623">
        <f t="shared" si="36"/>
        <v>45047</v>
      </c>
      <c r="DZ33" s="623">
        <f t="shared" si="36"/>
        <v>45078</v>
      </c>
      <c r="EA33" s="623">
        <f t="shared" si="36"/>
        <v>45108</v>
      </c>
      <c r="EB33" s="623">
        <f t="shared" si="36"/>
        <v>45139</v>
      </c>
      <c r="EC33" s="623">
        <f t="shared" si="36"/>
        <v>45170</v>
      </c>
      <c r="ED33" s="623">
        <f t="shared" si="36"/>
        <v>45200</v>
      </c>
      <c r="EE33" s="623">
        <f t="shared" si="36"/>
        <v>45231</v>
      </c>
      <c r="EF33" s="623">
        <f t="shared" si="36"/>
        <v>45261</v>
      </c>
      <c r="EG33" s="623">
        <f t="shared" si="36"/>
        <v>45292</v>
      </c>
      <c r="EH33" s="623">
        <f t="shared" si="36"/>
        <v>45323</v>
      </c>
      <c r="EI33" s="623">
        <f t="shared" si="36"/>
        <v>45352</v>
      </c>
      <c r="EJ33" s="623">
        <f t="shared" si="36"/>
        <v>45383</v>
      </c>
      <c r="EK33" s="623">
        <f t="shared" si="36"/>
        <v>45413</v>
      </c>
      <c r="EL33" s="623">
        <f t="shared" si="36"/>
        <v>45444</v>
      </c>
      <c r="EM33" s="623">
        <f t="shared" si="36"/>
        <v>45474</v>
      </c>
      <c r="EN33" s="623">
        <f t="shared" si="36"/>
        <v>45505</v>
      </c>
      <c r="EO33" s="623">
        <f t="shared" si="36"/>
        <v>45536</v>
      </c>
      <c r="EP33" s="623">
        <f t="shared" si="36"/>
        <v>45566</v>
      </c>
      <c r="EQ33" s="623">
        <f t="shared" si="36"/>
        <v>45597</v>
      </c>
      <c r="ER33" s="623">
        <f t="shared" si="36"/>
        <v>45627</v>
      </c>
      <c r="ES33" s="623">
        <f t="shared" si="36"/>
        <v>45658</v>
      </c>
      <c r="ET33" s="623">
        <f t="shared" si="36"/>
        <v>45689</v>
      </c>
      <c r="EU33" s="623">
        <f t="shared" si="36"/>
        <v>45717</v>
      </c>
      <c r="EV33" s="623">
        <f t="shared" si="36"/>
        <v>45748</v>
      </c>
      <c r="EW33" s="623">
        <f t="shared" si="36"/>
        <v>45778</v>
      </c>
      <c r="EX33" s="623">
        <f t="shared" si="36"/>
        <v>45809</v>
      </c>
      <c r="EY33" s="623">
        <f t="shared" si="36"/>
        <v>45839</v>
      </c>
      <c r="EZ33" s="623">
        <f t="shared" si="36"/>
        <v>45870</v>
      </c>
      <c r="FA33" s="623">
        <f t="shared" si="36"/>
        <v>45901</v>
      </c>
      <c r="FB33" s="623">
        <f t="shared" si="36"/>
        <v>45931</v>
      </c>
      <c r="FC33" s="623">
        <f t="shared" si="36"/>
        <v>45962</v>
      </c>
      <c r="FD33" s="623">
        <f t="shared" si="36"/>
        <v>45992</v>
      </c>
      <c r="FE33" s="623">
        <f t="shared" si="36"/>
        <v>46023</v>
      </c>
      <c r="FF33" s="623">
        <f t="shared" si="36"/>
        <v>46054</v>
      </c>
      <c r="FG33" s="623">
        <f t="shared" si="36"/>
        <v>46082</v>
      </c>
      <c r="FH33" s="623">
        <f t="shared" si="36"/>
        <v>46113</v>
      </c>
      <c r="FI33" s="623">
        <f t="shared" si="36"/>
        <v>46143</v>
      </c>
      <c r="FJ33" s="623">
        <f t="shared" si="36"/>
        <v>46174</v>
      </c>
      <c r="FK33" s="623">
        <f t="shared" si="36"/>
        <v>46204</v>
      </c>
      <c r="FL33" s="623">
        <f t="shared" si="36"/>
        <v>46235</v>
      </c>
      <c r="FM33" s="623">
        <f t="shared" si="36"/>
        <v>46266</v>
      </c>
      <c r="FN33" s="623">
        <f t="shared" si="36"/>
        <v>46296</v>
      </c>
      <c r="FO33" s="623">
        <f t="shared" si="36"/>
        <v>46327</v>
      </c>
      <c r="FP33" s="623">
        <f t="shared" si="36"/>
        <v>46357</v>
      </c>
      <c r="FQ33" s="623">
        <f t="shared" si="36"/>
        <v>46388</v>
      </c>
      <c r="FR33" s="623">
        <f t="shared" si="36"/>
        <v>46419</v>
      </c>
      <c r="FS33" s="623">
        <f t="shared" si="36"/>
        <v>46447</v>
      </c>
      <c r="FT33" s="623">
        <f t="shared" si="36"/>
        <v>46478</v>
      </c>
      <c r="FU33" s="623">
        <f t="shared" si="36"/>
        <v>46508</v>
      </c>
      <c r="FV33" s="623">
        <f t="shared" si="36"/>
        <v>46539</v>
      </c>
      <c r="FW33" s="623">
        <f t="shared" si="36"/>
        <v>46569</v>
      </c>
      <c r="FX33" s="623">
        <f t="shared" si="36"/>
        <v>46600</v>
      </c>
      <c r="FY33" s="623">
        <f t="shared" ref="FY33:GB33" si="37">+FY25</f>
        <v>46631</v>
      </c>
      <c r="FZ33" s="623">
        <f t="shared" si="37"/>
        <v>46661</v>
      </c>
      <c r="GA33" s="623">
        <f t="shared" si="37"/>
        <v>46692</v>
      </c>
      <c r="GB33" s="623">
        <f t="shared" si="37"/>
        <v>46722</v>
      </c>
      <c r="XEM33" s="139">
        <v>41487</v>
      </c>
      <c r="XEN33" s="142">
        <v>352</v>
      </c>
      <c r="XEO33" s="142">
        <v>392</v>
      </c>
      <c r="XEP33" s="142">
        <v>528</v>
      </c>
      <c r="XEQ33" s="142">
        <v>144</v>
      </c>
      <c r="XER33" s="142">
        <v>72</v>
      </c>
      <c r="XES33" s="142">
        <v>176</v>
      </c>
      <c r="XET33" s="142">
        <f t="shared" si="0"/>
        <v>744</v>
      </c>
    </row>
    <row r="34" spans="2:184 16363:16374">
      <c r="B34" s="239">
        <f>+XEQ207</f>
        <v>5</v>
      </c>
      <c r="C34" s="7" t="s">
        <v>91</v>
      </c>
      <c r="D34" s="41" t="s">
        <v>68</v>
      </c>
      <c r="E34" s="52">
        <f>+VLOOKUP(E$18,$XEM$2:$XET$305,$B33,FALSE)</f>
        <v>744</v>
      </c>
      <c r="F34" s="53">
        <f t="shared" ref="F34:BQ37" si="38">+VLOOKUP(F$18,$XEM$2:$XET$305,$B33,FALSE)</f>
        <v>672</v>
      </c>
      <c r="G34" s="53">
        <f t="shared" si="38"/>
        <v>744</v>
      </c>
      <c r="H34" s="53">
        <f t="shared" si="38"/>
        <v>720</v>
      </c>
      <c r="I34" s="53">
        <f t="shared" si="38"/>
        <v>744</v>
      </c>
      <c r="J34" s="53">
        <f t="shared" si="38"/>
        <v>720</v>
      </c>
      <c r="K34" s="53">
        <f t="shared" si="38"/>
        <v>744</v>
      </c>
      <c r="L34" s="53">
        <f t="shared" si="38"/>
        <v>744</v>
      </c>
      <c r="M34" s="53">
        <f t="shared" si="38"/>
        <v>720</v>
      </c>
      <c r="N34" s="53">
        <f t="shared" si="38"/>
        <v>744</v>
      </c>
      <c r="O34" s="53">
        <f t="shared" si="38"/>
        <v>720</v>
      </c>
      <c r="P34" s="53">
        <f t="shared" si="38"/>
        <v>744</v>
      </c>
      <c r="Q34" s="53">
        <f t="shared" si="38"/>
        <v>744</v>
      </c>
      <c r="R34" s="53">
        <f t="shared" si="38"/>
        <v>672</v>
      </c>
      <c r="S34" s="53">
        <f t="shared" si="38"/>
        <v>744</v>
      </c>
      <c r="T34" s="53">
        <f t="shared" si="38"/>
        <v>720</v>
      </c>
      <c r="U34" s="53">
        <f t="shared" si="38"/>
        <v>744</v>
      </c>
      <c r="V34" s="53">
        <f t="shared" si="38"/>
        <v>720</v>
      </c>
      <c r="W34" s="53">
        <f t="shared" si="38"/>
        <v>744</v>
      </c>
      <c r="X34" s="53">
        <f t="shared" si="38"/>
        <v>744</v>
      </c>
      <c r="Y34" s="53">
        <f t="shared" si="38"/>
        <v>720</v>
      </c>
      <c r="Z34" s="53">
        <f t="shared" si="38"/>
        <v>744</v>
      </c>
      <c r="AA34" s="53">
        <f t="shared" si="38"/>
        <v>720</v>
      </c>
      <c r="AB34" s="53">
        <f t="shared" si="38"/>
        <v>744</v>
      </c>
      <c r="AC34" s="53">
        <f t="shared" si="38"/>
        <v>744</v>
      </c>
      <c r="AD34" s="53">
        <f t="shared" si="38"/>
        <v>672</v>
      </c>
      <c r="AE34" s="53">
        <f t="shared" si="38"/>
        <v>744</v>
      </c>
      <c r="AF34" s="53">
        <f t="shared" si="38"/>
        <v>720</v>
      </c>
      <c r="AG34" s="53">
        <f t="shared" si="38"/>
        <v>744</v>
      </c>
      <c r="AH34" s="53">
        <f t="shared" si="38"/>
        <v>720</v>
      </c>
      <c r="AI34" s="53">
        <f t="shared" si="38"/>
        <v>744</v>
      </c>
      <c r="AJ34" s="53">
        <f t="shared" si="38"/>
        <v>744</v>
      </c>
      <c r="AK34" s="53">
        <f t="shared" si="38"/>
        <v>720</v>
      </c>
      <c r="AL34" s="53">
        <f t="shared" si="38"/>
        <v>744</v>
      </c>
      <c r="AM34" s="53">
        <f t="shared" si="38"/>
        <v>720</v>
      </c>
      <c r="AN34" s="53">
        <f t="shared" si="38"/>
        <v>744</v>
      </c>
      <c r="AO34" s="53">
        <f t="shared" si="38"/>
        <v>744</v>
      </c>
      <c r="AP34" s="53">
        <f t="shared" si="38"/>
        <v>696</v>
      </c>
      <c r="AQ34" s="53">
        <f t="shared" si="38"/>
        <v>744</v>
      </c>
      <c r="AR34" s="53">
        <f t="shared" si="38"/>
        <v>720</v>
      </c>
      <c r="AS34" s="53">
        <f t="shared" si="38"/>
        <v>744</v>
      </c>
      <c r="AT34" s="53">
        <f t="shared" si="38"/>
        <v>720</v>
      </c>
      <c r="AU34" s="53">
        <f t="shared" si="38"/>
        <v>744</v>
      </c>
      <c r="AV34" s="53">
        <f t="shared" si="38"/>
        <v>744</v>
      </c>
      <c r="AW34" s="53">
        <f t="shared" si="38"/>
        <v>720</v>
      </c>
      <c r="AX34" s="53">
        <f t="shared" si="38"/>
        <v>744</v>
      </c>
      <c r="AY34" s="53">
        <f t="shared" si="38"/>
        <v>720</v>
      </c>
      <c r="AZ34" s="53">
        <f t="shared" si="38"/>
        <v>744</v>
      </c>
      <c r="BA34" s="53">
        <f t="shared" si="38"/>
        <v>744</v>
      </c>
      <c r="BB34" s="53">
        <f t="shared" si="38"/>
        <v>672</v>
      </c>
      <c r="BC34" s="53">
        <f t="shared" si="38"/>
        <v>744</v>
      </c>
      <c r="BD34" s="53">
        <f t="shared" si="38"/>
        <v>720</v>
      </c>
      <c r="BE34" s="53">
        <f t="shared" si="38"/>
        <v>744</v>
      </c>
      <c r="BF34" s="53">
        <f t="shared" si="38"/>
        <v>720</v>
      </c>
      <c r="BG34" s="53">
        <f t="shared" si="38"/>
        <v>744</v>
      </c>
      <c r="BH34" s="53">
        <f t="shared" si="38"/>
        <v>744</v>
      </c>
      <c r="BI34" s="53">
        <f t="shared" si="38"/>
        <v>720</v>
      </c>
      <c r="BJ34" s="53">
        <f t="shared" si="38"/>
        <v>744</v>
      </c>
      <c r="BK34" s="53">
        <f t="shared" si="38"/>
        <v>720</v>
      </c>
      <c r="BL34" s="53">
        <f t="shared" si="38"/>
        <v>744</v>
      </c>
      <c r="BM34" s="53">
        <f t="shared" si="38"/>
        <v>744</v>
      </c>
      <c r="BN34" s="53">
        <f t="shared" si="38"/>
        <v>672</v>
      </c>
      <c r="BO34" s="53">
        <f t="shared" si="38"/>
        <v>744</v>
      </c>
      <c r="BP34" s="53">
        <f t="shared" si="38"/>
        <v>720</v>
      </c>
      <c r="BQ34" s="53">
        <f t="shared" si="38"/>
        <v>744</v>
      </c>
      <c r="BR34" s="53">
        <f t="shared" ref="BR34:EC37" si="39">+VLOOKUP(BR$18,$XEM$2:$XET$305,$B33,FALSE)</f>
        <v>720</v>
      </c>
      <c r="BS34" s="53">
        <f t="shared" si="39"/>
        <v>744</v>
      </c>
      <c r="BT34" s="53">
        <f t="shared" si="39"/>
        <v>744</v>
      </c>
      <c r="BU34" s="53">
        <f t="shared" si="39"/>
        <v>720</v>
      </c>
      <c r="BV34" s="53">
        <f t="shared" si="39"/>
        <v>744</v>
      </c>
      <c r="BW34" s="53">
        <f t="shared" si="39"/>
        <v>720</v>
      </c>
      <c r="BX34" s="53">
        <f t="shared" si="39"/>
        <v>744</v>
      </c>
      <c r="BY34" s="53">
        <f t="shared" si="39"/>
        <v>744</v>
      </c>
      <c r="BZ34" s="53">
        <f t="shared" si="39"/>
        <v>672</v>
      </c>
      <c r="CA34" s="53">
        <f t="shared" si="39"/>
        <v>744</v>
      </c>
      <c r="CB34" s="53">
        <f t="shared" si="39"/>
        <v>720</v>
      </c>
      <c r="CC34" s="53">
        <f t="shared" si="39"/>
        <v>744</v>
      </c>
      <c r="CD34" s="53">
        <f t="shared" si="39"/>
        <v>720</v>
      </c>
      <c r="CE34" s="53">
        <f t="shared" si="39"/>
        <v>744</v>
      </c>
      <c r="CF34" s="53">
        <f t="shared" si="39"/>
        <v>744</v>
      </c>
      <c r="CG34" s="53">
        <f t="shared" si="39"/>
        <v>720</v>
      </c>
      <c r="CH34" s="53">
        <f t="shared" si="39"/>
        <v>744</v>
      </c>
      <c r="CI34" s="53">
        <f t="shared" si="39"/>
        <v>720</v>
      </c>
      <c r="CJ34" s="53">
        <f t="shared" si="39"/>
        <v>744</v>
      </c>
      <c r="CK34" s="53">
        <f t="shared" si="39"/>
        <v>744</v>
      </c>
      <c r="CL34" s="53">
        <f t="shared" si="39"/>
        <v>696</v>
      </c>
      <c r="CM34" s="53">
        <f t="shared" si="39"/>
        <v>744</v>
      </c>
      <c r="CN34" s="53">
        <f t="shared" si="39"/>
        <v>720</v>
      </c>
      <c r="CO34" s="53">
        <f t="shared" si="39"/>
        <v>744</v>
      </c>
      <c r="CP34" s="53">
        <f t="shared" si="39"/>
        <v>720</v>
      </c>
      <c r="CQ34" s="53">
        <f t="shared" si="39"/>
        <v>744</v>
      </c>
      <c r="CR34" s="53">
        <f t="shared" si="39"/>
        <v>744</v>
      </c>
      <c r="CS34" s="53">
        <f t="shared" si="39"/>
        <v>720</v>
      </c>
      <c r="CT34" s="53">
        <f t="shared" si="39"/>
        <v>744</v>
      </c>
      <c r="CU34" s="53">
        <f t="shared" si="39"/>
        <v>720</v>
      </c>
      <c r="CV34" s="53">
        <f t="shared" si="39"/>
        <v>744</v>
      </c>
      <c r="CW34" s="53">
        <f t="shared" si="39"/>
        <v>744</v>
      </c>
      <c r="CX34" s="53">
        <f t="shared" si="39"/>
        <v>672</v>
      </c>
      <c r="CY34" s="53">
        <f t="shared" si="39"/>
        <v>744</v>
      </c>
      <c r="CZ34" s="53">
        <f t="shared" si="39"/>
        <v>720</v>
      </c>
      <c r="DA34" s="53">
        <f t="shared" si="39"/>
        <v>744</v>
      </c>
      <c r="DB34" s="53">
        <f t="shared" si="39"/>
        <v>720</v>
      </c>
      <c r="DC34" s="53">
        <f t="shared" si="39"/>
        <v>744</v>
      </c>
      <c r="DD34" s="53">
        <f t="shared" si="39"/>
        <v>744</v>
      </c>
      <c r="DE34" s="53">
        <f t="shared" si="39"/>
        <v>720</v>
      </c>
      <c r="DF34" s="53">
        <f t="shared" si="39"/>
        <v>744</v>
      </c>
      <c r="DG34" s="53">
        <f t="shared" si="39"/>
        <v>720</v>
      </c>
      <c r="DH34" s="53">
        <f t="shared" si="39"/>
        <v>744</v>
      </c>
      <c r="DI34" s="53">
        <f t="shared" si="39"/>
        <v>744</v>
      </c>
      <c r="DJ34" s="53">
        <f t="shared" si="39"/>
        <v>672</v>
      </c>
      <c r="DK34" s="53">
        <f t="shared" si="39"/>
        <v>744</v>
      </c>
      <c r="DL34" s="53">
        <f t="shared" si="39"/>
        <v>720</v>
      </c>
      <c r="DM34" s="53">
        <f t="shared" si="39"/>
        <v>744</v>
      </c>
      <c r="DN34" s="53">
        <f t="shared" si="39"/>
        <v>720</v>
      </c>
      <c r="DO34" s="53">
        <f t="shared" si="39"/>
        <v>744</v>
      </c>
      <c r="DP34" s="53">
        <f t="shared" si="39"/>
        <v>744</v>
      </c>
      <c r="DQ34" s="53">
        <f t="shared" si="39"/>
        <v>720</v>
      </c>
      <c r="DR34" s="53">
        <f t="shared" si="39"/>
        <v>744</v>
      </c>
      <c r="DS34" s="53">
        <f t="shared" si="39"/>
        <v>720</v>
      </c>
      <c r="DT34" s="53">
        <f t="shared" si="39"/>
        <v>744</v>
      </c>
      <c r="DU34" s="53">
        <f t="shared" si="39"/>
        <v>744</v>
      </c>
      <c r="DV34" s="53">
        <f t="shared" si="39"/>
        <v>672</v>
      </c>
      <c r="DW34" s="53">
        <f t="shared" si="39"/>
        <v>744</v>
      </c>
      <c r="DX34" s="53">
        <f t="shared" si="39"/>
        <v>720</v>
      </c>
      <c r="DY34" s="53">
        <f t="shared" si="39"/>
        <v>744</v>
      </c>
      <c r="DZ34" s="53">
        <f t="shared" si="39"/>
        <v>720</v>
      </c>
      <c r="EA34" s="53">
        <f t="shared" si="39"/>
        <v>744</v>
      </c>
      <c r="EB34" s="53">
        <f t="shared" si="39"/>
        <v>744</v>
      </c>
      <c r="EC34" s="53">
        <f t="shared" si="39"/>
        <v>720</v>
      </c>
      <c r="ED34" s="53">
        <f t="shared" ref="ED34:GB38" si="40">+VLOOKUP(ED$18,$XEM$2:$XET$305,$B33,FALSE)</f>
        <v>744</v>
      </c>
      <c r="EE34" s="53">
        <f t="shared" si="40"/>
        <v>720</v>
      </c>
      <c r="EF34" s="53">
        <f t="shared" si="40"/>
        <v>744</v>
      </c>
      <c r="EG34" s="53">
        <f t="shared" si="40"/>
        <v>744</v>
      </c>
      <c r="EH34" s="53">
        <f t="shared" si="40"/>
        <v>696</v>
      </c>
      <c r="EI34" s="53">
        <f t="shared" si="40"/>
        <v>744</v>
      </c>
      <c r="EJ34" s="53">
        <f t="shared" si="40"/>
        <v>720</v>
      </c>
      <c r="EK34" s="53">
        <f t="shared" si="40"/>
        <v>744</v>
      </c>
      <c r="EL34" s="53">
        <f t="shared" si="40"/>
        <v>720</v>
      </c>
      <c r="EM34" s="53">
        <f t="shared" si="40"/>
        <v>744</v>
      </c>
      <c r="EN34" s="53">
        <f t="shared" si="40"/>
        <v>744</v>
      </c>
      <c r="EO34" s="53">
        <f t="shared" si="40"/>
        <v>720</v>
      </c>
      <c r="EP34" s="53">
        <f t="shared" si="40"/>
        <v>744</v>
      </c>
      <c r="EQ34" s="53">
        <f t="shared" si="40"/>
        <v>720</v>
      </c>
      <c r="ER34" s="53">
        <f t="shared" si="40"/>
        <v>744</v>
      </c>
      <c r="ES34" s="53">
        <f t="shared" si="40"/>
        <v>744</v>
      </c>
      <c r="ET34" s="53">
        <f t="shared" si="40"/>
        <v>672</v>
      </c>
      <c r="EU34" s="53">
        <f t="shared" si="40"/>
        <v>744</v>
      </c>
      <c r="EV34" s="53">
        <f t="shared" si="40"/>
        <v>720</v>
      </c>
      <c r="EW34" s="53">
        <f t="shared" si="40"/>
        <v>744</v>
      </c>
      <c r="EX34" s="53">
        <f t="shared" si="40"/>
        <v>720</v>
      </c>
      <c r="EY34" s="53">
        <f t="shared" si="40"/>
        <v>744</v>
      </c>
      <c r="EZ34" s="53">
        <f t="shared" si="40"/>
        <v>744</v>
      </c>
      <c r="FA34" s="53">
        <f t="shared" si="40"/>
        <v>720</v>
      </c>
      <c r="FB34" s="53">
        <f t="shared" si="40"/>
        <v>744</v>
      </c>
      <c r="FC34" s="53">
        <f t="shared" si="40"/>
        <v>720</v>
      </c>
      <c r="FD34" s="53">
        <f t="shared" si="40"/>
        <v>744</v>
      </c>
      <c r="FE34" s="53">
        <f t="shared" si="40"/>
        <v>744</v>
      </c>
      <c r="FF34" s="53">
        <f t="shared" si="40"/>
        <v>672</v>
      </c>
      <c r="FG34" s="53">
        <f t="shared" si="40"/>
        <v>744</v>
      </c>
      <c r="FH34" s="53">
        <f t="shared" si="40"/>
        <v>720</v>
      </c>
      <c r="FI34" s="53">
        <f t="shared" si="40"/>
        <v>744</v>
      </c>
      <c r="FJ34" s="53">
        <f t="shared" si="40"/>
        <v>720</v>
      </c>
      <c r="FK34" s="53">
        <f t="shared" si="40"/>
        <v>744</v>
      </c>
      <c r="FL34" s="53">
        <f t="shared" si="40"/>
        <v>744</v>
      </c>
      <c r="FM34" s="53">
        <f t="shared" si="40"/>
        <v>720</v>
      </c>
      <c r="FN34" s="53">
        <f t="shared" si="40"/>
        <v>744</v>
      </c>
      <c r="FO34" s="53">
        <f t="shared" si="40"/>
        <v>720</v>
      </c>
      <c r="FP34" s="53">
        <f t="shared" si="40"/>
        <v>744</v>
      </c>
      <c r="FQ34" s="53">
        <f t="shared" si="40"/>
        <v>744</v>
      </c>
      <c r="FR34" s="53">
        <f t="shared" si="40"/>
        <v>672</v>
      </c>
      <c r="FS34" s="53">
        <f t="shared" si="40"/>
        <v>744</v>
      </c>
      <c r="FT34" s="53">
        <f t="shared" si="40"/>
        <v>720</v>
      </c>
      <c r="FU34" s="53">
        <f t="shared" si="40"/>
        <v>744</v>
      </c>
      <c r="FV34" s="53">
        <f t="shared" si="40"/>
        <v>720</v>
      </c>
      <c r="FW34" s="53">
        <f t="shared" si="40"/>
        <v>744</v>
      </c>
      <c r="FX34" s="53">
        <f t="shared" si="40"/>
        <v>744</v>
      </c>
      <c r="FY34" s="53">
        <f t="shared" si="40"/>
        <v>720</v>
      </c>
      <c r="FZ34" s="53">
        <f t="shared" si="40"/>
        <v>744</v>
      </c>
      <c r="GA34" s="53">
        <f t="shared" si="40"/>
        <v>720</v>
      </c>
      <c r="GB34" s="53">
        <f t="shared" si="40"/>
        <v>744</v>
      </c>
      <c r="XEM34" s="139">
        <v>41518</v>
      </c>
      <c r="XEN34" s="142">
        <v>320</v>
      </c>
      <c r="XEO34" s="142">
        <v>400</v>
      </c>
      <c r="XEP34" s="142">
        <v>480</v>
      </c>
      <c r="XEQ34" s="142">
        <v>160</v>
      </c>
      <c r="XER34" s="142">
        <v>80</v>
      </c>
      <c r="XES34" s="142">
        <v>160</v>
      </c>
      <c r="XET34" s="142">
        <f t="shared" si="0"/>
        <v>720</v>
      </c>
    </row>
    <row r="35" spans="2:184 16363:16374">
      <c r="B35" s="239">
        <f>+XER207</f>
        <v>6</v>
      </c>
      <c r="C35" s="7" t="s">
        <v>49</v>
      </c>
      <c r="D35" s="41" t="s">
        <v>69</v>
      </c>
      <c r="E35" s="54">
        <f>+VLOOKUP(E$18,$XEM$2:$XET$305,$B34,FALSE)</f>
        <v>144</v>
      </c>
      <c r="F35" s="55">
        <f t="shared" si="38"/>
        <v>128</v>
      </c>
      <c r="G35" s="55">
        <f t="shared" si="38"/>
        <v>160</v>
      </c>
      <c r="H35" s="55">
        <f t="shared" si="38"/>
        <v>128</v>
      </c>
      <c r="I35" s="55">
        <f t="shared" si="38"/>
        <v>144</v>
      </c>
      <c r="J35" s="55">
        <f t="shared" si="38"/>
        <v>160</v>
      </c>
      <c r="K35" s="55">
        <f t="shared" si="38"/>
        <v>144</v>
      </c>
      <c r="L35" s="55">
        <f t="shared" si="38"/>
        <v>144</v>
      </c>
      <c r="M35" s="55">
        <f t="shared" si="38"/>
        <v>160</v>
      </c>
      <c r="N35" s="55">
        <f t="shared" si="38"/>
        <v>128</v>
      </c>
      <c r="O35" s="55">
        <f t="shared" si="38"/>
        <v>160</v>
      </c>
      <c r="P35" s="55">
        <f t="shared" si="38"/>
        <v>160</v>
      </c>
      <c r="Q35" s="55">
        <f t="shared" si="38"/>
        <v>144</v>
      </c>
      <c r="R35" s="55">
        <f t="shared" si="38"/>
        <v>128</v>
      </c>
      <c r="S35" s="55">
        <f t="shared" si="38"/>
        <v>160</v>
      </c>
      <c r="T35" s="55">
        <f t="shared" si="38"/>
        <v>128</v>
      </c>
      <c r="U35" s="55">
        <f t="shared" si="38"/>
        <v>160</v>
      </c>
      <c r="V35" s="55">
        <f t="shared" si="38"/>
        <v>144</v>
      </c>
      <c r="W35" s="55">
        <f t="shared" si="38"/>
        <v>144</v>
      </c>
      <c r="X35" s="55">
        <f t="shared" si="38"/>
        <v>160</v>
      </c>
      <c r="Y35" s="55">
        <f t="shared" si="38"/>
        <v>144</v>
      </c>
      <c r="Z35" s="55">
        <f t="shared" si="38"/>
        <v>128</v>
      </c>
      <c r="AA35" s="55">
        <f t="shared" si="38"/>
        <v>176</v>
      </c>
      <c r="AB35" s="55">
        <f t="shared" si="38"/>
        <v>144</v>
      </c>
      <c r="AC35" s="55">
        <f t="shared" si="38"/>
        <v>160</v>
      </c>
      <c r="AD35" s="55">
        <f t="shared" si="38"/>
        <v>128</v>
      </c>
      <c r="AE35" s="55">
        <f t="shared" si="38"/>
        <v>144</v>
      </c>
      <c r="AF35" s="55">
        <f t="shared" si="38"/>
        <v>128</v>
      </c>
      <c r="AG35" s="55">
        <f t="shared" si="38"/>
        <v>176</v>
      </c>
      <c r="AH35" s="55">
        <f t="shared" si="38"/>
        <v>128</v>
      </c>
      <c r="AI35" s="55">
        <f t="shared" si="38"/>
        <v>128</v>
      </c>
      <c r="AJ35" s="55">
        <f t="shared" si="38"/>
        <v>160</v>
      </c>
      <c r="AK35" s="55">
        <f t="shared" si="38"/>
        <v>144</v>
      </c>
      <c r="AL35" s="55">
        <f t="shared" si="38"/>
        <v>144</v>
      </c>
      <c r="AM35" s="55">
        <f t="shared" si="38"/>
        <v>160</v>
      </c>
      <c r="AN35" s="55">
        <f t="shared" si="38"/>
        <v>144</v>
      </c>
      <c r="AO35" s="55">
        <f t="shared" si="38"/>
        <v>176</v>
      </c>
      <c r="AP35" s="55">
        <f t="shared" si="38"/>
        <v>128</v>
      </c>
      <c r="AQ35" s="55">
        <f t="shared" si="38"/>
        <v>128</v>
      </c>
      <c r="AR35" s="55">
        <f t="shared" si="38"/>
        <v>144</v>
      </c>
      <c r="AS35" s="55">
        <f t="shared" si="38"/>
        <v>160</v>
      </c>
      <c r="AT35" s="55">
        <f t="shared" si="38"/>
        <v>128</v>
      </c>
      <c r="AU35" s="55">
        <f t="shared" si="38"/>
        <v>176</v>
      </c>
      <c r="AV35" s="55">
        <f t="shared" si="38"/>
        <v>128</v>
      </c>
      <c r="AW35" s="55">
        <f t="shared" si="38"/>
        <v>144</v>
      </c>
      <c r="AX35" s="55">
        <f t="shared" si="38"/>
        <v>160</v>
      </c>
      <c r="AY35" s="55">
        <f t="shared" si="38"/>
        <v>144</v>
      </c>
      <c r="AZ35" s="55">
        <f t="shared" si="38"/>
        <v>160</v>
      </c>
      <c r="BA35" s="55">
        <f t="shared" si="38"/>
        <v>160</v>
      </c>
      <c r="BB35" s="55">
        <f t="shared" si="38"/>
        <v>128</v>
      </c>
      <c r="BC35" s="55">
        <f t="shared" si="38"/>
        <v>128</v>
      </c>
      <c r="BD35" s="55">
        <f t="shared" si="38"/>
        <v>160</v>
      </c>
      <c r="BE35" s="55">
        <f t="shared" si="38"/>
        <v>144</v>
      </c>
      <c r="BF35" s="55">
        <f t="shared" si="38"/>
        <v>128</v>
      </c>
      <c r="BG35" s="55">
        <f t="shared" si="38"/>
        <v>176</v>
      </c>
      <c r="BH35" s="55">
        <f t="shared" si="38"/>
        <v>128</v>
      </c>
      <c r="BI35" s="55">
        <f t="shared" si="38"/>
        <v>160</v>
      </c>
      <c r="BJ35" s="55">
        <f t="shared" si="38"/>
        <v>144</v>
      </c>
      <c r="BK35" s="55">
        <f t="shared" si="38"/>
        <v>144</v>
      </c>
      <c r="BL35" s="55">
        <f t="shared" si="38"/>
        <v>176</v>
      </c>
      <c r="BM35" s="55">
        <f t="shared" si="38"/>
        <v>144</v>
      </c>
      <c r="BN35" s="55">
        <f t="shared" si="38"/>
        <v>128</v>
      </c>
      <c r="BO35" s="55">
        <f t="shared" si="38"/>
        <v>144</v>
      </c>
      <c r="BP35" s="55">
        <f t="shared" si="38"/>
        <v>144</v>
      </c>
      <c r="BQ35" s="55">
        <f t="shared" si="38"/>
        <v>144</v>
      </c>
      <c r="BR35" s="55">
        <f t="shared" si="39"/>
        <v>144</v>
      </c>
      <c r="BS35" s="55">
        <f t="shared" si="39"/>
        <v>160</v>
      </c>
      <c r="BT35" s="55">
        <f t="shared" si="39"/>
        <v>128</v>
      </c>
      <c r="BU35" s="55">
        <f t="shared" si="39"/>
        <v>176</v>
      </c>
      <c r="BV35" s="55">
        <f t="shared" si="39"/>
        <v>128</v>
      </c>
      <c r="BW35" s="55">
        <f t="shared" si="39"/>
        <v>144</v>
      </c>
      <c r="BX35" s="55">
        <f t="shared" si="39"/>
        <v>176</v>
      </c>
      <c r="BY35" s="55">
        <f t="shared" si="39"/>
        <v>144</v>
      </c>
      <c r="BZ35" s="55">
        <f t="shared" si="39"/>
        <v>128</v>
      </c>
      <c r="CA35" s="55">
        <f t="shared" si="39"/>
        <v>160</v>
      </c>
      <c r="CB35" s="55">
        <f t="shared" si="39"/>
        <v>128</v>
      </c>
      <c r="CC35" s="55">
        <f t="shared" si="39"/>
        <v>144</v>
      </c>
      <c r="CD35" s="55">
        <f t="shared" si="39"/>
        <v>160</v>
      </c>
      <c r="CE35" s="55">
        <f t="shared" si="39"/>
        <v>144</v>
      </c>
      <c r="CF35" s="55">
        <f t="shared" si="39"/>
        <v>144</v>
      </c>
      <c r="CG35" s="55">
        <f t="shared" si="39"/>
        <v>160</v>
      </c>
      <c r="CH35" s="55">
        <f t="shared" si="39"/>
        <v>128</v>
      </c>
      <c r="CI35" s="55">
        <f t="shared" si="39"/>
        <v>160</v>
      </c>
      <c r="CJ35" s="55">
        <f t="shared" si="39"/>
        <v>160</v>
      </c>
      <c r="CK35" s="55">
        <f t="shared" si="39"/>
        <v>144</v>
      </c>
      <c r="CL35" s="55">
        <f t="shared" si="39"/>
        <v>144</v>
      </c>
      <c r="CM35" s="55">
        <f t="shared" si="39"/>
        <v>144</v>
      </c>
      <c r="CN35" s="55">
        <f t="shared" si="39"/>
        <v>128</v>
      </c>
      <c r="CO35" s="55">
        <f t="shared" si="39"/>
        <v>176</v>
      </c>
      <c r="CP35" s="55">
        <f t="shared" si="39"/>
        <v>128</v>
      </c>
      <c r="CQ35" s="55">
        <f t="shared" si="39"/>
        <v>128</v>
      </c>
      <c r="CR35" s="55">
        <f t="shared" si="39"/>
        <v>160</v>
      </c>
      <c r="CS35" s="55">
        <f t="shared" si="39"/>
        <v>144</v>
      </c>
      <c r="CT35" s="55">
        <f t="shared" si="39"/>
        <v>144</v>
      </c>
      <c r="CU35" s="55">
        <f t="shared" si="39"/>
        <v>160</v>
      </c>
      <c r="CV35" s="55">
        <f t="shared" si="39"/>
        <v>144</v>
      </c>
      <c r="CW35" s="55">
        <f t="shared" si="39"/>
        <v>176</v>
      </c>
      <c r="CX35" s="55">
        <f t="shared" si="39"/>
        <v>128</v>
      </c>
      <c r="CY35" s="55">
        <f t="shared" si="39"/>
        <v>128</v>
      </c>
      <c r="CZ35" s="55">
        <f t="shared" si="39"/>
        <v>128</v>
      </c>
      <c r="DA35" s="55">
        <f t="shared" si="39"/>
        <v>176</v>
      </c>
      <c r="DB35" s="55">
        <f t="shared" si="39"/>
        <v>128</v>
      </c>
      <c r="DC35" s="55">
        <f t="shared" si="39"/>
        <v>160</v>
      </c>
      <c r="DD35" s="55">
        <f t="shared" si="39"/>
        <v>144</v>
      </c>
      <c r="DE35" s="55">
        <f t="shared" si="39"/>
        <v>144</v>
      </c>
      <c r="DF35" s="55">
        <f t="shared" si="39"/>
        <v>160</v>
      </c>
      <c r="DG35" s="55">
        <f t="shared" si="39"/>
        <v>144</v>
      </c>
      <c r="DH35" s="55">
        <f t="shared" si="39"/>
        <v>128</v>
      </c>
      <c r="DI35" s="55">
        <f t="shared" si="39"/>
        <v>160</v>
      </c>
      <c r="DJ35" s="55">
        <f t="shared" si="39"/>
        <v>128</v>
      </c>
      <c r="DK35" s="55">
        <f t="shared" si="39"/>
        <v>128</v>
      </c>
      <c r="DL35" s="55">
        <f t="shared" si="39"/>
        <v>144</v>
      </c>
      <c r="DM35" s="55">
        <f t="shared" si="39"/>
        <v>160</v>
      </c>
      <c r="DN35" s="55">
        <f t="shared" si="39"/>
        <v>128</v>
      </c>
      <c r="DO35" s="55">
        <f t="shared" si="39"/>
        <v>176</v>
      </c>
      <c r="DP35" s="55">
        <f t="shared" si="39"/>
        <v>128</v>
      </c>
      <c r="DQ35" s="55">
        <f t="shared" si="39"/>
        <v>144</v>
      </c>
      <c r="DR35" s="55">
        <f t="shared" si="39"/>
        <v>160</v>
      </c>
      <c r="DS35" s="55">
        <f t="shared" si="39"/>
        <v>144</v>
      </c>
      <c r="DT35" s="55">
        <f t="shared" si="39"/>
        <v>160</v>
      </c>
      <c r="DU35" s="55">
        <f t="shared" si="39"/>
        <v>160</v>
      </c>
      <c r="DV35" s="55">
        <f t="shared" si="39"/>
        <v>128</v>
      </c>
      <c r="DW35" s="55">
        <f t="shared" si="39"/>
        <v>128</v>
      </c>
      <c r="DX35" s="55">
        <f t="shared" si="39"/>
        <v>160</v>
      </c>
      <c r="DY35" s="55">
        <f t="shared" si="39"/>
        <v>144</v>
      </c>
      <c r="DZ35" s="55">
        <f t="shared" si="39"/>
        <v>128</v>
      </c>
      <c r="EA35" s="55">
        <f t="shared" si="39"/>
        <v>176</v>
      </c>
      <c r="EB35" s="55">
        <f t="shared" si="39"/>
        <v>128</v>
      </c>
      <c r="EC35" s="55">
        <f t="shared" si="39"/>
        <v>160</v>
      </c>
      <c r="ED35" s="55">
        <f t="shared" si="40"/>
        <v>144</v>
      </c>
      <c r="EE35" s="55">
        <f t="shared" si="40"/>
        <v>144</v>
      </c>
      <c r="EF35" s="55">
        <f t="shared" si="40"/>
        <v>176</v>
      </c>
      <c r="EG35" s="55">
        <f t="shared" si="40"/>
        <v>144</v>
      </c>
      <c r="EH35" s="55">
        <f t="shared" si="40"/>
        <v>128</v>
      </c>
      <c r="EI35" s="55">
        <f t="shared" si="40"/>
        <v>160</v>
      </c>
      <c r="EJ35" s="55">
        <f t="shared" si="40"/>
        <v>128</v>
      </c>
      <c r="EK35" s="55">
        <f t="shared" si="40"/>
        <v>144</v>
      </c>
      <c r="EL35" s="55">
        <f t="shared" si="40"/>
        <v>160</v>
      </c>
      <c r="EM35" s="55">
        <f t="shared" si="40"/>
        <v>144</v>
      </c>
      <c r="EN35" s="55">
        <f t="shared" si="40"/>
        <v>144</v>
      </c>
      <c r="EO35" s="55">
        <f t="shared" si="40"/>
        <v>160</v>
      </c>
      <c r="EP35" s="55">
        <f t="shared" si="40"/>
        <v>128</v>
      </c>
      <c r="EQ35" s="55">
        <f t="shared" si="40"/>
        <v>160</v>
      </c>
      <c r="ER35" s="55">
        <f t="shared" si="40"/>
        <v>160</v>
      </c>
      <c r="ES35" s="55">
        <f t="shared" si="40"/>
        <v>144</v>
      </c>
      <c r="ET35" s="55">
        <f t="shared" si="40"/>
        <v>128</v>
      </c>
      <c r="EU35" s="55">
        <f t="shared" si="40"/>
        <v>160</v>
      </c>
      <c r="EV35" s="55">
        <f t="shared" si="40"/>
        <v>128</v>
      </c>
      <c r="EW35" s="55">
        <f t="shared" si="40"/>
        <v>160</v>
      </c>
      <c r="EX35" s="55">
        <f t="shared" si="40"/>
        <v>144</v>
      </c>
      <c r="EY35" s="55">
        <f t="shared" si="40"/>
        <v>144</v>
      </c>
      <c r="EZ35" s="55">
        <f t="shared" si="40"/>
        <v>160</v>
      </c>
      <c r="FA35" s="55">
        <f t="shared" si="40"/>
        <v>144</v>
      </c>
      <c r="FB35" s="55">
        <f t="shared" si="40"/>
        <v>128</v>
      </c>
      <c r="FC35" s="55">
        <f t="shared" si="40"/>
        <v>176</v>
      </c>
      <c r="FD35" s="55">
        <f t="shared" si="40"/>
        <v>144</v>
      </c>
      <c r="FE35" s="55">
        <f t="shared" si="40"/>
        <v>160</v>
      </c>
      <c r="FF35" s="55">
        <f t="shared" si="40"/>
        <v>128</v>
      </c>
      <c r="FG35" s="55">
        <f t="shared" si="40"/>
        <v>144</v>
      </c>
      <c r="FH35" s="55">
        <f t="shared" si="40"/>
        <v>128</v>
      </c>
      <c r="FI35" s="55">
        <f t="shared" si="40"/>
        <v>176</v>
      </c>
      <c r="FJ35" s="55">
        <f t="shared" si="40"/>
        <v>128</v>
      </c>
      <c r="FK35" s="55">
        <f t="shared" si="40"/>
        <v>128</v>
      </c>
      <c r="FL35" s="55">
        <f t="shared" si="40"/>
        <v>160</v>
      </c>
      <c r="FM35" s="55">
        <f t="shared" si="40"/>
        <v>144</v>
      </c>
      <c r="FN35" s="55">
        <f t="shared" si="40"/>
        <v>144</v>
      </c>
      <c r="FO35" s="55">
        <f t="shared" si="40"/>
        <v>160</v>
      </c>
      <c r="FP35" s="55">
        <f t="shared" si="40"/>
        <v>144</v>
      </c>
      <c r="FQ35" s="55">
        <f t="shared" si="40"/>
        <v>176</v>
      </c>
      <c r="FR35" s="55">
        <f t="shared" si="40"/>
        <v>128</v>
      </c>
      <c r="FS35" s="55">
        <f t="shared" si="40"/>
        <v>128</v>
      </c>
      <c r="FT35" s="55">
        <f t="shared" si="40"/>
        <v>128</v>
      </c>
      <c r="FU35" s="55">
        <f t="shared" si="40"/>
        <v>176</v>
      </c>
      <c r="FV35" s="55">
        <f t="shared" si="40"/>
        <v>128</v>
      </c>
      <c r="FW35" s="55">
        <f t="shared" si="40"/>
        <v>160</v>
      </c>
      <c r="FX35" s="55">
        <f t="shared" si="40"/>
        <v>144</v>
      </c>
      <c r="FY35" s="55">
        <f t="shared" si="40"/>
        <v>144</v>
      </c>
      <c r="FZ35" s="55">
        <f t="shared" si="40"/>
        <v>160</v>
      </c>
      <c r="GA35" s="55">
        <f t="shared" si="40"/>
        <v>144</v>
      </c>
      <c r="GB35" s="55">
        <f t="shared" si="40"/>
        <v>128</v>
      </c>
      <c r="XEM35" s="139">
        <v>41548</v>
      </c>
      <c r="XEN35" s="142">
        <v>368</v>
      </c>
      <c r="XEO35" s="142">
        <v>376</v>
      </c>
      <c r="XEP35" s="142">
        <v>552</v>
      </c>
      <c r="XEQ35" s="142">
        <v>128</v>
      </c>
      <c r="XER35" s="142">
        <v>64</v>
      </c>
      <c r="XES35" s="142">
        <v>184</v>
      </c>
      <c r="XET35" s="142">
        <f t="shared" si="0"/>
        <v>744</v>
      </c>
    </row>
    <row r="36" spans="2:184 16363:16374">
      <c r="B36" s="239">
        <f>+XEN207</f>
        <v>2</v>
      </c>
      <c r="C36" s="7"/>
      <c r="D36" s="41" t="s">
        <v>70</v>
      </c>
      <c r="E36" s="54">
        <f>+VLOOKUP(E$18,$XEM$2:$XET$305,$B35,FALSE)</f>
        <v>72</v>
      </c>
      <c r="F36" s="55">
        <f t="shared" si="38"/>
        <v>64</v>
      </c>
      <c r="G36" s="55">
        <f t="shared" si="38"/>
        <v>80</v>
      </c>
      <c r="H36" s="55">
        <f t="shared" si="38"/>
        <v>64</v>
      </c>
      <c r="I36" s="55">
        <f t="shared" si="38"/>
        <v>72</v>
      </c>
      <c r="J36" s="55">
        <f t="shared" si="38"/>
        <v>80</v>
      </c>
      <c r="K36" s="55">
        <f t="shared" si="38"/>
        <v>72</v>
      </c>
      <c r="L36" s="55">
        <f t="shared" si="38"/>
        <v>72</v>
      </c>
      <c r="M36" s="55">
        <f t="shared" si="38"/>
        <v>80</v>
      </c>
      <c r="N36" s="55">
        <f t="shared" si="38"/>
        <v>64</v>
      </c>
      <c r="O36" s="55">
        <f t="shared" si="38"/>
        <v>80</v>
      </c>
      <c r="P36" s="55">
        <f t="shared" si="38"/>
        <v>80</v>
      </c>
      <c r="Q36" s="55">
        <f t="shared" si="38"/>
        <v>72</v>
      </c>
      <c r="R36" s="55">
        <f t="shared" si="38"/>
        <v>64</v>
      </c>
      <c r="S36" s="55">
        <f t="shared" si="38"/>
        <v>80</v>
      </c>
      <c r="T36" s="55">
        <f t="shared" si="38"/>
        <v>64</v>
      </c>
      <c r="U36" s="55">
        <f t="shared" si="38"/>
        <v>80</v>
      </c>
      <c r="V36" s="55">
        <f t="shared" si="38"/>
        <v>72</v>
      </c>
      <c r="W36" s="55">
        <f t="shared" si="38"/>
        <v>72</v>
      </c>
      <c r="X36" s="55">
        <f t="shared" si="38"/>
        <v>80</v>
      </c>
      <c r="Y36" s="55">
        <f t="shared" si="38"/>
        <v>72</v>
      </c>
      <c r="Z36" s="55">
        <f t="shared" si="38"/>
        <v>64</v>
      </c>
      <c r="AA36" s="55">
        <f t="shared" si="38"/>
        <v>88</v>
      </c>
      <c r="AB36" s="55">
        <f t="shared" si="38"/>
        <v>72</v>
      </c>
      <c r="AC36" s="55">
        <f t="shared" si="38"/>
        <v>80</v>
      </c>
      <c r="AD36" s="55">
        <f t="shared" si="38"/>
        <v>64</v>
      </c>
      <c r="AE36" s="55">
        <f t="shared" si="38"/>
        <v>72</v>
      </c>
      <c r="AF36" s="55">
        <f t="shared" si="38"/>
        <v>64</v>
      </c>
      <c r="AG36" s="55">
        <f t="shared" si="38"/>
        <v>88</v>
      </c>
      <c r="AH36" s="55">
        <f t="shared" si="38"/>
        <v>64</v>
      </c>
      <c r="AI36" s="55">
        <f t="shared" si="38"/>
        <v>64</v>
      </c>
      <c r="AJ36" s="55">
        <f t="shared" si="38"/>
        <v>80</v>
      </c>
      <c r="AK36" s="55">
        <f t="shared" si="38"/>
        <v>72</v>
      </c>
      <c r="AL36" s="55">
        <f t="shared" si="38"/>
        <v>72</v>
      </c>
      <c r="AM36" s="55">
        <f t="shared" si="38"/>
        <v>80</v>
      </c>
      <c r="AN36" s="55">
        <f t="shared" si="38"/>
        <v>72</v>
      </c>
      <c r="AO36" s="55">
        <f t="shared" si="38"/>
        <v>88</v>
      </c>
      <c r="AP36" s="55">
        <f t="shared" si="38"/>
        <v>64</v>
      </c>
      <c r="AQ36" s="55">
        <f t="shared" si="38"/>
        <v>64</v>
      </c>
      <c r="AR36" s="55">
        <f t="shared" si="38"/>
        <v>72</v>
      </c>
      <c r="AS36" s="55">
        <f t="shared" si="38"/>
        <v>80</v>
      </c>
      <c r="AT36" s="55">
        <f t="shared" si="38"/>
        <v>64</v>
      </c>
      <c r="AU36" s="55">
        <f t="shared" si="38"/>
        <v>88</v>
      </c>
      <c r="AV36" s="55">
        <f t="shared" si="38"/>
        <v>64</v>
      </c>
      <c r="AW36" s="55">
        <f t="shared" si="38"/>
        <v>72</v>
      </c>
      <c r="AX36" s="55">
        <f t="shared" si="38"/>
        <v>80</v>
      </c>
      <c r="AY36" s="55">
        <f t="shared" si="38"/>
        <v>72</v>
      </c>
      <c r="AZ36" s="55">
        <f t="shared" si="38"/>
        <v>80</v>
      </c>
      <c r="BA36" s="55">
        <f t="shared" si="38"/>
        <v>80</v>
      </c>
      <c r="BB36" s="55">
        <f t="shared" si="38"/>
        <v>64</v>
      </c>
      <c r="BC36" s="55">
        <f t="shared" si="38"/>
        <v>64</v>
      </c>
      <c r="BD36" s="55">
        <f t="shared" si="38"/>
        <v>80</v>
      </c>
      <c r="BE36" s="55">
        <f t="shared" si="38"/>
        <v>72</v>
      </c>
      <c r="BF36" s="55">
        <f t="shared" si="38"/>
        <v>64</v>
      </c>
      <c r="BG36" s="55">
        <f t="shared" si="38"/>
        <v>88</v>
      </c>
      <c r="BH36" s="55">
        <f t="shared" si="38"/>
        <v>64</v>
      </c>
      <c r="BI36" s="55">
        <f t="shared" si="38"/>
        <v>80</v>
      </c>
      <c r="BJ36" s="55">
        <f t="shared" si="38"/>
        <v>72</v>
      </c>
      <c r="BK36" s="55">
        <f t="shared" si="38"/>
        <v>72</v>
      </c>
      <c r="BL36" s="55">
        <f t="shared" si="38"/>
        <v>88</v>
      </c>
      <c r="BM36" s="55">
        <f t="shared" si="38"/>
        <v>72</v>
      </c>
      <c r="BN36" s="55">
        <f t="shared" si="38"/>
        <v>64</v>
      </c>
      <c r="BO36" s="55">
        <f t="shared" si="38"/>
        <v>72</v>
      </c>
      <c r="BP36" s="55">
        <f t="shared" si="38"/>
        <v>72</v>
      </c>
      <c r="BQ36" s="55">
        <f t="shared" si="38"/>
        <v>72</v>
      </c>
      <c r="BR36" s="55">
        <f t="shared" si="39"/>
        <v>72</v>
      </c>
      <c r="BS36" s="55">
        <f t="shared" si="39"/>
        <v>80</v>
      </c>
      <c r="BT36" s="55">
        <f t="shared" si="39"/>
        <v>64</v>
      </c>
      <c r="BU36" s="55">
        <f t="shared" si="39"/>
        <v>88</v>
      </c>
      <c r="BV36" s="55">
        <f t="shared" si="39"/>
        <v>64</v>
      </c>
      <c r="BW36" s="55">
        <f t="shared" si="39"/>
        <v>72</v>
      </c>
      <c r="BX36" s="55">
        <f t="shared" si="39"/>
        <v>88</v>
      </c>
      <c r="BY36" s="55">
        <f t="shared" si="39"/>
        <v>72</v>
      </c>
      <c r="BZ36" s="55">
        <f t="shared" si="39"/>
        <v>64</v>
      </c>
      <c r="CA36" s="55">
        <f t="shared" si="39"/>
        <v>80</v>
      </c>
      <c r="CB36" s="55">
        <f t="shared" si="39"/>
        <v>64</v>
      </c>
      <c r="CC36" s="55">
        <f t="shared" si="39"/>
        <v>72</v>
      </c>
      <c r="CD36" s="55">
        <f t="shared" si="39"/>
        <v>80</v>
      </c>
      <c r="CE36" s="55">
        <f t="shared" si="39"/>
        <v>72</v>
      </c>
      <c r="CF36" s="55">
        <f t="shared" si="39"/>
        <v>72</v>
      </c>
      <c r="CG36" s="55">
        <f t="shared" si="39"/>
        <v>80</v>
      </c>
      <c r="CH36" s="55">
        <f t="shared" si="39"/>
        <v>64</v>
      </c>
      <c r="CI36" s="55">
        <f t="shared" si="39"/>
        <v>80</v>
      </c>
      <c r="CJ36" s="55">
        <f t="shared" si="39"/>
        <v>80</v>
      </c>
      <c r="CK36" s="55">
        <f t="shared" si="39"/>
        <v>72</v>
      </c>
      <c r="CL36" s="55">
        <f t="shared" si="39"/>
        <v>72</v>
      </c>
      <c r="CM36" s="55">
        <f t="shared" si="39"/>
        <v>72</v>
      </c>
      <c r="CN36" s="55">
        <f t="shared" si="39"/>
        <v>64</v>
      </c>
      <c r="CO36" s="55">
        <f t="shared" si="39"/>
        <v>88</v>
      </c>
      <c r="CP36" s="55">
        <f t="shared" si="39"/>
        <v>64</v>
      </c>
      <c r="CQ36" s="55">
        <f t="shared" si="39"/>
        <v>64</v>
      </c>
      <c r="CR36" s="55">
        <f t="shared" si="39"/>
        <v>80</v>
      </c>
      <c r="CS36" s="55">
        <f t="shared" si="39"/>
        <v>72</v>
      </c>
      <c r="CT36" s="55">
        <f t="shared" si="39"/>
        <v>72</v>
      </c>
      <c r="CU36" s="55">
        <f t="shared" si="39"/>
        <v>80</v>
      </c>
      <c r="CV36" s="55">
        <f t="shared" si="39"/>
        <v>72</v>
      </c>
      <c r="CW36" s="55">
        <f t="shared" si="39"/>
        <v>88</v>
      </c>
      <c r="CX36" s="55">
        <f t="shared" si="39"/>
        <v>64</v>
      </c>
      <c r="CY36" s="55">
        <f t="shared" si="39"/>
        <v>64</v>
      </c>
      <c r="CZ36" s="55">
        <f t="shared" si="39"/>
        <v>64</v>
      </c>
      <c r="DA36" s="55">
        <f t="shared" si="39"/>
        <v>88</v>
      </c>
      <c r="DB36" s="55">
        <f t="shared" si="39"/>
        <v>64</v>
      </c>
      <c r="DC36" s="55">
        <f t="shared" si="39"/>
        <v>80</v>
      </c>
      <c r="DD36" s="55">
        <f t="shared" si="39"/>
        <v>72</v>
      </c>
      <c r="DE36" s="55">
        <f t="shared" si="39"/>
        <v>72</v>
      </c>
      <c r="DF36" s="55">
        <f t="shared" si="39"/>
        <v>80</v>
      </c>
      <c r="DG36" s="55">
        <f t="shared" si="39"/>
        <v>72</v>
      </c>
      <c r="DH36" s="55">
        <f t="shared" si="39"/>
        <v>64</v>
      </c>
      <c r="DI36" s="55">
        <f t="shared" si="39"/>
        <v>80</v>
      </c>
      <c r="DJ36" s="55">
        <f t="shared" si="39"/>
        <v>64</v>
      </c>
      <c r="DK36" s="55">
        <f t="shared" si="39"/>
        <v>64</v>
      </c>
      <c r="DL36" s="55">
        <f t="shared" si="39"/>
        <v>72</v>
      </c>
      <c r="DM36" s="55">
        <f t="shared" si="39"/>
        <v>80</v>
      </c>
      <c r="DN36" s="55">
        <f t="shared" si="39"/>
        <v>64</v>
      </c>
      <c r="DO36" s="55">
        <f t="shared" si="39"/>
        <v>88</v>
      </c>
      <c r="DP36" s="55">
        <f t="shared" si="39"/>
        <v>64</v>
      </c>
      <c r="DQ36" s="55">
        <f t="shared" si="39"/>
        <v>72</v>
      </c>
      <c r="DR36" s="55">
        <f t="shared" si="39"/>
        <v>80</v>
      </c>
      <c r="DS36" s="55">
        <f t="shared" si="39"/>
        <v>72</v>
      </c>
      <c r="DT36" s="55">
        <f t="shared" si="39"/>
        <v>80</v>
      </c>
      <c r="DU36" s="55">
        <f t="shared" si="39"/>
        <v>80</v>
      </c>
      <c r="DV36" s="55">
        <f t="shared" si="39"/>
        <v>64</v>
      </c>
      <c r="DW36" s="55">
        <f t="shared" si="39"/>
        <v>64</v>
      </c>
      <c r="DX36" s="55">
        <f t="shared" si="39"/>
        <v>80</v>
      </c>
      <c r="DY36" s="55">
        <f t="shared" si="39"/>
        <v>72</v>
      </c>
      <c r="DZ36" s="55">
        <f t="shared" si="39"/>
        <v>64</v>
      </c>
      <c r="EA36" s="55">
        <f t="shared" si="39"/>
        <v>88</v>
      </c>
      <c r="EB36" s="55">
        <f t="shared" si="39"/>
        <v>64</v>
      </c>
      <c r="EC36" s="55">
        <f t="shared" si="39"/>
        <v>80</v>
      </c>
      <c r="ED36" s="55">
        <f t="shared" si="40"/>
        <v>72</v>
      </c>
      <c r="EE36" s="55">
        <f t="shared" si="40"/>
        <v>72</v>
      </c>
      <c r="EF36" s="55">
        <f t="shared" si="40"/>
        <v>88</v>
      </c>
      <c r="EG36" s="55">
        <f t="shared" si="40"/>
        <v>72</v>
      </c>
      <c r="EH36" s="55">
        <f t="shared" si="40"/>
        <v>64</v>
      </c>
      <c r="EI36" s="55">
        <f t="shared" si="40"/>
        <v>80</v>
      </c>
      <c r="EJ36" s="55">
        <f t="shared" si="40"/>
        <v>64</v>
      </c>
      <c r="EK36" s="55">
        <f t="shared" si="40"/>
        <v>72</v>
      </c>
      <c r="EL36" s="55">
        <f t="shared" si="40"/>
        <v>80</v>
      </c>
      <c r="EM36" s="55">
        <f t="shared" si="40"/>
        <v>72</v>
      </c>
      <c r="EN36" s="55">
        <f t="shared" si="40"/>
        <v>72</v>
      </c>
      <c r="EO36" s="55">
        <f t="shared" si="40"/>
        <v>80</v>
      </c>
      <c r="EP36" s="55">
        <f t="shared" si="40"/>
        <v>64</v>
      </c>
      <c r="EQ36" s="55">
        <f t="shared" si="40"/>
        <v>80</v>
      </c>
      <c r="ER36" s="55">
        <f t="shared" si="40"/>
        <v>80</v>
      </c>
      <c r="ES36" s="55">
        <f t="shared" si="40"/>
        <v>72</v>
      </c>
      <c r="ET36" s="55">
        <f t="shared" si="40"/>
        <v>64</v>
      </c>
      <c r="EU36" s="55">
        <f t="shared" si="40"/>
        <v>80</v>
      </c>
      <c r="EV36" s="55">
        <f t="shared" si="40"/>
        <v>64</v>
      </c>
      <c r="EW36" s="55">
        <f t="shared" si="40"/>
        <v>80</v>
      </c>
      <c r="EX36" s="55">
        <f t="shared" si="40"/>
        <v>72</v>
      </c>
      <c r="EY36" s="55">
        <f t="shared" si="40"/>
        <v>72</v>
      </c>
      <c r="EZ36" s="55">
        <f t="shared" si="40"/>
        <v>80</v>
      </c>
      <c r="FA36" s="55">
        <f t="shared" si="40"/>
        <v>72</v>
      </c>
      <c r="FB36" s="55">
        <f t="shared" si="40"/>
        <v>64</v>
      </c>
      <c r="FC36" s="55">
        <f t="shared" si="40"/>
        <v>88</v>
      </c>
      <c r="FD36" s="55">
        <f t="shared" si="40"/>
        <v>72</v>
      </c>
      <c r="FE36" s="55">
        <f t="shared" si="40"/>
        <v>80</v>
      </c>
      <c r="FF36" s="55">
        <f t="shared" si="40"/>
        <v>64</v>
      </c>
      <c r="FG36" s="55">
        <f t="shared" si="40"/>
        <v>72</v>
      </c>
      <c r="FH36" s="55">
        <f t="shared" si="40"/>
        <v>64</v>
      </c>
      <c r="FI36" s="55">
        <f t="shared" si="40"/>
        <v>88</v>
      </c>
      <c r="FJ36" s="55">
        <f t="shared" si="40"/>
        <v>64</v>
      </c>
      <c r="FK36" s="55">
        <f t="shared" si="40"/>
        <v>64</v>
      </c>
      <c r="FL36" s="55">
        <f t="shared" si="40"/>
        <v>80</v>
      </c>
      <c r="FM36" s="55">
        <f t="shared" si="40"/>
        <v>72</v>
      </c>
      <c r="FN36" s="55">
        <f t="shared" si="40"/>
        <v>72</v>
      </c>
      <c r="FO36" s="55">
        <f t="shared" si="40"/>
        <v>80</v>
      </c>
      <c r="FP36" s="55">
        <f t="shared" si="40"/>
        <v>72</v>
      </c>
      <c r="FQ36" s="55">
        <f t="shared" si="40"/>
        <v>88</v>
      </c>
      <c r="FR36" s="55">
        <f t="shared" si="40"/>
        <v>64</v>
      </c>
      <c r="FS36" s="55">
        <f t="shared" si="40"/>
        <v>64</v>
      </c>
      <c r="FT36" s="55">
        <f t="shared" si="40"/>
        <v>64</v>
      </c>
      <c r="FU36" s="55">
        <f t="shared" si="40"/>
        <v>88</v>
      </c>
      <c r="FV36" s="55">
        <f t="shared" si="40"/>
        <v>64</v>
      </c>
      <c r="FW36" s="55">
        <f t="shared" si="40"/>
        <v>80</v>
      </c>
      <c r="FX36" s="55">
        <f t="shared" si="40"/>
        <v>72</v>
      </c>
      <c r="FY36" s="55">
        <f t="shared" si="40"/>
        <v>72</v>
      </c>
      <c r="FZ36" s="55">
        <f t="shared" si="40"/>
        <v>80</v>
      </c>
      <c r="GA36" s="55">
        <f t="shared" si="40"/>
        <v>72</v>
      </c>
      <c r="GB36" s="55">
        <f t="shared" si="40"/>
        <v>64</v>
      </c>
      <c r="XEM36" s="139">
        <v>41579</v>
      </c>
      <c r="XEN36" s="142">
        <v>320</v>
      </c>
      <c r="XEO36" s="142">
        <v>400</v>
      </c>
      <c r="XEP36" s="142">
        <v>480</v>
      </c>
      <c r="XEQ36" s="142">
        <v>160</v>
      </c>
      <c r="XER36" s="142">
        <v>80</v>
      </c>
      <c r="XES36" s="142">
        <v>160</v>
      </c>
      <c r="XET36" s="142">
        <f t="shared" si="0"/>
        <v>720</v>
      </c>
    </row>
    <row r="37" spans="2:184 16363:16374">
      <c r="B37" s="239">
        <f>+XES207</f>
        <v>7</v>
      </c>
      <c r="C37" s="7"/>
      <c r="D37" s="41" t="s">
        <v>71</v>
      </c>
      <c r="E37" s="54">
        <f>+VLOOKUP(E$18,$XEM$2:$XET$305,$B36,FALSE)</f>
        <v>352</v>
      </c>
      <c r="F37" s="55">
        <f t="shared" si="38"/>
        <v>320</v>
      </c>
      <c r="G37" s="55">
        <f t="shared" si="38"/>
        <v>336</v>
      </c>
      <c r="H37" s="55">
        <f t="shared" si="38"/>
        <v>352</v>
      </c>
      <c r="I37" s="55">
        <f t="shared" si="38"/>
        <v>352</v>
      </c>
      <c r="J37" s="55">
        <f t="shared" si="38"/>
        <v>320</v>
      </c>
      <c r="K37" s="55">
        <f t="shared" si="38"/>
        <v>352</v>
      </c>
      <c r="L37" s="55">
        <f t="shared" si="38"/>
        <v>352</v>
      </c>
      <c r="M37" s="55">
        <f t="shared" si="38"/>
        <v>320</v>
      </c>
      <c r="N37" s="55">
        <f t="shared" si="38"/>
        <v>368</v>
      </c>
      <c r="O37" s="55">
        <f t="shared" si="38"/>
        <v>320</v>
      </c>
      <c r="P37" s="55">
        <f t="shared" si="38"/>
        <v>336</v>
      </c>
      <c r="Q37" s="55">
        <f t="shared" si="38"/>
        <v>352</v>
      </c>
      <c r="R37" s="55">
        <f t="shared" si="38"/>
        <v>320</v>
      </c>
      <c r="S37" s="55">
        <f t="shared" si="38"/>
        <v>336</v>
      </c>
      <c r="T37" s="55">
        <f t="shared" si="38"/>
        <v>352</v>
      </c>
      <c r="U37" s="55">
        <f t="shared" si="38"/>
        <v>336</v>
      </c>
      <c r="V37" s="55">
        <f t="shared" si="38"/>
        <v>336</v>
      </c>
      <c r="W37" s="55">
        <f t="shared" si="38"/>
        <v>352</v>
      </c>
      <c r="X37" s="55">
        <f t="shared" si="38"/>
        <v>336</v>
      </c>
      <c r="Y37" s="55">
        <f t="shared" si="38"/>
        <v>336</v>
      </c>
      <c r="Z37" s="55">
        <f t="shared" si="38"/>
        <v>368</v>
      </c>
      <c r="AA37" s="55">
        <f t="shared" si="38"/>
        <v>304</v>
      </c>
      <c r="AB37" s="55">
        <f t="shared" si="38"/>
        <v>352</v>
      </c>
      <c r="AC37" s="55">
        <f t="shared" si="38"/>
        <v>336</v>
      </c>
      <c r="AD37" s="55">
        <f t="shared" si="38"/>
        <v>320</v>
      </c>
      <c r="AE37" s="55">
        <f t="shared" si="38"/>
        <v>352</v>
      </c>
      <c r="AF37" s="55">
        <f t="shared" si="38"/>
        <v>352</v>
      </c>
      <c r="AG37" s="55">
        <f t="shared" si="38"/>
        <v>320</v>
      </c>
      <c r="AH37" s="55">
        <f t="shared" si="38"/>
        <v>352</v>
      </c>
      <c r="AI37" s="55">
        <f t="shared" si="38"/>
        <v>368</v>
      </c>
      <c r="AJ37" s="55">
        <f t="shared" si="38"/>
        <v>336</v>
      </c>
      <c r="AK37" s="55">
        <f t="shared" si="38"/>
        <v>336</v>
      </c>
      <c r="AL37" s="55">
        <f t="shared" si="38"/>
        <v>352</v>
      </c>
      <c r="AM37" s="55">
        <f t="shared" si="38"/>
        <v>320</v>
      </c>
      <c r="AN37" s="55">
        <f t="shared" si="38"/>
        <v>352</v>
      </c>
      <c r="AO37" s="55">
        <f t="shared" si="38"/>
        <v>320</v>
      </c>
      <c r="AP37" s="55">
        <f t="shared" si="38"/>
        <v>336</v>
      </c>
      <c r="AQ37" s="55">
        <f t="shared" si="38"/>
        <v>368</v>
      </c>
      <c r="AR37" s="55">
        <f t="shared" si="38"/>
        <v>336</v>
      </c>
      <c r="AS37" s="55">
        <f t="shared" si="38"/>
        <v>336</v>
      </c>
      <c r="AT37" s="55">
        <f t="shared" si="38"/>
        <v>352</v>
      </c>
      <c r="AU37" s="55">
        <f t="shared" si="38"/>
        <v>320</v>
      </c>
      <c r="AV37" s="55">
        <f t="shared" si="38"/>
        <v>368</v>
      </c>
      <c r="AW37" s="55">
        <f t="shared" si="38"/>
        <v>336</v>
      </c>
      <c r="AX37" s="55">
        <f t="shared" si="38"/>
        <v>336</v>
      </c>
      <c r="AY37" s="55">
        <f t="shared" si="38"/>
        <v>336</v>
      </c>
      <c r="AZ37" s="55">
        <f t="shared" si="38"/>
        <v>336</v>
      </c>
      <c r="BA37" s="55">
        <f t="shared" si="38"/>
        <v>336</v>
      </c>
      <c r="BB37" s="55">
        <f t="shared" si="38"/>
        <v>320</v>
      </c>
      <c r="BC37" s="55">
        <f t="shared" si="38"/>
        <v>368</v>
      </c>
      <c r="BD37" s="55">
        <f t="shared" si="38"/>
        <v>320</v>
      </c>
      <c r="BE37" s="55">
        <f t="shared" si="38"/>
        <v>352</v>
      </c>
      <c r="BF37" s="55">
        <f t="shared" si="38"/>
        <v>352</v>
      </c>
      <c r="BG37" s="55">
        <f t="shared" si="38"/>
        <v>320</v>
      </c>
      <c r="BH37" s="55">
        <f t="shared" si="38"/>
        <v>368</v>
      </c>
      <c r="BI37" s="55">
        <f t="shared" si="38"/>
        <v>320</v>
      </c>
      <c r="BJ37" s="55">
        <f t="shared" si="38"/>
        <v>352</v>
      </c>
      <c r="BK37" s="55">
        <f t="shared" si="38"/>
        <v>336</v>
      </c>
      <c r="BL37" s="55">
        <f t="shared" si="38"/>
        <v>320</v>
      </c>
      <c r="BM37" s="55">
        <f t="shared" si="38"/>
        <v>352</v>
      </c>
      <c r="BN37" s="55">
        <f t="shared" si="38"/>
        <v>320</v>
      </c>
      <c r="BO37" s="55">
        <f t="shared" si="38"/>
        <v>352</v>
      </c>
      <c r="BP37" s="55">
        <f t="shared" si="38"/>
        <v>336</v>
      </c>
      <c r="BQ37" s="55">
        <f t="shared" ref="BQ37:BQ38" si="41">+VLOOKUP(BQ$18,$XEM$2:$XET$305,$B36,FALSE)</f>
        <v>352</v>
      </c>
      <c r="BR37" s="55">
        <f t="shared" si="39"/>
        <v>336</v>
      </c>
      <c r="BS37" s="55">
        <f t="shared" si="39"/>
        <v>336</v>
      </c>
      <c r="BT37" s="55">
        <f t="shared" si="39"/>
        <v>368</v>
      </c>
      <c r="BU37" s="55">
        <f t="shared" si="39"/>
        <v>304</v>
      </c>
      <c r="BV37" s="55">
        <f t="shared" si="39"/>
        <v>368</v>
      </c>
      <c r="BW37" s="55">
        <f t="shared" si="39"/>
        <v>336</v>
      </c>
      <c r="BX37" s="55">
        <f t="shared" si="39"/>
        <v>320</v>
      </c>
      <c r="BY37" s="55">
        <f t="shared" si="39"/>
        <v>352</v>
      </c>
      <c r="BZ37" s="55">
        <f t="shared" si="39"/>
        <v>320</v>
      </c>
      <c r="CA37" s="55">
        <f t="shared" si="39"/>
        <v>336</v>
      </c>
      <c r="CB37" s="55">
        <f t="shared" si="39"/>
        <v>352</v>
      </c>
      <c r="CC37" s="55">
        <f t="shared" si="39"/>
        <v>352</v>
      </c>
      <c r="CD37" s="55">
        <f t="shared" si="39"/>
        <v>320</v>
      </c>
      <c r="CE37" s="55">
        <f t="shared" si="39"/>
        <v>352</v>
      </c>
      <c r="CF37" s="55">
        <f t="shared" si="39"/>
        <v>352</v>
      </c>
      <c r="CG37" s="55">
        <f t="shared" si="39"/>
        <v>320</v>
      </c>
      <c r="CH37" s="55">
        <f t="shared" si="39"/>
        <v>368</v>
      </c>
      <c r="CI37" s="55">
        <f t="shared" si="39"/>
        <v>320</v>
      </c>
      <c r="CJ37" s="55">
        <f t="shared" si="39"/>
        <v>336</v>
      </c>
      <c r="CK37" s="55">
        <f t="shared" si="39"/>
        <v>352</v>
      </c>
      <c r="CL37" s="55">
        <f t="shared" si="39"/>
        <v>320</v>
      </c>
      <c r="CM37" s="55">
        <f t="shared" si="39"/>
        <v>352</v>
      </c>
      <c r="CN37" s="55">
        <f t="shared" si="39"/>
        <v>352</v>
      </c>
      <c r="CO37" s="55">
        <f t="shared" si="39"/>
        <v>320</v>
      </c>
      <c r="CP37" s="55">
        <f t="shared" si="39"/>
        <v>352</v>
      </c>
      <c r="CQ37" s="55">
        <f t="shared" si="39"/>
        <v>368</v>
      </c>
      <c r="CR37" s="55">
        <f t="shared" si="39"/>
        <v>336</v>
      </c>
      <c r="CS37" s="55">
        <f t="shared" si="39"/>
        <v>336</v>
      </c>
      <c r="CT37" s="55">
        <f t="shared" si="39"/>
        <v>352</v>
      </c>
      <c r="CU37" s="55">
        <f t="shared" si="39"/>
        <v>320</v>
      </c>
      <c r="CV37" s="55">
        <f t="shared" si="39"/>
        <v>352</v>
      </c>
      <c r="CW37" s="55">
        <f t="shared" si="39"/>
        <v>320</v>
      </c>
      <c r="CX37" s="55">
        <f t="shared" si="39"/>
        <v>320</v>
      </c>
      <c r="CY37" s="55">
        <f t="shared" si="39"/>
        <v>368</v>
      </c>
      <c r="CZ37" s="55">
        <f t="shared" si="39"/>
        <v>352</v>
      </c>
      <c r="DA37" s="55">
        <f t="shared" si="39"/>
        <v>320</v>
      </c>
      <c r="DB37" s="55">
        <f t="shared" si="39"/>
        <v>352</v>
      </c>
      <c r="DC37" s="55">
        <f t="shared" si="39"/>
        <v>336</v>
      </c>
      <c r="DD37" s="55">
        <f t="shared" si="39"/>
        <v>352</v>
      </c>
      <c r="DE37" s="55">
        <f t="shared" si="39"/>
        <v>336</v>
      </c>
      <c r="DF37" s="55">
        <f t="shared" si="39"/>
        <v>336</v>
      </c>
      <c r="DG37" s="55">
        <f t="shared" si="39"/>
        <v>336</v>
      </c>
      <c r="DH37" s="55">
        <f t="shared" si="39"/>
        <v>368</v>
      </c>
      <c r="DI37" s="55">
        <f t="shared" si="39"/>
        <v>336</v>
      </c>
      <c r="DJ37" s="55">
        <f t="shared" si="39"/>
        <v>320</v>
      </c>
      <c r="DK37" s="55">
        <f t="shared" si="39"/>
        <v>368</v>
      </c>
      <c r="DL37" s="55">
        <f t="shared" si="39"/>
        <v>336</v>
      </c>
      <c r="DM37" s="55">
        <f t="shared" si="39"/>
        <v>336</v>
      </c>
      <c r="DN37" s="55">
        <f t="shared" si="39"/>
        <v>352</v>
      </c>
      <c r="DO37" s="55">
        <f t="shared" si="39"/>
        <v>320</v>
      </c>
      <c r="DP37" s="55">
        <f t="shared" si="39"/>
        <v>368</v>
      </c>
      <c r="DQ37" s="55">
        <f t="shared" si="39"/>
        <v>336</v>
      </c>
      <c r="DR37" s="55">
        <f t="shared" si="39"/>
        <v>336</v>
      </c>
      <c r="DS37" s="55">
        <f t="shared" si="39"/>
        <v>336</v>
      </c>
      <c r="DT37" s="55">
        <f t="shared" si="39"/>
        <v>336</v>
      </c>
      <c r="DU37" s="55">
        <f t="shared" si="39"/>
        <v>336</v>
      </c>
      <c r="DV37" s="55">
        <f t="shared" si="39"/>
        <v>320</v>
      </c>
      <c r="DW37" s="55">
        <f t="shared" si="39"/>
        <v>368</v>
      </c>
      <c r="DX37" s="55">
        <f t="shared" si="39"/>
        <v>320</v>
      </c>
      <c r="DY37" s="55">
        <f t="shared" si="39"/>
        <v>352</v>
      </c>
      <c r="DZ37" s="55">
        <f t="shared" si="39"/>
        <v>352</v>
      </c>
      <c r="EA37" s="55">
        <f t="shared" si="39"/>
        <v>320</v>
      </c>
      <c r="EB37" s="55">
        <f t="shared" si="39"/>
        <v>368</v>
      </c>
      <c r="EC37" s="55">
        <f t="shared" ref="EC37:EC38" si="42">+VLOOKUP(EC$18,$XEM$2:$XET$305,$B36,FALSE)</f>
        <v>320</v>
      </c>
      <c r="ED37" s="55">
        <f t="shared" si="40"/>
        <v>352</v>
      </c>
      <c r="EE37" s="55">
        <f t="shared" si="40"/>
        <v>336</v>
      </c>
      <c r="EF37" s="55">
        <f t="shared" si="40"/>
        <v>320</v>
      </c>
      <c r="EG37" s="55">
        <f t="shared" si="40"/>
        <v>352</v>
      </c>
      <c r="EH37" s="55">
        <f t="shared" si="40"/>
        <v>336</v>
      </c>
      <c r="EI37" s="55">
        <f t="shared" si="40"/>
        <v>336</v>
      </c>
      <c r="EJ37" s="55">
        <f t="shared" si="40"/>
        <v>352</v>
      </c>
      <c r="EK37" s="55">
        <f t="shared" si="40"/>
        <v>352</v>
      </c>
      <c r="EL37" s="55">
        <f t="shared" si="40"/>
        <v>320</v>
      </c>
      <c r="EM37" s="55">
        <f t="shared" si="40"/>
        <v>352</v>
      </c>
      <c r="EN37" s="55">
        <f t="shared" si="40"/>
        <v>352</v>
      </c>
      <c r="EO37" s="55">
        <f t="shared" si="40"/>
        <v>320</v>
      </c>
      <c r="EP37" s="55">
        <f t="shared" si="40"/>
        <v>368</v>
      </c>
      <c r="EQ37" s="55">
        <f t="shared" si="40"/>
        <v>320</v>
      </c>
      <c r="ER37" s="55">
        <f t="shared" si="40"/>
        <v>336</v>
      </c>
      <c r="ES37" s="55">
        <f t="shared" si="40"/>
        <v>352</v>
      </c>
      <c r="ET37" s="55">
        <f t="shared" si="40"/>
        <v>320</v>
      </c>
      <c r="EU37" s="55">
        <f t="shared" si="40"/>
        <v>336</v>
      </c>
      <c r="EV37" s="55">
        <f t="shared" si="40"/>
        <v>352</v>
      </c>
      <c r="EW37" s="55">
        <f t="shared" si="40"/>
        <v>336</v>
      </c>
      <c r="EX37" s="55">
        <f t="shared" si="40"/>
        <v>336</v>
      </c>
      <c r="EY37" s="55">
        <f t="shared" si="40"/>
        <v>352</v>
      </c>
      <c r="EZ37" s="55">
        <f t="shared" si="40"/>
        <v>336</v>
      </c>
      <c r="FA37" s="55">
        <f t="shared" si="40"/>
        <v>336</v>
      </c>
      <c r="FB37" s="55">
        <f t="shared" si="40"/>
        <v>368</v>
      </c>
      <c r="FC37" s="55">
        <f t="shared" si="40"/>
        <v>304</v>
      </c>
      <c r="FD37" s="55">
        <f t="shared" si="40"/>
        <v>352</v>
      </c>
      <c r="FE37" s="55">
        <f t="shared" si="40"/>
        <v>336</v>
      </c>
      <c r="FF37" s="55">
        <f t="shared" si="40"/>
        <v>320</v>
      </c>
      <c r="FG37" s="55">
        <f t="shared" si="40"/>
        <v>352</v>
      </c>
      <c r="FH37" s="55">
        <f t="shared" si="40"/>
        <v>352</v>
      </c>
      <c r="FI37" s="55">
        <f t="shared" si="40"/>
        <v>320</v>
      </c>
      <c r="FJ37" s="55">
        <f t="shared" si="40"/>
        <v>352</v>
      </c>
      <c r="FK37" s="55">
        <f t="shared" si="40"/>
        <v>368</v>
      </c>
      <c r="FL37" s="55">
        <f t="shared" si="40"/>
        <v>336</v>
      </c>
      <c r="FM37" s="55">
        <f t="shared" si="40"/>
        <v>336</v>
      </c>
      <c r="FN37" s="55">
        <f t="shared" si="40"/>
        <v>352</v>
      </c>
      <c r="FO37" s="55">
        <f t="shared" si="40"/>
        <v>320</v>
      </c>
      <c r="FP37" s="55">
        <f t="shared" si="40"/>
        <v>352</v>
      </c>
      <c r="FQ37" s="55">
        <f t="shared" si="40"/>
        <v>320</v>
      </c>
      <c r="FR37" s="55">
        <f t="shared" si="40"/>
        <v>320</v>
      </c>
      <c r="FS37" s="55">
        <f t="shared" si="40"/>
        <v>368</v>
      </c>
      <c r="FT37" s="55">
        <f t="shared" si="40"/>
        <v>352</v>
      </c>
      <c r="FU37" s="55">
        <f t="shared" si="40"/>
        <v>320</v>
      </c>
      <c r="FV37" s="55">
        <f t="shared" si="40"/>
        <v>352</v>
      </c>
      <c r="FW37" s="55">
        <f t="shared" si="40"/>
        <v>336</v>
      </c>
      <c r="FX37" s="55">
        <f t="shared" si="40"/>
        <v>352</v>
      </c>
      <c r="FY37" s="55">
        <f t="shared" si="40"/>
        <v>336</v>
      </c>
      <c r="FZ37" s="55">
        <f t="shared" si="40"/>
        <v>336</v>
      </c>
      <c r="GA37" s="55">
        <f t="shared" si="40"/>
        <v>336</v>
      </c>
      <c r="GB37" s="55">
        <f t="shared" si="40"/>
        <v>368</v>
      </c>
      <c r="XEM37" s="139">
        <v>41609</v>
      </c>
      <c r="XEN37" s="142">
        <v>336</v>
      </c>
      <c r="XEO37" s="142">
        <v>408</v>
      </c>
      <c r="XEP37" s="142">
        <v>504</v>
      </c>
      <c r="XEQ37" s="142">
        <v>160</v>
      </c>
      <c r="XER37" s="142">
        <v>80</v>
      </c>
      <c r="XES37" s="142">
        <v>168</v>
      </c>
      <c r="XET37" s="142">
        <f t="shared" si="0"/>
        <v>744</v>
      </c>
    </row>
    <row r="38" spans="2:184 16363:16374" s="32" customFormat="1">
      <c r="B38" s="239"/>
      <c r="C38" s="7"/>
      <c r="D38" s="41" t="s">
        <v>72</v>
      </c>
      <c r="E38" s="54">
        <f>+VLOOKUP(E$18,$XEM$2:$XET$305,$B37,FALSE)</f>
        <v>176</v>
      </c>
      <c r="F38" s="55">
        <f t="shared" ref="F38:BP38" si="43">+VLOOKUP(F$18,$XEM$2:$XET$305,$B37,FALSE)</f>
        <v>160</v>
      </c>
      <c r="G38" s="55">
        <f t="shared" si="43"/>
        <v>168</v>
      </c>
      <c r="H38" s="55">
        <f t="shared" si="43"/>
        <v>176</v>
      </c>
      <c r="I38" s="55">
        <f t="shared" si="43"/>
        <v>176</v>
      </c>
      <c r="J38" s="55">
        <f t="shared" si="43"/>
        <v>160</v>
      </c>
      <c r="K38" s="55">
        <f t="shared" si="43"/>
        <v>176</v>
      </c>
      <c r="L38" s="55">
        <f t="shared" si="43"/>
        <v>176</v>
      </c>
      <c r="M38" s="55">
        <f t="shared" si="43"/>
        <v>160</v>
      </c>
      <c r="N38" s="55">
        <f t="shared" si="43"/>
        <v>184</v>
      </c>
      <c r="O38" s="55">
        <f t="shared" si="43"/>
        <v>160</v>
      </c>
      <c r="P38" s="55">
        <f t="shared" si="43"/>
        <v>168</v>
      </c>
      <c r="Q38" s="55">
        <f t="shared" si="43"/>
        <v>176</v>
      </c>
      <c r="R38" s="55">
        <f t="shared" si="43"/>
        <v>160</v>
      </c>
      <c r="S38" s="55">
        <f t="shared" si="43"/>
        <v>168</v>
      </c>
      <c r="T38" s="55">
        <f t="shared" si="43"/>
        <v>176</v>
      </c>
      <c r="U38" s="55">
        <f t="shared" si="43"/>
        <v>168</v>
      </c>
      <c r="V38" s="55">
        <f t="shared" si="43"/>
        <v>168</v>
      </c>
      <c r="W38" s="55">
        <f t="shared" si="43"/>
        <v>176</v>
      </c>
      <c r="X38" s="55">
        <f t="shared" si="43"/>
        <v>168</v>
      </c>
      <c r="Y38" s="55">
        <f t="shared" si="43"/>
        <v>168</v>
      </c>
      <c r="Z38" s="55">
        <f t="shared" si="43"/>
        <v>184</v>
      </c>
      <c r="AA38" s="55">
        <f t="shared" si="43"/>
        <v>152</v>
      </c>
      <c r="AB38" s="55">
        <f t="shared" si="43"/>
        <v>176</v>
      </c>
      <c r="AC38" s="55">
        <f t="shared" si="43"/>
        <v>168</v>
      </c>
      <c r="AD38" s="55">
        <f t="shared" si="43"/>
        <v>160</v>
      </c>
      <c r="AE38" s="55">
        <f t="shared" si="43"/>
        <v>176</v>
      </c>
      <c r="AF38" s="55">
        <f t="shared" si="43"/>
        <v>176</v>
      </c>
      <c r="AG38" s="55">
        <f t="shared" si="43"/>
        <v>160</v>
      </c>
      <c r="AH38" s="55">
        <f t="shared" si="43"/>
        <v>176</v>
      </c>
      <c r="AI38" s="55">
        <f t="shared" si="43"/>
        <v>184</v>
      </c>
      <c r="AJ38" s="55">
        <f t="shared" si="43"/>
        <v>168</v>
      </c>
      <c r="AK38" s="55">
        <f t="shared" si="43"/>
        <v>168</v>
      </c>
      <c r="AL38" s="55">
        <f t="shared" si="43"/>
        <v>176</v>
      </c>
      <c r="AM38" s="55">
        <f t="shared" si="43"/>
        <v>160</v>
      </c>
      <c r="AN38" s="55">
        <f t="shared" si="43"/>
        <v>176</v>
      </c>
      <c r="AO38" s="55">
        <f t="shared" si="43"/>
        <v>160</v>
      </c>
      <c r="AP38" s="55">
        <f t="shared" si="43"/>
        <v>168</v>
      </c>
      <c r="AQ38" s="55">
        <f t="shared" si="43"/>
        <v>184</v>
      </c>
      <c r="AR38" s="55">
        <f t="shared" si="43"/>
        <v>168</v>
      </c>
      <c r="AS38" s="55">
        <f t="shared" si="43"/>
        <v>168</v>
      </c>
      <c r="AT38" s="55">
        <f t="shared" si="43"/>
        <v>176</v>
      </c>
      <c r="AU38" s="55">
        <f t="shared" si="43"/>
        <v>160</v>
      </c>
      <c r="AV38" s="55">
        <f t="shared" si="43"/>
        <v>184</v>
      </c>
      <c r="AW38" s="55">
        <f t="shared" si="43"/>
        <v>168</v>
      </c>
      <c r="AX38" s="55">
        <f t="shared" si="43"/>
        <v>168</v>
      </c>
      <c r="AY38" s="55">
        <f t="shared" si="43"/>
        <v>168</v>
      </c>
      <c r="AZ38" s="55">
        <f t="shared" si="43"/>
        <v>168</v>
      </c>
      <c r="BA38" s="55">
        <f t="shared" si="43"/>
        <v>168</v>
      </c>
      <c r="BB38" s="55">
        <f t="shared" si="43"/>
        <v>160</v>
      </c>
      <c r="BC38" s="55">
        <f t="shared" si="43"/>
        <v>184</v>
      </c>
      <c r="BD38" s="55">
        <f t="shared" si="43"/>
        <v>160</v>
      </c>
      <c r="BE38" s="55">
        <f t="shared" si="43"/>
        <v>176</v>
      </c>
      <c r="BF38" s="55">
        <f t="shared" si="43"/>
        <v>176</v>
      </c>
      <c r="BG38" s="55">
        <f t="shared" si="43"/>
        <v>160</v>
      </c>
      <c r="BH38" s="55">
        <f t="shared" si="43"/>
        <v>184</v>
      </c>
      <c r="BI38" s="55">
        <f t="shared" si="43"/>
        <v>160</v>
      </c>
      <c r="BJ38" s="55">
        <f t="shared" si="43"/>
        <v>176</v>
      </c>
      <c r="BK38" s="55">
        <f t="shared" si="43"/>
        <v>168</v>
      </c>
      <c r="BL38" s="55">
        <f t="shared" si="43"/>
        <v>160</v>
      </c>
      <c r="BM38" s="55">
        <f t="shared" si="43"/>
        <v>176</v>
      </c>
      <c r="BN38" s="55">
        <f t="shared" si="43"/>
        <v>160</v>
      </c>
      <c r="BO38" s="55">
        <f t="shared" si="43"/>
        <v>176</v>
      </c>
      <c r="BP38" s="55">
        <f t="shared" si="43"/>
        <v>168</v>
      </c>
      <c r="BQ38" s="55">
        <f t="shared" si="41"/>
        <v>176</v>
      </c>
      <c r="BR38" s="55">
        <f t="shared" ref="BR38:EB38" si="44">+VLOOKUP(BR$18,$XEM$2:$XET$305,$B37,FALSE)</f>
        <v>168</v>
      </c>
      <c r="BS38" s="55">
        <f t="shared" si="44"/>
        <v>168</v>
      </c>
      <c r="BT38" s="55">
        <f t="shared" si="44"/>
        <v>184</v>
      </c>
      <c r="BU38" s="55">
        <f t="shared" si="44"/>
        <v>152</v>
      </c>
      <c r="BV38" s="55">
        <f t="shared" si="44"/>
        <v>184</v>
      </c>
      <c r="BW38" s="55">
        <f t="shared" si="44"/>
        <v>168</v>
      </c>
      <c r="BX38" s="55">
        <f t="shared" si="44"/>
        <v>160</v>
      </c>
      <c r="BY38" s="55">
        <f t="shared" si="44"/>
        <v>176</v>
      </c>
      <c r="BZ38" s="55">
        <f t="shared" si="44"/>
        <v>160</v>
      </c>
      <c r="CA38" s="55">
        <f t="shared" si="44"/>
        <v>168</v>
      </c>
      <c r="CB38" s="55">
        <f t="shared" si="44"/>
        <v>176</v>
      </c>
      <c r="CC38" s="55">
        <f t="shared" si="44"/>
        <v>176</v>
      </c>
      <c r="CD38" s="55">
        <f t="shared" si="44"/>
        <v>160</v>
      </c>
      <c r="CE38" s="55">
        <f t="shared" si="44"/>
        <v>176</v>
      </c>
      <c r="CF38" s="55">
        <f t="shared" si="44"/>
        <v>176</v>
      </c>
      <c r="CG38" s="55">
        <f t="shared" si="44"/>
        <v>160</v>
      </c>
      <c r="CH38" s="55">
        <f t="shared" si="44"/>
        <v>184</v>
      </c>
      <c r="CI38" s="55">
        <f t="shared" si="44"/>
        <v>160</v>
      </c>
      <c r="CJ38" s="55">
        <f t="shared" si="44"/>
        <v>168</v>
      </c>
      <c r="CK38" s="55">
        <f t="shared" si="44"/>
        <v>176</v>
      </c>
      <c r="CL38" s="55">
        <f t="shared" si="44"/>
        <v>160</v>
      </c>
      <c r="CM38" s="55">
        <f t="shared" si="44"/>
        <v>176</v>
      </c>
      <c r="CN38" s="55">
        <f t="shared" si="44"/>
        <v>176</v>
      </c>
      <c r="CO38" s="55">
        <f t="shared" si="44"/>
        <v>160</v>
      </c>
      <c r="CP38" s="55">
        <f t="shared" si="44"/>
        <v>176</v>
      </c>
      <c r="CQ38" s="55">
        <f t="shared" si="44"/>
        <v>184</v>
      </c>
      <c r="CR38" s="55">
        <f t="shared" si="44"/>
        <v>168</v>
      </c>
      <c r="CS38" s="55">
        <f t="shared" si="44"/>
        <v>168</v>
      </c>
      <c r="CT38" s="55">
        <f t="shared" si="44"/>
        <v>176</v>
      </c>
      <c r="CU38" s="55">
        <f t="shared" si="44"/>
        <v>160</v>
      </c>
      <c r="CV38" s="55">
        <f t="shared" si="44"/>
        <v>176</v>
      </c>
      <c r="CW38" s="55">
        <f t="shared" si="44"/>
        <v>160</v>
      </c>
      <c r="CX38" s="55">
        <f t="shared" si="44"/>
        <v>160</v>
      </c>
      <c r="CY38" s="55">
        <f t="shared" si="44"/>
        <v>184</v>
      </c>
      <c r="CZ38" s="55">
        <f t="shared" si="44"/>
        <v>176</v>
      </c>
      <c r="DA38" s="55">
        <f t="shared" si="44"/>
        <v>160</v>
      </c>
      <c r="DB38" s="55">
        <f t="shared" si="44"/>
        <v>176</v>
      </c>
      <c r="DC38" s="55">
        <f t="shared" si="44"/>
        <v>168</v>
      </c>
      <c r="DD38" s="55">
        <f t="shared" si="44"/>
        <v>176</v>
      </c>
      <c r="DE38" s="55">
        <f t="shared" si="44"/>
        <v>168</v>
      </c>
      <c r="DF38" s="55">
        <f t="shared" si="44"/>
        <v>168</v>
      </c>
      <c r="DG38" s="55">
        <f t="shared" si="44"/>
        <v>168</v>
      </c>
      <c r="DH38" s="55">
        <f t="shared" si="44"/>
        <v>184</v>
      </c>
      <c r="DI38" s="55">
        <f t="shared" si="44"/>
        <v>168</v>
      </c>
      <c r="DJ38" s="55">
        <f t="shared" si="44"/>
        <v>160</v>
      </c>
      <c r="DK38" s="55">
        <f t="shared" si="44"/>
        <v>184</v>
      </c>
      <c r="DL38" s="55">
        <f t="shared" si="44"/>
        <v>168</v>
      </c>
      <c r="DM38" s="55">
        <f t="shared" si="44"/>
        <v>168</v>
      </c>
      <c r="DN38" s="55">
        <f t="shared" si="44"/>
        <v>176</v>
      </c>
      <c r="DO38" s="55">
        <f t="shared" si="44"/>
        <v>160</v>
      </c>
      <c r="DP38" s="55">
        <f t="shared" si="44"/>
        <v>184</v>
      </c>
      <c r="DQ38" s="55">
        <f t="shared" si="44"/>
        <v>168</v>
      </c>
      <c r="DR38" s="55">
        <f t="shared" si="44"/>
        <v>168</v>
      </c>
      <c r="DS38" s="55">
        <f t="shared" si="44"/>
        <v>168</v>
      </c>
      <c r="DT38" s="55">
        <f t="shared" si="44"/>
        <v>168</v>
      </c>
      <c r="DU38" s="55">
        <f t="shared" si="44"/>
        <v>168</v>
      </c>
      <c r="DV38" s="55">
        <f t="shared" si="44"/>
        <v>160</v>
      </c>
      <c r="DW38" s="55">
        <f t="shared" si="44"/>
        <v>184</v>
      </c>
      <c r="DX38" s="55">
        <f t="shared" si="44"/>
        <v>160</v>
      </c>
      <c r="DY38" s="55">
        <f t="shared" si="44"/>
        <v>176</v>
      </c>
      <c r="DZ38" s="55">
        <f t="shared" si="44"/>
        <v>176</v>
      </c>
      <c r="EA38" s="55">
        <f t="shared" si="44"/>
        <v>160</v>
      </c>
      <c r="EB38" s="55">
        <f t="shared" si="44"/>
        <v>184</v>
      </c>
      <c r="EC38" s="55">
        <f t="shared" si="42"/>
        <v>160</v>
      </c>
      <c r="ED38" s="55">
        <f t="shared" si="40"/>
        <v>176</v>
      </c>
      <c r="EE38" s="55">
        <f t="shared" si="40"/>
        <v>168</v>
      </c>
      <c r="EF38" s="55">
        <f t="shared" si="40"/>
        <v>160</v>
      </c>
      <c r="EG38" s="55">
        <f t="shared" si="40"/>
        <v>176</v>
      </c>
      <c r="EH38" s="55">
        <f t="shared" si="40"/>
        <v>168</v>
      </c>
      <c r="EI38" s="55">
        <f t="shared" si="40"/>
        <v>168</v>
      </c>
      <c r="EJ38" s="55">
        <f t="shared" si="40"/>
        <v>176</v>
      </c>
      <c r="EK38" s="55">
        <f t="shared" si="40"/>
        <v>176</v>
      </c>
      <c r="EL38" s="55">
        <f t="shared" si="40"/>
        <v>160</v>
      </c>
      <c r="EM38" s="55">
        <f t="shared" si="40"/>
        <v>176</v>
      </c>
      <c r="EN38" s="55">
        <f t="shared" si="40"/>
        <v>176</v>
      </c>
      <c r="EO38" s="55">
        <f t="shared" si="40"/>
        <v>160</v>
      </c>
      <c r="EP38" s="55">
        <f t="shared" si="40"/>
        <v>184</v>
      </c>
      <c r="EQ38" s="55">
        <f t="shared" si="40"/>
        <v>160</v>
      </c>
      <c r="ER38" s="55">
        <f t="shared" si="40"/>
        <v>168</v>
      </c>
      <c r="ES38" s="55">
        <f t="shared" si="40"/>
        <v>176</v>
      </c>
      <c r="ET38" s="55">
        <f t="shared" si="40"/>
        <v>160</v>
      </c>
      <c r="EU38" s="55">
        <f t="shared" si="40"/>
        <v>168</v>
      </c>
      <c r="EV38" s="55">
        <f t="shared" si="40"/>
        <v>176</v>
      </c>
      <c r="EW38" s="55">
        <f t="shared" si="40"/>
        <v>168</v>
      </c>
      <c r="EX38" s="55">
        <f t="shared" si="40"/>
        <v>168</v>
      </c>
      <c r="EY38" s="55">
        <f t="shared" si="40"/>
        <v>176</v>
      </c>
      <c r="EZ38" s="55">
        <f t="shared" si="40"/>
        <v>168</v>
      </c>
      <c r="FA38" s="55">
        <f t="shared" si="40"/>
        <v>168</v>
      </c>
      <c r="FB38" s="55">
        <f t="shared" si="40"/>
        <v>184</v>
      </c>
      <c r="FC38" s="55">
        <f t="shared" si="40"/>
        <v>152</v>
      </c>
      <c r="FD38" s="55">
        <f t="shared" si="40"/>
        <v>176</v>
      </c>
      <c r="FE38" s="55">
        <f t="shared" si="40"/>
        <v>168</v>
      </c>
      <c r="FF38" s="55">
        <f t="shared" si="40"/>
        <v>160</v>
      </c>
      <c r="FG38" s="55">
        <f t="shared" si="40"/>
        <v>176</v>
      </c>
      <c r="FH38" s="55">
        <f t="shared" si="40"/>
        <v>176</v>
      </c>
      <c r="FI38" s="55">
        <f t="shared" si="40"/>
        <v>160</v>
      </c>
      <c r="FJ38" s="55">
        <f t="shared" si="40"/>
        <v>176</v>
      </c>
      <c r="FK38" s="55">
        <f t="shared" si="40"/>
        <v>184</v>
      </c>
      <c r="FL38" s="55">
        <f t="shared" si="40"/>
        <v>168</v>
      </c>
      <c r="FM38" s="55">
        <f t="shared" si="40"/>
        <v>168</v>
      </c>
      <c r="FN38" s="55">
        <f t="shared" si="40"/>
        <v>176</v>
      </c>
      <c r="FO38" s="55">
        <f t="shared" si="40"/>
        <v>160</v>
      </c>
      <c r="FP38" s="55">
        <f t="shared" si="40"/>
        <v>176</v>
      </c>
      <c r="FQ38" s="55">
        <f t="shared" si="40"/>
        <v>160</v>
      </c>
      <c r="FR38" s="55">
        <f t="shared" si="40"/>
        <v>160</v>
      </c>
      <c r="FS38" s="55">
        <f t="shared" si="40"/>
        <v>184</v>
      </c>
      <c r="FT38" s="55">
        <f t="shared" si="40"/>
        <v>176</v>
      </c>
      <c r="FU38" s="55">
        <f t="shared" si="40"/>
        <v>160</v>
      </c>
      <c r="FV38" s="55">
        <f t="shared" si="40"/>
        <v>176</v>
      </c>
      <c r="FW38" s="55">
        <f t="shared" si="40"/>
        <v>168</v>
      </c>
      <c r="FX38" s="55">
        <f t="shared" si="40"/>
        <v>176</v>
      </c>
      <c r="FY38" s="55">
        <f t="shared" si="40"/>
        <v>168</v>
      </c>
      <c r="FZ38" s="55">
        <f t="shared" si="40"/>
        <v>168</v>
      </c>
      <c r="GA38" s="55">
        <f t="shared" si="40"/>
        <v>168</v>
      </c>
      <c r="GB38" s="55">
        <f t="shared" si="40"/>
        <v>184</v>
      </c>
      <c r="XEI38" s="11"/>
      <c r="XEJ38" s="11"/>
      <c r="XEK38" s="11"/>
      <c r="XEL38" s="11"/>
      <c r="XEM38" s="140">
        <v>41640</v>
      </c>
      <c r="XEN38" s="143">
        <v>352</v>
      </c>
      <c r="XEO38" s="143">
        <v>392</v>
      </c>
      <c r="XEP38" s="143">
        <v>528</v>
      </c>
      <c r="XEQ38" s="143">
        <v>144</v>
      </c>
      <c r="XER38" s="143">
        <v>72</v>
      </c>
      <c r="XES38" s="143">
        <v>176</v>
      </c>
      <c r="XET38" s="143">
        <f t="shared" si="0"/>
        <v>744</v>
      </c>
    </row>
    <row r="39" spans="2:184 16363:16374" ht="15.75" thickBot="1">
      <c r="C39" s="7"/>
      <c r="D39" s="8" t="s">
        <v>174</v>
      </c>
      <c r="E39" s="56">
        <f>+E38+E36+E35</f>
        <v>392</v>
      </c>
      <c r="F39" s="57">
        <f t="shared" ref="F39:BQ39" si="45">+F38+F36+F35</f>
        <v>352</v>
      </c>
      <c r="G39" s="57">
        <f t="shared" si="45"/>
        <v>408</v>
      </c>
      <c r="H39" s="57">
        <f t="shared" si="45"/>
        <v>368</v>
      </c>
      <c r="I39" s="57">
        <f t="shared" si="45"/>
        <v>392</v>
      </c>
      <c r="J39" s="57">
        <f t="shared" si="45"/>
        <v>400</v>
      </c>
      <c r="K39" s="57">
        <f t="shared" si="45"/>
        <v>392</v>
      </c>
      <c r="L39" s="57">
        <f t="shared" si="45"/>
        <v>392</v>
      </c>
      <c r="M39" s="57">
        <f t="shared" si="45"/>
        <v>400</v>
      </c>
      <c r="N39" s="57">
        <f t="shared" si="45"/>
        <v>376</v>
      </c>
      <c r="O39" s="57">
        <f t="shared" si="45"/>
        <v>400</v>
      </c>
      <c r="P39" s="57">
        <f t="shared" si="45"/>
        <v>408</v>
      </c>
      <c r="Q39" s="57">
        <f t="shared" si="45"/>
        <v>392</v>
      </c>
      <c r="R39" s="57">
        <f t="shared" si="45"/>
        <v>352</v>
      </c>
      <c r="S39" s="57">
        <f t="shared" si="45"/>
        <v>408</v>
      </c>
      <c r="T39" s="57">
        <f t="shared" si="45"/>
        <v>368</v>
      </c>
      <c r="U39" s="57">
        <f t="shared" si="45"/>
        <v>408</v>
      </c>
      <c r="V39" s="57">
        <f t="shared" si="45"/>
        <v>384</v>
      </c>
      <c r="W39" s="57">
        <f t="shared" si="45"/>
        <v>392</v>
      </c>
      <c r="X39" s="57">
        <f t="shared" si="45"/>
        <v>408</v>
      </c>
      <c r="Y39" s="57">
        <f t="shared" si="45"/>
        <v>384</v>
      </c>
      <c r="Z39" s="57">
        <f t="shared" si="45"/>
        <v>376</v>
      </c>
      <c r="AA39" s="57">
        <f t="shared" si="45"/>
        <v>416</v>
      </c>
      <c r="AB39" s="57">
        <f t="shared" si="45"/>
        <v>392</v>
      </c>
      <c r="AC39" s="57">
        <f t="shared" si="45"/>
        <v>408</v>
      </c>
      <c r="AD39" s="57">
        <f t="shared" si="45"/>
        <v>352</v>
      </c>
      <c r="AE39" s="57">
        <f t="shared" si="45"/>
        <v>392</v>
      </c>
      <c r="AF39" s="57">
        <f t="shared" si="45"/>
        <v>368</v>
      </c>
      <c r="AG39" s="57">
        <f t="shared" si="45"/>
        <v>424</v>
      </c>
      <c r="AH39" s="57">
        <f t="shared" si="45"/>
        <v>368</v>
      </c>
      <c r="AI39" s="57">
        <f t="shared" si="45"/>
        <v>376</v>
      </c>
      <c r="AJ39" s="57">
        <f t="shared" si="45"/>
        <v>408</v>
      </c>
      <c r="AK39" s="57">
        <f t="shared" si="45"/>
        <v>384</v>
      </c>
      <c r="AL39" s="57">
        <f t="shared" si="45"/>
        <v>392</v>
      </c>
      <c r="AM39" s="57">
        <f t="shared" si="45"/>
        <v>400</v>
      </c>
      <c r="AN39" s="57">
        <f t="shared" si="45"/>
        <v>392</v>
      </c>
      <c r="AO39" s="57">
        <f t="shared" si="45"/>
        <v>424</v>
      </c>
      <c r="AP39" s="57">
        <f t="shared" si="45"/>
        <v>360</v>
      </c>
      <c r="AQ39" s="57">
        <f t="shared" si="45"/>
        <v>376</v>
      </c>
      <c r="AR39" s="57">
        <f t="shared" si="45"/>
        <v>384</v>
      </c>
      <c r="AS39" s="57">
        <f t="shared" si="45"/>
        <v>408</v>
      </c>
      <c r="AT39" s="57">
        <f t="shared" si="45"/>
        <v>368</v>
      </c>
      <c r="AU39" s="57">
        <f t="shared" si="45"/>
        <v>424</v>
      </c>
      <c r="AV39" s="57">
        <f t="shared" si="45"/>
        <v>376</v>
      </c>
      <c r="AW39" s="57">
        <f t="shared" si="45"/>
        <v>384</v>
      </c>
      <c r="AX39" s="57">
        <f t="shared" si="45"/>
        <v>408</v>
      </c>
      <c r="AY39" s="57">
        <f t="shared" si="45"/>
        <v>384</v>
      </c>
      <c r="AZ39" s="574">
        <f t="shared" si="45"/>
        <v>408</v>
      </c>
      <c r="BA39" s="574">
        <f t="shared" si="45"/>
        <v>408</v>
      </c>
      <c r="BB39" s="574">
        <f t="shared" si="45"/>
        <v>352</v>
      </c>
      <c r="BC39" s="574">
        <f t="shared" si="45"/>
        <v>376</v>
      </c>
      <c r="BD39" s="574">
        <f t="shared" si="45"/>
        <v>400</v>
      </c>
      <c r="BE39" s="574">
        <f t="shared" si="45"/>
        <v>392</v>
      </c>
      <c r="BF39" s="574">
        <f t="shared" si="45"/>
        <v>368</v>
      </c>
      <c r="BG39" s="574">
        <f t="shared" si="45"/>
        <v>424</v>
      </c>
      <c r="BH39" s="574">
        <f t="shared" si="45"/>
        <v>376</v>
      </c>
      <c r="BI39" s="574">
        <f t="shared" si="45"/>
        <v>400</v>
      </c>
      <c r="BJ39" s="574">
        <f t="shared" si="45"/>
        <v>392</v>
      </c>
      <c r="BK39" s="574">
        <f t="shared" si="45"/>
        <v>384</v>
      </c>
      <c r="BL39" s="574">
        <f t="shared" si="45"/>
        <v>424</v>
      </c>
      <c r="BM39" s="574">
        <f t="shared" si="45"/>
        <v>392</v>
      </c>
      <c r="BN39" s="574">
        <f t="shared" si="45"/>
        <v>352</v>
      </c>
      <c r="BO39" s="574">
        <f t="shared" si="45"/>
        <v>392</v>
      </c>
      <c r="BP39" s="574">
        <f t="shared" si="45"/>
        <v>384</v>
      </c>
      <c r="BQ39" s="574">
        <f t="shared" si="45"/>
        <v>392</v>
      </c>
      <c r="BR39" s="574">
        <f t="shared" ref="BR39:EC39" si="46">+BR38+BR36+BR35</f>
        <v>384</v>
      </c>
      <c r="BS39" s="574">
        <f t="shared" si="46"/>
        <v>408</v>
      </c>
      <c r="BT39" s="574">
        <f t="shared" si="46"/>
        <v>376</v>
      </c>
      <c r="BU39" s="574">
        <f t="shared" si="46"/>
        <v>416</v>
      </c>
      <c r="BV39" s="574">
        <f t="shared" si="46"/>
        <v>376</v>
      </c>
      <c r="BW39" s="574">
        <f t="shared" si="46"/>
        <v>384</v>
      </c>
      <c r="BX39" s="574">
        <f t="shared" si="46"/>
        <v>424</v>
      </c>
      <c r="BY39" s="574">
        <f t="shared" si="46"/>
        <v>392</v>
      </c>
      <c r="BZ39" s="574">
        <f t="shared" si="46"/>
        <v>352</v>
      </c>
      <c r="CA39" s="574">
        <f t="shared" si="46"/>
        <v>408</v>
      </c>
      <c r="CB39" s="574">
        <f t="shared" si="46"/>
        <v>368</v>
      </c>
      <c r="CC39" s="574">
        <f t="shared" si="46"/>
        <v>392</v>
      </c>
      <c r="CD39" s="574">
        <f t="shared" si="46"/>
        <v>400</v>
      </c>
      <c r="CE39" s="574">
        <f t="shared" si="46"/>
        <v>392</v>
      </c>
      <c r="CF39" s="574">
        <f t="shared" si="46"/>
        <v>392</v>
      </c>
      <c r="CG39" s="574">
        <f t="shared" si="46"/>
        <v>400</v>
      </c>
      <c r="CH39" s="574">
        <f t="shared" si="46"/>
        <v>376</v>
      </c>
      <c r="CI39" s="574">
        <f t="shared" si="46"/>
        <v>400</v>
      </c>
      <c r="CJ39" s="574">
        <f t="shared" si="46"/>
        <v>408</v>
      </c>
      <c r="CK39" s="574">
        <f t="shared" si="46"/>
        <v>392</v>
      </c>
      <c r="CL39" s="574">
        <f t="shared" si="46"/>
        <v>376</v>
      </c>
      <c r="CM39" s="574">
        <f t="shared" si="46"/>
        <v>392</v>
      </c>
      <c r="CN39" s="574">
        <f t="shared" si="46"/>
        <v>368</v>
      </c>
      <c r="CO39" s="574">
        <f t="shared" si="46"/>
        <v>424</v>
      </c>
      <c r="CP39" s="574">
        <f t="shared" si="46"/>
        <v>368</v>
      </c>
      <c r="CQ39" s="574">
        <f t="shared" si="46"/>
        <v>376</v>
      </c>
      <c r="CR39" s="574">
        <f t="shared" si="46"/>
        <v>408</v>
      </c>
      <c r="CS39" s="574">
        <f t="shared" si="46"/>
        <v>384</v>
      </c>
      <c r="CT39" s="574">
        <f t="shared" si="46"/>
        <v>392</v>
      </c>
      <c r="CU39" s="574">
        <f t="shared" si="46"/>
        <v>400</v>
      </c>
      <c r="CV39" s="574">
        <f t="shared" si="46"/>
        <v>392</v>
      </c>
      <c r="CW39" s="574">
        <f t="shared" si="46"/>
        <v>424</v>
      </c>
      <c r="CX39" s="574">
        <f t="shared" si="46"/>
        <v>352</v>
      </c>
      <c r="CY39" s="574">
        <f t="shared" si="46"/>
        <v>376</v>
      </c>
      <c r="CZ39" s="574">
        <f t="shared" si="46"/>
        <v>368</v>
      </c>
      <c r="DA39" s="574">
        <f t="shared" si="46"/>
        <v>424</v>
      </c>
      <c r="DB39" s="574">
        <f t="shared" si="46"/>
        <v>368</v>
      </c>
      <c r="DC39" s="574">
        <f t="shared" si="46"/>
        <v>408</v>
      </c>
      <c r="DD39" s="574">
        <f t="shared" si="46"/>
        <v>392</v>
      </c>
      <c r="DE39" s="574">
        <f t="shared" si="46"/>
        <v>384</v>
      </c>
      <c r="DF39" s="574">
        <f t="shared" si="46"/>
        <v>408</v>
      </c>
      <c r="DG39" s="574">
        <f t="shared" si="46"/>
        <v>384</v>
      </c>
      <c r="DH39" s="574">
        <f t="shared" si="46"/>
        <v>376</v>
      </c>
      <c r="DI39" s="574">
        <f t="shared" si="46"/>
        <v>408</v>
      </c>
      <c r="DJ39" s="574">
        <f t="shared" si="46"/>
        <v>352</v>
      </c>
      <c r="DK39" s="574">
        <f t="shared" si="46"/>
        <v>376</v>
      </c>
      <c r="DL39" s="574">
        <f t="shared" si="46"/>
        <v>384</v>
      </c>
      <c r="DM39" s="574">
        <f t="shared" si="46"/>
        <v>408</v>
      </c>
      <c r="DN39" s="574">
        <f t="shared" si="46"/>
        <v>368</v>
      </c>
      <c r="DO39" s="574">
        <f t="shared" si="46"/>
        <v>424</v>
      </c>
      <c r="DP39" s="574">
        <f t="shared" si="46"/>
        <v>376</v>
      </c>
      <c r="DQ39" s="574">
        <f t="shared" si="46"/>
        <v>384</v>
      </c>
      <c r="DR39" s="574">
        <f t="shared" si="46"/>
        <v>408</v>
      </c>
      <c r="DS39" s="574">
        <f t="shared" si="46"/>
        <v>384</v>
      </c>
      <c r="DT39" s="574">
        <f t="shared" si="46"/>
        <v>408</v>
      </c>
      <c r="DU39" s="574">
        <f t="shared" si="46"/>
        <v>408</v>
      </c>
      <c r="DV39" s="574">
        <f t="shared" si="46"/>
        <v>352</v>
      </c>
      <c r="DW39" s="574">
        <f t="shared" si="46"/>
        <v>376</v>
      </c>
      <c r="DX39" s="574">
        <f t="shared" si="46"/>
        <v>400</v>
      </c>
      <c r="DY39" s="574">
        <f t="shared" si="46"/>
        <v>392</v>
      </c>
      <c r="DZ39" s="574">
        <f t="shared" si="46"/>
        <v>368</v>
      </c>
      <c r="EA39" s="574">
        <f t="shared" si="46"/>
        <v>424</v>
      </c>
      <c r="EB39" s="574">
        <f t="shared" si="46"/>
        <v>376</v>
      </c>
      <c r="EC39" s="574">
        <f t="shared" si="46"/>
        <v>400</v>
      </c>
      <c r="ED39" s="574">
        <f t="shared" ref="ED39:GB39" si="47">+ED38+ED36+ED35</f>
        <v>392</v>
      </c>
      <c r="EE39" s="574">
        <f t="shared" si="47"/>
        <v>384</v>
      </c>
      <c r="EF39" s="574">
        <f t="shared" si="47"/>
        <v>424</v>
      </c>
      <c r="EG39" s="574">
        <f t="shared" si="47"/>
        <v>392</v>
      </c>
      <c r="EH39" s="574">
        <f t="shared" si="47"/>
        <v>360</v>
      </c>
      <c r="EI39" s="574">
        <f t="shared" si="47"/>
        <v>408</v>
      </c>
      <c r="EJ39" s="574">
        <f t="shared" si="47"/>
        <v>368</v>
      </c>
      <c r="EK39" s="574">
        <f t="shared" si="47"/>
        <v>392</v>
      </c>
      <c r="EL39" s="574">
        <f t="shared" si="47"/>
        <v>400</v>
      </c>
      <c r="EM39" s="574">
        <f t="shared" si="47"/>
        <v>392</v>
      </c>
      <c r="EN39" s="574">
        <f t="shared" si="47"/>
        <v>392</v>
      </c>
      <c r="EO39" s="574">
        <f t="shared" si="47"/>
        <v>400</v>
      </c>
      <c r="EP39" s="574">
        <f t="shared" si="47"/>
        <v>376</v>
      </c>
      <c r="EQ39" s="574">
        <f t="shared" si="47"/>
        <v>400</v>
      </c>
      <c r="ER39" s="574">
        <f t="shared" si="47"/>
        <v>408</v>
      </c>
      <c r="ES39" s="574">
        <f t="shared" si="47"/>
        <v>392</v>
      </c>
      <c r="ET39" s="574">
        <f t="shared" si="47"/>
        <v>352</v>
      </c>
      <c r="EU39" s="574">
        <f t="shared" si="47"/>
        <v>408</v>
      </c>
      <c r="EV39" s="574">
        <f t="shared" si="47"/>
        <v>368</v>
      </c>
      <c r="EW39" s="574">
        <f t="shared" si="47"/>
        <v>408</v>
      </c>
      <c r="EX39" s="574">
        <f t="shared" si="47"/>
        <v>384</v>
      </c>
      <c r="EY39" s="574">
        <f t="shared" si="47"/>
        <v>392</v>
      </c>
      <c r="EZ39" s="574">
        <f t="shared" si="47"/>
        <v>408</v>
      </c>
      <c r="FA39" s="574">
        <f t="shared" si="47"/>
        <v>384</v>
      </c>
      <c r="FB39" s="574">
        <f t="shared" si="47"/>
        <v>376</v>
      </c>
      <c r="FC39" s="574">
        <f t="shared" si="47"/>
        <v>416</v>
      </c>
      <c r="FD39" s="574">
        <f t="shared" si="47"/>
        <v>392</v>
      </c>
      <c r="FE39" s="574">
        <f t="shared" si="47"/>
        <v>408</v>
      </c>
      <c r="FF39" s="574">
        <f t="shared" si="47"/>
        <v>352</v>
      </c>
      <c r="FG39" s="574">
        <f t="shared" si="47"/>
        <v>392</v>
      </c>
      <c r="FH39" s="574">
        <f t="shared" si="47"/>
        <v>368</v>
      </c>
      <c r="FI39" s="574">
        <f t="shared" si="47"/>
        <v>424</v>
      </c>
      <c r="FJ39" s="574">
        <f t="shared" si="47"/>
        <v>368</v>
      </c>
      <c r="FK39" s="574">
        <f t="shared" si="47"/>
        <v>376</v>
      </c>
      <c r="FL39" s="574">
        <f t="shared" si="47"/>
        <v>408</v>
      </c>
      <c r="FM39" s="574">
        <f t="shared" si="47"/>
        <v>384</v>
      </c>
      <c r="FN39" s="574">
        <f t="shared" si="47"/>
        <v>392</v>
      </c>
      <c r="FO39" s="574">
        <f t="shared" si="47"/>
        <v>400</v>
      </c>
      <c r="FP39" s="574">
        <f t="shared" si="47"/>
        <v>392</v>
      </c>
      <c r="FQ39" s="574">
        <f t="shared" si="47"/>
        <v>424</v>
      </c>
      <c r="FR39" s="574">
        <f t="shared" si="47"/>
        <v>352</v>
      </c>
      <c r="FS39" s="574">
        <f t="shared" si="47"/>
        <v>376</v>
      </c>
      <c r="FT39" s="574">
        <f t="shared" si="47"/>
        <v>368</v>
      </c>
      <c r="FU39" s="574">
        <f t="shared" si="47"/>
        <v>424</v>
      </c>
      <c r="FV39" s="574">
        <f t="shared" si="47"/>
        <v>368</v>
      </c>
      <c r="FW39" s="574">
        <f t="shared" si="47"/>
        <v>408</v>
      </c>
      <c r="FX39" s="574">
        <f t="shared" si="47"/>
        <v>392</v>
      </c>
      <c r="FY39" s="574">
        <f t="shared" si="47"/>
        <v>384</v>
      </c>
      <c r="FZ39" s="574">
        <f t="shared" si="47"/>
        <v>408</v>
      </c>
      <c r="GA39" s="574">
        <f t="shared" si="47"/>
        <v>384</v>
      </c>
      <c r="GB39" s="574">
        <f t="shared" si="47"/>
        <v>376</v>
      </c>
      <c r="XEI39" s="32"/>
      <c r="XEJ39" s="32"/>
      <c r="XEK39" s="32"/>
      <c r="XEL39" s="32"/>
      <c r="XEM39" s="140">
        <v>41671</v>
      </c>
      <c r="XEN39" s="143">
        <v>320</v>
      </c>
      <c r="XEO39" s="143">
        <v>352</v>
      </c>
      <c r="XEP39" s="143">
        <v>480</v>
      </c>
      <c r="XEQ39" s="143">
        <v>128</v>
      </c>
      <c r="XER39" s="143">
        <v>64</v>
      </c>
      <c r="XES39" s="143">
        <v>160</v>
      </c>
      <c r="XET39" s="143">
        <f t="shared" si="0"/>
        <v>672</v>
      </c>
    </row>
    <row r="40" spans="2:184 16363:16374" ht="15.75" thickBot="1">
      <c r="C40" s="32"/>
      <c r="D40" s="41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XEI40" s="32"/>
      <c r="XEJ40" s="32"/>
      <c r="XEK40" s="32"/>
      <c r="XEL40" s="32"/>
      <c r="XEM40" s="140">
        <v>41699</v>
      </c>
      <c r="XEN40" s="143">
        <v>336</v>
      </c>
      <c r="XEO40" s="143">
        <v>408</v>
      </c>
      <c r="XEP40" s="143">
        <v>504</v>
      </c>
      <c r="XEQ40" s="143">
        <v>160</v>
      </c>
      <c r="XER40" s="143">
        <v>80</v>
      </c>
      <c r="XES40" s="143">
        <v>168</v>
      </c>
      <c r="XET40" s="143">
        <f t="shared" si="0"/>
        <v>744</v>
      </c>
    </row>
    <row r="41" spans="2:184 16363:16374" ht="15.75" thickBot="1">
      <c r="C41" s="32"/>
      <c r="D41" s="32"/>
      <c r="E41" s="622">
        <f>+E33</f>
        <v>41275</v>
      </c>
      <c r="F41" s="623">
        <f t="shared" ref="F41:P41" si="48">+F33</f>
        <v>41306</v>
      </c>
      <c r="G41" s="623">
        <f t="shared" si="48"/>
        <v>41334</v>
      </c>
      <c r="H41" s="623">
        <f t="shared" si="48"/>
        <v>41365</v>
      </c>
      <c r="I41" s="623">
        <f t="shared" si="48"/>
        <v>41395</v>
      </c>
      <c r="J41" s="623">
        <f t="shared" si="48"/>
        <v>41426</v>
      </c>
      <c r="K41" s="623">
        <f t="shared" si="48"/>
        <v>41456</v>
      </c>
      <c r="L41" s="623">
        <f t="shared" si="48"/>
        <v>41487</v>
      </c>
      <c r="M41" s="623">
        <f t="shared" si="48"/>
        <v>41518</v>
      </c>
      <c r="N41" s="623">
        <f t="shared" si="48"/>
        <v>41548</v>
      </c>
      <c r="O41" s="623">
        <f t="shared" si="48"/>
        <v>41579</v>
      </c>
      <c r="P41" s="623">
        <f t="shared" si="48"/>
        <v>41609</v>
      </c>
      <c r="Q41" s="623">
        <f t="shared" ref="Q41:AZ41" si="49">+Q33</f>
        <v>41640</v>
      </c>
      <c r="R41" s="623">
        <f t="shared" si="49"/>
        <v>41671</v>
      </c>
      <c r="S41" s="623">
        <f t="shared" si="49"/>
        <v>41699</v>
      </c>
      <c r="T41" s="623">
        <f t="shared" si="49"/>
        <v>41730</v>
      </c>
      <c r="U41" s="623">
        <f t="shared" si="49"/>
        <v>41760</v>
      </c>
      <c r="V41" s="623">
        <f t="shared" si="49"/>
        <v>41791</v>
      </c>
      <c r="W41" s="623">
        <f t="shared" si="49"/>
        <v>41821</v>
      </c>
      <c r="X41" s="623">
        <f t="shared" si="49"/>
        <v>41852</v>
      </c>
      <c r="Y41" s="623">
        <f t="shared" si="49"/>
        <v>41883</v>
      </c>
      <c r="Z41" s="623">
        <f t="shared" si="49"/>
        <v>41913</v>
      </c>
      <c r="AA41" s="623">
        <f t="shared" si="49"/>
        <v>41944</v>
      </c>
      <c r="AB41" s="623">
        <f t="shared" si="49"/>
        <v>41974</v>
      </c>
      <c r="AC41" s="623">
        <f t="shared" si="49"/>
        <v>42005</v>
      </c>
      <c r="AD41" s="623">
        <f t="shared" si="49"/>
        <v>42036</v>
      </c>
      <c r="AE41" s="623">
        <f t="shared" si="49"/>
        <v>42064</v>
      </c>
      <c r="AF41" s="623">
        <f t="shared" si="49"/>
        <v>42095</v>
      </c>
      <c r="AG41" s="623">
        <f t="shared" si="49"/>
        <v>42125</v>
      </c>
      <c r="AH41" s="623">
        <f t="shared" si="49"/>
        <v>42156</v>
      </c>
      <c r="AI41" s="623">
        <f t="shared" si="49"/>
        <v>42186</v>
      </c>
      <c r="AJ41" s="623">
        <f t="shared" si="49"/>
        <v>42217</v>
      </c>
      <c r="AK41" s="623">
        <f t="shared" si="49"/>
        <v>42248</v>
      </c>
      <c r="AL41" s="623">
        <f t="shared" si="49"/>
        <v>42278</v>
      </c>
      <c r="AM41" s="623">
        <f t="shared" si="49"/>
        <v>42309</v>
      </c>
      <c r="AN41" s="623">
        <f t="shared" si="49"/>
        <v>42339</v>
      </c>
      <c r="AO41" s="623">
        <f t="shared" si="49"/>
        <v>42370</v>
      </c>
      <c r="AP41" s="623">
        <f t="shared" si="49"/>
        <v>42401</v>
      </c>
      <c r="AQ41" s="623">
        <f t="shared" si="49"/>
        <v>42430</v>
      </c>
      <c r="AR41" s="623">
        <f t="shared" si="49"/>
        <v>42461</v>
      </c>
      <c r="AS41" s="623">
        <f t="shared" si="49"/>
        <v>42491</v>
      </c>
      <c r="AT41" s="623">
        <f t="shared" si="49"/>
        <v>42522</v>
      </c>
      <c r="AU41" s="623">
        <f t="shared" si="49"/>
        <v>42552</v>
      </c>
      <c r="AV41" s="623">
        <f t="shared" si="49"/>
        <v>42583</v>
      </c>
      <c r="AW41" s="623">
        <f t="shared" si="49"/>
        <v>42614</v>
      </c>
      <c r="AX41" s="623">
        <f t="shared" si="49"/>
        <v>42644</v>
      </c>
      <c r="AY41" s="623">
        <f t="shared" si="49"/>
        <v>42675</v>
      </c>
      <c r="AZ41" s="623">
        <f t="shared" si="49"/>
        <v>42705</v>
      </c>
      <c r="BA41" s="623">
        <f t="shared" ref="BA41:DL41" si="50">+BA33</f>
        <v>42736</v>
      </c>
      <c r="BB41" s="623">
        <f t="shared" si="50"/>
        <v>42767</v>
      </c>
      <c r="BC41" s="623">
        <f t="shared" si="50"/>
        <v>42795</v>
      </c>
      <c r="BD41" s="623">
        <f t="shared" si="50"/>
        <v>42826</v>
      </c>
      <c r="BE41" s="623">
        <f t="shared" si="50"/>
        <v>42856</v>
      </c>
      <c r="BF41" s="623">
        <f t="shared" si="50"/>
        <v>42887</v>
      </c>
      <c r="BG41" s="623">
        <f t="shared" si="50"/>
        <v>42917</v>
      </c>
      <c r="BH41" s="623">
        <f t="shared" si="50"/>
        <v>42948</v>
      </c>
      <c r="BI41" s="623">
        <f t="shared" si="50"/>
        <v>42979</v>
      </c>
      <c r="BJ41" s="623">
        <f t="shared" si="50"/>
        <v>43009</v>
      </c>
      <c r="BK41" s="623">
        <f t="shared" si="50"/>
        <v>43040</v>
      </c>
      <c r="BL41" s="623">
        <f t="shared" si="50"/>
        <v>43070</v>
      </c>
      <c r="BM41" s="623">
        <f t="shared" si="50"/>
        <v>43101</v>
      </c>
      <c r="BN41" s="623">
        <f t="shared" si="50"/>
        <v>43132</v>
      </c>
      <c r="BO41" s="623">
        <f t="shared" si="50"/>
        <v>43160</v>
      </c>
      <c r="BP41" s="623">
        <f t="shared" si="50"/>
        <v>43191</v>
      </c>
      <c r="BQ41" s="623">
        <f t="shared" si="50"/>
        <v>43221</v>
      </c>
      <c r="BR41" s="623">
        <f t="shared" si="50"/>
        <v>43252</v>
      </c>
      <c r="BS41" s="623">
        <f t="shared" si="50"/>
        <v>43282</v>
      </c>
      <c r="BT41" s="623">
        <f t="shared" si="50"/>
        <v>43313</v>
      </c>
      <c r="BU41" s="623">
        <f t="shared" si="50"/>
        <v>43344</v>
      </c>
      <c r="BV41" s="623">
        <f t="shared" si="50"/>
        <v>43374</v>
      </c>
      <c r="BW41" s="623">
        <f t="shared" si="50"/>
        <v>43405</v>
      </c>
      <c r="BX41" s="623">
        <f t="shared" si="50"/>
        <v>43435</v>
      </c>
      <c r="BY41" s="623">
        <f t="shared" si="50"/>
        <v>43466</v>
      </c>
      <c r="BZ41" s="623">
        <f t="shared" si="50"/>
        <v>43497</v>
      </c>
      <c r="CA41" s="623">
        <f t="shared" si="50"/>
        <v>43525</v>
      </c>
      <c r="CB41" s="623">
        <f t="shared" si="50"/>
        <v>43556</v>
      </c>
      <c r="CC41" s="623">
        <f t="shared" si="50"/>
        <v>43586</v>
      </c>
      <c r="CD41" s="623">
        <f t="shared" si="50"/>
        <v>43617</v>
      </c>
      <c r="CE41" s="623">
        <f t="shared" si="50"/>
        <v>43647</v>
      </c>
      <c r="CF41" s="623">
        <f t="shared" si="50"/>
        <v>43678</v>
      </c>
      <c r="CG41" s="623">
        <f t="shared" si="50"/>
        <v>43709</v>
      </c>
      <c r="CH41" s="623">
        <f t="shared" si="50"/>
        <v>43739</v>
      </c>
      <c r="CI41" s="623">
        <f t="shared" si="50"/>
        <v>43770</v>
      </c>
      <c r="CJ41" s="623">
        <f t="shared" si="50"/>
        <v>43800</v>
      </c>
      <c r="CK41" s="623">
        <f t="shared" si="50"/>
        <v>43831</v>
      </c>
      <c r="CL41" s="623">
        <f t="shared" si="50"/>
        <v>43862</v>
      </c>
      <c r="CM41" s="623">
        <f t="shared" si="50"/>
        <v>43891</v>
      </c>
      <c r="CN41" s="623">
        <f t="shared" si="50"/>
        <v>43922</v>
      </c>
      <c r="CO41" s="623">
        <f t="shared" si="50"/>
        <v>43952</v>
      </c>
      <c r="CP41" s="623">
        <f t="shared" si="50"/>
        <v>43983</v>
      </c>
      <c r="CQ41" s="623">
        <f t="shared" si="50"/>
        <v>44013</v>
      </c>
      <c r="CR41" s="623">
        <f t="shared" si="50"/>
        <v>44044</v>
      </c>
      <c r="CS41" s="623">
        <f t="shared" si="50"/>
        <v>44075</v>
      </c>
      <c r="CT41" s="623">
        <f t="shared" si="50"/>
        <v>44105</v>
      </c>
      <c r="CU41" s="623">
        <f t="shared" si="50"/>
        <v>44136</v>
      </c>
      <c r="CV41" s="623">
        <f t="shared" si="50"/>
        <v>44166</v>
      </c>
      <c r="CW41" s="623">
        <f t="shared" si="50"/>
        <v>44197</v>
      </c>
      <c r="CX41" s="623">
        <f t="shared" si="50"/>
        <v>44228</v>
      </c>
      <c r="CY41" s="623">
        <f t="shared" si="50"/>
        <v>44256</v>
      </c>
      <c r="CZ41" s="623">
        <f t="shared" si="50"/>
        <v>44287</v>
      </c>
      <c r="DA41" s="623">
        <f t="shared" si="50"/>
        <v>44317</v>
      </c>
      <c r="DB41" s="623">
        <f t="shared" si="50"/>
        <v>44348</v>
      </c>
      <c r="DC41" s="623">
        <f t="shared" si="50"/>
        <v>44378</v>
      </c>
      <c r="DD41" s="623">
        <f t="shared" si="50"/>
        <v>44409</v>
      </c>
      <c r="DE41" s="623">
        <f t="shared" si="50"/>
        <v>44440</v>
      </c>
      <c r="DF41" s="623">
        <f t="shared" si="50"/>
        <v>44470</v>
      </c>
      <c r="DG41" s="623">
        <f t="shared" si="50"/>
        <v>44501</v>
      </c>
      <c r="DH41" s="623">
        <f t="shared" si="50"/>
        <v>44531</v>
      </c>
      <c r="DI41" s="623">
        <f t="shared" si="50"/>
        <v>44562</v>
      </c>
      <c r="DJ41" s="623">
        <f t="shared" si="50"/>
        <v>44593</v>
      </c>
      <c r="DK41" s="623">
        <f t="shared" si="50"/>
        <v>44621</v>
      </c>
      <c r="DL41" s="623">
        <f t="shared" si="50"/>
        <v>44652</v>
      </c>
      <c r="DM41" s="623">
        <f t="shared" ref="DM41:FX41" si="51">+DM33</f>
        <v>44682</v>
      </c>
      <c r="DN41" s="623">
        <f t="shared" si="51"/>
        <v>44713</v>
      </c>
      <c r="DO41" s="623">
        <f t="shared" si="51"/>
        <v>44743</v>
      </c>
      <c r="DP41" s="623">
        <f t="shared" si="51"/>
        <v>44774</v>
      </c>
      <c r="DQ41" s="623">
        <f t="shared" si="51"/>
        <v>44805</v>
      </c>
      <c r="DR41" s="623">
        <f t="shared" si="51"/>
        <v>44835</v>
      </c>
      <c r="DS41" s="623">
        <f t="shared" si="51"/>
        <v>44866</v>
      </c>
      <c r="DT41" s="623">
        <f t="shared" si="51"/>
        <v>44896</v>
      </c>
      <c r="DU41" s="623">
        <f t="shared" si="51"/>
        <v>44927</v>
      </c>
      <c r="DV41" s="623">
        <f t="shared" si="51"/>
        <v>44958</v>
      </c>
      <c r="DW41" s="623">
        <f t="shared" si="51"/>
        <v>44986</v>
      </c>
      <c r="DX41" s="623">
        <f t="shared" si="51"/>
        <v>45017</v>
      </c>
      <c r="DY41" s="623">
        <f t="shared" si="51"/>
        <v>45047</v>
      </c>
      <c r="DZ41" s="623">
        <f t="shared" si="51"/>
        <v>45078</v>
      </c>
      <c r="EA41" s="623">
        <f t="shared" si="51"/>
        <v>45108</v>
      </c>
      <c r="EB41" s="623">
        <f t="shared" si="51"/>
        <v>45139</v>
      </c>
      <c r="EC41" s="623">
        <f t="shared" si="51"/>
        <v>45170</v>
      </c>
      <c r="ED41" s="623">
        <f t="shared" si="51"/>
        <v>45200</v>
      </c>
      <c r="EE41" s="623">
        <f t="shared" si="51"/>
        <v>45231</v>
      </c>
      <c r="EF41" s="623">
        <f t="shared" si="51"/>
        <v>45261</v>
      </c>
      <c r="EG41" s="623">
        <f t="shared" si="51"/>
        <v>45292</v>
      </c>
      <c r="EH41" s="623">
        <f t="shared" si="51"/>
        <v>45323</v>
      </c>
      <c r="EI41" s="623">
        <f t="shared" si="51"/>
        <v>45352</v>
      </c>
      <c r="EJ41" s="623">
        <f t="shared" si="51"/>
        <v>45383</v>
      </c>
      <c r="EK41" s="623">
        <f t="shared" si="51"/>
        <v>45413</v>
      </c>
      <c r="EL41" s="623">
        <f t="shared" si="51"/>
        <v>45444</v>
      </c>
      <c r="EM41" s="623">
        <f t="shared" si="51"/>
        <v>45474</v>
      </c>
      <c r="EN41" s="623">
        <f t="shared" si="51"/>
        <v>45505</v>
      </c>
      <c r="EO41" s="623">
        <f t="shared" si="51"/>
        <v>45536</v>
      </c>
      <c r="EP41" s="623">
        <f t="shared" si="51"/>
        <v>45566</v>
      </c>
      <c r="EQ41" s="623">
        <f t="shared" si="51"/>
        <v>45597</v>
      </c>
      <c r="ER41" s="623">
        <f t="shared" si="51"/>
        <v>45627</v>
      </c>
      <c r="ES41" s="623">
        <f t="shared" si="51"/>
        <v>45658</v>
      </c>
      <c r="ET41" s="623">
        <f t="shared" si="51"/>
        <v>45689</v>
      </c>
      <c r="EU41" s="623">
        <f t="shared" si="51"/>
        <v>45717</v>
      </c>
      <c r="EV41" s="623">
        <f t="shared" si="51"/>
        <v>45748</v>
      </c>
      <c r="EW41" s="623">
        <f t="shared" si="51"/>
        <v>45778</v>
      </c>
      <c r="EX41" s="623">
        <f t="shared" si="51"/>
        <v>45809</v>
      </c>
      <c r="EY41" s="623">
        <f t="shared" si="51"/>
        <v>45839</v>
      </c>
      <c r="EZ41" s="623">
        <f t="shared" si="51"/>
        <v>45870</v>
      </c>
      <c r="FA41" s="623">
        <f t="shared" si="51"/>
        <v>45901</v>
      </c>
      <c r="FB41" s="623">
        <f t="shared" si="51"/>
        <v>45931</v>
      </c>
      <c r="FC41" s="623">
        <f t="shared" si="51"/>
        <v>45962</v>
      </c>
      <c r="FD41" s="623">
        <f t="shared" si="51"/>
        <v>45992</v>
      </c>
      <c r="FE41" s="623">
        <f t="shared" si="51"/>
        <v>46023</v>
      </c>
      <c r="FF41" s="623">
        <f t="shared" si="51"/>
        <v>46054</v>
      </c>
      <c r="FG41" s="623">
        <f t="shared" si="51"/>
        <v>46082</v>
      </c>
      <c r="FH41" s="623">
        <f t="shared" si="51"/>
        <v>46113</v>
      </c>
      <c r="FI41" s="623">
        <f t="shared" si="51"/>
        <v>46143</v>
      </c>
      <c r="FJ41" s="623">
        <f t="shared" si="51"/>
        <v>46174</v>
      </c>
      <c r="FK41" s="623">
        <f t="shared" si="51"/>
        <v>46204</v>
      </c>
      <c r="FL41" s="623">
        <f t="shared" si="51"/>
        <v>46235</v>
      </c>
      <c r="FM41" s="623">
        <f t="shared" si="51"/>
        <v>46266</v>
      </c>
      <c r="FN41" s="623">
        <f t="shared" si="51"/>
        <v>46296</v>
      </c>
      <c r="FO41" s="623">
        <f t="shared" si="51"/>
        <v>46327</v>
      </c>
      <c r="FP41" s="623">
        <f t="shared" si="51"/>
        <v>46357</v>
      </c>
      <c r="FQ41" s="623">
        <f t="shared" si="51"/>
        <v>46388</v>
      </c>
      <c r="FR41" s="623">
        <f t="shared" si="51"/>
        <v>46419</v>
      </c>
      <c r="FS41" s="623">
        <f t="shared" si="51"/>
        <v>46447</v>
      </c>
      <c r="FT41" s="623">
        <f t="shared" si="51"/>
        <v>46478</v>
      </c>
      <c r="FU41" s="623">
        <f t="shared" si="51"/>
        <v>46508</v>
      </c>
      <c r="FV41" s="623">
        <f t="shared" si="51"/>
        <v>46539</v>
      </c>
      <c r="FW41" s="623">
        <f t="shared" si="51"/>
        <v>46569</v>
      </c>
      <c r="FX41" s="623">
        <f t="shared" si="51"/>
        <v>46600</v>
      </c>
      <c r="FY41" s="623">
        <f t="shared" ref="FY41:GB41" si="52">+FY33</f>
        <v>46631</v>
      </c>
      <c r="FZ41" s="623">
        <f t="shared" si="52"/>
        <v>46661</v>
      </c>
      <c r="GA41" s="623">
        <f t="shared" si="52"/>
        <v>46692</v>
      </c>
      <c r="GB41" s="623">
        <f t="shared" si="52"/>
        <v>46722</v>
      </c>
      <c r="XEM41" s="140">
        <v>41730</v>
      </c>
      <c r="XEN41" s="143">
        <v>352</v>
      </c>
      <c r="XEO41" s="143">
        <v>368</v>
      </c>
      <c r="XEP41" s="143">
        <v>528</v>
      </c>
      <c r="XEQ41" s="143">
        <v>128</v>
      </c>
      <c r="XER41" s="143">
        <v>64</v>
      </c>
      <c r="XES41" s="143">
        <v>176</v>
      </c>
      <c r="XET41" s="143">
        <f t="shared" si="0"/>
        <v>720</v>
      </c>
    </row>
    <row r="42" spans="2:184 16363:16374">
      <c r="C42" s="7" t="s">
        <v>91</v>
      </c>
      <c r="D42" s="41" t="s">
        <v>68</v>
      </c>
      <c r="E42" s="52">
        <f t="shared" ref="E42:P46" si="53">+E26/E34</f>
        <v>110.40733870967733</v>
      </c>
      <c r="F42" s="53">
        <f t="shared" si="53"/>
        <v>121.58724702380952</v>
      </c>
      <c r="G42" s="53">
        <f t="shared" si="53"/>
        <v>138.10581989247311</v>
      </c>
      <c r="H42" s="53">
        <f t="shared" si="53"/>
        <v>59.631666666666568</v>
      </c>
      <c r="I42" s="53">
        <f t="shared" si="53"/>
        <v>26.217258064516148</v>
      </c>
      <c r="J42" s="53">
        <f t="shared" si="53"/>
        <v>32.119208333333439</v>
      </c>
      <c r="K42" s="53">
        <f t="shared" si="53"/>
        <v>65.300564516129185</v>
      </c>
      <c r="L42" s="53">
        <f t="shared" si="53"/>
        <v>229.53544354838724</v>
      </c>
      <c r="M42" s="53">
        <f t="shared" si="53"/>
        <v>220.50234722222231</v>
      </c>
      <c r="N42" s="53">
        <f t="shared" si="53"/>
        <v>1.6859946236559202</v>
      </c>
      <c r="O42" s="53">
        <f t="shared" si="53"/>
        <v>94.476736111111109</v>
      </c>
      <c r="P42" s="53">
        <f t="shared" si="53"/>
        <v>202.49009408602134</v>
      </c>
      <c r="Q42" s="53">
        <f t="shared" ref="Q42:AZ42" si="54">+Q26/Q34</f>
        <v>212.90608870967742</v>
      </c>
      <c r="R42" s="53">
        <f t="shared" si="54"/>
        <v>231.9902380952382</v>
      </c>
      <c r="S42" s="53">
        <f t="shared" si="54"/>
        <v>150.84483870967733</v>
      </c>
      <c r="T42" s="53">
        <f t="shared" si="54"/>
        <v>248.94079166666683</v>
      </c>
      <c r="U42" s="53">
        <f t="shared" si="54"/>
        <v>228.36885752688178</v>
      </c>
      <c r="V42" s="53">
        <f t="shared" si="54"/>
        <v>162.36111111111111</v>
      </c>
      <c r="W42" s="53">
        <f t="shared" si="54"/>
        <v>139.65608870967742</v>
      </c>
      <c r="X42" s="53">
        <f t="shared" si="54"/>
        <v>149.17439516129033</v>
      </c>
      <c r="Y42" s="53">
        <f t="shared" si="54"/>
        <v>206.26666666666668</v>
      </c>
      <c r="Z42" s="53">
        <f t="shared" si="54"/>
        <v>230.21807795698925</v>
      </c>
      <c r="AA42" s="53">
        <f t="shared" si="54"/>
        <v>261.20199999999994</v>
      </c>
      <c r="AB42" s="53">
        <f t="shared" si="54"/>
        <v>181.31400537634408</v>
      </c>
      <c r="AC42" s="53">
        <f t="shared" si="54"/>
        <v>171.66809139784954</v>
      </c>
      <c r="AD42" s="53">
        <f t="shared" si="54"/>
        <v>199.8954613095238</v>
      </c>
      <c r="AE42" s="53">
        <f t="shared" si="54"/>
        <v>215.05048387096767</v>
      </c>
      <c r="AF42" s="53">
        <f t="shared" si="54"/>
        <v>142.95286111111119</v>
      </c>
      <c r="AG42" s="53">
        <f t="shared" si="54"/>
        <v>166.99310483870983</v>
      </c>
      <c r="AH42" s="53">
        <f t="shared" si="54"/>
        <v>179.09131944444445</v>
      </c>
      <c r="AI42" s="53">
        <f t="shared" si="54"/>
        <v>182.61357526881721</v>
      </c>
      <c r="AJ42" s="53">
        <f t="shared" si="54"/>
        <v>188.70758064516122</v>
      </c>
      <c r="AK42" s="53">
        <f t="shared" si="54"/>
        <v>215.84574999999992</v>
      </c>
      <c r="AL42" s="53">
        <f t="shared" si="54"/>
        <v>18.319045698924882</v>
      </c>
      <c r="AM42" s="53">
        <f t="shared" si="54"/>
        <v>230.22986111111112</v>
      </c>
      <c r="AN42" s="53">
        <f t="shared" si="54"/>
        <v>142.76133064516137</v>
      </c>
      <c r="AO42" s="53">
        <f t="shared" si="54"/>
        <v>169.77115591397848</v>
      </c>
      <c r="AP42" s="53">
        <f t="shared" si="54"/>
        <v>213.31087643678177</v>
      </c>
      <c r="AQ42" s="53">
        <f t="shared" si="54"/>
        <v>48.437244623655836</v>
      </c>
      <c r="AR42" s="53">
        <f t="shared" si="54"/>
        <v>27.284972222222294</v>
      </c>
      <c r="AS42" s="53">
        <f t="shared" si="54"/>
        <v>222.92700268817197</v>
      </c>
      <c r="AT42" s="53">
        <f t="shared" si="54"/>
        <v>183.44436111111119</v>
      </c>
      <c r="AU42" s="53">
        <f t="shared" si="54"/>
        <v>178.75102150537634</v>
      </c>
      <c r="AV42" s="53">
        <f t="shared" si="54"/>
        <v>190.44723118279569</v>
      </c>
      <c r="AW42" s="53">
        <f t="shared" si="54"/>
        <v>219.82630555555565</v>
      </c>
      <c r="AX42" s="53">
        <f t="shared" si="54"/>
        <v>182.24991935483862</v>
      </c>
      <c r="AY42" s="53">
        <f t="shared" si="54"/>
        <v>239.48281944444446</v>
      </c>
      <c r="AZ42" s="53">
        <f t="shared" si="54"/>
        <v>142.93446236559137</v>
      </c>
      <c r="BA42" s="53">
        <f t="shared" ref="BA42:DL42" si="55">+BA26/BA34</f>
        <v>169.64927419354845</v>
      </c>
      <c r="BB42" s="53">
        <f t="shared" si="55"/>
        <v>197.24273809523808</v>
      </c>
      <c r="BC42" s="53">
        <f t="shared" si="55"/>
        <v>127.86912634408603</v>
      </c>
      <c r="BD42" s="53">
        <f t="shared" si="55"/>
        <v>123.58168055555564</v>
      </c>
      <c r="BE42" s="53">
        <f t="shared" si="55"/>
        <v>255.0392204301076</v>
      </c>
      <c r="BF42" s="53">
        <f t="shared" si="55"/>
        <v>174.16425000000001</v>
      </c>
      <c r="BG42" s="53">
        <f t="shared" si="55"/>
        <v>167.29208333333324</v>
      </c>
      <c r="BH42" s="53">
        <f t="shared" si="55"/>
        <v>183.906505376344</v>
      </c>
      <c r="BI42" s="53">
        <f t="shared" si="55"/>
        <v>192.63386111111112</v>
      </c>
      <c r="BJ42" s="53">
        <f t="shared" si="55"/>
        <v>-104.49739247311828</v>
      </c>
      <c r="BK42" s="53">
        <f t="shared" si="55"/>
        <v>20.025527777777786</v>
      </c>
      <c r="BL42" s="53">
        <f t="shared" si="55"/>
        <v>140.81981182795707</v>
      </c>
      <c r="BM42" s="53">
        <f t="shared" si="55"/>
        <v>173.34149193548382</v>
      </c>
      <c r="BN42" s="53">
        <f t="shared" si="55"/>
        <v>200.1054613095238</v>
      </c>
      <c r="BO42" s="53">
        <f t="shared" si="55"/>
        <v>122.82669354838717</v>
      </c>
      <c r="BP42" s="53">
        <f t="shared" si="55"/>
        <v>125.22256944444445</v>
      </c>
      <c r="BQ42" s="53">
        <f t="shared" si="55"/>
        <v>164.48672043010751</v>
      </c>
      <c r="BR42" s="53">
        <f t="shared" si="55"/>
        <v>182.7039027777777</v>
      </c>
      <c r="BS42" s="53">
        <f t="shared" si="55"/>
        <v>188.84483870967733</v>
      </c>
      <c r="BT42" s="53">
        <f t="shared" si="55"/>
        <v>205.63810483870967</v>
      </c>
      <c r="BU42" s="53">
        <f t="shared" si="55"/>
        <v>228.95763888888888</v>
      </c>
      <c r="BV42" s="53">
        <f t="shared" si="55"/>
        <v>286.49158602150538</v>
      </c>
      <c r="BW42" s="53">
        <f t="shared" si="55"/>
        <v>183.19765277777771</v>
      </c>
      <c r="BX42" s="53">
        <f t="shared" si="55"/>
        <v>187.44354838709677</v>
      </c>
      <c r="BY42" s="53">
        <f t="shared" si="55"/>
        <v>202.35610215053757</v>
      </c>
      <c r="BZ42" s="53">
        <f t="shared" si="55"/>
        <v>188.09755952380959</v>
      </c>
      <c r="CA42" s="53">
        <f t="shared" si="55"/>
        <v>66.410793010752698</v>
      </c>
      <c r="CB42" s="53">
        <f t="shared" si="55"/>
        <v>156.49123611111102</v>
      </c>
      <c r="CC42" s="53">
        <f t="shared" si="55"/>
        <v>226.77141129032265</v>
      </c>
      <c r="CD42" s="53">
        <f t="shared" si="55"/>
        <v>206.91666666666666</v>
      </c>
      <c r="CE42" s="53">
        <f t="shared" si="55"/>
        <v>233.70052419354832</v>
      </c>
      <c r="CF42" s="53">
        <f t="shared" si="55"/>
        <v>243.98168010752704</v>
      </c>
      <c r="CG42" s="53">
        <f t="shared" si="55"/>
        <v>275.90173611111112</v>
      </c>
      <c r="CH42" s="53">
        <f t="shared" si="55"/>
        <v>-13.379529569892467</v>
      </c>
      <c r="CI42" s="53">
        <f t="shared" si="55"/>
        <v>303.78750000000002</v>
      </c>
      <c r="CJ42" s="53">
        <f t="shared" si="55"/>
        <v>232.96067204301073</v>
      </c>
      <c r="CK42" s="53">
        <f t="shared" si="55"/>
        <v>231.1533870967742</v>
      </c>
      <c r="CL42" s="53">
        <f t="shared" si="55"/>
        <v>266.05594827586197</v>
      </c>
      <c r="CM42" s="53">
        <f t="shared" si="55"/>
        <v>270.80477150537632</v>
      </c>
      <c r="CN42" s="53">
        <f t="shared" si="55"/>
        <v>151.9281388888889</v>
      </c>
      <c r="CO42" s="53">
        <f t="shared" si="55"/>
        <v>282.38826612903239</v>
      </c>
      <c r="CP42" s="53">
        <f t="shared" si="55"/>
        <v>242.23055555555555</v>
      </c>
      <c r="CQ42" s="53">
        <f t="shared" si="55"/>
        <v>253.57576612903225</v>
      </c>
      <c r="CR42" s="53">
        <f t="shared" si="55"/>
        <v>260.87927419354844</v>
      </c>
      <c r="CS42" s="53">
        <f t="shared" si="55"/>
        <v>298.17395833333336</v>
      </c>
      <c r="CT42" s="53">
        <f t="shared" si="55"/>
        <v>244.80661290322595</v>
      </c>
      <c r="CU42" s="53">
        <f t="shared" si="55"/>
        <v>315.79426388888902</v>
      </c>
      <c r="CV42" s="53">
        <f t="shared" si="55"/>
        <v>243.45446236559138</v>
      </c>
      <c r="CW42" s="53">
        <f t="shared" si="55"/>
        <v>233.26646505376345</v>
      </c>
      <c r="CX42" s="53">
        <f t="shared" si="55"/>
        <v>188.39508928571428</v>
      </c>
      <c r="CY42" s="53">
        <f t="shared" si="55"/>
        <v>89.477647849462514</v>
      </c>
      <c r="CZ42" s="53">
        <f t="shared" si="55"/>
        <v>138.44469444444451</v>
      </c>
      <c r="DA42" s="53">
        <f t="shared" si="55"/>
        <v>320.70716397849446</v>
      </c>
      <c r="DB42" s="53">
        <f t="shared" si="55"/>
        <v>244.78584722222215</v>
      </c>
      <c r="DC42" s="53">
        <f t="shared" si="55"/>
        <v>256.82888440860205</v>
      </c>
      <c r="DD42" s="53">
        <f t="shared" si="55"/>
        <v>272.21177419354831</v>
      </c>
      <c r="DE42" s="53">
        <f t="shared" si="55"/>
        <v>287.51997222222224</v>
      </c>
      <c r="DF42" s="53">
        <f t="shared" si="55"/>
        <v>-19.089462365591473</v>
      </c>
      <c r="DG42" s="53">
        <f t="shared" si="55"/>
        <v>316.6875</v>
      </c>
      <c r="DH42" s="53">
        <f t="shared" si="55"/>
        <v>228.21866935483862</v>
      </c>
      <c r="DI42" s="53">
        <f t="shared" si="55"/>
        <v>223.94170698924717</v>
      </c>
      <c r="DJ42" s="53">
        <f t="shared" si="55"/>
        <v>246.8216964285715</v>
      </c>
      <c r="DK42" s="53">
        <f t="shared" si="55"/>
        <v>297.05737903225798</v>
      </c>
      <c r="DL42" s="53">
        <f t="shared" si="55"/>
        <v>182.95581944444453</v>
      </c>
      <c r="DM42" s="53">
        <f t="shared" ref="DM42:FX42" si="56">+DM26/DM34</f>
        <v>226.27435483870968</v>
      </c>
      <c r="DN42" s="53">
        <f t="shared" si="56"/>
        <v>238.62934722222224</v>
      </c>
      <c r="DO42" s="53">
        <f t="shared" si="56"/>
        <v>246.52670698924732</v>
      </c>
      <c r="DP42" s="53">
        <f t="shared" si="56"/>
        <v>264.47303763440851</v>
      </c>
      <c r="DQ42" s="53">
        <f t="shared" si="56"/>
        <v>278.75745833333332</v>
      </c>
      <c r="DR42" s="53">
        <f t="shared" si="56"/>
        <v>242.73422043010754</v>
      </c>
      <c r="DS42" s="53">
        <f t="shared" si="56"/>
        <v>312.9082499999999</v>
      </c>
      <c r="DT42" s="53">
        <f t="shared" si="56"/>
        <v>221.13869623655907</v>
      </c>
      <c r="DU42" s="53">
        <f t="shared" si="56"/>
        <v>217.29166666666666</v>
      </c>
      <c r="DV42" s="53">
        <f t="shared" si="56"/>
        <v>238.94688988095245</v>
      </c>
      <c r="DW42" s="53">
        <f t="shared" si="56"/>
        <v>240.46404569892474</v>
      </c>
      <c r="DX42" s="53">
        <f t="shared" si="56"/>
        <v>161.49748611111104</v>
      </c>
      <c r="DY42" s="53">
        <f t="shared" si="56"/>
        <v>287.05006720430106</v>
      </c>
      <c r="DZ42" s="53">
        <f t="shared" si="56"/>
        <v>223.74244444444452</v>
      </c>
      <c r="EA42" s="53">
        <f t="shared" si="56"/>
        <v>232.2828494623655</v>
      </c>
      <c r="EB42" s="53">
        <f t="shared" si="56"/>
        <v>238.72934139784948</v>
      </c>
      <c r="EC42" s="53">
        <f t="shared" si="56"/>
        <v>269.78308333333325</v>
      </c>
      <c r="ED42" s="53">
        <f t="shared" si="56"/>
        <v>1.8004032258064515</v>
      </c>
      <c r="EE42" s="53">
        <f t="shared" si="56"/>
        <v>165.5567777777778</v>
      </c>
      <c r="EF42" s="53">
        <f t="shared" si="56"/>
        <v>209.85491935483861</v>
      </c>
      <c r="EG42" s="53">
        <f t="shared" si="56"/>
        <v>210.50529569892481</v>
      </c>
      <c r="EH42" s="53">
        <f t="shared" si="56"/>
        <v>250.76616379310346</v>
      </c>
      <c r="EI42" s="53">
        <f t="shared" si="56"/>
        <v>72.188346774193548</v>
      </c>
      <c r="EJ42" s="53">
        <f t="shared" si="56"/>
        <v>68.552611111110963</v>
      </c>
      <c r="EK42" s="53">
        <f t="shared" si="56"/>
        <v>283.94194892473126</v>
      </c>
      <c r="EL42" s="53">
        <f t="shared" si="56"/>
        <v>213.85241666666664</v>
      </c>
      <c r="EM42" s="53">
        <f t="shared" si="56"/>
        <v>228.82232526881711</v>
      </c>
      <c r="EN42" s="53">
        <f t="shared" si="56"/>
        <v>231.87533602150538</v>
      </c>
      <c r="EO42" s="53">
        <f t="shared" si="56"/>
        <v>271.69722222222219</v>
      </c>
      <c r="EP42" s="53">
        <f t="shared" si="56"/>
        <v>224.60013440860214</v>
      </c>
      <c r="EQ42" s="53">
        <f t="shared" si="56"/>
        <v>288.82412499999998</v>
      </c>
      <c r="ER42" s="53">
        <f t="shared" si="56"/>
        <v>207.77108870967734</v>
      </c>
      <c r="ES42" s="53">
        <f t="shared" si="56"/>
        <v>198.45967741935485</v>
      </c>
      <c r="ET42" s="53">
        <f t="shared" si="56"/>
        <v>220.87174107142866</v>
      </c>
      <c r="EU42" s="53">
        <f t="shared" si="56"/>
        <v>202.16801075268816</v>
      </c>
      <c r="EV42" s="53">
        <f t="shared" si="56"/>
        <v>143.92013888888889</v>
      </c>
      <c r="EW42" s="53">
        <f t="shared" si="56"/>
        <v>284.39381720430106</v>
      </c>
      <c r="EX42" s="53">
        <f t="shared" si="56"/>
        <v>201.67908333333327</v>
      </c>
      <c r="EY42" s="53">
        <f t="shared" si="56"/>
        <v>212.63743279569891</v>
      </c>
      <c r="EZ42" s="53">
        <f t="shared" si="56"/>
        <v>222.80686827956995</v>
      </c>
      <c r="FA42" s="53">
        <f t="shared" si="56"/>
        <v>254.34479166666668</v>
      </c>
      <c r="FB42" s="53">
        <f t="shared" si="56"/>
        <v>-51.326276881720432</v>
      </c>
      <c r="FC42" s="53">
        <f t="shared" si="56"/>
        <v>5.2477500000000061</v>
      </c>
      <c r="FD42" s="53">
        <f t="shared" si="56"/>
        <v>193.6780107526881</v>
      </c>
      <c r="FE42" s="53">
        <f t="shared" si="56"/>
        <v>174.10904569892475</v>
      </c>
      <c r="FF42" s="53">
        <f t="shared" si="56"/>
        <v>199.9639285714286</v>
      </c>
      <c r="FG42" s="53">
        <f t="shared" si="56"/>
        <v>127.79779569892465</v>
      </c>
      <c r="FH42" s="53">
        <f t="shared" si="56"/>
        <v>148.73888888888888</v>
      </c>
      <c r="FI42" s="53">
        <f t="shared" si="56"/>
        <v>179.07904569892466</v>
      </c>
      <c r="FJ42" s="53">
        <f t="shared" si="56"/>
        <v>190.3528611111112</v>
      </c>
      <c r="FK42" s="53">
        <f t="shared" si="56"/>
        <v>197.17564516129039</v>
      </c>
      <c r="FL42" s="53">
        <f t="shared" si="56"/>
        <v>209.73489247311829</v>
      </c>
      <c r="FM42" s="53">
        <f t="shared" si="56"/>
        <v>243.32004166666673</v>
      </c>
      <c r="FN42" s="53">
        <f t="shared" si="56"/>
        <v>204.08123655913971</v>
      </c>
      <c r="FO42" s="53">
        <f t="shared" si="56"/>
        <v>262.70486111111109</v>
      </c>
      <c r="FP42" s="53">
        <f t="shared" si="56"/>
        <v>176.26822580645154</v>
      </c>
      <c r="FQ42" s="53">
        <f t="shared" si="56"/>
        <v>162.26452956989255</v>
      </c>
      <c r="FR42" s="53">
        <f t="shared" si="56"/>
        <v>192.50752976190483</v>
      </c>
      <c r="FS42" s="53">
        <f t="shared" si="56"/>
        <v>-85.804677419354903</v>
      </c>
      <c r="FT42" s="53">
        <f t="shared" si="56"/>
        <v>256.54886111111119</v>
      </c>
      <c r="FU42" s="53">
        <f t="shared" si="56"/>
        <v>172.19364247311822</v>
      </c>
      <c r="FV42" s="53">
        <f t="shared" si="56"/>
        <v>176.70590277777777</v>
      </c>
      <c r="FW42" s="53">
        <f t="shared" si="56"/>
        <v>187.89071236559147</v>
      </c>
      <c r="FX42" s="53">
        <f t="shared" si="56"/>
        <v>197.24654569892479</v>
      </c>
      <c r="FY42" s="53">
        <f t="shared" ref="FY42:GB42" si="57">+FY26/FY34</f>
        <v>191.26936111111121</v>
      </c>
      <c r="FZ42" s="53">
        <f t="shared" si="57"/>
        <v>82.45228494623656</v>
      </c>
      <c r="GA42" s="53">
        <f t="shared" si="57"/>
        <v>138.9068472222223</v>
      </c>
      <c r="GB42" s="53">
        <f t="shared" si="57"/>
        <v>170.61172043010751</v>
      </c>
      <c r="XEM42" s="140">
        <v>41760</v>
      </c>
      <c r="XEN42" s="143">
        <v>336</v>
      </c>
      <c r="XEO42" s="143">
        <v>408</v>
      </c>
      <c r="XEP42" s="143">
        <v>504</v>
      </c>
      <c r="XEQ42" s="143">
        <v>160</v>
      </c>
      <c r="XER42" s="143">
        <v>80</v>
      </c>
      <c r="XES42" s="143">
        <v>168</v>
      </c>
      <c r="XET42" s="143">
        <f t="shared" si="0"/>
        <v>744</v>
      </c>
    </row>
    <row r="43" spans="2:184 16363:16374">
      <c r="C43" s="7" t="s">
        <v>252</v>
      </c>
      <c r="D43" s="41" t="s">
        <v>69</v>
      </c>
      <c r="E43" s="54">
        <f t="shared" si="53"/>
        <v>79.561180555555538</v>
      </c>
      <c r="F43" s="55">
        <f t="shared" si="53"/>
        <v>89.536015624999891</v>
      </c>
      <c r="G43" s="55">
        <f t="shared" si="53"/>
        <v>90.113500000000016</v>
      </c>
      <c r="H43" s="55">
        <f t="shared" si="53"/>
        <v>47.335078124999882</v>
      </c>
      <c r="I43" s="55">
        <f t="shared" si="53"/>
        <v>97.500416666666652</v>
      </c>
      <c r="J43" s="55">
        <f t="shared" si="53"/>
        <v>66.159250000000071</v>
      </c>
      <c r="K43" s="55">
        <f t="shared" si="53"/>
        <v>36.46104166666656</v>
      </c>
      <c r="L43" s="55">
        <f t="shared" si="53"/>
        <v>182.47465277777781</v>
      </c>
      <c r="M43" s="55">
        <f t="shared" si="53"/>
        <v>248.84050000000008</v>
      </c>
      <c r="N43" s="55">
        <f t="shared" si="53"/>
        <v>-42.913046874999964</v>
      </c>
      <c r="O43" s="55">
        <f t="shared" si="53"/>
        <v>114.94400000000005</v>
      </c>
      <c r="P43" s="55">
        <f t="shared" si="53"/>
        <v>238.99481249999991</v>
      </c>
      <c r="Q43" s="55">
        <f t="shared" ref="Q43:AZ43" si="58">+Q27/Q35</f>
        <v>219.46520833333338</v>
      </c>
      <c r="R43" s="55">
        <f t="shared" si="58"/>
        <v>211.4763281249999</v>
      </c>
      <c r="S43" s="55">
        <f t="shared" si="58"/>
        <v>136.79550000000009</v>
      </c>
      <c r="T43" s="55">
        <f t="shared" si="58"/>
        <v>165.88601562499991</v>
      </c>
      <c r="U43" s="55">
        <f t="shared" si="58"/>
        <v>254.54812499999997</v>
      </c>
      <c r="V43" s="55">
        <f t="shared" si="58"/>
        <v>159.53444444444438</v>
      </c>
      <c r="W43" s="55">
        <f t="shared" si="58"/>
        <v>131.39812500000011</v>
      </c>
      <c r="X43" s="55">
        <f t="shared" si="58"/>
        <v>149.40324999999993</v>
      </c>
      <c r="Y43" s="55">
        <f t="shared" si="58"/>
        <v>231.34590277777787</v>
      </c>
      <c r="Z43" s="55">
        <f t="shared" si="58"/>
        <v>211.10812499999997</v>
      </c>
      <c r="AA43" s="55">
        <f t="shared" si="58"/>
        <v>283.82619318181821</v>
      </c>
      <c r="AB43" s="55">
        <f t="shared" si="58"/>
        <v>165.64951388888889</v>
      </c>
      <c r="AC43" s="55">
        <f t="shared" si="58"/>
        <v>138.53643750000009</v>
      </c>
      <c r="AD43" s="55">
        <f t="shared" si="58"/>
        <v>201.80210937499999</v>
      </c>
      <c r="AE43" s="55">
        <f t="shared" si="58"/>
        <v>187.10833333333338</v>
      </c>
      <c r="AF43" s="55">
        <f t="shared" si="58"/>
        <v>118.97976562499991</v>
      </c>
      <c r="AG43" s="55">
        <f t="shared" si="58"/>
        <v>176.14090909090902</v>
      </c>
      <c r="AH43" s="55">
        <f t="shared" si="58"/>
        <v>167.78148437499999</v>
      </c>
      <c r="AI43" s="55">
        <f t="shared" si="58"/>
        <v>175.69820312499996</v>
      </c>
      <c r="AJ43" s="55">
        <f t="shared" si="58"/>
        <v>181.02031249999999</v>
      </c>
      <c r="AK43" s="55">
        <f t="shared" si="58"/>
        <v>212.30444444444441</v>
      </c>
      <c r="AL43" s="55">
        <f t="shared" si="58"/>
        <v>-52.610972222222195</v>
      </c>
      <c r="AM43" s="55">
        <f t="shared" si="58"/>
        <v>202.67243749999997</v>
      </c>
      <c r="AN43" s="55">
        <f t="shared" si="58"/>
        <v>114.4497916666668</v>
      </c>
      <c r="AO43" s="55">
        <f t="shared" si="58"/>
        <v>179.71897727272733</v>
      </c>
      <c r="AP43" s="55">
        <f t="shared" si="58"/>
        <v>206.005</v>
      </c>
      <c r="AQ43" s="55">
        <f t="shared" si="58"/>
        <v>4.1006250000000364</v>
      </c>
      <c r="AR43" s="55">
        <f t="shared" si="58"/>
        <v>8.5746527777777786</v>
      </c>
      <c r="AS43" s="55">
        <f t="shared" si="58"/>
        <v>256.41206250000005</v>
      </c>
      <c r="AT43" s="55">
        <f t="shared" si="58"/>
        <v>175.38515625000002</v>
      </c>
      <c r="AU43" s="55">
        <f t="shared" si="58"/>
        <v>195.42301136363642</v>
      </c>
      <c r="AV43" s="55">
        <f t="shared" si="58"/>
        <v>191.15828124999996</v>
      </c>
      <c r="AW43" s="55">
        <f t="shared" si="58"/>
        <v>218.15243055555553</v>
      </c>
      <c r="AX43" s="55">
        <f t="shared" si="58"/>
        <v>197.83137500000004</v>
      </c>
      <c r="AY43" s="55">
        <f t="shared" si="58"/>
        <v>245.96319444444453</v>
      </c>
      <c r="AZ43" s="55">
        <f t="shared" si="58"/>
        <v>133.4463749999999</v>
      </c>
      <c r="BA43" s="55">
        <f t="shared" ref="BA43:DL43" si="59">+BA27/BA35</f>
        <v>203.00593750000007</v>
      </c>
      <c r="BB43" s="55">
        <f t="shared" si="59"/>
        <v>205.97242187500001</v>
      </c>
      <c r="BC43" s="55">
        <f t="shared" si="59"/>
        <v>139.39242187499997</v>
      </c>
      <c r="BD43" s="55">
        <f t="shared" si="59"/>
        <v>167.94143750000003</v>
      </c>
      <c r="BE43" s="55">
        <f t="shared" si="59"/>
        <v>239.1662500000001</v>
      </c>
      <c r="BF43" s="55">
        <f t="shared" si="59"/>
        <v>196.70257812499995</v>
      </c>
      <c r="BG43" s="55">
        <f t="shared" si="59"/>
        <v>175.34801136363637</v>
      </c>
      <c r="BH43" s="55">
        <f t="shared" si="59"/>
        <v>177.05156249999993</v>
      </c>
      <c r="BI43" s="55">
        <f t="shared" si="59"/>
        <v>160.34018750000013</v>
      </c>
      <c r="BJ43" s="55">
        <f t="shared" si="59"/>
        <v>-152.31923611111111</v>
      </c>
      <c r="BK43" s="55">
        <f t="shared" si="59"/>
        <v>37.360624999999949</v>
      </c>
      <c r="BL43" s="55">
        <f t="shared" si="59"/>
        <v>164.51443181818186</v>
      </c>
      <c r="BM43" s="55">
        <f t="shared" si="59"/>
        <v>180.29284722222232</v>
      </c>
      <c r="BN43" s="55">
        <f t="shared" si="59"/>
        <v>217.61421874999996</v>
      </c>
      <c r="BO43" s="55">
        <f t="shared" si="59"/>
        <v>126.03395833333333</v>
      </c>
      <c r="BP43" s="55">
        <f t="shared" si="59"/>
        <v>146.5179861111111</v>
      </c>
      <c r="BQ43" s="55">
        <f t="shared" si="59"/>
        <v>206.84430555555556</v>
      </c>
      <c r="BR43" s="55">
        <f t="shared" si="59"/>
        <v>176.51097222222222</v>
      </c>
      <c r="BS43" s="55">
        <f t="shared" si="59"/>
        <v>232.5479374999999</v>
      </c>
      <c r="BT43" s="55">
        <f t="shared" si="59"/>
        <v>173.48789062499998</v>
      </c>
      <c r="BU43" s="55">
        <f t="shared" si="59"/>
        <v>288.03789772727282</v>
      </c>
      <c r="BV43" s="55">
        <f t="shared" si="59"/>
        <v>334.23617187499997</v>
      </c>
      <c r="BW43" s="55">
        <f t="shared" si="59"/>
        <v>205.77861111111119</v>
      </c>
      <c r="BX43" s="55">
        <f t="shared" si="59"/>
        <v>225.46335227272721</v>
      </c>
      <c r="BY43" s="55">
        <f t="shared" si="59"/>
        <v>208.07479166666658</v>
      </c>
      <c r="BZ43" s="55">
        <f t="shared" si="59"/>
        <v>171.32367187499995</v>
      </c>
      <c r="CA43" s="55">
        <f t="shared" si="59"/>
        <v>62.651375000000009</v>
      </c>
      <c r="CB43" s="55">
        <f t="shared" si="59"/>
        <v>200.43109374999995</v>
      </c>
      <c r="CC43" s="55">
        <f t="shared" si="59"/>
        <v>264.58791666666667</v>
      </c>
      <c r="CD43" s="55">
        <f t="shared" si="59"/>
        <v>177.58193749999992</v>
      </c>
      <c r="CE43" s="55">
        <f t="shared" si="59"/>
        <v>229.10375000000002</v>
      </c>
      <c r="CF43" s="55">
        <f t="shared" si="59"/>
        <v>199.44180555555553</v>
      </c>
      <c r="CG43" s="55">
        <f t="shared" si="59"/>
        <v>261.45337500000005</v>
      </c>
      <c r="CH43" s="55">
        <f t="shared" si="59"/>
        <v>-37.409765624999977</v>
      </c>
      <c r="CI43" s="55">
        <f t="shared" si="59"/>
        <v>331.72918750000008</v>
      </c>
      <c r="CJ43" s="55">
        <f t="shared" si="59"/>
        <v>255.40118749999982</v>
      </c>
      <c r="CK43" s="55">
        <f t="shared" si="59"/>
        <v>225.4293055555556</v>
      </c>
      <c r="CL43" s="55">
        <f t="shared" si="59"/>
        <v>273.16749999999996</v>
      </c>
      <c r="CM43" s="55">
        <f t="shared" si="59"/>
        <v>245.10124999999991</v>
      </c>
      <c r="CN43" s="55">
        <f t="shared" si="59"/>
        <v>161.45062499999995</v>
      </c>
      <c r="CO43" s="55">
        <f t="shared" si="59"/>
        <v>278.58670454545461</v>
      </c>
      <c r="CP43" s="55">
        <f t="shared" si="59"/>
        <v>203.52843749999988</v>
      </c>
      <c r="CQ43" s="55">
        <f t="shared" si="59"/>
        <v>136.83398437499989</v>
      </c>
      <c r="CR43" s="55">
        <f t="shared" si="59"/>
        <v>200.51212500000003</v>
      </c>
      <c r="CS43" s="55">
        <f t="shared" si="59"/>
        <v>251.39055555555549</v>
      </c>
      <c r="CT43" s="55">
        <f t="shared" si="59"/>
        <v>290.39826388888895</v>
      </c>
      <c r="CU43" s="55">
        <f t="shared" si="59"/>
        <v>345.05031250000002</v>
      </c>
      <c r="CV43" s="55">
        <f t="shared" si="59"/>
        <v>305.63687500000003</v>
      </c>
      <c r="CW43" s="55">
        <f t="shared" si="59"/>
        <v>195.85289772727265</v>
      </c>
      <c r="CX43" s="55">
        <f t="shared" si="59"/>
        <v>126.86820312500004</v>
      </c>
      <c r="CY43" s="55">
        <f t="shared" si="59"/>
        <v>64.768437500000005</v>
      </c>
      <c r="CZ43" s="55">
        <f t="shared" si="59"/>
        <v>149.16820312499999</v>
      </c>
      <c r="DA43" s="55">
        <f t="shared" si="59"/>
        <v>263.4339772727273</v>
      </c>
      <c r="DB43" s="55">
        <f t="shared" si="59"/>
        <v>174.55234374999998</v>
      </c>
      <c r="DC43" s="55">
        <f t="shared" si="59"/>
        <v>182.51124999999993</v>
      </c>
      <c r="DD43" s="55">
        <f t="shared" si="59"/>
        <v>209.69444444444446</v>
      </c>
      <c r="DE43" s="55">
        <f t="shared" si="59"/>
        <v>260.82750000000004</v>
      </c>
      <c r="DF43" s="55">
        <f t="shared" si="59"/>
        <v>44.198437499999997</v>
      </c>
      <c r="DG43" s="55">
        <f t="shared" si="59"/>
        <v>339.98819444444445</v>
      </c>
      <c r="DH43" s="55">
        <f t="shared" si="59"/>
        <v>193.65718749999996</v>
      </c>
      <c r="DI43" s="55">
        <f t="shared" si="59"/>
        <v>226.04943750000001</v>
      </c>
      <c r="DJ43" s="55">
        <f t="shared" si="59"/>
        <v>201.79750000000001</v>
      </c>
      <c r="DK43" s="55">
        <f t="shared" si="59"/>
        <v>295.57992187499997</v>
      </c>
      <c r="DL43" s="55">
        <f t="shared" si="59"/>
        <v>192.71145833333333</v>
      </c>
      <c r="DM43" s="55">
        <f t="shared" ref="DM43:FX43" si="60">+DM27/DM35</f>
        <v>221.97750000000005</v>
      </c>
      <c r="DN43" s="55">
        <f t="shared" si="60"/>
        <v>233.57632812500003</v>
      </c>
      <c r="DO43" s="55">
        <f t="shared" si="60"/>
        <v>200.32534090909095</v>
      </c>
      <c r="DP43" s="55">
        <f t="shared" si="60"/>
        <v>172.79789062500004</v>
      </c>
      <c r="DQ43" s="55">
        <f t="shared" si="60"/>
        <v>192.29083333333335</v>
      </c>
      <c r="DR43" s="55">
        <f t="shared" si="60"/>
        <v>228.41368749999992</v>
      </c>
      <c r="DS43" s="55">
        <f t="shared" si="60"/>
        <v>310.58770833333335</v>
      </c>
      <c r="DT43" s="55">
        <f t="shared" si="60"/>
        <v>215.44225000000006</v>
      </c>
      <c r="DU43" s="55">
        <f t="shared" si="60"/>
        <v>128.5948124999999</v>
      </c>
      <c r="DV43" s="55">
        <f t="shared" si="60"/>
        <v>217.076171875</v>
      </c>
      <c r="DW43" s="55">
        <f t="shared" si="60"/>
        <v>202.25132812499999</v>
      </c>
      <c r="DX43" s="55">
        <f t="shared" si="60"/>
        <v>185.20181250000005</v>
      </c>
      <c r="DY43" s="55">
        <f t="shared" si="60"/>
        <v>312.94229166666679</v>
      </c>
      <c r="DZ43" s="55">
        <f t="shared" si="60"/>
        <v>195.89312499999994</v>
      </c>
      <c r="EA43" s="55">
        <f t="shared" si="60"/>
        <v>167.03556818181823</v>
      </c>
      <c r="EB43" s="55">
        <f t="shared" si="60"/>
        <v>182.70445312499999</v>
      </c>
      <c r="EC43" s="55">
        <f t="shared" si="60"/>
        <v>246.00450000000001</v>
      </c>
      <c r="ED43" s="55">
        <f t="shared" si="60"/>
        <v>-12.814652777777761</v>
      </c>
      <c r="EE43" s="55">
        <f t="shared" si="60"/>
        <v>212.11416666666668</v>
      </c>
      <c r="EF43" s="55">
        <f t="shared" si="60"/>
        <v>210.48693181818189</v>
      </c>
      <c r="EG43" s="55">
        <f t="shared" si="60"/>
        <v>166.55416666666659</v>
      </c>
      <c r="EH43" s="55">
        <f t="shared" si="60"/>
        <v>223.21796874999995</v>
      </c>
      <c r="EI43" s="55">
        <f t="shared" si="60"/>
        <v>69.858187500000071</v>
      </c>
      <c r="EJ43" s="55">
        <f t="shared" si="60"/>
        <v>50.128203125000027</v>
      </c>
      <c r="EK43" s="55">
        <f t="shared" si="60"/>
        <v>289.09458333333339</v>
      </c>
      <c r="EL43" s="55">
        <f t="shared" si="60"/>
        <v>172.311125</v>
      </c>
      <c r="EM43" s="55">
        <f t="shared" si="60"/>
        <v>163.54298611111113</v>
      </c>
      <c r="EN43" s="55">
        <f t="shared" si="60"/>
        <v>157.09562499999993</v>
      </c>
      <c r="EO43" s="55">
        <f t="shared" si="60"/>
        <v>182.91974999999985</v>
      </c>
      <c r="EP43" s="55">
        <f t="shared" si="60"/>
        <v>279.83609375000003</v>
      </c>
      <c r="EQ43" s="55">
        <f t="shared" si="60"/>
        <v>309.16856250000001</v>
      </c>
      <c r="ER43" s="55">
        <f t="shared" si="60"/>
        <v>198.21787500000011</v>
      </c>
      <c r="ES43" s="55">
        <f t="shared" si="60"/>
        <v>156.91708333333332</v>
      </c>
      <c r="ET43" s="55">
        <f t="shared" si="60"/>
        <v>160.815546875</v>
      </c>
      <c r="EU43" s="55">
        <f t="shared" si="60"/>
        <v>162.06824999999998</v>
      </c>
      <c r="EV43" s="55">
        <f t="shared" si="60"/>
        <v>114.77523437499997</v>
      </c>
      <c r="EW43" s="55">
        <f t="shared" si="60"/>
        <v>276.87206249999991</v>
      </c>
      <c r="EX43" s="55">
        <f t="shared" si="60"/>
        <v>130.56520833333323</v>
      </c>
      <c r="EY43" s="55">
        <f t="shared" si="60"/>
        <v>169.10743055555557</v>
      </c>
      <c r="EZ43" s="55">
        <f t="shared" si="60"/>
        <v>175.85087499999992</v>
      </c>
      <c r="FA43" s="55">
        <f t="shared" si="60"/>
        <v>174.63520833333345</v>
      </c>
      <c r="FB43" s="55">
        <f t="shared" si="60"/>
        <v>-86.852187500000014</v>
      </c>
      <c r="FC43" s="55">
        <f t="shared" si="60"/>
        <v>76.794261363636409</v>
      </c>
      <c r="FD43" s="55">
        <f t="shared" si="60"/>
        <v>199.3101388888889</v>
      </c>
      <c r="FE43" s="55">
        <f t="shared" si="60"/>
        <v>133.2529375</v>
      </c>
      <c r="FF43" s="55">
        <f t="shared" si="60"/>
        <v>183.39249999999993</v>
      </c>
      <c r="FG43" s="55">
        <f t="shared" si="60"/>
        <v>44.45993055555553</v>
      </c>
      <c r="FH43" s="55">
        <f t="shared" si="60"/>
        <v>70.335624999999936</v>
      </c>
      <c r="FI43" s="55">
        <f t="shared" si="60"/>
        <v>184.33772727272728</v>
      </c>
      <c r="FJ43" s="55">
        <f t="shared" si="60"/>
        <v>127.412109375</v>
      </c>
      <c r="FK43" s="55">
        <f t="shared" si="60"/>
        <v>118.55437499999994</v>
      </c>
      <c r="FL43" s="55">
        <f t="shared" si="60"/>
        <v>149.19449999999998</v>
      </c>
      <c r="FM43" s="55">
        <f t="shared" si="60"/>
        <v>159.8691666666667</v>
      </c>
      <c r="FN43" s="55">
        <f t="shared" si="60"/>
        <v>195.07236111111109</v>
      </c>
      <c r="FO43" s="55">
        <f t="shared" si="60"/>
        <v>258.53199999999998</v>
      </c>
      <c r="FP43" s="55">
        <f t="shared" si="60"/>
        <v>191.41138888888884</v>
      </c>
      <c r="FQ43" s="55">
        <f t="shared" si="60"/>
        <v>112.17000000000007</v>
      </c>
      <c r="FR43" s="55">
        <f t="shared" si="60"/>
        <v>149.31015624999998</v>
      </c>
      <c r="FS43" s="55">
        <f t="shared" si="60"/>
        <v>-171.98101562500005</v>
      </c>
      <c r="FT43" s="55">
        <f t="shared" si="60"/>
        <v>278.59507812499999</v>
      </c>
      <c r="FU43" s="55">
        <f t="shared" si="60"/>
        <v>164.6657386363637</v>
      </c>
      <c r="FV43" s="55">
        <f t="shared" si="60"/>
        <v>132.18710937499998</v>
      </c>
      <c r="FW43" s="55">
        <f t="shared" si="60"/>
        <v>121.24950000000008</v>
      </c>
      <c r="FX43" s="55">
        <f t="shared" si="60"/>
        <v>166.42958333333323</v>
      </c>
      <c r="FY43" s="55">
        <f t="shared" ref="FY43:GB43" si="61">+FY27/FY35</f>
        <v>145.4482638888889</v>
      </c>
      <c r="FZ43" s="55">
        <f t="shared" si="61"/>
        <v>100.43793750000005</v>
      </c>
      <c r="GA43" s="55">
        <f t="shared" si="61"/>
        <v>177.30069444444447</v>
      </c>
      <c r="GB43" s="55">
        <f t="shared" si="61"/>
        <v>180.07632812500003</v>
      </c>
      <c r="XEM43" s="140">
        <v>41791</v>
      </c>
      <c r="XEN43" s="143">
        <v>336</v>
      </c>
      <c r="XEO43" s="143">
        <v>384</v>
      </c>
      <c r="XEP43" s="143">
        <v>504</v>
      </c>
      <c r="XEQ43" s="143">
        <v>144</v>
      </c>
      <c r="XER43" s="143">
        <v>72</v>
      </c>
      <c r="XES43" s="143">
        <v>168</v>
      </c>
      <c r="XET43" s="143">
        <f t="shared" si="0"/>
        <v>720</v>
      </c>
    </row>
    <row r="44" spans="2:184 16363:16374">
      <c r="C44" s="7"/>
      <c r="D44" s="41" t="s">
        <v>70</v>
      </c>
      <c r="E44" s="54">
        <f t="shared" si="53"/>
        <v>-38.710833333333234</v>
      </c>
      <c r="F44" s="55">
        <f t="shared" si="53"/>
        <v>17.7337500000001</v>
      </c>
      <c r="G44" s="55">
        <f t="shared" si="53"/>
        <v>-10.013624999999774</v>
      </c>
      <c r="H44" s="55">
        <f t="shared" si="53"/>
        <v>-94.116718750000018</v>
      </c>
      <c r="I44" s="55">
        <f t="shared" si="53"/>
        <v>-63.453749999999978</v>
      </c>
      <c r="J44" s="55">
        <f t="shared" si="53"/>
        <v>-47.431875000000034</v>
      </c>
      <c r="K44" s="55">
        <f t="shared" si="53"/>
        <v>-59.924722222222243</v>
      </c>
      <c r="L44" s="55">
        <f t="shared" si="53"/>
        <v>68.366944444444414</v>
      </c>
      <c r="M44" s="55">
        <f t="shared" si="53"/>
        <v>154.54799999999994</v>
      </c>
      <c r="N44" s="55">
        <f t="shared" si="53"/>
        <v>-115.00078125000005</v>
      </c>
      <c r="O44" s="55">
        <f t="shared" si="53"/>
        <v>16.945625000000017</v>
      </c>
      <c r="P44" s="55">
        <f t="shared" si="53"/>
        <v>112.60887500000008</v>
      </c>
      <c r="Q44" s="55">
        <f t="shared" ref="Q44:AZ44" si="62">+Q28/Q36</f>
        <v>105.45708333333329</v>
      </c>
      <c r="R44" s="55">
        <f t="shared" si="62"/>
        <v>140.24093749999997</v>
      </c>
      <c r="S44" s="55">
        <f t="shared" si="62"/>
        <v>43.527875000000037</v>
      </c>
      <c r="T44" s="55">
        <f t="shared" si="62"/>
        <v>89.024531249999995</v>
      </c>
      <c r="U44" s="55">
        <f t="shared" si="62"/>
        <v>149.65824999999995</v>
      </c>
      <c r="V44" s="55">
        <f t="shared" si="62"/>
        <v>105.93555555555557</v>
      </c>
      <c r="W44" s="55">
        <f t="shared" si="62"/>
        <v>59.162361111111039</v>
      </c>
      <c r="X44" s="55">
        <f t="shared" si="62"/>
        <v>83.68737500000006</v>
      </c>
      <c r="Y44" s="55">
        <f t="shared" si="62"/>
        <v>175.64138888888888</v>
      </c>
      <c r="Z44" s="55">
        <f t="shared" si="62"/>
        <v>118.62359374999994</v>
      </c>
      <c r="AA44" s="55">
        <f t="shared" si="62"/>
        <v>131.09034090909088</v>
      </c>
      <c r="AB44" s="55">
        <f t="shared" si="62"/>
        <v>70.871805555555511</v>
      </c>
      <c r="AC44" s="55">
        <f t="shared" si="62"/>
        <v>26.394000000000052</v>
      </c>
      <c r="AD44" s="55">
        <f t="shared" si="62"/>
        <v>56.306718749999959</v>
      </c>
      <c r="AE44" s="55">
        <f t="shared" si="62"/>
        <v>107.97513888888888</v>
      </c>
      <c r="AF44" s="55">
        <f t="shared" si="62"/>
        <v>16.793906249999964</v>
      </c>
      <c r="AG44" s="55">
        <f t="shared" si="62"/>
        <v>101.73772727272726</v>
      </c>
      <c r="AH44" s="55">
        <f t="shared" si="62"/>
        <v>63.982656249999991</v>
      </c>
      <c r="AI44" s="55">
        <f t="shared" si="62"/>
        <v>28.38640625000005</v>
      </c>
      <c r="AJ44" s="55">
        <f t="shared" si="62"/>
        <v>50.055125000000046</v>
      </c>
      <c r="AK44" s="55">
        <f t="shared" si="62"/>
        <v>140.06055555555557</v>
      </c>
      <c r="AL44" s="55">
        <f t="shared" si="62"/>
        <v>-37.779444444444479</v>
      </c>
      <c r="AM44" s="55">
        <f t="shared" si="62"/>
        <v>84.624374999999958</v>
      </c>
      <c r="AN44" s="55">
        <f t="shared" si="62"/>
        <v>20.351250000000011</v>
      </c>
      <c r="AO44" s="55">
        <f t="shared" si="62"/>
        <v>44.203068181818132</v>
      </c>
      <c r="AP44" s="55">
        <f t="shared" si="62"/>
        <v>116.00906250000003</v>
      </c>
      <c r="AQ44" s="55">
        <f t="shared" si="62"/>
        <v>-38.335624999999936</v>
      </c>
      <c r="AR44" s="55">
        <f t="shared" si="62"/>
        <v>-52.647361111111117</v>
      </c>
      <c r="AS44" s="55">
        <f t="shared" si="62"/>
        <v>104.16537500000004</v>
      </c>
      <c r="AT44" s="55">
        <f t="shared" si="62"/>
        <v>73.290937499999927</v>
      </c>
      <c r="AU44" s="55">
        <f t="shared" si="62"/>
        <v>10.04340909090917</v>
      </c>
      <c r="AV44" s="55">
        <f t="shared" si="62"/>
        <v>80.824062499999968</v>
      </c>
      <c r="AW44" s="55">
        <f t="shared" si="62"/>
        <v>108.82791666666668</v>
      </c>
      <c r="AX44" s="55">
        <f t="shared" si="62"/>
        <v>101.01899999999996</v>
      </c>
      <c r="AY44" s="55">
        <f t="shared" si="62"/>
        <v>113.89069444444441</v>
      </c>
      <c r="AZ44" s="55">
        <f t="shared" si="62"/>
        <v>44.687125000000016</v>
      </c>
      <c r="BA44" s="55">
        <f t="shared" ref="BA44:DL44" si="63">+BA28/BA36</f>
        <v>100.02924999999996</v>
      </c>
      <c r="BB44" s="55">
        <f t="shared" si="63"/>
        <v>83.13250000000005</v>
      </c>
      <c r="BC44" s="55">
        <f t="shared" si="63"/>
        <v>28.948437499999955</v>
      </c>
      <c r="BD44" s="55">
        <f t="shared" si="63"/>
        <v>50.874125000000006</v>
      </c>
      <c r="BE44" s="55">
        <f t="shared" si="63"/>
        <v>135.88361111111115</v>
      </c>
      <c r="BF44" s="55">
        <f t="shared" si="63"/>
        <v>42.616406249999955</v>
      </c>
      <c r="BG44" s="55">
        <f t="shared" si="63"/>
        <v>51.085113636363694</v>
      </c>
      <c r="BH44" s="55">
        <f t="shared" si="63"/>
        <v>58.712031249999995</v>
      </c>
      <c r="BI44" s="55">
        <f t="shared" si="63"/>
        <v>91.243750000000006</v>
      </c>
      <c r="BJ44" s="55">
        <f t="shared" si="63"/>
        <v>-130.88111111111115</v>
      </c>
      <c r="BK44" s="55">
        <f t="shared" si="63"/>
        <v>-35.107499999999973</v>
      </c>
      <c r="BL44" s="55">
        <f t="shared" si="63"/>
        <v>16.506931818181826</v>
      </c>
      <c r="BM44" s="55">
        <f t="shared" si="63"/>
        <v>62.127777777777737</v>
      </c>
      <c r="BN44" s="55">
        <f t="shared" si="63"/>
        <v>110.73921874999996</v>
      </c>
      <c r="BO44" s="55">
        <f t="shared" si="63"/>
        <v>11.876249999999951</v>
      </c>
      <c r="BP44" s="55">
        <f t="shared" si="63"/>
        <v>8.8276388888888402</v>
      </c>
      <c r="BQ44" s="55">
        <f t="shared" si="63"/>
        <v>54.759305555555528</v>
      </c>
      <c r="BR44" s="55">
        <f t="shared" si="63"/>
        <v>78.189861111111085</v>
      </c>
      <c r="BS44" s="55">
        <f t="shared" si="63"/>
        <v>34.301875000000017</v>
      </c>
      <c r="BT44" s="55">
        <f t="shared" si="63"/>
        <v>24.506093749999991</v>
      </c>
      <c r="BU44" s="55">
        <f t="shared" si="63"/>
        <v>140.57034090909093</v>
      </c>
      <c r="BV44" s="55">
        <f t="shared" si="63"/>
        <v>180.2840625</v>
      </c>
      <c r="BW44" s="55">
        <f t="shared" si="63"/>
        <v>37.640138888888842</v>
      </c>
      <c r="BX44" s="55">
        <f t="shared" si="63"/>
        <v>58.233295454545441</v>
      </c>
      <c r="BY44" s="55">
        <f t="shared" si="63"/>
        <v>142.29833333333337</v>
      </c>
      <c r="BZ44" s="55">
        <f t="shared" si="63"/>
        <v>110.43968749999999</v>
      </c>
      <c r="CA44" s="55">
        <f t="shared" si="63"/>
        <v>41.13924999999999</v>
      </c>
      <c r="CB44" s="55">
        <f t="shared" si="63"/>
        <v>33.583437499999945</v>
      </c>
      <c r="CC44" s="55">
        <f t="shared" si="63"/>
        <v>93.259861111111093</v>
      </c>
      <c r="CD44" s="55">
        <f t="shared" si="63"/>
        <v>62.039375000000021</v>
      </c>
      <c r="CE44" s="55">
        <f t="shared" si="63"/>
        <v>71.752222222222272</v>
      </c>
      <c r="CF44" s="55">
        <f t="shared" si="63"/>
        <v>93.281111111111187</v>
      </c>
      <c r="CG44" s="55">
        <f t="shared" si="63"/>
        <v>130.68562499999999</v>
      </c>
      <c r="CH44" s="55">
        <f t="shared" si="63"/>
        <v>-139.53187500000001</v>
      </c>
      <c r="CI44" s="55">
        <f t="shared" si="63"/>
        <v>177.48237499999996</v>
      </c>
      <c r="CJ44" s="55">
        <f t="shared" si="63"/>
        <v>140.02875000000003</v>
      </c>
      <c r="CK44" s="55">
        <f t="shared" si="63"/>
        <v>153.80861111111102</v>
      </c>
      <c r="CL44" s="55">
        <f t="shared" si="63"/>
        <v>241.22444444444449</v>
      </c>
      <c r="CM44" s="55">
        <f t="shared" si="63"/>
        <v>228.6816666666667</v>
      </c>
      <c r="CN44" s="55">
        <f t="shared" si="63"/>
        <v>70.76593749999995</v>
      </c>
      <c r="CO44" s="55">
        <f t="shared" si="63"/>
        <v>115.90579545454544</v>
      </c>
      <c r="CP44" s="55">
        <f t="shared" si="63"/>
        <v>82.450625000000059</v>
      </c>
      <c r="CQ44" s="55">
        <f t="shared" si="63"/>
        <v>44.532500000000027</v>
      </c>
      <c r="CR44" s="55">
        <f t="shared" si="63"/>
        <v>102.10900000000001</v>
      </c>
      <c r="CS44" s="55">
        <f t="shared" si="63"/>
        <v>111.82958333333337</v>
      </c>
      <c r="CT44" s="55">
        <f t="shared" si="63"/>
        <v>95.655694444444435</v>
      </c>
      <c r="CU44" s="55">
        <f t="shared" si="63"/>
        <v>198.00987500000002</v>
      </c>
      <c r="CV44" s="55">
        <f t="shared" si="63"/>
        <v>135.94986111111109</v>
      </c>
      <c r="CW44" s="55">
        <f t="shared" si="63"/>
        <v>241.65147727272731</v>
      </c>
      <c r="CX44" s="55">
        <f t="shared" si="63"/>
        <v>157.90656249999995</v>
      </c>
      <c r="CY44" s="55">
        <f t="shared" si="63"/>
        <v>157.49656249999998</v>
      </c>
      <c r="CZ44" s="55">
        <f t="shared" si="63"/>
        <v>193.98265624999999</v>
      </c>
      <c r="DA44" s="55">
        <f t="shared" si="63"/>
        <v>359.18443181818185</v>
      </c>
      <c r="DB44" s="55">
        <f t="shared" si="63"/>
        <v>260.19984375000001</v>
      </c>
      <c r="DC44" s="55">
        <f t="shared" si="63"/>
        <v>234.19325000000009</v>
      </c>
      <c r="DD44" s="55">
        <f t="shared" si="63"/>
        <v>335.25069444444449</v>
      </c>
      <c r="DE44" s="55">
        <f t="shared" si="63"/>
        <v>346.55833333333328</v>
      </c>
      <c r="DF44" s="55">
        <f t="shared" si="63"/>
        <v>30.742500000000017</v>
      </c>
      <c r="DG44" s="55">
        <f t="shared" si="63"/>
        <v>319.89569444444442</v>
      </c>
      <c r="DH44" s="55">
        <f t="shared" si="63"/>
        <v>250.46343750000005</v>
      </c>
      <c r="DI44" s="55">
        <f t="shared" si="63"/>
        <v>267.967375</v>
      </c>
      <c r="DJ44" s="55">
        <f t="shared" si="63"/>
        <v>275.45453125000006</v>
      </c>
      <c r="DK44" s="55">
        <f t="shared" si="63"/>
        <v>379.16734374999999</v>
      </c>
      <c r="DL44" s="55">
        <f t="shared" si="63"/>
        <v>234.94194444444443</v>
      </c>
      <c r="DM44" s="55">
        <f t="shared" ref="DM44:FX44" si="64">+DM28/DM36</f>
        <v>277.18574999999998</v>
      </c>
      <c r="DN44" s="55">
        <f t="shared" si="64"/>
        <v>331.80781249999995</v>
      </c>
      <c r="DO44" s="55">
        <f t="shared" si="64"/>
        <v>282.40318181818179</v>
      </c>
      <c r="DP44" s="55">
        <f t="shared" si="64"/>
        <v>286.39093749999995</v>
      </c>
      <c r="DQ44" s="55">
        <f t="shared" si="64"/>
        <v>316.00930555555556</v>
      </c>
      <c r="DR44" s="55">
        <f t="shared" si="64"/>
        <v>271.83500000000004</v>
      </c>
      <c r="DS44" s="55">
        <f t="shared" si="64"/>
        <v>336.28916666666674</v>
      </c>
      <c r="DT44" s="55">
        <f t="shared" si="64"/>
        <v>267.070875</v>
      </c>
      <c r="DU44" s="55">
        <f t="shared" si="64"/>
        <v>229.41275000000005</v>
      </c>
      <c r="DV44" s="55">
        <f t="shared" si="64"/>
        <v>288.99968750000005</v>
      </c>
      <c r="DW44" s="55">
        <f t="shared" si="64"/>
        <v>228.87031249999995</v>
      </c>
      <c r="DX44" s="55">
        <f t="shared" si="64"/>
        <v>203.62612500000006</v>
      </c>
      <c r="DY44" s="55">
        <f t="shared" si="64"/>
        <v>340.64569444444442</v>
      </c>
      <c r="DZ44" s="55">
        <f t="shared" si="64"/>
        <v>320.07484375000001</v>
      </c>
      <c r="EA44" s="55">
        <f t="shared" si="64"/>
        <v>271.16943181818186</v>
      </c>
      <c r="EB44" s="55">
        <f t="shared" si="64"/>
        <v>312.41859375000001</v>
      </c>
      <c r="EC44" s="55">
        <f t="shared" si="64"/>
        <v>304.59199999999998</v>
      </c>
      <c r="ED44" s="55">
        <f t="shared" si="64"/>
        <v>-32.658333333333353</v>
      </c>
      <c r="EE44" s="55">
        <f t="shared" si="64"/>
        <v>229.40638888888893</v>
      </c>
      <c r="EF44" s="55">
        <f t="shared" si="64"/>
        <v>257.53500000000003</v>
      </c>
      <c r="EG44" s="55">
        <f t="shared" si="64"/>
        <v>244.89624999999998</v>
      </c>
      <c r="EH44" s="55">
        <f t="shared" si="64"/>
        <v>312.37750000000005</v>
      </c>
      <c r="EI44" s="55">
        <f t="shared" si="64"/>
        <v>144.50262499999999</v>
      </c>
      <c r="EJ44" s="55">
        <f t="shared" si="64"/>
        <v>95.492968750000045</v>
      </c>
      <c r="EK44" s="55">
        <f t="shared" si="64"/>
        <v>341.8990277777778</v>
      </c>
      <c r="EL44" s="55">
        <f t="shared" si="64"/>
        <v>293.71750000000009</v>
      </c>
      <c r="EM44" s="55">
        <f t="shared" si="64"/>
        <v>280.1251388888889</v>
      </c>
      <c r="EN44" s="55">
        <f t="shared" si="64"/>
        <v>263.70958333333328</v>
      </c>
      <c r="EO44" s="55">
        <f t="shared" si="64"/>
        <v>318.633375</v>
      </c>
      <c r="EP44" s="55">
        <f t="shared" si="64"/>
        <v>268.76250000000005</v>
      </c>
      <c r="EQ44" s="55">
        <f t="shared" si="64"/>
        <v>324.19337500000012</v>
      </c>
      <c r="ER44" s="55">
        <f t="shared" si="64"/>
        <v>257.75900000000001</v>
      </c>
      <c r="ES44" s="55">
        <f t="shared" si="64"/>
        <v>237.38</v>
      </c>
      <c r="ET44" s="55">
        <f t="shared" si="64"/>
        <v>286.10609375000001</v>
      </c>
      <c r="EU44" s="55">
        <f t="shared" si="64"/>
        <v>237.40725000000003</v>
      </c>
      <c r="EV44" s="55">
        <f t="shared" si="64"/>
        <v>161.29828124999995</v>
      </c>
      <c r="EW44" s="55">
        <f t="shared" si="64"/>
        <v>324.72075000000007</v>
      </c>
      <c r="EX44" s="55">
        <f t="shared" si="64"/>
        <v>229.56638888888898</v>
      </c>
      <c r="EY44" s="55">
        <f t="shared" si="64"/>
        <v>238.92416666666668</v>
      </c>
      <c r="EZ44" s="55">
        <f t="shared" si="64"/>
        <v>310.22587499999997</v>
      </c>
      <c r="FA44" s="55">
        <f t="shared" si="64"/>
        <v>263.79805555555555</v>
      </c>
      <c r="FB44" s="55">
        <f t="shared" si="64"/>
        <v>-75.269999999999982</v>
      </c>
      <c r="FC44" s="55">
        <f t="shared" si="64"/>
        <v>86.793522727272745</v>
      </c>
      <c r="FD44" s="55">
        <f t="shared" si="64"/>
        <v>246.68888888888887</v>
      </c>
      <c r="FE44" s="55">
        <f t="shared" si="64"/>
        <v>165.30625000000001</v>
      </c>
      <c r="FF44" s="55">
        <f t="shared" si="64"/>
        <v>258.83890625000004</v>
      </c>
      <c r="FG44" s="55">
        <f t="shared" si="64"/>
        <v>147.78347222222226</v>
      </c>
      <c r="FH44" s="55">
        <f t="shared" si="64"/>
        <v>163.07359374999999</v>
      </c>
      <c r="FI44" s="55">
        <f t="shared" si="64"/>
        <v>196.88818181818186</v>
      </c>
      <c r="FJ44" s="55">
        <f t="shared" si="64"/>
        <v>240.33390625000004</v>
      </c>
      <c r="FK44" s="55">
        <f t="shared" si="64"/>
        <v>186.59828125000001</v>
      </c>
      <c r="FL44" s="55">
        <f t="shared" si="64"/>
        <v>303.47749999999996</v>
      </c>
      <c r="FM44" s="55">
        <f t="shared" si="64"/>
        <v>245.62569444444449</v>
      </c>
      <c r="FN44" s="55">
        <f t="shared" si="64"/>
        <v>204.64347222222224</v>
      </c>
      <c r="FO44" s="55">
        <f t="shared" si="64"/>
        <v>281.03987500000011</v>
      </c>
      <c r="FP44" s="55">
        <f t="shared" si="64"/>
        <v>207.77833333333334</v>
      </c>
      <c r="FQ44" s="55">
        <f t="shared" si="64"/>
        <v>145.22931818181826</v>
      </c>
      <c r="FR44" s="55">
        <f t="shared" si="64"/>
        <v>222.609375</v>
      </c>
      <c r="FS44" s="55">
        <f t="shared" si="64"/>
        <v>-139.46875</v>
      </c>
      <c r="FT44" s="55">
        <f t="shared" si="64"/>
        <v>272.41718749999995</v>
      </c>
      <c r="FU44" s="55">
        <f t="shared" si="64"/>
        <v>191.13613636363641</v>
      </c>
      <c r="FV44" s="55">
        <f t="shared" si="64"/>
        <v>212.16843749999998</v>
      </c>
      <c r="FW44" s="55">
        <f t="shared" si="64"/>
        <v>195.8803750000001</v>
      </c>
      <c r="FX44" s="55">
        <f t="shared" si="64"/>
        <v>284.87722222222226</v>
      </c>
      <c r="FY44" s="55">
        <f t="shared" ref="FY44:GB44" si="65">+FY28/FY36</f>
        <v>214.22541666666672</v>
      </c>
      <c r="FZ44" s="55">
        <f t="shared" si="65"/>
        <v>115.50062500000004</v>
      </c>
      <c r="GA44" s="55">
        <f t="shared" si="65"/>
        <v>198.46486111111113</v>
      </c>
      <c r="GB44" s="55">
        <f t="shared" si="65"/>
        <v>195.64984374999995</v>
      </c>
      <c r="XEM44" s="140">
        <v>41821</v>
      </c>
      <c r="XEN44" s="143">
        <v>352</v>
      </c>
      <c r="XEO44" s="143">
        <v>392</v>
      </c>
      <c r="XEP44" s="143">
        <v>528</v>
      </c>
      <c r="XEQ44" s="143">
        <v>144</v>
      </c>
      <c r="XER44" s="143">
        <v>72</v>
      </c>
      <c r="XES44" s="143">
        <v>176</v>
      </c>
      <c r="XET44" s="143">
        <f t="shared" si="0"/>
        <v>744</v>
      </c>
    </row>
    <row r="45" spans="2:184 16363:16374">
      <c r="C45" s="7"/>
      <c r="D45" s="41" t="s">
        <v>71</v>
      </c>
      <c r="E45" s="54">
        <f t="shared" si="53"/>
        <v>147.80877840909091</v>
      </c>
      <c r="F45" s="55">
        <f t="shared" si="53"/>
        <v>137.85918750000002</v>
      </c>
      <c r="G45" s="55">
        <f t="shared" si="53"/>
        <v>218.58595238095239</v>
      </c>
      <c r="H45" s="55">
        <f t="shared" si="53"/>
        <v>133.41173295454544</v>
      </c>
      <c r="I45" s="55">
        <f t="shared" si="53"/>
        <v>49.812386363636257</v>
      </c>
      <c r="J45" s="55">
        <f t="shared" si="53"/>
        <v>53.135781250000036</v>
      </c>
      <c r="K45" s="55">
        <f t="shared" si="53"/>
        <v>120.5729829545453</v>
      </c>
      <c r="L45" s="55">
        <f t="shared" si="53"/>
        <v>280.27306818181819</v>
      </c>
      <c r="M45" s="55">
        <f t="shared" si="53"/>
        <v>234.2890625</v>
      </c>
      <c r="N45" s="55">
        <f t="shared" si="53"/>
        <v>53.386711956521893</v>
      </c>
      <c r="O45" s="55">
        <f t="shared" si="53"/>
        <v>130.25821875000003</v>
      </c>
      <c r="P45" s="55">
        <f t="shared" si="53"/>
        <v>230.72089285714296</v>
      </c>
      <c r="Q45" s="55">
        <f t="shared" ref="Q45:AZ45" si="66">+Q29/Q37</f>
        <v>229.53909090909093</v>
      </c>
      <c r="R45" s="55">
        <f t="shared" si="66"/>
        <v>256.58206250000001</v>
      </c>
      <c r="S45" s="55">
        <f t="shared" si="66"/>
        <v>201.62610119047636</v>
      </c>
      <c r="T45" s="55">
        <f t="shared" si="66"/>
        <v>323.84900568181814</v>
      </c>
      <c r="U45" s="55">
        <f t="shared" si="66"/>
        <v>260.01815476190467</v>
      </c>
      <c r="V45" s="55">
        <f t="shared" si="66"/>
        <v>180.32553571428573</v>
      </c>
      <c r="W45" s="55">
        <f t="shared" si="66"/>
        <v>157.72409090909076</v>
      </c>
      <c r="X45" s="55">
        <f t="shared" si="66"/>
        <v>153.86571428571429</v>
      </c>
      <c r="Y45" s="55">
        <f t="shared" si="66"/>
        <v>219.69559523809534</v>
      </c>
      <c r="Z45" s="55">
        <f t="shared" si="66"/>
        <v>290.3019565217391</v>
      </c>
      <c r="AA45" s="55">
        <f t="shared" si="66"/>
        <v>323.5049342105263</v>
      </c>
      <c r="AB45" s="55">
        <f t="shared" si="66"/>
        <v>239.16238636363644</v>
      </c>
      <c r="AC45" s="55">
        <f t="shared" si="66"/>
        <v>216.36357142857136</v>
      </c>
      <c r="AD45" s="55">
        <f t="shared" si="66"/>
        <v>231.00840625000001</v>
      </c>
      <c r="AE45" s="55">
        <f t="shared" si="66"/>
        <v>282.29261363636363</v>
      </c>
      <c r="AF45" s="55">
        <f t="shared" si="66"/>
        <v>201.77059659090909</v>
      </c>
      <c r="AG45" s="55">
        <f t="shared" si="66"/>
        <v>216.12078124999999</v>
      </c>
      <c r="AH45" s="55">
        <f t="shared" si="66"/>
        <v>221.65616477272735</v>
      </c>
      <c r="AI45" s="55">
        <f t="shared" si="66"/>
        <v>233.28701086956519</v>
      </c>
      <c r="AJ45" s="55">
        <f t="shared" si="66"/>
        <v>233.5049404761904</v>
      </c>
      <c r="AK45" s="55">
        <f t="shared" si="66"/>
        <v>257.66925595238092</v>
      </c>
      <c r="AL45" s="55">
        <f t="shared" si="66"/>
        <v>85.17559659090908</v>
      </c>
      <c r="AM45" s="55">
        <f t="shared" si="66"/>
        <v>316.4296875</v>
      </c>
      <c r="AN45" s="55">
        <f t="shared" si="66"/>
        <v>209.28514204545453</v>
      </c>
      <c r="AO45" s="55">
        <f t="shared" si="66"/>
        <v>190.88593750000001</v>
      </c>
      <c r="AP45" s="55">
        <f t="shared" si="66"/>
        <v>226.76497023809515</v>
      </c>
      <c r="AQ45" s="55">
        <f t="shared" si="66"/>
        <v>105.64741847826087</v>
      </c>
      <c r="AR45" s="55">
        <f t="shared" si="66"/>
        <v>77.34375</v>
      </c>
      <c r="AS45" s="55">
        <f t="shared" si="66"/>
        <v>261.25223214285717</v>
      </c>
      <c r="AT45" s="55">
        <f t="shared" si="66"/>
        <v>221.78514204545471</v>
      </c>
      <c r="AU45" s="55">
        <f t="shared" si="66"/>
        <v>230.84609374999999</v>
      </c>
      <c r="AV45" s="55">
        <f t="shared" si="66"/>
        <v>230.33483695652183</v>
      </c>
      <c r="AW45" s="55">
        <f t="shared" si="66"/>
        <v>267.86580357142867</v>
      </c>
      <c r="AX45" s="55">
        <f t="shared" si="66"/>
        <v>235.5516964285714</v>
      </c>
      <c r="AY45" s="55">
        <f t="shared" si="66"/>
        <v>294.69735119047618</v>
      </c>
      <c r="AZ45" s="55">
        <f t="shared" si="66"/>
        <v>200.78163690476191</v>
      </c>
      <c r="BA45" s="55">
        <f t="shared" ref="BA45:DL45" si="67">+BA29/BA37</f>
        <v>174.26002976190475</v>
      </c>
      <c r="BB45" s="55">
        <f t="shared" si="67"/>
        <v>220.66025000000008</v>
      </c>
      <c r="BC45" s="55">
        <f t="shared" si="67"/>
        <v>173.07592391304348</v>
      </c>
      <c r="BD45" s="55">
        <f t="shared" si="67"/>
        <v>153.27606249999999</v>
      </c>
      <c r="BE45" s="55">
        <f t="shared" si="67"/>
        <v>305.87099431818189</v>
      </c>
      <c r="BF45" s="55">
        <f t="shared" si="67"/>
        <v>205.21511363636372</v>
      </c>
      <c r="BG45" s="55">
        <f t="shared" si="67"/>
        <v>221.92168750000002</v>
      </c>
      <c r="BH45" s="55">
        <f t="shared" si="67"/>
        <v>218.14418478260868</v>
      </c>
      <c r="BI45" s="55">
        <f t="shared" si="67"/>
        <v>253.56337500000009</v>
      </c>
      <c r="BJ45" s="55">
        <f t="shared" si="67"/>
        <v>-56.09369318181821</v>
      </c>
      <c r="BK45" s="55">
        <f t="shared" si="67"/>
        <v>60.232589285714354</v>
      </c>
      <c r="BL45" s="55">
        <f t="shared" si="67"/>
        <v>201.1875</v>
      </c>
      <c r="BM45" s="55">
        <f t="shared" si="67"/>
        <v>194.21963068181819</v>
      </c>
      <c r="BN45" s="55">
        <f t="shared" si="67"/>
        <v>201.99168750000007</v>
      </c>
      <c r="BO45" s="55">
        <f t="shared" si="67"/>
        <v>160.87951704545461</v>
      </c>
      <c r="BP45" s="55">
        <f t="shared" si="67"/>
        <v>161.43666666666675</v>
      </c>
      <c r="BQ45" s="55">
        <f t="shared" si="67"/>
        <v>190.17366477272728</v>
      </c>
      <c r="BR45" s="55">
        <f t="shared" si="67"/>
        <v>210.03309523809523</v>
      </c>
      <c r="BS45" s="55">
        <f t="shared" si="67"/>
        <v>199.4013095238096</v>
      </c>
      <c r="BT45" s="55">
        <f t="shared" si="67"/>
        <v>238.83576086956521</v>
      </c>
      <c r="BU45" s="55">
        <f t="shared" si="67"/>
        <v>235.00463815789485</v>
      </c>
      <c r="BV45" s="55">
        <f t="shared" si="67"/>
        <v>329.3416304347827</v>
      </c>
      <c r="BW45" s="55">
        <f t="shared" si="67"/>
        <v>210.11869047619049</v>
      </c>
      <c r="BX45" s="55">
        <f t="shared" si="67"/>
        <v>197.57696875000002</v>
      </c>
      <c r="BY45" s="55">
        <f t="shared" si="67"/>
        <v>192.76926136363628</v>
      </c>
      <c r="BZ45" s="55">
        <f t="shared" si="67"/>
        <v>191.00790624999991</v>
      </c>
      <c r="CA45" s="55">
        <f t="shared" si="67"/>
        <v>72.49898809523819</v>
      </c>
      <c r="CB45" s="55">
        <f t="shared" si="67"/>
        <v>171.45499999999993</v>
      </c>
      <c r="CC45" s="55">
        <f t="shared" si="67"/>
        <v>245.31747159090909</v>
      </c>
      <c r="CD45" s="55">
        <f t="shared" si="67"/>
        <v>225.15174999999999</v>
      </c>
      <c r="CE45" s="55">
        <f t="shared" si="67"/>
        <v>237.63005681818174</v>
      </c>
      <c r="CF45" s="55">
        <f t="shared" si="67"/>
        <v>257.20411931818177</v>
      </c>
      <c r="CG45" s="55">
        <f t="shared" si="67"/>
        <v>289.02821875000006</v>
      </c>
      <c r="CH45" s="55">
        <f t="shared" si="67"/>
        <v>17.835353260869496</v>
      </c>
      <c r="CI45" s="55">
        <f t="shared" si="67"/>
        <v>311.73612500000002</v>
      </c>
      <c r="CJ45" s="55">
        <f t="shared" si="67"/>
        <v>244.76461309523819</v>
      </c>
      <c r="CK45" s="55">
        <f t="shared" si="67"/>
        <v>232.42374999999993</v>
      </c>
      <c r="CL45" s="55">
        <f t="shared" si="67"/>
        <v>252.23321875000002</v>
      </c>
      <c r="CM45" s="55">
        <f t="shared" si="67"/>
        <v>274.06860795454554</v>
      </c>
      <c r="CN45" s="55">
        <f t="shared" si="67"/>
        <v>152.67284090909098</v>
      </c>
      <c r="CO45" s="55">
        <f t="shared" si="67"/>
        <v>315.43299999999999</v>
      </c>
      <c r="CP45" s="55">
        <f t="shared" si="67"/>
        <v>254.47940340909091</v>
      </c>
      <c r="CQ45" s="55">
        <f t="shared" si="67"/>
        <v>301.43043478260876</v>
      </c>
      <c r="CR45" s="55">
        <f t="shared" si="67"/>
        <v>290.17383928571422</v>
      </c>
      <c r="CS45" s="55">
        <f t="shared" si="67"/>
        <v>329.91110119047619</v>
      </c>
      <c r="CT45" s="55">
        <f t="shared" si="67"/>
        <v>254.31125</v>
      </c>
      <c r="CU45" s="55">
        <f t="shared" si="67"/>
        <v>325.04893749999991</v>
      </c>
      <c r="CV45" s="55">
        <f t="shared" si="67"/>
        <v>239.44832386363635</v>
      </c>
      <c r="CW45" s="55">
        <f t="shared" si="67"/>
        <v>250.45390624999999</v>
      </c>
      <c r="CX45" s="55">
        <f t="shared" si="67"/>
        <v>217.57693749999999</v>
      </c>
      <c r="CY45" s="55">
        <f t="shared" si="67"/>
        <v>97.452119565217401</v>
      </c>
      <c r="CZ45" s="55">
        <f t="shared" si="67"/>
        <v>152.22113636363645</v>
      </c>
      <c r="DA45" s="55">
        <f t="shared" si="67"/>
        <v>379.06649999999991</v>
      </c>
      <c r="DB45" s="55">
        <f t="shared" si="67"/>
        <v>278.59545454545446</v>
      </c>
      <c r="DC45" s="55">
        <f t="shared" si="67"/>
        <v>324.17139880952374</v>
      </c>
      <c r="DD45" s="55">
        <f t="shared" si="67"/>
        <v>292.46201704545439</v>
      </c>
      <c r="DE45" s="55">
        <f t="shared" si="67"/>
        <v>313.41220238095241</v>
      </c>
      <c r="DF45" s="55">
        <f t="shared" si="67"/>
        <v>-25.306369047619054</v>
      </c>
      <c r="DG45" s="55">
        <f t="shared" si="67"/>
        <v>321.55181547619043</v>
      </c>
      <c r="DH45" s="55">
        <f t="shared" si="67"/>
        <v>264.22206521739139</v>
      </c>
      <c r="DI45" s="55">
        <f t="shared" si="67"/>
        <v>229.50687499999998</v>
      </c>
      <c r="DJ45" s="55">
        <f t="shared" si="67"/>
        <v>260.8841875</v>
      </c>
      <c r="DK45" s="55">
        <f t="shared" si="67"/>
        <v>307.43529891304348</v>
      </c>
      <c r="DL45" s="55">
        <f t="shared" si="67"/>
        <v>189.1777380952382</v>
      </c>
      <c r="DM45" s="55">
        <f t="shared" ref="DM45:FX45" si="68">+DM29/DM37</f>
        <v>251.48752976190477</v>
      </c>
      <c r="DN45" s="55">
        <f t="shared" si="68"/>
        <v>256.00088068181816</v>
      </c>
      <c r="DO45" s="55">
        <f t="shared" si="68"/>
        <v>292.78134374999991</v>
      </c>
      <c r="DP45" s="55">
        <f t="shared" si="68"/>
        <v>299.74032608695637</v>
      </c>
      <c r="DQ45" s="55">
        <f t="shared" si="68"/>
        <v>333.34020833333352</v>
      </c>
      <c r="DR45" s="55">
        <f t="shared" si="68"/>
        <v>268.28764880952389</v>
      </c>
      <c r="DS45" s="55">
        <f t="shared" si="68"/>
        <v>325.69401785714285</v>
      </c>
      <c r="DT45" s="55">
        <f t="shared" si="68"/>
        <v>250.57440476190476</v>
      </c>
      <c r="DU45" s="55">
        <f t="shared" si="68"/>
        <v>253.70422619047616</v>
      </c>
      <c r="DV45" s="55">
        <f t="shared" si="68"/>
        <v>248.44200000000001</v>
      </c>
      <c r="DW45" s="55">
        <f t="shared" si="68"/>
        <v>266.01274456521742</v>
      </c>
      <c r="DX45" s="55">
        <f t="shared" si="68"/>
        <v>161.93587500000012</v>
      </c>
      <c r="DY45" s="55">
        <f t="shared" si="68"/>
        <v>305.52636363636356</v>
      </c>
      <c r="DZ45" s="55">
        <f t="shared" si="68"/>
        <v>249.16022727272733</v>
      </c>
      <c r="EA45" s="55">
        <f t="shared" si="68"/>
        <v>279.01796875000002</v>
      </c>
      <c r="EB45" s="55">
        <f t="shared" si="68"/>
        <v>261.75008152173922</v>
      </c>
      <c r="EC45" s="55">
        <f t="shared" si="68"/>
        <v>304.05174999999997</v>
      </c>
      <c r="ED45" s="55">
        <f t="shared" si="68"/>
        <v>38.939090909090901</v>
      </c>
      <c r="EE45" s="55">
        <f t="shared" si="68"/>
        <v>165.70452380952372</v>
      </c>
      <c r="EF45" s="55">
        <f t="shared" si="68"/>
        <v>224.9716875</v>
      </c>
      <c r="EG45" s="55">
        <f t="shared" si="68"/>
        <v>224.58480113636358</v>
      </c>
      <c r="EH45" s="55">
        <f t="shared" si="68"/>
        <v>265.38392857142856</v>
      </c>
      <c r="EI45" s="55">
        <f t="shared" si="68"/>
        <v>68.125922619047614</v>
      </c>
      <c r="EJ45" s="55">
        <f t="shared" si="68"/>
        <v>75.27715909090908</v>
      </c>
      <c r="EK45" s="55">
        <f t="shared" si="68"/>
        <v>309.05071022727265</v>
      </c>
      <c r="EL45" s="55">
        <f t="shared" si="68"/>
        <v>234.01484375000001</v>
      </c>
      <c r="EM45" s="55">
        <f t="shared" si="68"/>
        <v>265.62258522727279</v>
      </c>
      <c r="EN45" s="55">
        <f t="shared" si="68"/>
        <v>268.90144886363635</v>
      </c>
      <c r="EO45" s="55">
        <f t="shared" si="68"/>
        <v>319.4892500000002</v>
      </c>
      <c r="EP45" s="55">
        <f t="shared" si="68"/>
        <v>242.02853260869566</v>
      </c>
      <c r="EQ45" s="55">
        <f t="shared" si="68"/>
        <v>302.75803124999982</v>
      </c>
      <c r="ER45" s="55">
        <f t="shared" si="68"/>
        <v>223.21901785714294</v>
      </c>
      <c r="ES45" s="55">
        <f t="shared" si="68"/>
        <v>218.19954545454542</v>
      </c>
      <c r="ET45" s="55">
        <f t="shared" si="68"/>
        <v>235.8022499999999</v>
      </c>
      <c r="EU45" s="55">
        <f t="shared" si="68"/>
        <v>231.99062499999994</v>
      </c>
      <c r="EV45" s="55">
        <f t="shared" si="68"/>
        <v>171.60690340909093</v>
      </c>
      <c r="EW45" s="55">
        <f t="shared" si="68"/>
        <v>320.95889880952382</v>
      </c>
      <c r="EX45" s="55">
        <f t="shared" si="68"/>
        <v>242.06389880952389</v>
      </c>
      <c r="EY45" s="55">
        <f t="shared" si="68"/>
        <v>250.84286931818181</v>
      </c>
      <c r="EZ45" s="55">
        <f t="shared" si="68"/>
        <v>239.39479166666675</v>
      </c>
      <c r="FA45" s="55">
        <f t="shared" si="68"/>
        <v>312.28562499999992</v>
      </c>
      <c r="FB45" s="55">
        <f t="shared" si="68"/>
        <v>-14.764619565217403</v>
      </c>
      <c r="FC45" s="55">
        <f t="shared" si="68"/>
        <v>-18.386217105263267</v>
      </c>
      <c r="FD45" s="55">
        <f t="shared" si="68"/>
        <v>208.47480113636365</v>
      </c>
      <c r="FE45" s="55">
        <f t="shared" si="68"/>
        <v>208.484375</v>
      </c>
      <c r="FF45" s="55">
        <f t="shared" si="68"/>
        <v>218.32246874999981</v>
      </c>
      <c r="FG45" s="55">
        <f t="shared" si="68"/>
        <v>172.67090909090902</v>
      </c>
      <c r="FH45" s="55">
        <f t="shared" si="68"/>
        <v>198.16059659090917</v>
      </c>
      <c r="FI45" s="55">
        <f t="shared" si="68"/>
        <v>207.19415625000002</v>
      </c>
      <c r="FJ45" s="55">
        <f t="shared" si="68"/>
        <v>223.34400568181826</v>
      </c>
      <c r="FK45" s="55">
        <f t="shared" si="68"/>
        <v>251.07190217391309</v>
      </c>
      <c r="FL45" s="55">
        <f t="shared" si="68"/>
        <v>228.47110119047613</v>
      </c>
      <c r="FM45" s="55">
        <f t="shared" si="68"/>
        <v>312.25285714285718</v>
      </c>
      <c r="FN45" s="55">
        <f t="shared" si="68"/>
        <v>240.56517045454547</v>
      </c>
      <c r="FO45" s="55">
        <f t="shared" si="68"/>
        <v>296.48134375000006</v>
      </c>
      <c r="FP45" s="55">
        <f t="shared" si="68"/>
        <v>199.89605113636355</v>
      </c>
      <c r="FQ45" s="55">
        <f t="shared" si="68"/>
        <v>210.00987500000011</v>
      </c>
      <c r="FR45" s="55">
        <f t="shared" si="68"/>
        <v>226.75881249999983</v>
      </c>
      <c r="FS45" s="55">
        <f t="shared" si="68"/>
        <v>-21.356766304347769</v>
      </c>
      <c r="FT45" s="55">
        <f t="shared" si="68"/>
        <v>290.23303977272735</v>
      </c>
      <c r="FU45" s="55">
        <f t="shared" si="68"/>
        <v>207.21140625000007</v>
      </c>
      <c r="FV45" s="55">
        <f t="shared" si="68"/>
        <v>215.51545454545456</v>
      </c>
      <c r="FW45" s="55">
        <f t="shared" si="68"/>
        <v>231.08991071428576</v>
      </c>
      <c r="FX45" s="55">
        <f t="shared" si="68"/>
        <v>216.44681818181809</v>
      </c>
      <c r="FY45" s="55">
        <f t="shared" ref="FY45:GB45" si="69">+FY29/FY37</f>
        <v>240.17157738095244</v>
      </c>
      <c r="FZ45" s="55">
        <f t="shared" si="69"/>
        <v>92.621101190476196</v>
      </c>
      <c r="GA45" s="55">
        <f t="shared" si="69"/>
        <v>154.87553571428586</v>
      </c>
      <c r="GB45" s="55">
        <f t="shared" si="69"/>
        <v>200.97214673913044</v>
      </c>
      <c r="XEM45" s="140">
        <v>41852</v>
      </c>
      <c r="XEN45" s="143">
        <v>336</v>
      </c>
      <c r="XEO45" s="143">
        <v>408</v>
      </c>
      <c r="XEP45" s="143">
        <v>504</v>
      </c>
      <c r="XEQ45" s="143">
        <v>160</v>
      </c>
      <c r="XER45" s="143">
        <v>80</v>
      </c>
      <c r="XES45" s="143">
        <v>168</v>
      </c>
      <c r="XET45" s="143">
        <f t="shared" si="0"/>
        <v>744</v>
      </c>
    </row>
    <row r="46" spans="2:184 16363:16374">
      <c r="C46" s="32"/>
      <c r="D46" s="41" t="s">
        <v>72</v>
      </c>
      <c r="E46" s="54">
        <f t="shared" si="53"/>
        <v>121.84471590909082</v>
      </c>
      <c r="F46" s="55">
        <f t="shared" si="53"/>
        <v>156.22562500000004</v>
      </c>
      <c r="G46" s="55">
        <f t="shared" si="53"/>
        <v>93.385892857142949</v>
      </c>
      <c r="H46" s="55">
        <f t="shared" si="53"/>
        <v>-23.076704545454547</v>
      </c>
      <c r="I46" s="55">
        <f t="shared" si="53"/>
        <v>-42.612670454545544</v>
      </c>
      <c r="J46" s="55">
        <f t="shared" si="53"/>
        <v>-4.1791874999998981</v>
      </c>
      <c r="K46" s="55">
        <f t="shared" si="53"/>
        <v>29.580397727272693</v>
      </c>
      <c r="L46" s="55">
        <f t="shared" si="53"/>
        <v>232.49556818181819</v>
      </c>
      <c r="M46" s="55">
        <f t="shared" si="53"/>
        <v>197.56693749999994</v>
      </c>
      <c r="N46" s="55">
        <f t="shared" si="53"/>
        <v>-30.104184782608687</v>
      </c>
      <c r="O46" s="55">
        <f t="shared" si="53"/>
        <v>41.21231250000001</v>
      </c>
      <c r="P46" s="55">
        <f t="shared" si="53"/>
        <v>154.06285714285713</v>
      </c>
      <c r="Q46" s="55">
        <f t="shared" ref="Q46:AZ46" si="70">+Q30/Q38</f>
        <v>218.22943181818167</v>
      </c>
      <c r="R46" s="55">
        <f t="shared" si="70"/>
        <v>235.91812499999997</v>
      </c>
      <c r="S46" s="55">
        <f t="shared" si="70"/>
        <v>113.76690476190474</v>
      </c>
      <c r="T46" s="55">
        <f t="shared" si="70"/>
        <v>217.67988636363637</v>
      </c>
      <c r="U46" s="55">
        <f t="shared" si="70"/>
        <v>177.61946428571432</v>
      </c>
      <c r="V46" s="55">
        <f t="shared" si="70"/>
        <v>153.03678571428568</v>
      </c>
      <c r="W46" s="55">
        <f t="shared" si="70"/>
        <v>143.20613636363635</v>
      </c>
      <c r="X46" s="55">
        <f t="shared" si="70"/>
        <v>170.75803571428574</v>
      </c>
      <c r="Y46" s="55">
        <f t="shared" si="70"/>
        <v>171.0360714285714</v>
      </c>
      <c r="Z46" s="55">
        <f t="shared" si="70"/>
        <v>162.1586956521738</v>
      </c>
      <c r="AA46" s="55">
        <f t="shared" si="70"/>
        <v>185.72835526315785</v>
      </c>
      <c r="AB46" s="55">
        <f t="shared" si="70"/>
        <v>123.61460227272734</v>
      </c>
      <c r="AC46" s="55">
        <f t="shared" si="70"/>
        <v>183.00994047619056</v>
      </c>
      <c r="AD46" s="55">
        <f t="shared" si="70"/>
        <v>193.57918750000007</v>
      </c>
      <c r="AE46" s="55">
        <f t="shared" si="70"/>
        <v>147.23227272727274</v>
      </c>
      <c r="AF46" s="55">
        <f t="shared" si="70"/>
        <v>88.628522727272696</v>
      </c>
      <c r="AG46" s="55">
        <f t="shared" si="70"/>
        <v>94.565999999999988</v>
      </c>
      <c r="AH46" s="55">
        <f t="shared" si="70"/>
        <v>144.04431818181811</v>
      </c>
      <c r="AI46" s="55">
        <f t="shared" si="70"/>
        <v>139.72141304347821</v>
      </c>
      <c r="AJ46" s="55">
        <f t="shared" si="70"/>
        <v>172.45797619047622</v>
      </c>
      <c r="AK46" s="55">
        <f t="shared" si="70"/>
        <v>167.71398809523808</v>
      </c>
      <c r="AL46" s="55">
        <f t="shared" si="70"/>
        <v>-34.410340909090912</v>
      </c>
      <c r="AM46" s="55">
        <f t="shared" si="70"/>
        <v>158.18968750000005</v>
      </c>
      <c r="AN46" s="55">
        <f t="shared" si="70"/>
        <v>82.955056818181802</v>
      </c>
      <c r="AO46" s="55">
        <f t="shared" si="70"/>
        <v>185.66056250000003</v>
      </c>
      <c r="AP46" s="55">
        <f t="shared" si="70"/>
        <v>229.03636904761913</v>
      </c>
      <c r="AQ46" s="55">
        <f t="shared" si="70"/>
        <v>-4.9582065217391174</v>
      </c>
      <c r="AR46" s="55">
        <f t="shared" si="70"/>
        <v>-22.537976190476218</v>
      </c>
      <c r="AS46" s="55">
        <f t="shared" si="70"/>
        <v>170.93815476190477</v>
      </c>
      <c r="AT46" s="55">
        <f t="shared" si="70"/>
        <v>152.67982954545451</v>
      </c>
      <c r="AU46" s="55">
        <f t="shared" si="70"/>
        <v>149.01012499999996</v>
      </c>
      <c r="AV46" s="55">
        <f t="shared" si="70"/>
        <v>148.30755434782606</v>
      </c>
      <c r="AW46" s="55">
        <f t="shared" si="70"/>
        <v>172.75273809523813</v>
      </c>
      <c r="AX46" s="55">
        <f t="shared" si="70"/>
        <v>99.488452380952282</v>
      </c>
      <c r="AY46" s="55">
        <f t="shared" si="70"/>
        <v>177.3247023809524</v>
      </c>
      <c r="AZ46" s="55">
        <f t="shared" si="70"/>
        <v>83.061130952380893</v>
      </c>
      <c r="BA46" s="55">
        <f t="shared" ref="BA46:DL46" si="71">+BA30/BA38</f>
        <v>161.81244047619043</v>
      </c>
      <c r="BB46" s="55">
        <f t="shared" si="71"/>
        <v>189.0678749999999</v>
      </c>
      <c r="BC46" s="55">
        <f t="shared" si="71"/>
        <v>63.846358695652228</v>
      </c>
      <c r="BD46" s="55">
        <f t="shared" si="71"/>
        <v>56.186812499999995</v>
      </c>
      <c r="BE46" s="55">
        <f t="shared" si="71"/>
        <v>215.10784090909098</v>
      </c>
      <c r="BF46" s="55">
        <f t="shared" si="71"/>
        <v>143.50647727272735</v>
      </c>
      <c r="BG46" s="55">
        <f t="shared" si="71"/>
        <v>113.08525000000009</v>
      </c>
      <c r="BH46" s="55">
        <f t="shared" si="71"/>
        <v>163.74624999999997</v>
      </c>
      <c r="BI46" s="55">
        <f t="shared" si="71"/>
        <v>153.763375</v>
      </c>
      <c r="BJ46" s="55">
        <f t="shared" si="71"/>
        <v>-151.38454545454542</v>
      </c>
      <c r="BK46" s="55">
        <f t="shared" si="71"/>
        <v>-51.619464285714244</v>
      </c>
      <c r="BL46" s="55">
        <f t="shared" si="71"/>
        <v>62.392250000000061</v>
      </c>
      <c r="BM46" s="55">
        <f t="shared" si="71"/>
        <v>171.39443181818189</v>
      </c>
      <c r="BN46" s="55">
        <f t="shared" si="71"/>
        <v>218.07199999999995</v>
      </c>
      <c r="BO46" s="55">
        <f t="shared" si="71"/>
        <v>89.485738636363578</v>
      </c>
      <c r="BP46" s="55">
        <f t="shared" si="71"/>
        <v>84.424940476190557</v>
      </c>
      <c r="BQ46" s="55">
        <f t="shared" si="71"/>
        <v>123.34522727272724</v>
      </c>
      <c r="BR46" s="55">
        <f t="shared" si="71"/>
        <v>178.14517857142866</v>
      </c>
      <c r="BS46" s="55">
        <f t="shared" si="71"/>
        <v>199.70232142857137</v>
      </c>
      <c r="BT46" s="55">
        <f t="shared" si="71"/>
        <v>224.61032608695646</v>
      </c>
      <c r="BU46" s="55">
        <f t="shared" si="71"/>
        <v>199.62539473684208</v>
      </c>
      <c r="BV46" s="55">
        <f t="shared" si="71"/>
        <v>204.51945652173907</v>
      </c>
      <c r="BW46" s="55">
        <f t="shared" si="71"/>
        <v>172.38208333333336</v>
      </c>
      <c r="BX46" s="55">
        <f t="shared" si="71"/>
        <v>196.42018750000005</v>
      </c>
      <c r="BY46" s="55">
        <f t="shared" si="71"/>
        <v>241.42017045454551</v>
      </c>
      <c r="BZ46" s="55">
        <f t="shared" si="71"/>
        <v>226.75893749999994</v>
      </c>
      <c r="CA46" s="55">
        <f t="shared" si="71"/>
        <v>69.848928571428544</v>
      </c>
      <c r="CB46" s="55">
        <f t="shared" si="71"/>
        <v>139.30130681818181</v>
      </c>
      <c r="CC46" s="55">
        <f t="shared" si="71"/>
        <v>213.35704545454553</v>
      </c>
      <c r="CD46" s="55">
        <f t="shared" si="71"/>
        <v>272.21949999999998</v>
      </c>
      <c r="CE46" s="55">
        <f t="shared" si="71"/>
        <v>295.85295454545451</v>
      </c>
      <c r="CF46" s="55">
        <f t="shared" si="71"/>
        <v>315.62875000000003</v>
      </c>
      <c r="CG46" s="55">
        <f t="shared" si="71"/>
        <v>336.7050000000001</v>
      </c>
      <c r="CH46" s="55">
        <f t="shared" si="71"/>
        <v>-15.213532608695617</v>
      </c>
      <c r="CI46" s="55">
        <f t="shared" si="71"/>
        <v>323.10137500000002</v>
      </c>
      <c r="CJ46" s="55">
        <f t="shared" si="71"/>
        <v>232.23470238095251</v>
      </c>
      <c r="CK46" s="55">
        <f t="shared" si="71"/>
        <v>264.93636363636358</v>
      </c>
      <c r="CL46" s="55">
        <f t="shared" si="71"/>
        <v>298.47418750000014</v>
      </c>
      <c r="CM46" s="55">
        <f t="shared" si="71"/>
        <v>302.54011363636363</v>
      </c>
      <c r="CN46" s="55">
        <f t="shared" si="71"/>
        <v>173.02693181818185</v>
      </c>
      <c r="CO46" s="55">
        <f t="shared" si="71"/>
        <v>312.04599999999994</v>
      </c>
      <c r="CP46" s="55">
        <f t="shared" si="71"/>
        <v>303.98153409090907</v>
      </c>
      <c r="CQ46" s="55">
        <f t="shared" si="71"/>
        <v>311.78804347826087</v>
      </c>
      <c r="CR46" s="55">
        <f t="shared" si="71"/>
        <v>335.38755952380944</v>
      </c>
      <c r="CS46" s="55">
        <f t="shared" si="71"/>
        <v>354.66184523809517</v>
      </c>
      <c r="CT46" s="55">
        <f t="shared" si="71"/>
        <v>249.51153409090901</v>
      </c>
      <c r="CU46" s="55">
        <f t="shared" si="71"/>
        <v>326.92168750000008</v>
      </c>
      <c r="CV46" s="55">
        <f t="shared" si="71"/>
        <v>244.56835227272742</v>
      </c>
      <c r="CW46" s="55">
        <f t="shared" si="71"/>
        <v>235.4355625</v>
      </c>
      <c r="CX46" s="55">
        <f t="shared" si="71"/>
        <v>191.44825</v>
      </c>
      <c r="CY46" s="55">
        <f t="shared" si="71"/>
        <v>67.058695652173853</v>
      </c>
      <c r="CZ46" s="55">
        <f t="shared" si="71"/>
        <v>82.897159090909142</v>
      </c>
      <c r="DA46" s="55">
        <f t="shared" si="71"/>
        <v>245.82568750000002</v>
      </c>
      <c r="DB46" s="55">
        <f t="shared" si="71"/>
        <v>222.64045454545456</v>
      </c>
      <c r="DC46" s="55">
        <f t="shared" si="71"/>
        <v>203.70184523809525</v>
      </c>
      <c r="DD46" s="55">
        <f t="shared" si="71"/>
        <v>257.07369318181821</v>
      </c>
      <c r="DE46" s="55">
        <f t="shared" si="71"/>
        <v>233.31255952380948</v>
      </c>
      <c r="DF46" s="55">
        <f t="shared" si="71"/>
        <v>-90.659107142857124</v>
      </c>
      <c r="DG46" s="55">
        <f t="shared" si="71"/>
        <v>285.61184523809527</v>
      </c>
      <c r="DH46" s="55">
        <f t="shared" si="71"/>
        <v>172.51624999999996</v>
      </c>
      <c r="DI46" s="55">
        <f t="shared" si="71"/>
        <v>189.83952380952385</v>
      </c>
      <c r="DJ46" s="55">
        <f t="shared" si="71"/>
        <v>243.2626875</v>
      </c>
      <c r="DK46" s="55">
        <f t="shared" si="71"/>
        <v>248.76951086956521</v>
      </c>
      <c r="DL46" s="55">
        <f t="shared" si="71"/>
        <v>139.87089285714285</v>
      </c>
      <c r="DM46" s="55">
        <f t="shared" ref="DM46:FX46" si="72">+DM30/DM38</f>
        <v>155.69696428571427</v>
      </c>
      <c r="DN46" s="55">
        <f t="shared" si="72"/>
        <v>173.67784090909083</v>
      </c>
      <c r="DO46" s="55">
        <f t="shared" si="72"/>
        <v>185.1074375</v>
      </c>
      <c r="DP46" s="55">
        <f t="shared" si="72"/>
        <v>250.08972826086961</v>
      </c>
      <c r="DQ46" s="55">
        <f t="shared" si="72"/>
        <v>227.74113095238093</v>
      </c>
      <c r="DR46" s="55">
        <f t="shared" si="72"/>
        <v>191.40916666666669</v>
      </c>
      <c r="DS46" s="55">
        <f t="shared" si="72"/>
        <v>279.30654761904759</v>
      </c>
      <c r="DT46" s="55">
        <f t="shared" si="72"/>
        <v>145.82023809523804</v>
      </c>
      <c r="DU46" s="55">
        <f t="shared" si="72"/>
        <v>223.1678571428572</v>
      </c>
      <c r="DV46" s="55">
        <f t="shared" si="72"/>
        <v>217.432625</v>
      </c>
      <c r="DW46" s="55">
        <f t="shared" si="72"/>
        <v>219.98157608695644</v>
      </c>
      <c r="DX46" s="55">
        <f t="shared" si="72"/>
        <v>115.85168750000003</v>
      </c>
      <c r="DY46" s="55">
        <f t="shared" si="72"/>
        <v>206.98698863636366</v>
      </c>
      <c r="DZ46" s="55">
        <f t="shared" si="72"/>
        <v>158.13079545454539</v>
      </c>
      <c r="EA46" s="55">
        <f t="shared" si="72"/>
        <v>189.19687500000001</v>
      </c>
      <c r="EB46" s="55">
        <f t="shared" si="72"/>
        <v>206.03114130434787</v>
      </c>
      <c r="EC46" s="55">
        <f t="shared" si="72"/>
        <v>207.6194375</v>
      </c>
      <c r="ED46" s="55">
        <f t="shared" si="72"/>
        <v>-46.422556818181789</v>
      </c>
      <c r="EE46" s="55">
        <f t="shared" si="72"/>
        <v>97.990714285714304</v>
      </c>
      <c r="EF46" s="55">
        <f t="shared" si="72"/>
        <v>152.70374999999984</v>
      </c>
      <c r="EG46" s="55">
        <f t="shared" si="72"/>
        <v>204.23710227272733</v>
      </c>
      <c r="EH46" s="55">
        <f t="shared" si="72"/>
        <v>219.04851190476188</v>
      </c>
      <c r="EI46" s="55">
        <f t="shared" si="72"/>
        <v>48.096845238095177</v>
      </c>
      <c r="EJ46" s="55">
        <f t="shared" si="72"/>
        <v>58.706704545454571</v>
      </c>
      <c r="EK46" s="55">
        <f t="shared" si="72"/>
        <v>205.79863636363635</v>
      </c>
      <c r="EL46" s="55">
        <f t="shared" si="72"/>
        <v>175.13549999999995</v>
      </c>
      <c r="EM46" s="55">
        <f t="shared" si="72"/>
        <v>187.64460227272733</v>
      </c>
      <c r="EN46" s="55">
        <f t="shared" si="72"/>
        <v>205.98403409090909</v>
      </c>
      <c r="EO46" s="55">
        <f t="shared" si="72"/>
        <v>241.42162500000003</v>
      </c>
      <c r="EP46" s="55">
        <f t="shared" si="72"/>
        <v>135.95701086956521</v>
      </c>
      <c r="EQ46" s="55">
        <f t="shared" si="72"/>
        <v>222.92712499999999</v>
      </c>
      <c r="ER46" s="55">
        <f t="shared" si="72"/>
        <v>162.16952380952387</v>
      </c>
      <c r="ES46" s="55">
        <f t="shared" si="72"/>
        <v>177.04676136363642</v>
      </c>
      <c r="ET46" s="55">
        <f t="shared" si="72"/>
        <v>212.96149999999997</v>
      </c>
      <c r="EU46" s="55">
        <f t="shared" si="72"/>
        <v>163.93232142857127</v>
      </c>
      <c r="EV46" s="55">
        <f t="shared" si="72"/>
        <v>103.42357954545456</v>
      </c>
      <c r="EW46" s="55">
        <f t="shared" si="72"/>
        <v>199.22482142857146</v>
      </c>
      <c r="EX46" s="55">
        <f t="shared" si="72"/>
        <v>169.91303571428563</v>
      </c>
      <c r="EY46" s="55">
        <f t="shared" si="72"/>
        <v>161.08869318181812</v>
      </c>
      <c r="EZ46" s="55">
        <f t="shared" si="72"/>
        <v>192.7222023809523</v>
      </c>
      <c r="FA46" s="55">
        <f t="shared" si="72"/>
        <v>202.73482142857142</v>
      </c>
      <c r="FB46" s="55">
        <f t="shared" si="72"/>
        <v>-91.407282608695667</v>
      </c>
      <c r="FC46" s="55">
        <f t="shared" si="72"/>
        <v>-77.53749999999998</v>
      </c>
      <c r="FD46" s="55">
        <f t="shared" si="72"/>
        <v>137.79039772727282</v>
      </c>
      <c r="FE46" s="55">
        <f t="shared" si="72"/>
        <v>148.46053571428587</v>
      </c>
      <c r="FF46" s="55">
        <f t="shared" si="72"/>
        <v>152.95324999999994</v>
      </c>
      <c r="FG46" s="55">
        <f t="shared" si="72"/>
        <v>98.062613636363579</v>
      </c>
      <c r="FH46" s="55">
        <f t="shared" si="72"/>
        <v>101.7034090909091</v>
      </c>
      <c r="FI46" s="55">
        <f t="shared" si="72"/>
        <v>107.2698124999999</v>
      </c>
      <c r="FJ46" s="55">
        <f t="shared" si="72"/>
        <v>151.97062499999993</v>
      </c>
      <c r="FK46" s="55">
        <f t="shared" si="72"/>
        <v>147.75543478260869</v>
      </c>
      <c r="FL46" s="55">
        <f t="shared" si="72"/>
        <v>185.2808928571427</v>
      </c>
      <c r="FM46" s="55">
        <f t="shared" si="72"/>
        <v>175.99529761904765</v>
      </c>
      <c r="FN46" s="55">
        <f t="shared" si="72"/>
        <v>138.25443181818181</v>
      </c>
      <c r="FO46" s="55">
        <f t="shared" si="72"/>
        <v>190.15768750000007</v>
      </c>
      <c r="FP46" s="55">
        <f t="shared" si="72"/>
        <v>103.7324431818182</v>
      </c>
      <c r="FQ46" s="55">
        <f t="shared" si="72"/>
        <v>131.24656250000007</v>
      </c>
      <c r="FR46" s="55">
        <f t="shared" si="72"/>
        <v>146.52312500000008</v>
      </c>
      <c r="FS46" s="55">
        <f t="shared" si="72"/>
        <v>-136.08646739130435</v>
      </c>
      <c r="FT46" s="55">
        <f t="shared" si="72"/>
        <v>167.37664772727268</v>
      </c>
      <c r="FU46" s="55">
        <f t="shared" si="72"/>
        <v>100.01937500000004</v>
      </c>
      <c r="FV46" s="55">
        <f t="shared" si="72"/>
        <v>118.56835227272727</v>
      </c>
      <c r="FW46" s="55">
        <f t="shared" si="72"/>
        <v>161.15571428571431</v>
      </c>
      <c r="FX46" s="55">
        <f t="shared" si="72"/>
        <v>148.21164772727272</v>
      </c>
      <c r="FY46" s="55">
        <f t="shared" ref="FY46:GB46" si="73">+FY30/FY38</f>
        <v>122.90208333333335</v>
      </c>
      <c r="FZ46" s="55">
        <f t="shared" si="73"/>
        <v>29.248154761904775</v>
      </c>
      <c r="GA46" s="55">
        <f t="shared" si="73"/>
        <v>48.535059523809608</v>
      </c>
      <c r="GB46" s="55">
        <f t="shared" si="73"/>
        <v>94.598478260869541</v>
      </c>
      <c r="XEI46" s="32"/>
      <c r="XEJ46" s="32"/>
      <c r="XEK46" s="32"/>
      <c r="XEL46" s="32"/>
      <c r="XEM46" s="140">
        <v>41883</v>
      </c>
      <c r="XEN46" s="143">
        <v>336</v>
      </c>
      <c r="XEO46" s="143">
        <v>384</v>
      </c>
      <c r="XEP46" s="143">
        <v>504</v>
      </c>
      <c r="XEQ46" s="143">
        <v>144</v>
      </c>
      <c r="XER46" s="143">
        <v>72</v>
      </c>
      <c r="XES46" s="143">
        <v>168</v>
      </c>
      <c r="XET46" s="143">
        <f t="shared" si="0"/>
        <v>720</v>
      </c>
    </row>
    <row r="47" spans="2:184 16363:16374" ht="15.75" thickBot="1">
      <c r="C47" s="32"/>
      <c r="D47" s="8" t="s">
        <v>174</v>
      </c>
      <c r="E47" s="56">
        <f t="shared" ref="E47:P47" si="74">+E31/E39</f>
        <v>76.822193877550987</v>
      </c>
      <c r="F47" s="57">
        <f t="shared" si="74"/>
        <v>106.79451704545454</v>
      </c>
      <c r="G47" s="57">
        <f t="shared" si="74"/>
        <v>71.828186274509903</v>
      </c>
      <c r="H47" s="57">
        <f t="shared" si="74"/>
        <v>-10.94043478260874</v>
      </c>
      <c r="I47" s="57">
        <f t="shared" si="74"/>
        <v>5.029489795918324</v>
      </c>
      <c r="J47" s="57">
        <f t="shared" si="74"/>
        <v>15.30565000000006</v>
      </c>
      <c r="K47" s="57">
        <f t="shared" si="74"/>
        <v>15.668265306122391</v>
      </c>
      <c r="L47" s="57">
        <f t="shared" si="74"/>
        <v>183.9744642857143</v>
      </c>
      <c r="M47" s="57">
        <f t="shared" si="74"/>
        <v>209.47257500000001</v>
      </c>
      <c r="N47" s="57">
        <f t="shared" si="74"/>
        <v>-48.915132978723392</v>
      </c>
      <c r="O47" s="57">
        <f t="shared" si="74"/>
        <v>65.851650000000021</v>
      </c>
      <c r="P47" s="57">
        <f t="shared" si="74"/>
        <v>179.2412745098039</v>
      </c>
      <c r="Q47" s="57">
        <f t="shared" ref="Q47:AZ47" si="75">+Q31/Q39</f>
        <v>197.97010204081624</v>
      </c>
      <c r="R47" s="57">
        <f t="shared" si="75"/>
        <v>209.63434659090902</v>
      </c>
      <c r="S47" s="57">
        <f t="shared" si="75"/>
        <v>109.02536764705886</v>
      </c>
      <c r="T47" s="57">
        <f t="shared" si="75"/>
        <v>177.28978260869562</v>
      </c>
      <c r="U47" s="57">
        <f t="shared" si="75"/>
        <v>202.30497549019606</v>
      </c>
      <c r="V47" s="57">
        <f t="shared" si="75"/>
        <v>146.64192708333329</v>
      </c>
      <c r="W47" s="57">
        <f t="shared" si="75"/>
        <v>123.43188775510207</v>
      </c>
      <c r="X47" s="57">
        <f t="shared" si="75"/>
        <v>145.31093137254902</v>
      </c>
      <c r="Y47" s="57">
        <f t="shared" si="75"/>
        <v>194.51575520833339</v>
      </c>
      <c r="Z47" s="57">
        <f t="shared" si="75"/>
        <v>171.41210106382971</v>
      </c>
      <c r="AA47" s="57">
        <f t="shared" si="75"/>
        <v>215.67324519230766</v>
      </c>
      <c r="AB47" s="57">
        <f t="shared" si="75"/>
        <v>129.36854591836737</v>
      </c>
      <c r="AC47" s="57">
        <f t="shared" si="75"/>
        <v>134.86034313725497</v>
      </c>
      <c r="AD47" s="57">
        <f t="shared" si="75"/>
        <v>171.61071022727276</v>
      </c>
      <c r="AE47" s="57">
        <f t="shared" si="75"/>
        <v>154.67012755102044</v>
      </c>
      <c r="AF47" s="57">
        <f t="shared" si="75"/>
        <v>86.692499999999953</v>
      </c>
      <c r="AG47" s="57">
        <f t="shared" si="75"/>
        <v>129.9157547169811</v>
      </c>
      <c r="AH47" s="57">
        <f t="shared" si="75"/>
        <v>138.37695652173909</v>
      </c>
      <c r="AI47" s="57">
        <f t="shared" si="75"/>
        <v>133.01819148936167</v>
      </c>
      <c r="AJ47" s="57">
        <f t="shared" si="75"/>
        <v>151.8151960784314</v>
      </c>
      <c r="AK47" s="57">
        <f t="shared" si="75"/>
        <v>179.25039062499999</v>
      </c>
      <c r="AL47" s="57">
        <f t="shared" si="75"/>
        <v>-41.715102040816326</v>
      </c>
      <c r="AM47" s="57">
        <f t="shared" si="75"/>
        <v>161.26972499999999</v>
      </c>
      <c r="AN47" s="57">
        <f t="shared" si="75"/>
        <v>83.025892857142892</v>
      </c>
      <c r="AO47" s="57">
        <f t="shared" si="75"/>
        <v>153.83514150943398</v>
      </c>
      <c r="AP47" s="57">
        <f t="shared" si="75"/>
        <v>200.75369444444448</v>
      </c>
      <c r="AQ47" s="57">
        <f t="shared" si="75"/>
        <v>-7.5556117021276306</v>
      </c>
      <c r="AR47" s="57">
        <f t="shared" si="75"/>
        <v>-16.516250000000014</v>
      </c>
      <c r="AS47" s="57">
        <f t="shared" si="75"/>
        <v>191.36463235294121</v>
      </c>
      <c r="AT47" s="57">
        <f t="shared" si="75"/>
        <v>146.77057065217389</v>
      </c>
      <c r="AU47" s="57">
        <f t="shared" si="75"/>
        <v>139.43370283018871</v>
      </c>
      <c r="AV47" s="57">
        <f t="shared" si="75"/>
        <v>151.40848404255317</v>
      </c>
      <c r="AW47" s="57">
        <f t="shared" si="75"/>
        <v>177.79171875</v>
      </c>
      <c r="AX47" s="57">
        <f t="shared" si="75"/>
        <v>138.35441176470584</v>
      </c>
      <c r="AY47" s="57">
        <f t="shared" si="75"/>
        <v>191.17026041666668</v>
      </c>
      <c r="AZ47" s="574">
        <f t="shared" si="75"/>
        <v>95.295735294117591</v>
      </c>
      <c r="BA47" s="574">
        <f t="shared" ref="BA47:DL47" si="76">+BA31/BA39</f>
        <v>165.85240196078431</v>
      </c>
      <c r="BB47" s="574">
        <f t="shared" si="76"/>
        <v>175.95400568181816</v>
      </c>
      <c r="BC47" s="574">
        <f t="shared" si="76"/>
        <v>83.624095744680858</v>
      </c>
      <c r="BD47" s="574">
        <f t="shared" si="76"/>
        <v>99.826125000000005</v>
      </c>
      <c r="BE47" s="574">
        <f t="shared" si="76"/>
        <v>209.39423469387765</v>
      </c>
      <c r="BF47" s="574">
        <f t="shared" si="76"/>
        <v>144.46336956521739</v>
      </c>
      <c r="BG47" s="574">
        <f t="shared" si="76"/>
        <v>126.06221698113212</v>
      </c>
      <c r="BH47" s="574">
        <f t="shared" si="76"/>
        <v>150.39755319148932</v>
      </c>
      <c r="BI47" s="574">
        <f t="shared" si="76"/>
        <v>143.89017500000006</v>
      </c>
      <c r="BJ47" s="574">
        <f t="shared" si="76"/>
        <v>-147.96196428571429</v>
      </c>
      <c r="BK47" s="574">
        <f t="shared" si="76"/>
        <v>-15.155937499999993</v>
      </c>
      <c r="BL47" s="574">
        <f t="shared" si="76"/>
        <v>95.259221698113251</v>
      </c>
      <c r="BM47" s="574">
        <f t="shared" si="76"/>
        <v>154.59385204081639</v>
      </c>
      <c r="BN47" s="574">
        <f t="shared" si="76"/>
        <v>198.3904829545454</v>
      </c>
      <c r="BO47" s="574">
        <f t="shared" si="76"/>
        <v>88.656811224489758</v>
      </c>
      <c r="BP47" s="574">
        <f t="shared" si="76"/>
        <v>93.53533854166669</v>
      </c>
      <c r="BQ47" s="574">
        <f t="shared" si="76"/>
        <v>141.420943877551</v>
      </c>
      <c r="BR47" s="574">
        <f t="shared" si="76"/>
        <v>158.79072916666669</v>
      </c>
      <c r="BS47" s="574">
        <f t="shared" si="76"/>
        <v>180.15149509803913</v>
      </c>
      <c r="BT47" s="574">
        <f t="shared" si="76"/>
        <v>173.14664893617018</v>
      </c>
      <c r="BU47" s="574">
        <f t="shared" si="76"/>
        <v>224.53826923076926</v>
      </c>
      <c r="BV47" s="574">
        <f t="shared" si="76"/>
        <v>244.55316489361701</v>
      </c>
      <c r="BW47" s="574">
        <f t="shared" si="76"/>
        <v>159.64166666666668</v>
      </c>
      <c r="BX47" s="574">
        <f t="shared" si="76"/>
        <v>179.79554245283018</v>
      </c>
      <c r="BY47" s="574">
        <f t="shared" si="76"/>
        <v>210.96479591836737</v>
      </c>
      <c r="BZ47" s="574">
        <f t="shared" si="76"/>
        <v>185.4517045454545</v>
      </c>
      <c r="CA47" s="574">
        <f t="shared" si="76"/>
        <v>61.397009803921556</v>
      </c>
      <c r="CB47" s="574">
        <f t="shared" si="76"/>
        <v>142.17812499999997</v>
      </c>
      <c r="CC47" s="574">
        <f t="shared" si="76"/>
        <v>210.11788265306129</v>
      </c>
      <c r="CD47" s="574">
        <f t="shared" si="76"/>
        <v>192.32844999999995</v>
      </c>
      <c r="CE47" s="574">
        <f t="shared" si="76"/>
        <v>230.17147959183674</v>
      </c>
      <c r="CF47" s="574">
        <f t="shared" si="76"/>
        <v>232.10846938775512</v>
      </c>
      <c r="CG47" s="574">
        <f t="shared" si="76"/>
        <v>265.40047500000009</v>
      </c>
      <c r="CH47" s="574">
        <f t="shared" si="76"/>
        <v>-43.930265957446785</v>
      </c>
      <c r="CI47" s="574">
        <f t="shared" si="76"/>
        <v>297.42870000000005</v>
      </c>
      <c r="CJ47" s="574">
        <f t="shared" si="76"/>
        <v>223.24</v>
      </c>
      <c r="CK47" s="574">
        <f t="shared" si="76"/>
        <v>230.01234693877549</v>
      </c>
      <c r="CL47" s="574">
        <f t="shared" si="76"/>
        <v>277.81954787234048</v>
      </c>
      <c r="CM47" s="574">
        <f t="shared" si="76"/>
        <v>267.87428571428569</v>
      </c>
      <c r="CN47" s="574">
        <f t="shared" si="76"/>
        <v>151.21586956521739</v>
      </c>
      <c r="CO47" s="574">
        <f t="shared" si="76"/>
        <v>257.44889150943391</v>
      </c>
      <c r="CP47" s="574">
        <f t="shared" si="76"/>
        <v>230.51421195652168</v>
      </c>
      <c r="CQ47" s="574">
        <f t="shared" si="76"/>
        <v>206.73890957446804</v>
      </c>
      <c r="CR47" s="574">
        <f t="shared" si="76"/>
        <v>236.75433823529409</v>
      </c>
      <c r="CS47" s="574">
        <f t="shared" si="76"/>
        <v>270.40406249999995</v>
      </c>
      <c r="CT47" s="574">
        <f t="shared" si="76"/>
        <v>236.27191326530613</v>
      </c>
      <c r="CU47" s="574">
        <f t="shared" si="76"/>
        <v>308.39077500000002</v>
      </c>
      <c r="CV47" s="574">
        <f t="shared" si="76"/>
        <v>247.05135204081643</v>
      </c>
      <c r="CW47" s="574">
        <f t="shared" si="76"/>
        <v>220.29511792452828</v>
      </c>
      <c r="CX47" s="574">
        <f t="shared" si="76"/>
        <v>161.86610795454547</v>
      </c>
      <c r="CY47" s="574">
        <f t="shared" si="76"/>
        <v>81.672712765957414</v>
      </c>
      <c r="CZ47" s="574">
        <f t="shared" si="76"/>
        <v>125.26717391304349</v>
      </c>
      <c r="DA47" s="574">
        <f t="shared" si="76"/>
        <v>276.66207547169813</v>
      </c>
      <c r="DB47" s="574">
        <f t="shared" si="76"/>
        <v>212.44622282608694</v>
      </c>
      <c r="DC47" s="574">
        <f t="shared" si="76"/>
        <v>201.37051470588236</v>
      </c>
      <c r="DD47" s="574">
        <f t="shared" si="76"/>
        <v>254.02811224489798</v>
      </c>
      <c r="DE47" s="574">
        <f t="shared" si="76"/>
        <v>264.86424479166664</v>
      </c>
      <c r="DF47" s="574">
        <f t="shared" si="76"/>
        <v>-13.969558823529399</v>
      </c>
      <c r="DG47" s="574">
        <f t="shared" si="76"/>
        <v>312.43119791666669</v>
      </c>
      <c r="DH47" s="574">
        <f t="shared" si="76"/>
        <v>192.9807712765957</v>
      </c>
      <c r="DI47" s="574">
        <f t="shared" si="76"/>
        <v>219.35867647058825</v>
      </c>
      <c r="DJ47" s="574">
        <f t="shared" si="76"/>
        <v>234.03750000000002</v>
      </c>
      <c r="DK47" s="574">
        <f t="shared" si="76"/>
        <v>286.90034574468081</v>
      </c>
      <c r="DL47" s="574">
        <f t="shared" si="76"/>
        <v>177.51192708333329</v>
      </c>
      <c r="DM47" s="574">
        <f t="shared" ref="DM47:FX47" si="77">+DM31/DM39</f>
        <v>205.5106617647059</v>
      </c>
      <c r="DN47" s="574">
        <f t="shared" si="77"/>
        <v>222.01296195652171</v>
      </c>
      <c r="DO47" s="574">
        <f t="shared" si="77"/>
        <v>211.61775943396228</v>
      </c>
      <c r="DP47" s="574">
        <f t="shared" si="77"/>
        <v>229.9565425531915</v>
      </c>
      <c r="DQ47" s="574">
        <f t="shared" si="77"/>
        <v>230.99755208333332</v>
      </c>
      <c r="DR47" s="574">
        <f t="shared" si="77"/>
        <v>221.69051470588235</v>
      </c>
      <c r="DS47" s="574">
        <f t="shared" si="77"/>
        <v>301.72122395833338</v>
      </c>
      <c r="DT47" s="574">
        <f t="shared" si="77"/>
        <v>196.89762254901959</v>
      </c>
      <c r="DU47" s="574">
        <f t="shared" si="77"/>
        <v>187.3048774509804</v>
      </c>
      <c r="DV47" s="574">
        <f t="shared" si="77"/>
        <v>230.3151988636364</v>
      </c>
      <c r="DW47" s="574">
        <f t="shared" si="77"/>
        <v>215.45872340425527</v>
      </c>
      <c r="DX47" s="574">
        <f t="shared" si="77"/>
        <v>161.14662500000003</v>
      </c>
      <c r="DY47" s="574">
        <f t="shared" si="77"/>
        <v>270.45890306122453</v>
      </c>
      <c r="DZ47" s="574">
        <f t="shared" si="77"/>
        <v>199.42970108695644</v>
      </c>
      <c r="EA47" s="574">
        <f t="shared" si="77"/>
        <v>197.01101415094342</v>
      </c>
      <c r="EB47" s="574">
        <f t="shared" si="77"/>
        <v>216.19864361702128</v>
      </c>
      <c r="EC47" s="574">
        <f t="shared" si="77"/>
        <v>242.367975</v>
      </c>
      <c r="ED47" s="574">
        <f t="shared" si="77"/>
        <v>-31.54867346938774</v>
      </c>
      <c r="EE47" s="574">
        <f t="shared" si="77"/>
        <v>165.42744791666669</v>
      </c>
      <c r="EF47" s="574">
        <f t="shared" si="77"/>
        <v>198.44665094339621</v>
      </c>
      <c r="EG47" s="574">
        <f t="shared" si="77"/>
        <v>197.86239795918368</v>
      </c>
      <c r="EH47" s="574">
        <f t="shared" si="77"/>
        <v>237.12280555555554</v>
      </c>
      <c r="EI47" s="574">
        <f t="shared" si="77"/>
        <v>75.533799019607841</v>
      </c>
      <c r="EJ47" s="574">
        <f t="shared" si="77"/>
        <v>62.120489130434812</v>
      </c>
      <c r="EK47" s="574">
        <f t="shared" si="77"/>
        <v>261.39517857142857</v>
      </c>
      <c r="EL47" s="574">
        <f t="shared" si="77"/>
        <v>197.72215</v>
      </c>
      <c r="EM47" s="574">
        <f t="shared" si="77"/>
        <v>195.777168367347</v>
      </c>
      <c r="EN47" s="574">
        <f t="shared" si="77"/>
        <v>198.62767857142853</v>
      </c>
      <c r="EO47" s="574">
        <f t="shared" si="77"/>
        <v>233.46322499999994</v>
      </c>
      <c r="EP47" s="574">
        <f t="shared" si="77"/>
        <v>207.54231382978725</v>
      </c>
      <c r="EQ47" s="574">
        <f t="shared" si="77"/>
        <v>277.67694999999998</v>
      </c>
      <c r="ER47" s="574">
        <f t="shared" si="77"/>
        <v>195.04916666666674</v>
      </c>
      <c r="ES47" s="574">
        <f t="shared" si="77"/>
        <v>180.73380102040818</v>
      </c>
      <c r="ET47" s="574">
        <f t="shared" si="77"/>
        <v>207.29835227272724</v>
      </c>
      <c r="EU47" s="574">
        <f t="shared" si="77"/>
        <v>177.60816176470581</v>
      </c>
      <c r="EV47" s="574">
        <f t="shared" si="77"/>
        <v>117.43714673913043</v>
      </c>
      <c r="EW47" s="574">
        <f t="shared" si="77"/>
        <v>254.28176470588232</v>
      </c>
      <c r="EX47" s="574">
        <f t="shared" si="77"/>
        <v>166.3426041666666</v>
      </c>
      <c r="EY47" s="574">
        <f t="shared" si="77"/>
        <v>178.3306632653061</v>
      </c>
      <c r="EZ47" s="574">
        <f t="shared" si="77"/>
        <v>209.14593137254897</v>
      </c>
      <c r="FA47" s="574">
        <f t="shared" si="77"/>
        <v>203.64682291666668</v>
      </c>
      <c r="FB47" s="574">
        <f t="shared" si="77"/>
        <v>-87.109840425531928</v>
      </c>
      <c r="FC47" s="574">
        <f t="shared" si="77"/>
        <v>22.519038461538493</v>
      </c>
      <c r="FD47" s="574">
        <f t="shared" si="77"/>
        <v>180.39125000000007</v>
      </c>
      <c r="FE47" s="574">
        <f t="shared" si="77"/>
        <v>145.79985294117654</v>
      </c>
      <c r="FF47" s="574">
        <f t="shared" si="77"/>
        <v>183.27400568181812</v>
      </c>
      <c r="FG47" s="574">
        <f t="shared" si="77"/>
        <v>87.504234693877521</v>
      </c>
      <c r="FH47" s="574">
        <f t="shared" si="77"/>
        <v>101.46595108695651</v>
      </c>
      <c r="FI47" s="574">
        <f t="shared" si="77"/>
        <v>157.86030660377355</v>
      </c>
      <c r="FJ47" s="574">
        <f t="shared" si="77"/>
        <v>158.79605978260867</v>
      </c>
      <c r="FK47" s="574">
        <f t="shared" si="77"/>
        <v>144.42619680851061</v>
      </c>
      <c r="FL47" s="574">
        <f t="shared" si="77"/>
        <v>194.30517156862737</v>
      </c>
      <c r="FM47" s="574">
        <f t="shared" si="77"/>
        <v>183.00369791666671</v>
      </c>
      <c r="FN47" s="574">
        <f t="shared" si="77"/>
        <v>171.32022959183672</v>
      </c>
      <c r="FO47" s="574">
        <f t="shared" si="77"/>
        <v>235.68385000000001</v>
      </c>
      <c r="FP47" s="574">
        <f t="shared" si="77"/>
        <v>155.05150510204081</v>
      </c>
      <c r="FQ47" s="574">
        <f t="shared" si="77"/>
        <v>126.23007075471706</v>
      </c>
      <c r="FR47" s="574">
        <f t="shared" si="77"/>
        <v>161.37045454545458</v>
      </c>
      <c r="FS47" s="574">
        <f t="shared" si="77"/>
        <v>-148.88159574468088</v>
      </c>
      <c r="FT47" s="574">
        <f t="shared" si="77"/>
        <v>224.32923913043476</v>
      </c>
      <c r="FU47" s="574">
        <f t="shared" si="77"/>
        <v>145.7647405660378</v>
      </c>
      <c r="FV47" s="574">
        <f t="shared" si="77"/>
        <v>139.58358695652171</v>
      </c>
      <c r="FW47" s="574">
        <f t="shared" si="77"/>
        <v>152.31497549019613</v>
      </c>
      <c r="FX47" s="574">
        <f t="shared" si="77"/>
        <v>180.00579081632651</v>
      </c>
      <c r="FY47" s="574">
        <f t="shared" ref="FY47:GB47" si="78">+FY31/FY39</f>
        <v>148.48002604166669</v>
      </c>
      <c r="FZ47" s="574">
        <f t="shared" si="78"/>
        <v>74.077965686274538</v>
      </c>
      <c r="GA47" s="574">
        <f t="shared" si="78"/>
        <v>124.93401041666671</v>
      </c>
      <c r="GB47" s="574">
        <f t="shared" si="78"/>
        <v>140.89755319148935</v>
      </c>
      <c r="XEM47" s="140">
        <v>41913</v>
      </c>
      <c r="XEN47" s="143">
        <v>368</v>
      </c>
      <c r="XEO47" s="143">
        <v>376</v>
      </c>
      <c r="XEP47" s="143">
        <v>552</v>
      </c>
      <c r="XEQ47" s="143">
        <v>128</v>
      </c>
      <c r="XER47" s="143">
        <v>64</v>
      </c>
      <c r="XES47" s="143">
        <v>184</v>
      </c>
      <c r="XET47" s="143">
        <f t="shared" si="0"/>
        <v>744</v>
      </c>
    </row>
    <row r="48" spans="2:184 16363:16374">
      <c r="XEM48" s="140">
        <v>41944</v>
      </c>
      <c r="XEN48" s="143">
        <v>304</v>
      </c>
      <c r="XEO48" s="143">
        <v>416</v>
      </c>
      <c r="XEP48" s="143">
        <v>456</v>
      </c>
      <c r="XEQ48" s="143">
        <v>176</v>
      </c>
      <c r="XER48" s="143">
        <v>88</v>
      </c>
      <c r="XES48" s="143">
        <v>152</v>
      </c>
      <c r="XET48" s="143">
        <f t="shared" si="0"/>
        <v>720</v>
      </c>
    </row>
    <row r="49" spans="5:6 16367:16374">
      <c r="F49" s="231"/>
      <c r="XEM49" s="140">
        <v>41974</v>
      </c>
      <c r="XEN49" s="143">
        <v>352</v>
      </c>
      <c r="XEO49" s="143">
        <v>392</v>
      </c>
      <c r="XEP49" s="143">
        <v>528</v>
      </c>
      <c r="XEQ49" s="143">
        <v>144</v>
      </c>
      <c r="XER49" s="143">
        <v>72</v>
      </c>
      <c r="XES49" s="143">
        <v>176</v>
      </c>
      <c r="XET49" s="143">
        <f t="shared" si="0"/>
        <v>744</v>
      </c>
    </row>
    <row r="50" spans="5:6 16367:16374">
      <c r="E50" s="32"/>
      <c r="F50" s="231"/>
      <c r="XEM50" s="139">
        <v>42005</v>
      </c>
      <c r="XEN50" s="142">
        <v>336</v>
      </c>
      <c r="XEO50" s="142">
        <v>408</v>
      </c>
      <c r="XEP50" s="142">
        <v>504</v>
      </c>
      <c r="XEQ50" s="142">
        <v>160</v>
      </c>
      <c r="XER50" s="142">
        <v>80</v>
      </c>
      <c r="XES50" s="142">
        <v>168</v>
      </c>
      <c r="XET50" s="142">
        <f t="shared" si="0"/>
        <v>744</v>
      </c>
    </row>
    <row r="51" spans="5:6 16367:16374">
      <c r="XEM51" s="139">
        <v>42036</v>
      </c>
      <c r="XEN51" s="142">
        <v>320</v>
      </c>
      <c r="XEO51" s="142">
        <v>352</v>
      </c>
      <c r="XEP51" s="142">
        <v>480</v>
      </c>
      <c r="XEQ51" s="142">
        <v>128</v>
      </c>
      <c r="XER51" s="142">
        <v>64</v>
      </c>
      <c r="XES51" s="142">
        <v>160</v>
      </c>
      <c r="XET51" s="142">
        <f t="shared" si="0"/>
        <v>672</v>
      </c>
    </row>
    <row r="52" spans="5:6 16367:16374">
      <c r="E52" s="32"/>
      <c r="F52" s="231"/>
      <c r="XEM52" s="139">
        <v>42064</v>
      </c>
      <c r="XEN52" s="142">
        <v>352</v>
      </c>
      <c r="XEO52" s="142">
        <v>392</v>
      </c>
      <c r="XEP52" s="142">
        <v>528</v>
      </c>
      <c r="XEQ52" s="142">
        <v>144</v>
      </c>
      <c r="XER52" s="142">
        <v>72</v>
      </c>
      <c r="XES52" s="142">
        <v>176</v>
      </c>
      <c r="XET52" s="142">
        <f t="shared" si="0"/>
        <v>744</v>
      </c>
    </row>
    <row r="53" spans="5:6 16367:16374">
      <c r="XEM53" s="139">
        <v>42095</v>
      </c>
      <c r="XEN53" s="142">
        <v>352</v>
      </c>
      <c r="XEO53" s="142">
        <v>368</v>
      </c>
      <c r="XEP53" s="142">
        <v>528</v>
      </c>
      <c r="XEQ53" s="142">
        <v>128</v>
      </c>
      <c r="XER53" s="142">
        <v>64</v>
      </c>
      <c r="XES53" s="142">
        <v>176</v>
      </c>
      <c r="XET53" s="142">
        <f t="shared" si="0"/>
        <v>720</v>
      </c>
    </row>
    <row r="54" spans="5:6 16367:16374">
      <c r="XEM54" s="139">
        <v>42125</v>
      </c>
      <c r="XEN54" s="142">
        <v>320</v>
      </c>
      <c r="XEO54" s="142">
        <v>424</v>
      </c>
      <c r="XEP54" s="142">
        <v>480</v>
      </c>
      <c r="XEQ54" s="142">
        <v>176</v>
      </c>
      <c r="XER54" s="142">
        <v>88</v>
      </c>
      <c r="XES54" s="142">
        <v>160</v>
      </c>
      <c r="XET54" s="142">
        <f t="shared" si="0"/>
        <v>744</v>
      </c>
    </row>
    <row r="55" spans="5:6 16367:16374">
      <c r="XEM55" s="139">
        <v>42156</v>
      </c>
      <c r="XEN55" s="142">
        <v>352</v>
      </c>
      <c r="XEO55" s="142">
        <v>368</v>
      </c>
      <c r="XEP55" s="142">
        <v>528</v>
      </c>
      <c r="XEQ55" s="142">
        <v>128</v>
      </c>
      <c r="XER55" s="142">
        <v>64</v>
      </c>
      <c r="XES55" s="142">
        <v>176</v>
      </c>
      <c r="XET55" s="142">
        <f t="shared" si="0"/>
        <v>720</v>
      </c>
    </row>
    <row r="56" spans="5:6 16367:16374">
      <c r="XEM56" s="139">
        <v>42186</v>
      </c>
      <c r="XEN56" s="142">
        <v>368</v>
      </c>
      <c r="XEO56" s="142">
        <v>376</v>
      </c>
      <c r="XEP56" s="142">
        <v>552</v>
      </c>
      <c r="XEQ56" s="142">
        <v>128</v>
      </c>
      <c r="XER56" s="142">
        <v>64</v>
      </c>
      <c r="XES56" s="142">
        <v>184</v>
      </c>
      <c r="XET56" s="142">
        <f t="shared" si="0"/>
        <v>744</v>
      </c>
    </row>
    <row r="57" spans="5:6 16367:16374">
      <c r="XEM57" s="139">
        <v>42217</v>
      </c>
      <c r="XEN57" s="142">
        <v>336</v>
      </c>
      <c r="XEO57" s="142">
        <v>408</v>
      </c>
      <c r="XEP57" s="142">
        <v>504</v>
      </c>
      <c r="XEQ57" s="142">
        <v>160</v>
      </c>
      <c r="XER57" s="142">
        <v>80</v>
      </c>
      <c r="XES57" s="142">
        <v>168</v>
      </c>
      <c r="XET57" s="142">
        <f t="shared" si="0"/>
        <v>744</v>
      </c>
    </row>
    <row r="58" spans="5:6 16367:16374">
      <c r="XEM58" s="139">
        <v>42248</v>
      </c>
      <c r="XEN58" s="142">
        <v>336</v>
      </c>
      <c r="XEO58" s="142">
        <v>384</v>
      </c>
      <c r="XEP58" s="142">
        <v>504</v>
      </c>
      <c r="XEQ58" s="142">
        <v>144</v>
      </c>
      <c r="XER58" s="142">
        <v>72</v>
      </c>
      <c r="XES58" s="142">
        <v>168</v>
      </c>
      <c r="XET58" s="142">
        <f t="shared" si="0"/>
        <v>720</v>
      </c>
    </row>
    <row r="59" spans="5:6 16367:16374">
      <c r="XEM59" s="139">
        <v>42278</v>
      </c>
      <c r="XEN59" s="142">
        <v>352</v>
      </c>
      <c r="XEO59" s="142">
        <v>392</v>
      </c>
      <c r="XEP59" s="142">
        <v>528</v>
      </c>
      <c r="XEQ59" s="142">
        <v>144</v>
      </c>
      <c r="XER59" s="142">
        <v>72</v>
      </c>
      <c r="XES59" s="142">
        <v>176</v>
      </c>
      <c r="XET59" s="142">
        <f t="shared" si="0"/>
        <v>744</v>
      </c>
    </row>
    <row r="60" spans="5:6 16367:16374">
      <c r="XEM60" s="139">
        <v>42309</v>
      </c>
      <c r="XEN60" s="142">
        <v>320</v>
      </c>
      <c r="XEO60" s="142">
        <v>400</v>
      </c>
      <c r="XEP60" s="142">
        <v>480</v>
      </c>
      <c r="XEQ60" s="142">
        <v>160</v>
      </c>
      <c r="XER60" s="142">
        <v>80</v>
      </c>
      <c r="XES60" s="142">
        <v>160</v>
      </c>
      <c r="XET60" s="142">
        <f t="shared" si="0"/>
        <v>720</v>
      </c>
    </row>
    <row r="61" spans="5:6 16367:16374">
      <c r="XEM61" s="139">
        <v>42339</v>
      </c>
      <c r="XEN61" s="142">
        <v>352</v>
      </c>
      <c r="XEO61" s="142">
        <v>392</v>
      </c>
      <c r="XEP61" s="142">
        <v>528</v>
      </c>
      <c r="XEQ61" s="142">
        <v>144</v>
      </c>
      <c r="XER61" s="142">
        <v>72</v>
      </c>
      <c r="XES61" s="142">
        <v>176</v>
      </c>
      <c r="XET61" s="142">
        <f t="shared" si="0"/>
        <v>744</v>
      </c>
    </row>
    <row r="62" spans="5:6 16367:16374">
      <c r="XEM62" s="140">
        <v>42370</v>
      </c>
      <c r="XEN62" s="143">
        <v>320</v>
      </c>
      <c r="XEO62" s="143">
        <v>424</v>
      </c>
      <c r="XEP62" s="143">
        <v>480</v>
      </c>
      <c r="XEQ62" s="143">
        <v>176</v>
      </c>
      <c r="XER62" s="143">
        <v>88</v>
      </c>
      <c r="XES62" s="143">
        <v>160</v>
      </c>
      <c r="XET62" s="143">
        <f t="shared" si="0"/>
        <v>744</v>
      </c>
    </row>
    <row r="63" spans="5:6 16367:16374">
      <c r="XEM63" s="140">
        <v>42401</v>
      </c>
      <c r="XEN63" s="143">
        <v>336</v>
      </c>
      <c r="XEO63" s="143">
        <v>360</v>
      </c>
      <c r="XEP63" s="143">
        <v>504</v>
      </c>
      <c r="XEQ63" s="143">
        <v>128</v>
      </c>
      <c r="XER63" s="143">
        <v>64</v>
      </c>
      <c r="XES63" s="143">
        <v>168</v>
      </c>
      <c r="XET63" s="143">
        <f t="shared" si="0"/>
        <v>696</v>
      </c>
    </row>
    <row r="64" spans="5:6 16367:16374">
      <c r="XEM64" s="140">
        <v>42430</v>
      </c>
      <c r="XEN64" s="143">
        <v>368</v>
      </c>
      <c r="XEO64" s="143">
        <v>376</v>
      </c>
      <c r="XEP64" s="143">
        <v>552</v>
      </c>
      <c r="XEQ64" s="143">
        <v>128</v>
      </c>
      <c r="XER64" s="143">
        <v>64</v>
      </c>
      <c r="XES64" s="143">
        <v>184</v>
      </c>
      <c r="XET64" s="143">
        <f t="shared" si="0"/>
        <v>744</v>
      </c>
    </row>
    <row r="65" spans="16367:16374">
      <c r="XEM65" s="140">
        <v>42461</v>
      </c>
      <c r="XEN65" s="143">
        <v>336</v>
      </c>
      <c r="XEO65" s="143">
        <v>384</v>
      </c>
      <c r="XEP65" s="143">
        <v>504</v>
      </c>
      <c r="XEQ65" s="143">
        <v>144</v>
      </c>
      <c r="XER65" s="143">
        <v>72</v>
      </c>
      <c r="XES65" s="143">
        <v>168</v>
      </c>
      <c r="XET65" s="143">
        <f t="shared" si="0"/>
        <v>720</v>
      </c>
    </row>
    <row r="66" spans="16367:16374">
      <c r="XEM66" s="140">
        <v>42491</v>
      </c>
      <c r="XEN66" s="143">
        <v>336</v>
      </c>
      <c r="XEO66" s="143">
        <v>408</v>
      </c>
      <c r="XEP66" s="143">
        <v>504</v>
      </c>
      <c r="XEQ66" s="143">
        <v>160</v>
      </c>
      <c r="XER66" s="143">
        <v>80</v>
      </c>
      <c r="XES66" s="143">
        <v>168</v>
      </c>
      <c r="XET66" s="143">
        <f t="shared" si="0"/>
        <v>744</v>
      </c>
    </row>
    <row r="67" spans="16367:16374">
      <c r="XEM67" s="140">
        <v>42522</v>
      </c>
      <c r="XEN67" s="143">
        <v>352</v>
      </c>
      <c r="XEO67" s="143">
        <v>368</v>
      </c>
      <c r="XEP67" s="143">
        <v>528</v>
      </c>
      <c r="XEQ67" s="143">
        <v>128</v>
      </c>
      <c r="XER67" s="143">
        <v>64</v>
      </c>
      <c r="XES67" s="143">
        <v>176</v>
      </c>
      <c r="XET67" s="143">
        <f t="shared" ref="XET67:XET121" si="79">+XEN67+XEO67</f>
        <v>720</v>
      </c>
    </row>
    <row r="68" spans="16367:16374">
      <c r="XEM68" s="140">
        <v>42552</v>
      </c>
      <c r="XEN68" s="143">
        <v>320</v>
      </c>
      <c r="XEO68" s="143">
        <v>424</v>
      </c>
      <c r="XEP68" s="143">
        <v>480</v>
      </c>
      <c r="XEQ68" s="143">
        <v>176</v>
      </c>
      <c r="XER68" s="143">
        <v>88</v>
      </c>
      <c r="XES68" s="143">
        <v>160</v>
      </c>
      <c r="XET68" s="143">
        <f t="shared" si="79"/>
        <v>744</v>
      </c>
    </row>
    <row r="69" spans="16367:16374">
      <c r="XEM69" s="140">
        <v>42583</v>
      </c>
      <c r="XEN69" s="143">
        <v>368</v>
      </c>
      <c r="XEO69" s="143">
        <v>376</v>
      </c>
      <c r="XEP69" s="143">
        <v>552</v>
      </c>
      <c r="XEQ69" s="143">
        <v>128</v>
      </c>
      <c r="XER69" s="143">
        <v>64</v>
      </c>
      <c r="XES69" s="143">
        <v>184</v>
      </c>
      <c r="XET69" s="143">
        <f t="shared" si="79"/>
        <v>744</v>
      </c>
    </row>
    <row r="70" spans="16367:16374">
      <c r="XEM70" s="140">
        <v>42614</v>
      </c>
      <c r="XEN70" s="143">
        <v>336</v>
      </c>
      <c r="XEO70" s="143">
        <v>384</v>
      </c>
      <c r="XEP70" s="143">
        <v>504</v>
      </c>
      <c r="XEQ70" s="143">
        <v>144</v>
      </c>
      <c r="XER70" s="143">
        <v>72</v>
      </c>
      <c r="XES70" s="143">
        <v>168</v>
      </c>
      <c r="XET70" s="143">
        <f t="shared" si="79"/>
        <v>720</v>
      </c>
    </row>
    <row r="71" spans="16367:16374">
      <c r="XEM71" s="140">
        <v>42644</v>
      </c>
      <c r="XEN71" s="143">
        <v>336</v>
      </c>
      <c r="XEO71" s="143">
        <v>408</v>
      </c>
      <c r="XEP71" s="143">
        <v>504</v>
      </c>
      <c r="XEQ71" s="143">
        <v>160</v>
      </c>
      <c r="XER71" s="143">
        <v>80</v>
      </c>
      <c r="XES71" s="143">
        <v>168</v>
      </c>
      <c r="XET71" s="143">
        <f t="shared" si="79"/>
        <v>744</v>
      </c>
    </row>
    <row r="72" spans="16367:16374">
      <c r="XEM72" s="140">
        <v>42675</v>
      </c>
      <c r="XEN72" s="143">
        <v>336</v>
      </c>
      <c r="XEO72" s="143">
        <v>384</v>
      </c>
      <c r="XEP72" s="143">
        <v>504</v>
      </c>
      <c r="XEQ72" s="143">
        <v>144</v>
      </c>
      <c r="XER72" s="143">
        <v>72</v>
      </c>
      <c r="XES72" s="143">
        <v>168</v>
      </c>
      <c r="XET72" s="143">
        <f t="shared" si="79"/>
        <v>720</v>
      </c>
    </row>
    <row r="73" spans="16367:16374">
      <c r="XEM73" s="140">
        <v>42705</v>
      </c>
      <c r="XEN73" s="143">
        <v>336</v>
      </c>
      <c r="XEO73" s="143">
        <v>408</v>
      </c>
      <c r="XEP73" s="143">
        <v>504</v>
      </c>
      <c r="XEQ73" s="143">
        <v>160</v>
      </c>
      <c r="XER73" s="143">
        <v>80</v>
      </c>
      <c r="XES73" s="143">
        <v>168</v>
      </c>
      <c r="XET73" s="143">
        <f t="shared" si="79"/>
        <v>744</v>
      </c>
    </row>
    <row r="74" spans="16367:16374">
      <c r="XEM74" s="139">
        <v>42736</v>
      </c>
      <c r="XEN74" s="142">
        <v>336</v>
      </c>
      <c r="XEO74" s="142">
        <v>408</v>
      </c>
      <c r="XEP74" s="142">
        <v>504</v>
      </c>
      <c r="XEQ74" s="142">
        <v>160</v>
      </c>
      <c r="XER74" s="142">
        <v>80</v>
      </c>
      <c r="XES74" s="142">
        <v>168</v>
      </c>
      <c r="XET74" s="142">
        <f t="shared" si="79"/>
        <v>744</v>
      </c>
    </row>
    <row r="75" spans="16367:16374">
      <c r="XEM75" s="139">
        <v>42767</v>
      </c>
      <c r="XEN75" s="142">
        <v>320</v>
      </c>
      <c r="XEO75" s="142">
        <v>352</v>
      </c>
      <c r="XEP75" s="142">
        <v>480</v>
      </c>
      <c r="XEQ75" s="142">
        <v>128</v>
      </c>
      <c r="XER75" s="142">
        <v>64</v>
      </c>
      <c r="XES75" s="142">
        <v>160</v>
      </c>
      <c r="XET75" s="142">
        <f t="shared" si="79"/>
        <v>672</v>
      </c>
    </row>
    <row r="76" spans="16367:16374">
      <c r="XEM76" s="139">
        <v>42795</v>
      </c>
      <c r="XEN76" s="142">
        <v>368</v>
      </c>
      <c r="XEO76" s="142">
        <v>376</v>
      </c>
      <c r="XEP76" s="142">
        <v>552</v>
      </c>
      <c r="XEQ76" s="142">
        <v>128</v>
      </c>
      <c r="XER76" s="142">
        <v>64</v>
      </c>
      <c r="XES76" s="142">
        <v>184</v>
      </c>
      <c r="XET76" s="142">
        <f t="shared" si="79"/>
        <v>744</v>
      </c>
    </row>
    <row r="77" spans="16367:16374">
      <c r="XEM77" s="139">
        <v>42826</v>
      </c>
      <c r="XEN77" s="142">
        <v>320</v>
      </c>
      <c r="XEO77" s="142">
        <v>400</v>
      </c>
      <c r="XEP77" s="142">
        <v>480</v>
      </c>
      <c r="XEQ77" s="142">
        <v>160</v>
      </c>
      <c r="XER77" s="142">
        <v>80</v>
      </c>
      <c r="XES77" s="142">
        <v>160</v>
      </c>
      <c r="XET77" s="142">
        <f t="shared" si="79"/>
        <v>720</v>
      </c>
    </row>
    <row r="78" spans="16367:16374">
      <c r="XEM78" s="139">
        <v>42856</v>
      </c>
      <c r="XEN78" s="142">
        <v>352</v>
      </c>
      <c r="XEO78" s="142">
        <v>392</v>
      </c>
      <c r="XEP78" s="142">
        <v>528</v>
      </c>
      <c r="XEQ78" s="142">
        <v>144</v>
      </c>
      <c r="XER78" s="142">
        <v>72</v>
      </c>
      <c r="XES78" s="142">
        <v>176</v>
      </c>
      <c r="XET78" s="142">
        <f t="shared" si="79"/>
        <v>744</v>
      </c>
    </row>
    <row r="79" spans="16367:16374">
      <c r="XEM79" s="139">
        <v>42887</v>
      </c>
      <c r="XEN79" s="142">
        <v>352</v>
      </c>
      <c r="XEO79" s="142">
        <v>368</v>
      </c>
      <c r="XEP79" s="142">
        <v>528</v>
      </c>
      <c r="XEQ79" s="142">
        <v>128</v>
      </c>
      <c r="XER79" s="142">
        <v>64</v>
      </c>
      <c r="XES79" s="142">
        <v>176</v>
      </c>
      <c r="XET79" s="142">
        <f t="shared" si="79"/>
        <v>720</v>
      </c>
    </row>
    <row r="80" spans="16367:16374">
      <c r="XEM80" s="139">
        <v>42917</v>
      </c>
      <c r="XEN80" s="142">
        <v>320</v>
      </c>
      <c r="XEO80" s="142">
        <v>424</v>
      </c>
      <c r="XEP80" s="142">
        <v>480</v>
      </c>
      <c r="XEQ80" s="142">
        <v>176</v>
      </c>
      <c r="XER80" s="142">
        <v>88</v>
      </c>
      <c r="XES80" s="142">
        <v>160</v>
      </c>
      <c r="XET80" s="142">
        <f t="shared" si="79"/>
        <v>744</v>
      </c>
    </row>
    <row r="81" spans="16367:16374">
      <c r="XEM81" s="139">
        <v>42948</v>
      </c>
      <c r="XEN81" s="142">
        <v>368</v>
      </c>
      <c r="XEO81" s="142">
        <v>376</v>
      </c>
      <c r="XEP81" s="142">
        <v>552</v>
      </c>
      <c r="XEQ81" s="142">
        <v>128</v>
      </c>
      <c r="XER81" s="142">
        <v>64</v>
      </c>
      <c r="XES81" s="142">
        <v>184</v>
      </c>
      <c r="XET81" s="142">
        <f t="shared" si="79"/>
        <v>744</v>
      </c>
    </row>
    <row r="82" spans="16367:16374">
      <c r="XEM82" s="139">
        <v>42979</v>
      </c>
      <c r="XEN82" s="142">
        <v>320</v>
      </c>
      <c r="XEO82" s="142">
        <v>400</v>
      </c>
      <c r="XEP82" s="142">
        <v>480</v>
      </c>
      <c r="XEQ82" s="142">
        <v>160</v>
      </c>
      <c r="XER82" s="142">
        <v>80</v>
      </c>
      <c r="XES82" s="142">
        <v>160</v>
      </c>
      <c r="XET82" s="142">
        <f t="shared" si="79"/>
        <v>720</v>
      </c>
    </row>
    <row r="83" spans="16367:16374">
      <c r="XEM83" s="139">
        <v>43009</v>
      </c>
      <c r="XEN83" s="142">
        <v>352</v>
      </c>
      <c r="XEO83" s="142">
        <v>392</v>
      </c>
      <c r="XEP83" s="142">
        <v>528</v>
      </c>
      <c r="XEQ83" s="142">
        <v>144</v>
      </c>
      <c r="XER83" s="142">
        <v>72</v>
      </c>
      <c r="XES83" s="142">
        <v>176</v>
      </c>
      <c r="XET83" s="142">
        <f t="shared" si="79"/>
        <v>744</v>
      </c>
    </row>
    <row r="84" spans="16367:16374">
      <c r="XEM84" s="139">
        <v>43040</v>
      </c>
      <c r="XEN84" s="142">
        <v>336</v>
      </c>
      <c r="XEO84" s="142">
        <v>384</v>
      </c>
      <c r="XEP84" s="142">
        <v>504</v>
      </c>
      <c r="XEQ84" s="142">
        <v>144</v>
      </c>
      <c r="XER84" s="142">
        <v>72</v>
      </c>
      <c r="XES84" s="142">
        <v>168</v>
      </c>
      <c r="XET84" s="142">
        <f t="shared" si="79"/>
        <v>720</v>
      </c>
    </row>
    <row r="85" spans="16367:16374">
      <c r="XEM85" s="139">
        <v>43070</v>
      </c>
      <c r="XEN85" s="142">
        <v>320</v>
      </c>
      <c r="XEO85" s="142">
        <v>424</v>
      </c>
      <c r="XEP85" s="142">
        <v>480</v>
      </c>
      <c r="XEQ85" s="142">
        <v>176</v>
      </c>
      <c r="XER85" s="142">
        <v>88</v>
      </c>
      <c r="XES85" s="142">
        <v>160</v>
      </c>
      <c r="XET85" s="142">
        <f t="shared" si="79"/>
        <v>744</v>
      </c>
    </row>
    <row r="86" spans="16367:16374">
      <c r="XEM86" s="140">
        <v>43101</v>
      </c>
      <c r="XEN86" s="143">
        <v>352</v>
      </c>
      <c r="XEO86" s="143">
        <v>392</v>
      </c>
      <c r="XEP86" s="143">
        <v>528</v>
      </c>
      <c r="XEQ86" s="143">
        <v>144</v>
      </c>
      <c r="XER86" s="143">
        <v>72</v>
      </c>
      <c r="XES86" s="143">
        <v>176</v>
      </c>
      <c r="XET86" s="143">
        <f t="shared" si="79"/>
        <v>744</v>
      </c>
    </row>
    <row r="87" spans="16367:16374">
      <c r="XEM87" s="140">
        <v>43132</v>
      </c>
      <c r="XEN87" s="143">
        <v>320</v>
      </c>
      <c r="XEO87" s="143">
        <v>352</v>
      </c>
      <c r="XEP87" s="143">
        <v>480</v>
      </c>
      <c r="XEQ87" s="143">
        <v>128</v>
      </c>
      <c r="XER87" s="143">
        <v>64</v>
      </c>
      <c r="XES87" s="143">
        <v>160</v>
      </c>
      <c r="XET87" s="143">
        <f t="shared" si="79"/>
        <v>672</v>
      </c>
    </row>
    <row r="88" spans="16367:16374">
      <c r="XEM88" s="140">
        <v>43160</v>
      </c>
      <c r="XEN88" s="143">
        <v>352</v>
      </c>
      <c r="XEO88" s="143">
        <v>392</v>
      </c>
      <c r="XEP88" s="143">
        <v>528</v>
      </c>
      <c r="XEQ88" s="143">
        <v>144</v>
      </c>
      <c r="XER88" s="143">
        <v>72</v>
      </c>
      <c r="XES88" s="143">
        <v>176</v>
      </c>
      <c r="XET88" s="143">
        <f t="shared" si="79"/>
        <v>744</v>
      </c>
    </row>
    <row r="89" spans="16367:16374">
      <c r="XEM89" s="140">
        <v>43191</v>
      </c>
      <c r="XEN89" s="143">
        <v>336</v>
      </c>
      <c r="XEO89" s="143">
        <v>384</v>
      </c>
      <c r="XEP89" s="143">
        <v>504</v>
      </c>
      <c r="XEQ89" s="143">
        <v>144</v>
      </c>
      <c r="XER89" s="143">
        <v>72</v>
      </c>
      <c r="XES89" s="143">
        <v>168</v>
      </c>
      <c r="XET89" s="143">
        <f t="shared" si="79"/>
        <v>720</v>
      </c>
    </row>
    <row r="90" spans="16367:16374">
      <c r="XEM90" s="140">
        <v>43221</v>
      </c>
      <c r="XEN90" s="143">
        <v>352</v>
      </c>
      <c r="XEO90" s="143">
        <v>392</v>
      </c>
      <c r="XEP90" s="143">
        <v>528</v>
      </c>
      <c r="XEQ90" s="143">
        <v>144</v>
      </c>
      <c r="XER90" s="143">
        <v>72</v>
      </c>
      <c r="XES90" s="143">
        <v>176</v>
      </c>
      <c r="XET90" s="143">
        <f t="shared" si="79"/>
        <v>744</v>
      </c>
    </row>
    <row r="91" spans="16367:16374">
      <c r="XEM91" s="140">
        <v>43252</v>
      </c>
      <c r="XEN91" s="143">
        <v>336</v>
      </c>
      <c r="XEO91" s="143">
        <v>384</v>
      </c>
      <c r="XEP91" s="143">
        <v>504</v>
      </c>
      <c r="XEQ91" s="143">
        <v>144</v>
      </c>
      <c r="XER91" s="143">
        <v>72</v>
      </c>
      <c r="XES91" s="143">
        <v>168</v>
      </c>
      <c r="XET91" s="143">
        <f t="shared" si="79"/>
        <v>720</v>
      </c>
    </row>
    <row r="92" spans="16367:16374">
      <c r="XEM92" s="140">
        <v>43282</v>
      </c>
      <c r="XEN92" s="143">
        <v>336</v>
      </c>
      <c r="XEO92" s="143">
        <v>408</v>
      </c>
      <c r="XEP92" s="143">
        <v>504</v>
      </c>
      <c r="XEQ92" s="143">
        <v>160</v>
      </c>
      <c r="XER92" s="143">
        <v>80</v>
      </c>
      <c r="XES92" s="143">
        <v>168</v>
      </c>
      <c r="XET92" s="143">
        <f t="shared" si="79"/>
        <v>744</v>
      </c>
    </row>
    <row r="93" spans="16367:16374">
      <c r="XEM93" s="140">
        <v>43313</v>
      </c>
      <c r="XEN93" s="143">
        <v>368</v>
      </c>
      <c r="XEO93" s="143">
        <v>376</v>
      </c>
      <c r="XEP93" s="143">
        <v>552</v>
      </c>
      <c r="XEQ93" s="143">
        <v>128</v>
      </c>
      <c r="XER93" s="143">
        <v>64</v>
      </c>
      <c r="XES93" s="143">
        <v>184</v>
      </c>
      <c r="XET93" s="143">
        <f t="shared" si="79"/>
        <v>744</v>
      </c>
    </row>
    <row r="94" spans="16367:16374">
      <c r="XEM94" s="140">
        <v>43344</v>
      </c>
      <c r="XEN94" s="143">
        <v>304</v>
      </c>
      <c r="XEO94" s="143">
        <v>416</v>
      </c>
      <c r="XEP94" s="143">
        <v>456</v>
      </c>
      <c r="XEQ94" s="143">
        <v>176</v>
      </c>
      <c r="XER94" s="143">
        <v>88</v>
      </c>
      <c r="XES94" s="143">
        <v>152</v>
      </c>
      <c r="XET94" s="143">
        <f t="shared" si="79"/>
        <v>720</v>
      </c>
    </row>
    <row r="95" spans="16367:16374">
      <c r="XEM95" s="140">
        <v>43374</v>
      </c>
      <c r="XEN95" s="143">
        <v>368</v>
      </c>
      <c r="XEO95" s="143">
        <v>376</v>
      </c>
      <c r="XEP95" s="143">
        <v>552</v>
      </c>
      <c r="XEQ95" s="143">
        <v>128</v>
      </c>
      <c r="XER95" s="143">
        <v>64</v>
      </c>
      <c r="XES95" s="143">
        <v>184</v>
      </c>
      <c r="XET95" s="143">
        <f t="shared" si="79"/>
        <v>744</v>
      </c>
    </row>
    <row r="96" spans="16367:16374">
      <c r="XEM96" s="140">
        <v>43405</v>
      </c>
      <c r="XEN96" s="143">
        <v>336</v>
      </c>
      <c r="XEO96" s="143">
        <v>384</v>
      </c>
      <c r="XEP96" s="143">
        <v>504</v>
      </c>
      <c r="XEQ96" s="143">
        <v>144</v>
      </c>
      <c r="XER96" s="143">
        <v>72</v>
      </c>
      <c r="XES96" s="143">
        <v>168</v>
      </c>
      <c r="XET96" s="143">
        <f t="shared" si="79"/>
        <v>720</v>
      </c>
    </row>
    <row r="97" spans="16367:16374">
      <c r="XEM97" s="140">
        <v>43435</v>
      </c>
      <c r="XEN97" s="143">
        <v>320</v>
      </c>
      <c r="XEO97" s="143">
        <v>424</v>
      </c>
      <c r="XEP97" s="143">
        <v>480</v>
      </c>
      <c r="XEQ97" s="143">
        <v>176</v>
      </c>
      <c r="XER97" s="143">
        <v>88</v>
      </c>
      <c r="XES97" s="143">
        <v>160</v>
      </c>
      <c r="XET97" s="143">
        <f t="shared" si="79"/>
        <v>744</v>
      </c>
    </row>
    <row r="98" spans="16367:16374">
      <c r="XEM98" s="139">
        <v>43466</v>
      </c>
      <c r="XEN98" s="142">
        <v>352</v>
      </c>
      <c r="XEO98" s="142">
        <v>392</v>
      </c>
      <c r="XEP98" s="142">
        <v>528</v>
      </c>
      <c r="XEQ98" s="142">
        <v>144</v>
      </c>
      <c r="XER98" s="142">
        <v>72</v>
      </c>
      <c r="XES98" s="142">
        <v>176</v>
      </c>
      <c r="XET98" s="142">
        <f t="shared" si="79"/>
        <v>744</v>
      </c>
    </row>
    <row r="99" spans="16367:16374">
      <c r="XEM99" s="139">
        <v>43497</v>
      </c>
      <c r="XEN99" s="142">
        <v>320</v>
      </c>
      <c r="XEO99" s="142">
        <v>352</v>
      </c>
      <c r="XEP99" s="142">
        <v>480</v>
      </c>
      <c r="XEQ99" s="142">
        <v>128</v>
      </c>
      <c r="XER99" s="142">
        <v>64</v>
      </c>
      <c r="XES99" s="142">
        <v>160</v>
      </c>
      <c r="XET99" s="142">
        <f t="shared" si="79"/>
        <v>672</v>
      </c>
    </row>
    <row r="100" spans="16367:16374">
      <c r="XEM100" s="139">
        <v>43525</v>
      </c>
      <c r="XEN100" s="142">
        <v>336</v>
      </c>
      <c r="XEO100" s="142">
        <v>408</v>
      </c>
      <c r="XEP100" s="142">
        <v>504</v>
      </c>
      <c r="XEQ100" s="142">
        <v>160</v>
      </c>
      <c r="XER100" s="142">
        <v>80</v>
      </c>
      <c r="XES100" s="142">
        <v>168</v>
      </c>
      <c r="XET100" s="142">
        <f t="shared" si="79"/>
        <v>744</v>
      </c>
    </row>
    <row r="101" spans="16367:16374">
      <c r="XEM101" s="139">
        <v>43556</v>
      </c>
      <c r="XEN101" s="142">
        <v>352</v>
      </c>
      <c r="XEO101" s="142">
        <v>368</v>
      </c>
      <c r="XEP101" s="142">
        <v>528</v>
      </c>
      <c r="XEQ101" s="142">
        <v>128</v>
      </c>
      <c r="XER101" s="142">
        <v>64</v>
      </c>
      <c r="XES101" s="142">
        <v>176</v>
      </c>
      <c r="XET101" s="142">
        <f t="shared" si="79"/>
        <v>720</v>
      </c>
    </row>
    <row r="102" spans="16367:16374">
      <c r="XEM102" s="139">
        <v>43586</v>
      </c>
      <c r="XEN102" s="142">
        <v>352</v>
      </c>
      <c r="XEO102" s="142">
        <v>392</v>
      </c>
      <c r="XEP102" s="142">
        <v>528</v>
      </c>
      <c r="XEQ102" s="142">
        <v>144</v>
      </c>
      <c r="XER102" s="142">
        <v>72</v>
      </c>
      <c r="XES102" s="142">
        <v>176</v>
      </c>
      <c r="XET102" s="142">
        <f t="shared" si="79"/>
        <v>744</v>
      </c>
    </row>
    <row r="103" spans="16367:16374">
      <c r="XEM103" s="139">
        <v>43617</v>
      </c>
      <c r="XEN103" s="142">
        <v>320</v>
      </c>
      <c r="XEO103" s="142">
        <v>400</v>
      </c>
      <c r="XEP103" s="142">
        <v>480</v>
      </c>
      <c r="XEQ103" s="142">
        <v>160</v>
      </c>
      <c r="XER103" s="142">
        <v>80</v>
      </c>
      <c r="XES103" s="142">
        <v>160</v>
      </c>
      <c r="XET103" s="142">
        <f t="shared" si="79"/>
        <v>720</v>
      </c>
    </row>
    <row r="104" spans="16367:16374">
      <c r="XEM104" s="139">
        <v>43647</v>
      </c>
      <c r="XEN104" s="142">
        <v>352</v>
      </c>
      <c r="XEO104" s="142">
        <v>392</v>
      </c>
      <c r="XEP104" s="142">
        <v>528</v>
      </c>
      <c r="XEQ104" s="142">
        <v>144</v>
      </c>
      <c r="XER104" s="142">
        <v>72</v>
      </c>
      <c r="XES104" s="142">
        <v>176</v>
      </c>
      <c r="XET104" s="142">
        <f t="shared" si="79"/>
        <v>744</v>
      </c>
    </row>
    <row r="105" spans="16367:16374">
      <c r="XEM105" s="139">
        <v>43678</v>
      </c>
      <c r="XEN105" s="142">
        <v>352</v>
      </c>
      <c r="XEO105" s="142">
        <v>392</v>
      </c>
      <c r="XEP105" s="142">
        <v>528</v>
      </c>
      <c r="XEQ105" s="142">
        <v>144</v>
      </c>
      <c r="XER105" s="142">
        <v>72</v>
      </c>
      <c r="XES105" s="142">
        <v>176</v>
      </c>
      <c r="XET105" s="142">
        <f t="shared" si="79"/>
        <v>744</v>
      </c>
    </row>
    <row r="106" spans="16367:16374">
      <c r="XEM106" s="139">
        <v>43709</v>
      </c>
      <c r="XEN106" s="142">
        <v>320</v>
      </c>
      <c r="XEO106" s="142">
        <v>400</v>
      </c>
      <c r="XEP106" s="142">
        <v>480</v>
      </c>
      <c r="XEQ106" s="142">
        <v>160</v>
      </c>
      <c r="XER106" s="142">
        <v>80</v>
      </c>
      <c r="XES106" s="142">
        <v>160</v>
      </c>
      <c r="XET106" s="142">
        <f t="shared" si="79"/>
        <v>720</v>
      </c>
    </row>
    <row r="107" spans="16367:16374">
      <c r="XEM107" s="139">
        <v>43739</v>
      </c>
      <c r="XEN107" s="142">
        <v>368</v>
      </c>
      <c r="XEO107" s="142">
        <v>376</v>
      </c>
      <c r="XEP107" s="142">
        <v>552</v>
      </c>
      <c r="XEQ107" s="142">
        <v>128</v>
      </c>
      <c r="XER107" s="142">
        <v>64</v>
      </c>
      <c r="XES107" s="142">
        <v>184</v>
      </c>
      <c r="XET107" s="142">
        <f t="shared" si="79"/>
        <v>744</v>
      </c>
    </row>
    <row r="108" spans="16367:16374">
      <c r="XEM108" s="139">
        <v>43770</v>
      </c>
      <c r="XEN108" s="142">
        <v>320</v>
      </c>
      <c r="XEO108" s="142">
        <v>400</v>
      </c>
      <c r="XEP108" s="142">
        <v>480</v>
      </c>
      <c r="XEQ108" s="142">
        <v>160</v>
      </c>
      <c r="XER108" s="142">
        <v>80</v>
      </c>
      <c r="XES108" s="142">
        <v>160</v>
      </c>
      <c r="XET108" s="142">
        <f t="shared" si="79"/>
        <v>720</v>
      </c>
    </row>
    <row r="109" spans="16367:16374">
      <c r="XEM109" s="139">
        <v>43800</v>
      </c>
      <c r="XEN109" s="142">
        <v>336</v>
      </c>
      <c r="XEO109" s="142">
        <v>408</v>
      </c>
      <c r="XEP109" s="142">
        <v>504</v>
      </c>
      <c r="XEQ109" s="142">
        <v>160</v>
      </c>
      <c r="XER109" s="142">
        <v>80</v>
      </c>
      <c r="XES109" s="142">
        <v>168</v>
      </c>
      <c r="XET109" s="142">
        <f t="shared" si="79"/>
        <v>744</v>
      </c>
    </row>
    <row r="110" spans="16367:16374">
      <c r="XEM110" s="140">
        <v>43831</v>
      </c>
      <c r="XEN110" s="143">
        <v>352</v>
      </c>
      <c r="XEO110" s="143">
        <v>392</v>
      </c>
      <c r="XEP110" s="143">
        <v>528</v>
      </c>
      <c r="XEQ110" s="143">
        <v>144</v>
      </c>
      <c r="XER110" s="143">
        <v>72</v>
      </c>
      <c r="XES110" s="143">
        <v>176</v>
      </c>
      <c r="XET110" s="143">
        <f t="shared" si="79"/>
        <v>744</v>
      </c>
    </row>
    <row r="111" spans="16367:16374">
      <c r="XEM111" s="140">
        <v>43862</v>
      </c>
      <c r="XEN111" s="143">
        <v>320</v>
      </c>
      <c r="XEO111" s="143">
        <v>376</v>
      </c>
      <c r="XEP111" s="143">
        <v>480</v>
      </c>
      <c r="XEQ111" s="143">
        <v>144</v>
      </c>
      <c r="XER111" s="143">
        <v>72</v>
      </c>
      <c r="XES111" s="143">
        <v>160</v>
      </c>
      <c r="XET111" s="143">
        <f t="shared" si="79"/>
        <v>696</v>
      </c>
    </row>
    <row r="112" spans="16367:16374">
      <c r="XEM112" s="140">
        <v>43891</v>
      </c>
      <c r="XEN112" s="143">
        <v>352</v>
      </c>
      <c r="XEO112" s="143">
        <v>392</v>
      </c>
      <c r="XEP112" s="143">
        <v>528</v>
      </c>
      <c r="XEQ112" s="143">
        <v>144</v>
      </c>
      <c r="XER112" s="143">
        <v>72</v>
      </c>
      <c r="XES112" s="143">
        <v>176</v>
      </c>
      <c r="XET112" s="143">
        <f t="shared" si="79"/>
        <v>744</v>
      </c>
    </row>
    <row r="113" spans="16367:16374">
      <c r="XEM113" s="140">
        <v>43922</v>
      </c>
      <c r="XEN113" s="143">
        <v>352</v>
      </c>
      <c r="XEO113" s="143">
        <v>368</v>
      </c>
      <c r="XEP113" s="143">
        <v>528</v>
      </c>
      <c r="XEQ113" s="143">
        <v>128</v>
      </c>
      <c r="XER113" s="143">
        <v>64</v>
      </c>
      <c r="XES113" s="143">
        <v>176</v>
      </c>
      <c r="XET113" s="143">
        <f t="shared" si="79"/>
        <v>720</v>
      </c>
    </row>
    <row r="114" spans="16367:16374">
      <c r="XEM114" s="140">
        <v>43952</v>
      </c>
      <c r="XEN114" s="143">
        <v>320</v>
      </c>
      <c r="XEO114" s="143">
        <v>424</v>
      </c>
      <c r="XEP114" s="143">
        <v>480</v>
      </c>
      <c r="XEQ114" s="143">
        <v>176</v>
      </c>
      <c r="XER114" s="143">
        <v>88</v>
      </c>
      <c r="XES114" s="143">
        <v>160</v>
      </c>
      <c r="XET114" s="143">
        <f t="shared" si="79"/>
        <v>744</v>
      </c>
    </row>
    <row r="115" spans="16367:16374">
      <c r="XEM115" s="140">
        <v>43983</v>
      </c>
      <c r="XEN115" s="143">
        <v>352</v>
      </c>
      <c r="XEO115" s="143">
        <v>368</v>
      </c>
      <c r="XEP115" s="143">
        <v>528</v>
      </c>
      <c r="XEQ115" s="143">
        <v>128</v>
      </c>
      <c r="XER115" s="143">
        <v>64</v>
      </c>
      <c r="XES115" s="143">
        <v>176</v>
      </c>
      <c r="XET115" s="143">
        <f t="shared" si="79"/>
        <v>720</v>
      </c>
    </row>
    <row r="116" spans="16367:16374">
      <c r="XEM116" s="140">
        <v>44013</v>
      </c>
      <c r="XEN116" s="143">
        <v>368</v>
      </c>
      <c r="XEO116" s="143">
        <v>376</v>
      </c>
      <c r="XEP116" s="143">
        <v>552</v>
      </c>
      <c r="XEQ116" s="143">
        <v>128</v>
      </c>
      <c r="XER116" s="143">
        <v>64</v>
      </c>
      <c r="XES116" s="143">
        <v>184</v>
      </c>
      <c r="XET116" s="143">
        <f t="shared" si="79"/>
        <v>744</v>
      </c>
    </row>
    <row r="117" spans="16367:16374">
      <c r="XEM117" s="140">
        <v>44044</v>
      </c>
      <c r="XEN117" s="143">
        <v>336</v>
      </c>
      <c r="XEO117" s="143">
        <v>408</v>
      </c>
      <c r="XEP117" s="143">
        <v>504</v>
      </c>
      <c r="XEQ117" s="143">
        <v>160</v>
      </c>
      <c r="XER117" s="143">
        <v>80</v>
      </c>
      <c r="XES117" s="143">
        <v>168</v>
      </c>
      <c r="XET117" s="143">
        <f t="shared" si="79"/>
        <v>744</v>
      </c>
    </row>
    <row r="118" spans="16367:16374">
      <c r="XEM118" s="140">
        <v>44075</v>
      </c>
      <c r="XEN118" s="143">
        <v>336</v>
      </c>
      <c r="XEO118" s="143">
        <v>384</v>
      </c>
      <c r="XEP118" s="143">
        <v>504</v>
      </c>
      <c r="XEQ118" s="143">
        <v>144</v>
      </c>
      <c r="XER118" s="143">
        <v>72</v>
      </c>
      <c r="XES118" s="143">
        <v>168</v>
      </c>
      <c r="XET118" s="143">
        <f t="shared" si="79"/>
        <v>720</v>
      </c>
    </row>
    <row r="119" spans="16367:16374">
      <c r="XEM119" s="140">
        <v>44105</v>
      </c>
      <c r="XEN119" s="143">
        <v>352</v>
      </c>
      <c r="XEO119" s="143">
        <v>392</v>
      </c>
      <c r="XEP119" s="143">
        <v>528</v>
      </c>
      <c r="XEQ119" s="143">
        <v>144</v>
      </c>
      <c r="XER119" s="143">
        <v>72</v>
      </c>
      <c r="XES119" s="143">
        <v>176</v>
      </c>
      <c r="XET119" s="143">
        <f t="shared" si="79"/>
        <v>744</v>
      </c>
    </row>
    <row r="120" spans="16367:16374">
      <c r="XEM120" s="140">
        <v>44136</v>
      </c>
      <c r="XEN120" s="143">
        <v>320</v>
      </c>
      <c r="XEO120" s="143">
        <v>400</v>
      </c>
      <c r="XEP120" s="143">
        <v>480</v>
      </c>
      <c r="XEQ120" s="143">
        <v>160</v>
      </c>
      <c r="XER120" s="143">
        <v>80</v>
      </c>
      <c r="XES120" s="143">
        <v>160</v>
      </c>
      <c r="XET120" s="143">
        <f t="shared" si="79"/>
        <v>720</v>
      </c>
    </row>
    <row r="121" spans="16367:16374">
      <c r="XEM121" s="140">
        <v>44166</v>
      </c>
      <c r="XEN121" s="143">
        <v>352</v>
      </c>
      <c r="XEO121" s="143">
        <v>392</v>
      </c>
      <c r="XEP121" s="143">
        <v>528</v>
      </c>
      <c r="XEQ121" s="143">
        <v>144</v>
      </c>
      <c r="XER121" s="143">
        <v>72</v>
      </c>
      <c r="XES121" s="143">
        <v>176</v>
      </c>
      <c r="XET121" s="143">
        <f t="shared" si="79"/>
        <v>744</v>
      </c>
    </row>
    <row r="122" spans="16367:16374">
      <c r="XEM122" s="139">
        <v>44197</v>
      </c>
      <c r="XEN122" s="142">
        <f>+XET122-XEO122</f>
        <v>320</v>
      </c>
      <c r="XEO122" s="142">
        <f>+SUM(XEQ122:XES122)</f>
        <v>424</v>
      </c>
      <c r="XEP122" s="142">
        <f>+XEQ122+XEN122</f>
        <v>496</v>
      </c>
      <c r="XEQ122" s="142">
        <v>176</v>
      </c>
      <c r="XER122" s="142">
        <v>88</v>
      </c>
      <c r="XES122" s="142">
        <v>160</v>
      </c>
      <c r="XET122" s="142">
        <v>744</v>
      </c>
    </row>
    <row r="123" spans="16367:16374">
      <c r="XEM123" s="139">
        <v>44228</v>
      </c>
      <c r="XEN123" s="142">
        <f t="shared" ref="XEN123:XEN186" si="80">+XET123-XEO123</f>
        <v>320</v>
      </c>
      <c r="XEO123" s="142">
        <f t="shared" ref="XEO123:XEO186" si="81">+SUM(XEQ123:XES123)</f>
        <v>352</v>
      </c>
      <c r="XEP123" s="142">
        <f t="shared" ref="XEP123:XEP186" si="82">+XEQ123+XEN123</f>
        <v>448</v>
      </c>
      <c r="XEQ123" s="142">
        <v>128</v>
      </c>
      <c r="XER123" s="142">
        <v>64</v>
      </c>
      <c r="XES123" s="142">
        <v>160</v>
      </c>
      <c r="XET123" s="142">
        <v>672</v>
      </c>
    </row>
    <row r="124" spans="16367:16374">
      <c r="XEM124" s="139">
        <v>44256</v>
      </c>
      <c r="XEN124" s="142">
        <f t="shared" si="80"/>
        <v>368</v>
      </c>
      <c r="XEO124" s="142">
        <f t="shared" si="81"/>
        <v>376</v>
      </c>
      <c r="XEP124" s="142">
        <f t="shared" si="82"/>
        <v>496</v>
      </c>
      <c r="XEQ124" s="142">
        <v>128</v>
      </c>
      <c r="XER124" s="142">
        <v>64</v>
      </c>
      <c r="XES124" s="142">
        <v>184</v>
      </c>
      <c r="XET124" s="142">
        <v>744</v>
      </c>
    </row>
    <row r="125" spans="16367:16374">
      <c r="XEM125" s="139">
        <v>44287</v>
      </c>
      <c r="XEN125" s="142">
        <f t="shared" si="80"/>
        <v>352</v>
      </c>
      <c r="XEO125" s="142">
        <f t="shared" si="81"/>
        <v>368</v>
      </c>
      <c r="XEP125" s="142">
        <f t="shared" si="82"/>
        <v>480</v>
      </c>
      <c r="XEQ125" s="142">
        <v>128</v>
      </c>
      <c r="XER125" s="142">
        <v>64</v>
      </c>
      <c r="XES125" s="142">
        <v>176</v>
      </c>
      <c r="XET125" s="142">
        <v>720</v>
      </c>
    </row>
    <row r="126" spans="16367:16374">
      <c r="XEM126" s="139">
        <v>44317</v>
      </c>
      <c r="XEN126" s="142">
        <f t="shared" si="80"/>
        <v>320</v>
      </c>
      <c r="XEO126" s="142">
        <f t="shared" si="81"/>
        <v>424</v>
      </c>
      <c r="XEP126" s="142">
        <f t="shared" si="82"/>
        <v>496</v>
      </c>
      <c r="XEQ126" s="142">
        <v>176</v>
      </c>
      <c r="XER126" s="142">
        <v>88</v>
      </c>
      <c r="XES126" s="142">
        <v>160</v>
      </c>
      <c r="XET126" s="142">
        <v>744</v>
      </c>
    </row>
    <row r="127" spans="16367:16374">
      <c r="XEM127" s="139">
        <v>44348</v>
      </c>
      <c r="XEN127" s="142">
        <f t="shared" si="80"/>
        <v>352</v>
      </c>
      <c r="XEO127" s="142">
        <f t="shared" si="81"/>
        <v>368</v>
      </c>
      <c r="XEP127" s="142">
        <f t="shared" si="82"/>
        <v>480</v>
      </c>
      <c r="XEQ127" s="142">
        <v>128</v>
      </c>
      <c r="XER127" s="142">
        <v>64</v>
      </c>
      <c r="XES127" s="142">
        <v>176</v>
      </c>
      <c r="XET127" s="142">
        <v>720</v>
      </c>
    </row>
    <row r="128" spans="16367:16374">
      <c r="XEM128" s="139">
        <v>44378</v>
      </c>
      <c r="XEN128" s="142">
        <f t="shared" si="80"/>
        <v>336</v>
      </c>
      <c r="XEO128" s="142">
        <f t="shared" si="81"/>
        <v>408</v>
      </c>
      <c r="XEP128" s="142">
        <f t="shared" si="82"/>
        <v>496</v>
      </c>
      <c r="XEQ128" s="142">
        <v>160</v>
      </c>
      <c r="XER128" s="142">
        <v>80</v>
      </c>
      <c r="XES128" s="142">
        <v>168</v>
      </c>
      <c r="XET128" s="142">
        <v>744</v>
      </c>
    </row>
    <row r="129" spans="16367:16374">
      <c r="XEM129" s="139">
        <v>44409</v>
      </c>
      <c r="XEN129" s="142">
        <f t="shared" si="80"/>
        <v>352</v>
      </c>
      <c r="XEO129" s="142">
        <f t="shared" si="81"/>
        <v>392</v>
      </c>
      <c r="XEP129" s="142">
        <f t="shared" si="82"/>
        <v>496</v>
      </c>
      <c r="XEQ129" s="142">
        <v>144</v>
      </c>
      <c r="XER129" s="142">
        <v>72</v>
      </c>
      <c r="XES129" s="142">
        <v>176</v>
      </c>
      <c r="XET129" s="142">
        <v>744</v>
      </c>
    </row>
    <row r="130" spans="16367:16374">
      <c r="XEM130" s="139">
        <v>44440</v>
      </c>
      <c r="XEN130" s="142">
        <f t="shared" si="80"/>
        <v>336</v>
      </c>
      <c r="XEO130" s="142">
        <f t="shared" si="81"/>
        <v>384</v>
      </c>
      <c r="XEP130" s="142">
        <f t="shared" si="82"/>
        <v>480</v>
      </c>
      <c r="XEQ130" s="142">
        <v>144</v>
      </c>
      <c r="XER130" s="142">
        <v>72</v>
      </c>
      <c r="XES130" s="142">
        <v>168</v>
      </c>
      <c r="XET130" s="142">
        <v>720</v>
      </c>
    </row>
    <row r="131" spans="16367:16374">
      <c r="XEM131" s="139">
        <v>44470</v>
      </c>
      <c r="XEN131" s="142">
        <f t="shared" si="80"/>
        <v>336</v>
      </c>
      <c r="XEO131" s="142">
        <f t="shared" si="81"/>
        <v>408</v>
      </c>
      <c r="XEP131" s="142">
        <f t="shared" si="82"/>
        <v>496</v>
      </c>
      <c r="XEQ131" s="142">
        <v>160</v>
      </c>
      <c r="XER131" s="142">
        <v>80</v>
      </c>
      <c r="XES131" s="142">
        <v>168</v>
      </c>
      <c r="XET131" s="142">
        <v>744</v>
      </c>
    </row>
    <row r="132" spans="16367:16374">
      <c r="XEM132" s="139">
        <v>44501</v>
      </c>
      <c r="XEN132" s="142">
        <f t="shared" si="80"/>
        <v>336</v>
      </c>
      <c r="XEO132" s="142">
        <f t="shared" si="81"/>
        <v>384</v>
      </c>
      <c r="XEP132" s="142">
        <f t="shared" si="82"/>
        <v>480</v>
      </c>
      <c r="XEQ132" s="142">
        <v>144</v>
      </c>
      <c r="XER132" s="142">
        <v>72</v>
      </c>
      <c r="XES132" s="142">
        <v>168</v>
      </c>
      <c r="XET132" s="142">
        <v>720</v>
      </c>
    </row>
    <row r="133" spans="16367:16374">
      <c r="XEM133" s="139">
        <v>44531</v>
      </c>
      <c r="XEN133" s="142">
        <f t="shared" si="80"/>
        <v>368</v>
      </c>
      <c r="XEO133" s="142">
        <f t="shared" si="81"/>
        <v>376</v>
      </c>
      <c r="XEP133" s="142">
        <f t="shared" si="82"/>
        <v>496</v>
      </c>
      <c r="XEQ133" s="142">
        <v>128</v>
      </c>
      <c r="XER133" s="142">
        <v>64</v>
      </c>
      <c r="XES133" s="142">
        <v>184</v>
      </c>
      <c r="XET133" s="142">
        <v>744</v>
      </c>
    </row>
    <row r="134" spans="16367:16374">
      <c r="XEM134" s="140">
        <v>44562</v>
      </c>
      <c r="XEN134" s="143">
        <f t="shared" si="80"/>
        <v>336</v>
      </c>
      <c r="XEO134" s="143">
        <f t="shared" si="81"/>
        <v>408</v>
      </c>
      <c r="XEP134" s="143">
        <f t="shared" si="82"/>
        <v>496</v>
      </c>
      <c r="XEQ134" s="143">
        <v>160</v>
      </c>
      <c r="XER134" s="143">
        <v>80</v>
      </c>
      <c r="XES134" s="143">
        <v>168</v>
      </c>
      <c r="XET134" s="143">
        <v>744</v>
      </c>
    </row>
    <row r="135" spans="16367:16374">
      <c r="XEM135" s="140">
        <v>44593</v>
      </c>
      <c r="XEN135" s="143">
        <f t="shared" si="80"/>
        <v>320</v>
      </c>
      <c r="XEO135" s="143">
        <f t="shared" si="81"/>
        <v>352</v>
      </c>
      <c r="XEP135" s="143">
        <f t="shared" si="82"/>
        <v>448</v>
      </c>
      <c r="XEQ135" s="143">
        <v>128</v>
      </c>
      <c r="XER135" s="143">
        <v>64</v>
      </c>
      <c r="XES135" s="143">
        <v>160</v>
      </c>
      <c r="XET135" s="143">
        <v>672</v>
      </c>
    </row>
    <row r="136" spans="16367:16374">
      <c r="XEM136" s="140">
        <v>44621</v>
      </c>
      <c r="XEN136" s="143">
        <f t="shared" si="80"/>
        <v>368</v>
      </c>
      <c r="XEO136" s="143">
        <f t="shared" si="81"/>
        <v>376</v>
      </c>
      <c r="XEP136" s="143">
        <f t="shared" si="82"/>
        <v>496</v>
      </c>
      <c r="XEQ136" s="143">
        <v>128</v>
      </c>
      <c r="XER136" s="143">
        <v>64</v>
      </c>
      <c r="XES136" s="143">
        <v>184</v>
      </c>
      <c r="XET136" s="143">
        <v>744</v>
      </c>
    </row>
    <row r="137" spans="16367:16374">
      <c r="XEM137" s="140">
        <v>44652</v>
      </c>
      <c r="XEN137" s="143">
        <f t="shared" si="80"/>
        <v>336</v>
      </c>
      <c r="XEO137" s="143">
        <f t="shared" si="81"/>
        <v>384</v>
      </c>
      <c r="XEP137" s="143">
        <f t="shared" si="82"/>
        <v>480</v>
      </c>
      <c r="XEQ137" s="143">
        <v>144</v>
      </c>
      <c r="XER137" s="143">
        <v>72</v>
      </c>
      <c r="XES137" s="143">
        <v>168</v>
      </c>
      <c r="XET137" s="143">
        <v>720</v>
      </c>
    </row>
    <row r="138" spans="16367:16374">
      <c r="XEM138" s="140">
        <v>44682</v>
      </c>
      <c r="XEN138" s="143">
        <f t="shared" si="80"/>
        <v>336</v>
      </c>
      <c r="XEO138" s="143">
        <f t="shared" si="81"/>
        <v>408</v>
      </c>
      <c r="XEP138" s="143">
        <f t="shared" si="82"/>
        <v>496</v>
      </c>
      <c r="XEQ138" s="143">
        <v>160</v>
      </c>
      <c r="XER138" s="143">
        <v>80</v>
      </c>
      <c r="XES138" s="143">
        <v>168</v>
      </c>
      <c r="XET138" s="143">
        <v>744</v>
      </c>
    </row>
    <row r="139" spans="16367:16374">
      <c r="XEM139" s="140">
        <v>44713</v>
      </c>
      <c r="XEN139" s="143">
        <f t="shared" si="80"/>
        <v>352</v>
      </c>
      <c r="XEO139" s="143">
        <f t="shared" si="81"/>
        <v>368</v>
      </c>
      <c r="XEP139" s="143">
        <f t="shared" si="82"/>
        <v>480</v>
      </c>
      <c r="XEQ139" s="143">
        <v>128</v>
      </c>
      <c r="XER139" s="143">
        <v>64</v>
      </c>
      <c r="XES139" s="143">
        <v>176</v>
      </c>
      <c r="XET139" s="143">
        <v>720</v>
      </c>
    </row>
    <row r="140" spans="16367:16374">
      <c r="XEM140" s="140">
        <v>44743</v>
      </c>
      <c r="XEN140" s="143">
        <f t="shared" si="80"/>
        <v>320</v>
      </c>
      <c r="XEO140" s="143">
        <f t="shared" si="81"/>
        <v>424</v>
      </c>
      <c r="XEP140" s="143">
        <f t="shared" si="82"/>
        <v>496</v>
      </c>
      <c r="XEQ140" s="143">
        <v>176</v>
      </c>
      <c r="XER140" s="143">
        <v>88</v>
      </c>
      <c r="XES140" s="143">
        <v>160</v>
      </c>
      <c r="XET140" s="143">
        <v>744</v>
      </c>
    </row>
    <row r="141" spans="16367:16374">
      <c r="XEM141" s="140">
        <v>44774</v>
      </c>
      <c r="XEN141" s="143">
        <f t="shared" si="80"/>
        <v>368</v>
      </c>
      <c r="XEO141" s="143">
        <f t="shared" si="81"/>
        <v>376</v>
      </c>
      <c r="XEP141" s="143">
        <f t="shared" si="82"/>
        <v>496</v>
      </c>
      <c r="XEQ141" s="143">
        <v>128</v>
      </c>
      <c r="XER141" s="143">
        <v>64</v>
      </c>
      <c r="XES141" s="143">
        <v>184</v>
      </c>
      <c r="XET141" s="143">
        <v>744</v>
      </c>
    </row>
    <row r="142" spans="16367:16374">
      <c r="XEM142" s="140">
        <v>44805</v>
      </c>
      <c r="XEN142" s="143">
        <f t="shared" si="80"/>
        <v>336</v>
      </c>
      <c r="XEO142" s="143">
        <f t="shared" si="81"/>
        <v>384</v>
      </c>
      <c r="XEP142" s="143">
        <f t="shared" si="82"/>
        <v>480</v>
      </c>
      <c r="XEQ142" s="143">
        <v>144</v>
      </c>
      <c r="XER142" s="143">
        <v>72</v>
      </c>
      <c r="XES142" s="143">
        <v>168</v>
      </c>
      <c r="XET142" s="143">
        <v>720</v>
      </c>
    </row>
    <row r="143" spans="16367:16374">
      <c r="XEM143" s="140">
        <v>44835</v>
      </c>
      <c r="XEN143" s="143">
        <f t="shared" si="80"/>
        <v>336</v>
      </c>
      <c r="XEO143" s="143">
        <f t="shared" si="81"/>
        <v>408</v>
      </c>
      <c r="XEP143" s="143">
        <f t="shared" si="82"/>
        <v>496</v>
      </c>
      <c r="XEQ143" s="143">
        <v>160</v>
      </c>
      <c r="XER143" s="143">
        <v>80</v>
      </c>
      <c r="XES143" s="143">
        <v>168</v>
      </c>
      <c r="XET143" s="143">
        <v>744</v>
      </c>
    </row>
    <row r="144" spans="16367:16374">
      <c r="XEM144" s="140">
        <v>44866</v>
      </c>
      <c r="XEN144" s="143">
        <f t="shared" si="80"/>
        <v>336</v>
      </c>
      <c r="XEO144" s="143">
        <f t="shared" si="81"/>
        <v>384</v>
      </c>
      <c r="XEP144" s="143">
        <f t="shared" si="82"/>
        <v>480</v>
      </c>
      <c r="XEQ144" s="143">
        <v>144</v>
      </c>
      <c r="XER144" s="143">
        <v>72</v>
      </c>
      <c r="XES144" s="143">
        <v>168</v>
      </c>
      <c r="XET144" s="143">
        <v>720</v>
      </c>
    </row>
    <row r="145" spans="16367:16374">
      <c r="XEM145" s="140">
        <v>44896</v>
      </c>
      <c r="XEN145" s="143">
        <f t="shared" si="80"/>
        <v>336</v>
      </c>
      <c r="XEO145" s="143">
        <f t="shared" si="81"/>
        <v>408</v>
      </c>
      <c r="XEP145" s="143">
        <f t="shared" si="82"/>
        <v>496</v>
      </c>
      <c r="XEQ145" s="143">
        <v>160</v>
      </c>
      <c r="XER145" s="143">
        <v>80</v>
      </c>
      <c r="XES145" s="143">
        <v>168</v>
      </c>
      <c r="XET145" s="143">
        <v>744</v>
      </c>
    </row>
    <row r="146" spans="16367:16374">
      <c r="XEM146" s="139">
        <v>44927</v>
      </c>
      <c r="XEN146" s="142">
        <f t="shared" si="80"/>
        <v>336</v>
      </c>
      <c r="XEO146" s="142">
        <f t="shared" si="81"/>
        <v>408</v>
      </c>
      <c r="XEP146" s="142">
        <f t="shared" si="82"/>
        <v>496</v>
      </c>
      <c r="XEQ146" s="142">
        <v>160</v>
      </c>
      <c r="XER146" s="142">
        <v>80</v>
      </c>
      <c r="XES146" s="142">
        <v>168</v>
      </c>
      <c r="XET146" s="142">
        <v>744</v>
      </c>
    </row>
    <row r="147" spans="16367:16374">
      <c r="XEM147" s="139">
        <v>44958</v>
      </c>
      <c r="XEN147" s="142">
        <f t="shared" si="80"/>
        <v>320</v>
      </c>
      <c r="XEO147" s="142">
        <f t="shared" si="81"/>
        <v>352</v>
      </c>
      <c r="XEP147" s="142">
        <f t="shared" si="82"/>
        <v>448</v>
      </c>
      <c r="XEQ147" s="142">
        <v>128</v>
      </c>
      <c r="XER147" s="142">
        <v>64</v>
      </c>
      <c r="XES147" s="142">
        <v>160</v>
      </c>
      <c r="XET147" s="142">
        <v>672</v>
      </c>
    </row>
    <row r="148" spans="16367:16374">
      <c r="XEM148" s="139">
        <v>44986</v>
      </c>
      <c r="XEN148" s="142">
        <f t="shared" si="80"/>
        <v>368</v>
      </c>
      <c r="XEO148" s="142">
        <f t="shared" si="81"/>
        <v>376</v>
      </c>
      <c r="XEP148" s="142">
        <f t="shared" si="82"/>
        <v>496</v>
      </c>
      <c r="XEQ148" s="142">
        <v>128</v>
      </c>
      <c r="XER148" s="142">
        <v>64</v>
      </c>
      <c r="XES148" s="142">
        <v>184</v>
      </c>
      <c r="XET148" s="142">
        <v>744</v>
      </c>
    </row>
    <row r="149" spans="16367:16374">
      <c r="XEM149" s="139">
        <v>45017</v>
      </c>
      <c r="XEN149" s="142">
        <f t="shared" si="80"/>
        <v>320</v>
      </c>
      <c r="XEO149" s="142">
        <f t="shared" si="81"/>
        <v>400</v>
      </c>
      <c r="XEP149" s="142">
        <f t="shared" si="82"/>
        <v>480</v>
      </c>
      <c r="XEQ149" s="142">
        <v>160</v>
      </c>
      <c r="XER149" s="142">
        <v>80</v>
      </c>
      <c r="XES149" s="142">
        <v>160</v>
      </c>
      <c r="XET149" s="142">
        <v>720</v>
      </c>
    </row>
    <row r="150" spans="16367:16374">
      <c r="XEM150" s="139">
        <v>45047</v>
      </c>
      <c r="XEN150" s="142">
        <f t="shared" si="80"/>
        <v>352</v>
      </c>
      <c r="XEO150" s="142">
        <f t="shared" si="81"/>
        <v>392</v>
      </c>
      <c r="XEP150" s="142">
        <f t="shared" si="82"/>
        <v>496</v>
      </c>
      <c r="XEQ150" s="142">
        <v>144</v>
      </c>
      <c r="XER150" s="142">
        <v>72</v>
      </c>
      <c r="XES150" s="142">
        <v>176</v>
      </c>
      <c r="XET150" s="142">
        <v>744</v>
      </c>
    </row>
    <row r="151" spans="16367:16374">
      <c r="XEM151" s="139">
        <v>45078</v>
      </c>
      <c r="XEN151" s="142">
        <f t="shared" si="80"/>
        <v>352</v>
      </c>
      <c r="XEO151" s="142">
        <f t="shared" si="81"/>
        <v>368</v>
      </c>
      <c r="XEP151" s="142">
        <f t="shared" si="82"/>
        <v>480</v>
      </c>
      <c r="XEQ151" s="142">
        <v>128</v>
      </c>
      <c r="XER151" s="142">
        <v>64</v>
      </c>
      <c r="XES151" s="142">
        <v>176</v>
      </c>
      <c r="XET151" s="142">
        <v>720</v>
      </c>
    </row>
    <row r="152" spans="16367:16374">
      <c r="XEM152" s="139">
        <v>45108</v>
      </c>
      <c r="XEN152" s="142">
        <f t="shared" si="80"/>
        <v>320</v>
      </c>
      <c r="XEO152" s="142">
        <f t="shared" si="81"/>
        <v>424</v>
      </c>
      <c r="XEP152" s="142">
        <f t="shared" si="82"/>
        <v>496</v>
      </c>
      <c r="XEQ152" s="142">
        <v>176</v>
      </c>
      <c r="XER152" s="142">
        <v>88</v>
      </c>
      <c r="XES152" s="142">
        <v>160</v>
      </c>
      <c r="XET152" s="142">
        <v>744</v>
      </c>
    </row>
    <row r="153" spans="16367:16374">
      <c r="XEM153" s="139">
        <v>45139</v>
      </c>
      <c r="XEN153" s="142">
        <f t="shared" si="80"/>
        <v>368</v>
      </c>
      <c r="XEO153" s="142">
        <f t="shared" si="81"/>
        <v>376</v>
      </c>
      <c r="XEP153" s="142">
        <f t="shared" si="82"/>
        <v>496</v>
      </c>
      <c r="XEQ153" s="142">
        <v>128</v>
      </c>
      <c r="XER153" s="142">
        <v>64</v>
      </c>
      <c r="XES153" s="142">
        <v>184</v>
      </c>
      <c r="XET153" s="142">
        <v>744</v>
      </c>
    </row>
    <row r="154" spans="16367:16374">
      <c r="XEM154" s="139">
        <v>45170</v>
      </c>
      <c r="XEN154" s="142">
        <f t="shared" si="80"/>
        <v>320</v>
      </c>
      <c r="XEO154" s="142">
        <f t="shared" si="81"/>
        <v>400</v>
      </c>
      <c r="XEP154" s="142">
        <f t="shared" si="82"/>
        <v>480</v>
      </c>
      <c r="XEQ154" s="142">
        <v>160</v>
      </c>
      <c r="XER154" s="142">
        <v>80</v>
      </c>
      <c r="XES154" s="142">
        <v>160</v>
      </c>
      <c r="XET154" s="142">
        <v>720</v>
      </c>
    </row>
    <row r="155" spans="16367:16374">
      <c r="XEM155" s="139">
        <v>45200</v>
      </c>
      <c r="XEN155" s="142">
        <f t="shared" si="80"/>
        <v>352</v>
      </c>
      <c r="XEO155" s="142">
        <f t="shared" si="81"/>
        <v>392</v>
      </c>
      <c r="XEP155" s="142">
        <f t="shared" si="82"/>
        <v>496</v>
      </c>
      <c r="XEQ155" s="142">
        <v>144</v>
      </c>
      <c r="XER155" s="142">
        <v>72</v>
      </c>
      <c r="XES155" s="142">
        <v>176</v>
      </c>
      <c r="XET155" s="142">
        <v>744</v>
      </c>
    </row>
    <row r="156" spans="16367:16374">
      <c r="XEM156" s="139">
        <v>45231</v>
      </c>
      <c r="XEN156" s="142">
        <f t="shared" si="80"/>
        <v>336</v>
      </c>
      <c r="XEO156" s="142">
        <f t="shared" si="81"/>
        <v>384</v>
      </c>
      <c r="XEP156" s="142">
        <f t="shared" si="82"/>
        <v>480</v>
      </c>
      <c r="XEQ156" s="142">
        <v>144</v>
      </c>
      <c r="XER156" s="142">
        <v>72</v>
      </c>
      <c r="XES156" s="142">
        <v>168</v>
      </c>
      <c r="XET156" s="142">
        <v>720</v>
      </c>
    </row>
    <row r="157" spans="16367:16374">
      <c r="XEM157" s="139">
        <v>45261</v>
      </c>
      <c r="XEN157" s="142">
        <f t="shared" si="80"/>
        <v>320</v>
      </c>
      <c r="XEO157" s="142">
        <f t="shared" si="81"/>
        <v>424</v>
      </c>
      <c r="XEP157" s="142">
        <f t="shared" si="82"/>
        <v>496</v>
      </c>
      <c r="XEQ157" s="142">
        <v>176</v>
      </c>
      <c r="XER157" s="142">
        <v>88</v>
      </c>
      <c r="XES157" s="142">
        <v>160</v>
      </c>
      <c r="XET157" s="142">
        <v>744</v>
      </c>
    </row>
    <row r="158" spans="16367:16374">
      <c r="XEM158" s="140">
        <v>45292</v>
      </c>
      <c r="XEN158" s="143">
        <f t="shared" si="80"/>
        <v>352</v>
      </c>
      <c r="XEO158" s="143">
        <f t="shared" si="81"/>
        <v>392</v>
      </c>
      <c r="XEP158" s="143">
        <f t="shared" si="82"/>
        <v>496</v>
      </c>
      <c r="XEQ158" s="143">
        <v>144</v>
      </c>
      <c r="XER158" s="143">
        <v>72</v>
      </c>
      <c r="XES158" s="143">
        <v>176</v>
      </c>
      <c r="XET158" s="143">
        <v>744</v>
      </c>
    </row>
    <row r="159" spans="16367:16374">
      <c r="XEM159" s="140">
        <v>45323</v>
      </c>
      <c r="XEN159" s="143">
        <f t="shared" si="80"/>
        <v>336</v>
      </c>
      <c r="XEO159" s="143">
        <f t="shared" si="81"/>
        <v>360</v>
      </c>
      <c r="XEP159" s="143">
        <f t="shared" si="82"/>
        <v>464</v>
      </c>
      <c r="XEQ159" s="143">
        <v>128</v>
      </c>
      <c r="XER159" s="143">
        <v>64</v>
      </c>
      <c r="XES159" s="143">
        <v>168</v>
      </c>
      <c r="XET159" s="143">
        <v>696</v>
      </c>
    </row>
    <row r="160" spans="16367:16374">
      <c r="XEM160" s="140">
        <v>45352</v>
      </c>
      <c r="XEN160" s="143">
        <f t="shared" si="80"/>
        <v>336</v>
      </c>
      <c r="XEO160" s="143">
        <f t="shared" si="81"/>
        <v>408</v>
      </c>
      <c r="XEP160" s="143">
        <f t="shared" si="82"/>
        <v>496</v>
      </c>
      <c r="XEQ160" s="143">
        <v>160</v>
      </c>
      <c r="XER160" s="143">
        <v>80</v>
      </c>
      <c r="XES160" s="143">
        <v>168</v>
      </c>
      <c r="XET160" s="143">
        <v>744</v>
      </c>
    </row>
    <row r="161" spans="16367:16374">
      <c r="XEM161" s="140">
        <v>45383</v>
      </c>
      <c r="XEN161" s="143">
        <f t="shared" si="80"/>
        <v>352</v>
      </c>
      <c r="XEO161" s="143">
        <f t="shared" si="81"/>
        <v>368</v>
      </c>
      <c r="XEP161" s="143">
        <f t="shared" si="82"/>
        <v>480</v>
      </c>
      <c r="XEQ161" s="143">
        <v>128</v>
      </c>
      <c r="XER161" s="143">
        <v>64</v>
      </c>
      <c r="XES161" s="143">
        <v>176</v>
      </c>
      <c r="XET161" s="143">
        <v>720</v>
      </c>
    </row>
    <row r="162" spans="16367:16374">
      <c r="XEM162" s="140">
        <v>45413</v>
      </c>
      <c r="XEN162" s="143">
        <f t="shared" si="80"/>
        <v>352</v>
      </c>
      <c r="XEO162" s="143">
        <f t="shared" si="81"/>
        <v>392</v>
      </c>
      <c r="XEP162" s="143">
        <f t="shared" si="82"/>
        <v>496</v>
      </c>
      <c r="XEQ162" s="143">
        <v>144</v>
      </c>
      <c r="XER162" s="143">
        <v>72</v>
      </c>
      <c r="XES162" s="143">
        <v>176</v>
      </c>
      <c r="XET162" s="143">
        <v>744</v>
      </c>
    </row>
    <row r="163" spans="16367:16374">
      <c r="XEM163" s="140">
        <v>45444</v>
      </c>
      <c r="XEN163" s="143">
        <f t="shared" si="80"/>
        <v>320</v>
      </c>
      <c r="XEO163" s="143">
        <f t="shared" si="81"/>
        <v>400</v>
      </c>
      <c r="XEP163" s="143">
        <f t="shared" si="82"/>
        <v>480</v>
      </c>
      <c r="XEQ163" s="143">
        <v>160</v>
      </c>
      <c r="XER163" s="143">
        <v>80</v>
      </c>
      <c r="XES163" s="143">
        <v>160</v>
      </c>
      <c r="XET163" s="143">
        <v>720</v>
      </c>
    </row>
    <row r="164" spans="16367:16374">
      <c r="XEM164" s="140">
        <v>45474</v>
      </c>
      <c r="XEN164" s="143">
        <f t="shared" si="80"/>
        <v>352</v>
      </c>
      <c r="XEO164" s="143">
        <f t="shared" si="81"/>
        <v>392</v>
      </c>
      <c r="XEP164" s="143">
        <f t="shared" si="82"/>
        <v>496</v>
      </c>
      <c r="XEQ164" s="143">
        <v>144</v>
      </c>
      <c r="XER164" s="143">
        <v>72</v>
      </c>
      <c r="XES164" s="143">
        <v>176</v>
      </c>
      <c r="XET164" s="143">
        <v>744</v>
      </c>
    </row>
    <row r="165" spans="16367:16374">
      <c r="XEM165" s="140">
        <v>45505</v>
      </c>
      <c r="XEN165" s="143">
        <f t="shared" si="80"/>
        <v>352</v>
      </c>
      <c r="XEO165" s="143">
        <f t="shared" si="81"/>
        <v>392</v>
      </c>
      <c r="XEP165" s="143">
        <f t="shared" si="82"/>
        <v>496</v>
      </c>
      <c r="XEQ165" s="143">
        <v>144</v>
      </c>
      <c r="XER165" s="143">
        <v>72</v>
      </c>
      <c r="XES165" s="143">
        <v>176</v>
      </c>
      <c r="XET165" s="143">
        <v>744</v>
      </c>
    </row>
    <row r="166" spans="16367:16374">
      <c r="XEM166" s="140">
        <v>45536</v>
      </c>
      <c r="XEN166" s="143">
        <f t="shared" si="80"/>
        <v>320</v>
      </c>
      <c r="XEO166" s="143">
        <f t="shared" si="81"/>
        <v>400</v>
      </c>
      <c r="XEP166" s="143">
        <f t="shared" si="82"/>
        <v>480</v>
      </c>
      <c r="XEQ166" s="143">
        <v>160</v>
      </c>
      <c r="XER166" s="143">
        <v>80</v>
      </c>
      <c r="XES166" s="143">
        <v>160</v>
      </c>
      <c r="XET166" s="143">
        <v>720</v>
      </c>
    </row>
    <row r="167" spans="16367:16374">
      <c r="XEM167" s="140">
        <v>45566</v>
      </c>
      <c r="XEN167" s="143">
        <f t="shared" si="80"/>
        <v>368</v>
      </c>
      <c r="XEO167" s="143">
        <f t="shared" si="81"/>
        <v>376</v>
      </c>
      <c r="XEP167" s="143">
        <f t="shared" si="82"/>
        <v>496</v>
      </c>
      <c r="XEQ167" s="143">
        <v>128</v>
      </c>
      <c r="XER167" s="143">
        <v>64</v>
      </c>
      <c r="XES167" s="143">
        <v>184</v>
      </c>
      <c r="XET167" s="143">
        <v>744</v>
      </c>
    </row>
    <row r="168" spans="16367:16374">
      <c r="XEM168" s="140">
        <v>45597</v>
      </c>
      <c r="XEN168" s="143">
        <f t="shared" si="80"/>
        <v>320</v>
      </c>
      <c r="XEO168" s="143">
        <f t="shared" si="81"/>
        <v>400</v>
      </c>
      <c r="XEP168" s="143">
        <f t="shared" si="82"/>
        <v>480</v>
      </c>
      <c r="XEQ168" s="143">
        <v>160</v>
      </c>
      <c r="XER168" s="143">
        <v>80</v>
      </c>
      <c r="XES168" s="143">
        <v>160</v>
      </c>
      <c r="XET168" s="143">
        <v>720</v>
      </c>
    </row>
    <row r="169" spans="16367:16374">
      <c r="XEM169" s="140">
        <v>45627</v>
      </c>
      <c r="XEN169" s="143">
        <f t="shared" si="80"/>
        <v>336</v>
      </c>
      <c r="XEO169" s="143">
        <f t="shared" si="81"/>
        <v>408</v>
      </c>
      <c r="XEP169" s="143">
        <f t="shared" si="82"/>
        <v>496</v>
      </c>
      <c r="XEQ169" s="143">
        <v>160</v>
      </c>
      <c r="XER169" s="143">
        <v>80</v>
      </c>
      <c r="XES169" s="143">
        <v>168</v>
      </c>
      <c r="XET169" s="143">
        <v>744</v>
      </c>
    </row>
    <row r="170" spans="16367:16374">
      <c r="XEM170" s="139">
        <v>45658</v>
      </c>
      <c r="XEN170" s="142">
        <f t="shared" si="80"/>
        <v>352</v>
      </c>
      <c r="XEO170" s="142">
        <f t="shared" si="81"/>
        <v>392</v>
      </c>
      <c r="XEP170" s="142">
        <f t="shared" si="82"/>
        <v>496</v>
      </c>
      <c r="XEQ170" s="142">
        <v>144</v>
      </c>
      <c r="XER170" s="142">
        <v>72</v>
      </c>
      <c r="XES170" s="142">
        <v>176</v>
      </c>
      <c r="XET170" s="142">
        <v>744</v>
      </c>
    </row>
    <row r="171" spans="16367:16374">
      <c r="XEM171" s="139">
        <v>45689</v>
      </c>
      <c r="XEN171" s="142">
        <f t="shared" si="80"/>
        <v>320</v>
      </c>
      <c r="XEO171" s="142">
        <f t="shared" si="81"/>
        <v>352</v>
      </c>
      <c r="XEP171" s="142">
        <f t="shared" si="82"/>
        <v>448</v>
      </c>
      <c r="XEQ171" s="142">
        <v>128</v>
      </c>
      <c r="XER171" s="142">
        <v>64</v>
      </c>
      <c r="XES171" s="142">
        <v>160</v>
      </c>
      <c r="XET171" s="142">
        <v>672</v>
      </c>
    </row>
    <row r="172" spans="16367:16374">
      <c r="XEM172" s="139">
        <v>45717</v>
      </c>
      <c r="XEN172" s="142">
        <f t="shared" si="80"/>
        <v>336</v>
      </c>
      <c r="XEO172" s="142">
        <f t="shared" si="81"/>
        <v>408</v>
      </c>
      <c r="XEP172" s="142">
        <f t="shared" si="82"/>
        <v>496</v>
      </c>
      <c r="XEQ172" s="142">
        <v>160</v>
      </c>
      <c r="XER172" s="142">
        <v>80</v>
      </c>
      <c r="XES172" s="142">
        <v>168</v>
      </c>
      <c r="XET172" s="142">
        <v>744</v>
      </c>
    </row>
    <row r="173" spans="16367:16374">
      <c r="XEM173" s="139">
        <v>45748</v>
      </c>
      <c r="XEN173" s="142">
        <f t="shared" si="80"/>
        <v>352</v>
      </c>
      <c r="XEO173" s="142">
        <f t="shared" si="81"/>
        <v>368</v>
      </c>
      <c r="XEP173" s="142">
        <f t="shared" si="82"/>
        <v>480</v>
      </c>
      <c r="XEQ173" s="142">
        <v>128</v>
      </c>
      <c r="XER173" s="142">
        <v>64</v>
      </c>
      <c r="XES173" s="142">
        <v>176</v>
      </c>
      <c r="XET173" s="142">
        <v>720</v>
      </c>
    </row>
    <row r="174" spans="16367:16374">
      <c r="XEM174" s="139">
        <v>45778</v>
      </c>
      <c r="XEN174" s="142">
        <f t="shared" si="80"/>
        <v>336</v>
      </c>
      <c r="XEO174" s="142">
        <f t="shared" si="81"/>
        <v>408</v>
      </c>
      <c r="XEP174" s="142">
        <f t="shared" si="82"/>
        <v>496</v>
      </c>
      <c r="XEQ174" s="142">
        <v>160</v>
      </c>
      <c r="XER174" s="142">
        <v>80</v>
      </c>
      <c r="XES174" s="142">
        <v>168</v>
      </c>
      <c r="XET174" s="142">
        <v>744</v>
      </c>
    </row>
    <row r="175" spans="16367:16374">
      <c r="XEM175" s="139">
        <v>45809</v>
      </c>
      <c r="XEN175" s="142">
        <f t="shared" si="80"/>
        <v>336</v>
      </c>
      <c r="XEO175" s="142">
        <f t="shared" si="81"/>
        <v>384</v>
      </c>
      <c r="XEP175" s="142">
        <f t="shared" si="82"/>
        <v>480</v>
      </c>
      <c r="XEQ175" s="142">
        <v>144</v>
      </c>
      <c r="XER175" s="142">
        <v>72</v>
      </c>
      <c r="XES175" s="142">
        <v>168</v>
      </c>
      <c r="XET175" s="142">
        <v>720</v>
      </c>
    </row>
    <row r="176" spans="16367:16374">
      <c r="XEM176" s="139">
        <v>45839</v>
      </c>
      <c r="XEN176" s="142">
        <f t="shared" si="80"/>
        <v>352</v>
      </c>
      <c r="XEO176" s="142">
        <f t="shared" si="81"/>
        <v>392</v>
      </c>
      <c r="XEP176" s="142">
        <f t="shared" si="82"/>
        <v>496</v>
      </c>
      <c r="XEQ176" s="142">
        <v>144</v>
      </c>
      <c r="XER176" s="142">
        <v>72</v>
      </c>
      <c r="XES176" s="142">
        <v>176</v>
      </c>
      <c r="XET176" s="142">
        <v>744</v>
      </c>
    </row>
    <row r="177" spans="16367:16374">
      <c r="XEM177" s="139">
        <v>45870</v>
      </c>
      <c r="XEN177" s="142">
        <f t="shared" si="80"/>
        <v>336</v>
      </c>
      <c r="XEO177" s="142">
        <f t="shared" si="81"/>
        <v>408</v>
      </c>
      <c r="XEP177" s="142">
        <f t="shared" si="82"/>
        <v>496</v>
      </c>
      <c r="XEQ177" s="142">
        <v>160</v>
      </c>
      <c r="XER177" s="142">
        <v>80</v>
      </c>
      <c r="XES177" s="142">
        <v>168</v>
      </c>
      <c r="XET177" s="142">
        <v>744</v>
      </c>
    </row>
    <row r="178" spans="16367:16374">
      <c r="XEM178" s="139">
        <v>45901</v>
      </c>
      <c r="XEN178" s="142">
        <f t="shared" si="80"/>
        <v>336</v>
      </c>
      <c r="XEO178" s="142">
        <f t="shared" si="81"/>
        <v>384</v>
      </c>
      <c r="XEP178" s="142">
        <f t="shared" si="82"/>
        <v>480</v>
      </c>
      <c r="XEQ178" s="142">
        <v>144</v>
      </c>
      <c r="XER178" s="142">
        <v>72</v>
      </c>
      <c r="XES178" s="142">
        <v>168</v>
      </c>
      <c r="XET178" s="142">
        <v>720</v>
      </c>
    </row>
    <row r="179" spans="16367:16374">
      <c r="XEM179" s="139">
        <v>45931</v>
      </c>
      <c r="XEN179" s="142">
        <f t="shared" si="80"/>
        <v>368</v>
      </c>
      <c r="XEO179" s="142">
        <f t="shared" si="81"/>
        <v>376</v>
      </c>
      <c r="XEP179" s="142">
        <f t="shared" si="82"/>
        <v>496</v>
      </c>
      <c r="XEQ179" s="142">
        <v>128</v>
      </c>
      <c r="XER179" s="142">
        <v>64</v>
      </c>
      <c r="XES179" s="142">
        <v>184</v>
      </c>
      <c r="XET179" s="142">
        <v>744</v>
      </c>
    </row>
    <row r="180" spans="16367:16374">
      <c r="XEM180" s="139">
        <v>45962</v>
      </c>
      <c r="XEN180" s="142">
        <f t="shared" si="80"/>
        <v>304</v>
      </c>
      <c r="XEO180" s="142">
        <f t="shared" si="81"/>
        <v>416</v>
      </c>
      <c r="XEP180" s="142">
        <f t="shared" si="82"/>
        <v>480</v>
      </c>
      <c r="XEQ180" s="142">
        <v>176</v>
      </c>
      <c r="XER180" s="142">
        <v>88</v>
      </c>
      <c r="XES180" s="142">
        <v>152</v>
      </c>
      <c r="XET180" s="142">
        <v>720</v>
      </c>
    </row>
    <row r="181" spans="16367:16374">
      <c r="XEM181" s="139">
        <v>45992</v>
      </c>
      <c r="XEN181" s="142">
        <f t="shared" si="80"/>
        <v>352</v>
      </c>
      <c r="XEO181" s="142">
        <f t="shared" si="81"/>
        <v>392</v>
      </c>
      <c r="XEP181" s="142">
        <f t="shared" si="82"/>
        <v>496</v>
      </c>
      <c r="XEQ181" s="142">
        <v>144</v>
      </c>
      <c r="XER181" s="142">
        <v>72</v>
      </c>
      <c r="XES181" s="142">
        <v>176</v>
      </c>
      <c r="XET181" s="142">
        <v>744</v>
      </c>
    </row>
    <row r="182" spans="16367:16374">
      <c r="XEM182" s="140">
        <v>46023</v>
      </c>
      <c r="XEN182" s="143">
        <f t="shared" si="80"/>
        <v>336</v>
      </c>
      <c r="XEO182" s="143">
        <f t="shared" si="81"/>
        <v>408</v>
      </c>
      <c r="XEP182" s="143">
        <f t="shared" si="82"/>
        <v>496</v>
      </c>
      <c r="XEQ182" s="143">
        <v>160</v>
      </c>
      <c r="XER182" s="143">
        <v>80</v>
      </c>
      <c r="XES182" s="143">
        <v>168</v>
      </c>
      <c r="XET182" s="143">
        <v>744</v>
      </c>
    </row>
    <row r="183" spans="16367:16374">
      <c r="XEM183" s="140">
        <v>46054</v>
      </c>
      <c r="XEN183" s="143">
        <f t="shared" si="80"/>
        <v>320</v>
      </c>
      <c r="XEO183" s="143">
        <f t="shared" si="81"/>
        <v>352</v>
      </c>
      <c r="XEP183" s="143">
        <f t="shared" si="82"/>
        <v>448</v>
      </c>
      <c r="XEQ183" s="143">
        <v>128</v>
      </c>
      <c r="XER183" s="143">
        <v>64</v>
      </c>
      <c r="XES183" s="143">
        <v>160</v>
      </c>
      <c r="XET183" s="143">
        <v>672</v>
      </c>
    </row>
    <row r="184" spans="16367:16374">
      <c r="XEM184" s="140">
        <v>46082</v>
      </c>
      <c r="XEN184" s="143">
        <f t="shared" si="80"/>
        <v>352</v>
      </c>
      <c r="XEO184" s="143">
        <f t="shared" si="81"/>
        <v>392</v>
      </c>
      <c r="XEP184" s="143">
        <f t="shared" si="82"/>
        <v>496</v>
      </c>
      <c r="XEQ184" s="143">
        <v>144</v>
      </c>
      <c r="XER184" s="143">
        <v>72</v>
      </c>
      <c r="XES184" s="143">
        <v>176</v>
      </c>
      <c r="XET184" s="143">
        <v>744</v>
      </c>
    </row>
    <row r="185" spans="16367:16374">
      <c r="XEM185" s="140">
        <v>46113</v>
      </c>
      <c r="XEN185" s="143">
        <f t="shared" si="80"/>
        <v>352</v>
      </c>
      <c r="XEO185" s="143">
        <f t="shared" si="81"/>
        <v>368</v>
      </c>
      <c r="XEP185" s="143">
        <f t="shared" si="82"/>
        <v>480</v>
      </c>
      <c r="XEQ185" s="143">
        <v>128</v>
      </c>
      <c r="XER185" s="143">
        <v>64</v>
      </c>
      <c r="XES185" s="143">
        <v>176</v>
      </c>
      <c r="XET185" s="143">
        <v>720</v>
      </c>
    </row>
    <row r="186" spans="16367:16374">
      <c r="XEM186" s="140">
        <v>46143</v>
      </c>
      <c r="XEN186" s="143">
        <f t="shared" si="80"/>
        <v>320</v>
      </c>
      <c r="XEO186" s="143">
        <f t="shared" si="81"/>
        <v>424</v>
      </c>
      <c r="XEP186" s="143">
        <f t="shared" si="82"/>
        <v>496</v>
      </c>
      <c r="XEQ186" s="143">
        <v>176</v>
      </c>
      <c r="XER186" s="143">
        <v>88</v>
      </c>
      <c r="XES186" s="143">
        <v>160</v>
      </c>
      <c r="XET186" s="143">
        <v>744</v>
      </c>
    </row>
    <row r="187" spans="16367:16374">
      <c r="XEM187" s="140">
        <v>46174</v>
      </c>
      <c r="XEN187" s="143">
        <f t="shared" ref="XEN187:XEN205" si="83">+XET187-XEO187</f>
        <v>352</v>
      </c>
      <c r="XEO187" s="143">
        <f t="shared" ref="XEO187:XEO205" si="84">+SUM(XEQ187:XES187)</f>
        <v>368</v>
      </c>
      <c r="XEP187" s="143">
        <f t="shared" ref="XEP187:XEP205" si="85">+XEQ187+XEN187</f>
        <v>480</v>
      </c>
      <c r="XEQ187" s="143">
        <v>128</v>
      </c>
      <c r="XER187" s="143">
        <v>64</v>
      </c>
      <c r="XES187" s="143">
        <v>176</v>
      </c>
      <c r="XET187" s="143">
        <v>720</v>
      </c>
    </row>
    <row r="188" spans="16367:16374">
      <c r="XEM188" s="140">
        <v>46204</v>
      </c>
      <c r="XEN188" s="143">
        <f t="shared" si="83"/>
        <v>368</v>
      </c>
      <c r="XEO188" s="143">
        <f t="shared" si="84"/>
        <v>376</v>
      </c>
      <c r="XEP188" s="143">
        <f t="shared" si="85"/>
        <v>496</v>
      </c>
      <c r="XEQ188" s="143">
        <v>128</v>
      </c>
      <c r="XER188" s="143">
        <v>64</v>
      </c>
      <c r="XES188" s="143">
        <v>184</v>
      </c>
      <c r="XET188" s="143">
        <v>744</v>
      </c>
    </row>
    <row r="189" spans="16367:16374">
      <c r="XEM189" s="140">
        <v>46235</v>
      </c>
      <c r="XEN189" s="143">
        <f t="shared" si="83"/>
        <v>336</v>
      </c>
      <c r="XEO189" s="143">
        <f t="shared" si="84"/>
        <v>408</v>
      </c>
      <c r="XEP189" s="143">
        <f t="shared" si="85"/>
        <v>496</v>
      </c>
      <c r="XEQ189" s="143">
        <v>160</v>
      </c>
      <c r="XER189" s="143">
        <v>80</v>
      </c>
      <c r="XES189" s="143">
        <v>168</v>
      </c>
      <c r="XET189" s="143">
        <v>744</v>
      </c>
    </row>
    <row r="190" spans="16367:16374">
      <c r="XEM190" s="140">
        <v>46266</v>
      </c>
      <c r="XEN190" s="143">
        <f t="shared" si="83"/>
        <v>336</v>
      </c>
      <c r="XEO190" s="143">
        <f t="shared" si="84"/>
        <v>384</v>
      </c>
      <c r="XEP190" s="143">
        <f t="shared" si="85"/>
        <v>480</v>
      </c>
      <c r="XEQ190" s="143">
        <v>144</v>
      </c>
      <c r="XER190" s="143">
        <v>72</v>
      </c>
      <c r="XES190" s="143">
        <v>168</v>
      </c>
      <c r="XET190" s="143">
        <v>720</v>
      </c>
    </row>
    <row r="191" spans="16367:16374">
      <c r="XEM191" s="140">
        <v>46296</v>
      </c>
      <c r="XEN191" s="143">
        <f t="shared" si="83"/>
        <v>352</v>
      </c>
      <c r="XEO191" s="143">
        <f t="shared" si="84"/>
        <v>392</v>
      </c>
      <c r="XEP191" s="143">
        <f t="shared" si="85"/>
        <v>496</v>
      </c>
      <c r="XEQ191" s="143">
        <v>144</v>
      </c>
      <c r="XER191" s="143">
        <v>72</v>
      </c>
      <c r="XES191" s="143">
        <v>176</v>
      </c>
      <c r="XET191" s="143">
        <v>744</v>
      </c>
    </row>
    <row r="192" spans="16367:16374">
      <c r="XEM192" s="140">
        <v>46327</v>
      </c>
      <c r="XEN192" s="143">
        <f t="shared" si="83"/>
        <v>320</v>
      </c>
      <c r="XEO192" s="143">
        <f t="shared" si="84"/>
        <v>400</v>
      </c>
      <c r="XEP192" s="143">
        <f t="shared" si="85"/>
        <v>480</v>
      </c>
      <c r="XEQ192" s="143">
        <v>160</v>
      </c>
      <c r="XER192" s="143">
        <v>80</v>
      </c>
      <c r="XES192" s="143">
        <v>160</v>
      </c>
      <c r="XET192" s="143">
        <v>720</v>
      </c>
    </row>
    <row r="193" spans="16367:16374">
      <c r="XEM193" s="140">
        <v>46357</v>
      </c>
      <c r="XEN193" s="143">
        <f t="shared" si="83"/>
        <v>352</v>
      </c>
      <c r="XEO193" s="143">
        <f t="shared" si="84"/>
        <v>392</v>
      </c>
      <c r="XEP193" s="143">
        <f t="shared" si="85"/>
        <v>496</v>
      </c>
      <c r="XEQ193" s="143">
        <v>144</v>
      </c>
      <c r="XER193" s="143">
        <v>72</v>
      </c>
      <c r="XES193" s="143">
        <v>176</v>
      </c>
      <c r="XET193" s="143">
        <v>744</v>
      </c>
    </row>
    <row r="194" spans="16367:16374">
      <c r="XEM194" s="139">
        <v>46388</v>
      </c>
      <c r="XEN194" s="142">
        <f t="shared" si="83"/>
        <v>320</v>
      </c>
      <c r="XEO194" s="142">
        <f t="shared" si="84"/>
        <v>424</v>
      </c>
      <c r="XEP194" s="142">
        <f t="shared" si="85"/>
        <v>496</v>
      </c>
      <c r="XEQ194" s="142">
        <v>176</v>
      </c>
      <c r="XER194" s="142">
        <v>88</v>
      </c>
      <c r="XES194" s="142">
        <v>160</v>
      </c>
      <c r="XET194" s="142">
        <v>744</v>
      </c>
    </row>
    <row r="195" spans="16367:16374">
      <c r="XEM195" s="139">
        <v>46419</v>
      </c>
      <c r="XEN195" s="142">
        <f t="shared" si="83"/>
        <v>320</v>
      </c>
      <c r="XEO195" s="142">
        <f t="shared" si="84"/>
        <v>352</v>
      </c>
      <c r="XEP195" s="142">
        <f t="shared" si="85"/>
        <v>448</v>
      </c>
      <c r="XEQ195" s="142">
        <v>128</v>
      </c>
      <c r="XER195" s="142">
        <v>64</v>
      </c>
      <c r="XES195" s="142">
        <v>160</v>
      </c>
      <c r="XET195" s="142">
        <v>672</v>
      </c>
    </row>
    <row r="196" spans="16367:16374">
      <c r="XEM196" s="139">
        <v>46447</v>
      </c>
      <c r="XEN196" s="142">
        <f t="shared" si="83"/>
        <v>368</v>
      </c>
      <c r="XEO196" s="142">
        <f t="shared" si="84"/>
        <v>376</v>
      </c>
      <c r="XEP196" s="142">
        <f t="shared" si="85"/>
        <v>496</v>
      </c>
      <c r="XEQ196" s="142">
        <v>128</v>
      </c>
      <c r="XER196" s="142">
        <v>64</v>
      </c>
      <c r="XES196" s="142">
        <v>184</v>
      </c>
      <c r="XET196" s="142">
        <v>744</v>
      </c>
    </row>
    <row r="197" spans="16367:16374">
      <c r="XEM197" s="139">
        <v>46478</v>
      </c>
      <c r="XEN197" s="142">
        <f t="shared" si="83"/>
        <v>352</v>
      </c>
      <c r="XEO197" s="142">
        <f t="shared" si="84"/>
        <v>368</v>
      </c>
      <c r="XEP197" s="142">
        <f t="shared" si="85"/>
        <v>480</v>
      </c>
      <c r="XEQ197" s="142">
        <v>128</v>
      </c>
      <c r="XER197" s="142">
        <v>64</v>
      </c>
      <c r="XES197" s="142">
        <v>176</v>
      </c>
      <c r="XET197" s="142">
        <v>720</v>
      </c>
    </row>
    <row r="198" spans="16367:16374">
      <c r="XEM198" s="139">
        <v>46508</v>
      </c>
      <c r="XEN198" s="142">
        <f t="shared" si="83"/>
        <v>320</v>
      </c>
      <c r="XEO198" s="142">
        <f t="shared" si="84"/>
        <v>424</v>
      </c>
      <c r="XEP198" s="142">
        <f t="shared" si="85"/>
        <v>496</v>
      </c>
      <c r="XEQ198" s="142">
        <v>176</v>
      </c>
      <c r="XER198" s="142">
        <v>88</v>
      </c>
      <c r="XES198" s="142">
        <v>160</v>
      </c>
      <c r="XET198" s="142">
        <v>744</v>
      </c>
    </row>
    <row r="199" spans="16367:16374">
      <c r="XEM199" s="139">
        <v>46539</v>
      </c>
      <c r="XEN199" s="142">
        <f t="shared" si="83"/>
        <v>352</v>
      </c>
      <c r="XEO199" s="142">
        <f t="shared" si="84"/>
        <v>368</v>
      </c>
      <c r="XEP199" s="142">
        <f t="shared" si="85"/>
        <v>480</v>
      </c>
      <c r="XEQ199" s="142">
        <v>128</v>
      </c>
      <c r="XER199" s="142">
        <v>64</v>
      </c>
      <c r="XES199" s="142">
        <v>176</v>
      </c>
      <c r="XET199" s="142">
        <v>720</v>
      </c>
    </row>
    <row r="200" spans="16367:16374">
      <c r="XEM200" s="139">
        <v>46569</v>
      </c>
      <c r="XEN200" s="142">
        <f t="shared" si="83"/>
        <v>336</v>
      </c>
      <c r="XEO200" s="142">
        <f t="shared" si="84"/>
        <v>408</v>
      </c>
      <c r="XEP200" s="142">
        <f t="shared" si="85"/>
        <v>496</v>
      </c>
      <c r="XEQ200" s="142">
        <v>160</v>
      </c>
      <c r="XER200" s="142">
        <v>80</v>
      </c>
      <c r="XES200" s="142">
        <v>168</v>
      </c>
      <c r="XET200" s="142">
        <v>744</v>
      </c>
    </row>
    <row r="201" spans="16367:16374">
      <c r="XEM201" s="139">
        <v>46600</v>
      </c>
      <c r="XEN201" s="142">
        <f t="shared" si="83"/>
        <v>352</v>
      </c>
      <c r="XEO201" s="142">
        <f t="shared" si="84"/>
        <v>392</v>
      </c>
      <c r="XEP201" s="142">
        <f t="shared" si="85"/>
        <v>496</v>
      </c>
      <c r="XEQ201" s="142">
        <v>144</v>
      </c>
      <c r="XER201" s="142">
        <v>72</v>
      </c>
      <c r="XES201" s="142">
        <v>176</v>
      </c>
      <c r="XET201" s="142">
        <v>744</v>
      </c>
    </row>
    <row r="202" spans="16367:16374">
      <c r="XEM202" s="139">
        <v>46631</v>
      </c>
      <c r="XEN202" s="142">
        <f t="shared" si="83"/>
        <v>336</v>
      </c>
      <c r="XEO202" s="142">
        <f t="shared" si="84"/>
        <v>384</v>
      </c>
      <c r="XEP202" s="142">
        <f t="shared" si="85"/>
        <v>480</v>
      </c>
      <c r="XEQ202" s="142">
        <v>144</v>
      </c>
      <c r="XER202" s="142">
        <v>72</v>
      </c>
      <c r="XES202" s="142">
        <v>168</v>
      </c>
      <c r="XET202" s="142">
        <v>720</v>
      </c>
    </row>
    <row r="203" spans="16367:16374">
      <c r="XEM203" s="139">
        <v>46661</v>
      </c>
      <c r="XEN203" s="142">
        <f t="shared" si="83"/>
        <v>336</v>
      </c>
      <c r="XEO203" s="142">
        <f t="shared" si="84"/>
        <v>408</v>
      </c>
      <c r="XEP203" s="142">
        <f t="shared" si="85"/>
        <v>496</v>
      </c>
      <c r="XEQ203" s="142">
        <v>160</v>
      </c>
      <c r="XER203" s="142">
        <v>80</v>
      </c>
      <c r="XES203" s="142">
        <v>168</v>
      </c>
      <c r="XET203" s="142">
        <v>744</v>
      </c>
    </row>
    <row r="204" spans="16367:16374">
      <c r="XEM204" s="139">
        <v>46692</v>
      </c>
      <c r="XEN204" s="142">
        <f t="shared" si="83"/>
        <v>336</v>
      </c>
      <c r="XEO204" s="142">
        <f t="shared" si="84"/>
        <v>384</v>
      </c>
      <c r="XEP204" s="142">
        <f t="shared" si="85"/>
        <v>480</v>
      </c>
      <c r="XEQ204" s="142">
        <v>144</v>
      </c>
      <c r="XER204" s="142">
        <v>72</v>
      </c>
      <c r="XES204" s="142">
        <v>168</v>
      </c>
      <c r="XET204" s="142">
        <v>720</v>
      </c>
    </row>
    <row r="205" spans="16367:16374">
      <c r="XEM205" s="139">
        <v>46722</v>
      </c>
      <c r="XEN205" s="142">
        <f t="shared" si="83"/>
        <v>368</v>
      </c>
      <c r="XEO205" s="142">
        <f t="shared" si="84"/>
        <v>376</v>
      </c>
      <c r="XEP205" s="142">
        <f t="shared" si="85"/>
        <v>496</v>
      </c>
      <c r="XEQ205" s="142">
        <v>128</v>
      </c>
      <c r="XER205" s="142">
        <v>64</v>
      </c>
      <c r="XES205" s="142">
        <v>184</v>
      </c>
      <c r="XET205" s="142">
        <v>744</v>
      </c>
    </row>
    <row r="206" spans="16367:16374">
      <c r="XEN206" s="141" t="s">
        <v>140</v>
      </c>
      <c r="XEO206" s="141" t="s">
        <v>141</v>
      </c>
      <c r="XEP206" s="141" t="s">
        <v>142</v>
      </c>
      <c r="XEQ206" s="141" t="s">
        <v>143</v>
      </c>
      <c r="XER206" s="141" t="s">
        <v>144</v>
      </c>
      <c r="XES206" s="141" t="s">
        <v>145</v>
      </c>
      <c r="XET206" s="141" t="s">
        <v>135</v>
      </c>
    </row>
    <row r="207" spans="16367:16374">
      <c r="XEN207" s="45">
        <v>2</v>
      </c>
      <c r="XEO207" s="45">
        <v>3</v>
      </c>
      <c r="XEP207" s="45">
        <v>4</v>
      </c>
      <c r="XEQ207" s="45">
        <v>5</v>
      </c>
      <c r="XER207" s="45">
        <v>6</v>
      </c>
      <c r="XES207" s="45">
        <v>7</v>
      </c>
      <c r="XET207" s="45">
        <v>8</v>
      </c>
    </row>
    <row r="208" spans="16367:16374">
      <c r="XEN208" s="45" t="s">
        <v>146</v>
      </c>
      <c r="XEO208" s="45" t="s">
        <v>147</v>
      </c>
      <c r="XEP208" s="45" t="s">
        <v>148</v>
      </c>
      <c r="XEQ208" s="45" t="s">
        <v>136</v>
      </c>
      <c r="XER208" s="45" t="s">
        <v>137</v>
      </c>
      <c r="XES208" s="45" t="s">
        <v>138</v>
      </c>
      <c r="XET208" s="45" t="s">
        <v>139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GB38"/>
  <sheetViews>
    <sheetView zoomScale="80" zoomScaleNormal="80" workbookViewId="0">
      <selection activeCell="B2" sqref="B2:GB23"/>
    </sheetView>
  </sheetViews>
  <sheetFormatPr defaultColWidth="9.140625" defaultRowHeight="15"/>
  <cols>
    <col min="1" max="1" width="8.85546875" customWidth="1"/>
    <col min="2" max="2" width="17.7109375" customWidth="1"/>
    <col min="3" max="3" width="19.140625" bestFit="1" customWidth="1"/>
    <col min="4" max="4" width="11.85546875" customWidth="1"/>
    <col min="5" max="23" width="12.7109375" bestFit="1" customWidth="1"/>
    <col min="24" max="24" width="12.7109375" customWidth="1"/>
    <col min="25" max="39" width="12.7109375" bestFit="1" customWidth="1"/>
    <col min="40" max="52" width="12.7109375" style="12" bestFit="1" customWidth="1"/>
    <col min="53" max="54" width="12.7109375" style="12" customWidth="1"/>
    <col min="55" max="56" width="12.7109375" customWidth="1"/>
    <col min="57" max="109" width="12.7109375" style="275" customWidth="1"/>
    <col min="110" max="111" width="13.7109375" style="275" customWidth="1"/>
    <col min="112" max="121" width="12.7109375" style="275" customWidth="1"/>
    <col min="122" max="123" width="13.7109375" style="275" customWidth="1"/>
    <col min="124" max="132" width="12.7109375" style="275" customWidth="1"/>
    <col min="133" max="135" width="13.7109375" style="275" customWidth="1"/>
    <col min="136" max="144" width="12.7109375" style="275" customWidth="1"/>
    <col min="145" max="147" width="13.7109375" style="275" customWidth="1"/>
    <col min="148" max="156" width="12.7109375" style="275" customWidth="1"/>
    <col min="157" max="159" width="13.7109375" style="275" customWidth="1"/>
    <col min="160" max="163" width="12.7109375" style="275" customWidth="1"/>
    <col min="164" max="164" width="13.7109375" style="275" customWidth="1"/>
    <col min="165" max="168" width="12.7109375" style="275" customWidth="1"/>
    <col min="169" max="171" width="13.7109375" style="275" customWidth="1"/>
    <col min="172" max="174" width="12.7109375" style="275" customWidth="1"/>
    <col min="175" max="175" width="13.7109375" style="275" customWidth="1"/>
    <col min="176" max="184" width="12.7109375" style="275" bestFit="1" customWidth="1"/>
    <col min="185" max="16384" width="9.140625" style="275"/>
  </cols>
  <sheetData>
    <row r="2" spans="2:184">
      <c r="B2" s="242" t="s">
        <v>65</v>
      </c>
      <c r="C2" s="242" t="s">
        <v>33</v>
      </c>
      <c r="D2" s="242" t="s">
        <v>66</v>
      </c>
      <c r="E2" s="243">
        <v>41275</v>
      </c>
      <c r="F2" s="243">
        <v>41306</v>
      </c>
      <c r="G2" s="243">
        <v>41334</v>
      </c>
      <c r="H2" s="243">
        <v>41365</v>
      </c>
      <c r="I2" s="243">
        <v>41395</v>
      </c>
      <c r="J2" s="243">
        <v>41426</v>
      </c>
      <c r="K2" s="243">
        <v>41456</v>
      </c>
      <c r="L2" s="243">
        <v>41487</v>
      </c>
      <c r="M2" s="243">
        <v>41518</v>
      </c>
      <c r="N2" s="243">
        <v>41548</v>
      </c>
      <c r="O2" s="243">
        <v>41579</v>
      </c>
      <c r="P2" s="243">
        <v>41609</v>
      </c>
      <c r="Q2" s="243">
        <v>41640</v>
      </c>
      <c r="R2" s="243">
        <v>41671</v>
      </c>
      <c r="S2" s="243">
        <v>41699</v>
      </c>
      <c r="T2" s="243">
        <v>41730</v>
      </c>
      <c r="U2" s="243">
        <v>41760</v>
      </c>
      <c r="V2" s="243">
        <v>41791</v>
      </c>
      <c r="W2" s="243">
        <v>41821</v>
      </c>
      <c r="X2" s="243">
        <v>41852</v>
      </c>
      <c r="Y2" s="243">
        <v>41883</v>
      </c>
      <c r="Z2" s="243">
        <v>41913</v>
      </c>
      <c r="AA2" s="243">
        <v>41944</v>
      </c>
      <c r="AB2" s="243">
        <v>41974</v>
      </c>
      <c r="AC2" s="243">
        <v>42005</v>
      </c>
      <c r="AD2" s="243">
        <v>42036</v>
      </c>
      <c r="AE2" s="243">
        <v>42064</v>
      </c>
      <c r="AF2" s="243">
        <v>42095</v>
      </c>
      <c r="AG2" s="243">
        <v>42125</v>
      </c>
      <c r="AH2" s="243">
        <v>42156</v>
      </c>
      <c r="AI2" s="243">
        <v>42186</v>
      </c>
      <c r="AJ2" s="243">
        <v>42217</v>
      </c>
      <c r="AK2" s="243">
        <v>42248</v>
      </c>
      <c r="AL2" s="243">
        <v>42278</v>
      </c>
      <c r="AM2" s="243">
        <v>42309</v>
      </c>
      <c r="AN2" s="243">
        <v>42339</v>
      </c>
      <c r="AO2" s="243">
        <v>42370</v>
      </c>
      <c r="AP2" s="243">
        <v>42401</v>
      </c>
      <c r="AQ2" s="243">
        <v>42430</v>
      </c>
      <c r="AR2" s="243">
        <v>42461</v>
      </c>
      <c r="AS2" s="243">
        <v>42491</v>
      </c>
      <c r="AT2" s="243">
        <v>42522</v>
      </c>
      <c r="AU2" s="243">
        <v>42552</v>
      </c>
      <c r="AV2" s="243">
        <v>42583</v>
      </c>
      <c r="AW2" s="243">
        <v>42614</v>
      </c>
      <c r="AX2" s="243">
        <v>42644</v>
      </c>
      <c r="AY2" s="243">
        <v>42675</v>
      </c>
      <c r="AZ2" s="243">
        <v>42705</v>
      </c>
      <c r="BA2" s="243">
        <v>42736</v>
      </c>
      <c r="BB2" s="243">
        <v>42767</v>
      </c>
      <c r="BC2" s="243">
        <v>42795</v>
      </c>
      <c r="BD2" s="243">
        <v>42826</v>
      </c>
      <c r="BE2" s="243">
        <v>42856</v>
      </c>
      <c r="BF2" s="243">
        <v>42887</v>
      </c>
      <c r="BG2" s="243">
        <v>42917</v>
      </c>
      <c r="BH2" s="243">
        <v>42948</v>
      </c>
      <c r="BI2" s="243">
        <v>42979</v>
      </c>
      <c r="BJ2" s="243">
        <v>43009</v>
      </c>
      <c r="BK2" s="243">
        <v>43040</v>
      </c>
      <c r="BL2" s="243">
        <v>43070</v>
      </c>
      <c r="BM2" s="243">
        <v>43101</v>
      </c>
      <c r="BN2" s="243">
        <v>43132</v>
      </c>
      <c r="BO2" s="243">
        <v>43160</v>
      </c>
      <c r="BP2" s="243">
        <v>43191</v>
      </c>
      <c r="BQ2" s="243">
        <v>43221</v>
      </c>
      <c r="BR2" s="243">
        <v>43252</v>
      </c>
      <c r="BS2" s="243">
        <v>43282</v>
      </c>
      <c r="BT2" s="243">
        <v>43313</v>
      </c>
      <c r="BU2" s="243">
        <v>43344</v>
      </c>
      <c r="BV2" s="243">
        <v>43374</v>
      </c>
      <c r="BW2" s="243">
        <v>43405</v>
      </c>
      <c r="BX2" s="243">
        <v>43435</v>
      </c>
      <c r="BY2" s="243">
        <v>43466</v>
      </c>
      <c r="BZ2" s="243">
        <v>43497</v>
      </c>
      <c r="CA2" s="243">
        <v>43525</v>
      </c>
      <c r="CB2" s="243">
        <v>43556</v>
      </c>
      <c r="CC2" s="243">
        <v>43586</v>
      </c>
      <c r="CD2" s="243">
        <v>43617</v>
      </c>
      <c r="CE2" s="243">
        <v>43647</v>
      </c>
      <c r="CF2" s="243">
        <v>43678</v>
      </c>
      <c r="CG2" s="243">
        <v>43709</v>
      </c>
      <c r="CH2" s="243">
        <v>43739</v>
      </c>
      <c r="CI2" s="243">
        <v>43770</v>
      </c>
      <c r="CJ2" s="243">
        <v>43800</v>
      </c>
      <c r="CK2" s="243">
        <v>43831</v>
      </c>
      <c r="CL2" s="243">
        <v>43862</v>
      </c>
      <c r="CM2" s="243">
        <v>43891</v>
      </c>
      <c r="CN2" s="243">
        <v>43922</v>
      </c>
      <c r="CO2" s="243">
        <v>43952</v>
      </c>
      <c r="CP2" s="243">
        <v>43983</v>
      </c>
      <c r="CQ2" s="243">
        <v>44013</v>
      </c>
      <c r="CR2" s="243">
        <v>44044</v>
      </c>
      <c r="CS2" s="243">
        <v>44075</v>
      </c>
      <c r="CT2" s="243">
        <v>44105</v>
      </c>
      <c r="CU2" s="243">
        <v>44136</v>
      </c>
      <c r="CV2" s="243">
        <v>44166</v>
      </c>
      <c r="CW2" s="243">
        <v>44197</v>
      </c>
      <c r="CX2" s="243">
        <v>44228</v>
      </c>
      <c r="CY2" s="243">
        <v>44256</v>
      </c>
      <c r="CZ2" s="243">
        <v>44287</v>
      </c>
      <c r="DA2" s="243">
        <v>44317</v>
      </c>
      <c r="DB2" s="243">
        <v>44348</v>
      </c>
      <c r="DC2" s="243">
        <v>44378</v>
      </c>
      <c r="DD2" s="243">
        <v>44409</v>
      </c>
      <c r="DE2" s="243">
        <v>44440</v>
      </c>
      <c r="DF2" s="243">
        <v>44470</v>
      </c>
      <c r="DG2" s="243">
        <v>44501</v>
      </c>
      <c r="DH2" s="243">
        <v>44531</v>
      </c>
      <c r="DI2" s="243">
        <v>44562</v>
      </c>
      <c r="DJ2" s="243">
        <v>44593</v>
      </c>
      <c r="DK2" s="243">
        <v>44621</v>
      </c>
      <c r="DL2" s="243">
        <v>44652</v>
      </c>
      <c r="DM2" s="243">
        <v>44682</v>
      </c>
      <c r="DN2" s="243">
        <v>44713</v>
      </c>
      <c r="DO2" s="243">
        <v>44743</v>
      </c>
      <c r="DP2" s="243">
        <v>44774</v>
      </c>
      <c r="DQ2" s="243">
        <v>44805</v>
      </c>
      <c r="DR2" s="243">
        <v>44835</v>
      </c>
      <c r="DS2" s="243">
        <v>44866</v>
      </c>
      <c r="DT2" s="243">
        <v>44896</v>
      </c>
      <c r="DU2" s="243">
        <v>44927</v>
      </c>
      <c r="DV2" s="243">
        <v>44958</v>
      </c>
      <c r="DW2" s="243">
        <v>44986</v>
      </c>
      <c r="DX2" s="243">
        <v>45017</v>
      </c>
      <c r="DY2" s="243">
        <v>45047</v>
      </c>
      <c r="DZ2" s="243">
        <v>45078</v>
      </c>
      <c r="EA2" s="243">
        <v>45108</v>
      </c>
      <c r="EB2" s="243">
        <v>45139</v>
      </c>
      <c r="EC2" s="243">
        <v>45170</v>
      </c>
      <c r="ED2" s="243">
        <v>45200</v>
      </c>
      <c r="EE2" s="243">
        <v>45231</v>
      </c>
      <c r="EF2" s="243">
        <v>45261</v>
      </c>
      <c r="EG2" s="243">
        <v>45292</v>
      </c>
      <c r="EH2" s="243">
        <v>45323</v>
      </c>
      <c r="EI2" s="243">
        <v>45352</v>
      </c>
      <c r="EJ2" s="243">
        <v>45383</v>
      </c>
      <c r="EK2" s="243">
        <v>45413</v>
      </c>
      <c r="EL2" s="243">
        <v>45444</v>
      </c>
      <c r="EM2" s="243">
        <v>45474</v>
      </c>
      <c r="EN2" s="243">
        <v>45505</v>
      </c>
      <c r="EO2" s="243">
        <v>45536</v>
      </c>
      <c r="EP2" s="243">
        <v>45566</v>
      </c>
      <c r="EQ2" s="243">
        <v>45597</v>
      </c>
      <c r="ER2" s="243">
        <v>45627</v>
      </c>
      <c r="ES2" s="243">
        <v>45658</v>
      </c>
      <c r="ET2" s="243">
        <v>45689</v>
      </c>
      <c r="EU2" s="243">
        <v>45717</v>
      </c>
      <c r="EV2" s="243">
        <v>45748</v>
      </c>
      <c r="EW2" s="243">
        <v>45778</v>
      </c>
      <c r="EX2" s="243">
        <v>45809</v>
      </c>
      <c r="EY2" s="243">
        <v>45839</v>
      </c>
      <c r="EZ2" s="243">
        <v>45870</v>
      </c>
      <c r="FA2" s="243">
        <v>45901</v>
      </c>
      <c r="FB2" s="243">
        <v>45931</v>
      </c>
      <c r="FC2" s="243">
        <v>45962</v>
      </c>
      <c r="FD2" s="243">
        <v>45992</v>
      </c>
      <c r="FE2" s="243">
        <v>46023</v>
      </c>
      <c r="FF2" s="243">
        <v>46054</v>
      </c>
      <c r="FG2" s="243">
        <v>46082</v>
      </c>
      <c r="FH2" s="243">
        <v>46113</v>
      </c>
      <c r="FI2" s="243">
        <v>46143</v>
      </c>
      <c r="FJ2" s="243">
        <v>46174</v>
      </c>
      <c r="FK2" s="243">
        <v>46204</v>
      </c>
      <c r="FL2" s="243">
        <v>46235</v>
      </c>
      <c r="FM2" s="243">
        <v>46266</v>
      </c>
      <c r="FN2" s="243">
        <v>46296</v>
      </c>
      <c r="FO2" s="243">
        <v>46327</v>
      </c>
      <c r="FP2" s="243">
        <v>46357</v>
      </c>
      <c r="FQ2" s="243">
        <v>46388</v>
      </c>
      <c r="FR2" s="243">
        <v>46419</v>
      </c>
      <c r="FS2" s="243">
        <v>46447</v>
      </c>
      <c r="FT2" s="243">
        <v>46478</v>
      </c>
      <c r="FU2" s="243">
        <v>46508</v>
      </c>
      <c r="FV2" s="243">
        <v>46539</v>
      </c>
      <c r="FW2" s="243">
        <v>46569</v>
      </c>
      <c r="FX2" s="243">
        <v>46600</v>
      </c>
      <c r="FY2" s="243">
        <v>46631</v>
      </c>
      <c r="FZ2" s="243">
        <v>46661</v>
      </c>
      <c r="GA2" s="243">
        <v>46692</v>
      </c>
      <c r="GB2" s="243">
        <v>46722</v>
      </c>
    </row>
    <row r="3" spans="2:184">
      <c r="B3" s="462" t="s">
        <v>67</v>
      </c>
      <c r="C3" s="462" t="s">
        <v>61</v>
      </c>
      <c r="D3" s="406" t="s">
        <v>68</v>
      </c>
      <c r="E3" s="59">
        <v>33389902</v>
      </c>
      <c r="F3" s="59">
        <v>28597626</v>
      </c>
      <c r="G3" s="59">
        <v>28283164</v>
      </c>
      <c r="H3" s="59">
        <v>26086116</v>
      </c>
      <c r="I3" s="59">
        <v>26960002</v>
      </c>
      <c r="J3" s="59">
        <v>28623194</v>
      </c>
      <c r="K3" s="59">
        <v>36180764</v>
      </c>
      <c r="L3" s="59">
        <v>28558738</v>
      </c>
      <c r="M3" s="59">
        <v>17101084</v>
      </c>
      <c r="N3" s="59">
        <v>16073915</v>
      </c>
      <c r="O3" s="59">
        <v>16437106</v>
      </c>
      <c r="P3" s="59">
        <v>19869742</v>
      </c>
      <c r="Q3" s="59">
        <v>23120610</v>
      </c>
      <c r="R3" s="59">
        <v>19947012</v>
      </c>
      <c r="S3" s="59">
        <v>18435894</v>
      </c>
      <c r="T3" s="59">
        <v>16826292</v>
      </c>
      <c r="U3" s="59">
        <v>17392894</v>
      </c>
      <c r="V3" s="59">
        <v>19714060</v>
      </c>
      <c r="W3" s="59">
        <v>23623518</v>
      </c>
      <c r="X3" s="59">
        <v>23193836</v>
      </c>
      <c r="Y3" s="59">
        <v>17833498</v>
      </c>
      <c r="Z3" s="59">
        <v>16605328</v>
      </c>
      <c r="AA3" s="59">
        <v>17011536</v>
      </c>
      <c r="AB3" s="59">
        <v>20283462</v>
      </c>
      <c r="AC3" s="59">
        <v>23046706</v>
      </c>
      <c r="AD3" s="59">
        <v>20632294</v>
      </c>
      <c r="AE3" s="59">
        <v>19390414</v>
      </c>
      <c r="AF3" s="59">
        <v>17121340</v>
      </c>
      <c r="AG3" s="59">
        <v>17782706</v>
      </c>
      <c r="AH3" s="59">
        <v>21211552</v>
      </c>
      <c r="AI3" s="59">
        <v>24878860</v>
      </c>
      <c r="AJ3" s="59">
        <v>24186222</v>
      </c>
      <c r="AK3" s="59">
        <v>18445902</v>
      </c>
      <c r="AL3" s="59">
        <v>17373974</v>
      </c>
      <c r="AM3" s="59">
        <v>17983656</v>
      </c>
      <c r="AN3" s="59">
        <v>20777868</v>
      </c>
      <c r="AO3" s="59">
        <v>24186286</v>
      </c>
      <c r="AP3" s="59">
        <v>22171508</v>
      </c>
      <c r="AQ3" s="59">
        <v>20489896</v>
      </c>
      <c r="AR3" s="59">
        <v>17850436</v>
      </c>
      <c r="AS3" s="59">
        <v>18754896</v>
      </c>
      <c r="AT3" s="59">
        <v>22230218</v>
      </c>
      <c r="AU3" s="59">
        <v>25583074</v>
      </c>
      <c r="AV3" s="59">
        <v>26005076</v>
      </c>
      <c r="AW3" s="59">
        <v>19269582</v>
      </c>
      <c r="AX3" s="59">
        <v>17973694</v>
      </c>
      <c r="AY3" s="59">
        <v>18864026</v>
      </c>
      <c r="AZ3" s="59">
        <v>21755938</v>
      </c>
      <c r="BA3" s="59">
        <v>25664122</v>
      </c>
      <c r="BB3" s="59">
        <v>23009278</v>
      </c>
      <c r="BC3" s="59">
        <v>21318464</v>
      </c>
      <c r="BD3" s="59">
        <v>18482346</v>
      </c>
      <c r="BE3" s="59">
        <v>19274590</v>
      </c>
      <c r="BF3" s="59">
        <v>23281820</v>
      </c>
      <c r="BG3" s="59">
        <v>26573464</v>
      </c>
      <c r="BH3" s="59">
        <v>27119040</v>
      </c>
      <c r="BI3" s="59">
        <v>19640854</v>
      </c>
      <c r="BJ3" s="59">
        <v>18760902</v>
      </c>
      <c r="BK3" s="59">
        <v>19597390</v>
      </c>
      <c r="BL3" s="59">
        <v>22676282</v>
      </c>
      <c r="BM3" s="59">
        <v>27070986</v>
      </c>
      <c r="BN3" s="59">
        <v>24207670</v>
      </c>
      <c r="BO3" s="59">
        <v>22549238</v>
      </c>
      <c r="BP3" s="59">
        <v>19872480</v>
      </c>
      <c r="BQ3" s="59">
        <v>20808022</v>
      </c>
      <c r="BR3" s="59">
        <v>25096416</v>
      </c>
      <c r="BS3" s="59">
        <v>29750126</v>
      </c>
      <c r="BT3" s="59">
        <v>29975686</v>
      </c>
      <c r="BU3" s="59">
        <v>21990330</v>
      </c>
      <c r="BV3" s="59">
        <v>20758818</v>
      </c>
      <c r="BW3" s="59">
        <v>21930990</v>
      </c>
      <c r="BX3" s="59">
        <v>25748834</v>
      </c>
      <c r="BY3" s="59">
        <v>29875760</v>
      </c>
      <c r="BZ3" s="59">
        <v>27229828</v>
      </c>
      <c r="CA3" s="59">
        <v>26167934</v>
      </c>
      <c r="CB3" s="59">
        <v>23478258</v>
      </c>
      <c r="CC3" s="59">
        <v>24824014</v>
      </c>
      <c r="CD3" s="59">
        <v>30239960</v>
      </c>
      <c r="CE3" s="59">
        <v>38129468</v>
      </c>
      <c r="CF3" s="59">
        <v>38545356</v>
      </c>
      <c r="CG3" s="59">
        <v>28885308</v>
      </c>
      <c r="CH3" s="59">
        <v>27374760</v>
      </c>
      <c r="CI3" s="59">
        <v>28850232</v>
      </c>
      <c r="CJ3" s="59">
        <v>34679124</v>
      </c>
      <c r="CK3" s="59">
        <v>38358344</v>
      </c>
      <c r="CL3" s="59">
        <v>35062344</v>
      </c>
      <c r="CM3" s="59">
        <v>33659532</v>
      </c>
      <c r="CN3" s="59">
        <v>29926270</v>
      </c>
      <c r="CO3" s="59">
        <v>31333864</v>
      </c>
      <c r="CP3" s="59">
        <v>39793480</v>
      </c>
      <c r="CQ3" s="59">
        <v>49446360</v>
      </c>
      <c r="CR3" s="59">
        <v>48579020</v>
      </c>
      <c r="CS3" s="59">
        <v>37018448</v>
      </c>
      <c r="CT3" s="59">
        <v>34028252</v>
      </c>
      <c r="CU3" s="59">
        <v>35113272</v>
      </c>
      <c r="CV3" s="59">
        <v>42856404</v>
      </c>
      <c r="CW3" s="59">
        <v>45661664</v>
      </c>
      <c r="CX3" s="59">
        <v>41689936</v>
      </c>
      <c r="CY3" s="59">
        <v>40098476</v>
      </c>
      <c r="CZ3" s="59">
        <v>36000348</v>
      </c>
      <c r="DA3" s="59">
        <v>36729604</v>
      </c>
      <c r="DB3" s="59">
        <v>46813432</v>
      </c>
      <c r="DC3" s="59">
        <v>55770684</v>
      </c>
      <c r="DD3" s="59">
        <v>55610068</v>
      </c>
      <c r="DE3" s="59">
        <v>40420264</v>
      </c>
      <c r="DF3" s="59">
        <v>36158932</v>
      </c>
      <c r="DG3" s="59">
        <v>38006672</v>
      </c>
      <c r="DH3" s="59">
        <v>45590296</v>
      </c>
      <c r="DI3" s="59">
        <v>48000572</v>
      </c>
      <c r="DJ3" s="59">
        <v>42828496</v>
      </c>
      <c r="DK3" s="59">
        <v>41355708</v>
      </c>
      <c r="DL3" s="59">
        <v>35874748</v>
      </c>
      <c r="DM3" s="59">
        <v>37704032</v>
      </c>
      <c r="DN3" s="59">
        <v>48685608</v>
      </c>
      <c r="DO3" s="59">
        <v>55934336</v>
      </c>
      <c r="DP3" s="59">
        <v>56597436</v>
      </c>
      <c r="DQ3" s="59">
        <v>41649704</v>
      </c>
      <c r="DR3" s="59">
        <v>37532440</v>
      </c>
      <c r="DS3" s="59">
        <v>39893376</v>
      </c>
      <c r="DT3" s="59">
        <v>46545972</v>
      </c>
      <c r="DU3" s="59">
        <v>49486124</v>
      </c>
      <c r="DV3" s="59">
        <v>43798096</v>
      </c>
      <c r="DW3" s="59">
        <v>42429180</v>
      </c>
      <c r="DX3" s="59">
        <v>36505172</v>
      </c>
      <c r="DY3" s="59">
        <v>39921032</v>
      </c>
      <c r="DZ3" s="59">
        <v>49696928</v>
      </c>
      <c r="EA3" s="59">
        <v>56170104</v>
      </c>
      <c r="EB3" s="59">
        <v>56907388</v>
      </c>
      <c r="EC3" s="59">
        <v>41816484</v>
      </c>
      <c r="ED3" s="59">
        <v>38525568</v>
      </c>
      <c r="EE3" s="59">
        <v>40130664</v>
      </c>
      <c r="EF3" s="59">
        <v>46561504</v>
      </c>
      <c r="EG3" s="59">
        <v>49839492</v>
      </c>
      <c r="EH3" s="59">
        <v>45833132</v>
      </c>
      <c r="EI3" s="59">
        <v>42577884</v>
      </c>
      <c r="EJ3" s="59">
        <v>37935172</v>
      </c>
      <c r="EK3" s="59">
        <v>40397320</v>
      </c>
      <c r="EL3" s="59">
        <v>47858116</v>
      </c>
      <c r="EM3" s="59">
        <v>58889672</v>
      </c>
      <c r="EN3" s="59">
        <v>59394028</v>
      </c>
      <c r="EO3" s="59">
        <v>43821420</v>
      </c>
      <c r="EP3" s="59">
        <v>39888680</v>
      </c>
      <c r="EQ3" s="59">
        <v>40295772</v>
      </c>
      <c r="ER3" s="59">
        <v>48800568</v>
      </c>
      <c r="ES3" s="59">
        <v>52610556</v>
      </c>
      <c r="ET3" s="59">
        <v>46350172</v>
      </c>
      <c r="EU3" s="59">
        <v>44414984</v>
      </c>
      <c r="EV3" s="59">
        <v>39600568</v>
      </c>
      <c r="EW3" s="59">
        <v>41290804</v>
      </c>
      <c r="EX3" s="59">
        <v>50352064</v>
      </c>
      <c r="EY3" s="59">
        <v>61273992</v>
      </c>
      <c r="EZ3" s="59">
        <v>60129316</v>
      </c>
      <c r="FA3" s="59">
        <v>46149696</v>
      </c>
      <c r="FB3" s="59">
        <v>42119256</v>
      </c>
      <c r="FC3" s="59">
        <v>41633392</v>
      </c>
      <c r="FD3" s="59">
        <v>51166080</v>
      </c>
      <c r="FE3" s="59">
        <v>54770244</v>
      </c>
      <c r="FF3" s="59">
        <v>49172652</v>
      </c>
      <c r="FG3" s="59">
        <v>47518420</v>
      </c>
      <c r="FH3" s="59">
        <v>41747268</v>
      </c>
      <c r="FI3" s="59">
        <v>43839116</v>
      </c>
      <c r="FJ3" s="59">
        <v>54496948</v>
      </c>
      <c r="FK3" s="59">
        <v>65025896</v>
      </c>
      <c r="FL3" s="59">
        <v>63338672</v>
      </c>
      <c r="FM3" s="59">
        <v>49254336</v>
      </c>
      <c r="FN3" s="59">
        <v>43964872</v>
      </c>
      <c r="FO3" s="59">
        <v>44601956</v>
      </c>
      <c r="FP3" s="59">
        <v>54531892</v>
      </c>
      <c r="FQ3" s="59">
        <v>57399880</v>
      </c>
      <c r="FR3" s="59">
        <v>51832332</v>
      </c>
      <c r="FS3" s="59">
        <v>50657556</v>
      </c>
      <c r="FT3" s="59">
        <v>44549784</v>
      </c>
      <c r="FU3" s="59">
        <v>46339624</v>
      </c>
      <c r="FV3" s="59">
        <v>57730468</v>
      </c>
      <c r="FW3" s="59">
        <v>65980540</v>
      </c>
      <c r="FX3" s="59">
        <v>66647828</v>
      </c>
      <c r="FY3" s="59">
        <v>51020096</v>
      </c>
      <c r="FZ3" s="59">
        <v>45901144</v>
      </c>
      <c r="GA3" s="59">
        <v>48164204</v>
      </c>
      <c r="GB3" s="59">
        <v>57784700</v>
      </c>
    </row>
    <row r="4" spans="2:184">
      <c r="B4" s="462" t="s">
        <v>67</v>
      </c>
      <c r="C4" s="462" t="s">
        <v>61</v>
      </c>
      <c r="D4" s="406" t="s">
        <v>69</v>
      </c>
      <c r="E4" s="59">
        <v>6136596.5</v>
      </c>
      <c r="F4" s="59">
        <v>5190037.5</v>
      </c>
      <c r="G4" s="59">
        <v>5788403</v>
      </c>
      <c r="H4" s="59">
        <v>4402811</v>
      </c>
      <c r="I4" s="59">
        <v>4861609</v>
      </c>
      <c r="J4" s="59">
        <v>6185006.5</v>
      </c>
      <c r="K4" s="59">
        <v>6424889</v>
      </c>
      <c r="L4" s="59">
        <v>5426503</v>
      </c>
      <c r="M4" s="59">
        <v>3684987.5</v>
      </c>
      <c r="N4" s="59">
        <v>2688800.5</v>
      </c>
      <c r="O4" s="59">
        <v>3528079</v>
      </c>
      <c r="P4" s="59">
        <v>3953193.25</v>
      </c>
      <c r="Q4" s="59">
        <v>4139110.25</v>
      </c>
      <c r="R4" s="59">
        <v>3566482.25</v>
      </c>
      <c r="S4" s="59">
        <v>3513500.25</v>
      </c>
      <c r="T4" s="59">
        <v>2783580.5</v>
      </c>
      <c r="U4" s="59">
        <v>3481907.25</v>
      </c>
      <c r="V4" s="59">
        <v>3930669.5</v>
      </c>
      <c r="W4" s="59">
        <v>4517282</v>
      </c>
      <c r="X4" s="59">
        <v>4744273</v>
      </c>
      <c r="Y4" s="59">
        <v>3340391</v>
      </c>
      <c r="Z4" s="59">
        <v>2744876</v>
      </c>
      <c r="AA4" s="59">
        <v>4008742.25</v>
      </c>
      <c r="AB4" s="59">
        <v>3547306</v>
      </c>
      <c r="AC4" s="59">
        <v>4839129.5</v>
      </c>
      <c r="AD4" s="59">
        <v>3622245.5</v>
      </c>
      <c r="AE4" s="59">
        <v>3280115</v>
      </c>
      <c r="AF4" s="59">
        <v>2898111</v>
      </c>
      <c r="AG4" s="59">
        <v>4042120.25</v>
      </c>
      <c r="AH4" s="59">
        <v>3775803.25</v>
      </c>
      <c r="AI4" s="59">
        <v>4283365</v>
      </c>
      <c r="AJ4" s="59">
        <v>5054350.5</v>
      </c>
      <c r="AK4" s="59">
        <v>3490840.75</v>
      </c>
      <c r="AL4" s="59">
        <v>3234209.75</v>
      </c>
      <c r="AM4" s="59">
        <v>3800158.5</v>
      </c>
      <c r="AN4" s="59">
        <v>3717509.75</v>
      </c>
      <c r="AO4" s="59">
        <v>5731537</v>
      </c>
      <c r="AP4" s="59">
        <v>3777192</v>
      </c>
      <c r="AQ4" s="59">
        <v>3117024.25</v>
      </c>
      <c r="AR4" s="59">
        <v>3489455.5</v>
      </c>
      <c r="AS4" s="59">
        <v>3874017.25</v>
      </c>
      <c r="AT4" s="59">
        <v>3924819.75</v>
      </c>
      <c r="AU4" s="59">
        <v>6363220</v>
      </c>
      <c r="AV4" s="59">
        <v>4411568.5</v>
      </c>
      <c r="AW4" s="59">
        <v>3815704</v>
      </c>
      <c r="AX4" s="59">
        <v>3864209.5</v>
      </c>
      <c r="AY4" s="59">
        <v>3652787.75</v>
      </c>
      <c r="AZ4" s="59">
        <v>4444443</v>
      </c>
      <c r="BA4" s="59">
        <v>5419457.5</v>
      </c>
      <c r="BB4" s="59">
        <v>4053506</v>
      </c>
      <c r="BC4" s="59">
        <v>3316377.75</v>
      </c>
      <c r="BD4" s="59">
        <v>4105114.75</v>
      </c>
      <c r="BE4" s="59">
        <v>3589691.25</v>
      </c>
      <c r="BF4" s="59">
        <v>4053826.75</v>
      </c>
      <c r="BG4" s="59">
        <v>6473365.5</v>
      </c>
      <c r="BH4" s="59">
        <v>4527494.5</v>
      </c>
      <c r="BI4" s="59">
        <v>4313186.5</v>
      </c>
      <c r="BJ4" s="59">
        <v>3567638.75</v>
      </c>
      <c r="BK4" s="59">
        <v>3765840.5</v>
      </c>
      <c r="BL4" s="59">
        <v>5165108.5</v>
      </c>
      <c r="BM4" s="59">
        <v>5205284.5</v>
      </c>
      <c r="BN4" s="59">
        <v>4263957</v>
      </c>
      <c r="BO4" s="59">
        <v>4021243.25</v>
      </c>
      <c r="BP4" s="59">
        <v>4001937.75</v>
      </c>
      <c r="BQ4" s="59">
        <v>4017570.75</v>
      </c>
      <c r="BR4" s="59">
        <v>5197992</v>
      </c>
      <c r="BS4" s="59">
        <v>6998820</v>
      </c>
      <c r="BT4" s="59">
        <v>5480513</v>
      </c>
      <c r="BU4" s="59">
        <v>5806356.5</v>
      </c>
      <c r="BV4" s="59">
        <v>3668450.5</v>
      </c>
      <c r="BW4" s="59">
        <v>4503554</v>
      </c>
      <c r="BX4" s="59">
        <v>6329121</v>
      </c>
      <c r="BY4" s="59">
        <v>5950329.5</v>
      </c>
      <c r="BZ4" s="59">
        <v>4912510.5</v>
      </c>
      <c r="CA4" s="59">
        <v>5331692.5</v>
      </c>
      <c r="CB4" s="59">
        <v>4212657.5</v>
      </c>
      <c r="CC4" s="59">
        <v>4725933</v>
      </c>
      <c r="CD4" s="59">
        <v>6841189.5</v>
      </c>
      <c r="CE4" s="59">
        <v>8065003.5</v>
      </c>
      <c r="CF4" s="59">
        <v>7804615.5</v>
      </c>
      <c r="CG4" s="59">
        <v>6372166.5</v>
      </c>
      <c r="CH4" s="59">
        <v>4402550.5</v>
      </c>
      <c r="CI4" s="59">
        <v>6195047.5</v>
      </c>
      <c r="CJ4" s="59">
        <v>6939415.5</v>
      </c>
      <c r="CK4" s="59">
        <v>6666246.5</v>
      </c>
      <c r="CL4" s="59">
        <v>6292006.5</v>
      </c>
      <c r="CM4" s="59">
        <v>5441579.5</v>
      </c>
      <c r="CN4" s="59">
        <v>4813943</v>
      </c>
      <c r="CO4" s="59">
        <v>6688855</v>
      </c>
      <c r="CP4" s="59">
        <v>6403934.5</v>
      </c>
      <c r="CQ4" s="59">
        <v>8248988</v>
      </c>
      <c r="CR4" s="59">
        <v>9646660</v>
      </c>
      <c r="CS4" s="59">
        <v>6239433.5</v>
      </c>
      <c r="CT4" s="59">
        <v>5455901.5</v>
      </c>
      <c r="CU4" s="59">
        <v>6495780.5</v>
      </c>
      <c r="CV4" s="59">
        <v>6557551</v>
      </c>
      <c r="CW4" s="59">
        <v>8129235.5</v>
      </c>
      <c r="CX4" s="59">
        <v>5378503</v>
      </c>
      <c r="CY4" s="59">
        <v>4668551.5</v>
      </c>
      <c r="CZ4" s="59">
        <v>4520228.5</v>
      </c>
      <c r="DA4" s="59">
        <v>6102741</v>
      </c>
      <c r="DB4" s="59">
        <v>5419912.5</v>
      </c>
      <c r="DC4" s="59">
        <v>8860886</v>
      </c>
      <c r="DD4" s="59">
        <v>7304400.5</v>
      </c>
      <c r="DE4" s="59">
        <v>5512110.5</v>
      </c>
      <c r="DF4" s="59">
        <v>5459325.5</v>
      </c>
      <c r="DG4" s="59">
        <v>5518775.5</v>
      </c>
      <c r="DH4" s="59">
        <v>5472577.5</v>
      </c>
      <c r="DI4" s="59">
        <v>7587963</v>
      </c>
      <c r="DJ4" s="59">
        <v>5536991.5</v>
      </c>
      <c r="DK4" s="59">
        <v>4846396.5</v>
      </c>
      <c r="DL4" s="59">
        <v>5223010</v>
      </c>
      <c r="DM4" s="59">
        <v>5683840.5</v>
      </c>
      <c r="DN4" s="59">
        <v>5544539.5</v>
      </c>
      <c r="DO4" s="59">
        <v>9922756</v>
      </c>
      <c r="DP4" s="59">
        <v>6497850.5</v>
      </c>
      <c r="DQ4" s="59">
        <v>5716136</v>
      </c>
      <c r="DR4" s="59">
        <v>5720187.5</v>
      </c>
      <c r="DS4" s="59">
        <v>5706825.5</v>
      </c>
      <c r="DT4" s="59">
        <v>7093679</v>
      </c>
      <c r="DU4" s="59">
        <v>7848377</v>
      </c>
      <c r="DV4" s="59">
        <v>5653508.5</v>
      </c>
      <c r="DW4" s="59">
        <v>5047430</v>
      </c>
      <c r="DX4" s="59">
        <v>6063218.5</v>
      </c>
      <c r="DY4" s="59">
        <v>5360875</v>
      </c>
      <c r="DZ4" s="59">
        <v>5639771.5</v>
      </c>
      <c r="EA4" s="59">
        <v>9933246</v>
      </c>
      <c r="EB4" s="59">
        <v>6605892.5</v>
      </c>
      <c r="EC4" s="59">
        <v>6575940.5</v>
      </c>
      <c r="ED4" s="59">
        <v>5182334</v>
      </c>
      <c r="EE4" s="59">
        <v>5753751.5</v>
      </c>
      <c r="EF4" s="59">
        <v>7945654</v>
      </c>
      <c r="EG4" s="59">
        <v>7257269.5</v>
      </c>
      <c r="EH4" s="59">
        <v>5652605.5</v>
      </c>
      <c r="EI4" s="59">
        <v>6505829</v>
      </c>
      <c r="EJ4" s="59">
        <v>4923860</v>
      </c>
      <c r="EK4" s="59">
        <v>5541774.5</v>
      </c>
      <c r="EL4" s="59">
        <v>7123384.5</v>
      </c>
      <c r="EM4" s="59">
        <v>8378391.5</v>
      </c>
      <c r="EN4" s="59">
        <v>7927589.5</v>
      </c>
      <c r="EO4" s="59">
        <v>6832574.5</v>
      </c>
      <c r="EP4" s="59">
        <v>4742673.5</v>
      </c>
      <c r="EQ4" s="59">
        <v>6705254</v>
      </c>
      <c r="ER4" s="59">
        <v>7474632.5</v>
      </c>
      <c r="ES4" s="59">
        <v>7473908</v>
      </c>
      <c r="ET4" s="59">
        <v>6272566</v>
      </c>
      <c r="EU4" s="59">
        <v>6694958</v>
      </c>
      <c r="EV4" s="59">
        <v>5153967.5</v>
      </c>
      <c r="EW4" s="59">
        <v>6422746.5</v>
      </c>
      <c r="EX4" s="59">
        <v>6826898</v>
      </c>
      <c r="EY4" s="59">
        <v>8722796</v>
      </c>
      <c r="EZ4" s="59">
        <v>9004545</v>
      </c>
      <c r="FA4" s="59">
        <v>6242287</v>
      </c>
      <c r="FB4" s="59">
        <v>5057996</v>
      </c>
      <c r="FC4" s="59">
        <v>7707299.5</v>
      </c>
      <c r="FD4" s="59">
        <v>7209531.5</v>
      </c>
      <c r="FE4" s="59">
        <v>9049457</v>
      </c>
      <c r="FF4" s="59">
        <v>6636235</v>
      </c>
      <c r="FG4" s="59">
        <v>6545833.5</v>
      </c>
      <c r="FH4" s="59">
        <v>5595986</v>
      </c>
      <c r="FI4" s="59">
        <v>7685860</v>
      </c>
      <c r="FJ4" s="59">
        <v>6651716</v>
      </c>
      <c r="FK4" s="59">
        <v>8338204</v>
      </c>
      <c r="FL4" s="59">
        <v>9717543</v>
      </c>
      <c r="FM4" s="59">
        <v>6817508.5</v>
      </c>
      <c r="FN4" s="59">
        <v>6271116.5</v>
      </c>
      <c r="FO4" s="59">
        <v>7596001.5</v>
      </c>
      <c r="FP4" s="59">
        <v>7648146</v>
      </c>
      <c r="FQ4" s="59">
        <v>10588022</v>
      </c>
      <c r="FR4" s="59">
        <v>6946059</v>
      </c>
      <c r="FS4" s="59">
        <v>6194581</v>
      </c>
      <c r="FT4" s="59">
        <v>5904685.5</v>
      </c>
      <c r="FU4" s="59">
        <v>8098458.5</v>
      </c>
      <c r="FV4" s="59">
        <v>7015738.5</v>
      </c>
      <c r="FW4" s="59">
        <v>10927149</v>
      </c>
      <c r="FX4" s="59">
        <v>9162426</v>
      </c>
      <c r="FY4" s="59">
        <v>7177359</v>
      </c>
      <c r="FZ4" s="59">
        <v>7352284</v>
      </c>
      <c r="GA4" s="59">
        <v>7255957.5</v>
      </c>
      <c r="GB4" s="59">
        <v>7290411.5</v>
      </c>
    </row>
    <row r="5" spans="2:184">
      <c r="B5" s="462" t="s">
        <v>67</v>
      </c>
      <c r="C5" s="462" t="s">
        <v>61</v>
      </c>
      <c r="D5" s="406" t="s">
        <v>70</v>
      </c>
      <c r="E5" s="59">
        <v>2175497</v>
      </c>
      <c r="F5" s="59">
        <v>1912528.62</v>
      </c>
      <c r="G5" s="59">
        <v>2164517.75</v>
      </c>
      <c r="H5" s="59">
        <v>1372376.38</v>
      </c>
      <c r="I5" s="59">
        <v>1329788.75</v>
      </c>
      <c r="J5" s="59">
        <v>1228780.25</v>
      </c>
      <c r="K5" s="59">
        <v>1129224.8799999999</v>
      </c>
      <c r="L5" s="59">
        <v>1031801.75</v>
      </c>
      <c r="M5" s="59">
        <v>853018.38</v>
      </c>
      <c r="N5" s="59">
        <v>773211.75</v>
      </c>
      <c r="O5" s="59">
        <v>1111865.1200000001</v>
      </c>
      <c r="P5" s="59">
        <v>1190762.6200000001</v>
      </c>
      <c r="Q5" s="59">
        <v>1431378.12</v>
      </c>
      <c r="R5" s="59">
        <v>1258007.1200000001</v>
      </c>
      <c r="S5" s="59">
        <v>1300143.6200000001</v>
      </c>
      <c r="T5" s="59">
        <v>836902.12</v>
      </c>
      <c r="U5" s="59">
        <v>912780.44</v>
      </c>
      <c r="V5" s="59">
        <v>739803.69</v>
      </c>
      <c r="W5" s="59">
        <v>761607.31</v>
      </c>
      <c r="X5" s="59">
        <v>855336.69</v>
      </c>
      <c r="Y5" s="59">
        <v>768946.81</v>
      </c>
      <c r="Z5" s="59">
        <v>772921.88</v>
      </c>
      <c r="AA5" s="59">
        <v>1272816</v>
      </c>
      <c r="AB5" s="59">
        <v>1075394.1200000001</v>
      </c>
      <c r="AC5" s="59">
        <v>1659467.12</v>
      </c>
      <c r="AD5" s="59">
        <v>1295681.1200000001</v>
      </c>
      <c r="AE5" s="59">
        <v>1206322.5</v>
      </c>
      <c r="AF5" s="59">
        <v>869068.31</v>
      </c>
      <c r="AG5" s="59">
        <v>1060886.8799999999</v>
      </c>
      <c r="AH5" s="59">
        <v>706038.44</v>
      </c>
      <c r="AI5" s="59">
        <v>721265</v>
      </c>
      <c r="AJ5" s="59">
        <v>913295.94</v>
      </c>
      <c r="AK5" s="59">
        <v>796130.31</v>
      </c>
      <c r="AL5" s="59">
        <v>914676.62</v>
      </c>
      <c r="AM5" s="59">
        <v>1202352.8799999999</v>
      </c>
      <c r="AN5" s="59">
        <v>1131368.3799999999</v>
      </c>
      <c r="AO5" s="59">
        <v>1976503.62</v>
      </c>
      <c r="AP5" s="59">
        <v>1365250.88</v>
      </c>
      <c r="AQ5" s="59">
        <v>1141817.3799999999</v>
      </c>
      <c r="AR5" s="59">
        <v>1044985.56</v>
      </c>
      <c r="AS5" s="59">
        <v>1014357.69</v>
      </c>
      <c r="AT5" s="59">
        <v>744252.06</v>
      </c>
      <c r="AU5" s="59">
        <v>1070677.1200000001</v>
      </c>
      <c r="AV5" s="59">
        <v>795982</v>
      </c>
      <c r="AW5" s="59">
        <v>872539.88</v>
      </c>
      <c r="AX5" s="59">
        <v>1097875.3799999999</v>
      </c>
      <c r="AY5" s="59">
        <v>1151190.3799999999</v>
      </c>
      <c r="AZ5" s="59">
        <v>1405964.62</v>
      </c>
      <c r="BA5" s="59">
        <v>1908224</v>
      </c>
      <c r="BB5" s="59">
        <v>1462569.25</v>
      </c>
      <c r="BC5" s="59">
        <v>1211803.5</v>
      </c>
      <c r="BD5" s="59">
        <v>1230292.25</v>
      </c>
      <c r="BE5" s="59">
        <v>930577.75</v>
      </c>
      <c r="BF5" s="59">
        <v>763639.5</v>
      </c>
      <c r="BG5" s="59">
        <v>1093468.75</v>
      </c>
      <c r="BH5" s="59">
        <v>811783</v>
      </c>
      <c r="BI5" s="59">
        <v>996287.38</v>
      </c>
      <c r="BJ5" s="59">
        <v>1015515.62</v>
      </c>
      <c r="BK5" s="59">
        <v>1193925.3799999999</v>
      </c>
      <c r="BL5" s="59">
        <v>1551583</v>
      </c>
      <c r="BM5" s="59">
        <v>1782922.38</v>
      </c>
      <c r="BN5" s="59">
        <v>1538704.88</v>
      </c>
      <c r="BO5" s="59">
        <v>1466280</v>
      </c>
      <c r="BP5" s="59">
        <v>1195865.6200000001</v>
      </c>
      <c r="BQ5" s="59">
        <v>1046501.12</v>
      </c>
      <c r="BR5" s="59">
        <v>971756.62</v>
      </c>
      <c r="BS5" s="59">
        <v>1174927.3799999999</v>
      </c>
      <c r="BT5" s="59">
        <v>978216.12</v>
      </c>
      <c r="BU5" s="59">
        <v>1340749.6200000001</v>
      </c>
      <c r="BV5" s="59">
        <v>1052017.1200000001</v>
      </c>
      <c r="BW5" s="59">
        <v>1428448.12</v>
      </c>
      <c r="BX5" s="59">
        <v>1910372.75</v>
      </c>
      <c r="BY5" s="59">
        <v>2035996.12</v>
      </c>
      <c r="BZ5" s="59">
        <v>1771913</v>
      </c>
      <c r="CA5" s="59">
        <v>1939381.25</v>
      </c>
      <c r="CB5" s="59">
        <v>1254699.75</v>
      </c>
      <c r="CC5" s="59">
        <v>1228979.8799999999</v>
      </c>
      <c r="CD5" s="59">
        <v>1273674.3799999999</v>
      </c>
      <c r="CE5" s="59">
        <v>1347241</v>
      </c>
      <c r="CF5" s="59">
        <v>1388543.12</v>
      </c>
      <c r="CG5" s="59">
        <v>1474044.38</v>
      </c>
      <c r="CH5" s="59">
        <v>1262736.6200000001</v>
      </c>
      <c r="CI5" s="59">
        <v>1958372.12</v>
      </c>
      <c r="CJ5" s="59">
        <v>2080849.88</v>
      </c>
      <c r="CK5" s="59">
        <v>2302148</v>
      </c>
      <c r="CL5" s="59">
        <v>2223901.75</v>
      </c>
      <c r="CM5" s="59">
        <v>1991703.5</v>
      </c>
      <c r="CN5" s="59">
        <v>1430956.38</v>
      </c>
      <c r="CO5" s="59">
        <v>1752846</v>
      </c>
      <c r="CP5" s="59">
        <v>1192555.6200000001</v>
      </c>
      <c r="CQ5" s="59">
        <v>1383219.25</v>
      </c>
      <c r="CR5" s="59">
        <v>1719599.38</v>
      </c>
      <c r="CS5" s="59">
        <v>1436179.12</v>
      </c>
      <c r="CT5" s="59">
        <v>1533894.5</v>
      </c>
      <c r="CU5" s="59">
        <v>2054968.75</v>
      </c>
      <c r="CV5" s="59">
        <v>1987137.88</v>
      </c>
      <c r="CW5" s="59">
        <v>3644218.75</v>
      </c>
      <c r="CX5" s="59">
        <v>2542874.25</v>
      </c>
      <c r="CY5" s="59">
        <v>2211950.25</v>
      </c>
      <c r="CZ5" s="59">
        <v>2062441.62</v>
      </c>
      <c r="DA5" s="59">
        <v>2596733.25</v>
      </c>
      <c r="DB5" s="59">
        <v>2343528.25</v>
      </c>
      <c r="DC5" s="59">
        <v>3489552.5</v>
      </c>
      <c r="DD5" s="59">
        <v>3001801.5</v>
      </c>
      <c r="DE5" s="59">
        <v>2218083.25</v>
      </c>
      <c r="DF5" s="59">
        <v>2516507.75</v>
      </c>
      <c r="DG5" s="59">
        <v>2486008</v>
      </c>
      <c r="DH5" s="59">
        <v>2439350.25</v>
      </c>
      <c r="DI5" s="59">
        <v>3409156.75</v>
      </c>
      <c r="DJ5" s="59">
        <v>2617842.75</v>
      </c>
      <c r="DK5" s="59">
        <v>2292908.25</v>
      </c>
      <c r="DL5" s="59">
        <v>2380417.25</v>
      </c>
      <c r="DM5" s="59">
        <v>2397637</v>
      </c>
      <c r="DN5" s="59">
        <v>2385277.75</v>
      </c>
      <c r="DO5" s="59">
        <v>3928043.5</v>
      </c>
      <c r="DP5" s="59">
        <v>2665109.5</v>
      </c>
      <c r="DQ5" s="59">
        <v>2291578</v>
      </c>
      <c r="DR5" s="59">
        <v>2650838.5</v>
      </c>
      <c r="DS5" s="59">
        <v>2571077.75</v>
      </c>
      <c r="DT5" s="59">
        <v>3184129.25</v>
      </c>
      <c r="DU5" s="59">
        <v>3505956.5</v>
      </c>
      <c r="DV5" s="59">
        <v>2673043</v>
      </c>
      <c r="DW5" s="59">
        <v>2383345.75</v>
      </c>
      <c r="DX5" s="59">
        <v>2774788.5</v>
      </c>
      <c r="DY5" s="59">
        <v>2227888.75</v>
      </c>
      <c r="DZ5" s="59">
        <v>2415668.25</v>
      </c>
      <c r="EA5" s="59">
        <v>3945325.25</v>
      </c>
      <c r="EB5" s="59">
        <v>2699523.5</v>
      </c>
      <c r="EC5" s="59">
        <v>2656161</v>
      </c>
      <c r="ED5" s="59">
        <v>2418409.75</v>
      </c>
      <c r="EE5" s="59">
        <v>2608443</v>
      </c>
      <c r="EF5" s="59">
        <v>3558620.5</v>
      </c>
      <c r="EG5" s="59">
        <v>3229521.5</v>
      </c>
      <c r="EH5" s="59">
        <v>2672074.75</v>
      </c>
      <c r="EI5" s="59">
        <v>3058530.5</v>
      </c>
      <c r="EJ5" s="59">
        <v>2240214</v>
      </c>
      <c r="EK5" s="59">
        <v>2301192.5</v>
      </c>
      <c r="EL5" s="59">
        <v>3021248.5</v>
      </c>
      <c r="EM5" s="59">
        <v>3240377.5</v>
      </c>
      <c r="EN5" s="59">
        <v>3232836.5</v>
      </c>
      <c r="EO5" s="59">
        <v>2750999.75</v>
      </c>
      <c r="EP5" s="59">
        <v>2237237.75</v>
      </c>
      <c r="EQ5" s="59">
        <v>3027532.25</v>
      </c>
      <c r="ER5" s="59">
        <v>3339884.25</v>
      </c>
      <c r="ES5" s="59">
        <v>3350102.75</v>
      </c>
      <c r="ET5" s="59">
        <v>2883234.5</v>
      </c>
      <c r="EU5" s="59">
        <v>3186715</v>
      </c>
      <c r="EV5" s="59">
        <v>2346812.75</v>
      </c>
      <c r="EW5" s="59">
        <v>2843465.5</v>
      </c>
      <c r="EX5" s="59">
        <v>2913363.25</v>
      </c>
      <c r="EY5" s="59">
        <v>3383301</v>
      </c>
      <c r="EZ5" s="59">
        <v>3671556.25</v>
      </c>
      <c r="FA5" s="59">
        <v>2675079</v>
      </c>
      <c r="FB5" s="59">
        <v>2317019.5</v>
      </c>
      <c r="FC5" s="59">
        <v>3517453.75</v>
      </c>
      <c r="FD5" s="59">
        <v>3203954.25</v>
      </c>
      <c r="FE5" s="59">
        <v>4003414</v>
      </c>
      <c r="FF5" s="59">
        <v>3096797.75</v>
      </c>
      <c r="FG5" s="59">
        <v>3095219.75</v>
      </c>
      <c r="FH5" s="59">
        <v>2545209.25</v>
      </c>
      <c r="FI5" s="59">
        <v>3393506.75</v>
      </c>
      <c r="FJ5" s="59">
        <v>2815651</v>
      </c>
      <c r="FK5" s="59">
        <v>3203892.25</v>
      </c>
      <c r="FL5" s="59">
        <v>3951513.75</v>
      </c>
      <c r="FM5" s="59">
        <v>2892784</v>
      </c>
      <c r="FN5" s="59">
        <v>2888987.5</v>
      </c>
      <c r="FO5" s="59">
        <v>3442626.5</v>
      </c>
      <c r="FP5" s="59">
        <v>3424491</v>
      </c>
      <c r="FQ5" s="59">
        <v>4723462</v>
      </c>
      <c r="FR5" s="59">
        <v>3273750.5</v>
      </c>
      <c r="FS5" s="59">
        <v>2923694.25</v>
      </c>
      <c r="FT5" s="59">
        <v>2683293.75</v>
      </c>
      <c r="FU5" s="59">
        <v>3577095</v>
      </c>
      <c r="FV5" s="59">
        <v>3015298.75</v>
      </c>
      <c r="FW5" s="59">
        <v>4270716.5</v>
      </c>
      <c r="FX5" s="59">
        <v>3715382.75</v>
      </c>
      <c r="FY5" s="59">
        <v>3044013.5</v>
      </c>
      <c r="FZ5" s="59">
        <v>3405916.25</v>
      </c>
      <c r="GA5" s="59">
        <v>3277752.25</v>
      </c>
      <c r="GB5" s="59">
        <v>3234973</v>
      </c>
    </row>
    <row r="6" spans="2:184">
      <c r="B6" s="462" t="s">
        <v>67</v>
      </c>
      <c r="C6" s="462" t="s">
        <v>61</v>
      </c>
      <c r="D6" s="406" t="s">
        <v>71</v>
      </c>
      <c r="E6" s="59">
        <v>18607758</v>
      </c>
      <c r="F6" s="59">
        <v>15537329</v>
      </c>
      <c r="G6" s="59">
        <v>14724218</v>
      </c>
      <c r="H6" s="59">
        <v>15147078</v>
      </c>
      <c r="I6" s="59">
        <v>15902331</v>
      </c>
      <c r="J6" s="59">
        <v>16548881</v>
      </c>
      <c r="K6" s="59">
        <v>22973922</v>
      </c>
      <c r="L6" s="59">
        <v>17483142</v>
      </c>
      <c r="M6" s="59">
        <v>9796818</v>
      </c>
      <c r="N6" s="59">
        <v>9377210</v>
      </c>
      <c r="O6" s="59">
        <v>8756437</v>
      </c>
      <c r="P6" s="59">
        <v>11045776</v>
      </c>
      <c r="Q6" s="59">
        <v>13229145</v>
      </c>
      <c r="R6" s="59">
        <v>11211573</v>
      </c>
      <c r="S6" s="59">
        <v>10174271</v>
      </c>
      <c r="T6" s="59">
        <v>10047827</v>
      </c>
      <c r="U6" s="59">
        <v>10105156</v>
      </c>
      <c r="V6" s="59">
        <v>11779116</v>
      </c>
      <c r="W6" s="59">
        <v>14526757</v>
      </c>
      <c r="X6" s="59">
        <v>14131183</v>
      </c>
      <c r="Y6" s="59">
        <v>10830327</v>
      </c>
      <c r="Z6" s="59">
        <v>9827278</v>
      </c>
      <c r="AA6" s="59">
        <v>8729273</v>
      </c>
      <c r="AB6" s="59">
        <v>11934730</v>
      </c>
      <c r="AC6" s="59">
        <v>12285393</v>
      </c>
      <c r="AD6" s="59">
        <v>11660006</v>
      </c>
      <c r="AE6" s="59">
        <v>11156981</v>
      </c>
      <c r="AF6" s="59">
        <v>10083535</v>
      </c>
      <c r="AG6" s="59">
        <v>9766340</v>
      </c>
      <c r="AH6" s="59">
        <v>13077385</v>
      </c>
      <c r="AI6" s="59">
        <v>15623559</v>
      </c>
      <c r="AJ6" s="59">
        <v>14528389</v>
      </c>
      <c r="AK6" s="59">
        <v>11132190</v>
      </c>
      <c r="AL6" s="59">
        <v>9970230</v>
      </c>
      <c r="AM6" s="59">
        <v>9690635</v>
      </c>
      <c r="AN6" s="59">
        <v>11946602</v>
      </c>
      <c r="AO6" s="59">
        <v>12099677</v>
      </c>
      <c r="AP6" s="59">
        <v>12513671</v>
      </c>
      <c r="AQ6" s="59">
        <v>12060140</v>
      </c>
      <c r="AR6" s="59">
        <v>9985779</v>
      </c>
      <c r="AS6" s="59">
        <v>10625000</v>
      </c>
      <c r="AT6" s="59">
        <v>13665265</v>
      </c>
      <c r="AU6" s="59">
        <v>14117505</v>
      </c>
      <c r="AV6" s="59">
        <v>16452284</v>
      </c>
      <c r="AW6" s="59">
        <v>11285063</v>
      </c>
      <c r="AX6" s="59">
        <v>9667308</v>
      </c>
      <c r="AY6" s="59">
        <v>10338878</v>
      </c>
      <c r="AZ6" s="59">
        <v>11740050</v>
      </c>
      <c r="BA6" s="59">
        <v>13488210</v>
      </c>
      <c r="BB6" s="59">
        <v>12864289</v>
      </c>
      <c r="BC6" s="59">
        <v>12388214</v>
      </c>
      <c r="BD6" s="59">
        <v>9794023</v>
      </c>
      <c r="BE6" s="59">
        <v>11280082</v>
      </c>
      <c r="BF6" s="59">
        <v>14447945</v>
      </c>
      <c r="BG6" s="59">
        <v>14907445</v>
      </c>
      <c r="BH6" s="59">
        <v>17358318</v>
      </c>
      <c r="BI6" s="59">
        <v>11099758</v>
      </c>
      <c r="BJ6" s="59">
        <v>10574713</v>
      </c>
      <c r="BK6" s="59">
        <v>10768553</v>
      </c>
      <c r="BL6" s="59">
        <v>11793767</v>
      </c>
      <c r="BM6" s="59">
        <v>14808288</v>
      </c>
      <c r="BN6" s="59">
        <v>13507332</v>
      </c>
      <c r="BO6" s="59">
        <v>12544368</v>
      </c>
      <c r="BP6" s="59">
        <v>10834123</v>
      </c>
      <c r="BQ6" s="59">
        <v>11844117</v>
      </c>
      <c r="BR6" s="59">
        <v>14578241</v>
      </c>
      <c r="BS6" s="59">
        <v>16484901</v>
      </c>
      <c r="BT6" s="59">
        <v>18208924</v>
      </c>
      <c r="BU6" s="59">
        <v>11086944</v>
      </c>
      <c r="BV6" s="59">
        <v>11626679</v>
      </c>
      <c r="BW6" s="59">
        <v>11341882</v>
      </c>
      <c r="BX6" s="59">
        <v>12421490</v>
      </c>
      <c r="BY6" s="59">
        <v>15850927</v>
      </c>
      <c r="BZ6" s="59">
        <v>14899279</v>
      </c>
      <c r="CA6" s="59">
        <v>13730064</v>
      </c>
      <c r="CB6" s="59">
        <v>13248350</v>
      </c>
      <c r="CC6" s="59">
        <v>14299593</v>
      </c>
      <c r="CD6" s="59">
        <v>17219118</v>
      </c>
      <c r="CE6" s="59">
        <v>21937022</v>
      </c>
      <c r="CF6" s="59">
        <v>22897340</v>
      </c>
      <c r="CG6" s="59">
        <v>16258806</v>
      </c>
      <c r="CH6" s="59">
        <v>16418945</v>
      </c>
      <c r="CI6" s="59">
        <v>15351190</v>
      </c>
      <c r="CJ6" s="59">
        <v>19195966</v>
      </c>
      <c r="CK6" s="59">
        <v>22439528</v>
      </c>
      <c r="CL6" s="59">
        <v>20387102</v>
      </c>
      <c r="CM6" s="59">
        <v>19975854</v>
      </c>
      <c r="CN6" s="59">
        <v>18302212</v>
      </c>
      <c r="CO6" s="59">
        <v>18078172</v>
      </c>
      <c r="CP6" s="59">
        <v>26025848</v>
      </c>
      <c r="CQ6" s="59">
        <v>31840658</v>
      </c>
      <c r="CR6" s="59">
        <v>30259574</v>
      </c>
      <c r="CS6" s="59">
        <v>23895796</v>
      </c>
      <c r="CT6" s="59">
        <v>21571636</v>
      </c>
      <c r="CU6" s="59">
        <v>20939870</v>
      </c>
      <c r="CV6" s="59">
        <v>27288644</v>
      </c>
      <c r="CW6" s="59">
        <v>27685638</v>
      </c>
      <c r="CX6" s="59">
        <v>27608982</v>
      </c>
      <c r="CY6" s="59">
        <v>26792314</v>
      </c>
      <c r="CZ6" s="59">
        <v>24391566</v>
      </c>
      <c r="DA6" s="59">
        <v>23615566</v>
      </c>
      <c r="DB6" s="59">
        <v>33573784</v>
      </c>
      <c r="DC6" s="59">
        <v>37412292</v>
      </c>
      <c r="DD6" s="59">
        <v>39101320</v>
      </c>
      <c r="DE6" s="59">
        <v>27996122</v>
      </c>
      <c r="DF6" s="59">
        <v>23438516</v>
      </c>
      <c r="DG6" s="59">
        <v>24424722</v>
      </c>
      <c r="DH6" s="59">
        <v>30936808</v>
      </c>
      <c r="DI6" s="59">
        <v>30260730</v>
      </c>
      <c r="DJ6" s="59">
        <v>28350146</v>
      </c>
      <c r="DK6" s="59">
        <v>27621794</v>
      </c>
      <c r="DL6" s="59">
        <v>23312816</v>
      </c>
      <c r="DM6" s="59">
        <v>24860630</v>
      </c>
      <c r="DN6" s="59">
        <v>35281960</v>
      </c>
      <c r="DO6" s="59">
        <v>36137604</v>
      </c>
      <c r="DP6" s="59">
        <v>40948440</v>
      </c>
      <c r="DQ6" s="59">
        <v>28901118</v>
      </c>
      <c r="DR6" s="59">
        <v>24103506</v>
      </c>
      <c r="DS6" s="59">
        <v>25791778</v>
      </c>
      <c r="DT6" s="59">
        <v>29840996</v>
      </c>
      <c r="DU6" s="59">
        <v>31139768</v>
      </c>
      <c r="DV6" s="59">
        <v>28987098</v>
      </c>
      <c r="DW6" s="59">
        <v>28250474</v>
      </c>
      <c r="DX6" s="59">
        <v>22687794</v>
      </c>
      <c r="DY6" s="59">
        <v>27109960</v>
      </c>
      <c r="DZ6" s="59">
        <v>36216292</v>
      </c>
      <c r="EA6" s="59">
        <v>36147356</v>
      </c>
      <c r="EB6" s="59">
        <v>41201064</v>
      </c>
      <c r="EC6" s="59">
        <v>27822836</v>
      </c>
      <c r="ED6" s="59">
        <v>25530524</v>
      </c>
      <c r="EE6" s="59">
        <v>25921850</v>
      </c>
      <c r="EF6" s="59">
        <v>28729472</v>
      </c>
      <c r="EG6" s="59">
        <v>31960974</v>
      </c>
      <c r="EH6" s="59">
        <v>30671336</v>
      </c>
      <c r="EI6" s="59">
        <v>26664764</v>
      </c>
      <c r="EJ6" s="59">
        <v>25096380</v>
      </c>
      <c r="EK6" s="59">
        <v>27355346</v>
      </c>
      <c r="EL6" s="59">
        <v>32597012</v>
      </c>
      <c r="EM6" s="59">
        <v>40266064</v>
      </c>
      <c r="EN6" s="59">
        <v>41930696</v>
      </c>
      <c r="EO6" s="59">
        <v>29191512</v>
      </c>
      <c r="EP6" s="59">
        <v>27082058</v>
      </c>
      <c r="EQ6" s="59">
        <v>24882882</v>
      </c>
      <c r="ER6" s="59">
        <v>30977278</v>
      </c>
      <c r="ES6" s="59">
        <v>33910764</v>
      </c>
      <c r="ET6" s="59">
        <v>30252850</v>
      </c>
      <c r="EU6" s="59">
        <v>27814658</v>
      </c>
      <c r="EV6" s="59">
        <v>26364858</v>
      </c>
      <c r="EW6" s="59">
        <v>26694512</v>
      </c>
      <c r="EX6" s="59">
        <v>34894024</v>
      </c>
      <c r="EY6" s="59">
        <v>42292996</v>
      </c>
      <c r="EZ6" s="59">
        <v>40899212</v>
      </c>
      <c r="FA6" s="59">
        <v>31929942</v>
      </c>
      <c r="FB6" s="59">
        <v>28639522</v>
      </c>
      <c r="FC6" s="59">
        <v>24657392</v>
      </c>
      <c r="FD6" s="59">
        <v>33364860</v>
      </c>
      <c r="FE6" s="59">
        <v>33734968</v>
      </c>
      <c r="FF6" s="59">
        <v>31932234</v>
      </c>
      <c r="FG6" s="59">
        <v>30268690</v>
      </c>
      <c r="FH6" s="59">
        <v>27313190</v>
      </c>
      <c r="FI6" s="59">
        <v>27288608</v>
      </c>
      <c r="FJ6" s="59">
        <v>38657008</v>
      </c>
      <c r="FK6" s="59">
        <v>45478936</v>
      </c>
      <c r="FL6" s="59">
        <v>42625156</v>
      </c>
      <c r="FM6" s="59">
        <v>33866372</v>
      </c>
      <c r="FN6" s="59">
        <v>28330374</v>
      </c>
      <c r="FO6" s="59">
        <v>26978464</v>
      </c>
      <c r="FP6" s="59">
        <v>35420908</v>
      </c>
      <c r="FQ6" s="59">
        <v>34001680</v>
      </c>
      <c r="FR6" s="59">
        <v>33591068</v>
      </c>
      <c r="FS6" s="59">
        <v>33125480</v>
      </c>
      <c r="FT6" s="59">
        <v>29244710</v>
      </c>
      <c r="FU6" s="59">
        <v>28853892</v>
      </c>
      <c r="FV6" s="59">
        <v>41011092</v>
      </c>
      <c r="FW6" s="59">
        <v>42961312</v>
      </c>
      <c r="FX6" s="59">
        <v>46226808</v>
      </c>
      <c r="FY6" s="59">
        <v>34715448</v>
      </c>
      <c r="FZ6" s="59">
        <v>28637808</v>
      </c>
      <c r="GA6" s="59">
        <v>30353218</v>
      </c>
      <c r="GB6" s="59">
        <v>38191840</v>
      </c>
    </row>
    <row r="7" spans="2:184">
      <c r="B7" s="462" t="s">
        <v>67</v>
      </c>
      <c r="C7" s="462" t="s">
        <v>61</v>
      </c>
      <c r="D7" s="406" t="s">
        <v>72</v>
      </c>
      <c r="E7" s="59">
        <v>6470066</v>
      </c>
      <c r="F7" s="59">
        <v>5957738.5</v>
      </c>
      <c r="G7" s="59">
        <v>5606015.5</v>
      </c>
      <c r="H7" s="59">
        <v>5163869.5</v>
      </c>
      <c r="I7" s="59">
        <v>4866269.5</v>
      </c>
      <c r="J7" s="59">
        <v>4660534.5</v>
      </c>
      <c r="K7" s="59">
        <v>5652747.5</v>
      </c>
      <c r="L7" s="59">
        <v>4617297.5</v>
      </c>
      <c r="M7" s="59">
        <v>2766250.75</v>
      </c>
      <c r="N7" s="59">
        <v>3234691.75</v>
      </c>
      <c r="O7" s="59">
        <v>3040718.25</v>
      </c>
      <c r="P7" s="59">
        <v>3680012.5</v>
      </c>
      <c r="Q7" s="59">
        <v>4320979.5</v>
      </c>
      <c r="R7" s="59">
        <v>3910944.75</v>
      </c>
      <c r="S7" s="59">
        <v>3447982</v>
      </c>
      <c r="T7" s="59">
        <v>3157982</v>
      </c>
      <c r="U7" s="59">
        <v>2893045</v>
      </c>
      <c r="V7" s="59">
        <v>3264465.25</v>
      </c>
      <c r="W7" s="59">
        <v>3817875.5</v>
      </c>
      <c r="X7" s="59">
        <v>3463048.5</v>
      </c>
      <c r="Y7" s="59">
        <v>2893842.75</v>
      </c>
      <c r="Z7" s="59">
        <v>3260248</v>
      </c>
      <c r="AA7" s="59">
        <v>3000709.75</v>
      </c>
      <c r="AB7" s="59">
        <v>3726015.5</v>
      </c>
      <c r="AC7" s="59">
        <v>4262708.5</v>
      </c>
      <c r="AD7" s="59">
        <v>4054369.25</v>
      </c>
      <c r="AE7" s="59">
        <v>3746992.75</v>
      </c>
      <c r="AF7" s="59">
        <v>3270637.75</v>
      </c>
      <c r="AG7" s="59">
        <v>2913358.25</v>
      </c>
      <c r="AH7" s="59">
        <v>3652336</v>
      </c>
      <c r="AI7" s="59">
        <v>4250668</v>
      </c>
      <c r="AJ7" s="59">
        <v>3690180</v>
      </c>
      <c r="AK7" s="59">
        <v>3026740.75</v>
      </c>
      <c r="AL7" s="59">
        <v>3254863.5</v>
      </c>
      <c r="AM7" s="59">
        <v>3290494.5</v>
      </c>
      <c r="AN7" s="59">
        <v>3982378.25</v>
      </c>
      <c r="AO7" s="59">
        <v>4378578.5</v>
      </c>
      <c r="AP7" s="59">
        <v>4515381.5</v>
      </c>
      <c r="AQ7" s="59">
        <v>4170923.5</v>
      </c>
      <c r="AR7" s="59">
        <v>3330209.75</v>
      </c>
      <c r="AS7" s="59">
        <v>3241513</v>
      </c>
      <c r="AT7" s="59">
        <v>3895897.75</v>
      </c>
      <c r="AU7" s="59">
        <v>4031667.75</v>
      </c>
      <c r="AV7" s="59">
        <v>4345235.5</v>
      </c>
      <c r="AW7" s="59">
        <v>3296260.75</v>
      </c>
      <c r="AX7" s="59">
        <v>3344299.75</v>
      </c>
      <c r="AY7" s="59">
        <v>3721162</v>
      </c>
      <c r="AZ7" s="59">
        <v>4165467</v>
      </c>
      <c r="BA7" s="59">
        <v>4848220.5</v>
      </c>
      <c r="BB7" s="59">
        <v>4628919.5</v>
      </c>
      <c r="BC7" s="59">
        <v>4402053.5</v>
      </c>
      <c r="BD7" s="59">
        <v>3352918.25</v>
      </c>
      <c r="BE7" s="59">
        <v>3474239.5</v>
      </c>
      <c r="BF7" s="59">
        <v>4016399.75</v>
      </c>
      <c r="BG7" s="59">
        <v>4099197.75</v>
      </c>
      <c r="BH7" s="59">
        <v>4421441</v>
      </c>
      <c r="BI7" s="59">
        <v>3231620.75</v>
      </c>
      <c r="BJ7" s="59">
        <v>3603034.75</v>
      </c>
      <c r="BK7" s="59">
        <v>3869081</v>
      </c>
      <c r="BL7" s="59">
        <v>4165833.5</v>
      </c>
      <c r="BM7" s="59">
        <v>5274505</v>
      </c>
      <c r="BN7" s="59">
        <v>4897668.5</v>
      </c>
      <c r="BO7" s="59">
        <v>4517381</v>
      </c>
      <c r="BP7" s="59">
        <v>3840543.25</v>
      </c>
      <c r="BQ7" s="59">
        <v>3899831.5</v>
      </c>
      <c r="BR7" s="59">
        <v>4348412</v>
      </c>
      <c r="BS7" s="59">
        <v>5091478.5</v>
      </c>
      <c r="BT7" s="59">
        <v>5308039.5</v>
      </c>
      <c r="BU7" s="59">
        <v>3756274</v>
      </c>
      <c r="BV7" s="59">
        <v>4411680.5</v>
      </c>
      <c r="BW7" s="59">
        <v>4657106</v>
      </c>
      <c r="BX7" s="59">
        <v>5087839</v>
      </c>
      <c r="BY7" s="59">
        <v>6038512.5</v>
      </c>
      <c r="BZ7" s="59">
        <v>5646127.5</v>
      </c>
      <c r="CA7" s="59">
        <v>5166806</v>
      </c>
      <c r="CB7" s="59">
        <v>4762557</v>
      </c>
      <c r="CC7" s="59">
        <v>4569512.5</v>
      </c>
      <c r="CD7" s="59">
        <v>4905965.5</v>
      </c>
      <c r="CE7" s="59">
        <v>6780196.5</v>
      </c>
      <c r="CF7" s="59">
        <v>6454871</v>
      </c>
      <c r="CG7" s="59">
        <v>4780310.5</v>
      </c>
      <c r="CH7" s="59">
        <v>5290532.5</v>
      </c>
      <c r="CI7" s="59">
        <v>5345608.5</v>
      </c>
      <c r="CJ7" s="59">
        <v>6462874</v>
      </c>
      <c r="CK7" s="59">
        <v>6950390</v>
      </c>
      <c r="CL7" s="59">
        <v>6159343</v>
      </c>
      <c r="CM7" s="59">
        <v>6250400.5</v>
      </c>
      <c r="CN7" s="59">
        <v>5379144</v>
      </c>
      <c r="CO7" s="59">
        <v>4813970</v>
      </c>
      <c r="CP7" s="59">
        <v>6171132</v>
      </c>
      <c r="CQ7" s="59">
        <v>7973485</v>
      </c>
      <c r="CR7" s="59">
        <v>6953162.5</v>
      </c>
      <c r="CS7" s="59">
        <v>5447043</v>
      </c>
      <c r="CT7" s="59">
        <v>5466808.5</v>
      </c>
      <c r="CU7" s="59">
        <v>5622657.5</v>
      </c>
      <c r="CV7" s="59">
        <v>7023094.5</v>
      </c>
      <c r="CW7" s="59">
        <v>6202591</v>
      </c>
      <c r="CX7" s="59">
        <v>6159550.5</v>
      </c>
      <c r="CY7" s="59">
        <v>6425653.5</v>
      </c>
      <c r="CZ7" s="59">
        <v>5026120.5</v>
      </c>
      <c r="DA7" s="59">
        <v>4414567.5</v>
      </c>
      <c r="DB7" s="59">
        <v>5476219</v>
      </c>
      <c r="DC7" s="59">
        <v>6007914</v>
      </c>
      <c r="DD7" s="59">
        <v>6202533</v>
      </c>
      <c r="DE7" s="59">
        <v>4693958.5</v>
      </c>
      <c r="DF7" s="59">
        <v>4744572</v>
      </c>
      <c r="DG7" s="59">
        <v>5577181</v>
      </c>
      <c r="DH7" s="59">
        <v>6741581.5</v>
      </c>
      <c r="DI7" s="59">
        <v>6742714.5</v>
      </c>
      <c r="DJ7" s="59">
        <v>6323564.5</v>
      </c>
      <c r="DK7" s="59">
        <v>6594580.5</v>
      </c>
      <c r="DL7" s="59">
        <v>4958518</v>
      </c>
      <c r="DM7" s="59">
        <v>4761920.5</v>
      </c>
      <c r="DN7" s="59">
        <v>5473891</v>
      </c>
      <c r="DO7" s="59">
        <v>5945936</v>
      </c>
      <c r="DP7" s="59">
        <v>6485990</v>
      </c>
      <c r="DQ7" s="59">
        <v>4740873</v>
      </c>
      <c r="DR7" s="59">
        <v>5057895.5</v>
      </c>
      <c r="DS7" s="59">
        <v>5823691.5</v>
      </c>
      <c r="DT7" s="59">
        <v>6427188</v>
      </c>
      <c r="DU7" s="59">
        <v>6992058</v>
      </c>
      <c r="DV7" s="59">
        <v>6484477.5</v>
      </c>
      <c r="DW7" s="59">
        <v>6747922.5</v>
      </c>
      <c r="DX7" s="59">
        <v>4979386</v>
      </c>
      <c r="DY7" s="59">
        <v>5222307</v>
      </c>
      <c r="DZ7" s="59">
        <v>5425205</v>
      </c>
      <c r="EA7" s="59">
        <v>6144192</v>
      </c>
      <c r="EB7" s="59">
        <v>6400910.5</v>
      </c>
      <c r="EC7" s="59">
        <v>4761568.5</v>
      </c>
      <c r="ED7" s="59">
        <v>5394305</v>
      </c>
      <c r="EE7" s="59">
        <v>5846634</v>
      </c>
      <c r="EF7" s="59">
        <v>6327755.5</v>
      </c>
      <c r="EG7" s="59">
        <v>7391744.5</v>
      </c>
      <c r="EH7" s="59">
        <v>6837113</v>
      </c>
      <c r="EI7" s="59">
        <v>6348780.5</v>
      </c>
      <c r="EJ7" s="59">
        <v>5674736</v>
      </c>
      <c r="EK7" s="59">
        <v>5199008</v>
      </c>
      <c r="EL7" s="59">
        <v>5116514.5</v>
      </c>
      <c r="EM7" s="59">
        <v>7004823.5</v>
      </c>
      <c r="EN7" s="59">
        <v>6302887.5</v>
      </c>
      <c r="EO7" s="59">
        <v>5046314.5</v>
      </c>
      <c r="EP7" s="59">
        <v>5826693</v>
      </c>
      <c r="EQ7" s="59">
        <v>5680076.5</v>
      </c>
      <c r="ER7" s="59">
        <v>7008736</v>
      </c>
      <c r="ES7" s="59">
        <v>7875763</v>
      </c>
      <c r="ET7" s="59">
        <v>6941505.5</v>
      </c>
      <c r="EU7" s="59">
        <v>6718666.5</v>
      </c>
      <c r="EV7" s="59">
        <v>5734963</v>
      </c>
      <c r="EW7" s="59">
        <v>5330071.5</v>
      </c>
      <c r="EX7" s="59">
        <v>5717745.5</v>
      </c>
      <c r="EY7" s="59">
        <v>6874897</v>
      </c>
      <c r="EZ7" s="59">
        <v>6554028</v>
      </c>
      <c r="FA7" s="59">
        <v>5302368</v>
      </c>
      <c r="FB7" s="59">
        <v>6104720</v>
      </c>
      <c r="FC7" s="59">
        <v>5751224.5</v>
      </c>
      <c r="FD7" s="59">
        <v>7387743</v>
      </c>
      <c r="FE7" s="59">
        <v>7982398</v>
      </c>
      <c r="FF7" s="59">
        <v>7507369</v>
      </c>
      <c r="FG7" s="59">
        <v>7608644.5</v>
      </c>
      <c r="FH7" s="59">
        <v>6292899</v>
      </c>
      <c r="FI7" s="59">
        <v>5471122</v>
      </c>
      <c r="FJ7" s="59">
        <v>6372589</v>
      </c>
      <c r="FK7" s="59">
        <v>8004845.5</v>
      </c>
      <c r="FL7" s="59">
        <v>7044447.5</v>
      </c>
      <c r="FM7" s="59">
        <v>5677633</v>
      </c>
      <c r="FN7" s="59">
        <v>6474394.5</v>
      </c>
      <c r="FO7" s="59">
        <v>6584842.5</v>
      </c>
      <c r="FP7" s="59">
        <v>8038323</v>
      </c>
      <c r="FQ7" s="59">
        <v>8086682.5</v>
      </c>
      <c r="FR7" s="59">
        <v>8021425</v>
      </c>
      <c r="FS7" s="59">
        <v>8413799</v>
      </c>
      <c r="FT7" s="59">
        <v>6717070</v>
      </c>
      <c r="FU7" s="59">
        <v>5810163</v>
      </c>
      <c r="FV7" s="59">
        <v>6688363.5</v>
      </c>
      <c r="FW7" s="59">
        <v>7821334</v>
      </c>
      <c r="FX7" s="59">
        <v>7543171.5</v>
      </c>
      <c r="FY7" s="59">
        <v>6083265</v>
      </c>
      <c r="FZ7" s="59">
        <v>6505146.5</v>
      </c>
      <c r="GA7" s="59">
        <v>7277281</v>
      </c>
      <c r="GB7" s="59">
        <v>9067449</v>
      </c>
    </row>
    <row r="8" spans="2:184">
      <c r="B8" s="462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  <c r="AG8" s="462"/>
      <c r="AH8" s="462"/>
      <c r="AI8" s="462"/>
      <c r="AJ8" s="462"/>
      <c r="AK8" s="462"/>
      <c r="AL8" s="462"/>
      <c r="AM8" s="462"/>
      <c r="AN8" s="462"/>
      <c r="AO8" s="462"/>
      <c r="AP8" s="462"/>
      <c r="AQ8" s="462"/>
      <c r="AR8" s="462"/>
      <c r="AS8" s="462"/>
      <c r="AT8" s="462"/>
      <c r="AU8" s="462"/>
      <c r="AV8" s="462"/>
      <c r="AW8" s="462"/>
      <c r="AX8" s="462"/>
      <c r="AY8" s="462"/>
      <c r="AZ8" s="462"/>
      <c r="BA8" s="462"/>
      <c r="BB8" s="462"/>
      <c r="BC8" s="462"/>
      <c r="BD8" s="462"/>
      <c r="BE8" s="462"/>
      <c r="BF8" s="462"/>
      <c r="BG8" s="462"/>
      <c r="BH8" s="462"/>
      <c r="BI8" s="462"/>
      <c r="BJ8" s="462"/>
      <c r="BK8" s="462"/>
      <c r="BL8" s="462"/>
      <c r="BM8" s="462"/>
      <c r="BN8" s="462"/>
      <c r="BO8" s="462"/>
      <c r="BP8" s="462"/>
      <c r="BQ8" s="462"/>
      <c r="BR8" s="462"/>
      <c r="BS8" s="462"/>
      <c r="BT8" s="462"/>
      <c r="BU8" s="462"/>
      <c r="BV8" s="462"/>
      <c r="BW8" s="462"/>
      <c r="BX8" s="462"/>
      <c r="BY8" s="462"/>
      <c r="BZ8" s="462"/>
      <c r="CA8" s="462"/>
      <c r="CB8" s="462"/>
      <c r="CC8" s="462"/>
      <c r="CD8" s="462"/>
      <c r="CE8" s="462"/>
      <c r="CF8" s="462"/>
      <c r="CG8" s="462"/>
      <c r="CH8" s="462"/>
      <c r="CI8" s="462"/>
      <c r="CJ8" s="462"/>
      <c r="CK8" s="462"/>
      <c r="CL8" s="462"/>
      <c r="CM8" s="462"/>
      <c r="CN8" s="462"/>
      <c r="CO8" s="462"/>
      <c r="CP8" s="462"/>
      <c r="CQ8" s="462"/>
      <c r="CR8" s="462"/>
      <c r="CS8" s="462"/>
      <c r="CT8" s="462"/>
      <c r="CU8" s="462"/>
      <c r="CV8" s="462"/>
      <c r="CW8" s="462"/>
      <c r="CX8" s="462"/>
      <c r="CY8" s="462"/>
      <c r="CZ8" s="462"/>
      <c r="DA8" s="462"/>
      <c r="DB8" s="462"/>
      <c r="DC8" s="462"/>
      <c r="DD8" s="462"/>
      <c r="DE8" s="462"/>
      <c r="DF8" s="462"/>
      <c r="DG8" s="462"/>
      <c r="DH8" s="462"/>
      <c r="DI8" s="462"/>
      <c r="DJ8" s="462"/>
      <c r="DK8" s="462"/>
      <c r="DL8" s="462"/>
      <c r="DM8" s="462"/>
      <c r="DN8" s="462"/>
      <c r="DO8" s="462"/>
      <c r="DP8" s="462"/>
      <c r="DQ8" s="462"/>
      <c r="DR8" s="462"/>
      <c r="DS8" s="462"/>
      <c r="DT8" s="462"/>
      <c r="DU8" s="462"/>
      <c r="DV8" s="462"/>
      <c r="DW8" s="462"/>
      <c r="DX8" s="462"/>
      <c r="DY8" s="462"/>
      <c r="DZ8" s="462"/>
      <c r="EA8" s="462"/>
      <c r="EB8" s="462"/>
      <c r="EC8" s="462"/>
      <c r="ED8" s="462"/>
      <c r="EE8" s="462"/>
      <c r="EF8" s="462"/>
      <c r="EG8" s="462"/>
      <c r="EH8" s="462"/>
      <c r="EI8" s="462"/>
      <c r="EJ8" s="462"/>
      <c r="EK8" s="462"/>
      <c r="EL8" s="462"/>
      <c r="EM8" s="462"/>
      <c r="EN8" s="462"/>
      <c r="EO8" s="462"/>
      <c r="EP8" s="462"/>
      <c r="EQ8" s="462"/>
      <c r="ER8" s="462"/>
      <c r="ES8" s="462"/>
      <c r="ET8" s="462"/>
      <c r="EU8" s="462"/>
      <c r="EV8" s="462"/>
      <c r="EW8" s="462"/>
      <c r="EX8" s="462"/>
      <c r="EY8" s="462"/>
      <c r="EZ8" s="462"/>
      <c r="FA8" s="462"/>
      <c r="FB8" s="462"/>
      <c r="FC8" s="462"/>
      <c r="FD8" s="462"/>
      <c r="FE8" s="462"/>
      <c r="FF8" s="462"/>
      <c r="FG8" s="462"/>
      <c r="FH8" s="462"/>
      <c r="FI8" s="462"/>
      <c r="FJ8" s="462"/>
      <c r="FK8" s="462"/>
      <c r="FL8" s="462"/>
      <c r="FM8" s="462"/>
      <c r="FN8" s="462"/>
      <c r="FO8" s="462"/>
      <c r="FP8" s="462"/>
      <c r="FQ8" s="462"/>
      <c r="FR8" s="462"/>
      <c r="FS8" s="462"/>
      <c r="FT8" s="462"/>
      <c r="FU8" s="462"/>
      <c r="FV8" s="462"/>
      <c r="FW8" s="462"/>
      <c r="FX8" s="462"/>
      <c r="FY8" s="462"/>
      <c r="FZ8" s="462"/>
      <c r="GA8" s="462"/>
      <c r="GB8" s="462"/>
    </row>
    <row r="9" spans="2:184">
      <c r="B9" s="462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  <c r="AG9" s="462"/>
      <c r="AH9" s="462"/>
      <c r="AI9" s="462"/>
      <c r="AJ9" s="462"/>
      <c r="AK9" s="462"/>
      <c r="AL9" s="462"/>
      <c r="AM9" s="462"/>
      <c r="AN9" s="462"/>
      <c r="AO9" s="462"/>
      <c r="AP9" s="462"/>
      <c r="AQ9" s="462"/>
      <c r="AR9" s="462"/>
      <c r="AS9" s="462"/>
      <c r="AT9" s="462"/>
      <c r="AU9" s="462"/>
      <c r="AV9" s="462"/>
      <c r="AW9" s="462"/>
      <c r="AX9" s="462"/>
      <c r="AY9" s="462"/>
      <c r="AZ9" s="462"/>
      <c r="BA9" s="462"/>
      <c r="BB9" s="462"/>
      <c r="BC9" s="462"/>
      <c r="BD9" s="462"/>
      <c r="BE9" s="462"/>
      <c r="BF9" s="462"/>
      <c r="BG9" s="462"/>
      <c r="BH9" s="462"/>
      <c r="BI9" s="462"/>
      <c r="BJ9" s="462"/>
      <c r="BK9" s="462"/>
      <c r="BL9" s="462"/>
      <c r="BM9" s="462"/>
      <c r="BN9" s="462"/>
      <c r="BO9" s="462"/>
      <c r="BP9" s="462"/>
      <c r="BQ9" s="462"/>
      <c r="BR9" s="462"/>
      <c r="BS9" s="462"/>
      <c r="BT9" s="462"/>
      <c r="BU9" s="462"/>
      <c r="BV9" s="462"/>
      <c r="BW9" s="462"/>
      <c r="BX9" s="462"/>
      <c r="BY9" s="462"/>
      <c r="BZ9" s="462"/>
      <c r="CA9" s="462"/>
      <c r="CB9" s="462"/>
      <c r="CC9" s="462"/>
      <c r="CD9" s="462"/>
      <c r="CE9" s="462"/>
      <c r="CF9" s="462"/>
      <c r="CG9" s="462"/>
      <c r="CH9" s="462"/>
      <c r="CI9" s="462"/>
      <c r="CJ9" s="462"/>
      <c r="CK9" s="462"/>
      <c r="CL9" s="462"/>
      <c r="CM9" s="462"/>
      <c r="CN9" s="462"/>
      <c r="CO9" s="462"/>
      <c r="CP9" s="462"/>
      <c r="CQ9" s="462"/>
      <c r="CR9" s="462"/>
      <c r="CS9" s="462"/>
      <c r="CT9" s="462"/>
      <c r="CU9" s="462"/>
      <c r="CV9" s="462"/>
      <c r="CW9" s="462"/>
      <c r="CX9" s="462"/>
      <c r="CY9" s="462"/>
      <c r="CZ9" s="462"/>
      <c r="DA9" s="462"/>
      <c r="DB9" s="462"/>
      <c r="DC9" s="462"/>
      <c r="DD9" s="462"/>
      <c r="DE9" s="462"/>
      <c r="DF9" s="462"/>
      <c r="DG9" s="462"/>
      <c r="DH9" s="462"/>
      <c r="DI9" s="462"/>
      <c r="DJ9" s="462"/>
      <c r="DK9" s="462"/>
      <c r="DL9" s="462"/>
      <c r="DM9" s="462"/>
      <c r="DN9" s="462"/>
      <c r="DO9" s="462"/>
      <c r="DP9" s="462"/>
      <c r="DQ9" s="462"/>
      <c r="DR9" s="462"/>
      <c r="DS9" s="462"/>
      <c r="DT9" s="462"/>
      <c r="DU9" s="462"/>
      <c r="DV9" s="462"/>
      <c r="DW9" s="462"/>
      <c r="DX9" s="462"/>
      <c r="DY9" s="462"/>
      <c r="DZ9" s="462"/>
      <c r="EA9" s="462"/>
      <c r="EB9" s="462"/>
      <c r="EC9" s="462"/>
      <c r="ED9" s="462"/>
      <c r="EE9" s="462"/>
      <c r="EF9" s="462"/>
      <c r="EG9" s="462"/>
      <c r="EH9" s="462"/>
      <c r="EI9" s="462"/>
      <c r="EJ9" s="462"/>
      <c r="EK9" s="462"/>
      <c r="EL9" s="462"/>
      <c r="EM9" s="462"/>
      <c r="EN9" s="462"/>
      <c r="EO9" s="462"/>
      <c r="EP9" s="462"/>
      <c r="EQ9" s="462"/>
      <c r="ER9" s="462"/>
      <c r="ES9" s="462"/>
      <c r="ET9" s="462"/>
      <c r="EU9" s="462"/>
      <c r="EV9" s="462"/>
      <c r="EW9" s="462"/>
      <c r="EX9" s="462"/>
      <c r="EY9" s="462"/>
      <c r="EZ9" s="462"/>
      <c r="FA9" s="462"/>
      <c r="FB9" s="462"/>
      <c r="FC9" s="462"/>
      <c r="FD9" s="462"/>
      <c r="FE9" s="462"/>
      <c r="FF9" s="462"/>
      <c r="FG9" s="462"/>
      <c r="FH9" s="462"/>
      <c r="FI9" s="462"/>
      <c r="FJ9" s="462"/>
      <c r="FK9" s="462"/>
      <c r="FL9" s="462"/>
      <c r="FM9" s="462"/>
      <c r="FN9" s="462"/>
      <c r="FO9" s="462"/>
      <c r="FP9" s="462"/>
      <c r="FQ9" s="462"/>
      <c r="FR9" s="462"/>
      <c r="FS9" s="462"/>
      <c r="FT9" s="462"/>
      <c r="FU9" s="462"/>
      <c r="FV9" s="462"/>
      <c r="FW9" s="462"/>
      <c r="FX9" s="462"/>
      <c r="FY9" s="462"/>
      <c r="FZ9" s="462"/>
      <c r="GA9" s="462"/>
      <c r="GB9" s="462"/>
    </row>
    <row r="10" spans="2:184">
      <c r="B10" s="242" t="s">
        <v>65</v>
      </c>
      <c r="C10" s="242" t="s">
        <v>33</v>
      </c>
      <c r="D10" s="242" t="s">
        <v>66</v>
      </c>
      <c r="E10" s="243">
        <v>41275</v>
      </c>
      <c r="F10" s="243">
        <v>41306</v>
      </c>
      <c r="G10" s="243">
        <v>41334</v>
      </c>
      <c r="H10" s="243">
        <v>41365</v>
      </c>
      <c r="I10" s="243">
        <v>41395</v>
      </c>
      <c r="J10" s="243">
        <v>41426</v>
      </c>
      <c r="K10" s="243">
        <v>41456</v>
      </c>
      <c r="L10" s="243">
        <v>41487</v>
      </c>
      <c r="M10" s="243">
        <v>41518</v>
      </c>
      <c r="N10" s="243">
        <v>41548</v>
      </c>
      <c r="O10" s="243">
        <v>41579</v>
      </c>
      <c r="P10" s="243">
        <v>41609</v>
      </c>
      <c r="Q10" s="243">
        <v>41640</v>
      </c>
      <c r="R10" s="243">
        <v>41671</v>
      </c>
      <c r="S10" s="243">
        <v>41699</v>
      </c>
      <c r="T10" s="243">
        <v>41730</v>
      </c>
      <c r="U10" s="243">
        <v>41760</v>
      </c>
      <c r="V10" s="243">
        <v>41791</v>
      </c>
      <c r="W10" s="243">
        <v>41821</v>
      </c>
      <c r="X10" s="243">
        <v>41852</v>
      </c>
      <c r="Y10" s="243">
        <v>41883</v>
      </c>
      <c r="Z10" s="243">
        <v>41913</v>
      </c>
      <c r="AA10" s="243">
        <v>41944</v>
      </c>
      <c r="AB10" s="243">
        <v>41974</v>
      </c>
      <c r="AC10" s="243">
        <v>42005</v>
      </c>
      <c r="AD10" s="243">
        <v>42036</v>
      </c>
      <c r="AE10" s="243">
        <v>42064</v>
      </c>
      <c r="AF10" s="243">
        <v>42095</v>
      </c>
      <c r="AG10" s="243">
        <v>42125</v>
      </c>
      <c r="AH10" s="243">
        <v>42156</v>
      </c>
      <c r="AI10" s="243">
        <v>42186</v>
      </c>
      <c r="AJ10" s="243">
        <v>42217</v>
      </c>
      <c r="AK10" s="243">
        <v>42248</v>
      </c>
      <c r="AL10" s="243">
        <v>42278</v>
      </c>
      <c r="AM10" s="243">
        <v>42309</v>
      </c>
      <c r="AN10" s="243">
        <v>42339</v>
      </c>
      <c r="AO10" s="243">
        <v>42370</v>
      </c>
      <c r="AP10" s="243">
        <v>42401</v>
      </c>
      <c r="AQ10" s="243">
        <v>42430</v>
      </c>
      <c r="AR10" s="243">
        <v>42461</v>
      </c>
      <c r="AS10" s="243">
        <v>42491</v>
      </c>
      <c r="AT10" s="243">
        <v>42522</v>
      </c>
      <c r="AU10" s="243">
        <v>42552</v>
      </c>
      <c r="AV10" s="243">
        <v>42583</v>
      </c>
      <c r="AW10" s="243">
        <v>42614</v>
      </c>
      <c r="AX10" s="243">
        <v>42644</v>
      </c>
      <c r="AY10" s="243">
        <v>42675</v>
      </c>
      <c r="AZ10" s="243">
        <v>42705</v>
      </c>
      <c r="BA10" s="243">
        <v>42736</v>
      </c>
      <c r="BB10" s="243">
        <v>42767</v>
      </c>
      <c r="BC10" s="243">
        <v>42795</v>
      </c>
      <c r="BD10" s="243">
        <v>42826</v>
      </c>
      <c r="BE10" s="243">
        <v>42856</v>
      </c>
      <c r="BF10" s="243">
        <v>42887</v>
      </c>
      <c r="BG10" s="243">
        <v>42917</v>
      </c>
      <c r="BH10" s="243">
        <v>42948</v>
      </c>
      <c r="BI10" s="243">
        <v>42979</v>
      </c>
      <c r="BJ10" s="243">
        <v>43009</v>
      </c>
      <c r="BK10" s="243">
        <v>43040</v>
      </c>
      <c r="BL10" s="243">
        <v>43070</v>
      </c>
      <c r="BM10" s="243">
        <v>43101</v>
      </c>
      <c r="BN10" s="243">
        <v>43132</v>
      </c>
      <c r="BO10" s="243">
        <v>43160</v>
      </c>
      <c r="BP10" s="243">
        <v>43191</v>
      </c>
      <c r="BQ10" s="243">
        <v>43221</v>
      </c>
      <c r="BR10" s="243">
        <v>43252</v>
      </c>
      <c r="BS10" s="243">
        <v>43282</v>
      </c>
      <c r="BT10" s="243">
        <v>43313</v>
      </c>
      <c r="BU10" s="243">
        <v>43344</v>
      </c>
      <c r="BV10" s="243">
        <v>43374</v>
      </c>
      <c r="BW10" s="243">
        <v>43405</v>
      </c>
      <c r="BX10" s="243">
        <v>43435</v>
      </c>
      <c r="BY10" s="243">
        <v>43466</v>
      </c>
      <c r="BZ10" s="243">
        <v>43497</v>
      </c>
      <c r="CA10" s="243">
        <v>43525</v>
      </c>
      <c r="CB10" s="243">
        <v>43556</v>
      </c>
      <c r="CC10" s="243">
        <v>43586</v>
      </c>
      <c r="CD10" s="243">
        <v>43617</v>
      </c>
      <c r="CE10" s="243">
        <v>43647</v>
      </c>
      <c r="CF10" s="243">
        <v>43678</v>
      </c>
      <c r="CG10" s="243">
        <v>43709</v>
      </c>
      <c r="CH10" s="243">
        <v>43739</v>
      </c>
      <c r="CI10" s="243">
        <v>43770</v>
      </c>
      <c r="CJ10" s="243">
        <v>43800</v>
      </c>
      <c r="CK10" s="243">
        <v>43831</v>
      </c>
      <c r="CL10" s="243">
        <v>43862</v>
      </c>
      <c r="CM10" s="243">
        <v>43891</v>
      </c>
      <c r="CN10" s="243">
        <v>43922</v>
      </c>
      <c r="CO10" s="243">
        <v>43952</v>
      </c>
      <c r="CP10" s="243">
        <v>43983</v>
      </c>
      <c r="CQ10" s="243">
        <v>44013</v>
      </c>
      <c r="CR10" s="243">
        <v>44044</v>
      </c>
      <c r="CS10" s="243">
        <v>44075</v>
      </c>
      <c r="CT10" s="243">
        <v>44105</v>
      </c>
      <c r="CU10" s="243">
        <v>44136</v>
      </c>
      <c r="CV10" s="243">
        <v>44166</v>
      </c>
      <c r="CW10" s="243">
        <v>44197</v>
      </c>
      <c r="CX10" s="243">
        <v>44228</v>
      </c>
      <c r="CY10" s="243">
        <v>44256</v>
      </c>
      <c r="CZ10" s="243">
        <v>44287</v>
      </c>
      <c r="DA10" s="243">
        <v>44317</v>
      </c>
      <c r="DB10" s="243">
        <v>44348</v>
      </c>
      <c r="DC10" s="243">
        <v>44378</v>
      </c>
      <c r="DD10" s="243">
        <v>44409</v>
      </c>
      <c r="DE10" s="243">
        <v>44440</v>
      </c>
      <c r="DF10" s="243">
        <v>44470</v>
      </c>
      <c r="DG10" s="243">
        <v>44501</v>
      </c>
      <c r="DH10" s="243">
        <v>44531</v>
      </c>
      <c r="DI10" s="243">
        <v>44562</v>
      </c>
      <c r="DJ10" s="243">
        <v>44593</v>
      </c>
      <c r="DK10" s="243">
        <v>44621</v>
      </c>
      <c r="DL10" s="243">
        <v>44652</v>
      </c>
      <c r="DM10" s="243">
        <v>44682</v>
      </c>
      <c r="DN10" s="243">
        <v>44713</v>
      </c>
      <c r="DO10" s="243">
        <v>44743</v>
      </c>
      <c r="DP10" s="243">
        <v>44774</v>
      </c>
      <c r="DQ10" s="243">
        <v>44805</v>
      </c>
      <c r="DR10" s="243">
        <v>44835</v>
      </c>
      <c r="DS10" s="243">
        <v>44866</v>
      </c>
      <c r="DT10" s="243">
        <v>44896</v>
      </c>
      <c r="DU10" s="243">
        <v>44927</v>
      </c>
      <c r="DV10" s="243">
        <v>44958</v>
      </c>
      <c r="DW10" s="243">
        <v>44986</v>
      </c>
      <c r="DX10" s="243">
        <v>45017</v>
      </c>
      <c r="DY10" s="243">
        <v>45047</v>
      </c>
      <c r="DZ10" s="243">
        <v>45078</v>
      </c>
      <c r="EA10" s="243">
        <v>45108</v>
      </c>
      <c r="EB10" s="243">
        <v>45139</v>
      </c>
      <c r="EC10" s="243">
        <v>45170</v>
      </c>
      <c r="ED10" s="243">
        <v>45200</v>
      </c>
      <c r="EE10" s="243">
        <v>45231</v>
      </c>
      <c r="EF10" s="243">
        <v>45261</v>
      </c>
      <c r="EG10" s="243">
        <v>45292</v>
      </c>
      <c r="EH10" s="243">
        <v>45323</v>
      </c>
      <c r="EI10" s="243">
        <v>45352</v>
      </c>
      <c r="EJ10" s="243">
        <v>45383</v>
      </c>
      <c r="EK10" s="243">
        <v>45413</v>
      </c>
      <c r="EL10" s="243">
        <v>45444</v>
      </c>
      <c r="EM10" s="243">
        <v>45474</v>
      </c>
      <c r="EN10" s="243">
        <v>45505</v>
      </c>
      <c r="EO10" s="243">
        <v>45536</v>
      </c>
      <c r="EP10" s="243">
        <v>45566</v>
      </c>
      <c r="EQ10" s="243">
        <v>45597</v>
      </c>
      <c r="ER10" s="243">
        <v>45627</v>
      </c>
      <c r="ES10" s="243">
        <v>45658</v>
      </c>
      <c r="ET10" s="243">
        <v>45689</v>
      </c>
      <c r="EU10" s="243">
        <v>45717</v>
      </c>
      <c r="EV10" s="243">
        <v>45748</v>
      </c>
      <c r="EW10" s="243">
        <v>45778</v>
      </c>
      <c r="EX10" s="243">
        <v>45809</v>
      </c>
      <c r="EY10" s="243">
        <v>45839</v>
      </c>
      <c r="EZ10" s="243">
        <v>45870</v>
      </c>
      <c r="FA10" s="243">
        <v>45901</v>
      </c>
      <c r="FB10" s="243">
        <v>45931</v>
      </c>
      <c r="FC10" s="243">
        <v>45962</v>
      </c>
      <c r="FD10" s="243">
        <v>45992</v>
      </c>
      <c r="FE10" s="243">
        <v>46023</v>
      </c>
      <c r="FF10" s="243">
        <v>46054</v>
      </c>
      <c r="FG10" s="243">
        <v>46082</v>
      </c>
      <c r="FH10" s="243">
        <v>46113</v>
      </c>
      <c r="FI10" s="243">
        <v>46143</v>
      </c>
      <c r="FJ10" s="243">
        <v>46174</v>
      </c>
      <c r="FK10" s="243">
        <v>46204</v>
      </c>
      <c r="FL10" s="243">
        <v>46235</v>
      </c>
      <c r="FM10" s="243">
        <v>46266</v>
      </c>
      <c r="FN10" s="243">
        <v>46296</v>
      </c>
      <c r="FO10" s="243">
        <v>46327</v>
      </c>
      <c r="FP10" s="243">
        <v>46357</v>
      </c>
      <c r="FQ10" s="243">
        <v>46388</v>
      </c>
      <c r="FR10" s="243">
        <v>46419</v>
      </c>
      <c r="FS10" s="243">
        <v>46447</v>
      </c>
      <c r="FT10" s="243">
        <v>46478</v>
      </c>
      <c r="FU10" s="243">
        <v>46508</v>
      </c>
      <c r="FV10" s="243">
        <v>46539</v>
      </c>
      <c r="FW10" s="243">
        <v>46569</v>
      </c>
      <c r="FX10" s="243">
        <v>46600</v>
      </c>
      <c r="FY10" s="243">
        <v>46631</v>
      </c>
      <c r="FZ10" s="243">
        <v>46661</v>
      </c>
      <c r="GA10" s="243">
        <v>46692</v>
      </c>
      <c r="GB10" s="243">
        <v>46722</v>
      </c>
    </row>
    <row r="11" spans="2:184">
      <c r="B11" s="462" t="s">
        <v>73</v>
      </c>
      <c r="C11" s="462" t="s">
        <v>61</v>
      </c>
      <c r="D11" s="406" t="s">
        <v>68</v>
      </c>
      <c r="E11" s="59">
        <v>9496244</v>
      </c>
      <c r="F11" s="59">
        <v>8148585</v>
      </c>
      <c r="G11" s="59">
        <v>8294033.5</v>
      </c>
      <c r="H11" s="59">
        <v>7802895</v>
      </c>
      <c r="I11" s="59">
        <v>6223206</v>
      </c>
      <c r="J11" s="59">
        <v>7900773</v>
      </c>
      <c r="K11" s="59">
        <v>9974677</v>
      </c>
      <c r="L11" s="59">
        <v>9257950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  <c r="AC11" s="59">
        <v>0</v>
      </c>
      <c r="AD11" s="59">
        <v>0</v>
      </c>
      <c r="AE11" s="59">
        <v>0</v>
      </c>
      <c r="AF11" s="59">
        <v>0</v>
      </c>
      <c r="AG11" s="59">
        <v>0</v>
      </c>
      <c r="AH11" s="59">
        <v>0</v>
      </c>
      <c r="AI11" s="59">
        <v>0</v>
      </c>
      <c r="AJ11" s="59">
        <v>0</v>
      </c>
      <c r="AK11" s="59">
        <v>0</v>
      </c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9">
        <v>0</v>
      </c>
      <c r="BB11" s="59">
        <v>0</v>
      </c>
      <c r="BC11" s="59">
        <v>0</v>
      </c>
      <c r="BD11" s="59">
        <v>0</v>
      </c>
      <c r="BE11" s="59">
        <v>0</v>
      </c>
      <c r="BF11" s="59">
        <v>0</v>
      </c>
      <c r="BG11" s="59">
        <v>0</v>
      </c>
      <c r="BH11" s="59">
        <v>0</v>
      </c>
      <c r="BI11" s="59">
        <v>0</v>
      </c>
      <c r="BJ11" s="59">
        <v>0</v>
      </c>
      <c r="BK11" s="59">
        <v>0</v>
      </c>
      <c r="BL11" s="59">
        <v>0</v>
      </c>
      <c r="BM11" s="59">
        <v>0</v>
      </c>
      <c r="BN11" s="59">
        <v>0</v>
      </c>
      <c r="BO11" s="59">
        <v>0</v>
      </c>
      <c r="BP11" s="59">
        <v>0</v>
      </c>
      <c r="BQ11" s="59">
        <v>0</v>
      </c>
      <c r="BR11" s="59">
        <v>0</v>
      </c>
      <c r="BS11" s="59">
        <v>0</v>
      </c>
      <c r="BT11" s="59">
        <v>0</v>
      </c>
      <c r="BU11" s="59">
        <v>0</v>
      </c>
      <c r="BV11" s="59">
        <v>0</v>
      </c>
      <c r="BW11" s="59">
        <v>0</v>
      </c>
      <c r="BX11" s="59">
        <v>0</v>
      </c>
      <c r="BY11" s="59">
        <v>0</v>
      </c>
      <c r="BZ11" s="59">
        <v>0</v>
      </c>
      <c r="CA11" s="59">
        <v>0</v>
      </c>
      <c r="CB11" s="59">
        <v>0</v>
      </c>
      <c r="CC11" s="59">
        <v>0</v>
      </c>
      <c r="CD11" s="59">
        <v>0</v>
      </c>
      <c r="CE11" s="59">
        <v>0</v>
      </c>
      <c r="CF11" s="59">
        <v>0</v>
      </c>
      <c r="CG11" s="59">
        <v>0</v>
      </c>
      <c r="CH11" s="59">
        <v>0</v>
      </c>
      <c r="CI11" s="59">
        <v>0</v>
      </c>
      <c r="CJ11" s="59">
        <v>0</v>
      </c>
      <c r="CK11" s="59">
        <v>0</v>
      </c>
      <c r="CL11" s="59">
        <v>0</v>
      </c>
      <c r="CM11" s="59">
        <v>0</v>
      </c>
      <c r="CN11" s="59">
        <v>0</v>
      </c>
      <c r="CO11" s="59">
        <v>0</v>
      </c>
      <c r="CP11" s="59">
        <v>0</v>
      </c>
      <c r="CQ11" s="59">
        <v>0</v>
      </c>
      <c r="CR11" s="59">
        <v>0</v>
      </c>
      <c r="CS11" s="59">
        <v>0</v>
      </c>
      <c r="CT11" s="59">
        <v>0</v>
      </c>
      <c r="CU11" s="59">
        <v>0</v>
      </c>
      <c r="CV11" s="59">
        <v>0</v>
      </c>
      <c r="CW11" s="59">
        <v>0</v>
      </c>
      <c r="CX11" s="59">
        <v>0</v>
      </c>
      <c r="CY11" s="59">
        <v>0</v>
      </c>
      <c r="CZ11" s="59">
        <v>0</v>
      </c>
      <c r="DA11" s="59">
        <v>0</v>
      </c>
      <c r="DB11" s="59">
        <v>0</v>
      </c>
      <c r="DC11" s="59">
        <v>0</v>
      </c>
      <c r="DD11" s="59">
        <v>0</v>
      </c>
      <c r="DE11" s="59">
        <v>0</v>
      </c>
      <c r="DF11" s="59">
        <v>0</v>
      </c>
      <c r="DG11" s="59">
        <v>0</v>
      </c>
      <c r="DH11" s="59">
        <v>0</v>
      </c>
      <c r="DI11" s="59">
        <v>0</v>
      </c>
      <c r="DJ11" s="59">
        <v>0</v>
      </c>
      <c r="DK11" s="59">
        <v>0</v>
      </c>
      <c r="DL11" s="59">
        <v>0</v>
      </c>
      <c r="DM11" s="59">
        <v>0</v>
      </c>
      <c r="DN11" s="59">
        <v>0</v>
      </c>
      <c r="DO11" s="59">
        <v>0</v>
      </c>
      <c r="DP11" s="59">
        <v>0</v>
      </c>
      <c r="DQ11" s="59">
        <v>0</v>
      </c>
      <c r="DR11" s="59">
        <v>0</v>
      </c>
      <c r="DS11" s="59">
        <v>0</v>
      </c>
      <c r="DT11" s="59">
        <v>0</v>
      </c>
      <c r="DU11" s="59">
        <v>0</v>
      </c>
      <c r="DV11" s="59">
        <v>0</v>
      </c>
      <c r="DW11" s="59">
        <v>0</v>
      </c>
      <c r="DX11" s="59">
        <v>0</v>
      </c>
      <c r="DY11" s="59">
        <v>0</v>
      </c>
      <c r="DZ11" s="59">
        <v>0</v>
      </c>
      <c r="EA11" s="59">
        <v>0</v>
      </c>
      <c r="EB11" s="59">
        <v>0</v>
      </c>
      <c r="EC11" s="59">
        <v>0</v>
      </c>
      <c r="ED11" s="59">
        <v>0</v>
      </c>
      <c r="EE11" s="59">
        <v>0</v>
      </c>
      <c r="EF11" s="59">
        <v>0</v>
      </c>
      <c r="EG11" s="59">
        <v>0</v>
      </c>
      <c r="EH11" s="59">
        <v>0</v>
      </c>
      <c r="EI11" s="59">
        <v>0</v>
      </c>
      <c r="EJ11" s="59">
        <v>0</v>
      </c>
      <c r="EK11" s="59">
        <v>0</v>
      </c>
      <c r="EL11" s="59">
        <v>0</v>
      </c>
      <c r="EM11" s="59">
        <v>0</v>
      </c>
      <c r="EN11" s="59">
        <v>0</v>
      </c>
      <c r="EO11" s="59">
        <v>0</v>
      </c>
      <c r="EP11" s="59">
        <v>0</v>
      </c>
      <c r="EQ11" s="59">
        <v>0</v>
      </c>
      <c r="ER11" s="59">
        <v>0</v>
      </c>
      <c r="ES11" s="59">
        <v>0</v>
      </c>
      <c r="ET11" s="59">
        <v>0</v>
      </c>
      <c r="EU11" s="59">
        <v>0</v>
      </c>
      <c r="EV11" s="59">
        <v>0</v>
      </c>
      <c r="EW11" s="59">
        <v>0</v>
      </c>
      <c r="EX11" s="59">
        <v>0</v>
      </c>
      <c r="EY11" s="59">
        <v>0</v>
      </c>
      <c r="EZ11" s="59">
        <v>0</v>
      </c>
      <c r="FA11" s="59">
        <v>0</v>
      </c>
      <c r="FB11" s="59">
        <v>0</v>
      </c>
      <c r="FC11" s="59">
        <v>0</v>
      </c>
      <c r="FD11" s="59">
        <v>0</v>
      </c>
      <c r="FE11" s="59">
        <v>0</v>
      </c>
      <c r="FF11" s="59">
        <v>0</v>
      </c>
      <c r="FG11" s="59">
        <v>0</v>
      </c>
      <c r="FH11" s="59">
        <v>0</v>
      </c>
      <c r="FI11" s="59">
        <v>0</v>
      </c>
      <c r="FJ11" s="59">
        <v>0</v>
      </c>
      <c r="FK11" s="59">
        <v>0</v>
      </c>
      <c r="FL11" s="59">
        <v>0</v>
      </c>
      <c r="FM11" s="59">
        <v>0</v>
      </c>
      <c r="FN11" s="59">
        <v>0</v>
      </c>
      <c r="FO11" s="59">
        <v>0</v>
      </c>
      <c r="FP11" s="59">
        <v>0</v>
      </c>
      <c r="FQ11" s="59">
        <v>0</v>
      </c>
      <c r="FR11" s="59">
        <v>0</v>
      </c>
      <c r="FS11" s="59">
        <v>0</v>
      </c>
      <c r="FT11" s="59">
        <v>0</v>
      </c>
      <c r="FU11" s="59">
        <v>0</v>
      </c>
      <c r="FV11" s="59">
        <v>0</v>
      </c>
      <c r="FW11" s="59">
        <v>0</v>
      </c>
      <c r="FX11" s="59">
        <v>0</v>
      </c>
      <c r="FY11" s="59">
        <v>0</v>
      </c>
      <c r="FZ11" s="59">
        <v>0</v>
      </c>
      <c r="GA11" s="59">
        <v>0</v>
      </c>
      <c r="GB11" s="59">
        <v>0</v>
      </c>
    </row>
    <row r="12" spans="2:184">
      <c r="B12" s="462" t="s">
        <v>73</v>
      </c>
      <c r="C12" s="462" t="s">
        <v>61</v>
      </c>
      <c r="D12" s="406" t="s">
        <v>69</v>
      </c>
      <c r="E12" s="59">
        <v>1583634.88</v>
      </c>
      <c r="F12" s="59">
        <v>1397588.62</v>
      </c>
      <c r="G12" s="59">
        <v>1548513.25</v>
      </c>
      <c r="H12" s="59">
        <v>1179933.5</v>
      </c>
      <c r="I12" s="59">
        <v>1208671.8799999999</v>
      </c>
      <c r="J12" s="59">
        <v>1570023.38</v>
      </c>
      <c r="K12" s="59">
        <v>1729197.75</v>
      </c>
      <c r="L12" s="59">
        <v>1584178.75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  <c r="Y12" s="59">
        <v>0</v>
      </c>
      <c r="Z12" s="59">
        <v>0</v>
      </c>
      <c r="AA12" s="59">
        <v>0</v>
      </c>
      <c r="AB12" s="59">
        <v>0</v>
      </c>
      <c r="AC12" s="59">
        <v>0</v>
      </c>
      <c r="AD12" s="59">
        <v>0</v>
      </c>
      <c r="AE12" s="59">
        <v>0</v>
      </c>
      <c r="AF12" s="59">
        <v>0</v>
      </c>
      <c r="AG12" s="59">
        <v>0</v>
      </c>
      <c r="AH12" s="59">
        <v>0</v>
      </c>
      <c r="AI12" s="59">
        <v>0</v>
      </c>
      <c r="AJ12" s="59">
        <v>0</v>
      </c>
      <c r="AK12" s="59">
        <v>0</v>
      </c>
      <c r="AL12" s="59">
        <v>0</v>
      </c>
      <c r="AM12" s="59">
        <v>0</v>
      </c>
      <c r="AN12" s="59">
        <v>0</v>
      </c>
      <c r="AO12" s="59">
        <v>0</v>
      </c>
      <c r="AP12" s="59">
        <v>0</v>
      </c>
      <c r="AQ12" s="59">
        <v>0</v>
      </c>
      <c r="AR12" s="59">
        <v>0</v>
      </c>
      <c r="AS12" s="59">
        <v>0</v>
      </c>
      <c r="AT12" s="59">
        <v>0</v>
      </c>
      <c r="AU12" s="59">
        <v>0</v>
      </c>
      <c r="AV12" s="59">
        <v>0</v>
      </c>
      <c r="AW12" s="59">
        <v>0</v>
      </c>
      <c r="AX12" s="59">
        <v>0</v>
      </c>
      <c r="AY12" s="59">
        <v>0</v>
      </c>
      <c r="AZ12" s="59">
        <v>0</v>
      </c>
      <c r="BA12" s="59">
        <v>0</v>
      </c>
      <c r="BB12" s="59">
        <v>0</v>
      </c>
      <c r="BC12" s="59">
        <v>0</v>
      </c>
      <c r="BD12" s="59">
        <v>0</v>
      </c>
      <c r="BE12" s="59">
        <v>0</v>
      </c>
      <c r="BF12" s="59">
        <v>0</v>
      </c>
      <c r="BG12" s="59">
        <v>0</v>
      </c>
      <c r="BH12" s="59">
        <v>0</v>
      </c>
      <c r="BI12" s="59">
        <v>0</v>
      </c>
      <c r="BJ12" s="59">
        <v>0</v>
      </c>
      <c r="BK12" s="59">
        <v>0</v>
      </c>
      <c r="BL12" s="59">
        <v>0</v>
      </c>
      <c r="BM12" s="59">
        <v>0</v>
      </c>
      <c r="BN12" s="59">
        <v>0</v>
      </c>
      <c r="BO12" s="59">
        <v>0</v>
      </c>
      <c r="BP12" s="59">
        <v>0</v>
      </c>
      <c r="BQ12" s="59">
        <v>0</v>
      </c>
      <c r="BR12" s="59">
        <v>0</v>
      </c>
      <c r="BS12" s="59">
        <v>0</v>
      </c>
      <c r="BT12" s="59">
        <v>0</v>
      </c>
      <c r="BU12" s="59">
        <v>0</v>
      </c>
      <c r="BV12" s="59">
        <v>0</v>
      </c>
      <c r="BW12" s="59">
        <v>0</v>
      </c>
      <c r="BX12" s="59">
        <v>0</v>
      </c>
      <c r="BY12" s="59">
        <v>0</v>
      </c>
      <c r="BZ12" s="59">
        <v>0</v>
      </c>
      <c r="CA12" s="59">
        <v>0</v>
      </c>
      <c r="CB12" s="59">
        <v>0</v>
      </c>
      <c r="CC12" s="59">
        <v>0</v>
      </c>
      <c r="CD12" s="59">
        <v>0</v>
      </c>
      <c r="CE12" s="59">
        <v>0</v>
      </c>
      <c r="CF12" s="59">
        <v>0</v>
      </c>
      <c r="CG12" s="59">
        <v>0</v>
      </c>
      <c r="CH12" s="59">
        <v>0</v>
      </c>
      <c r="CI12" s="59">
        <v>0</v>
      </c>
      <c r="CJ12" s="59">
        <v>0</v>
      </c>
      <c r="CK12" s="59">
        <v>0</v>
      </c>
      <c r="CL12" s="59">
        <v>0</v>
      </c>
      <c r="CM12" s="59">
        <v>0</v>
      </c>
      <c r="CN12" s="59">
        <v>0</v>
      </c>
      <c r="CO12" s="59">
        <v>0</v>
      </c>
      <c r="CP12" s="59">
        <v>0</v>
      </c>
      <c r="CQ12" s="59">
        <v>0</v>
      </c>
      <c r="CR12" s="59">
        <v>0</v>
      </c>
      <c r="CS12" s="59">
        <v>0</v>
      </c>
      <c r="CT12" s="59">
        <v>0</v>
      </c>
      <c r="CU12" s="59">
        <v>0</v>
      </c>
      <c r="CV12" s="59">
        <v>0</v>
      </c>
      <c r="CW12" s="59">
        <v>0</v>
      </c>
      <c r="CX12" s="59">
        <v>0</v>
      </c>
      <c r="CY12" s="59">
        <v>0</v>
      </c>
      <c r="CZ12" s="59">
        <v>0</v>
      </c>
      <c r="DA12" s="59">
        <v>0</v>
      </c>
      <c r="DB12" s="59">
        <v>0</v>
      </c>
      <c r="DC12" s="59">
        <v>0</v>
      </c>
      <c r="DD12" s="59">
        <v>0</v>
      </c>
      <c r="DE12" s="59">
        <v>0</v>
      </c>
      <c r="DF12" s="59">
        <v>0</v>
      </c>
      <c r="DG12" s="59">
        <v>0</v>
      </c>
      <c r="DH12" s="59">
        <v>0</v>
      </c>
      <c r="DI12" s="59">
        <v>0</v>
      </c>
      <c r="DJ12" s="59">
        <v>0</v>
      </c>
      <c r="DK12" s="59">
        <v>0</v>
      </c>
      <c r="DL12" s="59">
        <v>0</v>
      </c>
      <c r="DM12" s="59">
        <v>0</v>
      </c>
      <c r="DN12" s="59">
        <v>0</v>
      </c>
      <c r="DO12" s="59">
        <v>0</v>
      </c>
      <c r="DP12" s="59">
        <v>0</v>
      </c>
      <c r="DQ12" s="59">
        <v>0</v>
      </c>
      <c r="DR12" s="59">
        <v>0</v>
      </c>
      <c r="DS12" s="59">
        <v>0</v>
      </c>
      <c r="DT12" s="59">
        <v>0</v>
      </c>
      <c r="DU12" s="59">
        <v>0</v>
      </c>
      <c r="DV12" s="59">
        <v>0</v>
      </c>
      <c r="DW12" s="59">
        <v>0</v>
      </c>
      <c r="DX12" s="59">
        <v>0</v>
      </c>
      <c r="DY12" s="59">
        <v>0</v>
      </c>
      <c r="DZ12" s="59">
        <v>0</v>
      </c>
      <c r="EA12" s="59">
        <v>0</v>
      </c>
      <c r="EB12" s="59">
        <v>0</v>
      </c>
      <c r="EC12" s="59">
        <v>0</v>
      </c>
      <c r="ED12" s="59">
        <v>0</v>
      </c>
      <c r="EE12" s="59">
        <v>0</v>
      </c>
      <c r="EF12" s="59">
        <v>0</v>
      </c>
      <c r="EG12" s="59">
        <v>0</v>
      </c>
      <c r="EH12" s="59">
        <v>0</v>
      </c>
      <c r="EI12" s="59">
        <v>0</v>
      </c>
      <c r="EJ12" s="59">
        <v>0</v>
      </c>
      <c r="EK12" s="59">
        <v>0</v>
      </c>
      <c r="EL12" s="59">
        <v>0</v>
      </c>
      <c r="EM12" s="59">
        <v>0</v>
      </c>
      <c r="EN12" s="59">
        <v>0</v>
      </c>
      <c r="EO12" s="59">
        <v>0</v>
      </c>
      <c r="EP12" s="59">
        <v>0</v>
      </c>
      <c r="EQ12" s="59">
        <v>0</v>
      </c>
      <c r="ER12" s="59">
        <v>0</v>
      </c>
      <c r="ES12" s="59">
        <v>0</v>
      </c>
      <c r="ET12" s="59">
        <v>0</v>
      </c>
      <c r="EU12" s="59">
        <v>0</v>
      </c>
      <c r="EV12" s="59">
        <v>0</v>
      </c>
      <c r="EW12" s="59">
        <v>0</v>
      </c>
      <c r="EX12" s="59">
        <v>0</v>
      </c>
      <c r="EY12" s="59">
        <v>0</v>
      </c>
      <c r="EZ12" s="59">
        <v>0</v>
      </c>
      <c r="FA12" s="59">
        <v>0</v>
      </c>
      <c r="FB12" s="59">
        <v>0</v>
      </c>
      <c r="FC12" s="59">
        <v>0</v>
      </c>
      <c r="FD12" s="59">
        <v>0</v>
      </c>
      <c r="FE12" s="59">
        <v>0</v>
      </c>
      <c r="FF12" s="59">
        <v>0</v>
      </c>
      <c r="FG12" s="59">
        <v>0</v>
      </c>
      <c r="FH12" s="59">
        <v>0</v>
      </c>
      <c r="FI12" s="59">
        <v>0</v>
      </c>
      <c r="FJ12" s="59">
        <v>0</v>
      </c>
      <c r="FK12" s="59">
        <v>0</v>
      </c>
      <c r="FL12" s="59">
        <v>0</v>
      </c>
      <c r="FM12" s="59">
        <v>0</v>
      </c>
      <c r="FN12" s="59">
        <v>0</v>
      </c>
      <c r="FO12" s="59">
        <v>0</v>
      </c>
      <c r="FP12" s="59">
        <v>0</v>
      </c>
      <c r="FQ12" s="59">
        <v>0</v>
      </c>
      <c r="FR12" s="59">
        <v>0</v>
      </c>
      <c r="FS12" s="59">
        <v>0</v>
      </c>
      <c r="FT12" s="59">
        <v>0</v>
      </c>
      <c r="FU12" s="59">
        <v>0</v>
      </c>
      <c r="FV12" s="59">
        <v>0</v>
      </c>
      <c r="FW12" s="59">
        <v>0</v>
      </c>
      <c r="FX12" s="59">
        <v>0</v>
      </c>
      <c r="FY12" s="59">
        <v>0</v>
      </c>
      <c r="FZ12" s="59">
        <v>0</v>
      </c>
      <c r="GA12" s="59">
        <v>0</v>
      </c>
      <c r="GB12" s="59">
        <v>0</v>
      </c>
    </row>
    <row r="13" spans="2:184">
      <c r="B13" s="462" t="s">
        <v>73</v>
      </c>
      <c r="C13" s="462" t="s">
        <v>61</v>
      </c>
      <c r="D13" s="406" t="s">
        <v>70</v>
      </c>
      <c r="E13" s="59">
        <v>546784.56000000006</v>
      </c>
      <c r="F13" s="59">
        <v>508431.84</v>
      </c>
      <c r="G13" s="59">
        <v>553284.62</v>
      </c>
      <c r="H13" s="59">
        <v>361649</v>
      </c>
      <c r="I13" s="59">
        <v>275042.34000000003</v>
      </c>
      <c r="J13" s="59">
        <v>307099.38</v>
      </c>
      <c r="K13" s="59">
        <v>285320.46999999997</v>
      </c>
      <c r="L13" s="59">
        <v>282395.94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59">
        <v>0</v>
      </c>
      <c r="AB13" s="59">
        <v>0</v>
      </c>
      <c r="AC13" s="59">
        <v>0</v>
      </c>
      <c r="AD13" s="59">
        <v>0</v>
      </c>
      <c r="AE13" s="59">
        <v>0</v>
      </c>
      <c r="AF13" s="59">
        <v>0</v>
      </c>
      <c r="AG13" s="59">
        <v>0</v>
      </c>
      <c r="AH13" s="59">
        <v>0</v>
      </c>
      <c r="AI13" s="59">
        <v>0</v>
      </c>
      <c r="AJ13" s="59">
        <v>0</v>
      </c>
      <c r="AK13" s="59">
        <v>0</v>
      </c>
      <c r="AL13" s="59">
        <v>0</v>
      </c>
      <c r="AM13" s="59">
        <v>0</v>
      </c>
      <c r="AN13" s="59">
        <v>0</v>
      </c>
      <c r="AO13" s="59">
        <v>0</v>
      </c>
      <c r="AP13" s="59">
        <v>0</v>
      </c>
      <c r="AQ13" s="59">
        <v>0</v>
      </c>
      <c r="AR13" s="59">
        <v>0</v>
      </c>
      <c r="AS13" s="59">
        <v>0</v>
      </c>
      <c r="AT13" s="59">
        <v>0</v>
      </c>
      <c r="AU13" s="59">
        <v>0</v>
      </c>
      <c r="AV13" s="59">
        <v>0</v>
      </c>
      <c r="AW13" s="59">
        <v>0</v>
      </c>
      <c r="AX13" s="59">
        <v>0</v>
      </c>
      <c r="AY13" s="59">
        <v>0</v>
      </c>
      <c r="AZ13" s="59">
        <v>0</v>
      </c>
      <c r="BA13" s="59">
        <v>0</v>
      </c>
      <c r="BB13" s="59">
        <v>0</v>
      </c>
      <c r="BC13" s="59">
        <v>0</v>
      </c>
      <c r="BD13" s="59">
        <v>0</v>
      </c>
      <c r="BE13" s="59">
        <v>0</v>
      </c>
      <c r="BF13" s="59">
        <v>0</v>
      </c>
      <c r="BG13" s="59">
        <v>0</v>
      </c>
      <c r="BH13" s="59">
        <v>0</v>
      </c>
      <c r="BI13" s="59">
        <v>0</v>
      </c>
      <c r="BJ13" s="59">
        <v>0</v>
      </c>
      <c r="BK13" s="59">
        <v>0</v>
      </c>
      <c r="BL13" s="59">
        <v>0</v>
      </c>
      <c r="BM13" s="59">
        <v>0</v>
      </c>
      <c r="BN13" s="59">
        <v>0</v>
      </c>
      <c r="BO13" s="59">
        <v>0</v>
      </c>
      <c r="BP13" s="59">
        <v>0</v>
      </c>
      <c r="BQ13" s="59">
        <v>0</v>
      </c>
      <c r="BR13" s="59">
        <v>0</v>
      </c>
      <c r="BS13" s="59">
        <v>0</v>
      </c>
      <c r="BT13" s="59">
        <v>0</v>
      </c>
      <c r="BU13" s="59">
        <v>0</v>
      </c>
      <c r="BV13" s="59">
        <v>0</v>
      </c>
      <c r="BW13" s="59">
        <v>0</v>
      </c>
      <c r="BX13" s="59">
        <v>0</v>
      </c>
      <c r="BY13" s="59">
        <v>0</v>
      </c>
      <c r="BZ13" s="59">
        <v>0</v>
      </c>
      <c r="CA13" s="59">
        <v>0</v>
      </c>
      <c r="CB13" s="59">
        <v>0</v>
      </c>
      <c r="CC13" s="59">
        <v>0</v>
      </c>
      <c r="CD13" s="59">
        <v>0</v>
      </c>
      <c r="CE13" s="59">
        <v>0</v>
      </c>
      <c r="CF13" s="59">
        <v>0</v>
      </c>
      <c r="CG13" s="59">
        <v>0</v>
      </c>
      <c r="CH13" s="59">
        <v>0</v>
      </c>
      <c r="CI13" s="59">
        <v>0</v>
      </c>
      <c r="CJ13" s="59">
        <v>0</v>
      </c>
      <c r="CK13" s="59">
        <v>0</v>
      </c>
      <c r="CL13" s="59">
        <v>0</v>
      </c>
      <c r="CM13" s="59">
        <v>0</v>
      </c>
      <c r="CN13" s="59">
        <v>0</v>
      </c>
      <c r="CO13" s="59">
        <v>0</v>
      </c>
      <c r="CP13" s="59">
        <v>0</v>
      </c>
      <c r="CQ13" s="59">
        <v>0</v>
      </c>
      <c r="CR13" s="59">
        <v>0</v>
      </c>
      <c r="CS13" s="59">
        <v>0</v>
      </c>
      <c r="CT13" s="59">
        <v>0</v>
      </c>
      <c r="CU13" s="59">
        <v>0</v>
      </c>
      <c r="CV13" s="59">
        <v>0</v>
      </c>
      <c r="CW13" s="59">
        <v>0</v>
      </c>
      <c r="CX13" s="59">
        <v>0</v>
      </c>
      <c r="CY13" s="59">
        <v>0</v>
      </c>
      <c r="CZ13" s="59">
        <v>0</v>
      </c>
      <c r="DA13" s="59">
        <v>0</v>
      </c>
      <c r="DB13" s="59">
        <v>0</v>
      </c>
      <c r="DC13" s="59">
        <v>0</v>
      </c>
      <c r="DD13" s="59">
        <v>0</v>
      </c>
      <c r="DE13" s="59">
        <v>0</v>
      </c>
      <c r="DF13" s="59">
        <v>0</v>
      </c>
      <c r="DG13" s="59">
        <v>0</v>
      </c>
      <c r="DH13" s="59">
        <v>0</v>
      </c>
      <c r="DI13" s="59">
        <v>0</v>
      </c>
      <c r="DJ13" s="59">
        <v>0</v>
      </c>
      <c r="DK13" s="59">
        <v>0</v>
      </c>
      <c r="DL13" s="59">
        <v>0</v>
      </c>
      <c r="DM13" s="59">
        <v>0</v>
      </c>
      <c r="DN13" s="59">
        <v>0</v>
      </c>
      <c r="DO13" s="59">
        <v>0</v>
      </c>
      <c r="DP13" s="59">
        <v>0</v>
      </c>
      <c r="DQ13" s="59">
        <v>0</v>
      </c>
      <c r="DR13" s="59">
        <v>0</v>
      </c>
      <c r="DS13" s="59">
        <v>0</v>
      </c>
      <c r="DT13" s="59">
        <v>0</v>
      </c>
      <c r="DU13" s="59">
        <v>0</v>
      </c>
      <c r="DV13" s="59">
        <v>0</v>
      </c>
      <c r="DW13" s="59">
        <v>0</v>
      </c>
      <c r="DX13" s="59">
        <v>0</v>
      </c>
      <c r="DY13" s="59">
        <v>0</v>
      </c>
      <c r="DZ13" s="59">
        <v>0</v>
      </c>
      <c r="EA13" s="59">
        <v>0</v>
      </c>
      <c r="EB13" s="59">
        <v>0</v>
      </c>
      <c r="EC13" s="59">
        <v>0</v>
      </c>
      <c r="ED13" s="59">
        <v>0</v>
      </c>
      <c r="EE13" s="59">
        <v>0</v>
      </c>
      <c r="EF13" s="59">
        <v>0</v>
      </c>
      <c r="EG13" s="59">
        <v>0</v>
      </c>
      <c r="EH13" s="59">
        <v>0</v>
      </c>
      <c r="EI13" s="59">
        <v>0</v>
      </c>
      <c r="EJ13" s="59">
        <v>0</v>
      </c>
      <c r="EK13" s="59">
        <v>0</v>
      </c>
      <c r="EL13" s="59">
        <v>0</v>
      </c>
      <c r="EM13" s="59">
        <v>0</v>
      </c>
      <c r="EN13" s="59">
        <v>0</v>
      </c>
      <c r="EO13" s="59">
        <v>0</v>
      </c>
      <c r="EP13" s="59">
        <v>0</v>
      </c>
      <c r="EQ13" s="59">
        <v>0</v>
      </c>
      <c r="ER13" s="59">
        <v>0</v>
      </c>
      <c r="ES13" s="59">
        <v>0</v>
      </c>
      <c r="ET13" s="59">
        <v>0</v>
      </c>
      <c r="EU13" s="59">
        <v>0</v>
      </c>
      <c r="EV13" s="59">
        <v>0</v>
      </c>
      <c r="EW13" s="59">
        <v>0</v>
      </c>
      <c r="EX13" s="59">
        <v>0</v>
      </c>
      <c r="EY13" s="59">
        <v>0</v>
      </c>
      <c r="EZ13" s="59">
        <v>0</v>
      </c>
      <c r="FA13" s="59">
        <v>0</v>
      </c>
      <c r="FB13" s="59">
        <v>0</v>
      </c>
      <c r="FC13" s="59">
        <v>0</v>
      </c>
      <c r="FD13" s="59">
        <v>0</v>
      </c>
      <c r="FE13" s="59">
        <v>0</v>
      </c>
      <c r="FF13" s="59">
        <v>0</v>
      </c>
      <c r="FG13" s="59">
        <v>0</v>
      </c>
      <c r="FH13" s="59">
        <v>0</v>
      </c>
      <c r="FI13" s="59">
        <v>0</v>
      </c>
      <c r="FJ13" s="59">
        <v>0</v>
      </c>
      <c r="FK13" s="59">
        <v>0</v>
      </c>
      <c r="FL13" s="59">
        <v>0</v>
      </c>
      <c r="FM13" s="59">
        <v>0</v>
      </c>
      <c r="FN13" s="59">
        <v>0</v>
      </c>
      <c r="FO13" s="59">
        <v>0</v>
      </c>
      <c r="FP13" s="59">
        <v>0</v>
      </c>
      <c r="FQ13" s="59">
        <v>0</v>
      </c>
      <c r="FR13" s="59">
        <v>0</v>
      </c>
      <c r="FS13" s="59">
        <v>0</v>
      </c>
      <c r="FT13" s="59">
        <v>0</v>
      </c>
      <c r="FU13" s="59">
        <v>0</v>
      </c>
      <c r="FV13" s="59">
        <v>0</v>
      </c>
      <c r="FW13" s="59">
        <v>0</v>
      </c>
      <c r="FX13" s="59">
        <v>0</v>
      </c>
      <c r="FY13" s="59">
        <v>0</v>
      </c>
      <c r="FZ13" s="59">
        <v>0</v>
      </c>
      <c r="GA13" s="59">
        <v>0</v>
      </c>
      <c r="GB13" s="59">
        <v>0</v>
      </c>
    </row>
    <row r="14" spans="2:184">
      <c r="B14" s="462" t="s">
        <v>73</v>
      </c>
      <c r="C14" s="462" t="s">
        <v>61</v>
      </c>
      <c r="D14" s="406" t="s">
        <v>71</v>
      </c>
      <c r="E14" s="59">
        <v>5485958</v>
      </c>
      <c r="F14" s="59">
        <v>4502214</v>
      </c>
      <c r="G14" s="59">
        <v>4572857</v>
      </c>
      <c r="H14" s="59">
        <v>4780947</v>
      </c>
      <c r="I14" s="59">
        <v>3675808.75</v>
      </c>
      <c r="J14" s="59">
        <v>4774813.5</v>
      </c>
      <c r="K14" s="59">
        <v>6461929.5</v>
      </c>
      <c r="L14" s="59">
        <v>5889295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  <c r="Y14" s="59">
        <v>0</v>
      </c>
      <c r="Z14" s="59">
        <v>0</v>
      </c>
      <c r="AA14" s="59">
        <v>0</v>
      </c>
      <c r="AB14" s="59">
        <v>0</v>
      </c>
      <c r="AC14" s="59">
        <v>0</v>
      </c>
      <c r="AD14" s="59">
        <v>0</v>
      </c>
      <c r="AE14" s="59">
        <v>0</v>
      </c>
      <c r="AF14" s="59">
        <v>0</v>
      </c>
      <c r="AG14" s="59">
        <v>0</v>
      </c>
      <c r="AH14" s="59">
        <v>0</v>
      </c>
      <c r="AI14" s="59">
        <v>0</v>
      </c>
      <c r="AJ14" s="59">
        <v>0</v>
      </c>
      <c r="AK14" s="59">
        <v>0</v>
      </c>
      <c r="AL14" s="59">
        <v>0</v>
      </c>
      <c r="AM14" s="59">
        <v>0</v>
      </c>
      <c r="AN14" s="59">
        <v>0</v>
      </c>
      <c r="AO14" s="59">
        <v>0</v>
      </c>
      <c r="AP14" s="59">
        <v>0</v>
      </c>
      <c r="AQ14" s="59">
        <v>0</v>
      </c>
      <c r="AR14" s="59">
        <v>0</v>
      </c>
      <c r="AS14" s="59">
        <v>0</v>
      </c>
      <c r="AT14" s="59">
        <v>0</v>
      </c>
      <c r="AU14" s="59">
        <v>0</v>
      </c>
      <c r="AV14" s="59">
        <v>0</v>
      </c>
      <c r="AW14" s="59">
        <v>0</v>
      </c>
      <c r="AX14" s="59">
        <v>0</v>
      </c>
      <c r="AY14" s="59">
        <v>0</v>
      </c>
      <c r="AZ14" s="59">
        <v>0</v>
      </c>
      <c r="BA14" s="59">
        <v>0</v>
      </c>
      <c r="BB14" s="59">
        <v>0</v>
      </c>
      <c r="BC14" s="59">
        <v>0</v>
      </c>
      <c r="BD14" s="59">
        <v>0</v>
      </c>
      <c r="BE14" s="59">
        <v>0</v>
      </c>
      <c r="BF14" s="59">
        <v>0</v>
      </c>
      <c r="BG14" s="59">
        <v>0</v>
      </c>
      <c r="BH14" s="59">
        <v>0</v>
      </c>
      <c r="BI14" s="59">
        <v>0</v>
      </c>
      <c r="BJ14" s="59">
        <v>0</v>
      </c>
      <c r="BK14" s="59">
        <v>0</v>
      </c>
      <c r="BL14" s="59">
        <v>0</v>
      </c>
      <c r="BM14" s="59">
        <v>0</v>
      </c>
      <c r="BN14" s="59">
        <v>0</v>
      </c>
      <c r="BO14" s="59">
        <v>0</v>
      </c>
      <c r="BP14" s="59">
        <v>0</v>
      </c>
      <c r="BQ14" s="59">
        <v>0</v>
      </c>
      <c r="BR14" s="59">
        <v>0</v>
      </c>
      <c r="BS14" s="59">
        <v>0</v>
      </c>
      <c r="BT14" s="59">
        <v>0</v>
      </c>
      <c r="BU14" s="59">
        <v>0</v>
      </c>
      <c r="BV14" s="59">
        <v>0</v>
      </c>
      <c r="BW14" s="59">
        <v>0</v>
      </c>
      <c r="BX14" s="59">
        <v>0</v>
      </c>
      <c r="BY14" s="59">
        <v>0</v>
      </c>
      <c r="BZ14" s="59">
        <v>0</v>
      </c>
      <c r="CA14" s="59">
        <v>0</v>
      </c>
      <c r="CB14" s="59">
        <v>0</v>
      </c>
      <c r="CC14" s="59">
        <v>0</v>
      </c>
      <c r="CD14" s="59">
        <v>0</v>
      </c>
      <c r="CE14" s="59">
        <v>0</v>
      </c>
      <c r="CF14" s="59">
        <v>0</v>
      </c>
      <c r="CG14" s="59">
        <v>0</v>
      </c>
      <c r="CH14" s="59">
        <v>0</v>
      </c>
      <c r="CI14" s="59">
        <v>0</v>
      </c>
      <c r="CJ14" s="59">
        <v>0</v>
      </c>
      <c r="CK14" s="59">
        <v>0</v>
      </c>
      <c r="CL14" s="59">
        <v>0</v>
      </c>
      <c r="CM14" s="59">
        <v>0</v>
      </c>
      <c r="CN14" s="59">
        <v>0</v>
      </c>
      <c r="CO14" s="59">
        <v>0</v>
      </c>
      <c r="CP14" s="59">
        <v>0</v>
      </c>
      <c r="CQ14" s="59">
        <v>0</v>
      </c>
      <c r="CR14" s="59">
        <v>0</v>
      </c>
      <c r="CS14" s="59">
        <v>0</v>
      </c>
      <c r="CT14" s="59">
        <v>0</v>
      </c>
      <c r="CU14" s="59">
        <v>0</v>
      </c>
      <c r="CV14" s="59">
        <v>0</v>
      </c>
      <c r="CW14" s="59">
        <v>0</v>
      </c>
      <c r="CX14" s="59">
        <v>0</v>
      </c>
      <c r="CY14" s="59">
        <v>0</v>
      </c>
      <c r="CZ14" s="59">
        <v>0</v>
      </c>
      <c r="DA14" s="59">
        <v>0</v>
      </c>
      <c r="DB14" s="59">
        <v>0</v>
      </c>
      <c r="DC14" s="59">
        <v>0</v>
      </c>
      <c r="DD14" s="59">
        <v>0</v>
      </c>
      <c r="DE14" s="59">
        <v>0</v>
      </c>
      <c r="DF14" s="59">
        <v>0</v>
      </c>
      <c r="DG14" s="59">
        <v>0</v>
      </c>
      <c r="DH14" s="59">
        <v>0</v>
      </c>
      <c r="DI14" s="59">
        <v>0</v>
      </c>
      <c r="DJ14" s="59">
        <v>0</v>
      </c>
      <c r="DK14" s="59">
        <v>0</v>
      </c>
      <c r="DL14" s="59">
        <v>0</v>
      </c>
      <c r="DM14" s="59">
        <v>0</v>
      </c>
      <c r="DN14" s="59">
        <v>0</v>
      </c>
      <c r="DO14" s="59">
        <v>0</v>
      </c>
      <c r="DP14" s="59">
        <v>0</v>
      </c>
      <c r="DQ14" s="59">
        <v>0</v>
      </c>
      <c r="DR14" s="59">
        <v>0</v>
      </c>
      <c r="DS14" s="59">
        <v>0</v>
      </c>
      <c r="DT14" s="59">
        <v>0</v>
      </c>
      <c r="DU14" s="59">
        <v>0</v>
      </c>
      <c r="DV14" s="59">
        <v>0</v>
      </c>
      <c r="DW14" s="59">
        <v>0</v>
      </c>
      <c r="DX14" s="59">
        <v>0</v>
      </c>
      <c r="DY14" s="59">
        <v>0</v>
      </c>
      <c r="DZ14" s="59">
        <v>0</v>
      </c>
      <c r="EA14" s="59">
        <v>0</v>
      </c>
      <c r="EB14" s="59">
        <v>0</v>
      </c>
      <c r="EC14" s="59">
        <v>0</v>
      </c>
      <c r="ED14" s="59">
        <v>0</v>
      </c>
      <c r="EE14" s="59">
        <v>0</v>
      </c>
      <c r="EF14" s="59">
        <v>0</v>
      </c>
      <c r="EG14" s="59">
        <v>0</v>
      </c>
      <c r="EH14" s="59">
        <v>0</v>
      </c>
      <c r="EI14" s="59">
        <v>0</v>
      </c>
      <c r="EJ14" s="59">
        <v>0</v>
      </c>
      <c r="EK14" s="59">
        <v>0</v>
      </c>
      <c r="EL14" s="59">
        <v>0</v>
      </c>
      <c r="EM14" s="59">
        <v>0</v>
      </c>
      <c r="EN14" s="59">
        <v>0</v>
      </c>
      <c r="EO14" s="59">
        <v>0</v>
      </c>
      <c r="EP14" s="59">
        <v>0</v>
      </c>
      <c r="EQ14" s="59">
        <v>0</v>
      </c>
      <c r="ER14" s="59">
        <v>0</v>
      </c>
      <c r="ES14" s="59">
        <v>0</v>
      </c>
      <c r="ET14" s="59">
        <v>0</v>
      </c>
      <c r="EU14" s="59">
        <v>0</v>
      </c>
      <c r="EV14" s="59">
        <v>0</v>
      </c>
      <c r="EW14" s="59">
        <v>0</v>
      </c>
      <c r="EX14" s="59">
        <v>0</v>
      </c>
      <c r="EY14" s="59">
        <v>0</v>
      </c>
      <c r="EZ14" s="59">
        <v>0</v>
      </c>
      <c r="FA14" s="59">
        <v>0</v>
      </c>
      <c r="FB14" s="59">
        <v>0</v>
      </c>
      <c r="FC14" s="59">
        <v>0</v>
      </c>
      <c r="FD14" s="59">
        <v>0</v>
      </c>
      <c r="FE14" s="59">
        <v>0</v>
      </c>
      <c r="FF14" s="59">
        <v>0</v>
      </c>
      <c r="FG14" s="59">
        <v>0</v>
      </c>
      <c r="FH14" s="59">
        <v>0</v>
      </c>
      <c r="FI14" s="59">
        <v>0</v>
      </c>
      <c r="FJ14" s="59">
        <v>0</v>
      </c>
      <c r="FK14" s="59">
        <v>0</v>
      </c>
      <c r="FL14" s="59">
        <v>0</v>
      </c>
      <c r="FM14" s="59">
        <v>0</v>
      </c>
      <c r="FN14" s="59">
        <v>0</v>
      </c>
      <c r="FO14" s="59">
        <v>0</v>
      </c>
      <c r="FP14" s="59">
        <v>0</v>
      </c>
      <c r="FQ14" s="59">
        <v>0</v>
      </c>
      <c r="FR14" s="59">
        <v>0</v>
      </c>
      <c r="FS14" s="59">
        <v>0</v>
      </c>
      <c r="FT14" s="59">
        <v>0</v>
      </c>
      <c r="FU14" s="59">
        <v>0</v>
      </c>
      <c r="FV14" s="59">
        <v>0</v>
      </c>
      <c r="FW14" s="59">
        <v>0</v>
      </c>
      <c r="FX14" s="59">
        <v>0</v>
      </c>
      <c r="FY14" s="59">
        <v>0</v>
      </c>
      <c r="FZ14" s="59">
        <v>0</v>
      </c>
      <c r="GA14" s="59">
        <v>0</v>
      </c>
      <c r="GB14" s="59">
        <v>0</v>
      </c>
    </row>
    <row r="15" spans="2:184">
      <c r="B15" s="462" t="s">
        <v>73</v>
      </c>
      <c r="C15" s="462" t="s">
        <v>61</v>
      </c>
      <c r="D15" s="406" t="s">
        <v>72</v>
      </c>
      <c r="E15" s="59">
        <v>1879863.62</v>
      </c>
      <c r="F15" s="59">
        <v>1740361.12</v>
      </c>
      <c r="G15" s="59">
        <v>1619377.12</v>
      </c>
      <c r="H15" s="59">
        <v>1480361.25</v>
      </c>
      <c r="I15" s="59">
        <v>1063690.3799999999</v>
      </c>
      <c r="J15" s="59">
        <v>1248837</v>
      </c>
      <c r="K15" s="59">
        <v>1498227.75</v>
      </c>
      <c r="L15" s="59">
        <v>1502081.25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59">
        <v>0</v>
      </c>
      <c r="AB15" s="59">
        <v>0</v>
      </c>
      <c r="AC15" s="59">
        <v>0</v>
      </c>
      <c r="AD15" s="59">
        <v>0</v>
      </c>
      <c r="AE15" s="59">
        <v>0</v>
      </c>
      <c r="AF15" s="59">
        <v>0</v>
      </c>
      <c r="AG15" s="59">
        <v>0</v>
      </c>
      <c r="AH15" s="59">
        <v>0</v>
      </c>
      <c r="AI15" s="59">
        <v>0</v>
      </c>
      <c r="AJ15" s="59">
        <v>0</v>
      </c>
      <c r="AK15" s="59">
        <v>0</v>
      </c>
      <c r="AL15" s="59">
        <v>0</v>
      </c>
      <c r="AM15" s="59">
        <v>0</v>
      </c>
      <c r="AN15" s="59">
        <v>0</v>
      </c>
      <c r="AO15" s="59">
        <v>0</v>
      </c>
      <c r="AP15" s="59">
        <v>0</v>
      </c>
      <c r="AQ15" s="59">
        <v>0</v>
      </c>
      <c r="AR15" s="59">
        <v>0</v>
      </c>
      <c r="AS15" s="59">
        <v>0</v>
      </c>
      <c r="AT15" s="59">
        <v>0</v>
      </c>
      <c r="AU15" s="59">
        <v>0</v>
      </c>
      <c r="AV15" s="59">
        <v>0</v>
      </c>
      <c r="AW15" s="59">
        <v>0</v>
      </c>
      <c r="AX15" s="59">
        <v>0</v>
      </c>
      <c r="AY15" s="59">
        <v>0</v>
      </c>
      <c r="AZ15" s="59">
        <v>0</v>
      </c>
      <c r="BA15" s="59">
        <v>0</v>
      </c>
      <c r="BB15" s="59">
        <v>0</v>
      </c>
      <c r="BC15" s="59">
        <v>0</v>
      </c>
      <c r="BD15" s="59">
        <v>0</v>
      </c>
      <c r="BE15" s="59">
        <v>0</v>
      </c>
      <c r="BF15" s="59">
        <v>0</v>
      </c>
      <c r="BG15" s="59">
        <v>0</v>
      </c>
      <c r="BH15" s="59">
        <v>0</v>
      </c>
      <c r="BI15" s="59">
        <v>0</v>
      </c>
      <c r="BJ15" s="59">
        <v>0</v>
      </c>
      <c r="BK15" s="59">
        <v>0</v>
      </c>
      <c r="BL15" s="59">
        <v>0</v>
      </c>
      <c r="BM15" s="59">
        <v>0</v>
      </c>
      <c r="BN15" s="59">
        <v>0</v>
      </c>
      <c r="BO15" s="59">
        <v>0</v>
      </c>
      <c r="BP15" s="59">
        <v>0</v>
      </c>
      <c r="BQ15" s="59">
        <v>0</v>
      </c>
      <c r="BR15" s="59">
        <v>0</v>
      </c>
      <c r="BS15" s="59">
        <v>0</v>
      </c>
      <c r="BT15" s="59">
        <v>0</v>
      </c>
      <c r="BU15" s="59">
        <v>0</v>
      </c>
      <c r="BV15" s="59">
        <v>0</v>
      </c>
      <c r="BW15" s="59">
        <v>0</v>
      </c>
      <c r="BX15" s="59">
        <v>0</v>
      </c>
      <c r="BY15" s="59">
        <v>0</v>
      </c>
      <c r="BZ15" s="59">
        <v>0</v>
      </c>
      <c r="CA15" s="59">
        <v>0</v>
      </c>
      <c r="CB15" s="59">
        <v>0</v>
      </c>
      <c r="CC15" s="59">
        <v>0</v>
      </c>
      <c r="CD15" s="59">
        <v>0</v>
      </c>
      <c r="CE15" s="59">
        <v>0</v>
      </c>
      <c r="CF15" s="59">
        <v>0</v>
      </c>
      <c r="CG15" s="59">
        <v>0</v>
      </c>
      <c r="CH15" s="59">
        <v>0</v>
      </c>
      <c r="CI15" s="59">
        <v>0</v>
      </c>
      <c r="CJ15" s="59">
        <v>0</v>
      </c>
      <c r="CK15" s="59">
        <v>0</v>
      </c>
      <c r="CL15" s="59">
        <v>0</v>
      </c>
      <c r="CM15" s="59">
        <v>0</v>
      </c>
      <c r="CN15" s="59">
        <v>0</v>
      </c>
      <c r="CO15" s="59">
        <v>0</v>
      </c>
      <c r="CP15" s="59">
        <v>0</v>
      </c>
      <c r="CQ15" s="59">
        <v>0</v>
      </c>
      <c r="CR15" s="59">
        <v>0</v>
      </c>
      <c r="CS15" s="59">
        <v>0</v>
      </c>
      <c r="CT15" s="59">
        <v>0</v>
      </c>
      <c r="CU15" s="59">
        <v>0</v>
      </c>
      <c r="CV15" s="59">
        <v>0</v>
      </c>
      <c r="CW15" s="59">
        <v>0</v>
      </c>
      <c r="CX15" s="59">
        <v>0</v>
      </c>
      <c r="CY15" s="59">
        <v>0</v>
      </c>
      <c r="CZ15" s="59">
        <v>0</v>
      </c>
      <c r="DA15" s="59">
        <v>0</v>
      </c>
      <c r="DB15" s="59">
        <v>0</v>
      </c>
      <c r="DC15" s="59">
        <v>0</v>
      </c>
      <c r="DD15" s="59">
        <v>0</v>
      </c>
      <c r="DE15" s="59">
        <v>0</v>
      </c>
      <c r="DF15" s="59">
        <v>0</v>
      </c>
      <c r="DG15" s="59">
        <v>0</v>
      </c>
      <c r="DH15" s="59">
        <v>0</v>
      </c>
      <c r="DI15" s="59">
        <v>0</v>
      </c>
      <c r="DJ15" s="59">
        <v>0</v>
      </c>
      <c r="DK15" s="59">
        <v>0</v>
      </c>
      <c r="DL15" s="59">
        <v>0</v>
      </c>
      <c r="DM15" s="59">
        <v>0</v>
      </c>
      <c r="DN15" s="59">
        <v>0</v>
      </c>
      <c r="DO15" s="59">
        <v>0</v>
      </c>
      <c r="DP15" s="59">
        <v>0</v>
      </c>
      <c r="DQ15" s="59">
        <v>0</v>
      </c>
      <c r="DR15" s="59">
        <v>0</v>
      </c>
      <c r="DS15" s="59">
        <v>0</v>
      </c>
      <c r="DT15" s="59">
        <v>0</v>
      </c>
      <c r="DU15" s="59">
        <v>0</v>
      </c>
      <c r="DV15" s="59">
        <v>0</v>
      </c>
      <c r="DW15" s="59">
        <v>0</v>
      </c>
      <c r="DX15" s="59">
        <v>0</v>
      </c>
      <c r="DY15" s="59">
        <v>0</v>
      </c>
      <c r="DZ15" s="59">
        <v>0</v>
      </c>
      <c r="EA15" s="59">
        <v>0</v>
      </c>
      <c r="EB15" s="59">
        <v>0</v>
      </c>
      <c r="EC15" s="59">
        <v>0</v>
      </c>
      <c r="ED15" s="59">
        <v>0</v>
      </c>
      <c r="EE15" s="59">
        <v>0</v>
      </c>
      <c r="EF15" s="59">
        <v>0</v>
      </c>
      <c r="EG15" s="59">
        <v>0</v>
      </c>
      <c r="EH15" s="59">
        <v>0</v>
      </c>
      <c r="EI15" s="59">
        <v>0</v>
      </c>
      <c r="EJ15" s="59">
        <v>0</v>
      </c>
      <c r="EK15" s="59">
        <v>0</v>
      </c>
      <c r="EL15" s="59">
        <v>0</v>
      </c>
      <c r="EM15" s="59">
        <v>0</v>
      </c>
      <c r="EN15" s="59">
        <v>0</v>
      </c>
      <c r="EO15" s="59">
        <v>0</v>
      </c>
      <c r="EP15" s="59">
        <v>0</v>
      </c>
      <c r="EQ15" s="59">
        <v>0</v>
      </c>
      <c r="ER15" s="59">
        <v>0</v>
      </c>
      <c r="ES15" s="59">
        <v>0</v>
      </c>
      <c r="ET15" s="59">
        <v>0</v>
      </c>
      <c r="EU15" s="59">
        <v>0</v>
      </c>
      <c r="EV15" s="59">
        <v>0</v>
      </c>
      <c r="EW15" s="59">
        <v>0</v>
      </c>
      <c r="EX15" s="59">
        <v>0</v>
      </c>
      <c r="EY15" s="59">
        <v>0</v>
      </c>
      <c r="EZ15" s="59">
        <v>0</v>
      </c>
      <c r="FA15" s="59">
        <v>0</v>
      </c>
      <c r="FB15" s="59">
        <v>0</v>
      </c>
      <c r="FC15" s="59">
        <v>0</v>
      </c>
      <c r="FD15" s="59">
        <v>0</v>
      </c>
      <c r="FE15" s="59">
        <v>0</v>
      </c>
      <c r="FF15" s="59">
        <v>0</v>
      </c>
      <c r="FG15" s="59">
        <v>0</v>
      </c>
      <c r="FH15" s="59">
        <v>0</v>
      </c>
      <c r="FI15" s="59">
        <v>0</v>
      </c>
      <c r="FJ15" s="59">
        <v>0</v>
      </c>
      <c r="FK15" s="59">
        <v>0</v>
      </c>
      <c r="FL15" s="59">
        <v>0</v>
      </c>
      <c r="FM15" s="59">
        <v>0</v>
      </c>
      <c r="FN15" s="59">
        <v>0</v>
      </c>
      <c r="FO15" s="59">
        <v>0</v>
      </c>
      <c r="FP15" s="59">
        <v>0</v>
      </c>
      <c r="FQ15" s="59">
        <v>0</v>
      </c>
      <c r="FR15" s="59">
        <v>0</v>
      </c>
      <c r="FS15" s="59">
        <v>0</v>
      </c>
      <c r="FT15" s="59">
        <v>0</v>
      </c>
      <c r="FU15" s="59">
        <v>0</v>
      </c>
      <c r="FV15" s="59">
        <v>0</v>
      </c>
      <c r="FW15" s="59">
        <v>0</v>
      </c>
      <c r="FX15" s="59">
        <v>0</v>
      </c>
      <c r="FY15" s="59">
        <v>0</v>
      </c>
      <c r="FZ15" s="59">
        <v>0</v>
      </c>
      <c r="GA15" s="59">
        <v>0</v>
      </c>
      <c r="GB15" s="59">
        <v>0</v>
      </c>
    </row>
    <row r="16" spans="2:184"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  <c r="Q16" s="462"/>
      <c r="R16" s="462"/>
      <c r="S16" s="462"/>
      <c r="T16" s="462"/>
      <c r="U16" s="462"/>
      <c r="V16" s="462"/>
      <c r="W16" s="462"/>
      <c r="X16" s="462"/>
      <c r="Y16" s="462"/>
      <c r="Z16" s="462"/>
      <c r="AA16" s="462"/>
      <c r="AB16" s="462"/>
      <c r="AC16" s="462"/>
      <c r="AD16" s="462"/>
      <c r="AE16" s="462"/>
      <c r="AF16" s="462"/>
      <c r="AG16" s="462"/>
      <c r="AH16" s="462"/>
      <c r="AI16" s="462"/>
      <c r="AJ16" s="462"/>
      <c r="AK16" s="462"/>
      <c r="AL16" s="462"/>
      <c r="AM16" s="462"/>
      <c r="AN16" s="462"/>
      <c r="AO16" s="462"/>
      <c r="AP16" s="462"/>
      <c r="AQ16" s="462"/>
      <c r="AR16" s="462"/>
      <c r="AS16" s="462"/>
      <c r="AT16" s="462"/>
      <c r="AU16" s="462"/>
      <c r="AV16" s="462"/>
      <c r="AW16" s="462"/>
      <c r="AX16" s="462"/>
      <c r="AY16" s="462"/>
      <c r="AZ16" s="462"/>
      <c r="BA16" s="462"/>
      <c r="BB16" s="462"/>
      <c r="BC16" s="462"/>
      <c r="BD16" s="462"/>
      <c r="BE16" s="462"/>
      <c r="BF16" s="462"/>
      <c r="BG16" s="462"/>
      <c r="BH16" s="462"/>
      <c r="BI16" s="462"/>
      <c r="BJ16" s="462"/>
      <c r="BK16" s="462"/>
      <c r="BL16" s="462"/>
      <c r="BM16" s="462"/>
      <c r="BN16" s="462"/>
      <c r="BO16" s="462"/>
      <c r="BP16" s="462"/>
      <c r="BQ16" s="462"/>
      <c r="BR16" s="462"/>
      <c r="BS16" s="462"/>
      <c r="BT16" s="462"/>
      <c r="BU16" s="462"/>
      <c r="BV16" s="462"/>
      <c r="BW16" s="462"/>
      <c r="BX16" s="462"/>
      <c r="BY16" s="462"/>
      <c r="BZ16" s="462"/>
      <c r="CA16" s="462"/>
      <c r="CB16" s="462"/>
      <c r="CC16" s="462"/>
      <c r="CD16" s="462"/>
      <c r="CE16" s="462"/>
      <c r="CF16" s="462"/>
      <c r="CG16" s="462"/>
      <c r="CH16" s="462"/>
      <c r="CI16" s="462"/>
      <c r="CJ16" s="462"/>
      <c r="CK16" s="462"/>
      <c r="CL16" s="462"/>
      <c r="CM16" s="462"/>
      <c r="CN16" s="462"/>
      <c r="CO16" s="462"/>
      <c r="CP16" s="462"/>
      <c r="CQ16" s="462"/>
      <c r="CR16" s="462"/>
      <c r="CS16" s="462"/>
      <c r="CT16" s="462"/>
      <c r="CU16" s="462"/>
      <c r="CV16" s="462"/>
      <c r="CW16" s="462"/>
      <c r="CX16" s="462"/>
      <c r="CY16" s="462"/>
      <c r="CZ16" s="462"/>
      <c r="DA16" s="462"/>
      <c r="DB16" s="462"/>
      <c r="DC16" s="462"/>
      <c r="DD16" s="462"/>
      <c r="DE16" s="462"/>
      <c r="DF16" s="462"/>
      <c r="DG16" s="462"/>
      <c r="DH16" s="462"/>
      <c r="DI16" s="462"/>
      <c r="DJ16" s="462"/>
      <c r="DK16" s="462"/>
      <c r="DL16" s="462"/>
      <c r="DM16" s="462"/>
      <c r="DN16" s="462"/>
      <c r="DO16" s="462"/>
      <c r="DP16" s="462"/>
      <c r="DQ16" s="462"/>
      <c r="DR16" s="462"/>
      <c r="DS16" s="462"/>
      <c r="DT16" s="462"/>
      <c r="DU16" s="462"/>
      <c r="DV16" s="462"/>
      <c r="DW16" s="462"/>
      <c r="DX16" s="462"/>
      <c r="DY16" s="462"/>
      <c r="DZ16" s="462"/>
      <c r="EA16" s="462"/>
      <c r="EB16" s="462"/>
      <c r="EC16" s="462"/>
      <c r="ED16" s="462"/>
      <c r="EE16" s="462"/>
      <c r="EF16" s="462"/>
      <c r="EG16" s="462"/>
      <c r="EH16" s="462"/>
      <c r="EI16" s="462"/>
      <c r="EJ16" s="462"/>
      <c r="EK16" s="462"/>
      <c r="EL16" s="462"/>
      <c r="EM16" s="462"/>
      <c r="EN16" s="462"/>
      <c r="EO16" s="462"/>
      <c r="EP16" s="462"/>
      <c r="EQ16" s="462"/>
      <c r="ER16" s="462"/>
      <c r="ES16" s="462"/>
      <c r="ET16" s="462"/>
      <c r="EU16" s="462"/>
      <c r="EV16" s="462"/>
      <c r="EW16" s="462"/>
      <c r="EX16" s="462"/>
      <c r="EY16" s="462"/>
      <c r="EZ16" s="462"/>
      <c r="FA16" s="462"/>
      <c r="FB16" s="462"/>
      <c r="FC16" s="462"/>
      <c r="FD16" s="462"/>
      <c r="FE16" s="462"/>
      <c r="FF16" s="462"/>
      <c r="FG16" s="462"/>
      <c r="FH16" s="462"/>
      <c r="FI16" s="462"/>
      <c r="FJ16" s="462"/>
      <c r="FK16" s="462"/>
      <c r="FL16" s="462"/>
      <c r="FM16" s="462"/>
      <c r="FN16" s="462"/>
      <c r="FO16" s="462"/>
      <c r="FP16" s="462"/>
      <c r="FQ16" s="462"/>
      <c r="FR16" s="462"/>
      <c r="FS16" s="462"/>
      <c r="FT16" s="462"/>
      <c r="FU16" s="462"/>
      <c r="FV16" s="462"/>
      <c r="FW16" s="462"/>
      <c r="FX16" s="462"/>
      <c r="FY16" s="462"/>
      <c r="FZ16" s="462"/>
      <c r="GA16" s="462"/>
      <c r="GB16" s="462"/>
    </row>
    <row r="17" spans="1:184">
      <c r="B17" s="462"/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462"/>
      <c r="P17" s="462"/>
      <c r="Q17" s="462"/>
      <c r="R17" s="462"/>
      <c r="S17" s="462"/>
      <c r="T17" s="462"/>
      <c r="U17" s="462"/>
      <c r="V17" s="462"/>
      <c r="W17" s="462"/>
      <c r="X17" s="462"/>
      <c r="Y17" s="462"/>
      <c r="Z17" s="462"/>
      <c r="AA17" s="462"/>
      <c r="AB17" s="462"/>
      <c r="AC17" s="462"/>
      <c r="AD17" s="462"/>
      <c r="AE17" s="462"/>
      <c r="AF17" s="462"/>
      <c r="AG17" s="462"/>
      <c r="AH17" s="462"/>
      <c r="AI17" s="462"/>
      <c r="AJ17" s="462"/>
      <c r="AK17" s="462"/>
      <c r="AL17" s="462"/>
      <c r="AM17" s="462"/>
      <c r="AN17" s="462"/>
      <c r="AO17" s="462"/>
      <c r="AP17" s="462"/>
      <c r="AQ17" s="462"/>
      <c r="AR17" s="462"/>
      <c r="AS17" s="462"/>
      <c r="AT17" s="462"/>
      <c r="AU17" s="462"/>
      <c r="AV17" s="462"/>
      <c r="AW17" s="462"/>
      <c r="AX17" s="462"/>
      <c r="AY17" s="462"/>
      <c r="AZ17" s="462"/>
      <c r="BA17" s="462"/>
      <c r="BB17" s="462"/>
      <c r="BC17" s="462"/>
      <c r="BD17" s="462"/>
      <c r="BE17" s="462"/>
      <c r="BF17" s="462"/>
      <c r="BG17" s="462"/>
      <c r="BH17" s="462"/>
      <c r="BI17" s="462"/>
      <c r="BJ17" s="462"/>
      <c r="BK17" s="462"/>
      <c r="BL17" s="462"/>
      <c r="BM17" s="462"/>
      <c r="BN17" s="462"/>
      <c r="BO17" s="462"/>
      <c r="BP17" s="462"/>
      <c r="BQ17" s="462"/>
      <c r="BR17" s="462"/>
      <c r="BS17" s="462"/>
      <c r="BT17" s="462"/>
      <c r="BU17" s="462"/>
      <c r="BV17" s="462"/>
      <c r="BW17" s="462"/>
      <c r="BX17" s="462"/>
      <c r="BY17" s="462"/>
      <c r="BZ17" s="462"/>
      <c r="CA17" s="462"/>
      <c r="CB17" s="462"/>
      <c r="CC17" s="462"/>
      <c r="CD17" s="462"/>
      <c r="CE17" s="462"/>
      <c r="CF17" s="462"/>
      <c r="CG17" s="462"/>
      <c r="CH17" s="462"/>
      <c r="CI17" s="462"/>
      <c r="CJ17" s="462"/>
      <c r="CK17" s="462"/>
      <c r="CL17" s="462"/>
      <c r="CM17" s="462"/>
      <c r="CN17" s="462"/>
      <c r="CO17" s="462"/>
      <c r="CP17" s="462"/>
      <c r="CQ17" s="462"/>
      <c r="CR17" s="462"/>
      <c r="CS17" s="462"/>
      <c r="CT17" s="462"/>
      <c r="CU17" s="462"/>
      <c r="CV17" s="462"/>
      <c r="CW17" s="462"/>
      <c r="CX17" s="462"/>
      <c r="CY17" s="462"/>
      <c r="CZ17" s="462"/>
      <c r="DA17" s="462"/>
      <c r="DB17" s="462"/>
      <c r="DC17" s="462"/>
      <c r="DD17" s="462"/>
      <c r="DE17" s="462"/>
      <c r="DF17" s="462"/>
      <c r="DG17" s="462"/>
      <c r="DH17" s="462"/>
      <c r="DI17" s="462"/>
      <c r="DJ17" s="462"/>
      <c r="DK17" s="462"/>
      <c r="DL17" s="462"/>
      <c r="DM17" s="462"/>
      <c r="DN17" s="462"/>
      <c r="DO17" s="462"/>
      <c r="DP17" s="462"/>
      <c r="DQ17" s="462"/>
      <c r="DR17" s="462"/>
      <c r="DS17" s="462"/>
      <c r="DT17" s="462"/>
      <c r="DU17" s="462"/>
      <c r="DV17" s="462"/>
      <c r="DW17" s="462"/>
      <c r="DX17" s="462"/>
      <c r="DY17" s="462"/>
      <c r="DZ17" s="462"/>
      <c r="EA17" s="462"/>
      <c r="EB17" s="462"/>
      <c r="EC17" s="462"/>
      <c r="ED17" s="462"/>
      <c r="EE17" s="462"/>
      <c r="EF17" s="462"/>
      <c r="EG17" s="462"/>
      <c r="EH17" s="462"/>
      <c r="EI17" s="462"/>
      <c r="EJ17" s="462"/>
      <c r="EK17" s="462"/>
      <c r="EL17" s="462"/>
      <c r="EM17" s="462"/>
      <c r="EN17" s="462"/>
      <c r="EO17" s="462"/>
      <c r="EP17" s="462"/>
      <c r="EQ17" s="462"/>
      <c r="ER17" s="462"/>
      <c r="ES17" s="462"/>
      <c r="ET17" s="462"/>
      <c r="EU17" s="462"/>
      <c r="EV17" s="462"/>
      <c r="EW17" s="462"/>
      <c r="EX17" s="462"/>
      <c r="EY17" s="462"/>
      <c r="EZ17" s="462"/>
      <c r="FA17" s="462"/>
      <c r="FB17" s="462"/>
      <c r="FC17" s="462"/>
      <c r="FD17" s="462"/>
      <c r="FE17" s="462"/>
      <c r="FF17" s="462"/>
      <c r="FG17" s="462"/>
      <c r="FH17" s="462"/>
      <c r="FI17" s="462"/>
      <c r="FJ17" s="462"/>
      <c r="FK17" s="462"/>
      <c r="FL17" s="462"/>
      <c r="FM17" s="462"/>
      <c r="FN17" s="462"/>
      <c r="FO17" s="462"/>
      <c r="FP17" s="462"/>
      <c r="FQ17" s="462"/>
      <c r="FR17" s="462"/>
      <c r="FS17" s="462"/>
      <c r="FT17" s="462"/>
      <c r="FU17" s="462"/>
      <c r="FV17" s="462"/>
      <c r="FW17" s="462"/>
      <c r="FX17" s="462"/>
      <c r="FY17" s="462"/>
      <c r="FZ17" s="462"/>
      <c r="GA17" s="462"/>
      <c r="GB17" s="462"/>
    </row>
    <row r="18" spans="1:184">
      <c r="B18" s="242" t="s">
        <v>65</v>
      </c>
      <c r="C18" s="242" t="s">
        <v>33</v>
      </c>
      <c r="D18" s="242" t="s">
        <v>66</v>
      </c>
      <c r="E18" s="243">
        <v>41275</v>
      </c>
      <c r="F18" s="243">
        <v>41306</v>
      </c>
      <c r="G18" s="243">
        <v>41334</v>
      </c>
      <c r="H18" s="243">
        <v>41365</v>
      </c>
      <c r="I18" s="243">
        <v>41395</v>
      </c>
      <c r="J18" s="243">
        <v>41426</v>
      </c>
      <c r="K18" s="243">
        <v>41456</v>
      </c>
      <c r="L18" s="243">
        <v>41487</v>
      </c>
      <c r="M18" s="243">
        <v>41518</v>
      </c>
      <c r="N18" s="243">
        <v>41548</v>
      </c>
      <c r="O18" s="243">
        <v>41579</v>
      </c>
      <c r="P18" s="243">
        <v>41609</v>
      </c>
      <c r="Q18" s="243">
        <v>41640</v>
      </c>
      <c r="R18" s="243">
        <v>41671</v>
      </c>
      <c r="S18" s="243">
        <v>41699</v>
      </c>
      <c r="T18" s="243">
        <v>41730</v>
      </c>
      <c r="U18" s="243">
        <v>41760</v>
      </c>
      <c r="V18" s="243">
        <v>41791</v>
      </c>
      <c r="W18" s="243">
        <v>41821</v>
      </c>
      <c r="X18" s="243">
        <v>41852</v>
      </c>
      <c r="Y18" s="243">
        <v>41883</v>
      </c>
      <c r="Z18" s="243">
        <v>41913</v>
      </c>
      <c r="AA18" s="243">
        <v>41944</v>
      </c>
      <c r="AB18" s="243">
        <v>41974</v>
      </c>
      <c r="AC18" s="243">
        <v>42005</v>
      </c>
      <c r="AD18" s="243">
        <v>42036</v>
      </c>
      <c r="AE18" s="243">
        <v>42064</v>
      </c>
      <c r="AF18" s="243">
        <v>42095</v>
      </c>
      <c r="AG18" s="243">
        <v>42125</v>
      </c>
      <c r="AH18" s="243">
        <v>42156</v>
      </c>
      <c r="AI18" s="243">
        <v>42186</v>
      </c>
      <c r="AJ18" s="243">
        <v>42217</v>
      </c>
      <c r="AK18" s="243">
        <v>42248</v>
      </c>
      <c r="AL18" s="243">
        <v>42278</v>
      </c>
      <c r="AM18" s="243">
        <v>42309</v>
      </c>
      <c r="AN18" s="243">
        <v>42339</v>
      </c>
      <c r="AO18" s="243">
        <v>42370</v>
      </c>
      <c r="AP18" s="243">
        <v>42401</v>
      </c>
      <c r="AQ18" s="243">
        <v>42430</v>
      </c>
      <c r="AR18" s="243">
        <v>42461</v>
      </c>
      <c r="AS18" s="243">
        <v>42491</v>
      </c>
      <c r="AT18" s="243">
        <v>42522</v>
      </c>
      <c r="AU18" s="243">
        <v>42552</v>
      </c>
      <c r="AV18" s="243">
        <v>42583</v>
      </c>
      <c r="AW18" s="243">
        <v>42614</v>
      </c>
      <c r="AX18" s="243">
        <v>42644</v>
      </c>
      <c r="AY18" s="243">
        <v>42675</v>
      </c>
      <c r="AZ18" s="243">
        <v>42705</v>
      </c>
      <c r="BA18" s="243">
        <v>42736</v>
      </c>
      <c r="BB18" s="243">
        <v>42767</v>
      </c>
      <c r="BC18" s="243">
        <v>42795</v>
      </c>
      <c r="BD18" s="243">
        <v>42826</v>
      </c>
      <c r="BE18" s="243">
        <v>42856</v>
      </c>
      <c r="BF18" s="243">
        <v>42887</v>
      </c>
      <c r="BG18" s="243">
        <v>42917</v>
      </c>
      <c r="BH18" s="243">
        <v>42948</v>
      </c>
      <c r="BI18" s="243">
        <v>42979</v>
      </c>
      <c r="BJ18" s="243">
        <v>43009</v>
      </c>
      <c r="BK18" s="243">
        <v>43040</v>
      </c>
      <c r="BL18" s="243">
        <v>43070</v>
      </c>
      <c r="BM18" s="243">
        <v>43101</v>
      </c>
      <c r="BN18" s="243">
        <v>43132</v>
      </c>
      <c r="BO18" s="243">
        <v>43160</v>
      </c>
      <c r="BP18" s="243">
        <v>43191</v>
      </c>
      <c r="BQ18" s="243">
        <v>43221</v>
      </c>
      <c r="BR18" s="243">
        <v>43252</v>
      </c>
      <c r="BS18" s="243">
        <v>43282</v>
      </c>
      <c r="BT18" s="243">
        <v>43313</v>
      </c>
      <c r="BU18" s="243">
        <v>43344</v>
      </c>
      <c r="BV18" s="243">
        <v>43374</v>
      </c>
      <c r="BW18" s="243">
        <v>43405</v>
      </c>
      <c r="BX18" s="243">
        <v>43435</v>
      </c>
      <c r="BY18" s="243">
        <v>43466</v>
      </c>
      <c r="BZ18" s="243">
        <v>43497</v>
      </c>
      <c r="CA18" s="243">
        <v>43525</v>
      </c>
      <c r="CB18" s="243">
        <v>43556</v>
      </c>
      <c r="CC18" s="243">
        <v>43586</v>
      </c>
      <c r="CD18" s="243">
        <v>43617</v>
      </c>
      <c r="CE18" s="243">
        <v>43647</v>
      </c>
      <c r="CF18" s="243">
        <v>43678</v>
      </c>
      <c r="CG18" s="243">
        <v>43709</v>
      </c>
      <c r="CH18" s="243">
        <v>43739</v>
      </c>
      <c r="CI18" s="243">
        <v>43770</v>
      </c>
      <c r="CJ18" s="243">
        <v>43800</v>
      </c>
      <c r="CK18" s="243">
        <v>43831</v>
      </c>
      <c r="CL18" s="243">
        <v>43862</v>
      </c>
      <c r="CM18" s="243">
        <v>43891</v>
      </c>
      <c r="CN18" s="243">
        <v>43922</v>
      </c>
      <c r="CO18" s="243">
        <v>43952</v>
      </c>
      <c r="CP18" s="243">
        <v>43983</v>
      </c>
      <c r="CQ18" s="243">
        <v>44013</v>
      </c>
      <c r="CR18" s="243">
        <v>44044</v>
      </c>
      <c r="CS18" s="243">
        <v>44075</v>
      </c>
      <c r="CT18" s="243">
        <v>44105</v>
      </c>
      <c r="CU18" s="243">
        <v>44136</v>
      </c>
      <c r="CV18" s="243">
        <v>44166</v>
      </c>
      <c r="CW18" s="243">
        <v>44197</v>
      </c>
      <c r="CX18" s="243">
        <v>44228</v>
      </c>
      <c r="CY18" s="243">
        <v>44256</v>
      </c>
      <c r="CZ18" s="243">
        <v>44287</v>
      </c>
      <c r="DA18" s="243">
        <v>44317</v>
      </c>
      <c r="DB18" s="243">
        <v>44348</v>
      </c>
      <c r="DC18" s="243">
        <v>44378</v>
      </c>
      <c r="DD18" s="243">
        <v>44409</v>
      </c>
      <c r="DE18" s="243">
        <v>44440</v>
      </c>
      <c r="DF18" s="243">
        <v>44470</v>
      </c>
      <c r="DG18" s="243">
        <v>44501</v>
      </c>
      <c r="DH18" s="243">
        <v>44531</v>
      </c>
      <c r="DI18" s="243">
        <v>44562</v>
      </c>
      <c r="DJ18" s="243">
        <v>44593</v>
      </c>
      <c r="DK18" s="243">
        <v>44621</v>
      </c>
      <c r="DL18" s="243">
        <v>44652</v>
      </c>
      <c r="DM18" s="243">
        <v>44682</v>
      </c>
      <c r="DN18" s="243">
        <v>44713</v>
      </c>
      <c r="DO18" s="243">
        <v>44743</v>
      </c>
      <c r="DP18" s="243">
        <v>44774</v>
      </c>
      <c r="DQ18" s="243">
        <v>44805</v>
      </c>
      <c r="DR18" s="243">
        <v>44835</v>
      </c>
      <c r="DS18" s="243">
        <v>44866</v>
      </c>
      <c r="DT18" s="243">
        <v>44896</v>
      </c>
      <c r="DU18" s="243">
        <v>44927</v>
      </c>
      <c r="DV18" s="243">
        <v>44958</v>
      </c>
      <c r="DW18" s="243">
        <v>44986</v>
      </c>
      <c r="DX18" s="243">
        <v>45017</v>
      </c>
      <c r="DY18" s="243">
        <v>45047</v>
      </c>
      <c r="DZ18" s="243">
        <v>45078</v>
      </c>
      <c r="EA18" s="243">
        <v>45108</v>
      </c>
      <c r="EB18" s="243">
        <v>45139</v>
      </c>
      <c r="EC18" s="243">
        <v>45170</v>
      </c>
      <c r="ED18" s="243">
        <v>45200</v>
      </c>
      <c r="EE18" s="243">
        <v>45231</v>
      </c>
      <c r="EF18" s="243">
        <v>45261</v>
      </c>
      <c r="EG18" s="243">
        <v>45292</v>
      </c>
      <c r="EH18" s="243">
        <v>45323</v>
      </c>
      <c r="EI18" s="243">
        <v>45352</v>
      </c>
      <c r="EJ18" s="243">
        <v>45383</v>
      </c>
      <c r="EK18" s="243">
        <v>45413</v>
      </c>
      <c r="EL18" s="243">
        <v>45444</v>
      </c>
      <c r="EM18" s="243">
        <v>45474</v>
      </c>
      <c r="EN18" s="243">
        <v>45505</v>
      </c>
      <c r="EO18" s="243">
        <v>45536</v>
      </c>
      <c r="EP18" s="243">
        <v>45566</v>
      </c>
      <c r="EQ18" s="243">
        <v>45597</v>
      </c>
      <c r="ER18" s="243">
        <v>45627</v>
      </c>
      <c r="ES18" s="243">
        <v>45658</v>
      </c>
      <c r="ET18" s="243">
        <v>45689</v>
      </c>
      <c r="EU18" s="243">
        <v>45717</v>
      </c>
      <c r="EV18" s="243">
        <v>45748</v>
      </c>
      <c r="EW18" s="243">
        <v>45778</v>
      </c>
      <c r="EX18" s="243">
        <v>45809</v>
      </c>
      <c r="EY18" s="243">
        <v>45839</v>
      </c>
      <c r="EZ18" s="243">
        <v>45870</v>
      </c>
      <c r="FA18" s="243">
        <v>45901</v>
      </c>
      <c r="FB18" s="243">
        <v>45931</v>
      </c>
      <c r="FC18" s="243">
        <v>45962</v>
      </c>
      <c r="FD18" s="243">
        <v>45992</v>
      </c>
      <c r="FE18" s="243">
        <v>46023</v>
      </c>
      <c r="FF18" s="243">
        <v>46054</v>
      </c>
      <c r="FG18" s="243">
        <v>46082</v>
      </c>
      <c r="FH18" s="243">
        <v>46113</v>
      </c>
      <c r="FI18" s="243">
        <v>46143</v>
      </c>
      <c r="FJ18" s="243">
        <v>46174</v>
      </c>
      <c r="FK18" s="243">
        <v>46204</v>
      </c>
      <c r="FL18" s="243">
        <v>46235</v>
      </c>
      <c r="FM18" s="243">
        <v>46266</v>
      </c>
      <c r="FN18" s="243">
        <v>46296</v>
      </c>
      <c r="FO18" s="243">
        <v>46327</v>
      </c>
      <c r="FP18" s="243">
        <v>46357</v>
      </c>
      <c r="FQ18" s="243">
        <v>46388</v>
      </c>
      <c r="FR18" s="243">
        <v>46419</v>
      </c>
      <c r="FS18" s="243">
        <v>46447</v>
      </c>
      <c r="FT18" s="243">
        <v>46478</v>
      </c>
      <c r="FU18" s="243">
        <v>46508</v>
      </c>
      <c r="FV18" s="243">
        <v>46539</v>
      </c>
      <c r="FW18" s="243">
        <v>46569</v>
      </c>
      <c r="FX18" s="243">
        <v>46600</v>
      </c>
      <c r="FY18" s="243">
        <v>46631</v>
      </c>
      <c r="FZ18" s="243">
        <v>46661</v>
      </c>
      <c r="GA18" s="243">
        <v>46692</v>
      </c>
      <c r="GB18" s="243">
        <v>46722</v>
      </c>
    </row>
    <row r="19" spans="1:184">
      <c r="B19" s="462" t="s">
        <v>74</v>
      </c>
      <c r="C19" s="462" t="s">
        <v>61</v>
      </c>
      <c r="D19" s="406" t="s">
        <v>68</v>
      </c>
      <c r="E19" s="59">
        <v>26563568</v>
      </c>
      <c r="F19" s="59">
        <v>23042988</v>
      </c>
      <c r="G19" s="59">
        <v>23247354</v>
      </c>
      <c r="H19" s="59">
        <v>19803724</v>
      </c>
      <c r="I19" s="59">
        <v>21260418</v>
      </c>
      <c r="J19" s="59">
        <v>21915910</v>
      </c>
      <c r="K19" s="59">
        <v>28834990</v>
      </c>
      <c r="L19" s="59">
        <v>25465762</v>
      </c>
      <c r="M19" s="59">
        <v>21197642</v>
      </c>
      <c r="N19" s="59">
        <v>15851840</v>
      </c>
      <c r="O19" s="59">
        <v>17975254</v>
      </c>
      <c r="P19" s="59">
        <v>24437094</v>
      </c>
      <c r="Q19" s="59">
        <v>28340784</v>
      </c>
      <c r="R19" s="59">
        <v>25035648</v>
      </c>
      <c r="S19" s="59">
        <v>21763226</v>
      </c>
      <c r="T19" s="59">
        <v>22336248</v>
      </c>
      <c r="U19" s="59">
        <v>22232158</v>
      </c>
      <c r="V19" s="59">
        <v>23601944</v>
      </c>
      <c r="W19" s="59">
        <v>27493980</v>
      </c>
      <c r="X19" s="59">
        <v>27087490</v>
      </c>
      <c r="Y19" s="59">
        <v>21629054</v>
      </c>
      <c r="Z19" s="59">
        <v>21223998</v>
      </c>
      <c r="AA19" s="59">
        <v>22037374</v>
      </c>
      <c r="AB19" s="59">
        <v>24605956</v>
      </c>
      <c r="AC19" s="59">
        <v>27535806</v>
      </c>
      <c r="AD19" s="59">
        <v>25350596</v>
      </c>
      <c r="AE19" s="59">
        <v>24641678</v>
      </c>
      <c r="AF19" s="59">
        <v>20456874</v>
      </c>
      <c r="AG19" s="59">
        <v>21565320</v>
      </c>
      <c r="AH19" s="59">
        <v>25999216</v>
      </c>
      <c r="AI19" s="59">
        <v>30618100</v>
      </c>
      <c r="AJ19" s="59">
        <v>29800704</v>
      </c>
      <c r="AK19" s="59">
        <v>23006030</v>
      </c>
      <c r="AL19" s="59">
        <v>17627708</v>
      </c>
      <c r="AM19" s="59">
        <v>22909698</v>
      </c>
      <c r="AN19" s="59">
        <v>24321624</v>
      </c>
      <c r="AO19" s="59">
        <v>28795886</v>
      </c>
      <c r="AP19" s="59">
        <v>27622498</v>
      </c>
      <c r="AQ19" s="59">
        <v>21776642</v>
      </c>
      <c r="AR19" s="59">
        <v>18551554</v>
      </c>
      <c r="AS19" s="59">
        <v>24067716</v>
      </c>
      <c r="AT19" s="59">
        <v>27346058</v>
      </c>
      <c r="AU19" s="59">
        <v>31492160</v>
      </c>
      <c r="AV19" s="59">
        <v>32005000</v>
      </c>
      <c r="AW19" s="59">
        <v>24228050</v>
      </c>
      <c r="AX19" s="59">
        <v>22054252</v>
      </c>
      <c r="AY19" s="59">
        <v>24148702</v>
      </c>
      <c r="AZ19" s="59">
        <v>25318164</v>
      </c>
      <c r="BA19" s="59">
        <v>30420232</v>
      </c>
      <c r="BB19" s="59">
        <v>28112740</v>
      </c>
      <c r="BC19" s="59">
        <v>24654658</v>
      </c>
      <c r="BD19" s="59">
        <v>21467150</v>
      </c>
      <c r="BE19" s="59">
        <v>25454174</v>
      </c>
      <c r="BF19" s="59">
        <v>28401542</v>
      </c>
      <c r="BG19" s="59">
        <v>32300400</v>
      </c>
      <c r="BH19" s="59">
        <v>33143030</v>
      </c>
      <c r="BI19" s="59">
        <v>23996594</v>
      </c>
      <c r="BJ19" s="59">
        <v>15970387</v>
      </c>
      <c r="BK19" s="59">
        <v>19782944</v>
      </c>
      <c r="BL19" s="59">
        <v>26750082</v>
      </c>
      <c r="BM19" s="59">
        <v>32172388</v>
      </c>
      <c r="BN19" s="59">
        <v>29530334</v>
      </c>
      <c r="BO19" s="59">
        <v>25826294</v>
      </c>
      <c r="BP19" s="59">
        <v>23088694</v>
      </c>
      <c r="BQ19" s="59">
        <v>24985720</v>
      </c>
      <c r="BR19" s="59">
        <v>30698766</v>
      </c>
      <c r="BS19" s="59">
        <v>36576976</v>
      </c>
      <c r="BT19" s="59">
        <v>37226264</v>
      </c>
      <c r="BU19" s="59">
        <v>27594112</v>
      </c>
      <c r="BV19" s="59">
        <v>28048430</v>
      </c>
      <c r="BW19" s="59">
        <v>26288844</v>
      </c>
      <c r="BX19" s="59">
        <v>31448584</v>
      </c>
      <c r="BY19" s="59">
        <v>36157760</v>
      </c>
      <c r="BZ19" s="59">
        <v>32633646</v>
      </c>
      <c r="CA19" s="59">
        <v>27835900</v>
      </c>
      <c r="CB19" s="59">
        <v>27929464</v>
      </c>
      <c r="CC19" s="59">
        <v>31535806</v>
      </c>
      <c r="CD19" s="59">
        <v>37512620</v>
      </c>
      <c r="CE19" s="59">
        <v>48302380</v>
      </c>
      <c r="CF19" s="59">
        <v>49047852</v>
      </c>
      <c r="CG19" s="59">
        <v>37263632</v>
      </c>
      <c r="CH19" s="59">
        <v>26351754</v>
      </c>
      <c r="CI19" s="59">
        <v>38469444</v>
      </c>
      <c r="CJ19" s="59">
        <v>43648256</v>
      </c>
      <c r="CK19" s="59">
        <v>47388196</v>
      </c>
      <c r="CL19" s="59">
        <v>44926408</v>
      </c>
      <c r="CM19" s="59">
        <v>43759948</v>
      </c>
      <c r="CN19" s="59">
        <v>35125512</v>
      </c>
      <c r="CO19" s="59">
        <v>41967876</v>
      </c>
      <c r="CP19" s="59">
        <v>50613572</v>
      </c>
      <c r="CQ19" s="59">
        <v>63751816</v>
      </c>
      <c r="CR19" s="59">
        <v>62385924</v>
      </c>
      <c r="CS19" s="59">
        <v>48847848</v>
      </c>
      <c r="CT19" s="59">
        <v>43531460</v>
      </c>
      <c r="CU19" s="59">
        <v>47142468</v>
      </c>
      <c r="CV19" s="59">
        <v>54218868</v>
      </c>
      <c r="CW19" s="59">
        <v>56592848</v>
      </c>
      <c r="CX19" s="59">
        <v>50110248</v>
      </c>
      <c r="CY19" s="59">
        <v>43745308</v>
      </c>
      <c r="CZ19" s="59">
        <v>41941412</v>
      </c>
      <c r="DA19" s="59">
        <v>51173380</v>
      </c>
      <c r="DB19" s="59">
        <v>59944176</v>
      </c>
      <c r="DC19" s="59">
        <v>72564448</v>
      </c>
      <c r="DD19" s="59">
        <v>71913440</v>
      </c>
      <c r="DE19" s="59">
        <v>52913120</v>
      </c>
      <c r="DF19" s="59">
        <v>34290320</v>
      </c>
      <c r="DG19" s="59">
        <v>50925052</v>
      </c>
      <c r="DH19" s="59">
        <v>57540760</v>
      </c>
      <c r="DI19" s="59">
        <v>58865356</v>
      </c>
      <c r="DJ19" s="59">
        <v>53887912</v>
      </c>
      <c r="DK19" s="59">
        <v>55096864</v>
      </c>
      <c r="DL19" s="59">
        <v>43530120</v>
      </c>
      <c r="DM19" s="59">
        <v>47767740</v>
      </c>
      <c r="DN19" s="59">
        <v>61606708</v>
      </c>
      <c r="DO19" s="59">
        <v>71656096</v>
      </c>
      <c r="DP19" s="59">
        <v>72792728</v>
      </c>
      <c r="DQ19" s="59">
        <v>54405028</v>
      </c>
      <c r="DR19" s="59">
        <v>47997652</v>
      </c>
      <c r="DS19" s="59">
        <v>53267112</v>
      </c>
      <c r="DT19" s="59">
        <v>58190472</v>
      </c>
      <c r="DU19" s="59">
        <v>60745252</v>
      </c>
      <c r="DV19" s="59">
        <v>54620056</v>
      </c>
      <c r="DW19" s="59">
        <v>53838044</v>
      </c>
      <c r="DX19" s="59">
        <v>43340996</v>
      </c>
      <c r="DY19" s="59">
        <v>53334588</v>
      </c>
      <c r="DZ19" s="59">
        <v>62370680</v>
      </c>
      <c r="EA19" s="59">
        <v>71018872</v>
      </c>
      <c r="EB19" s="59">
        <v>71398216</v>
      </c>
      <c r="EC19" s="59">
        <v>53751584</v>
      </c>
      <c r="ED19" s="59">
        <v>38061204</v>
      </c>
      <c r="EE19" s="59">
        <v>46534796</v>
      </c>
      <c r="EF19" s="59">
        <v>57468328</v>
      </c>
      <c r="EG19" s="59">
        <v>60420124</v>
      </c>
      <c r="EH19" s="59">
        <v>57925960</v>
      </c>
      <c r="EI19" s="59">
        <v>45332272</v>
      </c>
      <c r="EJ19" s="59">
        <v>40569668</v>
      </c>
      <c r="EK19" s="59">
        <v>53710588</v>
      </c>
      <c r="EL19" s="59">
        <v>59034132</v>
      </c>
      <c r="EM19" s="59">
        <v>73890904</v>
      </c>
      <c r="EN19" s="59">
        <v>74369264</v>
      </c>
      <c r="EO19" s="59">
        <v>56420356</v>
      </c>
      <c r="EP19" s="59">
        <v>49873644</v>
      </c>
      <c r="EQ19" s="59">
        <v>52519308</v>
      </c>
      <c r="ER19" s="59">
        <v>60029116</v>
      </c>
      <c r="ES19" s="59">
        <v>63115668</v>
      </c>
      <c r="ET19" s="59">
        <v>56781536</v>
      </c>
      <c r="EU19" s="59">
        <v>54239776</v>
      </c>
      <c r="EV19" s="59">
        <v>46425584</v>
      </c>
      <c r="EW19" s="59">
        <v>55059692</v>
      </c>
      <c r="EX19" s="59">
        <v>61999472</v>
      </c>
      <c r="EY19" s="59">
        <v>76051568</v>
      </c>
      <c r="EZ19" s="59">
        <v>74236880</v>
      </c>
      <c r="FA19" s="59">
        <v>58526496</v>
      </c>
      <c r="FB19" s="59">
        <v>38679632</v>
      </c>
      <c r="FC19" s="59">
        <v>40260484</v>
      </c>
      <c r="FD19" s="59">
        <v>62177192</v>
      </c>
      <c r="FE19" s="59">
        <v>64542920</v>
      </c>
      <c r="FF19" s="59">
        <v>59320804</v>
      </c>
      <c r="FG19" s="59">
        <v>54243420</v>
      </c>
      <c r="FH19" s="59">
        <v>49345292</v>
      </c>
      <c r="FI19" s="59">
        <v>52753492</v>
      </c>
      <c r="FJ19" s="59">
        <v>66319976</v>
      </c>
      <c r="FK19" s="59">
        <v>79928752</v>
      </c>
      <c r="FL19" s="59">
        <v>77269032</v>
      </c>
      <c r="FM19" s="59">
        <v>61890352</v>
      </c>
      <c r="FN19" s="59">
        <v>53869240</v>
      </c>
      <c r="FO19" s="59">
        <v>56771084</v>
      </c>
      <c r="FP19" s="59">
        <v>65456728</v>
      </c>
      <c r="FQ19" s="59">
        <v>67124904</v>
      </c>
      <c r="FR19" s="59">
        <v>62127864</v>
      </c>
      <c r="FS19" s="59">
        <v>45795240</v>
      </c>
      <c r="FT19" s="59">
        <v>58298396</v>
      </c>
      <c r="FU19" s="59">
        <v>55391284</v>
      </c>
      <c r="FV19" s="59">
        <v>69559928</v>
      </c>
      <c r="FW19" s="59">
        <v>80280744</v>
      </c>
      <c r="FX19" s="59">
        <v>80706808</v>
      </c>
      <c r="FY19" s="59">
        <v>60727760</v>
      </c>
      <c r="FZ19" s="59">
        <v>49075684</v>
      </c>
      <c r="GA19" s="59">
        <v>54218636</v>
      </c>
      <c r="GB19" s="59">
        <v>68988632</v>
      </c>
    </row>
    <row r="20" spans="1:184">
      <c r="B20" s="462" t="s">
        <v>74</v>
      </c>
      <c r="C20" s="462" t="s">
        <v>61</v>
      </c>
      <c r="D20" s="406" t="s">
        <v>69</v>
      </c>
      <c r="E20" s="59">
        <v>4983126</v>
      </c>
      <c r="F20" s="59">
        <v>4263579.5</v>
      </c>
      <c r="G20" s="59">
        <v>4741790.5</v>
      </c>
      <c r="H20" s="59">
        <v>3421812.25</v>
      </c>
      <c r="I20" s="59">
        <v>4024097.5</v>
      </c>
      <c r="J20" s="59">
        <v>5083668</v>
      </c>
      <c r="K20" s="59">
        <v>5088599</v>
      </c>
      <c r="L20" s="59">
        <v>4840843.5</v>
      </c>
      <c r="M20" s="59">
        <v>4704173</v>
      </c>
      <c r="N20" s="59">
        <v>2481394.25</v>
      </c>
      <c r="O20" s="59">
        <v>3969646.5</v>
      </c>
      <c r="P20" s="59">
        <v>5069573</v>
      </c>
      <c r="Q20" s="59">
        <v>5116486.5</v>
      </c>
      <c r="R20" s="59">
        <v>4443711.5</v>
      </c>
      <c r="S20" s="59">
        <v>4103704.25</v>
      </c>
      <c r="T20" s="59">
        <v>3359770.25</v>
      </c>
      <c r="U20" s="59">
        <v>4535538.5</v>
      </c>
      <c r="V20" s="59">
        <v>4706255.5</v>
      </c>
      <c r="W20" s="59">
        <v>5185309.5</v>
      </c>
      <c r="X20" s="59">
        <v>5598888</v>
      </c>
      <c r="Y20" s="59">
        <v>4139333.25</v>
      </c>
      <c r="Z20" s="59">
        <v>3417302.75</v>
      </c>
      <c r="AA20" s="59">
        <v>5314820.5</v>
      </c>
      <c r="AB20" s="59">
        <v>4296072.5</v>
      </c>
      <c r="AC20" s="59">
        <v>5582082.5</v>
      </c>
      <c r="AD20" s="59">
        <v>4520285.5</v>
      </c>
      <c r="AE20" s="59">
        <v>4080470.5</v>
      </c>
      <c r="AF20" s="59">
        <v>3353954.75</v>
      </c>
      <c r="AG20" s="59">
        <v>4917229.5</v>
      </c>
      <c r="AH20" s="59">
        <v>4550385</v>
      </c>
      <c r="AI20" s="59">
        <v>5175793</v>
      </c>
      <c r="AJ20" s="59">
        <v>6158583</v>
      </c>
      <c r="AK20" s="59">
        <v>4321026</v>
      </c>
      <c r="AL20" s="59">
        <v>2970194</v>
      </c>
      <c r="AM20" s="59">
        <v>4736001.5</v>
      </c>
      <c r="AN20" s="59">
        <v>4239859.5</v>
      </c>
      <c r="AO20" s="59">
        <v>6884056.5</v>
      </c>
      <c r="AP20" s="59">
        <v>4759959.5</v>
      </c>
      <c r="AQ20" s="59">
        <v>3142593.5</v>
      </c>
      <c r="AR20" s="59">
        <v>3517084.75</v>
      </c>
      <c r="AS20" s="59">
        <v>5109601</v>
      </c>
      <c r="AT20" s="59">
        <v>4770337</v>
      </c>
      <c r="AU20" s="59">
        <v>7862228.5</v>
      </c>
      <c r="AV20" s="59">
        <v>5423330.5</v>
      </c>
      <c r="AW20" s="59">
        <v>4759856</v>
      </c>
      <c r="AX20" s="59">
        <v>4805868.5</v>
      </c>
      <c r="AY20" s="59">
        <v>4741431</v>
      </c>
      <c r="AZ20" s="59">
        <v>5147976</v>
      </c>
      <c r="BA20" s="59">
        <v>6623512.5</v>
      </c>
      <c r="BB20" s="59">
        <v>5071547</v>
      </c>
      <c r="BC20" s="59">
        <v>3899981.5</v>
      </c>
      <c r="BD20" s="59">
        <v>4973604</v>
      </c>
      <c r="BE20" s="59">
        <v>4633434</v>
      </c>
      <c r="BF20" s="59">
        <v>5073225.5</v>
      </c>
      <c r="BG20" s="59">
        <v>7840538.5</v>
      </c>
      <c r="BH20" s="59">
        <v>5492223</v>
      </c>
      <c r="BI20" s="59">
        <v>5055145</v>
      </c>
      <c r="BJ20" s="59">
        <v>2794971.5</v>
      </c>
      <c r="BK20" s="59">
        <v>3902144.25</v>
      </c>
      <c r="BL20" s="59">
        <v>6267780</v>
      </c>
      <c r="BM20" s="59">
        <v>6198043.5</v>
      </c>
      <c r="BN20" s="59">
        <v>5366973.5</v>
      </c>
      <c r="BO20" s="59">
        <v>4641154</v>
      </c>
      <c r="BP20" s="59">
        <v>4725705.5</v>
      </c>
      <c r="BQ20" s="59">
        <v>5009974.5</v>
      </c>
      <c r="BR20" s="59">
        <v>6330426.5</v>
      </c>
      <c r="BS20" s="59">
        <v>8893821</v>
      </c>
      <c r="BT20" s="59">
        <v>6569802.5</v>
      </c>
      <c r="BU20" s="59">
        <v>7616180</v>
      </c>
      <c r="BV20" s="59">
        <v>5171549</v>
      </c>
      <c r="BW20" s="59">
        <v>5554667.5</v>
      </c>
      <c r="BX20" s="59">
        <v>8041021</v>
      </c>
      <c r="BY20" s="59">
        <v>7221551</v>
      </c>
      <c r="BZ20" s="59">
        <v>5859276</v>
      </c>
      <c r="CA20" s="59">
        <v>5651054</v>
      </c>
      <c r="CB20" s="59">
        <v>5206160</v>
      </c>
      <c r="CC20" s="59">
        <v>6207170.5</v>
      </c>
      <c r="CD20" s="59">
        <v>8263496.5</v>
      </c>
      <c r="CE20" s="59">
        <v>10196199</v>
      </c>
      <c r="CF20" s="59">
        <v>9576966</v>
      </c>
      <c r="CG20" s="59">
        <v>8086136</v>
      </c>
      <c r="CH20" s="59">
        <v>4060685</v>
      </c>
      <c r="CI20" s="59">
        <v>8450633</v>
      </c>
      <c r="CJ20" s="59">
        <v>8990211</v>
      </c>
      <c r="CK20" s="59">
        <v>8187477</v>
      </c>
      <c r="CL20" s="59">
        <v>8188580.5</v>
      </c>
      <c r="CM20" s="59">
        <v>6989377.5</v>
      </c>
      <c r="CN20" s="59">
        <v>5689495</v>
      </c>
      <c r="CO20" s="59">
        <v>8873112</v>
      </c>
      <c r="CP20" s="59">
        <v>7924010</v>
      </c>
      <c r="CQ20" s="59">
        <v>9634792</v>
      </c>
      <c r="CR20" s="59">
        <v>11876527</v>
      </c>
      <c r="CS20" s="59">
        <v>7835341.5</v>
      </c>
      <c r="CT20" s="59">
        <v>7254730</v>
      </c>
      <c r="CU20" s="59">
        <v>8943652</v>
      </c>
      <c r="CV20" s="59">
        <v>8837384</v>
      </c>
      <c r="CW20" s="59">
        <v>9771193</v>
      </c>
      <c r="CX20" s="59">
        <v>6123912.5</v>
      </c>
      <c r="CY20" s="59">
        <v>4992868.5</v>
      </c>
      <c r="CZ20" s="59">
        <v>5314147.5</v>
      </c>
      <c r="DA20" s="59">
        <v>7981357</v>
      </c>
      <c r="DB20" s="59">
        <v>6587435</v>
      </c>
      <c r="DC20" s="59">
        <v>10713513</v>
      </c>
      <c r="DD20" s="59">
        <v>9017910</v>
      </c>
      <c r="DE20" s="59">
        <v>7020188.5</v>
      </c>
      <c r="DF20" s="59">
        <v>5599465.5</v>
      </c>
      <c r="DG20" s="59">
        <v>7573126.5</v>
      </c>
      <c r="DH20" s="59">
        <v>6729579.5</v>
      </c>
      <c r="DI20" s="59">
        <v>9366241</v>
      </c>
      <c r="DJ20" s="59">
        <v>6793351.5</v>
      </c>
      <c r="DK20" s="59">
        <v>6544671</v>
      </c>
      <c r="DL20" s="59">
        <v>6409407.5</v>
      </c>
      <c r="DM20" s="59">
        <v>7173673.5</v>
      </c>
      <c r="DN20" s="59">
        <v>7082376.5</v>
      </c>
      <c r="DO20" s="59">
        <v>12151325</v>
      </c>
      <c r="DP20" s="59">
        <v>7746334</v>
      </c>
      <c r="DQ20" s="59">
        <v>6782408.5</v>
      </c>
      <c r="DR20" s="59">
        <v>7164908.5</v>
      </c>
      <c r="DS20" s="59">
        <v>7597695.5</v>
      </c>
      <c r="DT20" s="59">
        <v>8873890</v>
      </c>
      <c r="DU20" s="59">
        <v>8907763</v>
      </c>
      <c r="DV20" s="59">
        <v>7021933.5</v>
      </c>
      <c r="DW20" s="59">
        <v>6208399</v>
      </c>
      <c r="DX20" s="59">
        <v>7383116</v>
      </c>
      <c r="DY20" s="59">
        <v>7341892.5</v>
      </c>
      <c r="DZ20" s="59">
        <v>6968601</v>
      </c>
      <c r="EA20" s="59">
        <v>11808629</v>
      </c>
      <c r="EB20" s="59">
        <v>7938239.5</v>
      </c>
      <c r="EC20" s="59">
        <v>8235296.5</v>
      </c>
      <c r="ED20" s="59">
        <v>4933758</v>
      </c>
      <c r="EE20" s="59">
        <v>7036827</v>
      </c>
      <c r="EF20" s="59">
        <v>9924762</v>
      </c>
      <c r="EG20" s="59">
        <v>8474218</v>
      </c>
      <c r="EH20" s="59">
        <v>7095746</v>
      </c>
      <c r="EI20" s="59">
        <v>6937219</v>
      </c>
      <c r="EJ20" s="59">
        <v>5160452.5</v>
      </c>
      <c r="EK20" s="59">
        <v>7404515.5</v>
      </c>
      <c r="EL20" s="59">
        <v>8591419</v>
      </c>
      <c r="EM20" s="59">
        <v>9984274</v>
      </c>
      <c r="EN20" s="59">
        <v>9325096</v>
      </c>
      <c r="EO20" s="59">
        <v>8024119</v>
      </c>
      <c r="EP20" s="59">
        <v>6245654.5</v>
      </c>
      <c r="EQ20" s="59">
        <v>8887147</v>
      </c>
      <c r="ER20" s="59">
        <v>9223331</v>
      </c>
      <c r="ES20" s="59">
        <v>8698305</v>
      </c>
      <c r="ET20" s="59">
        <v>7372606</v>
      </c>
      <c r="EU20" s="59">
        <v>7936720.5</v>
      </c>
      <c r="EV20" s="59">
        <v>5835497.5</v>
      </c>
      <c r="EW20" s="59">
        <v>8485177</v>
      </c>
      <c r="EX20" s="59">
        <v>7971019.5</v>
      </c>
      <c r="EY20" s="59">
        <v>10446469</v>
      </c>
      <c r="EZ20" s="59">
        <v>10787380</v>
      </c>
      <c r="FA20" s="59">
        <v>7271592.5</v>
      </c>
      <c r="FB20" s="59">
        <v>4347103</v>
      </c>
      <c r="FC20" s="59">
        <v>8169487.5</v>
      </c>
      <c r="FD20" s="59">
        <v>8874153</v>
      </c>
      <c r="FE20" s="59">
        <v>10247002</v>
      </c>
      <c r="FF20" s="59">
        <v>7977921</v>
      </c>
      <c r="FG20" s="59">
        <v>6844242.5</v>
      </c>
      <c r="FH20" s="59">
        <v>6041046</v>
      </c>
      <c r="FI20" s="59">
        <v>9307212</v>
      </c>
      <c r="FJ20" s="59">
        <v>7687503</v>
      </c>
      <c r="FK20" s="59">
        <v>9508016</v>
      </c>
      <c r="FL20" s="59">
        <v>11323281</v>
      </c>
      <c r="FM20" s="59">
        <v>7818382</v>
      </c>
      <c r="FN20" s="59">
        <v>7563489.5</v>
      </c>
      <c r="FO20" s="59">
        <v>9636727</v>
      </c>
      <c r="FP20" s="59">
        <v>9412966</v>
      </c>
      <c r="FQ20" s="59">
        <v>11803546</v>
      </c>
      <c r="FR20" s="59">
        <v>8089304.5</v>
      </c>
      <c r="FS20" s="59">
        <v>4840240</v>
      </c>
      <c r="FT20" s="59">
        <v>7871035</v>
      </c>
      <c r="FU20" s="59">
        <v>9606644</v>
      </c>
      <c r="FV20" s="59">
        <v>8170792</v>
      </c>
      <c r="FW20" s="59">
        <v>12476663</v>
      </c>
      <c r="FX20" s="59">
        <v>10867237</v>
      </c>
      <c r="FY20" s="59">
        <v>8088140</v>
      </c>
      <c r="FZ20" s="59">
        <v>7989968.5</v>
      </c>
      <c r="GA20" s="59">
        <v>8511232</v>
      </c>
      <c r="GB20" s="59">
        <v>8867942</v>
      </c>
    </row>
    <row r="21" spans="1:184">
      <c r="B21" s="462" t="s">
        <v>74</v>
      </c>
      <c r="C21" s="462" t="s">
        <v>61</v>
      </c>
      <c r="D21" s="406" t="s">
        <v>70</v>
      </c>
      <c r="E21" s="59">
        <v>1572625.5</v>
      </c>
      <c r="F21" s="59">
        <v>1435866.38</v>
      </c>
      <c r="G21" s="59">
        <v>1581751.25</v>
      </c>
      <c r="H21" s="59">
        <v>889538.19</v>
      </c>
      <c r="I21" s="59">
        <v>964376.88</v>
      </c>
      <c r="J21" s="59">
        <v>869110.69</v>
      </c>
      <c r="K21" s="59">
        <v>781587.06</v>
      </c>
      <c r="L21" s="59">
        <v>809870.12</v>
      </c>
      <c r="M21" s="59">
        <v>1002400.88</v>
      </c>
      <c r="N21" s="59">
        <v>624867</v>
      </c>
      <c r="O21" s="59">
        <v>1103280.6200000001</v>
      </c>
      <c r="P21" s="59">
        <v>1344284.25</v>
      </c>
      <c r="Q21" s="59">
        <v>1595945</v>
      </c>
      <c r="R21" s="59">
        <v>1463503.88</v>
      </c>
      <c r="S21" s="59">
        <v>1347998.62</v>
      </c>
      <c r="T21" s="59">
        <v>921370.44</v>
      </c>
      <c r="U21" s="59">
        <v>1079704.3799999999</v>
      </c>
      <c r="V21" s="59">
        <v>840423.12</v>
      </c>
      <c r="W21" s="59">
        <v>805891.31</v>
      </c>
      <c r="X21" s="59">
        <v>945145.81</v>
      </c>
      <c r="Y21" s="59">
        <v>913846.25</v>
      </c>
      <c r="Z21" s="59">
        <v>868182.69</v>
      </c>
      <c r="AA21" s="59">
        <v>1439744.25</v>
      </c>
      <c r="AB21" s="59">
        <v>1169070.1200000001</v>
      </c>
      <c r="AC21" s="59">
        <v>1698109</v>
      </c>
      <c r="AD21" s="59">
        <v>1381263.12</v>
      </c>
      <c r="AE21" s="59">
        <v>1361084</v>
      </c>
      <c r="AF21" s="59">
        <v>875197.81</v>
      </c>
      <c r="AG21" s="59">
        <v>1194905.1200000001</v>
      </c>
      <c r="AH21" s="59">
        <v>754938.5</v>
      </c>
      <c r="AI21" s="59">
        <v>735192</v>
      </c>
      <c r="AJ21" s="59">
        <v>962393.69</v>
      </c>
      <c r="AK21" s="59">
        <v>924309.06</v>
      </c>
      <c r="AL21" s="59">
        <v>839519.62</v>
      </c>
      <c r="AM21" s="59">
        <v>1306664.5</v>
      </c>
      <c r="AN21" s="59">
        <v>1143965.3799999999</v>
      </c>
      <c r="AO21" s="59">
        <v>2073028</v>
      </c>
      <c r="AP21" s="59">
        <v>1560704.5</v>
      </c>
      <c r="AQ21" s="59">
        <v>1069520.75</v>
      </c>
      <c r="AR21" s="59">
        <v>949317.69</v>
      </c>
      <c r="AS21" s="59">
        <v>1146058.3799999999</v>
      </c>
      <c r="AT21" s="59">
        <v>812079.94</v>
      </c>
      <c r="AU21" s="59">
        <v>1077217.5</v>
      </c>
      <c r="AV21" s="59">
        <v>872725.88</v>
      </c>
      <c r="AW21" s="59">
        <v>976164.5</v>
      </c>
      <c r="AX21" s="59">
        <v>1222002.5</v>
      </c>
      <c r="AY21" s="59">
        <v>1296663.25</v>
      </c>
      <c r="AZ21" s="59">
        <v>1466049.38</v>
      </c>
      <c r="BA21" s="59">
        <v>2132582</v>
      </c>
      <c r="BB21" s="59">
        <v>1606569.62</v>
      </c>
      <c r="BC21" s="59">
        <v>1236817.5</v>
      </c>
      <c r="BD21" s="59">
        <v>1292502.25</v>
      </c>
      <c r="BE21" s="59">
        <v>1091634.5</v>
      </c>
      <c r="BF21" s="59">
        <v>808384.06</v>
      </c>
      <c r="BG21" s="59">
        <v>1150178.1200000001</v>
      </c>
      <c r="BH21" s="59">
        <v>864337.19</v>
      </c>
      <c r="BI21" s="59">
        <v>1080060.5</v>
      </c>
      <c r="BJ21" s="59">
        <v>797476.94</v>
      </c>
      <c r="BK21" s="59">
        <v>1104249.3799999999</v>
      </c>
      <c r="BL21" s="59">
        <v>1587191.38</v>
      </c>
      <c r="BM21" s="59">
        <v>1896749.25</v>
      </c>
      <c r="BN21" s="59">
        <v>1742210</v>
      </c>
      <c r="BO21" s="59">
        <v>1464632.25</v>
      </c>
      <c r="BP21" s="59">
        <v>1186638.8799999999</v>
      </c>
      <c r="BQ21" s="59">
        <v>1102498.75</v>
      </c>
      <c r="BR21" s="59">
        <v>1066370.5</v>
      </c>
      <c r="BS21" s="59">
        <v>1217116.6200000001</v>
      </c>
      <c r="BT21" s="59">
        <v>996227.5</v>
      </c>
      <c r="BU21" s="59">
        <v>1540617.25</v>
      </c>
      <c r="BV21" s="59">
        <v>1277807.6200000001</v>
      </c>
      <c r="BW21" s="59">
        <v>1458113.25</v>
      </c>
      <c r="BX21" s="59">
        <v>2068425.88</v>
      </c>
      <c r="BY21" s="59">
        <v>2361374.5</v>
      </c>
      <c r="BZ21" s="59">
        <v>2002120.75</v>
      </c>
      <c r="CA21" s="59">
        <v>2014401.25</v>
      </c>
      <c r="CB21" s="59">
        <v>1290090</v>
      </c>
      <c r="CC21" s="59">
        <v>1358870.88</v>
      </c>
      <c r="CD21" s="59">
        <v>1371851.12</v>
      </c>
      <c r="CE21" s="59">
        <v>1491905.88</v>
      </c>
      <c r="CF21" s="59">
        <v>1565105.5</v>
      </c>
      <c r="CG21" s="59">
        <v>1670940.88</v>
      </c>
      <c r="CH21" s="59">
        <v>977261.06</v>
      </c>
      <c r="CI21" s="59">
        <v>2346626.5</v>
      </c>
      <c r="CJ21" s="59">
        <v>2466566.75</v>
      </c>
      <c r="CK21" s="59">
        <v>2701728.75</v>
      </c>
      <c r="CL21" s="59">
        <v>2859602</v>
      </c>
      <c r="CM21" s="59">
        <v>2556394.75</v>
      </c>
      <c r="CN21" s="59">
        <v>1546940.38</v>
      </c>
      <c r="CO21" s="59">
        <v>1998445</v>
      </c>
      <c r="CP21" s="59">
        <v>1322011.6200000001</v>
      </c>
      <c r="CQ21" s="59">
        <v>1493938</v>
      </c>
      <c r="CR21" s="59">
        <v>1975977.25</v>
      </c>
      <c r="CS21" s="59">
        <v>1595704.38</v>
      </c>
      <c r="CT21" s="59">
        <v>1682822.88</v>
      </c>
      <c r="CU21" s="59">
        <v>2514915.5</v>
      </c>
      <c r="CV21" s="59">
        <v>2341908</v>
      </c>
      <c r="CW21" s="59">
        <v>4601046.5</v>
      </c>
      <c r="CX21" s="59">
        <v>2988937</v>
      </c>
      <c r="CY21" s="59">
        <v>2612977.75</v>
      </c>
      <c r="CZ21" s="59">
        <v>2579293.5</v>
      </c>
      <c r="DA21" s="59">
        <v>3879736.75</v>
      </c>
      <c r="DB21" s="59">
        <v>3137926.5</v>
      </c>
      <c r="DC21" s="59">
        <v>4482800.5</v>
      </c>
      <c r="DD21" s="59">
        <v>4248759.5</v>
      </c>
      <c r="DE21" s="59">
        <v>3200935.25</v>
      </c>
      <c r="DF21" s="59">
        <v>2557070.25</v>
      </c>
      <c r="DG21" s="59">
        <v>3451033.25</v>
      </c>
      <c r="DH21" s="59">
        <v>3190487.5</v>
      </c>
      <c r="DI21" s="59">
        <v>4369104</v>
      </c>
      <c r="DJ21" s="59">
        <v>3450527</v>
      </c>
      <c r="DK21" s="59">
        <v>3360149.25</v>
      </c>
      <c r="DL21" s="59">
        <v>3108637</v>
      </c>
      <c r="DM21" s="59">
        <v>3307959.25</v>
      </c>
      <c r="DN21" s="59">
        <v>3405697.25</v>
      </c>
      <c r="DO21" s="59">
        <v>5297096.5</v>
      </c>
      <c r="DP21" s="59">
        <v>3633517.5</v>
      </c>
      <c r="DQ21" s="59">
        <v>3212724.5</v>
      </c>
      <c r="DR21" s="59">
        <v>3528787.75</v>
      </c>
      <c r="DS21" s="59">
        <v>3622204</v>
      </c>
      <c r="DT21" s="59">
        <v>4212861.5</v>
      </c>
      <c r="DU21" s="59">
        <v>4333928</v>
      </c>
      <c r="DV21" s="59">
        <v>3559221</v>
      </c>
      <c r="DW21" s="59">
        <v>3037096</v>
      </c>
      <c r="DX21" s="59">
        <v>3503324.25</v>
      </c>
      <c r="DY21" s="59">
        <v>3282527.75</v>
      </c>
      <c r="DZ21" s="59">
        <v>3423024.25</v>
      </c>
      <c r="EA21" s="59">
        <v>5270346</v>
      </c>
      <c r="EB21" s="59">
        <v>3750187.5</v>
      </c>
      <c r="EC21" s="59">
        <v>3660364.5</v>
      </c>
      <c r="ED21" s="59">
        <v>2246444.5</v>
      </c>
      <c r="EE21" s="59">
        <v>3283006.5</v>
      </c>
      <c r="EF21" s="59">
        <v>4687254</v>
      </c>
      <c r="EG21" s="59">
        <v>4044782</v>
      </c>
      <c r="EH21" s="59">
        <v>3649851.25</v>
      </c>
      <c r="EI21" s="59">
        <v>3553678.25</v>
      </c>
      <c r="EJ21" s="59">
        <v>2502888.5</v>
      </c>
      <c r="EK21" s="59">
        <v>3382609.5</v>
      </c>
      <c r="EL21" s="59">
        <v>4175143</v>
      </c>
      <c r="EM21" s="59">
        <v>4382652</v>
      </c>
      <c r="EN21" s="59">
        <v>4310860.5</v>
      </c>
      <c r="EO21" s="59">
        <v>3829300.5</v>
      </c>
      <c r="EP21" s="59">
        <v>2971988.25</v>
      </c>
      <c r="EQ21" s="59">
        <v>4153853.5</v>
      </c>
      <c r="ER21" s="59">
        <v>4386498</v>
      </c>
      <c r="ES21" s="59">
        <v>4190216</v>
      </c>
      <c r="ET21" s="59">
        <v>3805002.25</v>
      </c>
      <c r="EU21" s="59">
        <v>4071373</v>
      </c>
      <c r="EV21" s="59">
        <v>2841741.75</v>
      </c>
      <c r="EW21" s="59">
        <v>4062234.25</v>
      </c>
      <c r="EX21" s="59">
        <v>3773313.75</v>
      </c>
      <c r="EY21" s="59">
        <v>4394976.5</v>
      </c>
      <c r="EZ21" s="59">
        <v>5113406</v>
      </c>
      <c r="FA21" s="59">
        <v>3528274.5</v>
      </c>
      <c r="FB21" s="59">
        <v>2025322.25</v>
      </c>
      <c r="FC21" s="59">
        <v>3776247.5</v>
      </c>
      <c r="FD21" s="59">
        <v>4178917</v>
      </c>
      <c r="FE21" s="59">
        <v>4705045.5</v>
      </c>
      <c r="FF21" s="59">
        <v>3998876.5</v>
      </c>
      <c r="FG21" s="59">
        <v>3606552</v>
      </c>
      <c r="FH21" s="59">
        <v>3075437.25</v>
      </c>
      <c r="FI21" s="59">
        <v>4265278</v>
      </c>
      <c r="FJ21" s="59">
        <v>3713301.5</v>
      </c>
      <c r="FK21" s="59">
        <v>3976232.75</v>
      </c>
      <c r="FL21" s="59">
        <v>5463220</v>
      </c>
      <c r="FM21" s="59">
        <v>3757416.25</v>
      </c>
      <c r="FN21" s="59">
        <v>3600561.25</v>
      </c>
      <c r="FO21" s="59">
        <v>4552663.5</v>
      </c>
      <c r="FP21" s="59">
        <v>4316895</v>
      </c>
      <c r="FQ21" s="59">
        <v>5433997</v>
      </c>
      <c r="FR21" s="59">
        <v>4084451.25</v>
      </c>
      <c r="FS21" s="59">
        <v>2370275.5</v>
      </c>
      <c r="FT21" s="59">
        <v>3657871</v>
      </c>
      <c r="FU21" s="59">
        <v>4468217</v>
      </c>
      <c r="FV21" s="59">
        <v>3871922.75</v>
      </c>
      <c r="FW21" s="59">
        <v>5314153.5</v>
      </c>
      <c r="FX21" s="59">
        <v>5060539.5</v>
      </c>
      <c r="FY21" s="59">
        <v>3820144.75</v>
      </c>
      <c r="FZ21" s="59">
        <v>3822689.25</v>
      </c>
      <c r="GA21" s="59">
        <v>3971683.75</v>
      </c>
      <c r="GB21" s="59">
        <v>4015025.5</v>
      </c>
    </row>
    <row r="22" spans="1:184">
      <c r="B22" s="462" t="s">
        <v>74</v>
      </c>
      <c r="C22" s="462" t="s">
        <v>61</v>
      </c>
      <c r="D22" s="406" t="s">
        <v>71</v>
      </c>
      <c r="E22" s="59">
        <v>14808437</v>
      </c>
      <c r="F22" s="59">
        <v>12426226</v>
      </c>
      <c r="G22" s="59">
        <v>12485498</v>
      </c>
      <c r="H22" s="59">
        <v>11833662</v>
      </c>
      <c r="I22" s="59">
        <v>12614167</v>
      </c>
      <c r="J22" s="59">
        <v>12484311</v>
      </c>
      <c r="K22" s="59">
        <v>18575400</v>
      </c>
      <c r="L22" s="59">
        <v>15590171</v>
      </c>
      <c r="M22" s="59">
        <v>12032023</v>
      </c>
      <c r="N22" s="59">
        <v>9688324</v>
      </c>
      <c r="O22" s="59">
        <v>9759297</v>
      </c>
      <c r="P22" s="59">
        <v>13696595</v>
      </c>
      <c r="Q22" s="59">
        <v>16259886</v>
      </c>
      <c r="R22" s="59">
        <v>14162590</v>
      </c>
      <c r="S22" s="59">
        <v>12395051</v>
      </c>
      <c r="T22" s="59">
        <v>13940380</v>
      </c>
      <c r="U22" s="59">
        <v>13030996</v>
      </c>
      <c r="V22" s="59">
        <v>14075215</v>
      </c>
      <c r="W22" s="59">
        <v>16908854</v>
      </c>
      <c r="X22" s="59">
        <v>16252900</v>
      </c>
      <c r="Y22" s="59">
        <v>13097074</v>
      </c>
      <c r="Z22" s="59">
        <v>13017542</v>
      </c>
      <c r="AA22" s="59">
        <v>11664080</v>
      </c>
      <c r="AB22" s="59">
        <v>14821264</v>
      </c>
      <c r="AC22" s="59">
        <v>15089226</v>
      </c>
      <c r="AD22" s="59">
        <v>14483966</v>
      </c>
      <c r="AE22" s="59">
        <v>14743607</v>
      </c>
      <c r="AF22" s="59">
        <v>12517406</v>
      </c>
      <c r="AG22" s="59">
        <v>12149962</v>
      </c>
      <c r="AH22" s="59">
        <v>16317926</v>
      </c>
      <c r="AI22" s="59">
        <v>19648810</v>
      </c>
      <c r="AJ22" s="59">
        <v>18128588</v>
      </c>
      <c r="AK22" s="59">
        <v>14079891</v>
      </c>
      <c r="AL22" s="59">
        <v>10743809</v>
      </c>
      <c r="AM22" s="59">
        <v>12963136</v>
      </c>
      <c r="AN22" s="59">
        <v>14581629</v>
      </c>
      <c r="AO22" s="59">
        <v>14521468</v>
      </c>
      <c r="AP22" s="59">
        <v>15558594</v>
      </c>
      <c r="AQ22" s="59">
        <v>13407468</v>
      </c>
      <c r="AR22" s="59">
        <v>10838923</v>
      </c>
      <c r="AS22" s="59">
        <v>13790982</v>
      </c>
      <c r="AT22" s="59">
        <v>17032700</v>
      </c>
      <c r="AU22" s="59">
        <v>17716556</v>
      </c>
      <c r="AV22" s="59">
        <v>20451780</v>
      </c>
      <c r="AW22" s="59">
        <v>14456004</v>
      </c>
      <c r="AX22" s="59">
        <v>12233184</v>
      </c>
      <c r="AY22" s="59">
        <v>13596426</v>
      </c>
      <c r="AZ22" s="59">
        <v>14150401</v>
      </c>
      <c r="BA22" s="59">
        <v>15923495</v>
      </c>
      <c r="BB22" s="59">
        <v>15816596</v>
      </c>
      <c r="BC22" s="59">
        <v>14765847</v>
      </c>
      <c r="BD22" s="59">
        <v>11568368</v>
      </c>
      <c r="BE22" s="59">
        <v>15225572</v>
      </c>
      <c r="BF22" s="59">
        <v>17696826</v>
      </c>
      <c r="BG22" s="59">
        <v>18542646</v>
      </c>
      <c r="BH22" s="59">
        <v>21350474</v>
      </c>
      <c r="BI22" s="59">
        <v>14029318</v>
      </c>
      <c r="BJ22" s="59">
        <v>9577277</v>
      </c>
      <c r="BK22" s="59">
        <v>11233499</v>
      </c>
      <c r="BL22" s="59">
        <v>14359522</v>
      </c>
      <c r="BM22" s="59">
        <v>17773586</v>
      </c>
      <c r="BN22" s="59">
        <v>16320659</v>
      </c>
      <c r="BO22" s="59">
        <v>14715895</v>
      </c>
      <c r="BP22" s="59">
        <v>12870001</v>
      </c>
      <c r="BQ22" s="59">
        <v>14317642</v>
      </c>
      <c r="BR22" s="59">
        <v>17887582</v>
      </c>
      <c r="BS22" s="59">
        <v>20088634</v>
      </c>
      <c r="BT22" s="59">
        <v>22761900</v>
      </c>
      <c r="BU22" s="59">
        <v>13764366</v>
      </c>
      <c r="BV22" s="59">
        <v>15998304</v>
      </c>
      <c r="BW22" s="59">
        <v>13742357</v>
      </c>
      <c r="BX22" s="59">
        <v>15061363</v>
      </c>
      <c r="BY22" s="59">
        <v>18931890</v>
      </c>
      <c r="BZ22" s="59">
        <v>17738126</v>
      </c>
      <c r="CA22" s="59">
        <v>14635229</v>
      </c>
      <c r="CB22" s="59">
        <v>15804897</v>
      </c>
      <c r="CC22" s="59">
        <v>18095462</v>
      </c>
      <c r="CD22" s="59">
        <v>21255092</v>
      </c>
      <c r="CE22" s="59">
        <v>27473950</v>
      </c>
      <c r="CF22" s="59">
        <v>28924590</v>
      </c>
      <c r="CG22" s="59">
        <v>20783896</v>
      </c>
      <c r="CH22" s="59">
        <v>16260988</v>
      </c>
      <c r="CI22" s="59">
        <v>20359444</v>
      </c>
      <c r="CJ22" s="59">
        <v>23995484</v>
      </c>
      <c r="CK22" s="59">
        <v>27554588</v>
      </c>
      <c r="CL22" s="59">
        <v>25640036</v>
      </c>
      <c r="CM22" s="59">
        <v>25803970</v>
      </c>
      <c r="CN22" s="59">
        <v>21327200</v>
      </c>
      <c r="CO22" s="59">
        <v>24340922</v>
      </c>
      <c r="CP22" s="59">
        <v>32832696</v>
      </c>
      <c r="CQ22" s="59">
        <v>41611716</v>
      </c>
      <c r="CR22" s="59">
        <v>38748584</v>
      </c>
      <c r="CS22" s="59">
        <v>31640290</v>
      </c>
      <c r="CT22" s="59">
        <v>27474818</v>
      </c>
      <c r="CU22" s="59">
        <v>27988438</v>
      </c>
      <c r="CV22" s="59">
        <v>34043132</v>
      </c>
      <c r="CW22" s="59">
        <v>34418548</v>
      </c>
      <c r="CX22" s="59">
        <v>33535452</v>
      </c>
      <c r="CY22" s="59">
        <v>29315398</v>
      </c>
      <c r="CZ22" s="59">
        <v>28458630</v>
      </c>
      <c r="DA22" s="59">
        <v>33425810</v>
      </c>
      <c r="DB22" s="59">
        <v>43035596</v>
      </c>
      <c r="DC22" s="59">
        <v>49557972</v>
      </c>
      <c r="DD22" s="59">
        <v>50270388</v>
      </c>
      <c r="DE22" s="59">
        <v>36640168</v>
      </c>
      <c r="DF22" s="59">
        <v>22056444</v>
      </c>
      <c r="DG22" s="59">
        <v>32488340</v>
      </c>
      <c r="DH22" s="59">
        <v>39433216</v>
      </c>
      <c r="DI22" s="59">
        <v>36994640</v>
      </c>
      <c r="DJ22" s="59">
        <v>35615560</v>
      </c>
      <c r="DK22" s="59">
        <v>36728772</v>
      </c>
      <c r="DL22" s="59">
        <v>28111514</v>
      </c>
      <c r="DM22" s="59">
        <v>31510782</v>
      </c>
      <c r="DN22" s="59">
        <v>44218332</v>
      </c>
      <c r="DO22" s="59">
        <v>46674016</v>
      </c>
      <c r="DP22" s="59">
        <v>52693580</v>
      </c>
      <c r="DQ22" s="59">
        <v>38302124</v>
      </c>
      <c r="DR22" s="59">
        <v>31034652</v>
      </c>
      <c r="DS22" s="59">
        <v>34338188</v>
      </c>
      <c r="DT22" s="59">
        <v>37491784</v>
      </c>
      <c r="DU22" s="59">
        <v>38818488</v>
      </c>
      <c r="DV22" s="59">
        <v>36000836</v>
      </c>
      <c r="DW22" s="59">
        <v>36166216</v>
      </c>
      <c r="DX22" s="59">
        <v>26723850</v>
      </c>
      <c r="DY22" s="59">
        <v>36040764</v>
      </c>
      <c r="DZ22" s="59">
        <v>45237140</v>
      </c>
      <c r="EA22" s="59">
        <v>46248832</v>
      </c>
      <c r="EB22" s="59">
        <v>51391900</v>
      </c>
      <c r="EC22" s="59">
        <v>35885588</v>
      </c>
      <c r="ED22" s="59">
        <v>25936892</v>
      </c>
      <c r="EE22" s="59">
        <v>29767202</v>
      </c>
      <c r="EF22" s="59">
        <v>35319828</v>
      </c>
      <c r="EG22" s="59">
        <v>38897048</v>
      </c>
      <c r="EH22" s="59">
        <v>38654348</v>
      </c>
      <c r="EI22" s="59">
        <v>28259596</v>
      </c>
      <c r="EJ22" s="59">
        <v>26844654</v>
      </c>
      <c r="EK22" s="59">
        <v>36222684</v>
      </c>
      <c r="EL22" s="59">
        <v>39835120</v>
      </c>
      <c r="EM22" s="59">
        <v>50756992</v>
      </c>
      <c r="EN22" s="59">
        <v>52538712</v>
      </c>
      <c r="EO22" s="59">
        <v>38035508</v>
      </c>
      <c r="EP22" s="59">
        <v>33884532</v>
      </c>
      <c r="EQ22" s="59">
        <v>32401582</v>
      </c>
      <c r="ER22" s="59">
        <v>37999128</v>
      </c>
      <c r="ES22" s="59">
        <v>40899084</v>
      </c>
      <c r="ET22" s="59">
        <v>37062824</v>
      </c>
      <c r="EU22" s="59">
        <v>34318380</v>
      </c>
      <c r="EV22" s="59">
        <v>31225798</v>
      </c>
      <c r="EW22" s="59">
        <v>35800876</v>
      </c>
      <c r="EX22" s="59">
        <v>43115508</v>
      </c>
      <c r="EY22" s="59">
        <v>52679928</v>
      </c>
      <c r="EZ22" s="59">
        <v>50029276</v>
      </c>
      <c r="FA22" s="59">
        <v>41071156</v>
      </c>
      <c r="FB22" s="59">
        <v>27044142</v>
      </c>
      <c r="FC22" s="59">
        <v>23235186</v>
      </c>
      <c r="FD22" s="59">
        <v>40378064</v>
      </c>
      <c r="FE22" s="59">
        <v>40359152</v>
      </c>
      <c r="FF22" s="59">
        <v>38581540</v>
      </c>
      <c r="FG22" s="59">
        <v>35391948</v>
      </c>
      <c r="FH22" s="59">
        <v>33070430</v>
      </c>
      <c r="FI22" s="59">
        <v>32955728</v>
      </c>
      <c r="FJ22" s="59">
        <v>47081252</v>
      </c>
      <c r="FK22" s="59">
        <v>56734008</v>
      </c>
      <c r="FL22" s="59">
        <v>51615536</v>
      </c>
      <c r="FM22" s="59">
        <v>43485768</v>
      </c>
      <c r="FN22" s="59">
        <v>35175244</v>
      </c>
      <c r="FO22" s="59">
        <v>34638368</v>
      </c>
      <c r="FP22" s="59">
        <v>42555940</v>
      </c>
      <c r="FQ22" s="59">
        <v>40705304</v>
      </c>
      <c r="FR22" s="59">
        <v>40663220</v>
      </c>
      <c r="FS22" s="59">
        <v>31615474</v>
      </c>
      <c r="FT22" s="59">
        <v>38564684</v>
      </c>
      <c r="FU22" s="59">
        <v>34791836</v>
      </c>
      <c r="FV22" s="59">
        <v>49592564</v>
      </c>
      <c r="FW22" s="59">
        <v>52871760</v>
      </c>
      <c r="FX22" s="59">
        <v>55641000</v>
      </c>
      <c r="FY22" s="59">
        <v>41923340</v>
      </c>
      <c r="FZ22" s="59">
        <v>30658242</v>
      </c>
      <c r="GA22" s="59">
        <v>34203072</v>
      </c>
      <c r="GB22" s="59">
        <v>45841392</v>
      </c>
    </row>
    <row r="23" spans="1:184">
      <c r="B23" s="462" t="s">
        <v>74</v>
      </c>
      <c r="C23" s="462" t="s">
        <v>61</v>
      </c>
      <c r="D23" s="406" t="s">
        <v>72</v>
      </c>
      <c r="E23" s="59">
        <v>5199373.5</v>
      </c>
      <c r="F23" s="59">
        <v>4917320.5</v>
      </c>
      <c r="G23" s="59">
        <v>4438317</v>
      </c>
      <c r="H23" s="59">
        <v>3658696.75</v>
      </c>
      <c r="I23" s="59">
        <v>3657754.5</v>
      </c>
      <c r="J23" s="59">
        <v>3478817.25</v>
      </c>
      <c r="K23" s="59">
        <v>4389382</v>
      </c>
      <c r="L23" s="59">
        <v>4224901</v>
      </c>
      <c r="M23" s="59">
        <v>3459045.25</v>
      </c>
      <c r="N23" s="59">
        <v>3057231</v>
      </c>
      <c r="O23" s="59">
        <v>3143028</v>
      </c>
      <c r="P23" s="59">
        <v>4326626.5</v>
      </c>
      <c r="Q23" s="59">
        <v>5368459.5</v>
      </c>
      <c r="R23" s="59">
        <v>4965835.5</v>
      </c>
      <c r="S23" s="59">
        <v>3916478.5</v>
      </c>
      <c r="T23" s="59">
        <v>4114738.25</v>
      </c>
      <c r="U23" s="59">
        <v>3585933.5</v>
      </c>
      <c r="V23" s="59">
        <v>3980080.75</v>
      </c>
      <c r="W23" s="59">
        <v>4593954</v>
      </c>
      <c r="X23" s="59">
        <v>4290570</v>
      </c>
      <c r="Y23" s="59">
        <v>3478812.25</v>
      </c>
      <c r="Z23" s="59">
        <v>3920985</v>
      </c>
      <c r="AA23" s="59">
        <v>3618711</v>
      </c>
      <c r="AB23" s="59">
        <v>4319515.5</v>
      </c>
      <c r="AC23" s="59">
        <v>5166387.5</v>
      </c>
      <c r="AD23" s="59">
        <v>4965082.5</v>
      </c>
      <c r="AE23" s="59">
        <v>4456522</v>
      </c>
      <c r="AF23" s="59">
        <v>3710298.5</v>
      </c>
      <c r="AG23" s="59">
        <v>3303225.5</v>
      </c>
      <c r="AH23" s="59">
        <v>4375956</v>
      </c>
      <c r="AI23" s="59">
        <v>5058318</v>
      </c>
      <c r="AJ23" s="59">
        <v>4551153.5</v>
      </c>
      <c r="AK23" s="59">
        <v>3680796.75</v>
      </c>
      <c r="AL23" s="59">
        <v>3074187.5</v>
      </c>
      <c r="AM23" s="59">
        <v>3903899</v>
      </c>
      <c r="AN23" s="59">
        <v>4356164.5</v>
      </c>
      <c r="AO23" s="59">
        <v>5317314</v>
      </c>
      <c r="AP23" s="59">
        <v>5743250</v>
      </c>
      <c r="AQ23" s="59">
        <v>4157082.5</v>
      </c>
      <c r="AR23" s="59">
        <v>3246242</v>
      </c>
      <c r="AS23" s="59">
        <v>4021086</v>
      </c>
      <c r="AT23" s="59">
        <v>4730946.5</v>
      </c>
      <c r="AU23" s="59">
        <v>4836142.5</v>
      </c>
      <c r="AV23" s="59">
        <v>5257138.5</v>
      </c>
      <c r="AW23" s="59">
        <v>4036031.25</v>
      </c>
      <c r="AX23" s="59">
        <v>3793192</v>
      </c>
      <c r="AY23" s="59">
        <v>4514177</v>
      </c>
      <c r="AZ23" s="59">
        <v>4553719</v>
      </c>
      <c r="BA23" s="59">
        <v>5740659.5</v>
      </c>
      <c r="BB23" s="59">
        <v>5618000</v>
      </c>
      <c r="BC23" s="59">
        <v>4752024</v>
      </c>
      <c r="BD23" s="59">
        <v>3632690.75</v>
      </c>
      <c r="BE23" s="59">
        <v>4503557.5</v>
      </c>
      <c r="BF23" s="59">
        <v>4823109</v>
      </c>
      <c r="BG23" s="59">
        <v>4767066.5</v>
      </c>
      <c r="BH23" s="59">
        <v>5436024.5</v>
      </c>
      <c r="BI23" s="59">
        <v>3832079</v>
      </c>
      <c r="BJ23" s="59">
        <v>2800654.5</v>
      </c>
      <c r="BK23" s="59">
        <v>3543054</v>
      </c>
      <c r="BL23" s="59">
        <v>4535624</v>
      </c>
      <c r="BM23" s="59">
        <v>6303990</v>
      </c>
      <c r="BN23" s="59">
        <v>6100490</v>
      </c>
      <c r="BO23" s="59">
        <v>5004624</v>
      </c>
      <c r="BP23" s="59">
        <v>4306337.5</v>
      </c>
      <c r="BQ23" s="59">
        <v>4555642</v>
      </c>
      <c r="BR23" s="59">
        <v>5414366.5</v>
      </c>
      <c r="BS23" s="59">
        <v>6377408.5</v>
      </c>
      <c r="BT23" s="59">
        <v>6898352</v>
      </c>
      <c r="BU23" s="59">
        <v>4672932.5</v>
      </c>
      <c r="BV23" s="59">
        <v>5600779.5</v>
      </c>
      <c r="BW23" s="59">
        <v>5533717</v>
      </c>
      <c r="BX23" s="59">
        <v>6277790.5</v>
      </c>
      <c r="BY23" s="59">
        <v>7642930</v>
      </c>
      <c r="BZ23" s="59">
        <v>7034098.5</v>
      </c>
      <c r="CA23" s="59">
        <v>5535203</v>
      </c>
      <c r="CB23" s="59">
        <v>5628286.5</v>
      </c>
      <c r="CC23" s="59">
        <v>5874303.5</v>
      </c>
      <c r="CD23" s="59">
        <v>6622211.5</v>
      </c>
      <c r="CE23" s="59">
        <v>9140315</v>
      </c>
      <c r="CF23" s="59">
        <v>8981215</v>
      </c>
      <c r="CG23" s="59">
        <v>6722680.5</v>
      </c>
      <c r="CH23" s="59">
        <v>5052830</v>
      </c>
      <c r="CI23" s="59">
        <v>7312731</v>
      </c>
      <c r="CJ23" s="59">
        <v>8196003</v>
      </c>
      <c r="CK23" s="59">
        <v>8944407</v>
      </c>
      <c r="CL23" s="59">
        <v>8238202</v>
      </c>
      <c r="CM23" s="59">
        <v>8410218</v>
      </c>
      <c r="CN23" s="59">
        <v>6561856.5</v>
      </c>
      <c r="CO23" s="59">
        <v>6755416</v>
      </c>
      <c r="CP23" s="59">
        <v>8534885</v>
      </c>
      <c r="CQ23" s="59">
        <v>11011370</v>
      </c>
      <c r="CR23" s="59">
        <v>9784888</v>
      </c>
      <c r="CS23" s="59">
        <v>7776533</v>
      </c>
      <c r="CT23" s="59">
        <v>7119051.5</v>
      </c>
      <c r="CU23" s="59">
        <v>7695456</v>
      </c>
      <c r="CV23" s="59">
        <v>8996437</v>
      </c>
      <c r="CW23" s="59">
        <v>7802051</v>
      </c>
      <c r="CX23" s="59">
        <v>7461944</v>
      </c>
      <c r="CY23" s="59">
        <v>6824058.5</v>
      </c>
      <c r="CZ23" s="59">
        <v>5589293.5</v>
      </c>
      <c r="DA23" s="59">
        <v>5886488.5</v>
      </c>
      <c r="DB23" s="59">
        <v>7183287.5</v>
      </c>
      <c r="DC23" s="59">
        <v>7810159.5</v>
      </c>
      <c r="DD23" s="59">
        <v>8376420</v>
      </c>
      <c r="DE23" s="59">
        <v>6051795.5</v>
      </c>
      <c r="DF23" s="59">
        <v>4077327.25</v>
      </c>
      <c r="DG23" s="59">
        <v>7412509.5</v>
      </c>
      <c r="DH23" s="59">
        <v>8187498</v>
      </c>
      <c r="DI23" s="59">
        <v>8135403.5</v>
      </c>
      <c r="DJ23" s="59">
        <v>8028465.5</v>
      </c>
      <c r="DK23" s="59">
        <v>8463287</v>
      </c>
      <c r="DL23" s="59">
        <v>5900562</v>
      </c>
      <c r="DM23" s="59">
        <v>5775355.5</v>
      </c>
      <c r="DN23" s="59">
        <v>6900300</v>
      </c>
      <c r="DO23" s="59">
        <v>7533687.5</v>
      </c>
      <c r="DP23" s="59">
        <v>8719282</v>
      </c>
      <c r="DQ23" s="59">
        <v>6107786.5</v>
      </c>
      <c r="DR23" s="59">
        <v>6269354</v>
      </c>
      <c r="DS23" s="59">
        <v>7709024.5</v>
      </c>
      <c r="DT23" s="59">
        <v>7611920</v>
      </c>
      <c r="DU23" s="59">
        <v>8685037</v>
      </c>
      <c r="DV23" s="59">
        <v>8038051.5</v>
      </c>
      <c r="DW23" s="59">
        <v>8426343</v>
      </c>
      <c r="DX23" s="59">
        <v>5730716</v>
      </c>
      <c r="DY23" s="59">
        <v>6669439</v>
      </c>
      <c r="DZ23" s="59">
        <v>6741879</v>
      </c>
      <c r="EA23" s="59">
        <v>7691066.5</v>
      </c>
      <c r="EB23" s="59">
        <v>8317863.5</v>
      </c>
      <c r="EC23" s="59">
        <v>5970333</v>
      </c>
      <c r="ED23" s="59">
        <v>4944101</v>
      </c>
      <c r="EE23" s="59">
        <v>6447757.5</v>
      </c>
      <c r="EF23" s="59">
        <v>7536482</v>
      </c>
      <c r="EG23" s="59">
        <v>9004102</v>
      </c>
      <c r="EH23" s="59">
        <v>8525993</v>
      </c>
      <c r="EI23" s="59">
        <v>6581770.5</v>
      </c>
      <c r="EJ23" s="59">
        <v>6061681.5</v>
      </c>
      <c r="EK23" s="59">
        <v>6700821.5</v>
      </c>
      <c r="EL23" s="59">
        <v>6432487.5</v>
      </c>
      <c r="EM23" s="59">
        <v>8766981</v>
      </c>
      <c r="EN23" s="59">
        <v>8194661.5</v>
      </c>
      <c r="EO23" s="59">
        <v>6531427</v>
      </c>
      <c r="EP23" s="59">
        <v>6771475</v>
      </c>
      <c r="EQ23" s="59">
        <v>7076694.5</v>
      </c>
      <c r="ER23" s="59">
        <v>8420131</v>
      </c>
      <c r="ES23" s="59">
        <v>9328079</v>
      </c>
      <c r="ET23" s="59">
        <v>8541081</v>
      </c>
      <c r="EU23" s="59">
        <v>7913362</v>
      </c>
      <c r="EV23" s="59">
        <v>6522564.5</v>
      </c>
      <c r="EW23" s="59">
        <v>6711321.5</v>
      </c>
      <c r="EX23" s="59">
        <v>7139585.5</v>
      </c>
      <c r="EY23" s="59">
        <v>8530250</v>
      </c>
      <c r="EZ23" s="59">
        <v>8306785</v>
      </c>
      <c r="FA23" s="59">
        <v>6655482.5</v>
      </c>
      <c r="FB23" s="59">
        <v>5263097</v>
      </c>
      <c r="FC23" s="59">
        <v>5079545</v>
      </c>
      <c r="FD23" s="59">
        <v>8746045</v>
      </c>
      <c r="FE23" s="59">
        <v>9231723</v>
      </c>
      <c r="FF23" s="59">
        <v>8762475</v>
      </c>
      <c r="FG23" s="59">
        <v>8400626</v>
      </c>
      <c r="FH23" s="59">
        <v>7158417</v>
      </c>
      <c r="FI23" s="59">
        <v>6225287.5</v>
      </c>
      <c r="FJ23" s="59">
        <v>7837924</v>
      </c>
      <c r="FK23" s="59">
        <v>9710551</v>
      </c>
      <c r="FL23" s="59">
        <v>8866959</v>
      </c>
      <c r="FM23" s="59">
        <v>6828763.5</v>
      </c>
      <c r="FN23" s="59">
        <v>7529909</v>
      </c>
      <c r="FO23" s="59">
        <v>7943344.5</v>
      </c>
      <c r="FP23" s="59">
        <v>9170975</v>
      </c>
      <c r="FQ23" s="59">
        <v>9182047</v>
      </c>
      <c r="FR23" s="59">
        <v>9290892</v>
      </c>
      <c r="FS23" s="59">
        <v>6969260.5</v>
      </c>
      <c r="FT23" s="59">
        <v>8204821.5</v>
      </c>
      <c r="FU23" s="59">
        <v>6524611</v>
      </c>
      <c r="FV23" s="59">
        <v>7924651</v>
      </c>
      <c r="FW23" s="59">
        <v>9618147</v>
      </c>
      <c r="FX23" s="59">
        <v>9138011</v>
      </c>
      <c r="FY23" s="59">
        <v>6896167</v>
      </c>
      <c r="FZ23" s="59">
        <v>6604788.5</v>
      </c>
      <c r="GA23" s="59">
        <v>7532633</v>
      </c>
      <c r="GB23" s="59">
        <v>10264223</v>
      </c>
    </row>
    <row r="24" spans="1:184" ht="15.75" thickBo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</row>
    <row r="25" spans="1:184" s="32" customFormat="1" ht="15.75" thickBot="1">
      <c r="A25"/>
      <c r="B25" s="1"/>
      <c r="C25" s="1"/>
      <c r="D25" s="1"/>
      <c r="E25" s="617">
        <f>+E18</f>
        <v>41275</v>
      </c>
      <c r="F25" s="618">
        <f t="shared" ref="F25:AZ25" si="0">+F18</f>
        <v>41306</v>
      </c>
      <c r="G25" s="618">
        <f t="shared" si="0"/>
        <v>41334</v>
      </c>
      <c r="H25" s="618">
        <f t="shared" si="0"/>
        <v>41365</v>
      </c>
      <c r="I25" s="618">
        <f t="shared" si="0"/>
        <v>41395</v>
      </c>
      <c r="J25" s="618">
        <f t="shared" si="0"/>
        <v>41426</v>
      </c>
      <c r="K25" s="618">
        <f t="shared" si="0"/>
        <v>41456</v>
      </c>
      <c r="L25" s="618">
        <f t="shared" si="0"/>
        <v>41487</v>
      </c>
      <c r="M25" s="618">
        <f t="shared" si="0"/>
        <v>41518</v>
      </c>
      <c r="N25" s="618">
        <f t="shared" si="0"/>
        <v>41548</v>
      </c>
      <c r="O25" s="618">
        <f t="shared" si="0"/>
        <v>41579</v>
      </c>
      <c r="P25" s="618">
        <f t="shared" si="0"/>
        <v>41609</v>
      </c>
      <c r="Q25" s="618">
        <f t="shared" si="0"/>
        <v>41640</v>
      </c>
      <c r="R25" s="618">
        <f t="shared" si="0"/>
        <v>41671</v>
      </c>
      <c r="S25" s="618">
        <f t="shared" si="0"/>
        <v>41699</v>
      </c>
      <c r="T25" s="618">
        <f t="shared" si="0"/>
        <v>41730</v>
      </c>
      <c r="U25" s="618">
        <f t="shared" si="0"/>
        <v>41760</v>
      </c>
      <c r="V25" s="618">
        <f t="shared" si="0"/>
        <v>41791</v>
      </c>
      <c r="W25" s="618">
        <f t="shared" si="0"/>
        <v>41821</v>
      </c>
      <c r="X25" s="618">
        <f t="shared" si="0"/>
        <v>41852</v>
      </c>
      <c r="Y25" s="618">
        <f t="shared" si="0"/>
        <v>41883</v>
      </c>
      <c r="Z25" s="618">
        <f t="shared" si="0"/>
        <v>41913</v>
      </c>
      <c r="AA25" s="618">
        <f t="shared" si="0"/>
        <v>41944</v>
      </c>
      <c r="AB25" s="618">
        <f t="shared" si="0"/>
        <v>41974</v>
      </c>
      <c r="AC25" s="618">
        <f t="shared" si="0"/>
        <v>42005</v>
      </c>
      <c r="AD25" s="618">
        <f t="shared" si="0"/>
        <v>42036</v>
      </c>
      <c r="AE25" s="618">
        <f t="shared" si="0"/>
        <v>42064</v>
      </c>
      <c r="AF25" s="618">
        <f t="shared" si="0"/>
        <v>42095</v>
      </c>
      <c r="AG25" s="618">
        <f t="shared" si="0"/>
        <v>42125</v>
      </c>
      <c r="AH25" s="618">
        <f t="shared" si="0"/>
        <v>42156</v>
      </c>
      <c r="AI25" s="618">
        <f t="shared" si="0"/>
        <v>42186</v>
      </c>
      <c r="AJ25" s="618">
        <f t="shared" si="0"/>
        <v>42217</v>
      </c>
      <c r="AK25" s="618">
        <f t="shared" si="0"/>
        <v>42248</v>
      </c>
      <c r="AL25" s="618">
        <f t="shared" si="0"/>
        <v>42278</v>
      </c>
      <c r="AM25" s="618">
        <f t="shared" si="0"/>
        <v>42309</v>
      </c>
      <c r="AN25" s="618">
        <f t="shared" si="0"/>
        <v>42339</v>
      </c>
      <c r="AO25" s="618">
        <f t="shared" si="0"/>
        <v>42370</v>
      </c>
      <c r="AP25" s="618">
        <f t="shared" si="0"/>
        <v>42401</v>
      </c>
      <c r="AQ25" s="618">
        <f t="shared" si="0"/>
        <v>42430</v>
      </c>
      <c r="AR25" s="618">
        <f t="shared" si="0"/>
        <v>42461</v>
      </c>
      <c r="AS25" s="618">
        <f t="shared" si="0"/>
        <v>42491</v>
      </c>
      <c r="AT25" s="618">
        <f t="shared" si="0"/>
        <v>42522</v>
      </c>
      <c r="AU25" s="618">
        <f t="shared" si="0"/>
        <v>42552</v>
      </c>
      <c r="AV25" s="618">
        <f t="shared" si="0"/>
        <v>42583</v>
      </c>
      <c r="AW25" s="618">
        <f t="shared" si="0"/>
        <v>42614</v>
      </c>
      <c r="AX25" s="618">
        <f t="shared" si="0"/>
        <v>42644</v>
      </c>
      <c r="AY25" s="618">
        <f t="shared" si="0"/>
        <v>42675</v>
      </c>
      <c r="AZ25" s="618">
        <f t="shared" si="0"/>
        <v>42705</v>
      </c>
      <c r="BA25" s="618">
        <f t="shared" ref="BA25:DL25" si="1">+BA18</f>
        <v>42736</v>
      </c>
      <c r="BB25" s="618">
        <f t="shared" si="1"/>
        <v>42767</v>
      </c>
      <c r="BC25" s="618">
        <f t="shared" si="1"/>
        <v>42795</v>
      </c>
      <c r="BD25" s="618">
        <f t="shared" si="1"/>
        <v>42826</v>
      </c>
      <c r="BE25" s="618">
        <f t="shared" si="1"/>
        <v>42856</v>
      </c>
      <c r="BF25" s="618">
        <f t="shared" si="1"/>
        <v>42887</v>
      </c>
      <c r="BG25" s="618">
        <f t="shared" si="1"/>
        <v>42917</v>
      </c>
      <c r="BH25" s="618">
        <f t="shared" si="1"/>
        <v>42948</v>
      </c>
      <c r="BI25" s="618">
        <f t="shared" si="1"/>
        <v>42979</v>
      </c>
      <c r="BJ25" s="618">
        <f t="shared" si="1"/>
        <v>43009</v>
      </c>
      <c r="BK25" s="618">
        <f t="shared" si="1"/>
        <v>43040</v>
      </c>
      <c r="BL25" s="618">
        <f t="shared" si="1"/>
        <v>43070</v>
      </c>
      <c r="BM25" s="618">
        <f t="shared" si="1"/>
        <v>43101</v>
      </c>
      <c r="BN25" s="618">
        <f t="shared" si="1"/>
        <v>43132</v>
      </c>
      <c r="BO25" s="618">
        <f t="shared" si="1"/>
        <v>43160</v>
      </c>
      <c r="BP25" s="618">
        <f t="shared" si="1"/>
        <v>43191</v>
      </c>
      <c r="BQ25" s="618">
        <f t="shared" si="1"/>
        <v>43221</v>
      </c>
      <c r="BR25" s="618">
        <f t="shared" si="1"/>
        <v>43252</v>
      </c>
      <c r="BS25" s="618">
        <f t="shared" si="1"/>
        <v>43282</v>
      </c>
      <c r="BT25" s="618">
        <f t="shared" si="1"/>
        <v>43313</v>
      </c>
      <c r="BU25" s="618">
        <f t="shared" si="1"/>
        <v>43344</v>
      </c>
      <c r="BV25" s="618">
        <f t="shared" si="1"/>
        <v>43374</v>
      </c>
      <c r="BW25" s="618">
        <f t="shared" si="1"/>
        <v>43405</v>
      </c>
      <c r="BX25" s="618">
        <f t="shared" si="1"/>
        <v>43435</v>
      </c>
      <c r="BY25" s="618">
        <f t="shared" si="1"/>
        <v>43466</v>
      </c>
      <c r="BZ25" s="618">
        <f t="shared" si="1"/>
        <v>43497</v>
      </c>
      <c r="CA25" s="618">
        <f t="shared" si="1"/>
        <v>43525</v>
      </c>
      <c r="CB25" s="618">
        <f t="shared" si="1"/>
        <v>43556</v>
      </c>
      <c r="CC25" s="618">
        <f t="shared" si="1"/>
        <v>43586</v>
      </c>
      <c r="CD25" s="618">
        <f t="shared" si="1"/>
        <v>43617</v>
      </c>
      <c r="CE25" s="618">
        <f t="shared" si="1"/>
        <v>43647</v>
      </c>
      <c r="CF25" s="618">
        <f t="shared" si="1"/>
        <v>43678</v>
      </c>
      <c r="CG25" s="618">
        <f t="shared" si="1"/>
        <v>43709</v>
      </c>
      <c r="CH25" s="618">
        <f t="shared" si="1"/>
        <v>43739</v>
      </c>
      <c r="CI25" s="618">
        <f t="shared" si="1"/>
        <v>43770</v>
      </c>
      <c r="CJ25" s="618">
        <f t="shared" si="1"/>
        <v>43800</v>
      </c>
      <c r="CK25" s="618">
        <f t="shared" si="1"/>
        <v>43831</v>
      </c>
      <c r="CL25" s="618">
        <f t="shared" si="1"/>
        <v>43862</v>
      </c>
      <c r="CM25" s="618">
        <f t="shared" si="1"/>
        <v>43891</v>
      </c>
      <c r="CN25" s="618">
        <f t="shared" si="1"/>
        <v>43922</v>
      </c>
      <c r="CO25" s="618">
        <f t="shared" si="1"/>
        <v>43952</v>
      </c>
      <c r="CP25" s="618">
        <f t="shared" si="1"/>
        <v>43983</v>
      </c>
      <c r="CQ25" s="618">
        <f t="shared" si="1"/>
        <v>44013</v>
      </c>
      <c r="CR25" s="618">
        <f t="shared" si="1"/>
        <v>44044</v>
      </c>
      <c r="CS25" s="618">
        <f t="shared" si="1"/>
        <v>44075</v>
      </c>
      <c r="CT25" s="618">
        <f t="shared" si="1"/>
        <v>44105</v>
      </c>
      <c r="CU25" s="618">
        <f t="shared" si="1"/>
        <v>44136</v>
      </c>
      <c r="CV25" s="618">
        <f t="shared" si="1"/>
        <v>44166</v>
      </c>
      <c r="CW25" s="618">
        <f t="shared" si="1"/>
        <v>44197</v>
      </c>
      <c r="CX25" s="618">
        <f t="shared" si="1"/>
        <v>44228</v>
      </c>
      <c r="CY25" s="618">
        <f t="shared" si="1"/>
        <v>44256</v>
      </c>
      <c r="CZ25" s="618">
        <f t="shared" si="1"/>
        <v>44287</v>
      </c>
      <c r="DA25" s="618">
        <f t="shared" si="1"/>
        <v>44317</v>
      </c>
      <c r="DB25" s="618">
        <f t="shared" si="1"/>
        <v>44348</v>
      </c>
      <c r="DC25" s="618">
        <f t="shared" si="1"/>
        <v>44378</v>
      </c>
      <c r="DD25" s="618">
        <f t="shared" si="1"/>
        <v>44409</v>
      </c>
      <c r="DE25" s="618">
        <f t="shared" si="1"/>
        <v>44440</v>
      </c>
      <c r="DF25" s="618">
        <f t="shared" si="1"/>
        <v>44470</v>
      </c>
      <c r="DG25" s="618">
        <f t="shared" si="1"/>
        <v>44501</v>
      </c>
      <c r="DH25" s="618">
        <f t="shared" si="1"/>
        <v>44531</v>
      </c>
      <c r="DI25" s="618">
        <f t="shared" si="1"/>
        <v>44562</v>
      </c>
      <c r="DJ25" s="618">
        <f t="shared" si="1"/>
        <v>44593</v>
      </c>
      <c r="DK25" s="618">
        <f t="shared" si="1"/>
        <v>44621</v>
      </c>
      <c r="DL25" s="618">
        <f t="shared" si="1"/>
        <v>44652</v>
      </c>
      <c r="DM25" s="618">
        <f t="shared" ref="DM25:FX25" si="2">+DM18</f>
        <v>44682</v>
      </c>
      <c r="DN25" s="618">
        <f t="shared" si="2"/>
        <v>44713</v>
      </c>
      <c r="DO25" s="618">
        <f t="shared" si="2"/>
        <v>44743</v>
      </c>
      <c r="DP25" s="618">
        <f t="shared" si="2"/>
        <v>44774</v>
      </c>
      <c r="DQ25" s="618">
        <f t="shared" si="2"/>
        <v>44805</v>
      </c>
      <c r="DR25" s="618">
        <f t="shared" si="2"/>
        <v>44835</v>
      </c>
      <c r="DS25" s="618">
        <f t="shared" si="2"/>
        <v>44866</v>
      </c>
      <c r="DT25" s="618">
        <f t="shared" si="2"/>
        <v>44896</v>
      </c>
      <c r="DU25" s="618">
        <f t="shared" si="2"/>
        <v>44927</v>
      </c>
      <c r="DV25" s="618">
        <f t="shared" si="2"/>
        <v>44958</v>
      </c>
      <c r="DW25" s="618">
        <f t="shared" si="2"/>
        <v>44986</v>
      </c>
      <c r="DX25" s="618">
        <f t="shared" si="2"/>
        <v>45017</v>
      </c>
      <c r="DY25" s="618">
        <f t="shared" si="2"/>
        <v>45047</v>
      </c>
      <c r="DZ25" s="618">
        <f t="shared" si="2"/>
        <v>45078</v>
      </c>
      <c r="EA25" s="618">
        <f t="shared" si="2"/>
        <v>45108</v>
      </c>
      <c r="EB25" s="618">
        <f t="shared" si="2"/>
        <v>45139</v>
      </c>
      <c r="EC25" s="618">
        <f t="shared" si="2"/>
        <v>45170</v>
      </c>
      <c r="ED25" s="618">
        <f t="shared" si="2"/>
        <v>45200</v>
      </c>
      <c r="EE25" s="618">
        <f t="shared" si="2"/>
        <v>45231</v>
      </c>
      <c r="EF25" s="618">
        <f t="shared" si="2"/>
        <v>45261</v>
      </c>
      <c r="EG25" s="618">
        <f t="shared" si="2"/>
        <v>45292</v>
      </c>
      <c r="EH25" s="618">
        <f t="shared" si="2"/>
        <v>45323</v>
      </c>
      <c r="EI25" s="618">
        <f t="shared" si="2"/>
        <v>45352</v>
      </c>
      <c r="EJ25" s="618">
        <f t="shared" si="2"/>
        <v>45383</v>
      </c>
      <c r="EK25" s="618">
        <f t="shared" si="2"/>
        <v>45413</v>
      </c>
      <c r="EL25" s="618">
        <f t="shared" si="2"/>
        <v>45444</v>
      </c>
      <c r="EM25" s="618">
        <f t="shared" si="2"/>
        <v>45474</v>
      </c>
      <c r="EN25" s="618">
        <f t="shared" si="2"/>
        <v>45505</v>
      </c>
      <c r="EO25" s="618">
        <f t="shared" si="2"/>
        <v>45536</v>
      </c>
      <c r="EP25" s="618">
        <f t="shared" si="2"/>
        <v>45566</v>
      </c>
      <c r="EQ25" s="618">
        <f t="shared" si="2"/>
        <v>45597</v>
      </c>
      <c r="ER25" s="618">
        <f t="shared" si="2"/>
        <v>45627</v>
      </c>
      <c r="ES25" s="618">
        <f t="shared" si="2"/>
        <v>45658</v>
      </c>
      <c r="ET25" s="618">
        <f t="shared" si="2"/>
        <v>45689</v>
      </c>
      <c r="EU25" s="618">
        <f t="shared" si="2"/>
        <v>45717</v>
      </c>
      <c r="EV25" s="618">
        <f t="shared" si="2"/>
        <v>45748</v>
      </c>
      <c r="EW25" s="618">
        <f t="shared" si="2"/>
        <v>45778</v>
      </c>
      <c r="EX25" s="618">
        <f t="shared" si="2"/>
        <v>45809</v>
      </c>
      <c r="EY25" s="618">
        <f t="shared" si="2"/>
        <v>45839</v>
      </c>
      <c r="EZ25" s="618">
        <f t="shared" si="2"/>
        <v>45870</v>
      </c>
      <c r="FA25" s="618">
        <f t="shared" si="2"/>
        <v>45901</v>
      </c>
      <c r="FB25" s="618">
        <f t="shared" si="2"/>
        <v>45931</v>
      </c>
      <c r="FC25" s="618">
        <f t="shared" si="2"/>
        <v>45962</v>
      </c>
      <c r="FD25" s="618">
        <f t="shared" si="2"/>
        <v>45992</v>
      </c>
      <c r="FE25" s="618">
        <f t="shared" si="2"/>
        <v>46023</v>
      </c>
      <c r="FF25" s="618">
        <f t="shared" si="2"/>
        <v>46054</v>
      </c>
      <c r="FG25" s="618">
        <f t="shared" si="2"/>
        <v>46082</v>
      </c>
      <c r="FH25" s="618">
        <f t="shared" si="2"/>
        <v>46113</v>
      </c>
      <c r="FI25" s="618">
        <f t="shared" si="2"/>
        <v>46143</v>
      </c>
      <c r="FJ25" s="618">
        <f t="shared" si="2"/>
        <v>46174</v>
      </c>
      <c r="FK25" s="618">
        <f t="shared" si="2"/>
        <v>46204</v>
      </c>
      <c r="FL25" s="618">
        <f t="shared" si="2"/>
        <v>46235</v>
      </c>
      <c r="FM25" s="618">
        <f t="shared" si="2"/>
        <v>46266</v>
      </c>
      <c r="FN25" s="618">
        <f t="shared" si="2"/>
        <v>46296</v>
      </c>
      <c r="FO25" s="618">
        <f t="shared" si="2"/>
        <v>46327</v>
      </c>
      <c r="FP25" s="618">
        <f t="shared" si="2"/>
        <v>46357</v>
      </c>
      <c r="FQ25" s="618">
        <f t="shared" si="2"/>
        <v>46388</v>
      </c>
      <c r="FR25" s="618">
        <f t="shared" si="2"/>
        <v>46419</v>
      </c>
      <c r="FS25" s="618">
        <f t="shared" si="2"/>
        <v>46447</v>
      </c>
      <c r="FT25" s="618">
        <f t="shared" si="2"/>
        <v>46478</v>
      </c>
      <c r="FU25" s="618">
        <f t="shared" si="2"/>
        <v>46508</v>
      </c>
      <c r="FV25" s="618">
        <f t="shared" si="2"/>
        <v>46539</v>
      </c>
      <c r="FW25" s="618">
        <f t="shared" si="2"/>
        <v>46569</v>
      </c>
      <c r="FX25" s="618">
        <f t="shared" si="2"/>
        <v>46600</v>
      </c>
      <c r="FY25" s="618">
        <f t="shared" ref="FY25:GB25" si="3">+FY18</f>
        <v>46631</v>
      </c>
      <c r="FZ25" s="618">
        <f t="shared" si="3"/>
        <v>46661</v>
      </c>
      <c r="GA25" s="618">
        <f t="shared" si="3"/>
        <v>46692</v>
      </c>
      <c r="GB25" s="618">
        <f t="shared" si="3"/>
        <v>46722</v>
      </c>
    </row>
    <row r="26" spans="1:184" s="32" customFormat="1">
      <c r="A26"/>
      <c r="B26" s="7"/>
      <c r="C26" s="7" t="s">
        <v>91</v>
      </c>
      <c r="D26" s="41" t="s">
        <v>68</v>
      </c>
      <c r="E26" s="619">
        <f>+SUM(E19,E11)-E3</f>
        <v>2669910</v>
      </c>
      <c r="F26" s="348">
        <f t="shared" ref="F26:P26" si="4">+SUM(F19,F11)-F3</f>
        <v>2593947</v>
      </c>
      <c r="G26" s="348">
        <f t="shared" si="4"/>
        <v>3258223.5</v>
      </c>
      <c r="H26" s="348">
        <f t="shared" si="4"/>
        <v>1520503</v>
      </c>
      <c r="I26" s="348">
        <f t="shared" si="4"/>
        <v>523622</v>
      </c>
      <c r="J26" s="348">
        <f t="shared" si="4"/>
        <v>1193489</v>
      </c>
      <c r="K26" s="348">
        <f t="shared" si="4"/>
        <v>2628903</v>
      </c>
      <c r="L26" s="348">
        <f t="shared" si="4"/>
        <v>6164974</v>
      </c>
      <c r="M26" s="348">
        <f t="shared" si="4"/>
        <v>4096558</v>
      </c>
      <c r="N26" s="348">
        <f t="shared" si="4"/>
        <v>-222075</v>
      </c>
      <c r="O26" s="348">
        <f t="shared" si="4"/>
        <v>1538148</v>
      </c>
      <c r="P26" s="348">
        <f t="shared" si="4"/>
        <v>4567352</v>
      </c>
      <c r="Q26" s="348">
        <f t="shared" ref="Q26:AZ26" si="5">+SUM(Q19,Q11)-Q3</f>
        <v>5220174</v>
      </c>
      <c r="R26" s="348">
        <f t="shared" si="5"/>
        <v>5088636</v>
      </c>
      <c r="S26" s="348">
        <f t="shared" si="5"/>
        <v>3327332</v>
      </c>
      <c r="T26" s="348">
        <f t="shared" si="5"/>
        <v>5509956</v>
      </c>
      <c r="U26" s="348">
        <f t="shared" si="5"/>
        <v>4839264</v>
      </c>
      <c r="V26" s="348">
        <f t="shared" si="5"/>
        <v>3887884</v>
      </c>
      <c r="W26" s="348">
        <f t="shared" si="5"/>
        <v>3870462</v>
      </c>
      <c r="X26" s="348">
        <f t="shared" si="5"/>
        <v>3893654</v>
      </c>
      <c r="Y26" s="348">
        <f t="shared" si="5"/>
        <v>3795556</v>
      </c>
      <c r="Z26" s="348">
        <f t="shared" si="5"/>
        <v>4618670</v>
      </c>
      <c r="AA26" s="348">
        <f t="shared" si="5"/>
        <v>5025838</v>
      </c>
      <c r="AB26" s="348">
        <f t="shared" si="5"/>
        <v>4322494</v>
      </c>
      <c r="AC26" s="348">
        <f t="shared" si="5"/>
        <v>4489100</v>
      </c>
      <c r="AD26" s="348">
        <f t="shared" si="5"/>
        <v>4718302</v>
      </c>
      <c r="AE26" s="348">
        <f t="shared" si="5"/>
        <v>5251264</v>
      </c>
      <c r="AF26" s="348">
        <f t="shared" si="5"/>
        <v>3335534</v>
      </c>
      <c r="AG26" s="348">
        <f t="shared" si="5"/>
        <v>3782614</v>
      </c>
      <c r="AH26" s="348">
        <f t="shared" si="5"/>
        <v>4787664</v>
      </c>
      <c r="AI26" s="348">
        <f t="shared" si="5"/>
        <v>5739240</v>
      </c>
      <c r="AJ26" s="348">
        <f t="shared" si="5"/>
        <v>5614482</v>
      </c>
      <c r="AK26" s="348">
        <f t="shared" si="5"/>
        <v>4560128</v>
      </c>
      <c r="AL26" s="348">
        <f t="shared" si="5"/>
        <v>253734</v>
      </c>
      <c r="AM26" s="348">
        <f t="shared" si="5"/>
        <v>4926042</v>
      </c>
      <c r="AN26" s="348">
        <f t="shared" si="5"/>
        <v>3543756</v>
      </c>
      <c r="AO26" s="348">
        <f t="shared" si="5"/>
        <v>4609600</v>
      </c>
      <c r="AP26" s="348">
        <f t="shared" si="5"/>
        <v>5450990</v>
      </c>
      <c r="AQ26" s="348">
        <f t="shared" si="5"/>
        <v>1286746</v>
      </c>
      <c r="AR26" s="348">
        <f t="shared" si="5"/>
        <v>701118</v>
      </c>
      <c r="AS26" s="348">
        <f t="shared" si="5"/>
        <v>5312820</v>
      </c>
      <c r="AT26" s="348">
        <f t="shared" si="5"/>
        <v>5115840</v>
      </c>
      <c r="AU26" s="348">
        <f t="shared" si="5"/>
        <v>5909086</v>
      </c>
      <c r="AV26" s="348">
        <f t="shared" si="5"/>
        <v>5999924</v>
      </c>
      <c r="AW26" s="348">
        <f t="shared" si="5"/>
        <v>4958468</v>
      </c>
      <c r="AX26" s="348">
        <f t="shared" si="5"/>
        <v>4080558</v>
      </c>
      <c r="AY26" s="348">
        <f t="shared" si="5"/>
        <v>5284676</v>
      </c>
      <c r="AZ26" s="348">
        <f t="shared" si="5"/>
        <v>3562226</v>
      </c>
      <c r="BA26" s="348">
        <f t="shared" ref="BA26:DL26" si="6">+SUM(BA19,BA11)-BA3</f>
        <v>4756110</v>
      </c>
      <c r="BB26" s="348">
        <f t="shared" si="6"/>
        <v>5103462</v>
      </c>
      <c r="BC26" s="348">
        <f t="shared" si="6"/>
        <v>3336194</v>
      </c>
      <c r="BD26" s="348">
        <f t="shared" si="6"/>
        <v>2984804</v>
      </c>
      <c r="BE26" s="348">
        <f t="shared" si="6"/>
        <v>6179584</v>
      </c>
      <c r="BF26" s="348">
        <f t="shared" si="6"/>
        <v>5119722</v>
      </c>
      <c r="BG26" s="348">
        <f t="shared" si="6"/>
        <v>5726936</v>
      </c>
      <c r="BH26" s="348">
        <f t="shared" si="6"/>
        <v>6023990</v>
      </c>
      <c r="BI26" s="348">
        <f t="shared" si="6"/>
        <v>4355740</v>
      </c>
      <c r="BJ26" s="348">
        <f t="shared" si="6"/>
        <v>-2790515</v>
      </c>
      <c r="BK26" s="348">
        <f t="shared" si="6"/>
        <v>185554</v>
      </c>
      <c r="BL26" s="348">
        <f t="shared" si="6"/>
        <v>4073800</v>
      </c>
      <c r="BM26" s="348">
        <f t="shared" si="6"/>
        <v>5101402</v>
      </c>
      <c r="BN26" s="348">
        <f t="shared" si="6"/>
        <v>5322664</v>
      </c>
      <c r="BO26" s="348">
        <f t="shared" si="6"/>
        <v>3277056</v>
      </c>
      <c r="BP26" s="348">
        <f t="shared" si="6"/>
        <v>3216214</v>
      </c>
      <c r="BQ26" s="348">
        <f t="shared" si="6"/>
        <v>4177698</v>
      </c>
      <c r="BR26" s="348">
        <f t="shared" si="6"/>
        <v>5602350</v>
      </c>
      <c r="BS26" s="348">
        <f t="shared" si="6"/>
        <v>6826850</v>
      </c>
      <c r="BT26" s="348">
        <f t="shared" si="6"/>
        <v>7250578</v>
      </c>
      <c r="BU26" s="348">
        <f t="shared" si="6"/>
        <v>5603782</v>
      </c>
      <c r="BV26" s="348">
        <f t="shared" si="6"/>
        <v>7289612</v>
      </c>
      <c r="BW26" s="348">
        <f t="shared" si="6"/>
        <v>4357854</v>
      </c>
      <c r="BX26" s="348">
        <f t="shared" si="6"/>
        <v>5699750</v>
      </c>
      <c r="BY26" s="348">
        <f t="shared" si="6"/>
        <v>6282000</v>
      </c>
      <c r="BZ26" s="348">
        <f t="shared" si="6"/>
        <v>5403818</v>
      </c>
      <c r="CA26" s="348">
        <f t="shared" si="6"/>
        <v>1667966</v>
      </c>
      <c r="CB26" s="348">
        <f t="shared" si="6"/>
        <v>4451206</v>
      </c>
      <c r="CC26" s="348">
        <f t="shared" si="6"/>
        <v>6711792</v>
      </c>
      <c r="CD26" s="348">
        <f t="shared" si="6"/>
        <v>7272660</v>
      </c>
      <c r="CE26" s="348">
        <f t="shared" si="6"/>
        <v>10172912</v>
      </c>
      <c r="CF26" s="348">
        <f t="shared" si="6"/>
        <v>10502496</v>
      </c>
      <c r="CG26" s="348">
        <f t="shared" si="6"/>
        <v>8378324</v>
      </c>
      <c r="CH26" s="348">
        <f t="shared" si="6"/>
        <v>-1023006</v>
      </c>
      <c r="CI26" s="348">
        <f t="shared" si="6"/>
        <v>9619212</v>
      </c>
      <c r="CJ26" s="348">
        <f t="shared" si="6"/>
        <v>8969132</v>
      </c>
      <c r="CK26" s="348">
        <f t="shared" si="6"/>
        <v>9029852</v>
      </c>
      <c r="CL26" s="348">
        <f t="shared" si="6"/>
        <v>9864064</v>
      </c>
      <c r="CM26" s="348">
        <f t="shared" si="6"/>
        <v>10100416</v>
      </c>
      <c r="CN26" s="348">
        <f t="shared" si="6"/>
        <v>5199242</v>
      </c>
      <c r="CO26" s="348">
        <f t="shared" si="6"/>
        <v>10634012</v>
      </c>
      <c r="CP26" s="348">
        <f t="shared" si="6"/>
        <v>10820092</v>
      </c>
      <c r="CQ26" s="348">
        <f t="shared" si="6"/>
        <v>14305456</v>
      </c>
      <c r="CR26" s="348">
        <f t="shared" si="6"/>
        <v>13806904</v>
      </c>
      <c r="CS26" s="348">
        <f t="shared" si="6"/>
        <v>11829400</v>
      </c>
      <c r="CT26" s="348">
        <f t="shared" si="6"/>
        <v>9503208</v>
      </c>
      <c r="CU26" s="348">
        <f t="shared" si="6"/>
        <v>12029196</v>
      </c>
      <c r="CV26" s="348">
        <f t="shared" si="6"/>
        <v>11362464</v>
      </c>
      <c r="CW26" s="348">
        <f t="shared" si="6"/>
        <v>10931184</v>
      </c>
      <c r="CX26" s="348">
        <f t="shared" si="6"/>
        <v>8420312</v>
      </c>
      <c r="CY26" s="348">
        <f t="shared" si="6"/>
        <v>3646832</v>
      </c>
      <c r="CZ26" s="348">
        <f t="shared" si="6"/>
        <v>5941064</v>
      </c>
      <c r="DA26" s="348">
        <f t="shared" si="6"/>
        <v>14443776</v>
      </c>
      <c r="DB26" s="348">
        <f t="shared" si="6"/>
        <v>13130744</v>
      </c>
      <c r="DC26" s="348">
        <f t="shared" si="6"/>
        <v>16793764</v>
      </c>
      <c r="DD26" s="348">
        <f t="shared" si="6"/>
        <v>16303372</v>
      </c>
      <c r="DE26" s="348">
        <f t="shared" si="6"/>
        <v>12492856</v>
      </c>
      <c r="DF26" s="348">
        <f t="shared" si="6"/>
        <v>-1868612</v>
      </c>
      <c r="DG26" s="348">
        <f t="shared" si="6"/>
        <v>12918380</v>
      </c>
      <c r="DH26" s="348">
        <f t="shared" si="6"/>
        <v>11950464</v>
      </c>
      <c r="DI26" s="348">
        <f t="shared" si="6"/>
        <v>10864784</v>
      </c>
      <c r="DJ26" s="348">
        <f t="shared" si="6"/>
        <v>11059416</v>
      </c>
      <c r="DK26" s="348">
        <f t="shared" si="6"/>
        <v>13741156</v>
      </c>
      <c r="DL26" s="348">
        <f t="shared" si="6"/>
        <v>7655372</v>
      </c>
      <c r="DM26" s="348">
        <f t="shared" ref="DM26:FX26" si="7">+SUM(DM19,DM11)-DM3</f>
        <v>10063708</v>
      </c>
      <c r="DN26" s="348">
        <f t="shared" si="7"/>
        <v>12921100</v>
      </c>
      <c r="DO26" s="348">
        <f t="shared" si="7"/>
        <v>15721760</v>
      </c>
      <c r="DP26" s="348">
        <f t="shared" si="7"/>
        <v>16195292</v>
      </c>
      <c r="DQ26" s="348">
        <f t="shared" si="7"/>
        <v>12755324</v>
      </c>
      <c r="DR26" s="348">
        <f t="shared" si="7"/>
        <v>10465212</v>
      </c>
      <c r="DS26" s="348">
        <f t="shared" si="7"/>
        <v>13373736</v>
      </c>
      <c r="DT26" s="348">
        <f t="shared" si="7"/>
        <v>11644500</v>
      </c>
      <c r="DU26" s="348">
        <f t="shared" si="7"/>
        <v>11259128</v>
      </c>
      <c r="DV26" s="348">
        <f t="shared" si="7"/>
        <v>10821960</v>
      </c>
      <c r="DW26" s="348">
        <f t="shared" si="7"/>
        <v>11408864</v>
      </c>
      <c r="DX26" s="348">
        <f t="shared" si="7"/>
        <v>6835824</v>
      </c>
      <c r="DY26" s="348">
        <f t="shared" si="7"/>
        <v>13413556</v>
      </c>
      <c r="DZ26" s="348">
        <f t="shared" si="7"/>
        <v>12673752</v>
      </c>
      <c r="EA26" s="348">
        <f t="shared" si="7"/>
        <v>14848768</v>
      </c>
      <c r="EB26" s="348">
        <f t="shared" si="7"/>
        <v>14490828</v>
      </c>
      <c r="EC26" s="348">
        <f t="shared" si="7"/>
        <v>11935100</v>
      </c>
      <c r="ED26" s="348">
        <f t="shared" si="7"/>
        <v>-464364</v>
      </c>
      <c r="EE26" s="348">
        <f t="shared" si="7"/>
        <v>6404132</v>
      </c>
      <c r="EF26" s="348">
        <f t="shared" si="7"/>
        <v>10906824</v>
      </c>
      <c r="EG26" s="348">
        <f t="shared" si="7"/>
        <v>10580632</v>
      </c>
      <c r="EH26" s="348">
        <f t="shared" si="7"/>
        <v>12092828</v>
      </c>
      <c r="EI26" s="348">
        <f t="shared" si="7"/>
        <v>2754388</v>
      </c>
      <c r="EJ26" s="348">
        <f t="shared" si="7"/>
        <v>2634496</v>
      </c>
      <c r="EK26" s="348">
        <f t="shared" si="7"/>
        <v>13313268</v>
      </c>
      <c r="EL26" s="348">
        <f t="shared" si="7"/>
        <v>11176016</v>
      </c>
      <c r="EM26" s="348">
        <f t="shared" si="7"/>
        <v>15001232</v>
      </c>
      <c r="EN26" s="348">
        <f t="shared" si="7"/>
        <v>14975236</v>
      </c>
      <c r="EO26" s="348">
        <f t="shared" si="7"/>
        <v>12598936</v>
      </c>
      <c r="EP26" s="348">
        <f t="shared" si="7"/>
        <v>9984964</v>
      </c>
      <c r="EQ26" s="348">
        <f t="shared" si="7"/>
        <v>12223536</v>
      </c>
      <c r="ER26" s="348">
        <f t="shared" si="7"/>
        <v>11228548</v>
      </c>
      <c r="ES26" s="348">
        <f t="shared" si="7"/>
        <v>10505112</v>
      </c>
      <c r="ET26" s="348">
        <f t="shared" si="7"/>
        <v>10431364</v>
      </c>
      <c r="EU26" s="348">
        <f t="shared" si="7"/>
        <v>9824792</v>
      </c>
      <c r="EV26" s="348">
        <f t="shared" si="7"/>
        <v>6825016</v>
      </c>
      <c r="EW26" s="348">
        <f t="shared" si="7"/>
        <v>13768888</v>
      </c>
      <c r="EX26" s="348">
        <f t="shared" si="7"/>
        <v>11647408</v>
      </c>
      <c r="EY26" s="348">
        <f t="shared" si="7"/>
        <v>14777576</v>
      </c>
      <c r="EZ26" s="348">
        <f t="shared" si="7"/>
        <v>14107564</v>
      </c>
      <c r="FA26" s="348">
        <f t="shared" si="7"/>
        <v>12376800</v>
      </c>
      <c r="FB26" s="348">
        <f t="shared" si="7"/>
        <v>-3439624</v>
      </c>
      <c r="FC26" s="348">
        <f t="shared" si="7"/>
        <v>-1372908</v>
      </c>
      <c r="FD26" s="348">
        <f t="shared" si="7"/>
        <v>11011112</v>
      </c>
      <c r="FE26" s="348">
        <f t="shared" si="7"/>
        <v>9772676</v>
      </c>
      <c r="FF26" s="348">
        <f t="shared" si="7"/>
        <v>10148152</v>
      </c>
      <c r="FG26" s="348">
        <f t="shared" si="7"/>
        <v>6725000</v>
      </c>
      <c r="FH26" s="348">
        <f t="shared" si="7"/>
        <v>7598024</v>
      </c>
      <c r="FI26" s="348">
        <f t="shared" si="7"/>
        <v>8914376</v>
      </c>
      <c r="FJ26" s="348">
        <f t="shared" si="7"/>
        <v>11823028</v>
      </c>
      <c r="FK26" s="348">
        <f t="shared" si="7"/>
        <v>14902856</v>
      </c>
      <c r="FL26" s="348">
        <f t="shared" si="7"/>
        <v>13930360</v>
      </c>
      <c r="FM26" s="348">
        <f t="shared" si="7"/>
        <v>12636016</v>
      </c>
      <c r="FN26" s="348">
        <f t="shared" si="7"/>
        <v>9904368</v>
      </c>
      <c r="FO26" s="348">
        <f t="shared" si="7"/>
        <v>12169128</v>
      </c>
      <c r="FP26" s="348">
        <f t="shared" si="7"/>
        <v>10924836</v>
      </c>
      <c r="FQ26" s="348">
        <f t="shared" si="7"/>
        <v>9725024</v>
      </c>
      <c r="FR26" s="348">
        <f t="shared" si="7"/>
        <v>10295532</v>
      </c>
      <c r="FS26" s="348">
        <f t="shared" si="7"/>
        <v>-4862316</v>
      </c>
      <c r="FT26" s="348">
        <f t="shared" si="7"/>
        <v>13748612</v>
      </c>
      <c r="FU26" s="348">
        <f t="shared" si="7"/>
        <v>9051660</v>
      </c>
      <c r="FV26" s="348">
        <f t="shared" si="7"/>
        <v>11829460</v>
      </c>
      <c r="FW26" s="348">
        <f t="shared" si="7"/>
        <v>14300204</v>
      </c>
      <c r="FX26" s="348">
        <f t="shared" si="7"/>
        <v>14058980</v>
      </c>
      <c r="FY26" s="348">
        <f t="shared" ref="FY26:GB26" si="8">+SUM(FY19,FY11)-FY3</f>
        <v>9707664</v>
      </c>
      <c r="FZ26" s="348">
        <f t="shared" si="8"/>
        <v>3174540</v>
      </c>
      <c r="GA26" s="348">
        <f t="shared" si="8"/>
        <v>6054432</v>
      </c>
      <c r="GB26" s="348">
        <f t="shared" si="8"/>
        <v>11203932</v>
      </c>
    </row>
    <row r="27" spans="1:184" s="32" customFormat="1">
      <c r="A27"/>
      <c r="B27" s="7"/>
      <c r="C27" s="7"/>
      <c r="D27" s="41" t="s">
        <v>69</v>
      </c>
      <c r="E27" s="619">
        <f t="shared" ref="E27:P30" si="9">+SUM(E20,E12)-E4</f>
        <v>430164.37999999989</v>
      </c>
      <c r="F27" s="348">
        <f t="shared" si="9"/>
        <v>471130.62000000011</v>
      </c>
      <c r="G27" s="348">
        <f t="shared" si="9"/>
        <v>501900.75</v>
      </c>
      <c r="H27" s="348">
        <f t="shared" si="9"/>
        <v>198934.75</v>
      </c>
      <c r="I27" s="348">
        <f t="shared" si="9"/>
        <v>371160.37999999989</v>
      </c>
      <c r="J27" s="348">
        <f t="shared" si="9"/>
        <v>468684.87999999989</v>
      </c>
      <c r="K27" s="348">
        <f t="shared" si="9"/>
        <v>392907.75</v>
      </c>
      <c r="L27" s="348">
        <f t="shared" si="9"/>
        <v>998519.25</v>
      </c>
      <c r="M27" s="348">
        <f t="shared" si="9"/>
        <v>1019185.5</v>
      </c>
      <c r="N27" s="348">
        <f t="shared" si="9"/>
        <v>-207406.25</v>
      </c>
      <c r="O27" s="348">
        <f t="shared" si="9"/>
        <v>441567.5</v>
      </c>
      <c r="P27" s="348">
        <f t="shared" si="9"/>
        <v>1116379.75</v>
      </c>
      <c r="Q27" s="348">
        <f t="shared" ref="Q27:AZ27" si="10">+SUM(Q20,Q12)-Q4</f>
        <v>977376.25</v>
      </c>
      <c r="R27" s="348">
        <f t="shared" si="10"/>
        <v>877229.25</v>
      </c>
      <c r="S27" s="348">
        <f t="shared" si="10"/>
        <v>590204</v>
      </c>
      <c r="T27" s="348">
        <f t="shared" si="10"/>
        <v>576189.75</v>
      </c>
      <c r="U27" s="348">
        <f t="shared" si="10"/>
        <v>1053631.25</v>
      </c>
      <c r="V27" s="348">
        <f t="shared" si="10"/>
        <v>775586</v>
      </c>
      <c r="W27" s="348">
        <f t="shared" si="10"/>
        <v>668027.5</v>
      </c>
      <c r="X27" s="348">
        <f t="shared" si="10"/>
        <v>854615</v>
      </c>
      <c r="Y27" s="348">
        <f t="shared" si="10"/>
        <v>798942.25</v>
      </c>
      <c r="Z27" s="348">
        <f t="shared" si="10"/>
        <v>672426.75</v>
      </c>
      <c r="AA27" s="348">
        <f t="shared" si="10"/>
        <v>1306078.25</v>
      </c>
      <c r="AB27" s="348">
        <f t="shared" si="10"/>
        <v>748766.5</v>
      </c>
      <c r="AC27" s="348">
        <f t="shared" si="10"/>
        <v>742953</v>
      </c>
      <c r="AD27" s="348">
        <f t="shared" si="10"/>
        <v>898040</v>
      </c>
      <c r="AE27" s="348">
        <f t="shared" si="10"/>
        <v>800355.5</v>
      </c>
      <c r="AF27" s="348">
        <f t="shared" si="10"/>
        <v>455843.75</v>
      </c>
      <c r="AG27" s="348">
        <f t="shared" si="10"/>
        <v>875109.25</v>
      </c>
      <c r="AH27" s="348">
        <f t="shared" si="10"/>
        <v>774581.75</v>
      </c>
      <c r="AI27" s="348">
        <f t="shared" si="10"/>
        <v>892428</v>
      </c>
      <c r="AJ27" s="348">
        <f t="shared" si="10"/>
        <v>1104232.5</v>
      </c>
      <c r="AK27" s="348">
        <f t="shared" si="10"/>
        <v>830185.25</v>
      </c>
      <c r="AL27" s="348">
        <f t="shared" si="10"/>
        <v>-264015.75</v>
      </c>
      <c r="AM27" s="348">
        <f t="shared" si="10"/>
        <v>935843</v>
      </c>
      <c r="AN27" s="348">
        <f t="shared" si="10"/>
        <v>522349.75</v>
      </c>
      <c r="AO27" s="348">
        <f t="shared" si="10"/>
        <v>1152519.5</v>
      </c>
      <c r="AP27" s="348">
        <f t="shared" si="10"/>
        <v>982767.5</v>
      </c>
      <c r="AQ27" s="348">
        <f t="shared" si="10"/>
        <v>25569.25</v>
      </c>
      <c r="AR27" s="348">
        <f t="shared" si="10"/>
        <v>27629.25</v>
      </c>
      <c r="AS27" s="348">
        <f t="shared" si="10"/>
        <v>1235583.75</v>
      </c>
      <c r="AT27" s="348">
        <f t="shared" si="10"/>
        <v>845517.25</v>
      </c>
      <c r="AU27" s="348">
        <f t="shared" si="10"/>
        <v>1499008.5</v>
      </c>
      <c r="AV27" s="348">
        <f t="shared" si="10"/>
        <v>1011762</v>
      </c>
      <c r="AW27" s="348">
        <f t="shared" si="10"/>
        <v>944152</v>
      </c>
      <c r="AX27" s="348">
        <f t="shared" si="10"/>
        <v>941659</v>
      </c>
      <c r="AY27" s="348">
        <f t="shared" si="10"/>
        <v>1088643.25</v>
      </c>
      <c r="AZ27" s="348">
        <f t="shared" si="10"/>
        <v>703533</v>
      </c>
      <c r="BA27" s="348">
        <f t="shared" ref="BA27:DL27" si="11">+SUM(BA20,BA12)-BA4</f>
        <v>1204055</v>
      </c>
      <c r="BB27" s="348">
        <f t="shared" si="11"/>
        <v>1018041</v>
      </c>
      <c r="BC27" s="348">
        <f t="shared" si="11"/>
        <v>583603.75</v>
      </c>
      <c r="BD27" s="348">
        <f t="shared" si="11"/>
        <v>868489.25</v>
      </c>
      <c r="BE27" s="348">
        <f t="shared" si="11"/>
        <v>1043742.75</v>
      </c>
      <c r="BF27" s="348">
        <f t="shared" si="11"/>
        <v>1019398.75</v>
      </c>
      <c r="BG27" s="348">
        <f t="shared" si="11"/>
        <v>1367173</v>
      </c>
      <c r="BH27" s="348">
        <f t="shared" si="11"/>
        <v>964728.5</v>
      </c>
      <c r="BI27" s="348">
        <f t="shared" si="11"/>
        <v>741958.5</v>
      </c>
      <c r="BJ27" s="348">
        <f t="shared" si="11"/>
        <v>-772667.25</v>
      </c>
      <c r="BK27" s="348">
        <f t="shared" si="11"/>
        <v>136303.75</v>
      </c>
      <c r="BL27" s="348">
        <f t="shared" si="11"/>
        <v>1102671.5</v>
      </c>
      <c r="BM27" s="348">
        <f t="shared" si="11"/>
        <v>992759</v>
      </c>
      <c r="BN27" s="348">
        <f t="shared" si="11"/>
        <v>1103016.5</v>
      </c>
      <c r="BO27" s="348">
        <f t="shared" si="11"/>
        <v>619910.75</v>
      </c>
      <c r="BP27" s="348">
        <f t="shared" si="11"/>
        <v>723767.75</v>
      </c>
      <c r="BQ27" s="348">
        <f t="shared" si="11"/>
        <v>992403.75</v>
      </c>
      <c r="BR27" s="348">
        <f t="shared" si="11"/>
        <v>1132434.5</v>
      </c>
      <c r="BS27" s="348">
        <f t="shared" si="11"/>
        <v>1895001</v>
      </c>
      <c r="BT27" s="348">
        <f t="shared" si="11"/>
        <v>1089289.5</v>
      </c>
      <c r="BU27" s="348">
        <f t="shared" si="11"/>
        <v>1809823.5</v>
      </c>
      <c r="BV27" s="348">
        <f t="shared" si="11"/>
        <v>1503098.5</v>
      </c>
      <c r="BW27" s="348">
        <f t="shared" si="11"/>
        <v>1051113.5</v>
      </c>
      <c r="BX27" s="348">
        <f t="shared" si="11"/>
        <v>1711900</v>
      </c>
      <c r="BY27" s="348">
        <f t="shared" si="11"/>
        <v>1271221.5</v>
      </c>
      <c r="BZ27" s="348">
        <f t="shared" si="11"/>
        <v>946765.5</v>
      </c>
      <c r="CA27" s="348">
        <f t="shared" si="11"/>
        <v>319361.5</v>
      </c>
      <c r="CB27" s="348">
        <f t="shared" si="11"/>
        <v>993502.5</v>
      </c>
      <c r="CC27" s="348">
        <f t="shared" si="11"/>
        <v>1481237.5</v>
      </c>
      <c r="CD27" s="348">
        <f t="shared" si="11"/>
        <v>1422307</v>
      </c>
      <c r="CE27" s="348">
        <f t="shared" si="11"/>
        <v>2131195.5</v>
      </c>
      <c r="CF27" s="348">
        <f t="shared" si="11"/>
        <v>1772350.5</v>
      </c>
      <c r="CG27" s="348">
        <f t="shared" si="11"/>
        <v>1713969.5</v>
      </c>
      <c r="CH27" s="348">
        <f t="shared" si="11"/>
        <v>-341865.5</v>
      </c>
      <c r="CI27" s="348">
        <f t="shared" si="11"/>
        <v>2255585.5</v>
      </c>
      <c r="CJ27" s="348">
        <f t="shared" si="11"/>
        <v>2050795.5</v>
      </c>
      <c r="CK27" s="348">
        <f t="shared" si="11"/>
        <v>1521230.5</v>
      </c>
      <c r="CL27" s="348">
        <f t="shared" si="11"/>
        <v>1896574</v>
      </c>
      <c r="CM27" s="348">
        <f t="shared" si="11"/>
        <v>1547798</v>
      </c>
      <c r="CN27" s="348">
        <f t="shared" si="11"/>
        <v>875552</v>
      </c>
      <c r="CO27" s="348">
        <f t="shared" si="11"/>
        <v>2184257</v>
      </c>
      <c r="CP27" s="348">
        <f t="shared" si="11"/>
        <v>1520075.5</v>
      </c>
      <c r="CQ27" s="348">
        <f t="shared" si="11"/>
        <v>1385804</v>
      </c>
      <c r="CR27" s="348">
        <f t="shared" si="11"/>
        <v>2229867</v>
      </c>
      <c r="CS27" s="348">
        <f t="shared" si="11"/>
        <v>1595908</v>
      </c>
      <c r="CT27" s="348">
        <f t="shared" si="11"/>
        <v>1798828.5</v>
      </c>
      <c r="CU27" s="348">
        <f t="shared" si="11"/>
        <v>2447871.5</v>
      </c>
      <c r="CV27" s="348">
        <f t="shared" si="11"/>
        <v>2279833</v>
      </c>
      <c r="CW27" s="348">
        <f t="shared" si="11"/>
        <v>1641957.5</v>
      </c>
      <c r="CX27" s="348">
        <f t="shared" si="11"/>
        <v>745409.5</v>
      </c>
      <c r="CY27" s="348">
        <f t="shared" si="11"/>
        <v>324317</v>
      </c>
      <c r="CZ27" s="348">
        <f t="shared" si="11"/>
        <v>793919</v>
      </c>
      <c r="DA27" s="348">
        <f t="shared" si="11"/>
        <v>1878616</v>
      </c>
      <c r="DB27" s="348">
        <f t="shared" si="11"/>
        <v>1167522.5</v>
      </c>
      <c r="DC27" s="348">
        <f t="shared" si="11"/>
        <v>1852627</v>
      </c>
      <c r="DD27" s="348">
        <f t="shared" si="11"/>
        <v>1713509.5</v>
      </c>
      <c r="DE27" s="348">
        <f t="shared" si="11"/>
        <v>1508078</v>
      </c>
      <c r="DF27" s="348">
        <f t="shared" si="11"/>
        <v>140140</v>
      </c>
      <c r="DG27" s="348">
        <f t="shared" si="11"/>
        <v>2054351</v>
      </c>
      <c r="DH27" s="348">
        <f t="shared" si="11"/>
        <v>1257002</v>
      </c>
      <c r="DI27" s="348">
        <f t="shared" si="11"/>
        <v>1778278</v>
      </c>
      <c r="DJ27" s="348">
        <f t="shared" si="11"/>
        <v>1256360</v>
      </c>
      <c r="DK27" s="348">
        <f t="shared" si="11"/>
        <v>1698274.5</v>
      </c>
      <c r="DL27" s="348">
        <f t="shared" si="11"/>
        <v>1186397.5</v>
      </c>
      <c r="DM27" s="348">
        <f t="shared" ref="DM27:FX27" si="12">+SUM(DM20,DM12)-DM4</f>
        <v>1489833</v>
      </c>
      <c r="DN27" s="348">
        <f t="shared" si="12"/>
        <v>1537837</v>
      </c>
      <c r="DO27" s="348">
        <f t="shared" si="12"/>
        <v>2228569</v>
      </c>
      <c r="DP27" s="348">
        <f t="shared" si="12"/>
        <v>1248483.5</v>
      </c>
      <c r="DQ27" s="348">
        <f t="shared" si="12"/>
        <v>1066272.5</v>
      </c>
      <c r="DR27" s="348">
        <f t="shared" si="12"/>
        <v>1444721</v>
      </c>
      <c r="DS27" s="348">
        <f t="shared" si="12"/>
        <v>1890870</v>
      </c>
      <c r="DT27" s="348">
        <f t="shared" si="12"/>
        <v>1780211</v>
      </c>
      <c r="DU27" s="348">
        <f t="shared" si="12"/>
        <v>1059386</v>
      </c>
      <c r="DV27" s="348">
        <f t="shared" si="12"/>
        <v>1368425</v>
      </c>
      <c r="DW27" s="348">
        <f t="shared" si="12"/>
        <v>1160969</v>
      </c>
      <c r="DX27" s="348">
        <f t="shared" si="12"/>
        <v>1319897.5</v>
      </c>
      <c r="DY27" s="348">
        <f t="shared" si="12"/>
        <v>1981017.5</v>
      </c>
      <c r="DZ27" s="348">
        <f t="shared" si="12"/>
        <v>1328829.5</v>
      </c>
      <c r="EA27" s="348">
        <f t="shared" si="12"/>
        <v>1875383</v>
      </c>
      <c r="EB27" s="348">
        <f t="shared" si="12"/>
        <v>1332347</v>
      </c>
      <c r="EC27" s="348">
        <f t="shared" si="12"/>
        <v>1659356</v>
      </c>
      <c r="ED27" s="348">
        <f t="shared" si="12"/>
        <v>-248576</v>
      </c>
      <c r="EE27" s="348">
        <f t="shared" si="12"/>
        <v>1283075.5</v>
      </c>
      <c r="EF27" s="348">
        <f t="shared" si="12"/>
        <v>1979108</v>
      </c>
      <c r="EG27" s="348">
        <f t="shared" si="12"/>
        <v>1216948.5</v>
      </c>
      <c r="EH27" s="348">
        <f t="shared" si="12"/>
        <v>1443140.5</v>
      </c>
      <c r="EI27" s="348">
        <f t="shared" si="12"/>
        <v>431390</v>
      </c>
      <c r="EJ27" s="348">
        <f t="shared" si="12"/>
        <v>236592.5</v>
      </c>
      <c r="EK27" s="348">
        <f t="shared" si="12"/>
        <v>1862741</v>
      </c>
      <c r="EL27" s="348">
        <f t="shared" si="12"/>
        <v>1468034.5</v>
      </c>
      <c r="EM27" s="348">
        <f t="shared" si="12"/>
        <v>1605882.5</v>
      </c>
      <c r="EN27" s="348">
        <f t="shared" si="12"/>
        <v>1397506.5</v>
      </c>
      <c r="EO27" s="348">
        <f t="shared" si="12"/>
        <v>1191544.5</v>
      </c>
      <c r="EP27" s="348">
        <f t="shared" si="12"/>
        <v>1502981</v>
      </c>
      <c r="EQ27" s="348">
        <f t="shared" si="12"/>
        <v>2181893</v>
      </c>
      <c r="ER27" s="348">
        <f t="shared" si="12"/>
        <v>1748698.5</v>
      </c>
      <c r="ES27" s="348">
        <f t="shared" si="12"/>
        <v>1224397</v>
      </c>
      <c r="ET27" s="348">
        <f t="shared" si="12"/>
        <v>1100040</v>
      </c>
      <c r="EU27" s="348">
        <f t="shared" si="12"/>
        <v>1241762.5</v>
      </c>
      <c r="EV27" s="348">
        <f t="shared" si="12"/>
        <v>681530</v>
      </c>
      <c r="EW27" s="348">
        <f t="shared" si="12"/>
        <v>2062430.5</v>
      </c>
      <c r="EX27" s="348">
        <f t="shared" si="12"/>
        <v>1144121.5</v>
      </c>
      <c r="EY27" s="348">
        <f t="shared" si="12"/>
        <v>1723673</v>
      </c>
      <c r="EZ27" s="348">
        <f t="shared" si="12"/>
        <v>1782835</v>
      </c>
      <c r="FA27" s="348">
        <f t="shared" si="12"/>
        <v>1029305.5</v>
      </c>
      <c r="FB27" s="348">
        <f t="shared" si="12"/>
        <v>-710893</v>
      </c>
      <c r="FC27" s="348">
        <f t="shared" si="12"/>
        <v>462188</v>
      </c>
      <c r="FD27" s="348">
        <f t="shared" si="12"/>
        <v>1664621.5</v>
      </c>
      <c r="FE27" s="348">
        <f t="shared" si="12"/>
        <v>1197545</v>
      </c>
      <c r="FF27" s="348">
        <f t="shared" si="12"/>
        <v>1341686</v>
      </c>
      <c r="FG27" s="348">
        <f t="shared" si="12"/>
        <v>298409</v>
      </c>
      <c r="FH27" s="348">
        <f t="shared" si="12"/>
        <v>445060</v>
      </c>
      <c r="FI27" s="348">
        <f t="shared" si="12"/>
        <v>1621352</v>
      </c>
      <c r="FJ27" s="348">
        <f t="shared" si="12"/>
        <v>1035787</v>
      </c>
      <c r="FK27" s="348">
        <f t="shared" si="12"/>
        <v>1169812</v>
      </c>
      <c r="FL27" s="348">
        <f t="shared" si="12"/>
        <v>1605738</v>
      </c>
      <c r="FM27" s="348">
        <f t="shared" si="12"/>
        <v>1000873.5</v>
      </c>
      <c r="FN27" s="348">
        <f t="shared" si="12"/>
        <v>1292373</v>
      </c>
      <c r="FO27" s="348">
        <f t="shared" si="12"/>
        <v>2040725.5</v>
      </c>
      <c r="FP27" s="348">
        <f t="shared" si="12"/>
        <v>1764820</v>
      </c>
      <c r="FQ27" s="348">
        <f t="shared" si="12"/>
        <v>1215524</v>
      </c>
      <c r="FR27" s="348">
        <f t="shared" si="12"/>
        <v>1143245.5</v>
      </c>
      <c r="FS27" s="348">
        <f t="shared" si="12"/>
        <v>-1354341</v>
      </c>
      <c r="FT27" s="348">
        <f t="shared" si="12"/>
        <v>1966349.5</v>
      </c>
      <c r="FU27" s="348">
        <f t="shared" si="12"/>
        <v>1508185.5</v>
      </c>
      <c r="FV27" s="348">
        <f t="shared" si="12"/>
        <v>1155053.5</v>
      </c>
      <c r="FW27" s="348">
        <f t="shared" si="12"/>
        <v>1549514</v>
      </c>
      <c r="FX27" s="348">
        <f t="shared" si="12"/>
        <v>1704811</v>
      </c>
      <c r="FY27" s="348">
        <f t="shared" ref="FY27:GB27" si="13">+SUM(FY20,FY12)-FY4</f>
        <v>910781</v>
      </c>
      <c r="FZ27" s="348">
        <f t="shared" si="13"/>
        <v>637684.5</v>
      </c>
      <c r="GA27" s="348">
        <f t="shared" si="13"/>
        <v>1255274.5</v>
      </c>
      <c r="GB27" s="348">
        <f t="shared" si="13"/>
        <v>1577530.5</v>
      </c>
    </row>
    <row r="28" spans="1:184" s="32" customFormat="1">
      <c r="A28"/>
      <c r="B28" s="7"/>
      <c r="C28" s="7"/>
      <c r="D28" s="41" t="s">
        <v>70</v>
      </c>
      <c r="E28" s="619">
        <f t="shared" si="9"/>
        <v>-56086.939999999944</v>
      </c>
      <c r="F28" s="348">
        <f t="shared" si="9"/>
        <v>31769.59999999986</v>
      </c>
      <c r="G28" s="348">
        <f t="shared" si="9"/>
        <v>-29481.879999999888</v>
      </c>
      <c r="H28" s="348">
        <f t="shared" si="9"/>
        <v>-121189.18999999994</v>
      </c>
      <c r="I28" s="348">
        <f t="shared" si="9"/>
        <v>-90369.530000000028</v>
      </c>
      <c r="J28" s="348">
        <f t="shared" si="9"/>
        <v>-52570.180000000168</v>
      </c>
      <c r="K28" s="348">
        <f t="shared" si="9"/>
        <v>-62317.34999999986</v>
      </c>
      <c r="L28" s="348">
        <f t="shared" si="9"/>
        <v>60464.310000000056</v>
      </c>
      <c r="M28" s="348">
        <f t="shared" si="9"/>
        <v>149382.5</v>
      </c>
      <c r="N28" s="348">
        <f t="shared" si="9"/>
        <v>-148344.75</v>
      </c>
      <c r="O28" s="348">
        <f t="shared" si="9"/>
        <v>-8584.5</v>
      </c>
      <c r="P28" s="348">
        <f t="shared" si="9"/>
        <v>153521.62999999989</v>
      </c>
      <c r="Q28" s="348">
        <f t="shared" ref="Q28:AZ28" si="14">+SUM(Q21,Q13)-Q5</f>
        <v>164566.87999999989</v>
      </c>
      <c r="R28" s="348">
        <f t="shared" si="14"/>
        <v>205496.75999999978</v>
      </c>
      <c r="S28" s="348">
        <f t="shared" si="14"/>
        <v>47855</v>
      </c>
      <c r="T28" s="348">
        <f t="shared" si="14"/>
        <v>84468.319999999949</v>
      </c>
      <c r="U28" s="348">
        <f t="shared" si="14"/>
        <v>166923.93999999994</v>
      </c>
      <c r="V28" s="348">
        <f t="shared" si="14"/>
        <v>100619.43000000005</v>
      </c>
      <c r="W28" s="348">
        <f t="shared" si="14"/>
        <v>44284</v>
      </c>
      <c r="X28" s="348">
        <f t="shared" si="14"/>
        <v>89809.120000000112</v>
      </c>
      <c r="Y28" s="348">
        <f t="shared" si="14"/>
        <v>144899.43999999994</v>
      </c>
      <c r="Z28" s="348">
        <f t="shared" si="14"/>
        <v>95260.809999999939</v>
      </c>
      <c r="AA28" s="348">
        <f t="shared" si="14"/>
        <v>166928.25</v>
      </c>
      <c r="AB28" s="348">
        <f t="shared" si="14"/>
        <v>93676</v>
      </c>
      <c r="AC28" s="348">
        <f t="shared" si="14"/>
        <v>38641.879999999888</v>
      </c>
      <c r="AD28" s="348">
        <f t="shared" si="14"/>
        <v>85582</v>
      </c>
      <c r="AE28" s="348">
        <f t="shared" si="14"/>
        <v>154761.5</v>
      </c>
      <c r="AF28" s="348">
        <f t="shared" si="14"/>
        <v>6129.5</v>
      </c>
      <c r="AG28" s="348">
        <f t="shared" si="14"/>
        <v>134018.24000000022</v>
      </c>
      <c r="AH28" s="348">
        <f t="shared" si="14"/>
        <v>48900.060000000056</v>
      </c>
      <c r="AI28" s="348">
        <f t="shared" si="14"/>
        <v>13927</v>
      </c>
      <c r="AJ28" s="348">
        <f t="shared" si="14"/>
        <v>49097.75</v>
      </c>
      <c r="AK28" s="348">
        <f t="shared" si="14"/>
        <v>128178.75</v>
      </c>
      <c r="AL28" s="348">
        <f t="shared" si="14"/>
        <v>-75157</v>
      </c>
      <c r="AM28" s="348">
        <f t="shared" si="14"/>
        <v>104311.62000000011</v>
      </c>
      <c r="AN28" s="348">
        <f t="shared" si="14"/>
        <v>12597</v>
      </c>
      <c r="AO28" s="348">
        <f t="shared" si="14"/>
        <v>96524.379999999888</v>
      </c>
      <c r="AP28" s="348">
        <f t="shared" si="14"/>
        <v>195453.62000000011</v>
      </c>
      <c r="AQ28" s="348">
        <f t="shared" si="14"/>
        <v>-72296.629999999888</v>
      </c>
      <c r="AR28" s="348">
        <f t="shared" si="14"/>
        <v>-95667.870000000112</v>
      </c>
      <c r="AS28" s="348">
        <f t="shared" si="14"/>
        <v>131700.68999999994</v>
      </c>
      <c r="AT28" s="348">
        <f t="shared" si="14"/>
        <v>67827.879999999888</v>
      </c>
      <c r="AU28" s="348">
        <f t="shared" si="14"/>
        <v>6540.3799999998882</v>
      </c>
      <c r="AV28" s="348">
        <f t="shared" si="14"/>
        <v>76743.88</v>
      </c>
      <c r="AW28" s="348">
        <f t="shared" si="14"/>
        <v>103624.62</v>
      </c>
      <c r="AX28" s="348">
        <f t="shared" si="14"/>
        <v>124127.12000000011</v>
      </c>
      <c r="AY28" s="348">
        <f t="shared" si="14"/>
        <v>145472.87000000011</v>
      </c>
      <c r="AZ28" s="348">
        <f t="shared" si="14"/>
        <v>60084.759999999776</v>
      </c>
      <c r="BA28" s="348">
        <f t="shared" ref="BA28:DL28" si="15">+SUM(BA21,BA13)-BA5</f>
        <v>224358</v>
      </c>
      <c r="BB28" s="348">
        <f t="shared" si="15"/>
        <v>144000.37000000011</v>
      </c>
      <c r="BC28" s="348">
        <f t="shared" si="15"/>
        <v>25014</v>
      </c>
      <c r="BD28" s="348">
        <f t="shared" si="15"/>
        <v>62210</v>
      </c>
      <c r="BE28" s="348">
        <f t="shared" si="15"/>
        <v>161056.75</v>
      </c>
      <c r="BF28" s="348">
        <f t="shared" si="15"/>
        <v>44744.560000000056</v>
      </c>
      <c r="BG28" s="348">
        <f t="shared" si="15"/>
        <v>56709.370000000112</v>
      </c>
      <c r="BH28" s="348">
        <f t="shared" si="15"/>
        <v>52554.189999999944</v>
      </c>
      <c r="BI28" s="348">
        <f t="shared" si="15"/>
        <v>83773.119999999995</v>
      </c>
      <c r="BJ28" s="348">
        <f t="shared" si="15"/>
        <v>-218038.68000000005</v>
      </c>
      <c r="BK28" s="348">
        <f t="shared" si="15"/>
        <v>-89676</v>
      </c>
      <c r="BL28" s="348">
        <f t="shared" si="15"/>
        <v>35608.379999999888</v>
      </c>
      <c r="BM28" s="348">
        <f t="shared" si="15"/>
        <v>113826.87000000011</v>
      </c>
      <c r="BN28" s="348">
        <f t="shared" si="15"/>
        <v>203505.12000000011</v>
      </c>
      <c r="BO28" s="348">
        <f t="shared" si="15"/>
        <v>-1647.75</v>
      </c>
      <c r="BP28" s="348">
        <f t="shared" si="15"/>
        <v>-9226.7400000002235</v>
      </c>
      <c r="BQ28" s="348">
        <f t="shared" si="15"/>
        <v>55997.630000000005</v>
      </c>
      <c r="BR28" s="348">
        <f t="shared" si="15"/>
        <v>94613.88</v>
      </c>
      <c r="BS28" s="348">
        <f t="shared" si="15"/>
        <v>42189.240000000224</v>
      </c>
      <c r="BT28" s="348">
        <f t="shared" si="15"/>
        <v>18011.380000000005</v>
      </c>
      <c r="BU28" s="348">
        <f t="shared" si="15"/>
        <v>199867.62999999989</v>
      </c>
      <c r="BV28" s="348">
        <f t="shared" si="15"/>
        <v>225790.5</v>
      </c>
      <c r="BW28" s="348">
        <f t="shared" si="15"/>
        <v>29665.129999999888</v>
      </c>
      <c r="BX28" s="348">
        <f t="shared" si="15"/>
        <v>158053.12999999989</v>
      </c>
      <c r="BY28" s="348">
        <f t="shared" si="15"/>
        <v>325378.37999999989</v>
      </c>
      <c r="BZ28" s="348">
        <f t="shared" si="15"/>
        <v>230207.75</v>
      </c>
      <c r="CA28" s="348">
        <f t="shared" si="15"/>
        <v>75020</v>
      </c>
      <c r="CB28" s="348">
        <f t="shared" si="15"/>
        <v>35390.25</v>
      </c>
      <c r="CC28" s="348">
        <f t="shared" si="15"/>
        <v>129891</v>
      </c>
      <c r="CD28" s="348">
        <f t="shared" si="15"/>
        <v>98176.740000000224</v>
      </c>
      <c r="CE28" s="348">
        <f t="shared" si="15"/>
        <v>144664.87999999989</v>
      </c>
      <c r="CF28" s="348">
        <f t="shared" si="15"/>
        <v>176562.37999999989</v>
      </c>
      <c r="CG28" s="348">
        <f t="shared" si="15"/>
        <v>196896.5</v>
      </c>
      <c r="CH28" s="348">
        <f t="shared" si="15"/>
        <v>-285475.56000000006</v>
      </c>
      <c r="CI28" s="348">
        <f t="shared" si="15"/>
        <v>388254.37999999989</v>
      </c>
      <c r="CJ28" s="348">
        <f t="shared" si="15"/>
        <v>385716.87000000011</v>
      </c>
      <c r="CK28" s="348">
        <f t="shared" si="15"/>
        <v>399580.75</v>
      </c>
      <c r="CL28" s="348">
        <f t="shared" si="15"/>
        <v>635700.25</v>
      </c>
      <c r="CM28" s="348">
        <f t="shared" si="15"/>
        <v>564691.25</v>
      </c>
      <c r="CN28" s="348">
        <f t="shared" si="15"/>
        <v>115984</v>
      </c>
      <c r="CO28" s="348">
        <f t="shared" si="15"/>
        <v>245599</v>
      </c>
      <c r="CP28" s="348">
        <f t="shared" si="15"/>
        <v>129456</v>
      </c>
      <c r="CQ28" s="348">
        <f t="shared" si="15"/>
        <v>110718.75</v>
      </c>
      <c r="CR28" s="348">
        <f t="shared" si="15"/>
        <v>256377.87000000011</v>
      </c>
      <c r="CS28" s="348">
        <f t="shared" si="15"/>
        <v>159525.25999999978</v>
      </c>
      <c r="CT28" s="348">
        <f t="shared" si="15"/>
        <v>148928.37999999989</v>
      </c>
      <c r="CU28" s="348">
        <f t="shared" si="15"/>
        <v>459946.75</v>
      </c>
      <c r="CV28" s="348">
        <f t="shared" si="15"/>
        <v>354770.12000000011</v>
      </c>
      <c r="CW28" s="348">
        <f t="shared" si="15"/>
        <v>956827.75</v>
      </c>
      <c r="CX28" s="348">
        <f t="shared" si="15"/>
        <v>446062.75</v>
      </c>
      <c r="CY28" s="348">
        <f t="shared" si="15"/>
        <v>401027.5</v>
      </c>
      <c r="CZ28" s="348">
        <f t="shared" si="15"/>
        <v>516851.87999999989</v>
      </c>
      <c r="DA28" s="348">
        <f t="shared" si="15"/>
        <v>1283003.5</v>
      </c>
      <c r="DB28" s="348">
        <f t="shared" si="15"/>
        <v>794398.25</v>
      </c>
      <c r="DC28" s="348">
        <f t="shared" si="15"/>
        <v>993248</v>
      </c>
      <c r="DD28" s="348">
        <f t="shared" si="15"/>
        <v>1246958</v>
      </c>
      <c r="DE28" s="348">
        <f t="shared" si="15"/>
        <v>982852</v>
      </c>
      <c r="DF28" s="348">
        <f t="shared" si="15"/>
        <v>40562.5</v>
      </c>
      <c r="DG28" s="348">
        <f t="shared" si="15"/>
        <v>965025.25</v>
      </c>
      <c r="DH28" s="348">
        <f t="shared" si="15"/>
        <v>751137.25</v>
      </c>
      <c r="DI28" s="348">
        <f t="shared" si="15"/>
        <v>959947.25</v>
      </c>
      <c r="DJ28" s="348">
        <f t="shared" si="15"/>
        <v>832684.25</v>
      </c>
      <c r="DK28" s="348">
        <f t="shared" si="15"/>
        <v>1067241</v>
      </c>
      <c r="DL28" s="348">
        <f t="shared" si="15"/>
        <v>728219.75</v>
      </c>
      <c r="DM28" s="348">
        <f t="shared" ref="DM28:FX28" si="16">+SUM(DM21,DM13)-DM5</f>
        <v>910322.25</v>
      </c>
      <c r="DN28" s="348">
        <f t="shared" si="16"/>
        <v>1020419.5</v>
      </c>
      <c r="DO28" s="348">
        <f t="shared" si="16"/>
        <v>1369053</v>
      </c>
      <c r="DP28" s="348">
        <f t="shared" si="16"/>
        <v>968408</v>
      </c>
      <c r="DQ28" s="348">
        <f t="shared" si="16"/>
        <v>921146.5</v>
      </c>
      <c r="DR28" s="348">
        <f t="shared" si="16"/>
        <v>877949.25</v>
      </c>
      <c r="DS28" s="348">
        <f t="shared" si="16"/>
        <v>1051126.25</v>
      </c>
      <c r="DT28" s="348">
        <f t="shared" si="16"/>
        <v>1028732.25</v>
      </c>
      <c r="DU28" s="348">
        <f t="shared" si="16"/>
        <v>827971.5</v>
      </c>
      <c r="DV28" s="348">
        <f t="shared" si="16"/>
        <v>886178</v>
      </c>
      <c r="DW28" s="348">
        <f t="shared" si="16"/>
        <v>653750.25</v>
      </c>
      <c r="DX28" s="348">
        <f t="shared" si="16"/>
        <v>728535.75</v>
      </c>
      <c r="DY28" s="348">
        <f t="shared" si="16"/>
        <v>1054639</v>
      </c>
      <c r="DZ28" s="348">
        <f t="shared" si="16"/>
        <v>1007356</v>
      </c>
      <c r="EA28" s="348">
        <f t="shared" si="16"/>
        <v>1325020.75</v>
      </c>
      <c r="EB28" s="348">
        <f t="shared" si="16"/>
        <v>1050664</v>
      </c>
      <c r="EC28" s="348">
        <f t="shared" si="16"/>
        <v>1004203.5</v>
      </c>
      <c r="ED28" s="348">
        <f t="shared" si="16"/>
        <v>-171965.25</v>
      </c>
      <c r="EE28" s="348">
        <f t="shared" si="16"/>
        <v>674563.5</v>
      </c>
      <c r="EF28" s="348">
        <f t="shared" si="16"/>
        <v>1128633.5</v>
      </c>
      <c r="EG28" s="348">
        <f t="shared" si="16"/>
        <v>815260.5</v>
      </c>
      <c r="EH28" s="348">
        <f t="shared" si="16"/>
        <v>977776.5</v>
      </c>
      <c r="EI28" s="348">
        <f t="shared" si="16"/>
        <v>495147.75</v>
      </c>
      <c r="EJ28" s="348">
        <f t="shared" si="16"/>
        <v>262674.5</v>
      </c>
      <c r="EK28" s="348">
        <f t="shared" si="16"/>
        <v>1081417</v>
      </c>
      <c r="EL28" s="348">
        <f t="shared" si="16"/>
        <v>1153894.5</v>
      </c>
      <c r="EM28" s="348">
        <f t="shared" si="16"/>
        <v>1142274.5</v>
      </c>
      <c r="EN28" s="348">
        <f t="shared" si="16"/>
        <v>1078024</v>
      </c>
      <c r="EO28" s="348">
        <f t="shared" si="16"/>
        <v>1078300.75</v>
      </c>
      <c r="EP28" s="348">
        <f t="shared" si="16"/>
        <v>734750.5</v>
      </c>
      <c r="EQ28" s="348">
        <f t="shared" si="16"/>
        <v>1126321.25</v>
      </c>
      <c r="ER28" s="348">
        <f t="shared" si="16"/>
        <v>1046613.75</v>
      </c>
      <c r="ES28" s="348">
        <f t="shared" si="16"/>
        <v>840113.25</v>
      </c>
      <c r="ET28" s="348">
        <f t="shared" si="16"/>
        <v>921767.75</v>
      </c>
      <c r="EU28" s="348">
        <f t="shared" si="16"/>
        <v>884658</v>
      </c>
      <c r="EV28" s="348">
        <f t="shared" si="16"/>
        <v>494929</v>
      </c>
      <c r="EW28" s="348">
        <f t="shared" si="16"/>
        <v>1218768.75</v>
      </c>
      <c r="EX28" s="348">
        <f t="shared" si="16"/>
        <v>859950.5</v>
      </c>
      <c r="EY28" s="348">
        <f t="shared" si="16"/>
        <v>1011675.5</v>
      </c>
      <c r="EZ28" s="348">
        <f t="shared" si="16"/>
        <v>1441849.75</v>
      </c>
      <c r="FA28" s="348">
        <f t="shared" si="16"/>
        <v>853195.5</v>
      </c>
      <c r="FB28" s="348">
        <f t="shared" si="16"/>
        <v>-291697.25</v>
      </c>
      <c r="FC28" s="348">
        <f t="shared" si="16"/>
        <v>258793.75</v>
      </c>
      <c r="FD28" s="348">
        <f t="shared" si="16"/>
        <v>974962.75</v>
      </c>
      <c r="FE28" s="348">
        <f t="shared" si="16"/>
        <v>701631.5</v>
      </c>
      <c r="FF28" s="348">
        <f t="shared" si="16"/>
        <v>902078.75</v>
      </c>
      <c r="FG28" s="348">
        <f t="shared" si="16"/>
        <v>511332.25</v>
      </c>
      <c r="FH28" s="348">
        <f t="shared" si="16"/>
        <v>530228</v>
      </c>
      <c r="FI28" s="348">
        <f t="shared" si="16"/>
        <v>871771.25</v>
      </c>
      <c r="FJ28" s="348">
        <f t="shared" si="16"/>
        <v>897650.5</v>
      </c>
      <c r="FK28" s="348">
        <f t="shared" si="16"/>
        <v>772340.5</v>
      </c>
      <c r="FL28" s="348">
        <f t="shared" si="16"/>
        <v>1511706.25</v>
      </c>
      <c r="FM28" s="348">
        <f t="shared" si="16"/>
        <v>864632.25</v>
      </c>
      <c r="FN28" s="348">
        <f t="shared" si="16"/>
        <v>711573.75</v>
      </c>
      <c r="FO28" s="348">
        <f t="shared" si="16"/>
        <v>1110037</v>
      </c>
      <c r="FP28" s="348">
        <f t="shared" si="16"/>
        <v>892404</v>
      </c>
      <c r="FQ28" s="348">
        <f t="shared" si="16"/>
        <v>710535</v>
      </c>
      <c r="FR28" s="348">
        <f t="shared" si="16"/>
        <v>810700.75</v>
      </c>
      <c r="FS28" s="348">
        <f t="shared" si="16"/>
        <v>-553418.75</v>
      </c>
      <c r="FT28" s="348">
        <f t="shared" si="16"/>
        <v>974577.25</v>
      </c>
      <c r="FU28" s="348">
        <f t="shared" si="16"/>
        <v>891122</v>
      </c>
      <c r="FV28" s="348">
        <f t="shared" si="16"/>
        <v>856624</v>
      </c>
      <c r="FW28" s="348">
        <f t="shared" si="16"/>
        <v>1043437</v>
      </c>
      <c r="FX28" s="348">
        <f t="shared" si="16"/>
        <v>1345156.75</v>
      </c>
      <c r="FY28" s="348">
        <f t="shared" ref="FY28:GB28" si="17">+SUM(FY21,FY13)-FY5</f>
        <v>776131.25</v>
      </c>
      <c r="FZ28" s="348">
        <f t="shared" si="17"/>
        <v>416773</v>
      </c>
      <c r="GA28" s="348">
        <f t="shared" si="17"/>
        <v>693931.5</v>
      </c>
      <c r="GB28" s="348">
        <f t="shared" si="17"/>
        <v>780052.5</v>
      </c>
    </row>
    <row r="29" spans="1:184" s="32" customFormat="1">
      <c r="A29"/>
      <c r="B29" s="7"/>
      <c r="C29" s="7"/>
      <c r="D29" s="41" t="s">
        <v>71</v>
      </c>
      <c r="E29" s="619">
        <f t="shared" si="9"/>
        <v>1686637</v>
      </c>
      <c r="F29" s="348">
        <f t="shared" si="9"/>
        <v>1391111</v>
      </c>
      <c r="G29" s="348">
        <f t="shared" si="9"/>
        <v>2334137</v>
      </c>
      <c r="H29" s="348">
        <f t="shared" si="9"/>
        <v>1467531</v>
      </c>
      <c r="I29" s="348">
        <f t="shared" si="9"/>
        <v>387644.75</v>
      </c>
      <c r="J29" s="348">
        <f t="shared" si="9"/>
        <v>710243.5</v>
      </c>
      <c r="K29" s="348">
        <f t="shared" si="9"/>
        <v>2063407.5</v>
      </c>
      <c r="L29" s="348">
        <f t="shared" si="9"/>
        <v>3996324</v>
      </c>
      <c r="M29" s="348">
        <f t="shared" si="9"/>
        <v>2235205</v>
      </c>
      <c r="N29" s="348">
        <f t="shared" si="9"/>
        <v>311114</v>
      </c>
      <c r="O29" s="348">
        <f t="shared" si="9"/>
        <v>1002860</v>
      </c>
      <c r="P29" s="348">
        <f t="shared" si="9"/>
        <v>2650819</v>
      </c>
      <c r="Q29" s="348">
        <f t="shared" ref="Q29:AZ29" si="18">+SUM(Q22,Q14)-Q6</f>
        <v>3030741</v>
      </c>
      <c r="R29" s="348">
        <f t="shared" si="18"/>
        <v>2951017</v>
      </c>
      <c r="S29" s="348">
        <f t="shared" si="18"/>
        <v>2220780</v>
      </c>
      <c r="T29" s="348">
        <f t="shared" si="18"/>
        <v>3892553</v>
      </c>
      <c r="U29" s="348">
        <f t="shared" si="18"/>
        <v>2925840</v>
      </c>
      <c r="V29" s="348">
        <f t="shared" si="18"/>
        <v>2296099</v>
      </c>
      <c r="W29" s="348">
        <f t="shared" si="18"/>
        <v>2382097</v>
      </c>
      <c r="X29" s="348">
        <f t="shared" si="18"/>
        <v>2121717</v>
      </c>
      <c r="Y29" s="348">
        <f t="shared" si="18"/>
        <v>2266747</v>
      </c>
      <c r="Z29" s="348">
        <f t="shared" si="18"/>
        <v>3190264</v>
      </c>
      <c r="AA29" s="348">
        <f t="shared" si="18"/>
        <v>2934807</v>
      </c>
      <c r="AB29" s="348">
        <f t="shared" si="18"/>
        <v>2886534</v>
      </c>
      <c r="AC29" s="348">
        <f t="shared" si="18"/>
        <v>2803833</v>
      </c>
      <c r="AD29" s="348">
        <f t="shared" si="18"/>
        <v>2823960</v>
      </c>
      <c r="AE29" s="348">
        <f t="shared" si="18"/>
        <v>3586626</v>
      </c>
      <c r="AF29" s="348">
        <f t="shared" si="18"/>
        <v>2433871</v>
      </c>
      <c r="AG29" s="348">
        <f t="shared" si="18"/>
        <v>2383622</v>
      </c>
      <c r="AH29" s="348">
        <f t="shared" si="18"/>
        <v>3240541</v>
      </c>
      <c r="AI29" s="348">
        <f t="shared" si="18"/>
        <v>4025251</v>
      </c>
      <c r="AJ29" s="348">
        <f t="shared" si="18"/>
        <v>3600199</v>
      </c>
      <c r="AK29" s="348">
        <f t="shared" si="18"/>
        <v>2947701</v>
      </c>
      <c r="AL29" s="348">
        <f t="shared" si="18"/>
        <v>773579</v>
      </c>
      <c r="AM29" s="348">
        <f t="shared" si="18"/>
        <v>3272501</v>
      </c>
      <c r="AN29" s="348">
        <f t="shared" si="18"/>
        <v>2635027</v>
      </c>
      <c r="AO29" s="348">
        <f t="shared" si="18"/>
        <v>2421791</v>
      </c>
      <c r="AP29" s="348">
        <f t="shared" si="18"/>
        <v>3044923</v>
      </c>
      <c r="AQ29" s="348">
        <f t="shared" si="18"/>
        <v>1347328</v>
      </c>
      <c r="AR29" s="348">
        <f t="shared" si="18"/>
        <v>853144</v>
      </c>
      <c r="AS29" s="348">
        <f t="shared" si="18"/>
        <v>3165982</v>
      </c>
      <c r="AT29" s="348">
        <f t="shared" si="18"/>
        <v>3367435</v>
      </c>
      <c r="AU29" s="348">
        <f t="shared" si="18"/>
        <v>3599051</v>
      </c>
      <c r="AV29" s="348">
        <f t="shared" si="18"/>
        <v>3999496</v>
      </c>
      <c r="AW29" s="348">
        <f t="shared" si="18"/>
        <v>3170941</v>
      </c>
      <c r="AX29" s="348">
        <f t="shared" si="18"/>
        <v>2565876</v>
      </c>
      <c r="AY29" s="348">
        <f t="shared" si="18"/>
        <v>3257548</v>
      </c>
      <c r="AZ29" s="348">
        <f t="shared" si="18"/>
        <v>2410351</v>
      </c>
      <c r="BA29" s="348">
        <f t="shared" ref="BA29:DL29" si="19">+SUM(BA22,BA14)-BA6</f>
        <v>2435285</v>
      </c>
      <c r="BB29" s="348">
        <f t="shared" si="19"/>
        <v>2952307</v>
      </c>
      <c r="BC29" s="348">
        <f t="shared" si="19"/>
        <v>2377633</v>
      </c>
      <c r="BD29" s="348">
        <f t="shared" si="19"/>
        <v>1774345</v>
      </c>
      <c r="BE29" s="348">
        <f t="shared" si="19"/>
        <v>3945490</v>
      </c>
      <c r="BF29" s="348">
        <f t="shared" si="19"/>
        <v>3248881</v>
      </c>
      <c r="BG29" s="348">
        <f t="shared" si="19"/>
        <v>3635201</v>
      </c>
      <c r="BH29" s="348">
        <f t="shared" si="19"/>
        <v>3992156</v>
      </c>
      <c r="BI29" s="348">
        <f t="shared" si="19"/>
        <v>2929560</v>
      </c>
      <c r="BJ29" s="348">
        <f t="shared" si="19"/>
        <v>-997436</v>
      </c>
      <c r="BK29" s="348">
        <f t="shared" si="19"/>
        <v>464946</v>
      </c>
      <c r="BL29" s="348">
        <f t="shared" si="19"/>
        <v>2565755</v>
      </c>
      <c r="BM29" s="348">
        <f t="shared" si="19"/>
        <v>2965298</v>
      </c>
      <c r="BN29" s="348">
        <f t="shared" si="19"/>
        <v>2813327</v>
      </c>
      <c r="BO29" s="348">
        <f t="shared" si="19"/>
        <v>2171527</v>
      </c>
      <c r="BP29" s="348">
        <f t="shared" si="19"/>
        <v>2035878</v>
      </c>
      <c r="BQ29" s="348">
        <f t="shared" si="19"/>
        <v>2473525</v>
      </c>
      <c r="BR29" s="348">
        <f t="shared" si="19"/>
        <v>3309341</v>
      </c>
      <c r="BS29" s="348">
        <f t="shared" si="19"/>
        <v>3603733</v>
      </c>
      <c r="BT29" s="348">
        <f t="shared" si="19"/>
        <v>4552976</v>
      </c>
      <c r="BU29" s="348">
        <f t="shared" si="19"/>
        <v>2677422</v>
      </c>
      <c r="BV29" s="348">
        <f t="shared" si="19"/>
        <v>4371625</v>
      </c>
      <c r="BW29" s="348">
        <f t="shared" si="19"/>
        <v>2400475</v>
      </c>
      <c r="BX29" s="348">
        <f t="shared" si="19"/>
        <v>2639873</v>
      </c>
      <c r="BY29" s="348">
        <f t="shared" si="19"/>
        <v>3080963</v>
      </c>
      <c r="BZ29" s="348">
        <f t="shared" si="19"/>
        <v>2838847</v>
      </c>
      <c r="CA29" s="348">
        <f t="shared" si="19"/>
        <v>905165</v>
      </c>
      <c r="CB29" s="348">
        <f t="shared" si="19"/>
        <v>2556547</v>
      </c>
      <c r="CC29" s="348">
        <f t="shared" si="19"/>
        <v>3795869</v>
      </c>
      <c r="CD29" s="348">
        <f t="shared" si="19"/>
        <v>4035974</v>
      </c>
      <c r="CE29" s="348">
        <f t="shared" si="19"/>
        <v>5536928</v>
      </c>
      <c r="CF29" s="348">
        <f t="shared" si="19"/>
        <v>6027250</v>
      </c>
      <c r="CG29" s="348">
        <f t="shared" si="19"/>
        <v>4525090</v>
      </c>
      <c r="CH29" s="348">
        <f t="shared" si="19"/>
        <v>-157957</v>
      </c>
      <c r="CI29" s="348">
        <f t="shared" si="19"/>
        <v>5008254</v>
      </c>
      <c r="CJ29" s="348">
        <f t="shared" si="19"/>
        <v>4799518</v>
      </c>
      <c r="CK29" s="348">
        <f t="shared" si="19"/>
        <v>5115060</v>
      </c>
      <c r="CL29" s="348">
        <f t="shared" si="19"/>
        <v>5252934</v>
      </c>
      <c r="CM29" s="348">
        <f t="shared" si="19"/>
        <v>5828116</v>
      </c>
      <c r="CN29" s="348">
        <f t="shared" si="19"/>
        <v>3024988</v>
      </c>
      <c r="CO29" s="348">
        <f t="shared" si="19"/>
        <v>6262750</v>
      </c>
      <c r="CP29" s="348">
        <f t="shared" si="19"/>
        <v>6806848</v>
      </c>
      <c r="CQ29" s="348">
        <f t="shared" si="19"/>
        <v>9771058</v>
      </c>
      <c r="CR29" s="348">
        <f t="shared" si="19"/>
        <v>8489010</v>
      </c>
      <c r="CS29" s="348">
        <f t="shared" si="19"/>
        <v>7744494</v>
      </c>
      <c r="CT29" s="348">
        <f t="shared" si="19"/>
        <v>5903182</v>
      </c>
      <c r="CU29" s="348">
        <f t="shared" si="19"/>
        <v>7048568</v>
      </c>
      <c r="CV29" s="348">
        <f t="shared" si="19"/>
        <v>6754488</v>
      </c>
      <c r="CW29" s="348">
        <f t="shared" si="19"/>
        <v>6732910</v>
      </c>
      <c r="CX29" s="348">
        <f t="shared" si="19"/>
        <v>5926470</v>
      </c>
      <c r="CY29" s="348">
        <f t="shared" si="19"/>
        <v>2523084</v>
      </c>
      <c r="CZ29" s="348">
        <f t="shared" si="19"/>
        <v>4067064</v>
      </c>
      <c r="DA29" s="348">
        <f t="shared" si="19"/>
        <v>9810244</v>
      </c>
      <c r="DB29" s="348">
        <f t="shared" si="19"/>
        <v>9461812</v>
      </c>
      <c r="DC29" s="348">
        <f t="shared" si="19"/>
        <v>12145680</v>
      </c>
      <c r="DD29" s="348">
        <f t="shared" si="19"/>
        <v>11169068</v>
      </c>
      <c r="DE29" s="348">
        <f t="shared" si="19"/>
        <v>8644046</v>
      </c>
      <c r="DF29" s="348">
        <f t="shared" si="19"/>
        <v>-1382072</v>
      </c>
      <c r="DG29" s="348">
        <f t="shared" si="19"/>
        <v>8063618</v>
      </c>
      <c r="DH29" s="348">
        <f t="shared" si="19"/>
        <v>8496408</v>
      </c>
      <c r="DI29" s="348">
        <f t="shared" si="19"/>
        <v>6733910</v>
      </c>
      <c r="DJ29" s="348">
        <f t="shared" si="19"/>
        <v>7265414</v>
      </c>
      <c r="DK29" s="348">
        <f t="shared" si="19"/>
        <v>9106978</v>
      </c>
      <c r="DL29" s="348">
        <f t="shared" si="19"/>
        <v>4798698</v>
      </c>
      <c r="DM29" s="348">
        <f t="shared" ref="DM29:FX29" si="20">+SUM(DM22,DM14)-DM6</f>
        <v>6650152</v>
      </c>
      <c r="DN29" s="348">
        <f t="shared" si="20"/>
        <v>8936372</v>
      </c>
      <c r="DO29" s="348">
        <f t="shared" si="20"/>
        <v>10536412</v>
      </c>
      <c r="DP29" s="348">
        <f t="shared" si="20"/>
        <v>11745140</v>
      </c>
      <c r="DQ29" s="348">
        <f t="shared" si="20"/>
        <v>9401006</v>
      </c>
      <c r="DR29" s="348">
        <f t="shared" si="20"/>
        <v>6931146</v>
      </c>
      <c r="DS29" s="348">
        <f t="shared" si="20"/>
        <v>8546410</v>
      </c>
      <c r="DT29" s="348">
        <f t="shared" si="20"/>
        <v>7650788</v>
      </c>
      <c r="DU29" s="348">
        <f t="shared" si="20"/>
        <v>7678720</v>
      </c>
      <c r="DV29" s="348">
        <f t="shared" si="20"/>
        <v>7013738</v>
      </c>
      <c r="DW29" s="348">
        <f t="shared" si="20"/>
        <v>7915742</v>
      </c>
      <c r="DX29" s="348">
        <f t="shared" si="20"/>
        <v>4036056</v>
      </c>
      <c r="DY29" s="348">
        <f t="shared" si="20"/>
        <v>8930804</v>
      </c>
      <c r="DZ29" s="348">
        <f t="shared" si="20"/>
        <v>9020848</v>
      </c>
      <c r="EA29" s="348">
        <f t="shared" si="20"/>
        <v>10101476</v>
      </c>
      <c r="EB29" s="348">
        <f t="shared" si="20"/>
        <v>10190836</v>
      </c>
      <c r="EC29" s="348">
        <f t="shared" si="20"/>
        <v>8062752</v>
      </c>
      <c r="ED29" s="348">
        <f t="shared" si="20"/>
        <v>406368</v>
      </c>
      <c r="EE29" s="348">
        <f t="shared" si="20"/>
        <v>3845352</v>
      </c>
      <c r="EF29" s="348">
        <f t="shared" si="20"/>
        <v>6590356</v>
      </c>
      <c r="EG29" s="348">
        <f t="shared" si="20"/>
        <v>6936074</v>
      </c>
      <c r="EH29" s="348">
        <f t="shared" si="20"/>
        <v>7983012</v>
      </c>
      <c r="EI29" s="348">
        <f t="shared" si="20"/>
        <v>1594832</v>
      </c>
      <c r="EJ29" s="348">
        <f t="shared" si="20"/>
        <v>1748274</v>
      </c>
      <c r="EK29" s="348">
        <f t="shared" si="20"/>
        <v>8867338</v>
      </c>
      <c r="EL29" s="348">
        <f t="shared" si="20"/>
        <v>7238108</v>
      </c>
      <c r="EM29" s="348">
        <f t="shared" si="20"/>
        <v>10490928</v>
      </c>
      <c r="EN29" s="348">
        <f t="shared" si="20"/>
        <v>10608016</v>
      </c>
      <c r="EO29" s="348">
        <f t="shared" si="20"/>
        <v>8843996</v>
      </c>
      <c r="EP29" s="348">
        <f t="shared" si="20"/>
        <v>6802474</v>
      </c>
      <c r="EQ29" s="348">
        <f t="shared" si="20"/>
        <v>7518700</v>
      </c>
      <c r="ER29" s="348">
        <f t="shared" si="20"/>
        <v>7021850</v>
      </c>
      <c r="ES29" s="348">
        <f t="shared" si="20"/>
        <v>6988320</v>
      </c>
      <c r="ET29" s="348">
        <f t="shared" si="20"/>
        <v>6809974</v>
      </c>
      <c r="EU29" s="348">
        <f t="shared" si="20"/>
        <v>6503722</v>
      </c>
      <c r="EV29" s="348">
        <f t="shared" si="20"/>
        <v>4860940</v>
      </c>
      <c r="EW29" s="348">
        <f t="shared" si="20"/>
        <v>9106364</v>
      </c>
      <c r="EX29" s="348">
        <f t="shared" si="20"/>
        <v>8221484</v>
      </c>
      <c r="EY29" s="348">
        <f t="shared" si="20"/>
        <v>10386932</v>
      </c>
      <c r="EZ29" s="348">
        <f t="shared" si="20"/>
        <v>9130064</v>
      </c>
      <c r="FA29" s="348">
        <f t="shared" si="20"/>
        <v>9141214</v>
      </c>
      <c r="FB29" s="348">
        <f t="shared" si="20"/>
        <v>-1595380</v>
      </c>
      <c r="FC29" s="348">
        <f t="shared" si="20"/>
        <v>-1422206</v>
      </c>
      <c r="FD29" s="348">
        <f t="shared" si="20"/>
        <v>7013204</v>
      </c>
      <c r="FE29" s="348">
        <f t="shared" si="20"/>
        <v>6624184</v>
      </c>
      <c r="FF29" s="348">
        <f t="shared" si="20"/>
        <v>6649306</v>
      </c>
      <c r="FG29" s="348">
        <f t="shared" si="20"/>
        <v>5123258</v>
      </c>
      <c r="FH29" s="348">
        <f t="shared" si="20"/>
        <v>5757240</v>
      </c>
      <c r="FI29" s="348">
        <f t="shared" si="20"/>
        <v>5667120</v>
      </c>
      <c r="FJ29" s="348">
        <f t="shared" si="20"/>
        <v>8424244</v>
      </c>
      <c r="FK29" s="348">
        <f t="shared" si="20"/>
        <v>11255072</v>
      </c>
      <c r="FL29" s="348">
        <f t="shared" si="20"/>
        <v>8990380</v>
      </c>
      <c r="FM29" s="348">
        <f t="shared" si="20"/>
        <v>9619396</v>
      </c>
      <c r="FN29" s="348">
        <f t="shared" si="20"/>
        <v>6844870</v>
      </c>
      <c r="FO29" s="348">
        <f t="shared" si="20"/>
        <v>7659904</v>
      </c>
      <c r="FP29" s="348">
        <f t="shared" si="20"/>
        <v>7135032</v>
      </c>
      <c r="FQ29" s="348">
        <f t="shared" si="20"/>
        <v>6703624</v>
      </c>
      <c r="FR29" s="348">
        <f t="shared" si="20"/>
        <v>7072152</v>
      </c>
      <c r="FS29" s="348">
        <f t="shared" si="20"/>
        <v>-1510006</v>
      </c>
      <c r="FT29" s="348">
        <f t="shared" si="20"/>
        <v>9319974</v>
      </c>
      <c r="FU29" s="348">
        <f t="shared" si="20"/>
        <v>5937944</v>
      </c>
      <c r="FV29" s="348">
        <f t="shared" si="20"/>
        <v>8581472</v>
      </c>
      <c r="FW29" s="348">
        <f t="shared" si="20"/>
        <v>9910448</v>
      </c>
      <c r="FX29" s="348">
        <f t="shared" si="20"/>
        <v>9414192</v>
      </c>
      <c r="FY29" s="348">
        <f t="shared" ref="FY29:GB29" si="21">+SUM(FY22,FY14)-FY6</f>
        <v>7207892</v>
      </c>
      <c r="FZ29" s="348">
        <f t="shared" si="21"/>
        <v>2020434</v>
      </c>
      <c r="GA29" s="348">
        <f t="shared" si="21"/>
        <v>3849854</v>
      </c>
      <c r="GB29" s="348">
        <f t="shared" si="21"/>
        <v>7649552</v>
      </c>
    </row>
    <row r="30" spans="1:184" s="32" customFormat="1">
      <c r="A30"/>
      <c r="B30" s="7"/>
      <c r="C30" s="7"/>
      <c r="D30" s="29" t="s">
        <v>72</v>
      </c>
      <c r="E30" s="619">
        <f t="shared" si="9"/>
        <v>609171.12000000011</v>
      </c>
      <c r="F30" s="348">
        <f t="shared" si="9"/>
        <v>699943.12000000011</v>
      </c>
      <c r="G30" s="348">
        <f t="shared" si="9"/>
        <v>451678.62000000011</v>
      </c>
      <c r="H30" s="348">
        <f t="shared" si="9"/>
        <v>-24811.5</v>
      </c>
      <c r="I30" s="348">
        <f t="shared" si="9"/>
        <v>-144824.62000000011</v>
      </c>
      <c r="J30" s="348">
        <f t="shared" si="9"/>
        <v>67119.75</v>
      </c>
      <c r="K30" s="348">
        <f t="shared" si="9"/>
        <v>234862.25</v>
      </c>
      <c r="L30" s="348">
        <f t="shared" si="9"/>
        <v>1109684.75</v>
      </c>
      <c r="M30" s="348">
        <f t="shared" si="9"/>
        <v>692794.5</v>
      </c>
      <c r="N30" s="348">
        <f t="shared" si="9"/>
        <v>-177460.75</v>
      </c>
      <c r="O30" s="348">
        <f t="shared" si="9"/>
        <v>102309.75</v>
      </c>
      <c r="P30" s="348">
        <f t="shared" si="9"/>
        <v>646614</v>
      </c>
      <c r="Q30" s="348">
        <f t="shared" ref="Q30:AZ30" si="22">+SUM(Q23,Q15)-Q7</f>
        <v>1047480</v>
      </c>
      <c r="R30" s="348">
        <f t="shared" si="22"/>
        <v>1054890.75</v>
      </c>
      <c r="S30" s="348">
        <f t="shared" si="22"/>
        <v>468496.5</v>
      </c>
      <c r="T30" s="348">
        <f t="shared" si="22"/>
        <v>956756.25</v>
      </c>
      <c r="U30" s="348">
        <f t="shared" si="22"/>
        <v>692888.5</v>
      </c>
      <c r="V30" s="348">
        <f t="shared" si="22"/>
        <v>715615.5</v>
      </c>
      <c r="W30" s="348">
        <f t="shared" si="22"/>
        <v>776078.5</v>
      </c>
      <c r="X30" s="348">
        <f t="shared" si="22"/>
        <v>827521.5</v>
      </c>
      <c r="Y30" s="348">
        <f t="shared" si="22"/>
        <v>584969.5</v>
      </c>
      <c r="Z30" s="348">
        <f t="shared" si="22"/>
        <v>660737</v>
      </c>
      <c r="AA30" s="348">
        <f t="shared" si="22"/>
        <v>618001.25</v>
      </c>
      <c r="AB30" s="348">
        <f t="shared" si="22"/>
        <v>593500</v>
      </c>
      <c r="AC30" s="348">
        <f t="shared" si="22"/>
        <v>903679</v>
      </c>
      <c r="AD30" s="348">
        <f t="shared" si="22"/>
        <v>910713.25</v>
      </c>
      <c r="AE30" s="348">
        <f t="shared" si="22"/>
        <v>709529.25</v>
      </c>
      <c r="AF30" s="348">
        <f t="shared" si="22"/>
        <v>439660.75</v>
      </c>
      <c r="AG30" s="348">
        <f t="shared" si="22"/>
        <v>389867.25</v>
      </c>
      <c r="AH30" s="348">
        <f t="shared" si="22"/>
        <v>723620</v>
      </c>
      <c r="AI30" s="348">
        <f t="shared" si="22"/>
        <v>807650</v>
      </c>
      <c r="AJ30" s="348">
        <f t="shared" si="22"/>
        <v>860973.5</v>
      </c>
      <c r="AK30" s="348">
        <f t="shared" si="22"/>
        <v>654056</v>
      </c>
      <c r="AL30" s="348">
        <f t="shared" si="22"/>
        <v>-180676</v>
      </c>
      <c r="AM30" s="348">
        <f t="shared" si="22"/>
        <v>613404.5</v>
      </c>
      <c r="AN30" s="348">
        <f t="shared" si="22"/>
        <v>373786.25</v>
      </c>
      <c r="AO30" s="348">
        <f t="shared" si="22"/>
        <v>938735.5</v>
      </c>
      <c r="AP30" s="348">
        <f t="shared" si="22"/>
        <v>1227868.5</v>
      </c>
      <c r="AQ30" s="348">
        <f t="shared" si="22"/>
        <v>-13841</v>
      </c>
      <c r="AR30" s="348">
        <f t="shared" si="22"/>
        <v>-83967.75</v>
      </c>
      <c r="AS30" s="348">
        <f t="shared" si="22"/>
        <v>779573</v>
      </c>
      <c r="AT30" s="348">
        <f t="shared" si="22"/>
        <v>835048.75</v>
      </c>
      <c r="AU30" s="348">
        <f t="shared" si="22"/>
        <v>804474.75</v>
      </c>
      <c r="AV30" s="348">
        <f t="shared" si="22"/>
        <v>911903</v>
      </c>
      <c r="AW30" s="348">
        <f t="shared" si="22"/>
        <v>739770.5</v>
      </c>
      <c r="AX30" s="348">
        <f t="shared" si="22"/>
        <v>448892.25</v>
      </c>
      <c r="AY30" s="348">
        <f t="shared" si="22"/>
        <v>793015</v>
      </c>
      <c r="AZ30" s="348">
        <f t="shared" si="22"/>
        <v>388252</v>
      </c>
      <c r="BA30" s="348">
        <f t="shared" ref="BA30:DL30" si="23">+SUM(BA23,BA15)-BA7</f>
        <v>892439</v>
      </c>
      <c r="BB30" s="348">
        <f t="shared" si="23"/>
        <v>989080.5</v>
      </c>
      <c r="BC30" s="348">
        <f t="shared" si="23"/>
        <v>349970.5</v>
      </c>
      <c r="BD30" s="348">
        <f t="shared" si="23"/>
        <v>279772.5</v>
      </c>
      <c r="BE30" s="348">
        <f t="shared" si="23"/>
        <v>1029318</v>
      </c>
      <c r="BF30" s="348">
        <f t="shared" si="23"/>
        <v>806709.25</v>
      </c>
      <c r="BG30" s="348">
        <f t="shared" si="23"/>
        <v>667868.75</v>
      </c>
      <c r="BH30" s="348">
        <f t="shared" si="23"/>
        <v>1014583.5</v>
      </c>
      <c r="BI30" s="348">
        <f t="shared" si="23"/>
        <v>600458.25</v>
      </c>
      <c r="BJ30" s="348">
        <f t="shared" si="23"/>
        <v>-802380.25</v>
      </c>
      <c r="BK30" s="348">
        <f t="shared" si="23"/>
        <v>-326027</v>
      </c>
      <c r="BL30" s="348">
        <f t="shared" si="23"/>
        <v>369790.5</v>
      </c>
      <c r="BM30" s="348">
        <f t="shared" si="23"/>
        <v>1029485</v>
      </c>
      <c r="BN30" s="348">
        <f t="shared" si="23"/>
        <v>1202821.5</v>
      </c>
      <c r="BO30" s="348">
        <f t="shared" si="23"/>
        <v>487243</v>
      </c>
      <c r="BP30" s="348">
        <f t="shared" si="23"/>
        <v>465794.25</v>
      </c>
      <c r="BQ30" s="348">
        <f t="shared" si="23"/>
        <v>655810.5</v>
      </c>
      <c r="BR30" s="348">
        <f t="shared" si="23"/>
        <v>1065954.5</v>
      </c>
      <c r="BS30" s="348">
        <f t="shared" si="23"/>
        <v>1285930</v>
      </c>
      <c r="BT30" s="348">
        <f t="shared" si="23"/>
        <v>1590312.5</v>
      </c>
      <c r="BU30" s="348">
        <f t="shared" si="23"/>
        <v>916658.5</v>
      </c>
      <c r="BV30" s="348">
        <f t="shared" si="23"/>
        <v>1189099</v>
      </c>
      <c r="BW30" s="348">
        <f t="shared" si="23"/>
        <v>876611</v>
      </c>
      <c r="BX30" s="348">
        <f t="shared" si="23"/>
        <v>1189951.5</v>
      </c>
      <c r="BY30" s="348">
        <f t="shared" si="23"/>
        <v>1604417.5</v>
      </c>
      <c r="BZ30" s="348">
        <f t="shared" si="23"/>
        <v>1387971</v>
      </c>
      <c r="CA30" s="348">
        <f t="shared" si="23"/>
        <v>368397</v>
      </c>
      <c r="CB30" s="348">
        <f t="shared" si="23"/>
        <v>865729.5</v>
      </c>
      <c r="CC30" s="348">
        <f t="shared" si="23"/>
        <v>1304791</v>
      </c>
      <c r="CD30" s="348">
        <f t="shared" si="23"/>
        <v>1716246</v>
      </c>
      <c r="CE30" s="348">
        <f t="shared" si="23"/>
        <v>2360118.5</v>
      </c>
      <c r="CF30" s="348">
        <f t="shared" si="23"/>
        <v>2526344</v>
      </c>
      <c r="CG30" s="348">
        <f t="shared" si="23"/>
        <v>1942370</v>
      </c>
      <c r="CH30" s="348">
        <f t="shared" si="23"/>
        <v>-237702.5</v>
      </c>
      <c r="CI30" s="348">
        <f t="shared" si="23"/>
        <v>1967122.5</v>
      </c>
      <c r="CJ30" s="348">
        <f t="shared" si="23"/>
        <v>1733129</v>
      </c>
      <c r="CK30" s="348">
        <f t="shared" si="23"/>
        <v>1994017</v>
      </c>
      <c r="CL30" s="348">
        <f t="shared" si="23"/>
        <v>2078859</v>
      </c>
      <c r="CM30" s="348">
        <f t="shared" si="23"/>
        <v>2159817.5</v>
      </c>
      <c r="CN30" s="348">
        <f t="shared" si="23"/>
        <v>1182712.5</v>
      </c>
      <c r="CO30" s="348">
        <f t="shared" si="23"/>
        <v>1941446</v>
      </c>
      <c r="CP30" s="348">
        <f t="shared" si="23"/>
        <v>2363753</v>
      </c>
      <c r="CQ30" s="348">
        <f t="shared" si="23"/>
        <v>3037885</v>
      </c>
      <c r="CR30" s="348">
        <f t="shared" si="23"/>
        <v>2831725.5</v>
      </c>
      <c r="CS30" s="348">
        <f t="shared" si="23"/>
        <v>2329490</v>
      </c>
      <c r="CT30" s="348">
        <f t="shared" si="23"/>
        <v>1652243</v>
      </c>
      <c r="CU30" s="348">
        <f t="shared" si="23"/>
        <v>2072798.5</v>
      </c>
      <c r="CV30" s="348">
        <f t="shared" si="23"/>
        <v>1973342.5</v>
      </c>
      <c r="CW30" s="348">
        <f t="shared" si="23"/>
        <v>1599460</v>
      </c>
      <c r="CX30" s="348">
        <f t="shared" si="23"/>
        <v>1302393.5</v>
      </c>
      <c r="CY30" s="348">
        <f t="shared" si="23"/>
        <v>398405</v>
      </c>
      <c r="CZ30" s="348">
        <f t="shared" si="23"/>
        <v>563173</v>
      </c>
      <c r="DA30" s="348">
        <f t="shared" si="23"/>
        <v>1471921</v>
      </c>
      <c r="DB30" s="348">
        <f t="shared" si="23"/>
        <v>1707068.5</v>
      </c>
      <c r="DC30" s="348">
        <f t="shared" si="23"/>
        <v>1802245.5</v>
      </c>
      <c r="DD30" s="348">
        <f t="shared" si="23"/>
        <v>2173887</v>
      </c>
      <c r="DE30" s="348">
        <f t="shared" si="23"/>
        <v>1357837</v>
      </c>
      <c r="DF30" s="348">
        <f t="shared" si="23"/>
        <v>-667244.75</v>
      </c>
      <c r="DG30" s="348">
        <f t="shared" si="23"/>
        <v>1835328.5</v>
      </c>
      <c r="DH30" s="348">
        <f t="shared" si="23"/>
        <v>1445916.5</v>
      </c>
      <c r="DI30" s="348">
        <f t="shared" si="23"/>
        <v>1392689</v>
      </c>
      <c r="DJ30" s="348">
        <f t="shared" si="23"/>
        <v>1704901</v>
      </c>
      <c r="DK30" s="348">
        <f t="shared" si="23"/>
        <v>1868706.5</v>
      </c>
      <c r="DL30" s="348">
        <f t="shared" si="23"/>
        <v>942044</v>
      </c>
      <c r="DM30" s="348">
        <f t="shared" ref="DM30:FX30" si="24">+SUM(DM23,DM15)-DM7</f>
        <v>1013435</v>
      </c>
      <c r="DN30" s="348">
        <f t="shared" si="24"/>
        <v>1426409</v>
      </c>
      <c r="DO30" s="348">
        <f t="shared" si="24"/>
        <v>1587751.5</v>
      </c>
      <c r="DP30" s="348">
        <f t="shared" si="24"/>
        <v>2233292</v>
      </c>
      <c r="DQ30" s="348">
        <f t="shared" si="24"/>
        <v>1366913.5</v>
      </c>
      <c r="DR30" s="348">
        <f t="shared" si="24"/>
        <v>1211458.5</v>
      </c>
      <c r="DS30" s="348">
        <f t="shared" si="24"/>
        <v>1885333</v>
      </c>
      <c r="DT30" s="348">
        <f t="shared" si="24"/>
        <v>1184732</v>
      </c>
      <c r="DU30" s="348">
        <f t="shared" si="24"/>
        <v>1692979</v>
      </c>
      <c r="DV30" s="348">
        <f t="shared" si="24"/>
        <v>1553574</v>
      </c>
      <c r="DW30" s="348">
        <f t="shared" si="24"/>
        <v>1678420.5</v>
      </c>
      <c r="DX30" s="348">
        <f t="shared" si="24"/>
        <v>751330</v>
      </c>
      <c r="DY30" s="348">
        <f t="shared" si="24"/>
        <v>1447132</v>
      </c>
      <c r="DZ30" s="348">
        <f t="shared" si="24"/>
        <v>1316674</v>
      </c>
      <c r="EA30" s="348">
        <f t="shared" si="24"/>
        <v>1546874.5</v>
      </c>
      <c r="EB30" s="348">
        <f t="shared" si="24"/>
        <v>1916953</v>
      </c>
      <c r="EC30" s="348">
        <f t="shared" si="24"/>
        <v>1208764.5</v>
      </c>
      <c r="ED30" s="348">
        <f t="shared" si="24"/>
        <v>-450204</v>
      </c>
      <c r="EE30" s="348">
        <f t="shared" si="24"/>
        <v>601123.5</v>
      </c>
      <c r="EF30" s="348">
        <f t="shared" si="24"/>
        <v>1208726.5</v>
      </c>
      <c r="EG30" s="348">
        <f t="shared" si="24"/>
        <v>1612357.5</v>
      </c>
      <c r="EH30" s="348">
        <f t="shared" si="24"/>
        <v>1688880</v>
      </c>
      <c r="EI30" s="348">
        <f t="shared" si="24"/>
        <v>232990</v>
      </c>
      <c r="EJ30" s="348">
        <f t="shared" si="24"/>
        <v>386945.5</v>
      </c>
      <c r="EK30" s="348">
        <f t="shared" si="24"/>
        <v>1501813.5</v>
      </c>
      <c r="EL30" s="348">
        <f t="shared" si="24"/>
        <v>1315973</v>
      </c>
      <c r="EM30" s="348">
        <f t="shared" si="24"/>
        <v>1762157.5</v>
      </c>
      <c r="EN30" s="348">
        <f t="shared" si="24"/>
        <v>1891774</v>
      </c>
      <c r="EO30" s="348">
        <f t="shared" si="24"/>
        <v>1485112.5</v>
      </c>
      <c r="EP30" s="348">
        <f t="shared" si="24"/>
        <v>944782</v>
      </c>
      <c r="EQ30" s="348">
        <f t="shared" si="24"/>
        <v>1396618</v>
      </c>
      <c r="ER30" s="348">
        <f t="shared" si="24"/>
        <v>1411395</v>
      </c>
      <c r="ES30" s="348">
        <f t="shared" si="24"/>
        <v>1452316</v>
      </c>
      <c r="ET30" s="348">
        <f t="shared" si="24"/>
        <v>1599575.5</v>
      </c>
      <c r="EU30" s="348">
        <f t="shared" si="24"/>
        <v>1194695.5</v>
      </c>
      <c r="EV30" s="348">
        <f t="shared" si="24"/>
        <v>787601.5</v>
      </c>
      <c r="EW30" s="348">
        <f t="shared" si="24"/>
        <v>1381250</v>
      </c>
      <c r="EX30" s="348">
        <f t="shared" si="24"/>
        <v>1421840</v>
      </c>
      <c r="EY30" s="348">
        <f t="shared" si="24"/>
        <v>1655353</v>
      </c>
      <c r="EZ30" s="348">
        <f t="shared" si="24"/>
        <v>1752757</v>
      </c>
      <c r="FA30" s="348">
        <f t="shared" si="24"/>
        <v>1353114.5</v>
      </c>
      <c r="FB30" s="348">
        <f t="shared" si="24"/>
        <v>-841623</v>
      </c>
      <c r="FC30" s="348">
        <f t="shared" si="24"/>
        <v>-671679.5</v>
      </c>
      <c r="FD30" s="348">
        <f t="shared" si="24"/>
        <v>1358302</v>
      </c>
      <c r="FE30" s="348">
        <f t="shared" si="24"/>
        <v>1249325</v>
      </c>
      <c r="FF30" s="348">
        <f t="shared" si="24"/>
        <v>1255106</v>
      </c>
      <c r="FG30" s="348">
        <f t="shared" si="24"/>
        <v>791981.5</v>
      </c>
      <c r="FH30" s="348">
        <f t="shared" si="24"/>
        <v>865518</v>
      </c>
      <c r="FI30" s="348">
        <f t="shared" si="24"/>
        <v>754165.5</v>
      </c>
      <c r="FJ30" s="348">
        <f t="shared" si="24"/>
        <v>1465335</v>
      </c>
      <c r="FK30" s="348">
        <f t="shared" si="24"/>
        <v>1705705.5</v>
      </c>
      <c r="FL30" s="348">
        <f t="shared" si="24"/>
        <v>1822511.5</v>
      </c>
      <c r="FM30" s="348">
        <f t="shared" si="24"/>
        <v>1151130.5</v>
      </c>
      <c r="FN30" s="348">
        <f t="shared" si="24"/>
        <v>1055514.5</v>
      </c>
      <c r="FO30" s="348">
        <f t="shared" si="24"/>
        <v>1358502</v>
      </c>
      <c r="FP30" s="348">
        <f t="shared" si="24"/>
        <v>1132652</v>
      </c>
      <c r="FQ30" s="348">
        <f t="shared" si="24"/>
        <v>1095364.5</v>
      </c>
      <c r="FR30" s="348">
        <f t="shared" si="24"/>
        <v>1269467</v>
      </c>
      <c r="FS30" s="348">
        <f t="shared" si="24"/>
        <v>-1444538.5</v>
      </c>
      <c r="FT30" s="348">
        <f t="shared" si="24"/>
        <v>1487751.5</v>
      </c>
      <c r="FU30" s="348">
        <f t="shared" si="24"/>
        <v>714448</v>
      </c>
      <c r="FV30" s="348">
        <f t="shared" si="24"/>
        <v>1236287.5</v>
      </c>
      <c r="FW30" s="348">
        <f t="shared" si="24"/>
        <v>1796813</v>
      </c>
      <c r="FX30" s="348">
        <f t="shared" si="24"/>
        <v>1594839.5</v>
      </c>
      <c r="FY30" s="348">
        <f t="shared" ref="FY30:GB30" si="25">+SUM(FY23,FY15)-FY7</f>
        <v>812902</v>
      </c>
      <c r="FZ30" s="348">
        <f t="shared" si="25"/>
        <v>99642</v>
      </c>
      <c r="GA30" s="348">
        <f t="shared" si="25"/>
        <v>255352</v>
      </c>
      <c r="GB30" s="348">
        <f t="shared" si="25"/>
        <v>1196774</v>
      </c>
    </row>
    <row r="31" spans="1:184" ht="15.75" thickBot="1">
      <c r="B31" s="2"/>
      <c r="C31" s="41"/>
      <c r="D31" s="3" t="s">
        <v>174</v>
      </c>
      <c r="E31" s="620">
        <f>+E26-E29</f>
        <v>983273</v>
      </c>
      <c r="F31" s="621">
        <f t="shared" ref="F31:P31" si="26">+F26-F29</f>
        <v>1202836</v>
      </c>
      <c r="G31" s="621">
        <f t="shared" si="26"/>
        <v>924086.5</v>
      </c>
      <c r="H31" s="621">
        <f t="shared" si="26"/>
        <v>52972</v>
      </c>
      <c r="I31" s="621">
        <f t="shared" si="26"/>
        <v>135977.25</v>
      </c>
      <c r="J31" s="621">
        <f t="shared" si="26"/>
        <v>483245.5</v>
      </c>
      <c r="K31" s="621">
        <f t="shared" si="26"/>
        <v>565495.5</v>
      </c>
      <c r="L31" s="621">
        <f t="shared" si="26"/>
        <v>2168650</v>
      </c>
      <c r="M31" s="621">
        <f t="shared" si="26"/>
        <v>1861353</v>
      </c>
      <c r="N31" s="621">
        <f t="shared" si="26"/>
        <v>-533189</v>
      </c>
      <c r="O31" s="621">
        <f t="shared" si="26"/>
        <v>535288</v>
      </c>
      <c r="P31" s="621">
        <f t="shared" si="26"/>
        <v>1916533</v>
      </c>
      <c r="Q31" s="621">
        <f t="shared" ref="Q31:AZ31" si="27">+Q26-Q29</f>
        <v>2189433</v>
      </c>
      <c r="R31" s="621">
        <f t="shared" si="27"/>
        <v>2137619</v>
      </c>
      <c r="S31" s="621">
        <f t="shared" si="27"/>
        <v>1106552</v>
      </c>
      <c r="T31" s="621">
        <f t="shared" si="27"/>
        <v>1617403</v>
      </c>
      <c r="U31" s="621">
        <f t="shared" si="27"/>
        <v>1913424</v>
      </c>
      <c r="V31" s="621">
        <f t="shared" si="27"/>
        <v>1591785</v>
      </c>
      <c r="W31" s="621">
        <f t="shared" si="27"/>
        <v>1488365</v>
      </c>
      <c r="X31" s="621">
        <f t="shared" si="27"/>
        <v>1771937</v>
      </c>
      <c r="Y31" s="621">
        <f t="shared" si="27"/>
        <v>1528809</v>
      </c>
      <c r="Z31" s="621">
        <f t="shared" si="27"/>
        <v>1428406</v>
      </c>
      <c r="AA31" s="621">
        <f t="shared" si="27"/>
        <v>2091031</v>
      </c>
      <c r="AB31" s="621">
        <f t="shared" si="27"/>
        <v>1435960</v>
      </c>
      <c r="AC31" s="621">
        <f t="shared" si="27"/>
        <v>1685267</v>
      </c>
      <c r="AD31" s="621">
        <f t="shared" si="27"/>
        <v>1894342</v>
      </c>
      <c r="AE31" s="621">
        <f t="shared" si="27"/>
        <v>1664638</v>
      </c>
      <c r="AF31" s="621">
        <f t="shared" si="27"/>
        <v>901663</v>
      </c>
      <c r="AG31" s="621">
        <f t="shared" si="27"/>
        <v>1398992</v>
      </c>
      <c r="AH31" s="621">
        <f t="shared" si="27"/>
        <v>1547123</v>
      </c>
      <c r="AI31" s="621">
        <f t="shared" si="27"/>
        <v>1713989</v>
      </c>
      <c r="AJ31" s="621">
        <f t="shared" si="27"/>
        <v>2014283</v>
      </c>
      <c r="AK31" s="621">
        <f t="shared" si="27"/>
        <v>1612427</v>
      </c>
      <c r="AL31" s="621">
        <f t="shared" si="27"/>
        <v>-519845</v>
      </c>
      <c r="AM31" s="621">
        <f t="shared" si="27"/>
        <v>1653541</v>
      </c>
      <c r="AN31" s="621">
        <f t="shared" si="27"/>
        <v>908729</v>
      </c>
      <c r="AO31" s="621">
        <f t="shared" si="27"/>
        <v>2187809</v>
      </c>
      <c r="AP31" s="621">
        <f t="shared" si="27"/>
        <v>2406067</v>
      </c>
      <c r="AQ31" s="621">
        <f t="shared" si="27"/>
        <v>-60582</v>
      </c>
      <c r="AR31" s="621">
        <f t="shared" si="27"/>
        <v>-152026</v>
      </c>
      <c r="AS31" s="621">
        <f t="shared" si="27"/>
        <v>2146838</v>
      </c>
      <c r="AT31" s="621">
        <f t="shared" si="27"/>
        <v>1748405</v>
      </c>
      <c r="AU31" s="621">
        <f t="shared" si="27"/>
        <v>2310035</v>
      </c>
      <c r="AV31" s="621">
        <f t="shared" si="27"/>
        <v>2000428</v>
      </c>
      <c r="AW31" s="621">
        <f t="shared" si="27"/>
        <v>1787527</v>
      </c>
      <c r="AX31" s="621">
        <f t="shared" si="27"/>
        <v>1514682</v>
      </c>
      <c r="AY31" s="621">
        <f t="shared" si="27"/>
        <v>2027128</v>
      </c>
      <c r="AZ31" s="621">
        <f t="shared" si="27"/>
        <v>1151875</v>
      </c>
      <c r="BA31" s="621">
        <f t="shared" ref="BA31:DL31" si="28">+BA26-BA29</f>
        <v>2320825</v>
      </c>
      <c r="BB31" s="621">
        <f t="shared" si="28"/>
        <v>2151155</v>
      </c>
      <c r="BC31" s="621">
        <f t="shared" si="28"/>
        <v>958561</v>
      </c>
      <c r="BD31" s="621">
        <f t="shared" si="28"/>
        <v>1210459</v>
      </c>
      <c r="BE31" s="621">
        <f t="shared" si="28"/>
        <v>2234094</v>
      </c>
      <c r="BF31" s="621">
        <f t="shared" si="28"/>
        <v>1870841</v>
      </c>
      <c r="BG31" s="621">
        <f t="shared" si="28"/>
        <v>2091735</v>
      </c>
      <c r="BH31" s="621">
        <f t="shared" si="28"/>
        <v>2031834</v>
      </c>
      <c r="BI31" s="621">
        <f t="shared" si="28"/>
        <v>1426180</v>
      </c>
      <c r="BJ31" s="621">
        <f t="shared" si="28"/>
        <v>-1793079</v>
      </c>
      <c r="BK31" s="621">
        <f t="shared" si="28"/>
        <v>-279392</v>
      </c>
      <c r="BL31" s="621">
        <f t="shared" si="28"/>
        <v>1508045</v>
      </c>
      <c r="BM31" s="621">
        <f t="shared" si="28"/>
        <v>2136104</v>
      </c>
      <c r="BN31" s="621">
        <f t="shared" si="28"/>
        <v>2509337</v>
      </c>
      <c r="BO31" s="621">
        <f t="shared" si="28"/>
        <v>1105529</v>
      </c>
      <c r="BP31" s="621">
        <f t="shared" si="28"/>
        <v>1180336</v>
      </c>
      <c r="BQ31" s="621">
        <f t="shared" si="28"/>
        <v>1704173</v>
      </c>
      <c r="BR31" s="621">
        <f t="shared" si="28"/>
        <v>2293009</v>
      </c>
      <c r="BS31" s="621">
        <f t="shared" si="28"/>
        <v>3223117</v>
      </c>
      <c r="BT31" s="621">
        <f t="shared" si="28"/>
        <v>2697602</v>
      </c>
      <c r="BU31" s="621">
        <f t="shared" si="28"/>
        <v>2926360</v>
      </c>
      <c r="BV31" s="621">
        <f t="shared" si="28"/>
        <v>2917987</v>
      </c>
      <c r="BW31" s="621">
        <f t="shared" si="28"/>
        <v>1957379</v>
      </c>
      <c r="BX31" s="621">
        <f t="shared" si="28"/>
        <v>3059877</v>
      </c>
      <c r="BY31" s="621">
        <f t="shared" si="28"/>
        <v>3201037</v>
      </c>
      <c r="BZ31" s="621">
        <f t="shared" si="28"/>
        <v>2564971</v>
      </c>
      <c r="CA31" s="621">
        <f t="shared" si="28"/>
        <v>762801</v>
      </c>
      <c r="CB31" s="621">
        <f t="shared" si="28"/>
        <v>1894659</v>
      </c>
      <c r="CC31" s="621">
        <f t="shared" si="28"/>
        <v>2915923</v>
      </c>
      <c r="CD31" s="621">
        <f t="shared" si="28"/>
        <v>3236686</v>
      </c>
      <c r="CE31" s="621">
        <f t="shared" si="28"/>
        <v>4635984</v>
      </c>
      <c r="CF31" s="621">
        <f t="shared" si="28"/>
        <v>4475246</v>
      </c>
      <c r="CG31" s="621">
        <f t="shared" si="28"/>
        <v>3853234</v>
      </c>
      <c r="CH31" s="621">
        <f t="shared" si="28"/>
        <v>-865049</v>
      </c>
      <c r="CI31" s="621">
        <f t="shared" si="28"/>
        <v>4610958</v>
      </c>
      <c r="CJ31" s="621">
        <f t="shared" si="28"/>
        <v>4169614</v>
      </c>
      <c r="CK31" s="621">
        <f t="shared" si="28"/>
        <v>3914792</v>
      </c>
      <c r="CL31" s="621">
        <f t="shared" si="28"/>
        <v>4611130</v>
      </c>
      <c r="CM31" s="621">
        <f t="shared" si="28"/>
        <v>4272300</v>
      </c>
      <c r="CN31" s="621">
        <f t="shared" si="28"/>
        <v>2174254</v>
      </c>
      <c r="CO31" s="621">
        <f t="shared" si="28"/>
        <v>4371262</v>
      </c>
      <c r="CP31" s="621">
        <f t="shared" si="28"/>
        <v>4013244</v>
      </c>
      <c r="CQ31" s="621">
        <f t="shared" si="28"/>
        <v>4534398</v>
      </c>
      <c r="CR31" s="621">
        <f t="shared" si="28"/>
        <v>5317894</v>
      </c>
      <c r="CS31" s="621">
        <f t="shared" si="28"/>
        <v>4084906</v>
      </c>
      <c r="CT31" s="621">
        <f t="shared" si="28"/>
        <v>3600026</v>
      </c>
      <c r="CU31" s="621">
        <f t="shared" si="28"/>
        <v>4980628</v>
      </c>
      <c r="CV31" s="621">
        <f t="shared" si="28"/>
        <v>4607976</v>
      </c>
      <c r="CW31" s="621">
        <f t="shared" si="28"/>
        <v>4198274</v>
      </c>
      <c r="CX31" s="621">
        <f t="shared" si="28"/>
        <v>2493842</v>
      </c>
      <c r="CY31" s="621">
        <f t="shared" si="28"/>
        <v>1123748</v>
      </c>
      <c r="CZ31" s="621">
        <f t="shared" si="28"/>
        <v>1874000</v>
      </c>
      <c r="DA31" s="621">
        <f t="shared" si="28"/>
        <v>4633532</v>
      </c>
      <c r="DB31" s="621">
        <f t="shared" si="28"/>
        <v>3668932</v>
      </c>
      <c r="DC31" s="621">
        <f t="shared" si="28"/>
        <v>4648084</v>
      </c>
      <c r="DD31" s="621">
        <f t="shared" si="28"/>
        <v>5134304</v>
      </c>
      <c r="DE31" s="621">
        <f t="shared" si="28"/>
        <v>3848810</v>
      </c>
      <c r="DF31" s="621">
        <f t="shared" si="28"/>
        <v>-486540</v>
      </c>
      <c r="DG31" s="621">
        <f t="shared" si="28"/>
        <v>4854762</v>
      </c>
      <c r="DH31" s="621">
        <f t="shared" si="28"/>
        <v>3454056</v>
      </c>
      <c r="DI31" s="621">
        <f t="shared" si="28"/>
        <v>4130874</v>
      </c>
      <c r="DJ31" s="621">
        <f t="shared" si="28"/>
        <v>3794002</v>
      </c>
      <c r="DK31" s="621">
        <f t="shared" si="28"/>
        <v>4634178</v>
      </c>
      <c r="DL31" s="621">
        <f t="shared" si="28"/>
        <v>2856674</v>
      </c>
      <c r="DM31" s="621">
        <f t="shared" ref="DM31:FX31" si="29">+DM26-DM29</f>
        <v>3413556</v>
      </c>
      <c r="DN31" s="621">
        <f t="shared" si="29"/>
        <v>3984728</v>
      </c>
      <c r="DO31" s="621">
        <f t="shared" si="29"/>
        <v>5185348</v>
      </c>
      <c r="DP31" s="621">
        <f t="shared" si="29"/>
        <v>4450152</v>
      </c>
      <c r="DQ31" s="621">
        <f t="shared" si="29"/>
        <v>3354318</v>
      </c>
      <c r="DR31" s="621">
        <f t="shared" si="29"/>
        <v>3534066</v>
      </c>
      <c r="DS31" s="621">
        <f t="shared" si="29"/>
        <v>4827326</v>
      </c>
      <c r="DT31" s="621">
        <f t="shared" si="29"/>
        <v>3993712</v>
      </c>
      <c r="DU31" s="621">
        <f t="shared" si="29"/>
        <v>3580408</v>
      </c>
      <c r="DV31" s="621">
        <f t="shared" si="29"/>
        <v>3808222</v>
      </c>
      <c r="DW31" s="621">
        <f t="shared" si="29"/>
        <v>3493122</v>
      </c>
      <c r="DX31" s="621">
        <f t="shared" si="29"/>
        <v>2799768</v>
      </c>
      <c r="DY31" s="621">
        <f t="shared" si="29"/>
        <v>4482752</v>
      </c>
      <c r="DZ31" s="621">
        <f t="shared" si="29"/>
        <v>3652904</v>
      </c>
      <c r="EA31" s="621">
        <f t="shared" si="29"/>
        <v>4747292</v>
      </c>
      <c r="EB31" s="621">
        <f t="shared" si="29"/>
        <v>4299992</v>
      </c>
      <c r="EC31" s="621">
        <f t="shared" si="29"/>
        <v>3872348</v>
      </c>
      <c r="ED31" s="621">
        <f t="shared" si="29"/>
        <v>-870732</v>
      </c>
      <c r="EE31" s="621">
        <f t="shared" si="29"/>
        <v>2558780</v>
      </c>
      <c r="EF31" s="621">
        <f t="shared" si="29"/>
        <v>4316468</v>
      </c>
      <c r="EG31" s="621">
        <f t="shared" si="29"/>
        <v>3644558</v>
      </c>
      <c r="EH31" s="621">
        <f t="shared" si="29"/>
        <v>4109816</v>
      </c>
      <c r="EI31" s="621">
        <f t="shared" si="29"/>
        <v>1159556</v>
      </c>
      <c r="EJ31" s="621">
        <f t="shared" si="29"/>
        <v>886222</v>
      </c>
      <c r="EK31" s="621">
        <f t="shared" si="29"/>
        <v>4445930</v>
      </c>
      <c r="EL31" s="621">
        <f t="shared" si="29"/>
        <v>3937908</v>
      </c>
      <c r="EM31" s="621">
        <f t="shared" si="29"/>
        <v>4510304</v>
      </c>
      <c r="EN31" s="621">
        <f t="shared" si="29"/>
        <v>4367220</v>
      </c>
      <c r="EO31" s="621">
        <f t="shared" si="29"/>
        <v>3754940</v>
      </c>
      <c r="EP31" s="621">
        <f t="shared" si="29"/>
        <v>3182490</v>
      </c>
      <c r="EQ31" s="621">
        <f t="shared" si="29"/>
        <v>4704836</v>
      </c>
      <c r="ER31" s="621">
        <f t="shared" si="29"/>
        <v>4206698</v>
      </c>
      <c r="ES31" s="621">
        <f t="shared" si="29"/>
        <v>3516792</v>
      </c>
      <c r="ET31" s="621">
        <f t="shared" si="29"/>
        <v>3621390</v>
      </c>
      <c r="EU31" s="621">
        <f t="shared" si="29"/>
        <v>3321070</v>
      </c>
      <c r="EV31" s="621">
        <f t="shared" si="29"/>
        <v>1964076</v>
      </c>
      <c r="EW31" s="621">
        <f t="shared" si="29"/>
        <v>4662524</v>
      </c>
      <c r="EX31" s="621">
        <f t="shared" si="29"/>
        <v>3425924</v>
      </c>
      <c r="EY31" s="621">
        <f t="shared" si="29"/>
        <v>4390644</v>
      </c>
      <c r="EZ31" s="621">
        <f t="shared" si="29"/>
        <v>4977500</v>
      </c>
      <c r="FA31" s="621">
        <f t="shared" si="29"/>
        <v>3235586</v>
      </c>
      <c r="FB31" s="621">
        <f t="shared" si="29"/>
        <v>-1844244</v>
      </c>
      <c r="FC31" s="621">
        <f t="shared" si="29"/>
        <v>49298</v>
      </c>
      <c r="FD31" s="621">
        <f t="shared" si="29"/>
        <v>3997908</v>
      </c>
      <c r="FE31" s="621">
        <f t="shared" si="29"/>
        <v>3148492</v>
      </c>
      <c r="FF31" s="621">
        <f t="shared" si="29"/>
        <v>3498846</v>
      </c>
      <c r="FG31" s="621">
        <f t="shared" si="29"/>
        <v>1601742</v>
      </c>
      <c r="FH31" s="621">
        <f t="shared" si="29"/>
        <v>1840784</v>
      </c>
      <c r="FI31" s="621">
        <f t="shared" si="29"/>
        <v>3247256</v>
      </c>
      <c r="FJ31" s="621">
        <f t="shared" si="29"/>
        <v>3398784</v>
      </c>
      <c r="FK31" s="621">
        <f t="shared" si="29"/>
        <v>3647784</v>
      </c>
      <c r="FL31" s="621">
        <f t="shared" si="29"/>
        <v>4939980</v>
      </c>
      <c r="FM31" s="621">
        <f t="shared" si="29"/>
        <v>3016620</v>
      </c>
      <c r="FN31" s="621">
        <f t="shared" si="29"/>
        <v>3059498</v>
      </c>
      <c r="FO31" s="621">
        <f t="shared" si="29"/>
        <v>4509224</v>
      </c>
      <c r="FP31" s="621">
        <f t="shared" si="29"/>
        <v>3789804</v>
      </c>
      <c r="FQ31" s="621">
        <f t="shared" si="29"/>
        <v>3021400</v>
      </c>
      <c r="FR31" s="621">
        <f t="shared" si="29"/>
        <v>3223380</v>
      </c>
      <c r="FS31" s="621">
        <f t="shared" si="29"/>
        <v>-3352310</v>
      </c>
      <c r="FT31" s="621">
        <f t="shared" si="29"/>
        <v>4428638</v>
      </c>
      <c r="FU31" s="621">
        <f t="shared" si="29"/>
        <v>3113716</v>
      </c>
      <c r="FV31" s="621">
        <f t="shared" si="29"/>
        <v>3247988</v>
      </c>
      <c r="FW31" s="621">
        <f t="shared" si="29"/>
        <v>4389756</v>
      </c>
      <c r="FX31" s="621">
        <f t="shared" si="29"/>
        <v>4644788</v>
      </c>
      <c r="FY31" s="621">
        <f t="shared" ref="FY31:GB31" si="30">+FY26-FY29</f>
        <v>2499772</v>
      </c>
      <c r="FZ31" s="621">
        <f t="shared" si="30"/>
        <v>1154106</v>
      </c>
      <c r="GA31" s="621">
        <f t="shared" si="30"/>
        <v>2204578</v>
      </c>
      <c r="GB31" s="621">
        <f t="shared" si="30"/>
        <v>3554380</v>
      </c>
    </row>
    <row r="32" spans="1:184">
      <c r="B32" s="1"/>
      <c r="C32" s="7"/>
      <c r="D32" s="41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</row>
    <row r="33" spans="2:52">
      <c r="B33" s="1"/>
      <c r="C33" s="7"/>
      <c r="D33" s="41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</row>
    <row r="34" spans="2:52">
      <c r="B34" s="2"/>
      <c r="C34" s="7"/>
      <c r="D34" s="41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</row>
    <row r="35" spans="2:52">
      <c r="B35" s="1"/>
      <c r="C35" s="7"/>
      <c r="D35" s="41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</row>
    <row r="36" spans="2:52">
      <c r="B36" s="1"/>
      <c r="C36" s="7"/>
      <c r="D36" s="41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</row>
    <row r="37" spans="2:52"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2:52"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GB38"/>
  <sheetViews>
    <sheetView showGridLines="0" zoomScale="80" zoomScaleNormal="80" workbookViewId="0">
      <selection activeCell="C48" sqref="C48"/>
    </sheetView>
  </sheetViews>
  <sheetFormatPr defaultColWidth="9.140625" defaultRowHeight="15"/>
  <cols>
    <col min="1" max="1" width="9.140625" style="19"/>
    <col min="2" max="2" width="24.140625" style="19" customWidth="1"/>
    <col min="3" max="3" width="18.7109375" style="19" customWidth="1"/>
    <col min="4" max="4" width="9.140625" style="19"/>
    <col min="5" max="39" width="11.85546875" style="19" customWidth="1"/>
    <col min="40" max="50" width="9.140625" style="19"/>
    <col min="51" max="56" width="9.140625" style="42" customWidth="1"/>
    <col min="57" max="182" width="9.140625" style="19"/>
    <col min="183" max="183" width="9.5703125" style="19" bestFit="1" customWidth="1"/>
    <col min="184" max="16384" width="9.140625" style="19"/>
  </cols>
  <sheetData>
    <row r="2" spans="2:184">
      <c r="B2" s="242" t="s">
        <v>65</v>
      </c>
      <c r="C2" s="242" t="s">
        <v>33</v>
      </c>
      <c r="D2" s="242" t="s">
        <v>66</v>
      </c>
      <c r="E2" s="243">
        <f>+'Monthly Interactions-$'!E2</f>
        <v>41275</v>
      </c>
      <c r="F2" s="243">
        <f>+'Monthly Interactions-$'!F2</f>
        <v>41306</v>
      </c>
      <c r="G2" s="243">
        <f>+'Monthly Interactions-$'!G2</f>
        <v>41334</v>
      </c>
      <c r="H2" s="243">
        <f>+'Monthly Interactions-$'!H2</f>
        <v>41365</v>
      </c>
      <c r="I2" s="243">
        <f>+'Monthly Interactions-$'!I2</f>
        <v>41395</v>
      </c>
      <c r="J2" s="243">
        <f>+'Monthly Interactions-$'!J2</f>
        <v>41426</v>
      </c>
      <c r="K2" s="243">
        <f>+'Monthly Interactions-$'!K2</f>
        <v>41456</v>
      </c>
      <c r="L2" s="243">
        <f>+'Monthly Interactions-$'!L2</f>
        <v>41487</v>
      </c>
      <c r="M2" s="243">
        <f>+'Monthly Interactions-$'!M2</f>
        <v>41518</v>
      </c>
      <c r="N2" s="243">
        <f>+'Monthly Interactions-$'!N2</f>
        <v>41548</v>
      </c>
      <c r="O2" s="243">
        <f>+'Monthly Interactions-$'!O2</f>
        <v>41579</v>
      </c>
      <c r="P2" s="243">
        <f>+'Monthly Interactions-$'!P2</f>
        <v>41609</v>
      </c>
      <c r="Q2" s="243">
        <f>+'Monthly Interactions-$'!Q2</f>
        <v>41640</v>
      </c>
      <c r="R2" s="243">
        <f>+'Monthly Interactions-$'!R2</f>
        <v>41671</v>
      </c>
      <c r="S2" s="243">
        <f>+'Monthly Interactions-$'!S2</f>
        <v>41699</v>
      </c>
      <c r="T2" s="243">
        <f>+'Monthly Interactions-$'!T2</f>
        <v>41730</v>
      </c>
      <c r="U2" s="243">
        <f>+'Monthly Interactions-$'!U2</f>
        <v>41760</v>
      </c>
      <c r="V2" s="243">
        <f>+'Monthly Interactions-$'!V2</f>
        <v>41791</v>
      </c>
      <c r="W2" s="243">
        <f>+'Monthly Interactions-$'!W2</f>
        <v>41821</v>
      </c>
      <c r="X2" s="243">
        <f>+'Monthly Interactions-$'!X2</f>
        <v>41852</v>
      </c>
      <c r="Y2" s="243">
        <f>+'Monthly Interactions-$'!Y2</f>
        <v>41883</v>
      </c>
      <c r="Z2" s="243">
        <f>+'Monthly Interactions-$'!Z2</f>
        <v>41913</v>
      </c>
      <c r="AA2" s="243">
        <f>+'Monthly Interactions-$'!AA2</f>
        <v>41944</v>
      </c>
      <c r="AB2" s="243">
        <f>+'Monthly Interactions-$'!AB2</f>
        <v>41974</v>
      </c>
      <c r="AC2" s="243">
        <f>+'Monthly Interactions-$'!AC2</f>
        <v>42005</v>
      </c>
      <c r="AD2" s="243">
        <f>+'Monthly Interactions-$'!AD2</f>
        <v>42036</v>
      </c>
      <c r="AE2" s="243">
        <f>+'Monthly Interactions-$'!AE2</f>
        <v>42064</v>
      </c>
      <c r="AF2" s="243">
        <f>+'Monthly Interactions-$'!AF2</f>
        <v>42095</v>
      </c>
      <c r="AG2" s="243">
        <f>+'Monthly Interactions-$'!AG2</f>
        <v>42125</v>
      </c>
      <c r="AH2" s="243">
        <f>+'Monthly Interactions-$'!AH2</f>
        <v>42156</v>
      </c>
      <c r="AI2" s="243">
        <f>+'Monthly Interactions-$'!AI2</f>
        <v>42186</v>
      </c>
      <c r="AJ2" s="243">
        <f>+'Monthly Interactions-$'!AJ2</f>
        <v>42217</v>
      </c>
      <c r="AK2" s="243">
        <f>+'Monthly Interactions-$'!AK2</f>
        <v>42248</v>
      </c>
      <c r="AL2" s="243">
        <f>+'Monthly Interactions-$'!AL2</f>
        <v>42278</v>
      </c>
      <c r="AM2" s="243">
        <f>+'Monthly Interactions-$'!AM2</f>
        <v>42309</v>
      </c>
      <c r="AN2" s="243">
        <f>+'Monthly Interactions-$'!AN2</f>
        <v>42339</v>
      </c>
      <c r="AO2" s="243">
        <f>+'Monthly Interactions-$'!AO2</f>
        <v>42370</v>
      </c>
      <c r="AP2" s="243">
        <f>+'Monthly Interactions-$'!AP2</f>
        <v>42401</v>
      </c>
      <c r="AQ2" s="243">
        <f>+'Monthly Interactions-$'!AQ2</f>
        <v>42430</v>
      </c>
      <c r="AR2" s="243">
        <f>+'Monthly Interactions-$'!AR2</f>
        <v>42461</v>
      </c>
      <c r="AS2" s="243">
        <f>+'Monthly Interactions-$'!AS2</f>
        <v>42491</v>
      </c>
      <c r="AT2" s="243">
        <f>+'Monthly Interactions-$'!AT2</f>
        <v>42522</v>
      </c>
      <c r="AU2" s="243">
        <f>+'Monthly Interactions-$'!AU2</f>
        <v>42552</v>
      </c>
      <c r="AV2" s="243">
        <f>+'Monthly Interactions-$'!AV2</f>
        <v>42583</v>
      </c>
      <c r="AW2" s="243">
        <f>+'Monthly Interactions-$'!AW2</f>
        <v>42614</v>
      </c>
      <c r="AX2" s="243">
        <f>+'Monthly Interactions-$'!AX2</f>
        <v>42644</v>
      </c>
      <c r="AY2" s="243">
        <f>+'Monthly Interactions-$'!AY2</f>
        <v>42675</v>
      </c>
      <c r="AZ2" s="243">
        <f>+'Monthly Interactions-$'!AZ2</f>
        <v>42705</v>
      </c>
      <c r="BA2" s="243">
        <f>+'Monthly Interactions-$'!BA2</f>
        <v>42736</v>
      </c>
      <c r="BB2" s="243">
        <f>+'Monthly Interactions-$'!BB2</f>
        <v>42767</v>
      </c>
      <c r="BC2" s="243">
        <f>+'Monthly Interactions-$'!BC2</f>
        <v>42795</v>
      </c>
      <c r="BD2" s="243">
        <f>+'Monthly Interactions-$'!BD2</f>
        <v>42826</v>
      </c>
      <c r="BE2" s="243">
        <f>+'Monthly Interactions-$'!BE2</f>
        <v>42856</v>
      </c>
      <c r="BF2" s="243">
        <f>+'Monthly Interactions-$'!BF2</f>
        <v>42887</v>
      </c>
      <c r="BG2" s="243">
        <f>+'Monthly Interactions-$'!BG2</f>
        <v>42917</v>
      </c>
      <c r="BH2" s="243">
        <f>+'Monthly Interactions-$'!BH2</f>
        <v>42948</v>
      </c>
      <c r="BI2" s="243">
        <f>+'Monthly Interactions-$'!BI2</f>
        <v>42979</v>
      </c>
      <c r="BJ2" s="243">
        <f>+'Monthly Interactions-$'!BJ2</f>
        <v>43009</v>
      </c>
      <c r="BK2" s="243">
        <f>+'Monthly Interactions-$'!BK2</f>
        <v>43040</v>
      </c>
      <c r="BL2" s="243">
        <f>+'Monthly Interactions-$'!BL2</f>
        <v>43070</v>
      </c>
      <c r="BM2" s="243">
        <f>+'Monthly Interactions-$'!BM2</f>
        <v>43101</v>
      </c>
      <c r="BN2" s="243">
        <f>+'Monthly Interactions-$'!BN2</f>
        <v>43132</v>
      </c>
      <c r="BO2" s="243">
        <f>+'Monthly Interactions-$'!BO2</f>
        <v>43160</v>
      </c>
      <c r="BP2" s="243">
        <f>+'Monthly Interactions-$'!BP2</f>
        <v>43191</v>
      </c>
      <c r="BQ2" s="243">
        <f>+'Monthly Interactions-$'!BQ2</f>
        <v>43221</v>
      </c>
      <c r="BR2" s="243">
        <f>+'Monthly Interactions-$'!BR2</f>
        <v>43252</v>
      </c>
      <c r="BS2" s="243">
        <f>+'Monthly Interactions-$'!BS2</f>
        <v>43282</v>
      </c>
      <c r="BT2" s="243">
        <f>+'Monthly Interactions-$'!BT2</f>
        <v>43313</v>
      </c>
      <c r="BU2" s="243">
        <f>+'Monthly Interactions-$'!BU2</f>
        <v>43344</v>
      </c>
      <c r="BV2" s="243">
        <f>+'Monthly Interactions-$'!BV2</f>
        <v>43374</v>
      </c>
      <c r="BW2" s="243">
        <f>+'Monthly Interactions-$'!BW2</f>
        <v>43405</v>
      </c>
      <c r="BX2" s="243">
        <f>+'Monthly Interactions-$'!BX2</f>
        <v>43435</v>
      </c>
      <c r="BY2" s="243">
        <f>+'Monthly Interactions-$'!BY2</f>
        <v>43466</v>
      </c>
      <c r="BZ2" s="243">
        <f>+'Monthly Interactions-$'!BZ2</f>
        <v>43497</v>
      </c>
      <c r="CA2" s="243">
        <f>+'Monthly Interactions-$'!CA2</f>
        <v>43525</v>
      </c>
      <c r="CB2" s="243">
        <f>+'Monthly Interactions-$'!CB2</f>
        <v>43556</v>
      </c>
      <c r="CC2" s="243">
        <f>+'Monthly Interactions-$'!CC2</f>
        <v>43586</v>
      </c>
      <c r="CD2" s="243">
        <f>+'Monthly Interactions-$'!CD2</f>
        <v>43617</v>
      </c>
      <c r="CE2" s="243">
        <f>+'Monthly Interactions-$'!CE2</f>
        <v>43647</v>
      </c>
      <c r="CF2" s="243">
        <f>+'Monthly Interactions-$'!CF2</f>
        <v>43678</v>
      </c>
      <c r="CG2" s="243">
        <f>+'Monthly Interactions-$'!CG2</f>
        <v>43709</v>
      </c>
      <c r="CH2" s="243">
        <f>+'Monthly Interactions-$'!CH2</f>
        <v>43739</v>
      </c>
      <c r="CI2" s="243">
        <f>+'Monthly Interactions-$'!CI2</f>
        <v>43770</v>
      </c>
      <c r="CJ2" s="243">
        <f>+'Monthly Interactions-$'!CJ2</f>
        <v>43800</v>
      </c>
      <c r="CK2" s="243">
        <f>+'Monthly Interactions-$'!CK2</f>
        <v>43831</v>
      </c>
      <c r="CL2" s="243">
        <f>+'Monthly Interactions-$'!CL2</f>
        <v>43862</v>
      </c>
      <c r="CM2" s="243">
        <f>+'Monthly Interactions-$'!CM2</f>
        <v>43891</v>
      </c>
      <c r="CN2" s="243">
        <f>+'Monthly Interactions-$'!CN2</f>
        <v>43922</v>
      </c>
      <c r="CO2" s="243">
        <f>+'Monthly Interactions-$'!CO2</f>
        <v>43952</v>
      </c>
      <c r="CP2" s="243">
        <f>+'Monthly Interactions-$'!CP2</f>
        <v>43983</v>
      </c>
      <c r="CQ2" s="243">
        <f>+'Monthly Interactions-$'!CQ2</f>
        <v>44013</v>
      </c>
      <c r="CR2" s="243">
        <f>+'Monthly Interactions-$'!CR2</f>
        <v>44044</v>
      </c>
      <c r="CS2" s="243">
        <f>+'Monthly Interactions-$'!CS2</f>
        <v>44075</v>
      </c>
      <c r="CT2" s="243">
        <f>+'Monthly Interactions-$'!CT2</f>
        <v>44105</v>
      </c>
      <c r="CU2" s="243">
        <f>+'Monthly Interactions-$'!CU2</f>
        <v>44136</v>
      </c>
      <c r="CV2" s="243">
        <f>+'Monthly Interactions-$'!CV2</f>
        <v>44166</v>
      </c>
      <c r="CW2" s="243">
        <f>+'Monthly Interactions-$'!CW2</f>
        <v>44197</v>
      </c>
      <c r="CX2" s="243">
        <f>+'Monthly Interactions-$'!CX2</f>
        <v>44228</v>
      </c>
      <c r="CY2" s="243">
        <f>+'Monthly Interactions-$'!CY2</f>
        <v>44256</v>
      </c>
      <c r="CZ2" s="243">
        <f>+'Monthly Interactions-$'!CZ2</f>
        <v>44287</v>
      </c>
      <c r="DA2" s="243">
        <f>+'Monthly Interactions-$'!DA2</f>
        <v>44317</v>
      </c>
      <c r="DB2" s="243">
        <f>+'Monthly Interactions-$'!DB2</f>
        <v>44348</v>
      </c>
      <c r="DC2" s="243">
        <f>+'Monthly Interactions-$'!DC2</f>
        <v>44378</v>
      </c>
      <c r="DD2" s="243">
        <f>+'Monthly Interactions-$'!DD2</f>
        <v>44409</v>
      </c>
      <c r="DE2" s="243">
        <f>+'Monthly Interactions-$'!DE2</f>
        <v>44440</v>
      </c>
      <c r="DF2" s="243">
        <f>+'Monthly Interactions-$'!DF2</f>
        <v>44470</v>
      </c>
      <c r="DG2" s="243">
        <f>+'Monthly Interactions-$'!DG2</f>
        <v>44501</v>
      </c>
      <c r="DH2" s="243">
        <f>+'Monthly Interactions-$'!DH2</f>
        <v>44531</v>
      </c>
      <c r="DI2" s="243">
        <f>+'Monthly Interactions-$'!DI2</f>
        <v>44562</v>
      </c>
      <c r="DJ2" s="243">
        <f>+'Monthly Interactions-$'!DJ2</f>
        <v>44593</v>
      </c>
      <c r="DK2" s="243">
        <f>+'Monthly Interactions-$'!DK2</f>
        <v>44621</v>
      </c>
      <c r="DL2" s="243">
        <f>+'Monthly Interactions-$'!DL2</f>
        <v>44652</v>
      </c>
      <c r="DM2" s="243">
        <f>+'Monthly Interactions-$'!DM2</f>
        <v>44682</v>
      </c>
      <c r="DN2" s="243">
        <f>+'Monthly Interactions-$'!DN2</f>
        <v>44713</v>
      </c>
      <c r="DO2" s="243">
        <f>+'Monthly Interactions-$'!DO2</f>
        <v>44743</v>
      </c>
      <c r="DP2" s="243">
        <f>+'Monthly Interactions-$'!DP2</f>
        <v>44774</v>
      </c>
      <c r="DQ2" s="243">
        <f>+'Monthly Interactions-$'!DQ2</f>
        <v>44805</v>
      </c>
      <c r="DR2" s="243">
        <f>+'Monthly Interactions-$'!DR2</f>
        <v>44835</v>
      </c>
      <c r="DS2" s="243">
        <f>+'Monthly Interactions-$'!DS2</f>
        <v>44866</v>
      </c>
      <c r="DT2" s="243">
        <f>+'Monthly Interactions-$'!DT2</f>
        <v>44896</v>
      </c>
      <c r="DU2" s="243">
        <f>+'Monthly Interactions-$'!DU2</f>
        <v>44927</v>
      </c>
      <c r="DV2" s="243">
        <f>+'Monthly Interactions-$'!DV2</f>
        <v>44958</v>
      </c>
      <c r="DW2" s="243">
        <f>+'Monthly Interactions-$'!DW2</f>
        <v>44986</v>
      </c>
      <c r="DX2" s="243">
        <f>+'Monthly Interactions-$'!DX2</f>
        <v>45017</v>
      </c>
      <c r="DY2" s="243">
        <f>+'Monthly Interactions-$'!DY2</f>
        <v>45047</v>
      </c>
      <c r="DZ2" s="243">
        <f>+'Monthly Interactions-$'!DZ2</f>
        <v>45078</v>
      </c>
      <c r="EA2" s="243">
        <f>+'Monthly Interactions-$'!EA2</f>
        <v>45108</v>
      </c>
      <c r="EB2" s="243">
        <f>+'Monthly Interactions-$'!EB2</f>
        <v>45139</v>
      </c>
      <c r="EC2" s="243">
        <f>+'Monthly Interactions-$'!EC2</f>
        <v>45170</v>
      </c>
      <c r="ED2" s="243">
        <f>+'Monthly Interactions-$'!ED2</f>
        <v>45200</v>
      </c>
      <c r="EE2" s="243">
        <f>+'Monthly Interactions-$'!EE2</f>
        <v>45231</v>
      </c>
      <c r="EF2" s="243">
        <f>+'Monthly Interactions-$'!EF2</f>
        <v>45261</v>
      </c>
      <c r="EG2" s="243">
        <f>+'Monthly Interactions-$'!EG2</f>
        <v>45292</v>
      </c>
      <c r="EH2" s="243">
        <f>+'Monthly Interactions-$'!EH2</f>
        <v>45323</v>
      </c>
      <c r="EI2" s="243">
        <f>+'Monthly Interactions-$'!EI2</f>
        <v>45352</v>
      </c>
      <c r="EJ2" s="243">
        <f>+'Monthly Interactions-$'!EJ2</f>
        <v>45383</v>
      </c>
      <c r="EK2" s="243">
        <f>+'Monthly Interactions-$'!EK2</f>
        <v>45413</v>
      </c>
      <c r="EL2" s="243">
        <f>+'Monthly Interactions-$'!EL2</f>
        <v>45444</v>
      </c>
      <c r="EM2" s="243">
        <f>+'Monthly Interactions-$'!EM2</f>
        <v>45474</v>
      </c>
      <c r="EN2" s="243">
        <f>+'Monthly Interactions-$'!EN2</f>
        <v>45505</v>
      </c>
      <c r="EO2" s="243">
        <f>+'Monthly Interactions-$'!EO2</f>
        <v>45536</v>
      </c>
      <c r="EP2" s="243">
        <f>+'Monthly Interactions-$'!EP2</f>
        <v>45566</v>
      </c>
      <c r="EQ2" s="243">
        <f>+'Monthly Interactions-$'!EQ2</f>
        <v>45597</v>
      </c>
      <c r="ER2" s="243">
        <f>+'Monthly Interactions-$'!ER2</f>
        <v>45627</v>
      </c>
      <c r="ES2" s="243">
        <f>+'Monthly Interactions-$'!ES2</f>
        <v>45658</v>
      </c>
      <c r="ET2" s="243">
        <f>+'Monthly Interactions-$'!ET2</f>
        <v>45689</v>
      </c>
      <c r="EU2" s="243">
        <f>+'Monthly Interactions-$'!EU2</f>
        <v>45717</v>
      </c>
      <c r="EV2" s="243">
        <f>+'Monthly Interactions-$'!EV2</f>
        <v>45748</v>
      </c>
      <c r="EW2" s="243">
        <f>+'Monthly Interactions-$'!EW2</f>
        <v>45778</v>
      </c>
      <c r="EX2" s="243">
        <f>+'Monthly Interactions-$'!EX2</f>
        <v>45809</v>
      </c>
      <c r="EY2" s="243">
        <f>+'Monthly Interactions-$'!EY2</f>
        <v>45839</v>
      </c>
      <c r="EZ2" s="243">
        <f>+'Monthly Interactions-$'!EZ2</f>
        <v>45870</v>
      </c>
      <c r="FA2" s="243">
        <f>+'Monthly Interactions-$'!FA2</f>
        <v>45901</v>
      </c>
      <c r="FB2" s="243">
        <f>+'Monthly Interactions-$'!FB2</f>
        <v>45931</v>
      </c>
      <c r="FC2" s="243">
        <f>+'Monthly Interactions-$'!FC2</f>
        <v>45962</v>
      </c>
      <c r="FD2" s="243">
        <f>+'Monthly Interactions-$'!FD2</f>
        <v>45992</v>
      </c>
      <c r="FE2" s="243">
        <f>+'Monthly Interactions-$'!FE2</f>
        <v>46023</v>
      </c>
      <c r="FF2" s="243">
        <f>+'Monthly Interactions-$'!FF2</f>
        <v>46054</v>
      </c>
      <c r="FG2" s="243">
        <f>+'Monthly Interactions-$'!FG2</f>
        <v>46082</v>
      </c>
      <c r="FH2" s="243">
        <f>+'Monthly Interactions-$'!FH2</f>
        <v>46113</v>
      </c>
      <c r="FI2" s="243">
        <f>+'Monthly Interactions-$'!FI2</f>
        <v>46143</v>
      </c>
      <c r="FJ2" s="243">
        <f>+'Monthly Interactions-$'!FJ2</f>
        <v>46174</v>
      </c>
      <c r="FK2" s="243">
        <f>+'Monthly Interactions-$'!FK2</f>
        <v>46204</v>
      </c>
      <c r="FL2" s="243">
        <f>+'Monthly Interactions-$'!FL2</f>
        <v>46235</v>
      </c>
      <c r="FM2" s="243">
        <f>+'Monthly Interactions-$'!FM2</f>
        <v>46266</v>
      </c>
      <c r="FN2" s="243">
        <f>+'Monthly Interactions-$'!FN2</f>
        <v>46296</v>
      </c>
      <c r="FO2" s="243">
        <f>+'Monthly Interactions-$'!FO2</f>
        <v>46327</v>
      </c>
      <c r="FP2" s="243">
        <f>+'Monthly Interactions-$'!FP2</f>
        <v>46357</v>
      </c>
      <c r="FQ2" s="243">
        <f>+'Monthly Interactions-$'!FQ2</f>
        <v>46388</v>
      </c>
      <c r="FR2" s="243">
        <f>+'Monthly Interactions-$'!FR2</f>
        <v>46419</v>
      </c>
      <c r="FS2" s="243">
        <f>+'Monthly Interactions-$'!FS2</f>
        <v>46447</v>
      </c>
      <c r="FT2" s="243">
        <f>+'Monthly Interactions-$'!FT2</f>
        <v>46478</v>
      </c>
      <c r="FU2" s="243">
        <f>+'Monthly Interactions-$'!FU2</f>
        <v>46508</v>
      </c>
      <c r="FV2" s="243">
        <f>+'Monthly Interactions-$'!FV2</f>
        <v>46539</v>
      </c>
      <c r="FW2" s="243">
        <f>+'Monthly Interactions-$'!FW2</f>
        <v>46569</v>
      </c>
      <c r="FX2" s="243">
        <f>+'Monthly Interactions-$'!FX2</f>
        <v>46600</v>
      </c>
      <c r="FY2" s="243">
        <f>+'Monthly Interactions-$'!FY2</f>
        <v>46631</v>
      </c>
      <c r="FZ2" s="243">
        <f>+'Monthly Interactions-$'!FZ2</f>
        <v>46661</v>
      </c>
      <c r="GA2" s="243">
        <f>+'Monthly Interactions-$'!GA2</f>
        <v>46692</v>
      </c>
      <c r="GB2" s="243">
        <f>+'Monthly Interactions-$'!GB2</f>
        <v>46722</v>
      </c>
    </row>
    <row r="3" spans="2:184">
      <c r="B3" s="19" t="s">
        <v>67</v>
      </c>
      <c r="C3" s="21" t="s">
        <v>61</v>
      </c>
      <c r="D3" s="19" t="s">
        <v>68</v>
      </c>
      <c r="E3" s="241">
        <f>+'Monthly Interactions-$'!E3/'Monthly Interactions-Energy'!E3</f>
        <v>32.687900569908706</v>
      </c>
      <c r="F3" s="241">
        <f>+'Monthly Interactions-$'!F3/'Monthly Interactions-Energy'!F3</f>
        <v>31.486864461401982</v>
      </c>
      <c r="G3" s="241">
        <f>+'Monthly Interactions-$'!G3/'Monthly Interactions-Energy'!G3</f>
        <v>29.591815894710788</v>
      </c>
      <c r="H3" s="241">
        <f>+'Monthly Interactions-$'!H3/'Monthly Interactions-Energy'!H3</f>
        <v>29.386660561201836</v>
      </c>
      <c r="I3" s="241">
        <f>+'Monthly Interactions-$'!I3/'Monthly Interactions-Energy'!I3</f>
        <v>28.974018475105257</v>
      </c>
      <c r="J3" s="241">
        <f>+'Monthly Interactions-$'!J3/'Monthly Interactions-Energy'!J3</f>
        <v>29.553623335051597</v>
      </c>
      <c r="K3" s="241">
        <f>+'Monthly Interactions-$'!K3/'Monthly Interactions-Energy'!K3</f>
        <v>35.63273257302685</v>
      </c>
      <c r="L3" s="241">
        <f>+'Monthly Interactions-$'!L3/'Monthly Interactions-Energy'!L3</f>
        <v>32.795236864706176</v>
      </c>
      <c r="M3" s="241">
        <f>+'Monthly Interactions-$'!M3/'Monthly Interactions-Energy'!M3</f>
        <v>29.730199547055221</v>
      </c>
      <c r="N3" s="241">
        <f>+'Monthly Interactions-$'!N3/'Monthly Interactions-Energy'!N3</f>
        <v>28.962994272670034</v>
      </c>
      <c r="O3" s="241">
        <f>+'Monthly Interactions-$'!O3/'Monthly Interactions-Energy'!O3</f>
        <v>28.946631698003888</v>
      </c>
      <c r="P3" s="241">
        <f>+'Monthly Interactions-$'!P3/'Monthly Interactions-Energy'!P3</f>
        <v>30.487113841051684</v>
      </c>
      <c r="Q3" s="241">
        <f>+'Monthly Interactions-$'!Q3/'Monthly Interactions-Energy'!Q3</f>
        <v>34.916808594261759</v>
      </c>
      <c r="R3" s="241">
        <f>+'Monthly Interactions-$'!R3/'Monthly Interactions-Energy'!R3</f>
        <v>34.136819372437387</v>
      </c>
      <c r="S3" s="241">
        <f>+'Monthly Interactions-$'!S3/'Monthly Interactions-Energy'!S3</f>
        <v>30.96114659411322</v>
      </c>
      <c r="T3" s="241">
        <f>+'Monthly Interactions-$'!T3/'Monthly Interactions-Energy'!T3</f>
        <v>31.227115251443699</v>
      </c>
      <c r="U3" s="241">
        <f>+'Monthly Interactions-$'!U3/'Monthly Interactions-Energy'!U3</f>
        <v>30.451253632686175</v>
      </c>
      <c r="V3" s="241">
        <f>+'Monthly Interactions-$'!V3/'Monthly Interactions-Energy'!V3</f>
        <v>31.760560962555047</v>
      </c>
      <c r="W3" s="241">
        <f>+'Monthly Interactions-$'!W3/'Monthly Interactions-Energy'!W3</f>
        <v>35.567698029502701</v>
      </c>
      <c r="X3" s="241">
        <f>+'Monthly Interactions-$'!X3/'Monthly Interactions-Energy'!X3</f>
        <v>35.295950588119851</v>
      </c>
      <c r="Y3" s="241">
        <f>+'Monthly Interactions-$'!Y3/'Monthly Interactions-Energy'!Y3</f>
        <v>30.840896546614715</v>
      </c>
      <c r="Z3" s="241">
        <f>+'Monthly Interactions-$'!Z3/'Monthly Interactions-Energy'!Z3</f>
        <v>29.811172349623696</v>
      </c>
      <c r="AA3" s="241">
        <f>+'Monthly Interactions-$'!AA3/'Monthly Interactions-Energy'!AA3</f>
        <v>29.783951908775844</v>
      </c>
      <c r="AB3" s="241">
        <f>+'Monthly Interactions-$'!AB3/'Monthly Interactions-Energy'!AB3</f>
        <v>30.963176015853126</v>
      </c>
      <c r="AC3" s="241">
        <f>+'Monthly Interactions-$'!AC3/'Monthly Interactions-Energy'!AC3</f>
        <v>34.541635551645442</v>
      </c>
      <c r="AD3" s="241">
        <f>+'Monthly Interactions-$'!AD3/'Monthly Interactions-Energy'!AD3</f>
        <v>35.18796135894339</v>
      </c>
      <c r="AE3" s="241">
        <f>+'Monthly Interactions-$'!AE3/'Monthly Interactions-Energy'!AE3</f>
        <v>32.454799497056747</v>
      </c>
      <c r="AF3" s="241">
        <f>+'Monthly Interactions-$'!AF3/'Monthly Interactions-Energy'!AF3</f>
        <v>31.656022699881373</v>
      </c>
      <c r="AG3" s="241">
        <f>+'Monthly Interactions-$'!AG3/'Monthly Interactions-Energy'!AG3</f>
        <v>31.044010775834831</v>
      </c>
      <c r="AH3" s="241">
        <f>+'Monthly Interactions-$'!AH3/'Monthly Interactions-Energy'!AH3</f>
        <v>33.952210214398519</v>
      </c>
      <c r="AI3" s="241">
        <f>+'Monthly Interactions-$'!AI3/'Monthly Interactions-Energy'!AI3</f>
        <v>37.287949541217301</v>
      </c>
      <c r="AJ3" s="241">
        <f>+'Monthly Interactions-$'!AJ3/'Monthly Interactions-Energy'!AJ3</f>
        <v>36.636905904304477</v>
      </c>
      <c r="AK3" s="241">
        <f>+'Monthly Interactions-$'!AK3/'Monthly Interactions-Energy'!AK3</f>
        <v>31.788108161689244</v>
      </c>
      <c r="AL3" s="241">
        <f>+'Monthly Interactions-$'!AL3/'Monthly Interactions-Energy'!AL3</f>
        <v>31.022921016121288</v>
      </c>
      <c r="AM3" s="241">
        <f>+'Monthly Interactions-$'!AM3/'Monthly Interactions-Energy'!AM3</f>
        <v>31.37483277499636</v>
      </c>
      <c r="AN3" s="241">
        <f>+'Monthly Interactions-$'!AN3/'Monthly Interactions-Energy'!AN3</f>
        <v>31.522636295874641</v>
      </c>
      <c r="AO3" s="241">
        <f>+'Monthly Interactions-$'!AO3/'Monthly Interactions-Energy'!AO3</f>
        <v>36.031234327954067</v>
      </c>
      <c r="AP3" s="241">
        <f>+'Monthly Interactions-$'!AP3/'Monthly Interactions-Energy'!AP3</f>
        <v>36.921379995008877</v>
      </c>
      <c r="AQ3" s="241">
        <f>+'Monthly Interactions-$'!AQ3/'Monthly Interactions-Energy'!AQ3</f>
        <v>34.063595809328547</v>
      </c>
      <c r="AR3" s="241">
        <f>+'Monthly Interactions-$'!AR3/'Monthly Interactions-Energy'!AR3</f>
        <v>32.758961339093432</v>
      </c>
      <c r="AS3" s="241">
        <f>+'Monthly Interactions-$'!AS3/'Monthly Interactions-Energy'!AS3</f>
        <v>32.568495894644954</v>
      </c>
      <c r="AT3" s="241">
        <f>+'Monthly Interactions-$'!AT3/'Monthly Interactions-Energy'!AT3</f>
        <v>35.354134422702863</v>
      </c>
      <c r="AU3" s="241">
        <f>+'Monthly Interactions-$'!AU3/'Monthly Interactions-Energy'!AU3</f>
        <v>38.112778877009468</v>
      </c>
      <c r="AV3" s="241">
        <f>+'Monthly Interactions-$'!AV3/'Monthly Interactions-Energy'!AV3</f>
        <v>39.151895783302713</v>
      </c>
      <c r="AW3" s="241">
        <f>+'Monthly Interactions-$'!AW3/'Monthly Interactions-Energy'!AW3</f>
        <v>33.035205423774933</v>
      </c>
      <c r="AX3" s="241">
        <f>+'Monthly Interactions-$'!AX3/'Monthly Interactions-Energy'!AX3</f>
        <v>31.920292036396216</v>
      </c>
      <c r="AY3" s="241">
        <f>+'Monthly Interactions-$'!AY3/'Monthly Interactions-Energy'!AY3</f>
        <v>32.737420771004068</v>
      </c>
      <c r="AZ3" s="241">
        <f>+'Monthly Interactions-$'!AZ3/'Monthly Interactions-Energy'!AZ3</f>
        <v>32.806845992168498</v>
      </c>
      <c r="BA3" s="241">
        <f>+'Monthly Interactions-$'!BA3/'Monthly Interactions-Energy'!BA3</f>
        <v>38.060574961988173</v>
      </c>
      <c r="BB3" s="241">
        <f>+'Monthly Interactions-$'!BB3/'Monthly Interactions-Energy'!BB3</f>
        <v>38.70856829352843</v>
      </c>
      <c r="BC3" s="241">
        <f>+'Monthly Interactions-$'!BC3/'Monthly Interactions-Energy'!BC3</f>
        <v>35.322627685172918</v>
      </c>
      <c r="BD3" s="241">
        <f>+'Monthly Interactions-$'!BD3/'Monthly Interactions-Energy'!BD3</f>
        <v>33.793188424910547</v>
      </c>
      <c r="BE3" s="241">
        <f>+'Monthly Interactions-$'!BE3/'Monthly Interactions-Energy'!BE3</f>
        <v>33.353911966710655</v>
      </c>
      <c r="BF3" s="241">
        <f>+'Monthly Interactions-$'!BF3/'Monthly Interactions-Energy'!BF3</f>
        <v>36.848723220329184</v>
      </c>
      <c r="BG3" s="241">
        <f>+'Monthly Interactions-$'!BG3/'Monthly Interactions-Energy'!BG3</f>
        <v>39.350820678999412</v>
      </c>
      <c r="BH3" s="241">
        <f>+'Monthly Interactions-$'!BH3/'Monthly Interactions-Energy'!BH3</f>
        <v>40.52110007026446</v>
      </c>
      <c r="BI3" s="241">
        <f>+'Monthly Interactions-$'!BI3/'Monthly Interactions-Energy'!BI3</f>
        <v>33.497659154375746</v>
      </c>
      <c r="BJ3" s="241">
        <f>+'Monthly Interactions-$'!BJ3/'Monthly Interactions-Energy'!BJ3</f>
        <v>33.197644779275471</v>
      </c>
      <c r="BK3" s="241">
        <f>+'Monthly Interactions-$'!BK3/'Monthly Interactions-Energy'!BK3</f>
        <v>33.832783229935671</v>
      </c>
      <c r="BL3" s="241">
        <f>+'Monthly Interactions-$'!BL3/'Monthly Interactions-Energy'!BL3</f>
        <v>33.994496785764056</v>
      </c>
      <c r="BM3" s="241">
        <f>+'Monthly Interactions-$'!BM3/'Monthly Interactions-Energy'!BM3</f>
        <v>39.967067273078996</v>
      </c>
      <c r="BN3" s="241">
        <f>+'Monthly Interactions-$'!BN3/'Monthly Interactions-Energy'!BN3</f>
        <v>40.591534436923453</v>
      </c>
      <c r="BO3" s="241">
        <f>+'Monthly Interactions-$'!BO3/'Monthly Interactions-Energy'!BO3</f>
        <v>37.17447985787296</v>
      </c>
      <c r="BP3" s="241">
        <f>+'Monthly Interactions-$'!BP3/'Monthly Interactions-Energy'!BP3</f>
        <v>36.201354238964704</v>
      </c>
      <c r="BQ3" s="241">
        <f>+'Monthly Interactions-$'!BQ3/'Monthly Interactions-Energy'!BQ3</f>
        <v>35.858596372495285</v>
      </c>
      <c r="BR3" s="241">
        <f>+'Monthly Interactions-$'!BR3/'Monthly Interactions-Energy'!BR3</f>
        <v>39.593970999632432</v>
      </c>
      <c r="BS3" s="241">
        <f>+'Monthly Interactions-$'!BS3/'Monthly Interactions-Energy'!BS3</f>
        <v>43.792234855627399</v>
      </c>
      <c r="BT3" s="241">
        <f>+'Monthly Interactions-$'!BT3/'Monthly Interactions-Energy'!BT3</f>
        <v>44.654989369897741</v>
      </c>
      <c r="BU3" s="241">
        <f>+'Monthly Interactions-$'!BU3/'Monthly Interactions-Energy'!BU3</f>
        <v>37.375835564292203</v>
      </c>
      <c r="BV3" s="241">
        <f>+'Monthly Interactions-$'!BV3/'Monthly Interactions-Energy'!BV3</f>
        <v>36.612680582135262</v>
      </c>
      <c r="BW3" s="241">
        <f>+'Monthly Interactions-$'!BW3/'Monthly Interactions-Energy'!BW3</f>
        <v>37.664421478447117</v>
      </c>
      <c r="BX3" s="241">
        <f>+'Monthly Interactions-$'!BX3/'Monthly Interactions-Energy'!BX3</f>
        <v>38.422909148834336</v>
      </c>
      <c r="BY3" s="241">
        <f>+'Monthly Interactions-$'!BY3/'Monthly Interactions-Energy'!BY3</f>
        <v>43.911435643273308</v>
      </c>
      <c r="BZ3" s="241">
        <f>+'Monthly Interactions-$'!BZ3/'Monthly Interactions-Energy'!BZ3</f>
        <v>45.432004194386543</v>
      </c>
      <c r="CA3" s="241">
        <f>+'Monthly Interactions-$'!CA3/'Monthly Interactions-Energy'!CA3</f>
        <v>42.925829137577757</v>
      </c>
      <c r="CB3" s="241">
        <f>+'Monthly Interactions-$'!CB3/'Monthly Interactions-Energy'!CB3</f>
        <v>42.691715252552321</v>
      </c>
      <c r="CC3" s="241">
        <f>+'Monthly Interactions-$'!CC3/'Monthly Interactions-Energy'!CC3</f>
        <v>42.63077335260121</v>
      </c>
      <c r="CD3" s="241">
        <f>+'Monthly Interactions-$'!CD3/'Monthly Interactions-Energy'!CD3</f>
        <v>47.48140042430591</v>
      </c>
      <c r="CE3" s="241">
        <f>+'Monthly Interactions-$'!CE3/'Monthly Interactions-Energy'!CE3</f>
        <v>55.878282418612287</v>
      </c>
      <c r="CF3" s="241">
        <f>+'Monthly Interactions-$'!CF3/'Monthly Interactions-Energy'!CF3</f>
        <v>57.162859880776388</v>
      </c>
      <c r="CG3" s="241">
        <f>+'Monthly Interactions-$'!CG3/'Monthly Interactions-Energy'!CG3</f>
        <v>48.84344487545485</v>
      </c>
      <c r="CH3" s="241">
        <f>+'Monthly Interactions-$'!CH3/'Monthly Interactions-Energy'!CH3</f>
        <v>48.111303272904891</v>
      </c>
      <c r="CI3" s="241">
        <f>+'Monthly Interactions-$'!CI3/'Monthly Interactions-Energy'!CI3</f>
        <v>49.405867116171393</v>
      </c>
      <c r="CJ3" s="241">
        <f>+'Monthly Interactions-$'!CJ3/'Monthly Interactions-Energy'!CJ3</f>
        <v>51.545060602499689</v>
      </c>
      <c r="CK3" s="241">
        <f>+'Monthly Interactions-$'!CK3/'Monthly Interactions-Energy'!CK3</f>
        <v>56.046633513564061</v>
      </c>
      <c r="CL3" s="241">
        <f>+'Monthly Interactions-$'!CL3/'Monthly Interactions-Energy'!CL3</f>
        <v>57.326561752120071</v>
      </c>
      <c r="CM3" s="241">
        <f>+'Monthly Interactions-$'!CM3/'Monthly Interactions-Energy'!CM3</f>
        <v>55.032956468424281</v>
      </c>
      <c r="CN3" s="241">
        <f>+'Monthly Interactions-$'!CN3/'Monthly Interactions-Energy'!CN3</f>
        <v>54.117138551102371</v>
      </c>
      <c r="CO3" s="241">
        <f>+'Monthly Interactions-$'!CO3/'Monthly Interactions-Energy'!CO3</f>
        <v>53.624177732798131</v>
      </c>
      <c r="CP3" s="241">
        <f>+'Monthly Interactions-$'!CP3/'Monthly Interactions-Energy'!CP3</f>
        <v>62.186081709178524</v>
      </c>
      <c r="CQ3" s="241">
        <f>+'Monthly Interactions-$'!CQ3/'Monthly Interactions-Energy'!CQ3</f>
        <v>72.141142447912088</v>
      </c>
      <c r="CR3" s="241">
        <f>+'Monthly Interactions-$'!CR3/'Monthly Interactions-Energy'!CR3</f>
        <v>71.719606291870377</v>
      </c>
      <c r="CS3" s="241">
        <f>+'Monthly Interactions-$'!CS3/'Monthly Interactions-Energy'!CS3</f>
        <v>62.382003840479392</v>
      </c>
      <c r="CT3" s="241">
        <f>+'Monthly Interactions-$'!CT3/'Monthly Interactions-Energy'!CT3</f>
        <v>59.602493477456754</v>
      </c>
      <c r="CU3" s="241">
        <f>+'Monthly Interactions-$'!CU3/'Monthly Interactions-Energy'!CU3</f>
        <v>59.821957413529383</v>
      </c>
      <c r="CV3" s="241">
        <f>+'Monthly Interactions-$'!CV3/'Monthly Interactions-Energy'!CV3</f>
        <v>63.365224121909186</v>
      </c>
      <c r="CW3" s="241">
        <f>+'Monthly Interactions-$'!CW3/'Monthly Interactions-Energy'!CW3</f>
        <v>66.32567756742084</v>
      </c>
      <c r="CX3" s="241">
        <f>+'Monthly Interactions-$'!CX3/'Monthly Interactions-Energy'!CX3</f>
        <v>68.844407931403182</v>
      </c>
      <c r="CY3" s="241">
        <f>+'Monthly Interactions-$'!CY3/'Monthly Interactions-Energy'!CY3</f>
        <v>65.23679317966193</v>
      </c>
      <c r="CZ3" s="241">
        <f>+'Monthly Interactions-$'!CZ3/'Monthly Interactions-Energy'!CZ3</f>
        <v>64.864045014635522</v>
      </c>
      <c r="DA3" s="241">
        <f>+'Monthly Interactions-$'!DA3/'Monthly Interactions-Energy'!DA3</f>
        <v>62.426024872849574</v>
      </c>
      <c r="DB3" s="241">
        <f>+'Monthly Interactions-$'!DB3/'Monthly Interactions-Energy'!DB3</f>
        <v>72.697153005557652</v>
      </c>
      <c r="DC3" s="241">
        <f>+'Monthly Interactions-$'!DC3/'Monthly Interactions-Energy'!DC3</f>
        <v>80.891909022738517</v>
      </c>
      <c r="DD3" s="241">
        <f>+'Monthly Interactions-$'!DD3/'Monthly Interactions-Energy'!DD3</f>
        <v>81.613157744964724</v>
      </c>
      <c r="DE3" s="241">
        <f>+'Monthly Interactions-$'!DE3/'Monthly Interactions-Energy'!DE3</f>
        <v>67.770112938272931</v>
      </c>
      <c r="DF3" s="241">
        <f>+'Monthly Interactions-$'!DF3/'Monthly Interactions-Energy'!DF3</f>
        <v>62.996630556358909</v>
      </c>
      <c r="DG3" s="241">
        <f>+'Monthly Interactions-$'!DG3/'Monthly Interactions-Energy'!DG3</f>
        <v>64.52802529787995</v>
      </c>
      <c r="DH3" s="241">
        <f>+'Monthly Interactions-$'!DH3/'Monthly Interactions-Energy'!DH3</f>
        <v>67.007600220466657</v>
      </c>
      <c r="DI3" s="241">
        <f>+'Monthly Interactions-$'!DI3/'Monthly Interactions-Energy'!DI3</f>
        <v>69.326662416222604</v>
      </c>
      <c r="DJ3" s="241">
        <f>+'Monthly Interactions-$'!DJ3/'Monthly Interactions-Energy'!DJ3</f>
        <v>70.258000769305369</v>
      </c>
      <c r="DK3" s="241">
        <f>+'Monthly Interactions-$'!DK3/'Monthly Interactions-Energy'!DK3</f>
        <v>66.952395484291628</v>
      </c>
      <c r="DL3" s="241">
        <f>+'Monthly Interactions-$'!DL3/'Monthly Interactions-Energy'!DL3</f>
        <v>64.403597226929477</v>
      </c>
      <c r="DM3" s="241">
        <f>+'Monthly Interactions-$'!DM3/'Monthly Interactions-Energy'!DM3</f>
        <v>63.862937488020627</v>
      </c>
      <c r="DN3" s="241">
        <f>+'Monthly Interactions-$'!DN3/'Monthly Interactions-Energy'!DN3</f>
        <v>75.249965563350202</v>
      </c>
      <c r="DO3" s="241">
        <f>+'Monthly Interactions-$'!DO3/'Monthly Interactions-Energy'!DO3</f>
        <v>80.773616382501942</v>
      </c>
      <c r="DP3" s="241">
        <f>+'Monthly Interactions-$'!DP3/'Monthly Interactions-Energy'!DP3</f>
        <v>82.694035404965845</v>
      </c>
      <c r="DQ3" s="241">
        <f>+'Monthly Interactions-$'!DQ3/'Monthly Interactions-Energy'!DQ3</f>
        <v>69.4761683205504</v>
      </c>
      <c r="DR3" s="241">
        <f>+'Monthly Interactions-$'!DR3/'Monthly Interactions-Energy'!DR3</f>
        <v>65.063329390840892</v>
      </c>
      <c r="DS3" s="241">
        <f>+'Monthly Interactions-$'!DS3/'Monthly Interactions-Energy'!DS3</f>
        <v>67.342235508194861</v>
      </c>
      <c r="DT3" s="241">
        <f>+'Monthly Interactions-$'!DT3/'Monthly Interactions-Energy'!DT3</f>
        <v>68.007131387603891</v>
      </c>
      <c r="DU3" s="241">
        <f>+'Monthly Interactions-$'!DU3/'Monthly Interactions-Energy'!DU3</f>
        <v>71.051567017952692</v>
      </c>
      <c r="DV3" s="241">
        <f>+'Monthly Interactions-$'!DV3/'Monthly Interactions-Energy'!DV3</f>
        <v>71.491607801731902</v>
      </c>
      <c r="DW3" s="241">
        <f>+'Monthly Interactions-$'!DW3/'Monthly Interactions-Energy'!DW3</f>
        <v>68.355022711528122</v>
      </c>
      <c r="DX3" s="241">
        <f>+'Monthly Interactions-$'!DX3/'Monthly Interactions-Energy'!DX3</f>
        <v>65.18038007133508</v>
      </c>
      <c r="DY3" s="241">
        <f>+'Monthly Interactions-$'!DY3/'Monthly Interactions-Energy'!DY3</f>
        <v>67.27196161283392</v>
      </c>
      <c r="DZ3" s="241">
        <f>+'Monthly Interactions-$'!DZ3/'Monthly Interactions-Energy'!DZ3</f>
        <v>76.336002949424554</v>
      </c>
      <c r="EA3" s="241">
        <f>+'Monthly Interactions-$'!EA3/'Monthly Interactions-Energy'!EA3</f>
        <v>80.527497860297885</v>
      </c>
      <c r="EB3" s="241">
        <f>+'Monthly Interactions-$'!EB3/'Monthly Interactions-Energy'!EB3</f>
        <v>82.537245535644686</v>
      </c>
      <c r="EC3" s="241">
        <f>+'Monthly Interactions-$'!EC3/'Monthly Interactions-Energy'!EC3</f>
        <v>69.52073674369808</v>
      </c>
      <c r="ED3" s="241">
        <f>+'Monthly Interactions-$'!ED3/'Monthly Interactions-Energy'!ED3</f>
        <v>66.508621608639004</v>
      </c>
      <c r="EE3" s="241">
        <f>+'Monthly Interactions-$'!EE3/'Monthly Interactions-Energy'!EE3</f>
        <v>67.40920719618083</v>
      </c>
      <c r="EF3" s="241">
        <f>+'Monthly Interactions-$'!EF3/'Monthly Interactions-Energy'!EF3</f>
        <v>67.668895511584012</v>
      </c>
      <c r="EG3" s="241">
        <f>+'Monthly Interactions-$'!EG3/'Monthly Interactions-Energy'!EG3</f>
        <v>71.140437079082062</v>
      </c>
      <c r="EH3" s="241">
        <f>+'Monthly Interactions-$'!EH3/'Monthly Interactions-Energy'!EH3</f>
        <v>73.360418652408541</v>
      </c>
      <c r="EI3" s="241">
        <f>+'Monthly Interactions-$'!EI3/'Monthly Interactions-Energy'!EI3</f>
        <v>68.260412210134135</v>
      </c>
      <c r="EJ3" s="241">
        <f>+'Monthly Interactions-$'!EJ3/'Monthly Interactions-Energy'!EJ3</f>
        <v>67.413752549306977</v>
      </c>
      <c r="EK3" s="241">
        <f>+'Monthly Interactions-$'!EK3/'Monthly Interactions-Energy'!EK3</f>
        <v>67.728549771002804</v>
      </c>
      <c r="EL3" s="241">
        <f>+'Monthly Interactions-$'!EL3/'Monthly Interactions-Energy'!EL3</f>
        <v>73.170344485049014</v>
      </c>
      <c r="EM3" s="241">
        <f>+'Monthly Interactions-$'!EM3/'Monthly Interactions-Energy'!EM3</f>
        <v>83.93782659625542</v>
      </c>
      <c r="EN3" s="241">
        <f>+'Monthly Interactions-$'!EN3/'Monthly Interactions-Energy'!EN3</f>
        <v>85.642294047892207</v>
      </c>
      <c r="EO3" s="241">
        <f>+'Monthly Interactions-$'!EO3/'Monthly Interactions-Energy'!EO3</f>
        <v>72.487887289387913</v>
      </c>
      <c r="EP3" s="241">
        <f>+'Monthly Interactions-$'!EP3/'Monthly Interactions-Energy'!EP3</f>
        <v>68.667211225368973</v>
      </c>
      <c r="EQ3" s="241">
        <f>+'Monthly Interactions-$'!EQ3/'Monthly Interactions-Energy'!EQ3</f>
        <v>67.332565940035849</v>
      </c>
      <c r="ER3" s="241">
        <f>+'Monthly Interactions-$'!ER3/'Monthly Interactions-Energy'!ER3</f>
        <v>70.473543485497132</v>
      </c>
      <c r="ES3" s="241">
        <f>+'Monthly Interactions-$'!ES3/'Monthly Interactions-Energy'!ES3</f>
        <v>74.664233763312083</v>
      </c>
      <c r="ET3" s="241">
        <f>+'Monthly Interactions-$'!ET3/'Monthly Interactions-Energy'!ET3</f>
        <v>74.917367339452852</v>
      </c>
      <c r="EU3" s="241">
        <f>+'Monthly Interactions-$'!EU3/'Monthly Interactions-Energy'!EU3</f>
        <v>70.746661473957005</v>
      </c>
      <c r="EV3" s="241">
        <f>+'Monthly Interactions-$'!EV3/'Monthly Interactions-Energy'!EV3</f>
        <v>70.118858968632964</v>
      </c>
      <c r="EW3" s="241">
        <f>+'Monthly Interactions-$'!EW3/'Monthly Interactions-Energy'!EW3</f>
        <v>68.993005124397868</v>
      </c>
      <c r="EX3" s="241">
        <f>+'Monthly Interactions-$'!EX3/'Monthly Interactions-Energy'!EX3</f>
        <v>76.510444972281562</v>
      </c>
      <c r="EY3" s="241">
        <f>+'Monthly Interactions-$'!EY3/'Monthly Interactions-Energy'!EY3</f>
        <v>86.836303923078631</v>
      </c>
      <c r="EZ3" s="241">
        <f>+'Monthly Interactions-$'!EZ3/'Monthly Interactions-Energy'!EZ3</f>
        <v>86.33895808440721</v>
      </c>
      <c r="FA3" s="241">
        <f>+'Monthly Interactions-$'!FA3/'Monthly Interactions-Energy'!FA3</f>
        <v>75.831384462130771</v>
      </c>
      <c r="FB3" s="241">
        <f>+'Monthly Interactions-$'!FB3/'Monthly Interactions-Energy'!FB3</f>
        <v>72.084452021242143</v>
      </c>
      <c r="FC3" s="241">
        <f>+'Monthly Interactions-$'!FC3/'Monthly Interactions-Energy'!FC3</f>
        <v>69.216565893806333</v>
      </c>
      <c r="FD3" s="241">
        <f>+'Monthly Interactions-$'!FD3/'Monthly Interactions-Energy'!FD3</f>
        <v>73.470668483246172</v>
      </c>
      <c r="FE3" s="241">
        <f>+'Monthly Interactions-$'!FE3/'Monthly Interactions-Energy'!FE3</f>
        <v>77.39700764463386</v>
      </c>
      <c r="FF3" s="241">
        <f>+'Monthly Interactions-$'!FF3/'Monthly Interactions-Energy'!FF3</f>
        <v>78.961056361986138</v>
      </c>
      <c r="FG3" s="241">
        <f>+'Monthly Interactions-$'!FG3/'Monthly Interactions-Energy'!FG3</f>
        <v>75.326338593702431</v>
      </c>
      <c r="FH3" s="241">
        <f>+'Monthly Interactions-$'!FH3/'Monthly Interactions-Energy'!FH3</f>
        <v>73.657535328156968</v>
      </c>
      <c r="FI3" s="241">
        <f>+'Monthly Interactions-$'!FI3/'Monthly Interactions-Energy'!FI3</f>
        <v>72.881425248948943</v>
      </c>
      <c r="FJ3" s="241">
        <f>+'Monthly Interactions-$'!FJ3/'Monthly Interactions-Energy'!FJ3</f>
        <v>82.428046986134035</v>
      </c>
      <c r="FK3" s="241">
        <f>+'Monthly Interactions-$'!FK3/'Monthly Interactions-Energy'!FK3</f>
        <v>91.628364588755161</v>
      </c>
      <c r="FL3" s="241">
        <f>+'Monthly Interactions-$'!FL3/'Monthly Interactions-Energy'!FL3</f>
        <v>90.419087409881655</v>
      </c>
      <c r="FM3" s="241">
        <f>+'Monthly Interactions-$'!FM3/'Monthly Interactions-Energy'!FM3</f>
        <v>80.531906556745909</v>
      </c>
      <c r="FN3" s="241">
        <f>+'Monthly Interactions-$'!FN3/'Monthly Interactions-Energy'!FN3</f>
        <v>75.031652817385748</v>
      </c>
      <c r="FO3" s="241">
        <f>+'Monthly Interactions-$'!FO3/'Monthly Interactions-Energy'!FO3</f>
        <v>73.78025943541553</v>
      </c>
      <c r="FP3" s="241">
        <f>+'Monthly Interactions-$'!FP3/'Monthly Interactions-Energy'!FP3</f>
        <v>77.837979465246363</v>
      </c>
      <c r="FQ3" s="241">
        <f>+'Monthly Interactions-$'!FQ3/'Monthly Interactions-Energy'!FQ3</f>
        <v>80.536847964984645</v>
      </c>
      <c r="FR3" s="241">
        <f>+'Monthly Interactions-$'!FR3/'Monthly Interactions-Energy'!FR3</f>
        <v>82.830023882354766</v>
      </c>
      <c r="FS3" s="241">
        <f>+'Monthly Interactions-$'!FS3/'Monthly Interactions-Energy'!FS3</f>
        <v>79.9185731489478</v>
      </c>
      <c r="FT3" s="241">
        <f>+'Monthly Interactions-$'!FT3/'Monthly Interactions-Energy'!FT3</f>
        <v>78.184134057991756</v>
      </c>
      <c r="FU3" s="241">
        <f>+'Monthly Interactions-$'!FU3/'Monthly Interactions-Energy'!FU3</f>
        <v>76.524180755676966</v>
      </c>
      <c r="FV3" s="241">
        <f>+'Monthly Interactions-$'!FV3/'Monthly Interactions-Energy'!FV3</f>
        <v>86.656849239244437</v>
      </c>
      <c r="FW3" s="241">
        <f>+'Monthly Interactions-$'!FW3/'Monthly Interactions-Energy'!FW3</f>
        <v>92.446531475299366</v>
      </c>
      <c r="FX3" s="241">
        <f>+'Monthly Interactions-$'!FX3/'Monthly Interactions-Energy'!FX3</f>
        <v>94.604740790247732</v>
      </c>
      <c r="FY3" s="241">
        <f>+'Monthly Interactions-$'!FY3/'Monthly Interactions-Energy'!FY3</f>
        <v>83.007631221119041</v>
      </c>
      <c r="FZ3" s="241">
        <f>+'Monthly Interactions-$'!FZ3/'Monthly Interactions-Energy'!FZ3</f>
        <v>77.931594234394225</v>
      </c>
      <c r="GA3" s="241">
        <f>+'Monthly Interactions-$'!GA3/'Monthly Interactions-Energy'!GA3</f>
        <v>79.275217819934824</v>
      </c>
      <c r="GB3" s="241">
        <f>+'Monthly Interactions-$'!GB3/'Monthly Interactions-Energy'!GB3</f>
        <v>82.020364320778867</v>
      </c>
    </row>
    <row r="4" spans="2:184">
      <c r="B4" s="19" t="s">
        <v>67</v>
      </c>
      <c r="C4" s="21" t="s">
        <v>61</v>
      </c>
      <c r="D4" s="19" t="s">
        <v>69</v>
      </c>
      <c r="E4" s="241">
        <f>+'Monthly Interactions-$'!E4/'Monthly Interactions-Energy'!E4</f>
        <v>30.34473279797426</v>
      </c>
      <c r="F4" s="241">
        <f>+'Monthly Interactions-$'!F4/'Monthly Interactions-Energy'!F4</f>
        <v>30.58527596559199</v>
      </c>
      <c r="G4" s="241">
        <f>+'Monthly Interactions-$'!G4/'Monthly Interactions-Energy'!G4</f>
        <v>28.546080858492708</v>
      </c>
      <c r="H4" s="241">
        <f>+'Monthly Interactions-$'!H4/'Monthly Interactions-Energy'!H4</f>
        <v>27.808120155436569</v>
      </c>
      <c r="I4" s="241">
        <f>+'Monthly Interactions-$'!I4/'Monthly Interactions-Energy'!I4</f>
        <v>26.987611179498423</v>
      </c>
      <c r="J4" s="241">
        <f>+'Monthly Interactions-$'!J4/'Monthly Interactions-Energy'!J4</f>
        <v>28.556955529779678</v>
      </c>
      <c r="K4" s="241">
        <f>+'Monthly Interactions-$'!K4/'Monthly Interactions-Energy'!K4</f>
        <v>31.808949524587852</v>
      </c>
      <c r="L4" s="241">
        <f>+'Monthly Interactions-$'!L4/'Monthly Interactions-Energy'!L4</f>
        <v>30.711169323234639</v>
      </c>
      <c r="M4" s="241">
        <f>+'Monthly Interactions-$'!M4/'Monthly Interactions-Energy'!M4</f>
        <v>28.53517345688654</v>
      </c>
      <c r="N4" s="241">
        <f>+'Monthly Interactions-$'!N4/'Monthly Interactions-Energy'!N4</f>
        <v>28.419798008923358</v>
      </c>
      <c r="O4" s="241">
        <f>+'Monthly Interactions-$'!O4/'Monthly Interactions-Energy'!O4</f>
        <v>28.058114944079076</v>
      </c>
      <c r="P4" s="241">
        <f>+'Monthly Interactions-$'!P4/'Monthly Interactions-Energy'!P4</f>
        <v>29.008639499675695</v>
      </c>
      <c r="Q4" s="241">
        <f>+'Monthly Interactions-$'!Q4/'Monthly Interactions-Energy'!Q4</f>
        <v>31.805742324254709</v>
      </c>
      <c r="R4" s="241">
        <f>+'Monthly Interactions-$'!R4/'Monthly Interactions-Energy'!R4</f>
        <v>32.036853838638734</v>
      </c>
      <c r="S4" s="241">
        <f>+'Monthly Interactions-$'!S4/'Monthly Interactions-Energy'!S4</f>
        <v>28.2162077708563</v>
      </c>
      <c r="T4" s="241">
        <f>+'Monthly Interactions-$'!T4/'Monthly Interactions-Energy'!T4</f>
        <v>28.784025643152102</v>
      </c>
      <c r="U4" s="241">
        <f>+'Monthly Interactions-$'!U4/'Monthly Interactions-Energy'!U4</f>
        <v>28.153334241616538</v>
      </c>
      <c r="V4" s="241">
        <f>+'Monthly Interactions-$'!V4/'Monthly Interactions-Energy'!V4</f>
        <v>31.036275542234954</v>
      </c>
      <c r="W4" s="241">
        <f>+'Monthly Interactions-$'!W4/'Monthly Interactions-Energy'!W4</f>
        <v>33.882606834183456</v>
      </c>
      <c r="X4" s="241">
        <f>+'Monthly Interactions-$'!X4/'Monthly Interactions-Energy'!X4</f>
        <v>32.766081322060167</v>
      </c>
      <c r="Y4" s="241">
        <f>+'Monthly Interactions-$'!Y4/'Monthly Interactions-Energy'!Y4</f>
        <v>28.638549817570642</v>
      </c>
      <c r="Z4" s="241">
        <f>+'Monthly Interactions-$'!Z4/'Monthly Interactions-Energy'!Z4</f>
        <v>28.727946511066147</v>
      </c>
      <c r="AA4" s="241">
        <f>+'Monthly Interactions-$'!AA4/'Monthly Interactions-Energy'!AA4</f>
        <v>28.951303578521649</v>
      </c>
      <c r="AB4" s="241">
        <f>+'Monthly Interactions-$'!AB4/'Monthly Interactions-Energy'!AB4</f>
        <v>28.265794112249747</v>
      </c>
      <c r="AC4" s="241">
        <f>+'Monthly Interactions-$'!AC4/'Monthly Interactions-Energy'!AC4</f>
        <v>32.721888565713385</v>
      </c>
      <c r="AD4" s="241">
        <f>+'Monthly Interactions-$'!AD4/'Monthly Interactions-Energy'!AD4</f>
        <v>32.960982283535323</v>
      </c>
      <c r="AE4" s="241">
        <f>+'Monthly Interactions-$'!AE4/'Monthly Interactions-Energy'!AE4</f>
        <v>29.225633403300137</v>
      </c>
      <c r="AF4" s="241">
        <f>+'Monthly Interactions-$'!AF4/'Monthly Interactions-Energy'!AF4</f>
        <v>29.824014183255681</v>
      </c>
      <c r="AG4" s="241">
        <f>+'Monthly Interactions-$'!AG4/'Monthly Interactions-Energy'!AG4</f>
        <v>29.624278653417974</v>
      </c>
      <c r="AH4" s="241">
        <f>+'Monthly Interactions-$'!AH4/'Monthly Interactions-Energy'!AH4</f>
        <v>33.141003534844238</v>
      </c>
      <c r="AI4" s="241">
        <f>+'Monthly Interactions-$'!AI4/'Monthly Interactions-Energy'!AI4</f>
        <v>35.930833796096685</v>
      </c>
      <c r="AJ4" s="241">
        <f>+'Monthly Interactions-$'!AJ4/'Monthly Interactions-Energy'!AJ4</f>
        <v>34.701187811926012</v>
      </c>
      <c r="AK4" s="241">
        <f>+'Monthly Interactions-$'!AK4/'Monthly Interactions-Energy'!AK4</f>
        <v>29.86888194759128</v>
      </c>
      <c r="AL4" s="241">
        <f>+'Monthly Interactions-$'!AL4/'Monthly Interactions-Energy'!AL4</f>
        <v>29.83203596067592</v>
      </c>
      <c r="AM4" s="241">
        <f>+'Monthly Interactions-$'!AM4/'Monthly Interactions-Energy'!AM4</f>
        <v>30.120685381875919</v>
      </c>
      <c r="AN4" s="241">
        <f>+'Monthly Interactions-$'!AN4/'Monthly Interactions-Energy'!AN4</f>
        <v>29.914797167746052</v>
      </c>
      <c r="AO4" s="241">
        <f>+'Monthly Interactions-$'!AO4/'Monthly Interactions-Energy'!AO4</f>
        <v>35.086515264571062</v>
      </c>
      <c r="AP4" s="241">
        <f>+'Monthly Interactions-$'!AP4/'Monthly Interactions-Energy'!AP4</f>
        <v>35.365098697035101</v>
      </c>
      <c r="AQ4" s="241">
        <f>+'Monthly Interactions-$'!AQ4/'Monthly Interactions-Energy'!AQ4</f>
        <v>31.030258796517153</v>
      </c>
      <c r="AR4" s="241">
        <f>+'Monthly Interactions-$'!AR4/'Monthly Interactions-Energy'!AR4</f>
        <v>31.636243385044146</v>
      </c>
      <c r="AS4" s="241">
        <f>+'Monthly Interactions-$'!AS4/'Monthly Interactions-Energy'!AS4</f>
        <v>31.317894208398073</v>
      </c>
      <c r="AT4" s="241">
        <f>+'Monthly Interactions-$'!AT4/'Monthly Interactions-Energy'!AT4</f>
        <v>34.696778223036716</v>
      </c>
      <c r="AU4" s="241">
        <f>+'Monthly Interactions-$'!AU4/'Monthly Interactions-Energy'!AU4</f>
        <v>38.673463998486426</v>
      </c>
      <c r="AV4" s="241">
        <f>+'Monthly Interactions-$'!AV4/'Monthly Interactions-Energy'!AV4</f>
        <v>37.351822713551911</v>
      </c>
      <c r="AW4" s="241">
        <f>+'Monthly Interactions-$'!AW4/'Monthly Interactions-Energy'!AW4</f>
        <v>32.267550541407104</v>
      </c>
      <c r="AX4" s="241">
        <f>+'Monthly Interactions-$'!AX4/'Monthly Interactions-Energy'!AX4</f>
        <v>31.929551726457241</v>
      </c>
      <c r="AY4" s="241">
        <f>+'Monthly Interactions-$'!AY4/'Monthly Interactions-Energy'!AY4</f>
        <v>32.27058964257958</v>
      </c>
      <c r="AZ4" s="241">
        <f>+'Monthly Interactions-$'!AZ4/'Monthly Interactions-Energy'!AZ4</f>
        <v>31.971440638139292</v>
      </c>
      <c r="BA4" s="241">
        <f>+'Monthly Interactions-$'!BA4/'Monthly Interactions-Energy'!BA4</f>
        <v>36.467296864898152</v>
      </c>
      <c r="BB4" s="241">
        <f>+'Monthly Interactions-$'!BB4/'Monthly Interactions-Energy'!BB4</f>
        <v>37.00373779647564</v>
      </c>
      <c r="BC4" s="241">
        <f>+'Monthly Interactions-$'!BC4/'Monthly Interactions-Energy'!BC4</f>
        <v>32.749541647517212</v>
      </c>
      <c r="BD4" s="241">
        <f>+'Monthly Interactions-$'!BD4/'Monthly Interactions-Energy'!BD4</f>
        <v>33.371560518669789</v>
      </c>
      <c r="BE4" s="241">
        <f>+'Monthly Interactions-$'!BE4/'Monthly Interactions-Energy'!BE4</f>
        <v>32.062781020059276</v>
      </c>
      <c r="BF4" s="241">
        <f>+'Monthly Interactions-$'!BF4/'Monthly Interactions-Energy'!BF4</f>
        <v>35.736015306317192</v>
      </c>
      <c r="BG4" s="241">
        <f>+'Monthly Interactions-$'!BG4/'Monthly Interactions-Energy'!BG4</f>
        <v>39.179914990497906</v>
      </c>
      <c r="BH4" s="241">
        <f>+'Monthly Interactions-$'!BH4/'Monthly Interactions-Energy'!BH4</f>
        <v>37.908637184721577</v>
      </c>
      <c r="BI4" s="241">
        <f>+'Monthly Interactions-$'!BI4/'Monthly Interactions-Energy'!BI4</f>
        <v>32.746041927849916</v>
      </c>
      <c r="BJ4" s="241">
        <f>+'Monthly Interactions-$'!BJ4/'Monthly Interactions-Energy'!BJ4</f>
        <v>32.797766860016573</v>
      </c>
      <c r="BK4" s="241">
        <f>+'Monthly Interactions-$'!BK4/'Monthly Interactions-Energy'!BK4</f>
        <v>33.168927624994502</v>
      </c>
      <c r="BL4" s="241">
        <f>+'Monthly Interactions-$'!BL4/'Monthly Interactions-Energy'!BL4</f>
        <v>33.627630224413004</v>
      </c>
      <c r="BM4" s="241">
        <f>+'Monthly Interactions-$'!BM4/'Monthly Interactions-Energy'!BM4</f>
        <v>38.258110459864554</v>
      </c>
      <c r="BN4" s="241">
        <f>+'Monthly Interactions-$'!BN4/'Monthly Interactions-Energy'!BN4</f>
        <v>38.852117908255231</v>
      </c>
      <c r="BO4" s="241">
        <f>+'Monthly Interactions-$'!BO4/'Monthly Interactions-Energy'!BO4</f>
        <v>35.076493707242477</v>
      </c>
      <c r="BP4" s="241">
        <f>+'Monthly Interactions-$'!BP4/'Monthly Interactions-Energy'!BP4</f>
        <v>36.218791238319099</v>
      </c>
      <c r="BQ4" s="241">
        <f>+'Monthly Interactions-$'!BQ4/'Monthly Interactions-Energy'!BQ4</f>
        <v>35.788910434606464</v>
      </c>
      <c r="BR4" s="241">
        <f>+'Monthly Interactions-$'!BR4/'Monthly Interactions-Energy'!BR4</f>
        <v>40.557047773201646</v>
      </c>
      <c r="BS4" s="241">
        <f>+'Monthly Interactions-$'!BS4/'Monthly Interactions-Energy'!BS4</f>
        <v>46.222264607113189</v>
      </c>
      <c r="BT4" s="241">
        <f>+'Monthly Interactions-$'!BT4/'Monthly Interactions-Energy'!BT4</f>
        <v>45.522572223148373</v>
      </c>
      <c r="BU4" s="241">
        <f>+'Monthly Interactions-$'!BU4/'Monthly Interactions-Energy'!BU4</f>
        <v>39.84896002727627</v>
      </c>
      <c r="BV4" s="241">
        <f>+'Monthly Interactions-$'!BV4/'Monthly Interactions-Energy'!BV4</f>
        <v>38.22546126203347</v>
      </c>
      <c r="BW4" s="241">
        <f>+'Monthly Interactions-$'!BW4/'Monthly Interactions-Energy'!BW4</f>
        <v>39.60558289995047</v>
      </c>
      <c r="BX4" s="241">
        <f>+'Monthly Interactions-$'!BX4/'Monthly Interactions-Energy'!BX4</f>
        <v>41.030453427435994</v>
      </c>
      <c r="BY4" s="241">
        <f>+'Monthly Interactions-$'!BY4/'Monthly Interactions-Energy'!BY4</f>
        <v>43.579951929946652</v>
      </c>
      <c r="BZ4" s="241">
        <f>+'Monthly Interactions-$'!BZ4/'Monthly Interactions-Energy'!BZ4</f>
        <v>44.490297151078401</v>
      </c>
      <c r="CA4" s="241">
        <f>+'Monthly Interactions-$'!CA4/'Monthly Interactions-Energy'!CA4</f>
        <v>41.755371928528099</v>
      </c>
      <c r="CB4" s="241">
        <f>+'Monthly Interactions-$'!CB4/'Monthly Interactions-Energy'!CB4</f>
        <v>42.77729465076856</v>
      </c>
      <c r="CC4" s="241">
        <f>+'Monthly Interactions-$'!CC4/'Monthly Interactions-Energy'!CC4</f>
        <v>41.954360536703838</v>
      </c>
      <c r="CD4" s="241">
        <f>+'Monthly Interactions-$'!CD4/'Monthly Interactions-Energy'!CD4</f>
        <v>47.840857366095634</v>
      </c>
      <c r="CE4" s="241">
        <f>+'Monthly Interactions-$'!CE4/'Monthly Interactions-Energy'!CE4</f>
        <v>58.773567078829643</v>
      </c>
      <c r="CF4" s="241">
        <f>+'Monthly Interactions-$'!CF4/'Monthly Interactions-Energy'!CF4</f>
        <v>57.570715517167613</v>
      </c>
      <c r="CG4" s="241">
        <f>+'Monthly Interactions-$'!CG4/'Monthly Interactions-Energy'!CG4</f>
        <v>48.003315396593301</v>
      </c>
      <c r="CH4" s="241">
        <f>+'Monthly Interactions-$'!CH4/'Monthly Interactions-Energy'!CH4</f>
        <v>45.58003487958571</v>
      </c>
      <c r="CI4" s="241">
        <f>+'Monthly Interactions-$'!CI4/'Monthly Interactions-Energy'!CI4</f>
        <v>47.893402241579579</v>
      </c>
      <c r="CJ4" s="241">
        <f>+'Monthly Interactions-$'!CJ4/'Monthly Interactions-Energy'!CJ4</f>
        <v>49.44139344136736</v>
      </c>
      <c r="CK4" s="241">
        <f>+'Monthly Interactions-$'!CK4/'Monthly Interactions-Energy'!CK4</f>
        <v>49.577222183714817</v>
      </c>
      <c r="CL4" s="241">
        <f>+'Monthly Interactions-$'!CL4/'Monthly Interactions-Energy'!CL4</f>
        <v>50.051980980903267</v>
      </c>
      <c r="CM4" s="241">
        <f>+'Monthly Interactions-$'!CM4/'Monthly Interactions-Energy'!CM4</f>
        <v>47.694153079385437</v>
      </c>
      <c r="CN4" s="241">
        <f>+'Monthly Interactions-$'!CN4/'Monthly Interactions-Energy'!CN4</f>
        <v>48.353413194752051</v>
      </c>
      <c r="CO4" s="241">
        <f>+'Monthly Interactions-$'!CO4/'Monthly Interactions-Energy'!CO4</f>
        <v>48.054577216880631</v>
      </c>
      <c r="CP4" s="241">
        <f>+'Monthly Interactions-$'!CP4/'Monthly Interactions-Energy'!CP4</f>
        <v>54.850334312952278</v>
      </c>
      <c r="CQ4" s="241">
        <f>+'Monthly Interactions-$'!CQ4/'Monthly Interactions-Energy'!CQ4</f>
        <v>67.289882773169467</v>
      </c>
      <c r="CR4" s="241">
        <f>+'Monthly Interactions-$'!CR4/'Monthly Interactions-Energy'!CR4</f>
        <v>64.523969957939883</v>
      </c>
      <c r="CS4" s="241">
        <f>+'Monthly Interactions-$'!CS4/'Monthly Interactions-Energy'!CS4</f>
        <v>52.248860301999031</v>
      </c>
      <c r="CT4" s="241">
        <f>+'Monthly Interactions-$'!CT4/'Monthly Interactions-Energy'!CT4</f>
        <v>49.429180503568872</v>
      </c>
      <c r="CU4" s="241">
        <f>+'Monthly Interactions-$'!CU4/'Monthly Interactions-Energy'!CU4</f>
        <v>50.303274097987519</v>
      </c>
      <c r="CV4" s="241">
        <f>+'Monthly Interactions-$'!CV4/'Monthly Interactions-Energy'!CV4</f>
        <v>51.524601696122481</v>
      </c>
      <c r="CW4" s="241">
        <f>+'Monthly Interactions-$'!CW4/'Monthly Interactions-Energy'!CW4</f>
        <v>48.488241390365559</v>
      </c>
      <c r="CX4" s="241">
        <f>+'Monthly Interactions-$'!CX4/'Monthly Interactions-Energy'!CX4</f>
        <v>48.1729445811267</v>
      </c>
      <c r="CY4" s="241">
        <f>+'Monthly Interactions-$'!CY4/'Monthly Interactions-Energy'!CY4</f>
        <v>45.90167955917569</v>
      </c>
      <c r="CZ4" s="241">
        <f>+'Monthly Interactions-$'!CZ4/'Monthly Interactions-Energy'!CZ4</f>
        <v>45.212218124321915</v>
      </c>
      <c r="DA4" s="241">
        <f>+'Monthly Interactions-$'!DA4/'Monthly Interactions-Energy'!DA4</f>
        <v>43.851100549099726</v>
      </c>
      <c r="DB4" s="241">
        <f>+'Monthly Interactions-$'!DB4/'Monthly Interactions-Energy'!DB4</f>
        <v>46.517954718417208</v>
      </c>
      <c r="DC4" s="241">
        <f>+'Monthly Interactions-$'!DC4/'Monthly Interactions-Energy'!DC4</f>
        <v>57.59058707732752</v>
      </c>
      <c r="DD4" s="241">
        <f>+'Monthly Interactions-$'!DD4/'Monthly Interactions-Energy'!DD4</f>
        <v>53.650442900373122</v>
      </c>
      <c r="DE4" s="241">
        <f>+'Monthly Interactions-$'!DE4/'Monthly Interactions-Energy'!DE4</f>
        <v>45.846240845802939</v>
      </c>
      <c r="DF4" s="241">
        <f>+'Monthly Interactions-$'!DF4/'Monthly Interactions-Energy'!DF4</f>
        <v>44.350775929826128</v>
      </c>
      <c r="DG4" s="241">
        <f>+'Monthly Interactions-$'!DG4/'Monthly Interactions-Energy'!DG4</f>
        <v>47.45540867484732</v>
      </c>
      <c r="DH4" s="241">
        <f>+'Monthly Interactions-$'!DH4/'Monthly Interactions-Energy'!DH4</f>
        <v>47.668924604290375</v>
      </c>
      <c r="DI4" s="241">
        <f>+'Monthly Interactions-$'!DI4/'Monthly Interactions-Energy'!DI4</f>
        <v>49.664527180661693</v>
      </c>
      <c r="DJ4" s="241">
        <f>+'Monthly Interactions-$'!DJ4/'Monthly Interactions-Energy'!DJ4</f>
        <v>49.222550096489506</v>
      </c>
      <c r="DK4" s="241">
        <f>+'Monthly Interactions-$'!DK4/'Monthly Interactions-Energy'!DK4</f>
        <v>47.214770759671829</v>
      </c>
      <c r="DL4" s="241">
        <f>+'Monthly Interactions-$'!DL4/'Monthly Interactions-Energy'!DL4</f>
        <v>46.253848391634648</v>
      </c>
      <c r="DM4" s="241">
        <f>+'Monthly Interactions-$'!DM4/'Monthly Interactions-Energy'!DM4</f>
        <v>44.820528725174235</v>
      </c>
      <c r="DN4" s="241">
        <f>+'Monthly Interactions-$'!DN4/'Monthly Interactions-Energy'!DN4</f>
        <v>47.608649471289731</v>
      </c>
      <c r="DO4" s="241">
        <f>+'Monthly Interactions-$'!DO4/'Monthly Interactions-Energy'!DO4</f>
        <v>58.354557436575277</v>
      </c>
      <c r="DP4" s="241">
        <f>+'Monthly Interactions-$'!DP4/'Monthly Interactions-Energy'!DP4</f>
        <v>53.211935864138567</v>
      </c>
      <c r="DQ4" s="241">
        <f>+'Monthly Interactions-$'!DQ4/'Monthly Interactions-Energy'!DQ4</f>
        <v>47.08122306134333</v>
      </c>
      <c r="DR4" s="241">
        <f>+'Monthly Interactions-$'!DR4/'Monthly Interactions-Energy'!DR4</f>
        <v>46.147436549556325</v>
      </c>
      <c r="DS4" s="241">
        <f>+'Monthly Interactions-$'!DS4/'Monthly Interactions-Energy'!DS4</f>
        <v>49.056225465764726</v>
      </c>
      <c r="DT4" s="241">
        <f>+'Monthly Interactions-$'!DT4/'Monthly Interactions-Energy'!DT4</f>
        <v>49.50818987940923</v>
      </c>
      <c r="DU4" s="241">
        <f>+'Monthly Interactions-$'!DU4/'Monthly Interactions-Energy'!DU4</f>
        <v>51.08940581084132</v>
      </c>
      <c r="DV4" s="241">
        <f>+'Monthly Interactions-$'!DV4/'Monthly Interactions-Energy'!DV4</f>
        <v>50.202425536732697</v>
      </c>
      <c r="DW4" s="241">
        <f>+'Monthly Interactions-$'!DW4/'Monthly Interactions-Energy'!DW4</f>
        <v>48.620699055420857</v>
      </c>
      <c r="DX4" s="241">
        <f>+'Monthly Interactions-$'!DX4/'Monthly Interactions-Energy'!DX4</f>
        <v>48.075030342156126</v>
      </c>
      <c r="DY4" s="241">
        <f>+'Monthly Interactions-$'!DY4/'Monthly Interactions-Energy'!DY4</f>
        <v>46.635587149295212</v>
      </c>
      <c r="DZ4" s="241">
        <f>+'Monthly Interactions-$'!DZ4/'Monthly Interactions-Energy'!DZ4</f>
        <v>48.23502682198518</v>
      </c>
      <c r="EA4" s="241">
        <f>+'Monthly Interactions-$'!EA4/'Monthly Interactions-Energy'!EA4</f>
        <v>58.110879809575607</v>
      </c>
      <c r="EB4" s="241">
        <f>+'Monthly Interactions-$'!EB4/'Monthly Interactions-Energy'!EB4</f>
        <v>53.508444443868434</v>
      </c>
      <c r="EC4" s="241">
        <f>+'Monthly Interactions-$'!EC4/'Monthly Interactions-Energy'!EC4</f>
        <v>48.671812237607632</v>
      </c>
      <c r="ED4" s="241">
        <f>+'Monthly Interactions-$'!ED4/'Monthly Interactions-Energy'!ED4</f>
        <v>46.437387806320721</v>
      </c>
      <c r="EE4" s="241">
        <f>+'Monthly Interactions-$'!EE4/'Monthly Interactions-Energy'!EE4</f>
        <v>49.333983888680443</v>
      </c>
      <c r="EF4" s="241">
        <f>+'Monthly Interactions-$'!EF4/'Monthly Interactions-Energy'!EF4</f>
        <v>50.217754575791282</v>
      </c>
      <c r="EG4" s="241">
        <f>+'Monthly Interactions-$'!EG4/'Monthly Interactions-Energy'!EG4</f>
        <v>51.516405062205678</v>
      </c>
      <c r="EH4" s="241">
        <f>+'Monthly Interactions-$'!EH4/'Monthly Interactions-Energy'!EH4</f>
        <v>51.243198901126995</v>
      </c>
      <c r="EI4" s="241">
        <f>+'Monthly Interactions-$'!EI4/'Monthly Interactions-Energy'!EI4</f>
        <v>49.907561953819638</v>
      </c>
      <c r="EJ4" s="241">
        <f>+'Monthly Interactions-$'!EJ4/'Monthly Interactions-Energy'!EJ4</f>
        <v>48.815085202293425</v>
      </c>
      <c r="EK4" s="241">
        <f>+'Monthly Interactions-$'!EK4/'Monthly Interactions-Energy'!EK4</f>
        <v>48.013771727938845</v>
      </c>
      <c r="EL4" s="241">
        <f>+'Monthly Interactions-$'!EL4/'Monthly Interactions-Energy'!EL4</f>
        <v>48.510776397481692</v>
      </c>
      <c r="EM4" s="241">
        <f>+'Monthly Interactions-$'!EM4/'Monthly Interactions-Energy'!EM4</f>
        <v>59.29522027697034</v>
      </c>
      <c r="EN4" s="241">
        <f>+'Monthly Interactions-$'!EN4/'Monthly Interactions-Energy'!EN4</f>
        <v>56.728232293817655</v>
      </c>
      <c r="EO4" s="241">
        <f>+'Monthly Interactions-$'!EO4/'Monthly Interactions-Energy'!EO4</f>
        <v>50.335129220083999</v>
      </c>
      <c r="EP4" s="241">
        <f>+'Monthly Interactions-$'!EP4/'Monthly Interactions-Energy'!EP4</f>
        <v>48.018330434620616</v>
      </c>
      <c r="EQ4" s="241">
        <f>+'Monthly Interactions-$'!EQ4/'Monthly Interactions-Energy'!EQ4</f>
        <v>50.597732401937691</v>
      </c>
      <c r="ER4" s="241">
        <f>+'Monthly Interactions-$'!ER4/'Monthly Interactions-Energy'!ER4</f>
        <v>51.811983609278933</v>
      </c>
      <c r="ES4" s="241">
        <f>+'Monthly Interactions-$'!ES4/'Monthly Interactions-Energy'!ES4</f>
        <v>53.980796929311438</v>
      </c>
      <c r="ET4" s="241">
        <f>+'Monthly Interactions-$'!ET4/'Monthly Interactions-Energy'!ET4</f>
        <v>53.266702746392959</v>
      </c>
      <c r="EU4" s="241">
        <f>+'Monthly Interactions-$'!EU4/'Monthly Interactions-Energy'!EU4</f>
        <v>51.670954212224089</v>
      </c>
      <c r="EV4" s="241">
        <f>+'Monthly Interactions-$'!EV4/'Monthly Interactions-Energy'!EV4</f>
        <v>50.620522734346551</v>
      </c>
      <c r="EW4" s="241">
        <f>+'Monthly Interactions-$'!EW4/'Monthly Interactions-Energy'!EW4</f>
        <v>49.599853241037771</v>
      </c>
      <c r="EX4" s="241">
        <f>+'Monthly Interactions-$'!EX4/'Monthly Interactions-Energy'!EX4</f>
        <v>50.794941173862064</v>
      </c>
      <c r="EY4" s="241">
        <f>+'Monthly Interactions-$'!EY4/'Monthly Interactions-Energy'!EY4</f>
        <v>61.430710552258311</v>
      </c>
      <c r="EZ4" s="241">
        <f>+'Monthly Interactions-$'!EZ4/'Monthly Interactions-Energy'!EZ4</f>
        <v>58.581230770251672</v>
      </c>
      <c r="FA4" s="241">
        <f>+'Monthly Interactions-$'!FA4/'Monthly Interactions-Energy'!FA4</f>
        <v>50.931455303909821</v>
      </c>
      <c r="FB4" s="241">
        <f>+'Monthly Interactions-$'!FB4/'Monthly Interactions-Energy'!FB4</f>
        <v>50.542013056597106</v>
      </c>
      <c r="FC4" s="241">
        <f>+'Monthly Interactions-$'!FC4/'Monthly Interactions-Energy'!FC4</f>
        <v>52.90908695246852</v>
      </c>
      <c r="FD4" s="241">
        <f>+'Monthly Interactions-$'!FD4/'Monthly Interactions-Energy'!FD4</f>
        <v>54.083246651984474</v>
      </c>
      <c r="FE4" s="241">
        <f>+'Monthly Interactions-$'!FE4/'Monthly Interactions-Energy'!FE4</f>
        <v>57.543195595271435</v>
      </c>
      <c r="FF4" s="241">
        <f>+'Monthly Interactions-$'!FF4/'Monthly Interactions-Energy'!FF4</f>
        <v>56.998431138524815</v>
      </c>
      <c r="FG4" s="241">
        <f>+'Monthly Interactions-$'!FG4/'Monthly Interactions-Energy'!FG4</f>
        <v>55.936886786108261</v>
      </c>
      <c r="FH4" s="241">
        <f>+'Monthly Interactions-$'!FH4/'Monthly Interactions-Energy'!FH4</f>
        <v>54.747691365476975</v>
      </c>
      <c r="FI4" s="241">
        <f>+'Monthly Interactions-$'!FI4/'Monthly Interactions-Energy'!FI4</f>
        <v>53.601054298801266</v>
      </c>
      <c r="FJ4" s="241">
        <f>+'Monthly Interactions-$'!FJ4/'Monthly Interactions-Energy'!FJ4</f>
        <v>55.094988245845464</v>
      </c>
      <c r="FK4" s="241">
        <f>+'Monthly Interactions-$'!FK4/'Monthly Interactions-Energy'!FK4</f>
        <v>65.584493933386085</v>
      </c>
      <c r="FL4" s="241">
        <f>+'Monthly Interactions-$'!FL4/'Monthly Interactions-Energy'!FL4</f>
        <v>62.709248235759659</v>
      </c>
      <c r="FM4" s="241">
        <f>+'Monthly Interactions-$'!FM4/'Monthly Interactions-Energy'!FM4</f>
        <v>55.402647329006555</v>
      </c>
      <c r="FN4" s="241">
        <f>+'Monthly Interactions-$'!FN4/'Monthly Interactions-Energy'!FN4</f>
        <v>55.356260927494532</v>
      </c>
      <c r="FO4" s="241">
        <f>+'Monthly Interactions-$'!FO4/'Monthly Interactions-Energy'!FO4</f>
        <v>57.159689965180455</v>
      </c>
      <c r="FP4" s="241">
        <f>+'Monthly Interactions-$'!FP4/'Monthly Interactions-Energy'!FP4</f>
        <v>58.10770492090991</v>
      </c>
      <c r="FQ4" s="241">
        <f>+'Monthly Interactions-$'!FQ4/'Monthly Interactions-Energy'!FQ4</f>
        <v>60.908333034199721</v>
      </c>
      <c r="FR4" s="241">
        <f>+'Monthly Interactions-$'!FR4/'Monthly Interactions-Energy'!FR4</f>
        <v>60.355435405678314</v>
      </c>
      <c r="FS4" s="241">
        <f>+'Monthly Interactions-$'!FS4/'Monthly Interactions-Energy'!FS4</f>
        <v>59.340995465351561</v>
      </c>
      <c r="FT4" s="241">
        <f>+'Monthly Interactions-$'!FT4/'Monthly Interactions-Energy'!FT4</f>
        <v>57.419120545052685</v>
      </c>
      <c r="FU4" s="241">
        <f>+'Monthly Interactions-$'!FU4/'Monthly Interactions-Energy'!FU4</f>
        <v>56.515155818564665</v>
      </c>
      <c r="FV4" s="241">
        <f>+'Monthly Interactions-$'!FV4/'Monthly Interactions-Energy'!FV4</f>
        <v>58.16417616443367</v>
      </c>
      <c r="FW4" s="241">
        <f>+'Monthly Interactions-$'!FW4/'Monthly Interactions-Energy'!FW4</f>
        <v>68.478910920034565</v>
      </c>
      <c r="FX4" s="241">
        <f>+'Monthly Interactions-$'!FX4/'Monthly Interactions-Energy'!FX4</f>
        <v>64.913185308112872</v>
      </c>
      <c r="FY4" s="241">
        <f>+'Monthly Interactions-$'!FY4/'Monthly Interactions-Energy'!FY4</f>
        <v>57.913083724316529</v>
      </c>
      <c r="FZ4" s="241">
        <f>+'Monthly Interactions-$'!FZ4/'Monthly Interactions-Energy'!FZ4</f>
        <v>58.207360144049737</v>
      </c>
      <c r="GA4" s="241">
        <f>+'Monthly Interactions-$'!GA4/'Monthly Interactions-Energy'!GA4</f>
        <v>60.521942251919889</v>
      </c>
      <c r="GB4" s="241">
        <f>+'Monthly Interactions-$'!GB4/'Monthly Interactions-Energy'!GB4</f>
        <v>61.402644443252214</v>
      </c>
    </row>
    <row r="5" spans="2:184">
      <c r="B5" s="19" t="s">
        <v>67</v>
      </c>
      <c r="C5" s="21" t="s">
        <v>61</v>
      </c>
      <c r="D5" s="19" t="s">
        <v>70</v>
      </c>
      <c r="E5" s="241">
        <f>+'Monthly Interactions-$'!E5/'Monthly Interactions-Energy'!E5</f>
        <v>22.666909642103018</v>
      </c>
      <c r="F5" s="241">
        <f>+'Monthly Interactions-$'!F5/'Monthly Interactions-Energy'!F5</f>
        <v>23.171208620021009</v>
      </c>
      <c r="G5" s="241">
        <f>+'Monthly Interactions-$'!G5/'Monthly Interactions-Energy'!G5</f>
        <v>22.018666936035814</v>
      </c>
      <c r="H5" s="241">
        <f>+'Monthly Interactions-$'!H5/'Monthly Interactions-Energy'!H5</f>
        <v>18.176164286533542</v>
      </c>
      <c r="I5" s="241">
        <f>+'Monthly Interactions-$'!I5/'Monthly Interactions-Energy'!I5</f>
        <v>15.937145776620639</v>
      </c>
      <c r="J5" s="241">
        <f>+'Monthly Interactions-$'!J5/'Monthly Interactions-Energy'!J5</f>
        <v>12.429274993834827</v>
      </c>
      <c r="K5" s="241">
        <f>+'Monthly Interactions-$'!K5/'Monthly Interactions-Energy'!K5</f>
        <v>12.43723426763629</v>
      </c>
      <c r="L5" s="241">
        <f>+'Monthly Interactions-$'!L5/'Monthly Interactions-Energy'!L5</f>
        <v>13.143341796622227</v>
      </c>
      <c r="M5" s="241">
        <f>+'Monthly Interactions-$'!M5/'Monthly Interactions-Energy'!M5</f>
        <v>15.187556584892429</v>
      </c>
      <c r="N5" s="241">
        <f>+'Monthly Interactions-$'!N5/'Monthly Interactions-Energy'!N5</f>
        <v>17.468477242751664</v>
      </c>
      <c r="O5" s="241">
        <f>+'Monthly Interactions-$'!O5/'Monthly Interactions-Energy'!O5</f>
        <v>18.815455861403976</v>
      </c>
      <c r="P5" s="241">
        <f>+'Monthly Interactions-$'!P5/'Monthly Interactions-Energy'!P5</f>
        <v>18.638615514990097</v>
      </c>
      <c r="Q5" s="241">
        <f>+'Monthly Interactions-$'!Q5/'Monthly Interactions-Energy'!Q5</f>
        <v>23.726403893086005</v>
      </c>
      <c r="R5" s="241">
        <f>+'Monthly Interactions-$'!R5/'Monthly Interactions-Energy'!R5</f>
        <v>24.241136667787508</v>
      </c>
      <c r="S5" s="241">
        <f>+'Monthly Interactions-$'!S5/'Monthly Interactions-Energy'!S5</f>
        <v>21.733162295523982</v>
      </c>
      <c r="T5" s="241">
        <f>+'Monthly Interactions-$'!T5/'Monthly Interactions-Energy'!T5</f>
        <v>18.794486216101685</v>
      </c>
      <c r="U5" s="241">
        <f>+'Monthly Interactions-$'!U5/'Monthly Interactions-Energy'!U5</f>
        <v>16.62135405390001</v>
      </c>
      <c r="V5" s="241">
        <f>+'Monthly Interactions-$'!V5/'Monthly Interactions-Energy'!V5</f>
        <v>13.480203714417167</v>
      </c>
      <c r="W5" s="241">
        <f>+'Monthly Interactions-$'!W5/'Monthly Interactions-Energy'!W5</f>
        <v>13.210968433096351</v>
      </c>
      <c r="X5" s="241">
        <f>+'Monthly Interactions-$'!X5/'Monthly Interactions-Energy'!X5</f>
        <v>13.967346420892412</v>
      </c>
      <c r="Y5" s="241">
        <f>+'Monthly Interactions-$'!Y5/'Monthly Interactions-Energy'!Y5</f>
        <v>15.248183030513349</v>
      </c>
      <c r="Z5" s="241">
        <f>+'Monthly Interactions-$'!Z5/'Monthly Interactions-Energy'!Z5</f>
        <v>17.646094522308697</v>
      </c>
      <c r="AA5" s="241">
        <f>+'Monthly Interactions-$'!AA5/'Monthly Interactions-Energy'!AA5</f>
        <v>19.41275625339734</v>
      </c>
      <c r="AB5" s="241">
        <f>+'Monthly Interactions-$'!AB5/'Monthly Interactions-Energy'!AB5</f>
        <v>18.159140730564094</v>
      </c>
      <c r="AC5" s="241">
        <f>+'Monthly Interactions-$'!AC5/'Monthly Interactions-Energy'!AC5</f>
        <v>24.411474252776376</v>
      </c>
      <c r="AD5" s="241">
        <f>+'Monthly Interactions-$'!AD5/'Monthly Interactions-Energy'!AD5</f>
        <v>24.931150576761336</v>
      </c>
      <c r="AE5" s="241">
        <f>+'Monthly Interactions-$'!AE5/'Monthly Interactions-Energy'!AE5</f>
        <v>22.511564883808116</v>
      </c>
      <c r="AF5" s="241">
        <f>+'Monthly Interactions-$'!AF5/'Monthly Interactions-Energy'!AF5</f>
        <v>19.471316009630488</v>
      </c>
      <c r="AG5" s="241">
        <f>+'Monthly Interactions-$'!AG5/'Monthly Interactions-Energy'!AG5</f>
        <v>17.488468578723314</v>
      </c>
      <c r="AH5" s="241">
        <f>+'Monthly Interactions-$'!AH5/'Monthly Interactions-Energy'!AH5</f>
        <v>14.38806743927333</v>
      </c>
      <c r="AI5" s="241">
        <f>+'Monthly Interactions-$'!AI5/'Monthly Interactions-Energy'!AI5</f>
        <v>14.005888079115651</v>
      </c>
      <c r="AJ5" s="241">
        <f>+'Monthly Interactions-$'!AJ5/'Monthly Interactions-Energy'!AJ5</f>
        <v>14.795107824302738</v>
      </c>
      <c r="AK5" s="241">
        <f>+'Monthly Interactions-$'!AK5/'Monthly Interactions-Energy'!AK5</f>
        <v>15.877944717099743</v>
      </c>
      <c r="AL5" s="241">
        <f>+'Monthly Interactions-$'!AL5/'Monthly Interactions-Energy'!AL5</f>
        <v>18.327210481981687</v>
      </c>
      <c r="AM5" s="241">
        <f>+'Monthly Interactions-$'!AM5/'Monthly Interactions-Energy'!AM5</f>
        <v>20.191644758220598</v>
      </c>
      <c r="AN5" s="241">
        <f>+'Monthly Interactions-$'!AN5/'Monthly Interactions-Energy'!AN5</f>
        <v>19.219480746940789</v>
      </c>
      <c r="AO5" s="241">
        <f>+'Monthly Interactions-$'!AO5/'Monthly Interactions-Energy'!AO5</f>
        <v>26.177423936942258</v>
      </c>
      <c r="AP5" s="241">
        <f>+'Monthly Interactions-$'!AP5/'Monthly Interactions-Energy'!AP5</f>
        <v>26.744757717432144</v>
      </c>
      <c r="AQ5" s="241">
        <f>+'Monthly Interactions-$'!AQ5/'Monthly Interactions-Energy'!AQ5</f>
        <v>23.89325623212558</v>
      </c>
      <c r="AR5" s="241">
        <f>+'Monthly Interactions-$'!AR5/'Monthly Interactions-Energy'!AR5</f>
        <v>20.65123145291227</v>
      </c>
      <c r="AS5" s="241">
        <f>+'Monthly Interactions-$'!AS5/'Monthly Interactions-Energy'!AS5</f>
        <v>18.482261190533933</v>
      </c>
      <c r="AT5" s="241">
        <f>+'Monthly Interactions-$'!AT5/'Monthly Interactions-Energy'!AT5</f>
        <v>15.073957074431014</v>
      </c>
      <c r="AU5" s="241">
        <f>+'Monthly Interactions-$'!AU5/'Monthly Interactions-Energy'!AU5</f>
        <v>15.071684869349196</v>
      </c>
      <c r="AV5" s="241">
        <f>+'Monthly Interactions-$'!AV5/'Monthly Interactions-Energy'!AV5</f>
        <v>15.915419230819985</v>
      </c>
      <c r="AW5" s="241">
        <f>+'Monthly Interactions-$'!AW5/'Monthly Interactions-Energy'!AW5</f>
        <v>17.155924992415365</v>
      </c>
      <c r="AX5" s="241">
        <f>+'Monthly Interactions-$'!AX5/'Monthly Interactions-Energy'!AX5</f>
        <v>19.615608006363466</v>
      </c>
      <c r="AY5" s="241">
        <f>+'Monthly Interactions-$'!AY5/'Monthly Interactions-Energy'!AY5</f>
        <v>21.630025025426573</v>
      </c>
      <c r="AZ5" s="241">
        <f>+'Monthly Interactions-$'!AZ5/'Monthly Interactions-Energy'!AZ5</f>
        <v>21.532820381894027</v>
      </c>
      <c r="BA5" s="241">
        <f>+'Monthly Interactions-$'!BA5/'Monthly Interactions-Energy'!BA5</f>
        <v>27.930409337380521</v>
      </c>
      <c r="BB5" s="241">
        <f>+'Monthly Interactions-$'!BB5/'Monthly Interactions-Energy'!BB5</f>
        <v>27.985050280774828</v>
      </c>
      <c r="BC5" s="241">
        <f>+'Monthly Interactions-$'!BC5/'Monthly Interactions-Energy'!BC5</f>
        <v>25.210034471782858</v>
      </c>
      <c r="BD5" s="241">
        <f>+'Monthly Interactions-$'!BD5/'Monthly Interactions-Energy'!BD5</f>
        <v>21.779682860469475</v>
      </c>
      <c r="BE5" s="241">
        <f>+'Monthly Interactions-$'!BE5/'Monthly Interactions-Energy'!BE5</f>
        <v>18.918650095815313</v>
      </c>
      <c r="BF5" s="241">
        <f>+'Monthly Interactions-$'!BF5/'Monthly Interactions-Energy'!BF5</f>
        <v>15.520008210789667</v>
      </c>
      <c r="BG5" s="241">
        <f>+'Monthly Interactions-$'!BG5/'Monthly Interactions-Energy'!BG5</f>
        <v>15.282259591726298</v>
      </c>
      <c r="BH5" s="241">
        <f>+'Monthly Interactions-$'!BH5/'Monthly Interactions-Energy'!BH5</f>
        <v>16.13676422675988</v>
      </c>
      <c r="BI5" s="241">
        <f>+'Monthly Interactions-$'!BI5/'Monthly Interactions-Energy'!BI5</f>
        <v>17.424770316476174</v>
      </c>
      <c r="BJ5" s="241">
        <f>+'Monthly Interactions-$'!BJ5/'Monthly Interactions-Energy'!BJ5</f>
        <v>20.149343326036956</v>
      </c>
      <c r="BK5" s="241">
        <f>+'Monthly Interactions-$'!BK5/'Monthly Interactions-Energy'!BK5</f>
        <v>22.244124966883245</v>
      </c>
      <c r="BL5" s="241">
        <f>+'Monthly Interactions-$'!BL5/'Monthly Interactions-Energy'!BL5</f>
        <v>21.603656009108278</v>
      </c>
      <c r="BM5" s="241">
        <f>+'Monthly Interactions-$'!BM5/'Monthly Interactions-Energy'!BM5</f>
        <v>28.530957836993604</v>
      </c>
      <c r="BN5" s="241">
        <f>+'Monthly Interactions-$'!BN5/'Monthly Interactions-Energy'!BN5</f>
        <v>29.38103126004259</v>
      </c>
      <c r="BO5" s="241">
        <f>+'Monthly Interactions-$'!BO5/'Monthly Interactions-Energy'!BO5</f>
        <v>26.991007415403214</v>
      </c>
      <c r="BP5" s="241">
        <f>+'Monthly Interactions-$'!BP5/'Monthly Interactions-Energy'!BP5</f>
        <v>23.641459126618788</v>
      </c>
      <c r="BQ5" s="241">
        <f>+'Monthly Interactions-$'!BQ5/'Monthly Interactions-Energy'!BQ5</f>
        <v>21.118257879785681</v>
      </c>
      <c r="BR5" s="241">
        <f>+'Monthly Interactions-$'!BR5/'Monthly Interactions-Energy'!BR5</f>
        <v>17.599389372812201</v>
      </c>
      <c r="BS5" s="241">
        <f>+'Monthly Interactions-$'!BS5/'Monthly Interactions-Energy'!BS5</f>
        <v>18.024546808038984</v>
      </c>
      <c r="BT5" s="241">
        <f>+'Monthly Interactions-$'!BT5/'Monthly Interactions-Energy'!BT5</f>
        <v>19.367314206429359</v>
      </c>
      <c r="BU5" s="241">
        <f>+'Monthly Interactions-$'!BU5/'Monthly Interactions-Energy'!BU5</f>
        <v>21.203049760879505</v>
      </c>
      <c r="BV5" s="241">
        <f>+'Monthly Interactions-$'!BV5/'Monthly Interactions-Energy'!BV5</f>
        <v>23.493107386318215</v>
      </c>
      <c r="BW5" s="241">
        <f>+'Monthly Interactions-$'!BW5/'Monthly Interactions-Energy'!BW5</f>
        <v>26.559517140296055</v>
      </c>
      <c r="BX5" s="241">
        <f>+'Monthly Interactions-$'!BX5/'Monthly Interactions-Energy'!BX5</f>
        <v>26.35888735871599</v>
      </c>
      <c r="BY5" s="241">
        <f>+'Monthly Interactions-$'!BY5/'Monthly Interactions-Energy'!BY5</f>
        <v>32.498191845683735</v>
      </c>
      <c r="BZ5" s="241">
        <f>+'Monthly Interactions-$'!BZ5/'Monthly Interactions-Energy'!BZ5</f>
        <v>33.645071875250402</v>
      </c>
      <c r="CA5" s="241">
        <f>+'Monthly Interactions-$'!CA5/'Monthly Interactions-Energy'!CA5</f>
        <v>32.128717062114021</v>
      </c>
      <c r="CB5" s="241">
        <f>+'Monthly Interactions-$'!CB5/'Monthly Interactions-Energy'!CB5</f>
        <v>27.914684546425775</v>
      </c>
      <c r="CC5" s="241">
        <f>+'Monthly Interactions-$'!CC5/'Monthly Interactions-Energy'!CC5</f>
        <v>24.756213377477597</v>
      </c>
      <c r="CD5" s="241">
        <f>+'Monthly Interactions-$'!CD5/'Monthly Interactions-Energy'!CD5</f>
        <v>20.750354222856149</v>
      </c>
      <c r="CE5" s="241">
        <f>+'Monthly Interactions-$'!CE5/'Monthly Interactions-Energy'!CE5</f>
        <v>22.918170739258628</v>
      </c>
      <c r="CF5" s="241">
        <f>+'Monthly Interactions-$'!CF5/'Monthly Interactions-Energy'!CF5</f>
        <v>24.481714657682737</v>
      </c>
      <c r="CG5" s="241">
        <f>+'Monthly Interactions-$'!CG5/'Monthly Interactions-Energy'!CG5</f>
        <v>25.54752433051123</v>
      </c>
      <c r="CH5" s="241">
        <f>+'Monthly Interactions-$'!CH5/'Monthly Interactions-Energy'!CH5</f>
        <v>28.012855768701762</v>
      </c>
      <c r="CI5" s="241">
        <f>+'Monthly Interactions-$'!CI5/'Monthly Interactions-Energy'!CI5</f>
        <v>32.120041836687662</v>
      </c>
      <c r="CJ5" s="241">
        <f>+'Monthly Interactions-$'!CJ5/'Monthly Interactions-Energy'!CJ5</f>
        <v>31.748488061798824</v>
      </c>
      <c r="CK5" s="241">
        <f>+'Monthly Interactions-$'!CK5/'Monthly Interactions-Energy'!CK5</f>
        <v>36.979766525214501</v>
      </c>
      <c r="CL5" s="241">
        <f>+'Monthly Interactions-$'!CL5/'Monthly Interactions-Energy'!CL5</f>
        <v>37.849439883532945</v>
      </c>
      <c r="CM5" s="241">
        <f>+'Monthly Interactions-$'!CM5/'Monthly Interactions-Energy'!CM5</f>
        <v>36.714836255473024</v>
      </c>
      <c r="CN5" s="241">
        <f>+'Monthly Interactions-$'!CN5/'Monthly Interactions-Energy'!CN5</f>
        <v>31.55432338279714</v>
      </c>
      <c r="CO5" s="241">
        <f>+'Monthly Interactions-$'!CO5/'Monthly Interactions-Energy'!CO5</f>
        <v>28.365824738822955</v>
      </c>
      <c r="CP5" s="241">
        <f>+'Monthly Interactions-$'!CP5/'Monthly Interactions-Energy'!CP5</f>
        <v>23.806289917343626</v>
      </c>
      <c r="CQ5" s="241">
        <f>+'Monthly Interactions-$'!CQ5/'Monthly Interactions-Energy'!CQ5</f>
        <v>26.224795813646526</v>
      </c>
      <c r="CR5" s="241">
        <f>+'Monthly Interactions-$'!CR5/'Monthly Interactions-Energy'!CR5</f>
        <v>27.457234655015274</v>
      </c>
      <c r="CS5" s="241">
        <f>+'Monthly Interactions-$'!CS5/'Monthly Interactions-Energy'!CS5</f>
        <v>27.788623061641839</v>
      </c>
      <c r="CT5" s="241">
        <f>+'Monthly Interactions-$'!CT5/'Monthly Interactions-Energy'!CT5</f>
        <v>30.358644565478343</v>
      </c>
      <c r="CU5" s="241">
        <f>+'Monthly Interactions-$'!CU5/'Monthly Interactions-Energy'!CU5</f>
        <v>33.714425613115587</v>
      </c>
      <c r="CV5" s="241">
        <f>+'Monthly Interactions-$'!CV5/'Monthly Interactions-Energy'!CV5</f>
        <v>33.08499189415668</v>
      </c>
      <c r="CW5" s="241">
        <f>+'Monthly Interactions-$'!CW5/'Monthly Interactions-Energy'!CW5</f>
        <v>47.150932928201229</v>
      </c>
      <c r="CX5" s="241">
        <f>+'Monthly Interactions-$'!CX5/'Monthly Interactions-Energy'!CX5</f>
        <v>47.852374991484751</v>
      </c>
      <c r="CY5" s="241">
        <f>+'Monthly Interactions-$'!CY5/'Monthly Interactions-Energy'!CY5</f>
        <v>45.846169996944901</v>
      </c>
      <c r="CZ5" s="241">
        <f>+'Monthly Interactions-$'!CZ5/'Monthly Interactions-Energy'!CZ5</f>
        <v>45.374150324360109</v>
      </c>
      <c r="DA5" s="241">
        <f>+'Monthly Interactions-$'!DA5/'Monthly Interactions-Energy'!DA5</f>
        <v>41.9926729246543</v>
      </c>
      <c r="DB5" s="241">
        <f>+'Monthly Interactions-$'!DB5/'Monthly Interactions-Energy'!DB5</f>
        <v>46.17770547156357</v>
      </c>
      <c r="DC5" s="241">
        <f>+'Monthly Interactions-$'!DC5/'Monthly Interactions-Energy'!DC5</f>
        <v>52.820515576179226</v>
      </c>
      <c r="DD5" s="241">
        <f>+'Monthly Interactions-$'!DD5/'Monthly Interactions-Energy'!DD5</f>
        <v>52.804970187494668</v>
      </c>
      <c r="DE5" s="241">
        <f>+'Monthly Interactions-$'!DE5/'Monthly Interactions-Energy'!DE5</f>
        <v>42.646589746744901</v>
      </c>
      <c r="DF5" s="241">
        <f>+'Monthly Interactions-$'!DF5/'Monthly Interactions-Energy'!DF5</f>
        <v>44.365951418859837</v>
      </c>
      <c r="DG5" s="241">
        <f>+'Monthly Interactions-$'!DG5/'Monthly Interactions-Energy'!DG5</f>
        <v>45.392850484721407</v>
      </c>
      <c r="DH5" s="241">
        <f>+'Monthly Interactions-$'!DH5/'Monthly Interactions-Energy'!DH5</f>
        <v>45.338436567085118</v>
      </c>
      <c r="DI5" s="241">
        <f>+'Monthly Interactions-$'!DI5/'Monthly Interactions-Energy'!DI5</f>
        <v>48.410180665757771</v>
      </c>
      <c r="DJ5" s="241">
        <f>+'Monthly Interactions-$'!DJ5/'Monthly Interactions-Energy'!DJ5</f>
        <v>48.892964481180492</v>
      </c>
      <c r="DK5" s="241">
        <f>+'Monthly Interactions-$'!DK5/'Monthly Interactions-Energy'!DK5</f>
        <v>47.155613994569379</v>
      </c>
      <c r="DL5" s="241">
        <f>+'Monthly Interactions-$'!DL5/'Monthly Interactions-Energy'!DL5</f>
        <v>46.399019514969638</v>
      </c>
      <c r="DM5" s="241">
        <f>+'Monthly Interactions-$'!DM5/'Monthly Interactions-Energy'!DM5</f>
        <v>42.721005987904455</v>
      </c>
      <c r="DN5" s="241">
        <f>+'Monthly Interactions-$'!DN5/'Monthly Interactions-Energy'!DN5</f>
        <v>47.251655596341543</v>
      </c>
      <c r="DO5" s="241">
        <f>+'Monthly Interactions-$'!DO5/'Monthly Interactions-Energy'!DO5</f>
        <v>53.850479110413097</v>
      </c>
      <c r="DP5" s="241">
        <f>+'Monthly Interactions-$'!DP5/'Monthly Interactions-Energy'!DP5</f>
        <v>52.344310063560862</v>
      </c>
      <c r="DQ5" s="241">
        <f>+'Monthly Interactions-$'!DQ5/'Monthly Interactions-Energy'!DQ5</f>
        <v>43.784770831832653</v>
      </c>
      <c r="DR5" s="241">
        <f>+'Monthly Interactions-$'!DR5/'Monthly Interactions-Energy'!DR5</f>
        <v>46.16078549512244</v>
      </c>
      <c r="DS5" s="241">
        <f>+'Monthly Interactions-$'!DS5/'Monthly Interactions-Energy'!DS5</f>
        <v>46.920182806161819</v>
      </c>
      <c r="DT5" s="241">
        <f>+'Monthly Interactions-$'!DT5/'Monthly Interactions-Energy'!DT5</f>
        <v>47.53046774858776</v>
      </c>
      <c r="DU5" s="241">
        <f>+'Monthly Interactions-$'!DU5/'Monthly Interactions-Energy'!DU5</f>
        <v>49.812624914947371</v>
      </c>
      <c r="DV5" s="241">
        <f>+'Monthly Interactions-$'!DV5/'Monthly Interactions-Energy'!DV5</f>
        <v>49.864604758943123</v>
      </c>
      <c r="DW5" s="241">
        <f>+'Monthly Interactions-$'!DW5/'Monthly Interactions-Energy'!DW5</f>
        <v>48.552216108522799</v>
      </c>
      <c r="DX5" s="241">
        <f>+'Monthly Interactions-$'!DX5/'Monthly Interactions-Energy'!DX5</f>
        <v>48.221582810328236</v>
      </c>
      <c r="DY5" s="241">
        <f>+'Monthly Interactions-$'!DY5/'Monthly Interactions-Energy'!DY5</f>
        <v>44.198432900829673</v>
      </c>
      <c r="DZ5" s="241">
        <f>+'Monthly Interactions-$'!DZ5/'Monthly Interactions-Energy'!DZ5</f>
        <v>47.860404559171094</v>
      </c>
      <c r="EA5" s="241">
        <f>+'Monthly Interactions-$'!EA5/'Monthly Interactions-Energy'!EA5</f>
        <v>53.639150306261776</v>
      </c>
      <c r="EB5" s="241">
        <f>+'Monthly Interactions-$'!EB5/'Monthly Interactions-Energy'!EB5</f>
        <v>52.614895645270906</v>
      </c>
      <c r="EC5" s="241">
        <f>+'Monthly Interactions-$'!EC5/'Monthly Interactions-Energy'!EC5</f>
        <v>45.559722843522813</v>
      </c>
      <c r="ED5" s="241">
        <f>+'Monthly Interactions-$'!ED5/'Monthly Interactions-Energy'!ED5</f>
        <v>46.448568558609772</v>
      </c>
      <c r="EE5" s="241">
        <f>+'Monthly Interactions-$'!EE5/'Monthly Interactions-Energy'!EE5</f>
        <v>47.211005680647901</v>
      </c>
      <c r="EF5" s="241">
        <f>+'Monthly Interactions-$'!EF5/'Monthly Interactions-Energy'!EF5</f>
        <v>48.268896053057773</v>
      </c>
      <c r="EG5" s="241">
        <f>+'Monthly Interactions-$'!EG5/'Monthly Interactions-Energy'!EG5</f>
        <v>50.090937051799997</v>
      </c>
      <c r="EH5" s="241">
        <f>+'Monthly Interactions-$'!EH5/'Monthly Interactions-Energy'!EH5</f>
        <v>50.890710115045593</v>
      </c>
      <c r="EI5" s="241">
        <f>+'Monthly Interactions-$'!EI5/'Monthly Interactions-Energy'!EI5</f>
        <v>49.832849402019917</v>
      </c>
      <c r="EJ5" s="241">
        <f>+'Monthly Interactions-$'!EJ5/'Monthly Interactions-Energy'!EJ5</f>
        <v>48.95203486625244</v>
      </c>
      <c r="EK5" s="241">
        <f>+'Monthly Interactions-$'!EK5/'Monthly Interactions-Energy'!EK5</f>
        <v>45.504848995269356</v>
      </c>
      <c r="EL5" s="241">
        <f>+'Monthly Interactions-$'!EL5/'Monthly Interactions-Energy'!EL5</f>
        <v>48.07644783577507</v>
      </c>
      <c r="EM5" s="241">
        <f>+'Monthly Interactions-$'!EM5/'Monthly Interactions-Energy'!EM5</f>
        <v>53.857501342956525</v>
      </c>
      <c r="EN5" s="241">
        <f>+'Monthly Interactions-$'!EN5/'Monthly Interactions-Energy'!EN5</f>
        <v>55.780963494490898</v>
      </c>
      <c r="EO5" s="241">
        <f>+'Monthly Interactions-$'!EO5/'Monthly Interactions-Energy'!EO5</f>
        <v>46.986031944697558</v>
      </c>
      <c r="EP5" s="241">
        <f>+'Monthly Interactions-$'!EP5/'Monthly Interactions-Energy'!EP5</f>
        <v>48.03598880925491</v>
      </c>
      <c r="EQ5" s="241">
        <f>+'Monthly Interactions-$'!EQ5/'Monthly Interactions-Energy'!EQ5</f>
        <v>48.467254414915622</v>
      </c>
      <c r="ER5" s="241">
        <f>+'Monthly Interactions-$'!ER5/'Monthly Interactions-Energy'!ER5</f>
        <v>49.688265991993667</v>
      </c>
      <c r="ES5" s="241">
        <f>+'Monthly Interactions-$'!ES5/'Monthly Interactions-Energy'!ES5</f>
        <v>52.378386588792559</v>
      </c>
      <c r="ET5" s="241">
        <f>+'Monthly Interactions-$'!ET5/'Monthly Interactions-Energy'!ET5</f>
        <v>53.033575450633769</v>
      </c>
      <c r="EU5" s="241">
        <f>+'Monthly Interactions-$'!EU5/'Monthly Interactions-Energy'!EU5</f>
        <v>51.559611444895211</v>
      </c>
      <c r="EV5" s="241">
        <f>+'Monthly Interactions-$'!EV5/'Monthly Interactions-Energy'!EV5</f>
        <v>50.821112302397395</v>
      </c>
      <c r="EW5" s="241">
        <f>+'Monthly Interactions-$'!EW5/'Monthly Interactions-Energy'!EW5</f>
        <v>49.663754747675029</v>
      </c>
      <c r="EX5" s="241">
        <f>+'Monthly Interactions-$'!EX5/'Monthly Interactions-Energy'!EX5</f>
        <v>50.407539910077105</v>
      </c>
      <c r="EY5" s="241">
        <f>+'Monthly Interactions-$'!EY5/'Monthly Interactions-Energy'!EY5</f>
        <v>55.675490301428887</v>
      </c>
      <c r="EZ5" s="241">
        <f>+'Monthly Interactions-$'!EZ5/'Monthly Interactions-Energy'!EZ5</f>
        <v>57.631071202595969</v>
      </c>
      <c r="FA5" s="241">
        <f>+'Monthly Interactions-$'!FA5/'Monthly Interactions-Energy'!FA5</f>
        <v>50.467932396474936</v>
      </c>
      <c r="FB5" s="241">
        <f>+'Monthly Interactions-$'!FB5/'Monthly Interactions-Energy'!FB5</f>
        <v>50.544389249165818</v>
      </c>
      <c r="FC5" s="241">
        <f>+'Monthly Interactions-$'!FC5/'Monthly Interactions-Energy'!FC5</f>
        <v>51.033675849850638</v>
      </c>
      <c r="FD5" s="241">
        <f>+'Monthly Interactions-$'!FD5/'Monthly Interactions-Energy'!FD5</f>
        <v>51.301518412128083</v>
      </c>
      <c r="FE5" s="241">
        <f>+'Monthly Interactions-$'!FE5/'Monthly Interactions-Energy'!FE5</f>
        <v>55.821373345436243</v>
      </c>
      <c r="FF5" s="241">
        <f>+'Monthly Interactions-$'!FF5/'Monthly Interactions-Energy'!FF5</f>
        <v>56.661546911853797</v>
      </c>
      <c r="FG5" s="241">
        <f>+'Monthly Interactions-$'!FG5/'Monthly Interactions-Energy'!FG5</f>
        <v>55.8486277640176</v>
      </c>
      <c r="FH5" s="241">
        <f>+'Monthly Interactions-$'!FH5/'Monthly Interactions-Energy'!FH5</f>
        <v>54.965841915686092</v>
      </c>
      <c r="FI5" s="241">
        <f>+'Monthly Interactions-$'!FI5/'Monthly Interactions-Energy'!FI5</f>
        <v>53.663446022919551</v>
      </c>
      <c r="FJ5" s="241">
        <f>+'Monthly Interactions-$'!FJ5/'Monthly Interactions-Energy'!FJ5</f>
        <v>54.639276886836299</v>
      </c>
      <c r="FK5" s="241">
        <f>+'Monthly Interactions-$'!FK5/'Monthly Interactions-Energy'!FK5</f>
        <v>58.982130979712522</v>
      </c>
      <c r="FL5" s="241">
        <f>+'Monthly Interactions-$'!FL5/'Monthly Interactions-Energy'!FL5</f>
        <v>61.677063204917289</v>
      </c>
      <c r="FM5" s="241">
        <f>+'Monthly Interactions-$'!FM5/'Monthly Interactions-Energy'!FM5</f>
        <v>54.821891354342064</v>
      </c>
      <c r="FN5" s="241">
        <f>+'Monthly Interactions-$'!FN5/'Monthly Interactions-Energy'!FN5</f>
        <v>55.361907278656332</v>
      </c>
      <c r="FO5" s="241">
        <f>+'Monthly Interactions-$'!FO5/'Monthly Interactions-Energy'!FO5</f>
        <v>54.930179406463125</v>
      </c>
      <c r="FP5" s="241">
        <f>+'Monthly Interactions-$'!FP5/'Monthly Interactions-Energy'!FP5</f>
        <v>55.363240069996003</v>
      </c>
      <c r="FQ5" s="241">
        <f>+'Monthly Interactions-$'!FQ5/'Monthly Interactions-Energy'!FQ5</f>
        <v>59.222437679590186</v>
      </c>
      <c r="FR5" s="241">
        <f>+'Monthly Interactions-$'!FR5/'Monthly Interactions-Energy'!FR5</f>
        <v>59.929165064894647</v>
      </c>
      <c r="FS5" s="241">
        <f>+'Monthly Interactions-$'!FS5/'Monthly Interactions-Energy'!FS5</f>
        <v>59.257266057277207</v>
      </c>
      <c r="FT5" s="241">
        <f>+'Monthly Interactions-$'!FT5/'Monthly Interactions-Energy'!FT5</f>
        <v>57.652102814481104</v>
      </c>
      <c r="FU5" s="241">
        <f>+'Monthly Interactions-$'!FU5/'Monthly Interactions-Energy'!FU5</f>
        <v>56.553055538779631</v>
      </c>
      <c r="FV5" s="241">
        <f>+'Monthly Interactions-$'!FV5/'Monthly Interactions-Energy'!FV5</f>
        <v>57.726500941336923</v>
      </c>
      <c r="FW5" s="241">
        <f>+'Monthly Interactions-$'!FW5/'Monthly Interactions-Energy'!FW5</f>
        <v>62.794182558379241</v>
      </c>
      <c r="FX5" s="241">
        <f>+'Monthly Interactions-$'!FX5/'Monthly Interactions-Energy'!FX5</f>
        <v>63.806573340633271</v>
      </c>
      <c r="FY5" s="241">
        <f>+'Monthly Interactions-$'!FY5/'Monthly Interactions-Energy'!FY5</f>
        <v>57.303640365152845</v>
      </c>
      <c r="FZ5" s="241">
        <f>+'Monthly Interactions-$'!FZ5/'Monthly Interactions-Energy'!FZ5</f>
        <v>58.224025266360954</v>
      </c>
      <c r="GA5" s="241">
        <f>+'Monthly Interactions-$'!GA5/'Monthly Interactions-Energy'!GA5</f>
        <v>58.078557452061638</v>
      </c>
      <c r="GB5" s="241">
        <f>+'Monthly Interactions-$'!GB5/'Monthly Interactions-Energy'!GB5</f>
        <v>58.38731271910089</v>
      </c>
    </row>
    <row r="6" spans="2:184">
      <c r="B6" s="19" t="s">
        <v>67</v>
      </c>
      <c r="C6" s="21" t="s">
        <v>61</v>
      </c>
      <c r="D6" s="19" t="s">
        <v>71</v>
      </c>
      <c r="E6" s="241">
        <f>+'Monthly Interactions-$'!E6/'Monthly Interactions-Energy'!E6</f>
        <v>37.966943314644993</v>
      </c>
      <c r="F6" s="241">
        <f>+'Monthly Interactions-$'!F6/'Monthly Interactions-Energy'!F6</f>
        <v>34.978007005403683</v>
      </c>
      <c r="G6" s="241">
        <f>+'Monthly Interactions-$'!G6/'Monthly Interactions-Energy'!G6</f>
        <v>33.300006680709274</v>
      </c>
      <c r="H6" s="241">
        <f>+'Monthly Interactions-$'!H6/'Monthly Interactions-Energy'!H6</f>
        <v>34.102218413644202</v>
      </c>
      <c r="I6" s="241">
        <f>+'Monthly Interactions-$'!I6/'Monthly Interactions-Energy'!I6</f>
        <v>34.709516727076377</v>
      </c>
      <c r="J6" s="241">
        <f>+'Monthly Interactions-$'!J6/'Monthly Interactions-Energy'!J6</f>
        <v>36.680749332653363</v>
      </c>
      <c r="K6" s="241">
        <f>+'Monthly Interactions-$'!K6/'Monthly Interactions-Energy'!K6</f>
        <v>46.171890327500776</v>
      </c>
      <c r="L6" s="241">
        <f>+'Monthly Interactions-$'!L6/'Monthly Interactions-Energy'!L6</f>
        <v>40.822447844276809</v>
      </c>
      <c r="M6" s="241">
        <f>+'Monthly Interactions-$'!M6/'Monthly Interactions-Energy'!M6</f>
        <v>35.73484826322931</v>
      </c>
      <c r="N6" s="241">
        <f>+'Monthly Interactions-$'!N6/'Monthly Interactions-Energy'!N6</f>
        <v>32.827969433738438</v>
      </c>
      <c r="O6" s="241">
        <f>+'Monthly Interactions-$'!O6/'Monthly Interactions-Energy'!O6</f>
        <v>33.503340142329293</v>
      </c>
      <c r="P6" s="241">
        <f>+'Monthly Interactions-$'!P6/'Monthly Interactions-Energy'!P6</f>
        <v>35.955310737363462</v>
      </c>
      <c r="Q6" s="241">
        <f>+'Monthly Interactions-$'!Q6/'Monthly Interactions-Energy'!Q6</f>
        <v>40.952525680409984</v>
      </c>
      <c r="R6" s="241">
        <f>+'Monthly Interactions-$'!R6/'Monthly Interactions-Energy'!R6</f>
        <v>38.882074209465976</v>
      </c>
      <c r="S6" s="241">
        <f>+'Monthly Interactions-$'!S6/'Monthly Interactions-Energy'!S6</f>
        <v>36.485919980124422</v>
      </c>
      <c r="T6" s="241">
        <f>+'Monthly Interactions-$'!T6/'Monthly Interactions-Energy'!T6</f>
        <v>36.702401228733386</v>
      </c>
      <c r="U6" s="241">
        <f>+'Monthly Interactions-$'!U6/'Monthly Interactions-Energy'!U6</f>
        <v>36.914811100457548</v>
      </c>
      <c r="V6" s="241">
        <f>+'Monthly Interactions-$'!V6/'Monthly Interactions-Energy'!V6</f>
        <v>38.139480005253155</v>
      </c>
      <c r="W6" s="241">
        <f>+'Monthly Interactions-$'!W6/'Monthly Interactions-Energy'!W6</f>
        <v>44.010736048322393</v>
      </c>
      <c r="X6" s="241">
        <f>+'Monthly Interactions-$'!X6/'Monthly Interactions-Energy'!X6</f>
        <v>44.31135878797852</v>
      </c>
      <c r="Y6" s="241">
        <f>+'Monthly Interactions-$'!Y6/'Monthly Interactions-Energy'!Y6</f>
        <v>37.270999337126213</v>
      </c>
      <c r="Z6" s="241">
        <f>+'Monthly Interactions-$'!Z6/'Monthly Interactions-Energy'!Z6</f>
        <v>34.198794365651366</v>
      </c>
      <c r="AA6" s="241">
        <f>+'Monthly Interactions-$'!AA6/'Monthly Interactions-Energy'!AA6</f>
        <v>34.811578106758418</v>
      </c>
      <c r="AB6" s="241">
        <f>+'Monthly Interactions-$'!AB6/'Monthly Interactions-Energy'!AB6</f>
        <v>37.228598623954952</v>
      </c>
      <c r="AC6" s="241">
        <f>+'Monthly Interactions-$'!AC6/'Monthly Interactions-Energy'!AC6</f>
        <v>39.788523556173786</v>
      </c>
      <c r="AD6" s="241">
        <f>+'Monthly Interactions-$'!AD6/'Monthly Interactions-Energy'!AD6</f>
        <v>40.108220591797526</v>
      </c>
      <c r="AE6" s="241">
        <f>+'Monthly Interactions-$'!AE6/'Monthly Interactions-Energy'!AE6</f>
        <v>38.094042903723619</v>
      </c>
      <c r="AF6" s="241">
        <f>+'Monthly Interactions-$'!AF6/'Monthly Interactions-Energy'!AF6</f>
        <v>36.634787046484185</v>
      </c>
      <c r="AG6" s="241">
        <f>+'Monthly Interactions-$'!AG6/'Monthly Interactions-Energy'!AG6</f>
        <v>37.279844814974382</v>
      </c>
      <c r="AH6" s="241">
        <f>+'Monthly Interactions-$'!AH6/'Monthly Interactions-Energy'!AH6</f>
        <v>40.223303041508231</v>
      </c>
      <c r="AI6" s="241">
        <f>+'Monthly Interactions-$'!AI6/'Monthly Interactions-Energy'!AI6</f>
        <v>45.146256153171493</v>
      </c>
      <c r="AJ6" s="241">
        <f>+'Monthly Interactions-$'!AJ6/'Monthly Interactions-Energy'!AJ6</f>
        <v>45.432734584618082</v>
      </c>
      <c r="AK6" s="241">
        <f>+'Monthly Interactions-$'!AK6/'Monthly Interactions-Energy'!AK6</f>
        <v>38.10645897563289</v>
      </c>
      <c r="AL6" s="241">
        <f>+'Monthly Interactions-$'!AL6/'Monthly Interactions-Energy'!AL6</f>
        <v>36.059839145000069</v>
      </c>
      <c r="AM6" s="241">
        <f>+'Monthly Interactions-$'!AM6/'Monthly Interactions-Energy'!AM6</f>
        <v>36.597565624501257</v>
      </c>
      <c r="AN6" s="241">
        <f>+'Monthly Interactions-$'!AN6/'Monthly Interactions-Energy'!AN6</f>
        <v>36.785862229816054</v>
      </c>
      <c r="AO6" s="241">
        <f>+'Monthly Interactions-$'!AO6/'Monthly Interactions-Energy'!AO6</f>
        <v>40.890048725342055</v>
      </c>
      <c r="AP6" s="241">
        <f>+'Monthly Interactions-$'!AP6/'Monthly Interactions-Energy'!AP6</f>
        <v>41.182034445988343</v>
      </c>
      <c r="AQ6" s="241">
        <f>+'Monthly Interactions-$'!AQ6/'Monthly Interactions-Energy'!AQ6</f>
        <v>39.190124359284653</v>
      </c>
      <c r="AR6" s="241">
        <f>+'Monthly Interactions-$'!AR6/'Monthly Interactions-Energy'!AR6</f>
        <v>37.659864685481125</v>
      </c>
      <c r="AS6" s="241">
        <f>+'Monthly Interactions-$'!AS6/'Monthly Interactions-Energy'!AS6</f>
        <v>38.281019722777685</v>
      </c>
      <c r="AT6" s="241">
        <f>+'Monthly Interactions-$'!AT6/'Monthly Interactions-Energy'!AT6</f>
        <v>41.764771736033303</v>
      </c>
      <c r="AU6" s="241">
        <f>+'Monthly Interactions-$'!AU6/'Monthly Interactions-Energy'!AU6</f>
        <v>46.590546744286421</v>
      </c>
      <c r="AV6" s="241">
        <f>+'Monthly Interactions-$'!AV6/'Monthly Interactions-Energy'!AV6</f>
        <v>46.928875855470231</v>
      </c>
      <c r="AW6" s="241">
        <f>+'Monthly Interactions-$'!AW6/'Monthly Interactions-Energy'!AW6</f>
        <v>38.634844285671399</v>
      </c>
      <c r="AX6" s="241">
        <f>+'Monthly Interactions-$'!AX6/'Monthly Interactions-Energy'!AX6</f>
        <v>36.354709424489855</v>
      </c>
      <c r="AY6" s="241">
        <f>+'Monthly Interactions-$'!AY6/'Monthly Interactions-Energy'!AY6</f>
        <v>36.885661768653925</v>
      </c>
      <c r="AZ6" s="241">
        <f>+'Monthly Interactions-$'!AZ6/'Monthly Interactions-Energy'!AZ6</f>
        <v>37.570407010902507</v>
      </c>
      <c r="BA6" s="241">
        <f>+'Monthly Interactions-$'!BA6/'Monthly Interactions-Energy'!BA6</f>
        <v>43.101412805119175</v>
      </c>
      <c r="BB6" s="241">
        <f>+'Monthly Interactions-$'!BB6/'Monthly Interactions-Energy'!BB6</f>
        <v>43.363344403704204</v>
      </c>
      <c r="BC6" s="241">
        <f>+'Monthly Interactions-$'!BC6/'Monthly Interactions-Energy'!BC6</f>
        <v>40.138074145095338</v>
      </c>
      <c r="BD6" s="241">
        <f>+'Monthly Interactions-$'!BD6/'Monthly Interactions-Energy'!BD6</f>
        <v>38.560563604976657</v>
      </c>
      <c r="BE6" s="241">
        <f>+'Monthly Interactions-$'!BE6/'Monthly Interactions-Energy'!BE6</f>
        <v>38.719226719504753</v>
      </c>
      <c r="BF6" s="241">
        <f>+'Monthly Interactions-$'!BF6/'Monthly Interactions-Energy'!BF6</f>
        <v>43.795976781011341</v>
      </c>
      <c r="BG6" s="241">
        <f>+'Monthly Interactions-$'!BG6/'Monthly Interactions-Energy'!BG6</f>
        <v>48.782986395002382</v>
      </c>
      <c r="BH6" s="241">
        <f>+'Monthly Interactions-$'!BH6/'Monthly Interactions-Energy'!BH6</f>
        <v>49.107725744571852</v>
      </c>
      <c r="BI6" s="241">
        <f>+'Monthly Interactions-$'!BI6/'Monthly Interactions-Energy'!BI6</f>
        <v>39.701465652690587</v>
      </c>
      <c r="BJ6" s="241">
        <f>+'Monthly Interactions-$'!BJ6/'Monthly Interactions-Energy'!BJ6</f>
        <v>37.774454488137785</v>
      </c>
      <c r="BK6" s="241">
        <f>+'Monthly Interactions-$'!BK6/'Monthly Interactions-Energy'!BK6</f>
        <v>38.315234572514427</v>
      </c>
      <c r="BL6" s="241">
        <f>+'Monthly Interactions-$'!BL6/'Monthly Interactions-Energy'!BL6</f>
        <v>39.218628052480973</v>
      </c>
      <c r="BM6" s="241">
        <f>+'Monthly Interactions-$'!BM6/'Monthly Interactions-Energy'!BM6</f>
        <v>45.165782924378156</v>
      </c>
      <c r="BN6" s="241">
        <f>+'Monthly Interactions-$'!BN6/'Monthly Interactions-Energy'!BN6</f>
        <v>45.447302915063112</v>
      </c>
      <c r="BO6" s="241">
        <f>+'Monthly Interactions-$'!BO6/'Monthly Interactions-Energy'!BO6</f>
        <v>42.071908253197037</v>
      </c>
      <c r="BP6" s="241">
        <f>+'Monthly Interactions-$'!BP6/'Monthly Interactions-Energy'!BP6</f>
        <v>40.399668781665127</v>
      </c>
      <c r="BQ6" s="241">
        <f>+'Monthly Interactions-$'!BQ6/'Monthly Interactions-Energy'!BQ6</f>
        <v>40.515970092366878</v>
      </c>
      <c r="BR6" s="241">
        <f>+'Monthly Interactions-$'!BR6/'Monthly Interactions-Energy'!BR6</f>
        <v>45.914635087360139</v>
      </c>
      <c r="BS6" s="241">
        <f>+'Monthly Interactions-$'!BS6/'Monthly Interactions-Energy'!BS6</f>
        <v>51.081012089958158</v>
      </c>
      <c r="BT6" s="241">
        <f>+'Monthly Interactions-$'!BT6/'Monthly Interactions-Energy'!BT6</f>
        <v>51.400503732120086</v>
      </c>
      <c r="BU6" s="241">
        <f>+'Monthly Interactions-$'!BU6/'Monthly Interactions-Energy'!BU6</f>
        <v>41.550260141095457</v>
      </c>
      <c r="BV6" s="241">
        <f>+'Monthly Interactions-$'!BV6/'Monthly Interactions-Energy'!BV6</f>
        <v>39.553728949355985</v>
      </c>
      <c r="BW6" s="241">
        <f>+'Monthly Interactions-$'!BW6/'Monthly Interactions-Energy'!BW6</f>
        <v>40.115231156963318</v>
      </c>
      <c r="BX6" s="241">
        <f>+'Monthly Interactions-$'!BX6/'Monthly Interactions-Energy'!BX6</f>
        <v>41.063642929064095</v>
      </c>
      <c r="BY6" s="241">
        <f>+'Monthly Interactions-$'!BY6/'Monthly Interactions-Energy'!BY6</f>
        <v>48.111338241353884</v>
      </c>
      <c r="BZ6" s="241">
        <f>+'Monthly Interactions-$'!BZ6/'Monthly Interactions-Energy'!BZ6</f>
        <v>49.952306649319077</v>
      </c>
      <c r="CA6" s="241">
        <f>+'Monthly Interactions-$'!CA6/'Monthly Interactions-Energy'!CA6</f>
        <v>47.74516593749857</v>
      </c>
      <c r="CB6" s="241">
        <f>+'Monthly Interactions-$'!CB6/'Monthly Interactions-Energy'!CB6</f>
        <v>47.170765266342926</v>
      </c>
      <c r="CC6" s="241">
        <f>+'Monthly Interactions-$'!CC6/'Monthly Interactions-Energy'!CC6</f>
        <v>48.647430267537182</v>
      </c>
      <c r="CD6" s="241">
        <f>+'Monthly Interactions-$'!CD6/'Monthly Interactions-Energy'!CD6</f>
        <v>56.406642094561242</v>
      </c>
      <c r="CE6" s="241">
        <f>+'Monthly Interactions-$'!CE6/'Monthly Interactions-Energy'!CE6</f>
        <v>64.578815661564363</v>
      </c>
      <c r="CF6" s="241">
        <f>+'Monthly Interactions-$'!CF6/'Monthly Interactions-Energy'!CF6</f>
        <v>67.051257622146508</v>
      </c>
      <c r="CG6" s="241">
        <f>+'Monthly Interactions-$'!CG6/'Monthly Interactions-Energy'!CG6</f>
        <v>57.649418072193086</v>
      </c>
      <c r="CH6" s="241">
        <f>+'Monthly Interactions-$'!CH6/'Monthly Interactions-Energy'!CH6</f>
        <v>55.789195846964823</v>
      </c>
      <c r="CI6" s="241">
        <f>+'Monthly Interactions-$'!CI6/'Monthly Interactions-Energy'!CI6</f>
        <v>57.210700739488814</v>
      </c>
      <c r="CJ6" s="241">
        <f>+'Monthly Interactions-$'!CJ6/'Monthly Interactions-Energy'!CJ6</f>
        <v>60.353006605924328</v>
      </c>
      <c r="CK6" s="241">
        <f>+'Monthly Interactions-$'!CK6/'Monthly Interactions-Energy'!CK6</f>
        <v>67.130294265432539</v>
      </c>
      <c r="CL6" s="241">
        <f>+'Monthly Interactions-$'!CL6/'Monthly Interactions-Energy'!CL6</f>
        <v>69.508776193429753</v>
      </c>
      <c r="CM6" s="241">
        <f>+'Monthly Interactions-$'!CM6/'Monthly Interactions-Energy'!CM6</f>
        <v>66.270696141992843</v>
      </c>
      <c r="CN6" s="241">
        <f>+'Monthly Interactions-$'!CN6/'Monthly Interactions-Energy'!CN6</f>
        <v>64.789822614515543</v>
      </c>
      <c r="CO6" s="241">
        <f>+'Monthly Interactions-$'!CO6/'Monthly Interactions-Energy'!CO6</f>
        <v>67.587494839763679</v>
      </c>
      <c r="CP6" s="241">
        <f>+'Monthly Interactions-$'!CP6/'Monthly Interactions-Energy'!CP6</f>
        <v>78.026000804128799</v>
      </c>
      <c r="CQ6" s="241">
        <f>+'Monthly Interactions-$'!CQ6/'Monthly Interactions-Energy'!CQ6</f>
        <v>89.454639708936796</v>
      </c>
      <c r="CR6" s="241">
        <f>+'Monthly Interactions-$'!CR6/'Monthly Interactions-Energy'!CR6</f>
        <v>91.643114519041916</v>
      </c>
      <c r="CS6" s="241">
        <f>+'Monthly Interactions-$'!CS6/'Monthly Interactions-Energy'!CS6</f>
        <v>80.252794430456888</v>
      </c>
      <c r="CT6" s="241">
        <f>+'Monthly Interactions-$'!CT6/'Monthly Interactions-Energy'!CT6</f>
        <v>76.206230709884039</v>
      </c>
      <c r="CU6" s="241">
        <f>+'Monthly Interactions-$'!CU6/'Monthly Interactions-Energy'!CU6</f>
        <v>77.175618707029088</v>
      </c>
      <c r="CV6" s="241">
        <f>+'Monthly Interactions-$'!CV6/'Monthly Interactions-Energy'!CV6</f>
        <v>81.679690869660448</v>
      </c>
      <c r="CW6" s="241">
        <f>+'Monthly Interactions-$'!CW6/'Monthly Interactions-Energy'!CW6</f>
        <v>91.152453236757751</v>
      </c>
      <c r="CX6" s="241">
        <f>+'Monthly Interactions-$'!CX6/'Monthly Interactions-Energy'!CX6</f>
        <v>91.361665958182272</v>
      </c>
      <c r="CY6" s="241">
        <f>+'Monthly Interactions-$'!CY6/'Monthly Interactions-Energy'!CY6</f>
        <v>84.729362244454251</v>
      </c>
      <c r="CZ6" s="241">
        <f>+'Monthly Interactions-$'!CZ6/'Monthly Interactions-Energy'!CZ6</f>
        <v>85.955786181529859</v>
      </c>
      <c r="DA6" s="241">
        <f>+'Monthly Interactions-$'!DA6/'Monthly Interactions-Energy'!DA6</f>
        <v>87.236325613500654</v>
      </c>
      <c r="DB6" s="241">
        <f>+'Monthly Interactions-$'!DB6/'Monthly Interactions-Energy'!DB6</f>
        <v>100.34588079362284</v>
      </c>
      <c r="DC6" s="241">
        <f>+'Monthly Interactions-$'!DC6/'Monthly Interactions-Energy'!DC6</f>
        <v>114.35628797104545</v>
      </c>
      <c r="DD6" s="241">
        <f>+'Monthly Interactions-$'!DD6/'Monthly Interactions-Energy'!DD6</f>
        <v>112.78230968526779</v>
      </c>
      <c r="DE6" s="241">
        <f>+'Monthly Interactions-$'!DE6/'Monthly Interactions-Energy'!DE6</f>
        <v>93.587912115463368</v>
      </c>
      <c r="DF6" s="241">
        <f>+'Monthly Interactions-$'!DF6/'Monthly Interactions-Energy'!DF6</f>
        <v>86.156007089647403</v>
      </c>
      <c r="DG6" s="241">
        <f>+'Monthly Interactions-$'!DG6/'Monthly Interactions-Energy'!DG6</f>
        <v>85.429568543764802</v>
      </c>
      <c r="DH6" s="241">
        <f>+'Monthly Interactions-$'!DH6/'Monthly Interactions-Energy'!DH6</f>
        <v>88.653110835960732</v>
      </c>
      <c r="DI6" s="241">
        <f>+'Monthly Interactions-$'!DI6/'Monthly Interactions-Energy'!DI6</f>
        <v>94.132890722407097</v>
      </c>
      <c r="DJ6" s="241">
        <f>+'Monthly Interactions-$'!DJ6/'Monthly Interactions-Energy'!DJ6</f>
        <v>93.15425246151041</v>
      </c>
      <c r="DK6" s="241">
        <f>+'Monthly Interactions-$'!DK6/'Monthly Interactions-Energy'!DK6</f>
        <v>87.09138247013523</v>
      </c>
      <c r="DL6" s="241">
        <f>+'Monthly Interactions-$'!DL6/'Monthly Interactions-Energy'!DL6</f>
        <v>85.594739250658108</v>
      </c>
      <c r="DM6" s="241">
        <f>+'Monthly Interactions-$'!DM6/'Monthly Interactions-Energy'!DM6</f>
        <v>87.239864842695525</v>
      </c>
      <c r="DN6" s="241">
        <f>+'Monthly Interactions-$'!DN6/'Monthly Interactions-Energy'!DN6</f>
        <v>104.50279544258059</v>
      </c>
      <c r="DO6" s="241">
        <f>+'Monthly Interactions-$'!DO6/'Monthly Interactions-Energy'!DO6</f>
        <v>115.4157466835175</v>
      </c>
      <c r="DP6" s="241">
        <f>+'Monthly Interactions-$'!DP6/'Monthly Interactions-Energy'!DP6</f>
        <v>112.72712076697664</v>
      </c>
      <c r="DQ6" s="241">
        <f>+'Monthly Interactions-$'!DQ6/'Monthly Interactions-Energy'!DQ6</f>
        <v>96.270642883474693</v>
      </c>
      <c r="DR6" s="241">
        <f>+'Monthly Interactions-$'!DR6/'Monthly Interactions-Energy'!DR6</f>
        <v>88.520485857567323</v>
      </c>
      <c r="DS6" s="241">
        <f>+'Monthly Interactions-$'!DS6/'Monthly Interactions-Energy'!DS6</f>
        <v>89.557816627472633</v>
      </c>
      <c r="DT6" s="241">
        <f>+'Monthly Interactions-$'!DT6/'Monthly Interactions-Energy'!DT6</f>
        <v>92.306163757980201</v>
      </c>
      <c r="DU6" s="241">
        <f>+'Monthly Interactions-$'!DU6/'Monthly Interactions-Energy'!DU6</f>
        <v>96.229437409902047</v>
      </c>
      <c r="DV6" s="241">
        <f>+'Monthly Interactions-$'!DV6/'Monthly Interactions-Energy'!DV6</f>
        <v>94.581142397469691</v>
      </c>
      <c r="DW6" s="241">
        <f>+'Monthly Interactions-$'!DW6/'Monthly Interactions-Energy'!DW6</f>
        <v>88.747460098162151</v>
      </c>
      <c r="DX6" s="241">
        <f>+'Monthly Interactions-$'!DX6/'Monthly Interactions-Energy'!DX6</f>
        <v>86.909165154195449</v>
      </c>
      <c r="DY6" s="241">
        <f>+'Monthly Interactions-$'!DY6/'Monthly Interactions-Energy'!DY6</f>
        <v>90.517280812798973</v>
      </c>
      <c r="DZ6" s="241">
        <f>+'Monthly Interactions-$'!DZ6/'Monthly Interactions-Energy'!DZ6</f>
        <v>106.32439506322459</v>
      </c>
      <c r="EA6" s="241">
        <f>+'Monthly Interactions-$'!EA6/'Monthly Interactions-Energy'!EA6</f>
        <v>114.31273933312184</v>
      </c>
      <c r="EB6" s="241">
        <f>+'Monthly Interactions-$'!EB6/'Monthly Interactions-Energy'!EB6</f>
        <v>112.65075809268161</v>
      </c>
      <c r="EC6" s="241">
        <f>+'Monthly Interactions-$'!EC6/'Monthly Interactions-Energy'!EC6</f>
        <v>96.671087186625797</v>
      </c>
      <c r="ED6" s="241">
        <f>+'Monthly Interactions-$'!ED6/'Monthly Interactions-Energy'!ED6</f>
        <v>89.351019035681162</v>
      </c>
      <c r="EE6" s="241">
        <f>+'Monthly Interactions-$'!EE6/'Monthly Interactions-Energy'!EE6</f>
        <v>89.78380653330774</v>
      </c>
      <c r="EF6" s="241">
        <f>+'Monthly Interactions-$'!EF6/'Monthly Interactions-Energy'!EF6</f>
        <v>92.415462262724645</v>
      </c>
      <c r="EG6" s="241">
        <f>+'Monthly Interactions-$'!EG6/'Monthly Interactions-Energy'!EG6</f>
        <v>94.143648225010367</v>
      </c>
      <c r="EH6" s="241">
        <f>+'Monthly Interactions-$'!EH6/'Monthly Interactions-Energy'!EH6</f>
        <v>96.87671025191743</v>
      </c>
      <c r="EI6" s="241">
        <f>+'Monthly Interactions-$'!EI6/'Monthly Interactions-Energy'!EI6</f>
        <v>90.347905367007854</v>
      </c>
      <c r="EJ6" s="241">
        <f>+'Monthly Interactions-$'!EJ6/'Monthly Interactions-Energy'!EJ6</f>
        <v>87.069198564726094</v>
      </c>
      <c r="EK6" s="241">
        <f>+'Monthly Interactions-$'!EK6/'Monthly Interactions-Energy'!EK6</f>
        <v>90.615703974910019</v>
      </c>
      <c r="EL6" s="241">
        <f>+'Monthly Interactions-$'!EL6/'Monthly Interactions-Energy'!EL6</f>
        <v>103.7955097067091</v>
      </c>
      <c r="EM6" s="241">
        <f>+'Monthly Interactions-$'!EM6/'Monthly Interactions-Energy'!EM6</f>
        <v>115.09647711184164</v>
      </c>
      <c r="EN6" s="241">
        <f>+'Monthly Interactions-$'!EN6/'Monthly Interactions-Energy'!EN6</f>
        <v>119.06575736732346</v>
      </c>
      <c r="EO6" s="241">
        <f>+'Monthly Interactions-$'!EO6/'Monthly Interactions-Energy'!EO6</f>
        <v>100.85306076294654</v>
      </c>
      <c r="EP6" s="241">
        <f>+'Monthly Interactions-$'!EP6/'Monthly Interactions-Energy'!EP6</f>
        <v>90.672637392254913</v>
      </c>
      <c r="EQ6" s="241">
        <f>+'Monthly Interactions-$'!EQ6/'Monthly Interactions-Energy'!EQ6</f>
        <v>90.46385129814405</v>
      </c>
      <c r="ER6" s="241">
        <f>+'Monthly Interactions-$'!ER6/'Monthly Interactions-Energy'!ER6</f>
        <v>94.461064167812722</v>
      </c>
      <c r="ES6" s="241">
        <f>+'Monthly Interactions-$'!ES6/'Monthly Interactions-Energy'!ES6</f>
        <v>98.426477339142082</v>
      </c>
      <c r="ET6" s="241">
        <f>+'Monthly Interactions-$'!ET6/'Monthly Interactions-Energy'!ET6</f>
        <v>98.662313975871598</v>
      </c>
      <c r="EU6" s="241">
        <f>+'Monthly Interactions-$'!EU6/'Monthly Interactions-Energy'!EU6</f>
        <v>93.5592565165</v>
      </c>
      <c r="EV6" s="241">
        <f>+'Monthly Interactions-$'!EV6/'Monthly Interactions-Energy'!EV6</f>
        <v>91.280847353954272</v>
      </c>
      <c r="EW6" s="241">
        <f>+'Monthly Interactions-$'!EW6/'Monthly Interactions-Energy'!EW6</f>
        <v>92.751998095934667</v>
      </c>
      <c r="EX6" s="241">
        <f>+'Monthly Interactions-$'!EX6/'Monthly Interactions-Energy'!EX6</f>
        <v>106.2075652460499</v>
      </c>
      <c r="EY6" s="241">
        <f>+'Monthly Interactions-$'!EY6/'Monthly Interactions-Energy'!EY6</f>
        <v>120.23639945894325</v>
      </c>
      <c r="EZ6" s="241">
        <f>+'Monthly Interactions-$'!EZ6/'Monthly Interactions-Energy'!EZ6</f>
        <v>119.78711925084338</v>
      </c>
      <c r="FA6" s="241">
        <f>+'Monthly Interactions-$'!FA6/'Monthly Interactions-Energy'!FA6</f>
        <v>104.21970794666761</v>
      </c>
      <c r="FB6" s="241">
        <f>+'Monthly Interactions-$'!FB6/'Monthly Interactions-Energy'!FB6</f>
        <v>94.814035916182732</v>
      </c>
      <c r="FC6" s="241">
        <f>+'Monthly Interactions-$'!FC6/'Monthly Interactions-Energy'!FC6</f>
        <v>93.220176416483142</v>
      </c>
      <c r="FD6" s="241">
        <f>+'Monthly Interactions-$'!FD6/'Monthly Interactions-Energy'!FD6</f>
        <v>97.553275232290488</v>
      </c>
      <c r="FE6" s="241">
        <f>+'Monthly Interactions-$'!FE6/'Monthly Interactions-Energy'!FE6</f>
        <v>102.81385654760768</v>
      </c>
      <c r="FF6" s="241">
        <f>+'Monthly Interactions-$'!FF6/'Monthly Interactions-Energy'!FF6</f>
        <v>102.97713380669832</v>
      </c>
      <c r="FG6" s="241">
        <f>+'Monthly Interactions-$'!FG6/'Monthly Interactions-Energy'!FG6</f>
        <v>96.944945826984821</v>
      </c>
      <c r="FH6" s="241">
        <f>+'Monthly Interactions-$'!FH6/'Monthly Interactions-Energy'!FH6</f>
        <v>94.071287306309316</v>
      </c>
      <c r="FI6" s="241">
        <f>+'Monthly Interactions-$'!FI6/'Monthly Interactions-Energy'!FI6</f>
        <v>98.796865057922574</v>
      </c>
      <c r="FJ6" s="241">
        <f>+'Monthly Interactions-$'!FJ6/'Monthly Interactions-Energy'!FJ6</f>
        <v>111.95188742873266</v>
      </c>
      <c r="FK6" s="241">
        <f>+'Monthly Interactions-$'!FK6/'Monthly Interactions-Energy'!FK6</f>
        <v>123.15240265993749</v>
      </c>
      <c r="FL6" s="241">
        <f>+'Monthly Interactions-$'!FL6/'Monthly Interactions-Energy'!FL6</f>
        <v>124.18177184904364</v>
      </c>
      <c r="FM6" s="241">
        <f>+'Monthly Interactions-$'!FM6/'Monthly Interactions-Energy'!FM6</f>
        <v>109.78495921734228</v>
      </c>
      <c r="FN6" s="241">
        <f>+'Monthly Interactions-$'!FN6/'Monthly Interactions-Energy'!FN6</f>
        <v>97.794600359512089</v>
      </c>
      <c r="FO6" s="241">
        <f>+'Monthly Interactions-$'!FO6/'Monthly Interactions-Energy'!FO6</f>
        <v>96.423351348275702</v>
      </c>
      <c r="FP6" s="241">
        <f>+'Monthly Interactions-$'!FP6/'Monthly Interactions-Energy'!FP6</f>
        <v>102.09732271479217</v>
      </c>
      <c r="FQ6" s="241">
        <f>+'Monthly Interactions-$'!FQ6/'Monthly Interactions-Energy'!FQ6</f>
        <v>108.01514754997854</v>
      </c>
      <c r="FR6" s="241">
        <f>+'Monthly Interactions-$'!FR6/'Monthly Interactions-Energy'!FR6</f>
        <v>107.28334284395426</v>
      </c>
      <c r="FS6" s="241">
        <f>+'Monthly Interactions-$'!FS6/'Monthly Interactions-Energy'!FS6</f>
        <v>101.24546778365466</v>
      </c>
      <c r="FT6" s="241">
        <f>+'Monthly Interactions-$'!FT6/'Monthly Interactions-Energy'!FT6</f>
        <v>100.1512094495735</v>
      </c>
      <c r="FU6" s="241">
        <f>+'Monthly Interactions-$'!FU6/'Monthly Interactions-Energy'!FU6</f>
        <v>103.24452150579555</v>
      </c>
      <c r="FV6" s="241">
        <f>+'Monthly Interactions-$'!FV6/'Monthly Interactions-Energy'!FV6</f>
        <v>118.20529877676194</v>
      </c>
      <c r="FW6" s="241">
        <f>+'Monthly Interactions-$'!FW6/'Monthly Interactions-Energy'!FW6</f>
        <v>126.60221840036913</v>
      </c>
      <c r="FX6" s="241">
        <f>+'Monthly Interactions-$'!FX6/'Monthly Interactions-Energy'!FX6</f>
        <v>128.43639850473372</v>
      </c>
      <c r="FY6" s="241">
        <f>+'Monthly Interactions-$'!FY6/'Monthly Interactions-Energy'!FY6</f>
        <v>112.07538135162036</v>
      </c>
      <c r="FZ6" s="241">
        <f>+'Monthly Interactions-$'!FZ6/'Monthly Interactions-Energy'!FZ6</f>
        <v>102.83549281057017</v>
      </c>
      <c r="GA6" s="241">
        <f>+'Monthly Interactions-$'!GA6/'Monthly Interactions-Energy'!GA6</f>
        <v>102.84226911927324</v>
      </c>
      <c r="GB6" s="241">
        <f>+'Monthly Interactions-$'!GB6/'Monthly Interactions-Energy'!GB6</f>
        <v>105.47189966562408</v>
      </c>
    </row>
    <row r="7" spans="2:184">
      <c r="B7" s="19" t="s">
        <v>67</v>
      </c>
      <c r="C7" s="21" t="s">
        <v>61</v>
      </c>
      <c r="D7" s="19" t="s">
        <v>72</v>
      </c>
      <c r="E7" s="241">
        <f>+'Monthly Interactions-$'!E7/'Monthly Interactions-Energy'!E7</f>
        <v>27.748819561388704</v>
      </c>
      <c r="F7" s="241">
        <f>+'Monthly Interactions-$'!F7/'Monthly Interactions-Energy'!F7</f>
        <v>28.128092874559961</v>
      </c>
      <c r="G7" s="241">
        <f>+'Monthly Interactions-$'!G7/'Monthly Interactions-Energy'!G7</f>
        <v>26.377518079089612</v>
      </c>
      <c r="H7" s="241">
        <f>+'Monthly Interactions-$'!H7/'Monthly Interactions-Energy'!H7</f>
        <v>24.62663875131965</v>
      </c>
      <c r="I7" s="241">
        <f>+'Monthly Interactions-$'!I7/'Monthly Interactions-Energy'!I7</f>
        <v>23.311212699873835</v>
      </c>
      <c r="J7" s="241">
        <f>+'Monthly Interactions-$'!J7/'Monthly Interactions-Energy'!J7</f>
        <v>23.082158255216701</v>
      </c>
      <c r="K7" s="241">
        <f>+'Monthly Interactions-$'!K7/'Monthly Interactions-Energy'!K7</f>
        <v>25.120114662692181</v>
      </c>
      <c r="L7" s="241">
        <f>+'Monthly Interactions-$'!L7/'Monthly Interactions-Energy'!L7</f>
        <v>24.645489706940936</v>
      </c>
      <c r="M7" s="241">
        <f>+'Monthly Interactions-$'!M7/'Monthly Interactions-Energy'!M7</f>
        <v>23.898056899519421</v>
      </c>
      <c r="N7" s="241">
        <f>+'Monthly Interactions-$'!N7/'Monthly Interactions-Energy'!N7</f>
        <v>24.794384376102343</v>
      </c>
      <c r="O7" s="241">
        <f>+'Monthly Interactions-$'!O7/'Monthly Interactions-Energy'!O7</f>
        <v>24.996317202323286</v>
      </c>
      <c r="P7" s="241">
        <f>+'Monthly Interactions-$'!P7/'Monthly Interactions-Energy'!P7</f>
        <v>25.490033846216928</v>
      </c>
      <c r="Q7" s="241">
        <f>+'Monthly Interactions-$'!Q7/'Monthly Interactions-Energy'!Q7</f>
        <v>29.065996336093033</v>
      </c>
      <c r="R7" s="241">
        <f>+'Monthly Interactions-$'!R7/'Monthly Interactions-Energy'!R7</f>
        <v>29.459333004462803</v>
      </c>
      <c r="S7" s="241">
        <f>+'Monthly Interactions-$'!S7/'Monthly Interactions-Energy'!S7</f>
        <v>26.070905065872481</v>
      </c>
      <c r="T7" s="241">
        <f>+'Monthly Interactions-$'!T7/'Monthly Interactions-Energy'!T7</f>
        <v>25.501279028058189</v>
      </c>
      <c r="U7" s="241">
        <f>+'Monthly Interactions-$'!U7/'Monthly Interactions-Energy'!U7</f>
        <v>24.344781710310016</v>
      </c>
      <c r="V7" s="241">
        <f>+'Monthly Interactions-$'!V7/'Monthly Interactions-Energy'!V7</f>
        <v>25.046272224151831</v>
      </c>
      <c r="W7" s="241">
        <f>+'Monthly Interactions-$'!W7/'Monthly Interactions-Energy'!W7</f>
        <v>26.672244640384168</v>
      </c>
      <c r="X7" s="241">
        <f>+'Monthly Interactions-$'!X7/'Monthly Interactions-Energy'!X7</f>
        <v>26.198040492691771</v>
      </c>
      <c r="Y7" s="241">
        <f>+'Monthly Interactions-$'!Y7/'Monthly Interactions-Energy'!Y7</f>
        <v>23.997313465065343</v>
      </c>
      <c r="Z7" s="241">
        <f>+'Monthly Interactions-$'!Z7/'Monthly Interactions-Energy'!Z7</f>
        <v>25.018958477059897</v>
      </c>
      <c r="AA7" s="241">
        <f>+'Monthly Interactions-$'!AA7/'Monthly Interactions-Energy'!AA7</f>
        <v>25.784645249391971</v>
      </c>
      <c r="AB7" s="241">
        <f>+'Monthly Interactions-$'!AB7/'Monthly Interactions-Energy'!AB7</f>
        <v>24.875748622726459</v>
      </c>
      <c r="AC7" s="241">
        <f>+'Monthly Interactions-$'!AC7/'Monthly Interactions-Energy'!AC7</f>
        <v>29.896471042379517</v>
      </c>
      <c r="AD7" s="241">
        <f>+'Monthly Interactions-$'!AD7/'Monthly Interactions-Energy'!AD7</f>
        <v>30.309340549299666</v>
      </c>
      <c r="AE7" s="241">
        <f>+'Monthly Interactions-$'!AE7/'Monthly Interactions-Energy'!AE7</f>
        <v>27.003772824249854</v>
      </c>
      <c r="AF7" s="241">
        <f>+'Monthly Interactions-$'!AF7/'Monthly Interactions-Energy'!AF7</f>
        <v>26.417887367208355</v>
      </c>
      <c r="AG7" s="241">
        <f>+'Monthly Interactions-$'!AG7/'Monthly Interactions-Energy'!AG7</f>
        <v>25.614093369077874</v>
      </c>
      <c r="AH7" s="241">
        <f>+'Monthly Interactions-$'!AH7/'Monthly Interactions-Energy'!AH7</f>
        <v>26.732526664010734</v>
      </c>
      <c r="AI7" s="241">
        <f>+'Monthly Interactions-$'!AI7/'Monthly Interactions-Energy'!AI7</f>
        <v>28.255833447336013</v>
      </c>
      <c r="AJ7" s="241">
        <f>+'Monthly Interactions-$'!AJ7/'Monthly Interactions-Energy'!AJ7</f>
        <v>27.745910384629788</v>
      </c>
      <c r="AK7" s="241">
        <f>+'Monthly Interactions-$'!AK7/'Monthly Interactions-Energy'!AK7</f>
        <v>24.987529931672611</v>
      </c>
      <c r="AL7" s="241">
        <f>+'Monthly Interactions-$'!AL7/'Monthly Interactions-Energy'!AL7</f>
        <v>25.992491648114463</v>
      </c>
      <c r="AM7" s="241">
        <f>+'Monthly Interactions-$'!AM7/'Monthly Interactions-Energy'!AM7</f>
        <v>26.820266096934418</v>
      </c>
      <c r="AN7" s="241">
        <f>+'Monthly Interactions-$'!AN7/'Monthly Interactions-Energy'!AN7</f>
        <v>26.330684029603141</v>
      </c>
      <c r="AO7" s="241">
        <f>+'Monthly Interactions-$'!AO7/'Monthly Interactions-Energy'!AO7</f>
        <v>32.0791949581509</v>
      </c>
      <c r="AP7" s="241">
        <f>+'Monthly Interactions-$'!AP7/'Monthly Interactions-Energy'!AP7</f>
        <v>32.533782019020748</v>
      </c>
      <c r="AQ7" s="241">
        <f>+'Monthly Interactions-$'!AQ7/'Monthly Interactions-Energy'!AQ7</f>
        <v>28.657216780121601</v>
      </c>
      <c r="AR7" s="241">
        <f>+'Monthly Interactions-$'!AR7/'Monthly Interactions-Energy'!AR7</f>
        <v>28.021600600718351</v>
      </c>
      <c r="AS7" s="241">
        <f>+'Monthly Interactions-$'!AS7/'Monthly Interactions-Energy'!AS7</f>
        <v>27.074665723393494</v>
      </c>
      <c r="AT7" s="241">
        <f>+'Monthly Interactions-$'!AT7/'Monthly Interactions-Energy'!AT7</f>
        <v>28.007915966570206</v>
      </c>
      <c r="AU7" s="241">
        <f>+'Monthly Interactions-$'!AU7/'Monthly Interactions-Energy'!AU7</f>
        <v>30.391353716214535</v>
      </c>
      <c r="AV7" s="241">
        <f>+'Monthly Interactions-$'!AV7/'Monthly Interactions-Energy'!AV7</f>
        <v>29.862320515360668</v>
      </c>
      <c r="AW7" s="241">
        <f>+'Monthly Interactions-$'!AW7/'Monthly Interactions-Energy'!AW7</f>
        <v>26.996946457725521</v>
      </c>
      <c r="AX7" s="241">
        <f>+'Monthly Interactions-$'!AX7/'Monthly Interactions-Energy'!AX7</f>
        <v>27.829336165058439</v>
      </c>
      <c r="AY7" s="241">
        <f>+'Monthly Interactions-$'!AY7/'Monthly Interactions-Energy'!AY7</f>
        <v>28.732079425568738</v>
      </c>
      <c r="AZ7" s="241">
        <f>+'Monthly Interactions-$'!AZ7/'Monthly Interactions-Energy'!AZ7</f>
        <v>28.459608659687678</v>
      </c>
      <c r="BA7" s="241">
        <f>+'Monthly Interactions-$'!BA7/'Monthly Interactions-Energy'!BA7</f>
        <v>33.569515198066021</v>
      </c>
      <c r="BB7" s="241">
        <f>+'Monthly Interactions-$'!BB7/'Monthly Interactions-Energy'!BB7</f>
        <v>34.047443499311314</v>
      </c>
      <c r="BC7" s="241">
        <f>+'Monthly Interactions-$'!BC7/'Monthly Interactions-Energy'!BC7</f>
        <v>30.241668665807655</v>
      </c>
      <c r="BD7" s="241">
        <f>+'Monthly Interactions-$'!BD7/'Monthly Interactions-Energy'!BD7</f>
        <v>29.558289389320372</v>
      </c>
      <c r="BE7" s="241">
        <f>+'Monthly Interactions-$'!BE7/'Monthly Interactions-Energy'!BE7</f>
        <v>27.704340111205241</v>
      </c>
      <c r="BF7" s="241">
        <f>+'Monthly Interactions-$'!BF7/'Monthly Interactions-Energy'!BF7</f>
        <v>28.835246302154406</v>
      </c>
      <c r="BG7" s="241">
        <f>+'Monthly Interactions-$'!BG7/'Monthly Interactions-Energy'!BG7</f>
        <v>30.835790524127489</v>
      </c>
      <c r="BH7" s="241">
        <f>+'Monthly Interactions-$'!BH7/'Monthly Interactions-Energy'!BH7</f>
        <v>30.274575542595901</v>
      </c>
      <c r="BI7" s="241">
        <f>+'Monthly Interactions-$'!BI7/'Monthly Interactions-Energy'!BI7</f>
        <v>27.418715010945863</v>
      </c>
      <c r="BJ7" s="241">
        <f>+'Monthly Interactions-$'!BJ7/'Monthly Interactions-Energy'!BJ7</f>
        <v>28.593771030464175</v>
      </c>
      <c r="BK7" s="241">
        <f>+'Monthly Interactions-$'!BK7/'Monthly Interactions-Energy'!BK7</f>
        <v>29.538951586908588</v>
      </c>
      <c r="BL7" s="241">
        <f>+'Monthly Interactions-$'!BL7/'Monthly Interactions-Energy'!BL7</f>
        <v>29.561388955435028</v>
      </c>
      <c r="BM7" s="241">
        <f>+'Monthly Interactions-$'!BM7/'Monthly Interactions-Energy'!BM7</f>
        <v>34.949179455401591</v>
      </c>
      <c r="BN7" s="241">
        <f>+'Monthly Interactions-$'!BN7/'Monthly Interactions-Energy'!BN7</f>
        <v>35.737736868831071</v>
      </c>
      <c r="BO7" s="241">
        <f>+'Monthly Interactions-$'!BO7/'Monthly Interactions-Energy'!BO7</f>
        <v>32.395062511030211</v>
      </c>
      <c r="BP7" s="241">
        <f>+'Monthly Interactions-$'!BP7/'Monthly Interactions-Energy'!BP7</f>
        <v>32.086725251746998</v>
      </c>
      <c r="BQ7" s="241">
        <f>+'Monthly Interactions-$'!BQ7/'Monthly Interactions-Energy'!BQ7</f>
        <v>30.917659939406697</v>
      </c>
      <c r="BR7" s="241">
        <f>+'Monthly Interactions-$'!BR7/'Monthly Interactions-Energy'!BR7</f>
        <v>32.705496928659663</v>
      </c>
      <c r="BS7" s="241">
        <f>+'Monthly Interactions-$'!BS7/'Monthly Interactions-Energy'!BS7</f>
        <v>36.361259836738931</v>
      </c>
      <c r="BT7" s="241">
        <f>+'Monthly Interactions-$'!BT7/'Monthly Interactions-Energy'!BT7</f>
        <v>36.32719900080415</v>
      </c>
      <c r="BU7" s="241">
        <f>+'Monthly Interactions-$'!BU7/'Monthly Interactions-Energy'!BU7</f>
        <v>33.364809675017945</v>
      </c>
      <c r="BV7" s="241">
        <f>+'Monthly Interactions-$'!BV7/'Monthly Interactions-Energy'!BV7</f>
        <v>33.348702413239089</v>
      </c>
      <c r="BW7" s="241">
        <f>+'Monthly Interactions-$'!BW7/'Monthly Interactions-Energy'!BW7</f>
        <v>35.268331977637494</v>
      </c>
      <c r="BX7" s="241">
        <f>+'Monthly Interactions-$'!BX7/'Monthly Interactions-Energy'!BX7</f>
        <v>36.104585122268766</v>
      </c>
      <c r="BY7" s="241">
        <f>+'Monthly Interactions-$'!BY7/'Monthly Interactions-Energy'!BY7</f>
        <v>39.80225337567034</v>
      </c>
      <c r="BZ7" s="241">
        <f>+'Monthly Interactions-$'!BZ7/'Monthly Interactions-Energy'!BZ7</f>
        <v>40.913676844903563</v>
      </c>
      <c r="CA7" s="241">
        <f>+'Monthly Interactions-$'!CA7/'Monthly Interactions-Energy'!CA7</f>
        <v>38.562075405681995</v>
      </c>
      <c r="CB7" s="241">
        <f>+'Monthly Interactions-$'!CB7/'Monthly Interactions-Energy'!CB7</f>
        <v>37.899455479873382</v>
      </c>
      <c r="CC7" s="241">
        <f>+'Monthly Interactions-$'!CC7/'Monthly Interactions-Energy'!CC7</f>
        <v>36.24544464341465</v>
      </c>
      <c r="CD7" s="241">
        <f>+'Monthly Interactions-$'!CD7/'Monthly Interactions-Energy'!CD7</f>
        <v>38.558944040251227</v>
      </c>
      <c r="CE7" s="241">
        <f>+'Monthly Interactions-$'!CE7/'Monthly Interactions-Energy'!CE7</f>
        <v>46.228683944329731</v>
      </c>
      <c r="CF7" s="241">
        <f>+'Monthly Interactions-$'!CF7/'Monthly Interactions-Energy'!CF7</f>
        <v>45.930916244385536</v>
      </c>
      <c r="CG7" s="241">
        <f>+'Monthly Interactions-$'!CG7/'Monthly Interactions-Energy'!CG7</f>
        <v>40.199667524932686</v>
      </c>
      <c r="CH7" s="241">
        <f>+'Monthly Interactions-$'!CH7/'Monthly Interactions-Energy'!CH7</f>
        <v>39.772967328555545</v>
      </c>
      <c r="CI7" s="241">
        <f>+'Monthly Interactions-$'!CI7/'Monthly Interactions-Energy'!CI7</f>
        <v>42.664190749237576</v>
      </c>
      <c r="CJ7" s="241">
        <f>+'Monthly Interactions-$'!CJ7/'Monthly Interactions-Energy'!CJ7</f>
        <v>43.423729868092899</v>
      </c>
      <c r="CK7" s="241">
        <f>+'Monthly Interactions-$'!CK7/'Monthly Interactions-Energy'!CK7</f>
        <v>45.304146498218572</v>
      </c>
      <c r="CL7" s="241">
        <f>+'Monthly Interactions-$'!CL7/'Monthly Interactions-Energy'!CL7</f>
        <v>46.014581454608837</v>
      </c>
      <c r="CM7" s="241">
        <f>+'Monthly Interactions-$'!CM7/'Monthly Interactions-Energy'!CM7</f>
        <v>44.061733088586678</v>
      </c>
      <c r="CN7" s="241">
        <f>+'Monthly Interactions-$'!CN7/'Monthly Interactions-Energy'!CN7</f>
        <v>42.82817293806459</v>
      </c>
      <c r="CO7" s="241">
        <f>+'Monthly Interactions-$'!CO7/'Monthly Interactions-Energy'!CO7</f>
        <v>41.550536910683654</v>
      </c>
      <c r="CP7" s="241">
        <f>+'Monthly Interactions-$'!CP7/'Monthly Interactions-Energy'!CP7</f>
        <v>44.234572259545516</v>
      </c>
      <c r="CQ7" s="241">
        <f>+'Monthly Interactions-$'!CQ7/'Monthly Interactions-Energy'!CQ7</f>
        <v>51.730192816733272</v>
      </c>
      <c r="CR7" s="241">
        <f>+'Monthly Interactions-$'!CR7/'Monthly Interactions-Energy'!CR7</f>
        <v>51.495794559022109</v>
      </c>
      <c r="CS7" s="241">
        <f>+'Monthly Interactions-$'!CS7/'Monthly Interactions-Energy'!CS7</f>
        <v>43.7305975606114</v>
      </c>
      <c r="CT7" s="241">
        <f>+'Monthly Interactions-$'!CT7/'Monthly Interactions-Energy'!CT7</f>
        <v>43.063785711129157</v>
      </c>
      <c r="CU7" s="241">
        <f>+'Monthly Interactions-$'!CU7/'Monthly Interactions-Energy'!CU7</f>
        <v>44.78394908576</v>
      </c>
      <c r="CV7" s="241">
        <f>+'Monthly Interactions-$'!CV7/'Monthly Interactions-Energy'!CV7</f>
        <v>45.335335600908792</v>
      </c>
      <c r="CW7" s="241">
        <f>+'Monthly Interactions-$'!CW7/'Monthly Interactions-Energy'!CW7</f>
        <v>44.375504336930952</v>
      </c>
      <c r="CX7" s="241">
        <f>+'Monthly Interactions-$'!CX7/'Monthly Interactions-Energy'!CX7</f>
        <v>44.446563106314123</v>
      </c>
      <c r="CY7" s="241">
        <f>+'Monthly Interactions-$'!CY7/'Monthly Interactions-Energy'!CY7</f>
        <v>43.271810107724733</v>
      </c>
      <c r="CZ7" s="241">
        <f>+'Monthly Interactions-$'!CZ7/'Monthly Interactions-Energy'!CZ7</f>
        <v>39.949607949224998</v>
      </c>
      <c r="DA7" s="241">
        <f>+'Monthly Interactions-$'!DA7/'Monthly Interactions-Energy'!DA7</f>
        <v>37.842989441585914</v>
      </c>
      <c r="DB7" s="241">
        <f>+'Monthly Interactions-$'!DB7/'Monthly Interactions-Energy'!DB7</f>
        <v>38.535537830730199</v>
      </c>
      <c r="DC7" s="241">
        <f>+'Monthly Interactions-$'!DC7/'Monthly Interactions-Energy'!DC7</f>
        <v>42.200160163419788</v>
      </c>
      <c r="DD7" s="241">
        <f>+'Monthly Interactions-$'!DD7/'Monthly Interactions-Energy'!DD7</f>
        <v>43.774198745873235</v>
      </c>
      <c r="DE7" s="241">
        <f>+'Monthly Interactions-$'!DE7/'Monthly Interactions-Energy'!DE7</f>
        <v>37.537154634532101</v>
      </c>
      <c r="DF7" s="241">
        <f>+'Monthly Interactions-$'!DF7/'Monthly Interactions-Energy'!DF7</f>
        <v>38.852123666860933</v>
      </c>
      <c r="DG7" s="241">
        <f>+'Monthly Interactions-$'!DG7/'Monthly Interactions-Energy'!DG7</f>
        <v>42.241901985759405</v>
      </c>
      <c r="DH7" s="241">
        <f>+'Monthly Interactions-$'!DH7/'Monthly Interactions-Energy'!DH7</f>
        <v>41.409335872673921</v>
      </c>
      <c r="DI7" s="241">
        <f>+'Monthly Interactions-$'!DI7/'Monthly Interactions-Energy'!DI7</f>
        <v>45.649050970003856</v>
      </c>
      <c r="DJ7" s="241">
        <f>+'Monthly Interactions-$'!DJ7/'Monthly Interactions-Energy'!DJ7</f>
        <v>45.420665340776495</v>
      </c>
      <c r="DK7" s="241">
        <f>+'Monthly Interactions-$'!DK7/'Monthly Interactions-Energy'!DK7</f>
        <v>44.182008357128034</v>
      </c>
      <c r="DL7" s="241">
        <f>+'Monthly Interactions-$'!DL7/'Monthly Interactions-Energy'!DL7</f>
        <v>41.168765254535124</v>
      </c>
      <c r="DM7" s="241">
        <f>+'Monthly Interactions-$'!DM7/'Monthly Interactions-Energy'!DM7</f>
        <v>38.877679324656818</v>
      </c>
      <c r="DN7" s="241">
        <f>+'Monthly Interactions-$'!DN7/'Monthly Interactions-Energy'!DN7</f>
        <v>38.433039591593428</v>
      </c>
      <c r="DO7" s="241">
        <f>+'Monthly Interactions-$'!DO7/'Monthly Interactions-Energy'!DO7</f>
        <v>43.59554657826633</v>
      </c>
      <c r="DP7" s="241">
        <f>+'Monthly Interactions-$'!DP7/'Monthly Interactions-Energy'!DP7</f>
        <v>43.783056309106968</v>
      </c>
      <c r="DQ7" s="241">
        <f>+'Monthly Interactions-$'!DQ7/'Monthly Interactions-Energy'!DQ7</f>
        <v>37.767607716843536</v>
      </c>
      <c r="DR7" s="241">
        <f>+'Monthly Interactions-$'!DR7/'Monthly Interactions-Energy'!DR7</f>
        <v>41.058925727593319</v>
      </c>
      <c r="DS7" s="241">
        <f>+'Monthly Interactions-$'!DS7/'Monthly Interactions-Energy'!DS7</f>
        <v>43.695810179667269</v>
      </c>
      <c r="DT7" s="241">
        <f>+'Monthly Interactions-$'!DT7/'Monthly Interactions-Energy'!DT7</f>
        <v>42.600637499527735</v>
      </c>
      <c r="DU7" s="241">
        <f>+'Monthly Interactions-$'!DU7/'Monthly Interactions-Energy'!DU7</f>
        <v>46.96460824305327</v>
      </c>
      <c r="DV7" s="241">
        <f>+'Monthly Interactions-$'!DV7/'Monthly Interactions-Energy'!DV7</f>
        <v>46.339605131883424</v>
      </c>
      <c r="DW7" s="241">
        <f>+'Monthly Interactions-$'!DW7/'Monthly Interactions-Energy'!DW7</f>
        <v>45.138743025422201</v>
      </c>
      <c r="DX7" s="241">
        <f>+'Monthly Interactions-$'!DX7/'Monthly Interactions-Energy'!DX7</f>
        <v>43.167729998154307</v>
      </c>
      <c r="DY7" s="241">
        <f>+'Monthly Interactions-$'!DY7/'Monthly Interactions-Energy'!DY7</f>
        <v>40.618934886666068</v>
      </c>
      <c r="DZ7" s="241">
        <f>+'Monthly Interactions-$'!DZ7/'Monthly Interactions-Energy'!DZ7</f>
        <v>37.935318425771044</v>
      </c>
      <c r="EA7" s="241">
        <f>+'Monthly Interactions-$'!EA7/'Monthly Interactions-Energy'!EA7</f>
        <v>44.906042305081414</v>
      </c>
      <c r="EB7" s="241">
        <f>+'Monthly Interactions-$'!EB7/'Monthly Interactions-Energy'!EB7</f>
        <v>42.967415797690393</v>
      </c>
      <c r="EC7" s="241">
        <f>+'Monthly Interactions-$'!EC7/'Monthly Interactions-Energy'!EC7</f>
        <v>39.587732311131241</v>
      </c>
      <c r="ED7" s="241">
        <f>+'Monthly Interactions-$'!ED7/'Monthly Interactions-Energy'!ED7</f>
        <v>41.539654072946874</v>
      </c>
      <c r="EE7" s="241">
        <f>+'Monthly Interactions-$'!EE7/'Monthly Interactions-Energy'!EE7</f>
        <v>43.393328780224529</v>
      </c>
      <c r="EF7" s="241">
        <f>+'Monthly Interactions-$'!EF7/'Monthly Interactions-Energy'!EF7</f>
        <v>43.562722279668613</v>
      </c>
      <c r="EG7" s="241">
        <f>+'Monthly Interactions-$'!EG7/'Monthly Interactions-Energy'!EG7</f>
        <v>47.461694000569025</v>
      </c>
      <c r="EH7" s="241">
        <f>+'Monthly Interactions-$'!EH7/'Monthly Interactions-Energy'!EH7</f>
        <v>47.039210321238023</v>
      </c>
      <c r="EI7" s="241">
        <f>+'Monthly Interactions-$'!EI7/'Monthly Interactions-Energy'!EI7</f>
        <v>46.379047458750875</v>
      </c>
      <c r="EJ7" s="241">
        <f>+'Monthly Interactions-$'!EJ7/'Monthly Interactions-Energy'!EJ7</f>
        <v>44.383938695850837</v>
      </c>
      <c r="EK7" s="241">
        <f>+'Monthly Interactions-$'!EK7/'Monthly Interactions-Energy'!EK7</f>
        <v>40.432322664214546</v>
      </c>
      <c r="EL7" s="241">
        <f>+'Monthly Interactions-$'!EL7/'Monthly Interactions-Energy'!EL7</f>
        <v>39.258052155476946</v>
      </c>
      <c r="EM7" s="241">
        <f>+'Monthly Interactions-$'!EM7/'Monthly Interactions-Energy'!EM7</f>
        <v>46.613263135073474</v>
      </c>
      <c r="EN7" s="241">
        <f>+'Monthly Interactions-$'!EN7/'Monthly Interactions-Energy'!EN7</f>
        <v>43.877976670534281</v>
      </c>
      <c r="EO7" s="241">
        <f>+'Monthly Interactions-$'!EO7/'Monthly Interactions-Energy'!EO7</f>
        <v>41.774984287756901</v>
      </c>
      <c r="EP7" s="241">
        <f>+'Monthly Interactions-$'!EP7/'Monthly Interactions-Energy'!EP7</f>
        <v>42.568852555189913</v>
      </c>
      <c r="EQ7" s="241">
        <f>+'Monthly Interactions-$'!EQ7/'Monthly Interactions-Energy'!EQ7</f>
        <v>44.232650171329126</v>
      </c>
      <c r="ER7" s="241">
        <f>+'Monthly Interactions-$'!ER7/'Monthly Interactions-Energy'!ER7</f>
        <v>45.794299339123313</v>
      </c>
      <c r="ES7" s="241">
        <f>+'Monthly Interactions-$'!ES7/'Monthly Interactions-Energy'!ES7</f>
        <v>49.946091984368614</v>
      </c>
      <c r="ET7" s="241">
        <f>+'Monthly Interactions-$'!ET7/'Monthly Interactions-Energy'!ET7</f>
        <v>49.607063628628588</v>
      </c>
      <c r="EU7" s="241">
        <f>+'Monthly Interactions-$'!EU7/'Monthly Interactions-Energy'!EU7</f>
        <v>48.289466128026838</v>
      </c>
      <c r="EV7" s="241">
        <f>+'Monthly Interactions-$'!EV7/'Monthly Interactions-Energy'!EV7</f>
        <v>44.826303791423072</v>
      </c>
      <c r="EW7" s="241">
        <f>+'Monthly Interactions-$'!EW7/'Monthly Interactions-Energy'!EW7</f>
        <v>43.009688024173542</v>
      </c>
      <c r="EX7" s="241">
        <f>+'Monthly Interactions-$'!EX7/'Monthly Interactions-Energy'!EX7</f>
        <v>41.624731898732811</v>
      </c>
      <c r="EY7" s="241">
        <f>+'Monthly Interactions-$'!EY7/'Monthly Interactions-Energy'!EY7</f>
        <v>45.494353685617327</v>
      </c>
      <c r="EZ7" s="241">
        <f>+'Monthly Interactions-$'!EZ7/'Monthly Interactions-Energy'!EZ7</f>
        <v>47.637082861131731</v>
      </c>
      <c r="FA7" s="241">
        <f>+'Monthly Interactions-$'!FA7/'Monthly Interactions-Energy'!FA7</f>
        <v>41.868450908502858</v>
      </c>
      <c r="FB7" s="241">
        <f>+'Monthly Interactions-$'!FB7/'Monthly Interactions-Energy'!FB7</f>
        <v>44.779668789831341</v>
      </c>
      <c r="FC7" s="241">
        <f>+'Monthly Interactions-$'!FC7/'Monthly Interactions-Energy'!FC7</f>
        <v>46.989930772015001</v>
      </c>
      <c r="FD7" s="241">
        <f>+'Monthly Interactions-$'!FD7/'Monthly Interactions-Energy'!FD7</f>
        <v>46.569067834858878</v>
      </c>
      <c r="FE7" s="241">
        <f>+'Monthly Interactions-$'!FE7/'Monthly Interactions-Energy'!FE7</f>
        <v>53.02004930711724</v>
      </c>
      <c r="FF7" s="241">
        <f>+'Monthly Interactions-$'!FF7/'Monthly Interactions-Energy'!FF7</f>
        <v>53.028448749361452</v>
      </c>
      <c r="FG7" s="241">
        <f>+'Monthly Interactions-$'!FG7/'Monthly Interactions-Energy'!FG7</f>
        <v>52.055181070048377</v>
      </c>
      <c r="FH7" s="241">
        <f>+'Monthly Interactions-$'!FH7/'Monthly Interactions-Energy'!FH7</f>
        <v>49.197788761177762</v>
      </c>
      <c r="FI7" s="241">
        <f>+'Monthly Interactions-$'!FI7/'Monthly Interactions-Energy'!FI7</f>
        <v>46.101089995561885</v>
      </c>
      <c r="FJ7" s="241">
        <f>+'Monthly Interactions-$'!FJ7/'Monthly Interactions-Energy'!FJ7</f>
        <v>44.382880767761222</v>
      </c>
      <c r="FK7" s="241">
        <f>+'Monthly Interactions-$'!FK7/'Monthly Interactions-Energy'!FK7</f>
        <v>50.369149121860964</v>
      </c>
      <c r="FL7" s="241">
        <f>+'Monthly Interactions-$'!FL7/'Monthly Interactions-Energy'!FL7</f>
        <v>50.964221757258301</v>
      </c>
      <c r="FM7" s="241">
        <f>+'Monthly Interactions-$'!FM7/'Monthly Interactions-Energy'!FM7</f>
        <v>44.595935726489067</v>
      </c>
      <c r="FN7" s="241">
        <f>+'Monthly Interactions-$'!FN7/'Monthly Interactions-Energy'!FN7</f>
        <v>49.50288718662889</v>
      </c>
      <c r="FO7" s="241">
        <f>+'Monthly Interactions-$'!FO7/'Monthly Interactions-Energy'!FO7</f>
        <v>50.978603570910145</v>
      </c>
      <c r="FP7" s="241">
        <f>+'Monthly Interactions-$'!FP7/'Monthly Interactions-Energy'!FP7</f>
        <v>50.184914426546769</v>
      </c>
      <c r="FQ7" s="241">
        <f>+'Monthly Interactions-$'!FQ7/'Monthly Interactions-Energy'!FQ7</f>
        <v>56.026691146541495</v>
      </c>
      <c r="FR7" s="241">
        <f>+'Monthly Interactions-$'!FR7/'Monthly Interactions-Energy'!FR7</f>
        <v>56.114168549048856</v>
      </c>
      <c r="FS7" s="241">
        <f>+'Monthly Interactions-$'!FS7/'Monthly Interactions-Energy'!FS7</f>
        <v>55.00787970416377</v>
      </c>
      <c r="FT7" s="241">
        <f>+'Monthly Interactions-$'!FT7/'Monthly Interactions-Energy'!FT7</f>
        <v>52.304378252101984</v>
      </c>
      <c r="FU7" s="241">
        <f>+'Monthly Interactions-$'!FU7/'Monthly Interactions-Energy'!FU7</f>
        <v>48.606415364885066</v>
      </c>
      <c r="FV7" s="241">
        <f>+'Monthly Interactions-$'!FV7/'Monthly Interactions-Energy'!FV7</f>
        <v>45.687259425729792</v>
      </c>
      <c r="FW7" s="241">
        <f>+'Monthly Interactions-$'!FW7/'Monthly Interactions-Energy'!FW7</f>
        <v>53.281077734597041</v>
      </c>
      <c r="FX7" s="241">
        <f>+'Monthly Interactions-$'!FX7/'Monthly Interactions-Energy'!FX7</f>
        <v>51.953963209330588</v>
      </c>
      <c r="FY7" s="241">
        <f>+'Monthly Interactions-$'!FY7/'Monthly Interactions-Energy'!FY7</f>
        <v>47.585566001465132</v>
      </c>
      <c r="FZ7" s="241">
        <f>+'Monthly Interactions-$'!FZ7/'Monthly Interactions-Energy'!FZ7</f>
        <v>51.750413337670565</v>
      </c>
      <c r="GA7" s="241">
        <f>+'Monthly Interactions-$'!GA7/'Monthly Interactions-Energy'!GA7</f>
        <v>53.475081038036393</v>
      </c>
      <c r="GB7" s="241">
        <f>+'Monthly Interactions-$'!GB7/'Monthly Interactions-Energy'!GB7</f>
        <v>53.884584898872312</v>
      </c>
    </row>
    <row r="8" spans="2:184">
      <c r="B8" s="42" t="s">
        <v>67</v>
      </c>
      <c r="C8" s="21" t="s">
        <v>61</v>
      </c>
      <c r="D8" s="42" t="s">
        <v>174</v>
      </c>
      <c r="E8" s="241">
        <f>+('Monthly Interactions-$'!E3-'Monthly Interactions-$'!E6)/('Monthly Interactions-Energy'!E3-'Monthly Interactions-Energy'!E6)</f>
        <v>27.818839953630199</v>
      </c>
      <c r="F8" s="241">
        <f>+('Monthly Interactions-$'!F3-'Monthly Interactions-$'!F6)/('Monthly Interactions-Energy'!F3-'Monthly Interactions-Energy'!F6)</f>
        <v>28.144943247745271</v>
      </c>
      <c r="G8" s="241">
        <f>+('Monthly Interactions-$'!G3-'Monthly Interactions-$'!G6)/('Monthly Interactions-Energy'!G3-'Monthly Interactions-Energy'!G6)</f>
        <v>26.399408856490805</v>
      </c>
      <c r="H8" s="241">
        <f>+('Monthly Interactions-$'!H3-'Monthly Interactions-$'!H6)/('Monthly Interactions-Energy'!H3-'Monthly Interactions-Energy'!H6)</f>
        <v>24.664210310149734</v>
      </c>
      <c r="I8" s="241">
        <f>+('Monthly Interactions-$'!I3-'Monthly Interactions-$'!I6)/('Monthly Interactions-Energy'!I3-'Monthly Interactions-Energy'!I6)</f>
        <v>23.410698063087125</v>
      </c>
      <c r="J8" s="241">
        <f>+('Monthly Interactions-$'!J3-'Monthly Interactions-$'!J6)/('Monthly Interactions-Energy'!J3-'Monthly Interactions-Energy'!J6)</f>
        <v>23.338436381920189</v>
      </c>
      <c r="K8" s="241">
        <f>+('Monthly Interactions-$'!K3-'Monthly Interactions-$'!K6)/('Monthly Interactions-Energy'!K3-'Monthly Interactions-Energy'!K6)</f>
        <v>25.505375350647586</v>
      </c>
      <c r="L8" s="241">
        <f>+('Monthly Interactions-$'!L3-'Monthly Interactions-$'!L6)/('Monthly Interactions-Energy'!L3-'Monthly Interactions-Energy'!L6)</f>
        <v>25.026940644985594</v>
      </c>
      <c r="M8" s="241">
        <f>+('Monthly Interactions-$'!M3-'Monthly Interactions-$'!M6)/('Monthly Interactions-Energy'!M3-'Monthly Interactions-Energy'!M6)</f>
        <v>24.262140086634346</v>
      </c>
      <c r="N8" s="241">
        <f>+('Monthly Interactions-$'!N3-'Monthly Interactions-$'!N6)/('Monthly Interactions-Energy'!N3-'Monthly Interactions-Energy'!N6)</f>
        <v>24.863928321009421</v>
      </c>
      <c r="O8" s="241">
        <f>+('Monthly Interactions-$'!O3-'Monthly Interactions-$'!O6)/('Monthly Interactions-Energy'!O3-'Monthly Interactions-Energy'!O6)</f>
        <v>25.060780967524874</v>
      </c>
      <c r="P8" s="241">
        <f>+('Monthly Interactions-$'!P3-'Monthly Interactions-$'!P6)/('Monthly Interactions-Energy'!P3-'Monthly Interactions-Energy'!P6)</f>
        <v>25.61131876044454</v>
      </c>
      <c r="Q8" s="241">
        <f>+('Monthly Interactions-$'!Q3-'Monthly Interactions-$'!Q6)/('Monthly Interactions-Energy'!Q3-'Monthly Interactions-Energy'!Q6)</f>
        <v>29.167467621165581</v>
      </c>
      <c r="R8" s="241">
        <f>+('Monthly Interactions-$'!R3-'Monthly Interactions-$'!R6)/('Monthly Interactions-Energy'!R3-'Monthly Interactions-Energy'!R6)</f>
        <v>29.51387964456196</v>
      </c>
      <c r="S8" s="241">
        <f>+('Monthly Interactions-$'!S3-'Monthly Interactions-$'!S6)/('Monthly Interactions-Energy'!S3-'Monthly Interactions-Energy'!S6)</f>
        <v>26.095007470676357</v>
      </c>
      <c r="T8" s="241">
        <f>+('Monthly Interactions-$'!T3-'Monthly Interactions-$'!T6)/('Monthly Interactions-Energy'!T3-'Monthly Interactions-Energy'!T6)</f>
        <v>25.572252124052763</v>
      </c>
      <c r="U8" s="241">
        <f>+('Monthly Interactions-$'!U3-'Monthly Interactions-$'!U6)/('Monthly Interactions-Energy'!U3-'Monthly Interactions-Energy'!U6)</f>
        <v>24.502437723813848</v>
      </c>
      <c r="V8" s="241">
        <f>+('Monthly Interactions-$'!V3-'Monthly Interactions-$'!V6)/('Monthly Interactions-Energy'!V3-'Monthly Interactions-Energy'!V6)</f>
        <v>25.443465743217853</v>
      </c>
      <c r="W8" s="241">
        <f>+('Monthly Interactions-$'!W3-'Monthly Interactions-$'!W6)/('Monthly Interactions-Energy'!W3-'Monthly Interactions-Energy'!W6)</f>
        <v>27.226714882892871</v>
      </c>
      <c r="X8" s="241">
        <f>+('Monthly Interactions-$'!X3-'Monthly Interactions-$'!X6)/('Monthly Interactions-Energy'!X3-'Monthly Interactions-Energy'!X6)</f>
        <v>26.795300664068733</v>
      </c>
      <c r="Y8" s="241">
        <f>+('Monthly Interactions-$'!Y3-'Monthly Interactions-$'!Y6)/('Monthly Interactions-Energy'!Y3-'Monthly Interactions-Energy'!Y6)</f>
        <v>24.34542036732007</v>
      </c>
      <c r="Z8" s="241">
        <f>+('Monthly Interactions-$'!Z3-'Monthly Interactions-$'!Z6)/('Monthly Interactions-Energy'!Z3-'Monthly Interactions-Energy'!Z6)</f>
        <v>25.135587657768415</v>
      </c>
      <c r="AA8" s="241">
        <f>+('Monthly Interactions-$'!AA3-'Monthly Interactions-$'!AA6)/('Monthly Interactions-Energy'!AA3-'Monthly Interactions-Energy'!AA6)</f>
        <v>25.849215099244944</v>
      </c>
      <c r="AB8" s="241">
        <f>+('Monthly Interactions-$'!AB3-'Monthly Interactions-$'!AB6)/('Monthly Interactions-Energy'!AB3-'Monthly Interactions-Energy'!AB6)</f>
        <v>24.958559509166651</v>
      </c>
      <c r="AC8" s="241">
        <f>+('Monthly Interactions-$'!AC3-'Monthly Interactions-$'!AC6)/('Monthly Interactions-Energy'!AC3-'Monthly Interactions-Energy'!AC6)</f>
        <v>30.021964134267733</v>
      </c>
      <c r="AD8" s="241">
        <f>+('Monthly Interactions-$'!AD3-'Monthly Interactions-$'!AD6)/('Monthly Interactions-Energy'!AD3-'Monthly Interactions-Energy'!AD6)</f>
        <v>30.349553598172157</v>
      </c>
      <c r="AE8" s="241">
        <f>+('Monthly Interactions-$'!AE3-'Monthly Interactions-$'!AE6)/('Monthly Interactions-Energy'!AE3-'Monthly Interactions-Energy'!AE6)</f>
        <v>27.032164910056864</v>
      </c>
      <c r="AF8" s="241">
        <f>+('Monthly Interactions-$'!AF3-'Monthly Interactions-$'!AF6)/('Monthly Interactions-Energy'!AF3-'Monthly Interactions-Energy'!AF6)</f>
        <v>26.496674383218043</v>
      </c>
      <c r="AG8" s="241">
        <f>+('Monthly Interactions-$'!AG3-'Monthly Interactions-$'!AG6)/('Monthly Interactions-Energy'!AG3-'Monthly Interactions-Energy'!AG6)</f>
        <v>25.788641683602293</v>
      </c>
      <c r="AH8" s="241">
        <f>+('Monthly Interactions-$'!AH3-'Monthly Interactions-$'!AH6)/('Monthly Interactions-Energy'!AH3-'Monthly Interactions-Energy'!AH6)</f>
        <v>27.147581053006142</v>
      </c>
      <c r="AI8" s="241">
        <f>+('Monthly Interactions-$'!AI3-'Monthly Interactions-$'!AI6)/('Monthly Interactions-Energy'!AI3-'Monthly Interactions-Energy'!AI6)</f>
        <v>28.819813611153737</v>
      </c>
      <c r="AJ8" s="241">
        <f>+('Monthly Interactions-$'!AJ3-'Monthly Interactions-$'!AJ6)/('Monthly Interactions-Energy'!AJ3-'Monthly Interactions-Energy'!AJ6)</f>
        <v>28.373507698966268</v>
      </c>
      <c r="AK8" s="241">
        <f>+('Monthly Interactions-$'!AK3-'Monthly Interactions-$'!AK6)/('Monthly Interactions-Energy'!AK3-'Monthly Interactions-Energy'!AK6)</f>
        <v>25.382241802478049</v>
      </c>
      <c r="AL8" s="241">
        <f>+('Monthly Interactions-$'!AL3-'Monthly Interactions-$'!AL6)/('Monthly Interactions-Energy'!AL3-'Monthly Interactions-Energy'!AL6)</f>
        <v>26.111313939663432</v>
      </c>
      <c r="AM8" s="241">
        <f>+('Monthly Interactions-$'!AM3-'Monthly Interactions-$'!AM6)/('Monthly Interactions-Energy'!AM3-'Monthly Interactions-Energy'!AM6)</f>
        <v>26.890622758073363</v>
      </c>
      <c r="AN8" s="241">
        <f>+('Monthly Interactions-$'!AN3-'Monthly Interactions-$'!AN6)/('Monthly Interactions-Energy'!AN3-'Monthly Interactions-Energy'!AN6)</f>
        <v>26.410828382635955</v>
      </c>
      <c r="AO8" s="241">
        <f>+('Monthly Interactions-$'!AO3-'Monthly Interactions-$'!AO6)/('Monthly Interactions-Energy'!AO3-'Monthly Interactions-Energy'!AO6)</f>
        <v>32.200795063269538</v>
      </c>
      <c r="AP8" s="241">
        <f>+('Monthly Interactions-$'!AP3-'Monthly Interactions-$'!AP6)/('Monthly Interactions-Energy'!AP3-'Monthly Interactions-Energy'!AP6)</f>
        <v>32.557042532795933</v>
      </c>
      <c r="AQ8" s="241">
        <f>+('Monthly Interactions-$'!AQ3-'Monthly Interactions-$'!AQ6)/('Monthly Interactions-Energy'!AQ3-'Monthly Interactions-Energy'!AQ6)</f>
        <v>28.693650234770548</v>
      </c>
      <c r="AR8" s="241">
        <f>+('Monthly Interactions-$'!AR3-'Monthly Interactions-$'!AR6)/('Monthly Interactions-Energy'!AR3-'Monthly Interactions-Energy'!AR6)</f>
        <v>28.113632070770656</v>
      </c>
      <c r="AS8" s="241">
        <f>+('Monthly Interactions-$'!AS3-'Monthly Interactions-$'!AS6)/('Monthly Interactions-Energy'!AS3-'Monthly Interactions-Energy'!AS6)</f>
        <v>27.253419853488698</v>
      </c>
      <c r="AT8" s="241">
        <f>+('Monthly Interactions-$'!AT3-'Monthly Interactions-$'!AT6)/('Monthly Interactions-Energy'!AT3-'Monthly Interactions-Energy'!AT6)</f>
        <v>28.399235560666824</v>
      </c>
      <c r="AU8" s="241">
        <f>+('Monthly Interactions-$'!AU3-'Monthly Interactions-$'!AU6)/('Monthly Interactions-Energy'!AU3-'Monthly Interactions-Energy'!AU6)</f>
        <v>31.136604836484587</v>
      </c>
      <c r="AV8" s="241">
        <f>+('Monthly Interactions-$'!AV3-'Monthly Interactions-$'!AV6)/('Monthly Interactions-Energy'!AV3-'Monthly Interactions-Energy'!AV6)</f>
        <v>30.458721587130036</v>
      </c>
      <c r="AW8" s="241">
        <f>+('Monthly Interactions-$'!AW3-'Monthly Interactions-$'!AW6)/('Monthly Interactions-Energy'!AW3-'Monthly Interactions-Energy'!AW6)</f>
        <v>27.418520109459543</v>
      </c>
      <c r="AX8" s="241">
        <f>+('Monthly Interactions-$'!AX3-'Monthly Interactions-$'!AX6)/('Monthly Interactions-Energy'!AX3-'Monthly Interactions-Energy'!AX6)</f>
        <v>27.952171231902895</v>
      </c>
      <c r="AY8" s="241">
        <f>+('Monthly Interactions-$'!AY3-'Monthly Interactions-$'!AY6)/('Monthly Interactions-Energy'!AY3-'Monthly Interactions-Energy'!AY6)</f>
        <v>28.808298916884212</v>
      </c>
      <c r="AZ8" s="241">
        <f>+('Monthly Interactions-$'!AZ3-'Monthly Interactions-$'!AZ6)/('Monthly Interactions-Energy'!AZ3-'Monthly Interactions-Energy'!AZ6)</f>
        <v>28.56205959619081</v>
      </c>
      <c r="BA8" s="241">
        <f>+('Monthly Interactions-$'!BA3-'Monthly Interactions-$'!BA6)/('Monthly Interactions-Energy'!BA3-'Monthly Interactions-Energy'!BA6)</f>
        <v>33.695106342645957</v>
      </c>
      <c r="BB8" s="241">
        <f>+('Monthly Interactions-$'!BB3-'Monthly Interactions-$'!BB6)/('Monthly Interactions-Energy'!BB3-'Monthly Interactions-Energy'!BB6)</f>
        <v>34.070954914355198</v>
      </c>
      <c r="BC8" s="241">
        <f>+('Monthly Interactions-$'!BC3-'Monthly Interactions-$'!BC6)/('Monthly Interactions-Energy'!BC3-'Monthly Interactions-Energy'!BC6)</f>
        <v>30.282745778040468</v>
      </c>
      <c r="BD8" s="241">
        <f>+('Monthly Interactions-$'!BD3-'Monthly Interactions-$'!BD6)/('Monthly Interactions-Energy'!BD3-'Monthly Interactions-Energy'!BD6)</f>
        <v>29.659606875297367</v>
      </c>
      <c r="BE8" s="241">
        <f>+('Monthly Interactions-$'!BE3-'Monthly Interactions-$'!BE6)/('Monthly Interactions-Energy'!BE3-'Monthly Interactions-Energy'!BE6)</f>
        <v>27.899105739371983</v>
      </c>
      <c r="BF8" s="241">
        <f>+('Monthly Interactions-$'!BF3-'Monthly Interactions-$'!BF6)/('Monthly Interactions-Energy'!BF3-'Monthly Interactions-Energy'!BF6)</f>
        <v>29.25806602043205</v>
      </c>
      <c r="BG8" s="241">
        <f>+('Monthly Interactions-$'!BG3-'Monthly Interactions-$'!BG6)/('Monthly Interactions-Energy'!BG3-'Monthly Interactions-Energy'!BG6)</f>
        <v>31.554569327353207</v>
      </c>
      <c r="BH8" s="241">
        <f>+('Monthly Interactions-$'!BH3-'Monthly Interactions-$'!BH6)/('Monthly Interactions-Energy'!BH3-'Monthly Interactions-Energy'!BH6)</f>
        <v>30.909589582997466</v>
      </c>
      <c r="BI8" s="241">
        <f>+('Monthly Interactions-$'!BI3-'Monthly Interactions-$'!BI6)/('Monthly Interactions-Energy'!BI3-'Monthly Interactions-Energy'!BI6)</f>
        <v>27.843419833758951</v>
      </c>
      <c r="BJ8" s="241">
        <f>+('Monthly Interactions-$'!BJ3-'Monthly Interactions-$'!BJ6)/('Monthly Interactions-Energy'!BJ3-'Monthly Interactions-Energy'!BJ6)</f>
        <v>28.70493786467684</v>
      </c>
      <c r="BK8" s="241">
        <f>+('Monthly Interactions-$'!BK3-'Monthly Interactions-$'!BK6)/('Monthly Interactions-Energy'!BK3-'Monthly Interactions-Energy'!BK6)</f>
        <v>29.60797796983579</v>
      </c>
      <c r="BL8" s="241">
        <f>+('Monthly Interactions-$'!BL3-'Monthly Interactions-$'!BL6)/('Monthly Interactions-Energy'!BL3-'Monthly Interactions-Energy'!BL6)</f>
        <v>29.706137709521137</v>
      </c>
      <c r="BM8" s="241">
        <f>+('Monthly Interactions-$'!BM3-'Monthly Interactions-$'!BM6)/('Monthly Interactions-Energy'!BM3-'Monthly Interactions-Energy'!BM6)</f>
        <v>35.089704576499209</v>
      </c>
      <c r="BN8" s="241">
        <f>+('Monthly Interactions-$'!BN3-'Monthly Interactions-$'!BN6)/('Monthly Interactions-Energy'!BN3-'Monthly Interactions-Energy'!BN6)</f>
        <v>35.767498813024517</v>
      </c>
      <c r="BO8" s="241">
        <f>+('Monthly Interactions-$'!BO3-'Monthly Interactions-$'!BO6)/('Monthly Interactions-Energy'!BO3-'Monthly Interactions-Energy'!BO6)</f>
        <v>32.43979268092999</v>
      </c>
      <c r="BP8" s="241">
        <f>+('Monthly Interactions-$'!BP3-'Monthly Interactions-$'!BP6)/('Monthly Interactions-Energy'!BP3-'Monthly Interactions-Energy'!BP6)</f>
        <v>32.191384503954559</v>
      </c>
      <c r="BQ8" s="241">
        <f>+('Monthly Interactions-$'!BQ3-'Monthly Interactions-$'!BQ6)/('Monthly Interactions-Energy'!BQ3-'Monthly Interactions-Energy'!BQ6)</f>
        <v>31.13031034581196</v>
      </c>
      <c r="BR8" s="241">
        <f>+('Monthly Interactions-$'!BR3-'Monthly Interactions-$'!BR6)/('Monthly Interactions-Energy'!BR3-'Monthly Interactions-Energy'!BR6)</f>
        <v>33.249916987232091</v>
      </c>
      <c r="BS8" s="241">
        <f>+('Monthly Interactions-$'!BS3-'Monthly Interactions-$'!BS6)/('Monthly Interactions-Energy'!BS3-'Monthly Interactions-Energy'!BS6)</f>
        <v>37.196425255633102</v>
      </c>
      <c r="BT8" s="241">
        <f>+('Monthly Interactions-$'!BT3-'Monthly Interactions-$'!BT6)/('Monthly Interactions-Energy'!BT3-'Monthly Interactions-Energy'!BT6)</f>
        <v>37.117110274051704</v>
      </c>
      <c r="BU8" s="241">
        <f>+('Monthly Interactions-$'!BU3-'Monthly Interactions-$'!BU6)/('Monthly Interactions-Energy'!BU3-'Monthly Interactions-Energy'!BU6)</f>
        <v>33.911497204756486</v>
      </c>
      <c r="BV8" s="241">
        <f>+('Monthly Interactions-$'!BV3-'Monthly Interactions-$'!BV6)/('Monthly Interactions-Energy'!BV3-'Monthly Interactions-Energy'!BV6)</f>
        <v>33.446414089530641</v>
      </c>
      <c r="BW8" s="241">
        <f>+('Monthly Interactions-$'!BW3-'Monthly Interactions-$'!BW6)/('Monthly Interactions-Energy'!BW3-'Monthly Interactions-Energy'!BW6)</f>
        <v>35.351135114072264</v>
      </c>
      <c r="BX8" s="241">
        <f>+('Monthly Interactions-$'!BX3-'Monthly Interactions-$'!BX6)/('Monthly Interactions-Energy'!BX3-'Monthly Interactions-Energy'!BX6)</f>
        <v>36.250171461034057</v>
      </c>
      <c r="BY8" s="241">
        <f>+('Monthly Interactions-$'!BY3-'Monthly Interactions-$'!BY6)/('Monthly Interactions-Energy'!BY3-'Monthly Interactions-Energy'!BY6)</f>
        <v>39.96811233359103</v>
      </c>
      <c r="BZ8" s="241">
        <f>+('Monthly Interactions-$'!BZ3-'Monthly Interactions-$'!BZ6)/('Monthly Interactions-Energy'!BZ3-'Monthly Interactions-Energy'!BZ6)</f>
        <v>40.95393850241139</v>
      </c>
      <c r="CA8" s="241">
        <f>+('Monthly Interactions-$'!CA3-'Monthly Interactions-$'!CA6)/('Monthly Interactions-Energy'!CA3-'Monthly Interactions-Energy'!CA6)</f>
        <v>38.622319574311632</v>
      </c>
      <c r="CB8" s="241">
        <f>+('Monthly Interactions-$'!CB3-'Monthly Interactions-$'!CB6)/('Monthly Interactions-Energy'!CB3-'Monthly Interactions-Energy'!CB6)</f>
        <v>38.016753312569229</v>
      </c>
      <c r="CC8" s="241">
        <f>+('Monthly Interactions-$'!CC3-'Monthly Interactions-$'!CC6)/('Monthly Interactions-Energy'!CC3-'Monthly Interactions-Energy'!CC6)</f>
        <v>36.497601516164309</v>
      </c>
      <c r="CD8" s="241">
        <f>+('Monthly Interactions-$'!CD3-'Monthly Interactions-$'!CD6)/('Monthly Interactions-Energy'!CD3-'Monthly Interactions-Energy'!CD6)</f>
        <v>39.265225659727726</v>
      </c>
      <c r="CE8" s="241">
        <f>+('Monthly Interactions-$'!CE3-'Monthly Interactions-$'!CE6)/('Monthly Interactions-Energy'!CE3-'Monthly Interactions-Energy'!CE6)</f>
        <v>47.253385095843058</v>
      </c>
      <c r="CF8" s="241">
        <f>+('Monthly Interactions-$'!CF3-'Monthly Interactions-$'!CF6)/('Monthly Interactions-Energy'!CF3-'Monthly Interactions-Energy'!CF6)</f>
        <v>47.016792381172159</v>
      </c>
      <c r="CG8" s="241">
        <f>+('Monthly Interactions-$'!CG3-'Monthly Interactions-$'!CG6)/('Monthly Interactions-Energy'!CG3-'Monthly Interactions-Energy'!CG6)</f>
        <v>40.815364560360578</v>
      </c>
      <c r="CH8" s="241">
        <f>+('Monthly Interactions-$'!CH3-'Monthly Interactions-$'!CH6)/('Monthly Interactions-Energy'!CH3-'Monthly Interactions-Energy'!CH6)</f>
        <v>39.885041331553793</v>
      </c>
      <c r="CI8" s="241">
        <f>+('Monthly Interactions-$'!CI3-'Monthly Interactions-$'!CI6)/('Monthly Interactions-Energy'!CI3-'Monthly Interactions-Energy'!CI6)</f>
        <v>42.770435825868127</v>
      </c>
      <c r="CJ8" s="241">
        <f>+('Monthly Interactions-$'!CJ3-'Monthly Interactions-$'!CJ6)/('Monthly Interactions-Energy'!CJ3-'Monthly Interactions-Energy'!CJ6)</f>
        <v>43.647614469232465</v>
      </c>
      <c r="CK8" s="241">
        <f>+('Monthly Interactions-$'!CK3-'Monthly Interactions-$'!CK6)/('Monthly Interactions-Energy'!CK3-'Monthly Interactions-Energy'!CK6)</f>
        <v>45.465155991642249</v>
      </c>
      <c r="CL8" s="241">
        <f>+('Monthly Interactions-$'!CL3-'Monthly Interactions-$'!CL6)/('Monthly Interactions-Energy'!CL3-'Monthly Interactions-Energy'!CL6)</f>
        <v>46.101850455351538</v>
      </c>
      <c r="CM8" s="241">
        <f>+('Monthly Interactions-$'!CM3-'Monthly Interactions-$'!CM6)/('Monthly Interactions-Energy'!CM3-'Monthly Interactions-Energy'!CM6)</f>
        <v>44.112886514253333</v>
      </c>
      <c r="CN8" s="241">
        <f>+('Monthly Interactions-$'!CN3-'Monthly Interactions-$'!CN6)/('Monthly Interactions-Energy'!CN3-'Monthly Interactions-Energy'!CN6)</f>
        <v>42.971739752701531</v>
      </c>
      <c r="CO8" s="241">
        <f>+('Monthly Interactions-$'!CO3-'Monthly Interactions-$'!CO6)/('Monthly Interactions-Energy'!CO3-'Monthly Interactions-Energy'!CO6)</f>
        <v>41.836469258286179</v>
      </c>
      <c r="CP8" s="241">
        <f>+('Monthly Interactions-$'!CP3-'Monthly Interactions-$'!CP6)/('Monthly Interactions-Energy'!CP3-'Monthly Interactions-Energy'!CP6)</f>
        <v>44.939946053649578</v>
      </c>
      <c r="CQ8" s="241">
        <f>+('Monthly Interactions-$'!CQ3-'Monthly Interactions-$'!CQ6)/('Monthly Interactions-Energy'!CQ3-'Monthly Interactions-Energy'!CQ6)</f>
        <v>53.436525099262617</v>
      </c>
      <c r="CR8" s="241">
        <f>+('Monthly Interactions-$'!CR3-'Monthly Interactions-$'!CR6)/('Monthly Interactions-Energy'!CR3-'Monthly Interactions-Energy'!CR6)</f>
        <v>52.769892460233301</v>
      </c>
      <c r="CS8" s="241">
        <f>+('Monthly Interactions-$'!CS3-'Monthly Interactions-$'!CS6)/('Monthly Interactions-Energy'!CS3-'Monthly Interactions-Energy'!CS6)</f>
        <v>44.384424837618646</v>
      </c>
      <c r="CT8" s="241">
        <f>+('Monthly Interactions-$'!CT3-'Monthly Interactions-$'!CT6)/('Monthly Interactions-Energy'!CT3-'Monthly Interactions-Energy'!CT6)</f>
        <v>43.2745650306626</v>
      </c>
      <c r="CU8" s="241">
        <f>+('Monthly Interactions-$'!CU3-'Monthly Interactions-$'!CU6)/('Monthly Interactions-Energy'!CU3-'Monthly Interactions-Energy'!CU6)</f>
        <v>44.904347075633886</v>
      </c>
      <c r="CV8" s="241">
        <f>+('Monthly Interactions-$'!CV3-'Monthly Interactions-$'!CV6)/('Monthly Interactions-Energy'!CV3-'Monthly Interactions-Energy'!CV6)</f>
        <v>45.487031379639895</v>
      </c>
      <c r="CW8" s="241">
        <f>+('Monthly Interactions-$'!CW3-'Monthly Interactions-$'!CW6)/('Monthly Interactions-Energy'!CW3-'Monthly Interactions-Energy'!CW6)</f>
        <v>46.72528511909173</v>
      </c>
      <c r="CX8" s="241">
        <f>+('Monthly Interactions-$'!CX3-'Monthly Interactions-$'!CX6)/('Monthly Interactions-Energy'!CX3-'Monthly Interactions-Energy'!CX6)</f>
        <v>46.414639503987701</v>
      </c>
      <c r="CY8" s="241">
        <f>+('Monthly Interactions-$'!CY3-'Monthly Interactions-$'!CY6)/('Monthly Interactions-Energy'!CY3-'Monthly Interactions-Energy'!CY6)</f>
        <v>44.584234126500419</v>
      </c>
      <c r="CZ8" s="241">
        <f>+('Monthly Interactions-$'!CZ3-'Monthly Interactions-$'!CZ6)/('Monthly Interactions-Energy'!CZ3-'Monthly Interactions-Energy'!CZ6)</f>
        <v>42.798358066510168</v>
      </c>
      <c r="DA8" s="241">
        <f>+('Monthly Interactions-$'!DA3-'Monthly Interactions-$'!DA6)/('Monthly Interactions-Energy'!DA3-'Monthly Interactions-Energy'!DA6)</f>
        <v>41.282977019734041</v>
      </c>
      <c r="DB8" s="241">
        <f>+('Monthly Interactions-$'!DB3-'Monthly Interactions-$'!DB6)/('Monthly Interactions-Energy'!DB3-'Monthly Interactions-Energy'!DB6)</f>
        <v>42.795404181500139</v>
      </c>
      <c r="DC8" s="241">
        <f>+('Monthly Interactions-$'!DC3-'Monthly Interactions-$'!DC6)/('Monthly Interactions-Energy'!DC3-'Monthly Interactions-Energy'!DC6)</f>
        <v>50.672989899541385</v>
      </c>
      <c r="DD8" s="241">
        <f>+('Monthly Interactions-$'!DD3-'Monthly Interactions-$'!DD6)/('Monthly Interactions-Energy'!DD3-'Monthly Interactions-Energy'!DD6)</f>
        <v>49.325669058879114</v>
      </c>
      <c r="DE8" s="241">
        <f>+('Monthly Interactions-$'!DE3-'Monthly Interactions-$'!DE6)/('Monthly Interactions-Energy'!DE3-'Monthly Interactions-Energy'!DE6)</f>
        <v>41.79139189241463</v>
      </c>
      <c r="DF8" s="241">
        <f>+('Monthly Interactions-$'!DF3-'Monthly Interactions-$'!DF6)/('Monthly Interactions-Energy'!DF3-'Monthly Interactions-Energy'!DF6)</f>
        <v>42.129703443745541</v>
      </c>
      <c r="DG8" s="241">
        <f>+('Monthly Interactions-$'!DG3-'Monthly Interactions-$'!DG6)/('Monthly Interactions-Energy'!DG3-'Monthly Interactions-Energy'!DG6)</f>
        <v>44.81160267792378</v>
      </c>
      <c r="DH8" s="241">
        <f>+('Monthly Interactions-$'!DH3-'Monthly Interactions-$'!DH6)/('Monthly Interactions-Energy'!DH3-'Monthly Interactions-Energy'!DH6)</f>
        <v>44.215550585817674</v>
      </c>
      <c r="DI8" s="241">
        <f>+('Monthly Interactions-$'!DI3-'Monthly Interactions-$'!DI6)/('Monthly Interactions-Energy'!DI3-'Monthly Interactions-Energy'!DI6)</f>
        <v>47.827324673347107</v>
      </c>
      <c r="DJ8" s="241">
        <f>+('Monthly Interactions-$'!DJ3-'Monthly Interactions-$'!DJ6)/('Monthly Interactions-Energy'!DJ3-'Monthly Interactions-Energy'!DJ6)</f>
        <v>47.430596837289727</v>
      </c>
      <c r="DK8" s="241">
        <f>+('Monthly Interactions-$'!DK3-'Monthly Interactions-$'!DK6)/('Monthly Interactions-Energy'!DK3-'Monthly Interactions-Energy'!DK6)</f>
        <v>45.699054502137059</v>
      </c>
      <c r="DL8" s="241">
        <f>+('Monthly Interactions-$'!DL3-'Monthly Interactions-$'!DL6)/('Monthly Interactions-Energy'!DL3-'Monthly Interactions-Energy'!DL6)</f>
        <v>44.128442213646686</v>
      </c>
      <c r="DM8" s="241">
        <f>+('Monthly Interactions-$'!DM3-'Monthly Interactions-$'!DM6)/('Monthly Interactions-Energy'!DM3-'Monthly Interactions-Energy'!DM6)</f>
        <v>42.051443778344257</v>
      </c>
      <c r="DN8" s="241">
        <f>+('Monthly Interactions-$'!DN3-'Monthly Interactions-$'!DN6)/('Monthly Interactions-Energy'!DN3-'Monthly Interactions-Energy'!DN6)</f>
        <v>43.32593954366412</v>
      </c>
      <c r="DO8" s="241">
        <f>+('Monthly Interactions-$'!DO3-'Monthly Interactions-$'!DO6)/('Monthly Interactions-Energy'!DO3-'Monthly Interactions-Energy'!DO6)</f>
        <v>52.182536387643815</v>
      </c>
      <c r="DP8" s="241">
        <f>+('Monthly Interactions-$'!DP3-'Monthly Interactions-$'!DP6)/('Monthly Interactions-Energy'!DP3-'Monthly Interactions-Energy'!DP6)</f>
        <v>48.725412443487734</v>
      </c>
      <c r="DQ8" s="241">
        <f>+('Monthly Interactions-$'!DQ3-'Monthly Interactions-$'!DQ6)/('Monthly Interactions-Energy'!DQ3-'Monthly Interactions-Energy'!DQ6)</f>
        <v>42.598245205386576</v>
      </c>
      <c r="DR8" s="241">
        <f>+('Monthly Interactions-$'!DR3-'Monthly Interactions-$'!DR6)/('Monthly Interactions-Energy'!DR3-'Monthly Interactions-Energy'!DR6)</f>
        <v>44.091866112284265</v>
      </c>
      <c r="DS8" s="241">
        <f>+('Monthly Interactions-$'!DS3-'Monthly Interactions-$'!DS6)/('Monthly Interactions-Energy'!DS3-'Monthly Interactions-Energy'!DS6)</f>
        <v>46.324767956459382</v>
      </c>
      <c r="DT8" s="241">
        <f>+('Monthly Interactions-$'!DT3-'Monthly Interactions-$'!DT6)/('Monthly Interactions-Energy'!DT3-'Monthly Interactions-Energy'!DT6)</f>
        <v>46.255592628999423</v>
      </c>
      <c r="DU8" s="241">
        <f>+('Monthly Interactions-$'!DU3-'Monthly Interactions-$'!DU6)/('Monthly Interactions-Energy'!DU3-'Monthly Interactions-Energy'!DU6)</f>
        <v>49.201424298080717</v>
      </c>
      <c r="DV8" s="241">
        <f>+('Monthly Interactions-$'!DV3-'Monthly Interactions-$'!DV6)/('Monthly Interactions-Energy'!DV3-'Monthly Interactions-Energy'!DV6)</f>
        <v>48.37759628673237</v>
      </c>
      <c r="DW8" s="241">
        <f>+('Monthly Interactions-$'!DW3-'Monthly Interactions-$'!DW6)/('Monthly Interactions-Energy'!DW3-'Monthly Interactions-Energy'!DW6)</f>
        <v>46.888263140576754</v>
      </c>
      <c r="DX8" s="241">
        <f>+('Monthly Interactions-$'!DX3-'Monthly Interactions-$'!DX6)/('Monthly Interactions-Energy'!DX3-'Monthly Interactions-Energy'!DX6)</f>
        <v>46.21011042332379</v>
      </c>
      <c r="DY8" s="241">
        <f>+('Monthly Interactions-$'!DY3-'Monthly Interactions-$'!DY6)/('Monthly Interactions-Energy'!DY3-'Monthly Interactions-Energy'!DY6)</f>
        <v>43.585879383977904</v>
      </c>
      <c r="DZ8" s="241">
        <f>+('Monthly Interactions-$'!DZ3-'Monthly Interactions-$'!DZ6)/('Monthly Interactions-Energy'!DZ3-'Monthly Interactions-Energy'!DZ6)</f>
        <v>43.428768919818651</v>
      </c>
      <c r="EA8" s="241">
        <f>+('Monthly Interactions-$'!EA3-'Monthly Interactions-$'!EA6)/('Monthly Interactions-Energy'!EA3-'Monthly Interactions-Energy'!EA6)</f>
        <v>52.510087463452869</v>
      </c>
      <c r="EB8" s="241">
        <f>+('Monthly Interactions-$'!EB3-'Monthly Interactions-$'!EB6)/('Monthly Interactions-Energy'!EB3-'Monthly Interactions-Energy'!EB6)</f>
        <v>48.516186251730552</v>
      </c>
      <c r="EC8" s="241">
        <f>+('Monthly Interactions-$'!EC3-'Monthly Interactions-$'!EC6)/('Monthly Interactions-Energy'!EC3-'Monthly Interactions-Energy'!EC6)</f>
        <v>44.610186297640119</v>
      </c>
      <c r="ED8" s="241">
        <f>+('Monthly Interactions-$'!ED3-'Monthly Interactions-$'!ED6)/('Monthly Interactions-Energy'!ED3-'Monthly Interactions-Energy'!ED6)</f>
        <v>44.272528840669757</v>
      </c>
      <c r="EE8" s="241">
        <f>+('Monthly Interactions-$'!EE3-'Monthly Interactions-$'!EE6)/('Monthly Interactions-Energy'!EE3-'Monthly Interactions-Energy'!EE6)</f>
        <v>46.34089202998301</v>
      </c>
      <c r="EF8" s="241">
        <f>+('Monthly Interactions-$'!EF3-'Monthly Interactions-$'!EF6)/('Monthly Interactions-Energy'!EF3-'Monthly Interactions-Energy'!EF6)</f>
        <v>47.274065921329118</v>
      </c>
      <c r="EG8" s="241">
        <f>+('Monthly Interactions-$'!EG3-'Monthly Interactions-$'!EG6)/('Monthly Interactions-Energy'!EG3-'Monthly Interactions-Energy'!EG6)</f>
        <v>49.512995995595311</v>
      </c>
      <c r="EH8" s="241">
        <f>+('Monthly Interactions-$'!EH3-'Monthly Interactions-$'!EH6)/('Monthly Interactions-Energy'!EH3-'Monthly Interactions-Energy'!EH6)</f>
        <v>49.200293025078309</v>
      </c>
      <c r="EI8" s="241">
        <f>+('Monthly Interactions-$'!EI3-'Monthly Interactions-$'!EI6)/('Monthly Interactions-Energy'!EI3-'Monthly Interactions-Energy'!EI6)</f>
        <v>48.423731630661514</v>
      </c>
      <c r="EJ8" s="241">
        <f>+('Monthly Interactions-$'!EJ3-'Monthly Interactions-$'!EJ6)/('Monthly Interactions-Energy'!EJ3-'Monthly Interactions-Energy'!EJ6)</f>
        <v>46.773825236255533</v>
      </c>
      <c r="EK8" s="241">
        <f>+('Monthly Interactions-$'!EK3-'Monthly Interactions-$'!EK6)/('Monthly Interactions-Energy'!EK3-'Monthly Interactions-Energy'!EK6)</f>
        <v>44.273686885555819</v>
      </c>
      <c r="EL8" s="241">
        <f>+('Monthly Interactions-$'!EL3-'Monthly Interactions-$'!EL6)/('Monthly Interactions-Energy'!EL3-'Monthly Interactions-Energy'!EL6)</f>
        <v>44.883742605122194</v>
      </c>
      <c r="EM8" s="241">
        <f>+('Monthly Interactions-$'!EM3-'Monthly Interactions-$'!EM6)/('Monthly Interactions-Energy'!EM3-'Monthly Interactions-Energy'!EM6)</f>
        <v>52.946992587890463</v>
      </c>
      <c r="EN8" s="241">
        <f>+('Monthly Interactions-$'!EN3-'Monthly Interactions-$'!EN6)/('Monthly Interactions-Energy'!EN3-'Monthly Interactions-Energy'!EN6)</f>
        <v>51.159814268474257</v>
      </c>
      <c r="EO8" s="241">
        <f>+('Monthly Interactions-$'!EO3-'Monthly Interactions-$'!EO6)/('Monthly Interactions-Energy'!EO3-'Monthly Interactions-Energy'!EO6)</f>
        <v>46.431120713072239</v>
      </c>
      <c r="EP8" s="241">
        <f>+('Monthly Interactions-$'!EP3-'Monthly Interactions-$'!EP6)/('Monthly Interactions-Energy'!EP3-'Monthly Interactions-Energy'!EP6)</f>
        <v>45.378312587033477</v>
      </c>
      <c r="EQ8" s="241">
        <f>+('Monthly Interactions-$'!EQ3-'Monthly Interactions-$'!EQ6)/('Monthly Interactions-Energy'!EQ3-'Monthly Interactions-Energy'!EQ6)</f>
        <v>47.658899485603037</v>
      </c>
      <c r="ER8" s="241">
        <f>+('Monthly Interactions-$'!ER3-'Monthly Interactions-$'!ER6)/('Monthly Interactions-Energy'!ER3-'Monthly Interactions-Energy'!ER6)</f>
        <v>48.893957827830121</v>
      </c>
      <c r="ES8" s="241">
        <f>+('Monthly Interactions-$'!ES3-'Monthly Interactions-$'!ES6)/('Monthly Interactions-Energy'!ES3-'Monthly Interactions-Energy'!ES6)</f>
        <v>51.929479315925086</v>
      </c>
      <c r="ET8" s="241">
        <f>+('Monthly Interactions-$'!ET3-'Monthly Interactions-$'!ET6)/('Monthly Interactions-Energy'!ET3-'Monthly Interactions-Energy'!ET6)</f>
        <v>51.585103832612916</v>
      </c>
      <c r="EU8" s="241">
        <f>+('Monthly Interactions-$'!EU3-'Monthly Interactions-$'!EU6)/('Monthly Interactions-Energy'!EU3-'Monthly Interactions-Energy'!EU6)</f>
        <v>50.226594647178565</v>
      </c>
      <c r="EV8" s="241">
        <f>+('Monthly Interactions-$'!EV3-'Monthly Interactions-$'!EV6)/('Monthly Interactions-Energy'!EV3-'Monthly Interactions-Energy'!EV6)</f>
        <v>47.967440281203508</v>
      </c>
      <c r="EW8" s="241">
        <f>+('Monthly Interactions-$'!EW3-'Monthly Interactions-$'!EW6)/('Monthly Interactions-Energy'!EW3-'Monthly Interactions-Energy'!EW6)</f>
        <v>46.982834387824077</v>
      </c>
      <c r="EX8" s="241">
        <f>+('Monthly Interactions-$'!EX3-'Monthly Interactions-$'!EX6)/('Monthly Interactions-Energy'!EX3-'Monthly Interactions-Energy'!EX6)</f>
        <v>46.904872080021477</v>
      </c>
      <c r="EY8" s="241">
        <f>+('Monthly Interactions-$'!EY3-'Monthly Interactions-$'!EY6)/('Monthly Interactions-Energy'!EY3-'Monthly Interactions-Energy'!EY6)</f>
        <v>53.637155769188659</v>
      </c>
      <c r="EZ8" s="241">
        <f>+('Monthly Interactions-$'!EZ3-'Monthly Interactions-$'!EZ6)/('Monthly Interactions-Energy'!EZ3-'Monthly Interactions-Energy'!EZ6)</f>
        <v>54.169197177966289</v>
      </c>
      <c r="FA8" s="241">
        <f>+('Monthly Interactions-$'!FA3-'Monthly Interactions-$'!FA6)/('Monthly Interactions-Energy'!FA3-'Monthly Interactions-Energy'!FA6)</f>
        <v>47.052307254102267</v>
      </c>
      <c r="FB8" s="241">
        <f>+('Monthly Interactions-$'!FB3-'Monthly Interactions-$'!FB6)/('Monthly Interactions-Energy'!FB3-'Monthly Interactions-Energy'!FB6)</f>
        <v>47.759089047551228</v>
      </c>
      <c r="FC8" s="241">
        <f>+('Monthly Interactions-$'!FC3-'Monthly Interactions-$'!FC6)/('Monthly Interactions-Energy'!FC3-'Monthly Interactions-Energy'!FC6)</f>
        <v>50.375742323330073</v>
      </c>
      <c r="FD8" s="241">
        <f>+('Monthly Interactions-$'!FD3-'Monthly Interactions-$'!FD6)/('Monthly Interactions-Energy'!FD3-'Monthly Interactions-Energy'!FD6)</f>
        <v>50.229424101275889</v>
      </c>
      <c r="FE8" s="241">
        <f>+('Monthly Interactions-$'!FE3-'Monthly Interactions-$'!FE6)/('Monthly Interactions-Energy'!FE3-'Monthly Interactions-Energy'!FE6)</f>
        <v>55.423619416018454</v>
      </c>
      <c r="FF8" s="241">
        <f>+('Monthly Interactions-$'!FF3-'Monthly Interactions-$'!FF6)/('Monthly Interactions-Energy'!FF3-'Monthly Interactions-Energy'!FF6)</f>
        <v>55.1419713013468</v>
      </c>
      <c r="FG8" s="241">
        <f>+('Monthly Interactions-$'!FG3-'Monthly Interactions-$'!FG6)/('Monthly Interactions-Energy'!FG3-'Monthly Interactions-Energy'!FG6)</f>
        <v>54.140834284082182</v>
      </c>
      <c r="FH8" s="241">
        <f>+('Monthly Interactions-$'!FH3-'Monthly Interactions-$'!FH6)/('Monthly Interactions-Energy'!FH3-'Monthly Interactions-Energy'!FH6)</f>
        <v>52.216110438828196</v>
      </c>
      <c r="FI8" s="241">
        <f>+('Monthly Interactions-$'!FI3-'Monthly Interactions-$'!FI6)/('Monthly Interactions-Energy'!FI3-'Monthly Interactions-Energy'!FI6)</f>
        <v>50.877108257291809</v>
      </c>
      <c r="FJ8" s="241">
        <f>+('Monthly Interactions-$'!FJ3-'Monthly Interactions-$'!FJ6)/('Monthly Interactions-Energy'!FJ3-'Monthly Interactions-Energy'!FJ6)</f>
        <v>50.15091239229308</v>
      </c>
      <c r="FK8" s="241">
        <f>+('Monthly Interactions-$'!FK3-'Monthly Interactions-$'!FK6)/('Monthly Interactions-Energy'!FK3-'Monthly Interactions-Energy'!FK6)</f>
        <v>57.426865721805221</v>
      </c>
      <c r="FL8" s="241">
        <f>+('Monthly Interactions-$'!FL3-'Monthly Interactions-$'!FL6)/('Monthly Interactions-Energy'!FL3-'Monthly Interactions-Energy'!FL6)</f>
        <v>57.979958910355499</v>
      </c>
      <c r="FM8" s="241">
        <f>+('Monthly Interactions-$'!FM3-'Monthly Interactions-$'!FM6)/('Monthly Interactions-Energy'!FM3-'Monthly Interactions-Energy'!FM6)</f>
        <v>50.762988838615122</v>
      </c>
      <c r="FN8" s="241">
        <f>+('Monthly Interactions-$'!FN3-'Monthly Interactions-$'!FN6)/('Monthly Interactions-Energy'!FN3-'Monthly Interactions-Energy'!FN6)</f>
        <v>52.773184002423832</v>
      </c>
      <c r="FO8" s="241">
        <f>+('Monthly Interactions-$'!FO3-'Monthly Interactions-$'!FO6)/('Monthly Interactions-Energy'!FO3-'Monthly Interactions-Energy'!FO6)</f>
        <v>54.270808299903763</v>
      </c>
      <c r="FP8" s="241">
        <f>+('Monthly Interactions-$'!FP3-'Monthly Interactions-$'!FP6)/('Monthly Interactions-Energy'!FP3-'Monthly Interactions-Energy'!FP6)</f>
        <v>54.039369173888886</v>
      </c>
      <c r="FQ8" s="241">
        <f>+('Monthly Interactions-$'!FQ3-'Monthly Interactions-$'!FQ6)/('Monthly Interactions-Energy'!FQ3-'Monthly Interactions-Energy'!FQ6)</f>
        <v>58.799858356830164</v>
      </c>
      <c r="FR8" s="241">
        <f>+('Monthly Interactions-$'!FR3-'Monthly Interactions-$'!FR6)/('Monthly Interactions-Energy'!FR3-'Monthly Interactions-Energy'!FR6)</f>
        <v>58.341921698988394</v>
      </c>
      <c r="FS8" s="241">
        <f>+('Monthly Interactions-$'!FS3-'Monthly Interactions-$'!FS6)/('Monthly Interactions-Energy'!FS3-'Monthly Interactions-Energy'!FS6)</f>
        <v>57.16644395153147</v>
      </c>
      <c r="FT8" s="241">
        <f>+('Monthly Interactions-$'!FT3-'Monthly Interactions-$'!FT6)/('Monthly Interactions-Energy'!FT3-'Monthly Interactions-Energy'!FT6)</f>
        <v>55.09378352902182</v>
      </c>
      <c r="FU8" s="241">
        <f>+('Monthly Interactions-$'!FU3-'Monthly Interactions-$'!FU6)/('Monthly Interactions-Energy'!FU3-'Monthly Interactions-Energy'!FU6)</f>
        <v>53.623414096801454</v>
      </c>
      <c r="FV8" s="241">
        <f>+('Monthly Interactions-$'!FV3-'Monthly Interactions-$'!FV6)/('Monthly Interactions-Energy'!FV3-'Monthly Interactions-Energy'!FV6)</f>
        <v>52.371081125738357</v>
      </c>
      <c r="FW8" s="241">
        <f>+('Monthly Interactions-$'!FW3-'Monthly Interactions-$'!FW6)/('Monthly Interactions-Energy'!FW3-'Monthly Interactions-Energy'!FW6)</f>
        <v>61.487122610128814</v>
      </c>
      <c r="FX8" s="241">
        <f>+('Monthly Interactions-$'!FX3-'Monthly Interactions-$'!FX6)/('Monthly Interactions-Energy'!FX3-'Monthly Interactions-Energy'!FX6)</f>
        <v>59.265684923426448</v>
      </c>
      <c r="FY8" s="241">
        <f>+('Monthly Interactions-$'!FY3-'Monthly Interactions-$'!FY6)/('Monthly Interactions-Energy'!FY3-'Monthly Interactions-Energy'!FY6)</f>
        <v>53.47670012019973</v>
      </c>
      <c r="FZ8" s="241">
        <f>+('Monthly Interactions-$'!FZ3-'Monthly Interactions-$'!FZ6)/('Monthly Interactions-Energy'!FZ3-'Monthly Interactions-Energy'!FZ6)</f>
        <v>55.596536032539909</v>
      </c>
      <c r="GA8" s="241">
        <f>+('Monthly Interactions-$'!GA3-'Monthly Interactions-$'!GA6)/('Monthly Interactions-Energy'!GA3-'Monthly Interactions-Energy'!GA6)</f>
        <v>57.010941301602642</v>
      </c>
      <c r="GB8" s="241">
        <f>+('Monthly Interactions-$'!GB3-'Monthly Interactions-$'!GB6)/('Monthly Interactions-Energy'!GB3-'Monthly Interactions-Energy'!GB6)</f>
        <v>57.22011743218529</v>
      </c>
    </row>
    <row r="9" spans="2:184"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</row>
    <row r="10" spans="2:184">
      <c r="B10" s="242" t="s">
        <v>65</v>
      </c>
      <c r="C10" s="242" t="s">
        <v>33</v>
      </c>
      <c r="D10" s="242" t="s">
        <v>66</v>
      </c>
      <c r="E10" s="243">
        <f t="shared" ref="E10:P10" si="0">+E2</f>
        <v>41275</v>
      </c>
      <c r="F10" s="243">
        <f t="shared" si="0"/>
        <v>41306</v>
      </c>
      <c r="G10" s="243">
        <f t="shared" si="0"/>
        <v>41334</v>
      </c>
      <c r="H10" s="243">
        <f t="shared" si="0"/>
        <v>41365</v>
      </c>
      <c r="I10" s="243">
        <f t="shared" si="0"/>
        <v>41395</v>
      </c>
      <c r="J10" s="243">
        <f t="shared" si="0"/>
        <v>41426</v>
      </c>
      <c r="K10" s="243">
        <f t="shared" si="0"/>
        <v>41456</v>
      </c>
      <c r="L10" s="243">
        <f t="shared" si="0"/>
        <v>41487</v>
      </c>
      <c r="M10" s="243">
        <f t="shared" si="0"/>
        <v>41518</v>
      </c>
      <c r="N10" s="243">
        <f t="shared" si="0"/>
        <v>41548</v>
      </c>
      <c r="O10" s="243">
        <f t="shared" si="0"/>
        <v>41579</v>
      </c>
      <c r="P10" s="243">
        <f t="shared" si="0"/>
        <v>41609</v>
      </c>
      <c r="Q10" s="243">
        <f t="shared" ref="Q10:AI10" si="1">+Q2</f>
        <v>41640</v>
      </c>
      <c r="R10" s="243">
        <f t="shared" si="1"/>
        <v>41671</v>
      </c>
      <c r="S10" s="243">
        <f t="shared" si="1"/>
        <v>41699</v>
      </c>
      <c r="T10" s="243">
        <f t="shared" si="1"/>
        <v>41730</v>
      </c>
      <c r="U10" s="243">
        <f t="shared" si="1"/>
        <v>41760</v>
      </c>
      <c r="V10" s="243">
        <f t="shared" si="1"/>
        <v>41791</v>
      </c>
      <c r="W10" s="243">
        <f t="shared" si="1"/>
        <v>41821</v>
      </c>
      <c r="X10" s="243">
        <f t="shared" si="1"/>
        <v>41852</v>
      </c>
      <c r="Y10" s="243">
        <f t="shared" si="1"/>
        <v>41883</v>
      </c>
      <c r="Z10" s="243">
        <f t="shared" si="1"/>
        <v>41913</v>
      </c>
      <c r="AA10" s="243">
        <f t="shared" si="1"/>
        <v>41944</v>
      </c>
      <c r="AB10" s="243">
        <f t="shared" si="1"/>
        <v>41974</v>
      </c>
      <c r="AC10" s="243">
        <f t="shared" si="1"/>
        <v>42005</v>
      </c>
      <c r="AD10" s="243">
        <f t="shared" si="1"/>
        <v>42036</v>
      </c>
      <c r="AE10" s="243">
        <f t="shared" si="1"/>
        <v>42064</v>
      </c>
      <c r="AF10" s="243">
        <f t="shared" si="1"/>
        <v>42095</v>
      </c>
      <c r="AG10" s="243">
        <f t="shared" si="1"/>
        <v>42125</v>
      </c>
      <c r="AH10" s="243">
        <f t="shared" si="1"/>
        <v>42156</v>
      </c>
      <c r="AI10" s="243">
        <f t="shared" si="1"/>
        <v>42186</v>
      </c>
      <c r="AJ10" s="243">
        <f t="shared" ref="AJ10:AX10" si="2">+AJ2</f>
        <v>42217</v>
      </c>
      <c r="AK10" s="243">
        <f t="shared" si="2"/>
        <v>42248</v>
      </c>
      <c r="AL10" s="243">
        <f t="shared" si="2"/>
        <v>42278</v>
      </c>
      <c r="AM10" s="243">
        <f t="shared" si="2"/>
        <v>42309</v>
      </c>
      <c r="AN10" s="243">
        <f t="shared" si="2"/>
        <v>42339</v>
      </c>
      <c r="AO10" s="243">
        <f t="shared" si="2"/>
        <v>42370</v>
      </c>
      <c r="AP10" s="243">
        <f t="shared" si="2"/>
        <v>42401</v>
      </c>
      <c r="AQ10" s="243">
        <f t="shared" si="2"/>
        <v>42430</v>
      </c>
      <c r="AR10" s="243">
        <f t="shared" si="2"/>
        <v>42461</v>
      </c>
      <c r="AS10" s="243">
        <f t="shared" si="2"/>
        <v>42491</v>
      </c>
      <c r="AT10" s="243">
        <f t="shared" si="2"/>
        <v>42522</v>
      </c>
      <c r="AU10" s="243">
        <f t="shared" si="2"/>
        <v>42552</v>
      </c>
      <c r="AV10" s="243">
        <f t="shared" si="2"/>
        <v>42583</v>
      </c>
      <c r="AW10" s="243">
        <f t="shared" si="2"/>
        <v>42614</v>
      </c>
      <c r="AX10" s="243">
        <f t="shared" si="2"/>
        <v>42644</v>
      </c>
      <c r="AY10" s="243">
        <f t="shared" ref="AY10:AZ10" si="3">+AY2</f>
        <v>42675</v>
      </c>
      <c r="AZ10" s="243">
        <f t="shared" si="3"/>
        <v>42705</v>
      </c>
      <c r="BA10" s="243">
        <f t="shared" ref="BA10:DL10" si="4">+BA2</f>
        <v>42736</v>
      </c>
      <c r="BB10" s="243">
        <f t="shared" si="4"/>
        <v>42767</v>
      </c>
      <c r="BC10" s="243">
        <f t="shared" si="4"/>
        <v>42795</v>
      </c>
      <c r="BD10" s="243">
        <f t="shared" si="4"/>
        <v>42826</v>
      </c>
      <c r="BE10" s="243">
        <f t="shared" si="4"/>
        <v>42856</v>
      </c>
      <c r="BF10" s="243">
        <f t="shared" si="4"/>
        <v>42887</v>
      </c>
      <c r="BG10" s="243">
        <f t="shared" si="4"/>
        <v>42917</v>
      </c>
      <c r="BH10" s="243">
        <f t="shared" si="4"/>
        <v>42948</v>
      </c>
      <c r="BI10" s="243">
        <f t="shared" si="4"/>
        <v>42979</v>
      </c>
      <c r="BJ10" s="243">
        <f t="shared" si="4"/>
        <v>43009</v>
      </c>
      <c r="BK10" s="243">
        <f t="shared" si="4"/>
        <v>43040</v>
      </c>
      <c r="BL10" s="243">
        <f t="shared" si="4"/>
        <v>43070</v>
      </c>
      <c r="BM10" s="243">
        <f t="shared" si="4"/>
        <v>43101</v>
      </c>
      <c r="BN10" s="243">
        <f t="shared" si="4"/>
        <v>43132</v>
      </c>
      <c r="BO10" s="243">
        <f t="shared" si="4"/>
        <v>43160</v>
      </c>
      <c r="BP10" s="243">
        <f t="shared" si="4"/>
        <v>43191</v>
      </c>
      <c r="BQ10" s="243">
        <f t="shared" si="4"/>
        <v>43221</v>
      </c>
      <c r="BR10" s="243">
        <f t="shared" si="4"/>
        <v>43252</v>
      </c>
      <c r="BS10" s="243">
        <f t="shared" si="4"/>
        <v>43282</v>
      </c>
      <c r="BT10" s="243">
        <f t="shared" si="4"/>
        <v>43313</v>
      </c>
      <c r="BU10" s="243">
        <f t="shared" si="4"/>
        <v>43344</v>
      </c>
      <c r="BV10" s="243">
        <f t="shared" si="4"/>
        <v>43374</v>
      </c>
      <c r="BW10" s="243">
        <f t="shared" si="4"/>
        <v>43405</v>
      </c>
      <c r="BX10" s="243">
        <f t="shared" si="4"/>
        <v>43435</v>
      </c>
      <c r="BY10" s="243">
        <f t="shared" si="4"/>
        <v>43466</v>
      </c>
      <c r="BZ10" s="243">
        <f t="shared" si="4"/>
        <v>43497</v>
      </c>
      <c r="CA10" s="243">
        <f t="shared" si="4"/>
        <v>43525</v>
      </c>
      <c r="CB10" s="243">
        <f t="shared" si="4"/>
        <v>43556</v>
      </c>
      <c r="CC10" s="243">
        <f t="shared" si="4"/>
        <v>43586</v>
      </c>
      <c r="CD10" s="243">
        <f t="shared" si="4"/>
        <v>43617</v>
      </c>
      <c r="CE10" s="243">
        <f t="shared" si="4"/>
        <v>43647</v>
      </c>
      <c r="CF10" s="243">
        <f t="shared" si="4"/>
        <v>43678</v>
      </c>
      <c r="CG10" s="243">
        <f t="shared" si="4"/>
        <v>43709</v>
      </c>
      <c r="CH10" s="243">
        <f t="shared" si="4"/>
        <v>43739</v>
      </c>
      <c r="CI10" s="243">
        <f t="shared" si="4"/>
        <v>43770</v>
      </c>
      <c r="CJ10" s="243">
        <f t="shared" si="4"/>
        <v>43800</v>
      </c>
      <c r="CK10" s="243">
        <f t="shared" si="4"/>
        <v>43831</v>
      </c>
      <c r="CL10" s="243">
        <f t="shared" si="4"/>
        <v>43862</v>
      </c>
      <c r="CM10" s="243">
        <f t="shared" si="4"/>
        <v>43891</v>
      </c>
      <c r="CN10" s="243">
        <f t="shared" si="4"/>
        <v>43922</v>
      </c>
      <c r="CO10" s="243">
        <f t="shared" si="4"/>
        <v>43952</v>
      </c>
      <c r="CP10" s="243">
        <f t="shared" si="4"/>
        <v>43983</v>
      </c>
      <c r="CQ10" s="243">
        <f t="shared" si="4"/>
        <v>44013</v>
      </c>
      <c r="CR10" s="243">
        <f t="shared" si="4"/>
        <v>44044</v>
      </c>
      <c r="CS10" s="243">
        <f t="shared" si="4"/>
        <v>44075</v>
      </c>
      <c r="CT10" s="243">
        <f t="shared" si="4"/>
        <v>44105</v>
      </c>
      <c r="CU10" s="243">
        <f t="shared" si="4"/>
        <v>44136</v>
      </c>
      <c r="CV10" s="243">
        <f t="shared" si="4"/>
        <v>44166</v>
      </c>
      <c r="CW10" s="243">
        <f t="shared" si="4"/>
        <v>44197</v>
      </c>
      <c r="CX10" s="243">
        <f t="shared" si="4"/>
        <v>44228</v>
      </c>
      <c r="CY10" s="243">
        <f t="shared" si="4"/>
        <v>44256</v>
      </c>
      <c r="CZ10" s="243">
        <f t="shared" si="4"/>
        <v>44287</v>
      </c>
      <c r="DA10" s="243">
        <f t="shared" si="4"/>
        <v>44317</v>
      </c>
      <c r="DB10" s="243">
        <f t="shared" si="4"/>
        <v>44348</v>
      </c>
      <c r="DC10" s="243">
        <f t="shared" si="4"/>
        <v>44378</v>
      </c>
      <c r="DD10" s="243">
        <f t="shared" si="4"/>
        <v>44409</v>
      </c>
      <c r="DE10" s="243">
        <f t="shared" si="4"/>
        <v>44440</v>
      </c>
      <c r="DF10" s="243">
        <f t="shared" si="4"/>
        <v>44470</v>
      </c>
      <c r="DG10" s="243">
        <f t="shared" si="4"/>
        <v>44501</v>
      </c>
      <c r="DH10" s="243">
        <f t="shared" si="4"/>
        <v>44531</v>
      </c>
      <c r="DI10" s="243">
        <f t="shared" si="4"/>
        <v>44562</v>
      </c>
      <c r="DJ10" s="243">
        <f t="shared" si="4"/>
        <v>44593</v>
      </c>
      <c r="DK10" s="243">
        <f t="shared" si="4"/>
        <v>44621</v>
      </c>
      <c r="DL10" s="243">
        <f t="shared" si="4"/>
        <v>44652</v>
      </c>
      <c r="DM10" s="243">
        <f t="shared" ref="DM10:FX10" si="5">+DM2</f>
        <v>44682</v>
      </c>
      <c r="DN10" s="243">
        <f t="shared" si="5"/>
        <v>44713</v>
      </c>
      <c r="DO10" s="243">
        <f t="shared" si="5"/>
        <v>44743</v>
      </c>
      <c r="DP10" s="243">
        <f t="shared" si="5"/>
        <v>44774</v>
      </c>
      <c r="DQ10" s="243">
        <f t="shared" si="5"/>
        <v>44805</v>
      </c>
      <c r="DR10" s="243">
        <f t="shared" si="5"/>
        <v>44835</v>
      </c>
      <c r="DS10" s="243">
        <f t="shared" si="5"/>
        <v>44866</v>
      </c>
      <c r="DT10" s="243">
        <f t="shared" si="5"/>
        <v>44896</v>
      </c>
      <c r="DU10" s="243">
        <f t="shared" si="5"/>
        <v>44927</v>
      </c>
      <c r="DV10" s="243">
        <f t="shared" si="5"/>
        <v>44958</v>
      </c>
      <c r="DW10" s="243">
        <f t="shared" si="5"/>
        <v>44986</v>
      </c>
      <c r="DX10" s="243">
        <f t="shared" si="5"/>
        <v>45017</v>
      </c>
      <c r="DY10" s="243">
        <f t="shared" si="5"/>
        <v>45047</v>
      </c>
      <c r="DZ10" s="243">
        <f t="shared" si="5"/>
        <v>45078</v>
      </c>
      <c r="EA10" s="243">
        <f t="shared" si="5"/>
        <v>45108</v>
      </c>
      <c r="EB10" s="243">
        <f t="shared" si="5"/>
        <v>45139</v>
      </c>
      <c r="EC10" s="243">
        <f t="shared" si="5"/>
        <v>45170</v>
      </c>
      <c r="ED10" s="243">
        <f t="shared" si="5"/>
        <v>45200</v>
      </c>
      <c r="EE10" s="243">
        <f t="shared" si="5"/>
        <v>45231</v>
      </c>
      <c r="EF10" s="243">
        <f t="shared" si="5"/>
        <v>45261</v>
      </c>
      <c r="EG10" s="243">
        <f t="shared" si="5"/>
        <v>45292</v>
      </c>
      <c r="EH10" s="243">
        <f t="shared" si="5"/>
        <v>45323</v>
      </c>
      <c r="EI10" s="243">
        <f t="shared" si="5"/>
        <v>45352</v>
      </c>
      <c r="EJ10" s="243">
        <f t="shared" si="5"/>
        <v>45383</v>
      </c>
      <c r="EK10" s="243">
        <f t="shared" si="5"/>
        <v>45413</v>
      </c>
      <c r="EL10" s="243">
        <f t="shared" si="5"/>
        <v>45444</v>
      </c>
      <c r="EM10" s="243">
        <f t="shared" si="5"/>
        <v>45474</v>
      </c>
      <c r="EN10" s="243">
        <f t="shared" si="5"/>
        <v>45505</v>
      </c>
      <c r="EO10" s="243">
        <f t="shared" si="5"/>
        <v>45536</v>
      </c>
      <c r="EP10" s="243">
        <f t="shared" si="5"/>
        <v>45566</v>
      </c>
      <c r="EQ10" s="243">
        <f t="shared" si="5"/>
        <v>45597</v>
      </c>
      <c r="ER10" s="243">
        <f t="shared" si="5"/>
        <v>45627</v>
      </c>
      <c r="ES10" s="243">
        <f t="shared" si="5"/>
        <v>45658</v>
      </c>
      <c r="ET10" s="243">
        <f t="shared" si="5"/>
        <v>45689</v>
      </c>
      <c r="EU10" s="243">
        <f t="shared" si="5"/>
        <v>45717</v>
      </c>
      <c r="EV10" s="243">
        <f t="shared" si="5"/>
        <v>45748</v>
      </c>
      <c r="EW10" s="243">
        <f t="shared" si="5"/>
        <v>45778</v>
      </c>
      <c r="EX10" s="243">
        <f t="shared" si="5"/>
        <v>45809</v>
      </c>
      <c r="EY10" s="243">
        <f t="shared" si="5"/>
        <v>45839</v>
      </c>
      <c r="EZ10" s="243">
        <f t="shared" si="5"/>
        <v>45870</v>
      </c>
      <c r="FA10" s="243">
        <f t="shared" si="5"/>
        <v>45901</v>
      </c>
      <c r="FB10" s="243">
        <f t="shared" si="5"/>
        <v>45931</v>
      </c>
      <c r="FC10" s="243">
        <f t="shared" si="5"/>
        <v>45962</v>
      </c>
      <c r="FD10" s="243">
        <f t="shared" si="5"/>
        <v>45992</v>
      </c>
      <c r="FE10" s="243">
        <f t="shared" si="5"/>
        <v>46023</v>
      </c>
      <c r="FF10" s="243">
        <f t="shared" si="5"/>
        <v>46054</v>
      </c>
      <c r="FG10" s="243">
        <f t="shared" si="5"/>
        <v>46082</v>
      </c>
      <c r="FH10" s="243">
        <f t="shared" si="5"/>
        <v>46113</v>
      </c>
      <c r="FI10" s="243">
        <f t="shared" si="5"/>
        <v>46143</v>
      </c>
      <c r="FJ10" s="243">
        <f t="shared" si="5"/>
        <v>46174</v>
      </c>
      <c r="FK10" s="243">
        <f t="shared" si="5"/>
        <v>46204</v>
      </c>
      <c r="FL10" s="243">
        <f t="shared" si="5"/>
        <v>46235</v>
      </c>
      <c r="FM10" s="243">
        <f t="shared" si="5"/>
        <v>46266</v>
      </c>
      <c r="FN10" s="243">
        <f t="shared" si="5"/>
        <v>46296</v>
      </c>
      <c r="FO10" s="243">
        <f t="shared" si="5"/>
        <v>46327</v>
      </c>
      <c r="FP10" s="243">
        <f t="shared" si="5"/>
        <v>46357</v>
      </c>
      <c r="FQ10" s="243">
        <f t="shared" si="5"/>
        <v>46388</v>
      </c>
      <c r="FR10" s="243">
        <f t="shared" si="5"/>
        <v>46419</v>
      </c>
      <c r="FS10" s="243">
        <f t="shared" si="5"/>
        <v>46447</v>
      </c>
      <c r="FT10" s="243">
        <f t="shared" si="5"/>
        <v>46478</v>
      </c>
      <c r="FU10" s="243">
        <f t="shared" si="5"/>
        <v>46508</v>
      </c>
      <c r="FV10" s="243">
        <f t="shared" si="5"/>
        <v>46539</v>
      </c>
      <c r="FW10" s="243">
        <f t="shared" si="5"/>
        <v>46569</v>
      </c>
      <c r="FX10" s="243">
        <f t="shared" si="5"/>
        <v>46600</v>
      </c>
      <c r="FY10" s="243">
        <f t="shared" ref="FY10:GA10" si="6">+FY2</f>
        <v>46631</v>
      </c>
      <c r="FZ10" s="243">
        <f t="shared" si="6"/>
        <v>46661</v>
      </c>
      <c r="GA10" s="243">
        <f t="shared" si="6"/>
        <v>46692</v>
      </c>
      <c r="GB10" s="243">
        <f t="shared" ref="GB10" si="7">+GB2</f>
        <v>46722</v>
      </c>
    </row>
    <row r="11" spans="2:184">
      <c r="B11" s="214" t="s">
        <v>73</v>
      </c>
      <c r="C11" s="21" t="s">
        <v>61</v>
      </c>
      <c r="D11" s="19" t="s">
        <v>68</v>
      </c>
      <c r="E11" s="241">
        <f>+'Monthly Interactions-$'!E11/'Monthly Interactions-Energy'!E11</f>
        <v>33.491607915610089</v>
      </c>
      <c r="F11" s="241">
        <f>+'Monthly Interactions-$'!F11/'Monthly Interactions-Energy'!F11</f>
        <v>32.350777466609387</v>
      </c>
      <c r="G11" s="241">
        <f>+'Monthly Interactions-$'!G11/'Monthly Interactions-Energy'!G11</f>
        <v>30.924184191512023</v>
      </c>
      <c r="H11" s="241">
        <f>+'Monthly Interactions-$'!H11/'Monthly Interactions-Energy'!H11</f>
        <v>30.624059861482252</v>
      </c>
      <c r="I11" s="241">
        <f>+'Monthly Interactions-$'!I11/'Monthly Interactions-Energy'!I11</f>
        <v>30.032655993804298</v>
      </c>
      <c r="J11" s="241">
        <f>+'Monthly Interactions-$'!J11/'Monthly Interactions-Energy'!J11</f>
        <v>30.422082422685413</v>
      </c>
      <c r="K11" s="241">
        <f>+'Monthly Interactions-$'!K11/'Monthly Interactions-Energy'!K11</f>
        <v>36.688602073019119</v>
      </c>
      <c r="L11" s="241">
        <f>+'Monthly Interactions-$'!L11/'Monthly Interactions-Energy'!L11</f>
        <v>33.881397851992681</v>
      </c>
      <c r="M11" s="241" t="e">
        <f>+'Monthly Interactions-$'!M11/'Monthly Interactions-Energy'!M11</f>
        <v>#DIV/0!</v>
      </c>
      <c r="N11" s="241" t="e">
        <f>+'Monthly Interactions-$'!N11/'Monthly Interactions-Energy'!N11</f>
        <v>#DIV/0!</v>
      </c>
      <c r="O11" s="241" t="e">
        <f>+'Monthly Interactions-$'!O11/'Monthly Interactions-Energy'!O11</f>
        <v>#DIV/0!</v>
      </c>
      <c r="P11" s="241" t="e">
        <f>+'Monthly Interactions-$'!P11/'Monthly Interactions-Energy'!P11</f>
        <v>#DIV/0!</v>
      </c>
      <c r="Q11" s="241" t="e">
        <f>+'Monthly Interactions-$'!Q11/'Monthly Interactions-Energy'!Q11</f>
        <v>#DIV/0!</v>
      </c>
      <c r="R11" s="241" t="e">
        <f>+'Monthly Interactions-$'!R11/'Monthly Interactions-Energy'!R11</f>
        <v>#DIV/0!</v>
      </c>
      <c r="S11" s="241" t="e">
        <f>+'Monthly Interactions-$'!S11/'Monthly Interactions-Energy'!S11</f>
        <v>#DIV/0!</v>
      </c>
      <c r="T11" s="241" t="e">
        <f>+'Monthly Interactions-$'!T11/'Monthly Interactions-Energy'!T11</f>
        <v>#DIV/0!</v>
      </c>
      <c r="U11" s="241" t="e">
        <f>+'Monthly Interactions-$'!U11/'Monthly Interactions-Energy'!U11</f>
        <v>#DIV/0!</v>
      </c>
      <c r="V11" s="241" t="e">
        <f>+'Monthly Interactions-$'!V11/'Monthly Interactions-Energy'!V11</f>
        <v>#DIV/0!</v>
      </c>
      <c r="W11" s="241" t="e">
        <f>+'Monthly Interactions-$'!W11/'Monthly Interactions-Energy'!W11</f>
        <v>#DIV/0!</v>
      </c>
      <c r="X11" s="241" t="e">
        <f>+'Monthly Interactions-$'!X11/'Monthly Interactions-Energy'!X11</f>
        <v>#DIV/0!</v>
      </c>
      <c r="Y11" s="241" t="e">
        <f>+'Monthly Interactions-$'!Y11/'Monthly Interactions-Energy'!Y11</f>
        <v>#DIV/0!</v>
      </c>
      <c r="Z11" s="241" t="e">
        <f>+'Monthly Interactions-$'!Z11/'Monthly Interactions-Energy'!Z11</f>
        <v>#DIV/0!</v>
      </c>
      <c r="AA11" s="241" t="e">
        <f>+'Monthly Interactions-$'!AA11/'Monthly Interactions-Energy'!AA11</f>
        <v>#DIV/0!</v>
      </c>
      <c r="AB11" s="241" t="e">
        <f>+'Monthly Interactions-$'!AB11/'Monthly Interactions-Energy'!AB11</f>
        <v>#DIV/0!</v>
      </c>
      <c r="AC11" s="241" t="e">
        <f>+'Monthly Interactions-$'!AC11/'Monthly Interactions-Energy'!AC11</f>
        <v>#DIV/0!</v>
      </c>
      <c r="AD11" s="241" t="e">
        <f>+'Monthly Interactions-$'!AD11/'Monthly Interactions-Energy'!AD11</f>
        <v>#DIV/0!</v>
      </c>
      <c r="AE11" s="241" t="e">
        <f>+'Monthly Interactions-$'!AE11/'Monthly Interactions-Energy'!AE11</f>
        <v>#DIV/0!</v>
      </c>
      <c r="AF11" s="241" t="e">
        <f>+'Monthly Interactions-$'!AF11/'Monthly Interactions-Energy'!AF11</f>
        <v>#DIV/0!</v>
      </c>
      <c r="AG11" s="241" t="e">
        <f>+'Monthly Interactions-$'!AG11/'Monthly Interactions-Energy'!AG11</f>
        <v>#DIV/0!</v>
      </c>
      <c r="AH11" s="241" t="e">
        <f>+'Monthly Interactions-$'!AH11/'Monthly Interactions-Energy'!AH11</f>
        <v>#DIV/0!</v>
      </c>
      <c r="AI11" s="241" t="e">
        <f>+'Monthly Interactions-$'!AI11/'Monthly Interactions-Energy'!AI11</f>
        <v>#DIV/0!</v>
      </c>
      <c r="AJ11" s="241" t="e">
        <f>+'Monthly Interactions-$'!AJ11/'Monthly Interactions-Energy'!AJ11</f>
        <v>#DIV/0!</v>
      </c>
      <c r="AK11" s="241" t="e">
        <f>+'Monthly Interactions-$'!AK11/'Monthly Interactions-Energy'!AK11</f>
        <v>#DIV/0!</v>
      </c>
      <c r="AL11" s="241" t="e">
        <f>+'Monthly Interactions-$'!AL11/'Monthly Interactions-Energy'!AL11</f>
        <v>#DIV/0!</v>
      </c>
      <c r="AM11" s="241" t="e">
        <f>+'Monthly Interactions-$'!AM11/'Monthly Interactions-Energy'!AM11</f>
        <v>#DIV/0!</v>
      </c>
      <c r="AN11" s="241" t="e">
        <f>+'Monthly Interactions-$'!AN11/'Monthly Interactions-Energy'!AN11</f>
        <v>#DIV/0!</v>
      </c>
      <c r="AO11" s="241" t="e">
        <f>+'Monthly Interactions-$'!AO11/'Monthly Interactions-Energy'!AO11</f>
        <v>#DIV/0!</v>
      </c>
      <c r="AP11" s="241" t="e">
        <f>+'Monthly Interactions-$'!AP11/'Monthly Interactions-Energy'!AP11</f>
        <v>#DIV/0!</v>
      </c>
      <c r="AQ11" s="241" t="e">
        <f>+'Monthly Interactions-$'!AQ11/'Monthly Interactions-Energy'!AQ11</f>
        <v>#DIV/0!</v>
      </c>
      <c r="AR11" s="241" t="e">
        <f>+'Monthly Interactions-$'!AR11/'Monthly Interactions-Energy'!AR11</f>
        <v>#DIV/0!</v>
      </c>
      <c r="AS11" s="241" t="e">
        <f>+'Monthly Interactions-$'!AS11/'Monthly Interactions-Energy'!AS11</f>
        <v>#DIV/0!</v>
      </c>
      <c r="AT11" s="241" t="e">
        <f>+'Monthly Interactions-$'!AT11/'Monthly Interactions-Energy'!AT11</f>
        <v>#DIV/0!</v>
      </c>
      <c r="AU11" s="241" t="e">
        <f>+'Monthly Interactions-$'!AU11/'Monthly Interactions-Energy'!AU11</f>
        <v>#DIV/0!</v>
      </c>
      <c r="AV11" s="241" t="e">
        <f>+'Monthly Interactions-$'!AV11/'Monthly Interactions-Energy'!AV11</f>
        <v>#DIV/0!</v>
      </c>
      <c r="AW11" s="241" t="e">
        <f>+'Monthly Interactions-$'!AW11/'Monthly Interactions-Energy'!AW11</f>
        <v>#DIV/0!</v>
      </c>
      <c r="AX11" s="241" t="e">
        <f>+'Monthly Interactions-$'!AX11/'Monthly Interactions-Energy'!AX11</f>
        <v>#DIV/0!</v>
      </c>
      <c r="AY11" s="241" t="e">
        <f>+'Monthly Interactions-$'!AY11/'Monthly Interactions-Energy'!AY11</f>
        <v>#DIV/0!</v>
      </c>
      <c r="AZ11" s="241" t="e">
        <f>+'Monthly Interactions-$'!AZ11/'Monthly Interactions-Energy'!AZ11</f>
        <v>#DIV/0!</v>
      </c>
      <c r="BA11" s="241" t="e">
        <f>+'Monthly Interactions-$'!BA11/'Monthly Interactions-Energy'!BA11</f>
        <v>#DIV/0!</v>
      </c>
      <c r="BB11" s="241" t="e">
        <f>+'Monthly Interactions-$'!BB11/'Monthly Interactions-Energy'!BB11</f>
        <v>#DIV/0!</v>
      </c>
      <c r="BC11" s="241" t="e">
        <f>+'Monthly Interactions-$'!BC11/'Monthly Interactions-Energy'!BC11</f>
        <v>#DIV/0!</v>
      </c>
      <c r="BD11" s="241" t="e">
        <f>+'Monthly Interactions-$'!BD11/'Monthly Interactions-Energy'!BD11</f>
        <v>#DIV/0!</v>
      </c>
      <c r="BE11" s="241" t="e">
        <f>+'Monthly Interactions-$'!BE11/'Monthly Interactions-Energy'!BE11</f>
        <v>#DIV/0!</v>
      </c>
      <c r="BF11" s="241" t="e">
        <f>+'Monthly Interactions-$'!BF11/'Monthly Interactions-Energy'!BF11</f>
        <v>#DIV/0!</v>
      </c>
      <c r="BG11" s="241" t="e">
        <f>+'Monthly Interactions-$'!BG11/'Monthly Interactions-Energy'!BG11</f>
        <v>#DIV/0!</v>
      </c>
      <c r="BH11" s="241" t="e">
        <f>+'Monthly Interactions-$'!BH11/'Monthly Interactions-Energy'!BH11</f>
        <v>#DIV/0!</v>
      </c>
      <c r="BI11" s="241" t="e">
        <f>+'Monthly Interactions-$'!BI11/'Monthly Interactions-Energy'!BI11</f>
        <v>#DIV/0!</v>
      </c>
      <c r="BJ11" s="241" t="e">
        <f>+'Monthly Interactions-$'!BJ11/'Monthly Interactions-Energy'!BJ11</f>
        <v>#DIV/0!</v>
      </c>
      <c r="BK11" s="241" t="e">
        <f>+'Monthly Interactions-$'!BK11/'Monthly Interactions-Energy'!BK11</f>
        <v>#DIV/0!</v>
      </c>
      <c r="BL11" s="241" t="e">
        <f>+'Monthly Interactions-$'!BL11/'Monthly Interactions-Energy'!BL11</f>
        <v>#DIV/0!</v>
      </c>
      <c r="BM11" s="241" t="e">
        <f>+'Monthly Interactions-$'!BM11/'Monthly Interactions-Energy'!BM11</f>
        <v>#DIV/0!</v>
      </c>
      <c r="BN11" s="241" t="e">
        <f>+'Monthly Interactions-$'!BN11/'Monthly Interactions-Energy'!BN11</f>
        <v>#DIV/0!</v>
      </c>
      <c r="BO11" s="241" t="e">
        <f>+'Monthly Interactions-$'!BO11/'Monthly Interactions-Energy'!BO11</f>
        <v>#DIV/0!</v>
      </c>
      <c r="BP11" s="241" t="e">
        <f>+'Monthly Interactions-$'!BP11/'Monthly Interactions-Energy'!BP11</f>
        <v>#DIV/0!</v>
      </c>
      <c r="BQ11" s="241" t="e">
        <f>+'Monthly Interactions-$'!BQ11/'Monthly Interactions-Energy'!BQ11</f>
        <v>#DIV/0!</v>
      </c>
      <c r="BR11" s="241" t="e">
        <f>+'Monthly Interactions-$'!BR11/'Monthly Interactions-Energy'!BR11</f>
        <v>#DIV/0!</v>
      </c>
      <c r="BS11" s="241" t="e">
        <f>+'Monthly Interactions-$'!BS11/'Monthly Interactions-Energy'!BS11</f>
        <v>#DIV/0!</v>
      </c>
      <c r="BT11" s="241" t="e">
        <f>+'Monthly Interactions-$'!BT11/'Monthly Interactions-Energy'!BT11</f>
        <v>#DIV/0!</v>
      </c>
      <c r="BU11" s="241" t="e">
        <f>+'Monthly Interactions-$'!BU11/'Monthly Interactions-Energy'!BU11</f>
        <v>#DIV/0!</v>
      </c>
      <c r="BV11" s="241" t="e">
        <f>+'Monthly Interactions-$'!BV11/'Monthly Interactions-Energy'!BV11</f>
        <v>#DIV/0!</v>
      </c>
      <c r="BW11" s="241" t="e">
        <f>+'Monthly Interactions-$'!BW11/'Monthly Interactions-Energy'!BW11</f>
        <v>#DIV/0!</v>
      </c>
      <c r="BX11" s="241" t="e">
        <f>+'Monthly Interactions-$'!BX11/'Monthly Interactions-Energy'!BX11</f>
        <v>#DIV/0!</v>
      </c>
      <c r="BY11" s="241" t="e">
        <f>+'Monthly Interactions-$'!BY11/'Monthly Interactions-Energy'!BY11</f>
        <v>#DIV/0!</v>
      </c>
      <c r="BZ11" s="241" t="e">
        <f>+'Monthly Interactions-$'!BZ11/'Monthly Interactions-Energy'!BZ11</f>
        <v>#DIV/0!</v>
      </c>
      <c r="CA11" s="241" t="e">
        <f>+'Monthly Interactions-$'!CA11/'Monthly Interactions-Energy'!CA11</f>
        <v>#DIV/0!</v>
      </c>
      <c r="CB11" s="241" t="e">
        <f>+'Monthly Interactions-$'!CB11/'Monthly Interactions-Energy'!CB11</f>
        <v>#DIV/0!</v>
      </c>
      <c r="CC11" s="241" t="e">
        <f>+'Monthly Interactions-$'!CC11/'Monthly Interactions-Energy'!CC11</f>
        <v>#DIV/0!</v>
      </c>
      <c r="CD11" s="241" t="e">
        <f>+'Monthly Interactions-$'!CD11/'Monthly Interactions-Energy'!CD11</f>
        <v>#DIV/0!</v>
      </c>
      <c r="CE11" s="241" t="e">
        <f>+'Monthly Interactions-$'!CE11/'Monthly Interactions-Energy'!CE11</f>
        <v>#DIV/0!</v>
      </c>
      <c r="CF11" s="241" t="e">
        <f>+'Monthly Interactions-$'!CF11/'Monthly Interactions-Energy'!CF11</f>
        <v>#DIV/0!</v>
      </c>
      <c r="CG11" s="241" t="e">
        <f>+'Monthly Interactions-$'!CG11/'Monthly Interactions-Energy'!CG11</f>
        <v>#DIV/0!</v>
      </c>
      <c r="CH11" s="241" t="e">
        <f>+'Monthly Interactions-$'!CH11/'Monthly Interactions-Energy'!CH11</f>
        <v>#DIV/0!</v>
      </c>
      <c r="CI11" s="241" t="e">
        <f>+'Monthly Interactions-$'!CI11/'Monthly Interactions-Energy'!CI11</f>
        <v>#DIV/0!</v>
      </c>
      <c r="CJ11" s="241" t="e">
        <f>+'Monthly Interactions-$'!CJ11/'Monthly Interactions-Energy'!CJ11</f>
        <v>#DIV/0!</v>
      </c>
      <c r="CK11" s="241" t="e">
        <f>+'Monthly Interactions-$'!CK11/'Monthly Interactions-Energy'!CK11</f>
        <v>#DIV/0!</v>
      </c>
      <c r="CL11" s="241" t="e">
        <f>+'Monthly Interactions-$'!CL11/'Monthly Interactions-Energy'!CL11</f>
        <v>#DIV/0!</v>
      </c>
      <c r="CM11" s="241" t="e">
        <f>+'Monthly Interactions-$'!CM11/'Monthly Interactions-Energy'!CM11</f>
        <v>#DIV/0!</v>
      </c>
      <c r="CN11" s="241" t="e">
        <f>+'Monthly Interactions-$'!CN11/'Monthly Interactions-Energy'!CN11</f>
        <v>#DIV/0!</v>
      </c>
      <c r="CO11" s="241" t="e">
        <f>+'Monthly Interactions-$'!CO11/'Monthly Interactions-Energy'!CO11</f>
        <v>#DIV/0!</v>
      </c>
      <c r="CP11" s="241" t="e">
        <f>+'Monthly Interactions-$'!CP11/'Monthly Interactions-Energy'!CP11</f>
        <v>#DIV/0!</v>
      </c>
      <c r="CQ11" s="241" t="e">
        <f>+'Monthly Interactions-$'!CQ11/'Monthly Interactions-Energy'!CQ11</f>
        <v>#DIV/0!</v>
      </c>
      <c r="CR11" s="241" t="e">
        <f>+'Monthly Interactions-$'!CR11/'Monthly Interactions-Energy'!CR11</f>
        <v>#DIV/0!</v>
      </c>
      <c r="CS11" s="241" t="e">
        <f>+'Monthly Interactions-$'!CS11/'Monthly Interactions-Energy'!CS11</f>
        <v>#DIV/0!</v>
      </c>
      <c r="CT11" s="241" t="e">
        <f>+'Monthly Interactions-$'!CT11/'Monthly Interactions-Energy'!CT11</f>
        <v>#DIV/0!</v>
      </c>
      <c r="CU11" s="241" t="e">
        <f>+'Monthly Interactions-$'!CU11/'Monthly Interactions-Energy'!CU11</f>
        <v>#DIV/0!</v>
      </c>
      <c r="CV11" s="241" t="e">
        <f>+'Monthly Interactions-$'!CV11/'Monthly Interactions-Energy'!CV11</f>
        <v>#DIV/0!</v>
      </c>
      <c r="CW11" s="241" t="e">
        <f>+'Monthly Interactions-$'!CW11/'Monthly Interactions-Energy'!CW11</f>
        <v>#DIV/0!</v>
      </c>
      <c r="CX11" s="241" t="e">
        <f>+'Monthly Interactions-$'!CX11/'Monthly Interactions-Energy'!CX11</f>
        <v>#DIV/0!</v>
      </c>
      <c r="CY11" s="241" t="e">
        <f>+'Monthly Interactions-$'!CY11/'Monthly Interactions-Energy'!CY11</f>
        <v>#DIV/0!</v>
      </c>
      <c r="CZ11" s="241" t="e">
        <f>+'Monthly Interactions-$'!CZ11/'Monthly Interactions-Energy'!CZ11</f>
        <v>#DIV/0!</v>
      </c>
      <c r="DA11" s="241" t="e">
        <f>+'Monthly Interactions-$'!DA11/'Monthly Interactions-Energy'!DA11</f>
        <v>#DIV/0!</v>
      </c>
      <c r="DB11" s="241" t="e">
        <f>+'Monthly Interactions-$'!DB11/'Monthly Interactions-Energy'!DB11</f>
        <v>#DIV/0!</v>
      </c>
      <c r="DC11" s="241" t="e">
        <f>+'Monthly Interactions-$'!DC11/'Monthly Interactions-Energy'!DC11</f>
        <v>#DIV/0!</v>
      </c>
      <c r="DD11" s="241" t="e">
        <f>+'Monthly Interactions-$'!DD11/'Monthly Interactions-Energy'!DD11</f>
        <v>#DIV/0!</v>
      </c>
      <c r="DE11" s="241" t="e">
        <f>+'Monthly Interactions-$'!DE11/'Monthly Interactions-Energy'!DE11</f>
        <v>#DIV/0!</v>
      </c>
      <c r="DF11" s="241" t="e">
        <f>+'Monthly Interactions-$'!DF11/'Monthly Interactions-Energy'!DF11</f>
        <v>#DIV/0!</v>
      </c>
      <c r="DG11" s="241" t="e">
        <f>+'Monthly Interactions-$'!DG11/'Monthly Interactions-Energy'!DG11</f>
        <v>#DIV/0!</v>
      </c>
      <c r="DH11" s="241" t="e">
        <f>+'Monthly Interactions-$'!DH11/'Monthly Interactions-Energy'!DH11</f>
        <v>#DIV/0!</v>
      </c>
      <c r="DI11" s="241" t="e">
        <f>+'Monthly Interactions-$'!DI11/'Monthly Interactions-Energy'!DI11</f>
        <v>#DIV/0!</v>
      </c>
      <c r="DJ11" s="241" t="e">
        <f>+'Monthly Interactions-$'!DJ11/'Monthly Interactions-Energy'!DJ11</f>
        <v>#DIV/0!</v>
      </c>
      <c r="DK11" s="241" t="e">
        <f>+'Monthly Interactions-$'!DK11/'Monthly Interactions-Energy'!DK11</f>
        <v>#DIV/0!</v>
      </c>
      <c r="DL11" s="241" t="e">
        <f>+'Monthly Interactions-$'!DL11/'Monthly Interactions-Energy'!DL11</f>
        <v>#DIV/0!</v>
      </c>
      <c r="DM11" s="241" t="e">
        <f>+'Monthly Interactions-$'!DM11/'Monthly Interactions-Energy'!DM11</f>
        <v>#DIV/0!</v>
      </c>
      <c r="DN11" s="241" t="e">
        <f>+'Monthly Interactions-$'!DN11/'Monthly Interactions-Energy'!DN11</f>
        <v>#DIV/0!</v>
      </c>
      <c r="DO11" s="241" t="e">
        <f>+'Monthly Interactions-$'!DO11/'Monthly Interactions-Energy'!DO11</f>
        <v>#DIV/0!</v>
      </c>
      <c r="DP11" s="241" t="e">
        <f>+'Monthly Interactions-$'!DP11/'Monthly Interactions-Energy'!DP11</f>
        <v>#DIV/0!</v>
      </c>
      <c r="DQ11" s="241" t="e">
        <f>+'Monthly Interactions-$'!DQ11/'Monthly Interactions-Energy'!DQ11</f>
        <v>#DIV/0!</v>
      </c>
      <c r="DR11" s="241" t="e">
        <f>+'Monthly Interactions-$'!DR11/'Monthly Interactions-Energy'!DR11</f>
        <v>#DIV/0!</v>
      </c>
      <c r="DS11" s="241" t="e">
        <f>+'Monthly Interactions-$'!DS11/'Monthly Interactions-Energy'!DS11</f>
        <v>#DIV/0!</v>
      </c>
      <c r="DT11" s="241" t="e">
        <f>+'Monthly Interactions-$'!DT11/'Monthly Interactions-Energy'!DT11</f>
        <v>#DIV/0!</v>
      </c>
      <c r="DU11" s="241" t="e">
        <f>+'Monthly Interactions-$'!DU11/'Monthly Interactions-Energy'!DU11</f>
        <v>#DIV/0!</v>
      </c>
      <c r="DV11" s="241" t="e">
        <f>+'Monthly Interactions-$'!DV11/'Monthly Interactions-Energy'!DV11</f>
        <v>#DIV/0!</v>
      </c>
      <c r="DW11" s="241" t="e">
        <f>+'Monthly Interactions-$'!DW11/'Monthly Interactions-Energy'!DW11</f>
        <v>#DIV/0!</v>
      </c>
      <c r="DX11" s="241" t="e">
        <f>+'Monthly Interactions-$'!DX11/'Monthly Interactions-Energy'!DX11</f>
        <v>#DIV/0!</v>
      </c>
      <c r="DY11" s="241" t="e">
        <f>+'Monthly Interactions-$'!DY11/'Monthly Interactions-Energy'!DY11</f>
        <v>#DIV/0!</v>
      </c>
      <c r="DZ11" s="241" t="e">
        <f>+'Monthly Interactions-$'!DZ11/'Monthly Interactions-Energy'!DZ11</f>
        <v>#DIV/0!</v>
      </c>
      <c r="EA11" s="241" t="e">
        <f>+'Monthly Interactions-$'!EA11/'Monthly Interactions-Energy'!EA11</f>
        <v>#DIV/0!</v>
      </c>
      <c r="EB11" s="241" t="e">
        <f>+'Monthly Interactions-$'!EB11/'Monthly Interactions-Energy'!EB11</f>
        <v>#DIV/0!</v>
      </c>
      <c r="EC11" s="241" t="e">
        <f>+'Monthly Interactions-$'!EC11/'Monthly Interactions-Energy'!EC11</f>
        <v>#DIV/0!</v>
      </c>
      <c r="ED11" s="241" t="e">
        <f>+'Monthly Interactions-$'!ED11/'Monthly Interactions-Energy'!ED11</f>
        <v>#DIV/0!</v>
      </c>
      <c r="EE11" s="241" t="e">
        <f>+'Monthly Interactions-$'!EE11/'Monthly Interactions-Energy'!EE11</f>
        <v>#DIV/0!</v>
      </c>
      <c r="EF11" s="241" t="e">
        <f>+'Monthly Interactions-$'!EF11/'Monthly Interactions-Energy'!EF11</f>
        <v>#DIV/0!</v>
      </c>
      <c r="EG11" s="241" t="e">
        <f>+'Monthly Interactions-$'!EG11/'Monthly Interactions-Energy'!EG11</f>
        <v>#DIV/0!</v>
      </c>
      <c r="EH11" s="241" t="e">
        <f>+'Monthly Interactions-$'!EH11/'Monthly Interactions-Energy'!EH11</f>
        <v>#DIV/0!</v>
      </c>
      <c r="EI11" s="241" t="e">
        <f>+'Monthly Interactions-$'!EI11/'Monthly Interactions-Energy'!EI11</f>
        <v>#DIV/0!</v>
      </c>
      <c r="EJ11" s="241" t="e">
        <f>+'Monthly Interactions-$'!EJ11/'Monthly Interactions-Energy'!EJ11</f>
        <v>#DIV/0!</v>
      </c>
      <c r="EK11" s="241" t="e">
        <f>+'Monthly Interactions-$'!EK11/'Monthly Interactions-Energy'!EK11</f>
        <v>#DIV/0!</v>
      </c>
      <c r="EL11" s="241" t="e">
        <f>+'Monthly Interactions-$'!EL11/'Monthly Interactions-Energy'!EL11</f>
        <v>#DIV/0!</v>
      </c>
      <c r="EM11" s="241" t="e">
        <f>+'Monthly Interactions-$'!EM11/'Monthly Interactions-Energy'!EM11</f>
        <v>#DIV/0!</v>
      </c>
      <c r="EN11" s="241" t="e">
        <f>+'Monthly Interactions-$'!EN11/'Monthly Interactions-Energy'!EN11</f>
        <v>#DIV/0!</v>
      </c>
      <c r="EO11" s="241" t="e">
        <f>+'Monthly Interactions-$'!EO11/'Monthly Interactions-Energy'!EO11</f>
        <v>#DIV/0!</v>
      </c>
      <c r="EP11" s="241" t="e">
        <f>+'Monthly Interactions-$'!EP11/'Monthly Interactions-Energy'!EP11</f>
        <v>#DIV/0!</v>
      </c>
      <c r="EQ11" s="241" t="e">
        <f>+'Monthly Interactions-$'!EQ11/'Monthly Interactions-Energy'!EQ11</f>
        <v>#DIV/0!</v>
      </c>
      <c r="ER11" s="241" t="e">
        <f>+'Monthly Interactions-$'!ER11/'Monthly Interactions-Energy'!ER11</f>
        <v>#DIV/0!</v>
      </c>
      <c r="ES11" s="241" t="e">
        <f>+'Monthly Interactions-$'!ES11/'Monthly Interactions-Energy'!ES11</f>
        <v>#DIV/0!</v>
      </c>
      <c r="ET11" s="241" t="e">
        <f>+'Monthly Interactions-$'!ET11/'Monthly Interactions-Energy'!ET11</f>
        <v>#DIV/0!</v>
      </c>
      <c r="EU11" s="241" t="e">
        <f>+'Monthly Interactions-$'!EU11/'Monthly Interactions-Energy'!EU11</f>
        <v>#DIV/0!</v>
      </c>
      <c r="EV11" s="241" t="e">
        <f>+'Monthly Interactions-$'!EV11/'Monthly Interactions-Energy'!EV11</f>
        <v>#DIV/0!</v>
      </c>
      <c r="EW11" s="241" t="e">
        <f>+'Monthly Interactions-$'!EW11/'Monthly Interactions-Energy'!EW11</f>
        <v>#DIV/0!</v>
      </c>
      <c r="EX11" s="241" t="e">
        <f>+'Monthly Interactions-$'!EX11/'Monthly Interactions-Energy'!EX11</f>
        <v>#DIV/0!</v>
      </c>
      <c r="EY11" s="241" t="e">
        <f>+'Monthly Interactions-$'!EY11/'Monthly Interactions-Energy'!EY11</f>
        <v>#DIV/0!</v>
      </c>
      <c r="EZ11" s="241" t="e">
        <f>+'Monthly Interactions-$'!EZ11/'Monthly Interactions-Energy'!EZ11</f>
        <v>#DIV/0!</v>
      </c>
      <c r="FA11" s="241" t="e">
        <f>+'Monthly Interactions-$'!FA11/'Monthly Interactions-Energy'!FA11</f>
        <v>#DIV/0!</v>
      </c>
      <c r="FB11" s="241" t="e">
        <f>+'Monthly Interactions-$'!FB11/'Monthly Interactions-Energy'!FB11</f>
        <v>#DIV/0!</v>
      </c>
      <c r="FC11" s="241" t="e">
        <f>+'Monthly Interactions-$'!FC11/'Monthly Interactions-Energy'!FC11</f>
        <v>#DIV/0!</v>
      </c>
      <c r="FD11" s="241" t="e">
        <f>+'Monthly Interactions-$'!FD11/'Monthly Interactions-Energy'!FD11</f>
        <v>#DIV/0!</v>
      </c>
      <c r="FE11" s="241" t="e">
        <f>+'Monthly Interactions-$'!FE11/'Monthly Interactions-Energy'!FE11</f>
        <v>#DIV/0!</v>
      </c>
      <c r="FF11" s="241" t="e">
        <f>+'Monthly Interactions-$'!FF11/'Monthly Interactions-Energy'!FF11</f>
        <v>#DIV/0!</v>
      </c>
      <c r="FG11" s="241" t="e">
        <f>+'Monthly Interactions-$'!FG11/'Monthly Interactions-Energy'!FG11</f>
        <v>#DIV/0!</v>
      </c>
      <c r="FH11" s="241" t="e">
        <f>+'Monthly Interactions-$'!FH11/'Monthly Interactions-Energy'!FH11</f>
        <v>#DIV/0!</v>
      </c>
      <c r="FI11" s="241" t="e">
        <f>+'Monthly Interactions-$'!FI11/'Monthly Interactions-Energy'!FI11</f>
        <v>#DIV/0!</v>
      </c>
      <c r="FJ11" s="241" t="e">
        <f>+'Monthly Interactions-$'!FJ11/'Monthly Interactions-Energy'!FJ11</f>
        <v>#DIV/0!</v>
      </c>
      <c r="FK11" s="241" t="e">
        <f>+'Monthly Interactions-$'!FK11/'Monthly Interactions-Energy'!FK11</f>
        <v>#DIV/0!</v>
      </c>
      <c r="FL11" s="241" t="e">
        <f>+'Monthly Interactions-$'!FL11/'Monthly Interactions-Energy'!FL11</f>
        <v>#DIV/0!</v>
      </c>
      <c r="FM11" s="241" t="e">
        <f>+'Monthly Interactions-$'!FM11/'Monthly Interactions-Energy'!FM11</f>
        <v>#DIV/0!</v>
      </c>
      <c r="FN11" s="241" t="e">
        <f>+'Monthly Interactions-$'!FN11/'Monthly Interactions-Energy'!FN11</f>
        <v>#DIV/0!</v>
      </c>
      <c r="FO11" s="241" t="e">
        <f>+'Monthly Interactions-$'!FO11/'Monthly Interactions-Energy'!FO11</f>
        <v>#DIV/0!</v>
      </c>
      <c r="FP11" s="241" t="e">
        <f>+'Monthly Interactions-$'!FP11/'Monthly Interactions-Energy'!FP11</f>
        <v>#DIV/0!</v>
      </c>
      <c r="FQ11" s="241" t="e">
        <f>+'Monthly Interactions-$'!FQ11/'Monthly Interactions-Energy'!FQ11</f>
        <v>#DIV/0!</v>
      </c>
      <c r="FR11" s="241" t="e">
        <f>+'Monthly Interactions-$'!FR11/'Monthly Interactions-Energy'!FR11</f>
        <v>#DIV/0!</v>
      </c>
      <c r="FS11" s="241" t="e">
        <f>+'Monthly Interactions-$'!FS11/'Monthly Interactions-Energy'!FS11</f>
        <v>#DIV/0!</v>
      </c>
      <c r="FT11" s="241" t="e">
        <f>+'Monthly Interactions-$'!FT11/'Monthly Interactions-Energy'!FT11</f>
        <v>#DIV/0!</v>
      </c>
      <c r="FU11" s="241" t="e">
        <f>+'Monthly Interactions-$'!FU11/'Monthly Interactions-Energy'!FU11</f>
        <v>#DIV/0!</v>
      </c>
      <c r="FV11" s="241" t="e">
        <f>+'Monthly Interactions-$'!FV11/'Monthly Interactions-Energy'!FV11</f>
        <v>#DIV/0!</v>
      </c>
      <c r="FW11" s="241" t="e">
        <f>+'Monthly Interactions-$'!FW11/'Monthly Interactions-Energy'!FW11</f>
        <v>#DIV/0!</v>
      </c>
      <c r="FX11" s="241" t="e">
        <f>+'Monthly Interactions-$'!FX11/'Monthly Interactions-Energy'!FX11</f>
        <v>#DIV/0!</v>
      </c>
      <c r="FY11" s="241" t="e">
        <f>+'Monthly Interactions-$'!FY11/'Monthly Interactions-Energy'!FY11</f>
        <v>#DIV/0!</v>
      </c>
      <c r="FZ11" s="241" t="e">
        <f>+'Monthly Interactions-$'!FZ11/'Monthly Interactions-Energy'!FZ11</f>
        <v>#DIV/0!</v>
      </c>
      <c r="GA11" s="241" t="e">
        <f>+'Monthly Interactions-$'!GA11/'Monthly Interactions-Energy'!GA11</f>
        <v>#DIV/0!</v>
      </c>
      <c r="GB11" s="241" t="e">
        <f>+'Monthly Interactions-$'!GB11/'Monthly Interactions-Energy'!GB11</f>
        <v>#DIV/0!</v>
      </c>
    </row>
    <row r="12" spans="2:184">
      <c r="B12" s="214" t="s">
        <v>73</v>
      </c>
      <c r="C12" s="21" t="s">
        <v>61</v>
      </c>
      <c r="D12" s="19" t="s">
        <v>69</v>
      </c>
      <c r="E12" s="241">
        <f>+'Monthly Interactions-$'!E12/'Monthly Interactions-Energy'!E12</f>
        <v>31.667630779075346</v>
      </c>
      <c r="F12" s="241">
        <f>+'Monthly Interactions-$'!F12/'Monthly Interactions-Energy'!F12</f>
        <v>32.417624327333456</v>
      </c>
      <c r="G12" s="241">
        <f>+'Monthly Interactions-$'!G12/'Monthly Interactions-Energy'!G12</f>
        <v>30.570404114186442</v>
      </c>
      <c r="H12" s="241">
        <f>+'Monthly Interactions-$'!H12/'Monthly Interactions-Energy'!H12</f>
        <v>29.236676554010742</v>
      </c>
      <c r="I12" s="241">
        <f>+'Monthly Interactions-$'!I12/'Monthly Interactions-Energy'!I12</f>
        <v>28.167603821952923</v>
      </c>
      <c r="J12" s="241">
        <f>+'Monthly Interactions-$'!J12/'Monthly Interactions-Energy'!J12</f>
        <v>30.037371673458452</v>
      </c>
      <c r="K12" s="241">
        <f>+'Monthly Interactions-$'!K12/'Monthly Interactions-Energy'!K12</f>
        <v>33.881257714991087</v>
      </c>
      <c r="L12" s="241">
        <f>+'Monthly Interactions-$'!L12/'Monthly Interactions-Energy'!L12</f>
        <v>32.670215508352236</v>
      </c>
      <c r="M12" s="241" t="e">
        <f>+'Monthly Interactions-$'!M12/'Monthly Interactions-Energy'!M12</f>
        <v>#DIV/0!</v>
      </c>
      <c r="N12" s="241" t="e">
        <f>+'Monthly Interactions-$'!N12/'Monthly Interactions-Energy'!N12</f>
        <v>#DIV/0!</v>
      </c>
      <c r="O12" s="241" t="e">
        <f>+'Monthly Interactions-$'!O12/'Monthly Interactions-Energy'!O12</f>
        <v>#DIV/0!</v>
      </c>
      <c r="P12" s="241" t="e">
        <f>+'Monthly Interactions-$'!P12/'Monthly Interactions-Energy'!P12</f>
        <v>#DIV/0!</v>
      </c>
      <c r="Q12" s="241" t="e">
        <f>+'Monthly Interactions-$'!Q12/'Monthly Interactions-Energy'!Q12</f>
        <v>#DIV/0!</v>
      </c>
      <c r="R12" s="241" t="e">
        <f>+'Monthly Interactions-$'!R12/'Monthly Interactions-Energy'!R12</f>
        <v>#DIV/0!</v>
      </c>
      <c r="S12" s="241" t="e">
        <f>+'Monthly Interactions-$'!S12/'Monthly Interactions-Energy'!S12</f>
        <v>#DIV/0!</v>
      </c>
      <c r="T12" s="241" t="e">
        <f>+'Monthly Interactions-$'!T12/'Monthly Interactions-Energy'!T12</f>
        <v>#DIV/0!</v>
      </c>
      <c r="U12" s="241" t="e">
        <f>+'Monthly Interactions-$'!U12/'Monthly Interactions-Energy'!U12</f>
        <v>#DIV/0!</v>
      </c>
      <c r="V12" s="241" t="e">
        <f>+'Monthly Interactions-$'!V12/'Monthly Interactions-Energy'!V12</f>
        <v>#DIV/0!</v>
      </c>
      <c r="W12" s="241" t="e">
        <f>+'Monthly Interactions-$'!W12/'Monthly Interactions-Energy'!W12</f>
        <v>#DIV/0!</v>
      </c>
      <c r="X12" s="241" t="e">
        <f>+'Monthly Interactions-$'!X12/'Monthly Interactions-Energy'!X12</f>
        <v>#DIV/0!</v>
      </c>
      <c r="Y12" s="241" t="e">
        <f>+'Monthly Interactions-$'!Y12/'Monthly Interactions-Energy'!Y12</f>
        <v>#DIV/0!</v>
      </c>
      <c r="Z12" s="241" t="e">
        <f>+'Monthly Interactions-$'!Z12/'Monthly Interactions-Energy'!Z12</f>
        <v>#DIV/0!</v>
      </c>
      <c r="AA12" s="241" t="e">
        <f>+'Monthly Interactions-$'!AA12/'Monthly Interactions-Energy'!AA12</f>
        <v>#DIV/0!</v>
      </c>
      <c r="AB12" s="241" t="e">
        <f>+'Monthly Interactions-$'!AB12/'Monthly Interactions-Energy'!AB12</f>
        <v>#DIV/0!</v>
      </c>
      <c r="AC12" s="241" t="e">
        <f>+'Monthly Interactions-$'!AC12/'Monthly Interactions-Energy'!AC12</f>
        <v>#DIV/0!</v>
      </c>
      <c r="AD12" s="241" t="e">
        <f>+'Monthly Interactions-$'!AD12/'Monthly Interactions-Energy'!AD12</f>
        <v>#DIV/0!</v>
      </c>
      <c r="AE12" s="241" t="e">
        <f>+'Monthly Interactions-$'!AE12/'Monthly Interactions-Energy'!AE12</f>
        <v>#DIV/0!</v>
      </c>
      <c r="AF12" s="241" t="e">
        <f>+'Monthly Interactions-$'!AF12/'Monthly Interactions-Energy'!AF12</f>
        <v>#DIV/0!</v>
      </c>
      <c r="AG12" s="241" t="e">
        <f>+'Monthly Interactions-$'!AG12/'Monthly Interactions-Energy'!AG12</f>
        <v>#DIV/0!</v>
      </c>
      <c r="AH12" s="241" t="e">
        <f>+'Monthly Interactions-$'!AH12/'Monthly Interactions-Energy'!AH12</f>
        <v>#DIV/0!</v>
      </c>
      <c r="AI12" s="241" t="e">
        <f>+'Monthly Interactions-$'!AI12/'Monthly Interactions-Energy'!AI12</f>
        <v>#DIV/0!</v>
      </c>
      <c r="AJ12" s="241" t="e">
        <f>+'Monthly Interactions-$'!AJ12/'Monthly Interactions-Energy'!AJ12</f>
        <v>#DIV/0!</v>
      </c>
      <c r="AK12" s="241" t="e">
        <f>+'Monthly Interactions-$'!AK12/'Monthly Interactions-Energy'!AK12</f>
        <v>#DIV/0!</v>
      </c>
      <c r="AL12" s="241" t="e">
        <f>+'Monthly Interactions-$'!AL12/'Monthly Interactions-Energy'!AL12</f>
        <v>#DIV/0!</v>
      </c>
      <c r="AM12" s="241" t="e">
        <f>+'Monthly Interactions-$'!AM12/'Monthly Interactions-Energy'!AM12</f>
        <v>#DIV/0!</v>
      </c>
      <c r="AN12" s="241" t="e">
        <f>+'Monthly Interactions-$'!AN12/'Monthly Interactions-Energy'!AN12</f>
        <v>#DIV/0!</v>
      </c>
      <c r="AO12" s="241" t="e">
        <f>+'Monthly Interactions-$'!AO12/'Monthly Interactions-Energy'!AO12</f>
        <v>#DIV/0!</v>
      </c>
      <c r="AP12" s="241" t="e">
        <f>+'Monthly Interactions-$'!AP12/'Monthly Interactions-Energy'!AP12</f>
        <v>#DIV/0!</v>
      </c>
      <c r="AQ12" s="241" t="e">
        <f>+'Monthly Interactions-$'!AQ12/'Monthly Interactions-Energy'!AQ12</f>
        <v>#DIV/0!</v>
      </c>
      <c r="AR12" s="241" t="e">
        <f>+'Monthly Interactions-$'!AR12/'Monthly Interactions-Energy'!AR12</f>
        <v>#DIV/0!</v>
      </c>
      <c r="AS12" s="241" t="e">
        <f>+'Monthly Interactions-$'!AS12/'Monthly Interactions-Energy'!AS12</f>
        <v>#DIV/0!</v>
      </c>
      <c r="AT12" s="241" t="e">
        <f>+'Monthly Interactions-$'!AT12/'Monthly Interactions-Energy'!AT12</f>
        <v>#DIV/0!</v>
      </c>
      <c r="AU12" s="241" t="e">
        <f>+'Monthly Interactions-$'!AU12/'Monthly Interactions-Energy'!AU12</f>
        <v>#DIV/0!</v>
      </c>
      <c r="AV12" s="241" t="e">
        <f>+'Monthly Interactions-$'!AV12/'Monthly Interactions-Energy'!AV12</f>
        <v>#DIV/0!</v>
      </c>
      <c r="AW12" s="241" t="e">
        <f>+'Monthly Interactions-$'!AW12/'Monthly Interactions-Energy'!AW12</f>
        <v>#DIV/0!</v>
      </c>
      <c r="AX12" s="241" t="e">
        <f>+'Monthly Interactions-$'!AX12/'Monthly Interactions-Energy'!AX12</f>
        <v>#DIV/0!</v>
      </c>
      <c r="AY12" s="241" t="e">
        <f>+'Monthly Interactions-$'!AY12/'Monthly Interactions-Energy'!AY12</f>
        <v>#DIV/0!</v>
      </c>
      <c r="AZ12" s="241" t="e">
        <f>+'Monthly Interactions-$'!AZ12/'Monthly Interactions-Energy'!AZ12</f>
        <v>#DIV/0!</v>
      </c>
      <c r="BA12" s="241" t="e">
        <f>+'Monthly Interactions-$'!BA12/'Monthly Interactions-Energy'!BA12</f>
        <v>#DIV/0!</v>
      </c>
      <c r="BB12" s="241" t="e">
        <f>+'Monthly Interactions-$'!BB12/'Monthly Interactions-Energy'!BB12</f>
        <v>#DIV/0!</v>
      </c>
      <c r="BC12" s="241" t="e">
        <f>+'Monthly Interactions-$'!BC12/'Monthly Interactions-Energy'!BC12</f>
        <v>#DIV/0!</v>
      </c>
      <c r="BD12" s="241" t="e">
        <f>+'Monthly Interactions-$'!BD12/'Monthly Interactions-Energy'!BD12</f>
        <v>#DIV/0!</v>
      </c>
      <c r="BE12" s="241" t="e">
        <f>+'Monthly Interactions-$'!BE12/'Monthly Interactions-Energy'!BE12</f>
        <v>#DIV/0!</v>
      </c>
      <c r="BF12" s="241" t="e">
        <f>+'Monthly Interactions-$'!BF12/'Monthly Interactions-Energy'!BF12</f>
        <v>#DIV/0!</v>
      </c>
      <c r="BG12" s="241" t="e">
        <f>+'Monthly Interactions-$'!BG12/'Monthly Interactions-Energy'!BG12</f>
        <v>#DIV/0!</v>
      </c>
      <c r="BH12" s="241" t="e">
        <f>+'Monthly Interactions-$'!BH12/'Monthly Interactions-Energy'!BH12</f>
        <v>#DIV/0!</v>
      </c>
      <c r="BI12" s="241" t="e">
        <f>+'Monthly Interactions-$'!BI12/'Monthly Interactions-Energy'!BI12</f>
        <v>#DIV/0!</v>
      </c>
      <c r="BJ12" s="241" t="e">
        <f>+'Monthly Interactions-$'!BJ12/'Monthly Interactions-Energy'!BJ12</f>
        <v>#DIV/0!</v>
      </c>
      <c r="BK12" s="241" t="e">
        <f>+'Monthly Interactions-$'!BK12/'Monthly Interactions-Energy'!BK12</f>
        <v>#DIV/0!</v>
      </c>
      <c r="BL12" s="241" t="e">
        <f>+'Monthly Interactions-$'!BL12/'Monthly Interactions-Energy'!BL12</f>
        <v>#DIV/0!</v>
      </c>
      <c r="BM12" s="241" t="e">
        <f>+'Monthly Interactions-$'!BM12/'Monthly Interactions-Energy'!BM12</f>
        <v>#DIV/0!</v>
      </c>
      <c r="BN12" s="241" t="e">
        <f>+'Monthly Interactions-$'!BN12/'Monthly Interactions-Energy'!BN12</f>
        <v>#DIV/0!</v>
      </c>
      <c r="BO12" s="241" t="e">
        <f>+'Monthly Interactions-$'!BO12/'Monthly Interactions-Energy'!BO12</f>
        <v>#DIV/0!</v>
      </c>
      <c r="BP12" s="241" t="e">
        <f>+'Monthly Interactions-$'!BP12/'Monthly Interactions-Energy'!BP12</f>
        <v>#DIV/0!</v>
      </c>
      <c r="BQ12" s="241" t="e">
        <f>+'Monthly Interactions-$'!BQ12/'Monthly Interactions-Energy'!BQ12</f>
        <v>#DIV/0!</v>
      </c>
      <c r="BR12" s="241" t="e">
        <f>+'Monthly Interactions-$'!BR12/'Monthly Interactions-Energy'!BR12</f>
        <v>#DIV/0!</v>
      </c>
      <c r="BS12" s="241" t="e">
        <f>+'Monthly Interactions-$'!BS12/'Monthly Interactions-Energy'!BS12</f>
        <v>#DIV/0!</v>
      </c>
      <c r="BT12" s="241" t="e">
        <f>+'Monthly Interactions-$'!BT12/'Monthly Interactions-Energy'!BT12</f>
        <v>#DIV/0!</v>
      </c>
      <c r="BU12" s="241" t="e">
        <f>+'Monthly Interactions-$'!BU12/'Monthly Interactions-Energy'!BU12</f>
        <v>#DIV/0!</v>
      </c>
      <c r="BV12" s="241" t="e">
        <f>+'Monthly Interactions-$'!BV12/'Monthly Interactions-Energy'!BV12</f>
        <v>#DIV/0!</v>
      </c>
      <c r="BW12" s="241" t="e">
        <f>+'Monthly Interactions-$'!BW12/'Monthly Interactions-Energy'!BW12</f>
        <v>#DIV/0!</v>
      </c>
      <c r="BX12" s="241" t="e">
        <f>+'Monthly Interactions-$'!BX12/'Monthly Interactions-Energy'!BX12</f>
        <v>#DIV/0!</v>
      </c>
      <c r="BY12" s="241" t="e">
        <f>+'Monthly Interactions-$'!BY12/'Monthly Interactions-Energy'!BY12</f>
        <v>#DIV/0!</v>
      </c>
      <c r="BZ12" s="241" t="e">
        <f>+'Monthly Interactions-$'!BZ12/'Monthly Interactions-Energy'!BZ12</f>
        <v>#DIV/0!</v>
      </c>
      <c r="CA12" s="241" t="e">
        <f>+'Monthly Interactions-$'!CA12/'Monthly Interactions-Energy'!CA12</f>
        <v>#DIV/0!</v>
      </c>
      <c r="CB12" s="241" t="e">
        <f>+'Monthly Interactions-$'!CB12/'Monthly Interactions-Energy'!CB12</f>
        <v>#DIV/0!</v>
      </c>
      <c r="CC12" s="241" t="e">
        <f>+'Monthly Interactions-$'!CC12/'Monthly Interactions-Energy'!CC12</f>
        <v>#DIV/0!</v>
      </c>
      <c r="CD12" s="241" t="e">
        <f>+'Monthly Interactions-$'!CD12/'Monthly Interactions-Energy'!CD12</f>
        <v>#DIV/0!</v>
      </c>
      <c r="CE12" s="241" t="e">
        <f>+'Monthly Interactions-$'!CE12/'Monthly Interactions-Energy'!CE12</f>
        <v>#DIV/0!</v>
      </c>
      <c r="CF12" s="241" t="e">
        <f>+'Monthly Interactions-$'!CF12/'Monthly Interactions-Energy'!CF12</f>
        <v>#DIV/0!</v>
      </c>
      <c r="CG12" s="241" t="e">
        <f>+'Monthly Interactions-$'!CG12/'Monthly Interactions-Energy'!CG12</f>
        <v>#DIV/0!</v>
      </c>
      <c r="CH12" s="241" t="e">
        <f>+'Monthly Interactions-$'!CH12/'Monthly Interactions-Energy'!CH12</f>
        <v>#DIV/0!</v>
      </c>
      <c r="CI12" s="241" t="e">
        <f>+'Monthly Interactions-$'!CI12/'Monthly Interactions-Energy'!CI12</f>
        <v>#DIV/0!</v>
      </c>
      <c r="CJ12" s="241" t="e">
        <f>+'Monthly Interactions-$'!CJ12/'Monthly Interactions-Energy'!CJ12</f>
        <v>#DIV/0!</v>
      </c>
      <c r="CK12" s="241" t="e">
        <f>+'Monthly Interactions-$'!CK12/'Monthly Interactions-Energy'!CK12</f>
        <v>#DIV/0!</v>
      </c>
      <c r="CL12" s="241" t="e">
        <f>+'Monthly Interactions-$'!CL12/'Monthly Interactions-Energy'!CL12</f>
        <v>#DIV/0!</v>
      </c>
      <c r="CM12" s="241" t="e">
        <f>+'Monthly Interactions-$'!CM12/'Monthly Interactions-Energy'!CM12</f>
        <v>#DIV/0!</v>
      </c>
      <c r="CN12" s="241" t="e">
        <f>+'Monthly Interactions-$'!CN12/'Monthly Interactions-Energy'!CN12</f>
        <v>#DIV/0!</v>
      </c>
      <c r="CO12" s="241" t="e">
        <f>+'Monthly Interactions-$'!CO12/'Monthly Interactions-Energy'!CO12</f>
        <v>#DIV/0!</v>
      </c>
      <c r="CP12" s="241" t="e">
        <f>+'Monthly Interactions-$'!CP12/'Monthly Interactions-Energy'!CP12</f>
        <v>#DIV/0!</v>
      </c>
      <c r="CQ12" s="241" t="e">
        <f>+'Monthly Interactions-$'!CQ12/'Monthly Interactions-Energy'!CQ12</f>
        <v>#DIV/0!</v>
      </c>
      <c r="CR12" s="241" t="e">
        <f>+'Monthly Interactions-$'!CR12/'Monthly Interactions-Energy'!CR12</f>
        <v>#DIV/0!</v>
      </c>
      <c r="CS12" s="241" t="e">
        <f>+'Monthly Interactions-$'!CS12/'Monthly Interactions-Energy'!CS12</f>
        <v>#DIV/0!</v>
      </c>
      <c r="CT12" s="241" t="e">
        <f>+'Monthly Interactions-$'!CT12/'Monthly Interactions-Energy'!CT12</f>
        <v>#DIV/0!</v>
      </c>
      <c r="CU12" s="241" t="e">
        <f>+'Monthly Interactions-$'!CU12/'Monthly Interactions-Energy'!CU12</f>
        <v>#DIV/0!</v>
      </c>
      <c r="CV12" s="241" t="e">
        <f>+'Monthly Interactions-$'!CV12/'Monthly Interactions-Energy'!CV12</f>
        <v>#DIV/0!</v>
      </c>
      <c r="CW12" s="241" t="e">
        <f>+'Monthly Interactions-$'!CW12/'Monthly Interactions-Energy'!CW12</f>
        <v>#DIV/0!</v>
      </c>
      <c r="CX12" s="241" t="e">
        <f>+'Monthly Interactions-$'!CX12/'Monthly Interactions-Energy'!CX12</f>
        <v>#DIV/0!</v>
      </c>
      <c r="CY12" s="241" t="e">
        <f>+'Monthly Interactions-$'!CY12/'Monthly Interactions-Energy'!CY12</f>
        <v>#DIV/0!</v>
      </c>
      <c r="CZ12" s="241" t="e">
        <f>+'Monthly Interactions-$'!CZ12/'Monthly Interactions-Energy'!CZ12</f>
        <v>#DIV/0!</v>
      </c>
      <c r="DA12" s="241" t="e">
        <f>+'Monthly Interactions-$'!DA12/'Monthly Interactions-Energy'!DA12</f>
        <v>#DIV/0!</v>
      </c>
      <c r="DB12" s="241" t="e">
        <f>+'Monthly Interactions-$'!DB12/'Monthly Interactions-Energy'!DB12</f>
        <v>#DIV/0!</v>
      </c>
      <c r="DC12" s="241" t="e">
        <f>+'Monthly Interactions-$'!DC12/'Monthly Interactions-Energy'!DC12</f>
        <v>#DIV/0!</v>
      </c>
      <c r="DD12" s="241" t="e">
        <f>+'Monthly Interactions-$'!DD12/'Monthly Interactions-Energy'!DD12</f>
        <v>#DIV/0!</v>
      </c>
      <c r="DE12" s="241" t="e">
        <f>+'Monthly Interactions-$'!DE12/'Monthly Interactions-Energy'!DE12</f>
        <v>#DIV/0!</v>
      </c>
      <c r="DF12" s="241" t="e">
        <f>+'Monthly Interactions-$'!DF12/'Monthly Interactions-Energy'!DF12</f>
        <v>#DIV/0!</v>
      </c>
      <c r="DG12" s="241" t="e">
        <f>+'Monthly Interactions-$'!DG12/'Monthly Interactions-Energy'!DG12</f>
        <v>#DIV/0!</v>
      </c>
      <c r="DH12" s="241" t="e">
        <f>+'Monthly Interactions-$'!DH12/'Monthly Interactions-Energy'!DH12</f>
        <v>#DIV/0!</v>
      </c>
      <c r="DI12" s="241" t="e">
        <f>+'Monthly Interactions-$'!DI12/'Monthly Interactions-Energy'!DI12</f>
        <v>#DIV/0!</v>
      </c>
      <c r="DJ12" s="241" t="e">
        <f>+'Monthly Interactions-$'!DJ12/'Monthly Interactions-Energy'!DJ12</f>
        <v>#DIV/0!</v>
      </c>
      <c r="DK12" s="241" t="e">
        <f>+'Monthly Interactions-$'!DK12/'Monthly Interactions-Energy'!DK12</f>
        <v>#DIV/0!</v>
      </c>
      <c r="DL12" s="241" t="e">
        <f>+'Monthly Interactions-$'!DL12/'Monthly Interactions-Energy'!DL12</f>
        <v>#DIV/0!</v>
      </c>
      <c r="DM12" s="241" t="e">
        <f>+'Monthly Interactions-$'!DM12/'Monthly Interactions-Energy'!DM12</f>
        <v>#DIV/0!</v>
      </c>
      <c r="DN12" s="241" t="e">
        <f>+'Monthly Interactions-$'!DN12/'Monthly Interactions-Energy'!DN12</f>
        <v>#DIV/0!</v>
      </c>
      <c r="DO12" s="241" t="e">
        <f>+'Monthly Interactions-$'!DO12/'Monthly Interactions-Energy'!DO12</f>
        <v>#DIV/0!</v>
      </c>
      <c r="DP12" s="241" t="e">
        <f>+'Monthly Interactions-$'!DP12/'Monthly Interactions-Energy'!DP12</f>
        <v>#DIV/0!</v>
      </c>
      <c r="DQ12" s="241" t="e">
        <f>+'Monthly Interactions-$'!DQ12/'Monthly Interactions-Energy'!DQ12</f>
        <v>#DIV/0!</v>
      </c>
      <c r="DR12" s="241" t="e">
        <f>+'Monthly Interactions-$'!DR12/'Monthly Interactions-Energy'!DR12</f>
        <v>#DIV/0!</v>
      </c>
      <c r="DS12" s="241" t="e">
        <f>+'Monthly Interactions-$'!DS12/'Monthly Interactions-Energy'!DS12</f>
        <v>#DIV/0!</v>
      </c>
      <c r="DT12" s="241" t="e">
        <f>+'Monthly Interactions-$'!DT12/'Monthly Interactions-Energy'!DT12</f>
        <v>#DIV/0!</v>
      </c>
      <c r="DU12" s="241" t="e">
        <f>+'Monthly Interactions-$'!DU12/'Monthly Interactions-Energy'!DU12</f>
        <v>#DIV/0!</v>
      </c>
      <c r="DV12" s="241" t="e">
        <f>+'Monthly Interactions-$'!DV12/'Monthly Interactions-Energy'!DV12</f>
        <v>#DIV/0!</v>
      </c>
      <c r="DW12" s="241" t="e">
        <f>+'Monthly Interactions-$'!DW12/'Monthly Interactions-Energy'!DW12</f>
        <v>#DIV/0!</v>
      </c>
      <c r="DX12" s="241" t="e">
        <f>+'Monthly Interactions-$'!DX12/'Monthly Interactions-Energy'!DX12</f>
        <v>#DIV/0!</v>
      </c>
      <c r="DY12" s="241" t="e">
        <f>+'Monthly Interactions-$'!DY12/'Monthly Interactions-Energy'!DY12</f>
        <v>#DIV/0!</v>
      </c>
      <c r="DZ12" s="241" t="e">
        <f>+'Monthly Interactions-$'!DZ12/'Monthly Interactions-Energy'!DZ12</f>
        <v>#DIV/0!</v>
      </c>
      <c r="EA12" s="241" t="e">
        <f>+'Monthly Interactions-$'!EA12/'Monthly Interactions-Energy'!EA12</f>
        <v>#DIV/0!</v>
      </c>
      <c r="EB12" s="241" t="e">
        <f>+'Monthly Interactions-$'!EB12/'Monthly Interactions-Energy'!EB12</f>
        <v>#DIV/0!</v>
      </c>
      <c r="EC12" s="241" t="e">
        <f>+'Monthly Interactions-$'!EC12/'Monthly Interactions-Energy'!EC12</f>
        <v>#DIV/0!</v>
      </c>
      <c r="ED12" s="241" t="e">
        <f>+'Monthly Interactions-$'!ED12/'Monthly Interactions-Energy'!ED12</f>
        <v>#DIV/0!</v>
      </c>
      <c r="EE12" s="241" t="e">
        <f>+'Monthly Interactions-$'!EE12/'Monthly Interactions-Energy'!EE12</f>
        <v>#DIV/0!</v>
      </c>
      <c r="EF12" s="241" t="e">
        <f>+'Monthly Interactions-$'!EF12/'Monthly Interactions-Energy'!EF12</f>
        <v>#DIV/0!</v>
      </c>
      <c r="EG12" s="241" t="e">
        <f>+'Monthly Interactions-$'!EG12/'Monthly Interactions-Energy'!EG12</f>
        <v>#DIV/0!</v>
      </c>
      <c r="EH12" s="241" t="e">
        <f>+'Monthly Interactions-$'!EH12/'Monthly Interactions-Energy'!EH12</f>
        <v>#DIV/0!</v>
      </c>
      <c r="EI12" s="241" t="e">
        <f>+'Monthly Interactions-$'!EI12/'Monthly Interactions-Energy'!EI12</f>
        <v>#DIV/0!</v>
      </c>
      <c r="EJ12" s="241" t="e">
        <f>+'Monthly Interactions-$'!EJ12/'Monthly Interactions-Energy'!EJ12</f>
        <v>#DIV/0!</v>
      </c>
      <c r="EK12" s="241" t="e">
        <f>+'Monthly Interactions-$'!EK12/'Monthly Interactions-Energy'!EK12</f>
        <v>#DIV/0!</v>
      </c>
      <c r="EL12" s="241" t="e">
        <f>+'Monthly Interactions-$'!EL12/'Monthly Interactions-Energy'!EL12</f>
        <v>#DIV/0!</v>
      </c>
      <c r="EM12" s="241" t="e">
        <f>+'Monthly Interactions-$'!EM12/'Monthly Interactions-Energy'!EM12</f>
        <v>#DIV/0!</v>
      </c>
      <c r="EN12" s="241" t="e">
        <f>+'Monthly Interactions-$'!EN12/'Monthly Interactions-Energy'!EN12</f>
        <v>#DIV/0!</v>
      </c>
      <c r="EO12" s="241" t="e">
        <f>+'Monthly Interactions-$'!EO12/'Monthly Interactions-Energy'!EO12</f>
        <v>#DIV/0!</v>
      </c>
      <c r="EP12" s="241" t="e">
        <f>+'Monthly Interactions-$'!EP12/'Monthly Interactions-Energy'!EP12</f>
        <v>#DIV/0!</v>
      </c>
      <c r="EQ12" s="241" t="e">
        <f>+'Monthly Interactions-$'!EQ12/'Monthly Interactions-Energy'!EQ12</f>
        <v>#DIV/0!</v>
      </c>
      <c r="ER12" s="241" t="e">
        <f>+'Monthly Interactions-$'!ER12/'Monthly Interactions-Energy'!ER12</f>
        <v>#DIV/0!</v>
      </c>
      <c r="ES12" s="241" t="e">
        <f>+'Monthly Interactions-$'!ES12/'Monthly Interactions-Energy'!ES12</f>
        <v>#DIV/0!</v>
      </c>
      <c r="ET12" s="241" t="e">
        <f>+'Monthly Interactions-$'!ET12/'Monthly Interactions-Energy'!ET12</f>
        <v>#DIV/0!</v>
      </c>
      <c r="EU12" s="241" t="e">
        <f>+'Monthly Interactions-$'!EU12/'Monthly Interactions-Energy'!EU12</f>
        <v>#DIV/0!</v>
      </c>
      <c r="EV12" s="241" t="e">
        <f>+'Monthly Interactions-$'!EV12/'Monthly Interactions-Energy'!EV12</f>
        <v>#DIV/0!</v>
      </c>
      <c r="EW12" s="241" t="e">
        <f>+'Monthly Interactions-$'!EW12/'Monthly Interactions-Energy'!EW12</f>
        <v>#DIV/0!</v>
      </c>
      <c r="EX12" s="241" t="e">
        <f>+'Monthly Interactions-$'!EX12/'Monthly Interactions-Energy'!EX12</f>
        <v>#DIV/0!</v>
      </c>
      <c r="EY12" s="241" t="e">
        <f>+'Monthly Interactions-$'!EY12/'Monthly Interactions-Energy'!EY12</f>
        <v>#DIV/0!</v>
      </c>
      <c r="EZ12" s="241" t="e">
        <f>+'Monthly Interactions-$'!EZ12/'Monthly Interactions-Energy'!EZ12</f>
        <v>#DIV/0!</v>
      </c>
      <c r="FA12" s="241" t="e">
        <f>+'Monthly Interactions-$'!FA12/'Monthly Interactions-Energy'!FA12</f>
        <v>#DIV/0!</v>
      </c>
      <c r="FB12" s="241" t="e">
        <f>+'Monthly Interactions-$'!FB12/'Monthly Interactions-Energy'!FB12</f>
        <v>#DIV/0!</v>
      </c>
      <c r="FC12" s="241" t="e">
        <f>+'Monthly Interactions-$'!FC12/'Monthly Interactions-Energy'!FC12</f>
        <v>#DIV/0!</v>
      </c>
      <c r="FD12" s="241" t="e">
        <f>+'Monthly Interactions-$'!FD12/'Monthly Interactions-Energy'!FD12</f>
        <v>#DIV/0!</v>
      </c>
      <c r="FE12" s="241" t="e">
        <f>+'Monthly Interactions-$'!FE12/'Monthly Interactions-Energy'!FE12</f>
        <v>#DIV/0!</v>
      </c>
      <c r="FF12" s="241" t="e">
        <f>+'Monthly Interactions-$'!FF12/'Monthly Interactions-Energy'!FF12</f>
        <v>#DIV/0!</v>
      </c>
      <c r="FG12" s="241" t="e">
        <f>+'Monthly Interactions-$'!FG12/'Monthly Interactions-Energy'!FG12</f>
        <v>#DIV/0!</v>
      </c>
      <c r="FH12" s="241" t="e">
        <f>+'Monthly Interactions-$'!FH12/'Monthly Interactions-Energy'!FH12</f>
        <v>#DIV/0!</v>
      </c>
      <c r="FI12" s="241" t="e">
        <f>+'Monthly Interactions-$'!FI12/'Monthly Interactions-Energy'!FI12</f>
        <v>#DIV/0!</v>
      </c>
      <c r="FJ12" s="241" t="e">
        <f>+'Monthly Interactions-$'!FJ12/'Monthly Interactions-Energy'!FJ12</f>
        <v>#DIV/0!</v>
      </c>
      <c r="FK12" s="241" t="e">
        <f>+'Monthly Interactions-$'!FK12/'Monthly Interactions-Energy'!FK12</f>
        <v>#DIV/0!</v>
      </c>
      <c r="FL12" s="241" t="e">
        <f>+'Monthly Interactions-$'!FL12/'Monthly Interactions-Energy'!FL12</f>
        <v>#DIV/0!</v>
      </c>
      <c r="FM12" s="241" t="e">
        <f>+'Monthly Interactions-$'!FM12/'Monthly Interactions-Energy'!FM12</f>
        <v>#DIV/0!</v>
      </c>
      <c r="FN12" s="241" t="e">
        <f>+'Monthly Interactions-$'!FN12/'Monthly Interactions-Energy'!FN12</f>
        <v>#DIV/0!</v>
      </c>
      <c r="FO12" s="241" t="e">
        <f>+'Monthly Interactions-$'!FO12/'Monthly Interactions-Energy'!FO12</f>
        <v>#DIV/0!</v>
      </c>
      <c r="FP12" s="241" t="e">
        <f>+'Monthly Interactions-$'!FP12/'Monthly Interactions-Energy'!FP12</f>
        <v>#DIV/0!</v>
      </c>
      <c r="FQ12" s="241" t="e">
        <f>+'Monthly Interactions-$'!FQ12/'Monthly Interactions-Energy'!FQ12</f>
        <v>#DIV/0!</v>
      </c>
      <c r="FR12" s="241" t="e">
        <f>+'Monthly Interactions-$'!FR12/'Monthly Interactions-Energy'!FR12</f>
        <v>#DIV/0!</v>
      </c>
      <c r="FS12" s="241" t="e">
        <f>+'Monthly Interactions-$'!FS12/'Monthly Interactions-Energy'!FS12</f>
        <v>#DIV/0!</v>
      </c>
      <c r="FT12" s="241" t="e">
        <f>+'Monthly Interactions-$'!FT12/'Monthly Interactions-Energy'!FT12</f>
        <v>#DIV/0!</v>
      </c>
      <c r="FU12" s="241" t="e">
        <f>+'Monthly Interactions-$'!FU12/'Monthly Interactions-Energy'!FU12</f>
        <v>#DIV/0!</v>
      </c>
      <c r="FV12" s="241" t="e">
        <f>+'Monthly Interactions-$'!FV12/'Monthly Interactions-Energy'!FV12</f>
        <v>#DIV/0!</v>
      </c>
      <c r="FW12" s="241" t="e">
        <f>+'Monthly Interactions-$'!FW12/'Monthly Interactions-Energy'!FW12</f>
        <v>#DIV/0!</v>
      </c>
      <c r="FX12" s="241" t="e">
        <f>+'Monthly Interactions-$'!FX12/'Monthly Interactions-Energy'!FX12</f>
        <v>#DIV/0!</v>
      </c>
      <c r="FY12" s="241" t="e">
        <f>+'Monthly Interactions-$'!FY12/'Monthly Interactions-Energy'!FY12</f>
        <v>#DIV/0!</v>
      </c>
      <c r="FZ12" s="241" t="e">
        <f>+'Monthly Interactions-$'!FZ12/'Monthly Interactions-Energy'!FZ12</f>
        <v>#DIV/0!</v>
      </c>
      <c r="GA12" s="241" t="e">
        <f>+'Monthly Interactions-$'!GA12/'Monthly Interactions-Energy'!GA12</f>
        <v>#DIV/0!</v>
      </c>
      <c r="GB12" s="241" t="e">
        <f>+'Monthly Interactions-$'!GB12/'Monthly Interactions-Energy'!GB12</f>
        <v>#DIV/0!</v>
      </c>
    </row>
    <row r="13" spans="2:184">
      <c r="B13" s="214" t="s">
        <v>73</v>
      </c>
      <c r="C13" s="21" t="s">
        <v>61</v>
      </c>
      <c r="D13" s="19" t="s">
        <v>70</v>
      </c>
      <c r="E13" s="241">
        <f>+'Monthly Interactions-$'!E13/'Monthly Interactions-Energy'!E13</f>
        <v>23.061347954449602</v>
      </c>
      <c r="F13" s="241">
        <f>+'Monthly Interactions-$'!F13/'Monthly Interactions-Energy'!F13</f>
        <v>23.552686339000324</v>
      </c>
      <c r="G13" s="241">
        <f>+'Monthly Interactions-$'!G13/'Monthly Interactions-Energy'!G13</f>
        <v>22.494536598851862</v>
      </c>
      <c r="H13" s="241">
        <f>+'Monthly Interactions-$'!H13/'Monthly Interactions-Energy'!H13</f>
        <v>18.498670076726341</v>
      </c>
      <c r="I13" s="241">
        <f>+'Monthly Interactions-$'!I13/'Monthly Interactions-Energy'!I13</f>
        <v>16.226686725663718</v>
      </c>
      <c r="J13" s="241">
        <f>+'Monthly Interactions-$'!J13/'Monthly Interactions-Energy'!J13</f>
        <v>12.2839752</v>
      </c>
      <c r="K13" s="241">
        <f>+'Monthly Interactions-$'!K13/'Monthly Interactions-Energy'!K13</f>
        <v>12.256033934707903</v>
      </c>
      <c r="L13" s="241">
        <f>+'Monthly Interactions-$'!L13/'Monthly Interactions-Energy'!L13</f>
        <v>13.007643482266237</v>
      </c>
      <c r="M13" s="241" t="e">
        <f>+'Monthly Interactions-$'!M13/'Monthly Interactions-Energy'!M13</f>
        <v>#DIV/0!</v>
      </c>
      <c r="N13" s="241" t="e">
        <f>+'Monthly Interactions-$'!N13/'Monthly Interactions-Energy'!N13</f>
        <v>#DIV/0!</v>
      </c>
      <c r="O13" s="241" t="e">
        <f>+'Monthly Interactions-$'!O13/'Monthly Interactions-Energy'!O13</f>
        <v>#DIV/0!</v>
      </c>
      <c r="P13" s="241" t="e">
        <f>+'Monthly Interactions-$'!P13/'Monthly Interactions-Energy'!P13</f>
        <v>#DIV/0!</v>
      </c>
      <c r="Q13" s="241" t="e">
        <f>+'Monthly Interactions-$'!Q13/'Monthly Interactions-Energy'!Q13</f>
        <v>#DIV/0!</v>
      </c>
      <c r="R13" s="241" t="e">
        <f>+'Monthly Interactions-$'!R13/'Monthly Interactions-Energy'!R13</f>
        <v>#DIV/0!</v>
      </c>
      <c r="S13" s="241" t="e">
        <f>+'Monthly Interactions-$'!S13/'Monthly Interactions-Energy'!S13</f>
        <v>#DIV/0!</v>
      </c>
      <c r="T13" s="241" t="e">
        <f>+'Monthly Interactions-$'!T13/'Monthly Interactions-Energy'!T13</f>
        <v>#DIV/0!</v>
      </c>
      <c r="U13" s="241" t="e">
        <f>+'Monthly Interactions-$'!U13/'Monthly Interactions-Energy'!U13</f>
        <v>#DIV/0!</v>
      </c>
      <c r="V13" s="241" t="e">
        <f>+'Monthly Interactions-$'!V13/'Monthly Interactions-Energy'!V13</f>
        <v>#DIV/0!</v>
      </c>
      <c r="W13" s="241" t="e">
        <f>+'Monthly Interactions-$'!W13/'Monthly Interactions-Energy'!W13</f>
        <v>#DIV/0!</v>
      </c>
      <c r="X13" s="241" t="e">
        <f>+'Monthly Interactions-$'!X13/'Monthly Interactions-Energy'!X13</f>
        <v>#DIV/0!</v>
      </c>
      <c r="Y13" s="241" t="e">
        <f>+'Monthly Interactions-$'!Y13/'Monthly Interactions-Energy'!Y13</f>
        <v>#DIV/0!</v>
      </c>
      <c r="Z13" s="241" t="e">
        <f>+'Monthly Interactions-$'!Z13/'Monthly Interactions-Energy'!Z13</f>
        <v>#DIV/0!</v>
      </c>
      <c r="AA13" s="241" t="e">
        <f>+'Monthly Interactions-$'!AA13/'Monthly Interactions-Energy'!AA13</f>
        <v>#DIV/0!</v>
      </c>
      <c r="AB13" s="241" t="e">
        <f>+'Monthly Interactions-$'!AB13/'Monthly Interactions-Energy'!AB13</f>
        <v>#DIV/0!</v>
      </c>
      <c r="AC13" s="241" t="e">
        <f>+'Monthly Interactions-$'!AC13/'Monthly Interactions-Energy'!AC13</f>
        <v>#DIV/0!</v>
      </c>
      <c r="AD13" s="241" t="e">
        <f>+'Monthly Interactions-$'!AD13/'Monthly Interactions-Energy'!AD13</f>
        <v>#DIV/0!</v>
      </c>
      <c r="AE13" s="241" t="e">
        <f>+'Monthly Interactions-$'!AE13/'Monthly Interactions-Energy'!AE13</f>
        <v>#DIV/0!</v>
      </c>
      <c r="AF13" s="241" t="e">
        <f>+'Monthly Interactions-$'!AF13/'Monthly Interactions-Energy'!AF13</f>
        <v>#DIV/0!</v>
      </c>
      <c r="AG13" s="241" t="e">
        <f>+'Monthly Interactions-$'!AG13/'Monthly Interactions-Energy'!AG13</f>
        <v>#DIV/0!</v>
      </c>
      <c r="AH13" s="241" t="e">
        <f>+'Monthly Interactions-$'!AH13/'Monthly Interactions-Energy'!AH13</f>
        <v>#DIV/0!</v>
      </c>
      <c r="AI13" s="241" t="e">
        <f>+'Monthly Interactions-$'!AI13/'Monthly Interactions-Energy'!AI13</f>
        <v>#DIV/0!</v>
      </c>
      <c r="AJ13" s="241" t="e">
        <f>+'Monthly Interactions-$'!AJ13/'Monthly Interactions-Energy'!AJ13</f>
        <v>#DIV/0!</v>
      </c>
      <c r="AK13" s="241" t="e">
        <f>+'Monthly Interactions-$'!AK13/'Monthly Interactions-Energy'!AK13</f>
        <v>#DIV/0!</v>
      </c>
      <c r="AL13" s="241" t="e">
        <f>+'Monthly Interactions-$'!AL13/'Monthly Interactions-Energy'!AL13</f>
        <v>#DIV/0!</v>
      </c>
      <c r="AM13" s="241" t="e">
        <f>+'Monthly Interactions-$'!AM13/'Monthly Interactions-Energy'!AM13</f>
        <v>#DIV/0!</v>
      </c>
      <c r="AN13" s="241" t="e">
        <f>+'Monthly Interactions-$'!AN13/'Monthly Interactions-Energy'!AN13</f>
        <v>#DIV/0!</v>
      </c>
      <c r="AO13" s="241" t="e">
        <f>+'Monthly Interactions-$'!AO13/'Monthly Interactions-Energy'!AO13</f>
        <v>#DIV/0!</v>
      </c>
      <c r="AP13" s="241" t="e">
        <f>+'Monthly Interactions-$'!AP13/'Monthly Interactions-Energy'!AP13</f>
        <v>#DIV/0!</v>
      </c>
      <c r="AQ13" s="241" t="e">
        <f>+'Monthly Interactions-$'!AQ13/'Monthly Interactions-Energy'!AQ13</f>
        <v>#DIV/0!</v>
      </c>
      <c r="AR13" s="241" t="e">
        <f>+'Monthly Interactions-$'!AR13/'Monthly Interactions-Energy'!AR13</f>
        <v>#DIV/0!</v>
      </c>
      <c r="AS13" s="241" t="e">
        <f>+'Monthly Interactions-$'!AS13/'Monthly Interactions-Energy'!AS13</f>
        <v>#DIV/0!</v>
      </c>
      <c r="AT13" s="241" t="e">
        <f>+'Monthly Interactions-$'!AT13/'Monthly Interactions-Energy'!AT13</f>
        <v>#DIV/0!</v>
      </c>
      <c r="AU13" s="241" t="e">
        <f>+'Monthly Interactions-$'!AU13/'Monthly Interactions-Energy'!AU13</f>
        <v>#DIV/0!</v>
      </c>
      <c r="AV13" s="241" t="e">
        <f>+'Monthly Interactions-$'!AV13/'Monthly Interactions-Energy'!AV13</f>
        <v>#DIV/0!</v>
      </c>
      <c r="AW13" s="241" t="e">
        <f>+'Monthly Interactions-$'!AW13/'Monthly Interactions-Energy'!AW13</f>
        <v>#DIV/0!</v>
      </c>
      <c r="AX13" s="241" t="e">
        <f>+'Monthly Interactions-$'!AX13/'Monthly Interactions-Energy'!AX13</f>
        <v>#DIV/0!</v>
      </c>
      <c r="AY13" s="241" t="e">
        <f>+'Monthly Interactions-$'!AY13/'Monthly Interactions-Energy'!AY13</f>
        <v>#DIV/0!</v>
      </c>
      <c r="AZ13" s="241" t="e">
        <f>+'Monthly Interactions-$'!AZ13/'Monthly Interactions-Energy'!AZ13</f>
        <v>#DIV/0!</v>
      </c>
      <c r="BA13" s="241" t="e">
        <f>+'Monthly Interactions-$'!BA13/'Monthly Interactions-Energy'!BA13</f>
        <v>#DIV/0!</v>
      </c>
      <c r="BB13" s="241" t="e">
        <f>+'Monthly Interactions-$'!BB13/'Monthly Interactions-Energy'!BB13</f>
        <v>#DIV/0!</v>
      </c>
      <c r="BC13" s="241" t="e">
        <f>+'Monthly Interactions-$'!BC13/'Monthly Interactions-Energy'!BC13</f>
        <v>#DIV/0!</v>
      </c>
      <c r="BD13" s="241" t="e">
        <f>+'Monthly Interactions-$'!BD13/'Monthly Interactions-Energy'!BD13</f>
        <v>#DIV/0!</v>
      </c>
      <c r="BE13" s="241" t="e">
        <f>+'Monthly Interactions-$'!BE13/'Monthly Interactions-Energy'!BE13</f>
        <v>#DIV/0!</v>
      </c>
      <c r="BF13" s="241" t="e">
        <f>+'Monthly Interactions-$'!BF13/'Monthly Interactions-Energy'!BF13</f>
        <v>#DIV/0!</v>
      </c>
      <c r="BG13" s="241" t="e">
        <f>+'Monthly Interactions-$'!BG13/'Monthly Interactions-Energy'!BG13</f>
        <v>#DIV/0!</v>
      </c>
      <c r="BH13" s="241" t="e">
        <f>+'Monthly Interactions-$'!BH13/'Monthly Interactions-Energy'!BH13</f>
        <v>#DIV/0!</v>
      </c>
      <c r="BI13" s="241" t="e">
        <f>+'Monthly Interactions-$'!BI13/'Monthly Interactions-Energy'!BI13</f>
        <v>#DIV/0!</v>
      </c>
      <c r="BJ13" s="241" t="e">
        <f>+'Monthly Interactions-$'!BJ13/'Monthly Interactions-Energy'!BJ13</f>
        <v>#DIV/0!</v>
      </c>
      <c r="BK13" s="241" t="e">
        <f>+'Monthly Interactions-$'!BK13/'Monthly Interactions-Energy'!BK13</f>
        <v>#DIV/0!</v>
      </c>
      <c r="BL13" s="241" t="e">
        <f>+'Monthly Interactions-$'!BL13/'Monthly Interactions-Energy'!BL13</f>
        <v>#DIV/0!</v>
      </c>
      <c r="BM13" s="241" t="e">
        <f>+'Monthly Interactions-$'!BM13/'Monthly Interactions-Energy'!BM13</f>
        <v>#DIV/0!</v>
      </c>
      <c r="BN13" s="241" t="e">
        <f>+'Monthly Interactions-$'!BN13/'Monthly Interactions-Energy'!BN13</f>
        <v>#DIV/0!</v>
      </c>
      <c r="BO13" s="241" t="e">
        <f>+'Monthly Interactions-$'!BO13/'Monthly Interactions-Energy'!BO13</f>
        <v>#DIV/0!</v>
      </c>
      <c r="BP13" s="241" t="e">
        <f>+'Monthly Interactions-$'!BP13/'Monthly Interactions-Energy'!BP13</f>
        <v>#DIV/0!</v>
      </c>
      <c r="BQ13" s="241" t="e">
        <f>+'Monthly Interactions-$'!BQ13/'Monthly Interactions-Energy'!BQ13</f>
        <v>#DIV/0!</v>
      </c>
      <c r="BR13" s="241" t="e">
        <f>+'Monthly Interactions-$'!BR13/'Monthly Interactions-Energy'!BR13</f>
        <v>#DIV/0!</v>
      </c>
      <c r="BS13" s="241" t="e">
        <f>+'Monthly Interactions-$'!BS13/'Monthly Interactions-Energy'!BS13</f>
        <v>#DIV/0!</v>
      </c>
      <c r="BT13" s="241" t="e">
        <f>+'Monthly Interactions-$'!BT13/'Monthly Interactions-Energy'!BT13</f>
        <v>#DIV/0!</v>
      </c>
      <c r="BU13" s="241" t="e">
        <f>+'Monthly Interactions-$'!BU13/'Monthly Interactions-Energy'!BU13</f>
        <v>#DIV/0!</v>
      </c>
      <c r="BV13" s="241" t="e">
        <f>+'Monthly Interactions-$'!BV13/'Monthly Interactions-Energy'!BV13</f>
        <v>#DIV/0!</v>
      </c>
      <c r="BW13" s="241" t="e">
        <f>+'Monthly Interactions-$'!BW13/'Monthly Interactions-Energy'!BW13</f>
        <v>#DIV/0!</v>
      </c>
      <c r="BX13" s="241" t="e">
        <f>+'Monthly Interactions-$'!BX13/'Monthly Interactions-Energy'!BX13</f>
        <v>#DIV/0!</v>
      </c>
      <c r="BY13" s="241" t="e">
        <f>+'Monthly Interactions-$'!BY13/'Monthly Interactions-Energy'!BY13</f>
        <v>#DIV/0!</v>
      </c>
      <c r="BZ13" s="241" t="e">
        <f>+'Monthly Interactions-$'!BZ13/'Monthly Interactions-Energy'!BZ13</f>
        <v>#DIV/0!</v>
      </c>
      <c r="CA13" s="241" t="e">
        <f>+'Monthly Interactions-$'!CA13/'Monthly Interactions-Energy'!CA13</f>
        <v>#DIV/0!</v>
      </c>
      <c r="CB13" s="241" t="e">
        <f>+'Monthly Interactions-$'!CB13/'Monthly Interactions-Energy'!CB13</f>
        <v>#DIV/0!</v>
      </c>
      <c r="CC13" s="241" t="e">
        <f>+'Monthly Interactions-$'!CC13/'Monthly Interactions-Energy'!CC13</f>
        <v>#DIV/0!</v>
      </c>
      <c r="CD13" s="241" t="e">
        <f>+'Monthly Interactions-$'!CD13/'Monthly Interactions-Energy'!CD13</f>
        <v>#DIV/0!</v>
      </c>
      <c r="CE13" s="241" t="e">
        <f>+'Monthly Interactions-$'!CE13/'Monthly Interactions-Energy'!CE13</f>
        <v>#DIV/0!</v>
      </c>
      <c r="CF13" s="241" t="e">
        <f>+'Monthly Interactions-$'!CF13/'Monthly Interactions-Energy'!CF13</f>
        <v>#DIV/0!</v>
      </c>
      <c r="CG13" s="241" t="e">
        <f>+'Monthly Interactions-$'!CG13/'Monthly Interactions-Energy'!CG13</f>
        <v>#DIV/0!</v>
      </c>
      <c r="CH13" s="241" t="e">
        <f>+'Monthly Interactions-$'!CH13/'Monthly Interactions-Energy'!CH13</f>
        <v>#DIV/0!</v>
      </c>
      <c r="CI13" s="241" t="e">
        <f>+'Monthly Interactions-$'!CI13/'Monthly Interactions-Energy'!CI13</f>
        <v>#DIV/0!</v>
      </c>
      <c r="CJ13" s="241" t="e">
        <f>+'Monthly Interactions-$'!CJ13/'Monthly Interactions-Energy'!CJ13</f>
        <v>#DIV/0!</v>
      </c>
      <c r="CK13" s="241" t="e">
        <f>+'Monthly Interactions-$'!CK13/'Monthly Interactions-Energy'!CK13</f>
        <v>#DIV/0!</v>
      </c>
      <c r="CL13" s="241" t="e">
        <f>+'Monthly Interactions-$'!CL13/'Monthly Interactions-Energy'!CL13</f>
        <v>#DIV/0!</v>
      </c>
      <c r="CM13" s="241" t="e">
        <f>+'Monthly Interactions-$'!CM13/'Monthly Interactions-Energy'!CM13</f>
        <v>#DIV/0!</v>
      </c>
      <c r="CN13" s="241" t="e">
        <f>+'Monthly Interactions-$'!CN13/'Monthly Interactions-Energy'!CN13</f>
        <v>#DIV/0!</v>
      </c>
      <c r="CO13" s="241" t="e">
        <f>+'Monthly Interactions-$'!CO13/'Monthly Interactions-Energy'!CO13</f>
        <v>#DIV/0!</v>
      </c>
      <c r="CP13" s="241" t="e">
        <f>+'Monthly Interactions-$'!CP13/'Monthly Interactions-Energy'!CP13</f>
        <v>#DIV/0!</v>
      </c>
      <c r="CQ13" s="241" t="e">
        <f>+'Monthly Interactions-$'!CQ13/'Monthly Interactions-Energy'!CQ13</f>
        <v>#DIV/0!</v>
      </c>
      <c r="CR13" s="241" t="e">
        <f>+'Monthly Interactions-$'!CR13/'Monthly Interactions-Energy'!CR13</f>
        <v>#DIV/0!</v>
      </c>
      <c r="CS13" s="241" t="e">
        <f>+'Monthly Interactions-$'!CS13/'Monthly Interactions-Energy'!CS13</f>
        <v>#DIV/0!</v>
      </c>
      <c r="CT13" s="241" t="e">
        <f>+'Monthly Interactions-$'!CT13/'Monthly Interactions-Energy'!CT13</f>
        <v>#DIV/0!</v>
      </c>
      <c r="CU13" s="241" t="e">
        <f>+'Monthly Interactions-$'!CU13/'Monthly Interactions-Energy'!CU13</f>
        <v>#DIV/0!</v>
      </c>
      <c r="CV13" s="241" t="e">
        <f>+'Monthly Interactions-$'!CV13/'Monthly Interactions-Energy'!CV13</f>
        <v>#DIV/0!</v>
      </c>
      <c r="CW13" s="241" t="e">
        <f>+'Monthly Interactions-$'!CW13/'Monthly Interactions-Energy'!CW13</f>
        <v>#DIV/0!</v>
      </c>
      <c r="CX13" s="241" t="e">
        <f>+'Monthly Interactions-$'!CX13/'Monthly Interactions-Energy'!CX13</f>
        <v>#DIV/0!</v>
      </c>
      <c r="CY13" s="241" t="e">
        <f>+'Monthly Interactions-$'!CY13/'Monthly Interactions-Energy'!CY13</f>
        <v>#DIV/0!</v>
      </c>
      <c r="CZ13" s="241" t="e">
        <f>+'Monthly Interactions-$'!CZ13/'Monthly Interactions-Energy'!CZ13</f>
        <v>#DIV/0!</v>
      </c>
      <c r="DA13" s="241" t="e">
        <f>+'Monthly Interactions-$'!DA13/'Monthly Interactions-Energy'!DA13</f>
        <v>#DIV/0!</v>
      </c>
      <c r="DB13" s="241" t="e">
        <f>+'Monthly Interactions-$'!DB13/'Monthly Interactions-Energy'!DB13</f>
        <v>#DIV/0!</v>
      </c>
      <c r="DC13" s="241" t="e">
        <f>+'Monthly Interactions-$'!DC13/'Monthly Interactions-Energy'!DC13</f>
        <v>#DIV/0!</v>
      </c>
      <c r="DD13" s="241" t="e">
        <f>+'Monthly Interactions-$'!DD13/'Monthly Interactions-Energy'!DD13</f>
        <v>#DIV/0!</v>
      </c>
      <c r="DE13" s="241" t="e">
        <f>+'Monthly Interactions-$'!DE13/'Monthly Interactions-Energy'!DE13</f>
        <v>#DIV/0!</v>
      </c>
      <c r="DF13" s="241" t="e">
        <f>+'Monthly Interactions-$'!DF13/'Monthly Interactions-Energy'!DF13</f>
        <v>#DIV/0!</v>
      </c>
      <c r="DG13" s="241" t="e">
        <f>+'Monthly Interactions-$'!DG13/'Monthly Interactions-Energy'!DG13</f>
        <v>#DIV/0!</v>
      </c>
      <c r="DH13" s="241" t="e">
        <f>+'Monthly Interactions-$'!DH13/'Monthly Interactions-Energy'!DH13</f>
        <v>#DIV/0!</v>
      </c>
      <c r="DI13" s="241" t="e">
        <f>+'Monthly Interactions-$'!DI13/'Monthly Interactions-Energy'!DI13</f>
        <v>#DIV/0!</v>
      </c>
      <c r="DJ13" s="241" t="e">
        <f>+'Monthly Interactions-$'!DJ13/'Monthly Interactions-Energy'!DJ13</f>
        <v>#DIV/0!</v>
      </c>
      <c r="DK13" s="241" t="e">
        <f>+'Monthly Interactions-$'!DK13/'Monthly Interactions-Energy'!DK13</f>
        <v>#DIV/0!</v>
      </c>
      <c r="DL13" s="241" t="e">
        <f>+'Monthly Interactions-$'!DL13/'Monthly Interactions-Energy'!DL13</f>
        <v>#DIV/0!</v>
      </c>
      <c r="DM13" s="241" t="e">
        <f>+'Monthly Interactions-$'!DM13/'Monthly Interactions-Energy'!DM13</f>
        <v>#DIV/0!</v>
      </c>
      <c r="DN13" s="241" t="e">
        <f>+'Monthly Interactions-$'!DN13/'Monthly Interactions-Energy'!DN13</f>
        <v>#DIV/0!</v>
      </c>
      <c r="DO13" s="241" t="e">
        <f>+'Monthly Interactions-$'!DO13/'Monthly Interactions-Energy'!DO13</f>
        <v>#DIV/0!</v>
      </c>
      <c r="DP13" s="241" t="e">
        <f>+'Monthly Interactions-$'!DP13/'Monthly Interactions-Energy'!DP13</f>
        <v>#DIV/0!</v>
      </c>
      <c r="DQ13" s="241" t="e">
        <f>+'Monthly Interactions-$'!DQ13/'Monthly Interactions-Energy'!DQ13</f>
        <v>#DIV/0!</v>
      </c>
      <c r="DR13" s="241" t="e">
        <f>+'Monthly Interactions-$'!DR13/'Monthly Interactions-Energy'!DR13</f>
        <v>#DIV/0!</v>
      </c>
      <c r="DS13" s="241" t="e">
        <f>+'Monthly Interactions-$'!DS13/'Monthly Interactions-Energy'!DS13</f>
        <v>#DIV/0!</v>
      </c>
      <c r="DT13" s="241" t="e">
        <f>+'Monthly Interactions-$'!DT13/'Monthly Interactions-Energy'!DT13</f>
        <v>#DIV/0!</v>
      </c>
      <c r="DU13" s="241" t="e">
        <f>+'Monthly Interactions-$'!DU13/'Monthly Interactions-Energy'!DU13</f>
        <v>#DIV/0!</v>
      </c>
      <c r="DV13" s="241" t="e">
        <f>+'Monthly Interactions-$'!DV13/'Monthly Interactions-Energy'!DV13</f>
        <v>#DIV/0!</v>
      </c>
      <c r="DW13" s="241" t="e">
        <f>+'Monthly Interactions-$'!DW13/'Monthly Interactions-Energy'!DW13</f>
        <v>#DIV/0!</v>
      </c>
      <c r="DX13" s="241" t="e">
        <f>+'Monthly Interactions-$'!DX13/'Monthly Interactions-Energy'!DX13</f>
        <v>#DIV/0!</v>
      </c>
      <c r="DY13" s="241" t="e">
        <f>+'Monthly Interactions-$'!DY13/'Monthly Interactions-Energy'!DY13</f>
        <v>#DIV/0!</v>
      </c>
      <c r="DZ13" s="241" t="e">
        <f>+'Monthly Interactions-$'!DZ13/'Monthly Interactions-Energy'!DZ13</f>
        <v>#DIV/0!</v>
      </c>
      <c r="EA13" s="241" t="e">
        <f>+'Monthly Interactions-$'!EA13/'Monthly Interactions-Energy'!EA13</f>
        <v>#DIV/0!</v>
      </c>
      <c r="EB13" s="241" t="e">
        <f>+'Monthly Interactions-$'!EB13/'Monthly Interactions-Energy'!EB13</f>
        <v>#DIV/0!</v>
      </c>
      <c r="EC13" s="241" t="e">
        <f>+'Monthly Interactions-$'!EC13/'Monthly Interactions-Energy'!EC13</f>
        <v>#DIV/0!</v>
      </c>
      <c r="ED13" s="241" t="e">
        <f>+'Monthly Interactions-$'!ED13/'Monthly Interactions-Energy'!ED13</f>
        <v>#DIV/0!</v>
      </c>
      <c r="EE13" s="241" t="e">
        <f>+'Monthly Interactions-$'!EE13/'Monthly Interactions-Energy'!EE13</f>
        <v>#DIV/0!</v>
      </c>
      <c r="EF13" s="241" t="e">
        <f>+'Monthly Interactions-$'!EF13/'Monthly Interactions-Energy'!EF13</f>
        <v>#DIV/0!</v>
      </c>
      <c r="EG13" s="241" t="e">
        <f>+'Monthly Interactions-$'!EG13/'Monthly Interactions-Energy'!EG13</f>
        <v>#DIV/0!</v>
      </c>
      <c r="EH13" s="241" t="e">
        <f>+'Monthly Interactions-$'!EH13/'Monthly Interactions-Energy'!EH13</f>
        <v>#DIV/0!</v>
      </c>
      <c r="EI13" s="241" t="e">
        <f>+'Monthly Interactions-$'!EI13/'Monthly Interactions-Energy'!EI13</f>
        <v>#DIV/0!</v>
      </c>
      <c r="EJ13" s="241" t="e">
        <f>+'Monthly Interactions-$'!EJ13/'Monthly Interactions-Energy'!EJ13</f>
        <v>#DIV/0!</v>
      </c>
      <c r="EK13" s="241" t="e">
        <f>+'Monthly Interactions-$'!EK13/'Monthly Interactions-Energy'!EK13</f>
        <v>#DIV/0!</v>
      </c>
      <c r="EL13" s="241" t="e">
        <f>+'Monthly Interactions-$'!EL13/'Monthly Interactions-Energy'!EL13</f>
        <v>#DIV/0!</v>
      </c>
      <c r="EM13" s="241" t="e">
        <f>+'Monthly Interactions-$'!EM13/'Monthly Interactions-Energy'!EM13</f>
        <v>#DIV/0!</v>
      </c>
      <c r="EN13" s="241" t="e">
        <f>+'Monthly Interactions-$'!EN13/'Monthly Interactions-Energy'!EN13</f>
        <v>#DIV/0!</v>
      </c>
      <c r="EO13" s="241" t="e">
        <f>+'Monthly Interactions-$'!EO13/'Monthly Interactions-Energy'!EO13</f>
        <v>#DIV/0!</v>
      </c>
      <c r="EP13" s="241" t="e">
        <f>+'Monthly Interactions-$'!EP13/'Monthly Interactions-Energy'!EP13</f>
        <v>#DIV/0!</v>
      </c>
      <c r="EQ13" s="241" t="e">
        <f>+'Monthly Interactions-$'!EQ13/'Monthly Interactions-Energy'!EQ13</f>
        <v>#DIV/0!</v>
      </c>
      <c r="ER13" s="241" t="e">
        <f>+'Monthly Interactions-$'!ER13/'Monthly Interactions-Energy'!ER13</f>
        <v>#DIV/0!</v>
      </c>
      <c r="ES13" s="241" t="e">
        <f>+'Monthly Interactions-$'!ES13/'Monthly Interactions-Energy'!ES13</f>
        <v>#DIV/0!</v>
      </c>
      <c r="ET13" s="241" t="e">
        <f>+'Monthly Interactions-$'!ET13/'Monthly Interactions-Energy'!ET13</f>
        <v>#DIV/0!</v>
      </c>
      <c r="EU13" s="241" t="e">
        <f>+'Monthly Interactions-$'!EU13/'Monthly Interactions-Energy'!EU13</f>
        <v>#DIV/0!</v>
      </c>
      <c r="EV13" s="241" t="e">
        <f>+'Monthly Interactions-$'!EV13/'Monthly Interactions-Energy'!EV13</f>
        <v>#DIV/0!</v>
      </c>
      <c r="EW13" s="241" t="e">
        <f>+'Monthly Interactions-$'!EW13/'Monthly Interactions-Energy'!EW13</f>
        <v>#DIV/0!</v>
      </c>
      <c r="EX13" s="241" t="e">
        <f>+'Monthly Interactions-$'!EX13/'Monthly Interactions-Energy'!EX13</f>
        <v>#DIV/0!</v>
      </c>
      <c r="EY13" s="241" t="e">
        <f>+'Monthly Interactions-$'!EY13/'Monthly Interactions-Energy'!EY13</f>
        <v>#DIV/0!</v>
      </c>
      <c r="EZ13" s="241" t="e">
        <f>+'Monthly Interactions-$'!EZ13/'Monthly Interactions-Energy'!EZ13</f>
        <v>#DIV/0!</v>
      </c>
      <c r="FA13" s="241" t="e">
        <f>+'Monthly Interactions-$'!FA13/'Monthly Interactions-Energy'!FA13</f>
        <v>#DIV/0!</v>
      </c>
      <c r="FB13" s="241" t="e">
        <f>+'Monthly Interactions-$'!FB13/'Monthly Interactions-Energy'!FB13</f>
        <v>#DIV/0!</v>
      </c>
      <c r="FC13" s="241" t="e">
        <f>+'Monthly Interactions-$'!FC13/'Monthly Interactions-Energy'!FC13</f>
        <v>#DIV/0!</v>
      </c>
      <c r="FD13" s="241" t="e">
        <f>+'Monthly Interactions-$'!FD13/'Monthly Interactions-Energy'!FD13</f>
        <v>#DIV/0!</v>
      </c>
      <c r="FE13" s="241" t="e">
        <f>+'Monthly Interactions-$'!FE13/'Monthly Interactions-Energy'!FE13</f>
        <v>#DIV/0!</v>
      </c>
      <c r="FF13" s="241" t="e">
        <f>+'Monthly Interactions-$'!FF13/'Monthly Interactions-Energy'!FF13</f>
        <v>#DIV/0!</v>
      </c>
      <c r="FG13" s="241" t="e">
        <f>+'Monthly Interactions-$'!FG13/'Monthly Interactions-Energy'!FG13</f>
        <v>#DIV/0!</v>
      </c>
      <c r="FH13" s="241" t="e">
        <f>+'Monthly Interactions-$'!FH13/'Monthly Interactions-Energy'!FH13</f>
        <v>#DIV/0!</v>
      </c>
      <c r="FI13" s="241" t="e">
        <f>+'Monthly Interactions-$'!FI13/'Monthly Interactions-Energy'!FI13</f>
        <v>#DIV/0!</v>
      </c>
      <c r="FJ13" s="241" t="e">
        <f>+'Monthly Interactions-$'!FJ13/'Monthly Interactions-Energy'!FJ13</f>
        <v>#DIV/0!</v>
      </c>
      <c r="FK13" s="241" t="e">
        <f>+'Monthly Interactions-$'!FK13/'Monthly Interactions-Energy'!FK13</f>
        <v>#DIV/0!</v>
      </c>
      <c r="FL13" s="241" t="e">
        <f>+'Monthly Interactions-$'!FL13/'Monthly Interactions-Energy'!FL13</f>
        <v>#DIV/0!</v>
      </c>
      <c r="FM13" s="241" t="e">
        <f>+'Monthly Interactions-$'!FM13/'Monthly Interactions-Energy'!FM13</f>
        <v>#DIV/0!</v>
      </c>
      <c r="FN13" s="241" t="e">
        <f>+'Monthly Interactions-$'!FN13/'Monthly Interactions-Energy'!FN13</f>
        <v>#DIV/0!</v>
      </c>
      <c r="FO13" s="241" t="e">
        <f>+'Monthly Interactions-$'!FO13/'Monthly Interactions-Energy'!FO13</f>
        <v>#DIV/0!</v>
      </c>
      <c r="FP13" s="241" t="e">
        <f>+'Monthly Interactions-$'!FP13/'Monthly Interactions-Energy'!FP13</f>
        <v>#DIV/0!</v>
      </c>
      <c r="FQ13" s="241" t="e">
        <f>+'Monthly Interactions-$'!FQ13/'Monthly Interactions-Energy'!FQ13</f>
        <v>#DIV/0!</v>
      </c>
      <c r="FR13" s="241" t="e">
        <f>+'Monthly Interactions-$'!FR13/'Monthly Interactions-Energy'!FR13</f>
        <v>#DIV/0!</v>
      </c>
      <c r="FS13" s="241" t="e">
        <f>+'Monthly Interactions-$'!FS13/'Monthly Interactions-Energy'!FS13</f>
        <v>#DIV/0!</v>
      </c>
      <c r="FT13" s="241" t="e">
        <f>+'Monthly Interactions-$'!FT13/'Monthly Interactions-Energy'!FT13</f>
        <v>#DIV/0!</v>
      </c>
      <c r="FU13" s="241" t="e">
        <f>+'Monthly Interactions-$'!FU13/'Monthly Interactions-Energy'!FU13</f>
        <v>#DIV/0!</v>
      </c>
      <c r="FV13" s="241" t="e">
        <f>+'Monthly Interactions-$'!FV13/'Monthly Interactions-Energy'!FV13</f>
        <v>#DIV/0!</v>
      </c>
      <c r="FW13" s="241" t="e">
        <f>+'Monthly Interactions-$'!FW13/'Monthly Interactions-Energy'!FW13</f>
        <v>#DIV/0!</v>
      </c>
      <c r="FX13" s="241" t="e">
        <f>+'Monthly Interactions-$'!FX13/'Monthly Interactions-Energy'!FX13</f>
        <v>#DIV/0!</v>
      </c>
      <c r="FY13" s="241" t="e">
        <f>+'Monthly Interactions-$'!FY13/'Monthly Interactions-Energy'!FY13</f>
        <v>#DIV/0!</v>
      </c>
      <c r="FZ13" s="241" t="e">
        <f>+'Monthly Interactions-$'!FZ13/'Monthly Interactions-Energy'!FZ13</f>
        <v>#DIV/0!</v>
      </c>
      <c r="GA13" s="241" t="e">
        <f>+'Monthly Interactions-$'!GA13/'Monthly Interactions-Energy'!GA13</f>
        <v>#DIV/0!</v>
      </c>
      <c r="GB13" s="241" t="e">
        <f>+'Monthly Interactions-$'!GB13/'Monthly Interactions-Energy'!GB13</f>
        <v>#DIV/0!</v>
      </c>
    </row>
    <row r="14" spans="2:184">
      <c r="B14" s="214" t="s">
        <v>73</v>
      </c>
      <c r="C14" s="21" t="s">
        <v>61</v>
      </c>
      <c r="D14" s="19" t="s">
        <v>71</v>
      </c>
      <c r="E14" s="241">
        <f>+'Monthly Interactions-$'!E14/'Monthly Interactions-Energy'!E14</f>
        <v>38.284898773841014</v>
      </c>
      <c r="F14" s="241">
        <f>+'Monthly Interactions-$'!F14/'Monthly Interactions-Energy'!F14</f>
        <v>35.671272600503904</v>
      </c>
      <c r="G14" s="241">
        <f>+'Monthly Interactions-$'!G14/'Monthly Interactions-Energy'!G14</f>
        <v>34.214654475802831</v>
      </c>
      <c r="H14" s="241">
        <f>+'Monthly Interactions-$'!H14/'Monthly Interactions-Energy'!H14</f>
        <v>34.832525531810262</v>
      </c>
      <c r="I14" s="241">
        <f>+'Monthly Interactions-$'!I14/'Monthly Interactions-Energy'!I14</f>
        <v>35.552763491021977</v>
      </c>
      <c r="J14" s="241">
        <f>+'Monthly Interactions-$'!J14/'Monthly Interactions-Energy'!J14</f>
        <v>37.058988572191396</v>
      </c>
      <c r="K14" s="241">
        <f>+'Monthly Interactions-$'!K14/'Monthly Interactions-Energy'!K14</f>
        <v>46.631615598885794</v>
      </c>
      <c r="L14" s="241">
        <f>+'Monthly Interactions-$'!L14/'Monthly Interactions-Energy'!L14</f>
        <v>41.234397581204554</v>
      </c>
      <c r="M14" s="241" t="e">
        <f>+'Monthly Interactions-$'!M14/'Monthly Interactions-Energy'!M14</f>
        <v>#DIV/0!</v>
      </c>
      <c r="N14" s="241" t="e">
        <f>+'Monthly Interactions-$'!N14/'Monthly Interactions-Energy'!N14</f>
        <v>#DIV/0!</v>
      </c>
      <c r="O14" s="241" t="e">
        <f>+'Monthly Interactions-$'!O14/'Monthly Interactions-Energy'!O14</f>
        <v>#DIV/0!</v>
      </c>
      <c r="P14" s="241" t="e">
        <f>+'Monthly Interactions-$'!P14/'Monthly Interactions-Energy'!P14</f>
        <v>#DIV/0!</v>
      </c>
      <c r="Q14" s="241" t="e">
        <f>+'Monthly Interactions-$'!Q14/'Monthly Interactions-Energy'!Q14</f>
        <v>#DIV/0!</v>
      </c>
      <c r="R14" s="241" t="e">
        <f>+'Monthly Interactions-$'!R14/'Monthly Interactions-Energy'!R14</f>
        <v>#DIV/0!</v>
      </c>
      <c r="S14" s="241" t="e">
        <f>+'Monthly Interactions-$'!S14/'Monthly Interactions-Energy'!S14</f>
        <v>#DIV/0!</v>
      </c>
      <c r="T14" s="241" t="e">
        <f>+'Monthly Interactions-$'!T14/'Monthly Interactions-Energy'!T14</f>
        <v>#DIV/0!</v>
      </c>
      <c r="U14" s="241" t="e">
        <f>+'Monthly Interactions-$'!U14/'Monthly Interactions-Energy'!U14</f>
        <v>#DIV/0!</v>
      </c>
      <c r="V14" s="241" t="e">
        <f>+'Monthly Interactions-$'!V14/'Monthly Interactions-Energy'!V14</f>
        <v>#DIV/0!</v>
      </c>
      <c r="W14" s="241" t="e">
        <f>+'Monthly Interactions-$'!W14/'Monthly Interactions-Energy'!W14</f>
        <v>#DIV/0!</v>
      </c>
      <c r="X14" s="241" t="e">
        <f>+'Monthly Interactions-$'!X14/'Monthly Interactions-Energy'!X14</f>
        <v>#DIV/0!</v>
      </c>
      <c r="Y14" s="241" t="e">
        <f>+'Monthly Interactions-$'!Y14/'Monthly Interactions-Energy'!Y14</f>
        <v>#DIV/0!</v>
      </c>
      <c r="Z14" s="241" t="e">
        <f>+'Monthly Interactions-$'!Z14/'Monthly Interactions-Energy'!Z14</f>
        <v>#DIV/0!</v>
      </c>
      <c r="AA14" s="241" t="e">
        <f>+'Monthly Interactions-$'!AA14/'Monthly Interactions-Energy'!AA14</f>
        <v>#DIV/0!</v>
      </c>
      <c r="AB14" s="241" t="e">
        <f>+'Monthly Interactions-$'!AB14/'Monthly Interactions-Energy'!AB14</f>
        <v>#DIV/0!</v>
      </c>
      <c r="AC14" s="241" t="e">
        <f>+'Monthly Interactions-$'!AC14/'Monthly Interactions-Energy'!AC14</f>
        <v>#DIV/0!</v>
      </c>
      <c r="AD14" s="241" t="e">
        <f>+'Monthly Interactions-$'!AD14/'Monthly Interactions-Energy'!AD14</f>
        <v>#DIV/0!</v>
      </c>
      <c r="AE14" s="241" t="e">
        <f>+'Monthly Interactions-$'!AE14/'Monthly Interactions-Energy'!AE14</f>
        <v>#DIV/0!</v>
      </c>
      <c r="AF14" s="241" t="e">
        <f>+'Monthly Interactions-$'!AF14/'Monthly Interactions-Energy'!AF14</f>
        <v>#DIV/0!</v>
      </c>
      <c r="AG14" s="241" t="e">
        <f>+'Monthly Interactions-$'!AG14/'Monthly Interactions-Energy'!AG14</f>
        <v>#DIV/0!</v>
      </c>
      <c r="AH14" s="241" t="e">
        <f>+'Monthly Interactions-$'!AH14/'Monthly Interactions-Energy'!AH14</f>
        <v>#DIV/0!</v>
      </c>
      <c r="AI14" s="241" t="e">
        <f>+'Monthly Interactions-$'!AI14/'Monthly Interactions-Energy'!AI14</f>
        <v>#DIV/0!</v>
      </c>
      <c r="AJ14" s="241" t="e">
        <f>+'Monthly Interactions-$'!AJ14/'Monthly Interactions-Energy'!AJ14</f>
        <v>#DIV/0!</v>
      </c>
      <c r="AK14" s="241" t="e">
        <f>+'Monthly Interactions-$'!AK14/'Monthly Interactions-Energy'!AK14</f>
        <v>#DIV/0!</v>
      </c>
      <c r="AL14" s="241" t="e">
        <f>+'Monthly Interactions-$'!AL14/'Monthly Interactions-Energy'!AL14</f>
        <v>#DIV/0!</v>
      </c>
      <c r="AM14" s="241" t="e">
        <f>+'Monthly Interactions-$'!AM14/'Monthly Interactions-Energy'!AM14</f>
        <v>#DIV/0!</v>
      </c>
      <c r="AN14" s="241" t="e">
        <f>+'Monthly Interactions-$'!AN14/'Monthly Interactions-Energy'!AN14</f>
        <v>#DIV/0!</v>
      </c>
      <c r="AO14" s="241" t="e">
        <f>+'Monthly Interactions-$'!AO14/'Monthly Interactions-Energy'!AO14</f>
        <v>#DIV/0!</v>
      </c>
      <c r="AP14" s="241" t="e">
        <f>+'Monthly Interactions-$'!AP14/'Monthly Interactions-Energy'!AP14</f>
        <v>#DIV/0!</v>
      </c>
      <c r="AQ14" s="241" t="e">
        <f>+'Monthly Interactions-$'!AQ14/'Monthly Interactions-Energy'!AQ14</f>
        <v>#DIV/0!</v>
      </c>
      <c r="AR14" s="241" t="e">
        <f>+'Monthly Interactions-$'!AR14/'Monthly Interactions-Energy'!AR14</f>
        <v>#DIV/0!</v>
      </c>
      <c r="AS14" s="241" t="e">
        <f>+'Monthly Interactions-$'!AS14/'Monthly Interactions-Energy'!AS14</f>
        <v>#DIV/0!</v>
      </c>
      <c r="AT14" s="241" t="e">
        <f>+'Monthly Interactions-$'!AT14/'Monthly Interactions-Energy'!AT14</f>
        <v>#DIV/0!</v>
      </c>
      <c r="AU14" s="241" t="e">
        <f>+'Monthly Interactions-$'!AU14/'Monthly Interactions-Energy'!AU14</f>
        <v>#DIV/0!</v>
      </c>
      <c r="AV14" s="241" t="e">
        <f>+'Monthly Interactions-$'!AV14/'Monthly Interactions-Energy'!AV14</f>
        <v>#DIV/0!</v>
      </c>
      <c r="AW14" s="241" t="e">
        <f>+'Monthly Interactions-$'!AW14/'Monthly Interactions-Energy'!AW14</f>
        <v>#DIV/0!</v>
      </c>
      <c r="AX14" s="241" t="e">
        <f>+'Monthly Interactions-$'!AX14/'Monthly Interactions-Energy'!AX14</f>
        <v>#DIV/0!</v>
      </c>
      <c r="AY14" s="241" t="e">
        <f>+'Monthly Interactions-$'!AY14/'Monthly Interactions-Energy'!AY14</f>
        <v>#DIV/0!</v>
      </c>
      <c r="AZ14" s="241" t="e">
        <f>+'Monthly Interactions-$'!AZ14/'Monthly Interactions-Energy'!AZ14</f>
        <v>#DIV/0!</v>
      </c>
      <c r="BA14" s="241" t="e">
        <f>+'Monthly Interactions-$'!BA14/'Monthly Interactions-Energy'!BA14</f>
        <v>#DIV/0!</v>
      </c>
      <c r="BB14" s="241" t="e">
        <f>+'Monthly Interactions-$'!BB14/'Monthly Interactions-Energy'!BB14</f>
        <v>#DIV/0!</v>
      </c>
      <c r="BC14" s="241" t="e">
        <f>+'Monthly Interactions-$'!BC14/'Monthly Interactions-Energy'!BC14</f>
        <v>#DIV/0!</v>
      </c>
      <c r="BD14" s="241" t="e">
        <f>+'Monthly Interactions-$'!BD14/'Monthly Interactions-Energy'!BD14</f>
        <v>#DIV/0!</v>
      </c>
      <c r="BE14" s="241" t="e">
        <f>+'Monthly Interactions-$'!BE14/'Monthly Interactions-Energy'!BE14</f>
        <v>#DIV/0!</v>
      </c>
      <c r="BF14" s="241" t="e">
        <f>+'Monthly Interactions-$'!BF14/'Monthly Interactions-Energy'!BF14</f>
        <v>#DIV/0!</v>
      </c>
      <c r="BG14" s="241" t="e">
        <f>+'Monthly Interactions-$'!BG14/'Monthly Interactions-Energy'!BG14</f>
        <v>#DIV/0!</v>
      </c>
      <c r="BH14" s="241" t="e">
        <f>+'Monthly Interactions-$'!BH14/'Monthly Interactions-Energy'!BH14</f>
        <v>#DIV/0!</v>
      </c>
      <c r="BI14" s="241" t="e">
        <f>+'Monthly Interactions-$'!BI14/'Monthly Interactions-Energy'!BI14</f>
        <v>#DIV/0!</v>
      </c>
      <c r="BJ14" s="241" t="e">
        <f>+'Monthly Interactions-$'!BJ14/'Monthly Interactions-Energy'!BJ14</f>
        <v>#DIV/0!</v>
      </c>
      <c r="BK14" s="241" t="e">
        <f>+'Monthly Interactions-$'!BK14/'Monthly Interactions-Energy'!BK14</f>
        <v>#DIV/0!</v>
      </c>
      <c r="BL14" s="241" t="e">
        <f>+'Monthly Interactions-$'!BL14/'Monthly Interactions-Energy'!BL14</f>
        <v>#DIV/0!</v>
      </c>
      <c r="BM14" s="241" t="e">
        <f>+'Monthly Interactions-$'!BM14/'Monthly Interactions-Energy'!BM14</f>
        <v>#DIV/0!</v>
      </c>
      <c r="BN14" s="241" t="e">
        <f>+'Monthly Interactions-$'!BN14/'Monthly Interactions-Energy'!BN14</f>
        <v>#DIV/0!</v>
      </c>
      <c r="BO14" s="241" t="e">
        <f>+'Monthly Interactions-$'!BO14/'Monthly Interactions-Energy'!BO14</f>
        <v>#DIV/0!</v>
      </c>
      <c r="BP14" s="241" t="e">
        <f>+'Monthly Interactions-$'!BP14/'Monthly Interactions-Energy'!BP14</f>
        <v>#DIV/0!</v>
      </c>
      <c r="BQ14" s="241" t="e">
        <f>+'Monthly Interactions-$'!BQ14/'Monthly Interactions-Energy'!BQ14</f>
        <v>#DIV/0!</v>
      </c>
      <c r="BR14" s="241" t="e">
        <f>+'Monthly Interactions-$'!BR14/'Monthly Interactions-Energy'!BR14</f>
        <v>#DIV/0!</v>
      </c>
      <c r="BS14" s="241" t="e">
        <f>+'Monthly Interactions-$'!BS14/'Monthly Interactions-Energy'!BS14</f>
        <v>#DIV/0!</v>
      </c>
      <c r="BT14" s="241" t="e">
        <f>+'Monthly Interactions-$'!BT14/'Monthly Interactions-Energy'!BT14</f>
        <v>#DIV/0!</v>
      </c>
      <c r="BU14" s="241" t="e">
        <f>+'Monthly Interactions-$'!BU14/'Monthly Interactions-Energy'!BU14</f>
        <v>#DIV/0!</v>
      </c>
      <c r="BV14" s="241" t="e">
        <f>+'Monthly Interactions-$'!BV14/'Monthly Interactions-Energy'!BV14</f>
        <v>#DIV/0!</v>
      </c>
      <c r="BW14" s="241" t="e">
        <f>+'Monthly Interactions-$'!BW14/'Monthly Interactions-Energy'!BW14</f>
        <v>#DIV/0!</v>
      </c>
      <c r="BX14" s="241" t="e">
        <f>+'Monthly Interactions-$'!BX14/'Monthly Interactions-Energy'!BX14</f>
        <v>#DIV/0!</v>
      </c>
      <c r="BY14" s="241" t="e">
        <f>+'Monthly Interactions-$'!BY14/'Monthly Interactions-Energy'!BY14</f>
        <v>#DIV/0!</v>
      </c>
      <c r="BZ14" s="241" t="e">
        <f>+'Monthly Interactions-$'!BZ14/'Monthly Interactions-Energy'!BZ14</f>
        <v>#DIV/0!</v>
      </c>
      <c r="CA14" s="241" t="e">
        <f>+'Monthly Interactions-$'!CA14/'Monthly Interactions-Energy'!CA14</f>
        <v>#DIV/0!</v>
      </c>
      <c r="CB14" s="241" t="e">
        <f>+'Monthly Interactions-$'!CB14/'Monthly Interactions-Energy'!CB14</f>
        <v>#DIV/0!</v>
      </c>
      <c r="CC14" s="241" t="e">
        <f>+'Monthly Interactions-$'!CC14/'Monthly Interactions-Energy'!CC14</f>
        <v>#DIV/0!</v>
      </c>
      <c r="CD14" s="241" t="e">
        <f>+'Monthly Interactions-$'!CD14/'Monthly Interactions-Energy'!CD14</f>
        <v>#DIV/0!</v>
      </c>
      <c r="CE14" s="241" t="e">
        <f>+'Monthly Interactions-$'!CE14/'Monthly Interactions-Energy'!CE14</f>
        <v>#DIV/0!</v>
      </c>
      <c r="CF14" s="241" t="e">
        <f>+'Monthly Interactions-$'!CF14/'Monthly Interactions-Energy'!CF14</f>
        <v>#DIV/0!</v>
      </c>
      <c r="CG14" s="241" t="e">
        <f>+'Monthly Interactions-$'!CG14/'Monthly Interactions-Energy'!CG14</f>
        <v>#DIV/0!</v>
      </c>
      <c r="CH14" s="241" t="e">
        <f>+'Monthly Interactions-$'!CH14/'Monthly Interactions-Energy'!CH14</f>
        <v>#DIV/0!</v>
      </c>
      <c r="CI14" s="241" t="e">
        <f>+'Monthly Interactions-$'!CI14/'Monthly Interactions-Energy'!CI14</f>
        <v>#DIV/0!</v>
      </c>
      <c r="CJ14" s="241" t="e">
        <f>+'Monthly Interactions-$'!CJ14/'Monthly Interactions-Energy'!CJ14</f>
        <v>#DIV/0!</v>
      </c>
      <c r="CK14" s="241" t="e">
        <f>+'Monthly Interactions-$'!CK14/'Monthly Interactions-Energy'!CK14</f>
        <v>#DIV/0!</v>
      </c>
      <c r="CL14" s="241" t="e">
        <f>+'Monthly Interactions-$'!CL14/'Monthly Interactions-Energy'!CL14</f>
        <v>#DIV/0!</v>
      </c>
      <c r="CM14" s="241" t="e">
        <f>+'Monthly Interactions-$'!CM14/'Monthly Interactions-Energy'!CM14</f>
        <v>#DIV/0!</v>
      </c>
      <c r="CN14" s="241" t="e">
        <f>+'Monthly Interactions-$'!CN14/'Monthly Interactions-Energy'!CN14</f>
        <v>#DIV/0!</v>
      </c>
      <c r="CO14" s="241" t="e">
        <f>+'Monthly Interactions-$'!CO14/'Monthly Interactions-Energy'!CO14</f>
        <v>#DIV/0!</v>
      </c>
      <c r="CP14" s="241" t="e">
        <f>+'Monthly Interactions-$'!CP14/'Monthly Interactions-Energy'!CP14</f>
        <v>#DIV/0!</v>
      </c>
      <c r="CQ14" s="241" t="e">
        <f>+'Monthly Interactions-$'!CQ14/'Monthly Interactions-Energy'!CQ14</f>
        <v>#DIV/0!</v>
      </c>
      <c r="CR14" s="241" t="e">
        <f>+'Monthly Interactions-$'!CR14/'Monthly Interactions-Energy'!CR14</f>
        <v>#DIV/0!</v>
      </c>
      <c r="CS14" s="241" t="e">
        <f>+'Monthly Interactions-$'!CS14/'Monthly Interactions-Energy'!CS14</f>
        <v>#DIV/0!</v>
      </c>
      <c r="CT14" s="241" t="e">
        <f>+'Monthly Interactions-$'!CT14/'Monthly Interactions-Energy'!CT14</f>
        <v>#DIV/0!</v>
      </c>
      <c r="CU14" s="241" t="e">
        <f>+'Monthly Interactions-$'!CU14/'Monthly Interactions-Energy'!CU14</f>
        <v>#DIV/0!</v>
      </c>
      <c r="CV14" s="241" t="e">
        <f>+'Monthly Interactions-$'!CV14/'Monthly Interactions-Energy'!CV14</f>
        <v>#DIV/0!</v>
      </c>
      <c r="CW14" s="241" t="e">
        <f>+'Monthly Interactions-$'!CW14/'Monthly Interactions-Energy'!CW14</f>
        <v>#DIV/0!</v>
      </c>
      <c r="CX14" s="241" t="e">
        <f>+'Monthly Interactions-$'!CX14/'Monthly Interactions-Energy'!CX14</f>
        <v>#DIV/0!</v>
      </c>
      <c r="CY14" s="241" t="e">
        <f>+'Monthly Interactions-$'!CY14/'Monthly Interactions-Energy'!CY14</f>
        <v>#DIV/0!</v>
      </c>
      <c r="CZ14" s="241" t="e">
        <f>+'Monthly Interactions-$'!CZ14/'Monthly Interactions-Energy'!CZ14</f>
        <v>#DIV/0!</v>
      </c>
      <c r="DA14" s="241" t="e">
        <f>+'Monthly Interactions-$'!DA14/'Monthly Interactions-Energy'!DA14</f>
        <v>#DIV/0!</v>
      </c>
      <c r="DB14" s="241" t="e">
        <f>+'Monthly Interactions-$'!DB14/'Monthly Interactions-Energy'!DB14</f>
        <v>#DIV/0!</v>
      </c>
      <c r="DC14" s="241" t="e">
        <f>+'Monthly Interactions-$'!DC14/'Monthly Interactions-Energy'!DC14</f>
        <v>#DIV/0!</v>
      </c>
      <c r="DD14" s="241" t="e">
        <f>+'Monthly Interactions-$'!DD14/'Monthly Interactions-Energy'!DD14</f>
        <v>#DIV/0!</v>
      </c>
      <c r="DE14" s="241" t="e">
        <f>+'Monthly Interactions-$'!DE14/'Monthly Interactions-Energy'!DE14</f>
        <v>#DIV/0!</v>
      </c>
      <c r="DF14" s="241" t="e">
        <f>+'Monthly Interactions-$'!DF14/'Monthly Interactions-Energy'!DF14</f>
        <v>#DIV/0!</v>
      </c>
      <c r="DG14" s="241" t="e">
        <f>+'Monthly Interactions-$'!DG14/'Monthly Interactions-Energy'!DG14</f>
        <v>#DIV/0!</v>
      </c>
      <c r="DH14" s="241" t="e">
        <f>+'Monthly Interactions-$'!DH14/'Monthly Interactions-Energy'!DH14</f>
        <v>#DIV/0!</v>
      </c>
      <c r="DI14" s="241" t="e">
        <f>+'Monthly Interactions-$'!DI14/'Monthly Interactions-Energy'!DI14</f>
        <v>#DIV/0!</v>
      </c>
      <c r="DJ14" s="241" t="e">
        <f>+'Monthly Interactions-$'!DJ14/'Monthly Interactions-Energy'!DJ14</f>
        <v>#DIV/0!</v>
      </c>
      <c r="DK14" s="241" t="e">
        <f>+'Monthly Interactions-$'!DK14/'Monthly Interactions-Energy'!DK14</f>
        <v>#DIV/0!</v>
      </c>
      <c r="DL14" s="241" t="e">
        <f>+'Monthly Interactions-$'!DL14/'Monthly Interactions-Energy'!DL14</f>
        <v>#DIV/0!</v>
      </c>
      <c r="DM14" s="241" t="e">
        <f>+'Monthly Interactions-$'!DM14/'Monthly Interactions-Energy'!DM14</f>
        <v>#DIV/0!</v>
      </c>
      <c r="DN14" s="241" t="e">
        <f>+'Monthly Interactions-$'!DN14/'Monthly Interactions-Energy'!DN14</f>
        <v>#DIV/0!</v>
      </c>
      <c r="DO14" s="241" t="e">
        <f>+'Monthly Interactions-$'!DO14/'Monthly Interactions-Energy'!DO14</f>
        <v>#DIV/0!</v>
      </c>
      <c r="DP14" s="241" t="e">
        <f>+'Monthly Interactions-$'!DP14/'Monthly Interactions-Energy'!DP14</f>
        <v>#DIV/0!</v>
      </c>
      <c r="DQ14" s="241" t="e">
        <f>+'Monthly Interactions-$'!DQ14/'Monthly Interactions-Energy'!DQ14</f>
        <v>#DIV/0!</v>
      </c>
      <c r="DR14" s="241" t="e">
        <f>+'Monthly Interactions-$'!DR14/'Monthly Interactions-Energy'!DR14</f>
        <v>#DIV/0!</v>
      </c>
      <c r="DS14" s="241" t="e">
        <f>+'Monthly Interactions-$'!DS14/'Monthly Interactions-Energy'!DS14</f>
        <v>#DIV/0!</v>
      </c>
      <c r="DT14" s="241" t="e">
        <f>+'Monthly Interactions-$'!DT14/'Monthly Interactions-Energy'!DT14</f>
        <v>#DIV/0!</v>
      </c>
      <c r="DU14" s="241" t="e">
        <f>+'Monthly Interactions-$'!DU14/'Monthly Interactions-Energy'!DU14</f>
        <v>#DIV/0!</v>
      </c>
      <c r="DV14" s="241" t="e">
        <f>+'Monthly Interactions-$'!DV14/'Monthly Interactions-Energy'!DV14</f>
        <v>#DIV/0!</v>
      </c>
      <c r="DW14" s="241" t="e">
        <f>+'Monthly Interactions-$'!DW14/'Monthly Interactions-Energy'!DW14</f>
        <v>#DIV/0!</v>
      </c>
      <c r="DX14" s="241" t="e">
        <f>+'Monthly Interactions-$'!DX14/'Monthly Interactions-Energy'!DX14</f>
        <v>#DIV/0!</v>
      </c>
      <c r="DY14" s="241" t="e">
        <f>+'Monthly Interactions-$'!DY14/'Monthly Interactions-Energy'!DY14</f>
        <v>#DIV/0!</v>
      </c>
      <c r="DZ14" s="241" t="e">
        <f>+'Monthly Interactions-$'!DZ14/'Monthly Interactions-Energy'!DZ14</f>
        <v>#DIV/0!</v>
      </c>
      <c r="EA14" s="241" t="e">
        <f>+'Monthly Interactions-$'!EA14/'Monthly Interactions-Energy'!EA14</f>
        <v>#DIV/0!</v>
      </c>
      <c r="EB14" s="241" t="e">
        <f>+'Monthly Interactions-$'!EB14/'Monthly Interactions-Energy'!EB14</f>
        <v>#DIV/0!</v>
      </c>
      <c r="EC14" s="241" t="e">
        <f>+'Monthly Interactions-$'!EC14/'Monthly Interactions-Energy'!EC14</f>
        <v>#DIV/0!</v>
      </c>
      <c r="ED14" s="241" t="e">
        <f>+'Monthly Interactions-$'!ED14/'Monthly Interactions-Energy'!ED14</f>
        <v>#DIV/0!</v>
      </c>
      <c r="EE14" s="241" t="e">
        <f>+'Monthly Interactions-$'!EE14/'Monthly Interactions-Energy'!EE14</f>
        <v>#DIV/0!</v>
      </c>
      <c r="EF14" s="241" t="e">
        <f>+'Monthly Interactions-$'!EF14/'Monthly Interactions-Energy'!EF14</f>
        <v>#DIV/0!</v>
      </c>
      <c r="EG14" s="241" t="e">
        <f>+'Monthly Interactions-$'!EG14/'Monthly Interactions-Energy'!EG14</f>
        <v>#DIV/0!</v>
      </c>
      <c r="EH14" s="241" t="e">
        <f>+'Monthly Interactions-$'!EH14/'Monthly Interactions-Energy'!EH14</f>
        <v>#DIV/0!</v>
      </c>
      <c r="EI14" s="241" t="e">
        <f>+'Monthly Interactions-$'!EI14/'Monthly Interactions-Energy'!EI14</f>
        <v>#DIV/0!</v>
      </c>
      <c r="EJ14" s="241" t="e">
        <f>+'Monthly Interactions-$'!EJ14/'Monthly Interactions-Energy'!EJ14</f>
        <v>#DIV/0!</v>
      </c>
      <c r="EK14" s="241" t="e">
        <f>+'Monthly Interactions-$'!EK14/'Monthly Interactions-Energy'!EK14</f>
        <v>#DIV/0!</v>
      </c>
      <c r="EL14" s="241" t="e">
        <f>+'Monthly Interactions-$'!EL14/'Monthly Interactions-Energy'!EL14</f>
        <v>#DIV/0!</v>
      </c>
      <c r="EM14" s="241" t="e">
        <f>+'Monthly Interactions-$'!EM14/'Monthly Interactions-Energy'!EM14</f>
        <v>#DIV/0!</v>
      </c>
      <c r="EN14" s="241" t="e">
        <f>+'Monthly Interactions-$'!EN14/'Monthly Interactions-Energy'!EN14</f>
        <v>#DIV/0!</v>
      </c>
      <c r="EO14" s="241" t="e">
        <f>+'Monthly Interactions-$'!EO14/'Monthly Interactions-Energy'!EO14</f>
        <v>#DIV/0!</v>
      </c>
      <c r="EP14" s="241" t="e">
        <f>+'Monthly Interactions-$'!EP14/'Monthly Interactions-Energy'!EP14</f>
        <v>#DIV/0!</v>
      </c>
      <c r="EQ14" s="241" t="e">
        <f>+'Monthly Interactions-$'!EQ14/'Monthly Interactions-Energy'!EQ14</f>
        <v>#DIV/0!</v>
      </c>
      <c r="ER14" s="241" t="e">
        <f>+'Monthly Interactions-$'!ER14/'Monthly Interactions-Energy'!ER14</f>
        <v>#DIV/0!</v>
      </c>
      <c r="ES14" s="241" t="e">
        <f>+'Monthly Interactions-$'!ES14/'Monthly Interactions-Energy'!ES14</f>
        <v>#DIV/0!</v>
      </c>
      <c r="ET14" s="241" t="e">
        <f>+'Monthly Interactions-$'!ET14/'Monthly Interactions-Energy'!ET14</f>
        <v>#DIV/0!</v>
      </c>
      <c r="EU14" s="241" t="e">
        <f>+'Monthly Interactions-$'!EU14/'Monthly Interactions-Energy'!EU14</f>
        <v>#DIV/0!</v>
      </c>
      <c r="EV14" s="241" t="e">
        <f>+'Monthly Interactions-$'!EV14/'Monthly Interactions-Energy'!EV14</f>
        <v>#DIV/0!</v>
      </c>
      <c r="EW14" s="241" t="e">
        <f>+'Monthly Interactions-$'!EW14/'Monthly Interactions-Energy'!EW14</f>
        <v>#DIV/0!</v>
      </c>
      <c r="EX14" s="241" t="e">
        <f>+'Monthly Interactions-$'!EX14/'Monthly Interactions-Energy'!EX14</f>
        <v>#DIV/0!</v>
      </c>
      <c r="EY14" s="241" t="e">
        <f>+'Monthly Interactions-$'!EY14/'Monthly Interactions-Energy'!EY14</f>
        <v>#DIV/0!</v>
      </c>
      <c r="EZ14" s="241" t="e">
        <f>+'Monthly Interactions-$'!EZ14/'Monthly Interactions-Energy'!EZ14</f>
        <v>#DIV/0!</v>
      </c>
      <c r="FA14" s="241" t="e">
        <f>+'Monthly Interactions-$'!FA14/'Monthly Interactions-Energy'!FA14</f>
        <v>#DIV/0!</v>
      </c>
      <c r="FB14" s="241" t="e">
        <f>+'Monthly Interactions-$'!FB14/'Monthly Interactions-Energy'!FB14</f>
        <v>#DIV/0!</v>
      </c>
      <c r="FC14" s="241" t="e">
        <f>+'Monthly Interactions-$'!FC14/'Monthly Interactions-Energy'!FC14</f>
        <v>#DIV/0!</v>
      </c>
      <c r="FD14" s="241" t="e">
        <f>+'Monthly Interactions-$'!FD14/'Monthly Interactions-Energy'!FD14</f>
        <v>#DIV/0!</v>
      </c>
      <c r="FE14" s="241" t="e">
        <f>+'Monthly Interactions-$'!FE14/'Monthly Interactions-Energy'!FE14</f>
        <v>#DIV/0!</v>
      </c>
      <c r="FF14" s="241" t="e">
        <f>+'Monthly Interactions-$'!FF14/'Monthly Interactions-Energy'!FF14</f>
        <v>#DIV/0!</v>
      </c>
      <c r="FG14" s="241" t="e">
        <f>+'Monthly Interactions-$'!FG14/'Monthly Interactions-Energy'!FG14</f>
        <v>#DIV/0!</v>
      </c>
      <c r="FH14" s="241" t="e">
        <f>+'Monthly Interactions-$'!FH14/'Monthly Interactions-Energy'!FH14</f>
        <v>#DIV/0!</v>
      </c>
      <c r="FI14" s="241" t="e">
        <f>+'Monthly Interactions-$'!FI14/'Monthly Interactions-Energy'!FI14</f>
        <v>#DIV/0!</v>
      </c>
      <c r="FJ14" s="241" t="e">
        <f>+'Monthly Interactions-$'!FJ14/'Monthly Interactions-Energy'!FJ14</f>
        <v>#DIV/0!</v>
      </c>
      <c r="FK14" s="241" t="e">
        <f>+'Monthly Interactions-$'!FK14/'Monthly Interactions-Energy'!FK14</f>
        <v>#DIV/0!</v>
      </c>
      <c r="FL14" s="241" t="e">
        <f>+'Monthly Interactions-$'!FL14/'Monthly Interactions-Energy'!FL14</f>
        <v>#DIV/0!</v>
      </c>
      <c r="FM14" s="241" t="e">
        <f>+'Monthly Interactions-$'!FM14/'Monthly Interactions-Energy'!FM14</f>
        <v>#DIV/0!</v>
      </c>
      <c r="FN14" s="241" t="e">
        <f>+'Monthly Interactions-$'!FN14/'Monthly Interactions-Energy'!FN14</f>
        <v>#DIV/0!</v>
      </c>
      <c r="FO14" s="241" t="e">
        <f>+'Monthly Interactions-$'!FO14/'Monthly Interactions-Energy'!FO14</f>
        <v>#DIV/0!</v>
      </c>
      <c r="FP14" s="241" t="e">
        <f>+'Monthly Interactions-$'!FP14/'Monthly Interactions-Energy'!FP14</f>
        <v>#DIV/0!</v>
      </c>
      <c r="FQ14" s="241" t="e">
        <f>+'Monthly Interactions-$'!FQ14/'Monthly Interactions-Energy'!FQ14</f>
        <v>#DIV/0!</v>
      </c>
      <c r="FR14" s="241" t="e">
        <f>+'Monthly Interactions-$'!FR14/'Monthly Interactions-Energy'!FR14</f>
        <v>#DIV/0!</v>
      </c>
      <c r="FS14" s="241" t="e">
        <f>+'Monthly Interactions-$'!FS14/'Monthly Interactions-Energy'!FS14</f>
        <v>#DIV/0!</v>
      </c>
      <c r="FT14" s="241" t="e">
        <f>+'Monthly Interactions-$'!FT14/'Monthly Interactions-Energy'!FT14</f>
        <v>#DIV/0!</v>
      </c>
      <c r="FU14" s="241" t="e">
        <f>+'Monthly Interactions-$'!FU14/'Monthly Interactions-Energy'!FU14</f>
        <v>#DIV/0!</v>
      </c>
      <c r="FV14" s="241" t="e">
        <f>+'Monthly Interactions-$'!FV14/'Monthly Interactions-Energy'!FV14</f>
        <v>#DIV/0!</v>
      </c>
      <c r="FW14" s="241" t="e">
        <f>+'Monthly Interactions-$'!FW14/'Monthly Interactions-Energy'!FW14</f>
        <v>#DIV/0!</v>
      </c>
      <c r="FX14" s="241" t="e">
        <f>+'Monthly Interactions-$'!FX14/'Monthly Interactions-Energy'!FX14</f>
        <v>#DIV/0!</v>
      </c>
      <c r="FY14" s="241" t="e">
        <f>+'Monthly Interactions-$'!FY14/'Monthly Interactions-Energy'!FY14</f>
        <v>#DIV/0!</v>
      </c>
      <c r="FZ14" s="241" t="e">
        <f>+'Monthly Interactions-$'!FZ14/'Monthly Interactions-Energy'!FZ14</f>
        <v>#DIV/0!</v>
      </c>
      <c r="GA14" s="241" t="e">
        <f>+'Monthly Interactions-$'!GA14/'Monthly Interactions-Energy'!GA14</f>
        <v>#DIV/0!</v>
      </c>
      <c r="GB14" s="241" t="e">
        <f>+'Monthly Interactions-$'!GB14/'Monthly Interactions-Energy'!GB14</f>
        <v>#DIV/0!</v>
      </c>
    </row>
    <row r="15" spans="2:184">
      <c r="B15" s="214" t="s">
        <v>73</v>
      </c>
      <c r="C15" s="21" t="s">
        <v>61</v>
      </c>
      <c r="D15" s="19" t="s">
        <v>72</v>
      </c>
      <c r="E15" s="241">
        <f>+'Monthly Interactions-$'!E15/'Monthly Interactions-Energy'!E15</f>
        <v>28.255878851645875</v>
      </c>
      <c r="F15" s="241">
        <f>+'Monthly Interactions-$'!F15/'Monthly Interactions-Energy'!F15</f>
        <v>28.544923010306846</v>
      </c>
      <c r="G15" s="241">
        <f>+'Monthly Interactions-$'!G15/'Monthly Interactions-Energy'!G15</f>
        <v>27.306833043859502</v>
      </c>
      <c r="H15" s="241">
        <f>+'Monthly Interactions-$'!H15/'Monthly Interactions-Energy'!H15</f>
        <v>25.686000208214043</v>
      </c>
      <c r="I15" s="241">
        <f>+'Monthly Interactions-$'!I15/'Monthly Interactions-Energy'!I15</f>
        <v>24.194356797772741</v>
      </c>
      <c r="J15" s="241">
        <f>+'Monthly Interactions-$'!J15/'Monthly Interactions-Energy'!J15</f>
        <v>23.302414885637198</v>
      </c>
      <c r="K15" s="241">
        <f>+'Monthly Interactions-$'!K15/'Monthly Interactions-Energy'!K15</f>
        <v>25.401009612939323</v>
      </c>
      <c r="L15" s="241">
        <f>+'Monthly Interactions-$'!L15/'Monthly Interactions-Energy'!L15</f>
        <v>24.94281479882433</v>
      </c>
      <c r="M15" s="241" t="e">
        <f>+'Monthly Interactions-$'!M15/'Monthly Interactions-Energy'!M15</f>
        <v>#DIV/0!</v>
      </c>
      <c r="N15" s="241" t="e">
        <f>+'Monthly Interactions-$'!N15/'Monthly Interactions-Energy'!N15</f>
        <v>#DIV/0!</v>
      </c>
      <c r="O15" s="241" t="e">
        <f>+'Monthly Interactions-$'!O15/'Monthly Interactions-Energy'!O15</f>
        <v>#DIV/0!</v>
      </c>
      <c r="P15" s="241" t="e">
        <f>+'Monthly Interactions-$'!P15/'Monthly Interactions-Energy'!P15</f>
        <v>#DIV/0!</v>
      </c>
      <c r="Q15" s="241" t="e">
        <f>+'Monthly Interactions-$'!Q15/'Monthly Interactions-Energy'!Q15</f>
        <v>#DIV/0!</v>
      </c>
      <c r="R15" s="241" t="e">
        <f>+'Monthly Interactions-$'!R15/'Monthly Interactions-Energy'!R15</f>
        <v>#DIV/0!</v>
      </c>
      <c r="S15" s="241" t="e">
        <f>+'Monthly Interactions-$'!S15/'Monthly Interactions-Energy'!S15</f>
        <v>#DIV/0!</v>
      </c>
      <c r="T15" s="241" t="e">
        <f>+'Monthly Interactions-$'!T15/'Monthly Interactions-Energy'!T15</f>
        <v>#DIV/0!</v>
      </c>
      <c r="U15" s="241" t="e">
        <f>+'Monthly Interactions-$'!U15/'Monthly Interactions-Energy'!U15</f>
        <v>#DIV/0!</v>
      </c>
      <c r="V15" s="241" t="e">
        <f>+'Monthly Interactions-$'!V15/'Monthly Interactions-Energy'!V15</f>
        <v>#DIV/0!</v>
      </c>
      <c r="W15" s="241" t="e">
        <f>+'Monthly Interactions-$'!W15/'Monthly Interactions-Energy'!W15</f>
        <v>#DIV/0!</v>
      </c>
      <c r="X15" s="241" t="e">
        <f>+'Monthly Interactions-$'!X15/'Monthly Interactions-Energy'!X15</f>
        <v>#DIV/0!</v>
      </c>
      <c r="Y15" s="241" t="e">
        <f>+'Monthly Interactions-$'!Y15/'Monthly Interactions-Energy'!Y15</f>
        <v>#DIV/0!</v>
      </c>
      <c r="Z15" s="241" t="e">
        <f>+'Monthly Interactions-$'!Z15/'Monthly Interactions-Energy'!Z15</f>
        <v>#DIV/0!</v>
      </c>
      <c r="AA15" s="241" t="e">
        <f>+'Monthly Interactions-$'!AA15/'Monthly Interactions-Energy'!AA15</f>
        <v>#DIV/0!</v>
      </c>
      <c r="AB15" s="241" t="e">
        <f>+'Monthly Interactions-$'!AB15/'Monthly Interactions-Energy'!AB15</f>
        <v>#DIV/0!</v>
      </c>
      <c r="AC15" s="241" t="e">
        <f>+'Monthly Interactions-$'!AC15/'Monthly Interactions-Energy'!AC15</f>
        <v>#DIV/0!</v>
      </c>
      <c r="AD15" s="241" t="e">
        <f>+'Monthly Interactions-$'!AD15/'Monthly Interactions-Energy'!AD15</f>
        <v>#DIV/0!</v>
      </c>
      <c r="AE15" s="241" t="e">
        <f>+'Monthly Interactions-$'!AE15/'Monthly Interactions-Energy'!AE15</f>
        <v>#DIV/0!</v>
      </c>
      <c r="AF15" s="241" t="e">
        <f>+'Monthly Interactions-$'!AF15/'Monthly Interactions-Energy'!AF15</f>
        <v>#DIV/0!</v>
      </c>
      <c r="AG15" s="241" t="e">
        <f>+'Monthly Interactions-$'!AG15/'Monthly Interactions-Energy'!AG15</f>
        <v>#DIV/0!</v>
      </c>
      <c r="AH15" s="241" t="e">
        <f>+'Monthly Interactions-$'!AH15/'Monthly Interactions-Energy'!AH15</f>
        <v>#DIV/0!</v>
      </c>
      <c r="AI15" s="241" t="e">
        <f>+'Monthly Interactions-$'!AI15/'Monthly Interactions-Energy'!AI15</f>
        <v>#DIV/0!</v>
      </c>
      <c r="AJ15" s="241" t="e">
        <f>+'Monthly Interactions-$'!AJ15/'Monthly Interactions-Energy'!AJ15</f>
        <v>#DIV/0!</v>
      </c>
      <c r="AK15" s="241" t="e">
        <f>+'Monthly Interactions-$'!AK15/'Monthly Interactions-Energy'!AK15</f>
        <v>#DIV/0!</v>
      </c>
      <c r="AL15" s="241" t="e">
        <f>+'Monthly Interactions-$'!AL15/'Monthly Interactions-Energy'!AL15</f>
        <v>#DIV/0!</v>
      </c>
      <c r="AM15" s="241" t="e">
        <f>+'Monthly Interactions-$'!AM15/'Monthly Interactions-Energy'!AM15</f>
        <v>#DIV/0!</v>
      </c>
      <c r="AN15" s="241" t="e">
        <f>+'Monthly Interactions-$'!AN15/'Monthly Interactions-Energy'!AN15</f>
        <v>#DIV/0!</v>
      </c>
      <c r="AO15" s="241" t="e">
        <f>+'Monthly Interactions-$'!AO15/'Monthly Interactions-Energy'!AO15</f>
        <v>#DIV/0!</v>
      </c>
      <c r="AP15" s="241" t="e">
        <f>+'Monthly Interactions-$'!AP15/'Monthly Interactions-Energy'!AP15</f>
        <v>#DIV/0!</v>
      </c>
      <c r="AQ15" s="241" t="e">
        <f>+'Monthly Interactions-$'!AQ15/'Monthly Interactions-Energy'!AQ15</f>
        <v>#DIV/0!</v>
      </c>
      <c r="AR15" s="241" t="e">
        <f>+'Monthly Interactions-$'!AR15/'Monthly Interactions-Energy'!AR15</f>
        <v>#DIV/0!</v>
      </c>
      <c r="AS15" s="241" t="e">
        <f>+'Monthly Interactions-$'!AS15/'Monthly Interactions-Energy'!AS15</f>
        <v>#DIV/0!</v>
      </c>
      <c r="AT15" s="241" t="e">
        <f>+'Monthly Interactions-$'!AT15/'Monthly Interactions-Energy'!AT15</f>
        <v>#DIV/0!</v>
      </c>
      <c r="AU15" s="241" t="e">
        <f>+'Monthly Interactions-$'!AU15/'Monthly Interactions-Energy'!AU15</f>
        <v>#DIV/0!</v>
      </c>
      <c r="AV15" s="241" t="e">
        <f>+'Monthly Interactions-$'!AV15/'Monthly Interactions-Energy'!AV15</f>
        <v>#DIV/0!</v>
      </c>
      <c r="AW15" s="241" t="e">
        <f>+'Monthly Interactions-$'!AW15/'Monthly Interactions-Energy'!AW15</f>
        <v>#DIV/0!</v>
      </c>
      <c r="AX15" s="241" t="e">
        <f>+'Monthly Interactions-$'!AX15/'Monthly Interactions-Energy'!AX15</f>
        <v>#DIV/0!</v>
      </c>
      <c r="AY15" s="241" t="e">
        <f>+'Monthly Interactions-$'!AY15/'Monthly Interactions-Energy'!AY15</f>
        <v>#DIV/0!</v>
      </c>
      <c r="AZ15" s="241" t="e">
        <f>+'Monthly Interactions-$'!AZ15/'Monthly Interactions-Energy'!AZ15</f>
        <v>#DIV/0!</v>
      </c>
      <c r="BA15" s="241" t="e">
        <f>+'Monthly Interactions-$'!BA15/'Monthly Interactions-Energy'!BA15</f>
        <v>#DIV/0!</v>
      </c>
      <c r="BB15" s="241" t="e">
        <f>+'Monthly Interactions-$'!BB15/'Monthly Interactions-Energy'!BB15</f>
        <v>#DIV/0!</v>
      </c>
      <c r="BC15" s="241" t="e">
        <f>+'Monthly Interactions-$'!BC15/'Monthly Interactions-Energy'!BC15</f>
        <v>#DIV/0!</v>
      </c>
      <c r="BD15" s="241" t="e">
        <f>+'Monthly Interactions-$'!BD15/'Monthly Interactions-Energy'!BD15</f>
        <v>#DIV/0!</v>
      </c>
      <c r="BE15" s="241" t="e">
        <f>+'Monthly Interactions-$'!BE15/'Monthly Interactions-Energy'!BE15</f>
        <v>#DIV/0!</v>
      </c>
      <c r="BF15" s="241" t="e">
        <f>+'Monthly Interactions-$'!BF15/'Monthly Interactions-Energy'!BF15</f>
        <v>#DIV/0!</v>
      </c>
      <c r="BG15" s="241" t="e">
        <f>+'Monthly Interactions-$'!BG15/'Monthly Interactions-Energy'!BG15</f>
        <v>#DIV/0!</v>
      </c>
      <c r="BH15" s="241" t="e">
        <f>+'Monthly Interactions-$'!BH15/'Monthly Interactions-Energy'!BH15</f>
        <v>#DIV/0!</v>
      </c>
      <c r="BI15" s="241" t="e">
        <f>+'Monthly Interactions-$'!BI15/'Monthly Interactions-Energy'!BI15</f>
        <v>#DIV/0!</v>
      </c>
      <c r="BJ15" s="241" t="e">
        <f>+'Monthly Interactions-$'!BJ15/'Monthly Interactions-Energy'!BJ15</f>
        <v>#DIV/0!</v>
      </c>
      <c r="BK15" s="241" t="e">
        <f>+'Monthly Interactions-$'!BK15/'Monthly Interactions-Energy'!BK15</f>
        <v>#DIV/0!</v>
      </c>
      <c r="BL15" s="241" t="e">
        <f>+'Monthly Interactions-$'!BL15/'Monthly Interactions-Energy'!BL15</f>
        <v>#DIV/0!</v>
      </c>
      <c r="BM15" s="241" t="e">
        <f>+'Monthly Interactions-$'!BM15/'Monthly Interactions-Energy'!BM15</f>
        <v>#DIV/0!</v>
      </c>
      <c r="BN15" s="241" t="e">
        <f>+'Monthly Interactions-$'!BN15/'Monthly Interactions-Energy'!BN15</f>
        <v>#DIV/0!</v>
      </c>
      <c r="BO15" s="241" t="e">
        <f>+'Monthly Interactions-$'!BO15/'Monthly Interactions-Energy'!BO15</f>
        <v>#DIV/0!</v>
      </c>
      <c r="BP15" s="241" t="e">
        <f>+'Monthly Interactions-$'!BP15/'Monthly Interactions-Energy'!BP15</f>
        <v>#DIV/0!</v>
      </c>
      <c r="BQ15" s="241" t="e">
        <f>+'Monthly Interactions-$'!BQ15/'Monthly Interactions-Energy'!BQ15</f>
        <v>#DIV/0!</v>
      </c>
      <c r="BR15" s="241" t="e">
        <f>+'Monthly Interactions-$'!BR15/'Monthly Interactions-Energy'!BR15</f>
        <v>#DIV/0!</v>
      </c>
      <c r="BS15" s="241" t="e">
        <f>+'Monthly Interactions-$'!BS15/'Monthly Interactions-Energy'!BS15</f>
        <v>#DIV/0!</v>
      </c>
      <c r="BT15" s="241" t="e">
        <f>+'Monthly Interactions-$'!BT15/'Monthly Interactions-Energy'!BT15</f>
        <v>#DIV/0!</v>
      </c>
      <c r="BU15" s="241" t="e">
        <f>+'Monthly Interactions-$'!BU15/'Monthly Interactions-Energy'!BU15</f>
        <v>#DIV/0!</v>
      </c>
      <c r="BV15" s="241" t="e">
        <f>+'Monthly Interactions-$'!BV15/'Monthly Interactions-Energy'!BV15</f>
        <v>#DIV/0!</v>
      </c>
      <c r="BW15" s="241" t="e">
        <f>+'Monthly Interactions-$'!BW15/'Monthly Interactions-Energy'!BW15</f>
        <v>#DIV/0!</v>
      </c>
      <c r="BX15" s="241" t="e">
        <f>+'Monthly Interactions-$'!BX15/'Monthly Interactions-Energy'!BX15</f>
        <v>#DIV/0!</v>
      </c>
      <c r="BY15" s="241" t="e">
        <f>+'Monthly Interactions-$'!BY15/'Monthly Interactions-Energy'!BY15</f>
        <v>#DIV/0!</v>
      </c>
      <c r="BZ15" s="241" t="e">
        <f>+'Monthly Interactions-$'!BZ15/'Monthly Interactions-Energy'!BZ15</f>
        <v>#DIV/0!</v>
      </c>
      <c r="CA15" s="241" t="e">
        <f>+'Monthly Interactions-$'!CA15/'Monthly Interactions-Energy'!CA15</f>
        <v>#DIV/0!</v>
      </c>
      <c r="CB15" s="241" t="e">
        <f>+'Monthly Interactions-$'!CB15/'Monthly Interactions-Energy'!CB15</f>
        <v>#DIV/0!</v>
      </c>
      <c r="CC15" s="241" t="e">
        <f>+'Monthly Interactions-$'!CC15/'Monthly Interactions-Energy'!CC15</f>
        <v>#DIV/0!</v>
      </c>
      <c r="CD15" s="241" t="e">
        <f>+'Monthly Interactions-$'!CD15/'Monthly Interactions-Energy'!CD15</f>
        <v>#DIV/0!</v>
      </c>
      <c r="CE15" s="241" t="e">
        <f>+'Monthly Interactions-$'!CE15/'Monthly Interactions-Energy'!CE15</f>
        <v>#DIV/0!</v>
      </c>
      <c r="CF15" s="241" t="e">
        <f>+'Monthly Interactions-$'!CF15/'Monthly Interactions-Energy'!CF15</f>
        <v>#DIV/0!</v>
      </c>
      <c r="CG15" s="241" t="e">
        <f>+'Monthly Interactions-$'!CG15/'Monthly Interactions-Energy'!CG15</f>
        <v>#DIV/0!</v>
      </c>
      <c r="CH15" s="241" t="e">
        <f>+'Monthly Interactions-$'!CH15/'Monthly Interactions-Energy'!CH15</f>
        <v>#DIV/0!</v>
      </c>
      <c r="CI15" s="241" t="e">
        <f>+'Monthly Interactions-$'!CI15/'Monthly Interactions-Energy'!CI15</f>
        <v>#DIV/0!</v>
      </c>
      <c r="CJ15" s="241" t="e">
        <f>+'Monthly Interactions-$'!CJ15/'Monthly Interactions-Energy'!CJ15</f>
        <v>#DIV/0!</v>
      </c>
      <c r="CK15" s="241" t="e">
        <f>+'Monthly Interactions-$'!CK15/'Monthly Interactions-Energy'!CK15</f>
        <v>#DIV/0!</v>
      </c>
      <c r="CL15" s="241" t="e">
        <f>+'Monthly Interactions-$'!CL15/'Monthly Interactions-Energy'!CL15</f>
        <v>#DIV/0!</v>
      </c>
      <c r="CM15" s="241" t="e">
        <f>+'Monthly Interactions-$'!CM15/'Monthly Interactions-Energy'!CM15</f>
        <v>#DIV/0!</v>
      </c>
      <c r="CN15" s="241" t="e">
        <f>+'Monthly Interactions-$'!CN15/'Monthly Interactions-Energy'!CN15</f>
        <v>#DIV/0!</v>
      </c>
      <c r="CO15" s="241" t="e">
        <f>+'Monthly Interactions-$'!CO15/'Monthly Interactions-Energy'!CO15</f>
        <v>#DIV/0!</v>
      </c>
      <c r="CP15" s="241" t="e">
        <f>+'Monthly Interactions-$'!CP15/'Monthly Interactions-Energy'!CP15</f>
        <v>#DIV/0!</v>
      </c>
      <c r="CQ15" s="241" t="e">
        <f>+'Monthly Interactions-$'!CQ15/'Monthly Interactions-Energy'!CQ15</f>
        <v>#DIV/0!</v>
      </c>
      <c r="CR15" s="241" t="e">
        <f>+'Monthly Interactions-$'!CR15/'Monthly Interactions-Energy'!CR15</f>
        <v>#DIV/0!</v>
      </c>
      <c r="CS15" s="241" t="e">
        <f>+'Monthly Interactions-$'!CS15/'Monthly Interactions-Energy'!CS15</f>
        <v>#DIV/0!</v>
      </c>
      <c r="CT15" s="241" t="e">
        <f>+'Monthly Interactions-$'!CT15/'Monthly Interactions-Energy'!CT15</f>
        <v>#DIV/0!</v>
      </c>
      <c r="CU15" s="241" t="e">
        <f>+'Monthly Interactions-$'!CU15/'Monthly Interactions-Energy'!CU15</f>
        <v>#DIV/0!</v>
      </c>
      <c r="CV15" s="241" t="e">
        <f>+'Monthly Interactions-$'!CV15/'Monthly Interactions-Energy'!CV15</f>
        <v>#DIV/0!</v>
      </c>
      <c r="CW15" s="241" t="e">
        <f>+'Monthly Interactions-$'!CW15/'Monthly Interactions-Energy'!CW15</f>
        <v>#DIV/0!</v>
      </c>
      <c r="CX15" s="241" t="e">
        <f>+'Monthly Interactions-$'!CX15/'Monthly Interactions-Energy'!CX15</f>
        <v>#DIV/0!</v>
      </c>
      <c r="CY15" s="241" t="e">
        <f>+'Monthly Interactions-$'!CY15/'Monthly Interactions-Energy'!CY15</f>
        <v>#DIV/0!</v>
      </c>
      <c r="CZ15" s="241" t="e">
        <f>+'Monthly Interactions-$'!CZ15/'Monthly Interactions-Energy'!CZ15</f>
        <v>#DIV/0!</v>
      </c>
      <c r="DA15" s="241" t="e">
        <f>+'Monthly Interactions-$'!DA15/'Monthly Interactions-Energy'!DA15</f>
        <v>#DIV/0!</v>
      </c>
      <c r="DB15" s="241" t="e">
        <f>+'Monthly Interactions-$'!DB15/'Monthly Interactions-Energy'!DB15</f>
        <v>#DIV/0!</v>
      </c>
      <c r="DC15" s="241" t="e">
        <f>+'Monthly Interactions-$'!DC15/'Monthly Interactions-Energy'!DC15</f>
        <v>#DIV/0!</v>
      </c>
      <c r="DD15" s="241" t="e">
        <f>+'Monthly Interactions-$'!DD15/'Monthly Interactions-Energy'!DD15</f>
        <v>#DIV/0!</v>
      </c>
      <c r="DE15" s="241" t="e">
        <f>+'Monthly Interactions-$'!DE15/'Monthly Interactions-Energy'!DE15</f>
        <v>#DIV/0!</v>
      </c>
      <c r="DF15" s="241" t="e">
        <f>+'Monthly Interactions-$'!DF15/'Monthly Interactions-Energy'!DF15</f>
        <v>#DIV/0!</v>
      </c>
      <c r="DG15" s="241" t="e">
        <f>+'Monthly Interactions-$'!DG15/'Monthly Interactions-Energy'!DG15</f>
        <v>#DIV/0!</v>
      </c>
      <c r="DH15" s="241" t="e">
        <f>+'Monthly Interactions-$'!DH15/'Monthly Interactions-Energy'!DH15</f>
        <v>#DIV/0!</v>
      </c>
      <c r="DI15" s="241" t="e">
        <f>+'Monthly Interactions-$'!DI15/'Monthly Interactions-Energy'!DI15</f>
        <v>#DIV/0!</v>
      </c>
      <c r="DJ15" s="241" t="e">
        <f>+'Monthly Interactions-$'!DJ15/'Monthly Interactions-Energy'!DJ15</f>
        <v>#DIV/0!</v>
      </c>
      <c r="DK15" s="241" t="e">
        <f>+'Monthly Interactions-$'!DK15/'Monthly Interactions-Energy'!DK15</f>
        <v>#DIV/0!</v>
      </c>
      <c r="DL15" s="241" t="e">
        <f>+'Monthly Interactions-$'!DL15/'Monthly Interactions-Energy'!DL15</f>
        <v>#DIV/0!</v>
      </c>
      <c r="DM15" s="241" t="e">
        <f>+'Monthly Interactions-$'!DM15/'Monthly Interactions-Energy'!DM15</f>
        <v>#DIV/0!</v>
      </c>
      <c r="DN15" s="241" t="e">
        <f>+'Monthly Interactions-$'!DN15/'Monthly Interactions-Energy'!DN15</f>
        <v>#DIV/0!</v>
      </c>
      <c r="DO15" s="241" t="e">
        <f>+'Monthly Interactions-$'!DO15/'Monthly Interactions-Energy'!DO15</f>
        <v>#DIV/0!</v>
      </c>
      <c r="DP15" s="241" t="e">
        <f>+'Monthly Interactions-$'!DP15/'Monthly Interactions-Energy'!DP15</f>
        <v>#DIV/0!</v>
      </c>
      <c r="DQ15" s="241" t="e">
        <f>+'Monthly Interactions-$'!DQ15/'Monthly Interactions-Energy'!DQ15</f>
        <v>#DIV/0!</v>
      </c>
      <c r="DR15" s="241" t="e">
        <f>+'Monthly Interactions-$'!DR15/'Monthly Interactions-Energy'!DR15</f>
        <v>#DIV/0!</v>
      </c>
      <c r="DS15" s="241" t="e">
        <f>+'Monthly Interactions-$'!DS15/'Monthly Interactions-Energy'!DS15</f>
        <v>#DIV/0!</v>
      </c>
      <c r="DT15" s="241" t="e">
        <f>+'Monthly Interactions-$'!DT15/'Monthly Interactions-Energy'!DT15</f>
        <v>#DIV/0!</v>
      </c>
      <c r="DU15" s="241" t="e">
        <f>+'Monthly Interactions-$'!DU15/'Monthly Interactions-Energy'!DU15</f>
        <v>#DIV/0!</v>
      </c>
      <c r="DV15" s="241" t="e">
        <f>+'Monthly Interactions-$'!DV15/'Monthly Interactions-Energy'!DV15</f>
        <v>#DIV/0!</v>
      </c>
      <c r="DW15" s="241" t="e">
        <f>+'Monthly Interactions-$'!DW15/'Monthly Interactions-Energy'!DW15</f>
        <v>#DIV/0!</v>
      </c>
      <c r="DX15" s="241" t="e">
        <f>+'Monthly Interactions-$'!DX15/'Monthly Interactions-Energy'!DX15</f>
        <v>#DIV/0!</v>
      </c>
      <c r="DY15" s="241" t="e">
        <f>+'Monthly Interactions-$'!DY15/'Monthly Interactions-Energy'!DY15</f>
        <v>#DIV/0!</v>
      </c>
      <c r="DZ15" s="241" t="e">
        <f>+'Monthly Interactions-$'!DZ15/'Monthly Interactions-Energy'!DZ15</f>
        <v>#DIV/0!</v>
      </c>
      <c r="EA15" s="241" t="e">
        <f>+'Monthly Interactions-$'!EA15/'Monthly Interactions-Energy'!EA15</f>
        <v>#DIV/0!</v>
      </c>
      <c r="EB15" s="241" t="e">
        <f>+'Monthly Interactions-$'!EB15/'Monthly Interactions-Energy'!EB15</f>
        <v>#DIV/0!</v>
      </c>
      <c r="EC15" s="241" t="e">
        <f>+'Monthly Interactions-$'!EC15/'Monthly Interactions-Energy'!EC15</f>
        <v>#DIV/0!</v>
      </c>
      <c r="ED15" s="241" t="e">
        <f>+'Monthly Interactions-$'!ED15/'Monthly Interactions-Energy'!ED15</f>
        <v>#DIV/0!</v>
      </c>
      <c r="EE15" s="241" t="e">
        <f>+'Monthly Interactions-$'!EE15/'Monthly Interactions-Energy'!EE15</f>
        <v>#DIV/0!</v>
      </c>
      <c r="EF15" s="241" t="e">
        <f>+'Monthly Interactions-$'!EF15/'Monthly Interactions-Energy'!EF15</f>
        <v>#DIV/0!</v>
      </c>
      <c r="EG15" s="241" t="e">
        <f>+'Monthly Interactions-$'!EG15/'Monthly Interactions-Energy'!EG15</f>
        <v>#DIV/0!</v>
      </c>
      <c r="EH15" s="241" t="e">
        <f>+'Monthly Interactions-$'!EH15/'Monthly Interactions-Energy'!EH15</f>
        <v>#DIV/0!</v>
      </c>
      <c r="EI15" s="241" t="e">
        <f>+'Monthly Interactions-$'!EI15/'Monthly Interactions-Energy'!EI15</f>
        <v>#DIV/0!</v>
      </c>
      <c r="EJ15" s="241" t="e">
        <f>+'Monthly Interactions-$'!EJ15/'Monthly Interactions-Energy'!EJ15</f>
        <v>#DIV/0!</v>
      </c>
      <c r="EK15" s="241" t="e">
        <f>+'Monthly Interactions-$'!EK15/'Monthly Interactions-Energy'!EK15</f>
        <v>#DIV/0!</v>
      </c>
      <c r="EL15" s="241" t="e">
        <f>+'Monthly Interactions-$'!EL15/'Monthly Interactions-Energy'!EL15</f>
        <v>#DIV/0!</v>
      </c>
      <c r="EM15" s="241" t="e">
        <f>+'Monthly Interactions-$'!EM15/'Monthly Interactions-Energy'!EM15</f>
        <v>#DIV/0!</v>
      </c>
      <c r="EN15" s="241" t="e">
        <f>+'Monthly Interactions-$'!EN15/'Monthly Interactions-Energy'!EN15</f>
        <v>#DIV/0!</v>
      </c>
      <c r="EO15" s="241" t="e">
        <f>+'Monthly Interactions-$'!EO15/'Monthly Interactions-Energy'!EO15</f>
        <v>#DIV/0!</v>
      </c>
      <c r="EP15" s="241" t="e">
        <f>+'Monthly Interactions-$'!EP15/'Monthly Interactions-Energy'!EP15</f>
        <v>#DIV/0!</v>
      </c>
      <c r="EQ15" s="241" t="e">
        <f>+'Monthly Interactions-$'!EQ15/'Monthly Interactions-Energy'!EQ15</f>
        <v>#DIV/0!</v>
      </c>
      <c r="ER15" s="241" t="e">
        <f>+'Monthly Interactions-$'!ER15/'Monthly Interactions-Energy'!ER15</f>
        <v>#DIV/0!</v>
      </c>
      <c r="ES15" s="241" t="e">
        <f>+'Monthly Interactions-$'!ES15/'Monthly Interactions-Energy'!ES15</f>
        <v>#DIV/0!</v>
      </c>
      <c r="ET15" s="241" t="e">
        <f>+'Monthly Interactions-$'!ET15/'Monthly Interactions-Energy'!ET15</f>
        <v>#DIV/0!</v>
      </c>
      <c r="EU15" s="241" t="e">
        <f>+'Monthly Interactions-$'!EU15/'Monthly Interactions-Energy'!EU15</f>
        <v>#DIV/0!</v>
      </c>
      <c r="EV15" s="241" t="e">
        <f>+'Monthly Interactions-$'!EV15/'Monthly Interactions-Energy'!EV15</f>
        <v>#DIV/0!</v>
      </c>
      <c r="EW15" s="241" t="e">
        <f>+'Monthly Interactions-$'!EW15/'Monthly Interactions-Energy'!EW15</f>
        <v>#DIV/0!</v>
      </c>
      <c r="EX15" s="241" t="e">
        <f>+'Monthly Interactions-$'!EX15/'Monthly Interactions-Energy'!EX15</f>
        <v>#DIV/0!</v>
      </c>
      <c r="EY15" s="241" t="e">
        <f>+'Monthly Interactions-$'!EY15/'Monthly Interactions-Energy'!EY15</f>
        <v>#DIV/0!</v>
      </c>
      <c r="EZ15" s="241" t="e">
        <f>+'Monthly Interactions-$'!EZ15/'Monthly Interactions-Energy'!EZ15</f>
        <v>#DIV/0!</v>
      </c>
      <c r="FA15" s="241" t="e">
        <f>+'Monthly Interactions-$'!FA15/'Monthly Interactions-Energy'!FA15</f>
        <v>#DIV/0!</v>
      </c>
      <c r="FB15" s="241" t="e">
        <f>+'Monthly Interactions-$'!FB15/'Monthly Interactions-Energy'!FB15</f>
        <v>#DIV/0!</v>
      </c>
      <c r="FC15" s="241" t="e">
        <f>+'Monthly Interactions-$'!FC15/'Monthly Interactions-Energy'!FC15</f>
        <v>#DIV/0!</v>
      </c>
      <c r="FD15" s="241" t="e">
        <f>+'Monthly Interactions-$'!FD15/'Monthly Interactions-Energy'!FD15</f>
        <v>#DIV/0!</v>
      </c>
      <c r="FE15" s="241" t="e">
        <f>+'Monthly Interactions-$'!FE15/'Monthly Interactions-Energy'!FE15</f>
        <v>#DIV/0!</v>
      </c>
      <c r="FF15" s="241" t="e">
        <f>+'Monthly Interactions-$'!FF15/'Monthly Interactions-Energy'!FF15</f>
        <v>#DIV/0!</v>
      </c>
      <c r="FG15" s="241" t="e">
        <f>+'Monthly Interactions-$'!FG15/'Monthly Interactions-Energy'!FG15</f>
        <v>#DIV/0!</v>
      </c>
      <c r="FH15" s="241" t="e">
        <f>+'Monthly Interactions-$'!FH15/'Monthly Interactions-Energy'!FH15</f>
        <v>#DIV/0!</v>
      </c>
      <c r="FI15" s="241" t="e">
        <f>+'Monthly Interactions-$'!FI15/'Monthly Interactions-Energy'!FI15</f>
        <v>#DIV/0!</v>
      </c>
      <c r="FJ15" s="241" t="e">
        <f>+'Monthly Interactions-$'!FJ15/'Monthly Interactions-Energy'!FJ15</f>
        <v>#DIV/0!</v>
      </c>
      <c r="FK15" s="241" t="e">
        <f>+'Monthly Interactions-$'!FK15/'Monthly Interactions-Energy'!FK15</f>
        <v>#DIV/0!</v>
      </c>
      <c r="FL15" s="241" t="e">
        <f>+'Monthly Interactions-$'!FL15/'Monthly Interactions-Energy'!FL15</f>
        <v>#DIV/0!</v>
      </c>
      <c r="FM15" s="241" t="e">
        <f>+'Monthly Interactions-$'!FM15/'Monthly Interactions-Energy'!FM15</f>
        <v>#DIV/0!</v>
      </c>
      <c r="FN15" s="241" t="e">
        <f>+'Monthly Interactions-$'!FN15/'Monthly Interactions-Energy'!FN15</f>
        <v>#DIV/0!</v>
      </c>
      <c r="FO15" s="241" t="e">
        <f>+'Monthly Interactions-$'!FO15/'Monthly Interactions-Energy'!FO15</f>
        <v>#DIV/0!</v>
      </c>
      <c r="FP15" s="241" t="e">
        <f>+'Monthly Interactions-$'!FP15/'Monthly Interactions-Energy'!FP15</f>
        <v>#DIV/0!</v>
      </c>
      <c r="FQ15" s="241" t="e">
        <f>+'Monthly Interactions-$'!FQ15/'Monthly Interactions-Energy'!FQ15</f>
        <v>#DIV/0!</v>
      </c>
      <c r="FR15" s="241" t="e">
        <f>+'Monthly Interactions-$'!FR15/'Monthly Interactions-Energy'!FR15</f>
        <v>#DIV/0!</v>
      </c>
      <c r="FS15" s="241" t="e">
        <f>+'Monthly Interactions-$'!FS15/'Monthly Interactions-Energy'!FS15</f>
        <v>#DIV/0!</v>
      </c>
      <c r="FT15" s="241" t="e">
        <f>+'Monthly Interactions-$'!FT15/'Monthly Interactions-Energy'!FT15</f>
        <v>#DIV/0!</v>
      </c>
      <c r="FU15" s="241" t="e">
        <f>+'Monthly Interactions-$'!FU15/'Monthly Interactions-Energy'!FU15</f>
        <v>#DIV/0!</v>
      </c>
      <c r="FV15" s="241" t="e">
        <f>+'Monthly Interactions-$'!FV15/'Monthly Interactions-Energy'!FV15</f>
        <v>#DIV/0!</v>
      </c>
      <c r="FW15" s="241" t="e">
        <f>+'Monthly Interactions-$'!FW15/'Monthly Interactions-Energy'!FW15</f>
        <v>#DIV/0!</v>
      </c>
      <c r="FX15" s="241" t="e">
        <f>+'Monthly Interactions-$'!FX15/'Monthly Interactions-Energy'!FX15</f>
        <v>#DIV/0!</v>
      </c>
      <c r="FY15" s="241" t="e">
        <f>+'Monthly Interactions-$'!FY15/'Monthly Interactions-Energy'!FY15</f>
        <v>#DIV/0!</v>
      </c>
      <c r="FZ15" s="241" t="e">
        <f>+'Monthly Interactions-$'!FZ15/'Monthly Interactions-Energy'!FZ15</f>
        <v>#DIV/0!</v>
      </c>
      <c r="GA15" s="241" t="e">
        <f>+'Monthly Interactions-$'!GA15/'Monthly Interactions-Energy'!GA15</f>
        <v>#DIV/0!</v>
      </c>
      <c r="GB15" s="241" t="e">
        <f>+'Monthly Interactions-$'!GB15/'Monthly Interactions-Energy'!GB15</f>
        <v>#DIV/0!</v>
      </c>
    </row>
    <row r="16" spans="2:184">
      <c r="B16" s="214" t="s">
        <v>73</v>
      </c>
      <c r="C16" s="21" t="s">
        <v>61</v>
      </c>
      <c r="D16" s="42" t="s">
        <v>174</v>
      </c>
      <c r="E16" s="241">
        <f>+('Monthly Interactions-$'!E11-'Monthly Interactions-$'!E14)/('Monthly Interactions-Energy'!E11-'Monthly Interactions-Energy'!E14)</f>
        <v>28.594247333295307</v>
      </c>
      <c r="F16" s="241">
        <f>+('Monthly Interactions-$'!F11-'Monthly Interactions-$'!F14)/('Monthly Interactions-Energy'!F11-'Monthly Interactions-Energy'!F14)</f>
        <v>29.015860814430379</v>
      </c>
      <c r="G16" s="241">
        <f>+('Monthly Interactions-$'!G11-'Monthly Interactions-$'!G14)/('Monthly Interactions-Energy'!G11-'Monthly Interactions-Energy'!G14)</f>
        <v>27.655757665301834</v>
      </c>
      <c r="H16" s="241">
        <f>+('Monthly Interactions-$'!H11-'Monthly Interactions-$'!H14)/('Monthly Interactions-Energy'!H11-'Monthly Interactions-Energy'!H14)</f>
        <v>25.709739700996195</v>
      </c>
      <c r="I16" s="241">
        <f>+('Monthly Interactions-$'!I11-'Monthly Interactions-$'!I14)/('Monthly Interactions-Energy'!I11-'Monthly Interactions-Energy'!I14)</f>
        <v>24.535631797535068</v>
      </c>
      <c r="J16" s="241">
        <f>+('Monthly Interactions-$'!J11-'Monthly Interactions-$'!J14)/('Monthly Interactions-Energy'!J11-'Monthly Interactions-Energy'!J14)</f>
        <v>23.887523154233172</v>
      </c>
      <c r="K16" s="241">
        <f>+('Monthly Interactions-$'!K11-'Monthly Interactions-$'!K14)/('Monthly Interactions-Energy'!K11-'Monthly Interactions-Energy'!K14)</f>
        <v>26.352194298574645</v>
      </c>
      <c r="L16" s="241">
        <f>+('Monthly Interactions-$'!L11-'Monthly Interactions-$'!L14)/('Monthly Interactions-Energy'!L11-'Monthly Interactions-Energy'!L14)</f>
        <v>25.829084273238205</v>
      </c>
      <c r="M16" s="241" t="e">
        <f>+('Monthly Interactions-$'!M11-'Monthly Interactions-$'!M14)/('Monthly Interactions-Energy'!M11-'Monthly Interactions-Energy'!M14)</f>
        <v>#DIV/0!</v>
      </c>
      <c r="N16" s="241" t="e">
        <f>+('Monthly Interactions-$'!N11-'Monthly Interactions-$'!N14)/('Monthly Interactions-Energy'!N11-'Monthly Interactions-Energy'!N14)</f>
        <v>#DIV/0!</v>
      </c>
      <c r="O16" s="241" t="e">
        <f>+('Monthly Interactions-$'!O11-'Monthly Interactions-$'!O14)/('Monthly Interactions-Energy'!O11-'Monthly Interactions-Energy'!O14)</f>
        <v>#DIV/0!</v>
      </c>
      <c r="P16" s="241" t="e">
        <f>+('Monthly Interactions-$'!P11-'Monthly Interactions-$'!P14)/('Monthly Interactions-Energy'!P11-'Monthly Interactions-Energy'!P14)</f>
        <v>#DIV/0!</v>
      </c>
      <c r="Q16" s="241" t="e">
        <f>+('Monthly Interactions-$'!Q11-'Monthly Interactions-$'!Q14)/('Monthly Interactions-Energy'!Q11-'Monthly Interactions-Energy'!Q14)</f>
        <v>#DIV/0!</v>
      </c>
      <c r="R16" s="241" t="e">
        <f>+('Monthly Interactions-$'!R11-'Monthly Interactions-$'!R14)/('Monthly Interactions-Energy'!R11-'Monthly Interactions-Energy'!R14)</f>
        <v>#DIV/0!</v>
      </c>
      <c r="S16" s="241" t="e">
        <f>+('Monthly Interactions-$'!S11-'Monthly Interactions-$'!S14)/('Monthly Interactions-Energy'!S11-'Monthly Interactions-Energy'!S14)</f>
        <v>#DIV/0!</v>
      </c>
      <c r="T16" s="241" t="e">
        <f>+('Monthly Interactions-$'!T11-'Monthly Interactions-$'!T14)/('Monthly Interactions-Energy'!T11-'Monthly Interactions-Energy'!T14)</f>
        <v>#DIV/0!</v>
      </c>
      <c r="U16" s="241" t="e">
        <f>+('Monthly Interactions-$'!U11-'Monthly Interactions-$'!U14)/('Monthly Interactions-Energy'!U11-'Monthly Interactions-Energy'!U14)</f>
        <v>#DIV/0!</v>
      </c>
      <c r="V16" s="241" t="e">
        <f>+('Monthly Interactions-$'!V11-'Monthly Interactions-$'!V14)/('Monthly Interactions-Energy'!V11-'Monthly Interactions-Energy'!V14)</f>
        <v>#DIV/0!</v>
      </c>
      <c r="W16" s="241" t="e">
        <f>+('Monthly Interactions-$'!W11-'Monthly Interactions-$'!W14)/('Monthly Interactions-Energy'!W11-'Monthly Interactions-Energy'!W14)</f>
        <v>#DIV/0!</v>
      </c>
      <c r="X16" s="241" t="e">
        <f>+('Monthly Interactions-$'!X11-'Monthly Interactions-$'!X14)/('Monthly Interactions-Energy'!X11-'Monthly Interactions-Energy'!X14)</f>
        <v>#DIV/0!</v>
      </c>
      <c r="Y16" s="241" t="e">
        <f>+('Monthly Interactions-$'!Y11-'Monthly Interactions-$'!Y14)/('Monthly Interactions-Energy'!Y11-'Monthly Interactions-Energy'!Y14)</f>
        <v>#DIV/0!</v>
      </c>
      <c r="Z16" s="241" t="e">
        <f>+('Monthly Interactions-$'!Z11-'Monthly Interactions-$'!Z14)/('Monthly Interactions-Energy'!Z11-'Monthly Interactions-Energy'!Z14)</f>
        <v>#DIV/0!</v>
      </c>
      <c r="AA16" s="241" t="e">
        <f>+('Monthly Interactions-$'!AA11-'Monthly Interactions-$'!AA14)/('Monthly Interactions-Energy'!AA11-'Monthly Interactions-Energy'!AA14)</f>
        <v>#DIV/0!</v>
      </c>
      <c r="AB16" s="241" t="e">
        <f>+('Monthly Interactions-$'!AB11-'Monthly Interactions-$'!AB14)/('Monthly Interactions-Energy'!AB11-'Monthly Interactions-Energy'!AB14)</f>
        <v>#DIV/0!</v>
      </c>
      <c r="AC16" s="241" t="e">
        <f>+('Monthly Interactions-$'!AC11-'Monthly Interactions-$'!AC14)/('Monthly Interactions-Energy'!AC11-'Monthly Interactions-Energy'!AC14)</f>
        <v>#DIV/0!</v>
      </c>
      <c r="AD16" s="241" t="e">
        <f>+('Monthly Interactions-$'!AD11-'Monthly Interactions-$'!AD14)/('Monthly Interactions-Energy'!AD11-'Monthly Interactions-Energy'!AD14)</f>
        <v>#DIV/0!</v>
      </c>
      <c r="AE16" s="241" t="e">
        <f>+('Monthly Interactions-$'!AE11-'Monthly Interactions-$'!AE14)/('Monthly Interactions-Energy'!AE11-'Monthly Interactions-Energy'!AE14)</f>
        <v>#DIV/0!</v>
      </c>
      <c r="AF16" s="241" t="e">
        <f>+('Monthly Interactions-$'!AF11-'Monthly Interactions-$'!AF14)/('Monthly Interactions-Energy'!AF11-'Monthly Interactions-Energy'!AF14)</f>
        <v>#DIV/0!</v>
      </c>
      <c r="AG16" s="241" t="e">
        <f>+('Monthly Interactions-$'!AG11-'Monthly Interactions-$'!AG14)/('Monthly Interactions-Energy'!AG11-'Monthly Interactions-Energy'!AG14)</f>
        <v>#DIV/0!</v>
      </c>
      <c r="AH16" s="241" t="e">
        <f>+('Monthly Interactions-$'!AH11-'Monthly Interactions-$'!AH14)/('Monthly Interactions-Energy'!AH11-'Monthly Interactions-Energy'!AH14)</f>
        <v>#DIV/0!</v>
      </c>
      <c r="AI16" s="241" t="e">
        <f>+('Monthly Interactions-$'!AI11-'Monthly Interactions-$'!AI14)/('Monthly Interactions-Energy'!AI11-'Monthly Interactions-Energy'!AI14)</f>
        <v>#DIV/0!</v>
      </c>
      <c r="AJ16" s="241" t="e">
        <f>+('Monthly Interactions-$'!AJ11-'Monthly Interactions-$'!AJ14)/('Monthly Interactions-Energy'!AJ11-'Monthly Interactions-Energy'!AJ14)</f>
        <v>#DIV/0!</v>
      </c>
      <c r="AK16" s="241" t="e">
        <f>+('Monthly Interactions-$'!AK11-'Monthly Interactions-$'!AK14)/('Monthly Interactions-Energy'!AK11-'Monthly Interactions-Energy'!AK14)</f>
        <v>#DIV/0!</v>
      </c>
      <c r="AL16" s="241" t="e">
        <f>+('Monthly Interactions-$'!AL11-'Monthly Interactions-$'!AL14)/('Monthly Interactions-Energy'!AL11-'Monthly Interactions-Energy'!AL14)</f>
        <v>#DIV/0!</v>
      </c>
      <c r="AM16" s="241" t="e">
        <f>+('Monthly Interactions-$'!AM11-'Monthly Interactions-$'!AM14)/('Monthly Interactions-Energy'!AM11-'Monthly Interactions-Energy'!AM14)</f>
        <v>#DIV/0!</v>
      </c>
      <c r="AN16" s="241" t="e">
        <f>+('Monthly Interactions-$'!AN11-'Monthly Interactions-$'!AN14)/('Monthly Interactions-Energy'!AN11-'Monthly Interactions-Energy'!AN14)</f>
        <v>#DIV/0!</v>
      </c>
      <c r="AO16" s="241" t="e">
        <f>+('Monthly Interactions-$'!AO11-'Monthly Interactions-$'!AO14)/('Monthly Interactions-Energy'!AO11-'Monthly Interactions-Energy'!AO14)</f>
        <v>#DIV/0!</v>
      </c>
      <c r="AP16" s="241" t="e">
        <f>+('Monthly Interactions-$'!AP11-'Monthly Interactions-$'!AP14)/('Monthly Interactions-Energy'!AP11-'Monthly Interactions-Energy'!AP14)</f>
        <v>#DIV/0!</v>
      </c>
      <c r="AQ16" s="241" t="e">
        <f>+('Monthly Interactions-$'!AQ11-'Monthly Interactions-$'!AQ14)/('Monthly Interactions-Energy'!AQ11-'Monthly Interactions-Energy'!AQ14)</f>
        <v>#DIV/0!</v>
      </c>
      <c r="AR16" s="241" t="e">
        <f>+('Monthly Interactions-$'!AR11-'Monthly Interactions-$'!AR14)/('Monthly Interactions-Energy'!AR11-'Monthly Interactions-Energy'!AR14)</f>
        <v>#DIV/0!</v>
      </c>
      <c r="AS16" s="241" t="e">
        <f>+('Monthly Interactions-$'!AS11-'Monthly Interactions-$'!AS14)/('Monthly Interactions-Energy'!AS11-'Monthly Interactions-Energy'!AS14)</f>
        <v>#DIV/0!</v>
      </c>
      <c r="AT16" s="241" t="e">
        <f>+('Monthly Interactions-$'!AT11-'Monthly Interactions-$'!AT14)/('Monthly Interactions-Energy'!AT11-'Monthly Interactions-Energy'!AT14)</f>
        <v>#DIV/0!</v>
      </c>
      <c r="AU16" s="241" t="e">
        <f>+('Monthly Interactions-$'!AU11-'Monthly Interactions-$'!AU14)/('Monthly Interactions-Energy'!AU11-'Monthly Interactions-Energy'!AU14)</f>
        <v>#DIV/0!</v>
      </c>
      <c r="AV16" s="241" t="e">
        <f>+('Monthly Interactions-$'!AV11-'Monthly Interactions-$'!AV14)/('Monthly Interactions-Energy'!AV11-'Monthly Interactions-Energy'!AV14)</f>
        <v>#DIV/0!</v>
      </c>
      <c r="AW16" s="241" t="e">
        <f>+('Monthly Interactions-$'!AW11-'Monthly Interactions-$'!AW14)/('Monthly Interactions-Energy'!AW11-'Monthly Interactions-Energy'!AW14)</f>
        <v>#DIV/0!</v>
      </c>
      <c r="AX16" s="241" t="e">
        <f>+('Monthly Interactions-$'!AX11-'Monthly Interactions-$'!AX14)/('Monthly Interactions-Energy'!AX11-'Monthly Interactions-Energy'!AX14)</f>
        <v>#DIV/0!</v>
      </c>
      <c r="AY16" s="241" t="e">
        <f>+('Monthly Interactions-$'!AY11-'Monthly Interactions-$'!AY14)/('Monthly Interactions-Energy'!AY11-'Monthly Interactions-Energy'!AY14)</f>
        <v>#DIV/0!</v>
      </c>
      <c r="AZ16" s="241" t="e">
        <f>+('Monthly Interactions-$'!AZ11-'Monthly Interactions-$'!AZ14)/('Monthly Interactions-Energy'!AZ11-'Monthly Interactions-Energy'!AZ14)</f>
        <v>#DIV/0!</v>
      </c>
      <c r="BA16" s="241" t="e">
        <f>+('Monthly Interactions-$'!BA11-'Monthly Interactions-$'!BA14)/('Monthly Interactions-Energy'!BA11-'Monthly Interactions-Energy'!BA14)</f>
        <v>#DIV/0!</v>
      </c>
      <c r="BB16" s="241" t="e">
        <f>+('Monthly Interactions-$'!BB11-'Monthly Interactions-$'!BB14)/('Monthly Interactions-Energy'!BB11-'Monthly Interactions-Energy'!BB14)</f>
        <v>#DIV/0!</v>
      </c>
      <c r="BC16" s="241" t="e">
        <f>+('Monthly Interactions-$'!BC11-'Monthly Interactions-$'!BC14)/('Monthly Interactions-Energy'!BC11-'Monthly Interactions-Energy'!BC14)</f>
        <v>#DIV/0!</v>
      </c>
      <c r="BD16" s="241" t="e">
        <f>+('Monthly Interactions-$'!BD11-'Monthly Interactions-$'!BD14)/('Monthly Interactions-Energy'!BD11-'Monthly Interactions-Energy'!BD14)</f>
        <v>#DIV/0!</v>
      </c>
      <c r="BE16" s="241" t="e">
        <f>+('Monthly Interactions-$'!BE11-'Monthly Interactions-$'!BE14)/('Monthly Interactions-Energy'!BE11-'Monthly Interactions-Energy'!BE14)</f>
        <v>#DIV/0!</v>
      </c>
      <c r="BF16" s="241" t="e">
        <f>+('Monthly Interactions-$'!BF11-'Monthly Interactions-$'!BF14)/('Monthly Interactions-Energy'!BF11-'Monthly Interactions-Energy'!BF14)</f>
        <v>#DIV/0!</v>
      </c>
      <c r="BG16" s="241" t="e">
        <f>+('Monthly Interactions-$'!BG11-'Monthly Interactions-$'!BG14)/('Monthly Interactions-Energy'!BG11-'Monthly Interactions-Energy'!BG14)</f>
        <v>#DIV/0!</v>
      </c>
      <c r="BH16" s="241" t="e">
        <f>+('Monthly Interactions-$'!BH11-'Monthly Interactions-$'!BH14)/('Monthly Interactions-Energy'!BH11-'Monthly Interactions-Energy'!BH14)</f>
        <v>#DIV/0!</v>
      </c>
      <c r="BI16" s="241" t="e">
        <f>+('Monthly Interactions-$'!BI11-'Monthly Interactions-$'!BI14)/('Monthly Interactions-Energy'!BI11-'Monthly Interactions-Energy'!BI14)</f>
        <v>#DIV/0!</v>
      </c>
      <c r="BJ16" s="241" t="e">
        <f>+('Monthly Interactions-$'!BJ11-'Monthly Interactions-$'!BJ14)/('Monthly Interactions-Energy'!BJ11-'Monthly Interactions-Energy'!BJ14)</f>
        <v>#DIV/0!</v>
      </c>
      <c r="BK16" s="241" t="e">
        <f>+('Monthly Interactions-$'!BK11-'Monthly Interactions-$'!BK14)/('Monthly Interactions-Energy'!BK11-'Monthly Interactions-Energy'!BK14)</f>
        <v>#DIV/0!</v>
      </c>
      <c r="BL16" s="241" t="e">
        <f>+('Monthly Interactions-$'!BL11-'Monthly Interactions-$'!BL14)/('Monthly Interactions-Energy'!BL11-'Monthly Interactions-Energy'!BL14)</f>
        <v>#DIV/0!</v>
      </c>
      <c r="BM16" s="241" t="e">
        <f>+('Monthly Interactions-$'!BM11-'Monthly Interactions-$'!BM14)/('Monthly Interactions-Energy'!BM11-'Monthly Interactions-Energy'!BM14)</f>
        <v>#DIV/0!</v>
      </c>
      <c r="BN16" s="241" t="e">
        <f>+('Monthly Interactions-$'!BN11-'Monthly Interactions-$'!BN14)/('Monthly Interactions-Energy'!BN11-'Monthly Interactions-Energy'!BN14)</f>
        <v>#DIV/0!</v>
      </c>
      <c r="BO16" s="241" t="e">
        <f>+('Monthly Interactions-$'!BO11-'Monthly Interactions-$'!BO14)/('Monthly Interactions-Energy'!BO11-'Monthly Interactions-Energy'!BO14)</f>
        <v>#DIV/0!</v>
      </c>
      <c r="BP16" s="241" t="e">
        <f>+('Monthly Interactions-$'!BP11-'Monthly Interactions-$'!BP14)/('Monthly Interactions-Energy'!BP11-'Monthly Interactions-Energy'!BP14)</f>
        <v>#DIV/0!</v>
      </c>
      <c r="BQ16" s="241" t="e">
        <f>+('Monthly Interactions-$'!BQ11-'Monthly Interactions-$'!BQ14)/('Monthly Interactions-Energy'!BQ11-'Monthly Interactions-Energy'!BQ14)</f>
        <v>#DIV/0!</v>
      </c>
      <c r="BR16" s="241" t="e">
        <f>+('Monthly Interactions-$'!BR11-'Monthly Interactions-$'!BR14)/('Monthly Interactions-Energy'!BR11-'Monthly Interactions-Energy'!BR14)</f>
        <v>#DIV/0!</v>
      </c>
      <c r="BS16" s="241" t="e">
        <f>+('Monthly Interactions-$'!BS11-'Monthly Interactions-$'!BS14)/('Monthly Interactions-Energy'!BS11-'Monthly Interactions-Energy'!BS14)</f>
        <v>#DIV/0!</v>
      </c>
      <c r="BT16" s="241" t="e">
        <f>+('Monthly Interactions-$'!BT11-'Monthly Interactions-$'!BT14)/('Monthly Interactions-Energy'!BT11-'Monthly Interactions-Energy'!BT14)</f>
        <v>#DIV/0!</v>
      </c>
      <c r="BU16" s="241" t="e">
        <f>+('Monthly Interactions-$'!BU11-'Monthly Interactions-$'!BU14)/('Monthly Interactions-Energy'!BU11-'Monthly Interactions-Energy'!BU14)</f>
        <v>#DIV/0!</v>
      </c>
      <c r="BV16" s="241" t="e">
        <f>+('Monthly Interactions-$'!BV11-'Monthly Interactions-$'!BV14)/('Monthly Interactions-Energy'!BV11-'Monthly Interactions-Energy'!BV14)</f>
        <v>#DIV/0!</v>
      </c>
      <c r="BW16" s="241" t="e">
        <f>+('Monthly Interactions-$'!BW11-'Monthly Interactions-$'!BW14)/('Monthly Interactions-Energy'!BW11-'Monthly Interactions-Energy'!BW14)</f>
        <v>#DIV/0!</v>
      </c>
      <c r="BX16" s="241" t="e">
        <f>+('Monthly Interactions-$'!BX11-'Monthly Interactions-$'!BX14)/('Monthly Interactions-Energy'!BX11-'Monthly Interactions-Energy'!BX14)</f>
        <v>#DIV/0!</v>
      </c>
      <c r="BY16" s="241" t="e">
        <f>+('Monthly Interactions-$'!BY11-'Monthly Interactions-$'!BY14)/('Monthly Interactions-Energy'!BY11-'Monthly Interactions-Energy'!BY14)</f>
        <v>#DIV/0!</v>
      </c>
      <c r="BZ16" s="241" t="e">
        <f>+('Monthly Interactions-$'!BZ11-'Monthly Interactions-$'!BZ14)/('Monthly Interactions-Energy'!BZ11-'Monthly Interactions-Energy'!BZ14)</f>
        <v>#DIV/0!</v>
      </c>
      <c r="CA16" s="241" t="e">
        <f>+('Monthly Interactions-$'!CA11-'Monthly Interactions-$'!CA14)/('Monthly Interactions-Energy'!CA11-'Monthly Interactions-Energy'!CA14)</f>
        <v>#DIV/0!</v>
      </c>
      <c r="CB16" s="241" t="e">
        <f>+('Monthly Interactions-$'!CB11-'Monthly Interactions-$'!CB14)/('Monthly Interactions-Energy'!CB11-'Monthly Interactions-Energy'!CB14)</f>
        <v>#DIV/0!</v>
      </c>
      <c r="CC16" s="241" t="e">
        <f>+('Monthly Interactions-$'!CC11-'Monthly Interactions-$'!CC14)/('Monthly Interactions-Energy'!CC11-'Monthly Interactions-Energy'!CC14)</f>
        <v>#DIV/0!</v>
      </c>
      <c r="CD16" s="241" t="e">
        <f>+('Monthly Interactions-$'!CD11-'Monthly Interactions-$'!CD14)/('Monthly Interactions-Energy'!CD11-'Monthly Interactions-Energy'!CD14)</f>
        <v>#DIV/0!</v>
      </c>
      <c r="CE16" s="241" t="e">
        <f>+('Monthly Interactions-$'!CE11-'Monthly Interactions-$'!CE14)/('Monthly Interactions-Energy'!CE11-'Monthly Interactions-Energy'!CE14)</f>
        <v>#DIV/0!</v>
      </c>
      <c r="CF16" s="241" t="e">
        <f>+('Monthly Interactions-$'!CF11-'Monthly Interactions-$'!CF14)/('Monthly Interactions-Energy'!CF11-'Monthly Interactions-Energy'!CF14)</f>
        <v>#DIV/0!</v>
      </c>
      <c r="CG16" s="241" t="e">
        <f>+('Monthly Interactions-$'!CG11-'Monthly Interactions-$'!CG14)/('Monthly Interactions-Energy'!CG11-'Monthly Interactions-Energy'!CG14)</f>
        <v>#DIV/0!</v>
      </c>
      <c r="CH16" s="241" t="e">
        <f>+('Monthly Interactions-$'!CH11-'Monthly Interactions-$'!CH14)/('Monthly Interactions-Energy'!CH11-'Monthly Interactions-Energy'!CH14)</f>
        <v>#DIV/0!</v>
      </c>
      <c r="CI16" s="241" t="e">
        <f>+('Monthly Interactions-$'!CI11-'Monthly Interactions-$'!CI14)/('Monthly Interactions-Energy'!CI11-'Monthly Interactions-Energy'!CI14)</f>
        <v>#DIV/0!</v>
      </c>
      <c r="CJ16" s="241" t="e">
        <f>+('Monthly Interactions-$'!CJ11-'Monthly Interactions-$'!CJ14)/('Monthly Interactions-Energy'!CJ11-'Monthly Interactions-Energy'!CJ14)</f>
        <v>#DIV/0!</v>
      </c>
      <c r="CK16" s="241" t="e">
        <f>+('Monthly Interactions-$'!CK11-'Monthly Interactions-$'!CK14)/('Monthly Interactions-Energy'!CK11-'Monthly Interactions-Energy'!CK14)</f>
        <v>#DIV/0!</v>
      </c>
      <c r="CL16" s="241" t="e">
        <f>+('Monthly Interactions-$'!CL11-'Monthly Interactions-$'!CL14)/('Monthly Interactions-Energy'!CL11-'Monthly Interactions-Energy'!CL14)</f>
        <v>#DIV/0!</v>
      </c>
      <c r="CM16" s="241" t="e">
        <f>+('Monthly Interactions-$'!CM11-'Monthly Interactions-$'!CM14)/('Monthly Interactions-Energy'!CM11-'Monthly Interactions-Energy'!CM14)</f>
        <v>#DIV/0!</v>
      </c>
      <c r="CN16" s="241" t="e">
        <f>+('Monthly Interactions-$'!CN11-'Monthly Interactions-$'!CN14)/('Monthly Interactions-Energy'!CN11-'Monthly Interactions-Energy'!CN14)</f>
        <v>#DIV/0!</v>
      </c>
      <c r="CO16" s="241" t="e">
        <f>+('Monthly Interactions-$'!CO11-'Monthly Interactions-$'!CO14)/('Monthly Interactions-Energy'!CO11-'Monthly Interactions-Energy'!CO14)</f>
        <v>#DIV/0!</v>
      </c>
      <c r="CP16" s="241" t="e">
        <f>+('Monthly Interactions-$'!CP11-'Monthly Interactions-$'!CP14)/('Monthly Interactions-Energy'!CP11-'Monthly Interactions-Energy'!CP14)</f>
        <v>#DIV/0!</v>
      </c>
      <c r="CQ16" s="241" t="e">
        <f>+('Monthly Interactions-$'!CQ11-'Monthly Interactions-$'!CQ14)/('Monthly Interactions-Energy'!CQ11-'Monthly Interactions-Energy'!CQ14)</f>
        <v>#DIV/0!</v>
      </c>
      <c r="CR16" s="241" t="e">
        <f>+('Monthly Interactions-$'!CR11-'Monthly Interactions-$'!CR14)/('Monthly Interactions-Energy'!CR11-'Monthly Interactions-Energy'!CR14)</f>
        <v>#DIV/0!</v>
      </c>
      <c r="CS16" s="241" t="e">
        <f>+('Monthly Interactions-$'!CS11-'Monthly Interactions-$'!CS14)/('Monthly Interactions-Energy'!CS11-'Monthly Interactions-Energy'!CS14)</f>
        <v>#DIV/0!</v>
      </c>
      <c r="CT16" s="241" t="e">
        <f>+('Monthly Interactions-$'!CT11-'Monthly Interactions-$'!CT14)/('Monthly Interactions-Energy'!CT11-'Monthly Interactions-Energy'!CT14)</f>
        <v>#DIV/0!</v>
      </c>
      <c r="CU16" s="241" t="e">
        <f>+('Monthly Interactions-$'!CU11-'Monthly Interactions-$'!CU14)/('Monthly Interactions-Energy'!CU11-'Monthly Interactions-Energy'!CU14)</f>
        <v>#DIV/0!</v>
      </c>
      <c r="CV16" s="241" t="e">
        <f>+('Monthly Interactions-$'!CV11-'Monthly Interactions-$'!CV14)/('Monthly Interactions-Energy'!CV11-'Monthly Interactions-Energy'!CV14)</f>
        <v>#DIV/0!</v>
      </c>
      <c r="CW16" s="241" t="e">
        <f>+('Monthly Interactions-$'!CW11-'Monthly Interactions-$'!CW14)/('Monthly Interactions-Energy'!CW11-'Monthly Interactions-Energy'!CW14)</f>
        <v>#DIV/0!</v>
      </c>
      <c r="CX16" s="241" t="e">
        <f>+('Monthly Interactions-$'!CX11-'Monthly Interactions-$'!CX14)/('Monthly Interactions-Energy'!CX11-'Monthly Interactions-Energy'!CX14)</f>
        <v>#DIV/0!</v>
      </c>
      <c r="CY16" s="241" t="e">
        <f>+('Monthly Interactions-$'!CY11-'Monthly Interactions-$'!CY14)/('Monthly Interactions-Energy'!CY11-'Monthly Interactions-Energy'!CY14)</f>
        <v>#DIV/0!</v>
      </c>
      <c r="CZ16" s="241" t="e">
        <f>+('Monthly Interactions-$'!CZ11-'Monthly Interactions-$'!CZ14)/('Monthly Interactions-Energy'!CZ11-'Monthly Interactions-Energy'!CZ14)</f>
        <v>#DIV/0!</v>
      </c>
      <c r="DA16" s="241" t="e">
        <f>+('Monthly Interactions-$'!DA11-'Monthly Interactions-$'!DA14)/('Monthly Interactions-Energy'!DA11-'Monthly Interactions-Energy'!DA14)</f>
        <v>#DIV/0!</v>
      </c>
      <c r="DB16" s="241" t="e">
        <f>+('Monthly Interactions-$'!DB11-'Monthly Interactions-$'!DB14)/('Monthly Interactions-Energy'!DB11-'Monthly Interactions-Energy'!DB14)</f>
        <v>#DIV/0!</v>
      </c>
      <c r="DC16" s="241" t="e">
        <f>+('Monthly Interactions-$'!DC11-'Monthly Interactions-$'!DC14)/('Monthly Interactions-Energy'!DC11-'Monthly Interactions-Energy'!DC14)</f>
        <v>#DIV/0!</v>
      </c>
      <c r="DD16" s="241" t="e">
        <f>+('Monthly Interactions-$'!DD11-'Monthly Interactions-$'!DD14)/('Monthly Interactions-Energy'!DD11-'Monthly Interactions-Energy'!DD14)</f>
        <v>#DIV/0!</v>
      </c>
      <c r="DE16" s="241" t="e">
        <f>+('Monthly Interactions-$'!DE11-'Monthly Interactions-$'!DE14)/('Monthly Interactions-Energy'!DE11-'Monthly Interactions-Energy'!DE14)</f>
        <v>#DIV/0!</v>
      </c>
      <c r="DF16" s="241" t="e">
        <f>+('Monthly Interactions-$'!DF11-'Monthly Interactions-$'!DF14)/('Monthly Interactions-Energy'!DF11-'Monthly Interactions-Energy'!DF14)</f>
        <v>#DIV/0!</v>
      </c>
      <c r="DG16" s="241" t="e">
        <f>+('Monthly Interactions-$'!DG11-'Monthly Interactions-$'!DG14)/('Monthly Interactions-Energy'!DG11-'Monthly Interactions-Energy'!DG14)</f>
        <v>#DIV/0!</v>
      </c>
      <c r="DH16" s="241" t="e">
        <f>+('Monthly Interactions-$'!DH11-'Monthly Interactions-$'!DH14)/('Monthly Interactions-Energy'!DH11-'Monthly Interactions-Energy'!DH14)</f>
        <v>#DIV/0!</v>
      </c>
      <c r="DI16" s="241" t="e">
        <f>+('Monthly Interactions-$'!DI11-'Monthly Interactions-$'!DI14)/('Monthly Interactions-Energy'!DI11-'Monthly Interactions-Energy'!DI14)</f>
        <v>#DIV/0!</v>
      </c>
      <c r="DJ16" s="241" t="e">
        <f>+('Monthly Interactions-$'!DJ11-'Monthly Interactions-$'!DJ14)/('Monthly Interactions-Energy'!DJ11-'Monthly Interactions-Energy'!DJ14)</f>
        <v>#DIV/0!</v>
      </c>
      <c r="DK16" s="241" t="e">
        <f>+('Monthly Interactions-$'!DK11-'Monthly Interactions-$'!DK14)/('Monthly Interactions-Energy'!DK11-'Monthly Interactions-Energy'!DK14)</f>
        <v>#DIV/0!</v>
      </c>
      <c r="DL16" s="241" t="e">
        <f>+('Monthly Interactions-$'!DL11-'Monthly Interactions-$'!DL14)/('Monthly Interactions-Energy'!DL11-'Monthly Interactions-Energy'!DL14)</f>
        <v>#DIV/0!</v>
      </c>
      <c r="DM16" s="241" t="e">
        <f>+('Monthly Interactions-$'!DM11-'Monthly Interactions-$'!DM14)/('Monthly Interactions-Energy'!DM11-'Monthly Interactions-Energy'!DM14)</f>
        <v>#DIV/0!</v>
      </c>
      <c r="DN16" s="241" t="e">
        <f>+('Monthly Interactions-$'!DN11-'Monthly Interactions-$'!DN14)/('Monthly Interactions-Energy'!DN11-'Monthly Interactions-Energy'!DN14)</f>
        <v>#DIV/0!</v>
      </c>
      <c r="DO16" s="241" t="e">
        <f>+('Monthly Interactions-$'!DO11-'Monthly Interactions-$'!DO14)/('Monthly Interactions-Energy'!DO11-'Monthly Interactions-Energy'!DO14)</f>
        <v>#DIV/0!</v>
      </c>
      <c r="DP16" s="241" t="e">
        <f>+('Monthly Interactions-$'!DP11-'Monthly Interactions-$'!DP14)/('Monthly Interactions-Energy'!DP11-'Monthly Interactions-Energy'!DP14)</f>
        <v>#DIV/0!</v>
      </c>
      <c r="DQ16" s="241" t="e">
        <f>+('Monthly Interactions-$'!DQ11-'Monthly Interactions-$'!DQ14)/('Monthly Interactions-Energy'!DQ11-'Monthly Interactions-Energy'!DQ14)</f>
        <v>#DIV/0!</v>
      </c>
      <c r="DR16" s="241" t="e">
        <f>+('Monthly Interactions-$'!DR11-'Monthly Interactions-$'!DR14)/('Monthly Interactions-Energy'!DR11-'Monthly Interactions-Energy'!DR14)</f>
        <v>#DIV/0!</v>
      </c>
      <c r="DS16" s="241" t="e">
        <f>+('Monthly Interactions-$'!DS11-'Monthly Interactions-$'!DS14)/('Monthly Interactions-Energy'!DS11-'Monthly Interactions-Energy'!DS14)</f>
        <v>#DIV/0!</v>
      </c>
      <c r="DT16" s="241" t="e">
        <f>+('Monthly Interactions-$'!DT11-'Monthly Interactions-$'!DT14)/('Monthly Interactions-Energy'!DT11-'Monthly Interactions-Energy'!DT14)</f>
        <v>#DIV/0!</v>
      </c>
      <c r="DU16" s="241" t="e">
        <f>+('Monthly Interactions-$'!DU11-'Monthly Interactions-$'!DU14)/('Monthly Interactions-Energy'!DU11-'Monthly Interactions-Energy'!DU14)</f>
        <v>#DIV/0!</v>
      </c>
      <c r="DV16" s="241" t="e">
        <f>+('Monthly Interactions-$'!DV11-'Monthly Interactions-$'!DV14)/('Monthly Interactions-Energy'!DV11-'Monthly Interactions-Energy'!DV14)</f>
        <v>#DIV/0!</v>
      </c>
      <c r="DW16" s="241" t="e">
        <f>+('Monthly Interactions-$'!DW11-'Monthly Interactions-$'!DW14)/('Monthly Interactions-Energy'!DW11-'Monthly Interactions-Energy'!DW14)</f>
        <v>#DIV/0!</v>
      </c>
      <c r="DX16" s="241" t="e">
        <f>+('Monthly Interactions-$'!DX11-'Monthly Interactions-$'!DX14)/('Monthly Interactions-Energy'!DX11-'Monthly Interactions-Energy'!DX14)</f>
        <v>#DIV/0!</v>
      </c>
      <c r="DY16" s="241" t="e">
        <f>+('Monthly Interactions-$'!DY11-'Monthly Interactions-$'!DY14)/('Monthly Interactions-Energy'!DY11-'Monthly Interactions-Energy'!DY14)</f>
        <v>#DIV/0!</v>
      </c>
      <c r="DZ16" s="241" t="e">
        <f>+('Monthly Interactions-$'!DZ11-'Monthly Interactions-$'!DZ14)/('Monthly Interactions-Energy'!DZ11-'Monthly Interactions-Energy'!DZ14)</f>
        <v>#DIV/0!</v>
      </c>
      <c r="EA16" s="241" t="e">
        <f>+('Monthly Interactions-$'!EA11-'Monthly Interactions-$'!EA14)/('Monthly Interactions-Energy'!EA11-'Monthly Interactions-Energy'!EA14)</f>
        <v>#DIV/0!</v>
      </c>
      <c r="EB16" s="241" t="e">
        <f>+('Monthly Interactions-$'!EB11-'Monthly Interactions-$'!EB14)/('Monthly Interactions-Energy'!EB11-'Monthly Interactions-Energy'!EB14)</f>
        <v>#DIV/0!</v>
      </c>
      <c r="EC16" s="241" t="e">
        <f>+('Monthly Interactions-$'!EC11-'Monthly Interactions-$'!EC14)/('Monthly Interactions-Energy'!EC11-'Monthly Interactions-Energy'!EC14)</f>
        <v>#DIV/0!</v>
      </c>
      <c r="ED16" s="241" t="e">
        <f>+('Monthly Interactions-$'!ED11-'Monthly Interactions-$'!ED14)/('Monthly Interactions-Energy'!ED11-'Monthly Interactions-Energy'!ED14)</f>
        <v>#DIV/0!</v>
      </c>
      <c r="EE16" s="241" t="e">
        <f>+('Monthly Interactions-$'!EE11-'Monthly Interactions-$'!EE14)/('Monthly Interactions-Energy'!EE11-'Monthly Interactions-Energy'!EE14)</f>
        <v>#DIV/0!</v>
      </c>
      <c r="EF16" s="241" t="e">
        <f>+('Monthly Interactions-$'!EF11-'Monthly Interactions-$'!EF14)/('Monthly Interactions-Energy'!EF11-'Monthly Interactions-Energy'!EF14)</f>
        <v>#DIV/0!</v>
      </c>
      <c r="EG16" s="241" t="e">
        <f>+('Monthly Interactions-$'!EG11-'Monthly Interactions-$'!EG14)/('Monthly Interactions-Energy'!EG11-'Monthly Interactions-Energy'!EG14)</f>
        <v>#DIV/0!</v>
      </c>
      <c r="EH16" s="241" t="e">
        <f>+('Monthly Interactions-$'!EH11-'Monthly Interactions-$'!EH14)/('Monthly Interactions-Energy'!EH11-'Monthly Interactions-Energy'!EH14)</f>
        <v>#DIV/0!</v>
      </c>
      <c r="EI16" s="241" t="e">
        <f>+('Monthly Interactions-$'!EI11-'Monthly Interactions-$'!EI14)/('Monthly Interactions-Energy'!EI11-'Monthly Interactions-Energy'!EI14)</f>
        <v>#DIV/0!</v>
      </c>
      <c r="EJ16" s="241" t="e">
        <f>+('Monthly Interactions-$'!EJ11-'Monthly Interactions-$'!EJ14)/('Monthly Interactions-Energy'!EJ11-'Monthly Interactions-Energy'!EJ14)</f>
        <v>#DIV/0!</v>
      </c>
      <c r="EK16" s="241" t="e">
        <f>+('Monthly Interactions-$'!EK11-'Monthly Interactions-$'!EK14)/('Monthly Interactions-Energy'!EK11-'Monthly Interactions-Energy'!EK14)</f>
        <v>#DIV/0!</v>
      </c>
      <c r="EL16" s="241" t="e">
        <f>+('Monthly Interactions-$'!EL11-'Monthly Interactions-$'!EL14)/('Monthly Interactions-Energy'!EL11-'Monthly Interactions-Energy'!EL14)</f>
        <v>#DIV/0!</v>
      </c>
      <c r="EM16" s="241" t="e">
        <f>+('Monthly Interactions-$'!EM11-'Monthly Interactions-$'!EM14)/('Monthly Interactions-Energy'!EM11-'Monthly Interactions-Energy'!EM14)</f>
        <v>#DIV/0!</v>
      </c>
      <c r="EN16" s="241" t="e">
        <f>+('Monthly Interactions-$'!EN11-'Monthly Interactions-$'!EN14)/('Monthly Interactions-Energy'!EN11-'Monthly Interactions-Energy'!EN14)</f>
        <v>#DIV/0!</v>
      </c>
      <c r="EO16" s="241" t="e">
        <f>+('Monthly Interactions-$'!EO11-'Monthly Interactions-$'!EO14)/('Monthly Interactions-Energy'!EO11-'Monthly Interactions-Energy'!EO14)</f>
        <v>#DIV/0!</v>
      </c>
      <c r="EP16" s="241" t="e">
        <f>+('Monthly Interactions-$'!EP11-'Monthly Interactions-$'!EP14)/('Monthly Interactions-Energy'!EP11-'Monthly Interactions-Energy'!EP14)</f>
        <v>#DIV/0!</v>
      </c>
      <c r="EQ16" s="241" t="e">
        <f>+('Monthly Interactions-$'!EQ11-'Monthly Interactions-$'!EQ14)/('Monthly Interactions-Energy'!EQ11-'Monthly Interactions-Energy'!EQ14)</f>
        <v>#DIV/0!</v>
      </c>
      <c r="ER16" s="241" t="e">
        <f>+('Monthly Interactions-$'!ER11-'Monthly Interactions-$'!ER14)/('Monthly Interactions-Energy'!ER11-'Monthly Interactions-Energy'!ER14)</f>
        <v>#DIV/0!</v>
      </c>
      <c r="ES16" s="241" t="e">
        <f>+('Monthly Interactions-$'!ES11-'Monthly Interactions-$'!ES14)/('Monthly Interactions-Energy'!ES11-'Monthly Interactions-Energy'!ES14)</f>
        <v>#DIV/0!</v>
      </c>
      <c r="ET16" s="241" t="e">
        <f>+('Monthly Interactions-$'!ET11-'Monthly Interactions-$'!ET14)/('Monthly Interactions-Energy'!ET11-'Monthly Interactions-Energy'!ET14)</f>
        <v>#DIV/0!</v>
      </c>
      <c r="EU16" s="241" t="e">
        <f>+('Monthly Interactions-$'!EU11-'Monthly Interactions-$'!EU14)/('Monthly Interactions-Energy'!EU11-'Monthly Interactions-Energy'!EU14)</f>
        <v>#DIV/0!</v>
      </c>
      <c r="EV16" s="241" t="e">
        <f>+('Monthly Interactions-$'!EV11-'Monthly Interactions-$'!EV14)/('Monthly Interactions-Energy'!EV11-'Monthly Interactions-Energy'!EV14)</f>
        <v>#DIV/0!</v>
      </c>
      <c r="EW16" s="241" t="e">
        <f>+('Monthly Interactions-$'!EW11-'Monthly Interactions-$'!EW14)/('Monthly Interactions-Energy'!EW11-'Monthly Interactions-Energy'!EW14)</f>
        <v>#DIV/0!</v>
      </c>
      <c r="EX16" s="241" t="e">
        <f>+('Monthly Interactions-$'!EX11-'Monthly Interactions-$'!EX14)/('Monthly Interactions-Energy'!EX11-'Monthly Interactions-Energy'!EX14)</f>
        <v>#DIV/0!</v>
      </c>
      <c r="EY16" s="241" t="e">
        <f>+('Monthly Interactions-$'!EY11-'Monthly Interactions-$'!EY14)/('Monthly Interactions-Energy'!EY11-'Monthly Interactions-Energy'!EY14)</f>
        <v>#DIV/0!</v>
      </c>
      <c r="EZ16" s="241" t="e">
        <f>+('Monthly Interactions-$'!EZ11-'Monthly Interactions-$'!EZ14)/('Monthly Interactions-Energy'!EZ11-'Monthly Interactions-Energy'!EZ14)</f>
        <v>#DIV/0!</v>
      </c>
      <c r="FA16" s="241" t="e">
        <f>+('Monthly Interactions-$'!FA11-'Monthly Interactions-$'!FA14)/('Monthly Interactions-Energy'!FA11-'Monthly Interactions-Energy'!FA14)</f>
        <v>#DIV/0!</v>
      </c>
      <c r="FB16" s="241" t="e">
        <f>+('Monthly Interactions-$'!FB11-'Monthly Interactions-$'!FB14)/('Monthly Interactions-Energy'!FB11-'Monthly Interactions-Energy'!FB14)</f>
        <v>#DIV/0!</v>
      </c>
      <c r="FC16" s="241" t="e">
        <f>+('Monthly Interactions-$'!FC11-'Monthly Interactions-$'!FC14)/('Monthly Interactions-Energy'!FC11-'Monthly Interactions-Energy'!FC14)</f>
        <v>#DIV/0!</v>
      </c>
      <c r="FD16" s="241" t="e">
        <f>+('Monthly Interactions-$'!FD11-'Monthly Interactions-$'!FD14)/('Monthly Interactions-Energy'!FD11-'Monthly Interactions-Energy'!FD14)</f>
        <v>#DIV/0!</v>
      </c>
      <c r="FE16" s="241" t="e">
        <f>+('Monthly Interactions-$'!FE11-'Monthly Interactions-$'!FE14)/('Monthly Interactions-Energy'!FE11-'Monthly Interactions-Energy'!FE14)</f>
        <v>#DIV/0!</v>
      </c>
      <c r="FF16" s="241" t="e">
        <f>+('Monthly Interactions-$'!FF11-'Monthly Interactions-$'!FF14)/('Monthly Interactions-Energy'!FF11-'Monthly Interactions-Energy'!FF14)</f>
        <v>#DIV/0!</v>
      </c>
      <c r="FG16" s="241" t="e">
        <f>+('Monthly Interactions-$'!FG11-'Monthly Interactions-$'!FG14)/('Monthly Interactions-Energy'!FG11-'Monthly Interactions-Energy'!FG14)</f>
        <v>#DIV/0!</v>
      </c>
      <c r="FH16" s="241" t="e">
        <f>+('Monthly Interactions-$'!FH11-'Monthly Interactions-$'!FH14)/('Monthly Interactions-Energy'!FH11-'Monthly Interactions-Energy'!FH14)</f>
        <v>#DIV/0!</v>
      </c>
      <c r="FI16" s="241" t="e">
        <f>+('Monthly Interactions-$'!FI11-'Monthly Interactions-$'!FI14)/('Monthly Interactions-Energy'!FI11-'Monthly Interactions-Energy'!FI14)</f>
        <v>#DIV/0!</v>
      </c>
      <c r="FJ16" s="241" t="e">
        <f>+('Monthly Interactions-$'!FJ11-'Monthly Interactions-$'!FJ14)/('Monthly Interactions-Energy'!FJ11-'Monthly Interactions-Energy'!FJ14)</f>
        <v>#DIV/0!</v>
      </c>
      <c r="FK16" s="241" t="e">
        <f>+('Monthly Interactions-$'!FK11-'Monthly Interactions-$'!FK14)/('Monthly Interactions-Energy'!FK11-'Monthly Interactions-Energy'!FK14)</f>
        <v>#DIV/0!</v>
      </c>
      <c r="FL16" s="241" t="e">
        <f>+('Monthly Interactions-$'!FL11-'Monthly Interactions-$'!FL14)/('Monthly Interactions-Energy'!FL11-'Monthly Interactions-Energy'!FL14)</f>
        <v>#DIV/0!</v>
      </c>
      <c r="FM16" s="241" t="e">
        <f>+('Monthly Interactions-$'!FM11-'Monthly Interactions-$'!FM14)/('Monthly Interactions-Energy'!FM11-'Monthly Interactions-Energy'!FM14)</f>
        <v>#DIV/0!</v>
      </c>
      <c r="FN16" s="241" t="e">
        <f>+('Monthly Interactions-$'!FN11-'Monthly Interactions-$'!FN14)/('Monthly Interactions-Energy'!FN11-'Monthly Interactions-Energy'!FN14)</f>
        <v>#DIV/0!</v>
      </c>
      <c r="FO16" s="241" t="e">
        <f>+('Monthly Interactions-$'!FO11-'Monthly Interactions-$'!FO14)/('Monthly Interactions-Energy'!FO11-'Monthly Interactions-Energy'!FO14)</f>
        <v>#DIV/0!</v>
      </c>
      <c r="FP16" s="241" t="e">
        <f>+('Monthly Interactions-$'!FP11-'Monthly Interactions-$'!FP14)/('Monthly Interactions-Energy'!FP11-'Monthly Interactions-Energy'!FP14)</f>
        <v>#DIV/0!</v>
      </c>
      <c r="FQ16" s="241" t="e">
        <f>+('Monthly Interactions-$'!FQ11-'Monthly Interactions-$'!FQ14)/('Monthly Interactions-Energy'!FQ11-'Monthly Interactions-Energy'!FQ14)</f>
        <v>#DIV/0!</v>
      </c>
      <c r="FR16" s="241" t="e">
        <f>+('Monthly Interactions-$'!FR11-'Monthly Interactions-$'!FR14)/('Monthly Interactions-Energy'!FR11-'Monthly Interactions-Energy'!FR14)</f>
        <v>#DIV/0!</v>
      </c>
      <c r="FS16" s="241" t="e">
        <f>+('Monthly Interactions-$'!FS11-'Monthly Interactions-$'!FS14)/('Monthly Interactions-Energy'!FS11-'Monthly Interactions-Energy'!FS14)</f>
        <v>#DIV/0!</v>
      </c>
      <c r="FT16" s="241" t="e">
        <f>+('Monthly Interactions-$'!FT11-'Monthly Interactions-$'!FT14)/('Monthly Interactions-Energy'!FT11-'Monthly Interactions-Energy'!FT14)</f>
        <v>#DIV/0!</v>
      </c>
      <c r="FU16" s="241" t="e">
        <f>+('Monthly Interactions-$'!FU11-'Monthly Interactions-$'!FU14)/('Monthly Interactions-Energy'!FU11-'Monthly Interactions-Energy'!FU14)</f>
        <v>#DIV/0!</v>
      </c>
      <c r="FV16" s="241" t="e">
        <f>+('Monthly Interactions-$'!FV11-'Monthly Interactions-$'!FV14)/('Monthly Interactions-Energy'!FV11-'Monthly Interactions-Energy'!FV14)</f>
        <v>#DIV/0!</v>
      </c>
      <c r="FW16" s="241" t="e">
        <f>+('Monthly Interactions-$'!FW11-'Monthly Interactions-$'!FW14)/('Monthly Interactions-Energy'!FW11-'Monthly Interactions-Energy'!FW14)</f>
        <v>#DIV/0!</v>
      </c>
      <c r="FX16" s="241" t="e">
        <f>+('Monthly Interactions-$'!FX11-'Monthly Interactions-$'!FX14)/('Monthly Interactions-Energy'!FX11-'Monthly Interactions-Energy'!FX14)</f>
        <v>#DIV/0!</v>
      </c>
      <c r="FY16" s="241" t="e">
        <f>+('Monthly Interactions-$'!FY11-'Monthly Interactions-$'!FY14)/('Monthly Interactions-Energy'!FY11-'Monthly Interactions-Energy'!FY14)</f>
        <v>#DIV/0!</v>
      </c>
      <c r="FZ16" s="241" t="e">
        <f>+('Monthly Interactions-$'!FZ11-'Monthly Interactions-$'!FZ14)/('Monthly Interactions-Energy'!FZ11-'Monthly Interactions-Energy'!FZ14)</f>
        <v>#DIV/0!</v>
      </c>
      <c r="GA16" s="241" t="e">
        <f>+('Monthly Interactions-$'!GA11-'Monthly Interactions-$'!GA14)/('Monthly Interactions-Energy'!GA11-'Monthly Interactions-Energy'!GA14)</f>
        <v>#DIV/0!</v>
      </c>
      <c r="GB16" s="241" t="e">
        <f>+('Monthly Interactions-$'!GB11-'Monthly Interactions-$'!GB14)/('Monthly Interactions-Energy'!GB11-'Monthly Interactions-Energy'!GB14)</f>
        <v>#DIV/0!</v>
      </c>
    </row>
    <row r="17" spans="2:184">
      <c r="B17" s="20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</row>
    <row r="18" spans="2:184">
      <c r="B18" s="242" t="s">
        <v>65</v>
      </c>
      <c r="C18" s="242" t="s">
        <v>33</v>
      </c>
      <c r="D18" s="242" t="s">
        <v>66</v>
      </c>
      <c r="E18" s="243">
        <f t="shared" ref="E18:P18" si="8">+E2</f>
        <v>41275</v>
      </c>
      <c r="F18" s="243">
        <f t="shared" si="8"/>
        <v>41306</v>
      </c>
      <c r="G18" s="243">
        <f t="shared" si="8"/>
        <v>41334</v>
      </c>
      <c r="H18" s="243">
        <f t="shared" si="8"/>
        <v>41365</v>
      </c>
      <c r="I18" s="243">
        <f t="shared" si="8"/>
        <v>41395</v>
      </c>
      <c r="J18" s="243">
        <f t="shared" si="8"/>
        <v>41426</v>
      </c>
      <c r="K18" s="243">
        <f t="shared" si="8"/>
        <v>41456</v>
      </c>
      <c r="L18" s="243">
        <f t="shared" si="8"/>
        <v>41487</v>
      </c>
      <c r="M18" s="243">
        <f t="shared" si="8"/>
        <v>41518</v>
      </c>
      <c r="N18" s="243">
        <f t="shared" si="8"/>
        <v>41548</v>
      </c>
      <c r="O18" s="243">
        <f t="shared" si="8"/>
        <v>41579</v>
      </c>
      <c r="P18" s="243">
        <f t="shared" si="8"/>
        <v>41609</v>
      </c>
      <c r="Q18" s="243">
        <f t="shared" ref="Q18:AI18" si="9">+Q2</f>
        <v>41640</v>
      </c>
      <c r="R18" s="243">
        <f t="shared" si="9"/>
        <v>41671</v>
      </c>
      <c r="S18" s="243">
        <f t="shared" si="9"/>
        <v>41699</v>
      </c>
      <c r="T18" s="243">
        <f t="shared" si="9"/>
        <v>41730</v>
      </c>
      <c r="U18" s="243">
        <f t="shared" si="9"/>
        <v>41760</v>
      </c>
      <c r="V18" s="243">
        <f t="shared" si="9"/>
        <v>41791</v>
      </c>
      <c r="W18" s="243">
        <f t="shared" si="9"/>
        <v>41821</v>
      </c>
      <c r="X18" s="243">
        <f t="shared" si="9"/>
        <v>41852</v>
      </c>
      <c r="Y18" s="243">
        <f t="shared" si="9"/>
        <v>41883</v>
      </c>
      <c r="Z18" s="243">
        <f t="shared" si="9"/>
        <v>41913</v>
      </c>
      <c r="AA18" s="243">
        <f t="shared" si="9"/>
        <v>41944</v>
      </c>
      <c r="AB18" s="243">
        <f t="shared" si="9"/>
        <v>41974</v>
      </c>
      <c r="AC18" s="243">
        <f t="shared" si="9"/>
        <v>42005</v>
      </c>
      <c r="AD18" s="243">
        <f t="shared" si="9"/>
        <v>42036</v>
      </c>
      <c r="AE18" s="243">
        <f t="shared" si="9"/>
        <v>42064</v>
      </c>
      <c r="AF18" s="243">
        <f t="shared" si="9"/>
        <v>42095</v>
      </c>
      <c r="AG18" s="243">
        <f t="shared" si="9"/>
        <v>42125</v>
      </c>
      <c r="AH18" s="243">
        <f t="shared" si="9"/>
        <v>42156</v>
      </c>
      <c r="AI18" s="243">
        <f t="shared" si="9"/>
        <v>42186</v>
      </c>
      <c r="AJ18" s="243">
        <f t="shared" ref="AJ18:AX18" si="10">+AJ2</f>
        <v>42217</v>
      </c>
      <c r="AK18" s="243">
        <f t="shared" si="10"/>
        <v>42248</v>
      </c>
      <c r="AL18" s="243">
        <f t="shared" si="10"/>
        <v>42278</v>
      </c>
      <c r="AM18" s="243">
        <f t="shared" si="10"/>
        <v>42309</v>
      </c>
      <c r="AN18" s="243">
        <f t="shared" si="10"/>
        <v>42339</v>
      </c>
      <c r="AO18" s="243">
        <f t="shared" si="10"/>
        <v>42370</v>
      </c>
      <c r="AP18" s="243">
        <f t="shared" si="10"/>
        <v>42401</v>
      </c>
      <c r="AQ18" s="243">
        <f t="shared" si="10"/>
        <v>42430</v>
      </c>
      <c r="AR18" s="243">
        <f t="shared" si="10"/>
        <v>42461</v>
      </c>
      <c r="AS18" s="243">
        <f t="shared" si="10"/>
        <v>42491</v>
      </c>
      <c r="AT18" s="243">
        <f t="shared" si="10"/>
        <v>42522</v>
      </c>
      <c r="AU18" s="243">
        <f t="shared" si="10"/>
        <v>42552</v>
      </c>
      <c r="AV18" s="243">
        <f t="shared" si="10"/>
        <v>42583</v>
      </c>
      <c r="AW18" s="243">
        <f t="shared" si="10"/>
        <v>42614</v>
      </c>
      <c r="AX18" s="243">
        <f t="shared" si="10"/>
        <v>42644</v>
      </c>
      <c r="AY18" s="243">
        <f t="shared" ref="AY18:AZ18" si="11">+AY2</f>
        <v>42675</v>
      </c>
      <c r="AZ18" s="243">
        <f t="shared" si="11"/>
        <v>42705</v>
      </c>
      <c r="BA18" s="243">
        <f t="shared" ref="BA18:DL18" si="12">+BA2</f>
        <v>42736</v>
      </c>
      <c r="BB18" s="243">
        <f t="shared" si="12"/>
        <v>42767</v>
      </c>
      <c r="BC18" s="243">
        <f t="shared" si="12"/>
        <v>42795</v>
      </c>
      <c r="BD18" s="243">
        <f t="shared" si="12"/>
        <v>42826</v>
      </c>
      <c r="BE18" s="243">
        <f t="shared" si="12"/>
        <v>42856</v>
      </c>
      <c r="BF18" s="243">
        <f t="shared" si="12"/>
        <v>42887</v>
      </c>
      <c r="BG18" s="243">
        <f t="shared" si="12"/>
        <v>42917</v>
      </c>
      <c r="BH18" s="243">
        <f t="shared" si="12"/>
        <v>42948</v>
      </c>
      <c r="BI18" s="243">
        <f t="shared" si="12"/>
        <v>42979</v>
      </c>
      <c r="BJ18" s="243">
        <f t="shared" si="12"/>
        <v>43009</v>
      </c>
      <c r="BK18" s="243">
        <f t="shared" si="12"/>
        <v>43040</v>
      </c>
      <c r="BL18" s="243">
        <f t="shared" si="12"/>
        <v>43070</v>
      </c>
      <c r="BM18" s="243">
        <f t="shared" si="12"/>
        <v>43101</v>
      </c>
      <c r="BN18" s="243">
        <f t="shared" si="12"/>
        <v>43132</v>
      </c>
      <c r="BO18" s="243">
        <f t="shared" si="12"/>
        <v>43160</v>
      </c>
      <c r="BP18" s="243">
        <f t="shared" si="12"/>
        <v>43191</v>
      </c>
      <c r="BQ18" s="243">
        <f t="shared" si="12"/>
        <v>43221</v>
      </c>
      <c r="BR18" s="243">
        <f t="shared" si="12"/>
        <v>43252</v>
      </c>
      <c r="BS18" s="243">
        <f t="shared" si="12"/>
        <v>43282</v>
      </c>
      <c r="BT18" s="243">
        <f t="shared" si="12"/>
        <v>43313</v>
      </c>
      <c r="BU18" s="243">
        <f t="shared" si="12"/>
        <v>43344</v>
      </c>
      <c r="BV18" s="243">
        <f t="shared" si="12"/>
        <v>43374</v>
      </c>
      <c r="BW18" s="243">
        <f t="shared" si="12"/>
        <v>43405</v>
      </c>
      <c r="BX18" s="243">
        <f t="shared" si="12"/>
        <v>43435</v>
      </c>
      <c r="BY18" s="243">
        <f t="shared" si="12"/>
        <v>43466</v>
      </c>
      <c r="BZ18" s="243">
        <f t="shared" si="12"/>
        <v>43497</v>
      </c>
      <c r="CA18" s="243">
        <f t="shared" si="12"/>
        <v>43525</v>
      </c>
      <c r="CB18" s="243">
        <f t="shared" si="12"/>
        <v>43556</v>
      </c>
      <c r="CC18" s="243">
        <f t="shared" si="12"/>
        <v>43586</v>
      </c>
      <c r="CD18" s="243">
        <f t="shared" si="12"/>
        <v>43617</v>
      </c>
      <c r="CE18" s="243">
        <f t="shared" si="12"/>
        <v>43647</v>
      </c>
      <c r="CF18" s="243">
        <f t="shared" si="12"/>
        <v>43678</v>
      </c>
      <c r="CG18" s="243">
        <f t="shared" si="12"/>
        <v>43709</v>
      </c>
      <c r="CH18" s="243">
        <f t="shared" si="12"/>
        <v>43739</v>
      </c>
      <c r="CI18" s="243">
        <f t="shared" si="12"/>
        <v>43770</v>
      </c>
      <c r="CJ18" s="243">
        <f t="shared" si="12"/>
        <v>43800</v>
      </c>
      <c r="CK18" s="243">
        <f t="shared" si="12"/>
        <v>43831</v>
      </c>
      <c r="CL18" s="243">
        <f t="shared" si="12"/>
        <v>43862</v>
      </c>
      <c r="CM18" s="243">
        <f t="shared" si="12"/>
        <v>43891</v>
      </c>
      <c r="CN18" s="243">
        <f t="shared" si="12"/>
        <v>43922</v>
      </c>
      <c r="CO18" s="243">
        <f t="shared" si="12"/>
        <v>43952</v>
      </c>
      <c r="CP18" s="243">
        <f t="shared" si="12"/>
        <v>43983</v>
      </c>
      <c r="CQ18" s="243">
        <f t="shared" si="12"/>
        <v>44013</v>
      </c>
      <c r="CR18" s="243">
        <f t="shared" si="12"/>
        <v>44044</v>
      </c>
      <c r="CS18" s="243">
        <f t="shared" si="12"/>
        <v>44075</v>
      </c>
      <c r="CT18" s="243">
        <f t="shared" si="12"/>
        <v>44105</v>
      </c>
      <c r="CU18" s="243">
        <f t="shared" si="12"/>
        <v>44136</v>
      </c>
      <c r="CV18" s="243">
        <f t="shared" si="12"/>
        <v>44166</v>
      </c>
      <c r="CW18" s="243">
        <f t="shared" si="12"/>
        <v>44197</v>
      </c>
      <c r="CX18" s="243">
        <f t="shared" si="12"/>
        <v>44228</v>
      </c>
      <c r="CY18" s="243">
        <f t="shared" si="12"/>
        <v>44256</v>
      </c>
      <c r="CZ18" s="243">
        <f t="shared" si="12"/>
        <v>44287</v>
      </c>
      <c r="DA18" s="243">
        <f t="shared" si="12"/>
        <v>44317</v>
      </c>
      <c r="DB18" s="243">
        <f t="shared" si="12"/>
        <v>44348</v>
      </c>
      <c r="DC18" s="243">
        <f t="shared" si="12"/>
        <v>44378</v>
      </c>
      <c r="DD18" s="243">
        <f t="shared" si="12"/>
        <v>44409</v>
      </c>
      <c r="DE18" s="243">
        <f t="shared" si="12"/>
        <v>44440</v>
      </c>
      <c r="DF18" s="243">
        <f t="shared" si="12"/>
        <v>44470</v>
      </c>
      <c r="DG18" s="243">
        <f t="shared" si="12"/>
        <v>44501</v>
      </c>
      <c r="DH18" s="243">
        <f t="shared" si="12"/>
        <v>44531</v>
      </c>
      <c r="DI18" s="243">
        <f t="shared" si="12"/>
        <v>44562</v>
      </c>
      <c r="DJ18" s="243">
        <f t="shared" si="12"/>
        <v>44593</v>
      </c>
      <c r="DK18" s="243">
        <f t="shared" si="12"/>
        <v>44621</v>
      </c>
      <c r="DL18" s="243">
        <f t="shared" si="12"/>
        <v>44652</v>
      </c>
      <c r="DM18" s="243">
        <f t="shared" ref="DM18:FX18" si="13">+DM2</f>
        <v>44682</v>
      </c>
      <c r="DN18" s="243">
        <f t="shared" si="13"/>
        <v>44713</v>
      </c>
      <c r="DO18" s="243">
        <f t="shared" si="13"/>
        <v>44743</v>
      </c>
      <c r="DP18" s="243">
        <f t="shared" si="13"/>
        <v>44774</v>
      </c>
      <c r="DQ18" s="243">
        <f t="shared" si="13"/>
        <v>44805</v>
      </c>
      <c r="DR18" s="243">
        <f t="shared" si="13"/>
        <v>44835</v>
      </c>
      <c r="DS18" s="243">
        <f t="shared" si="13"/>
        <v>44866</v>
      </c>
      <c r="DT18" s="243">
        <f t="shared" si="13"/>
        <v>44896</v>
      </c>
      <c r="DU18" s="243">
        <f t="shared" si="13"/>
        <v>44927</v>
      </c>
      <c r="DV18" s="243">
        <f t="shared" si="13"/>
        <v>44958</v>
      </c>
      <c r="DW18" s="243">
        <f t="shared" si="13"/>
        <v>44986</v>
      </c>
      <c r="DX18" s="243">
        <f t="shared" si="13"/>
        <v>45017</v>
      </c>
      <c r="DY18" s="243">
        <f t="shared" si="13"/>
        <v>45047</v>
      </c>
      <c r="DZ18" s="243">
        <f t="shared" si="13"/>
        <v>45078</v>
      </c>
      <c r="EA18" s="243">
        <f t="shared" si="13"/>
        <v>45108</v>
      </c>
      <c r="EB18" s="243">
        <f t="shared" si="13"/>
        <v>45139</v>
      </c>
      <c r="EC18" s="243">
        <f t="shared" si="13"/>
        <v>45170</v>
      </c>
      <c r="ED18" s="243">
        <f t="shared" si="13"/>
        <v>45200</v>
      </c>
      <c r="EE18" s="243">
        <f t="shared" si="13"/>
        <v>45231</v>
      </c>
      <c r="EF18" s="243">
        <f t="shared" si="13"/>
        <v>45261</v>
      </c>
      <c r="EG18" s="243">
        <f t="shared" si="13"/>
        <v>45292</v>
      </c>
      <c r="EH18" s="243">
        <f t="shared" si="13"/>
        <v>45323</v>
      </c>
      <c r="EI18" s="243">
        <f t="shared" si="13"/>
        <v>45352</v>
      </c>
      <c r="EJ18" s="243">
        <f t="shared" si="13"/>
        <v>45383</v>
      </c>
      <c r="EK18" s="243">
        <f t="shared" si="13"/>
        <v>45413</v>
      </c>
      <c r="EL18" s="243">
        <f t="shared" si="13"/>
        <v>45444</v>
      </c>
      <c r="EM18" s="243">
        <f t="shared" si="13"/>
        <v>45474</v>
      </c>
      <c r="EN18" s="243">
        <f t="shared" si="13"/>
        <v>45505</v>
      </c>
      <c r="EO18" s="243">
        <f t="shared" si="13"/>
        <v>45536</v>
      </c>
      <c r="EP18" s="243">
        <f t="shared" si="13"/>
        <v>45566</v>
      </c>
      <c r="EQ18" s="243">
        <f t="shared" si="13"/>
        <v>45597</v>
      </c>
      <c r="ER18" s="243">
        <f t="shared" si="13"/>
        <v>45627</v>
      </c>
      <c r="ES18" s="243">
        <f t="shared" si="13"/>
        <v>45658</v>
      </c>
      <c r="ET18" s="243">
        <f t="shared" si="13"/>
        <v>45689</v>
      </c>
      <c r="EU18" s="243">
        <f t="shared" si="13"/>
        <v>45717</v>
      </c>
      <c r="EV18" s="243">
        <f t="shared" si="13"/>
        <v>45748</v>
      </c>
      <c r="EW18" s="243">
        <f t="shared" si="13"/>
        <v>45778</v>
      </c>
      <c r="EX18" s="243">
        <f t="shared" si="13"/>
        <v>45809</v>
      </c>
      <c r="EY18" s="243">
        <f t="shared" si="13"/>
        <v>45839</v>
      </c>
      <c r="EZ18" s="243">
        <f t="shared" si="13"/>
        <v>45870</v>
      </c>
      <c r="FA18" s="243">
        <f t="shared" si="13"/>
        <v>45901</v>
      </c>
      <c r="FB18" s="243">
        <f t="shared" si="13"/>
        <v>45931</v>
      </c>
      <c r="FC18" s="243">
        <f t="shared" si="13"/>
        <v>45962</v>
      </c>
      <c r="FD18" s="243">
        <f t="shared" si="13"/>
        <v>45992</v>
      </c>
      <c r="FE18" s="243">
        <f t="shared" si="13"/>
        <v>46023</v>
      </c>
      <c r="FF18" s="243">
        <f t="shared" si="13"/>
        <v>46054</v>
      </c>
      <c r="FG18" s="243">
        <f t="shared" si="13"/>
        <v>46082</v>
      </c>
      <c r="FH18" s="243">
        <f t="shared" si="13"/>
        <v>46113</v>
      </c>
      <c r="FI18" s="243">
        <f t="shared" si="13"/>
        <v>46143</v>
      </c>
      <c r="FJ18" s="243">
        <f t="shared" si="13"/>
        <v>46174</v>
      </c>
      <c r="FK18" s="243">
        <f t="shared" si="13"/>
        <v>46204</v>
      </c>
      <c r="FL18" s="243">
        <f t="shared" si="13"/>
        <v>46235</v>
      </c>
      <c r="FM18" s="243">
        <f t="shared" si="13"/>
        <v>46266</v>
      </c>
      <c r="FN18" s="243">
        <f t="shared" si="13"/>
        <v>46296</v>
      </c>
      <c r="FO18" s="243">
        <f t="shared" si="13"/>
        <v>46327</v>
      </c>
      <c r="FP18" s="243">
        <f t="shared" si="13"/>
        <v>46357</v>
      </c>
      <c r="FQ18" s="243">
        <f t="shared" si="13"/>
        <v>46388</v>
      </c>
      <c r="FR18" s="243">
        <f t="shared" si="13"/>
        <v>46419</v>
      </c>
      <c r="FS18" s="243">
        <f t="shared" si="13"/>
        <v>46447</v>
      </c>
      <c r="FT18" s="243">
        <f t="shared" si="13"/>
        <v>46478</v>
      </c>
      <c r="FU18" s="243">
        <f t="shared" si="13"/>
        <v>46508</v>
      </c>
      <c r="FV18" s="243">
        <f t="shared" si="13"/>
        <v>46539</v>
      </c>
      <c r="FW18" s="243">
        <f t="shared" si="13"/>
        <v>46569</v>
      </c>
      <c r="FX18" s="243">
        <f t="shared" si="13"/>
        <v>46600</v>
      </c>
      <c r="FY18" s="243">
        <f t="shared" ref="FY18:GA18" si="14">+FY2</f>
        <v>46631</v>
      </c>
      <c r="FZ18" s="243">
        <f t="shared" si="14"/>
        <v>46661</v>
      </c>
      <c r="GA18" s="243">
        <f t="shared" si="14"/>
        <v>46692</v>
      </c>
      <c r="GB18" s="243">
        <f t="shared" ref="GB18" si="15">+GB2</f>
        <v>46722</v>
      </c>
    </row>
    <row r="19" spans="2:184">
      <c r="B19" s="17" t="s">
        <v>74</v>
      </c>
      <c r="C19" s="21" t="s">
        <v>61</v>
      </c>
      <c r="D19" s="19" t="s">
        <v>68</v>
      </c>
      <c r="E19" s="241">
        <f>+'Monthly Interactions-$'!E19/'Monthly Interactions-Energy'!E19</f>
        <v>32.391516347824208</v>
      </c>
      <c r="F19" s="241">
        <f>+'Monthly Interactions-$'!F19/'Monthly Interactions-Energy'!F19</f>
        <v>31.220840362813369</v>
      </c>
      <c r="G19" s="241">
        <f>+'Monthly Interactions-$'!G19/'Monthly Interactions-Energy'!G19</f>
        <v>29.415045424277004</v>
      </c>
      <c r="H19" s="241">
        <f>+'Monthly Interactions-$'!H19/'Monthly Interactions-Energy'!H19</f>
        <v>29.303070669903072</v>
      </c>
      <c r="I19" s="241">
        <f>+'Monthly Interactions-$'!I19/'Monthly Interactions-Energy'!I19</f>
        <v>28.622770449840402</v>
      </c>
      <c r="J19" s="241">
        <f>+'Monthly Interactions-$'!J19/'Monthly Interactions-Energy'!J19</f>
        <v>29.942308765328555</v>
      </c>
      <c r="K19" s="241">
        <f>+'Monthly Interactions-$'!K19/'Monthly Interactions-Energy'!K19</f>
        <v>36.403696339310699</v>
      </c>
      <c r="L19" s="241">
        <f>+'Monthly Interactions-$'!L19/'Monthly Interactions-Energy'!L19</f>
        <v>33.143515326546265</v>
      </c>
      <c r="M19" s="241">
        <f>+'Monthly Interactions-$'!M19/'Monthly Interactions-Energy'!M19</f>
        <v>28.880767040785052</v>
      </c>
      <c r="N19" s="241">
        <f>+'Monthly Interactions-$'!N19/'Monthly Interactions-Energy'!N19</f>
        <v>28.498432768135078</v>
      </c>
      <c r="O19" s="241">
        <f>+'Monthly Interactions-$'!O19/'Monthly Interactions-Energy'!O19</f>
        <v>28.268978478136081</v>
      </c>
      <c r="P19" s="241">
        <f>+'Monthly Interactions-$'!P19/'Monthly Interactions-Energy'!P19</f>
        <v>30.455194545469094</v>
      </c>
      <c r="Q19" s="241">
        <f>+'Monthly Interactions-$'!Q19/'Monthly Interactions-Energy'!Q19</f>
        <v>34.538139141416828</v>
      </c>
      <c r="R19" s="241">
        <f>+'Monthly Interactions-$'!R19/'Monthly Interactions-Energy'!R19</f>
        <v>33.821770005271922</v>
      </c>
      <c r="S19" s="241">
        <f>+'Monthly Interactions-$'!S19/'Monthly Interactions-Energy'!S19</f>
        <v>30.752870727991162</v>
      </c>
      <c r="T19" s="241">
        <f>+'Monthly Interactions-$'!T19/'Monthly Interactions-Energy'!T19</f>
        <v>31.105804503442688</v>
      </c>
      <c r="U19" s="241">
        <f>+'Monthly Interactions-$'!U19/'Monthly Interactions-Energy'!U19</f>
        <v>29.999749554068604</v>
      </c>
      <c r="V19" s="241">
        <f>+'Monthly Interactions-$'!V19/'Monthly Interactions-Energy'!V19</f>
        <v>31.997914992365665</v>
      </c>
      <c r="W19" s="241">
        <f>+'Monthly Interactions-$'!W19/'Monthly Interactions-Energy'!W19</f>
        <v>35.795316621939847</v>
      </c>
      <c r="X19" s="241">
        <f>+'Monthly Interactions-$'!X19/'Monthly Interactions-Energy'!X19</f>
        <v>35.265104044756278</v>
      </c>
      <c r="Y19" s="241">
        <f>+'Monthly Interactions-$'!Y19/'Monthly Interactions-Energy'!Y19</f>
        <v>29.761181323173673</v>
      </c>
      <c r="Z19" s="241">
        <f>+'Monthly Interactions-$'!Z19/'Monthly Interactions-Energy'!Z19</f>
        <v>29.141866819871105</v>
      </c>
      <c r="AA19" s="241">
        <f>+'Monthly Interactions-$'!AA19/'Monthly Interactions-Energy'!AA19</f>
        <v>29.02595490372785</v>
      </c>
      <c r="AB19" s="241">
        <f>+'Monthly Interactions-$'!AB19/'Monthly Interactions-Energy'!AB19</f>
        <v>31.147528864618263</v>
      </c>
      <c r="AC19" s="241">
        <f>+'Monthly Interactions-$'!AC19/'Monthly Interactions-Energy'!AC19</f>
        <v>34.639009004381748</v>
      </c>
      <c r="AD19" s="241">
        <f>+'Monthly Interactions-$'!AD19/'Monthly Interactions-Energy'!AD19</f>
        <v>35.176183439136921</v>
      </c>
      <c r="AE19" s="241">
        <f>+'Monthly Interactions-$'!AE19/'Monthly Interactions-Energy'!AE19</f>
        <v>32.532131014974823</v>
      </c>
      <c r="AF19" s="241">
        <f>+'Monthly Interactions-$'!AF19/'Monthly Interactions-Energy'!AF19</f>
        <v>31.77610113986611</v>
      </c>
      <c r="AG19" s="241">
        <f>+'Monthly Interactions-$'!AG19/'Monthly Interactions-Energy'!AG19</f>
        <v>30.937301986810962</v>
      </c>
      <c r="AH19" s="241">
        <f>+'Monthly Interactions-$'!AH19/'Monthly Interactions-Energy'!AH19</f>
        <v>34.495761444320578</v>
      </c>
      <c r="AI19" s="241">
        <f>+'Monthly Interactions-$'!AI19/'Monthly Interactions-Energy'!AI19</f>
        <v>38.126143403888676</v>
      </c>
      <c r="AJ19" s="241">
        <f>+'Monthly Interactions-$'!AJ19/'Monthly Interactions-Energy'!AJ19</f>
        <v>37.224892372012789</v>
      </c>
      <c r="AK19" s="241">
        <f>+'Monthly Interactions-$'!AK19/'Monthly Interactions-Energy'!AK19</f>
        <v>31.271544949728874</v>
      </c>
      <c r="AL19" s="241">
        <f>+'Monthly Interactions-$'!AL19/'Monthly Interactions-Energy'!AL19</f>
        <v>30.728169625374033</v>
      </c>
      <c r="AM19" s="241">
        <f>+'Monthly Interactions-$'!AM19/'Monthly Interactions-Energy'!AM19</f>
        <v>31.002924259804896</v>
      </c>
      <c r="AN19" s="241">
        <f>+'Monthly Interactions-$'!AN19/'Monthly Interactions-Energy'!AN19</f>
        <v>31.778200047711156</v>
      </c>
      <c r="AO19" s="241">
        <f>+'Monthly Interactions-$'!AO19/'Monthly Interactions-Energy'!AO19</f>
        <v>36.10458746483782</v>
      </c>
      <c r="AP19" s="241">
        <f>+'Monthly Interactions-$'!AP19/'Monthly Interactions-Energy'!AP19</f>
        <v>36.880631489918471</v>
      </c>
      <c r="AQ19" s="241">
        <f>+'Monthly Interactions-$'!AQ19/'Monthly Interactions-Energy'!AQ19</f>
        <v>34.156427843638383</v>
      </c>
      <c r="AR19" s="241">
        <f>+'Monthly Interactions-$'!AR19/'Monthly Interactions-Energy'!AR19</f>
        <v>32.860923178908074</v>
      </c>
      <c r="AS19" s="241">
        <f>+'Monthly Interactions-$'!AS19/'Monthly Interactions-Energy'!AS19</f>
        <v>32.448618089563041</v>
      </c>
      <c r="AT19" s="241">
        <f>+'Monthly Interactions-$'!AT19/'Monthly Interactions-Energy'!AT19</f>
        <v>35.940660211152839</v>
      </c>
      <c r="AU19" s="241">
        <f>+'Monthly Interactions-$'!AU19/'Monthly Interactions-Energy'!AU19</f>
        <v>39.157791944462964</v>
      </c>
      <c r="AV19" s="241">
        <f>+'Monthly Interactions-$'!AV19/'Monthly Interactions-Energy'!AV19</f>
        <v>39.71323483226795</v>
      </c>
      <c r="AW19" s="241">
        <f>+'Monthly Interactions-$'!AW19/'Monthly Interactions-Energy'!AW19</f>
        <v>32.670878739913185</v>
      </c>
      <c r="AX19" s="241">
        <f>+'Monthly Interactions-$'!AX19/'Monthly Interactions-Energy'!AX19</f>
        <v>31.565849181487163</v>
      </c>
      <c r="AY19" s="241">
        <f>+'Monthly Interactions-$'!AY19/'Monthly Interactions-Energy'!AY19</f>
        <v>32.256341500147435</v>
      </c>
      <c r="AZ19" s="241">
        <f>+'Monthly Interactions-$'!AZ19/'Monthly Interactions-Energy'!AZ19</f>
        <v>32.902284745948265</v>
      </c>
      <c r="BA19" s="241">
        <f>+'Monthly Interactions-$'!BA19/'Monthly Interactions-Energy'!BA19</f>
        <v>38.000788516594064</v>
      </c>
      <c r="BB19" s="241">
        <f>+'Monthly Interactions-$'!BB19/'Monthly Interactions-Energy'!BB19</f>
        <v>38.671087753904729</v>
      </c>
      <c r="BC19" s="241">
        <f>+'Monthly Interactions-$'!BC19/'Monthly Interactions-Energy'!BC19</f>
        <v>35.287974548794658</v>
      </c>
      <c r="BD19" s="241">
        <f>+'Monthly Interactions-$'!BD19/'Monthly Interactions-Energy'!BD19</f>
        <v>33.758476122181968</v>
      </c>
      <c r="BE19" s="241">
        <f>+'Monthly Interactions-$'!BE19/'Monthly Interactions-Energy'!BE19</f>
        <v>33.159425792203152</v>
      </c>
      <c r="BF19" s="241">
        <f>+'Monthly Interactions-$'!BF19/'Monthly Interactions-Energy'!BF19</f>
        <v>37.507654975989276</v>
      </c>
      <c r="BG19" s="241">
        <f>+'Monthly Interactions-$'!BG19/'Monthly Interactions-Energy'!BG19</f>
        <v>40.387534475585362</v>
      </c>
      <c r="BH19" s="241">
        <f>+'Monthly Interactions-$'!BH19/'Monthly Interactions-Energy'!BH19</f>
        <v>41.116115375067324</v>
      </c>
      <c r="BI19" s="241">
        <f>+'Monthly Interactions-$'!BI19/'Monthly Interactions-Energy'!BI19</f>
        <v>33.097312323671453</v>
      </c>
      <c r="BJ19" s="241">
        <f>+'Monthly Interactions-$'!BJ19/'Monthly Interactions-Energy'!BJ19</f>
        <v>32.767737318844148</v>
      </c>
      <c r="BK19" s="241">
        <f>+'Monthly Interactions-$'!BK19/'Monthly Interactions-Energy'!BK19</f>
        <v>33.323637564199096</v>
      </c>
      <c r="BL19" s="241">
        <f>+'Monthly Interactions-$'!BL19/'Monthly Interactions-Energy'!BL19</f>
        <v>34.658114875375375</v>
      </c>
      <c r="BM19" s="241">
        <f>+'Monthly Interactions-$'!BM19/'Monthly Interactions-Energy'!BM19</f>
        <v>39.901342726249801</v>
      </c>
      <c r="BN19" s="241">
        <f>+'Monthly Interactions-$'!BN19/'Monthly Interactions-Energy'!BN19</f>
        <v>40.405838050772175</v>
      </c>
      <c r="BO19" s="241">
        <f>+'Monthly Interactions-$'!BO19/'Monthly Interactions-Energy'!BO19</f>
        <v>37.002462170191336</v>
      </c>
      <c r="BP19" s="241">
        <f>+'Monthly Interactions-$'!BP19/'Monthly Interactions-Energy'!BP19</f>
        <v>36.126704096716765</v>
      </c>
      <c r="BQ19" s="241">
        <f>+'Monthly Interactions-$'!BQ19/'Monthly Interactions-Energy'!BQ19</f>
        <v>35.558863629247796</v>
      </c>
      <c r="BR19" s="241">
        <f>+'Monthly Interactions-$'!BR19/'Monthly Interactions-Energy'!BR19</f>
        <v>40.108595971688679</v>
      </c>
      <c r="BS19" s="241">
        <f>+'Monthly Interactions-$'!BS19/'Monthly Interactions-Energy'!BS19</f>
        <v>44.614358946361278</v>
      </c>
      <c r="BT19" s="241">
        <f>+'Monthly Interactions-$'!BT19/'Monthly Interactions-Energy'!BT19</f>
        <v>45.162832962675026</v>
      </c>
      <c r="BU19" s="241">
        <f>+'Monthly Interactions-$'!BU19/'Monthly Interactions-Energy'!BU19</f>
        <v>36.635526109059249</v>
      </c>
      <c r="BV19" s="241">
        <f>+'Monthly Interactions-$'!BV19/'Monthly Interactions-Energy'!BV19</f>
        <v>35.953343509703181</v>
      </c>
      <c r="BW19" s="241">
        <f>+'Monthly Interactions-$'!BW19/'Monthly Interactions-Energy'!BW19</f>
        <v>36.810051599488077</v>
      </c>
      <c r="BX19" s="241">
        <f>+'Monthly Interactions-$'!BX19/'Monthly Interactions-Energy'!BX19</f>
        <v>38.844558876705584</v>
      </c>
      <c r="BY19" s="241">
        <f>+'Monthly Interactions-$'!BY19/'Monthly Interactions-Energy'!BY19</f>
        <v>43.51549265561971</v>
      </c>
      <c r="BZ19" s="241">
        <f>+'Monthly Interactions-$'!BZ19/'Monthly Interactions-Energy'!BZ19</f>
        <v>44.965099792629744</v>
      </c>
      <c r="CA19" s="241">
        <f>+'Monthly Interactions-$'!CA19/'Monthly Interactions-Energy'!CA19</f>
        <v>42.238467780268437</v>
      </c>
      <c r="CB19" s="241">
        <f>+'Monthly Interactions-$'!CB19/'Monthly Interactions-Energy'!CB19</f>
        <v>42.149887756603498</v>
      </c>
      <c r="CC19" s="241">
        <f>+'Monthly Interactions-$'!CC19/'Monthly Interactions-Energy'!CC19</f>
        <v>41.990599405912448</v>
      </c>
      <c r="CD19" s="241">
        <f>+'Monthly Interactions-$'!CD19/'Monthly Interactions-Energy'!CD19</f>
        <v>47.734474679794161</v>
      </c>
      <c r="CE19" s="241">
        <f>+'Monthly Interactions-$'!CE19/'Monthly Interactions-Energy'!CE19</f>
        <v>56.412217938647537</v>
      </c>
      <c r="CF19" s="241">
        <f>+'Monthly Interactions-$'!CF19/'Monthly Interactions-Energy'!CF19</f>
        <v>57.310270218832926</v>
      </c>
      <c r="CG19" s="241">
        <f>+'Monthly Interactions-$'!CG19/'Monthly Interactions-Energy'!CG19</f>
        <v>47.167076093773638</v>
      </c>
      <c r="CH19" s="241">
        <f>+'Monthly Interactions-$'!CH19/'Monthly Interactions-Energy'!CH19</f>
        <v>47.138037730280146</v>
      </c>
      <c r="CI19" s="241">
        <f>+'Monthly Interactions-$'!CI19/'Monthly Interactions-Energy'!CI19</f>
        <v>47.9268228689224</v>
      </c>
      <c r="CJ19" s="241">
        <f>+'Monthly Interactions-$'!CJ19/'Monthly Interactions-Energy'!CJ19</f>
        <v>51.586663526353249</v>
      </c>
      <c r="CK19" s="241">
        <f>+'Monthly Interactions-$'!CK19/'Monthly Interactions-Energy'!CK19</f>
        <v>55.335566411034407</v>
      </c>
      <c r="CL19" s="241">
        <f>+'Monthly Interactions-$'!CL19/'Monthly Interactions-Energy'!CL19</f>
        <v>56.383566113084207</v>
      </c>
      <c r="CM19" s="241">
        <f>+'Monthly Interactions-$'!CM19/'Monthly Interactions-Energy'!CM19</f>
        <v>53.818406322686371</v>
      </c>
      <c r="CN19" s="241">
        <f>+'Monthly Interactions-$'!CN19/'Monthly Interactions-Energy'!CN19</f>
        <v>53.029335717950424</v>
      </c>
      <c r="CO19" s="241">
        <f>+'Monthly Interactions-$'!CO19/'Monthly Interactions-Energy'!CO19</f>
        <v>52.828301935029828</v>
      </c>
      <c r="CP19" s="241">
        <f>+'Monthly Interactions-$'!CP19/'Monthly Interactions-Energy'!CP19</f>
        <v>62.154725608586105</v>
      </c>
      <c r="CQ19" s="241">
        <f>+'Monthly Interactions-$'!CQ19/'Monthly Interactions-Energy'!CQ19</f>
        <v>72.936593592002026</v>
      </c>
      <c r="CR19" s="241">
        <f>+'Monthly Interactions-$'!CR19/'Monthly Interactions-Energy'!CR19</f>
        <v>71.589414778484851</v>
      </c>
      <c r="CS19" s="241">
        <f>+'Monthly Interactions-$'!CS19/'Monthly Interactions-Energy'!CS19</f>
        <v>60.447720163605837</v>
      </c>
      <c r="CT19" s="241">
        <f>+'Monthly Interactions-$'!CT19/'Monthly Interactions-Energy'!CT19</f>
        <v>57.806400230017402</v>
      </c>
      <c r="CU19" s="241">
        <f>+'Monthly Interactions-$'!CU19/'Monthly Interactions-Energy'!CU19</f>
        <v>57.890768540276447</v>
      </c>
      <c r="CV19" s="241">
        <f>+'Monthly Interactions-$'!CV19/'Monthly Interactions-Energy'!CV19</f>
        <v>63.231240775620712</v>
      </c>
      <c r="CW19" s="241">
        <f>+'Monthly Interactions-$'!CW19/'Monthly Interactions-Energy'!CW19</f>
        <v>65.653222489882495</v>
      </c>
      <c r="CX19" s="241">
        <f>+'Monthly Interactions-$'!CX19/'Monthly Interactions-Energy'!CX19</f>
        <v>68.440821722853599</v>
      </c>
      <c r="CY19" s="241">
        <f>+'Monthly Interactions-$'!CY19/'Monthly Interactions-Energy'!CY19</f>
        <v>64.215010746488772</v>
      </c>
      <c r="CZ19" s="241">
        <f>+'Monthly Interactions-$'!CZ19/'Monthly Interactions-Energy'!CZ19</f>
        <v>64.0627594729349</v>
      </c>
      <c r="DA19" s="241">
        <f>+'Monthly Interactions-$'!DA19/'Monthly Interactions-Energy'!DA19</f>
        <v>61.880112896599847</v>
      </c>
      <c r="DB19" s="241">
        <f>+'Monthly Interactions-$'!DB19/'Monthly Interactions-Energy'!DB19</f>
        <v>73.085078479725112</v>
      </c>
      <c r="DC19" s="241">
        <f>+'Monthly Interactions-$'!DC19/'Monthly Interactions-Energy'!DC19</f>
        <v>82.410182921107236</v>
      </c>
      <c r="DD19" s="241">
        <f>+'Monthly Interactions-$'!DD19/'Monthly Interactions-Energy'!DD19</f>
        <v>81.358179226108604</v>
      </c>
      <c r="DE19" s="241">
        <f>+'Monthly Interactions-$'!DE19/'Monthly Interactions-Energy'!DE19</f>
        <v>65.857686732000715</v>
      </c>
      <c r="DF19" s="241">
        <f>+'Monthly Interactions-$'!DF19/'Monthly Interactions-Energy'!DF19</f>
        <v>61.25684072998466</v>
      </c>
      <c r="DG19" s="241">
        <f>+'Monthly Interactions-$'!DG19/'Monthly Interactions-Energy'!DG19</f>
        <v>62.331016563925957</v>
      </c>
      <c r="DH19" s="241">
        <f>+'Monthly Interactions-$'!DH19/'Monthly Interactions-Energy'!DH19</f>
        <v>67.681500148517415</v>
      </c>
      <c r="DI19" s="241">
        <f>+'Monthly Interactions-$'!DI19/'Monthly Interactions-Energy'!DI19</f>
        <v>68.528155553467073</v>
      </c>
      <c r="DJ19" s="241">
        <f>+'Monthly Interactions-$'!DJ19/'Monthly Interactions-Energy'!DJ19</f>
        <v>69.49216500609333</v>
      </c>
      <c r="DK19" s="241">
        <f>+'Monthly Interactions-$'!DK19/'Monthly Interactions-Energy'!DK19</f>
        <v>65.693255794504765</v>
      </c>
      <c r="DL19" s="241">
        <f>+'Monthly Interactions-$'!DL19/'Monthly Interactions-Energy'!DL19</f>
        <v>63.200857171422001</v>
      </c>
      <c r="DM19" s="241">
        <f>+'Monthly Interactions-$'!DM19/'Monthly Interactions-Energy'!DM19</f>
        <v>62.956830948232458</v>
      </c>
      <c r="DN19" s="241">
        <f>+'Monthly Interactions-$'!DN19/'Monthly Interactions-Energy'!DN19</f>
        <v>75.240400184050216</v>
      </c>
      <c r="DO19" s="241">
        <f>+'Monthly Interactions-$'!DO19/'Monthly Interactions-Energy'!DO19</f>
        <v>81.808664112291893</v>
      </c>
      <c r="DP19" s="241">
        <f>+'Monthly Interactions-$'!DP19/'Monthly Interactions-Energy'!DP19</f>
        <v>82.607512417189184</v>
      </c>
      <c r="DQ19" s="241">
        <f>+'Monthly Interactions-$'!DQ19/'Monthly Interactions-Energy'!DQ19</f>
        <v>67.990371003786933</v>
      </c>
      <c r="DR19" s="241">
        <f>+'Monthly Interactions-$'!DR19/'Monthly Interactions-Energy'!DR19</f>
        <v>63.367053207877682</v>
      </c>
      <c r="DS19" s="241">
        <f>+'Monthly Interactions-$'!DS19/'Monthly Interactions-Energy'!DS19</f>
        <v>65.143286924225094</v>
      </c>
      <c r="DT19" s="241">
        <f>+'Monthly Interactions-$'!DT19/'Monthly Interactions-Energy'!DT19</f>
        <v>68.543647189780373</v>
      </c>
      <c r="DU19" s="241">
        <f>+'Monthly Interactions-$'!DU19/'Monthly Interactions-Energy'!DU19</f>
        <v>70.786549914460437</v>
      </c>
      <c r="DV19" s="241">
        <f>+'Monthly Interactions-$'!DV19/'Monthly Interactions-Energy'!DV19</f>
        <v>70.641105528288094</v>
      </c>
      <c r="DW19" s="241">
        <f>+'Monthly Interactions-$'!DW19/'Monthly Interactions-Energy'!DW19</f>
        <v>67.329278872972964</v>
      </c>
      <c r="DX19" s="241">
        <f>+'Monthly Interactions-$'!DX19/'Monthly Interactions-Energy'!DX19</f>
        <v>64.081479488187924</v>
      </c>
      <c r="DY19" s="241">
        <f>+'Monthly Interactions-$'!DY19/'Monthly Interactions-Energy'!DY19</f>
        <v>66.090541705610121</v>
      </c>
      <c r="DZ19" s="241">
        <f>+'Monthly Interactions-$'!DZ19/'Monthly Interactions-Energy'!DZ19</f>
        <v>76.799525195221293</v>
      </c>
      <c r="EA19" s="241">
        <f>+'Monthly Interactions-$'!EA19/'Monthly Interactions-Energy'!EA19</f>
        <v>81.598488066990967</v>
      </c>
      <c r="EB19" s="241">
        <f>+'Monthly Interactions-$'!EB19/'Monthly Interactions-Energy'!EB19</f>
        <v>82.342347254704435</v>
      </c>
      <c r="EC19" s="241">
        <f>+'Monthly Interactions-$'!EC19/'Monthly Interactions-Energy'!EC19</f>
        <v>67.549147122582866</v>
      </c>
      <c r="ED19" s="241">
        <f>+'Monthly Interactions-$'!ED19/'Monthly Interactions-Energy'!ED19</f>
        <v>65.555373463056299</v>
      </c>
      <c r="EE19" s="241">
        <f>+'Monthly Interactions-$'!EE19/'Monthly Interactions-Energy'!EE19</f>
        <v>65.126441157124262</v>
      </c>
      <c r="EF19" s="241">
        <f>+'Monthly Interactions-$'!EF19/'Monthly Interactions-Energy'!EF19</f>
        <v>68.073462820478753</v>
      </c>
      <c r="EG19" s="241">
        <f>+'Monthly Interactions-$'!EG19/'Monthly Interactions-Energy'!EG19</f>
        <v>70.485866644467123</v>
      </c>
      <c r="EH19" s="241">
        <f>+'Monthly Interactions-$'!EH19/'Monthly Interactions-Energy'!EH19</f>
        <v>72.470884671238792</v>
      </c>
      <c r="EI19" s="241">
        <f>+'Monthly Interactions-$'!EI19/'Monthly Interactions-Energy'!EI19</f>
        <v>66.914584116738183</v>
      </c>
      <c r="EJ19" s="241">
        <f>+'Monthly Interactions-$'!EJ19/'Monthly Interactions-Energy'!EJ19</f>
        <v>66.281703564491565</v>
      </c>
      <c r="EK19" s="241">
        <f>+'Monthly Interactions-$'!EK19/'Monthly Interactions-Energy'!EK19</f>
        <v>66.497197033309121</v>
      </c>
      <c r="EL19" s="241">
        <f>+'Monthly Interactions-$'!EL19/'Monthly Interactions-Energy'!EL19</f>
        <v>73.058597780015631</v>
      </c>
      <c r="EM19" s="241">
        <f>+'Monthly Interactions-$'!EM19/'Monthly Interactions-Energy'!EM19</f>
        <v>84.753738059808001</v>
      </c>
      <c r="EN19" s="241">
        <f>+'Monthly Interactions-$'!EN19/'Monthly Interactions-Energy'!EN19</f>
        <v>85.873965792748095</v>
      </c>
      <c r="EO19" s="241">
        <f>+'Monthly Interactions-$'!EO19/'Monthly Interactions-Energy'!EO19</f>
        <v>70.511661732922761</v>
      </c>
      <c r="EP19" s="241">
        <f>+'Monthly Interactions-$'!EP19/'Monthly Interactions-Energy'!EP19</f>
        <v>66.675905513495309</v>
      </c>
      <c r="EQ19" s="241">
        <f>+'Monthly Interactions-$'!EQ19/'Monthly Interactions-Energy'!EQ19</f>
        <v>65.127120774765018</v>
      </c>
      <c r="ER19" s="241">
        <f>+'Monthly Interactions-$'!ER19/'Monthly Interactions-Energy'!ER19</f>
        <v>70.868596035840653</v>
      </c>
      <c r="ES19" s="241">
        <f>+'Monthly Interactions-$'!ES19/'Monthly Interactions-Energy'!ES19</f>
        <v>74.054857530709711</v>
      </c>
      <c r="ET19" s="241">
        <f>+'Monthly Interactions-$'!ET19/'Monthly Interactions-Energy'!ET19</f>
        <v>74.02009425639551</v>
      </c>
      <c r="EU19" s="241">
        <f>+'Monthly Interactions-$'!EU19/'Monthly Interactions-Energy'!EU19</f>
        <v>69.69756285608274</v>
      </c>
      <c r="EV19" s="241">
        <f>+'Monthly Interactions-$'!EV19/'Monthly Interactions-Energy'!EV19</f>
        <v>69.459246853696541</v>
      </c>
      <c r="EW19" s="241">
        <f>+'Monthly Interactions-$'!EW19/'Monthly Interactions-Energy'!EW19</f>
        <v>67.969296173877538</v>
      </c>
      <c r="EX19" s="241">
        <f>+'Monthly Interactions-$'!EX19/'Monthly Interactions-Energy'!EX19</f>
        <v>77.179431257437926</v>
      </c>
      <c r="EY19" s="241">
        <f>+'Monthly Interactions-$'!EY19/'Monthly Interactions-Energy'!EY19</f>
        <v>88.04010434059559</v>
      </c>
      <c r="EZ19" s="241">
        <f>+'Monthly Interactions-$'!EZ19/'Monthly Interactions-Energy'!EZ19</f>
        <v>86.101543548694821</v>
      </c>
      <c r="FA19" s="241">
        <f>+'Monthly Interactions-$'!FA19/'Monthly Interactions-Energy'!FA19</f>
        <v>73.924036780527985</v>
      </c>
      <c r="FB19" s="241">
        <f>+'Monthly Interactions-$'!FB19/'Monthly Interactions-Energy'!FB19</f>
        <v>70.826567085665573</v>
      </c>
      <c r="FC19" s="241">
        <f>+'Monthly Interactions-$'!FC19/'Monthly Interactions-Energy'!FC19</f>
        <v>66.516239779405325</v>
      </c>
      <c r="FD19" s="241">
        <f>+'Monthly Interactions-$'!FD19/'Monthly Interactions-Energy'!FD19</f>
        <v>73.975420919285455</v>
      </c>
      <c r="FE19" s="241">
        <f>+'Monthly Interactions-$'!FE19/'Monthly Interactions-Energy'!FE19</f>
        <v>77.094674690361344</v>
      </c>
      <c r="FF19" s="241">
        <f>+'Monthly Interactions-$'!FF19/'Monthly Interactions-Energy'!FF19</f>
        <v>78.350454190053384</v>
      </c>
      <c r="FG19" s="241">
        <f>+'Monthly Interactions-$'!FG19/'Monthly Interactions-Energy'!FG19</f>
        <v>74.724139425461047</v>
      </c>
      <c r="FH19" s="241">
        <f>+'Monthly Interactions-$'!FH19/'Monthly Interactions-Energy'!FH19</f>
        <v>73.227022087807356</v>
      </c>
      <c r="FI19" s="241">
        <f>+'Monthly Interactions-$'!FI19/'Monthly Interactions-Energy'!FI19</f>
        <v>71.798105278833887</v>
      </c>
      <c r="FJ19" s="241">
        <f>+'Monthly Interactions-$'!FJ19/'Monthly Interactions-Energy'!FJ19</f>
        <v>83.086941583231521</v>
      </c>
      <c r="FK19" s="241">
        <f>+'Monthly Interactions-$'!FK19/'Monthly Interactions-Energy'!FK19</f>
        <v>93.334517558571918</v>
      </c>
      <c r="FL19" s="241">
        <f>+'Monthly Interactions-$'!FL19/'Monthly Interactions-Energy'!FL19</f>
        <v>90.210243519573098</v>
      </c>
      <c r="FM19" s="241">
        <f>+'Monthly Interactions-$'!FM19/'Monthly Interactions-Energy'!FM19</f>
        <v>78.660532001957492</v>
      </c>
      <c r="FN19" s="241">
        <f>+'Monthly Interactions-$'!FN19/'Monthly Interactions-Energy'!FN19</f>
        <v>73.014579917489513</v>
      </c>
      <c r="FO19" s="241">
        <f>+'Monthly Interactions-$'!FO19/'Monthly Interactions-Energy'!FO19</f>
        <v>71.529677098876206</v>
      </c>
      <c r="FP19" s="241">
        <f>+'Monthly Interactions-$'!FP19/'Monthly Interactions-Energy'!FP19</f>
        <v>78.699905865590623</v>
      </c>
      <c r="FQ19" s="241">
        <f>+'Monthly Interactions-$'!FQ19/'Monthly Interactions-Energy'!FQ19</f>
        <v>80.539521618674272</v>
      </c>
      <c r="FR19" s="241">
        <f>+'Monthly Interactions-$'!FR19/'Monthly Interactions-Energy'!FR19</f>
        <v>82.274122753291635</v>
      </c>
      <c r="FS19" s="241">
        <f>+'Monthly Interactions-$'!FS19/'Monthly Interactions-Energy'!FS19</f>
        <v>80.338870192468789</v>
      </c>
      <c r="FT19" s="241">
        <f>+'Monthly Interactions-$'!FT19/'Monthly Interactions-Energy'!FT19</f>
        <v>77.265426314375404</v>
      </c>
      <c r="FU19" s="241">
        <f>+'Monthly Interactions-$'!FU19/'Monthly Interactions-Energy'!FU19</f>
        <v>75.49917784268942</v>
      </c>
      <c r="FV19" s="241">
        <f>+'Monthly Interactions-$'!FV19/'Monthly Interactions-Energy'!FV19</f>
        <v>87.670506771595782</v>
      </c>
      <c r="FW19" s="241">
        <f>+'Monthly Interactions-$'!FW19/'Monthly Interactions-Energy'!FW19</f>
        <v>94.059922551486963</v>
      </c>
      <c r="FX19" s="241">
        <f>+'Monthly Interactions-$'!FX19/'Monthly Interactions-Energy'!FX19</f>
        <v>94.811027253439235</v>
      </c>
      <c r="FY19" s="241">
        <f>+'Monthly Interactions-$'!FY19/'Monthly Interactions-Energy'!FY19</f>
        <v>80.716640275396784</v>
      </c>
      <c r="FZ19" s="241">
        <f>+'Monthly Interactions-$'!FZ19/'Monthly Interactions-Energy'!FZ19</f>
        <v>75.461899191534854</v>
      </c>
      <c r="GA19" s="241">
        <f>+'Monthly Interactions-$'!GA19/'Monthly Interactions-Energy'!GA19</f>
        <v>76.626553639986412</v>
      </c>
      <c r="GB19" s="241">
        <f>+'Monthly Interactions-$'!GB19/'Monthly Interactions-Energy'!GB19</f>
        <v>82.973717701097272</v>
      </c>
    </row>
    <row r="20" spans="2:184">
      <c r="B20" s="17" t="s">
        <v>74</v>
      </c>
      <c r="C20" s="21" t="s">
        <v>61</v>
      </c>
      <c r="D20" s="19" t="s">
        <v>69</v>
      </c>
      <c r="E20" s="241">
        <f>+'Monthly Interactions-$'!E20/'Monthly Interactions-Energy'!E20</f>
        <v>30.444654843751632</v>
      </c>
      <c r="F20" s="241">
        <f>+'Monthly Interactions-$'!F20/'Monthly Interactions-Energy'!F20</f>
        <v>30.886700913428083</v>
      </c>
      <c r="G20" s="241">
        <f>+'Monthly Interactions-$'!G20/'Monthly Interactions-Energy'!G20</f>
        <v>28.472696587977193</v>
      </c>
      <c r="H20" s="241">
        <f>+'Monthly Interactions-$'!H20/'Monthly Interactions-Energy'!H20</f>
        <v>27.588774493737965</v>
      </c>
      <c r="I20" s="241">
        <f>+'Monthly Interactions-$'!I20/'Monthly Interactions-Energy'!I20</f>
        <v>26.601679448142228</v>
      </c>
      <c r="J20" s="241">
        <f>+'Monthly Interactions-$'!J20/'Monthly Interactions-Energy'!J20</f>
        <v>29.065904667898064</v>
      </c>
      <c r="K20" s="241">
        <f>+'Monthly Interactions-$'!K20/'Monthly Interactions-Energy'!K20</f>
        <v>32.57806740049174</v>
      </c>
      <c r="L20" s="241">
        <f>+'Monthly Interactions-$'!L20/'Monthly Interactions-Energy'!L20</f>
        <v>31.336149686123456</v>
      </c>
      <c r="M20" s="241">
        <f>+'Monthly Interactions-$'!M20/'Monthly Interactions-Energy'!M20</f>
        <v>27.843101370671864</v>
      </c>
      <c r="N20" s="241">
        <f>+'Monthly Interactions-$'!N20/'Monthly Interactions-Energy'!N20</f>
        <v>27.844151945891507</v>
      </c>
      <c r="O20" s="241">
        <f>+'Monthly Interactions-$'!O20/'Monthly Interactions-Energy'!O20</f>
        <v>27.541574830115099</v>
      </c>
      <c r="P20" s="241">
        <f>+'Monthly Interactions-$'!P20/'Monthly Interactions-Energy'!P20</f>
        <v>29.049400632310309</v>
      </c>
      <c r="Q20" s="241">
        <f>+'Monthly Interactions-$'!Q20/'Monthly Interactions-Energy'!Q20</f>
        <v>31.633983489199561</v>
      </c>
      <c r="R20" s="241">
        <f>+'Monthly Interactions-$'!R20/'Monthly Interactions-Energy'!R20</f>
        <v>32.109289515614662</v>
      </c>
      <c r="S20" s="241">
        <f>+'Monthly Interactions-$'!S20/'Monthly Interactions-Energy'!S20</f>
        <v>28.029250398475707</v>
      </c>
      <c r="T20" s="241">
        <f>+'Monthly Interactions-$'!T20/'Monthly Interactions-Energy'!T20</f>
        <v>28.487319520278042</v>
      </c>
      <c r="U20" s="241">
        <f>+'Monthly Interactions-$'!U20/'Monthly Interactions-Energy'!U20</f>
        <v>27.587720512091384</v>
      </c>
      <c r="V20" s="241">
        <f>+'Monthly Interactions-$'!V20/'Monthly Interactions-Energy'!V20</f>
        <v>31.454606335827535</v>
      </c>
      <c r="W20" s="241">
        <f>+'Monthly Interactions-$'!W20/'Monthly Interactions-Energy'!W20</f>
        <v>34.059452628625216</v>
      </c>
      <c r="X20" s="241">
        <f>+'Monthly Interactions-$'!X20/'Monthly Interactions-Energy'!X20</f>
        <v>33.189074452662744</v>
      </c>
      <c r="Y20" s="241">
        <f>+'Monthly Interactions-$'!Y20/'Monthly Interactions-Energy'!Y20</f>
        <v>27.604115956495306</v>
      </c>
      <c r="Z20" s="241">
        <f>+'Monthly Interactions-$'!Z20/'Monthly Interactions-Energy'!Z20</f>
        <v>27.880626582169011</v>
      </c>
      <c r="AA20" s="241">
        <f>+'Monthly Interactions-$'!AA20/'Monthly Interactions-Energy'!AA20</f>
        <v>28.207543519765398</v>
      </c>
      <c r="AB20" s="241">
        <f>+'Monthly Interactions-$'!AB20/'Monthly Interactions-Energy'!AB20</f>
        <v>28.764800967809411</v>
      </c>
      <c r="AC20" s="241">
        <f>+'Monthly Interactions-$'!AC20/'Monthly Interactions-Energy'!AC20</f>
        <v>32.825651732744809</v>
      </c>
      <c r="AD20" s="241">
        <f>+'Monthly Interactions-$'!AD20/'Monthly Interactions-Energy'!AD20</f>
        <v>33.304585383363879</v>
      </c>
      <c r="AE20" s="241">
        <f>+'Monthly Interactions-$'!AE20/'Monthly Interactions-Energy'!AE20</f>
        <v>29.318404848819977</v>
      </c>
      <c r="AF20" s="241">
        <f>+'Monthly Interactions-$'!AF20/'Monthly Interactions-Energy'!AF20</f>
        <v>29.838618846535887</v>
      </c>
      <c r="AG20" s="241">
        <f>+'Monthly Interactions-$'!AG20/'Monthly Interactions-Energy'!AG20</f>
        <v>29.365885922112668</v>
      </c>
      <c r="AH20" s="241">
        <f>+'Monthly Interactions-$'!AH20/'Monthly Interactions-Energy'!AH20</f>
        <v>33.605117884902981</v>
      </c>
      <c r="AI20" s="241">
        <f>+'Monthly Interactions-$'!AI20/'Monthly Interactions-Energy'!AI20</f>
        <v>36.526216477158172</v>
      </c>
      <c r="AJ20" s="241">
        <f>+'Monthly Interactions-$'!AJ20/'Monthly Interactions-Energy'!AJ20</f>
        <v>35.269136219325546</v>
      </c>
      <c r="AK20" s="241">
        <f>+'Monthly Interactions-$'!AK20/'Monthly Interactions-Energy'!AK20</f>
        <v>29.306217953935054</v>
      </c>
      <c r="AL20" s="241">
        <f>+'Monthly Interactions-$'!AL20/'Monthly Interactions-Energy'!AL20</f>
        <v>29.45510620996053</v>
      </c>
      <c r="AM20" s="241">
        <f>+'Monthly Interactions-$'!AM20/'Monthly Interactions-Energy'!AM20</f>
        <v>29.862802032889427</v>
      </c>
      <c r="AN20" s="241">
        <f>+'Monthly Interactions-$'!AN20/'Monthly Interactions-Energy'!AN20</f>
        <v>30.123185888240695</v>
      </c>
      <c r="AO20" s="241">
        <f>+'Monthly Interactions-$'!AO20/'Monthly Interactions-Energy'!AO20</f>
        <v>35.30557871261346</v>
      </c>
      <c r="AP20" s="241">
        <f>+'Monthly Interactions-$'!AP20/'Monthly Interactions-Energy'!AP20</f>
        <v>35.742333279368957</v>
      </c>
      <c r="AQ20" s="241">
        <f>+'Monthly Interactions-$'!AQ20/'Monthly Interactions-Energy'!AQ20</f>
        <v>31.1221824988116</v>
      </c>
      <c r="AR20" s="241">
        <f>+'Monthly Interactions-$'!AR20/'Monthly Interactions-Energy'!AR20</f>
        <v>31.533731178953872</v>
      </c>
      <c r="AS20" s="241">
        <f>+'Monthly Interactions-$'!AS20/'Monthly Interactions-Energy'!AS20</f>
        <v>31.018839619044332</v>
      </c>
      <c r="AT20" s="241">
        <f>+'Monthly Interactions-$'!AT20/'Monthly Interactions-Energy'!AT20</f>
        <v>35.188039862208356</v>
      </c>
      <c r="AU20" s="241">
        <f>+'Monthly Interactions-$'!AU20/'Monthly Interactions-Energy'!AU20</f>
        <v>39.522278415752638</v>
      </c>
      <c r="AV20" s="241">
        <f>+'Monthly Interactions-$'!AV20/'Monthly Interactions-Energy'!AV20</f>
        <v>38.037964526902627</v>
      </c>
      <c r="AW20" s="241">
        <f>+'Monthly Interactions-$'!AW20/'Monthly Interactions-Energy'!AW20</f>
        <v>31.803188432910613</v>
      </c>
      <c r="AX20" s="241">
        <f>+'Monthly Interactions-$'!AX20/'Monthly Interactions-Energy'!AX20</f>
        <v>31.477563598731955</v>
      </c>
      <c r="AY20" s="241">
        <f>+'Monthly Interactions-$'!AY20/'Monthly Interactions-Energy'!AY20</f>
        <v>31.904943618975611</v>
      </c>
      <c r="AZ20" s="241">
        <f>+'Monthly Interactions-$'!AZ20/'Monthly Interactions-Energy'!AZ20</f>
        <v>32.101752303645085</v>
      </c>
      <c r="BA20" s="241">
        <f>+'Monthly Interactions-$'!BA20/'Monthly Interactions-Energy'!BA20</f>
        <v>36.575322132531355</v>
      </c>
      <c r="BB20" s="241">
        <f>+'Monthly Interactions-$'!BB20/'Monthly Interactions-Energy'!BB20</f>
        <v>37.316134297694276</v>
      </c>
      <c r="BC20" s="241">
        <f>+'Monthly Interactions-$'!BC20/'Monthly Interactions-Energy'!BC20</f>
        <v>32.743487394411197</v>
      </c>
      <c r="BD20" s="241">
        <f>+'Monthly Interactions-$'!BD20/'Monthly Interactions-Energy'!BD20</f>
        <v>33.183242929484997</v>
      </c>
      <c r="BE20" s="241">
        <f>+'Monthly Interactions-$'!BE20/'Monthly Interactions-Energy'!BE20</f>
        <v>31.64954144909218</v>
      </c>
      <c r="BF20" s="241">
        <f>+'Monthly Interactions-$'!BF20/'Monthly Interactions-Energy'!BF20</f>
        <v>36.599117735708255</v>
      </c>
      <c r="BG20" s="241">
        <f>+'Monthly Interactions-$'!BG20/'Monthly Interactions-Energy'!BG20</f>
        <v>39.985859543607042</v>
      </c>
      <c r="BH20" s="241">
        <f>+'Monthly Interactions-$'!BH20/'Monthly Interactions-Energy'!BH20</f>
        <v>38.651947713047541</v>
      </c>
      <c r="BI20" s="241">
        <f>+'Monthly Interactions-$'!BI20/'Monthly Interactions-Energy'!BI20</f>
        <v>32.12252979747818</v>
      </c>
      <c r="BJ20" s="241">
        <f>+'Monthly Interactions-$'!BJ20/'Monthly Interactions-Energy'!BJ20</f>
        <v>32.184222062572523</v>
      </c>
      <c r="BK20" s="241">
        <f>+'Monthly Interactions-$'!BK20/'Monthly Interactions-Energy'!BK20</f>
        <v>32.814534013841133</v>
      </c>
      <c r="BL20" s="241">
        <f>+'Monthly Interactions-$'!BL20/'Monthly Interactions-Energy'!BL20</f>
        <v>34.334273523610022</v>
      </c>
      <c r="BM20" s="241">
        <f>+'Monthly Interactions-$'!BM20/'Monthly Interactions-Energy'!BM20</f>
        <v>38.254996213720112</v>
      </c>
      <c r="BN20" s="241">
        <f>+'Monthly Interactions-$'!BN20/'Monthly Interactions-Energy'!BN20</f>
        <v>39.003317514879761</v>
      </c>
      <c r="BO20" s="241">
        <f>+'Monthly Interactions-$'!BO20/'Monthly Interactions-Energy'!BO20</f>
        <v>34.950817449977784</v>
      </c>
      <c r="BP20" s="241">
        <f>+'Monthly Interactions-$'!BP20/'Monthly Interactions-Energy'!BP20</f>
        <v>35.911799349504527</v>
      </c>
      <c r="BQ20" s="241">
        <f>+'Monthly Interactions-$'!BQ20/'Monthly Interactions-Energy'!BQ20</f>
        <v>35.270829959941707</v>
      </c>
      <c r="BR20" s="241">
        <f>+'Monthly Interactions-$'!BR20/'Monthly Interactions-Energy'!BR20</f>
        <v>41.218402249266241</v>
      </c>
      <c r="BS20" s="241">
        <f>+'Monthly Interactions-$'!BS20/'Monthly Interactions-Energy'!BS20</f>
        <v>47.150979637778399</v>
      </c>
      <c r="BT20" s="241">
        <f>+'Monthly Interactions-$'!BT20/'Monthly Interactions-Energy'!BT20</f>
        <v>46.072334617787291</v>
      </c>
      <c r="BU20" s="241">
        <f>+'Monthly Interactions-$'!BU20/'Monthly Interactions-Energy'!BU20</f>
        <v>38.778174228622284</v>
      </c>
      <c r="BV20" s="241">
        <f>+'Monthly Interactions-$'!BV20/'Monthly Interactions-Energy'!BV20</f>
        <v>37.272156597069568</v>
      </c>
      <c r="BW20" s="241">
        <f>+'Monthly Interactions-$'!BW20/'Monthly Interactions-Energy'!BW20</f>
        <v>38.751097025160767</v>
      </c>
      <c r="BX20" s="241">
        <f>+'Monthly Interactions-$'!BX20/'Monthly Interactions-Energy'!BX20</f>
        <v>41.462287155057204</v>
      </c>
      <c r="BY20" s="241">
        <f>+'Monthly Interactions-$'!BY20/'Monthly Interactions-Energy'!BY20</f>
        <v>43.372418183674576</v>
      </c>
      <c r="BZ20" s="241">
        <f>+'Monthly Interactions-$'!BZ20/'Monthly Interactions-Energy'!BZ20</f>
        <v>44.272072657483733</v>
      </c>
      <c r="CA20" s="241">
        <f>+'Monthly Interactions-$'!CA20/'Monthly Interactions-Energy'!CA20</f>
        <v>41.035007588245115</v>
      </c>
      <c r="CB20" s="241">
        <f>+'Monthly Interactions-$'!CB20/'Monthly Interactions-Energy'!CB20</f>
        <v>41.9398392060193</v>
      </c>
      <c r="CC20" s="241">
        <f>+'Monthly Interactions-$'!CC20/'Monthly Interactions-Energy'!CC20</f>
        <v>41.17654960739069</v>
      </c>
      <c r="CD20" s="241">
        <f>+'Monthly Interactions-$'!CD20/'Monthly Interactions-Energy'!CD20</f>
        <v>48.208389727673676</v>
      </c>
      <c r="CE20" s="241">
        <f>+'Monthly Interactions-$'!CE20/'Monthly Interactions-Energy'!CE20</f>
        <v>59.902745126607883</v>
      </c>
      <c r="CF20" s="241">
        <f>+'Monthly Interactions-$'!CF20/'Monthly Interactions-Energy'!CF20</f>
        <v>58.294708462727108</v>
      </c>
      <c r="CG20" s="241">
        <f>+'Monthly Interactions-$'!CG20/'Monthly Interactions-Energy'!CG20</f>
        <v>46.318492189456521</v>
      </c>
      <c r="CH20" s="241">
        <f>+'Monthly Interactions-$'!CH20/'Monthly Interactions-Energy'!CH20</f>
        <v>44.233559547281622</v>
      </c>
      <c r="CI20" s="241">
        <f>+'Monthly Interactions-$'!CI20/'Monthly Interactions-Energy'!CI20</f>
        <v>46.323261053628883</v>
      </c>
      <c r="CJ20" s="241">
        <f>+'Monthly Interactions-$'!CJ20/'Monthly Interactions-Energy'!CJ20</f>
        <v>49.609216569111524</v>
      </c>
      <c r="CK20" s="241">
        <f>+'Monthly Interactions-$'!CK20/'Monthly Interactions-Energy'!CK20</f>
        <v>49.049218295544605</v>
      </c>
      <c r="CL20" s="241">
        <f>+'Monthly Interactions-$'!CL20/'Monthly Interactions-Energy'!CL20</f>
        <v>49.614061111368279</v>
      </c>
      <c r="CM20" s="241">
        <f>+'Monthly Interactions-$'!CM20/'Monthly Interactions-Energy'!CM20</f>
        <v>46.786802536753342</v>
      </c>
      <c r="CN20" s="241">
        <f>+'Monthly Interactions-$'!CN20/'Monthly Interactions-Energy'!CN20</f>
        <v>47.324458502747476</v>
      </c>
      <c r="CO20" s="241">
        <f>+'Monthly Interactions-$'!CO20/'Monthly Interactions-Energy'!CO20</f>
        <v>47.141200910786466</v>
      </c>
      <c r="CP20" s="241">
        <f>+'Monthly Interactions-$'!CP20/'Monthly Interactions-Energy'!CP20</f>
        <v>55.488509747450578</v>
      </c>
      <c r="CQ20" s="241">
        <f>+'Monthly Interactions-$'!CQ20/'Monthly Interactions-Energy'!CQ20</f>
        <v>68.769063574249856</v>
      </c>
      <c r="CR20" s="241">
        <f>+'Monthly Interactions-$'!CR20/'Monthly Interactions-Energy'!CR20</f>
        <v>65.404059761987369</v>
      </c>
      <c r="CS20" s="241">
        <f>+'Monthly Interactions-$'!CS20/'Monthly Interactions-Energy'!CS20</f>
        <v>50.34989240308181</v>
      </c>
      <c r="CT20" s="241">
        <f>+'Monthly Interactions-$'!CT20/'Monthly Interactions-Energy'!CT20</f>
        <v>47.667178070310882</v>
      </c>
      <c r="CU20" s="241">
        <f>+'Monthly Interactions-$'!CU20/'Monthly Interactions-Energy'!CU20</f>
        <v>48.51704517745187</v>
      </c>
      <c r="CV20" s="241">
        <f>+'Monthly Interactions-$'!CV20/'Monthly Interactions-Energy'!CV20</f>
        <v>51.595520836982288</v>
      </c>
      <c r="CW20" s="241">
        <f>+'Monthly Interactions-$'!CW20/'Monthly Interactions-Energy'!CW20</f>
        <v>48.342600423324591</v>
      </c>
      <c r="CX20" s="241">
        <f>+'Monthly Interactions-$'!CX20/'Monthly Interactions-Energy'!CX20</f>
        <v>47.884591325289897</v>
      </c>
      <c r="CY20" s="241">
        <f>+'Monthly Interactions-$'!CY20/'Monthly Interactions-Energy'!CY20</f>
        <v>45.390538918889433</v>
      </c>
      <c r="CZ20" s="241">
        <f>+'Monthly Interactions-$'!CZ20/'Monthly Interactions-Energy'!CZ20</f>
        <v>44.629863755879235</v>
      </c>
      <c r="DA20" s="241">
        <f>+'Monthly Interactions-$'!DA20/'Monthly Interactions-Energy'!DA20</f>
        <v>43.018298532883463</v>
      </c>
      <c r="DB20" s="241">
        <f>+'Monthly Interactions-$'!DB20/'Monthly Interactions-Energy'!DB20</f>
        <v>47.441117880044196</v>
      </c>
      <c r="DC20" s="241">
        <f>+'Monthly Interactions-$'!DC20/'Monthly Interactions-Energy'!DC20</f>
        <v>58.524032625708799</v>
      </c>
      <c r="DD20" s="241">
        <f>+'Monthly Interactions-$'!DD20/'Monthly Interactions-Energy'!DD20</f>
        <v>54.2124152358967</v>
      </c>
      <c r="DE20" s="241">
        <f>+'Monthly Interactions-$'!DE20/'Monthly Interactions-Energy'!DE20</f>
        <v>44.490838523950224</v>
      </c>
      <c r="DF20" s="241">
        <f>+'Monthly Interactions-$'!DF20/'Monthly Interactions-Energy'!DF20</f>
        <v>43.017881013475098</v>
      </c>
      <c r="DG20" s="241">
        <f>+'Monthly Interactions-$'!DG20/'Monthly Interactions-Energy'!DG20</f>
        <v>45.827683888301166</v>
      </c>
      <c r="DH20" s="241">
        <f>+'Monthly Interactions-$'!DH20/'Monthly Interactions-Energy'!DH20</f>
        <v>48.208919565591152</v>
      </c>
      <c r="DI20" s="241">
        <f>+'Monthly Interactions-$'!DI20/'Monthly Interactions-Energy'!DI20</f>
        <v>49.569348915469504</v>
      </c>
      <c r="DJ20" s="241">
        <f>+'Monthly Interactions-$'!DJ20/'Monthly Interactions-Energy'!DJ20</f>
        <v>49.113653944866577</v>
      </c>
      <c r="DK20" s="241">
        <f>+'Monthly Interactions-$'!DK20/'Monthly Interactions-Energy'!DK20</f>
        <v>46.58791998861048</v>
      </c>
      <c r="DL20" s="241">
        <f>+'Monthly Interactions-$'!DL20/'Monthly Interactions-Energy'!DL20</f>
        <v>45.563104691087716</v>
      </c>
      <c r="DM20" s="241">
        <f>+'Monthly Interactions-$'!DM20/'Monthly Interactions-Energy'!DM20</f>
        <v>44.191988121953997</v>
      </c>
      <c r="DN20" s="241">
        <f>+'Monthly Interactions-$'!DN20/'Monthly Interactions-Energy'!DN20</f>
        <v>48.390596024707271</v>
      </c>
      <c r="DO20" s="241">
        <f>+'Monthly Interactions-$'!DO20/'Monthly Interactions-Energy'!DO20</f>
        <v>59.188202734557244</v>
      </c>
      <c r="DP20" s="241">
        <f>+'Monthly Interactions-$'!DP20/'Monthly Interactions-Energy'!DP20</f>
        <v>53.707911723142594</v>
      </c>
      <c r="DQ20" s="241">
        <f>+'Monthly Interactions-$'!DQ20/'Monthly Interactions-Energy'!DQ20</f>
        <v>45.488996712139063</v>
      </c>
      <c r="DR20" s="241">
        <f>+'Monthly Interactions-$'!DR20/'Monthly Interactions-Energy'!DR20</f>
        <v>44.640951945410869</v>
      </c>
      <c r="DS20" s="241">
        <f>+'Monthly Interactions-$'!DS20/'Monthly Interactions-Energy'!DS20</f>
        <v>47.173962728840607</v>
      </c>
      <c r="DT20" s="241">
        <f>+'Monthly Interactions-$'!DT20/'Monthly Interactions-Energy'!DT20</f>
        <v>49.922392614049663</v>
      </c>
      <c r="DU20" s="241">
        <f>+'Monthly Interactions-$'!DU20/'Monthly Interactions-Energy'!DU20</f>
        <v>51.13655275239141</v>
      </c>
      <c r="DV20" s="241">
        <f>+'Monthly Interactions-$'!DV20/'Monthly Interactions-Energy'!DV20</f>
        <v>50.013771367521365</v>
      </c>
      <c r="DW20" s="241">
        <f>+'Monthly Interactions-$'!DW20/'Monthly Interactions-Energy'!DW20</f>
        <v>47.867179273116371</v>
      </c>
      <c r="DX20" s="241">
        <f>+'Monthly Interactions-$'!DX20/'Monthly Interactions-Energy'!DX20</f>
        <v>47.402964452508535</v>
      </c>
      <c r="DY20" s="241">
        <f>+'Monthly Interactions-$'!DY20/'Monthly Interactions-Energy'!DY20</f>
        <v>45.882199758099397</v>
      </c>
      <c r="DZ20" s="241">
        <f>+'Monthly Interactions-$'!DZ20/'Monthly Interactions-Energy'!DZ20</f>
        <v>49.075671003329226</v>
      </c>
      <c r="EA20" s="241">
        <f>+'Monthly Interactions-$'!EA20/'Monthly Interactions-Energy'!EA20</f>
        <v>58.944607299976632</v>
      </c>
      <c r="EB20" s="241">
        <f>+'Monthly Interactions-$'!EB20/'Monthly Interactions-Energy'!EB20</f>
        <v>54.059988296209021</v>
      </c>
      <c r="EC20" s="241">
        <f>+'Monthly Interactions-$'!EC20/'Monthly Interactions-Energy'!EC20</f>
        <v>47.202196958190157</v>
      </c>
      <c r="ED20" s="241">
        <f>+'Monthly Interactions-$'!ED20/'Monthly Interactions-Energy'!ED20</f>
        <v>44.953286014960867</v>
      </c>
      <c r="EE20" s="241">
        <f>+'Monthly Interactions-$'!EE20/'Monthly Interactions-Energy'!EE20</f>
        <v>47.813301352829662</v>
      </c>
      <c r="EF20" s="241">
        <f>+'Monthly Interactions-$'!EF20/'Monthly Interactions-Energy'!EF20</f>
        <v>50.825919228636081</v>
      </c>
      <c r="EG20" s="241">
        <f>+'Monthly Interactions-$'!EG20/'Monthly Interactions-Energy'!EG20</f>
        <v>51.403515220908716</v>
      </c>
      <c r="EH20" s="241">
        <f>+'Monthly Interactions-$'!EH20/'Monthly Interactions-Energy'!EH20</f>
        <v>51.09217023345407</v>
      </c>
      <c r="EI20" s="241">
        <f>+'Monthly Interactions-$'!EI20/'Monthly Interactions-Energy'!EI20</f>
        <v>49.014197135420105</v>
      </c>
      <c r="EJ20" s="241">
        <f>+'Monthly Interactions-$'!EJ20/'Monthly Interactions-Energy'!EJ20</f>
        <v>48.100858469110022</v>
      </c>
      <c r="EK20" s="241">
        <f>+'Monthly Interactions-$'!EK20/'Monthly Interactions-Energy'!EK20</f>
        <v>47.147461950686569</v>
      </c>
      <c r="EL20" s="241">
        <f>+'Monthly Interactions-$'!EL20/'Monthly Interactions-Energy'!EL20</f>
        <v>49.259599706578243</v>
      </c>
      <c r="EM20" s="241">
        <f>+'Monthly Interactions-$'!EM20/'Monthly Interactions-Energy'!EM20</f>
        <v>60.565884823639465</v>
      </c>
      <c r="EN20" s="241">
        <f>+'Monthly Interactions-$'!EN20/'Monthly Interactions-Energy'!EN20</f>
        <v>57.431653340812616</v>
      </c>
      <c r="EO20" s="241">
        <f>+'Monthly Interactions-$'!EO20/'Monthly Interactions-Energy'!EO20</f>
        <v>48.628421885059126</v>
      </c>
      <c r="EP20" s="241">
        <f>+'Monthly Interactions-$'!EP20/'Monthly Interactions-Energy'!EP20</f>
        <v>46.406075623945846</v>
      </c>
      <c r="EQ20" s="241">
        <f>+'Monthly Interactions-$'!EQ20/'Monthly Interactions-Energy'!EQ20</f>
        <v>48.833748809879083</v>
      </c>
      <c r="ER20" s="241">
        <f>+'Monthly Interactions-$'!ER20/'Monthly Interactions-Energy'!ER20</f>
        <v>52.411421313436612</v>
      </c>
      <c r="ES20" s="241">
        <f>+'Monthly Interactions-$'!ES20/'Monthly Interactions-Energy'!ES20</f>
        <v>54.009630489720649</v>
      </c>
      <c r="ET20" s="241">
        <f>+'Monthly Interactions-$'!ET20/'Monthly Interactions-Energy'!ET20</f>
        <v>53.292561947149572</v>
      </c>
      <c r="EU20" s="241">
        <f>+'Monthly Interactions-$'!EU20/'Monthly Interactions-Energy'!EU20</f>
        <v>51.040003215434083</v>
      </c>
      <c r="EV20" s="241">
        <f>+'Monthly Interactions-$'!EV20/'Monthly Interactions-Energy'!EV20</f>
        <v>50.087097770949384</v>
      </c>
      <c r="EW20" s="241">
        <f>+'Monthly Interactions-$'!EW20/'Monthly Interactions-Energy'!EW20</f>
        <v>48.824094628270537</v>
      </c>
      <c r="EX20" s="241">
        <f>+'Monthly Interactions-$'!EX20/'Monthly Interactions-Energy'!EX20</f>
        <v>52.029294163745206</v>
      </c>
      <c r="EY20" s="241">
        <f>+'Monthly Interactions-$'!EY20/'Monthly Interactions-Energy'!EY20</f>
        <v>62.799817945213199</v>
      </c>
      <c r="EZ20" s="241">
        <f>+'Monthly Interactions-$'!EZ20/'Monthly Interactions-Energy'!EZ20</f>
        <v>59.321334388801993</v>
      </c>
      <c r="FA20" s="241">
        <f>+'Monthly Interactions-$'!FA20/'Monthly Interactions-Energy'!FA20</f>
        <v>49.228850345792473</v>
      </c>
      <c r="FB20" s="241">
        <f>+'Monthly Interactions-$'!FB20/'Monthly Interactions-Energy'!FB20</f>
        <v>48.866914723802246</v>
      </c>
      <c r="FC20" s="241">
        <f>+'Monthly Interactions-$'!FC20/'Monthly Interactions-Energy'!FC20</f>
        <v>51.320257175219922</v>
      </c>
      <c r="FD20" s="241">
        <f>+'Monthly Interactions-$'!FD20/'Monthly Interactions-Energy'!FD20</f>
        <v>54.777031573099599</v>
      </c>
      <c r="FE20" s="241">
        <f>+'Monthly Interactions-$'!FE20/'Monthly Interactions-Energy'!FE20</f>
        <v>57.379110659235849</v>
      </c>
      <c r="FF20" s="241">
        <f>+'Monthly Interactions-$'!FF20/'Monthly Interactions-Energy'!FF20</f>
        <v>57.024814831916657</v>
      </c>
      <c r="FG20" s="241">
        <f>+'Monthly Interactions-$'!FG20/'Monthly Interactions-Energy'!FG20</f>
        <v>55.453092591392277</v>
      </c>
      <c r="FH20" s="241">
        <f>+'Monthly Interactions-$'!FH20/'Monthly Interactions-Energy'!FH20</f>
        <v>54.317619976647471</v>
      </c>
      <c r="FI20" s="241">
        <f>+'Monthly Interactions-$'!FI20/'Monthly Interactions-Energy'!FI20</f>
        <v>52.931952170897098</v>
      </c>
      <c r="FJ20" s="241">
        <f>+'Monthly Interactions-$'!FJ20/'Monthly Interactions-Energy'!FJ20</f>
        <v>56.096565008906488</v>
      </c>
      <c r="FK20" s="241">
        <f>+'Monthly Interactions-$'!FK20/'Monthly Interactions-Energy'!FK20</f>
        <v>66.811166299796128</v>
      </c>
      <c r="FL20" s="241">
        <f>+'Monthly Interactions-$'!FL20/'Monthly Interactions-Energy'!FL20</f>
        <v>63.317625941520859</v>
      </c>
      <c r="FM20" s="241">
        <f>+'Monthly Interactions-$'!FM20/'Monthly Interactions-Energy'!FM20</f>
        <v>53.523066917679273</v>
      </c>
      <c r="FN20" s="241">
        <f>+'Monthly Interactions-$'!FN20/'Monthly Interactions-Energy'!FN20</f>
        <v>53.498760865547283</v>
      </c>
      <c r="FO20" s="241">
        <f>+'Monthly Interactions-$'!FO20/'Monthly Interactions-Energy'!FO20</f>
        <v>55.302124460563768</v>
      </c>
      <c r="FP20" s="241">
        <f>+'Monthly Interactions-$'!FP20/'Monthly Interactions-Energy'!FP20</f>
        <v>59.132833000624878</v>
      </c>
      <c r="FQ20" s="241">
        <f>+'Monthly Interactions-$'!FQ20/'Monthly Interactions-Energy'!FQ20</f>
        <v>60.975885186526021</v>
      </c>
      <c r="FR20" s="241">
        <f>+'Monthly Interactions-$'!FR20/'Monthly Interactions-Energy'!FR20</f>
        <v>60.279059407847789</v>
      </c>
      <c r="FS20" s="241">
        <f>+'Monthly Interactions-$'!FS20/'Monthly Interactions-Energy'!FS20</f>
        <v>58.757890647761485</v>
      </c>
      <c r="FT20" s="241">
        <f>+'Monthly Interactions-$'!FT20/'Monthly Interactions-Energy'!FT20</f>
        <v>56.832629336799165</v>
      </c>
      <c r="FU20" s="241">
        <f>+'Monthly Interactions-$'!FU20/'Monthly Interactions-Energy'!FU20</f>
        <v>55.762363079083443</v>
      </c>
      <c r="FV20" s="241">
        <f>+'Monthly Interactions-$'!FV20/'Monthly Interactions-Energy'!FV20</f>
        <v>59.40686288516472</v>
      </c>
      <c r="FW20" s="241">
        <f>+'Monthly Interactions-$'!FW20/'Monthly Interactions-Energy'!FW20</f>
        <v>69.713918245385656</v>
      </c>
      <c r="FX20" s="241">
        <f>+'Monthly Interactions-$'!FX20/'Monthly Interactions-Energy'!FX20</f>
        <v>65.816258241691017</v>
      </c>
      <c r="FY20" s="241">
        <f>+'Monthly Interactions-$'!FY20/'Monthly Interactions-Energy'!FY20</f>
        <v>55.827309407705144</v>
      </c>
      <c r="FZ20" s="241">
        <f>+'Monthly Interactions-$'!FZ20/'Monthly Interactions-Energy'!FZ20</f>
        <v>56.116422721973287</v>
      </c>
      <c r="GA20" s="241">
        <f>+'Monthly Interactions-$'!GA20/'Monthly Interactions-Energy'!GA20</f>
        <v>58.528218070292461</v>
      </c>
      <c r="GB20" s="241">
        <f>+'Monthly Interactions-$'!GB20/'Monthly Interactions-Energy'!GB20</f>
        <v>62.546758733539754</v>
      </c>
    </row>
    <row r="21" spans="2:184">
      <c r="B21" s="17" t="s">
        <v>74</v>
      </c>
      <c r="C21" s="21" t="s">
        <v>61</v>
      </c>
      <c r="D21" s="19" t="s">
        <v>70</v>
      </c>
      <c r="E21" s="241">
        <f>+'Monthly Interactions-$'!E21/'Monthly Interactions-Energy'!E21</f>
        <v>22.634348787269932</v>
      </c>
      <c r="F21" s="241">
        <f>+'Monthly Interactions-$'!F21/'Monthly Interactions-Energy'!F21</f>
        <v>23.126694377258222</v>
      </c>
      <c r="G21" s="241">
        <f>+'Monthly Interactions-$'!G21/'Monthly Interactions-Energy'!G21</f>
        <v>21.695682003756328</v>
      </c>
      <c r="H21" s="241">
        <f>+'Monthly Interactions-$'!H21/'Monthly Interactions-Energy'!H21</f>
        <v>17.815452454010767</v>
      </c>
      <c r="I21" s="241">
        <f>+'Monthly Interactions-$'!I21/'Monthly Interactions-Energy'!I21</f>
        <v>15.574333129148133</v>
      </c>
      <c r="J21" s="241">
        <f>+'Monthly Interactions-$'!J21/'Monthly Interactions-Energy'!J21</f>
        <v>12.403953888287006</v>
      </c>
      <c r="K21" s="241">
        <f>+'Monthly Interactions-$'!K21/'Monthly Interactions-Energy'!K21</f>
        <v>12.367018880427652</v>
      </c>
      <c r="L21" s="241">
        <f>+'Monthly Interactions-$'!L21/'Monthly Interactions-Energy'!L21</f>
        <v>13.122492675340567</v>
      </c>
      <c r="M21" s="241">
        <f>+'Monthly Interactions-$'!M21/'Monthly Interactions-Energy'!M21</f>
        <v>14.627300817385811</v>
      </c>
      <c r="N21" s="241">
        <f>+'Monthly Interactions-$'!N21/'Monthly Interactions-Energy'!N21</f>
        <v>16.932592042806032</v>
      </c>
      <c r="O21" s="241">
        <f>+'Monthly Interactions-$'!O21/'Monthly Interactions-Energy'!O21</f>
        <v>18.251480136174681</v>
      </c>
      <c r="P21" s="241">
        <f>+'Monthly Interactions-$'!P21/'Monthly Interactions-Energy'!P21</f>
        <v>18.441233808858343</v>
      </c>
      <c r="Q21" s="241">
        <f>+'Monthly Interactions-$'!Q21/'Monthly Interactions-Energy'!Q21</f>
        <v>23.496939109028968</v>
      </c>
      <c r="R21" s="241">
        <f>+'Monthly Interactions-$'!R21/'Monthly Interactions-Energy'!R21</f>
        <v>24.042723156867712</v>
      </c>
      <c r="S21" s="241">
        <f>+'Monthly Interactions-$'!S21/'Monthly Interactions-Energy'!S21</f>
        <v>21.293627417374164</v>
      </c>
      <c r="T21" s="241">
        <f>+'Monthly Interactions-$'!T21/'Monthly Interactions-Energy'!T21</f>
        <v>18.344236033822646</v>
      </c>
      <c r="U21" s="241">
        <f>+'Monthly Interactions-$'!U21/'Monthly Interactions-Energy'!U21</f>
        <v>16.141783697985865</v>
      </c>
      <c r="V21" s="241">
        <f>+'Monthly Interactions-$'!V21/'Monthly Interactions-Energy'!V21</f>
        <v>13.445025293517913</v>
      </c>
      <c r="W21" s="241">
        <f>+'Monthly Interactions-$'!W21/'Monthly Interactions-Energy'!W21</f>
        <v>13.017287868335151</v>
      </c>
      <c r="X21" s="241">
        <f>+'Monthly Interactions-$'!X21/'Monthly Interactions-Energy'!X21</f>
        <v>13.912849957237468</v>
      </c>
      <c r="Y21" s="241">
        <f>+'Monthly Interactions-$'!Y21/'Monthly Interactions-Energy'!Y21</f>
        <v>14.488264196250396</v>
      </c>
      <c r="Z21" s="241">
        <f>+'Monthly Interactions-$'!Z21/'Monthly Interactions-Energy'!Z21</f>
        <v>16.89294539103512</v>
      </c>
      <c r="AA21" s="241">
        <f>+'Monthly Interactions-$'!AA21/'Monthly Interactions-Energy'!AA21</f>
        <v>18.673263087775645</v>
      </c>
      <c r="AB21" s="241">
        <f>+'Monthly Interactions-$'!AB21/'Monthly Interactions-Energy'!AB21</f>
        <v>18.174906111019475</v>
      </c>
      <c r="AC21" s="241">
        <f>+'Monthly Interactions-$'!AC21/'Monthly Interactions-Energy'!AC21</f>
        <v>24.227377461995562</v>
      </c>
      <c r="AD21" s="241">
        <f>+'Monthly Interactions-$'!AD21/'Monthly Interactions-Energy'!AD21</f>
        <v>24.85448447115558</v>
      </c>
      <c r="AE21" s="241">
        <f>+'Monthly Interactions-$'!AE21/'Monthly Interactions-Energy'!AE21</f>
        <v>22.181581134596893</v>
      </c>
      <c r="AF21" s="241">
        <f>+'Monthly Interactions-$'!AF21/'Monthly Interactions-Energy'!AF21</f>
        <v>19.147555562945449</v>
      </c>
      <c r="AG21" s="241">
        <f>+'Monthly Interactions-$'!AG21/'Monthly Interactions-Energy'!AG21</f>
        <v>17.164477770595418</v>
      </c>
      <c r="AH21" s="241">
        <f>+'Monthly Interactions-$'!AH21/'Monthly Interactions-Energy'!AH21</f>
        <v>14.199648271451681</v>
      </c>
      <c r="AI21" s="241">
        <f>+'Monthly Interactions-$'!AI21/'Monthly Interactions-Energy'!AI21</f>
        <v>13.789848820197321</v>
      </c>
      <c r="AJ21" s="241">
        <f>+'Monthly Interactions-$'!AJ21/'Monthly Interactions-Energy'!AJ21</f>
        <v>14.64072915081997</v>
      </c>
      <c r="AK21" s="241">
        <f>+'Monthly Interactions-$'!AK21/'Monthly Interactions-Energy'!AK21</f>
        <v>15.347597509339977</v>
      </c>
      <c r="AL21" s="241">
        <f>+'Monthly Interactions-$'!AL21/'Monthly Interactions-Energy'!AL21</f>
        <v>17.790955751462235</v>
      </c>
      <c r="AM21" s="241">
        <f>+'Monthly Interactions-$'!AM21/'Monthly Interactions-Energy'!AM21</f>
        <v>19.703311368125821</v>
      </c>
      <c r="AN21" s="241">
        <f>+'Monthly Interactions-$'!AN21/'Monthly Interactions-Energy'!AN21</f>
        <v>18.961485471813827</v>
      </c>
      <c r="AO21" s="241">
        <f>+'Monthly Interactions-$'!AO21/'Monthly Interactions-Energy'!AO21</f>
        <v>26.110638083482378</v>
      </c>
      <c r="AP21" s="241">
        <f>+'Monthly Interactions-$'!AP21/'Monthly Interactions-Energy'!AP21</f>
        <v>26.691484813243946</v>
      </c>
      <c r="AQ21" s="241">
        <f>+'Monthly Interactions-$'!AQ21/'Monthly Interactions-Energy'!AQ21</f>
        <v>23.591611431309154</v>
      </c>
      <c r="AR21" s="241">
        <f>+'Monthly Interactions-$'!AR21/'Monthly Interactions-Energy'!AR21</f>
        <v>20.279799406122493</v>
      </c>
      <c r="AS21" s="241">
        <f>+'Monthly Interactions-$'!AS21/'Monthly Interactions-Energy'!AS21</f>
        <v>18.129245444191341</v>
      </c>
      <c r="AT21" s="241">
        <f>+'Monthly Interactions-$'!AT21/'Monthly Interactions-Energy'!AT21</f>
        <v>15.020717856747162</v>
      </c>
      <c r="AU21" s="241">
        <f>+'Monthly Interactions-$'!AU21/'Monthly Interactions-Energy'!AU21</f>
        <v>14.977413282019054</v>
      </c>
      <c r="AV21" s="241">
        <f>+'Monthly Interactions-$'!AV21/'Monthly Interactions-Energy'!AV21</f>
        <v>15.814262312905447</v>
      </c>
      <c r="AW21" s="241">
        <f>+'Monthly Interactions-$'!AW21/'Monthly Interactions-Energy'!AW21</f>
        <v>16.631135531135531</v>
      </c>
      <c r="AX21" s="241">
        <f>+'Monthly Interactions-$'!AX21/'Monthly Interactions-Energy'!AX21</f>
        <v>19.078585814429125</v>
      </c>
      <c r="AY21" s="241">
        <f>+'Monthly Interactions-$'!AY21/'Monthly Interactions-Energy'!AY21</f>
        <v>21.110729868776659</v>
      </c>
      <c r="AZ21" s="241">
        <f>+'Monthly Interactions-$'!AZ21/'Monthly Interactions-Energy'!AZ21</f>
        <v>21.287507877274244</v>
      </c>
      <c r="BA21" s="241">
        <f>+'Monthly Interactions-$'!BA21/'Monthly Interactions-Energy'!BA21</f>
        <v>27.941537937450047</v>
      </c>
      <c r="BB21" s="241">
        <f>+'Monthly Interactions-$'!BB21/'Monthly Interactions-Energy'!BB21</f>
        <v>27.900068075647329</v>
      </c>
      <c r="BC21" s="241">
        <f>+'Monthly Interactions-$'!BC21/'Monthly Interactions-Energy'!BC21</f>
        <v>24.775495282546423</v>
      </c>
      <c r="BD21" s="241">
        <f>+'Monthly Interactions-$'!BD21/'Monthly Interactions-Energy'!BD21</f>
        <v>21.343212292347832</v>
      </c>
      <c r="BE21" s="241">
        <f>+'Monthly Interactions-$'!BE21/'Monthly Interactions-Energy'!BE21</f>
        <v>18.511064573017702</v>
      </c>
      <c r="BF21" s="241">
        <f>+'Monthly Interactions-$'!BF21/'Monthly Interactions-Energy'!BF21</f>
        <v>15.566502859563652</v>
      </c>
      <c r="BG21" s="241">
        <f>+'Monthly Interactions-$'!BG21/'Monthly Interactions-Energy'!BG21</f>
        <v>15.124569279524506</v>
      </c>
      <c r="BH21" s="241">
        <f>+'Monthly Interactions-$'!BH21/'Monthly Interactions-Energy'!BH21</f>
        <v>15.987296352471144</v>
      </c>
      <c r="BI21" s="241">
        <f>+'Monthly Interactions-$'!BI21/'Monthly Interactions-Energy'!BI21</f>
        <v>16.751357094112539</v>
      </c>
      <c r="BJ21" s="241">
        <f>+'Monthly Interactions-$'!BJ21/'Monthly Interactions-Energy'!BJ21</f>
        <v>19.462049492385784</v>
      </c>
      <c r="BK21" s="241">
        <f>+'Monthly Interactions-$'!BK21/'Monthly Interactions-Energy'!BK21</f>
        <v>21.590141555546865</v>
      </c>
      <c r="BL21" s="241">
        <f>+'Monthly Interactions-$'!BL21/'Monthly Interactions-Energy'!BL21</f>
        <v>21.66134019352285</v>
      </c>
      <c r="BM21" s="241">
        <f>+'Monthly Interactions-$'!BM21/'Monthly Interactions-Energy'!BM21</f>
        <v>28.324909652947852</v>
      </c>
      <c r="BN21" s="241">
        <f>+'Monthly Interactions-$'!BN21/'Monthly Interactions-Energy'!BN21</f>
        <v>29.301523764674222</v>
      </c>
      <c r="BO21" s="241">
        <f>+'Monthly Interactions-$'!BO21/'Monthly Interactions-Energy'!BO21</f>
        <v>26.542882048428911</v>
      </c>
      <c r="BP21" s="241">
        <f>+'Monthly Interactions-$'!BP21/'Monthly Interactions-Energy'!BP21</f>
        <v>23.167943146098125</v>
      </c>
      <c r="BQ21" s="241">
        <f>+'Monthly Interactions-$'!BQ21/'Monthly Interactions-Energy'!BQ21</f>
        <v>20.608608893956671</v>
      </c>
      <c r="BR21" s="241">
        <f>+'Monthly Interactions-$'!BR21/'Monthly Interactions-Energy'!BR21</f>
        <v>17.526008286954578</v>
      </c>
      <c r="BS21" s="241">
        <f>+'Monthly Interactions-$'!BS21/'Monthly Interactions-Energy'!BS21</f>
        <v>17.917481782449325</v>
      </c>
      <c r="BT21" s="241">
        <f>+'Monthly Interactions-$'!BT21/'Monthly Interactions-Energy'!BT21</f>
        <v>19.129894195134128</v>
      </c>
      <c r="BU21" s="241">
        <f>+'Monthly Interactions-$'!BU21/'Monthly Interactions-Energy'!BU21</f>
        <v>20.37745688058833</v>
      </c>
      <c r="BV21" s="241">
        <f>+'Monthly Interactions-$'!BV21/'Monthly Interactions-Energy'!BV21</f>
        <v>22.689151248268761</v>
      </c>
      <c r="BW21" s="241">
        <f>+'Monthly Interactions-$'!BW21/'Monthly Interactions-Energy'!BW21</f>
        <v>25.810511921831022</v>
      </c>
      <c r="BX21" s="241">
        <f>+'Monthly Interactions-$'!BX21/'Monthly Interactions-Energy'!BX21</f>
        <v>26.654972680412371</v>
      </c>
      <c r="BY21" s="241">
        <f>+'Monthly Interactions-$'!BY21/'Monthly Interactions-Energy'!BY21</f>
        <v>32.394190273681325</v>
      </c>
      <c r="BZ21" s="241">
        <f>+'Monthly Interactions-$'!BZ21/'Monthly Interactions-Energy'!BZ21</f>
        <v>33.51783352585673</v>
      </c>
      <c r="CA21" s="241">
        <f>+'Monthly Interactions-$'!CA21/'Monthly Interactions-Energy'!CA21</f>
        <v>31.646106293398688</v>
      </c>
      <c r="CB21" s="241">
        <f>+'Monthly Interactions-$'!CB21/'Monthly Interactions-Energy'!CB21</f>
        <v>27.392190585387603</v>
      </c>
      <c r="CC21" s="241">
        <f>+'Monthly Interactions-$'!CC21/'Monthly Interactions-Energy'!CC21</f>
        <v>24.111410624933459</v>
      </c>
      <c r="CD21" s="241">
        <f>+'Monthly Interactions-$'!CD21/'Monthly Interactions-Energy'!CD21</f>
        <v>20.677847582298327</v>
      </c>
      <c r="CE21" s="241">
        <f>+'Monthly Interactions-$'!CE21/'Monthly Interactions-Energy'!CE21</f>
        <v>23.328890556832572</v>
      </c>
      <c r="CF21" s="241">
        <f>+'Monthly Interactions-$'!CF21/'Monthly Interactions-Energy'!CF21</f>
        <v>24.673052851949592</v>
      </c>
      <c r="CG21" s="241">
        <f>+'Monthly Interactions-$'!CG21/'Monthly Interactions-Energy'!CG21</f>
        <v>24.517502829663503</v>
      </c>
      <c r="CH21" s="241">
        <f>+'Monthly Interactions-$'!CH21/'Monthly Interactions-Energy'!CH21</f>
        <v>27.035744598445238</v>
      </c>
      <c r="CI21" s="241">
        <f>+'Monthly Interactions-$'!CI21/'Monthly Interactions-Energy'!CI21</f>
        <v>31.218008753608537</v>
      </c>
      <c r="CJ21" s="241">
        <f>+'Monthly Interactions-$'!CJ21/'Monthly Interactions-Energy'!CJ21</f>
        <v>32.14019011258209</v>
      </c>
      <c r="CK21" s="241">
        <f>+'Monthly Interactions-$'!CK21/'Monthly Interactions-Energy'!CK21</f>
        <v>36.844194097573002</v>
      </c>
      <c r="CL21" s="241">
        <f>+'Monthly Interactions-$'!CL21/'Monthly Interactions-Energy'!CL21</f>
        <v>37.564711265162458</v>
      </c>
      <c r="CM21" s="241">
        <f>+'Monthly Interactions-$'!CM21/'Monthly Interactions-Energy'!CM21</f>
        <v>36.151694172217276</v>
      </c>
      <c r="CN21" s="241">
        <f>+'Monthly Interactions-$'!CN21/'Monthly Interactions-Energy'!CN21</f>
        <v>31.014482938369621</v>
      </c>
      <c r="CO21" s="241">
        <f>+'Monthly Interactions-$'!CO21/'Monthly Interactions-Energy'!CO21</f>
        <v>27.75849376336917</v>
      </c>
      <c r="CP21" s="241">
        <f>+'Monthly Interactions-$'!CP21/'Monthly Interactions-Energy'!CP21</f>
        <v>23.875532273403866</v>
      </c>
      <c r="CQ21" s="241">
        <f>+'Monthly Interactions-$'!CQ21/'Monthly Interactions-Energy'!CQ21</f>
        <v>26.871906522175909</v>
      </c>
      <c r="CR21" s="241">
        <f>+'Monthly Interactions-$'!CR21/'Monthly Interactions-Energy'!CR21</f>
        <v>27.910465838947978</v>
      </c>
      <c r="CS21" s="241">
        <f>+'Monthly Interactions-$'!CS21/'Monthly Interactions-Energy'!CS21</f>
        <v>26.713502862691264</v>
      </c>
      <c r="CT21" s="241">
        <f>+'Monthly Interactions-$'!CT21/'Monthly Interactions-Energy'!CT21</f>
        <v>29.310833434936338</v>
      </c>
      <c r="CU21" s="241">
        <f>+'Monthly Interactions-$'!CU21/'Monthly Interactions-Energy'!CU21</f>
        <v>32.749280533381949</v>
      </c>
      <c r="CV21" s="241">
        <f>+'Monthly Interactions-$'!CV21/'Monthly Interactions-Energy'!CV21</f>
        <v>33.527673586256263</v>
      </c>
      <c r="CW21" s="241">
        <f>+'Monthly Interactions-$'!CW21/'Monthly Interactions-Energy'!CW21</f>
        <v>46.685679989690904</v>
      </c>
      <c r="CX21" s="241">
        <f>+'Monthly Interactions-$'!CX21/'Monthly Interactions-Energy'!CX21</f>
        <v>47.258909654365496</v>
      </c>
      <c r="CY21" s="241">
        <f>+'Monthly Interactions-$'!CY21/'Monthly Interactions-Energy'!CY21</f>
        <v>44.798768151970783</v>
      </c>
      <c r="CZ21" s="241">
        <f>+'Monthly Interactions-$'!CZ21/'Monthly Interactions-Energy'!CZ21</f>
        <v>44.571247127131969</v>
      </c>
      <c r="DA21" s="241">
        <f>+'Monthly Interactions-$'!DA21/'Monthly Interactions-Energy'!DA21</f>
        <v>41.518489287930997</v>
      </c>
      <c r="DB21" s="241">
        <f>+'Monthly Interactions-$'!DB21/'Monthly Interactions-Energy'!DB21</f>
        <v>46.554700829339943</v>
      </c>
      <c r="DC21" s="241">
        <f>+'Monthly Interactions-$'!DC21/'Monthly Interactions-Energy'!DC21</f>
        <v>52.863338121080474</v>
      </c>
      <c r="DD21" s="241">
        <f>+'Monthly Interactions-$'!DD21/'Monthly Interactions-Energy'!DD21</f>
        <v>52.463536457368647</v>
      </c>
      <c r="DE21" s="241">
        <f>+'Monthly Interactions-$'!DE21/'Monthly Interactions-Energy'!DE21</f>
        <v>41.590572742746517</v>
      </c>
      <c r="DF21" s="241">
        <f>+'Monthly Interactions-$'!DF21/'Monthly Interactions-Energy'!DF21</f>
        <v>43.207621533938259</v>
      </c>
      <c r="DG21" s="241">
        <f>+'Monthly Interactions-$'!DG21/'Monthly Interactions-Energy'!DG21</f>
        <v>44.35832401444749</v>
      </c>
      <c r="DH21" s="241">
        <f>+'Monthly Interactions-$'!DH21/'Monthly Interactions-Energy'!DH21</f>
        <v>45.687520763881729</v>
      </c>
      <c r="DI21" s="241">
        <f>+'Monthly Interactions-$'!DI21/'Monthly Interactions-Energy'!DI21</f>
        <v>47.562794130614407</v>
      </c>
      <c r="DJ21" s="241">
        <f>+'Monthly Interactions-$'!DJ21/'Monthly Interactions-Energy'!DJ21</f>
        <v>48.48192553723468</v>
      </c>
      <c r="DK21" s="241">
        <f>+'Monthly Interactions-$'!DK21/'Monthly Interactions-Energy'!DK21</f>
        <v>46.098273449397048</v>
      </c>
      <c r="DL21" s="241">
        <f>+'Monthly Interactions-$'!DL21/'Monthly Interactions-Energy'!DL21</f>
        <v>45.568492648675587</v>
      </c>
      <c r="DM21" s="241">
        <f>+'Monthly Interactions-$'!DM21/'Monthly Interactions-Energy'!DM21</f>
        <v>42.248323711972212</v>
      </c>
      <c r="DN21" s="241">
        <f>+'Monthly Interactions-$'!DN21/'Monthly Interactions-Energy'!DN21</f>
        <v>47.48866710357521</v>
      </c>
      <c r="DO21" s="241">
        <f>+'Monthly Interactions-$'!DO21/'Monthly Interactions-Energy'!DO21</f>
        <v>54.165310087427784</v>
      </c>
      <c r="DP21" s="241">
        <f>+'Monthly Interactions-$'!DP21/'Monthly Interactions-Energy'!DP21</f>
        <v>52.474113280573043</v>
      </c>
      <c r="DQ21" s="241">
        <f>+'Monthly Interactions-$'!DQ21/'Monthly Interactions-Energy'!DQ21</f>
        <v>42.784984685044613</v>
      </c>
      <c r="DR21" s="241">
        <f>+'Monthly Interactions-$'!DR21/'Monthly Interactions-Energy'!DR21</f>
        <v>44.570595404999182</v>
      </c>
      <c r="DS21" s="241">
        <f>+'Monthly Interactions-$'!DS21/'Monthly Interactions-Energy'!DS21</f>
        <v>45.845077677843442</v>
      </c>
      <c r="DT21" s="241">
        <f>+'Monthly Interactions-$'!DT21/'Monthly Interactions-Energy'!DT21</f>
        <v>47.679997057392171</v>
      </c>
      <c r="DU21" s="241">
        <f>+'Monthly Interactions-$'!DU21/'Monthly Interactions-Energy'!DU21</f>
        <v>48.840745533572594</v>
      </c>
      <c r="DV21" s="241">
        <f>+'Monthly Interactions-$'!DV21/'Monthly Interactions-Energy'!DV21</f>
        <v>49.36369310143963</v>
      </c>
      <c r="DW21" s="241">
        <f>+'Monthly Interactions-$'!DW21/'Monthly Interactions-Energy'!DW21</f>
        <v>47.651186142839215</v>
      </c>
      <c r="DX21" s="241">
        <f>+'Monthly Interactions-$'!DX21/'Monthly Interactions-Energy'!DX21</f>
        <v>47.44959032296731</v>
      </c>
      <c r="DY21" s="241">
        <f>+'Monthly Interactions-$'!DY21/'Monthly Interactions-Energy'!DY21</f>
        <v>43.806170178692966</v>
      </c>
      <c r="DZ21" s="241">
        <f>+'Monthly Interactions-$'!DZ21/'Monthly Interactions-Energy'!DZ21</f>
        <v>48.240145579074948</v>
      </c>
      <c r="EA21" s="241">
        <f>+'Monthly Interactions-$'!EA21/'Monthly Interactions-Energy'!EA21</f>
        <v>54.101441241685144</v>
      </c>
      <c r="EB21" s="241">
        <f>+'Monthly Interactions-$'!EB21/'Monthly Interactions-Energy'!EB21</f>
        <v>52.595824801548346</v>
      </c>
      <c r="EC21" s="241">
        <f>+'Monthly Interactions-$'!EC21/'Monthly Interactions-Energy'!EC21</f>
        <v>44.277888663086081</v>
      </c>
      <c r="ED21" s="241">
        <f>+'Monthly Interactions-$'!ED21/'Monthly Interactions-Energy'!ED21</f>
        <v>45.18645278085085</v>
      </c>
      <c r="EE21" s="241">
        <f>+'Monthly Interactions-$'!EE21/'Monthly Interactions-Energy'!EE21</f>
        <v>45.744712127967894</v>
      </c>
      <c r="EF21" s="241">
        <f>+'Monthly Interactions-$'!EF21/'Monthly Interactions-Energy'!EF21</f>
        <v>48.629020209984645</v>
      </c>
      <c r="EG21" s="241">
        <f>+'Monthly Interactions-$'!EG21/'Monthly Interactions-Energy'!EG21</f>
        <v>49.263108407820653</v>
      </c>
      <c r="EH21" s="241">
        <f>+'Monthly Interactions-$'!EH21/'Monthly Interactions-Energy'!EH21</f>
        <v>50.343956341045235</v>
      </c>
      <c r="EI21" s="241">
        <f>+'Monthly Interactions-$'!EI21/'Monthly Interactions-Energy'!EI21</f>
        <v>48.723240238016892</v>
      </c>
      <c r="EJ21" s="241">
        <f>+'Monthly Interactions-$'!EJ21/'Monthly Interactions-Energy'!EJ21</f>
        <v>48.248453012048195</v>
      </c>
      <c r="EK21" s="241">
        <f>+'Monthly Interactions-$'!EK21/'Monthly Interactions-Energy'!EK21</f>
        <v>44.989286711798584</v>
      </c>
      <c r="EL21" s="241">
        <f>+'Monthly Interactions-$'!EL21/'Monthly Interactions-Energy'!EL21</f>
        <v>48.357001199560017</v>
      </c>
      <c r="EM21" s="241">
        <f>+'Monthly Interactions-$'!EM21/'Monthly Interactions-Energy'!EM21</f>
        <v>54.554858375769292</v>
      </c>
      <c r="EN21" s="241">
        <f>+'Monthly Interactions-$'!EN21/'Monthly Interactions-Energy'!EN21</f>
        <v>56.026675591021927</v>
      </c>
      <c r="EO21" s="241">
        <f>+'Monthly Interactions-$'!EO21/'Monthly Interactions-Energy'!EO21</f>
        <v>45.565223837511624</v>
      </c>
      <c r="EP21" s="241">
        <f>+'Monthly Interactions-$'!EP21/'Monthly Interactions-Energy'!EP21</f>
        <v>46.601148569188553</v>
      </c>
      <c r="EQ21" s="241">
        <f>+'Monthly Interactions-$'!EQ21/'Monthly Interactions-Energy'!EQ21</f>
        <v>46.988766754761457</v>
      </c>
      <c r="ER21" s="241">
        <f>+'Monthly Interactions-$'!ER21/'Monthly Interactions-Energy'!ER21</f>
        <v>49.938796058356871</v>
      </c>
      <c r="ES21" s="241">
        <f>+'Monthly Interactions-$'!ES21/'Monthly Interactions-Energy'!ES21</f>
        <v>51.698510814178725</v>
      </c>
      <c r="ET21" s="241">
        <f>+'Monthly Interactions-$'!ET21/'Monthly Interactions-Energy'!ET21</f>
        <v>52.354971311419021</v>
      </c>
      <c r="EU21" s="241">
        <f>+'Monthly Interactions-$'!EU21/'Monthly Interactions-Energy'!EU21</f>
        <v>50.388903328011487</v>
      </c>
      <c r="EV21" s="241">
        <f>+'Monthly Interactions-$'!EV21/'Monthly Interactions-Energy'!EV21</f>
        <v>50.295423974796904</v>
      </c>
      <c r="EW21" s="241">
        <f>+'Monthly Interactions-$'!EW21/'Monthly Interactions-Energy'!EW21</f>
        <v>48.806159289696268</v>
      </c>
      <c r="EX21" s="241">
        <f>+'Monthly Interactions-$'!EX21/'Monthly Interactions-Energy'!EX21</f>
        <v>50.767787160598537</v>
      </c>
      <c r="EY21" s="241">
        <f>+'Monthly Interactions-$'!EY21/'Monthly Interactions-Energy'!EY21</f>
        <v>56.366975726929461</v>
      </c>
      <c r="EZ21" s="241">
        <f>+'Monthly Interactions-$'!EZ21/'Monthly Interactions-Energy'!EZ21</f>
        <v>57.761629351828844</v>
      </c>
      <c r="FA21" s="241">
        <f>+'Monthly Interactions-$'!FA21/'Monthly Interactions-Energy'!FA21</f>
        <v>49.00450673051202</v>
      </c>
      <c r="FB21" s="241">
        <f>+'Monthly Interactions-$'!FB21/'Monthly Interactions-Energy'!FB21</f>
        <v>49.369204611934478</v>
      </c>
      <c r="FC21" s="241">
        <f>+'Monthly Interactions-$'!FC21/'Monthly Interactions-Energy'!FC21</f>
        <v>49.32273843421018</v>
      </c>
      <c r="FD21" s="241">
        <f>+'Monthly Interactions-$'!FD21/'Monthly Interactions-Energy'!FD21</f>
        <v>52.096453281805147</v>
      </c>
      <c r="FE21" s="241">
        <f>+'Monthly Interactions-$'!FE21/'Monthly Interactions-Energy'!FE21</f>
        <v>55.390751187858179</v>
      </c>
      <c r="FF21" s="241">
        <f>+'Monthly Interactions-$'!FF21/'Monthly Interactions-Energy'!FF21</f>
        <v>56.148223813535523</v>
      </c>
      <c r="FG21" s="241">
        <f>+'Monthly Interactions-$'!FG21/'Monthly Interactions-Energy'!FG21</f>
        <v>54.593442523689866</v>
      </c>
      <c r="FH21" s="241">
        <f>+'Monthly Interactions-$'!FH21/'Monthly Interactions-Energy'!FH21</f>
        <v>54.200367452680553</v>
      </c>
      <c r="FI21" s="241">
        <f>+'Monthly Interactions-$'!FI21/'Monthly Interactions-Energy'!FI21</f>
        <v>52.943385921576905</v>
      </c>
      <c r="FJ21" s="241">
        <f>+'Monthly Interactions-$'!FJ21/'Monthly Interactions-Energy'!FJ21</f>
        <v>55.494470431754664</v>
      </c>
      <c r="FK21" s="241">
        <f>+'Monthly Interactions-$'!FK21/'Monthly Interactions-Energy'!FK21</f>
        <v>60.007738221001482</v>
      </c>
      <c r="FL21" s="241">
        <f>+'Monthly Interactions-$'!FL21/'Monthly Interactions-Energy'!FL21</f>
        <v>61.838906119122541</v>
      </c>
      <c r="FM21" s="241">
        <f>+'Monthly Interactions-$'!FM21/'Monthly Interactions-Energy'!FM21</f>
        <v>53.33299622437972</v>
      </c>
      <c r="FN21" s="241">
        <f>+'Monthly Interactions-$'!FN21/'Monthly Interactions-Energy'!FN21</f>
        <v>53.805571744523149</v>
      </c>
      <c r="FO21" s="241">
        <f>+'Monthly Interactions-$'!FO21/'Monthly Interactions-Energy'!FO21</f>
        <v>53.462652526024009</v>
      </c>
      <c r="FP21" s="241">
        <f>+'Monthly Interactions-$'!FP21/'Monthly Interactions-Energy'!FP21</f>
        <v>56.198594024604567</v>
      </c>
      <c r="FQ21" s="241">
        <f>+'Monthly Interactions-$'!FQ21/'Monthly Interactions-Energy'!FQ21</f>
        <v>58.721688436424493</v>
      </c>
      <c r="FR21" s="241">
        <f>+'Monthly Interactions-$'!FR21/'Monthly Interactions-Energy'!FR21</f>
        <v>59.303238522519386</v>
      </c>
      <c r="FS21" s="241">
        <f>+'Monthly Interactions-$'!FS21/'Monthly Interactions-Energy'!FS21</f>
        <v>58.651312696409569</v>
      </c>
      <c r="FT21" s="241">
        <f>+'Monthly Interactions-$'!FT21/'Monthly Interactions-Energy'!FT21</f>
        <v>57.174281107313256</v>
      </c>
      <c r="FU21" s="241">
        <f>+'Monthly Interactions-$'!FU21/'Monthly Interactions-Energy'!FU21</f>
        <v>55.802490258767108</v>
      </c>
      <c r="FV21" s="241">
        <f>+'Monthly Interactions-$'!FV21/'Monthly Interactions-Energy'!FV21</f>
        <v>58.832187409782264</v>
      </c>
      <c r="FW21" s="241">
        <f>+'Monthly Interactions-$'!FW21/'Monthly Interactions-Energy'!FW21</f>
        <v>63.504315217041892</v>
      </c>
      <c r="FX21" s="241">
        <f>+'Monthly Interactions-$'!FX21/'Monthly Interactions-Energy'!FX21</f>
        <v>64.268980187960381</v>
      </c>
      <c r="FY21" s="241">
        <f>+'Monthly Interactions-$'!FY21/'Monthly Interactions-Energy'!FY21</f>
        <v>55.731924283317525</v>
      </c>
      <c r="FZ21" s="241">
        <f>+'Monthly Interactions-$'!FZ21/'Monthly Interactions-Energy'!FZ21</f>
        <v>56.434452911858841</v>
      </c>
      <c r="GA21" s="241">
        <f>+'Monthly Interactions-$'!GA21/'Monthly Interactions-Energy'!GA21</f>
        <v>56.155922150270058</v>
      </c>
      <c r="GB21" s="241">
        <f>+'Monthly Interactions-$'!GB21/'Monthly Interactions-Energy'!GB21</f>
        <v>59.107946766381559</v>
      </c>
    </row>
    <row r="22" spans="2:184">
      <c r="B22" s="17" t="s">
        <v>74</v>
      </c>
      <c r="C22" s="21" t="s">
        <v>61</v>
      </c>
      <c r="D22" s="19" t="s">
        <v>71</v>
      </c>
      <c r="E22" s="241">
        <f>+'Monthly Interactions-$'!E22/'Monthly Interactions-Energy'!E22</f>
        <v>37.128777092200508</v>
      </c>
      <c r="F22" s="241">
        <f>+'Monthly Interactions-$'!F22/'Monthly Interactions-Energy'!F22</f>
        <v>34.316755902141303</v>
      </c>
      <c r="G22" s="241">
        <f>+'Monthly Interactions-$'!G22/'Monthly Interactions-Energy'!G22</f>
        <v>32.687844193721098</v>
      </c>
      <c r="H22" s="241">
        <f>+'Monthly Interactions-$'!H22/'Monthly Interactions-Energy'!H22</f>
        <v>33.440456625324671</v>
      </c>
      <c r="I22" s="241">
        <f>+'Monthly Interactions-$'!I22/'Monthly Interactions-Energy'!I22</f>
        <v>33.881863612128441</v>
      </c>
      <c r="J22" s="241">
        <f>+'Monthly Interactions-$'!J22/'Monthly Interactions-Energy'!J22</f>
        <v>36.792179669856473</v>
      </c>
      <c r="K22" s="241">
        <f>+'Monthly Interactions-$'!K22/'Monthly Interactions-Energy'!K22</f>
        <v>46.271751645389308</v>
      </c>
      <c r="L22" s="241">
        <f>+'Monthly Interactions-$'!L22/'Monthly Interactions-Energy'!L22</f>
        <v>40.588404610979637</v>
      </c>
      <c r="M22" s="241">
        <f>+'Monthly Interactions-$'!M22/'Monthly Interactions-Energy'!M22</f>
        <v>34.463311709403342</v>
      </c>
      <c r="N22" s="241">
        <f>+'Monthly Interactions-$'!N22/'Monthly Interactions-Energy'!N22</f>
        <v>31.734481676111571</v>
      </c>
      <c r="O22" s="241">
        <f>+'Monthly Interactions-$'!O22/'Monthly Interactions-Energy'!O22</f>
        <v>32.204357306023653</v>
      </c>
      <c r="P22" s="241">
        <f>+'Monthly Interactions-$'!P22/'Monthly Interactions-Energy'!P22</f>
        <v>35.600474191440249</v>
      </c>
      <c r="Q22" s="241">
        <f>+'Monthly Interactions-$'!Q22/'Monthly Interactions-Energy'!Q22</f>
        <v>40.26379856984758</v>
      </c>
      <c r="R22" s="241">
        <f>+'Monthly Interactions-$'!R22/'Monthly Interactions-Energy'!R22</f>
        <v>38.230321369125129</v>
      </c>
      <c r="S22" s="241">
        <f>+'Monthly Interactions-$'!S22/'Monthly Interactions-Energy'!S22</f>
        <v>35.761719618365881</v>
      </c>
      <c r="T22" s="241">
        <f>+'Monthly Interactions-$'!T22/'Monthly Interactions-Energy'!T22</f>
        <v>35.95108093881548</v>
      </c>
      <c r="U22" s="241">
        <f>+'Monthly Interactions-$'!U22/'Monthly Interactions-Energy'!U22</f>
        <v>36.086077020190238</v>
      </c>
      <c r="V22" s="241">
        <f>+'Monthly Interactions-$'!V22/'Monthly Interactions-Energy'!V22</f>
        <v>38.099558106013951</v>
      </c>
      <c r="W22" s="241">
        <f>+'Monthly Interactions-$'!W22/'Monthly Interactions-Energy'!W22</f>
        <v>43.85168246916799</v>
      </c>
      <c r="X22" s="241">
        <f>+'Monthly Interactions-$'!X22/'Monthly Interactions-Energy'!X22</f>
        <v>43.854995760450791</v>
      </c>
      <c r="Y22" s="241">
        <f>+'Monthly Interactions-$'!Y22/'Monthly Interactions-Energy'!Y22</f>
        <v>35.94138368578303</v>
      </c>
      <c r="Z22" s="241">
        <f>+'Monthly Interactions-$'!Z22/'Monthly Interactions-Energy'!Z22</f>
        <v>33.02364228936527</v>
      </c>
      <c r="AA22" s="241">
        <f>+'Monthly Interactions-$'!AA22/'Monthly Interactions-Energy'!AA22</f>
        <v>33.411548016238747</v>
      </c>
      <c r="AB22" s="241">
        <f>+'Monthly Interactions-$'!AB22/'Monthly Interactions-Energy'!AB22</f>
        <v>36.616980360791267</v>
      </c>
      <c r="AC22" s="241">
        <f>+'Monthly Interactions-$'!AC22/'Monthly Interactions-Energy'!AC22</f>
        <v>39.555948205107249</v>
      </c>
      <c r="AD22" s="241">
        <f>+'Monthly Interactions-$'!AD22/'Monthly Interactions-Energy'!AD22</f>
        <v>39.721677745148313</v>
      </c>
      <c r="AE22" s="241">
        <f>+'Monthly Interactions-$'!AE22/'Monthly Interactions-Energy'!AE22</f>
        <v>37.587564099289082</v>
      </c>
      <c r="AF22" s="241">
        <f>+'Monthly Interactions-$'!AF22/'Monthly Interactions-Energy'!AF22</f>
        <v>36.14946755412555</v>
      </c>
      <c r="AG22" s="241">
        <f>+'Monthly Interactions-$'!AG22/'Monthly Interactions-Energy'!AG22</f>
        <v>36.692159190230804</v>
      </c>
      <c r="AH22" s="241">
        <f>+'Monthly Interactions-$'!AH22/'Monthly Interactions-Energy'!AH22</f>
        <v>40.476809954512618</v>
      </c>
      <c r="AI22" s="241">
        <f>+'Monthly Interactions-$'!AI22/'Monthly Interactions-Energy'!AI22</f>
        <v>45.492301194591363</v>
      </c>
      <c r="AJ22" s="241">
        <f>+'Monthly Interactions-$'!AJ22/'Monthly Interactions-Energy'!AJ22</f>
        <v>45.522261868763842</v>
      </c>
      <c r="AK22" s="241">
        <f>+'Monthly Interactions-$'!AK22/'Monthly Interactions-Energy'!AK22</f>
        <v>37.17847663234118</v>
      </c>
      <c r="AL22" s="241">
        <f>+'Monthly Interactions-$'!AL22/'Monthly Interactions-Energy'!AL22</f>
        <v>35.056291734092383</v>
      </c>
      <c r="AM22" s="241">
        <f>+'Monthly Interactions-$'!AM22/'Monthly Interactions-Energy'!AM22</f>
        <v>35.413899259154356</v>
      </c>
      <c r="AN22" s="241">
        <f>+'Monthly Interactions-$'!AN22/'Monthly Interactions-Energy'!AN22</f>
        <v>36.597804889030932</v>
      </c>
      <c r="AO22" s="241">
        <f>+'Monthly Interactions-$'!AO22/'Monthly Interactions-Energy'!AO22</f>
        <v>40.677392759797499</v>
      </c>
      <c r="AP22" s="241">
        <f>+'Monthly Interactions-$'!AP22/'Monthly Interactions-Energy'!AP22</f>
        <v>40.937699058145235</v>
      </c>
      <c r="AQ22" s="241">
        <f>+'Monthly Interactions-$'!AQ22/'Monthly Interactions-Energy'!AQ22</f>
        <v>38.681442479223406</v>
      </c>
      <c r="AR22" s="241">
        <f>+'Monthly Interactions-$'!AR22/'Monthly Interactions-Energy'!AR22</f>
        <v>37.228664001140878</v>
      </c>
      <c r="AS22" s="241">
        <f>+'Monthly Interactions-$'!AS22/'Monthly Interactions-Energy'!AS22</f>
        <v>37.749027299554072</v>
      </c>
      <c r="AT22" s="241">
        <f>+'Monthly Interactions-$'!AT22/'Monthly Interactions-Energy'!AT22</f>
        <v>42.028617667174956</v>
      </c>
      <c r="AU22" s="241">
        <f>+'Monthly Interactions-$'!AU22/'Monthly Interactions-Energy'!AU22</f>
        <v>47.008109705779489</v>
      </c>
      <c r="AV22" s="241">
        <f>+'Monthly Interactions-$'!AV22/'Monthly Interactions-Energy'!AV22</f>
        <v>46.978614577208361</v>
      </c>
      <c r="AW22" s="241">
        <f>+'Monthly Interactions-$'!AW22/'Monthly Interactions-Energy'!AW22</f>
        <v>37.833198874070078</v>
      </c>
      <c r="AX22" s="241">
        <f>+'Monthly Interactions-$'!AX22/'Monthly Interactions-Energy'!AX22</f>
        <v>35.452172281576836</v>
      </c>
      <c r="AY22" s="241">
        <f>+'Monthly Interactions-$'!AY22/'Monthly Interactions-Energy'!AY22</f>
        <v>35.844813587236864</v>
      </c>
      <c r="AZ22" s="241">
        <f>+'Monthly Interactions-$'!AZ22/'Monthly Interactions-Energy'!AZ22</f>
        <v>37.243391748793258</v>
      </c>
      <c r="BA22" s="241">
        <f>+'Monthly Interactions-$'!BA22/'Monthly Interactions-Energy'!BA22</f>
        <v>42.863556751140841</v>
      </c>
      <c r="BB22" s="241">
        <f>+'Monthly Interactions-$'!BB22/'Monthly Interactions-Energy'!BB22</f>
        <v>43.064836356657175</v>
      </c>
      <c r="BC22" s="241">
        <f>+'Monthly Interactions-$'!BC22/'Monthly Interactions-Energy'!BC22</f>
        <v>39.657753212718191</v>
      </c>
      <c r="BD22" s="241">
        <f>+'Monthly Interactions-$'!BD22/'Monthly Interactions-Energy'!BD22</f>
        <v>38.174518791310689</v>
      </c>
      <c r="BE22" s="241">
        <f>+'Monthly Interactions-$'!BE22/'Monthly Interactions-Energy'!BE22</f>
        <v>38.159630537424803</v>
      </c>
      <c r="BF22" s="241">
        <f>+'Monthly Interactions-$'!BF22/'Monthly Interactions-Energy'!BF22</f>
        <v>44.007966820894588</v>
      </c>
      <c r="BG22" s="241">
        <f>+'Monthly Interactions-$'!BG22/'Monthly Interactions-Energy'!BG22</f>
        <v>49.236728512608984</v>
      </c>
      <c r="BH22" s="241">
        <f>+'Monthly Interactions-$'!BH22/'Monthly Interactions-Energy'!BH22</f>
        <v>49.222842746722115</v>
      </c>
      <c r="BI22" s="241">
        <f>+'Monthly Interactions-$'!BI22/'Monthly Interactions-Energy'!BI22</f>
        <v>38.89245212447387</v>
      </c>
      <c r="BJ22" s="241">
        <f>+'Monthly Interactions-$'!BJ22/'Monthly Interactions-Energy'!BJ22</f>
        <v>36.807576768691845</v>
      </c>
      <c r="BK22" s="241">
        <f>+'Monthly Interactions-$'!BK22/'Monthly Interactions-Energy'!BK22</f>
        <v>37.28471959969945</v>
      </c>
      <c r="BL22" s="241">
        <f>+'Monthly Interactions-$'!BL22/'Monthly Interactions-Energy'!BL22</f>
        <v>39.330542305706544</v>
      </c>
      <c r="BM22" s="241">
        <f>+'Monthly Interactions-$'!BM22/'Monthly Interactions-Energy'!BM22</f>
        <v>44.85668316800448</v>
      </c>
      <c r="BN22" s="241">
        <f>+'Monthly Interactions-$'!BN22/'Monthly Interactions-Energy'!BN22</f>
        <v>45.103881209133171</v>
      </c>
      <c r="BO22" s="241">
        <f>+'Monthly Interactions-$'!BO22/'Monthly Interactions-Energy'!BO22</f>
        <v>41.477231906591115</v>
      </c>
      <c r="BP22" s="241">
        <f>+'Monthly Interactions-$'!BP22/'Monthly Interactions-Energy'!BP22</f>
        <v>39.917342263238069</v>
      </c>
      <c r="BQ22" s="241">
        <f>+'Monthly Interactions-$'!BQ22/'Monthly Interactions-Energy'!BQ22</f>
        <v>39.851685008836867</v>
      </c>
      <c r="BR22" s="241">
        <f>+'Monthly Interactions-$'!BR22/'Monthly Interactions-Energy'!BR22</f>
        <v>46.092675757298871</v>
      </c>
      <c r="BS22" s="241">
        <f>+'Monthly Interactions-$'!BS22/'Monthly Interactions-Energy'!BS22</f>
        <v>51.546383763750526</v>
      </c>
      <c r="BT22" s="241">
        <f>+'Monthly Interactions-$'!BT22/'Monthly Interactions-Energy'!BT22</f>
        <v>51.480353911912296</v>
      </c>
      <c r="BU22" s="241">
        <f>+'Monthly Interactions-$'!BU22/'Monthly Interactions-Energy'!BU22</f>
        <v>40.69004748908376</v>
      </c>
      <c r="BV22" s="241">
        <f>+'Monthly Interactions-$'!BV22/'Monthly Interactions-Energy'!BV22</f>
        <v>38.536740692432673</v>
      </c>
      <c r="BW22" s="241">
        <f>+'Monthly Interactions-$'!BW22/'Monthly Interactions-Energy'!BW22</f>
        <v>38.893561542212204</v>
      </c>
      <c r="BX22" s="241">
        <f>+'Monthly Interactions-$'!BX22/'Monthly Interactions-Energy'!BX22</f>
        <v>41.182968036186324</v>
      </c>
      <c r="BY22" s="241">
        <f>+'Monthly Interactions-$'!BY22/'Monthly Interactions-Energy'!BY22</f>
        <v>47.649186589026804</v>
      </c>
      <c r="BZ22" s="241">
        <f>+'Monthly Interactions-$'!BZ22/'Monthly Interactions-Energy'!BZ22</f>
        <v>49.355843756613588</v>
      </c>
      <c r="CA22" s="241">
        <f>+'Monthly Interactions-$'!CA22/'Monthly Interactions-Energy'!CA22</f>
        <v>46.918405056939491</v>
      </c>
      <c r="CB22" s="241">
        <f>+'Monthly Interactions-$'!CB22/'Monthly Interactions-Energy'!CB22</f>
        <v>46.319942323163197</v>
      </c>
      <c r="CC22" s="241">
        <f>+'Monthly Interactions-$'!CC22/'Monthly Interactions-Energy'!CC22</f>
        <v>47.582673869737874</v>
      </c>
      <c r="CD22" s="241">
        <f>+'Monthly Interactions-$'!CD22/'Monthly Interactions-Energy'!CD22</f>
        <v>56.332318905431343</v>
      </c>
      <c r="CE22" s="241">
        <f>+'Monthly Interactions-$'!CE22/'Monthly Interactions-Energy'!CE22</f>
        <v>64.898139923422235</v>
      </c>
      <c r="CF22" s="241">
        <f>+'Monthly Interactions-$'!CF22/'Monthly Interactions-Energy'!CF22</f>
        <v>66.951049281901916</v>
      </c>
      <c r="CG22" s="241">
        <f>+'Monthly Interactions-$'!CG22/'Monthly Interactions-Energy'!CG22</f>
        <v>55.495052307232228</v>
      </c>
      <c r="CH22" s="241">
        <f>+'Monthly Interactions-$'!CH22/'Monthly Interactions-Energy'!CH22</f>
        <v>54.047147521001996</v>
      </c>
      <c r="CI22" s="241">
        <f>+'Monthly Interactions-$'!CI22/'Monthly Interactions-Energy'!CI22</f>
        <v>55.312129354804696</v>
      </c>
      <c r="CJ22" s="241">
        <f>+'Monthly Interactions-$'!CJ22/'Monthly Interactions-Energy'!CJ22</f>
        <v>59.943395789952582</v>
      </c>
      <c r="CK22" s="241">
        <f>+'Monthly Interactions-$'!CK22/'Monthly Interactions-Energy'!CK22</f>
        <v>66.224025758034287</v>
      </c>
      <c r="CL22" s="241">
        <f>+'Monthly Interactions-$'!CL22/'Monthly Interactions-Energy'!CL22</f>
        <v>68.553095113088247</v>
      </c>
      <c r="CM22" s="241">
        <f>+'Monthly Interactions-$'!CM22/'Monthly Interactions-Energy'!CM22</f>
        <v>64.850339020846704</v>
      </c>
      <c r="CN22" s="241">
        <f>+'Monthly Interactions-$'!CN22/'Monthly Interactions-Energy'!CN22</f>
        <v>63.431003035897646</v>
      </c>
      <c r="CO22" s="241">
        <f>+'Monthly Interactions-$'!CO22/'Monthly Interactions-Energy'!CO22</f>
        <v>66.069011761738651</v>
      </c>
      <c r="CP22" s="241">
        <f>+'Monthly Interactions-$'!CP22/'Monthly Interactions-Energy'!CP22</f>
        <v>77.594768211814099</v>
      </c>
      <c r="CQ22" s="241">
        <f>+'Monthly Interactions-$'!CQ22/'Monthly Interactions-Energy'!CQ22</f>
        <v>89.129444930877085</v>
      </c>
      <c r="CR22" s="241">
        <f>+'Monthly Interactions-$'!CR22/'Monthly Interactions-Energy'!CR22</f>
        <v>90.600185382936786</v>
      </c>
      <c r="CS22" s="241">
        <f>+'Monthly Interactions-$'!CS22/'Monthly Interactions-Energy'!CS22</f>
        <v>77.434586301071093</v>
      </c>
      <c r="CT22" s="241">
        <f>+'Monthly Interactions-$'!CT22/'Monthly Interactions-Energy'!CT22</f>
        <v>73.740727495006198</v>
      </c>
      <c r="CU22" s="241">
        <f>+'Monthly Interactions-$'!CU22/'Monthly Interactions-Energy'!CU22</f>
        <v>74.56759239457628</v>
      </c>
      <c r="CV22" s="241">
        <f>+'Monthly Interactions-$'!CV22/'Monthly Interactions-Energy'!CV22</f>
        <v>81.369085302736977</v>
      </c>
      <c r="CW22" s="241">
        <f>+'Monthly Interactions-$'!CW22/'Monthly Interactions-Energy'!CW22</f>
        <v>89.661011072403696</v>
      </c>
      <c r="CX22" s="241">
        <f>+'Monthly Interactions-$'!CX22/'Monthly Interactions-Energy'!CX22</f>
        <v>90.192948719672742</v>
      </c>
      <c r="CY22" s="241">
        <f>+'Monthly Interactions-$'!CY22/'Monthly Interactions-Energy'!CY22</f>
        <v>83.265141012849384</v>
      </c>
      <c r="CZ22" s="241">
        <f>+'Monthly Interactions-$'!CZ22/'Monthly Interactions-Energy'!CZ22</f>
        <v>84.359212177456087</v>
      </c>
      <c r="DA22" s="241">
        <f>+'Monthly Interactions-$'!DA22/'Monthly Interactions-Energy'!DA22</f>
        <v>85.267917933154735</v>
      </c>
      <c r="DB22" s="241">
        <f>+'Monthly Interactions-$'!DB22/'Monthly Interactions-Energy'!DB22</f>
        <v>99.470645979801645</v>
      </c>
      <c r="DC22" s="241">
        <f>+'Monthly Interactions-$'!DC22/'Monthly Interactions-Energy'!DC22</f>
        <v>113.64497178847631</v>
      </c>
      <c r="DD22" s="241">
        <f>+'Monthly Interactions-$'!DD22/'Monthly Interactions-Energy'!DD22</f>
        <v>111.80044226552519</v>
      </c>
      <c r="DE22" s="241">
        <f>+'Monthly Interactions-$'!DE22/'Monthly Interactions-Energy'!DE22</f>
        <v>90.592801564597764</v>
      </c>
      <c r="DF22" s="241">
        <f>+'Monthly Interactions-$'!DF22/'Monthly Interactions-Energy'!DF22</f>
        <v>83.691555018197306</v>
      </c>
      <c r="DG22" s="241">
        <f>+'Monthly Interactions-$'!DG22/'Monthly Interactions-Energy'!DG22</f>
        <v>82.468978821701512</v>
      </c>
      <c r="DH22" s="241">
        <f>+'Monthly Interactions-$'!DH22/'Monthly Interactions-Energy'!DH22</f>
        <v>88.375961153069028</v>
      </c>
      <c r="DI22" s="241">
        <f>+'Monthly Interactions-$'!DI22/'Monthly Interactions-Energy'!DI22</f>
        <v>92.815514981214676</v>
      </c>
      <c r="DJ22" s="241">
        <f>+'Monthly Interactions-$'!DJ22/'Monthly Interactions-Energy'!DJ22</f>
        <v>91.835653817801955</v>
      </c>
      <c r="DK22" s="241">
        <f>+'Monthly Interactions-$'!DK22/'Monthly Interactions-Energy'!DK22</f>
        <v>85.357201737022521</v>
      </c>
      <c r="DL22" s="241">
        <f>+'Monthly Interactions-$'!DL22/'Monthly Interactions-Energy'!DL22</f>
        <v>83.683540956168855</v>
      </c>
      <c r="DM22" s="241">
        <f>+'Monthly Interactions-$'!DM22/'Monthly Interactions-Energy'!DM22</f>
        <v>85.286788995543603</v>
      </c>
      <c r="DN22" s="241">
        <f>+'Monthly Interactions-$'!DN22/'Monthly Interactions-Energy'!DN22</f>
        <v>103.37915050975302</v>
      </c>
      <c r="DO22" s="241">
        <f>+'Monthly Interactions-$'!DO22/'Monthly Interactions-Energy'!DO22</f>
        <v>114.7350828464989</v>
      </c>
      <c r="DP22" s="241">
        <f>+'Monthly Interactions-$'!DP22/'Monthly Interactions-Energy'!DP22</f>
        <v>111.2718332116233</v>
      </c>
      <c r="DQ22" s="241">
        <f>+'Monthly Interactions-$'!DQ22/'Monthly Interactions-Energy'!DQ22</f>
        <v>92.919121083348728</v>
      </c>
      <c r="DR22" s="241">
        <f>+'Monthly Interactions-$'!DR22/'Monthly Interactions-Energy'!DR22</f>
        <v>85.627568131586344</v>
      </c>
      <c r="DS22" s="241">
        <f>+'Monthly Interactions-$'!DS22/'Monthly Interactions-Energy'!DS22</f>
        <v>86.402019971444062</v>
      </c>
      <c r="DT22" s="241">
        <f>+'Monthly Interactions-$'!DT22/'Monthly Interactions-Energy'!DT22</f>
        <v>92.00983979883371</v>
      </c>
      <c r="DU22" s="241">
        <f>+'Monthly Interactions-$'!DU22/'Monthly Interactions-Energy'!DU22</f>
        <v>94.946987212549459</v>
      </c>
      <c r="DV22" s="241">
        <f>+'Monthly Interactions-$'!DV22/'Monthly Interactions-Energy'!DV22</f>
        <v>93.271232716011284</v>
      </c>
      <c r="DW22" s="241">
        <f>+'Monthly Interactions-$'!DW22/'Monthly Interactions-Energy'!DW22</f>
        <v>86.892692994279429</v>
      </c>
      <c r="DX22" s="241">
        <f>+'Monthly Interactions-$'!DX22/'Monthly Interactions-Energy'!DX22</f>
        <v>85.414838971477337</v>
      </c>
      <c r="DY22" s="241">
        <f>+'Monthly Interactions-$'!DY22/'Monthly Interactions-Energy'!DY22</f>
        <v>88.542312427554208</v>
      </c>
      <c r="DZ22" s="241">
        <f>+'Monthly Interactions-$'!DZ22/'Monthly Interactions-Energy'!DZ22</f>
        <v>105.61402515920616</v>
      </c>
      <c r="EA22" s="241">
        <f>+'Monthly Interactions-$'!EA22/'Monthly Interactions-Energy'!EA22</f>
        <v>114.05374407330953</v>
      </c>
      <c r="EB22" s="241">
        <f>+'Monthly Interactions-$'!EB22/'Monthly Interactions-Energy'!EB22</f>
        <v>111.22208862166083</v>
      </c>
      <c r="EC22" s="241">
        <f>+'Monthly Interactions-$'!EC22/'Monthly Interactions-Energy'!EC22</f>
        <v>93.183702433595911</v>
      </c>
      <c r="ED22" s="241">
        <f>+'Monthly Interactions-$'!ED22/'Monthly Interactions-Energy'!ED22</f>
        <v>86.618155577635335</v>
      </c>
      <c r="EE22" s="241">
        <f>+'Monthly Interactions-$'!EE22/'Monthly Interactions-Energy'!EE22</f>
        <v>86.434367978634512</v>
      </c>
      <c r="EF22" s="241">
        <f>+'Monthly Interactions-$'!EF22/'Monthly Interactions-Energy'!EF22</f>
        <v>92.251644278643738</v>
      </c>
      <c r="EG22" s="241">
        <f>+'Monthly Interactions-$'!EG22/'Monthly Interactions-Energy'!EG22</f>
        <v>92.933877831798469</v>
      </c>
      <c r="EH22" s="241">
        <f>+'Monthly Interactions-$'!EH22/'Monthly Interactions-Energy'!EH22</f>
        <v>95.261543617917255</v>
      </c>
      <c r="EI22" s="241">
        <f>+'Monthly Interactions-$'!EI22/'Monthly Interactions-Energy'!EI22</f>
        <v>88.859782823711839</v>
      </c>
      <c r="EJ22" s="241">
        <f>+'Monthly Interactions-$'!EJ22/'Monthly Interactions-Energy'!EJ22</f>
        <v>85.293571898721339</v>
      </c>
      <c r="EK22" s="241">
        <f>+'Monthly Interactions-$'!EK22/'Monthly Interactions-Energy'!EK22</f>
        <v>88.204105833090708</v>
      </c>
      <c r="EL22" s="241">
        <f>+'Monthly Interactions-$'!EL22/'Monthly Interactions-Energy'!EL22</f>
        <v>102.42100570722526</v>
      </c>
      <c r="EM22" s="241">
        <f>+'Monthly Interactions-$'!EM22/'Monthly Interactions-Energy'!EM22</f>
        <v>114.48635503871542</v>
      </c>
      <c r="EN22" s="241">
        <f>+'Monthly Interactions-$'!EN22/'Monthly Interactions-Energy'!EN22</f>
        <v>117.58427545921992</v>
      </c>
      <c r="EO22" s="241">
        <f>+'Monthly Interactions-$'!EO22/'Monthly Interactions-Energy'!EO22</f>
        <v>97.108002238445508</v>
      </c>
      <c r="EP22" s="241">
        <f>+'Monthly Interactions-$'!EP22/'Monthly Interactions-Energy'!EP22</f>
        <v>87.3884759610673</v>
      </c>
      <c r="EQ22" s="241">
        <f>+'Monthly Interactions-$'!EQ22/'Monthly Interactions-Energy'!EQ22</f>
        <v>87.114747454444512</v>
      </c>
      <c r="ER22" s="241">
        <f>+'Monthly Interactions-$'!ER22/'Monthly Interactions-Energy'!ER22</f>
        <v>94.3050105972724</v>
      </c>
      <c r="ES22" s="241">
        <f>+'Monthly Interactions-$'!ES22/'Monthly Interactions-Energy'!ES22</f>
        <v>97.070199132699884</v>
      </c>
      <c r="ET22" s="241">
        <f>+'Monthly Interactions-$'!ET22/'Monthly Interactions-Energy'!ET22</f>
        <v>97.001015240064334</v>
      </c>
      <c r="EU22" s="241">
        <f>+'Monthly Interactions-$'!EU22/'Monthly Interactions-Energy'!EU22</f>
        <v>91.45631631478885</v>
      </c>
      <c r="EV22" s="241">
        <f>+'Monthly Interactions-$'!EV22/'Monthly Interactions-Energy'!EV22</f>
        <v>89.411242088989525</v>
      </c>
      <c r="EW22" s="241">
        <f>+'Monthly Interactions-$'!EW22/'Monthly Interactions-Energy'!EW22</f>
        <v>90.486813209255189</v>
      </c>
      <c r="EX22" s="241">
        <f>+'Monthly Interactions-$'!EX22/'Monthly Interactions-Energy'!EX22</f>
        <v>105.19081203056423</v>
      </c>
      <c r="EY22" s="241">
        <f>+'Monthly Interactions-$'!EY22/'Monthly Interactions-Energy'!EY22</f>
        <v>119.71476214566779</v>
      </c>
      <c r="EZ22" s="241">
        <f>+'Monthly Interactions-$'!EZ22/'Monthly Interactions-Energy'!EZ22</f>
        <v>118.58956635650412</v>
      </c>
      <c r="FA22" s="241">
        <f>+'Monthly Interactions-$'!FA22/'Monthly Interactions-Energy'!FA22</f>
        <v>99.857074922621464</v>
      </c>
      <c r="FB22" s="241">
        <f>+'Monthly Interactions-$'!FB22/'Monthly Interactions-Energy'!FB22</f>
        <v>91.172354896338348</v>
      </c>
      <c r="FC22" s="241">
        <f>+'Monthly Interactions-$'!FC22/'Monthly Interactions-Energy'!FC22</f>
        <v>89.739686314125706</v>
      </c>
      <c r="FD22" s="241">
        <f>+'Monthly Interactions-$'!FD22/'Monthly Interactions-Energy'!FD22</f>
        <v>97.20286430469875</v>
      </c>
      <c r="FE22" s="241">
        <f>+'Monthly Interactions-$'!FE22/'Monthly Interactions-Energy'!FE22</f>
        <v>101.36219741988607</v>
      </c>
      <c r="FF22" s="241">
        <f>+'Monthly Interactions-$'!FF22/'Monthly Interactions-Energy'!FF22</f>
        <v>101.54273525733609</v>
      </c>
      <c r="FG22" s="241">
        <f>+'Monthly Interactions-$'!FG22/'Monthly Interactions-Energy'!FG22</f>
        <v>94.883124044317611</v>
      </c>
      <c r="FH22" s="241">
        <f>+'Monthly Interactions-$'!FH22/'Monthly Interactions-Energy'!FH22</f>
        <v>91.837256943724157</v>
      </c>
      <c r="FI22" s="241">
        <f>+'Monthly Interactions-$'!FI22/'Monthly Interactions-Energy'!FI22</f>
        <v>96.217906686779287</v>
      </c>
      <c r="FJ22" s="241">
        <f>+'Monthly Interactions-$'!FJ22/'Monthly Interactions-Energy'!FJ22</f>
        <v>111.06235631630774</v>
      </c>
      <c r="FK22" s="241">
        <f>+'Monthly Interactions-$'!FK22/'Monthly Interactions-Energy'!FK22</f>
        <v>122.8848437874241</v>
      </c>
      <c r="FL22" s="241">
        <f>+'Monthly Interactions-$'!FL22/'Monthly Interactions-Energy'!FL22</f>
        <v>122.88992581634943</v>
      </c>
      <c r="FM22" s="241">
        <f>+'Monthly Interactions-$'!FM22/'Monthly Interactions-Energy'!FM22</f>
        <v>105.19152429393871</v>
      </c>
      <c r="FN22" s="241">
        <f>+'Monthly Interactions-$'!FN22/'Monthly Interactions-Energy'!FN22</f>
        <v>93.95810942476507</v>
      </c>
      <c r="FO22" s="241">
        <f>+'Monthly Interactions-$'!FO22/'Monthly Interactions-Energy'!FO22</f>
        <v>92.451364127564972</v>
      </c>
      <c r="FP22" s="241">
        <f>+'Monthly Interactions-$'!FP22/'Monthly Interactions-Energy'!FP22</f>
        <v>101.98017863522789</v>
      </c>
      <c r="FQ22" s="241">
        <f>+'Monthly Interactions-$'!FQ22/'Monthly Interactions-Energy'!FQ22</f>
        <v>106.56134995166619</v>
      </c>
      <c r="FR22" s="241">
        <f>+'Monthly Interactions-$'!FR22/'Monthly Interactions-Energy'!FR22</f>
        <v>105.43556648110423</v>
      </c>
      <c r="FS22" s="241">
        <f>+'Monthly Interactions-$'!FS22/'Monthly Interactions-Energy'!FS22</f>
        <v>99.00856690763348</v>
      </c>
      <c r="FT22" s="241">
        <f>+'Monthly Interactions-$'!FT22/'Monthly Interactions-Energy'!FT22</f>
        <v>97.838292590215232</v>
      </c>
      <c r="FU22" s="241">
        <f>+'Monthly Interactions-$'!FU22/'Monthly Interactions-Energy'!FU22</f>
        <v>100.61868986514105</v>
      </c>
      <c r="FV22" s="241">
        <f>+'Monthly Interactions-$'!FV22/'Monthly Interactions-Energy'!FV22</f>
        <v>117.29294407428557</v>
      </c>
      <c r="FW22" s="241">
        <f>+'Monthly Interactions-$'!FW22/'Monthly Interactions-Energy'!FW22</f>
        <v>126.79470771183531</v>
      </c>
      <c r="FX22" s="241">
        <f>+'Monthly Interactions-$'!FX22/'Monthly Interactions-Energy'!FX22</f>
        <v>127.58504110163989</v>
      </c>
      <c r="FY22" s="241">
        <f>+'Monthly Interactions-$'!FY22/'Monthly Interactions-Energy'!FY22</f>
        <v>107.37225723451948</v>
      </c>
      <c r="FZ22" s="241">
        <f>+'Monthly Interactions-$'!FZ22/'Monthly Interactions-Energy'!FZ22</f>
        <v>99.024549031331929</v>
      </c>
      <c r="GA22" s="241">
        <f>+'Monthly Interactions-$'!GA22/'Monthly Interactions-Energy'!GA22</f>
        <v>98.516375825112149</v>
      </c>
      <c r="GB22" s="241">
        <f>+'Monthly Interactions-$'!GB22/'Monthly Interactions-Energy'!GB22</f>
        <v>105.12581967671765</v>
      </c>
    </row>
    <row r="23" spans="2:184">
      <c r="B23" s="17" t="s">
        <v>74</v>
      </c>
      <c r="C23" s="21" t="s">
        <v>61</v>
      </c>
      <c r="D23" s="19" t="s">
        <v>72</v>
      </c>
      <c r="E23" s="241">
        <f>+'Monthly Interactions-$'!E23/'Monthly Interactions-Energy'!E23</f>
        <v>27.644460775546083</v>
      </c>
      <c r="F23" s="241">
        <f>+'Monthly Interactions-$'!F23/'Monthly Interactions-Energy'!F23</f>
        <v>27.965648456208577</v>
      </c>
      <c r="G23" s="241">
        <f>+'Monthly Interactions-$'!G23/'Monthly Interactions-Energy'!G23</f>
        <v>26.275307787799001</v>
      </c>
      <c r="H23" s="241">
        <f>+'Monthly Interactions-$'!H23/'Monthly Interactions-Energy'!H23</f>
        <v>24.722288723641029</v>
      </c>
      <c r="I23" s="241">
        <f>+'Monthly Interactions-$'!I23/'Monthly Interactions-Energy'!I23</f>
        <v>23.255128424226427</v>
      </c>
      <c r="J23" s="241">
        <f>+'Monthly Interactions-$'!J23/'Monthly Interactions-Energy'!J23</f>
        <v>23.561333664568405</v>
      </c>
      <c r="K23" s="241">
        <f>+'Monthly Interactions-$'!K23/'Monthly Interactions-Energy'!K23</f>
        <v>25.63114635588234</v>
      </c>
      <c r="L23" s="241">
        <f>+'Monthly Interactions-$'!L23/'Monthly Interactions-Energy'!L23</f>
        <v>25.141216613467204</v>
      </c>
      <c r="M23" s="241">
        <f>+'Monthly Interactions-$'!M23/'Monthly Interactions-Energy'!M23</f>
        <v>23.472983316077741</v>
      </c>
      <c r="N23" s="241">
        <f>+'Monthly Interactions-$'!N23/'Monthly Interactions-Energy'!N23</f>
        <v>24.473219139477123</v>
      </c>
      <c r="O23" s="241">
        <f>+'Monthly Interactions-$'!O23/'Monthly Interactions-Energy'!O23</f>
        <v>24.508833472576786</v>
      </c>
      <c r="P23" s="241">
        <f>+'Monthly Interactions-$'!P23/'Monthly Interactions-Energy'!P23</f>
        <v>25.412893854564846</v>
      </c>
      <c r="Q23" s="241">
        <f>+'Monthly Interactions-$'!Q23/'Monthly Interactions-Energy'!Q23</f>
        <v>28.697695336104214</v>
      </c>
      <c r="R23" s="241">
        <f>+'Monthly Interactions-$'!R23/'Monthly Interactions-Energy'!R23</f>
        <v>29.124398673558456</v>
      </c>
      <c r="S23" s="241">
        <f>+'Monthly Interactions-$'!S23/'Monthly Interactions-Energy'!S23</f>
        <v>25.8740816847228</v>
      </c>
      <c r="T23" s="241">
        <f>+'Monthly Interactions-$'!T23/'Monthly Interactions-Energy'!T23</f>
        <v>25.376454197242666</v>
      </c>
      <c r="U23" s="241">
        <f>+'Monthly Interactions-$'!U23/'Monthly Interactions-Energy'!U23</f>
        <v>24.119046584522277</v>
      </c>
      <c r="V23" s="241">
        <f>+'Monthly Interactions-$'!V23/'Monthly Interactions-Energy'!V23</f>
        <v>25.505563848967832</v>
      </c>
      <c r="W23" s="241">
        <f>+'Monthly Interactions-$'!W23/'Monthly Interactions-Energy'!W23</f>
        <v>27.288978023480041</v>
      </c>
      <c r="X23" s="241">
        <f>+'Monthly Interactions-$'!X23/'Monthly Interactions-Energy'!X23</f>
        <v>26.67026615627346</v>
      </c>
      <c r="Y23" s="241">
        <f>+'Monthly Interactions-$'!Y23/'Monthly Interactions-Energy'!Y23</f>
        <v>23.297020767009585</v>
      </c>
      <c r="Z23" s="241">
        <f>+'Monthly Interactions-$'!Z23/'Monthly Interactions-Energy'!Z23</f>
        <v>24.483463140102021</v>
      </c>
      <c r="AA23" s="241">
        <f>+'Monthly Interactions-$'!AA23/'Monthly Interactions-Energy'!AA23</f>
        <v>25.024530354952802</v>
      </c>
      <c r="AB23" s="241">
        <f>+'Monthly Interactions-$'!AB23/'Monthly Interactions-Energy'!AB23</f>
        <v>25.180625672323789</v>
      </c>
      <c r="AC23" s="241">
        <f>+'Monthly Interactions-$'!AC23/'Monthly Interactions-Energy'!AC23</f>
        <v>29.806998869195976</v>
      </c>
      <c r="AD23" s="241">
        <f>+'Monthly Interactions-$'!AD23/'Monthly Interactions-Energy'!AD23</f>
        <v>30.13908364139639</v>
      </c>
      <c r="AE23" s="241">
        <f>+'Monthly Interactions-$'!AE23/'Monthly Interactions-Energy'!AE23</f>
        <v>27.063186596304146</v>
      </c>
      <c r="AF23" s="241">
        <f>+'Monthly Interactions-$'!AF23/'Monthly Interactions-Energy'!AF23</f>
        <v>26.615718523903404</v>
      </c>
      <c r="AG23" s="241">
        <f>+'Monthly Interactions-$'!AG23/'Monthly Interactions-Energy'!AG23</f>
        <v>25.632031256062263</v>
      </c>
      <c r="AH23" s="241">
        <f>+'Monthly Interactions-$'!AH23/'Monthly Interactions-Energy'!AH23</f>
        <v>27.015914669844733</v>
      </c>
      <c r="AI23" s="241">
        <f>+'Monthly Interactions-$'!AI23/'Monthly Interactions-Energy'!AI23</f>
        <v>28.716980103756139</v>
      </c>
      <c r="AJ23" s="241">
        <f>+'Monthly Interactions-$'!AJ23/'Monthly Interactions-Energy'!AJ23</f>
        <v>28.098396636455682</v>
      </c>
      <c r="AK23" s="241">
        <f>+'Monthly Interactions-$'!AK23/'Monthly Interactions-Energy'!AK23</f>
        <v>24.652704847762315</v>
      </c>
      <c r="AL23" s="241">
        <f>+'Monthly Interactions-$'!AL23/'Monthly Interactions-Energy'!AL23</f>
        <v>25.797305462082623</v>
      </c>
      <c r="AM23" s="241">
        <f>+'Monthly Interactions-$'!AM23/'Monthly Interactions-Energy'!AM23</f>
        <v>26.378191428190341</v>
      </c>
      <c r="AN23" s="241">
        <f>+'Monthly Interactions-$'!AN23/'Monthly Interactions-Energy'!AN23</f>
        <v>26.266502923274199</v>
      </c>
      <c r="AO23" s="241">
        <f>+'Monthly Interactions-$'!AO23/'Monthly Interactions-Energy'!AO23</f>
        <v>31.99376023136675</v>
      </c>
      <c r="AP23" s="241">
        <f>+'Monthly Interactions-$'!AP23/'Monthly Interactions-Energy'!AP23</f>
        <v>32.398563852177816</v>
      </c>
      <c r="AQ23" s="241">
        <f>+'Monthly Interactions-$'!AQ23/'Monthly Interactions-Energy'!AQ23</f>
        <v>28.742282190094929</v>
      </c>
      <c r="AR23" s="241">
        <f>+'Monthly Interactions-$'!AR23/'Monthly Interactions-Energy'!AR23</f>
        <v>28.213961654122269</v>
      </c>
      <c r="AS23" s="241">
        <f>+'Monthly Interactions-$'!AS23/'Monthly Interactions-Energy'!AS23</f>
        <v>27.088498069556334</v>
      </c>
      <c r="AT23" s="241">
        <f>+'Monthly Interactions-$'!AT23/'Monthly Interactions-Energy'!AT23</f>
        <v>28.504566415697923</v>
      </c>
      <c r="AU23" s="241">
        <f>+'Monthly Interactions-$'!AU23/'Monthly Interactions-Energy'!AU23</f>
        <v>30.901869009584665</v>
      </c>
      <c r="AV23" s="241">
        <f>+'Monthly Interactions-$'!AV23/'Monthly Interactions-Energy'!AV23</f>
        <v>30.42368480203077</v>
      </c>
      <c r="AW23" s="241">
        <f>+'Monthly Interactions-$'!AW23/'Monthly Interactions-Energy'!AW23</f>
        <v>26.707459303864479</v>
      </c>
      <c r="AX23" s="241">
        <f>+'Monthly Interactions-$'!AX23/'Monthly Interactions-Energy'!AX23</f>
        <v>27.710631782113268</v>
      </c>
      <c r="AY23" s="241">
        <f>+'Monthly Interactions-$'!AY23/'Monthly Interactions-Energy'!AY23</f>
        <v>28.337049521980127</v>
      </c>
      <c r="AZ23" s="241">
        <f>+'Monthly Interactions-$'!AZ23/'Monthly Interactions-Energy'!AZ23</f>
        <v>28.404212266536526</v>
      </c>
      <c r="BA23" s="241">
        <f>+'Monthly Interactions-$'!BA23/'Monthly Interactions-Energy'!BA23</f>
        <v>33.452206135152366</v>
      </c>
      <c r="BB23" s="241">
        <f>+'Monthly Interactions-$'!BB23/'Monthly Interactions-Energy'!BB23</f>
        <v>33.801459683967785</v>
      </c>
      <c r="BC23" s="241">
        <f>+'Monthly Interactions-$'!BC23/'Monthly Interactions-Energy'!BC23</f>
        <v>30.207974369120894</v>
      </c>
      <c r="BD23" s="241">
        <f>+'Monthly Interactions-$'!BD23/'Monthly Interactions-Energy'!BD23</f>
        <v>29.673027755995555</v>
      </c>
      <c r="BE23" s="241">
        <f>+'Monthly Interactions-$'!BE23/'Monthly Interactions-Energy'!BE23</f>
        <v>27.584655666919058</v>
      </c>
      <c r="BF23" s="241">
        <f>+'Monthly Interactions-$'!BF23/'Monthly Interactions-Energy'!BF23</f>
        <v>29.311793126500348</v>
      </c>
      <c r="BG23" s="241">
        <f>+'Monthly Interactions-$'!BG23/'Monthly Interactions-Energy'!BG23</f>
        <v>31.563705886247764</v>
      </c>
      <c r="BH23" s="241">
        <f>+'Monthly Interactions-$'!BH23/'Monthly Interactions-Energy'!BH23</f>
        <v>30.855997479764323</v>
      </c>
      <c r="BI23" s="241">
        <f>+'Monthly Interactions-$'!BI23/'Monthly Interactions-Energy'!BI23</f>
        <v>26.898577886343215</v>
      </c>
      <c r="BJ23" s="241">
        <f>+'Monthly Interactions-$'!BJ23/'Monthly Interactions-Energy'!BJ23</f>
        <v>28.18580673080794</v>
      </c>
      <c r="BK23" s="241">
        <f>+'Monthly Interactions-$'!BK23/'Monthly Interactions-Energy'!BK23</f>
        <v>28.967755528624046</v>
      </c>
      <c r="BL23" s="241">
        <f>+'Monthly Interactions-$'!BL23/'Monthly Interactions-Energy'!BL23</f>
        <v>30.056313873305047</v>
      </c>
      <c r="BM23" s="241">
        <f>+'Monthly Interactions-$'!BM23/'Monthly Interactions-Energy'!BM23</f>
        <v>34.812383376397896</v>
      </c>
      <c r="BN23" s="241">
        <f>+'Monthly Interactions-$'!BN23/'Monthly Interactions-Energy'!BN23</f>
        <v>35.481115820543948</v>
      </c>
      <c r="BO23" s="241">
        <f>+'Monthly Interactions-$'!BO23/'Monthly Interactions-Energy'!BO23</f>
        <v>32.247103148481585</v>
      </c>
      <c r="BP23" s="241">
        <f>+'Monthly Interactions-$'!BP23/'Monthly Interactions-Energy'!BP23</f>
        <v>32.16661793997698</v>
      </c>
      <c r="BQ23" s="241">
        <f>+'Monthly Interactions-$'!BQ23/'Monthly Interactions-Energy'!BQ23</f>
        <v>30.813675502034872</v>
      </c>
      <c r="BR23" s="241">
        <f>+'Monthly Interactions-$'!BR23/'Monthly Interactions-Energy'!BR23</f>
        <v>33.240424225680698</v>
      </c>
      <c r="BS23" s="241">
        <f>+'Monthly Interactions-$'!BS23/'Monthly Interactions-Energy'!BS23</f>
        <v>36.74155753024057</v>
      </c>
      <c r="BT23" s="241">
        <f>+'Monthly Interactions-$'!BT23/'Monthly Interactions-Energy'!BT23</f>
        <v>36.801848854442191</v>
      </c>
      <c r="BU23" s="241">
        <f>+'Monthly Interactions-$'!BU23/'Monthly Interactions-Energy'!BU23</f>
        <v>32.695004238937393</v>
      </c>
      <c r="BV23" s="241">
        <f>+'Monthly Interactions-$'!BV23/'Monthly Interactions-Energy'!BV23</f>
        <v>32.961078971992869</v>
      </c>
      <c r="BW23" s="241">
        <f>+'Monthly Interactions-$'!BW23/'Monthly Interactions-Energy'!BW23</f>
        <v>34.369205256881642</v>
      </c>
      <c r="BX23" s="241">
        <f>+'Monthly Interactions-$'!BX23/'Monthly Interactions-Energy'!BX23</f>
        <v>36.42535946438197</v>
      </c>
      <c r="BY23" s="241">
        <f>+'Monthly Interactions-$'!BY23/'Monthly Interactions-Energy'!BY23</f>
        <v>39.355409845317354</v>
      </c>
      <c r="BZ23" s="241">
        <f>+'Monthly Interactions-$'!BZ23/'Monthly Interactions-Energy'!BZ23</f>
        <v>40.360346749852724</v>
      </c>
      <c r="CA23" s="241">
        <f>+'Monthly Interactions-$'!CA23/'Monthly Interactions-Energy'!CA23</f>
        <v>37.984848341361669</v>
      </c>
      <c r="CB23" s="241">
        <f>+'Monthly Interactions-$'!CB23/'Monthly Interactions-Energy'!CB23</f>
        <v>37.476945161195594</v>
      </c>
      <c r="CC23" s="241">
        <f>+'Monthly Interactions-$'!CC23/'Monthly Interactions-Energy'!CC23</f>
        <v>35.901628874321453</v>
      </c>
      <c r="CD23" s="241">
        <f>+'Monthly Interactions-$'!CD23/'Monthly Interactions-Energy'!CD23</f>
        <v>38.77445429421271</v>
      </c>
      <c r="CE23" s="241">
        <f>+'Monthly Interactions-$'!CE23/'Monthly Interactions-Energy'!CE23</f>
        <v>45.992116397707598</v>
      </c>
      <c r="CF23" s="241">
        <f>+'Monthly Interactions-$'!CF23/'Monthly Interactions-Energy'!CF23</f>
        <v>45.802662110819284</v>
      </c>
      <c r="CG23" s="241">
        <f>+'Monthly Interactions-$'!CG23/'Monthly Interactions-Energy'!CG23</f>
        <v>38.907332601102233</v>
      </c>
      <c r="CH23" s="241">
        <f>+'Monthly Interactions-$'!CH23/'Monthly Interactions-Energy'!CH23</f>
        <v>38.802552714845554</v>
      </c>
      <c r="CI23" s="241">
        <f>+'Monthly Interactions-$'!CI23/'Monthly Interactions-Energy'!CI23</f>
        <v>41.316920915668177</v>
      </c>
      <c r="CJ23" s="241">
        <f>+'Monthly Interactions-$'!CJ23/'Monthly Interactions-Energy'!CJ23</f>
        <v>43.630990342201841</v>
      </c>
      <c r="CK23" s="241">
        <f>+'Monthly Interactions-$'!CK23/'Monthly Interactions-Energy'!CK23</f>
        <v>44.711974805668724</v>
      </c>
      <c r="CL23" s="241">
        <f>+'Monthly Interactions-$'!CL23/'Monthly Interactions-Energy'!CL23</f>
        <v>45.361501044533348</v>
      </c>
      <c r="CM23" s="241">
        <f>+'Monthly Interactions-$'!CM23/'Monthly Interactions-Energy'!CM23</f>
        <v>43.106644560689844</v>
      </c>
      <c r="CN23" s="241">
        <f>+'Monthly Interactions-$'!CN23/'Monthly Interactions-Energy'!CN23</f>
        <v>42.049435761385702</v>
      </c>
      <c r="CO23" s="241">
        <f>+'Monthly Interactions-$'!CO23/'Monthly Interactions-Energy'!CO23</f>
        <v>40.747918018186752</v>
      </c>
      <c r="CP23" s="241">
        <f>+'Monthly Interactions-$'!CP23/'Monthly Interactions-Energy'!CP23</f>
        <v>44.219910885446353</v>
      </c>
      <c r="CQ23" s="241">
        <f>+'Monthly Interactions-$'!CQ23/'Monthly Interactions-Energy'!CQ23</f>
        <v>52.06198435025177</v>
      </c>
      <c r="CR23" s="241">
        <f>+'Monthly Interactions-$'!CR23/'Monthly Interactions-Energy'!CR23</f>
        <v>51.130998228553217</v>
      </c>
      <c r="CS23" s="241">
        <f>+'Monthly Interactions-$'!CS23/'Monthly Interactions-Energy'!CS23</f>
        <v>42.231112932408188</v>
      </c>
      <c r="CT23" s="241">
        <f>+'Monthly Interactions-$'!CT23/'Monthly Interactions-Energy'!CT23</f>
        <v>41.665797538112898</v>
      </c>
      <c r="CU23" s="241">
        <f>+'Monthly Interactions-$'!CU23/'Monthly Interactions-Energy'!CU23</f>
        <v>43.267366924887348</v>
      </c>
      <c r="CV23" s="241">
        <f>+'Monthly Interactions-$'!CV23/'Monthly Interactions-Energy'!CV23</f>
        <v>45.446101072048521</v>
      </c>
      <c r="CW23" s="241">
        <f>+'Monthly Interactions-$'!CW23/'Monthly Interactions-Energy'!CW23</f>
        <v>43.968890607107113</v>
      </c>
      <c r="CX23" s="241">
        <f>+'Monthly Interactions-$'!CX23/'Monthly Interactions-Energy'!CX23</f>
        <v>44.097414531808646</v>
      </c>
      <c r="CY23" s="241">
        <f>+'Monthly Interactions-$'!CY23/'Monthly Interactions-Energy'!CY23</f>
        <v>42.429219230717095</v>
      </c>
      <c r="CZ23" s="241">
        <f>+'Monthly Interactions-$'!CZ23/'Monthly Interactions-Energy'!CZ23</f>
        <v>39.809382968447395</v>
      </c>
      <c r="DA23" s="241">
        <f>+'Monthly Interactions-$'!DA23/'Monthly Interactions-Energy'!DA23</f>
        <v>37.737059910271974</v>
      </c>
      <c r="DB23" s="241">
        <f>+'Monthly Interactions-$'!DB23/'Monthly Interactions-Energy'!DB23</f>
        <v>39.622530930593015</v>
      </c>
      <c r="DC23" s="241">
        <f>+'Monthly Interactions-$'!DC23/'Monthly Interactions-Energy'!DC23</f>
        <v>44.227893583405532</v>
      </c>
      <c r="DD23" s="241">
        <f>+'Monthly Interactions-$'!DD23/'Monthly Interactions-Energy'!DD23</f>
        <v>44.808359185825438</v>
      </c>
      <c r="DE23" s="241">
        <f>+'Monthly Interactions-$'!DE23/'Monthly Interactions-Energy'!DE23</f>
        <v>36.846183417390769</v>
      </c>
      <c r="DF23" s="241">
        <f>+'Monthly Interactions-$'!DF23/'Monthly Interactions-Energy'!DF23</f>
        <v>38.145790453558867</v>
      </c>
      <c r="DG23" s="241">
        <f>+'Monthly Interactions-$'!DG23/'Monthly Interactions-Energy'!DG23</f>
        <v>41.177776217391269</v>
      </c>
      <c r="DH23" s="241">
        <f>+'Monthly Interactions-$'!DH23/'Monthly Interactions-Energy'!DH23</f>
        <v>42.085063404665242</v>
      </c>
      <c r="DI23" s="241">
        <f>+'Monthly Interactions-$'!DI23/'Monthly Interactions-Energy'!DI23</f>
        <v>45.29717033396863</v>
      </c>
      <c r="DJ23" s="241">
        <f>+'Monthly Interactions-$'!DJ23/'Monthly Interactions-Energy'!DJ23</f>
        <v>45.067224184988994</v>
      </c>
      <c r="DK23" s="241">
        <f>+'Monthly Interactions-$'!DK23/'Monthly Interactions-Energy'!DK23</f>
        <v>43.394128173180945</v>
      </c>
      <c r="DL23" s="241">
        <f>+'Monthly Interactions-$'!DL23/'Monthly Interactions-Energy'!DL23</f>
        <v>40.992635922802236</v>
      </c>
      <c r="DM23" s="241">
        <f>+'Monthly Interactions-$'!DM23/'Monthly Interactions-Energy'!DM23</f>
        <v>38.854186891464835</v>
      </c>
      <c r="DN23" s="241">
        <f>+'Monthly Interactions-$'!DN23/'Monthly Interactions-Energy'!DN23</f>
        <v>39.887510549498828</v>
      </c>
      <c r="DO23" s="241">
        <f>+'Monthly Interactions-$'!DO23/'Monthly Interactions-Energy'!DO23</f>
        <v>45.382073999824108</v>
      </c>
      <c r="DP23" s="241">
        <f>+'Monthly Interactions-$'!DP23/'Monthly Interactions-Energy'!DP23</f>
        <v>44.908691361132796</v>
      </c>
      <c r="DQ23" s="241">
        <f>+'Monthly Interactions-$'!DQ23/'Monthly Interactions-Energy'!DQ23</f>
        <v>37.290805797738543</v>
      </c>
      <c r="DR23" s="241">
        <f>+'Monthly Interactions-$'!DR23/'Monthly Interactions-Energy'!DR23</f>
        <v>40.358136510817999</v>
      </c>
      <c r="DS23" s="241">
        <f>+'Monthly Interactions-$'!DS23/'Monthly Interactions-Energy'!DS23</f>
        <v>42.780016906626706</v>
      </c>
      <c r="DT23" s="241">
        <f>+'Monthly Interactions-$'!DT23/'Monthly Interactions-Energy'!DT23</f>
        <v>43.405286582253943</v>
      </c>
      <c r="DU23" s="241">
        <f>+'Monthly Interactions-$'!DU23/'Monthly Interactions-Energy'!DU23</f>
        <v>46.600671239969628</v>
      </c>
      <c r="DV23" s="241">
        <f>+'Monthly Interactions-$'!DV23/'Monthly Interactions-Energy'!DV23</f>
        <v>46.004533575224741</v>
      </c>
      <c r="DW23" s="241">
        <f>+'Monthly Interactions-$'!DW23/'Monthly Interactions-Energy'!DW23</f>
        <v>44.356287031925596</v>
      </c>
      <c r="DX23" s="241">
        <f>+'Monthly Interactions-$'!DX23/'Monthly Interactions-Energy'!DX23</f>
        <v>42.802951764934349</v>
      </c>
      <c r="DY23" s="241">
        <f>+'Monthly Interactions-$'!DY23/'Monthly Interactions-Energy'!DY23</f>
        <v>40.421332379786421</v>
      </c>
      <c r="DZ23" s="241">
        <f>+'Monthly Interactions-$'!DZ23/'Monthly Interactions-Energy'!DZ23</f>
        <v>39.462424565244113</v>
      </c>
      <c r="EA23" s="241">
        <f>+'Monthly Interactions-$'!EA23/'Monthly Interactions-Energy'!EA23</f>
        <v>46.028167367047615</v>
      </c>
      <c r="EB23" s="241">
        <f>+'Monthly Interactions-$'!EB23/'Monthly Interactions-Energy'!EB23</f>
        <v>44.508877306949344</v>
      </c>
      <c r="EC23" s="241">
        <f>+'Monthly Interactions-$'!EC23/'Monthly Interactions-Energy'!EC23</f>
        <v>38.895184302075599</v>
      </c>
      <c r="ED23" s="241">
        <f>+'Monthly Interactions-$'!ED23/'Monthly Interactions-Energy'!ED23</f>
        <v>40.629055426629236</v>
      </c>
      <c r="EE23" s="241">
        <f>+'Monthly Interactions-$'!EE23/'Monthly Interactions-Energy'!EE23</f>
        <v>42.644400840168622</v>
      </c>
      <c r="EF23" s="241">
        <f>+'Monthly Interactions-$'!EF23/'Monthly Interactions-Energy'!EF23</f>
        <v>44.413549980906225</v>
      </c>
      <c r="EG23" s="241">
        <f>+'Monthly Interactions-$'!EG23/'Monthly Interactions-Energy'!EG23</f>
        <v>46.972940261989599</v>
      </c>
      <c r="EH23" s="241">
        <f>+'Monthly Interactions-$'!EH23/'Monthly Interactions-Energy'!EH23</f>
        <v>46.807697067099539</v>
      </c>
      <c r="EI23" s="241">
        <f>+'Monthly Interactions-$'!EI23/'Monthly Interactions-Energy'!EI23</f>
        <v>45.401148864328128</v>
      </c>
      <c r="EJ23" s="241">
        <f>+'Monthly Interactions-$'!EJ23/'Monthly Interactions-Energy'!EJ23</f>
        <v>43.865469505311601</v>
      </c>
      <c r="EK23" s="241">
        <f>+'Monthly Interactions-$'!EK23/'Monthly Interactions-Energy'!EK23</f>
        <v>40.658844338191571</v>
      </c>
      <c r="EL23" s="241">
        <f>+'Monthly Interactions-$'!EL23/'Monthly Interactions-Energy'!EL23</f>
        <v>40.621447787208247</v>
      </c>
      <c r="EM23" s="241">
        <f>+'Monthly Interactions-$'!EM23/'Monthly Interactions-Energy'!EM23</f>
        <v>47.828388946299086</v>
      </c>
      <c r="EN23" s="241">
        <f>+'Monthly Interactions-$'!EN23/'Monthly Interactions-Energy'!EN23</f>
        <v>45.551456650676215</v>
      </c>
      <c r="EO23" s="241">
        <f>+'Monthly Interactions-$'!EO23/'Monthly Interactions-Energy'!EO23</f>
        <v>40.968654974897909</v>
      </c>
      <c r="EP23" s="241">
        <f>+'Monthly Interactions-$'!EP23/'Monthly Interactions-Energy'!EP23</f>
        <v>41.826854774449792</v>
      </c>
      <c r="EQ23" s="241">
        <f>+'Monthly Interactions-$'!EQ23/'Monthly Interactions-Energy'!EQ23</f>
        <v>43.129011713655366</v>
      </c>
      <c r="ER23" s="241">
        <f>+'Monthly Interactions-$'!ER23/'Monthly Interactions-Energy'!ER23</f>
        <v>46.702562000569074</v>
      </c>
      <c r="ES23" s="241">
        <f>+'Monthly Interactions-$'!ES23/'Monthly Interactions-Energy'!ES23</f>
        <v>49.3952940366596</v>
      </c>
      <c r="ET23" s="241">
        <f>+'Monthly Interactions-$'!ET23/'Monthly Interactions-Energy'!ET23</f>
        <v>49.085651206566851</v>
      </c>
      <c r="EU23" s="241">
        <f>+'Monthly Interactions-$'!EU23/'Monthly Interactions-Energy'!EU23</f>
        <v>47.478139935610756</v>
      </c>
      <c r="EV23" s="241">
        <f>+'Monthly Interactions-$'!EV23/'Monthly Interactions-Energy'!EV23</f>
        <v>44.632301218010127</v>
      </c>
      <c r="EW23" s="241">
        <f>+'Monthly Interactions-$'!EW23/'Monthly Interactions-Energy'!EW23</f>
        <v>42.639449925983342</v>
      </c>
      <c r="EX23" s="241">
        <f>+'Monthly Interactions-$'!EX23/'Monthly Interactions-Energy'!EX23</f>
        <v>43.033004192103974</v>
      </c>
      <c r="EY23" s="241">
        <f>+'Monthly Interactions-$'!EY23/'Monthly Interactions-Energy'!EY23</f>
        <v>47.531022416377382</v>
      </c>
      <c r="EZ23" s="241">
        <f>+'Monthly Interactions-$'!EZ23/'Monthly Interactions-Energy'!EZ23</f>
        <v>48.87499580047777</v>
      </c>
      <c r="FA23" s="241">
        <f>+'Monthly Interactions-$'!FA23/'Monthly Interactions-Energy'!FA23</f>
        <v>41.41480708166128</v>
      </c>
      <c r="FB23" s="241">
        <f>+'Monthly Interactions-$'!FB23/'Monthly Interactions-Energy'!FB23</f>
        <v>44.039335949593756</v>
      </c>
      <c r="FC23" s="241">
        <f>+'Monthly Interactions-$'!FC23/'Monthly Interactions-Energy'!FC23</f>
        <v>45.924263382968526</v>
      </c>
      <c r="FD23" s="241">
        <f>+'Monthly Interactions-$'!FD23/'Monthly Interactions-Energy'!FD23</f>
        <v>47.820904035705944</v>
      </c>
      <c r="FE23" s="241">
        <f>+'Monthly Interactions-$'!FE23/'Monthly Interactions-Energy'!FE23</f>
        <v>52.603699121972788</v>
      </c>
      <c r="FF23" s="241">
        <f>+'Monthly Interactions-$'!FF23/'Monthly Interactions-Energy'!FF23</f>
        <v>52.771688397723509</v>
      </c>
      <c r="FG23" s="241">
        <f>+'Monthly Interactions-$'!FG23/'Monthly Interactions-Energy'!FG23</f>
        <v>51.403869688662617</v>
      </c>
      <c r="FH23" s="241">
        <f>+'Monthly Interactions-$'!FH23/'Monthly Interactions-Energy'!FH23</f>
        <v>49.094143062890062</v>
      </c>
      <c r="FI23" s="241">
        <f>+'Monthly Interactions-$'!FI23/'Monthly Interactions-Energy'!FI23</f>
        <v>45.828155665718008</v>
      </c>
      <c r="FJ23" s="241">
        <f>+'Monthly Interactions-$'!FJ23/'Monthly Interactions-Energy'!FJ23</f>
        <v>46.016388169317295</v>
      </c>
      <c r="FK23" s="241">
        <f>+'Monthly Interactions-$'!FK23/'Monthly Interactions-Energy'!FK23</f>
        <v>52.176243822355509</v>
      </c>
      <c r="FL23" s="241">
        <f>+'Monthly Interactions-$'!FL23/'Monthly Interactions-Energy'!FL23</f>
        <v>52.358598358505773</v>
      </c>
      <c r="FM23" s="241">
        <f>+'Monthly Interactions-$'!FM23/'Monthly Interactions-Energy'!FM23</f>
        <v>43.528579168791431</v>
      </c>
      <c r="FN23" s="241">
        <f>+'Monthly Interactions-$'!FN23/'Monthly Interactions-Energy'!FN23</f>
        <v>48.542163859180896</v>
      </c>
      <c r="FO23" s="241">
        <f>+'Monthly Interactions-$'!FO23/'Monthly Interactions-Energy'!FO23</f>
        <v>49.772206320062949</v>
      </c>
      <c r="FP23" s="241">
        <f>+'Monthly Interactions-$'!FP23/'Monthly Interactions-Energy'!FP23</f>
        <v>51.397879292275448</v>
      </c>
      <c r="FQ23" s="241">
        <f>+'Monthly Interactions-$'!FQ23/'Monthly Interactions-Energy'!FQ23</f>
        <v>55.535779628960952</v>
      </c>
      <c r="FR23" s="241">
        <f>+'Monthly Interactions-$'!FR23/'Monthly Interactions-Energy'!FR23</f>
        <v>55.837371989037933</v>
      </c>
      <c r="FS23" s="241">
        <f>+'Monthly Interactions-$'!FS23/'Monthly Interactions-Energy'!FS23</f>
        <v>54.482957376672914</v>
      </c>
      <c r="FT23" s="241">
        <f>+'Monthly Interactions-$'!FT23/'Monthly Interactions-Energy'!FT23</f>
        <v>51.968390749995251</v>
      </c>
      <c r="FU23" s="241">
        <f>+'Monthly Interactions-$'!FU23/'Monthly Interactions-Energy'!FU23</f>
        <v>48.138610574156324</v>
      </c>
      <c r="FV23" s="241">
        <f>+'Monthly Interactions-$'!FV23/'Monthly Interactions-Energy'!FV23</f>
        <v>47.3785192654924</v>
      </c>
      <c r="FW23" s="241">
        <f>+'Monthly Interactions-$'!FW23/'Monthly Interactions-Energy'!FW23</f>
        <v>55.318672786251639</v>
      </c>
      <c r="FX23" s="241">
        <f>+'Monthly Interactions-$'!FX23/'Monthly Interactions-Energy'!FX23</f>
        <v>53.352927967561833</v>
      </c>
      <c r="FY23" s="241">
        <f>+'Monthly Interactions-$'!FY23/'Monthly Interactions-Energy'!FY23</f>
        <v>46.443213501609577</v>
      </c>
      <c r="FZ23" s="241">
        <f>+'Monthly Interactions-$'!FZ23/'Monthly Interactions-Energy'!FZ23</f>
        <v>50.566458167452687</v>
      </c>
      <c r="GA23" s="241">
        <f>+'Monthly Interactions-$'!GA23/'Monthly Interactions-Energy'!GA23</f>
        <v>52.222471496012027</v>
      </c>
      <c r="GB23" s="241">
        <f>+'Monthly Interactions-$'!GB23/'Monthly Interactions-Energy'!GB23</f>
        <v>55.278651885082787</v>
      </c>
    </row>
    <row r="24" spans="2:184">
      <c r="B24" s="17" t="s">
        <v>74</v>
      </c>
      <c r="C24" s="21" t="s">
        <v>61</v>
      </c>
      <c r="D24" s="42" t="s">
        <v>174</v>
      </c>
      <c r="E24" s="241">
        <f>+('Monthly Interactions-$'!E19-'Monthly Interactions-$'!E22)/('Monthly Interactions-Energy'!E19-'Monthly Interactions-Energy'!E22)</f>
        <v>27.906146467391864</v>
      </c>
      <c r="F24" s="241">
        <f>+('Monthly Interactions-$'!F19-'Monthly Interactions-$'!F22)/('Monthly Interactions-Energy'!F19-'Monthly Interactions-Energy'!F22)</f>
        <v>28.239031243064428</v>
      </c>
      <c r="G24" s="241">
        <f>+('Monthly Interactions-$'!G19-'Monthly Interactions-$'!G22)/('Monthly Interactions-Energy'!G19-'Monthly Interactions-Energy'!G22)</f>
        <v>26.353820123294039</v>
      </c>
      <c r="H24" s="241">
        <f>+('Monthly Interactions-$'!H19-'Monthly Interactions-$'!H22)/('Monthly Interactions-Energy'!H19-'Monthly Interactions-Energy'!H22)</f>
        <v>24.75546865635723</v>
      </c>
      <c r="I24" s="241">
        <f>+('Monthly Interactions-$'!I19-'Monthly Interactions-$'!I22)/('Monthly Interactions-Energy'!I19-'Monthly Interactions-Energy'!I22)</f>
        <v>23.337882729760938</v>
      </c>
      <c r="J24" s="241">
        <f>+('Monthly Interactions-$'!J19-'Monthly Interactions-$'!J22)/('Monthly Interactions-Energy'!J19-'Monthly Interactions-Energy'!J22)</f>
        <v>24.022317967488974</v>
      </c>
      <c r="K24" s="241">
        <f>+('Monthly Interactions-$'!K19-'Monthly Interactions-$'!K22)/('Monthly Interactions-Energy'!K19-'Monthly Interactions-Energy'!K22)</f>
        <v>26.26299394992655</v>
      </c>
      <c r="L24" s="241">
        <f>+('Monthly Interactions-$'!L19-'Monthly Interactions-$'!L22)/('Monthly Interactions-Energy'!L19-'Monthly Interactions-Energy'!L22)</f>
        <v>25.701341118521533</v>
      </c>
      <c r="M24" s="241">
        <f>+('Monthly Interactions-$'!M19-'Monthly Interactions-$'!M22)/('Monthly Interactions-Energy'!M19-'Monthly Interactions-Energy'!M22)</f>
        <v>23.816371211166086</v>
      </c>
      <c r="N24" s="241">
        <f>+('Monthly Interactions-$'!N19-'Monthly Interactions-$'!N22)/('Monthly Interactions-Energy'!N19-'Monthly Interactions-Energy'!N22)</f>
        <v>24.561494673953234</v>
      </c>
      <c r="O24" s="241">
        <f>+('Monthly Interactions-$'!O19-'Monthly Interactions-$'!O22)/('Monthly Interactions-Energy'!O19-'Monthly Interactions-Energy'!O22)</f>
        <v>24.685720380773823</v>
      </c>
      <c r="P24" s="241">
        <f>+('Monthly Interactions-$'!P19-'Monthly Interactions-$'!P22)/('Monthly Interactions-Energy'!P19-'Monthly Interactions-Energy'!P22)</f>
        <v>25.715629240472463</v>
      </c>
      <c r="Q24" s="241">
        <f>+('Monthly Interactions-$'!Q19-'Monthly Interactions-$'!Q22)/('Monthly Interactions-Energy'!Q19-'Monthly Interactions-Energy'!Q22)</f>
        <v>28.989679193532517</v>
      </c>
      <c r="R24" s="241">
        <f>+('Monthly Interactions-$'!R19-'Monthly Interactions-$'!R22)/('Monthly Interactions-Energy'!R19-'Monthly Interactions-Energy'!R22)</f>
        <v>29.405041262303307</v>
      </c>
      <c r="S24" s="241">
        <f>+('Monthly Interactions-$'!S19-'Monthly Interactions-$'!S22)/('Monthly Interactions-Energy'!S19-'Monthly Interactions-Energy'!S22)</f>
        <v>25.944871556590932</v>
      </c>
      <c r="T24" s="241">
        <f>+('Monthly Interactions-$'!T19-'Monthly Interactions-$'!T22)/('Monthly Interactions-Energy'!T19-'Monthly Interactions-Energy'!T22)</f>
        <v>25.417868024939445</v>
      </c>
      <c r="U24" s="241">
        <f>+('Monthly Interactions-$'!U19-'Monthly Interactions-$'!U22)/('Monthly Interactions-Energy'!U19-'Monthly Interactions-Energy'!U22)</f>
        <v>24.215532286373669</v>
      </c>
      <c r="V24" s="241">
        <f>+('Monthly Interactions-$'!V19-'Monthly Interactions-$'!V22)/('Monthly Interactions-Energy'!V19-'Monthly Interactions-Energy'!V22)</f>
        <v>25.875453529315884</v>
      </c>
      <c r="W24" s="241">
        <f>+('Monthly Interactions-$'!W19-'Monthly Interactions-$'!W22)/('Monthly Interactions-Energy'!W19-'Monthly Interactions-Energy'!W22)</f>
        <v>27.673760651199103</v>
      </c>
      <c r="X24" s="241">
        <f>+('Monthly Interactions-$'!X19-'Monthly Interactions-$'!X22)/('Monthly Interactions-Energy'!X19-'Monthly Interactions-Energy'!X22)</f>
        <v>27.256496253744007</v>
      </c>
      <c r="Y24" s="241">
        <f>+('Monthly Interactions-$'!Y19-'Monthly Interactions-$'!Y22)/('Monthly Interactions-Energy'!Y19-'Monthly Interactions-Energy'!Y22)</f>
        <v>23.546048777746911</v>
      </c>
      <c r="Z24" s="241">
        <f>+('Monthly Interactions-$'!Z19-'Monthly Interactions-$'!Z22)/('Monthly Interactions-Energy'!Z19-'Monthly Interactions-Energy'!Z22)</f>
        <v>24.562091903511124</v>
      </c>
      <c r="AA24" s="241">
        <f>+('Monthly Interactions-$'!AA19-'Monthly Interactions-$'!AA22)/('Monthly Interactions-Energy'!AA19-'Monthly Interactions-Energy'!AA22)</f>
        <v>25.292901566586661</v>
      </c>
      <c r="AB24" s="241">
        <f>+('Monthly Interactions-$'!AB19-'Monthly Interactions-$'!AB22)/('Monthly Interactions-Energy'!AB19-'Monthly Interactions-Energy'!AB22)</f>
        <v>25.400519220088917</v>
      </c>
      <c r="AC24" s="241">
        <f>+('Monthly Interactions-$'!AC19-'Monthly Interactions-$'!AC22)/('Monthly Interactions-Energy'!AC19-'Monthly Interactions-Energy'!AC22)</f>
        <v>30.10267469850961</v>
      </c>
      <c r="AD24" s="241">
        <f>+('Monthly Interactions-$'!AD19-'Monthly Interactions-$'!AD22)/('Monthly Interactions-Energy'!AD19-'Monthly Interactions-Energy'!AD22)</f>
        <v>30.520924565810532</v>
      </c>
      <c r="AE24" s="241">
        <f>+('Monthly Interactions-$'!AE19-'Monthly Interactions-$'!AE22)/('Monthly Interactions-Energy'!AE19-'Monthly Interactions-Energy'!AE22)</f>
        <v>27.102433319949242</v>
      </c>
      <c r="AF24" s="241">
        <f>+('Monthly Interactions-$'!AF19-'Monthly Interactions-$'!AF22)/('Monthly Interactions-Energy'!AF19-'Monthly Interactions-Energy'!AF22)</f>
        <v>26.686059387720949</v>
      </c>
      <c r="AG24" s="241">
        <f>+('Monthly Interactions-$'!AG19-'Monthly Interactions-$'!AG22)/('Monthly Interactions-Energy'!AG19-'Monthly Interactions-Energy'!AG22)</f>
        <v>25.729736867354351</v>
      </c>
      <c r="AH24" s="241">
        <f>+('Monthly Interactions-$'!AH19-'Monthly Interactions-$'!AH22)/('Monthly Interactions-Energy'!AH19-'Monthly Interactions-Energy'!AH22)</f>
        <v>27.617392725218707</v>
      </c>
      <c r="AI24" s="241">
        <f>+('Monthly Interactions-$'!AI19-'Monthly Interactions-$'!AI22)/('Monthly Interactions-Energy'!AI19-'Monthly Interactions-Energy'!AI22)</f>
        <v>29.554188377064509</v>
      </c>
      <c r="AJ24" s="241">
        <f>+('Monthly Interactions-$'!AJ19-'Monthly Interactions-$'!AJ22)/('Monthly Interactions-Energy'!AJ19-'Monthly Interactions-Energy'!AJ22)</f>
        <v>29.011815486289567</v>
      </c>
      <c r="AK24" s="241">
        <f>+('Monthly Interactions-$'!AK19-'Monthly Interactions-$'!AK22)/('Monthly Interactions-Energy'!AK19-'Monthly Interactions-Energy'!AK22)</f>
        <v>25.004945725321782</v>
      </c>
      <c r="AL24" s="241">
        <f>+('Monthly Interactions-$'!AL19-'Monthly Interactions-$'!AL22)/('Monthly Interactions-Energy'!AL19-'Monthly Interactions-Energy'!AL22)</f>
        <v>25.763770008944839</v>
      </c>
      <c r="AM24" s="241">
        <f>+('Monthly Interactions-$'!AM19-'Monthly Interactions-$'!AM22)/('Monthly Interactions-Energy'!AM19-'Monthly Interactions-Energy'!AM22)</f>
        <v>26.673090086315256</v>
      </c>
      <c r="AN24" s="241">
        <f>+('Monthly Interactions-$'!AN19-'Monthly Interactions-$'!AN22)/('Monthly Interactions-Energy'!AN19-'Monthly Interactions-Energy'!AN22)</f>
        <v>26.544807767527104</v>
      </c>
      <c r="AO24" s="241">
        <f>+('Monthly Interactions-$'!AO19-'Monthly Interactions-$'!AO22)/('Monthly Interactions-Energy'!AO19-'Monthly Interactions-Energy'!AO22)</f>
        <v>32.399334963769142</v>
      </c>
      <c r="AP24" s="241">
        <f>+('Monthly Interactions-$'!AP19-'Monthly Interactions-$'!AP22)/('Monthly Interactions-Energy'!AP19-'Monthly Interactions-Energy'!AP22)</f>
        <v>32.701048398966797</v>
      </c>
      <c r="AQ24" s="241">
        <f>+('Monthly Interactions-$'!AQ19-'Monthly Interactions-$'!AQ22)/('Monthly Interactions-Energy'!AQ19-'Monthly Interactions-Energy'!AQ22)</f>
        <v>28.765605506328409</v>
      </c>
      <c r="AR24" s="241">
        <f>+('Monthly Interactions-$'!AR19-'Monthly Interactions-$'!AR22)/('Monthly Interactions-Energy'!AR19-'Monthly Interactions-Energy'!AR22)</f>
        <v>28.209752636218322</v>
      </c>
      <c r="AS24" s="241">
        <f>+('Monthly Interactions-$'!AS19-'Monthly Interactions-$'!AS22)/('Monthly Interactions-Energy'!AS19-'Monthly Interactions-Energy'!AS22)</f>
        <v>27.303832085880519</v>
      </c>
      <c r="AT24" s="241">
        <f>+('Monthly Interactions-$'!AT19-'Monthly Interactions-$'!AT22)/('Monthly Interactions-Energy'!AT19-'Monthly Interactions-Energy'!AT22)</f>
        <v>29.002486877624666</v>
      </c>
      <c r="AU24" s="241">
        <f>+('Monthly Interactions-$'!AU19-'Monthly Interactions-$'!AU22)/('Monthly Interactions-Energy'!AU19-'Monthly Interactions-Energy'!AU22)</f>
        <v>32.234612952748044</v>
      </c>
      <c r="AV24" s="241">
        <f>+('Monthly Interactions-$'!AV19-'Monthly Interactions-$'!AV22)/('Monthly Interactions-Energy'!AV19-'Monthly Interactions-Energy'!AV22)</f>
        <v>31.177707443442134</v>
      </c>
      <c r="AW24" s="241">
        <f>+('Monthly Interactions-$'!AW19-'Monthly Interactions-$'!AW22)/('Monthly Interactions-Energy'!AW19-'Monthly Interactions-Energy'!AW22)</f>
        <v>27.18376214598268</v>
      </c>
      <c r="AX24" s="241">
        <f>+('Monthly Interactions-$'!AX19-'Monthly Interactions-$'!AX22)/('Monthly Interactions-Energy'!AX19-'Monthly Interactions-Energy'!AX22)</f>
        <v>27.773506627955406</v>
      </c>
      <c r="AY24" s="241">
        <f>+('Monthly Interactions-$'!AY19-'Monthly Interactions-$'!AY22)/('Monthly Interactions-Energy'!AY19-'Monthly Interactions-Energy'!AY22)</f>
        <v>28.570928059488789</v>
      </c>
      <c r="AZ24" s="241">
        <f>+('Monthly Interactions-$'!AZ19-'Monthly Interactions-$'!AZ22)/('Monthly Interactions-Energy'!AZ19-'Monthly Interactions-Energy'!AZ22)</f>
        <v>28.668244993834964</v>
      </c>
      <c r="BA24" s="241">
        <f>+('Monthly Interactions-$'!BA19-'Monthly Interactions-$'!BA22)/('Monthly Interactions-Energy'!BA19-'Monthly Interactions-Energy'!BA22)</f>
        <v>33.790101183108533</v>
      </c>
      <c r="BB24" s="241">
        <f>+('Monthly Interactions-$'!BB19-'Monthly Interactions-$'!BB22)/('Monthly Interactions-Energy'!BB19-'Monthly Interactions-Energy'!BB22)</f>
        <v>34.184778071355552</v>
      </c>
      <c r="BC24" s="241">
        <f>+('Monthly Interactions-$'!BC19-'Monthly Interactions-$'!BC22)/('Monthly Interactions-Energy'!BC19-'Monthly Interactions-Energy'!BC22)</f>
        <v>30.302326720176364</v>
      </c>
      <c r="BD24" s="241">
        <f>+('Monthly Interactions-$'!BD19-'Monthly Interactions-$'!BD22)/('Monthly Interactions-Energy'!BD19-'Monthly Interactions-Energy'!BD22)</f>
        <v>29.738128069938263</v>
      </c>
      <c r="BE24" s="241">
        <f>+('Monthly Interactions-$'!BE19-'Monthly Interactions-$'!BE22)/('Monthly Interactions-Energy'!BE19-'Monthly Interactions-Energy'!BE22)</f>
        <v>27.747364535291009</v>
      </c>
      <c r="BF24" s="241">
        <f>+('Monthly Interactions-$'!BF19-'Monthly Interactions-$'!BF22)/('Monthly Interactions-Energy'!BF19-'Monthly Interactions-Energy'!BF22)</f>
        <v>30.146308521085096</v>
      </c>
      <c r="BG24" s="241">
        <f>+('Monthly Interactions-$'!BG19-'Monthly Interactions-$'!BG22)/('Monthly Interactions-Energy'!BG19-'Monthly Interactions-Energy'!BG22)</f>
        <v>32.511965754017552</v>
      </c>
      <c r="BH24" s="241">
        <f>+('Monthly Interactions-$'!BH19-'Monthly Interactions-$'!BH22)/('Monthly Interactions-Energy'!BH19-'Monthly Interactions-Energy'!BH22)</f>
        <v>31.672123037388513</v>
      </c>
      <c r="BI24" s="241">
        <f>+('Monthly Interactions-$'!BI19-'Monthly Interactions-$'!BI22)/('Monthly Interactions-Energy'!BI19-'Monthly Interactions-Energy'!BI22)</f>
        <v>27.359276283598181</v>
      </c>
      <c r="BJ24" s="241">
        <f>+('Monthly Interactions-$'!BJ19-'Monthly Interactions-$'!BJ22)/('Monthly Interactions-Energy'!BJ19-'Monthly Interactions-Energy'!BJ22)</f>
        <v>28.140803894940692</v>
      </c>
      <c r="BK24" s="241">
        <f>+('Monthly Interactions-$'!BK19-'Monthly Interactions-$'!BK22)/('Monthly Interactions-Energy'!BK19-'Monthly Interactions-Energy'!BK22)</f>
        <v>29.241730158403328</v>
      </c>
      <c r="BL24" s="241">
        <f>+('Monthly Interactions-$'!BL19-'Monthly Interactions-$'!BL22)/('Monthly Interactions-Energy'!BL19-'Monthly Interactions-Energy'!BL22)</f>
        <v>30.463929682101746</v>
      </c>
      <c r="BM24" s="241">
        <f>+('Monthly Interactions-$'!BM19-'Monthly Interactions-$'!BM22)/('Monthly Interactions-Energy'!BM19-'Monthly Interactions-Energy'!BM22)</f>
        <v>35.113215890013137</v>
      </c>
      <c r="BN24" s="241">
        <f>+('Monthly Interactions-$'!BN19-'Monthly Interactions-$'!BN22)/('Monthly Interactions-Energy'!BN19-'Monthly Interactions-Energy'!BN22)</f>
        <v>35.798844029325423</v>
      </c>
      <c r="BO24" s="241">
        <f>+('Monthly Interactions-$'!BO19-'Monthly Interactions-$'!BO22)/('Monthly Interactions-Energy'!BO19-'Monthly Interactions-Energy'!BO22)</f>
        <v>32.376073373262003</v>
      </c>
      <c r="BP24" s="241">
        <f>+('Monthly Interactions-$'!BP19-'Monthly Interactions-$'!BP22)/('Monthly Interactions-Energy'!BP19-'Monthly Interactions-Energy'!BP22)</f>
        <v>32.26748798663867</v>
      </c>
      <c r="BQ24" s="241">
        <f>+('Monthly Interactions-$'!BQ19-'Monthly Interactions-$'!BQ22)/('Monthly Interactions-Energy'!BQ19-'Monthly Interactions-Energy'!BQ22)</f>
        <v>31.067413843961241</v>
      </c>
      <c r="BR24" s="241">
        <f>+('Monthly Interactions-$'!BR19-'Monthly Interactions-$'!BR22)/('Monthly Interactions-Energy'!BR19-'Monthly Interactions-Energy'!BR22)</f>
        <v>33.953769417223505</v>
      </c>
      <c r="BS24" s="241">
        <f>+('Monthly Interactions-$'!BS19-'Monthly Interactions-$'!BS22)/('Monthly Interactions-Energy'!BS19-'Monthly Interactions-Energy'!BS22)</f>
        <v>38.333565124767723</v>
      </c>
      <c r="BT24" s="241">
        <f>+('Monthly Interactions-$'!BT19-'Monthly Interactions-$'!BT22)/('Monthly Interactions-Energy'!BT19-'Monthly Interactions-Energy'!BT22)</f>
        <v>37.85289860750165</v>
      </c>
      <c r="BU24" s="241">
        <f>+('Monthly Interactions-$'!BU19-'Monthly Interactions-$'!BU22)/('Monthly Interactions-Energy'!BU19-'Monthly Interactions-Energy'!BU22)</f>
        <v>33.330082204867608</v>
      </c>
      <c r="BV24" s="241">
        <f>+('Monthly Interactions-$'!BV19-'Monthly Interactions-$'!BV22)/('Monthly Interactions-Energy'!BV19-'Monthly Interactions-Energy'!BV22)</f>
        <v>33.014954686558063</v>
      </c>
      <c r="BW24" s="241">
        <f>+('Monthly Interactions-$'!BW19-'Monthly Interactions-$'!BW22)/('Monthly Interactions-Energy'!BW19-'Monthly Interactions-Energy'!BW22)</f>
        <v>34.769909094877072</v>
      </c>
      <c r="BX24" s="241">
        <f>+('Monthly Interactions-$'!BX19-'Monthly Interactions-$'!BX22)/('Monthly Interactions-Energy'!BX19-'Monthly Interactions-Energy'!BX22)</f>
        <v>36.917925351866764</v>
      </c>
      <c r="BY24" s="241">
        <f>+('Monthly Interactions-$'!BY19-'Monthly Interactions-$'!BY22)/('Monthly Interactions-Energy'!BY19-'Monthly Interactions-Energy'!BY22)</f>
        <v>39.72767724037562</v>
      </c>
      <c r="BZ24" s="241">
        <f>+('Monthly Interactions-$'!BZ19-'Monthly Interactions-$'!BZ22)/('Monthly Interactions-Energy'!BZ19-'Monthly Interactions-Energy'!BZ22)</f>
        <v>40.657886325555587</v>
      </c>
      <c r="CA24" s="241">
        <f>+('Monthly Interactions-$'!CA19-'Monthly Interactions-$'!CA22)/('Monthly Interactions-Energy'!CA19-'Monthly Interactions-Energy'!CA22)</f>
        <v>38.032593831939685</v>
      </c>
      <c r="CB24" s="241">
        <f>+('Monthly Interactions-$'!CB19-'Monthly Interactions-$'!CB22)/('Monthly Interactions-Energy'!CB19-'Monthly Interactions-Energy'!CB22)</f>
        <v>37.722937298350089</v>
      </c>
      <c r="CC24" s="241">
        <f>+('Monthly Interactions-$'!CC19-'Monthly Interactions-$'!CC22)/('Monthly Interactions-Energy'!CC19-'Monthly Interactions-Energy'!CC22)</f>
        <v>36.254173337933686</v>
      </c>
      <c r="CD24" s="241">
        <f>+('Monthly Interactions-$'!CD19-'Monthly Interactions-$'!CD22)/('Monthly Interactions-Energy'!CD19-'Monthly Interactions-Energy'!CD22)</f>
        <v>39.793823921046446</v>
      </c>
      <c r="CE24" s="241">
        <f>+('Monthly Interactions-$'!CE19-'Monthly Interactions-$'!CE22)/('Monthly Interactions-Energy'!CE19-'Monthly Interactions-Energy'!CE22)</f>
        <v>48.113706965160766</v>
      </c>
      <c r="CF24" s="241">
        <f>+('Monthly Interactions-$'!CF19-'Monthly Interactions-$'!CF22)/('Monthly Interactions-Energy'!CF19-'Monthly Interactions-Energy'!CF22)</f>
        <v>47.482459585338617</v>
      </c>
      <c r="CG24" s="241">
        <f>+('Monthly Interactions-$'!CG19-'Monthly Interactions-$'!CG22)/('Monthly Interactions-Energy'!CG19-'Monthly Interactions-Energy'!CG22)</f>
        <v>39.66081661052413</v>
      </c>
      <c r="CH24" s="241">
        <f>+('Monthly Interactions-$'!CH19-'Monthly Interactions-$'!CH22)/('Monthly Interactions-Energy'!CH19-'Monthly Interactions-Energy'!CH22)</f>
        <v>39.086191602390123</v>
      </c>
      <c r="CI24" s="241">
        <f>+('Monthly Interactions-$'!CI19-'Monthly Interactions-$'!CI22)/('Monthly Interactions-Energy'!CI19-'Monthly Interactions-Energy'!CI22)</f>
        <v>41.671687710025253</v>
      </c>
      <c r="CJ24" s="241">
        <f>+('Monthly Interactions-$'!CJ19-'Monthly Interactions-$'!CJ22)/('Monthly Interactions-Energy'!CJ19-'Monthly Interactions-Energy'!CJ22)</f>
        <v>44.083020148773677</v>
      </c>
      <c r="CK24" s="241">
        <f>+('Monthly Interactions-$'!CK19-'Monthly Interactions-$'!CK22)/('Monthly Interactions-Energy'!CK19-'Monthly Interactions-Energy'!CK22)</f>
        <v>45.045957369066045</v>
      </c>
      <c r="CL24" s="241">
        <f>+('Monthly Interactions-$'!CL19-'Monthly Interactions-$'!CL22)/('Monthly Interactions-Energy'!CL19-'Monthly Interactions-Energy'!CL22)</f>
        <v>45.617715965064782</v>
      </c>
      <c r="CM24" s="241">
        <f>+('Monthly Interactions-$'!CM19-'Monthly Interactions-$'!CM22)/('Monthly Interactions-Energy'!CM19-'Monthly Interactions-Energy'!CM22)</f>
        <v>43.246216842519416</v>
      </c>
      <c r="CN24" s="241">
        <f>+('Monthly Interactions-$'!CN19-'Monthly Interactions-$'!CN22)/('Monthly Interactions-Energy'!CN19-'Monthly Interactions-Energy'!CN22)</f>
        <v>42.306367890346138</v>
      </c>
      <c r="CO24" s="241">
        <f>+('Monthly Interactions-$'!CO19-'Monthly Interactions-$'!CO22)/('Monthly Interactions-Energy'!CO19-'Monthly Interactions-Energy'!CO22)</f>
        <v>41.377467880618589</v>
      </c>
      <c r="CP24" s="241">
        <f>+('Monthly Interactions-$'!CP19-'Monthly Interactions-$'!CP22)/('Monthly Interactions-Energy'!CP19-'Monthly Interactions-Energy'!CP22)</f>
        <v>45.453825266056022</v>
      </c>
      <c r="CQ24" s="241">
        <f>+('Monthly Interactions-$'!CQ19-'Monthly Interactions-$'!CQ22)/('Monthly Interactions-Energy'!CQ19-'Monthly Interactions-Energy'!CQ22)</f>
        <v>54.371106568090873</v>
      </c>
      <c r="CR24" s="241">
        <f>+('Monthly Interactions-$'!CR19-'Monthly Interactions-$'!CR22)/('Monthly Interactions-Energy'!CR19-'Monthly Interactions-Energy'!CR22)</f>
        <v>53.266893358878782</v>
      </c>
      <c r="CS24" s="241">
        <f>+('Monthly Interactions-$'!CS19-'Monthly Interactions-$'!CS22)/('Monthly Interactions-Energy'!CS19-'Monthly Interactions-Energy'!CS22)</f>
        <v>43.073376360089057</v>
      </c>
      <c r="CT24" s="241">
        <f>+('Monthly Interactions-$'!CT19-'Monthly Interactions-$'!CT22)/('Monthly Interactions-Energy'!CT19-'Monthly Interactions-Energy'!CT22)</f>
        <v>42.202200224769769</v>
      </c>
      <c r="CU24" s="241">
        <f>+('Monthly Interactions-$'!CU19-'Monthly Interactions-$'!CU22)/('Monthly Interactions-Energy'!CU19-'Monthly Interactions-Energy'!CU22)</f>
        <v>43.631880717905268</v>
      </c>
      <c r="CV24" s="241">
        <f>+('Monthly Interactions-$'!CV19-'Monthly Interactions-$'!CV22)/('Monthly Interactions-Energy'!CV19-'Monthly Interactions-Energy'!CV22)</f>
        <v>45.948931294175551</v>
      </c>
      <c r="CW24" s="241">
        <f>+('Monthly Interactions-$'!CW19-'Monthly Interactions-$'!CW22)/('Monthly Interactions-Energy'!CW19-'Monthly Interactions-Energy'!CW22)</f>
        <v>46.377881843664646</v>
      </c>
      <c r="CX24" s="241">
        <f>+('Monthly Interactions-$'!CX19-'Monthly Interactions-$'!CX22)/('Monthly Interactions-Energy'!CX19-'Monthly Interactions-Energy'!CX22)</f>
        <v>45.996381295962259</v>
      </c>
      <c r="CY24" s="241">
        <f>+('Monthly Interactions-$'!CY19-'Monthly Interactions-$'!CY22)/('Monthly Interactions-Energy'!CY19-'Monthly Interactions-Energy'!CY22)</f>
        <v>43.838731642492576</v>
      </c>
      <c r="CZ24" s="241">
        <f>+('Monthly Interactions-$'!CZ19-'Monthly Interactions-$'!CZ22)/('Monthly Interactions-Energy'!CZ19-'Monthly Interactions-Energy'!CZ22)</f>
        <v>42.486602071575966</v>
      </c>
      <c r="DA24" s="241">
        <f>+('Monthly Interactions-$'!DA19-'Monthly Interactions-$'!DA22)/('Monthly Interactions-Energy'!DA19-'Monthly Interactions-Energy'!DA22)</f>
        <v>40.802109640646968</v>
      </c>
      <c r="DB24" s="241">
        <f>+('Monthly Interactions-$'!DB19-'Monthly Interactions-$'!DB22)/('Monthly Interactions-Energy'!DB19-'Monthly Interactions-Energy'!DB22)</f>
        <v>43.629302982059144</v>
      </c>
      <c r="DC24" s="241">
        <f>+('Monthly Interactions-$'!DC19-'Monthly Interactions-$'!DC22)/('Monthly Interactions-Energy'!DC19-'Monthly Interactions-Energy'!DC22)</f>
        <v>51.76385756463312</v>
      </c>
      <c r="DD24" s="241">
        <f>+('Monthly Interactions-$'!DD19-'Monthly Interactions-$'!DD22)/('Monthly Interactions-Energy'!DD19-'Monthly Interactions-Energy'!DD22)</f>
        <v>49.838041147475593</v>
      </c>
      <c r="DE24" s="241">
        <f>+('Monthly Interactions-$'!DE19-'Monthly Interactions-$'!DE22)/('Monthly Interactions-Energy'!DE19-'Monthly Interactions-Energy'!DE22)</f>
        <v>40.784608660838828</v>
      </c>
      <c r="DF24" s="241">
        <f>+('Monthly Interactions-$'!DF19-'Monthly Interactions-$'!DF22)/('Monthly Interactions-Energy'!DF19-'Monthly Interactions-Energy'!DF22)</f>
        <v>41.297874997890197</v>
      </c>
      <c r="DG24" s="241">
        <f>+('Monthly Interactions-$'!DG19-'Monthly Interactions-$'!DG22)/('Monthly Interactions-Energy'!DG19-'Monthly Interactions-Energy'!DG22)</f>
        <v>43.579053192992575</v>
      </c>
      <c r="DH24" s="241">
        <f>+('Monthly Interactions-$'!DH19-'Monthly Interactions-$'!DH22)/('Monthly Interactions-Energy'!DH19-'Monthly Interactions-Energy'!DH22)</f>
        <v>44.82384328092656</v>
      </c>
      <c r="DI24" s="241">
        <f>+('Monthly Interactions-$'!DI19-'Monthly Interactions-$'!DI22)/('Monthly Interactions-Energy'!DI19-'Monthly Interactions-Energy'!DI22)</f>
        <v>47.502417885136929</v>
      </c>
      <c r="DJ24" s="241">
        <f>+('Monthly Interactions-$'!DJ19-'Monthly Interactions-$'!DJ22)/('Monthly Interactions-Energy'!DJ19-'Monthly Interactions-Energy'!DJ22)</f>
        <v>47.138080700841421</v>
      </c>
      <c r="DK24" s="241">
        <f>+('Monthly Interactions-$'!DK19-'Monthly Interactions-$'!DK22)/('Monthly Interactions-Energy'!DK19-'Monthly Interactions-Energy'!DK22)</f>
        <v>44.975298968668284</v>
      </c>
      <c r="DL24" s="241">
        <f>+('Monthly Interactions-$'!DL19-'Monthly Interactions-$'!DL22)/('Monthly Interactions-Energy'!DL19-'Monthly Interactions-Energy'!DL22)</f>
        <v>43.699575497615093</v>
      </c>
      <c r="DM24" s="241">
        <f>+('Monthly Interactions-$'!DM19-'Monthly Interactions-$'!DM22)/('Monthly Interactions-Energy'!DM19-'Monthly Interactions-Energy'!DM22)</f>
        <v>41.762732502803331</v>
      </c>
      <c r="DN24" s="241">
        <f>+('Monthly Interactions-$'!DN19-'Monthly Interactions-$'!DN22)/('Monthly Interactions-Energy'!DN19-'Monthly Interactions-Energy'!DN22)</f>
        <v>44.463753363348872</v>
      </c>
      <c r="DO24" s="241">
        <f>+('Monthly Interactions-$'!DO19-'Monthly Interactions-$'!DO22)/('Monthly Interactions-Energy'!DO19-'Monthly Interactions-Energy'!DO22)</f>
        <v>53.255283249538209</v>
      </c>
      <c r="DP24" s="241">
        <f>+('Monthly Interactions-$'!DP19-'Monthly Interactions-$'!DP22)/('Monthly Interactions-Energy'!DP19-'Monthly Interactions-Energy'!DP22)</f>
        <v>49.307268520834292</v>
      </c>
      <c r="DQ24" s="241">
        <f>+('Monthly Interactions-$'!DQ19-'Monthly Interactions-$'!DQ22)/('Monthly Interactions-Energy'!DQ19-'Monthly Interactions-Energy'!DQ22)</f>
        <v>41.50468646454334</v>
      </c>
      <c r="DR24" s="241">
        <f>+('Monthly Interactions-$'!DR19-'Monthly Interactions-$'!DR22)/('Monthly Interactions-Energy'!DR19-'Monthly Interactions-Energy'!DR22)</f>
        <v>42.942481731661211</v>
      </c>
      <c r="DS24" s="241">
        <f>+('Monthly Interactions-$'!DS19-'Monthly Interactions-$'!DS22)/('Monthly Interactions-Energy'!DS19-'Monthly Interactions-Energy'!DS22)</f>
        <v>45.040120346047708</v>
      </c>
      <c r="DT24" s="241">
        <f>+('Monthly Interactions-$'!DT19-'Monthly Interactions-$'!DT22)/('Monthly Interactions-Energy'!DT19-'Monthly Interactions-Energy'!DT22)</f>
        <v>46.884855433389738</v>
      </c>
      <c r="DU24" s="241">
        <f>+('Monthly Interactions-$'!DU19-'Monthly Interactions-$'!DU22)/('Monthly Interactions-Energy'!DU19-'Monthly Interactions-Energy'!DU22)</f>
        <v>48.801730680631998</v>
      </c>
      <c r="DV24" s="241">
        <f>+('Monthly Interactions-$'!DV19-'Monthly Interactions-$'!DV22)/('Monthly Interactions-Energy'!DV19-'Monthly Interactions-Energy'!DV22)</f>
        <v>48.083731383624205</v>
      </c>
      <c r="DW24" s="241">
        <f>+('Monthly Interactions-$'!DW19-'Monthly Interactions-$'!DW22)/('Monthly Interactions-Energy'!DW19-'Monthly Interactions-Energy'!DW22)</f>
        <v>46.091676276582582</v>
      </c>
      <c r="DX24" s="241">
        <f>+('Monthly Interactions-$'!DX19-'Monthly Interactions-$'!DX22)/('Monthly Interactions-Energy'!DX19-'Monthly Interactions-Energy'!DX22)</f>
        <v>45.717976952861569</v>
      </c>
      <c r="DY24" s="241">
        <f>+('Monthly Interactions-$'!DY19-'Monthly Interactions-$'!DY22)/('Monthly Interactions-Energy'!DY19-'Monthly Interactions-Energy'!DY22)</f>
        <v>43.240279607985144</v>
      </c>
      <c r="DZ24" s="241">
        <f>+('Monthly Interactions-$'!DZ19-'Monthly Interactions-$'!DZ22)/('Monthly Interactions-Energy'!DZ19-'Monthly Interactions-Energy'!DZ22)</f>
        <v>44.642062221616349</v>
      </c>
      <c r="EA24" s="241">
        <f>+('Monthly Interactions-$'!EA19-'Monthly Interactions-$'!EA22)/('Monthly Interactions-Energy'!EA19-'Monthly Interactions-Energy'!EA22)</f>
        <v>53.286653984305751</v>
      </c>
      <c r="EB24" s="241">
        <f>+('Monthly Interactions-$'!EB19-'Monthly Interactions-$'!EB22)/('Monthly Interactions-Energy'!EB19-'Monthly Interactions-Energy'!EB22)</f>
        <v>49.395348609832759</v>
      </c>
      <c r="EC24" s="241">
        <f>+('Monthly Interactions-$'!EC19-'Monthly Interactions-$'!EC22)/('Monthly Interactions-Energy'!EC19-'Monthly Interactions-Energy'!EC22)</f>
        <v>43.508264063709788</v>
      </c>
      <c r="ED24" s="241">
        <f>+('Monthly Interactions-$'!ED19-'Monthly Interactions-$'!ED22)/('Monthly Interactions-Energy'!ED19-'Monthly Interactions-Energy'!ED22)</f>
        <v>43.122953344078702</v>
      </c>
      <c r="EE24" s="241">
        <f>+('Monthly Interactions-$'!EE19-'Monthly Interactions-$'!EE22)/('Monthly Interactions-Energy'!EE19-'Monthly Interactions-Energy'!EE22)</f>
        <v>45.300779957939604</v>
      </c>
      <c r="EF24" s="241">
        <f>+('Monthly Interactions-$'!EF19-'Monthly Interactions-$'!EF22)/('Monthly Interactions-Energy'!EF19-'Monthly Interactions-Energy'!EF22)</f>
        <v>48.008384153775964</v>
      </c>
      <c r="EG24" s="241">
        <f>+('Monthly Interactions-$'!EG19-'Monthly Interactions-$'!EG22)/('Monthly Interactions-Energy'!EG19-'Monthly Interactions-Energy'!EG22)</f>
        <v>49.066686436438644</v>
      </c>
      <c r="EH24" s="241">
        <f>+('Monthly Interactions-$'!EH19-'Monthly Interactions-$'!EH22)/('Monthly Interactions-Energy'!EH19-'Monthly Interactions-Energy'!EH22)</f>
        <v>48.9712626007232</v>
      </c>
      <c r="EI24" s="241">
        <f>+('Monthly Interactions-$'!EI19-'Monthly Interactions-$'!EI22)/('Monthly Interactions-Energy'!EI19-'Monthly Interactions-Energy'!EI22)</f>
        <v>47.4979646125241</v>
      </c>
      <c r="EJ24" s="241">
        <f>+('Monthly Interactions-$'!EJ19-'Monthly Interactions-$'!EJ22)/('Monthly Interactions-Energy'!EJ19-'Monthly Interactions-Energy'!EJ22)</f>
        <v>46.158239363437339</v>
      </c>
      <c r="EK24" s="241">
        <f>+('Monthly Interactions-$'!EK19-'Monthly Interactions-$'!EK22)/('Monthly Interactions-Energy'!EK19-'Monthly Interactions-Energy'!EK22)</f>
        <v>44.045348723432191</v>
      </c>
      <c r="EL24" s="241">
        <f>+('Monthly Interactions-$'!EL19-'Monthly Interactions-$'!EL22)/('Monthly Interactions-Energy'!EL19-'Monthly Interactions-Energy'!EL22)</f>
        <v>45.80976335510411</v>
      </c>
      <c r="EM24" s="241">
        <f>+('Monthly Interactions-$'!EM19-'Monthly Interactions-$'!EM22)/('Monthly Interactions-Energy'!EM19-'Monthly Interactions-Energy'!EM22)</f>
        <v>53.989980705988316</v>
      </c>
      <c r="EN24" s="241">
        <f>+('Monthly Interactions-$'!EN19-'Monthly Interactions-$'!EN22)/('Monthly Interactions-Energy'!EN19-'Monthly Interactions-Energy'!EN22)</f>
        <v>52.075386650565285</v>
      </c>
      <c r="EO24" s="241">
        <f>+('Monthly Interactions-$'!EO19-'Monthly Interactions-$'!EO22)/('Monthly Interactions-Energy'!EO19-'Monthly Interactions-Energy'!EO22)</f>
        <v>45.008629071359159</v>
      </c>
      <c r="EP24" s="241">
        <f>+('Monthly Interactions-$'!EP19-'Monthly Interactions-$'!EP22)/('Monthly Interactions-Energy'!EP19-'Monthly Interactions-Energy'!EP22)</f>
        <v>44.382762210101177</v>
      </c>
      <c r="EQ24" s="241">
        <f>+('Monthly Interactions-$'!EQ19-'Monthly Interactions-$'!EQ22)/('Monthly Interactions-Energy'!EQ19-'Monthly Interactions-Energy'!EQ22)</f>
        <v>46.303972897237472</v>
      </c>
      <c r="ER24" s="241">
        <f>+('Monthly Interactions-$'!ER19-'Monthly Interactions-$'!ER22)/('Monthly Interactions-Energy'!ER19-'Monthly Interactions-Energy'!ER22)</f>
        <v>49.60484529044183</v>
      </c>
      <c r="ES24" s="241">
        <f>+('Monthly Interactions-$'!ES19-'Monthly Interactions-$'!ES22)/('Monthly Interactions-Energy'!ES19-'Monthly Interactions-Energy'!ES22)</f>
        <v>51.552878250831014</v>
      </c>
      <c r="ET24" s="241">
        <f>+('Monthly Interactions-$'!ET19-'Monthly Interactions-$'!ET22)/('Monthly Interactions-Energy'!ET19-'Monthly Interactions-Energy'!ET22)</f>
        <v>51.214403469841443</v>
      </c>
      <c r="EU24" s="241">
        <f>+('Monthly Interactions-$'!EU19-'Monthly Interactions-$'!EU22)/('Monthly Interactions-Energy'!EU19-'Monthly Interactions-Energy'!EU22)</f>
        <v>49.436076138530822</v>
      </c>
      <c r="EV24" s="241">
        <f>+('Monthly Interactions-$'!EV19-'Monthly Interactions-$'!EV22)/('Monthly Interactions-Energy'!EV19-'Monthly Interactions-Energy'!EV22)</f>
        <v>47.626135836665128</v>
      </c>
      <c r="EW24" s="241">
        <f>+('Monthly Interactions-$'!EW19-'Monthly Interactions-$'!EW22)/('Monthly Interactions-Energy'!EW19-'Monthly Interactions-Energy'!EW22)</f>
        <v>46.471769873477051</v>
      </c>
      <c r="EX24" s="241">
        <f>+('Monthly Interactions-$'!EX19-'Monthly Interactions-$'!EX22)/('Monthly Interactions-Energy'!EX19-'Monthly Interactions-Energy'!EX22)</f>
        <v>47.997431456428714</v>
      </c>
      <c r="EY24" s="241">
        <f>+('Monthly Interactions-$'!EY19-'Monthly Interactions-$'!EY22)/('Monthly Interactions-Energy'!EY19-'Monthly Interactions-Energy'!EY22)</f>
        <v>55.149977473157222</v>
      </c>
      <c r="EZ24" s="241">
        <f>+('Monthly Interactions-$'!EZ19-'Monthly Interactions-$'!EZ22)/('Monthly Interactions-Energy'!EZ19-'Monthly Interactions-Energy'!EZ22)</f>
        <v>54.975752634861877</v>
      </c>
      <c r="FA24" s="241">
        <f>+('Monthly Interactions-$'!FA19-'Monthly Interactions-$'!FA22)/('Monthly Interactions-Energy'!FA19-'Monthly Interactions-Energy'!FA22)</f>
        <v>45.885367939331019</v>
      </c>
      <c r="FB24" s="241">
        <f>+('Monthly Interactions-$'!FB19-'Monthly Interactions-$'!FB22)/('Monthly Interactions-Energy'!FB19-'Monthly Interactions-Energy'!FB22)</f>
        <v>46.636912754367884</v>
      </c>
      <c r="FC24" s="241">
        <f>+('Monthly Interactions-$'!FC19-'Monthly Interactions-$'!FC22)/('Monthly Interactions-Energy'!FC19-'Monthly Interactions-Energy'!FC22)</f>
        <v>49.155575409280488</v>
      </c>
      <c r="FD24" s="241">
        <f>+('Monthly Interactions-$'!FD19-'Monthly Interactions-$'!FD22)/('Monthly Interactions-Energy'!FD19-'Monthly Interactions-Energy'!FD22)</f>
        <v>51.278605550034911</v>
      </c>
      <c r="FE24" s="241">
        <f>+('Monthly Interactions-$'!FE19-'Monthly Interactions-$'!FE22)/('Monthly Interactions-Energy'!FE19-'Monthly Interactions-Energy'!FE22)</f>
        <v>55.085462667089026</v>
      </c>
      <c r="FF24" s="241">
        <f>+('Monthly Interactions-$'!FF19-'Monthly Interactions-$'!FF22)/('Monthly Interactions-Energy'!FF19-'Monthly Interactions-Energy'!FF22)</f>
        <v>54.986856508323108</v>
      </c>
      <c r="FG24" s="241">
        <f>+('Monthly Interactions-$'!FG19-'Monthly Interactions-$'!FG22)/('Monthly Interactions-Energy'!FG19-'Monthly Interactions-Energy'!FG22)</f>
        <v>53.417237657543751</v>
      </c>
      <c r="FH24" s="241">
        <f>+('Monthly Interactions-$'!FH19-'Monthly Interactions-$'!FH22)/('Monthly Interactions-Energy'!FH19-'Monthly Interactions-Energy'!FH22)</f>
        <v>51.868919134346768</v>
      </c>
      <c r="FI24" s="241">
        <f>+('Monthly Interactions-$'!FI19-'Monthly Interactions-$'!FI22)/('Monthly Interactions-Energy'!FI19-'Monthly Interactions-Energy'!FI22)</f>
        <v>50.474072632388378</v>
      </c>
      <c r="FJ24" s="241">
        <f>+('Monthly Interactions-$'!FJ19-'Monthly Interactions-$'!FJ22)/('Monthly Interactions-Energy'!FJ19-'Monthly Interactions-Energy'!FJ22)</f>
        <v>51.401616538439541</v>
      </c>
      <c r="FK24" s="241">
        <f>+('Monthly Interactions-$'!FK19-'Monthly Interactions-$'!FK22)/('Monthly Interactions-Energy'!FK19-'Monthly Interactions-Energy'!FK22)</f>
        <v>58.7678435026599</v>
      </c>
      <c r="FL24" s="241">
        <f>+('Monthly Interactions-$'!FL19-'Monthly Interactions-$'!FL22)/('Monthly Interactions-Energy'!FL19-'Monthly Interactions-Energy'!FL22)</f>
        <v>58.766924113948768</v>
      </c>
      <c r="FM24" s="241">
        <f>+('Monthly Interactions-$'!FM19-'Monthly Interactions-$'!FM22)/('Monthly Interactions-Energy'!FM19-'Monthly Interactions-Energy'!FM22)</f>
        <v>49.288267225842041</v>
      </c>
      <c r="FN24" s="241">
        <f>+('Monthly Interactions-$'!FN19-'Monthly Interactions-$'!FN22)/('Monthly Interactions-Energy'!FN19-'Monthly Interactions-Energy'!FN22)</f>
        <v>51.439678420216538</v>
      </c>
      <c r="FO24" s="241">
        <f>+('Monthly Interactions-$'!FO19-'Monthly Interactions-$'!FO22)/('Monthly Interactions-Energy'!FO19-'Monthly Interactions-Energy'!FO22)</f>
        <v>52.821966162720713</v>
      </c>
      <c r="FP24" s="241">
        <f>+('Monthly Interactions-$'!FP19-'Monthly Interactions-$'!FP22)/('Monthly Interactions-Energy'!FP19-'Monthly Interactions-Energy'!FP22)</f>
        <v>55.25859493134935</v>
      </c>
      <c r="FQ24" s="241">
        <f>+('Monthly Interactions-$'!FQ19-'Monthly Interactions-$'!FQ22)/('Monthly Interactions-Energy'!FQ19-'Monthly Interactions-Energy'!FQ22)</f>
        <v>58.521499489712255</v>
      </c>
      <c r="FR24" s="241">
        <f>+('Monthly Interactions-$'!FR19-'Monthly Interactions-$'!FR22)/('Monthly Interactions-Energy'!FR19-'Monthly Interactions-Energy'!FR22)</f>
        <v>58.096777547146118</v>
      </c>
      <c r="FS24" s="241">
        <f>+('Monthly Interactions-$'!FS19-'Monthly Interactions-$'!FS22)/('Monthly Interactions-Energy'!FS19-'Monthly Interactions-Energy'!FS22)</f>
        <v>56.559487063199903</v>
      </c>
      <c r="FT24" s="241">
        <f>+('Monthly Interactions-$'!FT19-'Monthly Interactions-$'!FT22)/('Monthly Interactions-Energy'!FT19-'Monthly Interactions-Energy'!FT22)</f>
        <v>54.762088774321157</v>
      </c>
      <c r="FU24" s="241">
        <f>+('Monthly Interactions-$'!FU19-'Monthly Interactions-$'!FU22)/('Monthly Interactions-Energy'!FU19-'Monthly Interactions-Energy'!FU22)</f>
        <v>53.106646779155405</v>
      </c>
      <c r="FV24" s="241">
        <f>+('Monthly Interactions-$'!FV19-'Monthly Interactions-$'!FV22)/('Monthly Interactions-Energy'!FV19-'Monthly Interactions-Energy'!FV22)</f>
        <v>53.876288783299849</v>
      </c>
      <c r="FW24" s="241">
        <f>+('Monthly Interactions-$'!FW19-'Monthly Interactions-$'!FW22)/('Monthly Interactions-Energy'!FW19-'Monthly Interactions-Energy'!FW22)</f>
        <v>62.789861780669199</v>
      </c>
      <c r="FX24" s="241">
        <f>+('Monthly Interactions-$'!FX19-'Monthly Interactions-$'!FX22)/('Monthly Interactions-Energy'!FX19-'Monthly Interactions-Energy'!FX22)</f>
        <v>60.380695662437866</v>
      </c>
      <c r="FY24" s="241">
        <f>+('Monthly Interactions-$'!FY19-'Monthly Interactions-$'!FY22)/('Monthly Interactions-Energy'!FY19-'Monthly Interactions-Energy'!FY22)</f>
        <v>51.958994647409149</v>
      </c>
      <c r="FZ24" s="241">
        <f>+('Monthly Interactions-$'!FZ19-'Monthly Interactions-$'!FZ22)/('Monthly Interactions-Energy'!FZ19-'Monthly Interactions-Energy'!FZ22)</f>
        <v>54.052129279071899</v>
      </c>
      <c r="GA24" s="241">
        <f>+('Monthly Interactions-$'!GA19-'Monthly Interactions-$'!GA22)/('Monthly Interactions-Energy'!GA19-'Monthly Interactions-Energy'!GA22)</f>
        <v>55.538896360152947</v>
      </c>
      <c r="GB24" s="241">
        <f>+('Monthly Interactions-$'!GB19-'Monthly Interactions-$'!GB22)/('Monthly Interactions-Energy'!GB19-'Monthly Interactions-Energy'!GB22)</f>
        <v>58.542885791644515</v>
      </c>
    </row>
    <row r="25" spans="2:184">
      <c r="B25" s="20"/>
    </row>
    <row r="26" spans="2:184" s="20" customFormat="1" ht="15.75" customHeight="1"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7"/>
      <c r="Q26" s="447"/>
      <c r="R26" s="447"/>
      <c r="S26" s="447"/>
      <c r="T26" s="447"/>
      <c r="U26" s="447"/>
      <c r="V26" s="447"/>
      <c r="W26" s="447"/>
      <c r="X26" s="447"/>
      <c r="Y26" s="447"/>
      <c r="Z26" s="447"/>
      <c r="AA26" s="447"/>
      <c r="AB26" s="447"/>
      <c r="AC26" s="447"/>
      <c r="AD26" s="447"/>
      <c r="AE26" s="447"/>
      <c r="AF26" s="447"/>
      <c r="AG26" s="447"/>
      <c r="AH26" s="447"/>
      <c r="AI26" s="447"/>
      <c r="AJ26" s="447"/>
      <c r="AK26" s="447"/>
      <c r="AL26" s="447"/>
      <c r="AM26" s="447"/>
      <c r="AN26" s="447"/>
      <c r="AO26" s="447"/>
      <c r="AP26" s="447"/>
      <c r="AQ26" s="447"/>
      <c r="AR26" s="447"/>
      <c r="AS26" s="447"/>
      <c r="AT26" s="447"/>
      <c r="AU26" s="447"/>
      <c r="AV26" s="447"/>
      <c r="AW26" s="447"/>
      <c r="AX26" s="447"/>
      <c r="AY26" s="447"/>
      <c r="AZ26" s="447"/>
      <c r="BA26" s="447"/>
      <c r="BB26" s="447"/>
      <c r="BC26" s="447"/>
      <c r="BD26" s="447"/>
    </row>
    <row r="27" spans="2:184" s="20" customFormat="1">
      <c r="B27" s="17"/>
      <c r="C27" s="448"/>
      <c r="E27" s="449"/>
      <c r="F27" s="449"/>
      <c r="G27" s="449"/>
      <c r="H27" s="449"/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49"/>
      <c r="T27" s="449"/>
      <c r="U27" s="449"/>
      <c r="V27" s="449"/>
      <c r="W27" s="449"/>
      <c r="X27" s="449"/>
      <c r="Y27" s="449"/>
      <c r="Z27" s="449"/>
      <c r="AA27" s="449"/>
      <c r="AB27" s="449"/>
      <c r="AC27" s="449"/>
      <c r="AD27" s="449"/>
      <c r="AE27" s="449"/>
      <c r="AF27" s="449"/>
      <c r="AG27" s="449"/>
      <c r="AH27" s="449"/>
      <c r="AI27" s="449"/>
      <c r="AJ27" s="449"/>
      <c r="AK27" s="449"/>
      <c r="AL27" s="449"/>
      <c r="AM27" s="449"/>
      <c r="AN27" s="449"/>
      <c r="AO27" s="449"/>
      <c r="AP27" s="449"/>
      <c r="AQ27" s="449"/>
      <c r="AR27" s="449"/>
      <c r="AS27" s="449"/>
      <c r="AT27" s="449"/>
      <c r="AU27" s="449"/>
      <c r="AV27" s="449"/>
      <c r="AW27" s="449"/>
      <c r="AX27" s="449"/>
      <c r="AY27" s="449"/>
      <c r="AZ27" s="449"/>
      <c r="BA27" s="449"/>
      <c r="BB27" s="449"/>
      <c r="BC27" s="449"/>
      <c r="BD27" s="449"/>
    </row>
    <row r="28" spans="2:184" s="20" customFormat="1">
      <c r="B28" s="17"/>
      <c r="C28" s="448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449"/>
      <c r="V28" s="449"/>
      <c r="W28" s="449"/>
      <c r="X28" s="449"/>
      <c r="Y28" s="449"/>
      <c r="Z28" s="449"/>
      <c r="AA28" s="449"/>
      <c r="AB28" s="449"/>
      <c r="AC28" s="449"/>
      <c r="AD28" s="449"/>
      <c r="AE28" s="449"/>
      <c r="AF28" s="449"/>
      <c r="AG28" s="449"/>
      <c r="AH28" s="449"/>
      <c r="AI28" s="449"/>
      <c r="AJ28" s="449"/>
      <c r="AK28" s="449"/>
      <c r="AL28" s="449"/>
      <c r="AM28" s="449"/>
      <c r="AN28" s="449"/>
      <c r="AO28" s="449"/>
      <c r="AP28" s="449"/>
      <c r="AQ28" s="449"/>
      <c r="AR28" s="449"/>
      <c r="AS28" s="449"/>
      <c r="AT28" s="449"/>
      <c r="AU28" s="449"/>
      <c r="AV28" s="449"/>
      <c r="AW28" s="449"/>
      <c r="AX28" s="449"/>
      <c r="AY28" s="449"/>
      <c r="AZ28" s="449"/>
      <c r="BA28" s="449"/>
      <c r="BB28" s="449"/>
      <c r="BC28" s="449"/>
      <c r="BD28" s="449"/>
    </row>
    <row r="29" spans="2:184" s="20" customFormat="1">
      <c r="B29" s="17"/>
      <c r="C29" s="448"/>
      <c r="E29" s="449"/>
      <c r="F29" s="449"/>
      <c r="G29" s="449"/>
      <c r="H29" s="449"/>
      <c r="I29" s="449"/>
      <c r="J29" s="449"/>
      <c r="K29" s="449"/>
      <c r="L29" s="449"/>
      <c r="M29" s="449"/>
      <c r="N29" s="449"/>
      <c r="O29" s="449"/>
      <c r="P29" s="449"/>
      <c r="Q29" s="449"/>
      <c r="R29" s="449"/>
      <c r="S29" s="449"/>
      <c r="T29" s="449"/>
      <c r="U29" s="449"/>
      <c r="V29" s="449"/>
      <c r="W29" s="449"/>
      <c r="X29" s="449"/>
      <c r="Y29" s="449"/>
      <c r="Z29" s="449"/>
      <c r="AA29" s="449"/>
      <c r="AB29" s="449"/>
      <c r="AC29" s="449"/>
      <c r="AD29" s="449"/>
      <c r="AE29" s="449"/>
      <c r="AF29" s="449"/>
      <c r="AG29" s="449"/>
      <c r="AH29" s="449"/>
      <c r="AI29" s="449"/>
      <c r="AJ29" s="449"/>
      <c r="AK29" s="449"/>
      <c r="AL29" s="449"/>
      <c r="AM29" s="449"/>
      <c r="AN29" s="449"/>
      <c r="AO29" s="449"/>
      <c r="AP29" s="449"/>
      <c r="AQ29" s="449"/>
      <c r="AR29" s="449"/>
      <c r="AS29" s="449"/>
      <c r="AT29" s="449"/>
      <c r="AU29" s="449"/>
      <c r="AV29" s="449"/>
      <c r="AW29" s="449"/>
      <c r="AX29" s="449"/>
      <c r="AY29" s="449"/>
      <c r="AZ29" s="449"/>
      <c r="BA29" s="449"/>
      <c r="BB29" s="449"/>
      <c r="BC29" s="449"/>
      <c r="BD29" s="449"/>
    </row>
    <row r="30" spans="2:184" s="20" customFormat="1">
      <c r="B30" s="17"/>
      <c r="C30" s="448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49"/>
      <c r="T30" s="449"/>
      <c r="U30" s="449"/>
      <c r="V30" s="449"/>
      <c r="W30" s="449"/>
      <c r="X30" s="449"/>
      <c r="Y30" s="449"/>
      <c r="Z30" s="449"/>
      <c r="AA30" s="449"/>
      <c r="AB30" s="449"/>
      <c r="AC30" s="449"/>
      <c r="AD30" s="449"/>
      <c r="AE30" s="449"/>
      <c r="AF30" s="449"/>
      <c r="AG30" s="449"/>
      <c r="AH30" s="449"/>
      <c r="AI30" s="449"/>
      <c r="AJ30" s="449"/>
      <c r="AK30" s="449"/>
      <c r="AL30" s="449"/>
      <c r="AM30" s="449"/>
      <c r="AN30" s="449"/>
      <c r="AO30" s="449"/>
      <c r="AP30" s="449"/>
      <c r="AQ30" s="449"/>
      <c r="AR30" s="449"/>
      <c r="AS30" s="449"/>
      <c r="AT30" s="449"/>
      <c r="AU30" s="449"/>
      <c r="AV30" s="449"/>
      <c r="AW30" s="449"/>
      <c r="AX30" s="449"/>
      <c r="AY30" s="449"/>
      <c r="AZ30" s="449"/>
      <c r="BA30" s="449"/>
      <c r="BB30" s="449"/>
      <c r="BC30" s="449"/>
      <c r="BD30" s="449"/>
    </row>
    <row r="31" spans="2:184" s="20" customFormat="1">
      <c r="B31" s="17"/>
      <c r="C31" s="448"/>
      <c r="E31" s="449"/>
      <c r="F31" s="449"/>
      <c r="G31" s="449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449"/>
      <c r="V31" s="449"/>
      <c r="W31" s="449"/>
      <c r="X31" s="449"/>
      <c r="Y31" s="449"/>
      <c r="Z31" s="449"/>
      <c r="AA31" s="449"/>
      <c r="AB31" s="449"/>
      <c r="AC31" s="449"/>
      <c r="AD31" s="449"/>
      <c r="AE31" s="449"/>
      <c r="AF31" s="449"/>
      <c r="AG31" s="449"/>
      <c r="AH31" s="449"/>
      <c r="AI31" s="449"/>
      <c r="AJ31" s="449"/>
      <c r="AK31" s="449"/>
      <c r="AL31" s="449"/>
      <c r="AM31" s="449"/>
      <c r="AN31" s="449"/>
      <c r="AO31" s="449"/>
      <c r="AP31" s="449"/>
      <c r="AQ31" s="449"/>
      <c r="AR31" s="449"/>
      <c r="AS31" s="449"/>
      <c r="AT31" s="449"/>
      <c r="AU31" s="449"/>
      <c r="AV31" s="449"/>
      <c r="AW31" s="449"/>
      <c r="AX31" s="449"/>
      <c r="AY31" s="449"/>
      <c r="AZ31" s="449"/>
      <c r="BA31" s="449"/>
      <c r="BB31" s="449"/>
      <c r="BC31" s="449"/>
      <c r="BD31" s="449"/>
    </row>
    <row r="32" spans="2:184" s="20" customFormat="1">
      <c r="C32" s="448"/>
      <c r="D32" s="17"/>
      <c r="E32" s="449"/>
      <c r="F32" s="449"/>
      <c r="G32" s="449"/>
      <c r="H32" s="449"/>
      <c r="I32" s="449"/>
      <c r="J32" s="449"/>
      <c r="K32" s="449"/>
      <c r="L32" s="449"/>
      <c r="M32" s="449"/>
      <c r="N32" s="449"/>
      <c r="O32" s="449"/>
      <c r="P32" s="449"/>
      <c r="Q32" s="449"/>
      <c r="R32" s="449"/>
      <c r="S32" s="449"/>
      <c r="T32" s="449"/>
      <c r="U32" s="449"/>
      <c r="V32" s="449"/>
      <c r="W32" s="449"/>
      <c r="X32" s="449"/>
      <c r="Y32" s="449"/>
      <c r="Z32" s="449"/>
      <c r="AA32" s="449"/>
      <c r="AB32" s="449"/>
      <c r="AC32" s="449"/>
      <c r="AD32" s="449"/>
      <c r="AE32" s="449"/>
      <c r="AF32" s="449"/>
      <c r="AG32" s="449"/>
      <c r="AH32" s="449"/>
      <c r="AI32" s="449"/>
      <c r="AJ32" s="449"/>
      <c r="AK32" s="449"/>
      <c r="AL32" s="449"/>
      <c r="AM32" s="449"/>
      <c r="AN32" s="449"/>
      <c r="AO32" s="449"/>
      <c r="AP32" s="449"/>
      <c r="AQ32" s="449"/>
      <c r="AR32" s="449"/>
      <c r="AS32" s="449"/>
      <c r="AT32" s="449"/>
      <c r="AU32" s="449"/>
      <c r="AV32" s="449"/>
      <c r="AW32" s="449"/>
      <c r="AX32" s="449"/>
      <c r="AY32" s="449"/>
      <c r="AZ32" s="449"/>
      <c r="BA32" s="449"/>
      <c r="BB32" s="449"/>
      <c r="BC32" s="449"/>
      <c r="BD32" s="449"/>
    </row>
    <row r="33" spans="2:39">
      <c r="B33" s="20"/>
    </row>
    <row r="34" spans="2:39">
      <c r="B34" s="17"/>
      <c r="C34" s="21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</row>
    <row r="35" spans="2:39"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</row>
    <row r="36" spans="2:39"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</row>
    <row r="37" spans="2:39"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2:39"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 tint="0.59999389629810485"/>
  </sheetPr>
  <dimension ref="A1:AZ217"/>
  <sheetViews>
    <sheetView topLeftCell="A4" zoomScale="80" zoomScaleNormal="80" workbookViewId="0">
      <selection activeCell="E26" sqref="E26"/>
    </sheetView>
  </sheetViews>
  <sheetFormatPr defaultRowHeight="15"/>
  <cols>
    <col min="2" max="2" width="23.7109375" customWidth="1"/>
    <col min="3" max="3" width="19.140625" customWidth="1"/>
    <col min="4" max="4" width="16" customWidth="1"/>
    <col min="5" max="8" width="13.140625" style="45" customWidth="1"/>
    <col min="9" max="19" width="13.140625" style="462" customWidth="1"/>
    <col min="20" max="26" width="13.140625" style="73" customWidth="1"/>
    <col min="34" max="34" width="9.140625" style="41"/>
    <col min="35" max="35" width="9.7109375" style="41" bestFit="1" customWidth="1"/>
    <col min="36" max="36" width="10.5703125" style="41" bestFit="1" customWidth="1"/>
    <col min="37" max="37" width="9.140625" style="41"/>
    <col min="38" max="38" width="10.5703125" style="41" bestFit="1" customWidth="1"/>
    <col min="39" max="43" width="9.140625" style="41"/>
    <col min="45" max="45" width="10.5703125" style="45" bestFit="1" customWidth="1"/>
    <col min="46" max="51" width="9.140625" style="45"/>
  </cols>
  <sheetData>
    <row r="1" spans="1:52">
      <c r="E1" s="271">
        <f>+AI2</f>
        <v>41275</v>
      </c>
      <c r="F1" s="271">
        <f>+DATE(YEAR(E1)+1,1,1)</f>
        <v>41640</v>
      </c>
      <c r="G1" s="271">
        <f t="shared" ref="G1:H1" si="0">+DATE(YEAR(F1)+1,1,1)</f>
        <v>42005</v>
      </c>
      <c r="H1" s="271">
        <f t="shared" si="0"/>
        <v>42370</v>
      </c>
      <c r="I1" s="271">
        <f t="shared" ref="I1" si="1">+DATE(YEAR(H1)+1,1,1)</f>
        <v>42736</v>
      </c>
      <c r="J1" s="271">
        <f t="shared" ref="J1" si="2">+DATE(YEAR(I1)+1,1,1)</f>
        <v>43101</v>
      </c>
      <c r="K1" s="271">
        <f t="shared" ref="K1" si="3">+DATE(YEAR(J1)+1,1,1)</f>
        <v>43466</v>
      </c>
      <c r="L1" s="271">
        <f t="shared" ref="L1" si="4">+DATE(YEAR(K1)+1,1,1)</f>
        <v>43831</v>
      </c>
      <c r="M1" s="271">
        <f t="shared" ref="M1" si="5">+DATE(YEAR(L1)+1,1,1)</f>
        <v>44197</v>
      </c>
      <c r="N1" s="271">
        <f t="shared" ref="N1" si="6">+DATE(YEAR(M1)+1,1,1)</f>
        <v>44562</v>
      </c>
      <c r="O1" s="271">
        <f t="shared" ref="O1" si="7">+DATE(YEAR(N1)+1,1,1)</f>
        <v>44927</v>
      </c>
      <c r="P1" s="271">
        <f t="shared" ref="P1" si="8">+DATE(YEAR(O1)+1,1,1)</f>
        <v>45292</v>
      </c>
      <c r="Q1" s="271">
        <f t="shared" ref="Q1" si="9">+DATE(YEAR(P1)+1,1,1)</f>
        <v>45658</v>
      </c>
      <c r="R1" s="271">
        <f t="shared" ref="R1" si="10">+DATE(YEAR(Q1)+1,1,1)</f>
        <v>46023</v>
      </c>
      <c r="S1" s="271">
        <f t="shared" ref="S1" si="11">+DATE(YEAR(R1)+1,1,1)</f>
        <v>46388</v>
      </c>
      <c r="T1" s="272"/>
      <c r="U1" s="272"/>
      <c r="V1" s="272"/>
      <c r="W1" s="272"/>
      <c r="X1" s="272"/>
      <c r="Y1" s="272"/>
      <c r="Z1" s="272"/>
      <c r="AH1" s="41" t="s">
        <v>131</v>
      </c>
      <c r="AL1" s="27">
        <f>+AI2</f>
        <v>41275</v>
      </c>
      <c r="AM1" s="41" t="str">
        <f>+VLOOKUP(AN1,$AP$1:$AQ$197,2,FALSE)</f>
        <v>e</v>
      </c>
      <c r="AN1" s="41">
        <v>5</v>
      </c>
      <c r="AO1" s="41">
        <f>+MATCH(AL1,$AS$1:$AS$205,0)</f>
        <v>26</v>
      </c>
      <c r="AP1" s="41">
        <v>1</v>
      </c>
      <c r="AQ1" s="41" t="s">
        <v>111</v>
      </c>
      <c r="AT1" s="141" t="s">
        <v>140</v>
      </c>
      <c r="AU1" s="141" t="s">
        <v>141</v>
      </c>
      <c r="AV1" s="141" t="s">
        <v>142</v>
      </c>
      <c r="AW1" s="141" t="s">
        <v>143</v>
      </c>
      <c r="AX1" s="141" t="s">
        <v>144</v>
      </c>
      <c r="AY1" s="141" t="s">
        <v>145</v>
      </c>
      <c r="AZ1" s="141" t="s">
        <v>135</v>
      </c>
    </row>
    <row r="2" spans="1:52" ht="15.75" thickBot="1">
      <c r="B2" s="47" t="s">
        <v>65</v>
      </c>
      <c r="C2" s="47" t="s">
        <v>33</v>
      </c>
      <c r="D2" s="47" t="s">
        <v>66</v>
      </c>
      <c r="E2" s="117">
        <f>+YEAR(E1)</f>
        <v>2013</v>
      </c>
      <c r="F2" s="46">
        <f t="shared" ref="F2:H2" si="12">+YEAR(F1)</f>
        <v>2014</v>
      </c>
      <c r="G2" s="46">
        <f t="shared" si="12"/>
        <v>2015</v>
      </c>
      <c r="H2" s="46">
        <f t="shared" si="12"/>
        <v>2016</v>
      </c>
      <c r="I2" s="46">
        <f t="shared" ref="I2:S2" si="13">+YEAR(I1)</f>
        <v>2017</v>
      </c>
      <c r="J2" s="46">
        <f t="shared" si="13"/>
        <v>2018</v>
      </c>
      <c r="K2" s="46">
        <f t="shared" si="13"/>
        <v>2019</v>
      </c>
      <c r="L2" s="46">
        <f t="shared" si="13"/>
        <v>2020</v>
      </c>
      <c r="M2" s="46">
        <f t="shared" si="13"/>
        <v>2021</v>
      </c>
      <c r="N2" s="46">
        <f t="shared" si="13"/>
        <v>2022</v>
      </c>
      <c r="O2" s="46">
        <f t="shared" si="13"/>
        <v>2023</v>
      </c>
      <c r="P2" s="46">
        <f t="shared" si="13"/>
        <v>2024</v>
      </c>
      <c r="Q2" s="46">
        <f t="shared" si="13"/>
        <v>2025</v>
      </c>
      <c r="R2" s="46">
        <f t="shared" si="13"/>
        <v>2026</v>
      </c>
      <c r="S2" s="46">
        <f t="shared" si="13"/>
        <v>2027</v>
      </c>
      <c r="AH2" s="41">
        <f>+YEAR(AI2)</f>
        <v>2013</v>
      </c>
      <c r="AI2" s="49">
        <f>+'Monthly Sources and Uses'!$C$2</f>
        <v>41275</v>
      </c>
      <c r="AJ2" s="27">
        <f>+DATE(YEAR(AI2),12,1)</f>
        <v>41609</v>
      </c>
      <c r="AL2" s="27">
        <f>+EDATE(AL1,1)</f>
        <v>41306</v>
      </c>
      <c r="AM2" s="41" t="str">
        <f t="shared" ref="AM2:AM65" si="14">+VLOOKUP(AN2,$AP$1:$AQ$197,2,FALSE)</f>
        <v>f</v>
      </c>
      <c r="AN2" s="41">
        <f>+AN1+1</f>
        <v>6</v>
      </c>
      <c r="AO2" s="461">
        <f t="shared" ref="AO2:AO65" si="15">+MATCH(AL2,$AS$1:$AS$205,0)</f>
        <v>27</v>
      </c>
      <c r="AP2" s="41">
        <f>+AP1+1</f>
        <v>2</v>
      </c>
      <c r="AQ2" s="41" t="s">
        <v>112</v>
      </c>
      <c r="AS2" s="139">
        <v>40544</v>
      </c>
      <c r="AT2" s="142">
        <v>336</v>
      </c>
      <c r="AU2" s="142">
        <v>408</v>
      </c>
      <c r="AV2" s="142">
        <v>504</v>
      </c>
      <c r="AW2" s="142">
        <v>160</v>
      </c>
      <c r="AX2" s="142">
        <v>80</v>
      </c>
      <c r="AY2" s="142">
        <v>168</v>
      </c>
      <c r="AZ2" s="142">
        <f>+AT2+AU2</f>
        <v>744</v>
      </c>
    </row>
    <row r="3" spans="1:52">
      <c r="A3" s="60">
        <f>+ROW(B3)</f>
        <v>3</v>
      </c>
      <c r="B3" s="124" t="s">
        <v>67</v>
      </c>
      <c r="C3" s="127" t="s">
        <v>36</v>
      </c>
      <c r="D3" s="128" t="s">
        <v>68</v>
      </c>
      <c r="E3" s="129">
        <f ca="1">+SUM(INDIRECT("'Monthly Interactions-Energy'!"&amp;VLOOKUP(E$1,$AL$1:$AM$197,2,FALSE)&amp;$A3&amp;":"&amp;VLOOKUP(DATE(YEAR(E$1),12,1),$AL$1:$AM$197,2,FALSE)&amp;$A3))</f>
        <v>9908158.129999999</v>
      </c>
      <c r="F3" s="129">
        <f t="shared" ref="F3:S7" ca="1" si="16">+SUM(INDIRECT("'Monthly Interactions-Energy'!"&amp;VLOOKUP(F$1,$AL$1:$AM$197,2,FALSE)&amp;$A3&amp;":"&amp;VLOOKUP(DATE(YEAR(F$1),12,1),$AL$1:$AM$197,2,FALSE)&amp;$A3))</f>
        <v>7255473.0699999994</v>
      </c>
      <c r="G3" s="129">
        <f t="shared" ca="1" si="16"/>
        <v>7289456.1799999997</v>
      </c>
      <c r="H3" s="129">
        <f t="shared" ca="1" si="16"/>
        <v>7344049.0199999996</v>
      </c>
      <c r="I3" s="129">
        <f t="shared" ca="1" si="16"/>
        <v>7371199.7400000002</v>
      </c>
      <c r="J3" s="129">
        <f t="shared" ca="1" si="16"/>
        <v>7401727.7799999984</v>
      </c>
      <c r="K3" s="129">
        <f t="shared" ca="1" si="16"/>
        <v>7432240.8700000001</v>
      </c>
      <c r="L3" s="129">
        <f t="shared" ca="1" si="16"/>
        <v>7475269.7599999998</v>
      </c>
      <c r="M3" s="129">
        <f t="shared" ca="1" si="16"/>
        <v>7506624.8800000008</v>
      </c>
      <c r="N3" s="129">
        <f t="shared" ca="1" si="16"/>
        <v>7544134.8100000005</v>
      </c>
      <c r="O3" s="129">
        <f t="shared" ca="1" si="16"/>
        <v>7585515.370000001</v>
      </c>
      <c r="P3" s="129">
        <f t="shared" ca="1" si="16"/>
        <v>7633805.1300000008</v>
      </c>
      <c r="Q3" s="129">
        <f t="shared" ca="1" si="16"/>
        <v>7665321.1100000013</v>
      </c>
      <c r="R3" s="129">
        <f t="shared" ca="1" si="16"/>
        <v>7703507.8100000005</v>
      </c>
      <c r="S3" s="129">
        <f t="shared" ca="1" si="16"/>
        <v>7747817.7599999988</v>
      </c>
      <c r="T3" s="131"/>
      <c r="U3" s="131"/>
      <c r="V3" s="131"/>
      <c r="W3" s="131"/>
      <c r="X3" s="131"/>
      <c r="Y3" s="131"/>
      <c r="Z3" s="131"/>
      <c r="AH3" s="41">
        <f>+AH2+1</f>
        <v>2014</v>
      </c>
      <c r="AI3" s="27">
        <f>+DATE(YEAR(AJ2)+1,1,1)</f>
        <v>41640</v>
      </c>
      <c r="AJ3" s="27">
        <f>+DATE(YEAR(AI3),12,1)</f>
        <v>41974</v>
      </c>
      <c r="AL3" s="27">
        <f t="shared" ref="AL3:AL66" si="17">+EDATE(AL2,1)</f>
        <v>41334</v>
      </c>
      <c r="AM3" s="41" t="str">
        <f t="shared" si="14"/>
        <v>g</v>
      </c>
      <c r="AN3" s="41">
        <f t="shared" ref="AN3:AN66" si="18">+AN2+1</f>
        <v>7</v>
      </c>
      <c r="AO3" s="461">
        <f t="shared" si="15"/>
        <v>28</v>
      </c>
      <c r="AP3" s="41">
        <f t="shared" ref="AP3:AP66" si="19">+AP2+1</f>
        <v>3</v>
      </c>
      <c r="AQ3" s="41" t="s">
        <v>104</v>
      </c>
      <c r="AS3" s="139">
        <v>40575</v>
      </c>
      <c r="AT3" s="142">
        <v>320</v>
      </c>
      <c r="AU3" s="142">
        <v>352</v>
      </c>
      <c r="AV3" s="142">
        <v>480</v>
      </c>
      <c r="AW3" s="142">
        <v>128</v>
      </c>
      <c r="AX3" s="142">
        <v>64</v>
      </c>
      <c r="AY3" s="142">
        <v>160</v>
      </c>
      <c r="AZ3" s="142">
        <f t="shared" ref="AZ3:AZ13" si="20">+AT3+AU3</f>
        <v>672</v>
      </c>
    </row>
    <row r="4" spans="1:52">
      <c r="A4" s="60">
        <f t="shared" ref="A4:A7" si="21">+ROW(B4)</f>
        <v>4</v>
      </c>
      <c r="B4" s="130" t="s">
        <v>67</v>
      </c>
      <c r="C4" s="73" t="s">
        <v>36</v>
      </c>
      <c r="D4" s="29" t="s">
        <v>69</v>
      </c>
      <c r="E4" s="131">
        <f t="shared" ref="E4:E7" ca="1" si="22">+SUM(INDIRECT("'Monthly Interactions-Energy'!"&amp;VLOOKUP(E$1,$AL$1:$AM$197,2,FALSE)&amp;$A4&amp;":"&amp;VLOOKUP(DATE(YEAR(E$1),12,1),$AL$1:$AM$197,2,FALSE)&amp;$A4))</f>
        <v>1994194.7999999998</v>
      </c>
      <c r="F4" s="131">
        <f t="shared" ca="1" si="16"/>
        <v>1467275.9399999997</v>
      </c>
      <c r="G4" s="131">
        <f t="shared" ca="1" si="16"/>
        <v>1458152.5699999998</v>
      </c>
      <c r="H4" s="132">
        <f t="shared" ca="1" si="16"/>
        <v>1491854.0099999998</v>
      </c>
      <c r="I4" s="132">
        <f t="shared" ref="I4:S7" ca="1" si="23">+SUM(INDIRECT("'Monthly Interactions-Energy'!"&amp;VLOOKUP(I$1,$AL$1:$AM$197,2,FALSE)&amp;$A4&amp;":"&amp;VLOOKUP(DATE(YEAR(I$1),12,1),$AL$1:$AM$197,2,FALSE)&amp;$A4))</f>
        <v>1500106.9199999997</v>
      </c>
      <c r="J4" s="132">
        <f t="shared" ca="1" si="23"/>
        <v>1492813.23</v>
      </c>
      <c r="K4" s="132">
        <f t="shared" ca="1" si="23"/>
        <v>1500595.13</v>
      </c>
      <c r="L4" s="132">
        <f t="shared" ca="1" si="23"/>
        <v>1488060.0500000003</v>
      </c>
      <c r="M4" s="132">
        <f t="shared" ca="1" si="23"/>
        <v>1501101.5699999998</v>
      </c>
      <c r="N4" s="132">
        <f t="shared" ca="1" si="23"/>
        <v>1521248.85</v>
      </c>
      <c r="O4" s="132">
        <f t="shared" ca="1" si="23"/>
        <v>1543992.03</v>
      </c>
      <c r="P4" s="132">
        <f t="shared" ca="1" si="23"/>
        <v>1537010.79</v>
      </c>
      <c r="Q4" s="132">
        <f t="shared" ca="1" si="23"/>
        <v>1548806.9200000002</v>
      </c>
      <c r="R4" s="132">
        <f t="shared" ca="1" si="23"/>
        <v>1539999.92</v>
      </c>
      <c r="S4" s="132">
        <f t="shared" ca="1" si="23"/>
        <v>1549646.9599999997</v>
      </c>
      <c r="T4" s="132"/>
      <c r="U4" s="132"/>
      <c r="V4" s="132"/>
      <c r="W4" s="132"/>
      <c r="X4" s="132"/>
      <c r="Y4" s="132"/>
      <c r="Z4" s="132"/>
      <c r="AH4" s="41">
        <f t="shared" ref="AH4:AH16" si="24">+AH3+1</f>
        <v>2015</v>
      </c>
      <c r="AI4" s="27">
        <f t="shared" ref="AI4:AI7" si="25">+DATE(YEAR(AJ3)+1,1,1)</f>
        <v>42005</v>
      </c>
      <c r="AJ4" s="27">
        <f t="shared" ref="AJ4:AJ7" si="26">+DATE(YEAR(AI4),12,1)</f>
        <v>42339</v>
      </c>
      <c r="AL4" s="27">
        <f t="shared" si="17"/>
        <v>41365</v>
      </c>
      <c r="AM4" s="41" t="str">
        <f t="shared" si="14"/>
        <v>h</v>
      </c>
      <c r="AN4" s="41">
        <f t="shared" si="18"/>
        <v>8</v>
      </c>
      <c r="AO4" s="461">
        <f t="shared" si="15"/>
        <v>29</v>
      </c>
      <c r="AP4" s="41">
        <f t="shared" si="19"/>
        <v>4</v>
      </c>
      <c r="AQ4" s="41" t="s">
        <v>113</v>
      </c>
      <c r="AS4" s="139">
        <v>40603</v>
      </c>
      <c r="AT4" s="142">
        <v>368</v>
      </c>
      <c r="AU4" s="142">
        <v>376</v>
      </c>
      <c r="AV4" s="142">
        <v>552</v>
      </c>
      <c r="AW4" s="142">
        <v>128</v>
      </c>
      <c r="AX4" s="142">
        <v>64</v>
      </c>
      <c r="AY4" s="142">
        <v>184</v>
      </c>
      <c r="AZ4" s="142">
        <f t="shared" si="20"/>
        <v>744</v>
      </c>
    </row>
    <row r="5" spans="1:52">
      <c r="A5" s="60">
        <f t="shared" si="21"/>
        <v>5</v>
      </c>
      <c r="B5" s="130" t="s">
        <v>67</v>
      </c>
      <c r="C5" s="73" t="s">
        <v>36</v>
      </c>
      <c r="D5" s="29" t="s">
        <v>70</v>
      </c>
      <c r="E5" s="131">
        <f t="shared" ca="1" si="22"/>
        <v>927331.65</v>
      </c>
      <c r="F5" s="131">
        <f t="shared" ca="1" si="16"/>
        <v>664277.56000000006</v>
      </c>
      <c r="G5" s="131">
        <f t="shared" ca="1" si="16"/>
        <v>659590.97000000009</v>
      </c>
      <c r="H5" s="132">
        <f t="shared" ca="1" si="16"/>
        <v>675594.58000000007</v>
      </c>
      <c r="I5" s="132">
        <f t="shared" ca="1" si="23"/>
        <v>678459.49</v>
      </c>
      <c r="J5" s="132">
        <f t="shared" ca="1" si="23"/>
        <v>674504.82</v>
      </c>
      <c r="K5" s="132">
        <f t="shared" ca="1" si="23"/>
        <v>676438.72</v>
      </c>
      <c r="L5" s="132">
        <f t="shared" ca="1" si="23"/>
        <v>671090.99000000011</v>
      </c>
      <c r="M5" s="132">
        <f t="shared" ca="1" si="23"/>
        <v>676931</v>
      </c>
      <c r="N5" s="132">
        <f t="shared" ca="1" si="23"/>
        <v>685905.73999999987</v>
      </c>
      <c r="O5" s="132">
        <f t="shared" ca="1" si="23"/>
        <v>695702.39</v>
      </c>
      <c r="P5" s="132">
        <f t="shared" ca="1" si="23"/>
        <v>690458.87000000011</v>
      </c>
      <c r="Q5" s="132">
        <f t="shared" ca="1" si="23"/>
        <v>696061.2300000001</v>
      </c>
      <c r="R5" s="132">
        <f t="shared" ca="1" si="23"/>
        <v>690733.82000000007</v>
      </c>
      <c r="S5" s="132">
        <f t="shared" ca="1" si="23"/>
        <v>695452.72</v>
      </c>
      <c r="T5" s="132"/>
      <c r="U5" s="132"/>
      <c r="V5" s="132"/>
      <c r="W5" s="132"/>
      <c r="X5" s="132"/>
      <c r="Y5" s="132"/>
      <c r="Z5" s="132"/>
      <c r="AH5" s="41">
        <f t="shared" si="24"/>
        <v>2016</v>
      </c>
      <c r="AI5" s="27">
        <f t="shared" si="25"/>
        <v>42370</v>
      </c>
      <c r="AJ5" s="27">
        <f t="shared" si="26"/>
        <v>42705</v>
      </c>
      <c r="AL5" s="27">
        <f t="shared" si="17"/>
        <v>41395</v>
      </c>
      <c r="AM5" s="41" t="str">
        <f t="shared" si="14"/>
        <v>i</v>
      </c>
      <c r="AN5" s="41">
        <f t="shared" si="18"/>
        <v>9</v>
      </c>
      <c r="AO5" s="461">
        <f t="shared" si="15"/>
        <v>30</v>
      </c>
      <c r="AP5" s="41">
        <f t="shared" si="19"/>
        <v>5</v>
      </c>
      <c r="AQ5" s="41" t="s">
        <v>114</v>
      </c>
      <c r="AS5" s="139">
        <v>40634</v>
      </c>
      <c r="AT5" s="142">
        <v>336</v>
      </c>
      <c r="AU5" s="142">
        <v>384</v>
      </c>
      <c r="AV5" s="142">
        <v>504</v>
      </c>
      <c r="AW5" s="142">
        <v>144</v>
      </c>
      <c r="AX5" s="142">
        <v>72</v>
      </c>
      <c r="AY5" s="142">
        <v>168</v>
      </c>
      <c r="AZ5" s="142">
        <f t="shared" si="20"/>
        <v>720</v>
      </c>
    </row>
    <row r="6" spans="1:52">
      <c r="A6" s="60">
        <f t="shared" si="21"/>
        <v>6</v>
      </c>
      <c r="B6" s="130" t="s">
        <v>67</v>
      </c>
      <c r="C6" s="73" t="s">
        <v>36</v>
      </c>
      <c r="D6" s="29" t="s">
        <v>71</v>
      </c>
      <c r="E6" s="131">
        <f t="shared" ca="1" si="22"/>
        <v>4784172.33</v>
      </c>
      <c r="F6" s="131">
        <f t="shared" ca="1" si="16"/>
        <v>3544847.1300000004</v>
      </c>
      <c r="G6" s="131">
        <f t="shared" ca="1" si="16"/>
        <v>3578717.35</v>
      </c>
      <c r="H6" s="132">
        <f t="shared" ca="1" si="16"/>
        <v>3581789.5599999996</v>
      </c>
      <c r="I6" s="132">
        <f t="shared" ca="1" si="23"/>
        <v>3593812.2200000007</v>
      </c>
      <c r="J6" s="132">
        <f t="shared" ca="1" si="23"/>
        <v>3624233.15</v>
      </c>
      <c r="K6" s="132">
        <f t="shared" ca="1" si="23"/>
        <v>3639278.46</v>
      </c>
      <c r="L6" s="132">
        <f t="shared" ca="1" si="23"/>
        <v>3684894.38</v>
      </c>
      <c r="M6" s="132">
        <f t="shared" ca="1" si="23"/>
        <v>3691103.29</v>
      </c>
      <c r="N6" s="132">
        <f t="shared" ca="1" si="23"/>
        <v>3698045.0999999992</v>
      </c>
      <c r="O6" s="132">
        <f t="shared" ca="1" si="23"/>
        <v>3704660.42</v>
      </c>
      <c r="P6" s="132">
        <f t="shared" ca="1" si="23"/>
        <v>3748527.5300000003</v>
      </c>
      <c r="Q6" s="132">
        <f t="shared" ca="1" si="23"/>
        <v>3761773.19</v>
      </c>
      <c r="R6" s="132">
        <f t="shared" ca="1" si="23"/>
        <v>3799722.4699999997</v>
      </c>
      <c r="S6" s="132">
        <f t="shared" ca="1" si="23"/>
        <v>3818238.36</v>
      </c>
      <c r="T6" s="132"/>
      <c r="U6" s="132"/>
      <c r="V6" s="132"/>
      <c r="W6" s="132"/>
      <c r="X6" s="132"/>
      <c r="Y6" s="132"/>
      <c r="Z6" s="132"/>
      <c r="AH6" s="41">
        <f t="shared" si="24"/>
        <v>2017</v>
      </c>
      <c r="AI6" s="27">
        <f t="shared" si="25"/>
        <v>42736</v>
      </c>
      <c r="AJ6" s="27">
        <f t="shared" si="26"/>
        <v>43070</v>
      </c>
      <c r="AL6" s="27">
        <f t="shared" si="17"/>
        <v>41426</v>
      </c>
      <c r="AM6" s="41" t="str">
        <f t="shared" si="14"/>
        <v>j</v>
      </c>
      <c r="AN6" s="41">
        <f t="shared" si="18"/>
        <v>10</v>
      </c>
      <c r="AO6" s="461">
        <f t="shared" si="15"/>
        <v>31</v>
      </c>
      <c r="AP6" s="41">
        <f t="shared" si="19"/>
        <v>6</v>
      </c>
      <c r="AQ6" s="41" t="s">
        <v>109</v>
      </c>
      <c r="AS6" s="139">
        <v>40664</v>
      </c>
      <c r="AT6" s="142">
        <v>336</v>
      </c>
      <c r="AU6" s="142">
        <v>408</v>
      </c>
      <c r="AV6" s="142">
        <v>504</v>
      </c>
      <c r="AW6" s="142">
        <v>160</v>
      </c>
      <c r="AX6" s="142">
        <v>80</v>
      </c>
      <c r="AY6" s="142">
        <v>168</v>
      </c>
      <c r="AZ6" s="142">
        <f t="shared" si="20"/>
        <v>744</v>
      </c>
    </row>
    <row r="7" spans="1:52" ht="15.75" thickBot="1">
      <c r="A7" s="60">
        <f t="shared" si="21"/>
        <v>7</v>
      </c>
      <c r="B7" s="133" t="s">
        <v>67</v>
      </c>
      <c r="C7" s="46" t="s">
        <v>36</v>
      </c>
      <c r="D7" s="47" t="s">
        <v>72</v>
      </c>
      <c r="E7" s="134">
        <f t="shared" ca="1" si="22"/>
        <v>2202459.6299999994</v>
      </c>
      <c r="F7" s="134">
        <f t="shared" ca="1" si="16"/>
        <v>1579072.3300000003</v>
      </c>
      <c r="G7" s="134">
        <f t="shared" ca="1" si="16"/>
        <v>1592995.33</v>
      </c>
      <c r="H7" s="135">
        <f t="shared" ca="1" si="16"/>
        <v>1594811.0999999999</v>
      </c>
      <c r="I7" s="135">
        <f t="shared" ca="1" si="23"/>
        <v>1598821.31</v>
      </c>
      <c r="J7" s="135">
        <f t="shared" ca="1" si="23"/>
        <v>1610176.7699999998</v>
      </c>
      <c r="K7" s="135">
        <f t="shared" ca="1" si="23"/>
        <v>1615928.71</v>
      </c>
      <c r="L7" s="135">
        <f t="shared" ca="1" si="23"/>
        <v>1631224.5899999999</v>
      </c>
      <c r="M7" s="135">
        <f t="shared" ca="1" si="23"/>
        <v>1637489.12</v>
      </c>
      <c r="N7" s="135">
        <f t="shared" ca="1" si="23"/>
        <v>1638934.6999999997</v>
      </c>
      <c r="O7" s="135">
        <f t="shared" ca="1" si="23"/>
        <v>1641160.6199999999</v>
      </c>
      <c r="P7" s="135">
        <f t="shared" ca="1" si="23"/>
        <v>1657808.3099999998</v>
      </c>
      <c r="Q7" s="135">
        <f t="shared" ca="1" si="23"/>
        <v>1658679.63</v>
      </c>
      <c r="R7" s="135">
        <f t="shared" ca="1" si="23"/>
        <v>1673051.58</v>
      </c>
      <c r="S7" s="135">
        <f t="shared" ca="1" si="23"/>
        <v>1684479.75</v>
      </c>
      <c r="T7" s="132"/>
      <c r="U7" s="132"/>
      <c r="V7" s="132"/>
      <c r="W7" s="132"/>
      <c r="X7" s="132"/>
      <c r="Y7" s="132"/>
      <c r="Z7" s="132"/>
      <c r="AH7" s="41">
        <f t="shared" si="24"/>
        <v>2018</v>
      </c>
      <c r="AI7" s="27">
        <f t="shared" si="25"/>
        <v>43101</v>
      </c>
      <c r="AJ7" s="27">
        <f t="shared" si="26"/>
        <v>43435</v>
      </c>
      <c r="AL7" s="27">
        <f t="shared" si="17"/>
        <v>41456</v>
      </c>
      <c r="AM7" s="41" t="str">
        <f t="shared" si="14"/>
        <v>k</v>
      </c>
      <c r="AN7" s="41">
        <f t="shared" si="18"/>
        <v>11</v>
      </c>
      <c r="AO7" s="461">
        <f t="shared" si="15"/>
        <v>32</v>
      </c>
      <c r="AP7" s="41">
        <f t="shared" si="19"/>
        <v>7</v>
      </c>
      <c r="AQ7" s="41" t="s">
        <v>115</v>
      </c>
      <c r="AS7" s="139">
        <v>40695</v>
      </c>
      <c r="AT7" s="142">
        <v>352</v>
      </c>
      <c r="AU7" s="142">
        <v>368</v>
      </c>
      <c r="AV7" s="142">
        <v>528</v>
      </c>
      <c r="AW7" s="142">
        <v>128</v>
      </c>
      <c r="AX7" s="142">
        <v>64</v>
      </c>
      <c r="AY7" s="142">
        <v>176</v>
      </c>
      <c r="AZ7" s="142">
        <f t="shared" si="20"/>
        <v>720</v>
      </c>
    </row>
    <row r="8" spans="1:52">
      <c r="A8" s="60"/>
      <c r="B8" s="45"/>
      <c r="C8" s="45"/>
      <c r="D8" s="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8"/>
      <c r="U8" s="8"/>
      <c r="V8" s="8"/>
      <c r="W8" s="8"/>
      <c r="X8" s="8"/>
      <c r="Y8" s="8"/>
      <c r="Z8" s="8"/>
      <c r="AH8" s="41">
        <f t="shared" si="24"/>
        <v>2019</v>
      </c>
      <c r="AI8" s="27">
        <f t="shared" ref="AI8:AI16" si="27">+DATE(YEAR(AJ7)+1,1,1)</f>
        <v>43466</v>
      </c>
      <c r="AJ8" s="27">
        <f t="shared" ref="AJ8:AJ16" si="28">+DATE(YEAR(AI8),12,1)</f>
        <v>43800</v>
      </c>
      <c r="AL8" s="27">
        <f t="shared" si="17"/>
        <v>41487</v>
      </c>
      <c r="AM8" s="41" t="str">
        <f t="shared" si="14"/>
        <v>l</v>
      </c>
      <c r="AN8" s="41">
        <f t="shared" si="18"/>
        <v>12</v>
      </c>
      <c r="AO8" s="461">
        <f t="shared" si="15"/>
        <v>33</v>
      </c>
      <c r="AP8" s="41">
        <f t="shared" si="19"/>
        <v>8</v>
      </c>
      <c r="AQ8" s="41" t="s">
        <v>116</v>
      </c>
      <c r="AS8" s="139">
        <v>40725</v>
      </c>
      <c r="AT8" s="142">
        <v>320</v>
      </c>
      <c r="AU8" s="142">
        <v>424</v>
      </c>
      <c r="AV8" s="142">
        <v>480</v>
      </c>
      <c r="AW8" s="142">
        <v>176</v>
      </c>
      <c r="AX8" s="142">
        <v>88</v>
      </c>
      <c r="AY8" s="142">
        <v>160</v>
      </c>
      <c r="AZ8" s="142">
        <f t="shared" si="20"/>
        <v>744</v>
      </c>
    </row>
    <row r="9" spans="1:52">
      <c r="A9" s="60"/>
      <c r="B9" s="45"/>
      <c r="C9" s="45"/>
      <c r="D9" s="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8"/>
      <c r="U9" s="8"/>
      <c r="V9" s="8"/>
      <c r="W9" s="8"/>
      <c r="X9" s="8"/>
      <c r="Y9" s="8"/>
      <c r="Z9" s="8"/>
      <c r="AH9" s="41">
        <f t="shared" si="24"/>
        <v>2020</v>
      </c>
      <c r="AI9" s="27">
        <f t="shared" si="27"/>
        <v>43831</v>
      </c>
      <c r="AJ9" s="27">
        <f t="shared" si="28"/>
        <v>44166</v>
      </c>
      <c r="AL9" s="27">
        <f t="shared" si="17"/>
        <v>41518</v>
      </c>
      <c r="AM9" s="41" t="str">
        <f t="shared" si="14"/>
        <v>m</v>
      </c>
      <c r="AN9" s="41">
        <f t="shared" si="18"/>
        <v>13</v>
      </c>
      <c r="AO9" s="461">
        <f t="shared" si="15"/>
        <v>34</v>
      </c>
      <c r="AP9" s="41">
        <f t="shared" si="19"/>
        <v>9</v>
      </c>
      <c r="AQ9" s="41" t="s">
        <v>117</v>
      </c>
      <c r="AS9" s="139">
        <v>40756</v>
      </c>
      <c r="AT9" s="142">
        <v>368</v>
      </c>
      <c r="AU9" s="142">
        <v>376</v>
      </c>
      <c r="AV9" s="142">
        <v>552</v>
      </c>
      <c r="AW9" s="142">
        <v>128</v>
      </c>
      <c r="AX9" s="142">
        <v>64</v>
      </c>
      <c r="AY9" s="142">
        <v>184</v>
      </c>
      <c r="AZ9" s="142">
        <f t="shared" si="20"/>
        <v>744</v>
      </c>
    </row>
    <row r="10" spans="1:52" ht="15.75" thickBot="1">
      <c r="A10" s="60"/>
      <c r="B10" s="46" t="s">
        <v>65</v>
      </c>
      <c r="C10" s="46" t="s">
        <v>33</v>
      </c>
      <c r="D10" s="47" t="s">
        <v>66</v>
      </c>
      <c r="E10" s="118">
        <f>+E2</f>
        <v>2013</v>
      </c>
      <c r="F10" s="118">
        <f>+F2</f>
        <v>2014</v>
      </c>
      <c r="G10" s="118">
        <f t="shared" ref="G10:H10" si="29">+G2</f>
        <v>2015</v>
      </c>
      <c r="H10" s="119">
        <f t="shared" si="29"/>
        <v>2016</v>
      </c>
      <c r="I10" s="119">
        <f t="shared" ref="I10:S10" si="30">+I2</f>
        <v>2017</v>
      </c>
      <c r="J10" s="119">
        <f t="shared" si="30"/>
        <v>2018</v>
      </c>
      <c r="K10" s="119">
        <f t="shared" si="30"/>
        <v>2019</v>
      </c>
      <c r="L10" s="119">
        <f t="shared" si="30"/>
        <v>2020</v>
      </c>
      <c r="M10" s="119">
        <f t="shared" si="30"/>
        <v>2021</v>
      </c>
      <c r="N10" s="119">
        <f t="shared" si="30"/>
        <v>2022</v>
      </c>
      <c r="O10" s="119">
        <f t="shared" si="30"/>
        <v>2023</v>
      </c>
      <c r="P10" s="119">
        <f t="shared" si="30"/>
        <v>2024</v>
      </c>
      <c r="Q10" s="119">
        <f t="shared" si="30"/>
        <v>2025</v>
      </c>
      <c r="R10" s="119">
        <f t="shared" si="30"/>
        <v>2026</v>
      </c>
      <c r="S10" s="119">
        <f t="shared" si="30"/>
        <v>2027</v>
      </c>
      <c r="T10" s="327"/>
      <c r="U10" s="327"/>
      <c r="V10" s="327"/>
      <c r="W10" s="327"/>
      <c r="X10" s="327"/>
      <c r="Y10" s="327"/>
      <c r="Z10" s="327"/>
      <c r="AH10" s="41">
        <f t="shared" si="24"/>
        <v>2021</v>
      </c>
      <c r="AI10" s="27">
        <f t="shared" si="27"/>
        <v>44197</v>
      </c>
      <c r="AJ10" s="27">
        <f t="shared" si="28"/>
        <v>44531</v>
      </c>
      <c r="AL10" s="27">
        <f t="shared" si="17"/>
        <v>41548</v>
      </c>
      <c r="AM10" s="41" t="str">
        <f t="shared" si="14"/>
        <v>n</v>
      </c>
      <c r="AN10" s="41">
        <f t="shared" si="18"/>
        <v>14</v>
      </c>
      <c r="AO10" s="461">
        <f t="shared" si="15"/>
        <v>35</v>
      </c>
      <c r="AP10" s="41">
        <f t="shared" si="19"/>
        <v>10</v>
      </c>
      <c r="AQ10" s="41" t="s">
        <v>118</v>
      </c>
      <c r="AS10" s="139">
        <v>40787</v>
      </c>
      <c r="AT10" s="142">
        <v>336</v>
      </c>
      <c r="AU10" s="142">
        <v>384</v>
      </c>
      <c r="AV10" s="142">
        <v>504</v>
      </c>
      <c r="AW10" s="142">
        <v>144</v>
      </c>
      <c r="AX10" s="142">
        <v>72</v>
      </c>
      <c r="AY10" s="142">
        <v>168</v>
      </c>
      <c r="AZ10" s="142">
        <f t="shared" si="20"/>
        <v>720</v>
      </c>
    </row>
    <row r="11" spans="1:52">
      <c r="A11" s="60">
        <f>+ROW(B11)</f>
        <v>11</v>
      </c>
      <c r="B11" s="136" t="s">
        <v>73</v>
      </c>
      <c r="C11" s="127" t="s">
        <v>36</v>
      </c>
      <c r="D11" s="128" t="s">
        <v>68</v>
      </c>
      <c r="E11" s="129">
        <f ca="1">+SUM(INDIRECT("'Monthly Interactions-Energy'!"&amp;VLOOKUP(E$1,$AL$1:$AM$197,2,FALSE)&amp;$A11&amp;":"&amp;VLOOKUP(DATE(YEAR(E$1),12,1),$AL$1:$AM$197,2,FALSE)&amp;$A11))</f>
        <v>2070464.49</v>
      </c>
      <c r="F11" s="129">
        <f t="shared" ref="F11:S15" ca="1" si="31">+SUM(INDIRECT("'Monthly Interactions-Energy'!"&amp;VLOOKUP(F$1,$AL$1:$AM$197,2,FALSE)&amp;$A11&amp;":"&amp;VLOOKUP(DATE(YEAR(F$1),12,1),$AL$1:$AM$197,2,FALSE)&amp;$A11))</f>
        <v>0</v>
      </c>
      <c r="G11" s="129">
        <f t="shared" ca="1" si="31"/>
        <v>0</v>
      </c>
      <c r="H11" s="129">
        <f t="shared" ca="1" si="31"/>
        <v>0</v>
      </c>
      <c r="I11" s="129">
        <f t="shared" ca="1" si="31"/>
        <v>0</v>
      </c>
      <c r="J11" s="129">
        <f t="shared" ca="1" si="31"/>
        <v>0</v>
      </c>
      <c r="K11" s="129">
        <f t="shared" ca="1" si="31"/>
        <v>0</v>
      </c>
      <c r="L11" s="129">
        <f t="shared" ca="1" si="31"/>
        <v>0</v>
      </c>
      <c r="M11" s="129">
        <f t="shared" ca="1" si="31"/>
        <v>0</v>
      </c>
      <c r="N11" s="129">
        <f t="shared" ca="1" si="31"/>
        <v>0</v>
      </c>
      <c r="O11" s="129">
        <f t="shared" ca="1" si="31"/>
        <v>0</v>
      </c>
      <c r="P11" s="129">
        <f t="shared" ca="1" si="31"/>
        <v>0</v>
      </c>
      <c r="Q11" s="129">
        <f t="shared" ca="1" si="31"/>
        <v>0</v>
      </c>
      <c r="R11" s="129">
        <f t="shared" ca="1" si="31"/>
        <v>0</v>
      </c>
      <c r="S11" s="129">
        <f t="shared" ca="1" si="31"/>
        <v>0</v>
      </c>
      <c r="T11" s="131"/>
      <c r="U11" s="131"/>
      <c r="V11" s="131"/>
      <c r="W11" s="131"/>
      <c r="X11" s="131"/>
      <c r="Y11" s="131"/>
      <c r="Z11" s="131"/>
      <c r="AH11" s="41">
        <f t="shared" si="24"/>
        <v>2022</v>
      </c>
      <c r="AI11" s="27">
        <f t="shared" si="27"/>
        <v>44562</v>
      </c>
      <c r="AJ11" s="27">
        <f t="shared" si="28"/>
        <v>44896</v>
      </c>
      <c r="AL11" s="27">
        <f t="shared" si="17"/>
        <v>41579</v>
      </c>
      <c r="AM11" s="41" t="str">
        <f t="shared" si="14"/>
        <v>o</v>
      </c>
      <c r="AN11" s="41">
        <f t="shared" si="18"/>
        <v>15</v>
      </c>
      <c r="AO11" s="461">
        <f t="shared" si="15"/>
        <v>36</v>
      </c>
      <c r="AP11" s="41">
        <f t="shared" si="19"/>
        <v>11</v>
      </c>
      <c r="AQ11" s="41" t="s">
        <v>119</v>
      </c>
      <c r="AS11" s="139">
        <v>40817</v>
      </c>
      <c r="AT11" s="142">
        <v>336</v>
      </c>
      <c r="AU11" s="142">
        <v>408</v>
      </c>
      <c r="AV11" s="142">
        <v>504</v>
      </c>
      <c r="AW11" s="142">
        <v>160</v>
      </c>
      <c r="AX11" s="142">
        <v>80</v>
      </c>
      <c r="AY11" s="142">
        <v>168</v>
      </c>
      <c r="AZ11" s="142">
        <f t="shared" si="20"/>
        <v>744</v>
      </c>
    </row>
    <row r="12" spans="1:52">
      <c r="A12" s="60">
        <f t="shared" ref="A12:A15" si="32">+ROW(B12)</f>
        <v>12</v>
      </c>
      <c r="B12" s="137" t="s">
        <v>73</v>
      </c>
      <c r="C12" s="73" t="s">
        <v>36</v>
      </c>
      <c r="D12" s="29" t="s">
        <v>69</v>
      </c>
      <c r="E12" s="131">
        <f t="shared" ref="E12:E15" ca="1" si="33">+SUM(INDIRECT("'Monthly Interactions-Energy'!"&amp;VLOOKUP(E$1,$AL$1:$AM$197,2,FALSE)&amp;$A12&amp;":"&amp;VLOOKUP(DATE(YEAR(E$1),12,1),$AL$1:$AM$197,2,FALSE)&amp;$A12))</f>
        <v>378837.99</v>
      </c>
      <c r="F12" s="131">
        <f t="shared" ca="1" si="31"/>
        <v>0</v>
      </c>
      <c r="G12" s="131">
        <f t="shared" ca="1" si="31"/>
        <v>0</v>
      </c>
      <c r="H12" s="132">
        <f t="shared" ca="1" si="31"/>
        <v>0</v>
      </c>
      <c r="I12" s="132">
        <f t="shared" ref="I12:S15" ca="1" si="34">+SUM(INDIRECT("'Monthly Interactions-Energy'!"&amp;VLOOKUP(I$1,$AL$1:$AM$197,2,FALSE)&amp;$A12&amp;":"&amp;VLOOKUP(DATE(YEAR(I$1),12,1),$AL$1:$AM$197,2,FALSE)&amp;$A12))</f>
        <v>0</v>
      </c>
      <c r="J12" s="132">
        <f t="shared" ca="1" si="34"/>
        <v>0</v>
      </c>
      <c r="K12" s="132">
        <f t="shared" ca="1" si="34"/>
        <v>0</v>
      </c>
      <c r="L12" s="132">
        <f t="shared" ca="1" si="34"/>
        <v>0</v>
      </c>
      <c r="M12" s="132">
        <f t="shared" ca="1" si="34"/>
        <v>0</v>
      </c>
      <c r="N12" s="132">
        <f t="shared" ca="1" si="34"/>
        <v>0</v>
      </c>
      <c r="O12" s="132">
        <f t="shared" ca="1" si="34"/>
        <v>0</v>
      </c>
      <c r="P12" s="132">
        <f t="shared" ca="1" si="34"/>
        <v>0</v>
      </c>
      <c r="Q12" s="132">
        <f t="shared" ca="1" si="34"/>
        <v>0</v>
      </c>
      <c r="R12" s="132">
        <f t="shared" ca="1" si="34"/>
        <v>0</v>
      </c>
      <c r="S12" s="132">
        <f t="shared" ca="1" si="34"/>
        <v>0</v>
      </c>
      <c r="T12" s="132"/>
      <c r="U12" s="132"/>
      <c r="V12" s="132"/>
      <c r="W12" s="132"/>
      <c r="X12" s="132"/>
      <c r="Y12" s="132"/>
      <c r="Z12" s="132"/>
      <c r="AH12" s="41">
        <f t="shared" si="24"/>
        <v>2023</v>
      </c>
      <c r="AI12" s="27">
        <f t="shared" si="27"/>
        <v>44927</v>
      </c>
      <c r="AJ12" s="27">
        <f t="shared" si="28"/>
        <v>45261</v>
      </c>
      <c r="AL12" s="27">
        <f t="shared" si="17"/>
        <v>41609</v>
      </c>
      <c r="AM12" s="41" t="str">
        <f t="shared" si="14"/>
        <v>p</v>
      </c>
      <c r="AN12" s="41">
        <f t="shared" si="18"/>
        <v>16</v>
      </c>
      <c r="AO12" s="461">
        <f t="shared" si="15"/>
        <v>37</v>
      </c>
      <c r="AP12" s="41">
        <f t="shared" si="19"/>
        <v>12</v>
      </c>
      <c r="AQ12" s="41" t="s">
        <v>120</v>
      </c>
      <c r="AS12" s="139">
        <v>40848</v>
      </c>
      <c r="AT12" s="142">
        <v>336</v>
      </c>
      <c r="AU12" s="142">
        <v>384</v>
      </c>
      <c r="AV12" s="142">
        <v>504</v>
      </c>
      <c r="AW12" s="142">
        <v>144</v>
      </c>
      <c r="AX12" s="142">
        <v>72</v>
      </c>
      <c r="AY12" s="142">
        <v>168</v>
      </c>
      <c r="AZ12" s="142">
        <f t="shared" si="20"/>
        <v>720</v>
      </c>
    </row>
    <row r="13" spans="1:52">
      <c r="A13" s="60">
        <f t="shared" si="32"/>
        <v>13</v>
      </c>
      <c r="B13" s="137" t="s">
        <v>73</v>
      </c>
      <c r="C13" s="73" t="s">
        <v>36</v>
      </c>
      <c r="D13" s="29" t="s">
        <v>70</v>
      </c>
      <c r="E13" s="131">
        <f t="shared" ca="1" si="33"/>
        <v>176383.4</v>
      </c>
      <c r="F13" s="131">
        <f t="shared" ca="1" si="31"/>
        <v>0</v>
      </c>
      <c r="G13" s="131">
        <f t="shared" ca="1" si="31"/>
        <v>0</v>
      </c>
      <c r="H13" s="132">
        <f t="shared" ca="1" si="31"/>
        <v>0</v>
      </c>
      <c r="I13" s="132">
        <f t="shared" ca="1" si="34"/>
        <v>0</v>
      </c>
      <c r="J13" s="132">
        <f t="shared" ca="1" si="34"/>
        <v>0</v>
      </c>
      <c r="K13" s="132">
        <f t="shared" ca="1" si="34"/>
        <v>0</v>
      </c>
      <c r="L13" s="132">
        <f t="shared" ca="1" si="34"/>
        <v>0</v>
      </c>
      <c r="M13" s="132">
        <f t="shared" ca="1" si="34"/>
        <v>0</v>
      </c>
      <c r="N13" s="132">
        <f t="shared" ca="1" si="34"/>
        <v>0</v>
      </c>
      <c r="O13" s="132">
        <f t="shared" ca="1" si="34"/>
        <v>0</v>
      </c>
      <c r="P13" s="132">
        <f t="shared" ca="1" si="34"/>
        <v>0</v>
      </c>
      <c r="Q13" s="132">
        <f t="shared" ca="1" si="34"/>
        <v>0</v>
      </c>
      <c r="R13" s="132">
        <f t="shared" ca="1" si="34"/>
        <v>0</v>
      </c>
      <c r="S13" s="132">
        <f t="shared" ca="1" si="34"/>
        <v>0</v>
      </c>
      <c r="T13" s="132"/>
      <c r="U13" s="132"/>
      <c r="V13" s="132"/>
      <c r="W13" s="132"/>
      <c r="X13" s="132"/>
      <c r="Y13" s="132"/>
      <c r="Z13" s="132"/>
      <c r="AH13" s="41">
        <f t="shared" si="24"/>
        <v>2024</v>
      </c>
      <c r="AI13" s="27">
        <f t="shared" si="27"/>
        <v>45292</v>
      </c>
      <c r="AJ13" s="27">
        <f t="shared" si="28"/>
        <v>45627</v>
      </c>
      <c r="AL13" s="27">
        <f t="shared" si="17"/>
        <v>41640</v>
      </c>
      <c r="AM13" s="41" t="str">
        <f t="shared" si="14"/>
        <v>q</v>
      </c>
      <c r="AN13" s="41">
        <f t="shared" si="18"/>
        <v>17</v>
      </c>
      <c r="AO13" s="461">
        <f t="shared" si="15"/>
        <v>38</v>
      </c>
      <c r="AP13" s="41">
        <f t="shared" si="19"/>
        <v>13</v>
      </c>
      <c r="AQ13" s="41" t="s">
        <v>121</v>
      </c>
      <c r="AS13" s="139">
        <v>40878</v>
      </c>
      <c r="AT13" s="142">
        <v>336</v>
      </c>
      <c r="AU13" s="142">
        <v>408</v>
      </c>
      <c r="AV13" s="142">
        <v>504</v>
      </c>
      <c r="AW13" s="142">
        <v>160</v>
      </c>
      <c r="AX13" s="142">
        <v>80</v>
      </c>
      <c r="AY13" s="142">
        <v>168</v>
      </c>
      <c r="AZ13" s="142">
        <f t="shared" si="20"/>
        <v>744</v>
      </c>
    </row>
    <row r="14" spans="1:52">
      <c r="A14" s="60">
        <f t="shared" si="32"/>
        <v>14</v>
      </c>
      <c r="B14" s="137" t="s">
        <v>73</v>
      </c>
      <c r="C14" s="73" t="s">
        <v>36</v>
      </c>
      <c r="D14" s="29" t="s">
        <v>71</v>
      </c>
      <c r="E14" s="131">
        <f t="shared" ca="1" si="33"/>
        <v>1054046.8999999999</v>
      </c>
      <c r="F14" s="131">
        <f t="shared" ca="1" si="31"/>
        <v>0</v>
      </c>
      <c r="G14" s="131">
        <f t="shared" ca="1" si="31"/>
        <v>0</v>
      </c>
      <c r="H14" s="132">
        <f t="shared" ca="1" si="31"/>
        <v>0</v>
      </c>
      <c r="I14" s="132">
        <f t="shared" ca="1" si="34"/>
        <v>0</v>
      </c>
      <c r="J14" s="132">
        <f t="shared" ca="1" si="34"/>
        <v>0</v>
      </c>
      <c r="K14" s="132">
        <f t="shared" ca="1" si="34"/>
        <v>0</v>
      </c>
      <c r="L14" s="132">
        <f t="shared" ca="1" si="34"/>
        <v>0</v>
      </c>
      <c r="M14" s="132">
        <f t="shared" ca="1" si="34"/>
        <v>0</v>
      </c>
      <c r="N14" s="132">
        <f t="shared" ca="1" si="34"/>
        <v>0</v>
      </c>
      <c r="O14" s="132">
        <f t="shared" ca="1" si="34"/>
        <v>0</v>
      </c>
      <c r="P14" s="132">
        <f t="shared" ca="1" si="34"/>
        <v>0</v>
      </c>
      <c r="Q14" s="132">
        <f t="shared" ca="1" si="34"/>
        <v>0</v>
      </c>
      <c r="R14" s="132">
        <f t="shared" ca="1" si="34"/>
        <v>0</v>
      </c>
      <c r="S14" s="132">
        <f t="shared" ca="1" si="34"/>
        <v>0</v>
      </c>
      <c r="T14" s="132"/>
      <c r="U14" s="132"/>
      <c r="V14" s="132"/>
      <c r="W14" s="132"/>
      <c r="X14" s="132"/>
      <c r="Y14" s="132"/>
      <c r="Z14" s="132"/>
      <c r="AH14" s="41">
        <f t="shared" si="24"/>
        <v>2025</v>
      </c>
      <c r="AI14" s="27">
        <f t="shared" si="27"/>
        <v>45658</v>
      </c>
      <c r="AJ14" s="27">
        <f t="shared" si="28"/>
        <v>45992</v>
      </c>
      <c r="AL14" s="27">
        <f t="shared" si="17"/>
        <v>41671</v>
      </c>
      <c r="AM14" s="41" t="str">
        <f t="shared" si="14"/>
        <v>r</v>
      </c>
      <c r="AN14" s="41">
        <f t="shared" si="18"/>
        <v>18</v>
      </c>
      <c r="AO14" s="461">
        <f t="shared" si="15"/>
        <v>39</v>
      </c>
      <c r="AP14" s="41">
        <f t="shared" si="19"/>
        <v>14</v>
      </c>
      <c r="AQ14" s="41" t="s">
        <v>105</v>
      </c>
      <c r="AS14" s="140">
        <v>40909</v>
      </c>
      <c r="AT14" s="143">
        <v>336</v>
      </c>
      <c r="AU14" s="143">
        <f>+AW14+AX14+AY14</f>
        <v>408</v>
      </c>
      <c r="AV14" s="143">
        <f>+AT14+AW14</f>
        <v>496</v>
      </c>
      <c r="AW14" s="143">
        <v>160</v>
      </c>
      <c r="AX14" s="143">
        <v>80</v>
      </c>
      <c r="AY14" s="143">
        <v>168</v>
      </c>
      <c r="AZ14" s="143">
        <v>744</v>
      </c>
    </row>
    <row r="15" spans="1:52" ht="15.75" thickBot="1">
      <c r="A15" s="60">
        <f t="shared" si="32"/>
        <v>15</v>
      </c>
      <c r="B15" s="138" t="s">
        <v>73</v>
      </c>
      <c r="C15" s="46" t="s">
        <v>36</v>
      </c>
      <c r="D15" s="47" t="s">
        <v>72</v>
      </c>
      <c r="E15" s="134">
        <f t="shared" ca="1" si="33"/>
        <v>461196.2</v>
      </c>
      <c r="F15" s="134">
        <f t="shared" ca="1" si="31"/>
        <v>0</v>
      </c>
      <c r="G15" s="134">
        <f t="shared" ca="1" si="31"/>
        <v>0</v>
      </c>
      <c r="H15" s="135">
        <f t="shared" ca="1" si="31"/>
        <v>0</v>
      </c>
      <c r="I15" s="135">
        <f t="shared" ca="1" si="34"/>
        <v>0</v>
      </c>
      <c r="J15" s="135">
        <f t="shared" ca="1" si="34"/>
        <v>0</v>
      </c>
      <c r="K15" s="135">
        <f t="shared" ca="1" si="34"/>
        <v>0</v>
      </c>
      <c r="L15" s="135">
        <f t="shared" ca="1" si="34"/>
        <v>0</v>
      </c>
      <c r="M15" s="135">
        <f t="shared" ca="1" si="34"/>
        <v>0</v>
      </c>
      <c r="N15" s="135">
        <f t="shared" ca="1" si="34"/>
        <v>0</v>
      </c>
      <c r="O15" s="135">
        <f t="shared" ca="1" si="34"/>
        <v>0</v>
      </c>
      <c r="P15" s="135">
        <f t="shared" ca="1" si="34"/>
        <v>0</v>
      </c>
      <c r="Q15" s="135">
        <f t="shared" ca="1" si="34"/>
        <v>0</v>
      </c>
      <c r="R15" s="135">
        <f t="shared" ca="1" si="34"/>
        <v>0</v>
      </c>
      <c r="S15" s="135">
        <f t="shared" ca="1" si="34"/>
        <v>0</v>
      </c>
      <c r="T15" s="132"/>
      <c r="U15" s="132"/>
      <c r="V15" s="132"/>
      <c r="W15" s="132"/>
      <c r="X15" s="132"/>
      <c r="Y15" s="132"/>
      <c r="Z15" s="132"/>
      <c r="AH15" s="41">
        <f t="shared" si="24"/>
        <v>2026</v>
      </c>
      <c r="AI15" s="27">
        <f t="shared" si="27"/>
        <v>46023</v>
      </c>
      <c r="AJ15" s="27">
        <f t="shared" si="28"/>
        <v>46357</v>
      </c>
      <c r="AL15" s="27">
        <f t="shared" si="17"/>
        <v>41699</v>
      </c>
      <c r="AM15" s="41" t="str">
        <f t="shared" si="14"/>
        <v>s</v>
      </c>
      <c r="AN15" s="41">
        <f t="shared" si="18"/>
        <v>19</v>
      </c>
      <c r="AO15" s="461">
        <f t="shared" si="15"/>
        <v>40</v>
      </c>
      <c r="AP15" s="41">
        <f t="shared" si="19"/>
        <v>15</v>
      </c>
      <c r="AQ15" s="41" t="s">
        <v>106</v>
      </c>
      <c r="AS15" s="140">
        <v>40940</v>
      </c>
      <c r="AT15" s="143">
        <v>336</v>
      </c>
      <c r="AU15" s="143">
        <v>360</v>
      </c>
      <c r="AV15" s="143">
        <v>504</v>
      </c>
      <c r="AW15" s="143">
        <v>128</v>
      </c>
      <c r="AX15" s="143">
        <v>64</v>
      </c>
      <c r="AY15" s="143">
        <v>168</v>
      </c>
      <c r="AZ15" s="143">
        <v>696</v>
      </c>
    </row>
    <row r="16" spans="1:52">
      <c r="A16" s="60"/>
      <c r="B16" s="45"/>
      <c r="C16" s="45"/>
      <c r="D16" s="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  <c r="U16" s="8"/>
      <c r="V16" s="8"/>
      <c r="W16" s="8"/>
      <c r="X16" s="8"/>
      <c r="Y16" s="8"/>
      <c r="Z16" s="8"/>
      <c r="AH16" s="41">
        <f t="shared" si="24"/>
        <v>2027</v>
      </c>
      <c r="AI16" s="27">
        <f t="shared" si="27"/>
        <v>46388</v>
      </c>
      <c r="AJ16" s="27">
        <f t="shared" si="28"/>
        <v>46722</v>
      </c>
      <c r="AL16" s="27">
        <f t="shared" si="17"/>
        <v>41730</v>
      </c>
      <c r="AM16" s="41" t="str">
        <f t="shared" si="14"/>
        <v>t</v>
      </c>
      <c r="AN16" s="41">
        <f t="shared" si="18"/>
        <v>20</v>
      </c>
      <c r="AO16" s="461">
        <f t="shared" si="15"/>
        <v>41</v>
      </c>
      <c r="AP16" s="41">
        <f t="shared" si="19"/>
        <v>16</v>
      </c>
      <c r="AQ16" s="41" t="s">
        <v>122</v>
      </c>
      <c r="AS16" s="140">
        <v>40969</v>
      </c>
      <c r="AT16" s="143">
        <v>352</v>
      </c>
      <c r="AU16" s="143">
        <v>392</v>
      </c>
      <c r="AV16" s="143">
        <v>528</v>
      </c>
      <c r="AW16" s="143">
        <v>144</v>
      </c>
      <c r="AX16" s="143">
        <v>72</v>
      </c>
      <c r="AY16" s="143">
        <v>176</v>
      </c>
      <c r="AZ16" s="143">
        <v>744</v>
      </c>
    </row>
    <row r="17" spans="1:52">
      <c r="A17" s="60"/>
      <c r="B17" s="45"/>
      <c r="C17" s="45"/>
      <c r="D17" s="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  <c r="U17" s="8"/>
      <c r="V17" s="8"/>
      <c r="W17" s="8"/>
      <c r="X17" s="8"/>
      <c r="Y17" s="8"/>
      <c r="Z17" s="8"/>
      <c r="AL17" s="27">
        <f t="shared" si="17"/>
        <v>41760</v>
      </c>
      <c r="AM17" s="41" t="str">
        <f t="shared" si="14"/>
        <v>u</v>
      </c>
      <c r="AN17" s="41">
        <f t="shared" si="18"/>
        <v>21</v>
      </c>
      <c r="AO17" s="461">
        <f t="shared" si="15"/>
        <v>42</v>
      </c>
      <c r="AP17" s="41">
        <f t="shared" si="19"/>
        <v>17</v>
      </c>
      <c r="AQ17" s="41" t="s">
        <v>110</v>
      </c>
      <c r="AS17" s="140">
        <v>41000</v>
      </c>
      <c r="AT17" s="143">
        <v>336</v>
      </c>
      <c r="AU17" s="143">
        <v>384</v>
      </c>
      <c r="AV17" s="143">
        <v>504</v>
      </c>
      <c r="AW17" s="143">
        <v>144</v>
      </c>
      <c r="AX17" s="143">
        <v>72</v>
      </c>
      <c r="AY17" s="143">
        <v>168</v>
      </c>
      <c r="AZ17" s="143">
        <v>720</v>
      </c>
    </row>
    <row r="18" spans="1:52" ht="15.75" thickBot="1">
      <c r="A18" s="60"/>
      <c r="B18" s="46" t="s">
        <v>65</v>
      </c>
      <c r="C18" s="46" t="s">
        <v>33</v>
      </c>
      <c r="D18" s="47" t="s">
        <v>66</v>
      </c>
      <c r="E18" s="117">
        <f>+E10</f>
        <v>2013</v>
      </c>
      <c r="F18" s="117">
        <f>+F10</f>
        <v>2014</v>
      </c>
      <c r="G18" s="118">
        <f t="shared" ref="G18:H18" si="35">+G10</f>
        <v>2015</v>
      </c>
      <c r="H18" s="119">
        <f t="shared" si="35"/>
        <v>2016</v>
      </c>
      <c r="I18" s="119">
        <f t="shared" ref="I18:S18" si="36">+I10</f>
        <v>2017</v>
      </c>
      <c r="J18" s="119">
        <f t="shared" si="36"/>
        <v>2018</v>
      </c>
      <c r="K18" s="119">
        <f t="shared" si="36"/>
        <v>2019</v>
      </c>
      <c r="L18" s="119">
        <f t="shared" si="36"/>
        <v>2020</v>
      </c>
      <c r="M18" s="119">
        <f t="shared" si="36"/>
        <v>2021</v>
      </c>
      <c r="N18" s="119">
        <f t="shared" si="36"/>
        <v>2022</v>
      </c>
      <c r="O18" s="119">
        <f t="shared" si="36"/>
        <v>2023</v>
      </c>
      <c r="P18" s="119">
        <f t="shared" si="36"/>
        <v>2024</v>
      </c>
      <c r="Q18" s="119">
        <f t="shared" si="36"/>
        <v>2025</v>
      </c>
      <c r="R18" s="119">
        <f t="shared" si="36"/>
        <v>2026</v>
      </c>
      <c r="S18" s="119">
        <f t="shared" si="36"/>
        <v>2027</v>
      </c>
      <c r="T18" s="327"/>
      <c r="U18" s="327"/>
      <c r="V18" s="327"/>
      <c r="W18" s="327"/>
      <c r="X18" s="327"/>
      <c r="Y18" s="327"/>
      <c r="Z18" s="327"/>
      <c r="AL18" s="27">
        <f t="shared" si="17"/>
        <v>41791</v>
      </c>
      <c r="AM18" s="41" t="str">
        <f t="shared" si="14"/>
        <v>v</v>
      </c>
      <c r="AN18" s="41">
        <f t="shared" si="18"/>
        <v>22</v>
      </c>
      <c r="AO18" s="461">
        <f t="shared" si="15"/>
        <v>43</v>
      </c>
      <c r="AP18" s="41">
        <f t="shared" si="19"/>
        <v>18</v>
      </c>
      <c r="AQ18" s="41" t="s">
        <v>123</v>
      </c>
      <c r="AS18" s="140">
        <v>41030</v>
      </c>
      <c r="AT18" s="143">
        <v>352</v>
      </c>
      <c r="AU18" s="143">
        <v>392</v>
      </c>
      <c r="AV18" s="143">
        <v>528</v>
      </c>
      <c r="AW18" s="143">
        <v>144</v>
      </c>
      <c r="AX18" s="143">
        <v>72</v>
      </c>
      <c r="AY18" s="143">
        <v>176</v>
      </c>
      <c r="AZ18" s="143">
        <v>744</v>
      </c>
    </row>
    <row r="19" spans="1:52">
      <c r="A19" s="60">
        <f>+ROW(B19)</f>
        <v>19</v>
      </c>
      <c r="B19" s="124" t="s">
        <v>74</v>
      </c>
      <c r="C19" s="127" t="s">
        <v>36</v>
      </c>
      <c r="D19" s="128" t="s">
        <v>68</v>
      </c>
      <c r="E19" s="129">
        <f ca="1">+SUM(INDIRECT("'Monthly Interactions-Energy'!"&amp;VLOOKUP(E$1,$AL$1:$AM$197,2,FALSE)&amp;$A19&amp;":"&amp;VLOOKUP(DATE(YEAR(E$1),12,1),$AL$1:$AM$197,2,FALSE)&amp;$A19))</f>
        <v>8787910.2699999996</v>
      </c>
      <c r="F19" s="129">
        <f t="shared" ref="F19:S23" ca="1" si="37">+SUM(INDIRECT("'Monthly Interactions-Energy'!"&amp;VLOOKUP(F$1,$AL$1:$AM$197,2,FALSE)&amp;$A19&amp;":"&amp;VLOOKUP(DATE(YEAR(F$1),12,1),$AL$1:$AM$197,2,FALSE)&amp;$A19))</f>
        <v>9005692.1899999995</v>
      </c>
      <c r="G19" s="129">
        <f t="shared" ca="1" si="37"/>
        <v>8784900.4100000001</v>
      </c>
      <c r="H19" s="129">
        <f t="shared" ca="1" si="37"/>
        <v>8819766.5</v>
      </c>
      <c r="I19" s="129">
        <f t="shared" ca="1" si="37"/>
        <v>8570657.1900000013</v>
      </c>
      <c r="J19" s="129">
        <f t="shared" ca="1" si="37"/>
        <v>9043487.8200000003</v>
      </c>
      <c r="K19" s="129">
        <f t="shared" ca="1" si="37"/>
        <v>9125116.7999999989</v>
      </c>
      <c r="L19" s="129">
        <f t="shared" ca="1" si="37"/>
        <v>9715870.6099999994</v>
      </c>
      <c r="M19" s="129">
        <f t="shared" ca="1" si="37"/>
        <v>9372107.879999999</v>
      </c>
      <c r="N19" s="129">
        <f t="shared" ca="1" si="37"/>
        <v>9720816.3200000003</v>
      </c>
      <c r="O19" s="129">
        <f t="shared" ca="1" si="37"/>
        <v>9398945.2599999998</v>
      </c>
      <c r="P19" s="129">
        <f t="shared" ca="1" si="37"/>
        <v>9501265.4999999981</v>
      </c>
      <c r="Q19" s="129">
        <f t="shared" ca="1" si="37"/>
        <v>9189021.2400000002</v>
      </c>
      <c r="R19" s="129">
        <f t="shared" ca="1" si="37"/>
        <v>9389942.5</v>
      </c>
      <c r="S19" s="129">
        <f t="shared" ca="1" si="37"/>
        <v>9086673.0599999987</v>
      </c>
      <c r="T19" s="131"/>
      <c r="U19" s="131"/>
      <c r="V19" s="131"/>
      <c r="W19" s="131"/>
      <c r="X19" s="131"/>
      <c r="Y19" s="131"/>
      <c r="Z19" s="131"/>
      <c r="AL19" s="27">
        <f t="shared" si="17"/>
        <v>41821</v>
      </c>
      <c r="AM19" s="41" t="str">
        <f t="shared" si="14"/>
        <v>w</v>
      </c>
      <c r="AN19" s="41">
        <f t="shared" si="18"/>
        <v>23</v>
      </c>
      <c r="AO19" s="461">
        <f t="shared" si="15"/>
        <v>44</v>
      </c>
      <c r="AP19" s="41">
        <f t="shared" si="19"/>
        <v>19</v>
      </c>
      <c r="AQ19" s="41" t="s">
        <v>124</v>
      </c>
      <c r="AS19" s="140">
        <v>41061</v>
      </c>
      <c r="AT19" s="143">
        <v>336</v>
      </c>
      <c r="AU19" s="143">
        <v>384</v>
      </c>
      <c r="AV19" s="143">
        <v>504</v>
      </c>
      <c r="AW19" s="143">
        <v>144</v>
      </c>
      <c r="AX19" s="143">
        <v>72</v>
      </c>
      <c r="AY19" s="143">
        <v>168</v>
      </c>
      <c r="AZ19" s="143">
        <v>720</v>
      </c>
    </row>
    <row r="20" spans="1:52">
      <c r="A20" s="60">
        <f t="shared" ref="A20:A23" si="38">+ROW(B20)</f>
        <v>20</v>
      </c>
      <c r="B20" s="130" t="s">
        <v>74</v>
      </c>
      <c r="C20" s="73" t="s">
        <v>36</v>
      </c>
      <c r="D20" s="29" t="s">
        <v>69</v>
      </c>
      <c r="E20" s="131">
        <f t="shared" ref="E20:E23" ca="1" si="39">+SUM(INDIRECT("'Monthly Interactions-Energy'!"&amp;VLOOKUP(E$1,$AL$1:$AM$197,2,FALSE)&amp;$A20&amp;":"&amp;VLOOKUP(DATE(YEAR(E$1),12,1),$AL$1:$AM$197,2,FALSE)&amp;$A20))</f>
        <v>1805855.3800000004</v>
      </c>
      <c r="F20" s="131">
        <f t="shared" ca="1" si="37"/>
        <v>1809737.6900000002</v>
      </c>
      <c r="G20" s="131">
        <f t="shared" ca="1" si="37"/>
        <v>1724155.75</v>
      </c>
      <c r="H20" s="132">
        <f t="shared" ca="1" si="37"/>
        <v>1793787.85</v>
      </c>
      <c r="I20" s="132">
        <f t="shared" ref="I20:S23" ca="1" si="40">+SUM(INDIRECT("'Monthly Interactions-Energy'!"&amp;VLOOKUP(I$1,$AL$1:$AM$197,2,FALSE)&amp;$A20&amp;":"&amp;VLOOKUP(DATE(YEAR(I$1),12,1),$AL$1:$AM$197,2,FALSE)&amp;$A20))</f>
        <v>1754861.8499999999</v>
      </c>
      <c r="J20" s="132">
        <f t="shared" ca="1" si="40"/>
        <v>1863285.35</v>
      </c>
      <c r="K20" s="132">
        <f t="shared" ca="1" si="40"/>
        <v>1847376.0100000002</v>
      </c>
      <c r="L20" s="132">
        <f t="shared" ca="1" si="40"/>
        <v>1917735.19</v>
      </c>
      <c r="M20" s="132">
        <f t="shared" ca="1" si="40"/>
        <v>1825676.91</v>
      </c>
      <c r="N20" s="132">
        <f t="shared" ca="1" si="40"/>
        <v>1915052.54</v>
      </c>
      <c r="O20" s="132">
        <f t="shared" ca="1" si="40"/>
        <v>1875901.4000000001</v>
      </c>
      <c r="P20" s="132">
        <f t="shared" ca="1" si="40"/>
        <v>1868799.58</v>
      </c>
      <c r="Q20" s="132">
        <f t="shared" ca="1" si="40"/>
        <v>1804444.89</v>
      </c>
      <c r="R20" s="132">
        <f t="shared" ca="1" si="40"/>
        <v>1808038.0299999998</v>
      </c>
      <c r="S20" s="132">
        <f t="shared" ca="1" si="40"/>
        <v>1777009.77</v>
      </c>
      <c r="T20" s="132"/>
      <c r="U20" s="132"/>
      <c r="V20" s="132"/>
      <c r="W20" s="132"/>
      <c r="X20" s="132"/>
      <c r="Y20" s="132"/>
      <c r="Z20" s="132"/>
      <c r="AL20" s="27">
        <f t="shared" si="17"/>
        <v>41852</v>
      </c>
      <c r="AM20" s="41" t="str">
        <f t="shared" si="14"/>
        <v>x</v>
      </c>
      <c r="AN20" s="41">
        <f t="shared" si="18"/>
        <v>24</v>
      </c>
      <c r="AO20" s="461">
        <f t="shared" si="15"/>
        <v>45</v>
      </c>
      <c r="AP20" s="41">
        <f t="shared" si="19"/>
        <v>20</v>
      </c>
      <c r="AQ20" s="41" t="s">
        <v>125</v>
      </c>
      <c r="AS20" s="140">
        <v>41091</v>
      </c>
      <c r="AT20" s="143">
        <v>336</v>
      </c>
      <c r="AU20" s="143">
        <v>408</v>
      </c>
      <c r="AV20" s="143">
        <v>504</v>
      </c>
      <c r="AW20" s="143">
        <v>160</v>
      </c>
      <c r="AX20" s="143">
        <v>80</v>
      </c>
      <c r="AY20" s="143">
        <v>168</v>
      </c>
      <c r="AZ20" s="143">
        <v>744</v>
      </c>
    </row>
    <row r="21" spans="1:52">
      <c r="A21" s="60">
        <f t="shared" si="38"/>
        <v>21</v>
      </c>
      <c r="B21" s="130" t="s">
        <v>74</v>
      </c>
      <c r="C21" s="73" t="s">
        <v>36</v>
      </c>
      <c r="D21" s="29" t="s">
        <v>70</v>
      </c>
      <c r="E21" s="131">
        <f t="shared" ca="1" si="39"/>
        <v>750084.24</v>
      </c>
      <c r="F21" s="131">
        <f t="shared" ca="1" si="37"/>
        <v>757457.2</v>
      </c>
      <c r="G21" s="131">
        <f t="shared" ca="1" si="37"/>
        <v>708623.57000000007</v>
      </c>
      <c r="H21" s="132">
        <f t="shared" ca="1" si="37"/>
        <v>727437.58000000007</v>
      </c>
      <c r="I21" s="132">
        <f t="shared" ca="1" si="40"/>
        <v>715270</v>
      </c>
      <c r="J21" s="132">
        <f t="shared" ca="1" si="40"/>
        <v>733183.88</v>
      </c>
      <c r="K21" s="132">
        <f t="shared" ca="1" si="40"/>
        <v>749678.78</v>
      </c>
      <c r="L21" s="132">
        <f t="shared" ca="1" si="40"/>
        <v>787590.94</v>
      </c>
      <c r="M21" s="132">
        <f t="shared" ca="1" si="40"/>
        <v>888405.3</v>
      </c>
      <c r="N21" s="132">
        <f t="shared" ca="1" si="40"/>
        <v>942823.77</v>
      </c>
      <c r="O21" s="132">
        <f t="shared" ca="1" si="40"/>
        <v>913554.46</v>
      </c>
      <c r="P21" s="132">
        <f t="shared" ca="1" si="40"/>
        <v>922273.21</v>
      </c>
      <c r="Q21" s="132">
        <f t="shared" ca="1" si="40"/>
        <v>884881.71</v>
      </c>
      <c r="R21" s="132">
        <f t="shared" ca="1" si="40"/>
        <v>880391.76</v>
      </c>
      <c r="S21" s="132">
        <f t="shared" ca="1" si="40"/>
        <v>849044.29</v>
      </c>
      <c r="T21" s="132"/>
      <c r="U21" s="132"/>
      <c r="V21" s="132"/>
      <c r="W21" s="132"/>
      <c r="X21" s="132"/>
      <c r="Y21" s="132"/>
      <c r="Z21" s="132"/>
      <c r="AL21" s="27">
        <f t="shared" si="17"/>
        <v>41883</v>
      </c>
      <c r="AM21" s="41" t="str">
        <f t="shared" si="14"/>
        <v>y</v>
      </c>
      <c r="AN21" s="41">
        <f t="shared" si="18"/>
        <v>25</v>
      </c>
      <c r="AO21" s="461">
        <f t="shared" si="15"/>
        <v>46</v>
      </c>
      <c r="AP21" s="41">
        <f t="shared" si="19"/>
        <v>21</v>
      </c>
      <c r="AQ21" s="41" t="s">
        <v>126</v>
      </c>
      <c r="AS21" s="140">
        <v>41122</v>
      </c>
      <c r="AT21" s="143">
        <v>368</v>
      </c>
      <c r="AU21" s="143">
        <v>376</v>
      </c>
      <c r="AV21" s="143">
        <v>552</v>
      </c>
      <c r="AW21" s="143">
        <v>128</v>
      </c>
      <c r="AX21" s="143">
        <v>64</v>
      </c>
      <c r="AY21" s="143">
        <v>184</v>
      </c>
      <c r="AZ21" s="143">
        <v>744</v>
      </c>
    </row>
    <row r="22" spans="1:52">
      <c r="A22" s="60">
        <f t="shared" si="38"/>
        <v>22</v>
      </c>
      <c r="B22" s="130" t="s">
        <v>74</v>
      </c>
      <c r="C22" s="73" t="s">
        <v>36</v>
      </c>
      <c r="D22" s="29" t="s">
        <v>71</v>
      </c>
      <c r="E22" s="131">
        <f t="shared" ca="1" si="39"/>
        <v>4336133.7500000009</v>
      </c>
      <c r="F22" s="131">
        <f t="shared" ca="1" si="37"/>
        <v>4507845.1100000003</v>
      </c>
      <c r="G22" s="131">
        <f t="shared" ca="1" si="37"/>
        <v>4498701.9000000004</v>
      </c>
      <c r="H22" s="132">
        <f t="shared" ca="1" si="37"/>
        <v>4444044.1500000004</v>
      </c>
      <c r="I22" s="132">
        <f t="shared" ca="1" si="40"/>
        <v>4312922.91</v>
      </c>
      <c r="J22" s="132">
        <f t="shared" ca="1" si="40"/>
        <v>4486974.4000000004</v>
      </c>
      <c r="K22" s="132">
        <f t="shared" ca="1" si="40"/>
        <v>4466598.4400000004</v>
      </c>
      <c r="L22" s="132">
        <f t="shared" ca="1" si="40"/>
        <v>4785244.4400000004</v>
      </c>
      <c r="M22" s="132">
        <f t="shared" ca="1" si="40"/>
        <v>4663631.1700000009</v>
      </c>
      <c r="N22" s="132">
        <f t="shared" ca="1" si="40"/>
        <v>4809722</v>
      </c>
      <c r="O22" s="132">
        <f t="shared" ca="1" si="40"/>
        <v>4638648.8899999997</v>
      </c>
      <c r="P22" s="132">
        <f t="shared" ca="1" si="40"/>
        <v>4701148.5299999993</v>
      </c>
      <c r="Q22" s="132">
        <f t="shared" ca="1" si="40"/>
        <v>4577587.9400000004</v>
      </c>
      <c r="R22" s="132">
        <f t="shared" ca="1" si="40"/>
        <v>4739082.41</v>
      </c>
      <c r="S22" s="132">
        <f t="shared" ca="1" si="40"/>
        <v>4586125.93</v>
      </c>
      <c r="T22" s="132"/>
      <c r="U22" s="132"/>
      <c r="V22" s="132"/>
      <c r="W22" s="132"/>
      <c r="X22" s="132"/>
      <c r="Y22" s="132"/>
      <c r="Z22" s="132"/>
      <c r="AL22" s="27">
        <f t="shared" si="17"/>
        <v>41913</v>
      </c>
      <c r="AM22" s="41" t="str">
        <f t="shared" si="14"/>
        <v>z</v>
      </c>
      <c r="AN22" s="41">
        <f t="shared" si="18"/>
        <v>26</v>
      </c>
      <c r="AO22" s="461">
        <f t="shared" si="15"/>
        <v>47</v>
      </c>
      <c r="AP22" s="41">
        <f t="shared" si="19"/>
        <v>22</v>
      </c>
      <c r="AQ22" s="41" t="s">
        <v>127</v>
      </c>
      <c r="AS22" s="140">
        <v>41153</v>
      </c>
      <c r="AT22" s="143">
        <v>304</v>
      </c>
      <c r="AU22" s="143">
        <v>416</v>
      </c>
      <c r="AV22" s="143">
        <v>456</v>
      </c>
      <c r="AW22" s="143">
        <v>176</v>
      </c>
      <c r="AX22" s="143">
        <v>88</v>
      </c>
      <c r="AY22" s="143">
        <v>152</v>
      </c>
      <c r="AZ22" s="143">
        <v>720</v>
      </c>
    </row>
    <row r="23" spans="1:52" ht="15.75" thickBot="1">
      <c r="A23" s="60">
        <f t="shared" si="38"/>
        <v>23</v>
      </c>
      <c r="B23" s="133" t="s">
        <v>74</v>
      </c>
      <c r="C23" s="46" t="s">
        <v>36</v>
      </c>
      <c r="D23" s="47" t="s">
        <v>72</v>
      </c>
      <c r="E23" s="134">
        <f t="shared" ca="1" si="39"/>
        <v>1895836.47</v>
      </c>
      <c r="F23" s="134">
        <f t="shared" ca="1" si="37"/>
        <v>1930652.13</v>
      </c>
      <c r="G23" s="134">
        <f t="shared" ca="1" si="37"/>
        <v>1853419.38</v>
      </c>
      <c r="H23" s="135">
        <f t="shared" ca="1" si="37"/>
        <v>1854497.02</v>
      </c>
      <c r="I23" s="135">
        <f t="shared" ca="1" si="40"/>
        <v>1787602.5</v>
      </c>
      <c r="J23" s="135">
        <f t="shared" ca="1" si="40"/>
        <v>1960044.09</v>
      </c>
      <c r="K23" s="135">
        <f t="shared" ca="1" si="40"/>
        <v>2061463.64</v>
      </c>
      <c r="L23" s="135">
        <f t="shared" ca="1" si="40"/>
        <v>2225300</v>
      </c>
      <c r="M23" s="135">
        <f t="shared" ca="1" si="40"/>
        <v>1994394.5000000002</v>
      </c>
      <c r="N23" s="135">
        <f t="shared" ca="1" si="40"/>
        <v>2053218.31</v>
      </c>
      <c r="O23" s="135">
        <f t="shared" ca="1" si="40"/>
        <v>1970840.6600000001</v>
      </c>
      <c r="P23" s="135">
        <f t="shared" ca="1" si="40"/>
        <v>2009044.0899999999</v>
      </c>
      <c r="Q23" s="135">
        <f t="shared" ca="1" si="40"/>
        <v>1922106.9</v>
      </c>
      <c r="R23" s="135">
        <f t="shared" ca="1" si="40"/>
        <v>1962430.61</v>
      </c>
      <c r="S23" s="135">
        <f t="shared" ca="1" si="40"/>
        <v>1874493.07</v>
      </c>
      <c r="T23" s="132"/>
      <c r="U23" s="132"/>
      <c r="V23" s="132"/>
      <c r="W23" s="132"/>
      <c r="X23" s="132"/>
      <c r="Y23" s="132"/>
      <c r="Z23" s="132"/>
      <c r="AL23" s="27">
        <f t="shared" si="17"/>
        <v>41944</v>
      </c>
      <c r="AM23" s="41" t="str">
        <f t="shared" si="14"/>
        <v>aa</v>
      </c>
      <c r="AN23" s="41">
        <f t="shared" si="18"/>
        <v>27</v>
      </c>
      <c r="AO23" s="461">
        <f t="shared" si="15"/>
        <v>48</v>
      </c>
      <c r="AP23" s="41">
        <f t="shared" si="19"/>
        <v>23</v>
      </c>
      <c r="AQ23" s="41" t="s">
        <v>128</v>
      </c>
      <c r="AS23" s="140">
        <v>41183</v>
      </c>
      <c r="AT23" s="143">
        <v>368</v>
      </c>
      <c r="AU23" s="143">
        <v>376</v>
      </c>
      <c r="AV23" s="143">
        <v>552</v>
      </c>
      <c r="AW23" s="143">
        <v>128</v>
      </c>
      <c r="AX23" s="143">
        <v>64</v>
      </c>
      <c r="AY23" s="143">
        <v>184</v>
      </c>
      <c r="AZ23" s="143">
        <v>744</v>
      </c>
    </row>
    <row r="24" spans="1:52" ht="15.75" thickBot="1">
      <c r="B24" s="45"/>
      <c r="C24" s="45"/>
      <c r="D24" s="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8"/>
      <c r="U24" s="8"/>
      <c r="V24" s="8"/>
      <c r="W24" s="8"/>
      <c r="X24" s="8"/>
      <c r="Y24" s="8"/>
      <c r="Z24" s="8"/>
      <c r="AH24" s="32"/>
      <c r="AI24" s="32"/>
      <c r="AJ24" s="32"/>
      <c r="AK24" s="32"/>
      <c r="AL24" s="27">
        <f t="shared" si="17"/>
        <v>41974</v>
      </c>
      <c r="AM24" s="41" t="str">
        <f t="shared" si="14"/>
        <v>ab</v>
      </c>
      <c r="AN24" s="41">
        <f t="shared" si="18"/>
        <v>28</v>
      </c>
      <c r="AO24" s="461">
        <f t="shared" si="15"/>
        <v>49</v>
      </c>
      <c r="AP24" s="41">
        <f t="shared" si="19"/>
        <v>24</v>
      </c>
      <c r="AQ24" s="32" t="s">
        <v>129</v>
      </c>
      <c r="AS24" s="140">
        <v>41214</v>
      </c>
      <c r="AT24" s="143">
        <v>336</v>
      </c>
      <c r="AU24" s="143">
        <v>384</v>
      </c>
      <c r="AV24" s="143">
        <v>504</v>
      </c>
      <c r="AW24" s="143">
        <v>144</v>
      </c>
      <c r="AX24" s="143">
        <v>72</v>
      </c>
      <c r="AY24" s="143">
        <v>168</v>
      </c>
      <c r="AZ24" s="143">
        <v>720</v>
      </c>
    </row>
    <row r="25" spans="1:52" ht="15.75" thickBot="1">
      <c r="B25" s="45"/>
      <c r="C25" s="121" t="s">
        <v>91</v>
      </c>
      <c r="D25" s="47" t="s">
        <v>66</v>
      </c>
      <c r="E25" s="624">
        <f>+E18</f>
        <v>2013</v>
      </c>
      <c r="F25" s="625">
        <f t="shared" ref="F25:H25" si="41">+F18</f>
        <v>2014</v>
      </c>
      <c r="G25" s="625">
        <f t="shared" si="41"/>
        <v>2015</v>
      </c>
      <c r="H25" s="625">
        <f t="shared" si="41"/>
        <v>2016</v>
      </c>
      <c r="I25" s="625">
        <f t="shared" ref="I25:S25" si="42">+I18</f>
        <v>2017</v>
      </c>
      <c r="J25" s="625">
        <f t="shared" si="42"/>
        <v>2018</v>
      </c>
      <c r="K25" s="625">
        <f t="shared" si="42"/>
        <v>2019</v>
      </c>
      <c r="L25" s="625">
        <f t="shared" si="42"/>
        <v>2020</v>
      </c>
      <c r="M25" s="625">
        <f t="shared" si="42"/>
        <v>2021</v>
      </c>
      <c r="N25" s="625">
        <f t="shared" si="42"/>
        <v>2022</v>
      </c>
      <c r="O25" s="625">
        <f t="shared" si="42"/>
        <v>2023</v>
      </c>
      <c r="P25" s="625">
        <f t="shared" si="42"/>
        <v>2024</v>
      </c>
      <c r="Q25" s="625">
        <f t="shared" si="42"/>
        <v>2025</v>
      </c>
      <c r="R25" s="625">
        <f t="shared" si="42"/>
        <v>2026</v>
      </c>
      <c r="S25" s="625">
        <f t="shared" si="42"/>
        <v>2027</v>
      </c>
      <c r="T25" s="638"/>
      <c r="U25" s="638"/>
      <c r="V25" s="638"/>
      <c r="W25" s="638"/>
      <c r="X25" s="638"/>
      <c r="Y25" s="638"/>
      <c r="Z25" s="638"/>
      <c r="AH25" s="32"/>
      <c r="AI25" s="32"/>
      <c r="AJ25" s="32"/>
      <c r="AK25" s="32"/>
      <c r="AL25" s="27">
        <f t="shared" si="17"/>
        <v>42005</v>
      </c>
      <c r="AM25" s="41" t="str">
        <f t="shared" si="14"/>
        <v>ac</v>
      </c>
      <c r="AN25" s="41">
        <f t="shared" si="18"/>
        <v>29</v>
      </c>
      <c r="AO25" s="461">
        <f t="shared" si="15"/>
        <v>50</v>
      </c>
      <c r="AP25" s="41">
        <f t="shared" si="19"/>
        <v>25</v>
      </c>
      <c r="AQ25" s="32" t="s">
        <v>108</v>
      </c>
      <c r="AS25" s="140">
        <v>41244</v>
      </c>
      <c r="AT25" s="143">
        <v>320</v>
      </c>
      <c r="AU25" s="143">
        <v>424</v>
      </c>
      <c r="AV25" s="143">
        <v>480</v>
      </c>
      <c r="AW25" s="143">
        <v>176</v>
      </c>
      <c r="AX25" s="143">
        <v>88</v>
      </c>
      <c r="AY25" s="143">
        <v>160</v>
      </c>
      <c r="AZ25" s="143">
        <v>744</v>
      </c>
    </row>
    <row r="26" spans="1:52">
      <c r="A26" s="60">
        <f t="shared" ref="A26:A30" si="43">+ROW(B26)</f>
        <v>26</v>
      </c>
      <c r="B26" s="45"/>
      <c r="C26" s="124" t="s">
        <v>132</v>
      </c>
      <c r="D26" s="122" t="s">
        <v>68</v>
      </c>
      <c r="E26" s="52">
        <f ca="1">+SUM(E19,E11)-E3</f>
        <v>950216.63000000082</v>
      </c>
      <c r="F26" s="53">
        <f ca="1">+SUM(F19,F11)-F3</f>
        <v>1750219.12</v>
      </c>
      <c r="G26" s="53">
        <f t="shared" ref="G26:H30" ca="1" si="44">+SUM(G19,G11)-G3</f>
        <v>1495444.2300000004</v>
      </c>
      <c r="H26" s="53">
        <f t="shared" ca="1" si="44"/>
        <v>1475717.4800000004</v>
      </c>
      <c r="I26" s="53">
        <f t="shared" ref="I26:S26" ca="1" si="45">+SUM(I19,I11)-I3</f>
        <v>1199457.4500000011</v>
      </c>
      <c r="J26" s="53">
        <f t="shared" ca="1" si="45"/>
        <v>1641760.0400000019</v>
      </c>
      <c r="K26" s="53">
        <f t="shared" ca="1" si="45"/>
        <v>1692875.9299999988</v>
      </c>
      <c r="L26" s="53">
        <f t="shared" ca="1" si="45"/>
        <v>2240600.8499999996</v>
      </c>
      <c r="M26" s="53">
        <f t="shared" ca="1" si="45"/>
        <v>1865482.9999999981</v>
      </c>
      <c r="N26" s="53">
        <f t="shared" ca="1" si="45"/>
        <v>2176681.5099999998</v>
      </c>
      <c r="O26" s="53">
        <f t="shared" ca="1" si="45"/>
        <v>1813429.8899999987</v>
      </c>
      <c r="P26" s="53">
        <f t="shared" ca="1" si="45"/>
        <v>1867460.3699999973</v>
      </c>
      <c r="Q26" s="53">
        <f t="shared" ca="1" si="45"/>
        <v>1523700.129999999</v>
      </c>
      <c r="R26" s="53">
        <f t="shared" ca="1" si="45"/>
        <v>1686434.6899999995</v>
      </c>
      <c r="S26" s="53">
        <f t="shared" ca="1" si="45"/>
        <v>1338855.2999999998</v>
      </c>
      <c r="T26" s="55"/>
      <c r="U26" s="55"/>
      <c r="V26" s="55"/>
      <c r="W26" s="55"/>
      <c r="X26" s="55"/>
      <c r="Y26" s="55"/>
      <c r="Z26" s="55"/>
      <c r="AL26" s="27">
        <f t="shared" si="17"/>
        <v>42036</v>
      </c>
      <c r="AM26" s="41" t="str">
        <f t="shared" si="14"/>
        <v>ad</v>
      </c>
      <c r="AN26" s="41">
        <f t="shared" si="18"/>
        <v>30</v>
      </c>
      <c r="AO26" s="461">
        <f t="shared" si="15"/>
        <v>51</v>
      </c>
      <c r="AP26" s="41">
        <f t="shared" si="19"/>
        <v>26</v>
      </c>
      <c r="AQ26" s="32" t="s">
        <v>107</v>
      </c>
      <c r="AS26" s="139">
        <v>41275</v>
      </c>
      <c r="AT26" s="142">
        <v>352</v>
      </c>
      <c r="AU26" s="142">
        <v>392</v>
      </c>
      <c r="AV26" s="142">
        <v>528</v>
      </c>
      <c r="AW26" s="142">
        <v>144</v>
      </c>
      <c r="AX26" s="142">
        <v>72</v>
      </c>
      <c r="AY26" s="142">
        <v>176</v>
      </c>
      <c r="AZ26" s="142">
        <v>744</v>
      </c>
    </row>
    <row r="27" spans="1:52">
      <c r="A27" s="60">
        <f t="shared" si="43"/>
        <v>27</v>
      </c>
      <c r="B27" s="73"/>
      <c r="C27" s="125" t="s">
        <v>132</v>
      </c>
      <c r="D27" s="123" t="s">
        <v>69</v>
      </c>
      <c r="E27" s="54">
        <f t="shared" ref="E27" ca="1" si="46">+SUM(E20,E12)-E4</f>
        <v>190498.5700000003</v>
      </c>
      <c r="F27" s="55">
        <f t="shared" ref="F27:G30" ca="1" si="47">+SUM(F20,F12)-F4</f>
        <v>342461.75000000047</v>
      </c>
      <c r="G27" s="55">
        <f t="shared" ca="1" si="47"/>
        <v>266003.18000000017</v>
      </c>
      <c r="H27" s="55">
        <f t="shared" ref="H27:S27" ca="1" si="48">+SUM(H20,H12)-H4</f>
        <v>301933.84000000032</v>
      </c>
      <c r="I27" s="55">
        <f t="shared" ca="1" si="48"/>
        <v>254754.93000000017</v>
      </c>
      <c r="J27" s="55">
        <f t="shared" ca="1" si="48"/>
        <v>370472.12000000011</v>
      </c>
      <c r="K27" s="55">
        <f t="shared" ca="1" si="48"/>
        <v>346780.88000000035</v>
      </c>
      <c r="L27" s="55">
        <f t="shared" ca="1" si="48"/>
        <v>429675.13999999966</v>
      </c>
      <c r="M27" s="55">
        <f t="shared" ca="1" si="48"/>
        <v>324575.34000000008</v>
      </c>
      <c r="N27" s="55">
        <f t="shared" ca="1" si="48"/>
        <v>393803.68999999994</v>
      </c>
      <c r="O27" s="55">
        <f t="shared" ca="1" si="48"/>
        <v>331909.37000000011</v>
      </c>
      <c r="P27" s="55">
        <f t="shared" ca="1" si="48"/>
        <v>331788.79000000004</v>
      </c>
      <c r="Q27" s="55">
        <f t="shared" ca="1" si="48"/>
        <v>255637.96999999974</v>
      </c>
      <c r="R27" s="55">
        <f t="shared" ca="1" si="48"/>
        <v>268038.10999999987</v>
      </c>
      <c r="S27" s="55">
        <f t="shared" ca="1" si="48"/>
        <v>227362.81000000029</v>
      </c>
      <c r="T27" s="55"/>
      <c r="U27" s="55"/>
      <c r="V27" s="55"/>
      <c r="W27" s="55"/>
      <c r="X27" s="55"/>
      <c r="Y27" s="55"/>
      <c r="Z27" s="55"/>
      <c r="AL27" s="27">
        <f t="shared" si="17"/>
        <v>42064</v>
      </c>
      <c r="AM27" s="41" t="str">
        <f t="shared" si="14"/>
        <v>ae</v>
      </c>
      <c r="AN27" s="41">
        <f t="shared" si="18"/>
        <v>31</v>
      </c>
      <c r="AO27" s="461">
        <f t="shared" si="15"/>
        <v>52</v>
      </c>
      <c r="AP27" s="41">
        <f t="shared" si="19"/>
        <v>27</v>
      </c>
      <c r="AQ27" s="41" t="str">
        <f>+"a"&amp;AQ1</f>
        <v>aa</v>
      </c>
      <c r="AS27" s="139">
        <v>41306</v>
      </c>
      <c r="AT27" s="142">
        <v>320</v>
      </c>
      <c r="AU27" s="142">
        <v>352</v>
      </c>
      <c r="AV27" s="142">
        <v>480</v>
      </c>
      <c r="AW27" s="142">
        <v>128</v>
      </c>
      <c r="AX27" s="142">
        <v>64</v>
      </c>
      <c r="AY27" s="142">
        <v>160</v>
      </c>
      <c r="AZ27" s="142">
        <v>672</v>
      </c>
    </row>
    <row r="28" spans="1:52">
      <c r="A28" s="60">
        <f t="shared" si="43"/>
        <v>28</v>
      </c>
      <c r="B28" s="73"/>
      <c r="C28" s="125" t="s">
        <v>132</v>
      </c>
      <c r="D28" s="123" t="s">
        <v>70</v>
      </c>
      <c r="E28" s="54">
        <f t="shared" ref="E28" ca="1" si="49">+SUM(E21,E13)-E5</f>
        <v>-864.01000000000931</v>
      </c>
      <c r="F28" s="55">
        <f t="shared" ca="1" si="47"/>
        <v>93179.639999999898</v>
      </c>
      <c r="G28" s="55">
        <f t="shared" ca="1" si="44"/>
        <v>49032.599999999977</v>
      </c>
      <c r="H28" s="55">
        <f t="shared" ca="1" si="44"/>
        <v>51843</v>
      </c>
      <c r="I28" s="55">
        <f t="shared" ref="I28:S28" ca="1" si="50">+SUM(I21,I13)-I5</f>
        <v>36810.510000000009</v>
      </c>
      <c r="J28" s="55">
        <f t="shared" ca="1" si="50"/>
        <v>58679.060000000056</v>
      </c>
      <c r="K28" s="55">
        <f t="shared" ca="1" si="50"/>
        <v>73240.060000000056</v>
      </c>
      <c r="L28" s="55">
        <f t="shared" ca="1" si="50"/>
        <v>116499.94999999984</v>
      </c>
      <c r="M28" s="55">
        <f t="shared" ca="1" si="50"/>
        <v>211474.30000000005</v>
      </c>
      <c r="N28" s="55">
        <f t="shared" ca="1" si="50"/>
        <v>256918.03000000014</v>
      </c>
      <c r="O28" s="55">
        <f t="shared" ca="1" si="50"/>
        <v>217852.06999999995</v>
      </c>
      <c r="P28" s="55">
        <f t="shared" ca="1" si="50"/>
        <v>231814.33999999985</v>
      </c>
      <c r="Q28" s="55">
        <f t="shared" ca="1" si="50"/>
        <v>188820.47999999986</v>
      </c>
      <c r="R28" s="55">
        <f t="shared" ca="1" si="50"/>
        <v>189657.93999999994</v>
      </c>
      <c r="S28" s="55">
        <f t="shared" ca="1" si="50"/>
        <v>153591.57000000007</v>
      </c>
      <c r="T28" s="55"/>
      <c r="U28" s="55"/>
      <c r="V28" s="55"/>
      <c r="W28" s="55"/>
      <c r="X28" s="55"/>
      <c r="Y28" s="55"/>
      <c r="Z28" s="55"/>
      <c r="AL28" s="27">
        <f t="shared" si="17"/>
        <v>42095</v>
      </c>
      <c r="AM28" s="41" t="str">
        <f t="shared" si="14"/>
        <v>af</v>
      </c>
      <c r="AN28" s="41">
        <f t="shared" si="18"/>
        <v>32</v>
      </c>
      <c r="AO28" s="461">
        <f t="shared" si="15"/>
        <v>53</v>
      </c>
      <c r="AP28" s="41">
        <f t="shared" si="19"/>
        <v>28</v>
      </c>
      <c r="AQ28" s="41" t="str">
        <f t="shared" ref="AQ28:AQ51" si="51">+"a"&amp;AQ2</f>
        <v>ab</v>
      </c>
      <c r="AS28" s="139">
        <v>41334</v>
      </c>
      <c r="AT28" s="142">
        <v>336</v>
      </c>
      <c r="AU28" s="142">
        <v>408</v>
      </c>
      <c r="AV28" s="142">
        <v>504</v>
      </c>
      <c r="AW28" s="142">
        <v>160</v>
      </c>
      <c r="AX28" s="142">
        <v>80</v>
      </c>
      <c r="AY28" s="142">
        <v>168</v>
      </c>
      <c r="AZ28" s="142">
        <v>744</v>
      </c>
    </row>
    <row r="29" spans="1:52">
      <c r="A29" s="60">
        <f t="shared" si="43"/>
        <v>29</v>
      </c>
      <c r="B29" s="73"/>
      <c r="C29" s="125" t="s">
        <v>132</v>
      </c>
      <c r="D29" s="123" t="s">
        <v>71</v>
      </c>
      <c r="E29" s="54">
        <f t="shared" ref="E29" ca="1" si="52">+SUM(E22,E14)-E6</f>
        <v>606008.3200000003</v>
      </c>
      <c r="F29" s="55">
        <f t="shared" ca="1" si="47"/>
        <v>962997.98</v>
      </c>
      <c r="G29" s="55">
        <f t="shared" ca="1" si="44"/>
        <v>919984.55000000028</v>
      </c>
      <c r="H29" s="55">
        <f t="shared" ca="1" si="44"/>
        <v>862254.59000000078</v>
      </c>
      <c r="I29" s="55">
        <f t="shared" ref="I29:S29" ca="1" si="53">+SUM(I22,I14)-I6</f>
        <v>719110.68999999948</v>
      </c>
      <c r="J29" s="55">
        <f t="shared" ca="1" si="53"/>
        <v>862741.25000000047</v>
      </c>
      <c r="K29" s="55">
        <f t="shared" ca="1" si="53"/>
        <v>827319.98000000045</v>
      </c>
      <c r="L29" s="55">
        <f t="shared" ca="1" si="53"/>
        <v>1100350.0600000005</v>
      </c>
      <c r="M29" s="55">
        <f t="shared" ca="1" si="53"/>
        <v>972527.88000000082</v>
      </c>
      <c r="N29" s="55">
        <f t="shared" ca="1" si="53"/>
        <v>1111676.9000000008</v>
      </c>
      <c r="O29" s="55">
        <f t="shared" ca="1" si="53"/>
        <v>933988.46999999974</v>
      </c>
      <c r="P29" s="55">
        <f t="shared" ca="1" si="53"/>
        <v>952620.99999999907</v>
      </c>
      <c r="Q29" s="55">
        <f t="shared" ca="1" si="53"/>
        <v>815814.75000000047</v>
      </c>
      <c r="R29" s="55">
        <f t="shared" ca="1" si="53"/>
        <v>939359.94000000041</v>
      </c>
      <c r="S29" s="55">
        <f t="shared" ca="1" si="53"/>
        <v>767887.56999999983</v>
      </c>
      <c r="T29" s="55"/>
      <c r="U29" s="55"/>
      <c r="V29" s="55"/>
      <c r="W29" s="55"/>
      <c r="X29" s="55"/>
      <c r="Y29" s="55"/>
      <c r="Z29" s="55"/>
      <c r="AL29" s="27">
        <f t="shared" si="17"/>
        <v>42125</v>
      </c>
      <c r="AM29" s="41" t="str">
        <f t="shared" si="14"/>
        <v>ag</v>
      </c>
      <c r="AN29" s="41">
        <f t="shared" si="18"/>
        <v>33</v>
      </c>
      <c r="AO29" s="461">
        <f t="shared" si="15"/>
        <v>54</v>
      </c>
      <c r="AP29" s="41">
        <f t="shared" si="19"/>
        <v>29</v>
      </c>
      <c r="AQ29" s="41" t="str">
        <f t="shared" si="51"/>
        <v>ac</v>
      </c>
      <c r="AS29" s="139">
        <v>41365</v>
      </c>
      <c r="AT29" s="142">
        <v>352</v>
      </c>
      <c r="AU29" s="142">
        <v>368</v>
      </c>
      <c r="AV29" s="142">
        <v>528</v>
      </c>
      <c r="AW29" s="142">
        <v>128</v>
      </c>
      <c r="AX29" s="142">
        <v>64</v>
      </c>
      <c r="AY29" s="142">
        <v>176</v>
      </c>
      <c r="AZ29" s="142">
        <v>720</v>
      </c>
    </row>
    <row r="30" spans="1:52">
      <c r="A30" s="60">
        <f t="shared" si="43"/>
        <v>30</v>
      </c>
      <c r="B30" s="73"/>
      <c r="C30" s="125" t="s">
        <v>132</v>
      </c>
      <c r="D30" s="123" t="s">
        <v>72</v>
      </c>
      <c r="E30" s="54">
        <f t="shared" ref="E30" ca="1" si="54">+SUM(E23,E15)-E7</f>
        <v>154573.0400000005</v>
      </c>
      <c r="F30" s="55">
        <f t="shared" ca="1" si="47"/>
        <v>351579.79999999958</v>
      </c>
      <c r="G30" s="55">
        <f t="shared" ca="1" si="44"/>
        <v>260424.04999999981</v>
      </c>
      <c r="H30" s="55">
        <f t="shared" ca="1" si="44"/>
        <v>259685.92000000016</v>
      </c>
      <c r="I30" s="55">
        <f t="shared" ref="I30:S30" ca="1" si="55">+SUM(I23,I15)-I7</f>
        <v>188781.18999999994</v>
      </c>
      <c r="J30" s="55">
        <f t="shared" ca="1" si="55"/>
        <v>349867.3200000003</v>
      </c>
      <c r="K30" s="55">
        <f t="shared" ca="1" si="55"/>
        <v>445534.92999999993</v>
      </c>
      <c r="L30" s="55">
        <f t="shared" ca="1" si="55"/>
        <v>594075.41000000015</v>
      </c>
      <c r="M30" s="55">
        <f t="shared" ca="1" si="55"/>
        <v>356905.38000000012</v>
      </c>
      <c r="N30" s="55">
        <f t="shared" ca="1" si="55"/>
        <v>414283.61000000034</v>
      </c>
      <c r="O30" s="55">
        <f t="shared" ca="1" si="55"/>
        <v>329680.04000000027</v>
      </c>
      <c r="P30" s="55">
        <f t="shared" ca="1" si="55"/>
        <v>351235.78</v>
      </c>
      <c r="Q30" s="55">
        <f t="shared" ca="1" si="55"/>
        <v>263427.27</v>
      </c>
      <c r="R30" s="55">
        <f t="shared" ca="1" si="55"/>
        <v>289379.03000000003</v>
      </c>
      <c r="S30" s="55">
        <f t="shared" ca="1" si="55"/>
        <v>190013.32000000007</v>
      </c>
      <c r="T30" s="55"/>
      <c r="U30" s="55"/>
      <c r="V30" s="55"/>
      <c r="W30" s="55"/>
      <c r="X30" s="55"/>
      <c r="Y30" s="55"/>
      <c r="Z30" s="55"/>
      <c r="AL30" s="27">
        <f t="shared" si="17"/>
        <v>42156</v>
      </c>
      <c r="AM30" s="41" t="str">
        <f t="shared" si="14"/>
        <v>ah</v>
      </c>
      <c r="AN30" s="41">
        <f t="shared" si="18"/>
        <v>34</v>
      </c>
      <c r="AO30" s="461">
        <f t="shared" si="15"/>
        <v>55</v>
      </c>
      <c r="AP30" s="41">
        <f t="shared" si="19"/>
        <v>30</v>
      </c>
      <c r="AQ30" s="41" t="str">
        <f t="shared" si="51"/>
        <v>ad</v>
      </c>
      <c r="AS30" s="139">
        <v>41395</v>
      </c>
      <c r="AT30" s="142">
        <v>352</v>
      </c>
      <c r="AU30" s="142">
        <v>392</v>
      </c>
      <c r="AV30" s="142">
        <v>528</v>
      </c>
      <c r="AW30" s="142">
        <v>144</v>
      </c>
      <c r="AX30" s="142">
        <v>72</v>
      </c>
      <c r="AY30" s="142">
        <v>176</v>
      </c>
      <c r="AZ30" s="142">
        <v>744</v>
      </c>
    </row>
    <row r="31" spans="1:52" ht="15.75" thickBot="1">
      <c r="B31" s="73"/>
      <c r="C31" s="126" t="s">
        <v>132</v>
      </c>
      <c r="D31" s="48" t="s">
        <v>174</v>
      </c>
      <c r="E31" s="56">
        <f ca="1">+E26-E29</f>
        <v>344208.31000000052</v>
      </c>
      <c r="F31" s="57">
        <f t="shared" ref="F31:H31" ca="1" si="56">+F26-F29</f>
        <v>787221.14000000013</v>
      </c>
      <c r="G31" s="57">
        <f t="shared" ca="1" si="56"/>
        <v>575459.68000000017</v>
      </c>
      <c r="H31" s="57">
        <f t="shared" ca="1" si="56"/>
        <v>613462.88999999966</v>
      </c>
      <c r="I31" s="57">
        <f t="shared" ref="I31:S31" ca="1" si="57">+I26-I29</f>
        <v>480346.76000000164</v>
      </c>
      <c r="J31" s="57">
        <f t="shared" ca="1" si="57"/>
        <v>779018.79000000143</v>
      </c>
      <c r="K31" s="57">
        <f t="shared" ca="1" si="57"/>
        <v>865555.94999999832</v>
      </c>
      <c r="L31" s="57">
        <f t="shared" ca="1" si="57"/>
        <v>1140250.7899999991</v>
      </c>
      <c r="M31" s="57">
        <f t="shared" ca="1" si="57"/>
        <v>892955.11999999732</v>
      </c>
      <c r="N31" s="57">
        <f t="shared" ca="1" si="57"/>
        <v>1065004.6099999989</v>
      </c>
      <c r="O31" s="57">
        <f t="shared" ca="1" si="57"/>
        <v>879441.41999999899</v>
      </c>
      <c r="P31" s="57">
        <f t="shared" ca="1" si="57"/>
        <v>914839.36999999825</v>
      </c>
      <c r="Q31" s="57">
        <f t="shared" ca="1" si="57"/>
        <v>707885.37999999849</v>
      </c>
      <c r="R31" s="57">
        <f t="shared" ca="1" si="57"/>
        <v>747074.74999999907</v>
      </c>
      <c r="S31" s="57">
        <f t="shared" ca="1" si="57"/>
        <v>570967.73</v>
      </c>
      <c r="T31" s="55"/>
      <c r="U31" s="55"/>
      <c r="V31" s="55"/>
      <c r="W31" s="55"/>
      <c r="X31" s="55"/>
      <c r="Y31" s="55"/>
      <c r="Z31" s="55"/>
      <c r="AL31" s="27">
        <f t="shared" si="17"/>
        <v>42186</v>
      </c>
      <c r="AM31" s="41" t="str">
        <f t="shared" si="14"/>
        <v>ai</v>
      </c>
      <c r="AN31" s="41">
        <f t="shared" si="18"/>
        <v>35</v>
      </c>
      <c r="AO31" s="461">
        <f t="shared" si="15"/>
        <v>56</v>
      </c>
      <c r="AP31" s="41">
        <f t="shared" si="19"/>
        <v>31</v>
      </c>
      <c r="AQ31" s="41" t="str">
        <f t="shared" si="51"/>
        <v>ae</v>
      </c>
      <c r="AS31" s="139">
        <v>41426</v>
      </c>
      <c r="AT31" s="142">
        <v>320</v>
      </c>
      <c r="AU31" s="142">
        <v>400</v>
      </c>
      <c r="AV31" s="142">
        <v>480</v>
      </c>
      <c r="AW31" s="142">
        <v>160</v>
      </c>
      <c r="AX31" s="142">
        <v>80</v>
      </c>
      <c r="AY31" s="142">
        <v>160</v>
      </c>
      <c r="AZ31" s="142">
        <v>720</v>
      </c>
    </row>
    <row r="32" spans="1:52" ht="15.75" thickBot="1">
      <c r="B32" s="73"/>
      <c r="C32" s="2"/>
      <c r="D32" s="1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75"/>
      <c r="U32" s="575"/>
      <c r="V32" s="575"/>
      <c r="W32" s="575"/>
      <c r="X32" s="575"/>
      <c r="Y32" s="575"/>
      <c r="Z32" s="575"/>
      <c r="AL32" s="27">
        <f t="shared" si="17"/>
        <v>42217</v>
      </c>
      <c r="AM32" s="41" t="str">
        <f t="shared" si="14"/>
        <v>aj</v>
      </c>
      <c r="AN32" s="41">
        <f t="shared" si="18"/>
        <v>36</v>
      </c>
      <c r="AO32" s="461">
        <f t="shared" si="15"/>
        <v>57</v>
      </c>
      <c r="AP32" s="41">
        <f t="shared" si="19"/>
        <v>32</v>
      </c>
      <c r="AQ32" s="41" t="str">
        <f t="shared" si="51"/>
        <v>af</v>
      </c>
      <c r="AS32" s="139">
        <v>41456</v>
      </c>
      <c r="AT32" s="142">
        <v>352</v>
      </c>
      <c r="AU32" s="142">
        <v>392</v>
      </c>
      <c r="AV32" s="142">
        <v>528</v>
      </c>
      <c r="AW32" s="142">
        <v>144</v>
      </c>
      <c r="AX32" s="142">
        <v>72</v>
      </c>
      <c r="AY32" s="142">
        <v>176</v>
      </c>
      <c r="AZ32" s="142">
        <v>744</v>
      </c>
    </row>
    <row r="33" spans="1:52" ht="15.75" thickBot="1">
      <c r="A33" s="60">
        <f t="shared" ref="A33" si="58">+ROW(B34)</f>
        <v>34</v>
      </c>
      <c r="B33" s="1"/>
      <c r="C33" s="121" t="s">
        <v>91</v>
      </c>
      <c r="D33" s="47" t="s">
        <v>66</v>
      </c>
      <c r="E33" s="624">
        <f>+E25</f>
        <v>2013</v>
      </c>
      <c r="F33" s="625">
        <f t="shared" ref="F33:H33" si="59">+F25</f>
        <v>2014</v>
      </c>
      <c r="G33" s="625">
        <f t="shared" si="59"/>
        <v>2015</v>
      </c>
      <c r="H33" s="625">
        <f t="shared" si="59"/>
        <v>2016</v>
      </c>
      <c r="I33" s="625">
        <f t="shared" ref="I33:S33" si="60">+I25</f>
        <v>2017</v>
      </c>
      <c r="J33" s="625">
        <f t="shared" si="60"/>
        <v>2018</v>
      </c>
      <c r="K33" s="625">
        <f t="shared" si="60"/>
        <v>2019</v>
      </c>
      <c r="L33" s="625">
        <f t="shared" si="60"/>
        <v>2020</v>
      </c>
      <c r="M33" s="625">
        <f t="shared" si="60"/>
        <v>2021</v>
      </c>
      <c r="N33" s="625">
        <f t="shared" si="60"/>
        <v>2022</v>
      </c>
      <c r="O33" s="625">
        <f t="shared" si="60"/>
        <v>2023</v>
      </c>
      <c r="P33" s="625">
        <f t="shared" si="60"/>
        <v>2024</v>
      </c>
      <c r="Q33" s="625">
        <f t="shared" si="60"/>
        <v>2025</v>
      </c>
      <c r="R33" s="625">
        <f t="shared" si="60"/>
        <v>2026</v>
      </c>
      <c r="S33" s="625">
        <f t="shared" si="60"/>
        <v>2027</v>
      </c>
      <c r="T33" s="638"/>
      <c r="U33" s="638"/>
      <c r="V33" s="638"/>
      <c r="W33" s="638"/>
      <c r="X33" s="638"/>
      <c r="Y33" s="638"/>
      <c r="Z33" s="638"/>
      <c r="AL33" s="27">
        <f t="shared" si="17"/>
        <v>42248</v>
      </c>
      <c r="AM33" s="41" t="str">
        <f t="shared" si="14"/>
        <v>ak</v>
      </c>
      <c r="AN33" s="41">
        <f t="shared" si="18"/>
        <v>37</v>
      </c>
      <c r="AO33" s="461">
        <f t="shared" si="15"/>
        <v>58</v>
      </c>
      <c r="AP33" s="41">
        <f t="shared" si="19"/>
        <v>33</v>
      </c>
      <c r="AQ33" s="41" t="str">
        <f t="shared" si="51"/>
        <v>ag</v>
      </c>
      <c r="AS33" s="139">
        <v>41487</v>
      </c>
      <c r="AT33" s="142">
        <v>352</v>
      </c>
      <c r="AU33" s="142">
        <v>392</v>
      </c>
      <c r="AV33" s="142">
        <v>528</v>
      </c>
      <c r="AW33" s="142">
        <v>144</v>
      </c>
      <c r="AX33" s="142">
        <v>72</v>
      </c>
      <c r="AY33" s="142">
        <v>176</v>
      </c>
      <c r="AZ33" s="142">
        <v>744</v>
      </c>
    </row>
    <row r="34" spans="1:52">
      <c r="A34" s="60">
        <f>+ROW(B37)</f>
        <v>37</v>
      </c>
      <c r="B34" s="60" t="s">
        <v>135</v>
      </c>
      <c r="C34" s="124" t="s">
        <v>134</v>
      </c>
      <c r="D34" s="122" t="s">
        <v>68</v>
      </c>
      <c r="E34" s="664">
        <f t="shared" ref="E34:S38" ca="1" si="61">+SUM(INDIRECT(HLOOKUP($B34,$AT$215:$AZ$217,3,FALSE)&amp;VLOOKUP(E$1,$AL$1:$AO$197,4,FALSE)&amp;":"&amp;HLOOKUP($B34,$AT$215:$AZ$217,3,FALSE)&amp;VLOOKUP(DATE(E$2,12,1),$AL$1:$AO$197,4,FALSE)))</f>
        <v>8760</v>
      </c>
      <c r="F34" s="665">
        <f t="shared" ca="1" si="61"/>
        <v>8760</v>
      </c>
      <c r="G34" s="665">
        <f t="shared" ca="1" si="61"/>
        <v>8760</v>
      </c>
      <c r="H34" s="665">
        <f t="shared" ca="1" si="61"/>
        <v>8784</v>
      </c>
      <c r="I34" s="665">
        <f t="shared" ca="1" si="61"/>
        <v>8760</v>
      </c>
      <c r="J34" s="665">
        <f t="shared" ca="1" si="61"/>
        <v>8760</v>
      </c>
      <c r="K34" s="665">
        <f t="shared" ca="1" si="61"/>
        <v>8760</v>
      </c>
      <c r="L34" s="665">
        <f t="shared" ca="1" si="61"/>
        <v>8784</v>
      </c>
      <c r="M34" s="665">
        <f t="shared" ca="1" si="61"/>
        <v>8760</v>
      </c>
      <c r="N34" s="665">
        <f t="shared" ca="1" si="61"/>
        <v>8760</v>
      </c>
      <c r="O34" s="665">
        <f t="shared" ca="1" si="61"/>
        <v>8760</v>
      </c>
      <c r="P34" s="665">
        <f t="shared" ca="1" si="61"/>
        <v>8784</v>
      </c>
      <c r="Q34" s="665">
        <f t="shared" ca="1" si="61"/>
        <v>8760</v>
      </c>
      <c r="R34" s="665">
        <f t="shared" ca="1" si="61"/>
        <v>8760</v>
      </c>
      <c r="S34" s="665">
        <f t="shared" ca="1" si="61"/>
        <v>8760</v>
      </c>
      <c r="T34" s="144"/>
      <c r="U34" s="144"/>
      <c r="V34" s="144"/>
      <c r="W34" s="144"/>
      <c r="X34" s="144"/>
      <c r="Y34" s="144"/>
      <c r="Z34" s="144"/>
      <c r="AL34" s="27">
        <f t="shared" si="17"/>
        <v>42278</v>
      </c>
      <c r="AM34" s="41" t="str">
        <f t="shared" si="14"/>
        <v>al</v>
      </c>
      <c r="AN34" s="41">
        <f t="shared" si="18"/>
        <v>38</v>
      </c>
      <c r="AO34" s="461">
        <f t="shared" si="15"/>
        <v>59</v>
      </c>
      <c r="AP34" s="41">
        <f t="shared" si="19"/>
        <v>34</v>
      </c>
      <c r="AQ34" s="41" t="str">
        <f t="shared" si="51"/>
        <v>ah</v>
      </c>
      <c r="AS34" s="139">
        <v>41518</v>
      </c>
      <c r="AT34" s="142">
        <v>320</v>
      </c>
      <c r="AU34" s="142">
        <v>400</v>
      </c>
      <c r="AV34" s="142">
        <v>480</v>
      </c>
      <c r="AW34" s="142">
        <v>160</v>
      </c>
      <c r="AX34" s="142">
        <v>80</v>
      </c>
      <c r="AY34" s="142">
        <v>160</v>
      </c>
      <c r="AZ34" s="142">
        <v>720</v>
      </c>
    </row>
    <row r="35" spans="1:52">
      <c r="A35" s="60">
        <f>+ROW(B42)</f>
        <v>42</v>
      </c>
      <c r="B35" s="146" t="s">
        <v>143</v>
      </c>
      <c r="C35" s="125" t="s">
        <v>134</v>
      </c>
      <c r="D35" s="123" t="s">
        <v>69</v>
      </c>
      <c r="E35" s="666">
        <f t="shared" ca="1" si="61"/>
        <v>1760</v>
      </c>
      <c r="F35" s="327">
        <f t="shared" ca="1" si="61"/>
        <v>1760</v>
      </c>
      <c r="G35" s="327">
        <f t="shared" ca="1" si="61"/>
        <v>1744</v>
      </c>
      <c r="H35" s="327">
        <f t="shared" ca="1" si="61"/>
        <v>1776</v>
      </c>
      <c r="I35" s="327">
        <f t="shared" ca="1" si="61"/>
        <v>1776</v>
      </c>
      <c r="J35" s="327">
        <f t="shared" ca="1" si="61"/>
        <v>1760</v>
      </c>
      <c r="K35" s="327">
        <f t="shared" ca="1" si="61"/>
        <v>1760</v>
      </c>
      <c r="L35" s="327">
        <f t="shared" ca="1" si="61"/>
        <v>1744</v>
      </c>
      <c r="M35" s="327">
        <f t="shared" ca="1" si="61"/>
        <v>1744</v>
      </c>
      <c r="N35" s="327">
        <f t="shared" ca="1" si="61"/>
        <v>1760</v>
      </c>
      <c r="O35" s="327">
        <f t="shared" ca="1" si="61"/>
        <v>1776</v>
      </c>
      <c r="P35" s="327">
        <f t="shared" ca="1" si="61"/>
        <v>1760</v>
      </c>
      <c r="Q35" s="327">
        <f t="shared" ca="1" si="61"/>
        <v>1760</v>
      </c>
      <c r="R35" s="327">
        <f t="shared" ca="1" si="61"/>
        <v>1744</v>
      </c>
      <c r="S35" s="327">
        <f t="shared" ca="1" si="61"/>
        <v>1744</v>
      </c>
      <c r="T35" s="144"/>
      <c r="U35" s="144"/>
      <c r="V35" s="144"/>
      <c r="W35" s="144"/>
      <c r="X35" s="144"/>
      <c r="Y35" s="144"/>
      <c r="Z35" s="144"/>
      <c r="AL35" s="27">
        <f t="shared" si="17"/>
        <v>42309</v>
      </c>
      <c r="AM35" s="41" t="str">
        <f t="shared" si="14"/>
        <v>am</v>
      </c>
      <c r="AN35" s="41">
        <f t="shared" si="18"/>
        <v>39</v>
      </c>
      <c r="AO35" s="461">
        <f t="shared" si="15"/>
        <v>60</v>
      </c>
      <c r="AP35" s="41">
        <f t="shared" si="19"/>
        <v>35</v>
      </c>
      <c r="AQ35" s="41" t="str">
        <f t="shared" si="51"/>
        <v>ai</v>
      </c>
      <c r="AS35" s="139">
        <v>41548</v>
      </c>
      <c r="AT35" s="142">
        <v>368</v>
      </c>
      <c r="AU35" s="142">
        <v>376</v>
      </c>
      <c r="AV35" s="142">
        <v>552</v>
      </c>
      <c r="AW35" s="142">
        <v>128</v>
      </c>
      <c r="AX35" s="142">
        <v>64</v>
      </c>
      <c r="AY35" s="142">
        <v>184</v>
      </c>
      <c r="AZ35" s="142">
        <v>744</v>
      </c>
    </row>
    <row r="36" spans="1:52">
      <c r="A36" s="60">
        <f>+ROW(B43)</f>
        <v>43</v>
      </c>
      <c r="B36" s="146" t="s">
        <v>144</v>
      </c>
      <c r="C36" s="125" t="s">
        <v>134</v>
      </c>
      <c r="D36" s="123" t="s">
        <v>70</v>
      </c>
      <c r="E36" s="666">
        <f t="shared" ca="1" si="61"/>
        <v>880</v>
      </c>
      <c r="F36" s="327">
        <f t="shared" ca="1" si="61"/>
        <v>880</v>
      </c>
      <c r="G36" s="327">
        <f t="shared" ca="1" si="61"/>
        <v>872</v>
      </c>
      <c r="H36" s="327">
        <f t="shared" ca="1" si="61"/>
        <v>888</v>
      </c>
      <c r="I36" s="327">
        <f t="shared" ca="1" si="61"/>
        <v>888</v>
      </c>
      <c r="J36" s="327">
        <f t="shared" ca="1" si="61"/>
        <v>880</v>
      </c>
      <c r="K36" s="327">
        <f t="shared" ca="1" si="61"/>
        <v>880</v>
      </c>
      <c r="L36" s="327">
        <f t="shared" ca="1" si="61"/>
        <v>872</v>
      </c>
      <c r="M36" s="327">
        <f t="shared" ca="1" si="61"/>
        <v>872</v>
      </c>
      <c r="N36" s="327">
        <f t="shared" ca="1" si="61"/>
        <v>880</v>
      </c>
      <c r="O36" s="327">
        <f t="shared" ca="1" si="61"/>
        <v>888</v>
      </c>
      <c r="P36" s="327">
        <f t="shared" ca="1" si="61"/>
        <v>880</v>
      </c>
      <c r="Q36" s="327">
        <f t="shared" ca="1" si="61"/>
        <v>880</v>
      </c>
      <c r="R36" s="327">
        <f t="shared" ca="1" si="61"/>
        <v>872</v>
      </c>
      <c r="S36" s="327">
        <f t="shared" ca="1" si="61"/>
        <v>872</v>
      </c>
      <c r="T36" s="144"/>
      <c r="U36" s="144"/>
      <c r="V36" s="144"/>
      <c r="W36" s="144"/>
      <c r="X36" s="144"/>
      <c r="Y36" s="144"/>
      <c r="Z36" s="144"/>
      <c r="AL36" s="27">
        <f t="shared" si="17"/>
        <v>42339</v>
      </c>
      <c r="AM36" s="41" t="str">
        <f t="shared" si="14"/>
        <v>an</v>
      </c>
      <c r="AN36" s="41">
        <f t="shared" si="18"/>
        <v>40</v>
      </c>
      <c r="AO36" s="461">
        <f t="shared" si="15"/>
        <v>61</v>
      </c>
      <c r="AP36" s="41">
        <f t="shared" si="19"/>
        <v>36</v>
      </c>
      <c r="AQ36" s="41" t="str">
        <f t="shared" si="51"/>
        <v>aj</v>
      </c>
      <c r="AS36" s="139">
        <v>41579</v>
      </c>
      <c r="AT36" s="142">
        <v>320</v>
      </c>
      <c r="AU36" s="142">
        <v>400</v>
      </c>
      <c r="AV36" s="142">
        <v>480</v>
      </c>
      <c r="AW36" s="142">
        <v>160</v>
      </c>
      <c r="AX36" s="142">
        <v>80</v>
      </c>
      <c r="AY36" s="142">
        <v>160</v>
      </c>
      <c r="AZ36" s="142">
        <v>720</v>
      </c>
    </row>
    <row r="37" spans="1:52">
      <c r="A37" s="60">
        <f>+ROW(B35)</f>
        <v>35</v>
      </c>
      <c r="B37" s="147" t="s">
        <v>140</v>
      </c>
      <c r="C37" s="125" t="s">
        <v>134</v>
      </c>
      <c r="D37" s="123" t="s">
        <v>71</v>
      </c>
      <c r="E37" s="666">
        <f t="shared" ca="1" si="61"/>
        <v>4080</v>
      </c>
      <c r="F37" s="327">
        <f t="shared" ca="1" si="61"/>
        <v>4080</v>
      </c>
      <c r="G37" s="327">
        <f t="shared" ca="1" si="61"/>
        <v>4096</v>
      </c>
      <c r="H37" s="327">
        <f t="shared" ca="1" si="61"/>
        <v>4080</v>
      </c>
      <c r="I37" s="327">
        <f t="shared" ca="1" si="61"/>
        <v>4064</v>
      </c>
      <c r="J37" s="327">
        <f t="shared" ca="1" si="61"/>
        <v>4080</v>
      </c>
      <c r="K37" s="327">
        <f t="shared" ca="1" si="61"/>
        <v>4080</v>
      </c>
      <c r="L37" s="327">
        <f t="shared" ca="1" si="61"/>
        <v>4112</v>
      </c>
      <c r="M37" s="327">
        <f t="shared" ca="1" si="61"/>
        <v>4096</v>
      </c>
      <c r="N37" s="327">
        <f t="shared" ca="1" si="61"/>
        <v>4080</v>
      </c>
      <c r="O37" s="327">
        <f t="shared" ca="1" si="61"/>
        <v>4064</v>
      </c>
      <c r="P37" s="327">
        <f t="shared" ca="1" si="61"/>
        <v>4096</v>
      </c>
      <c r="Q37" s="327">
        <f t="shared" ca="1" si="61"/>
        <v>4080</v>
      </c>
      <c r="R37" s="327">
        <f t="shared" ca="1" si="61"/>
        <v>4096</v>
      </c>
      <c r="S37" s="327">
        <f t="shared" ca="1" si="61"/>
        <v>4096</v>
      </c>
      <c r="T37" s="144"/>
      <c r="U37" s="144"/>
      <c r="V37" s="144"/>
      <c r="W37" s="144"/>
      <c r="X37" s="144"/>
      <c r="Y37" s="144"/>
      <c r="Z37" s="144"/>
      <c r="AL37" s="27">
        <f t="shared" si="17"/>
        <v>42370</v>
      </c>
      <c r="AM37" s="41" t="str">
        <f t="shared" si="14"/>
        <v>ao</v>
      </c>
      <c r="AN37" s="41">
        <f t="shared" si="18"/>
        <v>41</v>
      </c>
      <c r="AO37" s="461">
        <f t="shared" si="15"/>
        <v>62</v>
      </c>
      <c r="AP37" s="41">
        <f t="shared" si="19"/>
        <v>37</v>
      </c>
      <c r="AQ37" s="41" t="str">
        <f t="shared" si="51"/>
        <v>ak</v>
      </c>
      <c r="AS37" s="139">
        <v>41609</v>
      </c>
      <c r="AT37" s="142">
        <v>336</v>
      </c>
      <c r="AU37" s="142">
        <v>408</v>
      </c>
      <c r="AV37" s="142">
        <v>504</v>
      </c>
      <c r="AW37" s="142">
        <v>160</v>
      </c>
      <c r="AX37" s="142">
        <v>80</v>
      </c>
      <c r="AY37" s="142">
        <v>168</v>
      </c>
      <c r="AZ37" s="142">
        <v>744</v>
      </c>
    </row>
    <row r="38" spans="1:52">
      <c r="B38" s="146" t="s">
        <v>145</v>
      </c>
      <c r="C38" s="125" t="s">
        <v>134</v>
      </c>
      <c r="D38" s="123" t="s">
        <v>72</v>
      </c>
      <c r="E38" s="666">
        <f t="shared" ca="1" si="61"/>
        <v>2040</v>
      </c>
      <c r="F38" s="327">
        <f t="shared" ca="1" si="61"/>
        <v>2040</v>
      </c>
      <c r="G38" s="327">
        <f t="shared" ca="1" si="61"/>
        <v>2048</v>
      </c>
      <c r="H38" s="327">
        <f t="shared" ca="1" si="61"/>
        <v>2040</v>
      </c>
      <c r="I38" s="327">
        <f t="shared" ca="1" si="61"/>
        <v>2032</v>
      </c>
      <c r="J38" s="327">
        <f t="shared" ca="1" si="61"/>
        <v>2040</v>
      </c>
      <c r="K38" s="327">
        <f t="shared" ca="1" si="61"/>
        <v>2040</v>
      </c>
      <c r="L38" s="327">
        <f t="shared" ca="1" si="61"/>
        <v>2056</v>
      </c>
      <c r="M38" s="327">
        <f t="shared" ca="1" si="61"/>
        <v>2048</v>
      </c>
      <c r="N38" s="327">
        <f t="shared" ca="1" si="61"/>
        <v>2040</v>
      </c>
      <c r="O38" s="327">
        <f t="shared" ca="1" si="61"/>
        <v>2032</v>
      </c>
      <c r="P38" s="327">
        <f t="shared" ca="1" si="61"/>
        <v>2048</v>
      </c>
      <c r="Q38" s="327">
        <f t="shared" ca="1" si="61"/>
        <v>2040</v>
      </c>
      <c r="R38" s="327">
        <f t="shared" ca="1" si="61"/>
        <v>2048</v>
      </c>
      <c r="S38" s="327">
        <f t="shared" ca="1" si="61"/>
        <v>2048</v>
      </c>
      <c r="T38" s="144"/>
      <c r="U38" s="144"/>
      <c r="V38" s="144"/>
      <c r="W38" s="144"/>
      <c r="X38" s="144"/>
      <c r="Y38" s="144"/>
      <c r="Z38" s="144"/>
      <c r="AL38" s="27">
        <f t="shared" si="17"/>
        <v>42401</v>
      </c>
      <c r="AM38" s="41" t="str">
        <f t="shared" si="14"/>
        <v>ap</v>
      </c>
      <c r="AN38" s="41">
        <f t="shared" si="18"/>
        <v>42</v>
      </c>
      <c r="AO38" s="461">
        <f t="shared" si="15"/>
        <v>63</v>
      </c>
      <c r="AP38" s="41">
        <f t="shared" si="19"/>
        <v>38</v>
      </c>
      <c r="AQ38" s="41" t="str">
        <f t="shared" si="51"/>
        <v>al</v>
      </c>
      <c r="AS38" s="140">
        <v>41640</v>
      </c>
      <c r="AT38" s="143">
        <v>352</v>
      </c>
      <c r="AU38" s="143">
        <v>392</v>
      </c>
      <c r="AV38" s="143">
        <v>528</v>
      </c>
      <c r="AW38" s="143">
        <v>144</v>
      </c>
      <c r="AX38" s="143">
        <v>72</v>
      </c>
      <c r="AY38" s="143">
        <v>176</v>
      </c>
      <c r="AZ38" s="143">
        <v>744</v>
      </c>
    </row>
    <row r="39" spans="1:52" ht="15.75" thickBot="1">
      <c r="C39" s="126" t="s">
        <v>132</v>
      </c>
      <c r="D39" s="48" t="s">
        <v>174</v>
      </c>
      <c r="E39" s="667">
        <f ca="1">+E34-E37</f>
        <v>4680</v>
      </c>
      <c r="F39" s="119">
        <f t="shared" ref="F39:H39" ca="1" si="62">+F34-F37</f>
        <v>4680</v>
      </c>
      <c r="G39" s="119">
        <f t="shared" ca="1" si="62"/>
        <v>4664</v>
      </c>
      <c r="H39" s="119">
        <f t="shared" ca="1" si="62"/>
        <v>4704</v>
      </c>
      <c r="I39" s="119">
        <f t="shared" ref="I39:S39" ca="1" si="63">+I34-I37</f>
        <v>4696</v>
      </c>
      <c r="J39" s="119">
        <f t="shared" ca="1" si="63"/>
        <v>4680</v>
      </c>
      <c r="K39" s="119">
        <f t="shared" ca="1" si="63"/>
        <v>4680</v>
      </c>
      <c r="L39" s="119">
        <f t="shared" ca="1" si="63"/>
        <v>4672</v>
      </c>
      <c r="M39" s="119">
        <f t="shared" ca="1" si="63"/>
        <v>4664</v>
      </c>
      <c r="N39" s="119">
        <f t="shared" ca="1" si="63"/>
        <v>4680</v>
      </c>
      <c r="O39" s="119">
        <f t="shared" ca="1" si="63"/>
        <v>4696</v>
      </c>
      <c r="P39" s="119">
        <f t="shared" ca="1" si="63"/>
        <v>4688</v>
      </c>
      <c r="Q39" s="119">
        <f t="shared" ca="1" si="63"/>
        <v>4680</v>
      </c>
      <c r="R39" s="119">
        <f t="shared" ca="1" si="63"/>
        <v>4664</v>
      </c>
      <c r="S39" s="119">
        <f t="shared" ca="1" si="63"/>
        <v>4664</v>
      </c>
      <c r="T39" s="55"/>
      <c r="U39" s="55"/>
      <c r="V39" s="55"/>
      <c r="W39" s="55"/>
      <c r="X39" s="55"/>
      <c r="Y39" s="55"/>
      <c r="Z39" s="55"/>
      <c r="AL39" s="27">
        <f t="shared" si="17"/>
        <v>42430</v>
      </c>
      <c r="AM39" s="41" t="str">
        <f t="shared" si="14"/>
        <v>aq</v>
      </c>
      <c r="AN39" s="41">
        <f t="shared" si="18"/>
        <v>43</v>
      </c>
      <c r="AO39" s="461">
        <f t="shared" si="15"/>
        <v>64</v>
      </c>
      <c r="AP39" s="41">
        <f t="shared" si="19"/>
        <v>39</v>
      </c>
      <c r="AQ39" s="41" t="str">
        <f t="shared" si="51"/>
        <v>am</v>
      </c>
      <c r="AS39" s="140">
        <v>41671</v>
      </c>
      <c r="AT39" s="143">
        <v>320</v>
      </c>
      <c r="AU39" s="143">
        <v>352</v>
      </c>
      <c r="AV39" s="143">
        <v>480</v>
      </c>
      <c r="AW39" s="143">
        <v>128</v>
      </c>
      <c r="AX39" s="143">
        <v>64</v>
      </c>
      <c r="AY39" s="143">
        <v>160</v>
      </c>
      <c r="AZ39" s="143">
        <v>672</v>
      </c>
    </row>
    <row r="40" spans="1:52" ht="15.75" thickBot="1">
      <c r="C40" s="1"/>
      <c r="D40" s="1"/>
      <c r="E40" s="58"/>
      <c r="F40" s="58"/>
      <c r="G40" s="58"/>
      <c r="H40" s="58"/>
      <c r="I40" s="464"/>
      <c r="J40" s="464"/>
      <c r="K40" s="464"/>
      <c r="L40" s="464"/>
      <c r="M40" s="464"/>
      <c r="N40" s="464"/>
      <c r="O40" s="464"/>
      <c r="P40" s="464"/>
      <c r="Q40" s="464"/>
      <c r="R40" s="464"/>
      <c r="S40" s="464"/>
      <c r="T40" s="481"/>
      <c r="U40" s="481"/>
      <c r="V40" s="481"/>
      <c r="W40" s="481"/>
      <c r="X40" s="481"/>
      <c r="Y40" s="481"/>
      <c r="Z40" s="481"/>
      <c r="AL40" s="27">
        <f t="shared" si="17"/>
        <v>42461</v>
      </c>
      <c r="AM40" s="41" t="str">
        <f t="shared" si="14"/>
        <v>ar</v>
      </c>
      <c r="AN40" s="41">
        <f t="shared" si="18"/>
        <v>44</v>
      </c>
      <c r="AO40" s="461">
        <f t="shared" si="15"/>
        <v>65</v>
      </c>
      <c r="AP40" s="41">
        <f t="shared" si="19"/>
        <v>40</v>
      </c>
      <c r="AQ40" s="41" t="str">
        <f t="shared" si="51"/>
        <v>an</v>
      </c>
      <c r="AS40" s="140">
        <v>41699</v>
      </c>
      <c r="AT40" s="143">
        <v>336</v>
      </c>
      <c r="AU40" s="143">
        <v>408</v>
      </c>
      <c r="AV40" s="143">
        <v>504</v>
      </c>
      <c r="AW40" s="143">
        <v>160</v>
      </c>
      <c r="AX40" s="143">
        <v>80</v>
      </c>
      <c r="AY40" s="143">
        <v>168</v>
      </c>
      <c r="AZ40" s="143">
        <v>744</v>
      </c>
    </row>
    <row r="41" spans="1:52" ht="15.75" thickBot="1">
      <c r="C41" s="121" t="s">
        <v>91</v>
      </c>
      <c r="D41" s="47" t="s">
        <v>66</v>
      </c>
      <c r="E41" s="624">
        <f>+E33</f>
        <v>2013</v>
      </c>
      <c r="F41" s="625">
        <f t="shared" ref="F41:H41" si="64">+F33</f>
        <v>2014</v>
      </c>
      <c r="G41" s="625">
        <f t="shared" si="64"/>
        <v>2015</v>
      </c>
      <c r="H41" s="625">
        <f t="shared" si="64"/>
        <v>2016</v>
      </c>
      <c r="I41" s="625">
        <f t="shared" ref="I41:S41" si="65">+I33</f>
        <v>2017</v>
      </c>
      <c r="J41" s="625">
        <f t="shared" si="65"/>
        <v>2018</v>
      </c>
      <c r="K41" s="625">
        <f t="shared" si="65"/>
        <v>2019</v>
      </c>
      <c r="L41" s="625">
        <f t="shared" si="65"/>
        <v>2020</v>
      </c>
      <c r="M41" s="625">
        <f t="shared" si="65"/>
        <v>2021</v>
      </c>
      <c r="N41" s="625">
        <f t="shared" si="65"/>
        <v>2022</v>
      </c>
      <c r="O41" s="625">
        <f t="shared" si="65"/>
        <v>2023</v>
      </c>
      <c r="P41" s="625">
        <f t="shared" si="65"/>
        <v>2024</v>
      </c>
      <c r="Q41" s="625">
        <f t="shared" si="65"/>
        <v>2025</v>
      </c>
      <c r="R41" s="625">
        <f t="shared" si="65"/>
        <v>2026</v>
      </c>
      <c r="S41" s="625">
        <f t="shared" si="65"/>
        <v>2027</v>
      </c>
      <c r="T41" s="638"/>
      <c r="U41" s="638"/>
      <c r="V41" s="638"/>
      <c r="W41" s="638"/>
      <c r="X41" s="638"/>
      <c r="Y41" s="638"/>
      <c r="Z41" s="638"/>
      <c r="AL41" s="27">
        <f t="shared" si="17"/>
        <v>42491</v>
      </c>
      <c r="AM41" s="41" t="str">
        <f t="shared" si="14"/>
        <v>as</v>
      </c>
      <c r="AN41" s="41">
        <f t="shared" si="18"/>
        <v>45</v>
      </c>
      <c r="AO41" s="461">
        <f t="shared" si="15"/>
        <v>66</v>
      </c>
      <c r="AP41" s="41">
        <f t="shared" si="19"/>
        <v>41</v>
      </c>
      <c r="AQ41" s="41" t="str">
        <f t="shared" si="51"/>
        <v>ao</v>
      </c>
      <c r="AS41" s="140">
        <v>41730</v>
      </c>
      <c r="AT41" s="143">
        <v>352</v>
      </c>
      <c r="AU41" s="143">
        <v>368</v>
      </c>
      <c r="AV41" s="143">
        <v>528</v>
      </c>
      <c r="AW41" s="143">
        <v>128</v>
      </c>
      <c r="AX41" s="143">
        <v>64</v>
      </c>
      <c r="AY41" s="143">
        <v>176</v>
      </c>
      <c r="AZ41" s="143">
        <v>720</v>
      </c>
    </row>
    <row r="42" spans="1:52">
      <c r="B42" s="120"/>
      <c r="C42" s="124" t="s">
        <v>133</v>
      </c>
      <c r="D42" s="122" t="s">
        <v>68</v>
      </c>
      <c r="E42" s="145">
        <f t="shared" ref="E42:H42" ca="1" si="66">+E26/E34</f>
        <v>108.47221803652977</v>
      </c>
      <c r="F42" s="53">
        <f t="shared" ca="1" si="66"/>
        <v>199.79670319634704</v>
      </c>
      <c r="G42" s="53">
        <f t="shared" ca="1" si="66"/>
        <v>170.71281164383566</v>
      </c>
      <c r="H42" s="53">
        <f t="shared" ca="1" si="66"/>
        <v>168.00062386156654</v>
      </c>
      <c r="I42" s="53">
        <f t="shared" ref="I42:S42" ca="1" si="67">+I26/I34</f>
        <v>136.92436643835629</v>
      </c>
      <c r="J42" s="53">
        <f t="shared" ca="1" si="67"/>
        <v>187.41552968036552</v>
      </c>
      <c r="K42" s="53">
        <f t="shared" ca="1" si="67"/>
        <v>193.25067694063912</v>
      </c>
      <c r="L42" s="53">
        <f t="shared" ca="1" si="67"/>
        <v>255.07751024590161</v>
      </c>
      <c r="M42" s="53">
        <f t="shared" ca="1" si="67"/>
        <v>212.95468036529658</v>
      </c>
      <c r="N42" s="53">
        <f t="shared" ca="1" si="67"/>
        <v>248.47962442922372</v>
      </c>
      <c r="O42" s="53">
        <f t="shared" ca="1" si="67"/>
        <v>207.01254452054781</v>
      </c>
      <c r="P42" s="53">
        <f t="shared" ca="1" si="67"/>
        <v>212.59794740437127</v>
      </c>
      <c r="Q42" s="53">
        <f t="shared" ca="1" si="67"/>
        <v>173.93837100456608</v>
      </c>
      <c r="R42" s="53">
        <f t="shared" ca="1" si="67"/>
        <v>192.5153755707762</v>
      </c>
      <c r="S42" s="53">
        <f t="shared" ca="1" si="67"/>
        <v>152.83736301369862</v>
      </c>
      <c r="T42" s="55"/>
      <c r="U42" s="55"/>
      <c r="V42" s="55"/>
      <c r="W42" s="55"/>
      <c r="X42" s="55"/>
      <c r="Y42" s="55"/>
      <c r="Z42" s="55"/>
      <c r="AL42" s="27">
        <f t="shared" si="17"/>
        <v>42522</v>
      </c>
      <c r="AM42" s="41" t="str">
        <f t="shared" si="14"/>
        <v>at</v>
      </c>
      <c r="AN42" s="41">
        <f t="shared" si="18"/>
        <v>46</v>
      </c>
      <c r="AO42" s="461">
        <f t="shared" si="15"/>
        <v>67</v>
      </c>
      <c r="AP42" s="41">
        <f t="shared" si="19"/>
        <v>42</v>
      </c>
      <c r="AQ42" s="41" t="str">
        <f t="shared" si="51"/>
        <v>ap</v>
      </c>
      <c r="AS42" s="140">
        <v>41760</v>
      </c>
      <c r="AT42" s="143">
        <v>336</v>
      </c>
      <c r="AU42" s="143">
        <v>408</v>
      </c>
      <c r="AV42" s="143">
        <v>504</v>
      </c>
      <c r="AW42" s="143">
        <v>160</v>
      </c>
      <c r="AX42" s="143">
        <v>80</v>
      </c>
      <c r="AY42" s="143">
        <v>168</v>
      </c>
      <c r="AZ42" s="143">
        <v>744</v>
      </c>
    </row>
    <row r="43" spans="1:52">
      <c r="B43" s="120"/>
      <c r="C43" s="125" t="s">
        <v>133</v>
      </c>
      <c r="D43" s="123" t="s">
        <v>69</v>
      </c>
      <c r="E43" s="54">
        <f t="shared" ref="E43:H43" ca="1" si="68">+E27/E35</f>
        <v>108.23782386363654</v>
      </c>
      <c r="F43" s="55">
        <f t="shared" ca="1" si="68"/>
        <v>194.58053977272755</v>
      </c>
      <c r="G43" s="55">
        <f t="shared" ca="1" si="68"/>
        <v>152.52475917431201</v>
      </c>
      <c r="H43" s="55">
        <f t="shared" ca="1" si="68"/>
        <v>170.00779279279297</v>
      </c>
      <c r="I43" s="55">
        <f t="shared" ref="I43:S43" ca="1" si="69">+I27/I35</f>
        <v>143.44309121621632</v>
      </c>
      <c r="J43" s="55">
        <f t="shared" ca="1" si="69"/>
        <v>210.4955227272728</v>
      </c>
      <c r="K43" s="55">
        <f t="shared" ca="1" si="69"/>
        <v>197.03459090909112</v>
      </c>
      <c r="L43" s="55">
        <f t="shared" ca="1" si="69"/>
        <v>246.37336009174294</v>
      </c>
      <c r="M43" s="55">
        <f t="shared" ca="1" si="69"/>
        <v>186.10971330275234</v>
      </c>
      <c r="N43" s="55">
        <f t="shared" ca="1" si="69"/>
        <v>223.75209659090905</v>
      </c>
      <c r="O43" s="55">
        <f t="shared" ca="1" si="69"/>
        <v>186.88590653153159</v>
      </c>
      <c r="P43" s="55">
        <f t="shared" ca="1" si="69"/>
        <v>188.51635795454547</v>
      </c>
      <c r="Q43" s="55">
        <f t="shared" ca="1" si="69"/>
        <v>145.24884659090895</v>
      </c>
      <c r="R43" s="55">
        <f t="shared" ca="1" si="69"/>
        <v>153.6915768348623</v>
      </c>
      <c r="S43" s="55">
        <f t="shared" ca="1" si="69"/>
        <v>130.36858371559649</v>
      </c>
      <c r="T43" s="55"/>
      <c r="U43" s="55"/>
      <c r="V43" s="55"/>
      <c r="W43" s="55"/>
      <c r="X43" s="55"/>
      <c r="Y43" s="55"/>
      <c r="Z43" s="55"/>
      <c r="AL43" s="27">
        <f t="shared" si="17"/>
        <v>42552</v>
      </c>
      <c r="AM43" s="41" t="str">
        <f t="shared" si="14"/>
        <v>au</v>
      </c>
      <c r="AN43" s="41">
        <f t="shared" si="18"/>
        <v>47</v>
      </c>
      <c r="AO43" s="461">
        <f t="shared" si="15"/>
        <v>68</v>
      </c>
      <c r="AP43" s="41">
        <f t="shared" si="19"/>
        <v>43</v>
      </c>
      <c r="AQ43" s="41" t="str">
        <f t="shared" si="51"/>
        <v>aq</v>
      </c>
      <c r="AS43" s="140">
        <v>41791</v>
      </c>
      <c r="AT43" s="143">
        <v>336</v>
      </c>
      <c r="AU43" s="143">
        <v>384</v>
      </c>
      <c r="AV43" s="143">
        <v>504</v>
      </c>
      <c r="AW43" s="143">
        <v>144</v>
      </c>
      <c r="AX43" s="143">
        <v>72</v>
      </c>
      <c r="AY43" s="143">
        <v>168</v>
      </c>
      <c r="AZ43" s="143">
        <v>720</v>
      </c>
    </row>
    <row r="44" spans="1:52">
      <c r="C44" s="125" t="s">
        <v>133</v>
      </c>
      <c r="D44" s="123" t="s">
        <v>70</v>
      </c>
      <c r="E44" s="54">
        <f t="shared" ref="E44:H44" ca="1" si="70">+E28/E36</f>
        <v>-0.98182954545455603</v>
      </c>
      <c r="F44" s="55">
        <f t="shared" ca="1" si="70"/>
        <v>105.88595454545442</v>
      </c>
      <c r="G44" s="55">
        <f t="shared" ca="1" si="70"/>
        <v>56.230045871559604</v>
      </c>
      <c r="H44" s="55">
        <f t="shared" ca="1" si="70"/>
        <v>58.381756756756758</v>
      </c>
      <c r="I44" s="55">
        <f t="shared" ref="I44:S44" ca="1" si="71">+I28/I36</f>
        <v>41.453277027027035</v>
      </c>
      <c r="J44" s="55">
        <f t="shared" ca="1" si="71"/>
        <v>66.68075000000006</v>
      </c>
      <c r="K44" s="55">
        <f t="shared" ca="1" si="71"/>
        <v>83.227340909090969</v>
      </c>
      <c r="L44" s="55">
        <f t="shared" ca="1" si="71"/>
        <v>133.60086009174293</v>
      </c>
      <c r="M44" s="55">
        <f t="shared" ca="1" si="71"/>
        <v>242.51639908256885</v>
      </c>
      <c r="N44" s="55">
        <f t="shared" ca="1" si="71"/>
        <v>291.95230681818197</v>
      </c>
      <c r="O44" s="55">
        <f t="shared" ca="1" si="71"/>
        <v>245.3289076576576</v>
      </c>
      <c r="P44" s="55">
        <f t="shared" ca="1" si="71"/>
        <v>263.42538636363622</v>
      </c>
      <c r="Q44" s="55">
        <f t="shared" ca="1" si="71"/>
        <v>214.56872727272713</v>
      </c>
      <c r="R44" s="55">
        <f t="shared" ca="1" si="71"/>
        <v>217.49763761467884</v>
      </c>
      <c r="S44" s="55">
        <f t="shared" ca="1" si="71"/>
        <v>176.1371215596331</v>
      </c>
      <c r="T44" s="55"/>
      <c r="U44" s="55"/>
      <c r="V44" s="55"/>
      <c r="W44" s="55"/>
      <c r="X44" s="55"/>
      <c r="Y44" s="55"/>
      <c r="Z44" s="55"/>
      <c r="AL44" s="27">
        <f t="shared" si="17"/>
        <v>42583</v>
      </c>
      <c r="AM44" s="41" t="str">
        <f t="shared" si="14"/>
        <v>av</v>
      </c>
      <c r="AN44" s="41">
        <f t="shared" si="18"/>
        <v>48</v>
      </c>
      <c r="AO44" s="461">
        <f t="shared" si="15"/>
        <v>69</v>
      </c>
      <c r="AP44" s="41">
        <f t="shared" si="19"/>
        <v>44</v>
      </c>
      <c r="AQ44" s="41" t="str">
        <f t="shared" si="51"/>
        <v>ar</v>
      </c>
      <c r="AS44" s="140">
        <v>41821</v>
      </c>
      <c r="AT44" s="143">
        <v>352</v>
      </c>
      <c r="AU44" s="143">
        <v>392</v>
      </c>
      <c r="AV44" s="143">
        <v>528</v>
      </c>
      <c r="AW44" s="143">
        <v>144</v>
      </c>
      <c r="AX44" s="143">
        <v>72</v>
      </c>
      <c r="AY44" s="143">
        <v>176</v>
      </c>
      <c r="AZ44" s="143">
        <v>744</v>
      </c>
    </row>
    <row r="45" spans="1:52">
      <c r="C45" s="125" t="s">
        <v>133</v>
      </c>
      <c r="D45" s="123" t="s">
        <v>71</v>
      </c>
      <c r="E45" s="54">
        <f t="shared" ref="E45:H45" ca="1" si="72">+E29/E37</f>
        <v>148.53145098039224</v>
      </c>
      <c r="F45" s="55">
        <f t="shared" ca="1" si="72"/>
        <v>236.02891666666667</v>
      </c>
      <c r="G45" s="55">
        <f t="shared" ca="1" si="72"/>
        <v>224.60560302734382</v>
      </c>
      <c r="H45" s="55">
        <f t="shared" ca="1" si="72"/>
        <v>211.33690931372567</v>
      </c>
      <c r="I45" s="55">
        <f t="shared" ref="I45:S45" ca="1" si="73">+I29/I37</f>
        <v>176.94652805118096</v>
      </c>
      <c r="J45" s="55">
        <f t="shared" ca="1" si="73"/>
        <v>211.45618872549031</v>
      </c>
      <c r="K45" s="55">
        <f t="shared" ca="1" si="73"/>
        <v>202.77450490196088</v>
      </c>
      <c r="L45" s="55">
        <f t="shared" ca="1" si="73"/>
        <v>267.59485894941645</v>
      </c>
      <c r="M45" s="55">
        <f t="shared" ca="1" si="73"/>
        <v>237.4335644531252</v>
      </c>
      <c r="N45" s="55">
        <f t="shared" ca="1" si="73"/>
        <v>272.46982843137278</v>
      </c>
      <c r="O45" s="55">
        <f t="shared" ca="1" si="73"/>
        <v>229.81999753937001</v>
      </c>
      <c r="P45" s="55">
        <f t="shared" ca="1" si="73"/>
        <v>232.57348632812477</v>
      </c>
      <c r="Q45" s="55">
        <f t="shared" ca="1" si="73"/>
        <v>199.95459558823541</v>
      </c>
      <c r="R45" s="55">
        <f t="shared" ca="1" si="73"/>
        <v>229.3359228515626</v>
      </c>
      <c r="S45" s="55">
        <f t="shared" ca="1" si="73"/>
        <v>187.47255126953121</v>
      </c>
      <c r="T45" s="55"/>
      <c r="U45" s="55"/>
      <c r="V45" s="55"/>
      <c r="W45" s="55"/>
      <c r="X45" s="55"/>
      <c r="Y45" s="55"/>
      <c r="Z45" s="55"/>
      <c r="AL45" s="27">
        <f t="shared" si="17"/>
        <v>42614</v>
      </c>
      <c r="AM45" s="41" t="str">
        <f t="shared" si="14"/>
        <v>aw</v>
      </c>
      <c r="AN45" s="41">
        <f t="shared" si="18"/>
        <v>49</v>
      </c>
      <c r="AO45" s="461">
        <f t="shared" si="15"/>
        <v>70</v>
      </c>
      <c r="AP45" s="41">
        <f t="shared" si="19"/>
        <v>45</v>
      </c>
      <c r="AQ45" s="41" t="str">
        <f t="shared" si="51"/>
        <v>as</v>
      </c>
      <c r="AS45" s="140">
        <v>41852</v>
      </c>
      <c r="AT45" s="143">
        <v>336</v>
      </c>
      <c r="AU45" s="143">
        <v>408</v>
      </c>
      <c r="AV45" s="143">
        <v>504</v>
      </c>
      <c r="AW45" s="143">
        <v>160</v>
      </c>
      <c r="AX45" s="143">
        <v>80</v>
      </c>
      <c r="AY45" s="143">
        <v>168</v>
      </c>
      <c r="AZ45" s="143">
        <v>744</v>
      </c>
    </row>
    <row r="46" spans="1:52">
      <c r="C46" s="125" t="s">
        <v>133</v>
      </c>
      <c r="D46" s="123" t="s">
        <v>72</v>
      </c>
      <c r="E46" s="54">
        <f t="shared" ref="E46:H46" ca="1" si="74">+E30/E38</f>
        <v>75.771098039215929</v>
      </c>
      <c r="F46" s="55">
        <f t="shared" ca="1" si="74"/>
        <v>172.34303921568608</v>
      </c>
      <c r="G46" s="55">
        <f t="shared" ca="1" si="74"/>
        <v>127.16018066406241</v>
      </c>
      <c r="H46" s="55">
        <f t="shared" ca="1" si="74"/>
        <v>127.29701960784321</v>
      </c>
      <c r="I46" s="55">
        <f t="shared" ref="I46:S46" ca="1" si="75">+I30/I38</f>
        <v>92.90412893700784</v>
      </c>
      <c r="J46" s="55">
        <f t="shared" ca="1" si="75"/>
        <v>171.50358823529427</v>
      </c>
      <c r="K46" s="55">
        <f t="shared" ca="1" si="75"/>
        <v>218.39947549019604</v>
      </c>
      <c r="L46" s="55">
        <f t="shared" ca="1" si="75"/>
        <v>288.94718385214014</v>
      </c>
      <c r="M46" s="55">
        <f t="shared" ca="1" si="75"/>
        <v>174.27020507812506</v>
      </c>
      <c r="N46" s="55">
        <f t="shared" ca="1" si="75"/>
        <v>203.08020098039233</v>
      </c>
      <c r="O46" s="55">
        <f t="shared" ca="1" si="75"/>
        <v>162.24411417322847</v>
      </c>
      <c r="P46" s="55">
        <f t="shared" ca="1" si="75"/>
        <v>171.50184570312501</v>
      </c>
      <c r="Q46" s="55">
        <f t="shared" ca="1" si="75"/>
        <v>129.13101470588236</v>
      </c>
      <c r="R46" s="55">
        <f t="shared" ca="1" si="75"/>
        <v>141.29835449218751</v>
      </c>
      <c r="S46" s="55">
        <f t="shared" ca="1" si="75"/>
        <v>92.779941406250032</v>
      </c>
      <c r="T46" s="55"/>
      <c r="U46" s="55"/>
      <c r="V46" s="55"/>
      <c r="W46" s="55"/>
      <c r="X46" s="55"/>
      <c r="Y46" s="55"/>
      <c r="Z46" s="55"/>
      <c r="AL46" s="27">
        <f t="shared" si="17"/>
        <v>42644</v>
      </c>
      <c r="AM46" s="41" t="str">
        <f t="shared" si="14"/>
        <v>ax</v>
      </c>
      <c r="AN46" s="41">
        <f t="shared" si="18"/>
        <v>50</v>
      </c>
      <c r="AO46" s="461">
        <f t="shared" si="15"/>
        <v>71</v>
      </c>
      <c r="AP46" s="41">
        <f t="shared" si="19"/>
        <v>46</v>
      </c>
      <c r="AQ46" s="41" t="str">
        <f>+"a"&amp;AQ20</f>
        <v>at</v>
      </c>
      <c r="AS46" s="140">
        <v>41883</v>
      </c>
      <c r="AT46" s="143">
        <v>336</v>
      </c>
      <c r="AU46" s="143">
        <v>384</v>
      </c>
      <c r="AV46" s="143">
        <v>504</v>
      </c>
      <c r="AW46" s="143">
        <v>144</v>
      </c>
      <c r="AX46" s="143">
        <v>72</v>
      </c>
      <c r="AY46" s="143">
        <v>168</v>
      </c>
      <c r="AZ46" s="143">
        <v>720</v>
      </c>
    </row>
    <row r="47" spans="1:52" ht="15.75" thickBot="1">
      <c r="C47" s="126" t="s">
        <v>132</v>
      </c>
      <c r="D47" s="48" t="s">
        <v>174</v>
      </c>
      <c r="E47" s="56">
        <f ca="1">+E31/E39</f>
        <v>73.548784188034304</v>
      </c>
      <c r="F47" s="57">
        <f ca="1">+F31/F39</f>
        <v>168.20964529914534</v>
      </c>
      <c r="G47" s="57">
        <f ca="1">+G31/G39</f>
        <v>123.38329331046316</v>
      </c>
      <c r="H47" s="57">
        <f ca="1">+H31/H39</f>
        <v>130.41302933673461</v>
      </c>
      <c r="I47" s="57">
        <f t="shared" ref="I47:S47" ca="1" si="76">+I31/I39</f>
        <v>102.28849233390154</v>
      </c>
      <c r="J47" s="57">
        <f t="shared" ca="1" si="76"/>
        <v>166.45700641025672</v>
      </c>
      <c r="K47" s="57">
        <f t="shared" ca="1" si="76"/>
        <v>184.94785256410219</v>
      </c>
      <c r="L47" s="57">
        <f t="shared" ca="1" si="76"/>
        <v>244.06052868150667</v>
      </c>
      <c r="M47" s="57">
        <f t="shared" ca="1" si="76"/>
        <v>191.45692967409892</v>
      </c>
      <c r="N47" s="57">
        <f t="shared" ca="1" si="76"/>
        <v>227.56508760683738</v>
      </c>
      <c r="O47" s="57">
        <f t="shared" ca="1" si="76"/>
        <v>187.27457836456537</v>
      </c>
      <c r="P47" s="57">
        <f t="shared" ca="1" si="76"/>
        <v>195.14491680887335</v>
      </c>
      <c r="Q47" s="57">
        <f t="shared" ca="1" si="76"/>
        <v>151.25755982905952</v>
      </c>
      <c r="R47" s="57">
        <f t="shared" ca="1" si="76"/>
        <v>160.17897727272708</v>
      </c>
      <c r="S47" s="57">
        <f t="shared" ca="1" si="76"/>
        <v>122.42018224699828</v>
      </c>
      <c r="T47" s="55"/>
      <c r="U47" s="55"/>
      <c r="V47" s="55"/>
      <c r="W47" s="55"/>
      <c r="X47" s="55"/>
      <c r="Y47" s="55"/>
      <c r="Z47" s="55"/>
      <c r="AL47" s="27">
        <f t="shared" si="17"/>
        <v>42675</v>
      </c>
      <c r="AM47" s="41" t="str">
        <f t="shared" si="14"/>
        <v>ay</v>
      </c>
      <c r="AN47" s="41">
        <f t="shared" si="18"/>
        <v>51</v>
      </c>
      <c r="AO47" s="461">
        <f t="shared" si="15"/>
        <v>72</v>
      </c>
      <c r="AP47" s="41">
        <f t="shared" si="19"/>
        <v>47</v>
      </c>
      <c r="AQ47" s="41" t="str">
        <f t="shared" si="51"/>
        <v>au</v>
      </c>
      <c r="AS47" s="140">
        <v>41913</v>
      </c>
      <c r="AT47" s="143">
        <v>368</v>
      </c>
      <c r="AU47" s="143">
        <v>376</v>
      </c>
      <c r="AV47" s="143">
        <v>552</v>
      </c>
      <c r="AW47" s="143">
        <v>128</v>
      </c>
      <c r="AX47" s="143">
        <v>64</v>
      </c>
      <c r="AY47" s="143">
        <v>184</v>
      </c>
      <c r="AZ47" s="143">
        <v>744</v>
      </c>
    </row>
    <row r="48" spans="1:52">
      <c r="AL48" s="27">
        <f t="shared" si="17"/>
        <v>42705</v>
      </c>
      <c r="AM48" s="41" t="str">
        <f t="shared" si="14"/>
        <v>az</v>
      </c>
      <c r="AN48" s="41">
        <f t="shared" si="18"/>
        <v>52</v>
      </c>
      <c r="AO48" s="461">
        <f t="shared" si="15"/>
        <v>73</v>
      </c>
      <c r="AP48" s="41">
        <f t="shared" si="19"/>
        <v>48</v>
      </c>
      <c r="AQ48" s="41" t="str">
        <f t="shared" si="51"/>
        <v>av</v>
      </c>
      <c r="AS48" s="140">
        <v>41944</v>
      </c>
      <c r="AT48" s="143">
        <v>304</v>
      </c>
      <c r="AU48" s="143">
        <v>416</v>
      </c>
      <c r="AV48" s="143">
        <v>456</v>
      </c>
      <c r="AW48" s="143">
        <v>176</v>
      </c>
      <c r="AX48" s="143">
        <v>88</v>
      </c>
      <c r="AY48" s="143">
        <v>152</v>
      </c>
      <c r="AZ48" s="143">
        <v>720</v>
      </c>
    </row>
    <row r="49" spans="38:52">
      <c r="AL49" s="27">
        <f t="shared" si="17"/>
        <v>42736</v>
      </c>
      <c r="AM49" s="41" t="str">
        <f t="shared" si="14"/>
        <v>ba</v>
      </c>
      <c r="AN49" s="41">
        <f t="shared" si="18"/>
        <v>53</v>
      </c>
      <c r="AO49" s="461">
        <f t="shared" si="15"/>
        <v>74</v>
      </c>
      <c r="AP49" s="41">
        <f t="shared" si="19"/>
        <v>49</v>
      </c>
      <c r="AQ49" s="41" t="str">
        <f t="shared" si="51"/>
        <v>aw</v>
      </c>
      <c r="AS49" s="140">
        <v>41974</v>
      </c>
      <c r="AT49" s="143">
        <v>352</v>
      </c>
      <c r="AU49" s="143">
        <v>392</v>
      </c>
      <c r="AV49" s="143">
        <v>528</v>
      </c>
      <c r="AW49" s="143">
        <v>144</v>
      </c>
      <c r="AX49" s="143">
        <v>72</v>
      </c>
      <c r="AY49" s="143">
        <v>176</v>
      </c>
      <c r="AZ49" s="143">
        <v>744</v>
      </c>
    </row>
    <row r="50" spans="38:52">
      <c r="AL50" s="27">
        <f t="shared" si="17"/>
        <v>42767</v>
      </c>
      <c r="AM50" s="41" t="str">
        <f t="shared" si="14"/>
        <v>bb</v>
      </c>
      <c r="AN50" s="41">
        <f t="shared" si="18"/>
        <v>54</v>
      </c>
      <c r="AO50" s="461">
        <f t="shared" si="15"/>
        <v>75</v>
      </c>
      <c r="AP50" s="41">
        <f t="shared" si="19"/>
        <v>50</v>
      </c>
      <c r="AQ50" s="41" t="str">
        <f t="shared" si="51"/>
        <v>ax</v>
      </c>
      <c r="AS50" s="139">
        <v>42005</v>
      </c>
      <c r="AT50" s="142">
        <v>336</v>
      </c>
      <c r="AU50" s="142">
        <v>408</v>
      </c>
      <c r="AV50" s="142">
        <v>504</v>
      </c>
      <c r="AW50" s="142">
        <v>160</v>
      </c>
      <c r="AX50" s="142">
        <v>80</v>
      </c>
      <c r="AY50" s="142">
        <v>168</v>
      </c>
      <c r="AZ50" s="142">
        <v>744</v>
      </c>
    </row>
    <row r="51" spans="38:52">
      <c r="AL51" s="27">
        <f t="shared" si="17"/>
        <v>42795</v>
      </c>
      <c r="AM51" s="41" t="str">
        <f t="shared" si="14"/>
        <v>bc</v>
      </c>
      <c r="AN51" s="41">
        <f t="shared" si="18"/>
        <v>55</v>
      </c>
      <c r="AO51" s="461">
        <f t="shared" si="15"/>
        <v>76</v>
      </c>
      <c r="AP51" s="41">
        <f t="shared" si="19"/>
        <v>51</v>
      </c>
      <c r="AQ51" s="41" t="str">
        <f t="shared" si="51"/>
        <v>ay</v>
      </c>
      <c r="AS51" s="139">
        <v>42036</v>
      </c>
      <c r="AT51" s="142">
        <v>320</v>
      </c>
      <c r="AU51" s="142">
        <v>352</v>
      </c>
      <c r="AV51" s="142">
        <v>480</v>
      </c>
      <c r="AW51" s="142">
        <v>128</v>
      </c>
      <c r="AX51" s="142">
        <v>64</v>
      </c>
      <c r="AY51" s="142">
        <v>160</v>
      </c>
      <c r="AZ51" s="142">
        <v>672</v>
      </c>
    </row>
    <row r="52" spans="38:52">
      <c r="AL52" s="27">
        <f t="shared" si="17"/>
        <v>42826</v>
      </c>
      <c r="AM52" s="41" t="str">
        <f t="shared" si="14"/>
        <v>bd</v>
      </c>
      <c r="AN52" s="41">
        <f t="shared" si="18"/>
        <v>56</v>
      </c>
      <c r="AO52" s="461">
        <f t="shared" si="15"/>
        <v>77</v>
      </c>
      <c r="AP52" s="41">
        <f t="shared" si="19"/>
        <v>52</v>
      </c>
      <c r="AQ52" s="41" t="str">
        <f>+"a"&amp;AQ26</f>
        <v>az</v>
      </c>
      <c r="AS52" s="139">
        <v>42064</v>
      </c>
      <c r="AT52" s="142">
        <v>352</v>
      </c>
      <c r="AU52" s="142">
        <v>392</v>
      </c>
      <c r="AV52" s="142">
        <v>528</v>
      </c>
      <c r="AW52" s="142">
        <v>144</v>
      </c>
      <c r="AX52" s="142">
        <v>72</v>
      </c>
      <c r="AY52" s="142">
        <v>176</v>
      </c>
      <c r="AZ52" s="142">
        <v>744</v>
      </c>
    </row>
    <row r="53" spans="38:52">
      <c r="AL53" s="27">
        <f t="shared" si="17"/>
        <v>42856</v>
      </c>
      <c r="AM53" s="41" t="str">
        <f t="shared" si="14"/>
        <v>be</v>
      </c>
      <c r="AN53" s="41">
        <f t="shared" si="18"/>
        <v>57</v>
      </c>
      <c r="AO53" s="461">
        <f t="shared" si="15"/>
        <v>78</v>
      </c>
      <c r="AP53" s="41">
        <f t="shared" si="19"/>
        <v>53</v>
      </c>
      <c r="AQ53" s="41" t="str">
        <f>+"b"&amp;AQ1</f>
        <v>ba</v>
      </c>
      <c r="AS53" s="139">
        <v>42095</v>
      </c>
      <c r="AT53" s="142">
        <v>352</v>
      </c>
      <c r="AU53" s="142">
        <v>368</v>
      </c>
      <c r="AV53" s="142">
        <v>528</v>
      </c>
      <c r="AW53" s="142">
        <v>128</v>
      </c>
      <c r="AX53" s="142">
        <v>64</v>
      </c>
      <c r="AY53" s="142">
        <v>176</v>
      </c>
      <c r="AZ53" s="142">
        <v>720</v>
      </c>
    </row>
    <row r="54" spans="38:52">
      <c r="AL54" s="27">
        <f t="shared" si="17"/>
        <v>42887</v>
      </c>
      <c r="AM54" s="41" t="str">
        <f t="shared" si="14"/>
        <v>bf</v>
      </c>
      <c r="AN54" s="41">
        <f t="shared" si="18"/>
        <v>58</v>
      </c>
      <c r="AO54" s="461">
        <f t="shared" si="15"/>
        <v>79</v>
      </c>
      <c r="AP54" s="41">
        <f t="shared" si="19"/>
        <v>54</v>
      </c>
      <c r="AQ54" s="41" t="str">
        <f t="shared" ref="AQ54:AQ78" si="77">+"b"&amp;AQ2</f>
        <v>bb</v>
      </c>
      <c r="AS54" s="139">
        <v>42125</v>
      </c>
      <c r="AT54" s="142">
        <v>320</v>
      </c>
      <c r="AU54" s="142">
        <v>424</v>
      </c>
      <c r="AV54" s="142">
        <v>480</v>
      </c>
      <c r="AW54" s="142">
        <v>176</v>
      </c>
      <c r="AX54" s="142">
        <v>88</v>
      </c>
      <c r="AY54" s="142">
        <v>160</v>
      </c>
      <c r="AZ54" s="142">
        <v>744</v>
      </c>
    </row>
    <row r="55" spans="38:52">
      <c r="AL55" s="27">
        <f t="shared" si="17"/>
        <v>42917</v>
      </c>
      <c r="AM55" s="41" t="str">
        <f t="shared" si="14"/>
        <v>bg</v>
      </c>
      <c r="AN55" s="41">
        <f t="shared" si="18"/>
        <v>59</v>
      </c>
      <c r="AO55" s="461">
        <f t="shared" si="15"/>
        <v>80</v>
      </c>
      <c r="AP55" s="41">
        <f t="shared" si="19"/>
        <v>55</v>
      </c>
      <c r="AQ55" s="41" t="str">
        <f t="shared" si="77"/>
        <v>bc</v>
      </c>
      <c r="AS55" s="139">
        <v>42156</v>
      </c>
      <c r="AT55" s="142">
        <v>352</v>
      </c>
      <c r="AU55" s="142">
        <v>368</v>
      </c>
      <c r="AV55" s="142">
        <v>528</v>
      </c>
      <c r="AW55" s="142">
        <v>128</v>
      </c>
      <c r="AX55" s="142">
        <v>64</v>
      </c>
      <c r="AY55" s="142">
        <v>176</v>
      </c>
      <c r="AZ55" s="142">
        <v>720</v>
      </c>
    </row>
    <row r="56" spans="38:52">
      <c r="AL56" s="27">
        <f t="shared" si="17"/>
        <v>42948</v>
      </c>
      <c r="AM56" s="41" t="str">
        <f t="shared" si="14"/>
        <v>bh</v>
      </c>
      <c r="AN56" s="41">
        <f t="shared" si="18"/>
        <v>60</v>
      </c>
      <c r="AO56" s="461">
        <f t="shared" si="15"/>
        <v>81</v>
      </c>
      <c r="AP56" s="41">
        <f t="shared" si="19"/>
        <v>56</v>
      </c>
      <c r="AQ56" s="41" t="str">
        <f t="shared" si="77"/>
        <v>bd</v>
      </c>
      <c r="AS56" s="139">
        <v>42186</v>
      </c>
      <c r="AT56" s="142">
        <v>368</v>
      </c>
      <c r="AU56" s="142">
        <v>376</v>
      </c>
      <c r="AV56" s="142">
        <v>552</v>
      </c>
      <c r="AW56" s="142">
        <v>128</v>
      </c>
      <c r="AX56" s="142">
        <v>64</v>
      </c>
      <c r="AY56" s="142">
        <v>184</v>
      </c>
      <c r="AZ56" s="142">
        <v>744</v>
      </c>
    </row>
    <row r="57" spans="38:52">
      <c r="AL57" s="27">
        <f t="shared" si="17"/>
        <v>42979</v>
      </c>
      <c r="AM57" s="41" t="str">
        <f t="shared" si="14"/>
        <v>bi</v>
      </c>
      <c r="AN57" s="41">
        <f t="shared" si="18"/>
        <v>61</v>
      </c>
      <c r="AO57" s="461">
        <f t="shared" si="15"/>
        <v>82</v>
      </c>
      <c r="AP57" s="41">
        <f t="shared" si="19"/>
        <v>57</v>
      </c>
      <c r="AQ57" s="41" t="str">
        <f t="shared" si="77"/>
        <v>be</v>
      </c>
      <c r="AS57" s="139">
        <v>42217</v>
      </c>
      <c r="AT57" s="142">
        <v>336</v>
      </c>
      <c r="AU57" s="142">
        <v>408</v>
      </c>
      <c r="AV57" s="142">
        <v>504</v>
      </c>
      <c r="AW57" s="142">
        <v>160</v>
      </c>
      <c r="AX57" s="142">
        <v>80</v>
      </c>
      <c r="AY57" s="142">
        <v>168</v>
      </c>
      <c r="AZ57" s="142">
        <v>744</v>
      </c>
    </row>
    <row r="58" spans="38:52">
      <c r="AL58" s="27">
        <f t="shared" si="17"/>
        <v>43009</v>
      </c>
      <c r="AM58" s="41" t="str">
        <f t="shared" si="14"/>
        <v>bj</v>
      </c>
      <c r="AN58" s="41">
        <f t="shared" si="18"/>
        <v>62</v>
      </c>
      <c r="AO58" s="461">
        <f t="shared" si="15"/>
        <v>83</v>
      </c>
      <c r="AP58" s="41">
        <f t="shared" si="19"/>
        <v>58</v>
      </c>
      <c r="AQ58" s="41" t="str">
        <f t="shared" si="77"/>
        <v>bf</v>
      </c>
      <c r="AS58" s="139">
        <v>42248</v>
      </c>
      <c r="AT58" s="142">
        <v>336</v>
      </c>
      <c r="AU58" s="142">
        <v>384</v>
      </c>
      <c r="AV58" s="142">
        <v>504</v>
      </c>
      <c r="AW58" s="142">
        <v>144</v>
      </c>
      <c r="AX58" s="142">
        <v>72</v>
      </c>
      <c r="AY58" s="142">
        <v>168</v>
      </c>
      <c r="AZ58" s="142">
        <v>720</v>
      </c>
    </row>
    <row r="59" spans="38:52">
      <c r="AL59" s="27">
        <f t="shared" si="17"/>
        <v>43040</v>
      </c>
      <c r="AM59" s="41" t="str">
        <f t="shared" si="14"/>
        <v>bk</v>
      </c>
      <c r="AN59" s="41">
        <f t="shared" si="18"/>
        <v>63</v>
      </c>
      <c r="AO59" s="461">
        <f t="shared" si="15"/>
        <v>84</v>
      </c>
      <c r="AP59" s="41">
        <f t="shared" si="19"/>
        <v>59</v>
      </c>
      <c r="AQ59" s="41" t="str">
        <f t="shared" si="77"/>
        <v>bg</v>
      </c>
      <c r="AS59" s="139">
        <v>42278</v>
      </c>
      <c r="AT59" s="142">
        <v>352</v>
      </c>
      <c r="AU59" s="142">
        <v>392</v>
      </c>
      <c r="AV59" s="142">
        <v>528</v>
      </c>
      <c r="AW59" s="142">
        <v>144</v>
      </c>
      <c r="AX59" s="142">
        <v>72</v>
      </c>
      <c r="AY59" s="142">
        <v>176</v>
      </c>
      <c r="AZ59" s="142">
        <v>744</v>
      </c>
    </row>
    <row r="60" spans="38:52">
      <c r="AL60" s="27">
        <f t="shared" si="17"/>
        <v>43070</v>
      </c>
      <c r="AM60" s="41" t="str">
        <f t="shared" si="14"/>
        <v>bl</v>
      </c>
      <c r="AN60" s="41">
        <f t="shared" si="18"/>
        <v>64</v>
      </c>
      <c r="AO60" s="461">
        <f t="shared" si="15"/>
        <v>85</v>
      </c>
      <c r="AP60" s="41">
        <f t="shared" si="19"/>
        <v>60</v>
      </c>
      <c r="AQ60" s="41" t="str">
        <f t="shared" si="77"/>
        <v>bh</v>
      </c>
      <c r="AS60" s="139">
        <v>42309</v>
      </c>
      <c r="AT60" s="142">
        <v>320</v>
      </c>
      <c r="AU60" s="142">
        <v>400</v>
      </c>
      <c r="AV60" s="142">
        <v>480</v>
      </c>
      <c r="AW60" s="142">
        <v>160</v>
      </c>
      <c r="AX60" s="142">
        <v>80</v>
      </c>
      <c r="AY60" s="142">
        <v>160</v>
      </c>
      <c r="AZ60" s="142">
        <v>720</v>
      </c>
    </row>
    <row r="61" spans="38:52">
      <c r="AL61" s="27">
        <f t="shared" si="17"/>
        <v>43101</v>
      </c>
      <c r="AM61" s="41" t="str">
        <f t="shared" si="14"/>
        <v>bm</v>
      </c>
      <c r="AN61" s="41">
        <f t="shared" si="18"/>
        <v>65</v>
      </c>
      <c r="AO61" s="461">
        <f t="shared" si="15"/>
        <v>86</v>
      </c>
      <c r="AP61" s="41">
        <f t="shared" si="19"/>
        <v>61</v>
      </c>
      <c r="AQ61" s="41" t="str">
        <f t="shared" si="77"/>
        <v>bi</v>
      </c>
      <c r="AS61" s="139">
        <v>42339</v>
      </c>
      <c r="AT61" s="142">
        <v>352</v>
      </c>
      <c r="AU61" s="142">
        <v>392</v>
      </c>
      <c r="AV61" s="142">
        <v>528</v>
      </c>
      <c r="AW61" s="142">
        <v>144</v>
      </c>
      <c r="AX61" s="142">
        <v>72</v>
      </c>
      <c r="AY61" s="142">
        <v>176</v>
      </c>
      <c r="AZ61" s="142">
        <v>744</v>
      </c>
    </row>
    <row r="62" spans="38:52">
      <c r="AL62" s="27">
        <f t="shared" si="17"/>
        <v>43132</v>
      </c>
      <c r="AM62" s="41" t="str">
        <f t="shared" si="14"/>
        <v>bn</v>
      </c>
      <c r="AN62" s="41">
        <f t="shared" si="18"/>
        <v>66</v>
      </c>
      <c r="AO62" s="461">
        <f t="shared" si="15"/>
        <v>87</v>
      </c>
      <c r="AP62" s="41">
        <f t="shared" si="19"/>
        <v>62</v>
      </c>
      <c r="AQ62" s="41" t="str">
        <f t="shared" si="77"/>
        <v>bj</v>
      </c>
      <c r="AS62" s="140">
        <v>42370</v>
      </c>
      <c r="AT62" s="143">
        <v>320</v>
      </c>
      <c r="AU62" s="143">
        <v>424</v>
      </c>
      <c r="AV62" s="143">
        <v>480</v>
      </c>
      <c r="AW62" s="143">
        <v>176</v>
      </c>
      <c r="AX62" s="143">
        <v>88</v>
      </c>
      <c r="AY62" s="143">
        <v>160</v>
      </c>
      <c r="AZ62" s="143">
        <v>744</v>
      </c>
    </row>
    <row r="63" spans="38:52">
      <c r="AL63" s="27">
        <f t="shared" si="17"/>
        <v>43160</v>
      </c>
      <c r="AM63" s="41" t="str">
        <f t="shared" si="14"/>
        <v>bo</v>
      </c>
      <c r="AN63" s="41">
        <f t="shared" si="18"/>
        <v>67</v>
      </c>
      <c r="AO63" s="461">
        <f t="shared" si="15"/>
        <v>88</v>
      </c>
      <c r="AP63" s="41">
        <f t="shared" si="19"/>
        <v>63</v>
      </c>
      <c r="AQ63" s="41" t="str">
        <f t="shared" si="77"/>
        <v>bk</v>
      </c>
      <c r="AS63" s="140">
        <v>42401</v>
      </c>
      <c r="AT63" s="143">
        <v>336</v>
      </c>
      <c r="AU63" s="143">
        <v>360</v>
      </c>
      <c r="AV63" s="143">
        <v>504</v>
      </c>
      <c r="AW63" s="143">
        <v>128</v>
      </c>
      <c r="AX63" s="143">
        <v>64</v>
      </c>
      <c r="AY63" s="143">
        <v>168</v>
      </c>
      <c r="AZ63" s="143">
        <v>696</v>
      </c>
    </row>
    <row r="64" spans="38:52">
      <c r="AL64" s="27">
        <f t="shared" si="17"/>
        <v>43191</v>
      </c>
      <c r="AM64" s="41" t="str">
        <f t="shared" si="14"/>
        <v>bp</v>
      </c>
      <c r="AN64" s="41">
        <f t="shared" si="18"/>
        <v>68</v>
      </c>
      <c r="AO64" s="461">
        <f t="shared" si="15"/>
        <v>89</v>
      </c>
      <c r="AP64" s="41">
        <f t="shared" si="19"/>
        <v>64</v>
      </c>
      <c r="AQ64" s="41" t="str">
        <f t="shared" si="77"/>
        <v>bl</v>
      </c>
      <c r="AS64" s="140">
        <v>42430</v>
      </c>
      <c r="AT64" s="143">
        <v>368</v>
      </c>
      <c r="AU64" s="143">
        <v>376</v>
      </c>
      <c r="AV64" s="143">
        <v>552</v>
      </c>
      <c r="AW64" s="143">
        <v>128</v>
      </c>
      <c r="AX64" s="143">
        <v>64</v>
      </c>
      <c r="AY64" s="143">
        <v>184</v>
      </c>
      <c r="AZ64" s="143">
        <v>744</v>
      </c>
    </row>
    <row r="65" spans="38:52">
      <c r="AL65" s="27">
        <f t="shared" si="17"/>
        <v>43221</v>
      </c>
      <c r="AM65" s="41" t="str">
        <f t="shared" si="14"/>
        <v>bq</v>
      </c>
      <c r="AN65" s="41">
        <f t="shared" si="18"/>
        <v>69</v>
      </c>
      <c r="AO65" s="461">
        <f t="shared" si="15"/>
        <v>90</v>
      </c>
      <c r="AP65" s="41">
        <f t="shared" si="19"/>
        <v>65</v>
      </c>
      <c r="AQ65" s="41" t="str">
        <f t="shared" si="77"/>
        <v>bm</v>
      </c>
      <c r="AS65" s="140">
        <v>42461</v>
      </c>
      <c r="AT65" s="143">
        <v>336</v>
      </c>
      <c r="AU65" s="143">
        <v>384</v>
      </c>
      <c r="AV65" s="143">
        <v>504</v>
      </c>
      <c r="AW65" s="143">
        <v>144</v>
      </c>
      <c r="AX65" s="143">
        <v>72</v>
      </c>
      <c r="AY65" s="143">
        <v>168</v>
      </c>
      <c r="AZ65" s="143">
        <v>720</v>
      </c>
    </row>
    <row r="66" spans="38:52">
      <c r="AL66" s="27">
        <f t="shared" si="17"/>
        <v>43252</v>
      </c>
      <c r="AM66" s="41" t="str">
        <f t="shared" ref="AM66:AM129" si="78">+VLOOKUP(AN66,$AP$1:$AQ$197,2,FALSE)</f>
        <v>br</v>
      </c>
      <c r="AN66" s="41">
        <f t="shared" si="18"/>
        <v>70</v>
      </c>
      <c r="AO66" s="461">
        <f t="shared" ref="AO66:AO129" si="79">+MATCH(AL66,$AS$1:$AS$205,0)</f>
        <v>91</v>
      </c>
      <c r="AP66" s="41">
        <f t="shared" si="19"/>
        <v>66</v>
      </c>
      <c r="AQ66" s="41" t="str">
        <f t="shared" si="77"/>
        <v>bn</v>
      </c>
      <c r="AS66" s="140">
        <v>42491</v>
      </c>
      <c r="AT66" s="143">
        <v>336</v>
      </c>
      <c r="AU66" s="143">
        <v>408</v>
      </c>
      <c r="AV66" s="143">
        <v>504</v>
      </c>
      <c r="AW66" s="143">
        <v>160</v>
      </c>
      <c r="AX66" s="143">
        <v>80</v>
      </c>
      <c r="AY66" s="143">
        <v>168</v>
      </c>
      <c r="AZ66" s="143">
        <v>744</v>
      </c>
    </row>
    <row r="67" spans="38:52">
      <c r="AL67" s="27">
        <f t="shared" ref="AL67:AL130" si="80">+EDATE(AL66,1)</f>
        <v>43282</v>
      </c>
      <c r="AM67" s="41" t="str">
        <f t="shared" si="78"/>
        <v>bs</v>
      </c>
      <c r="AN67" s="41">
        <f t="shared" ref="AN67:AN130" si="81">+AN66+1</f>
        <v>71</v>
      </c>
      <c r="AO67" s="461">
        <f t="shared" si="79"/>
        <v>92</v>
      </c>
      <c r="AP67" s="41">
        <f t="shared" ref="AP67:AP130" si="82">+AP66+1</f>
        <v>67</v>
      </c>
      <c r="AQ67" s="41" t="str">
        <f t="shared" si="77"/>
        <v>bo</v>
      </c>
      <c r="AS67" s="140">
        <v>42522</v>
      </c>
      <c r="AT67" s="143">
        <v>352</v>
      </c>
      <c r="AU67" s="143">
        <v>368</v>
      </c>
      <c r="AV67" s="143">
        <v>528</v>
      </c>
      <c r="AW67" s="143">
        <v>128</v>
      </c>
      <c r="AX67" s="143">
        <v>64</v>
      </c>
      <c r="AY67" s="143">
        <v>176</v>
      </c>
      <c r="AZ67" s="143">
        <v>720</v>
      </c>
    </row>
    <row r="68" spans="38:52">
      <c r="AL68" s="27">
        <f t="shared" si="80"/>
        <v>43313</v>
      </c>
      <c r="AM68" s="41" t="str">
        <f t="shared" si="78"/>
        <v>bt</v>
      </c>
      <c r="AN68" s="41">
        <f t="shared" si="81"/>
        <v>72</v>
      </c>
      <c r="AO68" s="461">
        <f t="shared" si="79"/>
        <v>93</v>
      </c>
      <c r="AP68" s="41">
        <f t="shared" si="82"/>
        <v>68</v>
      </c>
      <c r="AQ68" s="41" t="str">
        <f t="shared" si="77"/>
        <v>bp</v>
      </c>
      <c r="AS68" s="140">
        <v>42552</v>
      </c>
      <c r="AT68" s="143">
        <v>320</v>
      </c>
      <c r="AU68" s="143">
        <v>424</v>
      </c>
      <c r="AV68" s="143">
        <v>480</v>
      </c>
      <c r="AW68" s="143">
        <v>176</v>
      </c>
      <c r="AX68" s="143">
        <v>88</v>
      </c>
      <c r="AY68" s="143">
        <v>160</v>
      </c>
      <c r="AZ68" s="143">
        <v>744</v>
      </c>
    </row>
    <row r="69" spans="38:52">
      <c r="AL69" s="27">
        <f t="shared" si="80"/>
        <v>43344</v>
      </c>
      <c r="AM69" s="41" t="str">
        <f t="shared" si="78"/>
        <v>bu</v>
      </c>
      <c r="AN69" s="41">
        <f t="shared" si="81"/>
        <v>73</v>
      </c>
      <c r="AO69" s="461">
        <f t="shared" si="79"/>
        <v>94</v>
      </c>
      <c r="AP69" s="41">
        <f t="shared" si="82"/>
        <v>69</v>
      </c>
      <c r="AQ69" s="41" t="str">
        <f t="shared" si="77"/>
        <v>bq</v>
      </c>
      <c r="AS69" s="140">
        <v>42583</v>
      </c>
      <c r="AT69" s="143">
        <v>368</v>
      </c>
      <c r="AU69" s="143">
        <v>376</v>
      </c>
      <c r="AV69" s="143">
        <v>552</v>
      </c>
      <c r="AW69" s="143">
        <v>128</v>
      </c>
      <c r="AX69" s="143">
        <v>64</v>
      </c>
      <c r="AY69" s="143">
        <v>184</v>
      </c>
      <c r="AZ69" s="143">
        <v>744</v>
      </c>
    </row>
    <row r="70" spans="38:52">
      <c r="AL70" s="27">
        <f t="shared" si="80"/>
        <v>43374</v>
      </c>
      <c r="AM70" s="41" t="str">
        <f t="shared" si="78"/>
        <v>bv</v>
      </c>
      <c r="AN70" s="41">
        <f t="shared" si="81"/>
        <v>74</v>
      </c>
      <c r="AO70" s="461">
        <f t="shared" si="79"/>
        <v>95</v>
      </c>
      <c r="AP70" s="41">
        <f t="shared" si="82"/>
        <v>70</v>
      </c>
      <c r="AQ70" s="41" t="str">
        <f t="shared" si="77"/>
        <v>br</v>
      </c>
      <c r="AS70" s="140">
        <v>42614</v>
      </c>
      <c r="AT70" s="143">
        <v>336</v>
      </c>
      <c r="AU70" s="143">
        <v>384</v>
      </c>
      <c r="AV70" s="143">
        <v>504</v>
      </c>
      <c r="AW70" s="143">
        <v>144</v>
      </c>
      <c r="AX70" s="143">
        <v>72</v>
      </c>
      <c r="AY70" s="143">
        <v>168</v>
      </c>
      <c r="AZ70" s="143">
        <v>720</v>
      </c>
    </row>
    <row r="71" spans="38:52">
      <c r="AL71" s="27">
        <f t="shared" si="80"/>
        <v>43405</v>
      </c>
      <c r="AM71" s="41" t="str">
        <f t="shared" si="78"/>
        <v>bw</v>
      </c>
      <c r="AN71" s="41">
        <f t="shared" si="81"/>
        <v>75</v>
      </c>
      <c r="AO71" s="461">
        <f t="shared" si="79"/>
        <v>96</v>
      </c>
      <c r="AP71" s="41">
        <f t="shared" si="82"/>
        <v>71</v>
      </c>
      <c r="AQ71" s="41" t="str">
        <f t="shared" si="77"/>
        <v>bs</v>
      </c>
      <c r="AS71" s="140">
        <v>42644</v>
      </c>
      <c r="AT71" s="143">
        <v>336</v>
      </c>
      <c r="AU71" s="143">
        <v>408</v>
      </c>
      <c r="AV71" s="143">
        <v>504</v>
      </c>
      <c r="AW71" s="143">
        <v>160</v>
      </c>
      <c r="AX71" s="143">
        <v>80</v>
      </c>
      <c r="AY71" s="143">
        <v>168</v>
      </c>
      <c r="AZ71" s="143">
        <v>744</v>
      </c>
    </row>
    <row r="72" spans="38:52">
      <c r="AL72" s="27">
        <f t="shared" si="80"/>
        <v>43435</v>
      </c>
      <c r="AM72" s="41" t="str">
        <f t="shared" si="78"/>
        <v>bx</v>
      </c>
      <c r="AN72" s="41">
        <f t="shared" si="81"/>
        <v>76</v>
      </c>
      <c r="AO72" s="461">
        <f t="shared" si="79"/>
        <v>97</v>
      </c>
      <c r="AP72" s="41">
        <f t="shared" si="82"/>
        <v>72</v>
      </c>
      <c r="AQ72" s="41" t="str">
        <f t="shared" si="77"/>
        <v>bt</v>
      </c>
      <c r="AS72" s="140">
        <v>42675</v>
      </c>
      <c r="AT72" s="143">
        <v>336</v>
      </c>
      <c r="AU72" s="143">
        <v>384</v>
      </c>
      <c r="AV72" s="143">
        <v>504</v>
      </c>
      <c r="AW72" s="143">
        <v>144</v>
      </c>
      <c r="AX72" s="143">
        <v>72</v>
      </c>
      <c r="AY72" s="143">
        <v>168</v>
      </c>
      <c r="AZ72" s="143">
        <v>720</v>
      </c>
    </row>
    <row r="73" spans="38:52">
      <c r="AL73" s="27">
        <f t="shared" si="80"/>
        <v>43466</v>
      </c>
      <c r="AM73" s="41" t="str">
        <f t="shared" si="78"/>
        <v>by</v>
      </c>
      <c r="AN73" s="41">
        <f t="shared" si="81"/>
        <v>77</v>
      </c>
      <c r="AO73" s="461">
        <f t="shared" si="79"/>
        <v>98</v>
      </c>
      <c r="AP73" s="41">
        <f t="shared" si="82"/>
        <v>73</v>
      </c>
      <c r="AQ73" s="41" t="str">
        <f t="shared" si="77"/>
        <v>bu</v>
      </c>
      <c r="AS73" s="140">
        <v>42705</v>
      </c>
      <c r="AT73" s="143">
        <v>336</v>
      </c>
      <c r="AU73" s="143">
        <v>408</v>
      </c>
      <c r="AV73" s="143">
        <v>504</v>
      </c>
      <c r="AW73" s="143">
        <v>160</v>
      </c>
      <c r="AX73" s="143">
        <v>80</v>
      </c>
      <c r="AY73" s="143">
        <v>168</v>
      </c>
      <c r="AZ73" s="143">
        <v>744</v>
      </c>
    </row>
    <row r="74" spans="38:52">
      <c r="AL74" s="27">
        <f t="shared" si="80"/>
        <v>43497</v>
      </c>
      <c r="AM74" s="41" t="str">
        <f t="shared" si="78"/>
        <v>bz</v>
      </c>
      <c r="AN74" s="41">
        <f t="shared" si="81"/>
        <v>78</v>
      </c>
      <c r="AO74" s="461">
        <f t="shared" si="79"/>
        <v>99</v>
      </c>
      <c r="AP74" s="41">
        <f t="shared" si="82"/>
        <v>74</v>
      </c>
      <c r="AQ74" s="41" t="str">
        <f t="shared" si="77"/>
        <v>bv</v>
      </c>
      <c r="AS74" s="139">
        <v>42736</v>
      </c>
      <c r="AT74" s="142">
        <v>336</v>
      </c>
      <c r="AU74" s="142">
        <v>408</v>
      </c>
      <c r="AV74" s="142">
        <v>504</v>
      </c>
      <c r="AW74" s="142">
        <v>160</v>
      </c>
      <c r="AX74" s="142">
        <v>80</v>
      </c>
      <c r="AY74" s="142">
        <v>168</v>
      </c>
      <c r="AZ74" s="142">
        <v>744</v>
      </c>
    </row>
    <row r="75" spans="38:52">
      <c r="AL75" s="27">
        <f t="shared" si="80"/>
        <v>43525</v>
      </c>
      <c r="AM75" s="41" t="str">
        <f t="shared" si="78"/>
        <v>ca</v>
      </c>
      <c r="AN75" s="41">
        <f t="shared" si="81"/>
        <v>79</v>
      </c>
      <c r="AO75" s="461">
        <f t="shared" si="79"/>
        <v>100</v>
      </c>
      <c r="AP75" s="41">
        <f t="shared" si="82"/>
        <v>75</v>
      </c>
      <c r="AQ75" s="41" t="str">
        <f t="shared" si="77"/>
        <v>bw</v>
      </c>
      <c r="AS75" s="139">
        <v>42767</v>
      </c>
      <c r="AT75" s="142">
        <v>320</v>
      </c>
      <c r="AU75" s="142">
        <v>352</v>
      </c>
      <c r="AV75" s="142">
        <v>480</v>
      </c>
      <c r="AW75" s="142">
        <v>128</v>
      </c>
      <c r="AX75" s="142">
        <v>64</v>
      </c>
      <c r="AY75" s="142">
        <v>160</v>
      </c>
      <c r="AZ75" s="142">
        <v>672</v>
      </c>
    </row>
    <row r="76" spans="38:52">
      <c r="AL76" s="27">
        <f t="shared" si="80"/>
        <v>43556</v>
      </c>
      <c r="AM76" s="41" t="str">
        <f t="shared" si="78"/>
        <v>cb</v>
      </c>
      <c r="AN76" s="41">
        <f t="shared" si="81"/>
        <v>80</v>
      </c>
      <c r="AO76" s="461">
        <f t="shared" si="79"/>
        <v>101</v>
      </c>
      <c r="AP76" s="41">
        <f t="shared" si="82"/>
        <v>76</v>
      </c>
      <c r="AQ76" s="41" t="str">
        <f t="shared" si="77"/>
        <v>bx</v>
      </c>
      <c r="AS76" s="139">
        <v>42795</v>
      </c>
      <c r="AT76" s="142">
        <v>368</v>
      </c>
      <c r="AU76" s="142">
        <v>376</v>
      </c>
      <c r="AV76" s="142">
        <v>552</v>
      </c>
      <c r="AW76" s="142">
        <v>128</v>
      </c>
      <c r="AX76" s="142">
        <v>64</v>
      </c>
      <c r="AY76" s="142">
        <v>184</v>
      </c>
      <c r="AZ76" s="142">
        <v>744</v>
      </c>
    </row>
    <row r="77" spans="38:52">
      <c r="AL77" s="27">
        <f t="shared" si="80"/>
        <v>43586</v>
      </c>
      <c r="AM77" s="41" t="str">
        <f t="shared" si="78"/>
        <v>cc</v>
      </c>
      <c r="AN77" s="41">
        <f t="shared" si="81"/>
        <v>81</v>
      </c>
      <c r="AO77" s="461">
        <f t="shared" si="79"/>
        <v>102</v>
      </c>
      <c r="AP77" s="41">
        <f t="shared" si="82"/>
        <v>77</v>
      </c>
      <c r="AQ77" s="41" t="str">
        <f t="shared" si="77"/>
        <v>by</v>
      </c>
      <c r="AS77" s="139">
        <v>42826</v>
      </c>
      <c r="AT77" s="142">
        <v>320</v>
      </c>
      <c r="AU77" s="142">
        <v>400</v>
      </c>
      <c r="AV77" s="142">
        <v>480</v>
      </c>
      <c r="AW77" s="142">
        <v>160</v>
      </c>
      <c r="AX77" s="142">
        <v>80</v>
      </c>
      <c r="AY77" s="142">
        <v>160</v>
      </c>
      <c r="AZ77" s="142">
        <v>720</v>
      </c>
    </row>
    <row r="78" spans="38:52">
      <c r="AL78" s="27">
        <f t="shared" si="80"/>
        <v>43617</v>
      </c>
      <c r="AM78" s="41" t="str">
        <f t="shared" si="78"/>
        <v>cd</v>
      </c>
      <c r="AN78" s="41">
        <f t="shared" si="81"/>
        <v>82</v>
      </c>
      <c r="AO78" s="461">
        <f t="shared" si="79"/>
        <v>103</v>
      </c>
      <c r="AP78" s="41">
        <f t="shared" si="82"/>
        <v>78</v>
      </c>
      <c r="AQ78" s="41" t="str">
        <f t="shared" si="77"/>
        <v>bz</v>
      </c>
      <c r="AS78" s="139">
        <v>42856</v>
      </c>
      <c r="AT78" s="142">
        <v>352</v>
      </c>
      <c r="AU78" s="142">
        <v>392</v>
      </c>
      <c r="AV78" s="142">
        <v>528</v>
      </c>
      <c r="AW78" s="142">
        <v>144</v>
      </c>
      <c r="AX78" s="142">
        <v>72</v>
      </c>
      <c r="AY78" s="142">
        <v>176</v>
      </c>
      <c r="AZ78" s="142">
        <v>744</v>
      </c>
    </row>
    <row r="79" spans="38:52">
      <c r="AL79" s="27">
        <f t="shared" si="80"/>
        <v>43647</v>
      </c>
      <c r="AM79" s="41" t="str">
        <f t="shared" si="78"/>
        <v>ce</v>
      </c>
      <c r="AN79" s="41">
        <f t="shared" si="81"/>
        <v>83</v>
      </c>
      <c r="AO79" s="461">
        <f t="shared" si="79"/>
        <v>104</v>
      </c>
      <c r="AP79" s="41">
        <f t="shared" si="82"/>
        <v>79</v>
      </c>
      <c r="AQ79" s="41" t="str">
        <f>+"c"&amp;AQ1</f>
        <v>ca</v>
      </c>
      <c r="AS79" s="139">
        <v>42887</v>
      </c>
      <c r="AT79" s="142">
        <v>352</v>
      </c>
      <c r="AU79" s="142">
        <v>368</v>
      </c>
      <c r="AV79" s="142">
        <v>528</v>
      </c>
      <c r="AW79" s="142">
        <v>128</v>
      </c>
      <c r="AX79" s="142">
        <v>64</v>
      </c>
      <c r="AY79" s="142">
        <v>176</v>
      </c>
      <c r="AZ79" s="142">
        <v>720</v>
      </c>
    </row>
    <row r="80" spans="38:52">
      <c r="AL80" s="27">
        <f t="shared" si="80"/>
        <v>43678</v>
      </c>
      <c r="AM80" s="41" t="str">
        <f t="shared" si="78"/>
        <v>cf</v>
      </c>
      <c r="AN80" s="41">
        <f t="shared" si="81"/>
        <v>84</v>
      </c>
      <c r="AO80" s="461">
        <f t="shared" si="79"/>
        <v>105</v>
      </c>
      <c r="AP80" s="41">
        <f t="shared" si="82"/>
        <v>80</v>
      </c>
      <c r="AQ80" s="41" t="str">
        <f t="shared" ref="AQ80:AQ104" si="83">+"c"&amp;AQ2</f>
        <v>cb</v>
      </c>
      <c r="AS80" s="139">
        <v>42917</v>
      </c>
      <c r="AT80" s="142">
        <v>320</v>
      </c>
      <c r="AU80" s="142">
        <v>424</v>
      </c>
      <c r="AV80" s="142">
        <v>480</v>
      </c>
      <c r="AW80" s="142">
        <v>176</v>
      </c>
      <c r="AX80" s="142">
        <v>88</v>
      </c>
      <c r="AY80" s="142">
        <v>160</v>
      </c>
      <c r="AZ80" s="142">
        <v>744</v>
      </c>
    </row>
    <row r="81" spans="38:52">
      <c r="AL81" s="27">
        <f t="shared" si="80"/>
        <v>43709</v>
      </c>
      <c r="AM81" s="41" t="str">
        <f t="shared" si="78"/>
        <v>cg</v>
      </c>
      <c r="AN81" s="41">
        <f t="shared" si="81"/>
        <v>85</v>
      </c>
      <c r="AO81" s="461">
        <f t="shared" si="79"/>
        <v>106</v>
      </c>
      <c r="AP81" s="41">
        <f t="shared" si="82"/>
        <v>81</v>
      </c>
      <c r="AQ81" s="41" t="str">
        <f t="shared" si="83"/>
        <v>cc</v>
      </c>
      <c r="AS81" s="139">
        <v>42948</v>
      </c>
      <c r="AT81" s="142">
        <v>368</v>
      </c>
      <c r="AU81" s="142">
        <v>376</v>
      </c>
      <c r="AV81" s="142">
        <v>552</v>
      </c>
      <c r="AW81" s="142">
        <v>128</v>
      </c>
      <c r="AX81" s="142">
        <v>64</v>
      </c>
      <c r="AY81" s="142">
        <v>184</v>
      </c>
      <c r="AZ81" s="142">
        <v>744</v>
      </c>
    </row>
    <row r="82" spans="38:52">
      <c r="AL82" s="27">
        <f t="shared" si="80"/>
        <v>43739</v>
      </c>
      <c r="AM82" s="41" t="str">
        <f t="shared" si="78"/>
        <v>ch</v>
      </c>
      <c r="AN82" s="41">
        <f t="shared" si="81"/>
        <v>86</v>
      </c>
      <c r="AO82" s="461">
        <f t="shared" si="79"/>
        <v>107</v>
      </c>
      <c r="AP82" s="41">
        <f t="shared" si="82"/>
        <v>82</v>
      </c>
      <c r="AQ82" s="41" t="str">
        <f t="shared" si="83"/>
        <v>cd</v>
      </c>
      <c r="AS82" s="139">
        <v>42979</v>
      </c>
      <c r="AT82" s="142">
        <v>320</v>
      </c>
      <c r="AU82" s="142">
        <v>400</v>
      </c>
      <c r="AV82" s="142">
        <v>480</v>
      </c>
      <c r="AW82" s="142">
        <v>160</v>
      </c>
      <c r="AX82" s="142">
        <v>80</v>
      </c>
      <c r="AY82" s="142">
        <v>160</v>
      </c>
      <c r="AZ82" s="142">
        <v>720</v>
      </c>
    </row>
    <row r="83" spans="38:52">
      <c r="AL83" s="27">
        <f t="shared" si="80"/>
        <v>43770</v>
      </c>
      <c r="AM83" s="41" t="str">
        <f t="shared" si="78"/>
        <v>ci</v>
      </c>
      <c r="AN83" s="41">
        <f t="shared" si="81"/>
        <v>87</v>
      </c>
      <c r="AO83" s="461">
        <f t="shared" si="79"/>
        <v>108</v>
      </c>
      <c r="AP83" s="41">
        <f t="shared" si="82"/>
        <v>83</v>
      </c>
      <c r="AQ83" s="41" t="str">
        <f t="shared" si="83"/>
        <v>ce</v>
      </c>
      <c r="AS83" s="139">
        <v>43009</v>
      </c>
      <c r="AT83" s="142">
        <v>352</v>
      </c>
      <c r="AU83" s="142">
        <v>392</v>
      </c>
      <c r="AV83" s="142">
        <v>528</v>
      </c>
      <c r="AW83" s="142">
        <v>144</v>
      </c>
      <c r="AX83" s="142">
        <v>72</v>
      </c>
      <c r="AY83" s="142">
        <v>176</v>
      </c>
      <c r="AZ83" s="142">
        <v>744</v>
      </c>
    </row>
    <row r="84" spans="38:52">
      <c r="AL84" s="27">
        <f t="shared" si="80"/>
        <v>43800</v>
      </c>
      <c r="AM84" s="41" t="str">
        <f t="shared" si="78"/>
        <v>cj</v>
      </c>
      <c r="AN84" s="41">
        <f t="shared" si="81"/>
        <v>88</v>
      </c>
      <c r="AO84" s="461">
        <f t="shared" si="79"/>
        <v>109</v>
      </c>
      <c r="AP84" s="41">
        <f t="shared" si="82"/>
        <v>84</v>
      </c>
      <c r="AQ84" s="41" t="str">
        <f t="shared" si="83"/>
        <v>cf</v>
      </c>
      <c r="AS84" s="139">
        <v>43040</v>
      </c>
      <c r="AT84" s="142">
        <v>336</v>
      </c>
      <c r="AU84" s="142">
        <v>384</v>
      </c>
      <c r="AV84" s="142">
        <v>504</v>
      </c>
      <c r="AW84" s="142">
        <v>144</v>
      </c>
      <c r="AX84" s="142">
        <v>72</v>
      </c>
      <c r="AY84" s="142">
        <v>168</v>
      </c>
      <c r="AZ84" s="142">
        <v>720</v>
      </c>
    </row>
    <row r="85" spans="38:52">
      <c r="AL85" s="27">
        <f t="shared" si="80"/>
        <v>43831</v>
      </c>
      <c r="AM85" s="41" t="str">
        <f t="shared" si="78"/>
        <v>ck</v>
      </c>
      <c r="AN85" s="41">
        <f t="shared" si="81"/>
        <v>89</v>
      </c>
      <c r="AO85" s="461">
        <f t="shared" si="79"/>
        <v>110</v>
      </c>
      <c r="AP85" s="41">
        <f t="shared" si="82"/>
        <v>85</v>
      </c>
      <c r="AQ85" s="41" t="str">
        <f t="shared" si="83"/>
        <v>cg</v>
      </c>
      <c r="AS85" s="139">
        <v>43070</v>
      </c>
      <c r="AT85" s="142">
        <v>320</v>
      </c>
      <c r="AU85" s="142">
        <v>424</v>
      </c>
      <c r="AV85" s="142">
        <v>480</v>
      </c>
      <c r="AW85" s="142">
        <v>176</v>
      </c>
      <c r="AX85" s="142">
        <v>88</v>
      </c>
      <c r="AY85" s="142">
        <v>160</v>
      </c>
      <c r="AZ85" s="142">
        <v>744</v>
      </c>
    </row>
    <row r="86" spans="38:52">
      <c r="AL86" s="27">
        <f t="shared" si="80"/>
        <v>43862</v>
      </c>
      <c r="AM86" s="41" t="str">
        <f t="shared" si="78"/>
        <v>cl</v>
      </c>
      <c r="AN86" s="41">
        <f t="shared" si="81"/>
        <v>90</v>
      </c>
      <c r="AO86" s="461">
        <f t="shared" si="79"/>
        <v>111</v>
      </c>
      <c r="AP86" s="41">
        <f t="shared" si="82"/>
        <v>86</v>
      </c>
      <c r="AQ86" s="41" t="str">
        <f t="shared" si="83"/>
        <v>ch</v>
      </c>
      <c r="AS86" s="140">
        <v>43101</v>
      </c>
      <c r="AT86" s="143">
        <v>352</v>
      </c>
      <c r="AU86" s="143">
        <v>392</v>
      </c>
      <c r="AV86" s="143">
        <v>528</v>
      </c>
      <c r="AW86" s="143">
        <v>144</v>
      </c>
      <c r="AX86" s="143">
        <v>72</v>
      </c>
      <c r="AY86" s="143">
        <v>176</v>
      </c>
      <c r="AZ86" s="143">
        <v>744</v>
      </c>
    </row>
    <row r="87" spans="38:52">
      <c r="AL87" s="27">
        <f t="shared" si="80"/>
        <v>43891</v>
      </c>
      <c r="AM87" s="41" t="str">
        <f t="shared" si="78"/>
        <v>cm</v>
      </c>
      <c r="AN87" s="41">
        <f t="shared" si="81"/>
        <v>91</v>
      </c>
      <c r="AO87" s="461">
        <f t="shared" si="79"/>
        <v>112</v>
      </c>
      <c r="AP87" s="41">
        <f t="shared" si="82"/>
        <v>87</v>
      </c>
      <c r="AQ87" s="41" t="str">
        <f t="shared" si="83"/>
        <v>ci</v>
      </c>
      <c r="AS87" s="140">
        <v>43132</v>
      </c>
      <c r="AT87" s="143">
        <v>320</v>
      </c>
      <c r="AU87" s="143">
        <v>352</v>
      </c>
      <c r="AV87" s="143">
        <v>480</v>
      </c>
      <c r="AW87" s="143">
        <v>128</v>
      </c>
      <c r="AX87" s="143">
        <v>64</v>
      </c>
      <c r="AY87" s="143">
        <v>160</v>
      </c>
      <c r="AZ87" s="143">
        <v>672</v>
      </c>
    </row>
    <row r="88" spans="38:52">
      <c r="AL88" s="27">
        <f t="shared" si="80"/>
        <v>43922</v>
      </c>
      <c r="AM88" s="41" t="str">
        <f t="shared" si="78"/>
        <v>cn</v>
      </c>
      <c r="AN88" s="41">
        <f t="shared" si="81"/>
        <v>92</v>
      </c>
      <c r="AO88" s="461">
        <f t="shared" si="79"/>
        <v>113</v>
      </c>
      <c r="AP88" s="41">
        <f t="shared" si="82"/>
        <v>88</v>
      </c>
      <c r="AQ88" s="41" t="str">
        <f t="shared" si="83"/>
        <v>cj</v>
      </c>
      <c r="AS88" s="140">
        <v>43160</v>
      </c>
      <c r="AT88" s="143">
        <v>352</v>
      </c>
      <c r="AU88" s="143">
        <v>392</v>
      </c>
      <c r="AV88" s="143">
        <v>528</v>
      </c>
      <c r="AW88" s="143">
        <v>144</v>
      </c>
      <c r="AX88" s="143">
        <v>72</v>
      </c>
      <c r="AY88" s="143">
        <v>176</v>
      </c>
      <c r="AZ88" s="143">
        <v>744</v>
      </c>
    </row>
    <row r="89" spans="38:52">
      <c r="AL89" s="27">
        <f t="shared" si="80"/>
        <v>43952</v>
      </c>
      <c r="AM89" s="41" t="str">
        <f t="shared" si="78"/>
        <v>co</v>
      </c>
      <c r="AN89" s="41">
        <f t="shared" si="81"/>
        <v>93</v>
      </c>
      <c r="AO89" s="461">
        <f t="shared" si="79"/>
        <v>114</v>
      </c>
      <c r="AP89" s="41">
        <f t="shared" si="82"/>
        <v>89</v>
      </c>
      <c r="AQ89" s="41" t="str">
        <f t="shared" si="83"/>
        <v>ck</v>
      </c>
      <c r="AS89" s="140">
        <v>43191</v>
      </c>
      <c r="AT89" s="143">
        <v>336</v>
      </c>
      <c r="AU89" s="143">
        <v>384</v>
      </c>
      <c r="AV89" s="143">
        <v>504</v>
      </c>
      <c r="AW89" s="143">
        <v>144</v>
      </c>
      <c r="AX89" s="143">
        <v>72</v>
      </c>
      <c r="AY89" s="143">
        <v>168</v>
      </c>
      <c r="AZ89" s="143">
        <v>720</v>
      </c>
    </row>
    <row r="90" spans="38:52">
      <c r="AL90" s="27">
        <f t="shared" si="80"/>
        <v>43983</v>
      </c>
      <c r="AM90" s="41" t="str">
        <f t="shared" si="78"/>
        <v>cp</v>
      </c>
      <c r="AN90" s="41">
        <f t="shared" si="81"/>
        <v>94</v>
      </c>
      <c r="AO90" s="461">
        <f t="shared" si="79"/>
        <v>115</v>
      </c>
      <c r="AP90" s="41">
        <f t="shared" si="82"/>
        <v>90</v>
      </c>
      <c r="AQ90" s="41" t="str">
        <f t="shared" si="83"/>
        <v>cl</v>
      </c>
      <c r="AS90" s="140">
        <v>43221</v>
      </c>
      <c r="AT90" s="143">
        <v>352</v>
      </c>
      <c r="AU90" s="143">
        <v>392</v>
      </c>
      <c r="AV90" s="143">
        <v>528</v>
      </c>
      <c r="AW90" s="143">
        <v>144</v>
      </c>
      <c r="AX90" s="143">
        <v>72</v>
      </c>
      <c r="AY90" s="143">
        <v>176</v>
      </c>
      <c r="AZ90" s="143">
        <v>744</v>
      </c>
    </row>
    <row r="91" spans="38:52">
      <c r="AL91" s="27">
        <f t="shared" si="80"/>
        <v>44013</v>
      </c>
      <c r="AM91" s="41" t="str">
        <f t="shared" si="78"/>
        <v>cq</v>
      </c>
      <c r="AN91" s="41">
        <f t="shared" si="81"/>
        <v>95</v>
      </c>
      <c r="AO91" s="461">
        <f t="shared" si="79"/>
        <v>116</v>
      </c>
      <c r="AP91" s="41">
        <f t="shared" si="82"/>
        <v>91</v>
      </c>
      <c r="AQ91" s="41" t="str">
        <f t="shared" si="83"/>
        <v>cm</v>
      </c>
      <c r="AS91" s="140">
        <v>43252</v>
      </c>
      <c r="AT91" s="143">
        <v>336</v>
      </c>
      <c r="AU91" s="143">
        <v>384</v>
      </c>
      <c r="AV91" s="143">
        <v>504</v>
      </c>
      <c r="AW91" s="143">
        <v>144</v>
      </c>
      <c r="AX91" s="143">
        <v>72</v>
      </c>
      <c r="AY91" s="143">
        <v>168</v>
      </c>
      <c r="AZ91" s="143">
        <v>720</v>
      </c>
    </row>
    <row r="92" spans="38:52">
      <c r="AL92" s="27">
        <f t="shared" si="80"/>
        <v>44044</v>
      </c>
      <c r="AM92" s="41" t="str">
        <f t="shared" si="78"/>
        <v>cr</v>
      </c>
      <c r="AN92" s="41">
        <f t="shared" si="81"/>
        <v>96</v>
      </c>
      <c r="AO92" s="461">
        <f t="shared" si="79"/>
        <v>117</v>
      </c>
      <c r="AP92" s="41">
        <f t="shared" si="82"/>
        <v>92</v>
      </c>
      <c r="AQ92" s="41" t="str">
        <f t="shared" si="83"/>
        <v>cn</v>
      </c>
      <c r="AS92" s="140">
        <v>43282</v>
      </c>
      <c r="AT92" s="143">
        <v>336</v>
      </c>
      <c r="AU92" s="143">
        <v>408</v>
      </c>
      <c r="AV92" s="143">
        <v>504</v>
      </c>
      <c r="AW92" s="143">
        <v>160</v>
      </c>
      <c r="AX92" s="143">
        <v>80</v>
      </c>
      <c r="AY92" s="143">
        <v>168</v>
      </c>
      <c r="AZ92" s="143">
        <v>744</v>
      </c>
    </row>
    <row r="93" spans="38:52">
      <c r="AL93" s="27">
        <f t="shared" si="80"/>
        <v>44075</v>
      </c>
      <c r="AM93" s="41" t="str">
        <f t="shared" si="78"/>
        <v>cs</v>
      </c>
      <c r="AN93" s="41">
        <f t="shared" si="81"/>
        <v>97</v>
      </c>
      <c r="AO93" s="461">
        <f t="shared" si="79"/>
        <v>118</v>
      </c>
      <c r="AP93" s="41">
        <f t="shared" si="82"/>
        <v>93</v>
      </c>
      <c r="AQ93" s="41" t="str">
        <f t="shared" si="83"/>
        <v>co</v>
      </c>
      <c r="AS93" s="140">
        <v>43313</v>
      </c>
      <c r="AT93" s="143">
        <v>368</v>
      </c>
      <c r="AU93" s="143">
        <v>376</v>
      </c>
      <c r="AV93" s="143">
        <v>552</v>
      </c>
      <c r="AW93" s="143">
        <v>128</v>
      </c>
      <c r="AX93" s="143">
        <v>64</v>
      </c>
      <c r="AY93" s="143">
        <v>184</v>
      </c>
      <c r="AZ93" s="143">
        <v>744</v>
      </c>
    </row>
    <row r="94" spans="38:52">
      <c r="AL94" s="27">
        <f t="shared" si="80"/>
        <v>44105</v>
      </c>
      <c r="AM94" s="41" t="str">
        <f t="shared" si="78"/>
        <v>ct</v>
      </c>
      <c r="AN94" s="41">
        <f t="shared" si="81"/>
        <v>98</v>
      </c>
      <c r="AO94" s="461">
        <f t="shared" si="79"/>
        <v>119</v>
      </c>
      <c r="AP94" s="41">
        <f t="shared" si="82"/>
        <v>94</v>
      </c>
      <c r="AQ94" s="41" t="str">
        <f t="shared" si="83"/>
        <v>cp</v>
      </c>
      <c r="AS94" s="140">
        <v>43344</v>
      </c>
      <c r="AT94" s="143">
        <v>304</v>
      </c>
      <c r="AU94" s="143">
        <v>416</v>
      </c>
      <c r="AV94" s="143">
        <v>456</v>
      </c>
      <c r="AW94" s="143">
        <v>176</v>
      </c>
      <c r="AX94" s="143">
        <v>88</v>
      </c>
      <c r="AY94" s="143">
        <v>152</v>
      </c>
      <c r="AZ94" s="143">
        <v>720</v>
      </c>
    </row>
    <row r="95" spans="38:52">
      <c r="AL95" s="27">
        <f t="shared" si="80"/>
        <v>44136</v>
      </c>
      <c r="AM95" s="41" t="str">
        <f t="shared" si="78"/>
        <v>cu</v>
      </c>
      <c r="AN95" s="41">
        <f t="shared" si="81"/>
        <v>99</v>
      </c>
      <c r="AO95" s="461">
        <f t="shared" si="79"/>
        <v>120</v>
      </c>
      <c r="AP95" s="41">
        <f t="shared" si="82"/>
        <v>95</v>
      </c>
      <c r="AQ95" s="41" t="str">
        <f t="shared" si="83"/>
        <v>cq</v>
      </c>
      <c r="AS95" s="140">
        <v>43374</v>
      </c>
      <c r="AT95" s="143">
        <v>368</v>
      </c>
      <c r="AU95" s="143">
        <v>376</v>
      </c>
      <c r="AV95" s="143">
        <v>552</v>
      </c>
      <c r="AW95" s="143">
        <v>128</v>
      </c>
      <c r="AX95" s="143">
        <v>64</v>
      </c>
      <c r="AY95" s="143">
        <v>184</v>
      </c>
      <c r="AZ95" s="143">
        <v>744</v>
      </c>
    </row>
    <row r="96" spans="38:52">
      <c r="AL96" s="27">
        <f t="shared" si="80"/>
        <v>44166</v>
      </c>
      <c r="AM96" s="41" t="str">
        <f t="shared" si="78"/>
        <v>cv</v>
      </c>
      <c r="AN96" s="41">
        <f t="shared" si="81"/>
        <v>100</v>
      </c>
      <c r="AO96" s="461">
        <f t="shared" si="79"/>
        <v>121</v>
      </c>
      <c r="AP96" s="41">
        <f t="shared" si="82"/>
        <v>96</v>
      </c>
      <c r="AQ96" s="41" t="str">
        <f t="shared" si="83"/>
        <v>cr</v>
      </c>
      <c r="AS96" s="140">
        <v>43405</v>
      </c>
      <c r="AT96" s="143">
        <v>336</v>
      </c>
      <c r="AU96" s="143">
        <v>384</v>
      </c>
      <c r="AV96" s="143">
        <v>504</v>
      </c>
      <c r="AW96" s="143">
        <v>144</v>
      </c>
      <c r="AX96" s="143">
        <v>72</v>
      </c>
      <c r="AY96" s="143">
        <v>168</v>
      </c>
      <c r="AZ96" s="143">
        <v>720</v>
      </c>
    </row>
    <row r="97" spans="38:52">
      <c r="AL97" s="27">
        <f t="shared" si="80"/>
        <v>44197</v>
      </c>
      <c r="AM97" s="41" t="str">
        <f t="shared" si="78"/>
        <v>cw</v>
      </c>
      <c r="AN97" s="41">
        <f t="shared" si="81"/>
        <v>101</v>
      </c>
      <c r="AO97" s="461">
        <f t="shared" si="79"/>
        <v>122</v>
      </c>
      <c r="AP97" s="41">
        <f t="shared" si="82"/>
        <v>97</v>
      </c>
      <c r="AQ97" s="41" t="str">
        <f t="shared" si="83"/>
        <v>cs</v>
      </c>
      <c r="AS97" s="140">
        <v>43435</v>
      </c>
      <c r="AT97" s="143">
        <v>320</v>
      </c>
      <c r="AU97" s="143">
        <v>424</v>
      </c>
      <c r="AV97" s="143">
        <v>480</v>
      </c>
      <c r="AW97" s="143">
        <v>176</v>
      </c>
      <c r="AX97" s="143">
        <v>88</v>
      </c>
      <c r="AY97" s="143">
        <v>160</v>
      </c>
      <c r="AZ97" s="143">
        <v>744</v>
      </c>
    </row>
    <row r="98" spans="38:52">
      <c r="AL98" s="27">
        <f t="shared" si="80"/>
        <v>44228</v>
      </c>
      <c r="AM98" s="41" t="str">
        <f t="shared" si="78"/>
        <v>cx</v>
      </c>
      <c r="AN98" s="41">
        <f t="shared" si="81"/>
        <v>102</v>
      </c>
      <c r="AO98" s="461">
        <f t="shared" si="79"/>
        <v>123</v>
      </c>
      <c r="AP98" s="41">
        <f t="shared" si="82"/>
        <v>98</v>
      </c>
      <c r="AQ98" s="41" t="str">
        <f t="shared" si="83"/>
        <v>ct</v>
      </c>
      <c r="AS98" s="139">
        <v>43466</v>
      </c>
      <c r="AT98" s="142">
        <v>352</v>
      </c>
      <c r="AU98" s="142">
        <v>392</v>
      </c>
      <c r="AV98" s="142">
        <v>528</v>
      </c>
      <c r="AW98" s="142">
        <v>144</v>
      </c>
      <c r="AX98" s="142">
        <v>72</v>
      </c>
      <c r="AY98" s="142">
        <v>176</v>
      </c>
      <c r="AZ98" s="142">
        <v>744</v>
      </c>
    </row>
    <row r="99" spans="38:52">
      <c r="AL99" s="27">
        <f t="shared" si="80"/>
        <v>44256</v>
      </c>
      <c r="AM99" s="41" t="str">
        <f t="shared" si="78"/>
        <v>cy</v>
      </c>
      <c r="AN99" s="41">
        <f t="shared" si="81"/>
        <v>103</v>
      </c>
      <c r="AO99" s="461">
        <f t="shared" si="79"/>
        <v>124</v>
      </c>
      <c r="AP99" s="41">
        <f t="shared" si="82"/>
        <v>99</v>
      </c>
      <c r="AQ99" s="41" t="str">
        <f t="shared" si="83"/>
        <v>cu</v>
      </c>
      <c r="AS99" s="139">
        <v>43497</v>
      </c>
      <c r="AT99" s="142">
        <v>320</v>
      </c>
      <c r="AU99" s="142">
        <v>352</v>
      </c>
      <c r="AV99" s="142">
        <v>480</v>
      </c>
      <c r="AW99" s="142">
        <v>128</v>
      </c>
      <c r="AX99" s="142">
        <v>64</v>
      </c>
      <c r="AY99" s="142">
        <v>160</v>
      </c>
      <c r="AZ99" s="142">
        <v>672</v>
      </c>
    </row>
    <row r="100" spans="38:52">
      <c r="AL100" s="27">
        <f t="shared" si="80"/>
        <v>44287</v>
      </c>
      <c r="AM100" s="41" t="str">
        <f t="shared" si="78"/>
        <v>cz</v>
      </c>
      <c r="AN100" s="41">
        <f t="shared" si="81"/>
        <v>104</v>
      </c>
      <c r="AO100" s="461">
        <f t="shared" si="79"/>
        <v>125</v>
      </c>
      <c r="AP100" s="41">
        <f t="shared" si="82"/>
        <v>100</v>
      </c>
      <c r="AQ100" s="41" t="str">
        <f t="shared" si="83"/>
        <v>cv</v>
      </c>
      <c r="AS100" s="139">
        <v>43525</v>
      </c>
      <c r="AT100" s="142">
        <v>336</v>
      </c>
      <c r="AU100" s="142">
        <v>408</v>
      </c>
      <c r="AV100" s="142">
        <v>504</v>
      </c>
      <c r="AW100" s="142">
        <v>160</v>
      </c>
      <c r="AX100" s="142">
        <v>80</v>
      </c>
      <c r="AY100" s="142">
        <v>168</v>
      </c>
      <c r="AZ100" s="142">
        <v>744</v>
      </c>
    </row>
    <row r="101" spans="38:52">
      <c r="AL101" s="27">
        <f t="shared" si="80"/>
        <v>44317</v>
      </c>
      <c r="AM101" s="41" t="str">
        <f t="shared" si="78"/>
        <v>da</v>
      </c>
      <c r="AN101" s="41">
        <f t="shared" si="81"/>
        <v>105</v>
      </c>
      <c r="AO101" s="461">
        <f t="shared" si="79"/>
        <v>126</v>
      </c>
      <c r="AP101" s="41">
        <f t="shared" si="82"/>
        <v>101</v>
      </c>
      <c r="AQ101" s="41" t="str">
        <f t="shared" si="83"/>
        <v>cw</v>
      </c>
      <c r="AS101" s="139">
        <v>43556</v>
      </c>
      <c r="AT101" s="142">
        <v>352</v>
      </c>
      <c r="AU101" s="142">
        <v>368</v>
      </c>
      <c r="AV101" s="142">
        <v>528</v>
      </c>
      <c r="AW101" s="142">
        <v>128</v>
      </c>
      <c r="AX101" s="142">
        <v>64</v>
      </c>
      <c r="AY101" s="142">
        <v>176</v>
      </c>
      <c r="AZ101" s="142">
        <v>720</v>
      </c>
    </row>
    <row r="102" spans="38:52">
      <c r="AL102" s="27">
        <f t="shared" si="80"/>
        <v>44348</v>
      </c>
      <c r="AM102" s="41" t="str">
        <f t="shared" si="78"/>
        <v>db</v>
      </c>
      <c r="AN102" s="41">
        <f t="shared" si="81"/>
        <v>106</v>
      </c>
      <c r="AO102" s="461">
        <f t="shared" si="79"/>
        <v>127</v>
      </c>
      <c r="AP102" s="41">
        <f t="shared" si="82"/>
        <v>102</v>
      </c>
      <c r="AQ102" s="41" t="str">
        <f t="shared" si="83"/>
        <v>cx</v>
      </c>
      <c r="AS102" s="139">
        <v>43586</v>
      </c>
      <c r="AT102" s="142">
        <v>352</v>
      </c>
      <c r="AU102" s="142">
        <v>392</v>
      </c>
      <c r="AV102" s="142">
        <v>528</v>
      </c>
      <c r="AW102" s="142">
        <v>144</v>
      </c>
      <c r="AX102" s="142">
        <v>72</v>
      </c>
      <c r="AY102" s="142">
        <v>176</v>
      </c>
      <c r="AZ102" s="142">
        <v>744</v>
      </c>
    </row>
    <row r="103" spans="38:52">
      <c r="AL103" s="27">
        <f t="shared" si="80"/>
        <v>44378</v>
      </c>
      <c r="AM103" s="41" t="str">
        <f t="shared" si="78"/>
        <v>dc</v>
      </c>
      <c r="AN103" s="41">
        <f t="shared" si="81"/>
        <v>107</v>
      </c>
      <c r="AO103" s="461">
        <f t="shared" si="79"/>
        <v>128</v>
      </c>
      <c r="AP103" s="41">
        <f t="shared" si="82"/>
        <v>103</v>
      </c>
      <c r="AQ103" s="41" t="str">
        <f>+"c"&amp;AQ25</f>
        <v>cy</v>
      </c>
      <c r="AS103" s="139">
        <v>43617</v>
      </c>
      <c r="AT103" s="142">
        <v>320</v>
      </c>
      <c r="AU103" s="142">
        <v>400</v>
      </c>
      <c r="AV103" s="142">
        <v>480</v>
      </c>
      <c r="AW103" s="142">
        <v>160</v>
      </c>
      <c r="AX103" s="142">
        <v>80</v>
      </c>
      <c r="AY103" s="142">
        <v>160</v>
      </c>
      <c r="AZ103" s="142">
        <v>720</v>
      </c>
    </row>
    <row r="104" spans="38:52">
      <c r="AL104" s="27">
        <f t="shared" si="80"/>
        <v>44409</v>
      </c>
      <c r="AM104" s="41" t="str">
        <f t="shared" si="78"/>
        <v>dd</v>
      </c>
      <c r="AN104" s="41">
        <f t="shared" si="81"/>
        <v>108</v>
      </c>
      <c r="AO104" s="461">
        <f t="shared" si="79"/>
        <v>129</v>
      </c>
      <c r="AP104" s="41">
        <f t="shared" si="82"/>
        <v>104</v>
      </c>
      <c r="AQ104" s="41" t="str">
        <f t="shared" si="83"/>
        <v>cz</v>
      </c>
      <c r="AS104" s="139">
        <v>43647</v>
      </c>
      <c r="AT104" s="142">
        <v>352</v>
      </c>
      <c r="AU104" s="142">
        <v>392</v>
      </c>
      <c r="AV104" s="142">
        <v>528</v>
      </c>
      <c r="AW104" s="142">
        <v>144</v>
      </c>
      <c r="AX104" s="142">
        <v>72</v>
      </c>
      <c r="AY104" s="142">
        <v>176</v>
      </c>
      <c r="AZ104" s="142">
        <v>744</v>
      </c>
    </row>
    <row r="105" spans="38:52">
      <c r="AL105" s="27">
        <f t="shared" si="80"/>
        <v>44440</v>
      </c>
      <c r="AM105" s="41" t="str">
        <f t="shared" si="78"/>
        <v>de</v>
      </c>
      <c r="AN105" s="41">
        <f t="shared" si="81"/>
        <v>109</v>
      </c>
      <c r="AO105" s="461">
        <f t="shared" si="79"/>
        <v>130</v>
      </c>
      <c r="AP105" s="41">
        <f t="shared" si="82"/>
        <v>105</v>
      </c>
      <c r="AQ105" s="41" t="str">
        <f>+"d"&amp;AQ1</f>
        <v>da</v>
      </c>
      <c r="AS105" s="139">
        <v>43678</v>
      </c>
      <c r="AT105" s="142">
        <v>352</v>
      </c>
      <c r="AU105" s="142">
        <v>392</v>
      </c>
      <c r="AV105" s="142">
        <v>528</v>
      </c>
      <c r="AW105" s="142">
        <v>144</v>
      </c>
      <c r="AX105" s="142">
        <v>72</v>
      </c>
      <c r="AY105" s="142">
        <v>176</v>
      </c>
      <c r="AZ105" s="142">
        <v>744</v>
      </c>
    </row>
    <row r="106" spans="38:52">
      <c r="AL106" s="27">
        <f t="shared" si="80"/>
        <v>44470</v>
      </c>
      <c r="AM106" s="41" t="str">
        <f t="shared" si="78"/>
        <v>df</v>
      </c>
      <c r="AN106" s="41">
        <f t="shared" si="81"/>
        <v>110</v>
      </c>
      <c r="AO106" s="461">
        <f t="shared" si="79"/>
        <v>131</v>
      </c>
      <c r="AP106" s="41">
        <f t="shared" si="82"/>
        <v>106</v>
      </c>
      <c r="AQ106" s="41" t="str">
        <f t="shared" ref="AQ106:AQ130" si="84">+"d"&amp;AQ2</f>
        <v>db</v>
      </c>
      <c r="AS106" s="139">
        <v>43709</v>
      </c>
      <c r="AT106" s="142">
        <v>320</v>
      </c>
      <c r="AU106" s="142">
        <v>400</v>
      </c>
      <c r="AV106" s="142">
        <v>480</v>
      </c>
      <c r="AW106" s="142">
        <v>160</v>
      </c>
      <c r="AX106" s="142">
        <v>80</v>
      </c>
      <c r="AY106" s="142">
        <v>160</v>
      </c>
      <c r="AZ106" s="142">
        <v>720</v>
      </c>
    </row>
    <row r="107" spans="38:52">
      <c r="AL107" s="27">
        <f t="shared" si="80"/>
        <v>44501</v>
      </c>
      <c r="AM107" s="41" t="str">
        <f t="shared" si="78"/>
        <v>dg</v>
      </c>
      <c r="AN107" s="41">
        <f t="shared" si="81"/>
        <v>111</v>
      </c>
      <c r="AO107" s="461">
        <f t="shared" si="79"/>
        <v>132</v>
      </c>
      <c r="AP107" s="41">
        <f t="shared" si="82"/>
        <v>107</v>
      </c>
      <c r="AQ107" s="41" t="str">
        <f t="shared" si="84"/>
        <v>dc</v>
      </c>
      <c r="AS107" s="139">
        <v>43739</v>
      </c>
      <c r="AT107" s="142">
        <v>368</v>
      </c>
      <c r="AU107" s="142">
        <v>376</v>
      </c>
      <c r="AV107" s="142">
        <v>552</v>
      </c>
      <c r="AW107" s="142">
        <v>128</v>
      </c>
      <c r="AX107" s="142">
        <v>64</v>
      </c>
      <c r="AY107" s="142">
        <v>184</v>
      </c>
      <c r="AZ107" s="142">
        <v>744</v>
      </c>
    </row>
    <row r="108" spans="38:52">
      <c r="AL108" s="27">
        <f t="shared" si="80"/>
        <v>44531</v>
      </c>
      <c r="AM108" s="41" t="str">
        <f t="shared" si="78"/>
        <v>dh</v>
      </c>
      <c r="AN108" s="41">
        <f t="shared" si="81"/>
        <v>112</v>
      </c>
      <c r="AO108" s="461">
        <f t="shared" si="79"/>
        <v>133</v>
      </c>
      <c r="AP108" s="41">
        <f t="shared" si="82"/>
        <v>108</v>
      </c>
      <c r="AQ108" s="41" t="str">
        <f t="shared" si="84"/>
        <v>dd</v>
      </c>
      <c r="AS108" s="139">
        <v>43770</v>
      </c>
      <c r="AT108" s="142">
        <v>320</v>
      </c>
      <c r="AU108" s="142">
        <v>400</v>
      </c>
      <c r="AV108" s="142">
        <v>480</v>
      </c>
      <c r="AW108" s="142">
        <v>160</v>
      </c>
      <c r="AX108" s="142">
        <v>80</v>
      </c>
      <c r="AY108" s="142">
        <v>160</v>
      </c>
      <c r="AZ108" s="142">
        <v>720</v>
      </c>
    </row>
    <row r="109" spans="38:52">
      <c r="AL109" s="27">
        <f t="shared" si="80"/>
        <v>44562</v>
      </c>
      <c r="AM109" s="41" t="str">
        <f t="shared" si="78"/>
        <v>di</v>
      </c>
      <c r="AN109" s="41">
        <f t="shared" si="81"/>
        <v>113</v>
      </c>
      <c r="AO109" s="461">
        <f t="shared" si="79"/>
        <v>134</v>
      </c>
      <c r="AP109" s="41">
        <f t="shared" si="82"/>
        <v>109</v>
      </c>
      <c r="AQ109" s="41" t="str">
        <f t="shared" si="84"/>
        <v>de</v>
      </c>
      <c r="AS109" s="139">
        <v>43800</v>
      </c>
      <c r="AT109" s="142">
        <v>336</v>
      </c>
      <c r="AU109" s="142">
        <v>408</v>
      </c>
      <c r="AV109" s="142">
        <v>504</v>
      </c>
      <c r="AW109" s="142">
        <v>160</v>
      </c>
      <c r="AX109" s="142">
        <v>80</v>
      </c>
      <c r="AY109" s="142">
        <v>168</v>
      </c>
      <c r="AZ109" s="142">
        <v>744</v>
      </c>
    </row>
    <row r="110" spans="38:52">
      <c r="AL110" s="27">
        <f t="shared" si="80"/>
        <v>44593</v>
      </c>
      <c r="AM110" s="41" t="str">
        <f t="shared" si="78"/>
        <v>dj</v>
      </c>
      <c r="AN110" s="41">
        <f t="shared" si="81"/>
        <v>114</v>
      </c>
      <c r="AO110" s="461">
        <f t="shared" si="79"/>
        <v>135</v>
      </c>
      <c r="AP110" s="41">
        <f t="shared" si="82"/>
        <v>110</v>
      </c>
      <c r="AQ110" s="41" t="str">
        <f t="shared" si="84"/>
        <v>df</v>
      </c>
      <c r="AS110" s="140">
        <v>43831</v>
      </c>
      <c r="AT110" s="143">
        <v>352</v>
      </c>
      <c r="AU110" s="143">
        <v>392</v>
      </c>
      <c r="AV110" s="143">
        <v>528</v>
      </c>
      <c r="AW110" s="143">
        <v>144</v>
      </c>
      <c r="AX110" s="143">
        <v>72</v>
      </c>
      <c r="AY110" s="143">
        <v>176</v>
      </c>
      <c r="AZ110" s="143">
        <v>744</v>
      </c>
    </row>
    <row r="111" spans="38:52">
      <c r="AL111" s="27">
        <f t="shared" si="80"/>
        <v>44621</v>
      </c>
      <c r="AM111" s="41" t="str">
        <f t="shared" si="78"/>
        <v>dk</v>
      </c>
      <c r="AN111" s="41">
        <f t="shared" si="81"/>
        <v>115</v>
      </c>
      <c r="AO111" s="461">
        <f t="shared" si="79"/>
        <v>136</v>
      </c>
      <c r="AP111" s="41">
        <f t="shared" si="82"/>
        <v>111</v>
      </c>
      <c r="AQ111" s="41" t="str">
        <f t="shared" si="84"/>
        <v>dg</v>
      </c>
      <c r="AS111" s="140">
        <v>43862</v>
      </c>
      <c r="AT111" s="143">
        <v>320</v>
      </c>
      <c r="AU111" s="143">
        <v>376</v>
      </c>
      <c r="AV111" s="143">
        <v>480</v>
      </c>
      <c r="AW111" s="143">
        <v>144</v>
      </c>
      <c r="AX111" s="143">
        <v>72</v>
      </c>
      <c r="AY111" s="143">
        <v>160</v>
      </c>
      <c r="AZ111" s="143">
        <v>696</v>
      </c>
    </row>
    <row r="112" spans="38:52">
      <c r="AL112" s="27">
        <f t="shared" si="80"/>
        <v>44652</v>
      </c>
      <c r="AM112" s="41" t="str">
        <f t="shared" si="78"/>
        <v>dl</v>
      </c>
      <c r="AN112" s="41">
        <f t="shared" si="81"/>
        <v>116</v>
      </c>
      <c r="AO112" s="461">
        <f t="shared" si="79"/>
        <v>137</v>
      </c>
      <c r="AP112" s="41">
        <f t="shared" si="82"/>
        <v>112</v>
      </c>
      <c r="AQ112" s="41" t="str">
        <f t="shared" si="84"/>
        <v>dh</v>
      </c>
      <c r="AS112" s="140">
        <v>43891</v>
      </c>
      <c r="AT112" s="143">
        <v>352</v>
      </c>
      <c r="AU112" s="143">
        <v>392</v>
      </c>
      <c r="AV112" s="143">
        <v>528</v>
      </c>
      <c r="AW112" s="143">
        <v>144</v>
      </c>
      <c r="AX112" s="143">
        <v>72</v>
      </c>
      <c r="AY112" s="143">
        <v>176</v>
      </c>
      <c r="AZ112" s="143">
        <v>744</v>
      </c>
    </row>
    <row r="113" spans="38:52">
      <c r="AL113" s="27">
        <f t="shared" si="80"/>
        <v>44682</v>
      </c>
      <c r="AM113" s="41" t="str">
        <f t="shared" si="78"/>
        <v>dm</v>
      </c>
      <c r="AN113" s="41">
        <f t="shared" si="81"/>
        <v>117</v>
      </c>
      <c r="AO113" s="461">
        <f t="shared" si="79"/>
        <v>138</v>
      </c>
      <c r="AP113" s="41">
        <f t="shared" si="82"/>
        <v>113</v>
      </c>
      <c r="AQ113" s="41" t="str">
        <f t="shared" si="84"/>
        <v>di</v>
      </c>
      <c r="AS113" s="140">
        <v>43922</v>
      </c>
      <c r="AT113" s="143">
        <v>352</v>
      </c>
      <c r="AU113" s="143">
        <v>368</v>
      </c>
      <c r="AV113" s="143">
        <v>528</v>
      </c>
      <c r="AW113" s="143">
        <v>128</v>
      </c>
      <c r="AX113" s="143">
        <v>64</v>
      </c>
      <c r="AY113" s="143">
        <v>176</v>
      </c>
      <c r="AZ113" s="143">
        <v>720</v>
      </c>
    </row>
    <row r="114" spans="38:52">
      <c r="AL114" s="27">
        <f t="shared" si="80"/>
        <v>44713</v>
      </c>
      <c r="AM114" s="41" t="str">
        <f t="shared" si="78"/>
        <v>dn</v>
      </c>
      <c r="AN114" s="41">
        <f t="shared" si="81"/>
        <v>118</v>
      </c>
      <c r="AO114" s="461">
        <f t="shared" si="79"/>
        <v>139</v>
      </c>
      <c r="AP114" s="41">
        <f t="shared" si="82"/>
        <v>114</v>
      </c>
      <c r="AQ114" s="41" t="str">
        <f t="shared" si="84"/>
        <v>dj</v>
      </c>
      <c r="AS114" s="140">
        <v>43952</v>
      </c>
      <c r="AT114" s="143">
        <v>320</v>
      </c>
      <c r="AU114" s="143">
        <v>424</v>
      </c>
      <c r="AV114" s="143">
        <v>480</v>
      </c>
      <c r="AW114" s="143">
        <v>176</v>
      </c>
      <c r="AX114" s="143">
        <v>88</v>
      </c>
      <c r="AY114" s="143">
        <v>160</v>
      </c>
      <c r="AZ114" s="143">
        <v>744</v>
      </c>
    </row>
    <row r="115" spans="38:52">
      <c r="AL115" s="27">
        <f t="shared" si="80"/>
        <v>44743</v>
      </c>
      <c r="AM115" s="41" t="str">
        <f t="shared" si="78"/>
        <v>do</v>
      </c>
      <c r="AN115" s="41">
        <f t="shared" si="81"/>
        <v>119</v>
      </c>
      <c r="AO115" s="461">
        <f t="shared" si="79"/>
        <v>140</v>
      </c>
      <c r="AP115" s="41">
        <f t="shared" si="82"/>
        <v>115</v>
      </c>
      <c r="AQ115" s="41" t="str">
        <f t="shared" si="84"/>
        <v>dk</v>
      </c>
      <c r="AS115" s="140">
        <v>43983</v>
      </c>
      <c r="AT115" s="143">
        <v>352</v>
      </c>
      <c r="AU115" s="143">
        <v>368</v>
      </c>
      <c r="AV115" s="143">
        <v>528</v>
      </c>
      <c r="AW115" s="143">
        <v>128</v>
      </c>
      <c r="AX115" s="143">
        <v>64</v>
      </c>
      <c r="AY115" s="143">
        <v>176</v>
      </c>
      <c r="AZ115" s="143">
        <v>720</v>
      </c>
    </row>
    <row r="116" spans="38:52">
      <c r="AL116" s="27">
        <f t="shared" si="80"/>
        <v>44774</v>
      </c>
      <c r="AM116" s="41" t="str">
        <f t="shared" si="78"/>
        <v>dp</v>
      </c>
      <c r="AN116" s="41">
        <f t="shared" si="81"/>
        <v>120</v>
      </c>
      <c r="AO116" s="461">
        <f t="shared" si="79"/>
        <v>141</v>
      </c>
      <c r="AP116" s="41">
        <f t="shared" si="82"/>
        <v>116</v>
      </c>
      <c r="AQ116" s="41" t="str">
        <f t="shared" si="84"/>
        <v>dl</v>
      </c>
      <c r="AS116" s="140">
        <v>44013</v>
      </c>
      <c r="AT116" s="143">
        <v>368</v>
      </c>
      <c r="AU116" s="143">
        <v>376</v>
      </c>
      <c r="AV116" s="143">
        <v>552</v>
      </c>
      <c r="AW116" s="143">
        <v>128</v>
      </c>
      <c r="AX116" s="143">
        <v>64</v>
      </c>
      <c r="AY116" s="143">
        <v>184</v>
      </c>
      <c r="AZ116" s="143">
        <v>744</v>
      </c>
    </row>
    <row r="117" spans="38:52">
      <c r="AL117" s="27">
        <f t="shared" si="80"/>
        <v>44805</v>
      </c>
      <c r="AM117" s="41" t="str">
        <f t="shared" si="78"/>
        <v>dq</v>
      </c>
      <c r="AN117" s="41">
        <f t="shared" si="81"/>
        <v>121</v>
      </c>
      <c r="AO117" s="461">
        <f t="shared" si="79"/>
        <v>142</v>
      </c>
      <c r="AP117" s="41">
        <f t="shared" si="82"/>
        <v>117</v>
      </c>
      <c r="AQ117" s="41" t="str">
        <f t="shared" si="84"/>
        <v>dm</v>
      </c>
      <c r="AS117" s="140">
        <v>44044</v>
      </c>
      <c r="AT117" s="143">
        <v>336</v>
      </c>
      <c r="AU117" s="143">
        <v>408</v>
      </c>
      <c r="AV117" s="143">
        <v>504</v>
      </c>
      <c r="AW117" s="143">
        <v>160</v>
      </c>
      <c r="AX117" s="143">
        <v>80</v>
      </c>
      <c r="AY117" s="143">
        <v>168</v>
      </c>
      <c r="AZ117" s="143">
        <v>744</v>
      </c>
    </row>
    <row r="118" spans="38:52">
      <c r="AL118" s="27">
        <f t="shared" si="80"/>
        <v>44835</v>
      </c>
      <c r="AM118" s="41" t="str">
        <f t="shared" si="78"/>
        <v>dr</v>
      </c>
      <c r="AN118" s="41">
        <f t="shared" si="81"/>
        <v>122</v>
      </c>
      <c r="AO118" s="461">
        <f t="shared" si="79"/>
        <v>143</v>
      </c>
      <c r="AP118" s="41">
        <f t="shared" si="82"/>
        <v>118</v>
      </c>
      <c r="AQ118" s="41" t="str">
        <f t="shared" si="84"/>
        <v>dn</v>
      </c>
      <c r="AS118" s="140">
        <v>44075</v>
      </c>
      <c r="AT118" s="143">
        <v>336</v>
      </c>
      <c r="AU118" s="143">
        <v>384</v>
      </c>
      <c r="AV118" s="143">
        <v>504</v>
      </c>
      <c r="AW118" s="143">
        <v>144</v>
      </c>
      <c r="AX118" s="143">
        <v>72</v>
      </c>
      <c r="AY118" s="143">
        <v>168</v>
      </c>
      <c r="AZ118" s="143">
        <v>720</v>
      </c>
    </row>
    <row r="119" spans="38:52">
      <c r="AL119" s="27">
        <f t="shared" si="80"/>
        <v>44866</v>
      </c>
      <c r="AM119" s="41" t="str">
        <f t="shared" si="78"/>
        <v>ds</v>
      </c>
      <c r="AN119" s="41">
        <f t="shared" si="81"/>
        <v>123</v>
      </c>
      <c r="AO119" s="461">
        <f t="shared" si="79"/>
        <v>144</v>
      </c>
      <c r="AP119" s="41">
        <f t="shared" si="82"/>
        <v>119</v>
      </c>
      <c r="AQ119" s="41" t="str">
        <f t="shared" si="84"/>
        <v>do</v>
      </c>
      <c r="AS119" s="140">
        <v>44105</v>
      </c>
      <c r="AT119" s="143">
        <v>352</v>
      </c>
      <c r="AU119" s="143">
        <v>392</v>
      </c>
      <c r="AV119" s="143">
        <v>528</v>
      </c>
      <c r="AW119" s="143">
        <v>144</v>
      </c>
      <c r="AX119" s="143">
        <v>72</v>
      </c>
      <c r="AY119" s="143">
        <v>176</v>
      </c>
      <c r="AZ119" s="143">
        <v>744</v>
      </c>
    </row>
    <row r="120" spans="38:52">
      <c r="AL120" s="27">
        <f t="shared" si="80"/>
        <v>44896</v>
      </c>
      <c r="AM120" s="41" t="str">
        <f t="shared" si="78"/>
        <v>dt</v>
      </c>
      <c r="AN120" s="41">
        <f t="shared" si="81"/>
        <v>124</v>
      </c>
      <c r="AO120" s="461">
        <f t="shared" si="79"/>
        <v>145</v>
      </c>
      <c r="AP120" s="41">
        <f t="shared" si="82"/>
        <v>120</v>
      </c>
      <c r="AQ120" s="41" t="str">
        <f t="shared" si="84"/>
        <v>dp</v>
      </c>
      <c r="AS120" s="140">
        <v>44136</v>
      </c>
      <c r="AT120" s="143">
        <v>320</v>
      </c>
      <c r="AU120" s="143">
        <v>400</v>
      </c>
      <c r="AV120" s="143">
        <v>480</v>
      </c>
      <c r="AW120" s="143">
        <v>160</v>
      </c>
      <c r="AX120" s="143">
        <v>80</v>
      </c>
      <c r="AY120" s="143">
        <v>160</v>
      </c>
      <c r="AZ120" s="143">
        <v>720</v>
      </c>
    </row>
    <row r="121" spans="38:52">
      <c r="AL121" s="27">
        <f t="shared" si="80"/>
        <v>44927</v>
      </c>
      <c r="AM121" s="41" t="str">
        <f t="shared" si="78"/>
        <v>du</v>
      </c>
      <c r="AN121" s="41">
        <f t="shared" si="81"/>
        <v>125</v>
      </c>
      <c r="AO121" s="461">
        <f t="shared" si="79"/>
        <v>146</v>
      </c>
      <c r="AP121" s="41">
        <f t="shared" si="82"/>
        <v>121</v>
      </c>
      <c r="AQ121" s="41" t="str">
        <f t="shared" si="84"/>
        <v>dq</v>
      </c>
      <c r="AS121" s="140">
        <v>44166</v>
      </c>
      <c r="AT121" s="143">
        <v>352</v>
      </c>
      <c r="AU121" s="143">
        <v>392</v>
      </c>
      <c r="AV121" s="143">
        <v>528</v>
      </c>
      <c r="AW121" s="143">
        <v>144</v>
      </c>
      <c r="AX121" s="143">
        <v>72</v>
      </c>
      <c r="AY121" s="143">
        <v>176</v>
      </c>
      <c r="AZ121" s="143">
        <v>744</v>
      </c>
    </row>
    <row r="122" spans="38:52">
      <c r="AL122" s="27">
        <f t="shared" si="80"/>
        <v>44958</v>
      </c>
      <c r="AM122" s="41" t="str">
        <f t="shared" si="78"/>
        <v>dv</v>
      </c>
      <c r="AN122" s="41">
        <f t="shared" si="81"/>
        <v>126</v>
      </c>
      <c r="AO122" s="461">
        <f t="shared" si="79"/>
        <v>147</v>
      </c>
      <c r="AP122" s="41">
        <f t="shared" si="82"/>
        <v>122</v>
      </c>
      <c r="AQ122" s="41" t="str">
        <f t="shared" si="84"/>
        <v>dr</v>
      </c>
      <c r="AS122" s="139">
        <v>44197</v>
      </c>
      <c r="AT122" s="142">
        <v>320</v>
      </c>
      <c r="AU122" s="142">
        <v>392</v>
      </c>
      <c r="AV122" s="142">
        <v>528</v>
      </c>
      <c r="AW122" s="142">
        <v>176</v>
      </c>
      <c r="AX122" s="142">
        <v>88</v>
      </c>
      <c r="AY122" s="142">
        <v>160</v>
      </c>
      <c r="AZ122" s="142">
        <v>744</v>
      </c>
    </row>
    <row r="123" spans="38:52">
      <c r="AL123" s="27">
        <f t="shared" si="80"/>
        <v>44986</v>
      </c>
      <c r="AM123" s="41" t="str">
        <f t="shared" si="78"/>
        <v>dw</v>
      </c>
      <c r="AN123" s="41">
        <f t="shared" si="81"/>
        <v>127</v>
      </c>
      <c r="AO123" s="461">
        <f t="shared" si="79"/>
        <v>148</v>
      </c>
      <c r="AP123" s="41">
        <f t="shared" si="82"/>
        <v>123</v>
      </c>
      <c r="AQ123" s="41" t="str">
        <f t="shared" si="84"/>
        <v>ds</v>
      </c>
      <c r="AS123" s="139">
        <v>44228</v>
      </c>
      <c r="AT123" s="142">
        <v>320</v>
      </c>
      <c r="AU123" s="142">
        <v>376</v>
      </c>
      <c r="AV123" s="142">
        <v>480</v>
      </c>
      <c r="AW123" s="142">
        <v>128</v>
      </c>
      <c r="AX123" s="142">
        <v>64</v>
      </c>
      <c r="AY123" s="142">
        <v>160</v>
      </c>
      <c r="AZ123" s="142">
        <v>672</v>
      </c>
    </row>
    <row r="124" spans="38:52">
      <c r="AL124" s="27">
        <f t="shared" si="80"/>
        <v>45017</v>
      </c>
      <c r="AM124" s="41" t="str">
        <f t="shared" si="78"/>
        <v>dx</v>
      </c>
      <c r="AN124" s="41">
        <f t="shared" si="81"/>
        <v>128</v>
      </c>
      <c r="AO124" s="461">
        <f t="shared" si="79"/>
        <v>149</v>
      </c>
      <c r="AP124" s="41">
        <f t="shared" si="82"/>
        <v>124</v>
      </c>
      <c r="AQ124" s="41" t="str">
        <f t="shared" si="84"/>
        <v>dt</v>
      </c>
      <c r="AS124" s="139">
        <v>44256</v>
      </c>
      <c r="AT124" s="142">
        <v>368</v>
      </c>
      <c r="AU124" s="142">
        <v>392</v>
      </c>
      <c r="AV124" s="142">
        <v>528</v>
      </c>
      <c r="AW124" s="142">
        <v>128</v>
      </c>
      <c r="AX124" s="142">
        <v>64</v>
      </c>
      <c r="AY124" s="142">
        <v>184</v>
      </c>
      <c r="AZ124" s="142">
        <v>744</v>
      </c>
    </row>
    <row r="125" spans="38:52">
      <c r="AL125" s="27">
        <f t="shared" si="80"/>
        <v>45047</v>
      </c>
      <c r="AM125" s="41" t="str">
        <f t="shared" si="78"/>
        <v>dy</v>
      </c>
      <c r="AN125" s="41">
        <f t="shared" si="81"/>
        <v>129</v>
      </c>
      <c r="AO125" s="461">
        <f t="shared" si="79"/>
        <v>150</v>
      </c>
      <c r="AP125" s="41">
        <f t="shared" si="82"/>
        <v>125</v>
      </c>
      <c r="AQ125" s="41" t="str">
        <f t="shared" si="84"/>
        <v>du</v>
      </c>
      <c r="AS125" s="139">
        <v>44287</v>
      </c>
      <c r="AT125" s="142">
        <v>352</v>
      </c>
      <c r="AU125" s="142">
        <v>368</v>
      </c>
      <c r="AV125" s="142">
        <v>528</v>
      </c>
      <c r="AW125" s="142">
        <v>128</v>
      </c>
      <c r="AX125" s="142">
        <v>64</v>
      </c>
      <c r="AY125" s="142">
        <v>176</v>
      </c>
      <c r="AZ125" s="142">
        <v>720</v>
      </c>
    </row>
    <row r="126" spans="38:52">
      <c r="AL126" s="27">
        <f t="shared" si="80"/>
        <v>45078</v>
      </c>
      <c r="AM126" s="41" t="str">
        <f t="shared" si="78"/>
        <v>dz</v>
      </c>
      <c r="AN126" s="41">
        <f t="shared" si="81"/>
        <v>130</v>
      </c>
      <c r="AO126" s="461">
        <f t="shared" si="79"/>
        <v>151</v>
      </c>
      <c r="AP126" s="41">
        <f t="shared" si="82"/>
        <v>126</v>
      </c>
      <c r="AQ126" s="41" t="str">
        <f t="shared" si="84"/>
        <v>dv</v>
      </c>
      <c r="AS126" s="139">
        <v>44317</v>
      </c>
      <c r="AT126" s="142">
        <v>320</v>
      </c>
      <c r="AU126" s="142">
        <v>424</v>
      </c>
      <c r="AV126" s="142">
        <v>480</v>
      </c>
      <c r="AW126" s="142">
        <v>176</v>
      </c>
      <c r="AX126" s="142">
        <v>88</v>
      </c>
      <c r="AY126" s="142">
        <v>160</v>
      </c>
      <c r="AZ126" s="142">
        <v>744</v>
      </c>
    </row>
    <row r="127" spans="38:52">
      <c r="AL127" s="27">
        <f t="shared" si="80"/>
        <v>45108</v>
      </c>
      <c r="AM127" s="41" t="str">
        <f t="shared" si="78"/>
        <v>ea</v>
      </c>
      <c r="AN127" s="41">
        <f t="shared" si="81"/>
        <v>131</v>
      </c>
      <c r="AO127" s="461">
        <f t="shared" si="79"/>
        <v>152</v>
      </c>
      <c r="AP127" s="41">
        <f t="shared" si="82"/>
        <v>127</v>
      </c>
      <c r="AQ127" s="41" t="str">
        <f t="shared" si="84"/>
        <v>dw</v>
      </c>
      <c r="AS127" s="139">
        <v>44348</v>
      </c>
      <c r="AT127" s="142">
        <v>352</v>
      </c>
      <c r="AU127" s="142">
        <v>368</v>
      </c>
      <c r="AV127" s="142">
        <v>528</v>
      </c>
      <c r="AW127" s="142">
        <v>128</v>
      </c>
      <c r="AX127" s="142">
        <v>64</v>
      </c>
      <c r="AY127" s="142">
        <v>176</v>
      </c>
      <c r="AZ127" s="142">
        <v>720</v>
      </c>
    </row>
    <row r="128" spans="38:52">
      <c r="AL128" s="27">
        <f t="shared" si="80"/>
        <v>45139</v>
      </c>
      <c r="AM128" s="41" t="str">
        <f t="shared" si="78"/>
        <v>eb</v>
      </c>
      <c r="AN128" s="41">
        <f t="shared" si="81"/>
        <v>132</v>
      </c>
      <c r="AO128" s="461">
        <f t="shared" si="79"/>
        <v>153</v>
      </c>
      <c r="AP128" s="41">
        <f t="shared" si="82"/>
        <v>128</v>
      </c>
      <c r="AQ128" s="41" t="str">
        <f>+"d"&amp;AQ24</f>
        <v>dx</v>
      </c>
      <c r="AS128" s="139">
        <v>44378</v>
      </c>
      <c r="AT128" s="142">
        <v>336</v>
      </c>
      <c r="AU128" s="142">
        <v>376</v>
      </c>
      <c r="AV128" s="142">
        <v>552</v>
      </c>
      <c r="AW128" s="142">
        <v>160</v>
      </c>
      <c r="AX128" s="142">
        <v>80</v>
      </c>
      <c r="AY128" s="142">
        <v>168</v>
      </c>
      <c r="AZ128" s="142">
        <v>744</v>
      </c>
    </row>
    <row r="129" spans="38:52">
      <c r="AL129" s="27">
        <f t="shared" si="80"/>
        <v>45170</v>
      </c>
      <c r="AM129" s="41" t="str">
        <f t="shared" si="78"/>
        <v>ec</v>
      </c>
      <c r="AN129" s="41">
        <f t="shared" si="81"/>
        <v>133</v>
      </c>
      <c r="AO129" s="461">
        <f t="shared" si="79"/>
        <v>154</v>
      </c>
      <c r="AP129" s="41">
        <f t="shared" si="82"/>
        <v>129</v>
      </c>
      <c r="AQ129" s="41" t="str">
        <f t="shared" si="84"/>
        <v>dy</v>
      </c>
      <c r="AS129" s="139">
        <v>44409</v>
      </c>
      <c r="AT129" s="142">
        <v>352</v>
      </c>
      <c r="AU129" s="142">
        <v>408</v>
      </c>
      <c r="AV129" s="142">
        <v>504</v>
      </c>
      <c r="AW129" s="142">
        <v>144</v>
      </c>
      <c r="AX129" s="142">
        <v>72</v>
      </c>
      <c r="AY129" s="142">
        <v>176</v>
      </c>
      <c r="AZ129" s="142">
        <v>744</v>
      </c>
    </row>
    <row r="130" spans="38:52">
      <c r="AL130" s="27">
        <f t="shared" si="80"/>
        <v>45200</v>
      </c>
      <c r="AM130" s="41" t="str">
        <f t="shared" ref="AM130:AM193" si="85">+VLOOKUP(AN130,$AP$1:$AQ$197,2,FALSE)</f>
        <v>ed</v>
      </c>
      <c r="AN130" s="41">
        <f t="shared" si="81"/>
        <v>134</v>
      </c>
      <c r="AO130" s="461">
        <f t="shared" ref="AO130:AO193" si="86">+MATCH(AL130,$AS$1:$AS$205,0)</f>
        <v>155</v>
      </c>
      <c r="AP130" s="41">
        <f t="shared" si="82"/>
        <v>130</v>
      </c>
      <c r="AQ130" s="41" t="str">
        <f t="shared" si="84"/>
        <v>dz</v>
      </c>
      <c r="AS130" s="139">
        <v>44440</v>
      </c>
      <c r="AT130" s="142">
        <v>336</v>
      </c>
      <c r="AU130" s="142">
        <v>384</v>
      </c>
      <c r="AV130" s="142">
        <v>504</v>
      </c>
      <c r="AW130" s="142">
        <v>144</v>
      </c>
      <c r="AX130" s="142">
        <v>72</v>
      </c>
      <c r="AY130" s="142">
        <v>168</v>
      </c>
      <c r="AZ130" s="142">
        <v>720</v>
      </c>
    </row>
    <row r="131" spans="38:52">
      <c r="AL131" s="27">
        <f t="shared" ref="AL131:AL194" si="87">+EDATE(AL130,1)</f>
        <v>45231</v>
      </c>
      <c r="AM131" s="41" t="str">
        <f t="shared" si="85"/>
        <v>ee</v>
      </c>
      <c r="AN131" s="41">
        <f t="shared" ref="AN131:AN194" si="88">+AN130+1</f>
        <v>135</v>
      </c>
      <c r="AO131" s="461">
        <f t="shared" si="86"/>
        <v>156</v>
      </c>
      <c r="AP131" s="41">
        <f t="shared" ref="AP131:AP194" si="89">+AP130+1</f>
        <v>131</v>
      </c>
      <c r="AQ131" s="41" t="str">
        <f>+"e"&amp;AQ1</f>
        <v>ea</v>
      </c>
      <c r="AS131" s="139">
        <v>44470</v>
      </c>
      <c r="AT131" s="142">
        <v>336</v>
      </c>
      <c r="AU131" s="142">
        <v>392</v>
      </c>
      <c r="AV131" s="142">
        <v>528</v>
      </c>
      <c r="AW131" s="142">
        <v>160</v>
      </c>
      <c r="AX131" s="142">
        <v>80</v>
      </c>
      <c r="AY131" s="142">
        <v>168</v>
      </c>
      <c r="AZ131" s="142">
        <v>744</v>
      </c>
    </row>
    <row r="132" spans="38:52">
      <c r="AL132" s="27">
        <f t="shared" si="87"/>
        <v>45261</v>
      </c>
      <c r="AM132" s="41" t="str">
        <f t="shared" si="85"/>
        <v>ef</v>
      </c>
      <c r="AN132" s="41">
        <f t="shared" si="88"/>
        <v>136</v>
      </c>
      <c r="AO132" s="461">
        <f t="shared" si="86"/>
        <v>157</v>
      </c>
      <c r="AP132" s="41">
        <f t="shared" si="89"/>
        <v>132</v>
      </c>
      <c r="AQ132" s="41" t="str">
        <f t="shared" ref="AQ132:AQ153" si="90">+"e"&amp;AQ2</f>
        <v>eb</v>
      </c>
      <c r="AS132" s="139">
        <v>44501</v>
      </c>
      <c r="AT132" s="142">
        <v>336</v>
      </c>
      <c r="AU132" s="142">
        <v>400</v>
      </c>
      <c r="AV132" s="142">
        <v>480</v>
      </c>
      <c r="AW132" s="142">
        <v>144</v>
      </c>
      <c r="AX132" s="142">
        <v>72</v>
      </c>
      <c r="AY132" s="142">
        <v>168</v>
      </c>
      <c r="AZ132" s="142">
        <v>720</v>
      </c>
    </row>
    <row r="133" spans="38:52">
      <c r="AL133" s="27">
        <f t="shared" si="87"/>
        <v>45292</v>
      </c>
      <c r="AM133" s="41" t="str">
        <f t="shared" si="85"/>
        <v>eg</v>
      </c>
      <c r="AN133" s="41">
        <f t="shared" si="88"/>
        <v>137</v>
      </c>
      <c r="AO133" s="461">
        <f t="shared" si="86"/>
        <v>158</v>
      </c>
      <c r="AP133" s="41">
        <f t="shared" si="89"/>
        <v>133</v>
      </c>
      <c r="AQ133" s="41" t="str">
        <f t="shared" si="90"/>
        <v>ec</v>
      </c>
      <c r="AS133" s="139">
        <v>44531</v>
      </c>
      <c r="AT133" s="142">
        <v>368</v>
      </c>
      <c r="AU133" s="142">
        <v>392</v>
      </c>
      <c r="AV133" s="142">
        <v>528</v>
      </c>
      <c r="AW133" s="142">
        <v>128</v>
      </c>
      <c r="AX133" s="142">
        <v>64</v>
      </c>
      <c r="AY133" s="142">
        <v>184</v>
      </c>
      <c r="AZ133" s="142">
        <v>744</v>
      </c>
    </row>
    <row r="134" spans="38:52">
      <c r="AL134" s="27">
        <f t="shared" si="87"/>
        <v>45323</v>
      </c>
      <c r="AM134" s="41" t="str">
        <f t="shared" si="85"/>
        <v>eh</v>
      </c>
      <c r="AN134" s="41">
        <f t="shared" si="88"/>
        <v>138</v>
      </c>
      <c r="AO134" s="461">
        <f t="shared" si="86"/>
        <v>159</v>
      </c>
      <c r="AP134" s="41">
        <f t="shared" si="89"/>
        <v>134</v>
      </c>
      <c r="AQ134" s="41" t="str">
        <f t="shared" si="90"/>
        <v>ed</v>
      </c>
      <c r="AS134" s="140">
        <v>44562</v>
      </c>
      <c r="AT134" s="143">
        <v>336</v>
      </c>
      <c r="AU134" s="143">
        <v>392</v>
      </c>
      <c r="AV134" s="143">
        <v>528</v>
      </c>
      <c r="AW134" s="143">
        <v>160</v>
      </c>
      <c r="AX134" s="143">
        <v>80</v>
      </c>
      <c r="AY134" s="143">
        <v>168</v>
      </c>
      <c r="AZ134" s="143">
        <v>744</v>
      </c>
    </row>
    <row r="135" spans="38:52">
      <c r="AL135" s="27">
        <f t="shared" si="87"/>
        <v>45352</v>
      </c>
      <c r="AM135" s="41" t="str">
        <f t="shared" si="85"/>
        <v>ei</v>
      </c>
      <c r="AN135" s="41">
        <f t="shared" si="88"/>
        <v>139</v>
      </c>
      <c r="AO135" s="461">
        <f t="shared" si="86"/>
        <v>160</v>
      </c>
      <c r="AP135" s="41">
        <f t="shared" si="89"/>
        <v>135</v>
      </c>
      <c r="AQ135" s="41" t="str">
        <f t="shared" si="90"/>
        <v>ee</v>
      </c>
      <c r="AS135" s="140">
        <v>44593</v>
      </c>
      <c r="AT135" s="143">
        <v>320</v>
      </c>
      <c r="AU135" s="143">
        <v>376</v>
      </c>
      <c r="AV135" s="143">
        <v>480</v>
      </c>
      <c r="AW135" s="143">
        <v>128</v>
      </c>
      <c r="AX135" s="143">
        <v>64</v>
      </c>
      <c r="AY135" s="143">
        <v>160</v>
      </c>
      <c r="AZ135" s="143">
        <v>672</v>
      </c>
    </row>
    <row r="136" spans="38:52">
      <c r="AL136" s="27">
        <f t="shared" si="87"/>
        <v>45383</v>
      </c>
      <c r="AM136" s="41" t="str">
        <f t="shared" si="85"/>
        <v>ej</v>
      </c>
      <c r="AN136" s="41">
        <f t="shared" si="88"/>
        <v>140</v>
      </c>
      <c r="AO136" s="461">
        <f t="shared" si="86"/>
        <v>161</v>
      </c>
      <c r="AP136" s="41">
        <f t="shared" si="89"/>
        <v>136</v>
      </c>
      <c r="AQ136" s="41" t="str">
        <f t="shared" si="90"/>
        <v>ef</v>
      </c>
      <c r="AS136" s="140">
        <v>44621</v>
      </c>
      <c r="AT136" s="143">
        <v>368</v>
      </c>
      <c r="AU136" s="143">
        <v>392</v>
      </c>
      <c r="AV136" s="143">
        <v>528</v>
      </c>
      <c r="AW136" s="143">
        <v>128</v>
      </c>
      <c r="AX136" s="143">
        <v>64</v>
      </c>
      <c r="AY136" s="143">
        <v>184</v>
      </c>
      <c r="AZ136" s="143">
        <v>744</v>
      </c>
    </row>
    <row r="137" spans="38:52">
      <c r="AL137" s="27">
        <f t="shared" si="87"/>
        <v>45413</v>
      </c>
      <c r="AM137" s="41" t="str">
        <f t="shared" si="85"/>
        <v>ek</v>
      </c>
      <c r="AN137" s="41">
        <f t="shared" si="88"/>
        <v>141</v>
      </c>
      <c r="AO137" s="461">
        <f t="shared" si="86"/>
        <v>162</v>
      </c>
      <c r="AP137" s="41">
        <f t="shared" si="89"/>
        <v>137</v>
      </c>
      <c r="AQ137" s="41" t="str">
        <f t="shared" si="90"/>
        <v>eg</v>
      </c>
      <c r="AS137" s="140">
        <v>44652</v>
      </c>
      <c r="AT137" s="143">
        <v>336</v>
      </c>
      <c r="AU137" s="143">
        <v>368</v>
      </c>
      <c r="AV137" s="143">
        <v>528</v>
      </c>
      <c r="AW137" s="143">
        <v>144</v>
      </c>
      <c r="AX137" s="143">
        <v>72</v>
      </c>
      <c r="AY137" s="143">
        <v>168</v>
      </c>
      <c r="AZ137" s="143">
        <v>720</v>
      </c>
    </row>
    <row r="138" spans="38:52">
      <c r="AL138" s="27">
        <f t="shared" si="87"/>
        <v>45444</v>
      </c>
      <c r="AM138" s="41" t="str">
        <f t="shared" si="85"/>
        <v>el</v>
      </c>
      <c r="AN138" s="41">
        <f t="shared" si="88"/>
        <v>142</v>
      </c>
      <c r="AO138" s="461">
        <f t="shared" si="86"/>
        <v>163</v>
      </c>
      <c r="AP138" s="41">
        <f t="shared" si="89"/>
        <v>138</v>
      </c>
      <c r="AQ138" s="41" t="str">
        <f t="shared" si="90"/>
        <v>eh</v>
      </c>
      <c r="AS138" s="140">
        <v>44682</v>
      </c>
      <c r="AT138" s="143">
        <v>336</v>
      </c>
      <c r="AU138" s="143">
        <v>424</v>
      </c>
      <c r="AV138" s="143">
        <v>480</v>
      </c>
      <c r="AW138" s="143">
        <v>160</v>
      </c>
      <c r="AX138" s="143">
        <v>80</v>
      </c>
      <c r="AY138" s="143">
        <v>168</v>
      </c>
      <c r="AZ138" s="143">
        <v>744</v>
      </c>
    </row>
    <row r="139" spans="38:52">
      <c r="AL139" s="27">
        <f t="shared" si="87"/>
        <v>45474</v>
      </c>
      <c r="AM139" s="41" t="str">
        <f t="shared" si="85"/>
        <v>em</v>
      </c>
      <c r="AN139" s="41">
        <f t="shared" si="88"/>
        <v>143</v>
      </c>
      <c r="AO139" s="461">
        <f t="shared" si="86"/>
        <v>164</v>
      </c>
      <c r="AP139" s="41">
        <f t="shared" si="89"/>
        <v>139</v>
      </c>
      <c r="AQ139" s="41" t="str">
        <f t="shared" si="90"/>
        <v>ei</v>
      </c>
      <c r="AS139" s="140">
        <v>44713</v>
      </c>
      <c r="AT139" s="143">
        <v>352</v>
      </c>
      <c r="AU139" s="143">
        <v>368</v>
      </c>
      <c r="AV139" s="143">
        <v>528</v>
      </c>
      <c r="AW139" s="143">
        <v>128</v>
      </c>
      <c r="AX139" s="143">
        <v>64</v>
      </c>
      <c r="AY139" s="143">
        <v>176</v>
      </c>
      <c r="AZ139" s="143">
        <v>720</v>
      </c>
    </row>
    <row r="140" spans="38:52">
      <c r="AL140" s="27">
        <f t="shared" si="87"/>
        <v>45505</v>
      </c>
      <c r="AM140" s="41" t="str">
        <f t="shared" si="85"/>
        <v>en</v>
      </c>
      <c r="AN140" s="41">
        <f t="shared" si="88"/>
        <v>144</v>
      </c>
      <c r="AO140" s="461">
        <f t="shared" si="86"/>
        <v>165</v>
      </c>
      <c r="AP140" s="41">
        <f t="shared" si="89"/>
        <v>140</v>
      </c>
      <c r="AQ140" s="41" t="str">
        <f t="shared" si="90"/>
        <v>ej</v>
      </c>
      <c r="AS140" s="140">
        <v>44743</v>
      </c>
      <c r="AT140" s="143">
        <v>320</v>
      </c>
      <c r="AU140" s="143">
        <v>376</v>
      </c>
      <c r="AV140" s="143">
        <v>552</v>
      </c>
      <c r="AW140" s="143">
        <v>176</v>
      </c>
      <c r="AX140" s="143">
        <v>88</v>
      </c>
      <c r="AY140" s="143">
        <v>160</v>
      </c>
      <c r="AZ140" s="143">
        <v>744</v>
      </c>
    </row>
    <row r="141" spans="38:52">
      <c r="AL141" s="27">
        <f t="shared" si="87"/>
        <v>45536</v>
      </c>
      <c r="AM141" s="41" t="str">
        <f t="shared" si="85"/>
        <v>eo</v>
      </c>
      <c r="AN141" s="41">
        <f t="shared" si="88"/>
        <v>145</v>
      </c>
      <c r="AO141" s="461">
        <f t="shared" si="86"/>
        <v>166</v>
      </c>
      <c r="AP141" s="41">
        <f t="shared" si="89"/>
        <v>141</v>
      </c>
      <c r="AQ141" s="41" t="str">
        <f t="shared" si="90"/>
        <v>ek</v>
      </c>
      <c r="AS141" s="140">
        <v>44774</v>
      </c>
      <c r="AT141" s="143">
        <v>368</v>
      </c>
      <c r="AU141" s="143">
        <v>408</v>
      </c>
      <c r="AV141" s="143">
        <v>504</v>
      </c>
      <c r="AW141" s="143">
        <v>128</v>
      </c>
      <c r="AX141" s="143">
        <v>64</v>
      </c>
      <c r="AY141" s="143">
        <v>184</v>
      </c>
      <c r="AZ141" s="143">
        <v>744</v>
      </c>
    </row>
    <row r="142" spans="38:52">
      <c r="AL142" s="27">
        <f t="shared" si="87"/>
        <v>45566</v>
      </c>
      <c r="AM142" s="41" t="str">
        <f t="shared" si="85"/>
        <v>ep</v>
      </c>
      <c r="AN142" s="41">
        <f t="shared" si="88"/>
        <v>146</v>
      </c>
      <c r="AO142" s="461">
        <f t="shared" si="86"/>
        <v>167</v>
      </c>
      <c r="AP142" s="41">
        <f t="shared" si="89"/>
        <v>142</v>
      </c>
      <c r="AQ142" s="41" t="str">
        <f t="shared" si="90"/>
        <v>el</v>
      </c>
      <c r="AS142" s="140">
        <v>44805</v>
      </c>
      <c r="AT142" s="143">
        <v>336</v>
      </c>
      <c r="AU142" s="143">
        <v>384</v>
      </c>
      <c r="AV142" s="143">
        <v>504</v>
      </c>
      <c r="AW142" s="143">
        <v>144</v>
      </c>
      <c r="AX142" s="143">
        <v>72</v>
      </c>
      <c r="AY142" s="143">
        <v>168</v>
      </c>
      <c r="AZ142" s="143">
        <v>720</v>
      </c>
    </row>
    <row r="143" spans="38:52">
      <c r="AL143" s="27">
        <f t="shared" si="87"/>
        <v>45597</v>
      </c>
      <c r="AM143" s="41" t="str">
        <f t="shared" si="85"/>
        <v>eq</v>
      </c>
      <c r="AN143" s="41">
        <f t="shared" si="88"/>
        <v>147</v>
      </c>
      <c r="AO143" s="461">
        <f t="shared" si="86"/>
        <v>168</v>
      </c>
      <c r="AP143" s="41">
        <f t="shared" si="89"/>
        <v>143</v>
      </c>
      <c r="AQ143" s="41" t="str">
        <f t="shared" si="90"/>
        <v>em</v>
      </c>
      <c r="AS143" s="140">
        <v>44835</v>
      </c>
      <c r="AT143" s="143">
        <v>336</v>
      </c>
      <c r="AU143" s="143">
        <v>392</v>
      </c>
      <c r="AV143" s="143">
        <v>528</v>
      </c>
      <c r="AW143" s="143">
        <v>160</v>
      </c>
      <c r="AX143" s="143">
        <v>80</v>
      </c>
      <c r="AY143" s="143">
        <v>168</v>
      </c>
      <c r="AZ143" s="143">
        <v>744</v>
      </c>
    </row>
    <row r="144" spans="38:52">
      <c r="AL144" s="27">
        <f t="shared" si="87"/>
        <v>45627</v>
      </c>
      <c r="AM144" s="41" t="str">
        <f t="shared" si="85"/>
        <v>er</v>
      </c>
      <c r="AN144" s="41">
        <f t="shared" si="88"/>
        <v>148</v>
      </c>
      <c r="AO144" s="461">
        <f t="shared" si="86"/>
        <v>169</v>
      </c>
      <c r="AP144" s="41">
        <f t="shared" si="89"/>
        <v>144</v>
      </c>
      <c r="AQ144" s="41" t="str">
        <f t="shared" si="90"/>
        <v>en</v>
      </c>
      <c r="AS144" s="140">
        <v>44866</v>
      </c>
      <c r="AT144" s="143">
        <v>336</v>
      </c>
      <c r="AU144" s="143">
        <v>400</v>
      </c>
      <c r="AV144" s="143">
        <v>480</v>
      </c>
      <c r="AW144" s="143">
        <v>144</v>
      </c>
      <c r="AX144" s="143">
        <v>72</v>
      </c>
      <c r="AY144" s="143">
        <v>168</v>
      </c>
      <c r="AZ144" s="143">
        <v>720</v>
      </c>
    </row>
    <row r="145" spans="38:52">
      <c r="AL145" s="27">
        <f t="shared" si="87"/>
        <v>45658</v>
      </c>
      <c r="AM145" s="41" t="str">
        <f t="shared" si="85"/>
        <v>es</v>
      </c>
      <c r="AN145" s="41">
        <f t="shared" si="88"/>
        <v>149</v>
      </c>
      <c r="AO145" s="461">
        <f t="shared" si="86"/>
        <v>170</v>
      </c>
      <c r="AP145" s="41">
        <f t="shared" si="89"/>
        <v>145</v>
      </c>
      <c r="AQ145" s="41" t="str">
        <f t="shared" si="90"/>
        <v>eo</v>
      </c>
      <c r="AS145" s="140">
        <v>44896</v>
      </c>
      <c r="AT145" s="143">
        <v>336</v>
      </c>
      <c r="AU145" s="143">
        <v>392</v>
      </c>
      <c r="AV145" s="143">
        <v>528</v>
      </c>
      <c r="AW145" s="143">
        <v>160</v>
      </c>
      <c r="AX145" s="143">
        <v>80</v>
      </c>
      <c r="AY145" s="143">
        <v>168</v>
      </c>
      <c r="AZ145" s="143">
        <v>744</v>
      </c>
    </row>
    <row r="146" spans="38:52">
      <c r="AL146" s="27">
        <f t="shared" si="87"/>
        <v>45689</v>
      </c>
      <c r="AM146" s="41" t="str">
        <f t="shared" si="85"/>
        <v>et</v>
      </c>
      <c r="AN146" s="41">
        <f t="shared" si="88"/>
        <v>150</v>
      </c>
      <c r="AO146" s="461">
        <f t="shared" si="86"/>
        <v>171</v>
      </c>
      <c r="AP146" s="41">
        <f t="shared" si="89"/>
        <v>146</v>
      </c>
      <c r="AQ146" s="41" t="str">
        <f t="shared" si="90"/>
        <v>ep</v>
      </c>
      <c r="AS146" s="139">
        <v>44927</v>
      </c>
      <c r="AT146" s="142">
        <v>336</v>
      </c>
      <c r="AU146" s="142">
        <v>392</v>
      </c>
      <c r="AV146" s="142">
        <v>528</v>
      </c>
      <c r="AW146" s="142">
        <v>160</v>
      </c>
      <c r="AX146" s="142">
        <v>80</v>
      </c>
      <c r="AY146" s="142">
        <v>168</v>
      </c>
      <c r="AZ146" s="142">
        <v>744</v>
      </c>
    </row>
    <row r="147" spans="38:52">
      <c r="AL147" s="27">
        <f t="shared" si="87"/>
        <v>45717</v>
      </c>
      <c r="AM147" s="41" t="str">
        <f t="shared" si="85"/>
        <v>eu</v>
      </c>
      <c r="AN147" s="41">
        <f t="shared" si="88"/>
        <v>151</v>
      </c>
      <c r="AO147" s="461">
        <f t="shared" si="86"/>
        <v>172</v>
      </c>
      <c r="AP147" s="41">
        <f t="shared" si="89"/>
        <v>147</v>
      </c>
      <c r="AQ147" s="41" t="str">
        <f t="shared" si="90"/>
        <v>eq</v>
      </c>
      <c r="AS147" s="139">
        <v>44958</v>
      </c>
      <c r="AT147" s="142">
        <v>320</v>
      </c>
      <c r="AU147" s="142">
        <v>376</v>
      </c>
      <c r="AV147" s="142">
        <v>480</v>
      </c>
      <c r="AW147" s="142">
        <v>128</v>
      </c>
      <c r="AX147" s="142">
        <v>64</v>
      </c>
      <c r="AY147" s="142">
        <v>160</v>
      </c>
      <c r="AZ147" s="142">
        <v>672</v>
      </c>
    </row>
    <row r="148" spans="38:52">
      <c r="AL148" s="27">
        <f t="shared" si="87"/>
        <v>45748</v>
      </c>
      <c r="AM148" s="41" t="str">
        <f t="shared" si="85"/>
        <v>ev</v>
      </c>
      <c r="AN148" s="41">
        <f t="shared" si="88"/>
        <v>152</v>
      </c>
      <c r="AO148" s="461">
        <f t="shared" si="86"/>
        <v>173</v>
      </c>
      <c r="AP148" s="41">
        <f t="shared" si="89"/>
        <v>148</v>
      </c>
      <c r="AQ148" s="41" t="str">
        <f t="shared" si="90"/>
        <v>er</v>
      </c>
      <c r="AS148" s="139">
        <v>44986</v>
      </c>
      <c r="AT148" s="142">
        <v>368</v>
      </c>
      <c r="AU148" s="142">
        <v>392</v>
      </c>
      <c r="AV148" s="142">
        <v>528</v>
      </c>
      <c r="AW148" s="142">
        <v>128</v>
      </c>
      <c r="AX148" s="142">
        <v>64</v>
      </c>
      <c r="AY148" s="142">
        <v>184</v>
      </c>
      <c r="AZ148" s="142">
        <v>744</v>
      </c>
    </row>
    <row r="149" spans="38:52">
      <c r="AL149" s="27">
        <f t="shared" si="87"/>
        <v>45778</v>
      </c>
      <c r="AM149" s="41" t="str">
        <f t="shared" si="85"/>
        <v>ew</v>
      </c>
      <c r="AN149" s="41">
        <f t="shared" si="88"/>
        <v>153</v>
      </c>
      <c r="AO149" s="461">
        <f t="shared" si="86"/>
        <v>174</v>
      </c>
      <c r="AP149" s="41">
        <f t="shared" si="89"/>
        <v>149</v>
      </c>
      <c r="AQ149" s="41" t="str">
        <f t="shared" si="90"/>
        <v>es</v>
      </c>
      <c r="AS149" s="139">
        <v>45017</v>
      </c>
      <c r="AT149" s="142">
        <v>320</v>
      </c>
      <c r="AU149" s="142">
        <v>368</v>
      </c>
      <c r="AV149" s="142">
        <v>528</v>
      </c>
      <c r="AW149" s="142">
        <v>160</v>
      </c>
      <c r="AX149" s="142">
        <v>80</v>
      </c>
      <c r="AY149" s="142">
        <v>160</v>
      </c>
      <c r="AZ149" s="142">
        <v>720</v>
      </c>
    </row>
    <row r="150" spans="38:52">
      <c r="AL150" s="27">
        <f t="shared" si="87"/>
        <v>45809</v>
      </c>
      <c r="AM150" s="41" t="str">
        <f t="shared" si="85"/>
        <v>ex</v>
      </c>
      <c r="AN150" s="41">
        <f t="shared" si="88"/>
        <v>154</v>
      </c>
      <c r="AO150" s="461">
        <f t="shared" si="86"/>
        <v>175</v>
      </c>
      <c r="AP150" s="41">
        <f t="shared" si="89"/>
        <v>150</v>
      </c>
      <c r="AQ150" s="41" t="str">
        <f t="shared" si="90"/>
        <v>et</v>
      </c>
      <c r="AS150" s="139">
        <v>45047</v>
      </c>
      <c r="AT150" s="142">
        <v>352</v>
      </c>
      <c r="AU150" s="142">
        <v>424</v>
      </c>
      <c r="AV150" s="142">
        <v>480</v>
      </c>
      <c r="AW150" s="142">
        <v>144</v>
      </c>
      <c r="AX150" s="142">
        <v>72</v>
      </c>
      <c r="AY150" s="142">
        <v>176</v>
      </c>
      <c r="AZ150" s="142">
        <v>744</v>
      </c>
    </row>
    <row r="151" spans="38:52">
      <c r="AL151" s="27">
        <f t="shared" si="87"/>
        <v>45839</v>
      </c>
      <c r="AM151" s="41" t="str">
        <f t="shared" si="85"/>
        <v>ey</v>
      </c>
      <c r="AN151" s="41">
        <f t="shared" si="88"/>
        <v>155</v>
      </c>
      <c r="AO151" s="461">
        <f t="shared" si="86"/>
        <v>176</v>
      </c>
      <c r="AP151" s="41">
        <f t="shared" si="89"/>
        <v>151</v>
      </c>
      <c r="AQ151" s="41" t="str">
        <f t="shared" si="90"/>
        <v>eu</v>
      </c>
      <c r="AS151" s="139">
        <v>45078</v>
      </c>
      <c r="AT151" s="142">
        <v>352</v>
      </c>
      <c r="AU151" s="142">
        <v>368</v>
      </c>
      <c r="AV151" s="142">
        <v>528</v>
      </c>
      <c r="AW151" s="142">
        <v>128</v>
      </c>
      <c r="AX151" s="142">
        <v>64</v>
      </c>
      <c r="AY151" s="142">
        <v>176</v>
      </c>
      <c r="AZ151" s="142">
        <v>720</v>
      </c>
    </row>
    <row r="152" spans="38:52">
      <c r="AL152" s="27">
        <f t="shared" si="87"/>
        <v>45870</v>
      </c>
      <c r="AM152" s="41" t="str">
        <f t="shared" si="85"/>
        <v>ez</v>
      </c>
      <c r="AN152" s="41">
        <f t="shared" si="88"/>
        <v>156</v>
      </c>
      <c r="AO152" s="461">
        <f t="shared" si="86"/>
        <v>177</v>
      </c>
      <c r="AP152" s="41">
        <f t="shared" si="89"/>
        <v>152</v>
      </c>
      <c r="AQ152" s="41" t="str">
        <f t="shared" si="90"/>
        <v>ev</v>
      </c>
      <c r="AS152" s="139">
        <v>45108</v>
      </c>
      <c r="AT152" s="142">
        <v>320</v>
      </c>
      <c r="AU152" s="142">
        <v>376</v>
      </c>
      <c r="AV152" s="142">
        <v>552</v>
      </c>
      <c r="AW152" s="142">
        <v>176</v>
      </c>
      <c r="AX152" s="142">
        <v>88</v>
      </c>
      <c r="AY152" s="142">
        <v>160</v>
      </c>
      <c r="AZ152" s="142">
        <v>744</v>
      </c>
    </row>
    <row r="153" spans="38:52">
      <c r="AL153" s="27">
        <f t="shared" si="87"/>
        <v>45901</v>
      </c>
      <c r="AM153" s="41" t="str">
        <f t="shared" si="85"/>
        <v>fa</v>
      </c>
      <c r="AN153" s="41">
        <f t="shared" si="88"/>
        <v>157</v>
      </c>
      <c r="AO153" s="461">
        <f t="shared" si="86"/>
        <v>178</v>
      </c>
      <c r="AP153" s="41">
        <f t="shared" si="89"/>
        <v>153</v>
      </c>
      <c r="AQ153" s="41" t="str">
        <f t="shared" si="90"/>
        <v>ew</v>
      </c>
      <c r="AS153" s="139">
        <v>45139</v>
      </c>
      <c r="AT153" s="142">
        <v>368</v>
      </c>
      <c r="AU153" s="142">
        <v>408</v>
      </c>
      <c r="AV153" s="142">
        <v>504</v>
      </c>
      <c r="AW153" s="142">
        <v>128</v>
      </c>
      <c r="AX153" s="142">
        <v>64</v>
      </c>
      <c r="AY153" s="142">
        <v>184</v>
      </c>
      <c r="AZ153" s="142">
        <v>744</v>
      </c>
    </row>
    <row r="154" spans="38:52">
      <c r="AL154" s="27">
        <f t="shared" si="87"/>
        <v>45931</v>
      </c>
      <c r="AM154" s="41" t="str">
        <f t="shared" si="85"/>
        <v>fb</v>
      </c>
      <c r="AN154" s="41">
        <f t="shared" si="88"/>
        <v>158</v>
      </c>
      <c r="AO154" s="461">
        <f t="shared" si="86"/>
        <v>179</v>
      </c>
      <c r="AP154" s="41">
        <f t="shared" si="89"/>
        <v>154</v>
      </c>
      <c r="AQ154" s="41" t="str">
        <f>+"e"&amp;AQ24</f>
        <v>ex</v>
      </c>
      <c r="AS154" s="139">
        <v>45170</v>
      </c>
      <c r="AT154" s="142">
        <v>320</v>
      </c>
      <c r="AU154" s="142">
        <v>384</v>
      </c>
      <c r="AV154" s="142">
        <v>504</v>
      </c>
      <c r="AW154" s="142">
        <v>160</v>
      </c>
      <c r="AX154" s="142">
        <v>80</v>
      </c>
      <c r="AY154" s="142">
        <v>160</v>
      </c>
      <c r="AZ154" s="142">
        <v>720</v>
      </c>
    </row>
    <row r="155" spans="38:52">
      <c r="AL155" s="27">
        <f t="shared" si="87"/>
        <v>45962</v>
      </c>
      <c r="AM155" s="41" t="str">
        <f t="shared" si="85"/>
        <v>fc</v>
      </c>
      <c r="AN155" s="41">
        <f t="shared" si="88"/>
        <v>159</v>
      </c>
      <c r="AO155" s="461">
        <f t="shared" si="86"/>
        <v>180</v>
      </c>
      <c r="AP155" s="41">
        <f t="shared" si="89"/>
        <v>155</v>
      </c>
      <c r="AQ155" s="41" t="str">
        <f>+"e"&amp;AQ25</f>
        <v>ey</v>
      </c>
      <c r="AS155" s="139">
        <v>45200</v>
      </c>
      <c r="AT155" s="142">
        <v>352</v>
      </c>
      <c r="AU155" s="142">
        <v>392</v>
      </c>
      <c r="AV155" s="142">
        <v>528</v>
      </c>
      <c r="AW155" s="142">
        <v>144</v>
      </c>
      <c r="AX155" s="142">
        <v>72</v>
      </c>
      <c r="AY155" s="142">
        <v>176</v>
      </c>
      <c r="AZ155" s="142">
        <v>744</v>
      </c>
    </row>
    <row r="156" spans="38:52">
      <c r="AL156" s="27">
        <f t="shared" si="87"/>
        <v>45992</v>
      </c>
      <c r="AM156" s="41" t="str">
        <f t="shared" si="85"/>
        <v>fd</v>
      </c>
      <c r="AN156" s="41">
        <f t="shared" si="88"/>
        <v>160</v>
      </c>
      <c r="AO156" s="461">
        <f t="shared" si="86"/>
        <v>181</v>
      </c>
      <c r="AP156" s="41">
        <f t="shared" si="89"/>
        <v>156</v>
      </c>
      <c r="AQ156" s="41" t="str">
        <f t="shared" ref="AQ156" si="91">+"e"&amp;AQ26</f>
        <v>ez</v>
      </c>
      <c r="AS156" s="139">
        <v>45231</v>
      </c>
      <c r="AT156" s="142">
        <v>336</v>
      </c>
      <c r="AU156" s="142">
        <v>400</v>
      </c>
      <c r="AV156" s="142">
        <v>480</v>
      </c>
      <c r="AW156" s="142">
        <v>144</v>
      </c>
      <c r="AX156" s="142">
        <v>72</v>
      </c>
      <c r="AY156" s="142">
        <v>168</v>
      </c>
      <c r="AZ156" s="142">
        <v>720</v>
      </c>
    </row>
    <row r="157" spans="38:52">
      <c r="AL157" s="27">
        <f t="shared" si="87"/>
        <v>46023</v>
      </c>
      <c r="AM157" s="41" t="str">
        <f t="shared" si="85"/>
        <v>fe</v>
      </c>
      <c r="AN157" s="41">
        <f t="shared" si="88"/>
        <v>161</v>
      </c>
      <c r="AO157" s="461">
        <f t="shared" si="86"/>
        <v>182</v>
      </c>
      <c r="AP157" s="41">
        <f t="shared" si="89"/>
        <v>157</v>
      </c>
      <c r="AQ157" s="41" t="str">
        <f>+"f"&amp;AQ1</f>
        <v>fa</v>
      </c>
      <c r="AS157" s="139">
        <v>45261</v>
      </c>
      <c r="AT157" s="142">
        <v>320</v>
      </c>
      <c r="AU157" s="142">
        <v>392</v>
      </c>
      <c r="AV157" s="142">
        <v>528</v>
      </c>
      <c r="AW157" s="142">
        <v>176</v>
      </c>
      <c r="AX157" s="142">
        <v>88</v>
      </c>
      <c r="AY157" s="142">
        <v>160</v>
      </c>
      <c r="AZ157" s="142">
        <v>744</v>
      </c>
    </row>
    <row r="158" spans="38:52">
      <c r="AL158" s="27">
        <f t="shared" si="87"/>
        <v>46054</v>
      </c>
      <c r="AM158" s="41" t="str">
        <f t="shared" si="85"/>
        <v>ff</v>
      </c>
      <c r="AN158" s="41">
        <f t="shared" si="88"/>
        <v>162</v>
      </c>
      <c r="AO158" s="461">
        <f t="shared" si="86"/>
        <v>183</v>
      </c>
      <c r="AP158" s="41">
        <f t="shared" si="89"/>
        <v>158</v>
      </c>
      <c r="AQ158" s="41" t="str">
        <f t="shared" ref="AQ158:AQ182" si="92">+"f"&amp;AQ2</f>
        <v>fb</v>
      </c>
      <c r="AS158" s="140">
        <v>45292</v>
      </c>
      <c r="AT158" s="143">
        <v>352</v>
      </c>
      <c r="AU158" s="143">
        <v>392</v>
      </c>
      <c r="AV158" s="143">
        <v>528</v>
      </c>
      <c r="AW158" s="143">
        <v>144</v>
      </c>
      <c r="AX158" s="143">
        <v>72</v>
      </c>
      <c r="AY158" s="143">
        <v>176</v>
      </c>
      <c r="AZ158" s="143">
        <v>744</v>
      </c>
    </row>
    <row r="159" spans="38:52">
      <c r="AL159" s="27">
        <f t="shared" si="87"/>
        <v>46082</v>
      </c>
      <c r="AM159" s="41" t="str">
        <f t="shared" si="85"/>
        <v>fg</v>
      </c>
      <c r="AN159" s="41">
        <f t="shared" si="88"/>
        <v>163</v>
      </c>
      <c r="AO159" s="461">
        <f t="shared" si="86"/>
        <v>184</v>
      </c>
      <c r="AP159" s="41">
        <f t="shared" si="89"/>
        <v>159</v>
      </c>
      <c r="AQ159" s="41" t="str">
        <f t="shared" si="92"/>
        <v>fc</v>
      </c>
      <c r="AS159" s="140">
        <v>45323</v>
      </c>
      <c r="AT159" s="143">
        <v>336</v>
      </c>
      <c r="AU159" s="143">
        <v>376</v>
      </c>
      <c r="AV159" s="143">
        <v>480</v>
      </c>
      <c r="AW159" s="143">
        <v>128</v>
      </c>
      <c r="AX159" s="143">
        <v>64</v>
      </c>
      <c r="AY159" s="143">
        <v>168</v>
      </c>
      <c r="AZ159" s="143">
        <v>696</v>
      </c>
    </row>
    <row r="160" spans="38:52">
      <c r="AL160" s="27">
        <f t="shared" si="87"/>
        <v>46113</v>
      </c>
      <c r="AM160" s="41" t="str">
        <f t="shared" si="85"/>
        <v>fh</v>
      </c>
      <c r="AN160" s="41">
        <f t="shared" si="88"/>
        <v>164</v>
      </c>
      <c r="AO160" s="461">
        <f t="shared" si="86"/>
        <v>185</v>
      </c>
      <c r="AP160" s="41">
        <f t="shared" si="89"/>
        <v>160</v>
      </c>
      <c r="AQ160" s="41" t="str">
        <f t="shared" si="92"/>
        <v>fd</v>
      </c>
      <c r="AS160" s="140">
        <v>45352</v>
      </c>
      <c r="AT160" s="143">
        <v>336</v>
      </c>
      <c r="AU160" s="143">
        <v>392</v>
      </c>
      <c r="AV160" s="143">
        <v>528</v>
      </c>
      <c r="AW160" s="143">
        <v>160</v>
      </c>
      <c r="AX160" s="143">
        <v>80</v>
      </c>
      <c r="AY160" s="143">
        <v>168</v>
      </c>
      <c r="AZ160" s="143">
        <v>744</v>
      </c>
    </row>
    <row r="161" spans="38:52">
      <c r="AL161" s="27">
        <f t="shared" si="87"/>
        <v>46143</v>
      </c>
      <c r="AM161" s="41" t="str">
        <f t="shared" si="85"/>
        <v>fi</v>
      </c>
      <c r="AN161" s="41">
        <f t="shared" si="88"/>
        <v>165</v>
      </c>
      <c r="AO161" s="461">
        <f t="shared" si="86"/>
        <v>186</v>
      </c>
      <c r="AP161" s="41">
        <f t="shared" si="89"/>
        <v>161</v>
      </c>
      <c r="AQ161" s="41" t="str">
        <f t="shared" si="92"/>
        <v>fe</v>
      </c>
      <c r="AS161" s="140">
        <v>45383</v>
      </c>
      <c r="AT161" s="143">
        <v>352</v>
      </c>
      <c r="AU161" s="143">
        <v>368</v>
      </c>
      <c r="AV161" s="143">
        <v>528</v>
      </c>
      <c r="AW161" s="143">
        <v>128</v>
      </c>
      <c r="AX161" s="143">
        <v>64</v>
      </c>
      <c r="AY161" s="143">
        <v>176</v>
      </c>
      <c r="AZ161" s="143">
        <v>720</v>
      </c>
    </row>
    <row r="162" spans="38:52">
      <c r="AL162" s="27">
        <f t="shared" si="87"/>
        <v>46174</v>
      </c>
      <c r="AM162" s="41" t="str">
        <f t="shared" si="85"/>
        <v>fj</v>
      </c>
      <c r="AN162" s="41">
        <f t="shared" si="88"/>
        <v>166</v>
      </c>
      <c r="AO162" s="461">
        <f t="shared" si="86"/>
        <v>187</v>
      </c>
      <c r="AP162" s="41">
        <f t="shared" si="89"/>
        <v>162</v>
      </c>
      <c r="AQ162" s="41" t="str">
        <f t="shared" si="92"/>
        <v>ff</v>
      </c>
      <c r="AS162" s="140">
        <v>45413</v>
      </c>
      <c r="AT162" s="143">
        <v>352</v>
      </c>
      <c r="AU162" s="143">
        <v>424</v>
      </c>
      <c r="AV162" s="143">
        <v>480</v>
      </c>
      <c r="AW162" s="143">
        <v>144</v>
      </c>
      <c r="AX162" s="143">
        <v>72</v>
      </c>
      <c r="AY162" s="143">
        <v>176</v>
      </c>
      <c r="AZ162" s="143">
        <v>744</v>
      </c>
    </row>
    <row r="163" spans="38:52">
      <c r="AL163" s="27">
        <f t="shared" si="87"/>
        <v>46204</v>
      </c>
      <c r="AM163" s="41" t="str">
        <f t="shared" si="85"/>
        <v>fk</v>
      </c>
      <c r="AN163" s="41">
        <f t="shared" si="88"/>
        <v>167</v>
      </c>
      <c r="AO163" s="461">
        <f t="shared" si="86"/>
        <v>188</v>
      </c>
      <c r="AP163" s="41">
        <f t="shared" si="89"/>
        <v>163</v>
      </c>
      <c r="AQ163" s="41" t="str">
        <f t="shared" si="92"/>
        <v>fg</v>
      </c>
      <c r="AS163" s="140">
        <v>45444</v>
      </c>
      <c r="AT163" s="143">
        <v>320</v>
      </c>
      <c r="AU163" s="143">
        <v>368</v>
      </c>
      <c r="AV163" s="143">
        <v>528</v>
      </c>
      <c r="AW163" s="143">
        <v>160</v>
      </c>
      <c r="AX163" s="143">
        <v>80</v>
      </c>
      <c r="AY163" s="143">
        <v>160</v>
      </c>
      <c r="AZ163" s="143">
        <v>720</v>
      </c>
    </row>
    <row r="164" spans="38:52">
      <c r="AL164" s="27">
        <f t="shared" si="87"/>
        <v>46235</v>
      </c>
      <c r="AM164" s="41" t="str">
        <f t="shared" si="85"/>
        <v>fl</v>
      </c>
      <c r="AN164" s="41">
        <f t="shared" si="88"/>
        <v>168</v>
      </c>
      <c r="AO164" s="461">
        <f t="shared" si="86"/>
        <v>189</v>
      </c>
      <c r="AP164" s="41">
        <f t="shared" si="89"/>
        <v>164</v>
      </c>
      <c r="AQ164" s="41" t="str">
        <f t="shared" si="92"/>
        <v>fh</v>
      </c>
      <c r="AS164" s="140">
        <v>45474</v>
      </c>
      <c r="AT164" s="143">
        <v>352</v>
      </c>
      <c r="AU164" s="143">
        <v>376</v>
      </c>
      <c r="AV164" s="143">
        <v>552</v>
      </c>
      <c r="AW164" s="143">
        <v>144</v>
      </c>
      <c r="AX164" s="143">
        <v>72</v>
      </c>
      <c r="AY164" s="143">
        <v>176</v>
      </c>
      <c r="AZ164" s="143">
        <v>744</v>
      </c>
    </row>
    <row r="165" spans="38:52">
      <c r="AL165" s="27">
        <f t="shared" si="87"/>
        <v>46266</v>
      </c>
      <c r="AM165" s="41" t="str">
        <f t="shared" si="85"/>
        <v>fm</v>
      </c>
      <c r="AN165" s="41">
        <f t="shared" si="88"/>
        <v>169</v>
      </c>
      <c r="AO165" s="461">
        <f t="shared" si="86"/>
        <v>190</v>
      </c>
      <c r="AP165" s="41">
        <f t="shared" si="89"/>
        <v>165</v>
      </c>
      <c r="AQ165" s="41" t="str">
        <f t="shared" si="92"/>
        <v>fi</v>
      </c>
      <c r="AS165" s="140">
        <v>45505</v>
      </c>
      <c r="AT165" s="143">
        <v>352</v>
      </c>
      <c r="AU165" s="143">
        <v>408</v>
      </c>
      <c r="AV165" s="143">
        <v>504</v>
      </c>
      <c r="AW165" s="143">
        <v>144</v>
      </c>
      <c r="AX165" s="143">
        <v>72</v>
      </c>
      <c r="AY165" s="143">
        <v>176</v>
      </c>
      <c r="AZ165" s="143">
        <v>744</v>
      </c>
    </row>
    <row r="166" spans="38:52">
      <c r="AL166" s="27">
        <f t="shared" si="87"/>
        <v>46296</v>
      </c>
      <c r="AM166" s="41" t="str">
        <f t="shared" si="85"/>
        <v>fn</v>
      </c>
      <c r="AN166" s="41">
        <f t="shared" si="88"/>
        <v>170</v>
      </c>
      <c r="AO166" s="461">
        <f t="shared" si="86"/>
        <v>191</v>
      </c>
      <c r="AP166" s="41">
        <f t="shared" si="89"/>
        <v>166</v>
      </c>
      <c r="AQ166" s="41" t="str">
        <f t="shared" si="92"/>
        <v>fj</v>
      </c>
      <c r="AS166" s="140">
        <v>45536</v>
      </c>
      <c r="AT166" s="143">
        <v>320</v>
      </c>
      <c r="AU166" s="143">
        <v>384</v>
      </c>
      <c r="AV166" s="143">
        <v>504</v>
      </c>
      <c r="AW166" s="143">
        <v>160</v>
      </c>
      <c r="AX166" s="143">
        <v>80</v>
      </c>
      <c r="AY166" s="143">
        <v>160</v>
      </c>
      <c r="AZ166" s="143">
        <v>720</v>
      </c>
    </row>
    <row r="167" spans="38:52">
      <c r="AL167" s="27">
        <f t="shared" si="87"/>
        <v>46327</v>
      </c>
      <c r="AM167" s="41" t="str">
        <f t="shared" si="85"/>
        <v>fo</v>
      </c>
      <c r="AN167" s="41">
        <f t="shared" si="88"/>
        <v>171</v>
      </c>
      <c r="AO167" s="461">
        <f t="shared" si="86"/>
        <v>192</v>
      </c>
      <c r="AP167" s="41">
        <f t="shared" si="89"/>
        <v>167</v>
      </c>
      <c r="AQ167" s="41" t="str">
        <f t="shared" si="92"/>
        <v>fk</v>
      </c>
      <c r="AS167" s="140">
        <v>45566</v>
      </c>
      <c r="AT167" s="143">
        <v>368</v>
      </c>
      <c r="AU167" s="143">
        <v>392</v>
      </c>
      <c r="AV167" s="143">
        <v>528</v>
      </c>
      <c r="AW167" s="143">
        <v>128</v>
      </c>
      <c r="AX167" s="143">
        <v>64</v>
      </c>
      <c r="AY167" s="143">
        <v>184</v>
      </c>
      <c r="AZ167" s="143">
        <v>744</v>
      </c>
    </row>
    <row r="168" spans="38:52">
      <c r="AL168" s="27">
        <f t="shared" si="87"/>
        <v>46357</v>
      </c>
      <c r="AM168" s="41" t="str">
        <f t="shared" si="85"/>
        <v>fp</v>
      </c>
      <c r="AN168" s="41">
        <f t="shared" si="88"/>
        <v>172</v>
      </c>
      <c r="AO168" s="461">
        <f t="shared" si="86"/>
        <v>193</v>
      </c>
      <c r="AP168" s="41">
        <f t="shared" si="89"/>
        <v>168</v>
      </c>
      <c r="AQ168" s="41" t="str">
        <f t="shared" si="92"/>
        <v>fl</v>
      </c>
      <c r="AS168" s="140">
        <v>45597</v>
      </c>
      <c r="AT168" s="143">
        <v>320</v>
      </c>
      <c r="AU168" s="143">
        <v>400</v>
      </c>
      <c r="AV168" s="143">
        <v>480</v>
      </c>
      <c r="AW168" s="143">
        <v>160</v>
      </c>
      <c r="AX168" s="143">
        <v>80</v>
      </c>
      <c r="AY168" s="143">
        <v>160</v>
      </c>
      <c r="AZ168" s="143">
        <v>720</v>
      </c>
    </row>
    <row r="169" spans="38:52">
      <c r="AL169" s="27">
        <f t="shared" si="87"/>
        <v>46388</v>
      </c>
      <c r="AM169" s="41" t="str">
        <f t="shared" si="85"/>
        <v>fq</v>
      </c>
      <c r="AN169" s="41">
        <f t="shared" si="88"/>
        <v>173</v>
      </c>
      <c r="AO169" s="461">
        <f t="shared" si="86"/>
        <v>194</v>
      </c>
      <c r="AP169" s="41">
        <f t="shared" si="89"/>
        <v>169</v>
      </c>
      <c r="AQ169" s="41" t="str">
        <f t="shared" si="92"/>
        <v>fm</v>
      </c>
      <c r="AS169" s="140">
        <v>45627</v>
      </c>
      <c r="AT169" s="143">
        <v>336</v>
      </c>
      <c r="AU169" s="143">
        <v>392</v>
      </c>
      <c r="AV169" s="143">
        <v>528</v>
      </c>
      <c r="AW169" s="143">
        <v>160</v>
      </c>
      <c r="AX169" s="143">
        <v>80</v>
      </c>
      <c r="AY169" s="143">
        <v>168</v>
      </c>
      <c r="AZ169" s="143">
        <v>744</v>
      </c>
    </row>
    <row r="170" spans="38:52">
      <c r="AL170" s="27">
        <f t="shared" si="87"/>
        <v>46419</v>
      </c>
      <c r="AM170" s="41" t="str">
        <f t="shared" si="85"/>
        <v>fr</v>
      </c>
      <c r="AN170" s="41">
        <f t="shared" si="88"/>
        <v>174</v>
      </c>
      <c r="AO170" s="461">
        <f t="shared" si="86"/>
        <v>195</v>
      </c>
      <c r="AP170" s="41">
        <f t="shared" si="89"/>
        <v>170</v>
      </c>
      <c r="AQ170" s="41" t="str">
        <f t="shared" si="92"/>
        <v>fn</v>
      </c>
      <c r="AS170" s="139">
        <v>45658</v>
      </c>
      <c r="AT170" s="142">
        <v>352</v>
      </c>
      <c r="AU170" s="142">
        <v>392</v>
      </c>
      <c r="AV170" s="142">
        <v>528</v>
      </c>
      <c r="AW170" s="142">
        <v>144</v>
      </c>
      <c r="AX170" s="142">
        <v>72</v>
      </c>
      <c r="AY170" s="142">
        <v>176</v>
      </c>
      <c r="AZ170" s="142">
        <v>744</v>
      </c>
    </row>
    <row r="171" spans="38:52">
      <c r="AL171" s="27">
        <f t="shared" si="87"/>
        <v>46447</v>
      </c>
      <c r="AM171" s="41" t="str">
        <f t="shared" si="85"/>
        <v>fs</v>
      </c>
      <c r="AN171" s="41">
        <f t="shared" si="88"/>
        <v>175</v>
      </c>
      <c r="AO171" s="461">
        <f t="shared" si="86"/>
        <v>196</v>
      </c>
      <c r="AP171" s="41">
        <f t="shared" si="89"/>
        <v>171</v>
      </c>
      <c r="AQ171" s="41" t="str">
        <f t="shared" si="92"/>
        <v>fo</v>
      </c>
      <c r="AS171" s="139">
        <v>45689</v>
      </c>
      <c r="AT171" s="142">
        <v>320</v>
      </c>
      <c r="AU171" s="142">
        <v>376</v>
      </c>
      <c r="AV171" s="142">
        <v>480</v>
      </c>
      <c r="AW171" s="142">
        <v>128</v>
      </c>
      <c r="AX171" s="142">
        <v>64</v>
      </c>
      <c r="AY171" s="142">
        <v>160</v>
      </c>
      <c r="AZ171" s="142">
        <v>672</v>
      </c>
    </row>
    <row r="172" spans="38:52">
      <c r="AL172" s="27">
        <f t="shared" si="87"/>
        <v>46478</v>
      </c>
      <c r="AM172" s="41" t="str">
        <f t="shared" si="85"/>
        <v>ft</v>
      </c>
      <c r="AN172" s="41">
        <f t="shared" si="88"/>
        <v>176</v>
      </c>
      <c r="AO172" s="461">
        <f t="shared" si="86"/>
        <v>197</v>
      </c>
      <c r="AP172" s="41">
        <f t="shared" si="89"/>
        <v>172</v>
      </c>
      <c r="AQ172" s="41" t="str">
        <f t="shared" si="92"/>
        <v>fp</v>
      </c>
      <c r="AS172" s="139">
        <v>45717</v>
      </c>
      <c r="AT172" s="142">
        <v>336</v>
      </c>
      <c r="AU172" s="142">
        <v>392</v>
      </c>
      <c r="AV172" s="142">
        <v>528</v>
      </c>
      <c r="AW172" s="142">
        <v>160</v>
      </c>
      <c r="AX172" s="142">
        <v>80</v>
      </c>
      <c r="AY172" s="142">
        <v>168</v>
      </c>
      <c r="AZ172" s="142">
        <v>744</v>
      </c>
    </row>
    <row r="173" spans="38:52">
      <c r="AL173" s="27">
        <f t="shared" si="87"/>
        <v>46508</v>
      </c>
      <c r="AM173" s="41" t="str">
        <f t="shared" si="85"/>
        <v>fu</v>
      </c>
      <c r="AN173" s="41">
        <f t="shared" si="88"/>
        <v>177</v>
      </c>
      <c r="AO173" s="461">
        <f t="shared" si="86"/>
        <v>198</v>
      </c>
      <c r="AP173" s="41">
        <f t="shared" si="89"/>
        <v>173</v>
      </c>
      <c r="AQ173" s="41" t="str">
        <f t="shared" si="92"/>
        <v>fq</v>
      </c>
      <c r="AS173" s="139">
        <v>45748</v>
      </c>
      <c r="AT173" s="142">
        <v>352</v>
      </c>
      <c r="AU173" s="142">
        <v>368</v>
      </c>
      <c r="AV173" s="142">
        <v>528</v>
      </c>
      <c r="AW173" s="142">
        <v>128</v>
      </c>
      <c r="AX173" s="142">
        <v>64</v>
      </c>
      <c r="AY173" s="142">
        <v>176</v>
      </c>
      <c r="AZ173" s="142">
        <v>720</v>
      </c>
    </row>
    <row r="174" spans="38:52">
      <c r="AL174" s="27">
        <f t="shared" si="87"/>
        <v>46539</v>
      </c>
      <c r="AM174" s="41" t="str">
        <f t="shared" si="85"/>
        <v>fv</v>
      </c>
      <c r="AN174" s="41">
        <f t="shared" si="88"/>
        <v>178</v>
      </c>
      <c r="AO174" s="461">
        <f t="shared" si="86"/>
        <v>199</v>
      </c>
      <c r="AP174" s="41">
        <f t="shared" si="89"/>
        <v>174</v>
      </c>
      <c r="AQ174" s="41" t="str">
        <f t="shared" si="92"/>
        <v>fr</v>
      </c>
      <c r="AS174" s="139">
        <v>45778</v>
      </c>
      <c r="AT174" s="142">
        <v>336</v>
      </c>
      <c r="AU174" s="142">
        <v>424</v>
      </c>
      <c r="AV174" s="142">
        <v>480</v>
      </c>
      <c r="AW174" s="142">
        <v>160</v>
      </c>
      <c r="AX174" s="142">
        <v>80</v>
      </c>
      <c r="AY174" s="142">
        <v>168</v>
      </c>
      <c r="AZ174" s="142">
        <v>744</v>
      </c>
    </row>
    <row r="175" spans="38:52">
      <c r="AL175" s="27">
        <f t="shared" si="87"/>
        <v>46569</v>
      </c>
      <c r="AM175" s="41" t="str">
        <f t="shared" si="85"/>
        <v>fw</v>
      </c>
      <c r="AN175" s="41">
        <f t="shared" si="88"/>
        <v>179</v>
      </c>
      <c r="AO175" s="461">
        <f t="shared" si="86"/>
        <v>200</v>
      </c>
      <c r="AP175" s="41">
        <f t="shared" si="89"/>
        <v>175</v>
      </c>
      <c r="AQ175" s="41" t="str">
        <f t="shared" si="92"/>
        <v>fs</v>
      </c>
      <c r="AS175" s="139">
        <v>45809</v>
      </c>
      <c r="AT175" s="142">
        <v>336</v>
      </c>
      <c r="AU175" s="142">
        <v>368</v>
      </c>
      <c r="AV175" s="142">
        <v>528</v>
      </c>
      <c r="AW175" s="142">
        <v>144</v>
      </c>
      <c r="AX175" s="142">
        <v>72</v>
      </c>
      <c r="AY175" s="142">
        <v>168</v>
      </c>
      <c r="AZ175" s="142">
        <v>720</v>
      </c>
    </row>
    <row r="176" spans="38:52">
      <c r="AL176" s="27">
        <f t="shared" si="87"/>
        <v>46600</v>
      </c>
      <c r="AM176" s="41" t="str">
        <f t="shared" si="85"/>
        <v>fx</v>
      </c>
      <c r="AN176" s="41">
        <f t="shared" si="88"/>
        <v>180</v>
      </c>
      <c r="AO176" s="461">
        <f t="shared" si="86"/>
        <v>201</v>
      </c>
      <c r="AP176" s="41">
        <f t="shared" si="89"/>
        <v>176</v>
      </c>
      <c r="AQ176" s="41" t="str">
        <f t="shared" si="92"/>
        <v>ft</v>
      </c>
      <c r="AS176" s="139">
        <v>45839</v>
      </c>
      <c r="AT176" s="142">
        <v>352</v>
      </c>
      <c r="AU176" s="142">
        <v>376</v>
      </c>
      <c r="AV176" s="142">
        <v>552</v>
      </c>
      <c r="AW176" s="142">
        <v>144</v>
      </c>
      <c r="AX176" s="142">
        <v>72</v>
      </c>
      <c r="AY176" s="142">
        <v>176</v>
      </c>
      <c r="AZ176" s="142">
        <v>744</v>
      </c>
    </row>
    <row r="177" spans="38:52">
      <c r="AL177" s="27">
        <f t="shared" si="87"/>
        <v>46631</v>
      </c>
      <c r="AM177" s="41" t="str">
        <f t="shared" si="85"/>
        <v>fy</v>
      </c>
      <c r="AN177" s="41">
        <f t="shared" si="88"/>
        <v>181</v>
      </c>
      <c r="AO177" s="461">
        <f t="shared" si="86"/>
        <v>202</v>
      </c>
      <c r="AP177" s="41">
        <f t="shared" si="89"/>
        <v>177</v>
      </c>
      <c r="AQ177" s="41" t="str">
        <f t="shared" si="92"/>
        <v>fu</v>
      </c>
      <c r="AS177" s="139">
        <v>45870</v>
      </c>
      <c r="AT177" s="142">
        <v>336</v>
      </c>
      <c r="AU177" s="142">
        <v>408</v>
      </c>
      <c r="AV177" s="142">
        <v>504</v>
      </c>
      <c r="AW177" s="142">
        <v>160</v>
      </c>
      <c r="AX177" s="142">
        <v>80</v>
      </c>
      <c r="AY177" s="142">
        <v>168</v>
      </c>
      <c r="AZ177" s="142">
        <v>744</v>
      </c>
    </row>
    <row r="178" spans="38:52">
      <c r="AL178" s="27">
        <f t="shared" si="87"/>
        <v>46661</v>
      </c>
      <c r="AM178" s="41" t="str">
        <f t="shared" si="85"/>
        <v>fz</v>
      </c>
      <c r="AN178" s="41">
        <f t="shared" si="88"/>
        <v>182</v>
      </c>
      <c r="AO178" s="461">
        <f t="shared" si="86"/>
        <v>203</v>
      </c>
      <c r="AP178" s="41">
        <f t="shared" si="89"/>
        <v>178</v>
      </c>
      <c r="AQ178" s="41" t="str">
        <f>+"f"&amp;AQ22</f>
        <v>fv</v>
      </c>
      <c r="AS178" s="139">
        <v>45901</v>
      </c>
      <c r="AT178" s="142">
        <v>336</v>
      </c>
      <c r="AU178" s="142">
        <v>384</v>
      </c>
      <c r="AV178" s="142">
        <v>504</v>
      </c>
      <c r="AW178" s="142">
        <v>144</v>
      </c>
      <c r="AX178" s="142">
        <v>72</v>
      </c>
      <c r="AY178" s="142">
        <v>168</v>
      </c>
      <c r="AZ178" s="142">
        <v>720</v>
      </c>
    </row>
    <row r="179" spans="38:52">
      <c r="AL179" s="27">
        <f t="shared" si="87"/>
        <v>46692</v>
      </c>
      <c r="AM179" s="41" t="str">
        <f t="shared" si="85"/>
        <v>ga</v>
      </c>
      <c r="AN179" s="41">
        <f t="shared" si="88"/>
        <v>183</v>
      </c>
      <c r="AO179" s="461">
        <f t="shared" si="86"/>
        <v>204</v>
      </c>
      <c r="AP179" s="41">
        <f t="shared" si="89"/>
        <v>179</v>
      </c>
      <c r="AQ179" s="41" t="str">
        <f t="shared" si="92"/>
        <v>fw</v>
      </c>
      <c r="AS179" s="139">
        <v>45931</v>
      </c>
      <c r="AT179" s="142">
        <v>368</v>
      </c>
      <c r="AU179" s="142">
        <v>392</v>
      </c>
      <c r="AV179" s="142">
        <v>528</v>
      </c>
      <c r="AW179" s="142">
        <v>128</v>
      </c>
      <c r="AX179" s="142">
        <v>64</v>
      </c>
      <c r="AY179" s="142">
        <v>184</v>
      </c>
      <c r="AZ179" s="142">
        <v>744</v>
      </c>
    </row>
    <row r="180" spans="38:52">
      <c r="AL180" s="27">
        <f t="shared" si="87"/>
        <v>46722</v>
      </c>
      <c r="AM180" s="41" t="str">
        <f t="shared" si="85"/>
        <v>gb</v>
      </c>
      <c r="AN180" s="41">
        <f t="shared" si="88"/>
        <v>184</v>
      </c>
      <c r="AO180" s="461">
        <f t="shared" si="86"/>
        <v>205</v>
      </c>
      <c r="AP180" s="41">
        <f t="shared" si="89"/>
        <v>180</v>
      </c>
      <c r="AQ180" s="41" t="str">
        <f t="shared" si="92"/>
        <v>fx</v>
      </c>
      <c r="AS180" s="139">
        <v>45962</v>
      </c>
      <c r="AT180" s="142">
        <v>304</v>
      </c>
      <c r="AU180" s="142">
        <v>400</v>
      </c>
      <c r="AV180" s="142">
        <v>480</v>
      </c>
      <c r="AW180" s="142">
        <v>176</v>
      </c>
      <c r="AX180" s="142">
        <v>88</v>
      </c>
      <c r="AY180" s="142">
        <v>152</v>
      </c>
      <c r="AZ180" s="142">
        <v>720</v>
      </c>
    </row>
    <row r="181" spans="38:52">
      <c r="AL181" s="27">
        <f t="shared" si="87"/>
        <v>46753</v>
      </c>
      <c r="AM181" s="41" t="str">
        <f t="shared" si="85"/>
        <v>gc</v>
      </c>
      <c r="AN181" s="41">
        <f t="shared" si="88"/>
        <v>185</v>
      </c>
      <c r="AO181" s="461" t="e">
        <f t="shared" si="86"/>
        <v>#N/A</v>
      </c>
      <c r="AP181" s="41">
        <f t="shared" si="89"/>
        <v>181</v>
      </c>
      <c r="AQ181" s="41" t="str">
        <f t="shared" si="92"/>
        <v>fy</v>
      </c>
      <c r="AS181" s="139">
        <v>45992</v>
      </c>
      <c r="AT181" s="142">
        <v>352</v>
      </c>
      <c r="AU181" s="142">
        <v>392</v>
      </c>
      <c r="AV181" s="142">
        <v>528</v>
      </c>
      <c r="AW181" s="142">
        <v>144</v>
      </c>
      <c r="AX181" s="142">
        <v>72</v>
      </c>
      <c r="AY181" s="142">
        <v>176</v>
      </c>
      <c r="AZ181" s="142">
        <v>744</v>
      </c>
    </row>
    <row r="182" spans="38:52">
      <c r="AL182" s="27">
        <f t="shared" si="87"/>
        <v>46784</v>
      </c>
      <c r="AM182" s="41" t="str">
        <f t="shared" si="85"/>
        <v>gd</v>
      </c>
      <c r="AN182" s="41">
        <f t="shared" si="88"/>
        <v>186</v>
      </c>
      <c r="AO182" s="461" t="e">
        <f t="shared" si="86"/>
        <v>#N/A</v>
      </c>
      <c r="AP182" s="41">
        <f t="shared" si="89"/>
        <v>182</v>
      </c>
      <c r="AQ182" s="41" t="str">
        <f t="shared" si="92"/>
        <v>fz</v>
      </c>
      <c r="AS182" s="140">
        <v>46023</v>
      </c>
      <c r="AT182" s="143">
        <v>336</v>
      </c>
      <c r="AU182" s="143">
        <v>392</v>
      </c>
      <c r="AV182" s="143">
        <v>528</v>
      </c>
      <c r="AW182" s="143">
        <v>160</v>
      </c>
      <c r="AX182" s="143">
        <v>80</v>
      </c>
      <c r="AY182" s="143">
        <v>168</v>
      </c>
      <c r="AZ182" s="143">
        <v>744</v>
      </c>
    </row>
    <row r="183" spans="38:52">
      <c r="AL183" s="27">
        <f t="shared" si="87"/>
        <v>46813</v>
      </c>
      <c r="AM183" s="41" t="str">
        <f t="shared" si="85"/>
        <v>ge</v>
      </c>
      <c r="AN183" s="41">
        <f t="shared" si="88"/>
        <v>187</v>
      </c>
      <c r="AO183" s="461" t="e">
        <f t="shared" si="86"/>
        <v>#N/A</v>
      </c>
      <c r="AP183" s="41">
        <f t="shared" si="89"/>
        <v>183</v>
      </c>
      <c r="AQ183" s="41" t="str">
        <f>+"g"&amp;AQ1</f>
        <v>ga</v>
      </c>
      <c r="AS183" s="140">
        <v>46054</v>
      </c>
      <c r="AT183" s="143">
        <v>320</v>
      </c>
      <c r="AU183" s="143">
        <v>376</v>
      </c>
      <c r="AV183" s="143">
        <v>480</v>
      </c>
      <c r="AW183" s="143">
        <v>128</v>
      </c>
      <c r="AX183" s="143">
        <v>64</v>
      </c>
      <c r="AY183" s="143">
        <v>160</v>
      </c>
      <c r="AZ183" s="143">
        <v>672</v>
      </c>
    </row>
    <row r="184" spans="38:52">
      <c r="AL184" s="27">
        <f t="shared" si="87"/>
        <v>46844</v>
      </c>
      <c r="AM184" s="41" t="str">
        <f t="shared" si="85"/>
        <v>gf</v>
      </c>
      <c r="AN184" s="41">
        <f t="shared" si="88"/>
        <v>188</v>
      </c>
      <c r="AO184" s="461" t="e">
        <f t="shared" si="86"/>
        <v>#N/A</v>
      </c>
      <c r="AP184" s="41">
        <f t="shared" si="89"/>
        <v>184</v>
      </c>
      <c r="AQ184" s="41" t="str">
        <f t="shared" ref="AQ184:AQ197" si="93">+"g"&amp;AQ2</f>
        <v>gb</v>
      </c>
      <c r="AS184" s="140">
        <v>46082</v>
      </c>
      <c r="AT184" s="143">
        <v>352</v>
      </c>
      <c r="AU184" s="143">
        <v>392</v>
      </c>
      <c r="AV184" s="143">
        <v>528</v>
      </c>
      <c r="AW184" s="143">
        <v>144</v>
      </c>
      <c r="AX184" s="143">
        <v>72</v>
      </c>
      <c r="AY184" s="143">
        <v>176</v>
      </c>
      <c r="AZ184" s="143">
        <v>744</v>
      </c>
    </row>
    <row r="185" spans="38:52">
      <c r="AL185" s="27">
        <f t="shared" si="87"/>
        <v>46874</v>
      </c>
      <c r="AM185" s="41" t="str">
        <f t="shared" si="85"/>
        <v>gg</v>
      </c>
      <c r="AN185" s="41">
        <f t="shared" si="88"/>
        <v>189</v>
      </c>
      <c r="AO185" s="461" t="e">
        <f t="shared" si="86"/>
        <v>#N/A</v>
      </c>
      <c r="AP185" s="41">
        <f t="shared" si="89"/>
        <v>185</v>
      </c>
      <c r="AQ185" s="41" t="str">
        <f t="shared" si="93"/>
        <v>gc</v>
      </c>
      <c r="AS185" s="140">
        <v>46113</v>
      </c>
      <c r="AT185" s="143">
        <v>352</v>
      </c>
      <c r="AU185" s="143">
        <v>368</v>
      </c>
      <c r="AV185" s="143">
        <v>528</v>
      </c>
      <c r="AW185" s="143">
        <v>128</v>
      </c>
      <c r="AX185" s="143">
        <v>64</v>
      </c>
      <c r="AY185" s="143">
        <v>176</v>
      </c>
      <c r="AZ185" s="143">
        <v>720</v>
      </c>
    </row>
    <row r="186" spans="38:52">
      <c r="AL186" s="27">
        <f t="shared" si="87"/>
        <v>46905</v>
      </c>
      <c r="AM186" s="41" t="str">
        <f t="shared" si="85"/>
        <v>gh</v>
      </c>
      <c r="AN186" s="41">
        <f t="shared" si="88"/>
        <v>190</v>
      </c>
      <c r="AO186" s="461" t="e">
        <f t="shared" si="86"/>
        <v>#N/A</v>
      </c>
      <c r="AP186" s="41">
        <f t="shared" si="89"/>
        <v>186</v>
      </c>
      <c r="AQ186" s="41" t="str">
        <f t="shared" si="93"/>
        <v>gd</v>
      </c>
      <c r="AS186" s="140">
        <v>46143</v>
      </c>
      <c r="AT186" s="143">
        <v>320</v>
      </c>
      <c r="AU186" s="143">
        <v>424</v>
      </c>
      <c r="AV186" s="143">
        <v>480</v>
      </c>
      <c r="AW186" s="143">
        <v>176</v>
      </c>
      <c r="AX186" s="143">
        <v>88</v>
      </c>
      <c r="AY186" s="143">
        <v>160</v>
      </c>
      <c r="AZ186" s="143">
        <v>744</v>
      </c>
    </row>
    <row r="187" spans="38:52">
      <c r="AL187" s="27">
        <f t="shared" si="87"/>
        <v>46935</v>
      </c>
      <c r="AM187" s="41" t="str">
        <f t="shared" si="85"/>
        <v>gi</v>
      </c>
      <c r="AN187" s="41">
        <f t="shared" si="88"/>
        <v>191</v>
      </c>
      <c r="AO187" s="461" t="e">
        <f t="shared" si="86"/>
        <v>#N/A</v>
      </c>
      <c r="AP187" s="41">
        <f t="shared" si="89"/>
        <v>187</v>
      </c>
      <c r="AQ187" s="41" t="str">
        <f t="shared" si="93"/>
        <v>ge</v>
      </c>
      <c r="AS187" s="140">
        <v>46174</v>
      </c>
      <c r="AT187" s="143">
        <v>352</v>
      </c>
      <c r="AU187" s="143">
        <v>368</v>
      </c>
      <c r="AV187" s="143">
        <v>528</v>
      </c>
      <c r="AW187" s="143">
        <v>128</v>
      </c>
      <c r="AX187" s="143">
        <v>64</v>
      </c>
      <c r="AY187" s="143">
        <v>176</v>
      </c>
      <c r="AZ187" s="143">
        <v>720</v>
      </c>
    </row>
    <row r="188" spans="38:52">
      <c r="AL188" s="27">
        <f t="shared" si="87"/>
        <v>46966</v>
      </c>
      <c r="AM188" s="41" t="str">
        <f t="shared" si="85"/>
        <v>gj</v>
      </c>
      <c r="AN188" s="41">
        <f t="shared" si="88"/>
        <v>192</v>
      </c>
      <c r="AO188" s="461" t="e">
        <f t="shared" si="86"/>
        <v>#N/A</v>
      </c>
      <c r="AP188" s="41">
        <f t="shared" si="89"/>
        <v>188</v>
      </c>
      <c r="AQ188" s="41" t="str">
        <f t="shared" si="93"/>
        <v>gf</v>
      </c>
      <c r="AS188" s="140">
        <v>46204</v>
      </c>
      <c r="AT188" s="143">
        <v>368</v>
      </c>
      <c r="AU188" s="143">
        <v>376</v>
      </c>
      <c r="AV188" s="143">
        <v>552</v>
      </c>
      <c r="AW188" s="143">
        <v>128</v>
      </c>
      <c r="AX188" s="143">
        <v>64</v>
      </c>
      <c r="AY188" s="143">
        <v>184</v>
      </c>
      <c r="AZ188" s="143">
        <v>744</v>
      </c>
    </row>
    <row r="189" spans="38:52">
      <c r="AL189" s="27">
        <f t="shared" si="87"/>
        <v>46997</v>
      </c>
      <c r="AM189" s="41" t="str">
        <f t="shared" si="85"/>
        <v>gk</v>
      </c>
      <c r="AN189" s="41">
        <f t="shared" si="88"/>
        <v>193</v>
      </c>
      <c r="AO189" s="461" t="e">
        <f t="shared" si="86"/>
        <v>#N/A</v>
      </c>
      <c r="AP189" s="41">
        <f t="shared" si="89"/>
        <v>189</v>
      </c>
      <c r="AQ189" s="41" t="str">
        <f t="shared" si="93"/>
        <v>gg</v>
      </c>
      <c r="AS189" s="140">
        <v>46235</v>
      </c>
      <c r="AT189" s="143">
        <v>336</v>
      </c>
      <c r="AU189" s="143">
        <v>408</v>
      </c>
      <c r="AV189" s="143">
        <v>504</v>
      </c>
      <c r="AW189" s="143">
        <v>160</v>
      </c>
      <c r="AX189" s="143">
        <v>80</v>
      </c>
      <c r="AY189" s="143">
        <v>168</v>
      </c>
      <c r="AZ189" s="143">
        <v>744</v>
      </c>
    </row>
    <row r="190" spans="38:52">
      <c r="AL190" s="27">
        <f t="shared" si="87"/>
        <v>47027</v>
      </c>
      <c r="AM190" s="41" t="str">
        <f t="shared" si="85"/>
        <v>gl</v>
      </c>
      <c r="AN190" s="41">
        <f t="shared" si="88"/>
        <v>194</v>
      </c>
      <c r="AO190" s="461" t="e">
        <f t="shared" si="86"/>
        <v>#N/A</v>
      </c>
      <c r="AP190" s="41">
        <f t="shared" si="89"/>
        <v>190</v>
      </c>
      <c r="AQ190" s="41" t="str">
        <f t="shared" si="93"/>
        <v>gh</v>
      </c>
      <c r="AS190" s="140">
        <v>46266</v>
      </c>
      <c r="AT190" s="143">
        <v>336</v>
      </c>
      <c r="AU190" s="143">
        <v>384</v>
      </c>
      <c r="AV190" s="143">
        <v>504</v>
      </c>
      <c r="AW190" s="143">
        <v>144</v>
      </c>
      <c r="AX190" s="143">
        <v>72</v>
      </c>
      <c r="AY190" s="143">
        <v>168</v>
      </c>
      <c r="AZ190" s="143">
        <v>720</v>
      </c>
    </row>
    <row r="191" spans="38:52">
      <c r="AL191" s="27">
        <f t="shared" si="87"/>
        <v>47058</v>
      </c>
      <c r="AM191" s="41" t="str">
        <f t="shared" si="85"/>
        <v>gm</v>
      </c>
      <c r="AN191" s="41">
        <f t="shared" si="88"/>
        <v>195</v>
      </c>
      <c r="AO191" s="461" t="e">
        <f t="shared" si="86"/>
        <v>#N/A</v>
      </c>
      <c r="AP191" s="41">
        <f t="shared" si="89"/>
        <v>191</v>
      </c>
      <c r="AQ191" s="41" t="str">
        <f t="shared" si="93"/>
        <v>gi</v>
      </c>
      <c r="AS191" s="140">
        <v>46296</v>
      </c>
      <c r="AT191" s="143">
        <v>352</v>
      </c>
      <c r="AU191" s="143">
        <v>392</v>
      </c>
      <c r="AV191" s="143">
        <v>528</v>
      </c>
      <c r="AW191" s="143">
        <v>144</v>
      </c>
      <c r="AX191" s="143">
        <v>72</v>
      </c>
      <c r="AY191" s="143">
        <v>176</v>
      </c>
      <c r="AZ191" s="143">
        <v>744</v>
      </c>
    </row>
    <row r="192" spans="38:52">
      <c r="AL192" s="27">
        <f t="shared" si="87"/>
        <v>47088</v>
      </c>
      <c r="AM192" s="41" t="str">
        <f t="shared" si="85"/>
        <v>gn</v>
      </c>
      <c r="AN192" s="41">
        <f t="shared" si="88"/>
        <v>196</v>
      </c>
      <c r="AO192" s="461" t="e">
        <f t="shared" si="86"/>
        <v>#N/A</v>
      </c>
      <c r="AP192" s="41">
        <f t="shared" si="89"/>
        <v>192</v>
      </c>
      <c r="AQ192" s="41" t="str">
        <f t="shared" si="93"/>
        <v>gj</v>
      </c>
      <c r="AS192" s="140">
        <v>46327</v>
      </c>
      <c r="AT192" s="143">
        <v>320</v>
      </c>
      <c r="AU192" s="143">
        <v>400</v>
      </c>
      <c r="AV192" s="143">
        <v>480</v>
      </c>
      <c r="AW192" s="143">
        <v>160</v>
      </c>
      <c r="AX192" s="143">
        <v>80</v>
      </c>
      <c r="AY192" s="143">
        <v>160</v>
      </c>
      <c r="AZ192" s="143">
        <v>720</v>
      </c>
    </row>
    <row r="193" spans="38:52">
      <c r="AL193" s="27">
        <f t="shared" si="87"/>
        <v>47119</v>
      </c>
      <c r="AM193" s="41" t="str">
        <f t="shared" si="85"/>
        <v>go</v>
      </c>
      <c r="AN193" s="41">
        <f t="shared" si="88"/>
        <v>197</v>
      </c>
      <c r="AO193" s="461" t="e">
        <f t="shared" si="86"/>
        <v>#N/A</v>
      </c>
      <c r="AP193" s="41">
        <f t="shared" si="89"/>
        <v>193</v>
      </c>
      <c r="AQ193" s="41" t="str">
        <f t="shared" si="93"/>
        <v>gk</v>
      </c>
      <c r="AS193" s="140">
        <v>46357</v>
      </c>
      <c r="AT193" s="143">
        <v>352</v>
      </c>
      <c r="AU193" s="143">
        <v>392</v>
      </c>
      <c r="AV193" s="143">
        <v>528</v>
      </c>
      <c r="AW193" s="143">
        <v>144</v>
      </c>
      <c r="AX193" s="143">
        <v>72</v>
      </c>
      <c r="AY193" s="143">
        <v>176</v>
      </c>
      <c r="AZ193" s="143">
        <v>744</v>
      </c>
    </row>
    <row r="194" spans="38:52">
      <c r="AL194" s="27">
        <f t="shared" si="87"/>
        <v>47150</v>
      </c>
      <c r="AM194" s="41" t="e">
        <f t="shared" ref="AM194:AM197" si="94">+VLOOKUP(AN194,$AP$1:$AQ$197,2,FALSE)</f>
        <v>#N/A</v>
      </c>
      <c r="AN194" s="41">
        <f t="shared" si="88"/>
        <v>198</v>
      </c>
      <c r="AO194" s="461" t="e">
        <f t="shared" ref="AO194:AO197" si="95">+MATCH(AL194,$AS$1:$AS$205,0)</f>
        <v>#N/A</v>
      </c>
      <c r="AP194" s="41">
        <f t="shared" si="89"/>
        <v>194</v>
      </c>
      <c r="AQ194" s="41" t="str">
        <f t="shared" si="93"/>
        <v>gl</v>
      </c>
      <c r="AS194" s="139">
        <v>46388</v>
      </c>
      <c r="AT194" s="142">
        <v>320</v>
      </c>
      <c r="AU194" s="142">
        <v>424</v>
      </c>
      <c r="AV194" s="142">
        <v>496</v>
      </c>
      <c r="AW194" s="142">
        <v>176</v>
      </c>
      <c r="AX194" s="142">
        <v>88</v>
      </c>
      <c r="AY194" s="142">
        <v>160</v>
      </c>
      <c r="AZ194" s="142">
        <v>744</v>
      </c>
    </row>
    <row r="195" spans="38:52">
      <c r="AL195" s="27">
        <f t="shared" ref="AL195:AL197" si="96">+EDATE(AL194,1)</f>
        <v>47178</v>
      </c>
      <c r="AM195" s="41" t="e">
        <f t="shared" si="94"/>
        <v>#N/A</v>
      </c>
      <c r="AN195" s="41">
        <f t="shared" ref="AN195:AN197" si="97">+AN194+1</f>
        <v>199</v>
      </c>
      <c r="AO195" s="461" t="e">
        <f t="shared" si="95"/>
        <v>#N/A</v>
      </c>
      <c r="AP195" s="41">
        <f t="shared" ref="AP195:AP197" si="98">+AP194+1</f>
        <v>195</v>
      </c>
      <c r="AQ195" s="41" t="str">
        <f t="shared" si="93"/>
        <v>gm</v>
      </c>
      <c r="AS195" s="139">
        <v>46419</v>
      </c>
      <c r="AT195" s="142">
        <v>320</v>
      </c>
      <c r="AU195" s="142">
        <v>352</v>
      </c>
      <c r="AV195" s="142">
        <v>448</v>
      </c>
      <c r="AW195" s="142">
        <v>128</v>
      </c>
      <c r="AX195" s="142">
        <v>64</v>
      </c>
      <c r="AY195" s="142">
        <v>160</v>
      </c>
      <c r="AZ195" s="142">
        <v>672</v>
      </c>
    </row>
    <row r="196" spans="38:52">
      <c r="AL196" s="27">
        <f t="shared" si="96"/>
        <v>47209</v>
      </c>
      <c r="AM196" s="41" t="e">
        <f t="shared" si="94"/>
        <v>#N/A</v>
      </c>
      <c r="AN196" s="41">
        <f t="shared" si="97"/>
        <v>200</v>
      </c>
      <c r="AO196" s="461" t="e">
        <f t="shared" si="95"/>
        <v>#N/A</v>
      </c>
      <c r="AP196" s="41">
        <f t="shared" si="98"/>
        <v>196</v>
      </c>
      <c r="AQ196" s="41" t="str">
        <f t="shared" si="93"/>
        <v>gn</v>
      </c>
      <c r="AS196" s="139">
        <v>46447</v>
      </c>
      <c r="AT196" s="142">
        <v>368</v>
      </c>
      <c r="AU196" s="142">
        <v>376</v>
      </c>
      <c r="AV196" s="142">
        <v>496</v>
      </c>
      <c r="AW196" s="142">
        <v>128</v>
      </c>
      <c r="AX196" s="142">
        <v>64</v>
      </c>
      <c r="AY196" s="142">
        <v>184</v>
      </c>
      <c r="AZ196" s="142">
        <v>744</v>
      </c>
    </row>
    <row r="197" spans="38:52">
      <c r="AL197" s="27">
        <f t="shared" si="96"/>
        <v>47239</v>
      </c>
      <c r="AM197" s="41" t="e">
        <f t="shared" si="94"/>
        <v>#N/A</v>
      </c>
      <c r="AN197" s="41">
        <f t="shared" si="97"/>
        <v>201</v>
      </c>
      <c r="AO197" s="461" t="e">
        <f t="shared" si="95"/>
        <v>#N/A</v>
      </c>
      <c r="AP197" s="41">
        <f t="shared" si="98"/>
        <v>197</v>
      </c>
      <c r="AQ197" s="41" t="str">
        <f t="shared" si="93"/>
        <v>go</v>
      </c>
      <c r="AS197" s="139">
        <v>46478</v>
      </c>
      <c r="AT197" s="142">
        <v>352</v>
      </c>
      <c r="AU197" s="142">
        <v>368</v>
      </c>
      <c r="AV197" s="142">
        <v>480</v>
      </c>
      <c r="AW197" s="142">
        <v>128</v>
      </c>
      <c r="AX197" s="142">
        <v>64</v>
      </c>
      <c r="AY197" s="142">
        <v>176</v>
      </c>
      <c r="AZ197" s="142">
        <v>720</v>
      </c>
    </row>
    <row r="198" spans="38:52">
      <c r="AS198" s="139">
        <v>46508</v>
      </c>
      <c r="AT198" s="142">
        <v>320</v>
      </c>
      <c r="AU198" s="142">
        <v>424</v>
      </c>
      <c r="AV198" s="142">
        <v>496</v>
      </c>
      <c r="AW198" s="142">
        <v>176</v>
      </c>
      <c r="AX198" s="142">
        <v>88</v>
      </c>
      <c r="AY198" s="142">
        <v>160</v>
      </c>
      <c r="AZ198" s="142">
        <v>744</v>
      </c>
    </row>
    <row r="199" spans="38:52">
      <c r="AS199" s="139">
        <v>46539</v>
      </c>
      <c r="AT199" s="142">
        <v>352</v>
      </c>
      <c r="AU199" s="142">
        <v>368</v>
      </c>
      <c r="AV199" s="142">
        <v>480</v>
      </c>
      <c r="AW199" s="142">
        <v>128</v>
      </c>
      <c r="AX199" s="142">
        <v>64</v>
      </c>
      <c r="AY199" s="142">
        <v>176</v>
      </c>
      <c r="AZ199" s="142">
        <v>720</v>
      </c>
    </row>
    <row r="200" spans="38:52">
      <c r="AS200" s="139">
        <v>46569</v>
      </c>
      <c r="AT200" s="142">
        <v>336</v>
      </c>
      <c r="AU200" s="142">
        <v>408</v>
      </c>
      <c r="AV200" s="142">
        <v>496</v>
      </c>
      <c r="AW200" s="142">
        <v>160</v>
      </c>
      <c r="AX200" s="142">
        <v>80</v>
      </c>
      <c r="AY200" s="142">
        <v>168</v>
      </c>
      <c r="AZ200" s="142">
        <v>744</v>
      </c>
    </row>
    <row r="201" spans="38:52">
      <c r="AS201" s="139">
        <v>46600</v>
      </c>
      <c r="AT201" s="142">
        <v>352</v>
      </c>
      <c r="AU201" s="142">
        <v>392</v>
      </c>
      <c r="AV201" s="142">
        <v>496</v>
      </c>
      <c r="AW201" s="142">
        <v>144</v>
      </c>
      <c r="AX201" s="142">
        <v>72</v>
      </c>
      <c r="AY201" s="142">
        <v>176</v>
      </c>
      <c r="AZ201" s="142">
        <v>744</v>
      </c>
    </row>
    <row r="202" spans="38:52">
      <c r="AS202" s="139">
        <v>46631</v>
      </c>
      <c r="AT202" s="142">
        <v>336</v>
      </c>
      <c r="AU202" s="142">
        <v>384</v>
      </c>
      <c r="AV202" s="142">
        <v>480</v>
      </c>
      <c r="AW202" s="142">
        <v>144</v>
      </c>
      <c r="AX202" s="142">
        <v>72</v>
      </c>
      <c r="AY202" s="142">
        <v>168</v>
      </c>
      <c r="AZ202" s="142">
        <v>720</v>
      </c>
    </row>
    <row r="203" spans="38:52">
      <c r="AS203" s="139">
        <v>46661</v>
      </c>
      <c r="AT203" s="142">
        <v>336</v>
      </c>
      <c r="AU203" s="142">
        <v>408</v>
      </c>
      <c r="AV203" s="142">
        <v>496</v>
      </c>
      <c r="AW203" s="142">
        <v>160</v>
      </c>
      <c r="AX203" s="142">
        <v>80</v>
      </c>
      <c r="AY203" s="142">
        <v>168</v>
      </c>
      <c r="AZ203" s="142">
        <v>744</v>
      </c>
    </row>
    <row r="204" spans="38:52">
      <c r="AS204" s="139">
        <v>46692</v>
      </c>
      <c r="AT204" s="142">
        <v>336</v>
      </c>
      <c r="AU204" s="142">
        <v>384</v>
      </c>
      <c r="AV204" s="142">
        <v>480</v>
      </c>
      <c r="AW204" s="142">
        <v>144</v>
      </c>
      <c r="AX204" s="142">
        <v>72</v>
      </c>
      <c r="AY204" s="142">
        <v>168</v>
      </c>
      <c r="AZ204" s="142">
        <v>720</v>
      </c>
    </row>
    <row r="205" spans="38:52">
      <c r="AS205" s="139">
        <v>46722</v>
      </c>
      <c r="AT205" s="142">
        <v>368</v>
      </c>
      <c r="AU205" s="142">
        <v>376</v>
      </c>
      <c r="AV205" s="142">
        <v>496</v>
      </c>
      <c r="AW205" s="142">
        <v>128</v>
      </c>
      <c r="AX205" s="142">
        <v>64</v>
      </c>
      <c r="AY205" s="142">
        <v>184</v>
      </c>
      <c r="AZ205" s="142">
        <v>744</v>
      </c>
    </row>
    <row r="215" spans="46:52">
      <c r="AT215" s="141" t="s">
        <v>140</v>
      </c>
      <c r="AU215" s="141" t="s">
        <v>141</v>
      </c>
      <c r="AV215" s="141" t="s">
        <v>142</v>
      </c>
      <c r="AW215" s="141" t="s">
        <v>143</v>
      </c>
      <c r="AX215" s="141" t="s">
        <v>144</v>
      </c>
      <c r="AY215" s="141" t="s">
        <v>145</v>
      </c>
      <c r="AZ215" s="141" t="s">
        <v>135</v>
      </c>
    </row>
    <row r="216" spans="46:52">
      <c r="AT216" s="45">
        <v>2</v>
      </c>
      <c r="AU216" s="45">
        <v>3</v>
      </c>
      <c r="AV216" s="45">
        <v>4</v>
      </c>
      <c r="AW216" s="45">
        <v>5</v>
      </c>
      <c r="AX216" s="45">
        <v>6</v>
      </c>
      <c r="AY216" s="45">
        <v>7</v>
      </c>
      <c r="AZ216" s="45">
        <v>8</v>
      </c>
    </row>
    <row r="217" spans="46:52">
      <c r="AT217" s="45" t="s">
        <v>188</v>
      </c>
      <c r="AU217" s="45" t="s">
        <v>189</v>
      </c>
      <c r="AV217" s="45" t="s">
        <v>190</v>
      </c>
      <c r="AW217" s="45" t="s">
        <v>146</v>
      </c>
      <c r="AX217" s="45" t="s">
        <v>147</v>
      </c>
      <c r="AY217" s="45" t="s">
        <v>148</v>
      </c>
      <c r="AZ217" s="45" t="s">
        <v>136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D265"/>
  <sheetViews>
    <sheetView topLeftCell="C1" zoomScale="80" zoomScaleNormal="80" workbookViewId="0">
      <selection activeCell="G2" sqref="G2:GD96"/>
    </sheetView>
  </sheetViews>
  <sheetFormatPr defaultColWidth="9.140625" defaultRowHeight="15"/>
  <cols>
    <col min="1" max="1" width="9.140625" style="454"/>
    <col min="2" max="2" width="22.42578125" style="32" bestFit="1" customWidth="1"/>
    <col min="3" max="3" width="18.140625" style="32" customWidth="1"/>
    <col min="4" max="4" width="9.140625" style="32"/>
    <col min="5" max="5" width="10.85546875" style="32" customWidth="1"/>
    <col min="6" max="6" width="26.28515625" style="32" customWidth="1"/>
    <col min="7" max="9" width="9.7109375" style="32" bestFit="1" customWidth="1"/>
    <col min="10" max="10" width="10.5703125" style="32" bestFit="1" customWidth="1"/>
    <col min="11" max="11" width="10.42578125" style="32" customWidth="1"/>
    <col min="12" max="12" width="10.28515625" style="32" customWidth="1"/>
    <col min="13" max="13" width="11.140625" style="32" customWidth="1"/>
    <col min="14" max="14" width="11.85546875" style="32" customWidth="1"/>
    <col min="15" max="15" width="11.28515625" style="32" customWidth="1"/>
    <col min="16" max="16" width="10.42578125" style="32" customWidth="1"/>
    <col min="17" max="19" width="10.7109375" style="32" customWidth="1"/>
    <col min="20" max="24" width="9.140625" style="32"/>
    <col min="25" max="25" width="11.140625" style="32" customWidth="1"/>
    <col min="26" max="26" width="11.42578125" style="32" customWidth="1"/>
    <col min="27" max="27" width="11.140625" style="32" customWidth="1"/>
    <col min="28" max="29" width="11.42578125" style="32" customWidth="1"/>
    <col min="30" max="30" width="10.140625" style="32" customWidth="1"/>
    <col min="31" max="36" width="9.140625" style="32"/>
    <col min="37" max="37" width="11.140625" style="32" customWidth="1"/>
    <col min="38" max="39" width="11.5703125" style="32" customWidth="1"/>
    <col min="40" max="40" width="10.5703125" style="32" bestFit="1" customWidth="1"/>
    <col min="41" max="41" width="9.140625" style="32"/>
    <col min="42" max="42" width="10.5703125" style="32" bestFit="1" customWidth="1"/>
    <col min="43" max="48" width="9.140625" style="32"/>
    <col min="49" max="49" width="9.85546875" style="32" bestFit="1" customWidth="1"/>
    <col min="50" max="16384" width="9.140625" style="32"/>
  </cols>
  <sheetData>
    <row r="1" spans="1:186" s="41" customFormat="1">
      <c r="A1" s="60"/>
      <c r="B1" s="23"/>
      <c r="C1" s="458" t="s">
        <v>55</v>
      </c>
      <c r="D1" s="458" t="s">
        <v>33</v>
      </c>
      <c r="E1" s="458" t="s">
        <v>66</v>
      </c>
      <c r="F1" s="458" t="s">
        <v>75</v>
      </c>
      <c r="G1" s="38">
        <v>41275</v>
      </c>
      <c r="H1" s="38">
        <v>41306</v>
      </c>
      <c r="I1" s="38">
        <v>41334</v>
      </c>
      <c r="J1" s="38">
        <v>41365</v>
      </c>
      <c r="K1" s="38">
        <v>41395</v>
      </c>
      <c r="L1" s="38">
        <v>41426</v>
      </c>
      <c r="M1" s="38">
        <v>41456</v>
      </c>
      <c r="N1" s="38">
        <v>41487</v>
      </c>
      <c r="O1" s="38">
        <v>41518</v>
      </c>
      <c r="P1" s="38">
        <v>41548</v>
      </c>
      <c r="Q1" s="38">
        <v>41579</v>
      </c>
      <c r="R1" s="38">
        <v>41609</v>
      </c>
      <c r="S1" s="38">
        <v>41640</v>
      </c>
      <c r="T1" s="38">
        <v>41671</v>
      </c>
      <c r="U1" s="38">
        <v>41699</v>
      </c>
      <c r="V1" s="38">
        <v>41730</v>
      </c>
      <c r="W1" s="38">
        <v>41760</v>
      </c>
      <c r="X1" s="38">
        <v>41791</v>
      </c>
      <c r="Y1" s="38">
        <v>41821</v>
      </c>
      <c r="Z1" s="38">
        <v>41852</v>
      </c>
      <c r="AA1" s="38">
        <v>41883</v>
      </c>
      <c r="AB1" s="38">
        <v>41913</v>
      </c>
      <c r="AC1" s="38">
        <v>41944</v>
      </c>
      <c r="AD1" s="38">
        <v>41974</v>
      </c>
      <c r="AE1" s="38">
        <v>42005</v>
      </c>
      <c r="AF1" s="38">
        <v>42036</v>
      </c>
      <c r="AG1" s="38">
        <v>42064</v>
      </c>
      <c r="AH1" s="38">
        <v>42095</v>
      </c>
      <c r="AI1" s="38">
        <v>42125</v>
      </c>
      <c r="AJ1" s="38">
        <v>42156</v>
      </c>
      <c r="AK1" s="38">
        <v>42186</v>
      </c>
      <c r="AL1" s="38">
        <v>42217</v>
      </c>
      <c r="AM1" s="38">
        <v>42248</v>
      </c>
      <c r="AN1" s="38">
        <v>42278</v>
      </c>
      <c r="AO1" s="38">
        <v>42309</v>
      </c>
      <c r="AP1" s="38">
        <v>42339</v>
      </c>
      <c r="AQ1" s="38">
        <v>42370</v>
      </c>
      <c r="AR1" s="38">
        <v>42401</v>
      </c>
      <c r="AS1" s="38">
        <v>42430</v>
      </c>
      <c r="AT1" s="38">
        <v>42461</v>
      </c>
      <c r="AU1" s="38">
        <v>42491</v>
      </c>
      <c r="AV1" s="38">
        <v>42522</v>
      </c>
      <c r="AW1" s="38">
        <v>42552</v>
      </c>
      <c r="AX1" s="38">
        <v>42583</v>
      </c>
      <c r="AY1" s="38">
        <v>42614</v>
      </c>
      <c r="AZ1" s="38">
        <v>42644</v>
      </c>
      <c r="BA1" s="38">
        <v>42675</v>
      </c>
      <c r="BB1" s="38">
        <v>42705</v>
      </c>
      <c r="BC1" s="38">
        <v>42736</v>
      </c>
      <c r="BD1" s="38">
        <v>42767</v>
      </c>
      <c r="BE1" s="38">
        <v>42795</v>
      </c>
      <c r="BF1" s="38">
        <v>42826</v>
      </c>
      <c r="BG1" s="38">
        <v>42856</v>
      </c>
      <c r="BH1" s="38">
        <v>42887</v>
      </c>
      <c r="BI1" s="38">
        <v>42917</v>
      </c>
      <c r="BJ1" s="38">
        <v>42948</v>
      </c>
      <c r="BK1" s="38">
        <v>42979</v>
      </c>
      <c r="BL1" s="38">
        <v>43009</v>
      </c>
      <c r="BM1" s="38">
        <v>43040</v>
      </c>
      <c r="BN1" s="38">
        <v>43070</v>
      </c>
      <c r="BO1" s="38">
        <v>43101</v>
      </c>
      <c r="BP1" s="38">
        <v>43132</v>
      </c>
      <c r="BQ1" s="38">
        <v>43160</v>
      </c>
      <c r="BR1" s="38">
        <v>43191</v>
      </c>
      <c r="BS1" s="38">
        <v>43221</v>
      </c>
      <c r="BT1" s="38">
        <v>43252</v>
      </c>
      <c r="BU1" s="38">
        <v>43282</v>
      </c>
      <c r="BV1" s="38">
        <v>43313</v>
      </c>
      <c r="BW1" s="38">
        <v>43344</v>
      </c>
      <c r="BX1" s="38">
        <v>43374</v>
      </c>
      <c r="BY1" s="38">
        <v>43405</v>
      </c>
      <c r="BZ1" s="38">
        <v>43435</v>
      </c>
      <c r="CA1" s="38">
        <v>43466</v>
      </c>
      <c r="CB1" s="38">
        <v>43497</v>
      </c>
      <c r="CC1" s="38">
        <v>43525</v>
      </c>
      <c r="CD1" s="38">
        <v>43556</v>
      </c>
      <c r="CE1" s="38">
        <v>43586</v>
      </c>
      <c r="CF1" s="38">
        <v>43617</v>
      </c>
      <c r="CG1" s="38">
        <v>43647</v>
      </c>
      <c r="CH1" s="38">
        <v>43678</v>
      </c>
      <c r="CI1" s="38">
        <v>43709</v>
      </c>
      <c r="CJ1" s="38">
        <v>43739</v>
      </c>
      <c r="CK1" s="38">
        <v>43770</v>
      </c>
      <c r="CL1" s="38">
        <v>43800</v>
      </c>
      <c r="CM1" s="38">
        <v>43831</v>
      </c>
      <c r="CN1" s="38">
        <v>43862</v>
      </c>
      <c r="CO1" s="38">
        <v>43891</v>
      </c>
      <c r="CP1" s="38">
        <v>43922</v>
      </c>
      <c r="CQ1" s="38">
        <v>43952</v>
      </c>
      <c r="CR1" s="38">
        <v>43983</v>
      </c>
      <c r="CS1" s="38">
        <v>44013</v>
      </c>
      <c r="CT1" s="38">
        <v>44044</v>
      </c>
      <c r="CU1" s="38">
        <v>44075</v>
      </c>
      <c r="CV1" s="38">
        <v>44105</v>
      </c>
      <c r="CW1" s="38">
        <v>44136</v>
      </c>
      <c r="CX1" s="38">
        <v>44166</v>
      </c>
      <c r="CY1" s="38">
        <v>44197</v>
      </c>
      <c r="CZ1" s="38">
        <v>44228</v>
      </c>
      <c r="DA1" s="38">
        <v>44256</v>
      </c>
      <c r="DB1" s="38">
        <v>44287</v>
      </c>
      <c r="DC1" s="38">
        <v>44317</v>
      </c>
      <c r="DD1" s="38">
        <v>44348</v>
      </c>
      <c r="DE1" s="38">
        <v>44378</v>
      </c>
      <c r="DF1" s="38">
        <v>44409</v>
      </c>
      <c r="DG1" s="38">
        <v>44440</v>
      </c>
      <c r="DH1" s="38">
        <v>44470</v>
      </c>
      <c r="DI1" s="38">
        <v>44501</v>
      </c>
      <c r="DJ1" s="38">
        <v>44531</v>
      </c>
      <c r="DK1" s="38">
        <v>44562</v>
      </c>
      <c r="DL1" s="38">
        <v>44593</v>
      </c>
      <c r="DM1" s="38">
        <v>44621</v>
      </c>
      <c r="DN1" s="38">
        <v>44652</v>
      </c>
      <c r="DO1" s="38">
        <v>44682</v>
      </c>
      <c r="DP1" s="38">
        <v>44713</v>
      </c>
      <c r="DQ1" s="38">
        <v>44743</v>
      </c>
      <c r="DR1" s="38">
        <v>44774</v>
      </c>
      <c r="DS1" s="38">
        <v>44805</v>
      </c>
      <c r="DT1" s="38">
        <v>44835</v>
      </c>
      <c r="DU1" s="38">
        <v>44866</v>
      </c>
      <c r="DV1" s="38">
        <v>44896</v>
      </c>
      <c r="DW1" s="38">
        <v>44927</v>
      </c>
      <c r="DX1" s="38">
        <v>44958</v>
      </c>
      <c r="DY1" s="38">
        <v>44986</v>
      </c>
      <c r="DZ1" s="38">
        <v>45017</v>
      </c>
      <c r="EA1" s="38">
        <v>45047</v>
      </c>
      <c r="EB1" s="38">
        <v>45078</v>
      </c>
      <c r="EC1" s="38">
        <v>45108</v>
      </c>
      <c r="ED1" s="38">
        <v>45139</v>
      </c>
      <c r="EE1" s="38">
        <v>45170</v>
      </c>
      <c r="EF1" s="38">
        <v>45200</v>
      </c>
      <c r="EG1" s="38">
        <v>45231</v>
      </c>
      <c r="EH1" s="38">
        <v>45261</v>
      </c>
      <c r="EI1" s="38">
        <v>45292</v>
      </c>
      <c r="EJ1" s="38">
        <v>45323</v>
      </c>
      <c r="EK1" s="38">
        <v>45352</v>
      </c>
      <c r="EL1" s="38">
        <v>45383</v>
      </c>
      <c r="EM1" s="38">
        <v>45413</v>
      </c>
      <c r="EN1" s="38">
        <v>45444</v>
      </c>
      <c r="EO1" s="38">
        <v>45474</v>
      </c>
      <c r="EP1" s="38">
        <v>45505</v>
      </c>
      <c r="EQ1" s="38">
        <v>45536</v>
      </c>
      <c r="ER1" s="38">
        <v>45566</v>
      </c>
      <c r="ES1" s="38">
        <v>45597</v>
      </c>
      <c r="ET1" s="38">
        <v>45627</v>
      </c>
      <c r="EU1" s="38">
        <v>45658</v>
      </c>
      <c r="EV1" s="38">
        <v>45689</v>
      </c>
      <c r="EW1" s="38">
        <v>45717</v>
      </c>
      <c r="EX1" s="38">
        <v>45748</v>
      </c>
      <c r="EY1" s="38">
        <v>45778</v>
      </c>
      <c r="EZ1" s="38">
        <v>45809</v>
      </c>
      <c r="FA1" s="38">
        <v>45839</v>
      </c>
      <c r="FB1" s="38">
        <v>45870</v>
      </c>
      <c r="FC1" s="38">
        <v>45901</v>
      </c>
      <c r="FD1" s="38">
        <v>45931</v>
      </c>
      <c r="FE1" s="38">
        <v>45962</v>
      </c>
      <c r="FF1" s="38">
        <v>45992</v>
      </c>
      <c r="FG1" s="38">
        <v>46023</v>
      </c>
      <c r="FH1" s="38">
        <v>46054</v>
      </c>
      <c r="FI1" s="38">
        <v>46082</v>
      </c>
      <c r="FJ1" s="38">
        <v>46113</v>
      </c>
      <c r="FK1" s="38">
        <v>46143</v>
      </c>
      <c r="FL1" s="38">
        <v>46174</v>
      </c>
      <c r="FM1" s="38">
        <v>46204</v>
      </c>
      <c r="FN1" s="38">
        <v>46235</v>
      </c>
      <c r="FO1" s="38">
        <v>46266</v>
      </c>
      <c r="FP1" s="38">
        <v>46296</v>
      </c>
      <c r="FQ1" s="38">
        <v>46327</v>
      </c>
      <c r="FR1" s="38">
        <v>46357</v>
      </c>
      <c r="FS1" s="38">
        <v>46388</v>
      </c>
      <c r="FT1" s="38">
        <v>46419</v>
      </c>
      <c r="FU1" s="38">
        <v>46447</v>
      </c>
      <c r="FV1" s="38">
        <v>46478</v>
      </c>
      <c r="FW1" s="38">
        <v>46508</v>
      </c>
      <c r="FX1" s="38">
        <v>46539</v>
      </c>
      <c r="FY1" s="38">
        <v>46569</v>
      </c>
      <c r="FZ1" s="38">
        <v>46600</v>
      </c>
      <c r="GA1" s="38">
        <v>46631</v>
      </c>
      <c r="GB1" s="38">
        <v>46661</v>
      </c>
      <c r="GC1" s="38">
        <v>46692</v>
      </c>
      <c r="GD1" s="38">
        <v>46722</v>
      </c>
    </row>
    <row r="2" spans="1:186" s="41" customFormat="1">
      <c r="A2" s="453" t="s">
        <v>258</v>
      </c>
      <c r="B2" s="458"/>
      <c r="C2" s="458" t="s">
        <v>186</v>
      </c>
      <c r="D2" s="458" t="s">
        <v>76</v>
      </c>
      <c r="E2" s="458" t="s">
        <v>68</v>
      </c>
      <c r="F2" s="458" t="s">
        <v>77</v>
      </c>
      <c r="G2" s="26" t="s">
        <v>191</v>
      </c>
      <c r="H2" s="26" t="s">
        <v>191</v>
      </c>
      <c r="I2" s="26" t="s">
        <v>191</v>
      </c>
      <c r="J2" s="26" t="s">
        <v>191</v>
      </c>
      <c r="K2" s="26" t="s">
        <v>191</v>
      </c>
      <c r="L2" s="26" t="s">
        <v>191</v>
      </c>
      <c r="M2" s="26" t="s">
        <v>191</v>
      </c>
      <c r="N2" s="26" t="s">
        <v>191</v>
      </c>
      <c r="O2" s="26" t="s">
        <v>191</v>
      </c>
      <c r="P2" s="26" t="s">
        <v>191</v>
      </c>
      <c r="Q2" s="26" t="s">
        <v>191</v>
      </c>
      <c r="R2" s="26" t="s">
        <v>191</v>
      </c>
      <c r="S2" s="26" t="s">
        <v>191</v>
      </c>
      <c r="T2" s="26" t="s">
        <v>191</v>
      </c>
      <c r="U2" s="26" t="s">
        <v>191</v>
      </c>
      <c r="V2" s="26" t="s">
        <v>191</v>
      </c>
      <c r="W2" s="26" t="s">
        <v>191</v>
      </c>
      <c r="X2" s="26" t="s">
        <v>191</v>
      </c>
      <c r="Y2" s="26" t="s">
        <v>191</v>
      </c>
      <c r="Z2" s="26" t="s">
        <v>191</v>
      </c>
      <c r="AA2" s="26" t="s">
        <v>191</v>
      </c>
      <c r="AB2" s="26" t="s">
        <v>191</v>
      </c>
      <c r="AC2" s="26" t="s">
        <v>191</v>
      </c>
      <c r="AD2" s="26" t="s">
        <v>191</v>
      </c>
      <c r="AE2" s="26" t="s">
        <v>191</v>
      </c>
      <c r="AF2" s="26" t="s">
        <v>191</v>
      </c>
      <c r="AG2" s="26" t="s">
        <v>191</v>
      </c>
      <c r="AH2" s="26" t="s">
        <v>191</v>
      </c>
      <c r="AI2" s="26" t="s">
        <v>191</v>
      </c>
      <c r="AJ2" s="26" t="s">
        <v>191</v>
      </c>
      <c r="AK2" s="26" t="s">
        <v>191</v>
      </c>
      <c r="AL2" s="26" t="s">
        <v>191</v>
      </c>
      <c r="AM2" s="26" t="s">
        <v>191</v>
      </c>
      <c r="AN2" s="26" t="s">
        <v>191</v>
      </c>
      <c r="AO2" s="26" t="s">
        <v>191</v>
      </c>
      <c r="AP2" s="26" t="s">
        <v>191</v>
      </c>
      <c r="AQ2" s="26" t="s">
        <v>191</v>
      </c>
      <c r="AR2" s="26" t="s">
        <v>191</v>
      </c>
      <c r="AS2" s="26" t="s">
        <v>191</v>
      </c>
      <c r="AT2" s="26" t="s">
        <v>191</v>
      </c>
      <c r="AU2" s="26" t="s">
        <v>191</v>
      </c>
      <c r="AV2" s="26" t="s">
        <v>191</v>
      </c>
      <c r="AW2" s="26" t="s">
        <v>191</v>
      </c>
      <c r="AX2" s="26" t="s">
        <v>191</v>
      </c>
      <c r="AY2" s="26" t="s">
        <v>191</v>
      </c>
      <c r="AZ2" s="26" t="s">
        <v>191</v>
      </c>
      <c r="BA2" s="26" t="s">
        <v>191</v>
      </c>
      <c r="BB2" s="26" t="s">
        <v>191</v>
      </c>
      <c r="BC2" s="26" t="s">
        <v>191</v>
      </c>
      <c r="BD2" s="26" t="s">
        <v>191</v>
      </c>
      <c r="BE2" s="26" t="s">
        <v>191</v>
      </c>
      <c r="BF2" s="26" t="s">
        <v>191</v>
      </c>
      <c r="BG2" s="26" t="s">
        <v>191</v>
      </c>
      <c r="BH2" s="26" t="s">
        <v>191</v>
      </c>
      <c r="BI2" s="26" t="s">
        <v>191</v>
      </c>
      <c r="BJ2" s="26" t="s">
        <v>191</v>
      </c>
      <c r="BK2" s="26" t="s">
        <v>191</v>
      </c>
      <c r="BL2" s="26" t="s">
        <v>191</v>
      </c>
      <c r="BM2" s="26" t="s">
        <v>191</v>
      </c>
      <c r="BN2" s="26" t="s">
        <v>191</v>
      </c>
      <c r="BO2" s="26" t="s">
        <v>191</v>
      </c>
      <c r="BP2" s="26" t="s">
        <v>191</v>
      </c>
      <c r="BQ2" s="26" t="s">
        <v>191</v>
      </c>
      <c r="BR2" s="26" t="s">
        <v>191</v>
      </c>
      <c r="BS2" s="26" t="s">
        <v>191</v>
      </c>
      <c r="BT2" s="26" t="s">
        <v>191</v>
      </c>
      <c r="BU2" s="26" t="s">
        <v>191</v>
      </c>
      <c r="BV2" s="26" t="s">
        <v>191</v>
      </c>
      <c r="BW2" s="26" t="s">
        <v>191</v>
      </c>
      <c r="BX2" s="26" t="s">
        <v>191</v>
      </c>
      <c r="BY2" s="26" t="s">
        <v>191</v>
      </c>
      <c r="BZ2" s="26" t="s">
        <v>191</v>
      </c>
      <c r="CA2" s="26" t="s">
        <v>191</v>
      </c>
      <c r="CB2" s="26" t="s">
        <v>191</v>
      </c>
      <c r="CC2" s="26" t="s">
        <v>191</v>
      </c>
      <c r="CD2" s="26" t="s">
        <v>191</v>
      </c>
      <c r="CE2" s="26" t="s">
        <v>191</v>
      </c>
      <c r="CF2" s="26" t="s">
        <v>191</v>
      </c>
      <c r="CG2" s="26" t="s">
        <v>191</v>
      </c>
      <c r="CH2" s="26" t="s">
        <v>191</v>
      </c>
      <c r="CI2" s="26" t="s">
        <v>191</v>
      </c>
      <c r="CJ2" s="26" t="s">
        <v>191</v>
      </c>
      <c r="CK2" s="26" t="s">
        <v>191</v>
      </c>
      <c r="CL2" s="26" t="s">
        <v>191</v>
      </c>
      <c r="CM2" s="26" t="s">
        <v>191</v>
      </c>
      <c r="CN2" s="26" t="s">
        <v>191</v>
      </c>
      <c r="CO2" s="26" t="s">
        <v>191</v>
      </c>
      <c r="CP2" s="26" t="s">
        <v>191</v>
      </c>
      <c r="CQ2" s="26" t="s">
        <v>191</v>
      </c>
      <c r="CR2" s="26" t="s">
        <v>191</v>
      </c>
      <c r="CS2" s="26" t="s">
        <v>191</v>
      </c>
      <c r="CT2" s="26" t="s">
        <v>191</v>
      </c>
      <c r="CU2" s="26" t="s">
        <v>191</v>
      </c>
      <c r="CV2" s="26" t="s">
        <v>191</v>
      </c>
      <c r="CW2" s="26" t="s">
        <v>191</v>
      </c>
      <c r="CX2" s="26" t="s">
        <v>191</v>
      </c>
      <c r="CY2" s="26" t="s">
        <v>191</v>
      </c>
      <c r="CZ2" s="26" t="s">
        <v>191</v>
      </c>
      <c r="DA2" s="26" t="s">
        <v>191</v>
      </c>
      <c r="DB2" s="26" t="s">
        <v>191</v>
      </c>
      <c r="DC2" s="26" t="s">
        <v>191</v>
      </c>
      <c r="DD2" s="26" t="s">
        <v>191</v>
      </c>
      <c r="DE2" s="26" t="s">
        <v>191</v>
      </c>
      <c r="DF2" s="26" t="s">
        <v>191</v>
      </c>
      <c r="DG2" s="26" t="s">
        <v>191</v>
      </c>
      <c r="DH2" s="26" t="s">
        <v>191</v>
      </c>
      <c r="DI2" s="26" t="s">
        <v>191</v>
      </c>
      <c r="DJ2" s="26" t="s">
        <v>191</v>
      </c>
      <c r="DK2" s="26" t="s">
        <v>191</v>
      </c>
      <c r="DL2" s="26" t="s">
        <v>191</v>
      </c>
      <c r="DM2" s="26" t="s">
        <v>191</v>
      </c>
      <c r="DN2" s="26" t="s">
        <v>191</v>
      </c>
      <c r="DO2" s="26" t="s">
        <v>191</v>
      </c>
      <c r="DP2" s="26" t="s">
        <v>191</v>
      </c>
      <c r="DQ2" s="26" t="s">
        <v>191</v>
      </c>
      <c r="DR2" s="26" t="s">
        <v>191</v>
      </c>
      <c r="DS2" s="26" t="s">
        <v>191</v>
      </c>
      <c r="DT2" s="26" t="s">
        <v>191</v>
      </c>
      <c r="DU2" s="26" t="s">
        <v>191</v>
      </c>
      <c r="DV2" s="26" t="s">
        <v>191</v>
      </c>
      <c r="DW2" s="26" t="s">
        <v>191</v>
      </c>
      <c r="DX2" s="26" t="s">
        <v>191</v>
      </c>
      <c r="DY2" s="26" t="s">
        <v>191</v>
      </c>
      <c r="DZ2" s="26" t="s">
        <v>191</v>
      </c>
      <c r="EA2" s="26" t="s">
        <v>191</v>
      </c>
      <c r="EB2" s="26" t="s">
        <v>191</v>
      </c>
      <c r="EC2" s="26" t="s">
        <v>191</v>
      </c>
      <c r="ED2" s="26" t="s">
        <v>191</v>
      </c>
      <c r="EE2" s="26" t="s">
        <v>191</v>
      </c>
      <c r="EF2" s="26" t="s">
        <v>191</v>
      </c>
      <c r="EG2" s="26" t="s">
        <v>191</v>
      </c>
      <c r="EH2" s="26" t="s">
        <v>191</v>
      </c>
      <c r="EI2" s="26" t="s">
        <v>191</v>
      </c>
      <c r="EJ2" s="26" t="s">
        <v>191</v>
      </c>
      <c r="EK2" s="26" t="s">
        <v>191</v>
      </c>
      <c r="EL2" s="26" t="s">
        <v>191</v>
      </c>
      <c r="EM2" s="26" t="s">
        <v>191</v>
      </c>
      <c r="EN2" s="26" t="s">
        <v>191</v>
      </c>
      <c r="EO2" s="26" t="s">
        <v>191</v>
      </c>
      <c r="EP2" s="26" t="s">
        <v>191</v>
      </c>
      <c r="EQ2" s="26" t="s">
        <v>191</v>
      </c>
      <c r="ER2" s="26" t="s">
        <v>191</v>
      </c>
      <c r="ES2" s="26" t="s">
        <v>191</v>
      </c>
      <c r="ET2" s="26" t="s">
        <v>191</v>
      </c>
      <c r="EU2" s="26" t="s">
        <v>191</v>
      </c>
      <c r="EV2" s="26" t="s">
        <v>191</v>
      </c>
      <c r="EW2" s="26" t="s">
        <v>191</v>
      </c>
      <c r="EX2" s="26" t="s">
        <v>191</v>
      </c>
      <c r="EY2" s="26" t="s">
        <v>191</v>
      </c>
      <c r="EZ2" s="26" t="s">
        <v>191</v>
      </c>
      <c r="FA2" s="26" t="s">
        <v>191</v>
      </c>
      <c r="FB2" s="26" t="s">
        <v>191</v>
      </c>
      <c r="FC2" s="26" t="s">
        <v>191</v>
      </c>
      <c r="FD2" s="26" t="s">
        <v>191</v>
      </c>
      <c r="FE2" s="26" t="s">
        <v>191</v>
      </c>
      <c r="FF2" s="26" t="s">
        <v>191</v>
      </c>
      <c r="FG2" s="26" t="s">
        <v>191</v>
      </c>
      <c r="FH2" s="26" t="s">
        <v>191</v>
      </c>
      <c r="FI2" s="26" t="s">
        <v>191</v>
      </c>
      <c r="FJ2" s="26" t="s">
        <v>191</v>
      </c>
      <c r="FK2" s="26" t="s">
        <v>191</v>
      </c>
      <c r="FL2" s="26" t="s">
        <v>191</v>
      </c>
      <c r="FM2" s="26" t="s">
        <v>191</v>
      </c>
      <c r="FN2" s="26" t="s">
        <v>191</v>
      </c>
      <c r="FO2" s="26" t="s">
        <v>191</v>
      </c>
      <c r="FP2" s="26" t="s">
        <v>191</v>
      </c>
      <c r="FQ2" s="26" t="s">
        <v>191</v>
      </c>
      <c r="FR2" s="26" t="s">
        <v>191</v>
      </c>
      <c r="FS2" s="26" t="s">
        <v>191</v>
      </c>
      <c r="FT2" s="26" t="s">
        <v>191</v>
      </c>
      <c r="FU2" s="26" t="s">
        <v>191</v>
      </c>
      <c r="FV2" s="26" t="s">
        <v>191</v>
      </c>
      <c r="FW2" s="26" t="s">
        <v>191</v>
      </c>
      <c r="FX2" s="26" t="s">
        <v>191</v>
      </c>
      <c r="FY2" s="26" t="s">
        <v>191</v>
      </c>
      <c r="FZ2" s="26" t="s">
        <v>191</v>
      </c>
      <c r="GA2" s="26" t="s">
        <v>191</v>
      </c>
      <c r="GB2" s="26" t="s">
        <v>191</v>
      </c>
      <c r="GC2" s="26" t="s">
        <v>191</v>
      </c>
      <c r="GD2" s="26" t="s">
        <v>191</v>
      </c>
    </row>
    <row r="3" spans="1:186" s="41" customFormat="1">
      <c r="A3" s="453" t="s">
        <v>258</v>
      </c>
      <c r="B3" s="458"/>
      <c r="C3" s="458" t="s">
        <v>186</v>
      </c>
      <c r="D3" s="458" t="s">
        <v>76</v>
      </c>
      <c r="E3" s="458" t="s">
        <v>68</v>
      </c>
      <c r="F3" s="458" t="s">
        <v>78</v>
      </c>
      <c r="G3" s="26" t="s">
        <v>191</v>
      </c>
      <c r="H3" s="26" t="s">
        <v>191</v>
      </c>
      <c r="I3" s="26" t="s">
        <v>191</v>
      </c>
      <c r="J3" s="26" t="s">
        <v>191</v>
      </c>
      <c r="K3" s="26" t="s">
        <v>191</v>
      </c>
      <c r="L3" s="26" t="s">
        <v>191</v>
      </c>
      <c r="M3" s="26" t="s">
        <v>191</v>
      </c>
      <c r="N3" s="26" t="s">
        <v>191</v>
      </c>
      <c r="O3" s="26" t="s">
        <v>191</v>
      </c>
      <c r="P3" s="26" t="s">
        <v>191</v>
      </c>
      <c r="Q3" s="26" t="s">
        <v>191</v>
      </c>
      <c r="R3" s="26" t="s">
        <v>191</v>
      </c>
      <c r="S3" s="26" t="s">
        <v>191</v>
      </c>
      <c r="T3" s="26" t="s">
        <v>191</v>
      </c>
      <c r="U3" s="26" t="s">
        <v>191</v>
      </c>
      <c r="V3" s="26" t="s">
        <v>191</v>
      </c>
      <c r="W3" s="26" t="s">
        <v>191</v>
      </c>
      <c r="X3" s="26" t="s">
        <v>191</v>
      </c>
      <c r="Y3" s="26" t="s">
        <v>191</v>
      </c>
      <c r="Z3" s="26" t="s">
        <v>191</v>
      </c>
      <c r="AA3" s="26" t="s">
        <v>191</v>
      </c>
      <c r="AB3" s="26" t="s">
        <v>191</v>
      </c>
      <c r="AC3" s="26" t="s">
        <v>191</v>
      </c>
      <c r="AD3" s="26" t="s">
        <v>191</v>
      </c>
      <c r="AE3" s="26" t="s">
        <v>191</v>
      </c>
      <c r="AF3" s="26" t="s">
        <v>191</v>
      </c>
      <c r="AG3" s="26" t="s">
        <v>191</v>
      </c>
      <c r="AH3" s="26" t="s">
        <v>191</v>
      </c>
      <c r="AI3" s="26" t="s">
        <v>191</v>
      </c>
      <c r="AJ3" s="26" t="s">
        <v>191</v>
      </c>
      <c r="AK3" s="26" t="s">
        <v>191</v>
      </c>
      <c r="AL3" s="26" t="s">
        <v>191</v>
      </c>
      <c r="AM3" s="26" t="s">
        <v>191</v>
      </c>
      <c r="AN3" s="26" t="s">
        <v>191</v>
      </c>
      <c r="AO3" s="26" t="s">
        <v>191</v>
      </c>
      <c r="AP3" s="26" t="s">
        <v>191</v>
      </c>
      <c r="AQ3" s="26" t="s">
        <v>191</v>
      </c>
      <c r="AR3" s="26" t="s">
        <v>191</v>
      </c>
      <c r="AS3" s="26" t="s">
        <v>191</v>
      </c>
      <c r="AT3" s="26" t="s">
        <v>191</v>
      </c>
      <c r="AU3" s="26" t="s">
        <v>191</v>
      </c>
      <c r="AV3" s="26" t="s">
        <v>191</v>
      </c>
      <c r="AW3" s="26" t="s">
        <v>191</v>
      </c>
      <c r="AX3" s="26" t="s">
        <v>191</v>
      </c>
      <c r="AY3" s="26" t="s">
        <v>191</v>
      </c>
      <c r="AZ3" s="26" t="s">
        <v>191</v>
      </c>
      <c r="BA3" s="26" t="s">
        <v>191</v>
      </c>
      <c r="BB3" s="26" t="s">
        <v>191</v>
      </c>
      <c r="BC3" s="26" t="s">
        <v>191</v>
      </c>
      <c r="BD3" s="26" t="s">
        <v>191</v>
      </c>
      <c r="BE3" s="26" t="s">
        <v>191</v>
      </c>
      <c r="BF3" s="26" t="s">
        <v>191</v>
      </c>
      <c r="BG3" s="26" t="s">
        <v>191</v>
      </c>
      <c r="BH3" s="26" t="s">
        <v>191</v>
      </c>
      <c r="BI3" s="26" t="s">
        <v>191</v>
      </c>
      <c r="BJ3" s="26" t="s">
        <v>191</v>
      </c>
      <c r="BK3" s="26" t="s">
        <v>191</v>
      </c>
      <c r="BL3" s="26" t="s">
        <v>191</v>
      </c>
      <c r="BM3" s="26" t="s">
        <v>191</v>
      </c>
      <c r="BN3" s="26" t="s">
        <v>191</v>
      </c>
      <c r="BO3" s="26" t="s">
        <v>191</v>
      </c>
      <c r="BP3" s="26" t="s">
        <v>191</v>
      </c>
      <c r="BQ3" s="26" t="s">
        <v>191</v>
      </c>
      <c r="BR3" s="26" t="s">
        <v>191</v>
      </c>
      <c r="BS3" s="26" t="s">
        <v>191</v>
      </c>
      <c r="BT3" s="26" t="s">
        <v>191</v>
      </c>
      <c r="BU3" s="26" t="s">
        <v>191</v>
      </c>
      <c r="BV3" s="26" t="s">
        <v>191</v>
      </c>
      <c r="BW3" s="26" t="s">
        <v>191</v>
      </c>
      <c r="BX3" s="26" t="s">
        <v>191</v>
      </c>
      <c r="BY3" s="26" t="s">
        <v>191</v>
      </c>
      <c r="BZ3" s="26" t="s">
        <v>191</v>
      </c>
      <c r="CA3" s="26" t="s">
        <v>191</v>
      </c>
      <c r="CB3" s="26" t="s">
        <v>191</v>
      </c>
      <c r="CC3" s="26" t="s">
        <v>191</v>
      </c>
      <c r="CD3" s="26" t="s">
        <v>191</v>
      </c>
      <c r="CE3" s="26" t="s">
        <v>191</v>
      </c>
      <c r="CF3" s="26" t="s">
        <v>191</v>
      </c>
      <c r="CG3" s="26" t="s">
        <v>191</v>
      </c>
      <c r="CH3" s="26" t="s">
        <v>191</v>
      </c>
      <c r="CI3" s="26" t="s">
        <v>191</v>
      </c>
      <c r="CJ3" s="26" t="s">
        <v>191</v>
      </c>
      <c r="CK3" s="26" t="s">
        <v>191</v>
      </c>
      <c r="CL3" s="26" t="s">
        <v>191</v>
      </c>
      <c r="CM3" s="26" t="s">
        <v>191</v>
      </c>
      <c r="CN3" s="26" t="s">
        <v>191</v>
      </c>
      <c r="CO3" s="26" t="s">
        <v>191</v>
      </c>
      <c r="CP3" s="26" t="s">
        <v>191</v>
      </c>
      <c r="CQ3" s="26" t="s">
        <v>191</v>
      </c>
      <c r="CR3" s="26" t="s">
        <v>191</v>
      </c>
      <c r="CS3" s="26" t="s">
        <v>191</v>
      </c>
      <c r="CT3" s="26" t="s">
        <v>191</v>
      </c>
      <c r="CU3" s="26" t="s">
        <v>191</v>
      </c>
      <c r="CV3" s="26" t="s">
        <v>191</v>
      </c>
      <c r="CW3" s="26" t="s">
        <v>191</v>
      </c>
      <c r="CX3" s="26" t="s">
        <v>191</v>
      </c>
      <c r="CY3" s="26" t="s">
        <v>191</v>
      </c>
      <c r="CZ3" s="26" t="s">
        <v>191</v>
      </c>
      <c r="DA3" s="26" t="s">
        <v>191</v>
      </c>
      <c r="DB3" s="26" t="s">
        <v>191</v>
      </c>
      <c r="DC3" s="26" t="s">
        <v>191</v>
      </c>
      <c r="DD3" s="26" t="s">
        <v>191</v>
      </c>
      <c r="DE3" s="26" t="s">
        <v>191</v>
      </c>
      <c r="DF3" s="26" t="s">
        <v>191</v>
      </c>
      <c r="DG3" s="26" t="s">
        <v>191</v>
      </c>
      <c r="DH3" s="26" t="s">
        <v>191</v>
      </c>
      <c r="DI3" s="26" t="s">
        <v>191</v>
      </c>
      <c r="DJ3" s="26" t="s">
        <v>191</v>
      </c>
      <c r="DK3" s="26" t="s">
        <v>191</v>
      </c>
      <c r="DL3" s="26" t="s">
        <v>191</v>
      </c>
      <c r="DM3" s="26" t="s">
        <v>191</v>
      </c>
      <c r="DN3" s="26" t="s">
        <v>191</v>
      </c>
      <c r="DO3" s="26" t="s">
        <v>191</v>
      </c>
      <c r="DP3" s="26" t="s">
        <v>191</v>
      </c>
      <c r="DQ3" s="26" t="s">
        <v>191</v>
      </c>
      <c r="DR3" s="26" t="s">
        <v>191</v>
      </c>
      <c r="DS3" s="26" t="s">
        <v>191</v>
      </c>
      <c r="DT3" s="26" t="s">
        <v>191</v>
      </c>
      <c r="DU3" s="26" t="s">
        <v>191</v>
      </c>
      <c r="DV3" s="26" t="s">
        <v>191</v>
      </c>
      <c r="DW3" s="26" t="s">
        <v>191</v>
      </c>
      <c r="DX3" s="26" t="s">
        <v>191</v>
      </c>
      <c r="DY3" s="26" t="s">
        <v>191</v>
      </c>
      <c r="DZ3" s="26" t="s">
        <v>191</v>
      </c>
      <c r="EA3" s="26" t="s">
        <v>191</v>
      </c>
      <c r="EB3" s="26" t="s">
        <v>191</v>
      </c>
      <c r="EC3" s="26" t="s">
        <v>191</v>
      </c>
      <c r="ED3" s="26" t="s">
        <v>191</v>
      </c>
      <c r="EE3" s="26" t="s">
        <v>191</v>
      </c>
      <c r="EF3" s="26" t="s">
        <v>191</v>
      </c>
      <c r="EG3" s="26" t="s">
        <v>191</v>
      </c>
      <c r="EH3" s="26" t="s">
        <v>191</v>
      </c>
      <c r="EI3" s="26" t="s">
        <v>191</v>
      </c>
      <c r="EJ3" s="26" t="s">
        <v>191</v>
      </c>
      <c r="EK3" s="26" t="s">
        <v>191</v>
      </c>
      <c r="EL3" s="26" t="s">
        <v>191</v>
      </c>
      <c r="EM3" s="26" t="s">
        <v>191</v>
      </c>
      <c r="EN3" s="26" t="s">
        <v>191</v>
      </c>
      <c r="EO3" s="26" t="s">
        <v>191</v>
      </c>
      <c r="EP3" s="26" t="s">
        <v>191</v>
      </c>
      <c r="EQ3" s="26" t="s">
        <v>191</v>
      </c>
      <c r="ER3" s="26" t="s">
        <v>191</v>
      </c>
      <c r="ES3" s="26" t="s">
        <v>191</v>
      </c>
      <c r="ET3" s="26" t="s">
        <v>191</v>
      </c>
      <c r="EU3" s="26" t="s">
        <v>191</v>
      </c>
      <c r="EV3" s="26" t="s">
        <v>191</v>
      </c>
      <c r="EW3" s="26" t="s">
        <v>191</v>
      </c>
      <c r="EX3" s="26" t="s">
        <v>191</v>
      </c>
      <c r="EY3" s="26" t="s">
        <v>191</v>
      </c>
      <c r="EZ3" s="26" t="s">
        <v>191</v>
      </c>
      <c r="FA3" s="26" t="s">
        <v>191</v>
      </c>
      <c r="FB3" s="26" t="s">
        <v>191</v>
      </c>
      <c r="FC3" s="26" t="s">
        <v>191</v>
      </c>
      <c r="FD3" s="26" t="s">
        <v>191</v>
      </c>
      <c r="FE3" s="26" t="s">
        <v>191</v>
      </c>
      <c r="FF3" s="26" t="s">
        <v>191</v>
      </c>
      <c r="FG3" s="26" t="s">
        <v>191</v>
      </c>
      <c r="FH3" s="26" t="s">
        <v>191</v>
      </c>
      <c r="FI3" s="26" t="s">
        <v>191</v>
      </c>
      <c r="FJ3" s="26" t="s">
        <v>191</v>
      </c>
      <c r="FK3" s="26" t="s">
        <v>191</v>
      </c>
      <c r="FL3" s="26" t="s">
        <v>191</v>
      </c>
      <c r="FM3" s="26" t="s">
        <v>191</v>
      </c>
      <c r="FN3" s="26" t="s">
        <v>191</v>
      </c>
      <c r="FO3" s="26" t="s">
        <v>191</v>
      </c>
      <c r="FP3" s="26" t="s">
        <v>191</v>
      </c>
      <c r="FQ3" s="26" t="s">
        <v>191</v>
      </c>
      <c r="FR3" s="26" t="s">
        <v>191</v>
      </c>
      <c r="FS3" s="26" t="s">
        <v>191</v>
      </c>
      <c r="FT3" s="26" t="s">
        <v>191</v>
      </c>
      <c r="FU3" s="26" t="s">
        <v>191</v>
      </c>
      <c r="FV3" s="26" t="s">
        <v>191</v>
      </c>
      <c r="FW3" s="26" t="s">
        <v>191</v>
      </c>
      <c r="FX3" s="26" t="s">
        <v>191</v>
      </c>
      <c r="FY3" s="26" t="s">
        <v>191</v>
      </c>
      <c r="FZ3" s="26" t="s">
        <v>191</v>
      </c>
      <c r="GA3" s="26" t="s">
        <v>191</v>
      </c>
      <c r="GB3" s="26" t="s">
        <v>191</v>
      </c>
      <c r="GC3" s="26" t="s">
        <v>191</v>
      </c>
      <c r="GD3" s="26" t="s">
        <v>191</v>
      </c>
    </row>
    <row r="4" spans="1:186" s="41" customFormat="1">
      <c r="A4" s="453" t="s">
        <v>258</v>
      </c>
      <c r="B4" s="458"/>
      <c r="C4" s="458" t="s">
        <v>186</v>
      </c>
      <c r="D4" s="458" t="s">
        <v>76</v>
      </c>
      <c r="E4" s="458" t="s">
        <v>68</v>
      </c>
      <c r="F4" s="458" t="s">
        <v>79</v>
      </c>
      <c r="G4" s="26">
        <v>1.91</v>
      </c>
      <c r="H4" s="26">
        <v>1.91</v>
      </c>
      <c r="I4" s="26">
        <v>1.91</v>
      </c>
      <c r="J4" s="26">
        <v>1.94</v>
      </c>
      <c r="K4" s="26">
        <v>1.94</v>
      </c>
      <c r="L4" s="26">
        <v>1.94</v>
      </c>
      <c r="M4" s="26">
        <v>1.98</v>
      </c>
      <c r="N4" s="26">
        <v>1.98</v>
      </c>
      <c r="O4" s="26">
        <v>1.98</v>
      </c>
      <c r="P4" s="26">
        <v>2.0099999999999998</v>
      </c>
      <c r="Q4" s="26">
        <v>2.0099999999999998</v>
      </c>
      <c r="R4" s="26">
        <v>2.0099999999999998</v>
      </c>
      <c r="S4" s="26">
        <v>2.16</v>
      </c>
      <c r="T4" s="26">
        <v>2.16</v>
      </c>
      <c r="U4" s="26">
        <v>2.16</v>
      </c>
      <c r="V4" s="26">
        <v>2.1800000000000002</v>
      </c>
      <c r="W4" s="26">
        <v>2.1800000000000002</v>
      </c>
      <c r="X4" s="26">
        <v>2.1800000000000002</v>
      </c>
      <c r="Y4" s="26">
        <v>2.2000000000000002</v>
      </c>
      <c r="Z4" s="26">
        <v>2.2000000000000002</v>
      </c>
      <c r="AA4" s="26">
        <v>2.2000000000000002</v>
      </c>
      <c r="AB4" s="26">
        <v>2.2799999999999998</v>
      </c>
      <c r="AC4" s="26">
        <v>2.2799999999999998</v>
      </c>
      <c r="AD4" s="26">
        <v>2.2799999999999998</v>
      </c>
      <c r="AE4" s="26">
        <v>2.35</v>
      </c>
      <c r="AF4" s="26">
        <v>2.35</v>
      </c>
      <c r="AG4" s="26">
        <v>2.35</v>
      </c>
      <c r="AH4" s="26">
        <v>2.35</v>
      </c>
      <c r="AI4" s="26">
        <v>2.35</v>
      </c>
      <c r="AJ4" s="26">
        <v>2.35</v>
      </c>
      <c r="AK4" s="26">
        <v>2.35</v>
      </c>
      <c r="AL4" s="26">
        <v>2.35</v>
      </c>
      <c r="AM4" s="26">
        <v>2.35</v>
      </c>
      <c r="AN4" s="26">
        <v>2.37</v>
      </c>
      <c r="AO4" s="26">
        <v>2.37</v>
      </c>
      <c r="AP4" s="26">
        <v>2.37</v>
      </c>
      <c r="AQ4" s="26">
        <v>2.42</v>
      </c>
      <c r="AR4" s="26">
        <v>2.42</v>
      </c>
      <c r="AS4" s="26">
        <v>2.42</v>
      </c>
      <c r="AT4" s="26">
        <v>2.42</v>
      </c>
      <c r="AU4" s="26">
        <v>2.42</v>
      </c>
      <c r="AV4" s="26">
        <v>2.42</v>
      </c>
      <c r="AW4" s="26">
        <v>2.42</v>
      </c>
      <c r="AX4" s="26">
        <v>2.42</v>
      </c>
      <c r="AY4" s="26">
        <v>2.42</v>
      </c>
      <c r="AZ4" s="26">
        <v>2.42</v>
      </c>
      <c r="BA4" s="26">
        <v>2.42</v>
      </c>
      <c r="BB4" s="26">
        <v>2.42</v>
      </c>
      <c r="BC4" s="26">
        <v>2.58</v>
      </c>
      <c r="BD4" s="26">
        <v>2.58</v>
      </c>
      <c r="BE4" s="26">
        <v>2.58</v>
      </c>
      <c r="BF4" s="26">
        <v>2.58</v>
      </c>
      <c r="BG4" s="26">
        <v>2.58</v>
      </c>
      <c r="BH4" s="26">
        <v>2.58</v>
      </c>
      <c r="BI4" s="26">
        <v>2.58</v>
      </c>
      <c r="BJ4" s="26">
        <v>2.58</v>
      </c>
      <c r="BK4" s="26">
        <v>2.58</v>
      </c>
      <c r="BL4" s="26">
        <v>2.58</v>
      </c>
      <c r="BM4" s="26">
        <v>2.58</v>
      </c>
      <c r="BN4" s="26">
        <v>2.58</v>
      </c>
      <c r="BO4" s="26">
        <v>2.68</v>
      </c>
      <c r="BP4" s="26">
        <v>2.68</v>
      </c>
      <c r="BQ4" s="26">
        <v>2.68</v>
      </c>
      <c r="BR4" s="26">
        <v>2.68</v>
      </c>
      <c r="BS4" s="26">
        <v>2.68</v>
      </c>
      <c r="BT4" s="26">
        <v>2.68</v>
      </c>
      <c r="BU4" s="26">
        <v>2.68</v>
      </c>
      <c r="BV4" s="26">
        <v>2.68</v>
      </c>
      <c r="BW4" s="26">
        <v>2.68</v>
      </c>
      <c r="BX4" s="26">
        <v>2.68</v>
      </c>
      <c r="BY4" s="26">
        <v>2.68</v>
      </c>
      <c r="BZ4" s="26">
        <v>2.68</v>
      </c>
      <c r="CA4" s="26">
        <v>2.78</v>
      </c>
      <c r="CB4" s="26">
        <v>2.78</v>
      </c>
      <c r="CC4" s="26">
        <v>2.78</v>
      </c>
      <c r="CD4" s="26">
        <v>2.78</v>
      </c>
      <c r="CE4" s="26">
        <v>2.78</v>
      </c>
      <c r="CF4" s="26">
        <v>2.78</v>
      </c>
      <c r="CG4" s="26">
        <v>2.78</v>
      </c>
      <c r="CH4" s="26">
        <v>2.78</v>
      </c>
      <c r="CI4" s="26">
        <v>2.78</v>
      </c>
      <c r="CJ4" s="26">
        <v>2.78</v>
      </c>
      <c r="CK4" s="26">
        <v>2.78</v>
      </c>
      <c r="CL4" s="26">
        <v>2.78</v>
      </c>
      <c r="CM4" s="26">
        <v>2.94</v>
      </c>
      <c r="CN4" s="26">
        <v>2.94</v>
      </c>
      <c r="CO4" s="26">
        <v>2.94</v>
      </c>
      <c r="CP4" s="26">
        <v>2.94</v>
      </c>
      <c r="CQ4" s="26">
        <v>2.94</v>
      </c>
      <c r="CR4" s="26">
        <v>2.94</v>
      </c>
      <c r="CS4" s="26">
        <v>2.94</v>
      </c>
      <c r="CT4" s="26">
        <v>2.94</v>
      </c>
      <c r="CU4" s="26">
        <v>2.94</v>
      </c>
      <c r="CV4" s="26">
        <v>2.94</v>
      </c>
      <c r="CW4" s="26">
        <v>2.94</v>
      </c>
      <c r="CX4" s="26">
        <v>2.94</v>
      </c>
      <c r="CY4" s="26">
        <v>3.08</v>
      </c>
      <c r="CZ4" s="26">
        <v>3.08</v>
      </c>
      <c r="DA4" s="26">
        <v>3.08</v>
      </c>
      <c r="DB4" s="26">
        <v>3.08</v>
      </c>
      <c r="DC4" s="26">
        <v>3.08</v>
      </c>
      <c r="DD4" s="26">
        <v>3.08</v>
      </c>
      <c r="DE4" s="26">
        <v>3.08</v>
      </c>
      <c r="DF4" s="26">
        <v>3.08</v>
      </c>
      <c r="DG4" s="26">
        <v>3.08</v>
      </c>
      <c r="DH4" s="26">
        <v>3.08</v>
      </c>
      <c r="DI4" s="26">
        <v>3.08</v>
      </c>
      <c r="DJ4" s="26">
        <v>3.08</v>
      </c>
      <c r="DK4" s="26">
        <v>3.22</v>
      </c>
      <c r="DL4" s="26">
        <v>3.22</v>
      </c>
      <c r="DM4" s="26">
        <v>3.22</v>
      </c>
      <c r="DN4" s="26">
        <v>3.22</v>
      </c>
      <c r="DO4" s="26">
        <v>3.22</v>
      </c>
      <c r="DP4" s="26">
        <v>3.22</v>
      </c>
      <c r="DQ4" s="26">
        <v>3.22</v>
      </c>
      <c r="DR4" s="26">
        <v>3.22</v>
      </c>
      <c r="DS4" s="26">
        <v>3.22</v>
      </c>
      <c r="DT4" s="26">
        <v>3.22</v>
      </c>
      <c r="DU4" s="26">
        <v>3.22</v>
      </c>
      <c r="DV4" s="26">
        <v>3.22</v>
      </c>
      <c r="DW4" s="26">
        <v>3.11</v>
      </c>
      <c r="DX4" s="26">
        <v>3.11</v>
      </c>
      <c r="DY4" s="26">
        <v>3.11</v>
      </c>
      <c r="DZ4" s="26">
        <v>3.11</v>
      </c>
      <c r="EA4" s="26">
        <v>3.11</v>
      </c>
      <c r="EB4" s="26">
        <v>3.11</v>
      </c>
      <c r="EC4" s="26">
        <v>3.11</v>
      </c>
      <c r="ED4" s="26">
        <v>3.11</v>
      </c>
      <c r="EE4" s="26">
        <v>3.11</v>
      </c>
      <c r="EF4" s="26">
        <v>3.11</v>
      </c>
      <c r="EG4" s="26">
        <v>3.11</v>
      </c>
      <c r="EH4" s="26">
        <v>3.11</v>
      </c>
      <c r="EI4" s="26">
        <v>3.23</v>
      </c>
      <c r="EJ4" s="26">
        <v>3.23</v>
      </c>
      <c r="EK4" s="26">
        <v>3.23</v>
      </c>
      <c r="EL4" s="26">
        <v>3.23</v>
      </c>
      <c r="EM4" s="26">
        <v>3.23</v>
      </c>
      <c r="EN4" s="26">
        <v>3.23</v>
      </c>
      <c r="EO4" s="26">
        <v>3.23</v>
      </c>
      <c r="EP4" s="26">
        <v>3.23</v>
      </c>
      <c r="EQ4" s="26">
        <v>3.23</v>
      </c>
      <c r="ER4" s="26">
        <v>3.23</v>
      </c>
      <c r="ES4" s="26">
        <v>3.23</v>
      </c>
      <c r="ET4" s="26">
        <v>3.23</v>
      </c>
      <c r="EU4" s="26">
        <v>3.42</v>
      </c>
      <c r="EV4" s="26">
        <v>3.42</v>
      </c>
      <c r="EW4" s="26">
        <v>3.42</v>
      </c>
      <c r="EX4" s="26">
        <v>3.42</v>
      </c>
      <c r="EY4" s="26">
        <v>3.42</v>
      </c>
      <c r="EZ4" s="26">
        <v>3.42</v>
      </c>
      <c r="FA4" s="26">
        <v>3.42</v>
      </c>
      <c r="FB4" s="26">
        <v>3.42</v>
      </c>
      <c r="FC4" s="26">
        <v>3.42</v>
      </c>
      <c r="FD4" s="26">
        <v>3.42</v>
      </c>
      <c r="FE4" s="26">
        <v>3.42</v>
      </c>
      <c r="FF4" s="26">
        <v>3.42</v>
      </c>
      <c r="FG4" s="26">
        <v>3.81</v>
      </c>
      <c r="FH4" s="26">
        <v>3.81</v>
      </c>
      <c r="FI4" s="26">
        <v>3.81</v>
      </c>
      <c r="FJ4" s="26">
        <v>3.81</v>
      </c>
      <c r="FK4" s="26">
        <v>3.81</v>
      </c>
      <c r="FL4" s="26">
        <v>3.81</v>
      </c>
      <c r="FM4" s="26">
        <v>3.81</v>
      </c>
      <c r="FN4" s="26">
        <v>3.81</v>
      </c>
      <c r="FO4" s="26">
        <v>3.81</v>
      </c>
      <c r="FP4" s="26">
        <v>3.81</v>
      </c>
      <c r="FQ4" s="26">
        <v>3.81</v>
      </c>
      <c r="FR4" s="26">
        <v>3.81</v>
      </c>
      <c r="FS4" s="26">
        <v>3.93</v>
      </c>
      <c r="FT4" s="26">
        <v>3.93</v>
      </c>
      <c r="FU4" s="26">
        <v>3.93</v>
      </c>
      <c r="FV4" s="26">
        <v>3.93</v>
      </c>
      <c r="FW4" s="26">
        <v>3.93</v>
      </c>
      <c r="FX4" s="26">
        <v>3.93</v>
      </c>
      <c r="FY4" s="26">
        <v>3.93</v>
      </c>
      <c r="FZ4" s="26">
        <v>3.93</v>
      </c>
      <c r="GA4" s="26">
        <v>3.93</v>
      </c>
      <c r="GB4" s="26">
        <v>3.93</v>
      </c>
      <c r="GC4" s="26">
        <v>3.93</v>
      </c>
      <c r="GD4" s="26">
        <v>3.93</v>
      </c>
    </row>
    <row r="5" spans="1:186" s="41" customFormat="1">
      <c r="A5" s="60"/>
      <c r="B5" s="458"/>
      <c r="C5" s="458"/>
      <c r="D5" s="458"/>
      <c r="E5" s="458"/>
      <c r="F5" s="458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</row>
    <row r="6" spans="1:186" s="41" customFormat="1">
      <c r="A6" s="453" t="s">
        <v>259</v>
      </c>
      <c r="B6" s="458"/>
      <c r="C6" s="458" t="s">
        <v>187</v>
      </c>
      <c r="D6" s="458" t="s">
        <v>76</v>
      </c>
      <c r="E6" s="458" t="s">
        <v>68</v>
      </c>
      <c r="F6" s="458" t="s">
        <v>77</v>
      </c>
      <c r="G6" s="26" t="s">
        <v>191</v>
      </c>
      <c r="H6" s="26" t="s">
        <v>191</v>
      </c>
      <c r="I6" s="26" t="s">
        <v>191</v>
      </c>
      <c r="J6" s="26" t="s">
        <v>191</v>
      </c>
      <c r="K6" s="26" t="s">
        <v>191</v>
      </c>
      <c r="L6" s="26" t="s">
        <v>191</v>
      </c>
      <c r="M6" s="26" t="s">
        <v>191</v>
      </c>
      <c r="N6" s="26" t="s">
        <v>191</v>
      </c>
      <c r="O6" s="26" t="s">
        <v>191</v>
      </c>
      <c r="P6" s="26" t="s">
        <v>191</v>
      </c>
      <c r="Q6" s="26" t="s">
        <v>191</v>
      </c>
      <c r="R6" s="26" t="s">
        <v>191</v>
      </c>
      <c r="S6" s="26" t="s">
        <v>191</v>
      </c>
      <c r="T6" s="26" t="s">
        <v>191</v>
      </c>
      <c r="U6" s="26" t="s">
        <v>191</v>
      </c>
      <c r="V6" s="26" t="s">
        <v>191</v>
      </c>
      <c r="W6" s="26" t="s">
        <v>191</v>
      </c>
      <c r="X6" s="26" t="s">
        <v>191</v>
      </c>
      <c r="Y6" s="26" t="s">
        <v>191</v>
      </c>
      <c r="Z6" s="26" t="s">
        <v>191</v>
      </c>
      <c r="AA6" s="26" t="s">
        <v>191</v>
      </c>
      <c r="AB6" s="26" t="s">
        <v>191</v>
      </c>
      <c r="AC6" s="26" t="s">
        <v>191</v>
      </c>
      <c r="AD6" s="26" t="s">
        <v>191</v>
      </c>
      <c r="AE6" s="26" t="s">
        <v>191</v>
      </c>
      <c r="AF6" s="26" t="s">
        <v>191</v>
      </c>
      <c r="AG6" s="26" t="s">
        <v>191</v>
      </c>
      <c r="AH6" s="26" t="s">
        <v>191</v>
      </c>
      <c r="AI6" s="26" t="s">
        <v>191</v>
      </c>
      <c r="AJ6" s="26" t="s">
        <v>191</v>
      </c>
      <c r="AK6" s="26" t="s">
        <v>191</v>
      </c>
      <c r="AL6" s="26" t="s">
        <v>191</v>
      </c>
      <c r="AM6" s="26" t="s">
        <v>191</v>
      </c>
      <c r="AN6" s="26" t="s">
        <v>191</v>
      </c>
      <c r="AO6" s="26" t="s">
        <v>191</v>
      </c>
      <c r="AP6" s="26" t="s">
        <v>191</v>
      </c>
      <c r="AQ6" s="26" t="s">
        <v>191</v>
      </c>
      <c r="AR6" s="26" t="s">
        <v>191</v>
      </c>
      <c r="AS6" s="26" t="s">
        <v>191</v>
      </c>
      <c r="AT6" s="26" t="s">
        <v>191</v>
      </c>
      <c r="AU6" s="26" t="s">
        <v>191</v>
      </c>
      <c r="AV6" s="26" t="s">
        <v>191</v>
      </c>
      <c r="AW6" s="26" t="s">
        <v>191</v>
      </c>
      <c r="AX6" s="26" t="s">
        <v>191</v>
      </c>
      <c r="AY6" s="26" t="s">
        <v>191</v>
      </c>
      <c r="AZ6" s="26" t="s">
        <v>191</v>
      </c>
      <c r="BA6" s="26" t="s">
        <v>191</v>
      </c>
      <c r="BB6" s="26" t="s">
        <v>191</v>
      </c>
      <c r="BC6" s="26" t="s">
        <v>191</v>
      </c>
      <c r="BD6" s="26" t="s">
        <v>191</v>
      </c>
      <c r="BE6" s="26" t="s">
        <v>191</v>
      </c>
      <c r="BF6" s="26" t="s">
        <v>191</v>
      </c>
      <c r="BG6" s="26" t="s">
        <v>191</v>
      </c>
      <c r="BH6" s="26" t="s">
        <v>191</v>
      </c>
      <c r="BI6" s="26" t="s">
        <v>191</v>
      </c>
      <c r="BJ6" s="26" t="s">
        <v>191</v>
      </c>
      <c r="BK6" s="26" t="s">
        <v>191</v>
      </c>
      <c r="BL6" s="26" t="s">
        <v>191</v>
      </c>
      <c r="BM6" s="26" t="s">
        <v>191</v>
      </c>
      <c r="BN6" s="26" t="s">
        <v>191</v>
      </c>
      <c r="BO6" s="26" t="s">
        <v>191</v>
      </c>
      <c r="BP6" s="26" t="s">
        <v>191</v>
      </c>
      <c r="BQ6" s="26" t="s">
        <v>191</v>
      </c>
      <c r="BR6" s="26" t="s">
        <v>191</v>
      </c>
      <c r="BS6" s="26" t="s">
        <v>191</v>
      </c>
      <c r="BT6" s="26" t="s">
        <v>191</v>
      </c>
      <c r="BU6" s="26" t="s">
        <v>191</v>
      </c>
      <c r="BV6" s="26" t="s">
        <v>191</v>
      </c>
      <c r="BW6" s="26" t="s">
        <v>191</v>
      </c>
      <c r="BX6" s="26" t="s">
        <v>191</v>
      </c>
      <c r="BY6" s="26" t="s">
        <v>191</v>
      </c>
      <c r="BZ6" s="26" t="s">
        <v>191</v>
      </c>
      <c r="CA6" s="26" t="s">
        <v>191</v>
      </c>
      <c r="CB6" s="26" t="s">
        <v>191</v>
      </c>
      <c r="CC6" s="26" t="s">
        <v>191</v>
      </c>
      <c r="CD6" s="26" t="s">
        <v>191</v>
      </c>
      <c r="CE6" s="26" t="s">
        <v>191</v>
      </c>
      <c r="CF6" s="26" t="s">
        <v>191</v>
      </c>
      <c r="CG6" s="26" t="s">
        <v>191</v>
      </c>
      <c r="CH6" s="26" t="s">
        <v>191</v>
      </c>
      <c r="CI6" s="26" t="s">
        <v>191</v>
      </c>
      <c r="CJ6" s="26" t="s">
        <v>191</v>
      </c>
      <c r="CK6" s="26" t="s">
        <v>191</v>
      </c>
      <c r="CL6" s="26" t="s">
        <v>191</v>
      </c>
      <c r="CM6" s="26" t="s">
        <v>191</v>
      </c>
      <c r="CN6" s="26" t="s">
        <v>191</v>
      </c>
      <c r="CO6" s="26" t="s">
        <v>191</v>
      </c>
      <c r="CP6" s="26" t="s">
        <v>191</v>
      </c>
      <c r="CQ6" s="26" t="s">
        <v>191</v>
      </c>
      <c r="CR6" s="26" t="s">
        <v>191</v>
      </c>
      <c r="CS6" s="26" t="s">
        <v>191</v>
      </c>
      <c r="CT6" s="26" t="s">
        <v>191</v>
      </c>
      <c r="CU6" s="26" t="s">
        <v>191</v>
      </c>
      <c r="CV6" s="26" t="s">
        <v>191</v>
      </c>
      <c r="CW6" s="26" t="s">
        <v>191</v>
      </c>
      <c r="CX6" s="26" t="s">
        <v>191</v>
      </c>
      <c r="CY6" s="26" t="s">
        <v>191</v>
      </c>
      <c r="CZ6" s="26" t="s">
        <v>191</v>
      </c>
      <c r="DA6" s="26" t="s">
        <v>191</v>
      </c>
      <c r="DB6" s="26" t="s">
        <v>191</v>
      </c>
      <c r="DC6" s="26" t="s">
        <v>191</v>
      </c>
      <c r="DD6" s="26" t="s">
        <v>191</v>
      </c>
      <c r="DE6" s="26" t="s">
        <v>191</v>
      </c>
      <c r="DF6" s="26" t="s">
        <v>191</v>
      </c>
      <c r="DG6" s="26" t="s">
        <v>191</v>
      </c>
      <c r="DH6" s="26" t="s">
        <v>191</v>
      </c>
      <c r="DI6" s="26" t="s">
        <v>191</v>
      </c>
      <c r="DJ6" s="26" t="s">
        <v>191</v>
      </c>
      <c r="DK6" s="26" t="s">
        <v>191</v>
      </c>
      <c r="DL6" s="26" t="s">
        <v>191</v>
      </c>
      <c r="DM6" s="26" t="s">
        <v>191</v>
      </c>
      <c r="DN6" s="26" t="s">
        <v>191</v>
      </c>
      <c r="DO6" s="26" t="s">
        <v>191</v>
      </c>
      <c r="DP6" s="26" t="s">
        <v>191</v>
      </c>
      <c r="DQ6" s="26" t="s">
        <v>191</v>
      </c>
      <c r="DR6" s="26" t="s">
        <v>191</v>
      </c>
      <c r="DS6" s="26" t="s">
        <v>191</v>
      </c>
      <c r="DT6" s="26" t="s">
        <v>191</v>
      </c>
      <c r="DU6" s="26" t="s">
        <v>191</v>
      </c>
      <c r="DV6" s="26" t="s">
        <v>191</v>
      </c>
      <c r="DW6" s="26" t="s">
        <v>191</v>
      </c>
      <c r="DX6" s="26" t="s">
        <v>191</v>
      </c>
      <c r="DY6" s="26" t="s">
        <v>191</v>
      </c>
      <c r="DZ6" s="26" t="s">
        <v>191</v>
      </c>
      <c r="EA6" s="26" t="s">
        <v>191</v>
      </c>
      <c r="EB6" s="26" t="s">
        <v>191</v>
      </c>
      <c r="EC6" s="26" t="s">
        <v>191</v>
      </c>
      <c r="ED6" s="26" t="s">
        <v>191</v>
      </c>
      <c r="EE6" s="26" t="s">
        <v>191</v>
      </c>
      <c r="EF6" s="26" t="s">
        <v>191</v>
      </c>
      <c r="EG6" s="26" t="s">
        <v>191</v>
      </c>
      <c r="EH6" s="26" t="s">
        <v>191</v>
      </c>
      <c r="EI6" s="26" t="s">
        <v>191</v>
      </c>
      <c r="EJ6" s="26" t="s">
        <v>191</v>
      </c>
      <c r="EK6" s="26" t="s">
        <v>191</v>
      </c>
      <c r="EL6" s="26" t="s">
        <v>191</v>
      </c>
      <c r="EM6" s="26" t="s">
        <v>191</v>
      </c>
      <c r="EN6" s="26" t="s">
        <v>191</v>
      </c>
      <c r="EO6" s="26" t="s">
        <v>191</v>
      </c>
      <c r="EP6" s="26" t="s">
        <v>191</v>
      </c>
      <c r="EQ6" s="26" t="s">
        <v>191</v>
      </c>
      <c r="ER6" s="26" t="s">
        <v>191</v>
      </c>
      <c r="ES6" s="26" t="s">
        <v>191</v>
      </c>
      <c r="ET6" s="26" t="s">
        <v>191</v>
      </c>
      <c r="EU6" s="26" t="s">
        <v>191</v>
      </c>
      <c r="EV6" s="26" t="s">
        <v>191</v>
      </c>
      <c r="EW6" s="26" t="s">
        <v>191</v>
      </c>
      <c r="EX6" s="26" t="s">
        <v>191</v>
      </c>
      <c r="EY6" s="26" t="s">
        <v>191</v>
      </c>
      <c r="EZ6" s="26" t="s">
        <v>191</v>
      </c>
      <c r="FA6" s="26" t="s">
        <v>191</v>
      </c>
      <c r="FB6" s="26" t="s">
        <v>191</v>
      </c>
      <c r="FC6" s="26" t="s">
        <v>191</v>
      </c>
      <c r="FD6" s="26" t="s">
        <v>191</v>
      </c>
      <c r="FE6" s="26" t="s">
        <v>191</v>
      </c>
      <c r="FF6" s="26" t="s">
        <v>191</v>
      </c>
      <c r="FG6" s="26" t="s">
        <v>191</v>
      </c>
      <c r="FH6" s="26" t="s">
        <v>191</v>
      </c>
      <c r="FI6" s="26" t="s">
        <v>191</v>
      </c>
      <c r="FJ6" s="26" t="s">
        <v>191</v>
      </c>
      <c r="FK6" s="26" t="s">
        <v>191</v>
      </c>
      <c r="FL6" s="26" t="s">
        <v>191</v>
      </c>
      <c r="FM6" s="26" t="s">
        <v>191</v>
      </c>
      <c r="FN6" s="26" t="s">
        <v>191</v>
      </c>
      <c r="FO6" s="26" t="s">
        <v>191</v>
      </c>
      <c r="FP6" s="26" t="s">
        <v>191</v>
      </c>
      <c r="FQ6" s="26" t="s">
        <v>191</v>
      </c>
      <c r="FR6" s="26" t="s">
        <v>191</v>
      </c>
      <c r="FS6" s="26" t="s">
        <v>191</v>
      </c>
      <c r="FT6" s="26" t="s">
        <v>191</v>
      </c>
      <c r="FU6" s="26" t="s">
        <v>191</v>
      </c>
      <c r="FV6" s="26" t="s">
        <v>191</v>
      </c>
      <c r="FW6" s="26" t="s">
        <v>191</v>
      </c>
      <c r="FX6" s="26" t="s">
        <v>191</v>
      </c>
      <c r="FY6" s="26" t="s">
        <v>191</v>
      </c>
      <c r="FZ6" s="26" t="s">
        <v>191</v>
      </c>
      <c r="GA6" s="26" t="s">
        <v>191</v>
      </c>
      <c r="GB6" s="26" t="s">
        <v>191</v>
      </c>
      <c r="GC6" s="26" t="s">
        <v>191</v>
      </c>
      <c r="GD6" s="26" t="s">
        <v>191</v>
      </c>
    </row>
    <row r="7" spans="1:186" s="41" customFormat="1">
      <c r="A7" s="453" t="s">
        <v>259</v>
      </c>
      <c r="B7" s="458"/>
      <c r="C7" s="458" t="s">
        <v>187</v>
      </c>
      <c r="D7" s="458" t="s">
        <v>76</v>
      </c>
      <c r="E7" s="458" t="s">
        <v>68</v>
      </c>
      <c r="F7" s="458" t="s">
        <v>78</v>
      </c>
      <c r="G7" s="26" t="s">
        <v>191</v>
      </c>
      <c r="H7" s="26" t="s">
        <v>191</v>
      </c>
      <c r="I7" s="26" t="s">
        <v>191</v>
      </c>
      <c r="J7" s="26" t="s">
        <v>191</v>
      </c>
      <c r="K7" s="26" t="s">
        <v>191</v>
      </c>
      <c r="L7" s="26" t="s">
        <v>191</v>
      </c>
      <c r="M7" s="26" t="s">
        <v>191</v>
      </c>
      <c r="N7" s="26" t="s">
        <v>191</v>
      </c>
      <c r="O7" s="26" t="s">
        <v>191</v>
      </c>
      <c r="P7" s="26" t="s">
        <v>191</v>
      </c>
      <c r="Q7" s="26" t="s">
        <v>191</v>
      </c>
      <c r="R7" s="26" t="s">
        <v>191</v>
      </c>
      <c r="S7" s="26" t="s">
        <v>191</v>
      </c>
      <c r="T7" s="26" t="s">
        <v>191</v>
      </c>
      <c r="U7" s="26" t="s">
        <v>191</v>
      </c>
      <c r="V7" s="26" t="s">
        <v>191</v>
      </c>
      <c r="W7" s="26" t="s">
        <v>191</v>
      </c>
      <c r="X7" s="26" t="s">
        <v>191</v>
      </c>
      <c r="Y7" s="26" t="s">
        <v>191</v>
      </c>
      <c r="Z7" s="26" t="s">
        <v>191</v>
      </c>
      <c r="AA7" s="26" t="s">
        <v>191</v>
      </c>
      <c r="AB7" s="26" t="s">
        <v>191</v>
      </c>
      <c r="AC7" s="26" t="s">
        <v>191</v>
      </c>
      <c r="AD7" s="26" t="s">
        <v>191</v>
      </c>
      <c r="AE7" s="26" t="s">
        <v>191</v>
      </c>
      <c r="AF7" s="26" t="s">
        <v>191</v>
      </c>
      <c r="AG7" s="26" t="s">
        <v>191</v>
      </c>
      <c r="AH7" s="26" t="s">
        <v>191</v>
      </c>
      <c r="AI7" s="26" t="s">
        <v>191</v>
      </c>
      <c r="AJ7" s="26" t="s">
        <v>191</v>
      </c>
      <c r="AK7" s="26" t="s">
        <v>191</v>
      </c>
      <c r="AL7" s="26" t="s">
        <v>191</v>
      </c>
      <c r="AM7" s="26" t="s">
        <v>191</v>
      </c>
      <c r="AN7" s="26" t="s">
        <v>191</v>
      </c>
      <c r="AO7" s="26" t="s">
        <v>191</v>
      </c>
      <c r="AP7" s="26" t="s">
        <v>191</v>
      </c>
      <c r="AQ7" s="26" t="s">
        <v>191</v>
      </c>
      <c r="AR7" s="26" t="s">
        <v>191</v>
      </c>
      <c r="AS7" s="26" t="s">
        <v>191</v>
      </c>
      <c r="AT7" s="26" t="s">
        <v>191</v>
      </c>
      <c r="AU7" s="26" t="s">
        <v>191</v>
      </c>
      <c r="AV7" s="26" t="s">
        <v>191</v>
      </c>
      <c r="AW7" s="26" t="s">
        <v>191</v>
      </c>
      <c r="AX7" s="26" t="s">
        <v>191</v>
      </c>
      <c r="AY7" s="26" t="s">
        <v>191</v>
      </c>
      <c r="AZ7" s="26" t="s">
        <v>191</v>
      </c>
      <c r="BA7" s="26" t="s">
        <v>191</v>
      </c>
      <c r="BB7" s="26" t="s">
        <v>191</v>
      </c>
      <c r="BC7" s="26" t="s">
        <v>191</v>
      </c>
      <c r="BD7" s="26" t="s">
        <v>191</v>
      </c>
      <c r="BE7" s="26" t="s">
        <v>191</v>
      </c>
      <c r="BF7" s="26" t="s">
        <v>191</v>
      </c>
      <c r="BG7" s="26" t="s">
        <v>191</v>
      </c>
      <c r="BH7" s="26" t="s">
        <v>191</v>
      </c>
      <c r="BI7" s="26" t="s">
        <v>191</v>
      </c>
      <c r="BJ7" s="26" t="s">
        <v>191</v>
      </c>
      <c r="BK7" s="26" t="s">
        <v>191</v>
      </c>
      <c r="BL7" s="26" t="s">
        <v>191</v>
      </c>
      <c r="BM7" s="26" t="s">
        <v>191</v>
      </c>
      <c r="BN7" s="26" t="s">
        <v>191</v>
      </c>
      <c r="BO7" s="26" t="s">
        <v>191</v>
      </c>
      <c r="BP7" s="26" t="s">
        <v>191</v>
      </c>
      <c r="BQ7" s="26" t="s">
        <v>191</v>
      </c>
      <c r="BR7" s="26" t="s">
        <v>191</v>
      </c>
      <c r="BS7" s="26" t="s">
        <v>191</v>
      </c>
      <c r="BT7" s="26" t="s">
        <v>191</v>
      </c>
      <c r="BU7" s="26" t="s">
        <v>191</v>
      </c>
      <c r="BV7" s="26" t="s">
        <v>191</v>
      </c>
      <c r="BW7" s="26" t="s">
        <v>191</v>
      </c>
      <c r="BX7" s="26" t="s">
        <v>191</v>
      </c>
      <c r="BY7" s="26" t="s">
        <v>191</v>
      </c>
      <c r="BZ7" s="26" t="s">
        <v>191</v>
      </c>
      <c r="CA7" s="26" t="s">
        <v>191</v>
      </c>
      <c r="CB7" s="26" t="s">
        <v>191</v>
      </c>
      <c r="CC7" s="26" t="s">
        <v>191</v>
      </c>
      <c r="CD7" s="26" t="s">
        <v>191</v>
      </c>
      <c r="CE7" s="26" t="s">
        <v>191</v>
      </c>
      <c r="CF7" s="26" t="s">
        <v>191</v>
      </c>
      <c r="CG7" s="26" t="s">
        <v>191</v>
      </c>
      <c r="CH7" s="26" t="s">
        <v>191</v>
      </c>
      <c r="CI7" s="26" t="s">
        <v>191</v>
      </c>
      <c r="CJ7" s="26" t="s">
        <v>191</v>
      </c>
      <c r="CK7" s="26" t="s">
        <v>191</v>
      </c>
      <c r="CL7" s="26" t="s">
        <v>191</v>
      </c>
      <c r="CM7" s="26" t="s">
        <v>191</v>
      </c>
      <c r="CN7" s="26" t="s">
        <v>191</v>
      </c>
      <c r="CO7" s="26" t="s">
        <v>191</v>
      </c>
      <c r="CP7" s="26" t="s">
        <v>191</v>
      </c>
      <c r="CQ7" s="26" t="s">
        <v>191</v>
      </c>
      <c r="CR7" s="26" t="s">
        <v>191</v>
      </c>
      <c r="CS7" s="26" t="s">
        <v>191</v>
      </c>
      <c r="CT7" s="26" t="s">
        <v>191</v>
      </c>
      <c r="CU7" s="26" t="s">
        <v>191</v>
      </c>
      <c r="CV7" s="26" t="s">
        <v>191</v>
      </c>
      <c r="CW7" s="26" t="s">
        <v>191</v>
      </c>
      <c r="CX7" s="26" t="s">
        <v>191</v>
      </c>
      <c r="CY7" s="26" t="s">
        <v>191</v>
      </c>
      <c r="CZ7" s="26" t="s">
        <v>191</v>
      </c>
      <c r="DA7" s="26" t="s">
        <v>191</v>
      </c>
      <c r="DB7" s="26" t="s">
        <v>191</v>
      </c>
      <c r="DC7" s="26" t="s">
        <v>191</v>
      </c>
      <c r="DD7" s="26" t="s">
        <v>191</v>
      </c>
      <c r="DE7" s="26" t="s">
        <v>191</v>
      </c>
      <c r="DF7" s="26" t="s">
        <v>191</v>
      </c>
      <c r="DG7" s="26" t="s">
        <v>191</v>
      </c>
      <c r="DH7" s="26" t="s">
        <v>191</v>
      </c>
      <c r="DI7" s="26" t="s">
        <v>191</v>
      </c>
      <c r="DJ7" s="26" t="s">
        <v>191</v>
      </c>
      <c r="DK7" s="26" t="s">
        <v>191</v>
      </c>
      <c r="DL7" s="26" t="s">
        <v>191</v>
      </c>
      <c r="DM7" s="26" t="s">
        <v>191</v>
      </c>
      <c r="DN7" s="26" t="s">
        <v>191</v>
      </c>
      <c r="DO7" s="26" t="s">
        <v>191</v>
      </c>
      <c r="DP7" s="26" t="s">
        <v>191</v>
      </c>
      <c r="DQ7" s="26" t="s">
        <v>191</v>
      </c>
      <c r="DR7" s="26" t="s">
        <v>191</v>
      </c>
      <c r="DS7" s="26" t="s">
        <v>191</v>
      </c>
      <c r="DT7" s="26" t="s">
        <v>191</v>
      </c>
      <c r="DU7" s="26" t="s">
        <v>191</v>
      </c>
      <c r="DV7" s="26" t="s">
        <v>191</v>
      </c>
      <c r="DW7" s="26" t="s">
        <v>191</v>
      </c>
      <c r="DX7" s="26" t="s">
        <v>191</v>
      </c>
      <c r="DY7" s="26" t="s">
        <v>191</v>
      </c>
      <c r="DZ7" s="26" t="s">
        <v>191</v>
      </c>
      <c r="EA7" s="26" t="s">
        <v>191</v>
      </c>
      <c r="EB7" s="26" t="s">
        <v>191</v>
      </c>
      <c r="EC7" s="26" t="s">
        <v>191</v>
      </c>
      <c r="ED7" s="26" t="s">
        <v>191</v>
      </c>
      <c r="EE7" s="26" t="s">
        <v>191</v>
      </c>
      <c r="EF7" s="26" t="s">
        <v>191</v>
      </c>
      <c r="EG7" s="26" t="s">
        <v>191</v>
      </c>
      <c r="EH7" s="26" t="s">
        <v>191</v>
      </c>
      <c r="EI7" s="26" t="s">
        <v>191</v>
      </c>
      <c r="EJ7" s="26" t="s">
        <v>191</v>
      </c>
      <c r="EK7" s="26" t="s">
        <v>191</v>
      </c>
      <c r="EL7" s="26" t="s">
        <v>191</v>
      </c>
      <c r="EM7" s="26" t="s">
        <v>191</v>
      </c>
      <c r="EN7" s="26" t="s">
        <v>191</v>
      </c>
      <c r="EO7" s="26" t="s">
        <v>191</v>
      </c>
      <c r="EP7" s="26" t="s">
        <v>191</v>
      </c>
      <c r="EQ7" s="26" t="s">
        <v>191</v>
      </c>
      <c r="ER7" s="26" t="s">
        <v>191</v>
      </c>
      <c r="ES7" s="26" t="s">
        <v>191</v>
      </c>
      <c r="ET7" s="26" t="s">
        <v>191</v>
      </c>
      <c r="EU7" s="26" t="s">
        <v>191</v>
      </c>
      <c r="EV7" s="26" t="s">
        <v>191</v>
      </c>
      <c r="EW7" s="26" t="s">
        <v>191</v>
      </c>
      <c r="EX7" s="26" t="s">
        <v>191</v>
      </c>
      <c r="EY7" s="26" t="s">
        <v>191</v>
      </c>
      <c r="EZ7" s="26" t="s">
        <v>191</v>
      </c>
      <c r="FA7" s="26" t="s">
        <v>191</v>
      </c>
      <c r="FB7" s="26" t="s">
        <v>191</v>
      </c>
      <c r="FC7" s="26" t="s">
        <v>191</v>
      </c>
      <c r="FD7" s="26" t="s">
        <v>191</v>
      </c>
      <c r="FE7" s="26" t="s">
        <v>191</v>
      </c>
      <c r="FF7" s="26" t="s">
        <v>191</v>
      </c>
      <c r="FG7" s="26" t="s">
        <v>191</v>
      </c>
      <c r="FH7" s="26" t="s">
        <v>191</v>
      </c>
      <c r="FI7" s="26" t="s">
        <v>191</v>
      </c>
      <c r="FJ7" s="26" t="s">
        <v>191</v>
      </c>
      <c r="FK7" s="26" t="s">
        <v>191</v>
      </c>
      <c r="FL7" s="26" t="s">
        <v>191</v>
      </c>
      <c r="FM7" s="26" t="s">
        <v>191</v>
      </c>
      <c r="FN7" s="26" t="s">
        <v>191</v>
      </c>
      <c r="FO7" s="26" t="s">
        <v>191</v>
      </c>
      <c r="FP7" s="26" t="s">
        <v>191</v>
      </c>
      <c r="FQ7" s="26" t="s">
        <v>191</v>
      </c>
      <c r="FR7" s="26" t="s">
        <v>191</v>
      </c>
      <c r="FS7" s="26" t="s">
        <v>191</v>
      </c>
      <c r="FT7" s="26" t="s">
        <v>191</v>
      </c>
      <c r="FU7" s="26" t="s">
        <v>191</v>
      </c>
      <c r="FV7" s="26" t="s">
        <v>191</v>
      </c>
      <c r="FW7" s="26" t="s">
        <v>191</v>
      </c>
      <c r="FX7" s="26" t="s">
        <v>191</v>
      </c>
      <c r="FY7" s="26" t="s">
        <v>191</v>
      </c>
      <c r="FZ7" s="26" t="s">
        <v>191</v>
      </c>
      <c r="GA7" s="26" t="s">
        <v>191</v>
      </c>
      <c r="GB7" s="26" t="s">
        <v>191</v>
      </c>
      <c r="GC7" s="26" t="s">
        <v>191</v>
      </c>
      <c r="GD7" s="26" t="s">
        <v>191</v>
      </c>
    </row>
    <row r="8" spans="1:186" s="41" customFormat="1">
      <c r="A8" s="453" t="s">
        <v>259</v>
      </c>
      <c r="B8" s="458"/>
      <c r="C8" s="458" t="s">
        <v>187</v>
      </c>
      <c r="D8" s="458" t="s">
        <v>76</v>
      </c>
      <c r="E8" s="458" t="s">
        <v>68</v>
      </c>
      <c r="F8" s="458" t="s">
        <v>79</v>
      </c>
      <c r="G8" s="26">
        <v>1.6</v>
      </c>
      <c r="H8" s="26">
        <v>1.6</v>
      </c>
      <c r="I8" s="26">
        <v>1.6</v>
      </c>
      <c r="J8" s="26">
        <v>1.63</v>
      </c>
      <c r="K8" s="26">
        <v>1.63</v>
      </c>
      <c r="L8" s="26">
        <v>1.63</v>
      </c>
      <c r="M8" s="26">
        <v>1.66</v>
      </c>
      <c r="N8" s="26">
        <v>1.66</v>
      </c>
      <c r="O8" s="26">
        <v>1.66</v>
      </c>
      <c r="P8" s="26">
        <v>1.7</v>
      </c>
      <c r="Q8" s="26">
        <v>1.7</v>
      </c>
      <c r="R8" s="26">
        <v>1.7</v>
      </c>
      <c r="S8" s="26">
        <v>1.83</v>
      </c>
      <c r="T8" s="26">
        <v>1.83</v>
      </c>
      <c r="U8" s="26">
        <v>1.83</v>
      </c>
      <c r="V8" s="26">
        <v>1.85</v>
      </c>
      <c r="W8" s="26">
        <v>1.85</v>
      </c>
      <c r="X8" s="26">
        <v>1.85</v>
      </c>
      <c r="Y8" s="26">
        <v>1.85</v>
      </c>
      <c r="Z8" s="26">
        <v>1.85</v>
      </c>
      <c r="AA8" s="26">
        <v>1.85</v>
      </c>
      <c r="AB8" s="26">
        <v>2.0299999999999998</v>
      </c>
      <c r="AC8" s="26">
        <v>2.0299999999999998</v>
      </c>
      <c r="AD8" s="26">
        <v>2.0299999999999998</v>
      </c>
      <c r="AE8" s="26">
        <v>2.11</v>
      </c>
      <c r="AF8" s="26">
        <v>2.11</v>
      </c>
      <c r="AG8" s="26">
        <v>2.11</v>
      </c>
      <c r="AH8" s="26">
        <v>2.11</v>
      </c>
      <c r="AI8" s="26">
        <v>2.11</v>
      </c>
      <c r="AJ8" s="26">
        <v>2.11</v>
      </c>
      <c r="AK8" s="26">
        <v>2.11</v>
      </c>
      <c r="AL8" s="26">
        <v>2.11</v>
      </c>
      <c r="AM8" s="26">
        <v>2.11</v>
      </c>
      <c r="AN8" s="26">
        <v>2.17</v>
      </c>
      <c r="AO8" s="26">
        <v>2.17</v>
      </c>
      <c r="AP8" s="26">
        <v>2.17</v>
      </c>
      <c r="AQ8" s="26">
        <v>2.2799999999999998</v>
      </c>
      <c r="AR8" s="26">
        <v>2.2799999999999998</v>
      </c>
      <c r="AS8" s="26">
        <v>2.2799999999999998</v>
      </c>
      <c r="AT8" s="26">
        <v>2.2799999999999998</v>
      </c>
      <c r="AU8" s="26">
        <v>2.2799999999999998</v>
      </c>
      <c r="AV8" s="26">
        <v>2.2799999999999998</v>
      </c>
      <c r="AW8" s="26">
        <v>2.2799999999999998</v>
      </c>
      <c r="AX8" s="26">
        <v>2.2799999999999998</v>
      </c>
      <c r="AY8" s="26">
        <v>2.2799999999999998</v>
      </c>
      <c r="AZ8" s="26">
        <v>2.2799999999999998</v>
      </c>
      <c r="BA8" s="26">
        <v>2.2799999999999998</v>
      </c>
      <c r="BB8" s="26">
        <v>2.2799999999999998</v>
      </c>
      <c r="BC8" s="26">
        <v>2.42</v>
      </c>
      <c r="BD8" s="26">
        <v>2.42</v>
      </c>
      <c r="BE8" s="26">
        <v>2.42</v>
      </c>
      <c r="BF8" s="26">
        <v>2.42</v>
      </c>
      <c r="BG8" s="26">
        <v>2.42</v>
      </c>
      <c r="BH8" s="26">
        <v>2.42</v>
      </c>
      <c r="BI8" s="26">
        <v>2.42</v>
      </c>
      <c r="BJ8" s="26">
        <v>2.42</v>
      </c>
      <c r="BK8" s="26">
        <v>2.42</v>
      </c>
      <c r="BL8" s="26">
        <v>2.42</v>
      </c>
      <c r="BM8" s="26">
        <v>2.42</v>
      </c>
      <c r="BN8" s="26">
        <v>2.42</v>
      </c>
      <c r="BO8" s="26">
        <v>2.5299999999999998</v>
      </c>
      <c r="BP8" s="26">
        <v>2.5299999999999998</v>
      </c>
      <c r="BQ8" s="26">
        <v>2.5299999999999998</v>
      </c>
      <c r="BR8" s="26">
        <v>2.5299999999999998</v>
      </c>
      <c r="BS8" s="26">
        <v>2.5299999999999998</v>
      </c>
      <c r="BT8" s="26">
        <v>2.5299999999999998</v>
      </c>
      <c r="BU8" s="26">
        <v>2.5299999999999998</v>
      </c>
      <c r="BV8" s="26">
        <v>2.5299999999999998</v>
      </c>
      <c r="BW8" s="26">
        <v>2.5299999999999998</v>
      </c>
      <c r="BX8" s="26">
        <v>2.5299999999999998</v>
      </c>
      <c r="BY8" s="26">
        <v>2.5299999999999998</v>
      </c>
      <c r="BZ8" s="26">
        <v>2.5299999999999998</v>
      </c>
      <c r="CA8" s="26">
        <v>2.62</v>
      </c>
      <c r="CB8" s="26">
        <v>2.62</v>
      </c>
      <c r="CC8" s="26">
        <v>2.62</v>
      </c>
      <c r="CD8" s="26">
        <v>2.62</v>
      </c>
      <c r="CE8" s="26">
        <v>2.62</v>
      </c>
      <c r="CF8" s="26">
        <v>2.62</v>
      </c>
      <c r="CG8" s="26">
        <v>2.62</v>
      </c>
      <c r="CH8" s="26">
        <v>2.62</v>
      </c>
      <c r="CI8" s="26">
        <v>2.62</v>
      </c>
      <c r="CJ8" s="26">
        <v>2.62</v>
      </c>
      <c r="CK8" s="26">
        <v>2.62</v>
      </c>
      <c r="CL8" s="26">
        <v>2.62</v>
      </c>
      <c r="CM8" s="26">
        <v>2.79</v>
      </c>
      <c r="CN8" s="26">
        <v>2.79</v>
      </c>
      <c r="CO8" s="26">
        <v>2.79</v>
      </c>
      <c r="CP8" s="26">
        <v>2.79</v>
      </c>
      <c r="CQ8" s="26">
        <v>2.79</v>
      </c>
      <c r="CR8" s="26">
        <v>2.79</v>
      </c>
      <c r="CS8" s="26">
        <v>2.79</v>
      </c>
      <c r="CT8" s="26">
        <v>2.79</v>
      </c>
      <c r="CU8" s="26">
        <v>2.79</v>
      </c>
      <c r="CV8" s="26">
        <v>2.79</v>
      </c>
      <c r="CW8" s="26">
        <v>2.79</v>
      </c>
      <c r="CX8" s="26">
        <v>2.79</v>
      </c>
      <c r="CY8" s="26">
        <v>2.91</v>
      </c>
      <c r="CZ8" s="26">
        <v>2.91</v>
      </c>
      <c r="DA8" s="26">
        <v>2.91</v>
      </c>
      <c r="DB8" s="26">
        <v>2.91</v>
      </c>
      <c r="DC8" s="26">
        <v>2.91</v>
      </c>
      <c r="DD8" s="26">
        <v>2.91</v>
      </c>
      <c r="DE8" s="26">
        <v>2.91</v>
      </c>
      <c r="DF8" s="26">
        <v>2.91</v>
      </c>
      <c r="DG8" s="26">
        <v>2.91</v>
      </c>
      <c r="DH8" s="26">
        <v>2.91</v>
      </c>
      <c r="DI8" s="26">
        <v>2.91</v>
      </c>
      <c r="DJ8" s="26">
        <v>2.91</v>
      </c>
      <c r="DK8" s="26">
        <v>3.05</v>
      </c>
      <c r="DL8" s="26">
        <v>3.05</v>
      </c>
      <c r="DM8" s="26">
        <v>3.05</v>
      </c>
      <c r="DN8" s="26">
        <v>3.05</v>
      </c>
      <c r="DO8" s="26">
        <v>3.05</v>
      </c>
      <c r="DP8" s="26">
        <v>3.05</v>
      </c>
      <c r="DQ8" s="26">
        <v>3.05</v>
      </c>
      <c r="DR8" s="26">
        <v>3.05</v>
      </c>
      <c r="DS8" s="26">
        <v>3.05</v>
      </c>
      <c r="DT8" s="26">
        <v>3.05</v>
      </c>
      <c r="DU8" s="26">
        <v>3.05</v>
      </c>
      <c r="DV8" s="26">
        <v>3.05</v>
      </c>
      <c r="DW8" s="26">
        <v>2.94</v>
      </c>
      <c r="DX8" s="26">
        <v>2.94</v>
      </c>
      <c r="DY8" s="26">
        <v>2.94</v>
      </c>
      <c r="DZ8" s="26">
        <v>2.94</v>
      </c>
      <c r="EA8" s="26">
        <v>2.94</v>
      </c>
      <c r="EB8" s="26">
        <v>2.94</v>
      </c>
      <c r="EC8" s="26">
        <v>2.94</v>
      </c>
      <c r="ED8" s="26">
        <v>2.94</v>
      </c>
      <c r="EE8" s="26">
        <v>2.94</v>
      </c>
      <c r="EF8" s="26">
        <v>2.94</v>
      </c>
      <c r="EG8" s="26">
        <v>2.94</v>
      </c>
      <c r="EH8" s="26">
        <v>2.94</v>
      </c>
      <c r="EI8" s="26">
        <v>3.05</v>
      </c>
      <c r="EJ8" s="26">
        <v>3.05</v>
      </c>
      <c r="EK8" s="26">
        <v>3.05</v>
      </c>
      <c r="EL8" s="26">
        <v>3.05</v>
      </c>
      <c r="EM8" s="26">
        <v>3.05</v>
      </c>
      <c r="EN8" s="26">
        <v>3.05</v>
      </c>
      <c r="EO8" s="26">
        <v>3.05</v>
      </c>
      <c r="EP8" s="26">
        <v>3.05</v>
      </c>
      <c r="EQ8" s="26">
        <v>3.05</v>
      </c>
      <c r="ER8" s="26">
        <v>3.05</v>
      </c>
      <c r="ES8" s="26">
        <v>3.05</v>
      </c>
      <c r="ET8" s="26">
        <v>3.05</v>
      </c>
      <c r="EU8" s="26">
        <v>3.25</v>
      </c>
      <c r="EV8" s="26">
        <v>3.25</v>
      </c>
      <c r="EW8" s="26">
        <v>3.25</v>
      </c>
      <c r="EX8" s="26">
        <v>3.25</v>
      </c>
      <c r="EY8" s="26">
        <v>3.25</v>
      </c>
      <c r="EZ8" s="26">
        <v>3.25</v>
      </c>
      <c r="FA8" s="26">
        <v>3.25</v>
      </c>
      <c r="FB8" s="26">
        <v>3.25</v>
      </c>
      <c r="FC8" s="26">
        <v>3.25</v>
      </c>
      <c r="FD8" s="26">
        <v>3.25</v>
      </c>
      <c r="FE8" s="26">
        <v>3.25</v>
      </c>
      <c r="FF8" s="26">
        <v>3.25</v>
      </c>
      <c r="FG8" s="26">
        <v>3.66</v>
      </c>
      <c r="FH8" s="26">
        <v>3.66</v>
      </c>
      <c r="FI8" s="26">
        <v>3.66</v>
      </c>
      <c r="FJ8" s="26">
        <v>3.66</v>
      </c>
      <c r="FK8" s="26">
        <v>3.66</v>
      </c>
      <c r="FL8" s="26">
        <v>3.66</v>
      </c>
      <c r="FM8" s="26">
        <v>3.66</v>
      </c>
      <c r="FN8" s="26">
        <v>3.66</v>
      </c>
      <c r="FO8" s="26">
        <v>3.66</v>
      </c>
      <c r="FP8" s="26">
        <v>3.66</v>
      </c>
      <c r="FQ8" s="26">
        <v>3.66</v>
      </c>
      <c r="FR8" s="26">
        <v>3.66</v>
      </c>
      <c r="FS8" s="26">
        <v>3.78</v>
      </c>
      <c r="FT8" s="26">
        <v>3.78</v>
      </c>
      <c r="FU8" s="26">
        <v>3.78</v>
      </c>
      <c r="FV8" s="26">
        <v>3.78</v>
      </c>
      <c r="FW8" s="26">
        <v>3.78</v>
      </c>
      <c r="FX8" s="26">
        <v>3.78</v>
      </c>
      <c r="FY8" s="26">
        <v>3.78</v>
      </c>
      <c r="FZ8" s="26">
        <v>3.78</v>
      </c>
      <c r="GA8" s="26">
        <v>3.78</v>
      </c>
      <c r="GB8" s="26">
        <v>3.78</v>
      </c>
      <c r="GC8" s="26">
        <v>3.78</v>
      </c>
      <c r="GD8" s="26">
        <v>3.78</v>
      </c>
    </row>
    <row r="9" spans="1:186" s="41" customFormat="1">
      <c r="A9" s="60"/>
      <c r="B9" s="458"/>
      <c r="C9" s="458"/>
      <c r="D9" s="458"/>
      <c r="E9" s="458"/>
      <c r="F9" s="458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</row>
    <row r="10" spans="1:186" s="41" customFormat="1">
      <c r="A10" s="60"/>
      <c r="B10" s="458"/>
      <c r="C10" s="458" t="s">
        <v>80</v>
      </c>
      <c r="D10" s="458" t="s">
        <v>76</v>
      </c>
      <c r="E10" s="458" t="s">
        <v>68</v>
      </c>
      <c r="F10" s="458" t="s">
        <v>77</v>
      </c>
      <c r="G10" s="26" t="s">
        <v>191</v>
      </c>
      <c r="H10" s="26" t="s">
        <v>191</v>
      </c>
      <c r="I10" s="26" t="s">
        <v>191</v>
      </c>
      <c r="J10" s="26" t="s">
        <v>191</v>
      </c>
      <c r="K10" s="26" t="s">
        <v>191</v>
      </c>
      <c r="L10" s="26" t="s">
        <v>191</v>
      </c>
      <c r="M10" s="26" t="s">
        <v>191</v>
      </c>
      <c r="N10" s="26" t="s">
        <v>191</v>
      </c>
      <c r="O10" s="26" t="s">
        <v>191</v>
      </c>
      <c r="P10" s="26" t="s">
        <v>191</v>
      </c>
      <c r="Q10" s="26" t="s">
        <v>191</v>
      </c>
      <c r="R10" s="26" t="s">
        <v>191</v>
      </c>
      <c r="S10" s="26" t="s">
        <v>191</v>
      </c>
      <c r="T10" s="26" t="s">
        <v>191</v>
      </c>
      <c r="U10" s="26" t="s">
        <v>191</v>
      </c>
      <c r="V10" s="26" t="s">
        <v>191</v>
      </c>
      <c r="W10" s="26" t="s">
        <v>191</v>
      </c>
      <c r="X10" s="26" t="s">
        <v>191</v>
      </c>
      <c r="Y10" s="26" t="s">
        <v>191</v>
      </c>
      <c r="Z10" s="26" t="s">
        <v>191</v>
      </c>
      <c r="AA10" s="26" t="s">
        <v>191</v>
      </c>
      <c r="AB10" s="26" t="s">
        <v>191</v>
      </c>
      <c r="AC10" s="26" t="s">
        <v>191</v>
      </c>
      <c r="AD10" s="26" t="s">
        <v>191</v>
      </c>
      <c r="AE10" s="26" t="s">
        <v>191</v>
      </c>
      <c r="AF10" s="26" t="s">
        <v>191</v>
      </c>
      <c r="AG10" s="26" t="s">
        <v>191</v>
      </c>
      <c r="AH10" s="26" t="s">
        <v>191</v>
      </c>
      <c r="AI10" s="26" t="s">
        <v>191</v>
      </c>
      <c r="AJ10" s="26" t="s">
        <v>191</v>
      </c>
      <c r="AK10" s="26" t="s">
        <v>191</v>
      </c>
      <c r="AL10" s="26" t="s">
        <v>191</v>
      </c>
      <c r="AM10" s="26" t="s">
        <v>191</v>
      </c>
      <c r="AN10" s="26" t="s">
        <v>191</v>
      </c>
      <c r="AO10" s="26" t="s">
        <v>191</v>
      </c>
      <c r="AP10" s="26" t="s">
        <v>191</v>
      </c>
      <c r="AQ10" s="26" t="s">
        <v>191</v>
      </c>
      <c r="AR10" s="26" t="s">
        <v>191</v>
      </c>
      <c r="AS10" s="26" t="s">
        <v>191</v>
      </c>
      <c r="AT10" s="26" t="s">
        <v>191</v>
      </c>
      <c r="AU10" s="26" t="s">
        <v>191</v>
      </c>
      <c r="AV10" s="26" t="s">
        <v>191</v>
      </c>
      <c r="AW10" s="26" t="s">
        <v>191</v>
      </c>
      <c r="AX10" s="26" t="s">
        <v>191</v>
      </c>
      <c r="AY10" s="26" t="s">
        <v>191</v>
      </c>
      <c r="AZ10" s="26" t="s">
        <v>191</v>
      </c>
      <c r="BA10" s="26" t="s">
        <v>191</v>
      </c>
      <c r="BB10" s="26" t="s">
        <v>191</v>
      </c>
      <c r="BC10" s="26" t="s">
        <v>191</v>
      </c>
      <c r="BD10" s="26" t="s">
        <v>191</v>
      </c>
      <c r="BE10" s="26" t="s">
        <v>191</v>
      </c>
      <c r="BF10" s="26" t="s">
        <v>191</v>
      </c>
      <c r="BG10" s="26" t="s">
        <v>191</v>
      </c>
      <c r="BH10" s="26" t="s">
        <v>191</v>
      </c>
      <c r="BI10" s="26" t="s">
        <v>191</v>
      </c>
      <c r="BJ10" s="26" t="s">
        <v>191</v>
      </c>
      <c r="BK10" s="26" t="s">
        <v>191</v>
      </c>
      <c r="BL10" s="26" t="s">
        <v>191</v>
      </c>
      <c r="BM10" s="26" t="s">
        <v>191</v>
      </c>
      <c r="BN10" s="26" t="s">
        <v>191</v>
      </c>
      <c r="BO10" s="26" t="s">
        <v>191</v>
      </c>
      <c r="BP10" s="26" t="s">
        <v>191</v>
      </c>
      <c r="BQ10" s="26" t="s">
        <v>191</v>
      </c>
      <c r="BR10" s="26" t="s">
        <v>191</v>
      </c>
      <c r="BS10" s="26" t="s">
        <v>191</v>
      </c>
      <c r="BT10" s="26" t="s">
        <v>191</v>
      </c>
      <c r="BU10" s="26" t="s">
        <v>191</v>
      </c>
      <c r="BV10" s="26" t="s">
        <v>191</v>
      </c>
      <c r="BW10" s="26" t="s">
        <v>191</v>
      </c>
      <c r="BX10" s="26" t="s">
        <v>191</v>
      </c>
      <c r="BY10" s="26" t="s">
        <v>191</v>
      </c>
      <c r="BZ10" s="26" t="s">
        <v>191</v>
      </c>
      <c r="CA10" s="26" t="s">
        <v>191</v>
      </c>
      <c r="CB10" s="26" t="s">
        <v>191</v>
      </c>
      <c r="CC10" s="26" t="s">
        <v>191</v>
      </c>
      <c r="CD10" s="26" t="s">
        <v>191</v>
      </c>
      <c r="CE10" s="26" t="s">
        <v>191</v>
      </c>
      <c r="CF10" s="26" t="s">
        <v>191</v>
      </c>
      <c r="CG10" s="26" t="s">
        <v>191</v>
      </c>
      <c r="CH10" s="26" t="s">
        <v>191</v>
      </c>
      <c r="CI10" s="26" t="s">
        <v>191</v>
      </c>
      <c r="CJ10" s="26" t="s">
        <v>191</v>
      </c>
      <c r="CK10" s="26" t="s">
        <v>191</v>
      </c>
      <c r="CL10" s="26" t="s">
        <v>191</v>
      </c>
      <c r="CM10" s="26" t="s">
        <v>191</v>
      </c>
      <c r="CN10" s="26" t="s">
        <v>191</v>
      </c>
      <c r="CO10" s="26" t="s">
        <v>191</v>
      </c>
      <c r="CP10" s="26" t="s">
        <v>191</v>
      </c>
      <c r="CQ10" s="26" t="s">
        <v>191</v>
      </c>
      <c r="CR10" s="26" t="s">
        <v>191</v>
      </c>
      <c r="CS10" s="26" t="s">
        <v>191</v>
      </c>
      <c r="CT10" s="26" t="s">
        <v>191</v>
      </c>
      <c r="CU10" s="26" t="s">
        <v>191</v>
      </c>
      <c r="CV10" s="26" t="s">
        <v>191</v>
      </c>
      <c r="CW10" s="26" t="s">
        <v>191</v>
      </c>
      <c r="CX10" s="26" t="s">
        <v>191</v>
      </c>
      <c r="CY10" s="26" t="s">
        <v>191</v>
      </c>
      <c r="CZ10" s="26" t="s">
        <v>191</v>
      </c>
      <c r="DA10" s="26" t="s">
        <v>191</v>
      </c>
      <c r="DB10" s="26" t="s">
        <v>191</v>
      </c>
      <c r="DC10" s="26" t="s">
        <v>191</v>
      </c>
      <c r="DD10" s="26" t="s">
        <v>191</v>
      </c>
      <c r="DE10" s="26" t="s">
        <v>191</v>
      </c>
      <c r="DF10" s="26" t="s">
        <v>191</v>
      </c>
      <c r="DG10" s="26" t="s">
        <v>191</v>
      </c>
      <c r="DH10" s="26" t="s">
        <v>191</v>
      </c>
      <c r="DI10" s="26" t="s">
        <v>191</v>
      </c>
      <c r="DJ10" s="26" t="s">
        <v>191</v>
      </c>
      <c r="DK10" s="26" t="s">
        <v>191</v>
      </c>
      <c r="DL10" s="26" t="s">
        <v>191</v>
      </c>
      <c r="DM10" s="26" t="s">
        <v>191</v>
      </c>
      <c r="DN10" s="26" t="s">
        <v>191</v>
      </c>
      <c r="DO10" s="26" t="s">
        <v>191</v>
      </c>
      <c r="DP10" s="26" t="s">
        <v>191</v>
      </c>
      <c r="DQ10" s="26" t="s">
        <v>191</v>
      </c>
      <c r="DR10" s="26" t="s">
        <v>191</v>
      </c>
      <c r="DS10" s="26" t="s">
        <v>191</v>
      </c>
      <c r="DT10" s="26" t="s">
        <v>191</v>
      </c>
      <c r="DU10" s="26" t="s">
        <v>191</v>
      </c>
      <c r="DV10" s="26" t="s">
        <v>191</v>
      </c>
      <c r="DW10" s="26" t="s">
        <v>191</v>
      </c>
      <c r="DX10" s="26" t="s">
        <v>191</v>
      </c>
      <c r="DY10" s="26" t="s">
        <v>191</v>
      </c>
      <c r="DZ10" s="26" t="s">
        <v>191</v>
      </c>
      <c r="EA10" s="26" t="s">
        <v>191</v>
      </c>
      <c r="EB10" s="26" t="s">
        <v>191</v>
      </c>
      <c r="EC10" s="26" t="s">
        <v>191</v>
      </c>
      <c r="ED10" s="26" t="s">
        <v>191</v>
      </c>
      <c r="EE10" s="26" t="s">
        <v>191</v>
      </c>
      <c r="EF10" s="26" t="s">
        <v>191</v>
      </c>
      <c r="EG10" s="26" t="s">
        <v>191</v>
      </c>
      <c r="EH10" s="26" t="s">
        <v>191</v>
      </c>
      <c r="EI10" s="26" t="s">
        <v>191</v>
      </c>
      <c r="EJ10" s="26" t="s">
        <v>191</v>
      </c>
      <c r="EK10" s="26" t="s">
        <v>191</v>
      </c>
      <c r="EL10" s="26" t="s">
        <v>191</v>
      </c>
      <c r="EM10" s="26" t="s">
        <v>191</v>
      </c>
      <c r="EN10" s="26" t="s">
        <v>191</v>
      </c>
      <c r="EO10" s="26" t="s">
        <v>191</v>
      </c>
      <c r="EP10" s="26" t="s">
        <v>191</v>
      </c>
      <c r="EQ10" s="26" t="s">
        <v>191</v>
      </c>
      <c r="ER10" s="26" t="s">
        <v>191</v>
      </c>
      <c r="ES10" s="26" t="s">
        <v>191</v>
      </c>
      <c r="ET10" s="26" t="s">
        <v>191</v>
      </c>
      <c r="EU10" s="26" t="s">
        <v>191</v>
      </c>
      <c r="EV10" s="26" t="s">
        <v>191</v>
      </c>
      <c r="EW10" s="26" t="s">
        <v>191</v>
      </c>
      <c r="EX10" s="26" t="s">
        <v>191</v>
      </c>
      <c r="EY10" s="26" t="s">
        <v>191</v>
      </c>
      <c r="EZ10" s="26" t="s">
        <v>191</v>
      </c>
      <c r="FA10" s="26" t="s">
        <v>191</v>
      </c>
      <c r="FB10" s="26" t="s">
        <v>191</v>
      </c>
      <c r="FC10" s="26" t="s">
        <v>191</v>
      </c>
      <c r="FD10" s="26" t="s">
        <v>191</v>
      </c>
      <c r="FE10" s="26" t="s">
        <v>191</v>
      </c>
      <c r="FF10" s="26" t="s">
        <v>191</v>
      </c>
      <c r="FG10" s="26" t="s">
        <v>191</v>
      </c>
      <c r="FH10" s="26" t="s">
        <v>191</v>
      </c>
      <c r="FI10" s="26" t="s">
        <v>191</v>
      </c>
      <c r="FJ10" s="26" t="s">
        <v>191</v>
      </c>
      <c r="FK10" s="26" t="s">
        <v>191</v>
      </c>
      <c r="FL10" s="26" t="s">
        <v>191</v>
      </c>
      <c r="FM10" s="26" t="s">
        <v>191</v>
      </c>
      <c r="FN10" s="26" t="s">
        <v>191</v>
      </c>
      <c r="FO10" s="26" t="s">
        <v>191</v>
      </c>
      <c r="FP10" s="26" t="s">
        <v>191</v>
      </c>
      <c r="FQ10" s="26" t="s">
        <v>191</v>
      </c>
      <c r="FR10" s="26" t="s">
        <v>191</v>
      </c>
      <c r="FS10" s="26" t="s">
        <v>191</v>
      </c>
      <c r="FT10" s="26" t="s">
        <v>191</v>
      </c>
      <c r="FU10" s="26" t="s">
        <v>191</v>
      </c>
      <c r="FV10" s="26" t="s">
        <v>191</v>
      </c>
      <c r="FW10" s="26" t="s">
        <v>191</v>
      </c>
      <c r="FX10" s="26" t="s">
        <v>191</v>
      </c>
      <c r="FY10" s="26" t="s">
        <v>191</v>
      </c>
      <c r="FZ10" s="26" t="s">
        <v>191</v>
      </c>
      <c r="GA10" s="26" t="s">
        <v>191</v>
      </c>
      <c r="GB10" s="26" t="s">
        <v>191</v>
      </c>
      <c r="GC10" s="26" t="s">
        <v>191</v>
      </c>
      <c r="GD10" s="26" t="s">
        <v>191</v>
      </c>
    </row>
    <row r="11" spans="1:186" s="41" customFormat="1">
      <c r="A11" s="60"/>
      <c r="B11" s="458"/>
      <c r="C11" s="458" t="s">
        <v>80</v>
      </c>
      <c r="D11" s="458" t="s">
        <v>76</v>
      </c>
      <c r="E11" s="458" t="s">
        <v>68</v>
      </c>
      <c r="F11" s="458" t="s">
        <v>78</v>
      </c>
      <c r="G11" s="26" t="s">
        <v>191</v>
      </c>
      <c r="H11" s="26" t="s">
        <v>191</v>
      </c>
      <c r="I11" s="26" t="s">
        <v>191</v>
      </c>
      <c r="J11" s="26" t="s">
        <v>191</v>
      </c>
      <c r="K11" s="26" t="s">
        <v>191</v>
      </c>
      <c r="L11" s="26" t="s">
        <v>191</v>
      </c>
      <c r="M11" s="26" t="s">
        <v>191</v>
      </c>
      <c r="N11" s="26" t="s">
        <v>191</v>
      </c>
      <c r="O11" s="26" t="s">
        <v>191</v>
      </c>
      <c r="P11" s="26" t="s">
        <v>191</v>
      </c>
      <c r="Q11" s="26" t="s">
        <v>191</v>
      </c>
      <c r="R11" s="26" t="s">
        <v>191</v>
      </c>
      <c r="S11" s="26" t="s">
        <v>191</v>
      </c>
      <c r="T11" s="26" t="s">
        <v>191</v>
      </c>
      <c r="U11" s="26" t="s">
        <v>191</v>
      </c>
      <c r="V11" s="26" t="s">
        <v>191</v>
      </c>
      <c r="W11" s="26" t="s">
        <v>191</v>
      </c>
      <c r="X11" s="26" t="s">
        <v>191</v>
      </c>
      <c r="Y11" s="26" t="s">
        <v>191</v>
      </c>
      <c r="Z11" s="26" t="s">
        <v>191</v>
      </c>
      <c r="AA11" s="26" t="s">
        <v>191</v>
      </c>
      <c r="AB11" s="26" t="s">
        <v>191</v>
      </c>
      <c r="AC11" s="26" t="s">
        <v>191</v>
      </c>
      <c r="AD11" s="26" t="s">
        <v>191</v>
      </c>
      <c r="AE11" s="26" t="s">
        <v>191</v>
      </c>
      <c r="AF11" s="26" t="s">
        <v>191</v>
      </c>
      <c r="AG11" s="26" t="s">
        <v>191</v>
      </c>
      <c r="AH11" s="26" t="s">
        <v>191</v>
      </c>
      <c r="AI11" s="26" t="s">
        <v>191</v>
      </c>
      <c r="AJ11" s="26" t="s">
        <v>191</v>
      </c>
      <c r="AK11" s="26" t="s">
        <v>191</v>
      </c>
      <c r="AL11" s="26" t="s">
        <v>191</v>
      </c>
      <c r="AM11" s="26" t="s">
        <v>191</v>
      </c>
      <c r="AN11" s="26" t="s">
        <v>191</v>
      </c>
      <c r="AO11" s="26" t="s">
        <v>191</v>
      </c>
      <c r="AP11" s="26" t="s">
        <v>191</v>
      </c>
      <c r="AQ11" s="26" t="s">
        <v>191</v>
      </c>
      <c r="AR11" s="26" t="s">
        <v>191</v>
      </c>
      <c r="AS11" s="26" t="s">
        <v>191</v>
      </c>
      <c r="AT11" s="26" t="s">
        <v>191</v>
      </c>
      <c r="AU11" s="26" t="s">
        <v>191</v>
      </c>
      <c r="AV11" s="26" t="s">
        <v>191</v>
      </c>
      <c r="AW11" s="26" t="s">
        <v>191</v>
      </c>
      <c r="AX11" s="26" t="s">
        <v>191</v>
      </c>
      <c r="AY11" s="26" t="s">
        <v>191</v>
      </c>
      <c r="AZ11" s="26" t="s">
        <v>191</v>
      </c>
      <c r="BA11" s="26" t="s">
        <v>191</v>
      </c>
      <c r="BB11" s="26" t="s">
        <v>191</v>
      </c>
      <c r="BC11" s="26" t="s">
        <v>191</v>
      </c>
      <c r="BD11" s="26" t="s">
        <v>191</v>
      </c>
      <c r="BE11" s="26" t="s">
        <v>191</v>
      </c>
      <c r="BF11" s="26" t="s">
        <v>191</v>
      </c>
      <c r="BG11" s="26" t="s">
        <v>191</v>
      </c>
      <c r="BH11" s="26" t="s">
        <v>191</v>
      </c>
      <c r="BI11" s="26" t="s">
        <v>191</v>
      </c>
      <c r="BJ11" s="26" t="s">
        <v>191</v>
      </c>
      <c r="BK11" s="26" t="s">
        <v>191</v>
      </c>
      <c r="BL11" s="26" t="s">
        <v>191</v>
      </c>
      <c r="BM11" s="26" t="s">
        <v>191</v>
      </c>
      <c r="BN11" s="26" t="s">
        <v>191</v>
      </c>
      <c r="BO11" s="26" t="s">
        <v>191</v>
      </c>
      <c r="BP11" s="26" t="s">
        <v>191</v>
      </c>
      <c r="BQ11" s="26" t="s">
        <v>191</v>
      </c>
      <c r="BR11" s="26" t="s">
        <v>191</v>
      </c>
      <c r="BS11" s="26" t="s">
        <v>191</v>
      </c>
      <c r="BT11" s="26" t="s">
        <v>191</v>
      </c>
      <c r="BU11" s="26" t="s">
        <v>191</v>
      </c>
      <c r="BV11" s="26" t="s">
        <v>191</v>
      </c>
      <c r="BW11" s="26" t="s">
        <v>191</v>
      </c>
      <c r="BX11" s="26" t="s">
        <v>191</v>
      </c>
      <c r="BY11" s="26" t="s">
        <v>191</v>
      </c>
      <c r="BZ11" s="26" t="s">
        <v>191</v>
      </c>
      <c r="CA11" s="26" t="s">
        <v>191</v>
      </c>
      <c r="CB11" s="26" t="s">
        <v>191</v>
      </c>
      <c r="CC11" s="26" t="s">
        <v>191</v>
      </c>
      <c r="CD11" s="26" t="s">
        <v>191</v>
      </c>
      <c r="CE11" s="26" t="s">
        <v>191</v>
      </c>
      <c r="CF11" s="26" t="s">
        <v>191</v>
      </c>
      <c r="CG11" s="26" t="s">
        <v>191</v>
      </c>
      <c r="CH11" s="26" t="s">
        <v>191</v>
      </c>
      <c r="CI11" s="26" t="s">
        <v>191</v>
      </c>
      <c r="CJ11" s="26" t="s">
        <v>191</v>
      </c>
      <c r="CK11" s="26" t="s">
        <v>191</v>
      </c>
      <c r="CL11" s="26" t="s">
        <v>191</v>
      </c>
      <c r="CM11" s="26" t="s">
        <v>191</v>
      </c>
      <c r="CN11" s="26" t="s">
        <v>191</v>
      </c>
      <c r="CO11" s="26" t="s">
        <v>191</v>
      </c>
      <c r="CP11" s="26" t="s">
        <v>191</v>
      </c>
      <c r="CQ11" s="26" t="s">
        <v>191</v>
      </c>
      <c r="CR11" s="26" t="s">
        <v>191</v>
      </c>
      <c r="CS11" s="26" t="s">
        <v>191</v>
      </c>
      <c r="CT11" s="26" t="s">
        <v>191</v>
      </c>
      <c r="CU11" s="26" t="s">
        <v>191</v>
      </c>
      <c r="CV11" s="26" t="s">
        <v>191</v>
      </c>
      <c r="CW11" s="26" t="s">
        <v>191</v>
      </c>
      <c r="CX11" s="26" t="s">
        <v>191</v>
      </c>
      <c r="CY11" s="26" t="s">
        <v>191</v>
      </c>
      <c r="CZ11" s="26" t="s">
        <v>191</v>
      </c>
      <c r="DA11" s="26" t="s">
        <v>191</v>
      </c>
      <c r="DB11" s="26" t="s">
        <v>191</v>
      </c>
      <c r="DC11" s="26" t="s">
        <v>191</v>
      </c>
      <c r="DD11" s="26" t="s">
        <v>191</v>
      </c>
      <c r="DE11" s="26" t="s">
        <v>191</v>
      </c>
      <c r="DF11" s="26" t="s">
        <v>191</v>
      </c>
      <c r="DG11" s="26" t="s">
        <v>191</v>
      </c>
      <c r="DH11" s="26" t="s">
        <v>191</v>
      </c>
      <c r="DI11" s="26" t="s">
        <v>191</v>
      </c>
      <c r="DJ11" s="26" t="s">
        <v>191</v>
      </c>
      <c r="DK11" s="26" t="s">
        <v>191</v>
      </c>
      <c r="DL11" s="26" t="s">
        <v>191</v>
      </c>
      <c r="DM11" s="26" t="s">
        <v>191</v>
      </c>
      <c r="DN11" s="26" t="s">
        <v>191</v>
      </c>
      <c r="DO11" s="26" t="s">
        <v>191</v>
      </c>
      <c r="DP11" s="26" t="s">
        <v>191</v>
      </c>
      <c r="DQ11" s="26" t="s">
        <v>191</v>
      </c>
      <c r="DR11" s="26" t="s">
        <v>191</v>
      </c>
      <c r="DS11" s="26" t="s">
        <v>191</v>
      </c>
      <c r="DT11" s="26" t="s">
        <v>191</v>
      </c>
      <c r="DU11" s="26" t="s">
        <v>191</v>
      </c>
      <c r="DV11" s="26" t="s">
        <v>191</v>
      </c>
      <c r="DW11" s="26" t="s">
        <v>191</v>
      </c>
      <c r="DX11" s="26" t="s">
        <v>191</v>
      </c>
      <c r="DY11" s="26" t="s">
        <v>191</v>
      </c>
      <c r="DZ11" s="26" t="s">
        <v>191</v>
      </c>
      <c r="EA11" s="26" t="s">
        <v>191</v>
      </c>
      <c r="EB11" s="26" t="s">
        <v>191</v>
      </c>
      <c r="EC11" s="26" t="s">
        <v>191</v>
      </c>
      <c r="ED11" s="26" t="s">
        <v>191</v>
      </c>
      <c r="EE11" s="26" t="s">
        <v>191</v>
      </c>
      <c r="EF11" s="26" t="s">
        <v>191</v>
      </c>
      <c r="EG11" s="26" t="s">
        <v>191</v>
      </c>
      <c r="EH11" s="26" t="s">
        <v>191</v>
      </c>
      <c r="EI11" s="26" t="s">
        <v>191</v>
      </c>
      <c r="EJ11" s="26" t="s">
        <v>191</v>
      </c>
      <c r="EK11" s="26" t="s">
        <v>191</v>
      </c>
      <c r="EL11" s="26" t="s">
        <v>191</v>
      </c>
      <c r="EM11" s="26" t="s">
        <v>191</v>
      </c>
      <c r="EN11" s="26" t="s">
        <v>191</v>
      </c>
      <c r="EO11" s="26" t="s">
        <v>191</v>
      </c>
      <c r="EP11" s="26" t="s">
        <v>191</v>
      </c>
      <c r="EQ11" s="26" t="s">
        <v>191</v>
      </c>
      <c r="ER11" s="26" t="s">
        <v>191</v>
      </c>
      <c r="ES11" s="26" t="s">
        <v>191</v>
      </c>
      <c r="ET11" s="26" t="s">
        <v>191</v>
      </c>
      <c r="EU11" s="26" t="s">
        <v>191</v>
      </c>
      <c r="EV11" s="26" t="s">
        <v>191</v>
      </c>
      <c r="EW11" s="26" t="s">
        <v>191</v>
      </c>
      <c r="EX11" s="26" t="s">
        <v>191</v>
      </c>
      <c r="EY11" s="26" t="s">
        <v>191</v>
      </c>
      <c r="EZ11" s="26" t="s">
        <v>191</v>
      </c>
      <c r="FA11" s="26" t="s">
        <v>191</v>
      </c>
      <c r="FB11" s="26" t="s">
        <v>191</v>
      </c>
      <c r="FC11" s="26" t="s">
        <v>191</v>
      </c>
      <c r="FD11" s="26" t="s">
        <v>191</v>
      </c>
      <c r="FE11" s="26" t="s">
        <v>191</v>
      </c>
      <c r="FF11" s="26" t="s">
        <v>191</v>
      </c>
      <c r="FG11" s="26" t="s">
        <v>191</v>
      </c>
      <c r="FH11" s="26" t="s">
        <v>191</v>
      </c>
      <c r="FI11" s="26" t="s">
        <v>191</v>
      </c>
      <c r="FJ11" s="26" t="s">
        <v>191</v>
      </c>
      <c r="FK11" s="26" t="s">
        <v>191</v>
      </c>
      <c r="FL11" s="26" t="s">
        <v>191</v>
      </c>
      <c r="FM11" s="26" t="s">
        <v>191</v>
      </c>
      <c r="FN11" s="26" t="s">
        <v>191</v>
      </c>
      <c r="FO11" s="26" t="s">
        <v>191</v>
      </c>
      <c r="FP11" s="26" t="s">
        <v>191</v>
      </c>
      <c r="FQ11" s="26" t="s">
        <v>191</v>
      </c>
      <c r="FR11" s="26" t="s">
        <v>191</v>
      </c>
      <c r="FS11" s="26" t="s">
        <v>191</v>
      </c>
      <c r="FT11" s="26" t="s">
        <v>191</v>
      </c>
      <c r="FU11" s="26" t="s">
        <v>191</v>
      </c>
      <c r="FV11" s="26" t="s">
        <v>191</v>
      </c>
      <c r="FW11" s="26" t="s">
        <v>191</v>
      </c>
      <c r="FX11" s="26" t="s">
        <v>191</v>
      </c>
      <c r="FY11" s="26" t="s">
        <v>191</v>
      </c>
      <c r="FZ11" s="26" t="s">
        <v>191</v>
      </c>
      <c r="GA11" s="26" t="s">
        <v>191</v>
      </c>
      <c r="GB11" s="26" t="s">
        <v>191</v>
      </c>
      <c r="GC11" s="26" t="s">
        <v>191</v>
      </c>
      <c r="GD11" s="26" t="s">
        <v>191</v>
      </c>
    </row>
    <row r="12" spans="1:186" s="41" customFormat="1">
      <c r="A12" s="60"/>
      <c r="B12" s="458"/>
      <c r="C12" s="458" t="s">
        <v>80</v>
      </c>
      <c r="D12" s="458" t="s">
        <v>76</v>
      </c>
      <c r="E12" s="458" t="s">
        <v>68</v>
      </c>
      <c r="F12" s="458" t="s">
        <v>79</v>
      </c>
      <c r="G12" s="26">
        <v>32.479999999999997</v>
      </c>
      <c r="H12" s="26">
        <v>31.29</v>
      </c>
      <c r="I12" s="26">
        <v>29.42</v>
      </c>
      <c r="J12" s="26">
        <v>29.23</v>
      </c>
      <c r="K12" s="26">
        <v>28.64</v>
      </c>
      <c r="L12" s="26">
        <v>28.87</v>
      </c>
      <c r="M12" s="26">
        <v>34.71</v>
      </c>
      <c r="N12" s="26">
        <v>31.92</v>
      </c>
      <c r="O12" s="26">
        <v>28.96</v>
      </c>
      <c r="P12" s="26">
        <v>28.72</v>
      </c>
      <c r="Q12" s="26">
        <v>28.69</v>
      </c>
      <c r="R12" s="26">
        <v>30.08</v>
      </c>
      <c r="S12" s="26">
        <v>34.53</v>
      </c>
      <c r="T12" s="26">
        <v>33.770000000000003</v>
      </c>
      <c r="U12" s="26">
        <v>30.65</v>
      </c>
      <c r="V12" s="26">
        <v>30.92</v>
      </c>
      <c r="W12" s="26">
        <v>29.92</v>
      </c>
      <c r="X12" s="26">
        <v>30.74</v>
      </c>
      <c r="Y12" s="26">
        <v>34.369999999999997</v>
      </c>
      <c r="Z12" s="26">
        <v>33.799999999999997</v>
      </c>
      <c r="AA12" s="26">
        <v>29.96</v>
      </c>
      <c r="AB12" s="26">
        <v>29.52</v>
      </c>
      <c r="AC12" s="26">
        <v>29.51</v>
      </c>
      <c r="AD12" s="26">
        <v>30.56</v>
      </c>
      <c r="AE12" s="26">
        <v>34.21</v>
      </c>
      <c r="AF12" s="26">
        <v>34.79</v>
      </c>
      <c r="AG12" s="26">
        <v>32.119999999999997</v>
      </c>
      <c r="AH12" s="26">
        <v>31.35</v>
      </c>
      <c r="AI12" s="26">
        <v>30.52</v>
      </c>
      <c r="AJ12" s="26">
        <v>32.869999999999997</v>
      </c>
      <c r="AK12" s="26">
        <v>36.08</v>
      </c>
      <c r="AL12" s="26">
        <v>35.15</v>
      </c>
      <c r="AM12" s="26">
        <v>30.87</v>
      </c>
      <c r="AN12" s="26">
        <v>30.71</v>
      </c>
      <c r="AO12" s="26">
        <v>31.08</v>
      </c>
      <c r="AP12" s="26">
        <v>31.11</v>
      </c>
      <c r="AQ12" s="26">
        <v>35.71</v>
      </c>
      <c r="AR12" s="26">
        <v>36.520000000000003</v>
      </c>
      <c r="AS12" s="26">
        <v>33.72</v>
      </c>
      <c r="AT12" s="26">
        <v>32.450000000000003</v>
      </c>
      <c r="AU12" s="26">
        <v>32.020000000000003</v>
      </c>
      <c r="AV12" s="26">
        <v>34.28</v>
      </c>
      <c r="AW12" s="26">
        <v>36.869999999999997</v>
      </c>
      <c r="AX12" s="26">
        <v>37.67</v>
      </c>
      <c r="AY12" s="26">
        <v>32.19</v>
      </c>
      <c r="AZ12" s="26">
        <v>31.62</v>
      </c>
      <c r="BA12" s="26">
        <v>32.44</v>
      </c>
      <c r="BB12" s="26">
        <v>32.409999999999997</v>
      </c>
      <c r="BC12" s="26">
        <v>37.69</v>
      </c>
      <c r="BD12" s="26">
        <v>38.29</v>
      </c>
      <c r="BE12" s="26">
        <v>34.979999999999997</v>
      </c>
      <c r="BF12" s="26">
        <v>33.479999999999997</v>
      </c>
      <c r="BG12" s="26">
        <v>32.799999999999997</v>
      </c>
      <c r="BH12" s="26">
        <v>35.659999999999997</v>
      </c>
      <c r="BI12" s="26">
        <v>38.020000000000003</v>
      </c>
      <c r="BJ12" s="26">
        <v>38.93</v>
      </c>
      <c r="BK12" s="26">
        <v>32.65</v>
      </c>
      <c r="BL12" s="26">
        <v>32.880000000000003</v>
      </c>
      <c r="BM12" s="26">
        <v>33.54</v>
      </c>
      <c r="BN12" s="26">
        <v>33.549999999999997</v>
      </c>
      <c r="BO12" s="26">
        <v>39.58</v>
      </c>
      <c r="BP12" s="26">
        <v>40.15</v>
      </c>
      <c r="BQ12" s="26">
        <v>36.79</v>
      </c>
      <c r="BR12" s="26">
        <v>35.880000000000003</v>
      </c>
      <c r="BS12" s="26">
        <v>35.33</v>
      </c>
      <c r="BT12" s="26">
        <v>38.32</v>
      </c>
      <c r="BU12" s="26">
        <v>42.4</v>
      </c>
      <c r="BV12" s="26">
        <v>43.07</v>
      </c>
      <c r="BW12" s="26">
        <v>36.590000000000003</v>
      </c>
      <c r="BX12" s="26">
        <v>36.35</v>
      </c>
      <c r="BY12" s="26">
        <v>37.43</v>
      </c>
      <c r="BZ12" s="26">
        <v>38.049999999999997</v>
      </c>
      <c r="CA12" s="26">
        <v>43.51</v>
      </c>
      <c r="CB12" s="26">
        <v>44.99</v>
      </c>
      <c r="CC12" s="26">
        <v>42.5</v>
      </c>
      <c r="CD12" s="26">
        <v>42.33</v>
      </c>
      <c r="CE12" s="26">
        <v>41.96</v>
      </c>
      <c r="CF12" s="26">
        <v>45.82</v>
      </c>
      <c r="CG12" s="26">
        <v>54.1</v>
      </c>
      <c r="CH12" s="26">
        <v>55.01</v>
      </c>
      <c r="CI12" s="26">
        <v>47.63</v>
      </c>
      <c r="CJ12" s="26">
        <v>47.6</v>
      </c>
      <c r="CK12" s="26">
        <v>48.99</v>
      </c>
      <c r="CL12" s="26">
        <v>50.83</v>
      </c>
      <c r="CM12" s="26">
        <v>55.37</v>
      </c>
      <c r="CN12" s="26">
        <v>56.49</v>
      </c>
      <c r="CO12" s="26">
        <v>54.31</v>
      </c>
      <c r="CP12" s="26">
        <v>53.46</v>
      </c>
      <c r="CQ12" s="26">
        <v>52.57</v>
      </c>
      <c r="CR12" s="26">
        <v>59.88</v>
      </c>
      <c r="CS12" s="26">
        <v>69.63</v>
      </c>
      <c r="CT12" s="26">
        <v>68.39</v>
      </c>
      <c r="CU12" s="26">
        <v>60.31</v>
      </c>
      <c r="CV12" s="26">
        <v>58.65</v>
      </c>
      <c r="CW12" s="26">
        <v>59.01</v>
      </c>
      <c r="CX12" s="26">
        <v>62.16</v>
      </c>
      <c r="CY12" s="26">
        <v>65.44</v>
      </c>
      <c r="CZ12" s="26">
        <v>67.510000000000005</v>
      </c>
      <c r="DA12" s="26">
        <v>64.22</v>
      </c>
      <c r="DB12" s="26">
        <v>63.78</v>
      </c>
      <c r="DC12" s="26">
        <v>60.78</v>
      </c>
      <c r="DD12" s="26">
        <v>69.89</v>
      </c>
      <c r="DE12" s="26">
        <v>77.8</v>
      </c>
      <c r="DF12" s="26">
        <v>77.44</v>
      </c>
      <c r="DG12" s="26">
        <v>65.209999999999994</v>
      </c>
      <c r="DH12" s="26">
        <v>61.93</v>
      </c>
      <c r="DI12" s="26">
        <v>63.6</v>
      </c>
      <c r="DJ12" s="26">
        <v>65.8</v>
      </c>
      <c r="DK12" s="26">
        <v>68.319999999999993</v>
      </c>
      <c r="DL12" s="26">
        <v>68.900000000000006</v>
      </c>
      <c r="DM12" s="26">
        <v>65.930000000000007</v>
      </c>
      <c r="DN12" s="26">
        <v>63.36</v>
      </c>
      <c r="DO12" s="26">
        <v>62.18</v>
      </c>
      <c r="DP12" s="26">
        <v>72.09</v>
      </c>
      <c r="DQ12" s="26">
        <v>77.77</v>
      </c>
      <c r="DR12" s="26">
        <v>78.44</v>
      </c>
      <c r="DS12" s="26">
        <v>66.88</v>
      </c>
      <c r="DT12" s="26">
        <v>64.069999999999993</v>
      </c>
      <c r="DU12" s="26">
        <v>66.33</v>
      </c>
      <c r="DV12" s="26">
        <v>66.680000000000007</v>
      </c>
      <c r="DW12" s="26">
        <v>69.989999999999995</v>
      </c>
      <c r="DX12" s="26">
        <v>70.09</v>
      </c>
      <c r="DY12" s="26">
        <v>67.33</v>
      </c>
      <c r="DZ12" s="26">
        <v>64.180000000000007</v>
      </c>
      <c r="EA12" s="26">
        <v>65.489999999999995</v>
      </c>
      <c r="EB12" s="26">
        <v>72.989999999999995</v>
      </c>
      <c r="EC12" s="26">
        <v>77.489999999999995</v>
      </c>
      <c r="ED12" s="26">
        <v>78.260000000000005</v>
      </c>
      <c r="EE12" s="26">
        <v>67.02</v>
      </c>
      <c r="EF12" s="26">
        <v>65.52</v>
      </c>
      <c r="EG12" s="26">
        <v>66.44</v>
      </c>
      <c r="EH12" s="26">
        <v>66.34</v>
      </c>
      <c r="EI12" s="26">
        <v>70.150000000000006</v>
      </c>
      <c r="EJ12" s="26">
        <v>71.88</v>
      </c>
      <c r="EK12" s="26">
        <v>67.08</v>
      </c>
      <c r="EL12" s="26">
        <v>66.36</v>
      </c>
      <c r="EM12" s="26">
        <v>65.88</v>
      </c>
      <c r="EN12" s="26">
        <v>69.81</v>
      </c>
      <c r="EO12" s="26">
        <v>80.64</v>
      </c>
      <c r="EP12" s="26">
        <v>81.19</v>
      </c>
      <c r="EQ12" s="26">
        <v>69.86</v>
      </c>
      <c r="ER12" s="26">
        <v>67.69</v>
      </c>
      <c r="ES12" s="26">
        <v>66.5</v>
      </c>
      <c r="ET12" s="26">
        <v>69.09</v>
      </c>
      <c r="EU12" s="26">
        <v>73.56</v>
      </c>
      <c r="EV12" s="26">
        <v>73.5</v>
      </c>
      <c r="EW12" s="26">
        <v>69.44</v>
      </c>
      <c r="EX12" s="26">
        <v>68.97</v>
      </c>
      <c r="EY12" s="26">
        <v>67.41</v>
      </c>
      <c r="EZ12" s="26">
        <v>73.27</v>
      </c>
      <c r="FA12" s="26">
        <v>83.39</v>
      </c>
      <c r="FB12" s="26">
        <v>81.73</v>
      </c>
      <c r="FC12" s="26">
        <v>72.819999999999993</v>
      </c>
      <c r="FD12" s="26">
        <v>70.84</v>
      </c>
      <c r="FE12" s="26">
        <v>68.239999999999995</v>
      </c>
      <c r="FF12" s="26">
        <v>72.17</v>
      </c>
      <c r="FG12" s="26">
        <v>76.400000000000006</v>
      </c>
      <c r="FH12" s="26">
        <v>77.400000000000006</v>
      </c>
      <c r="FI12" s="26">
        <v>74.03</v>
      </c>
      <c r="FJ12" s="26">
        <v>72.489999999999995</v>
      </c>
      <c r="FK12" s="26">
        <v>71.22</v>
      </c>
      <c r="FL12" s="26">
        <v>78.86</v>
      </c>
      <c r="FM12" s="26">
        <v>88.13</v>
      </c>
      <c r="FN12" s="26">
        <v>85.7</v>
      </c>
      <c r="FO12" s="26">
        <v>77.33</v>
      </c>
      <c r="FP12" s="26">
        <v>73.89</v>
      </c>
      <c r="FQ12" s="26">
        <v>72.760000000000005</v>
      </c>
      <c r="FR12" s="26">
        <v>76.33</v>
      </c>
      <c r="FS12" s="26">
        <v>79.540000000000006</v>
      </c>
      <c r="FT12" s="26">
        <v>81.11</v>
      </c>
      <c r="FU12" s="26">
        <v>78.58</v>
      </c>
      <c r="FV12" s="26">
        <v>76.930000000000007</v>
      </c>
      <c r="FW12" s="26">
        <v>74.7</v>
      </c>
      <c r="FX12" s="26">
        <v>83.09</v>
      </c>
      <c r="FY12" s="26">
        <v>89.14</v>
      </c>
      <c r="FZ12" s="26">
        <v>89.75</v>
      </c>
      <c r="GA12" s="26">
        <v>79.790000000000006</v>
      </c>
      <c r="GB12" s="26">
        <v>76.73</v>
      </c>
      <c r="GC12" s="26">
        <v>78.11</v>
      </c>
      <c r="GD12" s="26">
        <v>80.599999999999994</v>
      </c>
    </row>
    <row r="13" spans="1:186" s="41" customFormat="1">
      <c r="A13" s="60"/>
      <c r="B13" s="458"/>
      <c r="C13" s="458"/>
      <c r="D13" s="458"/>
      <c r="E13" s="458"/>
      <c r="F13" s="458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</row>
    <row r="14" spans="1:186" s="41" customFormat="1">
      <c r="A14" s="60"/>
      <c r="B14" s="458"/>
      <c r="C14" s="458" t="s">
        <v>81</v>
      </c>
      <c r="D14" s="458" t="s">
        <v>76</v>
      </c>
      <c r="E14" s="458" t="s">
        <v>68</v>
      </c>
      <c r="F14" s="458" t="s">
        <v>77</v>
      </c>
      <c r="G14" s="26" t="s">
        <v>191</v>
      </c>
      <c r="H14" s="26" t="s">
        <v>191</v>
      </c>
      <c r="I14" s="26" t="s">
        <v>191</v>
      </c>
      <c r="J14" s="26" t="s">
        <v>191</v>
      </c>
      <c r="K14" s="26" t="s">
        <v>191</v>
      </c>
      <c r="L14" s="26" t="s">
        <v>191</v>
      </c>
      <c r="M14" s="26" t="s">
        <v>191</v>
      </c>
      <c r="N14" s="26" t="s">
        <v>191</v>
      </c>
      <c r="O14" s="26" t="s">
        <v>191</v>
      </c>
      <c r="P14" s="26" t="s">
        <v>191</v>
      </c>
      <c r="Q14" s="26" t="s">
        <v>191</v>
      </c>
      <c r="R14" s="26" t="s">
        <v>191</v>
      </c>
      <c r="S14" s="26" t="s">
        <v>191</v>
      </c>
      <c r="T14" s="26" t="s">
        <v>191</v>
      </c>
      <c r="U14" s="26" t="s">
        <v>191</v>
      </c>
      <c r="V14" s="26" t="s">
        <v>191</v>
      </c>
      <c r="W14" s="26" t="s">
        <v>191</v>
      </c>
      <c r="X14" s="26" t="s">
        <v>191</v>
      </c>
      <c r="Y14" s="26" t="s">
        <v>191</v>
      </c>
      <c r="Z14" s="26" t="s">
        <v>191</v>
      </c>
      <c r="AA14" s="26" t="s">
        <v>191</v>
      </c>
      <c r="AB14" s="26" t="s">
        <v>191</v>
      </c>
      <c r="AC14" s="26" t="s">
        <v>191</v>
      </c>
      <c r="AD14" s="26" t="s">
        <v>191</v>
      </c>
      <c r="AE14" s="26" t="s">
        <v>191</v>
      </c>
      <c r="AF14" s="26" t="s">
        <v>191</v>
      </c>
      <c r="AG14" s="26" t="s">
        <v>191</v>
      </c>
      <c r="AH14" s="26" t="s">
        <v>191</v>
      </c>
      <c r="AI14" s="26" t="s">
        <v>191</v>
      </c>
      <c r="AJ14" s="26" t="s">
        <v>191</v>
      </c>
      <c r="AK14" s="26" t="s">
        <v>191</v>
      </c>
      <c r="AL14" s="26" t="s">
        <v>191</v>
      </c>
      <c r="AM14" s="26" t="s">
        <v>191</v>
      </c>
      <c r="AN14" s="26" t="s">
        <v>191</v>
      </c>
      <c r="AO14" s="26" t="s">
        <v>191</v>
      </c>
      <c r="AP14" s="26" t="s">
        <v>191</v>
      </c>
      <c r="AQ14" s="26" t="s">
        <v>191</v>
      </c>
      <c r="AR14" s="26" t="s">
        <v>191</v>
      </c>
      <c r="AS14" s="26" t="s">
        <v>191</v>
      </c>
      <c r="AT14" s="26" t="s">
        <v>191</v>
      </c>
      <c r="AU14" s="26" t="s">
        <v>191</v>
      </c>
      <c r="AV14" s="26" t="s">
        <v>191</v>
      </c>
      <c r="AW14" s="26" t="s">
        <v>191</v>
      </c>
      <c r="AX14" s="26" t="s">
        <v>191</v>
      </c>
      <c r="AY14" s="26" t="s">
        <v>191</v>
      </c>
      <c r="AZ14" s="26" t="s">
        <v>191</v>
      </c>
      <c r="BA14" s="26" t="s">
        <v>191</v>
      </c>
      <c r="BB14" s="26" t="s">
        <v>191</v>
      </c>
      <c r="BC14" s="26" t="s">
        <v>191</v>
      </c>
      <c r="BD14" s="26" t="s">
        <v>191</v>
      </c>
      <c r="BE14" s="26" t="s">
        <v>191</v>
      </c>
      <c r="BF14" s="26" t="s">
        <v>191</v>
      </c>
      <c r="BG14" s="26" t="s">
        <v>191</v>
      </c>
      <c r="BH14" s="26" t="s">
        <v>191</v>
      </c>
      <c r="BI14" s="26" t="s">
        <v>191</v>
      </c>
      <c r="BJ14" s="26" t="s">
        <v>191</v>
      </c>
      <c r="BK14" s="26" t="s">
        <v>191</v>
      </c>
      <c r="BL14" s="26" t="s">
        <v>191</v>
      </c>
      <c r="BM14" s="26" t="s">
        <v>191</v>
      </c>
      <c r="BN14" s="26" t="s">
        <v>191</v>
      </c>
      <c r="BO14" s="26" t="s">
        <v>191</v>
      </c>
      <c r="BP14" s="26" t="s">
        <v>191</v>
      </c>
      <c r="BQ14" s="26" t="s">
        <v>191</v>
      </c>
      <c r="BR14" s="26" t="s">
        <v>191</v>
      </c>
      <c r="BS14" s="26" t="s">
        <v>191</v>
      </c>
      <c r="BT14" s="26" t="s">
        <v>191</v>
      </c>
      <c r="BU14" s="26" t="s">
        <v>191</v>
      </c>
      <c r="BV14" s="26" t="s">
        <v>191</v>
      </c>
      <c r="BW14" s="26" t="s">
        <v>191</v>
      </c>
      <c r="BX14" s="26" t="s">
        <v>191</v>
      </c>
      <c r="BY14" s="26" t="s">
        <v>191</v>
      </c>
      <c r="BZ14" s="26" t="s">
        <v>191</v>
      </c>
      <c r="CA14" s="26" t="s">
        <v>191</v>
      </c>
      <c r="CB14" s="26" t="s">
        <v>191</v>
      </c>
      <c r="CC14" s="26" t="s">
        <v>191</v>
      </c>
      <c r="CD14" s="26" t="s">
        <v>191</v>
      </c>
      <c r="CE14" s="26" t="s">
        <v>191</v>
      </c>
      <c r="CF14" s="26" t="s">
        <v>191</v>
      </c>
      <c r="CG14" s="26" t="s">
        <v>191</v>
      </c>
      <c r="CH14" s="26" t="s">
        <v>191</v>
      </c>
      <c r="CI14" s="26" t="s">
        <v>191</v>
      </c>
      <c r="CJ14" s="26" t="s">
        <v>191</v>
      </c>
      <c r="CK14" s="26" t="s">
        <v>191</v>
      </c>
      <c r="CL14" s="26" t="s">
        <v>191</v>
      </c>
      <c r="CM14" s="26" t="s">
        <v>191</v>
      </c>
      <c r="CN14" s="26" t="s">
        <v>191</v>
      </c>
      <c r="CO14" s="26" t="s">
        <v>191</v>
      </c>
      <c r="CP14" s="26" t="s">
        <v>191</v>
      </c>
      <c r="CQ14" s="26" t="s">
        <v>191</v>
      </c>
      <c r="CR14" s="26" t="s">
        <v>191</v>
      </c>
      <c r="CS14" s="26" t="s">
        <v>191</v>
      </c>
      <c r="CT14" s="26" t="s">
        <v>191</v>
      </c>
      <c r="CU14" s="26" t="s">
        <v>191</v>
      </c>
      <c r="CV14" s="26" t="s">
        <v>191</v>
      </c>
      <c r="CW14" s="26" t="s">
        <v>191</v>
      </c>
      <c r="CX14" s="26" t="s">
        <v>191</v>
      </c>
      <c r="CY14" s="26" t="s">
        <v>191</v>
      </c>
      <c r="CZ14" s="26" t="s">
        <v>191</v>
      </c>
      <c r="DA14" s="26" t="s">
        <v>191</v>
      </c>
      <c r="DB14" s="26" t="s">
        <v>191</v>
      </c>
      <c r="DC14" s="26" t="s">
        <v>191</v>
      </c>
      <c r="DD14" s="26" t="s">
        <v>191</v>
      </c>
      <c r="DE14" s="26" t="s">
        <v>191</v>
      </c>
      <c r="DF14" s="26" t="s">
        <v>191</v>
      </c>
      <c r="DG14" s="26" t="s">
        <v>191</v>
      </c>
      <c r="DH14" s="26" t="s">
        <v>191</v>
      </c>
      <c r="DI14" s="26" t="s">
        <v>191</v>
      </c>
      <c r="DJ14" s="26" t="s">
        <v>191</v>
      </c>
      <c r="DK14" s="26" t="s">
        <v>191</v>
      </c>
      <c r="DL14" s="26" t="s">
        <v>191</v>
      </c>
      <c r="DM14" s="26" t="s">
        <v>191</v>
      </c>
      <c r="DN14" s="26" t="s">
        <v>191</v>
      </c>
      <c r="DO14" s="26" t="s">
        <v>191</v>
      </c>
      <c r="DP14" s="26" t="s">
        <v>191</v>
      </c>
      <c r="DQ14" s="26" t="s">
        <v>191</v>
      </c>
      <c r="DR14" s="26" t="s">
        <v>191</v>
      </c>
      <c r="DS14" s="26" t="s">
        <v>191</v>
      </c>
      <c r="DT14" s="26" t="s">
        <v>191</v>
      </c>
      <c r="DU14" s="26" t="s">
        <v>191</v>
      </c>
      <c r="DV14" s="26" t="s">
        <v>191</v>
      </c>
      <c r="DW14" s="26" t="s">
        <v>191</v>
      </c>
      <c r="DX14" s="26" t="s">
        <v>191</v>
      </c>
      <c r="DY14" s="26" t="s">
        <v>191</v>
      </c>
      <c r="DZ14" s="26" t="s">
        <v>191</v>
      </c>
      <c r="EA14" s="26" t="s">
        <v>191</v>
      </c>
      <c r="EB14" s="26" t="s">
        <v>191</v>
      </c>
      <c r="EC14" s="26" t="s">
        <v>191</v>
      </c>
      <c r="ED14" s="26" t="s">
        <v>191</v>
      </c>
      <c r="EE14" s="26" t="s">
        <v>191</v>
      </c>
      <c r="EF14" s="26" t="s">
        <v>191</v>
      </c>
      <c r="EG14" s="26" t="s">
        <v>191</v>
      </c>
      <c r="EH14" s="26" t="s">
        <v>191</v>
      </c>
      <c r="EI14" s="26" t="s">
        <v>191</v>
      </c>
      <c r="EJ14" s="26" t="s">
        <v>191</v>
      </c>
      <c r="EK14" s="26" t="s">
        <v>191</v>
      </c>
      <c r="EL14" s="26" t="s">
        <v>191</v>
      </c>
      <c r="EM14" s="26" t="s">
        <v>191</v>
      </c>
      <c r="EN14" s="26" t="s">
        <v>191</v>
      </c>
      <c r="EO14" s="26" t="s">
        <v>191</v>
      </c>
      <c r="EP14" s="26" t="s">
        <v>191</v>
      </c>
      <c r="EQ14" s="26" t="s">
        <v>191</v>
      </c>
      <c r="ER14" s="26" t="s">
        <v>191</v>
      </c>
      <c r="ES14" s="26" t="s">
        <v>191</v>
      </c>
      <c r="ET14" s="26" t="s">
        <v>191</v>
      </c>
      <c r="EU14" s="26" t="s">
        <v>191</v>
      </c>
      <c r="EV14" s="26" t="s">
        <v>191</v>
      </c>
      <c r="EW14" s="26" t="s">
        <v>191</v>
      </c>
      <c r="EX14" s="26" t="s">
        <v>191</v>
      </c>
      <c r="EY14" s="26" t="s">
        <v>191</v>
      </c>
      <c r="EZ14" s="26" t="s">
        <v>191</v>
      </c>
      <c r="FA14" s="26" t="s">
        <v>191</v>
      </c>
      <c r="FB14" s="26" t="s">
        <v>191</v>
      </c>
      <c r="FC14" s="26" t="s">
        <v>191</v>
      </c>
      <c r="FD14" s="26" t="s">
        <v>191</v>
      </c>
      <c r="FE14" s="26" t="s">
        <v>191</v>
      </c>
      <c r="FF14" s="26" t="s">
        <v>191</v>
      </c>
      <c r="FG14" s="26" t="s">
        <v>191</v>
      </c>
      <c r="FH14" s="26" t="s">
        <v>191</v>
      </c>
      <c r="FI14" s="26" t="s">
        <v>191</v>
      </c>
      <c r="FJ14" s="26" t="s">
        <v>191</v>
      </c>
      <c r="FK14" s="26" t="s">
        <v>191</v>
      </c>
      <c r="FL14" s="26" t="s">
        <v>191</v>
      </c>
      <c r="FM14" s="26" t="s">
        <v>191</v>
      </c>
      <c r="FN14" s="26" t="s">
        <v>191</v>
      </c>
      <c r="FO14" s="26" t="s">
        <v>191</v>
      </c>
      <c r="FP14" s="26" t="s">
        <v>191</v>
      </c>
      <c r="FQ14" s="26" t="s">
        <v>191</v>
      </c>
      <c r="FR14" s="26" t="s">
        <v>191</v>
      </c>
      <c r="FS14" s="26" t="s">
        <v>191</v>
      </c>
      <c r="FT14" s="26" t="s">
        <v>191</v>
      </c>
      <c r="FU14" s="26" t="s">
        <v>191</v>
      </c>
      <c r="FV14" s="26" t="s">
        <v>191</v>
      </c>
      <c r="FW14" s="26" t="s">
        <v>191</v>
      </c>
      <c r="FX14" s="26" t="s">
        <v>191</v>
      </c>
      <c r="FY14" s="26" t="s">
        <v>191</v>
      </c>
      <c r="FZ14" s="26" t="s">
        <v>191</v>
      </c>
      <c r="GA14" s="26" t="s">
        <v>191</v>
      </c>
      <c r="GB14" s="26" t="s">
        <v>191</v>
      </c>
      <c r="GC14" s="26" t="s">
        <v>191</v>
      </c>
      <c r="GD14" s="26" t="s">
        <v>191</v>
      </c>
    </row>
    <row r="15" spans="1:186" s="41" customFormat="1">
      <c r="A15" s="60"/>
      <c r="B15" s="458"/>
      <c r="C15" s="458" t="s">
        <v>81</v>
      </c>
      <c r="D15" s="458" t="s">
        <v>76</v>
      </c>
      <c r="E15" s="458" t="s">
        <v>68</v>
      </c>
      <c r="F15" s="458" t="s">
        <v>78</v>
      </c>
      <c r="G15" s="26" t="s">
        <v>191</v>
      </c>
      <c r="H15" s="26" t="s">
        <v>191</v>
      </c>
      <c r="I15" s="26" t="s">
        <v>191</v>
      </c>
      <c r="J15" s="26" t="s">
        <v>191</v>
      </c>
      <c r="K15" s="26" t="s">
        <v>191</v>
      </c>
      <c r="L15" s="26" t="s">
        <v>191</v>
      </c>
      <c r="M15" s="26" t="s">
        <v>191</v>
      </c>
      <c r="N15" s="26" t="s">
        <v>191</v>
      </c>
      <c r="O15" s="26" t="s">
        <v>191</v>
      </c>
      <c r="P15" s="26" t="s">
        <v>191</v>
      </c>
      <c r="Q15" s="26" t="s">
        <v>191</v>
      </c>
      <c r="R15" s="26" t="s">
        <v>191</v>
      </c>
      <c r="S15" s="26" t="s">
        <v>191</v>
      </c>
      <c r="T15" s="26" t="s">
        <v>191</v>
      </c>
      <c r="U15" s="26" t="s">
        <v>191</v>
      </c>
      <c r="V15" s="26" t="s">
        <v>191</v>
      </c>
      <c r="W15" s="26" t="s">
        <v>191</v>
      </c>
      <c r="X15" s="26" t="s">
        <v>191</v>
      </c>
      <c r="Y15" s="26" t="s">
        <v>191</v>
      </c>
      <c r="Z15" s="26" t="s">
        <v>191</v>
      </c>
      <c r="AA15" s="26" t="s">
        <v>191</v>
      </c>
      <c r="AB15" s="26" t="s">
        <v>191</v>
      </c>
      <c r="AC15" s="26" t="s">
        <v>191</v>
      </c>
      <c r="AD15" s="26" t="s">
        <v>191</v>
      </c>
      <c r="AE15" s="26" t="s">
        <v>191</v>
      </c>
      <c r="AF15" s="26" t="s">
        <v>191</v>
      </c>
      <c r="AG15" s="26" t="s">
        <v>191</v>
      </c>
      <c r="AH15" s="26" t="s">
        <v>191</v>
      </c>
      <c r="AI15" s="26" t="s">
        <v>191</v>
      </c>
      <c r="AJ15" s="26" t="s">
        <v>191</v>
      </c>
      <c r="AK15" s="26" t="s">
        <v>191</v>
      </c>
      <c r="AL15" s="26" t="s">
        <v>191</v>
      </c>
      <c r="AM15" s="26" t="s">
        <v>191</v>
      </c>
      <c r="AN15" s="26" t="s">
        <v>191</v>
      </c>
      <c r="AO15" s="26" t="s">
        <v>191</v>
      </c>
      <c r="AP15" s="26" t="s">
        <v>191</v>
      </c>
      <c r="AQ15" s="26" t="s">
        <v>191</v>
      </c>
      <c r="AR15" s="26" t="s">
        <v>191</v>
      </c>
      <c r="AS15" s="26" t="s">
        <v>191</v>
      </c>
      <c r="AT15" s="26" t="s">
        <v>191</v>
      </c>
      <c r="AU15" s="26" t="s">
        <v>191</v>
      </c>
      <c r="AV15" s="26" t="s">
        <v>191</v>
      </c>
      <c r="AW15" s="26" t="s">
        <v>191</v>
      </c>
      <c r="AX15" s="26" t="s">
        <v>191</v>
      </c>
      <c r="AY15" s="26" t="s">
        <v>191</v>
      </c>
      <c r="AZ15" s="26" t="s">
        <v>191</v>
      </c>
      <c r="BA15" s="26" t="s">
        <v>191</v>
      </c>
      <c r="BB15" s="26" t="s">
        <v>191</v>
      </c>
      <c r="BC15" s="26" t="s">
        <v>191</v>
      </c>
      <c r="BD15" s="26" t="s">
        <v>191</v>
      </c>
      <c r="BE15" s="26" t="s">
        <v>191</v>
      </c>
      <c r="BF15" s="26" t="s">
        <v>191</v>
      </c>
      <c r="BG15" s="26" t="s">
        <v>191</v>
      </c>
      <c r="BH15" s="26" t="s">
        <v>191</v>
      </c>
      <c r="BI15" s="26" t="s">
        <v>191</v>
      </c>
      <c r="BJ15" s="26" t="s">
        <v>191</v>
      </c>
      <c r="BK15" s="26" t="s">
        <v>191</v>
      </c>
      <c r="BL15" s="26" t="s">
        <v>191</v>
      </c>
      <c r="BM15" s="26" t="s">
        <v>191</v>
      </c>
      <c r="BN15" s="26" t="s">
        <v>191</v>
      </c>
      <c r="BO15" s="26" t="s">
        <v>191</v>
      </c>
      <c r="BP15" s="26" t="s">
        <v>191</v>
      </c>
      <c r="BQ15" s="26" t="s">
        <v>191</v>
      </c>
      <c r="BR15" s="26" t="s">
        <v>191</v>
      </c>
      <c r="BS15" s="26" t="s">
        <v>191</v>
      </c>
      <c r="BT15" s="26" t="s">
        <v>191</v>
      </c>
      <c r="BU15" s="26" t="s">
        <v>191</v>
      </c>
      <c r="BV15" s="26" t="s">
        <v>191</v>
      </c>
      <c r="BW15" s="26" t="s">
        <v>191</v>
      </c>
      <c r="BX15" s="26" t="s">
        <v>191</v>
      </c>
      <c r="BY15" s="26" t="s">
        <v>191</v>
      </c>
      <c r="BZ15" s="26" t="s">
        <v>191</v>
      </c>
      <c r="CA15" s="26" t="s">
        <v>191</v>
      </c>
      <c r="CB15" s="26" t="s">
        <v>191</v>
      </c>
      <c r="CC15" s="26" t="s">
        <v>191</v>
      </c>
      <c r="CD15" s="26" t="s">
        <v>191</v>
      </c>
      <c r="CE15" s="26" t="s">
        <v>191</v>
      </c>
      <c r="CF15" s="26" t="s">
        <v>191</v>
      </c>
      <c r="CG15" s="26" t="s">
        <v>191</v>
      </c>
      <c r="CH15" s="26" t="s">
        <v>191</v>
      </c>
      <c r="CI15" s="26" t="s">
        <v>191</v>
      </c>
      <c r="CJ15" s="26" t="s">
        <v>191</v>
      </c>
      <c r="CK15" s="26" t="s">
        <v>191</v>
      </c>
      <c r="CL15" s="26" t="s">
        <v>191</v>
      </c>
      <c r="CM15" s="26" t="s">
        <v>191</v>
      </c>
      <c r="CN15" s="26" t="s">
        <v>191</v>
      </c>
      <c r="CO15" s="26" t="s">
        <v>191</v>
      </c>
      <c r="CP15" s="26" t="s">
        <v>191</v>
      </c>
      <c r="CQ15" s="26" t="s">
        <v>191</v>
      </c>
      <c r="CR15" s="26" t="s">
        <v>191</v>
      </c>
      <c r="CS15" s="26" t="s">
        <v>191</v>
      </c>
      <c r="CT15" s="26" t="s">
        <v>191</v>
      </c>
      <c r="CU15" s="26" t="s">
        <v>191</v>
      </c>
      <c r="CV15" s="26" t="s">
        <v>191</v>
      </c>
      <c r="CW15" s="26" t="s">
        <v>191</v>
      </c>
      <c r="CX15" s="26" t="s">
        <v>191</v>
      </c>
      <c r="CY15" s="26" t="s">
        <v>191</v>
      </c>
      <c r="CZ15" s="26" t="s">
        <v>191</v>
      </c>
      <c r="DA15" s="26" t="s">
        <v>191</v>
      </c>
      <c r="DB15" s="26" t="s">
        <v>191</v>
      </c>
      <c r="DC15" s="26" t="s">
        <v>191</v>
      </c>
      <c r="DD15" s="26" t="s">
        <v>191</v>
      </c>
      <c r="DE15" s="26" t="s">
        <v>191</v>
      </c>
      <c r="DF15" s="26" t="s">
        <v>191</v>
      </c>
      <c r="DG15" s="26" t="s">
        <v>191</v>
      </c>
      <c r="DH15" s="26" t="s">
        <v>191</v>
      </c>
      <c r="DI15" s="26" t="s">
        <v>191</v>
      </c>
      <c r="DJ15" s="26" t="s">
        <v>191</v>
      </c>
      <c r="DK15" s="26" t="s">
        <v>191</v>
      </c>
      <c r="DL15" s="26" t="s">
        <v>191</v>
      </c>
      <c r="DM15" s="26" t="s">
        <v>191</v>
      </c>
      <c r="DN15" s="26" t="s">
        <v>191</v>
      </c>
      <c r="DO15" s="26" t="s">
        <v>191</v>
      </c>
      <c r="DP15" s="26" t="s">
        <v>191</v>
      </c>
      <c r="DQ15" s="26" t="s">
        <v>191</v>
      </c>
      <c r="DR15" s="26" t="s">
        <v>191</v>
      </c>
      <c r="DS15" s="26" t="s">
        <v>191</v>
      </c>
      <c r="DT15" s="26" t="s">
        <v>191</v>
      </c>
      <c r="DU15" s="26" t="s">
        <v>191</v>
      </c>
      <c r="DV15" s="26" t="s">
        <v>191</v>
      </c>
      <c r="DW15" s="26" t="s">
        <v>191</v>
      </c>
      <c r="DX15" s="26" t="s">
        <v>191</v>
      </c>
      <c r="DY15" s="26" t="s">
        <v>191</v>
      </c>
      <c r="DZ15" s="26" t="s">
        <v>191</v>
      </c>
      <c r="EA15" s="26" t="s">
        <v>191</v>
      </c>
      <c r="EB15" s="26" t="s">
        <v>191</v>
      </c>
      <c r="EC15" s="26" t="s">
        <v>191</v>
      </c>
      <c r="ED15" s="26" t="s">
        <v>191</v>
      </c>
      <c r="EE15" s="26" t="s">
        <v>191</v>
      </c>
      <c r="EF15" s="26" t="s">
        <v>191</v>
      </c>
      <c r="EG15" s="26" t="s">
        <v>191</v>
      </c>
      <c r="EH15" s="26" t="s">
        <v>191</v>
      </c>
      <c r="EI15" s="26" t="s">
        <v>191</v>
      </c>
      <c r="EJ15" s="26" t="s">
        <v>191</v>
      </c>
      <c r="EK15" s="26" t="s">
        <v>191</v>
      </c>
      <c r="EL15" s="26" t="s">
        <v>191</v>
      </c>
      <c r="EM15" s="26" t="s">
        <v>191</v>
      </c>
      <c r="EN15" s="26" t="s">
        <v>191</v>
      </c>
      <c r="EO15" s="26" t="s">
        <v>191</v>
      </c>
      <c r="EP15" s="26" t="s">
        <v>191</v>
      </c>
      <c r="EQ15" s="26" t="s">
        <v>191</v>
      </c>
      <c r="ER15" s="26" t="s">
        <v>191</v>
      </c>
      <c r="ES15" s="26" t="s">
        <v>191</v>
      </c>
      <c r="ET15" s="26" t="s">
        <v>191</v>
      </c>
      <c r="EU15" s="26" t="s">
        <v>191</v>
      </c>
      <c r="EV15" s="26" t="s">
        <v>191</v>
      </c>
      <c r="EW15" s="26" t="s">
        <v>191</v>
      </c>
      <c r="EX15" s="26" t="s">
        <v>191</v>
      </c>
      <c r="EY15" s="26" t="s">
        <v>191</v>
      </c>
      <c r="EZ15" s="26" t="s">
        <v>191</v>
      </c>
      <c r="FA15" s="26" t="s">
        <v>191</v>
      </c>
      <c r="FB15" s="26" t="s">
        <v>191</v>
      </c>
      <c r="FC15" s="26" t="s">
        <v>191</v>
      </c>
      <c r="FD15" s="26" t="s">
        <v>191</v>
      </c>
      <c r="FE15" s="26" t="s">
        <v>191</v>
      </c>
      <c r="FF15" s="26" t="s">
        <v>191</v>
      </c>
      <c r="FG15" s="26" t="s">
        <v>191</v>
      </c>
      <c r="FH15" s="26" t="s">
        <v>191</v>
      </c>
      <c r="FI15" s="26" t="s">
        <v>191</v>
      </c>
      <c r="FJ15" s="26" t="s">
        <v>191</v>
      </c>
      <c r="FK15" s="26" t="s">
        <v>191</v>
      </c>
      <c r="FL15" s="26" t="s">
        <v>191</v>
      </c>
      <c r="FM15" s="26" t="s">
        <v>191</v>
      </c>
      <c r="FN15" s="26" t="s">
        <v>191</v>
      </c>
      <c r="FO15" s="26" t="s">
        <v>191</v>
      </c>
      <c r="FP15" s="26" t="s">
        <v>191</v>
      </c>
      <c r="FQ15" s="26" t="s">
        <v>191</v>
      </c>
      <c r="FR15" s="26" t="s">
        <v>191</v>
      </c>
      <c r="FS15" s="26" t="s">
        <v>191</v>
      </c>
      <c r="FT15" s="26" t="s">
        <v>191</v>
      </c>
      <c r="FU15" s="26" t="s">
        <v>191</v>
      </c>
      <c r="FV15" s="26" t="s">
        <v>191</v>
      </c>
      <c r="FW15" s="26" t="s">
        <v>191</v>
      </c>
      <c r="FX15" s="26" t="s">
        <v>191</v>
      </c>
      <c r="FY15" s="26" t="s">
        <v>191</v>
      </c>
      <c r="FZ15" s="26" t="s">
        <v>191</v>
      </c>
      <c r="GA15" s="26" t="s">
        <v>191</v>
      </c>
      <c r="GB15" s="26" t="s">
        <v>191</v>
      </c>
      <c r="GC15" s="26" t="s">
        <v>191</v>
      </c>
      <c r="GD15" s="26" t="s">
        <v>191</v>
      </c>
    </row>
    <row r="16" spans="1:186" s="41" customFormat="1">
      <c r="A16" s="60"/>
      <c r="B16" s="458"/>
      <c r="C16" s="458" t="s">
        <v>81</v>
      </c>
      <c r="D16" s="458" t="s">
        <v>76</v>
      </c>
      <c r="E16" s="458" t="s">
        <v>68</v>
      </c>
      <c r="F16" s="458" t="s">
        <v>79</v>
      </c>
      <c r="G16" s="26">
        <v>27.7</v>
      </c>
      <c r="H16" s="26">
        <v>28.07</v>
      </c>
      <c r="I16" s="26">
        <v>26.31</v>
      </c>
      <c r="J16" s="26">
        <v>24.55</v>
      </c>
      <c r="K16" s="26">
        <v>23.23</v>
      </c>
      <c r="L16" s="26">
        <v>22.93</v>
      </c>
      <c r="M16" s="26">
        <v>24.93</v>
      </c>
      <c r="N16" s="26">
        <v>24.44</v>
      </c>
      <c r="O16" s="26">
        <v>23.81</v>
      </c>
      <c r="P16" s="26">
        <v>24.71</v>
      </c>
      <c r="Q16" s="26">
        <v>24.91</v>
      </c>
      <c r="R16" s="26">
        <v>25.43</v>
      </c>
      <c r="S16" s="26">
        <v>28.97</v>
      </c>
      <c r="T16" s="26">
        <v>29.36</v>
      </c>
      <c r="U16" s="26">
        <v>25.97</v>
      </c>
      <c r="V16" s="26">
        <v>25.37</v>
      </c>
      <c r="W16" s="26">
        <v>24.2</v>
      </c>
      <c r="X16" s="26">
        <v>24.77</v>
      </c>
      <c r="Y16" s="26">
        <v>26.39</v>
      </c>
      <c r="Z16" s="26">
        <v>25.88</v>
      </c>
      <c r="AA16" s="26">
        <v>23.9</v>
      </c>
      <c r="AB16" s="26">
        <v>24.95</v>
      </c>
      <c r="AC16" s="26">
        <v>25.7</v>
      </c>
      <c r="AD16" s="26">
        <v>24.8</v>
      </c>
      <c r="AE16" s="26">
        <v>29.81</v>
      </c>
      <c r="AF16" s="26">
        <v>30.21</v>
      </c>
      <c r="AG16" s="26">
        <v>26.9</v>
      </c>
      <c r="AH16" s="26">
        <v>26.28</v>
      </c>
      <c r="AI16" s="26">
        <v>25.46</v>
      </c>
      <c r="AJ16" s="26">
        <v>26.43</v>
      </c>
      <c r="AK16" s="26">
        <v>27.96</v>
      </c>
      <c r="AL16" s="26">
        <v>27.42</v>
      </c>
      <c r="AM16" s="26">
        <v>24.89</v>
      </c>
      <c r="AN16" s="26">
        <v>25.92</v>
      </c>
      <c r="AO16" s="26">
        <v>26.73</v>
      </c>
      <c r="AP16" s="26">
        <v>26.25</v>
      </c>
      <c r="AQ16" s="26">
        <v>31.98</v>
      </c>
      <c r="AR16" s="26">
        <v>32.409999999999997</v>
      </c>
      <c r="AS16" s="26">
        <v>28.54</v>
      </c>
      <c r="AT16" s="26">
        <v>27.88</v>
      </c>
      <c r="AU16" s="26">
        <v>26.91</v>
      </c>
      <c r="AV16" s="26">
        <v>27.72</v>
      </c>
      <c r="AW16" s="26">
        <v>30.09</v>
      </c>
      <c r="AX16" s="26">
        <v>29.51</v>
      </c>
      <c r="AY16" s="26">
        <v>26.89</v>
      </c>
      <c r="AZ16" s="26">
        <v>27.74</v>
      </c>
      <c r="BA16" s="26">
        <v>28.63</v>
      </c>
      <c r="BB16" s="26">
        <v>28.38</v>
      </c>
      <c r="BC16" s="26">
        <v>33.47</v>
      </c>
      <c r="BD16" s="26">
        <v>33.92</v>
      </c>
      <c r="BE16" s="26">
        <v>30.11</v>
      </c>
      <c r="BF16" s="26">
        <v>29.4</v>
      </c>
      <c r="BG16" s="26">
        <v>27.54</v>
      </c>
      <c r="BH16" s="26">
        <v>28.53</v>
      </c>
      <c r="BI16" s="26">
        <v>30.51</v>
      </c>
      <c r="BJ16" s="26">
        <v>29.92</v>
      </c>
      <c r="BK16" s="26">
        <v>27.32</v>
      </c>
      <c r="BL16" s="26">
        <v>28.5</v>
      </c>
      <c r="BM16" s="26">
        <v>29.45</v>
      </c>
      <c r="BN16" s="26">
        <v>29.48</v>
      </c>
      <c r="BO16" s="26">
        <v>34.840000000000003</v>
      </c>
      <c r="BP16" s="26">
        <v>35.61</v>
      </c>
      <c r="BQ16" s="26">
        <v>32.24</v>
      </c>
      <c r="BR16" s="26">
        <v>31.91</v>
      </c>
      <c r="BS16" s="26">
        <v>30.74</v>
      </c>
      <c r="BT16" s="26">
        <v>32.340000000000003</v>
      </c>
      <c r="BU16" s="26">
        <v>35.97</v>
      </c>
      <c r="BV16" s="26">
        <v>35.9</v>
      </c>
      <c r="BW16" s="26">
        <v>33.24</v>
      </c>
      <c r="BX16" s="26">
        <v>33.229999999999997</v>
      </c>
      <c r="BY16" s="26">
        <v>35.159999999999997</v>
      </c>
      <c r="BZ16" s="26">
        <v>35.99</v>
      </c>
      <c r="CA16" s="26">
        <v>39.68</v>
      </c>
      <c r="CB16" s="26">
        <v>40.78</v>
      </c>
      <c r="CC16" s="26">
        <v>38.380000000000003</v>
      </c>
      <c r="CD16" s="26">
        <v>37.68</v>
      </c>
      <c r="CE16" s="26">
        <v>36.04</v>
      </c>
      <c r="CF16" s="26">
        <v>38.119999999999997</v>
      </c>
      <c r="CG16" s="26">
        <v>45.71</v>
      </c>
      <c r="CH16" s="26">
        <v>45.39</v>
      </c>
      <c r="CI16" s="26">
        <v>40.049999999999997</v>
      </c>
      <c r="CJ16" s="26">
        <v>39.630000000000003</v>
      </c>
      <c r="CK16" s="26">
        <v>42.53</v>
      </c>
      <c r="CL16" s="26">
        <v>43.31</v>
      </c>
      <c r="CM16" s="26">
        <v>45.16</v>
      </c>
      <c r="CN16" s="26">
        <v>45.85</v>
      </c>
      <c r="CO16" s="26">
        <v>43.86</v>
      </c>
      <c r="CP16" s="26">
        <v>42.59</v>
      </c>
      <c r="CQ16" s="26">
        <v>41.3</v>
      </c>
      <c r="CR16" s="26">
        <v>43.73</v>
      </c>
      <c r="CS16" s="26">
        <v>52.33</v>
      </c>
      <c r="CT16" s="26">
        <v>50.86</v>
      </c>
      <c r="CU16" s="26">
        <v>43.56</v>
      </c>
      <c r="CV16" s="26">
        <v>42.93</v>
      </c>
      <c r="CW16" s="26">
        <v>44.64</v>
      </c>
      <c r="CX16" s="26">
        <v>45.18</v>
      </c>
      <c r="CY16" s="26">
        <v>47.87</v>
      </c>
      <c r="CZ16" s="26">
        <v>47.89</v>
      </c>
      <c r="DA16" s="26">
        <v>45.73</v>
      </c>
      <c r="DB16" s="26">
        <v>45.2</v>
      </c>
      <c r="DC16" s="26">
        <v>43.1</v>
      </c>
      <c r="DD16" s="26">
        <v>45.81</v>
      </c>
      <c r="DE16" s="26">
        <v>54.94</v>
      </c>
      <c r="DF16" s="26">
        <v>52.35</v>
      </c>
      <c r="DG16" s="26">
        <v>44.43</v>
      </c>
      <c r="DH16" s="26">
        <v>44.33</v>
      </c>
      <c r="DI16" s="26">
        <v>46.66</v>
      </c>
      <c r="DJ16" s="26">
        <v>46.71</v>
      </c>
      <c r="DK16" s="26">
        <v>49.05</v>
      </c>
      <c r="DL16" s="26">
        <v>48.94</v>
      </c>
      <c r="DM16" s="26">
        <v>47.03</v>
      </c>
      <c r="DN16" s="26">
        <v>46.23</v>
      </c>
      <c r="DO16" s="26">
        <v>43.99</v>
      </c>
      <c r="DP16" s="26">
        <v>46.86</v>
      </c>
      <c r="DQ16" s="26">
        <v>55.75</v>
      </c>
      <c r="DR16" s="26">
        <v>51.92</v>
      </c>
      <c r="DS16" s="26">
        <v>45.61</v>
      </c>
      <c r="DT16" s="26">
        <v>46.13</v>
      </c>
      <c r="DU16" s="26">
        <v>48.23</v>
      </c>
      <c r="DV16" s="26">
        <v>48.63</v>
      </c>
      <c r="DW16" s="26">
        <v>50.44</v>
      </c>
      <c r="DX16" s="26">
        <v>49.91</v>
      </c>
      <c r="DY16" s="26">
        <v>48.42</v>
      </c>
      <c r="DZ16" s="26">
        <v>48.04</v>
      </c>
      <c r="EA16" s="26">
        <v>45.67</v>
      </c>
      <c r="EB16" s="26">
        <v>47.46</v>
      </c>
      <c r="EC16" s="26">
        <v>55.6</v>
      </c>
      <c r="ED16" s="26">
        <v>52.19</v>
      </c>
      <c r="EE16" s="26">
        <v>47.26</v>
      </c>
      <c r="EF16" s="26">
        <v>46.41</v>
      </c>
      <c r="EG16" s="26">
        <v>48.53</v>
      </c>
      <c r="EH16" s="26">
        <v>49.34</v>
      </c>
      <c r="EI16" s="26">
        <v>50.8</v>
      </c>
      <c r="EJ16" s="26">
        <v>50.94</v>
      </c>
      <c r="EK16" s="26">
        <v>49.67</v>
      </c>
      <c r="EL16" s="26">
        <v>48.82</v>
      </c>
      <c r="EM16" s="26">
        <v>47.02</v>
      </c>
      <c r="EN16" s="26">
        <v>47.66</v>
      </c>
      <c r="EO16" s="26">
        <v>56.35</v>
      </c>
      <c r="EP16" s="26">
        <v>55.33</v>
      </c>
      <c r="EQ16" s="26">
        <v>48.8</v>
      </c>
      <c r="ER16" s="26">
        <v>47.99</v>
      </c>
      <c r="ES16" s="26">
        <v>49.79</v>
      </c>
      <c r="ET16" s="26">
        <v>50.83</v>
      </c>
      <c r="EU16" s="26">
        <v>53.21</v>
      </c>
      <c r="EV16" s="26">
        <v>53.04</v>
      </c>
      <c r="EW16" s="26">
        <v>51.44</v>
      </c>
      <c r="EX16" s="26">
        <v>50.62</v>
      </c>
      <c r="EY16" s="26">
        <v>49.49</v>
      </c>
      <c r="EZ16" s="26">
        <v>49.96</v>
      </c>
      <c r="FA16" s="26">
        <v>58.4</v>
      </c>
      <c r="FB16" s="26">
        <v>57.11</v>
      </c>
      <c r="FC16" s="26">
        <v>50.43</v>
      </c>
      <c r="FD16" s="26">
        <v>50.52</v>
      </c>
      <c r="FE16" s="26">
        <v>52.18</v>
      </c>
      <c r="FF16" s="26">
        <v>52.94</v>
      </c>
      <c r="FG16" s="26">
        <v>56.69</v>
      </c>
      <c r="FH16" s="26">
        <v>56.69</v>
      </c>
      <c r="FI16" s="26">
        <v>55.7</v>
      </c>
      <c r="FJ16" s="26">
        <v>54.74</v>
      </c>
      <c r="FK16" s="26">
        <v>53.48</v>
      </c>
      <c r="FL16" s="26">
        <v>54.14</v>
      </c>
      <c r="FM16" s="26">
        <v>62.14</v>
      </c>
      <c r="FN16" s="26">
        <v>61.12</v>
      </c>
      <c r="FO16" s="26">
        <v>54.79</v>
      </c>
      <c r="FP16" s="26">
        <v>55.33</v>
      </c>
      <c r="FQ16" s="26">
        <v>56.3</v>
      </c>
      <c r="FR16" s="26">
        <v>56.99</v>
      </c>
      <c r="FS16" s="26">
        <v>60.12</v>
      </c>
      <c r="FT16" s="26">
        <v>59.99</v>
      </c>
      <c r="FU16" s="26">
        <v>59.1</v>
      </c>
      <c r="FV16" s="26">
        <v>57.41</v>
      </c>
      <c r="FW16" s="26">
        <v>56.38</v>
      </c>
      <c r="FX16" s="26">
        <v>57.24</v>
      </c>
      <c r="FY16" s="26">
        <v>65.260000000000005</v>
      </c>
      <c r="FZ16" s="26">
        <v>63.24</v>
      </c>
      <c r="GA16" s="26">
        <v>57.27</v>
      </c>
      <c r="GB16" s="26">
        <v>58.18</v>
      </c>
      <c r="GC16" s="26">
        <v>59.54</v>
      </c>
      <c r="GD16" s="26">
        <v>60.15</v>
      </c>
    </row>
    <row r="17" spans="1:186" s="41" customFormat="1">
      <c r="A17" s="60"/>
      <c r="B17" s="458"/>
      <c r="C17" s="458"/>
      <c r="D17" s="458"/>
      <c r="E17" s="458"/>
      <c r="F17" s="458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</row>
    <row r="18" spans="1:186" s="41" customFormat="1">
      <c r="A18" s="60"/>
      <c r="B18" s="458"/>
      <c r="C18" s="458" t="s">
        <v>82</v>
      </c>
      <c r="D18" s="458" t="s">
        <v>76</v>
      </c>
      <c r="E18" s="458" t="s">
        <v>68</v>
      </c>
      <c r="F18" s="458" t="s">
        <v>77</v>
      </c>
      <c r="G18" s="26" t="s">
        <v>191</v>
      </c>
      <c r="H18" s="26" t="s">
        <v>191</v>
      </c>
      <c r="I18" s="26" t="s">
        <v>191</v>
      </c>
      <c r="J18" s="26" t="s">
        <v>191</v>
      </c>
      <c r="K18" s="26" t="s">
        <v>191</v>
      </c>
      <c r="L18" s="26" t="s">
        <v>191</v>
      </c>
      <c r="M18" s="26" t="s">
        <v>191</v>
      </c>
      <c r="N18" s="26" t="s">
        <v>191</v>
      </c>
      <c r="O18" s="26" t="s">
        <v>191</v>
      </c>
      <c r="P18" s="26" t="s">
        <v>191</v>
      </c>
      <c r="Q18" s="26" t="s">
        <v>191</v>
      </c>
      <c r="R18" s="26" t="s">
        <v>191</v>
      </c>
      <c r="S18" s="26" t="s">
        <v>191</v>
      </c>
      <c r="T18" s="26" t="s">
        <v>191</v>
      </c>
      <c r="U18" s="26" t="s">
        <v>191</v>
      </c>
      <c r="V18" s="26" t="s">
        <v>191</v>
      </c>
      <c r="W18" s="26" t="s">
        <v>191</v>
      </c>
      <c r="X18" s="26" t="s">
        <v>191</v>
      </c>
      <c r="Y18" s="26" t="s">
        <v>191</v>
      </c>
      <c r="Z18" s="26" t="s">
        <v>191</v>
      </c>
      <c r="AA18" s="26" t="s">
        <v>191</v>
      </c>
      <c r="AB18" s="26" t="s">
        <v>191</v>
      </c>
      <c r="AC18" s="26" t="s">
        <v>191</v>
      </c>
      <c r="AD18" s="26" t="s">
        <v>191</v>
      </c>
      <c r="AE18" s="26" t="s">
        <v>191</v>
      </c>
      <c r="AF18" s="26" t="s">
        <v>191</v>
      </c>
      <c r="AG18" s="26" t="s">
        <v>191</v>
      </c>
      <c r="AH18" s="26" t="s">
        <v>191</v>
      </c>
      <c r="AI18" s="26" t="s">
        <v>191</v>
      </c>
      <c r="AJ18" s="26" t="s">
        <v>191</v>
      </c>
      <c r="AK18" s="26" t="s">
        <v>191</v>
      </c>
      <c r="AL18" s="26" t="s">
        <v>191</v>
      </c>
      <c r="AM18" s="26" t="s">
        <v>191</v>
      </c>
      <c r="AN18" s="26" t="s">
        <v>191</v>
      </c>
      <c r="AO18" s="26" t="s">
        <v>191</v>
      </c>
      <c r="AP18" s="26" t="s">
        <v>191</v>
      </c>
      <c r="AQ18" s="26" t="s">
        <v>191</v>
      </c>
      <c r="AR18" s="26" t="s">
        <v>191</v>
      </c>
      <c r="AS18" s="26" t="s">
        <v>191</v>
      </c>
      <c r="AT18" s="26" t="s">
        <v>191</v>
      </c>
      <c r="AU18" s="26" t="s">
        <v>191</v>
      </c>
      <c r="AV18" s="26" t="s">
        <v>191</v>
      </c>
      <c r="AW18" s="26" t="s">
        <v>191</v>
      </c>
      <c r="AX18" s="26" t="s">
        <v>191</v>
      </c>
      <c r="AY18" s="26" t="s">
        <v>191</v>
      </c>
      <c r="AZ18" s="26" t="s">
        <v>191</v>
      </c>
      <c r="BA18" s="26" t="s">
        <v>191</v>
      </c>
      <c r="BB18" s="26" t="s">
        <v>191</v>
      </c>
      <c r="BC18" s="26" t="s">
        <v>191</v>
      </c>
      <c r="BD18" s="26" t="s">
        <v>191</v>
      </c>
      <c r="BE18" s="26" t="s">
        <v>191</v>
      </c>
      <c r="BF18" s="26" t="s">
        <v>191</v>
      </c>
      <c r="BG18" s="26" t="s">
        <v>191</v>
      </c>
      <c r="BH18" s="26" t="s">
        <v>191</v>
      </c>
      <c r="BI18" s="26" t="s">
        <v>191</v>
      </c>
      <c r="BJ18" s="26" t="s">
        <v>191</v>
      </c>
      <c r="BK18" s="26" t="s">
        <v>191</v>
      </c>
      <c r="BL18" s="26" t="s">
        <v>191</v>
      </c>
      <c r="BM18" s="26" t="s">
        <v>191</v>
      </c>
      <c r="BN18" s="26" t="s">
        <v>191</v>
      </c>
      <c r="BO18" s="26" t="s">
        <v>191</v>
      </c>
      <c r="BP18" s="26" t="s">
        <v>191</v>
      </c>
      <c r="BQ18" s="26" t="s">
        <v>191</v>
      </c>
      <c r="BR18" s="26" t="s">
        <v>191</v>
      </c>
      <c r="BS18" s="26" t="s">
        <v>191</v>
      </c>
      <c r="BT18" s="26" t="s">
        <v>191</v>
      </c>
      <c r="BU18" s="26" t="s">
        <v>191</v>
      </c>
      <c r="BV18" s="26" t="s">
        <v>191</v>
      </c>
      <c r="BW18" s="26" t="s">
        <v>191</v>
      </c>
      <c r="BX18" s="26" t="s">
        <v>191</v>
      </c>
      <c r="BY18" s="26" t="s">
        <v>191</v>
      </c>
      <c r="BZ18" s="26" t="s">
        <v>191</v>
      </c>
      <c r="CA18" s="26" t="s">
        <v>191</v>
      </c>
      <c r="CB18" s="26" t="s">
        <v>191</v>
      </c>
      <c r="CC18" s="26" t="s">
        <v>191</v>
      </c>
      <c r="CD18" s="26" t="s">
        <v>191</v>
      </c>
      <c r="CE18" s="26" t="s">
        <v>191</v>
      </c>
      <c r="CF18" s="26" t="s">
        <v>191</v>
      </c>
      <c r="CG18" s="26" t="s">
        <v>191</v>
      </c>
      <c r="CH18" s="26" t="s">
        <v>191</v>
      </c>
      <c r="CI18" s="26" t="s">
        <v>191</v>
      </c>
      <c r="CJ18" s="26" t="s">
        <v>191</v>
      </c>
      <c r="CK18" s="26" t="s">
        <v>191</v>
      </c>
      <c r="CL18" s="26" t="s">
        <v>191</v>
      </c>
      <c r="CM18" s="26" t="s">
        <v>191</v>
      </c>
      <c r="CN18" s="26" t="s">
        <v>191</v>
      </c>
      <c r="CO18" s="26" t="s">
        <v>191</v>
      </c>
      <c r="CP18" s="26" t="s">
        <v>191</v>
      </c>
      <c r="CQ18" s="26" t="s">
        <v>191</v>
      </c>
      <c r="CR18" s="26" t="s">
        <v>191</v>
      </c>
      <c r="CS18" s="26" t="s">
        <v>191</v>
      </c>
      <c r="CT18" s="26" t="s">
        <v>191</v>
      </c>
      <c r="CU18" s="26" t="s">
        <v>191</v>
      </c>
      <c r="CV18" s="26" t="s">
        <v>191</v>
      </c>
      <c r="CW18" s="26" t="s">
        <v>191</v>
      </c>
      <c r="CX18" s="26" t="s">
        <v>191</v>
      </c>
      <c r="CY18" s="26" t="s">
        <v>191</v>
      </c>
      <c r="CZ18" s="26" t="s">
        <v>191</v>
      </c>
      <c r="DA18" s="26" t="s">
        <v>191</v>
      </c>
      <c r="DB18" s="26" t="s">
        <v>191</v>
      </c>
      <c r="DC18" s="26" t="s">
        <v>191</v>
      </c>
      <c r="DD18" s="26" t="s">
        <v>191</v>
      </c>
      <c r="DE18" s="26" t="s">
        <v>191</v>
      </c>
      <c r="DF18" s="26" t="s">
        <v>191</v>
      </c>
      <c r="DG18" s="26" t="s">
        <v>191</v>
      </c>
      <c r="DH18" s="26" t="s">
        <v>191</v>
      </c>
      <c r="DI18" s="26" t="s">
        <v>191</v>
      </c>
      <c r="DJ18" s="26" t="s">
        <v>191</v>
      </c>
      <c r="DK18" s="26" t="s">
        <v>191</v>
      </c>
      <c r="DL18" s="26" t="s">
        <v>191</v>
      </c>
      <c r="DM18" s="26" t="s">
        <v>191</v>
      </c>
      <c r="DN18" s="26" t="s">
        <v>191</v>
      </c>
      <c r="DO18" s="26" t="s">
        <v>191</v>
      </c>
      <c r="DP18" s="26" t="s">
        <v>191</v>
      </c>
      <c r="DQ18" s="26" t="s">
        <v>191</v>
      </c>
      <c r="DR18" s="26" t="s">
        <v>191</v>
      </c>
      <c r="DS18" s="26" t="s">
        <v>191</v>
      </c>
      <c r="DT18" s="26" t="s">
        <v>191</v>
      </c>
      <c r="DU18" s="26" t="s">
        <v>191</v>
      </c>
      <c r="DV18" s="26" t="s">
        <v>191</v>
      </c>
      <c r="DW18" s="26" t="s">
        <v>191</v>
      </c>
      <c r="DX18" s="26" t="s">
        <v>191</v>
      </c>
      <c r="DY18" s="26" t="s">
        <v>191</v>
      </c>
      <c r="DZ18" s="26" t="s">
        <v>191</v>
      </c>
      <c r="EA18" s="26" t="s">
        <v>191</v>
      </c>
      <c r="EB18" s="26" t="s">
        <v>191</v>
      </c>
      <c r="EC18" s="26" t="s">
        <v>191</v>
      </c>
      <c r="ED18" s="26" t="s">
        <v>191</v>
      </c>
      <c r="EE18" s="26" t="s">
        <v>191</v>
      </c>
      <c r="EF18" s="26" t="s">
        <v>191</v>
      </c>
      <c r="EG18" s="26" t="s">
        <v>191</v>
      </c>
      <c r="EH18" s="26" t="s">
        <v>191</v>
      </c>
      <c r="EI18" s="26" t="s">
        <v>191</v>
      </c>
      <c r="EJ18" s="26" t="s">
        <v>191</v>
      </c>
      <c r="EK18" s="26" t="s">
        <v>191</v>
      </c>
      <c r="EL18" s="26" t="s">
        <v>191</v>
      </c>
      <c r="EM18" s="26" t="s">
        <v>191</v>
      </c>
      <c r="EN18" s="26" t="s">
        <v>191</v>
      </c>
      <c r="EO18" s="26" t="s">
        <v>191</v>
      </c>
      <c r="EP18" s="26" t="s">
        <v>191</v>
      </c>
      <c r="EQ18" s="26" t="s">
        <v>191</v>
      </c>
      <c r="ER18" s="26" t="s">
        <v>191</v>
      </c>
      <c r="ES18" s="26" t="s">
        <v>191</v>
      </c>
      <c r="ET18" s="26" t="s">
        <v>191</v>
      </c>
      <c r="EU18" s="26" t="s">
        <v>191</v>
      </c>
      <c r="EV18" s="26" t="s">
        <v>191</v>
      </c>
      <c r="EW18" s="26" t="s">
        <v>191</v>
      </c>
      <c r="EX18" s="26" t="s">
        <v>191</v>
      </c>
      <c r="EY18" s="26" t="s">
        <v>191</v>
      </c>
      <c r="EZ18" s="26" t="s">
        <v>191</v>
      </c>
      <c r="FA18" s="26" t="s">
        <v>191</v>
      </c>
      <c r="FB18" s="26" t="s">
        <v>191</v>
      </c>
      <c r="FC18" s="26" t="s">
        <v>191</v>
      </c>
      <c r="FD18" s="26" t="s">
        <v>191</v>
      </c>
      <c r="FE18" s="26" t="s">
        <v>191</v>
      </c>
      <c r="FF18" s="26" t="s">
        <v>191</v>
      </c>
      <c r="FG18" s="26" t="s">
        <v>191</v>
      </c>
      <c r="FH18" s="26" t="s">
        <v>191</v>
      </c>
      <c r="FI18" s="26" t="s">
        <v>191</v>
      </c>
      <c r="FJ18" s="26" t="s">
        <v>191</v>
      </c>
      <c r="FK18" s="26" t="s">
        <v>191</v>
      </c>
      <c r="FL18" s="26" t="s">
        <v>191</v>
      </c>
      <c r="FM18" s="26" t="s">
        <v>191</v>
      </c>
      <c r="FN18" s="26" t="s">
        <v>191</v>
      </c>
      <c r="FO18" s="26" t="s">
        <v>191</v>
      </c>
      <c r="FP18" s="26" t="s">
        <v>191</v>
      </c>
      <c r="FQ18" s="26" t="s">
        <v>191</v>
      </c>
      <c r="FR18" s="26" t="s">
        <v>191</v>
      </c>
      <c r="FS18" s="26" t="s">
        <v>191</v>
      </c>
      <c r="FT18" s="26" t="s">
        <v>191</v>
      </c>
      <c r="FU18" s="26" t="s">
        <v>191</v>
      </c>
      <c r="FV18" s="26" t="s">
        <v>191</v>
      </c>
      <c r="FW18" s="26" t="s">
        <v>191</v>
      </c>
      <c r="FX18" s="26" t="s">
        <v>191</v>
      </c>
      <c r="FY18" s="26" t="s">
        <v>191</v>
      </c>
      <c r="FZ18" s="26" t="s">
        <v>191</v>
      </c>
      <c r="GA18" s="26" t="s">
        <v>191</v>
      </c>
      <c r="GB18" s="26" t="s">
        <v>191</v>
      </c>
      <c r="GC18" s="26" t="s">
        <v>191</v>
      </c>
      <c r="GD18" s="26" t="s">
        <v>191</v>
      </c>
    </row>
    <row r="19" spans="1:186" s="41" customFormat="1">
      <c r="A19" s="60"/>
      <c r="B19" s="458"/>
      <c r="C19" s="458" t="s">
        <v>82</v>
      </c>
      <c r="D19" s="458" t="s">
        <v>76</v>
      </c>
      <c r="E19" s="458" t="s">
        <v>68</v>
      </c>
      <c r="F19" s="458" t="s">
        <v>78</v>
      </c>
      <c r="G19" s="26" t="s">
        <v>191</v>
      </c>
      <c r="H19" s="26" t="s">
        <v>191</v>
      </c>
      <c r="I19" s="26" t="s">
        <v>191</v>
      </c>
      <c r="J19" s="26" t="s">
        <v>191</v>
      </c>
      <c r="K19" s="26" t="s">
        <v>191</v>
      </c>
      <c r="L19" s="26" t="s">
        <v>191</v>
      </c>
      <c r="M19" s="26" t="s">
        <v>191</v>
      </c>
      <c r="N19" s="26" t="s">
        <v>191</v>
      </c>
      <c r="O19" s="26" t="s">
        <v>191</v>
      </c>
      <c r="P19" s="26" t="s">
        <v>191</v>
      </c>
      <c r="Q19" s="26" t="s">
        <v>191</v>
      </c>
      <c r="R19" s="26" t="s">
        <v>191</v>
      </c>
      <c r="S19" s="26" t="s">
        <v>191</v>
      </c>
      <c r="T19" s="26" t="s">
        <v>191</v>
      </c>
      <c r="U19" s="26" t="s">
        <v>191</v>
      </c>
      <c r="V19" s="26" t="s">
        <v>191</v>
      </c>
      <c r="W19" s="26" t="s">
        <v>191</v>
      </c>
      <c r="X19" s="26" t="s">
        <v>191</v>
      </c>
      <c r="Y19" s="26" t="s">
        <v>191</v>
      </c>
      <c r="Z19" s="26" t="s">
        <v>191</v>
      </c>
      <c r="AA19" s="26" t="s">
        <v>191</v>
      </c>
      <c r="AB19" s="26" t="s">
        <v>191</v>
      </c>
      <c r="AC19" s="26" t="s">
        <v>191</v>
      </c>
      <c r="AD19" s="26" t="s">
        <v>191</v>
      </c>
      <c r="AE19" s="26" t="s">
        <v>191</v>
      </c>
      <c r="AF19" s="26" t="s">
        <v>191</v>
      </c>
      <c r="AG19" s="26" t="s">
        <v>191</v>
      </c>
      <c r="AH19" s="26" t="s">
        <v>191</v>
      </c>
      <c r="AI19" s="26" t="s">
        <v>191</v>
      </c>
      <c r="AJ19" s="26" t="s">
        <v>191</v>
      </c>
      <c r="AK19" s="26" t="s">
        <v>191</v>
      </c>
      <c r="AL19" s="26" t="s">
        <v>191</v>
      </c>
      <c r="AM19" s="26" t="s">
        <v>191</v>
      </c>
      <c r="AN19" s="26" t="s">
        <v>191</v>
      </c>
      <c r="AO19" s="26" t="s">
        <v>191</v>
      </c>
      <c r="AP19" s="26" t="s">
        <v>191</v>
      </c>
      <c r="AQ19" s="26" t="s">
        <v>191</v>
      </c>
      <c r="AR19" s="26" t="s">
        <v>191</v>
      </c>
      <c r="AS19" s="26" t="s">
        <v>191</v>
      </c>
      <c r="AT19" s="26" t="s">
        <v>191</v>
      </c>
      <c r="AU19" s="26" t="s">
        <v>191</v>
      </c>
      <c r="AV19" s="26" t="s">
        <v>191</v>
      </c>
      <c r="AW19" s="26" t="s">
        <v>191</v>
      </c>
      <c r="AX19" s="26" t="s">
        <v>191</v>
      </c>
      <c r="AY19" s="26" t="s">
        <v>191</v>
      </c>
      <c r="AZ19" s="26" t="s">
        <v>191</v>
      </c>
      <c r="BA19" s="26" t="s">
        <v>191</v>
      </c>
      <c r="BB19" s="26" t="s">
        <v>191</v>
      </c>
      <c r="BC19" s="26" t="s">
        <v>191</v>
      </c>
      <c r="BD19" s="26" t="s">
        <v>191</v>
      </c>
      <c r="BE19" s="26" t="s">
        <v>191</v>
      </c>
      <c r="BF19" s="26" t="s">
        <v>191</v>
      </c>
      <c r="BG19" s="26" t="s">
        <v>191</v>
      </c>
      <c r="BH19" s="26" t="s">
        <v>191</v>
      </c>
      <c r="BI19" s="26" t="s">
        <v>191</v>
      </c>
      <c r="BJ19" s="26" t="s">
        <v>191</v>
      </c>
      <c r="BK19" s="26" t="s">
        <v>191</v>
      </c>
      <c r="BL19" s="26" t="s">
        <v>191</v>
      </c>
      <c r="BM19" s="26" t="s">
        <v>191</v>
      </c>
      <c r="BN19" s="26" t="s">
        <v>191</v>
      </c>
      <c r="BO19" s="26" t="s">
        <v>191</v>
      </c>
      <c r="BP19" s="26" t="s">
        <v>191</v>
      </c>
      <c r="BQ19" s="26" t="s">
        <v>191</v>
      </c>
      <c r="BR19" s="26" t="s">
        <v>191</v>
      </c>
      <c r="BS19" s="26" t="s">
        <v>191</v>
      </c>
      <c r="BT19" s="26" t="s">
        <v>191</v>
      </c>
      <c r="BU19" s="26" t="s">
        <v>191</v>
      </c>
      <c r="BV19" s="26" t="s">
        <v>191</v>
      </c>
      <c r="BW19" s="26" t="s">
        <v>191</v>
      </c>
      <c r="BX19" s="26" t="s">
        <v>191</v>
      </c>
      <c r="BY19" s="26" t="s">
        <v>191</v>
      </c>
      <c r="BZ19" s="26" t="s">
        <v>191</v>
      </c>
      <c r="CA19" s="26" t="s">
        <v>191</v>
      </c>
      <c r="CB19" s="26" t="s">
        <v>191</v>
      </c>
      <c r="CC19" s="26" t="s">
        <v>191</v>
      </c>
      <c r="CD19" s="26" t="s">
        <v>191</v>
      </c>
      <c r="CE19" s="26" t="s">
        <v>191</v>
      </c>
      <c r="CF19" s="26" t="s">
        <v>191</v>
      </c>
      <c r="CG19" s="26" t="s">
        <v>191</v>
      </c>
      <c r="CH19" s="26" t="s">
        <v>191</v>
      </c>
      <c r="CI19" s="26" t="s">
        <v>191</v>
      </c>
      <c r="CJ19" s="26" t="s">
        <v>191</v>
      </c>
      <c r="CK19" s="26" t="s">
        <v>191</v>
      </c>
      <c r="CL19" s="26" t="s">
        <v>191</v>
      </c>
      <c r="CM19" s="26" t="s">
        <v>191</v>
      </c>
      <c r="CN19" s="26" t="s">
        <v>191</v>
      </c>
      <c r="CO19" s="26" t="s">
        <v>191</v>
      </c>
      <c r="CP19" s="26" t="s">
        <v>191</v>
      </c>
      <c r="CQ19" s="26" t="s">
        <v>191</v>
      </c>
      <c r="CR19" s="26" t="s">
        <v>191</v>
      </c>
      <c r="CS19" s="26" t="s">
        <v>191</v>
      </c>
      <c r="CT19" s="26" t="s">
        <v>191</v>
      </c>
      <c r="CU19" s="26" t="s">
        <v>191</v>
      </c>
      <c r="CV19" s="26" t="s">
        <v>191</v>
      </c>
      <c r="CW19" s="26" t="s">
        <v>191</v>
      </c>
      <c r="CX19" s="26" t="s">
        <v>191</v>
      </c>
      <c r="CY19" s="26" t="s">
        <v>191</v>
      </c>
      <c r="CZ19" s="26" t="s">
        <v>191</v>
      </c>
      <c r="DA19" s="26" t="s">
        <v>191</v>
      </c>
      <c r="DB19" s="26" t="s">
        <v>191</v>
      </c>
      <c r="DC19" s="26" t="s">
        <v>191</v>
      </c>
      <c r="DD19" s="26" t="s">
        <v>191</v>
      </c>
      <c r="DE19" s="26" t="s">
        <v>191</v>
      </c>
      <c r="DF19" s="26" t="s">
        <v>191</v>
      </c>
      <c r="DG19" s="26" t="s">
        <v>191</v>
      </c>
      <c r="DH19" s="26" t="s">
        <v>191</v>
      </c>
      <c r="DI19" s="26" t="s">
        <v>191</v>
      </c>
      <c r="DJ19" s="26" t="s">
        <v>191</v>
      </c>
      <c r="DK19" s="26" t="s">
        <v>191</v>
      </c>
      <c r="DL19" s="26" t="s">
        <v>191</v>
      </c>
      <c r="DM19" s="26" t="s">
        <v>191</v>
      </c>
      <c r="DN19" s="26" t="s">
        <v>191</v>
      </c>
      <c r="DO19" s="26" t="s">
        <v>191</v>
      </c>
      <c r="DP19" s="26" t="s">
        <v>191</v>
      </c>
      <c r="DQ19" s="26" t="s">
        <v>191</v>
      </c>
      <c r="DR19" s="26" t="s">
        <v>191</v>
      </c>
      <c r="DS19" s="26" t="s">
        <v>191</v>
      </c>
      <c r="DT19" s="26" t="s">
        <v>191</v>
      </c>
      <c r="DU19" s="26" t="s">
        <v>191</v>
      </c>
      <c r="DV19" s="26" t="s">
        <v>191</v>
      </c>
      <c r="DW19" s="26" t="s">
        <v>191</v>
      </c>
      <c r="DX19" s="26" t="s">
        <v>191</v>
      </c>
      <c r="DY19" s="26" t="s">
        <v>191</v>
      </c>
      <c r="DZ19" s="26" t="s">
        <v>191</v>
      </c>
      <c r="EA19" s="26" t="s">
        <v>191</v>
      </c>
      <c r="EB19" s="26" t="s">
        <v>191</v>
      </c>
      <c r="EC19" s="26" t="s">
        <v>191</v>
      </c>
      <c r="ED19" s="26" t="s">
        <v>191</v>
      </c>
      <c r="EE19" s="26" t="s">
        <v>191</v>
      </c>
      <c r="EF19" s="26" t="s">
        <v>191</v>
      </c>
      <c r="EG19" s="26" t="s">
        <v>191</v>
      </c>
      <c r="EH19" s="26" t="s">
        <v>191</v>
      </c>
      <c r="EI19" s="26" t="s">
        <v>191</v>
      </c>
      <c r="EJ19" s="26" t="s">
        <v>191</v>
      </c>
      <c r="EK19" s="26" t="s">
        <v>191</v>
      </c>
      <c r="EL19" s="26" t="s">
        <v>191</v>
      </c>
      <c r="EM19" s="26" t="s">
        <v>191</v>
      </c>
      <c r="EN19" s="26" t="s">
        <v>191</v>
      </c>
      <c r="EO19" s="26" t="s">
        <v>191</v>
      </c>
      <c r="EP19" s="26" t="s">
        <v>191</v>
      </c>
      <c r="EQ19" s="26" t="s">
        <v>191</v>
      </c>
      <c r="ER19" s="26" t="s">
        <v>191</v>
      </c>
      <c r="ES19" s="26" t="s">
        <v>191</v>
      </c>
      <c r="ET19" s="26" t="s">
        <v>191</v>
      </c>
      <c r="EU19" s="26" t="s">
        <v>191</v>
      </c>
      <c r="EV19" s="26" t="s">
        <v>191</v>
      </c>
      <c r="EW19" s="26" t="s">
        <v>191</v>
      </c>
      <c r="EX19" s="26" t="s">
        <v>191</v>
      </c>
      <c r="EY19" s="26" t="s">
        <v>191</v>
      </c>
      <c r="EZ19" s="26" t="s">
        <v>191</v>
      </c>
      <c r="FA19" s="26" t="s">
        <v>191</v>
      </c>
      <c r="FB19" s="26" t="s">
        <v>191</v>
      </c>
      <c r="FC19" s="26" t="s">
        <v>191</v>
      </c>
      <c r="FD19" s="26" t="s">
        <v>191</v>
      </c>
      <c r="FE19" s="26" t="s">
        <v>191</v>
      </c>
      <c r="FF19" s="26" t="s">
        <v>191</v>
      </c>
      <c r="FG19" s="26" t="s">
        <v>191</v>
      </c>
      <c r="FH19" s="26" t="s">
        <v>191</v>
      </c>
      <c r="FI19" s="26" t="s">
        <v>191</v>
      </c>
      <c r="FJ19" s="26" t="s">
        <v>191</v>
      </c>
      <c r="FK19" s="26" t="s">
        <v>191</v>
      </c>
      <c r="FL19" s="26" t="s">
        <v>191</v>
      </c>
      <c r="FM19" s="26" t="s">
        <v>191</v>
      </c>
      <c r="FN19" s="26" t="s">
        <v>191</v>
      </c>
      <c r="FO19" s="26" t="s">
        <v>191</v>
      </c>
      <c r="FP19" s="26" t="s">
        <v>191</v>
      </c>
      <c r="FQ19" s="26" t="s">
        <v>191</v>
      </c>
      <c r="FR19" s="26" t="s">
        <v>191</v>
      </c>
      <c r="FS19" s="26" t="s">
        <v>191</v>
      </c>
      <c r="FT19" s="26" t="s">
        <v>191</v>
      </c>
      <c r="FU19" s="26" t="s">
        <v>191</v>
      </c>
      <c r="FV19" s="26" t="s">
        <v>191</v>
      </c>
      <c r="FW19" s="26" t="s">
        <v>191</v>
      </c>
      <c r="FX19" s="26" t="s">
        <v>191</v>
      </c>
      <c r="FY19" s="26" t="s">
        <v>191</v>
      </c>
      <c r="FZ19" s="26" t="s">
        <v>191</v>
      </c>
      <c r="GA19" s="26" t="s">
        <v>191</v>
      </c>
      <c r="GB19" s="26" t="s">
        <v>191</v>
      </c>
      <c r="GC19" s="26" t="s">
        <v>191</v>
      </c>
      <c r="GD19" s="26" t="s">
        <v>191</v>
      </c>
    </row>
    <row r="20" spans="1:186" s="41" customFormat="1">
      <c r="A20" s="60"/>
      <c r="B20" s="458"/>
      <c r="C20" s="458" t="s">
        <v>82</v>
      </c>
      <c r="D20" s="458" t="s">
        <v>76</v>
      </c>
      <c r="E20" s="458" t="s">
        <v>68</v>
      </c>
      <c r="F20" s="458" t="s">
        <v>79</v>
      </c>
      <c r="G20" s="26">
        <v>37.799999999999997</v>
      </c>
      <c r="H20" s="26">
        <v>34.840000000000003</v>
      </c>
      <c r="I20" s="26">
        <v>33.21</v>
      </c>
      <c r="J20" s="26">
        <v>34.11</v>
      </c>
      <c r="K20" s="26">
        <v>34.659999999999997</v>
      </c>
      <c r="L20" s="26">
        <v>36.29</v>
      </c>
      <c r="M20" s="26">
        <v>45.61</v>
      </c>
      <c r="N20" s="26">
        <v>40.25</v>
      </c>
      <c r="O20" s="26">
        <v>35.409999999999997</v>
      </c>
      <c r="P20" s="26">
        <v>32.81</v>
      </c>
      <c r="Q20" s="26">
        <v>33.42</v>
      </c>
      <c r="R20" s="26">
        <v>35.729999999999997</v>
      </c>
      <c r="S20" s="26">
        <v>40.72</v>
      </c>
      <c r="T20" s="26">
        <v>38.630000000000003</v>
      </c>
      <c r="U20" s="26">
        <v>36.340000000000003</v>
      </c>
      <c r="V20" s="26">
        <v>36.72</v>
      </c>
      <c r="W20" s="26">
        <v>36.869999999999997</v>
      </c>
      <c r="X20" s="26">
        <v>37.56</v>
      </c>
      <c r="Y20" s="26">
        <v>43.26</v>
      </c>
      <c r="Z20" s="26">
        <v>43.41</v>
      </c>
      <c r="AA20" s="26">
        <v>36.880000000000003</v>
      </c>
      <c r="AB20" s="26">
        <v>34.18</v>
      </c>
      <c r="AC20" s="26">
        <v>34.729999999999997</v>
      </c>
      <c r="AD20" s="26">
        <v>36.97</v>
      </c>
      <c r="AE20" s="26">
        <v>39.56</v>
      </c>
      <c r="AF20" s="26">
        <v>39.840000000000003</v>
      </c>
      <c r="AG20" s="26">
        <v>37.94</v>
      </c>
      <c r="AH20" s="26">
        <v>36.65</v>
      </c>
      <c r="AI20" s="26">
        <v>37.229999999999997</v>
      </c>
      <c r="AJ20" s="26">
        <v>39.590000000000003</v>
      </c>
      <c r="AK20" s="26">
        <v>44.38</v>
      </c>
      <c r="AL20" s="26">
        <v>44.54</v>
      </c>
      <c r="AM20" s="26">
        <v>37.71</v>
      </c>
      <c r="AN20" s="26">
        <v>36.04</v>
      </c>
      <c r="AO20" s="26">
        <v>36.5</v>
      </c>
      <c r="AP20" s="26">
        <v>36.53</v>
      </c>
      <c r="AQ20" s="26">
        <v>40.64</v>
      </c>
      <c r="AR20" s="26">
        <v>40.909999999999997</v>
      </c>
      <c r="AS20" s="26">
        <v>39</v>
      </c>
      <c r="AT20" s="26">
        <v>37.68</v>
      </c>
      <c r="AU20" s="26">
        <v>38.22</v>
      </c>
      <c r="AV20" s="26">
        <v>41.14</v>
      </c>
      <c r="AW20" s="26">
        <v>45.86</v>
      </c>
      <c r="AX20" s="26">
        <v>46.01</v>
      </c>
      <c r="AY20" s="26">
        <v>38.26</v>
      </c>
      <c r="AZ20" s="26">
        <v>36.340000000000003</v>
      </c>
      <c r="BA20" s="26">
        <v>36.79</v>
      </c>
      <c r="BB20" s="26">
        <v>37.31</v>
      </c>
      <c r="BC20" s="26">
        <v>42.82</v>
      </c>
      <c r="BD20" s="26">
        <v>43.1</v>
      </c>
      <c r="BE20" s="26">
        <v>39.94</v>
      </c>
      <c r="BF20" s="26">
        <v>38.58</v>
      </c>
      <c r="BG20" s="26">
        <v>38.65</v>
      </c>
      <c r="BH20" s="26">
        <v>43.11</v>
      </c>
      <c r="BI20" s="26">
        <v>47.97</v>
      </c>
      <c r="BJ20" s="26">
        <v>48.14</v>
      </c>
      <c r="BK20" s="26">
        <v>39.33</v>
      </c>
      <c r="BL20" s="26">
        <v>37.75</v>
      </c>
      <c r="BM20" s="26">
        <v>38.22</v>
      </c>
      <c r="BN20" s="26">
        <v>38.950000000000003</v>
      </c>
      <c r="BO20" s="26">
        <v>44.86</v>
      </c>
      <c r="BP20" s="26">
        <v>45.15</v>
      </c>
      <c r="BQ20" s="26">
        <v>41.85</v>
      </c>
      <c r="BR20" s="26">
        <v>40.42</v>
      </c>
      <c r="BS20" s="26">
        <v>40.44</v>
      </c>
      <c r="BT20" s="26">
        <v>45.16</v>
      </c>
      <c r="BU20" s="26">
        <v>50.21</v>
      </c>
      <c r="BV20" s="26">
        <v>50.38</v>
      </c>
      <c r="BW20" s="26">
        <v>41.16</v>
      </c>
      <c r="BX20" s="26">
        <v>39.53</v>
      </c>
      <c r="BY20" s="26">
        <v>40.020000000000003</v>
      </c>
      <c r="BZ20" s="26">
        <v>40.79</v>
      </c>
      <c r="CA20" s="26">
        <v>47.76</v>
      </c>
      <c r="CB20" s="26">
        <v>49.62</v>
      </c>
      <c r="CC20" s="26">
        <v>47.51</v>
      </c>
      <c r="CD20" s="26">
        <v>47.19</v>
      </c>
      <c r="CE20" s="26">
        <v>48.55</v>
      </c>
      <c r="CF20" s="26">
        <v>55.45</v>
      </c>
      <c r="CG20" s="26">
        <v>63.44</v>
      </c>
      <c r="CH20" s="26">
        <v>65.72</v>
      </c>
      <c r="CI20" s="26">
        <v>57.11</v>
      </c>
      <c r="CJ20" s="26">
        <v>55.75</v>
      </c>
      <c r="CK20" s="26">
        <v>57.06</v>
      </c>
      <c r="CL20" s="26">
        <v>59.95</v>
      </c>
      <c r="CM20" s="26">
        <v>66.739999999999995</v>
      </c>
      <c r="CN20" s="26">
        <v>69</v>
      </c>
      <c r="CO20" s="26">
        <v>65.95</v>
      </c>
      <c r="CP20" s="26">
        <v>64.83</v>
      </c>
      <c r="CQ20" s="26">
        <v>67.5</v>
      </c>
      <c r="CR20" s="26">
        <v>76.77</v>
      </c>
      <c r="CS20" s="26">
        <v>86.93</v>
      </c>
      <c r="CT20" s="26">
        <v>89.67</v>
      </c>
      <c r="CU20" s="26">
        <v>79.45</v>
      </c>
      <c r="CV20" s="26">
        <v>76.16</v>
      </c>
      <c r="CW20" s="26">
        <v>76.97</v>
      </c>
      <c r="CX20" s="26">
        <v>81.06</v>
      </c>
      <c r="CY20" s="26">
        <v>87.28</v>
      </c>
      <c r="CZ20" s="26">
        <v>87.7</v>
      </c>
      <c r="DA20" s="26">
        <v>82.08</v>
      </c>
      <c r="DB20" s="26">
        <v>81.069999999999993</v>
      </c>
      <c r="DC20" s="26">
        <v>81.77</v>
      </c>
      <c r="DD20" s="26">
        <v>91.25</v>
      </c>
      <c r="DE20" s="26">
        <v>100.11</v>
      </c>
      <c r="DF20" s="26">
        <v>101.24</v>
      </c>
      <c r="DG20" s="26">
        <v>85.73</v>
      </c>
      <c r="DH20" s="26">
        <v>81</v>
      </c>
      <c r="DI20" s="26">
        <v>81.349999999999994</v>
      </c>
      <c r="DJ20" s="26">
        <v>83.18</v>
      </c>
      <c r="DK20" s="26">
        <v>90.29</v>
      </c>
      <c r="DL20" s="26">
        <v>89.45</v>
      </c>
      <c r="DM20" s="26">
        <v>84.05</v>
      </c>
      <c r="DN20" s="26">
        <v>80.989999999999995</v>
      </c>
      <c r="DO20" s="26">
        <v>82</v>
      </c>
      <c r="DP20" s="26">
        <v>94.03</v>
      </c>
      <c r="DQ20" s="26">
        <v>101.71</v>
      </c>
      <c r="DR20" s="26">
        <v>101.52</v>
      </c>
      <c r="DS20" s="26">
        <v>87.55</v>
      </c>
      <c r="DT20" s="26">
        <v>83.76</v>
      </c>
      <c r="DU20" s="26">
        <v>85.28</v>
      </c>
      <c r="DV20" s="26">
        <v>86.2</v>
      </c>
      <c r="DW20" s="26">
        <v>92.27</v>
      </c>
      <c r="DX20" s="26">
        <v>90.85</v>
      </c>
      <c r="DY20" s="26">
        <v>85.34</v>
      </c>
      <c r="DZ20" s="26">
        <v>82.56</v>
      </c>
      <c r="EA20" s="26">
        <v>85.29</v>
      </c>
      <c r="EB20" s="26">
        <v>94.73</v>
      </c>
      <c r="EC20" s="26">
        <v>101.82</v>
      </c>
      <c r="ED20" s="26">
        <v>100.5</v>
      </c>
      <c r="EE20" s="26">
        <v>88.34</v>
      </c>
      <c r="EF20" s="26">
        <v>84.75</v>
      </c>
      <c r="EG20" s="26">
        <v>85</v>
      </c>
      <c r="EH20" s="26">
        <v>86.61</v>
      </c>
      <c r="EI20" s="26">
        <v>90.38</v>
      </c>
      <c r="EJ20" s="26">
        <v>92.76</v>
      </c>
      <c r="EK20" s="26">
        <v>86.92</v>
      </c>
      <c r="EL20" s="26">
        <v>83.08</v>
      </c>
      <c r="EM20" s="26">
        <v>84.22</v>
      </c>
      <c r="EN20" s="26">
        <v>93.3</v>
      </c>
      <c r="EO20" s="26">
        <v>103.37</v>
      </c>
      <c r="EP20" s="26">
        <v>104.76</v>
      </c>
      <c r="EQ20" s="26">
        <v>92.97</v>
      </c>
      <c r="ER20" s="26">
        <v>85.65</v>
      </c>
      <c r="ES20" s="26">
        <v>85.42</v>
      </c>
      <c r="ET20" s="26">
        <v>89.3</v>
      </c>
      <c r="EU20" s="26">
        <v>94.83</v>
      </c>
      <c r="EV20" s="26">
        <v>94.56</v>
      </c>
      <c r="EW20" s="26">
        <v>90.1</v>
      </c>
      <c r="EX20" s="26">
        <v>86.06</v>
      </c>
      <c r="EY20" s="26">
        <v>86.66</v>
      </c>
      <c r="EZ20" s="26">
        <v>95.88</v>
      </c>
      <c r="FA20" s="26">
        <v>105.76</v>
      </c>
      <c r="FB20" s="26">
        <v>107.18</v>
      </c>
      <c r="FC20" s="26">
        <v>94.58</v>
      </c>
      <c r="FD20" s="26">
        <v>89.36</v>
      </c>
      <c r="FE20" s="26">
        <v>88.35</v>
      </c>
      <c r="FF20" s="26">
        <v>91.24</v>
      </c>
      <c r="FG20" s="26">
        <v>98.87</v>
      </c>
      <c r="FH20" s="26">
        <v>98.71</v>
      </c>
      <c r="FI20" s="26">
        <v>93.18</v>
      </c>
      <c r="FJ20" s="26">
        <v>89.22</v>
      </c>
      <c r="FK20" s="26">
        <v>92.01</v>
      </c>
      <c r="FL20" s="26">
        <v>100.34</v>
      </c>
      <c r="FM20" s="26">
        <v>109.95</v>
      </c>
      <c r="FN20" s="26">
        <v>111.12</v>
      </c>
      <c r="FO20" s="26">
        <v>98.88</v>
      </c>
      <c r="FP20" s="26">
        <v>92.56</v>
      </c>
      <c r="FQ20" s="26">
        <v>91.6</v>
      </c>
      <c r="FR20" s="26">
        <v>95.51</v>
      </c>
      <c r="FS20" s="26">
        <v>103.69</v>
      </c>
      <c r="FT20" s="26">
        <v>102.85</v>
      </c>
      <c r="FU20" s="26">
        <v>97.14</v>
      </c>
      <c r="FV20" s="26">
        <v>95.54</v>
      </c>
      <c r="FW20" s="26">
        <v>96.16</v>
      </c>
      <c r="FX20" s="26">
        <v>105.09</v>
      </c>
      <c r="FY20" s="26">
        <v>113.47</v>
      </c>
      <c r="FZ20" s="26">
        <v>114.41</v>
      </c>
      <c r="GA20" s="26">
        <v>101.67</v>
      </c>
      <c r="GB20" s="26">
        <v>97.09</v>
      </c>
      <c r="GC20" s="26">
        <v>97.33</v>
      </c>
      <c r="GD20" s="26">
        <v>99.44</v>
      </c>
    </row>
    <row r="21" spans="1:186" s="41" customFormat="1">
      <c r="A21" s="60"/>
      <c r="B21" s="458"/>
      <c r="C21" s="458"/>
      <c r="D21" s="458"/>
      <c r="E21" s="458"/>
      <c r="F21" s="458"/>
      <c r="G21" s="22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  <c r="BV21" s="210"/>
      <c r="BW21" s="210"/>
      <c r="BX21" s="210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210"/>
      <c r="CJ21" s="210"/>
      <c r="CK21" s="210"/>
      <c r="CL21" s="210"/>
      <c r="CM21" s="210"/>
      <c r="CN21" s="210"/>
      <c r="CO21" s="210"/>
      <c r="CP21" s="210"/>
      <c r="CQ21" s="210"/>
      <c r="CR21" s="210"/>
      <c r="CS21" s="210"/>
      <c r="CT21" s="210"/>
      <c r="CU21" s="210"/>
      <c r="CV21" s="210"/>
      <c r="CW21" s="210"/>
      <c r="CX21" s="210"/>
      <c r="CY21" s="210"/>
      <c r="CZ21" s="210"/>
      <c r="DA21" s="210"/>
      <c r="DB21" s="210"/>
      <c r="DC21" s="210"/>
      <c r="DD21" s="210"/>
      <c r="DE21" s="210"/>
      <c r="DF21" s="210"/>
      <c r="DG21" s="210"/>
      <c r="DH21" s="210"/>
      <c r="DI21" s="210"/>
      <c r="DJ21" s="210"/>
      <c r="DK21" s="210"/>
      <c r="DL21" s="210"/>
      <c r="DM21" s="210"/>
      <c r="DN21" s="210"/>
      <c r="DO21" s="210"/>
      <c r="DP21" s="210"/>
      <c r="DQ21" s="210"/>
      <c r="DR21" s="210"/>
      <c r="DS21" s="210"/>
      <c r="DT21" s="210"/>
      <c r="DU21" s="210"/>
      <c r="DV21" s="210"/>
      <c r="DW21" s="210"/>
      <c r="DX21" s="210"/>
      <c r="DY21" s="210"/>
      <c r="DZ21" s="210"/>
      <c r="EA21" s="210"/>
      <c r="EB21" s="210"/>
      <c r="EC21" s="210"/>
      <c r="ED21" s="210"/>
      <c r="EE21" s="210"/>
      <c r="EF21" s="210"/>
      <c r="EG21" s="210"/>
      <c r="EH21" s="210"/>
      <c r="EI21" s="210"/>
      <c r="EJ21" s="210"/>
      <c r="EK21" s="210"/>
      <c r="EL21" s="210"/>
      <c r="EM21" s="210"/>
      <c r="EN21" s="210"/>
      <c r="EO21" s="210"/>
      <c r="EP21" s="210"/>
      <c r="EQ21" s="210"/>
      <c r="ER21" s="210"/>
      <c r="ES21" s="210"/>
      <c r="ET21" s="210"/>
      <c r="EU21" s="210"/>
      <c r="EV21" s="210"/>
      <c r="EW21" s="210"/>
      <c r="EX21" s="210"/>
      <c r="EY21" s="210"/>
      <c r="EZ21" s="210"/>
      <c r="FA21" s="210"/>
      <c r="FB21" s="210"/>
      <c r="FC21" s="210"/>
      <c r="FD21" s="210"/>
      <c r="FE21" s="210"/>
      <c r="FF21" s="210"/>
      <c r="FG21" s="210"/>
      <c r="FH21" s="210"/>
      <c r="FI21" s="210"/>
      <c r="FJ21" s="210"/>
      <c r="FK21" s="210"/>
      <c r="FL21" s="210"/>
      <c r="FM21" s="210"/>
      <c r="FN21" s="210"/>
      <c r="FO21" s="210"/>
      <c r="FP21" s="210"/>
      <c r="FQ21" s="210"/>
      <c r="FR21" s="210"/>
      <c r="FS21" s="210"/>
      <c r="FT21" s="210"/>
      <c r="FU21" s="210"/>
      <c r="FV21" s="210"/>
      <c r="FW21" s="210"/>
      <c r="FX21" s="210"/>
      <c r="FY21" s="210"/>
      <c r="FZ21" s="210"/>
      <c r="GA21" s="210"/>
      <c r="GB21" s="210"/>
      <c r="GC21" s="210"/>
      <c r="GD21" s="210"/>
    </row>
    <row r="22" spans="1:186" s="41" customFormat="1">
      <c r="A22" s="60"/>
      <c r="B22" s="458"/>
      <c r="C22" s="458" t="s">
        <v>83</v>
      </c>
      <c r="D22" s="458" t="s">
        <v>76</v>
      </c>
      <c r="E22" s="458" t="s">
        <v>68</v>
      </c>
      <c r="F22" s="458" t="s">
        <v>77</v>
      </c>
      <c r="G22" s="26" t="s">
        <v>191</v>
      </c>
      <c r="H22" s="26" t="s">
        <v>191</v>
      </c>
      <c r="I22" s="26" t="s">
        <v>191</v>
      </c>
      <c r="J22" s="26" t="s">
        <v>191</v>
      </c>
      <c r="K22" s="26" t="s">
        <v>191</v>
      </c>
      <c r="L22" s="26" t="s">
        <v>191</v>
      </c>
      <c r="M22" s="26" t="s">
        <v>191</v>
      </c>
      <c r="N22" s="26" t="s">
        <v>191</v>
      </c>
      <c r="O22" s="26" t="s">
        <v>191</v>
      </c>
      <c r="P22" s="26" t="s">
        <v>191</v>
      </c>
      <c r="Q22" s="26" t="s">
        <v>191</v>
      </c>
      <c r="R22" s="26" t="s">
        <v>191</v>
      </c>
      <c r="S22" s="26" t="s">
        <v>191</v>
      </c>
      <c r="T22" s="26" t="s">
        <v>191</v>
      </c>
      <c r="U22" s="26" t="s">
        <v>191</v>
      </c>
      <c r="V22" s="26" t="s">
        <v>191</v>
      </c>
      <c r="W22" s="26" t="s">
        <v>191</v>
      </c>
      <c r="X22" s="26" t="s">
        <v>191</v>
      </c>
      <c r="Y22" s="26" t="s">
        <v>191</v>
      </c>
      <c r="Z22" s="26" t="s">
        <v>191</v>
      </c>
      <c r="AA22" s="26" t="s">
        <v>191</v>
      </c>
      <c r="AB22" s="26" t="s">
        <v>191</v>
      </c>
      <c r="AC22" s="26" t="s">
        <v>191</v>
      </c>
      <c r="AD22" s="26" t="s">
        <v>191</v>
      </c>
      <c r="AE22" s="26" t="s">
        <v>191</v>
      </c>
      <c r="AF22" s="26" t="s">
        <v>191</v>
      </c>
      <c r="AG22" s="26" t="s">
        <v>191</v>
      </c>
      <c r="AH22" s="26" t="s">
        <v>191</v>
      </c>
      <c r="AI22" s="26" t="s">
        <v>191</v>
      </c>
      <c r="AJ22" s="26" t="s">
        <v>191</v>
      </c>
      <c r="AK22" s="26" t="s">
        <v>191</v>
      </c>
      <c r="AL22" s="26" t="s">
        <v>191</v>
      </c>
      <c r="AM22" s="26" t="s">
        <v>191</v>
      </c>
      <c r="AN22" s="26" t="s">
        <v>191</v>
      </c>
      <c r="AO22" s="26" t="s">
        <v>191</v>
      </c>
      <c r="AP22" s="26" t="s">
        <v>191</v>
      </c>
      <c r="AQ22" s="26" t="s">
        <v>191</v>
      </c>
      <c r="AR22" s="26" t="s">
        <v>191</v>
      </c>
      <c r="AS22" s="26" t="s">
        <v>191</v>
      </c>
      <c r="AT22" s="26" t="s">
        <v>191</v>
      </c>
      <c r="AU22" s="26" t="s">
        <v>191</v>
      </c>
      <c r="AV22" s="26" t="s">
        <v>191</v>
      </c>
      <c r="AW22" s="26" t="s">
        <v>191</v>
      </c>
      <c r="AX22" s="26" t="s">
        <v>191</v>
      </c>
      <c r="AY22" s="26" t="s">
        <v>191</v>
      </c>
      <c r="AZ22" s="26" t="s">
        <v>191</v>
      </c>
      <c r="BA22" s="26" t="s">
        <v>191</v>
      </c>
      <c r="BB22" s="26" t="s">
        <v>191</v>
      </c>
      <c r="BC22" s="26" t="s">
        <v>191</v>
      </c>
      <c r="BD22" s="26" t="s">
        <v>191</v>
      </c>
      <c r="BE22" s="26" t="s">
        <v>191</v>
      </c>
      <c r="BF22" s="26" t="s">
        <v>191</v>
      </c>
      <c r="BG22" s="26" t="s">
        <v>191</v>
      </c>
      <c r="BH22" s="26" t="s">
        <v>191</v>
      </c>
      <c r="BI22" s="26" t="s">
        <v>191</v>
      </c>
      <c r="BJ22" s="26" t="s">
        <v>191</v>
      </c>
      <c r="BK22" s="26" t="s">
        <v>191</v>
      </c>
      <c r="BL22" s="26" t="s">
        <v>191</v>
      </c>
      <c r="BM22" s="26" t="s">
        <v>191</v>
      </c>
      <c r="BN22" s="26" t="s">
        <v>191</v>
      </c>
      <c r="BO22" s="26" t="s">
        <v>191</v>
      </c>
      <c r="BP22" s="26" t="s">
        <v>191</v>
      </c>
      <c r="BQ22" s="26" t="s">
        <v>191</v>
      </c>
      <c r="BR22" s="26" t="s">
        <v>191</v>
      </c>
      <c r="BS22" s="26" t="s">
        <v>191</v>
      </c>
      <c r="BT22" s="26" t="s">
        <v>191</v>
      </c>
      <c r="BU22" s="26" t="s">
        <v>191</v>
      </c>
      <c r="BV22" s="26" t="s">
        <v>191</v>
      </c>
      <c r="BW22" s="26" t="s">
        <v>191</v>
      </c>
      <c r="BX22" s="26" t="s">
        <v>191</v>
      </c>
      <c r="BY22" s="26" t="s">
        <v>191</v>
      </c>
      <c r="BZ22" s="26" t="s">
        <v>191</v>
      </c>
      <c r="CA22" s="26" t="s">
        <v>191</v>
      </c>
      <c r="CB22" s="26" t="s">
        <v>191</v>
      </c>
      <c r="CC22" s="26" t="s">
        <v>191</v>
      </c>
      <c r="CD22" s="26" t="s">
        <v>191</v>
      </c>
      <c r="CE22" s="26" t="s">
        <v>191</v>
      </c>
      <c r="CF22" s="26" t="s">
        <v>191</v>
      </c>
      <c r="CG22" s="26" t="s">
        <v>191</v>
      </c>
      <c r="CH22" s="26" t="s">
        <v>191</v>
      </c>
      <c r="CI22" s="26" t="s">
        <v>191</v>
      </c>
      <c r="CJ22" s="26" t="s">
        <v>191</v>
      </c>
      <c r="CK22" s="26" t="s">
        <v>191</v>
      </c>
      <c r="CL22" s="26" t="s">
        <v>191</v>
      </c>
      <c r="CM22" s="26" t="s">
        <v>191</v>
      </c>
      <c r="CN22" s="26" t="s">
        <v>191</v>
      </c>
      <c r="CO22" s="26" t="s">
        <v>191</v>
      </c>
      <c r="CP22" s="26" t="s">
        <v>191</v>
      </c>
      <c r="CQ22" s="26" t="s">
        <v>191</v>
      </c>
      <c r="CR22" s="26" t="s">
        <v>191</v>
      </c>
      <c r="CS22" s="26" t="s">
        <v>191</v>
      </c>
      <c r="CT22" s="26" t="s">
        <v>191</v>
      </c>
      <c r="CU22" s="26" t="s">
        <v>191</v>
      </c>
      <c r="CV22" s="26" t="s">
        <v>191</v>
      </c>
      <c r="CW22" s="26" t="s">
        <v>191</v>
      </c>
      <c r="CX22" s="26" t="s">
        <v>191</v>
      </c>
      <c r="CY22" s="26" t="s">
        <v>191</v>
      </c>
      <c r="CZ22" s="26" t="s">
        <v>191</v>
      </c>
      <c r="DA22" s="26" t="s">
        <v>191</v>
      </c>
      <c r="DB22" s="26" t="s">
        <v>191</v>
      </c>
      <c r="DC22" s="26" t="s">
        <v>191</v>
      </c>
      <c r="DD22" s="26" t="s">
        <v>191</v>
      </c>
      <c r="DE22" s="26" t="s">
        <v>191</v>
      </c>
      <c r="DF22" s="26" t="s">
        <v>191</v>
      </c>
      <c r="DG22" s="26" t="s">
        <v>191</v>
      </c>
      <c r="DH22" s="26" t="s">
        <v>191</v>
      </c>
      <c r="DI22" s="26" t="s">
        <v>191</v>
      </c>
      <c r="DJ22" s="26" t="s">
        <v>191</v>
      </c>
      <c r="DK22" s="26" t="s">
        <v>191</v>
      </c>
      <c r="DL22" s="26" t="s">
        <v>191</v>
      </c>
      <c r="DM22" s="26" t="s">
        <v>191</v>
      </c>
      <c r="DN22" s="26" t="s">
        <v>191</v>
      </c>
      <c r="DO22" s="26" t="s">
        <v>191</v>
      </c>
      <c r="DP22" s="26" t="s">
        <v>191</v>
      </c>
      <c r="DQ22" s="26" t="s">
        <v>191</v>
      </c>
      <c r="DR22" s="26" t="s">
        <v>191</v>
      </c>
      <c r="DS22" s="26" t="s">
        <v>191</v>
      </c>
      <c r="DT22" s="26" t="s">
        <v>191</v>
      </c>
      <c r="DU22" s="26" t="s">
        <v>191</v>
      </c>
      <c r="DV22" s="26" t="s">
        <v>191</v>
      </c>
      <c r="DW22" s="26" t="s">
        <v>191</v>
      </c>
      <c r="DX22" s="26" t="s">
        <v>191</v>
      </c>
      <c r="DY22" s="26" t="s">
        <v>191</v>
      </c>
      <c r="DZ22" s="26" t="s">
        <v>191</v>
      </c>
      <c r="EA22" s="26" t="s">
        <v>191</v>
      </c>
      <c r="EB22" s="26" t="s">
        <v>191</v>
      </c>
      <c r="EC22" s="26" t="s">
        <v>191</v>
      </c>
      <c r="ED22" s="26" t="s">
        <v>191</v>
      </c>
      <c r="EE22" s="26" t="s">
        <v>191</v>
      </c>
      <c r="EF22" s="26" t="s">
        <v>191</v>
      </c>
      <c r="EG22" s="26" t="s">
        <v>191</v>
      </c>
      <c r="EH22" s="26" t="s">
        <v>191</v>
      </c>
      <c r="EI22" s="26" t="s">
        <v>191</v>
      </c>
      <c r="EJ22" s="26" t="s">
        <v>191</v>
      </c>
      <c r="EK22" s="26" t="s">
        <v>191</v>
      </c>
      <c r="EL22" s="26" t="s">
        <v>191</v>
      </c>
      <c r="EM22" s="26" t="s">
        <v>191</v>
      </c>
      <c r="EN22" s="26" t="s">
        <v>191</v>
      </c>
      <c r="EO22" s="26" t="s">
        <v>191</v>
      </c>
      <c r="EP22" s="26" t="s">
        <v>191</v>
      </c>
      <c r="EQ22" s="26" t="s">
        <v>191</v>
      </c>
      <c r="ER22" s="26" t="s">
        <v>191</v>
      </c>
      <c r="ES22" s="26" t="s">
        <v>191</v>
      </c>
      <c r="ET22" s="26" t="s">
        <v>191</v>
      </c>
      <c r="EU22" s="26" t="s">
        <v>191</v>
      </c>
      <c r="EV22" s="26" t="s">
        <v>191</v>
      </c>
      <c r="EW22" s="26" t="s">
        <v>191</v>
      </c>
      <c r="EX22" s="26" t="s">
        <v>191</v>
      </c>
      <c r="EY22" s="26" t="s">
        <v>191</v>
      </c>
      <c r="EZ22" s="26" t="s">
        <v>191</v>
      </c>
      <c r="FA22" s="26" t="s">
        <v>191</v>
      </c>
      <c r="FB22" s="26" t="s">
        <v>191</v>
      </c>
      <c r="FC22" s="26" t="s">
        <v>191</v>
      </c>
      <c r="FD22" s="26" t="s">
        <v>191</v>
      </c>
      <c r="FE22" s="26" t="s">
        <v>191</v>
      </c>
      <c r="FF22" s="26" t="s">
        <v>191</v>
      </c>
      <c r="FG22" s="26" t="s">
        <v>191</v>
      </c>
      <c r="FH22" s="26" t="s">
        <v>191</v>
      </c>
      <c r="FI22" s="26" t="s">
        <v>191</v>
      </c>
      <c r="FJ22" s="26" t="s">
        <v>191</v>
      </c>
      <c r="FK22" s="26" t="s">
        <v>191</v>
      </c>
      <c r="FL22" s="26" t="s">
        <v>191</v>
      </c>
      <c r="FM22" s="26" t="s">
        <v>191</v>
      </c>
      <c r="FN22" s="26" t="s">
        <v>191</v>
      </c>
      <c r="FO22" s="26" t="s">
        <v>191</v>
      </c>
      <c r="FP22" s="26" t="s">
        <v>191</v>
      </c>
      <c r="FQ22" s="26" t="s">
        <v>191</v>
      </c>
      <c r="FR22" s="26" t="s">
        <v>191</v>
      </c>
      <c r="FS22" s="26" t="s">
        <v>191</v>
      </c>
      <c r="FT22" s="26" t="s">
        <v>191</v>
      </c>
      <c r="FU22" s="26" t="s">
        <v>191</v>
      </c>
      <c r="FV22" s="26" t="s">
        <v>191</v>
      </c>
      <c r="FW22" s="26" t="s">
        <v>191</v>
      </c>
      <c r="FX22" s="26" t="s">
        <v>191</v>
      </c>
      <c r="FY22" s="26" t="s">
        <v>191</v>
      </c>
      <c r="FZ22" s="26" t="s">
        <v>191</v>
      </c>
      <c r="GA22" s="26" t="s">
        <v>191</v>
      </c>
      <c r="GB22" s="26" t="s">
        <v>191</v>
      </c>
      <c r="GC22" s="26" t="s">
        <v>191</v>
      </c>
      <c r="GD22" s="26" t="s">
        <v>191</v>
      </c>
    </row>
    <row r="23" spans="1:186" s="41" customFormat="1">
      <c r="A23" s="60"/>
      <c r="B23" s="458"/>
      <c r="C23" s="458" t="s">
        <v>83</v>
      </c>
      <c r="D23" s="458" t="s">
        <v>76</v>
      </c>
      <c r="E23" s="458" t="s">
        <v>68</v>
      </c>
      <c r="F23" s="458" t="s">
        <v>78</v>
      </c>
      <c r="G23" s="26" t="s">
        <v>191</v>
      </c>
      <c r="H23" s="26" t="s">
        <v>191</v>
      </c>
      <c r="I23" s="26" t="s">
        <v>191</v>
      </c>
      <c r="J23" s="26" t="s">
        <v>191</v>
      </c>
      <c r="K23" s="26" t="s">
        <v>191</v>
      </c>
      <c r="L23" s="26" t="s">
        <v>191</v>
      </c>
      <c r="M23" s="26" t="s">
        <v>191</v>
      </c>
      <c r="N23" s="26" t="s">
        <v>191</v>
      </c>
      <c r="O23" s="26" t="s">
        <v>191</v>
      </c>
      <c r="P23" s="26" t="s">
        <v>191</v>
      </c>
      <c r="Q23" s="26" t="s">
        <v>191</v>
      </c>
      <c r="R23" s="26" t="s">
        <v>191</v>
      </c>
      <c r="S23" s="26" t="s">
        <v>191</v>
      </c>
      <c r="T23" s="26" t="s">
        <v>191</v>
      </c>
      <c r="U23" s="26" t="s">
        <v>191</v>
      </c>
      <c r="V23" s="26" t="s">
        <v>191</v>
      </c>
      <c r="W23" s="26" t="s">
        <v>191</v>
      </c>
      <c r="X23" s="26" t="s">
        <v>191</v>
      </c>
      <c r="Y23" s="26" t="s">
        <v>191</v>
      </c>
      <c r="Z23" s="26" t="s">
        <v>191</v>
      </c>
      <c r="AA23" s="26" t="s">
        <v>191</v>
      </c>
      <c r="AB23" s="26" t="s">
        <v>191</v>
      </c>
      <c r="AC23" s="26" t="s">
        <v>191</v>
      </c>
      <c r="AD23" s="26" t="s">
        <v>191</v>
      </c>
      <c r="AE23" s="26" t="s">
        <v>191</v>
      </c>
      <c r="AF23" s="26" t="s">
        <v>191</v>
      </c>
      <c r="AG23" s="26" t="s">
        <v>191</v>
      </c>
      <c r="AH23" s="26" t="s">
        <v>191</v>
      </c>
      <c r="AI23" s="26" t="s">
        <v>191</v>
      </c>
      <c r="AJ23" s="26" t="s">
        <v>191</v>
      </c>
      <c r="AK23" s="26" t="s">
        <v>191</v>
      </c>
      <c r="AL23" s="26" t="s">
        <v>191</v>
      </c>
      <c r="AM23" s="26" t="s">
        <v>191</v>
      </c>
      <c r="AN23" s="26" t="s">
        <v>191</v>
      </c>
      <c r="AO23" s="26" t="s">
        <v>191</v>
      </c>
      <c r="AP23" s="26" t="s">
        <v>191</v>
      </c>
      <c r="AQ23" s="26" t="s">
        <v>191</v>
      </c>
      <c r="AR23" s="26" t="s">
        <v>191</v>
      </c>
      <c r="AS23" s="26" t="s">
        <v>191</v>
      </c>
      <c r="AT23" s="26" t="s">
        <v>191</v>
      </c>
      <c r="AU23" s="26" t="s">
        <v>191</v>
      </c>
      <c r="AV23" s="26" t="s">
        <v>191</v>
      </c>
      <c r="AW23" s="26" t="s">
        <v>191</v>
      </c>
      <c r="AX23" s="26" t="s">
        <v>191</v>
      </c>
      <c r="AY23" s="26" t="s">
        <v>191</v>
      </c>
      <c r="AZ23" s="26" t="s">
        <v>191</v>
      </c>
      <c r="BA23" s="26" t="s">
        <v>191</v>
      </c>
      <c r="BB23" s="26" t="s">
        <v>191</v>
      </c>
      <c r="BC23" s="26" t="s">
        <v>191</v>
      </c>
      <c r="BD23" s="26" t="s">
        <v>191</v>
      </c>
      <c r="BE23" s="26" t="s">
        <v>191</v>
      </c>
      <c r="BF23" s="26" t="s">
        <v>191</v>
      </c>
      <c r="BG23" s="26" t="s">
        <v>191</v>
      </c>
      <c r="BH23" s="26" t="s">
        <v>191</v>
      </c>
      <c r="BI23" s="26" t="s">
        <v>191</v>
      </c>
      <c r="BJ23" s="26" t="s">
        <v>191</v>
      </c>
      <c r="BK23" s="26" t="s">
        <v>191</v>
      </c>
      <c r="BL23" s="26" t="s">
        <v>191</v>
      </c>
      <c r="BM23" s="26" t="s">
        <v>191</v>
      </c>
      <c r="BN23" s="26" t="s">
        <v>191</v>
      </c>
      <c r="BO23" s="26" t="s">
        <v>191</v>
      </c>
      <c r="BP23" s="26" t="s">
        <v>191</v>
      </c>
      <c r="BQ23" s="26" t="s">
        <v>191</v>
      </c>
      <c r="BR23" s="26" t="s">
        <v>191</v>
      </c>
      <c r="BS23" s="26" t="s">
        <v>191</v>
      </c>
      <c r="BT23" s="26" t="s">
        <v>191</v>
      </c>
      <c r="BU23" s="26" t="s">
        <v>191</v>
      </c>
      <c r="BV23" s="26" t="s">
        <v>191</v>
      </c>
      <c r="BW23" s="26" t="s">
        <v>191</v>
      </c>
      <c r="BX23" s="26" t="s">
        <v>191</v>
      </c>
      <c r="BY23" s="26" t="s">
        <v>191</v>
      </c>
      <c r="BZ23" s="26" t="s">
        <v>191</v>
      </c>
      <c r="CA23" s="26" t="s">
        <v>191</v>
      </c>
      <c r="CB23" s="26" t="s">
        <v>191</v>
      </c>
      <c r="CC23" s="26" t="s">
        <v>191</v>
      </c>
      <c r="CD23" s="26" t="s">
        <v>191</v>
      </c>
      <c r="CE23" s="26" t="s">
        <v>191</v>
      </c>
      <c r="CF23" s="26" t="s">
        <v>191</v>
      </c>
      <c r="CG23" s="26" t="s">
        <v>191</v>
      </c>
      <c r="CH23" s="26" t="s">
        <v>191</v>
      </c>
      <c r="CI23" s="26" t="s">
        <v>191</v>
      </c>
      <c r="CJ23" s="26" t="s">
        <v>191</v>
      </c>
      <c r="CK23" s="26" t="s">
        <v>191</v>
      </c>
      <c r="CL23" s="26" t="s">
        <v>191</v>
      </c>
      <c r="CM23" s="26" t="s">
        <v>191</v>
      </c>
      <c r="CN23" s="26" t="s">
        <v>191</v>
      </c>
      <c r="CO23" s="26" t="s">
        <v>191</v>
      </c>
      <c r="CP23" s="26" t="s">
        <v>191</v>
      </c>
      <c r="CQ23" s="26" t="s">
        <v>191</v>
      </c>
      <c r="CR23" s="26" t="s">
        <v>191</v>
      </c>
      <c r="CS23" s="26" t="s">
        <v>191</v>
      </c>
      <c r="CT23" s="26" t="s">
        <v>191</v>
      </c>
      <c r="CU23" s="26" t="s">
        <v>191</v>
      </c>
      <c r="CV23" s="26" t="s">
        <v>191</v>
      </c>
      <c r="CW23" s="26" t="s">
        <v>191</v>
      </c>
      <c r="CX23" s="26" t="s">
        <v>191</v>
      </c>
      <c r="CY23" s="26" t="s">
        <v>191</v>
      </c>
      <c r="CZ23" s="26" t="s">
        <v>191</v>
      </c>
      <c r="DA23" s="26" t="s">
        <v>191</v>
      </c>
      <c r="DB23" s="26" t="s">
        <v>191</v>
      </c>
      <c r="DC23" s="26" t="s">
        <v>191</v>
      </c>
      <c r="DD23" s="26" t="s">
        <v>191</v>
      </c>
      <c r="DE23" s="26" t="s">
        <v>191</v>
      </c>
      <c r="DF23" s="26" t="s">
        <v>191</v>
      </c>
      <c r="DG23" s="26" t="s">
        <v>191</v>
      </c>
      <c r="DH23" s="26" t="s">
        <v>191</v>
      </c>
      <c r="DI23" s="26" t="s">
        <v>191</v>
      </c>
      <c r="DJ23" s="26" t="s">
        <v>191</v>
      </c>
      <c r="DK23" s="26" t="s">
        <v>191</v>
      </c>
      <c r="DL23" s="26" t="s">
        <v>191</v>
      </c>
      <c r="DM23" s="26" t="s">
        <v>191</v>
      </c>
      <c r="DN23" s="26" t="s">
        <v>191</v>
      </c>
      <c r="DO23" s="26" t="s">
        <v>191</v>
      </c>
      <c r="DP23" s="26" t="s">
        <v>191</v>
      </c>
      <c r="DQ23" s="26" t="s">
        <v>191</v>
      </c>
      <c r="DR23" s="26" t="s">
        <v>191</v>
      </c>
      <c r="DS23" s="26" t="s">
        <v>191</v>
      </c>
      <c r="DT23" s="26" t="s">
        <v>191</v>
      </c>
      <c r="DU23" s="26" t="s">
        <v>191</v>
      </c>
      <c r="DV23" s="26" t="s">
        <v>191</v>
      </c>
      <c r="DW23" s="26" t="s">
        <v>191</v>
      </c>
      <c r="DX23" s="26" t="s">
        <v>191</v>
      </c>
      <c r="DY23" s="26" t="s">
        <v>191</v>
      </c>
      <c r="DZ23" s="26" t="s">
        <v>191</v>
      </c>
      <c r="EA23" s="26" t="s">
        <v>191</v>
      </c>
      <c r="EB23" s="26" t="s">
        <v>191</v>
      </c>
      <c r="EC23" s="26" t="s">
        <v>191</v>
      </c>
      <c r="ED23" s="26" t="s">
        <v>191</v>
      </c>
      <c r="EE23" s="26" t="s">
        <v>191</v>
      </c>
      <c r="EF23" s="26" t="s">
        <v>191</v>
      </c>
      <c r="EG23" s="26" t="s">
        <v>191</v>
      </c>
      <c r="EH23" s="26" t="s">
        <v>191</v>
      </c>
      <c r="EI23" s="26" t="s">
        <v>191</v>
      </c>
      <c r="EJ23" s="26" t="s">
        <v>191</v>
      </c>
      <c r="EK23" s="26" t="s">
        <v>191</v>
      </c>
      <c r="EL23" s="26" t="s">
        <v>191</v>
      </c>
      <c r="EM23" s="26" t="s">
        <v>191</v>
      </c>
      <c r="EN23" s="26" t="s">
        <v>191</v>
      </c>
      <c r="EO23" s="26" t="s">
        <v>191</v>
      </c>
      <c r="EP23" s="26" t="s">
        <v>191</v>
      </c>
      <c r="EQ23" s="26" t="s">
        <v>191</v>
      </c>
      <c r="ER23" s="26" t="s">
        <v>191</v>
      </c>
      <c r="ES23" s="26" t="s">
        <v>191</v>
      </c>
      <c r="ET23" s="26" t="s">
        <v>191</v>
      </c>
      <c r="EU23" s="26" t="s">
        <v>191</v>
      </c>
      <c r="EV23" s="26" t="s">
        <v>191</v>
      </c>
      <c r="EW23" s="26" t="s">
        <v>191</v>
      </c>
      <c r="EX23" s="26" t="s">
        <v>191</v>
      </c>
      <c r="EY23" s="26" t="s">
        <v>191</v>
      </c>
      <c r="EZ23" s="26" t="s">
        <v>191</v>
      </c>
      <c r="FA23" s="26" t="s">
        <v>191</v>
      </c>
      <c r="FB23" s="26" t="s">
        <v>191</v>
      </c>
      <c r="FC23" s="26" t="s">
        <v>191</v>
      </c>
      <c r="FD23" s="26" t="s">
        <v>191</v>
      </c>
      <c r="FE23" s="26" t="s">
        <v>191</v>
      </c>
      <c r="FF23" s="26" t="s">
        <v>191</v>
      </c>
      <c r="FG23" s="26" t="s">
        <v>191</v>
      </c>
      <c r="FH23" s="26" t="s">
        <v>191</v>
      </c>
      <c r="FI23" s="26" t="s">
        <v>191</v>
      </c>
      <c r="FJ23" s="26" t="s">
        <v>191</v>
      </c>
      <c r="FK23" s="26" t="s">
        <v>191</v>
      </c>
      <c r="FL23" s="26" t="s">
        <v>191</v>
      </c>
      <c r="FM23" s="26" t="s">
        <v>191</v>
      </c>
      <c r="FN23" s="26" t="s">
        <v>191</v>
      </c>
      <c r="FO23" s="26" t="s">
        <v>191</v>
      </c>
      <c r="FP23" s="26" t="s">
        <v>191</v>
      </c>
      <c r="FQ23" s="26" t="s">
        <v>191</v>
      </c>
      <c r="FR23" s="26" t="s">
        <v>191</v>
      </c>
      <c r="FS23" s="26" t="s">
        <v>191</v>
      </c>
      <c r="FT23" s="26" t="s">
        <v>191</v>
      </c>
      <c r="FU23" s="26" t="s">
        <v>191</v>
      </c>
      <c r="FV23" s="26" t="s">
        <v>191</v>
      </c>
      <c r="FW23" s="26" t="s">
        <v>191</v>
      </c>
      <c r="FX23" s="26" t="s">
        <v>191</v>
      </c>
      <c r="FY23" s="26" t="s">
        <v>191</v>
      </c>
      <c r="FZ23" s="26" t="s">
        <v>191</v>
      </c>
      <c r="GA23" s="26" t="s">
        <v>191</v>
      </c>
      <c r="GB23" s="26" t="s">
        <v>191</v>
      </c>
      <c r="GC23" s="26" t="s">
        <v>191</v>
      </c>
      <c r="GD23" s="26" t="s">
        <v>191</v>
      </c>
    </row>
    <row r="24" spans="1:186" s="41" customFormat="1">
      <c r="A24" s="60"/>
      <c r="B24" s="458"/>
      <c r="C24" s="458" t="s">
        <v>83</v>
      </c>
      <c r="D24" s="458" t="s">
        <v>76</v>
      </c>
      <c r="E24" s="458" t="s">
        <v>68</v>
      </c>
      <c r="F24" s="458" t="s">
        <v>79</v>
      </c>
      <c r="G24" s="26">
        <v>31.92</v>
      </c>
      <c r="H24" s="26">
        <v>30.74</v>
      </c>
      <c r="I24" s="26">
        <v>28.82</v>
      </c>
      <c r="J24" s="26">
        <v>28.59</v>
      </c>
      <c r="K24" s="26">
        <v>27.97</v>
      </c>
      <c r="L24" s="26">
        <v>28.83</v>
      </c>
      <c r="M24" s="26">
        <v>34.65</v>
      </c>
      <c r="N24" s="26">
        <v>31.86</v>
      </c>
      <c r="O24" s="26">
        <v>27.93</v>
      </c>
      <c r="P24" s="26">
        <v>27.7</v>
      </c>
      <c r="Q24" s="26">
        <v>27.71</v>
      </c>
      <c r="R24" s="26">
        <v>29.82</v>
      </c>
      <c r="S24" s="26">
        <v>33.99</v>
      </c>
      <c r="T24" s="26">
        <v>33.22</v>
      </c>
      <c r="U24" s="26">
        <v>29.96</v>
      </c>
      <c r="V24" s="26">
        <v>30.19</v>
      </c>
      <c r="W24" s="26">
        <v>29.16</v>
      </c>
      <c r="X24" s="26">
        <v>30.74</v>
      </c>
      <c r="Y24" s="26">
        <v>34.35</v>
      </c>
      <c r="Z24" s="26">
        <v>33.770000000000003</v>
      </c>
      <c r="AA24" s="26">
        <v>28.74</v>
      </c>
      <c r="AB24" s="26">
        <v>28.33</v>
      </c>
      <c r="AC24" s="26">
        <v>28.36</v>
      </c>
      <c r="AD24" s="26">
        <v>30.34</v>
      </c>
      <c r="AE24" s="26">
        <v>33.82</v>
      </c>
      <c r="AF24" s="26">
        <v>34.380000000000003</v>
      </c>
      <c r="AG24" s="26">
        <v>31.56</v>
      </c>
      <c r="AH24" s="26">
        <v>30.78</v>
      </c>
      <c r="AI24" s="26">
        <v>29.93</v>
      </c>
      <c r="AJ24" s="26">
        <v>32.75</v>
      </c>
      <c r="AK24" s="26">
        <v>35.96</v>
      </c>
      <c r="AL24" s="26">
        <v>35.020000000000003</v>
      </c>
      <c r="AM24" s="26">
        <v>29.93</v>
      </c>
      <c r="AN24" s="26">
        <v>29.78</v>
      </c>
      <c r="AO24" s="26">
        <v>30.16</v>
      </c>
      <c r="AP24" s="26">
        <v>30.71</v>
      </c>
      <c r="AQ24" s="26">
        <v>35.340000000000003</v>
      </c>
      <c r="AR24" s="26">
        <v>36.119999999999997</v>
      </c>
      <c r="AS24" s="26">
        <v>33.17</v>
      </c>
      <c r="AT24" s="26">
        <v>31.91</v>
      </c>
      <c r="AU24" s="26">
        <v>31.44</v>
      </c>
      <c r="AV24" s="26">
        <v>34.25</v>
      </c>
      <c r="AW24" s="26">
        <v>36.86</v>
      </c>
      <c r="AX24" s="26">
        <v>37.619999999999997</v>
      </c>
      <c r="AY24" s="26">
        <v>31.28</v>
      </c>
      <c r="AZ24" s="26">
        <v>30.74</v>
      </c>
      <c r="BA24" s="26">
        <v>31.55</v>
      </c>
      <c r="BB24" s="26">
        <v>31.89</v>
      </c>
      <c r="BC24" s="26">
        <v>37.270000000000003</v>
      </c>
      <c r="BD24" s="26">
        <v>37.85</v>
      </c>
      <c r="BE24" s="26">
        <v>34.35</v>
      </c>
      <c r="BF24" s="26">
        <v>32.85</v>
      </c>
      <c r="BG24" s="26">
        <v>32.130000000000003</v>
      </c>
      <c r="BH24" s="26">
        <v>35.630000000000003</v>
      </c>
      <c r="BI24" s="26">
        <v>38.01</v>
      </c>
      <c r="BJ24" s="26">
        <v>38.880000000000003</v>
      </c>
      <c r="BK24" s="26">
        <v>31.6</v>
      </c>
      <c r="BL24" s="26">
        <v>31.84</v>
      </c>
      <c r="BM24" s="26">
        <v>32.51</v>
      </c>
      <c r="BN24" s="26">
        <v>33.590000000000003</v>
      </c>
      <c r="BO24" s="26">
        <v>39.130000000000003</v>
      </c>
      <c r="BP24" s="26">
        <v>39.68</v>
      </c>
      <c r="BQ24" s="26">
        <v>36.119999999999997</v>
      </c>
      <c r="BR24" s="26">
        <v>35.19</v>
      </c>
      <c r="BS24" s="26">
        <v>34.6</v>
      </c>
      <c r="BT24" s="26">
        <v>38.32</v>
      </c>
      <c r="BU24" s="26">
        <v>42.39</v>
      </c>
      <c r="BV24" s="26">
        <v>43.02</v>
      </c>
      <c r="BW24" s="26">
        <v>35.369999999999997</v>
      </c>
      <c r="BX24" s="26">
        <v>35.17</v>
      </c>
      <c r="BY24" s="26">
        <v>36.25</v>
      </c>
      <c r="BZ24" s="26">
        <v>38.11</v>
      </c>
      <c r="CA24" s="26">
        <v>43</v>
      </c>
      <c r="CB24" s="26">
        <v>44.44</v>
      </c>
      <c r="CC24" s="26">
        <v>41.7</v>
      </c>
      <c r="CD24" s="26">
        <v>41.49</v>
      </c>
      <c r="CE24" s="26">
        <v>41.06</v>
      </c>
      <c r="CF24" s="26">
        <v>45.81</v>
      </c>
      <c r="CG24" s="26">
        <v>54.08</v>
      </c>
      <c r="CH24" s="26">
        <v>54.96</v>
      </c>
      <c r="CI24" s="26">
        <v>46.02</v>
      </c>
      <c r="CJ24" s="26">
        <v>46.02</v>
      </c>
      <c r="CK24" s="26">
        <v>47.41</v>
      </c>
      <c r="CL24" s="26">
        <v>50.87</v>
      </c>
      <c r="CM24" s="26">
        <v>54.7</v>
      </c>
      <c r="CN24" s="26">
        <v>55.78</v>
      </c>
      <c r="CO24" s="26">
        <v>53.26</v>
      </c>
      <c r="CP24" s="26">
        <v>52.38</v>
      </c>
      <c r="CQ24" s="26">
        <v>51.42</v>
      </c>
      <c r="CR24" s="26">
        <v>59.82</v>
      </c>
      <c r="CS24" s="26">
        <v>69.56</v>
      </c>
      <c r="CT24" s="26">
        <v>68.31</v>
      </c>
      <c r="CU24" s="26">
        <v>58.24</v>
      </c>
      <c r="CV24" s="26">
        <v>56.66</v>
      </c>
      <c r="CW24" s="26">
        <v>57.05</v>
      </c>
      <c r="CX24" s="26">
        <v>62.16</v>
      </c>
      <c r="CY24" s="26">
        <v>64.62</v>
      </c>
      <c r="CZ24" s="26">
        <v>66.63</v>
      </c>
      <c r="DA24" s="26">
        <v>62.94</v>
      </c>
      <c r="DB24" s="26">
        <v>62.45</v>
      </c>
      <c r="DC24" s="26">
        <v>59.41</v>
      </c>
      <c r="DD24" s="26">
        <v>69.760000000000005</v>
      </c>
      <c r="DE24" s="26">
        <v>77.69</v>
      </c>
      <c r="DF24" s="26">
        <v>77.28</v>
      </c>
      <c r="DG24" s="26">
        <v>62.91</v>
      </c>
      <c r="DH24" s="26">
        <v>59.77</v>
      </c>
      <c r="DI24" s="26">
        <v>61.42</v>
      </c>
      <c r="DJ24" s="26">
        <v>65.790000000000006</v>
      </c>
      <c r="DK24" s="26">
        <v>67.45</v>
      </c>
      <c r="DL24" s="26">
        <v>67.98</v>
      </c>
      <c r="DM24" s="26">
        <v>64.58</v>
      </c>
      <c r="DN24" s="26">
        <v>62</v>
      </c>
      <c r="DO24" s="26">
        <v>60.75</v>
      </c>
      <c r="DP24" s="26">
        <v>71.95</v>
      </c>
      <c r="DQ24" s="26">
        <v>77.680000000000007</v>
      </c>
      <c r="DR24" s="26">
        <v>78.260000000000005</v>
      </c>
      <c r="DS24" s="26">
        <v>64.47</v>
      </c>
      <c r="DT24" s="26">
        <v>61.78</v>
      </c>
      <c r="DU24" s="26">
        <v>63.99</v>
      </c>
      <c r="DV24" s="26">
        <v>66.7</v>
      </c>
      <c r="DW24" s="26">
        <v>69.069999999999993</v>
      </c>
      <c r="DX24" s="26">
        <v>69.12</v>
      </c>
      <c r="DY24" s="26">
        <v>65.91</v>
      </c>
      <c r="DZ24" s="26">
        <v>62.77</v>
      </c>
      <c r="EA24" s="26">
        <v>63.93</v>
      </c>
      <c r="EB24" s="26">
        <v>72.84</v>
      </c>
      <c r="EC24" s="26">
        <v>77.400000000000006</v>
      </c>
      <c r="ED24" s="26">
        <v>78.069999999999993</v>
      </c>
      <c r="EE24" s="26">
        <v>64.53</v>
      </c>
      <c r="EF24" s="26">
        <v>63.11</v>
      </c>
      <c r="EG24" s="26">
        <v>64.040000000000006</v>
      </c>
      <c r="EH24" s="26">
        <v>66.37</v>
      </c>
      <c r="EI24" s="26">
        <v>69.2</v>
      </c>
      <c r="EJ24" s="26">
        <v>70.86</v>
      </c>
      <c r="EK24" s="26">
        <v>65.63</v>
      </c>
      <c r="EL24" s="26">
        <v>64.86</v>
      </c>
      <c r="EM24" s="26">
        <v>64.27</v>
      </c>
      <c r="EN24" s="26">
        <v>69.709999999999994</v>
      </c>
      <c r="EO24" s="26">
        <v>80.510000000000005</v>
      </c>
      <c r="EP24" s="26">
        <v>81.010000000000005</v>
      </c>
      <c r="EQ24" s="26">
        <v>67.19</v>
      </c>
      <c r="ER24" s="26">
        <v>65.13</v>
      </c>
      <c r="ES24" s="26">
        <v>64.03</v>
      </c>
      <c r="ET24" s="26">
        <v>69.11</v>
      </c>
      <c r="EU24" s="26">
        <v>72.53</v>
      </c>
      <c r="EV24" s="26">
        <v>72.430000000000007</v>
      </c>
      <c r="EW24" s="26">
        <v>67.900000000000006</v>
      </c>
      <c r="EX24" s="26">
        <v>67.36</v>
      </c>
      <c r="EY24" s="26">
        <v>65.709999999999994</v>
      </c>
      <c r="EZ24" s="26">
        <v>73.150000000000006</v>
      </c>
      <c r="FA24" s="26">
        <v>83.24</v>
      </c>
      <c r="FB24" s="26">
        <v>81.569999999999993</v>
      </c>
      <c r="FC24" s="26">
        <v>69.97</v>
      </c>
      <c r="FD24" s="26">
        <v>68.08</v>
      </c>
      <c r="FE24" s="26">
        <v>65.64</v>
      </c>
      <c r="FF24" s="26">
        <v>72.17</v>
      </c>
      <c r="FG24" s="26">
        <v>75.31</v>
      </c>
      <c r="FH24" s="26">
        <v>76.239999999999995</v>
      </c>
      <c r="FI24" s="26">
        <v>72.33</v>
      </c>
      <c r="FJ24" s="26">
        <v>70.75</v>
      </c>
      <c r="FK24" s="26">
        <v>69.39</v>
      </c>
      <c r="FL24" s="26">
        <v>78.7</v>
      </c>
      <c r="FM24" s="26">
        <v>87.96</v>
      </c>
      <c r="FN24" s="26">
        <v>85.53</v>
      </c>
      <c r="FO24" s="26">
        <v>74.22</v>
      </c>
      <c r="FP24" s="26">
        <v>70.930000000000007</v>
      </c>
      <c r="FQ24" s="26">
        <v>69.91</v>
      </c>
      <c r="FR24" s="26">
        <v>76.34</v>
      </c>
      <c r="FS24" s="26">
        <v>78.37</v>
      </c>
      <c r="FT24" s="26">
        <v>79.86</v>
      </c>
      <c r="FU24" s="26">
        <v>76.73</v>
      </c>
      <c r="FV24" s="26">
        <v>75.040000000000006</v>
      </c>
      <c r="FW24" s="26">
        <v>72.72</v>
      </c>
      <c r="FX24" s="26">
        <v>82.92</v>
      </c>
      <c r="FY24" s="26">
        <v>89.01</v>
      </c>
      <c r="FZ24" s="26">
        <v>89.55</v>
      </c>
      <c r="GA24" s="26">
        <v>76.48</v>
      </c>
      <c r="GB24" s="26">
        <v>73.569999999999993</v>
      </c>
      <c r="GC24" s="26">
        <v>74.95</v>
      </c>
      <c r="GD24" s="26">
        <v>80.599999999999994</v>
      </c>
    </row>
    <row r="25" spans="1:186" s="41" customFormat="1">
      <c r="A25" s="60"/>
      <c r="B25" s="458"/>
      <c r="C25" s="458"/>
      <c r="D25" s="458"/>
      <c r="E25" s="458"/>
      <c r="F25" s="45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</row>
    <row r="26" spans="1:186" s="41" customFormat="1">
      <c r="A26" s="60"/>
      <c r="B26" s="458"/>
      <c r="C26" s="458" t="s">
        <v>84</v>
      </c>
      <c r="D26" s="458" t="s">
        <v>76</v>
      </c>
      <c r="E26" s="458" t="s">
        <v>68</v>
      </c>
      <c r="F26" s="458" t="s">
        <v>77</v>
      </c>
      <c r="G26" s="26" t="s">
        <v>191</v>
      </c>
      <c r="H26" s="26" t="s">
        <v>191</v>
      </c>
      <c r="I26" s="26" t="s">
        <v>191</v>
      </c>
      <c r="J26" s="26" t="s">
        <v>191</v>
      </c>
      <c r="K26" s="26" t="s">
        <v>191</v>
      </c>
      <c r="L26" s="26" t="s">
        <v>191</v>
      </c>
      <c r="M26" s="26" t="s">
        <v>191</v>
      </c>
      <c r="N26" s="26" t="s">
        <v>191</v>
      </c>
      <c r="O26" s="26" t="s">
        <v>191</v>
      </c>
      <c r="P26" s="26" t="s">
        <v>191</v>
      </c>
      <c r="Q26" s="26" t="s">
        <v>191</v>
      </c>
      <c r="R26" s="26" t="s">
        <v>191</v>
      </c>
      <c r="S26" s="26" t="s">
        <v>191</v>
      </c>
      <c r="T26" s="26" t="s">
        <v>191</v>
      </c>
      <c r="U26" s="26" t="s">
        <v>191</v>
      </c>
      <c r="V26" s="26" t="s">
        <v>191</v>
      </c>
      <c r="W26" s="26" t="s">
        <v>191</v>
      </c>
      <c r="X26" s="26" t="s">
        <v>191</v>
      </c>
      <c r="Y26" s="26" t="s">
        <v>191</v>
      </c>
      <c r="Z26" s="26" t="s">
        <v>191</v>
      </c>
      <c r="AA26" s="26" t="s">
        <v>191</v>
      </c>
      <c r="AB26" s="26" t="s">
        <v>191</v>
      </c>
      <c r="AC26" s="26" t="s">
        <v>191</v>
      </c>
      <c r="AD26" s="26" t="s">
        <v>191</v>
      </c>
      <c r="AE26" s="26" t="s">
        <v>191</v>
      </c>
      <c r="AF26" s="26" t="s">
        <v>191</v>
      </c>
      <c r="AG26" s="26" t="s">
        <v>191</v>
      </c>
      <c r="AH26" s="26" t="s">
        <v>191</v>
      </c>
      <c r="AI26" s="26" t="s">
        <v>191</v>
      </c>
      <c r="AJ26" s="26" t="s">
        <v>191</v>
      </c>
      <c r="AK26" s="26" t="s">
        <v>191</v>
      </c>
      <c r="AL26" s="26" t="s">
        <v>191</v>
      </c>
      <c r="AM26" s="26" t="s">
        <v>191</v>
      </c>
      <c r="AN26" s="26" t="s">
        <v>191</v>
      </c>
      <c r="AO26" s="26" t="s">
        <v>191</v>
      </c>
      <c r="AP26" s="26" t="s">
        <v>191</v>
      </c>
      <c r="AQ26" s="26" t="s">
        <v>191</v>
      </c>
      <c r="AR26" s="26" t="s">
        <v>191</v>
      </c>
      <c r="AS26" s="26" t="s">
        <v>191</v>
      </c>
      <c r="AT26" s="26" t="s">
        <v>191</v>
      </c>
      <c r="AU26" s="26" t="s">
        <v>191</v>
      </c>
      <c r="AV26" s="26" t="s">
        <v>191</v>
      </c>
      <c r="AW26" s="26" t="s">
        <v>191</v>
      </c>
      <c r="AX26" s="26" t="s">
        <v>191</v>
      </c>
      <c r="AY26" s="26" t="s">
        <v>191</v>
      </c>
      <c r="AZ26" s="26" t="s">
        <v>191</v>
      </c>
      <c r="BA26" s="26" t="s">
        <v>191</v>
      </c>
      <c r="BB26" s="26" t="s">
        <v>191</v>
      </c>
      <c r="BC26" s="26" t="s">
        <v>191</v>
      </c>
      <c r="BD26" s="26" t="s">
        <v>191</v>
      </c>
      <c r="BE26" s="26" t="s">
        <v>191</v>
      </c>
      <c r="BF26" s="26" t="s">
        <v>191</v>
      </c>
      <c r="BG26" s="26" t="s">
        <v>191</v>
      </c>
      <c r="BH26" s="26" t="s">
        <v>191</v>
      </c>
      <c r="BI26" s="26" t="s">
        <v>191</v>
      </c>
      <c r="BJ26" s="26" t="s">
        <v>191</v>
      </c>
      <c r="BK26" s="26" t="s">
        <v>191</v>
      </c>
      <c r="BL26" s="26" t="s">
        <v>191</v>
      </c>
      <c r="BM26" s="26" t="s">
        <v>191</v>
      </c>
      <c r="BN26" s="26" t="s">
        <v>191</v>
      </c>
      <c r="BO26" s="26" t="s">
        <v>191</v>
      </c>
      <c r="BP26" s="26" t="s">
        <v>191</v>
      </c>
      <c r="BQ26" s="26" t="s">
        <v>191</v>
      </c>
      <c r="BR26" s="26" t="s">
        <v>191</v>
      </c>
      <c r="BS26" s="26" t="s">
        <v>191</v>
      </c>
      <c r="BT26" s="26" t="s">
        <v>191</v>
      </c>
      <c r="BU26" s="26" t="s">
        <v>191</v>
      </c>
      <c r="BV26" s="26" t="s">
        <v>191</v>
      </c>
      <c r="BW26" s="26" t="s">
        <v>191</v>
      </c>
      <c r="BX26" s="26" t="s">
        <v>191</v>
      </c>
      <c r="BY26" s="26" t="s">
        <v>191</v>
      </c>
      <c r="BZ26" s="26" t="s">
        <v>191</v>
      </c>
      <c r="CA26" s="26" t="s">
        <v>191</v>
      </c>
      <c r="CB26" s="26" t="s">
        <v>191</v>
      </c>
      <c r="CC26" s="26" t="s">
        <v>191</v>
      </c>
      <c r="CD26" s="26" t="s">
        <v>191</v>
      </c>
      <c r="CE26" s="26" t="s">
        <v>191</v>
      </c>
      <c r="CF26" s="26" t="s">
        <v>191</v>
      </c>
      <c r="CG26" s="26" t="s">
        <v>191</v>
      </c>
      <c r="CH26" s="26" t="s">
        <v>191</v>
      </c>
      <c r="CI26" s="26" t="s">
        <v>191</v>
      </c>
      <c r="CJ26" s="26" t="s">
        <v>191</v>
      </c>
      <c r="CK26" s="26" t="s">
        <v>191</v>
      </c>
      <c r="CL26" s="26" t="s">
        <v>191</v>
      </c>
      <c r="CM26" s="26" t="s">
        <v>191</v>
      </c>
      <c r="CN26" s="26" t="s">
        <v>191</v>
      </c>
      <c r="CO26" s="26" t="s">
        <v>191</v>
      </c>
      <c r="CP26" s="26" t="s">
        <v>191</v>
      </c>
      <c r="CQ26" s="26" t="s">
        <v>191</v>
      </c>
      <c r="CR26" s="26" t="s">
        <v>191</v>
      </c>
      <c r="CS26" s="26" t="s">
        <v>191</v>
      </c>
      <c r="CT26" s="26" t="s">
        <v>191</v>
      </c>
      <c r="CU26" s="26" t="s">
        <v>191</v>
      </c>
      <c r="CV26" s="26" t="s">
        <v>191</v>
      </c>
      <c r="CW26" s="26" t="s">
        <v>191</v>
      </c>
      <c r="CX26" s="26" t="s">
        <v>191</v>
      </c>
      <c r="CY26" s="26" t="s">
        <v>191</v>
      </c>
      <c r="CZ26" s="26" t="s">
        <v>191</v>
      </c>
      <c r="DA26" s="26" t="s">
        <v>191</v>
      </c>
      <c r="DB26" s="26" t="s">
        <v>191</v>
      </c>
      <c r="DC26" s="26" t="s">
        <v>191</v>
      </c>
      <c r="DD26" s="26" t="s">
        <v>191</v>
      </c>
      <c r="DE26" s="26" t="s">
        <v>191</v>
      </c>
      <c r="DF26" s="26" t="s">
        <v>191</v>
      </c>
      <c r="DG26" s="26" t="s">
        <v>191</v>
      </c>
      <c r="DH26" s="26" t="s">
        <v>191</v>
      </c>
      <c r="DI26" s="26" t="s">
        <v>191</v>
      </c>
      <c r="DJ26" s="26" t="s">
        <v>191</v>
      </c>
      <c r="DK26" s="26" t="s">
        <v>191</v>
      </c>
      <c r="DL26" s="26" t="s">
        <v>191</v>
      </c>
      <c r="DM26" s="26" t="s">
        <v>191</v>
      </c>
      <c r="DN26" s="26" t="s">
        <v>191</v>
      </c>
      <c r="DO26" s="26" t="s">
        <v>191</v>
      </c>
      <c r="DP26" s="26" t="s">
        <v>191</v>
      </c>
      <c r="DQ26" s="26" t="s">
        <v>191</v>
      </c>
      <c r="DR26" s="26" t="s">
        <v>191</v>
      </c>
      <c r="DS26" s="26" t="s">
        <v>191</v>
      </c>
      <c r="DT26" s="26" t="s">
        <v>191</v>
      </c>
      <c r="DU26" s="26" t="s">
        <v>191</v>
      </c>
      <c r="DV26" s="26" t="s">
        <v>191</v>
      </c>
      <c r="DW26" s="26" t="s">
        <v>191</v>
      </c>
      <c r="DX26" s="26" t="s">
        <v>191</v>
      </c>
      <c r="DY26" s="26" t="s">
        <v>191</v>
      </c>
      <c r="DZ26" s="26" t="s">
        <v>191</v>
      </c>
      <c r="EA26" s="26" t="s">
        <v>191</v>
      </c>
      <c r="EB26" s="26" t="s">
        <v>191</v>
      </c>
      <c r="EC26" s="26" t="s">
        <v>191</v>
      </c>
      <c r="ED26" s="26" t="s">
        <v>191</v>
      </c>
      <c r="EE26" s="26" t="s">
        <v>191</v>
      </c>
      <c r="EF26" s="26" t="s">
        <v>191</v>
      </c>
      <c r="EG26" s="26" t="s">
        <v>191</v>
      </c>
      <c r="EH26" s="26" t="s">
        <v>191</v>
      </c>
      <c r="EI26" s="26" t="s">
        <v>191</v>
      </c>
      <c r="EJ26" s="26" t="s">
        <v>191</v>
      </c>
      <c r="EK26" s="26" t="s">
        <v>191</v>
      </c>
      <c r="EL26" s="26" t="s">
        <v>191</v>
      </c>
      <c r="EM26" s="26" t="s">
        <v>191</v>
      </c>
      <c r="EN26" s="26" t="s">
        <v>191</v>
      </c>
      <c r="EO26" s="26" t="s">
        <v>191</v>
      </c>
      <c r="EP26" s="26" t="s">
        <v>191</v>
      </c>
      <c r="EQ26" s="26" t="s">
        <v>191</v>
      </c>
      <c r="ER26" s="26" t="s">
        <v>191</v>
      </c>
      <c r="ES26" s="26" t="s">
        <v>191</v>
      </c>
      <c r="ET26" s="26" t="s">
        <v>191</v>
      </c>
      <c r="EU26" s="26" t="s">
        <v>191</v>
      </c>
      <c r="EV26" s="26" t="s">
        <v>191</v>
      </c>
      <c r="EW26" s="26" t="s">
        <v>191</v>
      </c>
      <c r="EX26" s="26" t="s">
        <v>191</v>
      </c>
      <c r="EY26" s="26" t="s">
        <v>191</v>
      </c>
      <c r="EZ26" s="26" t="s">
        <v>191</v>
      </c>
      <c r="FA26" s="26" t="s">
        <v>191</v>
      </c>
      <c r="FB26" s="26" t="s">
        <v>191</v>
      </c>
      <c r="FC26" s="26" t="s">
        <v>191</v>
      </c>
      <c r="FD26" s="26" t="s">
        <v>191</v>
      </c>
      <c r="FE26" s="26" t="s">
        <v>191</v>
      </c>
      <c r="FF26" s="26" t="s">
        <v>191</v>
      </c>
      <c r="FG26" s="26" t="s">
        <v>191</v>
      </c>
      <c r="FH26" s="26" t="s">
        <v>191</v>
      </c>
      <c r="FI26" s="26" t="s">
        <v>191</v>
      </c>
      <c r="FJ26" s="26" t="s">
        <v>191</v>
      </c>
      <c r="FK26" s="26" t="s">
        <v>191</v>
      </c>
      <c r="FL26" s="26" t="s">
        <v>191</v>
      </c>
      <c r="FM26" s="26" t="s">
        <v>191</v>
      </c>
      <c r="FN26" s="26" t="s">
        <v>191</v>
      </c>
      <c r="FO26" s="26" t="s">
        <v>191</v>
      </c>
      <c r="FP26" s="26" t="s">
        <v>191</v>
      </c>
      <c r="FQ26" s="26" t="s">
        <v>191</v>
      </c>
      <c r="FR26" s="26" t="s">
        <v>191</v>
      </c>
      <c r="FS26" s="26" t="s">
        <v>191</v>
      </c>
      <c r="FT26" s="26" t="s">
        <v>191</v>
      </c>
      <c r="FU26" s="26" t="s">
        <v>191</v>
      </c>
      <c r="FV26" s="26" t="s">
        <v>191</v>
      </c>
      <c r="FW26" s="26" t="s">
        <v>191</v>
      </c>
      <c r="FX26" s="26" t="s">
        <v>191</v>
      </c>
      <c r="FY26" s="26" t="s">
        <v>191</v>
      </c>
      <c r="FZ26" s="26" t="s">
        <v>191</v>
      </c>
      <c r="GA26" s="26" t="s">
        <v>191</v>
      </c>
      <c r="GB26" s="26" t="s">
        <v>191</v>
      </c>
      <c r="GC26" s="26" t="s">
        <v>191</v>
      </c>
      <c r="GD26" s="26" t="s">
        <v>191</v>
      </c>
    </row>
    <row r="27" spans="1:186" s="41" customFormat="1">
      <c r="A27" s="60"/>
      <c r="B27" s="458"/>
      <c r="C27" s="458" t="s">
        <v>84</v>
      </c>
      <c r="D27" s="458" t="s">
        <v>76</v>
      </c>
      <c r="E27" s="458" t="s">
        <v>68</v>
      </c>
      <c r="F27" s="458" t="s">
        <v>78</v>
      </c>
      <c r="G27" s="26" t="s">
        <v>191</v>
      </c>
      <c r="H27" s="26" t="s">
        <v>191</v>
      </c>
      <c r="I27" s="26" t="s">
        <v>191</v>
      </c>
      <c r="J27" s="26" t="s">
        <v>191</v>
      </c>
      <c r="K27" s="26" t="s">
        <v>191</v>
      </c>
      <c r="L27" s="26" t="s">
        <v>191</v>
      </c>
      <c r="M27" s="26" t="s">
        <v>191</v>
      </c>
      <c r="N27" s="26" t="s">
        <v>191</v>
      </c>
      <c r="O27" s="26" t="s">
        <v>191</v>
      </c>
      <c r="P27" s="26" t="s">
        <v>191</v>
      </c>
      <c r="Q27" s="26" t="s">
        <v>191</v>
      </c>
      <c r="R27" s="26" t="s">
        <v>191</v>
      </c>
      <c r="S27" s="26" t="s">
        <v>191</v>
      </c>
      <c r="T27" s="26" t="s">
        <v>191</v>
      </c>
      <c r="U27" s="26" t="s">
        <v>191</v>
      </c>
      <c r="V27" s="26" t="s">
        <v>191</v>
      </c>
      <c r="W27" s="26" t="s">
        <v>191</v>
      </c>
      <c r="X27" s="26" t="s">
        <v>191</v>
      </c>
      <c r="Y27" s="26" t="s">
        <v>191</v>
      </c>
      <c r="Z27" s="26" t="s">
        <v>191</v>
      </c>
      <c r="AA27" s="26" t="s">
        <v>191</v>
      </c>
      <c r="AB27" s="26" t="s">
        <v>191</v>
      </c>
      <c r="AC27" s="26" t="s">
        <v>191</v>
      </c>
      <c r="AD27" s="26" t="s">
        <v>191</v>
      </c>
      <c r="AE27" s="26" t="s">
        <v>191</v>
      </c>
      <c r="AF27" s="26" t="s">
        <v>191</v>
      </c>
      <c r="AG27" s="26" t="s">
        <v>191</v>
      </c>
      <c r="AH27" s="26" t="s">
        <v>191</v>
      </c>
      <c r="AI27" s="26" t="s">
        <v>191</v>
      </c>
      <c r="AJ27" s="26" t="s">
        <v>191</v>
      </c>
      <c r="AK27" s="26" t="s">
        <v>191</v>
      </c>
      <c r="AL27" s="26" t="s">
        <v>191</v>
      </c>
      <c r="AM27" s="26" t="s">
        <v>191</v>
      </c>
      <c r="AN27" s="26" t="s">
        <v>191</v>
      </c>
      <c r="AO27" s="26" t="s">
        <v>191</v>
      </c>
      <c r="AP27" s="26" t="s">
        <v>191</v>
      </c>
      <c r="AQ27" s="26" t="s">
        <v>191</v>
      </c>
      <c r="AR27" s="26" t="s">
        <v>191</v>
      </c>
      <c r="AS27" s="26" t="s">
        <v>191</v>
      </c>
      <c r="AT27" s="26" t="s">
        <v>191</v>
      </c>
      <c r="AU27" s="26" t="s">
        <v>191</v>
      </c>
      <c r="AV27" s="26" t="s">
        <v>191</v>
      </c>
      <c r="AW27" s="26" t="s">
        <v>191</v>
      </c>
      <c r="AX27" s="26" t="s">
        <v>191</v>
      </c>
      <c r="AY27" s="26" t="s">
        <v>191</v>
      </c>
      <c r="AZ27" s="26" t="s">
        <v>191</v>
      </c>
      <c r="BA27" s="26" t="s">
        <v>191</v>
      </c>
      <c r="BB27" s="26" t="s">
        <v>191</v>
      </c>
      <c r="BC27" s="26" t="s">
        <v>191</v>
      </c>
      <c r="BD27" s="26" t="s">
        <v>191</v>
      </c>
      <c r="BE27" s="26" t="s">
        <v>191</v>
      </c>
      <c r="BF27" s="26" t="s">
        <v>191</v>
      </c>
      <c r="BG27" s="26" t="s">
        <v>191</v>
      </c>
      <c r="BH27" s="26" t="s">
        <v>191</v>
      </c>
      <c r="BI27" s="26" t="s">
        <v>191</v>
      </c>
      <c r="BJ27" s="26" t="s">
        <v>191</v>
      </c>
      <c r="BK27" s="26" t="s">
        <v>191</v>
      </c>
      <c r="BL27" s="26" t="s">
        <v>191</v>
      </c>
      <c r="BM27" s="26" t="s">
        <v>191</v>
      </c>
      <c r="BN27" s="26" t="s">
        <v>191</v>
      </c>
      <c r="BO27" s="26" t="s">
        <v>191</v>
      </c>
      <c r="BP27" s="26" t="s">
        <v>191</v>
      </c>
      <c r="BQ27" s="26" t="s">
        <v>191</v>
      </c>
      <c r="BR27" s="26" t="s">
        <v>191</v>
      </c>
      <c r="BS27" s="26" t="s">
        <v>191</v>
      </c>
      <c r="BT27" s="26" t="s">
        <v>191</v>
      </c>
      <c r="BU27" s="26" t="s">
        <v>191</v>
      </c>
      <c r="BV27" s="26" t="s">
        <v>191</v>
      </c>
      <c r="BW27" s="26" t="s">
        <v>191</v>
      </c>
      <c r="BX27" s="26" t="s">
        <v>191</v>
      </c>
      <c r="BY27" s="26" t="s">
        <v>191</v>
      </c>
      <c r="BZ27" s="26" t="s">
        <v>191</v>
      </c>
      <c r="CA27" s="26" t="s">
        <v>191</v>
      </c>
      <c r="CB27" s="26" t="s">
        <v>191</v>
      </c>
      <c r="CC27" s="26" t="s">
        <v>191</v>
      </c>
      <c r="CD27" s="26" t="s">
        <v>191</v>
      </c>
      <c r="CE27" s="26" t="s">
        <v>191</v>
      </c>
      <c r="CF27" s="26" t="s">
        <v>191</v>
      </c>
      <c r="CG27" s="26" t="s">
        <v>191</v>
      </c>
      <c r="CH27" s="26" t="s">
        <v>191</v>
      </c>
      <c r="CI27" s="26" t="s">
        <v>191</v>
      </c>
      <c r="CJ27" s="26" t="s">
        <v>191</v>
      </c>
      <c r="CK27" s="26" t="s">
        <v>191</v>
      </c>
      <c r="CL27" s="26" t="s">
        <v>191</v>
      </c>
      <c r="CM27" s="26" t="s">
        <v>191</v>
      </c>
      <c r="CN27" s="26" t="s">
        <v>191</v>
      </c>
      <c r="CO27" s="26" t="s">
        <v>191</v>
      </c>
      <c r="CP27" s="26" t="s">
        <v>191</v>
      </c>
      <c r="CQ27" s="26" t="s">
        <v>191</v>
      </c>
      <c r="CR27" s="26" t="s">
        <v>191</v>
      </c>
      <c r="CS27" s="26" t="s">
        <v>191</v>
      </c>
      <c r="CT27" s="26" t="s">
        <v>191</v>
      </c>
      <c r="CU27" s="26" t="s">
        <v>191</v>
      </c>
      <c r="CV27" s="26" t="s">
        <v>191</v>
      </c>
      <c r="CW27" s="26" t="s">
        <v>191</v>
      </c>
      <c r="CX27" s="26" t="s">
        <v>191</v>
      </c>
      <c r="CY27" s="26" t="s">
        <v>191</v>
      </c>
      <c r="CZ27" s="26" t="s">
        <v>191</v>
      </c>
      <c r="DA27" s="26" t="s">
        <v>191</v>
      </c>
      <c r="DB27" s="26" t="s">
        <v>191</v>
      </c>
      <c r="DC27" s="26" t="s">
        <v>191</v>
      </c>
      <c r="DD27" s="26" t="s">
        <v>191</v>
      </c>
      <c r="DE27" s="26" t="s">
        <v>191</v>
      </c>
      <c r="DF27" s="26" t="s">
        <v>191</v>
      </c>
      <c r="DG27" s="26" t="s">
        <v>191</v>
      </c>
      <c r="DH27" s="26" t="s">
        <v>191</v>
      </c>
      <c r="DI27" s="26" t="s">
        <v>191</v>
      </c>
      <c r="DJ27" s="26" t="s">
        <v>191</v>
      </c>
      <c r="DK27" s="26" t="s">
        <v>191</v>
      </c>
      <c r="DL27" s="26" t="s">
        <v>191</v>
      </c>
      <c r="DM27" s="26" t="s">
        <v>191</v>
      </c>
      <c r="DN27" s="26" t="s">
        <v>191</v>
      </c>
      <c r="DO27" s="26" t="s">
        <v>191</v>
      </c>
      <c r="DP27" s="26" t="s">
        <v>191</v>
      </c>
      <c r="DQ27" s="26" t="s">
        <v>191</v>
      </c>
      <c r="DR27" s="26" t="s">
        <v>191</v>
      </c>
      <c r="DS27" s="26" t="s">
        <v>191</v>
      </c>
      <c r="DT27" s="26" t="s">
        <v>191</v>
      </c>
      <c r="DU27" s="26" t="s">
        <v>191</v>
      </c>
      <c r="DV27" s="26" t="s">
        <v>191</v>
      </c>
      <c r="DW27" s="26" t="s">
        <v>191</v>
      </c>
      <c r="DX27" s="26" t="s">
        <v>191</v>
      </c>
      <c r="DY27" s="26" t="s">
        <v>191</v>
      </c>
      <c r="DZ27" s="26" t="s">
        <v>191</v>
      </c>
      <c r="EA27" s="26" t="s">
        <v>191</v>
      </c>
      <c r="EB27" s="26" t="s">
        <v>191</v>
      </c>
      <c r="EC27" s="26" t="s">
        <v>191</v>
      </c>
      <c r="ED27" s="26" t="s">
        <v>191</v>
      </c>
      <c r="EE27" s="26" t="s">
        <v>191</v>
      </c>
      <c r="EF27" s="26" t="s">
        <v>191</v>
      </c>
      <c r="EG27" s="26" t="s">
        <v>191</v>
      </c>
      <c r="EH27" s="26" t="s">
        <v>191</v>
      </c>
      <c r="EI27" s="26" t="s">
        <v>191</v>
      </c>
      <c r="EJ27" s="26" t="s">
        <v>191</v>
      </c>
      <c r="EK27" s="26" t="s">
        <v>191</v>
      </c>
      <c r="EL27" s="26" t="s">
        <v>191</v>
      </c>
      <c r="EM27" s="26" t="s">
        <v>191</v>
      </c>
      <c r="EN27" s="26" t="s">
        <v>191</v>
      </c>
      <c r="EO27" s="26" t="s">
        <v>191</v>
      </c>
      <c r="EP27" s="26" t="s">
        <v>191</v>
      </c>
      <c r="EQ27" s="26" t="s">
        <v>191</v>
      </c>
      <c r="ER27" s="26" t="s">
        <v>191</v>
      </c>
      <c r="ES27" s="26" t="s">
        <v>191</v>
      </c>
      <c r="ET27" s="26" t="s">
        <v>191</v>
      </c>
      <c r="EU27" s="26" t="s">
        <v>191</v>
      </c>
      <c r="EV27" s="26" t="s">
        <v>191</v>
      </c>
      <c r="EW27" s="26" t="s">
        <v>191</v>
      </c>
      <c r="EX27" s="26" t="s">
        <v>191</v>
      </c>
      <c r="EY27" s="26" t="s">
        <v>191</v>
      </c>
      <c r="EZ27" s="26" t="s">
        <v>191</v>
      </c>
      <c r="FA27" s="26" t="s">
        <v>191</v>
      </c>
      <c r="FB27" s="26" t="s">
        <v>191</v>
      </c>
      <c r="FC27" s="26" t="s">
        <v>191</v>
      </c>
      <c r="FD27" s="26" t="s">
        <v>191</v>
      </c>
      <c r="FE27" s="26" t="s">
        <v>191</v>
      </c>
      <c r="FF27" s="26" t="s">
        <v>191</v>
      </c>
      <c r="FG27" s="26" t="s">
        <v>191</v>
      </c>
      <c r="FH27" s="26" t="s">
        <v>191</v>
      </c>
      <c r="FI27" s="26" t="s">
        <v>191</v>
      </c>
      <c r="FJ27" s="26" t="s">
        <v>191</v>
      </c>
      <c r="FK27" s="26" t="s">
        <v>191</v>
      </c>
      <c r="FL27" s="26" t="s">
        <v>191</v>
      </c>
      <c r="FM27" s="26" t="s">
        <v>191</v>
      </c>
      <c r="FN27" s="26" t="s">
        <v>191</v>
      </c>
      <c r="FO27" s="26" t="s">
        <v>191</v>
      </c>
      <c r="FP27" s="26" t="s">
        <v>191</v>
      </c>
      <c r="FQ27" s="26" t="s">
        <v>191</v>
      </c>
      <c r="FR27" s="26" t="s">
        <v>191</v>
      </c>
      <c r="FS27" s="26" t="s">
        <v>191</v>
      </c>
      <c r="FT27" s="26" t="s">
        <v>191</v>
      </c>
      <c r="FU27" s="26" t="s">
        <v>191</v>
      </c>
      <c r="FV27" s="26" t="s">
        <v>191</v>
      </c>
      <c r="FW27" s="26" t="s">
        <v>191</v>
      </c>
      <c r="FX27" s="26" t="s">
        <v>191</v>
      </c>
      <c r="FY27" s="26" t="s">
        <v>191</v>
      </c>
      <c r="FZ27" s="26" t="s">
        <v>191</v>
      </c>
      <c r="GA27" s="26" t="s">
        <v>191</v>
      </c>
      <c r="GB27" s="26" t="s">
        <v>191</v>
      </c>
      <c r="GC27" s="26" t="s">
        <v>191</v>
      </c>
      <c r="GD27" s="26" t="s">
        <v>191</v>
      </c>
    </row>
    <row r="28" spans="1:186" s="41" customFormat="1">
      <c r="A28" s="60"/>
      <c r="B28" s="458"/>
      <c r="C28" s="458" t="s">
        <v>84</v>
      </c>
      <c r="D28" s="458" t="s">
        <v>76</v>
      </c>
      <c r="E28" s="458" t="s">
        <v>68</v>
      </c>
      <c r="F28" s="458" t="s">
        <v>79</v>
      </c>
      <c r="G28" s="26">
        <v>27.46</v>
      </c>
      <c r="H28" s="26">
        <v>27.83</v>
      </c>
      <c r="I28" s="26">
        <v>25.84</v>
      </c>
      <c r="J28" s="26">
        <v>24.08</v>
      </c>
      <c r="K28" s="26">
        <v>22.75</v>
      </c>
      <c r="L28" s="26">
        <v>23.03</v>
      </c>
      <c r="M28" s="26">
        <v>25.04</v>
      </c>
      <c r="N28" s="26">
        <v>24.54</v>
      </c>
      <c r="O28" s="26">
        <v>23.02</v>
      </c>
      <c r="P28" s="26">
        <v>23.94</v>
      </c>
      <c r="Q28" s="26">
        <v>24.2</v>
      </c>
      <c r="R28" s="26">
        <v>25.13</v>
      </c>
      <c r="S28" s="26">
        <v>28.52</v>
      </c>
      <c r="T28" s="26">
        <v>28.9</v>
      </c>
      <c r="U28" s="26">
        <v>25.4</v>
      </c>
      <c r="V28" s="26">
        <v>24.78</v>
      </c>
      <c r="W28" s="26">
        <v>23.6</v>
      </c>
      <c r="X28" s="26">
        <v>24.96</v>
      </c>
      <c r="Y28" s="26">
        <v>26.57</v>
      </c>
      <c r="Z28" s="26">
        <v>26.06</v>
      </c>
      <c r="AA28" s="26">
        <v>22.84</v>
      </c>
      <c r="AB28" s="26">
        <v>23.91</v>
      </c>
      <c r="AC28" s="26">
        <v>24.72</v>
      </c>
      <c r="AD28" s="26">
        <v>24.85</v>
      </c>
      <c r="AE28" s="26">
        <v>29.5</v>
      </c>
      <c r="AF28" s="26">
        <v>29.89</v>
      </c>
      <c r="AG28" s="26">
        <v>26.5</v>
      </c>
      <c r="AH28" s="26">
        <v>25.87</v>
      </c>
      <c r="AI28" s="26">
        <v>25.04</v>
      </c>
      <c r="AJ28" s="26">
        <v>26.39</v>
      </c>
      <c r="AK28" s="26">
        <v>27.92</v>
      </c>
      <c r="AL28" s="26">
        <v>27.38</v>
      </c>
      <c r="AM28" s="26">
        <v>24.18</v>
      </c>
      <c r="AN28" s="26">
        <v>25.22</v>
      </c>
      <c r="AO28" s="26">
        <v>26.08</v>
      </c>
      <c r="AP28" s="26">
        <v>25.91</v>
      </c>
      <c r="AQ28" s="26">
        <v>31.69</v>
      </c>
      <c r="AR28" s="26">
        <v>32.119999999999997</v>
      </c>
      <c r="AS28" s="26">
        <v>28.14</v>
      </c>
      <c r="AT28" s="26">
        <v>27.46</v>
      </c>
      <c r="AU28" s="26">
        <v>26.47</v>
      </c>
      <c r="AV28" s="26">
        <v>27.84</v>
      </c>
      <c r="AW28" s="26">
        <v>30.21</v>
      </c>
      <c r="AX28" s="26">
        <v>29.63</v>
      </c>
      <c r="AY28" s="26">
        <v>26.14</v>
      </c>
      <c r="AZ28" s="26">
        <v>27.02</v>
      </c>
      <c r="BA28" s="26">
        <v>27.95</v>
      </c>
      <c r="BB28" s="26">
        <v>27.95</v>
      </c>
      <c r="BC28" s="26">
        <v>33.11</v>
      </c>
      <c r="BD28" s="26">
        <v>33.549999999999997</v>
      </c>
      <c r="BE28" s="26">
        <v>29.58</v>
      </c>
      <c r="BF28" s="26">
        <v>28.85</v>
      </c>
      <c r="BG28" s="26">
        <v>26.98</v>
      </c>
      <c r="BH28" s="26">
        <v>28.68</v>
      </c>
      <c r="BI28" s="26">
        <v>30.66</v>
      </c>
      <c r="BJ28" s="26">
        <v>30.06</v>
      </c>
      <c r="BK28" s="26">
        <v>26.37</v>
      </c>
      <c r="BL28" s="26">
        <v>27.58</v>
      </c>
      <c r="BM28" s="26">
        <v>28.58</v>
      </c>
      <c r="BN28" s="26">
        <v>29.64</v>
      </c>
      <c r="BO28" s="26">
        <v>34.47</v>
      </c>
      <c r="BP28" s="26">
        <v>35.22</v>
      </c>
      <c r="BQ28" s="26">
        <v>31.66</v>
      </c>
      <c r="BR28" s="26">
        <v>31.3</v>
      </c>
      <c r="BS28" s="26">
        <v>30.11</v>
      </c>
      <c r="BT28" s="26">
        <v>32.520000000000003</v>
      </c>
      <c r="BU28" s="26">
        <v>36.14</v>
      </c>
      <c r="BV28" s="26">
        <v>36.08</v>
      </c>
      <c r="BW28" s="26">
        <v>32.06</v>
      </c>
      <c r="BX28" s="26">
        <v>32.130000000000003</v>
      </c>
      <c r="BY28" s="26">
        <v>34.090000000000003</v>
      </c>
      <c r="BZ28" s="26">
        <v>36.18</v>
      </c>
      <c r="CA28" s="26">
        <v>39.24</v>
      </c>
      <c r="CB28" s="26">
        <v>40.32</v>
      </c>
      <c r="CC28" s="26">
        <v>37.659999999999997</v>
      </c>
      <c r="CD28" s="26">
        <v>36.94</v>
      </c>
      <c r="CE28" s="26">
        <v>35.270000000000003</v>
      </c>
      <c r="CF28" s="26">
        <v>38.33</v>
      </c>
      <c r="CG28" s="26">
        <v>45.94</v>
      </c>
      <c r="CH28" s="26">
        <v>45.62</v>
      </c>
      <c r="CI28" s="26">
        <v>38.590000000000003</v>
      </c>
      <c r="CJ28" s="26">
        <v>38.270000000000003</v>
      </c>
      <c r="CK28" s="26">
        <v>41.21</v>
      </c>
      <c r="CL28" s="26">
        <v>43.55</v>
      </c>
      <c r="CM28" s="26">
        <v>44.64</v>
      </c>
      <c r="CN28" s="26">
        <v>45.33</v>
      </c>
      <c r="CO28" s="26">
        <v>43.03</v>
      </c>
      <c r="CP28" s="26">
        <v>41.73</v>
      </c>
      <c r="CQ28" s="26">
        <v>40.4</v>
      </c>
      <c r="CR28" s="26">
        <v>43.98</v>
      </c>
      <c r="CS28" s="26">
        <v>52.6</v>
      </c>
      <c r="CT28" s="26">
        <v>51.13</v>
      </c>
      <c r="CU28" s="26">
        <v>41.93</v>
      </c>
      <c r="CV28" s="26">
        <v>41.42</v>
      </c>
      <c r="CW28" s="26">
        <v>43.21</v>
      </c>
      <c r="CX28" s="26">
        <v>45.44</v>
      </c>
      <c r="CY28" s="26">
        <v>47.3</v>
      </c>
      <c r="CZ28" s="26">
        <v>47.33</v>
      </c>
      <c r="DA28" s="26">
        <v>44.84</v>
      </c>
      <c r="DB28" s="26">
        <v>44.27</v>
      </c>
      <c r="DC28" s="26">
        <v>42.13</v>
      </c>
      <c r="DD28" s="26">
        <v>46.08</v>
      </c>
      <c r="DE28" s="26">
        <v>55.23</v>
      </c>
      <c r="DF28" s="26">
        <v>52.63</v>
      </c>
      <c r="DG28" s="26">
        <v>42.72</v>
      </c>
      <c r="DH28" s="26">
        <v>42.73</v>
      </c>
      <c r="DI28" s="26">
        <v>45.13</v>
      </c>
      <c r="DJ28" s="26">
        <v>46.99</v>
      </c>
      <c r="DK28" s="26">
        <v>48.46</v>
      </c>
      <c r="DL28" s="26">
        <v>48.34</v>
      </c>
      <c r="DM28" s="26">
        <v>46.09</v>
      </c>
      <c r="DN28" s="26">
        <v>45.24</v>
      </c>
      <c r="DO28" s="26">
        <v>42.98</v>
      </c>
      <c r="DP28" s="26">
        <v>47.15</v>
      </c>
      <c r="DQ28" s="26">
        <v>56.06</v>
      </c>
      <c r="DR28" s="26">
        <v>52.21</v>
      </c>
      <c r="DS28" s="26">
        <v>43.81</v>
      </c>
      <c r="DT28" s="26">
        <v>44.43</v>
      </c>
      <c r="DU28" s="26">
        <v>46.6</v>
      </c>
      <c r="DV28" s="26">
        <v>48.93</v>
      </c>
      <c r="DW28" s="26">
        <v>49.82</v>
      </c>
      <c r="DX28" s="26">
        <v>49.29</v>
      </c>
      <c r="DY28" s="26">
        <v>47.42</v>
      </c>
      <c r="DZ28" s="26">
        <v>46.99</v>
      </c>
      <c r="EA28" s="26">
        <v>44.6</v>
      </c>
      <c r="EB28" s="26">
        <v>47.75</v>
      </c>
      <c r="EC28" s="26">
        <v>55.91</v>
      </c>
      <c r="ED28" s="26">
        <v>52.48</v>
      </c>
      <c r="EE28" s="26">
        <v>45.34</v>
      </c>
      <c r="EF28" s="26">
        <v>44.66</v>
      </c>
      <c r="EG28" s="26">
        <v>46.85</v>
      </c>
      <c r="EH28" s="26">
        <v>49.64</v>
      </c>
      <c r="EI28" s="26">
        <v>50.15</v>
      </c>
      <c r="EJ28" s="26">
        <v>50.28</v>
      </c>
      <c r="EK28" s="26">
        <v>48.61</v>
      </c>
      <c r="EL28" s="26">
        <v>47.73</v>
      </c>
      <c r="EM28" s="26">
        <v>45.88</v>
      </c>
      <c r="EN28" s="26">
        <v>47.96</v>
      </c>
      <c r="EO28" s="26">
        <v>56.67</v>
      </c>
      <c r="EP28" s="26">
        <v>55.65</v>
      </c>
      <c r="EQ28" s="26">
        <v>46.77</v>
      </c>
      <c r="ER28" s="26">
        <v>46.12</v>
      </c>
      <c r="ES28" s="26">
        <v>48.02</v>
      </c>
      <c r="ET28" s="26">
        <v>51.16</v>
      </c>
      <c r="EU28" s="26">
        <v>52.51</v>
      </c>
      <c r="EV28" s="26">
        <v>52.34</v>
      </c>
      <c r="EW28" s="26">
        <v>50.31</v>
      </c>
      <c r="EX28" s="26">
        <v>49.45</v>
      </c>
      <c r="EY28" s="26">
        <v>48.25</v>
      </c>
      <c r="EZ28" s="26">
        <v>50.29</v>
      </c>
      <c r="FA28" s="26">
        <v>58.75</v>
      </c>
      <c r="FB28" s="26">
        <v>57.45</v>
      </c>
      <c r="FC28" s="26">
        <v>48.27</v>
      </c>
      <c r="FD28" s="26">
        <v>48.5</v>
      </c>
      <c r="FE28" s="26">
        <v>50.27</v>
      </c>
      <c r="FF28" s="26">
        <v>53.29</v>
      </c>
      <c r="FG28" s="26">
        <v>55.92</v>
      </c>
      <c r="FH28" s="26">
        <v>55.92</v>
      </c>
      <c r="FI28" s="26">
        <v>54.45</v>
      </c>
      <c r="FJ28" s="26">
        <v>53.44</v>
      </c>
      <c r="FK28" s="26">
        <v>52.11</v>
      </c>
      <c r="FL28" s="26">
        <v>54.5</v>
      </c>
      <c r="FM28" s="26">
        <v>62.52</v>
      </c>
      <c r="FN28" s="26">
        <v>61.49</v>
      </c>
      <c r="FO28" s="26">
        <v>52.38</v>
      </c>
      <c r="FP28" s="26">
        <v>53.05</v>
      </c>
      <c r="FQ28" s="26">
        <v>54.18</v>
      </c>
      <c r="FR28" s="26">
        <v>57.38</v>
      </c>
      <c r="FS28" s="26">
        <v>59.28</v>
      </c>
      <c r="FT28" s="26">
        <v>59.16</v>
      </c>
      <c r="FU28" s="26">
        <v>57.73</v>
      </c>
      <c r="FV28" s="26">
        <v>56.01</v>
      </c>
      <c r="FW28" s="26">
        <v>54.88</v>
      </c>
      <c r="FX28" s="26">
        <v>57.64</v>
      </c>
      <c r="FY28" s="26">
        <v>65.680000000000007</v>
      </c>
      <c r="FZ28" s="26">
        <v>63.63</v>
      </c>
      <c r="GA28" s="26">
        <v>54.68</v>
      </c>
      <c r="GB28" s="26">
        <v>55.71</v>
      </c>
      <c r="GC28" s="26">
        <v>57.24</v>
      </c>
      <c r="GD28" s="26">
        <v>60.56</v>
      </c>
    </row>
    <row r="29" spans="1:186" s="41" customFormat="1">
      <c r="A29" s="60"/>
      <c r="B29" s="458"/>
      <c r="C29" s="458"/>
      <c r="D29" s="458"/>
      <c r="E29" s="458"/>
      <c r="F29" s="458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</row>
    <row r="30" spans="1:186" s="41" customFormat="1">
      <c r="A30" s="60"/>
      <c r="B30" s="458"/>
      <c r="C30" s="458" t="s">
        <v>85</v>
      </c>
      <c r="D30" s="458" t="s">
        <v>76</v>
      </c>
      <c r="E30" s="458" t="s">
        <v>68</v>
      </c>
      <c r="F30" s="458" t="s">
        <v>77</v>
      </c>
      <c r="G30" s="26" t="s">
        <v>191</v>
      </c>
      <c r="H30" s="26" t="s">
        <v>191</v>
      </c>
      <c r="I30" s="26" t="s">
        <v>191</v>
      </c>
      <c r="J30" s="26" t="s">
        <v>191</v>
      </c>
      <c r="K30" s="26" t="s">
        <v>191</v>
      </c>
      <c r="L30" s="26" t="s">
        <v>191</v>
      </c>
      <c r="M30" s="26" t="s">
        <v>191</v>
      </c>
      <c r="N30" s="26" t="s">
        <v>191</v>
      </c>
      <c r="O30" s="26" t="s">
        <v>191</v>
      </c>
      <c r="P30" s="26" t="s">
        <v>191</v>
      </c>
      <c r="Q30" s="26" t="s">
        <v>191</v>
      </c>
      <c r="R30" s="26" t="s">
        <v>191</v>
      </c>
      <c r="S30" s="26" t="s">
        <v>191</v>
      </c>
      <c r="T30" s="26" t="s">
        <v>191</v>
      </c>
      <c r="U30" s="26" t="s">
        <v>191</v>
      </c>
      <c r="V30" s="26" t="s">
        <v>191</v>
      </c>
      <c r="W30" s="26" t="s">
        <v>191</v>
      </c>
      <c r="X30" s="26" t="s">
        <v>191</v>
      </c>
      <c r="Y30" s="26" t="s">
        <v>191</v>
      </c>
      <c r="Z30" s="26" t="s">
        <v>191</v>
      </c>
      <c r="AA30" s="26" t="s">
        <v>191</v>
      </c>
      <c r="AB30" s="26" t="s">
        <v>191</v>
      </c>
      <c r="AC30" s="26" t="s">
        <v>191</v>
      </c>
      <c r="AD30" s="26" t="s">
        <v>191</v>
      </c>
      <c r="AE30" s="26" t="s">
        <v>191</v>
      </c>
      <c r="AF30" s="26" t="s">
        <v>191</v>
      </c>
      <c r="AG30" s="26" t="s">
        <v>191</v>
      </c>
      <c r="AH30" s="26" t="s">
        <v>191</v>
      </c>
      <c r="AI30" s="26" t="s">
        <v>191</v>
      </c>
      <c r="AJ30" s="26" t="s">
        <v>191</v>
      </c>
      <c r="AK30" s="26" t="s">
        <v>191</v>
      </c>
      <c r="AL30" s="26" t="s">
        <v>191</v>
      </c>
      <c r="AM30" s="26" t="s">
        <v>191</v>
      </c>
      <c r="AN30" s="26" t="s">
        <v>191</v>
      </c>
      <c r="AO30" s="26" t="s">
        <v>191</v>
      </c>
      <c r="AP30" s="26" t="s">
        <v>191</v>
      </c>
      <c r="AQ30" s="26" t="s">
        <v>191</v>
      </c>
      <c r="AR30" s="26" t="s">
        <v>191</v>
      </c>
      <c r="AS30" s="26" t="s">
        <v>191</v>
      </c>
      <c r="AT30" s="26" t="s">
        <v>191</v>
      </c>
      <c r="AU30" s="26" t="s">
        <v>191</v>
      </c>
      <c r="AV30" s="26" t="s">
        <v>191</v>
      </c>
      <c r="AW30" s="26" t="s">
        <v>191</v>
      </c>
      <c r="AX30" s="26" t="s">
        <v>191</v>
      </c>
      <c r="AY30" s="26" t="s">
        <v>191</v>
      </c>
      <c r="AZ30" s="26" t="s">
        <v>191</v>
      </c>
      <c r="BA30" s="26" t="s">
        <v>191</v>
      </c>
      <c r="BB30" s="26" t="s">
        <v>191</v>
      </c>
      <c r="BC30" s="26" t="s">
        <v>191</v>
      </c>
      <c r="BD30" s="26" t="s">
        <v>191</v>
      </c>
      <c r="BE30" s="26" t="s">
        <v>191</v>
      </c>
      <c r="BF30" s="26" t="s">
        <v>191</v>
      </c>
      <c r="BG30" s="26" t="s">
        <v>191</v>
      </c>
      <c r="BH30" s="26" t="s">
        <v>191</v>
      </c>
      <c r="BI30" s="26" t="s">
        <v>191</v>
      </c>
      <c r="BJ30" s="26" t="s">
        <v>191</v>
      </c>
      <c r="BK30" s="26" t="s">
        <v>191</v>
      </c>
      <c r="BL30" s="26" t="s">
        <v>191</v>
      </c>
      <c r="BM30" s="26" t="s">
        <v>191</v>
      </c>
      <c r="BN30" s="26" t="s">
        <v>191</v>
      </c>
      <c r="BO30" s="26" t="s">
        <v>191</v>
      </c>
      <c r="BP30" s="26" t="s">
        <v>191</v>
      </c>
      <c r="BQ30" s="26" t="s">
        <v>191</v>
      </c>
      <c r="BR30" s="26" t="s">
        <v>191</v>
      </c>
      <c r="BS30" s="26" t="s">
        <v>191</v>
      </c>
      <c r="BT30" s="26" t="s">
        <v>191</v>
      </c>
      <c r="BU30" s="26" t="s">
        <v>191</v>
      </c>
      <c r="BV30" s="26" t="s">
        <v>191</v>
      </c>
      <c r="BW30" s="26" t="s">
        <v>191</v>
      </c>
      <c r="BX30" s="26" t="s">
        <v>191</v>
      </c>
      <c r="BY30" s="26" t="s">
        <v>191</v>
      </c>
      <c r="BZ30" s="26" t="s">
        <v>191</v>
      </c>
      <c r="CA30" s="26" t="s">
        <v>191</v>
      </c>
      <c r="CB30" s="26" t="s">
        <v>191</v>
      </c>
      <c r="CC30" s="26" t="s">
        <v>191</v>
      </c>
      <c r="CD30" s="26" t="s">
        <v>191</v>
      </c>
      <c r="CE30" s="26" t="s">
        <v>191</v>
      </c>
      <c r="CF30" s="26" t="s">
        <v>191</v>
      </c>
      <c r="CG30" s="26" t="s">
        <v>191</v>
      </c>
      <c r="CH30" s="26" t="s">
        <v>191</v>
      </c>
      <c r="CI30" s="26" t="s">
        <v>191</v>
      </c>
      <c r="CJ30" s="26" t="s">
        <v>191</v>
      </c>
      <c r="CK30" s="26" t="s">
        <v>191</v>
      </c>
      <c r="CL30" s="26" t="s">
        <v>191</v>
      </c>
      <c r="CM30" s="26" t="s">
        <v>191</v>
      </c>
      <c r="CN30" s="26" t="s">
        <v>191</v>
      </c>
      <c r="CO30" s="26" t="s">
        <v>191</v>
      </c>
      <c r="CP30" s="26" t="s">
        <v>191</v>
      </c>
      <c r="CQ30" s="26" t="s">
        <v>191</v>
      </c>
      <c r="CR30" s="26" t="s">
        <v>191</v>
      </c>
      <c r="CS30" s="26" t="s">
        <v>191</v>
      </c>
      <c r="CT30" s="26" t="s">
        <v>191</v>
      </c>
      <c r="CU30" s="26" t="s">
        <v>191</v>
      </c>
      <c r="CV30" s="26" t="s">
        <v>191</v>
      </c>
      <c r="CW30" s="26" t="s">
        <v>191</v>
      </c>
      <c r="CX30" s="26" t="s">
        <v>191</v>
      </c>
      <c r="CY30" s="26" t="s">
        <v>191</v>
      </c>
      <c r="CZ30" s="26" t="s">
        <v>191</v>
      </c>
      <c r="DA30" s="26" t="s">
        <v>191</v>
      </c>
      <c r="DB30" s="26" t="s">
        <v>191</v>
      </c>
      <c r="DC30" s="26" t="s">
        <v>191</v>
      </c>
      <c r="DD30" s="26" t="s">
        <v>191</v>
      </c>
      <c r="DE30" s="26" t="s">
        <v>191</v>
      </c>
      <c r="DF30" s="26" t="s">
        <v>191</v>
      </c>
      <c r="DG30" s="26" t="s">
        <v>191</v>
      </c>
      <c r="DH30" s="26" t="s">
        <v>191</v>
      </c>
      <c r="DI30" s="26" t="s">
        <v>191</v>
      </c>
      <c r="DJ30" s="26" t="s">
        <v>191</v>
      </c>
      <c r="DK30" s="26" t="s">
        <v>191</v>
      </c>
      <c r="DL30" s="26" t="s">
        <v>191</v>
      </c>
      <c r="DM30" s="26" t="s">
        <v>191</v>
      </c>
      <c r="DN30" s="26" t="s">
        <v>191</v>
      </c>
      <c r="DO30" s="26" t="s">
        <v>191</v>
      </c>
      <c r="DP30" s="26" t="s">
        <v>191</v>
      </c>
      <c r="DQ30" s="26" t="s">
        <v>191</v>
      </c>
      <c r="DR30" s="26" t="s">
        <v>191</v>
      </c>
      <c r="DS30" s="26" t="s">
        <v>191</v>
      </c>
      <c r="DT30" s="26" t="s">
        <v>191</v>
      </c>
      <c r="DU30" s="26" t="s">
        <v>191</v>
      </c>
      <c r="DV30" s="26" t="s">
        <v>191</v>
      </c>
      <c r="DW30" s="26" t="s">
        <v>191</v>
      </c>
      <c r="DX30" s="26" t="s">
        <v>191</v>
      </c>
      <c r="DY30" s="26" t="s">
        <v>191</v>
      </c>
      <c r="DZ30" s="26" t="s">
        <v>191</v>
      </c>
      <c r="EA30" s="26" t="s">
        <v>191</v>
      </c>
      <c r="EB30" s="26" t="s">
        <v>191</v>
      </c>
      <c r="EC30" s="26" t="s">
        <v>191</v>
      </c>
      <c r="ED30" s="26" t="s">
        <v>191</v>
      </c>
      <c r="EE30" s="26" t="s">
        <v>191</v>
      </c>
      <c r="EF30" s="26" t="s">
        <v>191</v>
      </c>
      <c r="EG30" s="26" t="s">
        <v>191</v>
      </c>
      <c r="EH30" s="26" t="s">
        <v>191</v>
      </c>
      <c r="EI30" s="26" t="s">
        <v>191</v>
      </c>
      <c r="EJ30" s="26" t="s">
        <v>191</v>
      </c>
      <c r="EK30" s="26" t="s">
        <v>191</v>
      </c>
      <c r="EL30" s="26" t="s">
        <v>191</v>
      </c>
      <c r="EM30" s="26" t="s">
        <v>191</v>
      </c>
      <c r="EN30" s="26" t="s">
        <v>191</v>
      </c>
      <c r="EO30" s="26" t="s">
        <v>191</v>
      </c>
      <c r="EP30" s="26" t="s">
        <v>191</v>
      </c>
      <c r="EQ30" s="26" t="s">
        <v>191</v>
      </c>
      <c r="ER30" s="26" t="s">
        <v>191</v>
      </c>
      <c r="ES30" s="26" t="s">
        <v>191</v>
      </c>
      <c r="ET30" s="26" t="s">
        <v>191</v>
      </c>
      <c r="EU30" s="26" t="s">
        <v>191</v>
      </c>
      <c r="EV30" s="26" t="s">
        <v>191</v>
      </c>
      <c r="EW30" s="26" t="s">
        <v>191</v>
      </c>
      <c r="EX30" s="26" t="s">
        <v>191</v>
      </c>
      <c r="EY30" s="26" t="s">
        <v>191</v>
      </c>
      <c r="EZ30" s="26" t="s">
        <v>191</v>
      </c>
      <c r="FA30" s="26" t="s">
        <v>191</v>
      </c>
      <c r="FB30" s="26" t="s">
        <v>191</v>
      </c>
      <c r="FC30" s="26" t="s">
        <v>191</v>
      </c>
      <c r="FD30" s="26" t="s">
        <v>191</v>
      </c>
      <c r="FE30" s="26" t="s">
        <v>191</v>
      </c>
      <c r="FF30" s="26" t="s">
        <v>191</v>
      </c>
      <c r="FG30" s="26" t="s">
        <v>191</v>
      </c>
      <c r="FH30" s="26" t="s">
        <v>191</v>
      </c>
      <c r="FI30" s="26" t="s">
        <v>191</v>
      </c>
      <c r="FJ30" s="26" t="s">
        <v>191</v>
      </c>
      <c r="FK30" s="26" t="s">
        <v>191</v>
      </c>
      <c r="FL30" s="26" t="s">
        <v>191</v>
      </c>
      <c r="FM30" s="26" t="s">
        <v>191</v>
      </c>
      <c r="FN30" s="26" t="s">
        <v>191</v>
      </c>
      <c r="FO30" s="26" t="s">
        <v>191</v>
      </c>
      <c r="FP30" s="26" t="s">
        <v>191</v>
      </c>
      <c r="FQ30" s="26" t="s">
        <v>191</v>
      </c>
      <c r="FR30" s="26" t="s">
        <v>191</v>
      </c>
      <c r="FS30" s="26" t="s">
        <v>191</v>
      </c>
      <c r="FT30" s="26" t="s">
        <v>191</v>
      </c>
      <c r="FU30" s="26" t="s">
        <v>191</v>
      </c>
      <c r="FV30" s="26" t="s">
        <v>191</v>
      </c>
      <c r="FW30" s="26" t="s">
        <v>191</v>
      </c>
      <c r="FX30" s="26" t="s">
        <v>191</v>
      </c>
      <c r="FY30" s="26" t="s">
        <v>191</v>
      </c>
      <c r="FZ30" s="26" t="s">
        <v>191</v>
      </c>
      <c r="GA30" s="26" t="s">
        <v>191</v>
      </c>
      <c r="GB30" s="26" t="s">
        <v>191</v>
      </c>
      <c r="GC30" s="26" t="s">
        <v>191</v>
      </c>
      <c r="GD30" s="26" t="s">
        <v>191</v>
      </c>
    </row>
    <row r="31" spans="1:186" s="41" customFormat="1">
      <c r="A31" s="60"/>
      <c r="B31" s="458"/>
      <c r="C31" s="458" t="s">
        <v>85</v>
      </c>
      <c r="D31" s="458" t="s">
        <v>76</v>
      </c>
      <c r="E31" s="458" t="s">
        <v>68</v>
      </c>
      <c r="F31" s="458" t="s">
        <v>78</v>
      </c>
      <c r="G31" s="26" t="s">
        <v>191</v>
      </c>
      <c r="H31" s="26" t="s">
        <v>191</v>
      </c>
      <c r="I31" s="26" t="s">
        <v>191</v>
      </c>
      <c r="J31" s="26" t="s">
        <v>191</v>
      </c>
      <c r="K31" s="26" t="s">
        <v>191</v>
      </c>
      <c r="L31" s="26" t="s">
        <v>191</v>
      </c>
      <c r="M31" s="26" t="s">
        <v>191</v>
      </c>
      <c r="N31" s="26" t="s">
        <v>191</v>
      </c>
      <c r="O31" s="26" t="s">
        <v>191</v>
      </c>
      <c r="P31" s="26" t="s">
        <v>191</v>
      </c>
      <c r="Q31" s="26" t="s">
        <v>191</v>
      </c>
      <c r="R31" s="26" t="s">
        <v>191</v>
      </c>
      <c r="S31" s="26" t="s">
        <v>191</v>
      </c>
      <c r="T31" s="26" t="s">
        <v>191</v>
      </c>
      <c r="U31" s="26" t="s">
        <v>191</v>
      </c>
      <c r="V31" s="26" t="s">
        <v>191</v>
      </c>
      <c r="W31" s="26" t="s">
        <v>191</v>
      </c>
      <c r="X31" s="26" t="s">
        <v>191</v>
      </c>
      <c r="Y31" s="26" t="s">
        <v>191</v>
      </c>
      <c r="Z31" s="26" t="s">
        <v>191</v>
      </c>
      <c r="AA31" s="26" t="s">
        <v>191</v>
      </c>
      <c r="AB31" s="26" t="s">
        <v>191</v>
      </c>
      <c r="AC31" s="26" t="s">
        <v>191</v>
      </c>
      <c r="AD31" s="26" t="s">
        <v>191</v>
      </c>
      <c r="AE31" s="26" t="s">
        <v>191</v>
      </c>
      <c r="AF31" s="26" t="s">
        <v>191</v>
      </c>
      <c r="AG31" s="26" t="s">
        <v>191</v>
      </c>
      <c r="AH31" s="26" t="s">
        <v>191</v>
      </c>
      <c r="AI31" s="26" t="s">
        <v>191</v>
      </c>
      <c r="AJ31" s="26" t="s">
        <v>191</v>
      </c>
      <c r="AK31" s="26" t="s">
        <v>191</v>
      </c>
      <c r="AL31" s="26" t="s">
        <v>191</v>
      </c>
      <c r="AM31" s="26" t="s">
        <v>191</v>
      </c>
      <c r="AN31" s="26" t="s">
        <v>191</v>
      </c>
      <c r="AO31" s="26" t="s">
        <v>191</v>
      </c>
      <c r="AP31" s="26" t="s">
        <v>191</v>
      </c>
      <c r="AQ31" s="26" t="s">
        <v>191</v>
      </c>
      <c r="AR31" s="26" t="s">
        <v>191</v>
      </c>
      <c r="AS31" s="26" t="s">
        <v>191</v>
      </c>
      <c r="AT31" s="26" t="s">
        <v>191</v>
      </c>
      <c r="AU31" s="26" t="s">
        <v>191</v>
      </c>
      <c r="AV31" s="26" t="s">
        <v>191</v>
      </c>
      <c r="AW31" s="26" t="s">
        <v>191</v>
      </c>
      <c r="AX31" s="26" t="s">
        <v>191</v>
      </c>
      <c r="AY31" s="26" t="s">
        <v>191</v>
      </c>
      <c r="AZ31" s="26" t="s">
        <v>191</v>
      </c>
      <c r="BA31" s="26" t="s">
        <v>191</v>
      </c>
      <c r="BB31" s="26" t="s">
        <v>191</v>
      </c>
      <c r="BC31" s="26" t="s">
        <v>191</v>
      </c>
      <c r="BD31" s="26" t="s">
        <v>191</v>
      </c>
      <c r="BE31" s="26" t="s">
        <v>191</v>
      </c>
      <c r="BF31" s="26" t="s">
        <v>191</v>
      </c>
      <c r="BG31" s="26" t="s">
        <v>191</v>
      </c>
      <c r="BH31" s="26" t="s">
        <v>191</v>
      </c>
      <c r="BI31" s="26" t="s">
        <v>191</v>
      </c>
      <c r="BJ31" s="26" t="s">
        <v>191</v>
      </c>
      <c r="BK31" s="26" t="s">
        <v>191</v>
      </c>
      <c r="BL31" s="26" t="s">
        <v>191</v>
      </c>
      <c r="BM31" s="26" t="s">
        <v>191</v>
      </c>
      <c r="BN31" s="26" t="s">
        <v>191</v>
      </c>
      <c r="BO31" s="26" t="s">
        <v>191</v>
      </c>
      <c r="BP31" s="26" t="s">
        <v>191</v>
      </c>
      <c r="BQ31" s="26" t="s">
        <v>191</v>
      </c>
      <c r="BR31" s="26" t="s">
        <v>191</v>
      </c>
      <c r="BS31" s="26" t="s">
        <v>191</v>
      </c>
      <c r="BT31" s="26" t="s">
        <v>191</v>
      </c>
      <c r="BU31" s="26" t="s">
        <v>191</v>
      </c>
      <c r="BV31" s="26" t="s">
        <v>191</v>
      </c>
      <c r="BW31" s="26" t="s">
        <v>191</v>
      </c>
      <c r="BX31" s="26" t="s">
        <v>191</v>
      </c>
      <c r="BY31" s="26" t="s">
        <v>191</v>
      </c>
      <c r="BZ31" s="26" t="s">
        <v>191</v>
      </c>
      <c r="CA31" s="26" t="s">
        <v>191</v>
      </c>
      <c r="CB31" s="26" t="s">
        <v>191</v>
      </c>
      <c r="CC31" s="26" t="s">
        <v>191</v>
      </c>
      <c r="CD31" s="26" t="s">
        <v>191</v>
      </c>
      <c r="CE31" s="26" t="s">
        <v>191</v>
      </c>
      <c r="CF31" s="26" t="s">
        <v>191</v>
      </c>
      <c r="CG31" s="26" t="s">
        <v>191</v>
      </c>
      <c r="CH31" s="26" t="s">
        <v>191</v>
      </c>
      <c r="CI31" s="26" t="s">
        <v>191</v>
      </c>
      <c r="CJ31" s="26" t="s">
        <v>191</v>
      </c>
      <c r="CK31" s="26" t="s">
        <v>191</v>
      </c>
      <c r="CL31" s="26" t="s">
        <v>191</v>
      </c>
      <c r="CM31" s="26" t="s">
        <v>191</v>
      </c>
      <c r="CN31" s="26" t="s">
        <v>191</v>
      </c>
      <c r="CO31" s="26" t="s">
        <v>191</v>
      </c>
      <c r="CP31" s="26" t="s">
        <v>191</v>
      </c>
      <c r="CQ31" s="26" t="s">
        <v>191</v>
      </c>
      <c r="CR31" s="26" t="s">
        <v>191</v>
      </c>
      <c r="CS31" s="26" t="s">
        <v>191</v>
      </c>
      <c r="CT31" s="26" t="s">
        <v>191</v>
      </c>
      <c r="CU31" s="26" t="s">
        <v>191</v>
      </c>
      <c r="CV31" s="26" t="s">
        <v>191</v>
      </c>
      <c r="CW31" s="26" t="s">
        <v>191</v>
      </c>
      <c r="CX31" s="26" t="s">
        <v>191</v>
      </c>
      <c r="CY31" s="26" t="s">
        <v>191</v>
      </c>
      <c r="CZ31" s="26" t="s">
        <v>191</v>
      </c>
      <c r="DA31" s="26" t="s">
        <v>191</v>
      </c>
      <c r="DB31" s="26" t="s">
        <v>191</v>
      </c>
      <c r="DC31" s="26" t="s">
        <v>191</v>
      </c>
      <c r="DD31" s="26" t="s">
        <v>191</v>
      </c>
      <c r="DE31" s="26" t="s">
        <v>191</v>
      </c>
      <c r="DF31" s="26" t="s">
        <v>191</v>
      </c>
      <c r="DG31" s="26" t="s">
        <v>191</v>
      </c>
      <c r="DH31" s="26" t="s">
        <v>191</v>
      </c>
      <c r="DI31" s="26" t="s">
        <v>191</v>
      </c>
      <c r="DJ31" s="26" t="s">
        <v>191</v>
      </c>
      <c r="DK31" s="26" t="s">
        <v>191</v>
      </c>
      <c r="DL31" s="26" t="s">
        <v>191</v>
      </c>
      <c r="DM31" s="26" t="s">
        <v>191</v>
      </c>
      <c r="DN31" s="26" t="s">
        <v>191</v>
      </c>
      <c r="DO31" s="26" t="s">
        <v>191</v>
      </c>
      <c r="DP31" s="26" t="s">
        <v>191</v>
      </c>
      <c r="DQ31" s="26" t="s">
        <v>191</v>
      </c>
      <c r="DR31" s="26" t="s">
        <v>191</v>
      </c>
      <c r="DS31" s="26" t="s">
        <v>191</v>
      </c>
      <c r="DT31" s="26" t="s">
        <v>191</v>
      </c>
      <c r="DU31" s="26" t="s">
        <v>191</v>
      </c>
      <c r="DV31" s="26" t="s">
        <v>191</v>
      </c>
      <c r="DW31" s="26" t="s">
        <v>191</v>
      </c>
      <c r="DX31" s="26" t="s">
        <v>191</v>
      </c>
      <c r="DY31" s="26" t="s">
        <v>191</v>
      </c>
      <c r="DZ31" s="26" t="s">
        <v>191</v>
      </c>
      <c r="EA31" s="26" t="s">
        <v>191</v>
      </c>
      <c r="EB31" s="26" t="s">
        <v>191</v>
      </c>
      <c r="EC31" s="26" t="s">
        <v>191</v>
      </c>
      <c r="ED31" s="26" t="s">
        <v>191</v>
      </c>
      <c r="EE31" s="26" t="s">
        <v>191</v>
      </c>
      <c r="EF31" s="26" t="s">
        <v>191</v>
      </c>
      <c r="EG31" s="26" t="s">
        <v>191</v>
      </c>
      <c r="EH31" s="26" t="s">
        <v>191</v>
      </c>
      <c r="EI31" s="26" t="s">
        <v>191</v>
      </c>
      <c r="EJ31" s="26" t="s">
        <v>191</v>
      </c>
      <c r="EK31" s="26" t="s">
        <v>191</v>
      </c>
      <c r="EL31" s="26" t="s">
        <v>191</v>
      </c>
      <c r="EM31" s="26" t="s">
        <v>191</v>
      </c>
      <c r="EN31" s="26" t="s">
        <v>191</v>
      </c>
      <c r="EO31" s="26" t="s">
        <v>191</v>
      </c>
      <c r="EP31" s="26" t="s">
        <v>191</v>
      </c>
      <c r="EQ31" s="26" t="s">
        <v>191</v>
      </c>
      <c r="ER31" s="26" t="s">
        <v>191</v>
      </c>
      <c r="ES31" s="26" t="s">
        <v>191</v>
      </c>
      <c r="ET31" s="26" t="s">
        <v>191</v>
      </c>
      <c r="EU31" s="26" t="s">
        <v>191</v>
      </c>
      <c r="EV31" s="26" t="s">
        <v>191</v>
      </c>
      <c r="EW31" s="26" t="s">
        <v>191</v>
      </c>
      <c r="EX31" s="26" t="s">
        <v>191</v>
      </c>
      <c r="EY31" s="26" t="s">
        <v>191</v>
      </c>
      <c r="EZ31" s="26" t="s">
        <v>191</v>
      </c>
      <c r="FA31" s="26" t="s">
        <v>191</v>
      </c>
      <c r="FB31" s="26" t="s">
        <v>191</v>
      </c>
      <c r="FC31" s="26" t="s">
        <v>191</v>
      </c>
      <c r="FD31" s="26" t="s">
        <v>191</v>
      </c>
      <c r="FE31" s="26" t="s">
        <v>191</v>
      </c>
      <c r="FF31" s="26" t="s">
        <v>191</v>
      </c>
      <c r="FG31" s="26" t="s">
        <v>191</v>
      </c>
      <c r="FH31" s="26" t="s">
        <v>191</v>
      </c>
      <c r="FI31" s="26" t="s">
        <v>191</v>
      </c>
      <c r="FJ31" s="26" t="s">
        <v>191</v>
      </c>
      <c r="FK31" s="26" t="s">
        <v>191</v>
      </c>
      <c r="FL31" s="26" t="s">
        <v>191</v>
      </c>
      <c r="FM31" s="26" t="s">
        <v>191</v>
      </c>
      <c r="FN31" s="26" t="s">
        <v>191</v>
      </c>
      <c r="FO31" s="26" t="s">
        <v>191</v>
      </c>
      <c r="FP31" s="26" t="s">
        <v>191</v>
      </c>
      <c r="FQ31" s="26" t="s">
        <v>191</v>
      </c>
      <c r="FR31" s="26" t="s">
        <v>191</v>
      </c>
      <c r="FS31" s="26" t="s">
        <v>191</v>
      </c>
      <c r="FT31" s="26" t="s">
        <v>191</v>
      </c>
      <c r="FU31" s="26" t="s">
        <v>191</v>
      </c>
      <c r="FV31" s="26" t="s">
        <v>191</v>
      </c>
      <c r="FW31" s="26" t="s">
        <v>191</v>
      </c>
      <c r="FX31" s="26" t="s">
        <v>191</v>
      </c>
      <c r="FY31" s="26" t="s">
        <v>191</v>
      </c>
      <c r="FZ31" s="26" t="s">
        <v>191</v>
      </c>
      <c r="GA31" s="26" t="s">
        <v>191</v>
      </c>
      <c r="GB31" s="26" t="s">
        <v>191</v>
      </c>
      <c r="GC31" s="26" t="s">
        <v>191</v>
      </c>
      <c r="GD31" s="26" t="s">
        <v>191</v>
      </c>
    </row>
    <row r="32" spans="1:186" s="41" customFormat="1">
      <c r="A32" s="60"/>
      <c r="B32" s="458"/>
      <c r="C32" s="458" t="s">
        <v>85</v>
      </c>
      <c r="D32" s="458" t="s">
        <v>76</v>
      </c>
      <c r="E32" s="458" t="s">
        <v>68</v>
      </c>
      <c r="F32" s="458" t="s">
        <v>79</v>
      </c>
      <c r="G32" s="26">
        <v>36.9</v>
      </c>
      <c r="H32" s="26">
        <v>33.950000000000003</v>
      </c>
      <c r="I32" s="26">
        <v>32.44</v>
      </c>
      <c r="J32" s="26">
        <v>33.29</v>
      </c>
      <c r="K32" s="26">
        <v>33.770000000000003</v>
      </c>
      <c r="L32" s="26">
        <v>36.07</v>
      </c>
      <c r="M32" s="26">
        <v>45.35</v>
      </c>
      <c r="N32" s="26">
        <v>40</v>
      </c>
      <c r="O32" s="26">
        <v>34.07</v>
      </c>
      <c r="P32" s="26">
        <v>31.54</v>
      </c>
      <c r="Q32" s="26">
        <v>32.090000000000003</v>
      </c>
      <c r="R32" s="26">
        <v>35.51</v>
      </c>
      <c r="S32" s="26">
        <v>40.08</v>
      </c>
      <c r="T32" s="26">
        <v>37.979999999999997</v>
      </c>
      <c r="U32" s="26">
        <v>35.5</v>
      </c>
      <c r="V32" s="26">
        <v>35.840000000000003</v>
      </c>
      <c r="W32" s="26">
        <v>35.909999999999997</v>
      </c>
      <c r="X32" s="26">
        <v>37.33</v>
      </c>
      <c r="Y32" s="26">
        <v>43</v>
      </c>
      <c r="Z32" s="26">
        <v>43.14</v>
      </c>
      <c r="AA32" s="26">
        <v>35.479999999999997</v>
      </c>
      <c r="AB32" s="26">
        <v>32.85</v>
      </c>
      <c r="AC32" s="26">
        <v>33.33</v>
      </c>
      <c r="AD32" s="26">
        <v>36.450000000000003</v>
      </c>
      <c r="AE32" s="26">
        <v>39.06</v>
      </c>
      <c r="AF32" s="26">
        <v>39.31</v>
      </c>
      <c r="AG32" s="26">
        <v>37.19</v>
      </c>
      <c r="AH32" s="26">
        <v>35.909999999999997</v>
      </c>
      <c r="AI32" s="26">
        <v>36.409999999999997</v>
      </c>
      <c r="AJ32" s="26">
        <v>39.39</v>
      </c>
      <c r="AK32" s="26">
        <v>44.16</v>
      </c>
      <c r="AL32" s="26">
        <v>44.3</v>
      </c>
      <c r="AM32" s="26">
        <v>36.5</v>
      </c>
      <c r="AN32" s="26">
        <v>34.85</v>
      </c>
      <c r="AO32" s="26">
        <v>35.270000000000003</v>
      </c>
      <c r="AP32" s="26">
        <v>36.04</v>
      </c>
      <c r="AQ32" s="26">
        <v>40.18</v>
      </c>
      <c r="AR32" s="26">
        <v>40.42</v>
      </c>
      <c r="AS32" s="26">
        <v>38.32</v>
      </c>
      <c r="AT32" s="26">
        <v>36.99</v>
      </c>
      <c r="AU32" s="26">
        <v>37.47</v>
      </c>
      <c r="AV32" s="26">
        <v>40.950000000000003</v>
      </c>
      <c r="AW32" s="26">
        <v>45.66</v>
      </c>
      <c r="AX32" s="26">
        <v>45.79</v>
      </c>
      <c r="AY32" s="26">
        <v>37.14</v>
      </c>
      <c r="AZ32" s="26">
        <v>35.25</v>
      </c>
      <c r="BA32" s="26">
        <v>35.659999999999997</v>
      </c>
      <c r="BB32" s="26">
        <v>36.67</v>
      </c>
      <c r="BC32" s="26">
        <v>42.32</v>
      </c>
      <c r="BD32" s="26">
        <v>42.56</v>
      </c>
      <c r="BE32" s="26">
        <v>39.22</v>
      </c>
      <c r="BF32" s="26">
        <v>37.85</v>
      </c>
      <c r="BG32" s="26">
        <v>37.86</v>
      </c>
      <c r="BH32" s="26">
        <v>42.9</v>
      </c>
      <c r="BI32" s="26">
        <v>47.75</v>
      </c>
      <c r="BJ32" s="26">
        <v>47.89</v>
      </c>
      <c r="BK32" s="26">
        <v>38.15</v>
      </c>
      <c r="BL32" s="26">
        <v>36.590000000000003</v>
      </c>
      <c r="BM32" s="26">
        <v>37.01</v>
      </c>
      <c r="BN32" s="26">
        <v>38.83</v>
      </c>
      <c r="BO32" s="26">
        <v>44.33</v>
      </c>
      <c r="BP32" s="26">
        <v>44.58</v>
      </c>
      <c r="BQ32" s="26">
        <v>41.08</v>
      </c>
      <c r="BR32" s="26">
        <v>39.64</v>
      </c>
      <c r="BS32" s="26">
        <v>39.6</v>
      </c>
      <c r="BT32" s="26">
        <v>44.94</v>
      </c>
      <c r="BU32" s="26">
        <v>49.98</v>
      </c>
      <c r="BV32" s="26">
        <v>50.12</v>
      </c>
      <c r="BW32" s="26">
        <v>39.89</v>
      </c>
      <c r="BX32" s="26">
        <v>38.28</v>
      </c>
      <c r="BY32" s="26">
        <v>38.72</v>
      </c>
      <c r="BZ32" s="26">
        <v>40.659999999999997</v>
      </c>
      <c r="CA32" s="26">
        <v>47.18</v>
      </c>
      <c r="CB32" s="26">
        <v>48.97</v>
      </c>
      <c r="CC32" s="26">
        <v>46.6</v>
      </c>
      <c r="CD32" s="26">
        <v>46.25</v>
      </c>
      <c r="CE32" s="26">
        <v>47.5</v>
      </c>
      <c r="CF32" s="26">
        <v>55.17</v>
      </c>
      <c r="CG32" s="26">
        <v>63.14</v>
      </c>
      <c r="CH32" s="26">
        <v>65.37</v>
      </c>
      <c r="CI32" s="26">
        <v>55.31</v>
      </c>
      <c r="CJ32" s="26">
        <v>53.94</v>
      </c>
      <c r="CK32" s="26">
        <v>55.16</v>
      </c>
      <c r="CL32" s="26">
        <v>59.76</v>
      </c>
      <c r="CM32" s="26">
        <v>65.900000000000006</v>
      </c>
      <c r="CN32" s="26">
        <v>68.069999999999993</v>
      </c>
      <c r="CO32" s="26">
        <v>64.650000000000006</v>
      </c>
      <c r="CP32" s="26">
        <v>63.51</v>
      </c>
      <c r="CQ32" s="26">
        <v>66.02</v>
      </c>
      <c r="CR32" s="26">
        <v>76.37</v>
      </c>
      <c r="CS32" s="26">
        <v>86.52</v>
      </c>
      <c r="CT32" s="26">
        <v>89.18</v>
      </c>
      <c r="CU32" s="26">
        <v>76.87</v>
      </c>
      <c r="CV32" s="26">
        <v>73.63</v>
      </c>
      <c r="CW32" s="26">
        <v>74.34</v>
      </c>
      <c r="CX32" s="26">
        <v>80.790000000000006</v>
      </c>
      <c r="CY32" s="26">
        <v>86.15</v>
      </c>
      <c r="CZ32" s="26">
        <v>86.5</v>
      </c>
      <c r="DA32" s="26">
        <v>80.430000000000007</v>
      </c>
      <c r="DB32" s="26">
        <v>79.37</v>
      </c>
      <c r="DC32" s="26">
        <v>79.92</v>
      </c>
      <c r="DD32" s="26">
        <v>90.76</v>
      </c>
      <c r="DE32" s="26">
        <v>99.61</v>
      </c>
      <c r="DF32" s="26">
        <v>100.66</v>
      </c>
      <c r="DG32" s="26">
        <v>82.86</v>
      </c>
      <c r="DH32" s="26">
        <v>78.22</v>
      </c>
      <c r="DI32" s="26">
        <v>78.48</v>
      </c>
      <c r="DJ32" s="26">
        <v>82.91</v>
      </c>
      <c r="DK32" s="26">
        <v>89.1</v>
      </c>
      <c r="DL32" s="26">
        <v>88.18</v>
      </c>
      <c r="DM32" s="26">
        <v>82.31</v>
      </c>
      <c r="DN32" s="26">
        <v>79.25</v>
      </c>
      <c r="DO32" s="26">
        <v>80.09</v>
      </c>
      <c r="DP32" s="26">
        <v>93.51</v>
      </c>
      <c r="DQ32" s="26">
        <v>101.19</v>
      </c>
      <c r="DR32" s="26">
        <v>100.93</v>
      </c>
      <c r="DS32" s="26">
        <v>84.55</v>
      </c>
      <c r="DT32" s="26">
        <v>80.81</v>
      </c>
      <c r="DU32" s="26">
        <v>82.2</v>
      </c>
      <c r="DV32" s="26">
        <v>85.91</v>
      </c>
      <c r="DW32" s="26">
        <v>91.02</v>
      </c>
      <c r="DX32" s="26">
        <v>89.53</v>
      </c>
      <c r="DY32" s="26">
        <v>83.52</v>
      </c>
      <c r="DZ32" s="26">
        <v>80.73</v>
      </c>
      <c r="EA32" s="26">
        <v>83.25</v>
      </c>
      <c r="EB32" s="26">
        <v>94.19</v>
      </c>
      <c r="EC32" s="26">
        <v>101.29</v>
      </c>
      <c r="ED32" s="26">
        <v>99.91</v>
      </c>
      <c r="EE32" s="26">
        <v>85.24</v>
      </c>
      <c r="EF32" s="26">
        <v>81.69</v>
      </c>
      <c r="EG32" s="26">
        <v>81.84</v>
      </c>
      <c r="EH32" s="26">
        <v>86.31</v>
      </c>
      <c r="EI32" s="26">
        <v>89.11</v>
      </c>
      <c r="EJ32" s="26">
        <v>91.37</v>
      </c>
      <c r="EK32" s="26">
        <v>85.03</v>
      </c>
      <c r="EL32" s="26">
        <v>81.19</v>
      </c>
      <c r="EM32" s="26">
        <v>82.16</v>
      </c>
      <c r="EN32" s="26">
        <v>92.76</v>
      </c>
      <c r="EO32" s="26">
        <v>102.81</v>
      </c>
      <c r="EP32" s="26">
        <v>104.12</v>
      </c>
      <c r="EQ32" s="26">
        <v>89.6</v>
      </c>
      <c r="ER32" s="26">
        <v>82.47</v>
      </c>
      <c r="ES32" s="26">
        <v>82.16</v>
      </c>
      <c r="ET32" s="26">
        <v>88.98</v>
      </c>
      <c r="EU32" s="26">
        <v>93.47</v>
      </c>
      <c r="EV32" s="26">
        <v>93.1</v>
      </c>
      <c r="EW32" s="26">
        <v>88.07</v>
      </c>
      <c r="EX32" s="26">
        <v>84.04</v>
      </c>
      <c r="EY32" s="26">
        <v>84.48</v>
      </c>
      <c r="EZ32" s="26">
        <v>95.32</v>
      </c>
      <c r="FA32" s="26">
        <v>105.17</v>
      </c>
      <c r="FB32" s="26">
        <v>106.51</v>
      </c>
      <c r="FC32" s="26">
        <v>91.06</v>
      </c>
      <c r="FD32" s="26">
        <v>85.94</v>
      </c>
      <c r="FE32" s="26">
        <v>84.89</v>
      </c>
      <c r="FF32" s="26">
        <v>90.9</v>
      </c>
      <c r="FG32" s="26">
        <v>97.41</v>
      </c>
      <c r="FH32" s="26">
        <v>97.15</v>
      </c>
      <c r="FI32" s="26">
        <v>91.03</v>
      </c>
      <c r="FJ32" s="26">
        <v>87.06</v>
      </c>
      <c r="FK32" s="26">
        <v>89.62</v>
      </c>
      <c r="FL32" s="26">
        <v>99.73</v>
      </c>
      <c r="FM32" s="26">
        <v>109.31</v>
      </c>
      <c r="FN32" s="26">
        <v>110.39</v>
      </c>
      <c r="FO32" s="26">
        <v>95.1</v>
      </c>
      <c r="FP32" s="26">
        <v>88.92</v>
      </c>
      <c r="FQ32" s="26">
        <v>87.91</v>
      </c>
      <c r="FR32" s="26">
        <v>95.15</v>
      </c>
      <c r="FS32" s="26">
        <v>102.11</v>
      </c>
      <c r="FT32" s="26">
        <v>101.18</v>
      </c>
      <c r="FU32" s="26">
        <v>94.83</v>
      </c>
      <c r="FV32" s="26">
        <v>93.17</v>
      </c>
      <c r="FW32" s="26">
        <v>93.6</v>
      </c>
      <c r="FX32" s="26">
        <v>104.44</v>
      </c>
      <c r="FY32" s="26">
        <v>112.8</v>
      </c>
      <c r="FZ32" s="26">
        <v>113.66</v>
      </c>
      <c r="GA32" s="26">
        <v>97.67</v>
      </c>
      <c r="GB32" s="26">
        <v>93.16</v>
      </c>
      <c r="GC32" s="26">
        <v>93.29</v>
      </c>
      <c r="GD32" s="26">
        <v>99.05</v>
      </c>
    </row>
    <row r="33" spans="1:186" s="41" customFormat="1">
      <c r="A33" s="60"/>
      <c r="B33" s="458"/>
      <c r="C33" s="458"/>
      <c r="D33" s="458"/>
      <c r="E33" s="458"/>
      <c r="F33" s="458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</row>
    <row r="34" spans="1:186" s="41" customFormat="1">
      <c r="A34" s="453" t="s">
        <v>260</v>
      </c>
      <c r="B34" s="458"/>
      <c r="C34" s="458" t="s">
        <v>184</v>
      </c>
      <c r="D34" s="458" t="s">
        <v>76</v>
      </c>
      <c r="E34" s="458" t="s">
        <v>68</v>
      </c>
      <c r="F34" s="458" t="s">
        <v>77</v>
      </c>
      <c r="G34" s="26" t="s">
        <v>191</v>
      </c>
      <c r="H34" s="26" t="s">
        <v>191</v>
      </c>
      <c r="I34" s="26" t="s">
        <v>191</v>
      </c>
      <c r="J34" s="26" t="s">
        <v>191</v>
      </c>
      <c r="K34" s="26" t="s">
        <v>191</v>
      </c>
      <c r="L34" s="26" t="s">
        <v>191</v>
      </c>
      <c r="M34" s="26" t="s">
        <v>191</v>
      </c>
      <c r="N34" s="26" t="s">
        <v>191</v>
      </c>
      <c r="O34" s="26" t="s">
        <v>191</v>
      </c>
      <c r="P34" s="26" t="s">
        <v>191</v>
      </c>
      <c r="Q34" s="26" t="s">
        <v>191</v>
      </c>
      <c r="R34" s="26" t="s">
        <v>191</v>
      </c>
      <c r="S34" s="26" t="s">
        <v>191</v>
      </c>
      <c r="T34" s="26" t="s">
        <v>191</v>
      </c>
      <c r="U34" s="26" t="s">
        <v>191</v>
      </c>
      <c r="V34" s="26" t="s">
        <v>191</v>
      </c>
      <c r="W34" s="26" t="s">
        <v>191</v>
      </c>
      <c r="X34" s="26" t="s">
        <v>191</v>
      </c>
      <c r="Y34" s="26" t="s">
        <v>191</v>
      </c>
      <c r="Z34" s="26" t="s">
        <v>191</v>
      </c>
      <c r="AA34" s="26" t="s">
        <v>191</v>
      </c>
      <c r="AB34" s="26" t="s">
        <v>191</v>
      </c>
      <c r="AC34" s="26" t="s">
        <v>191</v>
      </c>
      <c r="AD34" s="26" t="s">
        <v>191</v>
      </c>
      <c r="AE34" s="26" t="s">
        <v>191</v>
      </c>
      <c r="AF34" s="26" t="s">
        <v>191</v>
      </c>
      <c r="AG34" s="26" t="s">
        <v>191</v>
      </c>
      <c r="AH34" s="26" t="s">
        <v>191</v>
      </c>
      <c r="AI34" s="26" t="s">
        <v>191</v>
      </c>
      <c r="AJ34" s="26" t="s">
        <v>191</v>
      </c>
      <c r="AK34" s="26" t="s">
        <v>191</v>
      </c>
      <c r="AL34" s="26" t="s">
        <v>191</v>
      </c>
      <c r="AM34" s="26" t="s">
        <v>191</v>
      </c>
      <c r="AN34" s="26" t="s">
        <v>191</v>
      </c>
      <c r="AO34" s="26" t="s">
        <v>191</v>
      </c>
      <c r="AP34" s="26" t="s">
        <v>191</v>
      </c>
      <c r="AQ34" s="26" t="s">
        <v>191</v>
      </c>
      <c r="AR34" s="26" t="s">
        <v>191</v>
      </c>
      <c r="AS34" s="26" t="s">
        <v>191</v>
      </c>
      <c r="AT34" s="26" t="s">
        <v>191</v>
      </c>
      <c r="AU34" s="26" t="s">
        <v>191</v>
      </c>
      <c r="AV34" s="26" t="s">
        <v>191</v>
      </c>
      <c r="AW34" s="26" t="s">
        <v>191</v>
      </c>
      <c r="AX34" s="26" t="s">
        <v>191</v>
      </c>
      <c r="AY34" s="26" t="s">
        <v>191</v>
      </c>
      <c r="AZ34" s="26" t="s">
        <v>191</v>
      </c>
      <c r="BA34" s="26" t="s">
        <v>191</v>
      </c>
      <c r="BB34" s="26" t="s">
        <v>191</v>
      </c>
      <c r="BC34" s="26" t="s">
        <v>191</v>
      </c>
      <c r="BD34" s="26" t="s">
        <v>191</v>
      </c>
      <c r="BE34" s="26" t="s">
        <v>191</v>
      </c>
      <c r="BF34" s="26" t="s">
        <v>191</v>
      </c>
      <c r="BG34" s="26" t="s">
        <v>191</v>
      </c>
      <c r="BH34" s="26" t="s">
        <v>191</v>
      </c>
      <c r="BI34" s="26" t="s">
        <v>191</v>
      </c>
      <c r="BJ34" s="26" t="s">
        <v>191</v>
      </c>
      <c r="BK34" s="26" t="s">
        <v>191</v>
      </c>
      <c r="BL34" s="26" t="s">
        <v>191</v>
      </c>
      <c r="BM34" s="26" t="s">
        <v>191</v>
      </c>
      <c r="BN34" s="26" t="s">
        <v>191</v>
      </c>
      <c r="BO34" s="26" t="s">
        <v>191</v>
      </c>
      <c r="BP34" s="26" t="s">
        <v>191</v>
      </c>
      <c r="BQ34" s="26" t="s">
        <v>191</v>
      </c>
      <c r="BR34" s="26" t="s">
        <v>191</v>
      </c>
      <c r="BS34" s="26" t="s">
        <v>191</v>
      </c>
      <c r="BT34" s="26" t="s">
        <v>191</v>
      </c>
      <c r="BU34" s="26" t="s">
        <v>191</v>
      </c>
      <c r="BV34" s="26" t="s">
        <v>191</v>
      </c>
      <c r="BW34" s="26" t="s">
        <v>191</v>
      </c>
      <c r="BX34" s="26" t="s">
        <v>191</v>
      </c>
      <c r="BY34" s="26" t="s">
        <v>191</v>
      </c>
      <c r="BZ34" s="26" t="s">
        <v>191</v>
      </c>
      <c r="CA34" s="26" t="s">
        <v>191</v>
      </c>
      <c r="CB34" s="26" t="s">
        <v>191</v>
      </c>
      <c r="CC34" s="26" t="s">
        <v>191</v>
      </c>
      <c r="CD34" s="26" t="s">
        <v>191</v>
      </c>
      <c r="CE34" s="26" t="s">
        <v>191</v>
      </c>
      <c r="CF34" s="26" t="s">
        <v>191</v>
      </c>
      <c r="CG34" s="26" t="s">
        <v>191</v>
      </c>
      <c r="CH34" s="26" t="s">
        <v>191</v>
      </c>
      <c r="CI34" s="26" t="s">
        <v>191</v>
      </c>
      <c r="CJ34" s="26" t="s">
        <v>191</v>
      </c>
      <c r="CK34" s="26" t="s">
        <v>191</v>
      </c>
      <c r="CL34" s="26" t="s">
        <v>191</v>
      </c>
      <c r="CM34" s="26" t="s">
        <v>191</v>
      </c>
      <c r="CN34" s="26" t="s">
        <v>191</v>
      </c>
      <c r="CO34" s="26" t="s">
        <v>191</v>
      </c>
      <c r="CP34" s="26" t="s">
        <v>191</v>
      </c>
      <c r="CQ34" s="26" t="s">
        <v>191</v>
      </c>
      <c r="CR34" s="26" t="s">
        <v>191</v>
      </c>
      <c r="CS34" s="26" t="s">
        <v>191</v>
      </c>
      <c r="CT34" s="26" t="s">
        <v>191</v>
      </c>
      <c r="CU34" s="26" t="s">
        <v>191</v>
      </c>
      <c r="CV34" s="26" t="s">
        <v>191</v>
      </c>
      <c r="CW34" s="26" t="s">
        <v>191</v>
      </c>
      <c r="CX34" s="26" t="s">
        <v>191</v>
      </c>
      <c r="CY34" s="26" t="s">
        <v>191</v>
      </c>
      <c r="CZ34" s="26" t="s">
        <v>191</v>
      </c>
      <c r="DA34" s="26" t="s">
        <v>191</v>
      </c>
      <c r="DB34" s="26" t="s">
        <v>191</v>
      </c>
      <c r="DC34" s="26" t="s">
        <v>191</v>
      </c>
      <c r="DD34" s="26" t="s">
        <v>191</v>
      </c>
      <c r="DE34" s="26" t="s">
        <v>191</v>
      </c>
      <c r="DF34" s="26" t="s">
        <v>191</v>
      </c>
      <c r="DG34" s="26" t="s">
        <v>191</v>
      </c>
      <c r="DH34" s="26" t="s">
        <v>191</v>
      </c>
      <c r="DI34" s="26" t="s">
        <v>191</v>
      </c>
      <c r="DJ34" s="26" t="s">
        <v>191</v>
      </c>
      <c r="DK34" s="26" t="s">
        <v>191</v>
      </c>
      <c r="DL34" s="26" t="s">
        <v>191</v>
      </c>
      <c r="DM34" s="26" t="s">
        <v>191</v>
      </c>
      <c r="DN34" s="26" t="s">
        <v>191</v>
      </c>
      <c r="DO34" s="26" t="s">
        <v>191</v>
      </c>
      <c r="DP34" s="26" t="s">
        <v>191</v>
      </c>
      <c r="DQ34" s="26" t="s">
        <v>191</v>
      </c>
      <c r="DR34" s="26" t="s">
        <v>191</v>
      </c>
      <c r="DS34" s="26" t="s">
        <v>191</v>
      </c>
      <c r="DT34" s="26" t="s">
        <v>191</v>
      </c>
      <c r="DU34" s="26" t="s">
        <v>191</v>
      </c>
      <c r="DV34" s="26" t="s">
        <v>191</v>
      </c>
      <c r="DW34" s="26" t="s">
        <v>191</v>
      </c>
      <c r="DX34" s="26" t="s">
        <v>191</v>
      </c>
      <c r="DY34" s="26" t="s">
        <v>191</v>
      </c>
      <c r="DZ34" s="26" t="s">
        <v>191</v>
      </c>
      <c r="EA34" s="26" t="s">
        <v>191</v>
      </c>
      <c r="EB34" s="26" t="s">
        <v>191</v>
      </c>
      <c r="EC34" s="26" t="s">
        <v>191</v>
      </c>
      <c r="ED34" s="26" t="s">
        <v>191</v>
      </c>
      <c r="EE34" s="26" t="s">
        <v>191</v>
      </c>
      <c r="EF34" s="26" t="s">
        <v>191</v>
      </c>
      <c r="EG34" s="26" t="s">
        <v>191</v>
      </c>
      <c r="EH34" s="26" t="s">
        <v>191</v>
      </c>
      <c r="EI34" s="26" t="s">
        <v>191</v>
      </c>
      <c r="EJ34" s="26" t="s">
        <v>191</v>
      </c>
      <c r="EK34" s="26" t="s">
        <v>191</v>
      </c>
      <c r="EL34" s="26" t="s">
        <v>191</v>
      </c>
      <c r="EM34" s="26" t="s">
        <v>191</v>
      </c>
      <c r="EN34" s="26" t="s">
        <v>191</v>
      </c>
      <c r="EO34" s="26" t="s">
        <v>191</v>
      </c>
      <c r="EP34" s="26" t="s">
        <v>191</v>
      </c>
      <c r="EQ34" s="26" t="s">
        <v>191</v>
      </c>
      <c r="ER34" s="26" t="s">
        <v>191</v>
      </c>
      <c r="ES34" s="26" t="s">
        <v>191</v>
      </c>
      <c r="ET34" s="26" t="s">
        <v>191</v>
      </c>
      <c r="EU34" s="26" t="s">
        <v>191</v>
      </c>
      <c r="EV34" s="26" t="s">
        <v>191</v>
      </c>
      <c r="EW34" s="26" t="s">
        <v>191</v>
      </c>
      <c r="EX34" s="26" t="s">
        <v>191</v>
      </c>
      <c r="EY34" s="26" t="s">
        <v>191</v>
      </c>
      <c r="EZ34" s="26" t="s">
        <v>191</v>
      </c>
      <c r="FA34" s="26" t="s">
        <v>191</v>
      </c>
      <c r="FB34" s="26" t="s">
        <v>191</v>
      </c>
      <c r="FC34" s="26" t="s">
        <v>191</v>
      </c>
      <c r="FD34" s="26" t="s">
        <v>191</v>
      </c>
      <c r="FE34" s="26" t="s">
        <v>191</v>
      </c>
      <c r="FF34" s="26" t="s">
        <v>191</v>
      </c>
      <c r="FG34" s="26" t="s">
        <v>191</v>
      </c>
      <c r="FH34" s="26" t="s">
        <v>191</v>
      </c>
      <c r="FI34" s="26" t="s">
        <v>191</v>
      </c>
      <c r="FJ34" s="26" t="s">
        <v>191</v>
      </c>
      <c r="FK34" s="26" t="s">
        <v>191</v>
      </c>
      <c r="FL34" s="26" t="s">
        <v>191</v>
      </c>
      <c r="FM34" s="26" t="s">
        <v>191</v>
      </c>
      <c r="FN34" s="26" t="s">
        <v>191</v>
      </c>
      <c r="FO34" s="26" t="s">
        <v>191</v>
      </c>
      <c r="FP34" s="26" t="s">
        <v>191</v>
      </c>
      <c r="FQ34" s="26" t="s">
        <v>191</v>
      </c>
      <c r="FR34" s="26" t="s">
        <v>191</v>
      </c>
      <c r="FS34" s="26" t="s">
        <v>191</v>
      </c>
      <c r="FT34" s="26" t="s">
        <v>191</v>
      </c>
      <c r="FU34" s="26" t="s">
        <v>191</v>
      </c>
      <c r="FV34" s="26" t="s">
        <v>191</v>
      </c>
      <c r="FW34" s="26" t="s">
        <v>191</v>
      </c>
      <c r="FX34" s="26" t="s">
        <v>191</v>
      </c>
      <c r="FY34" s="26" t="s">
        <v>191</v>
      </c>
      <c r="FZ34" s="26" t="s">
        <v>191</v>
      </c>
      <c r="GA34" s="26" t="s">
        <v>191</v>
      </c>
      <c r="GB34" s="26" t="s">
        <v>191</v>
      </c>
      <c r="GC34" s="26" t="s">
        <v>191</v>
      </c>
      <c r="GD34" s="26" t="s">
        <v>191</v>
      </c>
    </row>
    <row r="35" spans="1:186" s="41" customFormat="1">
      <c r="A35" s="453" t="s">
        <v>260</v>
      </c>
      <c r="B35" s="458"/>
      <c r="C35" s="458" t="s">
        <v>184</v>
      </c>
      <c r="D35" s="458" t="s">
        <v>76</v>
      </c>
      <c r="E35" s="458" t="s">
        <v>68</v>
      </c>
      <c r="F35" s="458" t="s">
        <v>78</v>
      </c>
      <c r="G35" s="26" t="s">
        <v>191</v>
      </c>
      <c r="H35" s="26" t="s">
        <v>191</v>
      </c>
      <c r="I35" s="26" t="s">
        <v>191</v>
      </c>
      <c r="J35" s="26" t="s">
        <v>191</v>
      </c>
      <c r="K35" s="26" t="s">
        <v>191</v>
      </c>
      <c r="L35" s="26" t="s">
        <v>191</v>
      </c>
      <c r="M35" s="26" t="s">
        <v>191</v>
      </c>
      <c r="N35" s="26" t="s">
        <v>191</v>
      </c>
      <c r="O35" s="26" t="s">
        <v>191</v>
      </c>
      <c r="P35" s="26" t="s">
        <v>191</v>
      </c>
      <c r="Q35" s="26" t="s">
        <v>191</v>
      </c>
      <c r="R35" s="26" t="s">
        <v>191</v>
      </c>
      <c r="S35" s="26" t="s">
        <v>191</v>
      </c>
      <c r="T35" s="26" t="s">
        <v>191</v>
      </c>
      <c r="U35" s="26" t="s">
        <v>191</v>
      </c>
      <c r="V35" s="26" t="s">
        <v>191</v>
      </c>
      <c r="W35" s="26" t="s">
        <v>191</v>
      </c>
      <c r="X35" s="26" t="s">
        <v>191</v>
      </c>
      <c r="Y35" s="26" t="s">
        <v>191</v>
      </c>
      <c r="Z35" s="26" t="s">
        <v>191</v>
      </c>
      <c r="AA35" s="26" t="s">
        <v>191</v>
      </c>
      <c r="AB35" s="26" t="s">
        <v>191</v>
      </c>
      <c r="AC35" s="26" t="s">
        <v>191</v>
      </c>
      <c r="AD35" s="26" t="s">
        <v>191</v>
      </c>
      <c r="AE35" s="26" t="s">
        <v>191</v>
      </c>
      <c r="AF35" s="26" t="s">
        <v>191</v>
      </c>
      <c r="AG35" s="26" t="s">
        <v>191</v>
      </c>
      <c r="AH35" s="26" t="s">
        <v>191</v>
      </c>
      <c r="AI35" s="26" t="s">
        <v>191</v>
      </c>
      <c r="AJ35" s="26" t="s">
        <v>191</v>
      </c>
      <c r="AK35" s="26" t="s">
        <v>191</v>
      </c>
      <c r="AL35" s="26" t="s">
        <v>191</v>
      </c>
      <c r="AM35" s="26" t="s">
        <v>191</v>
      </c>
      <c r="AN35" s="26" t="s">
        <v>191</v>
      </c>
      <c r="AO35" s="26" t="s">
        <v>191</v>
      </c>
      <c r="AP35" s="26" t="s">
        <v>191</v>
      </c>
      <c r="AQ35" s="26" t="s">
        <v>191</v>
      </c>
      <c r="AR35" s="26" t="s">
        <v>191</v>
      </c>
      <c r="AS35" s="26" t="s">
        <v>191</v>
      </c>
      <c r="AT35" s="26" t="s">
        <v>191</v>
      </c>
      <c r="AU35" s="26" t="s">
        <v>191</v>
      </c>
      <c r="AV35" s="26" t="s">
        <v>191</v>
      </c>
      <c r="AW35" s="26" t="s">
        <v>191</v>
      </c>
      <c r="AX35" s="26" t="s">
        <v>191</v>
      </c>
      <c r="AY35" s="26" t="s">
        <v>191</v>
      </c>
      <c r="AZ35" s="26" t="s">
        <v>191</v>
      </c>
      <c r="BA35" s="26" t="s">
        <v>191</v>
      </c>
      <c r="BB35" s="26" t="s">
        <v>191</v>
      </c>
      <c r="BC35" s="26" t="s">
        <v>191</v>
      </c>
      <c r="BD35" s="26" t="s">
        <v>191</v>
      </c>
      <c r="BE35" s="26" t="s">
        <v>191</v>
      </c>
      <c r="BF35" s="26" t="s">
        <v>191</v>
      </c>
      <c r="BG35" s="26" t="s">
        <v>191</v>
      </c>
      <c r="BH35" s="26" t="s">
        <v>191</v>
      </c>
      <c r="BI35" s="26" t="s">
        <v>191</v>
      </c>
      <c r="BJ35" s="26" t="s">
        <v>191</v>
      </c>
      <c r="BK35" s="26" t="s">
        <v>191</v>
      </c>
      <c r="BL35" s="26" t="s">
        <v>191</v>
      </c>
      <c r="BM35" s="26" t="s">
        <v>191</v>
      </c>
      <c r="BN35" s="26" t="s">
        <v>191</v>
      </c>
      <c r="BO35" s="26" t="s">
        <v>191</v>
      </c>
      <c r="BP35" s="26" t="s">
        <v>191</v>
      </c>
      <c r="BQ35" s="26" t="s">
        <v>191</v>
      </c>
      <c r="BR35" s="26" t="s">
        <v>191</v>
      </c>
      <c r="BS35" s="26" t="s">
        <v>191</v>
      </c>
      <c r="BT35" s="26" t="s">
        <v>191</v>
      </c>
      <c r="BU35" s="26" t="s">
        <v>191</v>
      </c>
      <c r="BV35" s="26" t="s">
        <v>191</v>
      </c>
      <c r="BW35" s="26" t="s">
        <v>191</v>
      </c>
      <c r="BX35" s="26" t="s">
        <v>191</v>
      </c>
      <c r="BY35" s="26" t="s">
        <v>191</v>
      </c>
      <c r="BZ35" s="26" t="s">
        <v>191</v>
      </c>
      <c r="CA35" s="26" t="s">
        <v>191</v>
      </c>
      <c r="CB35" s="26" t="s">
        <v>191</v>
      </c>
      <c r="CC35" s="26" t="s">
        <v>191</v>
      </c>
      <c r="CD35" s="26" t="s">
        <v>191</v>
      </c>
      <c r="CE35" s="26" t="s">
        <v>191</v>
      </c>
      <c r="CF35" s="26" t="s">
        <v>191</v>
      </c>
      <c r="CG35" s="26" t="s">
        <v>191</v>
      </c>
      <c r="CH35" s="26" t="s">
        <v>191</v>
      </c>
      <c r="CI35" s="26" t="s">
        <v>191</v>
      </c>
      <c r="CJ35" s="26" t="s">
        <v>191</v>
      </c>
      <c r="CK35" s="26" t="s">
        <v>191</v>
      </c>
      <c r="CL35" s="26" t="s">
        <v>191</v>
      </c>
      <c r="CM35" s="26" t="s">
        <v>191</v>
      </c>
      <c r="CN35" s="26" t="s">
        <v>191</v>
      </c>
      <c r="CO35" s="26" t="s">
        <v>191</v>
      </c>
      <c r="CP35" s="26" t="s">
        <v>191</v>
      </c>
      <c r="CQ35" s="26" t="s">
        <v>191</v>
      </c>
      <c r="CR35" s="26" t="s">
        <v>191</v>
      </c>
      <c r="CS35" s="26" t="s">
        <v>191</v>
      </c>
      <c r="CT35" s="26" t="s">
        <v>191</v>
      </c>
      <c r="CU35" s="26" t="s">
        <v>191</v>
      </c>
      <c r="CV35" s="26" t="s">
        <v>191</v>
      </c>
      <c r="CW35" s="26" t="s">
        <v>191</v>
      </c>
      <c r="CX35" s="26" t="s">
        <v>191</v>
      </c>
      <c r="CY35" s="26" t="s">
        <v>191</v>
      </c>
      <c r="CZ35" s="26" t="s">
        <v>191</v>
      </c>
      <c r="DA35" s="26" t="s">
        <v>191</v>
      </c>
      <c r="DB35" s="26" t="s">
        <v>191</v>
      </c>
      <c r="DC35" s="26" t="s">
        <v>191</v>
      </c>
      <c r="DD35" s="26" t="s">
        <v>191</v>
      </c>
      <c r="DE35" s="26" t="s">
        <v>191</v>
      </c>
      <c r="DF35" s="26" t="s">
        <v>191</v>
      </c>
      <c r="DG35" s="26" t="s">
        <v>191</v>
      </c>
      <c r="DH35" s="26" t="s">
        <v>191</v>
      </c>
      <c r="DI35" s="26" t="s">
        <v>191</v>
      </c>
      <c r="DJ35" s="26" t="s">
        <v>191</v>
      </c>
      <c r="DK35" s="26" t="s">
        <v>191</v>
      </c>
      <c r="DL35" s="26" t="s">
        <v>191</v>
      </c>
      <c r="DM35" s="26" t="s">
        <v>191</v>
      </c>
      <c r="DN35" s="26" t="s">
        <v>191</v>
      </c>
      <c r="DO35" s="26" t="s">
        <v>191</v>
      </c>
      <c r="DP35" s="26" t="s">
        <v>191</v>
      </c>
      <c r="DQ35" s="26" t="s">
        <v>191</v>
      </c>
      <c r="DR35" s="26" t="s">
        <v>191</v>
      </c>
      <c r="DS35" s="26" t="s">
        <v>191</v>
      </c>
      <c r="DT35" s="26" t="s">
        <v>191</v>
      </c>
      <c r="DU35" s="26" t="s">
        <v>191</v>
      </c>
      <c r="DV35" s="26" t="s">
        <v>191</v>
      </c>
      <c r="DW35" s="26" t="s">
        <v>191</v>
      </c>
      <c r="DX35" s="26" t="s">
        <v>191</v>
      </c>
      <c r="DY35" s="26" t="s">
        <v>191</v>
      </c>
      <c r="DZ35" s="26" t="s">
        <v>191</v>
      </c>
      <c r="EA35" s="26" t="s">
        <v>191</v>
      </c>
      <c r="EB35" s="26" t="s">
        <v>191</v>
      </c>
      <c r="EC35" s="26" t="s">
        <v>191</v>
      </c>
      <c r="ED35" s="26" t="s">
        <v>191</v>
      </c>
      <c r="EE35" s="26" t="s">
        <v>191</v>
      </c>
      <c r="EF35" s="26" t="s">
        <v>191</v>
      </c>
      <c r="EG35" s="26" t="s">
        <v>191</v>
      </c>
      <c r="EH35" s="26" t="s">
        <v>191</v>
      </c>
      <c r="EI35" s="26" t="s">
        <v>191</v>
      </c>
      <c r="EJ35" s="26" t="s">
        <v>191</v>
      </c>
      <c r="EK35" s="26" t="s">
        <v>191</v>
      </c>
      <c r="EL35" s="26" t="s">
        <v>191</v>
      </c>
      <c r="EM35" s="26" t="s">
        <v>191</v>
      </c>
      <c r="EN35" s="26" t="s">
        <v>191</v>
      </c>
      <c r="EO35" s="26" t="s">
        <v>191</v>
      </c>
      <c r="EP35" s="26" t="s">
        <v>191</v>
      </c>
      <c r="EQ35" s="26" t="s">
        <v>191</v>
      </c>
      <c r="ER35" s="26" t="s">
        <v>191</v>
      </c>
      <c r="ES35" s="26" t="s">
        <v>191</v>
      </c>
      <c r="ET35" s="26" t="s">
        <v>191</v>
      </c>
      <c r="EU35" s="26" t="s">
        <v>191</v>
      </c>
      <c r="EV35" s="26" t="s">
        <v>191</v>
      </c>
      <c r="EW35" s="26" t="s">
        <v>191</v>
      </c>
      <c r="EX35" s="26" t="s">
        <v>191</v>
      </c>
      <c r="EY35" s="26" t="s">
        <v>191</v>
      </c>
      <c r="EZ35" s="26" t="s">
        <v>191</v>
      </c>
      <c r="FA35" s="26" t="s">
        <v>191</v>
      </c>
      <c r="FB35" s="26" t="s">
        <v>191</v>
      </c>
      <c r="FC35" s="26" t="s">
        <v>191</v>
      </c>
      <c r="FD35" s="26" t="s">
        <v>191</v>
      </c>
      <c r="FE35" s="26" t="s">
        <v>191</v>
      </c>
      <c r="FF35" s="26" t="s">
        <v>191</v>
      </c>
      <c r="FG35" s="26" t="s">
        <v>191</v>
      </c>
      <c r="FH35" s="26" t="s">
        <v>191</v>
      </c>
      <c r="FI35" s="26" t="s">
        <v>191</v>
      </c>
      <c r="FJ35" s="26" t="s">
        <v>191</v>
      </c>
      <c r="FK35" s="26" t="s">
        <v>191</v>
      </c>
      <c r="FL35" s="26" t="s">
        <v>191</v>
      </c>
      <c r="FM35" s="26" t="s">
        <v>191</v>
      </c>
      <c r="FN35" s="26" t="s">
        <v>191</v>
      </c>
      <c r="FO35" s="26" t="s">
        <v>191</v>
      </c>
      <c r="FP35" s="26" t="s">
        <v>191</v>
      </c>
      <c r="FQ35" s="26" t="s">
        <v>191</v>
      </c>
      <c r="FR35" s="26" t="s">
        <v>191</v>
      </c>
      <c r="FS35" s="26" t="s">
        <v>191</v>
      </c>
      <c r="FT35" s="26" t="s">
        <v>191</v>
      </c>
      <c r="FU35" s="26" t="s">
        <v>191</v>
      </c>
      <c r="FV35" s="26" t="s">
        <v>191</v>
      </c>
      <c r="FW35" s="26" t="s">
        <v>191</v>
      </c>
      <c r="FX35" s="26" t="s">
        <v>191</v>
      </c>
      <c r="FY35" s="26" t="s">
        <v>191</v>
      </c>
      <c r="FZ35" s="26" t="s">
        <v>191</v>
      </c>
      <c r="GA35" s="26" t="s">
        <v>191</v>
      </c>
      <c r="GB35" s="26" t="s">
        <v>191</v>
      </c>
      <c r="GC35" s="26" t="s">
        <v>191</v>
      </c>
      <c r="GD35" s="26" t="s">
        <v>191</v>
      </c>
    </row>
    <row r="36" spans="1:186" s="41" customFormat="1">
      <c r="A36" s="453" t="s">
        <v>260</v>
      </c>
      <c r="B36" s="458"/>
      <c r="C36" s="458" t="s">
        <v>184</v>
      </c>
      <c r="D36" s="458" t="s">
        <v>76</v>
      </c>
      <c r="E36" s="458" t="s">
        <v>68</v>
      </c>
      <c r="F36" s="458" t="s">
        <v>79</v>
      </c>
      <c r="G36" s="26">
        <v>31.94</v>
      </c>
      <c r="H36" s="26">
        <v>30.76</v>
      </c>
      <c r="I36" s="26">
        <v>28.86</v>
      </c>
      <c r="J36" s="26">
        <v>28.62</v>
      </c>
      <c r="K36" s="26">
        <v>28.01</v>
      </c>
      <c r="L36" s="26">
        <v>28.82</v>
      </c>
      <c r="M36" s="26">
        <v>34.64</v>
      </c>
      <c r="N36" s="26">
        <v>31.85</v>
      </c>
      <c r="O36" s="26">
        <v>28</v>
      </c>
      <c r="P36" s="26">
        <v>27.76</v>
      </c>
      <c r="Q36" s="26">
        <v>27.77</v>
      </c>
      <c r="R36" s="26">
        <v>29.82</v>
      </c>
      <c r="S36" s="26">
        <v>34.15</v>
      </c>
      <c r="T36" s="26">
        <v>33.380000000000003</v>
      </c>
      <c r="U36" s="26">
        <v>30.18</v>
      </c>
      <c r="V36" s="26">
        <v>30.42</v>
      </c>
      <c r="W36" s="26">
        <v>29.4</v>
      </c>
      <c r="X36" s="26">
        <v>30.73</v>
      </c>
      <c r="Y36" s="26">
        <v>34.35</v>
      </c>
      <c r="Z36" s="26">
        <v>33.78</v>
      </c>
      <c r="AA36" s="26">
        <v>29.13</v>
      </c>
      <c r="AB36" s="26">
        <v>28.71</v>
      </c>
      <c r="AC36" s="26">
        <v>28.72</v>
      </c>
      <c r="AD36" s="26">
        <v>30.62</v>
      </c>
      <c r="AE36" s="26">
        <v>34</v>
      </c>
      <c r="AF36" s="26">
        <v>34.57</v>
      </c>
      <c r="AG36" s="26">
        <v>31.83</v>
      </c>
      <c r="AH36" s="26">
        <v>31.06</v>
      </c>
      <c r="AI36" s="26">
        <v>30.21</v>
      </c>
      <c r="AJ36" s="26">
        <v>32.78</v>
      </c>
      <c r="AK36" s="26">
        <v>35.99</v>
      </c>
      <c r="AL36" s="26">
        <v>35.06</v>
      </c>
      <c r="AM36" s="26">
        <v>30.38</v>
      </c>
      <c r="AN36" s="26">
        <v>30.22</v>
      </c>
      <c r="AO36" s="26">
        <v>30.6</v>
      </c>
      <c r="AP36" s="26">
        <v>31.02</v>
      </c>
      <c r="AQ36" s="26">
        <v>35.67</v>
      </c>
      <c r="AR36" s="26">
        <v>36.479999999999997</v>
      </c>
      <c r="AS36" s="26">
        <v>33.68</v>
      </c>
      <c r="AT36" s="26">
        <v>32.409999999999997</v>
      </c>
      <c r="AU36" s="26">
        <v>31.97</v>
      </c>
      <c r="AV36" s="26">
        <v>34.299999999999997</v>
      </c>
      <c r="AW36" s="26">
        <v>36.89</v>
      </c>
      <c r="AX36" s="26">
        <v>37.69</v>
      </c>
      <c r="AY36" s="26">
        <v>32.11</v>
      </c>
      <c r="AZ36" s="26">
        <v>31.54</v>
      </c>
      <c r="BA36" s="26">
        <v>32.369999999999997</v>
      </c>
      <c r="BB36" s="26">
        <v>32.380000000000003</v>
      </c>
      <c r="BC36" s="26">
        <v>37.770000000000003</v>
      </c>
      <c r="BD36" s="26">
        <v>38.380000000000003</v>
      </c>
      <c r="BE36" s="26">
        <v>35.1</v>
      </c>
      <c r="BF36" s="26">
        <v>33.6</v>
      </c>
      <c r="BG36" s="26">
        <v>32.93</v>
      </c>
      <c r="BH36" s="26">
        <v>35.659999999999997</v>
      </c>
      <c r="BI36" s="26">
        <v>38.020000000000003</v>
      </c>
      <c r="BJ36" s="26">
        <v>38.94</v>
      </c>
      <c r="BK36" s="26">
        <v>32.86</v>
      </c>
      <c r="BL36" s="26">
        <v>33.08</v>
      </c>
      <c r="BM36" s="26">
        <v>33.74</v>
      </c>
      <c r="BN36" s="26">
        <v>33.54</v>
      </c>
      <c r="BO36" s="26">
        <v>39.67</v>
      </c>
      <c r="BP36" s="26">
        <v>40.25</v>
      </c>
      <c r="BQ36" s="26">
        <v>36.92</v>
      </c>
      <c r="BR36" s="26">
        <v>36.020000000000003</v>
      </c>
      <c r="BS36" s="26">
        <v>35.47</v>
      </c>
      <c r="BT36" s="26">
        <v>38.33</v>
      </c>
      <c r="BU36" s="26">
        <v>42.4</v>
      </c>
      <c r="BV36" s="26">
        <v>43.07</v>
      </c>
      <c r="BW36" s="26">
        <v>36.82</v>
      </c>
      <c r="BX36" s="26">
        <v>36.57</v>
      </c>
      <c r="BY36" s="26">
        <v>37.65</v>
      </c>
      <c r="BZ36" s="26">
        <v>38.04</v>
      </c>
      <c r="CA36" s="26">
        <v>43.6</v>
      </c>
      <c r="CB36" s="26">
        <v>45.09</v>
      </c>
      <c r="CC36" s="26">
        <v>42.66</v>
      </c>
      <c r="CD36" s="26">
        <v>42.49</v>
      </c>
      <c r="CE36" s="26">
        <v>42.13</v>
      </c>
      <c r="CF36" s="26">
        <v>45.82</v>
      </c>
      <c r="CG36" s="26">
        <v>54.1</v>
      </c>
      <c r="CH36" s="26">
        <v>55.02</v>
      </c>
      <c r="CI36" s="26">
        <v>47.94</v>
      </c>
      <c r="CJ36" s="26">
        <v>47.9</v>
      </c>
      <c r="CK36" s="26">
        <v>49.29</v>
      </c>
      <c r="CL36" s="26">
        <v>50.82</v>
      </c>
      <c r="CM36" s="26">
        <v>55.49</v>
      </c>
      <c r="CN36" s="26">
        <v>56.63</v>
      </c>
      <c r="CO36" s="26">
        <v>54.51</v>
      </c>
      <c r="CP36" s="26">
        <v>53.67</v>
      </c>
      <c r="CQ36" s="26">
        <v>52.79</v>
      </c>
      <c r="CR36" s="26">
        <v>59.9</v>
      </c>
      <c r="CS36" s="26">
        <v>69.650000000000006</v>
      </c>
      <c r="CT36" s="26">
        <v>68.400000000000006</v>
      </c>
      <c r="CU36" s="26">
        <v>60.7</v>
      </c>
      <c r="CV36" s="26">
        <v>59.03</v>
      </c>
      <c r="CW36" s="26">
        <v>59.39</v>
      </c>
      <c r="CX36" s="26">
        <v>62.15</v>
      </c>
      <c r="CY36" s="26">
        <v>65.59</v>
      </c>
      <c r="CZ36" s="26">
        <v>67.680000000000007</v>
      </c>
      <c r="DA36" s="26">
        <v>64.47</v>
      </c>
      <c r="DB36" s="26">
        <v>64.03</v>
      </c>
      <c r="DC36" s="26">
        <v>61.04</v>
      </c>
      <c r="DD36" s="26">
        <v>69.91</v>
      </c>
      <c r="DE36" s="26">
        <v>77.819999999999993</v>
      </c>
      <c r="DF36" s="26">
        <v>77.47</v>
      </c>
      <c r="DG36" s="26">
        <v>65.64</v>
      </c>
      <c r="DH36" s="26">
        <v>62.34</v>
      </c>
      <c r="DI36" s="26">
        <v>64.02</v>
      </c>
      <c r="DJ36" s="26">
        <v>65.81</v>
      </c>
      <c r="DK36" s="26">
        <v>68.489999999999995</v>
      </c>
      <c r="DL36" s="26">
        <v>69.08</v>
      </c>
      <c r="DM36" s="26">
        <v>66.19</v>
      </c>
      <c r="DN36" s="26">
        <v>63.62</v>
      </c>
      <c r="DO36" s="26">
        <v>62.46</v>
      </c>
      <c r="DP36" s="26">
        <v>72.12</v>
      </c>
      <c r="DQ36" s="26">
        <v>77.790000000000006</v>
      </c>
      <c r="DR36" s="26">
        <v>78.47</v>
      </c>
      <c r="DS36" s="26">
        <v>67.34</v>
      </c>
      <c r="DT36" s="26">
        <v>64.510000000000005</v>
      </c>
      <c r="DU36" s="26">
        <v>66.77</v>
      </c>
      <c r="DV36" s="26">
        <v>66.680000000000007</v>
      </c>
      <c r="DW36" s="26">
        <v>70.16</v>
      </c>
      <c r="DX36" s="26">
        <v>70.27</v>
      </c>
      <c r="DY36" s="26">
        <v>67.599999999999994</v>
      </c>
      <c r="DZ36" s="26">
        <v>64.45</v>
      </c>
      <c r="EA36" s="26">
        <v>65.790000000000006</v>
      </c>
      <c r="EB36" s="26">
        <v>73.02</v>
      </c>
      <c r="EC36" s="26">
        <v>77.510000000000005</v>
      </c>
      <c r="ED36" s="26">
        <v>78.290000000000006</v>
      </c>
      <c r="EE36" s="26">
        <v>67.489999999999995</v>
      </c>
      <c r="EF36" s="26">
        <v>65.98</v>
      </c>
      <c r="EG36" s="26">
        <v>66.900000000000006</v>
      </c>
      <c r="EH36" s="26">
        <v>66.33</v>
      </c>
      <c r="EI36" s="26">
        <v>70.33</v>
      </c>
      <c r="EJ36" s="26">
        <v>72.08</v>
      </c>
      <c r="EK36" s="26">
        <v>67.36</v>
      </c>
      <c r="EL36" s="26">
        <v>66.650000000000006</v>
      </c>
      <c r="EM36" s="26">
        <v>66.19</v>
      </c>
      <c r="EN36" s="26">
        <v>69.83</v>
      </c>
      <c r="EO36" s="26">
        <v>80.67</v>
      </c>
      <c r="EP36" s="26">
        <v>81.23</v>
      </c>
      <c r="EQ36" s="26">
        <v>70.37</v>
      </c>
      <c r="ER36" s="26">
        <v>68.180000000000007</v>
      </c>
      <c r="ES36" s="26">
        <v>66.97</v>
      </c>
      <c r="ET36" s="26">
        <v>69.09</v>
      </c>
      <c r="EU36" s="26">
        <v>73.75</v>
      </c>
      <c r="EV36" s="26">
        <v>73.7</v>
      </c>
      <c r="EW36" s="26">
        <v>69.739999999999995</v>
      </c>
      <c r="EX36" s="26">
        <v>69.27</v>
      </c>
      <c r="EY36" s="26">
        <v>67.73</v>
      </c>
      <c r="EZ36" s="26">
        <v>73.3</v>
      </c>
      <c r="FA36" s="26">
        <v>83.42</v>
      </c>
      <c r="FB36" s="26">
        <v>81.760000000000005</v>
      </c>
      <c r="FC36" s="26">
        <v>73.36</v>
      </c>
      <c r="FD36" s="26">
        <v>71.36</v>
      </c>
      <c r="FE36" s="26">
        <v>68.739999999999995</v>
      </c>
      <c r="FF36" s="26">
        <v>72.17</v>
      </c>
      <c r="FG36" s="26">
        <v>76.61</v>
      </c>
      <c r="FH36" s="26">
        <v>77.62</v>
      </c>
      <c r="FI36" s="26">
        <v>74.349999999999994</v>
      </c>
      <c r="FJ36" s="26">
        <v>72.819999999999993</v>
      </c>
      <c r="FK36" s="26">
        <v>71.58</v>
      </c>
      <c r="FL36" s="26">
        <v>78.88</v>
      </c>
      <c r="FM36" s="26">
        <v>88.16</v>
      </c>
      <c r="FN36" s="26">
        <v>85.73</v>
      </c>
      <c r="FO36" s="26">
        <v>77.92</v>
      </c>
      <c r="FP36" s="26">
        <v>74.44</v>
      </c>
      <c r="FQ36" s="26">
        <v>73.3</v>
      </c>
      <c r="FR36" s="26">
        <v>76.33</v>
      </c>
      <c r="FS36" s="26">
        <v>79.760000000000005</v>
      </c>
      <c r="FT36" s="26">
        <v>81.349999999999994</v>
      </c>
      <c r="FU36" s="26">
        <v>78.94</v>
      </c>
      <c r="FV36" s="26">
        <v>77.3</v>
      </c>
      <c r="FW36" s="26">
        <v>75.08</v>
      </c>
      <c r="FX36" s="26">
        <v>83.12</v>
      </c>
      <c r="FY36" s="26">
        <v>89.16</v>
      </c>
      <c r="FZ36" s="26">
        <v>89.79</v>
      </c>
      <c r="GA36" s="26">
        <v>80.42</v>
      </c>
      <c r="GB36" s="26">
        <v>77.33</v>
      </c>
      <c r="GC36" s="26">
        <v>78.709999999999994</v>
      </c>
      <c r="GD36" s="26">
        <v>80.61</v>
      </c>
    </row>
    <row r="37" spans="1:186" s="41" customFormat="1">
      <c r="A37" s="60"/>
      <c r="B37" s="458"/>
      <c r="C37" s="458"/>
      <c r="D37" s="458"/>
      <c r="E37" s="458"/>
      <c r="F37" s="458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</row>
    <row r="38" spans="1:186" s="41" customFormat="1">
      <c r="A38" s="60"/>
      <c r="B38" s="458"/>
      <c r="C38" s="458" t="s">
        <v>86</v>
      </c>
      <c r="D38" s="458" t="s">
        <v>76</v>
      </c>
      <c r="E38" s="458" t="s">
        <v>68</v>
      </c>
      <c r="F38" s="458" t="s">
        <v>77</v>
      </c>
      <c r="G38" s="26" t="s">
        <v>191</v>
      </c>
      <c r="H38" s="26" t="s">
        <v>191</v>
      </c>
      <c r="I38" s="26" t="s">
        <v>191</v>
      </c>
      <c r="J38" s="26" t="s">
        <v>191</v>
      </c>
      <c r="K38" s="26" t="s">
        <v>191</v>
      </c>
      <c r="L38" s="26" t="s">
        <v>191</v>
      </c>
      <c r="M38" s="26" t="s">
        <v>191</v>
      </c>
      <c r="N38" s="26" t="s">
        <v>191</v>
      </c>
      <c r="O38" s="26" t="s">
        <v>191</v>
      </c>
      <c r="P38" s="26" t="s">
        <v>191</v>
      </c>
      <c r="Q38" s="26" t="s">
        <v>191</v>
      </c>
      <c r="R38" s="26" t="s">
        <v>191</v>
      </c>
      <c r="S38" s="26" t="s">
        <v>191</v>
      </c>
      <c r="T38" s="26" t="s">
        <v>191</v>
      </c>
      <c r="U38" s="26" t="s">
        <v>191</v>
      </c>
      <c r="V38" s="26" t="s">
        <v>191</v>
      </c>
      <c r="W38" s="26" t="s">
        <v>191</v>
      </c>
      <c r="X38" s="26" t="s">
        <v>191</v>
      </c>
      <c r="Y38" s="26" t="s">
        <v>191</v>
      </c>
      <c r="Z38" s="26" t="s">
        <v>191</v>
      </c>
      <c r="AA38" s="26" t="s">
        <v>191</v>
      </c>
      <c r="AB38" s="26" t="s">
        <v>191</v>
      </c>
      <c r="AC38" s="26" t="s">
        <v>191</v>
      </c>
      <c r="AD38" s="26" t="s">
        <v>191</v>
      </c>
      <c r="AE38" s="26" t="s">
        <v>191</v>
      </c>
      <c r="AF38" s="26" t="s">
        <v>191</v>
      </c>
      <c r="AG38" s="26" t="s">
        <v>191</v>
      </c>
      <c r="AH38" s="26" t="s">
        <v>191</v>
      </c>
      <c r="AI38" s="26" t="s">
        <v>191</v>
      </c>
      <c r="AJ38" s="26" t="s">
        <v>191</v>
      </c>
      <c r="AK38" s="26" t="s">
        <v>191</v>
      </c>
      <c r="AL38" s="26" t="s">
        <v>191</v>
      </c>
      <c r="AM38" s="26" t="s">
        <v>191</v>
      </c>
      <c r="AN38" s="26" t="s">
        <v>191</v>
      </c>
      <c r="AO38" s="26" t="s">
        <v>191</v>
      </c>
      <c r="AP38" s="26" t="s">
        <v>191</v>
      </c>
      <c r="AQ38" s="26" t="s">
        <v>191</v>
      </c>
      <c r="AR38" s="26" t="s">
        <v>191</v>
      </c>
      <c r="AS38" s="26" t="s">
        <v>191</v>
      </c>
      <c r="AT38" s="26" t="s">
        <v>191</v>
      </c>
      <c r="AU38" s="26" t="s">
        <v>191</v>
      </c>
      <c r="AV38" s="26" t="s">
        <v>191</v>
      </c>
      <c r="AW38" s="26" t="s">
        <v>191</v>
      </c>
      <c r="AX38" s="26" t="s">
        <v>191</v>
      </c>
      <c r="AY38" s="26" t="s">
        <v>191</v>
      </c>
      <c r="AZ38" s="26" t="s">
        <v>191</v>
      </c>
      <c r="BA38" s="26" t="s">
        <v>191</v>
      </c>
      <c r="BB38" s="26" t="s">
        <v>191</v>
      </c>
      <c r="BC38" s="26" t="s">
        <v>191</v>
      </c>
      <c r="BD38" s="26" t="s">
        <v>191</v>
      </c>
      <c r="BE38" s="26" t="s">
        <v>191</v>
      </c>
      <c r="BF38" s="26" t="s">
        <v>191</v>
      </c>
      <c r="BG38" s="26" t="s">
        <v>191</v>
      </c>
      <c r="BH38" s="26" t="s">
        <v>191</v>
      </c>
      <c r="BI38" s="26" t="s">
        <v>191</v>
      </c>
      <c r="BJ38" s="26" t="s">
        <v>191</v>
      </c>
      <c r="BK38" s="26" t="s">
        <v>191</v>
      </c>
      <c r="BL38" s="26" t="s">
        <v>191</v>
      </c>
      <c r="BM38" s="26" t="s">
        <v>191</v>
      </c>
      <c r="BN38" s="26" t="s">
        <v>191</v>
      </c>
      <c r="BO38" s="26" t="s">
        <v>191</v>
      </c>
      <c r="BP38" s="26" t="s">
        <v>191</v>
      </c>
      <c r="BQ38" s="26" t="s">
        <v>191</v>
      </c>
      <c r="BR38" s="26" t="s">
        <v>191</v>
      </c>
      <c r="BS38" s="26" t="s">
        <v>191</v>
      </c>
      <c r="BT38" s="26" t="s">
        <v>191</v>
      </c>
      <c r="BU38" s="26" t="s">
        <v>191</v>
      </c>
      <c r="BV38" s="26" t="s">
        <v>191</v>
      </c>
      <c r="BW38" s="26" t="s">
        <v>191</v>
      </c>
      <c r="BX38" s="26" t="s">
        <v>191</v>
      </c>
      <c r="BY38" s="26" t="s">
        <v>191</v>
      </c>
      <c r="BZ38" s="26" t="s">
        <v>191</v>
      </c>
      <c r="CA38" s="26" t="s">
        <v>191</v>
      </c>
      <c r="CB38" s="26" t="s">
        <v>191</v>
      </c>
      <c r="CC38" s="26" t="s">
        <v>191</v>
      </c>
      <c r="CD38" s="26" t="s">
        <v>191</v>
      </c>
      <c r="CE38" s="26" t="s">
        <v>191</v>
      </c>
      <c r="CF38" s="26" t="s">
        <v>191</v>
      </c>
      <c r="CG38" s="26" t="s">
        <v>191</v>
      </c>
      <c r="CH38" s="26" t="s">
        <v>191</v>
      </c>
      <c r="CI38" s="26" t="s">
        <v>191</v>
      </c>
      <c r="CJ38" s="26" t="s">
        <v>191</v>
      </c>
      <c r="CK38" s="26" t="s">
        <v>191</v>
      </c>
      <c r="CL38" s="26" t="s">
        <v>191</v>
      </c>
      <c r="CM38" s="26" t="s">
        <v>191</v>
      </c>
      <c r="CN38" s="26" t="s">
        <v>191</v>
      </c>
      <c r="CO38" s="26" t="s">
        <v>191</v>
      </c>
      <c r="CP38" s="26" t="s">
        <v>191</v>
      </c>
      <c r="CQ38" s="26" t="s">
        <v>191</v>
      </c>
      <c r="CR38" s="26" t="s">
        <v>191</v>
      </c>
      <c r="CS38" s="26" t="s">
        <v>191</v>
      </c>
      <c r="CT38" s="26" t="s">
        <v>191</v>
      </c>
      <c r="CU38" s="26" t="s">
        <v>191</v>
      </c>
      <c r="CV38" s="26" t="s">
        <v>191</v>
      </c>
      <c r="CW38" s="26" t="s">
        <v>191</v>
      </c>
      <c r="CX38" s="26" t="s">
        <v>191</v>
      </c>
      <c r="CY38" s="26" t="s">
        <v>191</v>
      </c>
      <c r="CZ38" s="26" t="s">
        <v>191</v>
      </c>
      <c r="DA38" s="26" t="s">
        <v>191</v>
      </c>
      <c r="DB38" s="26" t="s">
        <v>191</v>
      </c>
      <c r="DC38" s="26" t="s">
        <v>191</v>
      </c>
      <c r="DD38" s="26" t="s">
        <v>191</v>
      </c>
      <c r="DE38" s="26" t="s">
        <v>191</v>
      </c>
      <c r="DF38" s="26" t="s">
        <v>191</v>
      </c>
      <c r="DG38" s="26" t="s">
        <v>191</v>
      </c>
      <c r="DH38" s="26" t="s">
        <v>191</v>
      </c>
      <c r="DI38" s="26" t="s">
        <v>191</v>
      </c>
      <c r="DJ38" s="26" t="s">
        <v>191</v>
      </c>
      <c r="DK38" s="26" t="s">
        <v>191</v>
      </c>
      <c r="DL38" s="26" t="s">
        <v>191</v>
      </c>
      <c r="DM38" s="26" t="s">
        <v>191</v>
      </c>
      <c r="DN38" s="26" t="s">
        <v>191</v>
      </c>
      <c r="DO38" s="26" t="s">
        <v>191</v>
      </c>
      <c r="DP38" s="26" t="s">
        <v>191</v>
      </c>
      <c r="DQ38" s="26" t="s">
        <v>191</v>
      </c>
      <c r="DR38" s="26" t="s">
        <v>191</v>
      </c>
      <c r="DS38" s="26" t="s">
        <v>191</v>
      </c>
      <c r="DT38" s="26" t="s">
        <v>191</v>
      </c>
      <c r="DU38" s="26" t="s">
        <v>191</v>
      </c>
      <c r="DV38" s="26" t="s">
        <v>191</v>
      </c>
      <c r="DW38" s="26" t="s">
        <v>191</v>
      </c>
      <c r="DX38" s="26" t="s">
        <v>191</v>
      </c>
      <c r="DY38" s="26" t="s">
        <v>191</v>
      </c>
      <c r="DZ38" s="26" t="s">
        <v>191</v>
      </c>
      <c r="EA38" s="26" t="s">
        <v>191</v>
      </c>
      <c r="EB38" s="26" t="s">
        <v>191</v>
      </c>
      <c r="EC38" s="26" t="s">
        <v>191</v>
      </c>
      <c r="ED38" s="26" t="s">
        <v>191</v>
      </c>
      <c r="EE38" s="26" t="s">
        <v>191</v>
      </c>
      <c r="EF38" s="26" t="s">
        <v>191</v>
      </c>
      <c r="EG38" s="26" t="s">
        <v>191</v>
      </c>
      <c r="EH38" s="26" t="s">
        <v>191</v>
      </c>
      <c r="EI38" s="26" t="s">
        <v>191</v>
      </c>
      <c r="EJ38" s="26" t="s">
        <v>191</v>
      </c>
      <c r="EK38" s="26" t="s">
        <v>191</v>
      </c>
      <c r="EL38" s="26" t="s">
        <v>191</v>
      </c>
      <c r="EM38" s="26" t="s">
        <v>191</v>
      </c>
      <c r="EN38" s="26" t="s">
        <v>191</v>
      </c>
      <c r="EO38" s="26" t="s">
        <v>191</v>
      </c>
      <c r="EP38" s="26" t="s">
        <v>191</v>
      </c>
      <c r="EQ38" s="26" t="s">
        <v>191</v>
      </c>
      <c r="ER38" s="26" t="s">
        <v>191</v>
      </c>
      <c r="ES38" s="26" t="s">
        <v>191</v>
      </c>
      <c r="ET38" s="26" t="s">
        <v>191</v>
      </c>
      <c r="EU38" s="26" t="s">
        <v>191</v>
      </c>
      <c r="EV38" s="26" t="s">
        <v>191</v>
      </c>
      <c r="EW38" s="26" t="s">
        <v>191</v>
      </c>
      <c r="EX38" s="26" t="s">
        <v>191</v>
      </c>
      <c r="EY38" s="26" t="s">
        <v>191</v>
      </c>
      <c r="EZ38" s="26" t="s">
        <v>191</v>
      </c>
      <c r="FA38" s="26" t="s">
        <v>191</v>
      </c>
      <c r="FB38" s="26" t="s">
        <v>191</v>
      </c>
      <c r="FC38" s="26" t="s">
        <v>191</v>
      </c>
      <c r="FD38" s="26" t="s">
        <v>191</v>
      </c>
      <c r="FE38" s="26" t="s">
        <v>191</v>
      </c>
      <c r="FF38" s="26" t="s">
        <v>191</v>
      </c>
      <c r="FG38" s="26" t="s">
        <v>191</v>
      </c>
      <c r="FH38" s="26" t="s">
        <v>191</v>
      </c>
      <c r="FI38" s="26" t="s">
        <v>191</v>
      </c>
      <c r="FJ38" s="26" t="s">
        <v>191</v>
      </c>
      <c r="FK38" s="26" t="s">
        <v>191</v>
      </c>
      <c r="FL38" s="26" t="s">
        <v>191</v>
      </c>
      <c r="FM38" s="26" t="s">
        <v>191</v>
      </c>
      <c r="FN38" s="26" t="s">
        <v>191</v>
      </c>
      <c r="FO38" s="26" t="s">
        <v>191</v>
      </c>
      <c r="FP38" s="26" t="s">
        <v>191</v>
      </c>
      <c r="FQ38" s="26" t="s">
        <v>191</v>
      </c>
      <c r="FR38" s="26" t="s">
        <v>191</v>
      </c>
      <c r="FS38" s="26" t="s">
        <v>191</v>
      </c>
      <c r="FT38" s="26" t="s">
        <v>191</v>
      </c>
      <c r="FU38" s="26" t="s">
        <v>191</v>
      </c>
      <c r="FV38" s="26" t="s">
        <v>191</v>
      </c>
      <c r="FW38" s="26" t="s">
        <v>191</v>
      </c>
      <c r="FX38" s="26" t="s">
        <v>191</v>
      </c>
      <c r="FY38" s="26" t="s">
        <v>191</v>
      </c>
      <c r="FZ38" s="26" t="s">
        <v>191</v>
      </c>
      <c r="GA38" s="26" t="s">
        <v>191</v>
      </c>
      <c r="GB38" s="26" t="s">
        <v>191</v>
      </c>
      <c r="GC38" s="26" t="s">
        <v>191</v>
      </c>
      <c r="GD38" s="26" t="s">
        <v>191</v>
      </c>
    </row>
    <row r="39" spans="1:186" s="41" customFormat="1">
      <c r="A39" s="60"/>
      <c r="B39" s="458"/>
      <c r="C39" s="458" t="s">
        <v>86</v>
      </c>
      <c r="D39" s="458" t="s">
        <v>76</v>
      </c>
      <c r="E39" s="458" t="s">
        <v>68</v>
      </c>
      <c r="F39" s="458" t="s">
        <v>78</v>
      </c>
      <c r="G39" s="26" t="s">
        <v>191</v>
      </c>
      <c r="H39" s="26" t="s">
        <v>191</v>
      </c>
      <c r="I39" s="26" t="s">
        <v>191</v>
      </c>
      <c r="J39" s="26" t="s">
        <v>191</v>
      </c>
      <c r="K39" s="26" t="s">
        <v>191</v>
      </c>
      <c r="L39" s="26" t="s">
        <v>191</v>
      </c>
      <c r="M39" s="26" t="s">
        <v>191</v>
      </c>
      <c r="N39" s="26" t="s">
        <v>191</v>
      </c>
      <c r="O39" s="26" t="s">
        <v>191</v>
      </c>
      <c r="P39" s="26" t="s">
        <v>191</v>
      </c>
      <c r="Q39" s="26" t="s">
        <v>191</v>
      </c>
      <c r="R39" s="26" t="s">
        <v>191</v>
      </c>
      <c r="S39" s="26" t="s">
        <v>191</v>
      </c>
      <c r="T39" s="26" t="s">
        <v>191</v>
      </c>
      <c r="U39" s="26" t="s">
        <v>191</v>
      </c>
      <c r="V39" s="26" t="s">
        <v>191</v>
      </c>
      <c r="W39" s="26" t="s">
        <v>191</v>
      </c>
      <c r="X39" s="26" t="s">
        <v>191</v>
      </c>
      <c r="Y39" s="26" t="s">
        <v>191</v>
      </c>
      <c r="Z39" s="26" t="s">
        <v>191</v>
      </c>
      <c r="AA39" s="26" t="s">
        <v>191</v>
      </c>
      <c r="AB39" s="26" t="s">
        <v>191</v>
      </c>
      <c r="AC39" s="26" t="s">
        <v>191</v>
      </c>
      <c r="AD39" s="26" t="s">
        <v>191</v>
      </c>
      <c r="AE39" s="26" t="s">
        <v>191</v>
      </c>
      <c r="AF39" s="26" t="s">
        <v>191</v>
      </c>
      <c r="AG39" s="26" t="s">
        <v>191</v>
      </c>
      <c r="AH39" s="26" t="s">
        <v>191</v>
      </c>
      <c r="AI39" s="26" t="s">
        <v>191</v>
      </c>
      <c r="AJ39" s="26" t="s">
        <v>191</v>
      </c>
      <c r="AK39" s="26" t="s">
        <v>191</v>
      </c>
      <c r="AL39" s="26" t="s">
        <v>191</v>
      </c>
      <c r="AM39" s="26" t="s">
        <v>191</v>
      </c>
      <c r="AN39" s="26" t="s">
        <v>191</v>
      </c>
      <c r="AO39" s="26" t="s">
        <v>191</v>
      </c>
      <c r="AP39" s="26" t="s">
        <v>191</v>
      </c>
      <c r="AQ39" s="26" t="s">
        <v>191</v>
      </c>
      <c r="AR39" s="26" t="s">
        <v>191</v>
      </c>
      <c r="AS39" s="26" t="s">
        <v>191</v>
      </c>
      <c r="AT39" s="26" t="s">
        <v>191</v>
      </c>
      <c r="AU39" s="26" t="s">
        <v>191</v>
      </c>
      <c r="AV39" s="26" t="s">
        <v>191</v>
      </c>
      <c r="AW39" s="26" t="s">
        <v>191</v>
      </c>
      <c r="AX39" s="26" t="s">
        <v>191</v>
      </c>
      <c r="AY39" s="26" t="s">
        <v>191</v>
      </c>
      <c r="AZ39" s="26" t="s">
        <v>191</v>
      </c>
      <c r="BA39" s="26" t="s">
        <v>191</v>
      </c>
      <c r="BB39" s="26" t="s">
        <v>191</v>
      </c>
      <c r="BC39" s="26" t="s">
        <v>191</v>
      </c>
      <c r="BD39" s="26" t="s">
        <v>191</v>
      </c>
      <c r="BE39" s="26" t="s">
        <v>191</v>
      </c>
      <c r="BF39" s="26" t="s">
        <v>191</v>
      </c>
      <c r="BG39" s="26" t="s">
        <v>191</v>
      </c>
      <c r="BH39" s="26" t="s">
        <v>191</v>
      </c>
      <c r="BI39" s="26" t="s">
        <v>191</v>
      </c>
      <c r="BJ39" s="26" t="s">
        <v>191</v>
      </c>
      <c r="BK39" s="26" t="s">
        <v>191</v>
      </c>
      <c r="BL39" s="26" t="s">
        <v>191</v>
      </c>
      <c r="BM39" s="26" t="s">
        <v>191</v>
      </c>
      <c r="BN39" s="26" t="s">
        <v>191</v>
      </c>
      <c r="BO39" s="26" t="s">
        <v>191</v>
      </c>
      <c r="BP39" s="26" t="s">
        <v>191</v>
      </c>
      <c r="BQ39" s="26" t="s">
        <v>191</v>
      </c>
      <c r="BR39" s="26" t="s">
        <v>191</v>
      </c>
      <c r="BS39" s="26" t="s">
        <v>191</v>
      </c>
      <c r="BT39" s="26" t="s">
        <v>191</v>
      </c>
      <c r="BU39" s="26" t="s">
        <v>191</v>
      </c>
      <c r="BV39" s="26" t="s">
        <v>191</v>
      </c>
      <c r="BW39" s="26" t="s">
        <v>191</v>
      </c>
      <c r="BX39" s="26" t="s">
        <v>191</v>
      </c>
      <c r="BY39" s="26" t="s">
        <v>191</v>
      </c>
      <c r="BZ39" s="26" t="s">
        <v>191</v>
      </c>
      <c r="CA39" s="26" t="s">
        <v>191</v>
      </c>
      <c r="CB39" s="26" t="s">
        <v>191</v>
      </c>
      <c r="CC39" s="26" t="s">
        <v>191</v>
      </c>
      <c r="CD39" s="26" t="s">
        <v>191</v>
      </c>
      <c r="CE39" s="26" t="s">
        <v>191</v>
      </c>
      <c r="CF39" s="26" t="s">
        <v>191</v>
      </c>
      <c r="CG39" s="26" t="s">
        <v>191</v>
      </c>
      <c r="CH39" s="26" t="s">
        <v>191</v>
      </c>
      <c r="CI39" s="26" t="s">
        <v>191</v>
      </c>
      <c r="CJ39" s="26" t="s">
        <v>191</v>
      </c>
      <c r="CK39" s="26" t="s">
        <v>191</v>
      </c>
      <c r="CL39" s="26" t="s">
        <v>191</v>
      </c>
      <c r="CM39" s="26" t="s">
        <v>191</v>
      </c>
      <c r="CN39" s="26" t="s">
        <v>191</v>
      </c>
      <c r="CO39" s="26" t="s">
        <v>191</v>
      </c>
      <c r="CP39" s="26" t="s">
        <v>191</v>
      </c>
      <c r="CQ39" s="26" t="s">
        <v>191</v>
      </c>
      <c r="CR39" s="26" t="s">
        <v>191</v>
      </c>
      <c r="CS39" s="26" t="s">
        <v>191</v>
      </c>
      <c r="CT39" s="26" t="s">
        <v>191</v>
      </c>
      <c r="CU39" s="26" t="s">
        <v>191</v>
      </c>
      <c r="CV39" s="26" t="s">
        <v>191</v>
      </c>
      <c r="CW39" s="26" t="s">
        <v>191</v>
      </c>
      <c r="CX39" s="26" t="s">
        <v>191</v>
      </c>
      <c r="CY39" s="26" t="s">
        <v>191</v>
      </c>
      <c r="CZ39" s="26" t="s">
        <v>191</v>
      </c>
      <c r="DA39" s="26" t="s">
        <v>191</v>
      </c>
      <c r="DB39" s="26" t="s">
        <v>191</v>
      </c>
      <c r="DC39" s="26" t="s">
        <v>191</v>
      </c>
      <c r="DD39" s="26" t="s">
        <v>191</v>
      </c>
      <c r="DE39" s="26" t="s">
        <v>191</v>
      </c>
      <c r="DF39" s="26" t="s">
        <v>191</v>
      </c>
      <c r="DG39" s="26" t="s">
        <v>191</v>
      </c>
      <c r="DH39" s="26" t="s">
        <v>191</v>
      </c>
      <c r="DI39" s="26" t="s">
        <v>191</v>
      </c>
      <c r="DJ39" s="26" t="s">
        <v>191</v>
      </c>
      <c r="DK39" s="26" t="s">
        <v>191</v>
      </c>
      <c r="DL39" s="26" t="s">
        <v>191</v>
      </c>
      <c r="DM39" s="26" t="s">
        <v>191</v>
      </c>
      <c r="DN39" s="26" t="s">
        <v>191</v>
      </c>
      <c r="DO39" s="26" t="s">
        <v>191</v>
      </c>
      <c r="DP39" s="26" t="s">
        <v>191</v>
      </c>
      <c r="DQ39" s="26" t="s">
        <v>191</v>
      </c>
      <c r="DR39" s="26" t="s">
        <v>191</v>
      </c>
      <c r="DS39" s="26" t="s">
        <v>191</v>
      </c>
      <c r="DT39" s="26" t="s">
        <v>191</v>
      </c>
      <c r="DU39" s="26" t="s">
        <v>191</v>
      </c>
      <c r="DV39" s="26" t="s">
        <v>191</v>
      </c>
      <c r="DW39" s="26" t="s">
        <v>191</v>
      </c>
      <c r="DX39" s="26" t="s">
        <v>191</v>
      </c>
      <c r="DY39" s="26" t="s">
        <v>191</v>
      </c>
      <c r="DZ39" s="26" t="s">
        <v>191</v>
      </c>
      <c r="EA39" s="26" t="s">
        <v>191</v>
      </c>
      <c r="EB39" s="26" t="s">
        <v>191</v>
      </c>
      <c r="EC39" s="26" t="s">
        <v>191</v>
      </c>
      <c r="ED39" s="26" t="s">
        <v>191</v>
      </c>
      <c r="EE39" s="26" t="s">
        <v>191</v>
      </c>
      <c r="EF39" s="26" t="s">
        <v>191</v>
      </c>
      <c r="EG39" s="26" t="s">
        <v>191</v>
      </c>
      <c r="EH39" s="26" t="s">
        <v>191</v>
      </c>
      <c r="EI39" s="26" t="s">
        <v>191</v>
      </c>
      <c r="EJ39" s="26" t="s">
        <v>191</v>
      </c>
      <c r="EK39" s="26" t="s">
        <v>191</v>
      </c>
      <c r="EL39" s="26" t="s">
        <v>191</v>
      </c>
      <c r="EM39" s="26" t="s">
        <v>191</v>
      </c>
      <c r="EN39" s="26" t="s">
        <v>191</v>
      </c>
      <c r="EO39" s="26" t="s">
        <v>191</v>
      </c>
      <c r="EP39" s="26" t="s">
        <v>191</v>
      </c>
      <c r="EQ39" s="26" t="s">
        <v>191</v>
      </c>
      <c r="ER39" s="26" t="s">
        <v>191</v>
      </c>
      <c r="ES39" s="26" t="s">
        <v>191</v>
      </c>
      <c r="ET39" s="26" t="s">
        <v>191</v>
      </c>
      <c r="EU39" s="26" t="s">
        <v>191</v>
      </c>
      <c r="EV39" s="26" t="s">
        <v>191</v>
      </c>
      <c r="EW39" s="26" t="s">
        <v>191</v>
      </c>
      <c r="EX39" s="26" t="s">
        <v>191</v>
      </c>
      <c r="EY39" s="26" t="s">
        <v>191</v>
      </c>
      <c r="EZ39" s="26" t="s">
        <v>191</v>
      </c>
      <c r="FA39" s="26" t="s">
        <v>191</v>
      </c>
      <c r="FB39" s="26" t="s">
        <v>191</v>
      </c>
      <c r="FC39" s="26" t="s">
        <v>191</v>
      </c>
      <c r="FD39" s="26" t="s">
        <v>191</v>
      </c>
      <c r="FE39" s="26" t="s">
        <v>191</v>
      </c>
      <c r="FF39" s="26" t="s">
        <v>191</v>
      </c>
      <c r="FG39" s="26" t="s">
        <v>191</v>
      </c>
      <c r="FH39" s="26" t="s">
        <v>191</v>
      </c>
      <c r="FI39" s="26" t="s">
        <v>191</v>
      </c>
      <c r="FJ39" s="26" t="s">
        <v>191</v>
      </c>
      <c r="FK39" s="26" t="s">
        <v>191</v>
      </c>
      <c r="FL39" s="26" t="s">
        <v>191</v>
      </c>
      <c r="FM39" s="26" t="s">
        <v>191</v>
      </c>
      <c r="FN39" s="26" t="s">
        <v>191</v>
      </c>
      <c r="FO39" s="26" t="s">
        <v>191</v>
      </c>
      <c r="FP39" s="26" t="s">
        <v>191</v>
      </c>
      <c r="FQ39" s="26" t="s">
        <v>191</v>
      </c>
      <c r="FR39" s="26" t="s">
        <v>191</v>
      </c>
      <c r="FS39" s="26" t="s">
        <v>191</v>
      </c>
      <c r="FT39" s="26" t="s">
        <v>191</v>
      </c>
      <c r="FU39" s="26" t="s">
        <v>191</v>
      </c>
      <c r="FV39" s="26" t="s">
        <v>191</v>
      </c>
      <c r="FW39" s="26" t="s">
        <v>191</v>
      </c>
      <c r="FX39" s="26" t="s">
        <v>191</v>
      </c>
      <c r="FY39" s="26" t="s">
        <v>191</v>
      </c>
      <c r="FZ39" s="26" t="s">
        <v>191</v>
      </c>
      <c r="GA39" s="26" t="s">
        <v>191</v>
      </c>
      <c r="GB39" s="26" t="s">
        <v>191</v>
      </c>
      <c r="GC39" s="26" t="s">
        <v>191</v>
      </c>
      <c r="GD39" s="26" t="s">
        <v>191</v>
      </c>
    </row>
    <row r="40" spans="1:186" s="41" customFormat="1">
      <c r="A40" s="60"/>
      <c r="B40" s="458"/>
      <c r="C40" s="458" t="s">
        <v>86</v>
      </c>
      <c r="D40" s="458" t="s">
        <v>76</v>
      </c>
      <c r="E40" s="458" t="s">
        <v>68</v>
      </c>
      <c r="F40" s="458" t="s">
        <v>79</v>
      </c>
      <c r="G40" s="26">
        <v>32.79</v>
      </c>
      <c r="H40" s="26">
        <v>31.61</v>
      </c>
      <c r="I40" s="26">
        <v>29.97</v>
      </c>
      <c r="J40" s="26">
        <v>29.8</v>
      </c>
      <c r="K40" s="26">
        <v>29.24</v>
      </c>
      <c r="L40" s="26">
        <v>28.89</v>
      </c>
      <c r="M40" s="26">
        <v>34.76</v>
      </c>
      <c r="N40" s="26">
        <v>31.97</v>
      </c>
      <c r="O40" s="26">
        <v>29.9</v>
      </c>
      <c r="P40" s="26">
        <v>29.63</v>
      </c>
      <c r="Q40" s="26">
        <v>29.58</v>
      </c>
      <c r="R40" s="26">
        <v>30.48</v>
      </c>
      <c r="S40" s="26">
        <v>34.909999999999997</v>
      </c>
      <c r="T40" s="26">
        <v>34.159999999999997</v>
      </c>
      <c r="U40" s="26">
        <v>31.15</v>
      </c>
      <c r="V40" s="26">
        <v>31.45</v>
      </c>
      <c r="W40" s="26">
        <v>30.48</v>
      </c>
      <c r="X40" s="26">
        <v>30.75</v>
      </c>
      <c r="Y40" s="26">
        <v>34.39</v>
      </c>
      <c r="Z40" s="26">
        <v>33.83</v>
      </c>
      <c r="AA40" s="26">
        <v>30.85</v>
      </c>
      <c r="AB40" s="26">
        <v>30.38</v>
      </c>
      <c r="AC40" s="26">
        <v>30.35</v>
      </c>
      <c r="AD40" s="26">
        <v>31.09</v>
      </c>
      <c r="AE40" s="26">
        <v>34.5</v>
      </c>
      <c r="AF40" s="26">
        <v>35.119999999999997</v>
      </c>
      <c r="AG40" s="26">
        <v>32.74</v>
      </c>
      <c r="AH40" s="26">
        <v>31.99</v>
      </c>
      <c r="AI40" s="26">
        <v>31.18</v>
      </c>
      <c r="AJ40" s="26">
        <v>32.81</v>
      </c>
      <c r="AK40" s="26">
        <v>36.04</v>
      </c>
      <c r="AL40" s="26">
        <v>35.1</v>
      </c>
      <c r="AM40" s="26">
        <v>31.92</v>
      </c>
      <c r="AN40" s="26">
        <v>31.74</v>
      </c>
      <c r="AO40" s="26">
        <v>32.090000000000003</v>
      </c>
      <c r="AP40" s="26">
        <v>31.18</v>
      </c>
      <c r="AQ40" s="26">
        <v>36.15</v>
      </c>
      <c r="AR40" s="26">
        <v>37</v>
      </c>
      <c r="AS40" s="26">
        <v>34.31</v>
      </c>
      <c r="AT40" s="26">
        <v>33.04</v>
      </c>
      <c r="AU40" s="26">
        <v>32.64</v>
      </c>
      <c r="AV40" s="26">
        <v>34.49</v>
      </c>
      <c r="AW40" s="26">
        <v>37.08</v>
      </c>
      <c r="AX40" s="26">
        <v>37.9</v>
      </c>
      <c r="AY40" s="26">
        <v>33.159999999999997</v>
      </c>
      <c r="AZ40" s="26">
        <v>32.56</v>
      </c>
      <c r="BA40" s="26">
        <v>33.39</v>
      </c>
      <c r="BB40" s="26">
        <v>32.380000000000003</v>
      </c>
      <c r="BC40" s="26">
        <v>37.9</v>
      </c>
      <c r="BD40" s="26">
        <v>38.5</v>
      </c>
      <c r="BE40" s="26">
        <v>35.67</v>
      </c>
      <c r="BF40" s="26">
        <v>34.159999999999997</v>
      </c>
      <c r="BG40" s="26">
        <v>33.53</v>
      </c>
      <c r="BH40" s="26">
        <v>35.729999999999997</v>
      </c>
      <c r="BI40" s="26">
        <v>38.08</v>
      </c>
      <c r="BJ40" s="26">
        <v>39.03</v>
      </c>
      <c r="BK40" s="26">
        <v>33.770000000000003</v>
      </c>
      <c r="BL40" s="26">
        <v>34</v>
      </c>
      <c r="BM40" s="26">
        <v>34.67</v>
      </c>
      <c r="BN40" s="26">
        <v>33.549999999999997</v>
      </c>
      <c r="BO40" s="26">
        <v>39.799999999999997</v>
      </c>
      <c r="BP40" s="26">
        <v>40.380000000000003</v>
      </c>
      <c r="BQ40" s="26">
        <v>37.53</v>
      </c>
      <c r="BR40" s="26">
        <v>36.630000000000003</v>
      </c>
      <c r="BS40" s="26">
        <v>36.130000000000003</v>
      </c>
      <c r="BT40" s="26">
        <v>38.39</v>
      </c>
      <c r="BU40" s="26">
        <v>42.46</v>
      </c>
      <c r="BV40" s="26">
        <v>43.16</v>
      </c>
      <c r="BW40" s="26">
        <v>37.840000000000003</v>
      </c>
      <c r="BX40" s="26">
        <v>37.619999999999997</v>
      </c>
      <c r="BY40" s="26">
        <v>38.69</v>
      </c>
      <c r="BZ40" s="26">
        <v>38.04</v>
      </c>
      <c r="CA40" s="26">
        <v>43.76</v>
      </c>
      <c r="CB40" s="26">
        <v>45.25</v>
      </c>
      <c r="CC40" s="26">
        <v>43.36</v>
      </c>
      <c r="CD40" s="26">
        <v>43.25</v>
      </c>
      <c r="CE40" s="26">
        <v>42.93</v>
      </c>
      <c r="CF40" s="26">
        <v>45.89</v>
      </c>
      <c r="CG40" s="26">
        <v>54.19</v>
      </c>
      <c r="CH40" s="26">
        <v>55.13</v>
      </c>
      <c r="CI40" s="26">
        <v>49.35</v>
      </c>
      <c r="CJ40" s="26">
        <v>49.34</v>
      </c>
      <c r="CK40" s="26">
        <v>50.7</v>
      </c>
      <c r="CL40" s="26">
        <v>50.84</v>
      </c>
      <c r="CM40" s="26">
        <v>55.67</v>
      </c>
      <c r="CN40" s="26">
        <v>56.82</v>
      </c>
      <c r="CO40" s="26">
        <v>55.48</v>
      </c>
      <c r="CP40" s="26">
        <v>54.68</v>
      </c>
      <c r="CQ40" s="26">
        <v>53.83</v>
      </c>
      <c r="CR40" s="26">
        <v>60.04</v>
      </c>
      <c r="CS40" s="26">
        <v>69.81</v>
      </c>
      <c r="CT40" s="26">
        <v>68.569999999999993</v>
      </c>
      <c r="CU40" s="26">
        <v>62.6</v>
      </c>
      <c r="CV40" s="26">
        <v>60.88</v>
      </c>
      <c r="CW40" s="26">
        <v>61.2</v>
      </c>
      <c r="CX40" s="26">
        <v>62.22</v>
      </c>
      <c r="CY40" s="26">
        <v>65.8</v>
      </c>
      <c r="CZ40" s="26">
        <v>67.87</v>
      </c>
      <c r="DA40" s="26">
        <v>65.7</v>
      </c>
      <c r="DB40" s="26">
        <v>65.31</v>
      </c>
      <c r="DC40" s="26">
        <v>62.32</v>
      </c>
      <c r="DD40" s="26">
        <v>70.13</v>
      </c>
      <c r="DE40" s="26">
        <v>78.03</v>
      </c>
      <c r="DF40" s="26">
        <v>77.709999999999994</v>
      </c>
      <c r="DG40" s="26">
        <v>67.790000000000006</v>
      </c>
      <c r="DH40" s="26">
        <v>64.36</v>
      </c>
      <c r="DI40" s="26">
        <v>66.08</v>
      </c>
      <c r="DJ40" s="26">
        <v>65.900000000000006</v>
      </c>
      <c r="DK40" s="26">
        <v>68.7</v>
      </c>
      <c r="DL40" s="26">
        <v>69.28</v>
      </c>
      <c r="DM40" s="26">
        <v>67.489999999999995</v>
      </c>
      <c r="DN40" s="26">
        <v>64.900000000000006</v>
      </c>
      <c r="DO40" s="26">
        <v>63.82</v>
      </c>
      <c r="DP40" s="26">
        <v>72.36</v>
      </c>
      <c r="DQ40" s="26">
        <v>77.98</v>
      </c>
      <c r="DR40" s="26">
        <v>78.739999999999995</v>
      </c>
      <c r="DS40" s="26">
        <v>69.61</v>
      </c>
      <c r="DT40" s="26">
        <v>66.650000000000006</v>
      </c>
      <c r="DU40" s="26">
        <v>69</v>
      </c>
      <c r="DV40" s="26">
        <v>66.760000000000005</v>
      </c>
      <c r="DW40" s="26">
        <v>70.38</v>
      </c>
      <c r="DX40" s="26">
        <v>70.48</v>
      </c>
      <c r="DY40" s="26">
        <v>68.959999999999994</v>
      </c>
      <c r="DZ40" s="26">
        <v>65.77</v>
      </c>
      <c r="EA40" s="26">
        <v>67.28</v>
      </c>
      <c r="EB40" s="26">
        <v>73.260000000000005</v>
      </c>
      <c r="EC40" s="26">
        <v>77.7</v>
      </c>
      <c r="ED40" s="26">
        <v>78.58</v>
      </c>
      <c r="EE40" s="26">
        <v>69.8</v>
      </c>
      <c r="EF40" s="26">
        <v>68.25</v>
      </c>
      <c r="EG40" s="26">
        <v>69.19</v>
      </c>
      <c r="EH40" s="26">
        <v>66.400000000000006</v>
      </c>
      <c r="EI40" s="26">
        <v>70.540000000000006</v>
      </c>
      <c r="EJ40" s="26">
        <v>72.290000000000006</v>
      </c>
      <c r="EK40" s="26">
        <v>68.72</v>
      </c>
      <c r="EL40" s="26">
        <v>68.08</v>
      </c>
      <c r="EM40" s="26">
        <v>67.73</v>
      </c>
      <c r="EN40" s="26">
        <v>70.040000000000006</v>
      </c>
      <c r="EO40" s="26">
        <v>80.91</v>
      </c>
      <c r="EP40" s="26">
        <v>81.510000000000005</v>
      </c>
      <c r="EQ40" s="26">
        <v>72.84</v>
      </c>
      <c r="ER40" s="26">
        <v>70.62</v>
      </c>
      <c r="ES40" s="26">
        <v>69.290000000000006</v>
      </c>
      <c r="ET40" s="26">
        <v>69.17</v>
      </c>
      <c r="EU40" s="26">
        <v>73.98</v>
      </c>
      <c r="EV40" s="26">
        <v>73.94</v>
      </c>
      <c r="EW40" s="26">
        <v>71.180000000000007</v>
      </c>
      <c r="EX40" s="26">
        <v>70.81</v>
      </c>
      <c r="EY40" s="26">
        <v>69.319999999999993</v>
      </c>
      <c r="EZ40" s="26">
        <v>73.53</v>
      </c>
      <c r="FA40" s="26">
        <v>83.67</v>
      </c>
      <c r="FB40" s="26">
        <v>82.02</v>
      </c>
      <c r="FC40" s="26">
        <v>76.040000000000006</v>
      </c>
      <c r="FD40" s="26">
        <v>73.97</v>
      </c>
      <c r="FE40" s="26">
        <v>71.14</v>
      </c>
      <c r="FF40" s="26">
        <v>72.260000000000005</v>
      </c>
      <c r="FG40" s="26">
        <v>76.87</v>
      </c>
      <c r="FH40" s="26">
        <v>77.88</v>
      </c>
      <c r="FI40" s="26">
        <v>75.94</v>
      </c>
      <c r="FJ40" s="26">
        <v>74.47</v>
      </c>
      <c r="FK40" s="26">
        <v>73.27</v>
      </c>
      <c r="FL40" s="26">
        <v>79.16</v>
      </c>
      <c r="FM40" s="26">
        <v>88.45</v>
      </c>
      <c r="FN40" s="26">
        <v>86.01</v>
      </c>
      <c r="FO40" s="26">
        <v>80.84</v>
      </c>
      <c r="FP40" s="26">
        <v>77.209999999999994</v>
      </c>
      <c r="FQ40" s="26">
        <v>75.95</v>
      </c>
      <c r="FR40" s="26">
        <v>76.430000000000007</v>
      </c>
      <c r="FS40" s="26">
        <v>80.06</v>
      </c>
      <c r="FT40" s="26">
        <v>81.63</v>
      </c>
      <c r="FU40" s="26">
        <v>80.69</v>
      </c>
      <c r="FV40" s="26">
        <v>79.09</v>
      </c>
      <c r="FW40" s="26">
        <v>76.91</v>
      </c>
      <c r="FX40" s="26">
        <v>83.42</v>
      </c>
      <c r="FY40" s="26">
        <v>89.42</v>
      </c>
      <c r="FZ40" s="26">
        <v>90.11</v>
      </c>
      <c r="GA40" s="26">
        <v>83.51</v>
      </c>
      <c r="GB40" s="26">
        <v>80.239999999999995</v>
      </c>
      <c r="GC40" s="26">
        <v>81.680000000000007</v>
      </c>
      <c r="GD40" s="26">
        <v>80.73</v>
      </c>
    </row>
    <row r="41" spans="1:186" s="41" customFormat="1">
      <c r="A41" s="60"/>
      <c r="B41" s="458"/>
      <c r="C41" s="458"/>
      <c r="D41" s="458"/>
      <c r="E41" s="458"/>
      <c r="F41" s="458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</row>
    <row r="42" spans="1:186" s="41" customFormat="1">
      <c r="A42" s="60"/>
      <c r="B42" s="458"/>
      <c r="C42" s="458" t="s">
        <v>87</v>
      </c>
      <c r="D42" s="458" t="s">
        <v>76</v>
      </c>
      <c r="E42" s="458" t="s">
        <v>68</v>
      </c>
      <c r="F42" s="458" t="s">
        <v>77</v>
      </c>
      <c r="G42" s="26" t="s">
        <v>191</v>
      </c>
      <c r="H42" s="26" t="s">
        <v>191</v>
      </c>
      <c r="I42" s="26" t="s">
        <v>191</v>
      </c>
      <c r="J42" s="26" t="s">
        <v>191</v>
      </c>
      <c r="K42" s="26" t="s">
        <v>191</v>
      </c>
      <c r="L42" s="26" t="s">
        <v>191</v>
      </c>
      <c r="M42" s="26" t="s">
        <v>191</v>
      </c>
      <c r="N42" s="26" t="s">
        <v>191</v>
      </c>
      <c r="O42" s="26" t="s">
        <v>191</v>
      </c>
      <c r="P42" s="26" t="s">
        <v>191</v>
      </c>
      <c r="Q42" s="26" t="s">
        <v>191</v>
      </c>
      <c r="R42" s="26" t="s">
        <v>191</v>
      </c>
      <c r="S42" s="26" t="s">
        <v>191</v>
      </c>
      <c r="T42" s="26" t="s">
        <v>191</v>
      </c>
      <c r="U42" s="26" t="s">
        <v>191</v>
      </c>
      <c r="V42" s="26" t="s">
        <v>191</v>
      </c>
      <c r="W42" s="26" t="s">
        <v>191</v>
      </c>
      <c r="X42" s="26" t="s">
        <v>191</v>
      </c>
      <c r="Y42" s="26" t="s">
        <v>191</v>
      </c>
      <c r="Z42" s="26" t="s">
        <v>191</v>
      </c>
      <c r="AA42" s="26" t="s">
        <v>191</v>
      </c>
      <c r="AB42" s="26" t="s">
        <v>191</v>
      </c>
      <c r="AC42" s="26" t="s">
        <v>191</v>
      </c>
      <c r="AD42" s="26" t="s">
        <v>191</v>
      </c>
      <c r="AE42" s="26" t="s">
        <v>191</v>
      </c>
      <c r="AF42" s="26" t="s">
        <v>191</v>
      </c>
      <c r="AG42" s="26" t="s">
        <v>191</v>
      </c>
      <c r="AH42" s="26" t="s">
        <v>191</v>
      </c>
      <c r="AI42" s="26" t="s">
        <v>191</v>
      </c>
      <c r="AJ42" s="26" t="s">
        <v>191</v>
      </c>
      <c r="AK42" s="26" t="s">
        <v>191</v>
      </c>
      <c r="AL42" s="26" t="s">
        <v>191</v>
      </c>
      <c r="AM42" s="26" t="s">
        <v>191</v>
      </c>
      <c r="AN42" s="26" t="s">
        <v>191</v>
      </c>
      <c r="AO42" s="26" t="s">
        <v>191</v>
      </c>
      <c r="AP42" s="26" t="s">
        <v>191</v>
      </c>
      <c r="AQ42" s="26" t="s">
        <v>191</v>
      </c>
      <c r="AR42" s="26" t="s">
        <v>191</v>
      </c>
      <c r="AS42" s="26" t="s">
        <v>191</v>
      </c>
      <c r="AT42" s="26" t="s">
        <v>191</v>
      </c>
      <c r="AU42" s="26" t="s">
        <v>191</v>
      </c>
      <c r="AV42" s="26" t="s">
        <v>191</v>
      </c>
      <c r="AW42" s="26" t="s">
        <v>191</v>
      </c>
      <c r="AX42" s="26" t="s">
        <v>191</v>
      </c>
      <c r="AY42" s="26" t="s">
        <v>191</v>
      </c>
      <c r="AZ42" s="26" t="s">
        <v>191</v>
      </c>
      <c r="BA42" s="26" t="s">
        <v>191</v>
      </c>
      <c r="BB42" s="26" t="s">
        <v>191</v>
      </c>
      <c r="BC42" s="26" t="s">
        <v>191</v>
      </c>
      <c r="BD42" s="26" t="s">
        <v>191</v>
      </c>
      <c r="BE42" s="26" t="s">
        <v>191</v>
      </c>
      <c r="BF42" s="26" t="s">
        <v>191</v>
      </c>
      <c r="BG42" s="26" t="s">
        <v>191</v>
      </c>
      <c r="BH42" s="26" t="s">
        <v>191</v>
      </c>
      <c r="BI42" s="26" t="s">
        <v>191</v>
      </c>
      <c r="BJ42" s="26" t="s">
        <v>191</v>
      </c>
      <c r="BK42" s="26" t="s">
        <v>191</v>
      </c>
      <c r="BL42" s="26" t="s">
        <v>191</v>
      </c>
      <c r="BM42" s="26" t="s">
        <v>191</v>
      </c>
      <c r="BN42" s="26" t="s">
        <v>191</v>
      </c>
      <c r="BO42" s="26" t="s">
        <v>191</v>
      </c>
      <c r="BP42" s="26" t="s">
        <v>191</v>
      </c>
      <c r="BQ42" s="26" t="s">
        <v>191</v>
      </c>
      <c r="BR42" s="26" t="s">
        <v>191</v>
      </c>
      <c r="BS42" s="26" t="s">
        <v>191</v>
      </c>
      <c r="BT42" s="26" t="s">
        <v>191</v>
      </c>
      <c r="BU42" s="26" t="s">
        <v>191</v>
      </c>
      <c r="BV42" s="26" t="s">
        <v>191</v>
      </c>
      <c r="BW42" s="26" t="s">
        <v>191</v>
      </c>
      <c r="BX42" s="26" t="s">
        <v>191</v>
      </c>
      <c r="BY42" s="26" t="s">
        <v>191</v>
      </c>
      <c r="BZ42" s="26" t="s">
        <v>191</v>
      </c>
      <c r="CA42" s="26" t="s">
        <v>191</v>
      </c>
      <c r="CB42" s="26" t="s">
        <v>191</v>
      </c>
      <c r="CC42" s="26" t="s">
        <v>191</v>
      </c>
      <c r="CD42" s="26" t="s">
        <v>191</v>
      </c>
      <c r="CE42" s="26" t="s">
        <v>191</v>
      </c>
      <c r="CF42" s="26" t="s">
        <v>191</v>
      </c>
      <c r="CG42" s="26" t="s">
        <v>191</v>
      </c>
      <c r="CH42" s="26" t="s">
        <v>191</v>
      </c>
      <c r="CI42" s="26" t="s">
        <v>191</v>
      </c>
      <c r="CJ42" s="26" t="s">
        <v>191</v>
      </c>
      <c r="CK42" s="26" t="s">
        <v>191</v>
      </c>
      <c r="CL42" s="26" t="s">
        <v>191</v>
      </c>
      <c r="CM42" s="26" t="s">
        <v>191</v>
      </c>
      <c r="CN42" s="26" t="s">
        <v>191</v>
      </c>
      <c r="CO42" s="26" t="s">
        <v>191</v>
      </c>
      <c r="CP42" s="26" t="s">
        <v>191</v>
      </c>
      <c r="CQ42" s="26" t="s">
        <v>191</v>
      </c>
      <c r="CR42" s="26" t="s">
        <v>191</v>
      </c>
      <c r="CS42" s="26" t="s">
        <v>191</v>
      </c>
      <c r="CT42" s="26" t="s">
        <v>191</v>
      </c>
      <c r="CU42" s="26" t="s">
        <v>191</v>
      </c>
      <c r="CV42" s="26" t="s">
        <v>191</v>
      </c>
      <c r="CW42" s="26" t="s">
        <v>191</v>
      </c>
      <c r="CX42" s="26" t="s">
        <v>191</v>
      </c>
      <c r="CY42" s="26" t="s">
        <v>191</v>
      </c>
      <c r="CZ42" s="26" t="s">
        <v>191</v>
      </c>
      <c r="DA42" s="26" t="s">
        <v>191</v>
      </c>
      <c r="DB42" s="26" t="s">
        <v>191</v>
      </c>
      <c r="DC42" s="26" t="s">
        <v>191</v>
      </c>
      <c r="DD42" s="26" t="s">
        <v>191</v>
      </c>
      <c r="DE42" s="26" t="s">
        <v>191</v>
      </c>
      <c r="DF42" s="26" t="s">
        <v>191</v>
      </c>
      <c r="DG42" s="26" t="s">
        <v>191</v>
      </c>
      <c r="DH42" s="26" t="s">
        <v>191</v>
      </c>
      <c r="DI42" s="26" t="s">
        <v>191</v>
      </c>
      <c r="DJ42" s="26" t="s">
        <v>191</v>
      </c>
      <c r="DK42" s="26" t="s">
        <v>191</v>
      </c>
      <c r="DL42" s="26" t="s">
        <v>191</v>
      </c>
      <c r="DM42" s="26" t="s">
        <v>191</v>
      </c>
      <c r="DN42" s="26" t="s">
        <v>191</v>
      </c>
      <c r="DO42" s="26" t="s">
        <v>191</v>
      </c>
      <c r="DP42" s="26" t="s">
        <v>191</v>
      </c>
      <c r="DQ42" s="26" t="s">
        <v>191</v>
      </c>
      <c r="DR42" s="26" t="s">
        <v>191</v>
      </c>
      <c r="DS42" s="26" t="s">
        <v>191</v>
      </c>
      <c r="DT42" s="26" t="s">
        <v>191</v>
      </c>
      <c r="DU42" s="26" t="s">
        <v>191</v>
      </c>
      <c r="DV42" s="26" t="s">
        <v>191</v>
      </c>
      <c r="DW42" s="26" t="s">
        <v>191</v>
      </c>
      <c r="DX42" s="26" t="s">
        <v>191</v>
      </c>
      <c r="DY42" s="26" t="s">
        <v>191</v>
      </c>
      <c r="DZ42" s="26" t="s">
        <v>191</v>
      </c>
      <c r="EA42" s="26" t="s">
        <v>191</v>
      </c>
      <c r="EB42" s="26" t="s">
        <v>191</v>
      </c>
      <c r="EC42" s="26" t="s">
        <v>191</v>
      </c>
      <c r="ED42" s="26" t="s">
        <v>191</v>
      </c>
      <c r="EE42" s="26" t="s">
        <v>191</v>
      </c>
      <c r="EF42" s="26" t="s">
        <v>191</v>
      </c>
      <c r="EG42" s="26" t="s">
        <v>191</v>
      </c>
      <c r="EH42" s="26" t="s">
        <v>191</v>
      </c>
      <c r="EI42" s="26" t="s">
        <v>191</v>
      </c>
      <c r="EJ42" s="26" t="s">
        <v>191</v>
      </c>
      <c r="EK42" s="26" t="s">
        <v>191</v>
      </c>
      <c r="EL42" s="26" t="s">
        <v>191</v>
      </c>
      <c r="EM42" s="26" t="s">
        <v>191</v>
      </c>
      <c r="EN42" s="26" t="s">
        <v>191</v>
      </c>
      <c r="EO42" s="26" t="s">
        <v>191</v>
      </c>
      <c r="EP42" s="26" t="s">
        <v>191</v>
      </c>
      <c r="EQ42" s="26" t="s">
        <v>191</v>
      </c>
      <c r="ER42" s="26" t="s">
        <v>191</v>
      </c>
      <c r="ES42" s="26" t="s">
        <v>191</v>
      </c>
      <c r="ET42" s="26" t="s">
        <v>191</v>
      </c>
      <c r="EU42" s="26" t="s">
        <v>191</v>
      </c>
      <c r="EV42" s="26" t="s">
        <v>191</v>
      </c>
      <c r="EW42" s="26" t="s">
        <v>191</v>
      </c>
      <c r="EX42" s="26" t="s">
        <v>191</v>
      </c>
      <c r="EY42" s="26" t="s">
        <v>191</v>
      </c>
      <c r="EZ42" s="26" t="s">
        <v>191</v>
      </c>
      <c r="FA42" s="26" t="s">
        <v>191</v>
      </c>
      <c r="FB42" s="26" t="s">
        <v>191</v>
      </c>
      <c r="FC42" s="26" t="s">
        <v>191</v>
      </c>
      <c r="FD42" s="26" t="s">
        <v>191</v>
      </c>
      <c r="FE42" s="26" t="s">
        <v>191</v>
      </c>
      <c r="FF42" s="26" t="s">
        <v>191</v>
      </c>
      <c r="FG42" s="26" t="s">
        <v>191</v>
      </c>
      <c r="FH42" s="26" t="s">
        <v>191</v>
      </c>
      <c r="FI42" s="26" t="s">
        <v>191</v>
      </c>
      <c r="FJ42" s="26" t="s">
        <v>191</v>
      </c>
      <c r="FK42" s="26" t="s">
        <v>191</v>
      </c>
      <c r="FL42" s="26" t="s">
        <v>191</v>
      </c>
      <c r="FM42" s="26" t="s">
        <v>191</v>
      </c>
      <c r="FN42" s="26" t="s">
        <v>191</v>
      </c>
      <c r="FO42" s="26" t="s">
        <v>191</v>
      </c>
      <c r="FP42" s="26" t="s">
        <v>191</v>
      </c>
      <c r="FQ42" s="26" t="s">
        <v>191</v>
      </c>
      <c r="FR42" s="26" t="s">
        <v>191</v>
      </c>
      <c r="FS42" s="26" t="s">
        <v>191</v>
      </c>
      <c r="FT42" s="26" t="s">
        <v>191</v>
      </c>
      <c r="FU42" s="26" t="s">
        <v>191</v>
      </c>
      <c r="FV42" s="26" t="s">
        <v>191</v>
      </c>
      <c r="FW42" s="26" t="s">
        <v>191</v>
      </c>
      <c r="FX42" s="26" t="s">
        <v>191</v>
      </c>
      <c r="FY42" s="26" t="s">
        <v>191</v>
      </c>
      <c r="FZ42" s="26" t="s">
        <v>191</v>
      </c>
      <c r="GA42" s="26" t="s">
        <v>191</v>
      </c>
      <c r="GB42" s="26" t="s">
        <v>191</v>
      </c>
      <c r="GC42" s="26" t="s">
        <v>191</v>
      </c>
      <c r="GD42" s="26" t="s">
        <v>191</v>
      </c>
    </row>
    <row r="43" spans="1:186" s="41" customFormat="1">
      <c r="A43" s="60"/>
      <c r="B43" s="458"/>
      <c r="C43" s="458" t="s">
        <v>87</v>
      </c>
      <c r="D43" s="458" t="s">
        <v>76</v>
      </c>
      <c r="E43" s="458" t="s">
        <v>68</v>
      </c>
      <c r="F43" s="458" t="s">
        <v>78</v>
      </c>
      <c r="G43" s="26" t="s">
        <v>191</v>
      </c>
      <c r="H43" s="26" t="s">
        <v>191</v>
      </c>
      <c r="I43" s="26" t="s">
        <v>191</v>
      </c>
      <c r="J43" s="26" t="s">
        <v>191</v>
      </c>
      <c r="K43" s="26" t="s">
        <v>191</v>
      </c>
      <c r="L43" s="26" t="s">
        <v>191</v>
      </c>
      <c r="M43" s="26" t="s">
        <v>191</v>
      </c>
      <c r="N43" s="26" t="s">
        <v>191</v>
      </c>
      <c r="O43" s="26" t="s">
        <v>191</v>
      </c>
      <c r="P43" s="26" t="s">
        <v>191</v>
      </c>
      <c r="Q43" s="26" t="s">
        <v>191</v>
      </c>
      <c r="R43" s="26" t="s">
        <v>191</v>
      </c>
      <c r="S43" s="26" t="s">
        <v>191</v>
      </c>
      <c r="T43" s="26" t="s">
        <v>191</v>
      </c>
      <c r="U43" s="26" t="s">
        <v>191</v>
      </c>
      <c r="V43" s="26" t="s">
        <v>191</v>
      </c>
      <c r="W43" s="26" t="s">
        <v>191</v>
      </c>
      <c r="X43" s="26" t="s">
        <v>191</v>
      </c>
      <c r="Y43" s="26" t="s">
        <v>191</v>
      </c>
      <c r="Z43" s="26" t="s">
        <v>191</v>
      </c>
      <c r="AA43" s="26" t="s">
        <v>191</v>
      </c>
      <c r="AB43" s="26" t="s">
        <v>191</v>
      </c>
      <c r="AC43" s="26" t="s">
        <v>191</v>
      </c>
      <c r="AD43" s="26" t="s">
        <v>191</v>
      </c>
      <c r="AE43" s="26" t="s">
        <v>191</v>
      </c>
      <c r="AF43" s="26" t="s">
        <v>191</v>
      </c>
      <c r="AG43" s="26" t="s">
        <v>191</v>
      </c>
      <c r="AH43" s="26" t="s">
        <v>191</v>
      </c>
      <c r="AI43" s="26" t="s">
        <v>191</v>
      </c>
      <c r="AJ43" s="26" t="s">
        <v>191</v>
      </c>
      <c r="AK43" s="26" t="s">
        <v>191</v>
      </c>
      <c r="AL43" s="26" t="s">
        <v>191</v>
      </c>
      <c r="AM43" s="26" t="s">
        <v>191</v>
      </c>
      <c r="AN43" s="26" t="s">
        <v>191</v>
      </c>
      <c r="AO43" s="26" t="s">
        <v>191</v>
      </c>
      <c r="AP43" s="26" t="s">
        <v>191</v>
      </c>
      <c r="AQ43" s="26" t="s">
        <v>191</v>
      </c>
      <c r="AR43" s="26" t="s">
        <v>191</v>
      </c>
      <c r="AS43" s="26" t="s">
        <v>191</v>
      </c>
      <c r="AT43" s="26" t="s">
        <v>191</v>
      </c>
      <c r="AU43" s="26" t="s">
        <v>191</v>
      </c>
      <c r="AV43" s="26" t="s">
        <v>191</v>
      </c>
      <c r="AW43" s="26" t="s">
        <v>191</v>
      </c>
      <c r="AX43" s="26" t="s">
        <v>191</v>
      </c>
      <c r="AY43" s="26" t="s">
        <v>191</v>
      </c>
      <c r="AZ43" s="26" t="s">
        <v>191</v>
      </c>
      <c r="BA43" s="26" t="s">
        <v>191</v>
      </c>
      <c r="BB43" s="26" t="s">
        <v>191</v>
      </c>
      <c r="BC43" s="26" t="s">
        <v>191</v>
      </c>
      <c r="BD43" s="26" t="s">
        <v>191</v>
      </c>
      <c r="BE43" s="26" t="s">
        <v>191</v>
      </c>
      <c r="BF43" s="26" t="s">
        <v>191</v>
      </c>
      <c r="BG43" s="26" t="s">
        <v>191</v>
      </c>
      <c r="BH43" s="26" t="s">
        <v>191</v>
      </c>
      <c r="BI43" s="26" t="s">
        <v>191</v>
      </c>
      <c r="BJ43" s="26" t="s">
        <v>191</v>
      </c>
      <c r="BK43" s="26" t="s">
        <v>191</v>
      </c>
      <c r="BL43" s="26" t="s">
        <v>191</v>
      </c>
      <c r="BM43" s="26" t="s">
        <v>191</v>
      </c>
      <c r="BN43" s="26" t="s">
        <v>191</v>
      </c>
      <c r="BO43" s="26" t="s">
        <v>191</v>
      </c>
      <c r="BP43" s="26" t="s">
        <v>191</v>
      </c>
      <c r="BQ43" s="26" t="s">
        <v>191</v>
      </c>
      <c r="BR43" s="26" t="s">
        <v>191</v>
      </c>
      <c r="BS43" s="26" t="s">
        <v>191</v>
      </c>
      <c r="BT43" s="26" t="s">
        <v>191</v>
      </c>
      <c r="BU43" s="26" t="s">
        <v>191</v>
      </c>
      <c r="BV43" s="26" t="s">
        <v>191</v>
      </c>
      <c r="BW43" s="26" t="s">
        <v>191</v>
      </c>
      <c r="BX43" s="26" t="s">
        <v>191</v>
      </c>
      <c r="BY43" s="26" t="s">
        <v>191</v>
      </c>
      <c r="BZ43" s="26" t="s">
        <v>191</v>
      </c>
      <c r="CA43" s="26" t="s">
        <v>191</v>
      </c>
      <c r="CB43" s="26" t="s">
        <v>191</v>
      </c>
      <c r="CC43" s="26" t="s">
        <v>191</v>
      </c>
      <c r="CD43" s="26" t="s">
        <v>191</v>
      </c>
      <c r="CE43" s="26" t="s">
        <v>191</v>
      </c>
      <c r="CF43" s="26" t="s">
        <v>191</v>
      </c>
      <c r="CG43" s="26" t="s">
        <v>191</v>
      </c>
      <c r="CH43" s="26" t="s">
        <v>191</v>
      </c>
      <c r="CI43" s="26" t="s">
        <v>191</v>
      </c>
      <c r="CJ43" s="26" t="s">
        <v>191</v>
      </c>
      <c r="CK43" s="26" t="s">
        <v>191</v>
      </c>
      <c r="CL43" s="26" t="s">
        <v>191</v>
      </c>
      <c r="CM43" s="26" t="s">
        <v>191</v>
      </c>
      <c r="CN43" s="26" t="s">
        <v>191</v>
      </c>
      <c r="CO43" s="26" t="s">
        <v>191</v>
      </c>
      <c r="CP43" s="26" t="s">
        <v>191</v>
      </c>
      <c r="CQ43" s="26" t="s">
        <v>191</v>
      </c>
      <c r="CR43" s="26" t="s">
        <v>191</v>
      </c>
      <c r="CS43" s="26" t="s">
        <v>191</v>
      </c>
      <c r="CT43" s="26" t="s">
        <v>191</v>
      </c>
      <c r="CU43" s="26" t="s">
        <v>191</v>
      </c>
      <c r="CV43" s="26" t="s">
        <v>191</v>
      </c>
      <c r="CW43" s="26" t="s">
        <v>191</v>
      </c>
      <c r="CX43" s="26" t="s">
        <v>191</v>
      </c>
      <c r="CY43" s="26" t="s">
        <v>191</v>
      </c>
      <c r="CZ43" s="26" t="s">
        <v>191</v>
      </c>
      <c r="DA43" s="26" t="s">
        <v>191</v>
      </c>
      <c r="DB43" s="26" t="s">
        <v>191</v>
      </c>
      <c r="DC43" s="26" t="s">
        <v>191</v>
      </c>
      <c r="DD43" s="26" t="s">
        <v>191</v>
      </c>
      <c r="DE43" s="26" t="s">
        <v>191</v>
      </c>
      <c r="DF43" s="26" t="s">
        <v>191</v>
      </c>
      <c r="DG43" s="26" t="s">
        <v>191</v>
      </c>
      <c r="DH43" s="26" t="s">
        <v>191</v>
      </c>
      <c r="DI43" s="26" t="s">
        <v>191</v>
      </c>
      <c r="DJ43" s="26" t="s">
        <v>191</v>
      </c>
      <c r="DK43" s="26" t="s">
        <v>191</v>
      </c>
      <c r="DL43" s="26" t="s">
        <v>191</v>
      </c>
      <c r="DM43" s="26" t="s">
        <v>191</v>
      </c>
      <c r="DN43" s="26" t="s">
        <v>191</v>
      </c>
      <c r="DO43" s="26" t="s">
        <v>191</v>
      </c>
      <c r="DP43" s="26" t="s">
        <v>191</v>
      </c>
      <c r="DQ43" s="26" t="s">
        <v>191</v>
      </c>
      <c r="DR43" s="26" t="s">
        <v>191</v>
      </c>
      <c r="DS43" s="26" t="s">
        <v>191</v>
      </c>
      <c r="DT43" s="26" t="s">
        <v>191</v>
      </c>
      <c r="DU43" s="26" t="s">
        <v>191</v>
      </c>
      <c r="DV43" s="26" t="s">
        <v>191</v>
      </c>
      <c r="DW43" s="26" t="s">
        <v>191</v>
      </c>
      <c r="DX43" s="26" t="s">
        <v>191</v>
      </c>
      <c r="DY43" s="26" t="s">
        <v>191</v>
      </c>
      <c r="DZ43" s="26" t="s">
        <v>191</v>
      </c>
      <c r="EA43" s="26" t="s">
        <v>191</v>
      </c>
      <c r="EB43" s="26" t="s">
        <v>191</v>
      </c>
      <c r="EC43" s="26" t="s">
        <v>191</v>
      </c>
      <c r="ED43" s="26" t="s">
        <v>191</v>
      </c>
      <c r="EE43" s="26" t="s">
        <v>191</v>
      </c>
      <c r="EF43" s="26" t="s">
        <v>191</v>
      </c>
      <c r="EG43" s="26" t="s">
        <v>191</v>
      </c>
      <c r="EH43" s="26" t="s">
        <v>191</v>
      </c>
      <c r="EI43" s="26" t="s">
        <v>191</v>
      </c>
      <c r="EJ43" s="26" t="s">
        <v>191</v>
      </c>
      <c r="EK43" s="26" t="s">
        <v>191</v>
      </c>
      <c r="EL43" s="26" t="s">
        <v>191</v>
      </c>
      <c r="EM43" s="26" t="s">
        <v>191</v>
      </c>
      <c r="EN43" s="26" t="s">
        <v>191</v>
      </c>
      <c r="EO43" s="26" t="s">
        <v>191</v>
      </c>
      <c r="EP43" s="26" t="s">
        <v>191</v>
      </c>
      <c r="EQ43" s="26" t="s">
        <v>191</v>
      </c>
      <c r="ER43" s="26" t="s">
        <v>191</v>
      </c>
      <c r="ES43" s="26" t="s">
        <v>191</v>
      </c>
      <c r="ET43" s="26" t="s">
        <v>191</v>
      </c>
      <c r="EU43" s="26" t="s">
        <v>191</v>
      </c>
      <c r="EV43" s="26" t="s">
        <v>191</v>
      </c>
      <c r="EW43" s="26" t="s">
        <v>191</v>
      </c>
      <c r="EX43" s="26" t="s">
        <v>191</v>
      </c>
      <c r="EY43" s="26" t="s">
        <v>191</v>
      </c>
      <c r="EZ43" s="26" t="s">
        <v>191</v>
      </c>
      <c r="FA43" s="26" t="s">
        <v>191</v>
      </c>
      <c r="FB43" s="26" t="s">
        <v>191</v>
      </c>
      <c r="FC43" s="26" t="s">
        <v>191</v>
      </c>
      <c r="FD43" s="26" t="s">
        <v>191</v>
      </c>
      <c r="FE43" s="26" t="s">
        <v>191</v>
      </c>
      <c r="FF43" s="26" t="s">
        <v>191</v>
      </c>
      <c r="FG43" s="26" t="s">
        <v>191</v>
      </c>
      <c r="FH43" s="26" t="s">
        <v>191</v>
      </c>
      <c r="FI43" s="26" t="s">
        <v>191</v>
      </c>
      <c r="FJ43" s="26" t="s">
        <v>191</v>
      </c>
      <c r="FK43" s="26" t="s">
        <v>191</v>
      </c>
      <c r="FL43" s="26" t="s">
        <v>191</v>
      </c>
      <c r="FM43" s="26" t="s">
        <v>191</v>
      </c>
      <c r="FN43" s="26" t="s">
        <v>191</v>
      </c>
      <c r="FO43" s="26" t="s">
        <v>191</v>
      </c>
      <c r="FP43" s="26" t="s">
        <v>191</v>
      </c>
      <c r="FQ43" s="26" t="s">
        <v>191</v>
      </c>
      <c r="FR43" s="26" t="s">
        <v>191</v>
      </c>
      <c r="FS43" s="26" t="s">
        <v>191</v>
      </c>
      <c r="FT43" s="26" t="s">
        <v>191</v>
      </c>
      <c r="FU43" s="26" t="s">
        <v>191</v>
      </c>
      <c r="FV43" s="26" t="s">
        <v>191</v>
      </c>
      <c r="FW43" s="26" t="s">
        <v>191</v>
      </c>
      <c r="FX43" s="26" t="s">
        <v>191</v>
      </c>
      <c r="FY43" s="26" t="s">
        <v>191</v>
      </c>
      <c r="FZ43" s="26" t="s">
        <v>191</v>
      </c>
      <c r="GA43" s="26" t="s">
        <v>191</v>
      </c>
      <c r="GB43" s="26" t="s">
        <v>191</v>
      </c>
      <c r="GC43" s="26" t="s">
        <v>191</v>
      </c>
      <c r="GD43" s="26" t="s">
        <v>191</v>
      </c>
    </row>
    <row r="44" spans="1:186" s="41" customFormat="1">
      <c r="A44" s="60"/>
      <c r="B44" s="458"/>
      <c r="C44" s="458" t="s">
        <v>87</v>
      </c>
      <c r="D44" s="458" t="s">
        <v>76</v>
      </c>
      <c r="E44" s="458" t="s">
        <v>68</v>
      </c>
      <c r="F44" s="458" t="s">
        <v>79</v>
      </c>
      <c r="G44" s="26">
        <v>27.97</v>
      </c>
      <c r="H44" s="26">
        <v>28.34</v>
      </c>
      <c r="I44" s="26">
        <v>26.79</v>
      </c>
      <c r="J44" s="26">
        <v>25.02</v>
      </c>
      <c r="K44" s="26">
        <v>23.72</v>
      </c>
      <c r="L44" s="26">
        <v>22.82</v>
      </c>
      <c r="M44" s="26">
        <v>24.82</v>
      </c>
      <c r="N44" s="26">
        <v>24.34</v>
      </c>
      <c r="O44" s="26">
        <v>24.6</v>
      </c>
      <c r="P44" s="26">
        <v>25.48</v>
      </c>
      <c r="Q44" s="26">
        <v>25.63</v>
      </c>
      <c r="R44" s="26">
        <v>25.68</v>
      </c>
      <c r="S44" s="26">
        <v>29.3</v>
      </c>
      <c r="T44" s="26">
        <v>29.69</v>
      </c>
      <c r="U44" s="26">
        <v>26.36</v>
      </c>
      <c r="V44" s="26">
        <v>25.77</v>
      </c>
      <c r="W44" s="26">
        <v>24.62</v>
      </c>
      <c r="X44" s="26">
        <v>24.64</v>
      </c>
      <c r="Y44" s="26">
        <v>26.26</v>
      </c>
      <c r="Z44" s="26">
        <v>25.76</v>
      </c>
      <c r="AA44" s="26">
        <v>24.63</v>
      </c>
      <c r="AB44" s="26">
        <v>25.66</v>
      </c>
      <c r="AC44" s="26">
        <v>26.38</v>
      </c>
      <c r="AD44" s="26">
        <v>25.08</v>
      </c>
      <c r="AE44" s="26">
        <v>29.92</v>
      </c>
      <c r="AF44" s="26">
        <v>30.31</v>
      </c>
      <c r="AG44" s="26">
        <v>27.39</v>
      </c>
      <c r="AH44" s="26">
        <v>26.79</v>
      </c>
      <c r="AI44" s="26">
        <v>26</v>
      </c>
      <c r="AJ44" s="26">
        <v>26.13</v>
      </c>
      <c r="AK44" s="26">
        <v>27.67</v>
      </c>
      <c r="AL44" s="26">
        <v>27.13</v>
      </c>
      <c r="AM44" s="26">
        <v>25.78</v>
      </c>
      <c r="AN44" s="26">
        <v>26.78</v>
      </c>
      <c r="AO44" s="26">
        <v>27.55</v>
      </c>
      <c r="AP44" s="26">
        <v>26.16</v>
      </c>
      <c r="AQ44" s="26">
        <v>32.29</v>
      </c>
      <c r="AR44" s="26">
        <v>32.72</v>
      </c>
      <c r="AS44" s="26">
        <v>28.89</v>
      </c>
      <c r="AT44" s="26">
        <v>28.23</v>
      </c>
      <c r="AU44" s="26">
        <v>27.28</v>
      </c>
      <c r="AV44" s="26">
        <v>27.9</v>
      </c>
      <c r="AW44" s="26">
        <v>30.27</v>
      </c>
      <c r="AX44" s="26">
        <v>29.68</v>
      </c>
      <c r="AY44" s="26">
        <v>27.51</v>
      </c>
      <c r="AZ44" s="26">
        <v>28.35</v>
      </c>
      <c r="BA44" s="26">
        <v>29.21</v>
      </c>
      <c r="BB44" s="26">
        <v>28.3</v>
      </c>
      <c r="BC44" s="26">
        <v>33.78</v>
      </c>
      <c r="BD44" s="26">
        <v>34.229999999999997</v>
      </c>
      <c r="BE44" s="26">
        <v>30.54</v>
      </c>
      <c r="BF44" s="26">
        <v>29.84</v>
      </c>
      <c r="BG44" s="26">
        <v>27.99</v>
      </c>
      <c r="BH44" s="26">
        <v>28.41</v>
      </c>
      <c r="BI44" s="26">
        <v>30.39</v>
      </c>
      <c r="BJ44" s="26">
        <v>29.8</v>
      </c>
      <c r="BK44" s="26">
        <v>28.07</v>
      </c>
      <c r="BL44" s="26">
        <v>29.24</v>
      </c>
      <c r="BM44" s="26">
        <v>30.15</v>
      </c>
      <c r="BN44" s="26">
        <v>29.36</v>
      </c>
      <c r="BO44" s="26">
        <v>35.17</v>
      </c>
      <c r="BP44" s="26">
        <v>35.950000000000003</v>
      </c>
      <c r="BQ44" s="26">
        <v>32.72</v>
      </c>
      <c r="BR44" s="26">
        <v>32.4</v>
      </c>
      <c r="BS44" s="26">
        <v>31.26</v>
      </c>
      <c r="BT44" s="26">
        <v>32.200000000000003</v>
      </c>
      <c r="BU44" s="26">
        <v>35.82</v>
      </c>
      <c r="BV44" s="26">
        <v>35.76</v>
      </c>
      <c r="BW44" s="26">
        <v>34.18</v>
      </c>
      <c r="BX44" s="26">
        <v>34.119999999999997</v>
      </c>
      <c r="BY44" s="26">
        <v>36.020000000000003</v>
      </c>
      <c r="BZ44" s="26">
        <v>35.83</v>
      </c>
      <c r="CA44" s="26">
        <v>40.07</v>
      </c>
      <c r="CB44" s="26">
        <v>41.18</v>
      </c>
      <c r="CC44" s="26">
        <v>38.96</v>
      </c>
      <c r="CD44" s="26">
        <v>38.28</v>
      </c>
      <c r="CE44" s="26">
        <v>36.65</v>
      </c>
      <c r="CF44" s="26">
        <v>37.950000000000003</v>
      </c>
      <c r="CG44" s="26">
        <v>45.52</v>
      </c>
      <c r="CH44" s="26">
        <v>45.21</v>
      </c>
      <c r="CI44" s="26">
        <v>41.21</v>
      </c>
      <c r="CJ44" s="26">
        <v>40.71</v>
      </c>
      <c r="CK44" s="26">
        <v>43.59</v>
      </c>
      <c r="CL44" s="26">
        <v>43.11</v>
      </c>
      <c r="CM44" s="26">
        <v>45.61</v>
      </c>
      <c r="CN44" s="26">
        <v>46.32</v>
      </c>
      <c r="CO44" s="26">
        <v>44.54</v>
      </c>
      <c r="CP44" s="26">
        <v>43.28</v>
      </c>
      <c r="CQ44" s="26">
        <v>42.03</v>
      </c>
      <c r="CR44" s="26">
        <v>43.53</v>
      </c>
      <c r="CS44" s="26">
        <v>52.11</v>
      </c>
      <c r="CT44" s="26">
        <v>50.65</v>
      </c>
      <c r="CU44" s="26">
        <v>44.87</v>
      </c>
      <c r="CV44" s="26">
        <v>44.13</v>
      </c>
      <c r="CW44" s="26">
        <v>45.79</v>
      </c>
      <c r="CX44" s="26">
        <v>44.97</v>
      </c>
      <c r="CY44" s="26">
        <v>48.36</v>
      </c>
      <c r="CZ44" s="26">
        <v>48.39</v>
      </c>
      <c r="DA44" s="26">
        <v>46.46</v>
      </c>
      <c r="DB44" s="26">
        <v>45.96</v>
      </c>
      <c r="DC44" s="26">
        <v>43.87</v>
      </c>
      <c r="DD44" s="26">
        <v>45.6</v>
      </c>
      <c r="DE44" s="26">
        <v>54.7</v>
      </c>
      <c r="DF44" s="26">
        <v>52.13</v>
      </c>
      <c r="DG44" s="26">
        <v>45.79</v>
      </c>
      <c r="DH44" s="26">
        <v>45.6</v>
      </c>
      <c r="DI44" s="26">
        <v>47.89</v>
      </c>
      <c r="DJ44" s="26">
        <v>46.5</v>
      </c>
      <c r="DK44" s="26">
        <v>49.57</v>
      </c>
      <c r="DL44" s="26">
        <v>49.46</v>
      </c>
      <c r="DM44" s="26">
        <v>47.8</v>
      </c>
      <c r="DN44" s="26">
        <v>47.02</v>
      </c>
      <c r="DO44" s="26">
        <v>44.8</v>
      </c>
      <c r="DP44" s="26">
        <v>46.64</v>
      </c>
      <c r="DQ44" s="26">
        <v>55.51</v>
      </c>
      <c r="DR44" s="26">
        <v>51.7</v>
      </c>
      <c r="DS44" s="26">
        <v>47.05</v>
      </c>
      <c r="DT44" s="26">
        <v>47.49</v>
      </c>
      <c r="DU44" s="26">
        <v>49.54</v>
      </c>
      <c r="DV44" s="26">
        <v>48.41</v>
      </c>
      <c r="DW44" s="26">
        <v>50.99</v>
      </c>
      <c r="DX44" s="26">
        <v>50.46</v>
      </c>
      <c r="DY44" s="26">
        <v>49.23</v>
      </c>
      <c r="DZ44" s="26">
        <v>48.89</v>
      </c>
      <c r="EA44" s="26">
        <v>46.55</v>
      </c>
      <c r="EB44" s="26">
        <v>47.22</v>
      </c>
      <c r="EC44" s="26">
        <v>55.34</v>
      </c>
      <c r="ED44" s="26">
        <v>51.95</v>
      </c>
      <c r="EE44" s="26">
        <v>48.79</v>
      </c>
      <c r="EF44" s="26">
        <v>47.83</v>
      </c>
      <c r="EG44" s="26">
        <v>49.88</v>
      </c>
      <c r="EH44" s="26">
        <v>49.1</v>
      </c>
      <c r="EI44" s="26">
        <v>51.36</v>
      </c>
      <c r="EJ44" s="26">
        <v>51.51</v>
      </c>
      <c r="EK44" s="26">
        <v>50.52</v>
      </c>
      <c r="EL44" s="26">
        <v>49.71</v>
      </c>
      <c r="EM44" s="26">
        <v>47.94</v>
      </c>
      <c r="EN44" s="26">
        <v>47.42</v>
      </c>
      <c r="EO44" s="26">
        <v>56.08</v>
      </c>
      <c r="EP44" s="26">
        <v>55.08</v>
      </c>
      <c r="EQ44" s="26">
        <v>50.43</v>
      </c>
      <c r="ER44" s="26">
        <v>49.49</v>
      </c>
      <c r="ES44" s="26">
        <v>51.22</v>
      </c>
      <c r="ET44" s="26">
        <v>50.58</v>
      </c>
      <c r="EU44" s="26">
        <v>53.82</v>
      </c>
      <c r="EV44" s="26">
        <v>53.65</v>
      </c>
      <c r="EW44" s="26">
        <v>52.34</v>
      </c>
      <c r="EX44" s="26">
        <v>51.56</v>
      </c>
      <c r="EY44" s="26">
        <v>50.48</v>
      </c>
      <c r="EZ44" s="26">
        <v>49.7</v>
      </c>
      <c r="FA44" s="26">
        <v>58.12</v>
      </c>
      <c r="FB44" s="26">
        <v>56.84</v>
      </c>
      <c r="FC44" s="26">
        <v>52.16</v>
      </c>
      <c r="FD44" s="26">
        <v>52.15</v>
      </c>
      <c r="FE44" s="26">
        <v>53.72</v>
      </c>
      <c r="FF44" s="26">
        <v>52.67</v>
      </c>
      <c r="FG44" s="26">
        <v>57.35</v>
      </c>
      <c r="FH44" s="26">
        <v>57.37</v>
      </c>
      <c r="FI44" s="26">
        <v>56.71</v>
      </c>
      <c r="FJ44" s="26">
        <v>55.79</v>
      </c>
      <c r="FK44" s="26">
        <v>54.58</v>
      </c>
      <c r="FL44" s="26">
        <v>53.85</v>
      </c>
      <c r="FM44" s="26">
        <v>61.83</v>
      </c>
      <c r="FN44" s="26">
        <v>60.82</v>
      </c>
      <c r="FO44" s="26">
        <v>56.72</v>
      </c>
      <c r="FP44" s="26">
        <v>57.16</v>
      </c>
      <c r="FQ44" s="26">
        <v>58.01</v>
      </c>
      <c r="FR44" s="26">
        <v>56.69</v>
      </c>
      <c r="FS44" s="26">
        <v>60.84</v>
      </c>
      <c r="FT44" s="26">
        <v>60.73</v>
      </c>
      <c r="FU44" s="26">
        <v>60.2</v>
      </c>
      <c r="FV44" s="26">
        <v>58.54</v>
      </c>
      <c r="FW44" s="26">
        <v>57.57</v>
      </c>
      <c r="FX44" s="26">
        <v>56.93</v>
      </c>
      <c r="FY44" s="26">
        <v>64.930000000000007</v>
      </c>
      <c r="FZ44" s="26">
        <v>62.92</v>
      </c>
      <c r="GA44" s="26">
        <v>59.35</v>
      </c>
      <c r="GB44" s="26">
        <v>60.16</v>
      </c>
      <c r="GC44" s="26">
        <v>61.4</v>
      </c>
      <c r="GD44" s="26">
        <v>59.82</v>
      </c>
    </row>
    <row r="45" spans="1:186" s="41" customFormat="1">
      <c r="A45" s="60"/>
      <c r="B45" s="458"/>
      <c r="C45" s="458"/>
      <c r="D45" s="458"/>
      <c r="E45" s="458"/>
      <c r="F45" s="458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</row>
    <row r="46" spans="1:186" s="41" customFormat="1">
      <c r="A46" s="60"/>
      <c r="B46" s="458"/>
      <c r="C46" s="458" t="s">
        <v>88</v>
      </c>
      <c r="D46" s="458" t="s">
        <v>76</v>
      </c>
      <c r="E46" s="458" t="s">
        <v>68</v>
      </c>
      <c r="F46" s="458" t="s">
        <v>77</v>
      </c>
      <c r="G46" s="26" t="s">
        <v>191</v>
      </c>
      <c r="H46" s="26" t="s">
        <v>191</v>
      </c>
      <c r="I46" s="26" t="s">
        <v>191</v>
      </c>
      <c r="J46" s="26" t="s">
        <v>191</v>
      </c>
      <c r="K46" s="26" t="s">
        <v>191</v>
      </c>
      <c r="L46" s="26" t="s">
        <v>191</v>
      </c>
      <c r="M46" s="26" t="s">
        <v>191</v>
      </c>
      <c r="N46" s="26" t="s">
        <v>191</v>
      </c>
      <c r="O46" s="26" t="s">
        <v>191</v>
      </c>
      <c r="P46" s="26" t="s">
        <v>191</v>
      </c>
      <c r="Q46" s="26" t="s">
        <v>191</v>
      </c>
      <c r="R46" s="26" t="s">
        <v>191</v>
      </c>
      <c r="S46" s="26" t="s">
        <v>191</v>
      </c>
      <c r="T46" s="26" t="s">
        <v>191</v>
      </c>
      <c r="U46" s="26" t="s">
        <v>191</v>
      </c>
      <c r="V46" s="26" t="s">
        <v>191</v>
      </c>
      <c r="W46" s="26" t="s">
        <v>191</v>
      </c>
      <c r="X46" s="26" t="s">
        <v>191</v>
      </c>
      <c r="Y46" s="26" t="s">
        <v>191</v>
      </c>
      <c r="Z46" s="26" t="s">
        <v>191</v>
      </c>
      <c r="AA46" s="26" t="s">
        <v>191</v>
      </c>
      <c r="AB46" s="26" t="s">
        <v>191</v>
      </c>
      <c r="AC46" s="26" t="s">
        <v>191</v>
      </c>
      <c r="AD46" s="26" t="s">
        <v>191</v>
      </c>
      <c r="AE46" s="26" t="s">
        <v>191</v>
      </c>
      <c r="AF46" s="26" t="s">
        <v>191</v>
      </c>
      <c r="AG46" s="26" t="s">
        <v>191</v>
      </c>
      <c r="AH46" s="26" t="s">
        <v>191</v>
      </c>
      <c r="AI46" s="26" t="s">
        <v>191</v>
      </c>
      <c r="AJ46" s="26" t="s">
        <v>191</v>
      </c>
      <c r="AK46" s="26" t="s">
        <v>191</v>
      </c>
      <c r="AL46" s="26" t="s">
        <v>191</v>
      </c>
      <c r="AM46" s="26" t="s">
        <v>191</v>
      </c>
      <c r="AN46" s="26" t="s">
        <v>191</v>
      </c>
      <c r="AO46" s="26" t="s">
        <v>191</v>
      </c>
      <c r="AP46" s="26" t="s">
        <v>191</v>
      </c>
      <c r="AQ46" s="26" t="s">
        <v>191</v>
      </c>
      <c r="AR46" s="26" t="s">
        <v>191</v>
      </c>
      <c r="AS46" s="26" t="s">
        <v>191</v>
      </c>
      <c r="AT46" s="26" t="s">
        <v>191</v>
      </c>
      <c r="AU46" s="26" t="s">
        <v>191</v>
      </c>
      <c r="AV46" s="26" t="s">
        <v>191</v>
      </c>
      <c r="AW46" s="26" t="s">
        <v>191</v>
      </c>
      <c r="AX46" s="26" t="s">
        <v>191</v>
      </c>
      <c r="AY46" s="26" t="s">
        <v>191</v>
      </c>
      <c r="AZ46" s="26" t="s">
        <v>191</v>
      </c>
      <c r="BA46" s="26" t="s">
        <v>191</v>
      </c>
      <c r="BB46" s="26" t="s">
        <v>191</v>
      </c>
      <c r="BC46" s="26" t="s">
        <v>191</v>
      </c>
      <c r="BD46" s="26" t="s">
        <v>191</v>
      </c>
      <c r="BE46" s="26" t="s">
        <v>191</v>
      </c>
      <c r="BF46" s="26" t="s">
        <v>191</v>
      </c>
      <c r="BG46" s="26" t="s">
        <v>191</v>
      </c>
      <c r="BH46" s="26" t="s">
        <v>191</v>
      </c>
      <c r="BI46" s="26" t="s">
        <v>191</v>
      </c>
      <c r="BJ46" s="26" t="s">
        <v>191</v>
      </c>
      <c r="BK46" s="26" t="s">
        <v>191</v>
      </c>
      <c r="BL46" s="26" t="s">
        <v>191</v>
      </c>
      <c r="BM46" s="26" t="s">
        <v>191</v>
      </c>
      <c r="BN46" s="26" t="s">
        <v>191</v>
      </c>
      <c r="BO46" s="26" t="s">
        <v>191</v>
      </c>
      <c r="BP46" s="26" t="s">
        <v>191</v>
      </c>
      <c r="BQ46" s="26" t="s">
        <v>191</v>
      </c>
      <c r="BR46" s="26" t="s">
        <v>191</v>
      </c>
      <c r="BS46" s="26" t="s">
        <v>191</v>
      </c>
      <c r="BT46" s="26" t="s">
        <v>191</v>
      </c>
      <c r="BU46" s="26" t="s">
        <v>191</v>
      </c>
      <c r="BV46" s="26" t="s">
        <v>191</v>
      </c>
      <c r="BW46" s="26" t="s">
        <v>191</v>
      </c>
      <c r="BX46" s="26" t="s">
        <v>191</v>
      </c>
      <c r="BY46" s="26" t="s">
        <v>191</v>
      </c>
      <c r="BZ46" s="26" t="s">
        <v>191</v>
      </c>
      <c r="CA46" s="26" t="s">
        <v>191</v>
      </c>
      <c r="CB46" s="26" t="s">
        <v>191</v>
      </c>
      <c r="CC46" s="26" t="s">
        <v>191</v>
      </c>
      <c r="CD46" s="26" t="s">
        <v>191</v>
      </c>
      <c r="CE46" s="26" t="s">
        <v>191</v>
      </c>
      <c r="CF46" s="26" t="s">
        <v>191</v>
      </c>
      <c r="CG46" s="26" t="s">
        <v>191</v>
      </c>
      <c r="CH46" s="26" t="s">
        <v>191</v>
      </c>
      <c r="CI46" s="26" t="s">
        <v>191</v>
      </c>
      <c r="CJ46" s="26" t="s">
        <v>191</v>
      </c>
      <c r="CK46" s="26" t="s">
        <v>191</v>
      </c>
      <c r="CL46" s="26" t="s">
        <v>191</v>
      </c>
      <c r="CM46" s="26" t="s">
        <v>191</v>
      </c>
      <c r="CN46" s="26" t="s">
        <v>191</v>
      </c>
      <c r="CO46" s="26" t="s">
        <v>191</v>
      </c>
      <c r="CP46" s="26" t="s">
        <v>191</v>
      </c>
      <c r="CQ46" s="26" t="s">
        <v>191</v>
      </c>
      <c r="CR46" s="26" t="s">
        <v>191</v>
      </c>
      <c r="CS46" s="26" t="s">
        <v>191</v>
      </c>
      <c r="CT46" s="26" t="s">
        <v>191</v>
      </c>
      <c r="CU46" s="26" t="s">
        <v>191</v>
      </c>
      <c r="CV46" s="26" t="s">
        <v>191</v>
      </c>
      <c r="CW46" s="26" t="s">
        <v>191</v>
      </c>
      <c r="CX46" s="26" t="s">
        <v>191</v>
      </c>
      <c r="CY46" s="26" t="s">
        <v>191</v>
      </c>
      <c r="CZ46" s="26" t="s">
        <v>191</v>
      </c>
      <c r="DA46" s="26" t="s">
        <v>191</v>
      </c>
      <c r="DB46" s="26" t="s">
        <v>191</v>
      </c>
      <c r="DC46" s="26" t="s">
        <v>191</v>
      </c>
      <c r="DD46" s="26" t="s">
        <v>191</v>
      </c>
      <c r="DE46" s="26" t="s">
        <v>191</v>
      </c>
      <c r="DF46" s="26" t="s">
        <v>191</v>
      </c>
      <c r="DG46" s="26" t="s">
        <v>191</v>
      </c>
      <c r="DH46" s="26" t="s">
        <v>191</v>
      </c>
      <c r="DI46" s="26" t="s">
        <v>191</v>
      </c>
      <c r="DJ46" s="26" t="s">
        <v>191</v>
      </c>
      <c r="DK46" s="26" t="s">
        <v>191</v>
      </c>
      <c r="DL46" s="26" t="s">
        <v>191</v>
      </c>
      <c r="DM46" s="26" t="s">
        <v>191</v>
      </c>
      <c r="DN46" s="26" t="s">
        <v>191</v>
      </c>
      <c r="DO46" s="26" t="s">
        <v>191</v>
      </c>
      <c r="DP46" s="26" t="s">
        <v>191</v>
      </c>
      <c r="DQ46" s="26" t="s">
        <v>191</v>
      </c>
      <c r="DR46" s="26" t="s">
        <v>191</v>
      </c>
      <c r="DS46" s="26" t="s">
        <v>191</v>
      </c>
      <c r="DT46" s="26" t="s">
        <v>191</v>
      </c>
      <c r="DU46" s="26" t="s">
        <v>191</v>
      </c>
      <c r="DV46" s="26" t="s">
        <v>191</v>
      </c>
      <c r="DW46" s="26" t="s">
        <v>191</v>
      </c>
      <c r="DX46" s="26" t="s">
        <v>191</v>
      </c>
      <c r="DY46" s="26" t="s">
        <v>191</v>
      </c>
      <c r="DZ46" s="26" t="s">
        <v>191</v>
      </c>
      <c r="EA46" s="26" t="s">
        <v>191</v>
      </c>
      <c r="EB46" s="26" t="s">
        <v>191</v>
      </c>
      <c r="EC46" s="26" t="s">
        <v>191</v>
      </c>
      <c r="ED46" s="26" t="s">
        <v>191</v>
      </c>
      <c r="EE46" s="26" t="s">
        <v>191</v>
      </c>
      <c r="EF46" s="26" t="s">
        <v>191</v>
      </c>
      <c r="EG46" s="26" t="s">
        <v>191</v>
      </c>
      <c r="EH46" s="26" t="s">
        <v>191</v>
      </c>
      <c r="EI46" s="26" t="s">
        <v>191</v>
      </c>
      <c r="EJ46" s="26" t="s">
        <v>191</v>
      </c>
      <c r="EK46" s="26" t="s">
        <v>191</v>
      </c>
      <c r="EL46" s="26" t="s">
        <v>191</v>
      </c>
      <c r="EM46" s="26" t="s">
        <v>191</v>
      </c>
      <c r="EN46" s="26" t="s">
        <v>191</v>
      </c>
      <c r="EO46" s="26" t="s">
        <v>191</v>
      </c>
      <c r="EP46" s="26" t="s">
        <v>191</v>
      </c>
      <c r="EQ46" s="26" t="s">
        <v>191</v>
      </c>
      <c r="ER46" s="26" t="s">
        <v>191</v>
      </c>
      <c r="ES46" s="26" t="s">
        <v>191</v>
      </c>
      <c r="ET46" s="26" t="s">
        <v>191</v>
      </c>
      <c r="EU46" s="26" t="s">
        <v>191</v>
      </c>
      <c r="EV46" s="26" t="s">
        <v>191</v>
      </c>
      <c r="EW46" s="26" t="s">
        <v>191</v>
      </c>
      <c r="EX46" s="26" t="s">
        <v>191</v>
      </c>
      <c r="EY46" s="26" t="s">
        <v>191</v>
      </c>
      <c r="EZ46" s="26" t="s">
        <v>191</v>
      </c>
      <c r="FA46" s="26" t="s">
        <v>191</v>
      </c>
      <c r="FB46" s="26" t="s">
        <v>191</v>
      </c>
      <c r="FC46" s="26" t="s">
        <v>191</v>
      </c>
      <c r="FD46" s="26" t="s">
        <v>191</v>
      </c>
      <c r="FE46" s="26" t="s">
        <v>191</v>
      </c>
      <c r="FF46" s="26" t="s">
        <v>191</v>
      </c>
      <c r="FG46" s="26" t="s">
        <v>191</v>
      </c>
      <c r="FH46" s="26" t="s">
        <v>191</v>
      </c>
      <c r="FI46" s="26" t="s">
        <v>191</v>
      </c>
      <c r="FJ46" s="26" t="s">
        <v>191</v>
      </c>
      <c r="FK46" s="26" t="s">
        <v>191</v>
      </c>
      <c r="FL46" s="26" t="s">
        <v>191</v>
      </c>
      <c r="FM46" s="26" t="s">
        <v>191</v>
      </c>
      <c r="FN46" s="26" t="s">
        <v>191</v>
      </c>
      <c r="FO46" s="26" t="s">
        <v>191</v>
      </c>
      <c r="FP46" s="26" t="s">
        <v>191</v>
      </c>
      <c r="FQ46" s="26" t="s">
        <v>191</v>
      </c>
      <c r="FR46" s="26" t="s">
        <v>191</v>
      </c>
      <c r="FS46" s="26" t="s">
        <v>191</v>
      </c>
      <c r="FT46" s="26" t="s">
        <v>191</v>
      </c>
      <c r="FU46" s="26" t="s">
        <v>191</v>
      </c>
      <c r="FV46" s="26" t="s">
        <v>191</v>
      </c>
      <c r="FW46" s="26" t="s">
        <v>191</v>
      </c>
      <c r="FX46" s="26" t="s">
        <v>191</v>
      </c>
      <c r="FY46" s="26" t="s">
        <v>191</v>
      </c>
      <c r="FZ46" s="26" t="s">
        <v>191</v>
      </c>
      <c r="GA46" s="26" t="s">
        <v>191</v>
      </c>
      <c r="GB46" s="26" t="s">
        <v>191</v>
      </c>
      <c r="GC46" s="26" t="s">
        <v>191</v>
      </c>
      <c r="GD46" s="26" t="s">
        <v>191</v>
      </c>
    </row>
    <row r="47" spans="1:186" s="41" customFormat="1">
      <c r="A47" s="60"/>
      <c r="B47" s="458"/>
      <c r="C47" s="458" t="s">
        <v>88</v>
      </c>
      <c r="D47" s="458" t="s">
        <v>76</v>
      </c>
      <c r="E47" s="458" t="s">
        <v>68</v>
      </c>
      <c r="F47" s="458" t="s">
        <v>78</v>
      </c>
      <c r="G47" s="26" t="s">
        <v>191</v>
      </c>
      <c r="H47" s="26" t="s">
        <v>191</v>
      </c>
      <c r="I47" s="26" t="s">
        <v>191</v>
      </c>
      <c r="J47" s="26" t="s">
        <v>191</v>
      </c>
      <c r="K47" s="26" t="s">
        <v>191</v>
      </c>
      <c r="L47" s="26" t="s">
        <v>191</v>
      </c>
      <c r="M47" s="26" t="s">
        <v>191</v>
      </c>
      <c r="N47" s="26" t="s">
        <v>191</v>
      </c>
      <c r="O47" s="26" t="s">
        <v>191</v>
      </c>
      <c r="P47" s="26" t="s">
        <v>191</v>
      </c>
      <c r="Q47" s="26" t="s">
        <v>191</v>
      </c>
      <c r="R47" s="26" t="s">
        <v>191</v>
      </c>
      <c r="S47" s="26" t="s">
        <v>191</v>
      </c>
      <c r="T47" s="26" t="s">
        <v>191</v>
      </c>
      <c r="U47" s="26" t="s">
        <v>191</v>
      </c>
      <c r="V47" s="26" t="s">
        <v>191</v>
      </c>
      <c r="W47" s="26" t="s">
        <v>191</v>
      </c>
      <c r="X47" s="26" t="s">
        <v>191</v>
      </c>
      <c r="Y47" s="26" t="s">
        <v>191</v>
      </c>
      <c r="Z47" s="26" t="s">
        <v>191</v>
      </c>
      <c r="AA47" s="26" t="s">
        <v>191</v>
      </c>
      <c r="AB47" s="26" t="s">
        <v>191</v>
      </c>
      <c r="AC47" s="26" t="s">
        <v>191</v>
      </c>
      <c r="AD47" s="26" t="s">
        <v>191</v>
      </c>
      <c r="AE47" s="26" t="s">
        <v>191</v>
      </c>
      <c r="AF47" s="26" t="s">
        <v>191</v>
      </c>
      <c r="AG47" s="26" t="s">
        <v>191</v>
      </c>
      <c r="AH47" s="26" t="s">
        <v>191</v>
      </c>
      <c r="AI47" s="26" t="s">
        <v>191</v>
      </c>
      <c r="AJ47" s="26" t="s">
        <v>191</v>
      </c>
      <c r="AK47" s="26" t="s">
        <v>191</v>
      </c>
      <c r="AL47" s="26" t="s">
        <v>191</v>
      </c>
      <c r="AM47" s="26" t="s">
        <v>191</v>
      </c>
      <c r="AN47" s="26" t="s">
        <v>191</v>
      </c>
      <c r="AO47" s="26" t="s">
        <v>191</v>
      </c>
      <c r="AP47" s="26" t="s">
        <v>191</v>
      </c>
      <c r="AQ47" s="26" t="s">
        <v>191</v>
      </c>
      <c r="AR47" s="26" t="s">
        <v>191</v>
      </c>
      <c r="AS47" s="26" t="s">
        <v>191</v>
      </c>
      <c r="AT47" s="26" t="s">
        <v>191</v>
      </c>
      <c r="AU47" s="26" t="s">
        <v>191</v>
      </c>
      <c r="AV47" s="26" t="s">
        <v>191</v>
      </c>
      <c r="AW47" s="26" t="s">
        <v>191</v>
      </c>
      <c r="AX47" s="26" t="s">
        <v>191</v>
      </c>
      <c r="AY47" s="26" t="s">
        <v>191</v>
      </c>
      <c r="AZ47" s="26" t="s">
        <v>191</v>
      </c>
      <c r="BA47" s="26" t="s">
        <v>191</v>
      </c>
      <c r="BB47" s="26" t="s">
        <v>191</v>
      </c>
      <c r="BC47" s="26" t="s">
        <v>191</v>
      </c>
      <c r="BD47" s="26" t="s">
        <v>191</v>
      </c>
      <c r="BE47" s="26" t="s">
        <v>191</v>
      </c>
      <c r="BF47" s="26" t="s">
        <v>191</v>
      </c>
      <c r="BG47" s="26" t="s">
        <v>191</v>
      </c>
      <c r="BH47" s="26" t="s">
        <v>191</v>
      </c>
      <c r="BI47" s="26" t="s">
        <v>191</v>
      </c>
      <c r="BJ47" s="26" t="s">
        <v>191</v>
      </c>
      <c r="BK47" s="26" t="s">
        <v>191</v>
      </c>
      <c r="BL47" s="26" t="s">
        <v>191</v>
      </c>
      <c r="BM47" s="26" t="s">
        <v>191</v>
      </c>
      <c r="BN47" s="26" t="s">
        <v>191</v>
      </c>
      <c r="BO47" s="26" t="s">
        <v>191</v>
      </c>
      <c r="BP47" s="26" t="s">
        <v>191</v>
      </c>
      <c r="BQ47" s="26" t="s">
        <v>191</v>
      </c>
      <c r="BR47" s="26" t="s">
        <v>191</v>
      </c>
      <c r="BS47" s="26" t="s">
        <v>191</v>
      </c>
      <c r="BT47" s="26" t="s">
        <v>191</v>
      </c>
      <c r="BU47" s="26" t="s">
        <v>191</v>
      </c>
      <c r="BV47" s="26" t="s">
        <v>191</v>
      </c>
      <c r="BW47" s="26" t="s">
        <v>191</v>
      </c>
      <c r="BX47" s="26" t="s">
        <v>191</v>
      </c>
      <c r="BY47" s="26" t="s">
        <v>191</v>
      </c>
      <c r="BZ47" s="26" t="s">
        <v>191</v>
      </c>
      <c r="CA47" s="26" t="s">
        <v>191</v>
      </c>
      <c r="CB47" s="26" t="s">
        <v>191</v>
      </c>
      <c r="CC47" s="26" t="s">
        <v>191</v>
      </c>
      <c r="CD47" s="26" t="s">
        <v>191</v>
      </c>
      <c r="CE47" s="26" t="s">
        <v>191</v>
      </c>
      <c r="CF47" s="26" t="s">
        <v>191</v>
      </c>
      <c r="CG47" s="26" t="s">
        <v>191</v>
      </c>
      <c r="CH47" s="26" t="s">
        <v>191</v>
      </c>
      <c r="CI47" s="26" t="s">
        <v>191</v>
      </c>
      <c r="CJ47" s="26" t="s">
        <v>191</v>
      </c>
      <c r="CK47" s="26" t="s">
        <v>191</v>
      </c>
      <c r="CL47" s="26" t="s">
        <v>191</v>
      </c>
      <c r="CM47" s="26" t="s">
        <v>191</v>
      </c>
      <c r="CN47" s="26" t="s">
        <v>191</v>
      </c>
      <c r="CO47" s="26" t="s">
        <v>191</v>
      </c>
      <c r="CP47" s="26" t="s">
        <v>191</v>
      </c>
      <c r="CQ47" s="26" t="s">
        <v>191</v>
      </c>
      <c r="CR47" s="26" t="s">
        <v>191</v>
      </c>
      <c r="CS47" s="26" t="s">
        <v>191</v>
      </c>
      <c r="CT47" s="26" t="s">
        <v>191</v>
      </c>
      <c r="CU47" s="26" t="s">
        <v>191</v>
      </c>
      <c r="CV47" s="26" t="s">
        <v>191</v>
      </c>
      <c r="CW47" s="26" t="s">
        <v>191</v>
      </c>
      <c r="CX47" s="26" t="s">
        <v>191</v>
      </c>
      <c r="CY47" s="26" t="s">
        <v>191</v>
      </c>
      <c r="CZ47" s="26" t="s">
        <v>191</v>
      </c>
      <c r="DA47" s="26" t="s">
        <v>191</v>
      </c>
      <c r="DB47" s="26" t="s">
        <v>191</v>
      </c>
      <c r="DC47" s="26" t="s">
        <v>191</v>
      </c>
      <c r="DD47" s="26" t="s">
        <v>191</v>
      </c>
      <c r="DE47" s="26" t="s">
        <v>191</v>
      </c>
      <c r="DF47" s="26" t="s">
        <v>191</v>
      </c>
      <c r="DG47" s="26" t="s">
        <v>191</v>
      </c>
      <c r="DH47" s="26" t="s">
        <v>191</v>
      </c>
      <c r="DI47" s="26" t="s">
        <v>191</v>
      </c>
      <c r="DJ47" s="26" t="s">
        <v>191</v>
      </c>
      <c r="DK47" s="26" t="s">
        <v>191</v>
      </c>
      <c r="DL47" s="26" t="s">
        <v>191</v>
      </c>
      <c r="DM47" s="26" t="s">
        <v>191</v>
      </c>
      <c r="DN47" s="26" t="s">
        <v>191</v>
      </c>
      <c r="DO47" s="26" t="s">
        <v>191</v>
      </c>
      <c r="DP47" s="26" t="s">
        <v>191</v>
      </c>
      <c r="DQ47" s="26" t="s">
        <v>191</v>
      </c>
      <c r="DR47" s="26" t="s">
        <v>191</v>
      </c>
      <c r="DS47" s="26" t="s">
        <v>191</v>
      </c>
      <c r="DT47" s="26" t="s">
        <v>191</v>
      </c>
      <c r="DU47" s="26" t="s">
        <v>191</v>
      </c>
      <c r="DV47" s="26" t="s">
        <v>191</v>
      </c>
      <c r="DW47" s="26" t="s">
        <v>191</v>
      </c>
      <c r="DX47" s="26" t="s">
        <v>191</v>
      </c>
      <c r="DY47" s="26" t="s">
        <v>191</v>
      </c>
      <c r="DZ47" s="26" t="s">
        <v>191</v>
      </c>
      <c r="EA47" s="26" t="s">
        <v>191</v>
      </c>
      <c r="EB47" s="26" t="s">
        <v>191</v>
      </c>
      <c r="EC47" s="26" t="s">
        <v>191</v>
      </c>
      <c r="ED47" s="26" t="s">
        <v>191</v>
      </c>
      <c r="EE47" s="26" t="s">
        <v>191</v>
      </c>
      <c r="EF47" s="26" t="s">
        <v>191</v>
      </c>
      <c r="EG47" s="26" t="s">
        <v>191</v>
      </c>
      <c r="EH47" s="26" t="s">
        <v>191</v>
      </c>
      <c r="EI47" s="26" t="s">
        <v>191</v>
      </c>
      <c r="EJ47" s="26" t="s">
        <v>191</v>
      </c>
      <c r="EK47" s="26" t="s">
        <v>191</v>
      </c>
      <c r="EL47" s="26" t="s">
        <v>191</v>
      </c>
      <c r="EM47" s="26" t="s">
        <v>191</v>
      </c>
      <c r="EN47" s="26" t="s">
        <v>191</v>
      </c>
      <c r="EO47" s="26" t="s">
        <v>191</v>
      </c>
      <c r="EP47" s="26" t="s">
        <v>191</v>
      </c>
      <c r="EQ47" s="26" t="s">
        <v>191</v>
      </c>
      <c r="ER47" s="26" t="s">
        <v>191</v>
      </c>
      <c r="ES47" s="26" t="s">
        <v>191</v>
      </c>
      <c r="ET47" s="26" t="s">
        <v>191</v>
      </c>
      <c r="EU47" s="26" t="s">
        <v>191</v>
      </c>
      <c r="EV47" s="26" t="s">
        <v>191</v>
      </c>
      <c r="EW47" s="26" t="s">
        <v>191</v>
      </c>
      <c r="EX47" s="26" t="s">
        <v>191</v>
      </c>
      <c r="EY47" s="26" t="s">
        <v>191</v>
      </c>
      <c r="EZ47" s="26" t="s">
        <v>191</v>
      </c>
      <c r="FA47" s="26" t="s">
        <v>191</v>
      </c>
      <c r="FB47" s="26" t="s">
        <v>191</v>
      </c>
      <c r="FC47" s="26" t="s">
        <v>191</v>
      </c>
      <c r="FD47" s="26" t="s">
        <v>191</v>
      </c>
      <c r="FE47" s="26" t="s">
        <v>191</v>
      </c>
      <c r="FF47" s="26" t="s">
        <v>191</v>
      </c>
      <c r="FG47" s="26" t="s">
        <v>191</v>
      </c>
      <c r="FH47" s="26" t="s">
        <v>191</v>
      </c>
      <c r="FI47" s="26" t="s">
        <v>191</v>
      </c>
      <c r="FJ47" s="26" t="s">
        <v>191</v>
      </c>
      <c r="FK47" s="26" t="s">
        <v>191</v>
      </c>
      <c r="FL47" s="26" t="s">
        <v>191</v>
      </c>
      <c r="FM47" s="26" t="s">
        <v>191</v>
      </c>
      <c r="FN47" s="26" t="s">
        <v>191</v>
      </c>
      <c r="FO47" s="26" t="s">
        <v>191</v>
      </c>
      <c r="FP47" s="26" t="s">
        <v>191</v>
      </c>
      <c r="FQ47" s="26" t="s">
        <v>191</v>
      </c>
      <c r="FR47" s="26" t="s">
        <v>191</v>
      </c>
      <c r="FS47" s="26" t="s">
        <v>191</v>
      </c>
      <c r="FT47" s="26" t="s">
        <v>191</v>
      </c>
      <c r="FU47" s="26" t="s">
        <v>191</v>
      </c>
      <c r="FV47" s="26" t="s">
        <v>191</v>
      </c>
      <c r="FW47" s="26" t="s">
        <v>191</v>
      </c>
      <c r="FX47" s="26" t="s">
        <v>191</v>
      </c>
      <c r="FY47" s="26" t="s">
        <v>191</v>
      </c>
      <c r="FZ47" s="26" t="s">
        <v>191</v>
      </c>
      <c r="GA47" s="26" t="s">
        <v>191</v>
      </c>
      <c r="GB47" s="26" t="s">
        <v>191</v>
      </c>
      <c r="GC47" s="26" t="s">
        <v>191</v>
      </c>
      <c r="GD47" s="26" t="s">
        <v>191</v>
      </c>
    </row>
    <row r="48" spans="1:186" s="41" customFormat="1">
      <c r="A48" s="60"/>
      <c r="B48" s="458"/>
      <c r="C48" s="458" t="s">
        <v>88</v>
      </c>
      <c r="D48" s="458" t="s">
        <v>76</v>
      </c>
      <c r="E48" s="458" t="s">
        <v>68</v>
      </c>
      <c r="F48" s="458" t="s">
        <v>79</v>
      </c>
      <c r="G48" s="26">
        <v>38.159999999999997</v>
      </c>
      <c r="H48" s="26">
        <v>35.19</v>
      </c>
      <c r="I48" s="26">
        <v>33.840000000000003</v>
      </c>
      <c r="J48" s="26">
        <v>34.79</v>
      </c>
      <c r="K48" s="26">
        <v>35.4</v>
      </c>
      <c r="L48" s="26">
        <v>36.47</v>
      </c>
      <c r="M48" s="26">
        <v>45.83</v>
      </c>
      <c r="N48" s="26">
        <v>40.46</v>
      </c>
      <c r="O48" s="26">
        <v>36.51</v>
      </c>
      <c r="P48" s="26">
        <v>33.86</v>
      </c>
      <c r="Q48" s="26">
        <v>34.520000000000003</v>
      </c>
      <c r="R48" s="26">
        <v>36.299999999999997</v>
      </c>
      <c r="S48" s="26">
        <v>41.16</v>
      </c>
      <c r="T48" s="26">
        <v>39.08</v>
      </c>
      <c r="U48" s="26">
        <v>36.979999999999997</v>
      </c>
      <c r="V48" s="26">
        <v>37.39</v>
      </c>
      <c r="W48" s="26">
        <v>37.590000000000003</v>
      </c>
      <c r="X48" s="26">
        <v>37.74</v>
      </c>
      <c r="Y48" s="26">
        <v>43.45</v>
      </c>
      <c r="Z48" s="26">
        <v>43.63</v>
      </c>
      <c r="AA48" s="26">
        <v>37.950000000000003</v>
      </c>
      <c r="AB48" s="26">
        <v>35.200000000000003</v>
      </c>
      <c r="AC48" s="26">
        <v>35.78</v>
      </c>
      <c r="AD48" s="26">
        <v>37.78</v>
      </c>
      <c r="AE48" s="26">
        <v>40.07</v>
      </c>
      <c r="AF48" s="26">
        <v>40.4</v>
      </c>
      <c r="AG48" s="26">
        <v>38.69</v>
      </c>
      <c r="AH48" s="26">
        <v>37.42</v>
      </c>
      <c r="AI48" s="26">
        <v>38.06</v>
      </c>
      <c r="AJ48" s="26">
        <v>39.799999999999997</v>
      </c>
      <c r="AK48" s="26">
        <v>44.6</v>
      </c>
      <c r="AL48" s="26">
        <v>44.79</v>
      </c>
      <c r="AM48" s="26">
        <v>38.950000000000003</v>
      </c>
      <c r="AN48" s="26">
        <v>37.26</v>
      </c>
      <c r="AO48" s="26">
        <v>37.770000000000003</v>
      </c>
      <c r="AP48" s="26">
        <v>36.76</v>
      </c>
      <c r="AQ48" s="26">
        <v>41.27</v>
      </c>
      <c r="AR48" s="26">
        <v>41.59</v>
      </c>
      <c r="AS48" s="26">
        <v>39.85</v>
      </c>
      <c r="AT48" s="26">
        <v>38.53</v>
      </c>
      <c r="AU48" s="26">
        <v>39.14</v>
      </c>
      <c r="AV48" s="26">
        <v>41.38</v>
      </c>
      <c r="AW48" s="26">
        <v>46.11</v>
      </c>
      <c r="AX48" s="26">
        <v>46.29</v>
      </c>
      <c r="AY48" s="26">
        <v>39.619999999999997</v>
      </c>
      <c r="AZ48" s="26">
        <v>37.659999999999997</v>
      </c>
      <c r="BA48" s="26">
        <v>38.17</v>
      </c>
      <c r="BB48" s="26">
        <v>37.340000000000003</v>
      </c>
      <c r="BC48" s="26">
        <v>42.91</v>
      </c>
      <c r="BD48" s="26">
        <v>43.2</v>
      </c>
      <c r="BE48" s="26">
        <v>40.909999999999997</v>
      </c>
      <c r="BF48" s="26">
        <v>39.549999999999997</v>
      </c>
      <c r="BG48" s="26">
        <v>39.700000000000003</v>
      </c>
      <c r="BH48" s="26">
        <v>43.39</v>
      </c>
      <c r="BI48" s="26">
        <v>48.26</v>
      </c>
      <c r="BJ48" s="26">
        <v>48.45</v>
      </c>
      <c r="BK48" s="26">
        <v>40.9</v>
      </c>
      <c r="BL48" s="26">
        <v>39.299999999999997</v>
      </c>
      <c r="BM48" s="26">
        <v>39.83</v>
      </c>
      <c r="BN48" s="26">
        <v>39.11</v>
      </c>
      <c r="BO48" s="26">
        <v>44.96</v>
      </c>
      <c r="BP48" s="26">
        <v>45.26</v>
      </c>
      <c r="BQ48" s="26">
        <v>42.89</v>
      </c>
      <c r="BR48" s="26">
        <v>41.46</v>
      </c>
      <c r="BS48" s="26">
        <v>41.56</v>
      </c>
      <c r="BT48" s="26">
        <v>45.45</v>
      </c>
      <c r="BU48" s="26">
        <v>50.53</v>
      </c>
      <c r="BV48" s="26">
        <v>50.72</v>
      </c>
      <c r="BW48" s="26">
        <v>42.85</v>
      </c>
      <c r="BX48" s="26">
        <v>41.19</v>
      </c>
      <c r="BY48" s="26">
        <v>41.74</v>
      </c>
      <c r="BZ48" s="26">
        <v>40.96</v>
      </c>
      <c r="CA48" s="26">
        <v>47.87</v>
      </c>
      <c r="CB48" s="26">
        <v>49.74</v>
      </c>
      <c r="CC48" s="26">
        <v>48.72</v>
      </c>
      <c r="CD48" s="26">
        <v>48.44</v>
      </c>
      <c r="CE48" s="26">
        <v>49.92</v>
      </c>
      <c r="CF48" s="26">
        <v>55.82</v>
      </c>
      <c r="CG48" s="26">
        <v>63.85</v>
      </c>
      <c r="CH48" s="26">
        <v>66.17</v>
      </c>
      <c r="CI48" s="26">
        <v>59.51</v>
      </c>
      <c r="CJ48" s="26">
        <v>58.15</v>
      </c>
      <c r="CK48" s="26">
        <v>59.59</v>
      </c>
      <c r="CL48" s="26">
        <v>60.21</v>
      </c>
      <c r="CM48" s="26">
        <v>66.88</v>
      </c>
      <c r="CN48" s="26">
        <v>69.16</v>
      </c>
      <c r="CO48" s="26">
        <v>67.67</v>
      </c>
      <c r="CP48" s="26">
        <v>66.59</v>
      </c>
      <c r="CQ48" s="26">
        <v>69.47</v>
      </c>
      <c r="CR48" s="26">
        <v>77.3</v>
      </c>
      <c r="CS48" s="26">
        <v>87.51</v>
      </c>
      <c r="CT48" s="26">
        <v>90.32</v>
      </c>
      <c r="CU48" s="26">
        <v>82.87</v>
      </c>
      <c r="CV48" s="26">
        <v>79.540000000000006</v>
      </c>
      <c r="CW48" s="26">
        <v>80.48</v>
      </c>
      <c r="CX48" s="26">
        <v>81.42</v>
      </c>
      <c r="CY48" s="26">
        <v>87.47</v>
      </c>
      <c r="CZ48" s="26">
        <v>87.92</v>
      </c>
      <c r="DA48" s="26">
        <v>84.28</v>
      </c>
      <c r="DB48" s="26">
        <v>83.33</v>
      </c>
      <c r="DC48" s="26">
        <v>84.21</v>
      </c>
      <c r="DD48" s="26">
        <v>91.9</v>
      </c>
      <c r="DE48" s="26">
        <v>100.79</v>
      </c>
      <c r="DF48" s="26">
        <v>101.98</v>
      </c>
      <c r="DG48" s="26">
        <v>89.52</v>
      </c>
      <c r="DH48" s="26">
        <v>84.67</v>
      </c>
      <c r="DI48" s="26">
        <v>85.14</v>
      </c>
      <c r="DJ48" s="26">
        <v>83.56</v>
      </c>
      <c r="DK48" s="26">
        <v>90.5</v>
      </c>
      <c r="DL48" s="26">
        <v>89.67</v>
      </c>
      <c r="DM48" s="26">
        <v>86.37</v>
      </c>
      <c r="DN48" s="26">
        <v>83.31</v>
      </c>
      <c r="DO48" s="26">
        <v>84.52</v>
      </c>
      <c r="DP48" s="26">
        <v>94.71</v>
      </c>
      <c r="DQ48" s="26">
        <v>102.41</v>
      </c>
      <c r="DR48" s="26">
        <v>102.28</v>
      </c>
      <c r="DS48" s="26">
        <v>91.53</v>
      </c>
      <c r="DT48" s="26">
        <v>87.67</v>
      </c>
      <c r="DU48" s="26">
        <v>89.37</v>
      </c>
      <c r="DV48" s="26">
        <v>86.61</v>
      </c>
      <c r="DW48" s="26">
        <v>92.49</v>
      </c>
      <c r="DX48" s="26">
        <v>91.09</v>
      </c>
      <c r="DY48" s="26">
        <v>87.75</v>
      </c>
      <c r="DZ48" s="26">
        <v>84.99</v>
      </c>
      <c r="EA48" s="26">
        <v>87.98</v>
      </c>
      <c r="EB48" s="26">
        <v>95.44</v>
      </c>
      <c r="EC48" s="26">
        <v>102.55</v>
      </c>
      <c r="ED48" s="26">
        <v>101.28</v>
      </c>
      <c r="EE48" s="26">
        <v>92.48</v>
      </c>
      <c r="EF48" s="26">
        <v>88.81</v>
      </c>
      <c r="EG48" s="26">
        <v>89.18</v>
      </c>
      <c r="EH48" s="26">
        <v>87.03</v>
      </c>
      <c r="EI48" s="26">
        <v>90.6</v>
      </c>
      <c r="EJ48" s="26">
        <v>93.01</v>
      </c>
      <c r="EK48" s="26">
        <v>89.45</v>
      </c>
      <c r="EL48" s="26">
        <v>85.58</v>
      </c>
      <c r="EM48" s="26">
        <v>86.96</v>
      </c>
      <c r="EN48" s="26">
        <v>94.02</v>
      </c>
      <c r="EO48" s="26">
        <v>104.13</v>
      </c>
      <c r="EP48" s="26">
        <v>105.6</v>
      </c>
      <c r="EQ48" s="26">
        <v>97.44</v>
      </c>
      <c r="ER48" s="26">
        <v>89.88</v>
      </c>
      <c r="ES48" s="26">
        <v>89.75</v>
      </c>
      <c r="ET48" s="26">
        <v>89.74</v>
      </c>
      <c r="EU48" s="26">
        <v>95.07</v>
      </c>
      <c r="EV48" s="26">
        <v>94.82</v>
      </c>
      <c r="EW48" s="26">
        <v>92.8</v>
      </c>
      <c r="EX48" s="26">
        <v>88.73</v>
      </c>
      <c r="EY48" s="26">
        <v>89.55</v>
      </c>
      <c r="EZ48" s="26">
        <v>96.64</v>
      </c>
      <c r="FA48" s="26">
        <v>106.56</v>
      </c>
      <c r="FB48" s="26">
        <v>108.05</v>
      </c>
      <c r="FC48" s="26">
        <v>99.25</v>
      </c>
      <c r="FD48" s="26">
        <v>93.88</v>
      </c>
      <c r="FE48" s="26">
        <v>92.95</v>
      </c>
      <c r="FF48" s="26">
        <v>91.69</v>
      </c>
      <c r="FG48" s="26">
        <v>99.13</v>
      </c>
      <c r="FH48" s="26">
        <v>98.99</v>
      </c>
      <c r="FI48" s="26">
        <v>96.04</v>
      </c>
      <c r="FJ48" s="26">
        <v>92.06</v>
      </c>
      <c r="FK48" s="26">
        <v>95.16</v>
      </c>
      <c r="FL48" s="26">
        <v>101.15</v>
      </c>
      <c r="FM48" s="26">
        <v>110.8</v>
      </c>
      <c r="FN48" s="26">
        <v>112.04</v>
      </c>
      <c r="FO48" s="26">
        <v>103.9</v>
      </c>
      <c r="FP48" s="26">
        <v>97.38</v>
      </c>
      <c r="FQ48" s="26">
        <v>96.5</v>
      </c>
      <c r="FR48" s="26">
        <v>96.01</v>
      </c>
      <c r="FS48" s="26">
        <v>103.96</v>
      </c>
      <c r="FT48" s="26">
        <v>103.15</v>
      </c>
      <c r="FU48" s="26">
        <v>100.2</v>
      </c>
      <c r="FV48" s="26">
        <v>98.68</v>
      </c>
      <c r="FW48" s="26">
        <v>99.56</v>
      </c>
      <c r="FX48" s="26">
        <v>105.98</v>
      </c>
      <c r="FY48" s="26">
        <v>114.38</v>
      </c>
      <c r="FZ48" s="26">
        <v>115.4</v>
      </c>
      <c r="GA48" s="26">
        <v>106.98</v>
      </c>
      <c r="GB48" s="26">
        <v>102.28</v>
      </c>
      <c r="GC48" s="26">
        <v>102.69</v>
      </c>
      <c r="GD48" s="26">
        <v>99.98</v>
      </c>
    </row>
    <row r="49" spans="1:186" s="41" customFormat="1">
      <c r="A49" s="60"/>
      <c r="B49" s="458"/>
      <c r="C49" s="458"/>
      <c r="D49" s="458"/>
      <c r="E49" s="458"/>
      <c r="F49" s="458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</row>
    <row r="50" spans="1:186" s="41" customFormat="1">
      <c r="A50" s="60"/>
      <c r="B50" s="458"/>
      <c r="C50" s="458" t="s">
        <v>150</v>
      </c>
      <c r="D50" s="458" t="s">
        <v>76</v>
      </c>
      <c r="E50" s="458" t="s">
        <v>68</v>
      </c>
      <c r="F50" s="458" t="s">
        <v>77</v>
      </c>
      <c r="G50" s="26" t="s">
        <v>191</v>
      </c>
      <c r="H50" s="26" t="s">
        <v>191</v>
      </c>
      <c r="I50" s="26" t="s">
        <v>191</v>
      </c>
      <c r="J50" s="26" t="s">
        <v>191</v>
      </c>
      <c r="K50" s="26" t="s">
        <v>191</v>
      </c>
      <c r="L50" s="26" t="s">
        <v>191</v>
      </c>
      <c r="M50" s="26" t="s">
        <v>191</v>
      </c>
      <c r="N50" s="26" t="s">
        <v>191</v>
      </c>
      <c r="O50" s="26" t="s">
        <v>191</v>
      </c>
      <c r="P50" s="26" t="s">
        <v>191</v>
      </c>
      <c r="Q50" s="26" t="s">
        <v>191</v>
      </c>
      <c r="R50" s="26" t="s">
        <v>191</v>
      </c>
      <c r="S50" s="26" t="s">
        <v>191</v>
      </c>
      <c r="T50" s="26" t="s">
        <v>191</v>
      </c>
      <c r="U50" s="26" t="s">
        <v>191</v>
      </c>
      <c r="V50" s="26" t="s">
        <v>191</v>
      </c>
      <c r="W50" s="26" t="s">
        <v>191</v>
      </c>
      <c r="X50" s="26" t="s">
        <v>191</v>
      </c>
      <c r="Y50" s="26" t="s">
        <v>191</v>
      </c>
      <c r="Z50" s="26" t="s">
        <v>191</v>
      </c>
      <c r="AA50" s="26" t="s">
        <v>191</v>
      </c>
      <c r="AB50" s="26" t="s">
        <v>191</v>
      </c>
      <c r="AC50" s="26" t="s">
        <v>191</v>
      </c>
      <c r="AD50" s="26" t="s">
        <v>191</v>
      </c>
      <c r="AE50" s="26" t="s">
        <v>191</v>
      </c>
      <c r="AF50" s="26" t="s">
        <v>191</v>
      </c>
      <c r="AG50" s="26" t="s">
        <v>191</v>
      </c>
      <c r="AH50" s="26" t="s">
        <v>191</v>
      </c>
      <c r="AI50" s="26" t="s">
        <v>191</v>
      </c>
      <c r="AJ50" s="26" t="s">
        <v>191</v>
      </c>
      <c r="AK50" s="26" t="s">
        <v>191</v>
      </c>
      <c r="AL50" s="26" t="s">
        <v>191</v>
      </c>
      <c r="AM50" s="26" t="s">
        <v>191</v>
      </c>
      <c r="AN50" s="26" t="s">
        <v>191</v>
      </c>
      <c r="AO50" s="26" t="s">
        <v>191</v>
      </c>
      <c r="AP50" s="26" t="s">
        <v>191</v>
      </c>
      <c r="AQ50" s="26" t="s">
        <v>191</v>
      </c>
      <c r="AR50" s="26" t="s">
        <v>191</v>
      </c>
      <c r="AS50" s="26" t="s">
        <v>191</v>
      </c>
      <c r="AT50" s="26" t="s">
        <v>191</v>
      </c>
      <c r="AU50" s="26" t="s">
        <v>191</v>
      </c>
      <c r="AV50" s="26" t="s">
        <v>191</v>
      </c>
      <c r="AW50" s="26" t="s">
        <v>191</v>
      </c>
      <c r="AX50" s="26" t="s">
        <v>191</v>
      </c>
      <c r="AY50" s="26" t="s">
        <v>191</v>
      </c>
      <c r="AZ50" s="26" t="s">
        <v>191</v>
      </c>
      <c r="BA50" s="26" t="s">
        <v>191</v>
      </c>
      <c r="BB50" s="26" t="s">
        <v>191</v>
      </c>
      <c r="BC50" s="26" t="s">
        <v>191</v>
      </c>
      <c r="BD50" s="26" t="s">
        <v>191</v>
      </c>
      <c r="BE50" s="26" t="s">
        <v>191</v>
      </c>
      <c r="BF50" s="26" t="s">
        <v>191</v>
      </c>
      <c r="BG50" s="26" t="s">
        <v>191</v>
      </c>
      <c r="BH50" s="26" t="s">
        <v>191</v>
      </c>
      <c r="BI50" s="26" t="s">
        <v>191</v>
      </c>
      <c r="BJ50" s="26" t="s">
        <v>191</v>
      </c>
      <c r="BK50" s="26" t="s">
        <v>191</v>
      </c>
      <c r="BL50" s="26" t="s">
        <v>191</v>
      </c>
      <c r="BM50" s="26" t="s">
        <v>191</v>
      </c>
      <c r="BN50" s="26" t="s">
        <v>191</v>
      </c>
      <c r="BO50" s="26" t="s">
        <v>191</v>
      </c>
      <c r="BP50" s="26" t="s">
        <v>191</v>
      </c>
      <c r="BQ50" s="26" t="s">
        <v>191</v>
      </c>
      <c r="BR50" s="26" t="s">
        <v>191</v>
      </c>
      <c r="BS50" s="26" t="s">
        <v>191</v>
      </c>
      <c r="BT50" s="26" t="s">
        <v>191</v>
      </c>
      <c r="BU50" s="26" t="s">
        <v>191</v>
      </c>
      <c r="BV50" s="26" t="s">
        <v>191</v>
      </c>
      <c r="BW50" s="26" t="s">
        <v>191</v>
      </c>
      <c r="BX50" s="26" t="s">
        <v>191</v>
      </c>
      <c r="BY50" s="26" t="s">
        <v>191</v>
      </c>
      <c r="BZ50" s="26" t="s">
        <v>191</v>
      </c>
      <c r="CA50" s="26" t="s">
        <v>191</v>
      </c>
      <c r="CB50" s="26" t="s">
        <v>191</v>
      </c>
      <c r="CC50" s="26" t="s">
        <v>191</v>
      </c>
      <c r="CD50" s="26" t="s">
        <v>191</v>
      </c>
      <c r="CE50" s="26" t="s">
        <v>191</v>
      </c>
      <c r="CF50" s="26" t="s">
        <v>191</v>
      </c>
      <c r="CG50" s="26" t="s">
        <v>191</v>
      </c>
      <c r="CH50" s="26" t="s">
        <v>191</v>
      </c>
      <c r="CI50" s="26" t="s">
        <v>191</v>
      </c>
      <c r="CJ50" s="26" t="s">
        <v>191</v>
      </c>
      <c r="CK50" s="26" t="s">
        <v>191</v>
      </c>
      <c r="CL50" s="26" t="s">
        <v>191</v>
      </c>
      <c r="CM50" s="26" t="s">
        <v>191</v>
      </c>
      <c r="CN50" s="26" t="s">
        <v>191</v>
      </c>
      <c r="CO50" s="26" t="s">
        <v>191</v>
      </c>
      <c r="CP50" s="26" t="s">
        <v>191</v>
      </c>
      <c r="CQ50" s="26" t="s">
        <v>191</v>
      </c>
      <c r="CR50" s="26" t="s">
        <v>191</v>
      </c>
      <c r="CS50" s="26" t="s">
        <v>191</v>
      </c>
      <c r="CT50" s="26" t="s">
        <v>191</v>
      </c>
      <c r="CU50" s="26" t="s">
        <v>191</v>
      </c>
      <c r="CV50" s="26" t="s">
        <v>191</v>
      </c>
      <c r="CW50" s="26" t="s">
        <v>191</v>
      </c>
      <c r="CX50" s="26" t="s">
        <v>191</v>
      </c>
      <c r="CY50" s="26" t="s">
        <v>191</v>
      </c>
      <c r="CZ50" s="26" t="s">
        <v>191</v>
      </c>
      <c r="DA50" s="26" t="s">
        <v>191</v>
      </c>
      <c r="DB50" s="26" t="s">
        <v>191</v>
      </c>
      <c r="DC50" s="26" t="s">
        <v>191</v>
      </c>
      <c r="DD50" s="26" t="s">
        <v>191</v>
      </c>
      <c r="DE50" s="26" t="s">
        <v>191</v>
      </c>
      <c r="DF50" s="26" t="s">
        <v>191</v>
      </c>
      <c r="DG50" s="26" t="s">
        <v>191</v>
      </c>
      <c r="DH50" s="26" t="s">
        <v>191</v>
      </c>
      <c r="DI50" s="26" t="s">
        <v>191</v>
      </c>
      <c r="DJ50" s="26" t="s">
        <v>191</v>
      </c>
      <c r="DK50" s="26" t="s">
        <v>191</v>
      </c>
      <c r="DL50" s="26" t="s">
        <v>191</v>
      </c>
      <c r="DM50" s="26" t="s">
        <v>191</v>
      </c>
      <c r="DN50" s="26" t="s">
        <v>191</v>
      </c>
      <c r="DO50" s="26" t="s">
        <v>191</v>
      </c>
      <c r="DP50" s="26" t="s">
        <v>191</v>
      </c>
      <c r="DQ50" s="26" t="s">
        <v>191</v>
      </c>
      <c r="DR50" s="26" t="s">
        <v>191</v>
      </c>
      <c r="DS50" s="26" t="s">
        <v>191</v>
      </c>
      <c r="DT50" s="26" t="s">
        <v>191</v>
      </c>
      <c r="DU50" s="26" t="s">
        <v>191</v>
      </c>
      <c r="DV50" s="26" t="s">
        <v>191</v>
      </c>
      <c r="DW50" s="26" t="s">
        <v>191</v>
      </c>
      <c r="DX50" s="26" t="s">
        <v>191</v>
      </c>
      <c r="DY50" s="26" t="s">
        <v>191</v>
      </c>
      <c r="DZ50" s="26" t="s">
        <v>191</v>
      </c>
      <c r="EA50" s="26" t="s">
        <v>191</v>
      </c>
      <c r="EB50" s="26" t="s">
        <v>191</v>
      </c>
      <c r="EC50" s="26" t="s">
        <v>191</v>
      </c>
      <c r="ED50" s="26" t="s">
        <v>191</v>
      </c>
      <c r="EE50" s="26" t="s">
        <v>191</v>
      </c>
      <c r="EF50" s="26" t="s">
        <v>191</v>
      </c>
      <c r="EG50" s="26" t="s">
        <v>191</v>
      </c>
      <c r="EH50" s="26" t="s">
        <v>191</v>
      </c>
      <c r="EI50" s="26" t="s">
        <v>191</v>
      </c>
      <c r="EJ50" s="26" t="s">
        <v>191</v>
      </c>
      <c r="EK50" s="26" t="s">
        <v>191</v>
      </c>
      <c r="EL50" s="26" t="s">
        <v>191</v>
      </c>
      <c r="EM50" s="26" t="s">
        <v>191</v>
      </c>
      <c r="EN50" s="26" t="s">
        <v>191</v>
      </c>
      <c r="EO50" s="26" t="s">
        <v>191</v>
      </c>
      <c r="EP50" s="26" t="s">
        <v>191</v>
      </c>
      <c r="EQ50" s="26" t="s">
        <v>191</v>
      </c>
      <c r="ER50" s="26" t="s">
        <v>191</v>
      </c>
      <c r="ES50" s="26" t="s">
        <v>191</v>
      </c>
      <c r="ET50" s="26" t="s">
        <v>191</v>
      </c>
      <c r="EU50" s="26" t="s">
        <v>191</v>
      </c>
      <c r="EV50" s="26" t="s">
        <v>191</v>
      </c>
      <c r="EW50" s="26" t="s">
        <v>191</v>
      </c>
      <c r="EX50" s="26" t="s">
        <v>191</v>
      </c>
      <c r="EY50" s="26" t="s">
        <v>191</v>
      </c>
      <c r="EZ50" s="26" t="s">
        <v>191</v>
      </c>
      <c r="FA50" s="26" t="s">
        <v>191</v>
      </c>
      <c r="FB50" s="26" t="s">
        <v>191</v>
      </c>
      <c r="FC50" s="26" t="s">
        <v>191</v>
      </c>
      <c r="FD50" s="26" t="s">
        <v>191</v>
      </c>
      <c r="FE50" s="26" t="s">
        <v>191</v>
      </c>
      <c r="FF50" s="26" t="s">
        <v>191</v>
      </c>
      <c r="FG50" s="26" t="s">
        <v>191</v>
      </c>
      <c r="FH50" s="26" t="s">
        <v>191</v>
      </c>
      <c r="FI50" s="26" t="s">
        <v>191</v>
      </c>
      <c r="FJ50" s="26" t="s">
        <v>191</v>
      </c>
      <c r="FK50" s="26" t="s">
        <v>191</v>
      </c>
      <c r="FL50" s="26" t="s">
        <v>191</v>
      </c>
      <c r="FM50" s="26" t="s">
        <v>191</v>
      </c>
      <c r="FN50" s="26" t="s">
        <v>191</v>
      </c>
      <c r="FO50" s="26" t="s">
        <v>191</v>
      </c>
      <c r="FP50" s="26" t="s">
        <v>191</v>
      </c>
      <c r="FQ50" s="26" t="s">
        <v>191</v>
      </c>
      <c r="FR50" s="26" t="s">
        <v>191</v>
      </c>
      <c r="FS50" s="26" t="s">
        <v>191</v>
      </c>
      <c r="FT50" s="26" t="s">
        <v>191</v>
      </c>
      <c r="FU50" s="26" t="s">
        <v>191</v>
      </c>
      <c r="FV50" s="26" t="s">
        <v>191</v>
      </c>
      <c r="FW50" s="26" t="s">
        <v>191</v>
      </c>
      <c r="FX50" s="26" t="s">
        <v>191</v>
      </c>
      <c r="FY50" s="26" t="s">
        <v>191</v>
      </c>
      <c r="FZ50" s="26" t="s">
        <v>191</v>
      </c>
      <c r="GA50" s="26" t="s">
        <v>191</v>
      </c>
      <c r="GB50" s="26" t="s">
        <v>191</v>
      </c>
      <c r="GC50" s="26" t="s">
        <v>191</v>
      </c>
      <c r="GD50" s="26" t="s">
        <v>191</v>
      </c>
    </row>
    <row r="51" spans="1:186" s="41" customFormat="1">
      <c r="A51" s="60"/>
      <c r="B51" s="458"/>
      <c r="C51" s="458" t="s">
        <v>150</v>
      </c>
      <c r="D51" s="458" t="s">
        <v>76</v>
      </c>
      <c r="E51" s="458" t="s">
        <v>68</v>
      </c>
      <c r="F51" s="458" t="s">
        <v>78</v>
      </c>
      <c r="G51" s="26" t="s">
        <v>191</v>
      </c>
      <c r="H51" s="26" t="s">
        <v>191</v>
      </c>
      <c r="I51" s="26" t="s">
        <v>191</v>
      </c>
      <c r="J51" s="26" t="s">
        <v>191</v>
      </c>
      <c r="K51" s="26" t="s">
        <v>191</v>
      </c>
      <c r="L51" s="26" t="s">
        <v>191</v>
      </c>
      <c r="M51" s="26" t="s">
        <v>191</v>
      </c>
      <c r="N51" s="26" t="s">
        <v>191</v>
      </c>
      <c r="O51" s="26" t="s">
        <v>191</v>
      </c>
      <c r="P51" s="26" t="s">
        <v>191</v>
      </c>
      <c r="Q51" s="26" t="s">
        <v>191</v>
      </c>
      <c r="R51" s="26" t="s">
        <v>191</v>
      </c>
      <c r="S51" s="26" t="s">
        <v>191</v>
      </c>
      <c r="T51" s="26" t="s">
        <v>191</v>
      </c>
      <c r="U51" s="26" t="s">
        <v>191</v>
      </c>
      <c r="V51" s="26" t="s">
        <v>191</v>
      </c>
      <c r="W51" s="26" t="s">
        <v>191</v>
      </c>
      <c r="X51" s="26" t="s">
        <v>191</v>
      </c>
      <c r="Y51" s="26" t="s">
        <v>191</v>
      </c>
      <c r="Z51" s="26" t="s">
        <v>191</v>
      </c>
      <c r="AA51" s="26" t="s">
        <v>191</v>
      </c>
      <c r="AB51" s="26" t="s">
        <v>191</v>
      </c>
      <c r="AC51" s="26" t="s">
        <v>191</v>
      </c>
      <c r="AD51" s="26" t="s">
        <v>191</v>
      </c>
      <c r="AE51" s="26" t="s">
        <v>191</v>
      </c>
      <c r="AF51" s="26" t="s">
        <v>191</v>
      </c>
      <c r="AG51" s="26" t="s">
        <v>191</v>
      </c>
      <c r="AH51" s="26" t="s">
        <v>191</v>
      </c>
      <c r="AI51" s="26" t="s">
        <v>191</v>
      </c>
      <c r="AJ51" s="26" t="s">
        <v>191</v>
      </c>
      <c r="AK51" s="26" t="s">
        <v>191</v>
      </c>
      <c r="AL51" s="26" t="s">
        <v>191</v>
      </c>
      <c r="AM51" s="26" t="s">
        <v>191</v>
      </c>
      <c r="AN51" s="26" t="s">
        <v>191</v>
      </c>
      <c r="AO51" s="26" t="s">
        <v>191</v>
      </c>
      <c r="AP51" s="26" t="s">
        <v>191</v>
      </c>
      <c r="AQ51" s="26" t="s">
        <v>191</v>
      </c>
      <c r="AR51" s="26" t="s">
        <v>191</v>
      </c>
      <c r="AS51" s="26" t="s">
        <v>191</v>
      </c>
      <c r="AT51" s="26" t="s">
        <v>191</v>
      </c>
      <c r="AU51" s="26" t="s">
        <v>191</v>
      </c>
      <c r="AV51" s="26" t="s">
        <v>191</v>
      </c>
      <c r="AW51" s="26" t="s">
        <v>191</v>
      </c>
      <c r="AX51" s="26" t="s">
        <v>191</v>
      </c>
      <c r="AY51" s="26" t="s">
        <v>191</v>
      </c>
      <c r="AZ51" s="26" t="s">
        <v>191</v>
      </c>
      <c r="BA51" s="26" t="s">
        <v>191</v>
      </c>
      <c r="BB51" s="26" t="s">
        <v>191</v>
      </c>
      <c r="BC51" s="26" t="s">
        <v>191</v>
      </c>
      <c r="BD51" s="26" t="s">
        <v>191</v>
      </c>
      <c r="BE51" s="26" t="s">
        <v>191</v>
      </c>
      <c r="BF51" s="26" t="s">
        <v>191</v>
      </c>
      <c r="BG51" s="26" t="s">
        <v>191</v>
      </c>
      <c r="BH51" s="26" t="s">
        <v>191</v>
      </c>
      <c r="BI51" s="26" t="s">
        <v>191</v>
      </c>
      <c r="BJ51" s="26" t="s">
        <v>191</v>
      </c>
      <c r="BK51" s="26" t="s">
        <v>191</v>
      </c>
      <c r="BL51" s="26" t="s">
        <v>191</v>
      </c>
      <c r="BM51" s="26" t="s">
        <v>191</v>
      </c>
      <c r="BN51" s="26" t="s">
        <v>191</v>
      </c>
      <c r="BO51" s="26" t="s">
        <v>191</v>
      </c>
      <c r="BP51" s="26" t="s">
        <v>191</v>
      </c>
      <c r="BQ51" s="26" t="s">
        <v>191</v>
      </c>
      <c r="BR51" s="26" t="s">
        <v>191</v>
      </c>
      <c r="BS51" s="26" t="s">
        <v>191</v>
      </c>
      <c r="BT51" s="26" t="s">
        <v>191</v>
      </c>
      <c r="BU51" s="26" t="s">
        <v>191</v>
      </c>
      <c r="BV51" s="26" t="s">
        <v>191</v>
      </c>
      <c r="BW51" s="26" t="s">
        <v>191</v>
      </c>
      <c r="BX51" s="26" t="s">
        <v>191</v>
      </c>
      <c r="BY51" s="26" t="s">
        <v>191</v>
      </c>
      <c r="BZ51" s="26" t="s">
        <v>191</v>
      </c>
      <c r="CA51" s="26" t="s">
        <v>191</v>
      </c>
      <c r="CB51" s="26" t="s">
        <v>191</v>
      </c>
      <c r="CC51" s="26" t="s">
        <v>191</v>
      </c>
      <c r="CD51" s="26" t="s">
        <v>191</v>
      </c>
      <c r="CE51" s="26" t="s">
        <v>191</v>
      </c>
      <c r="CF51" s="26" t="s">
        <v>191</v>
      </c>
      <c r="CG51" s="26" t="s">
        <v>191</v>
      </c>
      <c r="CH51" s="26" t="s">
        <v>191</v>
      </c>
      <c r="CI51" s="26" t="s">
        <v>191</v>
      </c>
      <c r="CJ51" s="26" t="s">
        <v>191</v>
      </c>
      <c r="CK51" s="26" t="s">
        <v>191</v>
      </c>
      <c r="CL51" s="26" t="s">
        <v>191</v>
      </c>
      <c r="CM51" s="26" t="s">
        <v>191</v>
      </c>
      <c r="CN51" s="26" t="s">
        <v>191</v>
      </c>
      <c r="CO51" s="26" t="s">
        <v>191</v>
      </c>
      <c r="CP51" s="26" t="s">
        <v>191</v>
      </c>
      <c r="CQ51" s="26" t="s">
        <v>191</v>
      </c>
      <c r="CR51" s="26" t="s">
        <v>191</v>
      </c>
      <c r="CS51" s="26" t="s">
        <v>191</v>
      </c>
      <c r="CT51" s="26" t="s">
        <v>191</v>
      </c>
      <c r="CU51" s="26" t="s">
        <v>191</v>
      </c>
      <c r="CV51" s="26" t="s">
        <v>191</v>
      </c>
      <c r="CW51" s="26" t="s">
        <v>191</v>
      </c>
      <c r="CX51" s="26" t="s">
        <v>191</v>
      </c>
      <c r="CY51" s="26" t="s">
        <v>191</v>
      </c>
      <c r="CZ51" s="26" t="s">
        <v>191</v>
      </c>
      <c r="DA51" s="26" t="s">
        <v>191</v>
      </c>
      <c r="DB51" s="26" t="s">
        <v>191</v>
      </c>
      <c r="DC51" s="26" t="s">
        <v>191</v>
      </c>
      <c r="DD51" s="26" t="s">
        <v>191</v>
      </c>
      <c r="DE51" s="26" t="s">
        <v>191</v>
      </c>
      <c r="DF51" s="26" t="s">
        <v>191</v>
      </c>
      <c r="DG51" s="26" t="s">
        <v>191</v>
      </c>
      <c r="DH51" s="26" t="s">
        <v>191</v>
      </c>
      <c r="DI51" s="26" t="s">
        <v>191</v>
      </c>
      <c r="DJ51" s="26" t="s">
        <v>191</v>
      </c>
      <c r="DK51" s="26" t="s">
        <v>191</v>
      </c>
      <c r="DL51" s="26" t="s">
        <v>191</v>
      </c>
      <c r="DM51" s="26" t="s">
        <v>191</v>
      </c>
      <c r="DN51" s="26" t="s">
        <v>191</v>
      </c>
      <c r="DO51" s="26" t="s">
        <v>191</v>
      </c>
      <c r="DP51" s="26" t="s">
        <v>191</v>
      </c>
      <c r="DQ51" s="26" t="s">
        <v>191</v>
      </c>
      <c r="DR51" s="26" t="s">
        <v>191</v>
      </c>
      <c r="DS51" s="26" t="s">
        <v>191</v>
      </c>
      <c r="DT51" s="26" t="s">
        <v>191</v>
      </c>
      <c r="DU51" s="26" t="s">
        <v>191</v>
      </c>
      <c r="DV51" s="26" t="s">
        <v>191</v>
      </c>
      <c r="DW51" s="26" t="s">
        <v>191</v>
      </c>
      <c r="DX51" s="26" t="s">
        <v>191</v>
      </c>
      <c r="DY51" s="26" t="s">
        <v>191</v>
      </c>
      <c r="DZ51" s="26" t="s">
        <v>191</v>
      </c>
      <c r="EA51" s="26" t="s">
        <v>191</v>
      </c>
      <c r="EB51" s="26" t="s">
        <v>191</v>
      </c>
      <c r="EC51" s="26" t="s">
        <v>191</v>
      </c>
      <c r="ED51" s="26" t="s">
        <v>191</v>
      </c>
      <c r="EE51" s="26" t="s">
        <v>191</v>
      </c>
      <c r="EF51" s="26" t="s">
        <v>191</v>
      </c>
      <c r="EG51" s="26" t="s">
        <v>191</v>
      </c>
      <c r="EH51" s="26" t="s">
        <v>191</v>
      </c>
      <c r="EI51" s="26" t="s">
        <v>191</v>
      </c>
      <c r="EJ51" s="26" t="s">
        <v>191</v>
      </c>
      <c r="EK51" s="26" t="s">
        <v>191</v>
      </c>
      <c r="EL51" s="26" t="s">
        <v>191</v>
      </c>
      <c r="EM51" s="26" t="s">
        <v>191</v>
      </c>
      <c r="EN51" s="26" t="s">
        <v>191</v>
      </c>
      <c r="EO51" s="26" t="s">
        <v>191</v>
      </c>
      <c r="EP51" s="26" t="s">
        <v>191</v>
      </c>
      <c r="EQ51" s="26" t="s">
        <v>191</v>
      </c>
      <c r="ER51" s="26" t="s">
        <v>191</v>
      </c>
      <c r="ES51" s="26" t="s">
        <v>191</v>
      </c>
      <c r="ET51" s="26" t="s">
        <v>191</v>
      </c>
      <c r="EU51" s="26" t="s">
        <v>191</v>
      </c>
      <c r="EV51" s="26" t="s">
        <v>191</v>
      </c>
      <c r="EW51" s="26" t="s">
        <v>191</v>
      </c>
      <c r="EX51" s="26" t="s">
        <v>191</v>
      </c>
      <c r="EY51" s="26" t="s">
        <v>191</v>
      </c>
      <c r="EZ51" s="26" t="s">
        <v>191</v>
      </c>
      <c r="FA51" s="26" t="s">
        <v>191</v>
      </c>
      <c r="FB51" s="26" t="s">
        <v>191</v>
      </c>
      <c r="FC51" s="26" t="s">
        <v>191</v>
      </c>
      <c r="FD51" s="26" t="s">
        <v>191</v>
      </c>
      <c r="FE51" s="26" t="s">
        <v>191</v>
      </c>
      <c r="FF51" s="26" t="s">
        <v>191</v>
      </c>
      <c r="FG51" s="26" t="s">
        <v>191</v>
      </c>
      <c r="FH51" s="26" t="s">
        <v>191</v>
      </c>
      <c r="FI51" s="26" t="s">
        <v>191</v>
      </c>
      <c r="FJ51" s="26" t="s">
        <v>191</v>
      </c>
      <c r="FK51" s="26" t="s">
        <v>191</v>
      </c>
      <c r="FL51" s="26" t="s">
        <v>191</v>
      </c>
      <c r="FM51" s="26" t="s">
        <v>191</v>
      </c>
      <c r="FN51" s="26" t="s">
        <v>191</v>
      </c>
      <c r="FO51" s="26" t="s">
        <v>191</v>
      </c>
      <c r="FP51" s="26" t="s">
        <v>191</v>
      </c>
      <c r="FQ51" s="26" t="s">
        <v>191</v>
      </c>
      <c r="FR51" s="26" t="s">
        <v>191</v>
      </c>
      <c r="FS51" s="26" t="s">
        <v>191</v>
      </c>
      <c r="FT51" s="26" t="s">
        <v>191</v>
      </c>
      <c r="FU51" s="26" t="s">
        <v>191</v>
      </c>
      <c r="FV51" s="26" t="s">
        <v>191</v>
      </c>
      <c r="FW51" s="26" t="s">
        <v>191</v>
      </c>
      <c r="FX51" s="26" t="s">
        <v>191</v>
      </c>
      <c r="FY51" s="26" t="s">
        <v>191</v>
      </c>
      <c r="FZ51" s="26" t="s">
        <v>191</v>
      </c>
      <c r="GA51" s="26" t="s">
        <v>191</v>
      </c>
      <c r="GB51" s="26" t="s">
        <v>191</v>
      </c>
      <c r="GC51" s="26" t="s">
        <v>191</v>
      </c>
      <c r="GD51" s="26" t="s">
        <v>191</v>
      </c>
    </row>
    <row r="52" spans="1:186" s="41" customFormat="1">
      <c r="A52" s="60"/>
      <c r="B52" s="458"/>
      <c r="C52" s="458" t="s">
        <v>150</v>
      </c>
      <c r="D52" s="458" t="s">
        <v>76</v>
      </c>
      <c r="E52" s="458" t="s">
        <v>68</v>
      </c>
      <c r="F52" s="458" t="s">
        <v>79</v>
      </c>
      <c r="G52" s="26">
        <v>28.15</v>
      </c>
      <c r="H52" s="26">
        <v>28.8</v>
      </c>
      <c r="I52" s="26">
        <v>26.37</v>
      </c>
      <c r="J52" s="26">
        <v>27.01</v>
      </c>
      <c r="K52" s="26">
        <v>26.38</v>
      </c>
      <c r="L52" s="26">
        <v>27.76</v>
      </c>
      <c r="M52" s="26">
        <v>31.48</v>
      </c>
      <c r="N52" s="26">
        <v>31.8</v>
      </c>
      <c r="O52" s="26">
        <v>28.26</v>
      </c>
      <c r="P52" s="26">
        <v>28.6</v>
      </c>
      <c r="Q52" s="26">
        <v>27.49</v>
      </c>
      <c r="R52" s="26">
        <v>27.7</v>
      </c>
      <c r="S52" s="26">
        <v>28.12</v>
      </c>
      <c r="T52" s="26">
        <v>28.88</v>
      </c>
      <c r="U52" s="26">
        <v>28.62</v>
      </c>
      <c r="V52" s="26">
        <v>29.33</v>
      </c>
      <c r="W52" s="26">
        <v>29.79</v>
      </c>
      <c r="X52" s="26">
        <v>31.78</v>
      </c>
      <c r="Y52" s="26">
        <v>35.33</v>
      </c>
      <c r="Z52" s="26">
        <v>35.42</v>
      </c>
      <c r="AA52" s="26">
        <v>32.15</v>
      </c>
      <c r="AB52" s="26">
        <v>30.47</v>
      </c>
      <c r="AC52" s="26">
        <v>29.22</v>
      </c>
      <c r="AD52" s="26">
        <v>29.65</v>
      </c>
      <c r="AE52" s="26">
        <v>30.19</v>
      </c>
      <c r="AF52" s="26">
        <v>31.13</v>
      </c>
      <c r="AG52" s="26">
        <v>30.96</v>
      </c>
      <c r="AH52" s="26">
        <v>31.63</v>
      </c>
      <c r="AI52" s="26">
        <v>31.89</v>
      </c>
      <c r="AJ52" s="26">
        <v>34.58</v>
      </c>
      <c r="AK52" s="26">
        <v>38.409999999999997</v>
      </c>
      <c r="AL52" s="26">
        <v>38.200000000000003</v>
      </c>
      <c r="AM52" s="26">
        <v>34.67</v>
      </c>
      <c r="AN52" s="26">
        <v>32.69</v>
      </c>
      <c r="AO52" s="26">
        <v>31.6</v>
      </c>
      <c r="AP52" s="26">
        <v>31.96</v>
      </c>
      <c r="AQ52" s="26">
        <v>31.62</v>
      </c>
      <c r="AR52" s="26">
        <v>33.619999999999997</v>
      </c>
      <c r="AS52" s="26">
        <v>34.18</v>
      </c>
      <c r="AT52" s="26">
        <v>35.380000000000003</v>
      </c>
      <c r="AU52" s="26">
        <v>37.35</v>
      </c>
      <c r="AV52" s="26">
        <v>40.9</v>
      </c>
      <c r="AW52" s="26">
        <v>43.96</v>
      </c>
      <c r="AX52" s="26">
        <v>46.55</v>
      </c>
      <c r="AY52" s="26">
        <v>42.06</v>
      </c>
      <c r="AZ52" s="26">
        <v>40.049999999999997</v>
      </c>
      <c r="BA52" s="26">
        <v>40.6</v>
      </c>
      <c r="BB52" s="26">
        <v>42.11</v>
      </c>
      <c r="BC52" s="26">
        <v>43.51</v>
      </c>
      <c r="BD52" s="26">
        <v>45.16</v>
      </c>
      <c r="BE52" s="26">
        <v>45.07</v>
      </c>
      <c r="BF52" s="26">
        <v>45.61</v>
      </c>
      <c r="BG52" s="26">
        <v>50.53</v>
      </c>
      <c r="BH52" s="26">
        <v>55.48</v>
      </c>
      <c r="BI52" s="26">
        <v>57.4</v>
      </c>
      <c r="BJ52" s="26">
        <v>60.7</v>
      </c>
      <c r="BK52" s="26">
        <v>53.75</v>
      </c>
      <c r="BL52" s="26">
        <v>52.21</v>
      </c>
      <c r="BM52" s="26">
        <v>52.3</v>
      </c>
      <c r="BN52" s="26">
        <v>53.55</v>
      </c>
      <c r="BO52" s="26">
        <v>58.24</v>
      </c>
      <c r="BP52" s="26">
        <v>58.8</v>
      </c>
      <c r="BQ52" s="26">
        <v>56.9</v>
      </c>
      <c r="BR52" s="26">
        <v>56.58</v>
      </c>
      <c r="BS52" s="26">
        <v>60.08</v>
      </c>
      <c r="BT52" s="26">
        <v>65.290000000000006</v>
      </c>
      <c r="BU52" s="26">
        <v>68.7</v>
      </c>
      <c r="BV52" s="26">
        <v>72</v>
      </c>
      <c r="BW52" s="26">
        <v>63.57</v>
      </c>
      <c r="BX52" s="26">
        <v>59.81</v>
      </c>
      <c r="BY52" s="26">
        <v>57.37</v>
      </c>
      <c r="BZ52" s="26">
        <v>57.03</v>
      </c>
      <c r="CA52" s="26">
        <v>59.85</v>
      </c>
      <c r="CB52" s="26">
        <v>60.85</v>
      </c>
      <c r="CC52" s="26">
        <v>59.5</v>
      </c>
      <c r="CD52" s="26">
        <v>61.24</v>
      </c>
      <c r="CE52" s="26">
        <v>63.06</v>
      </c>
      <c r="CF52" s="26">
        <v>66.69</v>
      </c>
      <c r="CG52" s="26">
        <v>74.81</v>
      </c>
      <c r="CH52" s="26">
        <v>76.17</v>
      </c>
      <c r="CI52" s="26">
        <v>66.72</v>
      </c>
      <c r="CJ52" s="26">
        <v>62.62</v>
      </c>
      <c r="CK52" s="26">
        <v>59.45</v>
      </c>
      <c r="CL52" s="26">
        <v>60.26</v>
      </c>
      <c r="CM52" s="26">
        <v>62.17</v>
      </c>
      <c r="CN52" s="26">
        <v>62.64</v>
      </c>
      <c r="CO52" s="26">
        <v>61.76</v>
      </c>
      <c r="CP52" s="26">
        <v>62.99</v>
      </c>
      <c r="CQ52" s="26">
        <v>64.61</v>
      </c>
      <c r="CR52" s="26">
        <v>71.930000000000007</v>
      </c>
      <c r="CS52" s="26">
        <v>79.72</v>
      </c>
      <c r="CT52" s="26">
        <v>78.400000000000006</v>
      </c>
      <c r="CU52" s="26">
        <v>69.45</v>
      </c>
      <c r="CV52" s="26">
        <v>64.819999999999993</v>
      </c>
      <c r="CW52" s="26">
        <v>61.61</v>
      </c>
      <c r="CX52" s="26">
        <v>63.03</v>
      </c>
      <c r="CY52" s="26">
        <v>65.61</v>
      </c>
      <c r="CZ52" s="26">
        <v>67.39</v>
      </c>
      <c r="DA52" s="26">
        <v>66.739999999999995</v>
      </c>
      <c r="DB52" s="26">
        <v>67.5</v>
      </c>
      <c r="DC52" s="26">
        <v>68.459999999999994</v>
      </c>
      <c r="DD52" s="26">
        <v>76.97</v>
      </c>
      <c r="DE52" s="26">
        <v>83.31</v>
      </c>
      <c r="DF52" s="26">
        <v>84.72</v>
      </c>
      <c r="DG52" s="26">
        <v>72.2</v>
      </c>
      <c r="DH52" s="26">
        <v>66.69</v>
      </c>
      <c r="DI52" s="26">
        <v>65.7</v>
      </c>
      <c r="DJ52" s="26">
        <v>67.12</v>
      </c>
      <c r="DK52" s="26">
        <v>67.25</v>
      </c>
      <c r="DL52" s="26">
        <v>68.150000000000006</v>
      </c>
      <c r="DM52" s="26">
        <v>67.13</v>
      </c>
      <c r="DN52" s="26">
        <v>67.989999999999995</v>
      </c>
      <c r="DO52" s="26">
        <v>70.28</v>
      </c>
      <c r="DP52" s="26">
        <v>77.17</v>
      </c>
      <c r="DQ52" s="26">
        <v>82.51</v>
      </c>
      <c r="DR52" s="26">
        <v>84.66</v>
      </c>
      <c r="DS52" s="26">
        <v>72.19</v>
      </c>
      <c r="DT52" s="26">
        <v>66.92</v>
      </c>
      <c r="DU52" s="26">
        <v>66.81</v>
      </c>
      <c r="DV52" s="26">
        <v>66.94</v>
      </c>
      <c r="DW52" s="26">
        <v>68.349999999999994</v>
      </c>
      <c r="DX52" s="26">
        <v>68.94</v>
      </c>
      <c r="DY52" s="26">
        <v>68.680000000000007</v>
      </c>
      <c r="DZ52" s="26">
        <v>67.56</v>
      </c>
      <c r="EA52" s="26">
        <v>72.98</v>
      </c>
      <c r="EB52" s="26">
        <v>78.430000000000007</v>
      </c>
      <c r="EC52" s="26">
        <v>83.04</v>
      </c>
      <c r="ED52" s="26">
        <v>84.99</v>
      </c>
      <c r="EE52" s="26">
        <v>72.42</v>
      </c>
      <c r="EF52" s="26">
        <v>69.34</v>
      </c>
      <c r="EG52" s="26">
        <v>67.260000000000005</v>
      </c>
      <c r="EH52" s="26">
        <v>66.39</v>
      </c>
      <c r="EI52" s="26">
        <v>69.41</v>
      </c>
      <c r="EJ52" s="26">
        <v>70.25</v>
      </c>
      <c r="EK52" s="26">
        <v>68.14</v>
      </c>
      <c r="EL52" s="26">
        <v>69.599999999999994</v>
      </c>
      <c r="EM52" s="26">
        <v>72</v>
      </c>
      <c r="EN52" s="26">
        <v>77.069999999999993</v>
      </c>
      <c r="EO52" s="26">
        <v>86.21</v>
      </c>
      <c r="EP52" s="26">
        <v>87.48</v>
      </c>
      <c r="EQ52" s="26">
        <v>76.59</v>
      </c>
      <c r="ER52" s="26">
        <v>71.73</v>
      </c>
      <c r="ES52" s="26">
        <v>68.14</v>
      </c>
      <c r="ET52" s="26">
        <v>69.180000000000007</v>
      </c>
      <c r="EU52" s="26">
        <v>71.97</v>
      </c>
      <c r="EV52" s="26">
        <v>72.430000000000007</v>
      </c>
      <c r="EW52" s="26">
        <v>70.099999999999994</v>
      </c>
      <c r="EX52" s="26">
        <v>72.66</v>
      </c>
      <c r="EY52" s="26">
        <v>74.45</v>
      </c>
      <c r="EZ52" s="26">
        <v>80.95</v>
      </c>
      <c r="FA52" s="26">
        <v>89.5</v>
      </c>
      <c r="FB52" s="26">
        <v>89.36</v>
      </c>
      <c r="FC52" s="26">
        <v>79.73</v>
      </c>
      <c r="FD52" s="26">
        <v>74.34</v>
      </c>
      <c r="FE52" s="26">
        <v>69.599999999999994</v>
      </c>
      <c r="FF52" s="26">
        <v>72.180000000000007</v>
      </c>
      <c r="FG52" s="26">
        <v>74.16</v>
      </c>
      <c r="FH52" s="26">
        <v>75.78</v>
      </c>
      <c r="FI52" s="26">
        <v>74.260000000000005</v>
      </c>
      <c r="FJ52" s="26">
        <v>75.790000000000006</v>
      </c>
      <c r="FK52" s="26">
        <v>77.489999999999995</v>
      </c>
      <c r="FL52" s="26">
        <v>86.18</v>
      </c>
      <c r="FM52" s="26">
        <v>94.73</v>
      </c>
      <c r="FN52" s="26">
        <v>93.09</v>
      </c>
      <c r="FO52" s="26">
        <v>83.48</v>
      </c>
      <c r="FP52" s="26">
        <v>77.83</v>
      </c>
      <c r="FQ52" s="26">
        <v>73.91</v>
      </c>
      <c r="FR52" s="26">
        <v>75.75</v>
      </c>
      <c r="FS52" s="26">
        <v>76.510000000000005</v>
      </c>
      <c r="FT52" s="26">
        <v>78.95</v>
      </c>
      <c r="FU52" s="26">
        <v>77.95</v>
      </c>
      <c r="FV52" s="26">
        <v>79.25</v>
      </c>
      <c r="FW52" s="26">
        <v>80.75</v>
      </c>
      <c r="FX52" s="26">
        <v>89.24</v>
      </c>
      <c r="FY52" s="26">
        <v>96.01</v>
      </c>
      <c r="FZ52" s="26">
        <v>97.22</v>
      </c>
      <c r="GA52" s="26">
        <v>85.87</v>
      </c>
      <c r="GB52" s="26">
        <v>79.11</v>
      </c>
      <c r="GC52" s="26">
        <v>77.569999999999993</v>
      </c>
      <c r="GD52" s="26">
        <v>79.540000000000006</v>
      </c>
    </row>
    <row r="53" spans="1:186" s="41" customFormat="1">
      <c r="A53" s="60"/>
      <c r="B53" s="458"/>
      <c r="C53" s="458"/>
      <c r="D53" s="458"/>
      <c r="E53" s="458"/>
      <c r="F53" s="458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</row>
    <row r="54" spans="1:186" s="41" customFormat="1">
      <c r="A54" s="60"/>
      <c r="B54" s="458"/>
      <c r="C54" s="458" t="s">
        <v>89</v>
      </c>
      <c r="D54" s="458" t="s">
        <v>76</v>
      </c>
      <c r="E54" s="458" t="s">
        <v>68</v>
      </c>
      <c r="F54" s="458" t="s">
        <v>77</v>
      </c>
      <c r="G54" s="26" t="s">
        <v>191</v>
      </c>
      <c r="H54" s="26" t="s">
        <v>191</v>
      </c>
      <c r="I54" s="26" t="s">
        <v>191</v>
      </c>
      <c r="J54" s="26" t="s">
        <v>191</v>
      </c>
      <c r="K54" s="26" t="s">
        <v>191</v>
      </c>
      <c r="L54" s="26" t="s">
        <v>191</v>
      </c>
      <c r="M54" s="26" t="s">
        <v>191</v>
      </c>
      <c r="N54" s="26" t="s">
        <v>191</v>
      </c>
      <c r="O54" s="26" t="s">
        <v>191</v>
      </c>
      <c r="P54" s="26" t="s">
        <v>191</v>
      </c>
      <c r="Q54" s="26" t="s">
        <v>191</v>
      </c>
      <c r="R54" s="26" t="s">
        <v>191</v>
      </c>
      <c r="S54" s="26" t="s">
        <v>191</v>
      </c>
      <c r="T54" s="26" t="s">
        <v>191</v>
      </c>
      <c r="U54" s="26" t="s">
        <v>191</v>
      </c>
      <c r="V54" s="26" t="s">
        <v>191</v>
      </c>
      <c r="W54" s="26" t="s">
        <v>191</v>
      </c>
      <c r="X54" s="26" t="s">
        <v>191</v>
      </c>
      <c r="Y54" s="26" t="s">
        <v>191</v>
      </c>
      <c r="Z54" s="26" t="s">
        <v>191</v>
      </c>
      <c r="AA54" s="26" t="s">
        <v>191</v>
      </c>
      <c r="AB54" s="26" t="s">
        <v>191</v>
      </c>
      <c r="AC54" s="26" t="s">
        <v>191</v>
      </c>
      <c r="AD54" s="26" t="s">
        <v>191</v>
      </c>
      <c r="AE54" s="26" t="s">
        <v>191</v>
      </c>
      <c r="AF54" s="26" t="s">
        <v>191</v>
      </c>
      <c r="AG54" s="26" t="s">
        <v>191</v>
      </c>
      <c r="AH54" s="26" t="s">
        <v>191</v>
      </c>
      <c r="AI54" s="26" t="s">
        <v>191</v>
      </c>
      <c r="AJ54" s="26" t="s">
        <v>191</v>
      </c>
      <c r="AK54" s="26" t="s">
        <v>191</v>
      </c>
      <c r="AL54" s="26" t="s">
        <v>191</v>
      </c>
      <c r="AM54" s="26" t="s">
        <v>191</v>
      </c>
      <c r="AN54" s="26" t="s">
        <v>191</v>
      </c>
      <c r="AO54" s="26" t="s">
        <v>191</v>
      </c>
      <c r="AP54" s="26" t="s">
        <v>191</v>
      </c>
      <c r="AQ54" s="26" t="s">
        <v>191</v>
      </c>
      <c r="AR54" s="26" t="s">
        <v>191</v>
      </c>
      <c r="AS54" s="26" t="s">
        <v>191</v>
      </c>
      <c r="AT54" s="26" t="s">
        <v>191</v>
      </c>
      <c r="AU54" s="26" t="s">
        <v>191</v>
      </c>
      <c r="AV54" s="26" t="s">
        <v>191</v>
      </c>
      <c r="AW54" s="26" t="s">
        <v>191</v>
      </c>
      <c r="AX54" s="26" t="s">
        <v>191</v>
      </c>
      <c r="AY54" s="26" t="s">
        <v>191</v>
      </c>
      <c r="AZ54" s="26" t="s">
        <v>191</v>
      </c>
      <c r="BA54" s="26" t="s">
        <v>191</v>
      </c>
      <c r="BB54" s="26" t="s">
        <v>191</v>
      </c>
      <c r="BC54" s="26" t="s">
        <v>191</v>
      </c>
      <c r="BD54" s="26" t="s">
        <v>191</v>
      </c>
      <c r="BE54" s="26" t="s">
        <v>191</v>
      </c>
      <c r="BF54" s="26" t="s">
        <v>191</v>
      </c>
      <c r="BG54" s="26" t="s">
        <v>191</v>
      </c>
      <c r="BH54" s="26" t="s">
        <v>191</v>
      </c>
      <c r="BI54" s="26" t="s">
        <v>191</v>
      </c>
      <c r="BJ54" s="26" t="s">
        <v>191</v>
      </c>
      <c r="BK54" s="26" t="s">
        <v>191</v>
      </c>
      <c r="BL54" s="26" t="s">
        <v>191</v>
      </c>
      <c r="BM54" s="26" t="s">
        <v>191</v>
      </c>
      <c r="BN54" s="26" t="s">
        <v>191</v>
      </c>
      <c r="BO54" s="26" t="s">
        <v>191</v>
      </c>
      <c r="BP54" s="26" t="s">
        <v>191</v>
      </c>
      <c r="BQ54" s="26" t="s">
        <v>191</v>
      </c>
      <c r="BR54" s="26" t="s">
        <v>191</v>
      </c>
      <c r="BS54" s="26" t="s">
        <v>191</v>
      </c>
      <c r="BT54" s="26" t="s">
        <v>191</v>
      </c>
      <c r="BU54" s="26" t="s">
        <v>191</v>
      </c>
      <c r="BV54" s="26" t="s">
        <v>191</v>
      </c>
      <c r="BW54" s="26" t="s">
        <v>191</v>
      </c>
      <c r="BX54" s="26" t="s">
        <v>191</v>
      </c>
      <c r="BY54" s="26" t="s">
        <v>191</v>
      </c>
      <c r="BZ54" s="26" t="s">
        <v>191</v>
      </c>
      <c r="CA54" s="26" t="s">
        <v>191</v>
      </c>
      <c r="CB54" s="26" t="s">
        <v>191</v>
      </c>
      <c r="CC54" s="26" t="s">
        <v>191</v>
      </c>
      <c r="CD54" s="26" t="s">
        <v>191</v>
      </c>
      <c r="CE54" s="26" t="s">
        <v>191</v>
      </c>
      <c r="CF54" s="26" t="s">
        <v>191</v>
      </c>
      <c r="CG54" s="26" t="s">
        <v>191</v>
      </c>
      <c r="CH54" s="26" t="s">
        <v>191</v>
      </c>
      <c r="CI54" s="26" t="s">
        <v>191</v>
      </c>
      <c r="CJ54" s="26" t="s">
        <v>191</v>
      </c>
      <c r="CK54" s="26" t="s">
        <v>191</v>
      </c>
      <c r="CL54" s="26" t="s">
        <v>191</v>
      </c>
      <c r="CM54" s="26" t="s">
        <v>191</v>
      </c>
      <c r="CN54" s="26" t="s">
        <v>191</v>
      </c>
      <c r="CO54" s="26" t="s">
        <v>191</v>
      </c>
      <c r="CP54" s="26" t="s">
        <v>191</v>
      </c>
      <c r="CQ54" s="26" t="s">
        <v>191</v>
      </c>
      <c r="CR54" s="26" t="s">
        <v>191</v>
      </c>
      <c r="CS54" s="26" t="s">
        <v>191</v>
      </c>
      <c r="CT54" s="26" t="s">
        <v>191</v>
      </c>
      <c r="CU54" s="26" t="s">
        <v>191</v>
      </c>
      <c r="CV54" s="26" t="s">
        <v>191</v>
      </c>
      <c r="CW54" s="26" t="s">
        <v>191</v>
      </c>
      <c r="CX54" s="26" t="s">
        <v>191</v>
      </c>
      <c r="CY54" s="26" t="s">
        <v>191</v>
      </c>
      <c r="CZ54" s="26" t="s">
        <v>191</v>
      </c>
      <c r="DA54" s="26" t="s">
        <v>191</v>
      </c>
      <c r="DB54" s="26" t="s">
        <v>191</v>
      </c>
      <c r="DC54" s="26" t="s">
        <v>191</v>
      </c>
      <c r="DD54" s="26" t="s">
        <v>191</v>
      </c>
      <c r="DE54" s="26" t="s">
        <v>191</v>
      </c>
      <c r="DF54" s="26" t="s">
        <v>191</v>
      </c>
      <c r="DG54" s="26" t="s">
        <v>191</v>
      </c>
      <c r="DH54" s="26" t="s">
        <v>191</v>
      </c>
      <c r="DI54" s="26" t="s">
        <v>191</v>
      </c>
      <c r="DJ54" s="26" t="s">
        <v>191</v>
      </c>
      <c r="DK54" s="26" t="s">
        <v>191</v>
      </c>
      <c r="DL54" s="26" t="s">
        <v>191</v>
      </c>
      <c r="DM54" s="26" t="s">
        <v>191</v>
      </c>
      <c r="DN54" s="26" t="s">
        <v>191</v>
      </c>
      <c r="DO54" s="26" t="s">
        <v>191</v>
      </c>
      <c r="DP54" s="26" t="s">
        <v>191</v>
      </c>
      <c r="DQ54" s="26" t="s">
        <v>191</v>
      </c>
      <c r="DR54" s="26" t="s">
        <v>191</v>
      </c>
      <c r="DS54" s="26" t="s">
        <v>191</v>
      </c>
      <c r="DT54" s="26" t="s">
        <v>191</v>
      </c>
      <c r="DU54" s="26" t="s">
        <v>191</v>
      </c>
      <c r="DV54" s="26" t="s">
        <v>191</v>
      </c>
      <c r="DW54" s="26" t="s">
        <v>191</v>
      </c>
      <c r="DX54" s="26" t="s">
        <v>191</v>
      </c>
      <c r="DY54" s="26" t="s">
        <v>191</v>
      </c>
      <c r="DZ54" s="26" t="s">
        <v>191</v>
      </c>
      <c r="EA54" s="26" t="s">
        <v>191</v>
      </c>
      <c r="EB54" s="26" t="s">
        <v>191</v>
      </c>
      <c r="EC54" s="26" t="s">
        <v>191</v>
      </c>
      <c r="ED54" s="26" t="s">
        <v>191</v>
      </c>
      <c r="EE54" s="26" t="s">
        <v>191</v>
      </c>
      <c r="EF54" s="26" t="s">
        <v>191</v>
      </c>
      <c r="EG54" s="26" t="s">
        <v>191</v>
      </c>
      <c r="EH54" s="26" t="s">
        <v>191</v>
      </c>
      <c r="EI54" s="26" t="s">
        <v>191</v>
      </c>
      <c r="EJ54" s="26" t="s">
        <v>191</v>
      </c>
      <c r="EK54" s="26" t="s">
        <v>191</v>
      </c>
      <c r="EL54" s="26" t="s">
        <v>191</v>
      </c>
      <c r="EM54" s="26" t="s">
        <v>191</v>
      </c>
      <c r="EN54" s="26" t="s">
        <v>191</v>
      </c>
      <c r="EO54" s="26" t="s">
        <v>191</v>
      </c>
      <c r="EP54" s="26" t="s">
        <v>191</v>
      </c>
      <c r="EQ54" s="26" t="s">
        <v>191</v>
      </c>
      <c r="ER54" s="26" t="s">
        <v>191</v>
      </c>
      <c r="ES54" s="26" t="s">
        <v>191</v>
      </c>
      <c r="ET54" s="26" t="s">
        <v>191</v>
      </c>
      <c r="EU54" s="26" t="s">
        <v>191</v>
      </c>
      <c r="EV54" s="26" t="s">
        <v>191</v>
      </c>
      <c r="EW54" s="26" t="s">
        <v>191</v>
      </c>
      <c r="EX54" s="26" t="s">
        <v>191</v>
      </c>
      <c r="EY54" s="26" t="s">
        <v>191</v>
      </c>
      <c r="EZ54" s="26" t="s">
        <v>191</v>
      </c>
      <c r="FA54" s="26" t="s">
        <v>191</v>
      </c>
      <c r="FB54" s="26" t="s">
        <v>191</v>
      </c>
      <c r="FC54" s="26" t="s">
        <v>191</v>
      </c>
      <c r="FD54" s="26" t="s">
        <v>191</v>
      </c>
      <c r="FE54" s="26" t="s">
        <v>191</v>
      </c>
      <c r="FF54" s="26" t="s">
        <v>191</v>
      </c>
      <c r="FG54" s="26" t="s">
        <v>191</v>
      </c>
      <c r="FH54" s="26" t="s">
        <v>191</v>
      </c>
      <c r="FI54" s="26" t="s">
        <v>191</v>
      </c>
      <c r="FJ54" s="26" t="s">
        <v>191</v>
      </c>
      <c r="FK54" s="26" t="s">
        <v>191</v>
      </c>
      <c r="FL54" s="26" t="s">
        <v>191</v>
      </c>
      <c r="FM54" s="26" t="s">
        <v>191</v>
      </c>
      <c r="FN54" s="26" t="s">
        <v>191</v>
      </c>
      <c r="FO54" s="26" t="s">
        <v>191</v>
      </c>
      <c r="FP54" s="26" t="s">
        <v>191</v>
      </c>
      <c r="FQ54" s="26" t="s">
        <v>191</v>
      </c>
      <c r="FR54" s="26" t="s">
        <v>191</v>
      </c>
      <c r="FS54" s="26" t="s">
        <v>191</v>
      </c>
      <c r="FT54" s="26" t="s">
        <v>191</v>
      </c>
      <c r="FU54" s="26" t="s">
        <v>191</v>
      </c>
      <c r="FV54" s="26" t="s">
        <v>191</v>
      </c>
      <c r="FW54" s="26" t="s">
        <v>191</v>
      </c>
      <c r="FX54" s="26" t="s">
        <v>191</v>
      </c>
      <c r="FY54" s="26" t="s">
        <v>191</v>
      </c>
      <c r="FZ54" s="26" t="s">
        <v>191</v>
      </c>
      <c r="GA54" s="26" t="s">
        <v>191</v>
      </c>
      <c r="GB54" s="26" t="s">
        <v>191</v>
      </c>
      <c r="GC54" s="26" t="s">
        <v>191</v>
      </c>
      <c r="GD54" s="26" t="s">
        <v>191</v>
      </c>
    </row>
    <row r="55" spans="1:186" s="41" customFormat="1">
      <c r="A55" s="60"/>
      <c r="B55" s="458"/>
      <c r="C55" s="458" t="s">
        <v>89</v>
      </c>
      <c r="D55" s="458" t="s">
        <v>76</v>
      </c>
      <c r="E55" s="458" t="s">
        <v>68</v>
      </c>
      <c r="F55" s="458" t="s">
        <v>78</v>
      </c>
      <c r="G55" s="26" t="s">
        <v>191</v>
      </c>
      <c r="H55" s="26" t="s">
        <v>191</v>
      </c>
      <c r="I55" s="26" t="s">
        <v>191</v>
      </c>
      <c r="J55" s="26" t="s">
        <v>191</v>
      </c>
      <c r="K55" s="26" t="s">
        <v>191</v>
      </c>
      <c r="L55" s="26" t="s">
        <v>191</v>
      </c>
      <c r="M55" s="26" t="s">
        <v>191</v>
      </c>
      <c r="N55" s="26" t="s">
        <v>191</v>
      </c>
      <c r="O55" s="26" t="s">
        <v>191</v>
      </c>
      <c r="P55" s="26" t="s">
        <v>191</v>
      </c>
      <c r="Q55" s="26" t="s">
        <v>191</v>
      </c>
      <c r="R55" s="26" t="s">
        <v>191</v>
      </c>
      <c r="S55" s="26" t="s">
        <v>191</v>
      </c>
      <c r="T55" s="26" t="s">
        <v>191</v>
      </c>
      <c r="U55" s="26" t="s">
        <v>191</v>
      </c>
      <c r="V55" s="26" t="s">
        <v>191</v>
      </c>
      <c r="W55" s="26" t="s">
        <v>191</v>
      </c>
      <c r="X55" s="26" t="s">
        <v>191</v>
      </c>
      <c r="Y55" s="26" t="s">
        <v>191</v>
      </c>
      <c r="Z55" s="26" t="s">
        <v>191</v>
      </c>
      <c r="AA55" s="26" t="s">
        <v>191</v>
      </c>
      <c r="AB55" s="26" t="s">
        <v>191</v>
      </c>
      <c r="AC55" s="26" t="s">
        <v>191</v>
      </c>
      <c r="AD55" s="26" t="s">
        <v>191</v>
      </c>
      <c r="AE55" s="26" t="s">
        <v>191</v>
      </c>
      <c r="AF55" s="26" t="s">
        <v>191</v>
      </c>
      <c r="AG55" s="26" t="s">
        <v>191</v>
      </c>
      <c r="AH55" s="26" t="s">
        <v>191</v>
      </c>
      <c r="AI55" s="26" t="s">
        <v>191</v>
      </c>
      <c r="AJ55" s="26" t="s">
        <v>191</v>
      </c>
      <c r="AK55" s="26" t="s">
        <v>191</v>
      </c>
      <c r="AL55" s="26" t="s">
        <v>191</v>
      </c>
      <c r="AM55" s="26" t="s">
        <v>191</v>
      </c>
      <c r="AN55" s="26" t="s">
        <v>191</v>
      </c>
      <c r="AO55" s="26" t="s">
        <v>191</v>
      </c>
      <c r="AP55" s="26" t="s">
        <v>191</v>
      </c>
      <c r="AQ55" s="26" t="s">
        <v>191</v>
      </c>
      <c r="AR55" s="26" t="s">
        <v>191</v>
      </c>
      <c r="AS55" s="26" t="s">
        <v>191</v>
      </c>
      <c r="AT55" s="26" t="s">
        <v>191</v>
      </c>
      <c r="AU55" s="26" t="s">
        <v>191</v>
      </c>
      <c r="AV55" s="26" t="s">
        <v>191</v>
      </c>
      <c r="AW55" s="26" t="s">
        <v>191</v>
      </c>
      <c r="AX55" s="26" t="s">
        <v>191</v>
      </c>
      <c r="AY55" s="26" t="s">
        <v>191</v>
      </c>
      <c r="AZ55" s="26" t="s">
        <v>191</v>
      </c>
      <c r="BA55" s="26" t="s">
        <v>191</v>
      </c>
      <c r="BB55" s="26" t="s">
        <v>191</v>
      </c>
      <c r="BC55" s="26" t="s">
        <v>191</v>
      </c>
      <c r="BD55" s="26" t="s">
        <v>191</v>
      </c>
      <c r="BE55" s="26" t="s">
        <v>191</v>
      </c>
      <c r="BF55" s="26" t="s">
        <v>191</v>
      </c>
      <c r="BG55" s="26" t="s">
        <v>191</v>
      </c>
      <c r="BH55" s="26" t="s">
        <v>191</v>
      </c>
      <c r="BI55" s="26" t="s">
        <v>191</v>
      </c>
      <c r="BJ55" s="26" t="s">
        <v>191</v>
      </c>
      <c r="BK55" s="26" t="s">
        <v>191</v>
      </c>
      <c r="BL55" s="26" t="s">
        <v>191</v>
      </c>
      <c r="BM55" s="26" t="s">
        <v>191</v>
      </c>
      <c r="BN55" s="26" t="s">
        <v>191</v>
      </c>
      <c r="BO55" s="26" t="s">
        <v>191</v>
      </c>
      <c r="BP55" s="26" t="s">
        <v>191</v>
      </c>
      <c r="BQ55" s="26" t="s">
        <v>191</v>
      </c>
      <c r="BR55" s="26" t="s">
        <v>191</v>
      </c>
      <c r="BS55" s="26" t="s">
        <v>191</v>
      </c>
      <c r="BT55" s="26" t="s">
        <v>191</v>
      </c>
      <c r="BU55" s="26" t="s">
        <v>191</v>
      </c>
      <c r="BV55" s="26" t="s">
        <v>191</v>
      </c>
      <c r="BW55" s="26" t="s">
        <v>191</v>
      </c>
      <c r="BX55" s="26" t="s">
        <v>191</v>
      </c>
      <c r="BY55" s="26" t="s">
        <v>191</v>
      </c>
      <c r="BZ55" s="26" t="s">
        <v>191</v>
      </c>
      <c r="CA55" s="26" t="s">
        <v>191</v>
      </c>
      <c r="CB55" s="26" t="s">
        <v>191</v>
      </c>
      <c r="CC55" s="26" t="s">
        <v>191</v>
      </c>
      <c r="CD55" s="26" t="s">
        <v>191</v>
      </c>
      <c r="CE55" s="26" t="s">
        <v>191</v>
      </c>
      <c r="CF55" s="26" t="s">
        <v>191</v>
      </c>
      <c r="CG55" s="26" t="s">
        <v>191</v>
      </c>
      <c r="CH55" s="26" t="s">
        <v>191</v>
      </c>
      <c r="CI55" s="26" t="s">
        <v>191</v>
      </c>
      <c r="CJ55" s="26" t="s">
        <v>191</v>
      </c>
      <c r="CK55" s="26" t="s">
        <v>191</v>
      </c>
      <c r="CL55" s="26" t="s">
        <v>191</v>
      </c>
      <c r="CM55" s="26" t="s">
        <v>191</v>
      </c>
      <c r="CN55" s="26" t="s">
        <v>191</v>
      </c>
      <c r="CO55" s="26" t="s">
        <v>191</v>
      </c>
      <c r="CP55" s="26" t="s">
        <v>191</v>
      </c>
      <c r="CQ55" s="26" t="s">
        <v>191</v>
      </c>
      <c r="CR55" s="26" t="s">
        <v>191</v>
      </c>
      <c r="CS55" s="26" t="s">
        <v>191</v>
      </c>
      <c r="CT55" s="26" t="s">
        <v>191</v>
      </c>
      <c r="CU55" s="26" t="s">
        <v>191</v>
      </c>
      <c r="CV55" s="26" t="s">
        <v>191</v>
      </c>
      <c r="CW55" s="26" t="s">
        <v>191</v>
      </c>
      <c r="CX55" s="26" t="s">
        <v>191</v>
      </c>
      <c r="CY55" s="26" t="s">
        <v>191</v>
      </c>
      <c r="CZ55" s="26" t="s">
        <v>191</v>
      </c>
      <c r="DA55" s="26" t="s">
        <v>191</v>
      </c>
      <c r="DB55" s="26" t="s">
        <v>191</v>
      </c>
      <c r="DC55" s="26" t="s">
        <v>191</v>
      </c>
      <c r="DD55" s="26" t="s">
        <v>191</v>
      </c>
      <c r="DE55" s="26" t="s">
        <v>191</v>
      </c>
      <c r="DF55" s="26" t="s">
        <v>191</v>
      </c>
      <c r="DG55" s="26" t="s">
        <v>191</v>
      </c>
      <c r="DH55" s="26" t="s">
        <v>191</v>
      </c>
      <c r="DI55" s="26" t="s">
        <v>191</v>
      </c>
      <c r="DJ55" s="26" t="s">
        <v>191</v>
      </c>
      <c r="DK55" s="26" t="s">
        <v>191</v>
      </c>
      <c r="DL55" s="26" t="s">
        <v>191</v>
      </c>
      <c r="DM55" s="26" t="s">
        <v>191</v>
      </c>
      <c r="DN55" s="26" t="s">
        <v>191</v>
      </c>
      <c r="DO55" s="26" t="s">
        <v>191</v>
      </c>
      <c r="DP55" s="26" t="s">
        <v>191</v>
      </c>
      <c r="DQ55" s="26" t="s">
        <v>191</v>
      </c>
      <c r="DR55" s="26" t="s">
        <v>191</v>
      </c>
      <c r="DS55" s="26" t="s">
        <v>191</v>
      </c>
      <c r="DT55" s="26" t="s">
        <v>191</v>
      </c>
      <c r="DU55" s="26" t="s">
        <v>191</v>
      </c>
      <c r="DV55" s="26" t="s">
        <v>191</v>
      </c>
      <c r="DW55" s="26" t="s">
        <v>191</v>
      </c>
      <c r="DX55" s="26" t="s">
        <v>191</v>
      </c>
      <c r="DY55" s="26" t="s">
        <v>191</v>
      </c>
      <c r="DZ55" s="26" t="s">
        <v>191</v>
      </c>
      <c r="EA55" s="26" t="s">
        <v>191</v>
      </c>
      <c r="EB55" s="26" t="s">
        <v>191</v>
      </c>
      <c r="EC55" s="26" t="s">
        <v>191</v>
      </c>
      <c r="ED55" s="26" t="s">
        <v>191</v>
      </c>
      <c r="EE55" s="26" t="s">
        <v>191</v>
      </c>
      <c r="EF55" s="26" t="s">
        <v>191</v>
      </c>
      <c r="EG55" s="26" t="s">
        <v>191</v>
      </c>
      <c r="EH55" s="26" t="s">
        <v>191</v>
      </c>
      <c r="EI55" s="26" t="s">
        <v>191</v>
      </c>
      <c r="EJ55" s="26" t="s">
        <v>191</v>
      </c>
      <c r="EK55" s="26" t="s">
        <v>191</v>
      </c>
      <c r="EL55" s="26" t="s">
        <v>191</v>
      </c>
      <c r="EM55" s="26" t="s">
        <v>191</v>
      </c>
      <c r="EN55" s="26" t="s">
        <v>191</v>
      </c>
      <c r="EO55" s="26" t="s">
        <v>191</v>
      </c>
      <c r="EP55" s="26" t="s">
        <v>191</v>
      </c>
      <c r="EQ55" s="26" t="s">
        <v>191</v>
      </c>
      <c r="ER55" s="26" t="s">
        <v>191</v>
      </c>
      <c r="ES55" s="26" t="s">
        <v>191</v>
      </c>
      <c r="ET55" s="26" t="s">
        <v>191</v>
      </c>
      <c r="EU55" s="26" t="s">
        <v>191</v>
      </c>
      <c r="EV55" s="26" t="s">
        <v>191</v>
      </c>
      <c r="EW55" s="26" t="s">
        <v>191</v>
      </c>
      <c r="EX55" s="26" t="s">
        <v>191</v>
      </c>
      <c r="EY55" s="26" t="s">
        <v>191</v>
      </c>
      <c r="EZ55" s="26" t="s">
        <v>191</v>
      </c>
      <c r="FA55" s="26" t="s">
        <v>191</v>
      </c>
      <c r="FB55" s="26" t="s">
        <v>191</v>
      </c>
      <c r="FC55" s="26" t="s">
        <v>191</v>
      </c>
      <c r="FD55" s="26" t="s">
        <v>191</v>
      </c>
      <c r="FE55" s="26" t="s">
        <v>191</v>
      </c>
      <c r="FF55" s="26" t="s">
        <v>191</v>
      </c>
      <c r="FG55" s="26" t="s">
        <v>191</v>
      </c>
      <c r="FH55" s="26" t="s">
        <v>191</v>
      </c>
      <c r="FI55" s="26" t="s">
        <v>191</v>
      </c>
      <c r="FJ55" s="26" t="s">
        <v>191</v>
      </c>
      <c r="FK55" s="26" t="s">
        <v>191</v>
      </c>
      <c r="FL55" s="26" t="s">
        <v>191</v>
      </c>
      <c r="FM55" s="26" t="s">
        <v>191</v>
      </c>
      <c r="FN55" s="26" t="s">
        <v>191</v>
      </c>
      <c r="FO55" s="26" t="s">
        <v>191</v>
      </c>
      <c r="FP55" s="26" t="s">
        <v>191</v>
      </c>
      <c r="FQ55" s="26" t="s">
        <v>191</v>
      </c>
      <c r="FR55" s="26" t="s">
        <v>191</v>
      </c>
      <c r="FS55" s="26" t="s">
        <v>191</v>
      </c>
      <c r="FT55" s="26" t="s">
        <v>191</v>
      </c>
      <c r="FU55" s="26" t="s">
        <v>191</v>
      </c>
      <c r="FV55" s="26" t="s">
        <v>191</v>
      </c>
      <c r="FW55" s="26" t="s">
        <v>191</v>
      </c>
      <c r="FX55" s="26" t="s">
        <v>191</v>
      </c>
      <c r="FY55" s="26" t="s">
        <v>191</v>
      </c>
      <c r="FZ55" s="26" t="s">
        <v>191</v>
      </c>
      <c r="GA55" s="26" t="s">
        <v>191</v>
      </c>
      <c r="GB55" s="26" t="s">
        <v>191</v>
      </c>
      <c r="GC55" s="26" t="s">
        <v>191</v>
      </c>
      <c r="GD55" s="26" t="s">
        <v>191</v>
      </c>
    </row>
    <row r="56" spans="1:186" s="41" customFormat="1">
      <c r="A56" s="60"/>
      <c r="B56" s="458"/>
      <c r="C56" s="458" t="s">
        <v>89</v>
      </c>
      <c r="D56" s="458" t="s">
        <v>76</v>
      </c>
      <c r="E56" s="458" t="s">
        <v>68</v>
      </c>
      <c r="F56" s="458" t="s">
        <v>79</v>
      </c>
      <c r="G56" s="26">
        <v>22.73</v>
      </c>
      <c r="H56" s="26">
        <v>22.59</v>
      </c>
      <c r="I56" s="26">
        <v>22.39</v>
      </c>
      <c r="J56" s="26">
        <v>22.16</v>
      </c>
      <c r="K56" s="26">
        <v>22.24</v>
      </c>
      <c r="L56" s="26">
        <v>22.07</v>
      </c>
      <c r="M56" s="26">
        <v>21.98</v>
      </c>
      <c r="N56" s="26">
        <v>21.93</v>
      </c>
      <c r="O56" s="26">
        <v>21.89</v>
      </c>
      <c r="P56" s="26">
        <v>21.88</v>
      </c>
      <c r="Q56" s="26">
        <v>21.87</v>
      </c>
      <c r="R56" s="26">
        <v>21.87</v>
      </c>
      <c r="S56" s="26">
        <v>21.86</v>
      </c>
      <c r="T56" s="26">
        <v>21.81</v>
      </c>
      <c r="U56" s="26">
        <v>21.67</v>
      </c>
      <c r="V56" s="26">
        <v>21.48</v>
      </c>
      <c r="W56" s="26">
        <v>21.32</v>
      </c>
      <c r="X56" s="26">
        <v>21.22</v>
      </c>
      <c r="Y56" s="26">
        <v>21.21</v>
      </c>
      <c r="Z56" s="26">
        <v>21.2</v>
      </c>
      <c r="AA56" s="26">
        <v>21.19</v>
      </c>
      <c r="AB56" s="26">
        <v>21.18</v>
      </c>
      <c r="AC56" s="26">
        <v>21.18</v>
      </c>
      <c r="AD56" s="26">
        <v>21.17</v>
      </c>
      <c r="AE56" s="26">
        <v>21.18</v>
      </c>
      <c r="AF56" s="26">
        <v>21.14</v>
      </c>
      <c r="AG56" s="26">
        <v>21.04</v>
      </c>
      <c r="AH56" s="26">
        <v>20.9</v>
      </c>
      <c r="AI56" s="26">
        <v>20.83</v>
      </c>
      <c r="AJ56" s="26">
        <v>20.86</v>
      </c>
      <c r="AK56" s="26">
        <v>20.87</v>
      </c>
      <c r="AL56" s="26">
        <v>20.89</v>
      </c>
      <c r="AM56" s="26">
        <v>20.91</v>
      </c>
      <c r="AN56" s="26">
        <v>20.94</v>
      </c>
      <c r="AO56" s="26">
        <v>20.97</v>
      </c>
      <c r="AP56" s="26">
        <v>20.99</v>
      </c>
      <c r="AQ56" s="26">
        <v>21</v>
      </c>
      <c r="AR56" s="26">
        <v>21.65</v>
      </c>
      <c r="AS56" s="26">
        <v>21.55</v>
      </c>
      <c r="AT56" s="26">
        <v>21.42</v>
      </c>
      <c r="AU56" s="26">
        <v>21.35</v>
      </c>
      <c r="AV56" s="26">
        <v>21.38</v>
      </c>
      <c r="AW56" s="26">
        <v>21.4</v>
      </c>
      <c r="AX56" s="26">
        <v>21.43</v>
      </c>
      <c r="AY56" s="26">
        <v>21.46</v>
      </c>
      <c r="AZ56" s="26">
        <v>21.48</v>
      </c>
      <c r="BA56" s="26">
        <v>21.52</v>
      </c>
      <c r="BB56" s="26">
        <v>21.54</v>
      </c>
      <c r="BC56" s="26">
        <v>21.55</v>
      </c>
      <c r="BD56" s="26">
        <v>22.22</v>
      </c>
      <c r="BE56" s="26">
        <v>22.12</v>
      </c>
      <c r="BF56" s="26">
        <v>21.99</v>
      </c>
      <c r="BG56" s="26">
        <v>21.92</v>
      </c>
      <c r="BH56" s="26">
        <v>21.96</v>
      </c>
      <c r="BI56" s="26">
        <v>21.98</v>
      </c>
      <c r="BJ56" s="26">
        <v>22</v>
      </c>
      <c r="BK56" s="26">
        <v>22.03</v>
      </c>
      <c r="BL56" s="26">
        <v>22.07</v>
      </c>
      <c r="BM56" s="26">
        <v>22.1</v>
      </c>
      <c r="BN56" s="26">
        <v>22.13</v>
      </c>
      <c r="BO56" s="26">
        <v>22.15</v>
      </c>
      <c r="BP56" s="26">
        <v>22.84</v>
      </c>
      <c r="BQ56" s="26">
        <v>22.74</v>
      </c>
      <c r="BR56" s="26">
        <v>22.6</v>
      </c>
      <c r="BS56" s="26">
        <v>22.53</v>
      </c>
      <c r="BT56" s="26">
        <v>22.58</v>
      </c>
      <c r="BU56" s="26">
        <v>22.6</v>
      </c>
      <c r="BV56" s="26">
        <v>22.63</v>
      </c>
      <c r="BW56" s="26">
        <v>22.66</v>
      </c>
      <c r="BX56" s="26">
        <v>22.7</v>
      </c>
      <c r="BY56" s="26">
        <v>22.74</v>
      </c>
      <c r="BZ56" s="26">
        <v>22.77</v>
      </c>
      <c r="CA56" s="26">
        <v>22.78</v>
      </c>
      <c r="CB56" s="26">
        <v>23.5</v>
      </c>
      <c r="CC56" s="26">
        <v>23.39</v>
      </c>
      <c r="CD56" s="26">
        <v>23.26</v>
      </c>
      <c r="CE56" s="26">
        <v>23.19</v>
      </c>
      <c r="CF56" s="26">
        <v>23.23</v>
      </c>
      <c r="CG56" s="26">
        <v>23.26</v>
      </c>
      <c r="CH56" s="26">
        <v>23.28</v>
      </c>
      <c r="CI56" s="26">
        <v>23.32</v>
      </c>
      <c r="CJ56" s="26">
        <v>23.36</v>
      </c>
      <c r="CK56" s="26">
        <v>23.4</v>
      </c>
      <c r="CL56" s="26">
        <v>23.43</v>
      </c>
      <c r="CM56" s="26">
        <v>23.45</v>
      </c>
      <c r="CN56" s="26">
        <v>24.18</v>
      </c>
      <c r="CO56" s="26">
        <v>24.08</v>
      </c>
      <c r="CP56" s="26">
        <v>23.94</v>
      </c>
      <c r="CQ56" s="26">
        <v>23.87</v>
      </c>
      <c r="CR56" s="26">
        <v>23.92</v>
      </c>
      <c r="CS56" s="26">
        <v>23.94</v>
      </c>
      <c r="CT56" s="26">
        <v>23.97</v>
      </c>
      <c r="CU56" s="26">
        <v>24.01</v>
      </c>
      <c r="CV56" s="26">
        <v>24.05</v>
      </c>
      <c r="CW56" s="26">
        <v>24.09</v>
      </c>
      <c r="CX56" s="26">
        <v>24.12</v>
      </c>
      <c r="CY56" s="26">
        <v>24.13</v>
      </c>
      <c r="CZ56" s="26">
        <v>24.89</v>
      </c>
      <c r="DA56" s="26">
        <v>24.78</v>
      </c>
      <c r="DB56" s="26">
        <v>24.63</v>
      </c>
      <c r="DC56" s="26">
        <v>24.55</v>
      </c>
      <c r="DD56" s="26">
        <v>24.6</v>
      </c>
      <c r="DE56" s="26">
        <v>24.62</v>
      </c>
      <c r="DF56" s="26">
        <v>24.65</v>
      </c>
      <c r="DG56" s="26">
        <v>24.69</v>
      </c>
      <c r="DH56" s="26">
        <v>24.72</v>
      </c>
      <c r="DI56" s="26">
        <v>24.77</v>
      </c>
      <c r="DJ56" s="26">
        <v>24.81</v>
      </c>
      <c r="DK56" s="26">
        <v>24.83</v>
      </c>
      <c r="DL56" s="26">
        <v>25.61</v>
      </c>
      <c r="DM56" s="26">
        <v>25.5</v>
      </c>
      <c r="DN56" s="26">
        <v>25.35</v>
      </c>
      <c r="DO56" s="26">
        <v>25.28</v>
      </c>
      <c r="DP56" s="26">
        <v>25.33</v>
      </c>
      <c r="DQ56" s="26">
        <v>25.36</v>
      </c>
      <c r="DR56" s="26">
        <v>25.39</v>
      </c>
      <c r="DS56" s="26">
        <v>25.44</v>
      </c>
      <c r="DT56" s="26">
        <v>25.47</v>
      </c>
      <c r="DU56" s="26">
        <v>25.52</v>
      </c>
      <c r="DV56" s="26">
        <v>25.56</v>
      </c>
      <c r="DW56" s="26">
        <v>25.58</v>
      </c>
      <c r="DX56" s="26">
        <v>26.38</v>
      </c>
      <c r="DY56" s="26">
        <v>26.27</v>
      </c>
      <c r="DZ56" s="26">
        <v>26.11</v>
      </c>
      <c r="EA56" s="26">
        <v>26.04</v>
      </c>
      <c r="EB56" s="26">
        <v>26.09</v>
      </c>
      <c r="EC56" s="26">
        <v>26.12</v>
      </c>
      <c r="ED56" s="26">
        <v>26.15</v>
      </c>
      <c r="EE56" s="26">
        <v>26.19</v>
      </c>
      <c r="EF56" s="26">
        <v>26.23</v>
      </c>
      <c r="EG56" s="26">
        <v>26.28</v>
      </c>
      <c r="EH56" s="26">
        <v>26.32</v>
      </c>
      <c r="EI56" s="26">
        <v>26.35</v>
      </c>
      <c r="EJ56" s="26">
        <v>27.17</v>
      </c>
      <c r="EK56" s="26">
        <v>27.06</v>
      </c>
      <c r="EL56" s="26">
        <v>26.9</v>
      </c>
      <c r="EM56" s="26">
        <v>26.82</v>
      </c>
      <c r="EN56" s="26">
        <v>26.88</v>
      </c>
      <c r="EO56" s="26">
        <v>26.91</v>
      </c>
      <c r="EP56" s="26">
        <v>26.94</v>
      </c>
      <c r="EQ56" s="26">
        <v>26.99</v>
      </c>
      <c r="ER56" s="26">
        <v>27.03</v>
      </c>
      <c r="ES56" s="26">
        <v>27.07</v>
      </c>
      <c r="ET56" s="26">
        <v>27.11</v>
      </c>
      <c r="EU56" s="26">
        <v>27.13</v>
      </c>
      <c r="EV56" s="26">
        <v>27.97</v>
      </c>
      <c r="EW56" s="26">
        <v>27.85</v>
      </c>
      <c r="EX56" s="26">
        <v>27.68</v>
      </c>
      <c r="EY56" s="26">
        <v>27.6</v>
      </c>
      <c r="EZ56" s="26">
        <v>27.65</v>
      </c>
      <c r="FA56" s="26">
        <v>27.67</v>
      </c>
      <c r="FB56" s="26">
        <v>27.7</v>
      </c>
      <c r="FC56" s="26">
        <v>27.74</v>
      </c>
      <c r="FD56" s="26">
        <v>27.78</v>
      </c>
      <c r="FE56" s="26">
        <v>27.83</v>
      </c>
      <c r="FF56" s="26">
        <v>27.87</v>
      </c>
      <c r="FG56" s="26">
        <v>27.89</v>
      </c>
      <c r="FH56" s="26">
        <v>28.76</v>
      </c>
      <c r="FI56" s="26">
        <v>28.63</v>
      </c>
      <c r="FJ56" s="26">
        <v>28.46</v>
      </c>
      <c r="FK56" s="26">
        <v>28.37</v>
      </c>
      <c r="FL56" s="26">
        <v>28.42</v>
      </c>
      <c r="FM56" s="26">
        <v>28.45</v>
      </c>
      <c r="FN56" s="26">
        <v>28.48</v>
      </c>
      <c r="FO56" s="26">
        <v>28.52</v>
      </c>
      <c r="FP56" s="26">
        <v>28.56</v>
      </c>
      <c r="FQ56" s="26">
        <v>28.62</v>
      </c>
      <c r="FR56" s="26">
        <v>28.65</v>
      </c>
      <c r="FS56" s="26">
        <v>28.67</v>
      </c>
      <c r="FT56" s="26">
        <v>29.57</v>
      </c>
      <c r="FU56" s="26">
        <v>29.44</v>
      </c>
      <c r="FV56" s="26">
        <v>29.26</v>
      </c>
      <c r="FW56" s="26">
        <v>29.17</v>
      </c>
      <c r="FX56" s="26">
        <v>29.23</v>
      </c>
      <c r="FY56" s="26">
        <v>29.26</v>
      </c>
      <c r="FZ56" s="26">
        <v>29.29</v>
      </c>
      <c r="GA56" s="26">
        <v>29.33</v>
      </c>
      <c r="GB56" s="26">
        <v>29.37</v>
      </c>
      <c r="GC56" s="26">
        <v>29.42</v>
      </c>
      <c r="GD56" s="26">
        <v>29.46</v>
      </c>
    </row>
    <row r="57" spans="1:186" s="41" customFormat="1">
      <c r="A57" s="60"/>
      <c r="B57" s="458"/>
      <c r="C57" s="458"/>
      <c r="D57" s="458"/>
      <c r="E57" s="458"/>
      <c r="F57" s="458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</row>
    <row r="58" spans="1:186" s="41" customFormat="1">
      <c r="A58" s="453" t="s">
        <v>261</v>
      </c>
      <c r="B58" s="458"/>
      <c r="C58" s="458" t="s">
        <v>90</v>
      </c>
      <c r="D58" s="458" t="s">
        <v>76</v>
      </c>
      <c r="E58" s="458" t="s">
        <v>68</v>
      </c>
      <c r="F58" s="458" t="s">
        <v>77</v>
      </c>
      <c r="G58" s="26" t="s">
        <v>191</v>
      </c>
      <c r="H58" s="26" t="s">
        <v>191</v>
      </c>
      <c r="I58" s="26" t="s">
        <v>191</v>
      </c>
      <c r="J58" s="26" t="s">
        <v>191</v>
      </c>
      <c r="K58" s="26" t="s">
        <v>191</v>
      </c>
      <c r="L58" s="26" t="s">
        <v>191</v>
      </c>
      <c r="M58" s="26" t="s">
        <v>191</v>
      </c>
      <c r="N58" s="26" t="s">
        <v>191</v>
      </c>
      <c r="O58" s="26" t="s">
        <v>191</v>
      </c>
      <c r="P58" s="26" t="s">
        <v>191</v>
      </c>
      <c r="Q58" s="26" t="s">
        <v>191</v>
      </c>
      <c r="R58" s="26" t="s">
        <v>191</v>
      </c>
      <c r="S58" s="26" t="s">
        <v>191</v>
      </c>
      <c r="T58" s="26" t="s">
        <v>191</v>
      </c>
      <c r="U58" s="26" t="s">
        <v>191</v>
      </c>
      <c r="V58" s="26" t="s">
        <v>191</v>
      </c>
      <c r="W58" s="26" t="s">
        <v>191</v>
      </c>
      <c r="X58" s="26" t="s">
        <v>191</v>
      </c>
      <c r="Y58" s="26" t="s">
        <v>191</v>
      </c>
      <c r="Z58" s="26" t="s">
        <v>191</v>
      </c>
      <c r="AA58" s="26" t="s">
        <v>191</v>
      </c>
      <c r="AB58" s="26" t="s">
        <v>191</v>
      </c>
      <c r="AC58" s="26" t="s">
        <v>191</v>
      </c>
      <c r="AD58" s="26" t="s">
        <v>191</v>
      </c>
      <c r="AE58" s="26" t="s">
        <v>191</v>
      </c>
      <c r="AF58" s="26" t="s">
        <v>191</v>
      </c>
      <c r="AG58" s="26" t="s">
        <v>191</v>
      </c>
      <c r="AH58" s="26" t="s">
        <v>191</v>
      </c>
      <c r="AI58" s="26" t="s">
        <v>191</v>
      </c>
      <c r="AJ58" s="26" t="s">
        <v>191</v>
      </c>
      <c r="AK58" s="26" t="s">
        <v>191</v>
      </c>
      <c r="AL58" s="26" t="s">
        <v>191</v>
      </c>
      <c r="AM58" s="26" t="s">
        <v>191</v>
      </c>
      <c r="AN58" s="26" t="s">
        <v>191</v>
      </c>
      <c r="AO58" s="26" t="s">
        <v>191</v>
      </c>
      <c r="AP58" s="26" t="s">
        <v>191</v>
      </c>
      <c r="AQ58" s="26" t="s">
        <v>191</v>
      </c>
      <c r="AR58" s="26" t="s">
        <v>191</v>
      </c>
      <c r="AS58" s="26" t="s">
        <v>191</v>
      </c>
      <c r="AT58" s="26" t="s">
        <v>191</v>
      </c>
      <c r="AU58" s="26" t="s">
        <v>191</v>
      </c>
      <c r="AV58" s="26" t="s">
        <v>191</v>
      </c>
      <c r="AW58" s="26" t="s">
        <v>191</v>
      </c>
      <c r="AX58" s="26" t="s">
        <v>191</v>
      </c>
      <c r="AY58" s="26" t="s">
        <v>191</v>
      </c>
      <c r="AZ58" s="26" t="s">
        <v>191</v>
      </c>
      <c r="BA58" s="26" t="s">
        <v>191</v>
      </c>
      <c r="BB58" s="26" t="s">
        <v>191</v>
      </c>
      <c r="BC58" s="26" t="s">
        <v>191</v>
      </c>
      <c r="BD58" s="26" t="s">
        <v>191</v>
      </c>
      <c r="BE58" s="26" t="s">
        <v>191</v>
      </c>
      <c r="BF58" s="26" t="s">
        <v>191</v>
      </c>
      <c r="BG58" s="26" t="s">
        <v>191</v>
      </c>
      <c r="BH58" s="26" t="s">
        <v>191</v>
      </c>
      <c r="BI58" s="26" t="s">
        <v>191</v>
      </c>
      <c r="BJ58" s="26" t="s">
        <v>191</v>
      </c>
      <c r="BK58" s="26" t="s">
        <v>191</v>
      </c>
      <c r="BL58" s="26" t="s">
        <v>191</v>
      </c>
      <c r="BM58" s="26" t="s">
        <v>191</v>
      </c>
      <c r="BN58" s="26" t="s">
        <v>191</v>
      </c>
      <c r="BO58" s="26" t="s">
        <v>191</v>
      </c>
      <c r="BP58" s="26" t="s">
        <v>191</v>
      </c>
      <c r="BQ58" s="26" t="s">
        <v>191</v>
      </c>
      <c r="BR58" s="26" t="s">
        <v>191</v>
      </c>
      <c r="BS58" s="26" t="s">
        <v>191</v>
      </c>
      <c r="BT58" s="26" t="s">
        <v>191</v>
      </c>
      <c r="BU58" s="26" t="s">
        <v>191</v>
      </c>
      <c r="BV58" s="26" t="s">
        <v>191</v>
      </c>
      <c r="BW58" s="26" t="s">
        <v>191</v>
      </c>
      <c r="BX58" s="26" t="s">
        <v>191</v>
      </c>
      <c r="BY58" s="26" t="s">
        <v>191</v>
      </c>
      <c r="BZ58" s="26" t="s">
        <v>191</v>
      </c>
      <c r="CA58" s="26" t="s">
        <v>191</v>
      </c>
      <c r="CB58" s="26" t="s">
        <v>191</v>
      </c>
      <c r="CC58" s="26" t="s">
        <v>191</v>
      </c>
      <c r="CD58" s="26" t="s">
        <v>191</v>
      </c>
      <c r="CE58" s="26" t="s">
        <v>191</v>
      </c>
      <c r="CF58" s="26" t="s">
        <v>191</v>
      </c>
      <c r="CG58" s="26" t="s">
        <v>191</v>
      </c>
      <c r="CH58" s="26" t="s">
        <v>191</v>
      </c>
      <c r="CI58" s="26" t="s">
        <v>191</v>
      </c>
      <c r="CJ58" s="26" t="s">
        <v>191</v>
      </c>
      <c r="CK58" s="26" t="s">
        <v>191</v>
      </c>
      <c r="CL58" s="26" t="s">
        <v>191</v>
      </c>
      <c r="CM58" s="26" t="s">
        <v>191</v>
      </c>
      <c r="CN58" s="26" t="s">
        <v>191</v>
      </c>
      <c r="CO58" s="26" t="s">
        <v>191</v>
      </c>
      <c r="CP58" s="26" t="s">
        <v>191</v>
      </c>
      <c r="CQ58" s="26" t="s">
        <v>191</v>
      </c>
      <c r="CR58" s="26" t="s">
        <v>191</v>
      </c>
      <c r="CS58" s="26" t="s">
        <v>191</v>
      </c>
      <c r="CT58" s="26" t="s">
        <v>191</v>
      </c>
      <c r="CU58" s="26" t="s">
        <v>191</v>
      </c>
      <c r="CV58" s="26" t="s">
        <v>191</v>
      </c>
      <c r="CW58" s="26" t="s">
        <v>191</v>
      </c>
      <c r="CX58" s="26" t="s">
        <v>191</v>
      </c>
      <c r="CY58" s="26" t="s">
        <v>191</v>
      </c>
      <c r="CZ58" s="26" t="s">
        <v>191</v>
      </c>
      <c r="DA58" s="26" t="s">
        <v>191</v>
      </c>
      <c r="DB58" s="26" t="s">
        <v>191</v>
      </c>
      <c r="DC58" s="26" t="s">
        <v>191</v>
      </c>
      <c r="DD58" s="26" t="s">
        <v>191</v>
      </c>
      <c r="DE58" s="26" t="s">
        <v>191</v>
      </c>
      <c r="DF58" s="26" t="s">
        <v>191</v>
      </c>
      <c r="DG58" s="26" t="s">
        <v>191</v>
      </c>
      <c r="DH58" s="26" t="s">
        <v>191</v>
      </c>
      <c r="DI58" s="26" t="s">
        <v>191</v>
      </c>
      <c r="DJ58" s="26" t="s">
        <v>191</v>
      </c>
      <c r="DK58" s="26" t="s">
        <v>191</v>
      </c>
      <c r="DL58" s="26" t="s">
        <v>191</v>
      </c>
      <c r="DM58" s="26" t="s">
        <v>191</v>
      </c>
      <c r="DN58" s="26" t="s">
        <v>191</v>
      </c>
      <c r="DO58" s="26" t="s">
        <v>191</v>
      </c>
      <c r="DP58" s="26" t="s">
        <v>191</v>
      </c>
      <c r="DQ58" s="26" t="s">
        <v>191</v>
      </c>
      <c r="DR58" s="26" t="s">
        <v>191</v>
      </c>
      <c r="DS58" s="26" t="s">
        <v>191</v>
      </c>
      <c r="DT58" s="26" t="s">
        <v>191</v>
      </c>
      <c r="DU58" s="26" t="s">
        <v>191</v>
      </c>
      <c r="DV58" s="26" t="s">
        <v>191</v>
      </c>
      <c r="DW58" s="26" t="s">
        <v>191</v>
      </c>
      <c r="DX58" s="26" t="s">
        <v>191</v>
      </c>
      <c r="DY58" s="26" t="s">
        <v>191</v>
      </c>
      <c r="DZ58" s="26" t="s">
        <v>191</v>
      </c>
      <c r="EA58" s="26" t="s">
        <v>191</v>
      </c>
      <c r="EB58" s="26" t="s">
        <v>191</v>
      </c>
      <c r="EC58" s="26" t="s">
        <v>191</v>
      </c>
      <c r="ED58" s="26" t="s">
        <v>191</v>
      </c>
      <c r="EE58" s="26" t="s">
        <v>191</v>
      </c>
      <c r="EF58" s="26" t="s">
        <v>191</v>
      </c>
      <c r="EG58" s="26" t="s">
        <v>191</v>
      </c>
      <c r="EH58" s="26" t="s">
        <v>191</v>
      </c>
      <c r="EI58" s="26" t="s">
        <v>191</v>
      </c>
      <c r="EJ58" s="26" t="s">
        <v>191</v>
      </c>
      <c r="EK58" s="26" t="s">
        <v>191</v>
      </c>
      <c r="EL58" s="26" t="s">
        <v>191</v>
      </c>
      <c r="EM58" s="26" t="s">
        <v>191</v>
      </c>
      <c r="EN58" s="26" t="s">
        <v>191</v>
      </c>
      <c r="EO58" s="26" t="s">
        <v>191</v>
      </c>
      <c r="EP58" s="26" t="s">
        <v>191</v>
      </c>
      <c r="EQ58" s="26" t="s">
        <v>191</v>
      </c>
      <c r="ER58" s="26" t="s">
        <v>191</v>
      </c>
      <c r="ES58" s="26" t="s">
        <v>191</v>
      </c>
      <c r="ET58" s="26" t="s">
        <v>191</v>
      </c>
      <c r="EU58" s="26" t="s">
        <v>191</v>
      </c>
      <c r="EV58" s="26" t="s">
        <v>191</v>
      </c>
      <c r="EW58" s="26" t="s">
        <v>191</v>
      </c>
      <c r="EX58" s="26" t="s">
        <v>191</v>
      </c>
      <c r="EY58" s="26" t="s">
        <v>191</v>
      </c>
      <c r="EZ58" s="26" t="s">
        <v>191</v>
      </c>
      <c r="FA58" s="26" t="s">
        <v>191</v>
      </c>
      <c r="FB58" s="26" t="s">
        <v>191</v>
      </c>
      <c r="FC58" s="26" t="s">
        <v>191</v>
      </c>
      <c r="FD58" s="26" t="s">
        <v>191</v>
      </c>
      <c r="FE58" s="26" t="s">
        <v>191</v>
      </c>
      <c r="FF58" s="26" t="s">
        <v>191</v>
      </c>
      <c r="FG58" s="26" t="s">
        <v>191</v>
      </c>
      <c r="FH58" s="26" t="s">
        <v>191</v>
      </c>
      <c r="FI58" s="26" t="s">
        <v>191</v>
      </c>
      <c r="FJ58" s="26" t="s">
        <v>191</v>
      </c>
      <c r="FK58" s="26" t="s">
        <v>191</v>
      </c>
      <c r="FL58" s="26" t="s">
        <v>191</v>
      </c>
      <c r="FM58" s="26" t="s">
        <v>191</v>
      </c>
      <c r="FN58" s="26" t="s">
        <v>191</v>
      </c>
      <c r="FO58" s="26" t="s">
        <v>191</v>
      </c>
      <c r="FP58" s="26" t="s">
        <v>191</v>
      </c>
      <c r="FQ58" s="26" t="s">
        <v>191</v>
      </c>
      <c r="FR58" s="26" t="s">
        <v>191</v>
      </c>
      <c r="FS58" s="26" t="s">
        <v>191</v>
      </c>
      <c r="FT58" s="26" t="s">
        <v>191</v>
      </c>
      <c r="FU58" s="26" t="s">
        <v>191</v>
      </c>
      <c r="FV58" s="26" t="s">
        <v>191</v>
      </c>
      <c r="FW58" s="26" t="s">
        <v>191</v>
      </c>
      <c r="FX58" s="26" t="s">
        <v>191</v>
      </c>
      <c r="FY58" s="26" t="s">
        <v>191</v>
      </c>
      <c r="FZ58" s="26" t="s">
        <v>191</v>
      </c>
      <c r="GA58" s="26" t="s">
        <v>191</v>
      </c>
      <c r="GB58" s="26" t="s">
        <v>191</v>
      </c>
      <c r="GC58" s="26" t="s">
        <v>191</v>
      </c>
      <c r="GD58" s="26" t="s">
        <v>191</v>
      </c>
    </row>
    <row r="59" spans="1:186" s="41" customFormat="1">
      <c r="A59" s="453" t="s">
        <v>261</v>
      </c>
      <c r="B59" s="458"/>
      <c r="C59" s="458" t="s">
        <v>90</v>
      </c>
      <c r="D59" s="458" t="s">
        <v>76</v>
      </c>
      <c r="E59" s="458" t="s">
        <v>68</v>
      </c>
      <c r="F59" s="458" t="s">
        <v>78</v>
      </c>
      <c r="G59" s="26" t="s">
        <v>191</v>
      </c>
      <c r="H59" s="26" t="s">
        <v>191</v>
      </c>
      <c r="I59" s="26" t="s">
        <v>191</v>
      </c>
      <c r="J59" s="26" t="s">
        <v>191</v>
      </c>
      <c r="K59" s="26" t="s">
        <v>191</v>
      </c>
      <c r="L59" s="26" t="s">
        <v>191</v>
      </c>
      <c r="M59" s="26" t="s">
        <v>191</v>
      </c>
      <c r="N59" s="26" t="s">
        <v>191</v>
      </c>
      <c r="O59" s="26" t="s">
        <v>191</v>
      </c>
      <c r="P59" s="26" t="s">
        <v>191</v>
      </c>
      <c r="Q59" s="26" t="s">
        <v>191</v>
      </c>
      <c r="R59" s="26" t="s">
        <v>191</v>
      </c>
      <c r="S59" s="26" t="s">
        <v>191</v>
      </c>
      <c r="T59" s="26" t="s">
        <v>191</v>
      </c>
      <c r="U59" s="26" t="s">
        <v>191</v>
      </c>
      <c r="V59" s="26" t="s">
        <v>191</v>
      </c>
      <c r="W59" s="26" t="s">
        <v>191</v>
      </c>
      <c r="X59" s="26" t="s">
        <v>191</v>
      </c>
      <c r="Y59" s="26" t="s">
        <v>191</v>
      </c>
      <c r="Z59" s="26" t="s">
        <v>191</v>
      </c>
      <c r="AA59" s="26" t="s">
        <v>191</v>
      </c>
      <c r="AB59" s="26" t="s">
        <v>191</v>
      </c>
      <c r="AC59" s="26" t="s">
        <v>191</v>
      </c>
      <c r="AD59" s="26" t="s">
        <v>191</v>
      </c>
      <c r="AE59" s="26" t="s">
        <v>191</v>
      </c>
      <c r="AF59" s="26" t="s">
        <v>191</v>
      </c>
      <c r="AG59" s="26" t="s">
        <v>191</v>
      </c>
      <c r="AH59" s="26" t="s">
        <v>191</v>
      </c>
      <c r="AI59" s="26" t="s">
        <v>191</v>
      </c>
      <c r="AJ59" s="26" t="s">
        <v>191</v>
      </c>
      <c r="AK59" s="26" t="s">
        <v>191</v>
      </c>
      <c r="AL59" s="26" t="s">
        <v>191</v>
      </c>
      <c r="AM59" s="26" t="s">
        <v>191</v>
      </c>
      <c r="AN59" s="26" t="s">
        <v>191</v>
      </c>
      <c r="AO59" s="26" t="s">
        <v>191</v>
      </c>
      <c r="AP59" s="26" t="s">
        <v>191</v>
      </c>
      <c r="AQ59" s="26" t="s">
        <v>191</v>
      </c>
      <c r="AR59" s="26" t="s">
        <v>191</v>
      </c>
      <c r="AS59" s="26" t="s">
        <v>191</v>
      </c>
      <c r="AT59" s="26" t="s">
        <v>191</v>
      </c>
      <c r="AU59" s="26" t="s">
        <v>191</v>
      </c>
      <c r="AV59" s="26" t="s">
        <v>191</v>
      </c>
      <c r="AW59" s="26" t="s">
        <v>191</v>
      </c>
      <c r="AX59" s="26" t="s">
        <v>191</v>
      </c>
      <c r="AY59" s="26" t="s">
        <v>191</v>
      </c>
      <c r="AZ59" s="26" t="s">
        <v>191</v>
      </c>
      <c r="BA59" s="26" t="s">
        <v>191</v>
      </c>
      <c r="BB59" s="26" t="s">
        <v>191</v>
      </c>
      <c r="BC59" s="26" t="s">
        <v>191</v>
      </c>
      <c r="BD59" s="26" t="s">
        <v>191</v>
      </c>
      <c r="BE59" s="26" t="s">
        <v>191</v>
      </c>
      <c r="BF59" s="26" t="s">
        <v>191</v>
      </c>
      <c r="BG59" s="26" t="s">
        <v>191</v>
      </c>
      <c r="BH59" s="26" t="s">
        <v>191</v>
      </c>
      <c r="BI59" s="26" t="s">
        <v>191</v>
      </c>
      <c r="BJ59" s="26" t="s">
        <v>191</v>
      </c>
      <c r="BK59" s="26" t="s">
        <v>191</v>
      </c>
      <c r="BL59" s="26" t="s">
        <v>191</v>
      </c>
      <c r="BM59" s="26" t="s">
        <v>191</v>
      </c>
      <c r="BN59" s="26" t="s">
        <v>191</v>
      </c>
      <c r="BO59" s="26" t="s">
        <v>191</v>
      </c>
      <c r="BP59" s="26" t="s">
        <v>191</v>
      </c>
      <c r="BQ59" s="26" t="s">
        <v>191</v>
      </c>
      <c r="BR59" s="26" t="s">
        <v>191</v>
      </c>
      <c r="BS59" s="26" t="s">
        <v>191</v>
      </c>
      <c r="BT59" s="26" t="s">
        <v>191</v>
      </c>
      <c r="BU59" s="26" t="s">
        <v>191</v>
      </c>
      <c r="BV59" s="26" t="s">
        <v>191</v>
      </c>
      <c r="BW59" s="26" t="s">
        <v>191</v>
      </c>
      <c r="BX59" s="26" t="s">
        <v>191</v>
      </c>
      <c r="BY59" s="26" t="s">
        <v>191</v>
      </c>
      <c r="BZ59" s="26" t="s">
        <v>191</v>
      </c>
      <c r="CA59" s="26" t="s">
        <v>191</v>
      </c>
      <c r="CB59" s="26" t="s">
        <v>191</v>
      </c>
      <c r="CC59" s="26" t="s">
        <v>191</v>
      </c>
      <c r="CD59" s="26" t="s">
        <v>191</v>
      </c>
      <c r="CE59" s="26" t="s">
        <v>191</v>
      </c>
      <c r="CF59" s="26" t="s">
        <v>191</v>
      </c>
      <c r="CG59" s="26" t="s">
        <v>191</v>
      </c>
      <c r="CH59" s="26" t="s">
        <v>191</v>
      </c>
      <c r="CI59" s="26" t="s">
        <v>191</v>
      </c>
      <c r="CJ59" s="26" t="s">
        <v>191</v>
      </c>
      <c r="CK59" s="26" t="s">
        <v>191</v>
      </c>
      <c r="CL59" s="26" t="s">
        <v>191</v>
      </c>
      <c r="CM59" s="26" t="s">
        <v>191</v>
      </c>
      <c r="CN59" s="26" t="s">
        <v>191</v>
      </c>
      <c r="CO59" s="26" t="s">
        <v>191</v>
      </c>
      <c r="CP59" s="26" t="s">
        <v>191</v>
      </c>
      <c r="CQ59" s="26" t="s">
        <v>191</v>
      </c>
      <c r="CR59" s="26" t="s">
        <v>191</v>
      </c>
      <c r="CS59" s="26" t="s">
        <v>191</v>
      </c>
      <c r="CT59" s="26" t="s">
        <v>191</v>
      </c>
      <c r="CU59" s="26" t="s">
        <v>191</v>
      </c>
      <c r="CV59" s="26" t="s">
        <v>191</v>
      </c>
      <c r="CW59" s="26" t="s">
        <v>191</v>
      </c>
      <c r="CX59" s="26" t="s">
        <v>191</v>
      </c>
      <c r="CY59" s="26" t="s">
        <v>191</v>
      </c>
      <c r="CZ59" s="26" t="s">
        <v>191</v>
      </c>
      <c r="DA59" s="26" t="s">
        <v>191</v>
      </c>
      <c r="DB59" s="26" t="s">
        <v>191</v>
      </c>
      <c r="DC59" s="26" t="s">
        <v>191</v>
      </c>
      <c r="DD59" s="26" t="s">
        <v>191</v>
      </c>
      <c r="DE59" s="26" t="s">
        <v>191</v>
      </c>
      <c r="DF59" s="26" t="s">
        <v>191</v>
      </c>
      <c r="DG59" s="26" t="s">
        <v>191</v>
      </c>
      <c r="DH59" s="26" t="s">
        <v>191</v>
      </c>
      <c r="DI59" s="26" t="s">
        <v>191</v>
      </c>
      <c r="DJ59" s="26" t="s">
        <v>191</v>
      </c>
      <c r="DK59" s="26" t="s">
        <v>191</v>
      </c>
      <c r="DL59" s="26" t="s">
        <v>191</v>
      </c>
      <c r="DM59" s="26" t="s">
        <v>191</v>
      </c>
      <c r="DN59" s="26" t="s">
        <v>191</v>
      </c>
      <c r="DO59" s="26" t="s">
        <v>191</v>
      </c>
      <c r="DP59" s="26" t="s">
        <v>191</v>
      </c>
      <c r="DQ59" s="26" t="s">
        <v>191</v>
      </c>
      <c r="DR59" s="26" t="s">
        <v>191</v>
      </c>
      <c r="DS59" s="26" t="s">
        <v>191</v>
      </c>
      <c r="DT59" s="26" t="s">
        <v>191</v>
      </c>
      <c r="DU59" s="26" t="s">
        <v>191</v>
      </c>
      <c r="DV59" s="26" t="s">
        <v>191</v>
      </c>
      <c r="DW59" s="26" t="s">
        <v>191</v>
      </c>
      <c r="DX59" s="26" t="s">
        <v>191</v>
      </c>
      <c r="DY59" s="26" t="s">
        <v>191</v>
      </c>
      <c r="DZ59" s="26" t="s">
        <v>191</v>
      </c>
      <c r="EA59" s="26" t="s">
        <v>191</v>
      </c>
      <c r="EB59" s="26" t="s">
        <v>191</v>
      </c>
      <c r="EC59" s="26" t="s">
        <v>191</v>
      </c>
      <c r="ED59" s="26" t="s">
        <v>191</v>
      </c>
      <c r="EE59" s="26" t="s">
        <v>191</v>
      </c>
      <c r="EF59" s="26" t="s">
        <v>191</v>
      </c>
      <c r="EG59" s="26" t="s">
        <v>191</v>
      </c>
      <c r="EH59" s="26" t="s">
        <v>191</v>
      </c>
      <c r="EI59" s="26" t="s">
        <v>191</v>
      </c>
      <c r="EJ59" s="26" t="s">
        <v>191</v>
      </c>
      <c r="EK59" s="26" t="s">
        <v>191</v>
      </c>
      <c r="EL59" s="26" t="s">
        <v>191</v>
      </c>
      <c r="EM59" s="26" t="s">
        <v>191</v>
      </c>
      <c r="EN59" s="26" t="s">
        <v>191</v>
      </c>
      <c r="EO59" s="26" t="s">
        <v>191</v>
      </c>
      <c r="EP59" s="26" t="s">
        <v>191</v>
      </c>
      <c r="EQ59" s="26" t="s">
        <v>191</v>
      </c>
      <c r="ER59" s="26" t="s">
        <v>191</v>
      </c>
      <c r="ES59" s="26" t="s">
        <v>191</v>
      </c>
      <c r="ET59" s="26" t="s">
        <v>191</v>
      </c>
      <c r="EU59" s="26" t="s">
        <v>191</v>
      </c>
      <c r="EV59" s="26" t="s">
        <v>191</v>
      </c>
      <c r="EW59" s="26" t="s">
        <v>191</v>
      </c>
      <c r="EX59" s="26" t="s">
        <v>191</v>
      </c>
      <c r="EY59" s="26" t="s">
        <v>191</v>
      </c>
      <c r="EZ59" s="26" t="s">
        <v>191</v>
      </c>
      <c r="FA59" s="26" t="s">
        <v>191</v>
      </c>
      <c r="FB59" s="26" t="s">
        <v>191</v>
      </c>
      <c r="FC59" s="26" t="s">
        <v>191</v>
      </c>
      <c r="FD59" s="26" t="s">
        <v>191</v>
      </c>
      <c r="FE59" s="26" t="s">
        <v>191</v>
      </c>
      <c r="FF59" s="26" t="s">
        <v>191</v>
      </c>
      <c r="FG59" s="26" t="s">
        <v>191</v>
      </c>
      <c r="FH59" s="26" t="s">
        <v>191</v>
      </c>
      <c r="FI59" s="26" t="s">
        <v>191</v>
      </c>
      <c r="FJ59" s="26" t="s">
        <v>191</v>
      </c>
      <c r="FK59" s="26" t="s">
        <v>191</v>
      </c>
      <c r="FL59" s="26" t="s">
        <v>191</v>
      </c>
      <c r="FM59" s="26" t="s">
        <v>191</v>
      </c>
      <c r="FN59" s="26" t="s">
        <v>191</v>
      </c>
      <c r="FO59" s="26" t="s">
        <v>191</v>
      </c>
      <c r="FP59" s="26" t="s">
        <v>191</v>
      </c>
      <c r="FQ59" s="26" t="s">
        <v>191</v>
      </c>
      <c r="FR59" s="26" t="s">
        <v>191</v>
      </c>
      <c r="FS59" s="26" t="s">
        <v>191</v>
      </c>
      <c r="FT59" s="26" t="s">
        <v>191</v>
      </c>
      <c r="FU59" s="26" t="s">
        <v>191</v>
      </c>
      <c r="FV59" s="26" t="s">
        <v>191</v>
      </c>
      <c r="FW59" s="26" t="s">
        <v>191</v>
      </c>
      <c r="FX59" s="26" t="s">
        <v>191</v>
      </c>
      <c r="FY59" s="26" t="s">
        <v>191</v>
      </c>
      <c r="FZ59" s="26" t="s">
        <v>191</v>
      </c>
      <c r="GA59" s="26" t="s">
        <v>191</v>
      </c>
      <c r="GB59" s="26" t="s">
        <v>191</v>
      </c>
      <c r="GC59" s="26" t="s">
        <v>191</v>
      </c>
      <c r="GD59" s="26" t="s">
        <v>191</v>
      </c>
    </row>
    <row r="60" spans="1:186" s="41" customFormat="1">
      <c r="A60" s="453" t="s">
        <v>261</v>
      </c>
      <c r="B60" s="458"/>
      <c r="C60" s="458" t="s">
        <v>90</v>
      </c>
      <c r="D60" s="458" t="s">
        <v>76</v>
      </c>
      <c r="E60" s="458" t="s">
        <v>68</v>
      </c>
      <c r="F60" s="458" t="s">
        <v>79</v>
      </c>
      <c r="G60" s="26">
        <v>3.36</v>
      </c>
      <c r="H60" s="26">
        <v>3.39</v>
      </c>
      <c r="I60" s="26">
        <v>3.38</v>
      </c>
      <c r="J60" s="26">
        <v>3.35</v>
      </c>
      <c r="K60" s="26">
        <v>3.39</v>
      </c>
      <c r="L60" s="26">
        <v>3.43</v>
      </c>
      <c r="M60" s="26">
        <v>3.47</v>
      </c>
      <c r="N60" s="26">
        <v>3.5</v>
      </c>
      <c r="O60" s="26">
        <v>3.5</v>
      </c>
      <c r="P60" s="26">
        <v>3.54</v>
      </c>
      <c r="Q60" s="26">
        <v>3.63</v>
      </c>
      <c r="R60" s="26">
        <v>3.83</v>
      </c>
      <c r="S60" s="26">
        <v>3.94</v>
      </c>
      <c r="T60" s="26">
        <v>3.93</v>
      </c>
      <c r="U60" s="26">
        <v>3.87</v>
      </c>
      <c r="V60" s="26">
        <v>3.76</v>
      </c>
      <c r="W60" s="26">
        <v>3.78</v>
      </c>
      <c r="X60" s="26">
        <v>3.8</v>
      </c>
      <c r="Y60" s="26">
        <v>3.84</v>
      </c>
      <c r="Z60" s="26">
        <v>3.86</v>
      </c>
      <c r="AA60" s="26">
        <v>3.86</v>
      </c>
      <c r="AB60" s="26">
        <v>3.9</v>
      </c>
      <c r="AC60" s="26">
        <v>3.97</v>
      </c>
      <c r="AD60" s="26">
        <v>4.1500000000000004</v>
      </c>
      <c r="AE60" s="26">
        <v>4.25</v>
      </c>
      <c r="AF60" s="26">
        <v>4.22</v>
      </c>
      <c r="AG60" s="26">
        <v>4.1399999999999997</v>
      </c>
      <c r="AH60" s="26">
        <v>3.94</v>
      </c>
      <c r="AI60" s="26">
        <v>3.96</v>
      </c>
      <c r="AJ60" s="26">
        <v>3.98</v>
      </c>
      <c r="AK60" s="26">
        <v>4.0199999999999996</v>
      </c>
      <c r="AL60" s="26">
        <v>4.04</v>
      </c>
      <c r="AM60" s="26">
        <v>4.04</v>
      </c>
      <c r="AN60" s="26">
        <v>4.08</v>
      </c>
      <c r="AO60" s="26">
        <v>4.1500000000000004</v>
      </c>
      <c r="AP60" s="26">
        <v>4.34</v>
      </c>
      <c r="AQ60" s="26">
        <v>4.4400000000000004</v>
      </c>
      <c r="AR60" s="26">
        <v>4.41</v>
      </c>
      <c r="AS60" s="26">
        <v>4.33</v>
      </c>
      <c r="AT60" s="26">
        <v>4.13</v>
      </c>
      <c r="AU60" s="26">
        <v>4.1399999999999997</v>
      </c>
      <c r="AV60" s="26">
        <v>4.16</v>
      </c>
      <c r="AW60" s="26">
        <v>4.2</v>
      </c>
      <c r="AX60" s="26">
        <v>4.22</v>
      </c>
      <c r="AY60" s="26">
        <v>4.22</v>
      </c>
      <c r="AZ60" s="26">
        <v>4.26</v>
      </c>
      <c r="BA60" s="26">
        <v>4.34</v>
      </c>
      <c r="BB60" s="26">
        <v>4.53</v>
      </c>
      <c r="BC60" s="26">
        <v>4.63</v>
      </c>
      <c r="BD60" s="26">
        <v>4.5999999999999996</v>
      </c>
      <c r="BE60" s="26">
        <v>4.5199999999999996</v>
      </c>
      <c r="BF60" s="26">
        <v>4.32</v>
      </c>
      <c r="BG60" s="26">
        <v>4.34</v>
      </c>
      <c r="BH60" s="26">
        <v>4.37</v>
      </c>
      <c r="BI60" s="26">
        <v>4.41</v>
      </c>
      <c r="BJ60" s="26">
        <v>4.42</v>
      </c>
      <c r="BK60" s="26">
        <v>4.43</v>
      </c>
      <c r="BL60" s="26">
        <v>4.47</v>
      </c>
      <c r="BM60" s="26">
        <v>4.5599999999999996</v>
      </c>
      <c r="BN60" s="26">
        <v>4.76</v>
      </c>
      <c r="BO60" s="26">
        <v>4.87</v>
      </c>
      <c r="BP60" s="26">
        <v>4.84</v>
      </c>
      <c r="BQ60" s="26">
        <v>4.76</v>
      </c>
      <c r="BR60" s="26">
        <v>4.57</v>
      </c>
      <c r="BS60" s="26">
        <v>4.59</v>
      </c>
      <c r="BT60" s="26">
        <v>4.62</v>
      </c>
      <c r="BU60" s="26">
        <v>4.66</v>
      </c>
      <c r="BV60" s="26">
        <v>4.68</v>
      </c>
      <c r="BW60" s="26">
        <v>4.6900000000000004</v>
      </c>
      <c r="BX60" s="26">
        <v>4.7300000000000004</v>
      </c>
      <c r="BY60" s="26">
        <v>4.83</v>
      </c>
      <c r="BZ60" s="26">
        <v>5.05</v>
      </c>
      <c r="CA60" s="26">
        <v>5.17</v>
      </c>
      <c r="CB60" s="26">
        <v>5.14</v>
      </c>
      <c r="CC60" s="26">
        <v>5.07</v>
      </c>
      <c r="CD60" s="26">
        <v>4.88</v>
      </c>
      <c r="CE60" s="26">
        <v>4.9000000000000004</v>
      </c>
      <c r="CF60" s="26">
        <v>4.93</v>
      </c>
      <c r="CG60" s="26">
        <v>4.9800000000000004</v>
      </c>
      <c r="CH60" s="26">
        <v>5</v>
      </c>
      <c r="CI60" s="26">
        <v>5</v>
      </c>
      <c r="CJ60" s="26">
        <v>5.04</v>
      </c>
      <c r="CK60" s="26">
        <v>5.15</v>
      </c>
      <c r="CL60" s="26">
        <v>5.38</v>
      </c>
      <c r="CM60" s="26">
        <v>5.5</v>
      </c>
      <c r="CN60" s="26">
        <v>5.48</v>
      </c>
      <c r="CO60" s="26">
        <v>5.41</v>
      </c>
      <c r="CP60" s="26">
        <v>5.23</v>
      </c>
      <c r="CQ60" s="26">
        <v>5.26</v>
      </c>
      <c r="CR60" s="26">
        <v>5.29</v>
      </c>
      <c r="CS60" s="26">
        <v>5.35</v>
      </c>
      <c r="CT60" s="26">
        <v>5.38</v>
      </c>
      <c r="CU60" s="26">
        <v>5.38</v>
      </c>
      <c r="CV60" s="26">
        <v>5.42</v>
      </c>
      <c r="CW60" s="26">
        <v>5.53</v>
      </c>
      <c r="CX60" s="26">
        <v>5.77</v>
      </c>
      <c r="CY60" s="26">
        <v>5.9</v>
      </c>
      <c r="CZ60" s="26">
        <v>5.89</v>
      </c>
      <c r="DA60" s="26">
        <v>5.81</v>
      </c>
      <c r="DB60" s="26">
        <v>5.65</v>
      </c>
      <c r="DC60" s="26">
        <v>5.68</v>
      </c>
      <c r="DD60" s="26">
        <v>5.72</v>
      </c>
      <c r="DE60" s="26">
        <v>5.78</v>
      </c>
      <c r="DF60" s="26">
        <v>5.82</v>
      </c>
      <c r="DG60" s="26">
        <v>5.79</v>
      </c>
      <c r="DH60" s="26">
        <v>5.83</v>
      </c>
      <c r="DI60" s="26">
        <v>5.93</v>
      </c>
      <c r="DJ60" s="26">
        <v>6.16</v>
      </c>
      <c r="DK60" s="26">
        <v>6.29</v>
      </c>
      <c r="DL60" s="26">
        <v>6.26</v>
      </c>
      <c r="DM60" s="26">
        <v>6.17</v>
      </c>
      <c r="DN60" s="26">
        <v>6.01</v>
      </c>
      <c r="DO60" s="26">
        <v>6.02</v>
      </c>
      <c r="DP60" s="26">
        <v>6.07</v>
      </c>
      <c r="DQ60" s="26">
        <v>6.14</v>
      </c>
      <c r="DR60" s="26">
        <v>6.17</v>
      </c>
      <c r="DS60" s="26">
        <v>6.15</v>
      </c>
      <c r="DT60" s="26">
        <v>6.19</v>
      </c>
      <c r="DU60" s="26">
        <v>6.31</v>
      </c>
      <c r="DV60" s="26">
        <v>6.52</v>
      </c>
      <c r="DW60" s="26">
        <v>6.66</v>
      </c>
      <c r="DX60" s="26">
        <v>6.62</v>
      </c>
      <c r="DY60" s="26">
        <v>6.53</v>
      </c>
      <c r="DZ60" s="26">
        <v>6.36</v>
      </c>
      <c r="EA60" s="26">
        <v>6.36</v>
      </c>
      <c r="EB60" s="26">
        <v>6.41</v>
      </c>
      <c r="EC60" s="26">
        <v>6.47</v>
      </c>
      <c r="ED60" s="26">
        <v>6.51</v>
      </c>
      <c r="EE60" s="26">
        <v>6.48</v>
      </c>
      <c r="EF60" s="26">
        <v>6.52</v>
      </c>
      <c r="EG60" s="26">
        <v>6.61</v>
      </c>
      <c r="EH60" s="26">
        <v>6.79</v>
      </c>
      <c r="EI60" s="26">
        <v>6.94</v>
      </c>
      <c r="EJ60" s="26">
        <v>6.91</v>
      </c>
      <c r="EK60" s="26">
        <v>6.78</v>
      </c>
      <c r="EL60" s="26">
        <v>6.65</v>
      </c>
      <c r="EM60" s="26">
        <v>6.67</v>
      </c>
      <c r="EN60" s="26">
        <v>6.77</v>
      </c>
      <c r="EO60" s="26">
        <v>6.89</v>
      </c>
      <c r="EP60" s="26">
        <v>6.96</v>
      </c>
      <c r="EQ60" s="26">
        <v>6.83</v>
      </c>
      <c r="ER60" s="26">
        <v>6.83</v>
      </c>
      <c r="ES60" s="26">
        <v>6.9</v>
      </c>
      <c r="ET60" s="26">
        <v>7.04</v>
      </c>
      <c r="EU60" s="26">
        <v>7.28</v>
      </c>
      <c r="EV60" s="26">
        <v>7.23</v>
      </c>
      <c r="EW60" s="26">
        <v>6.96</v>
      </c>
      <c r="EX60" s="26">
        <v>6.98</v>
      </c>
      <c r="EY60" s="26">
        <v>7.03</v>
      </c>
      <c r="EZ60" s="26">
        <v>7.16</v>
      </c>
      <c r="FA60" s="26">
        <v>7.33</v>
      </c>
      <c r="FB60" s="26">
        <v>7.38</v>
      </c>
      <c r="FC60" s="26">
        <v>7.13</v>
      </c>
      <c r="FD60" s="26">
        <v>7.09</v>
      </c>
      <c r="FE60" s="26">
        <v>7.14</v>
      </c>
      <c r="FF60" s="26">
        <v>7.28</v>
      </c>
      <c r="FG60" s="26">
        <v>7.5</v>
      </c>
      <c r="FH60" s="26">
        <v>7.58</v>
      </c>
      <c r="FI60" s="26">
        <v>7.29</v>
      </c>
      <c r="FJ60" s="26">
        <v>7.31</v>
      </c>
      <c r="FK60" s="26">
        <v>7.36</v>
      </c>
      <c r="FL60" s="26">
        <v>7.5</v>
      </c>
      <c r="FM60" s="26">
        <v>7.68</v>
      </c>
      <c r="FN60" s="26">
        <v>7.73</v>
      </c>
      <c r="FO60" s="26">
        <v>7.47</v>
      </c>
      <c r="FP60" s="26">
        <v>7.42</v>
      </c>
      <c r="FQ60" s="26">
        <v>7.48</v>
      </c>
      <c r="FR60" s="26">
        <v>7.62</v>
      </c>
      <c r="FS60" s="26">
        <v>7.82</v>
      </c>
      <c r="FT60" s="26">
        <v>7.87</v>
      </c>
      <c r="FU60" s="26">
        <v>7.57</v>
      </c>
      <c r="FV60" s="26">
        <v>7.59</v>
      </c>
      <c r="FW60" s="26">
        <v>7.65</v>
      </c>
      <c r="FX60" s="26">
        <v>7.79</v>
      </c>
      <c r="FY60" s="26">
        <v>7.98</v>
      </c>
      <c r="FZ60" s="26">
        <v>8.02</v>
      </c>
      <c r="GA60" s="26">
        <v>7.75</v>
      </c>
      <c r="GB60" s="26">
        <v>7.71</v>
      </c>
      <c r="GC60" s="26">
        <v>7.76</v>
      </c>
      <c r="GD60" s="26">
        <v>7.91</v>
      </c>
    </row>
    <row r="61" spans="1:186" s="41" customFormat="1">
      <c r="A61" s="60"/>
      <c r="B61" s="458"/>
      <c r="C61" s="458"/>
      <c r="D61" s="458"/>
      <c r="E61" s="458"/>
      <c r="F61" s="458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</row>
    <row r="62" spans="1:186" s="41" customFormat="1">
      <c r="A62" s="453" t="s">
        <v>262</v>
      </c>
      <c r="B62" s="458"/>
      <c r="C62" s="458" t="s">
        <v>185</v>
      </c>
      <c r="D62" s="458" t="s">
        <v>76</v>
      </c>
      <c r="E62" s="458" t="s">
        <v>68</v>
      </c>
      <c r="F62" s="458" t="s">
        <v>77</v>
      </c>
      <c r="G62" s="26" t="s">
        <v>191</v>
      </c>
      <c r="H62" s="26" t="s">
        <v>191</v>
      </c>
      <c r="I62" s="26" t="s">
        <v>191</v>
      </c>
      <c r="J62" s="26" t="s">
        <v>191</v>
      </c>
      <c r="K62" s="26" t="s">
        <v>191</v>
      </c>
      <c r="L62" s="26" t="s">
        <v>191</v>
      </c>
      <c r="M62" s="26" t="s">
        <v>191</v>
      </c>
      <c r="N62" s="26" t="s">
        <v>191</v>
      </c>
      <c r="O62" s="26" t="s">
        <v>191</v>
      </c>
      <c r="P62" s="26" t="s">
        <v>191</v>
      </c>
      <c r="Q62" s="26" t="s">
        <v>191</v>
      </c>
      <c r="R62" s="26" t="s">
        <v>191</v>
      </c>
      <c r="S62" s="26" t="s">
        <v>191</v>
      </c>
      <c r="T62" s="26" t="s">
        <v>191</v>
      </c>
      <c r="U62" s="26" t="s">
        <v>191</v>
      </c>
      <c r="V62" s="26" t="s">
        <v>191</v>
      </c>
      <c r="W62" s="26" t="s">
        <v>191</v>
      </c>
      <c r="X62" s="26" t="s">
        <v>191</v>
      </c>
      <c r="Y62" s="26" t="s">
        <v>191</v>
      </c>
      <c r="Z62" s="26" t="s">
        <v>191</v>
      </c>
      <c r="AA62" s="26" t="s">
        <v>191</v>
      </c>
      <c r="AB62" s="26" t="s">
        <v>191</v>
      </c>
      <c r="AC62" s="26" t="s">
        <v>191</v>
      </c>
      <c r="AD62" s="26" t="s">
        <v>191</v>
      </c>
      <c r="AE62" s="26" t="s">
        <v>191</v>
      </c>
      <c r="AF62" s="26" t="s">
        <v>191</v>
      </c>
      <c r="AG62" s="26" t="s">
        <v>191</v>
      </c>
      <c r="AH62" s="26" t="s">
        <v>191</v>
      </c>
      <c r="AI62" s="26" t="s">
        <v>191</v>
      </c>
      <c r="AJ62" s="26" t="s">
        <v>191</v>
      </c>
      <c r="AK62" s="26" t="s">
        <v>191</v>
      </c>
      <c r="AL62" s="26" t="s">
        <v>191</v>
      </c>
      <c r="AM62" s="26" t="s">
        <v>191</v>
      </c>
      <c r="AN62" s="26" t="s">
        <v>191</v>
      </c>
      <c r="AO62" s="26" t="s">
        <v>191</v>
      </c>
      <c r="AP62" s="26" t="s">
        <v>191</v>
      </c>
      <c r="AQ62" s="26" t="s">
        <v>191</v>
      </c>
      <c r="AR62" s="26" t="s">
        <v>191</v>
      </c>
      <c r="AS62" s="26" t="s">
        <v>191</v>
      </c>
      <c r="AT62" s="26" t="s">
        <v>191</v>
      </c>
      <c r="AU62" s="26" t="s">
        <v>191</v>
      </c>
      <c r="AV62" s="26" t="s">
        <v>191</v>
      </c>
      <c r="AW62" s="26" t="s">
        <v>191</v>
      </c>
      <c r="AX62" s="26" t="s">
        <v>191</v>
      </c>
      <c r="AY62" s="26" t="s">
        <v>191</v>
      </c>
      <c r="AZ62" s="26" t="s">
        <v>191</v>
      </c>
      <c r="BA62" s="26" t="s">
        <v>191</v>
      </c>
      <c r="BB62" s="26" t="s">
        <v>191</v>
      </c>
      <c r="BC62" s="26" t="s">
        <v>191</v>
      </c>
      <c r="BD62" s="26" t="s">
        <v>191</v>
      </c>
      <c r="BE62" s="26" t="s">
        <v>191</v>
      </c>
      <c r="BF62" s="26" t="s">
        <v>191</v>
      </c>
      <c r="BG62" s="26" t="s">
        <v>191</v>
      </c>
      <c r="BH62" s="26" t="s">
        <v>191</v>
      </c>
      <c r="BI62" s="26" t="s">
        <v>191</v>
      </c>
      <c r="BJ62" s="26" t="s">
        <v>191</v>
      </c>
      <c r="BK62" s="26" t="s">
        <v>191</v>
      </c>
      <c r="BL62" s="26" t="s">
        <v>191</v>
      </c>
      <c r="BM62" s="26" t="s">
        <v>191</v>
      </c>
      <c r="BN62" s="26" t="s">
        <v>191</v>
      </c>
      <c r="BO62" s="26" t="s">
        <v>191</v>
      </c>
      <c r="BP62" s="26" t="s">
        <v>191</v>
      </c>
      <c r="BQ62" s="26" t="s">
        <v>191</v>
      </c>
      <c r="BR62" s="26" t="s">
        <v>191</v>
      </c>
      <c r="BS62" s="26" t="s">
        <v>191</v>
      </c>
      <c r="BT62" s="26" t="s">
        <v>191</v>
      </c>
      <c r="BU62" s="26" t="s">
        <v>191</v>
      </c>
      <c r="BV62" s="26" t="s">
        <v>191</v>
      </c>
      <c r="BW62" s="26" t="s">
        <v>191</v>
      </c>
      <c r="BX62" s="26" t="s">
        <v>191</v>
      </c>
      <c r="BY62" s="26" t="s">
        <v>191</v>
      </c>
      <c r="BZ62" s="26" t="s">
        <v>191</v>
      </c>
      <c r="CA62" s="26" t="s">
        <v>191</v>
      </c>
      <c r="CB62" s="26" t="s">
        <v>191</v>
      </c>
      <c r="CC62" s="26" t="s">
        <v>191</v>
      </c>
      <c r="CD62" s="26" t="s">
        <v>191</v>
      </c>
      <c r="CE62" s="26" t="s">
        <v>191</v>
      </c>
      <c r="CF62" s="26" t="s">
        <v>191</v>
      </c>
      <c r="CG62" s="26" t="s">
        <v>191</v>
      </c>
      <c r="CH62" s="26" t="s">
        <v>191</v>
      </c>
      <c r="CI62" s="26" t="s">
        <v>191</v>
      </c>
      <c r="CJ62" s="26" t="s">
        <v>191</v>
      </c>
      <c r="CK62" s="26" t="s">
        <v>191</v>
      </c>
      <c r="CL62" s="26" t="s">
        <v>191</v>
      </c>
      <c r="CM62" s="26" t="s">
        <v>191</v>
      </c>
      <c r="CN62" s="26" t="s">
        <v>191</v>
      </c>
      <c r="CO62" s="26" t="s">
        <v>191</v>
      </c>
      <c r="CP62" s="26" t="s">
        <v>191</v>
      </c>
      <c r="CQ62" s="26" t="s">
        <v>191</v>
      </c>
      <c r="CR62" s="26" t="s">
        <v>191</v>
      </c>
      <c r="CS62" s="26" t="s">
        <v>191</v>
      </c>
      <c r="CT62" s="26" t="s">
        <v>191</v>
      </c>
      <c r="CU62" s="26" t="s">
        <v>191</v>
      </c>
      <c r="CV62" s="26" t="s">
        <v>191</v>
      </c>
      <c r="CW62" s="26" t="s">
        <v>191</v>
      </c>
      <c r="CX62" s="26" t="s">
        <v>191</v>
      </c>
      <c r="CY62" s="26" t="s">
        <v>191</v>
      </c>
      <c r="CZ62" s="26" t="s">
        <v>191</v>
      </c>
      <c r="DA62" s="26" t="s">
        <v>191</v>
      </c>
      <c r="DB62" s="26" t="s">
        <v>191</v>
      </c>
      <c r="DC62" s="26" t="s">
        <v>191</v>
      </c>
      <c r="DD62" s="26" t="s">
        <v>191</v>
      </c>
      <c r="DE62" s="26" t="s">
        <v>191</v>
      </c>
      <c r="DF62" s="26" t="s">
        <v>191</v>
      </c>
      <c r="DG62" s="26" t="s">
        <v>191</v>
      </c>
      <c r="DH62" s="26" t="s">
        <v>191</v>
      </c>
      <c r="DI62" s="26" t="s">
        <v>191</v>
      </c>
      <c r="DJ62" s="26" t="s">
        <v>191</v>
      </c>
      <c r="DK62" s="26" t="s">
        <v>191</v>
      </c>
      <c r="DL62" s="26" t="s">
        <v>191</v>
      </c>
      <c r="DM62" s="26" t="s">
        <v>191</v>
      </c>
      <c r="DN62" s="26" t="s">
        <v>191</v>
      </c>
      <c r="DO62" s="26" t="s">
        <v>191</v>
      </c>
      <c r="DP62" s="26" t="s">
        <v>191</v>
      </c>
      <c r="DQ62" s="26" t="s">
        <v>191</v>
      </c>
      <c r="DR62" s="26" t="s">
        <v>191</v>
      </c>
      <c r="DS62" s="26" t="s">
        <v>191</v>
      </c>
      <c r="DT62" s="26" t="s">
        <v>191</v>
      </c>
      <c r="DU62" s="26" t="s">
        <v>191</v>
      </c>
      <c r="DV62" s="26" t="s">
        <v>191</v>
      </c>
      <c r="DW62" s="26" t="s">
        <v>191</v>
      </c>
      <c r="DX62" s="26" t="s">
        <v>191</v>
      </c>
      <c r="DY62" s="26" t="s">
        <v>191</v>
      </c>
      <c r="DZ62" s="26" t="s">
        <v>191</v>
      </c>
      <c r="EA62" s="26" t="s">
        <v>191</v>
      </c>
      <c r="EB62" s="26" t="s">
        <v>191</v>
      </c>
      <c r="EC62" s="26" t="s">
        <v>191</v>
      </c>
      <c r="ED62" s="26" t="s">
        <v>191</v>
      </c>
      <c r="EE62" s="26" t="s">
        <v>191</v>
      </c>
      <c r="EF62" s="26" t="s">
        <v>191</v>
      </c>
      <c r="EG62" s="26" t="s">
        <v>191</v>
      </c>
      <c r="EH62" s="26" t="s">
        <v>191</v>
      </c>
      <c r="EI62" s="26" t="s">
        <v>191</v>
      </c>
      <c r="EJ62" s="26" t="s">
        <v>191</v>
      </c>
      <c r="EK62" s="26" t="s">
        <v>191</v>
      </c>
      <c r="EL62" s="26" t="s">
        <v>191</v>
      </c>
      <c r="EM62" s="26" t="s">
        <v>191</v>
      </c>
      <c r="EN62" s="26" t="s">
        <v>191</v>
      </c>
      <c r="EO62" s="26" t="s">
        <v>191</v>
      </c>
      <c r="EP62" s="26" t="s">
        <v>191</v>
      </c>
      <c r="EQ62" s="26" t="s">
        <v>191</v>
      </c>
      <c r="ER62" s="26" t="s">
        <v>191</v>
      </c>
      <c r="ES62" s="26" t="s">
        <v>191</v>
      </c>
      <c r="ET62" s="26" t="s">
        <v>191</v>
      </c>
      <c r="EU62" s="26" t="s">
        <v>191</v>
      </c>
      <c r="EV62" s="26" t="s">
        <v>191</v>
      </c>
      <c r="EW62" s="26" t="s">
        <v>191</v>
      </c>
      <c r="EX62" s="26" t="s">
        <v>191</v>
      </c>
      <c r="EY62" s="26" t="s">
        <v>191</v>
      </c>
      <c r="EZ62" s="26" t="s">
        <v>191</v>
      </c>
      <c r="FA62" s="26" t="s">
        <v>191</v>
      </c>
      <c r="FB62" s="26" t="s">
        <v>191</v>
      </c>
      <c r="FC62" s="26" t="s">
        <v>191</v>
      </c>
      <c r="FD62" s="26" t="s">
        <v>191</v>
      </c>
      <c r="FE62" s="26" t="s">
        <v>191</v>
      </c>
      <c r="FF62" s="26" t="s">
        <v>191</v>
      </c>
      <c r="FG62" s="26" t="s">
        <v>191</v>
      </c>
      <c r="FH62" s="26" t="s">
        <v>191</v>
      </c>
      <c r="FI62" s="26" t="s">
        <v>191</v>
      </c>
      <c r="FJ62" s="26" t="s">
        <v>191</v>
      </c>
      <c r="FK62" s="26" t="s">
        <v>191</v>
      </c>
      <c r="FL62" s="26" t="s">
        <v>191</v>
      </c>
      <c r="FM62" s="26" t="s">
        <v>191</v>
      </c>
      <c r="FN62" s="26" t="s">
        <v>191</v>
      </c>
      <c r="FO62" s="26" t="s">
        <v>191</v>
      </c>
      <c r="FP62" s="26" t="s">
        <v>191</v>
      </c>
      <c r="FQ62" s="26" t="s">
        <v>191</v>
      </c>
      <c r="FR62" s="26" t="s">
        <v>191</v>
      </c>
      <c r="FS62" s="26" t="s">
        <v>191</v>
      </c>
      <c r="FT62" s="26" t="s">
        <v>191</v>
      </c>
      <c r="FU62" s="26" t="s">
        <v>191</v>
      </c>
      <c r="FV62" s="26" t="s">
        <v>191</v>
      </c>
      <c r="FW62" s="26" t="s">
        <v>191</v>
      </c>
      <c r="FX62" s="26" t="s">
        <v>191</v>
      </c>
      <c r="FY62" s="26" t="s">
        <v>191</v>
      </c>
      <c r="FZ62" s="26" t="s">
        <v>191</v>
      </c>
      <c r="GA62" s="26" t="s">
        <v>191</v>
      </c>
      <c r="GB62" s="26" t="s">
        <v>191</v>
      </c>
      <c r="GC62" s="26" t="s">
        <v>191</v>
      </c>
      <c r="GD62" s="26" t="s">
        <v>191</v>
      </c>
    </row>
    <row r="63" spans="1:186" s="41" customFormat="1">
      <c r="A63" s="453" t="s">
        <v>262</v>
      </c>
      <c r="B63" s="458"/>
      <c r="C63" s="458" t="s">
        <v>185</v>
      </c>
      <c r="D63" s="458" t="s">
        <v>76</v>
      </c>
      <c r="E63" s="458" t="s">
        <v>68</v>
      </c>
      <c r="F63" s="458" t="s">
        <v>78</v>
      </c>
      <c r="G63" s="26" t="s">
        <v>191</v>
      </c>
      <c r="H63" s="26" t="s">
        <v>191</v>
      </c>
      <c r="I63" s="26" t="s">
        <v>191</v>
      </c>
      <c r="J63" s="26" t="s">
        <v>191</v>
      </c>
      <c r="K63" s="26" t="s">
        <v>191</v>
      </c>
      <c r="L63" s="26" t="s">
        <v>191</v>
      </c>
      <c r="M63" s="26" t="s">
        <v>191</v>
      </c>
      <c r="N63" s="26" t="s">
        <v>191</v>
      </c>
      <c r="O63" s="26" t="s">
        <v>191</v>
      </c>
      <c r="P63" s="26" t="s">
        <v>191</v>
      </c>
      <c r="Q63" s="26" t="s">
        <v>191</v>
      </c>
      <c r="R63" s="26" t="s">
        <v>191</v>
      </c>
      <c r="S63" s="26" t="s">
        <v>191</v>
      </c>
      <c r="T63" s="26" t="s">
        <v>191</v>
      </c>
      <c r="U63" s="26" t="s">
        <v>191</v>
      </c>
      <c r="V63" s="26" t="s">
        <v>191</v>
      </c>
      <c r="W63" s="26" t="s">
        <v>191</v>
      </c>
      <c r="X63" s="26" t="s">
        <v>191</v>
      </c>
      <c r="Y63" s="26" t="s">
        <v>191</v>
      </c>
      <c r="Z63" s="26" t="s">
        <v>191</v>
      </c>
      <c r="AA63" s="26" t="s">
        <v>191</v>
      </c>
      <c r="AB63" s="26" t="s">
        <v>191</v>
      </c>
      <c r="AC63" s="26" t="s">
        <v>191</v>
      </c>
      <c r="AD63" s="26" t="s">
        <v>191</v>
      </c>
      <c r="AE63" s="26" t="s">
        <v>191</v>
      </c>
      <c r="AF63" s="26" t="s">
        <v>191</v>
      </c>
      <c r="AG63" s="26" t="s">
        <v>191</v>
      </c>
      <c r="AH63" s="26" t="s">
        <v>191</v>
      </c>
      <c r="AI63" s="26" t="s">
        <v>191</v>
      </c>
      <c r="AJ63" s="26" t="s">
        <v>191</v>
      </c>
      <c r="AK63" s="26" t="s">
        <v>191</v>
      </c>
      <c r="AL63" s="26" t="s">
        <v>191</v>
      </c>
      <c r="AM63" s="26" t="s">
        <v>191</v>
      </c>
      <c r="AN63" s="26" t="s">
        <v>191</v>
      </c>
      <c r="AO63" s="26" t="s">
        <v>191</v>
      </c>
      <c r="AP63" s="26" t="s">
        <v>191</v>
      </c>
      <c r="AQ63" s="26" t="s">
        <v>191</v>
      </c>
      <c r="AR63" s="26" t="s">
        <v>191</v>
      </c>
      <c r="AS63" s="26" t="s">
        <v>191</v>
      </c>
      <c r="AT63" s="26" t="s">
        <v>191</v>
      </c>
      <c r="AU63" s="26" t="s">
        <v>191</v>
      </c>
      <c r="AV63" s="26" t="s">
        <v>191</v>
      </c>
      <c r="AW63" s="26" t="s">
        <v>191</v>
      </c>
      <c r="AX63" s="26" t="s">
        <v>191</v>
      </c>
      <c r="AY63" s="26" t="s">
        <v>191</v>
      </c>
      <c r="AZ63" s="26" t="s">
        <v>191</v>
      </c>
      <c r="BA63" s="26" t="s">
        <v>191</v>
      </c>
      <c r="BB63" s="26" t="s">
        <v>191</v>
      </c>
      <c r="BC63" s="26" t="s">
        <v>191</v>
      </c>
      <c r="BD63" s="26" t="s">
        <v>191</v>
      </c>
      <c r="BE63" s="26" t="s">
        <v>191</v>
      </c>
      <c r="BF63" s="26" t="s">
        <v>191</v>
      </c>
      <c r="BG63" s="26" t="s">
        <v>191</v>
      </c>
      <c r="BH63" s="26" t="s">
        <v>191</v>
      </c>
      <c r="BI63" s="26" t="s">
        <v>191</v>
      </c>
      <c r="BJ63" s="26" t="s">
        <v>191</v>
      </c>
      <c r="BK63" s="26" t="s">
        <v>191</v>
      </c>
      <c r="BL63" s="26" t="s">
        <v>191</v>
      </c>
      <c r="BM63" s="26" t="s">
        <v>191</v>
      </c>
      <c r="BN63" s="26" t="s">
        <v>191</v>
      </c>
      <c r="BO63" s="26" t="s">
        <v>191</v>
      </c>
      <c r="BP63" s="26" t="s">
        <v>191</v>
      </c>
      <c r="BQ63" s="26" t="s">
        <v>191</v>
      </c>
      <c r="BR63" s="26" t="s">
        <v>191</v>
      </c>
      <c r="BS63" s="26" t="s">
        <v>191</v>
      </c>
      <c r="BT63" s="26" t="s">
        <v>191</v>
      </c>
      <c r="BU63" s="26" t="s">
        <v>191</v>
      </c>
      <c r="BV63" s="26" t="s">
        <v>191</v>
      </c>
      <c r="BW63" s="26" t="s">
        <v>191</v>
      </c>
      <c r="BX63" s="26" t="s">
        <v>191</v>
      </c>
      <c r="BY63" s="26" t="s">
        <v>191</v>
      </c>
      <c r="BZ63" s="26" t="s">
        <v>191</v>
      </c>
      <c r="CA63" s="26" t="s">
        <v>191</v>
      </c>
      <c r="CB63" s="26" t="s">
        <v>191</v>
      </c>
      <c r="CC63" s="26" t="s">
        <v>191</v>
      </c>
      <c r="CD63" s="26" t="s">
        <v>191</v>
      </c>
      <c r="CE63" s="26" t="s">
        <v>191</v>
      </c>
      <c r="CF63" s="26" t="s">
        <v>191</v>
      </c>
      <c r="CG63" s="26" t="s">
        <v>191</v>
      </c>
      <c r="CH63" s="26" t="s">
        <v>191</v>
      </c>
      <c r="CI63" s="26" t="s">
        <v>191</v>
      </c>
      <c r="CJ63" s="26" t="s">
        <v>191</v>
      </c>
      <c r="CK63" s="26" t="s">
        <v>191</v>
      </c>
      <c r="CL63" s="26" t="s">
        <v>191</v>
      </c>
      <c r="CM63" s="26" t="s">
        <v>191</v>
      </c>
      <c r="CN63" s="26" t="s">
        <v>191</v>
      </c>
      <c r="CO63" s="26" t="s">
        <v>191</v>
      </c>
      <c r="CP63" s="26" t="s">
        <v>191</v>
      </c>
      <c r="CQ63" s="26" t="s">
        <v>191</v>
      </c>
      <c r="CR63" s="26" t="s">
        <v>191</v>
      </c>
      <c r="CS63" s="26" t="s">
        <v>191</v>
      </c>
      <c r="CT63" s="26" t="s">
        <v>191</v>
      </c>
      <c r="CU63" s="26" t="s">
        <v>191</v>
      </c>
      <c r="CV63" s="26" t="s">
        <v>191</v>
      </c>
      <c r="CW63" s="26" t="s">
        <v>191</v>
      </c>
      <c r="CX63" s="26" t="s">
        <v>191</v>
      </c>
      <c r="CY63" s="26" t="s">
        <v>191</v>
      </c>
      <c r="CZ63" s="26" t="s">
        <v>191</v>
      </c>
      <c r="DA63" s="26" t="s">
        <v>191</v>
      </c>
      <c r="DB63" s="26" t="s">
        <v>191</v>
      </c>
      <c r="DC63" s="26" t="s">
        <v>191</v>
      </c>
      <c r="DD63" s="26" t="s">
        <v>191</v>
      </c>
      <c r="DE63" s="26" t="s">
        <v>191</v>
      </c>
      <c r="DF63" s="26" t="s">
        <v>191</v>
      </c>
      <c r="DG63" s="26" t="s">
        <v>191</v>
      </c>
      <c r="DH63" s="26" t="s">
        <v>191</v>
      </c>
      <c r="DI63" s="26" t="s">
        <v>191</v>
      </c>
      <c r="DJ63" s="26" t="s">
        <v>191</v>
      </c>
      <c r="DK63" s="26" t="s">
        <v>191</v>
      </c>
      <c r="DL63" s="26" t="s">
        <v>191</v>
      </c>
      <c r="DM63" s="26" t="s">
        <v>191</v>
      </c>
      <c r="DN63" s="26" t="s">
        <v>191</v>
      </c>
      <c r="DO63" s="26" t="s">
        <v>191</v>
      </c>
      <c r="DP63" s="26" t="s">
        <v>191</v>
      </c>
      <c r="DQ63" s="26" t="s">
        <v>191</v>
      </c>
      <c r="DR63" s="26" t="s">
        <v>191</v>
      </c>
      <c r="DS63" s="26" t="s">
        <v>191</v>
      </c>
      <c r="DT63" s="26" t="s">
        <v>191</v>
      </c>
      <c r="DU63" s="26" t="s">
        <v>191</v>
      </c>
      <c r="DV63" s="26" t="s">
        <v>191</v>
      </c>
      <c r="DW63" s="26" t="s">
        <v>191</v>
      </c>
      <c r="DX63" s="26" t="s">
        <v>191</v>
      </c>
      <c r="DY63" s="26" t="s">
        <v>191</v>
      </c>
      <c r="DZ63" s="26" t="s">
        <v>191</v>
      </c>
      <c r="EA63" s="26" t="s">
        <v>191</v>
      </c>
      <c r="EB63" s="26" t="s">
        <v>191</v>
      </c>
      <c r="EC63" s="26" t="s">
        <v>191</v>
      </c>
      <c r="ED63" s="26" t="s">
        <v>191</v>
      </c>
      <c r="EE63" s="26" t="s">
        <v>191</v>
      </c>
      <c r="EF63" s="26" t="s">
        <v>191</v>
      </c>
      <c r="EG63" s="26" t="s">
        <v>191</v>
      </c>
      <c r="EH63" s="26" t="s">
        <v>191</v>
      </c>
      <c r="EI63" s="26" t="s">
        <v>191</v>
      </c>
      <c r="EJ63" s="26" t="s">
        <v>191</v>
      </c>
      <c r="EK63" s="26" t="s">
        <v>191</v>
      </c>
      <c r="EL63" s="26" t="s">
        <v>191</v>
      </c>
      <c r="EM63" s="26" t="s">
        <v>191</v>
      </c>
      <c r="EN63" s="26" t="s">
        <v>191</v>
      </c>
      <c r="EO63" s="26" t="s">
        <v>191</v>
      </c>
      <c r="EP63" s="26" t="s">
        <v>191</v>
      </c>
      <c r="EQ63" s="26" t="s">
        <v>191</v>
      </c>
      <c r="ER63" s="26" t="s">
        <v>191</v>
      </c>
      <c r="ES63" s="26" t="s">
        <v>191</v>
      </c>
      <c r="ET63" s="26" t="s">
        <v>191</v>
      </c>
      <c r="EU63" s="26" t="s">
        <v>191</v>
      </c>
      <c r="EV63" s="26" t="s">
        <v>191</v>
      </c>
      <c r="EW63" s="26" t="s">
        <v>191</v>
      </c>
      <c r="EX63" s="26" t="s">
        <v>191</v>
      </c>
      <c r="EY63" s="26" t="s">
        <v>191</v>
      </c>
      <c r="EZ63" s="26" t="s">
        <v>191</v>
      </c>
      <c r="FA63" s="26" t="s">
        <v>191</v>
      </c>
      <c r="FB63" s="26" t="s">
        <v>191</v>
      </c>
      <c r="FC63" s="26" t="s">
        <v>191</v>
      </c>
      <c r="FD63" s="26" t="s">
        <v>191</v>
      </c>
      <c r="FE63" s="26" t="s">
        <v>191</v>
      </c>
      <c r="FF63" s="26" t="s">
        <v>191</v>
      </c>
      <c r="FG63" s="26" t="s">
        <v>191</v>
      </c>
      <c r="FH63" s="26" t="s">
        <v>191</v>
      </c>
      <c r="FI63" s="26" t="s">
        <v>191</v>
      </c>
      <c r="FJ63" s="26" t="s">
        <v>191</v>
      </c>
      <c r="FK63" s="26" t="s">
        <v>191</v>
      </c>
      <c r="FL63" s="26" t="s">
        <v>191</v>
      </c>
      <c r="FM63" s="26" t="s">
        <v>191</v>
      </c>
      <c r="FN63" s="26" t="s">
        <v>191</v>
      </c>
      <c r="FO63" s="26" t="s">
        <v>191</v>
      </c>
      <c r="FP63" s="26" t="s">
        <v>191</v>
      </c>
      <c r="FQ63" s="26" t="s">
        <v>191</v>
      </c>
      <c r="FR63" s="26" t="s">
        <v>191</v>
      </c>
      <c r="FS63" s="26" t="s">
        <v>191</v>
      </c>
      <c r="FT63" s="26" t="s">
        <v>191</v>
      </c>
      <c r="FU63" s="26" t="s">
        <v>191</v>
      </c>
      <c r="FV63" s="26" t="s">
        <v>191</v>
      </c>
      <c r="FW63" s="26" t="s">
        <v>191</v>
      </c>
      <c r="FX63" s="26" t="s">
        <v>191</v>
      </c>
      <c r="FY63" s="26" t="s">
        <v>191</v>
      </c>
      <c r="FZ63" s="26" t="s">
        <v>191</v>
      </c>
      <c r="GA63" s="26" t="s">
        <v>191</v>
      </c>
      <c r="GB63" s="26" t="s">
        <v>191</v>
      </c>
      <c r="GC63" s="26" t="s">
        <v>191</v>
      </c>
      <c r="GD63" s="26" t="s">
        <v>191</v>
      </c>
    </row>
    <row r="64" spans="1:186" s="41" customFormat="1">
      <c r="A64" s="453" t="s">
        <v>262</v>
      </c>
      <c r="B64" s="458"/>
      <c r="C64" s="458" t="s">
        <v>185</v>
      </c>
      <c r="D64" s="458" t="s">
        <v>76</v>
      </c>
      <c r="E64" s="458" t="s">
        <v>68</v>
      </c>
      <c r="F64" s="458" t="s">
        <v>79</v>
      </c>
      <c r="G64" s="26">
        <v>27.49</v>
      </c>
      <c r="H64" s="26">
        <v>27.86</v>
      </c>
      <c r="I64" s="26">
        <v>25.9</v>
      </c>
      <c r="J64" s="26">
        <v>24.15</v>
      </c>
      <c r="K64" s="26">
        <v>22.82</v>
      </c>
      <c r="L64" s="26">
        <v>23.02</v>
      </c>
      <c r="M64" s="26">
        <v>25.02</v>
      </c>
      <c r="N64" s="26">
        <v>24.53</v>
      </c>
      <c r="O64" s="26">
        <v>23.13</v>
      </c>
      <c r="P64" s="26">
        <v>24.05</v>
      </c>
      <c r="Q64" s="26">
        <v>24.3</v>
      </c>
      <c r="R64" s="26">
        <v>25.15</v>
      </c>
      <c r="S64" s="26">
        <v>28.67</v>
      </c>
      <c r="T64" s="26">
        <v>29.05</v>
      </c>
      <c r="U64" s="26">
        <v>25.59</v>
      </c>
      <c r="V64" s="26">
        <v>24.98</v>
      </c>
      <c r="W64" s="26">
        <v>23.8</v>
      </c>
      <c r="X64" s="26">
        <v>24.9</v>
      </c>
      <c r="Y64" s="26">
        <v>26.51</v>
      </c>
      <c r="Z64" s="26">
        <v>26</v>
      </c>
      <c r="AA64" s="26">
        <v>23.2</v>
      </c>
      <c r="AB64" s="26">
        <v>24.26</v>
      </c>
      <c r="AC64" s="26">
        <v>25.05</v>
      </c>
      <c r="AD64" s="26">
        <v>24.9</v>
      </c>
      <c r="AE64" s="26">
        <v>29.62</v>
      </c>
      <c r="AF64" s="26">
        <v>30.01</v>
      </c>
      <c r="AG64" s="26">
        <v>26.65</v>
      </c>
      <c r="AH64" s="26">
        <v>26.03</v>
      </c>
      <c r="AI64" s="26">
        <v>25.2</v>
      </c>
      <c r="AJ64" s="26">
        <v>26.35</v>
      </c>
      <c r="AK64" s="26">
        <v>27.88</v>
      </c>
      <c r="AL64" s="26">
        <v>27.34</v>
      </c>
      <c r="AM64" s="26">
        <v>24.45</v>
      </c>
      <c r="AN64" s="26">
        <v>25.49</v>
      </c>
      <c r="AO64" s="26">
        <v>26.33</v>
      </c>
      <c r="AP64" s="26">
        <v>26.17</v>
      </c>
      <c r="AQ64" s="26">
        <v>31.9</v>
      </c>
      <c r="AR64" s="26">
        <v>32.33</v>
      </c>
      <c r="AS64" s="26">
        <v>28.44</v>
      </c>
      <c r="AT64" s="26">
        <v>27.77</v>
      </c>
      <c r="AU64" s="26">
        <v>26.8</v>
      </c>
      <c r="AV64" s="26">
        <v>27.75</v>
      </c>
      <c r="AW64" s="26">
        <v>30.12</v>
      </c>
      <c r="AX64" s="26">
        <v>29.54</v>
      </c>
      <c r="AY64" s="26">
        <v>26.7</v>
      </c>
      <c r="AZ64" s="26">
        <v>27.56</v>
      </c>
      <c r="BA64" s="26">
        <v>28.46</v>
      </c>
      <c r="BB64" s="26">
        <v>28.3</v>
      </c>
      <c r="BC64" s="26">
        <v>33.54</v>
      </c>
      <c r="BD64" s="26">
        <v>33.99</v>
      </c>
      <c r="BE64" s="26">
        <v>30.22</v>
      </c>
      <c r="BF64" s="26">
        <v>29.51</v>
      </c>
      <c r="BG64" s="26">
        <v>27.65</v>
      </c>
      <c r="BH64" s="26">
        <v>28.5</v>
      </c>
      <c r="BI64" s="26">
        <v>30.48</v>
      </c>
      <c r="BJ64" s="26">
        <v>29.89</v>
      </c>
      <c r="BK64" s="26">
        <v>27.5</v>
      </c>
      <c r="BL64" s="26">
        <v>28.68</v>
      </c>
      <c r="BM64" s="26">
        <v>29.62</v>
      </c>
      <c r="BN64" s="26">
        <v>29.45</v>
      </c>
      <c r="BO64" s="26">
        <v>34.92</v>
      </c>
      <c r="BP64" s="26">
        <v>35.69</v>
      </c>
      <c r="BQ64" s="26">
        <v>32.36</v>
      </c>
      <c r="BR64" s="26">
        <v>32.03</v>
      </c>
      <c r="BS64" s="26">
        <v>30.87</v>
      </c>
      <c r="BT64" s="26">
        <v>32.31</v>
      </c>
      <c r="BU64" s="26">
        <v>35.93</v>
      </c>
      <c r="BV64" s="26">
        <v>35.869999999999997</v>
      </c>
      <c r="BW64" s="26">
        <v>33.47</v>
      </c>
      <c r="BX64" s="26">
        <v>33.450000000000003</v>
      </c>
      <c r="BY64" s="26">
        <v>35.369999999999997</v>
      </c>
      <c r="BZ64" s="26">
        <v>35.950000000000003</v>
      </c>
      <c r="CA64" s="26">
        <v>39.770000000000003</v>
      </c>
      <c r="CB64" s="26">
        <v>40.869999999999997</v>
      </c>
      <c r="CC64" s="26">
        <v>38.520000000000003</v>
      </c>
      <c r="CD64" s="26">
        <v>37.83</v>
      </c>
      <c r="CE64" s="26">
        <v>36.19</v>
      </c>
      <c r="CF64" s="26">
        <v>38.08</v>
      </c>
      <c r="CG64" s="26">
        <v>45.66</v>
      </c>
      <c r="CH64" s="26">
        <v>45.35</v>
      </c>
      <c r="CI64" s="26">
        <v>40.33</v>
      </c>
      <c r="CJ64" s="26">
        <v>39.89</v>
      </c>
      <c r="CK64" s="26">
        <v>42.79</v>
      </c>
      <c r="CL64" s="26">
        <v>43.26</v>
      </c>
      <c r="CM64" s="26">
        <v>45.26</v>
      </c>
      <c r="CN64" s="26">
        <v>45.96</v>
      </c>
      <c r="CO64" s="26">
        <v>44.03</v>
      </c>
      <c r="CP64" s="26">
        <v>42.76</v>
      </c>
      <c r="CQ64" s="26">
        <v>41.48</v>
      </c>
      <c r="CR64" s="26">
        <v>43.68</v>
      </c>
      <c r="CS64" s="26">
        <v>52.27</v>
      </c>
      <c r="CT64" s="26">
        <v>50.81</v>
      </c>
      <c r="CU64" s="26">
        <v>43.88</v>
      </c>
      <c r="CV64" s="26">
        <v>43.22</v>
      </c>
      <c r="CW64" s="26">
        <v>44.92</v>
      </c>
      <c r="CX64" s="26">
        <v>45.13</v>
      </c>
      <c r="CY64" s="26">
        <v>47.98</v>
      </c>
      <c r="CZ64" s="26">
        <v>48.01</v>
      </c>
      <c r="DA64" s="26">
        <v>45.91</v>
      </c>
      <c r="DB64" s="26">
        <v>45.39</v>
      </c>
      <c r="DC64" s="26">
        <v>43.29</v>
      </c>
      <c r="DD64" s="26">
        <v>45.76</v>
      </c>
      <c r="DE64" s="26">
        <v>54.88</v>
      </c>
      <c r="DF64" s="26">
        <v>52.3</v>
      </c>
      <c r="DG64" s="26">
        <v>44.76</v>
      </c>
      <c r="DH64" s="26">
        <v>44.64</v>
      </c>
      <c r="DI64" s="26">
        <v>46.96</v>
      </c>
      <c r="DJ64" s="26">
        <v>46.66</v>
      </c>
      <c r="DK64" s="26">
        <v>49.17</v>
      </c>
      <c r="DL64" s="26">
        <v>49.06</v>
      </c>
      <c r="DM64" s="26">
        <v>47.22</v>
      </c>
      <c r="DN64" s="26">
        <v>46.42</v>
      </c>
      <c r="DO64" s="26">
        <v>44.19</v>
      </c>
      <c r="DP64" s="26">
        <v>46.81</v>
      </c>
      <c r="DQ64" s="26">
        <v>55.69</v>
      </c>
      <c r="DR64" s="26">
        <v>51.87</v>
      </c>
      <c r="DS64" s="26">
        <v>45.96</v>
      </c>
      <c r="DT64" s="26">
        <v>46.46</v>
      </c>
      <c r="DU64" s="26">
        <v>48.55</v>
      </c>
      <c r="DV64" s="26">
        <v>48.58</v>
      </c>
      <c r="DW64" s="26">
        <v>50.57</v>
      </c>
      <c r="DX64" s="26">
        <v>50.04</v>
      </c>
      <c r="DY64" s="26">
        <v>48.62</v>
      </c>
      <c r="DZ64" s="26">
        <v>48.25</v>
      </c>
      <c r="EA64" s="26">
        <v>45.89</v>
      </c>
      <c r="EB64" s="26">
        <v>47.4</v>
      </c>
      <c r="EC64" s="26">
        <v>55.53</v>
      </c>
      <c r="ED64" s="26">
        <v>52.13</v>
      </c>
      <c r="EE64" s="26">
        <v>47.63</v>
      </c>
      <c r="EF64" s="26">
        <v>46.76</v>
      </c>
      <c r="EG64" s="26">
        <v>48.86</v>
      </c>
      <c r="EH64" s="26">
        <v>49.28</v>
      </c>
      <c r="EI64" s="26">
        <v>50.93</v>
      </c>
      <c r="EJ64" s="26">
        <v>51.07</v>
      </c>
      <c r="EK64" s="26">
        <v>49.88</v>
      </c>
      <c r="EL64" s="26">
        <v>49.04</v>
      </c>
      <c r="EM64" s="26">
        <v>47.25</v>
      </c>
      <c r="EN64" s="26">
        <v>47.6</v>
      </c>
      <c r="EO64" s="26">
        <v>56.28</v>
      </c>
      <c r="EP64" s="26">
        <v>55.27</v>
      </c>
      <c r="EQ64" s="26">
        <v>49.2</v>
      </c>
      <c r="ER64" s="26">
        <v>48.36</v>
      </c>
      <c r="ES64" s="26">
        <v>50.14</v>
      </c>
      <c r="ET64" s="26">
        <v>50.77</v>
      </c>
      <c r="EU64" s="26">
        <v>53.35</v>
      </c>
      <c r="EV64" s="26">
        <v>53.18</v>
      </c>
      <c r="EW64" s="26">
        <v>51.66</v>
      </c>
      <c r="EX64" s="26">
        <v>50.85</v>
      </c>
      <c r="EY64" s="26">
        <v>49.73</v>
      </c>
      <c r="EZ64" s="26">
        <v>49.9</v>
      </c>
      <c r="FA64" s="26">
        <v>58.33</v>
      </c>
      <c r="FB64" s="26">
        <v>57.05</v>
      </c>
      <c r="FC64" s="26">
        <v>50.85</v>
      </c>
      <c r="FD64" s="26">
        <v>50.92</v>
      </c>
      <c r="FE64" s="26">
        <v>52.56</v>
      </c>
      <c r="FF64" s="26">
        <v>52.88</v>
      </c>
      <c r="FG64" s="26">
        <v>56.84</v>
      </c>
      <c r="FH64" s="26">
        <v>56.85</v>
      </c>
      <c r="FI64" s="26">
        <v>55.95</v>
      </c>
      <c r="FJ64" s="26">
        <v>55</v>
      </c>
      <c r="FK64" s="26">
        <v>53.75</v>
      </c>
      <c r="FL64" s="26">
        <v>54.07</v>
      </c>
      <c r="FM64" s="26">
        <v>62.06</v>
      </c>
      <c r="FN64" s="26">
        <v>61.05</v>
      </c>
      <c r="FO64" s="26">
        <v>55.26</v>
      </c>
      <c r="FP64" s="26">
        <v>55.78</v>
      </c>
      <c r="FQ64" s="26">
        <v>56.72</v>
      </c>
      <c r="FR64" s="26">
        <v>56.92</v>
      </c>
      <c r="FS64" s="26">
        <v>60.28</v>
      </c>
      <c r="FT64" s="26">
        <v>60.16</v>
      </c>
      <c r="FU64" s="26">
        <v>59.37</v>
      </c>
      <c r="FV64" s="26">
        <v>57.69</v>
      </c>
      <c r="FW64" s="26">
        <v>56.67</v>
      </c>
      <c r="FX64" s="26">
        <v>57.17</v>
      </c>
      <c r="FY64" s="26">
        <v>65.180000000000007</v>
      </c>
      <c r="FZ64" s="26">
        <v>63.16</v>
      </c>
      <c r="GA64" s="26">
        <v>57.78</v>
      </c>
      <c r="GB64" s="26">
        <v>58.66</v>
      </c>
      <c r="GC64" s="26">
        <v>60</v>
      </c>
      <c r="GD64" s="26">
        <v>60.07</v>
      </c>
    </row>
    <row r="65" spans="1:342" s="41" customFormat="1">
      <c r="A65" s="60"/>
      <c r="B65" s="458"/>
      <c r="C65" s="458"/>
      <c r="D65" s="458"/>
      <c r="E65" s="458"/>
      <c r="F65" s="458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</row>
    <row r="66" spans="1:342" s="41" customFormat="1">
      <c r="A66" s="60"/>
      <c r="B66" s="458"/>
      <c r="C66" s="458" t="s">
        <v>172</v>
      </c>
      <c r="D66" s="458" t="s">
        <v>76</v>
      </c>
      <c r="E66" s="458" t="s">
        <v>68</v>
      </c>
      <c r="F66" s="458" t="s">
        <v>77</v>
      </c>
      <c r="G66" s="26" t="s">
        <v>191</v>
      </c>
      <c r="H66" s="26" t="s">
        <v>191</v>
      </c>
      <c r="I66" s="26" t="s">
        <v>191</v>
      </c>
      <c r="J66" s="26" t="s">
        <v>191</v>
      </c>
      <c r="K66" s="26" t="s">
        <v>191</v>
      </c>
      <c r="L66" s="26" t="s">
        <v>191</v>
      </c>
      <c r="M66" s="26" t="s">
        <v>191</v>
      </c>
      <c r="N66" s="26" t="s">
        <v>191</v>
      </c>
      <c r="O66" s="26" t="s">
        <v>191</v>
      </c>
      <c r="P66" s="26" t="s">
        <v>191</v>
      </c>
      <c r="Q66" s="26" t="s">
        <v>191</v>
      </c>
      <c r="R66" s="26" t="s">
        <v>191</v>
      </c>
      <c r="S66" s="26" t="s">
        <v>191</v>
      </c>
      <c r="T66" s="26" t="s">
        <v>191</v>
      </c>
      <c r="U66" s="26" t="s">
        <v>191</v>
      </c>
      <c r="V66" s="26" t="s">
        <v>191</v>
      </c>
      <c r="W66" s="26" t="s">
        <v>191</v>
      </c>
      <c r="X66" s="26" t="s">
        <v>191</v>
      </c>
      <c r="Y66" s="26" t="s">
        <v>191</v>
      </c>
      <c r="Z66" s="26" t="s">
        <v>191</v>
      </c>
      <c r="AA66" s="26" t="s">
        <v>191</v>
      </c>
      <c r="AB66" s="26" t="s">
        <v>191</v>
      </c>
      <c r="AC66" s="26" t="s">
        <v>191</v>
      </c>
      <c r="AD66" s="26" t="s">
        <v>191</v>
      </c>
      <c r="AE66" s="26" t="s">
        <v>191</v>
      </c>
      <c r="AF66" s="26" t="s">
        <v>191</v>
      </c>
      <c r="AG66" s="26" t="s">
        <v>191</v>
      </c>
      <c r="AH66" s="26" t="s">
        <v>191</v>
      </c>
      <c r="AI66" s="26" t="s">
        <v>191</v>
      </c>
      <c r="AJ66" s="26" t="s">
        <v>191</v>
      </c>
      <c r="AK66" s="26" t="s">
        <v>191</v>
      </c>
      <c r="AL66" s="26" t="s">
        <v>191</v>
      </c>
      <c r="AM66" s="26" t="s">
        <v>191</v>
      </c>
      <c r="AN66" s="26" t="s">
        <v>191</v>
      </c>
      <c r="AO66" s="26" t="s">
        <v>191</v>
      </c>
      <c r="AP66" s="26" t="s">
        <v>191</v>
      </c>
      <c r="AQ66" s="26" t="s">
        <v>191</v>
      </c>
      <c r="AR66" s="26" t="s">
        <v>191</v>
      </c>
      <c r="AS66" s="26" t="s">
        <v>191</v>
      </c>
      <c r="AT66" s="26" t="s">
        <v>191</v>
      </c>
      <c r="AU66" s="26" t="s">
        <v>191</v>
      </c>
      <c r="AV66" s="26" t="s">
        <v>191</v>
      </c>
      <c r="AW66" s="26" t="s">
        <v>191</v>
      </c>
      <c r="AX66" s="26" t="s">
        <v>191</v>
      </c>
      <c r="AY66" s="26" t="s">
        <v>191</v>
      </c>
      <c r="AZ66" s="26" t="s">
        <v>191</v>
      </c>
      <c r="BA66" s="26" t="s">
        <v>191</v>
      </c>
      <c r="BB66" s="26" t="s">
        <v>191</v>
      </c>
      <c r="BC66" s="26" t="s">
        <v>191</v>
      </c>
      <c r="BD66" s="26" t="s">
        <v>191</v>
      </c>
      <c r="BE66" s="26" t="s">
        <v>191</v>
      </c>
      <c r="BF66" s="26" t="s">
        <v>191</v>
      </c>
      <c r="BG66" s="26" t="s">
        <v>191</v>
      </c>
      <c r="BH66" s="26" t="s">
        <v>191</v>
      </c>
      <c r="BI66" s="26" t="s">
        <v>191</v>
      </c>
      <c r="BJ66" s="26" t="s">
        <v>191</v>
      </c>
      <c r="BK66" s="26" t="s">
        <v>191</v>
      </c>
      <c r="BL66" s="26" t="s">
        <v>191</v>
      </c>
      <c r="BM66" s="26" t="s">
        <v>191</v>
      </c>
      <c r="BN66" s="26" t="s">
        <v>191</v>
      </c>
      <c r="BO66" s="26" t="s">
        <v>191</v>
      </c>
      <c r="BP66" s="26" t="s">
        <v>191</v>
      </c>
      <c r="BQ66" s="26" t="s">
        <v>191</v>
      </c>
      <c r="BR66" s="26" t="s">
        <v>191</v>
      </c>
      <c r="BS66" s="26" t="s">
        <v>191</v>
      </c>
      <c r="BT66" s="26" t="s">
        <v>191</v>
      </c>
      <c r="BU66" s="26" t="s">
        <v>191</v>
      </c>
      <c r="BV66" s="26" t="s">
        <v>191</v>
      </c>
      <c r="BW66" s="26" t="s">
        <v>191</v>
      </c>
      <c r="BX66" s="26" t="s">
        <v>191</v>
      </c>
      <c r="BY66" s="26" t="s">
        <v>191</v>
      </c>
      <c r="BZ66" s="26" t="s">
        <v>191</v>
      </c>
      <c r="CA66" s="26" t="s">
        <v>191</v>
      </c>
      <c r="CB66" s="26" t="s">
        <v>191</v>
      </c>
      <c r="CC66" s="26" t="s">
        <v>191</v>
      </c>
      <c r="CD66" s="26" t="s">
        <v>191</v>
      </c>
      <c r="CE66" s="26" t="s">
        <v>191</v>
      </c>
      <c r="CF66" s="26" t="s">
        <v>191</v>
      </c>
      <c r="CG66" s="26" t="s">
        <v>191</v>
      </c>
      <c r="CH66" s="26" t="s">
        <v>191</v>
      </c>
      <c r="CI66" s="26" t="s">
        <v>191</v>
      </c>
      <c r="CJ66" s="26" t="s">
        <v>191</v>
      </c>
      <c r="CK66" s="26" t="s">
        <v>191</v>
      </c>
      <c r="CL66" s="26" t="s">
        <v>191</v>
      </c>
      <c r="CM66" s="26" t="s">
        <v>191</v>
      </c>
      <c r="CN66" s="26" t="s">
        <v>191</v>
      </c>
      <c r="CO66" s="26" t="s">
        <v>191</v>
      </c>
      <c r="CP66" s="26" t="s">
        <v>191</v>
      </c>
      <c r="CQ66" s="26" t="s">
        <v>191</v>
      </c>
      <c r="CR66" s="26" t="s">
        <v>191</v>
      </c>
      <c r="CS66" s="26" t="s">
        <v>191</v>
      </c>
      <c r="CT66" s="26" t="s">
        <v>191</v>
      </c>
      <c r="CU66" s="26" t="s">
        <v>191</v>
      </c>
      <c r="CV66" s="26" t="s">
        <v>191</v>
      </c>
      <c r="CW66" s="26" t="s">
        <v>191</v>
      </c>
      <c r="CX66" s="26" t="s">
        <v>191</v>
      </c>
      <c r="CY66" s="26" t="s">
        <v>191</v>
      </c>
      <c r="CZ66" s="26" t="s">
        <v>191</v>
      </c>
      <c r="DA66" s="26" t="s">
        <v>191</v>
      </c>
      <c r="DB66" s="26" t="s">
        <v>191</v>
      </c>
      <c r="DC66" s="26" t="s">
        <v>191</v>
      </c>
      <c r="DD66" s="26" t="s">
        <v>191</v>
      </c>
      <c r="DE66" s="26" t="s">
        <v>191</v>
      </c>
      <c r="DF66" s="26" t="s">
        <v>191</v>
      </c>
      <c r="DG66" s="26" t="s">
        <v>191</v>
      </c>
      <c r="DH66" s="26" t="s">
        <v>191</v>
      </c>
      <c r="DI66" s="26" t="s">
        <v>191</v>
      </c>
      <c r="DJ66" s="26" t="s">
        <v>191</v>
      </c>
      <c r="DK66" s="26" t="s">
        <v>191</v>
      </c>
      <c r="DL66" s="26" t="s">
        <v>191</v>
      </c>
      <c r="DM66" s="26" t="s">
        <v>191</v>
      </c>
      <c r="DN66" s="26" t="s">
        <v>191</v>
      </c>
      <c r="DO66" s="26" t="s">
        <v>191</v>
      </c>
      <c r="DP66" s="26" t="s">
        <v>191</v>
      </c>
      <c r="DQ66" s="26" t="s">
        <v>191</v>
      </c>
      <c r="DR66" s="26" t="s">
        <v>191</v>
      </c>
      <c r="DS66" s="26" t="s">
        <v>191</v>
      </c>
      <c r="DT66" s="26" t="s">
        <v>191</v>
      </c>
      <c r="DU66" s="26" t="s">
        <v>191</v>
      </c>
      <c r="DV66" s="26" t="s">
        <v>191</v>
      </c>
      <c r="DW66" s="26" t="s">
        <v>191</v>
      </c>
      <c r="DX66" s="26" t="s">
        <v>191</v>
      </c>
      <c r="DY66" s="26" t="s">
        <v>191</v>
      </c>
      <c r="DZ66" s="26" t="s">
        <v>191</v>
      </c>
      <c r="EA66" s="26" t="s">
        <v>191</v>
      </c>
      <c r="EB66" s="26" t="s">
        <v>191</v>
      </c>
      <c r="EC66" s="26" t="s">
        <v>191</v>
      </c>
      <c r="ED66" s="26" t="s">
        <v>191</v>
      </c>
      <c r="EE66" s="26" t="s">
        <v>191</v>
      </c>
      <c r="EF66" s="26" t="s">
        <v>191</v>
      </c>
      <c r="EG66" s="26" t="s">
        <v>191</v>
      </c>
      <c r="EH66" s="26" t="s">
        <v>191</v>
      </c>
      <c r="EI66" s="26" t="s">
        <v>191</v>
      </c>
      <c r="EJ66" s="26" t="s">
        <v>191</v>
      </c>
      <c r="EK66" s="26" t="s">
        <v>191</v>
      </c>
      <c r="EL66" s="26" t="s">
        <v>191</v>
      </c>
      <c r="EM66" s="26" t="s">
        <v>191</v>
      </c>
      <c r="EN66" s="26" t="s">
        <v>191</v>
      </c>
      <c r="EO66" s="26" t="s">
        <v>191</v>
      </c>
      <c r="EP66" s="26" t="s">
        <v>191</v>
      </c>
      <c r="EQ66" s="26" t="s">
        <v>191</v>
      </c>
      <c r="ER66" s="26" t="s">
        <v>191</v>
      </c>
      <c r="ES66" s="26" t="s">
        <v>191</v>
      </c>
      <c r="ET66" s="26" t="s">
        <v>191</v>
      </c>
      <c r="EU66" s="26" t="s">
        <v>191</v>
      </c>
      <c r="EV66" s="26" t="s">
        <v>191</v>
      </c>
      <c r="EW66" s="26" t="s">
        <v>191</v>
      </c>
      <c r="EX66" s="26" t="s">
        <v>191</v>
      </c>
      <c r="EY66" s="26" t="s">
        <v>191</v>
      </c>
      <c r="EZ66" s="26" t="s">
        <v>191</v>
      </c>
      <c r="FA66" s="26" t="s">
        <v>191</v>
      </c>
      <c r="FB66" s="26" t="s">
        <v>191</v>
      </c>
      <c r="FC66" s="26" t="s">
        <v>191</v>
      </c>
      <c r="FD66" s="26" t="s">
        <v>191</v>
      </c>
      <c r="FE66" s="26" t="s">
        <v>191</v>
      </c>
      <c r="FF66" s="26" t="s">
        <v>191</v>
      </c>
      <c r="FG66" s="26" t="s">
        <v>191</v>
      </c>
      <c r="FH66" s="26" t="s">
        <v>191</v>
      </c>
      <c r="FI66" s="26" t="s">
        <v>191</v>
      </c>
      <c r="FJ66" s="26" t="s">
        <v>191</v>
      </c>
      <c r="FK66" s="26" t="s">
        <v>191</v>
      </c>
      <c r="FL66" s="26" t="s">
        <v>191</v>
      </c>
      <c r="FM66" s="26" t="s">
        <v>191</v>
      </c>
      <c r="FN66" s="26" t="s">
        <v>191</v>
      </c>
      <c r="FO66" s="26" t="s">
        <v>191</v>
      </c>
      <c r="FP66" s="26" t="s">
        <v>191</v>
      </c>
      <c r="FQ66" s="26" t="s">
        <v>191</v>
      </c>
      <c r="FR66" s="26" t="s">
        <v>191</v>
      </c>
      <c r="FS66" s="26" t="s">
        <v>191</v>
      </c>
      <c r="FT66" s="26" t="s">
        <v>191</v>
      </c>
      <c r="FU66" s="26" t="s">
        <v>191</v>
      </c>
      <c r="FV66" s="26" t="s">
        <v>191</v>
      </c>
      <c r="FW66" s="26" t="s">
        <v>191</v>
      </c>
      <c r="FX66" s="26" t="s">
        <v>191</v>
      </c>
      <c r="FY66" s="26" t="s">
        <v>191</v>
      </c>
      <c r="FZ66" s="26" t="s">
        <v>191</v>
      </c>
      <c r="GA66" s="26" t="s">
        <v>191</v>
      </c>
      <c r="GB66" s="26" t="s">
        <v>191</v>
      </c>
      <c r="GC66" s="26" t="s">
        <v>191</v>
      </c>
      <c r="GD66" s="26" t="s">
        <v>191</v>
      </c>
    </row>
    <row r="67" spans="1:342" s="41" customFormat="1">
      <c r="A67" s="60"/>
      <c r="B67" s="458"/>
      <c r="C67" s="458" t="s">
        <v>172</v>
      </c>
      <c r="D67" s="458" t="s">
        <v>76</v>
      </c>
      <c r="E67" s="458" t="s">
        <v>68</v>
      </c>
      <c r="F67" s="458" t="s">
        <v>78</v>
      </c>
      <c r="G67" s="26" t="s">
        <v>191</v>
      </c>
      <c r="H67" s="26" t="s">
        <v>191</v>
      </c>
      <c r="I67" s="26" t="s">
        <v>191</v>
      </c>
      <c r="J67" s="26" t="s">
        <v>191</v>
      </c>
      <c r="K67" s="26" t="s">
        <v>191</v>
      </c>
      <c r="L67" s="26" t="s">
        <v>191</v>
      </c>
      <c r="M67" s="26" t="s">
        <v>191</v>
      </c>
      <c r="N67" s="26" t="s">
        <v>191</v>
      </c>
      <c r="O67" s="26" t="s">
        <v>191</v>
      </c>
      <c r="P67" s="26" t="s">
        <v>191</v>
      </c>
      <c r="Q67" s="26" t="s">
        <v>191</v>
      </c>
      <c r="R67" s="26" t="s">
        <v>191</v>
      </c>
      <c r="S67" s="26" t="s">
        <v>191</v>
      </c>
      <c r="T67" s="26" t="s">
        <v>191</v>
      </c>
      <c r="U67" s="26" t="s">
        <v>191</v>
      </c>
      <c r="V67" s="26" t="s">
        <v>191</v>
      </c>
      <c r="W67" s="26" t="s">
        <v>191</v>
      </c>
      <c r="X67" s="26" t="s">
        <v>191</v>
      </c>
      <c r="Y67" s="26" t="s">
        <v>191</v>
      </c>
      <c r="Z67" s="26" t="s">
        <v>191</v>
      </c>
      <c r="AA67" s="26" t="s">
        <v>191</v>
      </c>
      <c r="AB67" s="26" t="s">
        <v>191</v>
      </c>
      <c r="AC67" s="26" t="s">
        <v>191</v>
      </c>
      <c r="AD67" s="26" t="s">
        <v>191</v>
      </c>
      <c r="AE67" s="26" t="s">
        <v>191</v>
      </c>
      <c r="AF67" s="26" t="s">
        <v>191</v>
      </c>
      <c r="AG67" s="26" t="s">
        <v>191</v>
      </c>
      <c r="AH67" s="26" t="s">
        <v>191</v>
      </c>
      <c r="AI67" s="26" t="s">
        <v>191</v>
      </c>
      <c r="AJ67" s="26" t="s">
        <v>191</v>
      </c>
      <c r="AK67" s="26" t="s">
        <v>191</v>
      </c>
      <c r="AL67" s="26" t="s">
        <v>191</v>
      </c>
      <c r="AM67" s="26" t="s">
        <v>191</v>
      </c>
      <c r="AN67" s="26" t="s">
        <v>191</v>
      </c>
      <c r="AO67" s="26" t="s">
        <v>191</v>
      </c>
      <c r="AP67" s="26" t="s">
        <v>191</v>
      </c>
      <c r="AQ67" s="26" t="s">
        <v>191</v>
      </c>
      <c r="AR67" s="26" t="s">
        <v>191</v>
      </c>
      <c r="AS67" s="26" t="s">
        <v>191</v>
      </c>
      <c r="AT67" s="26" t="s">
        <v>191</v>
      </c>
      <c r="AU67" s="26" t="s">
        <v>191</v>
      </c>
      <c r="AV67" s="26" t="s">
        <v>191</v>
      </c>
      <c r="AW67" s="26" t="s">
        <v>191</v>
      </c>
      <c r="AX67" s="26" t="s">
        <v>191</v>
      </c>
      <c r="AY67" s="26" t="s">
        <v>191</v>
      </c>
      <c r="AZ67" s="26" t="s">
        <v>191</v>
      </c>
      <c r="BA67" s="26" t="s">
        <v>191</v>
      </c>
      <c r="BB67" s="26" t="s">
        <v>191</v>
      </c>
      <c r="BC67" s="26" t="s">
        <v>191</v>
      </c>
      <c r="BD67" s="26" t="s">
        <v>191</v>
      </c>
      <c r="BE67" s="26" t="s">
        <v>191</v>
      </c>
      <c r="BF67" s="26" t="s">
        <v>191</v>
      </c>
      <c r="BG67" s="26" t="s">
        <v>191</v>
      </c>
      <c r="BH67" s="26" t="s">
        <v>191</v>
      </c>
      <c r="BI67" s="26" t="s">
        <v>191</v>
      </c>
      <c r="BJ67" s="26" t="s">
        <v>191</v>
      </c>
      <c r="BK67" s="26" t="s">
        <v>191</v>
      </c>
      <c r="BL67" s="26" t="s">
        <v>191</v>
      </c>
      <c r="BM67" s="26" t="s">
        <v>191</v>
      </c>
      <c r="BN67" s="26" t="s">
        <v>191</v>
      </c>
      <c r="BO67" s="26" t="s">
        <v>191</v>
      </c>
      <c r="BP67" s="26" t="s">
        <v>191</v>
      </c>
      <c r="BQ67" s="26" t="s">
        <v>191</v>
      </c>
      <c r="BR67" s="26" t="s">
        <v>191</v>
      </c>
      <c r="BS67" s="26" t="s">
        <v>191</v>
      </c>
      <c r="BT67" s="26" t="s">
        <v>191</v>
      </c>
      <c r="BU67" s="26" t="s">
        <v>191</v>
      </c>
      <c r="BV67" s="26" t="s">
        <v>191</v>
      </c>
      <c r="BW67" s="26" t="s">
        <v>191</v>
      </c>
      <c r="BX67" s="26" t="s">
        <v>191</v>
      </c>
      <c r="BY67" s="26" t="s">
        <v>191</v>
      </c>
      <c r="BZ67" s="26" t="s">
        <v>191</v>
      </c>
      <c r="CA67" s="26" t="s">
        <v>191</v>
      </c>
      <c r="CB67" s="26" t="s">
        <v>191</v>
      </c>
      <c r="CC67" s="26" t="s">
        <v>191</v>
      </c>
      <c r="CD67" s="26" t="s">
        <v>191</v>
      </c>
      <c r="CE67" s="26" t="s">
        <v>191</v>
      </c>
      <c r="CF67" s="26" t="s">
        <v>191</v>
      </c>
      <c r="CG67" s="26" t="s">
        <v>191</v>
      </c>
      <c r="CH67" s="26" t="s">
        <v>191</v>
      </c>
      <c r="CI67" s="26" t="s">
        <v>191</v>
      </c>
      <c r="CJ67" s="26" t="s">
        <v>191</v>
      </c>
      <c r="CK67" s="26" t="s">
        <v>191</v>
      </c>
      <c r="CL67" s="26" t="s">
        <v>191</v>
      </c>
      <c r="CM67" s="26" t="s">
        <v>191</v>
      </c>
      <c r="CN67" s="26" t="s">
        <v>191</v>
      </c>
      <c r="CO67" s="26" t="s">
        <v>191</v>
      </c>
      <c r="CP67" s="26" t="s">
        <v>191</v>
      </c>
      <c r="CQ67" s="26" t="s">
        <v>191</v>
      </c>
      <c r="CR67" s="26" t="s">
        <v>191</v>
      </c>
      <c r="CS67" s="26" t="s">
        <v>191</v>
      </c>
      <c r="CT67" s="26" t="s">
        <v>191</v>
      </c>
      <c r="CU67" s="26" t="s">
        <v>191</v>
      </c>
      <c r="CV67" s="26" t="s">
        <v>191</v>
      </c>
      <c r="CW67" s="26" t="s">
        <v>191</v>
      </c>
      <c r="CX67" s="26" t="s">
        <v>191</v>
      </c>
      <c r="CY67" s="26" t="s">
        <v>191</v>
      </c>
      <c r="CZ67" s="26" t="s">
        <v>191</v>
      </c>
      <c r="DA67" s="26" t="s">
        <v>191</v>
      </c>
      <c r="DB67" s="26" t="s">
        <v>191</v>
      </c>
      <c r="DC67" s="26" t="s">
        <v>191</v>
      </c>
      <c r="DD67" s="26" t="s">
        <v>191</v>
      </c>
      <c r="DE67" s="26" t="s">
        <v>191</v>
      </c>
      <c r="DF67" s="26" t="s">
        <v>191</v>
      </c>
      <c r="DG67" s="26" t="s">
        <v>191</v>
      </c>
      <c r="DH67" s="26" t="s">
        <v>191</v>
      </c>
      <c r="DI67" s="26" t="s">
        <v>191</v>
      </c>
      <c r="DJ67" s="26" t="s">
        <v>191</v>
      </c>
      <c r="DK67" s="26" t="s">
        <v>191</v>
      </c>
      <c r="DL67" s="26" t="s">
        <v>191</v>
      </c>
      <c r="DM67" s="26" t="s">
        <v>191</v>
      </c>
      <c r="DN67" s="26" t="s">
        <v>191</v>
      </c>
      <c r="DO67" s="26" t="s">
        <v>191</v>
      </c>
      <c r="DP67" s="26" t="s">
        <v>191</v>
      </c>
      <c r="DQ67" s="26" t="s">
        <v>191</v>
      </c>
      <c r="DR67" s="26" t="s">
        <v>191</v>
      </c>
      <c r="DS67" s="26" t="s">
        <v>191</v>
      </c>
      <c r="DT67" s="26" t="s">
        <v>191</v>
      </c>
      <c r="DU67" s="26" t="s">
        <v>191</v>
      </c>
      <c r="DV67" s="26" t="s">
        <v>191</v>
      </c>
      <c r="DW67" s="26" t="s">
        <v>191</v>
      </c>
      <c r="DX67" s="26" t="s">
        <v>191</v>
      </c>
      <c r="DY67" s="26" t="s">
        <v>191</v>
      </c>
      <c r="DZ67" s="26" t="s">
        <v>191</v>
      </c>
      <c r="EA67" s="26" t="s">
        <v>191</v>
      </c>
      <c r="EB67" s="26" t="s">
        <v>191</v>
      </c>
      <c r="EC67" s="26" t="s">
        <v>191</v>
      </c>
      <c r="ED67" s="26" t="s">
        <v>191</v>
      </c>
      <c r="EE67" s="26" t="s">
        <v>191</v>
      </c>
      <c r="EF67" s="26" t="s">
        <v>191</v>
      </c>
      <c r="EG67" s="26" t="s">
        <v>191</v>
      </c>
      <c r="EH67" s="26" t="s">
        <v>191</v>
      </c>
      <c r="EI67" s="26" t="s">
        <v>191</v>
      </c>
      <c r="EJ67" s="26" t="s">
        <v>191</v>
      </c>
      <c r="EK67" s="26" t="s">
        <v>191</v>
      </c>
      <c r="EL67" s="26" t="s">
        <v>191</v>
      </c>
      <c r="EM67" s="26" t="s">
        <v>191</v>
      </c>
      <c r="EN67" s="26" t="s">
        <v>191</v>
      </c>
      <c r="EO67" s="26" t="s">
        <v>191</v>
      </c>
      <c r="EP67" s="26" t="s">
        <v>191</v>
      </c>
      <c r="EQ67" s="26" t="s">
        <v>191</v>
      </c>
      <c r="ER67" s="26" t="s">
        <v>191</v>
      </c>
      <c r="ES67" s="26" t="s">
        <v>191</v>
      </c>
      <c r="ET67" s="26" t="s">
        <v>191</v>
      </c>
      <c r="EU67" s="26" t="s">
        <v>191</v>
      </c>
      <c r="EV67" s="26" t="s">
        <v>191</v>
      </c>
      <c r="EW67" s="26" t="s">
        <v>191</v>
      </c>
      <c r="EX67" s="26" t="s">
        <v>191</v>
      </c>
      <c r="EY67" s="26" t="s">
        <v>191</v>
      </c>
      <c r="EZ67" s="26" t="s">
        <v>191</v>
      </c>
      <c r="FA67" s="26" t="s">
        <v>191</v>
      </c>
      <c r="FB67" s="26" t="s">
        <v>191</v>
      </c>
      <c r="FC67" s="26" t="s">
        <v>191</v>
      </c>
      <c r="FD67" s="26" t="s">
        <v>191</v>
      </c>
      <c r="FE67" s="26" t="s">
        <v>191</v>
      </c>
      <c r="FF67" s="26" t="s">
        <v>191</v>
      </c>
      <c r="FG67" s="26" t="s">
        <v>191</v>
      </c>
      <c r="FH67" s="26" t="s">
        <v>191</v>
      </c>
      <c r="FI67" s="26" t="s">
        <v>191</v>
      </c>
      <c r="FJ67" s="26" t="s">
        <v>191</v>
      </c>
      <c r="FK67" s="26" t="s">
        <v>191</v>
      </c>
      <c r="FL67" s="26" t="s">
        <v>191</v>
      </c>
      <c r="FM67" s="26" t="s">
        <v>191</v>
      </c>
      <c r="FN67" s="26" t="s">
        <v>191</v>
      </c>
      <c r="FO67" s="26" t="s">
        <v>191</v>
      </c>
      <c r="FP67" s="26" t="s">
        <v>191</v>
      </c>
      <c r="FQ67" s="26" t="s">
        <v>191</v>
      </c>
      <c r="FR67" s="26" t="s">
        <v>191</v>
      </c>
      <c r="FS67" s="26" t="s">
        <v>191</v>
      </c>
      <c r="FT67" s="26" t="s">
        <v>191</v>
      </c>
      <c r="FU67" s="26" t="s">
        <v>191</v>
      </c>
      <c r="FV67" s="26" t="s">
        <v>191</v>
      </c>
      <c r="FW67" s="26" t="s">
        <v>191</v>
      </c>
      <c r="FX67" s="26" t="s">
        <v>191</v>
      </c>
      <c r="FY67" s="26" t="s">
        <v>191</v>
      </c>
      <c r="FZ67" s="26" t="s">
        <v>191</v>
      </c>
      <c r="GA67" s="26" t="s">
        <v>191</v>
      </c>
      <c r="GB67" s="26" t="s">
        <v>191</v>
      </c>
      <c r="GC67" s="26" t="s">
        <v>191</v>
      </c>
      <c r="GD67" s="26" t="s">
        <v>191</v>
      </c>
    </row>
    <row r="68" spans="1:342" s="41" customFormat="1">
      <c r="A68" s="60"/>
      <c r="B68" s="458"/>
      <c r="C68" s="458" t="s">
        <v>172</v>
      </c>
      <c r="D68" s="458" t="s">
        <v>76</v>
      </c>
      <c r="E68" s="458" t="s">
        <v>68</v>
      </c>
      <c r="F68" s="458" t="s">
        <v>79</v>
      </c>
      <c r="G68" s="26">
        <v>36.9</v>
      </c>
      <c r="H68" s="26">
        <v>33.950000000000003</v>
      </c>
      <c r="I68" s="26">
        <v>32.450000000000003</v>
      </c>
      <c r="J68" s="26">
        <v>33.299999999999997</v>
      </c>
      <c r="K68" s="26">
        <v>33.78</v>
      </c>
      <c r="L68" s="26">
        <v>36.07</v>
      </c>
      <c r="M68" s="26">
        <v>45.35</v>
      </c>
      <c r="N68" s="26">
        <v>40</v>
      </c>
      <c r="O68" s="26">
        <v>34.08</v>
      </c>
      <c r="P68" s="26">
        <v>31.55</v>
      </c>
      <c r="Q68" s="26">
        <v>32.1</v>
      </c>
      <c r="R68" s="26">
        <v>35.5</v>
      </c>
      <c r="S68" s="26">
        <v>40.25</v>
      </c>
      <c r="T68" s="26">
        <v>38.15</v>
      </c>
      <c r="U68" s="26">
        <v>35.75</v>
      </c>
      <c r="V68" s="26">
        <v>36.1</v>
      </c>
      <c r="W68" s="26">
        <v>36.200000000000003</v>
      </c>
      <c r="X68" s="26">
        <v>37.4</v>
      </c>
      <c r="Y68" s="26">
        <v>43.08</v>
      </c>
      <c r="Z68" s="26">
        <v>43.22</v>
      </c>
      <c r="AA68" s="26">
        <v>35.9</v>
      </c>
      <c r="AB68" s="26">
        <v>33.25</v>
      </c>
      <c r="AC68" s="26">
        <v>33.75</v>
      </c>
      <c r="AD68" s="26">
        <v>37</v>
      </c>
      <c r="AE68" s="26">
        <v>39.32</v>
      </c>
      <c r="AF68" s="26">
        <v>39.590000000000003</v>
      </c>
      <c r="AG68" s="26">
        <v>37.590000000000003</v>
      </c>
      <c r="AH68" s="26">
        <v>36.31</v>
      </c>
      <c r="AI68" s="26">
        <v>36.85</v>
      </c>
      <c r="AJ68" s="26">
        <v>39.5</v>
      </c>
      <c r="AK68" s="26">
        <v>44.28</v>
      </c>
      <c r="AL68" s="26">
        <v>44.43</v>
      </c>
      <c r="AM68" s="26">
        <v>37.15</v>
      </c>
      <c r="AN68" s="26">
        <v>35.49</v>
      </c>
      <c r="AO68" s="26">
        <v>35.93</v>
      </c>
      <c r="AP68" s="26">
        <v>36.42</v>
      </c>
      <c r="AQ68" s="26">
        <v>40.659999999999997</v>
      </c>
      <c r="AR68" s="26">
        <v>40.93</v>
      </c>
      <c r="AS68" s="26">
        <v>39.03</v>
      </c>
      <c r="AT68" s="26">
        <v>37.71</v>
      </c>
      <c r="AU68" s="26">
        <v>38.25</v>
      </c>
      <c r="AV68" s="26">
        <v>41.15</v>
      </c>
      <c r="AW68" s="26">
        <v>45.87</v>
      </c>
      <c r="AX68" s="26">
        <v>46.02</v>
      </c>
      <c r="AY68" s="26">
        <v>38.299999999999997</v>
      </c>
      <c r="AZ68" s="26">
        <v>36.380000000000003</v>
      </c>
      <c r="BA68" s="26">
        <v>36.83</v>
      </c>
      <c r="BB68" s="26">
        <v>37.340000000000003</v>
      </c>
      <c r="BC68" s="26">
        <v>42.91</v>
      </c>
      <c r="BD68" s="26">
        <v>43.2</v>
      </c>
      <c r="BE68" s="26">
        <v>40.08</v>
      </c>
      <c r="BF68" s="26">
        <v>38.72</v>
      </c>
      <c r="BG68" s="26">
        <v>38.799999999999997</v>
      </c>
      <c r="BH68" s="26">
        <v>43.15</v>
      </c>
      <c r="BI68" s="26">
        <v>48.01</v>
      </c>
      <c r="BJ68" s="26">
        <v>48.18</v>
      </c>
      <c r="BK68" s="26">
        <v>39.549999999999997</v>
      </c>
      <c r="BL68" s="26">
        <v>37.97</v>
      </c>
      <c r="BM68" s="26">
        <v>38.450000000000003</v>
      </c>
      <c r="BN68" s="26">
        <v>38.97</v>
      </c>
      <c r="BO68" s="26">
        <v>44.96</v>
      </c>
      <c r="BP68" s="26">
        <v>45.26</v>
      </c>
      <c r="BQ68" s="26">
        <v>42</v>
      </c>
      <c r="BR68" s="26">
        <v>40.57</v>
      </c>
      <c r="BS68" s="26">
        <v>40.6</v>
      </c>
      <c r="BT68" s="26">
        <v>45.2</v>
      </c>
      <c r="BU68" s="26">
        <v>50.26</v>
      </c>
      <c r="BV68" s="26">
        <v>50.43</v>
      </c>
      <c r="BW68" s="26">
        <v>41.4</v>
      </c>
      <c r="BX68" s="26">
        <v>39.76</v>
      </c>
      <c r="BY68" s="26">
        <v>40.26</v>
      </c>
      <c r="BZ68" s="26">
        <v>40.81</v>
      </c>
      <c r="CA68" s="26">
        <v>47.87</v>
      </c>
      <c r="CB68" s="26">
        <v>49.74</v>
      </c>
      <c r="CC68" s="26">
        <v>47.68</v>
      </c>
      <c r="CD68" s="26">
        <v>47.37</v>
      </c>
      <c r="CE68" s="26">
        <v>48.74</v>
      </c>
      <c r="CF68" s="26">
        <v>55.5</v>
      </c>
      <c r="CG68" s="26">
        <v>63.5</v>
      </c>
      <c r="CH68" s="26">
        <v>65.78</v>
      </c>
      <c r="CI68" s="26">
        <v>57.45</v>
      </c>
      <c r="CJ68" s="26">
        <v>56.09</v>
      </c>
      <c r="CK68" s="26">
        <v>57.42</v>
      </c>
      <c r="CL68" s="26">
        <v>59.99</v>
      </c>
      <c r="CM68" s="26">
        <v>66.89</v>
      </c>
      <c r="CN68" s="26">
        <v>69.17</v>
      </c>
      <c r="CO68" s="26">
        <v>66.19</v>
      </c>
      <c r="CP68" s="26">
        <v>65.08</v>
      </c>
      <c r="CQ68" s="26">
        <v>67.78</v>
      </c>
      <c r="CR68" s="26">
        <v>76.849999999999994</v>
      </c>
      <c r="CS68" s="26">
        <v>87.02</v>
      </c>
      <c r="CT68" s="26">
        <v>89.76</v>
      </c>
      <c r="CU68" s="26">
        <v>79.930000000000007</v>
      </c>
      <c r="CV68" s="26">
        <v>76.64</v>
      </c>
      <c r="CW68" s="26">
        <v>77.47</v>
      </c>
      <c r="CX68" s="26">
        <v>81.11</v>
      </c>
      <c r="CY68" s="26">
        <v>87.48</v>
      </c>
      <c r="CZ68" s="26">
        <v>87.93</v>
      </c>
      <c r="DA68" s="26">
        <v>82.39</v>
      </c>
      <c r="DB68" s="26">
        <v>81.39</v>
      </c>
      <c r="DC68" s="26">
        <v>82.11</v>
      </c>
      <c r="DD68" s="26">
        <v>91.34</v>
      </c>
      <c r="DE68" s="26">
        <v>100.21</v>
      </c>
      <c r="DF68" s="26">
        <v>101.34</v>
      </c>
      <c r="DG68" s="26">
        <v>86.26</v>
      </c>
      <c r="DH68" s="26">
        <v>81.510000000000005</v>
      </c>
      <c r="DI68" s="26">
        <v>81.88</v>
      </c>
      <c r="DJ68" s="26">
        <v>83.24</v>
      </c>
      <c r="DK68" s="26">
        <v>90.51</v>
      </c>
      <c r="DL68" s="26">
        <v>89.68</v>
      </c>
      <c r="DM68" s="26">
        <v>84.38</v>
      </c>
      <c r="DN68" s="26">
        <v>81.319999999999993</v>
      </c>
      <c r="DO68" s="26">
        <v>82.35</v>
      </c>
      <c r="DP68" s="26">
        <v>94.12</v>
      </c>
      <c r="DQ68" s="26">
        <v>101.81</v>
      </c>
      <c r="DR68" s="26">
        <v>101.62</v>
      </c>
      <c r="DS68" s="26">
        <v>88.11</v>
      </c>
      <c r="DT68" s="26">
        <v>84.31</v>
      </c>
      <c r="DU68" s="26">
        <v>85.86</v>
      </c>
      <c r="DV68" s="26">
        <v>86.26</v>
      </c>
      <c r="DW68" s="26">
        <v>92.5</v>
      </c>
      <c r="DX68" s="26">
        <v>91.1</v>
      </c>
      <c r="DY68" s="26">
        <v>85.68</v>
      </c>
      <c r="DZ68" s="26">
        <v>82.9</v>
      </c>
      <c r="EA68" s="26">
        <v>85.67</v>
      </c>
      <c r="EB68" s="26">
        <v>94.83</v>
      </c>
      <c r="EC68" s="26">
        <v>101.93</v>
      </c>
      <c r="ED68" s="26">
        <v>100.61</v>
      </c>
      <c r="EE68" s="26">
        <v>88.93</v>
      </c>
      <c r="EF68" s="26">
        <v>85.32</v>
      </c>
      <c r="EG68" s="26">
        <v>85.59</v>
      </c>
      <c r="EH68" s="26">
        <v>86.67</v>
      </c>
      <c r="EI68" s="26">
        <v>90.61</v>
      </c>
      <c r="EJ68" s="26">
        <v>93.02</v>
      </c>
      <c r="EK68" s="26">
        <v>87.28</v>
      </c>
      <c r="EL68" s="26">
        <v>83.43</v>
      </c>
      <c r="EM68" s="26">
        <v>84.61</v>
      </c>
      <c r="EN68" s="26">
        <v>93.4</v>
      </c>
      <c r="EO68" s="26">
        <v>103.48</v>
      </c>
      <c r="EP68" s="26">
        <v>104.88</v>
      </c>
      <c r="EQ68" s="26">
        <v>93.6</v>
      </c>
      <c r="ER68" s="26">
        <v>86.25</v>
      </c>
      <c r="ES68" s="26">
        <v>86.03</v>
      </c>
      <c r="ET68" s="26">
        <v>89.36</v>
      </c>
      <c r="EU68" s="26">
        <v>95.08</v>
      </c>
      <c r="EV68" s="26">
        <v>94.83</v>
      </c>
      <c r="EW68" s="26">
        <v>90.48</v>
      </c>
      <c r="EX68" s="26">
        <v>86.43</v>
      </c>
      <c r="EY68" s="26">
        <v>87.07</v>
      </c>
      <c r="EZ68" s="26">
        <v>95.99</v>
      </c>
      <c r="FA68" s="26">
        <v>105.88</v>
      </c>
      <c r="FB68" s="26">
        <v>107.3</v>
      </c>
      <c r="FC68" s="26">
        <v>95.24</v>
      </c>
      <c r="FD68" s="26">
        <v>89.99</v>
      </c>
      <c r="FE68" s="26">
        <v>89</v>
      </c>
      <c r="FF68" s="26">
        <v>91.3</v>
      </c>
      <c r="FG68" s="26">
        <v>99.14</v>
      </c>
      <c r="FH68" s="26">
        <v>99</v>
      </c>
      <c r="FI68" s="26">
        <v>93.58</v>
      </c>
      <c r="FJ68" s="26">
        <v>89.61</v>
      </c>
      <c r="FK68" s="26">
        <v>92.45</v>
      </c>
      <c r="FL68" s="26">
        <v>100.45</v>
      </c>
      <c r="FM68" s="26">
        <v>110.07</v>
      </c>
      <c r="FN68" s="26">
        <v>111.24</v>
      </c>
      <c r="FO68" s="26">
        <v>99.59</v>
      </c>
      <c r="FP68" s="26">
        <v>93.23</v>
      </c>
      <c r="FQ68" s="26">
        <v>92.29</v>
      </c>
      <c r="FR68" s="26">
        <v>95.59</v>
      </c>
      <c r="FS68" s="26">
        <v>103.97</v>
      </c>
      <c r="FT68" s="26">
        <v>103.16</v>
      </c>
      <c r="FU68" s="26">
        <v>97.57</v>
      </c>
      <c r="FV68" s="26">
        <v>95.98</v>
      </c>
      <c r="FW68" s="26">
        <v>96.64</v>
      </c>
      <c r="FX68" s="26">
        <v>105.22</v>
      </c>
      <c r="FY68" s="26">
        <v>113.61</v>
      </c>
      <c r="FZ68" s="26">
        <v>114.55</v>
      </c>
      <c r="GA68" s="26">
        <v>102.42</v>
      </c>
      <c r="GB68" s="26">
        <v>97.81</v>
      </c>
      <c r="GC68" s="26">
        <v>98.09</v>
      </c>
      <c r="GD68" s="26">
        <v>99.52</v>
      </c>
    </row>
    <row r="69" spans="1:342" s="41" customFormat="1">
      <c r="A69" s="60"/>
      <c r="B69" s="458"/>
      <c r="C69" s="458"/>
      <c r="D69" s="458"/>
      <c r="E69" s="458"/>
      <c r="F69" s="458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83"/>
      <c r="GF69" s="283"/>
      <c r="GG69" s="283"/>
      <c r="GH69" s="283"/>
      <c r="GI69" s="283"/>
      <c r="GJ69" s="283"/>
      <c r="GK69" s="283"/>
      <c r="GL69" s="283"/>
      <c r="GM69" s="283"/>
      <c r="GN69" s="283"/>
      <c r="GO69" s="283"/>
      <c r="GP69" s="283"/>
      <c r="GQ69" s="283"/>
      <c r="GR69" s="283"/>
      <c r="GS69" s="283"/>
      <c r="GT69" s="283"/>
      <c r="GU69" s="283"/>
      <c r="GV69" s="283"/>
      <c r="GW69" s="283"/>
      <c r="GX69" s="283"/>
      <c r="GY69" s="283"/>
      <c r="GZ69" s="283"/>
      <c r="HA69" s="283"/>
      <c r="HB69" s="283"/>
      <c r="HC69" s="283"/>
      <c r="HD69" s="283"/>
      <c r="HE69" s="283"/>
      <c r="HF69" s="283"/>
      <c r="HG69" s="283"/>
      <c r="HH69" s="283"/>
      <c r="HI69" s="283"/>
      <c r="HJ69" s="283"/>
      <c r="HK69" s="283"/>
      <c r="HL69" s="283"/>
      <c r="HM69" s="283"/>
      <c r="HN69" s="283"/>
      <c r="HO69" s="283"/>
      <c r="HP69" s="283"/>
      <c r="HQ69" s="283"/>
      <c r="HR69" s="283"/>
      <c r="HS69" s="283"/>
      <c r="HT69" s="283"/>
      <c r="HU69" s="283"/>
      <c r="HV69" s="283"/>
      <c r="HW69" s="283"/>
      <c r="HX69" s="283"/>
      <c r="HY69" s="283"/>
      <c r="HZ69" s="283"/>
      <c r="IA69" s="283"/>
      <c r="IB69" s="283"/>
      <c r="IC69" s="283"/>
      <c r="ID69" s="283"/>
      <c r="IE69" s="283"/>
      <c r="IF69" s="283"/>
      <c r="IG69" s="283"/>
      <c r="IH69" s="283"/>
      <c r="II69" s="283"/>
      <c r="IJ69" s="283"/>
      <c r="IK69" s="283"/>
      <c r="IL69" s="283"/>
      <c r="IM69" s="283"/>
      <c r="IN69" s="283"/>
      <c r="IO69" s="283"/>
      <c r="IP69" s="283"/>
      <c r="IQ69" s="283"/>
      <c r="IR69" s="283"/>
      <c r="IS69" s="283"/>
      <c r="IT69" s="283"/>
      <c r="IU69" s="283"/>
      <c r="IV69" s="283"/>
      <c r="IW69" s="283"/>
      <c r="IX69" s="283"/>
      <c r="IY69" s="283"/>
      <c r="IZ69" s="283"/>
      <c r="JA69" s="283"/>
      <c r="JB69" s="283"/>
      <c r="JC69" s="283"/>
      <c r="JD69" s="283"/>
      <c r="JE69" s="283"/>
      <c r="JF69" s="283"/>
      <c r="JG69" s="283"/>
      <c r="JH69" s="283"/>
      <c r="JI69" s="283"/>
      <c r="JJ69" s="283"/>
      <c r="JK69" s="283"/>
      <c r="JL69" s="283"/>
      <c r="JM69" s="283"/>
      <c r="JN69" s="283"/>
      <c r="JO69" s="283"/>
      <c r="JP69" s="283"/>
      <c r="JQ69" s="283"/>
      <c r="JR69" s="283"/>
      <c r="JS69" s="283"/>
      <c r="JT69" s="283"/>
      <c r="JU69" s="283"/>
      <c r="JV69" s="283"/>
      <c r="JW69" s="283"/>
      <c r="JX69" s="283"/>
      <c r="JY69" s="283"/>
      <c r="JZ69" s="283"/>
      <c r="KA69" s="283"/>
      <c r="KB69" s="283"/>
      <c r="KC69" s="283"/>
      <c r="KD69" s="283"/>
      <c r="KE69" s="283"/>
      <c r="KF69" s="283"/>
      <c r="KG69" s="283"/>
      <c r="KH69" s="283"/>
      <c r="KI69" s="283"/>
      <c r="KJ69" s="283"/>
      <c r="KK69" s="283"/>
      <c r="KL69" s="283"/>
      <c r="KM69" s="283"/>
      <c r="KN69" s="283"/>
      <c r="KO69" s="283"/>
      <c r="KP69" s="283"/>
      <c r="KQ69" s="283"/>
      <c r="KR69" s="283"/>
      <c r="KS69" s="283"/>
      <c r="KT69" s="283"/>
      <c r="KU69" s="283"/>
      <c r="KV69" s="283"/>
      <c r="KW69" s="283"/>
      <c r="KX69" s="283"/>
      <c r="KY69" s="283"/>
      <c r="KZ69" s="283"/>
      <c r="LA69" s="283"/>
      <c r="LB69" s="283"/>
      <c r="LC69" s="283"/>
      <c r="LD69" s="283"/>
      <c r="LE69" s="283"/>
      <c r="LF69" s="283"/>
      <c r="LG69" s="283"/>
      <c r="LH69" s="283"/>
      <c r="LI69" s="283"/>
      <c r="LJ69" s="283"/>
      <c r="LK69" s="283"/>
      <c r="LL69" s="283"/>
      <c r="LM69" s="283"/>
      <c r="LN69" s="283"/>
      <c r="LO69" s="283"/>
      <c r="LP69" s="283"/>
      <c r="LQ69" s="283"/>
      <c r="LR69" s="283"/>
      <c r="LS69" s="283"/>
      <c r="LT69" s="283"/>
      <c r="LU69" s="283"/>
      <c r="LV69" s="283"/>
      <c r="LW69" s="283"/>
      <c r="LX69" s="283"/>
      <c r="LY69" s="283"/>
      <c r="LZ69" s="283"/>
      <c r="MA69" s="283"/>
      <c r="MB69" s="283"/>
      <c r="MC69" s="283"/>
      <c r="MD69" s="283"/>
    </row>
    <row r="70" spans="1:342" s="41" customFormat="1">
      <c r="A70" s="60"/>
      <c r="B70" s="458"/>
      <c r="C70" s="458" t="s">
        <v>151</v>
      </c>
      <c r="D70" s="458" t="s">
        <v>76</v>
      </c>
      <c r="E70" s="458" t="s">
        <v>68</v>
      </c>
      <c r="F70" s="458" t="s">
        <v>77</v>
      </c>
      <c r="G70" s="26" t="s">
        <v>191</v>
      </c>
      <c r="H70" s="26" t="s">
        <v>191</v>
      </c>
      <c r="I70" s="26" t="s">
        <v>191</v>
      </c>
      <c r="J70" s="26" t="s">
        <v>191</v>
      </c>
      <c r="K70" s="26" t="s">
        <v>191</v>
      </c>
      <c r="L70" s="26" t="s">
        <v>191</v>
      </c>
      <c r="M70" s="26" t="s">
        <v>191</v>
      </c>
      <c r="N70" s="26" t="s">
        <v>191</v>
      </c>
      <c r="O70" s="26" t="s">
        <v>191</v>
      </c>
      <c r="P70" s="26" t="s">
        <v>191</v>
      </c>
      <c r="Q70" s="26" t="s">
        <v>191</v>
      </c>
      <c r="R70" s="26" t="s">
        <v>191</v>
      </c>
      <c r="S70" s="26" t="s">
        <v>191</v>
      </c>
      <c r="T70" s="26" t="s">
        <v>191</v>
      </c>
      <c r="U70" s="26" t="s">
        <v>191</v>
      </c>
      <c r="V70" s="26" t="s">
        <v>191</v>
      </c>
      <c r="W70" s="26" t="s">
        <v>191</v>
      </c>
      <c r="X70" s="26" t="s">
        <v>191</v>
      </c>
      <c r="Y70" s="26" t="s">
        <v>191</v>
      </c>
      <c r="Z70" s="26" t="s">
        <v>191</v>
      </c>
      <c r="AA70" s="26" t="s">
        <v>191</v>
      </c>
      <c r="AB70" s="26" t="s">
        <v>191</v>
      </c>
      <c r="AC70" s="26" t="s">
        <v>191</v>
      </c>
      <c r="AD70" s="26" t="s">
        <v>191</v>
      </c>
      <c r="AE70" s="26" t="s">
        <v>191</v>
      </c>
      <c r="AF70" s="26" t="s">
        <v>191</v>
      </c>
      <c r="AG70" s="26" t="s">
        <v>191</v>
      </c>
      <c r="AH70" s="26" t="s">
        <v>191</v>
      </c>
      <c r="AI70" s="26" t="s">
        <v>191</v>
      </c>
      <c r="AJ70" s="26" t="s">
        <v>191</v>
      </c>
      <c r="AK70" s="26" t="s">
        <v>191</v>
      </c>
      <c r="AL70" s="26" t="s">
        <v>191</v>
      </c>
      <c r="AM70" s="26" t="s">
        <v>191</v>
      </c>
      <c r="AN70" s="26" t="s">
        <v>191</v>
      </c>
      <c r="AO70" s="26" t="s">
        <v>191</v>
      </c>
      <c r="AP70" s="26" t="s">
        <v>191</v>
      </c>
      <c r="AQ70" s="26" t="s">
        <v>191</v>
      </c>
      <c r="AR70" s="26" t="s">
        <v>191</v>
      </c>
      <c r="AS70" s="26" t="s">
        <v>191</v>
      </c>
      <c r="AT70" s="26" t="s">
        <v>191</v>
      </c>
      <c r="AU70" s="26" t="s">
        <v>191</v>
      </c>
      <c r="AV70" s="26" t="s">
        <v>191</v>
      </c>
      <c r="AW70" s="26" t="s">
        <v>191</v>
      </c>
      <c r="AX70" s="26" t="s">
        <v>191</v>
      </c>
      <c r="AY70" s="26" t="s">
        <v>191</v>
      </c>
      <c r="AZ70" s="26" t="s">
        <v>191</v>
      </c>
      <c r="BA70" s="26" t="s">
        <v>191</v>
      </c>
      <c r="BB70" s="26" t="s">
        <v>191</v>
      </c>
      <c r="BC70" s="26" t="s">
        <v>191</v>
      </c>
      <c r="BD70" s="26" t="s">
        <v>191</v>
      </c>
      <c r="BE70" s="26" t="s">
        <v>191</v>
      </c>
      <c r="BF70" s="26" t="s">
        <v>191</v>
      </c>
      <c r="BG70" s="26" t="s">
        <v>191</v>
      </c>
      <c r="BH70" s="26" t="s">
        <v>191</v>
      </c>
      <c r="BI70" s="26" t="s">
        <v>191</v>
      </c>
      <c r="BJ70" s="26" t="s">
        <v>191</v>
      </c>
      <c r="BK70" s="26" t="s">
        <v>191</v>
      </c>
      <c r="BL70" s="26" t="s">
        <v>191</v>
      </c>
      <c r="BM70" s="26" t="s">
        <v>191</v>
      </c>
      <c r="BN70" s="26" t="s">
        <v>191</v>
      </c>
      <c r="BO70" s="26" t="s">
        <v>191</v>
      </c>
      <c r="BP70" s="26" t="s">
        <v>191</v>
      </c>
      <c r="BQ70" s="26" t="s">
        <v>191</v>
      </c>
      <c r="BR70" s="26" t="s">
        <v>191</v>
      </c>
      <c r="BS70" s="26" t="s">
        <v>191</v>
      </c>
      <c r="BT70" s="26" t="s">
        <v>191</v>
      </c>
      <c r="BU70" s="26" t="s">
        <v>191</v>
      </c>
      <c r="BV70" s="26" t="s">
        <v>191</v>
      </c>
      <c r="BW70" s="26" t="s">
        <v>191</v>
      </c>
      <c r="BX70" s="26" t="s">
        <v>191</v>
      </c>
      <c r="BY70" s="26" t="s">
        <v>191</v>
      </c>
      <c r="BZ70" s="26" t="s">
        <v>191</v>
      </c>
      <c r="CA70" s="26" t="s">
        <v>191</v>
      </c>
      <c r="CB70" s="26" t="s">
        <v>191</v>
      </c>
      <c r="CC70" s="26" t="s">
        <v>191</v>
      </c>
      <c r="CD70" s="26" t="s">
        <v>191</v>
      </c>
      <c r="CE70" s="26" t="s">
        <v>191</v>
      </c>
      <c r="CF70" s="26" t="s">
        <v>191</v>
      </c>
      <c r="CG70" s="26" t="s">
        <v>191</v>
      </c>
      <c r="CH70" s="26" t="s">
        <v>191</v>
      </c>
      <c r="CI70" s="26" t="s">
        <v>191</v>
      </c>
      <c r="CJ70" s="26" t="s">
        <v>191</v>
      </c>
      <c r="CK70" s="26" t="s">
        <v>191</v>
      </c>
      <c r="CL70" s="26" t="s">
        <v>191</v>
      </c>
      <c r="CM70" s="26" t="s">
        <v>191</v>
      </c>
      <c r="CN70" s="26" t="s">
        <v>191</v>
      </c>
      <c r="CO70" s="26" t="s">
        <v>191</v>
      </c>
      <c r="CP70" s="26" t="s">
        <v>191</v>
      </c>
      <c r="CQ70" s="26" t="s">
        <v>191</v>
      </c>
      <c r="CR70" s="26" t="s">
        <v>191</v>
      </c>
      <c r="CS70" s="26" t="s">
        <v>191</v>
      </c>
      <c r="CT70" s="26" t="s">
        <v>191</v>
      </c>
      <c r="CU70" s="26" t="s">
        <v>191</v>
      </c>
      <c r="CV70" s="26" t="s">
        <v>191</v>
      </c>
      <c r="CW70" s="26" t="s">
        <v>191</v>
      </c>
      <c r="CX70" s="26" t="s">
        <v>191</v>
      </c>
      <c r="CY70" s="26" t="s">
        <v>191</v>
      </c>
      <c r="CZ70" s="26" t="s">
        <v>191</v>
      </c>
      <c r="DA70" s="26" t="s">
        <v>191</v>
      </c>
      <c r="DB70" s="26" t="s">
        <v>191</v>
      </c>
      <c r="DC70" s="26" t="s">
        <v>191</v>
      </c>
      <c r="DD70" s="26" t="s">
        <v>191</v>
      </c>
      <c r="DE70" s="26" t="s">
        <v>191</v>
      </c>
      <c r="DF70" s="26" t="s">
        <v>191</v>
      </c>
      <c r="DG70" s="26" t="s">
        <v>191</v>
      </c>
      <c r="DH70" s="26" t="s">
        <v>191</v>
      </c>
      <c r="DI70" s="26" t="s">
        <v>191</v>
      </c>
      <c r="DJ70" s="26" t="s">
        <v>191</v>
      </c>
      <c r="DK70" s="26" t="s">
        <v>191</v>
      </c>
      <c r="DL70" s="26" t="s">
        <v>191</v>
      </c>
      <c r="DM70" s="26" t="s">
        <v>191</v>
      </c>
      <c r="DN70" s="26" t="s">
        <v>191</v>
      </c>
      <c r="DO70" s="26" t="s">
        <v>191</v>
      </c>
      <c r="DP70" s="26" t="s">
        <v>191</v>
      </c>
      <c r="DQ70" s="26" t="s">
        <v>191</v>
      </c>
      <c r="DR70" s="26" t="s">
        <v>191</v>
      </c>
      <c r="DS70" s="26" t="s">
        <v>191</v>
      </c>
      <c r="DT70" s="26" t="s">
        <v>191</v>
      </c>
      <c r="DU70" s="26" t="s">
        <v>191</v>
      </c>
      <c r="DV70" s="26" t="s">
        <v>191</v>
      </c>
      <c r="DW70" s="26" t="s">
        <v>191</v>
      </c>
      <c r="DX70" s="26" t="s">
        <v>191</v>
      </c>
      <c r="DY70" s="26" t="s">
        <v>191</v>
      </c>
      <c r="DZ70" s="26" t="s">
        <v>191</v>
      </c>
      <c r="EA70" s="26" t="s">
        <v>191</v>
      </c>
      <c r="EB70" s="26" t="s">
        <v>191</v>
      </c>
      <c r="EC70" s="26" t="s">
        <v>191</v>
      </c>
      <c r="ED70" s="26" t="s">
        <v>191</v>
      </c>
      <c r="EE70" s="26" t="s">
        <v>191</v>
      </c>
      <c r="EF70" s="26" t="s">
        <v>191</v>
      </c>
      <c r="EG70" s="26" t="s">
        <v>191</v>
      </c>
      <c r="EH70" s="26" t="s">
        <v>191</v>
      </c>
      <c r="EI70" s="26" t="s">
        <v>191</v>
      </c>
      <c r="EJ70" s="26" t="s">
        <v>191</v>
      </c>
      <c r="EK70" s="26" t="s">
        <v>191</v>
      </c>
      <c r="EL70" s="26" t="s">
        <v>191</v>
      </c>
      <c r="EM70" s="26" t="s">
        <v>191</v>
      </c>
      <c r="EN70" s="26" t="s">
        <v>191</v>
      </c>
      <c r="EO70" s="26" t="s">
        <v>191</v>
      </c>
      <c r="EP70" s="26" t="s">
        <v>191</v>
      </c>
      <c r="EQ70" s="26" t="s">
        <v>191</v>
      </c>
      <c r="ER70" s="26" t="s">
        <v>191</v>
      </c>
      <c r="ES70" s="26" t="s">
        <v>191</v>
      </c>
      <c r="ET70" s="26" t="s">
        <v>191</v>
      </c>
      <c r="EU70" s="26" t="s">
        <v>191</v>
      </c>
      <c r="EV70" s="26" t="s">
        <v>191</v>
      </c>
      <c r="EW70" s="26" t="s">
        <v>191</v>
      </c>
      <c r="EX70" s="26" t="s">
        <v>191</v>
      </c>
      <c r="EY70" s="26" t="s">
        <v>191</v>
      </c>
      <c r="EZ70" s="26" t="s">
        <v>191</v>
      </c>
      <c r="FA70" s="26" t="s">
        <v>191</v>
      </c>
      <c r="FB70" s="26" t="s">
        <v>191</v>
      </c>
      <c r="FC70" s="26" t="s">
        <v>191</v>
      </c>
      <c r="FD70" s="26" t="s">
        <v>191</v>
      </c>
      <c r="FE70" s="26" t="s">
        <v>191</v>
      </c>
      <c r="FF70" s="26" t="s">
        <v>191</v>
      </c>
      <c r="FG70" s="26" t="s">
        <v>191</v>
      </c>
      <c r="FH70" s="26" t="s">
        <v>191</v>
      </c>
      <c r="FI70" s="26" t="s">
        <v>191</v>
      </c>
      <c r="FJ70" s="26" t="s">
        <v>191</v>
      </c>
      <c r="FK70" s="26" t="s">
        <v>191</v>
      </c>
      <c r="FL70" s="26" t="s">
        <v>191</v>
      </c>
      <c r="FM70" s="26" t="s">
        <v>191</v>
      </c>
      <c r="FN70" s="26" t="s">
        <v>191</v>
      </c>
      <c r="FO70" s="26" t="s">
        <v>191</v>
      </c>
      <c r="FP70" s="26" t="s">
        <v>191</v>
      </c>
      <c r="FQ70" s="26" t="s">
        <v>191</v>
      </c>
      <c r="FR70" s="26" t="s">
        <v>191</v>
      </c>
      <c r="FS70" s="26" t="s">
        <v>191</v>
      </c>
      <c r="FT70" s="26" t="s">
        <v>191</v>
      </c>
      <c r="FU70" s="26" t="s">
        <v>191</v>
      </c>
      <c r="FV70" s="26" t="s">
        <v>191</v>
      </c>
      <c r="FW70" s="26" t="s">
        <v>191</v>
      </c>
      <c r="FX70" s="26" t="s">
        <v>191</v>
      </c>
      <c r="FY70" s="26" t="s">
        <v>191</v>
      </c>
      <c r="FZ70" s="26" t="s">
        <v>191</v>
      </c>
      <c r="GA70" s="26" t="s">
        <v>191</v>
      </c>
      <c r="GB70" s="26" t="s">
        <v>191</v>
      </c>
      <c r="GC70" s="26" t="s">
        <v>191</v>
      </c>
      <c r="GD70" s="26" t="s">
        <v>191</v>
      </c>
    </row>
    <row r="71" spans="1:342" s="41" customFormat="1">
      <c r="A71" s="60"/>
      <c r="B71" s="458"/>
      <c r="C71" s="458" t="s">
        <v>151</v>
      </c>
      <c r="D71" s="458" t="s">
        <v>76</v>
      </c>
      <c r="E71" s="458" t="s">
        <v>68</v>
      </c>
      <c r="F71" s="458" t="s">
        <v>78</v>
      </c>
      <c r="G71" s="26" t="s">
        <v>191</v>
      </c>
      <c r="H71" s="26" t="s">
        <v>191</v>
      </c>
      <c r="I71" s="26" t="s">
        <v>191</v>
      </c>
      <c r="J71" s="26" t="s">
        <v>191</v>
      </c>
      <c r="K71" s="26" t="s">
        <v>191</v>
      </c>
      <c r="L71" s="26" t="s">
        <v>191</v>
      </c>
      <c r="M71" s="26" t="s">
        <v>191</v>
      </c>
      <c r="N71" s="26" t="s">
        <v>191</v>
      </c>
      <c r="O71" s="26" t="s">
        <v>191</v>
      </c>
      <c r="P71" s="26" t="s">
        <v>191</v>
      </c>
      <c r="Q71" s="26" t="s">
        <v>191</v>
      </c>
      <c r="R71" s="26" t="s">
        <v>191</v>
      </c>
      <c r="S71" s="26" t="s">
        <v>191</v>
      </c>
      <c r="T71" s="26" t="s">
        <v>191</v>
      </c>
      <c r="U71" s="26" t="s">
        <v>191</v>
      </c>
      <c r="V71" s="26" t="s">
        <v>191</v>
      </c>
      <c r="W71" s="26" t="s">
        <v>191</v>
      </c>
      <c r="X71" s="26" t="s">
        <v>191</v>
      </c>
      <c r="Y71" s="26" t="s">
        <v>191</v>
      </c>
      <c r="Z71" s="26" t="s">
        <v>191</v>
      </c>
      <c r="AA71" s="26" t="s">
        <v>191</v>
      </c>
      <c r="AB71" s="26" t="s">
        <v>191</v>
      </c>
      <c r="AC71" s="26" t="s">
        <v>191</v>
      </c>
      <c r="AD71" s="26" t="s">
        <v>191</v>
      </c>
      <c r="AE71" s="26" t="s">
        <v>191</v>
      </c>
      <c r="AF71" s="26" t="s">
        <v>191</v>
      </c>
      <c r="AG71" s="26" t="s">
        <v>191</v>
      </c>
      <c r="AH71" s="26" t="s">
        <v>191</v>
      </c>
      <c r="AI71" s="26" t="s">
        <v>191</v>
      </c>
      <c r="AJ71" s="26" t="s">
        <v>191</v>
      </c>
      <c r="AK71" s="26" t="s">
        <v>191</v>
      </c>
      <c r="AL71" s="26" t="s">
        <v>191</v>
      </c>
      <c r="AM71" s="26" t="s">
        <v>191</v>
      </c>
      <c r="AN71" s="26" t="s">
        <v>191</v>
      </c>
      <c r="AO71" s="26" t="s">
        <v>191</v>
      </c>
      <c r="AP71" s="26" t="s">
        <v>191</v>
      </c>
      <c r="AQ71" s="26" t="s">
        <v>191</v>
      </c>
      <c r="AR71" s="26" t="s">
        <v>191</v>
      </c>
      <c r="AS71" s="26" t="s">
        <v>191</v>
      </c>
      <c r="AT71" s="26" t="s">
        <v>191</v>
      </c>
      <c r="AU71" s="26" t="s">
        <v>191</v>
      </c>
      <c r="AV71" s="26" t="s">
        <v>191</v>
      </c>
      <c r="AW71" s="26" t="s">
        <v>191</v>
      </c>
      <c r="AX71" s="26" t="s">
        <v>191</v>
      </c>
      <c r="AY71" s="26" t="s">
        <v>191</v>
      </c>
      <c r="AZ71" s="26" t="s">
        <v>191</v>
      </c>
      <c r="BA71" s="26" t="s">
        <v>191</v>
      </c>
      <c r="BB71" s="26" t="s">
        <v>191</v>
      </c>
      <c r="BC71" s="26" t="s">
        <v>191</v>
      </c>
      <c r="BD71" s="26" t="s">
        <v>191</v>
      </c>
      <c r="BE71" s="26" t="s">
        <v>191</v>
      </c>
      <c r="BF71" s="26" t="s">
        <v>191</v>
      </c>
      <c r="BG71" s="26" t="s">
        <v>191</v>
      </c>
      <c r="BH71" s="26" t="s">
        <v>191</v>
      </c>
      <c r="BI71" s="26" t="s">
        <v>191</v>
      </c>
      <c r="BJ71" s="26" t="s">
        <v>191</v>
      </c>
      <c r="BK71" s="26" t="s">
        <v>191</v>
      </c>
      <c r="BL71" s="26" t="s">
        <v>191</v>
      </c>
      <c r="BM71" s="26" t="s">
        <v>191</v>
      </c>
      <c r="BN71" s="26" t="s">
        <v>191</v>
      </c>
      <c r="BO71" s="26" t="s">
        <v>191</v>
      </c>
      <c r="BP71" s="26" t="s">
        <v>191</v>
      </c>
      <c r="BQ71" s="26" t="s">
        <v>191</v>
      </c>
      <c r="BR71" s="26" t="s">
        <v>191</v>
      </c>
      <c r="BS71" s="26" t="s">
        <v>191</v>
      </c>
      <c r="BT71" s="26" t="s">
        <v>191</v>
      </c>
      <c r="BU71" s="26" t="s">
        <v>191</v>
      </c>
      <c r="BV71" s="26" t="s">
        <v>191</v>
      </c>
      <c r="BW71" s="26" t="s">
        <v>191</v>
      </c>
      <c r="BX71" s="26" t="s">
        <v>191</v>
      </c>
      <c r="BY71" s="26" t="s">
        <v>191</v>
      </c>
      <c r="BZ71" s="26" t="s">
        <v>191</v>
      </c>
      <c r="CA71" s="26" t="s">
        <v>191</v>
      </c>
      <c r="CB71" s="26" t="s">
        <v>191</v>
      </c>
      <c r="CC71" s="26" t="s">
        <v>191</v>
      </c>
      <c r="CD71" s="26" t="s">
        <v>191</v>
      </c>
      <c r="CE71" s="26" t="s">
        <v>191</v>
      </c>
      <c r="CF71" s="26" t="s">
        <v>191</v>
      </c>
      <c r="CG71" s="26" t="s">
        <v>191</v>
      </c>
      <c r="CH71" s="26" t="s">
        <v>191</v>
      </c>
      <c r="CI71" s="26" t="s">
        <v>191</v>
      </c>
      <c r="CJ71" s="26" t="s">
        <v>191</v>
      </c>
      <c r="CK71" s="26" t="s">
        <v>191</v>
      </c>
      <c r="CL71" s="26" t="s">
        <v>191</v>
      </c>
      <c r="CM71" s="26" t="s">
        <v>191</v>
      </c>
      <c r="CN71" s="26" t="s">
        <v>191</v>
      </c>
      <c r="CO71" s="26" t="s">
        <v>191</v>
      </c>
      <c r="CP71" s="26" t="s">
        <v>191</v>
      </c>
      <c r="CQ71" s="26" t="s">
        <v>191</v>
      </c>
      <c r="CR71" s="26" t="s">
        <v>191</v>
      </c>
      <c r="CS71" s="26" t="s">
        <v>191</v>
      </c>
      <c r="CT71" s="26" t="s">
        <v>191</v>
      </c>
      <c r="CU71" s="26" t="s">
        <v>191</v>
      </c>
      <c r="CV71" s="26" t="s">
        <v>191</v>
      </c>
      <c r="CW71" s="26" t="s">
        <v>191</v>
      </c>
      <c r="CX71" s="26" t="s">
        <v>191</v>
      </c>
      <c r="CY71" s="26" t="s">
        <v>191</v>
      </c>
      <c r="CZ71" s="26" t="s">
        <v>191</v>
      </c>
      <c r="DA71" s="26" t="s">
        <v>191</v>
      </c>
      <c r="DB71" s="26" t="s">
        <v>191</v>
      </c>
      <c r="DC71" s="26" t="s">
        <v>191</v>
      </c>
      <c r="DD71" s="26" t="s">
        <v>191</v>
      </c>
      <c r="DE71" s="26" t="s">
        <v>191</v>
      </c>
      <c r="DF71" s="26" t="s">
        <v>191</v>
      </c>
      <c r="DG71" s="26" t="s">
        <v>191</v>
      </c>
      <c r="DH71" s="26" t="s">
        <v>191</v>
      </c>
      <c r="DI71" s="26" t="s">
        <v>191</v>
      </c>
      <c r="DJ71" s="26" t="s">
        <v>191</v>
      </c>
      <c r="DK71" s="26" t="s">
        <v>191</v>
      </c>
      <c r="DL71" s="26" t="s">
        <v>191</v>
      </c>
      <c r="DM71" s="26" t="s">
        <v>191</v>
      </c>
      <c r="DN71" s="26" t="s">
        <v>191</v>
      </c>
      <c r="DO71" s="26" t="s">
        <v>191</v>
      </c>
      <c r="DP71" s="26" t="s">
        <v>191</v>
      </c>
      <c r="DQ71" s="26" t="s">
        <v>191</v>
      </c>
      <c r="DR71" s="26" t="s">
        <v>191</v>
      </c>
      <c r="DS71" s="26" t="s">
        <v>191</v>
      </c>
      <c r="DT71" s="26" t="s">
        <v>191</v>
      </c>
      <c r="DU71" s="26" t="s">
        <v>191</v>
      </c>
      <c r="DV71" s="26" t="s">
        <v>191</v>
      </c>
      <c r="DW71" s="26" t="s">
        <v>191</v>
      </c>
      <c r="DX71" s="26" t="s">
        <v>191</v>
      </c>
      <c r="DY71" s="26" t="s">
        <v>191</v>
      </c>
      <c r="DZ71" s="26" t="s">
        <v>191</v>
      </c>
      <c r="EA71" s="26" t="s">
        <v>191</v>
      </c>
      <c r="EB71" s="26" t="s">
        <v>191</v>
      </c>
      <c r="EC71" s="26" t="s">
        <v>191</v>
      </c>
      <c r="ED71" s="26" t="s">
        <v>191</v>
      </c>
      <c r="EE71" s="26" t="s">
        <v>191</v>
      </c>
      <c r="EF71" s="26" t="s">
        <v>191</v>
      </c>
      <c r="EG71" s="26" t="s">
        <v>191</v>
      </c>
      <c r="EH71" s="26" t="s">
        <v>191</v>
      </c>
      <c r="EI71" s="26" t="s">
        <v>191</v>
      </c>
      <c r="EJ71" s="26" t="s">
        <v>191</v>
      </c>
      <c r="EK71" s="26" t="s">
        <v>191</v>
      </c>
      <c r="EL71" s="26" t="s">
        <v>191</v>
      </c>
      <c r="EM71" s="26" t="s">
        <v>191</v>
      </c>
      <c r="EN71" s="26" t="s">
        <v>191</v>
      </c>
      <c r="EO71" s="26" t="s">
        <v>191</v>
      </c>
      <c r="EP71" s="26" t="s">
        <v>191</v>
      </c>
      <c r="EQ71" s="26" t="s">
        <v>191</v>
      </c>
      <c r="ER71" s="26" t="s">
        <v>191</v>
      </c>
      <c r="ES71" s="26" t="s">
        <v>191</v>
      </c>
      <c r="ET71" s="26" t="s">
        <v>191</v>
      </c>
      <c r="EU71" s="26" t="s">
        <v>191</v>
      </c>
      <c r="EV71" s="26" t="s">
        <v>191</v>
      </c>
      <c r="EW71" s="26" t="s">
        <v>191</v>
      </c>
      <c r="EX71" s="26" t="s">
        <v>191</v>
      </c>
      <c r="EY71" s="26" t="s">
        <v>191</v>
      </c>
      <c r="EZ71" s="26" t="s">
        <v>191</v>
      </c>
      <c r="FA71" s="26" t="s">
        <v>191</v>
      </c>
      <c r="FB71" s="26" t="s">
        <v>191</v>
      </c>
      <c r="FC71" s="26" t="s">
        <v>191</v>
      </c>
      <c r="FD71" s="26" t="s">
        <v>191</v>
      </c>
      <c r="FE71" s="26" t="s">
        <v>191</v>
      </c>
      <c r="FF71" s="26" t="s">
        <v>191</v>
      </c>
      <c r="FG71" s="26" t="s">
        <v>191</v>
      </c>
      <c r="FH71" s="26" t="s">
        <v>191</v>
      </c>
      <c r="FI71" s="26" t="s">
        <v>191</v>
      </c>
      <c r="FJ71" s="26" t="s">
        <v>191</v>
      </c>
      <c r="FK71" s="26" t="s">
        <v>191</v>
      </c>
      <c r="FL71" s="26" t="s">
        <v>191</v>
      </c>
      <c r="FM71" s="26" t="s">
        <v>191</v>
      </c>
      <c r="FN71" s="26" t="s">
        <v>191</v>
      </c>
      <c r="FO71" s="26" t="s">
        <v>191</v>
      </c>
      <c r="FP71" s="26" t="s">
        <v>191</v>
      </c>
      <c r="FQ71" s="26" t="s">
        <v>191</v>
      </c>
      <c r="FR71" s="26" t="s">
        <v>191</v>
      </c>
      <c r="FS71" s="26" t="s">
        <v>191</v>
      </c>
      <c r="FT71" s="26" t="s">
        <v>191</v>
      </c>
      <c r="FU71" s="26" t="s">
        <v>191</v>
      </c>
      <c r="FV71" s="26" t="s">
        <v>191</v>
      </c>
      <c r="FW71" s="26" t="s">
        <v>191</v>
      </c>
      <c r="FX71" s="26" t="s">
        <v>191</v>
      </c>
      <c r="FY71" s="26" t="s">
        <v>191</v>
      </c>
      <c r="FZ71" s="26" t="s">
        <v>191</v>
      </c>
      <c r="GA71" s="26" t="s">
        <v>191</v>
      </c>
      <c r="GB71" s="26" t="s">
        <v>191</v>
      </c>
      <c r="GC71" s="26" t="s">
        <v>191</v>
      </c>
      <c r="GD71" s="26" t="s">
        <v>191</v>
      </c>
    </row>
    <row r="72" spans="1:342" s="41" customFormat="1">
      <c r="A72" s="60"/>
      <c r="B72" s="458"/>
      <c r="C72" s="458" t="s">
        <v>151</v>
      </c>
      <c r="D72" s="458" t="s">
        <v>76</v>
      </c>
      <c r="E72" s="458" t="s">
        <v>68</v>
      </c>
      <c r="F72" s="458" t="s">
        <v>79</v>
      </c>
      <c r="G72" s="26">
        <v>23.91</v>
      </c>
      <c r="H72" s="26">
        <v>24.55</v>
      </c>
      <c r="I72" s="26">
        <v>24.61</v>
      </c>
      <c r="J72" s="26">
        <v>24.32</v>
      </c>
      <c r="K72" s="26">
        <v>23.6</v>
      </c>
      <c r="L72" s="26">
        <v>24.33</v>
      </c>
      <c r="M72" s="26">
        <v>27.28</v>
      </c>
      <c r="N72" s="26">
        <v>27.36</v>
      </c>
      <c r="O72" s="26">
        <v>25.67</v>
      </c>
      <c r="P72" s="26">
        <v>24.97</v>
      </c>
      <c r="Q72" s="26">
        <v>25.18</v>
      </c>
      <c r="R72" s="26">
        <v>25.56</v>
      </c>
      <c r="S72" s="26">
        <v>25.74</v>
      </c>
      <c r="T72" s="26">
        <v>26.43</v>
      </c>
      <c r="U72" s="26">
        <v>26.5</v>
      </c>
      <c r="V72" s="26">
        <v>26.19</v>
      </c>
      <c r="W72" s="26">
        <v>25.41</v>
      </c>
      <c r="X72" s="26">
        <v>26.19</v>
      </c>
      <c r="Y72" s="26">
        <v>29.37</v>
      </c>
      <c r="Z72" s="26">
        <v>29.45</v>
      </c>
      <c r="AA72" s="26">
        <v>27.64</v>
      </c>
      <c r="AB72" s="26">
        <v>26.89</v>
      </c>
      <c r="AC72" s="26">
        <v>27.11</v>
      </c>
      <c r="AD72" s="26">
        <v>27.52</v>
      </c>
      <c r="AE72" s="26">
        <v>27.55</v>
      </c>
      <c r="AF72" s="26">
        <v>28.28</v>
      </c>
      <c r="AG72" s="26">
        <v>28.36</v>
      </c>
      <c r="AH72" s="26">
        <v>28.03</v>
      </c>
      <c r="AI72" s="26">
        <v>27.2</v>
      </c>
      <c r="AJ72" s="26">
        <v>28.03</v>
      </c>
      <c r="AK72" s="26">
        <v>31.43</v>
      </c>
      <c r="AL72" s="26">
        <v>31.52</v>
      </c>
      <c r="AM72" s="26">
        <v>29.58</v>
      </c>
      <c r="AN72" s="26">
        <v>28.78</v>
      </c>
      <c r="AO72" s="26">
        <v>29.01</v>
      </c>
      <c r="AP72" s="26">
        <v>29.45</v>
      </c>
      <c r="AQ72" s="26">
        <v>28.61</v>
      </c>
      <c r="AR72" s="26">
        <v>29.67</v>
      </c>
      <c r="AS72" s="26">
        <v>30.02</v>
      </c>
      <c r="AT72" s="26">
        <v>30.09</v>
      </c>
      <c r="AU72" s="26">
        <v>30.14</v>
      </c>
      <c r="AV72" s="26">
        <v>31.52</v>
      </c>
      <c r="AW72" s="26">
        <v>35.119999999999997</v>
      </c>
      <c r="AX72" s="26">
        <v>35.43</v>
      </c>
      <c r="AY72" s="26">
        <v>33.19</v>
      </c>
      <c r="AZ72" s="26">
        <v>32.700000000000003</v>
      </c>
      <c r="BA72" s="26">
        <v>33.380000000000003</v>
      </c>
      <c r="BB72" s="26">
        <v>34.69</v>
      </c>
      <c r="BC72" s="26">
        <v>35.229999999999997</v>
      </c>
      <c r="BD72" s="26">
        <v>35.79</v>
      </c>
      <c r="BE72" s="26">
        <v>35.78</v>
      </c>
      <c r="BF72" s="26">
        <v>36.130000000000003</v>
      </c>
      <c r="BG72" s="26">
        <v>37.65</v>
      </c>
      <c r="BH72" s="26">
        <v>40.17</v>
      </c>
      <c r="BI72" s="26">
        <v>43.59</v>
      </c>
      <c r="BJ72" s="26">
        <v>43.5</v>
      </c>
      <c r="BK72" s="26">
        <v>40.299999999999997</v>
      </c>
      <c r="BL72" s="26">
        <v>39.200000000000003</v>
      </c>
      <c r="BM72" s="26">
        <v>40.409999999999997</v>
      </c>
      <c r="BN72" s="26">
        <v>41.96</v>
      </c>
      <c r="BO72" s="26">
        <v>43.59</v>
      </c>
      <c r="BP72" s="26">
        <v>43.27</v>
      </c>
      <c r="BQ72" s="26">
        <v>43.04</v>
      </c>
      <c r="BR72" s="26">
        <v>42.1</v>
      </c>
      <c r="BS72" s="26">
        <v>42.59</v>
      </c>
      <c r="BT72" s="26">
        <v>46.01</v>
      </c>
      <c r="BU72" s="26">
        <v>50.1</v>
      </c>
      <c r="BV72" s="26">
        <v>50.17</v>
      </c>
      <c r="BW72" s="26">
        <v>46.84</v>
      </c>
      <c r="BX72" s="26">
        <v>42.57</v>
      </c>
      <c r="BY72" s="26">
        <v>43.35</v>
      </c>
      <c r="BZ72" s="26">
        <v>44.24</v>
      </c>
      <c r="CA72" s="26">
        <v>44.9</v>
      </c>
      <c r="CB72" s="26">
        <v>45.2</v>
      </c>
      <c r="CC72" s="26">
        <v>45.27</v>
      </c>
      <c r="CD72" s="26">
        <v>44.31</v>
      </c>
      <c r="CE72" s="26">
        <v>43.52</v>
      </c>
      <c r="CF72" s="26">
        <v>46.55</v>
      </c>
      <c r="CG72" s="26">
        <v>52.86</v>
      </c>
      <c r="CH72" s="26">
        <v>53.26</v>
      </c>
      <c r="CI72" s="26">
        <v>47.38</v>
      </c>
      <c r="CJ72" s="26">
        <v>44.01</v>
      </c>
      <c r="CK72" s="26">
        <v>45.18</v>
      </c>
      <c r="CL72" s="26">
        <v>46.48</v>
      </c>
      <c r="CM72" s="26">
        <v>47</v>
      </c>
      <c r="CN72" s="26">
        <v>47.39</v>
      </c>
      <c r="CO72" s="26">
        <v>46.58</v>
      </c>
      <c r="CP72" s="26">
        <v>45.34</v>
      </c>
      <c r="CQ72" s="26">
        <v>46.28</v>
      </c>
      <c r="CR72" s="26">
        <v>49.02</v>
      </c>
      <c r="CS72" s="26">
        <v>55.76</v>
      </c>
      <c r="CT72" s="26">
        <v>56.1</v>
      </c>
      <c r="CU72" s="26">
        <v>48.9</v>
      </c>
      <c r="CV72" s="26">
        <v>46.78</v>
      </c>
      <c r="CW72" s="26">
        <v>46.9</v>
      </c>
      <c r="CX72" s="26">
        <v>48.13</v>
      </c>
      <c r="CY72" s="26">
        <v>49.73</v>
      </c>
      <c r="CZ72" s="26">
        <v>49.08</v>
      </c>
      <c r="DA72" s="26">
        <v>48.41</v>
      </c>
      <c r="DB72" s="26">
        <v>47.35</v>
      </c>
      <c r="DC72" s="26">
        <v>47.62</v>
      </c>
      <c r="DD72" s="26">
        <v>50.94</v>
      </c>
      <c r="DE72" s="26">
        <v>58.29</v>
      </c>
      <c r="DF72" s="26">
        <v>57.82</v>
      </c>
      <c r="DG72" s="26">
        <v>49.63</v>
      </c>
      <c r="DH72" s="26">
        <v>47.63</v>
      </c>
      <c r="DI72" s="26">
        <v>48.22</v>
      </c>
      <c r="DJ72" s="26">
        <v>49.31</v>
      </c>
      <c r="DK72" s="26">
        <v>50.03</v>
      </c>
      <c r="DL72" s="26">
        <v>49.54</v>
      </c>
      <c r="DM72" s="26">
        <v>48.61</v>
      </c>
      <c r="DN72" s="26">
        <v>48.26</v>
      </c>
      <c r="DO72" s="26">
        <v>48.12</v>
      </c>
      <c r="DP72" s="26">
        <v>50.98</v>
      </c>
      <c r="DQ72" s="26">
        <v>58.53</v>
      </c>
      <c r="DR72" s="26">
        <v>56.58</v>
      </c>
      <c r="DS72" s="26">
        <v>49.7</v>
      </c>
      <c r="DT72" s="26">
        <v>47.98</v>
      </c>
      <c r="DU72" s="26">
        <v>48.96</v>
      </c>
      <c r="DV72" s="26">
        <v>50.32</v>
      </c>
      <c r="DW72" s="26">
        <v>50.89</v>
      </c>
      <c r="DX72" s="26">
        <v>50.19</v>
      </c>
      <c r="DY72" s="26">
        <v>49.88</v>
      </c>
      <c r="DZ72" s="26">
        <v>48.89</v>
      </c>
      <c r="EA72" s="26">
        <v>49.48</v>
      </c>
      <c r="EB72" s="26">
        <v>51.93</v>
      </c>
      <c r="EC72" s="26">
        <v>58.96</v>
      </c>
      <c r="ED72" s="26">
        <v>56.9</v>
      </c>
      <c r="EE72" s="26">
        <v>50.79</v>
      </c>
      <c r="EF72" s="26">
        <v>48.96</v>
      </c>
      <c r="EG72" s="26">
        <v>49.27</v>
      </c>
      <c r="EH72" s="26">
        <v>50.2</v>
      </c>
      <c r="EI72" s="26">
        <v>51.12</v>
      </c>
      <c r="EJ72" s="26">
        <v>50.63</v>
      </c>
      <c r="EK72" s="26">
        <v>50.66</v>
      </c>
      <c r="EL72" s="26">
        <v>49.53</v>
      </c>
      <c r="EM72" s="26">
        <v>48.98</v>
      </c>
      <c r="EN72" s="26">
        <v>52.92</v>
      </c>
      <c r="EO72" s="26">
        <v>59.67</v>
      </c>
      <c r="EP72" s="26">
        <v>59.79</v>
      </c>
      <c r="EQ72" s="26">
        <v>53.43</v>
      </c>
      <c r="ER72" s="26">
        <v>49.85</v>
      </c>
      <c r="ES72" s="26">
        <v>50.83</v>
      </c>
      <c r="ET72" s="26">
        <v>51.92</v>
      </c>
      <c r="EU72" s="26">
        <v>53.11</v>
      </c>
      <c r="EV72" s="26">
        <v>52.77</v>
      </c>
      <c r="EW72" s="26">
        <v>52.19</v>
      </c>
      <c r="EX72" s="26">
        <v>51.53</v>
      </c>
      <c r="EY72" s="26">
        <v>51.85</v>
      </c>
      <c r="EZ72" s="26">
        <v>55.11</v>
      </c>
      <c r="FA72" s="26">
        <v>62.15</v>
      </c>
      <c r="FB72" s="26">
        <v>62.29</v>
      </c>
      <c r="FC72" s="26">
        <v>54.8</v>
      </c>
      <c r="FD72" s="26">
        <v>52.03</v>
      </c>
      <c r="FE72" s="26">
        <v>52.82</v>
      </c>
      <c r="FF72" s="26">
        <v>53.73</v>
      </c>
      <c r="FG72" s="26">
        <v>55.4</v>
      </c>
      <c r="FH72" s="26">
        <v>55.64</v>
      </c>
      <c r="FI72" s="26">
        <v>54.94</v>
      </c>
      <c r="FJ72" s="26">
        <v>54.2</v>
      </c>
      <c r="FK72" s="26">
        <v>55.37</v>
      </c>
      <c r="FL72" s="26">
        <v>58.48</v>
      </c>
      <c r="FM72" s="26">
        <v>65.48</v>
      </c>
      <c r="FN72" s="26">
        <v>65.42</v>
      </c>
      <c r="FO72" s="26">
        <v>58.31</v>
      </c>
      <c r="FP72" s="26">
        <v>56</v>
      </c>
      <c r="FQ72" s="26">
        <v>55.45</v>
      </c>
      <c r="FR72" s="26">
        <v>56.46</v>
      </c>
      <c r="FS72" s="26">
        <v>58.02</v>
      </c>
      <c r="FT72" s="26">
        <v>58.31</v>
      </c>
      <c r="FU72" s="26">
        <v>56.96</v>
      </c>
      <c r="FV72" s="26">
        <v>56.33</v>
      </c>
      <c r="FW72" s="26">
        <v>57.71</v>
      </c>
      <c r="FX72" s="26">
        <v>60.7</v>
      </c>
      <c r="FY72" s="26">
        <v>68.53</v>
      </c>
      <c r="FZ72" s="26">
        <v>67.45</v>
      </c>
      <c r="GA72" s="26">
        <v>60.36</v>
      </c>
      <c r="GB72" s="26">
        <v>57.63</v>
      </c>
      <c r="GC72" s="26">
        <v>57.45</v>
      </c>
      <c r="GD72" s="26">
        <v>58.9</v>
      </c>
    </row>
    <row r="73" spans="1:342" s="41" customFormat="1">
      <c r="A73" s="60"/>
      <c r="B73" s="461"/>
      <c r="C73" s="458"/>
      <c r="D73" s="458"/>
      <c r="E73" s="458"/>
      <c r="F73" s="458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</row>
    <row r="74" spans="1:342" s="41" customFormat="1">
      <c r="A74" s="60"/>
      <c r="B74" s="461"/>
      <c r="C74" s="458" t="s">
        <v>152</v>
      </c>
      <c r="D74" s="458" t="s">
        <v>76</v>
      </c>
      <c r="E74" s="458" t="s">
        <v>68</v>
      </c>
      <c r="F74" s="458" t="s">
        <v>77</v>
      </c>
      <c r="G74" s="26" t="s">
        <v>191</v>
      </c>
      <c r="H74" s="26" t="s">
        <v>191</v>
      </c>
      <c r="I74" s="26" t="s">
        <v>191</v>
      </c>
      <c r="J74" s="26" t="s">
        <v>191</v>
      </c>
      <c r="K74" s="26" t="s">
        <v>191</v>
      </c>
      <c r="L74" s="26" t="s">
        <v>191</v>
      </c>
      <c r="M74" s="26" t="s">
        <v>191</v>
      </c>
      <c r="N74" s="26" t="s">
        <v>191</v>
      </c>
      <c r="O74" s="26" t="s">
        <v>191</v>
      </c>
      <c r="P74" s="26" t="s">
        <v>191</v>
      </c>
      <c r="Q74" s="26" t="s">
        <v>191</v>
      </c>
      <c r="R74" s="26" t="s">
        <v>191</v>
      </c>
      <c r="S74" s="26" t="s">
        <v>191</v>
      </c>
      <c r="T74" s="26" t="s">
        <v>191</v>
      </c>
      <c r="U74" s="26" t="s">
        <v>191</v>
      </c>
      <c r="V74" s="26" t="s">
        <v>191</v>
      </c>
      <c r="W74" s="26" t="s">
        <v>191</v>
      </c>
      <c r="X74" s="26" t="s">
        <v>191</v>
      </c>
      <c r="Y74" s="26" t="s">
        <v>191</v>
      </c>
      <c r="Z74" s="26" t="s">
        <v>191</v>
      </c>
      <c r="AA74" s="26" t="s">
        <v>191</v>
      </c>
      <c r="AB74" s="26" t="s">
        <v>191</v>
      </c>
      <c r="AC74" s="26" t="s">
        <v>191</v>
      </c>
      <c r="AD74" s="26" t="s">
        <v>191</v>
      </c>
      <c r="AE74" s="26" t="s">
        <v>191</v>
      </c>
      <c r="AF74" s="26" t="s">
        <v>191</v>
      </c>
      <c r="AG74" s="26" t="s">
        <v>191</v>
      </c>
      <c r="AH74" s="26" t="s">
        <v>191</v>
      </c>
      <c r="AI74" s="26" t="s">
        <v>191</v>
      </c>
      <c r="AJ74" s="26" t="s">
        <v>191</v>
      </c>
      <c r="AK74" s="26" t="s">
        <v>191</v>
      </c>
      <c r="AL74" s="26" t="s">
        <v>191</v>
      </c>
      <c r="AM74" s="26" t="s">
        <v>191</v>
      </c>
      <c r="AN74" s="26" t="s">
        <v>191</v>
      </c>
      <c r="AO74" s="26" t="s">
        <v>191</v>
      </c>
      <c r="AP74" s="26" t="s">
        <v>191</v>
      </c>
      <c r="AQ74" s="26" t="s">
        <v>191</v>
      </c>
      <c r="AR74" s="26" t="s">
        <v>191</v>
      </c>
      <c r="AS74" s="26" t="s">
        <v>191</v>
      </c>
      <c r="AT74" s="26" t="s">
        <v>191</v>
      </c>
      <c r="AU74" s="26" t="s">
        <v>191</v>
      </c>
      <c r="AV74" s="26" t="s">
        <v>191</v>
      </c>
      <c r="AW74" s="26" t="s">
        <v>191</v>
      </c>
      <c r="AX74" s="26" t="s">
        <v>191</v>
      </c>
      <c r="AY74" s="26" t="s">
        <v>191</v>
      </c>
      <c r="AZ74" s="26" t="s">
        <v>191</v>
      </c>
      <c r="BA74" s="26" t="s">
        <v>191</v>
      </c>
      <c r="BB74" s="26" t="s">
        <v>191</v>
      </c>
      <c r="BC74" s="26" t="s">
        <v>191</v>
      </c>
      <c r="BD74" s="26" t="s">
        <v>191</v>
      </c>
      <c r="BE74" s="26" t="s">
        <v>191</v>
      </c>
      <c r="BF74" s="26" t="s">
        <v>191</v>
      </c>
      <c r="BG74" s="26" t="s">
        <v>191</v>
      </c>
      <c r="BH74" s="26" t="s">
        <v>191</v>
      </c>
      <c r="BI74" s="26" t="s">
        <v>191</v>
      </c>
      <c r="BJ74" s="26" t="s">
        <v>191</v>
      </c>
      <c r="BK74" s="26" t="s">
        <v>191</v>
      </c>
      <c r="BL74" s="26" t="s">
        <v>191</v>
      </c>
      <c r="BM74" s="26" t="s">
        <v>191</v>
      </c>
      <c r="BN74" s="26" t="s">
        <v>191</v>
      </c>
      <c r="BO74" s="26" t="s">
        <v>191</v>
      </c>
      <c r="BP74" s="26" t="s">
        <v>191</v>
      </c>
      <c r="BQ74" s="26" t="s">
        <v>191</v>
      </c>
      <c r="BR74" s="26" t="s">
        <v>191</v>
      </c>
      <c r="BS74" s="26" t="s">
        <v>191</v>
      </c>
      <c r="BT74" s="26" t="s">
        <v>191</v>
      </c>
      <c r="BU74" s="26" t="s">
        <v>191</v>
      </c>
      <c r="BV74" s="26" t="s">
        <v>191</v>
      </c>
      <c r="BW74" s="26" t="s">
        <v>191</v>
      </c>
      <c r="BX74" s="26" t="s">
        <v>191</v>
      </c>
      <c r="BY74" s="26" t="s">
        <v>191</v>
      </c>
      <c r="BZ74" s="26" t="s">
        <v>191</v>
      </c>
      <c r="CA74" s="26" t="s">
        <v>191</v>
      </c>
      <c r="CB74" s="26" t="s">
        <v>191</v>
      </c>
      <c r="CC74" s="26" t="s">
        <v>191</v>
      </c>
      <c r="CD74" s="26" t="s">
        <v>191</v>
      </c>
      <c r="CE74" s="26" t="s">
        <v>191</v>
      </c>
      <c r="CF74" s="26" t="s">
        <v>191</v>
      </c>
      <c r="CG74" s="26" t="s">
        <v>191</v>
      </c>
      <c r="CH74" s="26" t="s">
        <v>191</v>
      </c>
      <c r="CI74" s="26" t="s">
        <v>191</v>
      </c>
      <c r="CJ74" s="26" t="s">
        <v>191</v>
      </c>
      <c r="CK74" s="26" t="s">
        <v>191</v>
      </c>
      <c r="CL74" s="26" t="s">
        <v>191</v>
      </c>
      <c r="CM74" s="26" t="s">
        <v>191</v>
      </c>
      <c r="CN74" s="26" t="s">
        <v>191</v>
      </c>
      <c r="CO74" s="26" t="s">
        <v>191</v>
      </c>
      <c r="CP74" s="26" t="s">
        <v>191</v>
      </c>
      <c r="CQ74" s="26" t="s">
        <v>191</v>
      </c>
      <c r="CR74" s="26" t="s">
        <v>191</v>
      </c>
      <c r="CS74" s="26" t="s">
        <v>191</v>
      </c>
      <c r="CT74" s="26" t="s">
        <v>191</v>
      </c>
      <c r="CU74" s="26" t="s">
        <v>191</v>
      </c>
      <c r="CV74" s="26" t="s">
        <v>191</v>
      </c>
      <c r="CW74" s="26" t="s">
        <v>191</v>
      </c>
      <c r="CX74" s="26" t="s">
        <v>191</v>
      </c>
      <c r="CY74" s="26" t="s">
        <v>191</v>
      </c>
      <c r="CZ74" s="26" t="s">
        <v>191</v>
      </c>
      <c r="DA74" s="26" t="s">
        <v>191</v>
      </c>
      <c r="DB74" s="26" t="s">
        <v>191</v>
      </c>
      <c r="DC74" s="26" t="s">
        <v>191</v>
      </c>
      <c r="DD74" s="26" t="s">
        <v>191</v>
      </c>
      <c r="DE74" s="26" t="s">
        <v>191</v>
      </c>
      <c r="DF74" s="26" t="s">
        <v>191</v>
      </c>
      <c r="DG74" s="26" t="s">
        <v>191</v>
      </c>
      <c r="DH74" s="26" t="s">
        <v>191</v>
      </c>
      <c r="DI74" s="26" t="s">
        <v>191</v>
      </c>
      <c r="DJ74" s="26" t="s">
        <v>191</v>
      </c>
      <c r="DK74" s="26" t="s">
        <v>191</v>
      </c>
      <c r="DL74" s="26" t="s">
        <v>191</v>
      </c>
      <c r="DM74" s="26" t="s">
        <v>191</v>
      </c>
      <c r="DN74" s="26" t="s">
        <v>191</v>
      </c>
      <c r="DO74" s="26" t="s">
        <v>191</v>
      </c>
      <c r="DP74" s="26" t="s">
        <v>191</v>
      </c>
      <c r="DQ74" s="26" t="s">
        <v>191</v>
      </c>
      <c r="DR74" s="26" t="s">
        <v>191</v>
      </c>
      <c r="DS74" s="26" t="s">
        <v>191</v>
      </c>
      <c r="DT74" s="26" t="s">
        <v>191</v>
      </c>
      <c r="DU74" s="26" t="s">
        <v>191</v>
      </c>
      <c r="DV74" s="26" t="s">
        <v>191</v>
      </c>
      <c r="DW74" s="26" t="s">
        <v>191</v>
      </c>
      <c r="DX74" s="26" t="s">
        <v>191</v>
      </c>
      <c r="DY74" s="26" t="s">
        <v>191</v>
      </c>
      <c r="DZ74" s="26" t="s">
        <v>191</v>
      </c>
      <c r="EA74" s="26" t="s">
        <v>191</v>
      </c>
      <c r="EB74" s="26" t="s">
        <v>191</v>
      </c>
      <c r="EC74" s="26" t="s">
        <v>191</v>
      </c>
      <c r="ED74" s="26" t="s">
        <v>191</v>
      </c>
      <c r="EE74" s="26" t="s">
        <v>191</v>
      </c>
      <c r="EF74" s="26" t="s">
        <v>191</v>
      </c>
      <c r="EG74" s="26" t="s">
        <v>191</v>
      </c>
      <c r="EH74" s="26" t="s">
        <v>191</v>
      </c>
      <c r="EI74" s="26" t="s">
        <v>191</v>
      </c>
      <c r="EJ74" s="26" t="s">
        <v>191</v>
      </c>
      <c r="EK74" s="26" t="s">
        <v>191</v>
      </c>
      <c r="EL74" s="26" t="s">
        <v>191</v>
      </c>
      <c r="EM74" s="26" t="s">
        <v>191</v>
      </c>
      <c r="EN74" s="26" t="s">
        <v>191</v>
      </c>
      <c r="EO74" s="26" t="s">
        <v>191</v>
      </c>
      <c r="EP74" s="26" t="s">
        <v>191</v>
      </c>
      <c r="EQ74" s="26" t="s">
        <v>191</v>
      </c>
      <c r="ER74" s="26" t="s">
        <v>191</v>
      </c>
      <c r="ES74" s="26" t="s">
        <v>191</v>
      </c>
      <c r="ET74" s="26" t="s">
        <v>191</v>
      </c>
      <c r="EU74" s="26" t="s">
        <v>191</v>
      </c>
      <c r="EV74" s="26" t="s">
        <v>191</v>
      </c>
      <c r="EW74" s="26" t="s">
        <v>191</v>
      </c>
      <c r="EX74" s="26" t="s">
        <v>191</v>
      </c>
      <c r="EY74" s="26" t="s">
        <v>191</v>
      </c>
      <c r="EZ74" s="26" t="s">
        <v>191</v>
      </c>
      <c r="FA74" s="26" t="s">
        <v>191</v>
      </c>
      <c r="FB74" s="26" t="s">
        <v>191</v>
      </c>
      <c r="FC74" s="26" t="s">
        <v>191</v>
      </c>
      <c r="FD74" s="26" t="s">
        <v>191</v>
      </c>
      <c r="FE74" s="26" t="s">
        <v>191</v>
      </c>
      <c r="FF74" s="26" t="s">
        <v>191</v>
      </c>
      <c r="FG74" s="26" t="s">
        <v>191</v>
      </c>
      <c r="FH74" s="26" t="s">
        <v>191</v>
      </c>
      <c r="FI74" s="26" t="s">
        <v>191</v>
      </c>
      <c r="FJ74" s="26" t="s">
        <v>191</v>
      </c>
      <c r="FK74" s="26" t="s">
        <v>191</v>
      </c>
      <c r="FL74" s="26" t="s">
        <v>191</v>
      </c>
      <c r="FM74" s="26" t="s">
        <v>191</v>
      </c>
      <c r="FN74" s="26" t="s">
        <v>191</v>
      </c>
      <c r="FO74" s="26" t="s">
        <v>191</v>
      </c>
      <c r="FP74" s="26" t="s">
        <v>191</v>
      </c>
      <c r="FQ74" s="26" t="s">
        <v>191</v>
      </c>
      <c r="FR74" s="26" t="s">
        <v>191</v>
      </c>
      <c r="FS74" s="26" t="s">
        <v>191</v>
      </c>
      <c r="FT74" s="26" t="s">
        <v>191</v>
      </c>
      <c r="FU74" s="26" t="s">
        <v>191</v>
      </c>
      <c r="FV74" s="26" t="s">
        <v>191</v>
      </c>
      <c r="FW74" s="26" t="s">
        <v>191</v>
      </c>
      <c r="FX74" s="26" t="s">
        <v>191</v>
      </c>
      <c r="FY74" s="26" t="s">
        <v>191</v>
      </c>
      <c r="FZ74" s="26" t="s">
        <v>191</v>
      </c>
      <c r="GA74" s="26" t="s">
        <v>191</v>
      </c>
      <c r="GB74" s="26" t="s">
        <v>191</v>
      </c>
      <c r="GC74" s="26" t="s">
        <v>191</v>
      </c>
      <c r="GD74" s="26" t="s">
        <v>191</v>
      </c>
    </row>
    <row r="75" spans="1:342" s="41" customFormat="1">
      <c r="A75" s="60"/>
      <c r="B75" s="461"/>
      <c r="C75" s="458" t="s">
        <v>152</v>
      </c>
      <c r="D75" s="458" t="s">
        <v>76</v>
      </c>
      <c r="E75" s="458" t="s">
        <v>68</v>
      </c>
      <c r="F75" s="458" t="s">
        <v>78</v>
      </c>
      <c r="G75" s="26" t="s">
        <v>191</v>
      </c>
      <c r="H75" s="26" t="s">
        <v>191</v>
      </c>
      <c r="I75" s="26" t="s">
        <v>191</v>
      </c>
      <c r="J75" s="26" t="s">
        <v>191</v>
      </c>
      <c r="K75" s="26" t="s">
        <v>191</v>
      </c>
      <c r="L75" s="26" t="s">
        <v>191</v>
      </c>
      <c r="M75" s="26" t="s">
        <v>191</v>
      </c>
      <c r="N75" s="26" t="s">
        <v>191</v>
      </c>
      <c r="O75" s="26" t="s">
        <v>191</v>
      </c>
      <c r="P75" s="26" t="s">
        <v>191</v>
      </c>
      <c r="Q75" s="26" t="s">
        <v>191</v>
      </c>
      <c r="R75" s="26" t="s">
        <v>191</v>
      </c>
      <c r="S75" s="26" t="s">
        <v>191</v>
      </c>
      <c r="T75" s="26" t="s">
        <v>191</v>
      </c>
      <c r="U75" s="26" t="s">
        <v>191</v>
      </c>
      <c r="V75" s="26" t="s">
        <v>191</v>
      </c>
      <c r="W75" s="26" t="s">
        <v>191</v>
      </c>
      <c r="X75" s="26" t="s">
        <v>191</v>
      </c>
      <c r="Y75" s="26" t="s">
        <v>191</v>
      </c>
      <c r="Z75" s="26" t="s">
        <v>191</v>
      </c>
      <c r="AA75" s="26" t="s">
        <v>191</v>
      </c>
      <c r="AB75" s="26" t="s">
        <v>191</v>
      </c>
      <c r="AC75" s="26" t="s">
        <v>191</v>
      </c>
      <c r="AD75" s="26" t="s">
        <v>191</v>
      </c>
      <c r="AE75" s="26" t="s">
        <v>191</v>
      </c>
      <c r="AF75" s="26" t="s">
        <v>191</v>
      </c>
      <c r="AG75" s="26" t="s">
        <v>191</v>
      </c>
      <c r="AH75" s="26" t="s">
        <v>191</v>
      </c>
      <c r="AI75" s="26" t="s">
        <v>191</v>
      </c>
      <c r="AJ75" s="26" t="s">
        <v>191</v>
      </c>
      <c r="AK75" s="26" t="s">
        <v>191</v>
      </c>
      <c r="AL75" s="26" t="s">
        <v>191</v>
      </c>
      <c r="AM75" s="26" t="s">
        <v>191</v>
      </c>
      <c r="AN75" s="26" t="s">
        <v>191</v>
      </c>
      <c r="AO75" s="26" t="s">
        <v>191</v>
      </c>
      <c r="AP75" s="26" t="s">
        <v>191</v>
      </c>
      <c r="AQ75" s="26" t="s">
        <v>191</v>
      </c>
      <c r="AR75" s="26" t="s">
        <v>191</v>
      </c>
      <c r="AS75" s="26" t="s">
        <v>191</v>
      </c>
      <c r="AT75" s="26" t="s">
        <v>191</v>
      </c>
      <c r="AU75" s="26" t="s">
        <v>191</v>
      </c>
      <c r="AV75" s="26" t="s">
        <v>191</v>
      </c>
      <c r="AW75" s="26" t="s">
        <v>191</v>
      </c>
      <c r="AX75" s="26" t="s">
        <v>191</v>
      </c>
      <c r="AY75" s="26" t="s">
        <v>191</v>
      </c>
      <c r="AZ75" s="26" t="s">
        <v>191</v>
      </c>
      <c r="BA75" s="26" t="s">
        <v>191</v>
      </c>
      <c r="BB75" s="26" t="s">
        <v>191</v>
      </c>
      <c r="BC75" s="26" t="s">
        <v>191</v>
      </c>
      <c r="BD75" s="26" t="s">
        <v>191</v>
      </c>
      <c r="BE75" s="26" t="s">
        <v>191</v>
      </c>
      <c r="BF75" s="26" t="s">
        <v>191</v>
      </c>
      <c r="BG75" s="26" t="s">
        <v>191</v>
      </c>
      <c r="BH75" s="26" t="s">
        <v>191</v>
      </c>
      <c r="BI75" s="26" t="s">
        <v>191</v>
      </c>
      <c r="BJ75" s="26" t="s">
        <v>191</v>
      </c>
      <c r="BK75" s="26" t="s">
        <v>191</v>
      </c>
      <c r="BL75" s="26" t="s">
        <v>191</v>
      </c>
      <c r="BM75" s="26" t="s">
        <v>191</v>
      </c>
      <c r="BN75" s="26" t="s">
        <v>191</v>
      </c>
      <c r="BO75" s="26" t="s">
        <v>191</v>
      </c>
      <c r="BP75" s="26" t="s">
        <v>191</v>
      </c>
      <c r="BQ75" s="26" t="s">
        <v>191</v>
      </c>
      <c r="BR75" s="26" t="s">
        <v>191</v>
      </c>
      <c r="BS75" s="26" t="s">
        <v>191</v>
      </c>
      <c r="BT75" s="26" t="s">
        <v>191</v>
      </c>
      <c r="BU75" s="26" t="s">
        <v>191</v>
      </c>
      <c r="BV75" s="26" t="s">
        <v>191</v>
      </c>
      <c r="BW75" s="26" t="s">
        <v>191</v>
      </c>
      <c r="BX75" s="26" t="s">
        <v>191</v>
      </c>
      <c r="BY75" s="26" t="s">
        <v>191</v>
      </c>
      <c r="BZ75" s="26" t="s">
        <v>191</v>
      </c>
      <c r="CA75" s="26" t="s">
        <v>191</v>
      </c>
      <c r="CB75" s="26" t="s">
        <v>191</v>
      </c>
      <c r="CC75" s="26" t="s">
        <v>191</v>
      </c>
      <c r="CD75" s="26" t="s">
        <v>191</v>
      </c>
      <c r="CE75" s="26" t="s">
        <v>191</v>
      </c>
      <c r="CF75" s="26" t="s">
        <v>191</v>
      </c>
      <c r="CG75" s="26" t="s">
        <v>191</v>
      </c>
      <c r="CH75" s="26" t="s">
        <v>191</v>
      </c>
      <c r="CI75" s="26" t="s">
        <v>191</v>
      </c>
      <c r="CJ75" s="26" t="s">
        <v>191</v>
      </c>
      <c r="CK75" s="26" t="s">
        <v>191</v>
      </c>
      <c r="CL75" s="26" t="s">
        <v>191</v>
      </c>
      <c r="CM75" s="26" t="s">
        <v>191</v>
      </c>
      <c r="CN75" s="26" t="s">
        <v>191</v>
      </c>
      <c r="CO75" s="26" t="s">
        <v>191</v>
      </c>
      <c r="CP75" s="26" t="s">
        <v>191</v>
      </c>
      <c r="CQ75" s="26" t="s">
        <v>191</v>
      </c>
      <c r="CR75" s="26" t="s">
        <v>191</v>
      </c>
      <c r="CS75" s="26" t="s">
        <v>191</v>
      </c>
      <c r="CT75" s="26" t="s">
        <v>191</v>
      </c>
      <c r="CU75" s="26" t="s">
        <v>191</v>
      </c>
      <c r="CV75" s="26" t="s">
        <v>191</v>
      </c>
      <c r="CW75" s="26" t="s">
        <v>191</v>
      </c>
      <c r="CX75" s="26" t="s">
        <v>191</v>
      </c>
      <c r="CY75" s="26" t="s">
        <v>191</v>
      </c>
      <c r="CZ75" s="26" t="s">
        <v>191</v>
      </c>
      <c r="DA75" s="26" t="s">
        <v>191</v>
      </c>
      <c r="DB75" s="26" t="s">
        <v>191</v>
      </c>
      <c r="DC75" s="26" t="s">
        <v>191</v>
      </c>
      <c r="DD75" s="26" t="s">
        <v>191</v>
      </c>
      <c r="DE75" s="26" t="s">
        <v>191</v>
      </c>
      <c r="DF75" s="26" t="s">
        <v>191</v>
      </c>
      <c r="DG75" s="26" t="s">
        <v>191</v>
      </c>
      <c r="DH75" s="26" t="s">
        <v>191</v>
      </c>
      <c r="DI75" s="26" t="s">
        <v>191</v>
      </c>
      <c r="DJ75" s="26" t="s">
        <v>191</v>
      </c>
      <c r="DK75" s="26" t="s">
        <v>191</v>
      </c>
      <c r="DL75" s="26" t="s">
        <v>191</v>
      </c>
      <c r="DM75" s="26" t="s">
        <v>191</v>
      </c>
      <c r="DN75" s="26" t="s">
        <v>191</v>
      </c>
      <c r="DO75" s="26" t="s">
        <v>191</v>
      </c>
      <c r="DP75" s="26" t="s">
        <v>191</v>
      </c>
      <c r="DQ75" s="26" t="s">
        <v>191</v>
      </c>
      <c r="DR75" s="26" t="s">
        <v>191</v>
      </c>
      <c r="DS75" s="26" t="s">
        <v>191</v>
      </c>
      <c r="DT75" s="26" t="s">
        <v>191</v>
      </c>
      <c r="DU75" s="26" t="s">
        <v>191</v>
      </c>
      <c r="DV75" s="26" t="s">
        <v>191</v>
      </c>
      <c r="DW75" s="26" t="s">
        <v>191</v>
      </c>
      <c r="DX75" s="26" t="s">
        <v>191</v>
      </c>
      <c r="DY75" s="26" t="s">
        <v>191</v>
      </c>
      <c r="DZ75" s="26" t="s">
        <v>191</v>
      </c>
      <c r="EA75" s="26" t="s">
        <v>191</v>
      </c>
      <c r="EB75" s="26" t="s">
        <v>191</v>
      </c>
      <c r="EC75" s="26" t="s">
        <v>191</v>
      </c>
      <c r="ED75" s="26" t="s">
        <v>191</v>
      </c>
      <c r="EE75" s="26" t="s">
        <v>191</v>
      </c>
      <c r="EF75" s="26" t="s">
        <v>191</v>
      </c>
      <c r="EG75" s="26" t="s">
        <v>191</v>
      </c>
      <c r="EH75" s="26" t="s">
        <v>191</v>
      </c>
      <c r="EI75" s="26" t="s">
        <v>191</v>
      </c>
      <c r="EJ75" s="26" t="s">
        <v>191</v>
      </c>
      <c r="EK75" s="26" t="s">
        <v>191</v>
      </c>
      <c r="EL75" s="26" t="s">
        <v>191</v>
      </c>
      <c r="EM75" s="26" t="s">
        <v>191</v>
      </c>
      <c r="EN75" s="26" t="s">
        <v>191</v>
      </c>
      <c r="EO75" s="26" t="s">
        <v>191</v>
      </c>
      <c r="EP75" s="26" t="s">
        <v>191</v>
      </c>
      <c r="EQ75" s="26" t="s">
        <v>191</v>
      </c>
      <c r="ER75" s="26" t="s">
        <v>191</v>
      </c>
      <c r="ES75" s="26" t="s">
        <v>191</v>
      </c>
      <c r="ET75" s="26" t="s">
        <v>191</v>
      </c>
      <c r="EU75" s="26" t="s">
        <v>191</v>
      </c>
      <c r="EV75" s="26" t="s">
        <v>191</v>
      </c>
      <c r="EW75" s="26" t="s">
        <v>191</v>
      </c>
      <c r="EX75" s="26" t="s">
        <v>191</v>
      </c>
      <c r="EY75" s="26" t="s">
        <v>191</v>
      </c>
      <c r="EZ75" s="26" t="s">
        <v>191</v>
      </c>
      <c r="FA75" s="26" t="s">
        <v>191</v>
      </c>
      <c r="FB75" s="26" t="s">
        <v>191</v>
      </c>
      <c r="FC75" s="26" t="s">
        <v>191</v>
      </c>
      <c r="FD75" s="26" t="s">
        <v>191</v>
      </c>
      <c r="FE75" s="26" t="s">
        <v>191</v>
      </c>
      <c r="FF75" s="26" t="s">
        <v>191</v>
      </c>
      <c r="FG75" s="26" t="s">
        <v>191</v>
      </c>
      <c r="FH75" s="26" t="s">
        <v>191</v>
      </c>
      <c r="FI75" s="26" t="s">
        <v>191</v>
      </c>
      <c r="FJ75" s="26" t="s">
        <v>191</v>
      </c>
      <c r="FK75" s="26" t="s">
        <v>191</v>
      </c>
      <c r="FL75" s="26" t="s">
        <v>191</v>
      </c>
      <c r="FM75" s="26" t="s">
        <v>191</v>
      </c>
      <c r="FN75" s="26" t="s">
        <v>191</v>
      </c>
      <c r="FO75" s="26" t="s">
        <v>191</v>
      </c>
      <c r="FP75" s="26" t="s">
        <v>191</v>
      </c>
      <c r="FQ75" s="26" t="s">
        <v>191</v>
      </c>
      <c r="FR75" s="26" t="s">
        <v>191</v>
      </c>
      <c r="FS75" s="26" t="s">
        <v>191</v>
      </c>
      <c r="FT75" s="26" t="s">
        <v>191</v>
      </c>
      <c r="FU75" s="26" t="s">
        <v>191</v>
      </c>
      <c r="FV75" s="26" t="s">
        <v>191</v>
      </c>
      <c r="FW75" s="26" t="s">
        <v>191</v>
      </c>
      <c r="FX75" s="26" t="s">
        <v>191</v>
      </c>
      <c r="FY75" s="26" t="s">
        <v>191</v>
      </c>
      <c r="FZ75" s="26" t="s">
        <v>191</v>
      </c>
      <c r="GA75" s="26" t="s">
        <v>191</v>
      </c>
      <c r="GB75" s="26" t="s">
        <v>191</v>
      </c>
      <c r="GC75" s="26" t="s">
        <v>191</v>
      </c>
      <c r="GD75" s="26" t="s">
        <v>191</v>
      </c>
    </row>
    <row r="76" spans="1:342" s="41" customFormat="1">
      <c r="A76" s="60"/>
      <c r="B76" s="461"/>
      <c r="C76" s="458" t="s">
        <v>152</v>
      </c>
      <c r="D76" s="458" t="s">
        <v>76</v>
      </c>
      <c r="E76" s="458" t="s">
        <v>68</v>
      </c>
      <c r="F76" s="458" t="s">
        <v>79</v>
      </c>
      <c r="G76" s="26">
        <v>32.880000000000003</v>
      </c>
      <c r="H76" s="26">
        <v>33.47</v>
      </c>
      <c r="I76" s="26">
        <v>28.51</v>
      </c>
      <c r="J76" s="26">
        <v>29.81</v>
      </c>
      <c r="K76" s="26">
        <v>29.48</v>
      </c>
      <c r="L76" s="26">
        <v>32.06</v>
      </c>
      <c r="M76" s="26">
        <v>36.15</v>
      </c>
      <c r="N76" s="26">
        <v>36.75</v>
      </c>
      <c r="O76" s="26">
        <v>31.5</v>
      </c>
      <c r="P76" s="26">
        <v>32.31</v>
      </c>
      <c r="Q76" s="26">
        <v>30.38</v>
      </c>
      <c r="R76" s="26">
        <v>30.31</v>
      </c>
      <c r="S76" s="26">
        <v>30.78</v>
      </c>
      <c r="T76" s="26">
        <v>31.57</v>
      </c>
      <c r="U76" s="26">
        <v>31.19</v>
      </c>
      <c r="V76" s="26">
        <v>32.619999999999997</v>
      </c>
      <c r="W76" s="26">
        <v>35.11</v>
      </c>
      <c r="X76" s="26">
        <v>38.17</v>
      </c>
      <c r="Y76" s="26">
        <v>41.97</v>
      </c>
      <c r="Z76" s="26">
        <v>42.66</v>
      </c>
      <c r="AA76" s="26">
        <v>37.31</v>
      </c>
      <c r="AB76" s="26">
        <v>34.130000000000003</v>
      </c>
      <c r="AC76" s="26">
        <v>32.1</v>
      </c>
      <c r="AD76" s="26">
        <v>32.03</v>
      </c>
      <c r="AE76" s="26">
        <v>33.409999999999997</v>
      </c>
      <c r="AF76" s="26">
        <v>34.26</v>
      </c>
      <c r="AG76" s="26">
        <v>33.85</v>
      </c>
      <c r="AH76" s="26">
        <v>35.4</v>
      </c>
      <c r="AI76" s="26">
        <v>38.11</v>
      </c>
      <c r="AJ76" s="26">
        <v>41.43</v>
      </c>
      <c r="AK76" s="26">
        <v>45.54</v>
      </c>
      <c r="AL76" s="26">
        <v>46.3</v>
      </c>
      <c r="AM76" s="26">
        <v>40.49</v>
      </c>
      <c r="AN76" s="26">
        <v>37.04</v>
      </c>
      <c r="AO76" s="26">
        <v>34.83</v>
      </c>
      <c r="AP76" s="26">
        <v>34.76</v>
      </c>
      <c r="AQ76" s="26">
        <v>35.61</v>
      </c>
      <c r="AR76" s="26">
        <v>37.85</v>
      </c>
      <c r="AS76" s="26">
        <v>38.42</v>
      </c>
      <c r="AT76" s="26">
        <v>41.43</v>
      </c>
      <c r="AU76" s="26">
        <v>46.11</v>
      </c>
      <c r="AV76" s="26">
        <v>50.71</v>
      </c>
      <c r="AW76" s="26">
        <v>55.67</v>
      </c>
      <c r="AX76" s="26">
        <v>57.92</v>
      </c>
      <c r="AY76" s="26">
        <v>52.2</v>
      </c>
      <c r="AZ76" s="26">
        <v>48.98</v>
      </c>
      <c r="BA76" s="26">
        <v>48.85</v>
      </c>
      <c r="BB76" s="26">
        <v>51.11</v>
      </c>
      <c r="BC76" s="26">
        <v>53.56</v>
      </c>
      <c r="BD76" s="26">
        <v>55.47</v>
      </c>
      <c r="BE76" s="26">
        <v>54.57</v>
      </c>
      <c r="BF76" s="26">
        <v>57.46</v>
      </c>
      <c r="BG76" s="26">
        <v>64.87</v>
      </c>
      <c r="BH76" s="26">
        <v>71.48</v>
      </c>
      <c r="BI76" s="26">
        <v>75.69</v>
      </c>
      <c r="BJ76" s="26">
        <v>78.27</v>
      </c>
      <c r="BK76" s="26">
        <v>70.56</v>
      </c>
      <c r="BL76" s="26">
        <v>66.7</v>
      </c>
      <c r="BM76" s="26">
        <v>65.89</v>
      </c>
      <c r="BN76" s="26">
        <v>68.91</v>
      </c>
      <c r="BO76" s="26">
        <v>74.56</v>
      </c>
      <c r="BP76" s="26">
        <v>75.88</v>
      </c>
      <c r="BQ76" s="26">
        <v>72.34</v>
      </c>
      <c r="BR76" s="26">
        <v>73.12</v>
      </c>
      <c r="BS76" s="26">
        <v>79.55</v>
      </c>
      <c r="BT76" s="26">
        <v>87.33</v>
      </c>
      <c r="BU76" s="26">
        <v>91.3</v>
      </c>
      <c r="BV76" s="26">
        <v>94.3</v>
      </c>
      <c r="BW76" s="26">
        <v>86.47</v>
      </c>
      <c r="BX76" s="26">
        <v>77.42</v>
      </c>
      <c r="BY76" s="26">
        <v>73.39</v>
      </c>
      <c r="BZ76" s="26">
        <v>73.98</v>
      </c>
      <c r="CA76" s="26">
        <v>76.5</v>
      </c>
      <c r="CB76" s="26">
        <v>78.06</v>
      </c>
      <c r="CC76" s="26">
        <v>76.78</v>
      </c>
      <c r="CD76" s="26">
        <v>78.94</v>
      </c>
      <c r="CE76" s="26">
        <v>84.82</v>
      </c>
      <c r="CF76" s="26">
        <v>91.87</v>
      </c>
      <c r="CG76" s="26">
        <v>99.25</v>
      </c>
      <c r="CH76" s="26">
        <v>101.69</v>
      </c>
      <c r="CI76" s="26">
        <v>90.9</v>
      </c>
      <c r="CJ76" s="26">
        <v>81.63</v>
      </c>
      <c r="CK76" s="26">
        <v>77.290000000000006</v>
      </c>
      <c r="CL76" s="26">
        <v>76.989999999999995</v>
      </c>
      <c r="CM76" s="26">
        <v>79.05</v>
      </c>
      <c r="CN76" s="26">
        <v>80.569999999999993</v>
      </c>
      <c r="CO76" s="26">
        <v>78.67</v>
      </c>
      <c r="CP76" s="26">
        <v>81.430000000000007</v>
      </c>
      <c r="CQ76" s="26">
        <v>88.9</v>
      </c>
      <c r="CR76" s="26">
        <v>95.89</v>
      </c>
      <c r="CS76" s="26">
        <v>103.78</v>
      </c>
      <c r="CT76" s="26">
        <v>105.47</v>
      </c>
      <c r="CU76" s="26">
        <v>92.95</v>
      </c>
      <c r="CV76" s="26">
        <v>84.92</v>
      </c>
      <c r="CW76" s="26">
        <v>80</v>
      </c>
      <c r="CX76" s="26">
        <v>79.63</v>
      </c>
      <c r="CY76" s="26">
        <v>82.04</v>
      </c>
      <c r="CZ76" s="26">
        <v>83.25</v>
      </c>
      <c r="DA76" s="26">
        <v>81.39</v>
      </c>
      <c r="DB76" s="26">
        <v>84.38</v>
      </c>
      <c r="DC76" s="26">
        <v>91.27</v>
      </c>
      <c r="DD76" s="26">
        <v>99.42</v>
      </c>
      <c r="DE76" s="26">
        <v>108.11</v>
      </c>
      <c r="DF76" s="26">
        <v>109.26</v>
      </c>
      <c r="DG76" s="26">
        <v>93.31</v>
      </c>
      <c r="DH76" s="26">
        <v>85.37</v>
      </c>
      <c r="DI76" s="26">
        <v>81.42</v>
      </c>
      <c r="DJ76" s="26">
        <v>81.209999999999994</v>
      </c>
      <c r="DK76" s="26">
        <v>83.65</v>
      </c>
      <c r="DL76" s="26">
        <v>84.3</v>
      </c>
      <c r="DM76" s="26">
        <v>81.95</v>
      </c>
      <c r="DN76" s="26">
        <v>86.13</v>
      </c>
      <c r="DO76" s="26">
        <v>92.48</v>
      </c>
      <c r="DP76" s="26">
        <v>99.77</v>
      </c>
      <c r="DQ76" s="26">
        <v>108.48</v>
      </c>
      <c r="DR76" s="26">
        <v>108.16</v>
      </c>
      <c r="DS76" s="26">
        <v>93.22</v>
      </c>
      <c r="DT76" s="26">
        <v>85.44</v>
      </c>
      <c r="DU76" s="26">
        <v>82.88</v>
      </c>
      <c r="DV76" s="26">
        <v>82.63</v>
      </c>
      <c r="DW76" s="26">
        <v>84.98</v>
      </c>
      <c r="DX76" s="26">
        <v>85.18</v>
      </c>
      <c r="DY76" s="26">
        <v>83.68</v>
      </c>
      <c r="DZ76" s="26">
        <v>86.3</v>
      </c>
      <c r="EA76" s="26">
        <v>94.48</v>
      </c>
      <c r="EB76" s="26">
        <v>101.28</v>
      </c>
      <c r="EC76" s="26">
        <v>109.1</v>
      </c>
      <c r="ED76" s="26">
        <v>108.49</v>
      </c>
      <c r="EE76" s="26">
        <v>94.53</v>
      </c>
      <c r="EF76" s="26">
        <v>87.59</v>
      </c>
      <c r="EG76" s="26">
        <v>83.45</v>
      </c>
      <c r="EH76" s="26">
        <v>83.18</v>
      </c>
      <c r="EI76" s="26">
        <v>85.34</v>
      </c>
      <c r="EJ76" s="26">
        <v>86.87</v>
      </c>
      <c r="EK76" s="26">
        <v>84.81</v>
      </c>
      <c r="EL76" s="26">
        <v>86.28</v>
      </c>
      <c r="EM76" s="26">
        <v>93.03</v>
      </c>
      <c r="EN76" s="26">
        <v>102</v>
      </c>
      <c r="EO76" s="26">
        <v>110.25</v>
      </c>
      <c r="EP76" s="26">
        <v>112.73</v>
      </c>
      <c r="EQ76" s="26">
        <v>100.32</v>
      </c>
      <c r="ER76" s="26">
        <v>89.7</v>
      </c>
      <c r="ES76" s="26">
        <v>85.13</v>
      </c>
      <c r="ET76" s="26">
        <v>85.5</v>
      </c>
      <c r="EU76" s="26">
        <v>88.36</v>
      </c>
      <c r="EV76" s="26">
        <v>89.45</v>
      </c>
      <c r="EW76" s="26">
        <v>87.16</v>
      </c>
      <c r="EX76" s="26">
        <v>90.26</v>
      </c>
      <c r="EY76" s="26">
        <v>96.9</v>
      </c>
      <c r="EZ76" s="26">
        <v>105.23</v>
      </c>
      <c r="FA76" s="26">
        <v>114.24</v>
      </c>
      <c r="FB76" s="26">
        <v>116.23</v>
      </c>
      <c r="FC76" s="26">
        <v>103.05</v>
      </c>
      <c r="FD76" s="26">
        <v>92.59</v>
      </c>
      <c r="FE76" s="26">
        <v>87.57</v>
      </c>
      <c r="FF76" s="26">
        <v>88.1</v>
      </c>
      <c r="FG76" s="26">
        <v>91.98</v>
      </c>
      <c r="FH76" s="26">
        <v>93.12</v>
      </c>
      <c r="FI76" s="26">
        <v>91.03</v>
      </c>
      <c r="FJ76" s="26">
        <v>93.66</v>
      </c>
      <c r="FK76" s="26">
        <v>101.36</v>
      </c>
      <c r="FL76" s="26">
        <v>109.8</v>
      </c>
      <c r="FM76" s="26">
        <v>118.82</v>
      </c>
      <c r="FN76" s="26">
        <v>120.46</v>
      </c>
      <c r="FO76" s="26">
        <v>106.82</v>
      </c>
      <c r="FP76" s="26">
        <v>97.16</v>
      </c>
      <c r="FQ76" s="26">
        <v>91.95</v>
      </c>
      <c r="FR76" s="26">
        <v>92.4</v>
      </c>
      <c r="FS76" s="26">
        <v>95.64</v>
      </c>
      <c r="FT76" s="26">
        <v>96.63</v>
      </c>
      <c r="FU76" s="26">
        <v>94.62</v>
      </c>
      <c r="FV76" s="26">
        <v>98.3</v>
      </c>
      <c r="FW76" s="26">
        <v>105.59</v>
      </c>
      <c r="FX76" s="26">
        <v>113.56</v>
      </c>
      <c r="FY76" s="26">
        <v>122.95</v>
      </c>
      <c r="FZ76" s="26">
        <v>124.16</v>
      </c>
      <c r="GA76" s="26">
        <v>109.46</v>
      </c>
      <c r="GB76" s="26">
        <v>99.89</v>
      </c>
      <c r="GC76" s="26">
        <v>95.54</v>
      </c>
      <c r="GD76" s="26">
        <v>95.76</v>
      </c>
    </row>
    <row r="77" spans="1:342" s="41" customFormat="1">
      <c r="A77" s="60"/>
      <c r="B77" s="461"/>
      <c r="C77" s="461"/>
      <c r="D77" s="461"/>
      <c r="E77" s="461"/>
      <c r="F77" s="461"/>
      <c r="G77" s="461"/>
      <c r="H77" s="461"/>
      <c r="I77" s="461"/>
      <c r="J77" s="461"/>
      <c r="K77" s="461"/>
      <c r="L77" s="461"/>
      <c r="M77" s="461"/>
      <c r="N77" s="461"/>
      <c r="O77" s="461"/>
      <c r="P77" s="461"/>
      <c r="Q77" s="461"/>
      <c r="R77" s="461"/>
      <c r="S77" s="461"/>
      <c r="T77" s="461"/>
      <c r="U77" s="461"/>
      <c r="V77" s="461"/>
      <c r="W77" s="461"/>
      <c r="X77" s="461"/>
      <c r="Y77" s="461"/>
      <c r="Z77" s="461"/>
      <c r="AA77" s="461"/>
      <c r="AB77" s="461"/>
      <c r="AC77" s="461"/>
      <c r="AD77" s="461"/>
      <c r="AE77" s="461"/>
      <c r="AF77" s="461"/>
      <c r="AG77" s="461"/>
      <c r="AH77" s="461"/>
      <c r="AI77" s="461"/>
      <c r="AJ77" s="461"/>
      <c r="AK77" s="461"/>
      <c r="AL77" s="461"/>
      <c r="AM77" s="461"/>
      <c r="AN77" s="461"/>
      <c r="AO77" s="461"/>
      <c r="AP77" s="461"/>
      <c r="AQ77" s="461"/>
      <c r="AR77" s="461"/>
      <c r="AS77" s="461"/>
      <c r="AT77" s="461"/>
      <c r="AU77" s="461"/>
      <c r="AV77" s="461"/>
      <c r="AW77" s="461"/>
      <c r="AX77" s="461"/>
      <c r="AY77" s="461"/>
      <c r="AZ77" s="461"/>
      <c r="BA77" s="461"/>
      <c r="BB77" s="461"/>
      <c r="BC77" s="461"/>
      <c r="BD77" s="461"/>
      <c r="BE77" s="461"/>
      <c r="BF77" s="461"/>
      <c r="BG77" s="461"/>
      <c r="BH77" s="461"/>
      <c r="BI77" s="461"/>
      <c r="BJ77" s="461"/>
      <c r="BK77" s="461"/>
      <c r="BL77" s="461"/>
      <c r="BM77" s="461"/>
      <c r="BN77" s="461"/>
      <c r="BO77" s="461"/>
      <c r="BP77" s="461"/>
      <c r="BQ77" s="461"/>
      <c r="BR77" s="461"/>
      <c r="BS77" s="461"/>
      <c r="BT77" s="461"/>
      <c r="BU77" s="461"/>
      <c r="BV77" s="461"/>
      <c r="BW77" s="461"/>
      <c r="BX77" s="461"/>
      <c r="BY77" s="461"/>
      <c r="BZ77" s="461"/>
      <c r="CA77" s="461"/>
      <c r="CB77" s="461"/>
      <c r="CC77" s="461"/>
      <c r="CD77" s="461"/>
      <c r="CE77" s="461"/>
      <c r="CF77" s="461"/>
      <c r="CG77" s="461"/>
      <c r="CH77" s="461"/>
      <c r="CI77" s="461"/>
      <c r="CJ77" s="461"/>
      <c r="CK77" s="461"/>
      <c r="CL77" s="461"/>
      <c r="CM77" s="461"/>
      <c r="CN77" s="461"/>
      <c r="CO77" s="461"/>
      <c r="CP77" s="461"/>
      <c r="CQ77" s="461"/>
      <c r="CR77" s="461"/>
      <c r="CS77" s="461"/>
      <c r="CT77" s="461"/>
      <c r="CU77" s="461"/>
      <c r="CV77" s="461"/>
      <c r="CW77" s="461"/>
      <c r="CX77" s="461"/>
      <c r="CY77" s="461"/>
      <c r="CZ77" s="461"/>
      <c r="DA77" s="461"/>
      <c r="DB77" s="461"/>
      <c r="DC77" s="461"/>
      <c r="DD77" s="461"/>
      <c r="DE77" s="461"/>
      <c r="DF77" s="461"/>
      <c r="DG77" s="461"/>
      <c r="DH77" s="461"/>
      <c r="DI77" s="461"/>
      <c r="DJ77" s="461"/>
      <c r="DK77" s="461"/>
      <c r="DL77" s="461"/>
      <c r="DM77" s="461"/>
      <c r="DN77" s="461"/>
      <c r="DO77" s="461"/>
      <c r="DP77" s="461"/>
      <c r="DQ77" s="461"/>
      <c r="DR77" s="461"/>
      <c r="DS77" s="461"/>
      <c r="DT77" s="461"/>
      <c r="DU77" s="461"/>
      <c r="DV77" s="461"/>
      <c r="DW77" s="461"/>
      <c r="DX77" s="461"/>
      <c r="DY77" s="461"/>
      <c r="DZ77" s="461"/>
      <c r="EA77" s="461"/>
      <c r="EB77" s="461"/>
      <c r="EC77" s="461"/>
      <c r="ED77" s="461"/>
      <c r="EE77" s="461"/>
      <c r="EF77" s="461"/>
      <c r="EG77" s="461"/>
      <c r="EH77" s="461"/>
      <c r="EI77" s="461"/>
      <c r="EJ77" s="461"/>
      <c r="EK77" s="461"/>
      <c r="EL77" s="461"/>
      <c r="EM77" s="461"/>
      <c r="EN77" s="461"/>
      <c r="EO77" s="461"/>
      <c r="EP77" s="461"/>
      <c r="EQ77" s="461"/>
      <c r="ER77" s="461"/>
      <c r="ES77" s="461"/>
      <c r="ET77" s="461"/>
      <c r="EU77" s="461"/>
      <c r="EV77" s="461"/>
      <c r="EW77" s="461"/>
      <c r="EX77" s="461"/>
      <c r="EY77" s="461"/>
      <c r="EZ77" s="461"/>
      <c r="FA77" s="461"/>
      <c r="FB77" s="461"/>
      <c r="FC77" s="461"/>
      <c r="FD77" s="461"/>
      <c r="FE77" s="461"/>
      <c r="FF77" s="461"/>
      <c r="FG77" s="461"/>
      <c r="FH77" s="461"/>
      <c r="FI77" s="461"/>
      <c r="FJ77" s="461"/>
      <c r="FK77" s="461"/>
      <c r="FL77" s="461"/>
      <c r="FM77" s="461"/>
      <c r="FN77" s="461"/>
      <c r="FO77" s="461"/>
      <c r="FP77" s="461"/>
      <c r="FQ77" s="461"/>
      <c r="FR77" s="461"/>
      <c r="FS77" s="461"/>
      <c r="FT77" s="461"/>
      <c r="FU77" s="461"/>
      <c r="FV77" s="461"/>
      <c r="FW77" s="461"/>
      <c r="FX77" s="461"/>
      <c r="FY77" s="461"/>
      <c r="FZ77" s="461"/>
      <c r="GA77" s="461"/>
      <c r="GB77" s="461"/>
      <c r="GC77" s="461"/>
      <c r="GD77" s="461"/>
    </row>
    <row r="78" spans="1:342" s="41" customFormat="1">
      <c r="A78" s="60"/>
      <c r="B78" s="459"/>
      <c r="C78" s="461" t="s">
        <v>55</v>
      </c>
      <c r="D78" s="461" t="s">
        <v>33</v>
      </c>
      <c r="E78" s="461" t="s">
        <v>66</v>
      </c>
      <c r="F78" s="461" t="s">
        <v>75</v>
      </c>
      <c r="G78" s="442">
        <v>41275</v>
      </c>
      <c r="H78" s="442">
        <v>41306</v>
      </c>
      <c r="I78" s="442">
        <v>41334</v>
      </c>
      <c r="J78" s="442">
        <v>41365</v>
      </c>
      <c r="K78" s="442">
        <v>41395</v>
      </c>
      <c r="L78" s="442">
        <v>41426</v>
      </c>
      <c r="M78" s="442">
        <v>41456</v>
      </c>
      <c r="N78" s="442">
        <v>41487</v>
      </c>
      <c r="O78" s="442">
        <v>41518</v>
      </c>
      <c r="P78" s="442">
        <v>41548</v>
      </c>
      <c r="Q78" s="442">
        <v>41579</v>
      </c>
      <c r="R78" s="442">
        <v>41609</v>
      </c>
      <c r="S78" s="442">
        <v>41640</v>
      </c>
      <c r="T78" s="442">
        <v>41671</v>
      </c>
      <c r="U78" s="442">
        <v>41699</v>
      </c>
      <c r="V78" s="442">
        <v>41730</v>
      </c>
      <c r="W78" s="442">
        <v>41760</v>
      </c>
      <c r="X78" s="442">
        <v>41791</v>
      </c>
      <c r="Y78" s="442">
        <v>41821</v>
      </c>
      <c r="Z78" s="442">
        <v>41852</v>
      </c>
      <c r="AA78" s="442">
        <v>41883</v>
      </c>
      <c r="AB78" s="442">
        <v>41913</v>
      </c>
      <c r="AC78" s="442">
        <v>41944</v>
      </c>
      <c r="AD78" s="442">
        <v>41974</v>
      </c>
      <c r="AE78" s="442">
        <v>42005</v>
      </c>
      <c r="AF78" s="442">
        <v>42036</v>
      </c>
      <c r="AG78" s="442">
        <v>42064</v>
      </c>
      <c r="AH78" s="442">
        <v>42095</v>
      </c>
      <c r="AI78" s="442">
        <v>42125</v>
      </c>
      <c r="AJ78" s="442">
        <v>42156</v>
      </c>
      <c r="AK78" s="442">
        <v>42186</v>
      </c>
      <c r="AL78" s="442">
        <v>42217</v>
      </c>
      <c r="AM78" s="442">
        <v>42248</v>
      </c>
      <c r="AN78" s="442">
        <v>42278</v>
      </c>
      <c r="AO78" s="442">
        <v>42309</v>
      </c>
      <c r="AP78" s="442">
        <v>42339</v>
      </c>
      <c r="AQ78" s="442">
        <v>42370</v>
      </c>
      <c r="AR78" s="442">
        <v>42401</v>
      </c>
      <c r="AS78" s="442">
        <v>42430</v>
      </c>
      <c r="AT78" s="442">
        <v>42461</v>
      </c>
      <c r="AU78" s="442">
        <v>42491</v>
      </c>
      <c r="AV78" s="442">
        <v>42522</v>
      </c>
      <c r="AW78" s="442">
        <v>42552</v>
      </c>
      <c r="AX78" s="442">
        <v>42583</v>
      </c>
      <c r="AY78" s="442">
        <v>42614</v>
      </c>
      <c r="AZ78" s="442">
        <v>42644</v>
      </c>
      <c r="BA78" s="442">
        <v>42675</v>
      </c>
      <c r="BB78" s="442">
        <v>42705</v>
      </c>
      <c r="BC78" s="442">
        <v>42736</v>
      </c>
      <c r="BD78" s="442">
        <v>42767</v>
      </c>
      <c r="BE78" s="442">
        <v>42795</v>
      </c>
      <c r="BF78" s="442">
        <v>42826</v>
      </c>
      <c r="BG78" s="27">
        <v>42856</v>
      </c>
      <c r="BH78" s="27">
        <v>42887</v>
      </c>
      <c r="BI78" s="27">
        <v>42917</v>
      </c>
      <c r="BJ78" s="27">
        <v>42948</v>
      </c>
      <c r="BK78" s="27">
        <v>42979</v>
      </c>
      <c r="BL78" s="27">
        <v>43009</v>
      </c>
      <c r="BM78" s="27">
        <v>43040</v>
      </c>
      <c r="BN78" s="27">
        <v>43070</v>
      </c>
      <c r="BO78" s="27">
        <v>43101</v>
      </c>
      <c r="BP78" s="27">
        <v>43132</v>
      </c>
      <c r="BQ78" s="27">
        <v>43160</v>
      </c>
      <c r="BR78" s="27">
        <v>43191</v>
      </c>
      <c r="BS78" s="27">
        <v>43221</v>
      </c>
      <c r="BT78" s="27">
        <v>43252</v>
      </c>
      <c r="BU78" s="27">
        <v>43282</v>
      </c>
      <c r="BV78" s="27">
        <v>43313</v>
      </c>
      <c r="BW78" s="27">
        <v>43344</v>
      </c>
      <c r="BX78" s="27">
        <v>43374</v>
      </c>
      <c r="BY78" s="27">
        <v>43405</v>
      </c>
      <c r="BZ78" s="27">
        <v>43435</v>
      </c>
      <c r="CA78" s="27">
        <v>43466</v>
      </c>
      <c r="CB78" s="27">
        <v>43497</v>
      </c>
      <c r="CC78" s="27">
        <v>43525</v>
      </c>
      <c r="CD78" s="27">
        <v>43556</v>
      </c>
      <c r="CE78" s="27">
        <v>43586</v>
      </c>
      <c r="CF78" s="27">
        <v>43617</v>
      </c>
      <c r="CG78" s="27">
        <v>43647</v>
      </c>
      <c r="CH78" s="27">
        <v>43678</v>
      </c>
      <c r="CI78" s="27">
        <v>43709</v>
      </c>
      <c r="CJ78" s="27">
        <v>43739</v>
      </c>
      <c r="CK78" s="27">
        <v>43770</v>
      </c>
      <c r="CL78" s="27">
        <v>43800</v>
      </c>
      <c r="CM78" s="27">
        <v>43831</v>
      </c>
      <c r="CN78" s="27">
        <v>43862</v>
      </c>
      <c r="CO78" s="27">
        <v>43891</v>
      </c>
      <c r="CP78" s="27">
        <v>43922</v>
      </c>
      <c r="CQ78" s="27">
        <v>43952</v>
      </c>
      <c r="CR78" s="27">
        <v>43983</v>
      </c>
      <c r="CS78" s="27">
        <v>44013</v>
      </c>
      <c r="CT78" s="27">
        <v>44044</v>
      </c>
      <c r="CU78" s="27">
        <v>44075</v>
      </c>
      <c r="CV78" s="27">
        <v>44105</v>
      </c>
      <c r="CW78" s="27">
        <v>44136</v>
      </c>
      <c r="CX78" s="27">
        <v>44166</v>
      </c>
      <c r="CY78" s="27">
        <v>44197</v>
      </c>
      <c r="CZ78" s="27">
        <v>44228</v>
      </c>
      <c r="DA78" s="27">
        <v>44256</v>
      </c>
      <c r="DB78" s="27">
        <v>44287</v>
      </c>
      <c r="DC78" s="27">
        <v>44317</v>
      </c>
      <c r="DD78" s="27">
        <v>44348</v>
      </c>
      <c r="DE78" s="27">
        <v>44378</v>
      </c>
      <c r="DF78" s="27">
        <v>44409</v>
      </c>
      <c r="DG78" s="27">
        <v>44440</v>
      </c>
      <c r="DH78" s="27">
        <v>44470</v>
      </c>
      <c r="DI78" s="27">
        <v>44501</v>
      </c>
      <c r="DJ78" s="27">
        <v>44531</v>
      </c>
      <c r="DK78" s="27">
        <v>44562</v>
      </c>
      <c r="DL78" s="27">
        <v>44593</v>
      </c>
      <c r="DM78" s="27">
        <v>44621</v>
      </c>
      <c r="DN78" s="27">
        <v>44652</v>
      </c>
      <c r="DO78" s="27">
        <v>44682</v>
      </c>
      <c r="DP78" s="27">
        <v>44713</v>
      </c>
      <c r="DQ78" s="27">
        <v>44743</v>
      </c>
      <c r="DR78" s="27">
        <v>44774</v>
      </c>
      <c r="DS78" s="27">
        <v>44805</v>
      </c>
      <c r="DT78" s="27">
        <v>44835</v>
      </c>
      <c r="DU78" s="27">
        <v>44866</v>
      </c>
      <c r="DV78" s="27">
        <v>44896</v>
      </c>
      <c r="DW78" s="27">
        <v>44927</v>
      </c>
      <c r="DX78" s="27">
        <v>44958</v>
      </c>
      <c r="DY78" s="27">
        <v>44986</v>
      </c>
      <c r="DZ78" s="27">
        <v>45017</v>
      </c>
      <c r="EA78" s="27">
        <v>45047</v>
      </c>
      <c r="EB78" s="27">
        <v>45078</v>
      </c>
      <c r="EC78" s="27">
        <v>45108</v>
      </c>
      <c r="ED78" s="27">
        <v>45139</v>
      </c>
      <c r="EE78" s="27">
        <v>45170</v>
      </c>
      <c r="EF78" s="27">
        <v>45200</v>
      </c>
      <c r="EG78" s="27">
        <v>45231</v>
      </c>
      <c r="EH78" s="27">
        <v>45261</v>
      </c>
      <c r="EI78" s="27">
        <v>45292</v>
      </c>
      <c r="EJ78" s="27">
        <v>45323</v>
      </c>
      <c r="EK78" s="27">
        <v>45352</v>
      </c>
      <c r="EL78" s="27">
        <v>45383</v>
      </c>
      <c r="EM78" s="27">
        <v>45413</v>
      </c>
      <c r="EN78" s="27">
        <v>45444</v>
      </c>
      <c r="EO78" s="27">
        <v>45474</v>
      </c>
      <c r="EP78" s="27">
        <v>45505</v>
      </c>
      <c r="EQ78" s="27">
        <v>45536</v>
      </c>
      <c r="ER78" s="27">
        <v>45566</v>
      </c>
      <c r="ES78" s="27">
        <v>45597</v>
      </c>
      <c r="ET78" s="27">
        <v>45627</v>
      </c>
      <c r="EU78" s="27">
        <v>45658</v>
      </c>
      <c r="EV78" s="27">
        <v>45689</v>
      </c>
      <c r="EW78" s="27">
        <v>45717</v>
      </c>
      <c r="EX78" s="27">
        <v>45748</v>
      </c>
      <c r="EY78" s="27">
        <v>45778</v>
      </c>
      <c r="EZ78" s="27">
        <v>45809</v>
      </c>
      <c r="FA78" s="27">
        <v>45839</v>
      </c>
      <c r="FB78" s="27">
        <v>45870</v>
      </c>
      <c r="FC78" s="27">
        <v>45901</v>
      </c>
      <c r="FD78" s="27">
        <v>45931</v>
      </c>
      <c r="FE78" s="27">
        <v>45962</v>
      </c>
      <c r="FF78" s="27">
        <v>45992</v>
      </c>
      <c r="FG78" s="27">
        <v>46023</v>
      </c>
      <c r="FH78" s="27">
        <v>46054</v>
      </c>
      <c r="FI78" s="27">
        <v>46082</v>
      </c>
      <c r="FJ78" s="27">
        <v>46113</v>
      </c>
      <c r="FK78" s="27">
        <v>46143</v>
      </c>
      <c r="FL78" s="27">
        <v>46174</v>
      </c>
      <c r="FM78" s="27">
        <v>46204</v>
      </c>
      <c r="FN78" s="27">
        <v>46235</v>
      </c>
      <c r="FO78" s="27">
        <v>46266</v>
      </c>
      <c r="FP78" s="27">
        <v>46296</v>
      </c>
      <c r="FQ78" s="27">
        <v>46327</v>
      </c>
      <c r="FR78" s="27">
        <v>46357</v>
      </c>
      <c r="FS78" s="27">
        <v>46388</v>
      </c>
      <c r="FT78" s="27">
        <v>46419</v>
      </c>
      <c r="FU78" s="27">
        <v>46447</v>
      </c>
      <c r="FV78" s="27">
        <v>46478</v>
      </c>
      <c r="FW78" s="27">
        <v>46508</v>
      </c>
      <c r="FX78" s="27">
        <v>46539</v>
      </c>
      <c r="FY78" s="27">
        <v>46569</v>
      </c>
      <c r="FZ78" s="27">
        <v>46600</v>
      </c>
      <c r="GA78" s="27">
        <v>46631</v>
      </c>
      <c r="GB78" s="27">
        <v>46661</v>
      </c>
      <c r="GC78" s="27">
        <v>46692</v>
      </c>
      <c r="GD78" s="27">
        <v>46722</v>
      </c>
    </row>
    <row r="79" spans="1:342" s="41" customFormat="1">
      <c r="A79" s="60"/>
      <c r="B79" s="459"/>
      <c r="C79" s="461" t="s">
        <v>92</v>
      </c>
      <c r="D79" s="461" t="s">
        <v>76</v>
      </c>
      <c r="E79" s="461" t="s">
        <v>68</v>
      </c>
      <c r="F79" s="461" t="s">
        <v>79</v>
      </c>
      <c r="G79" s="441">
        <v>37.21</v>
      </c>
      <c r="H79" s="441">
        <v>37.21</v>
      </c>
      <c r="I79" s="441">
        <v>37.21</v>
      </c>
      <c r="J79" s="441">
        <v>37.21</v>
      </c>
      <c r="K79" s="441">
        <v>50.11</v>
      </c>
      <c r="L79" s="441">
        <v>50.11</v>
      </c>
      <c r="M79" s="441">
        <v>50.11</v>
      </c>
      <c r="N79" s="441">
        <v>50.11</v>
      </c>
      <c r="O79" s="441">
        <v>50.11</v>
      </c>
      <c r="P79" s="441">
        <v>37.21</v>
      </c>
      <c r="Q79" s="441">
        <v>37.21</v>
      </c>
      <c r="R79" s="441">
        <v>37.21</v>
      </c>
      <c r="S79" s="441">
        <v>37.21</v>
      </c>
      <c r="T79" s="441">
        <v>37.21</v>
      </c>
      <c r="U79" s="441">
        <v>37.21</v>
      </c>
      <c r="V79" s="441">
        <v>37.21</v>
      </c>
      <c r="W79" s="441">
        <v>50.11</v>
      </c>
      <c r="X79" s="441">
        <v>50.11</v>
      </c>
      <c r="Y79" s="441">
        <v>50.11</v>
      </c>
      <c r="Z79" s="441">
        <v>50.11</v>
      </c>
      <c r="AA79" s="441">
        <v>50.11</v>
      </c>
      <c r="AB79" s="441">
        <v>37.21</v>
      </c>
      <c r="AC79" s="441">
        <v>37.21</v>
      </c>
      <c r="AD79" s="441">
        <v>37.21</v>
      </c>
      <c r="AE79" s="441">
        <v>37.21</v>
      </c>
      <c r="AF79" s="441">
        <v>37.21</v>
      </c>
      <c r="AG79" s="441">
        <v>37.21</v>
      </c>
      <c r="AH79" s="441">
        <v>37.21</v>
      </c>
      <c r="AI79" s="441">
        <v>50.11</v>
      </c>
      <c r="AJ79" s="441">
        <v>50.11</v>
      </c>
      <c r="AK79" s="441">
        <v>50.11</v>
      </c>
      <c r="AL79" s="441">
        <v>50.11</v>
      </c>
      <c r="AM79" s="441">
        <v>50.11</v>
      </c>
      <c r="AN79" s="441">
        <v>37.21</v>
      </c>
      <c r="AO79" s="441">
        <v>37.21</v>
      </c>
      <c r="AP79" s="441">
        <v>37.21</v>
      </c>
      <c r="AQ79" s="441">
        <v>37.21</v>
      </c>
      <c r="AR79" s="441">
        <v>37.21</v>
      </c>
      <c r="AS79" s="441">
        <v>37.21</v>
      </c>
      <c r="AT79" s="441">
        <v>37.21</v>
      </c>
      <c r="AU79" s="441">
        <v>50.11</v>
      </c>
      <c r="AV79" s="441">
        <v>50.11</v>
      </c>
      <c r="AW79" s="441">
        <v>50.11</v>
      </c>
      <c r="AX79" s="441">
        <v>50.11</v>
      </c>
      <c r="AY79" s="441">
        <v>50.11</v>
      </c>
      <c r="AZ79" s="441">
        <v>37.21</v>
      </c>
      <c r="BA79" s="441">
        <v>37.21</v>
      </c>
      <c r="BB79" s="441">
        <v>37.21</v>
      </c>
      <c r="BC79" s="441">
        <v>38.1</v>
      </c>
      <c r="BD79" s="441">
        <v>38.1</v>
      </c>
      <c r="BE79" s="441">
        <v>38.1</v>
      </c>
      <c r="BF79" s="441">
        <v>38.1</v>
      </c>
      <c r="BG79" s="26">
        <v>51.31</v>
      </c>
      <c r="BH79" s="26">
        <v>51.31</v>
      </c>
      <c r="BI79" s="26">
        <v>51.31</v>
      </c>
      <c r="BJ79" s="26">
        <v>51.31</v>
      </c>
      <c r="BK79" s="26">
        <v>51.31</v>
      </c>
      <c r="BL79" s="26">
        <v>38.1</v>
      </c>
      <c r="BM79" s="26">
        <v>38.1</v>
      </c>
      <c r="BN79" s="26">
        <v>38.1</v>
      </c>
      <c r="BO79" s="26">
        <v>39.06</v>
      </c>
      <c r="BP79" s="26">
        <v>39.06</v>
      </c>
      <c r="BQ79" s="26">
        <v>39.06</v>
      </c>
      <c r="BR79" s="26">
        <v>39.06</v>
      </c>
      <c r="BS79" s="26">
        <v>52.6</v>
      </c>
      <c r="BT79" s="26">
        <v>52.6</v>
      </c>
      <c r="BU79" s="26">
        <v>52.6</v>
      </c>
      <c r="BV79" s="26">
        <v>52.6</v>
      </c>
      <c r="BW79" s="26">
        <v>52.6</v>
      </c>
      <c r="BX79" s="26">
        <v>39.06</v>
      </c>
      <c r="BY79" s="26">
        <v>39.06</v>
      </c>
      <c r="BZ79" s="26">
        <v>39.06</v>
      </c>
      <c r="CA79" s="26">
        <v>40.08</v>
      </c>
      <c r="CB79" s="26">
        <v>40.08</v>
      </c>
      <c r="CC79" s="26">
        <v>40.08</v>
      </c>
      <c r="CD79" s="26">
        <v>40.08</v>
      </c>
      <c r="CE79" s="26">
        <v>53.97</v>
      </c>
      <c r="CF79" s="26">
        <v>53.97</v>
      </c>
      <c r="CG79" s="26">
        <v>53.97</v>
      </c>
      <c r="CH79" s="26">
        <v>53.97</v>
      </c>
      <c r="CI79" s="26">
        <v>53.97</v>
      </c>
      <c r="CJ79" s="26">
        <v>40.08</v>
      </c>
      <c r="CK79" s="26">
        <v>40.08</v>
      </c>
      <c r="CL79" s="26">
        <v>40.08</v>
      </c>
      <c r="CM79" s="26">
        <v>41.14</v>
      </c>
      <c r="CN79" s="26">
        <v>41.14</v>
      </c>
      <c r="CO79" s="26">
        <v>41.14</v>
      </c>
      <c r="CP79" s="26">
        <v>41.14</v>
      </c>
      <c r="CQ79" s="26">
        <v>55.4</v>
      </c>
      <c r="CR79" s="26">
        <v>55.4</v>
      </c>
      <c r="CS79" s="26">
        <v>55.4</v>
      </c>
      <c r="CT79" s="26">
        <v>55.4</v>
      </c>
      <c r="CU79" s="26">
        <v>55.4</v>
      </c>
      <c r="CV79" s="26">
        <v>41.14</v>
      </c>
      <c r="CW79" s="26">
        <v>41.14</v>
      </c>
      <c r="CX79" s="26">
        <v>41.14</v>
      </c>
      <c r="CY79" s="26">
        <v>42.24</v>
      </c>
      <c r="CZ79" s="26">
        <v>42.24</v>
      </c>
      <c r="DA79" s="26">
        <v>42.24</v>
      </c>
      <c r="DB79" s="26">
        <v>42.24</v>
      </c>
      <c r="DC79" s="26">
        <v>56.89</v>
      </c>
      <c r="DD79" s="26">
        <v>56.89</v>
      </c>
      <c r="DE79" s="26">
        <v>56.89</v>
      </c>
      <c r="DF79" s="26">
        <v>56.89</v>
      </c>
      <c r="DG79" s="26">
        <v>56.89</v>
      </c>
      <c r="DH79" s="26">
        <v>42.24</v>
      </c>
      <c r="DI79" s="26">
        <v>42.24</v>
      </c>
      <c r="DJ79" s="26">
        <v>42.24</v>
      </c>
      <c r="DK79" s="26">
        <v>43.39</v>
      </c>
      <c r="DL79" s="26">
        <v>43.39</v>
      </c>
      <c r="DM79" s="26">
        <v>43.39</v>
      </c>
      <c r="DN79" s="26">
        <v>43.39</v>
      </c>
      <c r="DO79" s="26">
        <v>58.43</v>
      </c>
      <c r="DP79" s="26">
        <v>58.43</v>
      </c>
      <c r="DQ79" s="26">
        <v>58.43</v>
      </c>
      <c r="DR79" s="26">
        <v>58.43</v>
      </c>
      <c r="DS79" s="26">
        <v>58.43</v>
      </c>
      <c r="DT79" s="26">
        <v>43.39</v>
      </c>
      <c r="DU79" s="26">
        <v>43.39</v>
      </c>
      <c r="DV79" s="26">
        <v>43.39</v>
      </c>
      <c r="DW79" s="26">
        <v>44.57</v>
      </c>
      <c r="DX79" s="26">
        <v>44.57</v>
      </c>
      <c r="DY79" s="26">
        <v>44.57</v>
      </c>
      <c r="DZ79" s="26">
        <v>44.57</v>
      </c>
      <c r="EA79" s="26">
        <v>60.02</v>
      </c>
      <c r="EB79" s="26">
        <v>60.02</v>
      </c>
      <c r="EC79" s="26">
        <v>60.02</v>
      </c>
      <c r="ED79" s="26">
        <v>60.02</v>
      </c>
      <c r="EE79" s="26">
        <v>60.02</v>
      </c>
      <c r="EF79" s="26">
        <v>44.57</v>
      </c>
      <c r="EG79" s="26">
        <v>44.57</v>
      </c>
      <c r="EH79" s="26">
        <v>44.57</v>
      </c>
      <c r="EI79" s="26">
        <v>45.79</v>
      </c>
      <c r="EJ79" s="26">
        <v>45.79</v>
      </c>
      <c r="EK79" s="26">
        <v>45.79</v>
      </c>
      <c r="EL79" s="26">
        <v>45.79</v>
      </c>
      <c r="EM79" s="26">
        <v>61.67</v>
      </c>
      <c r="EN79" s="26">
        <v>61.67</v>
      </c>
      <c r="EO79" s="26">
        <v>61.67</v>
      </c>
      <c r="EP79" s="26">
        <v>61.67</v>
      </c>
      <c r="EQ79" s="26">
        <v>61.67</v>
      </c>
      <c r="ER79" s="26">
        <v>45.79</v>
      </c>
      <c r="ES79" s="26">
        <v>45.79</v>
      </c>
      <c r="ET79" s="26">
        <v>45.79</v>
      </c>
      <c r="EU79" s="26">
        <v>47.07</v>
      </c>
      <c r="EV79" s="26">
        <v>47.07</v>
      </c>
      <c r="EW79" s="26">
        <v>47.07</v>
      </c>
      <c r="EX79" s="26">
        <v>47.07</v>
      </c>
      <c r="EY79" s="26">
        <v>63.38</v>
      </c>
      <c r="EZ79" s="26">
        <v>63.38</v>
      </c>
      <c r="FA79" s="26">
        <v>63.38</v>
      </c>
      <c r="FB79" s="26">
        <v>63.38</v>
      </c>
      <c r="FC79" s="26">
        <v>63.38</v>
      </c>
      <c r="FD79" s="26">
        <v>47.07</v>
      </c>
      <c r="FE79" s="26">
        <v>47.07</v>
      </c>
      <c r="FF79" s="26">
        <v>47.07</v>
      </c>
      <c r="FG79" s="26">
        <v>48.39</v>
      </c>
      <c r="FH79" s="26">
        <v>48.39</v>
      </c>
      <c r="FI79" s="26">
        <v>48.39</v>
      </c>
      <c r="FJ79" s="26">
        <v>48.39</v>
      </c>
      <c r="FK79" s="26">
        <v>65.17</v>
      </c>
      <c r="FL79" s="26">
        <v>65.17</v>
      </c>
      <c r="FM79" s="26">
        <v>65.17</v>
      </c>
      <c r="FN79" s="26">
        <v>65.17</v>
      </c>
      <c r="FO79" s="26">
        <v>65.17</v>
      </c>
      <c r="FP79" s="26">
        <v>48.39</v>
      </c>
      <c r="FQ79" s="26">
        <v>48.39</v>
      </c>
      <c r="FR79" s="26">
        <v>48.39</v>
      </c>
      <c r="FS79" s="26">
        <v>49.76</v>
      </c>
      <c r="FT79" s="26">
        <v>49.76</v>
      </c>
      <c r="FU79" s="26">
        <v>49.76</v>
      </c>
      <c r="FV79" s="26">
        <v>49.76</v>
      </c>
      <c r="FW79" s="26">
        <v>67.02</v>
      </c>
      <c r="FX79" s="26">
        <v>67.02</v>
      </c>
      <c r="FY79" s="26">
        <v>67.02</v>
      </c>
      <c r="FZ79" s="26">
        <v>67.02</v>
      </c>
      <c r="GA79" s="26">
        <v>67.02</v>
      </c>
      <c r="GB79" s="26">
        <v>49.76</v>
      </c>
      <c r="GC79" s="26">
        <v>49.76</v>
      </c>
      <c r="GD79" s="26">
        <v>49.76</v>
      </c>
    </row>
    <row r="80" spans="1:342" s="41" customFormat="1">
      <c r="A80" s="60"/>
      <c r="B80" s="459"/>
      <c r="C80" s="461" t="s">
        <v>93</v>
      </c>
      <c r="D80" s="461" t="s">
        <v>76</v>
      </c>
      <c r="E80" s="461" t="s">
        <v>68</v>
      </c>
      <c r="F80" s="461" t="s">
        <v>79</v>
      </c>
      <c r="G80" s="441">
        <v>1.38</v>
      </c>
      <c r="H80" s="441">
        <v>1.38</v>
      </c>
      <c r="I80" s="441">
        <v>1.38</v>
      </c>
      <c r="J80" s="441">
        <v>1.38</v>
      </c>
      <c r="K80" s="441">
        <v>1.38</v>
      </c>
      <c r="L80" s="441">
        <v>1.38</v>
      </c>
      <c r="M80" s="441">
        <v>1.38</v>
      </c>
      <c r="N80" s="441">
        <v>1.38</v>
      </c>
      <c r="O80" s="441">
        <v>1.38</v>
      </c>
      <c r="P80" s="441">
        <v>1.38</v>
      </c>
      <c r="Q80" s="441">
        <v>1.38</v>
      </c>
      <c r="R80" s="441">
        <v>1.38</v>
      </c>
      <c r="S80" s="441">
        <v>1.38</v>
      </c>
      <c r="T80" s="441">
        <v>1.38</v>
      </c>
      <c r="U80" s="441">
        <v>1.38</v>
      </c>
      <c r="V80" s="441">
        <v>1.38</v>
      </c>
      <c r="W80" s="441">
        <v>1.38</v>
      </c>
      <c r="X80" s="441">
        <v>1.38</v>
      </c>
      <c r="Y80" s="441">
        <v>1.38</v>
      </c>
      <c r="Z80" s="441">
        <v>1.38</v>
      </c>
      <c r="AA80" s="441">
        <v>1.38</v>
      </c>
      <c r="AB80" s="441">
        <v>1.38</v>
      </c>
      <c r="AC80" s="441">
        <v>1.38</v>
      </c>
      <c r="AD80" s="441">
        <v>1.38</v>
      </c>
      <c r="AE80" s="441">
        <v>1.97</v>
      </c>
      <c r="AF80" s="441">
        <v>1.97</v>
      </c>
      <c r="AG80" s="441">
        <v>1.97</v>
      </c>
      <c r="AH80" s="441">
        <v>1.97</v>
      </c>
      <c r="AI80" s="441">
        <v>1.97</v>
      </c>
      <c r="AJ80" s="441">
        <v>1.97</v>
      </c>
      <c r="AK80" s="441">
        <v>1.97</v>
      </c>
      <c r="AL80" s="441">
        <v>1.97</v>
      </c>
      <c r="AM80" s="441">
        <v>1.97</v>
      </c>
      <c r="AN80" s="441">
        <v>1.97</v>
      </c>
      <c r="AO80" s="441">
        <v>1.97</v>
      </c>
      <c r="AP80" s="441">
        <v>1.97</v>
      </c>
      <c r="AQ80" s="441">
        <v>1.97</v>
      </c>
      <c r="AR80" s="441">
        <v>1.97</v>
      </c>
      <c r="AS80" s="441">
        <v>1.97</v>
      </c>
      <c r="AT80" s="441">
        <v>1.97</v>
      </c>
      <c r="AU80" s="441">
        <v>1.97</v>
      </c>
      <c r="AV80" s="441">
        <v>1.97</v>
      </c>
      <c r="AW80" s="441">
        <v>1.97</v>
      </c>
      <c r="AX80" s="441">
        <v>1.97</v>
      </c>
      <c r="AY80" s="441">
        <v>1.97</v>
      </c>
      <c r="AZ80" s="441">
        <v>1.97</v>
      </c>
      <c r="BA80" s="441">
        <v>1.97</v>
      </c>
      <c r="BB80" s="441">
        <v>1.97</v>
      </c>
      <c r="BC80" s="441">
        <v>2.0099999999999998</v>
      </c>
      <c r="BD80" s="441">
        <v>2.0099999999999998</v>
      </c>
      <c r="BE80" s="441">
        <v>2.0099999999999998</v>
      </c>
      <c r="BF80" s="441">
        <v>2.0099999999999998</v>
      </c>
      <c r="BG80" s="26">
        <v>2.0099999999999998</v>
      </c>
      <c r="BH80" s="26">
        <v>2.0099999999999998</v>
      </c>
      <c r="BI80" s="26">
        <v>2.0099999999999998</v>
      </c>
      <c r="BJ80" s="26">
        <v>2.0099999999999998</v>
      </c>
      <c r="BK80" s="26">
        <v>2.0099999999999998</v>
      </c>
      <c r="BL80" s="26">
        <v>2.0099999999999998</v>
      </c>
      <c r="BM80" s="26">
        <v>2.0099999999999998</v>
      </c>
      <c r="BN80" s="26">
        <v>2.0099999999999998</v>
      </c>
      <c r="BO80" s="26">
        <v>2.06</v>
      </c>
      <c r="BP80" s="26">
        <v>2.06</v>
      </c>
      <c r="BQ80" s="26">
        <v>2.06</v>
      </c>
      <c r="BR80" s="26">
        <v>2.06</v>
      </c>
      <c r="BS80" s="26">
        <v>2.06</v>
      </c>
      <c r="BT80" s="26">
        <v>2.06</v>
      </c>
      <c r="BU80" s="26">
        <v>2.06</v>
      </c>
      <c r="BV80" s="26">
        <v>2.06</v>
      </c>
      <c r="BW80" s="26">
        <v>2.06</v>
      </c>
      <c r="BX80" s="26">
        <v>2.06</v>
      </c>
      <c r="BY80" s="26">
        <v>2.06</v>
      </c>
      <c r="BZ80" s="26">
        <v>2.06</v>
      </c>
      <c r="CA80" s="26">
        <v>2.12</v>
      </c>
      <c r="CB80" s="26">
        <v>2.12</v>
      </c>
      <c r="CC80" s="26">
        <v>2.12</v>
      </c>
      <c r="CD80" s="26">
        <v>2.12</v>
      </c>
      <c r="CE80" s="26">
        <v>2.12</v>
      </c>
      <c r="CF80" s="26">
        <v>2.12</v>
      </c>
      <c r="CG80" s="26">
        <v>2.12</v>
      </c>
      <c r="CH80" s="26">
        <v>2.12</v>
      </c>
      <c r="CI80" s="26">
        <v>2.12</v>
      </c>
      <c r="CJ80" s="26">
        <v>2.12</v>
      </c>
      <c r="CK80" s="26">
        <v>2.12</v>
      </c>
      <c r="CL80" s="26">
        <v>2.12</v>
      </c>
      <c r="CM80" s="26">
        <v>2.17</v>
      </c>
      <c r="CN80" s="26">
        <v>2.17</v>
      </c>
      <c r="CO80" s="26">
        <v>2.17</v>
      </c>
      <c r="CP80" s="26">
        <v>2.17</v>
      </c>
      <c r="CQ80" s="26">
        <v>2.17</v>
      </c>
      <c r="CR80" s="26">
        <v>2.17</v>
      </c>
      <c r="CS80" s="26">
        <v>2.17</v>
      </c>
      <c r="CT80" s="26">
        <v>2.17</v>
      </c>
      <c r="CU80" s="26">
        <v>2.17</v>
      </c>
      <c r="CV80" s="26">
        <v>2.17</v>
      </c>
      <c r="CW80" s="26">
        <v>2.17</v>
      </c>
      <c r="CX80" s="26">
        <v>2.17</v>
      </c>
      <c r="CY80" s="26">
        <v>2.23</v>
      </c>
      <c r="CZ80" s="26">
        <v>2.23</v>
      </c>
      <c r="DA80" s="26">
        <v>2.23</v>
      </c>
      <c r="DB80" s="26">
        <v>2.23</v>
      </c>
      <c r="DC80" s="26">
        <v>2.23</v>
      </c>
      <c r="DD80" s="26">
        <v>2.23</v>
      </c>
      <c r="DE80" s="26">
        <v>2.23</v>
      </c>
      <c r="DF80" s="26">
        <v>2.23</v>
      </c>
      <c r="DG80" s="26">
        <v>2.23</v>
      </c>
      <c r="DH80" s="26">
        <v>2.23</v>
      </c>
      <c r="DI80" s="26">
        <v>2.23</v>
      </c>
      <c r="DJ80" s="26">
        <v>2.23</v>
      </c>
      <c r="DK80" s="26">
        <v>2.29</v>
      </c>
      <c r="DL80" s="26">
        <v>2.29</v>
      </c>
      <c r="DM80" s="26">
        <v>2.29</v>
      </c>
      <c r="DN80" s="26">
        <v>2.29</v>
      </c>
      <c r="DO80" s="26">
        <v>2.29</v>
      </c>
      <c r="DP80" s="26">
        <v>2.29</v>
      </c>
      <c r="DQ80" s="26">
        <v>2.29</v>
      </c>
      <c r="DR80" s="26">
        <v>2.29</v>
      </c>
      <c r="DS80" s="26">
        <v>2.29</v>
      </c>
      <c r="DT80" s="26">
        <v>2.29</v>
      </c>
      <c r="DU80" s="26">
        <v>2.29</v>
      </c>
      <c r="DV80" s="26">
        <v>2.29</v>
      </c>
      <c r="DW80" s="26">
        <v>2.36</v>
      </c>
      <c r="DX80" s="26">
        <v>2.36</v>
      </c>
      <c r="DY80" s="26">
        <v>2.36</v>
      </c>
      <c r="DZ80" s="26">
        <v>2.36</v>
      </c>
      <c r="EA80" s="26">
        <v>2.36</v>
      </c>
      <c r="EB80" s="26">
        <v>2.36</v>
      </c>
      <c r="EC80" s="26">
        <v>2.36</v>
      </c>
      <c r="ED80" s="26">
        <v>2.36</v>
      </c>
      <c r="EE80" s="26">
        <v>2.36</v>
      </c>
      <c r="EF80" s="26">
        <v>2.36</v>
      </c>
      <c r="EG80" s="26">
        <v>2.36</v>
      </c>
      <c r="EH80" s="26">
        <v>2.36</v>
      </c>
      <c r="EI80" s="26">
        <v>2.42</v>
      </c>
      <c r="EJ80" s="26">
        <v>2.42</v>
      </c>
      <c r="EK80" s="26">
        <v>2.42</v>
      </c>
      <c r="EL80" s="26">
        <v>2.42</v>
      </c>
      <c r="EM80" s="26">
        <v>2.42</v>
      </c>
      <c r="EN80" s="26">
        <v>2.42</v>
      </c>
      <c r="EO80" s="26">
        <v>2.42</v>
      </c>
      <c r="EP80" s="26">
        <v>2.42</v>
      </c>
      <c r="EQ80" s="26">
        <v>2.42</v>
      </c>
      <c r="ER80" s="26">
        <v>2.42</v>
      </c>
      <c r="ES80" s="26">
        <v>2.42</v>
      </c>
      <c r="ET80" s="26">
        <v>2.42</v>
      </c>
      <c r="EU80" s="26">
        <v>2.4900000000000002</v>
      </c>
      <c r="EV80" s="26">
        <v>2.4900000000000002</v>
      </c>
      <c r="EW80" s="26">
        <v>2.4900000000000002</v>
      </c>
      <c r="EX80" s="26">
        <v>2.4900000000000002</v>
      </c>
      <c r="EY80" s="26">
        <v>2.4900000000000002</v>
      </c>
      <c r="EZ80" s="26">
        <v>2.4900000000000002</v>
      </c>
      <c r="FA80" s="26">
        <v>2.4900000000000002</v>
      </c>
      <c r="FB80" s="26">
        <v>2.4900000000000002</v>
      </c>
      <c r="FC80" s="26">
        <v>2.4900000000000002</v>
      </c>
      <c r="FD80" s="26">
        <v>2.4900000000000002</v>
      </c>
      <c r="FE80" s="26">
        <v>2.4900000000000002</v>
      </c>
      <c r="FF80" s="26">
        <v>2.4900000000000002</v>
      </c>
      <c r="FG80" s="26">
        <v>2.56</v>
      </c>
      <c r="FH80" s="26">
        <v>2.56</v>
      </c>
      <c r="FI80" s="26">
        <v>2.56</v>
      </c>
      <c r="FJ80" s="26">
        <v>2.56</v>
      </c>
      <c r="FK80" s="26">
        <v>2.56</v>
      </c>
      <c r="FL80" s="26">
        <v>2.56</v>
      </c>
      <c r="FM80" s="26">
        <v>2.56</v>
      </c>
      <c r="FN80" s="26">
        <v>2.56</v>
      </c>
      <c r="FO80" s="26">
        <v>2.56</v>
      </c>
      <c r="FP80" s="26">
        <v>2.56</v>
      </c>
      <c r="FQ80" s="26">
        <v>2.56</v>
      </c>
      <c r="FR80" s="26">
        <v>2.56</v>
      </c>
      <c r="FS80" s="26">
        <v>2.63</v>
      </c>
      <c r="FT80" s="26">
        <v>2.63</v>
      </c>
      <c r="FU80" s="26">
        <v>2.63</v>
      </c>
      <c r="FV80" s="26">
        <v>2.63</v>
      </c>
      <c r="FW80" s="26">
        <v>2.63</v>
      </c>
      <c r="FX80" s="26">
        <v>2.63</v>
      </c>
      <c r="FY80" s="26">
        <v>2.63</v>
      </c>
      <c r="FZ80" s="26">
        <v>2.63</v>
      </c>
      <c r="GA80" s="26">
        <v>2.63</v>
      </c>
      <c r="GB80" s="26">
        <v>2.63</v>
      </c>
      <c r="GC80" s="26">
        <v>2.63</v>
      </c>
      <c r="GD80" s="26">
        <v>2.63</v>
      </c>
    </row>
    <row r="81" spans="1:186" s="41" customFormat="1">
      <c r="A81" s="60"/>
      <c r="B81" s="459"/>
      <c r="C81" s="461"/>
      <c r="D81" s="461"/>
      <c r="E81" s="461"/>
      <c r="F81" s="461"/>
      <c r="G81" s="441"/>
      <c r="H81" s="441"/>
      <c r="I81" s="441"/>
      <c r="J81" s="441"/>
      <c r="K81" s="441"/>
      <c r="L81" s="441"/>
      <c r="M81" s="441"/>
      <c r="N81" s="441"/>
      <c r="O81" s="441"/>
      <c r="P81" s="441"/>
      <c r="Q81" s="441"/>
      <c r="R81" s="441"/>
      <c r="S81" s="441"/>
      <c r="T81" s="441"/>
      <c r="U81" s="441"/>
      <c r="V81" s="441"/>
      <c r="W81" s="441"/>
      <c r="X81" s="441"/>
      <c r="Y81" s="441"/>
      <c r="Z81" s="441"/>
      <c r="AA81" s="441"/>
      <c r="AB81" s="441"/>
      <c r="AC81" s="441"/>
      <c r="AD81" s="441"/>
      <c r="AE81" s="441"/>
      <c r="AF81" s="441"/>
      <c r="AG81" s="441"/>
      <c r="AH81" s="441"/>
      <c r="AI81" s="441"/>
      <c r="AJ81" s="441"/>
      <c r="AK81" s="441"/>
      <c r="AL81" s="441"/>
      <c r="AM81" s="441"/>
      <c r="AN81" s="441"/>
      <c r="AO81" s="441"/>
      <c r="AP81" s="441"/>
      <c r="AQ81" s="441"/>
      <c r="AR81" s="441"/>
      <c r="AS81" s="441"/>
      <c r="AT81" s="441"/>
      <c r="AU81" s="441"/>
      <c r="AV81" s="441"/>
      <c r="AW81" s="441"/>
      <c r="AX81" s="441"/>
      <c r="AY81" s="441"/>
      <c r="AZ81" s="441"/>
      <c r="BA81" s="441"/>
      <c r="BB81" s="441"/>
      <c r="BC81" s="441"/>
      <c r="BD81" s="441"/>
      <c r="BE81" s="441"/>
      <c r="BF81" s="441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</row>
    <row r="82" spans="1:186" s="41" customFormat="1">
      <c r="A82" s="60"/>
      <c r="B82" s="459"/>
      <c r="C82" s="461" t="s">
        <v>254</v>
      </c>
      <c r="D82" s="461" t="s">
        <v>76</v>
      </c>
      <c r="E82" s="461" t="s">
        <v>68</v>
      </c>
      <c r="F82" s="674" t="s">
        <v>77</v>
      </c>
      <c r="G82" s="441" t="s">
        <v>191</v>
      </c>
      <c r="H82" s="441" t="s">
        <v>191</v>
      </c>
      <c r="I82" s="441" t="s">
        <v>191</v>
      </c>
      <c r="J82" s="441" t="s">
        <v>191</v>
      </c>
      <c r="K82" s="441" t="s">
        <v>191</v>
      </c>
      <c r="L82" s="441" t="s">
        <v>191</v>
      </c>
      <c r="M82" s="441" t="s">
        <v>191</v>
      </c>
      <c r="N82" s="441" t="s">
        <v>191</v>
      </c>
      <c r="O82" s="441" t="s">
        <v>191</v>
      </c>
      <c r="P82" s="441" t="s">
        <v>191</v>
      </c>
      <c r="Q82" s="441" t="s">
        <v>191</v>
      </c>
      <c r="R82" s="441" t="s">
        <v>191</v>
      </c>
      <c r="S82" s="441" t="s">
        <v>191</v>
      </c>
      <c r="T82" s="441" t="s">
        <v>191</v>
      </c>
      <c r="U82" s="441" t="s">
        <v>191</v>
      </c>
      <c r="V82" s="441" t="s">
        <v>191</v>
      </c>
      <c r="W82" s="441" t="s">
        <v>191</v>
      </c>
      <c r="X82" s="441" t="s">
        <v>191</v>
      </c>
      <c r="Y82" s="441" t="s">
        <v>191</v>
      </c>
      <c r="Z82" s="441" t="s">
        <v>191</v>
      </c>
      <c r="AA82" s="441" t="s">
        <v>191</v>
      </c>
      <c r="AB82" s="441" t="s">
        <v>191</v>
      </c>
      <c r="AC82" s="441" t="s">
        <v>191</v>
      </c>
      <c r="AD82" s="441" t="s">
        <v>191</v>
      </c>
      <c r="AE82" s="441" t="s">
        <v>191</v>
      </c>
      <c r="AF82" s="441" t="s">
        <v>191</v>
      </c>
      <c r="AG82" s="441" t="s">
        <v>191</v>
      </c>
      <c r="AH82" s="441" t="s">
        <v>191</v>
      </c>
      <c r="AI82" s="441" t="s">
        <v>191</v>
      </c>
      <c r="AJ82" s="441" t="s">
        <v>191</v>
      </c>
      <c r="AK82" s="441" t="s">
        <v>191</v>
      </c>
      <c r="AL82" s="441" t="s">
        <v>191</v>
      </c>
      <c r="AM82" s="441" t="s">
        <v>191</v>
      </c>
      <c r="AN82" s="441" t="s">
        <v>191</v>
      </c>
      <c r="AO82" s="441" t="s">
        <v>191</v>
      </c>
      <c r="AP82" s="441" t="s">
        <v>191</v>
      </c>
      <c r="AQ82" s="441" t="s">
        <v>191</v>
      </c>
      <c r="AR82" s="441" t="s">
        <v>191</v>
      </c>
      <c r="AS82" s="441" t="s">
        <v>191</v>
      </c>
      <c r="AT82" s="441" t="s">
        <v>191</v>
      </c>
      <c r="AU82" s="441" t="s">
        <v>191</v>
      </c>
      <c r="AV82" s="441" t="s">
        <v>191</v>
      </c>
      <c r="AW82" s="441" t="s">
        <v>191</v>
      </c>
      <c r="AX82" s="441" t="s">
        <v>191</v>
      </c>
      <c r="AY82" s="441" t="s">
        <v>191</v>
      </c>
      <c r="AZ82" s="441" t="s">
        <v>191</v>
      </c>
      <c r="BA82" s="441" t="s">
        <v>191</v>
      </c>
      <c r="BB82" s="441" t="s">
        <v>191</v>
      </c>
      <c r="BC82" s="441" t="s">
        <v>191</v>
      </c>
      <c r="BD82" s="441" t="s">
        <v>191</v>
      </c>
      <c r="BE82" s="441" t="s">
        <v>191</v>
      </c>
      <c r="BF82" s="441" t="s">
        <v>191</v>
      </c>
      <c r="BG82" s="26" t="s">
        <v>191</v>
      </c>
      <c r="BH82" s="26" t="s">
        <v>191</v>
      </c>
      <c r="BI82" s="26" t="s">
        <v>191</v>
      </c>
      <c r="BJ82" s="26" t="s">
        <v>191</v>
      </c>
      <c r="BK82" s="26" t="s">
        <v>191</v>
      </c>
      <c r="BL82" s="26" t="s">
        <v>191</v>
      </c>
      <c r="BM82" s="26" t="s">
        <v>191</v>
      </c>
      <c r="BN82" s="26" t="s">
        <v>191</v>
      </c>
      <c r="BO82" s="26" t="s">
        <v>191</v>
      </c>
      <c r="BP82" s="26" t="s">
        <v>191</v>
      </c>
      <c r="BQ82" s="26" t="s">
        <v>191</v>
      </c>
      <c r="BR82" s="26" t="s">
        <v>191</v>
      </c>
      <c r="BS82" s="26" t="s">
        <v>191</v>
      </c>
      <c r="BT82" s="26" t="s">
        <v>191</v>
      </c>
      <c r="BU82" s="26" t="s">
        <v>191</v>
      </c>
      <c r="BV82" s="26" t="s">
        <v>191</v>
      </c>
      <c r="BW82" s="26" t="s">
        <v>191</v>
      </c>
      <c r="BX82" s="26" t="s">
        <v>191</v>
      </c>
      <c r="BY82" s="26" t="s">
        <v>191</v>
      </c>
      <c r="BZ82" s="26" t="s">
        <v>191</v>
      </c>
      <c r="CA82" s="26" t="s">
        <v>191</v>
      </c>
      <c r="CB82" s="26" t="s">
        <v>191</v>
      </c>
      <c r="CC82" s="26" t="s">
        <v>191</v>
      </c>
      <c r="CD82" s="26" t="s">
        <v>191</v>
      </c>
      <c r="CE82" s="26" t="s">
        <v>191</v>
      </c>
      <c r="CF82" s="26" t="s">
        <v>191</v>
      </c>
      <c r="CG82" s="26" t="s">
        <v>191</v>
      </c>
      <c r="CH82" s="26" t="s">
        <v>191</v>
      </c>
      <c r="CI82" s="26" t="s">
        <v>191</v>
      </c>
      <c r="CJ82" s="26" t="s">
        <v>191</v>
      </c>
      <c r="CK82" s="26" t="s">
        <v>191</v>
      </c>
      <c r="CL82" s="26" t="s">
        <v>191</v>
      </c>
      <c r="CM82" s="26" t="s">
        <v>191</v>
      </c>
      <c r="CN82" s="26" t="s">
        <v>191</v>
      </c>
      <c r="CO82" s="26" t="s">
        <v>191</v>
      </c>
      <c r="CP82" s="26" t="s">
        <v>191</v>
      </c>
      <c r="CQ82" s="26" t="s">
        <v>191</v>
      </c>
      <c r="CR82" s="26" t="s">
        <v>191</v>
      </c>
      <c r="CS82" s="26" t="s">
        <v>191</v>
      </c>
      <c r="CT82" s="26" t="s">
        <v>191</v>
      </c>
      <c r="CU82" s="26" t="s">
        <v>191</v>
      </c>
      <c r="CV82" s="26" t="s">
        <v>191</v>
      </c>
      <c r="CW82" s="26" t="s">
        <v>191</v>
      </c>
      <c r="CX82" s="26" t="s">
        <v>191</v>
      </c>
      <c r="CY82" s="26" t="s">
        <v>191</v>
      </c>
      <c r="CZ82" s="26" t="s">
        <v>191</v>
      </c>
      <c r="DA82" s="26" t="s">
        <v>191</v>
      </c>
      <c r="DB82" s="26" t="s">
        <v>191</v>
      </c>
      <c r="DC82" s="26" t="s">
        <v>191</v>
      </c>
      <c r="DD82" s="26" t="s">
        <v>191</v>
      </c>
      <c r="DE82" s="26" t="s">
        <v>191</v>
      </c>
      <c r="DF82" s="26" t="s">
        <v>191</v>
      </c>
      <c r="DG82" s="26" t="s">
        <v>191</v>
      </c>
      <c r="DH82" s="26" t="s">
        <v>191</v>
      </c>
      <c r="DI82" s="26" t="s">
        <v>191</v>
      </c>
      <c r="DJ82" s="26" t="s">
        <v>191</v>
      </c>
      <c r="DK82" s="26" t="s">
        <v>191</v>
      </c>
      <c r="DL82" s="26" t="s">
        <v>191</v>
      </c>
      <c r="DM82" s="26" t="s">
        <v>191</v>
      </c>
      <c r="DN82" s="26" t="s">
        <v>191</v>
      </c>
      <c r="DO82" s="26" t="s">
        <v>191</v>
      </c>
      <c r="DP82" s="26" t="s">
        <v>191</v>
      </c>
      <c r="DQ82" s="26" t="s">
        <v>191</v>
      </c>
      <c r="DR82" s="26" t="s">
        <v>191</v>
      </c>
      <c r="DS82" s="26" t="s">
        <v>191</v>
      </c>
      <c r="DT82" s="26" t="s">
        <v>191</v>
      </c>
      <c r="DU82" s="26" t="s">
        <v>191</v>
      </c>
      <c r="DV82" s="26" t="s">
        <v>191</v>
      </c>
      <c r="DW82" s="26" t="s">
        <v>191</v>
      </c>
      <c r="DX82" s="26" t="s">
        <v>191</v>
      </c>
      <c r="DY82" s="26" t="s">
        <v>191</v>
      </c>
      <c r="DZ82" s="26" t="s">
        <v>191</v>
      </c>
      <c r="EA82" s="26" t="s">
        <v>191</v>
      </c>
      <c r="EB82" s="26" t="s">
        <v>191</v>
      </c>
      <c r="EC82" s="26" t="s">
        <v>191</v>
      </c>
      <c r="ED82" s="26" t="s">
        <v>191</v>
      </c>
      <c r="EE82" s="26" t="s">
        <v>191</v>
      </c>
      <c r="EF82" s="26" t="s">
        <v>191</v>
      </c>
      <c r="EG82" s="26" t="s">
        <v>191</v>
      </c>
      <c r="EH82" s="26" t="s">
        <v>191</v>
      </c>
      <c r="EI82" s="26" t="s">
        <v>191</v>
      </c>
      <c r="EJ82" s="26" t="s">
        <v>191</v>
      </c>
      <c r="EK82" s="26" t="s">
        <v>191</v>
      </c>
      <c r="EL82" s="26" t="s">
        <v>191</v>
      </c>
      <c r="EM82" s="26" t="s">
        <v>191</v>
      </c>
      <c r="EN82" s="26" t="s">
        <v>191</v>
      </c>
      <c r="EO82" s="26" t="s">
        <v>191</v>
      </c>
      <c r="EP82" s="26" t="s">
        <v>191</v>
      </c>
      <c r="EQ82" s="26" t="s">
        <v>191</v>
      </c>
      <c r="ER82" s="26" t="s">
        <v>191</v>
      </c>
      <c r="ES82" s="26" t="s">
        <v>191</v>
      </c>
      <c r="ET82" s="26" t="s">
        <v>191</v>
      </c>
      <c r="EU82" s="26" t="s">
        <v>191</v>
      </c>
      <c r="EV82" s="26" t="s">
        <v>191</v>
      </c>
      <c r="EW82" s="26" t="s">
        <v>191</v>
      </c>
      <c r="EX82" s="26" t="s">
        <v>191</v>
      </c>
      <c r="EY82" s="26" t="s">
        <v>191</v>
      </c>
      <c r="EZ82" s="26" t="s">
        <v>191</v>
      </c>
      <c r="FA82" s="26" t="s">
        <v>191</v>
      </c>
      <c r="FB82" s="26" t="s">
        <v>191</v>
      </c>
      <c r="FC82" s="26" t="s">
        <v>191</v>
      </c>
      <c r="FD82" s="26" t="s">
        <v>191</v>
      </c>
      <c r="FE82" s="26" t="s">
        <v>191</v>
      </c>
      <c r="FF82" s="26" t="s">
        <v>191</v>
      </c>
      <c r="FG82" s="26" t="s">
        <v>191</v>
      </c>
      <c r="FH82" s="26" t="s">
        <v>191</v>
      </c>
      <c r="FI82" s="26" t="s">
        <v>191</v>
      </c>
      <c r="FJ82" s="26" t="s">
        <v>191</v>
      </c>
      <c r="FK82" s="26" t="s">
        <v>191</v>
      </c>
      <c r="FL82" s="26" t="s">
        <v>191</v>
      </c>
      <c r="FM82" s="26" t="s">
        <v>191</v>
      </c>
      <c r="FN82" s="26" t="s">
        <v>191</v>
      </c>
      <c r="FO82" s="26" t="s">
        <v>191</v>
      </c>
      <c r="FP82" s="26" t="s">
        <v>191</v>
      </c>
      <c r="FQ82" s="26" t="s">
        <v>191</v>
      </c>
      <c r="FR82" s="26" t="s">
        <v>191</v>
      </c>
      <c r="FS82" s="26" t="s">
        <v>191</v>
      </c>
      <c r="FT82" s="26" t="s">
        <v>191</v>
      </c>
      <c r="FU82" s="26" t="s">
        <v>191</v>
      </c>
      <c r="FV82" s="26" t="s">
        <v>191</v>
      </c>
      <c r="FW82" s="26" t="s">
        <v>191</v>
      </c>
      <c r="FX82" s="26" t="s">
        <v>191</v>
      </c>
      <c r="FY82" s="26" t="s">
        <v>191</v>
      </c>
      <c r="FZ82" s="26" t="s">
        <v>191</v>
      </c>
      <c r="GA82" s="26" t="s">
        <v>191</v>
      </c>
      <c r="GB82" s="26" t="s">
        <v>191</v>
      </c>
      <c r="GC82" s="26" t="s">
        <v>191</v>
      </c>
      <c r="GD82" s="26" t="s">
        <v>191</v>
      </c>
    </row>
    <row r="83" spans="1:186" s="41" customFormat="1">
      <c r="A83" s="60"/>
      <c r="B83" s="459"/>
      <c r="C83" s="461" t="s">
        <v>254</v>
      </c>
      <c r="D83" s="461" t="s">
        <v>76</v>
      </c>
      <c r="E83" s="461" t="s">
        <v>68</v>
      </c>
      <c r="F83" s="461" t="s">
        <v>78</v>
      </c>
      <c r="G83" s="441" t="s">
        <v>191</v>
      </c>
      <c r="H83" s="441" t="s">
        <v>191</v>
      </c>
      <c r="I83" s="441" t="s">
        <v>191</v>
      </c>
      <c r="J83" s="441" t="s">
        <v>191</v>
      </c>
      <c r="K83" s="441" t="s">
        <v>191</v>
      </c>
      <c r="L83" s="441" t="s">
        <v>191</v>
      </c>
      <c r="M83" s="441" t="s">
        <v>191</v>
      </c>
      <c r="N83" s="441" t="s">
        <v>191</v>
      </c>
      <c r="O83" s="441" t="s">
        <v>191</v>
      </c>
      <c r="P83" s="441" t="s">
        <v>191</v>
      </c>
      <c r="Q83" s="441" t="s">
        <v>191</v>
      </c>
      <c r="R83" s="441" t="s">
        <v>191</v>
      </c>
      <c r="S83" s="441" t="s">
        <v>191</v>
      </c>
      <c r="T83" s="441" t="s">
        <v>191</v>
      </c>
      <c r="U83" s="441" t="s">
        <v>191</v>
      </c>
      <c r="V83" s="441" t="s">
        <v>191</v>
      </c>
      <c r="W83" s="441" t="s">
        <v>191</v>
      </c>
      <c r="X83" s="441" t="s">
        <v>191</v>
      </c>
      <c r="Y83" s="441" t="s">
        <v>191</v>
      </c>
      <c r="Z83" s="441" t="s">
        <v>191</v>
      </c>
      <c r="AA83" s="441" t="s">
        <v>191</v>
      </c>
      <c r="AB83" s="441" t="s">
        <v>191</v>
      </c>
      <c r="AC83" s="441" t="s">
        <v>191</v>
      </c>
      <c r="AD83" s="441" t="s">
        <v>191</v>
      </c>
      <c r="AE83" s="441" t="s">
        <v>191</v>
      </c>
      <c r="AF83" s="441" t="s">
        <v>191</v>
      </c>
      <c r="AG83" s="441" t="s">
        <v>191</v>
      </c>
      <c r="AH83" s="441" t="s">
        <v>191</v>
      </c>
      <c r="AI83" s="441" t="s">
        <v>191</v>
      </c>
      <c r="AJ83" s="441" t="s">
        <v>191</v>
      </c>
      <c r="AK83" s="441" t="s">
        <v>191</v>
      </c>
      <c r="AL83" s="441" t="s">
        <v>191</v>
      </c>
      <c r="AM83" s="441" t="s">
        <v>191</v>
      </c>
      <c r="AN83" s="441" t="s">
        <v>191</v>
      </c>
      <c r="AO83" s="441" t="s">
        <v>191</v>
      </c>
      <c r="AP83" s="441" t="s">
        <v>191</v>
      </c>
      <c r="AQ83" s="441" t="s">
        <v>191</v>
      </c>
      <c r="AR83" s="441" t="s">
        <v>191</v>
      </c>
      <c r="AS83" s="441" t="s">
        <v>191</v>
      </c>
      <c r="AT83" s="441" t="s">
        <v>191</v>
      </c>
      <c r="AU83" s="441" t="s">
        <v>191</v>
      </c>
      <c r="AV83" s="441" t="s">
        <v>191</v>
      </c>
      <c r="AW83" s="441" t="s">
        <v>191</v>
      </c>
      <c r="AX83" s="441" t="s">
        <v>191</v>
      </c>
      <c r="AY83" s="441" t="s">
        <v>191</v>
      </c>
      <c r="AZ83" s="441" t="s">
        <v>191</v>
      </c>
      <c r="BA83" s="441" t="s">
        <v>191</v>
      </c>
      <c r="BB83" s="441" t="s">
        <v>191</v>
      </c>
      <c r="BC83" s="441" t="s">
        <v>191</v>
      </c>
      <c r="BD83" s="441" t="s">
        <v>191</v>
      </c>
      <c r="BE83" s="441" t="s">
        <v>191</v>
      </c>
      <c r="BF83" s="441" t="s">
        <v>191</v>
      </c>
      <c r="BG83" s="26" t="s">
        <v>191</v>
      </c>
      <c r="BH83" s="26" t="s">
        <v>191</v>
      </c>
      <c r="BI83" s="26" t="s">
        <v>191</v>
      </c>
      <c r="BJ83" s="26" t="s">
        <v>191</v>
      </c>
      <c r="BK83" s="26" t="s">
        <v>191</v>
      </c>
      <c r="BL83" s="26" t="s">
        <v>191</v>
      </c>
      <c r="BM83" s="26" t="s">
        <v>191</v>
      </c>
      <c r="BN83" s="26" t="s">
        <v>191</v>
      </c>
      <c r="BO83" s="26" t="s">
        <v>191</v>
      </c>
      <c r="BP83" s="26" t="s">
        <v>191</v>
      </c>
      <c r="BQ83" s="26" t="s">
        <v>191</v>
      </c>
      <c r="BR83" s="26" t="s">
        <v>191</v>
      </c>
      <c r="BS83" s="26" t="s">
        <v>191</v>
      </c>
      <c r="BT83" s="26" t="s">
        <v>191</v>
      </c>
      <c r="BU83" s="26" t="s">
        <v>191</v>
      </c>
      <c r="BV83" s="26" t="s">
        <v>191</v>
      </c>
      <c r="BW83" s="26" t="s">
        <v>191</v>
      </c>
      <c r="BX83" s="26" t="s">
        <v>191</v>
      </c>
      <c r="BY83" s="26" t="s">
        <v>191</v>
      </c>
      <c r="BZ83" s="26" t="s">
        <v>191</v>
      </c>
      <c r="CA83" s="26" t="s">
        <v>191</v>
      </c>
      <c r="CB83" s="26" t="s">
        <v>191</v>
      </c>
      <c r="CC83" s="26" t="s">
        <v>191</v>
      </c>
      <c r="CD83" s="26" t="s">
        <v>191</v>
      </c>
      <c r="CE83" s="26" t="s">
        <v>191</v>
      </c>
      <c r="CF83" s="26" t="s">
        <v>191</v>
      </c>
      <c r="CG83" s="26" t="s">
        <v>191</v>
      </c>
      <c r="CH83" s="26" t="s">
        <v>191</v>
      </c>
      <c r="CI83" s="26" t="s">
        <v>191</v>
      </c>
      <c r="CJ83" s="26" t="s">
        <v>191</v>
      </c>
      <c r="CK83" s="26" t="s">
        <v>191</v>
      </c>
      <c r="CL83" s="26" t="s">
        <v>191</v>
      </c>
      <c r="CM83" s="26" t="s">
        <v>191</v>
      </c>
      <c r="CN83" s="26" t="s">
        <v>191</v>
      </c>
      <c r="CO83" s="26" t="s">
        <v>191</v>
      </c>
      <c r="CP83" s="26" t="s">
        <v>191</v>
      </c>
      <c r="CQ83" s="26" t="s">
        <v>191</v>
      </c>
      <c r="CR83" s="26" t="s">
        <v>191</v>
      </c>
      <c r="CS83" s="26" t="s">
        <v>191</v>
      </c>
      <c r="CT83" s="26" t="s">
        <v>191</v>
      </c>
      <c r="CU83" s="26" t="s">
        <v>191</v>
      </c>
      <c r="CV83" s="26" t="s">
        <v>191</v>
      </c>
      <c r="CW83" s="26" t="s">
        <v>191</v>
      </c>
      <c r="CX83" s="26" t="s">
        <v>191</v>
      </c>
      <c r="CY83" s="26" t="s">
        <v>191</v>
      </c>
      <c r="CZ83" s="26" t="s">
        <v>191</v>
      </c>
      <c r="DA83" s="26" t="s">
        <v>191</v>
      </c>
      <c r="DB83" s="26" t="s">
        <v>191</v>
      </c>
      <c r="DC83" s="26" t="s">
        <v>191</v>
      </c>
      <c r="DD83" s="26" t="s">
        <v>191</v>
      </c>
      <c r="DE83" s="26" t="s">
        <v>191</v>
      </c>
      <c r="DF83" s="26" t="s">
        <v>191</v>
      </c>
      <c r="DG83" s="26" t="s">
        <v>191</v>
      </c>
      <c r="DH83" s="26" t="s">
        <v>191</v>
      </c>
      <c r="DI83" s="26" t="s">
        <v>191</v>
      </c>
      <c r="DJ83" s="26" t="s">
        <v>191</v>
      </c>
      <c r="DK83" s="26" t="s">
        <v>191</v>
      </c>
      <c r="DL83" s="26" t="s">
        <v>191</v>
      </c>
      <c r="DM83" s="26" t="s">
        <v>191</v>
      </c>
      <c r="DN83" s="26" t="s">
        <v>191</v>
      </c>
      <c r="DO83" s="26" t="s">
        <v>191</v>
      </c>
      <c r="DP83" s="26" t="s">
        <v>191</v>
      </c>
      <c r="DQ83" s="26" t="s">
        <v>191</v>
      </c>
      <c r="DR83" s="26" t="s">
        <v>191</v>
      </c>
      <c r="DS83" s="26" t="s">
        <v>191</v>
      </c>
      <c r="DT83" s="26" t="s">
        <v>191</v>
      </c>
      <c r="DU83" s="26" t="s">
        <v>191</v>
      </c>
      <c r="DV83" s="26" t="s">
        <v>191</v>
      </c>
      <c r="DW83" s="26" t="s">
        <v>191</v>
      </c>
      <c r="DX83" s="26" t="s">
        <v>191</v>
      </c>
      <c r="DY83" s="26" t="s">
        <v>191</v>
      </c>
      <c r="DZ83" s="26" t="s">
        <v>191</v>
      </c>
      <c r="EA83" s="26" t="s">
        <v>191</v>
      </c>
      <c r="EB83" s="26" t="s">
        <v>191</v>
      </c>
      <c r="EC83" s="26" t="s">
        <v>191</v>
      </c>
      <c r="ED83" s="26" t="s">
        <v>191</v>
      </c>
      <c r="EE83" s="26" t="s">
        <v>191</v>
      </c>
      <c r="EF83" s="26" t="s">
        <v>191</v>
      </c>
      <c r="EG83" s="26" t="s">
        <v>191</v>
      </c>
      <c r="EH83" s="26" t="s">
        <v>191</v>
      </c>
      <c r="EI83" s="26" t="s">
        <v>191</v>
      </c>
      <c r="EJ83" s="26" t="s">
        <v>191</v>
      </c>
      <c r="EK83" s="26" t="s">
        <v>191</v>
      </c>
      <c r="EL83" s="26" t="s">
        <v>191</v>
      </c>
      <c r="EM83" s="26" t="s">
        <v>191</v>
      </c>
      <c r="EN83" s="26" t="s">
        <v>191</v>
      </c>
      <c r="EO83" s="26" t="s">
        <v>191</v>
      </c>
      <c r="EP83" s="26" t="s">
        <v>191</v>
      </c>
      <c r="EQ83" s="26" t="s">
        <v>191</v>
      </c>
      <c r="ER83" s="26" t="s">
        <v>191</v>
      </c>
      <c r="ES83" s="26" t="s">
        <v>191</v>
      </c>
      <c r="ET83" s="26" t="s">
        <v>191</v>
      </c>
      <c r="EU83" s="26" t="s">
        <v>191</v>
      </c>
      <c r="EV83" s="26" t="s">
        <v>191</v>
      </c>
      <c r="EW83" s="26" t="s">
        <v>191</v>
      </c>
      <c r="EX83" s="26" t="s">
        <v>191</v>
      </c>
      <c r="EY83" s="26" t="s">
        <v>191</v>
      </c>
      <c r="EZ83" s="26" t="s">
        <v>191</v>
      </c>
      <c r="FA83" s="26" t="s">
        <v>191</v>
      </c>
      <c r="FB83" s="26" t="s">
        <v>191</v>
      </c>
      <c r="FC83" s="26" t="s">
        <v>191</v>
      </c>
      <c r="FD83" s="26" t="s">
        <v>191</v>
      </c>
      <c r="FE83" s="26" t="s">
        <v>191</v>
      </c>
      <c r="FF83" s="26" t="s">
        <v>191</v>
      </c>
      <c r="FG83" s="26" t="s">
        <v>191</v>
      </c>
      <c r="FH83" s="26" t="s">
        <v>191</v>
      </c>
      <c r="FI83" s="26" t="s">
        <v>191</v>
      </c>
      <c r="FJ83" s="26" t="s">
        <v>191</v>
      </c>
      <c r="FK83" s="26" t="s">
        <v>191</v>
      </c>
      <c r="FL83" s="26" t="s">
        <v>191</v>
      </c>
      <c r="FM83" s="26" t="s">
        <v>191</v>
      </c>
      <c r="FN83" s="26" t="s">
        <v>191</v>
      </c>
      <c r="FO83" s="26" t="s">
        <v>191</v>
      </c>
      <c r="FP83" s="26" t="s">
        <v>191</v>
      </c>
      <c r="FQ83" s="26" t="s">
        <v>191</v>
      </c>
      <c r="FR83" s="26" t="s">
        <v>191</v>
      </c>
      <c r="FS83" s="26" t="s">
        <v>191</v>
      </c>
      <c r="FT83" s="26" t="s">
        <v>191</v>
      </c>
      <c r="FU83" s="26" t="s">
        <v>191</v>
      </c>
      <c r="FV83" s="26" t="s">
        <v>191</v>
      </c>
      <c r="FW83" s="26" t="s">
        <v>191</v>
      </c>
      <c r="FX83" s="26" t="s">
        <v>191</v>
      </c>
      <c r="FY83" s="26" t="s">
        <v>191</v>
      </c>
      <c r="FZ83" s="26" t="s">
        <v>191</v>
      </c>
      <c r="GA83" s="26" t="s">
        <v>191</v>
      </c>
      <c r="GB83" s="26" t="s">
        <v>191</v>
      </c>
      <c r="GC83" s="26" t="s">
        <v>191</v>
      </c>
      <c r="GD83" s="26" t="s">
        <v>191</v>
      </c>
    </row>
    <row r="84" spans="1:186" s="41" customFormat="1">
      <c r="A84" s="60"/>
      <c r="B84" s="459"/>
      <c r="C84" s="461" t="s">
        <v>254</v>
      </c>
      <c r="D84" s="461" t="s">
        <v>76</v>
      </c>
      <c r="E84" s="461" t="s">
        <v>68</v>
      </c>
      <c r="F84" s="461" t="s">
        <v>79</v>
      </c>
      <c r="G84" s="441" t="s">
        <v>191</v>
      </c>
      <c r="H84" s="441" t="s">
        <v>191</v>
      </c>
      <c r="I84" s="441" t="s">
        <v>191</v>
      </c>
      <c r="J84" s="441" t="s">
        <v>191</v>
      </c>
      <c r="K84" s="441" t="s">
        <v>191</v>
      </c>
      <c r="L84" s="441" t="s">
        <v>191</v>
      </c>
      <c r="M84" s="441" t="s">
        <v>191</v>
      </c>
      <c r="N84" s="441" t="s">
        <v>191</v>
      </c>
      <c r="O84" s="441" t="s">
        <v>191</v>
      </c>
      <c r="P84" s="441" t="s">
        <v>191</v>
      </c>
      <c r="Q84" s="441" t="s">
        <v>191</v>
      </c>
      <c r="R84" s="441" t="s">
        <v>191</v>
      </c>
      <c r="S84" s="441" t="s">
        <v>191</v>
      </c>
      <c r="T84" s="441" t="s">
        <v>191</v>
      </c>
      <c r="U84" s="441" t="s">
        <v>191</v>
      </c>
      <c r="V84" s="441" t="s">
        <v>191</v>
      </c>
      <c r="W84" s="441" t="s">
        <v>191</v>
      </c>
      <c r="X84" s="441" t="s">
        <v>191</v>
      </c>
      <c r="Y84" s="441" t="s">
        <v>191</v>
      </c>
      <c r="Z84" s="441" t="s">
        <v>191</v>
      </c>
      <c r="AA84" s="441" t="s">
        <v>191</v>
      </c>
      <c r="AB84" s="441" t="s">
        <v>191</v>
      </c>
      <c r="AC84" s="441" t="s">
        <v>191</v>
      </c>
      <c r="AD84" s="441" t="s">
        <v>191</v>
      </c>
      <c r="AE84" s="441" t="s">
        <v>191</v>
      </c>
      <c r="AF84" s="441" t="s">
        <v>191</v>
      </c>
      <c r="AG84" s="441" t="s">
        <v>191</v>
      </c>
      <c r="AH84" s="441" t="s">
        <v>191</v>
      </c>
      <c r="AI84" s="441" t="s">
        <v>191</v>
      </c>
      <c r="AJ84" s="441" t="s">
        <v>191</v>
      </c>
      <c r="AK84" s="441" t="s">
        <v>191</v>
      </c>
      <c r="AL84" s="441" t="s">
        <v>191</v>
      </c>
      <c r="AM84" s="441" t="s">
        <v>191</v>
      </c>
      <c r="AN84" s="441" t="s">
        <v>191</v>
      </c>
      <c r="AO84" s="441" t="s">
        <v>191</v>
      </c>
      <c r="AP84" s="441" t="s">
        <v>191</v>
      </c>
      <c r="AQ84" s="441" t="s">
        <v>191</v>
      </c>
      <c r="AR84" s="441" t="s">
        <v>191</v>
      </c>
      <c r="AS84" s="441" t="s">
        <v>191</v>
      </c>
      <c r="AT84" s="441" t="s">
        <v>191</v>
      </c>
      <c r="AU84" s="441" t="s">
        <v>191</v>
      </c>
      <c r="AV84" s="441" t="s">
        <v>191</v>
      </c>
      <c r="AW84" s="441" t="s">
        <v>191</v>
      </c>
      <c r="AX84" s="441" t="s">
        <v>191</v>
      </c>
      <c r="AY84" s="441" t="s">
        <v>191</v>
      </c>
      <c r="AZ84" s="441" t="s">
        <v>191</v>
      </c>
      <c r="BA84" s="441" t="s">
        <v>191</v>
      </c>
      <c r="BB84" s="441" t="s">
        <v>191</v>
      </c>
      <c r="BC84" s="441" t="s">
        <v>191</v>
      </c>
      <c r="BD84" s="441" t="s">
        <v>191</v>
      </c>
      <c r="BE84" s="441" t="s">
        <v>191</v>
      </c>
      <c r="BF84" s="441" t="s">
        <v>191</v>
      </c>
      <c r="BG84" s="26" t="s">
        <v>191</v>
      </c>
      <c r="BH84" s="26" t="s">
        <v>191</v>
      </c>
      <c r="BI84" s="26" t="s">
        <v>191</v>
      </c>
      <c r="BJ84" s="26" t="s">
        <v>191</v>
      </c>
      <c r="BK84" s="26" t="s">
        <v>191</v>
      </c>
      <c r="BL84" s="26" t="s">
        <v>191</v>
      </c>
      <c r="BM84" s="26" t="s">
        <v>191</v>
      </c>
      <c r="BN84" s="26" t="s">
        <v>191</v>
      </c>
      <c r="BO84" s="26" t="s">
        <v>191</v>
      </c>
      <c r="BP84" s="26" t="s">
        <v>191</v>
      </c>
      <c r="BQ84" s="26" t="s">
        <v>191</v>
      </c>
      <c r="BR84" s="26" t="s">
        <v>191</v>
      </c>
      <c r="BS84" s="26" t="s">
        <v>191</v>
      </c>
      <c r="BT84" s="26" t="s">
        <v>191</v>
      </c>
      <c r="BU84" s="26" t="s">
        <v>191</v>
      </c>
      <c r="BV84" s="26" t="s">
        <v>191</v>
      </c>
      <c r="BW84" s="26" t="s">
        <v>191</v>
      </c>
      <c r="BX84" s="26" t="s">
        <v>191</v>
      </c>
      <c r="BY84" s="26" t="s">
        <v>191</v>
      </c>
      <c r="BZ84" s="26" t="s">
        <v>191</v>
      </c>
      <c r="CA84" s="26" t="s">
        <v>191</v>
      </c>
      <c r="CB84" s="26" t="s">
        <v>191</v>
      </c>
      <c r="CC84" s="26" t="s">
        <v>191</v>
      </c>
      <c r="CD84" s="26" t="s">
        <v>191</v>
      </c>
      <c r="CE84" s="26" t="s">
        <v>191</v>
      </c>
      <c r="CF84" s="26" t="s">
        <v>191</v>
      </c>
      <c r="CG84" s="26" t="s">
        <v>191</v>
      </c>
      <c r="CH84" s="26" t="s">
        <v>191</v>
      </c>
      <c r="CI84" s="26" t="s">
        <v>191</v>
      </c>
      <c r="CJ84" s="26" t="s">
        <v>191</v>
      </c>
      <c r="CK84" s="26" t="s">
        <v>191</v>
      </c>
      <c r="CL84" s="26" t="s">
        <v>191</v>
      </c>
      <c r="CM84" s="26" t="s">
        <v>191</v>
      </c>
      <c r="CN84" s="26" t="s">
        <v>191</v>
      </c>
      <c r="CO84" s="26" t="s">
        <v>191</v>
      </c>
      <c r="CP84" s="26" t="s">
        <v>191</v>
      </c>
      <c r="CQ84" s="26" t="s">
        <v>191</v>
      </c>
      <c r="CR84" s="26" t="s">
        <v>191</v>
      </c>
      <c r="CS84" s="26" t="s">
        <v>191</v>
      </c>
      <c r="CT84" s="26" t="s">
        <v>191</v>
      </c>
      <c r="CU84" s="26" t="s">
        <v>191</v>
      </c>
      <c r="CV84" s="26" t="s">
        <v>191</v>
      </c>
      <c r="CW84" s="26" t="s">
        <v>191</v>
      </c>
      <c r="CX84" s="26" t="s">
        <v>191</v>
      </c>
      <c r="CY84" s="26" t="s">
        <v>191</v>
      </c>
      <c r="CZ84" s="26" t="s">
        <v>191</v>
      </c>
      <c r="DA84" s="26" t="s">
        <v>191</v>
      </c>
      <c r="DB84" s="26" t="s">
        <v>191</v>
      </c>
      <c r="DC84" s="26" t="s">
        <v>191</v>
      </c>
      <c r="DD84" s="26" t="s">
        <v>191</v>
      </c>
      <c r="DE84" s="26" t="s">
        <v>191</v>
      </c>
      <c r="DF84" s="26" t="s">
        <v>191</v>
      </c>
      <c r="DG84" s="26" t="s">
        <v>191</v>
      </c>
      <c r="DH84" s="26" t="s">
        <v>191</v>
      </c>
      <c r="DI84" s="26" t="s">
        <v>191</v>
      </c>
      <c r="DJ84" s="26" t="s">
        <v>191</v>
      </c>
      <c r="DK84" s="26" t="s">
        <v>191</v>
      </c>
      <c r="DL84" s="26" t="s">
        <v>191</v>
      </c>
      <c r="DM84" s="26" t="s">
        <v>191</v>
      </c>
      <c r="DN84" s="26" t="s">
        <v>191</v>
      </c>
      <c r="DO84" s="26" t="s">
        <v>191</v>
      </c>
      <c r="DP84" s="26" t="s">
        <v>191</v>
      </c>
      <c r="DQ84" s="26" t="s">
        <v>191</v>
      </c>
      <c r="DR84" s="26" t="s">
        <v>191</v>
      </c>
      <c r="DS84" s="26" t="s">
        <v>191</v>
      </c>
      <c r="DT84" s="26" t="s">
        <v>191</v>
      </c>
      <c r="DU84" s="26" t="s">
        <v>191</v>
      </c>
      <c r="DV84" s="26" t="s">
        <v>191</v>
      </c>
      <c r="DW84" s="26" t="s">
        <v>191</v>
      </c>
      <c r="DX84" s="26" t="s">
        <v>191</v>
      </c>
      <c r="DY84" s="26" t="s">
        <v>191</v>
      </c>
      <c r="DZ84" s="26" t="s">
        <v>191</v>
      </c>
      <c r="EA84" s="26" t="s">
        <v>191</v>
      </c>
      <c r="EB84" s="26" t="s">
        <v>191</v>
      </c>
      <c r="EC84" s="26" t="s">
        <v>191</v>
      </c>
      <c r="ED84" s="26" t="s">
        <v>191</v>
      </c>
      <c r="EE84" s="26" t="s">
        <v>191</v>
      </c>
      <c r="EF84" s="26" t="s">
        <v>191</v>
      </c>
      <c r="EG84" s="26" t="s">
        <v>191</v>
      </c>
      <c r="EH84" s="26" t="s">
        <v>191</v>
      </c>
      <c r="EI84" s="26" t="s">
        <v>191</v>
      </c>
      <c r="EJ84" s="26" t="s">
        <v>191</v>
      </c>
      <c r="EK84" s="26" t="s">
        <v>191</v>
      </c>
      <c r="EL84" s="26" t="s">
        <v>191</v>
      </c>
      <c r="EM84" s="26" t="s">
        <v>191</v>
      </c>
      <c r="EN84" s="26" t="s">
        <v>191</v>
      </c>
      <c r="EO84" s="26" t="s">
        <v>191</v>
      </c>
      <c r="EP84" s="26" t="s">
        <v>191</v>
      </c>
      <c r="EQ84" s="26" t="s">
        <v>191</v>
      </c>
      <c r="ER84" s="26" t="s">
        <v>191</v>
      </c>
      <c r="ES84" s="26" t="s">
        <v>191</v>
      </c>
      <c r="ET84" s="26" t="s">
        <v>191</v>
      </c>
      <c r="EU84" s="26" t="s">
        <v>191</v>
      </c>
      <c r="EV84" s="26" t="s">
        <v>191</v>
      </c>
      <c r="EW84" s="26" t="s">
        <v>191</v>
      </c>
      <c r="EX84" s="26" t="s">
        <v>191</v>
      </c>
      <c r="EY84" s="26" t="s">
        <v>191</v>
      </c>
      <c r="EZ84" s="26" t="s">
        <v>191</v>
      </c>
      <c r="FA84" s="26" t="s">
        <v>191</v>
      </c>
      <c r="FB84" s="26" t="s">
        <v>191</v>
      </c>
      <c r="FC84" s="26" t="s">
        <v>191</v>
      </c>
      <c r="FD84" s="26" t="s">
        <v>191</v>
      </c>
      <c r="FE84" s="26" t="s">
        <v>191</v>
      </c>
      <c r="FF84" s="26" t="s">
        <v>191</v>
      </c>
      <c r="FG84" s="26" t="s">
        <v>191</v>
      </c>
      <c r="FH84" s="26" t="s">
        <v>191</v>
      </c>
      <c r="FI84" s="26" t="s">
        <v>191</v>
      </c>
      <c r="FJ84" s="26" t="s">
        <v>191</v>
      </c>
      <c r="FK84" s="26" t="s">
        <v>191</v>
      </c>
      <c r="FL84" s="26" t="s">
        <v>191</v>
      </c>
      <c r="FM84" s="26" t="s">
        <v>191</v>
      </c>
      <c r="FN84" s="26" t="s">
        <v>191</v>
      </c>
      <c r="FO84" s="26" t="s">
        <v>191</v>
      </c>
      <c r="FP84" s="26" t="s">
        <v>191</v>
      </c>
      <c r="FQ84" s="26" t="s">
        <v>191</v>
      </c>
      <c r="FR84" s="26" t="s">
        <v>191</v>
      </c>
      <c r="FS84" s="26" t="s">
        <v>191</v>
      </c>
      <c r="FT84" s="26" t="s">
        <v>191</v>
      </c>
      <c r="FU84" s="26" t="s">
        <v>191</v>
      </c>
      <c r="FV84" s="26" t="s">
        <v>191</v>
      </c>
      <c r="FW84" s="26" t="s">
        <v>191</v>
      </c>
      <c r="FX84" s="26" t="s">
        <v>191</v>
      </c>
      <c r="FY84" s="26" t="s">
        <v>191</v>
      </c>
      <c r="FZ84" s="26" t="s">
        <v>191</v>
      </c>
      <c r="GA84" s="26" t="s">
        <v>191</v>
      </c>
      <c r="GB84" s="26" t="s">
        <v>191</v>
      </c>
      <c r="GC84" s="26" t="s">
        <v>191</v>
      </c>
      <c r="GD84" s="26" t="s">
        <v>191</v>
      </c>
    </row>
    <row r="85" spans="1:186" s="41" customFormat="1">
      <c r="A85" s="60"/>
      <c r="B85" s="459"/>
      <c r="C85" s="461"/>
      <c r="D85" s="461"/>
      <c r="E85" s="461"/>
      <c r="F85" s="461"/>
      <c r="G85" s="444"/>
      <c r="H85" s="444"/>
      <c r="I85" s="444"/>
      <c r="J85" s="445"/>
      <c r="K85" s="446"/>
      <c r="L85" s="444"/>
      <c r="M85" s="444"/>
      <c r="N85" s="444"/>
      <c r="O85" s="444"/>
      <c r="P85" s="444"/>
      <c r="Q85" s="444"/>
      <c r="R85" s="444"/>
      <c r="S85" s="444"/>
      <c r="T85" s="444"/>
      <c r="U85" s="444"/>
      <c r="V85" s="444"/>
      <c r="W85" s="444"/>
      <c r="X85" s="444"/>
      <c r="Y85" s="444"/>
      <c r="Z85" s="444"/>
      <c r="AA85" s="444"/>
      <c r="AB85" s="444"/>
      <c r="AC85" s="444"/>
      <c r="AD85" s="444"/>
      <c r="AE85" s="444"/>
      <c r="AF85" s="444"/>
      <c r="AG85" s="444"/>
      <c r="AH85" s="444"/>
      <c r="AI85" s="444"/>
      <c r="AJ85" s="444"/>
      <c r="AK85" s="444"/>
      <c r="AL85" s="444"/>
      <c r="AM85" s="444"/>
      <c r="AN85" s="444"/>
      <c r="AO85" s="444"/>
      <c r="AP85" s="444"/>
      <c r="AQ85" s="444"/>
      <c r="AR85" s="444"/>
      <c r="AS85" s="444"/>
      <c r="AT85" s="444"/>
      <c r="AU85" s="444"/>
      <c r="AV85" s="444"/>
      <c r="AW85" s="444"/>
      <c r="AX85" s="444"/>
      <c r="AY85" s="444"/>
      <c r="AZ85" s="444"/>
      <c r="BA85" s="444"/>
      <c r="BB85" s="444"/>
      <c r="BC85" s="444"/>
      <c r="BD85" s="444"/>
      <c r="BE85" s="444"/>
      <c r="BF85" s="444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</row>
    <row r="86" spans="1:186" s="41" customFormat="1">
      <c r="A86" s="60"/>
      <c r="B86" s="459"/>
      <c r="C86" s="461" t="s">
        <v>255</v>
      </c>
      <c r="D86" s="461" t="s">
        <v>76</v>
      </c>
      <c r="E86" s="461" t="s">
        <v>68</v>
      </c>
      <c r="F86" s="461" t="s">
        <v>77</v>
      </c>
      <c r="G86" s="441" t="s">
        <v>191</v>
      </c>
      <c r="H86" s="441" t="s">
        <v>191</v>
      </c>
      <c r="I86" s="441" t="s">
        <v>191</v>
      </c>
      <c r="J86" s="441" t="s">
        <v>191</v>
      </c>
      <c r="K86" s="441" t="s">
        <v>191</v>
      </c>
      <c r="L86" s="441" t="s">
        <v>191</v>
      </c>
      <c r="M86" s="441" t="s">
        <v>191</v>
      </c>
      <c r="N86" s="441" t="s">
        <v>191</v>
      </c>
      <c r="O86" s="441" t="s">
        <v>191</v>
      </c>
      <c r="P86" s="441" t="s">
        <v>191</v>
      </c>
      <c r="Q86" s="441" t="s">
        <v>191</v>
      </c>
      <c r="R86" s="441" t="s">
        <v>191</v>
      </c>
      <c r="S86" s="441" t="s">
        <v>191</v>
      </c>
      <c r="T86" s="441" t="s">
        <v>191</v>
      </c>
      <c r="U86" s="441" t="s">
        <v>191</v>
      </c>
      <c r="V86" s="441" t="s">
        <v>191</v>
      </c>
      <c r="W86" s="441" t="s">
        <v>191</v>
      </c>
      <c r="X86" s="441" t="s">
        <v>191</v>
      </c>
      <c r="Y86" s="441" t="s">
        <v>191</v>
      </c>
      <c r="Z86" s="441" t="s">
        <v>191</v>
      </c>
      <c r="AA86" s="441" t="s">
        <v>191</v>
      </c>
      <c r="AB86" s="441" t="s">
        <v>191</v>
      </c>
      <c r="AC86" s="441" t="s">
        <v>191</v>
      </c>
      <c r="AD86" s="441" t="s">
        <v>191</v>
      </c>
      <c r="AE86" s="441" t="s">
        <v>191</v>
      </c>
      <c r="AF86" s="441" t="s">
        <v>191</v>
      </c>
      <c r="AG86" s="441" t="s">
        <v>191</v>
      </c>
      <c r="AH86" s="441" t="s">
        <v>191</v>
      </c>
      <c r="AI86" s="441" t="s">
        <v>191</v>
      </c>
      <c r="AJ86" s="441" t="s">
        <v>191</v>
      </c>
      <c r="AK86" s="441" t="s">
        <v>191</v>
      </c>
      <c r="AL86" s="441" t="s">
        <v>191</v>
      </c>
      <c r="AM86" s="441" t="s">
        <v>191</v>
      </c>
      <c r="AN86" s="441" t="s">
        <v>191</v>
      </c>
      <c r="AO86" s="441" t="s">
        <v>191</v>
      </c>
      <c r="AP86" s="441" t="s">
        <v>191</v>
      </c>
      <c r="AQ86" s="441" t="s">
        <v>191</v>
      </c>
      <c r="AR86" s="441" t="s">
        <v>191</v>
      </c>
      <c r="AS86" s="441" t="s">
        <v>191</v>
      </c>
      <c r="AT86" s="441" t="s">
        <v>191</v>
      </c>
      <c r="AU86" s="441" t="s">
        <v>191</v>
      </c>
      <c r="AV86" s="441" t="s">
        <v>191</v>
      </c>
      <c r="AW86" s="441" t="s">
        <v>191</v>
      </c>
      <c r="AX86" s="441" t="s">
        <v>191</v>
      </c>
      <c r="AY86" s="441" t="s">
        <v>191</v>
      </c>
      <c r="AZ86" s="441" t="s">
        <v>191</v>
      </c>
      <c r="BA86" s="441" t="s">
        <v>191</v>
      </c>
      <c r="BB86" s="441" t="s">
        <v>191</v>
      </c>
      <c r="BC86" s="441" t="s">
        <v>191</v>
      </c>
      <c r="BD86" s="441" t="s">
        <v>191</v>
      </c>
      <c r="BE86" s="441" t="s">
        <v>191</v>
      </c>
      <c r="BF86" s="441" t="s">
        <v>191</v>
      </c>
      <c r="BG86" s="26" t="s">
        <v>191</v>
      </c>
      <c r="BH86" s="26" t="s">
        <v>191</v>
      </c>
      <c r="BI86" s="26" t="s">
        <v>191</v>
      </c>
      <c r="BJ86" s="26" t="s">
        <v>191</v>
      </c>
      <c r="BK86" s="26" t="s">
        <v>191</v>
      </c>
      <c r="BL86" s="26" t="s">
        <v>191</v>
      </c>
      <c r="BM86" s="26" t="s">
        <v>191</v>
      </c>
      <c r="BN86" s="26" t="s">
        <v>191</v>
      </c>
      <c r="BO86" s="26" t="s">
        <v>191</v>
      </c>
      <c r="BP86" s="26" t="s">
        <v>191</v>
      </c>
      <c r="BQ86" s="26" t="s">
        <v>191</v>
      </c>
      <c r="BR86" s="26" t="s">
        <v>191</v>
      </c>
      <c r="BS86" s="26" t="s">
        <v>191</v>
      </c>
      <c r="BT86" s="26" t="s">
        <v>191</v>
      </c>
      <c r="BU86" s="26" t="s">
        <v>191</v>
      </c>
      <c r="BV86" s="26" t="s">
        <v>191</v>
      </c>
      <c r="BW86" s="26" t="s">
        <v>191</v>
      </c>
      <c r="BX86" s="26" t="s">
        <v>191</v>
      </c>
      <c r="BY86" s="26" t="s">
        <v>191</v>
      </c>
      <c r="BZ86" s="26" t="s">
        <v>191</v>
      </c>
      <c r="CA86" s="26" t="s">
        <v>191</v>
      </c>
      <c r="CB86" s="26" t="s">
        <v>191</v>
      </c>
      <c r="CC86" s="26" t="s">
        <v>191</v>
      </c>
      <c r="CD86" s="26" t="s">
        <v>191</v>
      </c>
      <c r="CE86" s="26" t="s">
        <v>191</v>
      </c>
      <c r="CF86" s="26" t="s">
        <v>191</v>
      </c>
      <c r="CG86" s="26" t="s">
        <v>191</v>
      </c>
      <c r="CH86" s="26" t="s">
        <v>191</v>
      </c>
      <c r="CI86" s="26" t="s">
        <v>191</v>
      </c>
      <c r="CJ86" s="26" t="s">
        <v>191</v>
      </c>
      <c r="CK86" s="26" t="s">
        <v>191</v>
      </c>
      <c r="CL86" s="26" t="s">
        <v>191</v>
      </c>
      <c r="CM86" s="26" t="s">
        <v>191</v>
      </c>
      <c r="CN86" s="26" t="s">
        <v>191</v>
      </c>
      <c r="CO86" s="26" t="s">
        <v>191</v>
      </c>
      <c r="CP86" s="26" t="s">
        <v>191</v>
      </c>
      <c r="CQ86" s="26" t="s">
        <v>191</v>
      </c>
      <c r="CR86" s="26" t="s">
        <v>191</v>
      </c>
      <c r="CS86" s="26" t="s">
        <v>191</v>
      </c>
      <c r="CT86" s="26" t="s">
        <v>191</v>
      </c>
      <c r="CU86" s="26" t="s">
        <v>191</v>
      </c>
      <c r="CV86" s="26" t="s">
        <v>191</v>
      </c>
      <c r="CW86" s="26" t="s">
        <v>191</v>
      </c>
      <c r="CX86" s="26" t="s">
        <v>191</v>
      </c>
      <c r="CY86" s="26" t="s">
        <v>191</v>
      </c>
      <c r="CZ86" s="26" t="s">
        <v>191</v>
      </c>
      <c r="DA86" s="26" t="s">
        <v>191</v>
      </c>
      <c r="DB86" s="26" t="s">
        <v>191</v>
      </c>
      <c r="DC86" s="26" t="s">
        <v>191</v>
      </c>
      <c r="DD86" s="26" t="s">
        <v>191</v>
      </c>
      <c r="DE86" s="26" t="s">
        <v>191</v>
      </c>
      <c r="DF86" s="26" t="s">
        <v>191</v>
      </c>
      <c r="DG86" s="26" t="s">
        <v>191</v>
      </c>
      <c r="DH86" s="26" t="s">
        <v>191</v>
      </c>
      <c r="DI86" s="26" t="s">
        <v>191</v>
      </c>
      <c r="DJ86" s="26" t="s">
        <v>191</v>
      </c>
      <c r="DK86" s="26" t="s">
        <v>191</v>
      </c>
      <c r="DL86" s="26" t="s">
        <v>191</v>
      </c>
      <c r="DM86" s="26" t="s">
        <v>191</v>
      </c>
      <c r="DN86" s="26" t="s">
        <v>191</v>
      </c>
      <c r="DO86" s="26" t="s">
        <v>191</v>
      </c>
      <c r="DP86" s="26" t="s">
        <v>191</v>
      </c>
      <c r="DQ86" s="26" t="s">
        <v>191</v>
      </c>
      <c r="DR86" s="26" t="s">
        <v>191</v>
      </c>
      <c r="DS86" s="26" t="s">
        <v>191</v>
      </c>
      <c r="DT86" s="26" t="s">
        <v>191</v>
      </c>
      <c r="DU86" s="26" t="s">
        <v>191</v>
      </c>
      <c r="DV86" s="26" t="s">
        <v>191</v>
      </c>
      <c r="DW86" s="26" t="s">
        <v>191</v>
      </c>
      <c r="DX86" s="26" t="s">
        <v>191</v>
      </c>
      <c r="DY86" s="26" t="s">
        <v>191</v>
      </c>
      <c r="DZ86" s="26" t="s">
        <v>191</v>
      </c>
      <c r="EA86" s="26" t="s">
        <v>191</v>
      </c>
      <c r="EB86" s="26" t="s">
        <v>191</v>
      </c>
      <c r="EC86" s="26" t="s">
        <v>191</v>
      </c>
      <c r="ED86" s="26" t="s">
        <v>191</v>
      </c>
      <c r="EE86" s="26" t="s">
        <v>191</v>
      </c>
      <c r="EF86" s="26" t="s">
        <v>191</v>
      </c>
      <c r="EG86" s="26" t="s">
        <v>191</v>
      </c>
      <c r="EH86" s="26" t="s">
        <v>191</v>
      </c>
      <c r="EI86" s="26" t="s">
        <v>191</v>
      </c>
      <c r="EJ86" s="26" t="s">
        <v>191</v>
      </c>
      <c r="EK86" s="26" t="s">
        <v>191</v>
      </c>
      <c r="EL86" s="26" t="s">
        <v>191</v>
      </c>
      <c r="EM86" s="26" t="s">
        <v>191</v>
      </c>
      <c r="EN86" s="26" t="s">
        <v>191</v>
      </c>
      <c r="EO86" s="26" t="s">
        <v>191</v>
      </c>
      <c r="EP86" s="26" t="s">
        <v>191</v>
      </c>
      <c r="EQ86" s="26" t="s">
        <v>191</v>
      </c>
      <c r="ER86" s="26" t="s">
        <v>191</v>
      </c>
      <c r="ES86" s="26" t="s">
        <v>191</v>
      </c>
      <c r="ET86" s="26" t="s">
        <v>191</v>
      </c>
      <c r="EU86" s="26" t="s">
        <v>191</v>
      </c>
      <c r="EV86" s="26" t="s">
        <v>191</v>
      </c>
      <c r="EW86" s="26" t="s">
        <v>191</v>
      </c>
      <c r="EX86" s="26" t="s">
        <v>191</v>
      </c>
      <c r="EY86" s="26" t="s">
        <v>191</v>
      </c>
      <c r="EZ86" s="26" t="s">
        <v>191</v>
      </c>
      <c r="FA86" s="26" t="s">
        <v>191</v>
      </c>
      <c r="FB86" s="26" t="s">
        <v>191</v>
      </c>
      <c r="FC86" s="26" t="s">
        <v>191</v>
      </c>
      <c r="FD86" s="26" t="s">
        <v>191</v>
      </c>
      <c r="FE86" s="26" t="s">
        <v>191</v>
      </c>
      <c r="FF86" s="26" t="s">
        <v>191</v>
      </c>
      <c r="FG86" s="26" t="s">
        <v>191</v>
      </c>
      <c r="FH86" s="26" t="s">
        <v>191</v>
      </c>
      <c r="FI86" s="26" t="s">
        <v>191</v>
      </c>
      <c r="FJ86" s="26" t="s">
        <v>191</v>
      </c>
      <c r="FK86" s="26" t="s">
        <v>191</v>
      </c>
      <c r="FL86" s="26" t="s">
        <v>191</v>
      </c>
      <c r="FM86" s="26" t="s">
        <v>191</v>
      </c>
      <c r="FN86" s="26" t="s">
        <v>191</v>
      </c>
      <c r="FO86" s="26" t="s">
        <v>191</v>
      </c>
      <c r="FP86" s="26" t="s">
        <v>191</v>
      </c>
      <c r="FQ86" s="26" t="s">
        <v>191</v>
      </c>
      <c r="FR86" s="26" t="s">
        <v>191</v>
      </c>
      <c r="FS86" s="26" t="s">
        <v>191</v>
      </c>
      <c r="FT86" s="26" t="s">
        <v>191</v>
      </c>
      <c r="FU86" s="26" t="s">
        <v>191</v>
      </c>
      <c r="FV86" s="26" t="s">
        <v>191</v>
      </c>
      <c r="FW86" s="26" t="s">
        <v>191</v>
      </c>
      <c r="FX86" s="26" t="s">
        <v>191</v>
      </c>
      <c r="FY86" s="26" t="s">
        <v>191</v>
      </c>
      <c r="FZ86" s="26" t="s">
        <v>191</v>
      </c>
      <c r="GA86" s="26" t="s">
        <v>191</v>
      </c>
      <c r="GB86" s="26" t="s">
        <v>191</v>
      </c>
      <c r="GC86" s="26" t="s">
        <v>191</v>
      </c>
      <c r="GD86" s="26" t="s">
        <v>191</v>
      </c>
    </row>
    <row r="87" spans="1:186">
      <c r="B87" s="459"/>
      <c r="C87" s="461" t="s">
        <v>255</v>
      </c>
      <c r="D87" s="461" t="s">
        <v>76</v>
      </c>
      <c r="E87" s="461" t="s">
        <v>68</v>
      </c>
      <c r="F87" s="461" t="s">
        <v>78</v>
      </c>
      <c r="G87" s="441" t="s">
        <v>191</v>
      </c>
      <c r="H87" s="441" t="s">
        <v>191</v>
      </c>
      <c r="I87" s="441" t="s">
        <v>191</v>
      </c>
      <c r="J87" s="441" t="s">
        <v>191</v>
      </c>
      <c r="K87" s="441" t="s">
        <v>191</v>
      </c>
      <c r="L87" s="441" t="s">
        <v>191</v>
      </c>
      <c r="M87" s="441" t="s">
        <v>191</v>
      </c>
      <c r="N87" s="441" t="s">
        <v>191</v>
      </c>
      <c r="O87" s="441" t="s">
        <v>191</v>
      </c>
      <c r="P87" s="441" t="s">
        <v>191</v>
      </c>
      <c r="Q87" s="441" t="s">
        <v>191</v>
      </c>
      <c r="R87" s="441" t="s">
        <v>191</v>
      </c>
      <c r="S87" s="441" t="s">
        <v>191</v>
      </c>
      <c r="T87" s="441" t="s">
        <v>191</v>
      </c>
      <c r="U87" s="441" t="s">
        <v>191</v>
      </c>
      <c r="V87" s="441" t="s">
        <v>191</v>
      </c>
      <c r="W87" s="441" t="s">
        <v>191</v>
      </c>
      <c r="X87" s="441" t="s">
        <v>191</v>
      </c>
      <c r="Y87" s="441" t="s">
        <v>191</v>
      </c>
      <c r="Z87" s="441" t="s">
        <v>191</v>
      </c>
      <c r="AA87" s="441" t="s">
        <v>191</v>
      </c>
      <c r="AB87" s="441" t="s">
        <v>191</v>
      </c>
      <c r="AC87" s="441" t="s">
        <v>191</v>
      </c>
      <c r="AD87" s="441" t="s">
        <v>191</v>
      </c>
      <c r="AE87" s="441" t="s">
        <v>191</v>
      </c>
      <c r="AF87" s="441" t="s">
        <v>191</v>
      </c>
      <c r="AG87" s="441" t="s">
        <v>191</v>
      </c>
      <c r="AH87" s="441" t="s">
        <v>191</v>
      </c>
      <c r="AI87" s="441" t="s">
        <v>191</v>
      </c>
      <c r="AJ87" s="441" t="s">
        <v>191</v>
      </c>
      <c r="AK87" s="441" t="s">
        <v>191</v>
      </c>
      <c r="AL87" s="441" t="s">
        <v>191</v>
      </c>
      <c r="AM87" s="441" t="s">
        <v>191</v>
      </c>
      <c r="AN87" s="441" t="s">
        <v>191</v>
      </c>
      <c r="AO87" s="441" t="s">
        <v>191</v>
      </c>
      <c r="AP87" s="441" t="s">
        <v>191</v>
      </c>
      <c r="AQ87" s="441" t="s">
        <v>191</v>
      </c>
      <c r="AR87" s="441" t="s">
        <v>191</v>
      </c>
      <c r="AS87" s="441" t="s">
        <v>191</v>
      </c>
      <c r="AT87" s="441" t="s">
        <v>191</v>
      </c>
      <c r="AU87" s="441" t="s">
        <v>191</v>
      </c>
      <c r="AV87" s="441" t="s">
        <v>191</v>
      </c>
      <c r="AW87" s="441" t="s">
        <v>191</v>
      </c>
      <c r="AX87" s="441" t="s">
        <v>191</v>
      </c>
      <c r="AY87" s="441" t="s">
        <v>191</v>
      </c>
      <c r="AZ87" s="441" t="s">
        <v>191</v>
      </c>
      <c r="BA87" s="441" t="s">
        <v>191</v>
      </c>
      <c r="BB87" s="441" t="s">
        <v>191</v>
      </c>
      <c r="BC87" s="441" t="s">
        <v>191</v>
      </c>
      <c r="BD87" s="441" t="s">
        <v>191</v>
      </c>
      <c r="BE87" s="441" t="s">
        <v>191</v>
      </c>
      <c r="BF87" s="441" t="s">
        <v>191</v>
      </c>
      <c r="BG87" s="212" t="s">
        <v>191</v>
      </c>
      <c r="BH87" s="212" t="s">
        <v>191</v>
      </c>
      <c r="BI87" s="212" t="s">
        <v>191</v>
      </c>
      <c r="BJ87" s="212" t="s">
        <v>191</v>
      </c>
      <c r="BK87" s="212" t="s">
        <v>191</v>
      </c>
      <c r="BL87" s="212" t="s">
        <v>191</v>
      </c>
      <c r="BM87" s="212" t="s">
        <v>191</v>
      </c>
      <c r="BN87" s="212" t="s">
        <v>191</v>
      </c>
      <c r="BO87" s="212" t="s">
        <v>191</v>
      </c>
      <c r="BP87" s="212" t="s">
        <v>191</v>
      </c>
      <c r="BQ87" s="212" t="s">
        <v>191</v>
      </c>
      <c r="BR87" s="212" t="s">
        <v>191</v>
      </c>
      <c r="BS87" s="212" t="s">
        <v>191</v>
      </c>
      <c r="BT87" s="212" t="s">
        <v>191</v>
      </c>
      <c r="BU87" s="212" t="s">
        <v>191</v>
      </c>
      <c r="BV87" s="212" t="s">
        <v>191</v>
      </c>
      <c r="BW87" s="212" t="s">
        <v>191</v>
      </c>
      <c r="BX87" s="212" t="s">
        <v>191</v>
      </c>
      <c r="BY87" s="212" t="s">
        <v>191</v>
      </c>
      <c r="BZ87" s="212" t="s">
        <v>191</v>
      </c>
      <c r="CA87" s="212" t="s">
        <v>191</v>
      </c>
      <c r="CB87" s="212" t="s">
        <v>191</v>
      </c>
      <c r="CC87" s="212" t="s">
        <v>191</v>
      </c>
      <c r="CD87" s="212" t="s">
        <v>191</v>
      </c>
      <c r="CE87" s="212" t="s">
        <v>191</v>
      </c>
      <c r="CF87" s="212" t="s">
        <v>191</v>
      </c>
      <c r="CG87" s="212" t="s">
        <v>191</v>
      </c>
      <c r="CH87" s="212" t="s">
        <v>191</v>
      </c>
      <c r="CI87" s="212" t="s">
        <v>191</v>
      </c>
      <c r="CJ87" s="212" t="s">
        <v>191</v>
      </c>
      <c r="CK87" s="212" t="s">
        <v>191</v>
      </c>
      <c r="CL87" s="212" t="s">
        <v>191</v>
      </c>
      <c r="CM87" s="212" t="s">
        <v>191</v>
      </c>
      <c r="CN87" s="212" t="s">
        <v>191</v>
      </c>
      <c r="CO87" s="212" t="s">
        <v>191</v>
      </c>
      <c r="CP87" s="212" t="s">
        <v>191</v>
      </c>
      <c r="CQ87" s="212" t="s">
        <v>191</v>
      </c>
      <c r="CR87" s="212" t="s">
        <v>191</v>
      </c>
      <c r="CS87" s="212" t="s">
        <v>191</v>
      </c>
      <c r="CT87" s="212" t="s">
        <v>191</v>
      </c>
      <c r="CU87" s="212" t="s">
        <v>191</v>
      </c>
      <c r="CV87" s="212" t="s">
        <v>191</v>
      </c>
      <c r="CW87" s="212" t="s">
        <v>191</v>
      </c>
      <c r="CX87" s="212" t="s">
        <v>191</v>
      </c>
      <c r="CY87" s="212" t="s">
        <v>191</v>
      </c>
      <c r="CZ87" s="212" t="s">
        <v>191</v>
      </c>
      <c r="DA87" s="212" t="s">
        <v>191</v>
      </c>
      <c r="DB87" s="212" t="s">
        <v>191</v>
      </c>
      <c r="DC87" s="212" t="s">
        <v>191</v>
      </c>
      <c r="DD87" s="212" t="s">
        <v>191</v>
      </c>
      <c r="DE87" s="212" t="s">
        <v>191</v>
      </c>
      <c r="DF87" s="212" t="s">
        <v>191</v>
      </c>
      <c r="DG87" s="212" t="s">
        <v>191</v>
      </c>
      <c r="DH87" s="212" t="s">
        <v>191</v>
      </c>
      <c r="DI87" s="212" t="s">
        <v>191</v>
      </c>
      <c r="DJ87" s="212" t="s">
        <v>191</v>
      </c>
      <c r="DK87" s="212" t="s">
        <v>191</v>
      </c>
      <c r="DL87" s="212" t="s">
        <v>191</v>
      </c>
      <c r="DM87" s="212" t="s">
        <v>191</v>
      </c>
      <c r="DN87" s="212" t="s">
        <v>191</v>
      </c>
      <c r="DO87" s="212" t="s">
        <v>191</v>
      </c>
      <c r="DP87" s="212" t="s">
        <v>191</v>
      </c>
      <c r="DQ87" s="212" t="s">
        <v>191</v>
      </c>
      <c r="DR87" s="212" t="s">
        <v>191</v>
      </c>
      <c r="DS87" s="212" t="s">
        <v>191</v>
      </c>
      <c r="DT87" s="212" t="s">
        <v>191</v>
      </c>
      <c r="DU87" s="212" t="s">
        <v>191</v>
      </c>
      <c r="DV87" s="212" t="s">
        <v>191</v>
      </c>
      <c r="DW87" s="212" t="s">
        <v>191</v>
      </c>
      <c r="DX87" s="212" t="s">
        <v>191</v>
      </c>
      <c r="DY87" s="212" t="s">
        <v>191</v>
      </c>
      <c r="DZ87" s="212" t="s">
        <v>191</v>
      </c>
      <c r="EA87" s="212" t="s">
        <v>191</v>
      </c>
      <c r="EB87" s="212" t="s">
        <v>191</v>
      </c>
      <c r="EC87" s="212" t="s">
        <v>191</v>
      </c>
      <c r="ED87" s="212" t="s">
        <v>191</v>
      </c>
      <c r="EE87" s="212" t="s">
        <v>191</v>
      </c>
      <c r="EF87" s="212" t="s">
        <v>191</v>
      </c>
      <c r="EG87" s="212" t="s">
        <v>191</v>
      </c>
      <c r="EH87" s="212" t="s">
        <v>191</v>
      </c>
      <c r="EI87" s="212" t="s">
        <v>191</v>
      </c>
      <c r="EJ87" s="212" t="s">
        <v>191</v>
      </c>
      <c r="EK87" s="212" t="s">
        <v>191</v>
      </c>
      <c r="EL87" s="212" t="s">
        <v>191</v>
      </c>
      <c r="EM87" s="212" t="s">
        <v>191</v>
      </c>
      <c r="EN87" s="212" t="s">
        <v>191</v>
      </c>
      <c r="EO87" s="212" t="s">
        <v>191</v>
      </c>
      <c r="EP87" s="212" t="s">
        <v>191</v>
      </c>
      <c r="EQ87" s="212" t="s">
        <v>191</v>
      </c>
      <c r="ER87" s="212" t="s">
        <v>191</v>
      </c>
      <c r="ES87" s="212" t="s">
        <v>191</v>
      </c>
      <c r="ET87" s="212" t="s">
        <v>191</v>
      </c>
      <c r="EU87" s="212" t="s">
        <v>191</v>
      </c>
      <c r="EV87" s="212" t="s">
        <v>191</v>
      </c>
      <c r="EW87" s="212" t="s">
        <v>191</v>
      </c>
      <c r="EX87" s="212" t="s">
        <v>191</v>
      </c>
      <c r="EY87" s="212" t="s">
        <v>191</v>
      </c>
      <c r="EZ87" s="212" t="s">
        <v>191</v>
      </c>
      <c r="FA87" s="212" t="s">
        <v>191</v>
      </c>
      <c r="FB87" s="212" t="s">
        <v>191</v>
      </c>
      <c r="FC87" s="212" t="s">
        <v>191</v>
      </c>
      <c r="FD87" s="212" t="s">
        <v>191</v>
      </c>
      <c r="FE87" s="212" t="s">
        <v>191</v>
      </c>
      <c r="FF87" s="212" t="s">
        <v>191</v>
      </c>
      <c r="FG87" s="212" t="s">
        <v>191</v>
      </c>
      <c r="FH87" s="212" t="s">
        <v>191</v>
      </c>
      <c r="FI87" s="212" t="s">
        <v>191</v>
      </c>
      <c r="FJ87" s="212" t="s">
        <v>191</v>
      </c>
      <c r="FK87" s="212" t="s">
        <v>191</v>
      </c>
      <c r="FL87" s="212" t="s">
        <v>191</v>
      </c>
      <c r="FM87" s="212" t="s">
        <v>191</v>
      </c>
      <c r="FN87" s="212" t="s">
        <v>191</v>
      </c>
      <c r="FO87" s="212" t="s">
        <v>191</v>
      </c>
      <c r="FP87" s="212" t="s">
        <v>191</v>
      </c>
      <c r="FQ87" s="212" t="s">
        <v>191</v>
      </c>
      <c r="FR87" s="212" t="s">
        <v>191</v>
      </c>
      <c r="FS87" s="212" t="s">
        <v>191</v>
      </c>
      <c r="FT87" s="212" t="s">
        <v>191</v>
      </c>
      <c r="FU87" s="212" t="s">
        <v>191</v>
      </c>
      <c r="FV87" s="212" t="s">
        <v>191</v>
      </c>
      <c r="FW87" s="212" t="s">
        <v>191</v>
      </c>
      <c r="FX87" s="212" t="s">
        <v>191</v>
      </c>
      <c r="FY87" s="212" t="s">
        <v>191</v>
      </c>
      <c r="FZ87" s="212" t="s">
        <v>191</v>
      </c>
      <c r="GA87" s="212" t="s">
        <v>191</v>
      </c>
      <c r="GB87" s="212" t="s">
        <v>191</v>
      </c>
      <c r="GC87" s="212" t="s">
        <v>191</v>
      </c>
      <c r="GD87" s="212" t="s">
        <v>191</v>
      </c>
    </row>
    <row r="88" spans="1:186">
      <c r="B88" s="459"/>
      <c r="C88" s="461" t="s">
        <v>255</v>
      </c>
      <c r="D88" s="461" t="s">
        <v>76</v>
      </c>
      <c r="E88" s="461" t="s">
        <v>68</v>
      </c>
      <c r="F88" s="461" t="s">
        <v>79</v>
      </c>
      <c r="G88" s="441" t="s">
        <v>191</v>
      </c>
      <c r="H88" s="441" t="s">
        <v>191</v>
      </c>
      <c r="I88" s="441" t="s">
        <v>191</v>
      </c>
      <c r="J88" s="441" t="s">
        <v>191</v>
      </c>
      <c r="K88" s="441" t="s">
        <v>191</v>
      </c>
      <c r="L88" s="441" t="s">
        <v>191</v>
      </c>
      <c r="M88" s="441" t="s">
        <v>191</v>
      </c>
      <c r="N88" s="441" t="s">
        <v>191</v>
      </c>
      <c r="O88" s="441" t="s">
        <v>191</v>
      </c>
      <c r="P88" s="441" t="s">
        <v>191</v>
      </c>
      <c r="Q88" s="441" t="s">
        <v>191</v>
      </c>
      <c r="R88" s="441" t="s">
        <v>191</v>
      </c>
      <c r="S88" s="441" t="s">
        <v>191</v>
      </c>
      <c r="T88" s="441" t="s">
        <v>191</v>
      </c>
      <c r="U88" s="441" t="s">
        <v>191</v>
      </c>
      <c r="V88" s="441" t="s">
        <v>191</v>
      </c>
      <c r="W88" s="441" t="s">
        <v>191</v>
      </c>
      <c r="X88" s="441" t="s">
        <v>191</v>
      </c>
      <c r="Y88" s="441" t="s">
        <v>191</v>
      </c>
      <c r="Z88" s="441" t="s">
        <v>191</v>
      </c>
      <c r="AA88" s="441" t="s">
        <v>191</v>
      </c>
      <c r="AB88" s="441" t="s">
        <v>191</v>
      </c>
      <c r="AC88" s="441" t="s">
        <v>191</v>
      </c>
      <c r="AD88" s="441" t="s">
        <v>191</v>
      </c>
      <c r="AE88" s="441" t="s">
        <v>191</v>
      </c>
      <c r="AF88" s="441" t="s">
        <v>191</v>
      </c>
      <c r="AG88" s="441" t="s">
        <v>191</v>
      </c>
      <c r="AH88" s="441" t="s">
        <v>191</v>
      </c>
      <c r="AI88" s="441" t="s">
        <v>191</v>
      </c>
      <c r="AJ88" s="441" t="s">
        <v>191</v>
      </c>
      <c r="AK88" s="441" t="s">
        <v>191</v>
      </c>
      <c r="AL88" s="441" t="s">
        <v>191</v>
      </c>
      <c r="AM88" s="441" t="s">
        <v>191</v>
      </c>
      <c r="AN88" s="441" t="s">
        <v>191</v>
      </c>
      <c r="AO88" s="441" t="s">
        <v>191</v>
      </c>
      <c r="AP88" s="441" t="s">
        <v>191</v>
      </c>
      <c r="AQ88" s="441" t="s">
        <v>191</v>
      </c>
      <c r="AR88" s="441" t="s">
        <v>191</v>
      </c>
      <c r="AS88" s="441" t="s">
        <v>191</v>
      </c>
      <c r="AT88" s="441" t="s">
        <v>191</v>
      </c>
      <c r="AU88" s="441" t="s">
        <v>191</v>
      </c>
      <c r="AV88" s="441" t="s">
        <v>191</v>
      </c>
      <c r="AW88" s="441" t="s">
        <v>191</v>
      </c>
      <c r="AX88" s="441" t="s">
        <v>191</v>
      </c>
      <c r="AY88" s="441" t="s">
        <v>191</v>
      </c>
      <c r="AZ88" s="441" t="s">
        <v>191</v>
      </c>
      <c r="BA88" s="441" t="s">
        <v>191</v>
      </c>
      <c r="BB88" s="441" t="s">
        <v>191</v>
      </c>
      <c r="BC88" s="441" t="s">
        <v>191</v>
      </c>
      <c r="BD88" s="441" t="s">
        <v>191</v>
      </c>
      <c r="BE88" s="441" t="s">
        <v>191</v>
      </c>
      <c r="BF88" s="441" t="s">
        <v>191</v>
      </c>
      <c r="BG88" s="212" t="s">
        <v>191</v>
      </c>
      <c r="BH88" s="212" t="s">
        <v>191</v>
      </c>
      <c r="BI88" s="212" t="s">
        <v>191</v>
      </c>
      <c r="BJ88" s="212" t="s">
        <v>191</v>
      </c>
      <c r="BK88" s="212" t="s">
        <v>191</v>
      </c>
      <c r="BL88" s="212" t="s">
        <v>191</v>
      </c>
      <c r="BM88" s="212" t="s">
        <v>191</v>
      </c>
      <c r="BN88" s="212" t="s">
        <v>191</v>
      </c>
      <c r="BO88" s="212" t="s">
        <v>191</v>
      </c>
      <c r="BP88" s="212" t="s">
        <v>191</v>
      </c>
      <c r="BQ88" s="212" t="s">
        <v>191</v>
      </c>
      <c r="BR88" s="212" t="s">
        <v>191</v>
      </c>
      <c r="BS88" s="212" t="s">
        <v>191</v>
      </c>
      <c r="BT88" s="212" t="s">
        <v>191</v>
      </c>
      <c r="BU88" s="212" t="s">
        <v>191</v>
      </c>
      <c r="BV88" s="212" t="s">
        <v>191</v>
      </c>
      <c r="BW88" s="212" t="s">
        <v>191</v>
      </c>
      <c r="BX88" s="212" t="s">
        <v>191</v>
      </c>
      <c r="BY88" s="212" t="s">
        <v>191</v>
      </c>
      <c r="BZ88" s="212" t="s">
        <v>191</v>
      </c>
      <c r="CA88" s="212" t="s">
        <v>191</v>
      </c>
      <c r="CB88" s="212" t="s">
        <v>191</v>
      </c>
      <c r="CC88" s="212" t="s">
        <v>191</v>
      </c>
      <c r="CD88" s="212" t="s">
        <v>191</v>
      </c>
      <c r="CE88" s="212" t="s">
        <v>191</v>
      </c>
      <c r="CF88" s="212" t="s">
        <v>191</v>
      </c>
      <c r="CG88" s="212" t="s">
        <v>191</v>
      </c>
      <c r="CH88" s="212" t="s">
        <v>191</v>
      </c>
      <c r="CI88" s="212" t="s">
        <v>191</v>
      </c>
      <c r="CJ88" s="212" t="s">
        <v>191</v>
      </c>
      <c r="CK88" s="212" t="s">
        <v>191</v>
      </c>
      <c r="CL88" s="212" t="s">
        <v>191</v>
      </c>
      <c r="CM88" s="212" t="s">
        <v>191</v>
      </c>
      <c r="CN88" s="212" t="s">
        <v>191</v>
      </c>
      <c r="CO88" s="212" t="s">
        <v>191</v>
      </c>
      <c r="CP88" s="212" t="s">
        <v>191</v>
      </c>
      <c r="CQ88" s="212" t="s">
        <v>191</v>
      </c>
      <c r="CR88" s="212" t="s">
        <v>191</v>
      </c>
      <c r="CS88" s="212" t="s">
        <v>191</v>
      </c>
      <c r="CT88" s="212" t="s">
        <v>191</v>
      </c>
      <c r="CU88" s="212" t="s">
        <v>191</v>
      </c>
      <c r="CV88" s="212" t="s">
        <v>191</v>
      </c>
      <c r="CW88" s="212" t="s">
        <v>191</v>
      </c>
      <c r="CX88" s="212" t="s">
        <v>191</v>
      </c>
      <c r="CY88" s="212" t="s">
        <v>191</v>
      </c>
      <c r="CZ88" s="212" t="s">
        <v>191</v>
      </c>
      <c r="DA88" s="212" t="s">
        <v>191</v>
      </c>
      <c r="DB88" s="212" t="s">
        <v>191</v>
      </c>
      <c r="DC88" s="212" t="s">
        <v>191</v>
      </c>
      <c r="DD88" s="212" t="s">
        <v>191</v>
      </c>
      <c r="DE88" s="212" t="s">
        <v>191</v>
      </c>
      <c r="DF88" s="212" t="s">
        <v>191</v>
      </c>
      <c r="DG88" s="212" t="s">
        <v>191</v>
      </c>
      <c r="DH88" s="212" t="s">
        <v>191</v>
      </c>
      <c r="DI88" s="212" t="s">
        <v>191</v>
      </c>
      <c r="DJ88" s="212" t="s">
        <v>191</v>
      </c>
      <c r="DK88" s="212" t="s">
        <v>191</v>
      </c>
      <c r="DL88" s="212" t="s">
        <v>191</v>
      </c>
      <c r="DM88" s="212" t="s">
        <v>191</v>
      </c>
      <c r="DN88" s="212" t="s">
        <v>191</v>
      </c>
      <c r="DO88" s="212" t="s">
        <v>191</v>
      </c>
      <c r="DP88" s="212" t="s">
        <v>191</v>
      </c>
      <c r="DQ88" s="212" t="s">
        <v>191</v>
      </c>
      <c r="DR88" s="212" t="s">
        <v>191</v>
      </c>
      <c r="DS88" s="212" t="s">
        <v>191</v>
      </c>
      <c r="DT88" s="212" t="s">
        <v>191</v>
      </c>
      <c r="DU88" s="212" t="s">
        <v>191</v>
      </c>
      <c r="DV88" s="212" t="s">
        <v>191</v>
      </c>
      <c r="DW88" s="212" t="s">
        <v>191</v>
      </c>
      <c r="DX88" s="212" t="s">
        <v>191</v>
      </c>
      <c r="DY88" s="212" t="s">
        <v>191</v>
      </c>
      <c r="DZ88" s="212" t="s">
        <v>191</v>
      </c>
      <c r="EA88" s="212" t="s">
        <v>191</v>
      </c>
      <c r="EB88" s="212" t="s">
        <v>191</v>
      </c>
      <c r="EC88" s="212" t="s">
        <v>191</v>
      </c>
      <c r="ED88" s="212" t="s">
        <v>191</v>
      </c>
      <c r="EE88" s="212" t="s">
        <v>191</v>
      </c>
      <c r="EF88" s="212" t="s">
        <v>191</v>
      </c>
      <c r="EG88" s="212" t="s">
        <v>191</v>
      </c>
      <c r="EH88" s="212" t="s">
        <v>191</v>
      </c>
      <c r="EI88" s="212" t="s">
        <v>191</v>
      </c>
      <c r="EJ88" s="212" t="s">
        <v>191</v>
      </c>
      <c r="EK88" s="212" t="s">
        <v>191</v>
      </c>
      <c r="EL88" s="212" t="s">
        <v>191</v>
      </c>
      <c r="EM88" s="212" t="s">
        <v>191</v>
      </c>
      <c r="EN88" s="212" t="s">
        <v>191</v>
      </c>
      <c r="EO88" s="212" t="s">
        <v>191</v>
      </c>
      <c r="EP88" s="212" t="s">
        <v>191</v>
      </c>
      <c r="EQ88" s="212" t="s">
        <v>191</v>
      </c>
      <c r="ER88" s="212" t="s">
        <v>191</v>
      </c>
      <c r="ES88" s="212" t="s">
        <v>191</v>
      </c>
      <c r="ET88" s="212" t="s">
        <v>191</v>
      </c>
      <c r="EU88" s="212" t="s">
        <v>191</v>
      </c>
      <c r="EV88" s="212" t="s">
        <v>191</v>
      </c>
      <c r="EW88" s="212" t="s">
        <v>191</v>
      </c>
      <c r="EX88" s="212" t="s">
        <v>191</v>
      </c>
      <c r="EY88" s="212" t="s">
        <v>191</v>
      </c>
      <c r="EZ88" s="212" t="s">
        <v>191</v>
      </c>
      <c r="FA88" s="212" t="s">
        <v>191</v>
      </c>
      <c r="FB88" s="212" t="s">
        <v>191</v>
      </c>
      <c r="FC88" s="212" t="s">
        <v>191</v>
      </c>
      <c r="FD88" s="212" t="s">
        <v>191</v>
      </c>
      <c r="FE88" s="212" t="s">
        <v>191</v>
      </c>
      <c r="FF88" s="212" t="s">
        <v>191</v>
      </c>
      <c r="FG88" s="212" t="s">
        <v>191</v>
      </c>
      <c r="FH88" s="212" t="s">
        <v>191</v>
      </c>
      <c r="FI88" s="212" t="s">
        <v>191</v>
      </c>
      <c r="FJ88" s="212" t="s">
        <v>191</v>
      </c>
      <c r="FK88" s="212" t="s">
        <v>191</v>
      </c>
      <c r="FL88" s="212" t="s">
        <v>191</v>
      </c>
      <c r="FM88" s="212" t="s">
        <v>191</v>
      </c>
      <c r="FN88" s="212" t="s">
        <v>191</v>
      </c>
      <c r="FO88" s="212" t="s">
        <v>191</v>
      </c>
      <c r="FP88" s="212" t="s">
        <v>191</v>
      </c>
      <c r="FQ88" s="212" t="s">
        <v>191</v>
      </c>
      <c r="FR88" s="212" t="s">
        <v>191</v>
      </c>
      <c r="FS88" s="212" t="s">
        <v>191</v>
      </c>
      <c r="FT88" s="212" t="s">
        <v>191</v>
      </c>
      <c r="FU88" s="212" t="s">
        <v>191</v>
      </c>
      <c r="FV88" s="212" t="s">
        <v>191</v>
      </c>
      <c r="FW88" s="212" t="s">
        <v>191</v>
      </c>
      <c r="FX88" s="212" t="s">
        <v>191</v>
      </c>
      <c r="FY88" s="212" t="s">
        <v>191</v>
      </c>
      <c r="FZ88" s="212" t="s">
        <v>191</v>
      </c>
      <c r="GA88" s="212" t="s">
        <v>191</v>
      </c>
      <c r="GB88" s="212" t="s">
        <v>191</v>
      </c>
      <c r="GC88" s="212" t="s">
        <v>191</v>
      </c>
      <c r="GD88" s="212" t="s">
        <v>191</v>
      </c>
    </row>
    <row r="89" spans="1:186">
      <c r="B89" s="460"/>
      <c r="C89" s="461"/>
      <c r="D89" s="461"/>
      <c r="E89" s="461"/>
      <c r="F89" s="461"/>
      <c r="G89" s="444"/>
      <c r="H89" s="444"/>
      <c r="I89" s="444"/>
      <c r="J89" s="445"/>
      <c r="K89" s="446"/>
      <c r="L89" s="444"/>
      <c r="M89" s="444"/>
      <c r="N89" s="444"/>
      <c r="O89" s="444"/>
      <c r="P89" s="444"/>
      <c r="Q89" s="444"/>
      <c r="R89" s="444"/>
      <c r="S89" s="444"/>
      <c r="T89" s="444"/>
      <c r="U89" s="444"/>
      <c r="V89" s="444"/>
      <c r="W89" s="444"/>
      <c r="X89" s="444"/>
      <c r="Y89" s="444"/>
      <c r="Z89" s="444"/>
      <c r="AA89" s="444"/>
      <c r="AB89" s="444"/>
      <c r="AC89" s="444"/>
      <c r="AD89" s="444"/>
      <c r="AE89" s="444"/>
      <c r="AF89" s="444"/>
      <c r="AG89" s="444"/>
      <c r="AH89" s="444"/>
      <c r="AI89" s="444"/>
      <c r="AJ89" s="444"/>
      <c r="AK89" s="444"/>
      <c r="AL89" s="444"/>
      <c r="AM89" s="444"/>
      <c r="AN89" s="444"/>
      <c r="AO89" s="444"/>
      <c r="AP89" s="444"/>
      <c r="AQ89" s="444"/>
      <c r="AR89" s="444"/>
      <c r="AS89" s="444"/>
      <c r="AT89" s="444"/>
      <c r="AU89" s="444"/>
      <c r="AV89" s="444"/>
      <c r="AW89" s="444"/>
      <c r="AX89" s="444"/>
      <c r="AY89" s="444"/>
      <c r="AZ89" s="444"/>
      <c r="BA89" s="444"/>
      <c r="BB89" s="444"/>
      <c r="BC89" s="444"/>
      <c r="BD89" s="444"/>
      <c r="BE89" s="444"/>
      <c r="BF89" s="444"/>
      <c r="BG89" s="212"/>
      <c r="BH89" s="212"/>
      <c r="BI89" s="212"/>
      <c r="BJ89" s="212"/>
      <c r="BK89" s="212"/>
      <c r="BL89" s="212"/>
      <c r="BM89" s="212"/>
      <c r="BN89" s="212"/>
      <c r="BO89" s="212"/>
      <c r="BP89" s="212"/>
      <c r="BQ89" s="212"/>
      <c r="BR89" s="212"/>
      <c r="BS89" s="212"/>
      <c r="BT89" s="212"/>
      <c r="BU89" s="212"/>
      <c r="BV89" s="212"/>
      <c r="BW89" s="212"/>
      <c r="BX89" s="212"/>
      <c r="BY89" s="212"/>
      <c r="BZ89" s="212"/>
      <c r="CA89" s="212"/>
      <c r="CB89" s="212"/>
      <c r="CC89" s="212"/>
      <c r="CD89" s="212"/>
      <c r="CE89" s="212"/>
      <c r="CF89" s="212"/>
      <c r="CG89" s="212"/>
      <c r="CH89" s="212"/>
      <c r="CI89" s="212"/>
      <c r="CJ89" s="212"/>
      <c r="CK89" s="212"/>
      <c r="CL89" s="212"/>
      <c r="CM89" s="212"/>
      <c r="CN89" s="212"/>
      <c r="CO89" s="212"/>
      <c r="CP89" s="212"/>
      <c r="CQ89" s="212"/>
      <c r="CR89" s="212"/>
      <c r="CS89" s="212"/>
      <c r="CT89" s="212"/>
      <c r="CU89" s="212"/>
      <c r="CV89" s="212"/>
      <c r="CW89" s="212"/>
      <c r="CX89" s="212"/>
      <c r="CY89" s="212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  <c r="DP89" s="212"/>
      <c r="DQ89" s="212"/>
      <c r="DR89" s="212"/>
      <c r="DS89" s="212"/>
      <c r="DT89" s="212"/>
      <c r="DU89" s="212"/>
      <c r="DV89" s="212"/>
      <c r="DW89" s="212"/>
      <c r="DX89" s="212"/>
      <c r="DY89" s="212"/>
      <c r="DZ89" s="212"/>
      <c r="EA89" s="212"/>
      <c r="EB89" s="212"/>
      <c r="EC89" s="212"/>
      <c r="ED89" s="212"/>
      <c r="EE89" s="212"/>
      <c r="EF89" s="212"/>
      <c r="EG89" s="212"/>
      <c r="EH89" s="212"/>
      <c r="EI89" s="212"/>
      <c r="EJ89" s="212"/>
      <c r="EK89" s="212"/>
      <c r="EL89" s="212"/>
      <c r="EM89" s="212"/>
      <c r="EN89" s="212"/>
      <c r="EO89" s="212"/>
      <c r="EP89" s="212"/>
      <c r="EQ89" s="212"/>
      <c r="ER89" s="212"/>
      <c r="ES89" s="212"/>
      <c r="ET89" s="212"/>
      <c r="EU89" s="212"/>
      <c r="EV89" s="212"/>
      <c r="EW89" s="212"/>
      <c r="EX89" s="212"/>
      <c r="EY89" s="212"/>
      <c r="EZ89" s="212"/>
      <c r="FA89" s="212"/>
      <c r="FB89" s="212"/>
      <c r="FC89" s="212"/>
      <c r="FD89" s="212"/>
      <c r="FE89" s="212"/>
      <c r="FF89" s="212"/>
      <c r="FG89" s="212"/>
      <c r="FH89" s="212"/>
      <c r="FI89" s="212"/>
      <c r="FJ89" s="212"/>
      <c r="FK89" s="212"/>
      <c r="FL89" s="212"/>
      <c r="FM89" s="212"/>
      <c r="FN89" s="212"/>
      <c r="FO89" s="212"/>
      <c r="FP89" s="212"/>
      <c r="FQ89" s="212"/>
      <c r="FR89" s="212"/>
      <c r="FS89" s="212"/>
      <c r="FT89" s="212"/>
      <c r="FU89" s="212"/>
      <c r="FV89" s="212"/>
      <c r="FW89" s="212"/>
      <c r="FX89" s="212"/>
      <c r="FY89" s="212"/>
      <c r="FZ89" s="212"/>
      <c r="GA89" s="212"/>
      <c r="GB89" s="212"/>
      <c r="GC89" s="212"/>
      <c r="GD89" s="212"/>
    </row>
    <row r="90" spans="1:186">
      <c r="B90" s="459"/>
      <c r="C90" s="461" t="s">
        <v>256</v>
      </c>
      <c r="D90" s="461" t="s">
        <v>76</v>
      </c>
      <c r="E90" s="461" t="s">
        <v>68</v>
      </c>
      <c r="F90" s="461" t="s">
        <v>77</v>
      </c>
      <c r="G90" s="441" t="s">
        <v>191</v>
      </c>
      <c r="H90" s="441" t="s">
        <v>191</v>
      </c>
      <c r="I90" s="441" t="s">
        <v>191</v>
      </c>
      <c r="J90" s="441" t="s">
        <v>191</v>
      </c>
      <c r="K90" s="441" t="s">
        <v>191</v>
      </c>
      <c r="L90" s="441" t="s">
        <v>191</v>
      </c>
      <c r="M90" s="441" t="s">
        <v>191</v>
      </c>
      <c r="N90" s="441" t="s">
        <v>191</v>
      </c>
      <c r="O90" s="441" t="s">
        <v>191</v>
      </c>
      <c r="P90" s="441" t="s">
        <v>191</v>
      </c>
      <c r="Q90" s="441" t="s">
        <v>191</v>
      </c>
      <c r="R90" s="441" t="s">
        <v>191</v>
      </c>
      <c r="S90" s="441" t="s">
        <v>191</v>
      </c>
      <c r="T90" s="441" t="s">
        <v>191</v>
      </c>
      <c r="U90" s="441" t="s">
        <v>191</v>
      </c>
      <c r="V90" s="441" t="s">
        <v>191</v>
      </c>
      <c r="W90" s="441" t="s">
        <v>191</v>
      </c>
      <c r="X90" s="441" t="s">
        <v>191</v>
      </c>
      <c r="Y90" s="441" t="s">
        <v>191</v>
      </c>
      <c r="Z90" s="441" t="s">
        <v>191</v>
      </c>
      <c r="AA90" s="441" t="s">
        <v>191</v>
      </c>
      <c r="AB90" s="441" t="s">
        <v>191</v>
      </c>
      <c r="AC90" s="441" t="s">
        <v>191</v>
      </c>
      <c r="AD90" s="441" t="s">
        <v>191</v>
      </c>
      <c r="AE90" s="441" t="s">
        <v>191</v>
      </c>
      <c r="AF90" s="441" t="s">
        <v>191</v>
      </c>
      <c r="AG90" s="441" t="s">
        <v>191</v>
      </c>
      <c r="AH90" s="441" t="s">
        <v>191</v>
      </c>
      <c r="AI90" s="441" t="s">
        <v>191</v>
      </c>
      <c r="AJ90" s="441" t="s">
        <v>191</v>
      </c>
      <c r="AK90" s="441" t="s">
        <v>191</v>
      </c>
      <c r="AL90" s="441" t="s">
        <v>191</v>
      </c>
      <c r="AM90" s="441" t="s">
        <v>191</v>
      </c>
      <c r="AN90" s="441" t="s">
        <v>191</v>
      </c>
      <c r="AO90" s="441" t="s">
        <v>191</v>
      </c>
      <c r="AP90" s="441" t="s">
        <v>191</v>
      </c>
      <c r="AQ90" s="441" t="s">
        <v>191</v>
      </c>
      <c r="AR90" s="441" t="s">
        <v>191</v>
      </c>
      <c r="AS90" s="441" t="s">
        <v>191</v>
      </c>
      <c r="AT90" s="441" t="s">
        <v>191</v>
      </c>
      <c r="AU90" s="441" t="s">
        <v>191</v>
      </c>
      <c r="AV90" s="441" t="s">
        <v>191</v>
      </c>
      <c r="AW90" s="441" t="s">
        <v>191</v>
      </c>
      <c r="AX90" s="441" t="s">
        <v>191</v>
      </c>
      <c r="AY90" s="441" t="s">
        <v>191</v>
      </c>
      <c r="AZ90" s="441" t="s">
        <v>191</v>
      </c>
      <c r="BA90" s="441" t="s">
        <v>191</v>
      </c>
      <c r="BB90" s="441" t="s">
        <v>191</v>
      </c>
      <c r="BC90" s="441" t="s">
        <v>191</v>
      </c>
      <c r="BD90" s="441" t="s">
        <v>191</v>
      </c>
      <c r="BE90" s="441" t="s">
        <v>191</v>
      </c>
      <c r="BF90" s="441" t="s">
        <v>191</v>
      </c>
      <c r="BG90" s="212" t="s">
        <v>191</v>
      </c>
      <c r="BH90" s="212" t="s">
        <v>191</v>
      </c>
      <c r="BI90" s="212" t="s">
        <v>191</v>
      </c>
      <c r="BJ90" s="212" t="s">
        <v>191</v>
      </c>
      <c r="BK90" s="212" t="s">
        <v>191</v>
      </c>
      <c r="BL90" s="212" t="s">
        <v>191</v>
      </c>
      <c r="BM90" s="212" t="s">
        <v>191</v>
      </c>
      <c r="BN90" s="212" t="s">
        <v>191</v>
      </c>
      <c r="BO90" s="212" t="s">
        <v>191</v>
      </c>
      <c r="BP90" s="212" t="s">
        <v>191</v>
      </c>
      <c r="BQ90" s="212" t="s">
        <v>191</v>
      </c>
      <c r="BR90" s="212" t="s">
        <v>191</v>
      </c>
      <c r="BS90" s="212" t="s">
        <v>191</v>
      </c>
      <c r="BT90" s="212" t="s">
        <v>191</v>
      </c>
      <c r="BU90" s="212" t="s">
        <v>191</v>
      </c>
      <c r="BV90" s="212" t="s">
        <v>191</v>
      </c>
      <c r="BW90" s="212" t="s">
        <v>191</v>
      </c>
      <c r="BX90" s="212" t="s">
        <v>191</v>
      </c>
      <c r="BY90" s="212" t="s">
        <v>191</v>
      </c>
      <c r="BZ90" s="212" t="s">
        <v>191</v>
      </c>
      <c r="CA90" s="212" t="s">
        <v>191</v>
      </c>
      <c r="CB90" s="212" t="s">
        <v>191</v>
      </c>
      <c r="CC90" s="212" t="s">
        <v>191</v>
      </c>
      <c r="CD90" s="212" t="s">
        <v>191</v>
      </c>
      <c r="CE90" s="212" t="s">
        <v>191</v>
      </c>
      <c r="CF90" s="212" t="s">
        <v>191</v>
      </c>
      <c r="CG90" s="212" t="s">
        <v>191</v>
      </c>
      <c r="CH90" s="212" t="s">
        <v>191</v>
      </c>
      <c r="CI90" s="212" t="s">
        <v>191</v>
      </c>
      <c r="CJ90" s="212" t="s">
        <v>191</v>
      </c>
      <c r="CK90" s="212" t="s">
        <v>191</v>
      </c>
      <c r="CL90" s="212" t="s">
        <v>191</v>
      </c>
      <c r="CM90" s="212" t="s">
        <v>191</v>
      </c>
      <c r="CN90" s="212" t="s">
        <v>191</v>
      </c>
      <c r="CO90" s="212" t="s">
        <v>191</v>
      </c>
      <c r="CP90" s="212" t="s">
        <v>191</v>
      </c>
      <c r="CQ90" s="212" t="s">
        <v>191</v>
      </c>
      <c r="CR90" s="212" t="s">
        <v>191</v>
      </c>
      <c r="CS90" s="212" t="s">
        <v>191</v>
      </c>
      <c r="CT90" s="212" t="s">
        <v>191</v>
      </c>
      <c r="CU90" s="212" t="s">
        <v>191</v>
      </c>
      <c r="CV90" s="212" t="s">
        <v>191</v>
      </c>
      <c r="CW90" s="212" t="s">
        <v>191</v>
      </c>
      <c r="CX90" s="212" t="s">
        <v>191</v>
      </c>
      <c r="CY90" s="212" t="s">
        <v>191</v>
      </c>
      <c r="CZ90" s="212" t="s">
        <v>191</v>
      </c>
      <c r="DA90" s="212" t="s">
        <v>191</v>
      </c>
      <c r="DB90" s="212" t="s">
        <v>191</v>
      </c>
      <c r="DC90" s="212" t="s">
        <v>191</v>
      </c>
      <c r="DD90" s="212" t="s">
        <v>191</v>
      </c>
      <c r="DE90" s="212" t="s">
        <v>191</v>
      </c>
      <c r="DF90" s="212" t="s">
        <v>191</v>
      </c>
      <c r="DG90" s="212" t="s">
        <v>191</v>
      </c>
      <c r="DH90" s="212" t="s">
        <v>191</v>
      </c>
      <c r="DI90" s="212" t="s">
        <v>191</v>
      </c>
      <c r="DJ90" s="212" t="s">
        <v>191</v>
      </c>
      <c r="DK90" s="212" t="s">
        <v>191</v>
      </c>
      <c r="DL90" s="212" t="s">
        <v>191</v>
      </c>
      <c r="DM90" s="212" t="s">
        <v>191</v>
      </c>
      <c r="DN90" s="212" t="s">
        <v>191</v>
      </c>
      <c r="DO90" s="212" t="s">
        <v>191</v>
      </c>
      <c r="DP90" s="212" t="s">
        <v>191</v>
      </c>
      <c r="DQ90" s="212" t="s">
        <v>191</v>
      </c>
      <c r="DR90" s="212" t="s">
        <v>191</v>
      </c>
      <c r="DS90" s="212" t="s">
        <v>191</v>
      </c>
      <c r="DT90" s="212" t="s">
        <v>191</v>
      </c>
      <c r="DU90" s="212" t="s">
        <v>191</v>
      </c>
      <c r="DV90" s="212" t="s">
        <v>191</v>
      </c>
      <c r="DW90" s="212" t="s">
        <v>191</v>
      </c>
      <c r="DX90" s="212" t="s">
        <v>191</v>
      </c>
      <c r="DY90" s="212" t="s">
        <v>191</v>
      </c>
      <c r="DZ90" s="212" t="s">
        <v>191</v>
      </c>
      <c r="EA90" s="212" t="s">
        <v>191</v>
      </c>
      <c r="EB90" s="212" t="s">
        <v>191</v>
      </c>
      <c r="EC90" s="212" t="s">
        <v>191</v>
      </c>
      <c r="ED90" s="212" t="s">
        <v>191</v>
      </c>
      <c r="EE90" s="212" t="s">
        <v>191</v>
      </c>
      <c r="EF90" s="212" t="s">
        <v>191</v>
      </c>
      <c r="EG90" s="212" t="s">
        <v>191</v>
      </c>
      <c r="EH90" s="212" t="s">
        <v>191</v>
      </c>
      <c r="EI90" s="212" t="s">
        <v>191</v>
      </c>
      <c r="EJ90" s="212" t="s">
        <v>191</v>
      </c>
      <c r="EK90" s="212" t="s">
        <v>191</v>
      </c>
      <c r="EL90" s="212" t="s">
        <v>191</v>
      </c>
      <c r="EM90" s="212" t="s">
        <v>191</v>
      </c>
      <c r="EN90" s="212" t="s">
        <v>191</v>
      </c>
      <c r="EO90" s="212" t="s">
        <v>191</v>
      </c>
      <c r="EP90" s="212" t="s">
        <v>191</v>
      </c>
      <c r="EQ90" s="212" t="s">
        <v>191</v>
      </c>
      <c r="ER90" s="212" t="s">
        <v>191</v>
      </c>
      <c r="ES90" s="212" t="s">
        <v>191</v>
      </c>
      <c r="ET90" s="212" t="s">
        <v>191</v>
      </c>
      <c r="EU90" s="212" t="s">
        <v>191</v>
      </c>
      <c r="EV90" s="212" t="s">
        <v>191</v>
      </c>
      <c r="EW90" s="212" t="s">
        <v>191</v>
      </c>
      <c r="EX90" s="212" t="s">
        <v>191</v>
      </c>
      <c r="EY90" s="212" t="s">
        <v>191</v>
      </c>
      <c r="EZ90" s="212" t="s">
        <v>191</v>
      </c>
      <c r="FA90" s="212" t="s">
        <v>191</v>
      </c>
      <c r="FB90" s="212" t="s">
        <v>191</v>
      </c>
      <c r="FC90" s="212" t="s">
        <v>191</v>
      </c>
      <c r="FD90" s="212" t="s">
        <v>191</v>
      </c>
      <c r="FE90" s="212" t="s">
        <v>191</v>
      </c>
      <c r="FF90" s="212" t="s">
        <v>191</v>
      </c>
      <c r="FG90" s="212" t="s">
        <v>191</v>
      </c>
      <c r="FH90" s="212" t="s">
        <v>191</v>
      </c>
      <c r="FI90" s="212" t="s">
        <v>191</v>
      </c>
      <c r="FJ90" s="212" t="s">
        <v>191</v>
      </c>
      <c r="FK90" s="212" t="s">
        <v>191</v>
      </c>
      <c r="FL90" s="212" t="s">
        <v>191</v>
      </c>
      <c r="FM90" s="212" t="s">
        <v>191</v>
      </c>
      <c r="FN90" s="212" t="s">
        <v>191</v>
      </c>
      <c r="FO90" s="212" t="s">
        <v>191</v>
      </c>
      <c r="FP90" s="212" t="s">
        <v>191</v>
      </c>
      <c r="FQ90" s="212" t="s">
        <v>191</v>
      </c>
      <c r="FR90" s="212" t="s">
        <v>191</v>
      </c>
      <c r="FS90" s="212" t="s">
        <v>191</v>
      </c>
      <c r="FT90" s="212" t="s">
        <v>191</v>
      </c>
      <c r="FU90" s="212" t="s">
        <v>191</v>
      </c>
      <c r="FV90" s="212" t="s">
        <v>191</v>
      </c>
      <c r="FW90" s="212" t="s">
        <v>191</v>
      </c>
      <c r="FX90" s="212" t="s">
        <v>191</v>
      </c>
      <c r="FY90" s="212" t="s">
        <v>191</v>
      </c>
      <c r="FZ90" s="212" t="s">
        <v>191</v>
      </c>
      <c r="GA90" s="212" t="s">
        <v>191</v>
      </c>
      <c r="GB90" s="212" t="s">
        <v>191</v>
      </c>
      <c r="GC90" s="212" t="s">
        <v>191</v>
      </c>
      <c r="GD90" s="212" t="s">
        <v>191</v>
      </c>
    </row>
    <row r="91" spans="1:186">
      <c r="B91" s="459"/>
      <c r="C91" s="32" t="s">
        <v>256</v>
      </c>
      <c r="D91" s="32" t="s">
        <v>76</v>
      </c>
      <c r="E91" s="32" t="s">
        <v>68</v>
      </c>
      <c r="F91" s="32" t="s">
        <v>78</v>
      </c>
      <c r="G91" s="441" t="s">
        <v>191</v>
      </c>
      <c r="H91" s="441" t="s">
        <v>191</v>
      </c>
      <c r="I91" s="441" t="s">
        <v>191</v>
      </c>
      <c r="J91" s="441" t="s">
        <v>191</v>
      </c>
      <c r="K91" s="441" t="s">
        <v>191</v>
      </c>
      <c r="L91" s="441" t="s">
        <v>191</v>
      </c>
      <c r="M91" s="441" t="s">
        <v>191</v>
      </c>
      <c r="N91" s="441" t="s">
        <v>191</v>
      </c>
      <c r="O91" s="441" t="s">
        <v>191</v>
      </c>
      <c r="P91" s="441" t="s">
        <v>191</v>
      </c>
      <c r="Q91" s="441" t="s">
        <v>191</v>
      </c>
      <c r="R91" s="441" t="s">
        <v>191</v>
      </c>
      <c r="S91" s="441" t="s">
        <v>191</v>
      </c>
      <c r="T91" s="441" t="s">
        <v>191</v>
      </c>
      <c r="U91" s="441" t="s">
        <v>191</v>
      </c>
      <c r="V91" s="441" t="s">
        <v>191</v>
      </c>
      <c r="W91" s="441" t="s">
        <v>191</v>
      </c>
      <c r="X91" s="441" t="s">
        <v>191</v>
      </c>
      <c r="Y91" s="441" t="s">
        <v>191</v>
      </c>
      <c r="Z91" s="441" t="s">
        <v>191</v>
      </c>
      <c r="AA91" s="441" t="s">
        <v>191</v>
      </c>
      <c r="AB91" s="441" t="s">
        <v>191</v>
      </c>
      <c r="AC91" s="441" t="s">
        <v>191</v>
      </c>
      <c r="AD91" s="441" t="s">
        <v>191</v>
      </c>
      <c r="AE91" s="441" t="s">
        <v>191</v>
      </c>
      <c r="AF91" s="441" t="s">
        <v>191</v>
      </c>
      <c r="AG91" s="441" t="s">
        <v>191</v>
      </c>
      <c r="AH91" s="441" t="s">
        <v>191</v>
      </c>
      <c r="AI91" s="441" t="s">
        <v>191</v>
      </c>
      <c r="AJ91" s="441" t="s">
        <v>191</v>
      </c>
      <c r="AK91" s="441" t="s">
        <v>191</v>
      </c>
      <c r="AL91" s="441" t="s">
        <v>191</v>
      </c>
      <c r="AM91" s="441" t="s">
        <v>191</v>
      </c>
      <c r="AN91" s="441" t="s">
        <v>191</v>
      </c>
      <c r="AO91" s="441" t="s">
        <v>191</v>
      </c>
      <c r="AP91" s="441" t="s">
        <v>191</v>
      </c>
      <c r="AQ91" s="441" t="s">
        <v>191</v>
      </c>
      <c r="AR91" s="441" t="s">
        <v>191</v>
      </c>
      <c r="AS91" s="441" t="s">
        <v>191</v>
      </c>
      <c r="AT91" s="441" t="s">
        <v>191</v>
      </c>
      <c r="AU91" s="441" t="s">
        <v>191</v>
      </c>
      <c r="AV91" s="441" t="s">
        <v>191</v>
      </c>
      <c r="AW91" s="441" t="s">
        <v>191</v>
      </c>
      <c r="AX91" s="441" t="s">
        <v>191</v>
      </c>
      <c r="AY91" s="441" t="s">
        <v>191</v>
      </c>
      <c r="AZ91" s="441" t="s">
        <v>191</v>
      </c>
      <c r="BA91" s="441" t="s">
        <v>191</v>
      </c>
      <c r="BB91" s="441" t="s">
        <v>191</v>
      </c>
      <c r="BC91" s="441" t="s">
        <v>191</v>
      </c>
      <c r="BD91" s="441" t="s">
        <v>191</v>
      </c>
      <c r="BE91" s="441" t="s">
        <v>191</v>
      </c>
      <c r="BF91" s="441" t="s">
        <v>191</v>
      </c>
      <c r="BG91" s="212" t="s">
        <v>191</v>
      </c>
      <c r="BH91" s="212" t="s">
        <v>191</v>
      </c>
      <c r="BI91" s="212" t="s">
        <v>191</v>
      </c>
      <c r="BJ91" s="212" t="s">
        <v>191</v>
      </c>
      <c r="BK91" s="212" t="s">
        <v>191</v>
      </c>
      <c r="BL91" s="212" t="s">
        <v>191</v>
      </c>
      <c r="BM91" s="212" t="s">
        <v>191</v>
      </c>
      <c r="BN91" s="212" t="s">
        <v>191</v>
      </c>
      <c r="BO91" s="212" t="s">
        <v>191</v>
      </c>
      <c r="BP91" s="212" t="s">
        <v>191</v>
      </c>
      <c r="BQ91" s="212" t="s">
        <v>191</v>
      </c>
      <c r="BR91" s="212" t="s">
        <v>191</v>
      </c>
      <c r="BS91" s="212" t="s">
        <v>191</v>
      </c>
      <c r="BT91" s="212" t="s">
        <v>191</v>
      </c>
      <c r="BU91" s="212" t="s">
        <v>191</v>
      </c>
      <c r="BV91" s="212" t="s">
        <v>191</v>
      </c>
      <c r="BW91" s="212" t="s">
        <v>191</v>
      </c>
      <c r="BX91" s="212" t="s">
        <v>191</v>
      </c>
      <c r="BY91" s="212" t="s">
        <v>191</v>
      </c>
      <c r="BZ91" s="212" t="s">
        <v>191</v>
      </c>
      <c r="CA91" s="212" t="s">
        <v>191</v>
      </c>
      <c r="CB91" s="212" t="s">
        <v>191</v>
      </c>
      <c r="CC91" s="212" t="s">
        <v>191</v>
      </c>
      <c r="CD91" s="212" t="s">
        <v>191</v>
      </c>
      <c r="CE91" s="212" t="s">
        <v>191</v>
      </c>
      <c r="CF91" s="212" t="s">
        <v>191</v>
      </c>
      <c r="CG91" s="212" t="s">
        <v>191</v>
      </c>
      <c r="CH91" s="212" t="s">
        <v>191</v>
      </c>
      <c r="CI91" s="212" t="s">
        <v>191</v>
      </c>
      <c r="CJ91" s="212" t="s">
        <v>191</v>
      </c>
      <c r="CK91" s="212" t="s">
        <v>191</v>
      </c>
      <c r="CL91" s="212" t="s">
        <v>191</v>
      </c>
      <c r="CM91" s="212" t="s">
        <v>191</v>
      </c>
      <c r="CN91" s="212" t="s">
        <v>191</v>
      </c>
      <c r="CO91" s="212" t="s">
        <v>191</v>
      </c>
      <c r="CP91" s="212" t="s">
        <v>191</v>
      </c>
      <c r="CQ91" s="212" t="s">
        <v>191</v>
      </c>
      <c r="CR91" s="212" t="s">
        <v>191</v>
      </c>
      <c r="CS91" s="212" t="s">
        <v>191</v>
      </c>
      <c r="CT91" s="212" t="s">
        <v>191</v>
      </c>
      <c r="CU91" s="212" t="s">
        <v>191</v>
      </c>
      <c r="CV91" s="212" t="s">
        <v>191</v>
      </c>
      <c r="CW91" s="212" t="s">
        <v>191</v>
      </c>
      <c r="CX91" s="212" t="s">
        <v>191</v>
      </c>
      <c r="CY91" s="212" t="s">
        <v>191</v>
      </c>
      <c r="CZ91" s="212" t="s">
        <v>191</v>
      </c>
      <c r="DA91" s="212" t="s">
        <v>191</v>
      </c>
      <c r="DB91" s="212" t="s">
        <v>191</v>
      </c>
      <c r="DC91" s="212" t="s">
        <v>191</v>
      </c>
      <c r="DD91" s="212" t="s">
        <v>191</v>
      </c>
      <c r="DE91" s="212" t="s">
        <v>191</v>
      </c>
      <c r="DF91" s="212" t="s">
        <v>191</v>
      </c>
      <c r="DG91" s="212" t="s">
        <v>191</v>
      </c>
      <c r="DH91" s="212" t="s">
        <v>191</v>
      </c>
      <c r="DI91" s="212" t="s">
        <v>191</v>
      </c>
      <c r="DJ91" s="212" t="s">
        <v>191</v>
      </c>
      <c r="DK91" s="212" t="s">
        <v>191</v>
      </c>
      <c r="DL91" s="212" t="s">
        <v>191</v>
      </c>
      <c r="DM91" s="212" t="s">
        <v>191</v>
      </c>
      <c r="DN91" s="212" t="s">
        <v>191</v>
      </c>
      <c r="DO91" s="212" t="s">
        <v>191</v>
      </c>
      <c r="DP91" s="212" t="s">
        <v>191</v>
      </c>
      <c r="DQ91" s="212" t="s">
        <v>191</v>
      </c>
      <c r="DR91" s="212" t="s">
        <v>191</v>
      </c>
      <c r="DS91" s="212" t="s">
        <v>191</v>
      </c>
      <c r="DT91" s="212" t="s">
        <v>191</v>
      </c>
      <c r="DU91" s="212" t="s">
        <v>191</v>
      </c>
      <c r="DV91" s="212" t="s">
        <v>191</v>
      </c>
      <c r="DW91" s="212" t="s">
        <v>191</v>
      </c>
      <c r="DX91" s="212" t="s">
        <v>191</v>
      </c>
      <c r="DY91" s="212" t="s">
        <v>191</v>
      </c>
      <c r="DZ91" s="212" t="s">
        <v>191</v>
      </c>
      <c r="EA91" s="212" t="s">
        <v>191</v>
      </c>
      <c r="EB91" s="212" t="s">
        <v>191</v>
      </c>
      <c r="EC91" s="212" t="s">
        <v>191</v>
      </c>
      <c r="ED91" s="212" t="s">
        <v>191</v>
      </c>
      <c r="EE91" s="212" t="s">
        <v>191</v>
      </c>
      <c r="EF91" s="212" t="s">
        <v>191</v>
      </c>
      <c r="EG91" s="212" t="s">
        <v>191</v>
      </c>
      <c r="EH91" s="212" t="s">
        <v>191</v>
      </c>
      <c r="EI91" s="212" t="s">
        <v>191</v>
      </c>
      <c r="EJ91" s="212" t="s">
        <v>191</v>
      </c>
      <c r="EK91" s="212" t="s">
        <v>191</v>
      </c>
      <c r="EL91" s="212" t="s">
        <v>191</v>
      </c>
      <c r="EM91" s="212" t="s">
        <v>191</v>
      </c>
      <c r="EN91" s="212" t="s">
        <v>191</v>
      </c>
      <c r="EO91" s="212" t="s">
        <v>191</v>
      </c>
      <c r="EP91" s="212" t="s">
        <v>191</v>
      </c>
      <c r="EQ91" s="212" t="s">
        <v>191</v>
      </c>
      <c r="ER91" s="212" t="s">
        <v>191</v>
      </c>
      <c r="ES91" s="212" t="s">
        <v>191</v>
      </c>
      <c r="ET91" s="212" t="s">
        <v>191</v>
      </c>
      <c r="EU91" s="212" t="s">
        <v>191</v>
      </c>
      <c r="EV91" s="212" t="s">
        <v>191</v>
      </c>
      <c r="EW91" s="212" t="s">
        <v>191</v>
      </c>
      <c r="EX91" s="212" t="s">
        <v>191</v>
      </c>
      <c r="EY91" s="212" t="s">
        <v>191</v>
      </c>
      <c r="EZ91" s="212" t="s">
        <v>191</v>
      </c>
      <c r="FA91" s="212" t="s">
        <v>191</v>
      </c>
      <c r="FB91" s="212" t="s">
        <v>191</v>
      </c>
      <c r="FC91" s="212" t="s">
        <v>191</v>
      </c>
      <c r="FD91" s="212" t="s">
        <v>191</v>
      </c>
      <c r="FE91" s="212" t="s">
        <v>191</v>
      </c>
      <c r="FF91" s="212" t="s">
        <v>191</v>
      </c>
      <c r="FG91" s="212" t="s">
        <v>191</v>
      </c>
      <c r="FH91" s="212" t="s">
        <v>191</v>
      </c>
      <c r="FI91" s="212" t="s">
        <v>191</v>
      </c>
      <c r="FJ91" s="212" t="s">
        <v>191</v>
      </c>
      <c r="FK91" s="212" t="s">
        <v>191</v>
      </c>
      <c r="FL91" s="212" t="s">
        <v>191</v>
      </c>
      <c r="FM91" s="212" t="s">
        <v>191</v>
      </c>
      <c r="FN91" s="212" t="s">
        <v>191</v>
      </c>
      <c r="FO91" s="212" t="s">
        <v>191</v>
      </c>
      <c r="FP91" s="212" t="s">
        <v>191</v>
      </c>
      <c r="FQ91" s="212" t="s">
        <v>191</v>
      </c>
      <c r="FR91" s="212" t="s">
        <v>191</v>
      </c>
      <c r="FS91" s="212" t="s">
        <v>191</v>
      </c>
      <c r="FT91" s="212" t="s">
        <v>191</v>
      </c>
      <c r="FU91" s="212" t="s">
        <v>191</v>
      </c>
      <c r="FV91" s="212" t="s">
        <v>191</v>
      </c>
      <c r="FW91" s="212" t="s">
        <v>191</v>
      </c>
      <c r="FX91" s="212" t="s">
        <v>191</v>
      </c>
      <c r="FY91" s="212" t="s">
        <v>191</v>
      </c>
      <c r="FZ91" s="212" t="s">
        <v>191</v>
      </c>
      <c r="GA91" s="212" t="s">
        <v>191</v>
      </c>
      <c r="GB91" s="212" t="s">
        <v>191</v>
      </c>
      <c r="GC91" s="212" t="s">
        <v>191</v>
      </c>
      <c r="GD91" s="212" t="s">
        <v>191</v>
      </c>
    </row>
    <row r="92" spans="1:186">
      <c r="B92" s="459"/>
      <c r="C92" s="32" t="s">
        <v>256</v>
      </c>
      <c r="D92" s="32" t="s">
        <v>76</v>
      </c>
      <c r="E92" s="32" t="s">
        <v>68</v>
      </c>
      <c r="F92" s="32" t="s">
        <v>79</v>
      </c>
      <c r="G92" s="441" t="s">
        <v>191</v>
      </c>
      <c r="H92" s="441" t="s">
        <v>191</v>
      </c>
      <c r="I92" s="441" t="s">
        <v>191</v>
      </c>
      <c r="J92" s="441" t="s">
        <v>191</v>
      </c>
      <c r="K92" s="441" t="s">
        <v>191</v>
      </c>
      <c r="L92" s="441" t="s">
        <v>191</v>
      </c>
      <c r="M92" s="441" t="s">
        <v>191</v>
      </c>
      <c r="N92" s="441" t="s">
        <v>191</v>
      </c>
      <c r="O92" s="441" t="s">
        <v>191</v>
      </c>
      <c r="P92" s="441" t="s">
        <v>191</v>
      </c>
      <c r="Q92" s="441" t="s">
        <v>191</v>
      </c>
      <c r="R92" s="441" t="s">
        <v>191</v>
      </c>
      <c r="S92" s="441" t="s">
        <v>191</v>
      </c>
      <c r="T92" s="441" t="s">
        <v>191</v>
      </c>
      <c r="U92" s="441" t="s">
        <v>191</v>
      </c>
      <c r="V92" s="441" t="s">
        <v>191</v>
      </c>
      <c r="W92" s="441" t="s">
        <v>191</v>
      </c>
      <c r="X92" s="441" t="s">
        <v>191</v>
      </c>
      <c r="Y92" s="441" t="s">
        <v>191</v>
      </c>
      <c r="Z92" s="441" t="s">
        <v>191</v>
      </c>
      <c r="AA92" s="441" t="s">
        <v>191</v>
      </c>
      <c r="AB92" s="441" t="s">
        <v>191</v>
      </c>
      <c r="AC92" s="441" t="s">
        <v>191</v>
      </c>
      <c r="AD92" s="441" t="s">
        <v>191</v>
      </c>
      <c r="AE92" s="441" t="s">
        <v>191</v>
      </c>
      <c r="AF92" s="441" t="s">
        <v>191</v>
      </c>
      <c r="AG92" s="441" t="s">
        <v>191</v>
      </c>
      <c r="AH92" s="441" t="s">
        <v>191</v>
      </c>
      <c r="AI92" s="441" t="s">
        <v>191</v>
      </c>
      <c r="AJ92" s="441" t="s">
        <v>191</v>
      </c>
      <c r="AK92" s="441" t="s">
        <v>191</v>
      </c>
      <c r="AL92" s="441" t="s">
        <v>191</v>
      </c>
      <c r="AM92" s="441" t="s">
        <v>191</v>
      </c>
      <c r="AN92" s="441" t="s">
        <v>191</v>
      </c>
      <c r="AO92" s="441" t="s">
        <v>191</v>
      </c>
      <c r="AP92" s="441" t="s">
        <v>191</v>
      </c>
      <c r="AQ92" s="441" t="s">
        <v>191</v>
      </c>
      <c r="AR92" s="441" t="s">
        <v>191</v>
      </c>
      <c r="AS92" s="441" t="s">
        <v>191</v>
      </c>
      <c r="AT92" s="441" t="s">
        <v>191</v>
      </c>
      <c r="AU92" s="441" t="s">
        <v>191</v>
      </c>
      <c r="AV92" s="441" t="s">
        <v>191</v>
      </c>
      <c r="AW92" s="441" t="s">
        <v>191</v>
      </c>
      <c r="AX92" s="441" t="s">
        <v>191</v>
      </c>
      <c r="AY92" s="441" t="s">
        <v>191</v>
      </c>
      <c r="AZ92" s="441" t="s">
        <v>191</v>
      </c>
      <c r="BA92" s="441" t="s">
        <v>191</v>
      </c>
      <c r="BB92" s="441" t="s">
        <v>191</v>
      </c>
      <c r="BC92" s="441" t="s">
        <v>191</v>
      </c>
      <c r="BD92" s="441" t="s">
        <v>191</v>
      </c>
      <c r="BE92" s="441" t="s">
        <v>191</v>
      </c>
      <c r="BF92" s="441" t="s">
        <v>191</v>
      </c>
      <c r="BG92" s="212" t="s">
        <v>191</v>
      </c>
      <c r="BH92" s="212" t="s">
        <v>191</v>
      </c>
      <c r="BI92" s="212" t="s">
        <v>191</v>
      </c>
      <c r="BJ92" s="212" t="s">
        <v>191</v>
      </c>
      <c r="BK92" s="212" t="s">
        <v>191</v>
      </c>
      <c r="BL92" s="212" t="s">
        <v>191</v>
      </c>
      <c r="BM92" s="212" t="s">
        <v>191</v>
      </c>
      <c r="BN92" s="212" t="s">
        <v>191</v>
      </c>
      <c r="BO92" s="212" t="s">
        <v>191</v>
      </c>
      <c r="BP92" s="212" t="s">
        <v>191</v>
      </c>
      <c r="BQ92" s="212" t="s">
        <v>191</v>
      </c>
      <c r="BR92" s="212" t="s">
        <v>191</v>
      </c>
      <c r="BS92" s="212" t="s">
        <v>191</v>
      </c>
      <c r="BT92" s="212" t="s">
        <v>191</v>
      </c>
      <c r="BU92" s="212" t="s">
        <v>191</v>
      </c>
      <c r="BV92" s="212" t="s">
        <v>191</v>
      </c>
      <c r="BW92" s="212" t="s">
        <v>191</v>
      </c>
      <c r="BX92" s="212" t="s">
        <v>191</v>
      </c>
      <c r="BY92" s="212" t="s">
        <v>191</v>
      </c>
      <c r="BZ92" s="212" t="s">
        <v>191</v>
      </c>
      <c r="CA92" s="212" t="s">
        <v>191</v>
      </c>
      <c r="CB92" s="212" t="s">
        <v>191</v>
      </c>
      <c r="CC92" s="212" t="s">
        <v>191</v>
      </c>
      <c r="CD92" s="212" t="s">
        <v>191</v>
      </c>
      <c r="CE92" s="212" t="s">
        <v>191</v>
      </c>
      <c r="CF92" s="212" t="s">
        <v>191</v>
      </c>
      <c r="CG92" s="212" t="s">
        <v>191</v>
      </c>
      <c r="CH92" s="212" t="s">
        <v>191</v>
      </c>
      <c r="CI92" s="212" t="s">
        <v>191</v>
      </c>
      <c r="CJ92" s="212" t="s">
        <v>191</v>
      </c>
      <c r="CK92" s="212" t="s">
        <v>191</v>
      </c>
      <c r="CL92" s="212" t="s">
        <v>191</v>
      </c>
      <c r="CM92" s="212" t="s">
        <v>191</v>
      </c>
      <c r="CN92" s="212" t="s">
        <v>191</v>
      </c>
      <c r="CO92" s="212" t="s">
        <v>191</v>
      </c>
      <c r="CP92" s="212" t="s">
        <v>191</v>
      </c>
      <c r="CQ92" s="212" t="s">
        <v>191</v>
      </c>
      <c r="CR92" s="212" t="s">
        <v>191</v>
      </c>
      <c r="CS92" s="212" t="s">
        <v>191</v>
      </c>
      <c r="CT92" s="212" t="s">
        <v>191</v>
      </c>
      <c r="CU92" s="212" t="s">
        <v>191</v>
      </c>
      <c r="CV92" s="212" t="s">
        <v>191</v>
      </c>
      <c r="CW92" s="212" t="s">
        <v>191</v>
      </c>
      <c r="CX92" s="212" t="s">
        <v>191</v>
      </c>
      <c r="CY92" s="212" t="s">
        <v>191</v>
      </c>
      <c r="CZ92" s="212" t="s">
        <v>191</v>
      </c>
      <c r="DA92" s="212" t="s">
        <v>191</v>
      </c>
      <c r="DB92" s="212" t="s">
        <v>191</v>
      </c>
      <c r="DC92" s="212" t="s">
        <v>191</v>
      </c>
      <c r="DD92" s="212" t="s">
        <v>191</v>
      </c>
      <c r="DE92" s="212" t="s">
        <v>191</v>
      </c>
      <c r="DF92" s="212" t="s">
        <v>191</v>
      </c>
      <c r="DG92" s="212" t="s">
        <v>191</v>
      </c>
      <c r="DH92" s="212" t="s">
        <v>191</v>
      </c>
      <c r="DI92" s="212" t="s">
        <v>191</v>
      </c>
      <c r="DJ92" s="212" t="s">
        <v>191</v>
      </c>
      <c r="DK92" s="212" t="s">
        <v>191</v>
      </c>
      <c r="DL92" s="212" t="s">
        <v>191</v>
      </c>
      <c r="DM92" s="212" t="s">
        <v>191</v>
      </c>
      <c r="DN92" s="212" t="s">
        <v>191</v>
      </c>
      <c r="DO92" s="212" t="s">
        <v>191</v>
      </c>
      <c r="DP92" s="212" t="s">
        <v>191</v>
      </c>
      <c r="DQ92" s="212" t="s">
        <v>191</v>
      </c>
      <c r="DR92" s="212" t="s">
        <v>191</v>
      </c>
      <c r="DS92" s="212" t="s">
        <v>191</v>
      </c>
      <c r="DT92" s="212" t="s">
        <v>191</v>
      </c>
      <c r="DU92" s="212" t="s">
        <v>191</v>
      </c>
      <c r="DV92" s="212" t="s">
        <v>191</v>
      </c>
      <c r="DW92" s="212" t="s">
        <v>191</v>
      </c>
      <c r="DX92" s="212" t="s">
        <v>191</v>
      </c>
      <c r="DY92" s="212" t="s">
        <v>191</v>
      </c>
      <c r="DZ92" s="212" t="s">
        <v>191</v>
      </c>
      <c r="EA92" s="212" t="s">
        <v>191</v>
      </c>
      <c r="EB92" s="212" t="s">
        <v>191</v>
      </c>
      <c r="EC92" s="212" t="s">
        <v>191</v>
      </c>
      <c r="ED92" s="212" t="s">
        <v>191</v>
      </c>
      <c r="EE92" s="212" t="s">
        <v>191</v>
      </c>
      <c r="EF92" s="212" t="s">
        <v>191</v>
      </c>
      <c r="EG92" s="212" t="s">
        <v>191</v>
      </c>
      <c r="EH92" s="212" t="s">
        <v>191</v>
      </c>
      <c r="EI92" s="212" t="s">
        <v>191</v>
      </c>
      <c r="EJ92" s="212" t="s">
        <v>191</v>
      </c>
      <c r="EK92" s="212" t="s">
        <v>191</v>
      </c>
      <c r="EL92" s="212" t="s">
        <v>191</v>
      </c>
      <c r="EM92" s="212" t="s">
        <v>191</v>
      </c>
      <c r="EN92" s="212" t="s">
        <v>191</v>
      </c>
      <c r="EO92" s="212" t="s">
        <v>191</v>
      </c>
      <c r="EP92" s="212" t="s">
        <v>191</v>
      </c>
      <c r="EQ92" s="212" t="s">
        <v>191</v>
      </c>
      <c r="ER92" s="212" t="s">
        <v>191</v>
      </c>
      <c r="ES92" s="212" t="s">
        <v>191</v>
      </c>
      <c r="ET92" s="212" t="s">
        <v>191</v>
      </c>
      <c r="EU92" s="212" t="s">
        <v>191</v>
      </c>
      <c r="EV92" s="212" t="s">
        <v>191</v>
      </c>
      <c r="EW92" s="212" t="s">
        <v>191</v>
      </c>
      <c r="EX92" s="212" t="s">
        <v>191</v>
      </c>
      <c r="EY92" s="212" t="s">
        <v>191</v>
      </c>
      <c r="EZ92" s="212" t="s">
        <v>191</v>
      </c>
      <c r="FA92" s="212" t="s">
        <v>191</v>
      </c>
      <c r="FB92" s="212" t="s">
        <v>191</v>
      </c>
      <c r="FC92" s="212" t="s">
        <v>191</v>
      </c>
      <c r="FD92" s="212" t="s">
        <v>191</v>
      </c>
      <c r="FE92" s="212" t="s">
        <v>191</v>
      </c>
      <c r="FF92" s="212" t="s">
        <v>191</v>
      </c>
      <c r="FG92" s="212" t="s">
        <v>191</v>
      </c>
      <c r="FH92" s="212" t="s">
        <v>191</v>
      </c>
      <c r="FI92" s="212" t="s">
        <v>191</v>
      </c>
      <c r="FJ92" s="212" t="s">
        <v>191</v>
      </c>
      <c r="FK92" s="212" t="s">
        <v>191</v>
      </c>
      <c r="FL92" s="212" t="s">
        <v>191</v>
      </c>
      <c r="FM92" s="212" t="s">
        <v>191</v>
      </c>
      <c r="FN92" s="212" t="s">
        <v>191</v>
      </c>
      <c r="FO92" s="212" t="s">
        <v>191</v>
      </c>
      <c r="FP92" s="212" t="s">
        <v>191</v>
      </c>
      <c r="FQ92" s="212" t="s">
        <v>191</v>
      </c>
      <c r="FR92" s="212" t="s">
        <v>191</v>
      </c>
      <c r="FS92" s="212" t="s">
        <v>191</v>
      </c>
      <c r="FT92" s="212" t="s">
        <v>191</v>
      </c>
      <c r="FU92" s="212" t="s">
        <v>191</v>
      </c>
      <c r="FV92" s="212" t="s">
        <v>191</v>
      </c>
      <c r="FW92" s="212" t="s">
        <v>191</v>
      </c>
      <c r="FX92" s="212" t="s">
        <v>191</v>
      </c>
      <c r="FY92" s="212" t="s">
        <v>191</v>
      </c>
      <c r="FZ92" s="212" t="s">
        <v>191</v>
      </c>
      <c r="GA92" s="212" t="s">
        <v>191</v>
      </c>
      <c r="GB92" s="212" t="s">
        <v>191</v>
      </c>
      <c r="GC92" s="212" t="s">
        <v>191</v>
      </c>
      <c r="GD92" s="212" t="s">
        <v>191</v>
      </c>
    </row>
    <row r="93" spans="1:186">
      <c r="G93" s="212"/>
      <c r="H93" s="212"/>
      <c r="I93" s="212"/>
      <c r="J93" s="284"/>
      <c r="K93" s="285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  <c r="AA93" s="212"/>
      <c r="AB93" s="212"/>
      <c r="AC93" s="212"/>
      <c r="AD93" s="212"/>
      <c r="AE93" s="212"/>
      <c r="AF93" s="212"/>
      <c r="AG93" s="212"/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  <c r="BI93" s="212"/>
      <c r="BJ93" s="212"/>
      <c r="BK93" s="212"/>
      <c r="BL93" s="212"/>
      <c r="BM93" s="212"/>
      <c r="BN93" s="212"/>
      <c r="BO93" s="212"/>
      <c r="BP93" s="212"/>
      <c r="BQ93" s="212"/>
      <c r="BR93" s="212"/>
      <c r="BS93" s="212"/>
      <c r="BT93" s="212"/>
      <c r="BU93" s="212"/>
      <c r="BV93" s="212"/>
      <c r="BW93" s="212"/>
      <c r="BX93" s="212"/>
      <c r="BY93" s="212"/>
      <c r="BZ93" s="212"/>
      <c r="CA93" s="212"/>
      <c r="CB93" s="212"/>
      <c r="CC93" s="212"/>
      <c r="CD93" s="212"/>
      <c r="CE93" s="212"/>
      <c r="CF93" s="212"/>
      <c r="CG93" s="212"/>
      <c r="CH93" s="212"/>
      <c r="CI93" s="212"/>
      <c r="CJ93" s="212"/>
      <c r="CK93" s="212"/>
      <c r="CL93" s="212"/>
      <c r="CM93" s="212"/>
      <c r="CN93" s="212"/>
      <c r="CO93" s="212"/>
      <c r="CP93" s="212"/>
      <c r="CQ93" s="212"/>
      <c r="CR93" s="212"/>
      <c r="CS93" s="212"/>
      <c r="CT93" s="212"/>
      <c r="CU93" s="212"/>
      <c r="CV93" s="212"/>
      <c r="CW93" s="212"/>
      <c r="CX93" s="212"/>
      <c r="CY93" s="212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  <c r="DN93" s="212"/>
      <c r="DO93" s="212"/>
      <c r="DP93" s="212"/>
      <c r="DQ93" s="212"/>
      <c r="DR93" s="212"/>
      <c r="DS93" s="212"/>
      <c r="DT93" s="212"/>
      <c r="DU93" s="212"/>
      <c r="DV93" s="212"/>
      <c r="DW93" s="212"/>
      <c r="DX93" s="212"/>
      <c r="DY93" s="212"/>
      <c r="DZ93" s="212"/>
      <c r="EA93" s="212"/>
      <c r="EB93" s="212"/>
      <c r="EC93" s="212"/>
      <c r="ED93" s="212"/>
      <c r="EE93" s="212"/>
      <c r="EF93" s="212"/>
      <c r="EG93" s="212"/>
      <c r="EH93" s="212"/>
      <c r="EI93" s="212"/>
      <c r="EJ93" s="212"/>
      <c r="EK93" s="212"/>
      <c r="EL93" s="212"/>
      <c r="EM93" s="212"/>
      <c r="EN93" s="212"/>
      <c r="EO93" s="212"/>
      <c r="EP93" s="212"/>
      <c r="EQ93" s="212"/>
      <c r="ER93" s="212"/>
      <c r="ES93" s="212"/>
      <c r="ET93" s="212"/>
      <c r="EU93" s="212"/>
      <c r="EV93" s="212"/>
      <c r="EW93" s="212"/>
      <c r="EX93" s="212"/>
      <c r="EY93" s="212"/>
      <c r="EZ93" s="212"/>
      <c r="FA93" s="212"/>
      <c r="FB93" s="212"/>
      <c r="FC93" s="212"/>
      <c r="FD93" s="212"/>
      <c r="FE93" s="212"/>
      <c r="FF93" s="212"/>
      <c r="FG93" s="212"/>
      <c r="FH93" s="212"/>
      <c r="FI93" s="212"/>
      <c r="FJ93" s="212"/>
      <c r="FK93" s="212"/>
      <c r="FL93" s="212"/>
      <c r="FM93" s="212"/>
      <c r="FN93" s="212"/>
      <c r="FO93" s="212"/>
      <c r="FP93" s="212"/>
      <c r="FQ93" s="212"/>
      <c r="FR93" s="212"/>
      <c r="FS93" s="212"/>
      <c r="FT93" s="212"/>
      <c r="FU93" s="212"/>
      <c r="FV93" s="212"/>
      <c r="FW93" s="212"/>
      <c r="FX93" s="212"/>
      <c r="FY93" s="212"/>
      <c r="FZ93" s="212"/>
      <c r="GA93" s="212"/>
      <c r="GB93" s="212"/>
      <c r="GC93" s="212"/>
      <c r="GD93" s="212"/>
    </row>
    <row r="94" spans="1:186">
      <c r="C94" s="32" t="s">
        <v>257</v>
      </c>
      <c r="D94" s="32" t="s">
        <v>76</v>
      </c>
      <c r="E94" s="32" t="s">
        <v>68</v>
      </c>
      <c r="F94" s="32" t="s">
        <v>77</v>
      </c>
      <c r="G94" s="212" t="s">
        <v>191</v>
      </c>
      <c r="H94" s="212" t="s">
        <v>191</v>
      </c>
      <c r="I94" s="212" t="s">
        <v>191</v>
      </c>
      <c r="J94" s="212" t="s">
        <v>191</v>
      </c>
      <c r="K94" s="212" t="s">
        <v>191</v>
      </c>
      <c r="L94" s="212" t="s">
        <v>191</v>
      </c>
      <c r="M94" s="212" t="s">
        <v>191</v>
      </c>
      <c r="N94" s="212" t="s">
        <v>191</v>
      </c>
      <c r="O94" s="212" t="s">
        <v>191</v>
      </c>
      <c r="P94" s="212" t="s">
        <v>191</v>
      </c>
      <c r="Q94" s="212" t="s">
        <v>191</v>
      </c>
      <c r="R94" s="212" t="s">
        <v>191</v>
      </c>
      <c r="S94" s="212" t="s">
        <v>191</v>
      </c>
      <c r="T94" s="212" t="s">
        <v>191</v>
      </c>
      <c r="U94" s="212" t="s">
        <v>191</v>
      </c>
      <c r="V94" s="212" t="s">
        <v>191</v>
      </c>
      <c r="W94" s="212" t="s">
        <v>191</v>
      </c>
      <c r="X94" s="212" t="s">
        <v>191</v>
      </c>
      <c r="Y94" s="212" t="s">
        <v>191</v>
      </c>
      <c r="Z94" s="212" t="s">
        <v>191</v>
      </c>
      <c r="AA94" s="212" t="s">
        <v>191</v>
      </c>
      <c r="AB94" s="212" t="s">
        <v>191</v>
      </c>
      <c r="AC94" s="212" t="s">
        <v>191</v>
      </c>
      <c r="AD94" s="212" t="s">
        <v>191</v>
      </c>
      <c r="AE94" s="212" t="s">
        <v>191</v>
      </c>
      <c r="AF94" s="212" t="s">
        <v>191</v>
      </c>
      <c r="AG94" s="212" t="s">
        <v>191</v>
      </c>
      <c r="AH94" s="212" t="s">
        <v>191</v>
      </c>
      <c r="AI94" s="212" t="s">
        <v>191</v>
      </c>
      <c r="AJ94" s="212" t="s">
        <v>191</v>
      </c>
      <c r="AK94" s="212" t="s">
        <v>191</v>
      </c>
      <c r="AL94" s="212" t="s">
        <v>191</v>
      </c>
      <c r="AM94" s="212" t="s">
        <v>191</v>
      </c>
      <c r="AN94" s="212" t="s">
        <v>191</v>
      </c>
      <c r="AO94" s="212" t="s">
        <v>191</v>
      </c>
      <c r="AP94" s="212" t="s">
        <v>191</v>
      </c>
      <c r="AQ94" s="212" t="s">
        <v>191</v>
      </c>
      <c r="AR94" s="212" t="s">
        <v>191</v>
      </c>
      <c r="AS94" s="212" t="s">
        <v>191</v>
      </c>
      <c r="AT94" s="212" t="s">
        <v>191</v>
      </c>
      <c r="AU94" s="212" t="s">
        <v>191</v>
      </c>
      <c r="AV94" s="212" t="s">
        <v>191</v>
      </c>
      <c r="AW94" s="212" t="s">
        <v>191</v>
      </c>
      <c r="AX94" s="212" t="s">
        <v>191</v>
      </c>
      <c r="AY94" s="212" t="s">
        <v>191</v>
      </c>
      <c r="AZ94" s="212" t="s">
        <v>191</v>
      </c>
      <c r="BA94" s="212" t="s">
        <v>191</v>
      </c>
      <c r="BB94" s="212" t="s">
        <v>191</v>
      </c>
      <c r="BC94" s="212" t="s">
        <v>191</v>
      </c>
      <c r="BD94" s="212" t="s">
        <v>191</v>
      </c>
      <c r="BE94" s="212" t="s">
        <v>191</v>
      </c>
      <c r="BF94" s="212" t="s">
        <v>191</v>
      </c>
      <c r="BG94" s="212" t="s">
        <v>191</v>
      </c>
      <c r="BH94" s="212" t="s">
        <v>191</v>
      </c>
      <c r="BI94" s="212" t="s">
        <v>191</v>
      </c>
      <c r="BJ94" s="212" t="s">
        <v>191</v>
      </c>
      <c r="BK94" s="212" t="s">
        <v>191</v>
      </c>
      <c r="BL94" s="212" t="s">
        <v>191</v>
      </c>
      <c r="BM94" s="212" t="s">
        <v>191</v>
      </c>
      <c r="BN94" s="212" t="s">
        <v>191</v>
      </c>
      <c r="BO94" s="212" t="s">
        <v>191</v>
      </c>
      <c r="BP94" s="212" t="s">
        <v>191</v>
      </c>
      <c r="BQ94" s="212" t="s">
        <v>191</v>
      </c>
      <c r="BR94" s="212" t="s">
        <v>191</v>
      </c>
      <c r="BS94" s="212" t="s">
        <v>191</v>
      </c>
      <c r="BT94" s="212" t="s">
        <v>191</v>
      </c>
      <c r="BU94" s="212" t="s">
        <v>191</v>
      </c>
      <c r="BV94" s="212" t="s">
        <v>191</v>
      </c>
      <c r="BW94" s="212" t="s">
        <v>191</v>
      </c>
      <c r="BX94" s="212" t="s">
        <v>191</v>
      </c>
      <c r="BY94" s="212" t="s">
        <v>191</v>
      </c>
      <c r="BZ94" s="212" t="s">
        <v>191</v>
      </c>
      <c r="CA94" s="212" t="s">
        <v>191</v>
      </c>
      <c r="CB94" s="212" t="s">
        <v>191</v>
      </c>
      <c r="CC94" s="212" t="s">
        <v>191</v>
      </c>
      <c r="CD94" s="212" t="s">
        <v>191</v>
      </c>
      <c r="CE94" s="212" t="s">
        <v>191</v>
      </c>
      <c r="CF94" s="212" t="s">
        <v>191</v>
      </c>
      <c r="CG94" s="212" t="s">
        <v>191</v>
      </c>
      <c r="CH94" s="212" t="s">
        <v>191</v>
      </c>
      <c r="CI94" s="212" t="s">
        <v>191</v>
      </c>
      <c r="CJ94" s="212" t="s">
        <v>191</v>
      </c>
      <c r="CK94" s="212" t="s">
        <v>191</v>
      </c>
      <c r="CL94" s="212" t="s">
        <v>191</v>
      </c>
      <c r="CM94" s="212" t="s">
        <v>191</v>
      </c>
      <c r="CN94" s="212" t="s">
        <v>191</v>
      </c>
      <c r="CO94" s="212" t="s">
        <v>191</v>
      </c>
      <c r="CP94" s="212" t="s">
        <v>191</v>
      </c>
      <c r="CQ94" s="212" t="s">
        <v>191</v>
      </c>
      <c r="CR94" s="212" t="s">
        <v>191</v>
      </c>
      <c r="CS94" s="212" t="s">
        <v>191</v>
      </c>
      <c r="CT94" s="212" t="s">
        <v>191</v>
      </c>
      <c r="CU94" s="212" t="s">
        <v>191</v>
      </c>
      <c r="CV94" s="212" t="s">
        <v>191</v>
      </c>
      <c r="CW94" s="212" t="s">
        <v>191</v>
      </c>
      <c r="CX94" s="212" t="s">
        <v>191</v>
      </c>
      <c r="CY94" s="212" t="s">
        <v>191</v>
      </c>
      <c r="CZ94" s="212" t="s">
        <v>191</v>
      </c>
      <c r="DA94" s="212" t="s">
        <v>191</v>
      </c>
      <c r="DB94" s="212" t="s">
        <v>191</v>
      </c>
      <c r="DC94" s="212" t="s">
        <v>191</v>
      </c>
      <c r="DD94" s="212" t="s">
        <v>191</v>
      </c>
      <c r="DE94" s="212" t="s">
        <v>191</v>
      </c>
      <c r="DF94" s="212" t="s">
        <v>191</v>
      </c>
      <c r="DG94" s="212" t="s">
        <v>191</v>
      </c>
      <c r="DH94" s="212" t="s">
        <v>191</v>
      </c>
      <c r="DI94" s="212" t="s">
        <v>191</v>
      </c>
      <c r="DJ94" s="212" t="s">
        <v>191</v>
      </c>
      <c r="DK94" s="212" t="s">
        <v>191</v>
      </c>
      <c r="DL94" s="212" t="s">
        <v>191</v>
      </c>
      <c r="DM94" s="212" t="s">
        <v>191</v>
      </c>
      <c r="DN94" s="212" t="s">
        <v>191</v>
      </c>
      <c r="DO94" s="212" t="s">
        <v>191</v>
      </c>
      <c r="DP94" s="212" t="s">
        <v>191</v>
      </c>
      <c r="DQ94" s="212" t="s">
        <v>191</v>
      </c>
      <c r="DR94" s="212" t="s">
        <v>191</v>
      </c>
      <c r="DS94" s="212" t="s">
        <v>191</v>
      </c>
      <c r="DT94" s="212" t="s">
        <v>191</v>
      </c>
      <c r="DU94" s="212" t="s">
        <v>191</v>
      </c>
      <c r="DV94" s="212" t="s">
        <v>191</v>
      </c>
      <c r="DW94" s="212" t="s">
        <v>191</v>
      </c>
      <c r="DX94" s="212" t="s">
        <v>191</v>
      </c>
      <c r="DY94" s="212" t="s">
        <v>191</v>
      </c>
      <c r="DZ94" s="212" t="s">
        <v>191</v>
      </c>
      <c r="EA94" s="212" t="s">
        <v>191</v>
      </c>
      <c r="EB94" s="212" t="s">
        <v>191</v>
      </c>
      <c r="EC94" s="212" t="s">
        <v>191</v>
      </c>
      <c r="ED94" s="212" t="s">
        <v>191</v>
      </c>
      <c r="EE94" s="212" t="s">
        <v>191</v>
      </c>
      <c r="EF94" s="212" t="s">
        <v>191</v>
      </c>
      <c r="EG94" s="212" t="s">
        <v>191</v>
      </c>
      <c r="EH94" s="212" t="s">
        <v>191</v>
      </c>
      <c r="EI94" s="212" t="s">
        <v>191</v>
      </c>
      <c r="EJ94" s="212" t="s">
        <v>191</v>
      </c>
      <c r="EK94" s="212" t="s">
        <v>191</v>
      </c>
      <c r="EL94" s="212" t="s">
        <v>191</v>
      </c>
      <c r="EM94" s="212" t="s">
        <v>191</v>
      </c>
      <c r="EN94" s="212" t="s">
        <v>191</v>
      </c>
      <c r="EO94" s="212" t="s">
        <v>191</v>
      </c>
      <c r="EP94" s="212" t="s">
        <v>191</v>
      </c>
      <c r="EQ94" s="212" t="s">
        <v>191</v>
      </c>
      <c r="ER94" s="212" t="s">
        <v>191</v>
      </c>
      <c r="ES94" s="212" t="s">
        <v>191</v>
      </c>
      <c r="ET94" s="212" t="s">
        <v>191</v>
      </c>
      <c r="EU94" s="212" t="s">
        <v>191</v>
      </c>
      <c r="EV94" s="212" t="s">
        <v>191</v>
      </c>
      <c r="EW94" s="212" t="s">
        <v>191</v>
      </c>
      <c r="EX94" s="212" t="s">
        <v>191</v>
      </c>
      <c r="EY94" s="212" t="s">
        <v>191</v>
      </c>
      <c r="EZ94" s="212" t="s">
        <v>191</v>
      </c>
      <c r="FA94" s="212" t="s">
        <v>191</v>
      </c>
      <c r="FB94" s="212" t="s">
        <v>191</v>
      </c>
      <c r="FC94" s="212" t="s">
        <v>191</v>
      </c>
      <c r="FD94" s="212" t="s">
        <v>191</v>
      </c>
      <c r="FE94" s="212" t="s">
        <v>191</v>
      </c>
      <c r="FF94" s="212" t="s">
        <v>191</v>
      </c>
      <c r="FG94" s="212" t="s">
        <v>191</v>
      </c>
      <c r="FH94" s="212" t="s">
        <v>191</v>
      </c>
      <c r="FI94" s="212" t="s">
        <v>191</v>
      </c>
      <c r="FJ94" s="212" t="s">
        <v>191</v>
      </c>
      <c r="FK94" s="212" t="s">
        <v>191</v>
      </c>
      <c r="FL94" s="212" t="s">
        <v>191</v>
      </c>
      <c r="FM94" s="212" t="s">
        <v>191</v>
      </c>
      <c r="FN94" s="212" t="s">
        <v>191</v>
      </c>
      <c r="FO94" s="212" t="s">
        <v>191</v>
      </c>
      <c r="FP94" s="212" t="s">
        <v>191</v>
      </c>
      <c r="FQ94" s="212" t="s">
        <v>191</v>
      </c>
      <c r="FR94" s="212" t="s">
        <v>191</v>
      </c>
      <c r="FS94" s="212" t="s">
        <v>191</v>
      </c>
      <c r="FT94" s="212" t="s">
        <v>191</v>
      </c>
      <c r="FU94" s="212" t="s">
        <v>191</v>
      </c>
      <c r="FV94" s="212" t="s">
        <v>191</v>
      </c>
      <c r="FW94" s="212" t="s">
        <v>191</v>
      </c>
      <c r="FX94" s="212" t="s">
        <v>191</v>
      </c>
      <c r="FY94" s="212" t="s">
        <v>191</v>
      </c>
      <c r="FZ94" s="212" t="s">
        <v>191</v>
      </c>
      <c r="GA94" s="212" t="s">
        <v>191</v>
      </c>
      <c r="GB94" s="212" t="s">
        <v>191</v>
      </c>
      <c r="GC94" s="212" t="s">
        <v>191</v>
      </c>
      <c r="GD94" s="212" t="s">
        <v>191</v>
      </c>
    </row>
    <row r="95" spans="1:186">
      <c r="C95" s="32" t="s">
        <v>257</v>
      </c>
      <c r="D95" s="32" t="s">
        <v>76</v>
      </c>
      <c r="E95" s="32" t="s">
        <v>68</v>
      </c>
      <c r="F95" s="32" t="s">
        <v>78</v>
      </c>
      <c r="G95" s="212" t="s">
        <v>191</v>
      </c>
      <c r="H95" s="212" t="s">
        <v>191</v>
      </c>
      <c r="I95" s="212" t="s">
        <v>191</v>
      </c>
      <c r="J95" s="212" t="s">
        <v>191</v>
      </c>
      <c r="K95" s="212" t="s">
        <v>191</v>
      </c>
      <c r="L95" s="212" t="s">
        <v>191</v>
      </c>
      <c r="M95" s="212" t="s">
        <v>191</v>
      </c>
      <c r="N95" s="212" t="s">
        <v>191</v>
      </c>
      <c r="O95" s="212" t="s">
        <v>191</v>
      </c>
      <c r="P95" s="212" t="s">
        <v>191</v>
      </c>
      <c r="Q95" s="212" t="s">
        <v>191</v>
      </c>
      <c r="R95" s="212" t="s">
        <v>191</v>
      </c>
      <c r="S95" s="212" t="s">
        <v>191</v>
      </c>
      <c r="T95" s="212" t="s">
        <v>191</v>
      </c>
      <c r="U95" s="212" t="s">
        <v>191</v>
      </c>
      <c r="V95" s="212" t="s">
        <v>191</v>
      </c>
      <c r="W95" s="212" t="s">
        <v>191</v>
      </c>
      <c r="X95" s="212" t="s">
        <v>191</v>
      </c>
      <c r="Y95" s="212" t="s">
        <v>191</v>
      </c>
      <c r="Z95" s="212" t="s">
        <v>191</v>
      </c>
      <c r="AA95" s="212" t="s">
        <v>191</v>
      </c>
      <c r="AB95" s="212" t="s">
        <v>191</v>
      </c>
      <c r="AC95" s="212" t="s">
        <v>191</v>
      </c>
      <c r="AD95" s="212" t="s">
        <v>191</v>
      </c>
      <c r="AE95" s="212" t="s">
        <v>191</v>
      </c>
      <c r="AF95" s="212" t="s">
        <v>191</v>
      </c>
      <c r="AG95" s="212" t="s">
        <v>191</v>
      </c>
      <c r="AH95" s="212" t="s">
        <v>191</v>
      </c>
      <c r="AI95" s="212" t="s">
        <v>191</v>
      </c>
      <c r="AJ95" s="212" t="s">
        <v>191</v>
      </c>
      <c r="AK95" s="212" t="s">
        <v>191</v>
      </c>
      <c r="AL95" s="212" t="s">
        <v>191</v>
      </c>
      <c r="AM95" s="212" t="s">
        <v>191</v>
      </c>
      <c r="AN95" s="212" t="s">
        <v>191</v>
      </c>
      <c r="AO95" s="212" t="s">
        <v>191</v>
      </c>
      <c r="AP95" s="212" t="s">
        <v>191</v>
      </c>
      <c r="AQ95" s="212" t="s">
        <v>191</v>
      </c>
      <c r="AR95" s="212" t="s">
        <v>191</v>
      </c>
      <c r="AS95" s="212" t="s">
        <v>191</v>
      </c>
      <c r="AT95" s="212" t="s">
        <v>191</v>
      </c>
      <c r="AU95" s="212" t="s">
        <v>191</v>
      </c>
      <c r="AV95" s="212" t="s">
        <v>191</v>
      </c>
      <c r="AW95" s="212" t="s">
        <v>191</v>
      </c>
      <c r="AX95" s="212" t="s">
        <v>191</v>
      </c>
      <c r="AY95" s="212" t="s">
        <v>191</v>
      </c>
      <c r="AZ95" s="212" t="s">
        <v>191</v>
      </c>
      <c r="BA95" s="212" t="s">
        <v>191</v>
      </c>
      <c r="BB95" s="212" t="s">
        <v>191</v>
      </c>
      <c r="BC95" s="212" t="s">
        <v>191</v>
      </c>
      <c r="BD95" s="212" t="s">
        <v>191</v>
      </c>
      <c r="BE95" s="212" t="s">
        <v>191</v>
      </c>
      <c r="BF95" s="212" t="s">
        <v>191</v>
      </c>
      <c r="BG95" s="212" t="s">
        <v>191</v>
      </c>
      <c r="BH95" s="212" t="s">
        <v>191</v>
      </c>
      <c r="BI95" s="212" t="s">
        <v>191</v>
      </c>
      <c r="BJ95" s="212" t="s">
        <v>191</v>
      </c>
      <c r="BK95" s="212" t="s">
        <v>191</v>
      </c>
      <c r="BL95" s="212" t="s">
        <v>191</v>
      </c>
      <c r="BM95" s="212" t="s">
        <v>191</v>
      </c>
      <c r="BN95" s="212" t="s">
        <v>191</v>
      </c>
      <c r="BO95" s="212" t="s">
        <v>191</v>
      </c>
      <c r="BP95" s="212" t="s">
        <v>191</v>
      </c>
      <c r="BQ95" s="212" t="s">
        <v>191</v>
      </c>
      <c r="BR95" s="212" t="s">
        <v>191</v>
      </c>
      <c r="BS95" s="212" t="s">
        <v>191</v>
      </c>
      <c r="BT95" s="212" t="s">
        <v>191</v>
      </c>
      <c r="BU95" s="212" t="s">
        <v>191</v>
      </c>
      <c r="BV95" s="212" t="s">
        <v>191</v>
      </c>
      <c r="BW95" s="212" t="s">
        <v>191</v>
      </c>
      <c r="BX95" s="212" t="s">
        <v>191</v>
      </c>
      <c r="BY95" s="212" t="s">
        <v>191</v>
      </c>
      <c r="BZ95" s="212" t="s">
        <v>191</v>
      </c>
      <c r="CA95" s="212" t="s">
        <v>191</v>
      </c>
      <c r="CB95" s="212" t="s">
        <v>191</v>
      </c>
      <c r="CC95" s="212" t="s">
        <v>191</v>
      </c>
      <c r="CD95" s="212" t="s">
        <v>191</v>
      </c>
      <c r="CE95" s="212" t="s">
        <v>191</v>
      </c>
      <c r="CF95" s="212" t="s">
        <v>191</v>
      </c>
      <c r="CG95" s="212" t="s">
        <v>191</v>
      </c>
      <c r="CH95" s="212" t="s">
        <v>191</v>
      </c>
      <c r="CI95" s="212" t="s">
        <v>191</v>
      </c>
      <c r="CJ95" s="212" t="s">
        <v>191</v>
      </c>
      <c r="CK95" s="212" t="s">
        <v>191</v>
      </c>
      <c r="CL95" s="212" t="s">
        <v>191</v>
      </c>
      <c r="CM95" s="212" t="s">
        <v>191</v>
      </c>
      <c r="CN95" s="212" t="s">
        <v>191</v>
      </c>
      <c r="CO95" s="212" t="s">
        <v>191</v>
      </c>
      <c r="CP95" s="212" t="s">
        <v>191</v>
      </c>
      <c r="CQ95" s="212" t="s">
        <v>191</v>
      </c>
      <c r="CR95" s="212" t="s">
        <v>191</v>
      </c>
      <c r="CS95" s="212" t="s">
        <v>191</v>
      </c>
      <c r="CT95" s="212" t="s">
        <v>191</v>
      </c>
      <c r="CU95" s="212" t="s">
        <v>191</v>
      </c>
      <c r="CV95" s="212" t="s">
        <v>191</v>
      </c>
      <c r="CW95" s="212" t="s">
        <v>191</v>
      </c>
      <c r="CX95" s="212" t="s">
        <v>191</v>
      </c>
      <c r="CY95" s="212" t="s">
        <v>191</v>
      </c>
      <c r="CZ95" s="212" t="s">
        <v>191</v>
      </c>
      <c r="DA95" s="212" t="s">
        <v>191</v>
      </c>
      <c r="DB95" s="212" t="s">
        <v>191</v>
      </c>
      <c r="DC95" s="212" t="s">
        <v>191</v>
      </c>
      <c r="DD95" s="212" t="s">
        <v>191</v>
      </c>
      <c r="DE95" s="212" t="s">
        <v>191</v>
      </c>
      <c r="DF95" s="212" t="s">
        <v>191</v>
      </c>
      <c r="DG95" s="212" t="s">
        <v>191</v>
      </c>
      <c r="DH95" s="212" t="s">
        <v>191</v>
      </c>
      <c r="DI95" s="212" t="s">
        <v>191</v>
      </c>
      <c r="DJ95" s="212" t="s">
        <v>191</v>
      </c>
      <c r="DK95" s="212" t="s">
        <v>191</v>
      </c>
      <c r="DL95" s="212" t="s">
        <v>191</v>
      </c>
      <c r="DM95" s="212" t="s">
        <v>191</v>
      </c>
      <c r="DN95" s="212" t="s">
        <v>191</v>
      </c>
      <c r="DO95" s="212" t="s">
        <v>191</v>
      </c>
      <c r="DP95" s="212" t="s">
        <v>191</v>
      </c>
      <c r="DQ95" s="212" t="s">
        <v>191</v>
      </c>
      <c r="DR95" s="212" t="s">
        <v>191</v>
      </c>
      <c r="DS95" s="212" t="s">
        <v>191</v>
      </c>
      <c r="DT95" s="212" t="s">
        <v>191</v>
      </c>
      <c r="DU95" s="212" t="s">
        <v>191</v>
      </c>
      <c r="DV95" s="212" t="s">
        <v>191</v>
      </c>
      <c r="DW95" s="212" t="s">
        <v>191</v>
      </c>
      <c r="DX95" s="212" t="s">
        <v>191</v>
      </c>
      <c r="DY95" s="212" t="s">
        <v>191</v>
      </c>
      <c r="DZ95" s="212" t="s">
        <v>191</v>
      </c>
      <c r="EA95" s="212" t="s">
        <v>191</v>
      </c>
      <c r="EB95" s="212" t="s">
        <v>191</v>
      </c>
      <c r="EC95" s="212" t="s">
        <v>191</v>
      </c>
      <c r="ED95" s="212" t="s">
        <v>191</v>
      </c>
      <c r="EE95" s="212" t="s">
        <v>191</v>
      </c>
      <c r="EF95" s="212" t="s">
        <v>191</v>
      </c>
      <c r="EG95" s="212" t="s">
        <v>191</v>
      </c>
      <c r="EH95" s="212" t="s">
        <v>191</v>
      </c>
      <c r="EI95" s="212" t="s">
        <v>191</v>
      </c>
      <c r="EJ95" s="212" t="s">
        <v>191</v>
      </c>
      <c r="EK95" s="212" t="s">
        <v>191</v>
      </c>
      <c r="EL95" s="212" t="s">
        <v>191</v>
      </c>
      <c r="EM95" s="212" t="s">
        <v>191</v>
      </c>
      <c r="EN95" s="212" t="s">
        <v>191</v>
      </c>
      <c r="EO95" s="212" t="s">
        <v>191</v>
      </c>
      <c r="EP95" s="212" t="s">
        <v>191</v>
      </c>
      <c r="EQ95" s="212" t="s">
        <v>191</v>
      </c>
      <c r="ER95" s="212" t="s">
        <v>191</v>
      </c>
      <c r="ES95" s="212" t="s">
        <v>191</v>
      </c>
      <c r="ET95" s="212" t="s">
        <v>191</v>
      </c>
      <c r="EU95" s="212" t="s">
        <v>191</v>
      </c>
      <c r="EV95" s="212" t="s">
        <v>191</v>
      </c>
      <c r="EW95" s="212" t="s">
        <v>191</v>
      </c>
      <c r="EX95" s="212" t="s">
        <v>191</v>
      </c>
      <c r="EY95" s="212" t="s">
        <v>191</v>
      </c>
      <c r="EZ95" s="212" t="s">
        <v>191</v>
      </c>
      <c r="FA95" s="212" t="s">
        <v>191</v>
      </c>
      <c r="FB95" s="212" t="s">
        <v>191</v>
      </c>
      <c r="FC95" s="212" t="s">
        <v>191</v>
      </c>
      <c r="FD95" s="212" t="s">
        <v>191</v>
      </c>
      <c r="FE95" s="212" t="s">
        <v>191</v>
      </c>
      <c r="FF95" s="212" t="s">
        <v>191</v>
      </c>
      <c r="FG95" s="212" t="s">
        <v>191</v>
      </c>
      <c r="FH95" s="212" t="s">
        <v>191</v>
      </c>
      <c r="FI95" s="212" t="s">
        <v>191</v>
      </c>
      <c r="FJ95" s="212" t="s">
        <v>191</v>
      </c>
      <c r="FK95" s="212" t="s">
        <v>191</v>
      </c>
      <c r="FL95" s="212" t="s">
        <v>191</v>
      </c>
      <c r="FM95" s="212" t="s">
        <v>191</v>
      </c>
      <c r="FN95" s="212" t="s">
        <v>191</v>
      </c>
      <c r="FO95" s="212" t="s">
        <v>191</v>
      </c>
      <c r="FP95" s="212" t="s">
        <v>191</v>
      </c>
      <c r="FQ95" s="212" t="s">
        <v>191</v>
      </c>
      <c r="FR95" s="212" t="s">
        <v>191</v>
      </c>
      <c r="FS95" s="212" t="s">
        <v>191</v>
      </c>
      <c r="FT95" s="212" t="s">
        <v>191</v>
      </c>
      <c r="FU95" s="212" t="s">
        <v>191</v>
      </c>
      <c r="FV95" s="212" t="s">
        <v>191</v>
      </c>
      <c r="FW95" s="212" t="s">
        <v>191</v>
      </c>
      <c r="FX95" s="212" t="s">
        <v>191</v>
      </c>
      <c r="FY95" s="212" t="s">
        <v>191</v>
      </c>
      <c r="FZ95" s="212" t="s">
        <v>191</v>
      </c>
      <c r="GA95" s="212" t="s">
        <v>191</v>
      </c>
      <c r="GB95" s="212" t="s">
        <v>191</v>
      </c>
      <c r="GC95" s="212" t="s">
        <v>191</v>
      </c>
      <c r="GD95" s="212" t="s">
        <v>191</v>
      </c>
    </row>
    <row r="96" spans="1:186">
      <c r="C96" s="32" t="s">
        <v>257</v>
      </c>
      <c r="D96" s="32" t="s">
        <v>76</v>
      </c>
      <c r="E96" s="32" t="s">
        <v>68</v>
      </c>
      <c r="F96" s="32" t="s">
        <v>79</v>
      </c>
      <c r="G96" s="212" t="s">
        <v>191</v>
      </c>
      <c r="H96" s="212" t="s">
        <v>191</v>
      </c>
      <c r="I96" s="212" t="s">
        <v>191</v>
      </c>
      <c r="J96" s="212" t="s">
        <v>191</v>
      </c>
      <c r="K96" s="212" t="s">
        <v>191</v>
      </c>
      <c r="L96" s="212" t="s">
        <v>191</v>
      </c>
      <c r="M96" s="212" t="s">
        <v>191</v>
      </c>
      <c r="N96" s="212" t="s">
        <v>191</v>
      </c>
      <c r="O96" s="212" t="s">
        <v>191</v>
      </c>
      <c r="P96" s="212" t="s">
        <v>191</v>
      </c>
      <c r="Q96" s="212" t="s">
        <v>191</v>
      </c>
      <c r="R96" s="212" t="s">
        <v>191</v>
      </c>
      <c r="S96" s="212" t="s">
        <v>191</v>
      </c>
      <c r="T96" s="212" t="s">
        <v>191</v>
      </c>
      <c r="U96" s="212" t="s">
        <v>191</v>
      </c>
      <c r="V96" s="212" t="s">
        <v>191</v>
      </c>
      <c r="W96" s="212" t="s">
        <v>191</v>
      </c>
      <c r="X96" s="212" t="s">
        <v>191</v>
      </c>
      <c r="Y96" s="212" t="s">
        <v>191</v>
      </c>
      <c r="Z96" s="212" t="s">
        <v>191</v>
      </c>
      <c r="AA96" s="212" t="s">
        <v>191</v>
      </c>
      <c r="AB96" s="212" t="s">
        <v>191</v>
      </c>
      <c r="AC96" s="212" t="s">
        <v>191</v>
      </c>
      <c r="AD96" s="212" t="s">
        <v>191</v>
      </c>
      <c r="AE96" s="212" t="s">
        <v>191</v>
      </c>
      <c r="AF96" s="212" t="s">
        <v>191</v>
      </c>
      <c r="AG96" s="212" t="s">
        <v>191</v>
      </c>
      <c r="AH96" s="212" t="s">
        <v>191</v>
      </c>
      <c r="AI96" s="212" t="s">
        <v>191</v>
      </c>
      <c r="AJ96" s="212" t="s">
        <v>191</v>
      </c>
      <c r="AK96" s="212" t="s">
        <v>191</v>
      </c>
      <c r="AL96" s="212" t="s">
        <v>191</v>
      </c>
      <c r="AM96" s="212" t="s">
        <v>191</v>
      </c>
      <c r="AN96" s="212" t="s">
        <v>191</v>
      </c>
      <c r="AO96" s="212" t="s">
        <v>191</v>
      </c>
      <c r="AP96" s="212" t="s">
        <v>191</v>
      </c>
      <c r="AQ96" s="212" t="s">
        <v>191</v>
      </c>
      <c r="AR96" s="212" t="s">
        <v>191</v>
      </c>
      <c r="AS96" s="212" t="s">
        <v>191</v>
      </c>
      <c r="AT96" s="212" t="s">
        <v>191</v>
      </c>
      <c r="AU96" s="212" t="s">
        <v>191</v>
      </c>
      <c r="AV96" s="212" t="s">
        <v>191</v>
      </c>
      <c r="AW96" s="212" t="s">
        <v>191</v>
      </c>
      <c r="AX96" s="212" t="s">
        <v>191</v>
      </c>
      <c r="AY96" s="212" t="s">
        <v>191</v>
      </c>
      <c r="AZ96" s="212" t="s">
        <v>191</v>
      </c>
      <c r="BA96" s="212" t="s">
        <v>191</v>
      </c>
      <c r="BB96" s="212" t="s">
        <v>191</v>
      </c>
      <c r="BC96" s="212" t="s">
        <v>191</v>
      </c>
      <c r="BD96" s="212" t="s">
        <v>191</v>
      </c>
      <c r="BE96" s="212" t="s">
        <v>191</v>
      </c>
      <c r="BF96" s="212" t="s">
        <v>191</v>
      </c>
      <c r="BG96" s="212" t="s">
        <v>191</v>
      </c>
      <c r="BH96" s="212" t="s">
        <v>191</v>
      </c>
      <c r="BI96" s="212" t="s">
        <v>191</v>
      </c>
      <c r="BJ96" s="212" t="s">
        <v>191</v>
      </c>
      <c r="BK96" s="212" t="s">
        <v>191</v>
      </c>
      <c r="BL96" s="212" t="s">
        <v>191</v>
      </c>
      <c r="BM96" s="212" t="s">
        <v>191</v>
      </c>
      <c r="BN96" s="212" t="s">
        <v>191</v>
      </c>
      <c r="BO96" s="212" t="s">
        <v>191</v>
      </c>
      <c r="BP96" s="212" t="s">
        <v>191</v>
      </c>
      <c r="BQ96" s="212" t="s">
        <v>191</v>
      </c>
      <c r="BR96" s="212" t="s">
        <v>191</v>
      </c>
      <c r="BS96" s="212" t="s">
        <v>191</v>
      </c>
      <c r="BT96" s="212" t="s">
        <v>191</v>
      </c>
      <c r="BU96" s="212" t="s">
        <v>191</v>
      </c>
      <c r="BV96" s="212" t="s">
        <v>191</v>
      </c>
      <c r="BW96" s="212" t="s">
        <v>191</v>
      </c>
      <c r="BX96" s="212" t="s">
        <v>191</v>
      </c>
      <c r="BY96" s="212" t="s">
        <v>191</v>
      </c>
      <c r="BZ96" s="212" t="s">
        <v>191</v>
      </c>
      <c r="CA96" s="212" t="s">
        <v>191</v>
      </c>
      <c r="CB96" s="212" t="s">
        <v>191</v>
      </c>
      <c r="CC96" s="212" t="s">
        <v>191</v>
      </c>
      <c r="CD96" s="212" t="s">
        <v>191</v>
      </c>
      <c r="CE96" s="212" t="s">
        <v>191</v>
      </c>
      <c r="CF96" s="212" t="s">
        <v>191</v>
      </c>
      <c r="CG96" s="212" t="s">
        <v>191</v>
      </c>
      <c r="CH96" s="212" t="s">
        <v>191</v>
      </c>
      <c r="CI96" s="212" t="s">
        <v>191</v>
      </c>
      <c r="CJ96" s="212" t="s">
        <v>191</v>
      </c>
      <c r="CK96" s="212" t="s">
        <v>191</v>
      </c>
      <c r="CL96" s="212" t="s">
        <v>191</v>
      </c>
      <c r="CM96" s="212" t="s">
        <v>191</v>
      </c>
      <c r="CN96" s="212" t="s">
        <v>191</v>
      </c>
      <c r="CO96" s="212" t="s">
        <v>191</v>
      </c>
      <c r="CP96" s="212" t="s">
        <v>191</v>
      </c>
      <c r="CQ96" s="212" t="s">
        <v>191</v>
      </c>
      <c r="CR96" s="212" t="s">
        <v>191</v>
      </c>
      <c r="CS96" s="212" t="s">
        <v>191</v>
      </c>
      <c r="CT96" s="212" t="s">
        <v>191</v>
      </c>
      <c r="CU96" s="212" t="s">
        <v>191</v>
      </c>
      <c r="CV96" s="212" t="s">
        <v>191</v>
      </c>
      <c r="CW96" s="212" t="s">
        <v>191</v>
      </c>
      <c r="CX96" s="212" t="s">
        <v>191</v>
      </c>
      <c r="CY96" s="212" t="s">
        <v>191</v>
      </c>
      <c r="CZ96" s="212" t="s">
        <v>191</v>
      </c>
      <c r="DA96" s="212" t="s">
        <v>191</v>
      </c>
      <c r="DB96" s="212" t="s">
        <v>191</v>
      </c>
      <c r="DC96" s="212" t="s">
        <v>191</v>
      </c>
      <c r="DD96" s="212" t="s">
        <v>191</v>
      </c>
      <c r="DE96" s="212" t="s">
        <v>191</v>
      </c>
      <c r="DF96" s="212" t="s">
        <v>191</v>
      </c>
      <c r="DG96" s="212" t="s">
        <v>191</v>
      </c>
      <c r="DH96" s="212" t="s">
        <v>191</v>
      </c>
      <c r="DI96" s="212" t="s">
        <v>191</v>
      </c>
      <c r="DJ96" s="212" t="s">
        <v>191</v>
      </c>
      <c r="DK96" s="212" t="s">
        <v>191</v>
      </c>
      <c r="DL96" s="212" t="s">
        <v>191</v>
      </c>
      <c r="DM96" s="212" t="s">
        <v>191</v>
      </c>
      <c r="DN96" s="212" t="s">
        <v>191</v>
      </c>
      <c r="DO96" s="212" t="s">
        <v>191</v>
      </c>
      <c r="DP96" s="212" t="s">
        <v>191</v>
      </c>
      <c r="DQ96" s="212" t="s">
        <v>191</v>
      </c>
      <c r="DR96" s="212" t="s">
        <v>191</v>
      </c>
      <c r="DS96" s="212" t="s">
        <v>191</v>
      </c>
      <c r="DT96" s="212" t="s">
        <v>191</v>
      </c>
      <c r="DU96" s="212" t="s">
        <v>191</v>
      </c>
      <c r="DV96" s="212" t="s">
        <v>191</v>
      </c>
      <c r="DW96" s="212" t="s">
        <v>191</v>
      </c>
      <c r="DX96" s="212" t="s">
        <v>191</v>
      </c>
      <c r="DY96" s="212" t="s">
        <v>191</v>
      </c>
      <c r="DZ96" s="212" t="s">
        <v>191</v>
      </c>
      <c r="EA96" s="212" t="s">
        <v>191</v>
      </c>
      <c r="EB96" s="212" t="s">
        <v>191</v>
      </c>
      <c r="EC96" s="212" t="s">
        <v>191</v>
      </c>
      <c r="ED96" s="212" t="s">
        <v>191</v>
      </c>
      <c r="EE96" s="212" t="s">
        <v>191</v>
      </c>
      <c r="EF96" s="212" t="s">
        <v>191</v>
      </c>
      <c r="EG96" s="212" t="s">
        <v>191</v>
      </c>
      <c r="EH96" s="212" t="s">
        <v>191</v>
      </c>
      <c r="EI96" s="212" t="s">
        <v>191</v>
      </c>
      <c r="EJ96" s="212" t="s">
        <v>191</v>
      </c>
      <c r="EK96" s="212" t="s">
        <v>191</v>
      </c>
      <c r="EL96" s="212" t="s">
        <v>191</v>
      </c>
      <c r="EM96" s="212" t="s">
        <v>191</v>
      </c>
      <c r="EN96" s="212" t="s">
        <v>191</v>
      </c>
      <c r="EO96" s="212" t="s">
        <v>191</v>
      </c>
      <c r="EP96" s="212" t="s">
        <v>191</v>
      </c>
      <c r="EQ96" s="212" t="s">
        <v>191</v>
      </c>
      <c r="ER96" s="212" t="s">
        <v>191</v>
      </c>
      <c r="ES96" s="212" t="s">
        <v>191</v>
      </c>
      <c r="ET96" s="212" t="s">
        <v>191</v>
      </c>
      <c r="EU96" s="212" t="s">
        <v>191</v>
      </c>
      <c r="EV96" s="212" t="s">
        <v>191</v>
      </c>
      <c r="EW96" s="212" t="s">
        <v>191</v>
      </c>
      <c r="EX96" s="212" t="s">
        <v>191</v>
      </c>
      <c r="EY96" s="212" t="s">
        <v>191</v>
      </c>
      <c r="EZ96" s="212" t="s">
        <v>191</v>
      </c>
      <c r="FA96" s="212" t="s">
        <v>191</v>
      </c>
      <c r="FB96" s="212" t="s">
        <v>191</v>
      </c>
      <c r="FC96" s="212" t="s">
        <v>191</v>
      </c>
      <c r="FD96" s="212" t="s">
        <v>191</v>
      </c>
      <c r="FE96" s="212" t="s">
        <v>191</v>
      </c>
      <c r="FF96" s="212" t="s">
        <v>191</v>
      </c>
      <c r="FG96" s="212" t="s">
        <v>191</v>
      </c>
      <c r="FH96" s="212" t="s">
        <v>191</v>
      </c>
      <c r="FI96" s="212" t="s">
        <v>191</v>
      </c>
      <c r="FJ96" s="212" t="s">
        <v>191</v>
      </c>
      <c r="FK96" s="212" t="s">
        <v>191</v>
      </c>
      <c r="FL96" s="212" t="s">
        <v>191</v>
      </c>
      <c r="FM96" s="212" t="s">
        <v>191</v>
      </c>
      <c r="FN96" s="212" t="s">
        <v>191</v>
      </c>
      <c r="FO96" s="212" t="s">
        <v>191</v>
      </c>
      <c r="FP96" s="212" t="s">
        <v>191</v>
      </c>
      <c r="FQ96" s="212" t="s">
        <v>191</v>
      </c>
      <c r="FR96" s="212" t="s">
        <v>191</v>
      </c>
      <c r="FS96" s="212" t="s">
        <v>191</v>
      </c>
      <c r="FT96" s="212" t="s">
        <v>191</v>
      </c>
      <c r="FU96" s="212" t="s">
        <v>191</v>
      </c>
      <c r="FV96" s="212" t="s">
        <v>191</v>
      </c>
      <c r="FW96" s="212" t="s">
        <v>191</v>
      </c>
      <c r="FX96" s="212" t="s">
        <v>191</v>
      </c>
      <c r="FY96" s="212" t="s">
        <v>191</v>
      </c>
      <c r="FZ96" s="212" t="s">
        <v>191</v>
      </c>
      <c r="GA96" s="212" t="s">
        <v>191</v>
      </c>
      <c r="GB96" s="212" t="s">
        <v>191</v>
      </c>
      <c r="GC96" s="212" t="s">
        <v>191</v>
      </c>
      <c r="GD96" s="212" t="s">
        <v>191</v>
      </c>
    </row>
    <row r="97" spans="2:186">
      <c r="B97" s="213"/>
      <c r="J97" s="284"/>
      <c r="K97" s="285"/>
    </row>
    <row r="98" spans="2:186">
      <c r="B98" s="213"/>
      <c r="J98" s="284"/>
      <c r="K98" s="285"/>
    </row>
    <row r="99" spans="2:186">
      <c r="B99" s="213"/>
      <c r="J99" s="284"/>
      <c r="K99" s="285"/>
    </row>
    <row r="100" spans="2:186">
      <c r="B100" s="213"/>
      <c r="G100" s="212"/>
      <c r="H100" s="212"/>
      <c r="I100" s="212"/>
      <c r="J100" s="284"/>
      <c r="K100" s="285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  <c r="BI100" s="212"/>
      <c r="BJ100" s="212"/>
      <c r="BK100" s="212"/>
      <c r="BL100" s="212"/>
      <c r="BM100" s="212"/>
      <c r="BN100" s="212"/>
      <c r="BO100" s="212"/>
      <c r="BP100" s="212"/>
      <c r="BQ100" s="212"/>
      <c r="BR100" s="212"/>
      <c r="BS100" s="212"/>
      <c r="BT100" s="212"/>
      <c r="BU100" s="212"/>
      <c r="BV100" s="212"/>
      <c r="BW100" s="212"/>
      <c r="BX100" s="212"/>
      <c r="BY100" s="212"/>
      <c r="BZ100" s="212"/>
      <c r="CA100" s="212"/>
      <c r="CB100" s="212"/>
      <c r="CC100" s="212"/>
      <c r="CD100" s="212"/>
      <c r="CE100" s="212"/>
      <c r="CF100" s="212"/>
      <c r="CG100" s="212"/>
      <c r="CH100" s="212"/>
      <c r="CI100" s="212"/>
      <c r="CJ100" s="212"/>
      <c r="CK100" s="212"/>
      <c r="CL100" s="212"/>
      <c r="CM100" s="212"/>
      <c r="CN100" s="212"/>
      <c r="CO100" s="212"/>
      <c r="CP100" s="212"/>
      <c r="CQ100" s="212"/>
      <c r="CR100" s="212"/>
      <c r="CS100" s="212"/>
      <c r="CT100" s="212"/>
      <c r="CU100" s="212"/>
      <c r="CV100" s="212"/>
      <c r="CW100" s="212"/>
      <c r="CX100" s="212"/>
      <c r="CY100" s="212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  <c r="DO100" s="212"/>
      <c r="DP100" s="212"/>
      <c r="DQ100" s="212"/>
      <c r="DR100" s="212"/>
      <c r="DS100" s="212"/>
      <c r="DT100" s="212"/>
      <c r="DU100" s="212"/>
      <c r="DV100" s="212"/>
      <c r="DW100" s="212"/>
      <c r="DX100" s="212"/>
      <c r="DY100" s="212"/>
      <c r="DZ100" s="212"/>
      <c r="EA100" s="212"/>
      <c r="EB100" s="212"/>
      <c r="EC100" s="212"/>
      <c r="ED100" s="212"/>
      <c r="EE100" s="212"/>
      <c r="EF100" s="212"/>
      <c r="EG100" s="212"/>
      <c r="EH100" s="212"/>
      <c r="EI100" s="212"/>
      <c r="EJ100" s="212"/>
      <c r="EK100" s="212"/>
      <c r="EL100" s="212"/>
      <c r="EM100" s="212"/>
      <c r="EN100" s="212"/>
      <c r="EO100" s="212"/>
      <c r="EP100" s="212"/>
      <c r="EQ100" s="212"/>
      <c r="ER100" s="212"/>
      <c r="ES100" s="212"/>
      <c r="ET100" s="212"/>
      <c r="EU100" s="212"/>
      <c r="EV100" s="212"/>
      <c r="EW100" s="212"/>
      <c r="EX100" s="212"/>
      <c r="EY100" s="212"/>
      <c r="EZ100" s="212"/>
      <c r="FA100" s="212"/>
      <c r="FB100" s="212"/>
      <c r="FC100" s="212"/>
      <c r="FD100" s="212"/>
      <c r="FE100" s="212"/>
      <c r="FF100" s="212"/>
      <c r="FG100" s="212"/>
      <c r="FH100" s="212"/>
      <c r="FI100" s="212"/>
      <c r="FJ100" s="212"/>
      <c r="FK100" s="212"/>
      <c r="FL100" s="212"/>
      <c r="FM100" s="212"/>
      <c r="FN100" s="212"/>
      <c r="FO100" s="212"/>
      <c r="FP100" s="212"/>
      <c r="FQ100" s="212"/>
      <c r="FR100" s="212"/>
      <c r="FS100" s="212"/>
      <c r="FT100" s="212"/>
      <c r="FU100" s="212"/>
      <c r="FV100" s="212"/>
      <c r="FW100" s="212"/>
      <c r="FX100" s="212"/>
      <c r="FY100" s="212"/>
      <c r="FZ100" s="212"/>
      <c r="GA100" s="212"/>
      <c r="GB100" s="212"/>
      <c r="GC100" s="212"/>
      <c r="GD100" s="212"/>
    </row>
    <row r="101" spans="2:186">
      <c r="B101" s="213"/>
      <c r="C101" s="213"/>
      <c r="G101" s="212"/>
      <c r="H101" s="212"/>
      <c r="I101" s="212"/>
      <c r="J101" s="284"/>
      <c r="K101" s="285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/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  <c r="BI101" s="212"/>
      <c r="BJ101" s="212"/>
      <c r="BK101" s="212"/>
      <c r="BL101" s="212"/>
      <c r="BM101" s="212"/>
      <c r="BN101" s="212"/>
      <c r="BO101" s="212"/>
      <c r="BP101" s="212"/>
      <c r="BQ101" s="212"/>
      <c r="BR101" s="212"/>
      <c r="BS101" s="212"/>
      <c r="BT101" s="212"/>
      <c r="BU101" s="212"/>
      <c r="BV101" s="212"/>
      <c r="BW101" s="212"/>
      <c r="BX101" s="212"/>
      <c r="BY101" s="212"/>
      <c r="BZ101" s="212"/>
      <c r="CA101" s="212"/>
      <c r="CB101" s="212"/>
      <c r="CC101" s="212"/>
      <c r="CD101" s="212"/>
      <c r="CE101" s="212"/>
      <c r="CF101" s="212"/>
      <c r="CG101" s="212"/>
      <c r="CH101" s="212"/>
      <c r="CI101" s="212"/>
      <c r="CJ101" s="212"/>
      <c r="CK101" s="212"/>
      <c r="CL101" s="212"/>
      <c r="CM101" s="212"/>
      <c r="CN101" s="212"/>
      <c r="CO101" s="212"/>
      <c r="CP101" s="212"/>
      <c r="CQ101" s="212"/>
      <c r="CR101" s="212"/>
      <c r="CS101" s="212"/>
      <c r="CT101" s="212"/>
      <c r="CU101" s="212"/>
      <c r="CV101" s="212"/>
      <c r="CW101" s="212"/>
      <c r="CX101" s="212"/>
      <c r="CY101" s="212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  <c r="DO101" s="212"/>
      <c r="DP101" s="212"/>
      <c r="DQ101" s="212"/>
      <c r="DR101" s="212"/>
      <c r="DS101" s="212"/>
      <c r="DT101" s="212"/>
      <c r="DU101" s="212"/>
      <c r="DV101" s="212"/>
      <c r="DW101" s="212"/>
      <c r="DX101" s="212"/>
      <c r="DY101" s="212"/>
      <c r="DZ101" s="212"/>
      <c r="EA101" s="212"/>
      <c r="EB101" s="212"/>
      <c r="EC101" s="212"/>
      <c r="ED101" s="212"/>
      <c r="EE101" s="212"/>
      <c r="EF101" s="212"/>
      <c r="EG101" s="212"/>
      <c r="EH101" s="212"/>
      <c r="EI101" s="212"/>
      <c r="EJ101" s="212"/>
      <c r="EK101" s="212"/>
      <c r="EL101" s="212"/>
      <c r="EM101" s="212"/>
      <c r="EN101" s="212"/>
      <c r="EO101" s="212"/>
      <c r="EP101" s="212"/>
      <c r="EQ101" s="212"/>
      <c r="ER101" s="212"/>
      <c r="ES101" s="212"/>
      <c r="ET101" s="212"/>
      <c r="EU101" s="212"/>
      <c r="EV101" s="212"/>
      <c r="EW101" s="212"/>
      <c r="EX101" s="212"/>
      <c r="EY101" s="212"/>
      <c r="EZ101" s="212"/>
      <c r="FA101" s="212"/>
      <c r="FB101" s="212"/>
      <c r="FC101" s="212"/>
      <c r="FD101" s="212"/>
      <c r="FE101" s="212"/>
      <c r="FF101" s="212"/>
      <c r="FG101" s="212"/>
      <c r="FH101" s="212"/>
      <c r="FI101" s="212"/>
      <c r="FJ101" s="212"/>
      <c r="FK101" s="212"/>
      <c r="FL101" s="212"/>
      <c r="FM101" s="212"/>
      <c r="FN101" s="212"/>
      <c r="FO101" s="212"/>
      <c r="FP101" s="212"/>
      <c r="FQ101" s="212"/>
      <c r="FR101" s="212"/>
      <c r="FS101" s="212"/>
      <c r="FT101" s="212"/>
      <c r="FU101" s="212"/>
      <c r="FV101" s="212"/>
      <c r="FW101" s="212"/>
      <c r="FX101" s="212"/>
      <c r="FY101" s="212"/>
      <c r="FZ101" s="212"/>
      <c r="GA101" s="212"/>
      <c r="GB101" s="212"/>
      <c r="GC101" s="212"/>
      <c r="GD101" s="212"/>
    </row>
    <row r="102" spans="2:186">
      <c r="B102" s="213"/>
      <c r="C102" s="213"/>
      <c r="J102" s="284"/>
      <c r="K102" s="285"/>
    </row>
    <row r="103" spans="2:186">
      <c r="B103" s="213"/>
      <c r="C103" s="213"/>
      <c r="G103" s="212"/>
      <c r="H103" s="212"/>
      <c r="I103" s="212"/>
      <c r="J103" s="284"/>
      <c r="K103" s="285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/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  <c r="BI103" s="212"/>
      <c r="BJ103" s="212"/>
      <c r="BK103" s="212"/>
      <c r="BL103" s="212"/>
      <c r="BM103" s="212"/>
      <c r="BN103" s="212"/>
      <c r="BO103" s="212"/>
      <c r="BP103" s="212"/>
      <c r="BQ103" s="212"/>
      <c r="BR103" s="212"/>
      <c r="BS103" s="212"/>
      <c r="BT103" s="212"/>
      <c r="BU103" s="212"/>
      <c r="BV103" s="212"/>
      <c r="BW103" s="212"/>
      <c r="BX103" s="212"/>
      <c r="BY103" s="212"/>
      <c r="BZ103" s="212"/>
      <c r="CA103" s="212"/>
      <c r="CB103" s="212"/>
      <c r="CC103" s="212"/>
      <c r="CD103" s="212"/>
      <c r="CE103" s="212"/>
      <c r="CF103" s="212"/>
      <c r="CG103" s="212"/>
      <c r="CH103" s="212"/>
      <c r="CI103" s="212"/>
      <c r="CJ103" s="212"/>
      <c r="CK103" s="212"/>
      <c r="CL103" s="212"/>
      <c r="CM103" s="212"/>
      <c r="CN103" s="212"/>
      <c r="CO103" s="212"/>
      <c r="CP103" s="212"/>
      <c r="CQ103" s="212"/>
      <c r="CR103" s="212"/>
      <c r="CS103" s="212"/>
      <c r="CT103" s="212"/>
      <c r="CU103" s="212"/>
      <c r="CV103" s="212"/>
      <c r="CW103" s="212"/>
      <c r="CX103" s="212"/>
      <c r="CY103" s="212"/>
      <c r="CZ103" s="212"/>
      <c r="DA103" s="212"/>
      <c r="DB103" s="212"/>
      <c r="DC103" s="212"/>
      <c r="DD103" s="212"/>
      <c r="DE103" s="212"/>
      <c r="DF103" s="212"/>
      <c r="DG103" s="212"/>
      <c r="DH103" s="212"/>
      <c r="DI103" s="212"/>
      <c r="DJ103" s="212"/>
      <c r="DK103" s="212"/>
      <c r="DL103" s="212"/>
      <c r="DM103" s="212"/>
      <c r="DN103" s="212"/>
      <c r="DO103" s="212"/>
      <c r="DP103" s="212"/>
      <c r="DQ103" s="212"/>
      <c r="DR103" s="212"/>
      <c r="DS103" s="212"/>
      <c r="DT103" s="212"/>
      <c r="DU103" s="212"/>
      <c r="DV103" s="212"/>
      <c r="DW103" s="212"/>
      <c r="DX103" s="212"/>
      <c r="DY103" s="212"/>
      <c r="DZ103" s="212"/>
      <c r="EA103" s="212"/>
      <c r="EB103" s="212"/>
      <c r="EC103" s="212"/>
      <c r="ED103" s="212"/>
      <c r="EE103" s="212"/>
      <c r="EF103" s="212"/>
      <c r="EG103" s="212"/>
      <c r="EH103" s="212"/>
      <c r="EI103" s="212"/>
      <c r="EJ103" s="212"/>
      <c r="EK103" s="212"/>
      <c r="EL103" s="212"/>
      <c r="EM103" s="212"/>
      <c r="EN103" s="212"/>
      <c r="EO103" s="212"/>
      <c r="EP103" s="212"/>
      <c r="EQ103" s="212"/>
      <c r="ER103" s="212"/>
      <c r="ES103" s="212"/>
      <c r="ET103" s="212"/>
      <c r="EU103" s="212"/>
      <c r="EV103" s="212"/>
      <c r="EW103" s="212"/>
      <c r="EX103" s="212"/>
      <c r="EY103" s="212"/>
      <c r="EZ103" s="212"/>
      <c r="FA103" s="212"/>
      <c r="FB103" s="212"/>
      <c r="FC103" s="212"/>
      <c r="FD103" s="212"/>
      <c r="FE103" s="212"/>
      <c r="FF103" s="212"/>
      <c r="FG103" s="212"/>
      <c r="FH103" s="212"/>
      <c r="FI103" s="212"/>
      <c r="FJ103" s="212"/>
      <c r="FK103" s="212"/>
      <c r="FL103" s="212"/>
      <c r="FM103" s="212"/>
      <c r="FN103" s="212"/>
      <c r="FO103" s="212"/>
      <c r="FP103" s="212"/>
      <c r="FQ103" s="212"/>
      <c r="FR103" s="212"/>
      <c r="FS103" s="212"/>
      <c r="FT103" s="212"/>
      <c r="FU103" s="212"/>
      <c r="FV103" s="212"/>
      <c r="FW103" s="212"/>
      <c r="FX103" s="212"/>
      <c r="FY103" s="212"/>
      <c r="FZ103" s="212"/>
      <c r="GA103" s="212"/>
      <c r="GB103" s="212"/>
      <c r="GC103" s="212"/>
      <c r="GD103" s="212"/>
    </row>
    <row r="104" spans="2:186">
      <c r="B104" s="213"/>
      <c r="C104" s="213"/>
      <c r="J104" s="284"/>
      <c r="K104" s="285"/>
    </row>
    <row r="105" spans="2:186">
      <c r="B105" s="213"/>
      <c r="C105" s="213"/>
      <c r="J105" s="284"/>
      <c r="K105" s="285"/>
    </row>
    <row r="106" spans="2:186">
      <c r="B106" s="213"/>
      <c r="C106" s="213"/>
      <c r="J106" s="284"/>
      <c r="K106" s="285"/>
    </row>
    <row r="107" spans="2:186">
      <c r="B107" s="213"/>
      <c r="C107" s="213"/>
      <c r="J107" s="284"/>
      <c r="K107" s="285"/>
    </row>
    <row r="108" spans="2:186">
      <c r="B108" s="213"/>
      <c r="C108" s="213"/>
      <c r="J108" s="284"/>
      <c r="K108" s="285"/>
    </row>
    <row r="109" spans="2:186">
      <c r="B109" s="213"/>
      <c r="C109" s="213"/>
      <c r="J109" s="284"/>
      <c r="K109" s="285"/>
    </row>
    <row r="110" spans="2:186">
      <c r="B110" s="213"/>
      <c r="C110" s="213"/>
      <c r="J110" s="284"/>
      <c r="K110" s="285"/>
    </row>
    <row r="111" spans="2:186">
      <c r="B111" s="213"/>
      <c r="C111" s="213"/>
      <c r="J111" s="284"/>
      <c r="K111" s="285"/>
    </row>
    <row r="112" spans="2:186">
      <c r="B112" s="213"/>
      <c r="C112" s="213"/>
      <c r="J112" s="284"/>
      <c r="K112" s="285"/>
    </row>
    <row r="113" spans="2:11">
      <c r="B113" s="213"/>
      <c r="C113" s="213"/>
      <c r="J113" s="284"/>
      <c r="K113" s="285"/>
    </row>
    <row r="114" spans="2:11">
      <c r="B114" s="213"/>
      <c r="C114" s="213"/>
      <c r="J114" s="284"/>
      <c r="K114" s="285"/>
    </row>
    <row r="115" spans="2:11">
      <c r="B115" s="213"/>
      <c r="C115" s="213"/>
      <c r="J115" s="284"/>
      <c r="K115" s="285"/>
    </row>
    <row r="116" spans="2:11">
      <c r="B116" s="213"/>
      <c r="C116" s="213"/>
      <c r="J116" s="284"/>
      <c r="K116" s="285"/>
    </row>
    <row r="117" spans="2:11">
      <c r="B117" s="213"/>
      <c r="C117" s="213"/>
      <c r="J117" s="284"/>
      <c r="K117" s="285"/>
    </row>
    <row r="118" spans="2:11">
      <c r="B118" s="213"/>
      <c r="C118" s="213"/>
      <c r="J118" s="284"/>
      <c r="K118" s="285"/>
    </row>
    <row r="119" spans="2:11">
      <c r="B119" s="213"/>
      <c r="C119" s="213"/>
      <c r="J119" s="284"/>
      <c r="K119" s="285"/>
    </row>
    <row r="120" spans="2:11">
      <c r="B120" s="213"/>
      <c r="C120" s="213"/>
      <c r="J120" s="284"/>
      <c r="K120" s="285"/>
    </row>
    <row r="121" spans="2:11">
      <c r="B121" s="213"/>
      <c r="C121" s="213"/>
      <c r="J121" s="284"/>
      <c r="K121" s="285"/>
    </row>
    <row r="122" spans="2:11">
      <c r="B122" s="213"/>
      <c r="C122" s="213"/>
      <c r="J122" s="284"/>
      <c r="K122" s="285"/>
    </row>
    <row r="123" spans="2:11">
      <c r="B123" s="213"/>
      <c r="C123" s="213"/>
      <c r="J123" s="284"/>
      <c r="K123" s="285"/>
    </row>
    <row r="124" spans="2:11">
      <c r="B124" s="213"/>
      <c r="C124" s="213"/>
      <c r="J124" s="284"/>
      <c r="K124" s="285"/>
    </row>
    <row r="125" spans="2:11">
      <c r="B125" s="213"/>
      <c r="C125" s="213"/>
      <c r="J125" s="284"/>
      <c r="K125" s="285"/>
    </row>
    <row r="126" spans="2:11">
      <c r="B126" s="213"/>
      <c r="C126" s="213"/>
      <c r="J126" s="284"/>
      <c r="K126" s="285"/>
    </row>
    <row r="127" spans="2:11">
      <c r="B127" s="213"/>
      <c r="C127" s="213"/>
      <c r="J127" s="284"/>
      <c r="K127" s="285"/>
    </row>
    <row r="128" spans="2:11">
      <c r="B128" s="213"/>
      <c r="C128" s="213"/>
      <c r="J128" s="284"/>
      <c r="K128" s="285"/>
    </row>
    <row r="129" spans="2:11">
      <c r="B129" s="213"/>
      <c r="C129" s="213"/>
      <c r="J129" s="284"/>
      <c r="K129" s="285"/>
    </row>
    <row r="130" spans="2:11">
      <c r="B130" s="213"/>
      <c r="C130" s="213"/>
      <c r="J130" s="284"/>
      <c r="K130" s="285"/>
    </row>
    <row r="131" spans="2:11">
      <c r="B131" s="213"/>
      <c r="C131" s="213"/>
      <c r="J131" s="284"/>
      <c r="K131" s="285"/>
    </row>
    <row r="132" spans="2:11">
      <c r="B132" s="213"/>
      <c r="C132" s="213"/>
      <c r="J132" s="284"/>
      <c r="K132" s="285"/>
    </row>
    <row r="133" spans="2:11">
      <c r="B133" s="213"/>
      <c r="C133" s="213"/>
      <c r="J133" s="284"/>
      <c r="K133" s="285"/>
    </row>
    <row r="134" spans="2:11">
      <c r="B134" s="213"/>
      <c r="C134" s="213"/>
      <c r="J134" s="284"/>
      <c r="K134" s="285"/>
    </row>
    <row r="135" spans="2:11">
      <c r="B135" s="213"/>
      <c r="C135" s="213"/>
      <c r="J135" s="284"/>
      <c r="K135" s="285"/>
    </row>
    <row r="136" spans="2:11">
      <c r="B136" s="213"/>
      <c r="C136" s="213"/>
      <c r="J136" s="284"/>
      <c r="K136" s="285"/>
    </row>
    <row r="137" spans="2:11">
      <c r="B137" s="213"/>
      <c r="C137" s="213"/>
      <c r="J137" s="284"/>
      <c r="K137" s="285"/>
    </row>
    <row r="138" spans="2:11">
      <c r="B138" s="213"/>
      <c r="C138" s="213"/>
      <c r="J138" s="284"/>
      <c r="K138" s="285"/>
    </row>
    <row r="139" spans="2:11">
      <c r="B139" s="213"/>
      <c r="C139" s="213"/>
      <c r="J139" s="284"/>
      <c r="K139" s="285"/>
    </row>
    <row r="140" spans="2:11">
      <c r="B140" s="213"/>
      <c r="C140" s="213"/>
      <c r="J140" s="284"/>
      <c r="K140" s="285"/>
    </row>
    <row r="141" spans="2:11">
      <c r="B141" s="213"/>
      <c r="C141" s="213"/>
      <c r="J141" s="284"/>
      <c r="K141" s="285"/>
    </row>
    <row r="142" spans="2:11">
      <c r="B142" s="213"/>
      <c r="C142" s="213"/>
      <c r="J142" s="284"/>
      <c r="K142" s="285"/>
    </row>
    <row r="143" spans="2:11">
      <c r="B143" s="213"/>
      <c r="C143" s="213"/>
      <c r="J143" s="284"/>
      <c r="K143" s="285"/>
    </row>
    <row r="144" spans="2:11">
      <c r="B144" s="213"/>
      <c r="C144" s="213"/>
      <c r="J144" s="284"/>
      <c r="K144" s="285"/>
    </row>
    <row r="145" spans="2:11">
      <c r="B145" s="213"/>
      <c r="C145" s="213"/>
      <c r="J145" s="284"/>
      <c r="K145" s="285"/>
    </row>
    <row r="146" spans="2:11">
      <c r="B146" s="213"/>
      <c r="C146" s="213"/>
      <c r="J146" s="284"/>
      <c r="K146" s="285"/>
    </row>
    <row r="147" spans="2:11">
      <c r="B147" s="213"/>
      <c r="C147" s="213"/>
      <c r="J147" s="284"/>
      <c r="K147" s="285"/>
    </row>
    <row r="148" spans="2:11">
      <c r="B148" s="213"/>
      <c r="C148" s="213"/>
      <c r="J148" s="284"/>
      <c r="K148" s="285"/>
    </row>
    <row r="149" spans="2:11">
      <c r="B149" s="213"/>
      <c r="C149" s="213"/>
      <c r="J149" s="284"/>
      <c r="K149" s="285"/>
    </row>
    <row r="150" spans="2:11">
      <c r="B150" s="213"/>
      <c r="C150" s="213"/>
      <c r="J150" s="284"/>
      <c r="K150" s="285"/>
    </row>
    <row r="151" spans="2:11">
      <c r="B151" s="213"/>
      <c r="C151" s="213"/>
      <c r="J151" s="284"/>
      <c r="K151" s="285"/>
    </row>
    <row r="152" spans="2:11">
      <c r="B152" s="213"/>
      <c r="C152" s="213"/>
      <c r="J152" s="284"/>
      <c r="K152" s="285"/>
    </row>
    <row r="153" spans="2:11">
      <c r="B153" s="213"/>
      <c r="C153" s="213"/>
      <c r="J153" s="284"/>
      <c r="K153" s="285"/>
    </row>
    <row r="154" spans="2:11">
      <c r="B154" s="213"/>
      <c r="C154" s="213"/>
      <c r="J154" s="284"/>
      <c r="K154" s="285"/>
    </row>
    <row r="155" spans="2:11">
      <c r="B155" s="213"/>
      <c r="C155" s="213"/>
      <c r="J155" s="284"/>
      <c r="K155" s="285"/>
    </row>
    <row r="156" spans="2:11">
      <c r="B156" s="213"/>
      <c r="C156" s="213"/>
      <c r="J156" s="284"/>
      <c r="K156" s="285"/>
    </row>
    <row r="157" spans="2:11">
      <c r="B157" s="213"/>
      <c r="C157" s="213"/>
      <c r="J157" s="284"/>
      <c r="K157" s="285"/>
    </row>
    <row r="158" spans="2:11">
      <c r="B158" s="213"/>
      <c r="C158" s="213"/>
      <c r="J158" s="284"/>
      <c r="K158" s="285"/>
    </row>
    <row r="159" spans="2:11">
      <c r="B159" s="213"/>
      <c r="C159" s="213"/>
      <c r="J159" s="284"/>
      <c r="K159" s="285"/>
    </row>
    <row r="160" spans="2:11">
      <c r="B160" s="213"/>
      <c r="C160" s="213"/>
      <c r="J160" s="284"/>
      <c r="K160" s="285"/>
    </row>
    <row r="161" spans="2:11">
      <c r="B161" s="213"/>
      <c r="C161" s="213"/>
      <c r="J161" s="284"/>
      <c r="K161" s="285"/>
    </row>
    <row r="162" spans="2:11">
      <c r="B162" s="213"/>
      <c r="C162" s="213"/>
      <c r="J162" s="284"/>
      <c r="K162" s="285"/>
    </row>
    <row r="163" spans="2:11">
      <c r="B163" s="213"/>
      <c r="C163" s="213"/>
      <c r="J163" s="284"/>
      <c r="K163" s="285"/>
    </row>
    <row r="164" spans="2:11">
      <c r="B164" s="213"/>
      <c r="C164" s="213"/>
      <c r="J164" s="284"/>
      <c r="K164" s="285"/>
    </row>
    <row r="165" spans="2:11">
      <c r="B165" s="213"/>
      <c r="C165" s="213"/>
      <c r="J165" s="284"/>
      <c r="K165" s="285"/>
    </row>
    <row r="166" spans="2:11">
      <c r="B166" s="213"/>
      <c r="C166" s="213"/>
      <c r="J166" s="284"/>
      <c r="K166" s="285"/>
    </row>
    <row r="167" spans="2:11">
      <c r="B167" s="213"/>
      <c r="C167" s="213"/>
      <c r="J167" s="284"/>
      <c r="K167" s="285"/>
    </row>
    <row r="168" spans="2:11">
      <c r="B168" s="213"/>
      <c r="C168" s="213"/>
      <c r="J168" s="284"/>
      <c r="K168" s="285"/>
    </row>
    <row r="169" spans="2:11">
      <c r="B169" s="213"/>
      <c r="C169" s="213"/>
      <c r="J169" s="284"/>
      <c r="K169" s="285"/>
    </row>
    <row r="170" spans="2:11">
      <c r="B170" s="213"/>
      <c r="C170" s="213"/>
      <c r="J170" s="284"/>
      <c r="K170" s="285"/>
    </row>
    <row r="171" spans="2:11">
      <c r="B171" s="213"/>
      <c r="C171" s="213"/>
      <c r="J171" s="284"/>
      <c r="K171" s="285"/>
    </row>
    <row r="172" spans="2:11">
      <c r="B172" s="213"/>
      <c r="C172" s="213"/>
      <c r="J172" s="284"/>
      <c r="K172" s="285"/>
    </row>
    <row r="173" spans="2:11">
      <c r="B173" s="213"/>
      <c r="C173" s="213"/>
      <c r="J173" s="284"/>
      <c r="K173" s="285"/>
    </row>
    <row r="174" spans="2:11">
      <c r="B174" s="213"/>
      <c r="C174" s="213"/>
      <c r="J174" s="284"/>
      <c r="K174" s="285"/>
    </row>
    <row r="175" spans="2:11">
      <c r="B175" s="213"/>
      <c r="C175" s="213"/>
      <c r="J175" s="284"/>
      <c r="K175" s="285"/>
    </row>
    <row r="176" spans="2:11">
      <c r="B176" s="213"/>
      <c r="C176" s="213"/>
      <c r="J176" s="284"/>
      <c r="K176" s="285"/>
    </row>
    <row r="177" spans="2:11">
      <c r="B177" s="213"/>
      <c r="C177" s="213"/>
      <c r="J177" s="284"/>
      <c r="K177" s="285"/>
    </row>
    <row r="178" spans="2:11">
      <c r="B178" s="213"/>
      <c r="C178" s="213"/>
      <c r="J178" s="284"/>
      <c r="K178" s="285"/>
    </row>
    <row r="179" spans="2:11">
      <c r="B179" s="213"/>
      <c r="C179" s="213"/>
      <c r="J179" s="284"/>
      <c r="K179" s="285"/>
    </row>
    <row r="180" spans="2:11">
      <c r="B180" s="213"/>
      <c r="C180" s="213"/>
      <c r="J180" s="284"/>
      <c r="K180" s="285"/>
    </row>
    <row r="181" spans="2:11">
      <c r="C181" s="213"/>
      <c r="J181" s="284"/>
      <c r="K181" s="285"/>
    </row>
    <row r="182" spans="2:11">
      <c r="C182" s="213"/>
      <c r="J182" s="284"/>
      <c r="K182" s="285"/>
    </row>
    <row r="183" spans="2:11">
      <c r="C183" s="213"/>
      <c r="J183" s="284"/>
      <c r="K183" s="285"/>
    </row>
    <row r="184" spans="2:11">
      <c r="C184" s="213"/>
      <c r="J184" s="284"/>
      <c r="K184" s="285"/>
    </row>
    <row r="185" spans="2:11">
      <c r="J185" s="284"/>
      <c r="K185" s="285"/>
    </row>
    <row r="186" spans="2:11">
      <c r="J186" s="284"/>
      <c r="K186" s="285"/>
    </row>
    <row r="187" spans="2:11">
      <c r="J187" s="284"/>
      <c r="K187" s="285"/>
    </row>
    <row r="188" spans="2:11">
      <c r="J188" s="284"/>
      <c r="K188" s="285"/>
    </row>
    <row r="189" spans="2:11">
      <c r="J189" s="284"/>
      <c r="K189" s="285"/>
    </row>
    <row r="190" spans="2:11">
      <c r="J190" s="284"/>
      <c r="K190" s="285"/>
    </row>
    <row r="191" spans="2:11">
      <c r="J191" s="284"/>
      <c r="K191" s="285"/>
    </row>
    <row r="192" spans="2:11">
      <c r="J192" s="284"/>
      <c r="K192" s="285"/>
    </row>
    <row r="193" spans="10:11">
      <c r="J193" s="284"/>
      <c r="K193" s="285"/>
    </row>
    <row r="194" spans="10:11">
      <c r="J194" s="284"/>
      <c r="K194" s="285"/>
    </row>
    <row r="195" spans="10:11">
      <c r="J195" s="284"/>
      <c r="K195" s="285"/>
    </row>
    <row r="196" spans="10:11">
      <c r="J196" s="284"/>
      <c r="K196" s="285"/>
    </row>
    <row r="197" spans="10:11">
      <c r="J197" s="284"/>
      <c r="K197" s="285"/>
    </row>
    <row r="198" spans="10:11">
      <c r="J198" s="284"/>
      <c r="K198" s="285"/>
    </row>
    <row r="199" spans="10:11">
      <c r="J199" s="284"/>
      <c r="K199" s="285"/>
    </row>
    <row r="200" spans="10:11">
      <c r="J200" s="284"/>
      <c r="K200" s="285"/>
    </row>
    <row r="201" spans="10:11">
      <c r="J201" s="284"/>
      <c r="K201" s="285"/>
    </row>
    <row r="202" spans="10:11">
      <c r="J202" s="284"/>
      <c r="K202" s="285"/>
    </row>
    <row r="203" spans="10:11">
      <c r="J203" s="284"/>
      <c r="K203" s="285"/>
    </row>
    <row r="204" spans="10:11">
      <c r="J204" s="284"/>
      <c r="K204" s="285"/>
    </row>
    <row r="205" spans="10:11">
      <c r="J205" s="284"/>
      <c r="K205" s="285"/>
    </row>
    <row r="206" spans="10:11">
      <c r="J206" s="284"/>
      <c r="K206" s="285"/>
    </row>
    <row r="207" spans="10:11">
      <c r="J207" s="284"/>
      <c r="K207" s="285"/>
    </row>
    <row r="208" spans="10:11">
      <c r="J208" s="284"/>
      <c r="K208" s="285"/>
    </row>
    <row r="209" spans="10:11">
      <c r="J209" s="284"/>
      <c r="K209" s="285"/>
    </row>
    <row r="210" spans="10:11">
      <c r="J210" s="284"/>
      <c r="K210" s="285"/>
    </row>
    <row r="211" spans="10:11">
      <c r="J211" s="284"/>
      <c r="K211" s="285"/>
    </row>
    <row r="212" spans="10:11">
      <c r="J212" s="284"/>
      <c r="K212" s="285"/>
    </row>
    <row r="213" spans="10:11">
      <c r="J213" s="284"/>
      <c r="K213" s="285"/>
    </row>
    <row r="214" spans="10:11">
      <c r="J214" s="284"/>
      <c r="K214" s="285"/>
    </row>
    <row r="215" spans="10:11">
      <c r="J215" s="284"/>
      <c r="K215" s="285"/>
    </row>
    <row r="216" spans="10:11">
      <c r="J216" s="284"/>
      <c r="K216" s="285"/>
    </row>
    <row r="217" spans="10:11">
      <c r="J217" s="284"/>
      <c r="K217" s="285"/>
    </row>
    <row r="218" spans="10:11">
      <c r="J218" s="284"/>
      <c r="K218" s="285"/>
    </row>
    <row r="219" spans="10:11">
      <c r="J219" s="284"/>
      <c r="K219" s="285"/>
    </row>
    <row r="220" spans="10:11">
      <c r="J220" s="284"/>
      <c r="K220" s="285"/>
    </row>
    <row r="221" spans="10:11">
      <c r="J221" s="284"/>
      <c r="K221" s="285"/>
    </row>
    <row r="222" spans="10:11">
      <c r="J222" s="284"/>
      <c r="K222" s="285"/>
    </row>
    <row r="223" spans="10:11">
      <c r="J223" s="284"/>
      <c r="K223" s="285"/>
    </row>
    <row r="224" spans="10:11">
      <c r="J224" s="284"/>
      <c r="K224" s="285"/>
    </row>
    <row r="225" spans="10:11">
      <c r="J225" s="284"/>
      <c r="K225" s="285"/>
    </row>
    <row r="226" spans="10:11">
      <c r="J226" s="284"/>
      <c r="K226" s="285"/>
    </row>
    <row r="227" spans="10:11">
      <c r="J227" s="284"/>
      <c r="K227" s="285"/>
    </row>
    <row r="228" spans="10:11">
      <c r="J228" s="284"/>
      <c r="K228" s="285"/>
    </row>
    <row r="229" spans="10:11">
      <c r="J229" s="284"/>
      <c r="K229" s="285"/>
    </row>
    <row r="230" spans="10:11">
      <c r="J230" s="284"/>
      <c r="K230" s="285"/>
    </row>
    <row r="231" spans="10:11">
      <c r="J231" s="284"/>
      <c r="K231" s="285"/>
    </row>
    <row r="232" spans="10:11">
      <c r="J232" s="284"/>
      <c r="K232" s="285"/>
    </row>
    <row r="233" spans="10:11">
      <c r="J233" s="284"/>
      <c r="K233" s="285"/>
    </row>
    <row r="234" spans="10:11">
      <c r="J234" s="284"/>
      <c r="K234" s="285"/>
    </row>
    <row r="235" spans="10:11">
      <c r="J235" s="284"/>
      <c r="K235" s="285"/>
    </row>
    <row r="236" spans="10:11">
      <c r="J236" s="284"/>
      <c r="K236" s="285"/>
    </row>
    <row r="237" spans="10:11">
      <c r="J237" s="284"/>
      <c r="K237" s="285"/>
    </row>
    <row r="238" spans="10:11">
      <c r="J238" s="284"/>
      <c r="K238" s="285"/>
    </row>
    <row r="239" spans="10:11">
      <c r="J239" s="284"/>
      <c r="K239" s="285"/>
    </row>
    <row r="240" spans="10:11">
      <c r="J240" s="284"/>
      <c r="K240" s="285"/>
    </row>
    <row r="241" spans="10:11">
      <c r="J241" s="284"/>
      <c r="K241" s="285"/>
    </row>
    <row r="242" spans="10:11">
      <c r="J242" s="284"/>
      <c r="K242" s="285"/>
    </row>
    <row r="243" spans="10:11">
      <c r="J243" s="284"/>
      <c r="K243" s="285"/>
    </row>
    <row r="244" spans="10:11">
      <c r="J244" s="284"/>
      <c r="K244" s="285"/>
    </row>
    <row r="245" spans="10:11">
      <c r="J245" s="284"/>
      <c r="K245" s="285"/>
    </row>
    <row r="246" spans="10:11">
      <c r="J246" s="284"/>
      <c r="K246" s="285"/>
    </row>
    <row r="247" spans="10:11">
      <c r="J247" s="284"/>
      <c r="K247" s="285"/>
    </row>
    <row r="248" spans="10:11">
      <c r="J248" s="284"/>
      <c r="K248" s="285"/>
    </row>
    <row r="249" spans="10:11">
      <c r="J249" s="284"/>
      <c r="K249" s="285"/>
    </row>
    <row r="250" spans="10:11">
      <c r="J250" s="284"/>
      <c r="K250" s="285"/>
    </row>
    <row r="251" spans="10:11">
      <c r="J251" s="284"/>
      <c r="K251" s="285"/>
    </row>
    <row r="252" spans="10:11">
      <c r="J252" s="284"/>
      <c r="K252" s="285"/>
    </row>
    <row r="253" spans="10:11">
      <c r="J253" s="284"/>
      <c r="K253" s="285"/>
    </row>
    <row r="254" spans="10:11">
      <c r="J254" s="284"/>
      <c r="K254" s="285"/>
    </row>
    <row r="255" spans="10:11">
      <c r="J255" s="284"/>
      <c r="K255" s="285"/>
    </row>
    <row r="256" spans="10:11">
      <c r="J256" s="284"/>
      <c r="K256" s="285"/>
    </row>
    <row r="257" spans="10:11">
      <c r="J257" s="284"/>
      <c r="K257" s="285"/>
    </row>
    <row r="258" spans="10:11">
      <c r="J258" s="284"/>
      <c r="K258" s="285"/>
    </row>
    <row r="259" spans="10:11">
      <c r="J259" s="284"/>
      <c r="K259" s="285"/>
    </row>
    <row r="260" spans="10:11">
      <c r="J260" s="284"/>
      <c r="K260" s="285"/>
    </row>
    <row r="261" spans="10:11">
      <c r="J261" s="284"/>
      <c r="K261" s="285"/>
    </row>
    <row r="262" spans="10:11">
      <c r="J262" s="284"/>
      <c r="K262" s="285"/>
    </row>
    <row r="263" spans="10:11">
      <c r="J263" s="284"/>
      <c r="K263" s="285"/>
    </row>
    <row r="264" spans="10:11">
      <c r="J264" s="284"/>
      <c r="K264" s="285"/>
    </row>
    <row r="265" spans="10:11">
      <c r="J265" s="284"/>
      <c r="K265" s="285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EL266"/>
  <sheetViews>
    <sheetView topLeftCell="A64" zoomScale="80" zoomScaleNormal="80" workbookViewId="0">
      <selection activeCell="E18" sqref="E18"/>
    </sheetView>
  </sheetViews>
  <sheetFormatPr defaultColWidth="9.140625" defaultRowHeight="15"/>
  <cols>
    <col min="1" max="1" width="9.140625" style="239"/>
    <col min="2" max="2" width="24.5703125" style="32" bestFit="1" customWidth="1"/>
    <col min="3" max="3" width="9.140625" style="32"/>
    <col min="4" max="5" width="10.85546875" style="32" customWidth="1"/>
    <col min="6" max="6" width="26.28515625" style="32" customWidth="1"/>
    <col min="7" max="7" width="9.42578125" style="8" bestFit="1" customWidth="1"/>
    <col min="8" max="21" width="9.85546875" style="8" bestFit="1" customWidth="1"/>
    <col min="22" max="22" width="9.7109375" style="32" bestFit="1" customWidth="1"/>
    <col min="23" max="23" width="10.5703125" style="32" bestFit="1" customWidth="1"/>
    <col min="24" max="24" width="9.140625" style="32"/>
    <col min="25" max="25" width="9.7109375" style="32" bestFit="1" customWidth="1"/>
    <col min="26" max="31" width="9.140625" style="32"/>
    <col min="32" max="32" width="9.7109375" style="8" bestFit="1" customWidth="1"/>
    <col min="33" max="34" width="9.140625" style="8"/>
    <col min="35" max="35" width="9.140625" style="41"/>
    <col min="36" max="36" width="9.7109375" style="41" bestFit="1" customWidth="1"/>
    <col min="37" max="37" width="10.5703125" style="41" bestFit="1" customWidth="1"/>
    <col min="38" max="38" width="9.140625" style="41"/>
    <col min="39" max="39" width="9.7109375" style="41" bestFit="1" customWidth="1"/>
    <col min="40" max="45" width="9.140625" style="41"/>
    <col min="46" max="46" width="9.7109375" style="45" bestFit="1" customWidth="1"/>
    <col min="47" max="52" width="9.140625" style="45"/>
    <col min="53" max="53" width="9.140625" style="41"/>
    <col min="54" max="16384" width="9.140625" style="32"/>
  </cols>
  <sheetData>
    <row r="1" spans="1:142" s="41" customFormat="1">
      <c r="A1" s="239">
        <f>+ROW(B1)-1</f>
        <v>0</v>
      </c>
      <c r="B1" s="32"/>
      <c r="C1" s="32"/>
      <c r="D1" s="32"/>
      <c r="E1" s="32"/>
      <c r="F1" s="32"/>
      <c r="G1" s="271">
        <f>+$AJ$2</f>
        <v>41275</v>
      </c>
      <c r="H1" s="271">
        <f>+DATE(YEAR(G1)+1,1,1)</f>
        <v>41640</v>
      </c>
      <c r="I1" s="271">
        <f>+DATE(YEAR(H1)+1,1,1)</f>
        <v>42005</v>
      </c>
      <c r="J1" s="271">
        <f t="shared" ref="J1" si="0">+DATE(YEAR(I1)+1,1,1)</f>
        <v>42370</v>
      </c>
      <c r="K1" s="271">
        <f t="shared" ref="K1" si="1">+DATE(YEAR(J1)+1,1,1)</f>
        <v>42736</v>
      </c>
      <c r="L1" s="271">
        <f t="shared" ref="L1" si="2">+DATE(YEAR(K1)+1,1,1)</f>
        <v>43101</v>
      </c>
      <c r="M1" s="271">
        <f t="shared" ref="M1" si="3">+DATE(YEAR(L1)+1,1,1)</f>
        <v>43466</v>
      </c>
      <c r="N1" s="271">
        <f t="shared" ref="N1" si="4">+DATE(YEAR(M1)+1,1,1)</f>
        <v>43831</v>
      </c>
      <c r="O1" s="271">
        <f t="shared" ref="O1" si="5">+DATE(YEAR(N1)+1,1,1)</f>
        <v>44197</v>
      </c>
      <c r="P1" s="271">
        <f t="shared" ref="P1" si="6">+DATE(YEAR(O1)+1,1,1)</f>
        <v>44562</v>
      </c>
      <c r="Q1" s="271">
        <f t="shared" ref="Q1" si="7">+DATE(YEAR(P1)+1,1,1)</f>
        <v>44927</v>
      </c>
      <c r="R1" s="271">
        <f t="shared" ref="R1" si="8">+DATE(YEAR(Q1)+1,1,1)</f>
        <v>45292</v>
      </c>
      <c r="S1" s="271">
        <f t="shared" ref="S1" si="9">+DATE(YEAR(R1)+1,1,1)</f>
        <v>45658</v>
      </c>
      <c r="T1" s="271">
        <f t="shared" ref="T1:U1" si="10">+DATE(YEAR(S1)+1,1,1)</f>
        <v>46023</v>
      </c>
      <c r="U1" s="271">
        <f t="shared" si="10"/>
        <v>46388</v>
      </c>
      <c r="V1" s="32"/>
      <c r="W1" s="32"/>
      <c r="X1" s="32"/>
      <c r="Y1" s="284"/>
      <c r="Z1" s="32"/>
      <c r="AA1" s="32"/>
      <c r="AB1" s="32"/>
      <c r="AC1" s="32"/>
      <c r="AD1" s="32"/>
      <c r="AE1" s="32"/>
      <c r="AF1" s="8"/>
      <c r="AG1" s="399"/>
      <c r="AH1" s="399"/>
      <c r="AI1" s="41" t="s">
        <v>131</v>
      </c>
      <c r="AM1" s="27">
        <f>+AJ2</f>
        <v>41275</v>
      </c>
      <c r="AN1" s="41" t="str">
        <f>+VLOOKUP(AO1,$AQ$1:$AR$197,2,FALSE)</f>
        <v>g</v>
      </c>
      <c r="AO1" s="400">
        <v>7</v>
      </c>
      <c r="AP1" s="41">
        <f t="shared" ref="AP1:AP32" si="11">+MATCH(AM1,$AT$1:$AT$121)</f>
        <v>26</v>
      </c>
      <c r="AQ1" s="41">
        <v>1</v>
      </c>
      <c r="AR1" s="41" t="s">
        <v>111</v>
      </c>
      <c r="AT1" s="462" t="s">
        <v>324</v>
      </c>
      <c r="AU1" s="141" t="s">
        <v>140</v>
      </c>
      <c r="AV1" s="141" t="s">
        <v>141</v>
      </c>
      <c r="AW1" s="141" t="s">
        <v>142</v>
      </c>
      <c r="AX1" s="141" t="s">
        <v>143</v>
      </c>
      <c r="AY1" s="141" t="s">
        <v>144</v>
      </c>
      <c r="AZ1" s="141" t="s">
        <v>145</v>
      </c>
      <c r="BA1" s="141" t="s">
        <v>135</v>
      </c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</row>
    <row r="2" spans="1:142" s="41" customFormat="1">
      <c r="A2" s="239">
        <f t="shared" ref="A2:A61" si="12">+ROW(B2)-1</f>
        <v>1</v>
      </c>
      <c r="B2" s="23" t="s">
        <v>55</v>
      </c>
      <c r="C2" s="23" t="s">
        <v>33</v>
      </c>
      <c r="D2" s="23" t="s">
        <v>66</v>
      </c>
      <c r="E2" s="458"/>
      <c r="F2" s="23" t="s">
        <v>75</v>
      </c>
      <c r="G2" s="401">
        <f>+YEAR(G1)</f>
        <v>2013</v>
      </c>
      <c r="H2" s="401">
        <f t="shared" ref="H2:J2" si="13">+YEAR(H1)</f>
        <v>2014</v>
      </c>
      <c r="I2" s="401">
        <f t="shared" si="13"/>
        <v>2015</v>
      </c>
      <c r="J2" s="401">
        <f t="shared" si="13"/>
        <v>2016</v>
      </c>
      <c r="K2" s="401">
        <f t="shared" ref="K2:P2" si="14">+YEAR(K1)</f>
        <v>2017</v>
      </c>
      <c r="L2" s="401">
        <f t="shared" si="14"/>
        <v>2018</v>
      </c>
      <c r="M2" s="401">
        <f t="shared" si="14"/>
        <v>2019</v>
      </c>
      <c r="N2" s="401">
        <f t="shared" si="14"/>
        <v>2020</v>
      </c>
      <c r="O2" s="401">
        <f t="shared" si="14"/>
        <v>2021</v>
      </c>
      <c r="P2" s="401">
        <f t="shared" si="14"/>
        <v>2022</v>
      </c>
      <c r="Q2" s="401">
        <f t="shared" ref="Q2:T2" si="15">+YEAR(Q1)</f>
        <v>2023</v>
      </c>
      <c r="R2" s="401">
        <f t="shared" si="15"/>
        <v>2024</v>
      </c>
      <c r="S2" s="401">
        <f t="shared" si="15"/>
        <v>2025</v>
      </c>
      <c r="T2" s="401">
        <f t="shared" si="15"/>
        <v>2026</v>
      </c>
      <c r="U2" s="401">
        <f t="shared" ref="U2" si="16">+YEAR(U1)</f>
        <v>2027</v>
      </c>
      <c r="V2" s="284"/>
      <c r="W2" s="284"/>
      <c r="X2" s="32"/>
      <c r="Y2" s="284"/>
      <c r="Z2" s="32"/>
      <c r="AA2" s="32"/>
      <c r="AB2" s="32"/>
      <c r="AC2" s="32"/>
      <c r="AD2" s="32"/>
      <c r="AE2" s="32"/>
      <c r="AF2" s="321"/>
      <c r="AG2" s="8"/>
      <c r="AH2" s="8"/>
      <c r="AI2" s="41">
        <f>+YEAR(AJ2)</f>
        <v>2013</v>
      </c>
      <c r="AJ2" s="49">
        <f>+'Monthly Sources and Uses'!$C$2</f>
        <v>41275</v>
      </c>
      <c r="AK2" s="27">
        <f>+DATE(YEAR(AJ2),12,1)</f>
        <v>41609</v>
      </c>
      <c r="AM2" s="27">
        <f>+EDATE(AM1,1)</f>
        <v>41306</v>
      </c>
      <c r="AN2" s="41" t="str">
        <f t="shared" ref="AN2:AN32" si="17">+VLOOKUP(AO2,$AQ$1:$AR$197,2,FALSE)</f>
        <v>h</v>
      </c>
      <c r="AO2" s="41">
        <f>+AO1+1</f>
        <v>8</v>
      </c>
      <c r="AP2" s="41">
        <f t="shared" si="11"/>
        <v>27</v>
      </c>
      <c r="AQ2" s="41">
        <f>+AQ1+1</f>
        <v>2</v>
      </c>
      <c r="AR2" s="41" t="s">
        <v>112</v>
      </c>
      <c r="AT2" s="139">
        <v>40544</v>
      </c>
      <c r="AU2" s="142">
        <v>336</v>
      </c>
      <c r="AV2" s="142">
        <v>408</v>
      </c>
      <c r="AW2" s="142">
        <v>504</v>
      </c>
      <c r="AX2" s="142">
        <v>160</v>
      </c>
      <c r="AY2" s="142">
        <v>80</v>
      </c>
      <c r="AZ2" s="142">
        <v>168</v>
      </c>
      <c r="BA2" s="142">
        <f>+AU2+AV2</f>
        <v>744</v>
      </c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</row>
    <row r="3" spans="1:142" s="41" customFormat="1">
      <c r="A3" s="239">
        <f t="shared" si="12"/>
        <v>2</v>
      </c>
      <c r="B3" s="23" t="s">
        <v>186</v>
      </c>
      <c r="C3" s="23" t="s">
        <v>76</v>
      </c>
      <c r="D3" s="23" t="s">
        <v>68</v>
      </c>
      <c r="E3" s="458"/>
      <c r="F3" s="23" t="s">
        <v>77</v>
      </c>
      <c r="G3" s="379" t="str">
        <f ca="1">+IF(ISERROR(AVERAGE(INDIRECT("'Prices'!"&amp;VLOOKUP(G$1,$AM$1:$AN$197,2,FALSE)&amp;$A3&amp;":"&amp;VLOOKUP(DATE(YEAR(G$1),12,1),$AM$1:$AN$197,2,FALSE)&amp;$A3))),"",AVERAGE(INDIRECT("'Prices'!"&amp;VLOOKUP(G$1,$AM$1:$AN$197,2,FALSE)&amp;$A3&amp;":"&amp;VLOOKUP(DATE(YEAR(G$1),12,1),$AM$1:$AN$197,2,FALSE)&amp;$A3)))</f>
        <v/>
      </c>
      <c r="H3" s="379" t="str">
        <f t="shared" ref="H3:U19" ca="1" si="18">+IF(ISERROR(AVERAGE(INDIRECT("'Prices'!"&amp;VLOOKUP(H$1,$AM$1:$AN$197,2,FALSE)&amp;$A3&amp;":"&amp;VLOOKUP(DATE(YEAR(H$1),12,1),$AM$1:$AN$197,2,FALSE)&amp;$A3))),"",AVERAGE(INDIRECT("'Prices'!"&amp;VLOOKUP(H$1,$AM$1:$AN$197,2,FALSE)&amp;$A3&amp;":"&amp;VLOOKUP(DATE(YEAR(H$1),12,1),$AM$1:$AN$197,2,FALSE)&amp;$A3)))</f>
        <v/>
      </c>
      <c r="I3" s="379" t="str">
        <f t="shared" ca="1" si="18"/>
        <v/>
      </c>
      <c r="J3" s="379" t="str">
        <f t="shared" ca="1" si="18"/>
        <v/>
      </c>
      <c r="K3" s="379" t="str">
        <f t="shared" ca="1" si="18"/>
        <v/>
      </c>
      <c r="L3" s="379" t="str">
        <f t="shared" ca="1" si="18"/>
        <v/>
      </c>
      <c r="M3" s="379" t="str">
        <f t="shared" ca="1" si="18"/>
        <v/>
      </c>
      <c r="N3" s="379" t="str">
        <f t="shared" ca="1" si="18"/>
        <v/>
      </c>
      <c r="O3" s="379" t="str">
        <f t="shared" ca="1" si="18"/>
        <v/>
      </c>
      <c r="P3" s="379" t="str">
        <f t="shared" ca="1" si="18"/>
        <v/>
      </c>
      <c r="Q3" s="379" t="str">
        <f t="shared" ca="1" si="18"/>
        <v/>
      </c>
      <c r="R3" s="379" t="str">
        <f t="shared" ca="1" si="18"/>
        <v/>
      </c>
      <c r="S3" s="379" t="str">
        <f t="shared" ca="1" si="18"/>
        <v/>
      </c>
      <c r="T3" s="379" t="str">
        <f t="shared" ca="1" si="18"/>
        <v/>
      </c>
      <c r="U3" s="379" t="str">
        <f t="shared" ca="1" si="18"/>
        <v/>
      </c>
      <c r="V3" s="284"/>
      <c r="W3" s="284"/>
      <c r="X3" s="32"/>
      <c r="Y3" s="284"/>
      <c r="Z3" s="32"/>
      <c r="AA3" s="32"/>
      <c r="AB3" s="32"/>
      <c r="AC3" s="32"/>
      <c r="AD3" s="32"/>
      <c r="AE3" s="32"/>
      <c r="AF3" s="321"/>
      <c r="AG3" s="8"/>
      <c r="AH3" s="8"/>
      <c r="AI3" s="41">
        <f>+AI2+1</f>
        <v>2014</v>
      </c>
      <c r="AJ3" s="27">
        <f>+DATE(YEAR(AK2)+1,1,1)</f>
        <v>41640</v>
      </c>
      <c r="AK3" s="27">
        <f>+DATE(YEAR(AJ3),12,1)</f>
        <v>41974</v>
      </c>
      <c r="AM3" s="27">
        <f t="shared" ref="AM3:AM66" si="19">+EDATE(AM2,1)</f>
        <v>41334</v>
      </c>
      <c r="AN3" s="41" t="str">
        <f t="shared" si="17"/>
        <v>i</v>
      </c>
      <c r="AO3" s="41">
        <f t="shared" ref="AO3:AO66" si="20">+AO2+1</f>
        <v>9</v>
      </c>
      <c r="AP3" s="41">
        <f t="shared" si="11"/>
        <v>28</v>
      </c>
      <c r="AQ3" s="41">
        <f t="shared" ref="AQ3:AQ66" si="21">+AQ2+1</f>
        <v>3</v>
      </c>
      <c r="AR3" s="41" t="s">
        <v>104</v>
      </c>
      <c r="AT3" s="139">
        <v>40575</v>
      </c>
      <c r="AU3" s="142">
        <v>320</v>
      </c>
      <c r="AV3" s="142">
        <v>352</v>
      </c>
      <c r="AW3" s="142">
        <v>480</v>
      </c>
      <c r="AX3" s="142">
        <v>128</v>
      </c>
      <c r="AY3" s="142">
        <v>64</v>
      </c>
      <c r="AZ3" s="142">
        <v>160</v>
      </c>
      <c r="BA3" s="142">
        <f t="shared" ref="BA3:BA13" si="22">+AU3+AV3</f>
        <v>672</v>
      </c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</row>
    <row r="4" spans="1:142" s="41" customFormat="1">
      <c r="A4" s="239">
        <f t="shared" si="12"/>
        <v>3</v>
      </c>
      <c r="B4" s="23" t="s">
        <v>186</v>
      </c>
      <c r="C4" s="23" t="s">
        <v>76</v>
      </c>
      <c r="D4" s="23" t="s">
        <v>68</v>
      </c>
      <c r="E4" s="458"/>
      <c r="F4" s="23" t="s">
        <v>78</v>
      </c>
      <c r="G4" s="379" t="str">
        <f t="shared" ref="G4:G5" ca="1" si="23">+IF(ISERROR(AVERAGE(INDIRECT("'Prices'!"&amp;VLOOKUP(G$1,$AM$1:$AN$197,2,FALSE)&amp;$A4&amp;":"&amp;VLOOKUP(DATE(YEAR(G$1),12,1),$AM$1:$AN$197,2,FALSE)&amp;$A4))),"",AVERAGE(INDIRECT("'Prices'!"&amp;VLOOKUP(G$1,$AM$1:$AN$197,2,FALSE)&amp;$A4&amp;":"&amp;VLOOKUP(DATE(YEAR(G$1),12,1),$AM$1:$AN$197,2,FALSE)&amp;$A4)))</f>
        <v/>
      </c>
      <c r="H4" s="379" t="str">
        <f t="shared" ca="1" si="18"/>
        <v/>
      </c>
      <c r="I4" s="379" t="str">
        <f t="shared" ca="1" si="18"/>
        <v/>
      </c>
      <c r="J4" s="379" t="str">
        <f t="shared" ca="1" si="18"/>
        <v/>
      </c>
      <c r="K4" s="379" t="str">
        <f t="shared" ca="1" si="18"/>
        <v/>
      </c>
      <c r="L4" s="379" t="str">
        <f t="shared" ca="1" si="18"/>
        <v/>
      </c>
      <c r="M4" s="379" t="str">
        <f t="shared" ca="1" si="18"/>
        <v/>
      </c>
      <c r="N4" s="379" t="str">
        <f t="shared" ca="1" si="18"/>
        <v/>
      </c>
      <c r="O4" s="379" t="str">
        <f t="shared" ca="1" si="18"/>
        <v/>
      </c>
      <c r="P4" s="379" t="str">
        <f t="shared" ca="1" si="18"/>
        <v/>
      </c>
      <c r="Q4" s="379" t="str">
        <f t="shared" ca="1" si="18"/>
        <v/>
      </c>
      <c r="R4" s="379" t="str">
        <f t="shared" ca="1" si="18"/>
        <v/>
      </c>
      <c r="S4" s="379" t="str">
        <f t="shared" ca="1" si="18"/>
        <v/>
      </c>
      <c r="T4" s="379" t="str">
        <f t="shared" ca="1" si="18"/>
        <v/>
      </c>
      <c r="U4" s="379" t="str">
        <f t="shared" ca="1" si="18"/>
        <v/>
      </c>
      <c r="V4" s="284"/>
      <c r="W4" s="284"/>
      <c r="X4" s="32"/>
      <c r="Y4" s="284"/>
      <c r="Z4" s="32"/>
      <c r="AA4" s="32"/>
      <c r="AB4" s="32"/>
      <c r="AC4" s="32"/>
      <c r="AD4" s="32"/>
      <c r="AE4" s="32"/>
      <c r="AF4" s="321"/>
      <c r="AG4" s="8"/>
      <c r="AH4" s="8"/>
      <c r="AI4" s="41">
        <f t="shared" ref="AI4:AI16" si="24">+AI3+1</f>
        <v>2015</v>
      </c>
      <c r="AJ4" s="27">
        <f t="shared" ref="AJ4:AJ16" si="25">+DATE(YEAR(AK3)+1,1,1)</f>
        <v>42005</v>
      </c>
      <c r="AK4" s="27">
        <f t="shared" ref="AK4:AK16" si="26">+DATE(YEAR(AJ4),12,1)</f>
        <v>42339</v>
      </c>
      <c r="AM4" s="27">
        <f t="shared" si="19"/>
        <v>41365</v>
      </c>
      <c r="AN4" s="41" t="str">
        <f t="shared" si="17"/>
        <v>j</v>
      </c>
      <c r="AO4" s="41">
        <f t="shared" si="20"/>
        <v>10</v>
      </c>
      <c r="AP4" s="41">
        <f t="shared" si="11"/>
        <v>29</v>
      </c>
      <c r="AQ4" s="41">
        <f t="shared" si="21"/>
        <v>4</v>
      </c>
      <c r="AR4" s="41" t="s">
        <v>113</v>
      </c>
      <c r="AT4" s="139">
        <v>40603</v>
      </c>
      <c r="AU4" s="142">
        <v>368</v>
      </c>
      <c r="AV4" s="142">
        <v>376</v>
      </c>
      <c r="AW4" s="142">
        <v>552</v>
      </c>
      <c r="AX4" s="142">
        <v>128</v>
      </c>
      <c r="AY4" s="142">
        <v>64</v>
      </c>
      <c r="AZ4" s="142">
        <v>184</v>
      </c>
      <c r="BA4" s="142">
        <f t="shared" si="22"/>
        <v>744</v>
      </c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</row>
    <row r="5" spans="1:142" s="41" customFormat="1">
      <c r="A5" s="239">
        <f t="shared" si="12"/>
        <v>4</v>
      </c>
      <c r="B5" s="23" t="s">
        <v>186</v>
      </c>
      <c r="C5" s="23" t="s">
        <v>76</v>
      </c>
      <c r="D5" s="23" t="s">
        <v>68</v>
      </c>
      <c r="E5" s="458" t="s">
        <v>263</v>
      </c>
      <c r="F5" s="23" t="s">
        <v>79</v>
      </c>
      <c r="G5" s="379">
        <f t="shared" ca="1" si="23"/>
        <v>1.9599999999999997</v>
      </c>
      <c r="H5" s="379">
        <f t="shared" ca="1" si="18"/>
        <v>2.2050000000000001</v>
      </c>
      <c r="I5" s="379">
        <f t="shared" ca="1" si="18"/>
        <v>2.3550000000000004</v>
      </c>
      <c r="J5" s="379">
        <f t="shared" ca="1" si="18"/>
        <v>2.4200000000000004</v>
      </c>
      <c r="K5" s="379">
        <f t="shared" ca="1" si="18"/>
        <v>2.5799999999999996</v>
      </c>
      <c r="L5" s="379">
        <f t="shared" ca="1" si="18"/>
        <v>2.68</v>
      </c>
      <c r="M5" s="379">
        <f t="shared" ca="1" si="18"/>
        <v>2.7800000000000007</v>
      </c>
      <c r="N5" s="379">
        <f t="shared" ca="1" si="18"/>
        <v>2.94</v>
      </c>
      <c r="O5" s="379">
        <f t="shared" ca="1" si="18"/>
        <v>3.0799999999999996</v>
      </c>
      <c r="P5" s="379">
        <f t="shared" ca="1" si="18"/>
        <v>3.2199999999999993</v>
      </c>
      <c r="Q5" s="379">
        <f t="shared" ca="1" si="18"/>
        <v>3.11</v>
      </c>
      <c r="R5" s="379">
        <f t="shared" ca="1" si="18"/>
        <v>3.2299999999999991</v>
      </c>
      <c r="S5" s="379">
        <f t="shared" ca="1" si="18"/>
        <v>3.4200000000000013</v>
      </c>
      <c r="T5" s="379">
        <f t="shared" ca="1" si="18"/>
        <v>3.8100000000000005</v>
      </c>
      <c r="U5" s="379">
        <f t="shared" ca="1" si="18"/>
        <v>3.93</v>
      </c>
      <c r="V5" s="284"/>
      <c r="W5" s="284"/>
      <c r="X5" s="32"/>
      <c r="Y5" s="284"/>
      <c r="Z5" s="32"/>
      <c r="AA5" s="32"/>
      <c r="AB5" s="32"/>
      <c r="AC5" s="32"/>
      <c r="AD5" s="32"/>
      <c r="AE5" s="32"/>
      <c r="AF5" s="321"/>
      <c r="AG5" s="8"/>
      <c r="AH5" s="8"/>
      <c r="AI5" s="41">
        <f t="shared" si="24"/>
        <v>2016</v>
      </c>
      <c r="AJ5" s="27">
        <f t="shared" si="25"/>
        <v>42370</v>
      </c>
      <c r="AK5" s="27">
        <f t="shared" si="26"/>
        <v>42705</v>
      </c>
      <c r="AM5" s="27">
        <f t="shared" si="19"/>
        <v>41395</v>
      </c>
      <c r="AN5" s="41" t="str">
        <f t="shared" si="17"/>
        <v>k</v>
      </c>
      <c r="AO5" s="41">
        <f t="shared" si="20"/>
        <v>11</v>
      </c>
      <c r="AP5" s="41">
        <f t="shared" si="11"/>
        <v>30</v>
      </c>
      <c r="AQ5" s="41">
        <f t="shared" si="21"/>
        <v>5</v>
      </c>
      <c r="AR5" s="41" t="s">
        <v>114</v>
      </c>
      <c r="AT5" s="139">
        <v>40634</v>
      </c>
      <c r="AU5" s="142">
        <v>336</v>
      </c>
      <c r="AV5" s="142">
        <v>384</v>
      </c>
      <c r="AW5" s="142">
        <v>504</v>
      </c>
      <c r="AX5" s="142">
        <v>144</v>
      </c>
      <c r="AY5" s="142">
        <v>72</v>
      </c>
      <c r="AZ5" s="142">
        <v>168</v>
      </c>
      <c r="BA5" s="142">
        <f t="shared" si="22"/>
        <v>720</v>
      </c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</row>
    <row r="6" spans="1:142" s="41" customFormat="1">
      <c r="A6" s="239">
        <f t="shared" si="12"/>
        <v>5</v>
      </c>
      <c r="B6" s="23"/>
      <c r="C6" s="23"/>
      <c r="D6" s="23"/>
      <c r="E6" s="458"/>
      <c r="F6" s="23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284"/>
      <c r="W6" s="284"/>
      <c r="X6" s="32"/>
      <c r="Y6" s="284"/>
      <c r="Z6" s="32"/>
      <c r="AA6" s="32"/>
      <c r="AB6" s="32"/>
      <c r="AC6" s="32"/>
      <c r="AD6" s="32"/>
      <c r="AE6" s="32"/>
      <c r="AF6" s="321"/>
      <c r="AG6" s="8"/>
      <c r="AH6" s="8"/>
      <c r="AI6" s="41">
        <f t="shared" si="24"/>
        <v>2017</v>
      </c>
      <c r="AJ6" s="27">
        <f t="shared" si="25"/>
        <v>42736</v>
      </c>
      <c r="AK6" s="27">
        <f t="shared" si="26"/>
        <v>43070</v>
      </c>
      <c r="AM6" s="27">
        <f t="shared" si="19"/>
        <v>41426</v>
      </c>
      <c r="AN6" s="41" t="str">
        <f t="shared" si="17"/>
        <v>l</v>
      </c>
      <c r="AO6" s="41">
        <f t="shared" si="20"/>
        <v>12</v>
      </c>
      <c r="AP6" s="41">
        <f t="shared" si="11"/>
        <v>31</v>
      </c>
      <c r="AQ6" s="41">
        <f t="shared" si="21"/>
        <v>6</v>
      </c>
      <c r="AR6" s="41" t="s">
        <v>109</v>
      </c>
      <c r="AT6" s="139">
        <v>40664</v>
      </c>
      <c r="AU6" s="142">
        <v>336</v>
      </c>
      <c r="AV6" s="142">
        <v>408</v>
      </c>
      <c r="AW6" s="142">
        <v>504</v>
      </c>
      <c r="AX6" s="142">
        <v>160</v>
      </c>
      <c r="AY6" s="142">
        <v>80</v>
      </c>
      <c r="AZ6" s="142">
        <v>168</v>
      </c>
      <c r="BA6" s="142">
        <f t="shared" si="22"/>
        <v>744</v>
      </c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</row>
    <row r="7" spans="1:142" s="41" customFormat="1">
      <c r="A7" s="239">
        <f t="shared" si="12"/>
        <v>6</v>
      </c>
      <c r="B7" s="23" t="s">
        <v>187</v>
      </c>
      <c r="C7" s="23" t="s">
        <v>76</v>
      </c>
      <c r="D7" s="23" t="s">
        <v>68</v>
      </c>
      <c r="E7" s="458"/>
      <c r="F7" s="23" t="s">
        <v>77</v>
      </c>
      <c r="G7" s="379" t="str">
        <f ca="1">+IF(ISERROR(AVERAGE(INDIRECT("'Prices'!"&amp;VLOOKUP(G$1,$AM$1:$AN$197,2,FALSE)&amp;$A7&amp;":"&amp;VLOOKUP(DATE(YEAR(G$1),12,1),$AM$1:$AN$197,2,FALSE)&amp;$A7))),"",AVERAGE(INDIRECT("'Prices'!"&amp;VLOOKUP(G$1,$AM$1:$AN$197,2,FALSE)&amp;$A7&amp;":"&amp;VLOOKUP(DATE(YEAR(G$1),12,1),$AM$1:$AN$197,2,FALSE)&amp;$A7)))</f>
        <v/>
      </c>
      <c r="H7" s="379" t="str">
        <f t="shared" ca="1" si="18"/>
        <v/>
      </c>
      <c r="I7" s="379" t="str">
        <f t="shared" ca="1" si="18"/>
        <v/>
      </c>
      <c r="J7" s="379" t="str">
        <f t="shared" ca="1" si="18"/>
        <v/>
      </c>
      <c r="K7" s="379" t="str">
        <f t="shared" ca="1" si="18"/>
        <v/>
      </c>
      <c r="L7" s="379" t="str">
        <f t="shared" ca="1" si="18"/>
        <v/>
      </c>
      <c r="M7" s="379" t="str">
        <f t="shared" ca="1" si="18"/>
        <v/>
      </c>
      <c r="N7" s="379" t="str">
        <f t="shared" ca="1" si="18"/>
        <v/>
      </c>
      <c r="O7" s="379" t="str">
        <f t="shared" ca="1" si="18"/>
        <v/>
      </c>
      <c r="P7" s="379" t="str">
        <f t="shared" ca="1" si="18"/>
        <v/>
      </c>
      <c r="Q7" s="379" t="str">
        <f t="shared" ca="1" si="18"/>
        <v/>
      </c>
      <c r="R7" s="379" t="str">
        <f t="shared" ca="1" si="18"/>
        <v/>
      </c>
      <c r="S7" s="379" t="str">
        <f t="shared" ca="1" si="18"/>
        <v/>
      </c>
      <c r="T7" s="379" t="str">
        <f t="shared" ca="1" si="18"/>
        <v/>
      </c>
      <c r="U7" s="379" t="str">
        <f t="shared" ca="1" si="18"/>
        <v/>
      </c>
      <c r="V7" s="284"/>
      <c r="W7" s="284"/>
      <c r="X7" s="32"/>
      <c r="Y7" s="284"/>
      <c r="Z7" s="32"/>
      <c r="AA7" s="32"/>
      <c r="AB7" s="32"/>
      <c r="AC7" s="32"/>
      <c r="AD7" s="32"/>
      <c r="AE7" s="32"/>
      <c r="AF7" s="321"/>
      <c r="AG7" s="8"/>
      <c r="AH7" s="8"/>
      <c r="AI7" s="41">
        <f t="shared" si="24"/>
        <v>2018</v>
      </c>
      <c r="AJ7" s="27">
        <f t="shared" si="25"/>
        <v>43101</v>
      </c>
      <c r="AK7" s="27">
        <f t="shared" si="26"/>
        <v>43435</v>
      </c>
      <c r="AM7" s="27">
        <f t="shared" si="19"/>
        <v>41456</v>
      </c>
      <c r="AN7" s="41" t="str">
        <f t="shared" si="17"/>
        <v>m</v>
      </c>
      <c r="AO7" s="41">
        <f t="shared" si="20"/>
        <v>13</v>
      </c>
      <c r="AP7" s="41">
        <f t="shared" si="11"/>
        <v>32</v>
      </c>
      <c r="AQ7" s="41">
        <f t="shared" si="21"/>
        <v>7</v>
      </c>
      <c r="AR7" s="41" t="s">
        <v>115</v>
      </c>
      <c r="AT7" s="139">
        <v>40695</v>
      </c>
      <c r="AU7" s="142">
        <v>352</v>
      </c>
      <c r="AV7" s="142">
        <v>368</v>
      </c>
      <c r="AW7" s="142">
        <v>528</v>
      </c>
      <c r="AX7" s="142">
        <v>128</v>
      </c>
      <c r="AY7" s="142">
        <v>64</v>
      </c>
      <c r="AZ7" s="142">
        <v>176</v>
      </c>
      <c r="BA7" s="142">
        <f t="shared" si="22"/>
        <v>720</v>
      </c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</row>
    <row r="8" spans="1:142" s="41" customFormat="1">
      <c r="A8" s="239">
        <f t="shared" si="12"/>
        <v>7</v>
      </c>
      <c r="B8" s="23" t="s">
        <v>187</v>
      </c>
      <c r="C8" s="23" t="s">
        <v>76</v>
      </c>
      <c r="D8" s="23" t="s">
        <v>68</v>
      </c>
      <c r="E8" s="458"/>
      <c r="F8" s="23" t="s">
        <v>78</v>
      </c>
      <c r="G8" s="379" t="str">
        <f t="shared" ref="G8:G9" ca="1" si="27">+IF(ISERROR(AVERAGE(INDIRECT("'Prices'!"&amp;VLOOKUP(G$1,$AM$1:$AN$197,2,FALSE)&amp;$A8&amp;":"&amp;VLOOKUP(DATE(YEAR(G$1),12,1),$AM$1:$AN$197,2,FALSE)&amp;$A8))),"",AVERAGE(INDIRECT("'Prices'!"&amp;VLOOKUP(G$1,$AM$1:$AN$197,2,FALSE)&amp;$A8&amp;":"&amp;VLOOKUP(DATE(YEAR(G$1),12,1),$AM$1:$AN$197,2,FALSE)&amp;$A8)))</f>
        <v/>
      </c>
      <c r="H8" s="379" t="str">
        <f t="shared" ca="1" si="18"/>
        <v/>
      </c>
      <c r="I8" s="379" t="str">
        <f t="shared" ca="1" si="18"/>
        <v/>
      </c>
      <c r="J8" s="379" t="str">
        <f t="shared" ca="1" si="18"/>
        <v/>
      </c>
      <c r="K8" s="379" t="str">
        <f t="shared" ca="1" si="18"/>
        <v/>
      </c>
      <c r="L8" s="379" t="str">
        <f t="shared" ca="1" si="18"/>
        <v/>
      </c>
      <c r="M8" s="379" t="str">
        <f t="shared" ca="1" si="18"/>
        <v/>
      </c>
      <c r="N8" s="379" t="str">
        <f t="shared" ca="1" si="18"/>
        <v/>
      </c>
      <c r="O8" s="379" t="str">
        <f t="shared" ca="1" si="18"/>
        <v/>
      </c>
      <c r="P8" s="379" t="str">
        <f t="shared" ca="1" si="18"/>
        <v/>
      </c>
      <c r="Q8" s="379" t="str">
        <f t="shared" ca="1" si="18"/>
        <v/>
      </c>
      <c r="R8" s="379" t="str">
        <f t="shared" ca="1" si="18"/>
        <v/>
      </c>
      <c r="S8" s="379" t="str">
        <f t="shared" ca="1" si="18"/>
        <v/>
      </c>
      <c r="T8" s="379" t="str">
        <f t="shared" ca="1" si="18"/>
        <v/>
      </c>
      <c r="U8" s="379" t="str">
        <f t="shared" ca="1" si="18"/>
        <v/>
      </c>
      <c r="V8" s="284"/>
      <c r="W8" s="284"/>
      <c r="X8" s="32"/>
      <c r="Y8" s="284"/>
      <c r="Z8" s="32"/>
      <c r="AA8" s="32"/>
      <c r="AB8" s="32"/>
      <c r="AC8" s="32"/>
      <c r="AD8" s="32"/>
      <c r="AE8" s="32"/>
      <c r="AF8" s="321"/>
      <c r="AG8" s="8"/>
      <c r="AH8" s="8"/>
      <c r="AI8" s="41">
        <f t="shared" si="24"/>
        <v>2019</v>
      </c>
      <c r="AJ8" s="27">
        <f t="shared" si="25"/>
        <v>43466</v>
      </c>
      <c r="AK8" s="27">
        <f t="shared" si="26"/>
        <v>43800</v>
      </c>
      <c r="AM8" s="27">
        <f t="shared" si="19"/>
        <v>41487</v>
      </c>
      <c r="AN8" s="41" t="str">
        <f t="shared" si="17"/>
        <v>n</v>
      </c>
      <c r="AO8" s="41">
        <f t="shared" si="20"/>
        <v>14</v>
      </c>
      <c r="AP8" s="41">
        <f t="shared" si="11"/>
        <v>33</v>
      </c>
      <c r="AQ8" s="41">
        <f t="shared" si="21"/>
        <v>8</v>
      </c>
      <c r="AR8" s="41" t="s">
        <v>116</v>
      </c>
      <c r="AT8" s="139">
        <v>40725</v>
      </c>
      <c r="AU8" s="142">
        <v>320</v>
      </c>
      <c r="AV8" s="142">
        <v>424</v>
      </c>
      <c r="AW8" s="142">
        <v>480</v>
      </c>
      <c r="AX8" s="142">
        <v>176</v>
      </c>
      <c r="AY8" s="142">
        <v>88</v>
      </c>
      <c r="AZ8" s="142">
        <v>160</v>
      </c>
      <c r="BA8" s="142">
        <f t="shared" si="22"/>
        <v>744</v>
      </c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</row>
    <row r="9" spans="1:142" s="41" customFormat="1">
      <c r="A9" s="239">
        <f t="shared" si="12"/>
        <v>8</v>
      </c>
      <c r="B9" s="23" t="s">
        <v>187</v>
      </c>
      <c r="C9" s="23" t="s">
        <v>76</v>
      </c>
      <c r="D9" s="23" t="s">
        <v>68</v>
      </c>
      <c r="E9" s="458" t="s">
        <v>263</v>
      </c>
      <c r="F9" s="23" t="s">
        <v>79</v>
      </c>
      <c r="G9" s="379">
        <f t="shared" ca="1" si="27"/>
        <v>1.6475</v>
      </c>
      <c r="H9" s="379">
        <f t="shared" ca="1" si="18"/>
        <v>1.8900000000000003</v>
      </c>
      <c r="I9" s="379">
        <f t="shared" ca="1" si="18"/>
        <v>2.125</v>
      </c>
      <c r="J9" s="379">
        <f t="shared" ca="1" si="18"/>
        <v>2.2800000000000002</v>
      </c>
      <c r="K9" s="379">
        <f t="shared" ca="1" si="18"/>
        <v>2.4200000000000004</v>
      </c>
      <c r="L9" s="379">
        <f t="shared" ca="1" si="18"/>
        <v>2.5300000000000002</v>
      </c>
      <c r="M9" s="379">
        <f t="shared" ca="1" si="18"/>
        <v>2.6200000000000006</v>
      </c>
      <c r="N9" s="379">
        <f t="shared" ca="1" si="18"/>
        <v>2.7899999999999996</v>
      </c>
      <c r="O9" s="379">
        <f t="shared" ca="1" si="18"/>
        <v>2.91</v>
      </c>
      <c r="P9" s="379">
        <f t="shared" ca="1" si="18"/>
        <v>3.0500000000000003</v>
      </c>
      <c r="Q9" s="379">
        <f t="shared" ca="1" si="18"/>
        <v>2.94</v>
      </c>
      <c r="R9" s="379">
        <f t="shared" ca="1" si="18"/>
        <v>3.0500000000000003</v>
      </c>
      <c r="S9" s="379">
        <f t="shared" ca="1" si="18"/>
        <v>3.25</v>
      </c>
      <c r="T9" s="379">
        <f t="shared" ca="1" si="18"/>
        <v>3.6599999999999988</v>
      </c>
      <c r="U9" s="379">
        <f t="shared" ca="1" si="18"/>
        <v>3.7800000000000007</v>
      </c>
      <c r="V9" s="284"/>
      <c r="W9" s="284"/>
      <c r="X9" s="32"/>
      <c r="Y9" s="284"/>
      <c r="Z9" s="32"/>
      <c r="AA9" s="32"/>
      <c r="AB9" s="32"/>
      <c r="AC9" s="32"/>
      <c r="AD9" s="32"/>
      <c r="AE9" s="32"/>
      <c r="AF9" s="321"/>
      <c r="AG9" s="8"/>
      <c r="AH9" s="8"/>
      <c r="AI9" s="41">
        <f t="shared" si="24"/>
        <v>2020</v>
      </c>
      <c r="AJ9" s="27">
        <f t="shared" si="25"/>
        <v>43831</v>
      </c>
      <c r="AK9" s="27">
        <f t="shared" si="26"/>
        <v>44166</v>
      </c>
      <c r="AM9" s="27">
        <f t="shared" si="19"/>
        <v>41518</v>
      </c>
      <c r="AN9" s="41" t="str">
        <f t="shared" si="17"/>
        <v>o</v>
      </c>
      <c r="AO9" s="41">
        <f t="shared" si="20"/>
        <v>15</v>
      </c>
      <c r="AP9" s="41">
        <f t="shared" si="11"/>
        <v>34</v>
      </c>
      <c r="AQ9" s="41">
        <f t="shared" si="21"/>
        <v>9</v>
      </c>
      <c r="AR9" s="41" t="s">
        <v>117</v>
      </c>
      <c r="AT9" s="139">
        <v>40756</v>
      </c>
      <c r="AU9" s="142">
        <v>368</v>
      </c>
      <c r="AV9" s="142">
        <v>376</v>
      </c>
      <c r="AW9" s="142">
        <v>552</v>
      </c>
      <c r="AX9" s="142">
        <v>128</v>
      </c>
      <c r="AY9" s="142">
        <v>64</v>
      </c>
      <c r="AZ9" s="142">
        <v>184</v>
      </c>
      <c r="BA9" s="142">
        <f t="shared" si="22"/>
        <v>744</v>
      </c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</row>
    <row r="10" spans="1:142" s="41" customFormat="1">
      <c r="A10" s="239">
        <f t="shared" si="12"/>
        <v>9</v>
      </c>
      <c r="B10" s="23"/>
      <c r="C10" s="23"/>
      <c r="D10" s="23"/>
      <c r="E10" s="458"/>
      <c r="F10" s="23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284"/>
      <c r="W10" s="284"/>
      <c r="X10" s="32"/>
      <c r="Y10" s="284"/>
      <c r="Z10" s="32"/>
      <c r="AA10" s="32"/>
      <c r="AB10" s="32"/>
      <c r="AC10" s="32"/>
      <c r="AD10" s="32"/>
      <c r="AE10" s="32"/>
      <c r="AF10" s="321"/>
      <c r="AG10" s="8"/>
      <c r="AH10" s="8"/>
      <c r="AI10" s="41">
        <f t="shared" si="24"/>
        <v>2021</v>
      </c>
      <c r="AJ10" s="27">
        <f t="shared" si="25"/>
        <v>44197</v>
      </c>
      <c r="AK10" s="27">
        <f t="shared" si="26"/>
        <v>44531</v>
      </c>
      <c r="AM10" s="27">
        <f t="shared" si="19"/>
        <v>41548</v>
      </c>
      <c r="AN10" s="41" t="str">
        <f t="shared" si="17"/>
        <v>p</v>
      </c>
      <c r="AO10" s="41">
        <f t="shared" si="20"/>
        <v>16</v>
      </c>
      <c r="AP10" s="41">
        <f t="shared" si="11"/>
        <v>35</v>
      </c>
      <c r="AQ10" s="41">
        <f t="shared" si="21"/>
        <v>10</v>
      </c>
      <c r="AR10" s="41" t="s">
        <v>118</v>
      </c>
      <c r="AT10" s="139">
        <v>40787</v>
      </c>
      <c r="AU10" s="142">
        <v>336</v>
      </c>
      <c r="AV10" s="142">
        <v>384</v>
      </c>
      <c r="AW10" s="142">
        <v>504</v>
      </c>
      <c r="AX10" s="142">
        <v>144</v>
      </c>
      <c r="AY10" s="142">
        <v>72</v>
      </c>
      <c r="AZ10" s="142">
        <v>168</v>
      </c>
      <c r="BA10" s="142">
        <f t="shared" si="22"/>
        <v>720</v>
      </c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</row>
    <row r="11" spans="1:142" s="41" customFormat="1">
      <c r="A11" s="239">
        <f t="shared" si="12"/>
        <v>10</v>
      </c>
      <c r="B11" s="23" t="s">
        <v>80</v>
      </c>
      <c r="C11" s="23" t="s">
        <v>76</v>
      </c>
      <c r="D11" s="23" t="s">
        <v>68</v>
      </c>
      <c r="E11" s="458"/>
      <c r="F11" s="23" t="s">
        <v>77</v>
      </c>
      <c r="G11" s="379" t="str">
        <f ca="1">+IF(ISERROR(AVERAGE(INDIRECT("'Prices'!"&amp;VLOOKUP(G$1,$AM$1:$AN$197,2,FALSE)&amp;$A11&amp;":"&amp;VLOOKUP(DATE(YEAR(G$1),12,1),$AM$1:$AN$197,2,FALSE)&amp;$A11))),"",AVERAGE(INDIRECT("'Prices'!"&amp;VLOOKUP(G$1,$AM$1:$AN$197,2,FALSE)&amp;$A11&amp;":"&amp;VLOOKUP(DATE(YEAR(G$1),12,1),$AM$1:$AN$197,2,FALSE)&amp;$A11)))</f>
        <v/>
      </c>
      <c r="H11" s="379" t="str">
        <f t="shared" ca="1" si="18"/>
        <v/>
      </c>
      <c r="I11" s="379" t="str">
        <f t="shared" ca="1" si="18"/>
        <v/>
      </c>
      <c r="J11" s="379" t="str">
        <f t="shared" ca="1" si="18"/>
        <v/>
      </c>
      <c r="K11" s="379" t="str">
        <f t="shared" ca="1" si="18"/>
        <v/>
      </c>
      <c r="L11" s="379" t="str">
        <f t="shared" ca="1" si="18"/>
        <v/>
      </c>
      <c r="M11" s="379" t="str">
        <f t="shared" ca="1" si="18"/>
        <v/>
      </c>
      <c r="N11" s="379" t="str">
        <f t="shared" ca="1" si="18"/>
        <v/>
      </c>
      <c r="O11" s="379" t="str">
        <f t="shared" ca="1" si="18"/>
        <v/>
      </c>
      <c r="P11" s="379" t="str">
        <f t="shared" ca="1" si="18"/>
        <v/>
      </c>
      <c r="Q11" s="379" t="str">
        <f t="shared" ca="1" si="18"/>
        <v/>
      </c>
      <c r="R11" s="379" t="str">
        <f t="shared" ca="1" si="18"/>
        <v/>
      </c>
      <c r="S11" s="379" t="str">
        <f t="shared" ca="1" si="18"/>
        <v/>
      </c>
      <c r="T11" s="379" t="str">
        <f t="shared" ca="1" si="18"/>
        <v/>
      </c>
      <c r="U11" s="379" t="str">
        <f t="shared" ca="1" si="18"/>
        <v/>
      </c>
      <c r="V11" s="284"/>
      <c r="W11" s="284"/>
      <c r="X11" s="32"/>
      <c r="Y11" s="284"/>
      <c r="Z11" s="32"/>
      <c r="AA11" s="32"/>
      <c r="AB11" s="32"/>
      <c r="AC11" s="32"/>
      <c r="AD11" s="32"/>
      <c r="AE11" s="32"/>
      <c r="AF11" s="321"/>
      <c r="AG11" s="8"/>
      <c r="AH11" s="8"/>
      <c r="AI11" s="41">
        <f t="shared" si="24"/>
        <v>2022</v>
      </c>
      <c r="AJ11" s="27">
        <f t="shared" si="25"/>
        <v>44562</v>
      </c>
      <c r="AK11" s="27">
        <f t="shared" si="26"/>
        <v>44896</v>
      </c>
      <c r="AM11" s="27">
        <f t="shared" si="19"/>
        <v>41579</v>
      </c>
      <c r="AN11" s="41" t="str">
        <f t="shared" si="17"/>
        <v>q</v>
      </c>
      <c r="AO11" s="41">
        <f t="shared" si="20"/>
        <v>17</v>
      </c>
      <c r="AP11" s="41">
        <f t="shared" si="11"/>
        <v>36</v>
      </c>
      <c r="AQ11" s="41">
        <f t="shared" si="21"/>
        <v>11</v>
      </c>
      <c r="AR11" s="41" t="s">
        <v>119</v>
      </c>
      <c r="AT11" s="139">
        <v>40817</v>
      </c>
      <c r="AU11" s="142">
        <v>336</v>
      </c>
      <c r="AV11" s="142">
        <v>408</v>
      </c>
      <c r="AW11" s="142">
        <v>504</v>
      </c>
      <c r="AX11" s="142">
        <v>160</v>
      </c>
      <c r="AY11" s="142">
        <v>80</v>
      </c>
      <c r="AZ11" s="142">
        <v>168</v>
      </c>
      <c r="BA11" s="142">
        <f t="shared" si="22"/>
        <v>744</v>
      </c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</row>
    <row r="12" spans="1:142" s="41" customFormat="1">
      <c r="A12" s="239">
        <f t="shared" si="12"/>
        <v>11</v>
      </c>
      <c r="B12" s="23" t="s">
        <v>80</v>
      </c>
      <c r="C12" s="23" t="s">
        <v>76</v>
      </c>
      <c r="D12" s="23" t="s">
        <v>68</v>
      </c>
      <c r="E12" s="458"/>
      <c r="F12" s="23" t="s">
        <v>78</v>
      </c>
      <c r="G12" s="379" t="str">
        <f t="shared" ref="G12:G13" ca="1" si="28">+IF(ISERROR(AVERAGE(INDIRECT("'Prices'!"&amp;VLOOKUP(G$1,$AM$1:$AN$197,2,FALSE)&amp;$A12&amp;":"&amp;VLOOKUP(DATE(YEAR(G$1),12,1),$AM$1:$AN$197,2,FALSE)&amp;$A12))),"",AVERAGE(INDIRECT("'Prices'!"&amp;VLOOKUP(G$1,$AM$1:$AN$197,2,FALSE)&amp;$A12&amp;":"&amp;VLOOKUP(DATE(YEAR(G$1),12,1),$AM$1:$AN$197,2,FALSE)&amp;$A12)))</f>
        <v/>
      </c>
      <c r="H12" s="379" t="str">
        <f t="shared" ca="1" si="18"/>
        <v/>
      </c>
      <c r="I12" s="379" t="str">
        <f t="shared" ca="1" si="18"/>
        <v/>
      </c>
      <c r="J12" s="379" t="str">
        <f t="shared" ca="1" si="18"/>
        <v/>
      </c>
      <c r="K12" s="379" t="str">
        <f t="shared" ca="1" si="18"/>
        <v/>
      </c>
      <c r="L12" s="379" t="str">
        <f t="shared" ca="1" si="18"/>
        <v/>
      </c>
      <c r="M12" s="379" t="str">
        <f t="shared" ca="1" si="18"/>
        <v/>
      </c>
      <c r="N12" s="379" t="str">
        <f t="shared" ca="1" si="18"/>
        <v/>
      </c>
      <c r="O12" s="379" t="str">
        <f t="shared" ca="1" si="18"/>
        <v/>
      </c>
      <c r="P12" s="379" t="str">
        <f t="shared" ca="1" si="18"/>
        <v/>
      </c>
      <c r="Q12" s="379" t="str">
        <f t="shared" ca="1" si="18"/>
        <v/>
      </c>
      <c r="R12" s="379" t="str">
        <f t="shared" ca="1" si="18"/>
        <v/>
      </c>
      <c r="S12" s="379" t="str">
        <f t="shared" ca="1" si="18"/>
        <v/>
      </c>
      <c r="T12" s="379" t="str">
        <f t="shared" ca="1" si="18"/>
        <v/>
      </c>
      <c r="U12" s="379" t="str">
        <f t="shared" ca="1" si="18"/>
        <v/>
      </c>
      <c r="V12" s="284"/>
      <c r="W12" s="284"/>
      <c r="X12" s="32"/>
      <c r="Y12" s="284"/>
      <c r="Z12" s="32"/>
      <c r="AA12" s="32"/>
      <c r="AB12" s="32"/>
      <c r="AC12" s="32"/>
      <c r="AD12" s="32"/>
      <c r="AE12" s="32"/>
      <c r="AF12" s="321"/>
      <c r="AG12" s="8"/>
      <c r="AH12" s="8"/>
      <c r="AI12" s="41">
        <f t="shared" si="24"/>
        <v>2023</v>
      </c>
      <c r="AJ12" s="27">
        <f t="shared" si="25"/>
        <v>44927</v>
      </c>
      <c r="AK12" s="27">
        <f t="shared" si="26"/>
        <v>45261</v>
      </c>
      <c r="AM12" s="27">
        <f t="shared" si="19"/>
        <v>41609</v>
      </c>
      <c r="AN12" s="41" t="str">
        <f t="shared" si="17"/>
        <v>r</v>
      </c>
      <c r="AO12" s="41">
        <f t="shared" si="20"/>
        <v>18</v>
      </c>
      <c r="AP12" s="41">
        <f t="shared" si="11"/>
        <v>37</v>
      </c>
      <c r="AQ12" s="41">
        <f t="shared" si="21"/>
        <v>12</v>
      </c>
      <c r="AR12" s="41" t="s">
        <v>120</v>
      </c>
      <c r="AT12" s="139">
        <v>40848</v>
      </c>
      <c r="AU12" s="142">
        <v>336</v>
      </c>
      <c r="AV12" s="142">
        <v>384</v>
      </c>
      <c r="AW12" s="142">
        <v>504</v>
      </c>
      <c r="AX12" s="142">
        <v>144</v>
      </c>
      <c r="AY12" s="142">
        <v>72</v>
      </c>
      <c r="AZ12" s="142">
        <v>168</v>
      </c>
      <c r="BA12" s="142">
        <f t="shared" si="22"/>
        <v>720</v>
      </c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</row>
    <row r="13" spans="1:142" s="41" customFormat="1">
      <c r="A13" s="239">
        <f t="shared" si="12"/>
        <v>12</v>
      </c>
      <c r="B13" s="23" t="s">
        <v>80</v>
      </c>
      <c r="C13" s="23" t="s">
        <v>76</v>
      </c>
      <c r="D13" s="23" t="s">
        <v>68</v>
      </c>
      <c r="E13" s="458" t="s">
        <v>264</v>
      </c>
      <c r="F13" s="23" t="s">
        <v>79</v>
      </c>
      <c r="G13" s="379">
        <f t="shared" ca="1" si="28"/>
        <v>30.250833333333333</v>
      </c>
      <c r="H13" s="379">
        <f t="shared" ca="1" si="18"/>
        <v>31.520833333333332</v>
      </c>
      <c r="I13" s="379">
        <f t="shared" ca="1" si="18"/>
        <v>32.571666666666665</v>
      </c>
      <c r="J13" s="379">
        <f t="shared" ca="1" si="18"/>
        <v>33.991666666666667</v>
      </c>
      <c r="K13" s="379">
        <f t="shared" ca="1" si="18"/>
        <v>35.205833333333331</v>
      </c>
      <c r="L13" s="379">
        <f t="shared" ca="1" si="18"/>
        <v>38.328333333333326</v>
      </c>
      <c r="M13" s="379">
        <f t="shared" ca="1" si="18"/>
        <v>47.105833333333344</v>
      </c>
      <c r="N13" s="379">
        <f t="shared" ca="1" si="18"/>
        <v>59.185833333333335</v>
      </c>
      <c r="O13" s="379">
        <f t="shared" ca="1" si="18"/>
        <v>66.95</v>
      </c>
      <c r="P13" s="379">
        <f t="shared" ca="1" si="18"/>
        <v>68.412500000000009</v>
      </c>
      <c r="Q13" s="379">
        <f t="shared" ca="1" si="18"/>
        <v>69.26166666666667</v>
      </c>
      <c r="R13" s="379">
        <f t="shared" ca="1" si="18"/>
        <v>70.510833333333338</v>
      </c>
      <c r="S13" s="379">
        <f t="shared" ca="1" si="18"/>
        <v>72.944999999999993</v>
      </c>
      <c r="T13" s="379">
        <f t="shared" ca="1" si="18"/>
        <v>77.045000000000002</v>
      </c>
      <c r="U13" s="379">
        <f t="shared" ca="1" si="18"/>
        <v>80.672499999999999</v>
      </c>
      <c r="V13" s="284"/>
      <c r="W13" s="284"/>
      <c r="X13" s="32"/>
      <c r="Y13" s="284"/>
      <c r="Z13" s="32"/>
      <c r="AA13" s="32"/>
      <c r="AB13" s="32"/>
      <c r="AC13" s="32"/>
      <c r="AD13" s="32"/>
      <c r="AE13" s="32"/>
      <c r="AF13" s="321"/>
      <c r="AG13" s="8"/>
      <c r="AH13" s="8"/>
      <c r="AI13" s="41">
        <f t="shared" si="24"/>
        <v>2024</v>
      </c>
      <c r="AJ13" s="27">
        <f t="shared" si="25"/>
        <v>45292</v>
      </c>
      <c r="AK13" s="27">
        <f t="shared" si="26"/>
        <v>45627</v>
      </c>
      <c r="AM13" s="27">
        <f t="shared" si="19"/>
        <v>41640</v>
      </c>
      <c r="AN13" s="41" t="str">
        <f t="shared" si="17"/>
        <v>s</v>
      </c>
      <c r="AO13" s="41">
        <f t="shared" si="20"/>
        <v>19</v>
      </c>
      <c r="AP13" s="41">
        <f t="shared" si="11"/>
        <v>38</v>
      </c>
      <c r="AQ13" s="41">
        <f t="shared" si="21"/>
        <v>13</v>
      </c>
      <c r="AR13" s="41" t="s">
        <v>121</v>
      </c>
      <c r="AT13" s="139">
        <v>40878</v>
      </c>
      <c r="AU13" s="142">
        <v>336</v>
      </c>
      <c r="AV13" s="142">
        <v>408</v>
      </c>
      <c r="AW13" s="142">
        <v>504</v>
      </c>
      <c r="AX13" s="142">
        <v>160</v>
      </c>
      <c r="AY13" s="142">
        <v>80</v>
      </c>
      <c r="AZ13" s="142">
        <v>168</v>
      </c>
      <c r="BA13" s="142">
        <f t="shared" si="22"/>
        <v>744</v>
      </c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</row>
    <row r="14" spans="1:142" s="41" customFormat="1">
      <c r="A14" s="239">
        <f t="shared" si="12"/>
        <v>13</v>
      </c>
      <c r="B14" s="23"/>
      <c r="C14" s="23"/>
      <c r="D14" s="23"/>
      <c r="E14" s="458"/>
      <c r="F14" s="23"/>
      <c r="G14" s="379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284"/>
      <c r="W14" s="284"/>
      <c r="X14" s="32"/>
      <c r="Y14" s="284"/>
      <c r="Z14" s="32"/>
      <c r="AA14" s="32"/>
      <c r="AB14" s="32"/>
      <c r="AC14" s="32"/>
      <c r="AD14" s="32"/>
      <c r="AE14" s="32"/>
      <c r="AF14" s="321"/>
      <c r="AG14" s="8"/>
      <c r="AH14" s="8"/>
      <c r="AI14" s="41">
        <f t="shared" si="24"/>
        <v>2025</v>
      </c>
      <c r="AJ14" s="27">
        <f t="shared" si="25"/>
        <v>45658</v>
      </c>
      <c r="AK14" s="27">
        <f t="shared" si="26"/>
        <v>45992</v>
      </c>
      <c r="AM14" s="27">
        <f t="shared" si="19"/>
        <v>41671</v>
      </c>
      <c r="AN14" s="41" t="str">
        <f t="shared" si="17"/>
        <v>t</v>
      </c>
      <c r="AO14" s="41">
        <f t="shared" si="20"/>
        <v>20</v>
      </c>
      <c r="AP14" s="41">
        <f t="shared" si="11"/>
        <v>39</v>
      </c>
      <c r="AQ14" s="41">
        <f t="shared" si="21"/>
        <v>14</v>
      </c>
      <c r="AR14" s="41" t="s">
        <v>105</v>
      </c>
      <c r="AT14" s="140">
        <v>40909</v>
      </c>
      <c r="AU14" s="143">
        <v>336</v>
      </c>
      <c r="AV14" s="143">
        <f>+AX14+AY14+AZ14</f>
        <v>408</v>
      </c>
      <c r="AW14" s="143">
        <f>+AU14+AX14</f>
        <v>496</v>
      </c>
      <c r="AX14" s="143">
        <v>160</v>
      </c>
      <c r="AY14" s="143">
        <v>80</v>
      </c>
      <c r="AZ14" s="143">
        <v>168</v>
      </c>
      <c r="BA14" s="143">
        <v>744</v>
      </c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</row>
    <row r="15" spans="1:142" s="41" customFormat="1">
      <c r="A15" s="239">
        <f t="shared" si="12"/>
        <v>14</v>
      </c>
      <c r="B15" s="23" t="s">
        <v>81</v>
      </c>
      <c r="C15" s="23" t="s">
        <v>76</v>
      </c>
      <c r="D15" s="23" t="s">
        <v>68</v>
      </c>
      <c r="E15" s="458"/>
      <c r="F15" s="23" t="s">
        <v>77</v>
      </c>
      <c r="G15" s="379" t="str">
        <f ca="1">+IF(ISERROR(AVERAGE(INDIRECT("'Prices'!"&amp;VLOOKUP(G$1,$AM$1:$AN$197,2,FALSE)&amp;$A15&amp;":"&amp;VLOOKUP(DATE(YEAR(G$1),12,1),$AM$1:$AN$197,2,FALSE)&amp;$A15))),"",AVERAGE(INDIRECT("'Prices'!"&amp;VLOOKUP(G$1,$AM$1:$AN$197,2,FALSE)&amp;$A15&amp;":"&amp;VLOOKUP(DATE(YEAR(G$1),12,1),$AM$1:$AN$197,2,FALSE)&amp;$A15)))</f>
        <v/>
      </c>
      <c r="H15" s="379" t="str">
        <f t="shared" ca="1" si="18"/>
        <v/>
      </c>
      <c r="I15" s="379" t="str">
        <f t="shared" ca="1" si="18"/>
        <v/>
      </c>
      <c r="J15" s="379" t="str">
        <f t="shared" ca="1" si="18"/>
        <v/>
      </c>
      <c r="K15" s="379" t="str">
        <f t="shared" ca="1" si="18"/>
        <v/>
      </c>
      <c r="L15" s="379" t="str">
        <f t="shared" ca="1" si="18"/>
        <v/>
      </c>
      <c r="M15" s="379" t="str">
        <f t="shared" ca="1" si="18"/>
        <v/>
      </c>
      <c r="N15" s="379" t="str">
        <f t="shared" ca="1" si="18"/>
        <v/>
      </c>
      <c r="O15" s="379" t="str">
        <f t="shared" ca="1" si="18"/>
        <v/>
      </c>
      <c r="P15" s="379" t="str">
        <f t="shared" ca="1" si="18"/>
        <v/>
      </c>
      <c r="Q15" s="379" t="str">
        <f t="shared" ca="1" si="18"/>
        <v/>
      </c>
      <c r="R15" s="379" t="str">
        <f t="shared" ca="1" si="18"/>
        <v/>
      </c>
      <c r="S15" s="379" t="str">
        <f t="shared" ca="1" si="18"/>
        <v/>
      </c>
      <c r="T15" s="379" t="str">
        <f t="shared" ca="1" si="18"/>
        <v/>
      </c>
      <c r="U15" s="379" t="str">
        <f t="shared" ca="1" si="18"/>
        <v/>
      </c>
      <c r="V15" s="284"/>
      <c r="W15" s="284"/>
      <c r="X15" s="32"/>
      <c r="Y15" s="284"/>
      <c r="Z15" s="32"/>
      <c r="AA15" s="32"/>
      <c r="AB15" s="32"/>
      <c r="AC15" s="32"/>
      <c r="AD15" s="32"/>
      <c r="AE15" s="32"/>
      <c r="AF15" s="321"/>
      <c r="AG15" s="8"/>
      <c r="AH15" s="8"/>
      <c r="AI15" s="41">
        <f t="shared" si="24"/>
        <v>2026</v>
      </c>
      <c r="AJ15" s="27">
        <f t="shared" si="25"/>
        <v>46023</v>
      </c>
      <c r="AK15" s="27">
        <f t="shared" si="26"/>
        <v>46357</v>
      </c>
      <c r="AM15" s="27">
        <f t="shared" si="19"/>
        <v>41699</v>
      </c>
      <c r="AN15" s="41" t="str">
        <f t="shared" si="17"/>
        <v>u</v>
      </c>
      <c r="AO15" s="41">
        <f t="shared" si="20"/>
        <v>21</v>
      </c>
      <c r="AP15" s="41">
        <f t="shared" si="11"/>
        <v>40</v>
      </c>
      <c r="AQ15" s="41">
        <f t="shared" si="21"/>
        <v>15</v>
      </c>
      <c r="AR15" s="41" t="s">
        <v>106</v>
      </c>
      <c r="AT15" s="140">
        <v>40940</v>
      </c>
      <c r="AU15" s="143">
        <v>336</v>
      </c>
      <c r="AV15" s="143">
        <v>360</v>
      </c>
      <c r="AW15" s="143">
        <v>504</v>
      </c>
      <c r="AX15" s="143">
        <v>128</v>
      </c>
      <c r="AY15" s="143">
        <v>64</v>
      </c>
      <c r="AZ15" s="143">
        <v>168</v>
      </c>
      <c r="BA15" s="143">
        <v>696</v>
      </c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</row>
    <row r="16" spans="1:142" s="41" customFormat="1">
      <c r="A16" s="239">
        <f t="shared" si="12"/>
        <v>15</v>
      </c>
      <c r="B16" s="23" t="s">
        <v>81</v>
      </c>
      <c r="C16" s="23" t="s">
        <v>76</v>
      </c>
      <c r="D16" s="23" t="s">
        <v>68</v>
      </c>
      <c r="E16" s="458"/>
      <c r="F16" s="23" t="s">
        <v>78</v>
      </c>
      <c r="G16" s="379" t="str">
        <f t="shared" ref="G16:G17" ca="1" si="29">+IF(ISERROR(AVERAGE(INDIRECT("'Prices'!"&amp;VLOOKUP(G$1,$AM$1:$AN$197,2,FALSE)&amp;$A16&amp;":"&amp;VLOOKUP(DATE(YEAR(G$1),12,1),$AM$1:$AN$197,2,FALSE)&amp;$A16))),"",AVERAGE(INDIRECT("'Prices'!"&amp;VLOOKUP(G$1,$AM$1:$AN$197,2,FALSE)&amp;$A16&amp;":"&amp;VLOOKUP(DATE(YEAR(G$1),12,1),$AM$1:$AN$197,2,FALSE)&amp;$A16)))</f>
        <v/>
      </c>
      <c r="H16" s="379" t="str">
        <f t="shared" ca="1" si="18"/>
        <v/>
      </c>
      <c r="I16" s="379" t="str">
        <f t="shared" ca="1" si="18"/>
        <v/>
      </c>
      <c r="J16" s="379" t="str">
        <f t="shared" ca="1" si="18"/>
        <v/>
      </c>
      <c r="K16" s="379" t="str">
        <f t="shared" ca="1" si="18"/>
        <v/>
      </c>
      <c r="L16" s="379" t="str">
        <f t="shared" ca="1" si="18"/>
        <v/>
      </c>
      <c r="M16" s="379" t="str">
        <f t="shared" ca="1" si="18"/>
        <v/>
      </c>
      <c r="N16" s="379" t="str">
        <f t="shared" ca="1" si="18"/>
        <v/>
      </c>
      <c r="O16" s="379" t="str">
        <f t="shared" ca="1" si="18"/>
        <v/>
      </c>
      <c r="P16" s="379" t="str">
        <f t="shared" ca="1" si="18"/>
        <v/>
      </c>
      <c r="Q16" s="379" t="str">
        <f t="shared" ca="1" si="18"/>
        <v/>
      </c>
      <c r="R16" s="379" t="str">
        <f t="shared" ca="1" si="18"/>
        <v/>
      </c>
      <c r="S16" s="379" t="str">
        <f t="shared" ca="1" si="18"/>
        <v/>
      </c>
      <c r="T16" s="379" t="str">
        <f t="shared" ca="1" si="18"/>
        <v/>
      </c>
      <c r="U16" s="379" t="str">
        <f t="shared" ca="1" si="18"/>
        <v/>
      </c>
      <c r="V16" s="284"/>
      <c r="W16" s="284"/>
      <c r="X16" s="32"/>
      <c r="Y16" s="284"/>
      <c r="Z16" s="32"/>
      <c r="AA16" s="32"/>
      <c r="AB16" s="32"/>
      <c r="AC16" s="32"/>
      <c r="AD16" s="32"/>
      <c r="AE16" s="32"/>
      <c r="AF16" s="321"/>
      <c r="AG16" s="8"/>
      <c r="AH16" s="8"/>
      <c r="AI16" s="41">
        <f t="shared" si="24"/>
        <v>2027</v>
      </c>
      <c r="AJ16" s="27">
        <f t="shared" si="25"/>
        <v>46388</v>
      </c>
      <c r="AK16" s="27">
        <f t="shared" si="26"/>
        <v>46722</v>
      </c>
      <c r="AM16" s="27">
        <f t="shared" si="19"/>
        <v>41730</v>
      </c>
      <c r="AN16" s="41" t="str">
        <f t="shared" si="17"/>
        <v>v</v>
      </c>
      <c r="AO16" s="41">
        <f t="shared" si="20"/>
        <v>22</v>
      </c>
      <c r="AP16" s="41">
        <f t="shared" si="11"/>
        <v>41</v>
      </c>
      <c r="AQ16" s="41">
        <f t="shared" si="21"/>
        <v>16</v>
      </c>
      <c r="AR16" s="41" t="s">
        <v>122</v>
      </c>
      <c r="AT16" s="140">
        <v>40969</v>
      </c>
      <c r="AU16" s="143">
        <v>352</v>
      </c>
      <c r="AV16" s="143">
        <v>392</v>
      </c>
      <c r="AW16" s="143">
        <v>528</v>
      </c>
      <c r="AX16" s="143">
        <v>144</v>
      </c>
      <c r="AY16" s="143">
        <v>72</v>
      </c>
      <c r="AZ16" s="143">
        <v>176</v>
      </c>
      <c r="BA16" s="143">
        <v>744</v>
      </c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</row>
    <row r="17" spans="1:142" s="41" customFormat="1">
      <c r="A17" s="239">
        <f t="shared" si="12"/>
        <v>16</v>
      </c>
      <c r="B17" s="23" t="s">
        <v>81</v>
      </c>
      <c r="C17" s="23" t="s">
        <v>76</v>
      </c>
      <c r="D17" s="23" t="s">
        <v>68</v>
      </c>
      <c r="E17" s="458" t="s">
        <v>264</v>
      </c>
      <c r="F17" s="23" t="s">
        <v>79</v>
      </c>
      <c r="G17" s="379">
        <f t="shared" ca="1" si="29"/>
        <v>25.085000000000004</v>
      </c>
      <c r="H17" s="379">
        <f t="shared" ca="1" si="18"/>
        <v>25.855000000000004</v>
      </c>
      <c r="I17" s="379">
        <f t="shared" ca="1" si="18"/>
        <v>27.021666666666672</v>
      </c>
      <c r="J17" s="379">
        <f t="shared" ca="1" si="18"/>
        <v>28.89</v>
      </c>
      <c r="K17" s="379">
        <f t="shared" ca="1" si="18"/>
        <v>29.845833333333331</v>
      </c>
      <c r="L17" s="379">
        <f t="shared" ca="1" si="18"/>
        <v>33.930833333333339</v>
      </c>
      <c r="M17" s="379">
        <f t="shared" ca="1" si="18"/>
        <v>40.608333333333334</v>
      </c>
      <c r="N17" s="379">
        <f t="shared" ca="1" si="18"/>
        <v>45.165833333333332</v>
      </c>
      <c r="O17" s="379">
        <f t="shared" ca="1" si="18"/>
        <v>47.085000000000008</v>
      </c>
      <c r="P17" s="379">
        <f t="shared" ca="1" si="18"/>
        <v>48.197499999999998</v>
      </c>
      <c r="Q17" s="379">
        <f t="shared" ca="1" si="18"/>
        <v>49.105833333333329</v>
      </c>
      <c r="R17" s="379">
        <f t="shared" ca="1" si="18"/>
        <v>50.333333333333336</v>
      </c>
      <c r="S17" s="379">
        <f t="shared" ca="1" si="18"/>
        <v>52.444999999999993</v>
      </c>
      <c r="T17" s="379">
        <f t="shared" ca="1" si="18"/>
        <v>56.509166666666665</v>
      </c>
      <c r="U17" s="379">
        <f t="shared" ca="1" si="18"/>
        <v>59.489999999999988</v>
      </c>
      <c r="V17" s="32"/>
      <c r="W17" s="32"/>
      <c r="X17" s="32"/>
      <c r="Y17" s="284"/>
      <c r="Z17" s="32"/>
      <c r="AA17" s="32"/>
      <c r="AB17" s="32"/>
      <c r="AC17" s="32"/>
      <c r="AD17" s="32"/>
      <c r="AE17" s="32"/>
      <c r="AF17" s="321"/>
      <c r="AG17" s="8"/>
      <c r="AH17" s="8"/>
      <c r="AM17" s="27">
        <f t="shared" si="19"/>
        <v>41760</v>
      </c>
      <c r="AN17" s="41" t="str">
        <f t="shared" si="17"/>
        <v>w</v>
      </c>
      <c r="AO17" s="41">
        <f t="shared" si="20"/>
        <v>23</v>
      </c>
      <c r="AP17" s="41">
        <f t="shared" si="11"/>
        <v>42</v>
      </c>
      <c r="AQ17" s="41">
        <f t="shared" si="21"/>
        <v>17</v>
      </c>
      <c r="AR17" s="41" t="s">
        <v>110</v>
      </c>
      <c r="AT17" s="140">
        <v>41000</v>
      </c>
      <c r="AU17" s="143">
        <v>336</v>
      </c>
      <c r="AV17" s="143">
        <v>384</v>
      </c>
      <c r="AW17" s="143">
        <v>504</v>
      </c>
      <c r="AX17" s="143">
        <v>144</v>
      </c>
      <c r="AY17" s="143">
        <v>72</v>
      </c>
      <c r="AZ17" s="143">
        <v>168</v>
      </c>
      <c r="BA17" s="143">
        <v>720</v>
      </c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</row>
    <row r="18" spans="1:142" s="41" customFormat="1">
      <c r="A18" s="239">
        <f t="shared" si="12"/>
        <v>17</v>
      </c>
      <c r="B18" s="23"/>
      <c r="C18" s="23"/>
      <c r="D18" s="23"/>
      <c r="E18" s="458"/>
      <c r="F18" s="23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2"/>
      <c r="W18" s="32"/>
      <c r="X18" s="32"/>
      <c r="Y18" s="284"/>
      <c r="Z18" s="32"/>
      <c r="AA18" s="32"/>
      <c r="AB18" s="32"/>
      <c r="AC18" s="32"/>
      <c r="AD18" s="32"/>
      <c r="AE18" s="32"/>
      <c r="AF18" s="321"/>
      <c r="AG18" s="8"/>
      <c r="AH18" s="8"/>
      <c r="AM18" s="27">
        <f t="shared" si="19"/>
        <v>41791</v>
      </c>
      <c r="AN18" s="41" t="str">
        <f t="shared" si="17"/>
        <v>x</v>
      </c>
      <c r="AO18" s="41">
        <f t="shared" si="20"/>
        <v>24</v>
      </c>
      <c r="AP18" s="41">
        <f t="shared" si="11"/>
        <v>43</v>
      </c>
      <c r="AQ18" s="41">
        <f t="shared" si="21"/>
        <v>18</v>
      </c>
      <c r="AR18" s="41" t="s">
        <v>123</v>
      </c>
      <c r="AT18" s="140">
        <v>41030</v>
      </c>
      <c r="AU18" s="143">
        <v>352</v>
      </c>
      <c r="AV18" s="143">
        <v>392</v>
      </c>
      <c r="AW18" s="143">
        <v>528</v>
      </c>
      <c r="AX18" s="143">
        <v>144</v>
      </c>
      <c r="AY18" s="143">
        <v>72</v>
      </c>
      <c r="AZ18" s="143">
        <v>176</v>
      </c>
      <c r="BA18" s="143">
        <v>744</v>
      </c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</row>
    <row r="19" spans="1:142" s="41" customFormat="1">
      <c r="A19" s="239">
        <f t="shared" si="12"/>
        <v>18</v>
      </c>
      <c r="B19" s="23" t="s">
        <v>82</v>
      </c>
      <c r="C19" s="23" t="s">
        <v>76</v>
      </c>
      <c r="D19" s="23" t="s">
        <v>68</v>
      </c>
      <c r="E19" s="458"/>
      <c r="F19" s="23" t="s">
        <v>77</v>
      </c>
      <c r="G19" s="379" t="str">
        <f ca="1">+IF(ISERROR(AVERAGE(INDIRECT("'Prices'!"&amp;VLOOKUP(G$1,$AM$1:$AN$197,2,FALSE)&amp;$A19&amp;":"&amp;VLOOKUP(DATE(YEAR(G$1),12,1),$AM$1:$AN$197,2,FALSE)&amp;$A19))),"",AVERAGE(INDIRECT("'Prices'!"&amp;VLOOKUP(G$1,$AM$1:$AN$197,2,FALSE)&amp;$A19&amp;":"&amp;VLOOKUP(DATE(YEAR(G$1),12,1),$AM$1:$AN$197,2,FALSE)&amp;$A19)))</f>
        <v/>
      </c>
      <c r="H19" s="379" t="str">
        <f t="shared" ca="1" si="18"/>
        <v/>
      </c>
      <c r="I19" s="379" t="str">
        <f t="shared" ca="1" si="18"/>
        <v/>
      </c>
      <c r="J19" s="379" t="str">
        <f t="shared" ca="1" si="18"/>
        <v/>
      </c>
      <c r="K19" s="379" t="str">
        <f t="shared" ca="1" si="18"/>
        <v/>
      </c>
      <c r="L19" s="379" t="str">
        <f t="shared" ca="1" si="18"/>
        <v/>
      </c>
      <c r="M19" s="379" t="str">
        <f t="shared" ca="1" si="18"/>
        <v/>
      </c>
      <c r="N19" s="379" t="str">
        <f t="shared" ca="1" si="18"/>
        <v/>
      </c>
      <c r="O19" s="379" t="str">
        <f t="shared" ca="1" si="18"/>
        <v/>
      </c>
      <c r="P19" s="379" t="str">
        <f t="shared" ca="1" si="18"/>
        <v/>
      </c>
      <c r="Q19" s="379" t="str">
        <f t="shared" ca="1" si="18"/>
        <v/>
      </c>
      <c r="R19" s="379" t="str">
        <f t="shared" ca="1" si="18"/>
        <v/>
      </c>
      <c r="S19" s="379" t="str">
        <f t="shared" ca="1" si="18"/>
        <v/>
      </c>
      <c r="T19" s="379" t="str">
        <f t="shared" ca="1" si="18"/>
        <v/>
      </c>
      <c r="U19" s="379" t="str">
        <f t="shared" ca="1" si="18"/>
        <v/>
      </c>
      <c r="V19" s="32"/>
      <c r="W19" s="32"/>
      <c r="X19" s="32"/>
      <c r="Y19" s="284"/>
      <c r="Z19" s="32"/>
      <c r="AA19" s="32"/>
      <c r="AB19" s="32"/>
      <c r="AC19" s="32"/>
      <c r="AD19" s="32"/>
      <c r="AE19" s="32"/>
      <c r="AF19" s="321"/>
      <c r="AG19" s="8"/>
      <c r="AH19" s="8"/>
      <c r="AM19" s="27">
        <f t="shared" si="19"/>
        <v>41821</v>
      </c>
      <c r="AN19" s="41" t="str">
        <f t="shared" si="17"/>
        <v>y</v>
      </c>
      <c r="AO19" s="41">
        <f t="shared" si="20"/>
        <v>25</v>
      </c>
      <c r="AP19" s="41">
        <f t="shared" si="11"/>
        <v>44</v>
      </c>
      <c r="AQ19" s="41">
        <f t="shared" si="21"/>
        <v>19</v>
      </c>
      <c r="AR19" s="41" t="s">
        <v>124</v>
      </c>
      <c r="AT19" s="140">
        <v>41061</v>
      </c>
      <c r="AU19" s="143">
        <v>336</v>
      </c>
      <c r="AV19" s="143">
        <v>384</v>
      </c>
      <c r="AW19" s="143">
        <v>504</v>
      </c>
      <c r="AX19" s="143">
        <v>144</v>
      </c>
      <c r="AY19" s="143">
        <v>72</v>
      </c>
      <c r="AZ19" s="143">
        <v>168</v>
      </c>
      <c r="BA19" s="143">
        <v>720</v>
      </c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</row>
    <row r="20" spans="1:142" s="41" customFormat="1">
      <c r="A20" s="239">
        <f t="shared" si="12"/>
        <v>19</v>
      </c>
      <c r="B20" s="23" t="s">
        <v>82</v>
      </c>
      <c r="C20" s="23" t="s">
        <v>76</v>
      </c>
      <c r="D20" s="23" t="s">
        <v>68</v>
      </c>
      <c r="E20" s="458"/>
      <c r="F20" s="23" t="s">
        <v>78</v>
      </c>
      <c r="G20" s="379" t="str">
        <f t="shared" ref="G20:U21" ca="1" si="30">+IF(ISERROR(AVERAGE(INDIRECT("'Prices'!"&amp;VLOOKUP(G$1,$AM$1:$AN$197,2,FALSE)&amp;$A20&amp;":"&amp;VLOOKUP(DATE(YEAR(G$1),12,1),$AM$1:$AN$197,2,FALSE)&amp;$A20))),"",AVERAGE(INDIRECT("'Prices'!"&amp;VLOOKUP(G$1,$AM$1:$AN$197,2,FALSE)&amp;$A20&amp;":"&amp;VLOOKUP(DATE(YEAR(G$1),12,1),$AM$1:$AN$197,2,FALSE)&amp;$A20)))</f>
        <v/>
      </c>
      <c r="H20" s="379" t="str">
        <f t="shared" ca="1" si="30"/>
        <v/>
      </c>
      <c r="I20" s="379" t="str">
        <f t="shared" ca="1" si="30"/>
        <v/>
      </c>
      <c r="J20" s="379" t="str">
        <f t="shared" ca="1" si="30"/>
        <v/>
      </c>
      <c r="K20" s="379" t="str">
        <f t="shared" ca="1" si="30"/>
        <v/>
      </c>
      <c r="L20" s="379" t="str">
        <f t="shared" ca="1" si="30"/>
        <v/>
      </c>
      <c r="M20" s="379" t="str">
        <f t="shared" ca="1" si="30"/>
        <v/>
      </c>
      <c r="N20" s="379" t="str">
        <f t="shared" ca="1" si="30"/>
        <v/>
      </c>
      <c r="O20" s="379" t="str">
        <f t="shared" ca="1" si="30"/>
        <v/>
      </c>
      <c r="P20" s="379" t="str">
        <f t="shared" ca="1" si="30"/>
        <v/>
      </c>
      <c r="Q20" s="379" t="str">
        <f t="shared" ca="1" si="30"/>
        <v/>
      </c>
      <c r="R20" s="379" t="str">
        <f t="shared" ca="1" si="30"/>
        <v/>
      </c>
      <c r="S20" s="379" t="str">
        <f t="shared" ca="1" si="30"/>
        <v/>
      </c>
      <c r="T20" s="379" t="str">
        <f t="shared" ca="1" si="30"/>
        <v/>
      </c>
      <c r="U20" s="379" t="str">
        <f t="shared" ca="1" si="30"/>
        <v/>
      </c>
      <c r="V20" s="32"/>
      <c r="W20" s="32"/>
      <c r="X20" s="32"/>
      <c r="Y20" s="284"/>
      <c r="Z20" s="32"/>
      <c r="AA20" s="32"/>
      <c r="AB20" s="32"/>
      <c r="AC20" s="32"/>
      <c r="AD20" s="32"/>
      <c r="AE20" s="32"/>
      <c r="AF20" s="321"/>
      <c r="AG20" s="8"/>
      <c r="AH20" s="8"/>
      <c r="AM20" s="27">
        <f t="shared" si="19"/>
        <v>41852</v>
      </c>
      <c r="AN20" s="41" t="str">
        <f t="shared" si="17"/>
        <v>z</v>
      </c>
      <c r="AO20" s="41">
        <f t="shared" si="20"/>
        <v>26</v>
      </c>
      <c r="AP20" s="41">
        <f t="shared" si="11"/>
        <v>45</v>
      </c>
      <c r="AQ20" s="41">
        <f t="shared" si="21"/>
        <v>20</v>
      </c>
      <c r="AR20" s="41" t="s">
        <v>125</v>
      </c>
      <c r="AT20" s="140">
        <v>41091</v>
      </c>
      <c r="AU20" s="143">
        <v>336</v>
      </c>
      <c r="AV20" s="143">
        <v>408</v>
      </c>
      <c r="AW20" s="143">
        <v>504</v>
      </c>
      <c r="AX20" s="143">
        <v>160</v>
      </c>
      <c r="AY20" s="143">
        <v>80</v>
      </c>
      <c r="AZ20" s="143">
        <v>168</v>
      </c>
      <c r="BA20" s="143">
        <v>744</v>
      </c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</row>
    <row r="21" spans="1:142" s="41" customFormat="1">
      <c r="A21" s="239">
        <f t="shared" si="12"/>
        <v>20</v>
      </c>
      <c r="B21" s="23" t="s">
        <v>82</v>
      </c>
      <c r="C21" s="23" t="s">
        <v>76</v>
      </c>
      <c r="D21" s="23" t="s">
        <v>68</v>
      </c>
      <c r="E21" s="458" t="s">
        <v>264</v>
      </c>
      <c r="F21" s="23" t="s">
        <v>79</v>
      </c>
      <c r="G21" s="379">
        <f t="shared" ca="1" si="30"/>
        <v>36.178333333333335</v>
      </c>
      <c r="H21" s="379">
        <f t="shared" ca="1" si="30"/>
        <v>38.022500000000001</v>
      </c>
      <c r="I21" s="379">
        <f t="shared" ca="1" si="30"/>
        <v>38.875833333333333</v>
      </c>
      <c r="J21" s="379">
        <f t="shared" ca="1" si="30"/>
        <v>39.846666666666664</v>
      </c>
      <c r="K21" s="379">
        <f t="shared" ca="1" si="30"/>
        <v>41.379999999999988</v>
      </c>
      <c r="L21" s="379">
        <f t="shared" ca="1" si="30"/>
        <v>43.330833333333324</v>
      </c>
      <c r="M21" s="379">
        <f t="shared" ca="1" si="30"/>
        <v>54.592500000000008</v>
      </c>
      <c r="N21" s="379">
        <f t="shared" ca="1" si="30"/>
        <v>75.085833333333326</v>
      </c>
      <c r="O21" s="379">
        <f t="shared" ca="1" si="30"/>
        <v>86.98</v>
      </c>
      <c r="P21" s="379">
        <f t="shared" ca="1" si="30"/>
        <v>88.902499999999989</v>
      </c>
      <c r="Q21" s="379">
        <f t="shared" ca="1" si="30"/>
        <v>89.838333333333352</v>
      </c>
      <c r="R21" s="379">
        <f t="shared" ca="1" si="30"/>
        <v>91.010833333333323</v>
      </c>
      <c r="S21" s="379">
        <f t="shared" ca="1" si="30"/>
        <v>93.713333333333324</v>
      </c>
      <c r="T21" s="379">
        <f t="shared" ca="1" si="30"/>
        <v>97.662500000000009</v>
      </c>
      <c r="U21" s="379">
        <f t="shared" ca="1" si="30"/>
        <v>101.99</v>
      </c>
      <c r="V21" s="32"/>
      <c r="W21" s="32"/>
      <c r="X21" s="32"/>
      <c r="Y21" s="284"/>
      <c r="Z21" s="32"/>
      <c r="AA21" s="32"/>
      <c r="AB21" s="32"/>
      <c r="AC21" s="32"/>
      <c r="AD21" s="32"/>
      <c r="AE21" s="32"/>
      <c r="AF21" s="321"/>
      <c r="AG21" s="8"/>
      <c r="AH21" s="8"/>
      <c r="AM21" s="27">
        <f t="shared" si="19"/>
        <v>41883</v>
      </c>
      <c r="AN21" s="41" t="str">
        <f t="shared" si="17"/>
        <v>aa</v>
      </c>
      <c r="AO21" s="41">
        <f t="shared" si="20"/>
        <v>27</v>
      </c>
      <c r="AP21" s="41">
        <f t="shared" si="11"/>
        <v>46</v>
      </c>
      <c r="AQ21" s="41">
        <f t="shared" si="21"/>
        <v>21</v>
      </c>
      <c r="AR21" s="41" t="s">
        <v>126</v>
      </c>
      <c r="AT21" s="140">
        <v>41122</v>
      </c>
      <c r="AU21" s="143">
        <v>368</v>
      </c>
      <c r="AV21" s="143">
        <v>376</v>
      </c>
      <c r="AW21" s="143">
        <v>552</v>
      </c>
      <c r="AX21" s="143">
        <v>128</v>
      </c>
      <c r="AY21" s="143">
        <v>64</v>
      </c>
      <c r="AZ21" s="143">
        <v>184</v>
      </c>
      <c r="BA21" s="143">
        <v>744</v>
      </c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  <c r="BV21" s="210"/>
      <c r="BW21" s="210"/>
      <c r="BX21" s="210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210"/>
      <c r="CJ21" s="210"/>
      <c r="CK21" s="210"/>
      <c r="CL21" s="210"/>
      <c r="CM21" s="210"/>
      <c r="CN21" s="210"/>
      <c r="CO21" s="210"/>
      <c r="CP21" s="210"/>
      <c r="CQ21" s="210"/>
      <c r="CR21" s="210"/>
      <c r="CS21" s="210"/>
      <c r="CT21" s="210"/>
      <c r="CU21" s="210"/>
      <c r="CV21" s="210"/>
      <c r="CW21" s="210"/>
      <c r="CX21" s="210"/>
      <c r="CY21" s="210"/>
      <c r="CZ21" s="210"/>
      <c r="DA21" s="210"/>
      <c r="DB21" s="210"/>
      <c r="DC21" s="210"/>
      <c r="DD21" s="210"/>
      <c r="DE21" s="210"/>
      <c r="DF21" s="210"/>
      <c r="DG21" s="210"/>
      <c r="DH21" s="210"/>
      <c r="DI21" s="210"/>
      <c r="DJ21" s="210"/>
      <c r="DK21" s="210"/>
      <c r="DL21" s="210"/>
      <c r="DM21" s="210"/>
      <c r="DN21" s="210"/>
      <c r="DO21" s="210"/>
      <c r="DP21" s="210"/>
      <c r="DQ21" s="210"/>
      <c r="DR21" s="210"/>
      <c r="DS21" s="210"/>
      <c r="DT21" s="210"/>
      <c r="DU21" s="210"/>
      <c r="DV21" s="210"/>
      <c r="DW21" s="210"/>
      <c r="DX21" s="210"/>
      <c r="DY21" s="210"/>
      <c r="DZ21" s="210"/>
      <c r="EA21" s="210"/>
      <c r="EB21" s="210"/>
      <c r="EC21" s="210"/>
      <c r="ED21" s="210"/>
      <c r="EE21" s="210"/>
      <c r="EF21" s="210"/>
      <c r="EG21" s="210"/>
      <c r="EH21" s="210"/>
      <c r="EI21" s="210"/>
      <c r="EJ21" s="210"/>
      <c r="EK21" s="210"/>
      <c r="EL21" s="210"/>
    </row>
    <row r="22" spans="1:142" s="41" customFormat="1">
      <c r="A22" s="239">
        <f t="shared" si="12"/>
        <v>21</v>
      </c>
      <c r="B22" s="23"/>
      <c r="C22" s="23"/>
      <c r="D22" s="23"/>
      <c r="E22" s="458"/>
      <c r="F22" s="23"/>
      <c r="G22" s="402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32"/>
      <c r="W22" s="32"/>
      <c r="X22" s="32"/>
      <c r="Y22" s="284"/>
      <c r="Z22" s="32"/>
      <c r="AA22" s="32"/>
      <c r="AB22" s="32"/>
      <c r="AC22" s="32"/>
      <c r="AD22" s="32"/>
      <c r="AE22" s="32"/>
      <c r="AF22" s="321"/>
      <c r="AG22" s="8"/>
      <c r="AH22" s="8"/>
      <c r="AM22" s="27">
        <f t="shared" si="19"/>
        <v>41913</v>
      </c>
      <c r="AN22" s="41" t="str">
        <f t="shared" si="17"/>
        <v>ab</v>
      </c>
      <c r="AO22" s="41">
        <f t="shared" si="20"/>
        <v>28</v>
      </c>
      <c r="AP22" s="41">
        <f t="shared" si="11"/>
        <v>47</v>
      </c>
      <c r="AQ22" s="41">
        <f t="shared" si="21"/>
        <v>22</v>
      </c>
      <c r="AR22" s="41" t="s">
        <v>127</v>
      </c>
      <c r="AT22" s="140">
        <v>41153</v>
      </c>
      <c r="AU22" s="143">
        <v>304</v>
      </c>
      <c r="AV22" s="143">
        <v>416</v>
      </c>
      <c r="AW22" s="143">
        <v>456</v>
      </c>
      <c r="AX22" s="143">
        <v>176</v>
      </c>
      <c r="AY22" s="143">
        <v>88</v>
      </c>
      <c r="AZ22" s="143">
        <v>152</v>
      </c>
      <c r="BA22" s="143">
        <v>720</v>
      </c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</row>
    <row r="23" spans="1:142" s="41" customFormat="1">
      <c r="A23" s="239">
        <f t="shared" si="12"/>
        <v>22</v>
      </c>
      <c r="B23" s="23" t="s">
        <v>83</v>
      </c>
      <c r="C23" s="23" t="s">
        <v>76</v>
      </c>
      <c r="D23" s="23" t="s">
        <v>68</v>
      </c>
      <c r="E23" s="458"/>
      <c r="F23" s="23" t="s">
        <v>77</v>
      </c>
      <c r="G23" s="379" t="str">
        <f ca="1">+IF(ISERROR(AVERAGE(INDIRECT("'Prices'!"&amp;VLOOKUP(G$1,$AM$1:$AN$197,2,FALSE)&amp;$A23&amp;":"&amp;VLOOKUP(DATE(YEAR(G$1),12,1),$AM$1:$AN$197,2,FALSE)&amp;$A23))),"",AVERAGE(INDIRECT("'Prices'!"&amp;VLOOKUP(G$1,$AM$1:$AN$197,2,FALSE)&amp;$A23&amp;":"&amp;VLOOKUP(DATE(YEAR(G$1),12,1),$AM$1:$AN$197,2,FALSE)&amp;$A23)))</f>
        <v/>
      </c>
      <c r="H23" s="379" t="str">
        <f t="shared" ref="H23:U25" ca="1" si="31">+IF(ISERROR(AVERAGE(INDIRECT("'Prices'!"&amp;VLOOKUP(H$1,$AM$1:$AN$197,2,FALSE)&amp;$A23&amp;":"&amp;VLOOKUP(DATE(YEAR(H$1),12,1),$AM$1:$AN$197,2,FALSE)&amp;$A23))),"",AVERAGE(INDIRECT("'Prices'!"&amp;VLOOKUP(H$1,$AM$1:$AN$197,2,FALSE)&amp;$A23&amp;":"&amp;VLOOKUP(DATE(YEAR(H$1),12,1),$AM$1:$AN$197,2,FALSE)&amp;$A23)))</f>
        <v/>
      </c>
      <c r="I23" s="379" t="str">
        <f t="shared" ca="1" si="31"/>
        <v/>
      </c>
      <c r="J23" s="379" t="str">
        <f t="shared" ca="1" si="31"/>
        <v/>
      </c>
      <c r="K23" s="379" t="str">
        <f t="shared" ca="1" si="31"/>
        <v/>
      </c>
      <c r="L23" s="379" t="str">
        <f t="shared" ca="1" si="31"/>
        <v/>
      </c>
      <c r="M23" s="379" t="str">
        <f t="shared" ca="1" si="31"/>
        <v/>
      </c>
      <c r="N23" s="379" t="str">
        <f t="shared" ca="1" si="31"/>
        <v/>
      </c>
      <c r="O23" s="379" t="str">
        <f t="shared" ca="1" si="31"/>
        <v/>
      </c>
      <c r="P23" s="379" t="str">
        <f t="shared" ca="1" si="31"/>
        <v/>
      </c>
      <c r="Q23" s="379" t="str">
        <f t="shared" ca="1" si="31"/>
        <v/>
      </c>
      <c r="R23" s="379" t="str">
        <f t="shared" ca="1" si="31"/>
        <v/>
      </c>
      <c r="S23" s="379" t="str">
        <f t="shared" ca="1" si="31"/>
        <v/>
      </c>
      <c r="T23" s="379" t="str">
        <f t="shared" ca="1" si="31"/>
        <v/>
      </c>
      <c r="U23" s="379" t="str">
        <f t="shared" ca="1" si="31"/>
        <v/>
      </c>
      <c r="V23" s="32"/>
      <c r="W23" s="32"/>
      <c r="X23" s="32"/>
      <c r="Y23" s="284"/>
      <c r="Z23" s="32"/>
      <c r="AA23" s="32"/>
      <c r="AB23" s="32"/>
      <c r="AC23" s="32"/>
      <c r="AD23" s="32"/>
      <c r="AE23" s="32"/>
      <c r="AF23" s="321"/>
      <c r="AG23" s="8"/>
      <c r="AH23" s="8"/>
      <c r="AM23" s="27">
        <f t="shared" si="19"/>
        <v>41944</v>
      </c>
      <c r="AN23" s="41" t="str">
        <f t="shared" si="17"/>
        <v>ac</v>
      </c>
      <c r="AO23" s="41">
        <f t="shared" si="20"/>
        <v>29</v>
      </c>
      <c r="AP23" s="41">
        <f t="shared" si="11"/>
        <v>48</v>
      </c>
      <c r="AQ23" s="41">
        <f t="shared" si="21"/>
        <v>23</v>
      </c>
      <c r="AR23" s="41" t="s">
        <v>128</v>
      </c>
      <c r="AT23" s="140">
        <v>41183</v>
      </c>
      <c r="AU23" s="143">
        <v>368</v>
      </c>
      <c r="AV23" s="143">
        <v>376</v>
      </c>
      <c r="AW23" s="143">
        <v>552</v>
      </c>
      <c r="AX23" s="143">
        <v>128</v>
      </c>
      <c r="AY23" s="143">
        <v>64</v>
      </c>
      <c r="AZ23" s="143">
        <v>184</v>
      </c>
      <c r="BA23" s="143">
        <v>744</v>
      </c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</row>
    <row r="24" spans="1:142" s="41" customFormat="1">
      <c r="A24" s="239">
        <f t="shared" si="12"/>
        <v>23</v>
      </c>
      <c r="B24" s="23" t="s">
        <v>83</v>
      </c>
      <c r="C24" s="23" t="s">
        <v>76</v>
      </c>
      <c r="D24" s="23" t="s">
        <v>68</v>
      </c>
      <c r="E24" s="458"/>
      <c r="F24" s="23" t="s">
        <v>78</v>
      </c>
      <c r="G24" s="379" t="str">
        <f t="shared" ref="G24:G25" ca="1" si="32">+IF(ISERROR(AVERAGE(INDIRECT("'Prices'!"&amp;VLOOKUP(G$1,$AM$1:$AN$197,2,FALSE)&amp;$A24&amp;":"&amp;VLOOKUP(DATE(YEAR(G$1),12,1),$AM$1:$AN$197,2,FALSE)&amp;$A24))),"",AVERAGE(INDIRECT("'Prices'!"&amp;VLOOKUP(G$1,$AM$1:$AN$197,2,FALSE)&amp;$A24&amp;":"&amp;VLOOKUP(DATE(YEAR(G$1),12,1),$AM$1:$AN$197,2,FALSE)&amp;$A24)))</f>
        <v/>
      </c>
      <c r="H24" s="379" t="str">
        <f t="shared" ca="1" si="31"/>
        <v/>
      </c>
      <c r="I24" s="379" t="str">
        <f t="shared" ca="1" si="31"/>
        <v/>
      </c>
      <c r="J24" s="379" t="str">
        <f t="shared" ca="1" si="31"/>
        <v/>
      </c>
      <c r="K24" s="379" t="str">
        <f t="shared" ca="1" si="31"/>
        <v/>
      </c>
      <c r="L24" s="379" t="str">
        <f t="shared" ca="1" si="31"/>
        <v/>
      </c>
      <c r="M24" s="379" t="str">
        <f t="shared" ca="1" si="31"/>
        <v/>
      </c>
      <c r="N24" s="379" t="str">
        <f t="shared" ca="1" si="31"/>
        <v/>
      </c>
      <c r="O24" s="379" t="str">
        <f t="shared" ca="1" si="31"/>
        <v/>
      </c>
      <c r="P24" s="379" t="str">
        <f t="shared" ca="1" si="31"/>
        <v/>
      </c>
      <c r="Q24" s="379" t="str">
        <f t="shared" ca="1" si="31"/>
        <v/>
      </c>
      <c r="R24" s="379" t="str">
        <f t="shared" ca="1" si="31"/>
        <v/>
      </c>
      <c r="S24" s="379" t="str">
        <f t="shared" ca="1" si="31"/>
        <v/>
      </c>
      <c r="T24" s="379" t="str">
        <f t="shared" ca="1" si="31"/>
        <v/>
      </c>
      <c r="U24" s="379" t="str">
        <f t="shared" ca="1" si="31"/>
        <v/>
      </c>
      <c r="V24" s="32"/>
      <c r="W24" s="32"/>
      <c r="X24" s="32"/>
      <c r="Y24" s="284"/>
      <c r="Z24" s="32"/>
      <c r="AA24" s="32"/>
      <c r="AB24" s="32"/>
      <c r="AC24" s="32"/>
      <c r="AD24" s="32"/>
      <c r="AE24" s="32"/>
      <c r="AF24" s="321"/>
      <c r="AG24" s="8"/>
      <c r="AH24" s="8"/>
      <c r="AI24" s="32"/>
      <c r="AJ24" s="32"/>
      <c r="AK24" s="32"/>
      <c r="AL24" s="32"/>
      <c r="AM24" s="27">
        <f t="shared" si="19"/>
        <v>41974</v>
      </c>
      <c r="AN24" s="41" t="str">
        <f t="shared" si="17"/>
        <v>ad</v>
      </c>
      <c r="AO24" s="41">
        <f t="shared" si="20"/>
        <v>30</v>
      </c>
      <c r="AP24" s="41">
        <f t="shared" si="11"/>
        <v>49</v>
      </c>
      <c r="AQ24" s="41">
        <f t="shared" si="21"/>
        <v>24</v>
      </c>
      <c r="AR24" s="32" t="s">
        <v>129</v>
      </c>
      <c r="AT24" s="140">
        <v>41214</v>
      </c>
      <c r="AU24" s="143">
        <v>336</v>
      </c>
      <c r="AV24" s="143">
        <v>384</v>
      </c>
      <c r="AW24" s="143">
        <v>504</v>
      </c>
      <c r="AX24" s="143">
        <v>144</v>
      </c>
      <c r="AY24" s="143">
        <v>72</v>
      </c>
      <c r="AZ24" s="143">
        <v>168</v>
      </c>
      <c r="BA24" s="143">
        <v>720</v>
      </c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</row>
    <row r="25" spans="1:142" s="41" customFormat="1">
      <c r="A25" s="239">
        <f t="shared" si="12"/>
        <v>24</v>
      </c>
      <c r="B25" s="23" t="s">
        <v>83</v>
      </c>
      <c r="C25" s="23" t="s">
        <v>76</v>
      </c>
      <c r="D25" s="23" t="s">
        <v>68</v>
      </c>
      <c r="E25" s="458" t="s">
        <v>264</v>
      </c>
      <c r="F25" s="23" t="s">
        <v>79</v>
      </c>
      <c r="G25" s="379">
        <f t="shared" ca="1" si="32"/>
        <v>29.711666666666662</v>
      </c>
      <c r="H25" s="379">
        <f t="shared" ca="1" si="31"/>
        <v>30.929166666666664</v>
      </c>
      <c r="I25" s="379">
        <f t="shared" ca="1" si="31"/>
        <v>32.065000000000005</v>
      </c>
      <c r="J25" s="379">
        <f t="shared" ca="1" si="31"/>
        <v>33.514166666666668</v>
      </c>
      <c r="K25" s="379">
        <f t="shared" ca="1" si="31"/>
        <v>34.709166666666668</v>
      </c>
      <c r="L25" s="379">
        <f t="shared" ca="1" si="31"/>
        <v>37.779166666666669</v>
      </c>
      <c r="M25" s="379">
        <f t="shared" ca="1" si="31"/>
        <v>46.404999999999994</v>
      </c>
      <c r="N25" s="379">
        <f t="shared" ca="1" si="31"/>
        <v>58.278333333333329</v>
      </c>
      <c r="O25" s="379">
        <f t="shared" ca="1" si="31"/>
        <v>65.889166666666654</v>
      </c>
      <c r="P25" s="379">
        <f t="shared" ca="1" si="31"/>
        <v>67.299166666666665</v>
      </c>
      <c r="Q25" s="379">
        <f t="shared" ca="1" si="31"/>
        <v>68.09666666666665</v>
      </c>
      <c r="R25" s="379">
        <f t="shared" ca="1" si="31"/>
        <v>69.292500000000004</v>
      </c>
      <c r="S25" s="379">
        <f t="shared" ca="1" si="31"/>
        <v>71.645833333333343</v>
      </c>
      <c r="T25" s="379">
        <f t="shared" ca="1" si="31"/>
        <v>75.634166666666658</v>
      </c>
      <c r="U25" s="379">
        <f t="shared" ca="1" si="31"/>
        <v>79.150000000000006</v>
      </c>
      <c r="V25" s="32"/>
      <c r="W25" s="32"/>
      <c r="X25" s="32"/>
      <c r="Y25" s="284"/>
      <c r="Z25" s="32"/>
      <c r="AA25" s="32"/>
      <c r="AB25" s="32"/>
      <c r="AC25" s="32"/>
      <c r="AD25" s="32"/>
      <c r="AE25" s="32"/>
      <c r="AF25" s="321"/>
      <c r="AG25" s="8"/>
      <c r="AH25" s="8"/>
      <c r="AI25" s="32"/>
      <c r="AJ25" s="32"/>
      <c r="AK25" s="32"/>
      <c r="AL25" s="32"/>
      <c r="AM25" s="27">
        <f t="shared" si="19"/>
        <v>42005</v>
      </c>
      <c r="AN25" s="41" t="str">
        <f t="shared" si="17"/>
        <v>ae</v>
      </c>
      <c r="AO25" s="41">
        <f t="shared" si="20"/>
        <v>31</v>
      </c>
      <c r="AP25" s="41">
        <f t="shared" si="11"/>
        <v>50</v>
      </c>
      <c r="AQ25" s="41">
        <f t="shared" si="21"/>
        <v>25</v>
      </c>
      <c r="AR25" s="32" t="s">
        <v>108</v>
      </c>
      <c r="AT25" s="140">
        <v>41244</v>
      </c>
      <c r="AU25" s="143">
        <v>320</v>
      </c>
      <c r="AV25" s="143">
        <v>424</v>
      </c>
      <c r="AW25" s="143">
        <v>480</v>
      </c>
      <c r="AX25" s="143">
        <v>176</v>
      </c>
      <c r="AY25" s="143">
        <v>88</v>
      </c>
      <c r="AZ25" s="143">
        <v>160</v>
      </c>
      <c r="BA25" s="143">
        <v>744</v>
      </c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</row>
    <row r="26" spans="1:142" s="41" customFormat="1">
      <c r="A26" s="239">
        <f t="shared" si="12"/>
        <v>25</v>
      </c>
      <c r="B26" s="23"/>
      <c r="C26" s="23"/>
      <c r="D26" s="23"/>
      <c r="E26" s="458"/>
      <c r="F26" s="23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2"/>
      <c r="W26" s="32"/>
      <c r="X26" s="32"/>
      <c r="Y26" s="284"/>
      <c r="Z26" s="32"/>
      <c r="AA26" s="32"/>
      <c r="AB26" s="32"/>
      <c r="AC26" s="32"/>
      <c r="AD26" s="32"/>
      <c r="AE26" s="32"/>
      <c r="AF26" s="321"/>
      <c r="AG26" s="8"/>
      <c r="AH26" s="8"/>
      <c r="AM26" s="27">
        <f t="shared" si="19"/>
        <v>42036</v>
      </c>
      <c r="AN26" s="41" t="str">
        <f t="shared" si="17"/>
        <v>af</v>
      </c>
      <c r="AO26" s="41">
        <f t="shared" si="20"/>
        <v>32</v>
      </c>
      <c r="AP26" s="41">
        <f t="shared" si="11"/>
        <v>51</v>
      </c>
      <c r="AQ26" s="41">
        <f t="shared" si="21"/>
        <v>26</v>
      </c>
      <c r="AR26" s="32" t="s">
        <v>107</v>
      </c>
      <c r="AT26" s="139">
        <v>41275</v>
      </c>
      <c r="AU26" s="142">
        <v>352</v>
      </c>
      <c r="AV26" s="142">
        <v>392</v>
      </c>
      <c r="AW26" s="142">
        <v>528</v>
      </c>
      <c r="AX26" s="142">
        <v>144</v>
      </c>
      <c r="AY26" s="142">
        <v>72</v>
      </c>
      <c r="AZ26" s="142">
        <v>176</v>
      </c>
      <c r="BA26" s="142">
        <v>744</v>
      </c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</row>
    <row r="27" spans="1:142" s="41" customFormat="1">
      <c r="A27" s="239">
        <f t="shared" si="12"/>
        <v>26</v>
      </c>
      <c r="B27" s="23" t="s">
        <v>84</v>
      </c>
      <c r="C27" s="23" t="s">
        <v>76</v>
      </c>
      <c r="D27" s="23" t="s">
        <v>68</v>
      </c>
      <c r="E27" s="458"/>
      <c r="F27" s="23" t="s">
        <v>77</v>
      </c>
      <c r="G27" s="379" t="str">
        <f ca="1">+IF(ISERROR(AVERAGE(INDIRECT("'Prices'!"&amp;VLOOKUP(G$1,$AM$1:$AN$197,2,FALSE)&amp;$A27&amp;":"&amp;VLOOKUP(DATE(YEAR(G$1),12,1),$AM$1:$AN$197,2,FALSE)&amp;$A27))),"",AVERAGE(INDIRECT("'Prices'!"&amp;VLOOKUP(G$1,$AM$1:$AN$197,2,FALSE)&amp;$A27&amp;":"&amp;VLOOKUP(DATE(YEAR(G$1),12,1),$AM$1:$AN$197,2,FALSE)&amp;$A27)))</f>
        <v/>
      </c>
      <c r="H27" s="379" t="str">
        <f t="shared" ref="H27:U29" ca="1" si="33">+IF(ISERROR(AVERAGE(INDIRECT("'Prices'!"&amp;VLOOKUP(H$1,$AM$1:$AN$197,2,FALSE)&amp;$A27&amp;":"&amp;VLOOKUP(DATE(YEAR(H$1),12,1),$AM$1:$AN$197,2,FALSE)&amp;$A27))),"",AVERAGE(INDIRECT("'Prices'!"&amp;VLOOKUP(H$1,$AM$1:$AN$197,2,FALSE)&amp;$A27&amp;":"&amp;VLOOKUP(DATE(YEAR(H$1),12,1),$AM$1:$AN$197,2,FALSE)&amp;$A27)))</f>
        <v/>
      </c>
      <c r="I27" s="379" t="str">
        <f t="shared" ca="1" si="33"/>
        <v/>
      </c>
      <c r="J27" s="379" t="str">
        <f t="shared" ca="1" si="33"/>
        <v/>
      </c>
      <c r="K27" s="379" t="str">
        <f t="shared" ca="1" si="33"/>
        <v/>
      </c>
      <c r="L27" s="379" t="str">
        <f t="shared" ca="1" si="33"/>
        <v/>
      </c>
      <c r="M27" s="379" t="str">
        <f t="shared" ca="1" si="33"/>
        <v/>
      </c>
      <c r="N27" s="379" t="str">
        <f t="shared" ca="1" si="33"/>
        <v/>
      </c>
      <c r="O27" s="379" t="str">
        <f t="shared" ca="1" si="33"/>
        <v/>
      </c>
      <c r="P27" s="379" t="str">
        <f t="shared" ca="1" si="33"/>
        <v/>
      </c>
      <c r="Q27" s="379" t="str">
        <f t="shared" ca="1" si="33"/>
        <v/>
      </c>
      <c r="R27" s="379" t="str">
        <f t="shared" ca="1" si="33"/>
        <v/>
      </c>
      <c r="S27" s="379" t="str">
        <f t="shared" ca="1" si="33"/>
        <v/>
      </c>
      <c r="T27" s="379" t="str">
        <f t="shared" ca="1" si="33"/>
        <v/>
      </c>
      <c r="U27" s="379" t="str">
        <f t="shared" ca="1" si="33"/>
        <v/>
      </c>
      <c r="V27" s="32"/>
      <c r="W27" s="32"/>
      <c r="X27" s="32"/>
      <c r="Y27" s="284"/>
      <c r="Z27" s="32"/>
      <c r="AA27" s="32"/>
      <c r="AB27" s="32"/>
      <c r="AC27" s="32"/>
      <c r="AD27" s="32"/>
      <c r="AE27" s="32"/>
      <c r="AF27" s="321"/>
      <c r="AG27" s="8"/>
      <c r="AH27" s="8"/>
      <c r="AM27" s="27">
        <f t="shared" si="19"/>
        <v>42064</v>
      </c>
      <c r="AN27" s="41" t="str">
        <f t="shared" si="17"/>
        <v>ag</v>
      </c>
      <c r="AO27" s="41">
        <f t="shared" si="20"/>
        <v>33</v>
      </c>
      <c r="AP27" s="41">
        <f t="shared" si="11"/>
        <v>52</v>
      </c>
      <c r="AQ27" s="41">
        <f t="shared" si="21"/>
        <v>27</v>
      </c>
      <c r="AR27" s="41" t="str">
        <f>+"a"&amp;AR1</f>
        <v>aa</v>
      </c>
      <c r="AT27" s="139">
        <v>41306</v>
      </c>
      <c r="AU27" s="142">
        <v>320</v>
      </c>
      <c r="AV27" s="142">
        <v>352</v>
      </c>
      <c r="AW27" s="142">
        <v>480</v>
      </c>
      <c r="AX27" s="142">
        <v>128</v>
      </c>
      <c r="AY27" s="142">
        <v>64</v>
      </c>
      <c r="AZ27" s="142">
        <v>160</v>
      </c>
      <c r="BA27" s="142">
        <v>672</v>
      </c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</row>
    <row r="28" spans="1:142" s="41" customFormat="1">
      <c r="A28" s="239">
        <f t="shared" si="12"/>
        <v>27</v>
      </c>
      <c r="B28" s="23" t="s">
        <v>84</v>
      </c>
      <c r="C28" s="23" t="s">
        <v>76</v>
      </c>
      <c r="D28" s="23" t="s">
        <v>68</v>
      </c>
      <c r="E28" s="458"/>
      <c r="F28" s="23" t="s">
        <v>78</v>
      </c>
      <c r="G28" s="379" t="str">
        <f t="shared" ref="G28:G29" ca="1" si="34">+IF(ISERROR(AVERAGE(INDIRECT("'Prices'!"&amp;VLOOKUP(G$1,$AM$1:$AN$197,2,FALSE)&amp;$A28&amp;":"&amp;VLOOKUP(DATE(YEAR(G$1),12,1),$AM$1:$AN$197,2,FALSE)&amp;$A28))),"",AVERAGE(INDIRECT("'Prices'!"&amp;VLOOKUP(G$1,$AM$1:$AN$197,2,FALSE)&amp;$A28&amp;":"&amp;VLOOKUP(DATE(YEAR(G$1),12,1),$AM$1:$AN$197,2,FALSE)&amp;$A28)))</f>
        <v/>
      </c>
      <c r="H28" s="379" t="str">
        <f t="shared" ca="1" si="33"/>
        <v/>
      </c>
      <c r="I28" s="379" t="str">
        <f t="shared" ca="1" si="33"/>
        <v/>
      </c>
      <c r="J28" s="379" t="str">
        <f t="shared" ca="1" si="33"/>
        <v/>
      </c>
      <c r="K28" s="379" t="str">
        <f t="shared" ca="1" si="33"/>
        <v/>
      </c>
      <c r="L28" s="379" t="str">
        <f t="shared" ca="1" si="33"/>
        <v/>
      </c>
      <c r="M28" s="379" t="str">
        <f t="shared" ca="1" si="33"/>
        <v/>
      </c>
      <c r="N28" s="379" t="str">
        <f t="shared" ca="1" si="33"/>
        <v/>
      </c>
      <c r="O28" s="379" t="str">
        <f t="shared" ca="1" si="33"/>
        <v/>
      </c>
      <c r="P28" s="379" t="str">
        <f t="shared" ca="1" si="33"/>
        <v/>
      </c>
      <c r="Q28" s="379" t="str">
        <f t="shared" ca="1" si="33"/>
        <v/>
      </c>
      <c r="R28" s="379" t="str">
        <f t="shared" ca="1" si="33"/>
        <v/>
      </c>
      <c r="S28" s="379" t="str">
        <f t="shared" ca="1" si="33"/>
        <v/>
      </c>
      <c r="T28" s="379" t="str">
        <f t="shared" ca="1" si="33"/>
        <v/>
      </c>
      <c r="U28" s="379" t="str">
        <f t="shared" ca="1" si="33"/>
        <v/>
      </c>
      <c r="V28" s="32"/>
      <c r="W28" s="32"/>
      <c r="X28" s="32"/>
      <c r="Y28" s="284"/>
      <c r="Z28" s="32"/>
      <c r="AA28" s="32"/>
      <c r="AB28" s="32"/>
      <c r="AC28" s="32"/>
      <c r="AD28" s="32"/>
      <c r="AE28" s="32"/>
      <c r="AF28" s="321"/>
      <c r="AG28" s="8"/>
      <c r="AH28" s="8"/>
      <c r="AM28" s="27">
        <f t="shared" si="19"/>
        <v>42095</v>
      </c>
      <c r="AN28" s="41" t="str">
        <f t="shared" si="17"/>
        <v>ah</v>
      </c>
      <c r="AO28" s="41">
        <f t="shared" si="20"/>
        <v>34</v>
      </c>
      <c r="AP28" s="41">
        <f t="shared" si="11"/>
        <v>53</v>
      </c>
      <c r="AQ28" s="41">
        <f t="shared" si="21"/>
        <v>28</v>
      </c>
      <c r="AR28" s="41" t="str">
        <f t="shared" ref="AR28:AR51" si="35">+"a"&amp;AR2</f>
        <v>ab</v>
      </c>
      <c r="AT28" s="139">
        <v>41334</v>
      </c>
      <c r="AU28" s="142">
        <v>336</v>
      </c>
      <c r="AV28" s="142">
        <v>408</v>
      </c>
      <c r="AW28" s="142">
        <v>504</v>
      </c>
      <c r="AX28" s="142">
        <v>160</v>
      </c>
      <c r="AY28" s="142">
        <v>80</v>
      </c>
      <c r="AZ28" s="142">
        <v>168</v>
      </c>
      <c r="BA28" s="142">
        <v>744</v>
      </c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</row>
    <row r="29" spans="1:142" s="41" customFormat="1">
      <c r="A29" s="239">
        <f t="shared" si="12"/>
        <v>28</v>
      </c>
      <c r="B29" s="23" t="s">
        <v>84</v>
      </c>
      <c r="C29" s="23" t="s">
        <v>76</v>
      </c>
      <c r="D29" s="23" t="s">
        <v>68</v>
      </c>
      <c r="E29" s="458" t="s">
        <v>264</v>
      </c>
      <c r="F29" s="23" t="s">
        <v>79</v>
      </c>
      <c r="G29" s="379">
        <f t="shared" ca="1" si="34"/>
        <v>24.738333333333333</v>
      </c>
      <c r="H29" s="379">
        <f t="shared" ca="1" si="33"/>
        <v>25.425833333333333</v>
      </c>
      <c r="I29" s="379">
        <f t="shared" ca="1" si="33"/>
        <v>26.656666666666666</v>
      </c>
      <c r="J29" s="379">
        <f t="shared" ca="1" si="33"/>
        <v>28.551666666666662</v>
      </c>
      <c r="K29" s="379">
        <f t="shared" ca="1" si="33"/>
        <v>29.469999999999995</v>
      </c>
      <c r="L29" s="379">
        <f t="shared" ca="1" si="33"/>
        <v>33.496666666666663</v>
      </c>
      <c r="M29" s="379">
        <f t="shared" ca="1" si="33"/>
        <v>40.078333333333326</v>
      </c>
      <c r="N29" s="379">
        <f t="shared" ca="1" si="33"/>
        <v>44.57</v>
      </c>
      <c r="O29" s="379">
        <f t="shared" ca="1" si="33"/>
        <v>46.448333333333331</v>
      </c>
      <c r="P29" s="379">
        <f t="shared" ca="1" si="33"/>
        <v>47.524999999999999</v>
      </c>
      <c r="Q29" s="379">
        <f t="shared" ca="1" si="33"/>
        <v>48.395833333333336</v>
      </c>
      <c r="R29" s="379">
        <f t="shared" ca="1" si="33"/>
        <v>49.583333333333336</v>
      </c>
      <c r="S29" s="379">
        <f t="shared" ca="1" si="33"/>
        <v>51.639999999999993</v>
      </c>
      <c r="T29" s="379">
        <f t="shared" ca="1" si="33"/>
        <v>55.611666666666657</v>
      </c>
      <c r="U29" s="379">
        <f t="shared" ca="1" si="33"/>
        <v>58.516666666666673</v>
      </c>
      <c r="V29" s="32"/>
      <c r="W29" s="32"/>
      <c r="X29" s="32"/>
      <c r="Y29" s="284"/>
      <c r="Z29" s="32"/>
      <c r="AA29" s="32"/>
      <c r="AB29" s="32"/>
      <c r="AC29" s="32"/>
      <c r="AD29" s="32"/>
      <c r="AE29" s="32"/>
      <c r="AF29" s="321"/>
      <c r="AG29" s="8"/>
      <c r="AH29" s="8"/>
      <c r="AM29" s="27">
        <f t="shared" si="19"/>
        <v>42125</v>
      </c>
      <c r="AN29" s="41" t="str">
        <f t="shared" si="17"/>
        <v>ai</v>
      </c>
      <c r="AO29" s="41">
        <f t="shared" si="20"/>
        <v>35</v>
      </c>
      <c r="AP29" s="41">
        <f t="shared" si="11"/>
        <v>54</v>
      </c>
      <c r="AQ29" s="41">
        <f t="shared" si="21"/>
        <v>29</v>
      </c>
      <c r="AR29" s="41" t="str">
        <f t="shared" si="35"/>
        <v>ac</v>
      </c>
      <c r="AT29" s="139">
        <v>41365</v>
      </c>
      <c r="AU29" s="142">
        <v>352</v>
      </c>
      <c r="AV29" s="142">
        <v>368</v>
      </c>
      <c r="AW29" s="142">
        <v>528</v>
      </c>
      <c r="AX29" s="142">
        <v>128</v>
      </c>
      <c r="AY29" s="142">
        <v>64</v>
      </c>
      <c r="AZ29" s="142">
        <v>176</v>
      </c>
      <c r="BA29" s="142">
        <v>720</v>
      </c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</row>
    <row r="30" spans="1:142" s="41" customFormat="1">
      <c r="A30" s="239">
        <f t="shared" si="12"/>
        <v>29</v>
      </c>
      <c r="B30" s="23"/>
      <c r="C30" s="23"/>
      <c r="D30" s="23"/>
      <c r="E30" s="458"/>
      <c r="F30" s="23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32"/>
      <c r="W30" s="32"/>
      <c r="X30" s="32"/>
      <c r="Y30" s="284"/>
      <c r="Z30" s="32"/>
      <c r="AA30" s="32"/>
      <c r="AB30" s="32"/>
      <c r="AC30" s="32"/>
      <c r="AD30" s="32"/>
      <c r="AE30" s="32"/>
      <c r="AF30" s="321"/>
      <c r="AG30" s="8"/>
      <c r="AH30" s="8"/>
      <c r="AM30" s="27">
        <f t="shared" si="19"/>
        <v>42156</v>
      </c>
      <c r="AN30" s="41" t="str">
        <f t="shared" si="17"/>
        <v>aj</v>
      </c>
      <c r="AO30" s="41">
        <f t="shared" si="20"/>
        <v>36</v>
      </c>
      <c r="AP30" s="41">
        <f t="shared" si="11"/>
        <v>55</v>
      </c>
      <c r="AQ30" s="41">
        <f t="shared" si="21"/>
        <v>30</v>
      </c>
      <c r="AR30" s="41" t="str">
        <f t="shared" si="35"/>
        <v>ad</v>
      </c>
      <c r="AT30" s="139">
        <v>41395</v>
      </c>
      <c r="AU30" s="142">
        <v>352</v>
      </c>
      <c r="AV30" s="142">
        <v>392</v>
      </c>
      <c r="AW30" s="142">
        <v>528</v>
      </c>
      <c r="AX30" s="142">
        <v>144</v>
      </c>
      <c r="AY30" s="142">
        <v>72</v>
      </c>
      <c r="AZ30" s="142">
        <v>176</v>
      </c>
      <c r="BA30" s="142">
        <v>744</v>
      </c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</row>
    <row r="31" spans="1:142" s="41" customFormat="1">
      <c r="A31" s="239">
        <f t="shared" si="12"/>
        <v>30</v>
      </c>
      <c r="B31" s="23" t="s">
        <v>85</v>
      </c>
      <c r="C31" s="23" t="s">
        <v>76</v>
      </c>
      <c r="D31" s="23" t="s">
        <v>68</v>
      </c>
      <c r="E31" s="458"/>
      <c r="F31" s="23" t="s">
        <v>77</v>
      </c>
      <c r="G31" s="379" t="str">
        <f ca="1">+IF(ISERROR(AVERAGE(INDIRECT("'Prices'!"&amp;VLOOKUP(G$1,$AM$1:$AN$197,2,FALSE)&amp;$A31&amp;":"&amp;VLOOKUP(DATE(YEAR(G$1),12,1),$AM$1:$AN$197,2,FALSE)&amp;$A31))),"",AVERAGE(INDIRECT("'Prices'!"&amp;VLOOKUP(G$1,$AM$1:$AN$197,2,FALSE)&amp;$A31&amp;":"&amp;VLOOKUP(DATE(YEAR(G$1),12,1),$AM$1:$AN$197,2,FALSE)&amp;$A31)))</f>
        <v/>
      </c>
      <c r="H31" s="379" t="str">
        <f t="shared" ref="H31:U33" ca="1" si="36">+IF(ISERROR(AVERAGE(INDIRECT("'Prices'!"&amp;VLOOKUP(H$1,$AM$1:$AN$197,2,FALSE)&amp;$A31&amp;":"&amp;VLOOKUP(DATE(YEAR(H$1),12,1),$AM$1:$AN$197,2,FALSE)&amp;$A31))),"",AVERAGE(INDIRECT("'Prices'!"&amp;VLOOKUP(H$1,$AM$1:$AN$197,2,FALSE)&amp;$A31&amp;":"&amp;VLOOKUP(DATE(YEAR(H$1),12,1),$AM$1:$AN$197,2,FALSE)&amp;$A31)))</f>
        <v/>
      </c>
      <c r="I31" s="379" t="str">
        <f t="shared" ca="1" si="36"/>
        <v/>
      </c>
      <c r="J31" s="379" t="str">
        <f t="shared" ca="1" si="36"/>
        <v/>
      </c>
      <c r="K31" s="379" t="str">
        <f t="shared" ca="1" si="36"/>
        <v/>
      </c>
      <c r="L31" s="379" t="str">
        <f t="shared" ca="1" si="36"/>
        <v/>
      </c>
      <c r="M31" s="379" t="str">
        <f t="shared" ca="1" si="36"/>
        <v/>
      </c>
      <c r="N31" s="379" t="str">
        <f t="shared" ca="1" si="36"/>
        <v/>
      </c>
      <c r="O31" s="379" t="str">
        <f t="shared" ca="1" si="36"/>
        <v/>
      </c>
      <c r="P31" s="379" t="str">
        <f t="shared" ca="1" si="36"/>
        <v/>
      </c>
      <c r="Q31" s="379" t="str">
        <f t="shared" ca="1" si="36"/>
        <v/>
      </c>
      <c r="R31" s="379" t="str">
        <f t="shared" ca="1" si="36"/>
        <v/>
      </c>
      <c r="S31" s="379" t="str">
        <f t="shared" ca="1" si="36"/>
        <v/>
      </c>
      <c r="T31" s="379" t="str">
        <f t="shared" ca="1" si="36"/>
        <v/>
      </c>
      <c r="U31" s="379" t="str">
        <f t="shared" ca="1" si="36"/>
        <v/>
      </c>
      <c r="V31" s="32"/>
      <c r="W31" s="32"/>
      <c r="X31" s="32"/>
      <c r="Y31" s="284"/>
      <c r="Z31" s="32"/>
      <c r="AA31" s="32"/>
      <c r="AB31" s="32"/>
      <c r="AC31" s="32"/>
      <c r="AD31" s="32"/>
      <c r="AE31" s="32"/>
      <c r="AF31" s="321"/>
      <c r="AG31" s="8"/>
      <c r="AH31" s="8"/>
      <c r="AM31" s="27">
        <f t="shared" si="19"/>
        <v>42186</v>
      </c>
      <c r="AN31" s="41" t="str">
        <f t="shared" si="17"/>
        <v>ak</v>
      </c>
      <c r="AO31" s="41">
        <f t="shared" si="20"/>
        <v>37</v>
      </c>
      <c r="AP31" s="41">
        <f t="shared" si="11"/>
        <v>56</v>
      </c>
      <c r="AQ31" s="41">
        <f t="shared" si="21"/>
        <v>31</v>
      </c>
      <c r="AR31" s="41" t="str">
        <f t="shared" si="35"/>
        <v>ae</v>
      </c>
      <c r="AT31" s="139">
        <v>41426</v>
      </c>
      <c r="AU31" s="142">
        <v>320</v>
      </c>
      <c r="AV31" s="142">
        <v>400</v>
      </c>
      <c r="AW31" s="142">
        <v>480</v>
      </c>
      <c r="AX31" s="142">
        <v>160</v>
      </c>
      <c r="AY31" s="142">
        <v>80</v>
      </c>
      <c r="AZ31" s="142">
        <v>160</v>
      </c>
      <c r="BA31" s="142">
        <v>720</v>
      </c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</row>
    <row r="32" spans="1:142" s="41" customFormat="1">
      <c r="A32" s="239">
        <f t="shared" si="12"/>
        <v>31</v>
      </c>
      <c r="B32" s="23" t="s">
        <v>85</v>
      </c>
      <c r="C32" s="23" t="s">
        <v>76</v>
      </c>
      <c r="D32" s="23" t="s">
        <v>68</v>
      </c>
      <c r="E32" s="458"/>
      <c r="F32" s="23" t="s">
        <v>78</v>
      </c>
      <c r="G32" s="379" t="str">
        <f t="shared" ref="G32:G33" ca="1" si="37">+IF(ISERROR(AVERAGE(INDIRECT("'Prices'!"&amp;VLOOKUP(G$1,$AM$1:$AN$197,2,FALSE)&amp;$A32&amp;":"&amp;VLOOKUP(DATE(YEAR(G$1),12,1),$AM$1:$AN$197,2,FALSE)&amp;$A32))),"",AVERAGE(INDIRECT("'Prices'!"&amp;VLOOKUP(G$1,$AM$1:$AN$197,2,FALSE)&amp;$A32&amp;":"&amp;VLOOKUP(DATE(YEAR(G$1),12,1),$AM$1:$AN$197,2,FALSE)&amp;$A32)))</f>
        <v/>
      </c>
      <c r="H32" s="379" t="str">
        <f t="shared" ca="1" si="36"/>
        <v/>
      </c>
      <c r="I32" s="379" t="str">
        <f t="shared" ca="1" si="36"/>
        <v/>
      </c>
      <c r="J32" s="379" t="str">
        <f t="shared" ca="1" si="36"/>
        <v/>
      </c>
      <c r="K32" s="379" t="str">
        <f t="shared" ca="1" si="36"/>
        <v/>
      </c>
      <c r="L32" s="379" t="str">
        <f t="shared" ca="1" si="36"/>
        <v/>
      </c>
      <c r="M32" s="379" t="str">
        <f t="shared" ca="1" si="36"/>
        <v/>
      </c>
      <c r="N32" s="379" t="str">
        <f t="shared" ca="1" si="36"/>
        <v/>
      </c>
      <c r="O32" s="379" t="str">
        <f t="shared" ca="1" si="36"/>
        <v/>
      </c>
      <c r="P32" s="379" t="str">
        <f t="shared" ca="1" si="36"/>
        <v/>
      </c>
      <c r="Q32" s="379" t="str">
        <f t="shared" ca="1" si="36"/>
        <v/>
      </c>
      <c r="R32" s="379" t="str">
        <f t="shared" ca="1" si="36"/>
        <v/>
      </c>
      <c r="S32" s="379" t="str">
        <f t="shared" ca="1" si="36"/>
        <v/>
      </c>
      <c r="T32" s="379" t="str">
        <f t="shared" ca="1" si="36"/>
        <v/>
      </c>
      <c r="U32" s="379" t="str">
        <f t="shared" ca="1" si="36"/>
        <v/>
      </c>
      <c r="V32" s="32"/>
      <c r="W32" s="32"/>
      <c r="X32" s="32"/>
      <c r="Y32" s="284"/>
      <c r="Z32" s="32"/>
      <c r="AA32" s="32"/>
      <c r="AB32" s="32"/>
      <c r="AC32" s="32"/>
      <c r="AD32" s="32"/>
      <c r="AE32" s="32"/>
      <c r="AF32" s="321"/>
      <c r="AG32" s="8"/>
      <c r="AH32" s="8"/>
      <c r="AM32" s="27">
        <f t="shared" si="19"/>
        <v>42217</v>
      </c>
      <c r="AN32" s="41" t="str">
        <f t="shared" si="17"/>
        <v>al</v>
      </c>
      <c r="AO32" s="41">
        <f t="shared" si="20"/>
        <v>38</v>
      </c>
      <c r="AP32" s="41">
        <f t="shared" si="11"/>
        <v>57</v>
      </c>
      <c r="AQ32" s="41">
        <f t="shared" si="21"/>
        <v>32</v>
      </c>
      <c r="AR32" s="41" t="str">
        <f t="shared" si="35"/>
        <v>af</v>
      </c>
      <c r="AT32" s="139">
        <v>41456</v>
      </c>
      <c r="AU32" s="142">
        <v>352</v>
      </c>
      <c r="AV32" s="142">
        <v>392</v>
      </c>
      <c r="AW32" s="142">
        <v>528</v>
      </c>
      <c r="AX32" s="142">
        <v>144</v>
      </c>
      <c r="AY32" s="142">
        <v>72</v>
      </c>
      <c r="AZ32" s="142">
        <v>176</v>
      </c>
      <c r="BA32" s="142">
        <v>744</v>
      </c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</row>
    <row r="33" spans="1:142" s="41" customFormat="1">
      <c r="A33" s="239">
        <f t="shared" si="12"/>
        <v>32</v>
      </c>
      <c r="B33" s="23" t="s">
        <v>85</v>
      </c>
      <c r="C33" s="23" t="s">
        <v>76</v>
      </c>
      <c r="D33" s="23" t="s">
        <v>68</v>
      </c>
      <c r="E33" s="458" t="s">
        <v>264</v>
      </c>
      <c r="F33" s="23" t="s">
        <v>79</v>
      </c>
      <c r="G33" s="379">
        <f t="shared" ca="1" si="37"/>
        <v>35.414999999999999</v>
      </c>
      <c r="H33" s="379">
        <f t="shared" ca="1" si="36"/>
        <v>37.240833333333335</v>
      </c>
      <c r="I33" s="379">
        <f t="shared" ca="1" si="36"/>
        <v>38.199166666666663</v>
      </c>
      <c r="J33" s="379">
        <f t="shared" ca="1" si="36"/>
        <v>39.208333333333336</v>
      </c>
      <c r="K33" s="379">
        <f t="shared" ca="1" si="36"/>
        <v>40.744166666666665</v>
      </c>
      <c r="L33" s="379">
        <f t="shared" ca="1" si="36"/>
        <v>42.651666666666664</v>
      </c>
      <c r="M33" s="379">
        <f t="shared" ca="1" si="36"/>
        <v>53.695833333333333</v>
      </c>
      <c r="N33" s="379">
        <f t="shared" ca="1" si="36"/>
        <v>73.82083333333334</v>
      </c>
      <c r="O33" s="379">
        <f t="shared" ca="1" si="36"/>
        <v>85.489166666666677</v>
      </c>
      <c r="P33" s="379">
        <f t="shared" ca="1" si="36"/>
        <v>87.335833333333355</v>
      </c>
      <c r="Q33" s="379">
        <f t="shared" ca="1" si="36"/>
        <v>88.21</v>
      </c>
      <c r="R33" s="379">
        <f t="shared" ca="1" si="36"/>
        <v>89.313333333333333</v>
      </c>
      <c r="S33" s="379">
        <f t="shared" ca="1" si="36"/>
        <v>91.912500000000009</v>
      </c>
      <c r="T33" s="379">
        <f t="shared" ca="1" si="36"/>
        <v>95.731666666666669</v>
      </c>
      <c r="U33" s="379">
        <f t="shared" ca="1" si="36"/>
        <v>99.913333333333313</v>
      </c>
      <c r="V33" s="32"/>
      <c r="W33" s="32"/>
      <c r="X33" s="32"/>
      <c r="Y33" s="284"/>
      <c r="Z33" s="32"/>
      <c r="AA33" s="32"/>
      <c r="AB33" s="32"/>
      <c r="AC33" s="32"/>
      <c r="AD33" s="32"/>
      <c r="AE33" s="32"/>
      <c r="AF33" s="321"/>
      <c r="AG33" s="8"/>
      <c r="AH33" s="8"/>
      <c r="AM33" s="27">
        <f t="shared" si="19"/>
        <v>42248</v>
      </c>
      <c r="AN33" s="41" t="str">
        <f t="shared" ref="AN33:AN50" si="38">+VLOOKUP(AO33,$AQ$1:$AR$197,2,FALSE)</f>
        <v>am</v>
      </c>
      <c r="AO33" s="41">
        <f t="shared" si="20"/>
        <v>39</v>
      </c>
      <c r="AP33" s="41">
        <f t="shared" ref="AP33:AP50" si="39">+MATCH(AM33,$AT$1:$AT$121)</f>
        <v>58</v>
      </c>
      <c r="AQ33" s="41">
        <f t="shared" si="21"/>
        <v>33</v>
      </c>
      <c r="AR33" s="41" t="str">
        <f t="shared" si="35"/>
        <v>ag</v>
      </c>
      <c r="AT33" s="139">
        <v>41487</v>
      </c>
      <c r="AU33" s="142">
        <v>352</v>
      </c>
      <c r="AV33" s="142">
        <v>392</v>
      </c>
      <c r="AW33" s="142">
        <v>528</v>
      </c>
      <c r="AX33" s="142">
        <v>144</v>
      </c>
      <c r="AY33" s="142">
        <v>72</v>
      </c>
      <c r="AZ33" s="142">
        <v>176</v>
      </c>
      <c r="BA33" s="142">
        <v>744</v>
      </c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</row>
    <row r="34" spans="1:142" s="41" customFormat="1">
      <c r="A34" s="239">
        <f t="shared" si="12"/>
        <v>33</v>
      </c>
      <c r="B34" s="23"/>
      <c r="C34" s="23"/>
      <c r="D34" s="23"/>
      <c r="E34" s="458"/>
      <c r="F34" s="23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2"/>
      <c r="W34" s="32"/>
      <c r="X34" s="32"/>
      <c r="Y34" s="284"/>
      <c r="Z34" s="32"/>
      <c r="AA34" s="32"/>
      <c r="AB34" s="32"/>
      <c r="AC34" s="32"/>
      <c r="AD34" s="32"/>
      <c r="AE34" s="32"/>
      <c r="AF34" s="321"/>
      <c r="AG34" s="8"/>
      <c r="AH34" s="8"/>
      <c r="AM34" s="27">
        <f t="shared" si="19"/>
        <v>42278</v>
      </c>
      <c r="AN34" s="41" t="str">
        <f t="shared" si="38"/>
        <v>an</v>
      </c>
      <c r="AO34" s="41">
        <f t="shared" si="20"/>
        <v>40</v>
      </c>
      <c r="AP34" s="41">
        <f t="shared" si="39"/>
        <v>59</v>
      </c>
      <c r="AQ34" s="41">
        <f t="shared" si="21"/>
        <v>34</v>
      </c>
      <c r="AR34" s="41" t="str">
        <f t="shared" si="35"/>
        <v>ah</v>
      </c>
      <c r="AT34" s="139">
        <v>41518</v>
      </c>
      <c r="AU34" s="142">
        <v>320</v>
      </c>
      <c r="AV34" s="142">
        <v>400</v>
      </c>
      <c r="AW34" s="142">
        <v>480</v>
      </c>
      <c r="AX34" s="142">
        <v>160</v>
      </c>
      <c r="AY34" s="142">
        <v>80</v>
      </c>
      <c r="AZ34" s="142">
        <v>160</v>
      </c>
      <c r="BA34" s="142">
        <v>720</v>
      </c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</row>
    <row r="35" spans="1:142" s="41" customFormat="1">
      <c r="A35" s="239">
        <f t="shared" si="12"/>
        <v>34</v>
      </c>
      <c r="B35" s="23" t="s">
        <v>184</v>
      </c>
      <c r="C35" s="23" t="s">
        <v>76</v>
      </c>
      <c r="D35" s="23" t="s">
        <v>68</v>
      </c>
      <c r="E35" s="458"/>
      <c r="F35" s="23" t="s">
        <v>77</v>
      </c>
      <c r="G35" s="379" t="str">
        <f ca="1">+IF(ISERROR(AVERAGE(INDIRECT("'Prices'!"&amp;VLOOKUP(G$1,$AM$1:$AN$197,2,FALSE)&amp;$A35&amp;":"&amp;VLOOKUP(DATE(YEAR(G$1),12,1),$AM$1:$AN$197,2,FALSE)&amp;$A35))),"",AVERAGE(INDIRECT("'Prices'!"&amp;VLOOKUP(G$1,$AM$1:$AN$197,2,FALSE)&amp;$A35&amp;":"&amp;VLOOKUP(DATE(YEAR(G$1),12,1),$AM$1:$AN$197,2,FALSE)&amp;$A35)))</f>
        <v/>
      </c>
      <c r="H35" s="379" t="str">
        <f t="shared" ref="H35:U37" ca="1" si="40">+IF(ISERROR(AVERAGE(INDIRECT("'Prices'!"&amp;VLOOKUP(H$1,$AM$1:$AN$197,2,FALSE)&amp;$A35&amp;":"&amp;VLOOKUP(DATE(YEAR(H$1),12,1),$AM$1:$AN$197,2,FALSE)&amp;$A35))),"",AVERAGE(INDIRECT("'Prices'!"&amp;VLOOKUP(H$1,$AM$1:$AN$197,2,FALSE)&amp;$A35&amp;":"&amp;VLOOKUP(DATE(YEAR(H$1),12,1),$AM$1:$AN$197,2,FALSE)&amp;$A35)))</f>
        <v/>
      </c>
      <c r="I35" s="379" t="str">
        <f t="shared" ca="1" si="40"/>
        <v/>
      </c>
      <c r="J35" s="379" t="str">
        <f t="shared" ca="1" si="40"/>
        <v/>
      </c>
      <c r="K35" s="379" t="str">
        <f t="shared" ca="1" si="40"/>
        <v/>
      </c>
      <c r="L35" s="379" t="str">
        <f t="shared" ca="1" si="40"/>
        <v/>
      </c>
      <c r="M35" s="379" t="str">
        <f t="shared" ca="1" si="40"/>
        <v/>
      </c>
      <c r="N35" s="379" t="str">
        <f t="shared" ca="1" si="40"/>
        <v/>
      </c>
      <c r="O35" s="379" t="str">
        <f t="shared" ca="1" si="40"/>
        <v/>
      </c>
      <c r="P35" s="379" t="str">
        <f t="shared" ca="1" si="40"/>
        <v/>
      </c>
      <c r="Q35" s="379" t="str">
        <f t="shared" ca="1" si="40"/>
        <v/>
      </c>
      <c r="R35" s="379" t="str">
        <f t="shared" ca="1" si="40"/>
        <v/>
      </c>
      <c r="S35" s="379" t="str">
        <f t="shared" ca="1" si="40"/>
        <v/>
      </c>
      <c r="T35" s="379" t="str">
        <f t="shared" ca="1" si="40"/>
        <v/>
      </c>
      <c r="U35" s="379" t="str">
        <f t="shared" ca="1" si="40"/>
        <v/>
      </c>
      <c r="V35" s="32"/>
      <c r="W35" s="32"/>
      <c r="X35" s="32"/>
      <c r="Y35" s="284"/>
      <c r="Z35" s="32"/>
      <c r="AA35" s="32"/>
      <c r="AB35" s="32"/>
      <c r="AC35" s="32"/>
      <c r="AD35" s="32"/>
      <c r="AE35" s="32"/>
      <c r="AF35" s="321"/>
      <c r="AG35" s="8"/>
      <c r="AH35" s="8"/>
      <c r="AM35" s="27">
        <f t="shared" si="19"/>
        <v>42309</v>
      </c>
      <c r="AN35" s="41" t="str">
        <f t="shared" si="38"/>
        <v>ao</v>
      </c>
      <c r="AO35" s="41">
        <f t="shared" si="20"/>
        <v>41</v>
      </c>
      <c r="AP35" s="41">
        <f t="shared" si="39"/>
        <v>60</v>
      </c>
      <c r="AQ35" s="41">
        <f t="shared" si="21"/>
        <v>35</v>
      </c>
      <c r="AR35" s="41" t="str">
        <f t="shared" si="35"/>
        <v>ai</v>
      </c>
      <c r="AT35" s="139">
        <v>41548</v>
      </c>
      <c r="AU35" s="142">
        <v>368</v>
      </c>
      <c r="AV35" s="142">
        <v>376</v>
      </c>
      <c r="AW35" s="142">
        <v>552</v>
      </c>
      <c r="AX35" s="142">
        <v>128</v>
      </c>
      <c r="AY35" s="142">
        <v>64</v>
      </c>
      <c r="AZ35" s="142">
        <v>184</v>
      </c>
      <c r="BA35" s="142">
        <v>744</v>
      </c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</row>
    <row r="36" spans="1:142" s="41" customFormat="1">
      <c r="A36" s="239">
        <f t="shared" si="12"/>
        <v>35</v>
      </c>
      <c r="B36" s="23" t="s">
        <v>184</v>
      </c>
      <c r="C36" s="23" t="s">
        <v>76</v>
      </c>
      <c r="D36" s="23" t="s">
        <v>68</v>
      </c>
      <c r="E36" s="458"/>
      <c r="F36" s="23" t="s">
        <v>78</v>
      </c>
      <c r="G36" s="379" t="str">
        <f t="shared" ref="G36:G37" ca="1" si="41">+IF(ISERROR(AVERAGE(INDIRECT("'Prices'!"&amp;VLOOKUP(G$1,$AM$1:$AN$197,2,FALSE)&amp;$A36&amp;":"&amp;VLOOKUP(DATE(YEAR(G$1),12,1),$AM$1:$AN$197,2,FALSE)&amp;$A36))),"",AVERAGE(INDIRECT("'Prices'!"&amp;VLOOKUP(G$1,$AM$1:$AN$197,2,FALSE)&amp;$A36&amp;":"&amp;VLOOKUP(DATE(YEAR(G$1),12,1),$AM$1:$AN$197,2,FALSE)&amp;$A36)))</f>
        <v/>
      </c>
      <c r="H36" s="379" t="str">
        <f t="shared" ca="1" si="40"/>
        <v/>
      </c>
      <c r="I36" s="379" t="str">
        <f t="shared" ca="1" si="40"/>
        <v/>
      </c>
      <c r="J36" s="379" t="str">
        <f t="shared" ca="1" si="40"/>
        <v/>
      </c>
      <c r="K36" s="379" t="str">
        <f t="shared" ca="1" si="40"/>
        <v/>
      </c>
      <c r="L36" s="379" t="str">
        <f t="shared" ca="1" si="40"/>
        <v/>
      </c>
      <c r="M36" s="379" t="str">
        <f t="shared" ca="1" si="40"/>
        <v/>
      </c>
      <c r="N36" s="379" t="str">
        <f t="shared" ca="1" si="40"/>
        <v/>
      </c>
      <c r="O36" s="379" t="str">
        <f t="shared" ca="1" si="40"/>
        <v/>
      </c>
      <c r="P36" s="379" t="str">
        <f t="shared" ca="1" si="40"/>
        <v/>
      </c>
      <c r="Q36" s="379" t="str">
        <f t="shared" ca="1" si="40"/>
        <v/>
      </c>
      <c r="R36" s="379" t="str">
        <f t="shared" ca="1" si="40"/>
        <v/>
      </c>
      <c r="S36" s="379" t="str">
        <f t="shared" ca="1" si="40"/>
        <v/>
      </c>
      <c r="T36" s="379" t="str">
        <f t="shared" ca="1" si="40"/>
        <v/>
      </c>
      <c r="U36" s="379" t="str">
        <f t="shared" ca="1" si="40"/>
        <v/>
      </c>
      <c r="V36" s="32"/>
      <c r="W36" s="32"/>
      <c r="X36" s="32"/>
      <c r="Y36" s="284"/>
      <c r="Z36" s="32"/>
      <c r="AA36" s="32"/>
      <c r="AB36" s="32"/>
      <c r="AC36" s="32"/>
      <c r="AD36" s="32"/>
      <c r="AE36" s="32"/>
      <c r="AF36" s="321"/>
      <c r="AG36" s="8"/>
      <c r="AH36" s="8"/>
      <c r="AM36" s="27">
        <f t="shared" si="19"/>
        <v>42339</v>
      </c>
      <c r="AN36" s="41" t="str">
        <f t="shared" si="38"/>
        <v>ap</v>
      </c>
      <c r="AO36" s="41">
        <f t="shared" si="20"/>
        <v>42</v>
      </c>
      <c r="AP36" s="41">
        <f t="shared" si="39"/>
        <v>61</v>
      </c>
      <c r="AQ36" s="41">
        <f t="shared" si="21"/>
        <v>36</v>
      </c>
      <c r="AR36" s="41" t="str">
        <f t="shared" si="35"/>
        <v>aj</v>
      </c>
      <c r="AT36" s="139">
        <v>41579</v>
      </c>
      <c r="AU36" s="142">
        <v>320</v>
      </c>
      <c r="AV36" s="142">
        <v>400</v>
      </c>
      <c r="AW36" s="142">
        <v>480</v>
      </c>
      <c r="AX36" s="142">
        <v>160</v>
      </c>
      <c r="AY36" s="142">
        <v>80</v>
      </c>
      <c r="AZ36" s="142">
        <v>160</v>
      </c>
      <c r="BA36" s="142">
        <v>720</v>
      </c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</row>
    <row r="37" spans="1:142" s="41" customFormat="1">
      <c r="A37" s="239">
        <f t="shared" si="12"/>
        <v>36</v>
      </c>
      <c r="B37" s="23" t="s">
        <v>184</v>
      </c>
      <c r="C37" s="23" t="s">
        <v>76</v>
      </c>
      <c r="D37" s="23" t="s">
        <v>68</v>
      </c>
      <c r="E37" s="458" t="s">
        <v>264</v>
      </c>
      <c r="F37" s="23" t="s">
        <v>79</v>
      </c>
      <c r="G37" s="379">
        <f t="shared" ca="1" si="41"/>
        <v>29.737499999999997</v>
      </c>
      <c r="H37" s="379">
        <f t="shared" ca="1" si="40"/>
        <v>31.130833333333328</v>
      </c>
      <c r="I37" s="379">
        <f t="shared" ca="1" si="40"/>
        <v>32.31</v>
      </c>
      <c r="J37" s="379">
        <f t="shared" ca="1" si="40"/>
        <v>33.957500000000003</v>
      </c>
      <c r="K37" s="379">
        <f t="shared" ca="1" si="40"/>
        <v>35.301666666666669</v>
      </c>
      <c r="L37" s="379">
        <f t="shared" ca="1" si="40"/>
        <v>38.434166666666663</v>
      </c>
      <c r="M37" s="379">
        <f t="shared" ca="1" si="40"/>
        <v>47.238333333333337</v>
      </c>
      <c r="N37" s="379">
        <f t="shared" ca="1" si="40"/>
        <v>59.35916666666666</v>
      </c>
      <c r="O37" s="379">
        <f t="shared" ca="1" si="40"/>
        <v>67.151666666666657</v>
      </c>
      <c r="P37" s="379">
        <f t="shared" ca="1" si="40"/>
        <v>68.626666666666665</v>
      </c>
      <c r="Q37" s="379">
        <f t="shared" ca="1" si="40"/>
        <v>69.482500000000002</v>
      </c>
      <c r="R37" s="379">
        <f t="shared" ca="1" si="40"/>
        <v>70.745833333333323</v>
      </c>
      <c r="S37" s="379">
        <f t="shared" ca="1" si="40"/>
        <v>73.191666666666677</v>
      </c>
      <c r="T37" s="379">
        <f t="shared" ca="1" si="40"/>
        <v>77.311666666666653</v>
      </c>
      <c r="U37" s="379">
        <f t="shared" ca="1" si="40"/>
        <v>80.964166666666671</v>
      </c>
      <c r="V37" s="32"/>
      <c r="W37" s="32"/>
      <c r="X37" s="32"/>
      <c r="Y37" s="284"/>
      <c r="Z37" s="32"/>
      <c r="AA37" s="32"/>
      <c r="AB37" s="32"/>
      <c r="AC37" s="32"/>
      <c r="AD37" s="32"/>
      <c r="AE37" s="32"/>
      <c r="AF37" s="321"/>
      <c r="AG37" s="8"/>
      <c r="AH37" s="8"/>
      <c r="AM37" s="27">
        <f t="shared" si="19"/>
        <v>42370</v>
      </c>
      <c r="AN37" s="41" t="str">
        <f t="shared" si="38"/>
        <v>aq</v>
      </c>
      <c r="AO37" s="41">
        <f t="shared" si="20"/>
        <v>43</v>
      </c>
      <c r="AP37" s="41">
        <f t="shared" si="39"/>
        <v>62</v>
      </c>
      <c r="AQ37" s="41">
        <f t="shared" si="21"/>
        <v>37</v>
      </c>
      <c r="AR37" s="41" t="str">
        <f t="shared" si="35"/>
        <v>ak</v>
      </c>
      <c r="AT37" s="139">
        <v>41609</v>
      </c>
      <c r="AU37" s="142">
        <v>336</v>
      </c>
      <c r="AV37" s="142">
        <v>408</v>
      </c>
      <c r="AW37" s="142">
        <v>504</v>
      </c>
      <c r="AX37" s="142">
        <v>160</v>
      </c>
      <c r="AY37" s="142">
        <v>80</v>
      </c>
      <c r="AZ37" s="142">
        <v>168</v>
      </c>
      <c r="BA37" s="142">
        <v>744</v>
      </c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</row>
    <row r="38" spans="1:142" s="41" customFormat="1">
      <c r="A38" s="239">
        <f t="shared" si="12"/>
        <v>37</v>
      </c>
      <c r="B38" s="23"/>
      <c r="C38" s="23"/>
      <c r="D38" s="23"/>
      <c r="E38" s="458"/>
      <c r="F38" s="23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2"/>
      <c r="W38" s="32"/>
      <c r="X38" s="32"/>
      <c r="Y38" s="284"/>
      <c r="Z38" s="32"/>
      <c r="AA38" s="32"/>
      <c r="AB38" s="32"/>
      <c r="AC38" s="32"/>
      <c r="AD38" s="32"/>
      <c r="AE38" s="32"/>
      <c r="AF38" s="321"/>
      <c r="AG38" s="8"/>
      <c r="AH38" s="8"/>
      <c r="AM38" s="27">
        <f t="shared" si="19"/>
        <v>42401</v>
      </c>
      <c r="AN38" s="41" t="str">
        <f t="shared" si="38"/>
        <v>ar</v>
      </c>
      <c r="AO38" s="41">
        <f t="shared" si="20"/>
        <v>44</v>
      </c>
      <c r="AP38" s="41">
        <f t="shared" si="39"/>
        <v>63</v>
      </c>
      <c r="AQ38" s="41">
        <f t="shared" si="21"/>
        <v>38</v>
      </c>
      <c r="AR38" s="41" t="str">
        <f t="shared" si="35"/>
        <v>al</v>
      </c>
      <c r="AT38" s="140">
        <v>41640</v>
      </c>
      <c r="AU38" s="143">
        <v>352</v>
      </c>
      <c r="AV38" s="143">
        <v>392</v>
      </c>
      <c r="AW38" s="143">
        <v>528</v>
      </c>
      <c r="AX38" s="143">
        <v>144</v>
      </c>
      <c r="AY38" s="143">
        <v>72</v>
      </c>
      <c r="AZ38" s="143">
        <v>176</v>
      </c>
      <c r="BA38" s="143">
        <v>744</v>
      </c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</row>
    <row r="39" spans="1:142" s="41" customFormat="1">
      <c r="A39" s="239">
        <f t="shared" si="12"/>
        <v>38</v>
      </c>
      <c r="B39" s="23" t="s">
        <v>86</v>
      </c>
      <c r="C39" s="23" t="s">
        <v>76</v>
      </c>
      <c r="D39" s="23" t="s">
        <v>68</v>
      </c>
      <c r="E39" s="458"/>
      <c r="F39" s="23" t="s">
        <v>77</v>
      </c>
      <c r="G39" s="379" t="str">
        <f ca="1">+IF(ISERROR(AVERAGE(INDIRECT("'Prices'!"&amp;VLOOKUP(G$1,$AM$1:$AN$197,2,FALSE)&amp;$A39&amp;":"&amp;VLOOKUP(DATE(YEAR(G$1),12,1),$AM$1:$AN$197,2,FALSE)&amp;$A39))),"",AVERAGE(INDIRECT("'Prices'!"&amp;VLOOKUP(G$1,$AM$1:$AN$197,2,FALSE)&amp;$A39&amp;":"&amp;VLOOKUP(DATE(YEAR(G$1),12,1),$AM$1:$AN$197,2,FALSE)&amp;$A39)))</f>
        <v/>
      </c>
      <c r="H39" s="379" t="str">
        <f t="shared" ref="H39:U41" ca="1" si="42">+IF(ISERROR(AVERAGE(INDIRECT("'Prices'!"&amp;VLOOKUP(H$1,$AM$1:$AN$197,2,FALSE)&amp;$A39&amp;":"&amp;VLOOKUP(DATE(YEAR(H$1),12,1),$AM$1:$AN$197,2,FALSE)&amp;$A39))),"",AVERAGE(INDIRECT("'Prices'!"&amp;VLOOKUP(H$1,$AM$1:$AN$197,2,FALSE)&amp;$A39&amp;":"&amp;VLOOKUP(DATE(YEAR(H$1),12,1),$AM$1:$AN$197,2,FALSE)&amp;$A39)))</f>
        <v/>
      </c>
      <c r="I39" s="379" t="str">
        <f t="shared" ca="1" si="42"/>
        <v/>
      </c>
      <c r="J39" s="379" t="str">
        <f t="shared" ca="1" si="42"/>
        <v/>
      </c>
      <c r="K39" s="379" t="str">
        <f t="shared" ca="1" si="42"/>
        <v/>
      </c>
      <c r="L39" s="379" t="str">
        <f t="shared" ca="1" si="42"/>
        <v/>
      </c>
      <c r="M39" s="379" t="str">
        <f t="shared" ca="1" si="42"/>
        <v/>
      </c>
      <c r="N39" s="379" t="str">
        <f t="shared" ca="1" si="42"/>
        <v/>
      </c>
      <c r="O39" s="379" t="str">
        <f t="shared" ca="1" si="42"/>
        <v/>
      </c>
      <c r="P39" s="379" t="str">
        <f t="shared" ca="1" si="42"/>
        <v/>
      </c>
      <c r="Q39" s="379" t="str">
        <f t="shared" ca="1" si="42"/>
        <v/>
      </c>
      <c r="R39" s="379" t="str">
        <f t="shared" ca="1" si="42"/>
        <v/>
      </c>
      <c r="S39" s="379" t="str">
        <f t="shared" ca="1" si="42"/>
        <v/>
      </c>
      <c r="T39" s="379" t="str">
        <f t="shared" ca="1" si="42"/>
        <v/>
      </c>
      <c r="U39" s="379" t="str">
        <f t="shared" ca="1" si="42"/>
        <v/>
      </c>
      <c r="V39" s="32"/>
      <c r="W39" s="32"/>
      <c r="X39" s="32"/>
      <c r="Y39" s="284"/>
      <c r="Z39" s="32"/>
      <c r="AA39" s="32"/>
      <c r="AB39" s="32"/>
      <c r="AC39" s="32"/>
      <c r="AD39" s="32"/>
      <c r="AE39" s="32"/>
      <c r="AF39" s="321"/>
      <c r="AG39" s="8"/>
      <c r="AH39" s="8"/>
      <c r="AM39" s="27">
        <f t="shared" si="19"/>
        <v>42430</v>
      </c>
      <c r="AN39" s="41" t="str">
        <f t="shared" si="38"/>
        <v>as</v>
      </c>
      <c r="AO39" s="41">
        <f t="shared" si="20"/>
        <v>45</v>
      </c>
      <c r="AP39" s="41">
        <f t="shared" si="39"/>
        <v>64</v>
      </c>
      <c r="AQ39" s="41">
        <f t="shared" si="21"/>
        <v>39</v>
      </c>
      <c r="AR39" s="41" t="str">
        <f t="shared" si="35"/>
        <v>am</v>
      </c>
      <c r="AT39" s="140">
        <v>41671</v>
      </c>
      <c r="AU39" s="143">
        <v>320</v>
      </c>
      <c r="AV39" s="143">
        <v>352</v>
      </c>
      <c r="AW39" s="143">
        <v>480</v>
      </c>
      <c r="AX39" s="143">
        <v>128</v>
      </c>
      <c r="AY39" s="143">
        <v>64</v>
      </c>
      <c r="AZ39" s="143">
        <v>160</v>
      </c>
      <c r="BA39" s="143">
        <v>672</v>
      </c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</row>
    <row r="40" spans="1:142" s="41" customFormat="1">
      <c r="A40" s="239">
        <f t="shared" si="12"/>
        <v>39</v>
      </c>
      <c r="B40" s="23" t="s">
        <v>86</v>
      </c>
      <c r="C40" s="23" t="s">
        <v>76</v>
      </c>
      <c r="D40" s="23" t="s">
        <v>68</v>
      </c>
      <c r="E40" s="458"/>
      <c r="F40" s="23" t="s">
        <v>78</v>
      </c>
      <c r="G40" s="379" t="str">
        <f t="shared" ref="G40:G41" ca="1" si="43">+IF(ISERROR(AVERAGE(INDIRECT("'Prices'!"&amp;VLOOKUP(G$1,$AM$1:$AN$197,2,FALSE)&amp;$A40&amp;":"&amp;VLOOKUP(DATE(YEAR(G$1),12,1),$AM$1:$AN$197,2,FALSE)&amp;$A40))),"",AVERAGE(INDIRECT("'Prices'!"&amp;VLOOKUP(G$1,$AM$1:$AN$197,2,FALSE)&amp;$A40&amp;":"&amp;VLOOKUP(DATE(YEAR(G$1),12,1),$AM$1:$AN$197,2,FALSE)&amp;$A40)))</f>
        <v/>
      </c>
      <c r="H40" s="379" t="str">
        <f t="shared" ca="1" si="42"/>
        <v/>
      </c>
      <c r="I40" s="379" t="str">
        <f t="shared" ca="1" si="42"/>
        <v/>
      </c>
      <c r="J40" s="379" t="str">
        <f t="shared" ca="1" si="42"/>
        <v/>
      </c>
      <c r="K40" s="379" t="str">
        <f t="shared" ca="1" si="42"/>
        <v/>
      </c>
      <c r="L40" s="379" t="str">
        <f t="shared" ca="1" si="42"/>
        <v/>
      </c>
      <c r="M40" s="379" t="str">
        <f t="shared" ca="1" si="42"/>
        <v/>
      </c>
      <c r="N40" s="379" t="str">
        <f t="shared" ca="1" si="42"/>
        <v/>
      </c>
      <c r="O40" s="379" t="str">
        <f t="shared" ca="1" si="42"/>
        <v/>
      </c>
      <c r="P40" s="379" t="str">
        <f t="shared" ca="1" si="42"/>
        <v/>
      </c>
      <c r="Q40" s="379" t="str">
        <f t="shared" ca="1" si="42"/>
        <v/>
      </c>
      <c r="R40" s="379" t="str">
        <f t="shared" ca="1" si="42"/>
        <v/>
      </c>
      <c r="S40" s="379" t="str">
        <f t="shared" ca="1" si="42"/>
        <v/>
      </c>
      <c r="T40" s="379" t="str">
        <f t="shared" ca="1" si="42"/>
        <v/>
      </c>
      <c r="U40" s="379" t="str">
        <f t="shared" ca="1" si="42"/>
        <v/>
      </c>
      <c r="V40" s="32"/>
      <c r="W40" s="32"/>
      <c r="X40" s="32"/>
      <c r="Y40" s="284"/>
      <c r="Z40" s="32"/>
      <c r="AA40" s="32"/>
      <c r="AB40" s="32"/>
      <c r="AC40" s="32"/>
      <c r="AD40" s="32"/>
      <c r="AE40" s="32"/>
      <c r="AF40" s="321"/>
      <c r="AG40" s="8"/>
      <c r="AH40" s="8"/>
      <c r="AM40" s="27">
        <f t="shared" si="19"/>
        <v>42461</v>
      </c>
      <c r="AN40" s="41" t="str">
        <f t="shared" si="38"/>
        <v>at</v>
      </c>
      <c r="AO40" s="41">
        <f t="shared" si="20"/>
        <v>46</v>
      </c>
      <c r="AP40" s="41">
        <f t="shared" si="39"/>
        <v>65</v>
      </c>
      <c r="AQ40" s="41">
        <f t="shared" si="21"/>
        <v>40</v>
      </c>
      <c r="AR40" s="41" t="str">
        <f t="shared" si="35"/>
        <v>an</v>
      </c>
      <c r="AT40" s="140">
        <v>41699</v>
      </c>
      <c r="AU40" s="143">
        <v>336</v>
      </c>
      <c r="AV40" s="143">
        <v>408</v>
      </c>
      <c r="AW40" s="143">
        <v>504</v>
      </c>
      <c r="AX40" s="143">
        <v>160</v>
      </c>
      <c r="AY40" s="143">
        <v>80</v>
      </c>
      <c r="AZ40" s="143">
        <v>168</v>
      </c>
      <c r="BA40" s="143">
        <v>744</v>
      </c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</row>
    <row r="41" spans="1:142" s="41" customFormat="1">
      <c r="A41" s="239">
        <f t="shared" si="12"/>
        <v>40</v>
      </c>
      <c r="B41" s="23" t="s">
        <v>86</v>
      </c>
      <c r="C41" s="23" t="s">
        <v>76</v>
      </c>
      <c r="D41" s="23" t="s">
        <v>68</v>
      </c>
      <c r="E41" s="458" t="s">
        <v>264</v>
      </c>
      <c r="F41" s="23" t="s">
        <v>79</v>
      </c>
      <c r="G41" s="379">
        <f t="shared" ca="1" si="43"/>
        <v>30.718333333333334</v>
      </c>
      <c r="H41" s="379">
        <f t="shared" ca="1" si="42"/>
        <v>31.982499999999998</v>
      </c>
      <c r="I41" s="379">
        <f t="shared" ca="1" si="42"/>
        <v>33.034166666666671</v>
      </c>
      <c r="J41" s="379">
        <f t="shared" ca="1" si="42"/>
        <v>34.508333333333333</v>
      </c>
      <c r="K41" s="379">
        <f t="shared" ca="1" si="42"/>
        <v>35.715833333333336</v>
      </c>
      <c r="L41" s="379">
        <f t="shared" ca="1" si="42"/>
        <v>38.889166666666675</v>
      </c>
      <c r="M41" s="379">
        <f t="shared" ca="1" si="42"/>
        <v>47.83250000000001</v>
      </c>
      <c r="N41" s="379">
        <f t="shared" ca="1" si="42"/>
        <v>60.150000000000006</v>
      </c>
      <c r="O41" s="379">
        <f t="shared" ca="1" si="42"/>
        <v>68.083333333333329</v>
      </c>
      <c r="P41" s="379">
        <f t="shared" ca="1" si="42"/>
        <v>69.607500000000002</v>
      </c>
      <c r="Q41" s="379">
        <f t="shared" ca="1" si="42"/>
        <v>70.504166666666649</v>
      </c>
      <c r="R41" s="379">
        <f t="shared" ca="1" si="42"/>
        <v>71.811666666666667</v>
      </c>
      <c r="S41" s="379">
        <f t="shared" ca="1" si="42"/>
        <v>74.321666666666658</v>
      </c>
      <c r="T41" s="379">
        <f t="shared" ca="1" si="42"/>
        <v>78.540000000000006</v>
      </c>
      <c r="U41" s="379">
        <f t="shared" ca="1" si="42"/>
        <v>82.290833333333339</v>
      </c>
      <c r="V41" s="32"/>
      <c r="W41" s="32"/>
      <c r="X41" s="32"/>
      <c r="Y41" s="284"/>
      <c r="Z41" s="32"/>
      <c r="AA41" s="32"/>
      <c r="AB41" s="32"/>
      <c r="AC41" s="32"/>
      <c r="AD41" s="32"/>
      <c r="AE41" s="32"/>
      <c r="AF41" s="321"/>
      <c r="AG41" s="8"/>
      <c r="AH41" s="8"/>
      <c r="AM41" s="27">
        <f t="shared" si="19"/>
        <v>42491</v>
      </c>
      <c r="AN41" s="41" t="str">
        <f t="shared" si="38"/>
        <v>au</v>
      </c>
      <c r="AO41" s="41">
        <f t="shared" si="20"/>
        <v>47</v>
      </c>
      <c r="AP41" s="41">
        <f t="shared" si="39"/>
        <v>66</v>
      </c>
      <c r="AQ41" s="41">
        <f t="shared" si="21"/>
        <v>41</v>
      </c>
      <c r="AR41" s="41" t="str">
        <f t="shared" si="35"/>
        <v>ao</v>
      </c>
      <c r="AT41" s="140">
        <v>41730</v>
      </c>
      <c r="AU41" s="143">
        <v>352</v>
      </c>
      <c r="AV41" s="143">
        <v>368</v>
      </c>
      <c r="AW41" s="143">
        <v>528</v>
      </c>
      <c r="AX41" s="143">
        <v>128</v>
      </c>
      <c r="AY41" s="143">
        <v>64</v>
      </c>
      <c r="AZ41" s="143">
        <v>176</v>
      </c>
      <c r="BA41" s="143">
        <v>720</v>
      </c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</row>
    <row r="42" spans="1:142" s="41" customFormat="1">
      <c r="A42" s="239">
        <f t="shared" si="12"/>
        <v>41</v>
      </c>
      <c r="B42" s="23"/>
      <c r="C42" s="23"/>
      <c r="D42" s="23"/>
      <c r="E42" s="458"/>
      <c r="F42" s="23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2"/>
      <c r="W42" s="32"/>
      <c r="X42" s="32"/>
      <c r="Y42" s="284"/>
      <c r="Z42" s="32"/>
      <c r="AA42" s="32"/>
      <c r="AB42" s="32"/>
      <c r="AC42" s="32"/>
      <c r="AD42" s="32"/>
      <c r="AE42" s="32"/>
      <c r="AF42" s="321"/>
      <c r="AG42" s="8"/>
      <c r="AH42" s="8"/>
      <c r="AM42" s="27">
        <f t="shared" si="19"/>
        <v>42522</v>
      </c>
      <c r="AN42" s="41" t="str">
        <f t="shared" si="38"/>
        <v>av</v>
      </c>
      <c r="AO42" s="41">
        <f t="shared" si="20"/>
        <v>48</v>
      </c>
      <c r="AP42" s="41">
        <f t="shared" si="39"/>
        <v>67</v>
      </c>
      <c r="AQ42" s="41">
        <f t="shared" si="21"/>
        <v>42</v>
      </c>
      <c r="AR42" s="41" t="str">
        <f t="shared" si="35"/>
        <v>ap</v>
      </c>
      <c r="AT42" s="140">
        <v>41760</v>
      </c>
      <c r="AU42" s="143">
        <v>336</v>
      </c>
      <c r="AV42" s="143">
        <v>408</v>
      </c>
      <c r="AW42" s="143">
        <v>504</v>
      </c>
      <c r="AX42" s="143">
        <v>160</v>
      </c>
      <c r="AY42" s="143">
        <v>80</v>
      </c>
      <c r="AZ42" s="143">
        <v>168</v>
      </c>
      <c r="BA42" s="143">
        <v>744</v>
      </c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</row>
    <row r="43" spans="1:142" s="41" customFormat="1">
      <c r="A43" s="239">
        <f t="shared" si="12"/>
        <v>42</v>
      </c>
      <c r="B43" s="23" t="s">
        <v>87</v>
      </c>
      <c r="C43" s="23" t="s">
        <v>76</v>
      </c>
      <c r="D43" s="23" t="s">
        <v>68</v>
      </c>
      <c r="E43" s="458"/>
      <c r="F43" s="23" t="s">
        <v>77</v>
      </c>
      <c r="G43" s="379" t="str">
        <f ca="1">+IF(ISERROR(AVERAGE(INDIRECT("'Prices'!"&amp;VLOOKUP(G$1,$AM$1:$AN$197,2,FALSE)&amp;$A43&amp;":"&amp;VLOOKUP(DATE(YEAR(G$1),12,1),$AM$1:$AN$197,2,FALSE)&amp;$A43))),"",AVERAGE(INDIRECT("'Prices'!"&amp;VLOOKUP(G$1,$AM$1:$AN$197,2,FALSE)&amp;$A43&amp;":"&amp;VLOOKUP(DATE(YEAR(G$1),12,1),$AM$1:$AN$197,2,FALSE)&amp;$A43)))</f>
        <v/>
      </c>
      <c r="H43" s="379" t="str">
        <f t="shared" ref="H43:U45" ca="1" si="44">+IF(ISERROR(AVERAGE(INDIRECT("'Prices'!"&amp;VLOOKUP(H$1,$AM$1:$AN$197,2,FALSE)&amp;$A43&amp;":"&amp;VLOOKUP(DATE(YEAR(H$1),12,1),$AM$1:$AN$197,2,FALSE)&amp;$A43))),"",AVERAGE(INDIRECT("'Prices'!"&amp;VLOOKUP(H$1,$AM$1:$AN$197,2,FALSE)&amp;$A43&amp;":"&amp;VLOOKUP(DATE(YEAR(H$1),12,1),$AM$1:$AN$197,2,FALSE)&amp;$A43)))</f>
        <v/>
      </c>
      <c r="I43" s="379" t="str">
        <f t="shared" ca="1" si="44"/>
        <v/>
      </c>
      <c r="J43" s="379" t="str">
        <f t="shared" ca="1" si="44"/>
        <v/>
      </c>
      <c r="K43" s="379" t="str">
        <f t="shared" ca="1" si="44"/>
        <v/>
      </c>
      <c r="L43" s="379" t="str">
        <f t="shared" ca="1" si="44"/>
        <v/>
      </c>
      <c r="M43" s="379" t="str">
        <f t="shared" ca="1" si="44"/>
        <v/>
      </c>
      <c r="N43" s="379" t="str">
        <f t="shared" ca="1" si="44"/>
        <v/>
      </c>
      <c r="O43" s="379" t="str">
        <f t="shared" ca="1" si="44"/>
        <v/>
      </c>
      <c r="P43" s="379" t="str">
        <f t="shared" ca="1" si="44"/>
        <v/>
      </c>
      <c r="Q43" s="379" t="str">
        <f t="shared" ca="1" si="44"/>
        <v/>
      </c>
      <c r="R43" s="379" t="str">
        <f t="shared" ca="1" si="44"/>
        <v/>
      </c>
      <c r="S43" s="379" t="str">
        <f t="shared" ca="1" si="44"/>
        <v/>
      </c>
      <c r="T43" s="379" t="str">
        <f t="shared" ca="1" si="44"/>
        <v/>
      </c>
      <c r="U43" s="379" t="str">
        <f t="shared" ca="1" si="44"/>
        <v/>
      </c>
      <c r="V43" s="32"/>
      <c r="W43" s="32"/>
      <c r="X43" s="32"/>
      <c r="Y43" s="284"/>
      <c r="Z43" s="32"/>
      <c r="AA43" s="32"/>
      <c r="AB43" s="32"/>
      <c r="AC43" s="32"/>
      <c r="AD43" s="32"/>
      <c r="AE43" s="32"/>
      <c r="AF43" s="321"/>
      <c r="AG43" s="8"/>
      <c r="AH43" s="8"/>
      <c r="AM43" s="27">
        <f t="shared" si="19"/>
        <v>42552</v>
      </c>
      <c r="AN43" s="41" t="str">
        <f t="shared" si="38"/>
        <v>aw</v>
      </c>
      <c r="AO43" s="41">
        <f t="shared" si="20"/>
        <v>49</v>
      </c>
      <c r="AP43" s="41">
        <f t="shared" si="39"/>
        <v>68</v>
      </c>
      <c r="AQ43" s="41">
        <f t="shared" si="21"/>
        <v>43</v>
      </c>
      <c r="AR43" s="41" t="str">
        <f t="shared" si="35"/>
        <v>aq</v>
      </c>
      <c r="AT43" s="140">
        <v>41791</v>
      </c>
      <c r="AU43" s="143">
        <v>336</v>
      </c>
      <c r="AV43" s="143">
        <v>384</v>
      </c>
      <c r="AW43" s="143">
        <v>504</v>
      </c>
      <c r="AX43" s="143">
        <v>144</v>
      </c>
      <c r="AY43" s="143">
        <v>72</v>
      </c>
      <c r="AZ43" s="143">
        <v>168</v>
      </c>
      <c r="BA43" s="143">
        <v>720</v>
      </c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</row>
    <row r="44" spans="1:142" s="41" customFormat="1">
      <c r="A44" s="239">
        <f t="shared" si="12"/>
        <v>43</v>
      </c>
      <c r="B44" s="23" t="s">
        <v>87</v>
      </c>
      <c r="C44" s="23" t="s">
        <v>76</v>
      </c>
      <c r="D44" s="23" t="s">
        <v>68</v>
      </c>
      <c r="E44" s="458"/>
      <c r="F44" s="23" t="s">
        <v>78</v>
      </c>
      <c r="G44" s="379" t="str">
        <f t="shared" ref="G44:G45" ca="1" si="45">+IF(ISERROR(AVERAGE(INDIRECT("'Prices'!"&amp;VLOOKUP(G$1,$AM$1:$AN$197,2,FALSE)&amp;$A44&amp;":"&amp;VLOOKUP(DATE(YEAR(G$1),12,1),$AM$1:$AN$197,2,FALSE)&amp;$A44))),"",AVERAGE(INDIRECT("'Prices'!"&amp;VLOOKUP(G$1,$AM$1:$AN$197,2,FALSE)&amp;$A44&amp;":"&amp;VLOOKUP(DATE(YEAR(G$1),12,1),$AM$1:$AN$197,2,FALSE)&amp;$A44)))</f>
        <v/>
      </c>
      <c r="H44" s="379" t="str">
        <f t="shared" ca="1" si="44"/>
        <v/>
      </c>
      <c r="I44" s="379" t="str">
        <f t="shared" ca="1" si="44"/>
        <v/>
      </c>
      <c r="J44" s="379" t="str">
        <f t="shared" ca="1" si="44"/>
        <v/>
      </c>
      <c r="K44" s="379" t="str">
        <f t="shared" ca="1" si="44"/>
        <v/>
      </c>
      <c r="L44" s="379" t="str">
        <f t="shared" ca="1" si="44"/>
        <v/>
      </c>
      <c r="M44" s="379" t="str">
        <f t="shared" ca="1" si="44"/>
        <v/>
      </c>
      <c r="N44" s="379" t="str">
        <f t="shared" ca="1" si="44"/>
        <v/>
      </c>
      <c r="O44" s="379" t="str">
        <f t="shared" ca="1" si="44"/>
        <v/>
      </c>
      <c r="P44" s="379" t="str">
        <f t="shared" ca="1" si="44"/>
        <v/>
      </c>
      <c r="Q44" s="379" t="str">
        <f t="shared" ca="1" si="44"/>
        <v/>
      </c>
      <c r="R44" s="379" t="str">
        <f t="shared" ca="1" si="44"/>
        <v/>
      </c>
      <c r="S44" s="379" t="str">
        <f t="shared" ca="1" si="44"/>
        <v/>
      </c>
      <c r="T44" s="379" t="str">
        <f t="shared" ca="1" si="44"/>
        <v/>
      </c>
      <c r="U44" s="379" t="str">
        <f t="shared" ca="1" si="44"/>
        <v/>
      </c>
      <c r="V44" s="32"/>
      <c r="W44" s="32"/>
      <c r="X44" s="32"/>
      <c r="Y44" s="284"/>
      <c r="Z44" s="32"/>
      <c r="AA44" s="32"/>
      <c r="AB44" s="32"/>
      <c r="AC44" s="32"/>
      <c r="AD44" s="32"/>
      <c r="AE44" s="32"/>
      <c r="AF44" s="321"/>
      <c r="AG44" s="8"/>
      <c r="AH44" s="8"/>
      <c r="AM44" s="27">
        <f t="shared" si="19"/>
        <v>42583</v>
      </c>
      <c r="AN44" s="41" t="str">
        <f t="shared" si="38"/>
        <v>ax</v>
      </c>
      <c r="AO44" s="41">
        <f t="shared" si="20"/>
        <v>50</v>
      </c>
      <c r="AP44" s="41">
        <f t="shared" si="39"/>
        <v>69</v>
      </c>
      <c r="AQ44" s="41">
        <f t="shared" si="21"/>
        <v>44</v>
      </c>
      <c r="AR44" s="41" t="str">
        <f t="shared" si="35"/>
        <v>ar</v>
      </c>
      <c r="AT44" s="140">
        <v>41821</v>
      </c>
      <c r="AU44" s="143">
        <v>352</v>
      </c>
      <c r="AV44" s="143">
        <v>392</v>
      </c>
      <c r="AW44" s="143">
        <v>528</v>
      </c>
      <c r="AX44" s="143">
        <v>144</v>
      </c>
      <c r="AY44" s="143">
        <v>72</v>
      </c>
      <c r="AZ44" s="143">
        <v>176</v>
      </c>
      <c r="BA44" s="143">
        <v>744</v>
      </c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</row>
    <row r="45" spans="1:142" s="41" customFormat="1">
      <c r="A45" s="239">
        <f t="shared" si="12"/>
        <v>44</v>
      </c>
      <c r="B45" s="23" t="s">
        <v>87</v>
      </c>
      <c r="C45" s="23" t="s">
        <v>76</v>
      </c>
      <c r="D45" s="23" t="s">
        <v>68</v>
      </c>
      <c r="E45" s="458" t="s">
        <v>264</v>
      </c>
      <c r="F45" s="23" t="s">
        <v>79</v>
      </c>
      <c r="G45" s="379">
        <f t="shared" ca="1" si="45"/>
        <v>25.434166666666666</v>
      </c>
      <c r="H45" s="379">
        <f t="shared" ca="1" si="44"/>
        <v>26.179166666666664</v>
      </c>
      <c r="I45" s="379">
        <f t="shared" ca="1" si="44"/>
        <v>27.300833333333333</v>
      </c>
      <c r="J45" s="379">
        <f t="shared" ca="1" si="44"/>
        <v>29.21916666666667</v>
      </c>
      <c r="K45" s="379">
        <f t="shared" ca="1" si="44"/>
        <v>30.150000000000002</v>
      </c>
      <c r="L45" s="379">
        <f t="shared" ca="1" si="44"/>
        <v>34.285833333333329</v>
      </c>
      <c r="M45" s="379">
        <f t="shared" ca="1" si="44"/>
        <v>41.036666666666662</v>
      </c>
      <c r="N45" s="379">
        <f t="shared" ca="1" si="44"/>
        <v>45.652500000000003</v>
      </c>
      <c r="O45" s="379">
        <f t="shared" ca="1" si="44"/>
        <v>47.604166666666679</v>
      </c>
      <c r="P45" s="379">
        <f t="shared" ca="1" si="44"/>
        <v>48.74916666666666</v>
      </c>
      <c r="Q45" s="379">
        <f t="shared" ca="1" si="44"/>
        <v>49.685833333333342</v>
      </c>
      <c r="R45" s="379">
        <f t="shared" ca="1" si="44"/>
        <v>50.945</v>
      </c>
      <c r="S45" s="379">
        <f t="shared" ca="1" si="44"/>
        <v>53.100833333333327</v>
      </c>
      <c r="T45" s="379">
        <f t="shared" ca="1" si="44"/>
        <v>57.239999999999988</v>
      </c>
      <c r="U45" s="379">
        <f t="shared" ca="1" si="44"/>
        <v>60.282499999999999</v>
      </c>
      <c r="V45" s="32"/>
      <c r="W45" s="32"/>
      <c r="X45" s="32"/>
      <c r="Y45" s="284"/>
      <c r="Z45" s="32"/>
      <c r="AA45" s="32"/>
      <c r="AB45" s="32"/>
      <c r="AC45" s="32"/>
      <c r="AD45" s="32"/>
      <c r="AE45" s="32"/>
      <c r="AF45" s="321"/>
      <c r="AG45" s="8"/>
      <c r="AH45" s="8"/>
      <c r="AM45" s="27">
        <f t="shared" si="19"/>
        <v>42614</v>
      </c>
      <c r="AN45" s="41" t="str">
        <f t="shared" si="38"/>
        <v>ay</v>
      </c>
      <c r="AO45" s="41">
        <f t="shared" si="20"/>
        <v>51</v>
      </c>
      <c r="AP45" s="41">
        <f t="shared" si="39"/>
        <v>70</v>
      </c>
      <c r="AQ45" s="41">
        <f t="shared" si="21"/>
        <v>45</v>
      </c>
      <c r="AR45" s="41" t="str">
        <f t="shared" si="35"/>
        <v>as</v>
      </c>
      <c r="AT45" s="140">
        <v>41852</v>
      </c>
      <c r="AU45" s="143">
        <v>336</v>
      </c>
      <c r="AV45" s="143">
        <v>408</v>
      </c>
      <c r="AW45" s="143">
        <v>504</v>
      </c>
      <c r="AX45" s="143">
        <v>160</v>
      </c>
      <c r="AY45" s="143">
        <v>80</v>
      </c>
      <c r="AZ45" s="143">
        <v>168</v>
      </c>
      <c r="BA45" s="143">
        <v>744</v>
      </c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</row>
    <row r="46" spans="1:142" s="41" customFormat="1">
      <c r="A46" s="239">
        <f t="shared" si="12"/>
        <v>45</v>
      </c>
      <c r="B46" s="23"/>
      <c r="C46" s="23"/>
      <c r="D46" s="23"/>
      <c r="E46" s="458"/>
      <c r="F46" s="23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2"/>
      <c r="W46" s="32"/>
      <c r="X46" s="32"/>
      <c r="Y46" s="284"/>
      <c r="Z46" s="32"/>
      <c r="AA46" s="32"/>
      <c r="AB46" s="32"/>
      <c r="AC46" s="32"/>
      <c r="AD46" s="32"/>
      <c r="AE46" s="32"/>
      <c r="AF46" s="321"/>
      <c r="AG46" s="8"/>
      <c r="AH46" s="8"/>
      <c r="AM46" s="27">
        <f t="shared" si="19"/>
        <v>42644</v>
      </c>
      <c r="AN46" s="41" t="str">
        <f t="shared" si="38"/>
        <v>az</v>
      </c>
      <c r="AO46" s="41">
        <f t="shared" si="20"/>
        <v>52</v>
      </c>
      <c r="AP46" s="41">
        <f t="shared" si="39"/>
        <v>71</v>
      </c>
      <c r="AQ46" s="41">
        <f t="shared" si="21"/>
        <v>46</v>
      </c>
      <c r="AR46" s="41" t="str">
        <f>+"a"&amp;AR20</f>
        <v>at</v>
      </c>
      <c r="AT46" s="140">
        <v>41883</v>
      </c>
      <c r="AU46" s="143">
        <v>336</v>
      </c>
      <c r="AV46" s="143">
        <v>384</v>
      </c>
      <c r="AW46" s="143">
        <v>504</v>
      </c>
      <c r="AX46" s="143">
        <v>144</v>
      </c>
      <c r="AY46" s="143">
        <v>72</v>
      </c>
      <c r="AZ46" s="143">
        <v>168</v>
      </c>
      <c r="BA46" s="143">
        <v>720</v>
      </c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</row>
    <row r="47" spans="1:142" s="41" customFormat="1">
      <c r="A47" s="239">
        <f t="shared" si="12"/>
        <v>46</v>
      </c>
      <c r="B47" s="23" t="s">
        <v>88</v>
      </c>
      <c r="C47" s="23" t="s">
        <v>76</v>
      </c>
      <c r="D47" s="23" t="s">
        <v>68</v>
      </c>
      <c r="E47" s="458"/>
      <c r="F47" s="23" t="s">
        <v>77</v>
      </c>
      <c r="G47" s="379" t="str">
        <f ca="1">+IF(ISERROR(AVERAGE(INDIRECT("'Prices'!"&amp;VLOOKUP(G$1,$AM$1:$AN$197,2,FALSE)&amp;$A47&amp;":"&amp;VLOOKUP(DATE(YEAR(G$1),12,1),$AM$1:$AN$197,2,FALSE)&amp;$A47))),"",AVERAGE(INDIRECT("'Prices'!"&amp;VLOOKUP(G$1,$AM$1:$AN$197,2,FALSE)&amp;$A47&amp;":"&amp;VLOOKUP(DATE(YEAR(G$1),12,1),$AM$1:$AN$197,2,FALSE)&amp;$A47)))</f>
        <v/>
      </c>
      <c r="H47" s="379" t="str">
        <f t="shared" ref="H47:U49" ca="1" si="46">+IF(ISERROR(AVERAGE(INDIRECT("'Prices'!"&amp;VLOOKUP(H$1,$AM$1:$AN$197,2,FALSE)&amp;$A47&amp;":"&amp;VLOOKUP(DATE(YEAR(H$1),12,1),$AM$1:$AN$197,2,FALSE)&amp;$A47))),"",AVERAGE(INDIRECT("'Prices'!"&amp;VLOOKUP(H$1,$AM$1:$AN$197,2,FALSE)&amp;$A47&amp;":"&amp;VLOOKUP(DATE(YEAR(H$1),12,1),$AM$1:$AN$197,2,FALSE)&amp;$A47)))</f>
        <v/>
      </c>
      <c r="I47" s="379" t="str">
        <f t="shared" ca="1" si="46"/>
        <v/>
      </c>
      <c r="J47" s="379" t="str">
        <f t="shared" ca="1" si="46"/>
        <v/>
      </c>
      <c r="K47" s="379" t="str">
        <f t="shared" ca="1" si="46"/>
        <v/>
      </c>
      <c r="L47" s="379" t="str">
        <f t="shared" ca="1" si="46"/>
        <v/>
      </c>
      <c r="M47" s="379" t="str">
        <f t="shared" ca="1" si="46"/>
        <v/>
      </c>
      <c r="N47" s="379" t="str">
        <f t="shared" ca="1" si="46"/>
        <v/>
      </c>
      <c r="O47" s="379" t="str">
        <f t="shared" ca="1" si="46"/>
        <v/>
      </c>
      <c r="P47" s="379" t="str">
        <f t="shared" ca="1" si="46"/>
        <v/>
      </c>
      <c r="Q47" s="379" t="str">
        <f t="shared" ca="1" si="46"/>
        <v/>
      </c>
      <c r="R47" s="379" t="str">
        <f t="shared" ca="1" si="46"/>
        <v/>
      </c>
      <c r="S47" s="379" t="str">
        <f t="shared" ca="1" si="46"/>
        <v/>
      </c>
      <c r="T47" s="379" t="str">
        <f t="shared" ca="1" si="46"/>
        <v/>
      </c>
      <c r="U47" s="379" t="str">
        <f t="shared" ca="1" si="46"/>
        <v/>
      </c>
      <c r="V47" s="32"/>
      <c r="W47" s="32"/>
      <c r="X47" s="32"/>
      <c r="Y47" s="284"/>
      <c r="Z47" s="32"/>
      <c r="AA47" s="32"/>
      <c r="AB47" s="32"/>
      <c r="AC47" s="32"/>
      <c r="AD47" s="32"/>
      <c r="AE47" s="32"/>
      <c r="AF47" s="321"/>
      <c r="AG47" s="8"/>
      <c r="AH47" s="8"/>
      <c r="AM47" s="27">
        <f t="shared" si="19"/>
        <v>42675</v>
      </c>
      <c r="AN47" s="41" t="str">
        <f t="shared" si="38"/>
        <v>ba</v>
      </c>
      <c r="AO47" s="41">
        <f t="shared" si="20"/>
        <v>53</v>
      </c>
      <c r="AP47" s="41">
        <f t="shared" si="39"/>
        <v>72</v>
      </c>
      <c r="AQ47" s="41">
        <f t="shared" si="21"/>
        <v>47</v>
      </c>
      <c r="AR47" s="41" t="str">
        <f t="shared" si="35"/>
        <v>au</v>
      </c>
      <c r="AT47" s="140">
        <v>41913</v>
      </c>
      <c r="AU47" s="143">
        <v>368</v>
      </c>
      <c r="AV47" s="143">
        <v>376</v>
      </c>
      <c r="AW47" s="143">
        <v>552</v>
      </c>
      <c r="AX47" s="143">
        <v>128</v>
      </c>
      <c r="AY47" s="143">
        <v>64</v>
      </c>
      <c r="AZ47" s="143">
        <v>184</v>
      </c>
      <c r="BA47" s="143">
        <v>744</v>
      </c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</row>
    <row r="48" spans="1:142" s="41" customFormat="1">
      <c r="A48" s="239">
        <f t="shared" si="12"/>
        <v>47</v>
      </c>
      <c r="B48" s="23" t="s">
        <v>88</v>
      </c>
      <c r="C48" s="23" t="s">
        <v>76</v>
      </c>
      <c r="D48" s="23" t="s">
        <v>68</v>
      </c>
      <c r="E48" s="458"/>
      <c r="F48" s="23" t="s">
        <v>78</v>
      </c>
      <c r="G48" s="379" t="str">
        <f t="shared" ref="G48:G49" ca="1" si="47">+IF(ISERROR(AVERAGE(INDIRECT("'Prices'!"&amp;VLOOKUP(G$1,$AM$1:$AN$197,2,FALSE)&amp;$A48&amp;":"&amp;VLOOKUP(DATE(YEAR(G$1),12,1),$AM$1:$AN$197,2,FALSE)&amp;$A48))),"",AVERAGE(INDIRECT("'Prices'!"&amp;VLOOKUP(G$1,$AM$1:$AN$197,2,FALSE)&amp;$A48&amp;":"&amp;VLOOKUP(DATE(YEAR(G$1),12,1),$AM$1:$AN$197,2,FALSE)&amp;$A48)))</f>
        <v/>
      </c>
      <c r="H48" s="379" t="str">
        <f t="shared" ca="1" si="46"/>
        <v/>
      </c>
      <c r="I48" s="379" t="str">
        <f t="shared" ca="1" si="46"/>
        <v/>
      </c>
      <c r="J48" s="379" t="str">
        <f t="shared" ca="1" si="46"/>
        <v/>
      </c>
      <c r="K48" s="379" t="str">
        <f t="shared" ca="1" si="46"/>
        <v/>
      </c>
      <c r="L48" s="379" t="str">
        <f t="shared" ca="1" si="46"/>
        <v/>
      </c>
      <c r="M48" s="379" t="str">
        <f t="shared" ca="1" si="46"/>
        <v/>
      </c>
      <c r="N48" s="379" t="str">
        <f t="shared" ca="1" si="46"/>
        <v/>
      </c>
      <c r="O48" s="379" t="str">
        <f t="shared" ca="1" si="46"/>
        <v/>
      </c>
      <c r="P48" s="379" t="str">
        <f t="shared" ca="1" si="46"/>
        <v/>
      </c>
      <c r="Q48" s="379" t="str">
        <f t="shared" ca="1" si="46"/>
        <v/>
      </c>
      <c r="R48" s="379" t="str">
        <f t="shared" ca="1" si="46"/>
        <v/>
      </c>
      <c r="S48" s="379" t="str">
        <f t="shared" ca="1" si="46"/>
        <v/>
      </c>
      <c r="T48" s="379" t="str">
        <f t="shared" ca="1" si="46"/>
        <v/>
      </c>
      <c r="U48" s="379" t="str">
        <f t="shared" ca="1" si="46"/>
        <v/>
      </c>
      <c r="V48" s="32"/>
      <c r="W48" s="32"/>
      <c r="X48" s="32"/>
      <c r="Y48" s="284"/>
      <c r="Z48" s="32"/>
      <c r="AA48" s="32"/>
      <c r="AB48" s="32"/>
      <c r="AC48" s="32"/>
      <c r="AD48" s="32"/>
      <c r="AE48" s="32"/>
      <c r="AF48" s="321"/>
      <c r="AG48" s="8"/>
      <c r="AH48" s="8"/>
      <c r="AM48" s="27">
        <f t="shared" si="19"/>
        <v>42705</v>
      </c>
      <c r="AN48" s="41" t="str">
        <f t="shared" si="38"/>
        <v>bb</v>
      </c>
      <c r="AO48" s="41">
        <f t="shared" si="20"/>
        <v>54</v>
      </c>
      <c r="AP48" s="41">
        <f t="shared" si="39"/>
        <v>73</v>
      </c>
      <c r="AQ48" s="41">
        <f t="shared" si="21"/>
        <v>48</v>
      </c>
      <c r="AR48" s="41" t="str">
        <f t="shared" si="35"/>
        <v>av</v>
      </c>
      <c r="AT48" s="140">
        <v>41944</v>
      </c>
      <c r="AU48" s="143">
        <v>304</v>
      </c>
      <c r="AV48" s="143">
        <v>416</v>
      </c>
      <c r="AW48" s="143">
        <v>456</v>
      </c>
      <c r="AX48" s="143">
        <v>176</v>
      </c>
      <c r="AY48" s="143">
        <v>88</v>
      </c>
      <c r="AZ48" s="143">
        <v>152</v>
      </c>
      <c r="BA48" s="143">
        <v>720</v>
      </c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</row>
    <row r="49" spans="1:142" s="41" customFormat="1">
      <c r="A49" s="239">
        <f t="shared" si="12"/>
        <v>48</v>
      </c>
      <c r="B49" s="23" t="s">
        <v>88</v>
      </c>
      <c r="C49" s="23" t="s">
        <v>76</v>
      </c>
      <c r="D49" s="23" t="s">
        <v>68</v>
      </c>
      <c r="E49" s="458" t="s">
        <v>264</v>
      </c>
      <c r="F49" s="23" t="s">
        <v>79</v>
      </c>
      <c r="G49" s="379">
        <f t="shared" ca="1" si="47"/>
        <v>36.777499999999996</v>
      </c>
      <c r="H49" s="379">
        <f t="shared" ca="1" si="46"/>
        <v>38.644166666666671</v>
      </c>
      <c r="I49" s="379">
        <f t="shared" ca="1" si="46"/>
        <v>39.547499999999999</v>
      </c>
      <c r="J49" s="379">
        <f t="shared" ca="1" si="46"/>
        <v>40.579166666666673</v>
      </c>
      <c r="K49" s="379">
        <f t="shared" ca="1" si="46"/>
        <v>42.125833333333325</v>
      </c>
      <c r="L49" s="379">
        <f t="shared" ca="1" si="46"/>
        <v>44.130833333333335</v>
      </c>
      <c r="M49" s="379">
        <f t="shared" ca="1" si="46"/>
        <v>55.665833333333346</v>
      </c>
      <c r="N49" s="379">
        <f t="shared" ca="1" si="46"/>
        <v>76.600833333333327</v>
      </c>
      <c r="O49" s="379">
        <f t="shared" ca="1" si="46"/>
        <v>88.730833333333308</v>
      </c>
      <c r="P49" s="379">
        <f t="shared" ca="1" si="46"/>
        <v>90.745833333333323</v>
      </c>
      <c r="Q49" s="379">
        <f t="shared" ca="1" si="46"/>
        <v>91.755833333333328</v>
      </c>
      <c r="R49" s="379">
        <f t="shared" ca="1" si="46"/>
        <v>93.013333333333335</v>
      </c>
      <c r="S49" s="379">
        <f t="shared" ca="1" si="46"/>
        <v>95.832499999999996</v>
      </c>
      <c r="T49" s="379">
        <f t="shared" ca="1" si="46"/>
        <v>99.929999999999993</v>
      </c>
      <c r="U49" s="379">
        <f t="shared" ca="1" si="46"/>
        <v>104.43666666666667</v>
      </c>
      <c r="V49" s="32"/>
      <c r="W49" s="32"/>
      <c r="X49" s="32"/>
      <c r="Y49" s="284"/>
      <c r="Z49" s="32"/>
      <c r="AA49" s="32"/>
      <c r="AB49" s="32"/>
      <c r="AC49" s="32"/>
      <c r="AD49" s="32"/>
      <c r="AE49" s="32"/>
      <c r="AF49" s="321"/>
      <c r="AG49" s="8"/>
      <c r="AH49" s="8"/>
      <c r="AM49" s="27">
        <f t="shared" si="19"/>
        <v>42736</v>
      </c>
      <c r="AN49" s="41" t="str">
        <f t="shared" si="38"/>
        <v>bc</v>
      </c>
      <c r="AO49" s="41">
        <f t="shared" si="20"/>
        <v>55</v>
      </c>
      <c r="AP49" s="41">
        <f t="shared" si="39"/>
        <v>74</v>
      </c>
      <c r="AQ49" s="41">
        <f t="shared" si="21"/>
        <v>49</v>
      </c>
      <c r="AR49" s="41" t="str">
        <f t="shared" si="35"/>
        <v>aw</v>
      </c>
      <c r="AT49" s="140">
        <v>41974</v>
      </c>
      <c r="AU49" s="143">
        <v>352</v>
      </c>
      <c r="AV49" s="143">
        <v>392</v>
      </c>
      <c r="AW49" s="143">
        <v>528</v>
      </c>
      <c r="AX49" s="143">
        <v>144</v>
      </c>
      <c r="AY49" s="143">
        <v>72</v>
      </c>
      <c r="AZ49" s="143">
        <v>176</v>
      </c>
      <c r="BA49" s="143">
        <v>744</v>
      </c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</row>
    <row r="50" spans="1:142" s="41" customFormat="1">
      <c r="A50" s="239">
        <f t="shared" si="12"/>
        <v>49</v>
      </c>
      <c r="B50" s="23"/>
      <c r="C50" s="23"/>
      <c r="D50" s="23"/>
      <c r="E50" s="458"/>
      <c r="F50" s="23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2"/>
      <c r="W50" s="32"/>
      <c r="X50" s="32"/>
      <c r="Y50" s="284"/>
      <c r="Z50" s="32"/>
      <c r="AA50" s="32"/>
      <c r="AB50" s="32"/>
      <c r="AC50" s="32"/>
      <c r="AD50" s="32"/>
      <c r="AE50" s="32"/>
      <c r="AF50" s="321"/>
      <c r="AG50" s="8"/>
      <c r="AH50" s="8"/>
      <c r="AM50" s="27">
        <f t="shared" si="19"/>
        <v>42767</v>
      </c>
      <c r="AN50" s="41" t="str">
        <f t="shared" si="38"/>
        <v>bd</v>
      </c>
      <c r="AO50" s="41">
        <f t="shared" si="20"/>
        <v>56</v>
      </c>
      <c r="AP50" s="41">
        <f t="shared" si="39"/>
        <v>75</v>
      </c>
      <c r="AQ50" s="41">
        <f t="shared" si="21"/>
        <v>50</v>
      </c>
      <c r="AR50" s="41" t="str">
        <f t="shared" si="35"/>
        <v>ax</v>
      </c>
      <c r="AT50" s="139">
        <v>42005</v>
      </c>
      <c r="AU50" s="142">
        <v>336</v>
      </c>
      <c r="AV50" s="142">
        <v>408</v>
      </c>
      <c r="AW50" s="142">
        <v>504</v>
      </c>
      <c r="AX50" s="142">
        <v>160</v>
      </c>
      <c r="AY50" s="142">
        <v>80</v>
      </c>
      <c r="AZ50" s="142">
        <v>168</v>
      </c>
      <c r="BA50" s="142">
        <v>744</v>
      </c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</row>
    <row r="51" spans="1:142" s="41" customFormat="1">
      <c r="A51" s="239">
        <f t="shared" si="12"/>
        <v>50</v>
      </c>
      <c r="B51" s="23" t="s">
        <v>150</v>
      </c>
      <c r="C51" s="23" t="s">
        <v>76</v>
      </c>
      <c r="D51" s="23" t="s">
        <v>68</v>
      </c>
      <c r="E51" s="458"/>
      <c r="F51" s="23" t="s">
        <v>77</v>
      </c>
      <c r="G51" s="379" t="str">
        <f ca="1">+IF(ISERROR(AVERAGE(INDIRECT("'Prices'!"&amp;VLOOKUP(G$1,$AM$1:$AN$197,2,FALSE)&amp;$A51&amp;":"&amp;VLOOKUP(DATE(YEAR(G$1),12,1),$AM$1:$AN$197,2,FALSE)&amp;$A51))),"",AVERAGE(INDIRECT("'Prices'!"&amp;VLOOKUP(G$1,$AM$1:$AN$197,2,FALSE)&amp;$A51&amp;":"&amp;VLOOKUP(DATE(YEAR(G$1),12,1),$AM$1:$AN$197,2,FALSE)&amp;$A51)))</f>
        <v/>
      </c>
      <c r="H51" s="379" t="str">
        <f t="shared" ref="H51:U53" ca="1" si="48">+IF(ISERROR(AVERAGE(INDIRECT("'Prices'!"&amp;VLOOKUP(H$1,$AM$1:$AN$197,2,FALSE)&amp;$A51&amp;":"&amp;VLOOKUP(DATE(YEAR(H$1),12,1),$AM$1:$AN$197,2,FALSE)&amp;$A51))),"",AVERAGE(INDIRECT("'Prices'!"&amp;VLOOKUP(H$1,$AM$1:$AN$197,2,FALSE)&amp;$A51&amp;":"&amp;VLOOKUP(DATE(YEAR(H$1),12,1),$AM$1:$AN$197,2,FALSE)&amp;$A51)))</f>
        <v/>
      </c>
      <c r="I51" s="379" t="str">
        <f t="shared" ca="1" si="48"/>
        <v/>
      </c>
      <c r="J51" s="379" t="str">
        <f t="shared" ca="1" si="48"/>
        <v/>
      </c>
      <c r="K51" s="379" t="str">
        <f t="shared" ca="1" si="48"/>
        <v/>
      </c>
      <c r="L51" s="379" t="str">
        <f t="shared" ca="1" si="48"/>
        <v/>
      </c>
      <c r="M51" s="379" t="str">
        <f t="shared" ca="1" si="48"/>
        <v/>
      </c>
      <c r="N51" s="379" t="str">
        <f t="shared" ca="1" si="48"/>
        <v/>
      </c>
      <c r="O51" s="379" t="str">
        <f t="shared" ca="1" si="48"/>
        <v/>
      </c>
      <c r="P51" s="379" t="str">
        <f t="shared" ca="1" si="48"/>
        <v/>
      </c>
      <c r="Q51" s="379" t="str">
        <f t="shared" ca="1" si="48"/>
        <v/>
      </c>
      <c r="R51" s="379" t="str">
        <f t="shared" ca="1" si="48"/>
        <v/>
      </c>
      <c r="S51" s="379" t="str">
        <f t="shared" ca="1" si="48"/>
        <v/>
      </c>
      <c r="T51" s="379" t="str">
        <f t="shared" ca="1" si="48"/>
        <v/>
      </c>
      <c r="U51" s="379" t="str">
        <f t="shared" ca="1" si="48"/>
        <v/>
      </c>
      <c r="V51" s="32"/>
      <c r="W51" s="32"/>
      <c r="X51" s="32"/>
      <c r="Y51" s="284"/>
      <c r="Z51" s="32"/>
      <c r="AA51" s="32"/>
      <c r="AB51" s="32"/>
      <c r="AC51" s="32"/>
      <c r="AD51" s="32"/>
      <c r="AE51" s="32"/>
      <c r="AF51" s="321"/>
      <c r="AG51" s="8"/>
      <c r="AH51" s="8"/>
      <c r="AM51" s="27">
        <f t="shared" si="19"/>
        <v>42795</v>
      </c>
      <c r="AN51" s="41" t="str">
        <f t="shared" ref="AN51:AN54" si="49">+VLOOKUP(AO51,$AQ$1:$AR$197,2,FALSE)</f>
        <v>be</v>
      </c>
      <c r="AO51" s="41">
        <f t="shared" si="20"/>
        <v>57</v>
      </c>
      <c r="AP51" s="41">
        <f t="shared" ref="AP51:AP54" si="50">+MATCH(AM51,$AT$1:$AT$121)</f>
        <v>76</v>
      </c>
      <c r="AQ51" s="41">
        <f t="shared" si="21"/>
        <v>51</v>
      </c>
      <c r="AR51" s="41" t="str">
        <f t="shared" si="35"/>
        <v>ay</v>
      </c>
      <c r="AT51" s="139">
        <v>42036</v>
      </c>
      <c r="AU51" s="142">
        <v>320</v>
      </c>
      <c r="AV51" s="142">
        <v>352</v>
      </c>
      <c r="AW51" s="142">
        <v>480</v>
      </c>
      <c r="AX51" s="142">
        <v>128</v>
      </c>
      <c r="AY51" s="142">
        <v>64</v>
      </c>
      <c r="AZ51" s="142">
        <v>160</v>
      </c>
      <c r="BA51" s="142">
        <v>672</v>
      </c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</row>
    <row r="52" spans="1:142" s="41" customFormat="1">
      <c r="A52" s="239">
        <f t="shared" si="12"/>
        <v>51</v>
      </c>
      <c r="B52" s="23" t="s">
        <v>150</v>
      </c>
      <c r="C52" s="23" t="s">
        <v>76</v>
      </c>
      <c r="D52" s="23" t="s">
        <v>68</v>
      </c>
      <c r="E52" s="458"/>
      <c r="F52" s="23" t="s">
        <v>78</v>
      </c>
      <c r="G52" s="379" t="str">
        <f t="shared" ref="G52:G53" ca="1" si="51">+IF(ISERROR(AVERAGE(INDIRECT("'Prices'!"&amp;VLOOKUP(G$1,$AM$1:$AN$197,2,FALSE)&amp;$A52&amp;":"&amp;VLOOKUP(DATE(YEAR(G$1),12,1),$AM$1:$AN$197,2,FALSE)&amp;$A52))),"",AVERAGE(INDIRECT("'Prices'!"&amp;VLOOKUP(G$1,$AM$1:$AN$197,2,FALSE)&amp;$A52&amp;":"&amp;VLOOKUP(DATE(YEAR(G$1),12,1),$AM$1:$AN$197,2,FALSE)&amp;$A52)))</f>
        <v/>
      </c>
      <c r="H52" s="379" t="str">
        <f t="shared" ca="1" si="48"/>
        <v/>
      </c>
      <c r="I52" s="379" t="str">
        <f t="shared" ca="1" si="48"/>
        <v/>
      </c>
      <c r="J52" s="379" t="str">
        <f t="shared" ca="1" si="48"/>
        <v/>
      </c>
      <c r="K52" s="379" t="str">
        <f t="shared" ca="1" si="48"/>
        <v/>
      </c>
      <c r="L52" s="379" t="str">
        <f t="shared" ca="1" si="48"/>
        <v/>
      </c>
      <c r="M52" s="379" t="str">
        <f t="shared" ca="1" si="48"/>
        <v/>
      </c>
      <c r="N52" s="379" t="str">
        <f t="shared" ca="1" si="48"/>
        <v/>
      </c>
      <c r="O52" s="379" t="str">
        <f t="shared" ca="1" si="48"/>
        <v/>
      </c>
      <c r="P52" s="379" t="str">
        <f t="shared" ca="1" si="48"/>
        <v/>
      </c>
      <c r="Q52" s="379" t="str">
        <f t="shared" ca="1" si="48"/>
        <v/>
      </c>
      <c r="R52" s="379" t="str">
        <f t="shared" ca="1" si="48"/>
        <v/>
      </c>
      <c r="S52" s="379" t="str">
        <f t="shared" ca="1" si="48"/>
        <v/>
      </c>
      <c r="T52" s="379" t="str">
        <f t="shared" ca="1" si="48"/>
        <v/>
      </c>
      <c r="U52" s="379" t="str">
        <f t="shared" ca="1" si="48"/>
        <v/>
      </c>
      <c r="V52" s="32"/>
      <c r="W52" s="32"/>
      <c r="X52" s="32"/>
      <c r="Y52" s="284"/>
      <c r="Z52" s="32"/>
      <c r="AA52" s="32"/>
      <c r="AB52" s="32"/>
      <c r="AC52" s="32"/>
      <c r="AD52" s="32"/>
      <c r="AE52" s="32"/>
      <c r="AF52" s="321"/>
      <c r="AG52" s="8"/>
      <c r="AH52" s="8"/>
      <c r="AM52" s="27">
        <f t="shared" si="19"/>
        <v>42826</v>
      </c>
      <c r="AN52" s="41" t="str">
        <f t="shared" si="49"/>
        <v>bf</v>
      </c>
      <c r="AO52" s="41">
        <f t="shared" si="20"/>
        <v>58</v>
      </c>
      <c r="AP52" s="41">
        <f t="shared" si="50"/>
        <v>77</v>
      </c>
      <c r="AQ52" s="41">
        <f t="shared" si="21"/>
        <v>52</v>
      </c>
      <c r="AR52" s="41" t="str">
        <f>+"a"&amp;AR26</f>
        <v>az</v>
      </c>
      <c r="AT52" s="139">
        <v>42064</v>
      </c>
      <c r="AU52" s="142">
        <v>352</v>
      </c>
      <c r="AV52" s="142">
        <v>392</v>
      </c>
      <c r="AW52" s="142">
        <v>528</v>
      </c>
      <c r="AX52" s="142">
        <v>144</v>
      </c>
      <c r="AY52" s="142">
        <v>72</v>
      </c>
      <c r="AZ52" s="142">
        <v>176</v>
      </c>
      <c r="BA52" s="142">
        <v>744</v>
      </c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</row>
    <row r="53" spans="1:142" s="41" customFormat="1">
      <c r="A53" s="239">
        <f t="shared" si="12"/>
        <v>52</v>
      </c>
      <c r="B53" s="23" t="s">
        <v>150</v>
      </c>
      <c r="C53" s="23" t="s">
        <v>76</v>
      </c>
      <c r="D53" s="23" t="s">
        <v>68</v>
      </c>
      <c r="E53" s="458" t="s">
        <v>264</v>
      </c>
      <c r="F53" s="23" t="s">
        <v>79</v>
      </c>
      <c r="G53" s="379">
        <f t="shared" ca="1" si="51"/>
        <v>28.316666666666666</v>
      </c>
      <c r="H53" s="379">
        <f t="shared" ca="1" si="48"/>
        <v>30.73</v>
      </c>
      <c r="I53" s="379">
        <f t="shared" ca="1" si="48"/>
        <v>33.159166666666671</v>
      </c>
      <c r="J53" s="379">
        <f t="shared" ca="1" si="48"/>
        <v>39.031666666666673</v>
      </c>
      <c r="K53" s="379">
        <f t="shared" ca="1" si="48"/>
        <v>51.272499999999987</v>
      </c>
      <c r="L53" s="379">
        <f t="shared" ca="1" si="48"/>
        <v>61.197499999999998</v>
      </c>
      <c r="M53" s="379">
        <f t="shared" ca="1" si="48"/>
        <v>64.268333333333331</v>
      </c>
      <c r="N53" s="379">
        <f t="shared" ca="1" si="48"/>
        <v>66.927499999999995</v>
      </c>
      <c r="O53" s="379">
        <f t="shared" ca="1" si="48"/>
        <v>71.034166666666664</v>
      </c>
      <c r="P53" s="379">
        <f t="shared" ca="1" si="48"/>
        <v>71.5</v>
      </c>
      <c r="Q53" s="379">
        <f t="shared" ca="1" si="48"/>
        <v>72.364999999999995</v>
      </c>
      <c r="R53" s="379">
        <f t="shared" ca="1" si="48"/>
        <v>73.816666666666663</v>
      </c>
      <c r="S53" s="379">
        <f t="shared" ca="1" si="48"/>
        <v>76.439166666666665</v>
      </c>
      <c r="T53" s="379">
        <f t="shared" ca="1" si="48"/>
        <v>80.204166666666666</v>
      </c>
      <c r="U53" s="379">
        <f t="shared" ca="1" si="48"/>
        <v>83.164166666666674</v>
      </c>
      <c r="V53" s="32"/>
      <c r="W53" s="32"/>
      <c r="X53" s="32"/>
      <c r="Y53" s="284"/>
      <c r="Z53" s="32"/>
      <c r="AA53" s="32"/>
      <c r="AB53" s="32"/>
      <c r="AC53" s="32"/>
      <c r="AD53" s="32"/>
      <c r="AE53" s="32"/>
      <c r="AF53" s="321"/>
      <c r="AG53" s="8"/>
      <c r="AH53" s="8"/>
      <c r="AM53" s="27">
        <f t="shared" si="19"/>
        <v>42856</v>
      </c>
      <c r="AN53" s="41" t="str">
        <f t="shared" si="49"/>
        <v>bg</v>
      </c>
      <c r="AO53" s="41">
        <f t="shared" si="20"/>
        <v>59</v>
      </c>
      <c r="AP53" s="41">
        <f t="shared" si="50"/>
        <v>78</v>
      </c>
      <c r="AQ53" s="41">
        <f t="shared" si="21"/>
        <v>53</v>
      </c>
      <c r="AR53" s="41" t="str">
        <f>+"b"&amp;AR1</f>
        <v>ba</v>
      </c>
      <c r="AT53" s="139">
        <v>42095</v>
      </c>
      <c r="AU53" s="142">
        <v>352</v>
      </c>
      <c r="AV53" s="142">
        <v>368</v>
      </c>
      <c r="AW53" s="142">
        <v>528</v>
      </c>
      <c r="AX53" s="142">
        <v>128</v>
      </c>
      <c r="AY53" s="142">
        <v>64</v>
      </c>
      <c r="AZ53" s="142">
        <v>176</v>
      </c>
      <c r="BA53" s="142">
        <v>720</v>
      </c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</row>
    <row r="54" spans="1:142" s="41" customFormat="1">
      <c r="A54" s="239">
        <f t="shared" si="12"/>
        <v>53</v>
      </c>
      <c r="B54" s="23"/>
      <c r="C54" s="23"/>
      <c r="D54" s="23"/>
      <c r="E54" s="458"/>
      <c r="F54" s="23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79"/>
      <c r="S54" s="379"/>
      <c r="T54" s="379"/>
      <c r="U54" s="379"/>
      <c r="V54" s="32"/>
      <c r="W54" s="32"/>
      <c r="X54" s="32"/>
      <c r="Y54" s="284"/>
      <c r="Z54" s="32"/>
      <c r="AA54" s="32"/>
      <c r="AB54" s="32"/>
      <c r="AC54" s="32"/>
      <c r="AD54" s="32"/>
      <c r="AE54" s="32"/>
      <c r="AF54" s="321"/>
      <c r="AG54" s="8"/>
      <c r="AH54" s="8"/>
      <c r="AM54" s="27">
        <f t="shared" si="19"/>
        <v>42887</v>
      </c>
      <c r="AN54" s="41" t="str">
        <f t="shared" si="49"/>
        <v>bh</v>
      </c>
      <c r="AO54" s="41">
        <f t="shared" si="20"/>
        <v>60</v>
      </c>
      <c r="AP54" s="41">
        <f t="shared" si="50"/>
        <v>79</v>
      </c>
      <c r="AQ54" s="41">
        <f t="shared" si="21"/>
        <v>54</v>
      </c>
      <c r="AR54" s="41" t="str">
        <f t="shared" ref="AR54" si="52">+"b"&amp;AR2</f>
        <v>bb</v>
      </c>
      <c r="AT54" s="139">
        <v>42125</v>
      </c>
      <c r="AU54" s="142">
        <v>320</v>
      </c>
      <c r="AV54" s="142">
        <v>424</v>
      </c>
      <c r="AW54" s="142">
        <v>480</v>
      </c>
      <c r="AX54" s="142">
        <v>176</v>
      </c>
      <c r="AY54" s="142">
        <v>88</v>
      </c>
      <c r="AZ54" s="142">
        <v>160</v>
      </c>
      <c r="BA54" s="142">
        <v>744</v>
      </c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</row>
    <row r="55" spans="1:142" s="41" customFormat="1">
      <c r="A55" s="239">
        <f t="shared" si="12"/>
        <v>54</v>
      </c>
      <c r="B55" s="23" t="s">
        <v>89</v>
      </c>
      <c r="C55" s="23" t="s">
        <v>76</v>
      </c>
      <c r="D55" s="23" t="s">
        <v>68</v>
      </c>
      <c r="E55" s="458"/>
      <c r="F55" s="23" t="s">
        <v>77</v>
      </c>
      <c r="G55" s="379" t="str">
        <f ca="1">+IF(ISERROR(AVERAGE(INDIRECT("'Prices'!"&amp;VLOOKUP(G$1,$AM$1:$AN$197,2,FALSE)&amp;$A55&amp;":"&amp;VLOOKUP(DATE(YEAR(G$1),12,1),$AM$1:$AN$197,2,FALSE)&amp;$A55))),"",AVERAGE(INDIRECT("'Prices'!"&amp;VLOOKUP(G$1,$AM$1:$AN$197,2,FALSE)&amp;$A55&amp;":"&amp;VLOOKUP(DATE(YEAR(G$1),12,1),$AM$1:$AN$197,2,FALSE)&amp;$A55)))</f>
        <v/>
      </c>
      <c r="H55" s="379" t="str">
        <f t="shared" ref="H55:U57" ca="1" si="53">+IF(ISERROR(AVERAGE(INDIRECT("'Prices'!"&amp;VLOOKUP(H$1,$AM$1:$AN$197,2,FALSE)&amp;$A55&amp;":"&amp;VLOOKUP(DATE(YEAR(H$1),12,1),$AM$1:$AN$197,2,FALSE)&amp;$A55))),"",AVERAGE(INDIRECT("'Prices'!"&amp;VLOOKUP(H$1,$AM$1:$AN$197,2,FALSE)&amp;$A55&amp;":"&amp;VLOOKUP(DATE(YEAR(H$1),12,1),$AM$1:$AN$197,2,FALSE)&amp;$A55)))</f>
        <v/>
      </c>
      <c r="I55" s="379" t="str">
        <f t="shared" ca="1" si="53"/>
        <v/>
      </c>
      <c r="J55" s="379" t="str">
        <f t="shared" ca="1" si="53"/>
        <v/>
      </c>
      <c r="K55" s="379" t="str">
        <f t="shared" ca="1" si="53"/>
        <v/>
      </c>
      <c r="L55" s="379" t="str">
        <f t="shared" ca="1" si="53"/>
        <v/>
      </c>
      <c r="M55" s="379" t="str">
        <f t="shared" ca="1" si="53"/>
        <v/>
      </c>
      <c r="N55" s="379" t="str">
        <f t="shared" ca="1" si="53"/>
        <v/>
      </c>
      <c r="O55" s="379" t="str">
        <f t="shared" ca="1" si="53"/>
        <v/>
      </c>
      <c r="P55" s="379" t="str">
        <f t="shared" ca="1" si="53"/>
        <v/>
      </c>
      <c r="Q55" s="379" t="str">
        <f t="shared" ca="1" si="53"/>
        <v/>
      </c>
      <c r="R55" s="379" t="str">
        <f t="shared" ca="1" si="53"/>
        <v/>
      </c>
      <c r="S55" s="379" t="str">
        <f t="shared" ca="1" si="53"/>
        <v/>
      </c>
      <c r="T55" s="379" t="str">
        <f t="shared" ca="1" si="53"/>
        <v/>
      </c>
      <c r="U55" s="379" t="str">
        <f t="shared" ca="1" si="53"/>
        <v/>
      </c>
      <c r="V55" s="32"/>
      <c r="W55" s="32"/>
      <c r="X55" s="32"/>
      <c r="Y55" s="284"/>
      <c r="Z55" s="32"/>
      <c r="AA55" s="32"/>
      <c r="AB55" s="32"/>
      <c r="AC55" s="32"/>
      <c r="AD55" s="32"/>
      <c r="AE55" s="32"/>
      <c r="AF55" s="321"/>
      <c r="AG55" s="8"/>
      <c r="AH55" s="8"/>
      <c r="AM55" s="27">
        <f>+EDATE(AM54,1)</f>
        <v>42917</v>
      </c>
      <c r="AN55" s="41" t="str">
        <f t="shared" ref="AN55:AN86" si="54">+VLOOKUP(AO55,$AQ$1:$AR$197,2,FALSE)</f>
        <v>bi</v>
      </c>
      <c r="AO55" s="41">
        <f>+AO54+1</f>
        <v>61</v>
      </c>
      <c r="AP55" s="41">
        <f t="shared" ref="AP55:AP86" si="55">+MATCH(AM55,$AT$1:$AT$121)</f>
        <v>80</v>
      </c>
      <c r="AQ55" s="41">
        <f>+AQ54+1</f>
        <v>55</v>
      </c>
      <c r="AR55" s="41" t="str">
        <f t="shared" ref="AR55:AR78" si="56">+"b"&amp;AR3</f>
        <v>bc</v>
      </c>
      <c r="AT55" s="139">
        <v>42156</v>
      </c>
      <c r="AU55" s="142">
        <v>352</v>
      </c>
      <c r="AV55" s="142">
        <v>368</v>
      </c>
      <c r="AW55" s="142">
        <v>528</v>
      </c>
      <c r="AX55" s="142">
        <v>128</v>
      </c>
      <c r="AY55" s="142">
        <v>64</v>
      </c>
      <c r="AZ55" s="142">
        <v>176</v>
      </c>
      <c r="BA55" s="142">
        <v>720</v>
      </c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</row>
    <row r="56" spans="1:142" s="41" customFormat="1">
      <c r="A56" s="239">
        <f t="shared" si="12"/>
        <v>55</v>
      </c>
      <c r="B56" s="23" t="s">
        <v>89</v>
      </c>
      <c r="C56" s="23" t="s">
        <v>76</v>
      </c>
      <c r="D56" s="23" t="s">
        <v>68</v>
      </c>
      <c r="E56" s="458"/>
      <c r="F56" s="23" t="s">
        <v>78</v>
      </c>
      <c r="G56" s="379" t="str">
        <f t="shared" ref="G56:G57" ca="1" si="57">+IF(ISERROR(AVERAGE(INDIRECT("'Prices'!"&amp;VLOOKUP(G$1,$AM$1:$AN$197,2,FALSE)&amp;$A56&amp;":"&amp;VLOOKUP(DATE(YEAR(G$1),12,1),$AM$1:$AN$197,2,FALSE)&amp;$A56))),"",AVERAGE(INDIRECT("'Prices'!"&amp;VLOOKUP(G$1,$AM$1:$AN$197,2,FALSE)&amp;$A56&amp;":"&amp;VLOOKUP(DATE(YEAR(G$1),12,1),$AM$1:$AN$197,2,FALSE)&amp;$A56)))</f>
        <v/>
      </c>
      <c r="H56" s="379" t="str">
        <f t="shared" ca="1" si="53"/>
        <v/>
      </c>
      <c r="I56" s="379" t="str">
        <f t="shared" ca="1" si="53"/>
        <v/>
      </c>
      <c r="J56" s="379" t="str">
        <f t="shared" ca="1" si="53"/>
        <v/>
      </c>
      <c r="K56" s="379" t="str">
        <f t="shared" ca="1" si="53"/>
        <v/>
      </c>
      <c r="L56" s="379" t="str">
        <f t="shared" ca="1" si="53"/>
        <v/>
      </c>
      <c r="M56" s="379" t="str">
        <f t="shared" ca="1" si="53"/>
        <v/>
      </c>
      <c r="N56" s="379" t="str">
        <f t="shared" ca="1" si="53"/>
        <v/>
      </c>
      <c r="O56" s="379" t="str">
        <f t="shared" ca="1" si="53"/>
        <v/>
      </c>
      <c r="P56" s="379" t="str">
        <f t="shared" ca="1" si="53"/>
        <v/>
      </c>
      <c r="Q56" s="379" t="str">
        <f t="shared" ca="1" si="53"/>
        <v/>
      </c>
      <c r="R56" s="379" t="str">
        <f t="shared" ca="1" si="53"/>
        <v/>
      </c>
      <c r="S56" s="379" t="str">
        <f t="shared" ca="1" si="53"/>
        <v/>
      </c>
      <c r="T56" s="379" t="str">
        <f t="shared" ca="1" si="53"/>
        <v/>
      </c>
      <c r="U56" s="379" t="str">
        <f t="shared" ca="1" si="53"/>
        <v/>
      </c>
      <c r="V56" s="32"/>
      <c r="W56" s="32"/>
      <c r="X56" s="32"/>
      <c r="Y56" s="284"/>
      <c r="Z56" s="32"/>
      <c r="AA56" s="32"/>
      <c r="AB56" s="32"/>
      <c r="AC56" s="32"/>
      <c r="AD56" s="32"/>
      <c r="AE56" s="32"/>
      <c r="AF56" s="321"/>
      <c r="AG56" s="8"/>
      <c r="AH56" s="8"/>
      <c r="AM56" s="27">
        <f t="shared" si="19"/>
        <v>42948</v>
      </c>
      <c r="AN56" s="41" t="str">
        <f t="shared" si="54"/>
        <v>bj</v>
      </c>
      <c r="AO56" s="41">
        <f t="shared" si="20"/>
        <v>62</v>
      </c>
      <c r="AP56" s="41">
        <f t="shared" si="55"/>
        <v>81</v>
      </c>
      <c r="AQ56" s="41">
        <f t="shared" si="21"/>
        <v>56</v>
      </c>
      <c r="AR56" s="41" t="str">
        <f t="shared" si="56"/>
        <v>bd</v>
      </c>
      <c r="AT56" s="139">
        <v>42186</v>
      </c>
      <c r="AU56" s="142">
        <v>368</v>
      </c>
      <c r="AV56" s="142">
        <v>376</v>
      </c>
      <c r="AW56" s="142">
        <v>552</v>
      </c>
      <c r="AX56" s="142">
        <v>128</v>
      </c>
      <c r="AY56" s="142">
        <v>64</v>
      </c>
      <c r="AZ56" s="142">
        <v>184</v>
      </c>
      <c r="BA56" s="142">
        <v>744</v>
      </c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</row>
    <row r="57" spans="1:142" s="41" customFormat="1">
      <c r="A57" s="239">
        <f t="shared" si="12"/>
        <v>56</v>
      </c>
      <c r="B57" s="23" t="s">
        <v>89</v>
      </c>
      <c r="C57" s="23" t="s">
        <v>76</v>
      </c>
      <c r="D57" s="23" t="s">
        <v>68</v>
      </c>
      <c r="E57" s="458" t="s">
        <v>263</v>
      </c>
      <c r="F57" s="23" t="s">
        <v>79</v>
      </c>
      <c r="G57" s="379">
        <f t="shared" ca="1" si="57"/>
        <v>22.133333333333336</v>
      </c>
      <c r="H57" s="379">
        <f t="shared" ca="1" si="53"/>
        <v>21.374166666666667</v>
      </c>
      <c r="I57" s="379">
        <f t="shared" ca="1" si="53"/>
        <v>20.959999999999997</v>
      </c>
      <c r="J57" s="379">
        <f t="shared" ca="1" si="53"/>
        <v>21.431666666666668</v>
      </c>
      <c r="K57" s="379">
        <f t="shared" ca="1" si="53"/>
        <v>22.005833333333332</v>
      </c>
      <c r="L57" s="379">
        <f t="shared" ca="1" si="53"/>
        <v>22.62833333333333</v>
      </c>
      <c r="M57" s="379">
        <f t="shared" ca="1" si="53"/>
        <v>23.283333333333331</v>
      </c>
      <c r="N57" s="379">
        <f t="shared" ca="1" si="53"/>
        <v>23.968333333333334</v>
      </c>
      <c r="O57" s="379">
        <f t="shared" ca="1" si="53"/>
        <v>24.653333333333332</v>
      </c>
      <c r="P57" s="379">
        <f t="shared" ca="1" si="53"/>
        <v>25.386666666666667</v>
      </c>
      <c r="Q57" s="379">
        <f t="shared" ca="1" si="53"/>
        <v>26.146666666666672</v>
      </c>
      <c r="R57" s="379">
        <f t="shared" ca="1" si="53"/>
        <v>26.935833333333331</v>
      </c>
      <c r="S57" s="379">
        <f t="shared" ca="1" si="53"/>
        <v>27.705833333333331</v>
      </c>
      <c r="T57" s="379">
        <f t="shared" ca="1" si="53"/>
        <v>28.484166666666667</v>
      </c>
      <c r="U57" s="379">
        <f t="shared" ca="1" si="53"/>
        <v>29.289166666666663</v>
      </c>
      <c r="V57" s="32"/>
      <c r="W57" s="32"/>
      <c r="X57" s="32"/>
      <c r="Y57" s="284"/>
      <c r="Z57" s="32"/>
      <c r="AA57" s="32"/>
      <c r="AB57" s="32"/>
      <c r="AC57" s="32"/>
      <c r="AD57" s="32"/>
      <c r="AE57" s="32"/>
      <c r="AF57" s="321"/>
      <c r="AG57" s="8"/>
      <c r="AH57" s="8"/>
      <c r="AM57" s="27">
        <f t="shared" si="19"/>
        <v>42979</v>
      </c>
      <c r="AN57" s="41" t="str">
        <f t="shared" si="54"/>
        <v>bk</v>
      </c>
      <c r="AO57" s="41">
        <f t="shared" si="20"/>
        <v>63</v>
      </c>
      <c r="AP57" s="41">
        <f t="shared" si="55"/>
        <v>82</v>
      </c>
      <c r="AQ57" s="41">
        <f t="shared" si="21"/>
        <v>57</v>
      </c>
      <c r="AR57" s="41" t="str">
        <f t="shared" si="56"/>
        <v>be</v>
      </c>
      <c r="AT57" s="139">
        <v>42217</v>
      </c>
      <c r="AU57" s="142">
        <v>336</v>
      </c>
      <c r="AV57" s="142">
        <v>408</v>
      </c>
      <c r="AW57" s="142">
        <v>504</v>
      </c>
      <c r="AX57" s="142">
        <v>160</v>
      </c>
      <c r="AY57" s="142">
        <v>80</v>
      </c>
      <c r="AZ57" s="142">
        <v>168</v>
      </c>
      <c r="BA57" s="142">
        <v>744</v>
      </c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</row>
    <row r="58" spans="1:142" s="41" customFormat="1">
      <c r="A58" s="239">
        <f t="shared" si="12"/>
        <v>57</v>
      </c>
      <c r="B58" s="23"/>
      <c r="C58" s="23"/>
      <c r="D58" s="23"/>
      <c r="E58" s="458"/>
      <c r="F58" s="23"/>
      <c r="G58" s="379"/>
      <c r="H58" s="379"/>
      <c r="I58" s="379"/>
      <c r="J58" s="379"/>
      <c r="K58" s="379"/>
      <c r="L58" s="379"/>
      <c r="M58" s="379"/>
      <c r="N58" s="379"/>
      <c r="O58" s="379"/>
      <c r="P58" s="379"/>
      <c r="Q58" s="379"/>
      <c r="R58" s="379"/>
      <c r="S58" s="379"/>
      <c r="T58" s="379"/>
      <c r="U58" s="379"/>
      <c r="V58" s="32"/>
      <c r="W58" s="32"/>
      <c r="X58" s="32"/>
      <c r="Y58" s="284"/>
      <c r="Z58" s="32"/>
      <c r="AA58" s="32"/>
      <c r="AB58" s="32"/>
      <c r="AC58" s="32"/>
      <c r="AD58" s="32"/>
      <c r="AE58" s="32"/>
      <c r="AF58" s="321"/>
      <c r="AG58" s="8"/>
      <c r="AH58" s="8"/>
      <c r="AM58" s="27">
        <f t="shared" si="19"/>
        <v>43009</v>
      </c>
      <c r="AN58" s="41" t="str">
        <f t="shared" si="54"/>
        <v>bl</v>
      </c>
      <c r="AO58" s="41">
        <f t="shared" si="20"/>
        <v>64</v>
      </c>
      <c r="AP58" s="41">
        <f t="shared" si="55"/>
        <v>83</v>
      </c>
      <c r="AQ58" s="41">
        <f t="shared" si="21"/>
        <v>58</v>
      </c>
      <c r="AR58" s="41" t="str">
        <f t="shared" si="56"/>
        <v>bf</v>
      </c>
      <c r="AT58" s="139">
        <v>42248</v>
      </c>
      <c r="AU58" s="142">
        <v>336</v>
      </c>
      <c r="AV58" s="142">
        <v>384</v>
      </c>
      <c r="AW58" s="142">
        <v>504</v>
      </c>
      <c r="AX58" s="142">
        <v>144</v>
      </c>
      <c r="AY58" s="142">
        <v>72</v>
      </c>
      <c r="AZ58" s="142">
        <v>168</v>
      </c>
      <c r="BA58" s="142">
        <v>720</v>
      </c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</row>
    <row r="59" spans="1:142" s="41" customFormat="1">
      <c r="A59" s="239">
        <f t="shared" si="12"/>
        <v>58</v>
      </c>
      <c r="B59" s="23" t="s">
        <v>90</v>
      </c>
      <c r="C59" s="23" t="s">
        <v>76</v>
      </c>
      <c r="D59" s="23" t="s">
        <v>68</v>
      </c>
      <c r="E59" s="458"/>
      <c r="F59" s="23" t="s">
        <v>77</v>
      </c>
      <c r="G59" s="379" t="str">
        <f ca="1">+IF(ISERROR(AVERAGE(INDIRECT("'Prices'!"&amp;VLOOKUP(G$1,$AM$1:$AN$197,2,FALSE)&amp;$A59&amp;":"&amp;VLOOKUP(DATE(YEAR(G$1),12,1),$AM$1:$AN$197,2,FALSE)&amp;$A59))),"",AVERAGE(INDIRECT("'Prices'!"&amp;VLOOKUP(G$1,$AM$1:$AN$197,2,FALSE)&amp;$A59&amp;":"&amp;VLOOKUP(DATE(YEAR(G$1),12,1),$AM$1:$AN$197,2,FALSE)&amp;$A59)))</f>
        <v/>
      </c>
      <c r="H59" s="379" t="str">
        <f t="shared" ref="H59:U61" ca="1" si="58">+IF(ISERROR(AVERAGE(INDIRECT("'Prices'!"&amp;VLOOKUP(H$1,$AM$1:$AN$197,2,FALSE)&amp;$A59&amp;":"&amp;VLOOKUP(DATE(YEAR(H$1),12,1),$AM$1:$AN$197,2,FALSE)&amp;$A59))),"",AVERAGE(INDIRECT("'Prices'!"&amp;VLOOKUP(H$1,$AM$1:$AN$197,2,FALSE)&amp;$A59&amp;":"&amp;VLOOKUP(DATE(YEAR(H$1),12,1),$AM$1:$AN$197,2,FALSE)&amp;$A59)))</f>
        <v/>
      </c>
      <c r="I59" s="379" t="str">
        <f t="shared" ca="1" si="58"/>
        <v/>
      </c>
      <c r="J59" s="379" t="str">
        <f t="shared" ca="1" si="58"/>
        <v/>
      </c>
      <c r="K59" s="379" t="str">
        <f t="shared" ca="1" si="58"/>
        <v/>
      </c>
      <c r="L59" s="379" t="str">
        <f t="shared" ca="1" si="58"/>
        <v/>
      </c>
      <c r="M59" s="379" t="str">
        <f t="shared" ca="1" si="58"/>
        <v/>
      </c>
      <c r="N59" s="379" t="str">
        <f t="shared" ca="1" si="58"/>
        <v/>
      </c>
      <c r="O59" s="379" t="str">
        <f t="shared" ca="1" si="58"/>
        <v/>
      </c>
      <c r="P59" s="379" t="str">
        <f t="shared" ca="1" si="58"/>
        <v/>
      </c>
      <c r="Q59" s="379" t="str">
        <f t="shared" ca="1" si="58"/>
        <v/>
      </c>
      <c r="R59" s="379" t="str">
        <f t="shared" ca="1" si="58"/>
        <v/>
      </c>
      <c r="S59" s="379" t="str">
        <f t="shared" ca="1" si="58"/>
        <v/>
      </c>
      <c r="T59" s="379" t="str">
        <f t="shared" ca="1" si="58"/>
        <v/>
      </c>
      <c r="U59" s="379" t="str">
        <f t="shared" ca="1" si="58"/>
        <v/>
      </c>
      <c r="V59" s="32"/>
      <c r="W59" s="32"/>
      <c r="X59" s="32"/>
      <c r="Y59" s="284"/>
      <c r="Z59" s="32"/>
      <c r="AA59" s="32"/>
      <c r="AB59" s="32"/>
      <c r="AC59" s="32"/>
      <c r="AD59" s="32"/>
      <c r="AE59" s="32"/>
      <c r="AF59" s="321"/>
      <c r="AG59" s="8"/>
      <c r="AH59" s="8"/>
      <c r="AM59" s="27">
        <f t="shared" si="19"/>
        <v>43040</v>
      </c>
      <c r="AN59" s="41" t="str">
        <f t="shared" si="54"/>
        <v>bm</v>
      </c>
      <c r="AO59" s="41">
        <f t="shared" si="20"/>
        <v>65</v>
      </c>
      <c r="AP59" s="41">
        <f t="shared" si="55"/>
        <v>84</v>
      </c>
      <c r="AQ59" s="41">
        <f t="shared" si="21"/>
        <v>59</v>
      </c>
      <c r="AR59" s="41" t="str">
        <f t="shared" si="56"/>
        <v>bg</v>
      </c>
      <c r="AT59" s="139">
        <v>42278</v>
      </c>
      <c r="AU59" s="142">
        <v>352</v>
      </c>
      <c r="AV59" s="142">
        <v>392</v>
      </c>
      <c r="AW59" s="142">
        <v>528</v>
      </c>
      <c r="AX59" s="142">
        <v>144</v>
      </c>
      <c r="AY59" s="142">
        <v>72</v>
      </c>
      <c r="AZ59" s="142">
        <v>176</v>
      </c>
      <c r="BA59" s="142">
        <v>744</v>
      </c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</row>
    <row r="60" spans="1:142" s="41" customFormat="1">
      <c r="A60" s="239">
        <f t="shared" si="12"/>
        <v>59</v>
      </c>
      <c r="B60" s="23" t="s">
        <v>90</v>
      </c>
      <c r="C60" s="23" t="s">
        <v>76</v>
      </c>
      <c r="D60" s="23" t="s">
        <v>68</v>
      </c>
      <c r="E60" s="458"/>
      <c r="F60" s="23" t="s">
        <v>78</v>
      </c>
      <c r="G60" s="379" t="str">
        <f t="shared" ref="G60:G61" ca="1" si="59">+IF(ISERROR(AVERAGE(INDIRECT("'Prices'!"&amp;VLOOKUP(G$1,$AM$1:$AN$197,2,FALSE)&amp;$A60&amp;":"&amp;VLOOKUP(DATE(YEAR(G$1),12,1),$AM$1:$AN$197,2,FALSE)&amp;$A60))),"",AVERAGE(INDIRECT("'Prices'!"&amp;VLOOKUP(G$1,$AM$1:$AN$197,2,FALSE)&amp;$A60&amp;":"&amp;VLOOKUP(DATE(YEAR(G$1),12,1),$AM$1:$AN$197,2,FALSE)&amp;$A60)))</f>
        <v/>
      </c>
      <c r="H60" s="379" t="str">
        <f t="shared" ca="1" si="58"/>
        <v/>
      </c>
      <c r="I60" s="379" t="str">
        <f t="shared" ca="1" si="58"/>
        <v/>
      </c>
      <c r="J60" s="379" t="str">
        <f t="shared" ca="1" si="58"/>
        <v/>
      </c>
      <c r="K60" s="379" t="str">
        <f t="shared" ca="1" si="58"/>
        <v/>
      </c>
      <c r="L60" s="379" t="str">
        <f t="shared" ca="1" si="58"/>
        <v/>
      </c>
      <c r="M60" s="379" t="str">
        <f t="shared" ca="1" si="58"/>
        <v/>
      </c>
      <c r="N60" s="379" t="str">
        <f t="shared" ca="1" si="58"/>
        <v/>
      </c>
      <c r="O60" s="379" t="str">
        <f t="shared" ca="1" si="58"/>
        <v/>
      </c>
      <c r="P60" s="379" t="str">
        <f t="shared" ca="1" si="58"/>
        <v/>
      </c>
      <c r="Q60" s="379" t="str">
        <f t="shared" ca="1" si="58"/>
        <v/>
      </c>
      <c r="R60" s="379" t="str">
        <f t="shared" ca="1" si="58"/>
        <v/>
      </c>
      <c r="S60" s="379" t="str">
        <f t="shared" ca="1" si="58"/>
        <v/>
      </c>
      <c r="T60" s="379" t="str">
        <f t="shared" ca="1" si="58"/>
        <v/>
      </c>
      <c r="U60" s="379" t="str">
        <f t="shared" ca="1" si="58"/>
        <v/>
      </c>
      <c r="V60" s="32"/>
      <c r="W60" s="32"/>
      <c r="X60" s="32"/>
      <c r="Y60" s="284"/>
      <c r="Z60" s="32"/>
      <c r="AA60" s="32"/>
      <c r="AB60" s="32"/>
      <c r="AC60" s="32"/>
      <c r="AD60" s="32"/>
      <c r="AE60" s="32"/>
      <c r="AF60" s="321"/>
      <c r="AG60" s="8"/>
      <c r="AH60" s="8"/>
      <c r="AM60" s="27">
        <f t="shared" si="19"/>
        <v>43070</v>
      </c>
      <c r="AN60" s="41" t="str">
        <f t="shared" si="54"/>
        <v>bn</v>
      </c>
      <c r="AO60" s="41">
        <f t="shared" si="20"/>
        <v>66</v>
      </c>
      <c r="AP60" s="41">
        <f t="shared" si="55"/>
        <v>85</v>
      </c>
      <c r="AQ60" s="41">
        <f t="shared" si="21"/>
        <v>60</v>
      </c>
      <c r="AR60" s="41" t="str">
        <f t="shared" si="56"/>
        <v>bh</v>
      </c>
      <c r="AT60" s="139">
        <v>42309</v>
      </c>
      <c r="AU60" s="142">
        <v>320</v>
      </c>
      <c r="AV60" s="142">
        <v>400</v>
      </c>
      <c r="AW60" s="142">
        <v>480</v>
      </c>
      <c r="AX60" s="142">
        <v>160</v>
      </c>
      <c r="AY60" s="142">
        <v>80</v>
      </c>
      <c r="AZ60" s="142">
        <v>160</v>
      </c>
      <c r="BA60" s="142">
        <v>720</v>
      </c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</row>
    <row r="61" spans="1:142" s="41" customFormat="1">
      <c r="A61" s="239">
        <f t="shared" si="12"/>
        <v>60</v>
      </c>
      <c r="B61" s="23" t="s">
        <v>90</v>
      </c>
      <c r="C61" s="23" t="s">
        <v>76</v>
      </c>
      <c r="D61" s="23" t="s">
        <v>68</v>
      </c>
      <c r="E61" s="458" t="s">
        <v>263</v>
      </c>
      <c r="F61" s="23" t="s">
        <v>79</v>
      </c>
      <c r="G61" s="379">
        <f t="shared" ca="1" si="59"/>
        <v>3.480833333333333</v>
      </c>
      <c r="H61" s="379">
        <f t="shared" ca="1" si="58"/>
        <v>3.8883333333333332</v>
      </c>
      <c r="I61" s="379">
        <f t="shared" ca="1" si="58"/>
        <v>4.0966666666666667</v>
      </c>
      <c r="J61" s="379">
        <f t="shared" ca="1" si="58"/>
        <v>4.2816666666666663</v>
      </c>
      <c r="K61" s="379">
        <f t="shared" ca="1" si="58"/>
        <v>4.4858333333333329</v>
      </c>
      <c r="L61" s="379">
        <f t="shared" ca="1" si="58"/>
        <v>4.7408333333333319</v>
      </c>
      <c r="M61" s="379">
        <f t="shared" ca="1" si="58"/>
        <v>5.0533333333333328</v>
      </c>
      <c r="N61" s="379">
        <f t="shared" ca="1" si="58"/>
        <v>5.4166666666666679</v>
      </c>
      <c r="O61" s="379">
        <f t="shared" ca="1" si="58"/>
        <v>5.8299999999999992</v>
      </c>
      <c r="P61" s="379">
        <f t="shared" ca="1" si="58"/>
        <v>6.1916666666666655</v>
      </c>
      <c r="Q61" s="379">
        <f t="shared" ca="1" si="58"/>
        <v>6.5266666666666664</v>
      </c>
      <c r="R61" s="379">
        <f t="shared" ca="1" si="58"/>
        <v>6.847500000000001</v>
      </c>
      <c r="S61" s="379">
        <f t="shared" ca="1" si="58"/>
        <v>7.1658333333333344</v>
      </c>
      <c r="T61" s="379">
        <f t="shared" ca="1" si="58"/>
        <v>7.495000000000001</v>
      </c>
      <c r="U61" s="379">
        <f t="shared" ca="1" si="58"/>
        <v>7.7849999999999993</v>
      </c>
      <c r="V61" s="32"/>
      <c r="W61" s="32"/>
      <c r="X61" s="32"/>
      <c r="Y61" s="284"/>
      <c r="Z61" s="32"/>
      <c r="AA61" s="32"/>
      <c r="AB61" s="32"/>
      <c r="AC61" s="32"/>
      <c r="AD61" s="32"/>
      <c r="AE61" s="32"/>
      <c r="AF61" s="321"/>
      <c r="AG61" s="8"/>
      <c r="AH61" s="8"/>
      <c r="AM61" s="27">
        <f t="shared" si="19"/>
        <v>43101</v>
      </c>
      <c r="AN61" s="41" t="str">
        <f t="shared" si="54"/>
        <v>bo</v>
      </c>
      <c r="AO61" s="41">
        <f t="shared" si="20"/>
        <v>67</v>
      </c>
      <c r="AP61" s="41">
        <f t="shared" si="55"/>
        <v>86</v>
      </c>
      <c r="AQ61" s="41">
        <f t="shared" si="21"/>
        <v>61</v>
      </c>
      <c r="AR61" s="41" t="str">
        <f t="shared" si="56"/>
        <v>bi</v>
      </c>
      <c r="AT61" s="139">
        <v>42339</v>
      </c>
      <c r="AU61" s="142">
        <v>352</v>
      </c>
      <c r="AV61" s="142">
        <v>392</v>
      </c>
      <c r="AW61" s="142">
        <v>528</v>
      </c>
      <c r="AX61" s="142">
        <v>144</v>
      </c>
      <c r="AY61" s="142">
        <v>72</v>
      </c>
      <c r="AZ61" s="142">
        <v>176</v>
      </c>
      <c r="BA61" s="142">
        <v>744</v>
      </c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</row>
    <row r="62" spans="1:142" s="41" customFormat="1">
      <c r="A62" s="239">
        <f t="shared" ref="A62:A97" si="60">+ROW(B62)-1</f>
        <v>61</v>
      </c>
      <c r="B62" s="23"/>
      <c r="C62" s="23"/>
      <c r="D62" s="23"/>
      <c r="E62" s="458"/>
      <c r="F62" s="23"/>
      <c r="G62" s="379"/>
      <c r="H62" s="379"/>
      <c r="I62" s="379"/>
      <c r="J62" s="379"/>
      <c r="K62" s="379"/>
      <c r="L62" s="379"/>
      <c r="M62" s="379"/>
      <c r="N62" s="379"/>
      <c r="O62" s="379"/>
      <c r="P62" s="379"/>
      <c r="Q62" s="379"/>
      <c r="R62" s="379"/>
      <c r="S62" s="379"/>
      <c r="T62" s="379"/>
      <c r="U62" s="379"/>
      <c r="V62" s="32"/>
      <c r="W62" s="32"/>
      <c r="X62" s="32"/>
      <c r="Y62" s="284"/>
      <c r="Z62" s="32"/>
      <c r="AA62" s="32"/>
      <c r="AB62" s="32"/>
      <c r="AC62" s="32"/>
      <c r="AD62" s="32"/>
      <c r="AE62" s="32"/>
      <c r="AF62" s="321"/>
      <c r="AG62" s="8"/>
      <c r="AH62" s="8"/>
      <c r="AM62" s="27">
        <f t="shared" si="19"/>
        <v>43132</v>
      </c>
      <c r="AN62" s="41" t="str">
        <f t="shared" si="54"/>
        <v>bp</v>
      </c>
      <c r="AO62" s="41">
        <f t="shared" si="20"/>
        <v>68</v>
      </c>
      <c r="AP62" s="41">
        <f t="shared" si="55"/>
        <v>87</v>
      </c>
      <c r="AQ62" s="41">
        <f t="shared" si="21"/>
        <v>62</v>
      </c>
      <c r="AR62" s="41" t="str">
        <f t="shared" si="56"/>
        <v>bj</v>
      </c>
      <c r="AT62" s="140">
        <v>42370</v>
      </c>
      <c r="AU62" s="143">
        <v>320</v>
      </c>
      <c r="AV62" s="143">
        <v>424</v>
      </c>
      <c r="AW62" s="143">
        <v>480</v>
      </c>
      <c r="AX62" s="143">
        <v>176</v>
      </c>
      <c r="AY62" s="143">
        <v>88</v>
      </c>
      <c r="AZ62" s="143">
        <v>160</v>
      </c>
      <c r="BA62" s="143">
        <v>744</v>
      </c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</row>
    <row r="63" spans="1:142" s="41" customFormat="1">
      <c r="A63" s="239">
        <f t="shared" si="60"/>
        <v>62</v>
      </c>
      <c r="B63" s="23" t="s">
        <v>185</v>
      </c>
      <c r="C63" s="23" t="s">
        <v>76</v>
      </c>
      <c r="D63" s="23" t="s">
        <v>68</v>
      </c>
      <c r="E63" s="458"/>
      <c r="F63" s="23" t="s">
        <v>77</v>
      </c>
      <c r="G63" s="379" t="str">
        <f ca="1">+IF(ISERROR(AVERAGE(INDIRECT("'Prices'!"&amp;VLOOKUP(G$1,$AM$1:$AN$197,2,FALSE)&amp;$A63&amp;":"&amp;VLOOKUP(DATE(YEAR(G$1),12,1),$AM$1:$AN$197,2,FALSE)&amp;$A63))),"",AVERAGE(INDIRECT("'Prices'!"&amp;VLOOKUP(G$1,$AM$1:$AN$197,2,FALSE)&amp;$A63&amp;":"&amp;VLOOKUP(DATE(YEAR(G$1),12,1),$AM$1:$AN$197,2,FALSE)&amp;$A63)))</f>
        <v/>
      </c>
      <c r="H63" s="379" t="str">
        <f t="shared" ref="H63:U65" ca="1" si="61">+IF(ISERROR(AVERAGE(INDIRECT("'Prices'!"&amp;VLOOKUP(H$1,$AM$1:$AN$197,2,FALSE)&amp;$A63&amp;":"&amp;VLOOKUP(DATE(YEAR(H$1),12,1),$AM$1:$AN$197,2,FALSE)&amp;$A63))),"",AVERAGE(INDIRECT("'Prices'!"&amp;VLOOKUP(H$1,$AM$1:$AN$197,2,FALSE)&amp;$A63&amp;":"&amp;VLOOKUP(DATE(YEAR(H$1),12,1),$AM$1:$AN$197,2,FALSE)&amp;$A63)))</f>
        <v/>
      </c>
      <c r="I63" s="379" t="str">
        <f t="shared" ca="1" si="61"/>
        <v/>
      </c>
      <c r="J63" s="379" t="str">
        <f t="shared" ca="1" si="61"/>
        <v/>
      </c>
      <c r="K63" s="379" t="str">
        <f t="shared" ca="1" si="61"/>
        <v/>
      </c>
      <c r="L63" s="379" t="str">
        <f t="shared" ca="1" si="61"/>
        <v/>
      </c>
      <c r="M63" s="379" t="str">
        <f t="shared" ca="1" si="61"/>
        <v/>
      </c>
      <c r="N63" s="379" t="str">
        <f t="shared" ca="1" si="61"/>
        <v/>
      </c>
      <c r="O63" s="379" t="str">
        <f t="shared" ca="1" si="61"/>
        <v/>
      </c>
      <c r="P63" s="379" t="str">
        <f t="shared" ca="1" si="61"/>
        <v/>
      </c>
      <c r="Q63" s="379" t="str">
        <f t="shared" ca="1" si="61"/>
        <v/>
      </c>
      <c r="R63" s="379" t="str">
        <f t="shared" ca="1" si="61"/>
        <v/>
      </c>
      <c r="S63" s="379" t="str">
        <f t="shared" ca="1" si="61"/>
        <v/>
      </c>
      <c r="T63" s="379" t="str">
        <f t="shared" ca="1" si="61"/>
        <v/>
      </c>
      <c r="U63" s="379" t="str">
        <f t="shared" ca="1" si="61"/>
        <v/>
      </c>
      <c r="V63" s="32"/>
      <c r="W63" s="32"/>
      <c r="X63" s="32"/>
      <c r="Y63" s="284"/>
      <c r="Z63" s="32"/>
      <c r="AA63" s="32"/>
      <c r="AB63" s="32"/>
      <c r="AC63" s="32"/>
      <c r="AD63" s="32"/>
      <c r="AE63" s="32"/>
      <c r="AF63" s="321"/>
      <c r="AG63" s="8"/>
      <c r="AH63" s="8"/>
      <c r="AM63" s="27">
        <f t="shared" si="19"/>
        <v>43160</v>
      </c>
      <c r="AN63" s="41" t="str">
        <f t="shared" si="54"/>
        <v>bq</v>
      </c>
      <c r="AO63" s="41">
        <f t="shared" si="20"/>
        <v>69</v>
      </c>
      <c r="AP63" s="41">
        <f t="shared" si="55"/>
        <v>88</v>
      </c>
      <c r="AQ63" s="41">
        <f t="shared" si="21"/>
        <v>63</v>
      </c>
      <c r="AR63" s="41" t="str">
        <f t="shared" si="56"/>
        <v>bk</v>
      </c>
      <c r="AT63" s="140">
        <v>42401</v>
      </c>
      <c r="AU63" s="143">
        <v>336</v>
      </c>
      <c r="AV63" s="143">
        <v>360</v>
      </c>
      <c r="AW63" s="143">
        <v>504</v>
      </c>
      <c r="AX63" s="143">
        <v>128</v>
      </c>
      <c r="AY63" s="143">
        <v>64</v>
      </c>
      <c r="AZ63" s="143">
        <v>168</v>
      </c>
      <c r="BA63" s="143">
        <v>696</v>
      </c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</row>
    <row r="64" spans="1:142" s="41" customFormat="1">
      <c r="A64" s="239">
        <f t="shared" si="60"/>
        <v>63</v>
      </c>
      <c r="B64" s="23" t="s">
        <v>185</v>
      </c>
      <c r="C64" s="23" t="s">
        <v>76</v>
      </c>
      <c r="D64" s="23" t="s">
        <v>68</v>
      </c>
      <c r="E64" s="458"/>
      <c r="F64" s="23" t="s">
        <v>78</v>
      </c>
      <c r="G64" s="379" t="str">
        <f t="shared" ref="G64:G65" ca="1" si="62">+IF(ISERROR(AVERAGE(INDIRECT("'Prices'!"&amp;VLOOKUP(G$1,$AM$1:$AN$197,2,FALSE)&amp;$A64&amp;":"&amp;VLOOKUP(DATE(YEAR(G$1),12,1),$AM$1:$AN$197,2,FALSE)&amp;$A64))),"",AVERAGE(INDIRECT("'Prices'!"&amp;VLOOKUP(G$1,$AM$1:$AN$197,2,FALSE)&amp;$A64&amp;":"&amp;VLOOKUP(DATE(YEAR(G$1),12,1),$AM$1:$AN$197,2,FALSE)&amp;$A64)))</f>
        <v/>
      </c>
      <c r="H64" s="379" t="str">
        <f t="shared" ca="1" si="61"/>
        <v/>
      </c>
      <c r="I64" s="379" t="str">
        <f t="shared" ca="1" si="61"/>
        <v/>
      </c>
      <c r="J64" s="379" t="str">
        <f t="shared" ca="1" si="61"/>
        <v/>
      </c>
      <c r="K64" s="379" t="str">
        <f t="shared" ca="1" si="61"/>
        <v/>
      </c>
      <c r="L64" s="379" t="str">
        <f t="shared" ca="1" si="61"/>
        <v/>
      </c>
      <c r="M64" s="379" t="str">
        <f t="shared" ca="1" si="61"/>
        <v/>
      </c>
      <c r="N64" s="379" t="str">
        <f t="shared" ca="1" si="61"/>
        <v/>
      </c>
      <c r="O64" s="379" t="str">
        <f t="shared" ca="1" si="61"/>
        <v/>
      </c>
      <c r="P64" s="379" t="str">
        <f t="shared" ca="1" si="61"/>
        <v/>
      </c>
      <c r="Q64" s="379" t="str">
        <f t="shared" ca="1" si="61"/>
        <v/>
      </c>
      <c r="R64" s="379" t="str">
        <f t="shared" ca="1" si="61"/>
        <v/>
      </c>
      <c r="S64" s="379" t="str">
        <f t="shared" ca="1" si="61"/>
        <v/>
      </c>
      <c r="T64" s="379" t="str">
        <f t="shared" ca="1" si="61"/>
        <v/>
      </c>
      <c r="U64" s="379" t="str">
        <f t="shared" ca="1" si="61"/>
        <v/>
      </c>
      <c r="V64" s="32"/>
      <c r="W64" s="32"/>
      <c r="X64" s="32"/>
      <c r="Y64" s="284"/>
      <c r="Z64" s="32"/>
      <c r="AA64" s="32"/>
      <c r="AB64" s="32"/>
      <c r="AC64" s="32"/>
      <c r="AD64" s="32"/>
      <c r="AE64" s="32"/>
      <c r="AF64" s="321"/>
      <c r="AG64" s="8"/>
      <c r="AH64" s="8"/>
      <c r="AM64" s="27">
        <f t="shared" si="19"/>
        <v>43191</v>
      </c>
      <c r="AN64" s="41" t="str">
        <f t="shared" si="54"/>
        <v>br</v>
      </c>
      <c r="AO64" s="41">
        <f t="shared" si="20"/>
        <v>70</v>
      </c>
      <c r="AP64" s="41">
        <f t="shared" si="55"/>
        <v>89</v>
      </c>
      <c r="AQ64" s="41">
        <f t="shared" si="21"/>
        <v>64</v>
      </c>
      <c r="AR64" s="41" t="str">
        <f t="shared" si="56"/>
        <v>bl</v>
      </c>
      <c r="AT64" s="140">
        <v>42430</v>
      </c>
      <c r="AU64" s="143">
        <v>368</v>
      </c>
      <c r="AV64" s="143">
        <v>376</v>
      </c>
      <c r="AW64" s="143">
        <v>552</v>
      </c>
      <c r="AX64" s="143">
        <v>128</v>
      </c>
      <c r="AY64" s="143">
        <v>64</v>
      </c>
      <c r="AZ64" s="143">
        <v>184</v>
      </c>
      <c r="BA64" s="143">
        <v>744</v>
      </c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</row>
    <row r="65" spans="1:142" s="41" customFormat="1">
      <c r="A65" s="239">
        <f t="shared" si="60"/>
        <v>64</v>
      </c>
      <c r="B65" s="23" t="s">
        <v>185</v>
      </c>
      <c r="C65" s="23" t="s">
        <v>76</v>
      </c>
      <c r="D65" s="23" t="s">
        <v>68</v>
      </c>
      <c r="E65" s="458" t="s">
        <v>264</v>
      </c>
      <c r="F65" s="23" t="s">
        <v>79</v>
      </c>
      <c r="G65" s="379">
        <f t="shared" ca="1" si="62"/>
        <v>24.785</v>
      </c>
      <c r="H65" s="379">
        <f t="shared" ca="1" si="61"/>
        <v>25.575833333333332</v>
      </c>
      <c r="I65" s="379">
        <f t="shared" ca="1" si="61"/>
        <v>26.793333333333333</v>
      </c>
      <c r="J65" s="379">
        <f t="shared" ca="1" si="61"/>
        <v>28.805833333333329</v>
      </c>
      <c r="K65" s="379">
        <f t="shared" ca="1" si="61"/>
        <v>29.919166666666666</v>
      </c>
      <c r="L65" s="379">
        <f t="shared" ca="1" si="61"/>
        <v>34.018333333333338</v>
      </c>
      <c r="M65" s="379">
        <f t="shared" ca="1" si="61"/>
        <v>40.711666666666666</v>
      </c>
      <c r="N65" s="379">
        <f t="shared" ca="1" si="61"/>
        <v>45.283333333333331</v>
      </c>
      <c r="O65" s="379">
        <f t="shared" ca="1" si="61"/>
        <v>47.211666666666666</v>
      </c>
      <c r="P65" s="379">
        <f t="shared" ca="1" si="61"/>
        <v>48.331666666666671</v>
      </c>
      <c r="Q65" s="379">
        <f t="shared" ca="1" si="61"/>
        <v>49.246666666666663</v>
      </c>
      <c r="R65" s="379">
        <f t="shared" ca="1" si="61"/>
        <v>50.482499999999995</v>
      </c>
      <c r="S65" s="379">
        <f t="shared" ca="1" si="61"/>
        <v>52.60499999999999</v>
      </c>
      <c r="T65" s="379">
        <f t="shared" ca="1" si="61"/>
        <v>56.6875</v>
      </c>
      <c r="U65" s="379">
        <f t="shared" ca="1" si="61"/>
        <v>59.682500000000005</v>
      </c>
      <c r="V65" s="32"/>
      <c r="W65" s="32"/>
      <c r="X65" s="32"/>
      <c r="Y65" s="284"/>
      <c r="Z65" s="32"/>
      <c r="AA65" s="32"/>
      <c r="AB65" s="32"/>
      <c r="AC65" s="32"/>
      <c r="AD65" s="32"/>
      <c r="AE65" s="32"/>
      <c r="AF65" s="321"/>
      <c r="AG65" s="8"/>
      <c r="AH65" s="8"/>
      <c r="AM65" s="27">
        <f t="shared" si="19"/>
        <v>43221</v>
      </c>
      <c r="AN65" s="41" t="str">
        <f t="shared" si="54"/>
        <v>bs</v>
      </c>
      <c r="AO65" s="41">
        <f t="shared" si="20"/>
        <v>71</v>
      </c>
      <c r="AP65" s="41">
        <f t="shared" si="55"/>
        <v>90</v>
      </c>
      <c r="AQ65" s="41">
        <f t="shared" si="21"/>
        <v>65</v>
      </c>
      <c r="AR65" s="41" t="str">
        <f t="shared" si="56"/>
        <v>bm</v>
      </c>
      <c r="AT65" s="140">
        <v>42461</v>
      </c>
      <c r="AU65" s="143">
        <v>336</v>
      </c>
      <c r="AV65" s="143">
        <v>384</v>
      </c>
      <c r="AW65" s="143">
        <v>504</v>
      </c>
      <c r="AX65" s="143">
        <v>144</v>
      </c>
      <c r="AY65" s="143">
        <v>72</v>
      </c>
      <c r="AZ65" s="143">
        <v>168</v>
      </c>
      <c r="BA65" s="143">
        <v>720</v>
      </c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</row>
    <row r="66" spans="1:142" s="41" customFormat="1">
      <c r="A66" s="239">
        <f t="shared" si="60"/>
        <v>65</v>
      </c>
      <c r="B66" s="23"/>
      <c r="C66" s="23"/>
      <c r="D66" s="23"/>
      <c r="E66" s="458"/>
      <c r="F66" s="23"/>
      <c r="G66" s="379"/>
      <c r="H66" s="379"/>
      <c r="I66" s="379"/>
      <c r="J66" s="379"/>
      <c r="K66" s="379"/>
      <c r="L66" s="379"/>
      <c r="M66" s="379"/>
      <c r="N66" s="379"/>
      <c r="O66" s="379"/>
      <c r="P66" s="379"/>
      <c r="Q66" s="379"/>
      <c r="R66" s="379"/>
      <c r="S66" s="379"/>
      <c r="T66" s="379"/>
      <c r="U66" s="379"/>
      <c r="V66" s="32"/>
      <c r="W66" s="32"/>
      <c r="X66" s="32"/>
      <c r="Y66" s="284"/>
      <c r="Z66" s="32"/>
      <c r="AA66" s="32"/>
      <c r="AB66" s="32"/>
      <c r="AC66" s="32"/>
      <c r="AD66" s="32"/>
      <c r="AE66" s="32"/>
      <c r="AF66" s="321"/>
      <c r="AG66" s="8"/>
      <c r="AH66" s="8"/>
      <c r="AM66" s="27">
        <f t="shared" si="19"/>
        <v>43252</v>
      </c>
      <c r="AN66" s="41" t="str">
        <f t="shared" si="54"/>
        <v>bt</v>
      </c>
      <c r="AO66" s="41">
        <f t="shared" si="20"/>
        <v>72</v>
      </c>
      <c r="AP66" s="41">
        <f t="shared" si="55"/>
        <v>91</v>
      </c>
      <c r="AQ66" s="41">
        <f t="shared" si="21"/>
        <v>66</v>
      </c>
      <c r="AR66" s="41" t="str">
        <f t="shared" si="56"/>
        <v>bn</v>
      </c>
      <c r="AT66" s="140">
        <v>42491</v>
      </c>
      <c r="AU66" s="143">
        <v>336</v>
      </c>
      <c r="AV66" s="143">
        <v>408</v>
      </c>
      <c r="AW66" s="143">
        <v>504</v>
      </c>
      <c r="AX66" s="143">
        <v>160</v>
      </c>
      <c r="AY66" s="143">
        <v>80</v>
      </c>
      <c r="AZ66" s="143">
        <v>168</v>
      </c>
      <c r="BA66" s="143">
        <v>744</v>
      </c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</row>
    <row r="67" spans="1:142" s="41" customFormat="1">
      <c r="A67" s="239">
        <f t="shared" si="60"/>
        <v>66</v>
      </c>
      <c r="B67" s="23" t="s">
        <v>172</v>
      </c>
      <c r="C67" s="23" t="s">
        <v>76</v>
      </c>
      <c r="D67" s="23" t="s">
        <v>68</v>
      </c>
      <c r="E67" s="458"/>
      <c r="F67" s="23" t="s">
        <v>77</v>
      </c>
      <c r="G67" s="379" t="str">
        <f ca="1">+IF(ISERROR(AVERAGE(INDIRECT("'Prices'!"&amp;VLOOKUP(G$1,$AM$1:$AN$197,2,FALSE)&amp;$A67&amp;":"&amp;VLOOKUP(DATE(YEAR(G$1),12,1),$AM$1:$AN$197,2,FALSE)&amp;$A67))),"",AVERAGE(INDIRECT("'Prices'!"&amp;VLOOKUP(G$1,$AM$1:$AN$197,2,FALSE)&amp;$A67&amp;":"&amp;VLOOKUP(DATE(YEAR(G$1),12,1),$AM$1:$AN$197,2,FALSE)&amp;$A67)))</f>
        <v/>
      </c>
      <c r="H67" s="379" t="str">
        <f t="shared" ref="H67:U69" ca="1" si="63">+IF(ISERROR(AVERAGE(INDIRECT("'Prices'!"&amp;VLOOKUP(H$1,$AM$1:$AN$197,2,FALSE)&amp;$A67&amp;":"&amp;VLOOKUP(DATE(YEAR(H$1),12,1),$AM$1:$AN$197,2,FALSE)&amp;$A67))),"",AVERAGE(INDIRECT("'Prices'!"&amp;VLOOKUP(H$1,$AM$1:$AN$197,2,FALSE)&amp;$A67&amp;":"&amp;VLOOKUP(DATE(YEAR(H$1),12,1),$AM$1:$AN$197,2,FALSE)&amp;$A67)))</f>
        <v/>
      </c>
      <c r="I67" s="379" t="str">
        <f t="shared" ca="1" si="63"/>
        <v/>
      </c>
      <c r="J67" s="379" t="str">
        <f t="shared" ca="1" si="63"/>
        <v/>
      </c>
      <c r="K67" s="379" t="str">
        <f t="shared" ca="1" si="63"/>
        <v/>
      </c>
      <c r="L67" s="379" t="str">
        <f t="shared" ca="1" si="63"/>
        <v/>
      </c>
      <c r="M67" s="379" t="str">
        <f t="shared" ca="1" si="63"/>
        <v/>
      </c>
      <c r="N67" s="379" t="str">
        <f t="shared" ca="1" si="63"/>
        <v/>
      </c>
      <c r="O67" s="379" t="str">
        <f t="shared" ca="1" si="63"/>
        <v/>
      </c>
      <c r="P67" s="379" t="str">
        <f t="shared" ca="1" si="63"/>
        <v/>
      </c>
      <c r="Q67" s="379" t="str">
        <f t="shared" ca="1" si="63"/>
        <v/>
      </c>
      <c r="R67" s="379" t="str">
        <f t="shared" ca="1" si="63"/>
        <v/>
      </c>
      <c r="S67" s="379" t="str">
        <f t="shared" ca="1" si="63"/>
        <v/>
      </c>
      <c r="T67" s="379" t="str">
        <f t="shared" ca="1" si="63"/>
        <v/>
      </c>
      <c r="U67" s="379" t="str">
        <f t="shared" ca="1" si="63"/>
        <v/>
      </c>
      <c r="V67" s="32"/>
      <c r="W67" s="32"/>
      <c r="X67" s="32"/>
      <c r="Y67" s="284"/>
      <c r="Z67" s="32"/>
      <c r="AA67" s="32"/>
      <c r="AB67" s="32"/>
      <c r="AC67" s="32"/>
      <c r="AD67" s="32"/>
      <c r="AE67" s="32"/>
      <c r="AF67" s="321"/>
      <c r="AG67" s="8"/>
      <c r="AH67" s="8"/>
      <c r="AM67" s="27">
        <f t="shared" ref="AM67:AM130" si="64">+EDATE(AM66,1)</f>
        <v>43282</v>
      </c>
      <c r="AN67" s="41" t="str">
        <f t="shared" si="54"/>
        <v>bu</v>
      </c>
      <c r="AO67" s="41">
        <f t="shared" ref="AO67:AO130" si="65">+AO66+1</f>
        <v>73</v>
      </c>
      <c r="AP67" s="41">
        <f t="shared" si="55"/>
        <v>92</v>
      </c>
      <c r="AQ67" s="41">
        <f t="shared" ref="AQ67:AQ130" si="66">+AQ66+1</f>
        <v>67</v>
      </c>
      <c r="AR67" s="41" t="str">
        <f t="shared" si="56"/>
        <v>bo</v>
      </c>
      <c r="AT67" s="140">
        <v>42522</v>
      </c>
      <c r="AU67" s="143">
        <v>352</v>
      </c>
      <c r="AV67" s="143">
        <v>368</v>
      </c>
      <c r="AW67" s="143">
        <v>528</v>
      </c>
      <c r="AX67" s="143">
        <v>128</v>
      </c>
      <c r="AY67" s="143">
        <v>64</v>
      </c>
      <c r="AZ67" s="143">
        <v>176</v>
      </c>
      <c r="BA67" s="143">
        <v>720</v>
      </c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</row>
    <row r="68" spans="1:142" s="41" customFormat="1">
      <c r="A68" s="239">
        <f t="shared" si="60"/>
        <v>67</v>
      </c>
      <c r="B68" s="23" t="s">
        <v>172</v>
      </c>
      <c r="C68" s="23" t="s">
        <v>76</v>
      </c>
      <c r="D68" s="23" t="s">
        <v>68</v>
      </c>
      <c r="E68" s="458"/>
      <c r="F68" s="23" t="s">
        <v>78</v>
      </c>
      <c r="G68" s="379" t="str">
        <f t="shared" ref="G68:G69" ca="1" si="67">+IF(ISERROR(AVERAGE(INDIRECT("'Prices'!"&amp;VLOOKUP(G$1,$AM$1:$AN$197,2,FALSE)&amp;$A68&amp;":"&amp;VLOOKUP(DATE(YEAR(G$1),12,1),$AM$1:$AN$197,2,FALSE)&amp;$A68))),"",AVERAGE(INDIRECT("'Prices'!"&amp;VLOOKUP(G$1,$AM$1:$AN$197,2,FALSE)&amp;$A68&amp;":"&amp;VLOOKUP(DATE(YEAR(G$1),12,1),$AM$1:$AN$197,2,FALSE)&amp;$A68)))</f>
        <v/>
      </c>
      <c r="H68" s="379" t="str">
        <f t="shared" ca="1" si="63"/>
        <v/>
      </c>
      <c r="I68" s="379" t="str">
        <f t="shared" ca="1" si="63"/>
        <v/>
      </c>
      <c r="J68" s="379" t="str">
        <f t="shared" ca="1" si="63"/>
        <v/>
      </c>
      <c r="K68" s="379" t="str">
        <f t="shared" ca="1" si="63"/>
        <v/>
      </c>
      <c r="L68" s="379" t="str">
        <f t="shared" ca="1" si="63"/>
        <v/>
      </c>
      <c r="M68" s="379" t="str">
        <f t="shared" ca="1" si="63"/>
        <v/>
      </c>
      <c r="N68" s="379" t="str">
        <f t="shared" ca="1" si="63"/>
        <v/>
      </c>
      <c r="O68" s="379" t="str">
        <f t="shared" ca="1" si="63"/>
        <v/>
      </c>
      <c r="P68" s="379" t="str">
        <f t="shared" ca="1" si="63"/>
        <v/>
      </c>
      <c r="Q68" s="379" t="str">
        <f t="shared" ca="1" si="63"/>
        <v/>
      </c>
      <c r="R68" s="379" t="str">
        <f t="shared" ca="1" si="63"/>
        <v/>
      </c>
      <c r="S68" s="379" t="str">
        <f t="shared" ca="1" si="63"/>
        <v/>
      </c>
      <c r="T68" s="379" t="str">
        <f t="shared" ca="1" si="63"/>
        <v/>
      </c>
      <c r="U68" s="379" t="str">
        <f t="shared" ca="1" si="63"/>
        <v/>
      </c>
      <c r="V68" s="32"/>
      <c r="W68" s="32"/>
      <c r="X68" s="32"/>
      <c r="Y68" s="284"/>
      <c r="Z68" s="32"/>
      <c r="AA68" s="32"/>
      <c r="AB68" s="32"/>
      <c r="AC68" s="32"/>
      <c r="AD68" s="32"/>
      <c r="AE68" s="32"/>
      <c r="AF68" s="321"/>
      <c r="AG68" s="8"/>
      <c r="AH68" s="8"/>
      <c r="AM68" s="27">
        <f t="shared" si="64"/>
        <v>43313</v>
      </c>
      <c r="AN68" s="41" t="str">
        <f t="shared" si="54"/>
        <v>bv</v>
      </c>
      <c r="AO68" s="41">
        <f t="shared" si="65"/>
        <v>74</v>
      </c>
      <c r="AP68" s="41">
        <f t="shared" si="55"/>
        <v>93</v>
      </c>
      <c r="AQ68" s="41">
        <f t="shared" si="66"/>
        <v>68</v>
      </c>
      <c r="AR68" s="41" t="str">
        <f t="shared" si="56"/>
        <v>bp</v>
      </c>
      <c r="AT68" s="140">
        <v>42552</v>
      </c>
      <c r="AU68" s="143">
        <v>320</v>
      </c>
      <c r="AV68" s="143">
        <v>424</v>
      </c>
      <c r="AW68" s="143">
        <v>480</v>
      </c>
      <c r="AX68" s="143">
        <v>176</v>
      </c>
      <c r="AY68" s="143">
        <v>88</v>
      </c>
      <c r="AZ68" s="143">
        <v>160</v>
      </c>
      <c r="BA68" s="143">
        <v>744</v>
      </c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</row>
    <row r="69" spans="1:142" s="41" customFormat="1">
      <c r="A69" s="239">
        <f t="shared" si="60"/>
        <v>68</v>
      </c>
      <c r="B69" s="23" t="s">
        <v>172</v>
      </c>
      <c r="C69" s="23" t="s">
        <v>76</v>
      </c>
      <c r="D69" s="23" t="s">
        <v>68</v>
      </c>
      <c r="E69" s="458" t="s">
        <v>264</v>
      </c>
      <c r="F69" s="23" t="s">
        <v>79</v>
      </c>
      <c r="G69" s="379">
        <f t="shared" ca="1" si="67"/>
        <v>35.419166666666662</v>
      </c>
      <c r="H69" s="379">
        <f t="shared" ca="1" si="63"/>
        <v>37.504166666666663</v>
      </c>
      <c r="I69" s="379">
        <f t="shared" ca="1" si="63"/>
        <v>38.571666666666665</v>
      </c>
      <c r="J69" s="379">
        <f t="shared" ca="1" si="63"/>
        <v>39.872500000000002</v>
      </c>
      <c r="K69" s="379">
        <f t="shared" ca="1" si="63"/>
        <v>41.499166666666667</v>
      </c>
      <c r="L69" s="379">
        <f t="shared" ca="1" si="63"/>
        <v>43.459166666666668</v>
      </c>
      <c r="M69" s="379">
        <f t="shared" ca="1" si="63"/>
        <v>54.760833333333323</v>
      </c>
      <c r="N69" s="379">
        <f t="shared" ca="1" si="63"/>
        <v>75.32416666666667</v>
      </c>
      <c r="O69" s="379">
        <f t="shared" ca="1" si="63"/>
        <v>87.256666666666661</v>
      </c>
      <c r="P69" s="379">
        <f t="shared" ca="1" si="63"/>
        <v>89.194166666666675</v>
      </c>
      <c r="Q69" s="379">
        <f t="shared" ca="1" si="63"/>
        <v>90.144166666666649</v>
      </c>
      <c r="R69" s="379">
        <f t="shared" ca="1" si="63"/>
        <v>91.329166666666666</v>
      </c>
      <c r="S69" s="379">
        <f t="shared" ca="1" si="63"/>
        <v>94.049166666666665</v>
      </c>
      <c r="T69" s="379">
        <f t="shared" ca="1" si="63"/>
        <v>98.02</v>
      </c>
      <c r="U69" s="379">
        <f t="shared" ca="1" si="63"/>
        <v>102.37833333333332</v>
      </c>
      <c r="V69" s="32"/>
      <c r="W69" s="32"/>
      <c r="X69" s="32"/>
      <c r="Y69" s="284"/>
      <c r="Z69" s="32"/>
      <c r="AA69" s="32"/>
      <c r="AB69" s="32"/>
      <c r="AC69" s="32"/>
      <c r="AD69" s="32"/>
      <c r="AE69" s="32"/>
      <c r="AF69" s="321"/>
      <c r="AG69" s="8"/>
      <c r="AH69" s="8"/>
      <c r="AM69" s="27">
        <f t="shared" si="64"/>
        <v>43344</v>
      </c>
      <c r="AN69" s="41" t="str">
        <f t="shared" si="54"/>
        <v>bw</v>
      </c>
      <c r="AO69" s="41">
        <f t="shared" si="65"/>
        <v>75</v>
      </c>
      <c r="AP69" s="41">
        <f t="shared" si="55"/>
        <v>94</v>
      </c>
      <c r="AQ69" s="41">
        <f t="shared" si="66"/>
        <v>69</v>
      </c>
      <c r="AR69" s="41" t="str">
        <f t="shared" si="56"/>
        <v>bq</v>
      </c>
      <c r="AT69" s="140">
        <v>42583</v>
      </c>
      <c r="AU69" s="143">
        <v>368</v>
      </c>
      <c r="AV69" s="143">
        <v>376</v>
      </c>
      <c r="AW69" s="143">
        <v>552</v>
      </c>
      <c r="AX69" s="143">
        <v>128</v>
      </c>
      <c r="AY69" s="143">
        <v>64</v>
      </c>
      <c r="AZ69" s="143">
        <v>184</v>
      </c>
      <c r="BA69" s="143">
        <v>744</v>
      </c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</row>
    <row r="70" spans="1:142" s="41" customFormat="1">
      <c r="A70" s="239">
        <f t="shared" si="60"/>
        <v>69</v>
      </c>
      <c r="B70" s="23"/>
      <c r="C70" s="23"/>
      <c r="D70" s="23"/>
      <c r="E70" s="458"/>
      <c r="F70" s="23"/>
      <c r="G70" s="379"/>
      <c r="H70" s="379"/>
      <c r="I70" s="379"/>
      <c r="J70" s="379"/>
      <c r="K70" s="379"/>
      <c r="L70" s="379"/>
      <c r="M70" s="379"/>
      <c r="N70" s="379"/>
      <c r="O70" s="379"/>
      <c r="P70" s="379"/>
      <c r="Q70" s="379"/>
      <c r="R70" s="379"/>
      <c r="S70" s="379"/>
      <c r="T70" s="379"/>
      <c r="U70" s="379"/>
      <c r="V70" s="32"/>
      <c r="W70" s="32"/>
      <c r="X70" s="32"/>
      <c r="Y70" s="284"/>
      <c r="Z70" s="32"/>
      <c r="AA70" s="32"/>
      <c r="AB70" s="32"/>
      <c r="AC70" s="32"/>
      <c r="AD70" s="32"/>
      <c r="AE70" s="32"/>
      <c r="AF70" s="321"/>
      <c r="AG70" s="8"/>
      <c r="AH70" s="8"/>
      <c r="AM70" s="27">
        <f t="shared" si="64"/>
        <v>43374</v>
      </c>
      <c r="AN70" s="41" t="str">
        <f t="shared" si="54"/>
        <v>bx</v>
      </c>
      <c r="AO70" s="41">
        <f t="shared" si="65"/>
        <v>76</v>
      </c>
      <c r="AP70" s="41">
        <f t="shared" si="55"/>
        <v>95</v>
      </c>
      <c r="AQ70" s="41">
        <f t="shared" si="66"/>
        <v>70</v>
      </c>
      <c r="AR70" s="41" t="str">
        <f t="shared" si="56"/>
        <v>br</v>
      </c>
      <c r="AT70" s="140">
        <v>42614</v>
      </c>
      <c r="AU70" s="143">
        <v>336</v>
      </c>
      <c r="AV70" s="143">
        <v>384</v>
      </c>
      <c r="AW70" s="143">
        <v>504</v>
      </c>
      <c r="AX70" s="143">
        <v>144</v>
      </c>
      <c r="AY70" s="143">
        <v>72</v>
      </c>
      <c r="AZ70" s="143">
        <v>168</v>
      </c>
      <c r="BA70" s="143">
        <v>720</v>
      </c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</row>
    <row r="71" spans="1:142" s="41" customFormat="1">
      <c r="A71" s="239">
        <f t="shared" si="60"/>
        <v>70</v>
      </c>
      <c r="B71" s="23" t="s">
        <v>151</v>
      </c>
      <c r="C71" s="23" t="s">
        <v>76</v>
      </c>
      <c r="D71" s="23" t="s">
        <v>68</v>
      </c>
      <c r="E71" s="458"/>
      <c r="F71" s="23" t="s">
        <v>77</v>
      </c>
      <c r="G71" s="379" t="str">
        <f ca="1">+IF(ISERROR(AVERAGE(INDIRECT("'Prices'!"&amp;VLOOKUP(G$1,$AM$1:$AN$197,2,FALSE)&amp;$A71&amp;":"&amp;VLOOKUP(DATE(YEAR(G$1),12,1),$AM$1:$AN$197,2,FALSE)&amp;$A71))),"",AVERAGE(INDIRECT("'Prices'!"&amp;VLOOKUP(G$1,$AM$1:$AN$197,2,FALSE)&amp;$A71&amp;":"&amp;VLOOKUP(DATE(YEAR(G$1),12,1),$AM$1:$AN$197,2,FALSE)&amp;$A71)))</f>
        <v/>
      </c>
      <c r="H71" s="379" t="str">
        <f t="shared" ref="H71:U73" ca="1" si="68">+IF(ISERROR(AVERAGE(INDIRECT("'Prices'!"&amp;VLOOKUP(H$1,$AM$1:$AN$197,2,FALSE)&amp;$A71&amp;":"&amp;VLOOKUP(DATE(YEAR(H$1),12,1),$AM$1:$AN$197,2,FALSE)&amp;$A71))),"",AVERAGE(INDIRECT("'Prices'!"&amp;VLOOKUP(H$1,$AM$1:$AN$197,2,FALSE)&amp;$A71&amp;":"&amp;VLOOKUP(DATE(YEAR(H$1),12,1),$AM$1:$AN$197,2,FALSE)&amp;$A71)))</f>
        <v/>
      </c>
      <c r="I71" s="379" t="str">
        <f t="shared" ca="1" si="68"/>
        <v/>
      </c>
      <c r="J71" s="379" t="str">
        <f t="shared" ca="1" si="68"/>
        <v/>
      </c>
      <c r="K71" s="379" t="str">
        <f t="shared" ca="1" si="68"/>
        <v/>
      </c>
      <c r="L71" s="379" t="str">
        <f t="shared" ca="1" si="68"/>
        <v/>
      </c>
      <c r="M71" s="379" t="str">
        <f t="shared" ca="1" si="68"/>
        <v/>
      </c>
      <c r="N71" s="379" t="str">
        <f t="shared" ca="1" si="68"/>
        <v/>
      </c>
      <c r="O71" s="379" t="str">
        <f t="shared" ca="1" si="68"/>
        <v/>
      </c>
      <c r="P71" s="379" t="str">
        <f t="shared" ca="1" si="68"/>
        <v/>
      </c>
      <c r="Q71" s="379" t="str">
        <f t="shared" ca="1" si="68"/>
        <v/>
      </c>
      <c r="R71" s="379" t="str">
        <f t="shared" ca="1" si="68"/>
        <v/>
      </c>
      <c r="S71" s="379" t="str">
        <f t="shared" ca="1" si="68"/>
        <v/>
      </c>
      <c r="T71" s="379" t="str">
        <f t="shared" ca="1" si="68"/>
        <v/>
      </c>
      <c r="U71" s="379" t="str">
        <f t="shared" ca="1" si="68"/>
        <v/>
      </c>
      <c r="V71" s="32"/>
      <c r="W71" s="32"/>
      <c r="X71" s="32"/>
      <c r="Y71" s="284"/>
      <c r="Z71" s="32"/>
      <c r="AA71" s="32"/>
      <c r="AB71" s="32"/>
      <c r="AC71" s="32"/>
      <c r="AD71" s="32"/>
      <c r="AE71" s="32"/>
      <c r="AF71" s="321"/>
      <c r="AG71" s="8"/>
      <c r="AH71" s="8"/>
      <c r="AM71" s="27">
        <f t="shared" si="64"/>
        <v>43405</v>
      </c>
      <c r="AN71" s="41" t="str">
        <f t="shared" si="54"/>
        <v>by</v>
      </c>
      <c r="AO71" s="41">
        <f t="shared" si="65"/>
        <v>77</v>
      </c>
      <c r="AP71" s="41">
        <f t="shared" si="55"/>
        <v>96</v>
      </c>
      <c r="AQ71" s="41">
        <f t="shared" si="66"/>
        <v>71</v>
      </c>
      <c r="AR71" s="41" t="str">
        <f t="shared" si="56"/>
        <v>bs</v>
      </c>
      <c r="AT71" s="140">
        <v>42644</v>
      </c>
      <c r="AU71" s="143">
        <v>336</v>
      </c>
      <c r="AV71" s="143">
        <v>408</v>
      </c>
      <c r="AW71" s="143">
        <v>504</v>
      </c>
      <c r="AX71" s="143">
        <v>160</v>
      </c>
      <c r="AY71" s="143">
        <v>80</v>
      </c>
      <c r="AZ71" s="143">
        <v>168</v>
      </c>
      <c r="BA71" s="143">
        <v>744</v>
      </c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</row>
    <row r="72" spans="1:142" s="41" customFormat="1">
      <c r="A72" s="239">
        <f t="shared" si="60"/>
        <v>71</v>
      </c>
      <c r="B72" s="23" t="s">
        <v>151</v>
      </c>
      <c r="C72" s="23" t="s">
        <v>76</v>
      </c>
      <c r="D72" s="23" t="s">
        <v>68</v>
      </c>
      <c r="E72" s="458"/>
      <c r="F72" s="23" t="s">
        <v>78</v>
      </c>
      <c r="G72" s="379" t="str">
        <f t="shared" ref="G72:G73" ca="1" si="69">+IF(ISERROR(AVERAGE(INDIRECT("'Prices'!"&amp;VLOOKUP(G$1,$AM$1:$AN$197,2,FALSE)&amp;$A72&amp;":"&amp;VLOOKUP(DATE(YEAR(G$1),12,1),$AM$1:$AN$197,2,FALSE)&amp;$A72))),"",AVERAGE(INDIRECT("'Prices'!"&amp;VLOOKUP(G$1,$AM$1:$AN$197,2,FALSE)&amp;$A72&amp;":"&amp;VLOOKUP(DATE(YEAR(G$1),12,1),$AM$1:$AN$197,2,FALSE)&amp;$A72)))</f>
        <v/>
      </c>
      <c r="H72" s="379" t="str">
        <f t="shared" ca="1" si="68"/>
        <v/>
      </c>
      <c r="I72" s="379" t="str">
        <f t="shared" ca="1" si="68"/>
        <v/>
      </c>
      <c r="J72" s="379" t="str">
        <f t="shared" ca="1" si="68"/>
        <v/>
      </c>
      <c r="K72" s="379" t="str">
        <f t="shared" ca="1" si="68"/>
        <v/>
      </c>
      <c r="L72" s="379" t="str">
        <f t="shared" ca="1" si="68"/>
        <v/>
      </c>
      <c r="M72" s="379" t="str">
        <f t="shared" ca="1" si="68"/>
        <v/>
      </c>
      <c r="N72" s="379" t="str">
        <f t="shared" ca="1" si="68"/>
        <v/>
      </c>
      <c r="O72" s="379" t="str">
        <f t="shared" ca="1" si="68"/>
        <v/>
      </c>
      <c r="P72" s="379" t="str">
        <f t="shared" ca="1" si="68"/>
        <v/>
      </c>
      <c r="Q72" s="379" t="str">
        <f t="shared" ca="1" si="68"/>
        <v/>
      </c>
      <c r="R72" s="379" t="str">
        <f t="shared" ca="1" si="68"/>
        <v/>
      </c>
      <c r="S72" s="379" t="str">
        <f t="shared" ca="1" si="68"/>
        <v/>
      </c>
      <c r="T72" s="379" t="str">
        <f t="shared" ca="1" si="68"/>
        <v/>
      </c>
      <c r="U72" s="379" t="str">
        <f t="shared" ca="1" si="68"/>
        <v/>
      </c>
      <c r="V72" s="32"/>
      <c r="W72" s="32"/>
      <c r="X72" s="32"/>
      <c r="Y72" s="284"/>
      <c r="Z72" s="32"/>
      <c r="AA72" s="32"/>
      <c r="AB72" s="32"/>
      <c r="AC72" s="32"/>
      <c r="AD72" s="32"/>
      <c r="AE72" s="32"/>
      <c r="AF72" s="321"/>
      <c r="AG72" s="8"/>
      <c r="AH72" s="8"/>
      <c r="AM72" s="27">
        <f t="shared" si="64"/>
        <v>43435</v>
      </c>
      <c r="AN72" s="41" t="str">
        <f t="shared" si="54"/>
        <v>bz</v>
      </c>
      <c r="AO72" s="41">
        <f t="shared" si="65"/>
        <v>78</v>
      </c>
      <c r="AP72" s="41">
        <f t="shared" si="55"/>
        <v>97</v>
      </c>
      <c r="AQ72" s="41">
        <f t="shared" si="66"/>
        <v>72</v>
      </c>
      <c r="AR72" s="41" t="str">
        <f t="shared" si="56"/>
        <v>bt</v>
      </c>
      <c r="AT72" s="140">
        <v>42675</v>
      </c>
      <c r="AU72" s="143">
        <v>336</v>
      </c>
      <c r="AV72" s="143">
        <v>384</v>
      </c>
      <c r="AW72" s="143">
        <v>504</v>
      </c>
      <c r="AX72" s="143">
        <v>144</v>
      </c>
      <c r="AY72" s="143">
        <v>72</v>
      </c>
      <c r="AZ72" s="143">
        <v>168</v>
      </c>
      <c r="BA72" s="143">
        <v>720</v>
      </c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</row>
    <row r="73" spans="1:142" s="41" customFormat="1">
      <c r="A73" s="239">
        <f t="shared" si="60"/>
        <v>72</v>
      </c>
      <c r="B73" s="23" t="s">
        <v>151</v>
      </c>
      <c r="C73" s="23" t="s">
        <v>76</v>
      </c>
      <c r="D73" s="23" t="s">
        <v>68</v>
      </c>
      <c r="E73" s="458" t="s">
        <v>264</v>
      </c>
      <c r="F73" s="23" t="s">
        <v>79</v>
      </c>
      <c r="G73" s="379">
        <f t="shared" ca="1" si="69"/>
        <v>25.111666666666665</v>
      </c>
      <c r="H73" s="379">
        <f t="shared" ca="1" si="68"/>
        <v>27.036666666666665</v>
      </c>
      <c r="I73" s="379">
        <f t="shared" ca="1" si="68"/>
        <v>28.934999999999999</v>
      </c>
      <c r="J73" s="379">
        <f t="shared" ca="1" si="68"/>
        <v>32.046666666666667</v>
      </c>
      <c r="K73" s="379">
        <f t="shared" ca="1" si="68"/>
        <v>39.142499999999998</v>
      </c>
      <c r="L73" s="379">
        <f t="shared" ca="1" si="68"/>
        <v>44.822499999999998</v>
      </c>
      <c r="M73" s="379">
        <f t="shared" ca="1" si="68"/>
        <v>46.576666666666661</v>
      </c>
      <c r="N73" s="379">
        <f t="shared" ca="1" si="68"/>
        <v>48.681666666666665</v>
      </c>
      <c r="O73" s="379">
        <f t="shared" ca="1" si="68"/>
        <v>50.335833333333333</v>
      </c>
      <c r="P73" s="379">
        <f t="shared" ca="1" si="68"/>
        <v>50.63416666666668</v>
      </c>
      <c r="Q73" s="379">
        <f t="shared" ca="1" si="68"/>
        <v>51.361666666666672</v>
      </c>
      <c r="R73" s="379">
        <f t="shared" ca="1" si="68"/>
        <v>52.444166666666668</v>
      </c>
      <c r="S73" s="379">
        <f t="shared" ca="1" si="68"/>
        <v>54.531666666666673</v>
      </c>
      <c r="T73" s="379">
        <f t="shared" ca="1" si="68"/>
        <v>57.595833333333339</v>
      </c>
      <c r="U73" s="379">
        <f t="shared" ca="1" si="68"/>
        <v>59.86249999999999</v>
      </c>
      <c r="V73" s="32"/>
      <c r="W73" s="32"/>
      <c r="X73" s="32"/>
      <c r="Y73" s="284"/>
      <c r="Z73" s="32"/>
      <c r="AA73" s="32"/>
      <c r="AB73" s="32"/>
      <c r="AC73" s="32"/>
      <c r="AD73" s="32"/>
      <c r="AE73" s="32"/>
      <c r="AF73" s="321"/>
      <c r="AG73" s="8"/>
      <c r="AH73" s="8"/>
      <c r="AM73" s="27">
        <f t="shared" si="64"/>
        <v>43466</v>
      </c>
      <c r="AN73" s="41" t="str">
        <f t="shared" si="54"/>
        <v>ca</v>
      </c>
      <c r="AO73" s="41">
        <f t="shared" si="65"/>
        <v>79</v>
      </c>
      <c r="AP73" s="41">
        <f t="shared" si="55"/>
        <v>98</v>
      </c>
      <c r="AQ73" s="41">
        <f t="shared" si="66"/>
        <v>73</v>
      </c>
      <c r="AR73" s="41" t="str">
        <f t="shared" si="56"/>
        <v>bu</v>
      </c>
      <c r="AT73" s="140">
        <v>42705</v>
      </c>
      <c r="AU73" s="143">
        <v>336</v>
      </c>
      <c r="AV73" s="143">
        <v>408</v>
      </c>
      <c r="AW73" s="143">
        <v>504</v>
      </c>
      <c r="AX73" s="143">
        <v>160</v>
      </c>
      <c r="AY73" s="143">
        <v>80</v>
      </c>
      <c r="AZ73" s="143">
        <v>168</v>
      </c>
      <c r="BA73" s="143">
        <v>744</v>
      </c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</row>
    <row r="74" spans="1:142" s="41" customFormat="1">
      <c r="A74" s="239">
        <f t="shared" si="60"/>
        <v>73</v>
      </c>
      <c r="B74" s="23"/>
      <c r="C74" s="23"/>
      <c r="D74" s="23"/>
      <c r="E74" s="458"/>
      <c r="F74" s="23"/>
      <c r="G74" s="379"/>
      <c r="H74" s="379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79"/>
      <c r="T74" s="379"/>
      <c r="U74" s="379"/>
      <c r="V74" s="32"/>
      <c r="W74" s="32"/>
      <c r="X74" s="32"/>
      <c r="Y74" s="284"/>
      <c r="Z74" s="32"/>
      <c r="AA74" s="32"/>
      <c r="AB74" s="32"/>
      <c r="AC74" s="32"/>
      <c r="AD74" s="32"/>
      <c r="AE74" s="32"/>
      <c r="AF74" s="321"/>
      <c r="AG74" s="8"/>
      <c r="AH74" s="8"/>
      <c r="AM74" s="27">
        <f t="shared" si="64"/>
        <v>43497</v>
      </c>
      <c r="AN74" s="41" t="str">
        <f t="shared" si="54"/>
        <v>cb</v>
      </c>
      <c r="AO74" s="41">
        <f t="shared" si="65"/>
        <v>80</v>
      </c>
      <c r="AP74" s="41">
        <f t="shared" si="55"/>
        <v>99</v>
      </c>
      <c r="AQ74" s="41">
        <f t="shared" si="66"/>
        <v>74</v>
      </c>
      <c r="AR74" s="41" t="str">
        <f t="shared" si="56"/>
        <v>bv</v>
      </c>
      <c r="AT74" s="139">
        <v>42736</v>
      </c>
      <c r="AU74" s="142">
        <v>336</v>
      </c>
      <c r="AV74" s="142">
        <v>408</v>
      </c>
      <c r="AW74" s="142">
        <v>504</v>
      </c>
      <c r="AX74" s="142">
        <v>160</v>
      </c>
      <c r="AY74" s="142">
        <v>80</v>
      </c>
      <c r="AZ74" s="142">
        <v>168</v>
      </c>
      <c r="BA74" s="142">
        <v>744</v>
      </c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</row>
    <row r="75" spans="1:142" s="41" customFormat="1">
      <c r="A75" s="239">
        <f t="shared" si="60"/>
        <v>74</v>
      </c>
      <c r="B75" s="23" t="s">
        <v>152</v>
      </c>
      <c r="C75" s="23" t="s">
        <v>76</v>
      </c>
      <c r="D75" s="23" t="s">
        <v>68</v>
      </c>
      <c r="E75" s="458"/>
      <c r="F75" s="23" t="s">
        <v>77</v>
      </c>
      <c r="G75" s="379" t="str">
        <f ca="1">+IF(ISERROR(AVERAGE(INDIRECT("'Prices'!"&amp;VLOOKUP(G$1,$AM$1:$AN$197,2,FALSE)&amp;$A75&amp;":"&amp;VLOOKUP(DATE(YEAR(G$1),12,1),$AM$1:$AN$197,2,FALSE)&amp;$A75))),"",AVERAGE(INDIRECT("'Prices'!"&amp;VLOOKUP(G$1,$AM$1:$AN$197,2,FALSE)&amp;$A75&amp;":"&amp;VLOOKUP(DATE(YEAR(G$1),12,1),$AM$1:$AN$197,2,FALSE)&amp;$A75)))</f>
        <v/>
      </c>
      <c r="H75" s="379" t="str">
        <f t="shared" ref="H75:U77" ca="1" si="70">+IF(ISERROR(AVERAGE(INDIRECT("'Prices'!"&amp;VLOOKUP(H$1,$AM$1:$AN$197,2,FALSE)&amp;$A75&amp;":"&amp;VLOOKUP(DATE(YEAR(H$1),12,1),$AM$1:$AN$197,2,FALSE)&amp;$A75))),"",AVERAGE(INDIRECT("'Prices'!"&amp;VLOOKUP(H$1,$AM$1:$AN$197,2,FALSE)&amp;$A75&amp;":"&amp;VLOOKUP(DATE(YEAR(H$1),12,1),$AM$1:$AN$197,2,FALSE)&amp;$A75)))</f>
        <v/>
      </c>
      <c r="I75" s="379" t="str">
        <f t="shared" ca="1" si="70"/>
        <v/>
      </c>
      <c r="J75" s="379" t="str">
        <f t="shared" ca="1" si="70"/>
        <v/>
      </c>
      <c r="K75" s="379" t="str">
        <f t="shared" ca="1" si="70"/>
        <v/>
      </c>
      <c r="L75" s="379" t="str">
        <f t="shared" ca="1" si="70"/>
        <v/>
      </c>
      <c r="M75" s="379" t="str">
        <f t="shared" ca="1" si="70"/>
        <v/>
      </c>
      <c r="N75" s="379" t="str">
        <f t="shared" ca="1" si="70"/>
        <v/>
      </c>
      <c r="O75" s="379" t="str">
        <f t="shared" ca="1" si="70"/>
        <v/>
      </c>
      <c r="P75" s="379" t="str">
        <f t="shared" ca="1" si="70"/>
        <v/>
      </c>
      <c r="Q75" s="379" t="str">
        <f t="shared" ca="1" si="70"/>
        <v/>
      </c>
      <c r="R75" s="379" t="str">
        <f t="shared" ca="1" si="70"/>
        <v/>
      </c>
      <c r="S75" s="379" t="str">
        <f t="shared" ca="1" si="70"/>
        <v/>
      </c>
      <c r="T75" s="379" t="str">
        <f t="shared" ca="1" si="70"/>
        <v/>
      </c>
      <c r="U75" s="379" t="str">
        <f t="shared" ca="1" si="70"/>
        <v/>
      </c>
      <c r="V75" s="32"/>
      <c r="W75" s="32"/>
      <c r="X75" s="32"/>
      <c r="Y75" s="284"/>
      <c r="Z75" s="32"/>
      <c r="AA75" s="32"/>
      <c r="AB75" s="32"/>
      <c r="AC75" s="32"/>
      <c r="AD75" s="32"/>
      <c r="AE75" s="32"/>
      <c r="AF75" s="321"/>
      <c r="AG75" s="8"/>
      <c r="AH75" s="8"/>
      <c r="AM75" s="27">
        <f t="shared" si="64"/>
        <v>43525</v>
      </c>
      <c r="AN75" s="41" t="str">
        <f t="shared" si="54"/>
        <v>cc</v>
      </c>
      <c r="AO75" s="41">
        <f t="shared" si="65"/>
        <v>81</v>
      </c>
      <c r="AP75" s="41">
        <f t="shared" si="55"/>
        <v>100</v>
      </c>
      <c r="AQ75" s="41">
        <f t="shared" si="66"/>
        <v>75</v>
      </c>
      <c r="AR75" s="41" t="str">
        <f t="shared" si="56"/>
        <v>bw</v>
      </c>
      <c r="AT75" s="139">
        <v>42767</v>
      </c>
      <c r="AU75" s="142">
        <v>320</v>
      </c>
      <c r="AV75" s="142">
        <v>352</v>
      </c>
      <c r="AW75" s="142">
        <v>480</v>
      </c>
      <c r="AX75" s="142">
        <v>128</v>
      </c>
      <c r="AY75" s="142">
        <v>64</v>
      </c>
      <c r="AZ75" s="142">
        <v>160</v>
      </c>
      <c r="BA75" s="142">
        <v>672</v>
      </c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</row>
    <row r="76" spans="1:142" s="41" customFormat="1">
      <c r="A76" s="239">
        <f t="shared" si="60"/>
        <v>75</v>
      </c>
      <c r="B76" s="23" t="s">
        <v>152</v>
      </c>
      <c r="C76" s="23" t="s">
        <v>76</v>
      </c>
      <c r="D76" s="23" t="s">
        <v>68</v>
      </c>
      <c r="E76" s="458"/>
      <c r="F76" s="23" t="s">
        <v>78</v>
      </c>
      <c r="G76" s="379" t="str">
        <f t="shared" ref="G76:G77" ca="1" si="71">+IF(ISERROR(AVERAGE(INDIRECT("'Prices'!"&amp;VLOOKUP(G$1,$AM$1:$AN$197,2,FALSE)&amp;$A76&amp;":"&amp;VLOOKUP(DATE(YEAR(G$1),12,1),$AM$1:$AN$197,2,FALSE)&amp;$A76))),"",AVERAGE(INDIRECT("'Prices'!"&amp;VLOOKUP(G$1,$AM$1:$AN$197,2,FALSE)&amp;$A76&amp;":"&amp;VLOOKUP(DATE(YEAR(G$1),12,1),$AM$1:$AN$197,2,FALSE)&amp;$A76)))</f>
        <v/>
      </c>
      <c r="H76" s="379" t="str">
        <f t="shared" ca="1" si="70"/>
        <v/>
      </c>
      <c r="I76" s="379" t="str">
        <f t="shared" ca="1" si="70"/>
        <v/>
      </c>
      <c r="J76" s="379" t="str">
        <f t="shared" ca="1" si="70"/>
        <v/>
      </c>
      <c r="K76" s="379" t="str">
        <f t="shared" ca="1" si="70"/>
        <v/>
      </c>
      <c r="L76" s="379" t="str">
        <f t="shared" ca="1" si="70"/>
        <v/>
      </c>
      <c r="M76" s="379" t="str">
        <f t="shared" ca="1" si="70"/>
        <v/>
      </c>
      <c r="N76" s="379" t="str">
        <f t="shared" ca="1" si="70"/>
        <v/>
      </c>
      <c r="O76" s="379" t="str">
        <f t="shared" ca="1" si="70"/>
        <v/>
      </c>
      <c r="P76" s="379" t="str">
        <f t="shared" ca="1" si="70"/>
        <v/>
      </c>
      <c r="Q76" s="379" t="str">
        <f t="shared" ca="1" si="70"/>
        <v/>
      </c>
      <c r="R76" s="379" t="str">
        <f t="shared" ca="1" si="70"/>
        <v/>
      </c>
      <c r="S76" s="379" t="str">
        <f t="shared" ca="1" si="70"/>
        <v/>
      </c>
      <c r="T76" s="379" t="str">
        <f t="shared" ca="1" si="70"/>
        <v/>
      </c>
      <c r="U76" s="379" t="str">
        <f t="shared" ca="1" si="70"/>
        <v/>
      </c>
      <c r="V76" s="32"/>
      <c r="W76" s="32"/>
      <c r="X76" s="32"/>
      <c r="Y76" s="284"/>
      <c r="Z76" s="32"/>
      <c r="AA76" s="32"/>
      <c r="AB76" s="32"/>
      <c r="AC76" s="32"/>
      <c r="AD76" s="32"/>
      <c r="AE76" s="32"/>
      <c r="AF76" s="321"/>
      <c r="AG76" s="8"/>
      <c r="AH76" s="8"/>
      <c r="AM76" s="27">
        <f t="shared" si="64"/>
        <v>43556</v>
      </c>
      <c r="AN76" s="41" t="str">
        <f t="shared" si="54"/>
        <v>cd</v>
      </c>
      <c r="AO76" s="41">
        <f t="shared" si="65"/>
        <v>82</v>
      </c>
      <c r="AP76" s="41">
        <f t="shared" si="55"/>
        <v>101</v>
      </c>
      <c r="AQ76" s="41">
        <f t="shared" si="66"/>
        <v>76</v>
      </c>
      <c r="AR76" s="41" t="str">
        <f t="shared" si="56"/>
        <v>bx</v>
      </c>
      <c r="AT76" s="139">
        <v>42795</v>
      </c>
      <c r="AU76" s="142">
        <v>368</v>
      </c>
      <c r="AV76" s="142">
        <v>376</v>
      </c>
      <c r="AW76" s="142">
        <v>552</v>
      </c>
      <c r="AX76" s="142">
        <v>128</v>
      </c>
      <c r="AY76" s="142">
        <v>64</v>
      </c>
      <c r="AZ76" s="142">
        <v>184</v>
      </c>
      <c r="BA76" s="142">
        <v>744</v>
      </c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</row>
    <row r="77" spans="1:142" s="41" customFormat="1">
      <c r="A77" s="239">
        <f t="shared" si="60"/>
        <v>76</v>
      </c>
      <c r="B77" s="23" t="s">
        <v>152</v>
      </c>
      <c r="C77" s="23" t="s">
        <v>76</v>
      </c>
      <c r="D77" s="23" t="s">
        <v>68</v>
      </c>
      <c r="E77" s="458" t="s">
        <v>264</v>
      </c>
      <c r="F77" s="23" t="s">
        <v>79</v>
      </c>
      <c r="G77" s="379">
        <f t="shared" ca="1" si="71"/>
        <v>31.967500000000001</v>
      </c>
      <c r="H77" s="379">
        <f t="shared" ca="1" si="70"/>
        <v>34.97</v>
      </c>
      <c r="I77" s="379">
        <f t="shared" ca="1" si="70"/>
        <v>37.951666666666668</v>
      </c>
      <c r="J77" s="379">
        <f t="shared" ca="1" si="70"/>
        <v>47.071666666666665</v>
      </c>
      <c r="K77" s="379">
        <f t="shared" ca="1" si="70"/>
        <v>65.285833333333343</v>
      </c>
      <c r="L77" s="379">
        <f t="shared" ca="1" si="70"/>
        <v>79.969999999999985</v>
      </c>
      <c r="M77" s="379">
        <f t="shared" ca="1" si="70"/>
        <v>84.56</v>
      </c>
      <c r="N77" s="379">
        <f t="shared" ca="1" si="70"/>
        <v>87.605000000000004</v>
      </c>
      <c r="O77" s="379">
        <f t="shared" ca="1" si="70"/>
        <v>90.035833333333343</v>
      </c>
      <c r="P77" s="379">
        <f t="shared" ca="1" si="70"/>
        <v>90.757499999999993</v>
      </c>
      <c r="Q77" s="379">
        <f t="shared" ca="1" si="70"/>
        <v>91.853333333333353</v>
      </c>
      <c r="R77" s="379">
        <f t="shared" ca="1" si="70"/>
        <v>93.49666666666667</v>
      </c>
      <c r="S77" s="379">
        <f t="shared" ca="1" si="70"/>
        <v>96.594999999999985</v>
      </c>
      <c r="T77" s="379">
        <f t="shared" ca="1" si="70"/>
        <v>100.71333333333335</v>
      </c>
      <c r="U77" s="379">
        <f t="shared" ca="1" si="70"/>
        <v>104.34166666666665</v>
      </c>
      <c r="V77" s="32"/>
      <c r="W77" s="32"/>
      <c r="X77" s="32"/>
      <c r="Y77" s="284"/>
      <c r="Z77" s="32"/>
      <c r="AA77" s="32"/>
      <c r="AB77" s="32"/>
      <c r="AC77" s="32"/>
      <c r="AD77" s="32"/>
      <c r="AE77" s="32"/>
      <c r="AF77" s="321"/>
      <c r="AG77" s="8"/>
      <c r="AH77" s="8"/>
      <c r="AM77" s="27">
        <f t="shared" si="64"/>
        <v>43586</v>
      </c>
      <c r="AN77" s="41" t="str">
        <f t="shared" si="54"/>
        <v>ce</v>
      </c>
      <c r="AO77" s="41">
        <f t="shared" si="65"/>
        <v>83</v>
      </c>
      <c r="AP77" s="41">
        <f t="shared" si="55"/>
        <v>102</v>
      </c>
      <c r="AQ77" s="41">
        <f t="shared" si="66"/>
        <v>77</v>
      </c>
      <c r="AR77" s="41" t="str">
        <f t="shared" si="56"/>
        <v>by</v>
      </c>
      <c r="AT77" s="139">
        <v>42826</v>
      </c>
      <c r="AU77" s="142">
        <v>320</v>
      </c>
      <c r="AV77" s="142">
        <v>400</v>
      </c>
      <c r="AW77" s="142">
        <v>480</v>
      </c>
      <c r="AX77" s="142">
        <v>160</v>
      </c>
      <c r="AY77" s="142">
        <v>80</v>
      </c>
      <c r="AZ77" s="142">
        <v>160</v>
      </c>
      <c r="BA77" s="142">
        <v>720</v>
      </c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</row>
    <row r="78" spans="1:142" s="41" customFormat="1">
      <c r="A78" s="239">
        <f t="shared" si="60"/>
        <v>77</v>
      </c>
      <c r="E78" s="461"/>
      <c r="G78" s="45"/>
      <c r="H78" s="45"/>
      <c r="I78" s="45"/>
      <c r="J78" s="45"/>
      <c r="K78" s="462"/>
      <c r="L78" s="462"/>
      <c r="M78" s="462"/>
      <c r="N78" s="462"/>
      <c r="O78" s="462"/>
      <c r="P78" s="462"/>
      <c r="Q78" s="462"/>
      <c r="R78" s="462"/>
      <c r="S78" s="462"/>
      <c r="T78" s="462"/>
      <c r="U78" s="462"/>
      <c r="V78" s="32"/>
      <c r="W78" s="32"/>
      <c r="X78" s="32"/>
      <c r="Y78" s="284"/>
      <c r="Z78" s="32"/>
      <c r="AA78" s="32"/>
      <c r="AB78" s="32"/>
      <c r="AC78" s="32"/>
      <c r="AD78" s="32"/>
      <c r="AE78" s="32"/>
      <c r="AF78" s="321"/>
      <c r="AG78" s="8"/>
      <c r="AH78" s="8"/>
      <c r="AM78" s="27">
        <f t="shared" si="64"/>
        <v>43617</v>
      </c>
      <c r="AN78" s="41" t="str">
        <f t="shared" si="54"/>
        <v>cf</v>
      </c>
      <c r="AO78" s="41">
        <f t="shared" si="65"/>
        <v>84</v>
      </c>
      <c r="AP78" s="41">
        <f t="shared" si="55"/>
        <v>103</v>
      </c>
      <c r="AQ78" s="41">
        <f t="shared" si="66"/>
        <v>78</v>
      </c>
      <c r="AR78" s="41" t="str">
        <f t="shared" si="56"/>
        <v>bz</v>
      </c>
      <c r="AT78" s="139">
        <v>42856</v>
      </c>
      <c r="AU78" s="142">
        <v>352</v>
      </c>
      <c r="AV78" s="142">
        <v>392</v>
      </c>
      <c r="AW78" s="142">
        <v>528</v>
      </c>
      <c r="AX78" s="142">
        <v>144</v>
      </c>
      <c r="AY78" s="142">
        <v>72</v>
      </c>
      <c r="AZ78" s="142">
        <v>176</v>
      </c>
      <c r="BA78" s="142">
        <v>744</v>
      </c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</row>
    <row r="79" spans="1:142" s="41" customFormat="1">
      <c r="A79" s="239">
        <f t="shared" si="60"/>
        <v>78</v>
      </c>
      <c r="B79" s="41" t="s">
        <v>55</v>
      </c>
      <c r="C79" s="41" t="s">
        <v>33</v>
      </c>
      <c r="D79" s="41" t="s">
        <v>66</v>
      </c>
      <c r="E79" s="461"/>
      <c r="F79" s="41" t="s">
        <v>75</v>
      </c>
      <c r="G79" s="401">
        <f>+G2</f>
        <v>2013</v>
      </c>
      <c r="H79" s="401">
        <f t="shared" ref="H79:J79" si="72">+H2</f>
        <v>2014</v>
      </c>
      <c r="I79" s="401">
        <f t="shared" si="72"/>
        <v>2015</v>
      </c>
      <c r="J79" s="401">
        <f t="shared" si="72"/>
        <v>2016</v>
      </c>
      <c r="K79" s="401">
        <f t="shared" ref="K79:P79" si="73">+K2</f>
        <v>2017</v>
      </c>
      <c r="L79" s="401">
        <f t="shared" si="73"/>
        <v>2018</v>
      </c>
      <c r="M79" s="401">
        <f t="shared" si="73"/>
        <v>2019</v>
      </c>
      <c r="N79" s="401">
        <f t="shared" si="73"/>
        <v>2020</v>
      </c>
      <c r="O79" s="401">
        <f t="shared" si="73"/>
        <v>2021</v>
      </c>
      <c r="P79" s="401">
        <f t="shared" si="73"/>
        <v>2022</v>
      </c>
      <c r="Q79" s="401">
        <f t="shared" ref="Q79:T79" si="74">+Q2</f>
        <v>2023</v>
      </c>
      <c r="R79" s="401">
        <f t="shared" si="74"/>
        <v>2024</v>
      </c>
      <c r="S79" s="401">
        <f t="shared" si="74"/>
        <v>2025</v>
      </c>
      <c r="T79" s="401">
        <f t="shared" si="74"/>
        <v>2026</v>
      </c>
      <c r="U79" s="401">
        <f t="shared" ref="U79" si="75">+U2</f>
        <v>2027</v>
      </c>
      <c r="V79" s="32"/>
      <c r="W79" s="32"/>
      <c r="X79" s="32"/>
      <c r="Y79" s="284"/>
      <c r="Z79" s="32"/>
      <c r="AA79" s="32"/>
      <c r="AB79" s="32"/>
      <c r="AC79" s="32"/>
      <c r="AD79" s="32"/>
      <c r="AE79" s="32"/>
      <c r="AF79" s="321"/>
      <c r="AG79" s="8"/>
      <c r="AH79" s="8"/>
      <c r="AM79" s="27">
        <f t="shared" si="64"/>
        <v>43647</v>
      </c>
      <c r="AN79" s="41" t="str">
        <f t="shared" si="54"/>
        <v>cg</v>
      </c>
      <c r="AO79" s="41">
        <f t="shared" si="65"/>
        <v>85</v>
      </c>
      <c r="AP79" s="41">
        <f t="shared" si="55"/>
        <v>104</v>
      </c>
      <c r="AQ79" s="41">
        <f t="shared" si="66"/>
        <v>79</v>
      </c>
      <c r="AR79" s="41" t="str">
        <f>+"c"&amp;AR1</f>
        <v>ca</v>
      </c>
      <c r="AT79" s="139">
        <v>42887</v>
      </c>
      <c r="AU79" s="142">
        <v>352</v>
      </c>
      <c r="AV79" s="142">
        <v>368</v>
      </c>
      <c r="AW79" s="142">
        <v>528</v>
      </c>
      <c r="AX79" s="142">
        <v>128</v>
      </c>
      <c r="AY79" s="142">
        <v>64</v>
      </c>
      <c r="AZ79" s="142">
        <v>176</v>
      </c>
      <c r="BA79" s="142">
        <v>720</v>
      </c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</row>
    <row r="80" spans="1:142" s="41" customFormat="1">
      <c r="A80" s="239">
        <f t="shared" si="60"/>
        <v>79</v>
      </c>
      <c r="B80" s="41" t="s">
        <v>92</v>
      </c>
      <c r="C80" s="41" t="s">
        <v>76</v>
      </c>
      <c r="D80" s="41" t="s">
        <v>68</v>
      </c>
      <c r="E80" s="461" t="s">
        <v>265</v>
      </c>
      <c r="F80" s="41" t="s">
        <v>79</v>
      </c>
      <c r="G80" s="379">
        <f ca="1">+IF(ISERROR(AVERAGE(INDIRECT("'Prices'!"&amp;VLOOKUP(G$1,$AM$1:$AN$197,2,FALSE)&amp;$A80&amp;":"&amp;VLOOKUP(DATE(YEAR(G$1),12,1),$AM$1:$AN$197,2,FALSE)&amp;$A80))),"",AVERAGE(INDIRECT("'Prices'!"&amp;VLOOKUP(G$1,$AM$1:$AN$197,2,FALSE)&amp;$A80&amp;":"&amp;VLOOKUP(DATE(YEAR(G$1),12,1),$AM$1:$AN$197,2,FALSE)&amp;$A80)))</f>
        <v>42.585000000000001</v>
      </c>
      <c r="H80" s="379">
        <f t="shared" ref="H80:U81" ca="1" si="76">+IF(ISERROR(AVERAGE(INDIRECT("'Prices'!"&amp;VLOOKUP(H$1,$AM$1:$AN$197,2,FALSE)&amp;$A80&amp;":"&amp;VLOOKUP(DATE(YEAR(H$1),12,1),$AM$1:$AN$197,2,FALSE)&amp;$A80))),"",AVERAGE(INDIRECT("'Prices'!"&amp;VLOOKUP(H$1,$AM$1:$AN$197,2,FALSE)&amp;$A80&amp;":"&amp;VLOOKUP(DATE(YEAR(H$1),12,1),$AM$1:$AN$197,2,FALSE)&amp;$A80)))</f>
        <v>42.585000000000001</v>
      </c>
      <c r="I80" s="379">
        <f t="shared" ca="1" si="76"/>
        <v>42.585000000000001</v>
      </c>
      <c r="J80" s="379">
        <f t="shared" ca="1" si="76"/>
        <v>42.585000000000001</v>
      </c>
      <c r="K80" s="379">
        <f t="shared" ca="1" si="76"/>
        <v>43.604166666666679</v>
      </c>
      <c r="L80" s="379">
        <f t="shared" ca="1" si="76"/>
        <v>44.701666666666675</v>
      </c>
      <c r="M80" s="379">
        <f t="shared" ca="1" si="76"/>
        <v>45.867500000000007</v>
      </c>
      <c r="N80" s="379">
        <f t="shared" ca="1" si="76"/>
        <v>47.081666666666656</v>
      </c>
      <c r="O80" s="379">
        <f t="shared" ca="1" si="76"/>
        <v>48.344166666666666</v>
      </c>
      <c r="P80" s="379">
        <f t="shared" ca="1" si="76"/>
        <v>49.656666666666666</v>
      </c>
      <c r="Q80" s="379">
        <f t="shared" ca="1" si="76"/>
        <v>51.0075</v>
      </c>
      <c r="R80" s="379">
        <f t="shared" ca="1" si="76"/>
        <v>52.406666666666666</v>
      </c>
      <c r="S80" s="379">
        <f t="shared" ca="1" si="76"/>
        <v>53.865833333333342</v>
      </c>
      <c r="T80" s="379">
        <f t="shared" ca="1" si="76"/>
        <v>55.381666666666668</v>
      </c>
      <c r="U80" s="379">
        <f t="shared" ca="1" si="76"/>
        <v>56.951666666666661</v>
      </c>
      <c r="V80" s="32"/>
      <c r="W80" s="32"/>
      <c r="X80" s="32"/>
      <c r="Y80" s="284"/>
      <c r="Z80" s="32"/>
      <c r="AA80" s="32"/>
      <c r="AB80" s="32"/>
      <c r="AC80" s="32"/>
      <c r="AD80" s="32"/>
      <c r="AE80" s="32"/>
      <c r="AF80" s="321"/>
      <c r="AG80" s="8"/>
      <c r="AH80" s="8"/>
      <c r="AM80" s="27">
        <f t="shared" si="64"/>
        <v>43678</v>
      </c>
      <c r="AN80" s="41" t="str">
        <f t="shared" si="54"/>
        <v>ch</v>
      </c>
      <c r="AO80" s="41">
        <f t="shared" si="65"/>
        <v>86</v>
      </c>
      <c r="AP80" s="41">
        <f t="shared" si="55"/>
        <v>105</v>
      </c>
      <c r="AQ80" s="41">
        <f t="shared" si="66"/>
        <v>80</v>
      </c>
      <c r="AR80" s="41" t="str">
        <f t="shared" ref="AR80:AR83" si="77">+"c"&amp;AR2</f>
        <v>cb</v>
      </c>
      <c r="AT80" s="139">
        <v>42917</v>
      </c>
      <c r="AU80" s="142">
        <v>320</v>
      </c>
      <c r="AV80" s="142">
        <v>424</v>
      </c>
      <c r="AW80" s="142">
        <v>480</v>
      </c>
      <c r="AX80" s="142">
        <v>176</v>
      </c>
      <c r="AY80" s="142">
        <v>88</v>
      </c>
      <c r="AZ80" s="142">
        <v>160</v>
      </c>
      <c r="BA80" s="142">
        <v>744</v>
      </c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</row>
    <row r="81" spans="1:142" s="41" customFormat="1">
      <c r="A81" s="239">
        <f t="shared" si="60"/>
        <v>80</v>
      </c>
      <c r="B81" s="41" t="s">
        <v>93</v>
      </c>
      <c r="C81" s="41" t="s">
        <v>76</v>
      </c>
      <c r="D81" s="41" t="s">
        <v>68</v>
      </c>
      <c r="E81" s="461" t="s">
        <v>265</v>
      </c>
      <c r="F81" s="41" t="s">
        <v>79</v>
      </c>
      <c r="G81" s="379">
        <f t="shared" ref="G81" ca="1" si="78">+IF(ISERROR(AVERAGE(INDIRECT("'Prices'!"&amp;VLOOKUP(G$1,$AM$1:$AN$197,2,FALSE)&amp;$A81&amp;":"&amp;VLOOKUP(DATE(YEAR(G$1),12,1),$AM$1:$AN$197,2,FALSE)&amp;$A81))),"",AVERAGE(INDIRECT("'Prices'!"&amp;VLOOKUP(G$1,$AM$1:$AN$197,2,FALSE)&amp;$A81&amp;":"&amp;VLOOKUP(DATE(YEAR(G$1),12,1),$AM$1:$AN$197,2,FALSE)&amp;$A81)))</f>
        <v>1.3799999999999997</v>
      </c>
      <c r="H81" s="379">
        <f t="shared" ca="1" si="76"/>
        <v>1.3799999999999997</v>
      </c>
      <c r="I81" s="379">
        <f t="shared" ca="1" si="76"/>
        <v>1.9699999999999998</v>
      </c>
      <c r="J81" s="379">
        <f t="shared" ca="1" si="76"/>
        <v>1.9699999999999998</v>
      </c>
      <c r="K81" s="379">
        <f t="shared" ca="1" si="76"/>
        <v>2.0099999999999993</v>
      </c>
      <c r="L81" s="379">
        <f t="shared" ca="1" si="76"/>
        <v>2.0599999999999996</v>
      </c>
      <c r="M81" s="379">
        <f t="shared" ca="1" si="76"/>
        <v>2.1200000000000006</v>
      </c>
      <c r="N81" s="379">
        <f t="shared" ca="1" si="76"/>
        <v>2.1700000000000004</v>
      </c>
      <c r="O81" s="379">
        <f t="shared" ca="1" si="76"/>
        <v>2.23</v>
      </c>
      <c r="P81" s="379">
        <f t="shared" ca="1" si="76"/>
        <v>2.2899999999999996</v>
      </c>
      <c r="Q81" s="379">
        <f t="shared" ca="1" si="76"/>
        <v>2.36</v>
      </c>
      <c r="R81" s="379">
        <f t="shared" ca="1" si="76"/>
        <v>2.4200000000000004</v>
      </c>
      <c r="S81" s="379">
        <f t="shared" ca="1" si="76"/>
        <v>2.4900000000000007</v>
      </c>
      <c r="T81" s="379">
        <f t="shared" ca="1" si="76"/>
        <v>2.5599999999999996</v>
      </c>
      <c r="U81" s="379">
        <f t="shared" ca="1" si="76"/>
        <v>2.6299999999999994</v>
      </c>
      <c r="V81" s="32"/>
      <c r="W81" s="32"/>
      <c r="X81" s="32"/>
      <c r="Y81" s="284"/>
      <c r="Z81" s="32"/>
      <c r="AA81" s="32"/>
      <c r="AB81" s="32"/>
      <c r="AC81" s="32"/>
      <c r="AD81" s="32"/>
      <c r="AE81" s="32"/>
      <c r="AF81" s="321"/>
      <c r="AG81" s="8"/>
      <c r="AH81" s="8"/>
      <c r="AM81" s="27">
        <f t="shared" si="64"/>
        <v>43709</v>
      </c>
      <c r="AN81" s="41" t="str">
        <f t="shared" si="54"/>
        <v>ci</v>
      </c>
      <c r="AO81" s="41">
        <f t="shared" si="65"/>
        <v>87</v>
      </c>
      <c r="AP81" s="41">
        <f t="shared" si="55"/>
        <v>106</v>
      </c>
      <c r="AQ81" s="41">
        <f t="shared" si="66"/>
        <v>81</v>
      </c>
      <c r="AR81" s="41" t="str">
        <f t="shared" si="77"/>
        <v>cc</v>
      </c>
      <c r="AT81" s="139">
        <v>42948</v>
      </c>
      <c r="AU81" s="142">
        <v>368</v>
      </c>
      <c r="AV81" s="142">
        <v>376</v>
      </c>
      <c r="AW81" s="142">
        <v>552</v>
      </c>
      <c r="AX81" s="142">
        <v>128</v>
      </c>
      <c r="AY81" s="142">
        <v>64</v>
      </c>
      <c r="AZ81" s="142">
        <v>184</v>
      </c>
      <c r="BA81" s="142">
        <v>744</v>
      </c>
    </row>
    <row r="82" spans="1:142" s="41" customFormat="1">
      <c r="A82" s="239">
        <f t="shared" si="60"/>
        <v>81</v>
      </c>
      <c r="E82" s="461"/>
      <c r="G82" s="379"/>
      <c r="H82" s="379"/>
      <c r="I82" s="379"/>
      <c r="J82" s="379"/>
      <c r="K82" s="379"/>
      <c r="L82" s="379"/>
      <c r="M82" s="379"/>
      <c r="N82" s="379"/>
      <c r="O82" s="379"/>
      <c r="P82" s="379"/>
      <c r="Q82" s="379"/>
      <c r="R82" s="379"/>
      <c r="S82" s="379"/>
      <c r="T82" s="379"/>
      <c r="U82" s="379"/>
      <c r="V82" s="32"/>
      <c r="W82" s="32"/>
      <c r="X82" s="32"/>
      <c r="Y82" s="284"/>
      <c r="Z82" s="32"/>
      <c r="AA82" s="32"/>
      <c r="AB82" s="32"/>
      <c r="AC82" s="32"/>
      <c r="AD82" s="32"/>
      <c r="AE82" s="32"/>
      <c r="AF82" s="321"/>
      <c r="AG82" s="8"/>
      <c r="AH82" s="8"/>
      <c r="AM82" s="27">
        <f t="shared" si="64"/>
        <v>43739</v>
      </c>
      <c r="AN82" s="41" t="str">
        <f t="shared" si="54"/>
        <v>cj</v>
      </c>
      <c r="AO82" s="41">
        <f t="shared" si="65"/>
        <v>88</v>
      </c>
      <c r="AP82" s="41">
        <f t="shared" si="55"/>
        <v>107</v>
      </c>
      <c r="AQ82" s="41">
        <f t="shared" si="66"/>
        <v>82</v>
      </c>
      <c r="AR82" s="41" t="str">
        <f t="shared" si="77"/>
        <v>cd</v>
      </c>
      <c r="AT82" s="139">
        <v>42979</v>
      </c>
      <c r="AU82" s="142">
        <v>320</v>
      </c>
      <c r="AV82" s="142">
        <v>400</v>
      </c>
      <c r="AW82" s="142">
        <v>480</v>
      </c>
      <c r="AX82" s="142">
        <v>160</v>
      </c>
      <c r="AY82" s="142">
        <v>80</v>
      </c>
      <c r="AZ82" s="142">
        <v>160</v>
      </c>
      <c r="BA82" s="142">
        <v>720</v>
      </c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</row>
    <row r="83" spans="1:142" s="41" customFormat="1">
      <c r="A83" s="239">
        <f t="shared" si="60"/>
        <v>82</v>
      </c>
      <c r="B83" s="440" t="s">
        <v>254</v>
      </c>
      <c r="C83" s="23" t="s">
        <v>76</v>
      </c>
      <c r="D83" s="23" t="s">
        <v>68</v>
      </c>
      <c r="E83" s="458"/>
      <c r="F83" s="23" t="s">
        <v>77</v>
      </c>
      <c r="G83" s="379" t="str">
        <f ca="1">+IF(ISERROR(AVERAGE(INDIRECT("'Prices'!"&amp;VLOOKUP(G$1,$AM$1:$AN$197,2,FALSE)&amp;$A83&amp;":"&amp;VLOOKUP(DATE(YEAR(G$1),12,1),$AM$1:$AN$197,2,FALSE)&amp;$A83))),"",AVERAGE(INDIRECT("'Prices'!"&amp;VLOOKUP(G$1,$AM$1:$AN$197,2,FALSE)&amp;$A83&amp;":"&amp;VLOOKUP(DATE(YEAR(G$1),12,1),$AM$1:$AN$197,2,FALSE)&amp;$A83)))</f>
        <v/>
      </c>
      <c r="H83" s="379" t="str">
        <f t="shared" ref="H83:U85" ca="1" si="79">+IF(ISERROR(AVERAGE(INDIRECT("'Prices'!"&amp;VLOOKUP(H$1,$AM$1:$AN$197,2,FALSE)&amp;$A83&amp;":"&amp;VLOOKUP(DATE(YEAR(H$1),12,1),$AM$1:$AN$197,2,FALSE)&amp;$A83))),"",AVERAGE(INDIRECT("'Prices'!"&amp;VLOOKUP(H$1,$AM$1:$AN$197,2,FALSE)&amp;$A83&amp;":"&amp;VLOOKUP(DATE(YEAR(H$1),12,1),$AM$1:$AN$197,2,FALSE)&amp;$A83)))</f>
        <v/>
      </c>
      <c r="I83" s="379" t="str">
        <f t="shared" ca="1" si="79"/>
        <v/>
      </c>
      <c r="J83" s="379" t="str">
        <f t="shared" ca="1" si="79"/>
        <v/>
      </c>
      <c r="K83" s="379" t="str">
        <f t="shared" ca="1" si="79"/>
        <v/>
      </c>
      <c r="L83" s="379" t="str">
        <f t="shared" ca="1" si="79"/>
        <v/>
      </c>
      <c r="M83" s="379" t="str">
        <f t="shared" ca="1" si="79"/>
        <v/>
      </c>
      <c r="N83" s="379" t="str">
        <f t="shared" ca="1" si="79"/>
        <v/>
      </c>
      <c r="O83" s="379" t="str">
        <f t="shared" ca="1" si="79"/>
        <v/>
      </c>
      <c r="P83" s="379" t="str">
        <f t="shared" ca="1" si="79"/>
        <v/>
      </c>
      <c r="Q83" s="379" t="str">
        <f t="shared" ca="1" si="79"/>
        <v/>
      </c>
      <c r="R83" s="379" t="str">
        <f t="shared" ca="1" si="79"/>
        <v/>
      </c>
      <c r="S83" s="379" t="str">
        <f t="shared" ca="1" si="79"/>
        <v/>
      </c>
      <c r="T83" s="379" t="str">
        <f t="shared" ca="1" si="79"/>
        <v/>
      </c>
      <c r="U83" s="379" t="str">
        <f t="shared" ca="1" si="79"/>
        <v/>
      </c>
      <c r="V83" s="32"/>
      <c r="W83" s="32"/>
      <c r="X83" s="32"/>
      <c r="Y83" s="284"/>
      <c r="Z83" s="32"/>
      <c r="AA83" s="32"/>
      <c r="AB83" s="32"/>
      <c r="AC83" s="32"/>
      <c r="AD83" s="32"/>
      <c r="AE83" s="32"/>
      <c r="AF83" s="321"/>
      <c r="AG83" s="8"/>
      <c r="AH83" s="8"/>
      <c r="AM83" s="27">
        <f t="shared" si="64"/>
        <v>43770</v>
      </c>
      <c r="AN83" s="41" t="str">
        <f t="shared" si="54"/>
        <v>ck</v>
      </c>
      <c r="AO83" s="41">
        <f t="shared" si="65"/>
        <v>89</v>
      </c>
      <c r="AP83" s="41">
        <f t="shared" si="55"/>
        <v>108</v>
      </c>
      <c r="AQ83" s="41">
        <f t="shared" si="66"/>
        <v>83</v>
      </c>
      <c r="AR83" s="41" t="str">
        <f t="shared" si="77"/>
        <v>ce</v>
      </c>
      <c r="AT83" s="139">
        <v>43009</v>
      </c>
      <c r="AU83" s="142">
        <v>352</v>
      </c>
      <c r="AV83" s="142">
        <v>392</v>
      </c>
      <c r="AW83" s="142">
        <v>528</v>
      </c>
      <c r="AX83" s="142">
        <v>144</v>
      </c>
      <c r="AY83" s="142">
        <v>72</v>
      </c>
      <c r="AZ83" s="142">
        <v>176</v>
      </c>
      <c r="BA83" s="142">
        <v>744</v>
      </c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</row>
    <row r="84" spans="1:142" s="41" customFormat="1">
      <c r="A84" s="239">
        <f t="shared" si="60"/>
        <v>83</v>
      </c>
      <c r="B84" s="440" t="s">
        <v>254</v>
      </c>
      <c r="C84" s="23" t="s">
        <v>76</v>
      </c>
      <c r="D84" s="23" t="s">
        <v>68</v>
      </c>
      <c r="E84" s="458"/>
      <c r="F84" s="23" t="s">
        <v>78</v>
      </c>
      <c r="G84" s="379" t="str">
        <f t="shared" ref="G84:G85" ca="1" si="80">+IF(ISERROR(AVERAGE(INDIRECT("'Prices'!"&amp;VLOOKUP(G$1,$AM$1:$AN$197,2,FALSE)&amp;$A84&amp;":"&amp;VLOOKUP(DATE(YEAR(G$1),12,1),$AM$1:$AN$197,2,FALSE)&amp;$A84))),"",AVERAGE(INDIRECT("'Prices'!"&amp;VLOOKUP(G$1,$AM$1:$AN$197,2,FALSE)&amp;$A84&amp;":"&amp;VLOOKUP(DATE(YEAR(G$1),12,1),$AM$1:$AN$197,2,FALSE)&amp;$A84)))</f>
        <v/>
      </c>
      <c r="H84" s="379" t="str">
        <f t="shared" ca="1" si="79"/>
        <v/>
      </c>
      <c r="I84" s="379" t="str">
        <f t="shared" ca="1" si="79"/>
        <v/>
      </c>
      <c r="J84" s="379" t="str">
        <f t="shared" ca="1" si="79"/>
        <v/>
      </c>
      <c r="K84" s="379" t="str">
        <f t="shared" ca="1" si="79"/>
        <v/>
      </c>
      <c r="L84" s="379" t="str">
        <f t="shared" ca="1" si="79"/>
        <v/>
      </c>
      <c r="M84" s="379" t="str">
        <f t="shared" ca="1" si="79"/>
        <v/>
      </c>
      <c r="N84" s="379" t="str">
        <f t="shared" ca="1" si="79"/>
        <v/>
      </c>
      <c r="O84" s="379" t="str">
        <f t="shared" ca="1" si="79"/>
        <v/>
      </c>
      <c r="P84" s="379" t="str">
        <f t="shared" ca="1" si="79"/>
        <v/>
      </c>
      <c r="Q84" s="379" t="str">
        <f t="shared" ca="1" si="79"/>
        <v/>
      </c>
      <c r="R84" s="379" t="str">
        <f t="shared" ca="1" si="79"/>
        <v/>
      </c>
      <c r="S84" s="379" t="str">
        <f t="shared" ca="1" si="79"/>
        <v/>
      </c>
      <c r="T84" s="379" t="str">
        <f t="shared" ca="1" si="79"/>
        <v/>
      </c>
      <c r="U84" s="379" t="str">
        <f t="shared" ca="1" si="79"/>
        <v/>
      </c>
      <c r="V84" s="32"/>
      <c r="W84" s="32"/>
      <c r="X84" s="32"/>
      <c r="Y84" s="284"/>
      <c r="Z84" s="32"/>
      <c r="AA84" s="32"/>
      <c r="AB84" s="32"/>
      <c r="AC84" s="32"/>
      <c r="AD84" s="32"/>
      <c r="AE84" s="32"/>
      <c r="AF84" s="321"/>
      <c r="AG84" s="8"/>
      <c r="AH84" s="8"/>
      <c r="AM84" s="27">
        <f>+EDATE(AM83,1)</f>
        <v>43800</v>
      </c>
      <c r="AN84" s="41" t="str">
        <f t="shared" si="54"/>
        <v>cl</v>
      </c>
      <c r="AO84" s="41">
        <f>+AO83+1</f>
        <v>90</v>
      </c>
      <c r="AP84" s="41">
        <f t="shared" si="55"/>
        <v>109</v>
      </c>
      <c r="AQ84" s="41">
        <f>+AQ83+1</f>
        <v>84</v>
      </c>
      <c r="AR84" s="41" t="str">
        <f t="shared" ref="AR84:AR104" si="81">+"c"&amp;AR6</f>
        <v>cf</v>
      </c>
      <c r="AT84" s="139">
        <v>43040</v>
      </c>
      <c r="AU84" s="142">
        <v>336</v>
      </c>
      <c r="AV84" s="142">
        <v>384</v>
      </c>
      <c r="AW84" s="142">
        <v>504</v>
      </c>
      <c r="AX84" s="142">
        <v>144</v>
      </c>
      <c r="AY84" s="142">
        <v>72</v>
      </c>
      <c r="AZ84" s="142">
        <v>168</v>
      </c>
      <c r="BA84" s="142">
        <v>720</v>
      </c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</row>
    <row r="85" spans="1:142" s="41" customFormat="1">
      <c r="A85" s="239">
        <f t="shared" si="60"/>
        <v>84</v>
      </c>
      <c r="B85" s="440" t="s">
        <v>254</v>
      </c>
      <c r="C85" s="23" t="s">
        <v>76</v>
      </c>
      <c r="D85" s="23" t="s">
        <v>68</v>
      </c>
      <c r="E85" s="458" t="s">
        <v>263</v>
      </c>
      <c r="F85" s="23" t="s">
        <v>79</v>
      </c>
      <c r="G85" s="379" t="str">
        <f t="shared" ca="1" si="80"/>
        <v/>
      </c>
      <c r="H85" s="379" t="str">
        <f t="shared" ca="1" si="79"/>
        <v/>
      </c>
      <c r="I85" s="379" t="str">
        <f t="shared" ca="1" si="79"/>
        <v/>
      </c>
      <c r="J85" s="379" t="str">
        <f t="shared" ca="1" si="79"/>
        <v/>
      </c>
      <c r="K85" s="379" t="str">
        <f t="shared" ca="1" si="79"/>
        <v/>
      </c>
      <c r="L85" s="379" t="str">
        <f t="shared" ca="1" si="79"/>
        <v/>
      </c>
      <c r="M85" s="379" t="str">
        <f t="shared" ca="1" si="79"/>
        <v/>
      </c>
      <c r="N85" s="379" t="str">
        <f t="shared" ca="1" si="79"/>
        <v/>
      </c>
      <c r="O85" s="379" t="str">
        <f t="shared" ca="1" si="79"/>
        <v/>
      </c>
      <c r="P85" s="379" t="str">
        <f t="shared" ca="1" si="79"/>
        <v/>
      </c>
      <c r="Q85" s="379" t="str">
        <f t="shared" ca="1" si="79"/>
        <v/>
      </c>
      <c r="R85" s="379" t="str">
        <f t="shared" ca="1" si="79"/>
        <v/>
      </c>
      <c r="S85" s="379" t="str">
        <f t="shared" ca="1" si="79"/>
        <v/>
      </c>
      <c r="T85" s="379" t="str">
        <f t="shared" ca="1" si="79"/>
        <v/>
      </c>
      <c r="U85" s="379" t="str">
        <f t="shared" ca="1" si="79"/>
        <v/>
      </c>
      <c r="V85" s="32"/>
      <c r="W85" s="32"/>
      <c r="X85" s="32"/>
      <c r="Y85" s="284"/>
      <c r="Z85" s="32"/>
      <c r="AA85" s="32"/>
      <c r="AB85" s="32"/>
      <c r="AC85" s="32"/>
      <c r="AD85" s="32"/>
      <c r="AE85" s="32"/>
      <c r="AF85" s="321"/>
      <c r="AG85" s="8"/>
      <c r="AH85" s="8"/>
      <c r="AM85" s="27">
        <f t="shared" si="64"/>
        <v>43831</v>
      </c>
      <c r="AN85" s="41" t="str">
        <f t="shared" si="54"/>
        <v>cm</v>
      </c>
      <c r="AO85" s="41">
        <f t="shared" si="65"/>
        <v>91</v>
      </c>
      <c r="AP85" s="41">
        <f t="shared" si="55"/>
        <v>110</v>
      </c>
      <c r="AQ85" s="41">
        <f t="shared" si="66"/>
        <v>85</v>
      </c>
      <c r="AR85" s="41" t="str">
        <f t="shared" si="81"/>
        <v>cg</v>
      </c>
      <c r="AT85" s="139">
        <v>43070</v>
      </c>
      <c r="AU85" s="142">
        <v>320</v>
      </c>
      <c r="AV85" s="142">
        <v>424</v>
      </c>
      <c r="AW85" s="142">
        <v>480</v>
      </c>
      <c r="AX85" s="142">
        <v>176</v>
      </c>
      <c r="AY85" s="142">
        <v>88</v>
      </c>
      <c r="AZ85" s="142">
        <v>160</v>
      </c>
      <c r="BA85" s="142">
        <v>744</v>
      </c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</row>
    <row r="86" spans="1:142" s="41" customFormat="1">
      <c r="A86" s="239">
        <f t="shared" si="60"/>
        <v>85</v>
      </c>
      <c r="B86" s="440"/>
      <c r="C86" s="440"/>
      <c r="D86" s="440"/>
      <c r="E86" s="459"/>
      <c r="F86" s="440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32"/>
      <c r="W86" s="32"/>
      <c r="X86" s="32"/>
      <c r="Y86" s="284"/>
      <c r="Z86" s="32"/>
      <c r="AA86" s="32"/>
      <c r="AB86" s="32"/>
      <c r="AC86" s="32"/>
      <c r="AD86" s="32"/>
      <c r="AE86" s="32"/>
      <c r="AF86" s="321"/>
      <c r="AG86" s="8"/>
      <c r="AH86" s="8"/>
      <c r="AM86" s="27">
        <f t="shared" si="64"/>
        <v>43862</v>
      </c>
      <c r="AN86" s="41" t="str">
        <f t="shared" si="54"/>
        <v>cn</v>
      </c>
      <c r="AO86" s="41">
        <f t="shared" si="65"/>
        <v>92</v>
      </c>
      <c r="AP86" s="41">
        <f t="shared" si="55"/>
        <v>111</v>
      </c>
      <c r="AQ86" s="41">
        <f t="shared" si="66"/>
        <v>86</v>
      </c>
      <c r="AR86" s="41" t="str">
        <f t="shared" si="81"/>
        <v>ch</v>
      </c>
      <c r="AT86" s="140">
        <v>43101</v>
      </c>
      <c r="AU86" s="143">
        <v>352</v>
      </c>
      <c r="AV86" s="143">
        <v>392</v>
      </c>
      <c r="AW86" s="143">
        <v>528</v>
      </c>
      <c r="AX86" s="143">
        <v>144</v>
      </c>
      <c r="AY86" s="143">
        <v>72</v>
      </c>
      <c r="AZ86" s="143">
        <v>176</v>
      </c>
      <c r="BA86" s="143">
        <v>744</v>
      </c>
    </row>
    <row r="87" spans="1:142" s="41" customFormat="1">
      <c r="A87" s="239">
        <f t="shared" si="60"/>
        <v>86</v>
      </c>
      <c r="B87" s="440" t="s">
        <v>255</v>
      </c>
      <c r="C87" s="23" t="s">
        <v>76</v>
      </c>
      <c r="D87" s="23" t="s">
        <v>68</v>
      </c>
      <c r="E87" s="458"/>
      <c r="F87" s="23" t="s">
        <v>77</v>
      </c>
      <c r="G87" s="379" t="str">
        <f ca="1">+IF(ISERROR(AVERAGE(INDIRECT("'Prices'!"&amp;VLOOKUP(G$1,$AM$1:$AN$197,2,FALSE)&amp;$A87&amp;":"&amp;VLOOKUP(DATE(YEAR(G$1),12,1),$AM$1:$AN$197,2,FALSE)&amp;$A87))),"",AVERAGE(INDIRECT("'Prices'!"&amp;VLOOKUP(G$1,$AM$1:$AN$197,2,FALSE)&amp;$A87&amp;":"&amp;VLOOKUP(DATE(YEAR(G$1),12,1),$AM$1:$AN$197,2,FALSE)&amp;$A87)))</f>
        <v/>
      </c>
      <c r="H87" s="379" t="str">
        <f t="shared" ref="H87:U89" ca="1" si="82">+IF(ISERROR(AVERAGE(INDIRECT("'Prices'!"&amp;VLOOKUP(H$1,$AM$1:$AN$197,2,FALSE)&amp;$A87&amp;":"&amp;VLOOKUP(DATE(YEAR(H$1),12,1),$AM$1:$AN$197,2,FALSE)&amp;$A87))),"",AVERAGE(INDIRECT("'Prices'!"&amp;VLOOKUP(H$1,$AM$1:$AN$197,2,FALSE)&amp;$A87&amp;":"&amp;VLOOKUP(DATE(YEAR(H$1),12,1),$AM$1:$AN$197,2,FALSE)&amp;$A87)))</f>
        <v/>
      </c>
      <c r="I87" s="379" t="str">
        <f t="shared" ca="1" si="82"/>
        <v/>
      </c>
      <c r="J87" s="379" t="str">
        <f t="shared" ca="1" si="82"/>
        <v/>
      </c>
      <c r="K87" s="379" t="str">
        <f t="shared" ca="1" si="82"/>
        <v/>
      </c>
      <c r="L87" s="379" t="str">
        <f t="shared" ca="1" si="82"/>
        <v/>
      </c>
      <c r="M87" s="379" t="str">
        <f t="shared" ca="1" si="82"/>
        <v/>
      </c>
      <c r="N87" s="379" t="str">
        <f t="shared" ca="1" si="82"/>
        <v/>
      </c>
      <c r="O87" s="379" t="str">
        <f t="shared" ca="1" si="82"/>
        <v/>
      </c>
      <c r="P87" s="379" t="str">
        <f t="shared" ca="1" si="82"/>
        <v/>
      </c>
      <c r="Q87" s="379" t="str">
        <f t="shared" ca="1" si="82"/>
        <v/>
      </c>
      <c r="R87" s="379" t="str">
        <f t="shared" ca="1" si="82"/>
        <v/>
      </c>
      <c r="S87" s="379" t="str">
        <f t="shared" ca="1" si="82"/>
        <v/>
      </c>
      <c r="T87" s="379" t="str">
        <f t="shared" ca="1" si="82"/>
        <v/>
      </c>
      <c r="U87" s="379" t="str">
        <f t="shared" ca="1" si="82"/>
        <v/>
      </c>
      <c r="V87" s="32"/>
      <c r="W87" s="32"/>
      <c r="X87" s="32"/>
      <c r="Y87" s="284"/>
      <c r="Z87" s="32"/>
      <c r="AA87" s="32"/>
      <c r="AB87" s="32"/>
      <c r="AC87" s="32"/>
      <c r="AD87" s="32"/>
      <c r="AE87" s="32"/>
      <c r="AF87" s="321"/>
      <c r="AG87" s="8"/>
      <c r="AH87" s="8"/>
      <c r="AM87" s="27">
        <f t="shared" si="64"/>
        <v>43891</v>
      </c>
      <c r="AN87" s="41" t="str">
        <f t="shared" ref="AN87:AN118" si="83">+VLOOKUP(AO87,$AQ$1:$AR$197,2,FALSE)</f>
        <v>co</v>
      </c>
      <c r="AO87" s="41">
        <f t="shared" si="65"/>
        <v>93</v>
      </c>
      <c r="AP87" s="41">
        <f t="shared" ref="AP87:AP107" si="84">+MATCH(AM87,$AT$1:$AT$121)</f>
        <v>112</v>
      </c>
      <c r="AQ87" s="41">
        <f t="shared" si="66"/>
        <v>87</v>
      </c>
      <c r="AR87" s="41" t="str">
        <f t="shared" si="81"/>
        <v>ci</v>
      </c>
      <c r="AT87" s="140">
        <v>43132</v>
      </c>
      <c r="AU87" s="143">
        <v>320</v>
      </c>
      <c r="AV87" s="143">
        <v>352</v>
      </c>
      <c r="AW87" s="143">
        <v>480</v>
      </c>
      <c r="AX87" s="143">
        <v>128</v>
      </c>
      <c r="AY87" s="143">
        <v>64</v>
      </c>
      <c r="AZ87" s="143">
        <v>160</v>
      </c>
      <c r="BA87" s="143">
        <v>672</v>
      </c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</row>
    <row r="88" spans="1:142" s="41" customFormat="1">
      <c r="A88" s="239">
        <f t="shared" si="60"/>
        <v>87</v>
      </c>
      <c r="B88" s="440" t="s">
        <v>255</v>
      </c>
      <c r="C88" s="23" t="s">
        <v>76</v>
      </c>
      <c r="D88" s="23" t="s">
        <v>68</v>
      </c>
      <c r="E88" s="458"/>
      <c r="F88" s="23" t="s">
        <v>78</v>
      </c>
      <c r="G88" s="379" t="str">
        <f t="shared" ref="G88:G89" ca="1" si="85">+IF(ISERROR(AVERAGE(INDIRECT("'Prices'!"&amp;VLOOKUP(G$1,$AM$1:$AN$197,2,FALSE)&amp;$A88&amp;":"&amp;VLOOKUP(DATE(YEAR(G$1),12,1),$AM$1:$AN$197,2,FALSE)&amp;$A88))),"",AVERAGE(INDIRECT("'Prices'!"&amp;VLOOKUP(G$1,$AM$1:$AN$197,2,FALSE)&amp;$A88&amp;":"&amp;VLOOKUP(DATE(YEAR(G$1),12,1),$AM$1:$AN$197,2,FALSE)&amp;$A88)))</f>
        <v/>
      </c>
      <c r="H88" s="379" t="str">
        <f t="shared" ca="1" si="82"/>
        <v/>
      </c>
      <c r="I88" s="379" t="str">
        <f t="shared" ca="1" si="82"/>
        <v/>
      </c>
      <c r="J88" s="379" t="str">
        <f t="shared" ca="1" si="82"/>
        <v/>
      </c>
      <c r="K88" s="379" t="str">
        <f t="shared" ca="1" si="82"/>
        <v/>
      </c>
      <c r="L88" s="379" t="str">
        <f t="shared" ca="1" si="82"/>
        <v/>
      </c>
      <c r="M88" s="379" t="str">
        <f t="shared" ca="1" si="82"/>
        <v/>
      </c>
      <c r="N88" s="379" t="str">
        <f t="shared" ca="1" si="82"/>
        <v/>
      </c>
      <c r="O88" s="379" t="str">
        <f t="shared" ca="1" si="82"/>
        <v/>
      </c>
      <c r="P88" s="379" t="str">
        <f t="shared" ca="1" si="82"/>
        <v/>
      </c>
      <c r="Q88" s="379" t="str">
        <f t="shared" ca="1" si="82"/>
        <v/>
      </c>
      <c r="R88" s="379" t="str">
        <f t="shared" ca="1" si="82"/>
        <v/>
      </c>
      <c r="S88" s="379" t="str">
        <f t="shared" ca="1" si="82"/>
        <v/>
      </c>
      <c r="T88" s="379" t="str">
        <f t="shared" ca="1" si="82"/>
        <v/>
      </c>
      <c r="U88" s="379" t="str">
        <f t="shared" ca="1" si="82"/>
        <v/>
      </c>
      <c r="V88" s="32"/>
      <c r="W88" s="32"/>
      <c r="X88" s="32"/>
      <c r="Y88" s="284"/>
      <c r="Z88" s="32"/>
      <c r="AA88" s="32"/>
      <c r="AB88" s="32"/>
      <c r="AC88" s="32"/>
      <c r="AD88" s="32"/>
      <c r="AE88" s="32"/>
      <c r="AF88" s="321"/>
      <c r="AG88" s="8"/>
      <c r="AH88" s="8"/>
      <c r="AM88" s="27">
        <f t="shared" si="64"/>
        <v>43922</v>
      </c>
      <c r="AN88" s="41" t="str">
        <f t="shared" si="83"/>
        <v>cp</v>
      </c>
      <c r="AO88" s="41">
        <f t="shared" si="65"/>
        <v>94</v>
      </c>
      <c r="AP88" s="41">
        <f t="shared" si="84"/>
        <v>113</v>
      </c>
      <c r="AQ88" s="41">
        <f t="shared" si="66"/>
        <v>88</v>
      </c>
      <c r="AR88" s="41" t="str">
        <f t="shared" si="81"/>
        <v>cj</v>
      </c>
      <c r="AT88" s="140">
        <v>43160</v>
      </c>
      <c r="AU88" s="143">
        <v>352</v>
      </c>
      <c r="AV88" s="143">
        <v>392</v>
      </c>
      <c r="AW88" s="143">
        <v>528</v>
      </c>
      <c r="AX88" s="143">
        <v>144</v>
      </c>
      <c r="AY88" s="143">
        <v>72</v>
      </c>
      <c r="AZ88" s="143">
        <v>176</v>
      </c>
      <c r="BA88" s="143">
        <v>744</v>
      </c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</row>
    <row r="89" spans="1:142" s="41" customFormat="1">
      <c r="A89" s="239">
        <f t="shared" si="60"/>
        <v>88</v>
      </c>
      <c r="B89" s="440" t="s">
        <v>255</v>
      </c>
      <c r="C89" s="23" t="s">
        <v>76</v>
      </c>
      <c r="D89" s="23" t="s">
        <v>68</v>
      </c>
      <c r="E89" s="458" t="s">
        <v>263</v>
      </c>
      <c r="F89" s="23" t="s">
        <v>79</v>
      </c>
      <c r="G89" s="379" t="str">
        <f t="shared" ca="1" si="85"/>
        <v/>
      </c>
      <c r="H89" s="379" t="str">
        <f t="shared" ca="1" si="82"/>
        <v/>
      </c>
      <c r="I89" s="379" t="str">
        <f t="shared" ca="1" si="82"/>
        <v/>
      </c>
      <c r="J89" s="379" t="str">
        <f t="shared" ca="1" si="82"/>
        <v/>
      </c>
      <c r="K89" s="379" t="str">
        <f t="shared" ca="1" si="82"/>
        <v/>
      </c>
      <c r="L89" s="379" t="str">
        <f t="shared" ca="1" si="82"/>
        <v/>
      </c>
      <c r="M89" s="379" t="str">
        <f t="shared" ca="1" si="82"/>
        <v/>
      </c>
      <c r="N89" s="379" t="str">
        <f t="shared" ca="1" si="82"/>
        <v/>
      </c>
      <c r="O89" s="379" t="str">
        <f t="shared" ca="1" si="82"/>
        <v/>
      </c>
      <c r="P89" s="379" t="str">
        <f t="shared" ca="1" si="82"/>
        <v/>
      </c>
      <c r="Q89" s="379" t="str">
        <f t="shared" ca="1" si="82"/>
        <v/>
      </c>
      <c r="R89" s="379" t="str">
        <f t="shared" ca="1" si="82"/>
        <v/>
      </c>
      <c r="S89" s="379" t="str">
        <f t="shared" ca="1" si="82"/>
        <v/>
      </c>
      <c r="T89" s="379" t="str">
        <f t="shared" ca="1" si="82"/>
        <v/>
      </c>
      <c r="U89" s="379" t="str">
        <f t="shared" ca="1" si="82"/>
        <v/>
      </c>
      <c r="V89" s="32"/>
      <c r="W89" s="32"/>
      <c r="X89" s="32"/>
      <c r="Y89" s="284"/>
      <c r="Z89" s="32"/>
      <c r="AA89" s="32"/>
      <c r="AB89" s="32"/>
      <c r="AC89" s="32"/>
      <c r="AD89" s="32"/>
      <c r="AE89" s="32"/>
      <c r="AF89" s="321"/>
      <c r="AG89" s="8"/>
      <c r="AH89" s="8"/>
      <c r="AM89" s="27">
        <f t="shared" si="64"/>
        <v>43952</v>
      </c>
      <c r="AN89" s="41" t="str">
        <f t="shared" si="83"/>
        <v>cq</v>
      </c>
      <c r="AO89" s="41">
        <f t="shared" si="65"/>
        <v>95</v>
      </c>
      <c r="AP89" s="41">
        <f t="shared" si="84"/>
        <v>114</v>
      </c>
      <c r="AQ89" s="41">
        <f t="shared" si="66"/>
        <v>89</v>
      </c>
      <c r="AR89" s="41" t="str">
        <f t="shared" si="81"/>
        <v>ck</v>
      </c>
      <c r="AT89" s="140">
        <v>43191</v>
      </c>
      <c r="AU89" s="143">
        <v>336</v>
      </c>
      <c r="AV89" s="143">
        <v>384</v>
      </c>
      <c r="AW89" s="143">
        <v>504</v>
      </c>
      <c r="AX89" s="143">
        <v>144</v>
      </c>
      <c r="AY89" s="143">
        <v>72</v>
      </c>
      <c r="AZ89" s="143">
        <v>168</v>
      </c>
      <c r="BA89" s="143">
        <v>720</v>
      </c>
      <c r="BB89" s="211"/>
      <c r="BC89" s="211"/>
      <c r="BD89" s="211"/>
      <c r="BE89" s="211"/>
      <c r="BF89" s="211"/>
      <c r="BG89" s="211"/>
      <c r="BH89" s="211"/>
      <c r="BI89" s="211"/>
      <c r="BJ89" s="211"/>
      <c r="BK89" s="211"/>
      <c r="BL89" s="211"/>
      <c r="BM89" s="211"/>
      <c r="BN89" s="211"/>
      <c r="BO89" s="211"/>
      <c r="BP89" s="211"/>
      <c r="BQ89" s="211"/>
      <c r="BR89" s="211"/>
      <c r="BS89" s="211"/>
      <c r="BT89" s="211"/>
      <c r="BU89" s="211"/>
      <c r="BV89" s="211"/>
      <c r="BW89" s="211"/>
      <c r="BX89" s="211"/>
      <c r="BY89" s="211"/>
      <c r="BZ89" s="211"/>
      <c r="CA89" s="211"/>
      <c r="CB89" s="211"/>
      <c r="CC89" s="211"/>
      <c r="CD89" s="211"/>
      <c r="CE89" s="211"/>
      <c r="CF89" s="211"/>
      <c r="CG89" s="211"/>
      <c r="CH89" s="211"/>
      <c r="CI89" s="211"/>
      <c r="CJ89" s="211"/>
      <c r="CK89" s="211"/>
      <c r="CL89" s="211"/>
      <c r="CM89" s="211"/>
      <c r="CN89" s="211"/>
      <c r="CO89" s="211"/>
      <c r="CP89" s="211"/>
      <c r="CQ89" s="211"/>
      <c r="CR89" s="211"/>
      <c r="CS89" s="211"/>
      <c r="CT89" s="211"/>
      <c r="CU89" s="211"/>
      <c r="CV89" s="211"/>
      <c r="CW89" s="211"/>
      <c r="CX89" s="211"/>
      <c r="CY89" s="211"/>
      <c r="CZ89" s="211"/>
      <c r="DA89" s="211"/>
      <c r="DB89" s="211"/>
      <c r="DC89" s="211"/>
      <c r="DD89" s="211"/>
      <c r="DE89" s="211"/>
      <c r="DF89" s="211"/>
      <c r="DG89" s="211"/>
      <c r="DH89" s="211"/>
      <c r="DI89" s="211"/>
      <c r="DJ89" s="211"/>
      <c r="DK89" s="211"/>
      <c r="DL89" s="211"/>
      <c r="DM89" s="211"/>
      <c r="DN89" s="211"/>
      <c r="DO89" s="211"/>
      <c r="DP89" s="211"/>
      <c r="DQ89" s="211"/>
      <c r="DR89" s="211"/>
      <c r="DS89" s="211"/>
      <c r="DT89" s="211"/>
      <c r="DU89" s="211"/>
      <c r="DV89" s="211"/>
      <c r="DW89" s="211"/>
      <c r="DX89" s="211"/>
      <c r="DY89" s="211"/>
      <c r="DZ89" s="211"/>
      <c r="EA89" s="211"/>
      <c r="EB89" s="211"/>
      <c r="EC89" s="211"/>
      <c r="ED89" s="211"/>
      <c r="EE89" s="211"/>
      <c r="EF89" s="211"/>
      <c r="EG89" s="211"/>
      <c r="EH89" s="211"/>
      <c r="EI89" s="211"/>
      <c r="EJ89" s="211"/>
      <c r="EK89" s="211"/>
      <c r="EL89" s="211"/>
    </row>
    <row r="90" spans="1:142" s="41" customFormat="1">
      <c r="A90" s="239">
        <f t="shared" si="60"/>
        <v>89</v>
      </c>
      <c r="B90" s="440"/>
      <c r="C90" s="443"/>
      <c r="D90" s="443"/>
      <c r="E90" s="460"/>
      <c r="F90" s="443"/>
      <c r="G90" s="45"/>
      <c r="H90" s="45"/>
      <c r="I90" s="45"/>
      <c r="J90" s="45"/>
      <c r="K90" s="462"/>
      <c r="L90" s="462"/>
      <c r="M90" s="462"/>
      <c r="N90" s="462"/>
      <c r="O90" s="462"/>
      <c r="P90" s="462"/>
      <c r="Q90" s="462"/>
      <c r="R90" s="462"/>
      <c r="S90" s="462"/>
      <c r="T90" s="462"/>
      <c r="U90" s="462"/>
      <c r="V90" s="32"/>
      <c r="W90" s="32"/>
      <c r="X90" s="32"/>
      <c r="Y90" s="284"/>
      <c r="Z90" s="32"/>
      <c r="AA90" s="32"/>
      <c r="AB90" s="32"/>
      <c r="AC90" s="32"/>
      <c r="AD90" s="32"/>
      <c r="AE90" s="32"/>
      <c r="AF90" s="321"/>
      <c r="AG90" s="8"/>
      <c r="AH90" s="8"/>
      <c r="AM90" s="27">
        <f t="shared" si="64"/>
        <v>43983</v>
      </c>
      <c r="AN90" s="41" t="str">
        <f t="shared" si="83"/>
        <v>cr</v>
      </c>
      <c r="AO90" s="41">
        <f t="shared" si="65"/>
        <v>96</v>
      </c>
      <c r="AP90" s="41">
        <f t="shared" si="84"/>
        <v>115</v>
      </c>
      <c r="AQ90" s="41">
        <f t="shared" si="66"/>
        <v>90</v>
      </c>
      <c r="AR90" s="41" t="str">
        <f t="shared" si="81"/>
        <v>cl</v>
      </c>
      <c r="AT90" s="140">
        <v>43221</v>
      </c>
      <c r="AU90" s="143">
        <v>352</v>
      </c>
      <c r="AV90" s="143">
        <v>392</v>
      </c>
      <c r="AW90" s="143">
        <v>528</v>
      </c>
      <c r="AX90" s="143">
        <v>144</v>
      </c>
      <c r="AY90" s="143">
        <v>72</v>
      </c>
      <c r="AZ90" s="143">
        <v>176</v>
      </c>
      <c r="BA90" s="143">
        <v>744</v>
      </c>
      <c r="BB90" s="211"/>
      <c r="BC90" s="211"/>
      <c r="BD90" s="211"/>
      <c r="BE90" s="211"/>
      <c r="BF90" s="211"/>
      <c r="BG90" s="211"/>
      <c r="BH90" s="211"/>
      <c r="BI90" s="211"/>
      <c r="BJ90" s="211"/>
      <c r="BK90" s="211"/>
      <c r="BL90" s="211"/>
      <c r="BM90" s="211"/>
      <c r="BN90" s="211"/>
      <c r="BO90" s="211"/>
      <c r="BP90" s="211"/>
      <c r="BQ90" s="211"/>
      <c r="BR90" s="211"/>
      <c r="BS90" s="211"/>
      <c r="BT90" s="211"/>
      <c r="BU90" s="211"/>
      <c r="BV90" s="211"/>
      <c r="BW90" s="211"/>
      <c r="BX90" s="211"/>
      <c r="BY90" s="211"/>
      <c r="BZ90" s="211"/>
      <c r="CA90" s="211"/>
      <c r="CB90" s="211"/>
      <c r="CC90" s="211"/>
      <c r="CD90" s="211"/>
      <c r="CE90" s="211"/>
      <c r="CF90" s="211"/>
      <c r="CG90" s="211"/>
      <c r="CH90" s="211"/>
      <c r="CI90" s="211"/>
      <c r="CJ90" s="211"/>
      <c r="CK90" s="211"/>
      <c r="CL90" s="211"/>
      <c r="CM90" s="211"/>
      <c r="CN90" s="211"/>
      <c r="CO90" s="211"/>
      <c r="CP90" s="211"/>
      <c r="CQ90" s="211"/>
      <c r="CR90" s="211"/>
      <c r="CS90" s="211"/>
      <c r="CT90" s="211"/>
      <c r="CU90" s="211"/>
      <c r="CV90" s="211"/>
      <c r="CW90" s="211"/>
      <c r="CX90" s="211"/>
      <c r="CY90" s="211"/>
      <c r="CZ90" s="211"/>
      <c r="DA90" s="211"/>
      <c r="DB90" s="211"/>
      <c r="DC90" s="211"/>
      <c r="DD90" s="211"/>
      <c r="DE90" s="211"/>
      <c r="DF90" s="211"/>
      <c r="DG90" s="211"/>
      <c r="DH90" s="211"/>
      <c r="DI90" s="211"/>
      <c r="DJ90" s="211"/>
      <c r="DK90" s="211"/>
      <c r="DL90" s="211"/>
      <c r="DM90" s="211"/>
      <c r="DN90" s="211"/>
      <c r="DO90" s="211"/>
      <c r="DP90" s="211"/>
      <c r="DQ90" s="211"/>
      <c r="DR90" s="211"/>
      <c r="DS90" s="211"/>
      <c r="DT90" s="211"/>
      <c r="DU90" s="211"/>
      <c r="DV90" s="211"/>
      <c r="DW90" s="211"/>
      <c r="DX90" s="211"/>
      <c r="DY90" s="211"/>
      <c r="DZ90" s="211"/>
      <c r="EA90" s="211"/>
      <c r="EB90" s="211"/>
      <c r="EC90" s="211"/>
      <c r="ED90" s="211"/>
      <c r="EE90" s="211"/>
      <c r="EF90" s="211"/>
      <c r="EG90" s="211"/>
      <c r="EH90" s="211"/>
      <c r="EI90" s="211"/>
      <c r="EJ90" s="211"/>
      <c r="EK90" s="211"/>
      <c r="EL90" s="211"/>
    </row>
    <row r="91" spans="1:142">
      <c r="A91" s="239">
        <f t="shared" si="60"/>
        <v>90</v>
      </c>
      <c r="B91" s="440" t="s">
        <v>256</v>
      </c>
      <c r="C91" s="23" t="s">
        <v>76</v>
      </c>
      <c r="D91" s="23" t="s">
        <v>68</v>
      </c>
      <c r="E91" s="458"/>
      <c r="F91" s="23" t="s">
        <v>77</v>
      </c>
      <c r="G91" s="379" t="str">
        <f ca="1">+IF(ISERROR(AVERAGE(INDIRECT("'Prices'!"&amp;VLOOKUP(G$1,$AM$1:$AN$197,2,FALSE)&amp;$A91&amp;":"&amp;VLOOKUP(DATE(YEAR(G$1),12,1),$AM$1:$AN$197,2,FALSE)&amp;$A91))),"",AVERAGE(INDIRECT("'Prices'!"&amp;VLOOKUP(G$1,$AM$1:$AN$197,2,FALSE)&amp;$A91&amp;":"&amp;VLOOKUP(DATE(YEAR(G$1),12,1),$AM$1:$AN$197,2,FALSE)&amp;$A91)))</f>
        <v/>
      </c>
      <c r="H91" s="379" t="str">
        <f t="shared" ref="H91:U93" ca="1" si="86">+IF(ISERROR(AVERAGE(INDIRECT("'Prices'!"&amp;VLOOKUP(H$1,$AM$1:$AN$197,2,FALSE)&amp;$A91&amp;":"&amp;VLOOKUP(DATE(YEAR(H$1),12,1),$AM$1:$AN$197,2,FALSE)&amp;$A91))),"",AVERAGE(INDIRECT("'Prices'!"&amp;VLOOKUP(H$1,$AM$1:$AN$197,2,FALSE)&amp;$A91&amp;":"&amp;VLOOKUP(DATE(YEAR(H$1),12,1),$AM$1:$AN$197,2,FALSE)&amp;$A91)))</f>
        <v/>
      </c>
      <c r="I91" s="379" t="str">
        <f t="shared" ca="1" si="86"/>
        <v/>
      </c>
      <c r="J91" s="379" t="str">
        <f t="shared" ca="1" si="86"/>
        <v/>
      </c>
      <c r="K91" s="379" t="str">
        <f t="shared" ca="1" si="86"/>
        <v/>
      </c>
      <c r="L91" s="379" t="str">
        <f t="shared" ca="1" si="86"/>
        <v/>
      </c>
      <c r="M91" s="379" t="str">
        <f t="shared" ca="1" si="86"/>
        <v/>
      </c>
      <c r="N91" s="379" t="str">
        <f t="shared" ca="1" si="86"/>
        <v/>
      </c>
      <c r="O91" s="379" t="str">
        <f t="shared" ca="1" si="86"/>
        <v/>
      </c>
      <c r="P91" s="379" t="str">
        <f t="shared" ca="1" si="86"/>
        <v/>
      </c>
      <c r="Q91" s="379" t="str">
        <f t="shared" ca="1" si="86"/>
        <v/>
      </c>
      <c r="R91" s="379" t="str">
        <f t="shared" ca="1" si="86"/>
        <v/>
      </c>
      <c r="S91" s="379" t="str">
        <f t="shared" ca="1" si="86"/>
        <v/>
      </c>
      <c r="T91" s="379" t="str">
        <f t="shared" ca="1" si="86"/>
        <v/>
      </c>
      <c r="U91" s="379" t="str">
        <f t="shared" ca="1" si="86"/>
        <v/>
      </c>
      <c r="Y91" s="284"/>
      <c r="AF91" s="321"/>
      <c r="AM91" s="27">
        <f t="shared" si="64"/>
        <v>44013</v>
      </c>
      <c r="AN91" s="41" t="str">
        <f t="shared" si="83"/>
        <v>cs</v>
      </c>
      <c r="AO91" s="41">
        <f t="shared" si="65"/>
        <v>97</v>
      </c>
      <c r="AP91" s="41">
        <f t="shared" si="84"/>
        <v>116</v>
      </c>
      <c r="AQ91" s="41">
        <f t="shared" si="66"/>
        <v>91</v>
      </c>
      <c r="AR91" s="41" t="str">
        <f t="shared" si="81"/>
        <v>cm</v>
      </c>
      <c r="AT91" s="140">
        <v>43252</v>
      </c>
      <c r="AU91" s="143">
        <v>336</v>
      </c>
      <c r="AV91" s="143">
        <v>384</v>
      </c>
      <c r="AW91" s="143">
        <v>504</v>
      </c>
      <c r="AX91" s="143">
        <v>144</v>
      </c>
      <c r="AY91" s="143">
        <v>72</v>
      </c>
      <c r="AZ91" s="143">
        <v>168</v>
      </c>
      <c r="BA91" s="143">
        <v>720</v>
      </c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1"/>
      <c r="EI91" s="41"/>
      <c r="EJ91" s="41"/>
      <c r="EK91" s="41"/>
      <c r="EL91" s="41"/>
    </row>
    <row r="92" spans="1:142">
      <c r="A92" s="239">
        <f t="shared" si="60"/>
        <v>91</v>
      </c>
      <c r="B92" s="440" t="s">
        <v>256</v>
      </c>
      <c r="C92" s="23" t="s">
        <v>76</v>
      </c>
      <c r="D92" s="23" t="s">
        <v>68</v>
      </c>
      <c r="E92" s="458"/>
      <c r="F92" s="23" t="s">
        <v>78</v>
      </c>
      <c r="G92" s="379" t="str">
        <f t="shared" ref="G92:G93" ca="1" si="87">+IF(ISERROR(AVERAGE(INDIRECT("'Prices'!"&amp;VLOOKUP(G$1,$AM$1:$AN$197,2,FALSE)&amp;$A92&amp;":"&amp;VLOOKUP(DATE(YEAR(G$1),12,1),$AM$1:$AN$197,2,FALSE)&amp;$A92))),"",AVERAGE(INDIRECT("'Prices'!"&amp;VLOOKUP(G$1,$AM$1:$AN$197,2,FALSE)&amp;$A92&amp;":"&amp;VLOOKUP(DATE(YEAR(G$1),12,1),$AM$1:$AN$197,2,FALSE)&amp;$A92)))</f>
        <v/>
      </c>
      <c r="H92" s="379" t="str">
        <f t="shared" ca="1" si="86"/>
        <v/>
      </c>
      <c r="I92" s="379" t="str">
        <f t="shared" ca="1" si="86"/>
        <v/>
      </c>
      <c r="J92" s="379" t="str">
        <f t="shared" ca="1" si="86"/>
        <v/>
      </c>
      <c r="K92" s="379" t="str">
        <f t="shared" ca="1" si="86"/>
        <v/>
      </c>
      <c r="L92" s="379" t="str">
        <f t="shared" ca="1" si="86"/>
        <v/>
      </c>
      <c r="M92" s="379" t="str">
        <f t="shared" ca="1" si="86"/>
        <v/>
      </c>
      <c r="N92" s="379" t="str">
        <f t="shared" ca="1" si="86"/>
        <v/>
      </c>
      <c r="O92" s="379" t="str">
        <f t="shared" ca="1" si="86"/>
        <v/>
      </c>
      <c r="P92" s="379" t="str">
        <f t="shared" ca="1" si="86"/>
        <v/>
      </c>
      <c r="Q92" s="379" t="str">
        <f t="shared" ca="1" si="86"/>
        <v/>
      </c>
      <c r="R92" s="379" t="str">
        <f t="shared" ca="1" si="86"/>
        <v/>
      </c>
      <c r="S92" s="379" t="str">
        <f t="shared" ca="1" si="86"/>
        <v/>
      </c>
      <c r="T92" s="379" t="str">
        <f t="shared" ca="1" si="86"/>
        <v/>
      </c>
      <c r="U92" s="379" t="str">
        <f t="shared" ca="1" si="86"/>
        <v/>
      </c>
      <c r="Y92" s="284"/>
      <c r="AF92" s="321"/>
      <c r="AM92" s="27">
        <f t="shared" si="64"/>
        <v>44044</v>
      </c>
      <c r="AN92" s="41" t="str">
        <f t="shared" si="83"/>
        <v>ct</v>
      </c>
      <c r="AO92" s="41">
        <f t="shared" si="65"/>
        <v>98</v>
      </c>
      <c r="AP92" s="41">
        <f t="shared" si="84"/>
        <v>117</v>
      </c>
      <c r="AQ92" s="41">
        <f t="shared" si="66"/>
        <v>92</v>
      </c>
      <c r="AR92" s="41" t="str">
        <f t="shared" si="81"/>
        <v>cn</v>
      </c>
      <c r="AT92" s="140">
        <v>43282</v>
      </c>
      <c r="AU92" s="143">
        <v>336</v>
      </c>
      <c r="AV92" s="143">
        <v>408</v>
      </c>
      <c r="AW92" s="143">
        <v>504</v>
      </c>
      <c r="AX92" s="143">
        <v>160</v>
      </c>
      <c r="AY92" s="143">
        <v>80</v>
      </c>
      <c r="AZ92" s="143">
        <v>168</v>
      </c>
      <c r="BA92" s="143">
        <v>744</v>
      </c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1"/>
      <c r="EI92" s="41"/>
      <c r="EJ92" s="41"/>
      <c r="EK92" s="41"/>
      <c r="EL92" s="41"/>
    </row>
    <row r="93" spans="1:142">
      <c r="A93" s="239">
        <f t="shared" si="60"/>
        <v>92</v>
      </c>
      <c r="B93" s="440" t="s">
        <v>256</v>
      </c>
      <c r="C93" s="23" t="s">
        <v>76</v>
      </c>
      <c r="D93" s="23" t="s">
        <v>68</v>
      </c>
      <c r="E93" s="458" t="s">
        <v>263</v>
      </c>
      <c r="F93" s="23" t="s">
        <v>79</v>
      </c>
      <c r="G93" s="379" t="str">
        <f t="shared" ca="1" si="87"/>
        <v/>
      </c>
      <c r="H93" s="379" t="str">
        <f t="shared" ca="1" si="86"/>
        <v/>
      </c>
      <c r="I93" s="379" t="str">
        <f t="shared" ca="1" si="86"/>
        <v/>
      </c>
      <c r="J93" s="379" t="str">
        <f t="shared" ca="1" si="86"/>
        <v/>
      </c>
      <c r="K93" s="379" t="str">
        <f t="shared" ca="1" si="86"/>
        <v/>
      </c>
      <c r="L93" s="379" t="str">
        <f t="shared" ca="1" si="86"/>
        <v/>
      </c>
      <c r="M93" s="379" t="str">
        <f t="shared" ca="1" si="86"/>
        <v/>
      </c>
      <c r="N93" s="379" t="str">
        <f t="shared" ca="1" si="86"/>
        <v/>
      </c>
      <c r="O93" s="379" t="str">
        <f t="shared" ca="1" si="86"/>
        <v/>
      </c>
      <c r="P93" s="379" t="str">
        <f t="shared" ca="1" si="86"/>
        <v/>
      </c>
      <c r="Q93" s="379" t="str">
        <f t="shared" ca="1" si="86"/>
        <v/>
      </c>
      <c r="R93" s="379" t="str">
        <f t="shared" ca="1" si="86"/>
        <v/>
      </c>
      <c r="S93" s="379" t="str">
        <f t="shared" ca="1" si="86"/>
        <v/>
      </c>
      <c r="T93" s="379" t="str">
        <f t="shared" ca="1" si="86"/>
        <v/>
      </c>
      <c r="U93" s="379" t="str">
        <f t="shared" ca="1" si="86"/>
        <v/>
      </c>
      <c r="Y93" s="284"/>
      <c r="AF93" s="321"/>
      <c r="AM93" s="27">
        <f t="shared" si="64"/>
        <v>44075</v>
      </c>
      <c r="AN93" s="41" t="str">
        <f t="shared" si="83"/>
        <v>cu</v>
      </c>
      <c r="AO93" s="41">
        <f t="shared" si="65"/>
        <v>99</v>
      </c>
      <c r="AP93" s="41">
        <f t="shared" si="84"/>
        <v>118</v>
      </c>
      <c r="AQ93" s="41">
        <f t="shared" si="66"/>
        <v>93</v>
      </c>
      <c r="AR93" s="41" t="str">
        <f t="shared" si="81"/>
        <v>co</v>
      </c>
      <c r="AT93" s="140">
        <v>43313</v>
      </c>
      <c r="AU93" s="143">
        <v>368</v>
      </c>
      <c r="AV93" s="143">
        <v>376</v>
      </c>
      <c r="AW93" s="143">
        <v>552</v>
      </c>
      <c r="AX93" s="143">
        <v>128</v>
      </c>
      <c r="AY93" s="143">
        <v>64</v>
      </c>
      <c r="AZ93" s="143">
        <v>184</v>
      </c>
      <c r="BA93" s="143">
        <v>744</v>
      </c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  <c r="DY93" s="41"/>
      <c r="DZ93" s="41"/>
      <c r="EA93" s="41"/>
      <c r="EB93" s="41"/>
      <c r="EC93" s="41"/>
      <c r="ED93" s="41"/>
      <c r="EE93" s="41"/>
      <c r="EF93" s="41"/>
      <c r="EG93" s="41"/>
      <c r="EH93" s="41"/>
      <c r="EI93" s="41"/>
      <c r="EJ93" s="41"/>
      <c r="EK93" s="41"/>
      <c r="EL93" s="41"/>
    </row>
    <row r="94" spans="1:142">
      <c r="A94" s="239">
        <f t="shared" si="60"/>
        <v>93</v>
      </c>
      <c r="B94" s="443"/>
      <c r="C94" s="443"/>
      <c r="D94" s="443"/>
      <c r="E94" s="460"/>
      <c r="F94" s="443"/>
      <c r="G94" s="398"/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Y94" s="284"/>
      <c r="AF94" s="321"/>
      <c r="AM94" s="27">
        <f t="shared" si="64"/>
        <v>44105</v>
      </c>
      <c r="AN94" s="41" t="str">
        <f t="shared" si="83"/>
        <v>cv</v>
      </c>
      <c r="AO94" s="41">
        <f t="shared" si="65"/>
        <v>100</v>
      </c>
      <c r="AP94" s="41">
        <f t="shared" si="84"/>
        <v>119</v>
      </c>
      <c r="AQ94" s="41">
        <f t="shared" si="66"/>
        <v>94</v>
      </c>
      <c r="AR94" s="41" t="str">
        <f t="shared" si="81"/>
        <v>cp</v>
      </c>
      <c r="AT94" s="140">
        <v>43344</v>
      </c>
      <c r="AU94" s="143">
        <v>304</v>
      </c>
      <c r="AV94" s="143">
        <v>416</v>
      </c>
      <c r="AW94" s="143">
        <v>456</v>
      </c>
      <c r="AX94" s="143">
        <v>176</v>
      </c>
      <c r="AY94" s="143">
        <v>88</v>
      </c>
      <c r="AZ94" s="143">
        <v>152</v>
      </c>
      <c r="BA94" s="143">
        <v>720</v>
      </c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</row>
    <row r="95" spans="1:142">
      <c r="A95" s="239">
        <f t="shared" si="60"/>
        <v>94</v>
      </c>
      <c r="B95" s="440" t="s">
        <v>257</v>
      </c>
      <c r="C95" s="23" t="s">
        <v>76</v>
      </c>
      <c r="D95" s="23" t="s">
        <v>68</v>
      </c>
      <c r="E95" s="458"/>
      <c r="F95" s="23" t="s">
        <v>77</v>
      </c>
      <c r="G95" s="379" t="str">
        <f ca="1">+IF(ISERROR(AVERAGE(INDIRECT("'Prices'!"&amp;VLOOKUP(G$1,$AM$1:$AN$197,2,FALSE)&amp;$A95&amp;":"&amp;VLOOKUP(DATE(YEAR(G$1),12,1),$AM$1:$AN$197,2,FALSE)&amp;$A95))),"",AVERAGE(INDIRECT("'Prices'!"&amp;VLOOKUP(G$1,$AM$1:$AN$197,2,FALSE)&amp;$A95&amp;":"&amp;VLOOKUP(DATE(YEAR(G$1),12,1),$AM$1:$AN$197,2,FALSE)&amp;$A95)))</f>
        <v/>
      </c>
      <c r="H95" s="379" t="str">
        <f t="shared" ref="H95:U97" ca="1" si="88">+IF(ISERROR(AVERAGE(INDIRECT("'Prices'!"&amp;VLOOKUP(H$1,$AM$1:$AN$197,2,FALSE)&amp;$A95&amp;":"&amp;VLOOKUP(DATE(YEAR(H$1),12,1),$AM$1:$AN$197,2,FALSE)&amp;$A95))),"",AVERAGE(INDIRECT("'Prices'!"&amp;VLOOKUP(H$1,$AM$1:$AN$197,2,FALSE)&amp;$A95&amp;":"&amp;VLOOKUP(DATE(YEAR(H$1),12,1),$AM$1:$AN$197,2,FALSE)&amp;$A95)))</f>
        <v/>
      </c>
      <c r="I95" s="379" t="str">
        <f t="shared" ca="1" si="88"/>
        <v/>
      </c>
      <c r="J95" s="379" t="str">
        <f t="shared" ca="1" si="88"/>
        <v/>
      </c>
      <c r="K95" s="379" t="str">
        <f t="shared" ca="1" si="88"/>
        <v/>
      </c>
      <c r="L95" s="379" t="str">
        <f t="shared" ca="1" si="88"/>
        <v/>
      </c>
      <c r="M95" s="379" t="str">
        <f t="shared" ca="1" si="88"/>
        <v/>
      </c>
      <c r="N95" s="379" t="str">
        <f t="shared" ca="1" si="88"/>
        <v/>
      </c>
      <c r="O95" s="379" t="str">
        <f t="shared" ca="1" si="88"/>
        <v/>
      </c>
      <c r="P95" s="379" t="str">
        <f t="shared" ca="1" si="88"/>
        <v/>
      </c>
      <c r="Q95" s="379" t="str">
        <f t="shared" ca="1" si="88"/>
        <v/>
      </c>
      <c r="R95" s="379" t="str">
        <f t="shared" ca="1" si="88"/>
        <v/>
      </c>
      <c r="S95" s="379" t="str">
        <f t="shared" ca="1" si="88"/>
        <v/>
      </c>
      <c r="T95" s="379" t="str">
        <f t="shared" ca="1" si="88"/>
        <v/>
      </c>
      <c r="U95" s="379" t="str">
        <f t="shared" ca="1" si="88"/>
        <v/>
      </c>
      <c r="Y95" s="284"/>
      <c r="AF95" s="321"/>
      <c r="AM95" s="27">
        <f t="shared" si="64"/>
        <v>44136</v>
      </c>
      <c r="AN95" s="41" t="str">
        <f t="shared" si="83"/>
        <v>cw</v>
      </c>
      <c r="AO95" s="41">
        <f t="shared" si="65"/>
        <v>101</v>
      </c>
      <c r="AP95" s="41">
        <f t="shared" si="84"/>
        <v>120</v>
      </c>
      <c r="AQ95" s="41">
        <f t="shared" si="66"/>
        <v>95</v>
      </c>
      <c r="AR95" s="41" t="str">
        <f t="shared" si="81"/>
        <v>cq</v>
      </c>
      <c r="AT95" s="140">
        <v>43374</v>
      </c>
      <c r="AU95" s="143">
        <v>368</v>
      </c>
      <c r="AV95" s="143">
        <v>376</v>
      </c>
      <c r="AW95" s="143">
        <v>552</v>
      </c>
      <c r="AX95" s="143">
        <v>128</v>
      </c>
      <c r="AY95" s="143">
        <v>64</v>
      </c>
      <c r="AZ95" s="143">
        <v>184</v>
      </c>
      <c r="BA95" s="143">
        <v>744</v>
      </c>
      <c r="BB95" s="212"/>
      <c r="BC95" s="212"/>
      <c r="BD95" s="212"/>
      <c r="BE95" s="212"/>
      <c r="BF95" s="212"/>
      <c r="BG95" s="212"/>
      <c r="BH95" s="212"/>
      <c r="BI95" s="212"/>
      <c r="BJ95" s="212"/>
      <c r="BK95" s="212"/>
      <c r="BL95" s="212"/>
      <c r="BM95" s="212"/>
      <c r="BN95" s="212"/>
      <c r="BO95" s="212"/>
      <c r="BP95" s="212"/>
      <c r="BQ95" s="212"/>
      <c r="BR95" s="212"/>
      <c r="BS95" s="212"/>
      <c r="BT95" s="212"/>
      <c r="BU95" s="212"/>
      <c r="BV95" s="212"/>
      <c r="BW95" s="212"/>
      <c r="BX95" s="212"/>
      <c r="BY95" s="212"/>
      <c r="BZ95" s="212"/>
      <c r="CA95" s="212"/>
      <c r="CB95" s="212"/>
      <c r="CC95" s="212"/>
      <c r="CD95" s="212"/>
      <c r="CE95" s="212"/>
      <c r="CF95" s="212"/>
      <c r="CG95" s="212"/>
      <c r="CH95" s="212"/>
      <c r="CI95" s="212"/>
      <c r="CJ95" s="212"/>
      <c r="CK95" s="212"/>
      <c r="CL95" s="212"/>
      <c r="CM95" s="212"/>
      <c r="CN95" s="212"/>
      <c r="CO95" s="212"/>
      <c r="CP95" s="212"/>
      <c r="CQ95" s="212"/>
      <c r="CR95" s="212"/>
      <c r="CS95" s="212"/>
      <c r="CT95" s="212"/>
      <c r="CU95" s="212"/>
      <c r="CV95" s="212"/>
      <c r="CW95" s="212"/>
      <c r="CX95" s="212"/>
      <c r="CY95" s="212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  <c r="DO95" s="212"/>
      <c r="DP95" s="212"/>
      <c r="DQ95" s="212"/>
      <c r="DR95" s="212"/>
      <c r="DS95" s="212"/>
      <c r="DT95" s="212"/>
      <c r="DU95" s="212"/>
      <c r="DV95" s="212"/>
      <c r="DW95" s="212"/>
      <c r="DX95" s="212"/>
      <c r="DY95" s="212"/>
      <c r="DZ95" s="212"/>
      <c r="EA95" s="212"/>
      <c r="EB95" s="212"/>
      <c r="EC95" s="212"/>
      <c r="ED95" s="212"/>
      <c r="EE95" s="212"/>
      <c r="EF95" s="212"/>
      <c r="EG95" s="212"/>
      <c r="EH95" s="212"/>
      <c r="EI95" s="212"/>
      <c r="EJ95" s="212"/>
      <c r="EK95" s="212"/>
      <c r="EL95" s="212"/>
    </row>
    <row r="96" spans="1:142">
      <c r="A96" s="239">
        <f t="shared" si="60"/>
        <v>95</v>
      </c>
      <c r="B96" s="440" t="s">
        <v>257</v>
      </c>
      <c r="C96" s="23" t="s">
        <v>76</v>
      </c>
      <c r="D96" s="23" t="s">
        <v>68</v>
      </c>
      <c r="E96" s="458"/>
      <c r="F96" s="23" t="s">
        <v>78</v>
      </c>
      <c r="G96" s="379" t="str">
        <f t="shared" ref="G96:G97" ca="1" si="89">+IF(ISERROR(AVERAGE(INDIRECT("'Prices'!"&amp;VLOOKUP(G$1,$AM$1:$AN$197,2,FALSE)&amp;$A96&amp;":"&amp;VLOOKUP(DATE(YEAR(G$1),12,1),$AM$1:$AN$197,2,FALSE)&amp;$A96))),"",AVERAGE(INDIRECT("'Prices'!"&amp;VLOOKUP(G$1,$AM$1:$AN$197,2,FALSE)&amp;$A96&amp;":"&amp;VLOOKUP(DATE(YEAR(G$1),12,1),$AM$1:$AN$197,2,FALSE)&amp;$A96)))</f>
        <v/>
      </c>
      <c r="H96" s="379" t="str">
        <f t="shared" ca="1" si="88"/>
        <v/>
      </c>
      <c r="I96" s="379" t="str">
        <f t="shared" ca="1" si="88"/>
        <v/>
      </c>
      <c r="J96" s="379" t="str">
        <f t="shared" ca="1" si="88"/>
        <v/>
      </c>
      <c r="K96" s="379" t="str">
        <f t="shared" ca="1" si="88"/>
        <v/>
      </c>
      <c r="L96" s="379" t="str">
        <f t="shared" ca="1" si="88"/>
        <v/>
      </c>
      <c r="M96" s="379" t="str">
        <f t="shared" ca="1" si="88"/>
        <v/>
      </c>
      <c r="N96" s="379" t="str">
        <f t="shared" ca="1" si="88"/>
        <v/>
      </c>
      <c r="O96" s="379" t="str">
        <f t="shared" ca="1" si="88"/>
        <v/>
      </c>
      <c r="P96" s="379" t="str">
        <f t="shared" ca="1" si="88"/>
        <v/>
      </c>
      <c r="Q96" s="379" t="str">
        <f t="shared" ca="1" si="88"/>
        <v/>
      </c>
      <c r="R96" s="379" t="str">
        <f t="shared" ca="1" si="88"/>
        <v/>
      </c>
      <c r="S96" s="379" t="str">
        <f t="shared" ca="1" si="88"/>
        <v/>
      </c>
      <c r="T96" s="379" t="str">
        <f t="shared" ca="1" si="88"/>
        <v/>
      </c>
      <c r="U96" s="379" t="str">
        <f t="shared" ca="1" si="88"/>
        <v/>
      </c>
      <c r="Y96" s="284"/>
      <c r="AF96" s="321"/>
      <c r="AM96" s="27">
        <f t="shared" si="64"/>
        <v>44166</v>
      </c>
      <c r="AN96" s="41" t="str">
        <f t="shared" si="83"/>
        <v>cx</v>
      </c>
      <c r="AO96" s="41">
        <f t="shared" si="65"/>
        <v>102</v>
      </c>
      <c r="AP96" s="41">
        <f t="shared" si="84"/>
        <v>121</v>
      </c>
      <c r="AQ96" s="41">
        <f t="shared" si="66"/>
        <v>96</v>
      </c>
      <c r="AR96" s="41" t="str">
        <f t="shared" si="81"/>
        <v>cr</v>
      </c>
      <c r="AT96" s="140">
        <v>43405</v>
      </c>
      <c r="AU96" s="143">
        <v>336</v>
      </c>
      <c r="AV96" s="143">
        <v>384</v>
      </c>
      <c r="AW96" s="143">
        <v>504</v>
      </c>
      <c r="AX96" s="143">
        <v>144</v>
      </c>
      <c r="AY96" s="143">
        <v>72</v>
      </c>
      <c r="AZ96" s="143">
        <v>168</v>
      </c>
      <c r="BA96" s="143">
        <v>720</v>
      </c>
    </row>
    <row r="97" spans="1:142">
      <c r="A97" s="239">
        <f t="shared" si="60"/>
        <v>96</v>
      </c>
      <c r="B97" s="440" t="s">
        <v>257</v>
      </c>
      <c r="C97" s="23" t="s">
        <v>76</v>
      </c>
      <c r="D97" s="23" t="s">
        <v>68</v>
      </c>
      <c r="E97" s="458" t="s">
        <v>263</v>
      </c>
      <c r="F97" s="23" t="s">
        <v>79</v>
      </c>
      <c r="G97" s="379" t="str">
        <f t="shared" ca="1" si="89"/>
        <v/>
      </c>
      <c r="H97" s="379" t="str">
        <f t="shared" ca="1" si="88"/>
        <v/>
      </c>
      <c r="I97" s="379" t="str">
        <f t="shared" ca="1" si="88"/>
        <v/>
      </c>
      <c r="J97" s="379" t="str">
        <f t="shared" ca="1" si="88"/>
        <v/>
      </c>
      <c r="K97" s="379" t="str">
        <f t="shared" ca="1" si="88"/>
        <v/>
      </c>
      <c r="L97" s="379" t="str">
        <f t="shared" ca="1" si="88"/>
        <v/>
      </c>
      <c r="M97" s="379" t="str">
        <f t="shared" ca="1" si="88"/>
        <v/>
      </c>
      <c r="N97" s="379" t="str">
        <f t="shared" ca="1" si="88"/>
        <v/>
      </c>
      <c r="O97" s="379" t="str">
        <f t="shared" ca="1" si="88"/>
        <v/>
      </c>
      <c r="P97" s="379" t="str">
        <f t="shared" ca="1" si="88"/>
        <v/>
      </c>
      <c r="Q97" s="379" t="str">
        <f t="shared" ca="1" si="88"/>
        <v/>
      </c>
      <c r="R97" s="379" t="str">
        <f t="shared" ca="1" si="88"/>
        <v/>
      </c>
      <c r="S97" s="379" t="str">
        <f t="shared" ca="1" si="88"/>
        <v/>
      </c>
      <c r="T97" s="379" t="str">
        <f t="shared" ca="1" si="88"/>
        <v/>
      </c>
      <c r="U97" s="379" t="str">
        <f t="shared" ca="1" si="88"/>
        <v/>
      </c>
      <c r="Y97" s="284"/>
      <c r="AF97" s="321"/>
      <c r="AM97" s="27">
        <f t="shared" si="64"/>
        <v>44197</v>
      </c>
      <c r="AN97" s="41" t="str">
        <f t="shared" si="83"/>
        <v>cy</v>
      </c>
      <c r="AO97" s="41">
        <f t="shared" si="65"/>
        <v>103</v>
      </c>
      <c r="AP97" s="41">
        <f t="shared" si="84"/>
        <v>121</v>
      </c>
      <c r="AQ97" s="41">
        <f t="shared" si="66"/>
        <v>97</v>
      </c>
      <c r="AR97" s="41" t="str">
        <f t="shared" si="81"/>
        <v>cs</v>
      </c>
      <c r="AT97" s="140">
        <v>43435</v>
      </c>
      <c r="AU97" s="143">
        <v>320</v>
      </c>
      <c r="AV97" s="143">
        <v>424</v>
      </c>
      <c r="AW97" s="143">
        <v>480</v>
      </c>
      <c r="AX97" s="143">
        <v>176</v>
      </c>
      <c r="AY97" s="143">
        <v>88</v>
      </c>
      <c r="AZ97" s="143">
        <v>160</v>
      </c>
      <c r="BA97" s="143">
        <v>744</v>
      </c>
      <c r="BB97" s="212"/>
      <c r="BC97" s="212"/>
      <c r="BD97" s="212"/>
      <c r="BE97" s="212"/>
      <c r="BF97" s="212"/>
      <c r="BG97" s="212"/>
      <c r="BH97" s="212"/>
      <c r="BI97" s="212"/>
      <c r="BJ97" s="212"/>
      <c r="BK97" s="212"/>
      <c r="BL97" s="212"/>
      <c r="BM97" s="212"/>
      <c r="BN97" s="212"/>
      <c r="BO97" s="212"/>
      <c r="BP97" s="212"/>
      <c r="BQ97" s="212"/>
      <c r="BR97" s="212"/>
      <c r="BS97" s="212"/>
      <c r="BT97" s="212"/>
      <c r="BU97" s="212"/>
      <c r="BV97" s="212"/>
      <c r="BW97" s="212"/>
      <c r="BX97" s="212"/>
      <c r="BY97" s="212"/>
      <c r="BZ97" s="212"/>
      <c r="CA97" s="212"/>
      <c r="CB97" s="212"/>
      <c r="CC97" s="212"/>
      <c r="CD97" s="212"/>
      <c r="CE97" s="212"/>
      <c r="CF97" s="212"/>
      <c r="CG97" s="212"/>
      <c r="CH97" s="212"/>
      <c r="CI97" s="212"/>
      <c r="CJ97" s="212"/>
      <c r="CK97" s="212"/>
      <c r="CL97" s="212"/>
      <c r="CM97" s="212"/>
      <c r="CN97" s="212"/>
      <c r="CO97" s="212"/>
      <c r="CP97" s="212"/>
      <c r="CQ97" s="212"/>
      <c r="CR97" s="212"/>
      <c r="CS97" s="212"/>
      <c r="CT97" s="212"/>
      <c r="CU97" s="212"/>
      <c r="CV97" s="212"/>
      <c r="CW97" s="212"/>
      <c r="CX97" s="212"/>
      <c r="CY97" s="212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  <c r="DN97" s="212"/>
      <c r="DO97" s="212"/>
      <c r="DP97" s="212"/>
      <c r="DQ97" s="212"/>
      <c r="DR97" s="212"/>
      <c r="DS97" s="212"/>
      <c r="DT97" s="212"/>
      <c r="DU97" s="212"/>
      <c r="DV97" s="212"/>
      <c r="DW97" s="212"/>
      <c r="DX97" s="212"/>
      <c r="DY97" s="212"/>
      <c r="DZ97" s="212"/>
      <c r="EA97" s="212"/>
      <c r="EB97" s="212"/>
      <c r="EC97" s="212"/>
      <c r="ED97" s="212"/>
      <c r="EE97" s="212"/>
      <c r="EF97" s="212"/>
      <c r="EG97" s="212"/>
      <c r="EH97" s="212"/>
      <c r="EI97" s="212"/>
      <c r="EJ97" s="212"/>
      <c r="EK97" s="212"/>
      <c r="EL97" s="212"/>
    </row>
    <row r="98" spans="1:142">
      <c r="J98" s="321"/>
      <c r="K98" s="321"/>
      <c r="L98" s="321"/>
      <c r="M98" s="321"/>
      <c r="N98" s="321"/>
      <c r="O98" s="321"/>
      <c r="P98" s="321"/>
      <c r="Q98" s="321"/>
      <c r="R98" s="321"/>
      <c r="S98" s="321"/>
      <c r="T98" s="321"/>
      <c r="U98" s="321"/>
      <c r="Y98" s="284"/>
      <c r="AF98" s="321"/>
      <c r="AM98" s="27">
        <f t="shared" si="64"/>
        <v>44228</v>
      </c>
      <c r="AN98" s="41" t="str">
        <f t="shared" si="83"/>
        <v>cz</v>
      </c>
      <c r="AO98" s="41">
        <f t="shared" si="65"/>
        <v>104</v>
      </c>
      <c r="AP98" s="41">
        <f t="shared" si="84"/>
        <v>121</v>
      </c>
      <c r="AQ98" s="41">
        <f t="shared" si="66"/>
        <v>98</v>
      </c>
      <c r="AR98" s="41" t="str">
        <f t="shared" si="81"/>
        <v>ct</v>
      </c>
      <c r="AT98" s="139">
        <v>43466</v>
      </c>
      <c r="AU98" s="142">
        <v>352</v>
      </c>
      <c r="AV98" s="142">
        <v>392</v>
      </c>
      <c r="AW98" s="142">
        <v>528</v>
      </c>
      <c r="AX98" s="142">
        <v>144</v>
      </c>
      <c r="AY98" s="142">
        <v>72</v>
      </c>
      <c r="AZ98" s="142">
        <v>176</v>
      </c>
      <c r="BA98" s="142">
        <v>744</v>
      </c>
    </row>
    <row r="99" spans="1:142">
      <c r="J99" s="321"/>
      <c r="K99" s="321"/>
      <c r="L99" s="321"/>
      <c r="M99" s="321"/>
      <c r="N99" s="321"/>
      <c r="O99" s="321"/>
      <c r="P99" s="321"/>
      <c r="Q99" s="321"/>
      <c r="R99" s="321"/>
      <c r="S99" s="321"/>
      <c r="T99" s="321"/>
      <c r="U99" s="321"/>
      <c r="Y99" s="284"/>
      <c r="AF99" s="321"/>
      <c r="AM99" s="27">
        <f t="shared" si="64"/>
        <v>44256</v>
      </c>
      <c r="AN99" s="41" t="str">
        <f t="shared" si="83"/>
        <v>da</v>
      </c>
      <c r="AO99" s="41">
        <f t="shared" si="65"/>
        <v>105</v>
      </c>
      <c r="AP99" s="41">
        <f t="shared" si="84"/>
        <v>121</v>
      </c>
      <c r="AQ99" s="41">
        <f t="shared" si="66"/>
        <v>99</v>
      </c>
      <c r="AR99" s="41" t="str">
        <f t="shared" si="81"/>
        <v>cu</v>
      </c>
      <c r="AT99" s="139">
        <v>43497</v>
      </c>
      <c r="AU99" s="142">
        <v>320</v>
      </c>
      <c r="AV99" s="142">
        <v>352</v>
      </c>
      <c r="AW99" s="142">
        <v>480</v>
      </c>
      <c r="AX99" s="142">
        <v>128</v>
      </c>
      <c r="AY99" s="142">
        <v>64</v>
      </c>
      <c r="AZ99" s="142">
        <v>160</v>
      </c>
      <c r="BA99" s="142">
        <v>672</v>
      </c>
    </row>
    <row r="100" spans="1:142">
      <c r="B100" s="460" t="s">
        <v>319</v>
      </c>
      <c r="C100" s="458" t="s">
        <v>76</v>
      </c>
      <c r="D100" s="458" t="s">
        <v>68</v>
      </c>
      <c r="F100" s="458" t="s">
        <v>79</v>
      </c>
      <c r="G100" s="398">
        <f ca="1">+G49-G21</f>
        <v>0.59916666666666174</v>
      </c>
      <c r="H100" s="398">
        <f t="shared" ref="H100:J100" ca="1" si="90">+H49-H21</f>
        <v>0.6216666666666697</v>
      </c>
      <c r="I100" s="398">
        <f t="shared" ca="1" si="90"/>
        <v>0.67166666666666686</v>
      </c>
      <c r="J100" s="398">
        <f t="shared" ca="1" si="90"/>
        <v>0.73250000000000881</v>
      </c>
      <c r="K100" s="398">
        <f t="shared" ref="K100:P100" ca="1" si="91">+K49-K21</f>
        <v>0.74583333333333712</v>
      </c>
      <c r="L100" s="398">
        <f t="shared" ca="1" si="91"/>
        <v>0.80000000000001137</v>
      </c>
      <c r="M100" s="398">
        <f t="shared" ca="1" si="91"/>
        <v>1.0733333333333377</v>
      </c>
      <c r="N100" s="398">
        <f t="shared" ca="1" si="91"/>
        <v>1.5150000000000006</v>
      </c>
      <c r="O100" s="398">
        <f t="shared" ca="1" si="91"/>
        <v>1.7508333333333042</v>
      </c>
      <c r="P100" s="398">
        <f t="shared" ca="1" si="91"/>
        <v>1.8433333333333337</v>
      </c>
      <c r="Q100" s="398">
        <f t="shared" ref="Q100:T100" ca="1" si="92">+Q49-Q21</f>
        <v>1.9174999999999756</v>
      </c>
      <c r="R100" s="398">
        <f t="shared" ca="1" si="92"/>
        <v>2.0025000000000119</v>
      </c>
      <c r="S100" s="398">
        <f t="shared" ca="1" si="92"/>
        <v>2.119166666666672</v>
      </c>
      <c r="T100" s="398">
        <f t="shared" ca="1" si="92"/>
        <v>2.2674999999999841</v>
      </c>
      <c r="U100" s="398">
        <f t="shared" ref="U100" ca="1" si="93">+U49-U21</f>
        <v>2.4466666666666725</v>
      </c>
      <c r="Y100" s="284"/>
      <c r="AF100" s="321"/>
      <c r="AM100" s="27">
        <f t="shared" si="64"/>
        <v>44287</v>
      </c>
      <c r="AN100" s="41" t="str">
        <f t="shared" si="83"/>
        <v>db</v>
      </c>
      <c r="AO100" s="41">
        <f t="shared" si="65"/>
        <v>106</v>
      </c>
      <c r="AP100" s="41">
        <f t="shared" si="84"/>
        <v>121</v>
      </c>
      <c r="AQ100" s="41">
        <f t="shared" si="66"/>
        <v>100</v>
      </c>
      <c r="AR100" s="41" t="str">
        <f t="shared" si="81"/>
        <v>cv</v>
      </c>
      <c r="AT100" s="139">
        <v>43525</v>
      </c>
      <c r="AU100" s="142">
        <v>336</v>
      </c>
      <c r="AV100" s="142">
        <v>408</v>
      </c>
      <c r="AW100" s="142">
        <v>504</v>
      </c>
      <c r="AX100" s="142">
        <v>160</v>
      </c>
      <c r="AY100" s="142">
        <v>80</v>
      </c>
      <c r="AZ100" s="142">
        <v>168</v>
      </c>
      <c r="BA100" s="142">
        <v>744</v>
      </c>
      <c r="BB100" s="212"/>
      <c r="BC100" s="212"/>
      <c r="BD100" s="212"/>
      <c r="BE100" s="212"/>
      <c r="BF100" s="212"/>
      <c r="BG100" s="212"/>
      <c r="BH100" s="212"/>
      <c r="BI100" s="212"/>
      <c r="BJ100" s="212"/>
      <c r="BK100" s="212"/>
      <c r="BL100" s="212"/>
      <c r="BM100" s="212"/>
      <c r="BN100" s="212"/>
      <c r="BO100" s="212"/>
      <c r="BP100" s="212"/>
      <c r="BQ100" s="212"/>
      <c r="BR100" s="212"/>
      <c r="BS100" s="212"/>
      <c r="BT100" s="212"/>
      <c r="BU100" s="212"/>
      <c r="BV100" s="212"/>
      <c r="BW100" s="212"/>
      <c r="BX100" s="212"/>
      <c r="BY100" s="212"/>
      <c r="BZ100" s="212"/>
      <c r="CA100" s="212"/>
      <c r="CB100" s="212"/>
      <c r="CC100" s="212"/>
      <c r="CD100" s="212"/>
      <c r="CE100" s="212"/>
      <c r="CF100" s="212"/>
      <c r="CG100" s="212"/>
      <c r="CH100" s="212"/>
      <c r="CI100" s="212"/>
      <c r="CJ100" s="212"/>
      <c r="CK100" s="212"/>
      <c r="CL100" s="212"/>
      <c r="CM100" s="212"/>
      <c r="CN100" s="212"/>
      <c r="CO100" s="212"/>
      <c r="CP100" s="212"/>
      <c r="CQ100" s="212"/>
      <c r="CR100" s="212"/>
      <c r="CS100" s="212"/>
      <c r="CT100" s="212"/>
      <c r="CU100" s="212"/>
      <c r="CV100" s="212"/>
      <c r="CW100" s="212"/>
      <c r="CX100" s="212"/>
      <c r="CY100" s="212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  <c r="DO100" s="212"/>
      <c r="DP100" s="212"/>
      <c r="DQ100" s="212"/>
      <c r="DR100" s="212"/>
      <c r="DS100" s="212"/>
      <c r="DT100" s="212"/>
      <c r="DU100" s="212"/>
      <c r="DV100" s="212"/>
      <c r="DW100" s="212"/>
      <c r="DX100" s="212"/>
      <c r="DY100" s="212"/>
      <c r="DZ100" s="212"/>
      <c r="EA100" s="212"/>
      <c r="EB100" s="212"/>
      <c r="EC100" s="212"/>
      <c r="ED100" s="212"/>
      <c r="EE100" s="212"/>
      <c r="EF100" s="212"/>
      <c r="EG100" s="212"/>
      <c r="EH100" s="212"/>
      <c r="EI100" s="212"/>
      <c r="EJ100" s="212"/>
      <c r="EK100" s="212"/>
      <c r="EL100" s="212"/>
    </row>
    <row r="101" spans="1:142">
      <c r="B101" s="460" t="s">
        <v>320</v>
      </c>
      <c r="C101" s="458" t="s">
        <v>76</v>
      </c>
      <c r="D101" s="458" t="s">
        <v>68</v>
      </c>
      <c r="F101" s="458" t="s">
        <v>79</v>
      </c>
      <c r="G101" s="398">
        <f ca="1">+G45-G17</f>
        <v>0.34916666666666174</v>
      </c>
      <c r="H101" s="398">
        <f t="shared" ref="H101:J101" ca="1" si="94">+H45-H17</f>
        <v>0.32416666666665961</v>
      </c>
      <c r="I101" s="398">
        <f t="shared" ca="1" si="94"/>
        <v>0.27916666666666146</v>
      </c>
      <c r="J101" s="398">
        <f t="shared" ca="1" si="94"/>
        <v>0.32916666666666927</v>
      </c>
      <c r="K101" s="398">
        <f t="shared" ref="K101:P101" ca="1" si="95">+K45-K17</f>
        <v>0.30416666666667069</v>
      </c>
      <c r="L101" s="398">
        <f t="shared" ca="1" si="95"/>
        <v>0.35499999999998977</v>
      </c>
      <c r="M101" s="398">
        <f t="shared" ca="1" si="95"/>
        <v>0.42833333333332746</v>
      </c>
      <c r="N101" s="398">
        <f t="shared" ca="1" si="95"/>
        <v>0.48666666666667169</v>
      </c>
      <c r="O101" s="398">
        <f t="shared" ca="1" si="95"/>
        <v>0.51916666666667055</v>
      </c>
      <c r="P101" s="398">
        <f t="shared" ca="1" si="95"/>
        <v>0.55166666666666231</v>
      </c>
      <c r="Q101" s="398">
        <f t="shared" ref="Q101:T101" ca="1" si="96">+Q45-Q17</f>
        <v>0.58000000000001251</v>
      </c>
      <c r="R101" s="398">
        <f t="shared" ca="1" si="96"/>
        <v>0.61166666666666458</v>
      </c>
      <c r="S101" s="398">
        <f t="shared" ca="1" si="96"/>
        <v>0.65583333333333371</v>
      </c>
      <c r="T101" s="398">
        <f t="shared" ca="1" si="96"/>
        <v>0.73083333333332234</v>
      </c>
      <c r="U101" s="398">
        <f t="shared" ref="U101" ca="1" si="97">+U45-U17</f>
        <v>0.79250000000001108</v>
      </c>
      <c r="Y101" s="284"/>
      <c r="AF101" s="321"/>
      <c r="AM101" s="27">
        <f t="shared" si="64"/>
        <v>44317</v>
      </c>
      <c r="AN101" s="41" t="str">
        <f t="shared" si="83"/>
        <v>dc</v>
      </c>
      <c r="AO101" s="41">
        <f t="shared" si="65"/>
        <v>107</v>
      </c>
      <c r="AP101" s="41">
        <f t="shared" si="84"/>
        <v>121</v>
      </c>
      <c r="AQ101" s="41">
        <f t="shared" si="66"/>
        <v>101</v>
      </c>
      <c r="AR101" s="41" t="str">
        <f t="shared" si="81"/>
        <v>cw</v>
      </c>
      <c r="AT101" s="139">
        <v>43556</v>
      </c>
      <c r="AU101" s="142">
        <v>352</v>
      </c>
      <c r="AV101" s="142">
        <v>368</v>
      </c>
      <c r="AW101" s="142">
        <v>528</v>
      </c>
      <c r="AX101" s="142">
        <v>128</v>
      </c>
      <c r="AY101" s="142">
        <v>64</v>
      </c>
      <c r="AZ101" s="142">
        <v>176</v>
      </c>
      <c r="BA101" s="142">
        <v>720</v>
      </c>
    </row>
    <row r="102" spans="1:142">
      <c r="B102" s="636" t="s">
        <v>321</v>
      </c>
      <c r="C102" s="458" t="s">
        <v>76</v>
      </c>
      <c r="D102" s="458" t="s">
        <v>68</v>
      </c>
      <c r="E102" s="458" t="s">
        <v>264</v>
      </c>
      <c r="F102" s="458" t="s">
        <v>79</v>
      </c>
      <c r="G102" s="398">
        <f ca="1">+G41-G13</f>
        <v>0.46750000000000114</v>
      </c>
      <c r="H102" s="398">
        <f t="shared" ref="H102:J102" ca="1" si="98">+H41-H13</f>
        <v>0.461666666666666</v>
      </c>
      <c r="I102" s="398">
        <f t="shared" ca="1" si="98"/>
        <v>0.46250000000000568</v>
      </c>
      <c r="J102" s="398">
        <f t="shared" ca="1" si="98"/>
        <v>0.51666666666666572</v>
      </c>
      <c r="K102" s="398">
        <f t="shared" ref="K102:P102" ca="1" si="99">+K41-K13</f>
        <v>0.51000000000000512</v>
      </c>
      <c r="L102" s="398">
        <f t="shared" ca="1" si="99"/>
        <v>0.56083333333334906</v>
      </c>
      <c r="M102" s="398">
        <f t="shared" ca="1" si="99"/>
        <v>0.72666666666666657</v>
      </c>
      <c r="N102" s="398">
        <f t="shared" ca="1" si="99"/>
        <v>0.96416666666667084</v>
      </c>
      <c r="O102" s="398">
        <f t="shared" ca="1" si="99"/>
        <v>1.1333333333333258</v>
      </c>
      <c r="P102" s="398">
        <f t="shared" ca="1" si="99"/>
        <v>1.1949999999999932</v>
      </c>
      <c r="Q102" s="398">
        <f t="shared" ref="Q102:T102" ca="1" si="100">+Q41-Q13</f>
        <v>1.2424999999999784</v>
      </c>
      <c r="R102" s="398">
        <f t="shared" ca="1" si="100"/>
        <v>1.3008333333333297</v>
      </c>
      <c r="S102" s="398">
        <f t="shared" ca="1" si="100"/>
        <v>1.3766666666666652</v>
      </c>
      <c r="T102" s="398">
        <f t="shared" ca="1" si="100"/>
        <v>1.4950000000000045</v>
      </c>
      <c r="U102" s="398">
        <f t="shared" ref="U102" ca="1" si="101">+U41-U13</f>
        <v>1.6183333333333394</v>
      </c>
      <c r="Y102" s="284"/>
      <c r="AF102" s="321"/>
      <c r="AM102" s="27">
        <f t="shared" si="64"/>
        <v>44348</v>
      </c>
      <c r="AN102" s="41" t="str">
        <f t="shared" si="83"/>
        <v>dd</v>
      </c>
      <c r="AO102" s="41">
        <f t="shared" si="65"/>
        <v>108</v>
      </c>
      <c r="AP102" s="41">
        <f t="shared" si="84"/>
        <v>121</v>
      </c>
      <c r="AQ102" s="41">
        <f t="shared" si="66"/>
        <v>102</v>
      </c>
      <c r="AR102" s="41" t="str">
        <f t="shared" si="81"/>
        <v>cx</v>
      </c>
      <c r="AT102" s="139">
        <v>43586</v>
      </c>
      <c r="AU102" s="142">
        <v>352</v>
      </c>
      <c r="AV102" s="142">
        <v>392</v>
      </c>
      <c r="AW102" s="142">
        <v>528</v>
      </c>
      <c r="AX102" s="142">
        <v>144</v>
      </c>
      <c r="AY102" s="142">
        <v>72</v>
      </c>
      <c r="AZ102" s="142">
        <v>176</v>
      </c>
      <c r="BA102" s="142">
        <v>744</v>
      </c>
    </row>
    <row r="103" spans="1:142">
      <c r="B103" s="213"/>
      <c r="J103" s="321"/>
      <c r="K103" s="321"/>
      <c r="L103" s="321"/>
      <c r="M103" s="321"/>
      <c r="N103" s="321"/>
      <c r="O103" s="321"/>
      <c r="P103" s="321"/>
      <c r="Q103" s="321"/>
      <c r="R103" s="321"/>
      <c r="S103" s="321"/>
      <c r="T103" s="321"/>
      <c r="U103" s="321"/>
      <c r="Y103" s="284"/>
      <c r="AF103" s="321"/>
      <c r="AM103" s="27">
        <f t="shared" si="64"/>
        <v>44378</v>
      </c>
      <c r="AN103" s="41" t="str">
        <f t="shared" si="83"/>
        <v>de</v>
      </c>
      <c r="AO103" s="41">
        <f t="shared" si="65"/>
        <v>109</v>
      </c>
      <c r="AP103" s="41">
        <f t="shared" si="84"/>
        <v>121</v>
      </c>
      <c r="AQ103" s="41">
        <f t="shared" si="66"/>
        <v>103</v>
      </c>
      <c r="AR103" s="41" t="str">
        <f t="shared" si="81"/>
        <v>cy</v>
      </c>
      <c r="AT103" s="139">
        <v>43617</v>
      </c>
      <c r="AU103" s="142">
        <v>320</v>
      </c>
      <c r="AV103" s="142">
        <v>400</v>
      </c>
      <c r="AW103" s="142">
        <v>480</v>
      </c>
      <c r="AX103" s="142">
        <v>160</v>
      </c>
      <c r="AY103" s="142">
        <v>80</v>
      </c>
      <c r="AZ103" s="142">
        <v>160</v>
      </c>
      <c r="BA103" s="142">
        <v>720</v>
      </c>
    </row>
    <row r="104" spans="1:142">
      <c r="B104" s="213"/>
      <c r="G104" s="398"/>
      <c r="H104" s="398"/>
      <c r="I104" s="398"/>
      <c r="J104" s="321"/>
      <c r="K104" s="321"/>
      <c r="L104" s="321"/>
      <c r="M104" s="321"/>
      <c r="N104" s="321"/>
      <c r="O104" s="321"/>
      <c r="P104" s="321"/>
      <c r="Q104" s="321"/>
      <c r="R104" s="321"/>
      <c r="S104" s="321"/>
      <c r="T104" s="321"/>
      <c r="U104" s="321"/>
      <c r="Y104" s="284"/>
      <c r="AF104" s="321"/>
      <c r="AM104" s="27">
        <f t="shared" si="64"/>
        <v>44409</v>
      </c>
      <c r="AN104" s="41" t="str">
        <f t="shared" si="83"/>
        <v>df</v>
      </c>
      <c r="AO104" s="41">
        <f t="shared" si="65"/>
        <v>110</v>
      </c>
      <c r="AP104" s="41">
        <f t="shared" si="84"/>
        <v>121</v>
      </c>
      <c r="AQ104" s="41">
        <f t="shared" si="66"/>
        <v>104</v>
      </c>
      <c r="AR104" s="41" t="str">
        <f t="shared" si="81"/>
        <v>cz</v>
      </c>
      <c r="AT104" s="139">
        <v>43647</v>
      </c>
      <c r="AU104" s="142">
        <v>352</v>
      </c>
      <c r="AV104" s="142">
        <v>392</v>
      </c>
      <c r="AW104" s="142">
        <v>528</v>
      </c>
      <c r="AX104" s="142">
        <v>144</v>
      </c>
      <c r="AY104" s="142">
        <v>72</v>
      </c>
      <c r="AZ104" s="142">
        <v>176</v>
      </c>
      <c r="BA104" s="142">
        <v>744</v>
      </c>
      <c r="BB104" s="212"/>
      <c r="BC104" s="212"/>
      <c r="BD104" s="212"/>
      <c r="BE104" s="212"/>
      <c r="BF104" s="212"/>
      <c r="BG104" s="212"/>
      <c r="BH104" s="212"/>
      <c r="BI104" s="212"/>
      <c r="BJ104" s="212"/>
      <c r="BK104" s="212"/>
      <c r="BL104" s="212"/>
      <c r="BM104" s="212"/>
      <c r="BN104" s="212"/>
      <c r="BO104" s="212"/>
      <c r="BP104" s="212"/>
      <c r="BQ104" s="212"/>
      <c r="BR104" s="212"/>
      <c r="BS104" s="212"/>
      <c r="BT104" s="212"/>
      <c r="BU104" s="212"/>
      <c r="BV104" s="212"/>
      <c r="BW104" s="212"/>
      <c r="BX104" s="212"/>
      <c r="BY104" s="212"/>
      <c r="BZ104" s="212"/>
      <c r="CA104" s="212"/>
      <c r="CB104" s="212"/>
      <c r="CC104" s="212"/>
      <c r="CD104" s="212"/>
      <c r="CE104" s="212"/>
      <c r="CF104" s="212"/>
      <c r="CG104" s="212"/>
      <c r="CH104" s="212"/>
      <c r="CI104" s="212"/>
      <c r="CJ104" s="212"/>
      <c r="CK104" s="212"/>
      <c r="CL104" s="212"/>
      <c r="CM104" s="212"/>
      <c r="CN104" s="212"/>
      <c r="CO104" s="212"/>
      <c r="CP104" s="212"/>
      <c r="CQ104" s="212"/>
      <c r="CR104" s="212"/>
      <c r="CS104" s="212"/>
      <c r="CT104" s="212"/>
      <c r="CU104" s="212"/>
      <c r="CV104" s="212"/>
      <c r="CW104" s="212"/>
      <c r="CX104" s="212"/>
      <c r="CY104" s="212"/>
      <c r="CZ104" s="212"/>
      <c r="DA104" s="212"/>
      <c r="DB104" s="212"/>
      <c r="DC104" s="212"/>
      <c r="DD104" s="212"/>
      <c r="DE104" s="212"/>
      <c r="DF104" s="212"/>
      <c r="DG104" s="212"/>
      <c r="DH104" s="212"/>
      <c r="DI104" s="212"/>
      <c r="DJ104" s="212"/>
      <c r="DK104" s="212"/>
      <c r="DL104" s="212"/>
      <c r="DM104" s="212"/>
      <c r="DN104" s="212"/>
      <c r="DO104" s="212"/>
      <c r="DP104" s="212"/>
      <c r="DQ104" s="212"/>
      <c r="DR104" s="212"/>
      <c r="DS104" s="212"/>
      <c r="DT104" s="212"/>
      <c r="DU104" s="212"/>
      <c r="DV104" s="212"/>
      <c r="DW104" s="212"/>
      <c r="DX104" s="212"/>
      <c r="DY104" s="212"/>
      <c r="DZ104" s="212"/>
      <c r="EA104" s="212"/>
      <c r="EB104" s="212"/>
      <c r="EC104" s="212"/>
      <c r="ED104" s="212"/>
      <c r="EE104" s="212"/>
      <c r="EF104" s="212"/>
      <c r="EG104" s="212"/>
      <c r="EH104" s="212"/>
      <c r="EI104" s="212"/>
      <c r="EJ104" s="212"/>
      <c r="EK104" s="212"/>
      <c r="EL104" s="212"/>
    </row>
    <row r="105" spans="1:142">
      <c r="B105" s="213"/>
      <c r="J105" s="321"/>
      <c r="K105" s="321"/>
      <c r="L105" s="321"/>
      <c r="M105" s="321"/>
      <c r="N105" s="321"/>
      <c r="O105" s="321"/>
      <c r="P105" s="321"/>
      <c r="Q105" s="321"/>
      <c r="R105" s="321"/>
      <c r="S105" s="321"/>
      <c r="T105" s="321"/>
      <c r="U105" s="321"/>
      <c r="Y105" s="284"/>
      <c r="AF105" s="321"/>
      <c r="AM105" s="27">
        <f t="shared" si="64"/>
        <v>44440</v>
      </c>
      <c r="AN105" s="41" t="str">
        <f t="shared" si="83"/>
        <v>dg</v>
      </c>
      <c r="AO105" s="41">
        <f t="shared" si="65"/>
        <v>111</v>
      </c>
      <c r="AP105" s="41">
        <f t="shared" si="84"/>
        <v>121</v>
      </c>
      <c r="AQ105" s="41">
        <f t="shared" si="66"/>
        <v>105</v>
      </c>
      <c r="AR105" s="41" t="str">
        <f>+"d"&amp;AR1</f>
        <v>da</v>
      </c>
      <c r="AT105" s="139">
        <v>43678</v>
      </c>
      <c r="AU105" s="142">
        <v>352</v>
      </c>
      <c r="AV105" s="142">
        <v>392</v>
      </c>
      <c r="AW105" s="142">
        <v>528</v>
      </c>
      <c r="AX105" s="142">
        <v>144</v>
      </c>
      <c r="AY105" s="142">
        <v>72</v>
      </c>
      <c r="AZ105" s="142">
        <v>176</v>
      </c>
      <c r="BA105" s="142">
        <v>744</v>
      </c>
      <c r="BB105" s="212"/>
      <c r="BC105" s="212"/>
      <c r="BD105" s="212"/>
      <c r="BE105" s="212"/>
      <c r="BF105" s="212"/>
      <c r="BG105" s="212"/>
      <c r="BH105" s="212"/>
      <c r="BI105" s="212"/>
      <c r="BJ105" s="212"/>
      <c r="BK105" s="212"/>
      <c r="BL105" s="212"/>
      <c r="BM105" s="212"/>
      <c r="BN105" s="212"/>
      <c r="BO105" s="212"/>
      <c r="BP105" s="212"/>
      <c r="BQ105" s="212"/>
      <c r="BR105" s="212"/>
      <c r="BS105" s="212"/>
      <c r="BT105" s="212"/>
      <c r="BU105" s="212"/>
      <c r="BV105" s="212"/>
      <c r="BW105" s="212"/>
      <c r="BX105" s="212"/>
      <c r="BY105" s="212"/>
      <c r="BZ105" s="212"/>
      <c r="CA105" s="212"/>
      <c r="CB105" s="212"/>
      <c r="CC105" s="212"/>
      <c r="CD105" s="212"/>
      <c r="CE105" s="212"/>
      <c r="CF105" s="212"/>
      <c r="CG105" s="212"/>
      <c r="CH105" s="212"/>
      <c r="CI105" s="212"/>
      <c r="CJ105" s="212"/>
      <c r="CK105" s="212"/>
      <c r="CL105" s="212"/>
      <c r="CM105" s="212"/>
      <c r="CN105" s="212"/>
      <c r="CO105" s="212"/>
      <c r="CP105" s="212"/>
      <c r="CQ105" s="212"/>
      <c r="CR105" s="212"/>
      <c r="CS105" s="212"/>
      <c r="CT105" s="212"/>
      <c r="CU105" s="212"/>
      <c r="CV105" s="212"/>
      <c r="CW105" s="212"/>
      <c r="CX105" s="212"/>
      <c r="CY105" s="212"/>
      <c r="CZ105" s="212"/>
      <c r="DA105" s="212"/>
      <c r="DB105" s="212"/>
      <c r="DC105" s="212"/>
      <c r="DD105" s="212"/>
      <c r="DE105" s="212"/>
      <c r="DF105" s="212"/>
      <c r="DG105" s="212"/>
      <c r="DH105" s="212"/>
      <c r="DI105" s="212"/>
      <c r="DJ105" s="212"/>
      <c r="DK105" s="212"/>
      <c r="DL105" s="212"/>
      <c r="DM105" s="212"/>
      <c r="DN105" s="212"/>
      <c r="DO105" s="212"/>
      <c r="DP105" s="212"/>
      <c r="DQ105" s="212"/>
      <c r="DR105" s="212"/>
      <c r="DS105" s="212"/>
      <c r="DT105" s="212"/>
      <c r="DU105" s="212"/>
      <c r="DV105" s="212"/>
      <c r="DW105" s="212"/>
      <c r="DX105" s="212"/>
      <c r="DY105" s="212"/>
      <c r="DZ105" s="212"/>
      <c r="EA105" s="212"/>
      <c r="EB105" s="212"/>
      <c r="EC105" s="212"/>
      <c r="ED105" s="212"/>
      <c r="EE105" s="212"/>
      <c r="EF105" s="212"/>
      <c r="EG105" s="212"/>
      <c r="EH105" s="212"/>
      <c r="EI105" s="212"/>
      <c r="EJ105" s="212"/>
      <c r="EK105" s="212"/>
      <c r="EL105" s="212"/>
    </row>
    <row r="106" spans="1:142">
      <c r="B106" s="213"/>
      <c r="J106" s="321"/>
      <c r="K106" s="321"/>
      <c r="L106" s="321"/>
      <c r="M106" s="321"/>
      <c r="N106" s="321"/>
      <c r="O106" s="321"/>
      <c r="P106" s="321"/>
      <c r="Q106" s="321"/>
      <c r="R106" s="321"/>
      <c r="S106" s="321"/>
      <c r="T106" s="321"/>
      <c r="U106" s="321"/>
      <c r="Y106" s="284"/>
      <c r="AF106" s="321"/>
      <c r="AM106" s="27">
        <f t="shared" si="64"/>
        <v>44470</v>
      </c>
      <c r="AN106" s="41" t="str">
        <f t="shared" si="83"/>
        <v>dh</v>
      </c>
      <c r="AO106" s="41">
        <f t="shared" si="65"/>
        <v>112</v>
      </c>
      <c r="AP106" s="41">
        <f t="shared" si="84"/>
        <v>121</v>
      </c>
      <c r="AQ106" s="41">
        <f t="shared" si="66"/>
        <v>106</v>
      </c>
      <c r="AR106" s="41" t="str">
        <f t="shared" ref="AR106:AR130" si="102">+"d"&amp;AR2</f>
        <v>db</v>
      </c>
      <c r="AT106" s="139">
        <v>43709</v>
      </c>
      <c r="AU106" s="142">
        <v>320</v>
      </c>
      <c r="AV106" s="142">
        <v>400</v>
      </c>
      <c r="AW106" s="142">
        <v>480</v>
      </c>
      <c r="AX106" s="142">
        <v>160</v>
      </c>
      <c r="AY106" s="142">
        <v>80</v>
      </c>
      <c r="AZ106" s="142">
        <v>160</v>
      </c>
      <c r="BA106" s="142">
        <v>720</v>
      </c>
    </row>
    <row r="107" spans="1:142">
      <c r="B107" s="213"/>
      <c r="J107" s="321"/>
      <c r="K107" s="321"/>
      <c r="L107" s="321"/>
      <c r="M107" s="321"/>
      <c r="N107" s="321"/>
      <c r="O107" s="321"/>
      <c r="P107" s="321"/>
      <c r="Q107" s="321"/>
      <c r="R107" s="321"/>
      <c r="S107" s="321"/>
      <c r="T107" s="321"/>
      <c r="U107" s="321"/>
      <c r="Y107" s="284"/>
      <c r="AF107" s="321"/>
      <c r="AM107" s="27">
        <f t="shared" si="64"/>
        <v>44501</v>
      </c>
      <c r="AN107" s="41" t="str">
        <f t="shared" si="83"/>
        <v>di</v>
      </c>
      <c r="AO107" s="41">
        <f t="shared" si="65"/>
        <v>113</v>
      </c>
      <c r="AP107" s="41">
        <f t="shared" si="84"/>
        <v>121</v>
      </c>
      <c r="AQ107" s="41">
        <f t="shared" si="66"/>
        <v>107</v>
      </c>
      <c r="AR107" s="41" t="str">
        <f t="shared" si="102"/>
        <v>dc</v>
      </c>
      <c r="AT107" s="139">
        <v>43739</v>
      </c>
      <c r="AU107" s="142">
        <v>368</v>
      </c>
      <c r="AV107" s="142">
        <v>376</v>
      </c>
      <c r="AW107" s="142">
        <v>552</v>
      </c>
      <c r="AX107" s="142">
        <v>128</v>
      </c>
      <c r="AY107" s="142">
        <v>64</v>
      </c>
      <c r="AZ107" s="142">
        <v>184</v>
      </c>
      <c r="BA107" s="142">
        <v>744</v>
      </c>
      <c r="BB107" s="212"/>
      <c r="BC107" s="212"/>
      <c r="BD107" s="212"/>
      <c r="BE107" s="212"/>
      <c r="BF107" s="212"/>
      <c r="BG107" s="212"/>
      <c r="BH107" s="212"/>
      <c r="BI107" s="212"/>
      <c r="BJ107" s="212"/>
      <c r="BK107" s="212"/>
      <c r="BL107" s="212"/>
      <c r="BM107" s="212"/>
      <c r="BN107" s="212"/>
      <c r="BO107" s="212"/>
      <c r="BP107" s="212"/>
      <c r="BQ107" s="212"/>
      <c r="BR107" s="212"/>
      <c r="BS107" s="212"/>
      <c r="BT107" s="212"/>
      <c r="BU107" s="212"/>
      <c r="BV107" s="212"/>
      <c r="BW107" s="212"/>
      <c r="BX107" s="212"/>
      <c r="BY107" s="212"/>
      <c r="BZ107" s="212"/>
      <c r="CA107" s="212"/>
      <c r="CB107" s="212"/>
      <c r="CC107" s="212"/>
      <c r="CD107" s="212"/>
      <c r="CE107" s="212"/>
      <c r="CF107" s="212"/>
      <c r="CG107" s="212"/>
      <c r="CH107" s="212"/>
      <c r="CI107" s="212"/>
      <c r="CJ107" s="212"/>
      <c r="CK107" s="212"/>
      <c r="CL107" s="212"/>
      <c r="CM107" s="212"/>
      <c r="CN107" s="212"/>
      <c r="CO107" s="212"/>
      <c r="CP107" s="212"/>
      <c r="CQ107" s="212"/>
      <c r="CR107" s="212"/>
      <c r="CS107" s="212"/>
      <c r="CT107" s="212"/>
      <c r="CU107" s="212"/>
      <c r="CV107" s="212"/>
      <c r="CW107" s="212"/>
      <c r="CX107" s="212"/>
      <c r="CY107" s="212"/>
      <c r="CZ107" s="212"/>
      <c r="DA107" s="212"/>
      <c r="DB107" s="212"/>
      <c r="DC107" s="212"/>
      <c r="DD107" s="212"/>
      <c r="DE107" s="212"/>
      <c r="DF107" s="212"/>
      <c r="DG107" s="212"/>
      <c r="DH107" s="212"/>
      <c r="DI107" s="212"/>
      <c r="DJ107" s="212"/>
      <c r="DK107" s="212"/>
      <c r="DL107" s="212"/>
      <c r="DM107" s="212"/>
      <c r="DN107" s="212"/>
      <c r="DO107" s="212"/>
      <c r="DP107" s="212"/>
      <c r="DQ107" s="212"/>
      <c r="DR107" s="212"/>
      <c r="DS107" s="212"/>
      <c r="DT107" s="212"/>
      <c r="DU107" s="212"/>
      <c r="DV107" s="212"/>
      <c r="DW107" s="212"/>
      <c r="DX107" s="212"/>
      <c r="DY107" s="212"/>
      <c r="DZ107" s="212"/>
      <c r="EA107" s="212"/>
      <c r="EB107" s="212"/>
      <c r="EC107" s="212"/>
      <c r="ED107" s="212"/>
      <c r="EE107" s="212"/>
      <c r="EF107" s="212"/>
      <c r="EG107" s="212"/>
      <c r="EH107" s="212"/>
      <c r="EI107" s="212"/>
      <c r="EJ107" s="212"/>
      <c r="EK107" s="212"/>
      <c r="EL107" s="212"/>
    </row>
    <row r="108" spans="1:142">
      <c r="B108" s="213"/>
      <c r="J108" s="321"/>
      <c r="K108" s="321"/>
      <c r="L108" s="321"/>
      <c r="M108" s="321"/>
      <c r="N108" s="321"/>
      <c r="O108" s="321"/>
      <c r="P108" s="321"/>
      <c r="Q108" s="321"/>
      <c r="R108" s="321"/>
      <c r="S108" s="321"/>
      <c r="T108" s="321"/>
      <c r="U108" s="321"/>
      <c r="Y108" s="284"/>
      <c r="AF108" s="321"/>
      <c r="AM108" s="27">
        <f t="shared" si="64"/>
        <v>44531</v>
      </c>
      <c r="AN108" s="41" t="str">
        <f t="shared" si="83"/>
        <v>dj</v>
      </c>
      <c r="AO108" s="41">
        <f t="shared" si="65"/>
        <v>114</v>
      </c>
      <c r="AP108" s="41">
        <f t="shared" ref="AP108:AP139" si="103">+MATCH(AM108,$AT$1:$AT$193)</f>
        <v>133</v>
      </c>
      <c r="AQ108" s="41">
        <f t="shared" si="66"/>
        <v>108</v>
      </c>
      <c r="AR108" s="41" t="str">
        <f t="shared" si="102"/>
        <v>dd</v>
      </c>
      <c r="AT108" s="139">
        <v>43770</v>
      </c>
      <c r="AU108" s="142">
        <v>320</v>
      </c>
      <c r="AV108" s="142">
        <v>400</v>
      </c>
      <c r="AW108" s="142">
        <v>480</v>
      </c>
      <c r="AX108" s="142">
        <v>160</v>
      </c>
      <c r="AY108" s="142">
        <v>80</v>
      </c>
      <c r="AZ108" s="142">
        <v>160</v>
      </c>
      <c r="BA108" s="142">
        <v>720</v>
      </c>
    </row>
    <row r="109" spans="1:142">
      <c r="B109" s="213"/>
      <c r="J109" s="321"/>
      <c r="K109" s="321"/>
      <c r="L109" s="321"/>
      <c r="M109" s="321"/>
      <c r="N109" s="321"/>
      <c r="O109" s="321"/>
      <c r="P109" s="321"/>
      <c r="Q109" s="321"/>
      <c r="R109" s="321"/>
      <c r="S109" s="321"/>
      <c r="T109" s="321"/>
      <c r="U109" s="321"/>
      <c r="Y109" s="284"/>
      <c r="AF109" s="321"/>
      <c r="AM109" s="27">
        <f t="shared" si="64"/>
        <v>44562</v>
      </c>
      <c r="AN109" s="41" t="str">
        <f t="shared" si="83"/>
        <v>dk</v>
      </c>
      <c r="AO109" s="41">
        <f t="shared" si="65"/>
        <v>115</v>
      </c>
      <c r="AP109" s="41">
        <f t="shared" si="103"/>
        <v>134</v>
      </c>
      <c r="AQ109" s="41">
        <f t="shared" si="66"/>
        <v>109</v>
      </c>
      <c r="AR109" s="41" t="str">
        <f t="shared" si="102"/>
        <v>de</v>
      </c>
      <c r="AT109" s="139">
        <v>43800</v>
      </c>
      <c r="AU109" s="142">
        <v>336</v>
      </c>
      <c r="AV109" s="142">
        <v>408</v>
      </c>
      <c r="AW109" s="142">
        <v>504</v>
      </c>
      <c r="AX109" s="142">
        <v>160</v>
      </c>
      <c r="AY109" s="142">
        <v>80</v>
      </c>
      <c r="AZ109" s="142">
        <v>168</v>
      </c>
      <c r="BA109" s="142">
        <v>744</v>
      </c>
    </row>
    <row r="110" spans="1:142">
      <c r="B110" s="213"/>
      <c r="J110" s="321"/>
      <c r="K110" s="321"/>
      <c r="L110" s="321"/>
      <c r="M110" s="321"/>
      <c r="N110" s="321"/>
      <c r="O110" s="321"/>
      <c r="P110" s="321"/>
      <c r="Q110" s="321"/>
      <c r="R110" s="321"/>
      <c r="S110" s="321"/>
      <c r="T110" s="321"/>
      <c r="U110" s="321"/>
      <c r="Y110" s="284"/>
      <c r="AF110" s="321"/>
      <c r="AM110" s="27">
        <f t="shared" si="64"/>
        <v>44593</v>
      </c>
      <c r="AN110" s="41" t="str">
        <f t="shared" si="83"/>
        <v>dl</v>
      </c>
      <c r="AO110" s="41">
        <f t="shared" si="65"/>
        <v>116</v>
      </c>
      <c r="AP110" s="41">
        <f t="shared" si="103"/>
        <v>135</v>
      </c>
      <c r="AQ110" s="41">
        <f t="shared" si="66"/>
        <v>110</v>
      </c>
      <c r="AR110" s="41" t="str">
        <f t="shared" si="102"/>
        <v>df</v>
      </c>
      <c r="AT110" s="140">
        <v>43831</v>
      </c>
      <c r="AU110" s="143">
        <v>352</v>
      </c>
      <c r="AV110" s="143">
        <v>392</v>
      </c>
      <c r="AW110" s="143">
        <v>528</v>
      </c>
      <c r="AX110" s="143">
        <v>144</v>
      </c>
      <c r="AY110" s="143">
        <v>72</v>
      </c>
      <c r="AZ110" s="143">
        <v>176</v>
      </c>
      <c r="BA110" s="143">
        <v>744</v>
      </c>
    </row>
    <row r="111" spans="1:142">
      <c r="B111" s="213"/>
      <c r="J111" s="321"/>
      <c r="K111" s="321"/>
      <c r="L111" s="321"/>
      <c r="M111" s="321"/>
      <c r="N111" s="321"/>
      <c r="O111" s="321"/>
      <c r="P111" s="321"/>
      <c r="Q111" s="321"/>
      <c r="R111" s="321"/>
      <c r="S111" s="321"/>
      <c r="T111" s="321"/>
      <c r="U111" s="321"/>
      <c r="Y111" s="284"/>
      <c r="AF111" s="321"/>
      <c r="AM111" s="27">
        <f t="shared" si="64"/>
        <v>44621</v>
      </c>
      <c r="AN111" s="41" t="str">
        <f t="shared" si="83"/>
        <v>dm</v>
      </c>
      <c r="AO111" s="41">
        <f t="shared" si="65"/>
        <v>117</v>
      </c>
      <c r="AP111" s="41">
        <f t="shared" si="103"/>
        <v>136</v>
      </c>
      <c r="AQ111" s="41">
        <f t="shared" si="66"/>
        <v>111</v>
      </c>
      <c r="AR111" s="41" t="str">
        <f t="shared" si="102"/>
        <v>dg</v>
      </c>
      <c r="AT111" s="140">
        <v>43862</v>
      </c>
      <c r="AU111" s="143">
        <v>320</v>
      </c>
      <c r="AV111" s="143">
        <v>376</v>
      </c>
      <c r="AW111" s="143">
        <v>480</v>
      </c>
      <c r="AX111" s="143">
        <v>144</v>
      </c>
      <c r="AY111" s="143">
        <v>72</v>
      </c>
      <c r="AZ111" s="143">
        <v>160</v>
      </c>
      <c r="BA111" s="143">
        <v>696</v>
      </c>
    </row>
    <row r="112" spans="1:142">
      <c r="B112" s="213"/>
      <c r="J112" s="321"/>
      <c r="K112" s="321"/>
      <c r="L112" s="321"/>
      <c r="M112" s="321"/>
      <c r="N112" s="321"/>
      <c r="O112" s="321"/>
      <c r="P112" s="321"/>
      <c r="Q112" s="321"/>
      <c r="R112" s="321"/>
      <c r="S112" s="321"/>
      <c r="T112" s="321"/>
      <c r="U112" s="321"/>
      <c r="Y112" s="284"/>
      <c r="AF112" s="321"/>
      <c r="AM112" s="27">
        <f t="shared" si="64"/>
        <v>44652</v>
      </c>
      <c r="AN112" s="41" t="str">
        <f t="shared" si="83"/>
        <v>dn</v>
      </c>
      <c r="AO112" s="41">
        <f t="shared" si="65"/>
        <v>118</v>
      </c>
      <c r="AP112" s="41">
        <f t="shared" si="103"/>
        <v>137</v>
      </c>
      <c r="AQ112" s="41">
        <f t="shared" si="66"/>
        <v>112</v>
      </c>
      <c r="AR112" s="41" t="str">
        <f t="shared" si="102"/>
        <v>dh</v>
      </c>
      <c r="AT112" s="140">
        <v>43891</v>
      </c>
      <c r="AU112" s="143">
        <v>352</v>
      </c>
      <c r="AV112" s="143">
        <v>392</v>
      </c>
      <c r="AW112" s="143">
        <v>528</v>
      </c>
      <c r="AX112" s="143">
        <v>144</v>
      </c>
      <c r="AY112" s="143">
        <v>72</v>
      </c>
      <c r="AZ112" s="143">
        <v>176</v>
      </c>
      <c r="BA112" s="143">
        <v>744</v>
      </c>
    </row>
    <row r="113" spans="2:53">
      <c r="B113" s="213"/>
      <c r="J113" s="321"/>
      <c r="K113" s="321"/>
      <c r="L113" s="321"/>
      <c r="M113" s="321"/>
      <c r="N113" s="321"/>
      <c r="O113" s="321"/>
      <c r="P113" s="321"/>
      <c r="Q113" s="321"/>
      <c r="R113" s="321"/>
      <c r="S113" s="321"/>
      <c r="T113" s="321"/>
      <c r="U113" s="321"/>
      <c r="Y113" s="284"/>
      <c r="AF113" s="321"/>
      <c r="AM113" s="27">
        <f t="shared" si="64"/>
        <v>44682</v>
      </c>
      <c r="AN113" s="41" t="str">
        <f t="shared" si="83"/>
        <v>do</v>
      </c>
      <c r="AO113" s="41">
        <f t="shared" si="65"/>
        <v>119</v>
      </c>
      <c r="AP113" s="41">
        <f t="shared" si="103"/>
        <v>138</v>
      </c>
      <c r="AQ113" s="41">
        <f t="shared" si="66"/>
        <v>113</v>
      </c>
      <c r="AR113" s="41" t="str">
        <f t="shared" si="102"/>
        <v>di</v>
      </c>
      <c r="AT113" s="140">
        <v>43922</v>
      </c>
      <c r="AU113" s="143">
        <v>352</v>
      </c>
      <c r="AV113" s="143">
        <v>368</v>
      </c>
      <c r="AW113" s="143">
        <v>528</v>
      </c>
      <c r="AX113" s="143">
        <v>128</v>
      </c>
      <c r="AY113" s="143">
        <v>64</v>
      </c>
      <c r="AZ113" s="143">
        <v>176</v>
      </c>
      <c r="BA113" s="143">
        <v>720</v>
      </c>
    </row>
    <row r="114" spans="2:53">
      <c r="B114" s="213"/>
      <c r="J114" s="321"/>
      <c r="K114" s="321"/>
      <c r="L114" s="321"/>
      <c r="M114" s="321"/>
      <c r="N114" s="321"/>
      <c r="O114" s="321"/>
      <c r="P114" s="321"/>
      <c r="Q114" s="321"/>
      <c r="R114" s="321"/>
      <c r="S114" s="321"/>
      <c r="T114" s="321"/>
      <c r="U114" s="321"/>
      <c r="Y114" s="284"/>
      <c r="AF114" s="321"/>
      <c r="AM114" s="27">
        <f t="shared" si="64"/>
        <v>44713</v>
      </c>
      <c r="AN114" s="41" t="str">
        <f t="shared" si="83"/>
        <v>dp</v>
      </c>
      <c r="AO114" s="41">
        <f t="shared" si="65"/>
        <v>120</v>
      </c>
      <c r="AP114" s="41">
        <f t="shared" si="103"/>
        <v>139</v>
      </c>
      <c r="AQ114" s="41">
        <f t="shared" si="66"/>
        <v>114</v>
      </c>
      <c r="AR114" s="41" t="str">
        <f t="shared" si="102"/>
        <v>dj</v>
      </c>
      <c r="AT114" s="140">
        <v>43952</v>
      </c>
      <c r="AU114" s="143">
        <v>320</v>
      </c>
      <c r="AV114" s="143">
        <v>424</v>
      </c>
      <c r="AW114" s="143">
        <v>480</v>
      </c>
      <c r="AX114" s="143">
        <v>176</v>
      </c>
      <c r="AY114" s="143">
        <v>88</v>
      </c>
      <c r="AZ114" s="143">
        <v>160</v>
      </c>
      <c r="BA114" s="143">
        <v>744</v>
      </c>
    </row>
    <row r="115" spans="2:53">
      <c r="B115" s="213"/>
      <c r="J115" s="321"/>
      <c r="K115" s="321"/>
      <c r="L115" s="321"/>
      <c r="M115" s="321"/>
      <c r="N115" s="321"/>
      <c r="O115" s="321"/>
      <c r="P115" s="321"/>
      <c r="Q115" s="321"/>
      <c r="R115" s="321"/>
      <c r="S115" s="321"/>
      <c r="T115" s="321"/>
      <c r="U115" s="321"/>
      <c r="Y115" s="284"/>
      <c r="AF115" s="321"/>
      <c r="AM115" s="27">
        <f t="shared" si="64"/>
        <v>44743</v>
      </c>
      <c r="AN115" s="41" t="str">
        <f t="shared" si="83"/>
        <v>dq</v>
      </c>
      <c r="AO115" s="41">
        <f t="shared" si="65"/>
        <v>121</v>
      </c>
      <c r="AP115" s="41">
        <f t="shared" si="103"/>
        <v>140</v>
      </c>
      <c r="AQ115" s="41">
        <f t="shared" si="66"/>
        <v>115</v>
      </c>
      <c r="AR115" s="41" t="str">
        <f t="shared" si="102"/>
        <v>dk</v>
      </c>
      <c r="AT115" s="140">
        <v>43983</v>
      </c>
      <c r="AU115" s="143">
        <v>352</v>
      </c>
      <c r="AV115" s="143">
        <v>368</v>
      </c>
      <c r="AW115" s="143">
        <v>528</v>
      </c>
      <c r="AX115" s="143">
        <v>128</v>
      </c>
      <c r="AY115" s="143">
        <v>64</v>
      </c>
      <c r="AZ115" s="143">
        <v>176</v>
      </c>
      <c r="BA115" s="143">
        <v>720</v>
      </c>
    </row>
    <row r="116" spans="2:53">
      <c r="B116" s="213"/>
      <c r="J116" s="321"/>
      <c r="K116" s="321"/>
      <c r="L116" s="321"/>
      <c r="M116" s="321"/>
      <c r="N116" s="321"/>
      <c r="O116" s="321"/>
      <c r="P116" s="321"/>
      <c r="Q116" s="321"/>
      <c r="R116" s="321"/>
      <c r="S116" s="321"/>
      <c r="T116" s="321"/>
      <c r="U116" s="321"/>
      <c r="Y116" s="284"/>
      <c r="AF116" s="321"/>
      <c r="AM116" s="27">
        <f t="shared" si="64"/>
        <v>44774</v>
      </c>
      <c r="AN116" s="41" t="str">
        <f t="shared" si="83"/>
        <v>dr</v>
      </c>
      <c r="AO116" s="41">
        <f t="shared" si="65"/>
        <v>122</v>
      </c>
      <c r="AP116" s="41">
        <f t="shared" si="103"/>
        <v>141</v>
      </c>
      <c r="AQ116" s="41">
        <f t="shared" si="66"/>
        <v>116</v>
      </c>
      <c r="AR116" s="41" t="str">
        <f t="shared" si="102"/>
        <v>dl</v>
      </c>
      <c r="AT116" s="140">
        <v>44013</v>
      </c>
      <c r="AU116" s="143">
        <v>368</v>
      </c>
      <c r="AV116" s="143">
        <v>376</v>
      </c>
      <c r="AW116" s="143">
        <v>552</v>
      </c>
      <c r="AX116" s="143">
        <v>128</v>
      </c>
      <c r="AY116" s="143">
        <v>64</v>
      </c>
      <c r="AZ116" s="143">
        <v>184</v>
      </c>
      <c r="BA116" s="143">
        <v>744</v>
      </c>
    </row>
    <row r="117" spans="2:53">
      <c r="B117" s="213"/>
      <c r="J117" s="321"/>
      <c r="K117" s="321"/>
      <c r="L117" s="321"/>
      <c r="M117" s="321"/>
      <c r="N117" s="321"/>
      <c r="O117" s="321"/>
      <c r="P117" s="321"/>
      <c r="Q117" s="321"/>
      <c r="R117" s="321"/>
      <c r="S117" s="321"/>
      <c r="T117" s="321"/>
      <c r="U117" s="321"/>
      <c r="Y117" s="284"/>
      <c r="AF117" s="321"/>
      <c r="AM117" s="27">
        <f t="shared" si="64"/>
        <v>44805</v>
      </c>
      <c r="AN117" s="41" t="str">
        <f t="shared" si="83"/>
        <v>ds</v>
      </c>
      <c r="AO117" s="41">
        <f t="shared" si="65"/>
        <v>123</v>
      </c>
      <c r="AP117" s="41">
        <f t="shared" si="103"/>
        <v>142</v>
      </c>
      <c r="AQ117" s="41">
        <f t="shared" si="66"/>
        <v>117</v>
      </c>
      <c r="AR117" s="41" t="str">
        <f t="shared" si="102"/>
        <v>dm</v>
      </c>
      <c r="AT117" s="140">
        <v>44044</v>
      </c>
      <c r="AU117" s="143">
        <v>336</v>
      </c>
      <c r="AV117" s="143">
        <v>408</v>
      </c>
      <c r="AW117" s="143">
        <v>504</v>
      </c>
      <c r="AX117" s="143">
        <v>160</v>
      </c>
      <c r="AY117" s="143">
        <v>80</v>
      </c>
      <c r="AZ117" s="143">
        <v>168</v>
      </c>
      <c r="BA117" s="143">
        <v>744</v>
      </c>
    </row>
    <row r="118" spans="2:53">
      <c r="B118" s="213"/>
      <c r="J118" s="321"/>
      <c r="K118" s="321"/>
      <c r="L118" s="321"/>
      <c r="M118" s="321"/>
      <c r="N118" s="321"/>
      <c r="O118" s="321"/>
      <c r="P118" s="321"/>
      <c r="Q118" s="321"/>
      <c r="R118" s="321"/>
      <c r="S118" s="321"/>
      <c r="T118" s="321"/>
      <c r="U118" s="321"/>
      <c r="Y118" s="284"/>
      <c r="AF118" s="321"/>
      <c r="AM118" s="27">
        <f t="shared" si="64"/>
        <v>44835</v>
      </c>
      <c r="AN118" s="41" t="str">
        <f t="shared" si="83"/>
        <v>dt</v>
      </c>
      <c r="AO118" s="41">
        <f t="shared" si="65"/>
        <v>124</v>
      </c>
      <c r="AP118" s="41">
        <f t="shared" si="103"/>
        <v>143</v>
      </c>
      <c r="AQ118" s="41">
        <f t="shared" si="66"/>
        <v>118</v>
      </c>
      <c r="AR118" s="41" t="str">
        <f t="shared" si="102"/>
        <v>dn</v>
      </c>
      <c r="AT118" s="140">
        <v>44075</v>
      </c>
      <c r="AU118" s="143">
        <v>336</v>
      </c>
      <c r="AV118" s="143">
        <v>384</v>
      </c>
      <c r="AW118" s="143">
        <v>504</v>
      </c>
      <c r="AX118" s="143">
        <v>144</v>
      </c>
      <c r="AY118" s="143">
        <v>72</v>
      </c>
      <c r="AZ118" s="143">
        <v>168</v>
      </c>
      <c r="BA118" s="143">
        <v>720</v>
      </c>
    </row>
    <row r="119" spans="2:53">
      <c r="B119" s="213"/>
      <c r="J119" s="321"/>
      <c r="K119" s="321"/>
      <c r="L119" s="321"/>
      <c r="M119" s="321"/>
      <c r="N119" s="321"/>
      <c r="O119" s="321"/>
      <c r="P119" s="321"/>
      <c r="Q119" s="321"/>
      <c r="R119" s="321"/>
      <c r="S119" s="321"/>
      <c r="T119" s="321"/>
      <c r="U119" s="321"/>
      <c r="Y119" s="284"/>
      <c r="AF119" s="321"/>
      <c r="AM119" s="27">
        <f t="shared" si="64"/>
        <v>44866</v>
      </c>
      <c r="AN119" s="41" t="str">
        <f t="shared" ref="AN119:AN150" si="104">+VLOOKUP(AO119,$AQ$1:$AR$197,2,FALSE)</f>
        <v>du</v>
      </c>
      <c r="AO119" s="41">
        <f t="shared" si="65"/>
        <v>125</v>
      </c>
      <c r="AP119" s="41">
        <f t="shared" si="103"/>
        <v>144</v>
      </c>
      <c r="AQ119" s="41">
        <f t="shared" si="66"/>
        <v>119</v>
      </c>
      <c r="AR119" s="41" t="str">
        <f t="shared" si="102"/>
        <v>do</v>
      </c>
      <c r="AT119" s="140">
        <v>44105</v>
      </c>
      <c r="AU119" s="143">
        <v>352</v>
      </c>
      <c r="AV119" s="143">
        <v>392</v>
      </c>
      <c r="AW119" s="143">
        <v>528</v>
      </c>
      <c r="AX119" s="143">
        <v>144</v>
      </c>
      <c r="AY119" s="143">
        <v>72</v>
      </c>
      <c r="AZ119" s="143">
        <v>176</v>
      </c>
      <c r="BA119" s="143">
        <v>744</v>
      </c>
    </row>
    <row r="120" spans="2:53">
      <c r="B120" s="213"/>
      <c r="J120" s="321"/>
      <c r="K120" s="321"/>
      <c r="L120" s="321"/>
      <c r="M120" s="321"/>
      <c r="N120" s="321"/>
      <c r="O120" s="321"/>
      <c r="P120" s="321"/>
      <c r="Q120" s="321"/>
      <c r="R120" s="321"/>
      <c r="S120" s="321"/>
      <c r="T120" s="321"/>
      <c r="U120" s="321"/>
      <c r="Y120" s="284"/>
      <c r="AF120" s="321"/>
      <c r="AM120" s="27">
        <f t="shared" si="64"/>
        <v>44896</v>
      </c>
      <c r="AN120" s="41" t="str">
        <f t="shared" si="104"/>
        <v>dv</v>
      </c>
      <c r="AO120" s="41">
        <f t="shared" si="65"/>
        <v>126</v>
      </c>
      <c r="AP120" s="41">
        <f t="shared" si="103"/>
        <v>145</v>
      </c>
      <c r="AQ120" s="41">
        <f t="shared" si="66"/>
        <v>120</v>
      </c>
      <c r="AR120" s="41" t="str">
        <f t="shared" si="102"/>
        <v>dp</v>
      </c>
      <c r="AT120" s="140">
        <v>44136</v>
      </c>
      <c r="AU120" s="143">
        <v>320</v>
      </c>
      <c r="AV120" s="143">
        <v>400</v>
      </c>
      <c r="AW120" s="143">
        <v>480</v>
      </c>
      <c r="AX120" s="143">
        <v>160</v>
      </c>
      <c r="AY120" s="143">
        <v>80</v>
      </c>
      <c r="AZ120" s="143">
        <v>160</v>
      </c>
      <c r="BA120" s="143">
        <v>720</v>
      </c>
    </row>
    <row r="121" spans="2:53">
      <c r="B121" s="213"/>
      <c r="J121" s="321"/>
      <c r="K121" s="321"/>
      <c r="L121" s="321"/>
      <c r="M121" s="321"/>
      <c r="N121" s="321"/>
      <c r="O121" s="321"/>
      <c r="P121" s="321"/>
      <c r="Q121" s="321"/>
      <c r="R121" s="321"/>
      <c r="S121" s="321"/>
      <c r="T121" s="321"/>
      <c r="U121" s="321"/>
      <c r="Y121" s="284"/>
      <c r="AF121" s="321"/>
      <c r="AM121" s="27">
        <f t="shared" si="64"/>
        <v>44927</v>
      </c>
      <c r="AN121" s="41" t="str">
        <f t="shared" si="104"/>
        <v>dw</v>
      </c>
      <c r="AO121" s="41">
        <f t="shared" si="65"/>
        <v>127</v>
      </c>
      <c r="AP121" s="41">
        <f t="shared" si="103"/>
        <v>146</v>
      </c>
      <c r="AQ121" s="41">
        <f t="shared" si="66"/>
        <v>121</v>
      </c>
      <c r="AR121" s="41" t="str">
        <f t="shared" si="102"/>
        <v>dq</v>
      </c>
      <c r="AT121" s="140">
        <v>44166</v>
      </c>
      <c r="AU121" s="143">
        <v>352</v>
      </c>
      <c r="AV121" s="143">
        <v>392</v>
      </c>
      <c r="AW121" s="143">
        <v>528</v>
      </c>
      <c r="AX121" s="143">
        <v>144</v>
      </c>
      <c r="AY121" s="143">
        <v>72</v>
      </c>
      <c r="AZ121" s="143">
        <v>176</v>
      </c>
      <c r="BA121" s="143">
        <v>744</v>
      </c>
    </row>
    <row r="122" spans="2:53">
      <c r="B122" s="213"/>
      <c r="J122" s="321"/>
      <c r="K122" s="321"/>
      <c r="L122" s="321"/>
      <c r="M122" s="321"/>
      <c r="N122" s="321"/>
      <c r="O122" s="321"/>
      <c r="P122" s="321"/>
      <c r="Q122" s="321"/>
      <c r="R122" s="321"/>
      <c r="S122" s="321"/>
      <c r="T122" s="321"/>
      <c r="U122" s="321"/>
      <c r="Y122" s="284"/>
      <c r="AF122" s="321"/>
      <c r="AM122" s="27">
        <f t="shared" si="64"/>
        <v>44958</v>
      </c>
      <c r="AN122" s="41" t="str">
        <f t="shared" si="104"/>
        <v>dx</v>
      </c>
      <c r="AO122" s="41">
        <f t="shared" si="65"/>
        <v>128</v>
      </c>
      <c r="AP122" s="41">
        <f t="shared" si="103"/>
        <v>147</v>
      </c>
      <c r="AQ122" s="41">
        <f t="shared" si="66"/>
        <v>122</v>
      </c>
      <c r="AR122" s="41" t="str">
        <f t="shared" si="102"/>
        <v>dr</v>
      </c>
      <c r="AT122" s="139">
        <v>44197</v>
      </c>
      <c r="AU122" s="142">
        <v>320</v>
      </c>
      <c r="AV122" s="142">
        <v>392</v>
      </c>
      <c r="AW122" s="142">
        <v>528</v>
      </c>
      <c r="AX122" s="142">
        <v>176</v>
      </c>
      <c r="AY122" s="142">
        <v>88</v>
      </c>
      <c r="AZ122" s="142">
        <v>160</v>
      </c>
      <c r="BA122" s="142">
        <v>744</v>
      </c>
    </row>
    <row r="123" spans="2:53">
      <c r="B123" s="213"/>
      <c r="J123" s="321"/>
      <c r="K123" s="321"/>
      <c r="L123" s="321"/>
      <c r="M123" s="321"/>
      <c r="N123" s="321"/>
      <c r="O123" s="321"/>
      <c r="P123" s="321"/>
      <c r="Q123" s="321"/>
      <c r="R123" s="321"/>
      <c r="S123" s="321"/>
      <c r="T123" s="321"/>
      <c r="U123" s="321"/>
      <c r="Y123" s="284"/>
      <c r="AF123" s="321"/>
      <c r="AM123" s="27">
        <f t="shared" si="64"/>
        <v>44986</v>
      </c>
      <c r="AN123" s="41" t="str">
        <f t="shared" si="104"/>
        <v>dy</v>
      </c>
      <c r="AO123" s="41">
        <f t="shared" si="65"/>
        <v>129</v>
      </c>
      <c r="AP123" s="41">
        <f t="shared" si="103"/>
        <v>148</v>
      </c>
      <c r="AQ123" s="41">
        <f t="shared" si="66"/>
        <v>123</v>
      </c>
      <c r="AR123" s="41" t="str">
        <f t="shared" si="102"/>
        <v>ds</v>
      </c>
      <c r="AT123" s="139">
        <v>44228</v>
      </c>
      <c r="AU123" s="142">
        <v>320</v>
      </c>
      <c r="AV123" s="142">
        <v>376</v>
      </c>
      <c r="AW123" s="142">
        <v>480</v>
      </c>
      <c r="AX123" s="142">
        <v>128</v>
      </c>
      <c r="AY123" s="142">
        <v>64</v>
      </c>
      <c r="AZ123" s="142">
        <v>160</v>
      </c>
      <c r="BA123" s="142">
        <v>672</v>
      </c>
    </row>
    <row r="124" spans="2:53">
      <c r="B124" s="213"/>
      <c r="J124" s="321"/>
      <c r="K124" s="321"/>
      <c r="L124" s="321"/>
      <c r="M124" s="321"/>
      <c r="N124" s="321"/>
      <c r="O124" s="321"/>
      <c r="P124" s="321"/>
      <c r="Q124" s="321"/>
      <c r="R124" s="321"/>
      <c r="S124" s="321"/>
      <c r="T124" s="321"/>
      <c r="U124" s="321"/>
      <c r="Y124" s="284"/>
      <c r="AF124" s="321"/>
      <c r="AM124" s="27">
        <f t="shared" si="64"/>
        <v>45017</v>
      </c>
      <c r="AN124" s="41" t="str">
        <f t="shared" si="104"/>
        <v>dz</v>
      </c>
      <c r="AO124" s="41">
        <f t="shared" si="65"/>
        <v>130</v>
      </c>
      <c r="AP124" s="41">
        <f t="shared" si="103"/>
        <v>149</v>
      </c>
      <c r="AQ124" s="41">
        <f t="shared" si="66"/>
        <v>124</v>
      </c>
      <c r="AR124" s="41" t="str">
        <f t="shared" si="102"/>
        <v>dt</v>
      </c>
      <c r="AT124" s="139">
        <v>44256</v>
      </c>
      <c r="AU124" s="142">
        <v>368</v>
      </c>
      <c r="AV124" s="142">
        <v>392</v>
      </c>
      <c r="AW124" s="142">
        <v>528</v>
      </c>
      <c r="AX124" s="142">
        <v>128</v>
      </c>
      <c r="AY124" s="142">
        <v>64</v>
      </c>
      <c r="AZ124" s="142">
        <v>184</v>
      </c>
      <c r="BA124" s="142">
        <v>744</v>
      </c>
    </row>
    <row r="125" spans="2:53">
      <c r="B125" s="213"/>
      <c r="J125" s="321"/>
      <c r="K125" s="321"/>
      <c r="L125" s="321"/>
      <c r="M125" s="321"/>
      <c r="N125" s="321"/>
      <c r="O125" s="321"/>
      <c r="P125" s="321"/>
      <c r="Q125" s="321"/>
      <c r="R125" s="321"/>
      <c r="S125" s="321"/>
      <c r="T125" s="321"/>
      <c r="U125" s="321"/>
      <c r="Y125" s="284"/>
      <c r="AF125" s="321"/>
      <c r="AM125" s="27">
        <f t="shared" si="64"/>
        <v>45047</v>
      </c>
      <c r="AN125" s="41" t="str">
        <f t="shared" si="104"/>
        <v>ea</v>
      </c>
      <c r="AO125" s="41">
        <f t="shared" si="65"/>
        <v>131</v>
      </c>
      <c r="AP125" s="41">
        <f t="shared" si="103"/>
        <v>150</v>
      </c>
      <c r="AQ125" s="41">
        <f t="shared" si="66"/>
        <v>125</v>
      </c>
      <c r="AR125" s="41" t="str">
        <f t="shared" si="102"/>
        <v>du</v>
      </c>
      <c r="AT125" s="139">
        <v>44287</v>
      </c>
      <c r="AU125" s="142">
        <v>352</v>
      </c>
      <c r="AV125" s="142">
        <v>368</v>
      </c>
      <c r="AW125" s="142">
        <v>528</v>
      </c>
      <c r="AX125" s="142">
        <v>128</v>
      </c>
      <c r="AY125" s="142">
        <v>64</v>
      </c>
      <c r="AZ125" s="142">
        <v>176</v>
      </c>
      <c r="BA125" s="142">
        <v>720</v>
      </c>
    </row>
    <row r="126" spans="2:53">
      <c r="B126" s="213"/>
      <c r="J126" s="321"/>
      <c r="K126" s="321"/>
      <c r="L126" s="321"/>
      <c r="M126" s="321"/>
      <c r="N126" s="321"/>
      <c r="O126" s="321"/>
      <c r="P126" s="321"/>
      <c r="Q126" s="321"/>
      <c r="R126" s="321"/>
      <c r="S126" s="321"/>
      <c r="T126" s="321"/>
      <c r="U126" s="321"/>
      <c r="Y126" s="284"/>
      <c r="AF126" s="321"/>
      <c r="AM126" s="27">
        <f t="shared" si="64"/>
        <v>45078</v>
      </c>
      <c r="AN126" s="41" t="str">
        <f t="shared" si="104"/>
        <v>eb</v>
      </c>
      <c r="AO126" s="41">
        <f t="shared" si="65"/>
        <v>132</v>
      </c>
      <c r="AP126" s="41">
        <f t="shared" si="103"/>
        <v>151</v>
      </c>
      <c r="AQ126" s="41">
        <f t="shared" si="66"/>
        <v>126</v>
      </c>
      <c r="AR126" s="41" t="str">
        <f t="shared" si="102"/>
        <v>dv</v>
      </c>
      <c r="AT126" s="139">
        <v>44317</v>
      </c>
      <c r="AU126" s="142">
        <v>320</v>
      </c>
      <c r="AV126" s="142">
        <v>424</v>
      </c>
      <c r="AW126" s="142">
        <v>480</v>
      </c>
      <c r="AX126" s="142">
        <v>176</v>
      </c>
      <c r="AY126" s="142">
        <v>88</v>
      </c>
      <c r="AZ126" s="142">
        <v>160</v>
      </c>
      <c r="BA126" s="142">
        <v>744</v>
      </c>
    </row>
    <row r="127" spans="2:53">
      <c r="B127" s="213"/>
      <c r="J127" s="321"/>
      <c r="K127" s="321"/>
      <c r="L127" s="321"/>
      <c r="M127" s="321"/>
      <c r="N127" s="321"/>
      <c r="O127" s="321"/>
      <c r="P127" s="321"/>
      <c r="Q127" s="321"/>
      <c r="R127" s="321"/>
      <c r="S127" s="321"/>
      <c r="T127" s="321"/>
      <c r="U127" s="321"/>
      <c r="Y127" s="284"/>
      <c r="AF127" s="321"/>
      <c r="AM127" s="27">
        <f t="shared" si="64"/>
        <v>45108</v>
      </c>
      <c r="AN127" s="41" t="str">
        <f t="shared" si="104"/>
        <v>ec</v>
      </c>
      <c r="AO127" s="41">
        <f t="shared" si="65"/>
        <v>133</v>
      </c>
      <c r="AP127" s="41">
        <f t="shared" si="103"/>
        <v>152</v>
      </c>
      <c r="AQ127" s="41">
        <f t="shared" si="66"/>
        <v>127</v>
      </c>
      <c r="AR127" s="41" t="str">
        <f t="shared" si="102"/>
        <v>dw</v>
      </c>
      <c r="AT127" s="139">
        <v>44348</v>
      </c>
      <c r="AU127" s="142">
        <v>352</v>
      </c>
      <c r="AV127" s="142">
        <v>368</v>
      </c>
      <c r="AW127" s="142">
        <v>528</v>
      </c>
      <c r="AX127" s="142">
        <v>128</v>
      </c>
      <c r="AY127" s="142">
        <v>64</v>
      </c>
      <c r="AZ127" s="142">
        <v>176</v>
      </c>
      <c r="BA127" s="142">
        <v>720</v>
      </c>
    </row>
    <row r="128" spans="2:53">
      <c r="B128" s="213"/>
      <c r="J128" s="321"/>
      <c r="K128" s="321"/>
      <c r="L128" s="321"/>
      <c r="M128" s="321"/>
      <c r="N128" s="321"/>
      <c r="O128" s="321"/>
      <c r="P128" s="321"/>
      <c r="Q128" s="321"/>
      <c r="R128" s="321"/>
      <c r="S128" s="321"/>
      <c r="T128" s="321"/>
      <c r="U128" s="321"/>
      <c r="Y128" s="284"/>
      <c r="AF128" s="321"/>
      <c r="AM128" s="27">
        <f t="shared" si="64"/>
        <v>45139</v>
      </c>
      <c r="AN128" s="41" t="str">
        <f t="shared" si="104"/>
        <v>ed</v>
      </c>
      <c r="AO128" s="41">
        <f t="shared" si="65"/>
        <v>134</v>
      </c>
      <c r="AP128" s="41">
        <f t="shared" si="103"/>
        <v>153</v>
      </c>
      <c r="AQ128" s="41">
        <f t="shared" si="66"/>
        <v>128</v>
      </c>
      <c r="AR128" s="41" t="str">
        <f>+"d"&amp;AR24</f>
        <v>dx</v>
      </c>
      <c r="AT128" s="139">
        <v>44378</v>
      </c>
      <c r="AU128" s="142">
        <v>336</v>
      </c>
      <c r="AV128" s="142">
        <v>376</v>
      </c>
      <c r="AW128" s="142">
        <v>552</v>
      </c>
      <c r="AX128" s="142">
        <v>160</v>
      </c>
      <c r="AY128" s="142">
        <v>80</v>
      </c>
      <c r="AZ128" s="142">
        <v>168</v>
      </c>
      <c r="BA128" s="142">
        <v>744</v>
      </c>
    </row>
    <row r="129" spans="2:53">
      <c r="B129" s="213"/>
      <c r="J129" s="321"/>
      <c r="K129" s="321"/>
      <c r="L129" s="321"/>
      <c r="M129" s="321"/>
      <c r="N129" s="321"/>
      <c r="O129" s="321"/>
      <c r="P129" s="321"/>
      <c r="Q129" s="321"/>
      <c r="R129" s="321"/>
      <c r="S129" s="321"/>
      <c r="T129" s="321"/>
      <c r="U129" s="321"/>
      <c r="Y129" s="284"/>
      <c r="AF129" s="321"/>
      <c r="AM129" s="27">
        <f t="shared" si="64"/>
        <v>45170</v>
      </c>
      <c r="AN129" s="41" t="str">
        <f t="shared" si="104"/>
        <v>ee</v>
      </c>
      <c r="AO129" s="41">
        <f t="shared" si="65"/>
        <v>135</v>
      </c>
      <c r="AP129" s="41">
        <f t="shared" si="103"/>
        <v>154</v>
      </c>
      <c r="AQ129" s="41">
        <f t="shared" si="66"/>
        <v>129</v>
      </c>
      <c r="AR129" s="41" t="str">
        <f t="shared" si="102"/>
        <v>dy</v>
      </c>
      <c r="AT129" s="139">
        <v>44409</v>
      </c>
      <c r="AU129" s="142">
        <v>352</v>
      </c>
      <c r="AV129" s="142">
        <v>408</v>
      </c>
      <c r="AW129" s="142">
        <v>504</v>
      </c>
      <c r="AX129" s="142">
        <v>144</v>
      </c>
      <c r="AY129" s="142">
        <v>72</v>
      </c>
      <c r="AZ129" s="142">
        <v>176</v>
      </c>
      <c r="BA129" s="142">
        <v>744</v>
      </c>
    </row>
    <row r="130" spans="2:53">
      <c r="B130" s="213"/>
      <c r="J130" s="321"/>
      <c r="K130" s="321"/>
      <c r="L130" s="321"/>
      <c r="M130" s="321"/>
      <c r="N130" s="321"/>
      <c r="O130" s="321"/>
      <c r="P130" s="321"/>
      <c r="Q130" s="321"/>
      <c r="R130" s="321"/>
      <c r="S130" s="321"/>
      <c r="T130" s="321"/>
      <c r="U130" s="321"/>
      <c r="Y130" s="284"/>
      <c r="AF130" s="321"/>
      <c r="AM130" s="27">
        <f t="shared" si="64"/>
        <v>45200</v>
      </c>
      <c r="AN130" s="41" t="str">
        <f t="shared" si="104"/>
        <v>ef</v>
      </c>
      <c r="AO130" s="41">
        <f t="shared" si="65"/>
        <v>136</v>
      </c>
      <c r="AP130" s="41">
        <f t="shared" si="103"/>
        <v>155</v>
      </c>
      <c r="AQ130" s="41">
        <f t="shared" si="66"/>
        <v>130</v>
      </c>
      <c r="AR130" s="41" t="str">
        <f t="shared" si="102"/>
        <v>dz</v>
      </c>
      <c r="AT130" s="139">
        <v>44440</v>
      </c>
      <c r="AU130" s="142">
        <v>336</v>
      </c>
      <c r="AV130" s="142">
        <v>384</v>
      </c>
      <c r="AW130" s="142">
        <v>504</v>
      </c>
      <c r="AX130" s="142">
        <v>144</v>
      </c>
      <c r="AY130" s="142">
        <v>72</v>
      </c>
      <c r="AZ130" s="142">
        <v>168</v>
      </c>
      <c r="BA130" s="142">
        <v>720</v>
      </c>
    </row>
    <row r="131" spans="2:53">
      <c r="B131" s="213"/>
      <c r="J131" s="321"/>
      <c r="K131" s="321"/>
      <c r="L131" s="321"/>
      <c r="M131" s="321"/>
      <c r="N131" s="321"/>
      <c r="O131" s="321"/>
      <c r="P131" s="321"/>
      <c r="Q131" s="321"/>
      <c r="R131" s="321"/>
      <c r="S131" s="321"/>
      <c r="T131" s="321"/>
      <c r="U131" s="321"/>
      <c r="Y131" s="284"/>
      <c r="AF131" s="321"/>
      <c r="AM131" s="27">
        <f t="shared" ref="AM131:AM194" si="105">+EDATE(AM130,1)</f>
        <v>45231</v>
      </c>
      <c r="AN131" s="41" t="str">
        <f t="shared" si="104"/>
        <v>eg</v>
      </c>
      <c r="AO131" s="41">
        <f t="shared" ref="AO131:AO194" si="106">+AO130+1</f>
        <v>137</v>
      </c>
      <c r="AP131" s="41">
        <f t="shared" si="103"/>
        <v>156</v>
      </c>
      <c r="AQ131" s="41">
        <f t="shared" ref="AQ131:AQ194" si="107">+AQ130+1</f>
        <v>131</v>
      </c>
      <c r="AR131" s="41" t="str">
        <f>+"e"&amp;AR1</f>
        <v>ea</v>
      </c>
      <c r="AT131" s="139">
        <v>44470</v>
      </c>
      <c r="AU131" s="142">
        <v>336</v>
      </c>
      <c r="AV131" s="142">
        <v>392</v>
      </c>
      <c r="AW131" s="142">
        <v>528</v>
      </c>
      <c r="AX131" s="142">
        <v>160</v>
      </c>
      <c r="AY131" s="142">
        <v>80</v>
      </c>
      <c r="AZ131" s="142">
        <v>168</v>
      </c>
      <c r="BA131" s="142">
        <v>744</v>
      </c>
    </row>
    <row r="132" spans="2:53">
      <c r="B132" s="213"/>
      <c r="J132" s="321"/>
      <c r="K132" s="321"/>
      <c r="L132" s="321"/>
      <c r="M132" s="321"/>
      <c r="N132" s="321"/>
      <c r="O132" s="321"/>
      <c r="P132" s="321"/>
      <c r="Q132" s="321"/>
      <c r="R132" s="321"/>
      <c r="S132" s="321"/>
      <c r="T132" s="321"/>
      <c r="U132" s="321"/>
      <c r="Y132" s="284"/>
      <c r="AF132" s="321"/>
      <c r="AM132" s="27">
        <f t="shared" si="105"/>
        <v>45261</v>
      </c>
      <c r="AN132" s="41" t="str">
        <f t="shared" si="104"/>
        <v>eh</v>
      </c>
      <c r="AO132" s="41">
        <f t="shared" si="106"/>
        <v>138</v>
      </c>
      <c r="AP132" s="41">
        <f t="shared" si="103"/>
        <v>157</v>
      </c>
      <c r="AQ132" s="41">
        <f t="shared" si="107"/>
        <v>132</v>
      </c>
      <c r="AR132" s="41" t="str">
        <f t="shared" ref="AR132:AR153" si="108">+"e"&amp;AR2</f>
        <v>eb</v>
      </c>
      <c r="AT132" s="139">
        <v>44501</v>
      </c>
      <c r="AU132" s="142">
        <v>336</v>
      </c>
      <c r="AV132" s="142">
        <v>400</v>
      </c>
      <c r="AW132" s="142">
        <v>480</v>
      </c>
      <c r="AX132" s="142">
        <v>144</v>
      </c>
      <c r="AY132" s="142">
        <v>72</v>
      </c>
      <c r="AZ132" s="142">
        <v>168</v>
      </c>
      <c r="BA132" s="142">
        <v>720</v>
      </c>
    </row>
    <row r="133" spans="2:53">
      <c r="B133" s="213"/>
      <c r="J133" s="321"/>
      <c r="K133" s="321"/>
      <c r="L133" s="321"/>
      <c r="M133" s="321"/>
      <c r="N133" s="321"/>
      <c r="O133" s="321"/>
      <c r="P133" s="321"/>
      <c r="Q133" s="321"/>
      <c r="R133" s="321"/>
      <c r="S133" s="321"/>
      <c r="T133" s="321"/>
      <c r="U133" s="321"/>
      <c r="Y133" s="284"/>
      <c r="AF133" s="321"/>
      <c r="AM133" s="27">
        <f t="shared" si="105"/>
        <v>45292</v>
      </c>
      <c r="AN133" s="41" t="str">
        <f t="shared" si="104"/>
        <v>ei</v>
      </c>
      <c r="AO133" s="41">
        <f t="shared" si="106"/>
        <v>139</v>
      </c>
      <c r="AP133" s="41">
        <f t="shared" si="103"/>
        <v>158</v>
      </c>
      <c r="AQ133" s="41">
        <f t="shared" si="107"/>
        <v>133</v>
      </c>
      <c r="AR133" s="41" t="str">
        <f t="shared" si="108"/>
        <v>ec</v>
      </c>
      <c r="AT133" s="139">
        <v>44531</v>
      </c>
      <c r="AU133" s="142">
        <v>368</v>
      </c>
      <c r="AV133" s="142">
        <v>392</v>
      </c>
      <c r="AW133" s="142">
        <v>528</v>
      </c>
      <c r="AX133" s="142">
        <v>128</v>
      </c>
      <c r="AY133" s="142">
        <v>64</v>
      </c>
      <c r="AZ133" s="142">
        <v>184</v>
      </c>
      <c r="BA133" s="142">
        <v>744</v>
      </c>
    </row>
    <row r="134" spans="2:53">
      <c r="B134" s="213"/>
      <c r="J134" s="321"/>
      <c r="K134" s="321"/>
      <c r="L134" s="321"/>
      <c r="M134" s="321"/>
      <c r="N134" s="321"/>
      <c r="O134" s="321"/>
      <c r="P134" s="321"/>
      <c r="Q134" s="321"/>
      <c r="R134" s="321"/>
      <c r="S134" s="321"/>
      <c r="T134" s="321"/>
      <c r="U134" s="321"/>
      <c r="Y134" s="284"/>
      <c r="AF134" s="321"/>
      <c r="AM134" s="27">
        <f t="shared" si="105"/>
        <v>45323</v>
      </c>
      <c r="AN134" s="41" t="str">
        <f t="shared" si="104"/>
        <v>ej</v>
      </c>
      <c r="AO134" s="41">
        <f t="shared" si="106"/>
        <v>140</v>
      </c>
      <c r="AP134" s="41">
        <f t="shared" si="103"/>
        <v>159</v>
      </c>
      <c r="AQ134" s="41">
        <f t="shared" si="107"/>
        <v>134</v>
      </c>
      <c r="AR134" s="41" t="str">
        <f t="shared" si="108"/>
        <v>ed</v>
      </c>
      <c r="AT134" s="140">
        <v>44562</v>
      </c>
      <c r="AU134" s="143">
        <v>336</v>
      </c>
      <c r="AV134" s="143">
        <v>392</v>
      </c>
      <c r="AW134" s="143">
        <v>528</v>
      </c>
      <c r="AX134" s="143">
        <v>160</v>
      </c>
      <c r="AY134" s="143">
        <v>80</v>
      </c>
      <c r="AZ134" s="143">
        <v>168</v>
      </c>
      <c r="BA134" s="143">
        <v>744</v>
      </c>
    </row>
    <row r="135" spans="2:53">
      <c r="B135" s="213"/>
      <c r="J135" s="321"/>
      <c r="K135" s="321"/>
      <c r="L135" s="321"/>
      <c r="M135" s="321"/>
      <c r="N135" s="321"/>
      <c r="O135" s="321"/>
      <c r="P135" s="321"/>
      <c r="Q135" s="321"/>
      <c r="R135" s="321"/>
      <c r="S135" s="321"/>
      <c r="T135" s="321"/>
      <c r="U135" s="321"/>
      <c r="Y135" s="284"/>
      <c r="AF135" s="321"/>
      <c r="AM135" s="27">
        <f t="shared" si="105"/>
        <v>45352</v>
      </c>
      <c r="AN135" s="41" t="str">
        <f t="shared" si="104"/>
        <v>ek</v>
      </c>
      <c r="AO135" s="41">
        <f t="shared" si="106"/>
        <v>141</v>
      </c>
      <c r="AP135" s="41">
        <f t="shared" si="103"/>
        <v>160</v>
      </c>
      <c r="AQ135" s="41">
        <f t="shared" si="107"/>
        <v>135</v>
      </c>
      <c r="AR135" s="41" t="str">
        <f t="shared" si="108"/>
        <v>ee</v>
      </c>
      <c r="AT135" s="140">
        <v>44593</v>
      </c>
      <c r="AU135" s="143">
        <v>320</v>
      </c>
      <c r="AV135" s="143">
        <v>376</v>
      </c>
      <c r="AW135" s="143">
        <v>480</v>
      </c>
      <c r="AX135" s="143">
        <v>128</v>
      </c>
      <c r="AY135" s="143">
        <v>64</v>
      </c>
      <c r="AZ135" s="143">
        <v>160</v>
      </c>
      <c r="BA135" s="143">
        <v>672</v>
      </c>
    </row>
    <row r="136" spans="2:53">
      <c r="B136" s="213"/>
      <c r="J136" s="321"/>
      <c r="K136" s="321"/>
      <c r="L136" s="321"/>
      <c r="M136" s="321"/>
      <c r="N136" s="321"/>
      <c r="O136" s="321"/>
      <c r="P136" s="321"/>
      <c r="Q136" s="321"/>
      <c r="R136" s="321"/>
      <c r="S136" s="321"/>
      <c r="T136" s="321"/>
      <c r="U136" s="321"/>
      <c r="Y136" s="284"/>
      <c r="AF136" s="321"/>
      <c r="AM136" s="27">
        <f t="shared" si="105"/>
        <v>45383</v>
      </c>
      <c r="AN136" s="41" t="str">
        <f t="shared" si="104"/>
        <v>el</v>
      </c>
      <c r="AO136" s="41">
        <f t="shared" si="106"/>
        <v>142</v>
      </c>
      <c r="AP136" s="41">
        <f t="shared" si="103"/>
        <v>161</v>
      </c>
      <c r="AQ136" s="41">
        <f t="shared" si="107"/>
        <v>136</v>
      </c>
      <c r="AR136" s="41" t="str">
        <f t="shared" si="108"/>
        <v>ef</v>
      </c>
      <c r="AT136" s="140">
        <v>44621</v>
      </c>
      <c r="AU136" s="143">
        <v>368</v>
      </c>
      <c r="AV136" s="143">
        <v>392</v>
      </c>
      <c r="AW136" s="143">
        <v>528</v>
      </c>
      <c r="AX136" s="143">
        <v>128</v>
      </c>
      <c r="AY136" s="143">
        <v>64</v>
      </c>
      <c r="AZ136" s="143">
        <v>184</v>
      </c>
      <c r="BA136" s="143">
        <v>744</v>
      </c>
    </row>
    <row r="137" spans="2:53">
      <c r="B137" s="213"/>
      <c r="J137" s="321"/>
      <c r="K137" s="321"/>
      <c r="L137" s="321"/>
      <c r="M137" s="321"/>
      <c r="N137" s="321"/>
      <c r="O137" s="321"/>
      <c r="P137" s="321"/>
      <c r="Q137" s="321"/>
      <c r="R137" s="321"/>
      <c r="S137" s="321"/>
      <c r="T137" s="321"/>
      <c r="U137" s="321"/>
      <c r="Y137" s="284"/>
      <c r="AF137" s="321"/>
      <c r="AM137" s="27">
        <f t="shared" si="105"/>
        <v>45413</v>
      </c>
      <c r="AN137" s="41" t="str">
        <f t="shared" si="104"/>
        <v>em</v>
      </c>
      <c r="AO137" s="41">
        <f t="shared" si="106"/>
        <v>143</v>
      </c>
      <c r="AP137" s="41">
        <f t="shared" si="103"/>
        <v>162</v>
      </c>
      <c r="AQ137" s="41">
        <f t="shared" si="107"/>
        <v>137</v>
      </c>
      <c r="AR137" s="41" t="str">
        <f t="shared" si="108"/>
        <v>eg</v>
      </c>
      <c r="AT137" s="140">
        <v>44652</v>
      </c>
      <c r="AU137" s="143">
        <v>336</v>
      </c>
      <c r="AV137" s="143">
        <v>368</v>
      </c>
      <c r="AW137" s="143">
        <v>528</v>
      </c>
      <c r="AX137" s="143">
        <v>144</v>
      </c>
      <c r="AY137" s="143">
        <v>72</v>
      </c>
      <c r="AZ137" s="143">
        <v>168</v>
      </c>
      <c r="BA137" s="143">
        <v>720</v>
      </c>
    </row>
    <row r="138" spans="2:53">
      <c r="B138" s="213"/>
      <c r="J138" s="321"/>
      <c r="K138" s="321"/>
      <c r="L138" s="321"/>
      <c r="M138" s="321"/>
      <c r="N138" s="321"/>
      <c r="O138" s="321"/>
      <c r="P138" s="321"/>
      <c r="Q138" s="321"/>
      <c r="R138" s="321"/>
      <c r="S138" s="321"/>
      <c r="T138" s="321"/>
      <c r="U138" s="321"/>
      <c r="Y138" s="284"/>
      <c r="AF138" s="321"/>
      <c r="AM138" s="27">
        <f t="shared" si="105"/>
        <v>45444</v>
      </c>
      <c r="AN138" s="41" t="str">
        <f t="shared" si="104"/>
        <v>en</v>
      </c>
      <c r="AO138" s="41">
        <f t="shared" si="106"/>
        <v>144</v>
      </c>
      <c r="AP138" s="41">
        <f t="shared" si="103"/>
        <v>163</v>
      </c>
      <c r="AQ138" s="41">
        <f t="shared" si="107"/>
        <v>138</v>
      </c>
      <c r="AR138" s="41" t="str">
        <f t="shared" si="108"/>
        <v>eh</v>
      </c>
      <c r="AT138" s="140">
        <v>44682</v>
      </c>
      <c r="AU138" s="143">
        <v>336</v>
      </c>
      <c r="AV138" s="143">
        <v>424</v>
      </c>
      <c r="AW138" s="143">
        <v>480</v>
      </c>
      <c r="AX138" s="143">
        <v>160</v>
      </c>
      <c r="AY138" s="143">
        <v>80</v>
      </c>
      <c r="AZ138" s="143">
        <v>168</v>
      </c>
      <c r="BA138" s="143">
        <v>744</v>
      </c>
    </row>
    <row r="139" spans="2:53">
      <c r="B139" s="213"/>
      <c r="J139" s="321"/>
      <c r="K139" s="321"/>
      <c r="L139" s="321"/>
      <c r="M139" s="321"/>
      <c r="N139" s="321"/>
      <c r="O139" s="321"/>
      <c r="P139" s="321"/>
      <c r="Q139" s="321"/>
      <c r="R139" s="321"/>
      <c r="S139" s="321"/>
      <c r="T139" s="321"/>
      <c r="U139" s="321"/>
      <c r="Y139" s="284"/>
      <c r="AF139" s="321"/>
      <c r="AM139" s="27">
        <f t="shared" si="105"/>
        <v>45474</v>
      </c>
      <c r="AN139" s="41" t="str">
        <f t="shared" si="104"/>
        <v>eo</v>
      </c>
      <c r="AO139" s="41">
        <f t="shared" si="106"/>
        <v>145</v>
      </c>
      <c r="AP139" s="41">
        <f t="shared" si="103"/>
        <v>164</v>
      </c>
      <c r="AQ139" s="41">
        <f t="shared" si="107"/>
        <v>139</v>
      </c>
      <c r="AR139" s="41" t="str">
        <f t="shared" si="108"/>
        <v>ei</v>
      </c>
      <c r="AT139" s="140">
        <v>44713</v>
      </c>
      <c r="AU139" s="143">
        <v>352</v>
      </c>
      <c r="AV139" s="143">
        <v>368</v>
      </c>
      <c r="AW139" s="143">
        <v>528</v>
      </c>
      <c r="AX139" s="143">
        <v>128</v>
      </c>
      <c r="AY139" s="143">
        <v>64</v>
      </c>
      <c r="AZ139" s="143">
        <v>176</v>
      </c>
      <c r="BA139" s="143">
        <v>720</v>
      </c>
    </row>
    <row r="140" spans="2:53">
      <c r="B140" s="213"/>
      <c r="J140" s="321"/>
      <c r="K140" s="321"/>
      <c r="L140" s="321"/>
      <c r="M140" s="321"/>
      <c r="N140" s="321"/>
      <c r="O140" s="321"/>
      <c r="P140" s="321"/>
      <c r="Q140" s="321"/>
      <c r="R140" s="321"/>
      <c r="S140" s="321"/>
      <c r="T140" s="321"/>
      <c r="U140" s="321"/>
      <c r="Y140" s="284"/>
      <c r="AF140" s="321"/>
      <c r="AM140" s="27">
        <f t="shared" si="105"/>
        <v>45505</v>
      </c>
      <c r="AN140" s="41" t="str">
        <f t="shared" si="104"/>
        <v>ep</v>
      </c>
      <c r="AO140" s="41">
        <f t="shared" si="106"/>
        <v>146</v>
      </c>
      <c r="AP140" s="41">
        <f t="shared" ref="AP140:AP171" si="109">+MATCH(AM140,$AT$1:$AT$193)</f>
        <v>165</v>
      </c>
      <c r="AQ140" s="41">
        <f t="shared" si="107"/>
        <v>140</v>
      </c>
      <c r="AR140" s="41" t="str">
        <f t="shared" si="108"/>
        <v>ej</v>
      </c>
      <c r="AT140" s="140">
        <v>44743</v>
      </c>
      <c r="AU140" s="143">
        <v>320</v>
      </c>
      <c r="AV140" s="143">
        <v>376</v>
      </c>
      <c r="AW140" s="143">
        <v>552</v>
      </c>
      <c r="AX140" s="143">
        <v>176</v>
      </c>
      <c r="AY140" s="143">
        <v>88</v>
      </c>
      <c r="AZ140" s="143">
        <v>160</v>
      </c>
      <c r="BA140" s="143">
        <v>744</v>
      </c>
    </row>
    <row r="141" spans="2:53">
      <c r="B141" s="213"/>
      <c r="J141" s="321"/>
      <c r="K141" s="321"/>
      <c r="L141" s="321"/>
      <c r="M141" s="321"/>
      <c r="N141" s="321"/>
      <c r="O141" s="321"/>
      <c r="P141" s="321"/>
      <c r="Q141" s="321"/>
      <c r="R141" s="321"/>
      <c r="S141" s="321"/>
      <c r="T141" s="321"/>
      <c r="U141" s="321"/>
      <c r="Y141" s="284"/>
      <c r="AF141" s="321"/>
      <c r="AM141" s="27">
        <f t="shared" si="105"/>
        <v>45536</v>
      </c>
      <c r="AN141" s="41" t="str">
        <f t="shared" si="104"/>
        <v>eq</v>
      </c>
      <c r="AO141" s="41">
        <f t="shared" si="106"/>
        <v>147</v>
      </c>
      <c r="AP141" s="41">
        <f t="shared" si="109"/>
        <v>166</v>
      </c>
      <c r="AQ141" s="41">
        <f t="shared" si="107"/>
        <v>141</v>
      </c>
      <c r="AR141" s="41" t="str">
        <f t="shared" si="108"/>
        <v>ek</v>
      </c>
      <c r="AT141" s="140">
        <v>44774</v>
      </c>
      <c r="AU141" s="143">
        <v>368</v>
      </c>
      <c r="AV141" s="143">
        <v>408</v>
      </c>
      <c r="AW141" s="143">
        <v>504</v>
      </c>
      <c r="AX141" s="143">
        <v>128</v>
      </c>
      <c r="AY141" s="143">
        <v>64</v>
      </c>
      <c r="AZ141" s="143">
        <v>184</v>
      </c>
      <c r="BA141" s="143">
        <v>744</v>
      </c>
    </row>
    <row r="142" spans="2:53">
      <c r="B142" s="213"/>
      <c r="J142" s="321"/>
      <c r="K142" s="321"/>
      <c r="L142" s="321"/>
      <c r="M142" s="321"/>
      <c r="N142" s="321"/>
      <c r="O142" s="321"/>
      <c r="P142" s="321"/>
      <c r="Q142" s="321"/>
      <c r="R142" s="321"/>
      <c r="S142" s="321"/>
      <c r="T142" s="321"/>
      <c r="U142" s="321"/>
      <c r="Y142" s="284"/>
      <c r="AF142" s="321"/>
      <c r="AM142" s="27">
        <f t="shared" si="105"/>
        <v>45566</v>
      </c>
      <c r="AN142" s="41" t="str">
        <f t="shared" si="104"/>
        <v>er</v>
      </c>
      <c r="AO142" s="41">
        <f t="shared" si="106"/>
        <v>148</v>
      </c>
      <c r="AP142" s="41">
        <f t="shared" si="109"/>
        <v>167</v>
      </c>
      <c r="AQ142" s="41">
        <f t="shared" si="107"/>
        <v>142</v>
      </c>
      <c r="AR142" s="41" t="str">
        <f t="shared" si="108"/>
        <v>el</v>
      </c>
      <c r="AT142" s="140">
        <v>44805</v>
      </c>
      <c r="AU142" s="143">
        <v>336</v>
      </c>
      <c r="AV142" s="143">
        <v>384</v>
      </c>
      <c r="AW142" s="143">
        <v>504</v>
      </c>
      <c r="AX142" s="143">
        <v>144</v>
      </c>
      <c r="AY142" s="143">
        <v>72</v>
      </c>
      <c r="AZ142" s="143">
        <v>168</v>
      </c>
      <c r="BA142" s="143">
        <v>720</v>
      </c>
    </row>
    <row r="143" spans="2:53">
      <c r="B143" s="213"/>
      <c r="J143" s="321"/>
      <c r="K143" s="321"/>
      <c r="L143" s="321"/>
      <c r="M143" s="321"/>
      <c r="N143" s="321"/>
      <c r="O143" s="321"/>
      <c r="P143" s="321"/>
      <c r="Q143" s="321"/>
      <c r="R143" s="321"/>
      <c r="S143" s="321"/>
      <c r="T143" s="321"/>
      <c r="U143" s="321"/>
      <c r="Y143" s="284"/>
      <c r="AF143" s="321"/>
      <c r="AM143" s="27">
        <f t="shared" si="105"/>
        <v>45597</v>
      </c>
      <c r="AN143" s="41" t="str">
        <f t="shared" si="104"/>
        <v>es</v>
      </c>
      <c r="AO143" s="41">
        <f t="shared" si="106"/>
        <v>149</v>
      </c>
      <c r="AP143" s="41">
        <f t="shared" si="109"/>
        <v>168</v>
      </c>
      <c r="AQ143" s="41">
        <f t="shared" si="107"/>
        <v>143</v>
      </c>
      <c r="AR143" s="41" t="str">
        <f t="shared" si="108"/>
        <v>em</v>
      </c>
      <c r="AT143" s="140">
        <v>44835</v>
      </c>
      <c r="AU143" s="143">
        <v>336</v>
      </c>
      <c r="AV143" s="143">
        <v>392</v>
      </c>
      <c r="AW143" s="143">
        <v>528</v>
      </c>
      <c r="AX143" s="143">
        <v>160</v>
      </c>
      <c r="AY143" s="143">
        <v>80</v>
      </c>
      <c r="AZ143" s="143">
        <v>168</v>
      </c>
      <c r="BA143" s="143">
        <v>744</v>
      </c>
    </row>
    <row r="144" spans="2:53">
      <c r="B144" s="213"/>
      <c r="J144" s="321"/>
      <c r="K144" s="321"/>
      <c r="L144" s="321"/>
      <c r="M144" s="321"/>
      <c r="N144" s="321"/>
      <c r="O144" s="321"/>
      <c r="P144" s="321"/>
      <c r="Q144" s="321"/>
      <c r="R144" s="321"/>
      <c r="S144" s="321"/>
      <c r="T144" s="321"/>
      <c r="U144" s="321"/>
      <c r="Y144" s="284"/>
      <c r="AF144" s="321"/>
      <c r="AM144" s="27">
        <f t="shared" si="105"/>
        <v>45627</v>
      </c>
      <c r="AN144" s="41" t="str">
        <f t="shared" si="104"/>
        <v>et</v>
      </c>
      <c r="AO144" s="41">
        <f t="shared" si="106"/>
        <v>150</v>
      </c>
      <c r="AP144" s="41">
        <f t="shared" si="109"/>
        <v>169</v>
      </c>
      <c r="AQ144" s="41">
        <f t="shared" si="107"/>
        <v>144</v>
      </c>
      <c r="AR144" s="41" t="str">
        <f t="shared" si="108"/>
        <v>en</v>
      </c>
      <c r="AT144" s="140">
        <v>44866</v>
      </c>
      <c r="AU144" s="143">
        <v>336</v>
      </c>
      <c r="AV144" s="143">
        <v>400</v>
      </c>
      <c r="AW144" s="143">
        <v>480</v>
      </c>
      <c r="AX144" s="143">
        <v>144</v>
      </c>
      <c r="AY144" s="143">
        <v>72</v>
      </c>
      <c r="AZ144" s="143">
        <v>168</v>
      </c>
      <c r="BA144" s="143">
        <v>720</v>
      </c>
    </row>
    <row r="145" spans="2:53">
      <c r="B145" s="213"/>
      <c r="J145" s="321"/>
      <c r="K145" s="321"/>
      <c r="L145" s="321"/>
      <c r="M145" s="321"/>
      <c r="N145" s="321"/>
      <c r="O145" s="321"/>
      <c r="P145" s="321"/>
      <c r="Q145" s="321"/>
      <c r="R145" s="321"/>
      <c r="S145" s="321"/>
      <c r="T145" s="321"/>
      <c r="U145" s="321"/>
      <c r="Y145" s="284"/>
      <c r="AF145" s="321"/>
      <c r="AM145" s="27">
        <f t="shared" si="105"/>
        <v>45658</v>
      </c>
      <c r="AN145" s="41" t="str">
        <f t="shared" si="104"/>
        <v>eu</v>
      </c>
      <c r="AO145" s="41">
        <f t="shared" si="106"/>
        <v>151</v>
      </c>
      <c r="AP145" s="41">
        <f t="shared" si="109"/>
        <v>170</v>
      </c>
      <c r="AQ145" s="41">
        <f t="shared" si="107"/>
        <v>145</v>
      </c>
      <c r="AR145" s="41" t="str">
        <f t="shared" si="108"/>
        <v>eo</v>
      </c>
      <c r="AT145" s="140">
        <v>44896</v>
      </c>
      <c r="AU145" s="143">
        <v>336</v>
      </c>
      <c r="AV145" s="143">
        <v>392</v>
      </c>
      <c r="AW145" s="143">
        <v>528</v>
      </c>
      <c r="AX145" s="143">
        <v>160</v>
      </c>
      <c r="AY145" s="143">
        <v>80</v>
      </c>
      <c r="AZ145" s="143">
        <v>168</v>
      </c>
      <c r="BA145" s="143">
        <v>744</v>
      </c>
    </row>
    <row r="146" spans="2:53">
      <c r="B146" s="213"/>
      <c r="J146" s="321"/>
      <c r="K146" s="321"/>
      <c r="L146" s="321"/>
      <c r="M146" s="321"/>
      <c r="N146" s="321"/>
      <c r="O146" s="321"/>
      <c r="P146" s="321"/>
      <c r="Q146" s="321"/>
      <c r="R146" s="321"/>
      <c r="S146" s="321"/>
      <c r="T146" s="321"/>
      <c r="U146" s="321"/>
      <c r="Y146" s="284"/>
      <c r="AF146" s="321"/>
      <c r="AM146" s="27">
        <f t="shared" si="105"/>
        <v>45689</v>
      </c>
      <c r="AN146" s="41" t="str">
        <f t="shared" si="104"/>
        <v>ev</v>
      </c>
      <c r="AO146" s="41">
        <f t="shared" si="106"/>
        <v>152</v>
      </c>
      <c r="AP146" s="41">
        <f t="shared" si="109"/>
        <v>171</v>
      </c>
      <c r="AQ146" s="41">
        <f t="shared" si="107"/>
        <v>146</v>
      </c>
      <c r="AR146" s="41" t="str">
        <f t="shared" si="108"/>
        <v>ep</v>
      </c>
      <c r="AT146" s="139">
        <v>44927</v>
      </c>
      <c r="AU146" s="142">
        <v>336</v>
      </c>
      <c r="AV146" s="142">
        <v>392</v>
      </c>
      <c r="AW146" s="142">
        <v>528</v>
      </c>
      <c r="AX146" s="142">
        <v>160</v>
      </c>
      <c r="AY146" s="142">
        <v>80</v>
      </c>
      <c r="AZ146" s="142">
        <v>168</v>
      </c>
      <c r="BA146" s="142">
        <v>744</v>
      </c>
    </row>
    <row r="147" spans="2:53">
      <c r="B147" s="213"/>
      <c r="J147" s="321"/>
      <c r="K147" s="321"/>
      <c r="L147" s="321"/>
      <c r="M147" s="321"/>
      <c r="N147" s="321"/>
      <c r="O147" s="321"/>
      <c r="P147" s="321"/>
      <c r="Q147" s="321"/>
      <c r="R147" s="321"/>
      <c r="S147" s="321"/>
      <c r="T147" s="321"/>
      <c r="U147" s="321"/>
      <c r="Y147" s="284"/>
      <c r="AF147" s="321"/>
      <c r="AM147" s="27">
        <f t="shared" si="105"/>
        <v>45717</v>
      </c>
      <c r="AN147" s="41" t="str">
        <f t="shared" si="104"/>
        <v>ew</v>
      </c>
      <c r="AO147" s="41">
        <f t="shared" si="106"/>
        <v>153</v>
      </c>
      <c r="AP147" s="41">
        <f t="shared" si="109"/>
        <v>172</v>
      </c>
      <c r="AQ147" s="41">
        <f t="shared" si="107"/>
        <v>147</v>
      </c>
      <c r="AR147" s="41" t="str">
        <f t="shared" si="108"/>
        <v>eq</v>
      </c>
      <c r="AT147" s="139">
        <v>44958</v>
      </c>
      <c r="AU147" s="142">
        <v>320</v>
      </c>
      <c r="AV147" s="142">
        <v>376</v>
      </c>
      <c r="AW147" s="142">
        <v>480</v>
      </c>
      <c r="AX147" s="142">
        <v>128</v>
      </c>
      <c r="AY147" s="142">
        <v>64</v>
      </c>
      <c r="AZ147" s="142">
        <v>160</v>
      </c>
      <c r="BA147" s="142">
        <v>672</v>
      </c>
    </row>
    <row r="148" spans="2:53">
      <c r="B148" s="213"/>
      <c r="J148" s="321"/>
      <c r="K148" s="321"/>
      <c r="L148" s="321"/>
      <c r="M148" s="321"/>
      <c r="N148" s="321"/>
      <c r="O148" s="321"/>
      <c r="P148" s="321"/>
      <c r="Q148" s="321"/>
      <c r="R148" s="321"/>
      <c r="S148" s="321"/>
      <c r="T148" s="321"/>
      <c r="U148" s="321"/>
      <c r="Y148" s="284"/>
      <c r="AF148" s="321"/>
      <c r="AM148" s="27">
        <f t="shared" si="105"/>
        <v>45748</v>
      </c>
      <c r="AN148" s="41" t="str">
        <f t="shared" si="104"/>
        <v>ex</v>
      </c>
      <c r="AO148" s="41">
        <f t="shared" si="106"/>
        <v>154</v>
      </c>
      <c r="AP148" s="41">
        <f t="shared" si="109"/>
        <v>173</v>
      </c>
      <c r="AQ148" s="41">
        <f t="shared" si="107"/>
        <v>148</v>
      </c>
      <c r="AR148" s="41" t="str">
        <f t="shared" si="108"/>
        <v>er</v>
      </c>
      <c r="AT148" s="139">
        <v>44986</v>
      </c>
      <c r="AU148" s="142">
        <v>368</v>
      </c>
      <c r="AV148" s="142">
        <v>392</v>
      </c>
      <c r="AW148" s="142">
        <v>528</v>
      </c>
      <c r="AX148" s="142">
        <v>128</v>
      </c>
      <c r="AY148" s="142">
        <v>64</v>
      </c>
      <c r="AZ148" s="142">
        <v>184</v>
      </c>
      <c r="BA148" s="142">
        <v>744</v>
      </c>
    </row>
    <row r="149" spans="2:53">
      <c r="B149" s="213"/>
      <c r="J149" s="321"/>
      <c r="K149" s="321"/>
      <c r="L149" s="321"/>
      <c r="M149" s="321"/>
      <c r="N149" s="321"/>
      <c r="O149" s="321"/>
      <c r="P149" s="321"/>
      <c r="Q149" s="321"/>
      <c r="R149" s="321"/>
      <c r="S149" s="321"/>
      <c r="T149" s="321"/>
      <c r="U149" s="321"/>
      <c r="Y149" s="284"/>
      <c r="AF149" s="321"/>
      <c r="AM149" s="27">
        <f t="shared" si="105"/>
        <v>45778</v>
      </c>
      <c r="AN149" s="41" t="str">
        <f t="shared" si="104"/>
        <v>ey</v>
      </c>
      <c r="AO149" s="41">
        <f t="shared" si="106"/>
        <v>155</v>
      </c>
      <c r="AP149" s="41">
        <f t="shared" si="109"/>
        <v>174</v>
      </c>
      <c r="AQ149" s="41">
        <f t="shared" si="107"/>
        <v>149</v>
      </c>
      <c r="AR149" s="41" t="str">
        <f t="shared" si="108"/>
        <v>es</v>
      </c>
      <c r="AT149" s="139">
        <v>45017</v>
      </c>
      <c r="AU149" s="142">
        <v>320</v>
      </c>
      <c r="AV149" s="142">
        <v>368</v>
      </c>
      <c r="AW149" s="142">
        <v>528</v>
      </c>
      <c r="AX149" s="142">
        <v>160</v>
      </c>
      <c r="AY149" s="142">
        <v>80</v>
      </c>
      <c r="AZ149" s="142">
        <v>160</v>
      </c>
      <c r="BA149" s="142">
        <v>720</v>
      </c>
    </row>
    <row r="150" spans="2:53">
      <c r="B150" s="213"/>
      <c r="J150" s="321"/>
      <c r="K150" s="321"/>
      <c r="L150" s="321"/>
      <c r="M150" s="321"/>
      <c r="N150" s="321"/>
      <c r="O150" s="321"/>
      <c r="P150" s="321"/>
      <c r="Q150" s="321"/>
      <c r="R150" s="321"/>
      <c r="S150" s="321"/>
      <c r="T150" s="321"/>
      <c r="U150" s="321"/>
      <c r="Y150" s="284"/>
      <c r="AF150" s="321"/>
      <c r="AM150" s="27">
        <f t="shared" si="105"/>
        <v>45809</v>
      </c>
      <c r="AN150" s="41" t="str">
        <f t="shared" si="104"/>
        <v>ez</v>
      </c>
      <c r="AO150" s="41">
        <f t="shared" si="106"/>
        <v>156</v>
      </c>
      <c r="AP150" s="41">
        <f t="shared" si="109"/>
        <v>175</v>
      </c>
      <c r="AQ150" s="41">
        <f t="shared" si="107"/>
        <v>150</v>
      </c>
      <c r="AR150" s="41" t="str">
        <f t="shared" si="108"/>
        <v>et</v>
      </c>
      <c r="AT150" s="139">
        <v>45047</v>
      </c>
      <c r="AU150" s="142">
        <v>352</v>
      </c>
      <c r="AV150" s="142">
        <v>424</v>
      </c>
      <c r="AW150" s="142">
        <v>480</v>
      </c>
      <c r="AX150" s="142">
        <v>144</v>
      </c>
      <c r="AY150" s="142">
        <v>72</v>
      </c>
      <c r="AZ150" s="142">
        <v>176</v>
      </c>
      <c r="BA150" s="142">
        <v>744</v>
      </c>
    </row>
    <row r="151" spans="2:53">
      <c r="B151" s="213"/>
      <c r="J151" s="321"/>
      <c r="K151" s="321"/>
      <c r="L151" s="321"/>
      <c r="M151" s="321"/>
      <c r="N151" s="321"/>
      <c r="O151" s="321"/>
      <c r="P151" s="321"/>
      <c r="Q151" s="321"/>
      <c r="R151" s="321"/>
      <c r="S151" s="321"/>
      <c r="T151" s="321"/>
      <c r="U151" s="321"/>
      <c r="Y151" s="284"/>
      <c r="AF151" s="321"/>
      <c r="AM151" s="27">
        <f t="shared" si="105"/>
        <v>45839</v>
      </c>
      <c r="AN151" s="41" t="str">
        <f t="shared" ref="AN151:AN182" si="110">+VLOOKUP(AO151,$AQ$1:$AR$197,2,FALSE)</f>
        <v>fa</v>
      </c>
      <c r="AO151" s="41">
        <f t="shared" si="106"/>
        <v>157</v>
      </c>
      <c r="AP151" s="41">
        <f t="shared" si="109"/>
        <v>176</v>
      </c>
      <c r="AQ151" s="41">
        <f t="shared" si="107"/>
        <v>151</v>
      </c>
      <c r="AR151" s="41" t="str">
        <f t="shared" si="108"/>
        <v>eu</v>
      </c>
      <c r="AT151" s="139">
        <v>45078</v>
      </c>
      <c r="AU151" s="142">
        <v>352</v>
      </c>
      <c r="AV151" s="142">
        <v>368</v>
      </c>
      <c r="AW151" s="142">
        <v>528</v>
      </c>
      <c r="AX151" s="142">
        <v>128</v>
      </c>
      <c r="AY151" s="142">
        <v>64</v>
      </c>
      <c r="AZ151" s="142">
        <v>176</v>
      </c>
      <c r="BA151" s="142">
        <v>720</v>
      </c>
    </row>
    <row r="152" spans="2:53">
      <c r="B152" s="213"/>
      <c r="J152" s="321"/>
      <c r="K152" s="321"/>
      <c r="L152" s="321"/>
      <c r="M152" s="321"/>
      <c r="N152" s="321"/>
      <c r="O152" s="321"/>
      <c r="P152" s="321"/>
      <c r="Q152" s="321"/>
      <c r="R152" s="321"/>
      <c r="S152" s="321"/>
      <c r="T152" s="321"/>
      <c r="U152" s="321"/>
      <c r="Y152" s="284"/>
      <c r="AF152" s="321"/>
      <c r="AM152" s="27">
        <f t="shared" si="105"/>
        <v>45870</v>
      </c>
      <c r="AN152" s="41" t="str">
        <f t="shared" si="110"/>
        <v>fb</v>
      </c>
      <c r="AO152" s="41">
        <f t="shared" si="106"/>
        <v>158</v>
      </c>
      <c r="AP152" s="41">
        <f t="shared" si="109"/>
        <v>177</v>
      </c>
      <c r="AQ152" s="41">
        <f t="shared" si="107"/>
        <v>152</v>
      </c>
      <c r="AR152" s="41" t="str">
        <f t="shared" si="108"/>
        <v>ev</v>
      </c>
      <c r="AT152" s="139">
        <v>45108</v>
      </c>
      <c r="AU152" s="142">
        <v>320</v>
      </c>
      <c r="AV152" s="142">
        <v>376</v>
      </c>
      <c r="AW152" s="142">
        <v>552</v>
      </c>
      <c r="AX152" s="142">
        <v>176</v>
      </c>
      <c r="AY152" s="142">
        <v>88</v>
      </c>
      <c r="AZ152" s="142">
        <v>160</v>
      </c>
      <c r="BA152" s="142">
        <v>744</v>
      </c>
    </row>
    <row r="153" spans="2:53">
      <c r="B153" s="213"/>
      <c r="J153" s="321"/>
      <c r="K153" s="321"/>
      <c r="L153" s="321"/>
      <c r="M153" s="321"/>
      <c r="N153" s="321"/>
      <c r="O153" s="321"/>
      <c r="P153" s="321"/>
      <c r="Q153" s="321"/>
      <c r="R153" s="321"/>
      <c r="S153" s="321"/>
      <c r="T153" s="321"/>
      <c r="U153" s="321"/>
      <c r="Y153" s="284"/>
      <c r="AF153" s="321"/>
      <c r="AM153" s="27">
        <f t="shared" si="105"/>
        <v>45901</v>
      </c>
      <c r="AN153" s="41" t="str">
        <f t="shared" si="110"/>
        <v>fc</v>
      </c>
      <c r="AO153" s="41">
        <f t="shared" si="106"/>
        <v>159</v>
      </c>
      <c r="AP153" s="41">
        <f t="shared" si="109"/>
        <v>178</v>
      </c>
      <c r="AQ153" s="41">
        <f t="shared" si="107"/>
        <v>153</v>
      </c>
      <c r="AR153" s="41" t="str">
        <f t="shared" si="108"/>
        <v>ew</v>
      </c>
      <c r="AT153" s="139">
        <v>45139</v>
      </c>
      <c r="AU153" s="142">
        <v>368</v>
      </c>
      <c r="AV153" s="142">
        <v>408</v>
      </c>
      <c r="AW153" s="142">
        <v>504</v>
      </c>
      <c r="AX153" s="142">
        <v>128</v>
      </c>
      <c r="AY153" s="142">
        <v>64</v>
      </c>
      <c r="AZ153" s="142">
        <v>184</v>
      </c>
      <c r="BA153" s="142">
        <v>744</v>
      </c>
    </row>
    <row r="154" spans="2:53">
      <c r="B154" s="213"/>
      <c r="J154" s="321"/>
      <c r="K154" s="321"/>
      <c r="L154" s="321"/>
      <c r="M154" s="321"/>
      <c r="N154" s="321"/>
      <c r="O154" s="321"/>
      <c r="P154" s="321"/>
      <c r="Q154" s="321"/>
      <c r="R154" s="321"/>
      <c r="S154" s="321"/>
      <c r="T154" s="321"/>
      <c r="U154" s="321"/>
      <c r="Y154" s="284"/>
      <c r="AF154" s="321"/>
      <c r="AM154" s="27">
        <f t="shared" si="105"/>
        <v>45931</v>
      </c>
      <c r="AN154" s="41" t="str">
        <f t="shared" si="110"/>
        <v>fd</v>
      </c>
      <c r="AO154" s="41">
        <f t="shared" si="106"/>
        <v>160</v>
      </c>
      <c r="AP154" s="41">
        <f t="shared" si="109"/>
        <v>179</v>
      </c>
      <c r="AQ154" s="41">
        <f t="shared" si="107"/>
        <v>154</v>
      </c>
      <c r="AR154" s="41" t="str">
        <f>+"e"&amp;AR24</f>
        <v>ex</v>
      </c>
      <c r="AT154" s="139">
        <v>45170</v>
      </c>
      <c r="AU154" s="142">
        <v>320</v>
      </c>
      <c r="AV154" s="142">
        <v>384</v>
      </c>
      <c r="AW154" s="142">
        <v>504</v>
      </c>
      <c r="AX154" s="142">
        <v>160</v>
      </c>
      <c r="AY154" s="142">
        <v>80</v>
      </c>
      <c r="AZ154" s="142">
        <v>160</v>
      </c>
      <c r="BA154" s="142">
        <v>720</v>
      </c>
    </row>
    <row r="155" spans="2:53">
      <c r="B155" s="213"/>
      <c r="J155" s="321"/>
      <c r="K155" s="321"/>
      <c r="L155" s="321"/>
      <c r="M155" s="321"/>
      <c r="N155" s="321"/>
      <c r="O155" s="321"/>
      <c r="P155" s="321"/>
      <c r="Q155" s="321"/>
      <c r="R155" s="321"/>
      <c r="S155" s="321"/>
      <c r="T155" s="321"/>
      <c r="U155" s="321"/>
      <c r="Y155" s="284"/>
      <c r="AF155" s="321"/>
      <c r="AM155" s="27">
        <f t="shared" si="105"/>
        <v>45962</v>
      </c>
      <c r="AN155" s="41" t="str">
        <f t="shared" si="110"/>
        <v>fe</v>
      </c>
      <c r="AO155" s="41">
        <f t="shared" si="106"/>
        <v>161</v>
      </c>
      <c r="AP155" s="41">
        <f t="shared" si="109"/>
        <v>180</v>
      </c>
      <c r="AQ155" s="41">
        <f t="shared" si="107"/>
        <v>155</v>
      </c>
      <c r="AR155" s="41" t="str">
        <f>+"e"&amp;AR25</f>
        <v>ey</v>
      </c>
      <c r="AT155" s="139">
        <v>45200</v>
      </c>
      <c r="AU155" s="142">
        <v>352</v>
      </c>
      <c r="AV155" s="142">
        <v>392</v>
      </c>
      <c r="AW155" s="142">
        <v>528</v>
      </c>
      <c r="AX155" s="142">
        <v>144</v>
      </c>
      <c r="AY155" s="142">
        <v>72</v>
      </c>
      <c r="AZ155" s="142">
        <v>176</v>
      </c>
      <c r="BA155" s="142">
        <v>744</v>
      </c>
    </row>
    <row r="156" spans="2:53">
      <c r="B156" s="213"/>
      <c r="J156" s="321"/>
      <c r="K156" s="321"/>
      <c r="L156" s="321"/>
      <c r="M156" s="321"/>
      <c r="N156" s="321"/>
      <c r="O156" s="321"/>
      <c r="P156" s="321"/>
      <c r="Q156" s="321"/>
      <c r="R156" s="321"/>
      <c r="S156" s="321"/>
      <c r="T156" s="321"/>
      <c r="U156" s="321"/>
      <c r="Y156" s="284"/>
      <c r="AF156" s="321"/>
      <c r="AM156" s="27">
        <f t="shared" si="105"/>
        <v>45992</v>
      </c>
      <c r="AN156" s="41" t="str">
        <f t="shared" si="110"/>
        <v>ff</v>
      </c>
      <c r="AO156" s="41">
        <f t="shared" si="106"/>
        <v>162</v>
      </c>
      <c r="AP156" s="41">
        <f t="shared" si="109"/>
        <v>181</v>
      </c>
      <c r="AQ156" s="41">
        <f t="shared" si="107"/>
        <v>156</v>
      </c>
      <c r="AR156" s="41" t="str">
        <f t="shared" ref="AR156" si="111">+"e"&amp;AR26</f>
        <v>ez</v>
      </c>
      <c r="AT156" s="139">
        <v>45231</v>
      </c>
      <c r="AU156" s="142">
        <v>336</v>
      </c>
      <c r="AV156" s="142">
        <v>400</v>
      </c>
      <c r="AW156" s="142">
        <v>480</v>
      </c>
      <c r="AX156" s="142">
        <v>144</v>
      </c>
      <c r="AY156" s="142">
        <v>72</v>
      </c>
      <c r="AZ156" s="142">
        <v>168</v>
      </c>
      <c r="BA156" s="142">
        <v>720</v>
      </c>
    </row>
    <row r="157" spans="2:53">
      <c r="B157" s="213"/>
      <c r="J157" s="321"/>
      <c r="K157" s="321"/>
      <c r="L157" s="321"/>
      <c r="M157" s="321"/>
      <c r="N157" s="321"/>
      <c r="O157" s="321"/>
      <c r="P157" s="321"/>
      <c r="Q157" s="321"/>
      <c r="R157" s="321"/>
      <c r="S157" s="321"/>
      <c r="T157" s="321"/>
      <c r="U157" s="321"/>
      <c r="Y157" s="284"/>
      <c r="AF157" s="321"/>
      <c r="AM157" s="27">
        <f t="shared" si="105"/>
        <v>46023</v>
      </c>
      <c r="AN157" s="41" t="str">
        <f t="shared" si="110"/>
        <v>fg</v>
      </c>
      <c r="AO157" s="41">
        <f t="shared" si="106"/>
        <v>163</v>
      </c>
      <c r="AP157" s="41">
        <f t="shared" si="109"/>
        <v>182</v>
      </c>
      <c r="AQ157" s="41">
        <f t="shared" si="107"/>
        <v>157</v>
      </c>
      <c r="AR157" s="41" t="str">
        <f>+"f"&amp;AR1</f>
        <v>fa</v>
      </c>
      <c r="AT157" s="139">
        <v>45261</v>
      </c>
      <c r="AU157" s="142">
        <v>320</v>
      </c>
      <c r="AV157" s="142">
        <v>392</v>
      </c>
      <c r="AW157" s="142">
        <v>528</v>
      </c>
      <c r="AX157" s="142">
        <v>176</v>
      </c>
      <c r="AY157" s="142">
        <v>88</v>
      </c>
      <c r="AZ157" s="142">
        <v>160</v>
      </c>
      <c r="BA157" s="142">
        <v>744</v>
      </c>
    </row>
    <row r="158" spans="2:53">
      <c r="B158" s="213"/>
      <c r="J158" s="321"/>
      <c r="K158" s="321"/>
      <c r="L158" s="321"/>
      <c r="M158" s="321"/>
      <c r="N158" s="321"/>
      <c r="O158" s="321"/>
      <c r="P158" s="321"/>
      <c r="Q158" s="321"/>
      <c r="R158" s="321"/>
      <c r="S158" s="321"/>
      <c r="T158" s="321"/>
      <c r="U158" s="321"/>
      <c r="Y158" s="284"/>
      <c r="AF158" s="321"/>
      <c r="AM158" s="27">
        <f t="shared" si="105"/>
        <v>46054</v>
      </c>
      <c r="AN158" s="41" t="str">
        <f t="shared" si="110"/>
        <v>fh</v>
      </c>
      <c r="AO158" s="41">
        <f t="shared" si="106"/>
        <v>164</v>
      </c>
      <c r="AP158" s="41">
        <f t="shared" si="109"/>
        <v>183</v>
      </c>
      <c r="AQ158" s="41">
        <f t="shared" si="107"/>
        <v>158</v>
      </c>
      <c r="AR158" s="41" t="str">
        <f t="shared" ref="AR158:AR182" si="112">+"f"&amp;AR2</f>
        <v>fb</v>
      </c>
      <c r="AT158" s="140">
        <v>45292</v>
      </c>
      <c r="AU158" s="143">
        <v>352</v>
      </c>
      <c r="AV158" s="143">
        <v>392</v>
      </c>
      <c r="AW158" s="143">
        <v>528</v>
      </c>
      <c r="AX158" s="143">
        <v>144</v>
      </c>
      <c r="AY158" s="143">
        <v>72</v>
      </c>
      <c r="AZ158" s="143">
        <v>176</v>
      </c>
      <c r="BA158" s="143">
        <v>744</v>
      </c>
    </row>
    <row r="159" spans="2:53">
      <c r="B159" s="213"/>
      <c r="J159" s="321"/>
      <c r="K159" s="321"/>
      <c r="L159" s="321"/>
      <c r="M159" s="321"/>
      <c r="N159" s="321"/>
      <c r="O159" s="321"/>
      <c r="P159" s="321"/>
      <c r="Q159" s="321"/>
      <c r="R159" s="321"/>
      <c r="S159" s="321"/>
      <c r="T159" s="321"/>
      <c r="U159" s="321"/>
      <c r="Y159" s="284"/>
      <c r="AF159" s="321"/>
      <c r="AM159" s="27">
        <f t="shared" si="105"/>
        <v>46082</v>
      </c>
      <c r="AN159" s="41" t="str">
        <f t="shared" si="110"/>
        <v>fi</v>
      </c>
      <c r="AO159" s="41">
        <f t="shared" si="106"/>
        <v>165</v>
      </c>
      <c r="AP159" s="41">
        <f t="shared" si="109"/>
        <v>184</v>
      </c>
      <c r="AQ159" s="41">
        <f t="shared" si="107"/>
        <v>159</v>
      </c>
      <c r="AR159" s="41" t="str">
        <f t="shared" si="112"/>
        <v>fc</v>
      </c>
      <c r="AT159" s="140">
        <v>45323</v>
      </c>
      <c r="AU159" s="143">
        <v>336</v>
      </c>
      <c r="AV159" s="143">
        <v>376</v>
      </c>
      <c r="AW159" s="143">
        <v>480</v>
      </c>
      <c r="AX159" s="143">
        <v>128</v>
      </c>
      <c r="AY159" s="143">
        <v>64</v>
      </c>
      <c r="AZ159" s="143">
        <v>168</v>
      </c>
      <c r="BA159" s="143">
        <v>696</v>
      </c>
    </row>
    <row r="160" spans="2:53">
      <c r="B160" s="213"/>
      <c r="J160" s="321"/>
      <c r="K160" s="321"/>
      <c r="L160" s="321"/>
      <c r="M160" s="321"/>
      <c r="N160" s="321"/>
      <c r="O160" s="321"/>
      <c r="P160" s="321"/>
      <c r="Q160" s="321"/>
      <c r="R160" s="321"/>
      <c r="S160" s="321"/>
      <c r="T160" s="321"/>
      <c r="U160" s="321"/>
      <c r="Y160" s="284"/>
      <c r="AF160" s="321"/>
      <c r="AM160" s="27">
        <f t="shared" si="105"/>
        <v>46113</v>
      </c>
      <c r="AN160" s="41" t="str">
        <f t="shared" si="110"/>
        <v>fj</v>
      </c>
      <c r="AO160" s="41">
        <f t="shared" si="106"/>
        <v>166</v>
      </c>
      <c r="AP160" s="41">
        <f t="shared" si="109"/>
        <v>185</v>
      </c>
      <c r="AQ160" s="41">
        <f t="shared" si="107"/>
        <v>160</v>
      </c>
      <c r="AR160" s="41" t="str">
        <f t="shared" si="112"/>
        <v>fd</v>
      </c>
      <c r="AT160" s="140">
        <v>45352</v>
      </c>
      <c r="AU160" s="143">
        <v>336</v>
      </c>
      <c r="AV160" s="143">
        <v>392</v>
      </c>
      <c r="AW160" s="143">
        <v>528</v>
      </c>
      <c r="AX160" s="143">
        <v>160</v>
      </c>
      <c r="AY160" s="143">
        <v>80</v>
      </c>
      <c r="AZ160" s="143">
        <v>168</v>
      </c>
      <c r="BA160" s="143">
        <v>744</v>
      </c>
    </row>
    <row r="161" spans="2:53">
      <c r="B161" s="213"/>
      <c r="J161" s="321"/>
      <c r="K161" s="321"/>
      <c r="L161" s="321"/>
      <c r="M161" s="321"/>
      <c r="N161" s="321"/>
      <c r="O161" s="321"/>
      <c r="P161" s="321"/>
      <c r="Q161" s="321"/>
      <c r="R161" s="321"/>
      <c r="S161" s="321"/>
      <c r="T161" s="321"/>
      <c r="U161" s="321"/>
      <c r="Y161" s="284"/>
      <c r="AF161" s="321"/>
      <c r="AM161" s="27">
        <f t="shared" si="105"/>
        <v>46143</v>
      </c>
      <c r="AN161" s="41" t="str">
        <f t="shared" si="110"/>
        <v>fk</v>
      </c>
      <c r="AO161" s="41">
        <f t="shared" si="106"/>
        <v>167</v>
      </c>
      <c r="AP161" s="41">
        <f t="shared" si="109"/>
        <v>186</v>
      </c>
      <c r="AQ161" s="41">
        <f t="shared" si="107"/>
        <v>161</v>
      </c>
      <c r="AR161" s="41" t="str">
        <f t="shared" si="112"/>
        <v>fe</v>
      </c>
      <c r="AT161" s="140">
        <v>45383</v>
      </c>
      <c r="AU161" s="143">
        <v>352</v>
      </c>
      <c r="AV161" s="143">
        <v>368</v>
      </c>
      <c r="AW161" s="143">
        <v>528</v>
      </c>
      <c r="AX161" s="143">
        <v>128</v>
      </c>
      <c r="AY161" s="143">
        <v>64</v>
      </c>
      <c r="AZ161" s="143">
        <v>176</v>
      </c>
      <c r="BA161" s="143">
        <v>720</v>
      </c>
    </row>
    <row r="162" spans="2:53">
      <c r="B162" s="213"/>
      <c r="J162" s="321"/>
      <c r="K162" s="321"/>
      <c r="L162" s="321"/>
      <c r="M162" s="321"/>
      <c r="N162" s="321"/>
      <c r="O162" s="321"/>
      <c r="P162" s="321"/>
      <c r="Q162" s="321"/>
      <c r="R162" s="321"/>
      <c r="S162" s="321"/>
      <c r="T162" s="321"/>
      <c r="U162" s="321"/>
      <c r="Y162" s="284"/>
      <c r="AF162" s="321"/>
      <c r="AM162" s="27">
        <f t="shared" si="105"/>
        <v>46174</v>
      </c>
      <c r="AN162" s="41" t="str">
        <f t="shared" si="110"/>
        <v>fl</v>
      </c>
      <c r="AO162" s="41">
        <f t="shared" si="106"/>
        <v>168</v>
      </c>
      <c r="AP162" s="41">
        <f t="shared" si="109"/>
        <v>187</v>
      </c>
      <c r="AQ162" s="41">
        <f t="shared" si="107"/>
        <v>162</v>
      </c>
      <c r="AR162" s="41" t="str">
        <f t="shared" si="112"/>
        <v>ff</v>
      </c>
      <c r="AT162" s="140">
        <v>45413</v>
      </c>
      <c r="AU162" s="143">
        <v>352</v>
      </c>
      <c r="AV162" s="143">
        <v>424</v>
      </c>
      <c r="AW162" s="143">
        <v>480</v>
      </c>
      <c r="AX162" s="143">
        <v>144</v>
      </c>
      <c r="AY162" s="143">
        <v>72</v>
      </c>
      <c r="AZ162" s="143">
        <v>176</v>
      </c>
      <c r="BA162" s="143">
        <v>744</v>
      </c>
    </row>
    <row r="163" spans="2:53">
      <c r="B163" s="213"/>
      <c r="J163" s="321"/>
      <c r="K163" s="321"/>
      <c r="L163" s="321"/>
      <c r="M163" s="321"/>
      <c r="N163" s="321"/>
      <c r="O163" s="321"/>
      <c r="P163" s="321"/>
      <c r="Q163" s="321"/>
      <c r="R163" s="321"/>
      <c r="S163" s="321"/>
      <c r="T163" s="321"/>
      <c r="U163" s="321"/>
      <c r="Y163" s="284"/>
      <c r="AF163" s="321"/>
      <c r="AM163" s="27">
        <f t="shared" si="105"/>
        <v>46204</v>
      </c>
      <c r="AN163" s="41" t="str">
        <f t="shared" si="110"/>
        <v>fm</v>
      </c>
      <c r="AO163" s="41">
        <f t="shared" si="106"/>
        <v>169</v>
      </c>
      <c r="AP163" s="41">
        <f t="shared" si="109"/>
        <v>188</v>
      </c>
      <c r="AQ163" s="41">
        <f t="shared" si="107"/>
        <v>163</v>
      </c>
      <c r="AR163" s="41" t="str">
        <f t="shared" si="112"/>
        <v>fg</v>
      </c>
      <c r="AT163" s="140">
        <v>45444</v>
      </c>
      <c r="AU163" s="143">
        <v>320</v>
      </c>
      <c r="AV163" s="143">
        <v>368</v>
      </c>
      <c r="AW163" s="143">
        <v>528</v>
      </c>
      <c r="AX163" s="143">
        <v>160</v>
      </c>
      <c r="AY163" s="143">
        <v>80</v>
      </c>
      <c r="AZ163" s="143">
        <v>160</v>
      </c>
      <c r="BA163" s="143">
        <v>720</v>
      </c>
    </row>
    <row r="164" spans="2:53">
      <c r="B164" s="213"/>
      <c r="J164" s="321"/>
      <c r="K164" s="321"/>
      <c r="L164" s="321"/>
      <c r="M164" s="321"/>
      <c r="N164" s="321"/>
      <c r="O164" s="321"/>
      <c r="P164" s="321"/>
      <c r="Q164" s="321"/>
      <c r="R164" s="321"/>
      <c r="S164" s="321"/>
      <c r="T164" s="321"/>
      <c r="U164" s="321"/>
      <c r="Y164" s="284"/>
      <c r="AF164" s="321"/>
      <c r="AM164" s="27">
        <f t="shared" si="105"/>
        <v>46235</v>
      </c>
      <c r="AN164" s="41" t="str">
        <f t="shared" si="110"/>
        <v>fn</v>
      </c>
      <c r="AO164" s="41">
        <f t="shared" si="106"/>
        <v>170</v>
      </c>
      <c r="AP164" s="41">
        <f t="shared" si="109"/>
        <v>189</v>
      </c>
      <c r="AQ164" s="41">
        <f t="shared" si="107"/>
        <v>164</v>
      </c>
      <c r="AR164" s="41" t="str">
        <f t="shared" si="112"/>
        <v>fh</v>
      </c>
      <c r="AT164" s="140">
        <v>45474</v>
      </c>
      <c r="AU164" s="143">
        <v>352</v>
      </c>
      <c r="AV164" s="143">
        <v>376</v>
      </c>
      <c r="AW164" s="143">
        <v>552</v>
      </c>
      <c r="AX164" s="143">
        <v>144</v>
      </c>
      <c r="AY164" s="143">
        <v>72</v>
      </c>
      <c r="AZ164" s="143">
        <v>176</v>
      </c>
      <c r="BA164" s="143">
        <v>744</v>
      </c>
    </row>
    <row r="165" spans="2:53">
      <c r="B165" s="213"/>
      <c r="J165" s="321"/>
      <c r="K165" s="321"/>
      <c r="L165" s="321"/>
      <c r="M165" s="321"/>
      <c r="N165" s="321"/>
      <c r="O165" s="321"/>
      <c r="P165" s="321"/>
      <c r="Q165" s="321"/>
      <c r="R165" s="321"/>
      <c r="S165" s="321"/>
      <c r="T165" s="321"/>
      <c r="U165" s="321"/>
      <c r="Y165" s="284"/>
      <c r="AF165" s="321"/>
      <c r="AM165" s="27">
        <f t="shared" si="105"/>
        <v>46266</v>
      </c>
      <c r="AN165" s="41" t="str">
        <f t="shared" si="110"/>
        <v>fo</v>
      </c>
      <c r="AO165" s="41">
        <f t="shared" si="106"/>
        <v>171</v>
      </c>
      <c r="AP165" s="41">
        <f t="shared" si="109"/>
        <v>190</v>
      </c>
      <c r="AQ165" s="41">
        <f t="shared" si="107"/>
        <v>165</v>
      </c>
      <c r="AR165" s="41" t="str">
        <f t="shared" si="112"/>
        <v>fi</v>
      </c>
      <c r="AT165" s="140">
        <v>45505</v>
      </c>
      <c r="AU165" s="143">
        <v>352</v>
      </c>
      <c r="AV165" s="143">
        <v>408</v>
      </c>
      <c r="AW165" s="143">
        <v>504</v>
      </c>
      <c r="AX165" s="143">
        <v>144</v>
      </c>
      <c r="AY165" s="143">
        <v>72</v>
      </c>
      <c r="AZ165" s="143">
        <v>176</v>
      </c>
      <c r="BA165" s="143">
        <v>744</v>
      </c>
    </row>
    <row r="166" spans="2:53">
      <c r="B166" s="213"/>
      <c r="J166" s="321"/>
      <c r="K166" s="321"/>
      <c r="L166" s="321"/>
      <c r="M166" s="321"/>
      <c r="N166" s="321"/>
      <c r="O166" s="321"/>
      <c r="P166" s="321"/>
      <c r="Q166" s="321"/>
      <c r="R166" s="321"/>
      <c r="S166" s="321"/>
      <c r="T166" s="321"/>
      <c r="U166" s="321"/>
      <c r="Y166" s="284"/>
      <c r="AF166" s="321"/>
      <c r="AM166" s="27">
        <f t="shared" si="105"/>
        <v>46296</v>
      </c>
      <c r="AN166" s="41" t="str">
        <f t="shared" si="110"/>
        <v>fp</v>
      </c>
      <c r="AO166" s="41">
        <f t="shared" si="106"/>
        <v>172</v>
      </c>
      <c r="AP166" s="41">
        <f t="shared" si="109"/>
        <v>191</v>
      </c>
      <c r="AQ166" s="41">
        <f t="shared" si="107"/>
        <v>166</v>
      </c>
      <c r="AR166" s="41" t="str">
        <f t="shared" si="112"/>
        <v>fj</v>
      </c>
      <c r="AT166" s="140">
        <v>45536</v>
      </c>
      <c r="AU166" s="143">
        <v>320</v>
      </c>
      <c r="AV166" s="143">
        <v>384</v>
      </c>
      <c r="AW166" s="143">
        <v>504</v>
      </c>
      <c r="AX166" s="143">
        <v>160</v>
      </c>
      <c r="AY166" s="143">
        <v>80</v>
      </c>
      <c r="AZ166" s="143">
        <v>160</v>
      </c>
      <c r="BA166" s="143">
        <v>720</v>
      </c>
    </row>
    <row r="167" spans="2:53">
      <c r="B167" s="213"/>
      <c r="J167" s="321"/>
      <c r="K167" s="321"/>
      <c r="L167" s="321"/>
      <c r="M167" s="321"/>
      <c r="N167" s="321"/>
      <c r="O167" s="321"/>
      <c r="P167" s="321"/>
      <c r="Q167" s="321"/>
      <c r="R167" s="321"/>
      <c r="S167" s="321"/>
      <c r="T167" s="321"/>
      <c r="U167" s="321"/>
      <c r="Y167" s="284"/>
      <c r="AF167" s="321"/>
      <c r="AM167" s="27">
        <f t="shared" si="105"/>
        <v>46327</v>
      </c>
      <c r="AN167" s="41" t="str">
        <f t="shared" si="110"/>
        <v>fq</v>
      </c>
      <c r="AO167" s="41">
        <f t="shared" si="106"/>
        <v>173</v>
      </c>
      <c r="AP167" s="41">
        <f t="shared" si="109"/>
        <v>192</v>
      </c>
      <c r="AQ167" s="41">
        <f t="shared" si="107"/>
        <v>167</v>
      </c>
      <c r="AR167" s="41" t="str">
        <f t="shared" si="112"/>
        <v>fk</v>
      </c>
      <c r="AT167" s="140">
        <v>45566</v>
      </c>
      <c r="AU167" s="143">
        <v>368</v>
      </c>
      <c r="AV167" s="143">
        <v>392</v>
      </c>
      <c r="AW167" s="143">
        <v>528</v>
      </c>
      <c r="AX167" s="143">
        <v>128</v>
      </c>
      <c r="AY167" s="143">
        <v>64</v>
      </c>
      <c r="AZ167" s="143">
        <v>184</v>
      </c>
      <c r="BA167" s="143">
        <v>744</v>
      </c>
    </row>
    <row r="168" spans="2:53">
      <c r="B168" s="213"/>
      <c r="J168" s="321"/>
      <c r="K168" s="321"/>
      <c r="L168" s="321"/>
      <c r="M168" s="321"/>
      <c r="N168" s="321"/>
      <c r="O168" s="321"/>
      <c r="P168" s="321"/>
      <c r="Q168" s="321"/>
      <c r="R168" s="321"/>
      <c r="S168" s="321"/>
      <c r="T168" s="321"/>
      <c r="U168" s="321"/>
      <c r="Y168" s="284"/>
      <c r="AF168" s="321"/>
      <c r="AM168" s="27">
        <f t="shared" si="105"/>
        <v>46357</v>
      </c>
      <c r="AN168" s="41" t="str">
        <f t="shared" si="110"/>
        <v>fr</v>
      </c>
      <c r="AO168" s="41">
        <f t="shared" si="106"/>
        <v>174</v>
      </c>
      <c r="AP168" s="41">
        <f t="shared" si="109"/>
        <v>193</v>
      </c>
      <c r="AQ168" s="41">
        <f t="shared" si="107"/>
        <v>168</v>
      </c>
      <c r="AR168" s="41" t="str">
        <f t="shared" si="112"/>
        <v>fl</v>
      </c>
      <c r="AT168" s="140">
        <v>45597</v>
      </c>
      <c r="AU168" s="143">
        <v>320</v>
      </c>
      <c r="AV168" s="143">
        <v>400</v>
      </c>
      <c r="AW168" s="143">
        <v>480</v>
      </c>
      <c r="AX168" s="143">
        <v>160</v>
      </c>
      <c r="AY168" s="143">
        <v>80</v>
      </c>
      <c r="AZ168" s="143">
        <v>160</v>
      </c>
      <c r="BA168" s="143">
        <v>720</v>
      </c>
    </row>
    <row r="169" spans="2:53">
      <c r="B169" s="213"/>
      <c r="J169" s="321"/>
      <c r="K169" s="321"/>
      <c r="L169" s="321"/>
      <c r="M169" s="321"/>
      <c r="N169" s="321"/>
      <c r="O169" s="321"/>
      <c r="P169" s="321"/>
      <c r="Q169" s="321"/>
      <c r="R169" s="321"/>
      <c r="S169" s="321"/>
      <c r="T169" s="321"/>
      <c r="U169" s="321"/>
      <c r="Y169" s="284"/>
      <c r="AF169" s="321"/>
      <c r="AM169" s="27">
        <f t="shared" si="105"/>
        <v>46388</v>
      </c>
      <c r="AN169" s="41" t="str">
        <f t="shared" si="110"/>
        <v>fs</v>
      </c>
      <c r="AO169" s="41">
        <f t="shared" si="106"/>
        <v>175</v>
      </c>
      <c r="AP169" s="41">
        <f t="shared" si="109"/>
        <v>193</v>
      </c>
      <c r="AQ169" s="41">
        <f t="shared" si="107"/>
        <v>169</v>
      </c>
      <c r="AR169" s="41" t="str">
        <f t="shared" si="112"/>
        <v>fm</v>
      </c>
      <c r="AT169" s="140">
        <v>45627</v>
      </c>
      <c r="AU169" s="143">
        <v>336</v>
      </c>
      <c r="AV169" s="143">
        <v>392</v>
      </c>
      <c r="AW169" s="143">
        <v>528</v>
      </c>
      <c r="AX169" s="143">
        <v>160</v>
      </c>
      <c r="AY169" s="143">
        <v>80</v>
      </c>
      <c r="AZ169" s="143">
        <v>168</v>
      </c>
      <c r="BA169" s="143">
        <v>744</v>
      </c>
    </row>
    <row r="170" spans="2:53">
      <c r="B170" s="213"/>
      <c r="J170" s="321"/>
      <c r="K170" s="321"/>
      <c r="L170" s="321"/>
      <c r="M170" s="321"/>
      <c r="N170" s="321"/>
      <c r="O170" s="321"/>
      <c r="P170" s="321"/>
      <c r="Q170" s="321"/>
      <c r="R170" s="321"/>
      <c r="S170" s="321"/>
      <c r="T170" s="321"/>
      <c r="U170" s="321"/>
      <c r="Y170" s="284"/>
      <c r="AF170" s="321"/>
      <c r="AM170" s="27">
        <f t="shared" si="105"/>
        <v>46419</v>
      </c>
      <c r="AN170" s="41" t="str">
        <f t="shared" si="110"/>
        <v>ft</v>
      </c>
      <c r="AO170" s="41">
        <f t="shared" si="106"/>
        <v>176</v>
      </c>
      <c r="AP170" s="41">
        <f t="shared" si="109"/>
        <v>193</v>
      </c>
      <c r="AQ170" s="41">
        <f t="shared" si="107"/>
        <v>170</v>
      </c>
      <c r="AR170" s="41" t="str">
        <f t="shared" si="112"/>
        <v>fn</v>
      </c>
      <c r="AT170" s="139">
        <v>45658</v>
      </c>
      <c r="AU170" s="142">
        <v>352</v>
      </c>
      <c r="AV170" s="142">
        <v>392</v>
      </c>
      <c r="AW170" s="142">
        <v>528</v>
      </c>
      <c r="AX170" s="142">
        <v>144</v>
      </c>
      <c r="AY170" s="142">
        <v>72</v>
      </c>
      <c r="AZ170" s="142">
        <v>176</v>
      </c>
      <c r="BA170" s="142">
        <v>744</v>
      </c>
    </row>
    <row r="171" spans="2:53">
      <c r="B171" s="213"/>
      <c r="J171" s="321"/>
      <c r="K171" s="321"/>
      <c r="L171" s="321"/>
      <c r="M171" s="321"/>
      <c r="N171" s="321"/>
      <c r="O171" s="321"/>
      <c r="P171" s="321"/>
      <c r="Q171" s="321"/>
      <c r="R171" s="321"/>
      <c r="S171" s="321"/>
      <c r="T171" s="321"/>
      <c r="U171" s="321"/>
      <c r="Y171" s="284"/>
      <c r="AF171" s="321"/>
      <c r="AM171" s="27">
        <f t="shared" si="105"/>
        <v>46447</v>
      </c>
      <c r="AN171" s="41" t="str">
        <f t="shared" si="110"/>
        <v>fu</v>
      </c>
      <c r="AO171" s="41">
        <f t="shared" si="106"/>
        <v>177</v>
      </c>
      <c r="AP171" s="41">
        <f t="shared" si="109"/>
        <v>193</v>
      </c>
      <c r="AQ171" s="41">
        <f t="shared" si="107"/>
        <v>171</v>
      </c>
      <c r="AR171" s="41" t="str">
        <f t="shared" si="112"/>
        <v>fo</v>
      </c>
      <c r="AT171" s="139">
        <v>45689</v>
      </c>
      <c r="AU171" s="142">
        <v>320</v>
      </c>
      <c r="AV171" s="142">
        <v>376</v>
      </c>
      <c r="AW171" s="142">
        <v>480</v>
      </c>
      <c r="AX171" s="142">
        <v>128</v>
      </c>
      <c r="AY171" s="142">
        <v>64</v>
      </c>
      <c r="AZ171" s="142">
        <v>160</v>
      </c>
      <c r="BA171" s="142">
        <v>672</v>
      </c>
    </row>
    <row r="172" spans="2:53">
      <c r="B172" s="213"/>
      <c r="J172" s="321"/>
      <c r="K172" s="321"/>
      <c r="L172" s="321"/>
      <c r="M172" s="321"/>
      <c r="N172" s="321"/>
      <c r="O172" s="321"/>
      <c r="P172" s="321"/>
      <c r="Q172" s="321"/>
      <c r="R172" s="321"/>
      <c r="S172" s="321"/>
      <c r="T172" s="321"/>
      <c r="U172" s="321"/>
      <c r="Y172" s="284"/>
      <c r="AF172" s="321"/>
      <c r="AM172" s="27">
        <f t="shared" si="105"/>
        <v>46478</v>
      </c>
      <c r="AN172" s="41" t="str">
        <f t="shared" si="110"/>
        <v>fv</v>
      </c>
      <c r="AO172" s="41">
        <f t="shared" si="106"/>
        <v>178</v>
      </c>
      <c r="AP172" s="41">
        <f t="shared" ref="AP172:AP197" si="113">+MATCH(AM172,$AT$1:$AT$193)</f>
        <v>193</v>
      </c>
      <c r="AQ172" s="41">
        <f t="shared" si="107"/>
        <v>172</v>
      </c>
      <c r="AR172" s="41" t="str">
        <f t="shared" si="112"/>
        <v>fp</v>
      </c>
      <c r="AT172" s="139">
        <v>45717</v>
      </c>
      <c r="AU172" s="142">
        <v>336</v>
      </c>
      <c r="AV172" s="142">
        <v>392</v>
      </c>
      <c r="AW172" s="142">
        <v>528</v>
      </c>
      <c r="AX172" s="142">
        <v>160</v>
      </c>
      <c r="AY172" s="142">
        <v>80</v>
      </c>
      <c r="AZ172" s="142">
        <v>168</v>
      </c>
      <c r="BA172" s="142">
        <v>744</v>
      </c>
    </row>
    <row r="173" spans="2:53">
      <c r="B173" s="213"/>
      <c r="J173" s="321"/>
      <c r="K173" s="321"/>
      <c r="L173" s="321"/>
      <c r="M173" s="321"/>
      <c r="N173" s="321"/>
      <c r="O173" s="321"/>
      <c r="P173" s="321"/>
      <c r="Q173" s="321"/>
      <c r="R173" s="321"/>
      <c r="S173" s="321"/>
      <c r="T173" s="321"/>
      <c r="U173" s="321"/>
      <c r="Y173" s="284"/>
      <c r="AF173" s="321"/>
      <c r="AM173" s="27">
        <f t="shared" si="105"/>
        <v>46508</v>
      </c>
      <c r="AN173" s="41" t="str">
        <f t="shared" si="110"/>
        <v>fw</v>
      </c>
      <c r="AO173" s="41">
        <f t="shared" si="106"/>
        <v>179</v>
      </c>
      <c r="AP173" s="41">
        <f t="shared" si="113"/>
        <v>193</v>
      </c>
      <c r="AQ173" s="41">
        <f t="shared" si="107"/>
        <v>173</v>
      </c>
      <c r="AR173" s="41" t="str">
        <f t="shared" si="112"/>
        <v>fq</v>
      </c>
      <c r="AT173" s="139">
        <v>45748</v>
      </c>
      <c r="AU173" s="142">
        <v>352</v>
      </c>
      <c r="AV173" s="142">
        <v>368</v>
      </c>
      <c r="AW173" s="142">
        <v>528</v>
      </c>
      <c r="AX173" s="142">
        <v>128</v>
      </c>
      <c r="AY173" s="142">
        <v>64</v>
      </c>
      <c r="AZ173" s="142">
        <v>176</v>
      </c>
      <c r="BA173" s="142">
        <v>720</v>
      </c>
    </row>
    <row r="174" spans="2:53">
      <c r="B174" s="213"/>
      <c r="J174" s="321"/>
      <c r="K174" s="321"/>
      <c r="L174" s="321"/>
      <c r="M174" s="321"/>
      <c r="N174" s="321"/>
      <c r="O174" s="321"/>
      <c r="P174" s="321"/>
      <c r="Q174" s="321"/>
      <c r="R174" s="321"/>
      <c r="S174" s="321"/>
      <c r="T174" s="321"/>
      <c r="U174" s="321"/>
      <c r="Y174" s="284"/>
      <c r="AF174" s="321"/>
      <c r="AM174" s="27">
        <f t="shared" si="105"/>
        <v>46539</v>
      </c>
      <c r="AN174" s="41" t="str">
        <f t="shared" si="110"/>
        <v>fx</v>
      </c>
      <c r="AO174" s="41">
        <f t="shared" si="106"/>
        <v>180</v>
      </c>
      <c r="AP174" s="41">
        <f t="shared" si="113"/>
        <v>193</v>
      </c>
      <c r="AQ174" s="41">
        <f t="shared" si="107"/>
        <v>174</v>
      </c>
      <c r="AR174" s="41" t="str">
        <f t="shared" si="112"/>
        <v>fr</v>
      </c>
      <c r="AT174" s="139">
        <v>45778</v>
      </c>
      <c r="AU174" s="142">
        <v>336</v>
      </c>
      <c r="AV174" s="142">
        <v>424</v>
      </c>
      <c r="AW174" s="142">
        <v>480</v>
      </c>
      <c r="AX174" s="142">
        <v>160</v>
      </c>
      <c r="AY174" s="142">
        <v>80</v>
      </c>
      <c r="AZ174" s="142">
        <v>168</v>
      </c>
      <c r="BA174" s="142">
        <v>744</v>
      </c>
    </row>
    <row r="175" spans="2:53">
      <c r="B175" s="213"/>
      <c r="J175" s="321"/>
      <c r="K175" s="321"/>
      <c r="L175" s="321"/>
      <c r="M175" s="321"/>
      <c r="N175" s="321"/>
      <c r="O175" s="321"/>
      <c r="P175" s="321"/>
      <c r="Q175" s="321"/>
      <c r="R175" s="321"/>
      <c r="S175" s="321"/>
      <c r="T175" s="321"/>
      <c r="U175" s="321"/>
      <c r="Y175" s="284"/>
      <c r="AF175" s="321"/>
      <c r="AM175" s="27">
        <f t="shared" si="105"/>
        <v>46569</v>
      </c>
      <c r="AN175" s="41" t="str">
        <f t="shared" si="110"/>
        <v>fy</v>
      </c>
      <c r="AO175" s="41">
        <f t="shared" si="106"/>
        <v>181</v>
      </c>
      <c r="AP175" s="41">
        <f t="shared" si="113"/>
        <v>193</v>
      </c>
      <c r="AQ175" s="41">
        <f t="shared" si="107"/>
        <v>175</v>
      </c>
      <c r="AR175" s="41" t="str">
        <f t="shared" si="112"/>
        <v>fs</v>
      </c>
      <c r="AT175" s="139">
        <v>45809</v>
      </c>
      <c r="AU175" s="142">
        <v>336</v>
      </c>
      <c r="AV175" s="142">
        <v>368</v>
      </c>
      <c r="AW175" s="142">
        <v>528</v>
      </c>
      <c r="AX175" s="142">
        <v>144</v>
      </c>
      <c r="AY175" s="142">
        <v>72</v>
      </c>
      <c r="AZ175" s="142">
        <v>168</v>
      </c>
      <c r="BA175" s="142">
        <v>720</v>
      </c>
    </row>
    <row r="176" spans="2:53">
      <c r="B176" s="213"/>
      <c r="J176" s="321"/>
      <c r="K176" s="321"/>
      <c r="L176" s="321"/>
      <c r="M176" s="321"/>
      <c r="N176" s="321"/>
      <c r="O176" s="321"/>
      <c r="P176" s="321"/>
      <c r="Q176" s="321"/>
      <c r="R176" s="321"/>
      <c r="S176" s="321"/>
      <c r="T176" s="321"/>
      <c r="U176" s="321"/>
      <c r="Y176" s="284"/>
      <c r="AF176" s="321"/>
      <c r="AM176" s="27">
        <f t="shared" si="105"/>
        <v>46600</v>
      </c>
      <c r="AN176" s="41" t="str">
        <f t="shared" si="110"/>
        <v>fz</v>
      </c>
      <c r="AO176" s="41">
        <f t="shared" si="106"/>
        <v>182</v>
      </c>
      <c r="AP176" s="41">
        <f t="shared" si="113"/>
        <v>193</v>
      </c>
      <c r="AQ176" s="41">
        <f t="shared" si="107"/>
        <v>176</v>
      </c>
      <c r="AR176" s="41" t="str">
        <f t="shared" si="112"/>
        <v>ft</v>
      </c>
      <c r="AT176" s="139">
        <v>45839</v>
      </c>
      <c r="AU176" s="142">
        <v>352</v>
      </c>
      <c r="AV176" s="142">
        <v>376</v>
      </c>
      <c r="AW176" s="142">
        <v>552</v>
      </c>
      <c r="AX176" s="142">
        <v>144</v>
      </c>
      <c r="AY176" s="142">
        <v>72</v>
      </c>
      <c r="AZ176" s="142">
        <v>176</v>
      </c>
      <c r="BA176" s="142">
        <v>744</v>
      </c>
    </row>
    <row r="177" spans="2:53">
      <c r="B177" s="213"/>
      <c r="J177" s="321"/>
      <c r="K177" s="321"/>
      <c r="L177" s="321"/>
      <c r="M177" s="321"/>
      <c r="N177" s="321"/>
      <c r="O177" s="321"/>
      <c r="P177" s="321"/>
      <c r="Q177" s="321"/>
      <c r="R177" s="321"/>
      <c r="S177" s="321"/>
      <c r="T177" s="321"/>
      <c r="U177" s="321"/>
      <c r="Y177" s="284"/>
      <c r="AF177" s="321"/>
      <c r="AM177" s="27">
        <f t="shared" si="105"/>
        <v>46631</v>
      </c>
      <c r="AN177" s="41" t="str">
        <f t="shared" si="110"/>
        <v>ga</v>
      </c>
      <c r="AO177" s="41">
        <f t="shared" si="106"/>
        <v>183</v>
      </c>
      <c r="AP177" s="41">
        <f t="shared" si="113"/>
        <v>193</v>
      </c>
      <c r="AQ177" s="41">
        <f t="shared" si="107"/>
        <v>177</v>
      </c>
      <c r="AR177" s="41" t="str">
        <f t="shared" si="112"/>
        <v>fu</v>
      </c>
      <c r="AT177" s="139">
        <v>45870</v>
      </c>
      <c r="AU177" s="142">
        <v>336</v>
      </c>
      <c r="AV177" s="142">
        <v>408</v>
      </c>
      <c r="AW177" s="142">
        <v>504</v>
      </c>
      <c r="AX177" s="142">
        <v>160</v>
      </c>
      <c r="AY177" s="142">
        <v>80</v>
      </c>
      <c r="AZ177" s="142">
        <v>168</v>
      </c>
      <c r="BA177" s="142">
        <v>744</v>
      </c>
    </row>
    <row r="178" spans="2:53">
      <c r="B178" s="213"/>
      <c r="J178" s="321"/>
      <c r="K178" s="321"/>
      <c r="L178" s="321"/>
      <c r="M178" s="321"/>
      <c r="N178" s="321"/>
      <c r="O178" s="321"/>
      <c r="P178" s="321"/>
      <c r="Q178" s="321"/>
      <c r="R178" s="321"/>
      <c r="S178" s="321"/>
      <c r="T178" s="321"/>
      <c r="U178" s="321"/>
      <c r="Y178" s="284"/>
      <c r="AF178" s="321"/>
      <c r="AM178" s="27">
        <f t="shared" si="105"/>
        <v>46661</v>
      </c>
      <c r="AN178" s="41" t="str">
        <f t="shared" si="110"/>
        <v>gb</v>
      </c>
      <c r="AO178" s="41">
        <f t="shared" si="106"/>
        <v>184</v>
      </c>
      <c r="AP178" s="41">
        <f t="shared" si="113"/>
        <v>193</v>
      </c>
      <c r="AQ178" s="41">
        <f t="shared" si="107"/>
        <v>178</v>
      </c>
      <c r="AR178" s="41" t="str">
        <f>+"f"&amp;AR22</f>
        <v>fv</v>
      </c>
      <c r="AT178" s="139">
        <v>45901</v>
      </c>
      <c r="AU178" s="142">
        <v>336</v>
      </c>
      <c r="AV178" s="142">
        <v>384</v>
      </c>
      <c r="AW178" s="142">
        <v>504</v>
      </c>
      <c r="AX178" s="142">
        <v>144</v>
      </c>
      <c r="AY178" s="142">
        <v>72</v>
      </c>
      <c r="AZ178" s="142">
        <v>168</v>
      </c>
      <c r="BA178" s="142">
        <v>720</v>
      </c>
    </row>
    <row r="179" spans="2:53">
      <c r="B179" s="213"/>
      <c r="J179" s="321"/>
      <c r="K179" s="321"/>
      <c r="L179" s="321"/>
      <c r="M179" s="321"/>
      <c r="N179" s="321"/>
      <c r="O179" s="321"/>
      <c r="P179" s="321"/>
      <c r="Q179" s="321"/>
      <c r="R179" s="321"/>
      <c r="S179" s="321"/>
      <c r="T179" s="321"/>
      <c r="U179" s="321"/>
      <c r="Y179" s="284"/>
      <c r="AF179" s="321"/>
      <c r="AM179" s="27">
        <f t="shared" si="105"/>
        <v>46692</v>
      </c>
      <c r="AN179" s="41" t="str">
        <f t="shared" si="110"/>
        <v>gc</v>
      </c>
      <c r="AO179" s="41">
        <f t="shared" si="106"/>
        <v>185</v>
      </c>
      <c r="AP179" s="41">
        <f t="shared" si="113"/>
        <v>193</v>
      </c>
      <c r="AQ179" s="41">
        <f t="shared" si="107"/>
        <v>179</v>
      </c>
      <c r="AR179" s="41" t="str">
        <f t="shared" si="112"/>
        <v>fw</v>
      </c>
      <c r="AT179" s="139">
        <v>45931</v>
      </c>
      <c r="AU179" s="142">
        <v>368</v>
      </c>
      <c r="AV179" s="142">
        <v>392</v>
      </c>
      <c r="AW179" s="142">
        <v>528</v>
      </c>
      <c r="AX179" s="142">
        <v>128</v>
      </c>
      <c r="AY179" s="142">
        <v>64</v>
      </c>
      <c r="AZ179" s="142">
        <v>184</v>
      </c>
      <c r="BA179" s="142">
        <v>744</v>
      </c>
    </row>
    <row r="180" spans="2:53">
      <c r="B180" s="213"/>
      <c r="J180" s="321"/>
      <c r="K180" s="321"/>
      <c r="L180" s="321"/>
      <c r="M180" s="321"/>
      <c r="N180" s="321"/>
      <c r="O180" s="321"/>
      <c r="P180" s="321"/>
      <c r="Q180" s="321"/>
      <c r="R180" s="321"/>
      <c r="S180" s="321"/>
      <c r="T180" s="321"/>
      <c r="U180" s="321"/>
      <c r="Y180" s="284"/>
      <c r="AF180" s="321"/>
      <c r="AM180" s="27">
        <f t="shared" si="105"/>
        <v>46722</v>
      </c>
      <c r="AN180" s="41" t="str">
        <f t="shared" si="110"/>
        <v>gd</v>
      </c>
      <c r="AO180" s="41">
        <f t="shared" si="106"/>
        <v>186</v>
      </c>
      <c r="AP180" s="41">
        <f t="shared" si="113"/>
        <v>193</v>
      </c>
      <c r="AQ180" s="41">
        <f t="shared" si="107"/>
        <v>180</v>
      </c>
      <c r="AR180" s="41" t="str">
        <f t="shared" si="112"/>
        <v>fx</v>
      </c>
      <c r="AT180" s="139">
        <v>45962</v>
      </c>
      <c r="AU180" s="142">
        <v>304</v>
      </c>
      <c r="AV180" s="142">
        <v>400</v>
      </c>
      <c r="AW180" s="142">
        <v>480</v>
      </c>
      <c r="AX180" s="142">
        <v>176</v>
      </c>
      <c r="AY180" s="142">
        <v>88</v>
      </c>
      <c r="AZ180" s="142">
        <v>152</v>
      </c>
      <c r="BA180" s="142">
        <v>720</v>
      </c>
    </row>
    <row r="181" spans="2:53">
      <c r="B181" s="213"/>
      <c r="J181" s="321"/>
      <c r="K181" s="321"/>
      <c r="L181" s="321"/>
      <c r="M181" s="321"/>
      <c r="N181" s="321"/>
      <c r="O181" s="321"/>
      <c r="P181" s="321"/>
      <c r="Q181" s="321"/>
      <c r="R181" s="321"/>
      <c r="S181" s="321"/>
      <c r="T181" s="321"/>
      <c r="U181" s="321"/>
      <c r="Y181" s="284"/>
      <c r="AF181" s="321"/>
      <c r="AM181" s="27">
        <f t="shared" si="105"/>
        <v>46753</v>
      </c>
      <c r="AN181" s="41" t="str">
        <f t="shared" si="110"/>
        <v>ge</v>
      </c>
      <c r="AO181" s="41">
        <f t="shared" si="106"/>
        <v>187</v>
      </c>
      <c r="AP181" s="41">
        <f t="shared" si="113"/>
        <v>193</v>
      </c>
      <c r="AQ181" s="41">
        <f t="shared" si="107"/>
        <v>181</v>
      </c>
      <c r="AR181" s="41" t="str">
        <f t="shared" si="112"/>
        <v>fy</v>
      </c>
      <c r="AT181" s="139">
        <v>45992</v>
      </c>
      <c r="AU181" s="142">
        <v>352</v>
      </c>
      <c r="AV181" s="142">
        <v>392</v>
      </c>
      <c r="AW181" s="142">
        <v>528</v>
      </c>
      <c r="AX181" s="142">
        <v>144</v>
      </c>
      <c r="AY181" s="142">
        <v>72</v>
      </c>
      <c r="AZ181" s="142">
        <v>176</v>
      </c>
      <c r="BA181" s="142">
        <v>744</v>
      </c>
    </row>
    <row r="182" spans="2:53">
      <c r="B182" s="213"/>
      <c r="J182" s="321"/>
      <c r="K182" s="321"/>
      <c r="L182" s="321"/>
      <c r="M182" s="321"/>
      <c r="N182" s="321"/>
      <c r="O182" s="321"/>
      <c r="P182" s="321"/>
      <c r="Q182" s="321"/>
      <c r="R182" s="321"/>
      <c r="S182" s="321"/>
      <c r="T182" s="321"/>
      <c r="U182" s="321"/>
      <c r="Y182" s="284"/>
      <c r="AF182" s="321"/>
      <c r="AM182" s="27">
        <f t="shared" si="105"/>
        <v>46784</v>
      </c>
      <c r="AN182" s="41" t="str">
        <f t="shared" si="110"/>
        <v>gf</v>
      </c>
      <c r="AO182" s="41">
        <f t="shared" si="106"/>
        <v>188</v>
      </c>
      <c r="AP182" s="41">
        <f t="shared" si="113"/>
        <v>193</v>
      </c>
      <c r="AQ182" s="41">
        <f t="shared" si="107"/>
        <v>182</v>
      </c>
      <c r="AR182" s="41" t="str">
        <f t="shared" si="112"/>
        <v>fz</v>
      </c>
      <c r="AT182" s="140">
        <v>46023</v>
      </c>
      <c r="AU182" s="143">
        <v>336</v>
      </c>
      <c r="AV182" s="143">
        <v>392</v>
      </c>
      <c r="AW182" s="143">
        <v>528</v>
      </c>
      <c r="AX182" s="143">
        <v>160</v>
      </c>
      <c r="AY182" s="143">
        <v>80</v>
      </c>
      <c r="AZ182" s="143">
        <v>168</v>
      </c>
      <c r="BA182" s="143">
        <v>744</v>
      </c>
    </row>
    <row r="183" spans="2:53">
      <c r="B183" s="213"/>
      <c r="J183" s="321"/>
      <c r="K183" s="321"/>
      <c r="L183" s="321"/>
      <c r="M183" s="321"/>
      <c r="N183" s="321"/>
      <c r="O183" s="321"/>
      <c r="P183" s="321"/>
      <c r="Q183" s="321"/>
      <c r="R183" s="321"/>
      <c r="S183" s="321"/>
      <c r="T183" s="321"/>
      <c r="U183" s="321"/>
      <c r="Y183" s="284"/>
      <c r="AF183" s="321"/>
      <c r="AM183" s="27">
        <f t="shared" si="105"/>
        <v>46813</v>
      </c>
      <c r="AN183" s="41" t="str">
        <f t="shared" ref="AN183:AN197" si="114">+VLOOKUP(AO183,$AQ$1:$AR$197,2,FALSE)</f>
        <v>gg</v>
      </c>
      <c r="AO183" s="41">
        <f t="shared" si="106"/>
        <v>189</v>
      </c>
      <c r="AP183" s="41">
        <f t="shared" si="113"/>
        <v>193</v>
      </c>
      <c r="AQ183" s="41">
        <f t="shared" si="107"/>
        <v>183</v>
      </c>
      <c r="AR183" s="41" t="str">
        <f>+"g"&amp;AR1</f>
        <v>ga</v>
      </c>
      <c r="AT183" s="140">
        <v>46054</v>
      </c>
      <c r="AU183" s="143">
        <v>320</v>
      </c>
      <c r="AV183" s="143">
        <v>376</v>
      </c>
      <c r="AW183" s="143">
        <v>480</v>
      </c>
      <c r="AX183" s="143">
        <v>128</v>
      </c>
      <c r="AY183" s="143">
        <v>64</v>
      </c>
      <c r="AZ183" s="143">
        <v>160</v>
      </c>
      <c r="BA183" s="143">
        <v>672</v>
      </c>
    </row>
    <row r="184" spans="2:53">
      <c r="B184" s="213"/>
      <c r="J184" s="321"/>
      <c r="K184" s="321"/>
      <c r="L184" s="321"/>
      <c r="M184" s="321"/>
      <c r="N184" s="321"/>
      <c r="O184" s="321"/>
      <c r="P184" s="321"/>
      <c r="Q184" s="321"/>
      <c r="R184" s="321"/>
      <c r="S184" s="321"/>
      <c r="T184" s="321"/>
      <c r="U184" s="321"/>
      <c r="Y184" s="284"/>
      <c r="AF184" s="321"/>
      <c r="AM184" s="27">
        <f t="shared" si="105"/>
        <v>46844</v>
      </c>
      <c r="AN184" s="41" t="str">
        <f t="shared" si="114"/>
        <v>gh</v>
      </c>
      <c r="AO184" s="41">
        <f t="shared" si="106"/>
        <v>190</v>
      </c>
      <c r="AP184" s="41">
        <f t="shared" si="113"/>
        <v>193</v>
      </c>
      <c r="AQ184" s="41">
        <f t="shared" si="107"/>
        <v>184</v>
      </c>
      <c r="AR184" s="41" t="str">
        <f t="shared" ref="AR184:AR197" si="115">+"g"&amp;AR2</f>
        <v>gb</v>
      </c>
      <c r="AT184" s="140">
        <v>46082</v>
      </c>
      <c r="AU184" s="143">
        <v>352</v>
      </c>
      <c r="AV184" s="143">
        <v>392</v>
      </c>
      <c r="AW184" s="143">
        <v>528</v>
      </c>
      <c r="AX184" s="143">
        <v>144</v>
      </c>
      <c r="AY184" s="143">
        <v>72</v>
      </c>
      <c r="AZ184" s="143">
        <v>176</v>
      </c>
      <c r="BA184" s="143">
        <v>744</v>
      </c>
    </row>
    <row r="185" spans="2:53">
      <c r="B185" s="213"/>
      <c r="J185" s="321"/>
      <c r="K185" s="321"/>
      <c r="L185" s="321"/>
      <c r="M185" s="321"/>
      <c r="N185" s="321"/>
      <c r="O185" s="321"/>
      <c r="P185" s="321"/>
      <c r="Q185" s="321"/>
      <c r="R185" s="321"/>
      <c r="S185" s="321"/>
      <c r="T185" s="321"/>
      <c r="U185" s="321"/>
      <c r="Y185" s="284"/>
      <c r="AF185" s="321"/>
      <c r="AM185" s="27">
        <f t="shared" si="105"/>
        <v>46874</v>
      </c>
      <c r="AN185" s="41" t="str">
        <f t="shared" si="114"/>
        <v>gi</v>
      </c>
      <c r="AO185" s="41">
        <f t="shared" si="106"/>
        <v>191</v>
      </c>
      <c r="AP185" s="41">
        <f t="shared" si="113"/>
        <v>193</v>
      </c>
      <c r="AQ185" s="41">
        <f t="shared" si="107"/>
        <v>185</v>
      </c>
      <c r="AR185" s="41" t="str">
        <f t="shared" si="115"/>
        <v>gc</v>
      </c>
      <c r="AT185" s="140">
        <v>46113</v>
      </c>
      <c r="AU185" s="143">
        <v>352</v>
      </c>
      <c r="AV185" s="143">
        <v>368</v>
      </c>
      <c r="AW185" s="143">
        <v>528</v>
      </c>
      <c r="AX185" s="143">
        <v>128</v>
      </c>
      <c r="AY185" s="143">
        <v>64</v>
      </c>
      <c r="AZ185" s="143">
        <v>176</v>
      </c>
      <c r="BA185" s="143">
        <v>720</v>
      </c>
    </row>
    <row r="186" spans="2:53">
      <c r="J186" s="321"/>
      <c r="K186" s="321"/>
      <c r="L186" s="321"/>
      <c r="M186" s="321"/>
      <c r="N186" s="321"/>
      <c r="O186" s="321"/>
      <c r="P186" s="321"/>
      <c r="Q186" s="321"/>
      <c r="R186" s="321"/>
      <c r="S186" s="321"/>
      <c r="T186" s="321"/>
      <c r="U186" s="321"/>
      <c r="Y186" s="284"/>
      <c r="AF186" s="321"/>
      <c r="AM186" s="27">
        <f t="shared" si="105"/>
        <v>46905</v>
      </c>
      <c r="AN186" s="41" t="str">
        <f t="shared" si="114"/>
        <v>gj</v>
      </c>
      <c r="AO186" s="41">
        <f t="shared" si="106"/>
        <v>192</v>
      </c>
      <c r="AP186" s="41">
        <f t="shared" si="113"/>
        <v>193</v>
      </c>
      <c r="AQ186" s="41">
        <f t="shared" si="107"/>
        <v>186</v>
      </c>
      <c r="AR186" s="41" t="str">
        <f t="shared" si="115"/>
        <v>gd</v>
      </c>
      <c r="AT186" s="140">
        <v>46143</v>
      </c>
      <c r="AU186" s="143">
        <v>320</v>
      </c>
      <c r="AV186" s="143">
        <v>424</v>
      </c>
      <c r="AW186" s="143">
        <v>480</v>
      </c>
      <c r="AX186" s="143">
        <v>176</v>
      </c>
      <c r="AY186" s="143">
        <v>88</v>
      </c>
      <c r="AZ186" s="143">
        <v>160</v>
      </c>
      <c r="BA186" s="143">
        <v>744</v>
      </c>
    </row>
    <row r="187" spans="2:53">
      <c r="J187" s="321"/>
      <c r="K187" s="321"/>
      <c r="L187" s="321"/>
      <c r="M187" s="321"/>
      <c r="N187" s="321"/>
      <c r="O187" s="321"/>
      <c r="P187" s="321"/>
      <c r="Q187" s="321"/>
      <c r="R187" s="321"/>
      <c r="S187" s="321"/>
      <c r="T187" s="321"/>
      <c r="U187" s="321"/>
      <c r="Y187" s="284"/>
      <c r="AF187" s="321"/>
      <c r="AM187" s="27">
        <f t="shared" si="105"/>
        <v>46935</v>
      </c>
      <c r="AN187" s="41" t="str">
        <f t="shared" si="114"/>
        <v>gk</v>
      </c>
      <c r="AO187" s="41">
        <f t="shared" si="106"/>
        <v>193</v>
      </c>
      <c r="AP187" s="41">
        <f t="shared" si="113"/>
        <v>193</v>
      </c>
      <c r="AQ187" s="41">
        <f t="shared" si="107"/>
        <v>187</v>
      </c>
      <c r="AR187" s="41" t="str">
        <f t="shared" si="115"/>
        <v>ge</v>
      </c>
      <c r="AT187" s="140">
        <v>46174</v>
      </c>
      <c r="AU187" s="143">
        <v>352</v>
      </c>
      <c r="AV187" s="143">
        <v>368</v>
      </c>
      <c r="AW187" s="143">
        <v>528</v>
      </c>
      <c r="AX187" s="143">
        <v>128</v>
      </c>
      <c r="AY187" s="143">
        <v>64</v>
      </c>
      <c r="AZ187" s="143">
        <v>176</v>
      </c>
      <c r="BA187" s="143">
        <v>720</v>
      </c>
    </row>
    <row r="188" spans="2:53">
      <c r="J188" s="321"/>
      <c r="K188" s="321"/>
      <c r="L188" s="321"/>
      <c r="M188" s="321"/>
      <c r="N188" s="321"/>
      <c r="O188" s="321"/>
      <c r="P188" s="321"/>
      <c r="Q188" s="321"/>
      <c r="R188" s="321"/>
      <c r="S188" s="321"/>
      <c r="T188" s="321"/>
      <c r="U188" s="321"/>
      <c r="Y188" s="284"/>
      <c r="AF188" s="321"/>
      <c r="AM188" s="27">
        <f t="shared" si="105"/>
        <v>46966</v>
      </c>
      <c r="AN188" s="41" t="str">
        <f t="shared" si="114"/>
        <v>gl</v>
      </c>
      <c r="AO188" s="41">
        <f t="shared" si="106"/>
        <v>194</v>
      </c>
      <c r="AP188" s="41">
        <f t="shared" si="113"/>
        <v>193</v>
      </c>
      <c r="AQ188" s="41">
        <f t="shared" si="107"/>
        <v>188</v>
      </c>
      <c r="AR188" s="41" t="str">
        <f t="shared" si="115"/>
        <v>gf</v>
      </c>
      <c r="AT188" s="140">
        <v>46204</v>
      </c>
      <c r="AU188" s="143">
        <v>368</v>
      </c>
      <c r="AV188" s="143">
        <v>376</v>
      </c>
      <c r="AW188" s="143">
        <v>552</v>
      </c>
      <c r="AX188" s="143">
        <v>128</v>
      </c>
      <c r="AY188" s="143">
        <v>64</v>
      </c>
      <c r="AZ188" s="143">
        <v>184</v>
      </c>
      <c r="BA188" s="143">
        <v>744</v>
      </c>
    </row>
    <row r="189" spans="2:53">
      <c r="J189" s="321"/>
      <c r="K189" s="321"/>
      <c r="L189" s="321"/>
      <c r="M189" s="321"/>
      <c r="N189" s="321"/>
      <c r="O189" s="321"/>
      <c r="P189" s="321"/>
      <c r="Q189" s="321"/>
      <c r="R189" s="321"/>
      <c r="S189" s="321"/>
      <c r="T189" s="321"/>
      <c r="U189" s="321"/>
      <c r="Y189" s="284"/>
      <c r="AF189" s="321"/>
      <c r="AM189" s="27">
        <f t="shared" si="105"/>
        <v>46997</v>
      </c>
      <c r="AN189" s="41" t="str">
        <f t="shared" si="114"/>
        <v>gm</v>
      </c>
      <c r="AO189" s="41">
        <f t="shared" si="106"/>
        <v>195</v>
      </c>
      <c r="AP189" s="41">
        <f t="shared" si="113"/>
        <v>193</v>
      </c>
      <c r="AQ189" s="41">
        <f t="shared" si="107"/>
        <v>189</v>
      </c>
      <c r="AR189" s="41" t="str">
        <f t="shared" si="115"/>
        <v>gg</v>
      </c>
      <c r="AT189" s="140">
        <v>46235</v>
      </c>
      <c r="AU189" s="143">
        <v>336</v>
      </c>
      <c r="AV189" s="143">
        <v>408</v>
      </c>
      <c r="AW189" s="143">
        <v>504</v>
      </c>
      <c r="AX189" s="143">
        <v>160</v>
      </c>
      <c r="AY189" s="143">
        <v>80</v>
      </c>
      <c r="AZ189" s="143">
        <v>168</v>
      </c>
      <c r="BA189" s="143">
        <v>744</v>
      </c>
    </row>
    <row r="190" spans="2:53">
      <c r="J190" s="321"/>
      <c r="K190" s="321"/>
      <c r="L190" s="321"/>
      <c r="M190" s="321"/>
      <c r="N190" s="321"/>
      <c r="O190" s="321"/>
      <c r="P190" s="321"/>
      <c r="Q190" s="321"/>
      <c r="R190" s="321"/>
      <c r="S190" s="321"/>
      <c r="T190" s="321"/>
      <c r="U190" s="321"/>
      <c r="Y190" s="284"/>
      <c r="AF190" s="321"/>
      <c r="AM190" s="27">
        <f t="shared" si="105"/>
        <v>47027</v>
      </c>
      <c r="AN190" s="41" t="str">
        <f t="shared" si="114"/>
        <v>gn</v>
      </c>
      <c r="AO190" s="41">
        <f t="shared" si="106"/>
        <v>196</v>
      </c>
      <c r="AP190" s="41">
        <f t="shared" si="113"/>
        <v>193</v>
      </c>
      <c r="AQ190" s="41">
        <f t="shared" si="107"/>
        <v>190</v>
      </c>
      <c r="AR190" s="41" t="str">
        <f t="shared" si="115"/>
        <v>gh</v>
      </c>
      <c r="AT190" s="140">
        <v>46266</v>
      </c>
      <c r="AU190" s="143">
        <v>336</v>
      </c>
      <c r="AV190" s="143">
        <v>384</v>
      </c>
      <c r="AW190" s="143">
        <v>504</v>
      </c>
      <c r="AX190" s="143">
        <v>144</v>
      </c>
      <c r="AY190" s="143">
        <v>72</v>
      </c>
      <c r="AZ190" s="143">
        <v>168</v>
      </c>
      <c r="BA190" s="143">
        <v>720</v>
      </c>
    </row>
    <row r="191" spans="2:53">
      <c r="J191" s="321"/>
      <c r="K191" s="321"/>
      <c r="L191" s="321"/>
      <c r="M191" s="321"/>
      <c r="N191" s="321"/>
      <c r="O191" s="321"/>
      <c r="P191" s="321"/>
      <c r="Q191" s="321"/>
      <c r="R191" s="321"/>
      <c r="S191" s="321"/>
      <c r="T191" s="321"/>
      <c r="U191" s="321"/>
      <c r="Y191" s="284"/>
      <c r="AF191" s="321"/>
      <c r="AM191" s="27">
        <f t="shared" si="105"/>
        <v>47058</v>
      </c>
      <c r="AN191" s="41" t="str">
        <f t="shared" si="114"/>
        <v>go</v>
      </c>
      <c r="AO191" s="41">
        <f t="shared" si="106"/>
        <v>197</v>
      </c>
      <c r="AP191" s="41">
        <f t="shared" si="113"/>
        <v>193</v>
      </c>
      <c r="AQ191" s="41">
        <f t="shared" si="107"/>
        <v>191</v>
      </c>
      <c r="AR191" s="41" t="str">
        <f t="shared" si="115"/>
        <v>gi</v>
      </c>
      <c r="AT191" s="140">
        <v>46296</v>
      </c>
      <c r="AU191" s="143">
        <v>352</v>
      </c>
      <c r="AV191" s="143">
        <v>392</v>
      </c>
      <c r="AW191" s="143">
        <v>528</v>
      </c>
      <c r="AX191" s="143">
        <v>144</v>
      </c>
      <c r="AY191" s="143">
        <v>72</v>
      </c>
      <c r="AZ191" s="143">
        <v>176</v>
      </c>
      <c r="BA191" s="143">
        <v>744</v>
      </c>
    </row>
    <row r="192" spans="2:53">
      <c r="J192" s="321"/>
      <c r="K192" s="321"/>
      <c r="L192" s="321"/>
      <c r="M192" s="321"/>
      <c r="N192" s="321"/>
      <c r="O192" s="321"/>
      <c r="P192" s="321"/>
      <c r="Q192" s="321"/>
      <c r="R192" s="321"/>
      <c r="S192" s="321"/>
      <c r="T192" s="321"/>
      <c r="U192" s="321"/>
      <c r="Y192" s="284"/>
      <c r="AF192" s="321"/>
      <c r="AM192" s="27">
        <f t="shared" si="105"/>
        <v>47088</v>
      </c>
      <c r="AN192" s="41" t="e">
        <f t="shared" si="114"/>
        <v>#N/A</v>
      </c>
      <c r="AO192" s="41">
        <f t="shared" si="106"/>
        <v>198</v>
      </c>
      <c r="AP192" s="41">
        <f t="shared" si="113"/>
        <v>193</v>
      </c>
      <c r="AQ192" s="41">
        <f t="shared" si="107"/>
        <v>192</v>
      </c>
      <c r="AR192" s="41" t="str">
        <f t="shared" si="115"/>
        <v>gj</v>
      </c>
      <c r="AT192" s="140">
        <v>46327</v>
      </c>
      <c r="AU192" s="143">
        <v>320</v>
      </c>
      <c r="AV192" s="143">
        <v>400</v>
      </c>
      <c r="AW192" s="143">
        <v>480</v>
      </c>
      <c r="AX192" s="143">
        <v>160</v>
      </c>
      <c r="AY192" s="143">
        <v>80</v>
      </c>
      <c r="AZ192" s="143">
        <v>160</v>
      </c>
      <c r="BA192" s="143">
        <v>720</v>
      </c>
    </row>
    <row r="193" spans="10:53">
      <c r="J193" s="321"/>
      <c r="K193" s="321"/>
      <c r="L193" s="321"/>
      <c r="M193" s="321"/>
      <c r="N193" s="321"/>
      <c r="O193" s="321"/>
      <c r="P193" s="321"/>
      <c r="Q193" s="321"/>
      <c r="R193" s="321"/>
      <c r="S193" s="321"/>
      <c r="T193" s="321"/>
      <c r="U193" s="321"/>
      <c r="Y193" s="284"/>
      <c r="AF193" s="321"/>
      <c r="AM193" s="27">
        <f t="shared" si="105"/>
        <v>47119</v>
      </c>
      <c r="AN193" s="41" t="e">
        <f t="shared" si="114"/>
        <v>#N/A</v>
      </c>
      <c r="AO193" s="41">
        <f t="shared" si="106"/>
        <v>199</v>
      </c>
      <c r="AP193" s="41">
        <f t="shared" si="113"/>
        <v>193</v>
      </c>
      <c r="AQ193" s="41">
        <f t="shared" si="107"/>
        <v>193</v>
      </c>
      <c r="AR193" s="41" t="str">
        <f t="shared" si="115"/>
        <v>gk</v>
      </c>
      <c r="AT193" s="140">
        <v>46357</v>
      </c>
      <c r="AU193" s="143">
        <v>352</v>
      </c>
      <c r="AV193" s="143">
        <v>392</v>
      </c>
      <c r="AW193" s="143">
        <v>528</v>
      </c>
      <c r="AX193" s="143">
        <v>144</v>
      </c>
      <c r="AY193" s="143">
        <v>72</v>
      </c>
      <c r="AZ193" s="143">
        <v>176</v>
      </c>
      <c r="BA193" s="143">
        <v>744</v>
      </c>
    </row>
    <row r="194" spans="10:53">
      <c r="J194" s="321"/>
      <c r="K194" s="321"/>
      <c r="L194" s="321"/>
      <c r="M194" s="321"/>
      <c r="N194" s="321"/>
      <c r="O194" s="321"/>
      <c r="P194" s="321"/>
      <c r="Q194" s="321"/>
      <c r="R194" s="321"/>
      <c r="S194" s="321"/>
      <c r="T194" s="321"/>
      <c r="U194" s="321"/>
      <c r="Y194" s="284"/>
      <c r="AG194" s="399"/>
      <c r="AH194" s="399"/>
      <c r="AM194" s="27">
        <f t="shared" si="105"/>
        <v>47150</v>
      </c>
      <c r="AN194" s="41" t="e">
        <f t="shared" si="114"/>
        <v>#N/A</v>
      </c>
      <c r="AO194" s="41">
        <f t="shared" si="106"/>
        <v>200</v>
      </c>
      <c r="AP194" s="41">
        <f t="shared" si="113"/>
        <v>193</v>
      </c>
      <c r="AQ194" s="41">
        <f t="shared" si="107"/>
        <v>194</v>
      </c>
      <c r="AR194" s="41" t="str">
        <f t="shared" si="115"/>
        <v>gl</v>
      </c>
      <c r="AT194" s="139">
        <v>46388</v>
      </c>
      <c r="AU194" s="142">
        <v>336</v>
      </c>
      <c r="AV194" s="142">
        <v>392</v>
      </c>
      <c r="AW194" s="142">
        <v>528</v>
      </c>
      <c r="AX194" s="142">
        <v>160</v>
      </c>
      <c r="AY194" s="142">
        <v>80</v>
      </c>
      <c r="AZ194" s="142">
        <v>168</v>
      </c>
      <c r="BA194" s="142">
        <v>744</v>
      </c>
    </row>
    <row r="195" spans="10:53">
      <c r="J195" s="321"/>
      <c r="K195" s="321"/>
      <c r="L195" s="321"/>
      <c r="M195" s="321"/>
      <c r="N195" s="321"/>
      <c r="O195" s="321"/>
      <c r="P195" s="321"/>
      <c r="Q195" s="321"/>
      <c r="R195" s="321"/>
      <c r="S195" s="321"/>
      <c r="T195" s="321"/>
      <c r="U195" s="321"/>
      <c r="Y195" s="284"/>
      <c r="AM195" s="27">
        <f t="shared" ref="AM195:AM197" si="116">+EDATE(AM194,1)</f>
        <v>47178</v>
      </c>
      <c r="AN195" s="41" t="e">
        <f t="shared" si="114"/>
        <v>#N/A</v>
      </c>
      <c r="AO195" s="41">
        <f t="shared" ref="AO195:AO197" si="117">+AO194+1</f>
        <v>201</v>
      </c>
      <c r="AP195" s="41">
        <f t="shared" si="113"/>
        <v>193</v>
      </c>
      <c r="AQ195" s="41">
        <f t="shared" ref="AQ195:AQ197" si="118">+AQ194+1</f>
        <v>195</v>
      </c>
      <c r="AR195" s="41" t="str">
        <f t="shared" si="115"/>
        <v>gm</v>
      </c>
      <c r="AT195" s="139">
        <v>46419</v>
      </c>
      <c r="AU195" s="142">
        <v>320</v>
      </c>
      <c r="AV195" s="142">
        <v>376</v>
      </c>
      <c r="AW195" s="142">
        <v>480</v>
      </c>
      <c r="AX195" s="142">
        <v>128</v>
      </c>
      <c r="AY195" s="142">
        <v>64</v>
      </c>
      <c r="AZ195" s="142">
        <v>160</v>
      </c>
      <c r="BA195" s="142">
        <v>672</v>
      </c>
    </row>
    <row r="196" spans="10:53">
      <c r="J196" s="321"/>
      <c r="K196" s="321"/>
      <c r="L196" s="321"/>
      <c r="M196" s="321"/>
      <c r="N196" s="321"/>
      <c r="O196" s="321"/>
      <c r="P196" s="321"/>
      <c r="Q196" s="321"/>
      <c r="R196" s="321"/>
      <c r="S196" s="321"/>
      <c r="T196" s="321"/>
      <c r="U196" s="321"/>
      <c r="Y196" s="284"/>
      <c r="AM196" s="27">
        <f t="shared" si="116"/>
        <v>47209</v>
      </c>
      <c r="AN196" s="41" t="e">
        <f t="shared" si="114"/>
        <v>#N/A</v>
      </c>
      <c r="AO196" s="41">
        <f t="shared" si="117"/>
        <v>202</v>
      </c>
      <c r="AP196" s="41">
        <f t="shared" si="113"/>
        <v>193</v>
      </c>
      <c r="AQ196" s="41">
        <f t="shared" si="118"/>
        <v>196</v>
      </c>
      <c r="AR196" s="41" t="str">
        <f t="shared" si="115"/>
        <v>gn</v>
      </c>
      <c r="AT196" s="139">
        <v>46447</v>
      </c>
      <c r="AU196" s="142">
        <v>352</v>
      </c>
      <c r="AV196" s="142">
        <v>392</v>
      </c>
      <c r="AW196" s="142">
        <v>528</v>
      </c>
      <c r="AX196" s="142">
        <v>144</v>
      </c>
      <c r="AY196" s="142">
        <v>72</v>
      </c>
      <c r="AZ196" s="142">
        <v>176</v>
      </c>
      <c r="BA196" s="142">
        <v>744</v>
      </c>
    </row>
    <row r="197" spans="10:53">
      <c r="J197" s="321"/>
      <c r="K197" s="321"/>
      <c r="L197" s="321"/>
      <c r="M197" s="321"/>
      <c r="N197" s="321"/>
      <c r="O197" s="321"/>
      <c r="P197" s="321"/>
      <c r="Q197" s="321"/>
      <c r="R197" s="321"/>
      <c r="S197" s="321"/>
      <c r="T197" s="321"/>
      <c r="U197" s="321"/>
      <c r="Y197" s="284"/>
      <c r="AM197" s="27">
        <f t="shared" si="116"/>
        <v>47239</v>
      </c>
      <c r="AN197" s="41" t="e">
        <f t="shared" si="114"/>
        <v>#N/A</v>
      </c>
      <c r="AO197" s="41">
        <f t="shared" si="117"/>
        <v>203</v>
      </c>
      <c r="AP197" s="41">
        <f t="shared" si="113"/>
        <v>193</v>
      </c>
      <c r="AQ197" s="41">
        <f t="shared" si="118"/>
        <v>197</v>
      </c>
      <c r="AR197" s="41" t="str">
        <f t="shared" si="115"/>
        <v>go</v>
      </c>
      <c r="AT197" s="139">
        <v>46478</v>
      </c>
      <c r="AU197" s="142">
        <v>352</v>
      </c>
      <c r="AV197" s="142">
        <v>368</v>
      </c>
      <c r="AW197" s="142">
        <v>528</v>
      </c>
      <c r="AX197" s="142">
        <v>128</v>
      </c>
      <c r="AY197" s="142">
        <v>64</v>
      </c>
      <c r="AZ197" s="142">
        <v>176</v>
      </c>
      <c r="BA197" s="142">
        <v>720</v>
      </c>
    </row>
    <row r="198" spans="10:53">
      <c r="J198" s="321"/>
      <c r="K198" s="321"/>
      <c r="L198" s="321"/>
      <c r="M198" s="321"/>
      <c r="N198" s="321"/>
      <c r="O198" s="321"/>
      <c r="P198" s="321"/>
      <c r="Q198" s="321"/>
      <c r="R198" s="321"/>
      <c r="S198" s="321"/>
      <c r="T198" s="321"/>
      <c r="U198" s="321"/>
      <c r="AT198" s="139">
        <v>46508</v>
      </c>
      <c r="AU198" s="142">
        <v>320</v>
      </c>
      <c r="AV198" s="142">
        <v>424</v>
      </c>
      <c r="AW198" s="142">
        <v>480</v>
      </c>
      <c r="AX198" s="142">
        <v>176</v>
      </c>
      <c r="AY198" s="142">
        <v>88</v>
      </c>
      <c r="AZ198" s="142">
        <v>160</v>
      </c>
      <c r="BA198" s="142">
        <v>744</v>
      </c>
    </row>
    <row r="199" spans="10:53">
      <c r="J199" s="321"/>
      <c r="K199" s="321"/>
      <c r="L199" s="321"/>
      <c r="M199" s="321"/>
      <c r="N199" s="321"/>
      <c r="O199" s="321"/>
      <c r="P199" s="321"/>
      <c r="Q199" s="321"/>
      <c r="R199" s="321"/>
      <c r="S199" s="321"/>
      <c r="T199" s="321"/>
      <c r="U199" s="321"/>
      <c r="AT199" s="139">
        <v>46539</v>
      </c>
      <c r="AU199" s="142">
        <v>352</v>
      </c>
      <c r="AV199" s="142">
        <v>368</v>
      </c>
      <c r="AW199" s="142">
        <v>528</v>
      </c>
      <c r="AX199" s="142">
        <v>128</v>
      </c>
      <c r="AY199" s="142">
        <v>64</v>
      </c>
      <c r="AZ199" s="142">
        <v>176</v>
      </c>
      <c r="BA199" s="142">
        <v>720</v>
      </c>
    </row>
    <row r="200" spans="10:53">
      <c r="J200" s="321"/>
      <c r="K200" s="321"/>
      <c r="L200" s="321"/>
      <c r="M200" s="321"/>
      <c r="N200" s="321"/>
      <c r="O200" s="321"/>
      <c r="P200" s="321"/>
      <c r="Q200" s="321"/>
      <c r="R200" s="321"/>
      <c r="S200" s="321"/>
      <c r="T200" s="321"/>
      <c r="U200" s="321"/>
      <c r="AT200" s="139">
        <v>46569</v>
      </c>
      <c r="AU200" s="142">
        <v>368</v>
      </c>
      <c r="AV200" s="142">
        <v>376</v>
      </c>
      <c r="AW200" s="142">
        <v>552</v>
      </c>
      <c r="AX200" s="142">
        <v>128</v>
      </c>
      <c r="AY200" s="142">
        <v>64</v>
      </c>
      <c r="AZ200" s="142">
        <v>184</v>
      </c>
      <c r="BA200" s="142">
        <v>744</v>
      </c>
    </row>
    <row r="201" spans="10:53">
      <c r="J201" s="321"/>
      <c r="K201" s="321"/>
      <c r="L201" s="321"/>
      <c r="M201" s="321"/>
      <c r="N201" s="321"/>
      <c r="O201" s="321"/>
      <c r="P201" s="321"/>
      <c r="Q201" s="321"/>
      <c r="R201" s="321"/>
      <c r="S201" s="321"/>
      <c r="T201" s="321"/>
      <c r="U201" s="321"/>
      <c r="AT201" s="139">
        <v>46600</v>
      </c>
      <c r="AU201" s="142">
        <v>336</v>
      </c>
      <c r="AV201" s="142">
        <v>408</v>
      </c>
      <c r="AW201" s="142">
        <v>504</v>
      </c>
      <c r="AX201" s="142">
        <v>160</v>
      </c>
      <c r="AY201" s="142">
        <v>80</v>
      </c>
      <c r="AZ201" s="142">
        <v>168</v>
      </c>
      <c r="BA201" s="142">
        <v>744</v>
      </c>
    </row>
    <row r="202" spans="10:53">
      <c r="J202" s="321"/>
      <c r="K202" s="321"/>
      <c r="L202" s="321"/>
      <c r="M202" s="321"/>
      <c r="N202" s="321"/>
      <c r="O202" s="321"/>
      <c r="P202" s="321"/>
      <c r="Q202" s="321"/>
      <c r="R202" s="321"/>
      <c r="S202" s="321"/>
      <c r="T202" s="321"/>
      <c r="U202" s="321"/>
      <c r="AT202" s="139">
        <v>46631</v>
      </c>
      <c r="AU202" s="142">
        <v>336</v>
      </c>
      <c r="AV202" s="142">
        <v>384</v>
      </c>
      <c r="AW202" s="142">
        <v>504</v>
      </c>
      <c r="AX202" s="142">
        <v>144</v>
      </c>
      <c r="AY202" s="142">
        <v>72</v>
      </c>
      <c r="AZ202" s="142">
        <v>168</v>
      </c>
      <c r="BA202" s="142">
        <v>720</v>
      </c>
    </row>
    <row r="203" spans="10:53">
      <c r="J203" s="321"/>
      <c r="K203" s="321"/>
      <c r="L203" s="321"/>
      <c r="M203" s="321"/>
      <c r="N203" s="321"/>
      <c r="O203" s="321"/>
      <c r="P203" s="321"/>
      <c r="Q203" s="321"/>
      <c r="R203" s="321"/>
      <c r="S203" s="321"/>
      <c r="T203" s="321"/>
      <c r="U203" s="321"/>
      <c r="AT203" s="139">
        <v>46661</v>
      </c>
      <c r="AU203" s="142">
        <v>352</v>
      </c>
      <c r="AV203" s="142">
        <v>392</v>
      </c>
      <c r="AW203" s="142">
        <v>528</v>
      </c>
      <c r="AX203" s="142">
        <v>144</v>
      </c>
      <c r="AY203" s="142">
        <v>72</v>
      </c>
      <c r="AZ203" s="142">
        <v>176</v>
      </c>
      <c r="BA203" s="142">
        <v>744</v>
      </c>
    </row>
    <row r="204" spans="10:53">
      <c r="J204" s="321"/>
      <c r="K204" s="321"/>
      <c r="L204" s="321"/>
      <c r="M204" s="321"/>
      <c r="N204" s="321"/>
      <c r="O204" s="321"/>
      <c r="P204" s="321"/>
      <c r="Q204" s="321"/>
      <c r="R204" s="321"/>
      <c r="S204" s="321"/>
      <c r="T204" s="321"/>
      <c r="U204" s="321"/>
      <c r="AT204" s="139">
        <v>46692</v>
      </c>
      <c r="AU204" s="142">
        <v>320</v>
      </c>
      <c r="AV204" s="142">
        <v>400</v>
      </c>
      <c r="AW204" s="142">
        <v>480</v>
      </c>
      <c r="AX204" s="142">
        <v>160</v>
      </c>
      <c r="AY204" s="142">
        <v>80</v>
      </c>
      <c r="AZ204" s="142">
        <v>160</v>
      </c>
      <c r="BA204" s="142">
        <v>720</v>
      </c>
    </row>
    <row r="205" spans="10:53">
      <c r="J205" s="321"/>
      <c r="K205" s="321"/>
      <c r="L205" s="321"/>
      <c r="M205" s="321"/>
      <c r="N205" s="321"/>
      <c r="O205" s="321"/>
      <c r="P205" s="321"/>
      <c r="Q205" s="321"/>
      <c r="R205" s="321"/>
      <c r="S205" s="321"/>
      <c r="T205" s="321"/>
      <c r="U205" s="321"/>
      <c r="AT205" s="139">
        <v>46722</v>
      </c>
      <c r="AU205" s="142">
        <v>352</v>
      </c>
      <c r="AV205" s="142">
        <v>392</v>
      </c>
      <c r="AW205" s="142">
        <v>528</v>
      </c>
      <c r="AX205" s="142">
        <v>144</v>
      </c>
      <c r="AY205" s="142">
        <v>72</v>
      </c>
      <c r="AZ205" s="142">
        <v>176</v>
      </c>
      <c r="BA205" s="142">
        <v>744</v>
      </c>
    </row>
    <row r="206" spans="10:53">
      <c r="J206" s="321"/>
      <c r="K206" s="321"/>
      <c r="L206" s="321"/>
      <c r="M206" s="321"/>
      <c r="N206" s="321"/>
      <c r="O206" s="321"/>
      <c r="P206" s="321"/>
      <c r="Q206" s="321"/>
      <c r="R206" s="321"/>
      <c r="S206" s="321"/>
      <c r="T206" s="321"/>
      <c r="U206" s="321"/>
      <c r="AU206" s="141" t="s">
        <v>140</v>
      </c>
      <c r="AV206" s="141" t="s">
        <v>141</v>
      </c>
      <c r="AW206" s="141" t="s">
        <v>142</v>
      </c>
      <c r="AX206" s="141" t="s">
        <v>143</v>
      </c>
      <c r="AY206" s="141" t="s">
        <v>144</v>
      </c>
      <c r="AZ206" s="141" t="s">
        <v>145</v>
      </c>
      <c r="BA206" s="141" t="s">
        <v>135</v>
      </c>
    </row>
    <row r="207" spans="10:53">
      <c r="J207" s="321"/>
      <c r="K207" s="321"/>
      <c r="L207" s="321"/>
      <c r="M207" s="321"/>
      <c r="N207" s="321"/>
      <c r="O207" s="321"/>
      <c r="P207" s="321"/>
      <c r="Q207" s="321"/>
      <c r="R207" s="321"/>
      <c r="S207" s="321"/>
      <c r="T207" s="321"/>
      <c r="U207" s="321"/>
      <c r="AU207" s="45">
        <v>2</v>
      </c>
      <c r="AV207" s="45">
        <v>3</v>
      </c>
      <c r="AW207" s="45">
        <v>4</v>
      </c>
      <c r="AX207" s="45">
        <v>5</v>
      </c>
      <c r="AY207" s="45">
        <v>6</v>
      </c>
      <c r="AZ207" s="45">
        <v>7</v>
      </c>
      <c r="BA207" s="45">
        <v>8</v>
      </c>
    </row>
    <row r="208" spans="10:53">
      <c r="J208" s="321"/>
      <c r="K208" s="321"/>
      <c r="L208" s="321"/>
      <c r="M208" s="321"/>
      <c r="N208" s="321"/>
      <c r="O208" s="321"/>
      <c r="P208" s="321"/>
      <c r="Q208" s="321"/>
      <c r="R208" s="321"/>
      <c r="S208" s="321"/>
      <c r="T208" s="321"/>
      <c r="U208" s="321"/>
      <c r="AU208" s="45" t="s">
        <v>188</v>
      </c>
      <c r="AV208" s="45" t="s">
        <v>189</v>
      </c>
      <c r="AW208" s="45" t="s">
        <v>190</v>
      </c>
      <c r="AX208" s="45" t="s">
        <v>146</v>
      </c>
      <c r="AY208" s="45" t="s">
        <v>147</v>
      </c>
      <c r="AZ208" s="45" t="s">
        <v>148</v>
      </c>
      <c r="BA208" s="45" t="s">
        <v>136</v>
      </c>
    </row>
    <row r="209" spans="10:21">
      <c r="J209" s="321"/>
      <c r="K209" s="321"/>
      <c r="L209" s="321"/>
      <c r="M209" s="321"/>
      <c r="N209" s="321"/>
      <c r="O209" s="321"/>
      <c r="P209" s="321"/>
      <c r="Q209" s="321"/>
      <c r="R209" s="321"/>
      <c r="S209" s="321"/>
      <c r="T209" s="321"/>
      <c r="U209" s="321"/>
    </row>
    <row r="210" spans="10:21">
      <c r="J210" s="321"/>
      <c r="K210" s="321"/>
      <c r="L210" s="321"/>
      <c r="M210" s="321"/>
      <c r="N210" s="321"/>
      <c r="O210" s="321"/>
      <c r="P210" s="321"/>
      <c r="Q210" s="321"/>
      <c r="R210" s="321"/>
      <c r="S210" s="321"/>
      <c r="T210" s="321"/>
      <c r="U210" s="321"/>
    </row>
    <row r="211" spans="10:21">
      <c r="J211" s="321"/>
      <c r="K211" s="321"/>
      <c r="L211" s="321"/>
      <c r="M211" s="321"/>
      <c r="N211" s="321"/>
      <c r="O211" s="321"/>
      <c r="P211" s="321"/>
      <c r="Q211" s="321"/>
      <c r="R211" s="321"/>
      <c r="S211" s="321"/>
      <c r="T211" s="321"/>
      <c r="U211" s="321"/>
    </row>
    <row r="212" spans="10:21">
      <c r="J212" s="321"/>
      <c r="K212" s="321"/>
      <c r="L212" s="321"/>
      <c r="M212" s="321"/>
      <c r="N212" s="321"/>
      <c r="O212" s="321"/>
      <c r="P212" s="321"/>
      <c r="Q212" s="321"/>
      <c r="R212" s="321"/>
      <c r="S212" s="321"/>
      <c r="T212" s="321"/>
      <c r="U212" s="321"/>
    </row>
    <row r="213" spans="10:21">
      <c r="J213" s="321"/>
      <c r="K213" s="321"/>
      <c r="L213" s="321"/>
      <c r="M213" s="321"/>
      <c r="N213" s="321"/>
      <c r="O213" s="321"/>
      <c r="P213" s="321"/>
      <c r="Q213" s="321"/>
      <c r="R213" s="321"/>
      <c r="S213" s="321"/>
      <c r="T213" s="321"/>
      <c r="U213" s="321"/>
    </row>
    <row r="214" spans="10:21">
      <c r="J214" s="321"/>
      <c r="K214" s="321"/>
      <c r="L214" s="321"/>
      <c r="M214" s="321"/>
      <c r="N214" s="321"/>
      <c r="O214" s="321"/>
      <c r="P214" s="321"/>
      <c r="Q214" s="321"/>
      <c r="R214" s="321"/>
      <c r="S214" s="321"/>
      <c r="T214" s="321"/>
      <c r="U214" s="321"/>
    </row>
    <row r="215" spans="10:21">
      <c r="J215" s="321"/>
      <c r="K215" s="321"/>
      <c r="L215" s="321"/>
      <c r="M215" s="321"/>
      <c r="N215" s="321"/>
      <c r="O215" s="321"/>
      <c r="P215" s="321"/>
      <c r="Q215" s="321"/>
      <c r="R215" s="321"/>
      <c r="S215" s="321"/>
      <c r="T215" s="321"/>
      <c r="U215" s="321"/>
    </row>
    <row r="216" spans="10:21">
      <c r="J216" s="321"/>
      <c r="K216" s="321"/>
      <c r="L216" s="321"/>
      <c r="M216" s="321"/>
      <c r="N216" s="321"/>
      <c r="O216" s="321"/>
      <c r="P216" s="321"/>
      <c r="Q216" s="321"/>
      <c r="R216" s="321"/>
      <c r="S216" s="321"/>
      <c r="T216" s="321"/>
      <c r="U216" s="321"/>
    </row>
    <row r="217" spans="10:21">
      <c r="J217" s="321"/>
      <c r="K217" s="321"/>
      <c r="L217" s="321"/>
      <c r="M217" s="321"/>
      <c r="N217" s="321"/>
      <c r="O217" s="321"/>
      <c r="P217" s="321"/>
      <c r="Q217" s="321"/>
      <c r="R217" s="321"/>
      <c r="S217" s="321"/>
      <c r="T217" s="321"/>
      <c r="U217" s="321"/>
    </row>
    <row r="218" spans="10:21">
      <c r="J218" s="321"/>
      <c r="K218" s="321"/>
      <c r="L218" s="321"/>
      <c r="M218" s="321"/>
      <c r="N218" s="321"/>
      <c r="O218" s="321"/>
      <c r="P218" s="321"/>
      <c r="Q218" s="321"/>
      <c r="R218" s="321"/>
      <c r="S218" s="321"/>
      <c r="T218" s="321"/>
      <c r="U218" s="321"/>
    </row>
    <row r="219" spans="10:21">
      <c r="J219" s="321"/>
      <c r="K219" s="321"/>
      <c r="L219" s="321"/>
      <c r="M219" s="321"/>
      <c r="N219" s="321"/>
      <c r="O219" s="321"/>
      <c r="P219" s="321"/>
      <c r="Q219" s="321"/>
      <c r="R219" s="321"/>
      <c r="S219" s="321"/>
      <c r="T219" s="321"/>
      <c r="U219" s="321"/>
    </row>
    <row r="220" spans="10:21">
      <c r="J220" s="321"/>
      <c r="K220" s="321"/>
      <c r="L220" s="321"/>
      <c r="M220" s="321"/>
      <c r="N220" s="321"/>
      <c r="O220" s="321"/>
      <c r="P220" s="321"/>
      <c r="Q220" s="321"/>
      <c r="R220" s="321"/>
      <c r="S220" s="321"/>
      <c r="T220" s="321"/>
      <c r="U220" s="321"/>
    </row>
    <row r="221" spans="10:21">
      <c r="J221" s="321"/>
      <c r="K221" s="321"/>
      <c r="L221" s="321"/>
      <c r="M221" s="321"/>
      <c r="N221" s="321"/>
      <c r="O221" s="321"/>
      <c r="P221" s="321"/>
      <c r="Q221" s="321"/>
      <c r="R221" s="321"/>
      <c r="S221" s="321"/>
      <c r="T221" s="321"/>
      <c r="U221" s="321"/>
    </row>
    <row r="222" spans="10:21">
      <c r="J222" s="321"/>
      <c r="K222" s="321"/>
      <c r="L222" s="321"/>
      <c r="M222" s="321"/>
      <c r="N222" s="321"/>
      <c r="O222" s="321"/>
      <c r="P222" s="321"/>
      <c r="Q222" s="321"/>
      <c r="R222" s="321"/>
      <c r="S222" s="321"/>
      <c r="T222" s="321"/>
      <c r="U222" s="321"/>
    </row>
    <row r="223" spans="10:21">
      <c r="J223" s="321"/>
      <c r="K223" s="321"/>
      <c r="L223" s="321"/>
      <c r="M223" s="321"/>
      <c r="N223" s="321"/>
      <c r="O223" s="321"/>
      <c r="P223" s="321"/>
      <c r="Q223" s="321"/>
      <c r="R223" s="321"/>
      <c r="S223" s="321"/>
      <c r="T223" s="321"/>
      <c r="U223" s="321"/>
    </row>
    <row r="224" spans="10:21">
      <c r="J224" s="321"/>
      <c r="K224" s="321"/>
      <c r="L224" s="321"/>
      <c r="M224" s="321"/>
      <c r="N224" s="321"/>
      <c r="O224" s="321"/>
      <c r="P224" s="321"/>
      <c r="Q224" s="321"/>
      <c r="R224" s="321"/>
      <c r="S224" s="321"/>
      <c r="T224" s="321"/>
      <c r="U224" s="321"/>
    </row>
    <row r="225" spans="10:21">
      <c r="J225" s="321"/>
      <c r="K225" s="321"/>
      <c r="L225" s="321"/>
      <c r="M225" s="321"/>
      <c r="N225" s="321"/>
      <c r="O225" s="321"/>
      <c r="P225" s="321"/>
      <c r="Q225" s="321"/>
      <c r="R225" s="321"/>
      <c r="S225" s="321"/>
      <c r="T225" s="321"/>
      <c r="U225" s="321"/>
    </row>
    <row r="226" spans="10:21">
      <c r="J226" s="321"/>
      <c r="K226" s="321"/>
      <c r="L226" s="321"/>
      <c r="M226" s="321"/>
      <c r="N226" s="321"/>
      <c r="O226" s="321"/>
      <c r="P226" s="321"/>
      <c r="Q226" s="321"/>
      <c r="R226" s="321"/>
      <c r="S226" s="321"/>
      <c r="T226" s="321"/>
      <c r="U226" s="321"/>
    </row>
    <row r="227" spans="10:21">
      <c r="J227" s="321"/>
      <c r="K227" s="321"/>
      <c r="L227" s="321"/>
      <c r="M227" s="321"/>
      <c r="N227" s="321"/>
      <c r="O227" s="321"/>
      <c r="P227" s="321"/>
      <c r="Q227" s="321"/>
      <c r="R227" s="321"/>
      <c r="S227" s="321"/>
      <c r="T227" s="321"/>
      <c r="U227" s="321"/>
    </row>
    <row r="228" spans="10:21">
      <c r="J228" s="321"/>
      <c r="K228" s="321"/>
      <c r="L228" s="321"/>
      <c r="M228" s="321"/>
      <c r="N228" s="321"/>
      <c r="O228" s="321"/>
      <c r="P228" s="321"/>
      <c r="Q228" s="321"/>
      <c r="R228" s="321"/>
      <c r="S228" s="321"/>
      <c r="T228" s="321"/>
      <c r="U228" s="321"/>
    </row>
    <row r="229" spans="10:21">
      <c r="J229" s="321"/>
      <c r="K229" s="321"/>
      <c r="L229" s="321"/>
      <c r="M229" s="321"/>
      <c r="N229" s="321"/>
      <c r="O229" s="321"/>
      <c r="P229" s="321"/>
      <c r="Q229" s="321"/>
      <c r="R229" s="321"/>
      <c r="S229" s="321"/>
      <c r="T229" s="321"/>
      <c r="U229" s="321"/>
    </row>
    <row r="230" spans="10:21">
      <c r="J230" s="321"/>
      <c r="K230" s="321"/>
      <c r="L230" s="321"/>
      <c r="M230" s="321"/>
      <c r="N230" s="321"/>
      <c r="O230" s="321"/>
      <c r="P230" s="321"/>
      <c r="Q230" s="321"/>
      <c r="R230" s="321"/>
      <c r="S230" s="321"/>
      <c r="T230" s="321"/>
      <c r="U230" s="321"/>
    </row>
    <row r="231" spans="10:21">
      <c r="J231" s="321"/>
      <c r="K231" s="321"/>
      <c r="L231" s="321"/>
      <c r="M231" s="321"/>
      <c r="N231" s="321"/>
      <c r="O231" s="321"/>
      <c r="P231" s="321"/>
      <c r="Q231" s="321"/>
      <c r="R231" s="321"/>
      <c r="S231" s="321"/>
      <c r="T231" s="321"/>
      <c r="U231" s="321"/>
    </row>
    <row r="232" spans="10:21">
      <c r="J232" s="321"/>
      <c r="K232" s="321"/>
      <c r="L232" s="321"/>
      <c r="M232" s="321"/>
      <c r="N232" s="321"/>
      <c r="O232" s="321"/>
      <c r="P232" s="321"/>
      <c r="Q232" s="321"/>
      <c r="R232" s="321"/>
      <c r="S232" s="321"/>
      <c r="T232" s="321"/>
      <c r="U232" s="321"/>
    </row>
    <row r="233" spans="10:21">
      <c r="J233" s="321"/>
      <c r="K233" s="321"/>
      <c r="L233" s="321"/>
      <c r="M233" s="321"/>
      <c r="N233" s="321"/>
      <c r="O233" s="321"/>
      <c r="P233" s="321"/>
      <c r="Q233" s="321"/>
      <c r="R233" s="321"/>
      <c r="S233" s="321"/>
      <c r="T233" s="321"/>
      <c r="U233" s="321"/>
    </row>
    <row r="234" spans="10:21">
      <c r="J234" s="321"/>
      <c r="K234" s="321"/>
      <c r="L234" s="321"/>
      <c r="M234" s="321"/>
      <c r="N234" s="321"/>
      <c r="O234" s="321"/>
      <c r="P234" s="321"/>
      <c r="Q234" s="321"/>
      <c r="R234" s="321"/>
      <c r="S234" s="321"/>
      <c r="T234" s="321"/>
      <c r="U234" s="321"/>
    </row>
    <row r="235" spans="10:21">
      <c r="J235" s="321"/>
      <c r="K235" s="321"/>
      <c r="L235" s="321"/>
      <c r="M235" s="321"/>
      <c r="N235" s="321"/>
      <c r="O235" s="321"/>
      <c r="P235" s="321"/>
      <c r="Q235" s="321"/>
      <c r="R235" s="321"/>
      <c r="S235" s="321"/>
      <c r="T235" s="321"/>
      <c r="U235" s="321"/>
    </row>
    <row r="236" spans="10:21">
      <c r="J236" s="321"/>
      <c r="K236" s="321"/>
      <c r="L236" s="321"/>
      <c r="M236" s="321"/>
      <c r="N236" s="321"/>
      <c r="O236" s="321"/>
      <c r="P236" s="321"/>
      <c r="Q236" s="321"/>
      <c r="R236" s="321"/>
      <c r="S236" s="321"/>
      <c r="T236" s="321"/>
      <c r="U236" s="321"/>
    </row>
    <row r="237" spans="10:21">
      <c r="J237" s="321"/>
      <c r="K237" s="321"/>
      <c r="L237" s="321"/>
      <c r="M237" s="321"/>
      <c r="N237" s="321"/>
      <c r="O237" s="321"/>
      <c r="P237" s="321"/>
      <c r="Q237" s="321"/>
      <c r="R237" s="321"/>
      <c r="S237" s="321"/>
      <c r="T237" s="321"/>
      <c r="U237" s="321"/>
    </row>
    <row r="238" spans="10:21">
      <c r="J238" s="321"/>
      <c r="K238" s="321"/>
      <c r="L238" s="321"/>
      <c r="M238" s="321"/>
      <c r="N238" s="321"/>
      <c r="O238" s="321"/>
      <c r="P238" s="321"/>
      <c r="Q238" s="321"/>
      <c r="R238" s="321"/>
      <c r="S238" s="321"/>
      <c r="T238" s="321"/>
      <c r="U238" s="321"/>
    </row>
    <row r="239" spans="10:21">
      <c r="J239" s="321"/>
      <c r="K239" s="321"/>
      <c r="L239" s="321"/>
      <c r="M239" s="321"/>
      <c r="N239" s="321"/>
      <c r="O239" s="321"/>
      <c r="P239" s="321"/>
      <c r="Q239" s="321"/>
      <c r="R239" s="321"/>
      <c r="S239" s="321"/>
      <c r="T239" s="321"/>
      <c r="U239" s="321"/>
    </row>
    <row r="240" spans="10:21">
      <c r="J240" s="321"/>
      <c r="K240" s="321"/>
      <c r="L240" s="321"/>
      <c r="M240" s="321"/>
      <c r="N240" s="321"/>
      <c r="O240" s="321"/>
      <c r="P240" s="321"/>
      <c r="Q240" s="321"/>
      <c r="R240" s="321"/>
      <c r="S240" s="321"/>
      <c r="T240" s="321"/>
      <c r="U240" s="321"/>
    </row>
    <row r="241" spans="10:21">
      <c r="J241" s="321"/>
      <c r="K241" s="321"/>
      <c r="L241" s="321"/>
      <c r="M241" s="321"/>
      <c r="N241" s="321"/>
      <c r="O241" s="321"/>
      <c r="P241" s="321"/>
      <c r="Q241" s="321"/>
      <c r="R241" s="321"/>
      <c r="S241" s="321"/>
      <c r="T241" s="321"/>
      <c r="U241" s="321"/>
    </row>
    <row r="242" spans="10:21">
      <c r="J242" s="321"/>
      <c r="K242" s="321"/>
      <c r="L242" s="321"/>
      <c r="M242" s="321"/>
      <c r="N242" s="321"/>
      <c r="O242" s="321"/>
      <c r="P242" s="321"/>
      <c r="Q242" s="321"/>
      <c r="R242" s="321"/>
      <c r="S242" s="321"/>
      <c r="T242" s="321"/>
      <c r="U242" s="321"/>
    </row>
    <row r="243" spans="10:21">
      <c r="J243" s="321"/>
      <c r="K243" s="321"/>
      <c r="L243" s="321"/>
      <c r="M243" s="321"/>
      <c r="N243" s="321"/>
      <c r="O243" s="321"/>
      <c r="P243" s="321"/>
      <c r="Q243" s="321"/>
      <c r="R243" s="321"/>
      <c r="S243" s="321"/>
      <c r="T243" s="321"/>
      <c r="U243" s="321"/>
    </row>
    <row r="244" spans="10:21">
      <c r="J244" s="321"/>
      <c r="K244" s="321"/>
      <c r="L244" s="321"/>
      <c r="M244" s="321"/>
      <c r="N244" s="321"/>
      <c r="O244" s="321"/>
      <c r="P244" s="321"/>
      <c r="Q244" s="321"/>
      <c r="R244" s="321"/>
      <c r="S244" s="321"/>
      <c r="T244" s="321"/>
      <c r="U244" s="321"/>
    </row>
    <row r="245" spans="10:21">
      <c r="J245" s="321"/>
      <c r="K245" s="321"/>
      <c r="L245" s="321"/>
      <c r="M245" s="321"/>
      <c r="N245" s="321"/>
      <c r="O245" s="321"/>
      <c r="P245" s="321"/>
      <c r="Q245" s="321"/>
      <c r="R245" s="321"/>
      <c r="S245" s="321"/>
      <c r="T245" s="321"/>
      <c r="U245" s="321"/>
    </row>
    <row r="246" spans="10:21">
      <c r="J246" s="321"/>
      <c r="K246" s="321"/>
      <c r="L246" s="321"/>
      <c r="M246" s="321"/>
      <c r="N246" s="321"/>
      <c r="O246" s="321"/>
      <c r="P246" s="321"/>
      <c r="Q246" s="321"/>
      <c r="R246" s="321"/>
      <c r="S246" s="321"/>
      <c r="T246" s="321"/>
      <c r="U246" s="321"/>
    </row>
    <row r="247" spans="10:21">
      <c r="J247" s="321"/>
      <c r="K247" s="321"/>
      <c r="L247" s="321"/>
      <c r="M247" s="321"/>
      <c r="N247" s="321"/>
      <c r="O247" s="321"/>
      <c r="P247" s="321"/>
      <c r="Q247" s="321"/>
      <c r="R247" s="321"/>
      <c r="S247" s="321"/>
      <c r="T247" s="321"/>
      <c r="U247" s="321"/>
    </row>
    <row r="248" spans="10:21">
      <c r="J248" s="321"/>
      <c r="K248" s="321"/>
      <c r="L248" s="321"/>
      <c r="M248" s="321"/>
      <c r="N248" s="321"/>
      <c r="O248" s="321"/>
      <c r="P248" s="321"/>
      <c r="Q248" s="321"/>
      <c r="R248" s="321"/>
      <c r="S248" s="321"/>
      <c r="T248" s="321"/>
      <c r="U248" s="321"/>
    </row>
    <row r="249" spans="10:21">
      <c r="J249" s="321"/>
      <c r="K249" s="321"/>
      <c r="L249" s="321"/>
      <c r="M249" s="321"/>
      <c r="N249" s="321"/>
      <c r="O249" s="321"/>
      <c r="P249" s="321"/>
      <c r="Q249" s="321"/>
      <c r="R249" s="321"/>
      <c r="S249" s="321"/>
      <c r="T249" s="321"/>
      <c r="U249" s="321"/>
    </row>
    <row r="250" spans="10:21">
      <c r="J250" s="321"/>
      <c r="K250" s="321"/>
      <c r="L250" s="321"/>
      <c r="M250" s="321"/>
      <c r="N250" s="321"/>
      <c r="O250" s="321"/>
      <c r="P250" s="321"/>
      <c r="Q250" s="321"/>
      <c r="R250" s="321"/>
      <c r="S250" s="321"/>
      <c r="T250" s="321"/>
      <c r="U250" s="321"/>
    </row>
    <row r="251" spans="10:21">
      <c r="J251" s="321"/>
      <c r="K251" s="321"/>
      <c r="L251" s="321"/>
      <c r="M251" s="321"/>
      <c r="N251" s="321"/>
      <c r="O251" s="321"/>
      <c r="P251" s="321"/>
      <c r="Q251" s="321"/>
      <c r="R251" s="321"/>
      <c r="S251" s="321"/>
      <c r="T251" s="321"/>
      <c r="U251" s="321"/>
    </row>
    <row r="252" spans="10:21">
      <c r="J252" s="321"/>
      <c r="K252" s="321"/>
      <c r="L252" s="321"/>
      <c r="M252" s="321"/>
      <c r="N252" s="321"/>
      <c r="O252" s="321"/>
      <c r="P252" s="321"/>
      <c r="Q252" s="321"/>
      <c r="R252" s="321"/>
      <c r="S252" s="321"/>
      <c r="T252" s="321"/>
      <c r="U252" s="321"/>
    </row>
    <row r="253" spans="10:21">
      <c r="J253" s="321"/>
      <c r="K253" s="321"/>
      <c r="L253" s="321"/>
      <c r="M253" s="321"/>
      <c r="N253" s="321"/>
      <c r="O253" s="321"/>
      <c r="P253" s="321"/>
      <c r="Q253" s="321"/>
      <c r="R253" s="321"/>
      <c r="S253" s="321"/>
      <c r="T253" s="321"/>
      <c r="U253" s="321"/>
    </row>
    <row r="254" spans="10:21">
      <c r="J254" s="321"/>
      <c r="K254" s="321"/>
      <c r="L254" s="321"/>
      <c r="M254" s="321"/>
      <c r="N254" s="321"/>
      <c r="O254" s="321"/>
      <c r="P254" s="321"/>
      <c r="Q254" s="321"/>
      <c r="R254" s="321"/>
      <c r="S254" s="321"/>
      <c r="T254" s="321"/>
      <c r="U254" s="321"/>
    </row>
    <row r="255" spans="10:21">
      <c r="J255" s="321"/>
      <c r="K255" s="321"/>
      <c r="L255" s="321"/>
      <c r="M255" s="321"/>
      <c r="N255" s="321"/>
      <c r="O255" s="321"/>
      <c r="P255" s="321"/>
      <c r="Q255" s="321"/>
      <c r="R255" s="321"/>
      <c r="S255" s="321"/>
      <c r="T255" s="321"/>
      <c r="U255" s="321"/>
    </row>
    <row r="256" spans="10:21">
      <c r="J256" s="321"/>
      <c r="K256" s="321"/>
      <c r="L256" s="321"/>
      <c r="M256" s="321"/>
      <c r="N256" s="321"/>
      <c r="O256" s="321"/>
      <c r="P256" s="321"/>
      <c r="Q256" s="321"/>
      <c r="R256" s="321"/>
      <c r="S256" s="321"/>
      <c r="T256" s="321"/>
      <c r="U256" s="321"/>
    </row>
    <row r="257" spans="10:21">
      <c r="J257" s="321"/>
      <c r="K257" s="321"/>
      <c r="L257" s="321"/>
      <c r="M257" s="321"/>
      <c r="N257" s="321"/>
      <c r="O257" s="321"/>
      <c r="P257" s="321"/>
      <c r="Q257" s="321"/>
      <c r="R257" s="321"/>
      <c r="S257" s="321"/>
      <c r="T257" s="321"/>
      <c r="U257" s="321"/>
    </row>
    <row r="258" spans="10:21">
      <c r="J258" s="321"/>
      <c r="K258" s="321"/>
      <c r="L258" s="321"/>
      <c r="M258" s="321"/>
      <c r="N258" s="321"/>
      <c r="O258" s="321"/>
      <c r="P258" s="321"/>
      <c r="Q258" s="321"/>
      <c r="R258" s="321"/>
      <c r="S258" s="321"/>
      <c r="T258" s="321"/>
      <c r="U258" s="321"/>
    </row>
    <row r="259" spans="10:21">
      <c r="J259" s="321"/>
      <c r="K259" s="321"/>
      <c r="L259" s="321"/>
      <c r="M259" s="321"/>
      <c r="N259" s="321"/>
      <c r="O259" s="321"/>
      <c r="P259" s="321"/>
      <c r="Q259" s="321"/>
      <c r="R259" s="321"/>
      <c r="S259" s="321"/>
      <c r="T259" s="321"/>
      <c r="U259" s="321"/>
    </row>
    <row r="260" spans="10:21">
      <c r="J260" s="321"/>
      <c r="K260" s="321"/>
      <c r="L260" s="321"/>
      <c r="M260" s="321"/>
      <c r="N260" s="321"/>
      <c r="O260" s="321"/>
      <c r="P260" s="321"/>
      <c r="Q260" s="321"/>
      <c r="R260" s="321"/>
      <c r="S260" s="321"/>
      <c r="T260" s="321"/>
      <c r="U260" s="321"/>
    </row>
    <row r="261" spans="10:21">
      <c r="J261" s="321"/>
      <c r="K261" s="321"/>
      <c r="L261" s="321"/>
      <c r="M261" s="321"/>
      <c r="N261" s="321"/>
      <c r="O261" s="321"/>
      <c r="P261" s="321"/>
      <c r="Q261" s="321"/>
      <c r="R261" s="321"/>
      <c r="S261" s="321"/>
      <c r="T261" s="321"/>
      <c r="U261" s="321"/>
    </row>
    <row r="262" spans="10:21">
      <c r="J262" s="321"/>
      <c r="K262" s="321"/>
      <c r="L262" s="321"/>
      <c r="M262" s="321"/>
      <c r="N262" s="321"/>
      <c r="O262" s="321"/>
      <c r="P262" s="321"/>
      <c r="Q262" s="321"/>
      <c r="R262" s="321"/>
      <c r="S262" s="321"/>
      <c r="T262" s="321"/>
      <c r="U262" s="321"/>
    </row>
    <row r="263" spans="10:21">
      <c r="J263" s="321"/>
      <c r="K263" s="321"/>
      <c r="L263" s="321"/>
      <c r="M263" s="321"/>
      <c r="N263" s="321"/>
      <c r="O263" s="321"/>
      <c r="P263" s="321"/>
      <c r="Q263" s="321"/>
      <c r="R263" s="321"/>
      <c r="S263" s="321"/>
      <c r="T263" s="321"/>
      <c r="U263" s="321"/>
    </row>
    <row r="264" spans="10:21">
      <c r="J264" s="321"/>
      <c r="K264" s="321"/>
      <c r="L264" s="321"/>
      <c r="M264" s="321"/>
      <c r="N264" s="321"/>
      <c r="O264" s="321"/>
      <c r="P264" s="321"/>
      <c r="Q264" s="321"/>
      <c r="R264" s="321"/>
      <c r="S264" s="321"/>
      <c r="T264" s="321"/>
      <c r="U264" s="321"/>
    </row>
    <row r="265" spans="10:21">
      <c r="J265" s="321"/>
      <c r="K265" s="321"/>
      <c r="L265" s="321"/>
      <c r="M265" s="321"/>
      <c r="N265" s="321"/>
      <c r="O265" s="321"/>
      <c r="P265" s="321"/>
      <c r="Q265" s="321"/>
      <c r="R265" s="321"/>
      <c r="S265" s="321"/>
      <c r="T265" s="321"/>
      <c r="U265" s="321"/>
    </row>
    <row r="266" spans="10:21">
      <c r="J266" s="321"/>
      <c r="K266" s="321"/>
      <c r="L266" s="321"/>
      <c r="M266" s="321"/>
      <c r="N266" s="321"/>
      <c r="O266" s="321"/>
      <c r="P266" s="321"/>
      <c r="Q266" s="321"/>
      <c r="R266" s="321"/>
      <c r="S266" s="321"/>
      <c r="T266" s="321"/>
      <c r="U266" s="321"/>
    </row>
  </sheetData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K1047952"/>
  <sheetViews>
    <sheetView showGridLines="0" topLeftCell="A110" zoomScale="80" zoomScaleNormal="80" workbookViewId="0">
      <selection activeCell="I2" sqref="I2"/>
    </sheetView>
  </sheetViews>
  <sheetFormatPr defaultRowHeight="15"/>
  <cols>
    <col min="2" max="2" width="15" bestFit="1" customWidth="1"/>
    <col min="3" max="3" width="20.85546875" bestFit="1" customWidth="1"/>
    <col min="4" max="4" width="12.28515625" bestFit="1" customWidth="1"/>
    <col min="5" max="6" width="18" bestFit="1" customWidth="1"/>
    <col min="7" max="7" width="20.85546875" style="41" bestFit="1" customWidth="1"/>
    <col min="8" max="8" width="12.28515625" style="41" bestFit="1" customWidth="1"/>
    <col min="9" max="10" width="18" style="41" bestFit="1" customWidth="1"/>
  </cols>
  <sheetData>
    <row r="1" spans="2:10">
      <c r="C1" s="679" t="s">
        <v>200</v>
      </c>
      <c r="D1" s="680"/>
      <c r="E1" s="680"/>
      <c r="F1" s="681"/>
      <c r="G1" s="682" t="s">
        <v>201</v>
      </c>
      <c r="H1" s="683"/>
      <c r="I1" s="683"/>
      <c r="J1" s="684"/>
    </row>
    <row r="2" spans="2:10" ht="30">
      <c r="B2" s="645" t="s">
        <v>199</v>
      </c>
      <c r="C2" s="304" t="s">
        <v>34</v>
      </c>
      <c r="D2" s="305" t="s">
        <v>39</v>
      </c>
      <c r="E2" s="306" t="s">
        <v>48</v>
      </c>
      <c r="F2" s="307" t="s">
        <v>45</v>
      </c>
      <c r="G2" s="644" t="s">
        <v>34</v>
      </c>
      <c r="H2" s="305" t="s">
        <v>39</v>
      </c>
      <c r="I2" s="306" t="s">
        <v>48</v>
      </c>
      <c r="J2" s="307" t="s">
        <v>45</v>
      </c>
    </row>
    <row r="3" spans="2:10">
      <c r="B3" s="300">
        <v>41275</v>
      </c>
      <c r="C3" s="294">
        <v>417</v>
      </c>
      <c r="D3" s="296">
        <v>2.6819999999999999</v>
      </c>
      <c r="E3" s="298">
        <v>0.06</v>
      </c>
      <c r="F3" s="295">
        <v>0.53</v>
      </c>
      <c r="G3" s="640">
        <f ca="1">+IF(ISERROR(HLOOKUP($B3,INDIRECT("'Monthly Resource Report'!"&amp;'Wilson Validation'!$G$1047950&amp;":"&amp;'Wilson Validation'!$G$1047951),'Wilson Validation'!G$1047952,FALSE)),0,HLOOKUP($B3,INDIRECT("'Monthly Resource Report'!"&amp;'Wilson Validation'!$G$1047950&amp;":"&amp;'Wilson Validation'!$G$1047951),'Wilson Validation'!G$1047952,FALSE))</f>
        <v>417</v>
      </c>
      <c r="H3" s="296">
        <f ca="1">+IF(ISERROR(HLOOKUP($B3,INDIRECT("'Monthly Resource Report'!"&amp;'Wilson Validation'!$G$1047950&amp;":"&amp;'Wilson Validation'!$G$1047951),'Wilson Validation'!H$1047952,FALSE)),0,HLOOKUP($B3,INDIRECT("'Monthly Resource Report'!"&amp;'Wilson Validation'!$G$1047950&amp;":"&amp;'Wilson Validation'!$G$1047951),'Wilson Validation'!H$1047952,FALSE))</f>
        <v>2.6819956275243024</v>
      </c>
      <c r="I3" s="315">
        <f ca="1">+IF(ISERROR(HLOOKUP($B3,INDIRECT("'Monthly Resource Report'!"&amp;'Wilson Validation'!$G$1047950&amp;":"&amp;'Wilson Validation'!$G$1047951),'Wilson Validation'!I$1047952,FALSE)),0,HLOOKUP($B3,INDIRECT("'Monthly Resource Report'!"&amp;'Wilson Validation'!$G$1047950&amp;":"&amp;'Wilson Validation'!$G$1047951),'Wilson Validation'!I$1047952,FALSE))</f>
        <v>5.9867836449658068E-2</v>
      </c>
      <c r="J3" s="316">
        <f ca="1">+IF(ISERROR(HLOOKUP($B3,INDIRECT("'Monthly Resource Report'!"&amp;'Wilson Validation'!$G$1047950&amp;":"&amp;'Wilson Validation'!$G$1047951),'Wilson Validation'!J$1047952,FALSE)),0,HLOOKUP($B3,INDIRECT("'Monthly Resource Report'!"&amp;'Wilson Validation'!$G$1047950&amp;":"&amp;'Wilson Validation'!$G$1047951),'Wilson Validation'!J$1047952,FALSE))</f>
        <v>0.53075505756510111</v>
      </c>
    </row>
    <row r="4" spans="2:10">
      <c r="B4" s="301">
        <v>41306</v>
      </c>
      <c r="C4" s="294">
        <v>417</v>
      </c>
      <c r="D4" s="297">
        <v>2.6819999999999999</v>
      </c>
      <c r="E4" s="299">
        <v>0.06</v>
      </c>
      <c r="F4" s="295">
        <v>0.53</v>
      </c>
      <c r="G4" s="640">
        <f ca="1">+IF(ISERROR(HLOOKUP($B4,INDIRECT("'Monthly Resource Report'!"&amp;'Wilson Validation'!$G$1047950&amp;":"&amp;'Wilson Validation'!$G$1047951),'Wilson Validation'!G$1047952,FALSE)),0,HLOOKUP($B4,INDIRECT("'Monthly Resource Report'!"&amp;'Wilson Validation'!$G$1047950&amp;":"&amp;'Wilson Validation'!$G$1047951),'Wilson Validation'!G$1047952,FALSE))</f>
        <v>417</v>
      </c>
      <c r="H4" s="297">
        <f ca="1">+IF(ISERROR(HLOOKUP($B4,INDIRECT("'Monthly Resource Report'!"&amp;'Wilson Validation'!$G$1047950&amp;":"&amp;'Wilson Validation'!$G$1047951),'Wilson Validation'!H$1047952,FALSE)),0,HLOOKUP($B4,INDIRECT("'Monthly Resource Report'!"&amp;'Wilson Validation'!$G$1047950&amp;":"&amp;'Wilson Validation'!$G$1047951),'Wilson Validation'!H$1047952,FALSE))</f>
        <v>2.6819962208435015</v>
      </c>
      <c r="I4" s="317">
        <f ca="1">+IF(ISERROR(HLOOKUP($B4,INDIRECT("'Monthly Resource Report'!"&amp;'Wilson Validation'!$G$1047950&amp;":"&amp;'Wilson Validation'!$G$1047951),'Wilson Validation'!I$1047952,FALSE)),0,HLOOKUP($B4,INDIRECT("'Monthly Resource Report'!"&amp;'Wilson Validation'!$G$1047950&amp;":"&amp;'Wilson Validation'!$G$1047951),'Wilson Validation'!I$1047952,FALSE))</f>
        <v>5.9808799911353634E-2</v>
      </c>
      <c r="J4" s="318">
        <f ca="1">+IF(ISERROR(HLOOKUP($B4,INDIRECT("'Monthly Resource Report'!"&amp;'Wilson Validation'!$G$1047950&amp;":"&amp;'Wilson Validation'!$G$1047951),'Wilson Validation'!J$1047952,FALSE)),0,HLOOKUP($B4,INDIRECT("'Monthly Resource Report'!"&amp;'Wilson Validation'!$G$1047950&amp;":"&amp;'Wilson Validation'!$G$1047951),'Wilson Validation'!J$1047952,FALSE))</f>
        <v>0.53084434286895821</v>
      </c>
    </row>
    <row r="5" spans="2:10">
      <c r="B5" s="301">
        <v>41334</v>
      </c>
      <c r="C5" s="294">
        <v>417</v>
      </c>
      <c r="D5" s="297">
        <v>2.6819999999999999</v>
      </c>
      <c r="E5" s="299">
        <v>0.06</v>
      </c>
      <c r="F5" s="295">
        <v>0.53</v>
      </c>
      <c r="G5" s="640">
        <f ca="1">+IF(ISERROR(HLOOKUP($B5,INDIRECT("'Monthly Resource Report'!"&amp;'Wilson Validation'!$G$1047950&amp;":"&amp;'Wilson Validation'!$G$1047951),'Wilson Validation'!G$1047952,FALSE)),0,HLOOKUP($B5,INDIRECT("'Monthly Resource Report'!"&amp;'Wilson Validation'!$G$1047950&amp;":"&amp;'Wilson Validation'!$G$1047951),'Wilson Validation'!G$1047952,FALSE))</f>
        <v>417</v>
      </c>
      <c r="H5" s="297">
        <f ca="1">+IF(ISERROR(HLOOKUP($B5,INDIRECT("'Monthly Resource Report'!"&amp;'Wilson Validation'!$G$1047950&amp;":"&amp;'Wilson Validation'!$G$1047951),'Wilson Validation'!H$1047952,FALSE)),0,HLOOKUP($B5,INDIRECT("'Monthly Resource Report'!"&amp;'Wilson Validation'!$G$1047950&amp;":"&amp;'Wilson Validation'!$G$1047951),'Wilson Validation'!H$1047952,FALSE))</f>
        <v>2.6819957512368036</v>
      </c>
      <c r="I5" s="317">
        <f ca="1">+IF(ISERROR(HLOOKUP($B5,INDIRECT("'Monthly Resource Report'!"&amp;'Wilson Validation'!$G$1047950&amp;":"&amp;'Wilson Validation'!$G$1047951),'Wilson Validation'!I$1047952,FALSE)),0,HLOOKUP($B5,INDIRECT("'Monthly Resource Report'!"&amp;'Wilson Validation'!$G$1047950&amp;":"&amp;'Wilson Validation'!$G$1047951),'Wilson Validation'!I$1047952,FALSE))</f>
        <v>5.9618333232224825E-2</v>
      </c>
      <c r="J5" s="318">
        <f ca="1">+IF(ISERROR(HLOOKUP($B5,INDIRECT("'Monthly Resource Report'!"&amp;'Wilson Validation'!$G$1047950&amp;":"&amp;'Wilson Validation'!$G$1047951),'Wilson Validation'!J$1047952,FALSE)),0,HLOOKUP($B5,INDIRECT("'Monthly Resource Report'!"&amp;'Wilson Validation'!$G$1047950&amp;":"&amp;'Wilson Validation'!$G$1047951),'Wilson Validation'!J$1047952,FALSE))</f>
        <v>0.53116801395875146</v>
      </c>
    </row>
    <row r="6" spans="2:10">
      <c r="B6" s="301">
        <v>41365</v>
      </c>
      <c r="C6" s="294">
        <v>417</v>
      </c>
      <c r="D6" s="297">
        <v>2.6819999999999999</v>
      </c>
      <c r="E6" s="299">
        <v>0.06</v>
      </c>
      <c r="F6" s="295">
        <v>0.53</v>
      </c>
      <c r="G6" s="640">
        <f ca="1">+IF(ISERROR(HLOOKUP($B6,INDIRECT("'Monthly Resource Report'!"&amp;'Wilson Validation'!$G$1047950&amp;":"&amp;'Wilson Validation'!$G$1047951),'Wilson Validation'!G$1047952,FALSE)),0,HLOOKUP($B6,INDIRECT("'Monthly Resource Report'!"&amp;'Wilson Validation'!$G$1047950&amp;":"&amp;'Wilson Validation'!$G$1047951),'Wilson Validation'!G$1047952,FALSE))</f>
        <v>417</v>
      </c>
      <c r="H6" s="297">
        <f ca="1">+IF(ISERROR(HLOOKUP($B6,INDIRECT("'Monthly Resource Report'!"&amp;'Wilson Validation'!$G$1047950&amp;":"&amp;'Wilson Validation'!$G$1047951),'Wilson Validation'!H$1047952,FALSE)),0,HLOOKUP($B6,INDIRECT("'Monthly Resource Report'!"&amp;'Wilson Validation'!$G$1047950&amp;":"&amp;'Wilson Validation'!$G$1047951),'Wilson Validation'!H$1047952,FALSE))</f>
        <v>2.6819962970593867</v>
      </c>
      <c r="I6" s="317">
        <f ca="1">+IF(ISERROR(HLOOKUP($B6,INDIRECT("'Monthly Resource Report'!"&amp;'Wilson Validation'!$G$1047950&amp;":"&amp;'Wilson Validation'!$G$1047951),'Wilson Validation'!I$1047952,FALSE)),0,HLOOKUP($B6,INDIRECT("'Monthly Resource Report'!"&amp;'Wilson Validation'!$G$1047950&amp;":"&amp;'Wilson Validation'!$G$1047951),'Wilson Validation'!I$1047952,FALSE))</f>
        <v>5.9504380648540051E-2</v>
      </c>
      <c r="J6" s="318">
        <f ca="1">+IF(ISERROR(HLOOKUP($B6,INDIRECT("'Monthly Resource Report'!"&amp;'Wilson Validation'!$G$1047950&amp;":"&amp;'Wilson Validation'!$G$1047951),'Wilson Validation'!J$1047952,FALSE)),0,HLOOKUP($B6,INDIRECT("'Monthly Resource Report'!"&amp;'Wilson Validation'!$G$1047950&amp;":"&amp;'Wilson Validation'!$G$1047951),'Wilson Validation'!J$1047952,FALSE))</f>
        <v>0.53122297208141211</v>
      </c>
    </row>
    <row r="7" spans="2:10">
      <c r="B7" s="301">
        <v>41395</v>
      </c>
      <c r="C7" s="294">
        <v>417</v>
      </c>
      <c r="D7" s="297">
        <v>2.6819999999999999</v>
      </c>
      <c r="E7" s="299">
        <v>0.06</v>
      </c>
      <c r="F7" s="295">
        <v>0.53</v>
      </c>
      <c r="G7" s="640">
        <f ca="1">+IF(ISERROR(HLOOKUP($B7,INDIRECT("'Monthly Resource Report'!"&amp;'Wilson Validation'!$G$1047950&amp;":"&amp;'Wilson Validation'!$G$1047951),'Wilson Validation'!G$1047952,FALSE)),0,HLOOKUP($B7,INDIRECT("'Monthly Resource Report'!"&amp;'Wilson Validation'!$G$1047950&amp;":"&amp;'Wilson Validation'!$G$1047951),'Wilson Validation'!G$1047952,FALSE))</f>
        <v>417</v>
      </c>
      <c r="H7" s="297">
        <f ca="1">+IF(ISERROR(HLOOKUP($B7,INDIRECT("'Monthly Resource Report'!"&amp;'Wilson Validation'!$G$1047950&amp;":"&amp;'Wilson Validation'!$G$1047951),'Wilson Validation'!H$1047952,FALSE)),0,HLOOKUP($B7,INDIRECT("'Monthly Resource Report'!"&amp;'Wilson Validation'!$G$1047950&amp;":"&amp;'Wilson Validation'!$G$1047951),'Wilson Validation'!H$1047952,FALSE))</f>
        <v>2.6819969426873542</v>
      </c>
      <c r="I7" s="317">
        <f ca="1">+IF(ISERROR(HLOOKUP($B7,INDIRECT("'Monthly Resource Report'!"&amp;'Wilson Validation'!$G$1047950&amp;":"&amp;'Wilson Validation'!$G$1047951),'Wilson Validation'!I$1047952,FALSE)),0,HLOOKUP($B7,INDIRECT("'Monthly Resource Report'!"&amp;'Wilson Validation'!$G$1047950&amp;":"&amp;'Wilson Validation'!$G$1047951),'Wilson Validation'!I$1047952,FALSE))</f>
        <v>5.949431728984985E-2</v>
      </c>
      <c r="J7" s="318">
        <f ca="1">+IF(ISERROR(HLOOKUP($B7,INDIRECT("'Monthly Resource Report'!"&amp;'Wilson Validation'!$G$1047950&amp;":"&amp;'Wilson Validation'!$G$1047951),'Wilson Validation'!J$1047952,FALSE)),0,HLOOKUP($B7,INDIRECT("'Monthly Resource Report'!"&amp;'Wilson Validation'!$G$1047950&amp;":"&amp;'Wilson Validation'!$G$1047951),'Wilson Validation'!J$1047952,FALSE))</f>
        <v>0.53079536020962825</v>
      </c>
    </row>
    <row r="8" spans="2:10">
      <c r="B8" s="301">
        <v>41426</v>
      </c>
      <c r="C8" s="294">
        <v>417</v>
      </c>
      <c r="D8" s="297">
        <v>2.6819999999999999</v>
      </c>
      <c r="E8" s="299">
        <v>0.06</v>
      </c>
      <c r="F8" s="295">
        <v>0.53</v>
      </c>
      <c r="G8" s="640">
        <f ca="1">+IF(ISERROR(HLOOKUP($B8,INDIRECT("'Monthly Resource Report'!"&amp;'Wilson Validation'!$G$1047950&amp;":"&amp;'Wilson Validation'!$G$1047951),'Wilson Validation'!G$1047952,FALSE)),0,HLOOKUP($B8,INDIRECT("'Monthly Resource Report'!"&amp;'Wilson Validation'!$G$1047950&amp;":"&amp;'Wilson Validation'!$G$1047951),'Wilson Validation'!G$1047952,FALSE))</f>
        <v>417</v>
      </c>
      <c r="H8" s="297">
        <f ca="1">+IF(ISERROR(HLOOKUP($B8,INDIRECT("'Monthly Resource Report'!"&amp;'Wilson Validation'!$G$1047950&amp;":"&amp;'Wilson Validation'!$G$1047951),'Wilson Validation'!H$1047952,FALSE)),0,HLOOKUP($B8,INDIRECT("'Monthly Resource Report'!"&amp;'Wilson Validation'!$G$1047950&amp;":"&amp;'Wilson Validation'!$G$1047951),'Wilson Validation'!H$1047952,FALSE))</f>
        <v>2.6819966640086599</v>
      </c>
      <c r="I8" s="317">
        <f ca="1">+IF(ISERROR(HLOOKUP($B8,INDIRECT("'Monthly Resource Report'!"&amp;'Wilson Validation'!$G$1047950&amp;":"&amp;'Wilson Validation'!$G$1047951),'Wilson Validation'!I$1047952,FALSE)),0,HLOOKUP($B8,INDIRECT("'Monthly Resource Report'!"&amp;'Wilson Validation'!$G$1047950&amp;":"&amp;'Wilson Validation'!$G$1047951),'Wilson Validation'!I$1047952,FALSE))</f>
        <v>5.928880157961941E-2</v>
      </c>
      <c r="J8" s="318">
        <f ca="1">+IF(ISERROR(HLOOKUP($B8,INDIRECT("'Monthly Resource Report'!"&amp;'Wilson Validation'!$G$1047950&amp;":"&amp;'Wilson Validation'!$G$1047951),'Wilson Validation'!J$1047952,FALSE)),0,HLOOKUP($B8,INDIRECT("'Monthly Resource Report'!"&amp;'Wilson Validation'!$G$1047950&amp;":"&amp;'Wilson Validation'!$G$1047951),'Wilson Validation'!J$1047952,FALSE))</f>
        <v>0.53126397187753305</v>
      </c>
    </row>
    <row r="9" spans="2:10">
      <c r="B9" s="301">
        <v>41456</v>
      </c>
      <c r="C9" s="294">
        <v>417</v>
      </c>
      <c r="D9" s="297">
        <v>2.6819999999999999</v>
      </c>
      <c r="E9" s="299">
        <v>0.06</v>
      </c>
      <c r="F9" s="295">
        <v>0.53</v>
      </c>
      <c r="G9" s="640">
        <f ca="1">+IF(ISERROR(HLOOKUP($B9,INDIRECT("'Monthly Resource Report'!"&amp;'Wilson Validation'!$G$1047950&amp;":"&amp;'Wilson Validation'!$G$1047951),'Wilson Validation'!G$1047952,FALSE)),0,HLOOKUP($B9,INDIRECT("'Monthly Resource Report'!"&amp;'Wilson Validation'!$G$1047950&amp;":"&amp;'Wilson Validation'!$G$1047951),'Wilson Validation'!G$1047952,FALSE))</f>
        <v>417</v>
      </c>
      <c r="H9" s="297">
        <f ca="1">+IF(ISERROR(HLOOKUP($B9,INDIRECT("'Monthly Resource Report'!"&amp;'Wilson Validation'!$G$1047950&amp;":"&amp;'Wilson Validation'!$G$1047951),'Wilson Validation'!H$1047952,FALSE)),0,HLOOKUP($B9,INDIRECT("'Monthly Resource Report'!"&amp;'Wilson Validation'!$G$1047950&amp;":"&amp;'Wilson Validation'!$G$1047951),'Wilson Validation'!H$1047952,FALSE))</f>
        <v>2.6819965857366026</v>
      </c>
      <c r="I9" s="317">
        <f ca="1">+IF(ISERROR(HLOOKUP($B9,INDIRECT("'Monthly Resource Report'!"&amp;'Wilson Validation'!$G$1047950&amp;":"&amp;'Wilson Validation'!$G$1047951),'Wilson Validation'!I$1047952,FALSE)),0,HLOOKUP($B9,INDIRECT("'Monthly Resource Report'!"&amp;'Wilson Validation'!$G$1047950&amp;":"&amp;'Wilson Validation'!$G$1047951),'Wilson Validation'!I$1047952,FALSE))</f>
        <v>5.9412620158640628E-2</v>
      </c>
      <c r="J9" s="318">
        <f ca="1">+IF(ISERROR(HLOOKUP($B9,INDIRECT("'Monthly Resource Report'!"&amp;'Wilson Validation'!$G$1047950&amp;":"&amp;'Wilson Validation'!$G$1047951),'Wilson Validation'!J$1047952,FALSE)),0,HLOOKUP($B9,INDIRECT("'Monthly Resource Report'!"&amp;'Wilson Validation'!$G$1047950&amp;":"&amp;'Wilson Validation'!$G$1047951),'Wilson Validation'!J$1047952,FALSE))</f>
        <v>0.53120435785568998</v>
      </c>
    </row>
    <row r="10" spans="2:10">
      <c r="B10" s="301">
        <v>41487</v>
      </c>
      <c r="C10" s="294">
        <v>417</v>
      </c>
      <c r="D10" s="297">
        <v>2.6819999999999999</v>
      </c>
      <c r="E10" s="299">
        <v>0.06</v>
      </c>
      <c r="F10" s="295">
        <v>0.53</v>
      </c>
      <c r="G10" s="640">
        <f ca="1">+IF(ISERROR(HLOOKUP($B10,INDIRECT("'Monthly Resource Report'!"&amp;'Wilson Validation'!$G$1047950&amp;":"&amp;'Wilson Validation'!$G$1047951),'Wilson Validation'!G$1047952,FALSE)),0,HLOOKUP($B10,INDIRECT("'Monthly Resource Report'!"&amp;'Wilson Validation'!$G$1047950&amp;":"&amp;'Wilson Validation'!$G$1047951),'Wilson Validation'!G$1047952,FALSE))</f>
        <v>417</v>
      </c>
      <c r="H10" s="297">
        <f ca="1">+IF(ISERROR(HLOOKUP($B10,INDIRECT("'Monthly Resource Report'!"&amp;'Wilson Validation'!$G$1047950&amp;":"&amp;'Wilson Validation'!$G$1047951),'Wilson Validation'!H$1047952,FALSE)),0,HLOOKUP($B10,INDIRECT("'Monthly Resource Report'!"&amp;'Wilson Validation'!$G$1047950&amp;":"&amp;'Wilson Validation'!$G$1047951),'Wilson Validation'!H$1047952,FALSE))</f>
        <v>2.6819966699952511</v>
      </c>
      <c r="I10" s="317">
        <f ca="1">+IF(ISERROR(HLOOKUP($B10,INDIRECT("'Monthly Resource Report'!"&amp;'Wilson Validation'!$G$1047950&amp;":"&amp;'Wilson Validation'!$G$1047951),'Wilson Validation'!I$1047952,FALSE)),0,HLOOKUP($B10,INDIRECT("'Monthly Resource Report'!"&amp;'Wilson Validation'!$G$1047950&amp;":"&amp;'Wilson Validation'!$G$1047951),'Wilson Validation'!I$1047952,FALSE))</f>
        <v>5.9397200243414522E-2</v>
      </c>
      <c r="J10" s="318">
        <f ca="1">+IF(ISERROR(HLOOKUP($B10,INDIRECT("'Monthly Resource Report'!"&amp;'Wilson Validation'!$G$1047950&amp;":"&amp;'Wilson Validation'!$G$1047951),'Wilson Validation'!J$1047952,FALSE)),0,HLOOKUP($B10,INDIRECT("'Monthly Resource Report'!"&amp;'Wilson Validation'!$G$1047950&amp;":"&amp;'Wilson Validation'!$G$1047951),'Wilson Validation'!J$1047952,FALSE))</f>
        <v>0.53080521654005364</v>
      </c>
    </row>
    <row r="11" spans="2:10">
      <c r="B11" s="301">
        <v>41518</v>
      </c>
      <c r="C11" s="294">
        <v>417</v>
      </c>
      <c r="D11" s="297">
        <v>2.6819999999999999</v>
      </c>
      <c r="E11" s="299">
        <v>0.06</v>
      </c>
      <c r="F11" s="295">
        <v>0.53</v>
      </c>
      <c r="G11" s="640">
        <f ca="1">+IF(ISERROR(HLOOKUP($B11,INDIRECT("'Monthly Resource Report'!"&amp;'Wilson Validation'!$G$1047950&amp;":"&amp;'Wilson Validation'!$G$1047951),'Wilson Validation'!G$1047952,FALSE)),0,HLOOKUP($B11,INDIRECT("'Monthly Resource Report'!"&amp;'Wilson Validation'!$G$1047950&amp;":"&amp;'Wilson Validation'!$G$1047951),'Wilson Validation'!G$1047952,FALSE))</f>
        <v>417</v>
      </c>
      <c r="H11" s="297">
        <f ca="1">+IF(ISERROR(HLOOKUP($B11,INDIRECT("'Monthly Resource Report'!"&amp;'Wilson Validation'!$G$1047950&amp;":"&amp;'Wilson Validation'!$G$1047951),'Wilson Validation'!H$1047952,FALSE)),0,HLOOKUP($B11,INDIRECT("'Monthly Resource Report'!"&amp;'Wilson Validation'!$G$1047950&amp;":"&amp;'Wilson Validation'!$G$1047951),'Wilson Validation'!H$1047952,FALSE))</f>
        <v>2.6819960091212081</v>
      </c>
      <c r="I11" s="317">
        <f ca="1">+IF(ISERROR(HLOOKUP($B11,INDIRECT("'Monthly Resource Report'!"&amp;'Wilson Validation'!$G$1047950&amp;":"&amp;'Wilson Validation'!$G$1047951),'Wilson Validation'!I$1047952,FALSE)),0,HLOOKUP($B11,INDIRECT("'Monthly Resource Report'!"&amp;'Wilson Validation'!$G$1047950&amp;":"&amp;'Wilson Validation'!$G$1047951),'Wilson Validation'!I$1047952,FALSE))</f>
        <v>5.9408086705799591E-2</v>
      </c>
      <c r="J11" s="318">
        <f ca="1">+IF(ISERROR(HLOOKUP($B11,INDIRECT("'Monthly Resource Report'!"&amp;'Wilson Validation'!$G$1047950&amp;":"&amp;'Wilson Validation'!$G$1047951),'Wilson Validation'!J$1047952,FALSE)),0,HLOOKUP($B11,INDIRECT("'Monthly Resource Report'!"&amp;'Wilson Validation'!$G$1047950&amp;":"&amp;'Wilson Validation'!$G$1047951),'Wilson Validation'!J$1047952,FALSE))</f>
        <v>0.53082813365304737</v>
      </c>
    </row>
    <row r="12" spans="2:10">
      <c r="B12" s="301">
        <v>41548</v>
      </c>
      <c r="C12" s="294">
        <v>417</v>
      </c>
      <c r="D12" s="297">
        <v>2.6819999999999999</v>
      </c>
      <c r="E12" s="299">
        <v>0.06</v>
      </c>
      <c r="F12" s="295">
        <v>0.53</v>
      </c>
      <c r="G12" s="640">
        <f ca="1">+IF(ISERROR(HLOOKUP($B12,INDIRECT("'Monthly Resource Report'!"&amp;'Wilson Validation'!$G$1047950&amp;":"&amp;'Wilson Validation'!$G$1047951),'Wilson Validation'!G$1047952,FALSE)),0,HLOOKUP($B12,INDIRECT("'Monthly Resource Report'!"&amp;'Wilson Validation'!$G$1047950&amp;":"&amp;'Wilson Validation'!$G$1047951),'Wilson Validation'!G$1047952,FALSE))</f>
        <v>417</v>
      </c>
      <c r="H12" s="297">
        <f ca="1">+IF(ISERROR(HLOOKUP($B12,INDIRECT("'Monthly Resource Report'!"&amp;'Wilson Validation'!$G$1047950&amp;":"&amp;'Wilson Validation'!$G$1047951),'Wilson Validation'!H$1047952,FALSE)),0,HLOOKUP($B12,INDIRECT("'Monthly Resource Report'!"&amp;'Wilson Validation'!$G$1047950&amp;":"&amp;'Wilson Validation'!$G$1047951),'Wilson Validation'!H$1047952,FALSE))</f>
        <v>2.6819984311631093</v>
      </c>
      <c r="I12" s="317">
        <f ca="1">+IF(ISERROR(HLOOKUP($B12,INDIRECT("'Monthly Resource Report'!"&amp;'Wilson Validation'!$G$1047950&amp;":"&amp;'Wilson Validation'!$G$1047951),'Wilson Validation'!I$1047952,FALSE)),0,HLOOKUP($B12,INDIRECT("'Monthly Resource Report'!"&amp;'Wilson Validation'!$G$1047950&amp;":"&amp;'Wilson Validation'!$G$1047951),'Wilson Validation'!I$1047952,FALSE))</f>
        <v>5.9513104830769423E-2</v>
      </c>
      <c r="J12" s="318">
        <f ca="1">+IF(ISERROR(HLOOKUP($B12,INDIRECT("'Monthly Resource Report'!"&amp;'Wilson Validation'!$G$1047950&amp;":"&amp;'Wilson Validation'!$G$1047951),'Wilson Validation'!J$1047952,FALSE)),0,HLOOKUP($B12,INDIRECT("'Monthly Resource Report'!"&amp;'Wilson Validation'!$G$1047950&amp;":"&amp;'Wilson Validation'!$G$1047951),'Wilson Validation'!J$1047952,FALSE))</f>
        <v>0.53307192829699879</v>
      </c>
    </row>
    <row r="13" spans="2:10">
      <c r="B13" s="301">
        <v>41579</v>
      </c>
      <c r="C13" s="294">
        <v>417</v>
      </c>
      <c r="D13" s="297">
        <v>2.6819999999999999</v>
      </c>
      <c r="E13" s="299">
        <v>0.06</v>
      </c>
      <c r="F13" s="295">
        <v>0.53</v>
      </c>
      <c r="G13" s="640">
        <f ca="1">+IF(ISERROR(HLOOKUP($B13,INDIRECT("'Monthly Resource Report'!"&amp;'Wilson Validation'!$G$1047950&amp;":"&amp;'Wilson Validation'!$G$1047951),'Wilson Validation'!G$1047952,FALSE)),0,HLOOKUP($B13,INDIRECT("'Monthly Resource Report'!"&amp;'Wilson Validation'!$G$1047950&amp;":"&amp;'Wilson Validation'!$G$1047951),'Wilson Validation'!G$1047952,FALSE))</f>
        <v>417</v>
      </c>
      <c r="H13" s="297">
        <f ca="1">+IF(ISERROR(HLOOKUP($B13,INDIRECT("'Monthly Resource Report'!"&amp;'Wilson Validation'!$G$1047950&amp;":"&amp;'Wilson Validation'!$G$1047951),'Wilson Validation'!H$1047952,FALSE)),0,HLOOKUP($B13,INDIRECT("'Monthly Resource Report'!"&amp;'Wilson Validation'!$G$1047950&amp;":"&amp;'Wilson Validation'!$G$1047951),'Wilson Validation'!H$1047952,FALSE))</f>
        <v>2.6819969474924243</v>
      </c>
      <c r="I13" s="317">
        <f ca="1">+IF(ISERROR(HLOOKUP($B13,INDIRECT("'Monthly Resource Report'!"&amp;'Wilson Validation'!$G$1047950&amp;":"&amp;'Wilson Validation'!$G$1047951),'Wilson Validation'!I$1047952,FALSE)),0,HLOOKUP($B13,INDIRECT("'Monthly Resource Report'!"&amp;'Wilson Validation'!$G$1047950&amp;":"&amp;'Wilson Validation'!$G$1047951),'Wilson Validation'!I$1047952,FALSE))</f>
        <v>5.9561069289650735E-2</v>
      </c>
      <c r="J13" s="318">
        <f ca="1">+IF(ISERROR(HLOOKUP($B13,INDIRECT("'Monthly Resource Report'!"&amp;'Wilson Validation'!$G$1047950&amp;":"&amp;'Wilson Validation'!$G$1047951),'Wilson Validation'!J$1047952,FALSE)),0,HLOOKUP($B13,INDIRECT("'Monthly Resource Report'!"&amp;'Wilson Validation'!$G$1047950&amp;":"&amp;'Wilson Validation'!$G$1047951),'Wilson Validation'!J$1047952,FALSE))</f>
        <v>0.53312178192009385</v>
      </c>
    </row>
    <row r="14" spans="2:10">
      <c r="B14" s="301">
        <v>41609</v>
      </c>
      <c r="C14" s="294">
        <v>417</v>
      </c>
      <c r="D14" s="297">
        <v>2.6819999999999999</v>
      </c>
      <c r="E14" s="299">
        <v>0.06</v>
      </c>
      <c r="F14" s="295">
        <v>0.53</v>
      </c>
      <c r="G14" s="640">
        <f ca="1">+IF(ISERROR(HLOOKUP($B14,INDIRECT("'Monthly Resource Report'!"&amp;'Wilson Validation'!$G$1047950&amp;":"&amp;'Wilson Validation'!$G$1047951),'Wilson Validation'!G$1047952,FALSE)),0,HLOOKUP($B14,INDIRECT("'Monthly Resource Report'!"&amp;'Wilson Validation'!$G$1047950&amp;":"&amp;'Wilson Validation'!$G$1047951),'Wilson Validation'!G$1047952,FALSE))</f>
        <v>417</v>
      </c>
      <c r="H14" s="297">
        <f ca="1">+IF(ISERROR(HLOOKUP($B14,INDIRECT("'Monthly Resource Report'!"&amp;'Wilson Validation'!$G$1047950&amp;":"&amp;'Wilson Validation'!$G$1047951),'Wilson Validation'!H$1047952,FALSE)),0,HLOOKUP($B14,INDIRECT("'Monthly Resource Report'!"&amp;'Wilson Validation'!$G$1047950&amp;":"&amp;'Wilson Validation'!$G$1047951),'Wilson Validation'!H$1047952,FALSE))</f>
        <v>2.6819956270952554</v>
      </c>
      <c r="I14" s="317">
        <f ca="1">+IF(ISERROR(HLOOKUP($B14,INDIRECT("'Monthly Resource Report'!"&amp;'Wilson Validation'!$G$1047950&amp;":"&amp;'Wilson Validation'!$G$1047951),'Wilson Validation'!I$1047952,FALSE)),0,HLOOKUP($B14,INDIRECT("'Monthly Resource Report'!"&amp;'Wilson Validation'!$G$1047950&amp;":"&amp;'Wilson Validation'!$G$1047951),'Wilson Validation'!I$1047952,FALSE))</f>
        <v>5.9632168230555331E-2</v>
      </c>
      <c r="J14" s="318">
        <f ca="1">+IF(ISERROR(HLOOKUP($B14,INDIRECT("'Monthly Resource Report'!"&amp;'Wilson Validation'!$G$1047950&amp;":"&amp;'Wilson Validation'!$G$1047951),'Wilson Validation'!J$1047952,FALSE)),0,HLOOKUP($B14,INDIRECT("'Monthly Resource Report'!"&amp;'Wilson Validation'!$G$1047950&amp;":"&amp;'Wilson Validation'!$G$1047951),'Wilson Validation'!J$1047952,FALSE))</f>
        <v>0.53078056998753342</v>
      </c>
    </row>
    <row r="15" spans="2:10">
      <c r="B15" s="301">
        <v>41640</v>
      </c>
      <c r="C15" s="294">
        <v>417</v>
      </c>
      <c r="D15" s="297">
        <v>2.6859999999999999</v>
      </c>
      <c r="E15" s="299">
        <v>0.06</v>
      </c>
      <c r="F15" s="295">
        <v>0.53</v>
      </c>
      <c r="G15" s="640">
        <f ca="1">+IF(ISERROR(HLOOKUP($B15,INDIRECT("'Monthly Resource Report'!"&amp;'Wilson Validation'!$G$1047950&amp;":"&amp;'Wilson Validation'!$G$1047951),'Wilson Validation'!G$1047952,FALSE)),0,HLOOKUP($B15,INDIRECT("'Monthly Resource Report'!"&amp;'Wilson Validation'!$G$1047950&amp;":"&amp;'Wilson Validation'!$G$1047951),'Wilson Validation'!G$1047952,FALSE))</f>
        <v>417</v>
      </c>
      <c r="H15" s="297">
        <f ca="1">+IF(ISERROR(HLOOKUP($B15,INDIRECT("'Monthly Resource Report'!"&amp;'Wilson Validation'!$G$1047950&amp;":"&amp;'Wilson Validation'!$G$1047951),'Wilson Validation'!H$1047952,FALSE)),0,HLOOKUP($B15,INDIRECT("'Monthly Resource Report'!"&amp;'Wilson Validation'!$G$1047950&amp;":"&amp;'Wilson Validation'!$G$1047951),'Wilson Validation'!H$1047952,FALSE))</f>
        <v>2.6860007283657716</v>
      </c>
      <c r="I15" s="317">
        <f ca="1">+IF(ISERROR(HLOOKUP($B15,INDIRECT("'Monthly Resource Report'!"&amp;'Wilson Validation'!$G$1047950&amp;":"&amp;'Wilson Validation'!$G$1047951),'Wilson Validation'!I$1047952,FALSE)),0,HLOOKUP($B15,INDIRECT("'Monthly Resource Report'!"&amp;'Wilson Validation'!$G$1047950&amp;":"&amp;'Wilson Validation'!$G$1047951),'Wilson Validation'!I$1047952,FALSE))</f>
        <v>5.9809716066860773E-2</v>
      </c>
      <c r="J15" s="318">
        <f ca="1">+IF(ISERROR(HLOOKUP($B15,INDIRECT("'Monthly Resource Report'!"&amp;'Wilson Validation'!$G$1047950&amp;":"&amp;'Wilson Validation'!$G$1047951),'Wilson Validation'!J$1047952,FALSE)),0,HLOOKUP($B15,INDIRECT("'Monthly Resource Report'!"&amp;'Wilson Validation'!$G$1047950&amp;":"&amp;'Wilson Validation'!$G$1047951),'Wilson Validation'!J$1047952,FALSE))</f>
        <v>0.53076075426771041</v>
      </c>
    </row>
    <row r="16" spans="2:10">
      <c r="B16" s="301">
        <v>41671</v>
      </c>
      <c r="C16" s="294">
        <v>417</v>
      </c>
      <c r="D16" s="297">
        <v>2.6859999999999999</v>
      </c>
      <c r="E16" s="299">
        <v>0.06</v>
      </c>
      <c r="F16" s="295">
        <v>0.53</v>
      </c>
      <c r="G16" s="640">
        <f ca="1">+IF(ISERROR(HLOOKUP($B16,INDIRECT("'Monthly Resource Report'!"&amp;'Wilson Validation'!$G$1047950&amp;":"&amp;'Wilson Validation'!$G$1047951),'Wilson Validation'!G$1047952,FALSE)),0,HLOOKUP($B16,INDIRECT("'Monthly Resource Report'!"&amp;'Wilson Validation'!$G$1047950&amp;":"&amp;'Wilson Validation'!$G$1047951),'Wilson Validation'!G$1047952,FALSE))</f>
        <v>417</v>
      </c>
      <c r="H16" s="297">
        <f ca="1">+IF(ISERROR(HLOOKUP($B16,INDIRECT("'Monthly Resource Report'!"&amp;'Wilson Validation'!$G$1047950&amp;":"&amp;'Wilson Validation'!$G$1047951),'Wilson Validation'!H$1047952,FALSE)),0,HLOOKUP($B16,INDIRECT("'Monthly Resource Report'!"&amp;'Wilson Validation'!$G$1047950&amp;":"&amp;'Wilson Validation'!$G$1047951),'Wilson Validation'!H$1047952,FALSE))</f>
        <v>2.6860004675171392</v>
      </c>
      <c r="I16" s="317">
        <f ca="1">+IF(ISERROR(HLOOKUP($B16,INDIRECT("'Monthly Resource Report'!"&amp;'Wilson Validation'!$G$1047950&amp;":"&amp;'Wilson Validation'!$G$1047951),'Wilson Validation'!I$1047952,FALSE)),0,HLOOKUP($B16,INDIRECT("'Monthly Resource Report'!"&amp;'Wilson Validation'!$G$1047950&amp;":"&amp;'Wilson Validation'!$G$1047951),'Wilson Validation'!I$1047952,FALSE))</f>
        <v>5.9792357050405281E-2</v>
      </c>
      <c r="J16" s="318">
        <f ca="1">+IF(ISERROR(HLOOKUP($B16,INDIRECT("'Monthly Resource Report'!"&amp;'Wilson Validation'!$G$1047950&amp;":"&amp;'Wilson Validation'!$G$1047951),'Wilson Validation'!J$1047952,FALSE)),0,HLOOKUP($B16,INDIRECT("'Monthly Resource Report'!"&amp;'Wilson Validation'!$G$1047950&amp;":"&amp;'Wilson Validation'!$G$1047951),'Wilson Validation'!J$1047952,FALSE))</f>
        <v>0.53042033468885685</v>
      </c>
    </row>
    <row r="17" spans="2:11">
      <c r="B17" s="301">
        <v>41699</v>
      </c>
      <c r="C17" s="294">
        <v>417</v>
      </c>
      <c r="D17" s="297">
        <v>2.6859999999999999</v>
      </c>
      <c r="E17" s="299">
        <v>0.06</v>
      </c>
      <c r="F17" s="295">
        <v>0.53</v>
      </c>
      <c r="G17" s="640">
        <f ca="1">+IF(ISERROR(HLOOKUP($B17,INDIRECT("'Monthly Resource Report'!"&amp;'Wilson Validation'!$G$1047950&amp;":"&amp;'Wilson Validation'!$G$1047951),'Wilson Validation'!G$1047952,FALSE)),0,HLOOKUP($B17,INDIRECT("'Monthly Resource Report'!"&amp;'Wilson Validation'!$G$1047950&amp;":"&amp;'Wilson Validation'!$G$1047951),'Wilson Validation'!G$1047952,FALSE))</f>
        <v>417</v>
      </c>
      <c r="H17" s="297">
        <f ca="1">+IF(ISERROR(HLOOKUP($B17,INDIRECT("'Monthly Resource Report'!"&amp;'Wilson Validation'!$G$1047950&amp;":"&amp;'Wilson Validation'!$G$1047951),'Wilson Validation'!H$1047952,FALSE)),0,HLOOKUP($B17,INDIRECT("'Monthly Resource Report'!"&amp;'Wilson Validation'!$G$1047950&amp;":"&amp;'Wilson Validation'!$G$1047951),'Wilson Validation'!H$1047952,FALSE))</f>
        <v>2.6859993920506531</v>
      </c>
      <c r="I17" s="317">
        <f ca="1">+IF(ISERROR(HLOOKUP($B17,INDIRECT("'Monthly Resource Report'!"&amp;'Wilson Validation'!$G$1047950&amp;":"&amp;'Wilson Validation'!$G$1047951),'Wilson Validation'!I$1047952,FALSE)),0,HLOOKUP($B17,INDIRECT("'Monthly Resource Report'!"&amp;'Wilson Validation'!$G$1047950&amp;":"&amp;'Wilson Validation'!$G$1047951),'Wilson Validation'!I$1047952,FALSE))</f>
        <v>5.9380687188469547E-2</v>
      </c>
      <c r="J17" s="318">
        <f ca="1">+IF(ISERROR(HLOOKUP($B17,INDIRECT("'Monthly Resource Report'!"&amp;'Wilson Validation'!$G$1047950&amp;":"&amp;'Wilson Validation'!$G$1047951),'Wilson Validation'!J$1047952,FALSE)),0,HLOOKUP($B17,INDIRECT("'Monthly Resource Report'!"&amp;'Wilson Validation'!$G$1047950&amp;":"&amp;'Wilson Validation'!$G$1047951),'Wilson Validation'!J$1047952,FALSE))</f>
        <v>0.53080250489494663</v>
      </c>
    </row>
    <row r="18" spans="2:11">
      <c r="B18" s="301">
        <v>41730</v>
      </c>
      <c r="C18" s="294">
        <v>417</v>
      </c>
      <c r="D18" s="297">
        <v>2.6859999999999999</v>
      </c>
      <c r="E18" s="299">
        <v>0.06</v>
      </c>
      <c r="F18" s="295">
        <v>0.53</v>
      </c>
      <c r="G18" s="640">
        <f ca="1">+IF(ISERROR(HLOOKUP($B18,INDIRECT("'Monthly Resource Report'!"&amp;'Wilson Validation'!$G$1047950&amp;":"&amp;'Wilson Validation'!$G$1047951),'Wilson Validation'!G$1047952,FALSE)),0,HLOOKUP($B18,INDIRECT("'Monthly Resource Report'!"&amp;'Wilson Validation'!$G$1047950&amp;":"&amp;'Wilson Validation'!$G$1047951),'Wilson Validation'!G$1047952,FALSE))</f>
        <v>417</v>
      </c>
      <c r="H18" s="297">
        <f ca="1">+IF(ISERROR(HLOOKUP($B18,INDIRECT("'Monthly Resource Report'!"&amp;'Wilson Validation'!$G$1047950&amp;":"&amp;'Wilson Validation'!$G$1047951),'Wilson Validation'!H$1047952,FALSE)),0,HLOOKUP($B18,INDIRECT("'Monthly Resource Report'!"&amp;'Wilson Validation'!$G$1047950&amp;":"&amp;'Wilson Validation'!$G$1047951),'Wilson Validation'!H$1047952,FALSE))</f>
        <v>2.6859996308475815</v>
      </c>
      <c r="I18" s="317">
        <f ca="1">+IF(ISERROR(HLOOKUP($B18,INDIRECT("'Monthly Resource Report'!"&amp;'Wilson Validation'!$G$1047950&amp;":"&amp;'Wilson Validation'!$G$1047951),'Wilson Validation'!I$1047952,FALSE)),0,HLOOKUP($B18,INDIRECT("'Monthly Resource Report'!"&amp;'Wilson Validation'!$G$1047950&amp;":"&amp;'Wilson Validation'!$G$1047951),'Wilson Validation'!I$1047952,FALSE))</f>
        <v>5.9451814862110354E-2</v>
      </c>
      <c r="J18" s="318">
        <f ca="1">+IF(ISERROR(HLOOKUP($B18,INDIRECT("'Monthly Resource Report'!"&amp;'Wilson Validation'!$G$1047950&amp;":"&amp;'Wilson Validation'!$G$1047951),'Wilson Validation'!J$1047952,FALSE)),0,HLOOKUP($B18,INDIRECT("'Monthly Resource Report'!"&amp;'Wilson Validation'!$G$1047950&amp;":"&amp;'Wilson Validation'!$G$1047951),'Wilson Validation'!J$1047952,FALSE))</f>
        <v>0.53040809062902705</v>
      </c>
    </row>
    <row r="19" spans="2:11">
      <c r="B19" s="301">
        <v>41760</v>
      </c>
      <c r="C19" s="294">
        <v>417</v>
      </c>
      <c r="D19" s="297">
        <v>2.6859999999999999</v>
      </c>
      <c r="E19" s="299">
        <v>0.06</v>
      </c>
      <c r="F19" s="295">
        <v>0.53</v>
      </c>
      <c r="G19" s="640">
        <f ca="1">+IF(ISERROR(HLOOKUP($B19,INDIRECT("'Monthly Resource Report'!"&amp;'Wilson Validation'!$G$1047950&amp;":"&amp;'Wilson Validation'!$G$1047951),'Wilson Validation'!G$1047952,FALSE)),0,HLOOKUP($B19,INDIRECT("'Monthly Resource Report'!"&amp;'Wilson Validation'!$G$1047950&amp;":"&amp;'Wilson Validation'!$G$1047951),'Wilson Validation'!G$1047952,FALSE))</f>
        <v>417</v>
      </c>
      <c r="H19" s="297">
        <f ca="1">+IF(ISERROR(HLOOKUP($B19,INDIRECT("'Monthly Resource Report'!"&amp;'Wilson Validation'!$G$1047950&amp;":"&amp;'Wilson Validation'!$G$1047951),'Wilson Validation'!H$1047952,FALSE)),0,HLOOKUP($B19,INDIRECT("'Monthly Resource Report'!"&amp;'Wilson Validation'!$G$1047950&amp;":"&amp;'Wilson Validation'!$G$1047951),'Wilson Validation'!H$1047952,FALSE))</f>
        <v>2.6859999520534497</v>
      </c>
      <c r="I19" s="317">
        <f ca="1">+IF(ISERROR(HLOOKUP($B19,INDIRECT("'Monthly Resource Report'!"&amp;'Wilson Validation'!$G$1047950&amp;":"&amp;'Wilson Validation'!$G$1047951),'Wilson Validation'!I$1047952,FALSE)),0,HLOOKUP($B19,INDIRECT("'Monthly Resource Report'!"&amp;'Wilson Validation'!$G$1047950&amp;":"&amp;'Wilson Validation'!$G$1047951),'Wilson Validation'!I$1047952,FALSE))</f>
        <v>5.9402462940856389E-2</v>
      </c>
      <c r="J19" s="318">
        <f ca="1">+IF(ISERROR(HLOOKUP($B19,INDIRECT("'Monthly Resource Report'!"&amp;'Wilson Validation'!$G$1047950&amp;":"&amp;'Wilson Validation'!$G$1047951),'Wilson Validation'!J$1047952,FALSE)),0,HLOOKUP($B19,INDIRECT("'Monthly Resource Report'!"&amp;'Wilson Validation'!$G$1047950&amp;":"&amp;'Wilson Validation'!$G$1047951),'Wilson Validation'!J$1047952,FALSE))</f>
        <v>0.53080438392409945</v>
      </c>
    </row>
    <row r="20" spans="2:11">
      <c r="B20" s="301">
        <v>41791</v>
      </c>
      <c r="C20" s="294">
        <v>417</v>
      </c>
      <c r="D20" s="297">
        <v>2.6859999999999999</v>
      </c>
      <c r="E20" s="299">
        <v>0.06</v>
      </c>
      <c r="F20" s="295">
        <v>0.53</v>
      </c>
      <c r="G20" s="640">
        <f ca="1">+IF(ISERROR(HLOOKUP($B20,INDIRECT("'Monthly Resource Report'!"&amp;'Wilson Validation'!$G$1047950&amp;":"&amp;'Wilson Validation'!$G$1047951),'Wilson Validation'!G$1047952,FALSE)),0,HLOOKUP($B20,INDIRECT("'Monthly Resource Report'!"&amp;'Wilson Validation'!$G$1047950&amp;":"&amp;'Wilson Validation'!$G$1047951),'Wilson Validation'!G$1047952,FALSE))</f>
        <v>417</v>
      </c>
      <c r="H20" s="297">
        <f ca="1">+IF(ISERROR(HLOOKUP($B20,INDIRECT("'Monthly Resource Report'!"&amp;'Wilson Validation'!$G$1047950&amp;":"&amp;'Wilson Validation'!$G$1047951),'Wilson Validation'!H$1047952,FALSE)),0,HLOOKUP($B20,INDIRECT("'Monthly Resource Report'!"&amp;'Wilson Validation'!$G$1047950&amp;":"&amp;'Wilson Validation'!$G$1047951),'Wilson Validation'!H$1047952,FALSE))</f>
        <v>2.6859991755866806</v>
      </c>
      <c r="I20" s="317">
        <f ca="1">+IF(ISERROR(HLOOKUP($B20,INDIRECT("'Monthly Resource Report'!"&amp;'Wilson Validation'!$G$1047950&amp;":"&amp;'Wilson Validation'!$G$1047951),'Wilson Validation'!I$1047952,FALSE)),0,HLOOKUP($B20,INDIRECT("'Monthly Resource Report'!"&amp;'Wilson Validation'!$G$1047950&amp;":"&amp;'Wilson Validation'!$G$1047951),'Wilson Validation'!I$1047952,FALSE))</f>
        <v>5.9340901487862294E-2</v>
      </c>
      <c r="J20" s="318">
        <f ca="1">+IF(ISERROR(HLOOKUP($B20,INDIRECT("'Monthly Resource Report'!"&amp;'Wilson Validation'!$G$1047950&amp;":"&amp;'Wilson Validation'!$G$1047951),'Wilson Validation'!J$1047952,FALSE)),0,HLOOKUP($B20,INDIRECT("'Monthly Resource Report'!"&amp;'Wilson Validation'!$G$1047950&amp;":"&amp;'Wilson Validation'!$G$1047951),'Wilson Validation'!J$1047952,FALSE))</f>
        <v>0.53125136754557445</v>
      </c>
    </row>
    <row r="21" spans="2:11">
      <c r="B21" s="301">
        <v>41821</v>
      </c>
      <c r="C21" s="294">
        <v>417</v>
      </c>
      <c r="D21" s="297">
        <v>2.6859999999999999</v>
      </c>
      <c r="E21" s="299">
        <v>0.06</v>
      </c>
      <c r="F21" s="295">
        <v>0.53</v>
      </c>
      <c r="G21" s="640">
        <f ca="1">+IF(ISERROR(HLOOKUP($B21,INDIRECT("'Monthly Resource Report'!"&amp;'Wilson Validation'!$G$1047950&amp;":"&amp;'Wilson Validation'!$G$1047951),'Wilson Validation'!G$1047952,FALSE)),0,HLOOKUP($B21,INDIRECT("'Monthly Resource Report'!"&amp;'Wilson Validation'!$G$1047950&amp;":"&amp;'Wilson Validation'!$G$1047951),'Wilson Validation'!G$1047952,FALSE))</f>
        <v>417</v>
      </c>
      <c r="H21" s="297">
        <f ca="1">+IF(ISERROR(HLOOKUP($B21,INDIRECT("'Monthly Resource Report'!"&amp;'Wilson Validation'!$G$1047950&amp;":"&amp;'Wilson Validation'!$G$1047951),'Wilson Validation'!H$1047952,FALSE)),0,HLOOKUP($B21,INDIRECT("'Monthly Resource Report'!"&amp;'Wilson Validation'!$G$1047950&amp;":"&amp;'Wilson Validation'!$G$1047951),'Wilson Validation'!H$1047952,FALSE))</f>
        <v>2.6859993962975404</v>
      </c>
      <c r="I21" s="317">
        <f ca="1">+IF(ISERROR(HLOOKUP($B21,INDIRECT("'Monthly Resource Report'!"&amp;'Wilson Validation'!$G$1047950&amp;":"&amp;'Wilson Validation'!$G$1047951),'Wilson Validation'!I$1047952,FALSE)),0,HLOOKUP($B21,INDIRECT("'Monthly Resource Report'!"&amp;'Wilson Validation'!$G$1047950&amp;":"&amp;'Wilson Validation'!$G$1047951),'Wilson Validation'!I$1047952,FALSE))</f>
        <v>5.9363384204202181E-2</v>
      </c>
      <c r="J21" s="318">
        <f ca="1">+IF(ISERROR(HLOOKUP($B21,INDIRECT("'Monthly Resource Report'!"&amp;'Wilson Validation'!$G$1047950&amp;":"&amp;'Wilson Validation'!$G$1047951),'Wilson Validation'!J$1047952,FALSE)),0,HLOOKUP($B21,INDIRECT("'Monthly Resource Report'!"&amp;'Wilson Validation'!$G$1047950&amp;":"&amp;'Wilson Validation'!$G$1047951),'Wilson Validation'!J$1047952,FALSE))</f>
        <v>0.53040320497703508</v>
      </c>
    </row>
    <row r="22" spans="2:11">
      <c r="B22" s="301">
        <v>41852</v>
      </c>
      <c r="C22" s="294">
        <v>417</v>
      </c>
      <c r="D22" s="297">
        <v>2.6859999999999999</v>
      </c>
      <c r="E22" s="299">
        <v>0.06</v>
      </c>
      <c r="F22" s="295">
        <v>0.53</v>
      </c>
      <c r="G22" s="640">
        <f ca="1">+IF(ISERROR(HLOOKUP($B22,INDIRECT("'Monthly Resource Report'!"&amp;'Wilson Validation'!$G$1047950&amp;":"&amp;'Wilson Validation'!$G$1047951),'Wilson Validation'!G$1047952,FALSE)),0,HLOOKUP($B22,INDIRECT("'Monthly Resource Report'!"&amp;'Wilson Validation'!$G$1047950&amp;":"&amp;'Wilson Validation'!$G$1047951),'Wilson Validation'!G$1047952,FALSE))</f>
        <v>417</v>
      </c>
      <c r="H22" s="297">
        <f ca="1">+IF(ISERROR(HLOOKUP($B22,INDIRECT("'Monthly Resource Report'!"&amp;'Wilson Validation'!$G$1047950&amp;":"&amp;'Wilson Validation'!$G$1047951),'Wilson Validation'!H$1047952,FALSE)),0,HLOOKUP($B22,INDIRECT("'Monthly Resource Report'!"&amp;'Wilson Validation'!$G$1047950&amp;":"&amp;'Wilson Validation'!$G$1047951),'Wilson Validation'!H$1047952,FALSE))</f>
        <v>2.6859997822455521</v>
      </c>
      <c r="I22" s="317">
        <f ca="1">+IF(ISERROR(HLOOKUP($B22,INDIRECT("'Monthly Resource Report'!"&amp;'Wilson Validation'!$G$1047950&amp;":"&amp;'Wilson Validation'!$G$1047951),'Wilson Validation'!I$1047952,FALSE)),0,HLOOKUP($B22,INDIRECT("'Monthly Resource Report'!"&amp;'Wilson Validation'!$G$1047950&amp;":"&amp;'Wilson Validation'!$G$1047951),'Wilson Validation'!I$1047952,FALSE))</f>
        <v>5.9371583525700655E-2</v>
      </c>
      <c r="J22" s="318">
        <f ca="1">+IF(ISERROR(HLOOKUP($B22,INDIRECT("'Monthly Resource Report'!"&amp;'Wilson Validation'!$G$1047950&amp;":"&amp;'Wilson Validation'!$G$1047951),'Wilson Validation'!J$1047952,FALSE)),0,HLOOKUP($B22,INDIRECT("'Monthly Resource Report'!"&amp;'Wilson Validation'!$G$1047950&amp;":"&amp;'Wilson Validation'!$G$1047951),'Wilson Validation'!J$1047952,FALSE))</f>
        <v>0.53080229665977852</v>
      </c>
    </row>
    <row r="23" spans="2:11">
      <c r="B23" s="301">
        <v>41883</v>
      </c>
      <c r="C23" s="294">
        <v>417</v>
      </c>
      <c r="D23" s="297">
        <v>2.6859999999999999</v>
      </c>
      <c r="E23" s="299">
        <v>0.06</v>
      </c>
      <c r="F23" s="295">
        <v>0.53</v>
      </c>
      <c r="G23" s="640">
        <f ca="1">+IF(ISERROR(HLOOKUP($B23,INDIRECT("'Monthly Resource Report'!"&amp;'Wilson Validation'!$G$1047950&amp;":"&amp;'Wilson Validation'!$G$1047951),'Wilson Validation'!G$1047952,FALSE)),0,HLOOKUP($B23,INDIRECT("'Monthly Resource Report'!"&amp;'Wilson Validation'!$G$1047950&amp;":"&amp;'Wilson Validation'!$G$1047951),'Wilson Validation'!G$1047952,FALSE))</f>
        <v>417</v>
      </c>
      <c r="H23" s="297">
        <f ca="1">+IF(ISERROR(HLOOKUP($B23,INDIRECT("'Monthly Resource Report'!"&amp;'Wilson Validation'!$G$1047950&amp;":"&amp;'Wilson Validation'!$G$1047951),'Wilson Validation'!H$1047952,FALSE)),0,HLOOKUP($B23,INDIRECT("'Monthly Resource Report'!"&amp;'Wilson Validation'!$G$1047950&amp;":"&amp;'Wilson Validation'!$G$1047951),'Wilson Validation'!H$1047952,FALSE))</f>
        <v>2.6859991116531079</v>
      </c>
      <c r="I23" s="317">
        <f ca="1">+IF(ISERROR(HLOOKUP($B23,INDIRECT("'Monthly Resource Report'!"&amp;'Wilson Validation'!$G$1047950&amp;":"&amp;'Wilson Validation'!$G$1047951),'Wilson Validation'!I$1047952,FALSE)),0,HLOOKUP($B23,INDIRECT("'Monthly Resource Report'!"&amp;'Wilson Validation'!$G$1047950&amp;":"&amp;'Wilson Validation'!$G$1047951),'Wilson Validation'!I$1047952,FALSE))</f>
        <v>5.9256758974070477E-2</v>
      </c>
      <c r="J23" s="318">
        <f ca="1">+IF(ISERROR(HLOOKUP($B23,INDIRECT("'Monthly Resource Report'!"&amp;'Wilson Validation'!$G$1047950&amp;":"&amp;'Wilson Validation'!$G$1047951),'Wilson Validation'!J$1047952,FALSE)),0,HLOOKUP($B23,INDIRECT("'Monthly Resource Report'!"&amp;'Wilson Validation'!$G$1047950&amp;":"&amp;'Wilson Validation'!$G$1047951),'Wilson Validation'!J$1047952,FALSE))</f>
        <v>0.53084731447768996</v>
      </c>
    </row>
    <row r="24" spans="2:11">
      <c r="B24" s="301">
        <v>41913</v>
      </c>
      <c r="C24" s="294">
        <v>417</v>
      </c>
      <c r="D24" s="297">
        <v>2.6859999999999999</v>
      </c>
      <c r="E24" s="299">
        <v>0.06</v>
      </c>
      <c r="F24" s="295">
        <v>0.53</v>
      </c>
      <c r="G24" s="640">
        <f ca="1">+IF(ISERROR(HLOOKUP($B24,INDIRECT("'Monthly Resource Report'!"&amp;'Wilson Validation'!$G$1047950&amp;":"&amp;'Wilson Validation'!$G$1047951),'Wilson Validation'!G$1047952,FALSE)),0,HLOOKUP($B24,INDIRECT("'Monthly Resource Report'!"&amp;'Wilson Validation'!$G$1047950&amp;":"&amp;'Wilson Validation'!$G$1047951),'Wilson Validation'!G$1047952,FALSE))</f>
        <v>417</v>
      </c>
      <c r="H24" s="297">
        <f ca="1">+IF(ISERROR(HLOOKUP($B24,INDIRECT("'Monthly Resource Report'!"&amp;'Wilson Validation'!$G$1047950&amp;":"&amp;'Wilson Validation'!$G$1047951),'Wilson Validation'!H$1047952,FALSE)),0,HLOOKUP($B24,INDIRECT("'Monthly Resource Report'!"&amp;'Wilson Validation'!$G$1047950&amp;":"&amp;'Wilson Validation'!$G$1047951),'Wilson Validation'!H$1047952,FALSE))</f>
        <v>2.6859998668682663</v>
      </c>
      <c r="I24" s="317">
        <f ca="1">+IF(ISERROR(HLOOKUP($B24,INDIRECT("'Monthly Resource Report'!"&amp;'Wilson Validation'!$G$1047950&amp;":"&amp;'Wilson Validation'!$G$1047951),'Wilson Validation'!I$1047952,FALSE)),0,HLOOKUP($B24,INDIRECT("'Monthly Resource Report'!"&amp;'Wilson Validation'!$G$1047950&amp;":"&amp;'Wilson Validation'!$G$1047951),'Wilson Validation'!I$1047952,FALSE))</f>
        <v>5.9388256610303482E-2</v>
      </c>
      <c r="J24" s="318">
        <f ca="1">+IF(ISERROR(HLOOKUP($B24,INDIRECT("'Monthly Resource Report'!"&amp;'Wilson Validation'!$G$1047950&amp;":"&amp;'Wilson Validation'!$G$1047951),'Wilson Validation'!J$1047952,FALSE)),0,HLOOKUP($B24,INDIRECT("'Monthly Resource Report'!"&amp;'Wilson Validation'!$G$1047950&amp;":"&amp;'Wilson Validation'!$G$1047951),'Wilson Validation'!J$1047952,FALSE))</f>
        <v>0.53148055005182449</v>
      </c>
    </row>
    <row r="25" spans="2:11">
      <c r="B25" s="301">
        <v>41944</v>
      </c>
      <c r="C25" s="294">
        <v>417</v>
      </c>
      <c r="D25" s="297">
        <v>2.6859999999999999</v>
      </c>
      <c r="E25" s="299">
        <v>0.06</v>
      </c>
      <c r="F25" s="295">
        <v>0.53</v>
      </c>
      <c r="G25" s="640">
        <f ca="1">+IF(ISERROR(HLOOKUP($B25,INDIRECT("'Monthly Resource Report'!"&amp;'Wilson Validation'!$G$1047950&amp;":"&amp;'Wilson Validation'!$G$1047951),'Wilson Validation'!G$1047952,FALSE)),0,HLOOKUP($B25,INDIRECT("'Monthly Resource Report'!"&amp;'Wilson Validation'!$G$1047950&amp;":"&amp;'Wilson Validation'!$G$1047951),'Wilson Validation'!G$1047952,FALSE))</f>
        <v>417</v>
      </c>
      <c r="H25" s="297">
        <f ca="1">+IF(ISERROR(HLOOKUP($B25,INDIRECT("'Monthly Resource Report'!"&amp;'Wilson Validation'!$G$1047950&amp;":"&amp;'Wilson Validation'!$G$1047951),'Wilson Validation'!H$1047952,FALSE)),0,HLOOKUP($B25,INDIRECT("'Monthly Resource Report'!"&amp;'Wilson Validation'!$G$1047950&amp;":"&amp;'Wilson Validation'!$G$1047951),'Wilson Validation'!H$1047952,FALSE))</f>
        <v>2.6859994510605207</v>
      </c>
      <c r="I25" s="317">
        <f ca="1">+IF(ISERROR(HLOOKUP($B25,INDIRECT("'Monthly Resource Report'!"&amp;'Wilson Validation'!$G$1047950&amp;":"&amp;'Wilson Validation'!$G$1047951),'Wilson Validation'!I$1047952,FALSE)),0,HLOOKUP($B25,INDIRECT("'Monthly Resource Report'!"&amp;'Wilson Validation'!$G$1047950&amp;":"&amp;'Wilson Validation'!$G$1047951),'Wilson Validation'!I$1047952,FALSE))</f>
        <v>5.9370545282371866E-2</v>
      </c>
      <c r="J25" s="318">
        <f ca="1">+IF(ISERROR(HLOOKUP($B25,INDIRECT("'Monthly Resource Report'!"&amp;'Wilson Validation'!$G$1047950&amp;":"&amp;'Wilson Validation'!$G$1047951),'Wilson Validation'!J$1047952,FALSE)),0,HLOOKUP($B25,INDIRECT("'Monthly Resource Report'!"&amp;'Wilson Validation'!$G$1047950&amp;":"&amp;'Wilson Validation'!$G$1047951),'Wilson Validation'!J$1047952,FALSE))</f>
        <v>0.53083142881545975</v>
      </c>
    </row>
    <row r="26" spans="2:11">
      <c r="B26" s="301">
        <v>41974</v>
      </c>
      <c r="C26" s="294">
        <v>417</v>
      </c>
      <c r="D26" s="297">
        <v>2.6859999999999999</v>
      </c>
      <c r="E26" s="299">
        <v>0.06</v>
      </c>
      <c r="F26" s="295">
        <v>0.53</v>
      </c>
      <c r="G26" s="640">
        <f ca="1">+IF(ISERROR(HLOOKUP($B26,INDIRECT("'Monthly Resource Report'!"&amp;'Wilson Validation'!$G$1047950&amp;":"&amp;'Wilson Validation'!$G$1047951),'Wilson Validation'!G$1047952,FALSE)),0,HLOOKUP($B26,INDIRECT("'Monthly Resource Report'!"&amp;'Wilson Validation'!$G$1047950&amp;":"&amp;'Wilson Validation'!$G$1047951),'Wilson Validation'!G$1047952,FALSE))</f>
        <v>417</v>
      </c>
      <c r="H26" s="297">
        <f ca="1">+IF(ISERROR(HLOOKUP($B26,INDIRECT("'Monthly Resource Report'!"&amp;'Wilson Validation'!$G$1047950&amp;":"&amp;'Wilson Validation'!$G$1047951),'Wilson Validation'!H$1047952,FALSE)),0,HLOOKUP($B26,INDIRECT("'Monthly Resource Report'!"&amp;'Wilson Validation'!$G$1047950&amp;":"&amp;'Wilson Validation'!$G$1047951),'Wilson Validation'!H$1047952,FALSE))</f>
        <v>2.6859994033559138</v>
      </c>
      <c r="I26" s="317">
        <f ca="1">+IF(ISERROR(HLOOKUP($B26,INDIRECT("'Monthly Resource Report'!"&amp;'Wilson Validation'!$G$1047950&amp;":"&amp;'Wilson Validation'!$G$1047951),'Wilson Validation'!I$1047952,FALSE)),0,HLOOKUP($B26,INDIRECT("'Monthly Resource Report'!"&amp;'Wilson Validation'!$G$1047950&amp;":"&amp;'Wilson Validation'!$G$1047951),'Wilson Validation'!I$1047952,FALSE))</f>
        <v>5.9424539049135951E-2</v>
      </c>
      <c r="J26" s="318">
        <f ca="1">+IF(ISERROR(HLOOKUP($B26,INDIRECT("'Monthly Resource Report'!"&amp;'Wilson Validation'!$G$1047950&amp;":"&amp;'Wilson Validation'!$G$1047951),'Wilson Validation'!J$1047952,FALSE)),0,HLOOKUP($B26,INDIRECT("'Monthly Resource Report'!"&amp;'Wilson Validation'!$G$1047950&amp;":"&amp;'Wilson Validation'!$G$1047951),'Wilson Validation'!J$1047952,FALSE))</f>
        <v>0.53080021834755287</v>
      </c>
    </row>
    <row r="27" spans="2:11">
      <c r="B27" s="301">
        <v>42005</v>
      </c>
      <c r="C27" s="294">
        <v>417</v>
      </c>
      <c r="D27" s="297">
        <v>2.6339999999999999</v>
      </c>
      <c r="E27" s="299">
        <v>0.06</v>
      </c>
      <c r="F27" s="295">
        <v>0.53</v>
      </c>
      <c r="G27" s="640">
        <f ca="1">+IF(ISERROR(HLOOKUP($B27,INDIRECT("'Monthly Resource Report'!"&amp;'Wilson Validation'!$G$1047950&amp;":"&amp;'Wilson Validation'!$G$1047951),'Wilson Validation'!G$1047952,FALSE)),0,HLOOKUP($B27,INDIRECT("'Monthly Resource Report'!"&amp;'Wilson Validation'!$G$1047950&amp;":"&amp;'Wilson Validation'!$G$1047951),'Wilson Validation'!G$1047952,FALSE))</f>
        <v>417</v>
      </c>
      <c r="H27" s="297">
        <f ca="1">+IF(ISERROR(HLOOKUP($B27,INDIRECT("'Monthly Resource Report'!"&amp;'Wilson Validation'!$G$1047950&amp;":"&amp;'Wilson Validation'!$G$1047951),'Wilson Validation'!H$1047952,FALSE)),0,HLOOKUP($B27,INDIRECT("'Monthly Resource Report'!"&amp;'Wilson Validation'!$G$1047950&amp;":"&amp;'Wilson Validation'!$G$1047951),'Wilson Validation'!H$1047952,FALSE))</f>
        <v>2.6339980521508259</v>
      </c>
      <c r="I27" s="317">
        <f ca="1">+IF(ISERROR(HLOOKUP($B27,INDIRECT("'Monthly Resource Report'!"&amp;'Wilson Validation'!$G$1047950&amp;":"&amp;'Wilson Validation'!$G$1047951),'Wilson Validation'!I$1047952,FALSE)),0,HLOOKUP($B27,INDIRECT("'Monthly Resource Report'!"&amp;'Wilson Validation'!$G$1047950&amp;":"&amp;'Wilson Validation'!$G$1047951),'Wilson Validation'!I$1047952,FALSE))</f>
        <v>5.9752969762979828E-2</v>
      </c>
      <c r="J27" s="318">
        <f ca="1">+IF(ISERROR(HLOOKUP($B27,INDIRECT("'Monthly Resource Report'!"&amp;'Wilson Validation'!$G$1047950&amp;":"&amp;'Wilson Validation'!$G$1047951),'Wilson Validation'!J$1047952,FALSE)),0,HLOOKUP($B27,INDIRECT("'Monthly Resource Report'!"&amp;'Wilson Validation'!$G$1047950&amp;":"&amp;'Wilson Validation'!$G$1047951),'Wilson Validation'!J$1047952,FALSE))</f>
        <v>0.53076378058681584</v>
      </c>
      <c r="K27" s="303"/>
    </row>
    <row r="28" spans="2:11">
      <c r="B28" s="301">
        <v>42036</v>
      </c>
      <c r="C28" s="294">
        <v>417</v>
      </c>
      <c r="D28" s="297">
        <v>2.6339999999999999</v>
      </c>
      <c r="E28" s="299">
        <v>0.06</v>
      </c>
      <c r="F28" s="295">
        <v>0.53</v>
      </c>
      <c r="G28" s="640">
        <f ca="1">+IF(ISERROR(HLOOKUP($B28,INDIRECT("'Monthly Resource Report'!"&amp;'Wilson Validation'!$G$1047950&amp;":"&amp;'Wilson Validation'!$G$1047951),'Wilson Validation'!G$1047952,FALSE)),0,HLOOKUP($B28,INDIRECT("'Monthly Resource Report'!"&amp;'Wilson Validation'!$G$1047950&amp;":"&amp;'Wilson Validation'!$G$1047951),'Wilson Validation'!G$1047952,FALSE))</f>
        <v>417</v>
      </c>
      <c r="H28" s="297">
        <f ca="1">+IF(ISERROR(HLOOKUP($B28,INDIRECT("'Monthly Resource Report'!"&amp;'Wilson Validation'!$G$1047950&amp;":"&amp;'Wilson Validation'!$G$1047951),'Wilson Validation'!H$1047952,FALSE)),0,HLOOKUP($B28,INDIRECT("'Monthly Resource Report'!"&amp;'Wilson Validation'!$G$1047950&amp;":"&amp;'Wilson Validation'!$G$1047951),'Wilson Validation'!H$1047952,FALSE))</f>
        <v>2.6339981864847002</v>
      </c>
      <c r="I28" s="317">
        <f ca="1">+IF(ISERROR(HLOOKUP($B28,INDIRECT("'Monthly Resource Report'!"&amp;'Wilson Validation'!$G$1047950&amp;":"&amp;'Wilson Validation'!$G$1047951),'Wilson Validation'!I$1047952,FALSE)),0,HLOOKUP($B28,INDIRECT("'Monthly Resource Report'!"&amp;'Wilson Validation'!$G$1047950&amp;":"&amp;'Wilson Validation'!$G$1047951),'Wilson Validation'!I$1047952,FALSE))</f>
        <v>5.977550484577028E-2</v>
      </c>
      <c r="J28" s="318">
        <f ca="1">+IF(ISERROR(HLOOKUP($B28,INDIRECT("'Monthly Resource Report'!"&amp;'Wilson Validation'!$G$1047950&amp;":"&amp;'Wilson Validation'!$G$1047951),'Wilson Validation'!J$1047952,FALSE)),0,HLOOKUP($B28,INDIRECT("'Monthly Resource Report'!"&amp;'Wilson Validation'!$G$1047950&amp;":"&amp;'Wilson Validation'!$G$1047951),'Wilson Validation'!J$1047952,FALSE))</f>
        <v>0.53041877378709679</v>
      </c>
    </row>
    <row r="29" spans="2:11">
      <c r="B29" s="301">
        <v>42064</v>
      </c>
      <c r="C29" s="294">
        <v>417</v>
      </c>
      <c r="D29" s="297">
        <v>2.6339999999999999</v>
      </c>
      <c r="E29" s="299">
        <v>0.06</v>
      </c>
      <c r="F29" s="295">
        <v>0.53</v>
      </c>
      <c r="G29" s="640">
        <f ca="1">+IF(ISERROR(HLOOKUP($B29,INDIRECT("'Monthly Resource Report'!"&amp;'Wilson Validation'!$G$1047950&amp;":"&amp;'Wilson Validation'!$G$1047951),'Wilson Validation'!G$1047952,FALSE)),0,HLOOKUP($B29,INDIRECT("'Monthly Resource Report'!"&amp;'Wilson Validation'!$G$1047950&amp;":"&amp;'Wilson Validation'!$G$1047951),'Wilson Validation'!G$1047952,FALSE))</f>
        <v>417</v>
      </c>
      <c r="H29" s="297">
        <f ca="1">+IF(ISERROR(HLOOKUP($B29,INDIRECT("'Monthly Resource Report'!"&amp;'Wilson Validation'!$G$1047950&amp;":"&amp;'Wilson Validation'!$G$1047951),'Wilson Validation'!H$1047952,FALSE)),0,HLOOKUP($B29,INDIRECT("'Monthly Resource Report'!"&amp;'Wilson Validation'!$G$1047950&amp;":"&amp;'Wilson Validation'!$G$1047951),'Wilson Validation'!H$1047952,FALSE))</f>
        <v>2.6339993288540748</v>
      </c>
      <c r="I29" s="317">
        <f ca="1">+IF(ISERROR(HLOOKUP($B29,INDIRECT("'Monthly Resource Report'!"&amp;'Wilson Validation'!$G$1047950&amp;":"&amp;'Wilson Validation'!$G$1047951),'Wilson Validation'!I$1047952,FALSE)),0,HLOOKUP($B29,INDIRECT("'Monthly Resource Report'!"&amp;'Wilson Validation'!$G$1047950&amp;":"&amp;'Wilson Validation'!$G$1047951),'Wilson Validation'!I$1047952,FALSE))</f>
        <v>5.9392325809330154E-2</v>
      </c>
      <c r="J29" s="318">
        <f ca="1">+IF(ISERROR(HLOOKUP($B29,INDIRECT("'Monthly Resource Report'!"&amp;'Wilson Validation'!$G$1047950&amp;":"&amp;'Wilson Validation'!$G$1047951),'Wilson Validation'!J$1047952,FALSE)),0,HLOOKUP($B29,INDIRECT("'Monthly Resource Report'!"&amp;'Wilson Validation'!$G$1047950&amp;":"&amp;'Wilson Validation'!$G$1047951),'Wilson Validation'!J$1047952,FALSE))</f>
        <v>0.53040007969132152</v>
      </c>
    </row>
    <row r="30" spans="2:11">
      <c r="B30" s="301">
        <v>42095</v>
      </c>
      <c r="C30" s="294">
        <v>417</v>
      </c>
      <c r="D30" s="297">
        <v>3.0249999999999999</v>
      </c>
      <c r="E30" s="299">
        <v>0.06</v>
      </c>
      <c r="F30" s="295">
        <v>0.53</v>
      </c>
      <c r="G30" s="640">
        <f ca="1">+IF(ISERROR(HLOOKUP($B30,INDIRECT("'Monthly Resource Report'!"&amp;'Wilson Validation'!$G$1047950&amp;":"&amp;'Wilson Validation'!$G$1047951),'Wilson Validation'!G$1047952,FALSE)),0,HLOOKUP($B30,INDIRECT("'Monthly Resource Report'!"&amp;'Wilson Validation'!$G$1047950&amp;":"&amp;'Wilson Validation'!$G$1047951),'Wilson Validation'!G$1047952,FALSE))</f>
        <v>417</v>
      </c>
      <c r="H30" s="297">
        <f ca="1">+IF(ISERROR(HLOOKUP($B30,INDIRECT("'Monthly Resource Report'!"&amp;'Wilson Validation'!$G$1047950&amp;":"&amp;'Wilson Validation'!$G$1047951),'Wilson Validation'!H$1047952,FALSE)),0,HLOOKUP($B30,INDIRECT("'Monthly Resource Report'!"&amp;'Wilson Validation'!$G$1047950&amp;":"&amp;'Wilson Validation'!$G$1047951),'Wilson Validation'!H$1047952,FALSE))</f>
        <v>3.0249971552398955</v>
      </c>
      <c r="I30" s="317">
        <f ca="1">+IF(ISERROR(HLOOKUP($B30,INDIRECT("'Monthly Resource Report'!"&amp;'Wilson Validation'!$G$1047950&amp;":"&amp;'Wilson Validation'!$G$1047951),'Wilson Validation'!I$1047952,FALSE)),0,HLOOKUP($B30,INDIRECT("'Monthly Resource Report'!"&amp;'Wilson Validation'!$G$1047950&amp;":"&amp;'Wilson Validation'!$G$1047951),'Wilson Validation'!I$1047952,FALSE))</f>
        <v>5.9363127995779509E-2</v>
      </c>
      <c r="J30" s="318">
        <f ca="1">+IF(ISERROR(HLOOKUP($B30,INDIRECT("'Monthly Resource Report'!"&amp;'Wilson Validation'!$G$1047950&amp;":"&amp;'Wilson Validation'!$G$1047951),'Wilson Validation'!J$1047952,FALSE)),0,HLOOKUP($B30,INDIRECT("'Monthly Resource Report'!"&amp;'Wilson Validation'!$G$1047950&amp;":"&amp;'Wilson Validation'!$G$1047951),'Wilson Validation'!J$1047952,FALSE))</f>
        <v>0.53041424852453067</v>
      </c>
    </row>
    <row r="31" spans="2:11">
      <c r="B31" s="301">
        <v>42125</v>
      </c>
      <c r="C31" s="294">
        <v>417</v>
      </c>
      <c r="D31" s="297">
        <v>3.0249999999999999</v>
      </c>
      <c r="E31" s="299">
        <v>0.06</v>
      </c>
      <c r="F31" s="295">
        <v>0.53</v>
      </c>
      <c r="G31" s="640">
        <f ca="1">+IF(ISERROR(HLOOKUP($B31,INDIRECT("'Monthly Resource Report'!"&amp;'Wilson Validation'!$G$1047950&amp;":"&amp;'Wilson Validation'!$G$1047951),'Wilson Validation'!G$1047952,FALSE)),0,HLOOKUP($B31,INDIRECT("'Monthly Resource Report'!"&amp;'Wilson Validation'!$G$1047950&amp;":"&amp;'Wilson Validation'!$G$1047951),'Wilson Validation'!G$1047952,FALSE))</f>
        <v>417</v>
      </c>
      <c r="H31" s="297">
        <f ca="1">+IF(ISERROR(HLOOKUP($B31,INDIRECT("'Monthly Resource Report'!"&amp;'Wilson Validation'!$G$1047950&amp;":"&amp;'Wilson Validation'!$G$1047951),'Wilson Validation'!H$1047952,FALSE)),0,HLOOKUP($B31,INDIRECT("'Monthly Resource Report'!"&amp;'Wilson Validation'!$G$1047950&amp;":"&amp;'Wilson Validation'!$G$1047951),'Wilson Validation'!H$1047952,FALSE))</f>
        <v>3.0249968315478459</v>
      </c>
      <c r="I31" s="317">
        <f ca="1">+IF(ISERROR(HLOOKUP($B31,INDIRECT("'Monthly Resource Report'!"&amp;'Wilson Validation'!$G$1047950&amp;":"&amp;'Wilson Validation'!$G$1047951),'Wilson Validation'!I$1047952,FALSE)),0,HLOOKUP($B31,INDIRECT("'Monthly Resource Report'!"&amp;'Wilson Validation'!$G$1047950&amp;":"&amp;'Wilson Validation'!$G$1047951),'Wilson Validation'!I$1047952,FALSE))</f>
        <v>5.9381606700801323E-2</v>
      </c>
      <c r="J31" s="318">
        <f ca="1">+IF(ISERROR(HLOOKUP($B31,INDIRECT("'Monthly Resource Report'!"&amp;'Wilson Validation'!$G$1047950&amp;":"&amp;'Wilson Validation'!$G$1047951),'Wilson Validation'!J$1047952,FALSE)),0,HLOOKUP($B31,INDIRECT("'Monthly Resource Report'!"&amp;'Wilson Validation'!$G$1047950&amp;":"&amp;'Wilson Validation'!$G$1047951),'Wilson Validation'!J$1047952,FALSE))</f>
        <v>0.53079984833692084</v>
      </c>
    </row>
    <row r="32" spans="2:11">
      <c r="B32" s="301">
        <v>42156</v>
      </c>
      <c r="C32" s="294">
        <v>417</v>
      </c>
      <c r="D32" s="297">
        <v>3.0249999999999999</v>
      </c>
      <c r="E32" s="299">
        <v>0.06</v>
      </c>
      <c r="F32" s="295">
        <v>0.53</v>
      </c>
      <c r="G32" s="640">
        <f ca="1">+IF(ISERROR(HLOOKUP($B32,INDIRECT("'Monthly Resource Report'!"&amp;'Wilson Validation'!$G$1047950&amp;":"&amp;'Wilson Validation'!$G$1047951),'Wilson Validation'!G$1047952,FALSE)),0,HLOOKUP($B32,INDIRECT("'Monthly Resource Report'!"&amp;'Wilson Validation'!$G$1047950&amp;":"&amp;'Wilson Validation'!$G$1047951),'Wilson Validation'!G$1047952,FALSE))</f>
        <v>417</v>
      </c>
      <c r="H32" s="297">
        <f ca="1">+IF(ISERROR(HLOOKUP($B32,INDIRECT("'Monthly Resource Report'!"&amp;'Wilson Validation'!$G$1047950&amp;":"&amp;'Wilson Validation'!$G$1047951),'Wilson Validation'!H$1047952,FALSE)),0,HLOOKUP($B32,INDIRECT("'Monthly Resource Report'!"&amp;'Wilson Validation'!$G$1047950&amp;":"&amp;'Wilson Validation'!$G$1047951),'Wilson Validation'!H$1047952,FALSE))</f>
        <v>3.024997034513059</v>
      </c>
      <c r="I32" s="317">
        <f ca="1">+IF(ISERROR(HLOOKUP($B32,INDIRECT("'Monthly Resource Report'!"&amp;'Wilson Validation'!$G$1047950&amp;":"&amp;'Wilson Validation'!$G$1047951),'Wilson Validation'!I$1047952,FALSE)),0,HLOOKUP($B32,INDIRECT("'Monthly Resource Report'!"&amp;'Wilson Validation'!$G$1047950&amp;":"&amp;'Wilson Validation'!$G$1047951),'Wilson Validation'!I$1047952,FALSE))</f>
        <v>5.9332860518937811E-2</v>
      </c>
      <c r="J32" s="318">
        <f ca="1">+IF(ISERROR(HLOOKUP($B32,INDIRECT("'Monthly Resource Report'!"&amp;'Wilson Validation'!$G$1047950&amp;":"&amp;'Wilson Validation'!$G$1047951),'Wilson Validation'!J$1047952,FALSE)),0,HLOOKUP($B32,INDIRECT("'Monthly Resource Report'!"&amp;'Wilson Validation'!$G$1047950&amp;":"&amp;'Wilson Validation'!$G$1047951),'Wilson Validation'!J$1047952,FALSE))</f>
        <v>0.53041475101175306</v>
      </c>
    </row>
    <row r="33" spans="2:10">
      <c r="B33" s="301">
        <v>42186</v>
      </c>
      <c r="C33" s="294">
        <v>417</v>
      </c>
      <c r="D33" s="297">
        <v>3.0249999999999999</v>
      </c>
      <c r="E33" s="299">
        <v>0.06</v>
      </c>
      <c r="F33" s="295">
        <v>0.53</v>
      </c>
      <c r="G33" s="640">
        <f ca="1">+IF(ISERROR(HLOOKUP($B33,INDIRECT("'Monthly Resource Report'!"&amp;'Wilson Validation'!$G$1047950&amp;":"&amp;'Wilson Validation'!$G$1047951),'Wilson Validation'!G$1047952,FALSE)),0,HLOOKUP($B33,INDIRECT("'Monthly Resource Report'!"&amp;'Wilson Validation'!$G$1047950&amp;":"&amp;'Wilson Validation'!$G$1047951),'Wilson Validation'!G$1047952,FALSE))</f>
        <v>417</v>
      </c>
      <c r="H33" s="297">
        <f ca="1">+IF(ISERROR(HLOOKUP($B33,INDIRECT("'Monthly Resource Report'!"&amp;'Wilson Validation'!$G$1047950&amp;":"&amp;'Wilson Validation'!$G$1047951),'Wilson Validation'!H$1047952,FALSE)),0,HLOOKUP($B33,INDIRECT("'Monthly Resource Report'!"&amp;'Wilson Validation'!$G$1047950&amp;":"&amp;'Wilson Validation'!$G$1047951),'Wilson Validation'!H$1047952,FALSE))</f>
        <v>3.0249969458228145</v>
      </c>
      <c r="I33" s="317">
        <f ca="1">+IF(ISERROR(HLOOKUP($B33,INDIRECT("'Monthly Resource Report'!"&amp;'Wilson Validation'!$G$1047950&amp;":"&amp;'Wilson Validation'!$G$1047951),'Wilson Validation'!I$1047952,FALSE)),0,HLOOKUP($B33,INDIRECT("'Monthly Resource Report'!"&amp;'Wilson Validation'!$G$1047950&amp;":"&amp;'Wilson Validation'!$G$1047951),'Wilson Validation'!I$1047952,FALSE))</f>
        <v>5.9383293832154398E-2</v>
      </c>
      <c r="J33" s="318">
        <f ca="1">+IF(ISERROR(HLOOKUP($B33,INDIRECT("'Monthly Resource Report'!"&amp;'Wilson Validation'!$G$1047950&amp;":"&amp;'Wilson Validation'!$G$1047951),'Wilson Validation'!J$1047952,FALSE)),0,HLOOKUP($B33,INDIRECT("'Monthly Resource Report'!"&amp;'Wilson Validation'!$G$1047950&amp;":"&amp;'Wilson Validation'!$G$1047951),'Wilson Validation'!J$1047952,FALSE))</f>
        <v>0.5307982896468586</v>
      </c>
    </row>
    <row r="34" spans="2:10">
      <c r="B34" s="301">
        <v>42217</v>
      </c>
      <c r="C34" s="294">
        <v>417</v>
      </c>
      <c r="D34" s="297">
        <v>3.0249999999999999</v>
      </c>
      <c r="E34" s="299">
        <v>0.06</v>
      </c>
      <c r="F34" s="295">
        <v>0.53</v>
      </c>
      <c r="G34" s="640">
        <f ca="1">+IF(ISERROR(HLOOKUP($B34,INDIRECT("'Monthly Resource Report'!"&amp;'Wilson Validation'!$G$1047950&amp;":"&amp;'Wilson Validation'!$G$1047951),'Wilson Validation'!G$1047952,FALSE)),0,HLOOKUP($B34,INDIRECT("'Monthly Resource Report'!"&amp;'Wilson Validation'!$G$1047950&amp;":"&amp;'Wilson Validation'!$G$1047951),'Wilson Validation'!G$1047952,FALSE))</f>
        <v>417</v>
      </c>
      <c r="H34" s="297">
        <f ca="1">+IF(ISERROR(HLOOKUP($B34,INDIRECT("'Monthly Resource Report'!"&amp;'Wilson Validation'!$G$1047950&amp;":"&amp;'Wilson Validation'!$G$1047951),'Wilson Validation'!H$1047952,FALSE)),0,HLOOKUP($B34,INDIRECT("'Monthly Resource Report'!"&amp;'Wilson Validation'!$G$1047950&amp;":"&amp;'Wilson Validation'!$G$1047951),'Wilson Validation'!H$1047952,FALSE))</f>
        <v>3.0249974700039299</v>
      </c>
      <c r="I34" s="317">
        <f ca="1">+IF(ISERROR(HLOOKUP($B34,INDIRECT("'Monthly Resource Report'!"&amp;'Wilson Validation'!$G$1047950&amp;":"&amp;'Wilson Validation'!$G$1047951),'Wilson Validation'!I$1047952,FALSE)),0,HLOOKUP($B34,INDIRECT("'Monthly Resource Report'!"&amp;'Wilson Validation'!$G$1047950&amp;":"&amp;'Wilson Validation'!$G$1047951),'Wilson Validation'!I$1047952,FALSE))</f>
        <v>5.935328570328955E-2</v>
      </c>
      <c r="J34" s="318">
        <f ca="1">+IF(ISERROR(HLOOKUP($B34,INDIRECT("'Monthly Resource Report'!"&amp;'Wilson Validation'!$G$1047950&amp;":"&amp;'Wilson Validation'!$G$1047951),'Wilson Validation'!J$1047952,FALSE)),0,HLOOKUP($B34,INDIRECT("'Monthly Resource Report'!"&amp;'Wilson Validation'!$G$1047950&amp;":"&amp;'Wilson Validation'!$G$1047951),'Wilson Validation'!J$1047952,FALSE))</f>
        <v>0.53079975088694042</v>
      </c>
    </row>
    <row r="35" spans="2:10">
      <c r="B35" s="301">
        <v>42248</v>
      </c>
      <c r="C35" s="294">
        <v>417</v>
      </c>
      <c r="D35" s="297">
        <v>3.0249999999999999</v>
      </c>
      <c r="E35" s="299">
        <v>0.06</v>
      </c>
      <c r="F35" s="295">
        <v>0.53</v>
      </c>
      <c r="G35" s="640">
        <f ca="1">+IF(ISERROR(HLOOKUP($B35,INDIRECT("'Monthly Resource Report'!"&amp;'Wilson Validation'!$G$1047950&amp;":"&amp;'Wilson Validation'!$G$1047951),'Wilson Validation'!G$1047952,FALSE)),0,HLOOKUP($B35,INDIRECT("'Monthly Resource Report'!"&amp;'Wilson Validation'!$G$1047950&amp;":"&amp;'Wilson Validation'!$G$1047951),'Wilson Validation'!G$1047952,FALSE))</f>
        <v>417</v>
      </c>
      <c r="H35" s="297">
        <f ca="1">+IF(ISERROR(HLOOKUP($B35,INDIRECT("'Monthly Resource Report'!"&amp;'Wilson Validation'!$G$1047950&amp;":"&amp;'Wilson Validation'!$G$1047951),'Wilson Validation'!H$1047952,FALSE)),0,HLOOKUP($B35,INDIRECT("'Monthly Resource Report'!"&amp;'Wilson Validation'!$G$1047950&amp;":"&amp;'Wilson Validation'!$G$1047951),'Wilson Validation'!H$1047952,FALSE))</f>
        <v>3.0249972742282174</v>
      </c>
      <c r="I35" s="317">
        <f ca="1">+IF(ISERROR(HLOOKUP($B35,INDIRECT("'Monthly Resource Report'!"&amp;'Wilson Validation'!$G$1047950&amp;":"&amp;'Wilson Validation'!$G$1047951),'Wilson Validation'!I$1047952,FALSE)),0,HLOOKUP($B35,INDIRECT("'Monthly Resource Report'!"&amp;'Wilson Validation'!$G$1047950&amp;":"&amp;'Wilson Validation'!$G$1047951),'Wilson Validation'!I$1047952,FALSE))</f>
        <v>5.9225224310663557E-2</v>
      </c>
      <c r="J35" s="318">
        <f ca="1">+IF(ISERROR(HLOOKUP($B35,INDIRECT("'Monthly Resource Report'!"&amp;'Wilson Validation'!$G$1047950&amp;":"&amp;'Wilson Validation'!$G$1047951),'Wilson Validation'!J$1047952,FALSE)),0,HLOOKUP($B35,INDIRECT("'Monthly Resource Report'!"&amp;'Wilson Validation'!$G$1047950&amp;":"&amp;'Wilson Validation'!$G$1047951),'Wilson Validation'!J$1047952,FALSE))</f>
        <v>0.53042290385298663</v>
      </c>
    </row>
    <row r="36" spans="2:10">
      <c r="B36" s="301">
        <v>42278</v>
      </c>
      <c r="C36" s="294">
        <v>417</v>
      </c>
      <c r="D36" s="297">
        <v>3.0249999999999999</v>
      </c>
      <c r="E36" s="299">
        <v>0.06</v>
      </c>
      <c r="F36" s="295">
        <v>0.53</v>
      </c>
      <c r="G36" s="640">
        <f ca="1">+IF(ISERROR(HLOOKUP($B36,INDIRECT("'Monthly Resource Report'!"&amp;'Wilson Validation'!$G$1047950&amp;":"&amp;'Wilson Validation'!$G$1047951),'Wilson Validation'!G$1047952,FALSE)),0,HLOOKUP($B36,INDIRECT("'Monthly Resource Report'!"&amp;'Wilson Validation'!$G$1047950&amp;":"&amp;'Wilson Validation'!$G$1047951),'Wilson Validation'!G$1047952,FALSE))</f>
        <v>417</v>
      </c>
      <c r="H36" s="297">
        <f ca="1">+IF(ISERROR(HLOOKUP($B36,INDIRECT("'Monthly Resource Report'!"&amp;'Wilson Validation'!$G$1047950&amp;":"&amp;'Wilson Validation'!$G$1047951),'Wilson Validation'!H$1047952,FALSE)),0,HLOOKUP($B36,INDIRECT("'Monthly Resource Report'!"&amp;'Wilson Validation'!$G$1047950&amp;":"&amp;'Wilson Validation'!$G$1047951),'Wilson Validation'!H$1047952,FALSE))</f>
        <v>3.0249981079934409</v>
      </c>
      <c r="I36" s="317">
        <f ca="1">+IF(ISERROR(HLOOKUP($B36,INDIRECT("'Monthly Resource Report'!"&amp;'Wilson Validation'!$G$1047950&amp;":"&amp;'Wilson Validation'!$G$1047951),'Wilson Validation'!I$1047952,FALSE)),0,HLOOKUP($B36,INDIRECT("'Monthly Resource Report'!"&amp;'Wilson Validation'!$G$1047950&amp;":"&amp;'Wilson Validation'!$G$1047951),'Wilson Validation'!I$1047952,FALSE))</f>
        <v>5.9343831736143521E-2</v>
      </c>
      <c r="J36" s="318">
        <f ca="1">+IF(ISERROR(HLOOKUP($B36,INDIRECT("'Monthly Resource Report'!"&amp;'Wilson Validation'!$G$1047950&amp;":"&amp;'Wilson Validation'!$G$1047951),'Wilson Validation'!J$1047952,FALSE)),0,HLOOKUP($B36,INDIRECT("'Monthly Resource Report'!"&amp;'Wilson Validation'!$G$1047950&amp;":"&amp;'Wilson Validation'!$G$1047951),'Wilson Validation'!J$1047952,FALSE))</f>
        <v>0.5335518390293138</v>
      </c>
    </row>
    <row r="37" spans="2:10">
      <c r="B37" s="301">
        <v>42309</v>
      </c>
      <c r="C37" s="294">
        <v>417</v>
      </c>
      <c r="D37" s="297">
        <v>3.0249999999999999</v>
      </c>
      <c r="E37" s="299">
        <v>0.06</v>
      </c>
      <c r="F37" s="295">
        <v>0.53</v>
      </c>
      <c r="G37" s="640">
        <f ca="1">+IF(ISERROR(HLOOKUP($B37,INDIRECT("'Monthly Resource Report'!"&amp;'Wilson Validation'!$G$1047950&amp;":"&amp;'Wilson Validation'!$G$1047951),'Wilson Validation'!G$1047952,FALSE)),0,HLOOKUP($B37,INDIRECT("'Monthly Resource Report'!"&amp;'Wilson Validation'!$G$1047950&amp;":"&amp;'Wilson Validation'!$G$1047951),'Wilson Validation'!G$1047952,FALSE))</f>
        <v>417</v>
      </c>
      <c r="H37" s="297">
        <f ca="1">+IF(ISERROR(HLOOKUP($B37,INDIRECT("'Monthly Resource Report'!"&amp;'Wilson Validation'!$G$1047950&amp;":"&amp;'Wilson Validation'!$G$1047951),'Wilson Validation'!H$1047952,FALSE)),0,HLOOKUP($B37,INDIRECT("'Monthly Resource Report'!"&amp;'Wilson Validation'!$G$1047950&amp;":"&amp;'Wilson Validation'!$G$1047951),'Wilson Validation'!H$1047952,FALSE))</f>
        <v>3.0249972350007335</v>
      </c>
      <c r="I37" s="317">
        <f ca="1">+IF(ISERROR(HLOOKUP($B37,INDIRECT("'Monthly Resource Report'!"&amp;'Wilson Validation'!$G$1047950&amp;":"&amp;'Wilson Validation'!$G$1047951),'Wilson Validation'!I$1047952,FALSE)),0,HLOOKUP($B37,INDIRECT("'Monthly Resource Report'!"&amp;'Wilson Validation'!$G$1047950&amp;":"&amp;'Wilson Validation'!$G$1047951),'Wilson Validation'!I$1047952,FALSE))</f>
        <v>5.9361997677241367E-2</v>
      </c>
      <c r="J37" s="318">
        <f ca="1">+IF(ISERROR(HLOOKUP($B37,INDIRECT("'Monthly Resource Report'!"&amp;'Wilson Validation'!$G$1047950&amp;":"&amp;'Wilson Validation'!$G$1047951),'Wilson Validation'!J$1047952,FALSE)),0,HLOOKUP($B37,INDIRECT("'Monthly Resource Report'!"&amp;'Wilson Validation'!$G$1047950&amp;":"&amp;'Wilson Validation'!$G$1047951),'Wilson Validation'!J$1047952,FALSE))</f>
        <v>0.53083158030084543</v>
      </c>
    </row>
    <row r="38" spans="2:10">
      <c r="B38" s="301">
        <v>42339</v>
      </c>
      <c r="C38" s="294">
        <v>417</v>
      </c>
      <c r="D38" s="297">
        <v>3.0249999999999999</v>
      </c>
      <c r="E38" s="299">
        <v>0.06</v>
      </c>
      <c r="F38" s="295">
        <v>0.53</v>
      </c>
      <c r="G38" s="640">
        <f ca="1">+IF(ISERROR(HLOOKUP($B38,INDIRECT("'Monthly Resource Report'!"&amp;'Wilson Validation'!$G$1047950&amp;":"&amp;'Wilson Validation'!$G$1047951),'Wilson Validation'!G$1047952,FALSE)),0,HLOOKUP($B38,INDIRECT("'Monthly Resource Report'!"&amp;'Wilson Validation'!$G$1047950&amp;":"&amp;'Wilson Validation'!$G$1047951),'Wilson Validation'!G$1047952,FALSE))</f>
        <v>417</v>
      </c>
      <c r="H38" s="297">
        <f ca="1">+IF(ISERROR(HLOOKUP($B38,INDIRECT("'Monthly Resource Report'!"&amp;'Wilson Validation'!$G$1047950&amp;":"&amp;'Wilson Validation'!$G$1047951),'Wilson Validation'!H$1047952,FALSE)),0,HLOOKUP($B38,INDIRECT("'Monthly Resource Report'!"&amp;'Wilson Validation'!$G$1047950&amp;":"&amp;'Wilson Validation'!$G$1047951),'Wilson Validation'!H$1047952,FALSE))</f>
        <v>3.0249970272458078</v>
      </c>
      <c r="I38" s="317">
        <f ca="1">+IF(ISERROR(HLOOKUP($B38,INDIRECT("'Monthly Resource Report'!"&amp;'Wilson Validation'!$G$1047950&amp;":"&amp;'Wilson Validation'!$G$1047951),'Wilson Validation'!I$1047952,FALSE)),0,HLOOKUP($B38,INDIRECT("'Monthly Resource Report'!"&amp;'Wilson Validation'!$G$1047950&amp;":"&amp;'Wilson Validation'!$G$1047951),'Wilson Validation'!I$1047952,FALSE))</f>
        <v>5.9320565481954114E-2</v>
      </c>
      <c r="J38" s="318">
        <f ca="1">+IF(ISERROR(HLOOKUP($B38,INDIRECT("'Monthly Resource Report'!"&amp;'Wilson Validation'!$G$1047950&amp;":"&amp;'Wilson Validation'!$G$1047951),'Wilson Validation'!J$1047952,FALSE)),0,HLOOKUP($B38,INDIRECT("'Monthly Resource Report'!"&amp;'Wilson Validation'!$G$1047950&amp;":"&amp;'Wilson Validation'!$G$1047951),'Wilson Validation'!J$1047952,FALSE))</f>
        <v>0.53080624022263312</v>
      </c>
    </row>
    <row r="39" spans="2:10">
      <c r="B39" s="301">
        <v>42370</v>
      </c>
      <c r="C39" s="294">
        <v>417</v>
      </c>
      <c r="D39" s="297">
        <v>3.137</v>
      </c>
      <c r="E39" s="299">
        <v>0.06</v>
      </c>
      <c r="F39" s="295">
        <v>0.53</v>
      </c>
      <c r="G39" s="640">
        <f ca="1">+IF(ISERROR(HLOOKUP($B39,INDIRECT("'Monthly Resource Report'!"&amp;'Wilson Validation'!$G$1047950&amp;":"&amp;'Wilson Validation'!$G$1047951),'Wilson Validation'!G$1047952,FALSE)),0,HLOOKUP($B39,INDIRECT("'Monthly Resource Report'!"&amp;'Wilson Validation'!$G$1047950&amp;":"&amp;'Wilson Validation'!$G$1047951),'Wilson Validation'!G$1047952,FALSE))</f>
        <v>417</v>
      </c>
      <c r="H39" s="297">
        <f ca="1">+IF(ISERROR(HLOOKUP($B39,INDIRECT("'Monthly Resource Report'!"&amp;'Wilson Validation'!$G$1047950&amp;":"&amp;'Wilson Validation'!$G$1047951),'Wilson Validation'!H$1047952,FALSE)),0,HLOOKUP($B39,INDIRECT("'Monthly Resource Report'!"&amp;'Wilson Validation'!$G$1047950&amp;":"&amp;'Wilson Validation'!$G$1047951),'Wilson Validation'!H$1047952,FALSE))</f>
        <v>3.1369995098864387</v>
      </c>
      <c r="I39" s="317">
        <f ca="1">+IF(ISERROR(HLOOKUP($B39,INDIRECT("'Monthly Resource Report'!"&amp;'Wilson Validation'!$G$1047950&amp;":"&amp;'Wilson Validation'!$G$1047951),'Wilson Validation'!I$1047952,FALSE)),0,HLOOKUP($B39,INDIRECT("'Monthly Resource Report'!"&amp;'Wilson Validation'!$G$1047950&amp;":"&amp;'Wilson Validation'!$G$1047951),'Wilson Validation'!I$1047952,FALSE))</f>
        <v>5.9767222918640457E-2</v>
      </c>
      <c r="J39" s="318">
        <f ca="1">+IF(ISERROR(HLOOKUP($B39,INDIRECT("'Monthly Resource Report'!"&amp;'Wilson Validation'!$G$1047950&amp;":"&amp;'Wilson Validation'!$G$1047951),'Wilson Validation'!J$1047952,FALSE)),0,HLOOKUP($B39,INDIRECT("'Monthly Resource Report'!"&amp;'Wilson Validation'!$G$1047950&amp;":"&amp;'Wilson Validation'!$G$1047951),'Wilson Validation'!J$1047952,FALSE))</f>
        <v>0.53076079993220637</v>
      </c>
    </row>
    <row r="40" spans="2:10">
      <c r="B40" s="301">
        <v>42401</v>
      </c>
      <c r="C40" s="294">
        <v>417</v>
      </c>
      <c r="D40" s="297">
        <v>3.137</v>
      </c>
      <c r="E40" s="299">
        <v>0.06</v>
      </c>
      <c r="F40" s="295">
        <v>0.53</v>
      </c>
      <c r="G40" s="640">
        <f ca="1">+IF(ISERROR(HLOOKUP($B40,INDIRECT("'Monthly Resource Report'!"&amp;'Wilson Validation'!$G$1047950&amp;":"&amp;'Wilson Validation'!$G$1047951),'Wilson Validation'!G$1047952,FALSE)),0,HLOOKUP($B40,INDIRECT("'Monthly Resource Report'!"&amp;'Wilson Validation'!$G$1047950&amp;":"&amp;'Wilson Validation'!$G$1047951),'Wilson Validation'!G$1047952,FALSE))</f>
        <v>417</v>
      </c>
      <c r="H40" s="297">
        <f ca="1">+IF(ISERROR(HLOOKUP($B40,INDIRECT("'Monthly Resource Report'!"&amp;'Wilson Validation'!$G$1047950&amp;":"&amp;'Wilson Validation'!$G$1047951),'Wilson Validation'!H$1047952,FALSE)),0,HLOOKUP($B40,INDIRECT("'Monthly Resource Report'!"&amp;'Wilson Validation'!$G$1047950&amp;":"&amp;'Wilson Validation'!$G$1047951),'Wilson Validation'!H$1047952,FALSE))</f>
        <v>3.1369983595806721</v>
      </c>
      <c r="I40" s="317">
        <f ca="1">+IF(ISERROR(HLOOKUP($B40,INDIRECT("'Monthly Resource Report'!"&amp;'Wilson Validation'!$G$1047950&amp;":"&amp;'Wilson Validation'!$G$1047951),'Wilson Validation'!I$1047952,FALSE)),0,HLOOKUP($B40,INDIRECT("'Monthly Resource Report'!"&amp;'Wilson Validation'!$G$1047950&amp;":"&amp;'Wilson Validation'!$G$1047951),'Wilson Validation'!I$1047952,FALSE))</f>
        <v>5.9791265493221009E-2</v>
      </c>
      <c r="J40" s="318">
        <f ca="1">+IF(ISERROR(HLOOKUP($B40,INDIRECT("'Monthly Resource Report'!"&amp;'Wilson Validation'!$G$1047950&amp;":"&amp;'Wilson Validation'!$G$1047951),'Wilson Validation'!J$1047952,FALSE)),0,HLOOKUP($B40,INDIRECT("'Monthly Resource Report'!"&amp;'Wilson Validation'!$G$1047950&amp;":"&amp;'Wilson Validation'!$G$1047951),'Wilson Validation'!J$1047952,FALSE))</f>
        <v>0.53040297049673202</v>
      </c>
    </row>
    <row r="41" spans="2:10">
      <c r="B41" s="301">
        <v>42430</v>
      </c>
      <c r="C41" s="294">
        <v>417</v>
      </c>
      <c r="D41" s="297">
        <v>3.137</v>
      </c>
      <c r="E41" s="299">
        <v>0.06</v>
      </c>
      <c r="F41" s="295">
        <v>0.53</v>
      </c>
      <c r="G41" s="640">
        <f ca="1">+IF(ISERROR(HLOOKUP($B41,INDIRECT("'Monthly Resource Report'!"&amp;'Wilson Validation'!$G$1047950&amp;":"&amp;'Wilson Validation'!$G$1047951),'Wilson Validation'!G$1047952,FALSE)),0,HLOOKUP($B41,INDIRECT("'Monthly Resource Report'!"&amp;'Wilson Validation'!$G$1047950&amp;":"&amp;'Wilson Validation'!$G$1047951),'Wilson Validation'!G$1047952,FALSE))</f>
        <v>417</v>
      </c>
      <c r="H41" s="297">
        <f ca="1">+IF(ISERROR(HLOOKUP($B41,INDIRECT("'Monthly Resource Report'!"&amp;'Wilson Validation'!$G$1047950&amp;":"&amp;'Wilson Validation'!$G$1047951),'Wilson Validation'!H$1047952,FALSE)),0,HLOOKUP($B41,INDIRECT("'Monthly Resource Report'!"&amp;'Wilson Validation'!$G$1047950&amp;":"&amp;'Wilson Validation'!$G$1047951),'Wilson Validation'!H$1047952,FALSE))</f>
        <v>3.1369987340502536</v>
      </c>
      <c r="I41" s="317">
        <f ca="1">+IF(ISERROR(HLOOKUP($B41,INDIRECT("'Monthly Resource Report'!"&amp;'Wilson Validation'!$G$1047950&amp;":"&amp;'Wilson Validation'!$G$1047951),'Wilson Validation'!I$1047952,FALSE)),0,HLOOKUP($B41,INDIRECT("'Monthly Resource Report'!"&amp;'Wilson Validation'!$G$1047950&amp;":"&amp;'Wilson Validation'!$G$1047951),'Wilson Validation'!I$1047952,FALSE))</f>
        <v>5.9443906817940061E-2</v>
      </c>
      <c r="J41" s="318">
        <f ca="1">+IF(ISERROR(HLOOKUP($B41,INDIRECT("'Monthly Resource Report'!"&amp;'Wilson Validation'!$G$1047950&amp;":"&amp;'Wilson Validation'!$G$1047951),'Wilson Validation'!J$1047952,FALSE)),0,HLOOKUP($B41,INDIRECT("'Monthly Resource Report'!"&amp;'Wilson Validation'!$G$1047950&amp;":"&amp;'Wilson Validation'!$G$1047951),'Wilson Validation'!J$1047952,FALSE))</f>
        <v>0.53079562092402</v>
      </c>
    </row>
    <row r="42" spans="2:10">
      <c r="B42" s="301">
        <v>42461</v>
      </c>
      <c r="C42" s="294">
        <v>417</v>
      </c>
      <c r="D42" s="297">
        <v>3.137</v>
      </c>
      <c r="E42" s="299">
        <v>0.06</v>
      </c>
      <c r="F42" s="295">
        <v>0.53</v>
      </c>
      <c r="G42" s="640">
        <f ca="1">+IF(ISERROR(HLOOKUP($B42,INDIRECT("'Monthly Resource Report'!"&amp;'Wilson Validation'!$G$1047950&amp;":"&amp;'Wilson Validation'!$G$1047951),'Wilson Validation'!G$1047952,FALSE)),0,HLOOKUP($B42,INDIRECT("'Monthly Resource Report'!"&amp;'Wilson Validation'!$G$1047950&amp;":"&amp;'Wilson Validation'!$G$1047951),'Wilson Validation'!G$1047952,FALSE))</f>
        <v>417</v>
      </c>
      <c r="H42" s="297">
        <f ca="1">+IF(ISERROR(HLOOKUP($B42,INDIRECT("'Monthly Resource Report'!"&amp;'Wilson Validation'!$G$1047950&amp;":"&amp;'Wilson Validation'!$G$1047951),'Wilson Validation'!H$1047952,FALSE)),0,HLOOKUP($B42,INDIRECT("'Monthly Resource Report'!"&amp;'Wilson Validation'!$G$1047950&amp;":"&amp;'Wilson Validation'!$G$1047951),'Wilson Validation'!H$1047952,FALSE))</f>
        <v>3.136999720376962</v>
      </c>
      <c r="I42" s="317">
        <f ca="1">+IF(ISERROR(HLOOKUP($B42,INDIRECT("'Monthly Resource Report'!"&amp;'Wilson Validation'!$G$1047950&amp;":"&amp;'Wilson Validation'!$G$1047951),'Wilson Validation'!I$1047952,FALSE)),0,HLOOKUP($B42,INDIRECT("'Monthly Resource Report'!"&amp;'Wilson Validation'!$G$1047950&amp;":"&amp;'Wilson Validation'!$G$1047951),'Wilson Validation'!I$1047952,FALSE))</f>
        <v>5.9435470482752911E-2</v>
      </c>
      <c r="J42" s="318">
        <f ca="1">+IF(ISERROR(HLOOKUP($B42,INDIRECT("'Monthly Resource Report'!"&amp;'Wilson Validation'!$G$1047950&amp;":"&amp;'Wilson Validation'!$G$1047951),'Wilson Validation'!J$1047952,FALSE)),0,HLOOKUP($B42,INDIRECT("'Monthly Resource Report'!"&amp;'Wilson Validation'!$G$1047950&amp;":"&amp;'Wilson Validation'!$G$1047951),'Wilson Validation'!J$1047952,FALSE))</f>
        <v>0.53041339959322131</v>
      </c>
    </row>
    <row r="43" spans="2:10">
      <c r="B43" s="301">
        <v>42491</v>
      </c>
      <c r="C43" s="294">
        <v>417</v>
      </c>
      <c r="D43" s="297">
        <v>3.137</v>
      </c>
      <c r="E43" s="299">
        <v>0.06</v>
      </c>
      <c r="F43" s="295">
        <v>0.53</v>
      </c>
      <c r="G43" s="640">
        <f ca="1">+IF(ISERROR(HLOOKUP($B43,INDIRECT("'Monthly Resource Report'!"&amp;'Wilson Validation'!$G$1047950&amp;":"&amp;'Wilson Validation'!$G$1047951),'Wilson Validation'!G$1047952,FALSE)),0,HLOOKUP($B43,INDIRECT("'Monthly Resource Report'!"&amp;'Wilson Validation'!$G$1047950&amp;":"&amp;'Wilson Validation'!$G$1047951),'Wilson Validation'!G$1047952,FALSE))</f>
        <v>417</v>
      </c>
      <c r="H43" s="297">
        <f ca="1">+IF(ISERROR(HLOOKUP($B43,INDIRECT("'Monthly Resource Report'!"&amp;'Wilson Validation'!$G$1047950&amp;":"&amp;'Wilson Validation'!$G$1047951),'Wilson Validation'!H$1047952,FALSE)),0,HLOOKUP($B43,INDIRECT("'Monthly Resource Report'!"&amp;'Wilson Validation'!$G$1047950&amp;":"&amp;'Wilson Validation'!$G$1047951),'Wilson Validation'!H$1047952,FALSE))</f>
        <v>3.1369983740186851</v>
      </c>
      <c r="I43" s="317">
        <f ca="1">+IF(ISERROR(HLOOKUP($B43,INDIRECT("'Monthly Resource Report'!"&amp;'Wilson Validation'!$G$1047950&amp;":"&amp;'Wilson Validation'!$G$1047951),'Wilson Validation'!I$1047952,FALSE)),0,HLOOKUP($B43,INDIRECT("'Monthly Resource Report'!"&amp;'Wilson Validation'!$G$1047950&amp;":"&amp;'Wilson Validation'!$G$1047951),'Wilson Validation'!I$1047952,FALSE))</f>
        <v>5.9436723225798738E-2</v>
      </c>
      <c r="J43" s="318">
        <f ca="1">+IF(ISERROR(HLOOKUP($B43,INDIRECT("'Monthly Resource Report'!"&amp;'Wilson Validation'!$G$1047950&amp;":"&amp;'Wilson Validation'!$G$1047951),'Wilson Validation'!J$1047952,FALSE)),0,HLOOKUP($B43,INDIRECT("'Monthly Resource Report'!"&amp;'Wilson Validation'!$G$1047950&amp;":"&amp;'Wilson Validation'!$G$1047951),'Wilson Validation'!J$1047952,FALSE))</f>
        <v>0.5307934303606483</v>
      </c>
    </row>
    <row r="44" spans="2:10">
      <c r="B44" s="301">
        <v>42522</v>
      </c>
      <c r="C44" s="294">
        <v>417</v>
      </c>
      <c r="D44" s="297">
        <v>3.137</v>
      </c>
      <c r="E44" s="299">
        <v>0.06</v>
      </c>
      <c r="F44" s="295">
        <v>0.53</v>
      </c>
      <c r="G44" s="640">
        <f ca="1">+IF(ISERROR(HLOOKUP($B44,INDIRECT("'Monthly Resource Report'!"&amp;'Wilson Validation'!$G$1047950&amp;":"&amp;'Wilson Validation'!$G$1047951),'Wilson Validation'!G$1047952,FALSE)),0,HLOOKUP($B44,INDIRECT("'Monthly Resource Report'!"&amp;'Wilson Validation'!$G$1047950&amp;":"&amp;'Wilson Validation'!$G$1047951),'Wilson Validation'!G$1047952,FALSE))</f>
        <v>417</v>
      </c>
      <c r="H44" s="297">
        <f ca="1">+IF(ISERROR(HLOOKUP($B44,INDIRECT("'Monthly Resource Report'!"&amp;'Wilson Validation'!$G$1047950&amp;":"&amp;'Wilson Validation'!$G$1047951),'Wilson Validation'!H$1047952,FALSE)),0,HLOOKUP($B44,INDIRECT("'Monthly Resource Report'!"&amp;'Wilson Validation'!$G$1047950&amp;":"&amp;'Wilson Validation'!$G$1047951),'Wilson Validation'!H$1047952,FALSE))</f>
        <v>3.1370001213113756</v>
      </c>
      <c r="I44" s="317">
        <f ca="1">+IF(ISERROR(HLOOKUP($B44,INDIRECT("'Monthly Resource Report'!"&amp;'Wilson Validation'!$G$1047950&amp;":"&amp;'Wilson Validation'!$G$1047951),'Wilson Validation'!I$1047952,FALSE)),0,HLOOKUP($B44,INDIRECT("'Monthly Resource Report'!"&amp;'Wilson Validation'!$G$1047950&amp;":"&amp;'Wilson Validation'!$G$1047951),'Wilson Validation'!I$1047952,FALSE))</f>
        <v>5.9412312016292768E-2</v>
      </c>
      <c r="J44" s="318">
        <f ca="1">+IF(ISERROR(HLOOKUP($B44,INDIRECT("'Monthly Resource Report'!"&amp;'Wilson Validation'!$G$1047950&amp;":"&amp;'Wilson Validation'!$G$1047951),'Wilson Validation'!J$1047952,FALSE)),0,HLOOKUP($B44,INDIRECT("'Monthly Resource Report'!"&amp;'Wilson Validation'!$G$1047950&amp;":"&amp;'Wilson Validation'!$G$1047951),'Wilson Validation'!J$1047952,FALSE))</f>
        <v>0.53082422280191732</v>
      </c>
    </row>
    <row r="45" spans="2:10">
      <c r="B45" s="301">
        <v>42552</v>
      </c>
      <c r="C45" s="294">
        <v>417</v>
      </c>
      <c r="D45" s="297">
        <v>3.137</v>
      </c>
      <c r="E45" s="299">
        <v>0.06</v>
      </c>
      <c r="F45" s="295">
        <v>0.53</v>
      </c>
      <c r="G45" s="640">
        <f ca="1">+IF(ISERROR(HLOOKUP($B45,INDIRECT("'Monthly Resource Report'!"&amp;'Wilson Validation'!$G$1047950&amp;":"&amp;'Wilson Validation'!$G$1047951),'Wilson Validation'!G$1047952,FALSE)),0,HLOOKUP($B45,INDIRECT("'Monthly Resource Report'!"&amp;'Wilson Validation'!$G$1047950&amp;":"&amp;'Wilson Validation'!$G$1047951),'Wilson Validation'!G$1047952,FALSE))</f>
        <v>417</v>
      </c>
      <c r="H45" s="297">
        <f ca="1">+IF(ISERROR(HLOOKUP($B45,INDIRECT("'Monthly Resource Report'!"&amp;'Wilson Validation'!$G$1047950&amp;":"&amp;'Wilson Validation'!$G$1047951),'Wilson Validation'!H$1047952,FALSE)),0,HLOOKUP($B45,INDIRECT("'Monthly Resource Report'!"&amp;'Wilson Validation'!$G$1047950&amp;":"&amp;'Wilson Validation'!$G$1047951),'Wilson Validation'!H$1047952,FALSE))</f>
        <v>3.1369981831164329</v>
      </c>
      <c r="I45" s="317">
        <f ca="1">+IF(ISERROR(HLOOKUP($B45,INDIRECT("'Monthly Resource Report'!"&amp;'Wilson Validation'!$G$1047950&amp;":"&amp;'Wilson Validation'!$G$1047951),'Wilson Validation'!I$1047952,FALSE)),0,HLOOKUP($B45,INDIRECT("'Monthly Resource Report'!"&amp;'Wilson Validation'!$G$1047950&amp;":"&amp;'Wilson Validation'!$G$1047951),'Wilson Validation'!I$1047952,FALSE))</f>
        <v>5.9432428966984682E-2</v>
      </c>
      <c r="J45" s="318">
        <f ca="1">+IF(ISERROR(HLOOKUP($B45,INDIRECT("'Monthly Resource Report'!"&amp;'Wilson Validation'!$G$1047950&amp;":"&amp;'Wilson Validation'!$G$1047951),'Wilson Validation'!J$1047952,FALSE)),0,HLOOKUP($B45,INDIRECT("'Monthly Resource Report'!"&amp;'Wilson Validation'!$G$1047950&amp;":"&amp;'Wilson Validation'!$G$1047951),'Wilson Validation'!J$1047952,FALSE))</f>
        <v>0.53079570145860699</v>
      </c>
    </row>
    <row r="46" spans="2:10">
      <c r="B46" s="301">
        <v>42583</v>
      </c>
      <c r="C46" s="294">
        <v>417</v>
      </c>
      <c r="D46" s="297">
        <v>3.137</v>
      </c>
      <c r="E46" s="299">
        <v>0.06</v>
      </c>
      <c r="F46" s="295">
        <v>0.53</v>
      </c>
      <c r="G46" s="640">
        <f ca="1">+IF(ISERROR(HLOOKUP($B46,INDIRECT("'Monthly Resource Report'!"&amp;'Wilson Validation'!$G$1047950&amp;":"&amp;'Wilson Validation'!$G$1047951),'Wilson Validation'!G$1047952,FALSE)),0,HLOOKUP($B46,INDIRECT("'Monthly Resource Report'!"&amp;'Wilson Validation'!$G$1047950&amp;":"&amp;'Wilson Validation'!$G$1047951),'Wilson Validation'!G$1047952,FALSE))</f>
        <v>417</v>
      </c>
      <c r="H46" s="297">
        <f ca="1">+IF(ISERROR(HLOOKUP($B46,INDIRECT("'Monthly Resource Report'!"&amp;'Wilson Validation'!$G$1047950&amp;":"&amp;'Wilson Validation'!$G$1047951),'Wilson Validation'!H$1047952,FALSE)),0,HLOOKUP($B46,INDIRECT("'Monthly Resource Report'!"&amp;'Wilson Validation'!$G$1047950&amp;":"&amp;'Wilson Validation'!$G$1047951),'Wilson Validation'!H$1047952,FALSE))</f>
        <v>3.1369989587673182</v>
      </c>
      <c r="I46" s="317">
        <f ca="1">+IF(ISERROR(HLOOKUP($B46,INDIRECT("'Monthly Resource Report'!"&amp;'Wilson Validation'!$G$1047950&amp;":"&amp;'Wilson Validation'!$G$1047951),'Wilson Validation'!I$1047952,FALSE)),0,HLOOKUP($B46,INDIRECT("'Monthly Resource Report'!"&amp;'Wilson Validation'!$G$1047950&amp;":"&amp;'Wilson Validation'!$G$1047951),'Wilson Validation'!I$1047952,FALSE))</f>
        <v>5.9384769396379475E-2</v>
      </c>
      <c r="J46" s="318">
        <f ca="1">+IF(ISERROR(HLOOKUP($B46,INDIRECT("'Monthly Resource Report'!"&amp;'Wilson Validation'!$G$1047950&amp;":"&amp;'Wilson Validation'!$G$1047951),'Wilson Validation'!J$1047952,FALSE)),0,HLOOKUP($B46,INDIRECT("'Monthly Resource Report'!"&amp;'Wilson Validation'!$G$1047950&amp;":"&amp;'Wilson Validation'!$G$1047951),'Wilson Validation'!J$1047952,FALSE))</f>
        <v>0.53119979528744521</v>
      </c>
    </row>
    <row r="47" spans="2:10">
      <c r="B47" s="301">
        <v>42614</v>
      </c>
      <c r="C47" s="294">
        <v>417</v>
      </c>
      <c r="D47" s="297">
        <v>3.137</v>
      </c>
      <c r="E47" s="299">
        <v>0.06</v>
      </c>
      <c r="F47" s="295">
        <v>0.53</v>
      </c>
      <c r="G47" s="640">
        <f ca="1">+IF(ISERROR(HLOOKUP($B47,INDIRECT("'Monthly Resource Report'!"&amp;'Wilson Validation'!$G$1047950&amp;":"&amp;'Wilson Validation'!$G$1047951),'Wilson Validation'!G$1047952,FALSE)),0,HLOOKUP($B47,INDIRECT("'Monthly Resource Report'!"&amp;'Wilson Validation'!$G$1047950&amp;":"&amp;'Wilson Validation'!$G$1047951),'Wilson Validation'!G$1047952,FALSE))</f>
        <v>417</v>
      </c>
      <c r="H47" s="297">
        <f ca="1">+IF(ISERROR(HLOOKUP($B47,INDIRECT("'Monthly Resource Report'!"&amp;'Wilson Validation'!$G$1047950&amp;":"&amp;'Wilson Validation'!$G$1047951),'Wilson Validation'!H$1047952,FALSE)),0,HLOOKUP($B47,INDIRECT("'Monthly Resource Report'!"&amp;'Wilson Validation'!$G$1047950&amp;":"&amp;'Wilson Validation'!$G$1047951),'Wilson Validation'!H$1047952,FALSE))</f>
        <v>3.1369996049359763</v>
      </c>
      <c r="I47" s="317">
        <f ca="1">+IF(ISERROR(HLOOKUP($B47,INDIRECT("'Monthly Resource Report'!"&amp;'Wilson Validation'!$G$1047950&amp;":"&amp;'Wilson Validation'!$G$1047951),'Wilson Validation'!I$1047952,FALSE)),0,HLOOKUP($B47,INDIRECT("'Monthly Resource Report'!"&amp;'Wilson Validation'!$G$1047950&amp;":"&amp;'Wilson Validation'!$G$1047951),'Wilson Validation'!I$1047952,FALSE))</f>
        <v>5.9265350189739364E-2</v>
      </c>
      <c r="J47" s="318">
        <f ca="1">+IF(ISERROR(HLOOKUP($B47,INDIRECT("'Monthly Resource Report'!"&amp;'Wilson Validation'!$G$1047950&amp;":"&amp;'Wilson Validation'!$G$1047951),'Wilson Validation'!J$1047952,FALSE)),0,HLOOKUP($B47,INDIRECT("'Monthly Resource Report'!"&amp;'Wilson Validation'!$G$1047950&amp;":"&amp;'Wilson Validation'!$G$1047951),'Wilson Validation'!J$1047952,FALSE))</f>
        <v>0.53084004917911098</v>
      </c>
    </row>
    <row r="48" spans="2:10">
      <c r="B48" s="301">
        <v>42644</v>
      </c>
      <c r="C48" s="294">
        <v>417</v>
      </c>
      <c r="D48" s="297">
        <v>3.137</v>
      </c>
      <c r="E48" s="299">
        <v>0.06</v>
      </c>
      <c r="F48" s="295">
        <v>0.53</v>
      </c>
      <c r="G48" s="640">
        <f ca="1">+IF(ISERROR(HLOOKUP($B48,INDIRECT("'Monthly Resource Report'!"&amp;'Wilson Validation'!$G$1047950&amp;":"&amp;'Wilson Validation'!$G$1047951),'Wilson Validation'!G$1047952,FALSE)),0,HLOOKUP($B48,INDIRECT("'Monthly Resource Report'!"&amp;'Wilson Validation'!$G$1047950&amp;":"&amp;'Wilson Validation'!$G$1047951),'Wilson Validation'!G$1047952,FALSE))</f>
        <v>417</v>
      </c>
      <c r="H48" s="297">
        <f ca="1">+IF(ISERROR(HLOOKUP($B48,INDIRECT("'Monthly Resource Report'!"&amp;'Wilson Validation'!$G$1047950&amp;":"&amp;'Wilson Validation'!$G$1047951),'Wilson Validation'!H$1047952,FALSE)),0,HLOOKUP($B48,INDIRECT("'Monthly Resource Report'!"&amp;'Wilson Validation'!$G$1047950&amp;":"&amp;'Wilson Validation'!$G$1047951),'Wilson Validation'!H$1047952,FALSE))</f>
        <v>3.136999017447462</v>
      </c>
      <c r="I48" s="317">
        <f ca="1">+IF(ISERROR(HLOOKUP($B48,INDIRECT("'Monthly Resource Report'!"&amp;'Wilson Validation'!$G$1047950&amp;":"&amp;'Wilson Validation'!$G$1047951),'Wilson Validation'!I$1047952,FALSE)),0,HLOOKUP($B48,INDIRECT("'Monthly Resource Report'!"&amp;'Wilson Validation'!$G$1047950&amp;":"&amp;'Wilson Validation'!$G$1047951),'Wilson Validation'!I$1047952,FALSE))</f>
        <v>5.9367570092265634E-2</v>
      </c>
      <c r="J48" s="318">
        <f ca="1">+IF(ISERROR(HLOOKUP($B48,INDIRECT("'Monthly Resource Report'!"&amp;'Wilson Validation'!$G$1047950&amp;":"&amp;'Wilson Validation'!$G$1047951),'Wilson Validation'!J$1047952,FALSE)),0,HLOOKUP($B48,INDIRECT("'Monthly Resource Report'!"&amp;'Wilson Validation'!$G$1047950&amp;":"&amp;'Wilson Validation'!$G$1047951),'Wilson Validation'!J$1047952,FALSE))</f>
        <v>0.53147207164752575</v>
      </c>
    </row>
    <row r="49" spans="2:10">
      <c r="B49" s="301">
        <v>42675</v>
      </c>
      <c r="C49" s="294">
        <v>417</v>
      </c>
      <c r="D49" s="297">
        <v>3.137</v>
      </c>
      <c r="E49" s="299">
        <v>0.06</v>
      </c>
      <c r="F49" s="295">
        <v>0.53</v>
      </c>
      <c r="G49" s="640">
        <f ca="1">+IF(ISERROR(HLOOKUP($B49,INDIRECT("'Monthly Resource Report'!"&amp;'Wilson Validation'!$G$1047950&amp;":"&amp;'Wilson Validation'!$G$1047951),'Wilson Validation'!G$1047952,FALSE)),0,HLOOKUP($B49,INDIRECT("'Monthly Resource Report'!"&amp;'Wilson Validation'!$G$1047950&amp;":"&amp;'Wilson Validation'!$G$1047951),'Wilson Validation'!G$1047952,FALSE))</f>
        <v>417</v>
      </c>
      <c r="H49" s="297">
        <f ca="1">+IF(ISERROR(HLOOKUP($B49,INDIRECT("'Monthly Resource Report'!"&amp;'Wilson Validation'!$G$1047950&amp;":"&amp;'Wilson Validation'!$G$1047951),'Wilson Validation'!H$1047952,FALSE)),0,HLOOKUP($B49,INDIRECT("'Monthly Resource Report'!"&amp;'Wilson Validation'!$G$1047950&amp;":"&amp;'Wilson Validation'!$G$1047951),'Wilson Validation'!H$1047952,FALSE))</f>
        <v>3.1369994435252861</v>
      </c>
      <c r="I49" s="317">
        <f ca="1">+IF(ISERROR(HLOOKUP($B49,INDIRECT("'Monthly Resource Report'!"&amp;'Wilson Validation'!$G$1047950&amp;":"&amp;'Wilson Validation'!$G$1047951),'Wilson Validation'!I$1047952,FALSE)),0,HLOOKUP($B49,INDIRECT("'Monthly Resource Report'!"&amp;'Wilson Validation'!$G$1047950&amp;":"&amp;'Wilson Validation'!$G$1047951),'Wilson Validation'!I$1047952,FALSE))</f>
        <v>5.9511782184324874E-2</v>
      </c>
      <c r="J49" s="318">
        <f ca="1">+IF(ISERROR(HLOOKUP($B49,INDIRECT("'Monthly Resource Report'!"&amp;'Wilson Validation'!$G$1047950&amp;":"&amp;'Wilson Validation'!$G$1047951),'Wilson Validation'!J$1047952,FALSE)),0,HLOOKUP($B49,INDIRECT("'Monthly Resource Report'!"&amp;'Wilson Validation'!$G$1047950&amp;":"&amp;'Wilson Validation'!$G$1047951),'Wilson Validation'!J$1047952,FALSE))</f>
        <v>0.53040921617296843</v>
      </c>
    </row>
    <row r="50" spans="2:10">
      <c r="B50" s="301">
        <v>42705</v>
      </c>
      <c r="C50" s="294">
        <v>417</v>
      </c>
      <c r="D50" s="297">
        <v>3.137</v>
      </c>
      <c r="E50" s="299">
        <v>0.06</v>
      </c>
      <c r="F50" s="295">
        <v>0.53</v>
      </c>
      <c r="G50" s="640">
        <f ca="1">+IF(ISERROR(HLOOKUP($B50,INDIRECT("'Monthly Resource Report'!"&amp;'Wilson Validation'!$G$1047950&amp;":"&amp;'Wilson Validation'!$G$1047951),'Wilson Validation'!G$1047952,FALSE)),0,HLOOKUP($B50,INDIRECT("'Monthly Resource Report'!"&amp;'Wilson Validation'!$G$1047950&amp;":"&amp;'Wilson Validation'!$G$1047951),'Wilson Validation'!G$1047952,FALSE))</f>
        <v>417</v>
      </c>
      <c r="H50" s="297">
        <f ca="1">+IF(ISERROR(HLOOKUP($B50,INDIRECT("'Monthly Resource Report'!"&amp;'Wilson Validation'!$G$1047950&amp;":"&amp;'Wilson Validation'!$G$1047951),'Wilson Validation'!H$1047952,FALSE)),0,HLOOKUP($B50,INDIRECT("'Monthly Resource Report'!"&amp;'Wilson Validation'!$G$1047950&amp;":"&amp;'Wilson Validation'!$G$1047951),'Wilson Validation'!H$1047952,FALSE))</f>
        <v>3.1369995767759589</v>
      </c>
      <c r="I50" s="317">
        <f ca="1">+IF(ISERROR(HLOOKUP($B50,INDIRECT("'Monthly Resource Report'!"&amp;'Wilson Validation'!$G$1047950&amp;":"&amp;'Wilson Validation'!$G$1047951),'Wilson Validation'!I$1047952,FALSE)),0,HLOOKUP($B50,INDIRECT("'Monthly Resource Report'!"&amp;'Wilson Validation'!$G$1047950&amp;":"&amp;'Wilson Validation'!$G$1047951),'Wilson Validation'!I$1047952,FALSE))</f>
        <v>5.9385105101995364E-2</v>
      </c>
      <c r="J50" s="318">
        <f ca="1">+IF(ISERROR(HLOOKUP($B50,INDIRECT("'Monthly Resource Report'!"&amp;'Wilson Validation'!$G$1047950&amp;":"&amp;'Wilson Validation'!$G$1047951),'Wilson Validation'!J$1047952,FALSE)),0,HLOOKUP($B50,INDIRECT("'Monthly Resource Report'!"&amp;'Wilson Validation'!$G$1047950&amp;":"&amp;'Wilson Validation'!$G$1047951),'Wilson Validation'!J$1047952,FALSE))</f>
        <v>0.5311396548031565</v>
      </c>
    </row>
    <row r="51" spans="2:10">
      <c r="B51" s="301">
        <v>42736</v>
      </c>
      <c r="C51" s="294">
        <v>417</v>
      </c>
      <c r="D51" s="297">
        <v>3.2119743000000001</v>
      </c>
      <c r="E51" s="299">
        <v>0.06</v>
      </c>
      <c r="F51" s="295">
        <v>0.53</v>
      </c>
      <c r="G51" s="640">
        <f ca="1">+IF(ISERROR(HLOOKUP($B51,INDIRECT("'Monthly Resource Report'!"&amp;'Wilson Validation'!$G$1047950&amp;":"&amp;'Wilson Validation'!$G$1047951),'Wilson Validation'!G$1047952,FALSE)),0,HLOOKUP($B51,INDIRECT("'Monthly Resource Report'!"&amp;'Wilson Validation'!$G$1047950&amp;":"&amp;'Wilson Validation'!$G$1047951),'Wilson Validation'!G$1047952,FALSE))</f>
        <v>417</v>
      </c>
      <c r="H51" s="297">
        <f ca="1">+IF(ISERROR(HLOOKUP($B51,INDIRECT("'Monthly Resource Report'!"&amp;'Wilson Validation'!$G$1047950&amp;":"&amp;'Wilson Validation'!$G$1047951),'Wilson Validation'!H$1047952,FALSE)),0,HLOOKUP($B51,INDIRECT("'Monthly Resource Report'!"&amp;'Wilson Validation'!$G$1047950&amp;":"&amp;'Wilson Validation'!$G$1047951),'Wilson Validation'!H$1047952,FALSE))</f>
        <v>3.2120014067291778</v>
      </c>
      <c r="I51" s="317">
        <f ca="1">+IF(ISERROR(HLOOKUP($B51,INDIRECT("'Monthly Resource Report'!"&amp;'Wilson Validation'!$G$1047950&amp;":"&amp;'Wilson Validation'!$G$1047951),'Wilson Validation'!I$1047952,FALSE)),0,HLOOKUP($B51,INDIRECT("'Monthly Resource Report'!"&amp;'Wilson Validation'!$G$1047950&amp;":"&amp;'Wilson Validation'!$G$1047951),'Wilson Validation'!I$1047952,FALSE))</f>
        <v>5.9796714945216066E-2</v>
      </c>
      <c r="J51" s="318">
        <f ca="1">+IF(ISERROR(HLOOKUP($B51,INDIRECT("'Monthly Resource Report'!"&amp;'Wilson Validation'!$G$1047950&amp;":"&amp;'Wilson Validation'!$G$1047951),'Wilson Validation'!J$1047952,FALSE)),0,HLOOKUP($B51,INDIRECT("'Monthly Resource Report'!"&amp;'Wilson Validation'!$G$1047950&amp;":"&amp;'Wilson Validation'!$G$1047951),'Wilson Validation'!J$1047952,FALSE))</f>
        <v>0.53037718029495484</v>
      </c>
    </row>
    <row r="52" spans="2:10">
      <c r="B52" s="301">
        <v>42767</v>
      </c>
      <c r="C52" s="294">
        <v>417</v>
      </c>
      <c r="D52" s="297">
        <v>3.2119743000000001</v>
      </c>
      <c r="E52" s="299">
        <v>0.06</v>
      </c>
      <c r="F52" s="295">
        <v>0.53</v>
      </c>
      <c r="G52" s="640">
        <f ca="1">+IF(ISERROR(HLOOKUP($B52,INDIRECT("'Monthly Resource Report'!"&amp;'Wilson Validation'!$G$1047950&amp;":"&amp;'Wilson Validation'!$G$1047951),'Wilson Validation'!G$1047952,FALSE)),0,HLOOKUP($B52,INDIRECT("'Monthly Resource Report'!"&amp;'Wilson Validation'!$G$1047950&amp;":"&amp;'Wilson Validation'!$G$1047951),'Wilson Validation'!G$1047952,FALSE))</f>
        <v>417</v>
      </c>
      <c r="H52" s="297">
        <f ca="1">+IF(ISERROR(HLOOKUP($B52,INDIRECT("'Monthly Resource Report'!"&amp;'Wilson Validation'!$G$1047950&amp;":"&amp;'Wilson Validation'!$G$1047951),'Wilson Validation'!H$1047952,FALSE)),0,HLOOKUP($B52,INDIRECT("'Monthly Resource Report'!"&amp;'Wilson Validation'!$G$1047950&amp;":"&amp;'Wilson Validation'!$G$1047951),'Wilson Validation'!H$1047952,FALSE))</f>
        <v>3.2120010494947873</v>
      </c>
      <c r="I52" s="317">
        <f ca="1">+IF(ISERROR(HLOOKUP($B52,INDIRECT("'Monthly Resource Report'!"&amp;'Wilson Validation'!$G$1047950&amp;":"&amp;'Wilson Validation'!$G$1047951),'Wilson Validation'!I$1047952,FALSE)),0,HLOOKUP($B52,INDIRECT("'Monthly Resource Report'!"&amp;'Wilson Validation'!$G$1047950&amp;":"&amp;'Wilson Validation'!$G$1047951),'Wilson Validation'!I$1047952,FALSE))</f>
        <v>5.979901576372558E-2</v>
      </c>
      <c r="J52" s="318">
        <f ca="1">+IF(ISERROR(HLOOKUP($B52,INDIRECT("'Monthly Resource Report'!"&amp;'Wilson Validation'!$G$1047950&amp;":"&amp;'Wilson Validation'!$G$1047951),'Wilson Validation'!J$1047952,FALSE)),0,HLOOKUP($B52,INDIRECT("'Monthly Resource Report'!"&amp;'Wilson Validation'!$G$1047950&amp;":"&amp;'Wilson Validation'!$G$1047951),'Wilson Validation'!J$1047952,FALSE))</f>
        <v>0.53041763512061579</v>
      </c>
    </row>
    <row r="53" spans="2:10">
      <c r="B53" s="301">
        <v>42795</v>
      </c>
      <c r="C53" s="294">
        <v>417</v>
      </c>
      <c r="D53" s="297">
        <v>3.2119743000000001</v>
      </c>
      <c r="E53" s="299">
        <v>0.06</v>
      </c>
      <c r="F53" s="295">
        <v>0.53</v>
      </c>
      <c r="G53" s="640">
        <f ca="1">+IF(ISERROR(HLOOKUP($B53,INDIRECT("'Monthly Resource Report'!"&amp;'Wilson Validation'!$G$1047950&amp;":"&amp;'Wilson Validation'!$G$1047951),'Wilson Validation'!G$1047952,FALSE)),0,HLOOKUP($B53,INDIRECT("'Monthly Resource Report'!"&amp;'Wilson Validation'!$G$1047950&amp;":"&amp;'Wilson Validation'!$G$1047951),'Wilson Validation'!G$1047952,FALSE))</f>
        <v>417</v>
      </c>
      <c r="H53" s="297">
        <f ca="1">+IF(ISERROR(HLOOKUP($B53,INDIRECT("'Monthly Resource Report'!"&amp;'Wilson Validation'!$G$1047950&amp;":"&amp;'Wilson Validation'!$G$1047951),'Wilson Validation'!H$1047952,FALSE)),0,HLOOKUP($B53,INDIRECT("'Monthly Resource Report'!"&amp;'Wilson Validation'!$G$1047950&amp;":"&amp;'Wilson Validation'!$G$1047951),'Wilson Validation'!H$1047952,FALSE))</f>
        <v>3.2120003156949455</v>
      </c>
      <c r="I53" s="317">
        <f ca="1">+IF(ISERROR(HLOOKUP($B53,INDIRECT("'Monthly Resource Report'!"&amp;'Wilson Validation'!$G$1047950&amp;":"&amp;'Wilson Validation'!$G$1047951),'Wilson Validation'!I$1047952,FALSE)),0,HLOOKUP($B53,INDIRECT("'Monthly Resource Report'!"&amp;'Wilson Validation'!$G$1047950&amp;":"&amp;'Wilson Validation'!$G$1047951),'Wilson Validation'!I$1047952,FALSE))</f>
        <v>5.9432977967294E-2</v>
      </c>
      <c r="J53" s="318">
        <f ca="1">+IF(ISERROR(HLOOKUP($B53,INDIRECT("'Monthly Resource Report'!"&amp;'Wilson Validation'!$G$1047950&amp;":"&amp;'Wilson Validation'!$G$1047951),'Wilson Validation'!J$1047952,FALSE)),0,HLOOKUP($B53,INDIRECT("'Monthly Resource Report'!"&amp;'Wilson Validation'!$G$1047950&amp;":"&amp;'Wilson Validation'!$G$1047951),'Wilson Validation'!J$1047952,FALSE))</f>
        <v>0.53079725805734179</v>
      </c>
    </row>
    <row r="54" spans="2:10">
      <c r="B54" s="301">
        <v>42826</v>
      </c>
      <c r="C54" s="294">
        <v>417</v>
      </c>
      <c r="D54" s="297">
        <v>3.2119743000000001</v>
      </c>
      <c r="E54" s="299">
        <v>0.06</v>
      </c>
      <c r="F54" s="295">
        <v>0.53</v>
      </c>
      <c r="G54" s="640">
        <f ca="1">+IF(ISERROR(HLOOKUP($B54,INDIRECT("'Monthly Resource Report'!"&amp;'Wilson Validation'!$G$1047950&amp;":"&amp;'Wilson Validation'!$G$1047951),'Wilson Validation'!G$1047952,FALSE)),0,HLOOKUP($B54,INDIRECT("'Monthly Resource Report'!"&amp;'Wilson Validation'!$G$1047950&amp;":"&amp;'Wilson Validation'!$G$1047951),'Wilson Validation'!G$1047952,FALSE))</f>
        <v>417</v>
      </c>
      <c r="H54" s="297">
        <f ca="1">+IF(ISERROR(HLOOKUP($B54,INDIRECT("'Monthly Resource Report'!"&amp;'Wilson Validation'!$G$1047950&amp;":"&amp;'Wilson Validation'!$G$1047951),'Wilson Validation'!H$1047952,FALSE)),0,HLOOKUP($B54,INDIRECT("'Monthly Resource Report'!"&amp;'Wilson Validation'!$G$1047950&amp;":"&amp;'Wilson Validation'!$G$1047951),'Wilson Validation'!H$1047952,FALSE))</f>
        <v>3.2120007046068411</v>
      </c>
      <c r="I54" s="317">
        <f ca="1">+IF(ISERROR(HLOOKUP($B54,INDIRECT("'Monthly Resource Report'!"&amp;'Wilson Validation'!$G$1047950&amp;":"&amp;'Wilson Validation'!$G$1047951),'Wilson Validation'!I$1047952,FALSE)),0,HLOOKUP($B54,INDIRECT("'Monthly Resource Report'!"&amp;'Wilson Validation'!$G$1047950&amp;":"&amp;'Wilson Validation'!$G$1047951),'Wilson Validation'!I$1047952,FALSE))</f>
        <v>5.9419212379529088E-2</v>
      </c>
      <c r="J54" s="318">
        <f ca="1">+IF(ISERROR(HLOOKUP($B54,INDIRECT("'Monthly Resource Report'!"&amp;'Wilson Validation'!$G$1047950&amp;":"&amp;'Wilson Validation'!$G$1047951),'Wilson Validation'!J$1047952,FALSE)),0,HLOOKUP($B54,INDIRECT("'Monthly Resource Report'!"&amp;'Wilson Validation'!$G$1047950&amp;":"&amp;'Wilson Validation'!$G$1047951),'Wilson Validation'!J$1047952,FALSE))</f>
        <v>0.53041483240242515</v>
      </c>
    </row>
    <row r="55" spans="2:10">
      <c r="B55" s="301">
        <v>42856</v>
      </c>
      <c r="C55" s="294">
        <v>417</v>
      </c>
      <c r="D55" s="297">
        <v>3.2119743000000001</v>
      </c>
      <c r="E55" s="299">
        <v>0.06</v>
      </c>
      <c r="F55" s="295">
        <v>0.53</v>
      </c>
      <c r="G55" s="640">
        <f ca="1">+IF(ISERROR(HLOOKUP($B55,INDIRECT("'Monthly Resource Report'!"&amp;'Wilson Validation'!$G$1047950&amp;":"&amp;'Wilson Validation'!$G$1047951),'Wilson Validation'!G$1047952,FALSE)),0,HLOOKUP($B55,INDIRECT("'Monthly Resource Report'!"&amp;'Wilson Validation'!$G$1047950&amp;":"&amp;'Wilson Validation'!$G$1047951),'Wilson Validation'!G$1047952,FALSE))</f>
        <v>417</v>
      </c>
      <c r="H55" s="297">
        <f ca="1">+IF(ISERROR(HLOOKUP($B55,INDIRECT("'Monthly Resource Report'!"&amp;'Wilson Validation'!$G$1047950&amp;":"&amp;'Wilson Validation'!$G$1047951),'Wilson Validation'!H$1047952,FALSE)),0,HLOOKUP($B55,INDIRECT("'Monthly Resource Report'!"&amp;'Wilson Validation'!$G$1047950&amp;":"&amp;'Wilson Validation'!$G$1047951),'Wilson Validation'!H$1047952,FALSE))</f>
        <v>3.2120003069588199</v>
      </c>
      <c r="I55" s="317">
        <f ca="1">+IF(ISERROR(HLOOKUP($B55,INDIRECT("'Monthly Resource Report'!"&amp;'Wilson Validation'!$G$1047950&amp;":"&amp;'Wilson Validation'!$G$1047951),'Wilson Validation'!I$1047952,FALSE)),0,HLOOKUP($B55,INDIRECT("'Monthly Resource Report'!"&amp;'Wilson Validation'!$G$1047950&amp;":"&amp;'Wilson Validation'!$G$1047951),'Wilson Validation'!I$1047952,FALSE))</f>
        <v>5.9321095018916949E-2</v>
      </c>
      <c r="J55" s="318">
        <f ca="1">+IF(ISERROR(HLOOKUP($B55,INDIRECT("'Monthly Resource Report'!"&amp;'Wilson Validation'!$G$1047950&amp;":"&amp;'Wilson Validation'!$G$1047951),'Wilson Validation'!J$1047952,FALSE)),0,HLOOKUP($B55,INDIRECT("'Monthly Resource Report'!"&amp;'Wilson Validation'!$G$1047950&amp;":"&amp;'Wilson Validation'!$G$1047951),'Wilson Validation'!J$1047952,FALSE))</f>
        <v>0.53121197161548861</v>
      </c>
    </row>
    <row r="56" spans="2:10">
      <c r="B56" s="301">
        <v>42887</v>
      </c>
      <c r="C56" s="294">
        <v>417</v>
      </c>
      <c r="D56" s="297">
        <v>3.2119743000000001</v>
      </c>
      <c r="E56" s="299">
        <v>0.06</v>
      </c>
      <c r="F56" s="295">
        <v>0.53</v>
      </c>
      <c r="G56" s="640">
        <f ca="1">+IF(ISERROR(HLOOKUP($B56,INDIRECT("'Monthly Resource Report'!"&amp;'Wilson Validation'!$G$1047950&amp;":"&amp;'Wilson Validation'!$G$1047951),'Wilson Validation'!G$1047952,FALSE)),0,HLOOKUP($B56,INDIRECT("'Monthly Resource Report'!"&amp;'Wilson Validation'!$G$1047950&amp;":"&amp;'Wilson Validation'!$G$1047951),'Wilson Validation'!G$1047952,FALSE))</f>
        <v>417</v>
      </c>
      <c r="H56" s="297">
        <f ca="1">+IF(ISERROR(HLOOKUP($B56,INDIRECT("'Monthly Resource Report'!"&amp;'Wilson Validation'!$G$1047950&amp;":"&amp;'Wilson Validation'!$G$1047951),'Wilson Validation'!H$1047952,FALSE)),0,HLOOKUP($B56,INDIRECT("'Monthly Resource Report'!"&amp;'Wilson Validation'!$G$1047950&amp;":"&amp;'Wilson Validation'!$G$1047951),'Wilson Validation'!H$1047952,FALSE))</f>
        <v>3.2120012000626783</v>
      </c>
      <c r="I56" s="317">
        <f ca="1">+IF(ISERROR(HLOOKUP($B56,INDIRECT("'Monthly Resource Report'!"&amp;'Wilson Validation'!$G$1047950&amp;":"&amp;'Wilson Validation'!$G$1047951),'Wilson Validation'!I$1047952,FALSE)),0,HLOOKUP($B56,INDIRECT("'Monthly Resource Report'!"&amp;'Wilson Validation'!$G$1047950&amp;":"&amp;'Wilson Validation'!$G$1047951),'Wilson Validation'!I$1047952,FALSE))</f>
        <v>5.9353122953416611E-2</v>
      </c>
      <c r="J56" s="318">
        <f ca="1">+IF(ISERROR(HLOOKUP($B56,INDIRECT("'Monthly Resource Report'!"&amp;'Wilson Validation'!$G$1047950&amp;":"&amp;'Wilson Validation'!$G$1047951),'Wilson Validation'!J$1047952,FALSE)),0,HLOOKUP($B56,INDIRECT("'Monthly Resource Report'!"&amp;'Wilson Validation'!$G$1047950&amp;":"&amp;'Wilson Validation'!$G$1047951),'Wilson Validation'!J$1047952,FALSE))</f>
        <v>0.53082805221924367</v>
      </c>
    </row>
    <row r="57" spans="2:10">
      <c r="B57" s="301">
        <v>42917</v>
      </c>
      <c r="C57" s="294">
        <v>417</v>
      </c>
      <c r="D57" s="297">
        <v>3.2119743000000001</v>
      </c>
      <c r="E57" s="299">
        <v>0.06</v>
      </c>
      <c r="F57" s="295">
        <v>0.53</v>
      </c>
      <c r="G57" s="640">
        <f ca="1">+IF(ISERROR(HLOOKUP($B57,INDIRECT("'Monthly Resource Report'!"&amp;'Wilson Validation'!$G$1047950&amp;":"&amp;'Wilson Validation'!$G$1047951),'Wilson Validation'!G$1047952,FALSE)),0,HLOOKUP($B57,INDIRECT("'Monthly Resource Report'!"&amp;'Wilson Validation'!$G$1047950&amp;":"&amp;'Wilson Validation'!$G$1047951),'Wilson Validation'!G$1047952,FALSE))</f>
        <v>417</v>
      </c>
      <c r="H57" s="297">
        <f ca="1">+IF(ISERROR(HLOOKUP($B57,INDIRECT("'Monthly Resource Report'!"&amp;'Wilson Validation'!$G$1047950&amp;":"&amp;'Wilson Validation'!$G$1047951),'Wilson Validation'!H$1047952,FALSE)),0,HLOOKUP($B57,INDIRECT("'Monthly Resource Report'!"&amp;'Wilson Validation'!$G$1047950&amp;":"&amp;'Wilson Validation'!$G$1047951),'Wilson Validation'!H$1047952,FALSE))</f>
        <v>3.2120005878739217</v>
      </c>
      <c r="I57" s="317">
        <f ca="1">+IF(ISERROR(HLOOKUP($B57,INDIRECT("'Monthly Resource Report'!"&amp;'Wilson Validation'!$G$1047950&amp;":"&amp;'Wilson Validation'!$G$1047951),'Wilson Validation'!I$1047952,FALSE)),0,HLOOKUP($B57,INDIRECT("'Monthly Resource Report'!"&amp;'Wilson Validation'!$G$1047950&amp;":"&amp;'Wilson Validation'!$G$1047951),'Wilson Validation'!I$1047952,FALSE))</f>
        <v>5.9336733155136101E-2</v>
      </c>
      <c r="J57" s="318">
        <f ca="1">+IF(ISERROR(HLOOKUP($B57,INDIRECT("'Monthly Resource Report'!"&amp;'Wilson Validation'!$G$1047950&amp;":"&amp;'Wilson Validation'!$G$1047951),'Wilson Validation'!J$1047952,FALSE)),0,HLOOKUP($B57,INDIRECT("'Monthly Resource Report'!"&amp;'Wilson Validation'!$G$1047950&amp;":"&amp;'Wilson Validation'!$G$1047951),'Wilson Validation'!J$1047952,FALSE))</f>
        <v>0.53040446470341107</v>
      </c>
    </row>
    <row r="58" spans="2:10">
      <c r="B58" s="301">
        <v>42948</v>
      </c>
      <c r="C58" s="294">
        <v>417</v>
      </c>
      <c r="D58" s="297">
        <v>3.2119743000000001</v>
      </c>
      <c r="E58" s="299">
        <v>0.06</v>
      </c>
      <c r="F58" s="295">
        <v>0.53</v>
      </c>
      <c r="G58" s="640">
        <f ca="1">+IF(ISERROR(HLOOKUP($B58,INDIRECT("'Monthly Resource Report'!"&amp;'Wilson Validation'!$G$1047950&amp;":"&amp;'Wilson Validation'!$G$1047951),'Wilson Validation'!G$1047952,FALSE)),0,HLOOKUP($B58,INDIRECT("'Monthly Resource Report'!"&amp;'Wilson Validation'!$G$1047950&amp;":"&amp;'Wilson Validation'!$G$1047951),'Wilson Validation'!G$1047952,FALSE))</f>
        <v>417</v>
      </c>
      <c r="H58" s="297">
        <f ca="1">+IF(ISERROR(HLOOKUP($B58,INDIRECT("'Monthly Resource Report'!"&amp;'Wilson Validation'!$G$1047950&amp;":"&amp;'Wilson Validation'!$G$1047951),'Wilson Validation'!H$1047952,FALSE)),0,HLOOKUP($B58,INDIRECT("'Monthly Resource Report'!"&amp;'Wilson Validation'!$G$1047950&amp;":"&amp;'Wilson Validation'!$G$1047951),'Wilson Validation'!H$1047952,FALSE))</f>
        <v>3.2120007011058704</v>
      </c>
      <c r="I58" s="317">
        <f ca="1">+IF(ISERROR(HLOOKUP($B58,INDIRECT("'Monthly Resource Report'!"&amp;'Wilson Validation'!$G$1047950&amp;":"&amp;'Wilson Validation'!$G$1047951),'Wilson Validation'!I$1047952,FALSE)),0,HLOOKUP($B58,INDIRECT("'Monthly Resource Report'!"&amp;'Wilson Validation'!$G$1047950&amp;":"&amp;'Wilson Validation'!$G$1047951),'Wilson Validation'!I$1047952,FALSE))</f>
        <v>5.9370833502337489E-2</v>
      </c>
      <c r="J58" s="318">
        <f ca="1">+IF(ISERROR(HLOOKUP($B58,INDIRECT("'Monthly Resource Report'!"&amp;'Wilson Validation'!$G$1047950&amp;":"&amp;'Wilson Validation'!$G$1047951),'Wilson Validation'!J$1047952,FALSE)),0,HLOOKUP($B58,INDIRECT("'Monthly Resource Report'!"&amp;'Wilson Validation'!$G$1047950&amp;":"&amp;'Wilson Validation'!$G$1047951),'Wilson Validation'!J$1047952,FALSE))</f>
        <v>0.53040177631002206</v>
      </c>
    </row>
    <row r="59" spans="2:10">
      <c r="B59" s="301">
        <v>42979</v>
      </c>
      <c r="C59" s="294">
        <v>417</v>
      </c>
      <c r="D59" s="297">
        <v>3.2119743000000001</v>
      </c>
      <c r="E59" s="299">
        <v>0.06</v>
      </c>
      <c r="F59" s="295">
        <v>0.53</v>
      </c>
      <c r="G59" s="640">
        <f ca="1">+IF(ISERROR(HLOOKUP($B59,INDIRECT("'Monthly Resource Report'!"&amp;'Wilson Validation'!$G$1047950&amp;":"&amp;'Wilson Validation'!$G$1047951),'Wilson Validation'!G$1047952,FALSE)),0,HLOOKUP($B59,INDIRECT("'Monthly Resource Report'!"&amp;'Wilson Validation'!$G$1047950&amp;":"&amp;'Wilson Validation'!$G$1047951),'Wilson Validation'!G$1047952,FALSE))</f>
        <v>417</v>
      </c>
      <c r="H59" s="297">
        <f ca="1">+IF(ISERROR(HLOOKUP($B59,INDIRECT("'Monthly Resource Report'!"&amp;'Wilson Validation'!$G$1047950&amp;":"&amp;'Wilson Validation'!$G$1047951),'Wilson Validation'!H$1047952,FALSE)),0,HLOOKUP($B59,INDIRECT("'Monthly Resource Report'!"&amp;'Wilson Validation'!$G$1047950&amp;":"&amp;'Wilson Validation'!$G$1047951),'Wilson Validation'!H$1047952,FALSE))</f>
        <v>3.2120004449758306</v>
      </c>
      <c r="I59" s="317">
        <f ca="1">+IF(ISERROR(HLOOKUP($B59,INDIRECT("'Monthly Resource Report'!"&amp;'Wilson Validation'!$G$1047950&amp;":"&amp;'Wilson Validation'!$G$1047951),'Wilson Validation'!I$1047952,FALSE)),0,HLOOKUP($B59,INDIRECT("'Monthly Resource Report'!"&amp;'Wilson Validation'!$G$1047950&amp;":"&amp;'Wilson Validation'!$G$1047951),'Wilson Validation'!I$1047952,FALSE))</f>
        <v>5.9172548836490098E-2</v>
      </c>
      <c r="J59" s="318">
        <f ca="1">+IF(ISERROR(HLOOKUP($B59,INDIRECT("'Monthly Resource Report'!"&amp;'Wilson Validation'!$G$1047950&amp;":"&amp;'Wilson Validation'!$G$1047951),'Wilson Validation'!J$1047952,FALSE)),0,HLOOKUP($B59,INDIRECT("'Monthly Resource Report'!"&amp;'Wilson Validation'!$G$1047950&amp;":"&amp;'Wilson Validation'!$G$1047951),'Wilson Validation'!J$1047952,FALSE))</f>
        <v>0.53087651156008075</v>
      </c>
    </row>
    <row r="60" spans="2:10">
      <c r="B60" s="301">
        <v>43009</v>
      </c>
      <c r="C60" s="294">
        <v>417</v>
      </c>
      <c r="D60" s="297">
        <v>3.2119743000000001</v>
      </c>
      <c r="E60" s="299">
        <v>0.06</v>
      </c>
      <c r="F60" s="295">
        <v>0.53</v>
      </c>
      <c r="G60" s="640">
        <f ca="1">+IF(ISERROR(HLOOKUP($B60,INDIRECT("'Monthly Resource Report'!"&amp;'Wilson Validation'!$G$1047950&amp;":"&amp;'Wilson Validation'!$G$1047951),'Wilson Validation'!G$1047952,FALSE)),0,HLOOKUP($B60,INDIRECT("'Monthly Resource Report'!"&amp;'Wilson Validation'!$G$1047950&amp;":"&amp;'Wilson Validation'!$G$1047951),'Wilson Validation'!G$1047952,FALSE))</f>
        <v>417</v>
      </c>
      <c r="H60" s="297">
        <f ca="1">+IF(ISERROR(HLOOKUP($B60,INDIRECT("'Monthly Resource Report'!"&amp;'Wilson Validation'!$G$1047950&amp;":"&amp;'Wilson Validation'!$G$1047951),'Wilson Validation'!H$1047952,FALSE)),0,HLOOKUP($B60,INDIRECT("'Monthly Resource Report'!"&amp;'Wilson Validation'!$G$1047950&amp;":"&amp;'Wilson Validation'!$G$1047951),'Wilson Validation'!H$1047952,FALSE))</f>
        <v>0</v>
      </c>
      <c r="I60" s="317">
        <f ca="1">+IF(ISERROR(HLOOKUP($B60,INDIRECT("'Monthly Resource Report'!"&amp;'Wilson Validation'!$G$1047950&amp;":"&amp;'Wilson Validation'!$G$1047951),'Wilson Validation'!I$1047952,FALSE)),0,HLOOKUP($B60,INDIRECT("'Monthly Resource Report'!"&amp;'Wilson Validation'!$G$1047950&amp;":"&amp;'Wilson Validation'!$G$1047951),'Wilson Validation'!I$1047952,FALSE))</f>
        <v>0</v>
      </c>
      <c r="J60" s="318">
        <f ca="1">+IF(ISERROR(HLOOKUP($B60,INDIRECT("'Monthly Resource Report'!"&amp;'Wilson Validation'!$G$1047950&amp;":"&amp;'Wilson Validation'!$G$1047951),'Wilson Validation'!J$1047952,FALSE)),0,HLOOKUP($B60,INDIRECT("'Monthly Resource Report'!"&amp;'Wilson Validation'!$G$1047950&amp;":"&amp;'Wilson Validation'!$G$1047951),'Wilson Validation'!J$1047952,FALSE))</f>
        <v>0</v>
      </c>
    </row>
    <row r="61" spans="2:10">
      <c r="B61" s="301">
        <v>43040</v>
      </c>
      <c r="C61" s="294">
        <v>417</v>
      </c>
      <c r="D61" s="297">
        <v>3.2119743000000001</v>
      </c>
      <c r="E61" s="299">
        <v>0.06</v>
      </c>
      <c r="F61" s="295">
        <v>0.53</v>
      </c>
      <c r="G61" s="640">
        <f ca="1">+IF(ISERROR(HLOOKUP($B61,INDIRECT("'Monthly Resource Report'!"&amp;'Wilson Validation'!$G$1047950&amp;":"&amp;'Wilson Validation'!$G$1047951),'Wilson Validation'!G$1047952,FALSE)),0,HLOOKUP($B61,INDIRECT("'Monthly Resource Report'!"&amp;'Wilson Validation'!$G$1047950&amp;":"&amp;'Wilson Validation'!$G$1047951),'Wilson Validation'!G$1047952,FALSE))</f>
        <v>417</v>
      </c>
      <c r="H61" s="297">
        <f ca="1">+IF(ISERROR(HLOOKUP($B61,INDIRECT("'Monthly Resource Report'!"&amp;'Wilson Validation'!$G$1047950&amp;":"&amp;'Wilson Validation'!$G$1047951),'Wilson Validation'!H$1047952,FALSE)),0,HLOOKUP($B61,INDIRECT("'Monthly Resource Report'!"&amp;'Wilson Validation'!$G$1047950&amp;":"&amp;'Wilson Validation'!$G$1047951),'Wilson Validation'!H$1047952,FALSE))</f>
        <v>3.2120009114172539</v>
      </c>
      <c r="I61" s="317">
        <f ca="1">+IF(ISERROR(HLOOKUP($B61,INDIRECT("'Monthly Resource Report'!"&amp;'Wilson Validation'!$G$1047950&amp;":"&amp;'Wilson Validation'!$G$1047951),'Wilson Validation'!I$1047952,FALSE)),0,HLOOKUP($B61,INDIRECT("'Monthly Resource Report'!"&amp;'Wilson Validation'!$G$1047950&amp;":"&amp;'Wilson Validation'!$G$1047951),'Wilson Validation'!I$1047952,FALSE))</f>
        <v>5.9389039366764415E-2</v>
      </c>
      <c r="J61" s="318">
        <f ca="1">+IF(ISERROR(HLOOKUP($B61,INDIRECT("'Monthly Resource Report'!"&amp;'Wilson Validation'!$G$1047950&amp;":"&amp;'Wilson Validation'!$G$1047951),'Wilson Validation'!J$1047952,FALSE)),0,HLOOKUP($B61,INDIRECT("'Monthly Resource Report'!"&amp;'Wilson Validation'!$G$1047950&amp;":"&amp;'Wilson Validation'!$G$1047951),'Wilson Validation'!J$1047952,FALSE))</f>
        <v>0.53270822702897291</v>
      </c>
    </row>
    <row r="62" spans="2:10">
      <c r="B62" s="301">
        <v>43070</v>
      </c>
      <c r="C62" s="294">
        <v>417</v>
      </c>
      <c r="D62" s="297">
        <v>3.2119743000000001</v>
      </c>
      <c r="E62" s="299">
        <v>0.06</v>
      </c>
      <c r="F62" s="295">
        <v>0.53</v>
      </c>
      <c r="G62" s="640">
        <f ca="1">+IF(ISERROR(HLOOKUP($B62,INDIRECT("'Monthly Resource Report'!"&amp;'Wilson Validation'!$G$1047950&amp;":"&amp;'Wilson Validation'!$G$1047951),'Wilson Validation'!G$1047952,FALSE)),0,HLOOKUP($B62,INDIRECT("'Monthly Resource Report'!"&amp;'Wilson Validation'!$G$1047950&amp;":"&amp;'Wilson Validation'!$G$1047951),'Wilson Validation'!G$1047952,FALSE))</f>
        <v>417</v>
      </c>
      <c r="H62" s="297">
        <f ca="1">+IF(ISERROR(HLOOKUP($B62,INDIRECT("'Monthly Resource Report'!"&amp;'Wilson Validation'!$G$1047950&amp;":"&amp;'Wilson Validation'!$G$1047951),'Wilson Validation'!H$1047952,FALSE)),0,HLOOKUP($B62,INDIRECT("'Monthly Resource Report'!"&amp;'Wilson Validation'!$G$1047950&amp;":"&amp;'Wilson Validation'!$G$1047951),'Wilson Validation'!H$1047952,FALSE))</f>
        <v>3.2120002435494936</v>
      </c>
      <c r="I62" s="317">
        <f ca="1">+IF(ISERROR(HLOOKUP($B62,INDIRECT("'Monthly Resource Report'!"&amp;'Wilson Validation'!$G$1047950&amp;":"&amp;'Wilson Validation'!$G$1047951),'Wilson Validation'!I$1047952,FALSE)),0,HLOOKUP($B62,INDIRECT("'Monthly Resource Report'!"&amp;'Wilson Validation'!$G$1047950&amp;":"&amp;'Wilson Validation'!$G$1047951),'Wilson Validation'!I$1047952,FALSE))</f>
        <v>5.9399793698501319E-2</v>
      </c>
      <c r="J62" s="318">
        <f ca="1">+IF(ISERROR(HLOOKUP($B62,INDIRECT("'Monthly Resource Report'!"&amp;'Wilson Validation'!$G$1047950&amp;":"&amp;'Wilson Validation'!$G$1047951),'Wilson Validation'!J$1047952,FALSE)),0,HLOOKUP($B62,INDIRECT("'Monthly Resource Report'!"&amp;'Wilson Validation'!$G$1047950&amp;":"&amp;'Wilson Validation'!$G$1047951),'Wilson Validation'!J$1047952,FALSE))</f>
        <v>0.53079689066586233</v>
      </c>
    </row>
    <row r="63" spans="2:10">
      <c r="B63" s="301">
        <v>43101</v>
      </c>
      <c r="C63" s="294">
        <v>417</v>
      </c>
      <c r="D63" s="297">
        <v>3.2929160523599998</v>
      </c>
      <c r="E63" s="299">
        <v>0.06</v>
      </c>
      <c r="F63" s="295">
        <v>0.53</v>
      </c>
      <c r="G63" s="640">
        <f ca="1">+IF(ISERROR(HLOOKUP($B63,INDIRECT("'Monthly Resource Report'!"&amp;'Wilson Validation'!$G$1047950&amp;":"&amp;'Wilson Validation'!$G$1047951),'Wilson Validation'!G$1047952,FALSE)),0,HLOOKUP($B63,INDIRECT("'Monthly Resource Report'!"&amp;'Wilson Validation'!$G$1047950&amp;":"&amp;'Wilson Validation'!$G$1047951),'Wilson Validation'!G$1047952,FALSE))</f>
        <v>417</v>
      </c>
      <c r="H63" s="297">
        <f ca="1">+IF(ISERROR(HLOOKUP($B63,INDIRECT("'Monthly Resource Report'!"&amp;'Wilson Validation'!$G$1047950&amp;":"&amp;'Wilson Validation'!$G$1047951),'Wilson Validation'!H$1047952,FALSE)),0,HLOOKUP($B63,INDIRECT("'Monthly Resource Report'!"&amp;'Wilson Validation'!$G$1047950&amp;":"&amp;'Wilson Validation'!$G$1047951),'Wilson Validation'!H$1047952,FALSE))</f>
        <v>3.293004095544946</v>
      </c>
      <c r="I63" s="317">
        <f ca="1">+IF(ISERROR(HLOOKUP($B63,INDIRECT("'Monthly Resource Report'!"&amp;'Wilson Validation'!$G$1047950&amp;":"&amp;'Wilson Validation'!$G$1047951),'Wilson Validation'!I$1047952,FALSE)),0,HLOOKUP($B63,INDIRECT("'Monthly Resource Report'!"&amp;'Wilson Validation'!$G$1047950&amp;":"&amp;'Wilson Validation'!$G$1047951),'Wilson Validation'!I$1047952,FALSE))</f>
        <v>5.9856841891137394E-2</v>
      </c>
      <c r="J63" s="318">
        <f ca="1">+IF(ISERROR(HLOOKUP($B63,INDIRECT("'Monthly Resource Report'!"&amp;'Wilson Validation'!$G$1047950&amp;":"&amp;'Wilson Validation'!$G$1047951),'Wilson Validation'!J$1047952,FALSE)),0,HLOOKUP($B63,INDIRECT("'Monthly Resource Report'!"&amp;'Wilson Validation'!$G$1047950&amp;":"&amp;'Wilson Validation'!$G$1047951),'Wilson Validation'!J$1047952,FALSE))</f>
        <v>0.53075972469353128</v>
      </c>
    </row>
    <row r="64" spans="2:10">
      <c r="B64" s="301">
        <v>43132</v>
      </c>
      <c r="C64" s="294">
        <v>417</v>
      </c>
      <c r="D64" s="297">
        <v>3.2929160523599998</v>
      </c>
      <c r="E64" s="299">
        <v>0.06</v>
      </c>
      <c r="F64" s="295">
        <v>0.53</v>
      </c>
      <c r="G64" s="640">
        <f ca="1">+IF(ISERROR(HLOOKUP($B64,INDIRECT("'Monthly Resource Report'!"&amp;'Wilson Validation'!$G$1047950&amp;":"&amp;'Wilson Validation'!$G$1047951),'Wilson Validation'!G$1047952,FALSE)),0,HLOOKUP($B64,INDIRECT("'Monthly Resource Report'!"&amp;'Wilson Validation'!$G$1047950&amp;":"&amp;'Wilson Validation'!$G$1047951),'Wilson Validation'!G$1047952,FALSE))</f>
        <v>417</v>
      </c>
      <c r="H64" s="297">
        <f ca="1">+IF(ISERROR(HLOOKUP($B64,INDIRECT("'Monthly Resource Report'!"&amp;'Wilson Validation'!$G$1047950&amp;":"&amp;'Wilson Validation'!$G$1047951),'Wilson Validation'!H$1047952,FALSE)),0,HLOOKUP($B64,INDIRECT("'Monthly Resource Report'!"&amp;'Wilson Validation'!$G$1047950&amp;":"&amp;'Wilson Validation'!$G$1047951),'Wilson Validation'!H$1047952,FALSE))</f>
        <v>3.2930025980734752</v>
      </c>
      <c r="I64" s="317">
        <f ca="1">+IF(ISERROR(HLOOKUP($B64,INDIRECT("'Monthly Resource Report'!"&amp;'Wilson Validation'!$G$1047950&amp;":"&amp;'Wilson Validation'!$G$1047951),'Wilson Validation'!I$1047952,FALSE)),0,HLOOKUP($B64,INDIRECT("'Monthly Resource Report'!"&amp;'Wilson Validation'!$G$1047950&amp;":"&amp;'Wilson Validation'!$G$1047951),'Wilson Validation'!I$1047952,FALSE))</f>
        <v>5.9851546201549991E-2</v>
      </c>
      <c r="J64" s="318">
        <f ca="1">+IF(ISERROR(HLOOKUP($B64,INDIRECT("'Monthly Resource Report'!"&amp;'Wilson Validation'!$G$1047950&amp;":"&amp;'Wilson Validation'!$G$1047951),'Wilson Validation'!J$1047952,FALSE)),0,HLOOKUP($B64,INDIRECT("'Monthly Resource Report'!"&amp;'Wilson Validation'!$G$1047950&amp;":"&amp;'Wilson Validation'!$G$1047951),'Wilson Validation'!J$1047952,FALSE))</f>
        <v>0.53084477803495844</v>
      </c>
    </row>
    <row r="65" spans="2:10">
      <c r="B65" s="301">
        <v>43160</v>
      </c>
      <c r="C65" s="294">
        <v>417</v>
      </c>
      <c r="D65" s="297">
        <v>3.2929160523599998</v>
      </c>
      <c r="E65" s="299">
        <v>0.06</v>
      </c>
      <c r="F65" s="295">
        <v>0.53</v>
      </c>
      <c r="G65" s="640">
        <f ca="1">+IF(ISERROR(HLOOKUP($B65,INDIRECT("'Monthly Resource Report'!"&amp;'Wilson Validation'!$G$1047950&amp;":"&amp;'Wilson Validation'!$G$1047951),'Wilson Validation'!G$1047952,FALSE)),0,HLOOKUP($B65,INDIRECT("'Monthly Resource Report'!"&amp;'Wilson Validation'!$G$1047950&amp;":"&amp;'Wilson Validation'!$G$1047951),'Wilson Validation'!G$1047952,FALSE))</f>
        <v>417</v>
      </c>
      <c r="H65" s="297">
        <f ca="1">+IF(ISERROR(HLOOKUP($B65,INDIRECT("'Monthly Resource Report'!"&amp;'Wilson Validation'!$G$1047950&amp;":"&amp;'Wilson Validation'!$G$1047951),'Wilson Validation'!H$1047952,FALSE)),0,HLOOKUP($B65,INDIRECT("'Monthly Resource Report'!"&amp;'Wilson Validation'!$G$1047950&amp;":"&amp;'Wilson Validation'!$G$1047951),'Wilson Validation'!H$1047952,FALSE))</f>
        <v>3.2930027503404204</v>
      </c>
      <c r="I65" s="317">
        <f ca="1">+IF(ISERROR(HLOOKUP($B65,INDIRECT("'Monthly Resource Report'!"&amp;'Wilson Validation'!$G$1047950&amp;":"&amp;'Wilson Validation'!$G$1047951),'Wilson Validation'!I$1047952,FALSE)),0,HLOOKUP($B65,INDIRECT("'Monthly Resource Report'!"&amp;'Wilson Validation'!$G$1047950&amp;":"&amp;'Wilson Validation'!$G$1047951),'Wilson Validation'!I$1047952,FALSE))</f>
        <v>5.9528186813964573E-2</v>
      </c>
      <c r="J65" s="318">
        <f ca="1">+IF(ISERROR(HLOOKUP($B65,INDIRECT("'Monthly Resource Report'!"&amp;'Wilson Validation'!$G$1047950&amp;":"&amp;'Wilson Validation'!$G$1047951),'Wilson Validation'!J$1047952,FALSE)),0,HLOOKUP($B65,INDIRECT("'Monthly Resource Report'!"&amp;'Wilson Validation'!$G$1047950&amp;":"&amp;'Wilson Validation'!$G$1047951),'Wilson Validation'!J$1047952,FALSE))</f>
        <v>0.53039538496010452</v>
      </c>
    </row>
    <row r="66" spans="2:10">
      <c r="B66" s="301">
        <v>43191</v>
      </c>
      <c r="C66" s="294">
        <v>417</v>
      </c>
      <c r="D66" s="297">
        <v>3.2929160523599998</v>
      </c>
      <c r="E66" s="299">
        <v>0.06</v>
      </c>
      <c r="F66" s="295">
        <v>0.53</v>
      </c>
      <c r="G66" s="640">
        <f ca="1">+IF(ISERROR(HLOOKUP($B66,INDIRECT("'Monthly Resource Report'!"&amp;'Wilson Validation'!$G$1047950&amp;":"&amp;'Wilson Validation'!$G$1047951),'Wilson Validation'!G$1047952,FALSE)),0,HLOOKUP($B66,INDIRECT("'Monthly Resource Report'!"&amp;'Wilson Validation'!$G$1047950&amp;":"&amp;'Wilson Validation'!$G$1047951),'Wilson Validation'!G$1047952,FALSE))</f>
        <v>417</v>
      </c>
      <c r="H66" s="297">
        <f ca="1">+IF(ISERROR(HLOOKUP($B66,INDIRECT("'Monthly Resource Report'!"&amp;'Wilson Validation'!$G$1047950&amp;":"&amp;'Wilson Validation'!$G$1047951),'Wilson Validation'!H$1047952,FALSE)),0,HLOOKUP($B66,INDIRECT("'Monthly Resource Report'!"&amp;'Wilson Validation'!$G$1047950&amp;":"&amp;'Wilson Validation'!$G$1047951),'Wilson Validation'!H$1047952,FALSE))</f>
        <v>3.2930044386619013</v>
      </c>
      <c r="I66" s="317">
        <f ca="1">+IF(ISERROR(HLOOKUP($B66,INDIRECT("'Monthly Resource Report'!"&amp;'Wilson Validation'!$G$1047950&amp;":"&amp;'Wilson Validation'!$G$1047951),'Wilson Validation'!I$1047952,FALSE)),0,HLOOKUP($B66,INDIRECT("'Monthly Resource Report'!"&amp;'Wilson Validation'!$G$1047950&amp;":"&amp;'Wilson Validation'!$G$1047951),'Wilson Validation'!I$1047952,FALSE))</f>
        <v>5.9538035280453136E-2</v>
      </c>
      <c r="J66" s="318">
        <f ca="1">+IF(ISERROR(HLOOKUP($B66,INDIRECT("'Monthly Resource Report'!"&amp;'Wilson Validation'!$G$1047950&amp;":"&amp;'Wilson Validation'!$G$1047951),'Wilson Validation'!J$1047952,FALSE)),0,HLOOKUP($B66,INDIRECT("'Monthly Resource Report'!"&amp;'Wilson Validation'!$G$1047950&amp;":"&amp;'Wilson Validation'!$G$1047951),'Wilson Validation'!J$1047952,FALSE))</f>
        <v>0.53040710324805695</v>
      </c>
    </row>
    <row r="67" spans="2:10">
      <c r="B67" s="301">
        <v>43221</v>
      </c>
      <c r="C67" s="294">
        <v>417</v>
      </c>
      <c r="D67" s="297">
        <v>3.2929160523599998</v>
      </c>
      <c r="E67" s="299">
        <v>0.06</v>
      </c>
      <c r="F67" s="295">
        <v>0.53</v>
      </c>
      <c r="G67" s="640">
        <f ca="1">+IF(ISERROR(HLOOKUP($B67,INDIRECT("'Monthly Resource Report'!"&amp;'Wilson Validation'!$G$1047950&amp;":"&amp;'Wilson Validation'!$G$1047951),'Wilson Validation'!G$1047952,FALSE)),0,HLOOKUP($B67,INDIRECT("'Monthly Resource Report'!"&amp;'Wilson Validation'!$G$1047950&amp;":"&amp;'Wilson Validation'!$G$1047951),'Wilson Validation'!G$1047952,FALSE))</f>
        <v>417</v>
      </c>
      <c r="H67" s="297">
        <f ca="1">+IF(ISERROR(HLOOKUP($B67,INDIRECT("'Monthly Resource Report'!"&amp;'Wilson Validation'!$G$1047950&amp;":"&amp;'Wilson Validation'!$G$1047951),'Wilson Validation'!H$1047952,FALSE)),0,HLOOKUP($B67,INDIRECT("'Monthly Resource Report'!"&amp;'Wilson Validation'!$G$1047950&amp;":"&amp;'Wilson Validation'!$G$1047951),'Wilson Validation'!H$1047952,FALSE))</f>
        <v>3.2930029401704282</v>
      </c>
      <c r="I67" s="317">
        <f ca="1">+IF(ISERROR(HLOOKUP($B67,INDIRECT("'Monthly Resource Report'!"&amp;'Wilson Validation'!$G$1047950&amp;":"&amp;'Wilson Validation'!$G$1047951),'Wilson Validation'!I$1047952,FALSE)),0,HLOOKUP($B67,INDIRECT("'Monthly Resource Report'!"&amp;'Wilson Validation'!$G$1047950&amp;":"&amp;'Wilson Validation'!$G$1047951),'Wilson Validation'!I$1047952,FALSE))</f>
        <v>5.9532637733287055E-2</v>
      </c>
      <c r="J67" s="318">
        <f ca="1">+IF(ISERROR(HLOOKUP($B67,INDIRECT("'Monthly Resource Report'!"&amp;'Wilson Validation'!$G$1047950&amp;":"&amp;'Wilson Validation'!$G$1047951),'Wilson Validation'!J$1047952,FALSE)),0,HLOOKUP($B67,INDIRECT("'Monthly Resource Report'!"&amp;'Wilson Validation'!$G$1047950&amp;":"&amp;'Wilson Validation'!$G$1047951),'Wilson Validation'!J$1047952,FALSE))</f>
        <v>0.53079644919739222</v>
      </c>
    </row>
    <row r="68" spans="2:10">
      <c r="B68" s="301">
        <v>43252</v>
      </c>
      <c r="C68" s="294">
        <v>417</v>
      </c>
      <c r="D68" s="297">
        <v>3.2929160523599998</v>
      </c>
      <c r="E68" s="299">
        <v>0.06</v>
      </c>
      <c r="F68" s="295">
        <v>0.53</v>
      </c>
      <c r="G68" s="640">
        <f ca="1">+IF(ISERROR(HLOOKUP($B68,INDIRECT("'Monthly Resource Report'!"&amp;'Wilson Validation'!$G$1047950&amp;":"&amp;'Wilson Validation'!$G$1047951),'Wilson Validation'!G$1047952,FALSE)),0,HLOOKUP($B68,INDIRECT("'Monthly Resource Report'!"&amp;'Wilson Validation'!$G$1047950&amp;":"&amp;'Wilson Validation'!$G$1047951),'Wilson Validation'!G$1047952,FALSE))</f>
        <v>417</v>
      </c>
      <c r="H68" s="297">
        <f ca="1">+IF(ISERROR(HLOOKUP($B68,INDIRECT("'Monthly Resource Report'!"&amp;'Wilson Validation'!$G$1047950&amp;":"&amp;'Wilson Validation'!$G$1047951),'Wilson Validation'!H$1047952,FALSE)),0,HLOOKUP($B68,INDIRECT("'Monthly Resource Report'!"&amp;'Wilson Validation'!$G$1047950&amp;":"&amp;'Wilson Validation'!$G$1047951),'Wilson Validation'!H$1047952,FALSE))</f>
        <v>3.2930032345603526</v>
      </c>
      <c r="I68" s="317">
        <f ca="1">+IF(ISERROR(HLOOKUP($B68,INDIRECT("'Monthly Resource Report'!"&amp;'Wilson Validation'!$G$1047950&amp;":"&amp;'Wilson Validation'!$G$1047951),'Wilson Validation'!I$1047952,FALSE)),0,HLOOKUP($B68,INDIRECT("'Monthly Resource Report'!"&amp;'Wilson Validation'!$G$1047950&amp;":"&amp;'Wilson Validation'!$G$1047951),'Wilson Validation'!I$1047952,FALSE))</f>
        <v>5.9428934674764372E-2</v>
      </c>
      <c r="J68" s="318">
        <f ca="1">+IF(ISERROR(HLOOKUP($B68,INDIRECT("'Monthly Resource Report'!"&amp;'Wilson Validation'!$G$1047950&amp;":"&amp;'Wilson Validation'!$G$1047951),'Wilson Validation'!J$1047952,FALSE)),0,HLOOKUP($B68,INDIRECT("'Monthly Resource Report'!"&amp;'Wilson Validation'!$G$1047950&amp;":"&amp;'Wilson Validation'!$G$1047951),'Wilson Validation'!J$1047952,FALSE))</f>
        <v>0.53082961767048253</v>
      </c>
    </row>
    <row r="69" spans="2:10">
      <c r="B69" s="301">
        <v>43282</v>
      </c>
      <c r="C69" s="294">
        <v>417</v>
      </c>
      <c r="D69" s="297">
        <v>3.2929160523599998</v>
      </c>
      <c r="E69" s="299">
        <v>0.06</v>
      </c>
      <c r="F69" s="295">
        <v>0.53</v>
      </c>
      <c r="G69" s="640">
        <f ca="1">+IF(ISERROR(HLOOKUP($B69,INDIRECT("'Monthly Resource Report'!"&amp;'Wilson Validation'!$G$1047950&amp;":"&amp;'Wilson Validation'!$G$1047951),'Wilson Validation'!G$1047952,FALSE)),0,HLOOKUP($B69,INDIRECT("'Monthly Resource Report'!"&amp;'Wilson Validation'!$G$1047950&amp;":"&amp;'Wilson Validation'!$G$1047951),'Wilson Validation'!G$1047952,FALSE))</f>
        <v>417</v>
      </c>
      <c r="H69" s="297">
        <f ca="1">+IF(ISERROR(HLOOKUP($B69,INDIRECT("'Monthly Resource Report'!"&amp;'Wilson Validation'!$G$1047950&amp;":"&amp;'Wilson Validation'!$G$1047951),'Wilson Validation'!H$1047952,FALSE)),0,HLOOKUP($B69,INDIRECT("'Monthly Resource Report'!"&amp;'Wilson Validation'!$G$1047950&amp;":"&amp;'Wilson Validation'!$G$1047951),'Wilson Validation'!H$1047952,FALSE))</f>
        <v>3.293004113962978</v>
      </c>
      <c r="I69" s="317">
        <f ca="1">+IF(ISERROR(HLOOKUP($B69,INDIRECT("'Monthly Resource Report'!"&amp;'Wilson Validation'!$G$1047950&amp;":"&amp;'Wilson Validation'!$G$1047951),'Wilson Validation'!I$1047952,FALSE)),0,HLOOKUP($B69,INDIRECT("'Monthly Resource Report'!"&amp;'Wilson Validation'!$G$1047950&amp;":"&amp;'Wilson Validation'!$G$1047951),'Wilson Validation'!I$1047952,FALSE))</f>
        <v>5.9590250232121424E-2</v>
      </c>
      <c r="J69" s="318">
        <f ca="1">+IF(ISERROR(HLOOKUP($B69,INDIRECT("'Monthly Resource Report'!"&amp;'Wilson Validation'!$G$1047950&amp;":"&amp;'Wilson Validation'!$G$1047951),'Wilson Validation'!J$1047952,FALSE)),0,HLOOKUP($B69,INDIRECT("'Monthly Resource Report'!"&amp;'Wilson Validation'!$G$1047950&amp;":"&amp;'Wilson Validation'!$G$1047951),'Wilson Validation'!J$1047952,FALSE))</f>
        <v>0.53079032271600823</v>
      </c>
    </row>
    <row r="70" spans="2:10">
      <c r="B70" s="301">
        <v>43313</v>
      </c>
      <c r="C70" s="294">
        <v>417</v>
      </c>
      <c r="D70" s="297">
        <v>3.2929160523599998</v>
      </c>
      <c r="E70" s="299">
        <v>0.06</v>
      </c>
      <c r="F70" s="295">
        <v>0.53</v>
      </c>
      <c r="G70" s="640">
        <f ca="1">+IF(ISERROR(HLOOKUP($B70,INDIRECT("'Monthly Resource Report'!"&amp;'Wilson Validation'!$G$1047950&amp;":"&amp;'Wilson Validation'!$G$1047951),'Wilson Validation'!G$1047952,FALSE)),0,HLOOKUP($B70,INDIRECT("'Monthly Resource Report'!"&amp;'Wilson Validation'!$G$1047950&amp;":"&amp;'Wilson Validation'!$G$1047951),'Wilson Validation'!G$1047952,FALSE))</f>
        <v>417</v>
      </c>
      <c r="H70" s="297">
        <f ca="1">+IF(ISERROR(HLOOKUP($B70,INDIRECT("'Monthly Resource Report'!"&amp;'Wilson Validation'!$G$1047950&amp;":"&amp;'Wilson Validation'!$G$1047951),'Wilson Validation'!H$1047952,FALSE)),0,HLOOKUP($B70,INDIRECT("'Monthly Resource Report'!"&amp;'Wilson Validation'!$G$1047950&amp;":"&amp;'Wilson Validation'!$G$1047951),'Wilson Validation'!H$1047952,FALSE))</f>
        <v>3.2930032518199548</v>
      </c>
      <c r="I70" s="317">
        <f ca="1">+IF(ISERROR(HLOOKUP($B70,INDIRECT("'Monthly Resource Report'!"&amp;'Wilson Validation'!$G$1047950&amp;":"&amp;'Wilson Validation'!$G$1047951),'Wilson Validation'!I$1047952,FALSE)),0,HLOOKUP($B70,INDIRECT("'Monthly Resource Report'!"&amp;'Wilson Validation'!$G$1047950&amp;":"&amp;'Wilson Validation'!$G$1047951),'Wilson Validation'!I$1047952,FALSE))</f>
        <v>5.9581374989764381E-2</v>
      </c>
      <c r="J70" s="318">
        <f ca="1">+IF(ISERROR(HLOOKUP($B70,INDIRECT("'Monthly Resource Report'!"&amp;'Wilson Validation'!$G$1047950&amp;":"&amp;'Wilson Validation'!$G$1047951),'Wilson Validation'!J$1047952,FALSE)),0,HLOOKUP($B70,INDIRECT("'Monthly Resource Report'!"&amp;'Wilson Validation'!$G$1047950&amp;":"&amp;'Wilson Validation'!$G$1047951),'Wilson Validation'!J$1047952,FALSE))</f>
        <v>0.53078595403039008</v>
      </c>
    </row>
    <row r="71" spans="2:10">
      <c r="B71" s="301">
        <v>43344</v>
      </c>
      <c r="C71" s="294">
        <v>417</v>
      </c>
      <c r="D71" s="297">
        <v>3.2929160523599998</v>
      </c>
      <c r="E71" s="299">
        <v>0.06</v>
      </c>
      <c r="F71" s="295">
        <v>0.53</v>
      </c>
      <c r="G71" s="640">
        <f ca="1">+IF(ISERROR(HLOOKUP($B71,INDIRECT("'Monthly Resource Report'!"&amp;'Wilson Validation'!$G$1047950&amp;":"&amp;'Wilson Validation'!$G$1047951),'Wilson Validation'!G$1047952,FALSE)),0,HLOOKUP($B71,INDIRECT("'Monthly Resource Report'!"&amp;'Wilson Validation'!$G$1047950&amp;":"&amp;'Wilson Validation'!$G$1047951),'Wilson Validation'!G$1047952,FALSE))</f>
        <v>417</v>
      </c>
      <c r="H71" s="297">
        <f ca="1">+IF(ISERROR(HLOOKUP($B71,INDIRECT("'Monthly Resource Report'!"&amp;'Wilson Validation'!$G$1047950&amp;":"&amp;'Wilson Validation'!$G$1047951),'Wilson Validation'!H$1047952,FALSE)),0,HLOOKUP($B71,INDIRECT("'Monthly Resource Report'!"&amp;'Wilson Validation'!$G$1047950&amp;":"&amp;'Wilson Validation'!$G$1047951),'Wilson Validation'!H$1047952,FALSE))</f>
        <v>3.2930043033584333</v>
      </c>
      <c r="I71" s="317">
        <f ca="1">+IF(ISERROR(HLOOKUP($B71,INDIRECT("'Monthly Resource Report'!"&amp;'Wilson Validation'!$G$1047950&amp;":"&amp;'Wilson Validation'!$G$1047951),'Wilson Validation'!I$1047952,FALSE)),0,HLOOKUP($B71,INDIRECT("'Monthly Resource Report'!"&amp;'Wilson Validation'!$G$1047950&amp;":"&amp;'Wilson Validation'!$G$1047951),'Wilson Validation'!I$1047952,FALSE))</f>
        <v>5.9425817382937403E-2</v>
      </c>
      <c r="J71" s="318">
        <f ca="1">+IF(ISERROR(HLOOKUP($B71,INDIRECT("'Monthly Resource Report'!"&amp;'Wilson Validation'!$G$1047950&amp;":"&amp;'Wilson Validation'!$G$1047951),'Wilson Validation'!J$1047952,FALSE)),0,HLOOKUP($B71,INDIRECT("'Monthly Resource Report'!"&amp;'Wilson Validation'!$G$1047950&amp;":"&amp;'Wilson Validation'!$G$1047951),'Wilson Validation'!J$1047952,FALSE))</f>
        <v>0.53083351524264444</v>
      </c>
    </row>
    <row r="72" spans="2:10">
      <c r="B72" s="301">
        <v>43374</v>
      </c>
      <c r="C72" s="294">
        <v>417</v>
      </c>
      <c r="D72" s="297">
        <v>3.2929160523599998</v>
      </c>
      <c r="E72" s="299">
        <v>0.06</v>
      </c>
      <c r="F72" s="295">
        <v>0.53</v>
      </c>
      <c r="G72" s="640">
        <f ca="1">+IF(ISERROR(HLOOKUP($B72,INDIRECT("'Monthly Resource Report'!"&amp;'Wilson Validation'!$G$1047950&amp;":"&amp;'Wilson Validation'!$G$1047951),'Wilson Validation'!G$1047952,FALSE)),0,HLOOKUP($B72,INDIRECT("'Monthly Resource Report'!"&amp;'Wilson Validation'!$G$1047950&amp;":"&amp;'Wilson Validation'!$G$1047951),'Wilson Validation'!G$1047952,FALSE))</f>
        <v>417</v>
      </c>
      <c r="H72" s="297">
        <f ca="1">+IF(ISERROR(HLOOKUP($B72,INDIRECT("'Monthly Resource Report'!"&amp;'Wilson Validation'!$G$1047950&amp;":"&amp;'Wilson Validation'!$G$1047951),'Wilson Validation'!H$1047952,FALSE)),0,HLOOKUP($B72,INDIRECT("'Monthly Resource Report'!"&amp;'Wilson Validation'!$G$1047950&amp;":"&amp;'Wilson Validation'!$G$1047951),'Wilson Validation'!H$1047952,FALSE))</f>
        <v>3.2930041326416255</v>
      </c>
      <c r="I72" s="317">
        <f ca="1">+IF(ISERROR(HLOOKUP($B72,INDIRECT("'Monthly Resource Report'!"&amp;'Wilson Validation'!$G$1047950&amp;":"&amp;'Wilson Validation'!$G$1047951),'Wilson Validation'!I$1047952,FALSE)),0,HLOOKUP($B72,INDIRECT("'Monthly Resource Report'!"&amp;'Wilson Validation'!$G$1047950&amp;":"&amp;'Wilson Validation'!$G$1047951),'Wilson Validation'!I$1047952,FALSE))</f>
        <v>5.95274601853098E-2</v>
      </c>
      <c r="J72" s="318">
        <f ca="1">+IF(ISERROR(HLOOKUP($B72,INDIRECT("'Monthly Resource Report'!"&amp;'Wilson Validation'!$G$1047950&amp;":"&amp;'Wilson Validation'!$G$1047951),'Wilson Validation'!J$1047952,FALSE)),0,HLOOKUP($B72,INDIRECT("'Monthly Resource Report'!"&amp;'Wilson Validation'!$G$1047950&amp;":"&amp;'Wilson Validation'!$G$1047951),'Wilson Validation'!J$1047952,FALSE))</f>
        <v>0.53079227877565127</v>
      </c>
    </row>
    <row r="73" spans="2:10">
      <c r="B73" s="301">
        <v>43405</v>
      </c>
      <c r="C73" s="294">
        <v>417</v>
      </c>
      <c r="D73" s="297">
        <v>3.2929160523599998</v>
      </c>
      <c r="E73" s="299">
        <v>0.06</v>
      </c>
      <c r="F73" s="295">
        <v>0.53</v>
      </c>
      <c r="G73" s="640">
        <f ca="1">+IF(ISERROR(HLOOKUP($B73,INDIRECT("'Monthly Resource Report'!"&amp;'Wilson Validation'!$G$1047950&amp;":"&amp;'Wilson Validation'!$G$1047951),'Wilson Validation'!G$1047952,FALSE)),0,HLOOKUP($B73,INDIRECT("'Monthly Resource Report'!"&amp;'Wilson Validation'!$G$1047950&amp;":"&amp;'Wilson Validation'!$G$1047951),'Wilson Validation'!G$1047952,FALSE))</f>
        <v>417</v>
      </c>
      <c r="H73" s="297">
        <f ca="1">+IF(ISERROR(HLOOKUP($B73,INDIRECT("'Monthly Resource Report'!"&amp;'Wilson Validation'!$G$1047950&amp;":"&amp;'Wilson Validation'!$G$1047951),'Wilson Validation'!H$1047952,FALSE)),0,HLOOKUP($B73,INDIRECT("'Monthly Resource Report'!"&amp;'Wilson Validation'!$G$1047950&amp;":"&amp;'Wilson Validation'!$G$1047951),'Wilson Validation'!H$1047952,FALSE))</f>
        <v>3.2930030359915641</v>
      </c>
      <c r="I73" s="317">
        <f ca="1">+IF(ISERROR(HLOOKUP($B73,INDIRECT("'Monthly Resource Report'!"&amp;'Wilson Validation'!$G$1047950&amp;":"&amp;'Wilson Validation'!$G$1047951),'Wilson Validation'!I$1047952,FALSE)),0,HLOOKUP($B73,INDIRECT("'Monthly Resource Report'!"&amp;'Wilson Validation'!$G$1047950&amp;":"&amp;'Wilson Validation'!$G$1047951),'Wilson Validation'!I$1047952,FALSE))</f>
        <v>5.9838151600479624E-2</v>
      </c>
      <c r="J73" s="318">
        <f ca="1">+IF(ISERROR(HLOOKUP($B73,INDIRECT("'Monthly Resource Report'!"&amp;'Wilson Validation'!$G$1047950&amp;":"&amp;'Wilson Validation'!$G$1047951),'Wilson Validation'!J$1047952,FALSE)),0,HLOOKUP($B73,INDIRECT("'Monthly Resource Report'!"&amp;'Wilson Validation'!$G$1047950&amp;":"&amp;'Wilson Validation'!$G$1047951),'Wilson Validation'!J$1047952,FALSE))</f>
        <v>0.53196911756479537</v>
      </c>
    </row>
    <row r="74" spans="2:10">
      <c r="B74" s="301">
        <v>43435</v>
      </c>
      <c r="C74" s="294">
        <v>417</v>
      </c>
      <c r="D74" s="297">
        <v>3.2929160523599998</v>
      </c>
      <c r="E74" s="299">
        <v>0.06</v>
      </c>
      <c r="F74" s="295">
        <v>0.53</v>
      </c>
      <c r="G74" s="640">
        <f ca="1">+IF(ISERROR(HLOOKUP($B74,INDIRECT("'Monthly Resource Report'!"&amp;'Wilson Validation'!$G$1047950&amp;":"&amp;'Wilson Validation'!$G$1047951),'Wilson Validation'!G$1047952,FALSE)),0,HLOOKUP($B74,INDIRECT("'Monthly Resource Report'!"&amp;'Wilson Validation'!$G$1047950&amp;":"&amp;'Wilson Validation'!$G$1047951),'Wilson Validation'!G$1047952,FALSE))</f>
        <v>417</v>
      </c>
      <c r="H74" s="297">
        <f ca="1">+IF(ISERROR(HLOOKUP($B74,INDIRECT("'Monthly Resource Report'!"&amp;'Wilson Validation'!$G$1047950&amp;":"&amp;'Wilson Validation'!$G$1047951),'Wilson Validation'!H$1047952,FALSE)),0,HLOOKUP($B74,INDIRECT("'Monthly Resource Report'!"&amp;'Wilson Validation'!$G$1047950&amp;":"&amp;'Wilson Validation'!$G$1047951),'Wilson Validation'!H$1047952,FALSE))</f>
        <v>3.2930043938334093</v>
      </c>
      <c r="I74" s="317">
        <f ca="1">+IF(ISERROR(HLOOKUP($B74,INDIRECT("'Monthly Resource Report'!"&amp;'Wilson Validation'!$G$1047950&amp;":"&amp;'Wilson Validation'!$G$1047951),'Wilson Validation'!I$1047952,FALSE)),0,HLOOKUP($B74,INDIRECT("'Monthly Resource Report'!"&amp;'Wilson Validation'!$G$1047950&amp;":"&amp;'Wilson Validation'!$G$1047951),'Wilson Validation'!I$1047952,FALSE))</f>
        <v>5.9778093032078462E-2</v>
      </c>
      <c r="J74" s="318">
        <f ca="1">+IF(ISERROR(HLOOKUP($B74,INDIRECT("'Monthly Resource Report'!"&amp;'Wilson Validation'!$G$1047950&amp;":"&amp;'Wilson Validation'!$G$1047951),'Wilson Validation'!J$1047952,FALSE)),0,HLOOKUP($B74,INDIRECT("'Monthly Resource Report'!"&amp;'Wilson Validation'!$G$1047950&amp;":"&amp;'Wilson Validation'!$G$1047951),'Wilson Validation'!J$1047952,FALSE))</f>
        <v>0.53115006371877183</v>
      </c>
    </row>
    <row r="75" spans="2:10" s="461" customFormat="1">
      <c r="B75" s="301">
        <v>43466</v>
      </c>
      <c r="C75" s="294">
        <v>417</v>
      </c>
      <c r="D75" s="297">
        <v>3.3788611613265958</v>
      </c>
      <c r="E75" s="299">
        <v>0.06</v>
      </c>
      <c r="F75" s="295">
        <v>0.53</v>
      </c>
      <c r="G75" s="640">
        <f ca="1">+IF(ISERROR(HLOOKUP($B75,INDIRECT("'Monthly Resource Report'!"&amp;'Wilson Validation'!$G$1047950&amp;":"&amp;'Wilson Validation'!$G$1047951),'Wilson Validation'!G$1047952,FALSE)),0,HLOOKUP($B75,INDIRECT("'Monthly Resource Report'!"&amp;'Wilson Validation'!$G$1047950&amp;":"&amp;'Wilson Validation'!$G$1047951),'Wilson Validation'!G$1047952,FALSE))</f>
        <v>417</v>
      </c>
      <c r="H75" s="297">
        <f ca="1">+IF(ISERROR(HLOOKUP($B75,INDIRECT("'Monthly Resource Report'!"&amp;'Wilson Validation'!$G$1047950&amp;":"&amp;'Wilson Validation'!$G$1047951),'Wilson Validation'!H$1047952,FALSE)),0,HLOOKUP($B75,INDIRECT("'Monthly Resource Report'!"&amp;'Wilson Validation'!$G$1047950&amp;":"&amp;'Wilson Validation'!$G$1047951),'Wilson Validation'!H$1047952,FALSE))</f>
        <v>3.379006236882852</v>
      </c>
      <c r="I75" s="317">
        <f ca="1">+IF(ISERROR(HLOOKUP($B75,INDIRECT("'Monthly Resource Report'!"&amp;'Wilson Validation'!$G$1047950&amp;":"&amp;'Wilson Validation'!$G$1047951),'Wilson Validation'!I$1047952,FALSE)),0,HLOOKUP($B75,INDIRECT("'Monthly Resource Report'!"&amp;'Wilson Validation'!$G$1047950&amp;":"&amp;'Wilson Validation'!$G$1047951),'Wilson Validation'!I$1047952,FALSE))</f>
        <v>5.9949648010109359E-2</v>
      </c>
      <c r="J75" s="318">
        <f ca="1">+IF(ISERROR(HLOOKUP($B75,INDIRECT("'Monthly Resource Report'!"&amp;'Wilson Validation'!$G$1047950&amp;":"&amp;'Wilson Validation'!$G$1047951),'Wilson Validation'!J$1047952,FALSE)),0,HLOOKUP($B75,INDIRECT("'Monthly Resource Report'!"&amp;'Wilson Validation'!$G$1047950&amp;":"&amp;'Wilson Validation'!$G$1047951),'Wilson Validation'!J$1047952,FALSE))</f>
        <v>0.53074140285553062</v>
      </c>
    </row>
    <row r="76" spans="2:10" s="461" customFormat="1">
      <c r="B76" s="301">
        <v>43497</v>
      </c>
      <c r="C76" s="294">
        <v>417</v>
      </c>
      <c r="D76" s="297">
        <v>3.3788611613265958</v>
      </c>
      <c r="E76" s="299">
        <v>0.06</v>
      </c>
      <c r="F76" s="295">
        <v>0.53</v>
      </c>
      <c r="G76" s="640">
        <f ca="1">+IF(ISERROR(HLOOKUP($B76,INDIRECT("'Monthly Resource Report'!"&amp;'Wilson Validation'!$G$1047950&amp;":"&amp;'Wilson Validation'!$G$1047951),'Wilson Validation'!G$1047952,FALSE)),0,HLOOKUP($B76,INDIRECT("'Monthly Resource Report'!"&amp;'Wilson Validation'!$G$1047950&amp;":"&amp;'Wilson Validation'!$G$1047951),'Wilson Validation'!G$1047952,FALSE))</f>
        <v>417</v>
      </c>
      <c r="H76" s="297">
        <f ca="1">+IF(ISERROR(HLOOKUP($B76,INDIRECT("'Monthly Resource Report'!"&amp;'Wilson Validation'!$G$1047950&amp;":"&amp;'Wilson Validation'!$G$1047951),'Wilson Validation'!H$1047952,FALSE)),0,HLOOKUP($B76,INDIRECT("'Monthly Resource Report'!"&amp;'Wilson Validation'!$G$1047950&amp;":"&amp;'Wilson Validation'!$G$1047951),'Wilson Validation'!H$1047952,FALSE))</f>
        <v>3.3790054159961858</v>
      </c>
      <c r="I76" s="317">
        <f ca="1">+IF(ISERROR(HLOOKUP($B76,INDIRECT("'Monthly Resource Report'!"&amp;'Wilson Validation'!$G$1047950&amp;":"&amp;'Wilson Validation'!$G$1047951),'Wilson Validation'!I$1047952,FALSE)),0,HLOOKUP($B76,INDIRECT("'Monthly Resource Report'!"&amp;'Wilson Validation'!$G$1047950&amp;":"&amp;'Wilson Validation'!$G$1047951),'Wilson Validation'!I$1047952,FALSE))</f>
        <v>5.9972886541534008E-2</v>
      </c>
      <c r="J76" s="318">
        <f ca="1">+IF(ISERROR(HLOOKUP($B76,INDIRECT("'Monthly Resource Report'!"&amp;'Wilson Validation'!$G$1047950&amp;":"&amp;'Wilson Validation'!$G$1047951),'Wilson Validation'!J$1047952,FALSE)),0,HLOOKUP($B76,INDIRECT("'Monthly Resource Report'!"&amp;'Wilson Validation'!$G$1047950&amp;":"&amp;'Wilson Validation'!$G$1047951),'Wilson Validation'!J$1047952,FALSE))</f>
        <v>0.53082019062119923</v>
      </c>
    </row>
    <row r="77" spans="2:10" s="461" customFormat="1">
      <c r="B77" s="301">
        <v>43525</v>
      </c>
      <c r="C77" s="294">
        <v>417</v>
      </c>
      <c r="D77" s="297">
        <v>3.3788611613265958</v>
      </c>
      <c r="E77" s="299">
        <v>0.06</v>
      </c>
      <c r="F77" s="295">
        <v>0.53</v>
      </c>
      <c r="G77" s="640">
        <f ca="1">+IF(ISERROR(HLOOKUP($B77,INDIRECT("'Monthly Resource Report'!"&amp;'Wilson Validation'!$G$1047950&amp;":"&amp;'Wilson Validation'!$G$1047951),'Wilson Validation'!G$1047952,FALSE)),0,HLOOKUP($B77,INDIRECT("'Monthly Resource Report'!"&amp;'Wilson Validation'!$G$1047950&amp;":"&amp;'Wilson Validation'!$G$1047951),'Wilson Validation'!G$1047952,FALSE))</f>
        <v>417</v>
      </c>
      <c r="H77" s="297">
        <f ca="1">+IF(ISERROR(HLOOKUP($B77,INDIRECT("'Monthly Resource Report'!"&amp;'Wilson Validation'!$G$1047950&amp;":"&amp;'Wilson Validation'!$G$1047951),'Wilson Validation'!H$1047952,FALSE)),0,HLOOKUP($B77,INDIRECT("'Monthly Resource Report'!"&amp;'Wilson Validation'!$G$1047950&amp;":"&amp;'Wilson Validation'!$G$1047951),'Wilson Validation'!H$1047952,FALSE))</f>
        <v>3.3790063359766584</v>
      </c>
      <c r="I77" s="317">
        <f ca="1">+IF(ISERROR(HLOOKUP($B77,INDIRECT("'Monthly Resource Report'!"&amp;'Wilson Validation'!$G$1047950&amp;":"&amp;'Wilson Validation'!$G$1047951),'Wilson Validation'!I$1047952,FALSE)),0,HLOOKUP($B77,INDIRECT("'Monthly Resource Report'!"&amp;'Wilson Validation'!$G$1047950&amp;":"&amp;'Wilson Validation'!$G$1047951),'Wilson Validation'!I$1047952,FALSE))</f>
        <v>5.9931558355468935E-2</v>
      </c>
      <c r="J77" s="318">
        <f ca="1">+IF(ISERROR(HLOOKUP($B77,INDIRECT("'Monthly Resource Report'!"&amp;'Wilson Validation'!$G$1047950&amp;":"&amp;'Wilson Validation'!$G$1047951),'Wilson Validation'!J$1047952,FALSE)),0,HLOOKUP($B77,INDIRECT("'Monthly Resource Report'!"&amp;'Wilson Validation'!$G$1047950&amp;":"&amp;'Wilson Validation'!$G$1047951),'Wilson Validation'!J$1047952,FALSE))</f>
        <v>0.53074711695222498</v>
      </c>
    </row>
    <row r="78" spans="2:10" s="461" customFormat="1">
      <c r="B78" s="301">
        <v>43556</v>
      </c>
      <c r="C78" s="294">
        <v>417</v>
      </c>
      <c r="D78" s="297">
        <v>3.3788611613265958</v>
      </c>
      <c r="E78" s="299">
        <v>0.06</v>
      </c>
      <c r="F78" s="295">
        <v>0.53</v>
      </c>
      <c r="G78" s="640">
        <f ca="1">+IF(ISERROR(HLOOKUP($B78,INDIRECT("'Monthly Resource Report'!"&amp;'Wilson Validation'!$G$1047950&amp;":"&amp;'Wilson Validation'!$G$1047951),'Wilson Validation'!G$1047952,FALSE)),0,HLOOKUP($B78,INDIRECT("'Monthly Resource Report'!"&amp;'Wilson Validation'!$G$1047950&amp;":"&amp;'Wilson Validation'!$G$1047951),'Wilson Validation'!G$1047952,FALSE))</f>
        <v>417</v>
      </c>
      <c r="H78" s="297">
        <f ca="1">+IF(ISERROR(HLOOKUP($B78,INDIRECT("'Monthly Resource Report'!"&amp;'Wilson Validation'!$G$1047950&amp;":"&amp;'Wilson Validation'!$G$1047951),'Wilson Validation'!H$1047952,FALSE)),0,HLOOKUP($B78,INDIRECT("'Monthly Resource Report'!"&amp;'Wilson Validation'!$G$1047950&amp;":"&amp;'Wilson Validation'!$G$1047951),'Wilson Validation'!H$1047952,FALSE))</f>
        <v>3.379005906535169</v>
      </c>
      <c r="I78" s="317">
        <f ca="1">+IF(ISERROR(HLOOKUP($B78,INDIRECT("'Monthly Resource Report'!"&amp;'Wilson Validation'!$G$1047950&amp;":"&amp;'Wilson Validation'!$G$1047951),'Wilson Validation'!I$1047952,FALSE)),0,HLOOKUP($B78,INDIRECT("'Monthly Resource Report'!"&amp;'Wilson Validation'!$G$1047950&amp;":"&amp;'Wilson Validation'!$G$1047951),'Wilson Validation'!I$1047952,FALSE))</f>
        <v>5.9821613518251396E-2</v>
      </c>
      <c r="J78" s="318">
        <f ca="1">+IF(ISERROR(HLOOKUP($B78,INDIRECT("'Monthly Resource Report'!"&amp;'Wilson Validation'!$G$1047950&amp;":"&amp;'Wilson Validation'!$G$1047951),'Wilson Validation'!J$1047952,FALSE)),0,HLOOKUP($B78,INDIRECT("'Monthly Resource Report'!"&amp;'Wilson Validation'!$G$1047950&amp;":"&amp;'Wilson Validation'!$G$1047951),'Wilson Validation'!J$1047952,FALSE))</f>
        <v>0.5307845845196133</v>
      </c>
    </row>
    <row r="79" spans="2:10" s="461" customFormat="1">
      <c r="B79" s="301">
        <v>43586</v>
      </c>
      <c r="C79" s="294">
        <v>417</v>
      </c>
      <c r="D79" s="297">
        <v>3.3788611613265958</v>
      </c>
      <c r="E79" s="299">
        <v>0.06</v>
      </c>
      <c r="F79" s="295">
        <v>0.53</v>
      </c>
      <c r="G79" s="640">
        <f ca="1">+IF(ISERROR(HLOOKUP($B79,INDIRECT("'Monthly Resource Report'!"&amp;'Wilson Validation'!$G$1047950&amp;":"&amp;'Wilson Validation'!$G$1047951),'Wilson Validation'!G$1047952,FALSE)),0,HLOOKUP($B79,INDIRECT("'Monthly Resource Report'!"&amp;'Wilson Validation'!$G$1047950&amp;":"&amp;'Wilson Validation'!$G$1047951),'Wilson Validation'!G$1047952,FALSE))</f>
        <v>417</v>
      </c>
      <c r="H79" s="297">
        <f ca="1">+IF(ISERROR(HLOOKUP($B79,INDIRECT("'Monthly Resource Report'!"&amp;'Wilson Validation'!$G$1047950&amp;":"&amp;'Wilson Validation'!$G$1047951),'Wilson Validation'!H$1047952,FALSE)),0,HLOOKUP($B79,INDIRECT("'Monthly Resource Report'!"&amp;'Wilson Validation'!$G$1047950&amp;":"&amp;'Wilson Validation'!$G$1047951),'Wilson Validation'!H$1047952,FALSE))</f>
        <v>3.3790059622661057</v>
      </c>
      <c r="I79" s="317">
        <f ca="1">+IF(ISERROR(HLOOKUP($B79,INDIRECT("'Monthly Resource Report'!"&amp;'Wilson Validation'!$G$1047950&amp;":"&amp;'Wilson Validation'!$G$1047951),'Wilson Validation'!I$1047952,FALSE)),0,HLOOKUP($B79,INDIRECT("'Monthly Resource Report'!"&amp;'Wilson Validation'!$G$1047950&amp;":"&amp;'Wilson Validation'!$G$1047951),'Wilson Validation'!I$1047952,FALSE))</f>
        <v>5.9699908371019447E-2</v>
      </c>
      <c r="J79" s="318">
        <f ca="1">+IF(ISERROR(HLOOKUP($B79,INDIRECT("'Monthly Resource Report'!"&amp;'Wilson Validation'!$G$1047950&amp;":"&amp;'Wilson Validation'!$G$1047951),'Wilson Validation'!J$1047952,FALSE)),0,HLOOKUP($B79,INDIRECT("'Monthly Resource Report'!"&amp;'Wilson Validation'!$G$1047950&amp;":"&amp;'Wilson Validation'!$G$1047951),'Wilson Validation'!J$1047952,FALSE))</f>
        <v>0.53076960282464469</v>
      </c>
    </row>
    <row r="80" spans="2:10" s="461" customFormat="1">
      <c r="B80" s="301">
        <v>43617</v>
      </c>
      <c r="C80" s="294">
        <v>417</v>
      </c>
      <c r="D80" s="297">
        <v>3.3788611613265958</v>
      </c>
      <c r="E80" s="299">
        <v>0.06</v>
      </c>
      <c r="F80" s="295">
        <v>0.53</v>
      </c>
      <c r="G80" s="640">
        <f ca="1">+IF(ISERROR(HLOOKUP($B80,INDIRECT("'Monthly Resource Report'!"&amp;'Wilson Validation'!$G$1047950&amp;":"&amp;'Wilson Validation'!$G$1047951),'Wilson Validation'!G$1047952,FALSE)),0,HLOOKUP($B80,INDIRECT("'Monthly Resource Report'!"&amp;'Wilson Validation'!$G$1047950&amp;":"&amp;'Wilson Validation'!$G$1047951),'Wilson Validation'!G$1047952,FALSE))</f>
        <v>417</v>
      </c>
      <c r="H80" s="297">
        <f ca="1">+IF(ISERROR(HLOOKUP($B80,INDIRECT("'Monthly Resource Report'!"&amp;'Wilson Validation'!$G$1047950&amp;":"&amp;'Wilson Validation'!$G$1047951),'Wilson Validation'!H$1047952,FALSE)),0,HLOOKUP($B80,INDIRECT("'Monthly Resource Report'!"&amp;'Wilson Validation'!$G$1047950&amp;":"&amp;'Wilson Validation'!$G$1047951),'Wilson Validation'!H$1047952,FALSE))</f>
        <v>3.3790058856288012</v>
      </c>
      <c r="I80" s="317">
        <f ca="1">+IF(ISERROR(HLOOKUP($B80,INDIRECT("'Monthly Resource Report'!"&amp;'Wilson Validation'!$G$1047950&amp;":"&amp;'Wilson Validation'!$G$1047951),'Wilson Validation'!I$1047952,FALSE)),0,HLOOKUP($B80,INDIRECT("'Monthly Resource Report'!"&amp;'Wilson Validation'!$G$1047950&amp;":"&amp;'Wilson Validation'!$G$1047951),'Wilson Validation'!I$1047952,FALSE))</f>
        <v>5.9678237389473948E-2</v>
      </c>
      <c r="J80" s="318">
        <f ca="1">+IF(ISERROR(HLOOKUP($B80,INDIRECT("'Monthly Resource Report'!"&amp;'Wilson Validation'!$G$1047950&amp;":"&amp;'Wilson Validation'!$G$1047951),'Wilson Validation'!J$1047952,FALSE)),0,HLOOKUP($B80,INDIRECT("'Monthly Resource Report'!"&amp;'Wilson Validation'!$G$1047950&amp;":"&amp;'Wilson Validation'!$G$1047951),'Wilson Validation'!J$1047952,FALSE))</f>
        <v>0.53039973349475888</v>
      </c>
    </row>
    <row r="81" spans="2:10" s="461" customFormat="1">
      <c r="B81" s="301">
        <v>43647</v>
      </c>
      <c r="C81" s="294">
        <v>417</v>
      </c>
      <c r="D81" s="297">
        <v>3.3788611613265958</v>
      </c>
      <c r="E81" s="299">
        <v>0.06</v>
      </c>
      <c r="F81" s="295">
        <v>0.53</v>
      </c>
      <c r="G81" s="640">
        <f ca="1">+IF(ISERROR(HLOOKUP($B81,INDIRECT("'Monthly Resource Report'!"&amp;'Wilson Validation'!$G$1047950&amp;":"&amp;'Wilson Validation'!$G$1047951),'Wilson Validation'!G$1047952,FALSE)),0,HLOOKUP($B81,INDIRECT("'Monthly Resource Report'!"&amp;'Wilson Validation'!$G$1047950&amp;":"&amp;'Wilson Validation'!$G$1047951),'Wilson Validation'!G$1047952,FALSE))</f>
        <v>417</v>
      </c>
      <c r="H81" s="297">
        <f ca="1">+IF(ISERROR(HLOOKUP($B81,INDIRECT("'Monthly Resource Report'!"&amp;'Wilson Validation'!$G$1047950&amp;":"&amp;'Wilson Validation'!$G$1047951),'Wilson Validation'!H$1047952,FALSE)),0,HLOOKUP($B81,INDIRECT("'Monthly Resource Report'!"&amp;'Wilson Validation'!$G$1047950&amp;":"&amp;'Wilson Validation'!$G$1047951),'Wilson Validation'!H$1047952,FALSE))</f>
        <v>3.3790063093897014</v>
      </c>
      <c r="I81" s="317">
        <f ca="1">+IF(ISERROR(HLOOKUP($B81,INDIRECT("'Monthly Resource Report'!"&amp;'Wilson Validation'!$G$1047950&amp;":"&amp;'Wilson Validation'!$G$1047951),'Wilson Validation'!I$1047952,FALSE)),0,HLOOKUP($B81,INDIRECT("'Monthly Resource Report'!"&amp;'Wilson Validation'!$G$1047950&amp;":"&amp;'Wilson Validation'!$G$1047951),'Wilson Validation'!I$1047952,FALSE))</f>
        <v>5.9728737003643485E-2</v>
      </c>
      <c r="J81" s="318">
        <f ca="1">+IF(ISERROR(HLOOKUP($B81,INDIRECT("'Monthly Resource Report'!"&amp;'Wilson Validation'!$G$1047950&amp;":"&amp;'Wilson Validation'!$G$1047951),'Wilson Validation'!J$1047952,FALSE)),0,HLOOKUP($B81,INDIRECT("'Monthly Resource Report'!"&amp;'Wilson Validation'!$G$1047950&amp;":"&amp;'Wilson Validation'!$G$1047951),'Wilson Validation'!J$1047952,FALSE))</f>
        <v>0.53076823562478304</v>
      </c>
    </row>
    <row r="82" spans="2:10" s="461" customFormat="1">
      <c r="B82" s="301">
        <v>43678</v>
      </c>
      <c r="C82" s="294">
        <v>417</v>
      </c>
      <c r="D82" s="297">
        <v>3.3788611613265958</v>
      </c>
      <c r="E82" s="299">
        <v>0.06</v>
      </c>
      <c r="F82" s="295">
        <v>0.53</v>
      </c>
      <c r="G82" s="640">
        <f ca="1">+IF(ISERROR(HLOOKUP($B82,INDIRECT("'Monthly Resource Report'!"&amp;'Wilson Validation'!$G$1047950&amp;":"&amp;'Wilson Validation'!$G$1047951),'Wilson Validation'!G$1047952,FALSE)),0,HLOOKUP($B82,INDIRECT("'Monthly Resource Report'!"&amp;'Wilson Validation'!$G$1047950&amp;":"&amp;'Wilson Validation'!$G$1047951),'Wilson Validation'!G$1047952,FALSE))</f>
        <v>417</v>
      </c>
      <c r="H82" s="297">
        <f ca="1">+IF(ISERROR(HLOOKUP($B82,INDIRECT("'Monthly Resource Report'!"&amp;'Wilson Validation'!$G$1047950&amp;":"&amp;'Wilson Validation'!$G$1047951),'Wilson Validation'!H$1047952,FALSE)),0,HLOOKUP($B82,INDIRECT("'Monthly Resource Report'!"&amp;'Wilson Validation'!$G$1047950&amp;":"&amp;'Wilson Validation'!$G$1047951),'Wilson Validation'!H$1047952,FALSE))</f>
        <v>3.3790056350231437</v>
      </c>
      <c r="I82" s="317">
        <f ca="1">+IF(ISERROR(HLOOKUP($B82,INDIRECT("'Monthly Resource Report'!"&amp;'Wilson Validation'!$G$1047950&amp;":"&amp;'Wilson Validation'!$G$1047951),'Wilson Validation'!I$1047952,FALSE)),0,HLOOKUP($B82,INDIRECT("'Monthly Resource Report'!"&amp;'Wilson Validation'!$G$1047950&amp;":"&amp;'Wilson Validation'!$G$1047951),'Wilson Validation'!I$1047952,FALSE))</f>
        <v>5.9723535238475074E-2</v>
      </c>
      <c r="J82" s="318">
        <f ca="1">+IF(ISERROR(HLOOKUP($B82,INDIRECT("'Monthly Resource Report'!"&amp;'Wilson Validation'!$G$1047950&amp;":"&amp;'Wilson Validation'!$G$1047951),'Wilson Validation'!J$1047952,FALSE)),0,HLOOKUP($B82,INDIRECT("'Monthly Resource Report'!"&amp;'Wilson Validation'!$G$1047950&amp;":"&amp;'Wilson Validation'!$G$1047951),'Wilson Validation'!J$1047952,FALSE))</f>
        <v>0.53115469014610184</v>
      </c>
    </row>
    <row r="83" spans="2:10" s="461" customFormat="1">
      <c r="B83" s="301">
        <v>43709</v>
      </c>
      <c r="C83" s="294">
        <v>417</v>
      </c>
      <c r="D83" s="297">
        <v>3.3788611613265958</v>
      </c>
      <c r="E83" s="299">
        <v>0.06</v>
      </c>
      <c r="F83" s="295">
        <v>0.53</v>
      </c>
      <c r="G83" s="640">
        <f ca="1">+IF(ISERROR(HLOOKUP($B83,INDIRECT("'Monthly Resource Report'!"&amp;'Wilson Validation'!$G$1047950&amp;":"&amp;'Wilson Validation'!$G$1047951),'Wilson Validation'!G$1047952,FALSE)),0,HLOOKUP($B83,INDIRECT("'Monthly Resource Report'!"&amp;'Wilson Validation'!$G$1047950&amp;":"&amp;'Wilson Validation'!$G$1047951),'Wilson Validation'!G$1047952,FALSE))</f>
        <v>417</v>
      </c>
      <c r="H83" s="297">
        <f ca="1">+IF(ISERROR(HLOOKUP($B83,INDIRECT("'Monthly Resource Report'!"&amp;'Wilson Validation'!$G$1047950&amp;":"&amp;'Wilson Validation'!$G$1047951),'Wilson Validation'!H$1047952,FALSE)),0,HLOOKUP($B83,INDIRECT("'Monthly Resource Report'!"&amp;'Wilson Validation'!$G$1047950&amp;":"&amp;'Wilson Validation'!$G$1047951),'Wilson Validation'!H$1047952,FALSE))</f>
        <v>3.3790061839237708</v>
      </c>
      <c r="I83" s="317">
        <f ca="1">+IF(ISERROR(HLOOKUP($B83,INDIRECT("'Monthly Resource Report'!"&amp;'Wilson Validation'!$G$1047950&amp;":"&amp;'Wilson Validation'!$G$1047951),'Wilson Validation'!I$1047952,FALSE)),0,HLOOKUP($B83,INDIRECT("'Monthly Resource Report'!"&amp;'Wilson Validation'!$G$1047950&amp;":"&amp;'Wilson Validation'!$G$1047951),'Wilson Validation'!I$1047952,FALSE))</f>
        <v>5.9753243913672066E-2</v>
      </c>
      <c r="J83" s="318">
        <f ca="1">+IF(ISERROR(HLOOKUP($B83,INDIRECT("'Monthly Resource Report'!"&amp;'Wilson Validation'!$G$1047950&amp;":"&amp;'Wilson Validation'!$G$1047951),'Wilson Validation'!J$1047952,FALSE)),0,HLOOKUP($B83,INDIRECT("'Monthly Resource Report'!"&amp;'Wilson Validation'!$G$1047950&amp;":"&amp;'Wilson Validation'!$G$1047951),'Wilson Validation'!J$1047952,FALSE))</f>
        <v>0.53118359494330425</v>
      </c>
    </row>
    <row r="84" spans="2:10" s="461" customFormat="1">
      <c r="B84" s="301">
        <v>43739</v>
      </c>
      <c r="C84" s="294">
        <v>417</v>
      </c>
      <c r="D84" s="297">
        <v>3.3788611613265958</v>
      </c>
      <c r="E84" s="299">
        <v>0.06</v>
      </c>
      <c r="F84" s="295">
        <v>0.53</v>
      </c>
      <c r="G84" s="640">
        <f ca="1">+IF(ISERROR(HLOOKUP($B84,INDIRECT("'Monthly Resource Report'!"&amp;'Wilson Validation'!$G$1047950&amp;":"&amp;'Wilson Validation'!$G$1047951),'Wilson Validation'!G$1047952,FALSE)),0,HLOOKUP($B84,INDIRECT("'Monthly Resource Report'!"&amp;'Wilson Validation'!$G$1047950&amp;":"&amp;'Wilson Validation'!$G$1047951),'Wilson Validation'!G$1047952,FALSE))</f>
        <v>417</v>
      </c>
      <c r="H84" s="297">
        <f ca="1">+IF(ISERROR(HLOOKUP($B84,INDIRECT("'Monthly Resource Report'!"&amp;'Wilson Validation'!$G$1047950&amp;":"&amp;'Wilson Validation'!$G$1047951),'Wilson Validation'!H$1047952,FALSE)),0,HLOOKUP($B84,INDIRECT("'Monthly Resource Report'!"&amp;'Wilson Validation'!$G$1047950&amp;":"&amp;'Wilson Validation'!$G$1047951),'Wilson Validation'!H$1047952,FALSE))</f>
        <v>3.3790041971297051</v>
      </c>
      <c r="I84" s="317">
        <f ca="1">+IF(ISERROR(HLOOKUP($B84,INDIRECT("'Monthly Resource Report'!"&amp;'Wilson Validation'!$G$1047950&amp;":"&amp;'Wilson Validation'!$G$1047951),'Wilson Validation'!I$1047952,FALSE)),0,HLOOKUP($B84,INDIRECT("'Monthly Resource Report'!"&amp;'Wilson Validation'!$G$1047950&amp;":"&amp;'Wilson Validation'!$G$1047951),'Wilson Validation'!I$1047952,FALSE))</f>
        <v>5.9915273901199259E-2</v>
      </c>
      <c r="J84" s="318">
        <f ca="1">+IF(ISERROR(HLOOKUP($B84,INDIRECT("'Monthly Resource Report'!"&amp;'Wilson Validation'!$G$1047950&amp;":"&amp;'Wilson Validation'!$G$1047951),'Wilson Validation'!J$1047952,FALSE)),0,HLOOKUP($B84,INDIRECT("'Monthly Resource Report'!"&amp;'Wilson Validation'!$G$1047950&amp;":"&amp;'Wilson Validation'!$G$1047951),'Wilson Validation'!J$1047952,FALSE))</f>
        <v>0.53288584592427224</v>
      </c>
    </row>
    <row r="85" spans="2:10" s="461" customFormat="1">
      <c r="B85" s="301">
        <v>43770</v>
      </c>
      <c r="C85" s="294">
        <v>417</v>
      </c>
      <c r="D85" s="297">
        <v>3.3788611613265958</v>
      </c>
      <c r="E85" s="299">
        <v>0.06</v>
      </c>
      <c r="F85" s="295">
        <v>0.53</v>
      </c>
      <c r="G85" s="640">
        <f ca="1">+IF(ISERROR(HLOOKUP($B85,INDIRECT("'Monthly Resource Report'!"&amp;'Wilson Validation'!$G$1047950&amp;":"&amp;'Wilson Validation'!$G$1047951),'Wilson Validation'!G$1047952,FALSE)),0,HLOOKUP($B85,INDIRECT("'Monthly Resource Report'!"&amp;'Wilson Validation'!$G$1047950&amp;":"&amp;'Wilson Validation'!$G$1047951),'Wilson Validation'!G$1047952,FALSE))</f>
        <v>417</v>
      </c>
      <c r="H85" s="297">
        <f ca="1">+IF(ISERROR(HLOOKUP($B85,INDIRECT("'Monthly Resource Report'!"&amp;'Wilson Validation'!$G$1047950&amp;":"&amp;'Wilson Validation'!$G$1047951),'Wilson Validation'!H$1047952,FALSE)),0,HLOOKUP($B85,INDIRECT("'Monthly Resource Report'!"&amp;'Wilson Validation'!$G$1047950&amp;":"&amp;'Wilson Validation'!$G$1047951),'Wilson Validation'!H$1047952,FALSE))</f>
        <v>3.3790056952114189</v>
      </c>
      <c r="I85" s="317">
        <f ca="1">+IF(ISERROR(HLOOKUP($B85,INDIRECT("'Monthly Resource Report'!"&amp;'Wilson Validation'!$G$1047950&amp;":"&amp;'Wilson Validation'!$G$1047951),'Wilson Validation'!I$1047952,FALSE)),0,HLOOKUP($B85,INDIRECT("'Monthly Resource Report'!"&amp;'Wilson Validation'!$G$1047950&amp;":"&amp;'Wilson Validation'!$G$1047951),'Wilson Validation'!I$1047952,FALSE))</f>
        <v>5.9930001104952876E-2</v>
      </c>
      <c r="J85" s="318">
        <f ca="1">+IF(ISERROR(HLOOKUP($B85,INDIRECT("'Monthly Resource Report'!"&amp;'Wilson Validation'!$G$1047950&amp;":"&amp;'Wilson Validation'!$G$1047951),'Wilson Validation'!J$1047952,FALSE)),0,HLOOKUP($B85,INDIRECT("'Monthly Resource Report'!"&amp;'Wilson Validation'!$G$1047950&amp;":"&amp;'Wilson Validation'!$G$1047951),'Wilson Validation'!J$1047952,FALSE))</f>
        <v>0.53153188632321324</v>
      </c>
    </row>
    <row r="86" spans="2:10" s="461" customFormat="1">
      <c r="B86" s="301">
        <v>43800</v>
      </c>
      <c r="C86" s="294">
        <v>417</v>
      </c>
      <c r="D86" s="297">
        <v>3.3788611613265958</v>
      </c>
      <c r="E86" s="299">
        <v>0.06</v>
      </c>
      <c r="F86" s="295">
        <v>0.53</v>
      </c>
      <c r="G86" s="640">
        <f ca="1">+IF(ISERROR(HLOOKUP($B86,INDIRECT("'Monthly Resource Report'!"&amp;'Wilson Validation'!$G$1047950&amp;":"&amp;'Wilson Validation'!$G$1047951),'Wilson Validation'!G$1047952,FALSE)),0,HLOOKUP($B86,INDIRECT("'Monthly Resource Report'!"&amp;'Wilson Validation'!$G$1047950&amp;":"&amp;'Wilson Validation'!$G$1047951),'Wilson Validation'!G$1047952,FALSE))</f>
        <v>417</v>
      </c>
      <c r="H86" s="297">
        <f ca="1">+IF(ISERROR(HLOOKUP($B86,INDIRECT("'Monthly Resource Report'!"&amp;'Wilson Validation'!$G$1047950&amp;":"&amp;'Wilson Validation'!$G$1047951),'Wilson Validation'!H$1047952,FALSE)),0,HLOOKUP($B86,INDIRECT("'Monthly Resource Report'!"&amp;'Wilson Validation'!$G$1047950&amp;":"&amp;'Wilson Validation'!$G$1047951),'Wilson Validation'!H$1047952,FALSE))</f>
        <v>3.3790054396682612</v>
      </c>
      <c r="I86" s="317">
        <f ca="1">+IF(ISERROR(HLOOKUP($B86,INDIRECT("'Monthly Resource Report'!"&amp;'Wilson Validation'!$G$1047950&amp;":"&amp;'Wilson Validation'!$G$1047951),'Wilson Validation'!I$1047952,FALSE)),0,HLOOKUP($B86,INDIRECT("'Monthly Resource Report'!"&amp;'Wilson Validation'!$G$1047950&amp;":"&amp;'Wilson Validation'!$G$1047951),'Wilson Validation'!I$1047952,FALSE))</f>
        <v>5.9924049750897115E-2</v>
      </c>
      <c r="J86" s="318">
        <f ca="1">+IF(ISERROR(HLOOKUP($B86,INDIRECT("'Monthly Resource Report'!"&amp;'Wilson Validation'!$G$1047950&amp;":"&amp;'Wilson Validation'!$G$1047951),'Wilson Validation'!J$1047952,FALSE)),0,HLOOKUP($B86,INDIRECT("'Monthly Resource Report'!"&amp;'Wilson Validation'!$G$1047950&amp;":"&amp;'Wilson Validation'!$G$1047951),'Wilson Validation'!J$1047952,FALSE))</f>
        <v>0.53111775414403584</v>
      </c>
    </row>
    <row r="87" spans="2:10" s="461" customFormat="1">
      <c r="B87" s="301">
        <v>43831</v>
      </c>
      <c r="C87" s="294">
        <v>417</v>
      </c>
      <c r="D87" s="297">
        <v>3.4684009821017505</v>
      </c>
      <c r="E87" s="299">
        <v>0.06</v>
      </c>
      <c r="F87" s="295">
        <v>0.53</v>
      </c>
      <c r="G87" s="640">
        <f ca="1">+IF(ISERROR(HLOOKUP($B87,INDIRECT("'Monthly Resource Report'!"&amp;'Wilson Validation'!$G$1047950&amp;":"&amp;'Wilson Validation'!$G$1047951),'Wilson Validation'!G$1047952,FALSE)),0,HLOOKUP($B87,INDIRECT("'Monthly Resource Report'!"&amp;'Wilson Validation'!$G$1047950&amp;":"&amp;'Wilson Validation'!$G$1047951),'Wilson Validation'!G$1047952,FALSE))</f>
        <v>417</v>
      </c>
      <c r="H87" s="297">
        <f ca="1">+IF(ISERROR(HLOOKUP($B87,INDIRECT("'Monthly Resource Report'!"&amp;'Wilson Validation'!$G$1047950&amp;":"&amp;'Wilson Validation'!$G$1047951),'Wilson Validation'!H$1047952,FALSE)),0,HLOOKUP($B87,INDIRECT("'Monthly Resource Report'!"&amp;'Wilson Validation'!$G$1047950&amp;":"&amp;'Wilson Validation'!$G$1047951),'Wilson Validation'!H$1047952,FALSE))</f>
        <v>3.4680005339643447</v>
      </c>
      <c r="I87" s="317">
        <f ca="1">+IF(ISERROR(HLOOKUP($B87,INDIRECT("'Monthly Resource Report'!"&amp;'Wilson Validation'!$G$1047950&amp;":"&amp;'Wilson Validation'!$G$1047951),'Wilson Validation'!I$1047952,FALSE)),0,HLOOKUP($B87,INDIRECT("'Monthly Resource Report'!"&amp;'Wilson Validation'!$G$1047950&amp;":"&amp;'Wilson Validation'!$G$1047951),'Wilson Validation'!I$1047952,FALSE))</f>
        <v>5.9984517014733903E-2</v>
      </c>
      <c r="J87" s="318">
        <f ca="1">+IF(ISERROR(HLOOKUP($B87,INDIRECT("'Monthly Resource Report'!"&amp;'Wilson Validation'!$G$1047950&amp;":"&amp;'Wilson Validation'!$G$1047951),'Wilson Validation'!J$1047952,FALSE)),0,HLOOKUP($B87,INDIRECT("'Monthly Resource Report'!"&amp;'Wilson Validation'!$G$1047950&amp;":"&amp;'Wilson Validation'!$G$1047951),'Wilson Validation'!J$1047952,FALSE))</f>
        <v>0.53074053852380754</v>
      </c>
    </row>
    <row r="88" spans="2:10" s="461" customFormat="1">
      <c r="B88" s="301">
        <v>43862</v>
      </c>
      <c r="C88" s="294">
        <v>417</v>
      </c>
      <c r="D88" s="297">
        <v>3.4684009821017505</v>
      </c>
      <c r="E88" s="299">
        <v>0.06</v>
      </c>
      <c r="F88" s="295">
        <v>0.53</v>
      </c>
      <c r="G88" s="640">
        <f ca="1">+IF(ISERROR(HLOOKUP($B88,INDIRECT("'Monthly Resource Report'!"&amp;'Wilson Validation'!$G$1047950&amp;":"&amp;'Wilson Validation'!$G$1047951),'Wilson Validation'!G$1047952,FALSE)),0,HLOOKUP($B88,INDIRECT("'Monthly Resource Report'!"&amp;'Wilson Validation'!$G$1047950&amp;":"&amp;'Wilson Validation'!$G$1047951),'Wilson Validation'!G$1047952,FALSE))</f>
        <v>417</v>
      </c>
      <c r="H88" s="297">
        <f ca="1">+IF(ISERROR(HLOOKUP($B88,INDIRECT("'Monthly Resource Report'!"&amp;'Wilson Validation'!$G$1047950&amp;":"&amp;'Wilson Validation'!$G$1047951),'Wilson Validation'!H$1047952,FALSE)),0,HLOOKUP($B88,INDIRECT("'Monthly Resource Report'!"&amp;'Wilson Validation'!$G$1047950&amp;":"&amp;'Wilson Validation'!$G$1047951),'Wilson Validation'!H$1047952,FALSE))</f>
        <v>3.4680002696043148</v>
      </c>
      <c r="I88" s="317">
        <f ca="1">+IF(ISERROR(HLOOKUP($B88,INDIRECT("'Monthly Resource Report'!"&amp;'Wilson Validation'!$G$1047950&amp;":"&amp;'Wilson Validation'!$G$1047951),'Wilson Validation'!I$1047952,FALSE)),0,HLOOKUP($B88,INDIRECT("'Monthly Resource Report'!"&amp;'Wilson Validation'!$G$1047950&amp;":"&amp;'Wilson Validation'!$G$1047951),'Wilson Validation'!I$1047952,FALSE))</f>
        <v>5.997906400884296E-2</v>
      </c>
      <c r="J88" s="318">
        <f ca="1">+IF(ISERROR(HLOOKUP($B88,INDIRECT("'Monthly Resource Report'!"&amp;'Wilson Validation'!$G$1047950&amp;":"&amp;'Wilson Validation'!$G$1047951),'Wilson Validation'!J$1047952,FALSE)),0,HLOOKUP($B88,INDIRECT("'Monthly Resource Report'!"&amp;'Wilson Validation'!$G$1047950&amp;":"&amp;'Wilson Validation'!$G$1047951),'Wilson Validation'!J$1047952,FALSE))</f>
        <v>0.53079066988902412</v>
      </c>
    </row>
    <row r="89" spans="2:10" s="461" customFormat="1">
      <c r="B89" s="301">
        <v>43891</v>
      </c>
      <c r="C89" s="294">
        <v>417</v>
      </c>
      <c r="D89" s="297">
        <v>3.4684009821017505</v>
      </c>
      <c r="E89" s="299">
        <v>0.06</v>
      </c>
      <c r="F89" s="295">
        <v>0.53</v>
      </c>
      <c r="G89" s="640">
        <f ca="1">+IF(ISERROR(HLOOKUP($B89,INDIRECT("'Monthly Resource Report'!"&amp;'Wilson Validation'!$G$1047950&amp;":"&amp;'Wilson Validation'!$G$1047951),'Wilson Validation'!G$1047952,FALSE)),0,HLOOKUP($B89,INDIRECT("'Monthly Resource Report'!"&amp;'Wilson Validation'!$G$1047950&amp;":"&amp;'Wilson Validation'!$G$1047951),'Wilson Validation'!G$1047952,FALSE))</f>
        <v>417</v>
      </c>
      <c r="H89" s="297">
        <f ca="1">+IF(ISERROR(HLOOKUP($B89,INDIRECT("'Monthly Resource Report'!"&amp;'Wilson Validation'!$G$1047950&amp;":"&amp;'Wilson Validation'!$G$1047951),'Wilson Validation'!H$1047952,FALSE)),0,HLOOKUP($B89,INDIRECT("'Monthly Resource Report'!"&amp;'Wilson Validation'!$G$1047950&amp;":"&amp;'Wilson Validation'!$G$1047951),'Wilson Validation'!H$1047952,FALSE))</f>
        <v>3.4680003121403171</v>
      </c>
      <c r="I89" s="317">
        <f ca="1">+IF(ISERROR(HLOOKUP($B89,INDIRECT("'Monthly Resource Report'!"&amp;'Wilson Validation'!$G$1047950&amp;":"&amp;'Wilson Validation'!$G$1047951),'Wilson Validation'!I$1047952,FALSE)),0,HLOOKUP($B89,INDIRECT("'Monthly Resource Report'!"&amp;'Wilson Validation'!$G$1047950&amp;":"&amp;'Wilson Validation'!$G$1047951),'Wilson Validation'!I$1047952,FALSE))</f>
        <v>5.9982744359933088E-2</v>
      </c>
      <c r="J89" s="318">
        <f ca="1">+IF(ISERROR(HLOOKUP($B89,INDIRECT("'Monthly Resource Report'!"&amp;'Wilson Validation'!$G$1047950&amp;":"&amp;'Wilson Validation'!$G$1047951),'Wilson Validation'!J$1047952,FALSE)),0,HLOOKUP($B89,INDIRECT("'Monthly Resource Report'!"&amp;'Wilson Validation'!$G$1047950&amp;":"&amp;'Wilson Validation'!$G$1047951),'Wilson Validation'!J$1047952,FALSE))</f>
        <v>0.53036799102057808</v>
      </c>
    </row>
    <row r="90" spans="2:10" s="461" customFormat="1">
      <c r="B90" s="301">
        <v>43922</v>
      </c>
      <c r="C90" s="294">
        <v>417</v>
      </c>
      <c r="D90" s="297">
        <v>3.4684009821017505</v>
      </c>
      <c r="E90" s="299">
        <v>0.06</v>
      </c>
      <c r="F90" s="295">
        <v>0.53</v>
      </c>
      <c r="G90" s="640">
        <f ca="1">+IF(ISERROR(HLOOKUP($B90,INDIRECT("'Monthly Resource Report'!"&amp;'Wilson Validation'!$G$1047950&amp;":"&amp;'Wilson Validation'!$G$1047951),'Wilson Validation'!G$1047952,FALSE)),0,HLOOKUP($B90,INDIRECT("'Monthly Resource Report'!"&amp;'Wilson Validation'!$G$1047950&amp;":"&amp;'Wilson Validation'!$G$1047951),'Wilson Validation'!G$1047952,FALSE))</f>
        <v>417</v>
      </c>
      <c r="H90" s="297">
        <f ca="1">+IF(ISERROR(HLOOKUP($B90,INDIRECT("'Monthly Resource Report'!"&amp;'Wilson Validation'!$G$1047950&amp;":"&amp;'Wilson Validation'!$G$1047951),'Wilson Validation'!H$1047952,FALSE)),0,HLOOKUP($B90,INDIRECT("'Monthly Resource Report'!"&amp;'Wilson Validation'!$G$1047950&amp;":"&amp;'Wilson Validation'!$G$1047951),'Wilson Validation'!H$1047952,FALSE))</f>
        <v>3.4680004150851804</v>
      </c>
      <c r="I90" s="317">
        <f ca="1">+IF(ISERROR(HLOOKUP($B90,INDIRECT("'Monthly Resource Report'!"&amp;'Wilson Validation'!$G$1047950&amp;":"&amp;'Wilson Validation'!$G$1047951),'Wilson Validation'!I$1047952,FALSE)),0,HLOOKUP($B90,INDIRECT("'Monthly Resource Report'!"&amp;'Wilson Validation'!$G$1047950&amp;":"&amp;'Wilson Validation'!$G$1047951),'Wilson Validation'!I$1047952,FALSE))</f>
        <v>5.9899039671267723E-2</v>
      </c>
      <c r="J90" s="318">
        <f ca="1">+IF(ISERROR(HLOOKUP($B90,INDIRECT("'Monthly Resource Report'!"&amp;'Wilson Validation'!$G$1047950&amp;":"&amp;'Wilson Validation'!$G$1047951),'Wilson Validation'!J$1047952,FALSE)),0,HLOOKUP($B90,INDIRECT("'Monthly Resource Report'!"&amp;'Wilson Validation'!$G$1047950&amp;":"&amp;'Wilson Validation'!$G$1047951),'Wilson Validation'!J$1047952,FALSE))</f>
        <v>0.53038744586835163</v>
      </c>
    </row>
    <row r="91" spans="2:10" s="461" customFormat="1">
      <c r="B91" s="301">
        <v>43952</v>
      </c>
      <c r="C91" s="294">
        <v>417</v>
      </c>
      <c r="D91" s="297">
        <v>3.4684009821017505</v>
      </c>
      <c r="E91" s="299">
        <v>0.06</v>
      </c>
      <c r="F91" s="295">
        <v>0.53</v>
      </c>
      <c r="G91" s="640">
        <f ca="1">+IF(ISERROR(HLOOKUP($B91,INDIRECT("'Monthly Resource Report'!"&amp;'Wilson Validation'!$G$1047950&amp;":"&amp;'Wilson Validation'!$G$1047951),'Wilson Validation'!G$1047952,FALSE)),0,HLOOKUP($B91,INDIRECT("'Monthly Resource Report'!"&amp;'Wilson Validation'!$G$1047950&amp;":"&amp;'Wilson Validation'!$G$1047951),'Wilson Validation'!G$1047952,FALSE))</f>
        <v>417</v>
      </c>
      <c r="H91" s="297">
        <f ca="1">+IF(ISERROR(HLOOKUP($B91,INDIRECT("'Monthly Resource Report'!"&amp;'Wilson Validation'!$G$1047950&amp;":"&amp;'Wilson Validation'!$G$1047951),'Wilson Validation'!H$1047952,FALSE)),0,HLOOKUP($B91,INDIRECT("'Monthly Resource Report'!"&amp;'Wilson Validation'!$G$1047950&amp;":"&amp;'Wilson Validation'!$G$1047951),'Wilson Validation'!H$1047952,FALSE))</f>
        <v>3.4680016575122057</v>
      </c>
      <c r="I91" s="317">
        <f ca="1">+IF(ISERROR(HLOOKUP($B91,INDIRECT("'Monthly Resource Report'!"&amp;'Wilson Validation'!$G$1047950&amp;":"&amp;'Wilson Validation'!$G$1047951),'Wilson Validation'!I$1047952,FALSE)),0,HLOOKUP($B91,INDIRECT("'Monthly Resource Report'!"&amp;'Wilson Validation'!$G$1047950&amp;":"&amp;'Wilson Validation'!$G$1047951),'Wilson Validation'!I$1047952,FALSE))</f>
        <v>5.9779796316593234E-2</v>
      </c>
      <c r="J91" s="318">
        <f ca="1">+IF(ISERROR(HLOOKUP($B91,INDIRECT("'Monthly Resource Report'!"&amp;'Wilson Validation'!$G$1047950&amp;":"&amp;'Wilson Validation'!$G$1047951),'Wilson Validation'!J$1047952,FALSE)),0,HLOOKUP($B91,INDIRECT("'Monthly Resource Report'!"&amp;'Wilson Validation'!$G$1047950&amp;":"&amp;'Wilson Validation'!$G$1047951),'Wilson Validation'!J$1047952,FALSE))</f>
        <v>0.53038121687193995</v>
      </c>
    </row>
    <row r="92" spans="2:10" s="461" customFormat="1">
      <c r="B92" s="301">
        <v>43983</v>
      </c>
      <c r="C92" s="294">
        <v>417</v>
      </c>
      <c r="D92" s="297">
        <v>3.4684009821017505</v>
      </c>
      <c r="E92" s="299">
        <v>0.06</v>
      </c>
      <c r="F92" s="295">
        <v>0.53</v>
      </c>
      <c r="G92" s="640">
        <f ca="1">+IF(ISERROR(HLOOKUP($B92,INDIRECT("'Monthly Resource Report'!"&amp;'Wilson Validation'!$G$1047950&amp;":"&amp;'Wilson Validation'!$G$1047951),'Wilson Validation'!G$1047952,FALSE)),0,HLOOKUP($B92,INDIRECT("'Monthly Resource Report'!"&amp;'Wilson Validation'!$G$1047950&amp;":"&amp;'Wilson Validation'!$G$1047951),'Wilson Validation'!G$1047952,FALSE))</f>
        <v>417</v>
      </c>
      <c r="H92" s="297">
        <f ca="1">+IF(ISERROR(HLOOKUP($B92,INDIRECT("'Monthly Resource Report'!"&amp;'Wilson Validation'!$G$1047950&amp;":"&amp;'Wilson Validation'!$G$1047951),'Wilson Validation'!H$1047952,FALSE)),0,HLOOKUP($B92,INDIRECT("'Monthly Resource Report'!"&amp;'Wilson Validation'!$G$1047950&amp;":"&amp;'Wilson Validation'!$G$1047951),'Wilson Validation'!H$1047952,FALSE))</f>
        <v>3.4680019302104061</v>
      </c>
      <c r="I92" s="317">
        <f ca="1">+IF(ISERROR(HLOOKUP($B92,INDIRECT("'Monthly Resource Report'!"&amp;'Wilson Validation'!$G$1047950&amp;":"&amp;'Wilson Validation'!$G$1047951),'Wilson Validation'!I$1047952,FALSE)),0,HLOOKUP($B92,INDIRECT("'Monthly Resource Report'!"&amp;'Wilson Validation'!$G$1047950&amp;":"&amp;'Wilson Validation'!$G$1047951),'Wilson Validation'!I$1047952,FALSE))</f>
        <v>5.979318314423282E-2</v>
      </c>
      <c r="J92" s="318">
        <f ca="1">+IF(ISERROR(HLOOKUP($B92,INDIRECT("'Monthly Resource Report'!"&amp;'Wilson Validation'!$G$1047950&amp;":"&amp;'Wilson Validation'!$G$1047951),'Wilson Validation'!J$1047952,FALSE)),0,HLOOKUP($B92,INDIRECT("'Monthly Resource Report'!"&amp;'Wilson Validation'!$G$1047950&amp;":"&amp;'Wilson Validation'!$G$1047951),'Wilson Validation'!J$1047952,FALSE))</f>
        <v>0.5303875538692967</v>
      </c>
    </row>
    <row r="93" spans="2:10" s="461" customFormat="1">
      <c r="B93" s="301">
        <v>44013</v>
      </c>
      <c r="C93" s="294">
        <v>417</v>
      </c>
      <c r="D93" s="297">
        <v>3.4684009821017505</v>
      </c>
      <c r="E93" s="299">
        <v>0.06</v>
      </c>
      <c r="F93" s="295">
        <v>0.53</v>
      </c>
      <c r="G93" s="640">
        <f ca="1">+IF(ISERROR(HLOOKUP($B93,INDIRECT("'Monthly Resource Report'!"&amp;'Wilson Validation'!$G$1047950&amp;":"&amp;'Wilson Validation'!$G$1047951),'Wilson Validation'!G$1047952,FALSE)),0,HLOOKUP($B93,INDIRECT("'Monthly Resource Report'!"&amp;'Wilson Validation'!$G$1047950&amp;":"&amp;'Wilson Validation'!$G$1047951),'Wilson Validation'!G$1047952,FALSE))</f>
        <v>417</v>
      </c>
      <c r="H93" s="297">
        <f ca="1">+IF(ISERROR(HLOOKUP($B93,INDIRECT("'Monthly Resource Report'!"&amp;'Wilson Validation'!$G$1047950&amp;":"&amp;'Wilson Validation'!$G$1047951),'Wilson Validation'!H$1047952,FALSE)),0,HLOOKUP($B93,INDIRECT("'Monthly Resource Report'!"&amp;'Wilson Validation'!$G$1047950&amp;":"&amp;'Wilson Validation'!$G$1047951),'Wilson Validation'!H$1047952,FALSE))</f>
        <v>3.4680010145941309</v>
      </c>
      <c r="I93" s="317">
        <f ca="1">+IF(ISERROR(HLOOKUP($B93,INDIRECT("'Monthly Resource Report'!"&amp;'Wilson Validation'!$G$1047950&amp;":"&amp;'Wilson Validation'!$G$1047951),'Wilson Validation'!I$1047952,FALSE)),0,HLOOKUP($B93,INDIRECT("'Monthly Resource Report'!"&amp;'Wilson Validation'!$G$1047950&amp;":"&amp;'Wilson Validation'!$G$1047951),'Wilson Validation'!I$1047952,FALSE))</f>
        <v>5.9831907007441974E-2</v>
      </c>
      <c r="J93" s="318">
        <f ca="1">+IF(ISERROR(HLOOKUP($B93,INDIRECT("'Monthly Resource Report'!"&amp;'Wilson Validation'!$G$1047950&amp;":"&amp;'Wilson Validation'!$G$1047951),'Wilson Validation'!J$1047952,FALSE)),0,HLOOKUP($B93,INDIRECT("'Monthly Resource Report'!"&amp;'Wilson Validation'!$G$1047950&amp;":"&amp;'Wilson Validation'!$G$1047951),'Wilson Validation'!J$1047952,FALSE))</f>
        <v>0.53075293872211149</v>
      </c>
    </row>
    <row r="94" spans="2:10" s="461" customFormat="1">
      <c r="B94" s="301">
        <v>44044</v>
      </c>
      <c r="C94" s="294">
        <v>417</v>
      </c>
      <c r="D94" s="297">
        <v>3.4684009821017505</v>
      </c>
      <c r="E94" s="299">
        <v>0.06</v>
      </c>
      <c r="F94" s="295">
        <v>0.53</v>
      </c>
      <c r="G94" s="640">
        <f ca="1">+IF(ISERROR(HLOOKUP($B94,INDIRECT("'Monthly Resource Report'!"&amp;'Wilson Validation'!$G$1047950&amp;":"&amp;'Wilson Validation'!$G$1047951),'Wilson Validation'!G$1047952,FALSE)),0,HLOOKUP($B94,INDIRECT("'Monthly Resource Report'!"&amp;'Wilson Validation'!$G$1047950&amp;":"&amp;'Wilson Validation'!$G$1047951),'Wilson Validation'!G$1047952,FALSE))</f>
        <v>417</v>
      </c>
      <c r="H94" s="297">
        <f ca="1">+IF(ISERROR(HLOOKUP($B94,INDIRECT("'Monthly Resource Report'!"&amp;'Wilson Validation'!$G$1047950&amp;":"&amp;'Wilson Validation'!$G$1047951),'Wilson Validation'!H$1047952,FALSE)),0,HLOOKUP($B94,INDIRECT("'Monthly Resource Report'!"&amp;'Wilson Validation'!$G$1047950&amp;":"&amp;'Wilson Validation'!$G$1047951),'Wilson Validation'!H$1047952,FALSE))</f>
        <v>3.4680009607788285</v>
      </c>
      <c r="I94" s="317">
        <f ca="1">+IF(ISERROR(HLOOKUP($B94,INDIRECT("'Monthly Resource Report'!"&amp;'Wilson Validation'!$G$1047950&amp;":"&amp;'Wilson Validation'!$G$1047951),'Wilson Validation'!I$1047952,FALSE)),0,HLOOKUP($B94,INDIRECT("'Monthly Resource Report'!"&amp;'Wilson Validation'!$G$1047950&amp;":"&amp;'Wilson Validation'!$G$1047951),'Wilson Validation'!I$1047952,FALSE))</f>
        <v>5.9821344363455084E-2</v>
      </c>
      <c r="J94" s="318">
        <f ca="1">+IF(ISERROR(HLOOKUP($B94,INDIRECT("'Monthly Resource Report'!"&amp;'Wilson Validation'!$G$1047950&amp;":"&amp;'Wilson Validation'!$G$1047951),'Wilson Validation'!J$1047952,FALSE)),0,HLOOKUP($B94,INDIRECT("'Monthly Resource Report'!"&amp;'Wilson Validation'!$G$1047950&amp;":"&amp;'Wilson Validation'!$G$1047951),'Wilson Validation'!J$1047952,FALSE))</f>
        <v>0.53037385711295304</v>
      </c>
    </row>
    <row r="95" spans="2:10" s="461" customFormat="1">
      <c r="B95" s="301">
        <v>44075</v>
      </c>
      <c r="C95" s="294">
        <v>417</v>
      </c>
      <c r="D95" s="297">
        <v>3.4684009821017505</v>
      </c>
      <c r="E95" s="299">
        <v>0.06</v>
      </c>
      <c r="F95" s="295">
        <v>0.53</v>
      </c>
      <c r="G95" s="640">
        <f ca="1">+IF(ISERROR(HLOOKUP($B95,INDIRECT("'Monthly Resource Report'!"&amp;'Wilson Validation'!$G$1047950&amp;":"&amp;'Wilson Validation'!$G$1047951),'Wilson Validation'!G$1047952,FALSE)),0,HLOOKUP($B95,INDIRECT("'Monthly Resource Report'!"&amp;'Wilson Validation'!$G$1047950&amp;":"&amp;'Wilson Validation'!$G$1047951),'Wilson Validation'!G$1047952,FALSE))</f>
        <v>417</v>
      </c>
      <c r="H95" s="297">
        <f ca="1">+IF(ISERROR(HLOOKUP($B95,INDIRECT("'Monthly Resource Report'!"&amp;'Wilson Validation'!$G$1047950&amp;":"&amp;'Wilson Validation'!$G$1047951),'Wilson Validation'!H$1047952,FALSE)),0,HLOOKUP($B95,INDIRECT("'Monthly Resource Report'!"&amp;'Wilson Validation'!$G$1047950&amp;":"&amp;'Wilson Validation'!$G$1047951),'Wilson Validation'!H$1047952,FALSE))</f>
        <v>3.4680014053259716</v>
      </c>
      <c r="I95" s="317">
        <f ca="1">+IF(ISERROR(HLOOKUP($B95,INDIRECT("'Monthly Resource Report'!"&amp;'Wilson Validation'!$G$1047950&amp;":"&amp;'Wilson Validation'!$G$1047951),'Wilson Validation'!I$1047952,FALSE)),0,HLOOKUP($B95,INDIRECT("'Monthly Resource Report'!"&amp;'Wilson Validation'!$G$1047950&amp;":"&amp;'Wilson Validation'!$G$1047951),'Wilson Validation'!I$1047952,FALSE))</f>
        <v>5.9806823755128857E-2</v>
      </c>
      <c r="J95" s="318">
        <f ca="1">+IF(ISERROR(HLOOKUP($B95,INDIRECT("'Monthly Resource Report'!"&amp;'Wilson Validation'!$G$1047950&amp;":"&amp;'Wilson Validation'!$G$1047951),'Wilson Validation'!J$1047952,FALSE)),0,HLOOKUP($B95,INDIRECT("'Monthly Resource Report'!"&amp;'Wilson Validation'!$G$1047950&amp;":"&amp;'Wilson Validation'!$G$1047951),'Wilson Validation'!J$1047952,FALSE))</f>
        <v>0.53110963637362696</v>
      </c>
    </row>
    <row r="96" spans="2:10" s="461" customFormat="1">
      <c r="B96" s="301">
        <v>44105</v>
      </c>
      <c r="C96" s="294">
        <v>417</v>
      </c>
      <c r="D96" s="297">
        <v>3.4684009821017505</v>
      </c>
      <c r="E96" s="299">
        <v>0.06</v>
      </c>
      <c r="F96" s="295">
        <v>0.53</v>
      </c>
      <c r="G96" s="640">
        <f ca="1">+IF(ISERROR(HLOOKUP($B96,INDIRECT("'Monthly Resource Report'!"&amp;'Wilson Validation'!$G$1047950&amp;":"&amp;'Wilson Validation'!$G$1047951),'Wilson Validation'!G$1047952,FALSE)),0,HLOOKUP($B96,INDIRECT("'Monthly Resource Report'!"&amp;'Wilson Validation'!$G$1047950&amp;":"&amp;'Wilson Validation'!$G$1047951),'Wilson Validation'!G$1047952,FALSE))</f>
        <v>417</v>
      </c>
      <c r="H96" s="297">
        <f ca="1">+IF(ISERROR(HLOOKUP($B96,INDIRECT("'Monthly Resource Report'!"&amp;'Wilson Validation'!$G$1047950&amp;":"&amp;'Wilson Validation'!$G$1047951),'Wilson Validation'!H$1047952,FALSE)),0,HLOOKUP($B96,INDIRECT("'Monthly Resource Report'!"&amp;'Wilson Validation'!$G$1047950&amp;":"&amp;'Wilson Validation'!$G$1047951),'Wilson Validation'!H$1047952,FALSE))</f>
        <v>3.4680007997156568</v>
      </c>
      <c r="I96" s="317">
        <f ca="1">+IF(ISERROR(HLOOKUP($B96,INDIRECT("'Monthly Resource Report'!"&amp;'Wilson Validation'!$G$1047950&amp;":"&amp;'Wilson Validation'!$G$1047951),'Wilson Validation'!I$1047952,FALSE)),0,HLOOKUP($B96,INDIRECT("'Monthly Resource Report'!"&amp;'Wilson Validation'!$G$1047950&amp;":"&amp;'Wilson Validation'!$G$1047951),'Wilson Validation'!I$1047952,FALSE))</f>
        <v>5.9837006487536551E-2</v>
      </c>
      <c r="J96" s="318">
        <f ca="1">+IF(ISERROR(HLOOKUP($B96,INDIRECT("'Monthly Resource Report'!"&amp;'Wilson Validation'!$G$1047950&amp;":"&amp;'Wilson Validation'!$G$1047951),'Wilson Validation'!J$1047952,FALSE)),0,HLOOKUP($B96,INDIRECT("'Monthly Resource Report'!"&amp;'Wilson Validation'!$G$1047950&amp;":"&amp;'Wilson Validation'!$G$1047951),'Wilson Validation'!J$1047952,FALSE))</f>
        <v>0.53138416433043201</v>
      </c>
    </row>
    <row r="97" spans="2:10" s="461" customFormat="1">
      <c r="B97" s="301">
        <v>44136</v>
      </c>
      <c r="C97" s="294">
        <v>417</v>
      </c>
      <c r="D97" s="297">
        <v>3.4684009821017505</v>
      </c>
      <c r="E97" s="299">
        <v>0.06</v>
      </c>
      <c r="F97" s="295">
        <v>0.53</v>
      </c>
      <c r="G97" s="640">
        <f ca="1">+IF(ISERROR(HLOOKUP($B97,INDIRECT("'Monthly Resource Report'!"&amp;'Wilson Validation'!$G$1047950&amp;":"&amp;'Wilson Validation'!$G$1047951),'Wilson Validation'!G$1047952,FALSE)),0,HLOOKUP($B97,INDIRECT("'Monthly Resource Report'!"&amp;'Wilson Validation'!$G$1047950&amp;":"&amp;'Wilson Validation'!$G$1047951),'Wilson Validation'!G$1047952,FALSE))</f>
        <v>417</v>
      </c>
      <c r="H97" s="297">
        <f ca="1">+IF(ISERROR(HLOOKUP($B97,INDIRECT("'Monthly Resource Report'!"&amp;'Wilson Validation'!$G$1047950&amp;":"&amp;'Wilson Validation'!$G$1047951),'Wilson Validation'!H$1047952,FALSE)),0,HLOOKUP($B97,INDIRECT("'Monthly Resource Report'!"&amp;'Wilson Validation'!$G$1047950&amp;":"&amp;'Wilson Validation'!$G$1047951),'Wilson Validation'!H$1047952,FALSE))</f>
        <v>3.4680003638780463</v>
      </c>
      <c r="I97" s="317">
        <f ca="1">+IF(ISERROR(HLOOKUP($B97,INDIRECT("'Monthly Resource Report'!"&amp;'Wilson Validation'!$G$1047950&amp;":"&amp;'Wilson Validation'!$G$1047951),'Wilson Validation'!I$1047952,FALSE)),0,HLOOKUP($B97,INDIRECT("'Monthly Resource Report'!"&amp;'Wilson Validation'!$G$1047950&amp;":"&amp;'Wilson Validation'!$G$1047951),'Wilson Validation'!I$1047952,FALSE))</f>
        <v>5.9940270363117075E-2</v>
      </c>
      <c r="J97" s="318">
        <f ca="1">+IF(ISERROR(HLOOKUP($B97,INDIRECT("'Monthly Resource Report'!"&amp;'Wilson Validation'!$G$1047950&amp;":"&amp;'Wilson Validation'!$G$1047951),'Wilson Validation'!J$1047952,FALSE)),0,HLOOKUP($B97,INDIRECT("'Monthly Resource Report'!"&amp;'Wilson Validation'!$G$1047950&amp;":"&amp;'Wilson Validation'!$G$1047951),'Wilson Validation'!J$1047952,FALSE))</f>
        <v>0.53076962297442898</v>
      </c>
    </row>
    <row r="98" spans="2:10" s="461" customFormat="1">
      <c r="B98" s="301">
        <v>44166</v>
      </c>
      <c r="C98" s="294">
        <v>417</v>
      </c>
      <c r="D98" s="297">
        <v>3.4684009821017505</v>
      </c>
      <c r="E98" s="299">
        <v>0.06</v>
      </c>
      <c r="F98" s="295">
        <v>0.53</v>
      </c>
      <c r="G98" s="640">
        <f ca="1">+IF(ISERROR(HLOOKUP($B98,INDIRECT("'Monthly Resource Report'!"&amp;'Wilson Validation'!$G$1047950&amp;":"&amp;'Wilson Validation'!$G$1047951),'Wilson Validation'!G$1047952,FALSE)),0,HLOOKUP($B98,INDIRECT("'Monthly Resource Report'!"&amp;'Wilson Validation'!$G$1047950&amp;":"&amp;'Wilson Validation'!$G$1047951),'Wilson Validation'!G$1047952,FALSE))</f>
        <v>417</v>
      </c>
      <c r="H98" s="297">
        <f ca="1">+IF(ISERROR(HLOOKUP($B98,INDIRECT("'Monthly Resource Report'!"&amp;'Wilson Validation'!$G$1047950&amp;":"&amp;'Wilson Validation'!$G$1047951),'Wilson Validation'!H$1047952,FALSE)),0,HLOOKUP($B98,INDIRECT("'Monthly Resource Report'!"&amp;'Wilson Validation'!$G$1047950&amp;":"&amp;'Wilson Validation'!$G$1047951),'Wilson Validation'!H$1047952,FALSE))</f>
        <v>3.4680004635874444</v>
      </c>
      <c r="I98" s="317">
        <f ca="1">+IF(ISERROR(HLOOKUP($B98,INDIRECT("'Monthly Resource Report'!"&amp;'Wilson Validation'!$G$1047950&amp;":"&amp;'Wilson Validation'!$G$1047951),'Wilson Validation'!I$1047952,FALSE)),0,HLOOKUP($B98,INDIRECT("'Monthly Resource Report'!"&amp;'Wilson Validation'!$G$1047950&amp;":"&amp;'Wilson Validation'!$G$1047951),'Wilson Validation'!I$1047952,FALSE))</f>
        <v>5.9933137558655133E-2</v>
      </c>
      <c r="J98" s="318">
        <f ca="1">+IF(ISERROR(HLOOKUP($B98,INDIRECT("'Monthly Resource Report'!"&amp;'Wilson Validation'!$G$1047950&amp;":"&amp;'Wilson Validation'!$G$1047951),'Wilson Validation'!J$1047952,FALSE)),0,HLOOKUP($B98,INDIRECT("'Monthly Resource Report'!"&amp;'Wilson Validation'!$G$1047950&amp;":"&amp;'Wilson Validation'!$G$1047951),'Wilson Validation'!J$1047952,FALSE))</f>
        <v>0.53036845868948779</v>
      </c>
    </row>
    <row r="99" spans="2:10" s="461" customFormat="1">
      <c r="B99" s="301">
        <v>44197</v>
      </c>
      <c r="C99" s="294">
        <v>417</v>
      </c>
      <c r="D99" s="297">
        <v>3.5613541284220771</v>
      </c>
      <c r="E99" s="299">
        <v>0.06</v>
      </c>
      <c r="F99" s="295">
        <v>0.53</v>
      </c>
      <c r="G99" s="640">
        <f ca="1">+IF(ISERROR(HLOOKUP($B99,INDIRECT("'Monthly Resource Report'!"&amp;'Wilson Validation'!$G$1047950&amp;":"&amp;'Wilson Validation'!$G$1047951),'Wilson Validation'!G$1047952,FALSE)),0,HLOOKUP($B99,INDIRECT("'Monthly Resource Report'!"&amp;'Wilson Validation'!$G$1047950&amp;":"&amp;'Wilson Validation'!$G$1047951),'Wilson Validation'!G$1047952,FALSE))</f>
        <v>417</v>
      </c>
      <c r="H99" s="297">
        <f ca="1">+IF(ISERROR(HLOOKUP($B99,INDIRECT("'Monthly Resource Report'!"&amp;'Wilson Validation'!$G$1047950&amp;":"&amp;'Wilson Validation'!$G$1047951),'Wilson Validation'!H$1047952,FALSE)),0,HLOOKUP($B99,INDIRECT("'Monthly Resource Report'!"&amp;'Wilson Validation'!$G$1047950&amp;":"&amp;'Wilson Validation'!$G$1047951),'Wilson Validation'!H$1047952,FALSE))</f>
        <v>3.5610006590276297</v>
      </c>
      <c r="I99" s="317">
        <f ca="1">+IF(ISERROR(HLOOKUP($B99,INDIRECT("'Monthly Resource Report'!"&amp;'Wilson Validation'!$G$1047950&amp;":"&amp;'Wilson Validation'!$G$1047951),'Wilson Validation'!I$1047952,FALSE)),0,HLOOKUP($B99,INDIRECT("'Monthly Resource Report'!"&amp;'Wilson Validation'!$G$1047950&amp;":"&amp;'Wilson Validation'!$G$1047951),'Wilson Validation'!I$1047952,FALSE))</f>
        <v>5.9957400640933391E-2</v>
      </c>
      <c r="J99" s="318">
        <f ca="1">+IF(ISERROR(HLOOKUP($B99,INDIRECT("'Monthly Resource Report'!"&amp;'Wilson Validation'!$G$1047950&amp;":"&amp;'Wilson Validation'!$G$1047951),'Wilson Validation'!J$1047952,FALSE)),0,HLOOKUP($B99,INDIRECT("'Monthly Resource Report'!"&amp;'Wilson Validation'!$G$1047950&amp;":"&amp;'Wilson Validation'!$G$1047951),'Wilson Validation'!J$1047952,FALSE))</f>
        <v>0.53074167211070644</v>
      </c>
    </row>
    <row r="100" spans="2:10" s="461" customFormat="1">
      <c r="B100" s="301">
        <v>44228</v>
      </c>
      <c r="C100" s="294">
        <v>417</v>
      </c>
      <c r="D100" s="297">
        <v>3.5613541284220771</v>
      </c>
      <c r="E100" s="299">
        <v>0.06</v>
      </c>
      <c r="F100" s="295">
        <v>0.53</v>
      </c>
      <c r="G100" s="640">
        <f ca="1">+IF(ISERROR(HLOOKUP($B100,INDIRECT("'Monthly Resource Report'!"&amp;'Wilson Validation'!$G$1047950&amp;":"&amp;'Wilson Validation'!$G$1047951),'Wilson Validation'!G$1047952,FALSE)),0,HLOOKUP($B100,INDIRECT("'Monthly Resource Report'!"&amp;'Wilson Validation'!$G$1047950&amp;":"&amp;'Wilson Validation'!$G$1047951),'Wilson Validation'!G$1047952,FALSE))</f>
        <v>417</v>
      </c>
      <c r="H100" s="297">
        <f ca="1">+IF(ISERROR(HLOOKUP($B100,INDIRECT("'Monthly Resource Report'!"&amp;'Wilson Validation'!$G$1047950&amp;":"&amp;'Wilson Validation'!$G$1047951),'Wilson Validation'!H$1047952,FALSE)),0,HLOOKUP($B100,INDIRECT("'Monthly Resource Report'!"&amp;'Wilson Validation'!$G$1047950&amp;":"&amp;'Wilson Validation'!$G$1047951),'Wilson Validation'!H$1047952,FALSE))</f>
        <v>3.5610009413241293</v>
      </c>
      <c r="I100" s="317">
        <f ca="1">+IF(ISERROR(HLOOKUP($B100,INDIRECT("'Monthly Resource Report'!"&amp;'Wilson Validation'!$G$1047950&amp;":"&amp;'Wilson Validation'!$G$1047951),'Wilson Validation'!I$1047952,FALSE)),0,HLOOKUP($B100,INDIRECT("'Monthly Resource Report'!"&amp;'Wilson Validation'!$G$1047950&amp;":"&amp;'Wilson Validation'!$G$1047951),'Wilson Validation'!I$1047952,FALSE))</f>
        <v>5.9957280526921126E-2</v>
      </c>
      <c r="J100" s="318">
        <f ca="1">+IF(ISERROR(HLOOKUP($B100,INDIRECT("'Monthly Resource Report'!"&amp;'Wilson Validation'!$G$1047950&amp;":"&amp;'Wilson Validation'!$G$1047951),'Wilson Validation'!J$1047952,FALSE)),0,HLOOKUP($B100,INDIRECT("'Monthly Resource Report'!"&amp;'Wilson Validation'!$G$1047950&amp;":"&amp;'Wilson Validation'!$G$1047951),'Wilson Validation'!J$1047952,FALSE))</f>
        <v>0.53082159976568588</v>
      </c>
    </row>
    <row r="101" spans="2:10" s="461" customFormat="1">
      <c r="B101" s="301">
        <v>44256</v>
      </c>
      <c r="C101" s="294">
        <v>417</v>
      </c>
      <c r="D101" s="297">
        <v>3.5613541284220771</v>
      </c>
      <c r="E101" s="299">
        <v>0.06</v>
      </c>
      <c r="F101" s="295">
        <v>0.53</v>
      </c>
      <c r="G101" s="640">
        <f ca="1">+IF(ISERROR(HLOOKUP($B101,INDIRECT("'Monthly Resource Report'!"&amp;'Wilson Validation'!$G$1047950&amp;":"&amp;'Wilson Validation'!$G$1047951),'Wilson Validation'!G$1047952,FALSE)),0,HLOOKUP($B101,INDIRECT("'Monthly Resource Report'!"&amp;'Wilson Validation'!$G$1047950&amp;":"&amp;'Wilson Validation'!$G$1047951),'Wilson Validation'!G$1047952,FALSE))</f>
        <v>417</v>
      </c>
      <c r="H101" s="297">
        <f ca="1">+IF(ISERROR(HLOOKUP($B101,INDIRECT("'Monthly Resource Report'!"&amp;'Wilson Validation'!$G$1047950&amp;":"&amp;'Wilson Validation'!$G$1047951),'Wilson Validation'!H$1047952,FALSE)),0,HLOOKUP($B101,INDIRECT("'Monthly Resource Report'!"&amp;'Wilson Validation'!$G$1047950&amp;":"&amp;'Wilson Validation'!$G$1047951),'Wilson Validation'!H$1047952,FALSE))</f>
        <v>3.561001094666409</v>
      </c>
      <c r="I101" s="317">
        <f ca="1">+IF(ISERROR(HLOOKUP($B101,INDIRECT("'Monthly Resource Report'!"&amp;'Wilson Validation'!$G$1047950&amp;":"&amp;'Wilson Validation'!$G$1047951),'Wilson Validation'!I$1047952,FALSE)),0,HLOOKUP($B101,INDIRECT("'Monthly Resource Report'!"&amp;'Wilson Validation'!$G$1047950&amp;":"&amp;'Wilson Validation'!$G$1047951),'Wilson Validation'!I$1047952,FALSE))</f>
        <v>5.9978698552338172E-2</v>
      </c>
      <c r="J101" s="318">
        <f ca="1">+IF(ISERROR(HLOOKUP($B101,INDIRECT("'Monthly Resource Report'!"&amp;'Wilson Validation'!$G$1047950&amp;":"&amp;'Wilson Validation'!$G$1047951),'Wilson Validation'!J$1047952,FALSE)),0,HLOOKUP($B101,INDIRECT("'Monthly Resource Report'!"&amp;'Wilson Validation'!$G$1047950&amp;":"&amp;'Wilson Validation'!$G$1047951),'Wilson Validation'!J$1047952,FALSE))</f>
        <v>0.53074069187874262</v>
      </c>
    </row>
    <row r="102" spans="2:10" s="461" customFormat="1">
      <c r="B102" s="301">
        <v>44287</v>
      </c>
      <c r="C102" s="294">
        <v>417</v>
      </c>
      <c r="D102" s="297">
        <v>3.5613541284220771</v>
      </c>
      <c r="E102" s="299">
        <v>0.06</v>
      </c>
      <c r="F102" s="295">
        <v>0.53</v>
      </c>
      <c r="G102" s="640">
        <f ca="1">+IF(ISERROR(HLOOKUP($B102,INDIRECT("'Monthly Resource Report'!"&amp;'Wilson Validation'!$G$1047950&amp;":"&amp;'Wilson Validation'!$G$1047951),'Wilson Validation'!G$1047952,FALSE)),0,HLOOKUP($B102,INDIRECT("'Monthly Resource Report'!"&amp;'Wilson Validation'!$G$1047950&amp;":"&amp;'Wilson Validation'!$G$1047951),'Wilson Validation'!G$1047952,FALSE))</f>
        <v>417</v>
      </c>
      <c r="H102" s="297">
        <f ca="1">+IF(ISERROR(HLOOKUP($B102,INDIRECT("'Monthly Resource Report'!"&amp;'Wilson Validation'!$G$1047950&amp;":"&amp;'Wilson Validation'!$G$1047951),'Wilson Validation'!H$1047952,FALSE)),0,HLOOKUP($B102,INDIRECT("'Monthly Resource Report'!"&amp;'Wilson Validation'!$G$1047950&amp;":"&amp;'Wilson Validation'!$G$1047951),'Wilson Validation'!H$1047952,FALSE))</f>
        <v>3.5610008265189488</v>
      </c>
      <c r="I102" s="317">
        <f ca="1">+IF(ISERROR(HLOOKUP($B102,INDIRECT("'Monthly Resource Report'!"&amp;'Wilson Validation'!$G$1047950&amp;":"&amp;'Wilson Validation'!$G$1047951),'Wilson Validation'!I$1047952,FALSE)),0,HLOOKUP($B102,INDIRECT("'Monthly Resource Report'!"&amp;'Wilson Validation'!$G$1047950&amp;":"&amp;'Wilson Validation'!$G$1047951),'Wilson Validation'!I$1047952,FALSE))</f>
        <v>5.9905083640893753E-2</v>
      </c>
      <c r="J102" s="318">
        <f ca="1">+IF(ISERROR(HLOOKUP($B102,INDIRECT("'Monthly Resource Report'!"&amp;'Wilson Validation'!$G$1047950&amp;":"&amp;'Wilson Validation'!$G$1047951),'Wilson Validation'!J$1047952,FALSE)),0,HLOOKUP($B102,INDIRECT("'Monthly Resource Report'!"&amp;'Wilson Validation'!$G$1047950&amp;":"&amp;'Wilson Validation'!$G$1047951),'Wilson Validation'!J$1047952,FALSE))</f>
        <v>0.53038243337520941</v>
      </c>
    </row>
    <row r="103" spans="2:10" s="461" customFormat="1">
      <c r="B103" s="301">
        <v>44317</v>
      </c>
      <c r="C103" s="294">
        <v>417</v>
      </c>
      <c r="D103" s="297">
        <v>3.5613541284220771</v>
      </c>
      <c r="E103" s="299">
        <v>0.06</v>
      </c>
      <c r="F103" s="295">
        <v>0.53</v>
      </c>
      <c r="G103" s="640">
        <f ca="1">+IF(ISERROR(HLOOKUP($B103,INDIRECT("'Monthly Resource Report'!"&amp;'Wilson Validation'!$G$1047950&amp;":"&amp;'Wilson Validation'!$G$1047951),'Wilson Validation'!G$1047952,FALSE)),0,HLOOKUP($B103,INDIRECT("'Monthly Resource Report'!"&amp;'Wilson Validation'!$G$1047950&amp;":"&amp;'Wilson Validation'!$G$1047951),'Wilson Validation'!G$1047952,FALSE))</f>
        <v>417</v>
      </c>
      <c r="H103" s="297">
        <f ca="1">+IF(ISERROR(HLOOKUP($B103,INDIRECT("'Monthly Resource Report'!"&amp;'Wilson Validation'!$G$1047950&amp;":"&amp;'Wilson Validation'!$G$1047951),'Wilson Validation'!H$1047952,FALSE)),0,HLOOKUP($B103,INDIRECT("'Monthly Resource Report'!"&amp;'Wilson Validation'!$G$1047950&amp;":"&amp;'Wilson Validation'!$G$1047951),'Wilson Validation'!H$1047952,FALSE))</f>
        <v>3.5610001575235821</v>
      </c>
      <c r="I103" s="317">
        <f ca="1">+IF(ISERROR(HLOOKUP($B103,INDIRECT("'Monthly Resource Report'!"&amp;'Wilson Validation'!$G$1047950&amp;":"&amp;'Wilson Validation'!$G$1047951),'Wilson Validation'!I$1047952,FALSE)),0,HLOOKUP($B103,INDIRECT("'Monthly Resource Report'!"&amp;'Wilson Validation'!$G$1047950&amp;":"&amp;'Wilson Validation'!$G$1047951),'Wilson Validation'!I$1047952,FALSE))</f>
        <v>5.9775178471214593E-2</v>
      </c>
      <c r="J103" s="318">
        <f ca="1">+IF(ISERROR(HLOOKUP($B103,INDIRECT("'Monthly Resource Report'!"&amp;'Wilson Validation'!$G$1047950&amp;":"&amp;'Wilson Validation'!$G$1047951),'Wilson Validation'!J$1047952,FALSE)),0,HLOOKUP($B103,INDIRECT("'Monthly Resource Report'!"&amp;'Wilson Validation'!$G$1047950&amp;":"&amp;'Wilson Validation'!$G$1047951),'Wilson Validation'!J$1047952,FALSE))</f>
        <v>0.53076179047457506</v>
      </c>
    </row>
    <row r="104" spans="2:10" s="461" customFormat="1">
      <c r="B104" s="301">
        <v>44348</v>
      </c>
      <c r="C104" s="294">
        <v>417</v>
      </c>
      <c r="D104" s="297">
        <v>3.5613541284220771</v>
      </c>
      <c r="E104" s="299">
        <v>0.06</v>
      </c>
      <c r="F104" s="295">
        <v>0.53</v>
      </c>
      <c r="G104" s="640">
        <f ca="1">+IF(ISERROR(HLOOKUP($B104,INDIRECT("'Monthly Resource Report'!"&amp;'Wilson Validation'!$G$1047950&amp;":"&amp;'Wilson Validation'!$G$1047951),'Wilson Validation'!G$1047952,FALSE)),0,HLOOKUP($B104,INDIRECT("'Monthly Resource Report'!"&amp;'Wilson Validation'!$G$1047950&amp;":"&amp;'Wilson Validation'!$G$1047951),'Wilson Validation'!G$1047952,FALSE))</f>
        <v>417</v>
      </c>
      <c r="H104" s="297">
        <f ca="1">+IF(ISERROR(HLOOKUP($B104,INDIRECT("'Monthly Resource Report'!"&amp;'Wilson Validation'!$G$1047950&amp;":"&amp;'Wilson Validation'!$G$1047951),'Wilson Validation'!H$1047952,FALSE)),0,HLOOKUP($B104,INDIRECT("'Monthly Resource Report'!"&amp;'Wilson Validation'!$G$1047950&amp;":"&amp;'Wilson Validation'!$G$1047951),'Wilson Validation'!H$1047952,FALSE))</f>
        <v>3.5610000821378702</v>
      </c>
      <c r="I104" s="317">
        <f ca="1">+IF(ISERROR(HLOOKUP($B104,INDIRECT("'Monthly Resource Report'!"&amp;'Wilson Validation'!$G$1047950&amp;":"&amp;'Wilson Validation'!$G$1047951),'Wilson Validation'!I$1047952,FALSE)),0,HLOOKUP($B104,INDIRECT("'Monthly Resource Report'!"&amp;'Wilson Validation'!$G$1047950&amp;":"&amp;'Wilson Validation'!$G$1047951),'Wilson Validation'!I$1047952,FALSE))</f>
        <v>5.9803129582445033E-2</v>
      </c>
      <c r="J104" s="318">
        <f ca="1">+IF(ISERROR(HLOOKUP($B104,INDIRECT("'Monthly Resource Report'!"&amp;'Wilson Validation'!$G$1047950&amp;":"&amp;'Wilson Validation'!$G$1047951),'Wilson Validation'!J$1047952,FALSE)),0,HLOOKUP($B104,INDIRECT("'Monthly Resource Report'!"&amp;'Wilson Validation'!$G$1047950&amp;":"&amp;'Wilson Validation'!$G$1047951),'Wilson Validation'!J$1047952,FALSE))</f>
        <v>0.53078257783403027</v>
      </c>
    </row>
    <row r="105" spans="2:10" s="461" customFormat="1">
      <c r="B105" s="301">
        <v>44378</v>
      </c>
      <c r="C105" s="294">
        <v>417</v>
      </c>
      <c r="D105" s="297">
        <v>3.5613541284220771</v>
      </c>
      <c r="E105" s="299">
        <v>0.06</v>
      </c>
      <c r="F105" s="295">
        <v>0.53</v>
      </c>
      <c r="G105" s="640">
        <f ca="1">+IF(ISERROR(HLOOKUP($B105,INDIRECT("'Monthly Resource Report'!"&amp;'Wilson Validation'!$G$1047950&amp;":"&amp;'Wilson Validation'!$G$1047951),'Wilson Validation'!G$1047952,FALSE)),0,HLOOKUP($B105,INDIRECT("'Monthly Resource Report'!"&amp;'Wilson Validation'!$G$1047950&amp;":"&amp;'Wilson Validation'!$G$1047951),'Wilson Validation'!G$1047952,FALSE))</f>
        <v>417</v>
      </c>
      <c r="H105" s="297">
        <f ca="1">+IF(ISERROR(HLOOKUP($B105,INDIRECT("'Monthly Resource Report'!"&amp;'Wilson Validation'!$G$1047950&amp;":"&amp;'Wilson Validation'!$G$1047951),'Wilson Validation'!H$1047952,FALSE)),0,HLOOKUP($B105,INDIRECT("'Monthly Resource Report'!"&amp;'Wilson Validation'!$G$1047950&amp;":"&amp;'Wilson Validation'!$G$1047951),'Wilson Validation'!H$1047952,FALSE))</f>
        <v>3.560999953416442</v>
      </c>
      <c r="I105" s="317">
        <f ca="1">+IF(ISERROR(HLOOKUP($B105,INDIRECT("'Monthly Resource Report'!"&amp;'Wilson Validation'!$G$1047950&amp;":"&amp;'Wilson Validation'!$G$1047951),'Wilson Validation'!I$1047952,FALSE)),0,HLOOKUP($B105,INDIRECT("'Monthly Resource Report'!"&amp;'Wilson Validation'!$G$1047950&amp;":"&amp;'Wilson Validation'!$G$1047951),'Wilson Validation'!I$1047952,FALSE))</f>
        <v>5.976900851079224E-2</v>
      </c>
      <c r="J105" s="318">
        <f ca="1">+IF(ISERROR(HLOOKUP($B105,INDIRECT("'Monthly Resource Report'!"&amp;'Wilson Validation'!$G$1047950&amp;":"&amp;'Wilson Validation'!$G$1047951),'Wilson Validation'!J$1047952,FALSE)),0,HLOOKUP($B105,INDIRECT("'Monthly Resource Report'!"&amp;'Wilson Validation'!$G$1047950&amp;":"&amp;'Wilson Validation'!$G$1047951),'Wilson Validation'!J$1047952,FALSE))</f>
        <v>0.53107992581689212</v>
      </c>
    </row>
    <row r="106" spans="2:10" s="461" customFormat="1">
      <c r="B106" s="301">
        <v>44409</v>
      </c>
      <c r="C106" s="294">
        <v>417</v>
      </c>
      <c r="D106" s="297">
        <v>3.5613541284220771</v>
      </c>
      <c r="E106" s="299">
        <v>0.06</v>
      </c>
      <c r="F106" s="295">
        <v>0.53</v>
      </c>
      <c r="G106" s="640">
        <f ca="1">+IF(ISERROR(HLOOKUP($B106,INDIRECT("'Monthly Resource Report'!"&amp;'Wilson Validation'!$G$1047950&amp;":"&amp;'Wilson Validation'!$G$1047951),'Wilson Validation'!G$1047952,FALSE)),0,HLOOKUP($B106,INDIRECT("'Monthly Resource Report'!"&amp;'Wilson Validation'!$G$1047950&amp;":"&amp;'Wilson Validation'!$G$1047951),'Wilson Validation'!G$1047952,FALSE))</f>
        <v>417</v>
      </c>
      <c r="H106" s="297">
        <f ca="1">+IF(ISERROR(HLOOKUP($B106,INDIRECT("'Monthly Resource Report'!"&amp;'Wilson Validation'!$G$1047950&amp;":"&amp;'Wilson Validation'!$G$1047951),'Wilson Validation'!H$1047952,FALSE)),0,HLOOKUP($B106,INDIRECT("'Monthly Resource Report'!"&amp;'Wilson Validation'!$G$1047950&amp;":"&amp;'Wilson Validation'!$G$1047951),'Wilson Validation'!H$1047952,FALSE))</f>
        <v>3.5610003489158801</v>
      </c>
      <c r="I106" s="317">
        <f ca="1">+IF(ISERROR(HLOOKUP($B106,INDIRECT("'Monthly Resource Report'!"&amp;'Wilson Validation'!$G$1047950&amp;":"&amp;'Wilson Validation'!$G$1047951),'Wilson Validation'!I$1047952,FALSE)),0,HLOOKUP($B106,INDIRECT("'Monthly Resource Report'!"&amp;'Wilson Validation'!$G$1047950&amp;":"&amp;'Wilson Validation'!$G$1047951),'Wilson Validation'!I$1047952,FALSE))</f>
        <v>5.9834234613986542E-2</v>
      </c>
      <c r="J106" s="318">
        <f ca="1">+IF(ISERROR(HLOOKUP($B106,INDIRECT("'Monthly Resource Report'!"&amp;'Wilson Validation'!$G$1047950&amp;":"&amp;'Wilson Validation'!$G$1047951),'Wilson Validation'!J$1047952,FALSE)),0,HLOOKUP($B106,INDIRECT("'Monthly Resource Report'!"&amp;'Wilson Validation'!$G$1047950&amp;":"&amp;'Wilson Validation'!$G$1047951),'Wilson Validation'!J$1047952,FALSE))</f>
        <v>0.53075388886823394</v>
      </c>
    </row>
    <row r="107" spans="2:10" s="461" customFormat="1">
      <c r="B107" s="301">
        <v>44440</v>
      </c>
      <c r="C107" s="294">
        <v>417</v>
      </c>
      <c r="D107" s="297">
        <v>3.5613541284220771</v>
      </c>
      <c r="E107" s="299">
        <v>0.06</v>
      </c>
      <c r="F107" s="295">
        <v>0.53</v>
      </c>
      <c r="G107" s="640">
        <f ca="1">+IF(ISERROR(HLOOKUP($B107,INDIRECT("'Monthly Resource Report'!"&amp;'Wilson Validation'!$G$1047950&amp;":"&amp;'Wilson Validation'!$G$1047951),'Wilson Validation'!G$1047952,FALSE)),0,HLOOKUP($B107,INDIRECT("'Monthly Resource Report'!"&amp;'Wilson Validation'!$G$1047950&amp;":"&amp;'Wilson Validation'!$G$1047951),'Wilson Validation'!G$1047952,FALSE))</f>
        <v>417</v>
      </c>
      <c r="H107" s="297">
        <f ca="1">+IF(ISERROR(HLOOKUP($B107,INDIRECT("'Monthly Resource Report'!"&amp;'Wilson Validation'!$G$1047950&amp;":"&amp;'Wilson Validation'!$G$1047951),'Wilson Validation'!H$1047952,FALSE)),0,HLOOKUP($B107,INDIRECT("'Monthly Resource Report'!"&amp;'Wilson Validation'!$G$1047950&amp;":"&amp;'Wilson Validation'!$G$1047951),'Wilson Validation'!H$1047952,FALSE))</f>
        <v>3.5609999927743576</v>
      </c>
      <c r="I107" s="317">
        <f ca="1">+IF(ISERROR(HLOOKUP($B107,INDIRECT("'Monthly Resource Report'!"&amp;'Wilson Validation'!$G$1047950&amp;":"&amp;'Wilson Validation'!$G$1047951),'Wilson Validation'!I$1047952,FALSE)),0,HLOOKUP($B107,INDIRECT("'Monthly Resource Report'!"&amp;'Wilson Validation'!$G$1047950&amp;":"&amp;'Wilson Validation'!$G$1047951),'Wilson Validation'!I$1047952,FALSE))</f>
        <v>5.9722916845371107E-2</v>
      </c>
      <c r="J107" s="318">
        <f ca="1">+IF(ISERROR(HLOOKUP($B107,INDIRECT("'Monthly Resource Report'!"&amp;'Wilson Validation'!$G$1047950&amp;":"&amp;'Wilson Validation'!$G$1047951),'Wilson Validation'!J$1047952,FALSE)),0,HLOOKUP($B107,INDIRECT("'Monthly Resource Report'!"&amp;'Wilson Validation'!$G$1047950&amp;":"&amp;'Wilson Validation'!$G$1047951),'Wilson Validation'!J$1047952,FALSE))</f>
        <v>0.53078854193436487</v>
      </c>
    </row>
    <row r="108" spans="2:10" s="461" customFormat="1">
      <c r="B108" s="301">
        <v>44470</v>
      </c>
      <c r="C108" s="294">
        <v>417</v>
      </c>
      <c r="D108" s="297">
        <v>3.5613541284220771</v>
      </c>
      <c r="E108" s="299">
        <v>0.06</v>
      </c>
      <c r="F108" s="295">
        <v>0.53</v>
      </c>
      <c r="G108" s="640">
        <f ca="1">+IF(ISERROR(HLOOKUP($B108,INDIRECT("'Monthly Resource Report'!"&amp;'Wilson Validation'!$G$1047950&amp;":"&amp;'Wilson Validation'!$G$1047951),'Wilson Validation'!G$1047952,FALSE)),0,HLOOKUP($B108,INDIRECT("'Monthly Resource Report'!"&amp;'Wilson Validation'!$G$1047950&amp;":"&amp;'Wilson Validation'!$G$1047951),'Wilson Validation'!G$1047952,FALSE))</f>
        <v>417</v>
      </c>
      <c r="H108" s="297">
        <f ca="1">+IF(ISERROR(HLOOKUP($B108,INDIRECT("'Monthly Resource Report'!"&amp;'Wilson Validation'!$G$1047950&amp;":"&amp;'Wilson Validation'!$G$1047951),'Wilson Validation'!H$1047952,FALSE)),0,HLOOKUP($B108,INDIRECT("'Monthly Resource Report'!"&amp;'Wilson Validation'!$G$1047950&amp;":"&amp;'Wilson Validation'!$G$1047951),'Wilson Validation'!H$1047952,FALSE))</f>
        <v>3.5610008646779074</v>
      </c>
      <c r="I108" s="317">
        <f ca="1">+IF(ISERROR(HLOOKUP($B108,INDIRECT("'Monthly Resource Report'!"&amp;'Wilson Validation'!$G$1047950&amp;":"&amp;'Wilson Validation'!$G$1047951),'Wilson Validation'!I$1047952,FALSE)),0,HLOOKUP($B108,INDIRECT("'Monthly Resource Report'!"&amp;'Wilson Validation'!$G$1047950&amp;":"&amp;'Wilson Validation'!$G$1047951),'Wilson Validation'!I$1047952,FALSE))</f>
        <v>5.9655814748261378E-2</v>
      </c>
      <c r="J108" s="318">
        <f ca="1">+IF(ISERROR(HLOOKUP($B108,INDIRECT("'Monthly Resource Report'!"&amp;'Wilson Validation'!$G$1047950&amp;":"&amp;'Wilson Validation'!$G$1047951),'Wilson Validation'!J$1047952,FALSE)),0,HLOOKUP($B108,INDIRECT("'Monthly Resource Report'!"&amp;'Wilson Validation'!$G$1047950&amp;":"&amp;'Wilson Validation'!$G$1047951),'Wilson Validation'!J$1047952,FALSE))</f>
        <v>0.5412222365609507</v>
      </c>
    </row>
    <row r="109" spans="2:10" s="461" customFormat="1">
      <c r="B109" s="301">
        <v>44501</v>
      </c>
      <c r="C109" s="294">
        <v>417</v>
      </c>
      <c r="D109" s="297">
        <v>3.5613541284220771</v>
      </c>
      <c r="E109" s="299">
        <v>0.06</v>
      </c>
      <c r="F109" s="295">
        <v>0.53</v>
      </c>
      <c r="G109" s="640">
        <f ca="1">+IF(ISERROR(HLOOKUP($B109,INDIRECT("'Monthly Resource Report'!"&amp;'Wilson Validation'!$G$1047950&amp;":"&amp;'Wilson Validation'!$G$1047951),'Wilson Validation'!G$1047952,FALSE)),0,HLOOKUP($B109,INDIRECT("'Monthly Resource Report'!"&amp;'Wilson Validation'!$G$1047950&amp;":"&amp;'Wilson Validation'!$G$1047951),'Wilson Validation'!G$1047952,FALSE))</f>
        <v>417</v>
      </c>
      <c r="H109" s="297">
        <f ca="1">+IF(ISERROR(HLOOKUP($B109,INDIRECT("'Monthly Resource Report'!"&amp;'Wilson Validation'!$G$1047950&amp;":"&amp;'Wilson Validation'!$G$1047951),'Wilson Validation'!H$1047952,FALSE)),0,HLOOKUP($B109,INDIRECT("'Monthly Resource Report'!"&amp;'Wilson Validation'!$G$1047950&amp;":"&amp;'Wilson Validation'!$G$1047951),'Wilson Validation'!H$1047952,FALSE))</f>
        <v>3.5610011040528042</v>
      </c>
      <c r="I109" s="317">
        <f ca="1">+IF(ISERROR(HLOOKUP($B109,INDIRECT("'Monthly Resource Report'!"&amp;'Wilson Validation'!$G$1047950&amp;":"&amp;'Wilson Validation'!$G$1047951),'Wilson Validation'!I$1047952,FALSE)),0,HLOOKUP($B109,INDIRECT("'Monthly Resource Report'!"&amp;'Wilson Validation'!$G$1047950&amp;":"&amp;'Wilson Validation'!$G$1047951),'Wilson Validation'!I$1047952,FALSE))</f>
        <v>5.9964933810380143E-2</v>
      </c>
      <c r="J109" s="318">
        <f ca="1">+IF(ISERROR(HLOOKUP($B109,INDIRECT("'Monthly Resource Report'!"&amp;'Wilson Validation'!$G$1047950&amp;":"&amp;'Wilson Validation'!$G$1047951),'Wilson Validation'!J$1047952,FALSE)),0,HLOOKUP($B109,INDIRECT("'Monthly Resource Report'!"&amp;'Wilson Validation'!$G$1047950&amp;":"&amp;'Wilson Validation'!$G$1047951),'Wilson Validation'!J$1047952,FALSE))</f>
        <v>0.53076664488047376</v>
      </c>
    </row>
    <row r="110" spans="2:10" s="461" customFormat="1">
      <c r="B110" s="301">
        <v>44531</v>
      </c>
      <c r="C110" s="294">
        <v>417</v>
      </c>
      <c r="D110" s="297">
        <v>3.5613541284220771</v>
      </c>
      <c r="E110" s="299">
        <v>0.06</v>
      </c>
      <c r="F110" s="295">
        <v>0.53</v>
      </c>
      <c r="G110" s="640">
        <f ca="1">+IF(ISERROR(HLOOKUP($B110,INDIRECT("'Monthly Resource Report'!"&amp;'Wilson Validation'!$G$1047950&amp;":"&amp;'Wilson Validation'!$G$1047951),'Wilson Validation'!G$1047952,FALSE)),0,HLOOKUP($B110,INDIRECT("'Monthly Resource Report'!"&amp;'Wilson Validation'!$G$1047950&amp;":"&amp;'Wilson Validation'!$G$1047951),'Wilson Validation'!G$1047952,FALSE))</f>
        <v>417</v>
      </c>
      <c r="H110" s="297">
        <f ca="1">+IF(ISERROR(HLOOKUP($B110,INDIRECT("'Monthly Resource Report'!"&amp;'Wilson Validation'!$G$1047950&amp;":"&amp;'Wilson Validation'!$G$1047951),'Wilson Validation'!H$1047952,FALSE)),0,HLOOKUP($B110,INDIRECT("'Monthly Resource Report'!"&amp;'Wilson Validation'!$G$1047950&amp;":"&amp;'Wilson Validation'!$G$1047951),'Wilson Validation'!H$1047952,FALSE))</f>
        <v>3.5610006634649336</v>
      </c>
      <c r="I110" s="317">
        <f ca="1">+IF(ISERROR(HLOOKUP($B110,INDIRECT("'Monthly Resource Report'!"&amp;'Wilson Validation'!$G$1047950&amp;":"&amp;'Wilson Validation'!$G$1047951),'Wilson Validation'!I$1047952,FALSE)),0,HLOOKUP($B110,INDIRECT("'Monthly Resource Report'!"&amp;'Wilson Validation'!$G$1047950&amp;":"&amp;'Wilson Validation'!$G$1047951),'Wilson Validation'!I$1047952,FALSE))</f>
        <v>5.9922723546787231E-2</v>
      </c>
      <c r="J110" s="318">
        <f ca="1">+IF(ISERROR(HLOOKUP($B110,INDIRECT("'Monthly Resource Report'!"&amp;'Wilson Validation'!$G$1047950&amp;":"&amp;'Wilson Validation'!$G$1047951),'Wilson Validation'!J$1047952,FALSE)),0,HLOOKUP($B110,INDIRECT("'Monthly Resource Report'!"&amp;'Wilson Validation'!$G$1047950&amp;":"&amp;'Wilson Validation'!$G$1047951),'Wilson Validation'!J$1047952,FALSE))</f>
        <v>0.53036991842969006</v>
      </c>
    </row>
    <row r="111" spans="2:10" s="461" customFormat="1">
      <c r="B111" s="301">
        <v>44562</v>
      </c>
      <c r="C111" s="294">
        <v>417</v>
      </c>
      <c r="D111" s="297">
        <v>3.6578668253023152</v>
      </c>
      <c r="E111" s="299">
        <v>0.06</v>
      </c>
      <c r="F111" s="295">
        <v>0.53</v>
      </c>
      <c r="G111" s="640">
        <f ca="1">+IF(ISERROR(HLOOKUP($B111,INDIRECT("'Monthly Resource Report'!"&amp;'Wilson Validation'!$G$1047950&amp;":"&amp;'Wilson Validation'!$G$1047951),'Wilson Validation'!G$1047952,FALSE)),0,HLOOKUP($B111,INDIRECT("'Monthly Resource Report'!"&amp;'Wilson Validation'!$G$1047950&amp;":"&amp;'Wilson Validation'!$G$1047951),'Wilson Validation'!G$1047952,FALSE))</f>
        <v>417</v>
      </c>
      <c r="H111" s="297">
        <f ca="1">+IF(ISERROR(HLOOKUP($B111,INDIRECT("'Monthly Resource Report'!"&amp;'Wilson Validation'!$G$1047950&amp;":"&amp;'Wilson Validation'!$G$1047951),'Wilson Validation'!H$1047952,FALSE)),0,HLOOKUP($B111,INDIRECT("'Monthly Resource Report'!"&amp;'Wilson Validation'!$G$1047950&amp;":"&amp;'Wilson Validation'!$G$1047951),'Wilson Validation'!H$1047952,FALSE))</f>
        <v>3.6580026463297974</v>
      </c>
      <c r="I111" s="317">
        <f ca="1">+IF(ISERROR(HLOOKUP($B111,INDIRECT("'Monthly Resource Report'!"&amp;'Wilson Validation'!$G$1047950&amp;":"&amp;'Wilson Validation'!$G$1047951),'Wilson Validation'!I$1047952,FALSE)),0,HLOOKUP($B111,INDIRECT("'Monthly Resource Report'!"&amp;'Wilson Validation'!$G$1047950&amp;":"&amp;'Wilson Validation'!$G$1047951),'Wilson Validation'!I$1047952,FALSE))</f>
        <v>5.9962054657830645E-2</v>
      </c>
      <c r="J111" s="318">
        <f ca="1">+IF(ISERROR(HLOOKUP($B111,INDIRECT("'Monthly Resource Report'!"&amp;'Wilson Validation'!$G$1047950&amp;":"&amp;'Wilson Validation'!$G$1047951),'Wilson Validation'!J$1047952,FALSE)),0,HLOOKUP($B111,INDIRECT("'Monthly Resource Report'!"&amp;'Wilson Validation'!$G$1047950&amp;":"&amp;'Wilson Validation'!$G$1047951),'Wilson Validation'!J$1047952,FALSE))</f>
        <v>0.53074155411490809</v>
      </c>
    </row>
    <row r="112" spans="2:10" s="461" customFormat="1">
      <c r="B112" s="301">
        <v>44593</v>
      </c>
      <c r="C112" s="294">
        <v>417</v>
      </c>
      <c r="D112" s="297">
        <v>3.6578668253023152</v>
      </c>
      <c r="E112" s="299">
        <v>0.06</v>
      </c>
      <c r="F112" s="295">
        <v>0.53</v>
      </c>
      <c r="G112" s="640">
        <f ca="1">+IF(ISERROR(HLOOKUP($B112,INDIRECT("'Monthly Resource Report'!"&amp;'Wilson Validation'!$G$1047950&amp;":"&amp;'Wilson Validation'!$G$1047951),'Wilson Validation'!G$1047952,FALSE)),0,HLOOKUP($B112,INDIRECT("'Monthly Resource Report'!"&amp;'Wilson Validation'!$G$1047950&amp;":"&amp;'Wilson Validation'!$G$1047951),'Wilson Validation'!G$1047952,FALSE))</f>
        <v>417</v>
      </c>
      <c r="H112" s="297">
        <f ca="1">+IF(ISERROR(HLOOKUP($B112,INDIRECT("'Monthly Resource Report'!"&amp;'Wilson Validation'!$G$1047950&amp;":"&amp;'Wilson Validation'!$G$1047951),'Wilson Validation'!H$1047952,FALSE)),0,HLOOKUP($B112,INDIRECT("'Monthly Resource Report'!"&amp;'Wilson Validation'!$G$1047950&amp;":"&amp;'Wilson Validation'!$G$1047951),'Wilson Validation'!H$1047952,FALSE))</f>
        <v>3.658002963770334</v>
      </c>
      <c r="I112" s="317">
        <f ca="1">+IF(ISERROR(HLOOKUP($B112,INDIRECT("'Monthly Resource Report'!"&amp;'Wilson Validation'!$G$1047950&amp;":"&amp;'Wilson Validation'!$G$1047951),'Wilson Validation'!I$1047952,FALSE)),0,HLOOKUP($B112,INDIRECT("'Monthly Resource Report'!"&amp;'Wilson Validation'!$G$1047950&amp;":"&amp;'Wilson Validation'!$G$1047951),'Wilson Validation'!I$1047952,FALSE))</f>
        <v>5.9961238297019444E-2</v>
      </c>
      <c r="J112" s="318">
        <f ca="1">+IF(ISERROR(HLOOKUP($B112,INDIRECT("'Monthly Resource Report'!"&amp;'Wilson Validation'!$G$1047950&amp;":"&amp;'Wilson Validation'!$G$1047951),'Wilson Validation'!J$1047952,FALSE)),0,HLOOKUP($B112,INDIRECT("'Monthly Resource Report'!"&amp;'Wilson Validation'!$G$1047950&amp;":"&amp;'Wilson Validation'!$G$1047951),'Wilson Validation'!J$1047952,FALSE))</f>
        <v>0.53040601982561697</v>
      </c>
    </row>
    <row r="113" spans="2:10" s="461" customFormat="1">
      <c r="B113" s="301">
        <v>44621</v>
      </c>
      <c r="C113" s="294">
        <v>417</v>
      </c>
      <c r="D113" s="297">
        <v>3.6578668253023152</v>
      </c>
      <c r="E113" s="299">
        <v>0.06</v>
      </c>
      <c r="F113" s="295">
        <v>0.53</v>
      </c>
      <c r="G113" s="640">
        <f ca="1">+IF(ISERROR(HLOOKUP($B113,INDIRECT("'Monthly Resource Report'!"&amp;'Wilson Validation'!$G$1047950&amp;":"&amp;'Wilson Validation'!$G$1047951),'Wilson Validation'!G$1047952,FALSE)),0,HLOOKUP($B113,INDIRECT("'Monthly Resource Report'!"&amp;'Wilson Validation'!$G$1047950&amp;":"&amp;'Wilson Validation'!$G$1047951),'Wilson Validation'!G$1047952,FALSE))</f>
        <v>417</v>
      </c>
      <c r="H113" s="297">
        <f ca="1">+IF(ISERROR(HLOOKUP($B113,INDIRECT("'Monthly Resource Report'!"&amp;'Wilson Validation'!$G$1047950&amp;":"&amp;'Wilson Validation'!$G$1047951),'Wilson Validation'!H$1047952,FALSE)),0,HLOOKUP($B113,INDIRECT("'Monthly Resource Report'!"&amp;'Wilson Validation'!$G$1047950&amp;":"&amp;'Wilson Validation'!$G$1047951),'Wilson Validation'!H$1047952,FALSE))</f>
        <v>3.6580017198080585</v>
      </c>
      <c r="I113" s="317">
        <f ca="1">+IF(ISERROR(HLOOKUP($B113,INDIRECT("'Monthly Resource Report'!"&amp;'Wilson Validation'!$G$1047950&amp;":"&amp;'Wilson Validation'!$G$1047951),'Wilson Validation'!I$1047952,FALSE)),0,HLOOKUP($B113,INDIRECT("'Monthly Resource Report'!"&amp;'Wilson Validation'!$G$1047950&amp;":"&amp;'Wilson Validation'!$G$1047951),'Wilson Validation'!I$1047952,FALSE))</f>
        <v>5.9972148200417068E-2</v>
      </c>
      <c r="J113" s="318">
        <f ca="1">+IF(ISERROR(HLOOKUP($B113,INDIRECT("'Monthly Resource Report'!"&amp;'Wilson Validation'!$G$1047950&amp;":"&amp;'Wilson Validation'!$G$1047951),'Wilson Validation'!J$1047952,FALSE)),0,HLOOKUP($B113,INDIRECT("'Monthly Resource Report'!"&amp;'Wilson Validation'!$G$1047950&amp;":"&amp;'Wilson Validation'!$G$1047951),'Wilson Validation'!J$1047952,FALSE))</f>
        <v>0.53073580643063667</v>
      </c>
    </row>
    <row r="114" spans="2:10" s="461" customFormat="1">
      <c r="B114" s="301">
        <v>44652</v>
      </c>
      <c r="C114" s="294">
        <v>417</v>
      </c>
      <c r="D114" s="297">
        <v>3.6578668253023152</v>
      </c>
      <c r="E114" s="299">
        <v>0.06</v>
      </c>
      <c r="F114" s="295">
        <v>0.53</v>
      </c>
      <c r="G114" s="640">
        <f ca="1">+IF(ISERROR(HLOOKUP($B114,INDIRECT("'Monthly Resource Report'!"&amp;'Wilson Validation'!$G$1047950&amp;":"&amp;'Wilson Validation'!$G$1047951),'Wilson Validation'!G$1047952,FALSE)),0,HLOOKUP($B114,INDIRECT("'Monthly Resource Report'!"&amp;'Wilson Validation'!$G$1047950&amp;":"&amp;'Wilson Validation'!$G$1047951),'Wilson Validation'!G$1047952,FALSE))</f>
        <v>417</v>
      </c>
      <c r="H114" s="297">
        <f ca="1">+IF(ISERROR(HLOOKUP($B114,INDIRECT("'Monthly Resource Report'!"&amp;'Wilson Validation'!$G$1047950&amp;":"&amp;'Wilson Validation'!$G$1047951),'Wilson Validation'!H$1047952,FALSE)),0,HLOOKUP($B114,INDIRECT("'Monthly Resource Report'!"&amp;'Wilson Validation'!$G$1047950&amp;":"&amp;'Wilson Validation'!$G$1047951),'Wilson Validation'!H$1047952,FALSE))</f>
        <v>3.6580021720869258</v>
      </c>
      <c r="I114" s="317">
        <f ca="1">+IF(ISERROR(HLOOKUP($B114,INDIRECT("'Monthly Resource Report'!"&amp;'Wilson Validation'!$G$1047950&amp;":"&amp;'Wilson Validation'!$G$1047951),'Wilson Validation'!I$1047952,FALSE)),0,HLOOKUP($B114,INDIRECT("'Monthly Resource Report'!"&amp;'Wilson Validation'!$G$1047950&amp;":"&amp;'Wilson Validation'!$G$1047951),'Wilson Validation'!I$1047952,FALSE))</f>
        <v>5.9909115453999608E-2</v>
      </c>
      <c r="J114" s="318">
        <f ca="1">+IF(ISERROR(HLOOKUP($B114,INDIRECT("'Monthly Resource Report'!"&amp;'Wilson Validation'!$G$1047950&amp;":"&amp;'Wilson Validation'!$G$1047951),'Wilson Validation'!J$1047952,FALSE)),0,HLOOKUP($B114,INDIRECT("'Monthly Resource Report'!"&amp;'Wilson Validation'!$G$1047950&amp;":"&amp;'Wilson Validation'!$G$1047951),'Wilson Validation'!J$1047952,FALSE))</f>
        <v>0.5303837272872588</v>
      </c>
    </row>
    <row r="115" spans="2:10" s="461" customFormat="1">
      <c r="B115" s="301">
        <v>44682</v>
      </c>
      <c r="C115" s="294">
        <v>417</v>
      </c>
      <c r="D115" s="297">
        <v>3.6578668253023152</v>
      </c>
      <c r="E115" s="299">
        <v>0.06</v>
      </c>
      <c r="F115" s="295">
        <v>0.53</v>
      </c>
      <c r="G115" s="640">
        <f ca="1">+IF(ISERROR(HLOOKUP($B115,INDIRECT("'Monthly Resource Report'!"&amp;'Wilson Validation'!$G$1047950&amp;":"&amp;'Wilson Validation'!$G$1047951),'Wilson Validation'!G$1047952,FALSE)),0,HLOOKUP($B115,INDIRECT("'Monthly Resource Report'!"&amp;'Wilson Validation'!$G$1047950&amp;":"&amp;'Wilson Validation'!$G$1047951),'Wilson Validation'!G$1047952,FALSE))</f>
        <v>417</v>
      </c>
      <c r="H115" s="297">
        <f ca="1">+IF(ISERROR(HLOOKUP($B115,INDIRECT("'Monthly Resource Report'!"&amp;'Wilson Validation'!$G$1047950&amp;":"&amp;'Wilson Validation'!$G$1047951),'Wilson Validation'!H$1047952,FALSE)),0,HLOOKUP($B115,INDIRECT("'Monthly Resource Report'!"&amp;'Wilson Validation'!$G$1047950&amp;":"&amp;'Wilson Validation'!$G$1047951),'Wilson Validation'!H$1047952,FALSE))</f>
        <v>3.6580031712422998</v>
      </c>
      <c r="I115" s="317">
        <f ca="1">+IF(ISERROR(HLOOKUP($B115,INDIRECT("'Monthly Resource Report'!"&amp;'Wilson Validation'!$G$1047950&amp;":"&amp;'Wilson Validation'!$G$1047951),'Wilson Validation'!I$1047952,FALSE)),0,HLOOKUP($B115,INDIRECT("'Monthly Resource Report'!"&amp;'Wilson Validation'!$G$1047950&amp;":"&amp;'Wilson Validation'!$G$1047951),'Wilson Validation'!I$1047952,FALSE))</f>
        <v>5.9780016085339394E-2</v>
      </c>
      <c r="J115" s="318">
        <f ca="1">+IF(ISERROR(HLOOKUP($B115,INDIRECT("'Monthly Resource Report'!"&amp;'Wilson Validation'!$G$1047950&amp;":"&amp;'Wilson Validation'!$G$1047951),'Wilson Validation'!J$1047952,FALSE)),0,HLOOKUP($B115,INDIRECT("'Monthly Resource Report'!"&amp;'Wilson Validation'!$G$1047950&amp;":"&amp;'Wilson Validation'!$G$1047951),'Wilson Validation'!J$1047952,FALSE))</f>
        <v>0.53076166222225085</v>
      </c>
    </row>
    <row r="116" spans="2:10" s="461" customFormat="1">
      <c r="B116" s="301">
        <v>44713</v>
      </c>
      <c r="C116" s="294">
        <v>417</v>
      </c>
      <c r="D116" s="297">
        <v>3.6578668253023152</v>
      </c>
      <c r="E116" s="299">
        <v>0.06</v>
      </c>
      <c r="F116" s="295">
        <v>0.53</v>
      </c>
      <c r="G116" s="640">
        <f ca="1">+IF(ISERROR(HLOOKUP($B116,INDIRECT("'Monthly Resource Report'!"&amp;'Wilson Validation'!$G$1047950&amp;":"&amp;'Wilson Validation'!$G$1047951),'Wilson Validation'!G$1047952,FALSE)),0,HLOOKUP($B116,INDIRECT("'Monthly Resource Report'!"&amp;'Wilson Validation'!$G$1047950&amp;":"&amp;'Wilson Validation'!$G$1047951),'Wilson Validation'!G$1047952,FALSE))</f>
        <v>417</v>
      </c>
      <c r="H116" s="297">
        <f ca="1">+IF(ISERROR(HLOOKUP($B116,INDIRECT("'Monthly Resource Report'!"&amp;'Wilson Validation'!$G$1047950&amp;":"&amp;'Wilson Validation'!$G$1047951),'Wilson Validation'!H$1047952,FALSE)),0,HLOOKUP($B116,INDIRECT("'Monthly Resource Report'!"&amp;'Wilson Validation'!$G$1047950&amp;":"&amp;'Wilson Validation'!$G$1047951),'Wilson Validation'!H$1047952,FALSE))</f>
        <v>3.6580023004074085</v>
      </c>
      <c r="I116" s="317">
        <f ca="1">+IF(ISERROR(HLOOKUP($B116,INDIRECT("'Monthly Resource Report'!"&amp;'Wilson Validation'!$G$1047950&amp;":"&amp;'Wilson Validation'!$G$1047951),'Wilson Validation'!I$1047952,FALSE)),0,HLOOKUP($B116,INDIRECT("'Monthly Resource Report'!"&amp;'Wilson Validation'!$G$1047950&amp;":"&amp;'Wilson Validation'!$G$1047951),'Wilson Validation'!I$1047952,FALSE))</f>
        <v>5.9776863333959068E-2</v>
      </c>
      <c r="J116" s="318">
        <f ca="1">+IF(ISERROR(HLOOKUP($B116,INDIRECT("'Monthly Resource Report'!"&amp;'Wilson Validation'!$G$1047950&amp;":"&amp;'Wilson Validation'!$G$1047951),'Wilson Validation'!J$1047952,FALSE)),0,HLOOKUP($B116,INDIRECT("'Monthly Resource Report'!"&amp;'Wilson Validation'!$G$1047950&amp;":"&amp;'Wilson Validation'!$G$1047951),'Wilson Validation'!J$1047952,FALSE))</f>
        <v>0.53039411632779843</v>
      </c>
    </row>
    <row r="117" spans="2:10" s="461" customFormat="1">
      <c r="B117" s="301">
        <v>44743</v>
      </c>
      <c r="C117" s="294">
        <v>417</v>
      </c>
      <c r="D117" s="297">
        <v>3.6578668253023152</v>
      </c>
      <c r="E117" s="299">
        <v>0.06</v>
      </c>
      <c r="F117" s="295">
        <v>0.53</v>
      </c>
      <c r="G117" s="640">
        <f ca="1">+IF(ISERROR(HLOOKUP($B117,INDIRECT("'Monthly Resource Report'!"&amp;'Wilson Validation'!$G$1047950&amp;":"&amp;'Wilson Validation'!$G$1047951),'Wilson Validation'!G$1047952,FALSE)),0,HLOOKUP($B117,INDIRECT("'Monthly Resource Report'!"&amp;'Wilson Validation'!$G$1047950&amp;":"&amp;'Wilson Validation'!$G$1047951),'Wilson Validation'!G$1047952,FALSE))</f>
        <v>417</v>
      </c>
      <c r="H117" s="297">
        <f ca="1">+IF(ISERROR(HLOOKUP($B117,INDIRECT("'Monthly Resource Report'!"&amp;'Wilson Validation'!$G$1047950&amp;":"&amp;'Wilson Validation'!$G$1047951),'Wilson Validation'!H$1047952,FALSE)),0,HLOOKUP($B117,INDIRECT("'Monthly Resource Report'!"&amp;'Wilson Validation'!$G$1047950&amp;":"&amp;'Wilson Validation'!$G$1047951),'Wilson Validation'!H$1047952,FALSE))</f>
        <v>3.6580029328357351</v>
      </c>
      <c r="I117" s="317">
        <f ca="1">+IF(ISERROR(HLOOKUP($B117,INDIRECT("'Monthly Resource Report'!"&amp;'Wilson Validation'!$G$1047950&amp;":"&amp;'Wilson Validation'!$G$1047951),'Wilson Validation'!I$1047952,FALSE)),0,HLOOKUP($B117,INDIRECT("'Monthly Resource Report'!"&amp;'Wilson Validation'!$G$1047950&amp;":"&amp;'Wilson Validation'!$G$1047951),'Wilson Validation'!I$1047952,FALSE))</f>
        <v>5.9787909424024649E-2</v>
      </c>
      <c r="J117" s="318">
        <f ca="1">+IF(ISERROR(HLOOKUP($B117,INDIRECT("'Monthly Resource Report'!"&amp;'Wilson Validation'!$G$1047950&amp;":"&amp;'Wilson Validation'!$G$1047951),'Wilson Validation'!J$1047952,FALSE)),0,HLOOKUP($B117,INDIRECT("'Monthly Resource Report'!"&amp;'Wilson Validation'!$G$1047950&amp;":"&amp;'Wilson Validation'!$G$1047951),'Wilson Validation'!J$1047952,FALSE))</f>
        <v>0.53113772020130046</v>
      </c>
    </row>
    <row r="118" spans="2:10" s="461" customFormat="1">
      <c r="B118" s="301">
        <v>44774</v>
      </c>
      <c r="C118" s="294">
        <v>417</v>
      </c>
      <c r="D118" s="297">
        <v>3.6578668253023152</v>
      </c>
      <c r="E118" s="299">
        <v>0.06</v>
      </c>
      <c r="F118" s="295">
        <v>0.53</v>
      </c>
      <c r="G118" s="640">
        <f ca="1">+IF(ISERROR(HLOOKUP($B118,INDIRECT("'Monthly Resource Report'!"&amp;'Wilson Validation'!$G$1047950&amp;":"&amp;'Wilson Validation'!$G$1047951),'Wilson Validation'!G$1047952,FALSE)),0,HLOOKUP($B118,INDIRECT("'Monthly Resource Report'!"&amp;'Wilson Validation'!$G$1047950&amp;":"&amp;'Wilson Validation'!$G$1047951),'Wilson Validation'!G$1047952,FALSE))</f>
        <v>417</v>
      </c>
      <c r="H118" s="297">
        <f ca="1">+IF(ISERROR(HLOOKUP($B118,INDIRECT("'Monthly Resource Report'!"&amp;'Wilson Validation'!$G$1047950&amp;":"&amp;'Wilson Validation'!$G$1047951),'Wilson Validation'!H$1047952,FALSE)),0,HLOOKUP($B118,INDIRECT("'Monthly Resource Report'!"&amp;'Wilson Validation'!$G$1047950&amp;":"&amp;'Wilson Validation'!$G$1047951),'Wilson Validation'!H$1047952,FALSE))</f>
        <v>3.6580027103413455</v>
      </c>
      <c r="I118" s="317">
        <f ca="1">+IF(ISERROR(HLOOKUP($B118,INDIRECT("'Monthly Resource Report'!"&amp;'Wilson Validation'!$G$1047950&amp;":"&amp;'Wilson Validation'!$G$1047951),'Wilson Validation'!I$1047952,FALSE)),0,HLOOKUP($B118,INDIRECT("'Monthly Resource Report'!"&amp;'Wilson Validation'!$G$1047950&amp;":"&amp;'Wilson Validation'!$G$1047951),'Wilson Validation'!I$1047952,FALSE))</f>
        <v>5.9820579347520178E-2</v>
      </c>
      <c r="J118" s="318">
        <f ca="1">+IF(ISERROR(HLOOKUP($B118,INDIRECT("'Monthly Resource Report'!"&amp;'Wilson Validation'!$G$1047950&amp;":"&amp;'Wilson Validation'!$G$1047951),'Wilson Validation'!J$1047952,FALSE)),0,HLOOKUP($B118,INDIRECT("'Monthly Resource Report'!"&amp;'Wilson Validation'!$G$1047950&amp;":"&amp;'Wilson Validation'!$G$1047951),'Wilson Validation'!J$1047952,FALSE))</f>
        <v>0.53037845966116737</v>
      </c>
    </row>
    <row r="119" spans="2:10" s="461" customFormat="1">
      <c r="B119" s="301">
        <v>44805</v>
      </c>
      <c r="C119" s="294">
        <v>417</v>
      </c>
      <c r="D119" s="297">
        <v>3.6578668253023152</v>
      </c>
      <c r="E119" s="299">
        <v>0.06</v>
      </c>
      <c r="F119" s="295">
        <v>0.53</v>
      </c>
      <c r="G119" s="640">
        <f ca="1">+IF(ISERROR(HLOOKUP($B119,INDIRECT("'Monthly Resource Report'!"&amp;'Wilson Validation'!$G$1047950&amp;":"&amp;'Wilson Validation'!$G$1047951),'Wilson Validation'!G$1047952,FALSE)),0,HLOOKUP($B119,INDIRECT("'Monthly Resource Report'!"&amp;'Wilson Validation'!$G$1047950&amp;":"&amp;'Wilson Validation'!$G$1047951),'Wilson Validation'!G$1047952,FALSE))</f>
        <v>417</v>
      </c>
      <c r="H119" s="297">
        <f ca="1">+IF(ISERROR(HLOOKUP($B119,INDIRECT("'Monthly Resource Report'!"&amp;'Wilson Validation'!$G$1047950&amp;":"&amp;'Wilson Validation'!$G$1047951),'Wilson Validation'!H$1047952,FALSE)),0,HLOOKUP($B119,INDIRECT("'Monthly Resource Report'!"&amp;'Wilson Validation'!$G$1047950&amp;":"&amp;'Wilson Validation'!$G$1047951),'Wilson Validation'!H$1047952,FALSE))</f>
        <v>3.6580021380684906</v>
      </c>
      <c r="I119" s="317">
        <f ca="1">+IF(ISERROR(HLOOKUP($B119,INDIRECT("'Monthly Resource Report'!"&amp;'Wilson Validation'!$G$1047950&amp;":"&amp;'Wilson Validation'!$G$1047951),'Wilson Validation'!I$1047952,FALSE)),0,HLOOKUP($B119,INDIRECT("'Monthly Resource Report'!"&amp;'Wilson Validation'!$G$1047950&amp;":"&amp;'Wilson Validation'!$G$1047951),'Wilson Validation'!I$1047952,FALSE))</f>
        <v>5.9705942539155496E-2</v>
      </c>
      <c r="J119" s="318">
        <f ca="1">+IF(ISERROR(HLOOKUP($B119,INDIRECT("'Monthly Resource Report'!"&amp;'Wilson Validation'!$G$1047950&amp;":"&amp;'Wilson Validation'!$G$1047951),'Wilson Validation'!J$1047952,FALSE)),0,HLOOKUP($B119,INDIRECT("'Monthly Resource Report'!"&amp;'Wilson Validation'!$G$1047950&amp;":"&amp;'Wilson Validation'!$G$1047951),'Wilson Validation'!J$1047952,FALSE))</f>
        <v>0.53119033331044296</v>
      </c>
    </row>
    <row r="120" spans="2:10" s="461" customFormat="1">
      <c r="B120" s="301">
        <v>44835</v>
      </c>
      <c r="C120" s="294">
        <v>417</v>
      </c>
      <c r="D120" s="297">
        <v>3.6578668253023152</v>
      </c>
      <c r="E120" s="299">
        <v>0.06</v>
      </c>
      <c r="F120" s="295">
        <v>0.53</v>
      </c>
      <c r="G120" s="640">
        <f ca="1">+IF(ISERROR(HLOOKUP($B120,INDIRECT("'Monthly Resource Report'!"&amp;'Wilson Validation'!$G$1047950&amp;":"&amp;'Wilson Validation'!$G$1047951),'Wilson Validation'!G$1047952,FALSE)),0,HLOOKUP($B120,INDIRECT("'Monthly Resource Report'!"&amp;'Wilson Validation'!$G$1047950&amp;":"&amp;'Wilson Validation'!$G$1047951),'Wilson Validation'!G$1047952,FALSE))</f>
        <v>417</v>
      </c>
      <c r="H120" s="297">
        <f ca="1">+IF(ISERROR(HLOOKUP($B120,INDIRECT("'Monthly Resource Report'!"&amp;'Wilson Validation'!$G$1047950&amp;":"&amp;'Wilson Validation'!$G$1047951),'Wilson Validation'!H$1047952,FALSE)),0,HLOOKUP($B120,INDIRECT("'Monthly Resource Report'!"&amp;'Wilson Validation'!$G$1047950&amp;":"&amp;'Wilson Validation'!$G$1047951),'Wilson Validation'!H$1047952,FALSE))</f>
        <v>3.6580033719011205</v>
      </c>
      <c r="I120" s="317">
        <f ca="1">+IF(ISERROR(HLOOKUP($B120,INDIRECT("'Monthly Resource Report'!"&amp;'Wilson Validation'!$G$1047950&amp;":"&amp;'Wilson Validation'!$G$1047951),'Wilson Validation'!I$1047952,FALSE)),0,HLOOKUP($B120,INDIRECT("'Monthly Resource Report'!"&amp;'Wilson Validation'!$G$1047950&amp;":"&amp;'Wilson Validation'!$G$1047951),'Wilson Validation'!I$1047952,FALSE))</f>
        <v>5.9827108824403043E-2</v>
      </c>
      <c r="J120" s="318">
        <f ca="1">+IF(ISERROR(HLOOKUP($B120,INDIRECT("'Monthly Resource Report'!"&amp;'Wilson Validation'!$G$1047950&amp;":"&amp;'Wilson Validation'!$G$1047951),'Wilson Validation'!J$1047952,FALSE)),0,HLOOKUP($B120,INDIRECT("'Monthly Resource Report'!"&amp;'Wilson Validation'!$G$1047950&amp;":"&amp;'Wilson Validation'!$G$1047951),'Wilson Validation'!J$1047952,FALSE))</f>
        <v>0.53187293042997397</v>
      </c>
    </row>
    <row r="121" spans="2:10" s="461" customFormat="1">
      <c r="B121" s="301">
        <v>44866</v>
      </c>
      <c r="C121" s="294">
        <v>417</v>
      </c>
      <c r="D121" s="297">
        <v>3.6578668253023152</v>
      </c>
      <c r="E121" s="299">
        <v>0.06</v>
      </c>
      <c r="F121" s="295">
        <v>0.53</v>
      </c>
      <c r="G121" s="640">
        <f ca="1">+IF(ISERROR(HLOOKUP($B121,INDIRECT("'Monthly Resource Report'!"&amp;'Wilson Validation'!$G$1047950&amp;":"&amp;'Wilson Validation'!$G$1047951),'Wilson Validation'!G$1047952,FALSE)),0,HLOOKUP($B121,INDIRECT("'Monthly Resource Report'!"&amp;'Wilson Validation'!$G$1047950&amp;":"&amp;'Wilson Validation'!$G$1047951),'Wilson Validation'!G$1047952,FALSE))</f>
        <v>417</v>
      </c>
      <c r="H121" s="297">
        <f ca="1">+IF(ISERROR(HLOOKUP($B121,INDIRECT("'Monthly Resource Report'!"&amp;'Wilson Validation'!$G$1047950&amp;":"&amp;'Wilson Validation'!$G$1047951),'Wilson Validation'!H$1047952,FALSE)),0,HLOOKUP($B121,INDIRECT("'Monthly Resource Report'!"&amp;'Wilson Validation'!$G$1047950&amp;":"&amp;'Wilson Validation'!$G$1047951),'Wilson Validation'!H$1047952,FALSE))</f>
        <v>3.6580021471045461</v>
      </c>
      <c r="I121" s="317">
        <f ca="1">+IF(ISERROR(HLOOKUP($B121,INDIRECT("'Monthly Resource Report'!"&amp;'Wilson Validation'!$G$1047950&amp;":"&amp;'Wilson Validation'!$G$1047951),'Wilson Validation'!I$1047952,FALSE)),0,HLOOKUP($B121,INDIRECT("'Monthly Resource Report'!"&amp;'Wilson Validation'!$G$1047950&amp;":"&amp;'Wilson Validation'!$G$1047951),'Wilson Validation'!I$1047952,FALSE))</f>
        <v>5.9956842272973626E-2</v>
      </c>
      <c r="J121" s="318">
        <f ca="1">+IF(ISERROR(HLOOKUP($B121,INDIRECT("'Monthly Resource Report'!"&amp;'Wilson Validation'!$G$1047950&amp;":"&amp;'Wilson Validation'!$G$1047951),'Wilson Validation'!J$1047952,FALSE)),0,HLOOKUP($B121,INDIRECT("'Monthly Resource Report'!"&amp;'Wilson Validation'!$G$1047950&amp;":"&amp;'Wilson Validation'!$G$1047951),'Wilson Validation'!J$1047952,FALSE))</f>
        <v>0.53038539970228238</v>
      </c>
    </row>
    <row r="122" spans="2:10" s="461" customFormat="1">
      <c r="B122" s="301">
        <v>44896</v>
      </c>
      <c r="C122" s="294">
        <v>417</v>
      </c>
      <c r="D122" s="297">
        <v>3.6578668253023152</v>
      </c>
      <c r="E122" s="299">
        <v>0.06</v>
      </c>
      <c r="F122" s="295">
        <v>0.53</v>
      </c>
      <c r="G122" s="640">
        <f ca="1">+IF(ISERROR(HLOOKUP($B122,INDIRECT("'Monthly Resource Report'!"&amp;'Wilson Validation'!$G$1047950&amp;":"&amp;'Wilson Validation'!$G$1047951),'Wilson Validation'!G$1047952,FALSE)),0,HLOOKUP($B122,INDIRECT("'Monthly Resource Report'!"&amp;'Wilson Validation'!$G$1047950&amp;":"&amp;'Wilson Validation'!$G$1047951),'Wilson Validation'!G$1047952,FALSE))</f>
        <v>417</v>
      </c>
      <c r="H122" s="297">
        <f ca="1">+IF(ISERROR(HLOOKUP($B122,INDIRECT("'Monthly Resource Report'!"&amp;'Wilson Validation'!$G$1047950&amp;":"&amp;'Wilson Validation'!$G$1047951),'Wilson Validation'!H$1047952,FALSE)),0,HLOOKUP($B122,INDIRECT("'Monthly Resource Report'!"&amp;'Wilson Validation'!$G$1047950&amp;":"&amp;'Wilson Validation'!$G$1047951),'Wilson Validation'!H$1047952,FALSE))</f>
        <v>3.6580019775871424</v>
      </c>
      <c r="I122" s="317">
        <f ca="1">+IF(ISERROR(HLOOKUP($B122,INDIRECT("'Monthly Resource Report'!"&amp;'Wilson Validation'!$G$1047950&amp;":"&amp;'Wilson Validation'!$G$1047951),'Wilson Validation'!I$1047952,FALSE)),0,HLOOKUP($B122,INDIRECT("'Monthly Resource Report'!"&amp;'Wilson Validation'!$G$1047950&amp;":"&amp;'Wilson Validation'!$G$1047951),'Wilson Validation'!I$1047952,FALSE))</f>
        <v>5.992012055342151E-2</v>
      </c>
      <c r="J122" s="318">
        <f ca="1">+IF(ISERROR(HLOOKUP($B122,INDIRECT("'Monthly Resource Report'!"&amp;'Wilson Validation'!$G$1047950&amp;":"&amp;'Wilson Validation'!$G$1047951),'Wilson Validation'!J$1047952,FALSE)),0,HLOOKUP($B122,INDIRECT("'Monthly Resource Report'!"&amp;'Wilson Validation'!$G$1047950&amp;":"&amp;'Wilson Validation'!$G$1047951),'Wilson Validation'!J$1047952,FALSE))</f>
        <v>0.53074237055005824</v>
      </c>
    </row>
    <row r="123" spans="2:10" s="461" customFormat="1">
      <c r="B123" s="301">
        <v>44927</v>
      </c>
      <c r="C123" s="294">
        <v>417</v>
      </c>
      <c r="D123" s="297">
        <v>3.7573608029505379</v>
      </c>
      <c r="E123" s="299">
        <v>0.06</v>
      </c>
      <c r="F123" s="295">
        <v>0.53</v>
      </c>
      <c r="G123" s="640">
        <f ca="1">+IF(ISERROR(HLOOKUP($B123,INDIRECT("'Monthly Resource Report'!"&amp;'Wilson Validation'!$G$1047950&amp;":"&amp;'Wilson Validation'!$G$1047951),'Wilson Validation'!G$1047952,FALSE)),0,HLOOKUP($B123,INDIRECT("'Monthly Resource Report'!"&amp;'Wilson Validation'!$G$1047950&amp;":"&amp;'Wilson Validation'!$G$1047951),'Wilson Validation'!G$1047952,FALSE))</f>
        <v>417</v>
      </c>
      <c r="H123" s="297">
        <f ca="1">+IF(ISERROR(HLOOKUP($B123,INDIRECT("'Monthly Resource Report'!"&amp;'Wilson Validation'!$G$1047950&amp;":"&amp;'Wilson Validation'!$G$1047951),'Wilson Validation'!H$1047952,FALSE)),0,HLOOKUP($B123,INDIRECT("'Monthly Resource Report'!"&amp;'Wilson Validation'!$G$1047950&amp;":"&amp;'Wilson Validation'!$G$1047951),'Wilson Validation'!H$1047952,FALSE))</f>
        <v>3.7570033408395878</v>
      </c>
      <c r="I123" s="317">
        <f ca="1">+IF(ISERROR(HLOOKUP($B123,INDIRECT("'Monthly Resource Report'!"&amp;'Wilson Validation'!$G$1047950&amp;":"&amp;'Wilson Validation'!$G$1047951),'Wilson Validation'!I$1047952,FALSE)),0,HLOOKUP($B123,INDIRECT("'Monthly Resource Report'!"&amp;'Wilson Validation'!$G$1047950&amp;":"&amp;'Wilson Validation'!$G$1047951),'Wilson Validation'!I$1047952,FALSE))</f>
        <v>5.9952610133995339E-2</v>
      </c>
      <c r="J123" s="318">
        <f ca="1">+IF(ISERROR(HLOOKUP($B123,INDIRECT("'Monthly Resource Report'!"&amp;'Wilson Validation'!$G$1047950&amp;":"&amp;'Wilson Validation'!$G$1047951),'Wilson Validation'!J$1047952,FALSE)),0,HLOOKUP($B123,INDIRECT("'Monthly Resource Report'!"&amp;'Wilson Validation'!$G$1047950&amp;":"&amp;'Wilson Validation'!$G$1047951),'Wilson Validation'!J$1047952,FALSE))</f>
        <v>0.53074326180637732</v>
      </c>
    </row>
    <row r="124" spans="2:10" s="461" customFormat="1">
      <c r="B124" s="301">
        <v>44958</v>
      </c>
      <c r="C124" s="294">
        <v>417</v>
      </c>
      <c r="D124" s="297">
        <v>3.7573608029505379</v>
      </c>
      <c r="E124" s="299">
        <v>0.06</v>
      </c>
      <c r="F124" s="295">
        <v>0.53</v>
      </c>
      <c r="G124" s="640">
        <f ca="1">+IF(ISERROR(HLOOKUP($B124,INDIRECT("'Monthly Resource Report'!"&amp;'Wilson Validation'!$G$1047950&amp;":"&amp;'Wilson Validation'!$G$1047951),'Wilson Validation'!G$1047952,FALSE)),0,HLOOKUP($B124,INDIRECT("'Monthly Resource Report'!"&amp;'Wilson Validation'!$G$1047950&amp;":"&amp;'Wilson Validation'!$G$1047951),'Wilson Validation'!G$1047952,FALSE))</f>
        <v>417</v>
      </c>
      <c r="H124" s="297">
        <f ca="1">+IF(ISERROR(HLOOKUP($B124,INDIRECT("'Monthly Resource Report'!"&amp;'Wilson Validation'!$G$1047950&amp;":"&amp;'Wilson Validation'!$G$1047951),'Wilson Validation'!H$1047952,FALSE)),0,HLOOKUP($B124,INDIRECT("'Monthly Resource Report'!"&amp;'Wilson Validation'!$G$1047950&amp;":"&amp;'Wilson Validation'!$G$1047951),'Wilson Validation'!H$1047952,FALSE))</f>
        <v>3.7570036552664301</v>
      </c>
      <c r="I124" s="317">
        <f ca="1">+IF(ISERROR(HLOOKUP($B124,INDIRECT("'Monthly Resource Report'!"&amp;'Wilson Validation'!$G$1047950&amp;":"&amp;'Wilson Validation'!$G$1047951),'Wilson Validation'!I$1047952,FALSE)),0,HLOOKUP($B124,INDIRECT("'Monthly Resource Report'!"&amp;'Wilson Validation'!$G$1047950&amp;":"&amp;'Wilson Validation'!$G$1047951),'Wilson Validation'!I$1047952,FALSE))</f>
        <v>5.9938035627724005E-2</v>
      </c>
      <c r="J124" s="318">
        <f ca="1">+IF(ISERROR(HLOOKUP($B124,INDIRECT("'Monthly Resource Report'!"&amp;'Wilson Validation'!$G$1047950&amp;":"&amp;'Wilson Validation'!$G$1047951),'Wilson Validation'!J$1047952,FALSE)),0,HLOOKUP($B124,INDIRECT("'Monthly Resource Report'!"&amp;'Wilson Validation'!$G$1047950&amp;":"&amp;'Wilson Validation'!$G$1047951),'Wilson Validation'!J$1047952,FALSE))</f>
        <v>0.53082143964416673</v>
      </c>
    </row>
    <row r="125" spans="2:10" s="461" customFormat="1">
      <c r="B125" s="301">
        <v>44986</v>
      </c>
      <c r="C125" s="294">
        <v>417</v>
      </c>
      <c r="D125" s="297">
        <v>3.7573608029505379</v>
      </c>
      <c r="E125" s="299">
        <v>0.06</v>
      </c>
      <c r="F125" s="295">
        <v>0.53</v>
      </c>
      <c r="G125" s="640">
        <f ca="1">+IF(ISERROR(HLOOKUP($B125,INDIRECT("'Monthly Resource Report'!"&amp;'Wilson Validation'!$G$1047950&amp;":"&amp;'Wilson Validation'!$G$1047951),'Wilson Validation'!G$1047952,FALSE)),0,HLOOKUP($B125,INDIRECT("'Monthly Resource Report'!"&amp;'Wilson Validation'!$G$1047950&amp;":"&amp;'Wilson Validation'!$G$1047951),'Wilson Validation'!G$1047952,FALSE))</f>
        <v>417</v>
      </c>
      <c r="H125" s="297">
        <f ca="1">+IF(ISERROR(HLOOKUP($B125,INDIRECT("'Monthly Resource Report'!"&amp;'Wilson Validation'!$G$1047950&amp;":"&amp;'Wilson Validation'!$G$1047951),'Wilson Validation'!H$1047952,FALSE)),0,HLOOKUP($B125,INDIRECT("'Monthly Resource Report'!"&amp;'Wilson Validation'!$G$1047950&amp;":"&amp;'Wilson Validation'!$G$1047951),'Wilson Validation'!H$1047952,FALSE))</f>
        <v>3.7570035330694496</v>
      </c>
      <c r="I125" s="317">
        <f ca="1">+IF(ISERROR(HLOOKUP($B125,INDIRECT("'Monthly Resource Report'!"&amp;'Wilson Validation'!$G$1047950&amp;":"&amp;'Wilson Validation'!$G$1047951),'Wilson Validation'!I$1047952,FALSE)),0,HLOOKUP($B125,INDIRECT("'Monthly Resource Report'!"&amp;'Wilson Validation'!$G$1047950&amp;":"&amp;'Wilson Validation'!$G$1047951),'Wilson Validation'!I$1047952,FALSE))</f>
        <v>5.9963599747486045E-2</v>
      </c>
      <c r="J125" s="318">
        <f ca="1">+IF(ISERROR(HLOOKUP($B125,INDIRECT("'Monthly Resource Report'!"&amp;'Wilson Validation'!$G$1047950&amp;":"&amp;'Wilson Validation'!$G$1047951),'Wilson Validation'!J$1047952,FALSE)),0,HLOOKUP($B125,INDIRECT("'Monthly Resource Report'!"&amp;'Wilson Validation'!$G$1047950&amp;":"&amp;'Wilson Validation'!$G$1047951),'Wilson Validation'!J$1047952,FALSE))</f>
        <v>0.53074041389748972</v>
      </c>
    </row>
    <row r="126" spans="2:10" s="461" customFormat="1">
      <c r="B126" s="301">
        <v>45017</v>
      </c>
      <c r="C126" s="294">
        <v>417</v>
      </c>
      <c r="D126" s="297">
        <v>3.7573608029505379</v>
      </c>
      <c r="E126" s="299">
        <v>0.06</v>
      </c>
      <c r="F126" s="295">
        <v>0.53</v>
      </c>
      <c r="G126" s="640">
        <f ca="1">+IF(ISERROR(HLOOKUP($B126,INDIRECT("'Monthly Resource Report'!"&amp;'Wilson Validation'!$G$1047950&amp;":"&amp;'Wilson Validation'!$G$1047951),'Wilson Validation'!G$1047952,FALSE)),0,HLOOKUP($B126,INDIRECT("'Monthly Resource Report'!"&amp;'Wilson Validation'!$G$1047950&amp;":"&amp;'Wilson Validation'!$G$1047951),'Wilson Validation'!G$1047952,FALSE))</f>
        <v>417</v>
      </c>
      <c r="H126" s="297">
        <f ca="1">+IF(ISERROR(HLOOKUP($B126,INDIRECT("'Monthly Resource Report'!"&amp;'Wilson Validation'!$G$1047950&amp;":"&amp;'Wilson Validation'!$G$1047951),'Wilson Validation'!H$1047952,FALSE)),0,HLOOKUP($B126,INDIRECT("'Monthly Resource Report'!"&amp;'Wilson Validation'!$G$1047950&amp;":"&amp;'Wilson Validation'!$G$1047951),'Wilson Validation'!H$1047952,FALSE))</f>
        <v>3.757003480396814</v>
      </c>
      <c r="I126" s="317">
        <f ca="1">+IF(ISERROR(HLOOKUP($B126,INDIRECT("'Monthly Resource Report'!"&amp;'Wilson Validation'!$G$1047950&amp;":"&amp;'Wilson Validation'!$G$1047951),'Wilson Validation'!I$1047952,FALSE)),0,HLOOKUP($B126,INDIRECT("'Monthly Resource Report'!"&amp;'Wilson Validation'!$G$1047950&amp;":"&amp;'Wilson Validation'!$G$1047951),'Wilson Validation'!I$1047952,FALSE))</f>
        <v>5.9902026332786885E-2</v>
      </c>
      <c r="J126" s="318">
        <f ca="1">+IF(ISERROR(HLOOKUP($B126,INDIRECT("'Monthly Resource Report'!"&amp;'Wilson Validation'!$G$1047950&amp;":"&amp;'Wilson Validation'!$G$1047951),'Wilson Validation'!J$1047952,FALSE)),0,HLOOKUP($B126,INDIRECT("'Monthly Resource Report'!"&amp;'Wilson Validation'!$G$1047950&amp;":"&amp;'Wilson Validation'!$G$1047951),'Wilson Validation'!J$1047952,FALSE))</f>
        <v>0.53077404408016582</v>
      </c>
    </row>
    <row r="127" spans="2:10" s="461" customFormat="1">
      <c r="B127" s="301">
        <v>45047</v>
      </c>
      <c r="C127" s="294">
        <v>417</v>
      </c>
      <c r="D127" s="297">
        <v>3.7573608029505379</v>
      </c>
      <c r="E127" s="299">
        <v>0.06</v>
      </c>
      <c r="F127" s="295">
        <v>0.53</v>
      </c>
      <c r="G127" s="640">
        <f ca="1">+IF(ISERROR(HLOOKUP($B127,INDIRECT("'Monthly Resource Report'!"&amp;'Wilson Validation'!$G$1047950&amp;":"&amp;'Wilson Validation'!$G$1047951),'Wilson Validation'!G$1047952,FALSE)),0,HLOOKUP($B127,INDIRECT("'Monthly Resource Report'!"&amp;'Wilson Validation'!$G$1047950&amp;":"&amp;'Wilson Validation'!$G$1047951),'Wilson Validation'!G$1047952,FALSE))</f>
        <v>417</v>
      </c>
      <c r="H127" s="297">
        <f ca="1">+IF(ISERROR(HLOOKUP($B127,INDIRECT("'Monthly Resource Report'!"&amp;'Wilson Validation'!$G$1047950&amp;":"&amp;'Wilson Validation'!$G$1047951),'Wilson Validation'!H$1047952,FALSE)),0,HLOOKUP($B127,INDIRECT("'Monthly Resource Report'!"&amp;'Wilson Validation'!$G$1047950&amp;":"&amp;'Wilson Validation'!$G$1047951),'Wilson Validation'!H$1047952,FALSE))</f>
        <v>3.7570026747346663</v>
      </c>
      <c r="I127" s="317">
        <f ca="1">+IF(ISERROR(HLOOKUP($B127,INDIRECT("'Monthly Resource Report'!"&amp;'Wilson Validation'!$G$1047950&amp;":"&amp;'Wilson Validation'!$G$1047951),'Wilson Validation'!I$1047952,FALSE)),0,HLOOKUP($B127,INDIRECT("'Monthly Resource Report'!"&amp;'Wilson Validation'!$G$1047950&amp;":"&amp;'Wilson Validation'!$G$1047951),'Wilson Validation'!I$1047952,FALSE))</f>
        <v>5.9780016085339394E-2</v>
      </c>
      <c r="J127" s="318">
        <f ca="1">+IF(ISERROR(HLOOKUP($B127,INDIRECT("'Monthly Resource Report'!"&amp;'Wilson Validation'!$G$1047950&amp;":"&amp;'Wilson Validation'!$G$1047951),'Wilson Validation'!J$1047952,FALSE)),0,HLOOKUP($B127,INDIRECT("'Monthly Resource Report'!"&amp;'Wilson Validation'!$G$1047950&amp;":"&amp;'Wilson Validation'!$G$1047951),'Wilson Validation'!J$1047952,FALSE))</f>
        <v>0.53076166222225085</v>
      </c>
    </row>
    <row r="128" spans="2:10" s="461" customFormat="1">
      <c r="B128" s="301">
        <v>45078</v>
      </c>
      <c r="C128" s="294">
        <v>417</v>
      </c>
      <c r="D128" s="297">
        <v>3.7573608029505379</v>
      </c>
      <c r="E128" s="299">
        <v>0.06</v>
      </c>
      <c r="F128" s="295">
        <v>0.53</v>
      </c>
      <c r="G128" s="640">
        <f ca="1">+IF(ISERROR(HLOOKUP($B128,INDIRECT("'Monthly Resource Report'!"&amp;'Wilson Validation'!$G$1047950&amp;":"&amp;'Wilson Validation'!$G$1047951),'Wilson Validation'!G$1047952,FALSE)),0,HLOOKUP($B128,INDIRECT("'Monthly Resource Report'!"&amp;'Wilson Validation'!$G$1047950&amp;":"&amp;'Wilson Validation'!$G$1047951),'Wilson Validation'!G$1047952,FALSE))</f>
        <v>417</v>
      </c>
      <c r="H128" s="297">
        <f ca="1">+IF(ISERROR(HLOOKUP($B128,INDIRECT("'Monthly Resource Report'!"&amp;'Wilson Validation'!$G$1047950&amp;":"&amp;'Wilson Validation'!$G$1047951),'Wilson Validation'!H$1047952,FALSE)),0,HLOOKUP($B128,INDIRECT("'Monthly Resource Report'!"&amp;'Wilson Validation'!$G$1047950&amp;":"&amp;'Wilson Validation'!$G$1047951),'Wilson Validation'!H$1047952,FALSE))</f>
        <v>3.7570029127260955</v>
      </c>
      <c r="I128" s="317">
        <f ca="1">+IF(ISERROR(HLOOKUP($B128,INDIRECT("'Monthly Resource Report'!"&amp;'Wilson Validation'!$G$1047950&amp;":"&amp;'Wilson Validation'!$G$1047951),'Wilson Validation'!I$1047952,FALSE)),0,HLOOKUP($B128,INDIRECT("'Monthly Resource Report'!"&amp;'Wilson Validation'!$G$1047950&amp;":"&amp;'Wilson Validation'!$G$1047951),'Wilson Validation'!I$1047952,FALSE))</f>
        <v>5.9756803586779102E-2</v>
      </c>
      <c r="J128" s="318">
        <f ca="1">+IF(ISERROR(HLOOKUP($B128,INDIRECT("'Monthly Resource Report'!"&amp;'Wilson Validation'!$G$1047950&amp;":"&amp;'Wilson Validation'!$G$1047951),'Wilson Validation'!J$1047952,FALSE)),0,HLOOKUP($B128,INDIRECT("'Monthly Resource Report'!"&amp;'Wilson Validation'!$G$1047950&amp;":"&amp;'Wilson Validation'!$G$1047951),'Wilson Validation'!J$1047952,FALSE))</f>
        <v>0.5307854553050485</v>
      </c>
    </row>
    <row r="129" spans="2:10" s="461" customFormat="1">
      <c r="B129" s="301">
        <v>45108</v>
      </c>
      <c r="C129" s="294">
        <v>417</v>
      </c>
      <c r="D129" s="297">
        <v>3.7573608029505379</v>
      </c>
      <c r="E129" s="299">
        <v>0.06</v>
      </c>
      <c r="F129" s="295">
        <v>0.53</v>
      </c>
      <c r="G129" s="640">
        <f ca="1">+IF(ISERROR(HLOOKUP($B129,INDIRECT("'Monthly Resource Report'!"&amp;'Wilson Validation'!$G$1047950&amp;":"&amp;'Wilson Validation'!$G$1047951),'Wilson Validation'!G$1047952,FALSE)),0,HLOOKUP($B129,INDIRECT("'Monthly Resource Report'!"&amp;'Wilson Validation'!$G$1047950&amp;":"&amp;'Wilson Validation'!$G$1047951),'Wilson Validation'!G$1047952,FALSE))</f>
        <v>417</v>
      </c>
      <c r="H129" s="297">
        <f ca="1">+IF(ISERROR(HLOOKUP($B129,INDIRECT("'Monthly Resource Report'!"&amp;'Wilson Validation'!$G$1047950&amp;":"&amp;'Wilson Validation'!$G$1047951),'Wilson Validation'!H$1047952,FALSE)),0,HLOOKUP($B129,INDIRECT("'Monthly Resource Report'!"&amp;'Wilson Validation'!$G$1047950&amp;":"&amp;'Wilson Validation'!$G$1047951),'Wilson Validation'!H$1047952,FALSE))</f>
        <v>3.757002407119145</v>
      </c>
      <c r="I129" s="317">
        <f ca="1">+IF(ISERROR(HLOOKUP($B129,INDIRECT("'Monthly Resource Report'!"&amp;'Wilson Validation'!$G$1047950&amp;":"&amp;'Wilson Validation'!$G$1047951),'Wilson Validation'!I$1047952,FALSE)),0,HLOOKUP($B129,INDIRECT("'Monthly Resource Report'!"&amp;'Wilson Validation'!$G$1047950&amp;":"&amp;'Wilson Validation'!$G$1047951),'Wilson Validation'!I$1047952,FALSE))</f>
        <v>5.9786262130143347E-2</v>
      </c>
      <c r="J129" s="318">
        <f ca="1">+IF(ISERROR(HLOOKUP($B129,INDIRECT("'Monthly Resource Report'!"&amp;'Wilson Validation'!$G$1047950&amp;":"&amp;'Wilson Validation'!$G$1047951),'Wilson Validation'!J$1047952,FALSE)),0,HLOOKUP($B129,INDIRECT("'Monthly Resource Report'!"&amp;'Wilson Validation'!$G$1047950&amp;":"&amp;'Wilson Validation'!$G$1047951),'Wilson Validation'!J$1047952,FALSE))</f>
        <v>0.53076004343195016</v>
      </c>
    </row>
    <row r="130" spans="2:10" s="461" customFormat="1">
      <c r="B130" s="301">
        <v>45139</v>
      </c>
      <c r="C130" s="294">
        <v>417</v>
      </c>
      <c r="D130" s="297">
        <v>3.7573608029505379</v>
      </c>
      <c r="E130" s="299">
        <v>0.06</v>
      </c>
      <c r="F130" s="295">
        <v>0.53</v>
      </c>
      <c r="G130" s="640">
        <f ca="1">+IF(ISERROR(HLOOKUP($B130,INDIRECT("'Monthly Resource Report'!"&amp;'Wilson Validation'!$G$1047950&amp;":"&amp;'Wilson Validation'!$G$1047951),'Wilson Validation'!G$1047952,FALSE)),0,HLOOKUP($B130,INDIRECT("'Monthly Resource Report'!"&amp;'Wilson Validation'!$G$1047950&amp;":"&amp;'Wilson Validation'!$G$1047951),'Wilson Validation'!G$1047952,FALSE))</f>
        <v>417</v>
      </c>
      <c r="H130" s="297">
        <f ca="1">+IF(ISERROR(HLOOKUP($B130,INDIRECT("'Monthly Resource Report'!"&amp;'Wilson Validation'!$G$1047950&amp;":"&amp;'Wilson Validation'!$G$1047951),'Wilson Validation'!H$1047952,FALSE)),0,HLOOKUP($B130,INDIRECT("'Monthly Resource Report'!"&amp;'Wilson Validation'!$G$1047950&amp;":"&amp;'Wilson Validation'!$G$1047951),'Wilson Validation'!H$1047952,FALSE))</f>
        <v>3.7570028756447145</v>
      </c>
      <c r="I130" s="317">
        <f ca="1">+IF(ISERROR(HLOOKUP($B130,INDIRECT("'Monthly Resource Report'!"&amp;'Wilson Validation'!$G$1047950&amp;":"&amp;'Wilson Validation'!$G$1047951),'Wilson Validation'!I$1047952,FALSE)),0,HLOOKUP($B130,INDIRECT("'Monthly Resource Report'!"&amp;'Wilson Validation'!$G$1047950&amp;":"&amp;'Wilson Validation'!$G$1047951),'Wilson Validation'!I$1047952,FALSE))</f>
        <v>5.9784835388499005E-2</v>
      </c>
      <c r="J130" s="318">
        <f ca="1">+IF(ISERROR(HLOOKUP($B130,INDIRECT("'Monthly Resource Report'!"&amp;'Wilson Validation'!$G$1047950&amp;":"&amp;'Wilson Validation'!$G$1047951),'Wilson Validation'!J$1047952,FALSE)),0,HLOOKUP($B130,INDIRECT("'Monthly Resource Report'!"&amp;'Wilson Validation'!$G$1047950&amp;":"&amp;'Wilson Validation'!$G$1047951),'Wilson Validation'!J$1047952,FALSE))</f>
        <v>0.53037812405006413</v>
      </c>
    </row>
    <row r="131" spans="2:10" s="461" customFormat="1">
      <c r="B131" s="301">
        <v>45170</v>
      </c>
      <c r="C131" s="294">
        <v>417</v>
      </c>
      <c r="D131" s="297">
        <v>3.7573608029505379</v>
      </c>
      <c r="E131" s="299">
        <v>0.06</v>
      </c>
      <c r="F131" s="295">
        <v>0.53</v>
      </c>
      <c r="G131" s="640">
        <f ca="1">+IF(ISERROR(HLOOKUP($B131,INDIRECT("'Monthly Resource Report'!"&amp;'Wilson Validation'!$G$1047950&amp;":"&amp;'Wilson Validation'!$G$1047951),'Wilson Validation'!G$1047952,FALSE)),0,HLOOKUP($B131,INDIRECT("'Monthly Resource Report'!"&amp;'Wilson Validation'!$G$1047950&amp;":"&amp;'Wilson Validation'!$G$1047951),'Wilson Validation'!G$1047952,FALSE))</f>
        <v>417</v>
      </c>
      <c r="H131" s="297">
        <f ca="1">+IF(ISERROR(HLOOKUP($B131,INDIRECT("'Monthly Resource Report'!"&amp;'Wilson Validation'!$G$1047950&amp;":"&amp;'Wilson Validation'!$G$1047951),'Wilson Validation'!H$1047952,FALSE)),0,HLOOKUP($B131,INDIRECT("'Monthly Resource Report'!"&amp;'Wilson Validation'!$G$1047950&amp;":"&amp;'Wilson Validation'!$G$1047951),'Wilson Validation'!H$1047952,FALSE))</f>
        <v>3.7570024719638702</v>
      </c>
      <c r="I131" s="317">
        <f ca="1">+IF(ISERROR(HLOOKUP($B131,INDIRECT("'Monthly Resource Report'!"&amp;'Wilson Validation'!$G$1047950&amp;":"&amp;'Wilson Validation'!$G$1047951),'Wilson Validation'!I$1047952,FALSE)),0,HLOOKUP($B131,INDIRECT("'Monthly Resource Report'!"&amp;'Wilson Validation'!$G$1047950&amp;":"&amp;'Wilson Validation'!$G$1047951),'Wilson Validation'!I$1047952,FALSE))</f>
        <v>5.9702754625664885E-2</v>
      </c>
      <c r="J131" s="318">
        <f ca="1">+IF(ISERROR(HLOOKUP($B131,INDIRECT("'Monthly Resource Report'!"&amp;'Wilson Validation'!$G$1047950&amp;":"&amp;'Wilson Validation'!$G$1047951),'Wilson Validation'!J$1047952,FALSE)),0,HLOOKUP($B131,INDIRECT("'Monthly Resource Report'!"&amp;'Wilson Validation'!$G$1047950&amp;":"&amp;'Wilson Validation'!$G$1047951),'Wilson Validation'!J$1047952,FALSE))</f>
        <v>0.53079469498676157</v>
      </c>
    </row>
    <row r="132" spans="2:10" s="461" customFormat="1">
      <c r="B132" s="301">
        <v>45200</v>
      </c>
      <c r="C132" s="294">
        <v>417</v>
      </c>
      <c r="D132" s="297">
        <v>3.7573608029505379</v>
      </c>
      <c r="E132" s="299">
        <v>0.06</v>
      </c>
      <c r="F132" s="295">
        <v>0.53</v>
      </c>
      <c r="G132" s="640">
        <f ca="1">+IF(ISERROR(HLOOKUP($B132,INDIRECT("'Monthly Resource Report'!"&amp;'Wilson Validation'!$G$1047950&amp;":"&amp;'Wilson Validation'!$G$1047951),'Wilson Validation'!G$1047952,FALSE)),0,HLOOKUP($B132,INDIRECT("'Monthly Resource Report'!"&amp;'Wilson Validation'!$G$1047950&amp;":"&amp;'Wilson Validation'!$G$1047951),'Wilson Validation'!G$1047952,FALSE))</f>
        <v>417</v>
      </c>
      <c r="H132" s="297">
        <f ca="1">+IF(ISERROR(HLOOKUP($B132,INDIRECT("'Monthly Resource Report'!"&amp;'Wilson Validation'!$G$1047950&amp;":"&amp;'Wilson Validation'!$G$1047951),'Wilson Validation'!H$1047952,FALSE)),0,HLOOKUP($B132,INDIRECT("'Monthly Resource Report'!"&amp;'Wilson Validation'!$G$1047950&amp;":"&amp;'Wilson Validation'!$G$1047951),'Wilson Validation'!H$1047952,FALSE))</f>
        <v>3.7570009916266613</v>
      </c>
      <c r="I132" s="317">
        <f ca="1">+IF(ISERROR(HLOOKUP($B132,INDIRECT("'Monthly Resource Report'!"&amp;'Wilson Validation'!$G$1047950&amp;":"&amp;'Wilson Validation'!$G$1047951),'Wilson Validation'!I$1047952,FALSE)),0,HLOOKUP($B132,INDIRECT("'Monthly Resource Report'!"&amp;'Wilson Validation'!$G$1047950&amp;":"&amp;'Wilson Validation'!$G$1047951),'Wilson Validation'!I$1047952,FALSE))</f>
        <v>5.9740244232174951E-2</v>
      </c>
      <c r="J132" s="318">
        <f ca="1">+IF(ISERROR(HLOOKUP($B132,INDIRECT("'Monthly Resource Report'!"&amp;'Wilson Validation'!$G$1047950&amp;":"&amp;'Wilson Validation'!$G$1047951),'Wilson Validation'!J$1047952,FALSE)),0,HLOOKUP($B132,INDIRECT("'Monthly Resource Report'!"&amp;'Wilson Validation'!$G$1047950&amp;":"&amp;'Wilson Validation'!$G$1047951),'Wilson Validation'!J$1047952,FALSE))</f>
        <v>0.53196452773733394</v>
      </c>
    </row>
    <row r="133" spans="2:10" s="461" customFormat="1">
      <c r="B133" s="301">
        <v>45231</v>
      </c>
      <c r="C133" s="294">
        <v>417</v>
      </c>
      <c r="D133" s="297">
        <v>3.7573608029505379</v>
      </c>
      <c r="E133" s="299">
        <v>0.06</v>
      </c>
      <c r="F133" s="295">
        <v>0.53</v>
      </c>
      <c r="G133" s="640">
        <f ca="1">+IF(ISERROR(HLOOKUP($B133,INDIRECT("'Monthly Resource Report'!"&amp;'Wilson Validation'!$G$1047950&amp;":"&amp;'Wilson Validation'!$G$1047951),'Wilson Validation'!G$1047952,FALSE)),0,HLOOKUP($B133,INDIRECT("'Monthly Resource Report'!"&amp;'Wilson Validation'!$G$1047950&amp;":"&amp;'Wilson Validation'!$G$1047951),'Wilson Validation'!G$1047952,FALSE))</f>
        <v>417</v>
      </c>
      <c r="H133" s="297">
        <f ca="1">+IF(ISERROR(HLOOKUP($B133,INDIRECT("'Monthly Resource Report'!"&amp;'Wilson Validation'!$G$1047950&amp;":"&amp;'Wilson Validation'!$G$1047951),'Wilson Validation'!H$1047952,FALSE)),0,HLOOKUP($B133,INDIRECT("'Monthly Resource Report'!"&amp;'Wilson Validation'!$G$1047950&amp;":"&amp;'Wilson Validation'!$G$1047951),'Wilson Validation'!H$1047952,FALSE))</f>
        <v>3.757003273149615</v>
      </c>
      <c r="I133" s="317">
        <f ca="1">+IF(ISERROR(HLOOKUP($B133,INDIRECT("'Monthly Resource Report'!"&amp;'Wilson Validation'!$G$1047950&amp;":"&amp;'Wilson Validation'!$G$1047951),'Wilson Validation'!I$1047952,FALSE)),0,HLOOKUP($B133,INDIRECT("'Monthly Resource Report'!"&amp;'Wilson Validation'!$G$1047950&amp;":"&amp;'Wilson Validation'!$G$1047951),'Wilson Validation'!I$1047952,FALSE))</f>
        <v>5.989849635910853E-2</v>
      </c>
      <c r="J133" s="318">
        <f ca="1">+IF(ISERROR(HLOOKUP($B133,INDIRECT("'Monthly Resource Report'!"&amp;'Wilson Validation'!$G$1047950&amp;":"&amp;'Wilson Validation'!$G$1047951),'Wilson Validation'!J$1047952,FALSE)),0,HLOOKUP($B133,INDIRECT("'Monthly Resource Report'!"&amp;'Wilson Validation'!$G$1047950&amp;":"&amp;'Wilson Validation'!$G$1047951),'Wilson Validation'!J$1047952,FALSE))</f>
        <v>0.53222709075434227</v>
      </c>
    </row>
    <row r="134" spans="2:10" s="461" customFormat="1">
      <c r="B134" s="301">
        <v>45261</v>
      </c>
      <c r="C134" s="294">
        <v>417</v>
      </c>
      <c r="D134" s="297">
        <v>3.7573608029505379</v>
      </c>
      <c r="E134" s="299">
        <v>0.06</v>
      </c>
      <c r="F134" s="295">
        <v>0.53</v>
      </c>
      <c r="G134" s="640">
        <f ca="1">+IF(ISERROR(HLOOKUP($B134,INDIRECT("'Monthly Resource Report'!"&amp;'Wilson Validation'!$G$1047950&amp;":"&amp;'Wilson Validation'!$G$1047951),'Wilson Validation'!G$1047952,FALSE)),0,HLOOKUP($B134,INDIRECT("'Monthly Resource Report'!"&amp;'Wilson Validation'!$G$1047950&amp;":"&amp;'Wilson Validation'!$G$1047951),'Wilson Validation'!G$1047952,FALSE))</f>
        <v>417</v>
      </c>
      <c r="H134" s="297">
        <f ca="1">+IF(ISERROR(HLOOKUP($B134,INDIRECT("'Monthly Resource Report'!"&amp;'Wilson Validation'!$G$1047950&amp;":"&amp;'Wilson Validation'!$G$1047951),'Wilson Validation'!H$1047952,FALSE)),0,HLOOKUP($B134,INDIRECT("'Monthly Resource Report'!"&amp;'Wilson Validation'!$G$1047950&amp;":"&amp;'Wilson Validation'!$G$1047951),'Wilson Validation'!H$1047952,FALSE))</f>
        <v>3.7570035310211383</v>
      </c>
      <c r="I134" s="317">
        <f ca="1">+IF(ISERROR(HLOOKUP($B134,INDIRECT("'Monthly Resource Report'!"&amp;'Wilson Validation'!$G$1047950&amp;":"&amp;'Wilson Validation'!$G$1047951),'Wilson Validation'!I$1047952,FALSE)),0,HLOOKUP($B134,INDIRECT("'Monthly Resource Report'!"&amp;'Wilson Validation'!$G$1047950&amp;":"&amp;'Wilson Validation'!$G$1047951),'Wilson Validation'!I$1047952,FALSE))</f>
        <v>5.9901017696447012E-2</v>
      </c>
      <c r="J134" s="318">
        <f ca="1">+IF(ISERROR(HLOOKUP($B134,INDIRECT("'Monthly Resource Report'!"&amp;'Wilson Validation'!$G$1047950&amp;":"&amp;'Wilson Validation'!$G$1047951),'Wilson Validation'!J$1047952,FALSE)),0,HLOOKUP($B134,INDIRECT("'Monthly Resource Report'!"&amp;'Wilson Validation'!$G$1047950&amp;":"&amp;'Wilson Validation'!$G$1047951),'Wilson Validation'!J$1047952,FALSE))</f>
        <v>0.53074876109593383</v>
      </c>
    </row>
    <row r="135" spans="2:10" s="461" customFormat="1">
      <c r="B135" s="301">
        <v>45292</v>
      </c>
      <c r="C135" s="294">
        <v>417</v>
      </c>
      <c r="D135" s="297">
        <v>3.8595610167907921</v>
      </c>
      <c r="E135" s="299">
        <v>0.06</v>
      </c>
      <c r="F135" s="295">
        <v>0.53</v>
      </c>
      <c r="G135" s="640">
        <f ca="1">+IF(ISERROR(HLOOKUP($B135,INDIRECT("'Monthly Resource Report'!"&amp;'Wilson Validation'!$G$1047950&amp;":"&amp;'Wilson Validation'!$G$1047951),'Wilson Validation'!G$1047952,FALSE)),0,HLOOKUP($B135,INDIRECT("'Monthly Resource Report'!"&amp;'Wilson Validation'!$G$1047950&amp;":"&amp;'Wilson Validation'!$G$1047951),'Wilson Validation'!G$1047952,FALSE))</f>
        <v>417</v>
      </c>
      <c r="H135" s="297">
        <f ca="1">+IF(ISERROR(HLOOKUP($B135,INDIRECT("'Monthly Resource Report'!"&amp;'Wilson Validation'!$G$1047950&amp;":"&amp;'Wilson Validation'!$G$1047951),'Wilson Validation'!H$1047952,FALSE)),0,HLOOKUP($B135,INDIRECT("'Monthly Resource Report'!"&amp;'Wilson Validation'!$G$1047950&amp;":"&amp;'Wilson Validation'!$G$1047951),'Wilson Validation'!H$1047952,FALSE))</f>
        <v>3.8600030697675232</v>
      </c>
      <c r="I135" s="317">
        <f ca="1">+IF(ISERROR(HLOOKUP($B135,INDIRECT("'Monthly Resource Report'!"&amp;'Wilson Validation'!$G$1047950&amp;":"&amp;'Wilson Validation'!$G$1047951),'Wilson Validation'!I$1047952,FALSE)),0,HLOOKUP($B135,INDIRECT("'Monthly Resource Report'!"&amp;'Wilson Validation'!$G$1047950&amp;":"&amp;'Wilson Validation'!$G$1047951),'Wilson Validation'!I$1047952,FALSE))</f>
        <v>5.9951569011172802E-2</v>
      </c>
      <c r="J135" s="318">
        <f ca="1">+IF(ISERROR(HLOOKUP($B135,INDIRECT("'Monthly Resource Report'!"&amp;'Wilson Validation'!$G$1047950&amp;":"&amp;'Wilson Validation'!$G$1047951),'Wilson Validation'!J$1047952,FALSE)),0,HLOOKUP($B135,INDIRECT("'Monthly Resource Report'!"&amp;'Wilson Validation'!$G$1047950&amp;":"&amp;'Wilson Validation'!$G$1047951),'Wilson Validation'!J$1047952,FALSE))</f>
        <v>0.53074410567037078</v>
      </c>
    </row>
    <row r="136" spans="2:10" s="461" customFormat="1">
      <c r="B136" s="301">
        <v>45323</v>
      </c>
      <c r="C136" s="294">
        <v>417</v>
      </c>
      <c r="D136" s="297">
        <v>3.8595610167907921</v>
      </c>
      <c r="E136" s="299">
        <v>0.06</v>
      </c>
      <c r="F136" s="295">
        <v>0.53</v>
      </c>
      <c r="G136" s="640">
        <f ca="1">+IF(ISERROR(HLOOKUP($B136,INDIRECT("'Monthly Resource Report'!"&amp;'Wilson Validation'!$G$1047950&amp;":"&amp;'Wilson Validation'!$G$1047951),'Wilson Validation'!G$1047952,FALSE)),0,HLOOKUP($B136,INDIRECT("'Monthly Resource Report'!"&amp;'Wilson Validation'!$G$1047950&amp;":"&amp;'Wilson Validation'!$G$1047951),'Wilson Validation'!G$1047952,FALSE))</f>
        <v>417</v>
      </c>
      <c r="H136" s="297">
        <f ca="1">+IF(ISERROR(HLOOKUP($B136,INDIRECT("'Monthly Resource Report'!"&amp;'Wilson Validation'!$G$1047950&amp;":"&amp;'Wilson Validation'!$G$1047951),'Wilson Validation'!H$1047952,FALSE)),0,HLOOKUP($B136,INDIRECT("'Monthly Resource Report'!"&amp;'Wilson Validation'!$G$1047950&amp;":"&amp;'Wilson Validation'!$G$1047951),'Wilson Validation'!H$1047952,FALSE))</f>
        <v>3.8600024098895274</v>
      </c>
      <c r="I136" s="317">
        <f ca="1">+IF(ISERROR(HLOOKUP($B136,INDIRECT("'Monthly Resource Report'!"&amp;'Wilson Validation'!$G$1047950&amp;":"&amp;'Wilson Validation'!$G$1047951),'Wilson Validation'!I$1047952,FALSE)),0,HLOOKUP($B136,INDIRECT("'Monthly Resource Report'!"&amp;'Wilson Validation'!$G$1047950&amp;":"&amp;'Wilson Validation'!$G$1047951),'Wilson Validation'!I$1047952,FALSE))</f>
        <v>5.9940786700361473E-2</v>
      </c>
      <c r="J136" s="318">
        <f ca="1">+IF(ISERROR(HLOOKUP($B136,INDIRECT("'Monthly Resource Report'!"&amp;'Wilson Validation'!$G$1047950&amp;":"&amp;'Wilson Validation'!$G$1047951),'Wilson Validation'!J$1047952,FALSE)),0,HLOOKUP($B136,INDIRECT("'Monthly Resource Report'!"&amp;'Wilson Validation'!$G$1047950&amp;":"&amp;'Wilson Validation'!$G$1047951),'Wilson Validation'!J$1047952,FALSE))</f>
        <v>0.53079253148995142</v>
      </c>
    </row>
    <row r="137" spans="2:10" s="461" customFormat="1">
      <c r="B137" s="301">
        <v>45352</v>
      </c>
      <c r="C137" s="294">
        <v>417</v>
      </c>
      <c r="D137" s="297">
        <v>3.8595610167907921</v>
      </c>
      <c r="E137" s="299">
        <v>0.06</v>
      </c>
      <c r="F137" s="295">
        <v>0.53</v>
      </c>
      <c r="G137" s="640">
        <f ca="1">+IF(ISERROR(HLOOKUP($B137,INDIRECT("'Monthly Resource Report'!"&amp;'Wilson Validation'!$G$1047950&amp;":"&amp;'Wilson Validation'!$G$1047951),'Wilson Validation'!G$1047952,FALSE)),0,HLOOKUP($B137,INDIRECT("'Monthly Resource Report'!"&amp;'Wilson Validation'!$G$1047950&amp;":"&amp;'Wilson Validation'!$G$1047951),'Wilson Validation'!G$1047952,FALSE))</f>
        <v>417</v>
      </c>
      <c r="H137" s="297">
        <f ca="1">+IF(ISERROR(HLOOKUP($B137,INDIRECT("'Monthly Resource Report'!"&amp;'Wilson Validation'!$G$1047950&amp;":"&amp;'Wilson Validation'!$G$1047951),'Wilson Validation'!H$1047952,FALSE)),0,HLOOKUP($B137,INDIRECT("'Monthly Resource Report'!"&amp;'Wilson Validation'!$G$1047950&amp;":"&amp;'Wilson Validation'!$G$1047951),'Wilson Validation'!H$1047952,FALSE))</f>
        <v>3.8600032166229568</v>
      </c>
      <c r="I137" s="317">
        <f ca="1">+IF(ISERROR(HLOOKUP($B137,INDIRECT("'Monthly Resource Report'!"&amp;'Wilson Validation'!$G$1047950&amp;":"&amp;'Wilson Validation'!$G$1047951),'Wilson Validation'!I$1047952,FALSE)),0,HLOOKUP($B137,INDIRECT("'Monthly Resource Report'!"&amp;'Wilson Validation'!$G$1047950&amp;":"&amp;'Wilson Validation'!$G$1047951),'Wilson Validation'!I$1047952,FALSE))</f>
        <v>5.9958086767907773E-2</v>
      </c>
      <c r="J137" s="318">
        <f ca="1">+IF(ISERROR(HLOOKUP($B137,INDIRECT("'Monthly Resource Report'!"&amp;'Wilson Validation'!$G$1047950&amp;":"&amp;'Wilson Validation'!$G$1047951),'Wilson Validation'!J$1047952,FALSE)),0,HLOOKUP($B137,INDIRECT("'Monthly Resource Report'!"&amp;'Wilson Validation'!$G$1047950&amp;":"&amp;'Wilson Validation'!$G$1047951),'Wilson Validation'!J$1047952,FALSE))</f>
        <v>0.53074392518660685</v>
      </c>
    </row>
    <row r="138" spans="2:10" s="461" customFormat="1">
      <c r="B138" s="301">
        <v>45383</v>
      </c>
      <c r="C138" s="294">
        <v>417</v>
      </c>
      <c r="D138" s="297">
        <v>3.8595610167907921</v>
      </c>
      <c r="E138" s="299">
        <v>0.06</v>
      </c>
      <c r="F138" s="295">
        <v>0.53</v>
      </c>
      <c r="G138" s="640">
        <f ca="1">+IF(ISERROR(HLOOKUP($B138,INDIRECT("'Monthly Resource Report'!"&amp;'Wilson Validation'!$G$1047950&amp;":"&amp;'Wilson Validation'!$G$1047951),'Wilson Validation'!G$1047952,FALSE)),0,HLOOKUP($B138,INDIRECT("'Monthly Resource Report'!"&amp;'Wilson Validation'!$G$1047950&amp;":"&amp;'Wilson Validation'!$G$1047951),'Wilson Validation'!G$1047952,FALSE))</f>
        <v>417</v>
      </c>
      <c r="H138" s="297">
        <f ca="1">+IF(ISERROR(HLOOKUP($B138,INDIRECT("'Monthly Resource Report'!"&amp;'Wilson Validation'!$G$1047950&amp;":"&amp;'Wilson Validation'!$G$1047951),'Wilson Validation'!H$1047952,FALSE)),0,HLOOKUP($B138,INDIRECT("'Monthly Resource Report'!"&amp;'Wilson Validation'!$G$1047950&amp;":"&amp;'Wilson Validation'!$G$1047951),'Wilson Validation'!H$1047952,FALSE))</f>
        <v>3.8600037924085342</v>
      </c>
      <c r="I138" s="317">
        <f ca="1">+IF(ISERROR(HLOOKUP($B138,INDIRECT("'Monthly Resource Report'!"&amp;'Wilson Validation'!$G$1047950&amp;":"&amp;'Wilson Validation'!$G$1047951),'Wilson Validation'!I$1047952,FALSE)),0,HLOOKUP($B138,INDIRECT("'Monthly Resource Report'!"&amp;'Wilson Validation'!$G$1047950&amp;":"&amp;'Wilson Validation'!$G$1047951),'Wilson Validation'!I$1047952,FALSE))</f>
        <v>5.9886575445645469E-2</v>
      </c>
      <c r="J138" s="318">
        <f ca="1">+IF(ISERROR(HLOOKUP($B138,INDIRECT("'Monthly Resource Report'!"&amp;'Wilson Validation'!$G$1047950&amp;":"&amp;'Wilson Validation'!$G$1047951),'Wilson Validation'!J$1047952,FALSE)),0,HLOOKUP($B138,INDIRECT("'Monthly Resource Report'!"&amp;'Wilson Validation'!$G$1047950&amp;":"&amp;'Wilson Validation'!$G$1047951),'Wilson Validation'!J$1047952,FALSE))</f>
        <v>0.53077028038624585</v>
      </c>
    </row>
    <row r="139" spans="2:10" s="461" customFormat="1">
      <c r="B139" s="301">
        <v>45413</v>
      </c>
      <c r="C139" s="294">
        <v>417</v>
      </c>
      <c r="D139" s="297">
        <v>3.8595610167907921</v>
      </c>
      <c r="E139" s="299">
        <v>0.06</v>
      </c>
      <c r="F139" s="295">
        <v>0.53</v>
      </c>
      <c r="G139" s="640">
        <f ca="1">+IF(ISERROR(HLOOKUP($B139,INDIRECT("'Monthly Resource Report'!"&amp;'Wilson Validation'!$G$1047950&amp;":"&amp;'Wilson Validation'!$G$1047951),'Wilson Validation'!G$1047952,FALSE)),0,HLOOKUP($B139,INDIRECT("'Monthly Resource Report'!"&amp;'Wilson Validation'!$G$1047950&amp;":"&amp;'Wilson Validation'!$G$1047951),'Wilson Validation'!G$1047952,FALSE))</f>
        <v>417</v>
      </c>
      <c r="H139" s="297">
        <f ca="1">+IF(ISERROR(HLOOKUP($B139,INDIRECT("'Monthly Resource Report'!"&amp;'Wilson Validation'!$G$1047950&amp;":"&amp;'Wilson Validation'!$G$1047951),'Wilson Validation'!H$1047952,FALSE)),0,HLOOKUP($B139,INDIRECT("'Monthly Resource Report'!"&amp;'Wilson Validation'!$G$1047950&amp;":"&amp;'Wilson Validation'!$G$1047951),'Wilson Validation'!H$1047952,FALSE))</f>
        <v>3.8600024065458327</v>
      </c>
      <c r="I139" s="317">
        <f ca="1">+IF(ISERROR(HLOOKUP($B139,INDIRECT("'Monthly Resource Report'!"&amp;'Wilson Validation'!$G$1047950&amp;":"&amp;'Wilson Validation'!$G$1047951),'Wilson Validation'!I$1047952,FALSE)),0,HLOOKUP($B139,INDIRECT("'Monthly Resource Report'!"&amp;'Wilson Validation'!$G$1047950&amp;":"&amp;'Wilson Validation'!$G$1047951),'Wilson Validation'!I$1047952,FALSE))</f>
        <v>5.9773576066019594E-2</v>
      </c>
      <c r="J139" s="318">
        <f ca="1">+IF(ISERROR(HLOOKUP($B139,INDIRECT("'Monthly Resource Report'!"&amp;'Wilson Validation'!$G$1047950&amp;":"&amp;'Wilson Validation'!$G$1047951),'Wilson Validation'!J$1047952,FALSE)),0,HLOOKUP($B139,INDIRECT("'Monthly Resource Report'!"&amp;'Wilson Validation'!$G$1047950&amp;":"&amp;'Wilson Validation'!$G$1047951),'Wilson Validation'!J$1047952,FALSE))</f>
        <v>0.53076262179556799</v>
      </c>
    </row>
    <row r="140" spans="2:10" s="461" customFormat="1">
      <c r="B140" s="301">
        <v>45444</v>
      </c>
      <c r="C140" s="294">
        <v>417</v>
      </c>
      <c r="D140" s="297">
        <v>3.8595610167907921</v>
      </c>
      <c r="E140" s="299">
        <v>0.06</v>
      </c>
      <c r="F140" s="295">
        <v>0.53</v>
      </c>
      <c r="G140" s="640">
        <f ca="1">+IF(ISERROR(HLOOKUP($B140,INDIRECT("'Monthly Resource Report'!"&amp;'Wilson Validation'!$G$1047950&amp;":"&amp;'Wilson Validation'!$G$1047951),'Wilson Validation'!G$1047952,FALSE)),0,HLOOKUP($B140,INDIRECT("'Monthly Resource Report'!"&amp;'Wilson Validation'!$G$1047950&amp;":"&amp;'Wilson Validation'!$G$1047951),'Wilson Validation'!G$1047952,FALSE))</f>
        <v>417</v>
      </c>
      <c r="H140" s="297">
        <f ca="1">+IF(ISERROR(HLOOKUP($B140,INDIRECT("'Monthly Resource Report'!"&amp;'Wilson Validation'!$G$1047950&amp;":"&amp;'Wilson Validation'!$G$1047951),'Wilson Validation'!H$1047952,FALSE)),0,HLOOKUP($B140,INDIRECT("'Monthly Resource Report'!"&amp;'Wilson Validation'!$G$1047950&amp;":"&amp;'Wilson Validation'!$G$1047951),'Wilson Validation'!H$1047952,FALSE))</f>
        <v>3.8600032011394618</v>
      </c>
      <c r="I140" s="317">
        <f ca="1">+IF(ISERROR(HLOOKUP($B140,INDIRECT("'Monthly Resource Report'!"&amp;'Wilson Validation'!$G$1047950&amp;":"&amp;'Wilson Validation'!$G$1047951),'Wilson Validation'!I$1047952,FALSE)),0,HLOOKUP($B140,INDIRECT("'Monthly Resource Report'!"&amp;'Wilson Validation'!$G$1047950&amp;":"&amp;'Wilson Validation'!$G$1047951),'Wilson Validation'!I$1047952,FALSE))</f>
        <v>5.9757016015990969E-2</v>
      </c>
      <c r="J140" s="318">
        <f ca="1">+IF(ISERROR(HLOOKUP($B140,INDIRECT("'Monthly Resource Report'!"&amp;'Wilson Validation'!$G$1047950&amp;":"&amp;'Wilson Validation'!$G$1047951),'Wilson Validation'!J$1047952,FALSE)),0,HLOOKUP($B140,INDIRECT("'Monthly Resource Report'!"&amp;'Wilson Validation'!$G$1047950&amp;":"&amp;'Wilson Validation'!$G$1047951),'Wilson Validation'!J$1047952,FALSE))</f>
        <v>0.53118337882869804</v>
      </c>
    </row>
    <row r="141" spans="2:10" s="461" customFormat="1">
      <c r="B141" s="301">
        <v>45474</v>
      </c>
      <c r="C141" s="294">
        <v>417</v>
      </c>
      <c r="D141" s="297">
        <v>3.8595610167907921</v>
      </c>
      <c r="E141" s="299">
        <v>0.06</v>
      </c>
      <c r="F141" s="295">
        <v>0.53</v>
      </c>
      <c r="G141" s="640">
        <f ca="1">+IF(ISERROR(HLOOKUP($B141,INDIRECT("'Monthly Resource Report'!"&amp;'Wilson Validation'!$G$1047950&amp;":"&amp;'Wilson Validation'!$G$1047951),'Wilson Validation'!G$1047952,FALSE)),0,HLOOKUP($B141,INDIRECT("'Monthly Resource Report'!"&amp;'Wilson Validation'!$G$1047950&amp;":"&amp;'Wilson Validation'!$G$1047951),'Wilson Validation'!G$1047952,FALSE))</f>
        <v>417</v>
      </c>
      <c r="H141" s="297">
        <f ca="1">+IF(ISERROR(HLOOKUP($B141,INDIRECT("'Monthly Resource Report'!"&amp;'Wilson Validation'!$G$1047950&amp;":"&amp;'Wilson Validation'!$G$1047951),'Wilson Validation'!H$1047952,FALSE)),0,HLOOKUP($B141,INDIRECT("'Monthly Resource Report'!"&amp;'Wilson Validation'!$G$1047950&amp;":"&amp;'Wilson Validation'!$G$1047951),'Wilson Validation'!H$1047952,FALSE))</f>
        <v>3.8600028331533442</v>
      </c>
      <c r="I141" s="317">
        <f ca="1">+IF(ISERROR(HLOOKUP($B141,INDIRECT("'Monthly Resource Report'!"&amp;'Wilson Validation'!$G$1047950&amp;":"&amp;'Wilson Validation'!$G$1047951),'Wilson Validation'!I$1047952,FALSE)),0,HLOOKUP($B141,INDIRECT("'Monthly Resource Report'!"&amp;'Wilson Validation'!$G$1047950&amp;":"&amp;'Wilson Validation'!$G$1047951),'Wilson Validation'!I$1047952,FALSE))</f>
        <v>5.9798921590931677E-2</v>
      </c>
      <c r="J141" s="318">
        <f ca="1">+IF(ISERROR(HLOOKUP($B141,INDIRECT("'Monthly Resource Report'!"&amp;'Wilson Validation'!$G$1047950&amp;":"&amp;'Wilson Validation'!$G$1047951),'Wilson Validation'!J$1047952,FALSE)),0,HLOOKUP($B141,INDIRECT("'Monthly Resource Report'!"&amp;'Wilson Validation'!$G$1047950&amp;":"&amp;'Wilson Validation'!$G$1047951),'Wilson Validation'!J$1047952,FALSE))</f>
        <v>0.53075583379626923</v>
      </c>
    </row>
    <row r="142" spans="2:10" s="461" customFormat="1">
      <c r="B142" s="301">
        <v>45505</v>
      </c>
      <c r="C142" s="294">
        <v>417</v>
      </c>
      <c r="D142" s="297">
        <v>3.8595610167907921</v>
      </c>
      <c r="E142" s="299">
        <v>0.06</v>
      </c>
      <c r="F142" s="295">
        <v>0.53</v>
      </c>
      <c r="G142" s="640">
        <f ca="1">+IF(ISERROR(HLOOKUP($B142,INDIRECT("'Monthly Resource Report'!"&amp;'Wilson Validation'!$G$1047950&amp;":"&amp;'Wilson Validation'!$G$1047951),'Wilson Validation'!G$1047952,FALSE)),0,HLOOKUP($B142,INDIRECT("'Monthly Resource Report'!"&amp;'Wilson Validation'!$G$1047950&amp;":"&amp;'Wilson Validation'!$G$1047951),'Wilson Validation'!G$1047952,FALSE))</f>
        <v>417</v>
      </c>
      <c r="H142" s="297">
        <f ca="1">+IF(ISERROR(HLOOKUP($B142,INDIRECT("'Monthly Resource Report'!"&amp;'Wilson Validation'!$G$1047950&amp;":"&amp;'Wilson Validation'!$G$1047951),'Wilson Validation'!H$1047952,FALSE)),0,HLOOKUP($B142,INDIRECT("'Monthly Resource Report'!"&amp;'Wilson Validation'!$G$1047950&amp;":"&amp;'Wilson Validation'!$G$1047951),'Wilson Validation'!H$1047952,FALSE))</f>
        <v>3.8600023345806274</v>
      </c>
      <c r="I142" s="317">
        <f ca="1">+IF(ISERROR(HLOOKUP($B142,INDIRECT("'Monthly Resource Report'!"&amp;'Wilson Validation'!$G$1047950&amp;":"&amp;'Wilson Validation'!$G$1047951),'Wilson Validation'!I$1047952,FALSE)),0,HLOOKUP($B142,INDIRECT("'Monthly Resource Report'!"&amp;'Wilson Validation'!$G$1047950&amp;":"&amp;'Wilson Validation'!$G$1047951),'Wilson Validation'!I$1047952,FALSE))</f>
        <v>5.9783148083859365E-2</v>
      </c>
      <c r="J142" s="318">
        <f ca="1">+IF(ISERROR(HLOOKUP($B142,INDIRECT("'Monthly Resource Report'!"&amp;'Wilson Validation'!$G$1047950&amp;":"&amp;'Wilson Validation'!$G$1047951),'Wilson Validation'!J$1047952,FALSE)),0,HLOOKUP($B142,INDIRECT("'Monthly Resource Report'!"&amp;'Wilson Validation'!$G$1047950&amp;":"&amp;'Wilson Validation'!$G$1047951),'Wilson Validation'!J$1047952,FALSE))</f>
        <v>0.53075641499110537</v>
      </c>
    </row>
    <row r="143" spans="2:10" s="461" customFormat="1">
      <c r="B143" s="301">
        <v>45536</v>
      </c>
      <c r="C143" s="294">
        <v>417</v>
      </c>
      <c r="D143" s="297">
        <v>3.8595610167907921</v>
      </c>
      <c r="E143" s="299">
        <v>0.06</v>
      </c>
      <c r="F143" s="295">
        <v>0.53</v>
      </c>
      <c r="G143" s="640">
        <f ca="1">+IF(ISERROR(HLOOKUP($B143,INDIRECT("'Monthly Resource Report'!"&amp;'Wilson Validation'!$G$1047950&amp;":"&amp;'Wilson Validation'!$G$1047951),'Wilson Validation'!G$1047952,FALSE)),0,HLOOKUP($B143,INDIRECT("'Monthly Resource Report'!"&amp;'Wilson Validation'!$G$1047950&amp;":"&amp;'Wilson Validation'!$G$1047951),'Wilson Validation'!G$1047952,FALSE))</f>
        <v>417</v>
      </c>
      <c r="H143" s="297">
        <f ca="1">+IF(ISERROR(HLOOKUP($B143,INDIRECT("'Monthly Resource Report'!"&amp;'Wilson Validation'!$G$1047950&amp;":"&amp;'Wilson Validation'!$G$1047951),'Wilson Validation'!H$1047952,FALSE)),0,HLOOKUP($B143,INDIRECT("'Monthly Resource Report'!"&amp;'Wilson Validation'!$G$1047950&amp;":"&amp;'Wilson Validation'!$G$1047951),'Wilson Validation'!H$1047952,FALSE))</f>
        <v>3.8600033723984506</v>
      </c>
      <c r="I143" s="317">
        <f ca="1">+IF(ISERROR(HLOOKUP($B143,INDIRECT("'Monthly Resource Report'!"&amp;'Wilson Validation'!$G$1047950&amp;":"&amp;'Wilson Validation'!$G$1047951),'Wilson Validation'!I$1047952,FALSE)),0,HLOOKUP($B143,INDIRECT("'Monthly Resource Report'!"&amp;'Wilson Validation'!$G$1047950&amp;":"&amp;'Wilson Validation'!$G$1047951),'Wilson Validation'!I$1047952,FALSE))</f>
        <v>5.9740509245091035E-2</v>
      </c>
      <c r="J143" s="318">
        <f ca="1">+IF(ISERROR(HLOOKUP($B143,INDIRECT("'Monthly Resource Report'!"&amp;'Wilson Validation'!$G$1047950&amp;":"&amp;'Wilson Validation'!$G$1047951),'Wilson Validation'!J$1047952,FALSE)),0,HLOOKUP($B143,INDIRECT("'Monthly Resource Report'!"&amp;'Wilson Validation'!$G$1047950&amp;":"&amp;'Wilson Validation'!$G$1047951),'Wilson Validation'!J$1047952,FALSE))</f>
        <v>0.53079020112117326</v>
      </c>
    </row>
    <row r="144" spans="2:10" s="461" customFormat="1">
      <c r="B144" s="301">
        <v>45566</v>
      </c>
      <c r="C144" s="294">
        <v>417</v>
      </c>
      <c r="D144" s="297">
        <v>3.8595610167907921</v>
      </c>
      <c r="E144" s="299">
        <v>0.06</v>
      </c>
      <c r="F144" s="295">
        <v>0.53</v>
      </c>
      <c r="G144" s="640">
        <f ca="1">+IF(ISERROR(HLOOKUP($B144,INDIRECT("'Monthly Resource Report'!"&amp;'Wilson Validation'!$G$1047950&amp;":"&amp;'Wilson Validation'!$G$1047951),'Wilson Validation'!G$1047952,FALSE)),0,HLOOKUP($B144,INDIRECT("'Monthly Resource Report'!"&amp;'Wilson Validation'!$G$1047950&amp;":"&amp;'Wilson Validation'!$G$1047951),'Wilson Validation'!G$1047952,FALSE))</f>
        <v>417</v>
      </c>
      <c r="H144" s="297">
        <f ca="1">+IF(ISERROR(HLOOKUP($B144,INDIRECT("'Monthly Resource Report'!"&amp;'Wilson Validation'!$G$1047950&amp;":"&amp;'Wilson Validation'!$G$1047951),'Wilson Validation'!H$1047952,FALSE)),0,HLOOKUP($B144,INDIRECT("'Monthly Resource Report'!"&amp;'Wilson Validation'!$G$1047950&amp;":"&amp;'Wilson Validation'!$G$1047951),'Wilson Validation'!H$1047952,FALSE))</f>
        <v>3.8600017352536806</v>
      </c>
      <c r="I144" s="317">
        <f ca="1">+IF(ISERROR(HLOOKUP($B144,INDIRECT("'Monthly Resource Report'!"&amp;'Wilson Validation'!$G$1047950&amp;":"&amp;'Wilson Validation'!$G$1047951),'Wilson Validation'!I$1047952,FALSE)),0,HLOOKUP($B144,INDIRECT("'Monthly Resource Report'!"&amp;'Wilson Validation'!$G$1047950&amp;":"&amp;'Wilson Validation'!$G$1047951),'Wilson Validation'!I$1047952,FALSE))</f>
        <v>5.9828834849149991E-2</v>
      </c>
      <c r="J144" s="318">
        <f ca="1">+IF(ISERROR(HLOOKUP($B144,INDIRECT("'Monthly Resource Report'!"&amp;'Wilson Validation'!$G$1047950&amp;":"&amp;'Wilson Validation'!$G$1047951),'Wilson Validation'!J$1047952,FALSE)),0,HLOOKUP($B144,INDIRECT("'Monthly Resource Report'!"&amp;'Wilson Validation'!$G$1047950&amp;":"&amp;'Wilson Validation'!$G$1047951),'Wilson Validation'!J$1047952,FALSE))</f>
        <v>0.53138636299952535</v>
      </c>
    </row>
    <row r="145" spans="2:10" s="461" customFormat="1">
      <c r="B145" s="301">
        <v>45597</v>
      </c>
      <c r="C145" s="294">
        <v>417</v>
      </c>
      <c r="D145" s="297">
        <v>3.8595610167907921</v>
      </c>
      <c r="E145" s="299">
        <v>0.06</v>
      </c>
      <c r="F145" s="295">
        <v>0.53</v>
      </c>
      <c r="G145" s="640">
        <f ca="1">+IF(ISERROR(HLOOKUP($B145,INDIRECT("'Monthly Resource Report'!"&amp;'Wilson Validation'!$G$1047950&amp;":"&amp;'Wilson Validation'!$G$1047951),'Wilson Validation'!G$1047952,FALSE)),0,HLOOKUP($B145,INDIRECT("'Monthly Resource Report'!"&amp;'Wilson Validation'!$G$1047950&amp;":"&amp;'Wilson Validation'!$G$1047951),'Wilson Validation'!G$1047952,FALSE))</f>
        <v>417</v>
      </c>
      <c r="H145" s="297">
        <f ca="1">+IF(ISERROR(HLOOKUP($B145,INDIRECT("'Monthly Resource Report'!"&amp;'Wilson Validation'!$G$1047950&amp;":"&amp;'Wilson Validation'!$G$1047951),'Wilson Validation'!H$1047952,FALSE)),0,HLOOKUP($B145,INDIRECT("'Monthly Resource Report'!"&amp;'Wilson Validation'!$G$1047950&amp;":"&amp;'Wilson Validation'!$G$1047951),'Wilson Validation'!H$1047952,FALSE))</f>
        <v>3.8600028844800907</v>
      </c>
      <c r="I145" s="317">
        <f ca="1">+IF(ISERROR(HLOOKUP($B145,INDIRECT("'Monthly Resource Report'!"&amp;'Wilson Validation'!$G$1047950&amp;":"&amp;'Wilson Validation'!$G$1047951),'Wilson Validation'!I$1047952,FALSE)),0,HLOOKUP($B145,INDIRECT("'Monthly Resource Report'!"&amp;'Wilson Validation'!$G$1047950&amp;":"&amp;'Wilson Validation'!$G$1047951),'Wilson Validation'!I$1047952,FALSE))</f>
        <v>5.9897942629673927E-2</v>
      </c>
      <c r="J145" s="318">
        <f ca="1">+IF(ISERROR(HLOOKUP($B145,INDIRECT("'Monthly Resource Report'!"&amp;'Wilson Validation'!$G$1047950&amp;":"&amp;'Wilson Validation'!$G$1047951),'Wilson Validation'!J$1047952,FALSE)),0,HLOOKUP($B145,INDIRECT("'Monthly Resource Report'!"&amp;'Wilson Validation'!$G$1047950&amp;":"&amp;'Wilson Validation'!$G$1047951),'Wilson Validation'!J$1047952,FALSE))</f>
        <v>0.53077427349086737</v>
      </c>
    </row>
    <row r="146" spans="2:10" s="461" customFormat="1">
      <c r="B146" s="301">
        <v>45627</v>
      </c>
      <c r="C146" s="294">
        <v>417</v>
      </c>
      <c r="D146" s="297">
        <v>3.8595610167907921</v>
      </c>
      <c r="E146" s="299">
        <v>0.06</v>
      </c>
      <c r="F146" s="295">
        <v>0.53</v>
      </c>
      <c r="G146" s="640">
        <f ca="1">+IF(ISERROR(HLOOKUP($B146,INDIRECT("'Monthly Resource Report'!"&amp;'Wilson Validation'!$G$1047950&amp;":"&amp;'Wilson Validation'!$G$1047951),'Wilson Validation'!G$1047952,FALSE)),0,HLOOKUP($B146,INDIRECT("'Monthly Resource Report'!"&amp;'Wilson Validation'!$G$1047950&amp;":"&amp;'Wilson Validation'!$G$1047951),'Wilson Validation'!G$1047952,FALSE))</f>
        <v>417</v>
      </c>
      <c r="H146" s="297">
        <f ca="1">+IF(ISERROR(HLOOKUP($B146,INDIRECT("'Monthly Resource Report'!"&amp;'Wilson Validation'!$G$1047950&amp;":"&amp;'Wilson Validation'!$G$1047951),'Wilson Validation'!H$1047952,FALSE)),0,HLOOKUP($B146,INDIRECT("'Monthly Resource Report'!"&amp;'Wilson Validation'!$G$1047950&amp;":"&amp;'Wilson Validation'!$G$1047951),'Wilson Validation'!H$1047952,FALSE))</f>
        <v>3.8600035924717906</v>
      </c>
      <c r="I146" s="317">
        <f ca="1">+IF(ISERROR(HLOOKUP($B146,INDIRECT("'Monthly Resource Report'!"&amp;'Wilson Validation'!$G$1047950&amp;":"&amp;'Wilson Validation'!$G$1047951),'Wilson Validation'!I$1047952,FALSE)),0,HLOOKUP($B146,INDIRECT("'Monthly Resource Report'!"&amp;'Wilson Validation'!$G$1047950&amp;":"&amp;'Wilson Validation'!$G$1047951),'Wilson Validation'!I$1047952,FALSE))</f>
        <v>5.9923083150571335E-2</v>
      </c>
      <c r="J146" s="318">
        <f ca="1">+IF(ISERROR(HLOOKUP($B146,INDIRECT("'Monthly Resource Report'!"&amp;'Wilson Validation'!$G$1047950&amp;":"&amp;'Wilson Validation'!$G$1047951),'Wilson Validation'!J$1047952,FALSE)),0,HLOOKUP($B146,INDIRECT("'Monthly Resource Report'!"&amp;'Wilson Validation'!$G$1047950&amp;":"&amp;'Wilson Validation'!$G$1047951),'Wilson Validation'!J$1047952,FALSE))</f>
        <v>0.530743603289481</v>
      </c>
    </row>
    <row r="147" spans="2:10" s="461" customFormat="1">
      <c r="B147" s="301">
        <v>45658</v>
      </c>
      <c r="C147" s="294">
        <v>417</v>
      </c>
      <c r="D147" s="297">
        <v>3.965698944752539</v>
      </c>
      <c r="E147" s="299">
        <v>0.06</v>
      </c>
      <c r="F147" s="295">
        <v>0.53</v>
      </c>
      <c r="G147" s="640">
        <f ca="1">+IF(ISERROR(HLOOKUP($B147,INDIRECT("'Monthly Resource Report'!"&amp;'Wilson Validation'!$G$1047950&amp;":"&amp;'Wilson Validation'!$G$1047951),'Wilson Validation'!G$1047952,FALSE)),0,HLOOKUP($B147,INDIRECT("'Monthly Resource Report'!"&amp;'Wilson Validation'!$G$1047950&amp;":"&amp;'Wilson Validation'!$G$1047951),'Wilson Validation'!G$1047952,FALSE))</f>
        <v>417</v>
      </c>
      <c r="H147" s="297">
        <f ca="1">+IF(ISERROR(HLOOKUP($B147,INDIRECT("'Monthly Resource Report'!"&amp;'Wilson Validation'!$G$1047950&amp;":"&amp;'Wilson Validation'!$G$1047951),'Wilson Validation'!H$1047952,FALSE)),0,HLOOKUP($B147,INDIRECT("'Monthly Resource Report'!"&amp;'Wilson Validation'!$G$1047950&amp;":"&amp;'Wilson Validation'!$G$1047951),'Wilson Validation'!H$1047952,FALSE))</f>
        <v>3.966004044204845</v>
      </c>
      <c r="I147" s="317">
        <f ca="1">+IF(ISERROR(HLOOKUP($B147,INDIRECT("'Monthly Resource Report'!"&amp;'Wilson Validation'!$G$1047950&amp;":"&amp;'Wilson Validation'!$G$1047951),'Wilson Validation'!I$1047952,FALSE)),0,HLOOKUP($B147,INDIRECT("'Monthly Resource Report'!"&amp;'Wilson Validation'!$G$1047950&amp;":"&amp;'Wilson Validation'!$G$1047951),'Wilson Validation'!I$1047952,FALSE))</f>
        <v>5.9916422790249182E-2</v>
      </c>
      <c r="J147" s="318">
        <f ca="1">+IF(ISERROR(HLOOKUP($B147,INDIRECT("'Monthly Resource Report'!"&amp;'Wilson Validation'!$G$1047950&amp;":"&amp;'Wilson Validation'!$G$1047951),'Wilson Validation'!J$1047952,FALSE)),0,HLOOKUP($B147,INDIRECT("'Monthly Resource Report'!"&amp;'Wilson Validation'!$G$1047950&amp;":"&amp;'Wilson Validation'!$G$1047951),'Wilson Validation'!J$1047952,FALSE))</f>
        <v>0.53074303603051909</v>
      </c>
    </row>
    <row r="148" spans="2:10" s="461" customFormat="1">
      <c r="B148" s="301">
        <v>45689</v>
      </c>
      <c r="C148" s="294">
        <v>417</v>
      </c>
      <c r="D148" s="297">
        <v>3.965698944752539</v>
      </c>
      <c r="E148" s="299">
        <v>0.06</v>
      </c>
      <c r="F148" s="295">
        <v>0.53</v>
      </c>
      <c r="G148" s="640">
        <f ca="1">+IF(ISERROR(HLOOKUP($B148,INDIRECT("'Monthly Resource Report'!"&amp;'Wilson Validation'!$G$1047950&amp;":"&amp;'Wilson Validation'!$G$1047951),'Wilson Validation'!G$1047952,FALSE)),0,HLOOKUP($B148,INDIRECT("'Monthly Resource Report'!"&amp;'Wilson Validation'!$G$1047950&amp;":"&amp;'Wilson Validation'!$G$1047951),'Wilson Validation'!G$1047952,FALSE))</f>
        <v>417</v>
      </c>
      <c r="H148" s="297">
        <f ca="1">+IF(ISERROR(HLOOKUP($B148,INDIRECT("'Monthly Resource Report'!"&amp;'Wilson Validation'!$G$1047950&amp;":"&amp;'Wilson Validation'!$G$1047951),'Wilson Validation'!H$1047952,FALSE)),0,HLOOKUP($B148,INDIRECT("'Monthly Resource Report'!"&amp;'Wilson Validation'!$G$1047950&amp;":"&amp;'Wilson Validation'!$G$1047951),'Wilson Validation'!H$1047952,FALSE))</f>
        <v>3.96600430682967</v>
      </c>
      <c r="I148" s="317">
        <f ca="1">+IF(ISERROR(HLOOKUP($B148,INDIRECT("'Monthly Resource Report'!"&amp;'Wilson Validation'!$G$1047950&amp;":"&amp;'Wilson Validation'!$G$1047951),'Wilson Validation'!I$1047952,FALSE)),0,HLOOKUP($B148,INDIRECT("'Monthly Resource Report'!"&amp;'Wilson Validation'!$G$1047950&amp;":"&amp;'Wilson Validation'!$G$1047951),'Wilson Validation'!I$1047952,FALSE))</f>
        <v>5.9919363491441405E-2</v>
      </c>
      <c r="J148" s="318">
        <f ca="1">+IF(ISERROR(HLOOKUP($B148,INDIRECT("'Monthly Resource Report'!"&amp;'Wilson Validation'!$G$1047950&amp;":"&amp;'Wilson Validation'!$G$1047951),'Wilson Validation'!J$1047952,FALSE)),0,HLOOKUP($B148,INDIRECT("'Monthly Resource Report'!"&amp;'Wilson Validation'!$G$1047950&amp;":"&amp;'Wilson Validation'!$G$1047951),'Wilson Validation'!J$1047952,FALSE))</f>
        <v>0.5304106302639654</v>
      </c>
    </row>
    <row r="149" spans="2:10" s="461" customFormat="1">
      <c r="B149" s="301">
        <v>45717</v>
      </c>
      <c r="C149" s="294">
        <v>417</v>
      </c>
      <c r="D149" s="297">
        <v>3.965698944752539</v>
      </c>
      <c r="E149" s="299">
        <v>0.06</v>
      </c>
      <c r="F149" s="295">
        <v>0.53</v>
      </c>
      <c r="G149" s="640">
        <f ca="1">+IF(ISERROR(HLOOKUP($B149,INDIRECT("'Monthly Resource Report'!"&amp;'Wilson Validation'!$G$1047950&amp;":"&amp;'Wilson Validation'!$G$1047951),'Wilson Validation'!G$1047952,FALSE)),0,HLOOKUP($B149,INDIRECT("'Monthly Resource Report'!"&amp;'Wilson Validation'!$G$1047950&amp;":"&amp;'Wilson Validation'!$G$1047951),'Wilson Validation'!G$1047952,FALSE))</f>
        <v>417</v>
      </c>
      <c r="H149" s="297">
        <f ca="1">+IF(ISERROR(HLOOKUP($B149,INDIRECT("'Monthly Resource Report'!"&amp;'Wilson Validation'!$G$1047950&amp;":"&amp;'Wilson Validation'!$G$1047951),'Wilson Validation'!H$1047952,FALSE)),0,HLOOKUP($B149,INDIRECT("'Monthly Resource Report'!"&amp;'Wilson Validation'!$G$1047950&amp;":"&amp;'Wilson Validation'!$G$1047951),'Wilson Validation'!H$1047952,FALSE))</f>
        <v>3.9660047645645653</v>
      </c>
      <c r="I149" s="317">
        <f ca="1">+IF(ISERROR(HLOOKUP($B149,INDIRECT("'Monthly Resource Report'!"&amp;'Wilson Validation'!$G$1047950&amp;":"&amp;'Wilson Validation'!$G$1047951),'Wilson Validation'!I$1047952,FALSE)),0,HLOOKUP($B149,INDIRECT("'Monthly Resource Report'!"&amp;'Wilson Validation'!$G$1047950&amp;":"&amp;'Wilson Validation'!$G$1047951),'Wilson Validation'!I$1047952,FALSE))</f>
        <v>5.9913066646712955E-2</v>
      </c>
      <c r="J149" s="318">
        <f ca="1">+IF(ISERROR(HLOOKUP($B149,INDIRECT("'Monthly Resource Report'!"&amp;'Wilson Validation'!$G$1047950&amp;":"&amp;'Wilson Validation'!$G$1047951),'Wilson Validation'!J$1047952,FALSE)),0,HLOOKUP($B149,INDIRECT("'Monthly Resource Report'!"&amp;'Wilson Validation'!$G$1047950&amp;":"&amp;'Wilson Validation'!$G$1047951),'Wilson Validation'!J$1047952,FALSE))</f>
        <v>0.53111492240655689</v>
      </c>
    </row>
    <row r="150" spans="2:10" s="461" customFormat="1">
      <c r="B150" s="301">
        <v>45748</v>
      </c>
      <c r="C150" s="294">
        <v>417</v>
      </c>
      <c r="D150" s="297">
        <v>3.965698944752539</v>
      </c>
      <c r="E150" s="299">
        <v>0.06</v>
      </c>
      <c r="F150" s="295">
        <v>0.53</v>
      </c>
      <c r="G150" s="640">
        <f ca="1">+IF(ISERROR(HLOOKUP($B150,INDIRECT("'Monthly Resource Report'!"&amp;'Wilson Validation'!$G$1047950&amp;":"&amp;'Wilson Validation'!$G$1047951),'Wilson Validation'!G$1047952,FALSE)),0,HLOOKUP($B150,INDIRECT("'Monthly Resource Report'!"&amp;'Wilson Validation'!$G$1047950&amp;":"&amp;'Wilson Validation'!$G$1047951),'Wilson Validation'!G$1047952,FALSE))</f>
        <v>417</v>
      </c>
      <c r="H150" s="297">
        <f ca="1">+IF(ISERROR(HLOOKUP($B150,INDIRECT("'Monthly Resource Report'!"&amp;'Wilson Validation'!$G$1047950&amp;":"&amp;'Wilson Validation'!$G$1047951),'Wilson Validation'!H$1047952,FALSE)),0,HLOOKUP($B150,INDIRECT("'Monthly Resource Report'!"&amp;'Wilson Validation'!$G$1047950&amp;":"&amp;'Wilson Validation'!$G$1047951),'Wilson Validation'!H$1047952,FALSE))</f>
        <v>3.9660041324829636</v>
      </c>
      <c r="I150" s="317">
        <f ca="1">+IF(ISERROR(HLOOKUP($B150,INDIRECT("'Monthly Resource Report'!"&amp;'Wilson Validation'!$G$1047950&amp;":"&amp;'Wilson Validation'!$G$1047951),'Wilson Validation'!I$1047952,FALSE)),0,HLOOKUP($B150,INDIRECT("'Monthly Resource Report'!"&amp;'Wilson Validation'!$G$1047950&amp;":"&amp;'Wilson Validation'!$G$1047951),'Wilson Validation'!I$1047952,FALSE))</f>
        <v>5.9790768165394033E-2</v>
      </c>
      <c r="J150" s="318">
        <f ca="1">+IF(ISERROR(HLOOKUP($B150,INDIRECT("'Monthly Resource Report'!"&amp;'Wilson Validation'!$G$1047950&amp;":"&amp;'Wilson Validation'!$G$1047951),'Wilson Validation'!J$1047952,FALSE)),0,HLOOKUP($B150,INDIRECT("'Monthly Resource Report'!"&amp;'Wilson Validation'!$G$1047950&amp;":"&amp;'Wilson Validation'!$G$1047951),'Wilson Validation'!J$1047952,FALSE))</f>
        <v>0.53078221502942202</v>
      </c>
    </row>
    <row r="151" spans="2:10" s="461" customFormat="1">
      <c r="B151" s="301">
        <v>45778</v>
      </c>
      <c r="C151" s="294">
        <v>417</v>
      </c>
      <c r="D151" s="297">
        <v>3.965698944752539</v>
      </c>
      <c r="E151" s="299">
        <v>0.06</v>
      </c>
      <c r="F151" s="295">
        <v>0.53</v>
      </c>
      <c r="G151" s="640">
        <f ca="1">+IF(ISERROR(HLOOKUP($B151,INDIRECT("'Monthly Resource Report'!"&amp;'Wilson Validation'!$G$1047950&amp;":"&amp;'Wilson Validation'!$G$1047951),'Wilson Validation'!G$1047952,FALSE)),0,HLOOKUP($B151,INDIRECT("'Monthly Resource Report'!"&amp;'Wilson Validation'!$G$1047950&amp;":"&amp;'Wilson Validation'!$G$1047951),'Wilson Validation'!G$1047952,FALSE))</f>
        <v>417</v>
      </c>
      <c r="H151" s="297">
        <f ca="1">+IF(ISERROR(HLOOKUP($B151,INDIRECT("'Monthly Resource Report'!"&amp;'Wilson Validation'!$G$1047950&amp;":"&amp;'Wilson Validation'!$G$1047951),'Wilson Validation'!H$1047952,FALSE)),0,HLOOKUP($B151,INDIRECT("'Monthly Resource Report'!"&amp;'Wilson Validation'!$G$1047950&amp;":"&amp;'Wilson Validation'!$G$1047951),'Wilson Validation'!H$1047952,FALSE))</f>
        <v>3.9660037932164043</v>
      </c>
      <c r="I151" s="317">
        <f ca="1">+IF(ISERROR(HLOOKUP($B151,INDIRECT("'Monthly Resource Report'!"&amp;'Wilson Validation'!$G$1047950&amp;":"&amp;'Wilson Validation'!$G$1047951),'Wilson Validation'!I$1047952,FALSE)),0,HLOOKUP($B151,INDIRECT("'Monthly Resource Report'!"&amp;'Wilson Validation'!$G$1047950&amp;":"&amp;'Wilson Validation'!$G$1047951),'Wilson Validation'!I$1047952,FALSE))</f>
        <v>5.9758578329817416E-2</v>
      </c>
      <c r="J151" s="318">
        <f ca="1">+IF(ISERROR(HLOOKUP($B151,INDIRECT("'Monthly Resource Report'!"&amp;'Wilson Validation'!$G$1047950&amp;":"&amp;'Wilson Validation'!$G$1047951),'Wilson Validation'!J$1047952,FALSE)),0,HLOOKUP($B151,INDIRECT("'Monthly Resource Report'!"&amp;'Wilson Validation'!$G$1047950&amp;":"&amp;'Wilson Validation'!$G$1047951),'Wilson Validation'!J$1047952,FALSE))</f>
        <v>0.5307596995912045</v>
      </c>
    </row>
    <row r="152" spans="2:10" s="461" customFormat="1">
      <c r="B152" s="301">
        <v>45809</v>
      </c>
      <c r="C152" s="294">
        <v>417</v>
      </c>
      <c r="D152" s="297">
        <v>3.965698944752539</v>
      </c>
      <c r="E152" s="299">
        <v>0.06</v>
      </c>
      <c r="F152" s="295">
        <v>0.53</v>
      </c>
      <c r="G152" s="640">
        <f ca="1">+IF(ISERROR(HLOOKUP($B152,INDIRECT("'Monthly Resource Report'!"&amp;'Wilson Validation'!$G$1047950&amp;":"&amp;'Wilson Validation'!$G$1047951),'Wilson Validation'!G$1047952,FALSE)),0,HLOOKUP($B152,INDIRECT("'Monthly Resource Report'!"&amp;'Wilson Validation'!$G$1047950&amp;":"&amp;'Wilson Validation'!$G$1047951),'Wilson Validation'!G$1047952,FALSE))</f>
        <v>417</v>
      </c>
      <c r="H152" s="297">
        <f ca="1">+IF(ISERROR(HLOOKUP($B152,INDIRECT("'Monthly Resource Report'!"&amp;'Wilson Validation'!$G$1047950&amp;":"&amp;'Wilson Validation'!$G$1047951),'Wilson Validation'!H$1047952,FALSE)),0,HLOOKUP($B152,INDIRECT("'Monthly Resource Report'!"&amp;'Wilson Validation'!$G$1047950&amp;":"&amp;'Wilson Validation'!$G$1047951),'Wilson Validation'!H$1047952,FALSE))</f>
        <v>3.9660043377834397</v>
      </c>
      <c r="I152" s="317">
        <f ca="1">+IF(ISERROR(HLOOKUP($B152,INDIRECT("'Monthly Resource Report'!"&amp;'Wilson Validation'!$G$1047950&amp;":"&amp;'Wilson Validation'!$G$1047951),'Wilson Validation'!I$1047952,FALSE)),0,HLOOKUP($B152,INDIRECT("'Monthly Resource Report'!"&amp;'Wilson Validation'!$G$1047950&amp;":"&amp;'Wilson Validation'!$G$1047951),'Wilson Validation'!I$1047952,FALSE))</f>
        <v>5.9735770219289677E-2</v>
      </c>
      <c r="J152" s="318">
        <f ca="1">+IF(ISERROR(HLOOKUP($B152,INDIRECT("'Monthly Resource Report'!"&amp;'Wilson Validation'!$G$1047950&amp;":"&amp;'Wilson Validation'!$G$1047951),'Wilson Validation'!J$1047952,FALSE)),0,HLOOKUP($B152,INDIRECT("'Monthly Resource Report'!"&amp;'Wilson Validation'!$G$1047950&amp;":"&amp;'Wilson Validation'!$G$1047951),'Wilson Validation'!J$1047952,FALSE))</f>
        <v>0.53039372513317773</v>
      </c>
    </row>
    <row r="153" spans="2:10" s="461" customFormat="1">
      <c r="B153" s="301">
        <v>45839</v>
      </c>
      <c r="C153" s="294">
        <v>417</v>
      </c>
      <c r="D153" s="297">
        <v>3.965698944752539</v>
      </c>
      <c r="E153" s="299">
        <v>0.06</v>
      </c>
      <c r="F153" s="295">
        <v>0.53</v>
      </c>
      <c r="G153" s="640">
        <f ca="1">+IF(ISERROR(HLOOKUP($B153,INDIRECT("'Monthly Resource Report'!"&amp;'Wilson Validation'!$G$1047950&amp;":"&amp;'Wilson Validation'!$G$1047951),'Wilson Validation'!G$1047952,FALSE)),0,HLOOKUP($B153,INDIRECT("'Monthly Resource Report'!"&amp;'Wilson Validation'!$G$1047950&amp;":"&amp;'Wilson Validation'!$G$1047951),'Wilson Validation'!G$1047952,FALSE))</f>
        <v>417</v>
      </c>
      <c r="H153" s="297">
        <f ca="1">+IF(ISERROR(HLOOKUP($B153,INDIRECT("'Monthly Resource Report'!"&amp;'Wilson Validation'!$G$1047950&amp;":"&amp;'Wilson Validation'!$G$1047951),'Wilson Validation'!H$1047952,FALSE)),0,HLOOKUP($B153,INDIRECT("'Monthly Resource Report'!"&amp;'Wilson Validation'!$G$1047950&amp;":"&amp;'Wilson Validation'!$G$1047951),'Wilson Validation'!H$1047952,FALSE))</f>
        <v>3.966003498180966</v>
      </c>
      <c r="I153" s="317">
        <f ca="1">+IF(ISERROR(HLOOKUP($B153,INDIRECT("'Monthly Resource Report'!"&amp;'Wilson Validation'!$G$1047950&amp;":"&amp;'Wilson Validation'!$G$1047951),'Wilson Validation'!I$1047952,FALSE)),0,HLOOKUP($B153,INDIRECT("'Monthly Resource Report'!"&amp;'Wilson Validation'!$G$1047950&amp;":"&amp;'Wilson Validation'!$G$1047951),'Wilson Validation'!I$1047952,FALSE))</f>
        <v>5.9748847572678156E-2</v>
      </c>
      <c r="J153" s="318">
        <f ca="1">+IF(ISERROR(HLOOKUP($B153,INDIRECT("'Monthly Resource Report'!"&amp;'Wilson Validation'!$G$1047950&amp;":"&amp;'Wilson Validation'!$G$1047951),'Wilson Validation'!J$1047952,FALSE)),0,HLOOKUP($B153,INDIRECT("'Monthly Resource Report'!"&amp;'Wilson Validation'!$G$1047950&amp;":"&amp;'Wilson Validation'!$G$1047951),'Wilson Validation'!J$1047952,FALSE))</f>
        <v>0.53037897403907919</v>
      </c>
    </row>
    <row r="154" spans="2:10" s="461" customFormat="1">
      <c r="B154" s="301">
        <v>45870</v>
      </c>
      <c r="C154" s="294">
        <v>417</v>
      </c>
      <c r="D154" s="297">
        <v>3.965698944752539</v>
      </c>
      <c r="E154" s="299">
        <v>0.06</v>
      </c>
      <c r="F154" s="295">
        <v>0.53</v>
      </c>
      <c r="G154" s="640">
        <f ca="1">+IF(ISERROR(HLOOKUP($B154,INDIRECT("'Monthly Resource Report'!"&amp;'Wilson Validation'!$G$1047950&amp;":"&amp;'Wilson Validation'!$G$1047951),'Wilson Validation'!G$1047952,FALSE)),0,HLOOKUP($B154,INDIRECT("'Monthly Resource Report'!"&amp;'Wilson Validation'!$G$1047950&amp;":"&amp;'Wilson Validation'!$G$1047951),'Wilson Validation'!G$1047952,FALSE))</f>
        <v>417</v>
      </c>
      <c r="H154" s="297">
        <f ca="1">+IF(ISERROR(HLOOKUP($B154,INDIRECT("'Monthly Resource Report'!"&amp;'Wilson Validation'!$G$1047950&amp;":"&amp;'Wilson Validation'!$G$1047951),'Wilson Validation'!H$1047952,FALSE)),0,HLOOKUP($B154,INDIRECT("'Monthly Resource Report'!"&amp;'Wilson Validation'!$G$1047950&amp;":"&amp;'Wilson Validation'!$G$1047951),'Wilson Validation'!H$1047952,FALSE))</f>
        <v>3.9660037749067714</v>
      </c>
      <c r="I154" s="317">
        <f ca="1">+IF(ISERROR(HLOOKUP($B154,INDIRECT("'Monthly Resource Report'!"&amp;'Wilson Validation'!$G$1047950&amp;":"&amp;'Wilson Validation'!$G$1047951),'Wilson Validation'!I$1047952,FALSE)),0,HLOOKUP($B154,INDIRECT("'Monthly Resource Report'!"&amp;'Wilson Validation'!$G$1047950&amp;":"&amp;'Wilson Validation'!$G$1047951),'Wilson Validation'!I$1047952,FALSE))</f>
        <v>5.9795785683394838E-2</v>
      </c>
      <c r="J154" s="318">
        <f ca="1">+IF(ISERROR(HLOOKUP($B154,INDIRECT("'Monthly Resource Report'!"&amp;'Wilson Validation'!$G$1047950&amp;":"&amp;'Wilson Validation'!$G$1047951),'Wilson Validation'!J$1047952,FALSE)),0,HLOOKUP($B154,INDIRECT("'Monthly Resource Report'!"&amp;'Wilson Validation'!$G$1047950&amp;":"&amp;'Wilson Validation'!$G$1047951),'Wilson Validation'!J$1047952,FALSE))</f>
        <v>0.53075438584195422</v>
      </c>
    </row>
    <row r="155" spans="2:10" s="461" customFormat="1">
      <c r="B155" s="301">
        <v>45901</v>
      </c>
      <c r="C155" s="294">
        <v>417</v>
      </c>
      <c r="D155" s="297">
        <v>3.965698944752539</v>
      </c>
      <c r="E155" s="299">
        <v>0.06</v>
      </c>
      <c r="F155" s="295">
        <v>0.53</v>
      </c>
      <c r="G155" s="640">
        <f ca="1">+IF(ISERROR(HLOOKUP($B155,INDIRECT("'Monthly Resource Report'!"&amp;'Wilson Validation'!$G$1047950&amp;":"&amp;'Wilson Validation'!$G$1047951),'Wilson Validation'!G$1047952,FALSE)),0,HLOOKUP($B155,INDIRECT("'Monthly Resource Report'!"&amp;'Wilson Validation'!$G$1047950&amp;":"&amp;'Wilson Validation'!$G$1047951),'Wilson Validation'!G$1047952,FALSE))</f>
        <v>417</v>
      </c>
      <c r="H155" s="297">
        <f ca="1">+IF(ISERROR(HLOOKUP($B155,INDIRECT("'Monthly Resource Report'!"&amp;'Wilson Validation'!$G$1047950&amp;":"&amp;'Wilson Validation'!$G$1047951),'Wilson Validation'!H$1047952,FALSE)),0,HLOOKUP($B155,INDIRECT("'Monthly Resource Report'!"&amp;'Wilson Validation'!$G$1047950&amp;":"&amp;'Wilson Validation'!$G$1047951),'Wilson Validation'!H$1047952,FALSE))</f>
        <v>3.9660037963522141</v>
      </c>
      <c r="I155" s="317">
        <f ca="1">+IF(ISERROR(HLOOKUP($B155,INDIRECT("'Monthly Resource Report'!"&amp;'Wilson Validation'!$G$1047950&amp;":"&amp;'Wilson Validation'!$G$1047951),'Wilson Validation'!I$1047952,FALSE)),0,HLOOKUP($B155,INDIRECT("'Monthly Resource Report'!"&amp;'Wilson Validation'!$G$1047950&amp;":"&amp;'Wilson Validation'!$G$1047951),'Wilson Validation'!I$1047952,FALSE))</f>
        <v>5.9689351133381731E-2</v>
      </c>
      <c r="J155" s="318">
        <f ca="1">+IF(ISERROR(HLOOKUP($B155,INDIRECT("'Monthly Resource Report'!"&amp;'Wilson Validation'!$G$1047950&amp;":"&amp;'Wilson Validation'!$G$1047951),'Wilson Validation'!J$1047952,FALSE)),0,HLOOKUP($B155,INDIRECT("'Monthly Resource Report'!"&amp;'Wilson Validation'!$G$1047950&amp;":"&amp;'Wilson Validation'!$G$1047951),'Wilson Validation'!J$1047952,FALSE))</f>
        <v>0.53039754048607146</v>
      </c>
    </row>
    <row r="156" spans="2:10" s="461" customFormat="1">
      <c r="B156" s="301">
        <v>45931</v>
      </c>
      <c r="C156" s="294">
        <v>417</v>
      </c>
      <c r="D156" s="297">
        <v>3.965698944752539</v>
      </c>
      <c r="E156" s="299">
        <v>0.06</v>
      </c>
      <c r="F156" s="295">
        <v>0.53</v>
      </c>
      <c r="G156" s="640">
        <f ca="1">+IF(ISERROR(HLOOKUP($B156,INDIRECT("'Monthly Resource Report'!"&amp;'Wilson Validation'!$G$1047950&amp;":"&amp;'Wilson Validation'!$G$1047951),'Wilson Validation'!G$1047952,FALSE)),0,HLOOKUP($B156,INDIRECT("'Monthly Resource Report'!"&amp;'Wilson Validation'!$G$1047950&amp;":"&amp;'Wilson Validation'!$G$1047951),'Wilson Validation'!G$1047952,FALSE))</f>
        <v>417</v>
      </c>
      <c r="H156" s="297">
        <f ca="1">+IF(ISERROR(HLOOKUP($B156,INDIRECT("'Monthly Resource Report'!"&amp;'Wilson Validation'!$G$1047950&amp;":"&amp;'Wilson Validation'!$G$1047951),'Wilson Validation'!H$1047952,FALSE)),0,HLOOKUP($B156,INDIRECT("'Monthly Resource Report'!"&amp;'Wilson Validation'!$G$1047950&amp;":"&amp;'Wilson Validation'!$G$1047951),'Wilson Validation'!H$1047952,FALSE))</f>
        <v>3.9659971387696711</v>
      </c>
      <c r="I156" s="317">
        <f ca="1">+IF(ISERROR(HLOOKUP($B156,INDIRECT("'Monthly Resource Report'!"&amp;'Wilson Validation'!$G$1047950&amp;":"&amp;'Wilson Validation'!$G$1047951),'Wilson Validation'!I$1047952,FALSE)),0,HLOOKUP($B156,INDIRECT("'Monthly Resource Report'!"&amp;'Wilson Validation'!$G$1047950&amp;":"&amp;'Wilson Validation'!$G$1047951),'Wilson Validation'!I$1047952,FALSE))</f>
        <v>5.9746874904623E-2</v>
      </c>
      <c r="J156" s="318">
        <f ca="1">+IF(ISERROR(HLOOKUP($B156,INDIRECT("'Monthly Resource Report'!"&amp;'Wilson Validation'!$G$1047950&amp;":"&amp;'Wilson Validation'!$G$1047951),'Wilson Validation'!J$1047952,FALSE)),0,HLOOKUP($B156,INDIRECT("'Monthly Resource Report'!"&amp;'Wilson Validation'!$G$1047950&amp;":"&amp;'Wilson Validation'!$G$1047951),'Wilson Validation'!J$1047952,FALSE))</f>
        <v>0.53390679433013732</v>
      </c>
    </row>
    <row r="157" spans="2:10" s="461" customFormat="1">
      <c r="B157" s="301">
        <v>45962</v>
      </c>
      <c r="C157" s="294">
        <v>417</v>
      </c>
      <c r="D157" s="297">
        <v>3.965698944752539</v>
      </c>
      <c r="E157" s="299">
        <v>0.06</v>
      </c>
      <c r="F157" s="295">
        <v>0.53</v>
      </c>
      <c r="G157" s="640">
        <f ca="1">+IF(ISERROR(HLOOKUP($B157,INDIRECT("'Monthly Resource Report'!"&amp;'Wilson Validation'!$G$1047950&amp;":"&amp;'Wilson Validation'!$G$1047951),'Wilson Validation'!G$1047952,FALSE)),0,HLOOKUP($B157,INDIRECT("'Monthly Resource Report'!"&amp;'Wilson Validation'!$G$1047950&amp;":"&amp;'Wilson Validation'!$G$1047951),'Wilson Validation'!G$1047952,FALSE))</f>
        <v>417</v>
      </c>
      <c r="H157" s="297">
        <f ca="1">+IF(ISERROR(HLOOKUP($B157,INDIRECT("'Monthly Resource Report'!"&amp;'Wilson Validation'!$G$1047950&amp;":"&amp;'Wilson Validation'!$G$1047951),'Wilson Validation'!H$1047952,FALSE)),0,HLOOKUP($B157,INDIRECT("'Monthly Resource Report'!"&amp;'Wilson Validation'!$G$1047950&amp;":"&amp;'Wilson Validation'!$G$1047951),'Wilson Validation'!H$1047952,FALSE))</f>
        <v>3.9660039841391517</v>
      </c>
      <c r="I157" s="317">
        <f ca="1">+IF(ISERROR(HLOOKUP($B157,INDIRECT("'Monthly Resource Report'!"&amp;'Wilson Validation'!$G$1047950&amp;":"&amp;'Wilson Validation'!$G$1047951),'Wilson Validation'!I$1047952,FALSE)),0,HLOOKUP($B157,INDIRECT("'Monthly Resource Report'!"&amp;'Wilson Validation'!$G$1047950&amp;":"&amp;'Wilson Validation'!$G$1047951),'Wilson Validation'!I$1047952,FALSE))</f>
        <v>5.9829415274255553E-2</v>
      </c>
      <c r="J157" s="318">
        <f ca="1">+IF(ISERROR(HLOOKUP($B157,INDIRECT("'Monthly Resource Report'!"&amp;'Wilson Validation'!$G$1047950&amp;":"&amp;'Wilson Validation'!$G$1047951),'Wilson Validation'!J$1047952,FALSE)),0,HLOOKUP($B157,INDIRECT("'Monthly Resource Report'!"&amp;'Wilson Validation'!$G$1047950&amp;":"&amp;'Wilson Validation'!$G$1047951),'Wilson Validation'!J$1047952,FALSE))</f>
        <v>0.53367838424635961</v>
      </c>
    </row>
    <row r="158" spans="2:10" s="461" customFormat="1">
      <c r="B158" s="301">
        <v>45992</v>
      </c>
      <c r="C158" s="294">
        <v>417</v>
      </c>
      <c r="D158" s="297">
        <v>3.965698944752539</v>
      </c>
      <c r="E158" s="299">
        <v>0.06</v>
      </c>
      <c r="F158" s="295">
        <v>0.53</v>
      </c>
      <c r="G158" s="640">
        <f ca="1">+IF(ISERROR(HLOOKUP($B158,INDIRECT("'Monthly Resource Report'!"&amp;'Wilson Validation'!$G$1047950&amp;":"&amp;'Wilson Validation'!$G$1047951),'Wilson Validation'!G$1047952,FALSE)),0,HLOOKUP($B158,INDIRECT("'Monthly Resource Report'!"&amp;'Wilson Validation'!$G$1047950&amp;":"&amp;'Wilson Validation'!$G$1047951),'Wilson Validation'!G$1047952,FALSE))</f>
        <v>417</v>
      </c>
      <c r="H158" s="297">
        <f ca="1">+IF(ISERROR(HLOOKUP($B158,INDIRECT("'Monthly Resource Report'!"&amp;'Wilson Validation'!$G$1047950&amp;":"&amp;'Wilson Validation'!$G$1047951),'Wilson Validation'!H$1047952,FALSE)),0,HLOOKUP($B158,INDIRECT("'Monthly Resource Report'!"&amp;'Wilson Validation'!$G$1047950&amp;":"&amp;'Wilson Validation'!$G$1047951),'Wilson Validation'!H$1047952,FALSE))</f>
        <v>3.9660044172929561</v>
      </c>
      <c r="I158" s="317">
        <f ca="1">+IF(ISERROR(HLOOKUP($B158,INDIRECT("'Monthly Resource Report'!"&amp;'Wilson Validation'!$G$1047950&amp;":"&amp;'Wilson Validation'!$G$1047951),'Wilson Validation'!I$1047952,FALSE)),0,HLOOKUP($B158,INDIRECT("'Monthly Resource Report'!"&amp;'Wilson Validation'!$G$1047950&amp;":"&amp;'Wilson Validation'!$G$1047951),'Wilson Validation'!I$1047952,FALSE))</f>
        <v>5.986635957840919E-2</v>
      </c>
      <c r="J158" s="318">
        <f ca="1">+IF(ISERROR(HLOOKUP($B158,INDIRECT("'Monthly Resource Report'!"&amp;'Wilson Validation'!$G$1047950&amp;":"&amp;'Wilson Validation'!$G$1047951),'Wilson Validation'!J$1047952,FALSE)),0,HLOOKUP($B158,INDIRECT("'Monthly Resource Report'!"&amp;'Wilson Validation'!$G$1047950&amp;":"&amp;'Wilson Validation'!$G$1047951),'Wilson Validation'!J$1047952,FALSE))</f>
        <v>0.53075099877353704</v>
      </c>
    </row>
    <row r="159" spans="2:10" s="461" customFormat="1">
      <c r="B159" s="301">
        <v>46023</v>
      </c>
      <c r="C159" s="294">
        <v>417</v>
      </c>
      <c r="D159" s="297">
        <v>4.0759453754166595</v>
      </c>
      <c r="E159" s="299">
        <v>0.06</v>
      </c>
      <c r="F159" s="295">
        <v>0.53</v>
      </c>
      <c r="G159" s="640">
        <f ca="1">+IF(ISERROR(HLOOKUP($B159,INDIRECT("'Monthly Resource Report'!"&amp;'Wilson Validation'!$G$1047950&amp;":"&amp;'Wilson Validation'!$G$1047951),'Wilson Validation'!G$1047952,FALSE)),0,HLOOKUP($B159,INDIRECT("'Monthly Resource Report'!"&amp;'Wilson Validation'!$G$1047950&amp;":"&amp;'Wilson Validation'!$G$1047951),'Wilson Validation'!G$1047952,FALSE))</f>
        <v>417</v>
      </c>
      <c r="H159" s="297">
        <f ca="1">+IF(ISERROR(HLOOKUP($B159,INDIRECT("'Monthly Resource Report'!"&amp;'Wilson Validation'!$G$1047950&amp;":"&amp;'Wilson Validation'!$G$1047951),'Wilson Validation'!H$1047952,FALSE)),0,HLOOKUP($B159,INDIRECT("'Monthly Resource Report'!"&amp;'Wilson Validation'!$G$1047950&amp;":"&amp;'Wilson Validation'!$G$1047951),'Wilson Validation'!H$1047952,FALSE))</f>
        <v>4.0759971032233953</v>
      </c>
      <c r="I159" s="317">
        <f ca="1">+IF(ISERROR(HLOOKUP($B159,INDIRECT("'Monthly Resource Report'!"&amp;'Wilson Validation'!$G$1047950&amp;":"&amp;'Wilson Validation'!$G$1047951),'Wilson Validation'!I$1047952,FALSE)),0,HLOOKUP($B159,INDIRECT("'Monthly Resource Report'!"&amp;'Wilson Validation'!$G$1047950&amp;":"&amp;'Wilson Validation'!$G$1047951),'Wilson Validation'!I$1047952,FALSE))</f>
        <v>5.9840017821587342E-2</v>
      </c>
      <c r="J159" s="318">
        <f ca="1">+IF(ISERROR(HLOOKUP($B159,INDIRECT("'Monthly Resource Report'!"&amp;'Wilson Validation'!$G$1047950&amp;":"&amp;'Wilson Validation'!$G$1047951),'Wilson Validation'!J$1047952,FALSE)),0,HLOOKUP($B159,INDIRECT("'Monthly Resource Report'!"&amp;'Wilson Validation'!$G$1047950&amp;":"&amp;'Wilson Validation'!$G$1047951),'Wilson Validation'!J$1047952,FALSE))</f>
        <v>0.5307615608817482</v>
      </c>
    </row>
    <row r="160" spans="2:10" s="461" customFormat="1">
      <c r="B160" s="301">
        <v>46054</v>
      </c>
      <c r="C160" s="294">
        <v>417</v>
      </c>
      <c r="D160" s="297">
        <v>4.0759453754166595</v>
      </c>
      <c r="E160" s="299">
        <v>0.06</v>
      </c>
      <c r="F160" s="295">
        <v>0.53</v>
      </c>
      <c r="G160" s="640">
        <f ca="1">+IF(ISERROR(HLOOKUP($B160,INDIRECT("'Monthly Resource Report'!"&amp;'Wilson Validation'!$G$1047950&amp;":"&amp;'Wilson Validation'!$G$1047951),'Wilson Validation'!G$1047952,FALSE)),0,HLOOKUP($B160,INDIRECT("'Monthly Resource Report'!"&amp;'Wilson Validation'!$G$1047950&amp;":"&amp;'Wilson Validation'!$G$1047951),'Wilson Validation'!G$1047952,FALSE))</f>
        <v>417</v>
      </c>
      <c r="H160" s="297">
        <f ca="1">+IF(ISERROR(HLOOKUP($B160,INDIRECT("'Monthly Resource Report'!"&amp;'Wilson Validation'!$G$1047950&amp;":"&amp;'Wilson Validation'!$G$1047951),'Wilson Validation'!H$1047952,FALSE)),0,HLOOKUP($B160,INDIRECT("'Monthly Resource Report'!"&amp;'Wilson Validation'!$G$1047950&amp;":"&amp;'Wilson Validation'!$G$1047951),'Wilson Validation'!H$1047952,FALSE))</f>
        <v>4.0759966383755177</v>
      </c>
      <c r="I160" s="317">
        <f ca="1">+IF(ISERROR(HLOOKUP($B160,INDIRECT("'Monthly Resource Report'!"&amp;'Wilson Validation'!$G$1047950&amp;":"&amp;'Wilson Validation'!$G$1047951),'Wilson Validation'!I$1047952,FALSE)),0,HLOOKUP($B160,INDIRECT("'Monthly Resource Report'!"&amp;'Wilson Validation'!$G$1047950&amp;":"&amp;'Wilson Validation'!$G$1047951),'Wilson Validation'!I$1047952,FALSE))</f>
        <v>5.9867061838908553E-2</v>
      </c>
      <c r="J160" s="318">
        <f ca="1">+IF(ISERROR(HLOOKUP($B160,INDIRECT("'Monthly Resource Report'!"&amp;'Wilson Validation'!$G$1047950&amp;":"&amp;'Wilson Validation'!$G$1047951),'Wilson Validation'!J$1047952,FALSE)),0,HLOOKUP($B160,INDIRECT("'Monthly Resource Report'!"&amp;'Wilson Validation'!$G$1047950&amp;":"&amp;'Wilson Validation'!$G$1047951),'Wilson Validation'!J$1047952,FALSE))</f>
        <v>0.53084025924875666</v>
      </c>
    </row>
    <row r="161" spans="2:10" s="461" customFormat="1">
      <c r="B161" s="301">
        <v>46082</v>
      </c>
      <c r="C161" s="294">
        <v>417</v>
      </c>
      <c r="D161" s="297">
        <v>4.0759453754166595</v>
      </c>
      <c r="E161" s="299">
        <v>0.06</v>
      </c>
      <c r="F161" s="295">
        <v>0.53</v>
      </c>
      <c r="G161" s="640">
        <f ca="1">+IF(ISERROR(HLOOKUP($B161,INDIRECT("'Monthly Resource Report'!"&amp;'Wilson Validation'!$G$1047950&amp;":"&amp;'Wilson Validation'!$G$1047951),'Wilson Validation'!G$1047952,FALSE)),0,HLOOKUP($B161,INDIRECT("'Monthly Resource Report'!"&amp;'Wilson Validation'!$G$1047950&amp;":"&amp;'Wilson Validation'!$G$1047951),'Wilson Validation'!G$1047952,FALSE))</f>
        <v>417</v>
      </c>
      <c r="H161" s="297">
        <f ca="1">+IF(ISERROR(HLOOKUP($B161,INDIRECT("'Monthly Resource Report'!"&amp;'Wilson Validation'!$G$1047950&amp;":"&amp;'Wilson Validation'!$G$1047951),'Wilson Validation'!H$1047952,FALSE)),0,HLOOKUP($B161,INDIRECT("'Monthly Resource Report'!"&amp;'Wilson Validation'!$G$1047950&amp;":"&amp;'Wilson Validation'!$G$1047951),'Wilson Validation'!H$1047952,FALSE))</f>
        <v>4.0759971294941391</v>
      </c>
      <c r="I161" s="317">
        <f ca="1">+IF(ISERROR(HLOOKUP($B161,INDIRECT("'Monthly Resource Report'!"&amp;'Wilson Validation'!$G$1047950&amp;":"&amp;'Wilson Validation'!$G$1047951),'Wilson Validation'!I$1047952,FALSE)),0,HLOOKUP($B161,INDIRECT("'Monthly Resource Report'!"&amp;'Wilson Validation'!$G$1047950&amp;":"&amp;'Wilson Validation'!$G$1047951),'Wilson Validation'!I$1047952,FALSE))</f>
        <v>5.9856618714016201E-2</v>
      </c>
      <c r="J161" s="318">
        <f ca="1">+IF(ISERROR(HLOOKUP($B161,INDIRECT("'Monthly Resource Report'!"&amp;'Wilson Validation'!$G$1047950&amp;":"&amp;'Wilson Validation'!$G$1047951),'Wilson Validation'!J$1047952,FALSE)),0,HLOOKUP($B161,INDIRECT("'Monthly Resource Report'!"&amp;'Wilson Validation'!$G$1047950&amp;":"&amp;'Wilson Validation'!$G$1047951),'Wilson Validation'!J$1047952,FALSE))</f>
        <v>0.53075908677516193</v>
      </c>
    </row>
    <row r="162" spans="2:10" s="461" customFormat="1">
      <c r="B162" s="301">
        <v>46113</v>
      </c>
      <c r="C162" s="294">
        <v>417</v>
      </c>
      <c r="D162" s="297">
        <v>4.0759453754166595</v>
      </c>
      <c r="E162" s="299">
        <v>0.06</v>
      </c>
      <c r="F162" s="295">
        <v>0.53</v>
      </c>
      <c r="G162" s="640">
        <f ca="1">+IF(ISERROR(HLOOKUP($B162,INDIRECT("'Monthly Resource Report'!"&amp;'Wilson Validation'!$G$1047950&amp;":"&amp;'Wilson Validation'!$G$1047951),'Wilson Validation'!G$1047952,FALSE)),0,HLOOKUP($B162,INDIRECT("'Monthly Resource Report'!"&amp;'Wilson Validation'!$G$1047950&amp;":"&amp;'Wilson Validation'!$G$1047951),'Wilson Validation'!G$1047952,FALSE))</f>
        <v>417</v>
      </c>
      <c r="H162" s="297">
        <f ca="1">+IF(ISERROR(HLOOKUP($B162,INDIRECT("'Monthly Resource Report'!"&amp;'Wilson Validation'!$G$1047950&amp;":"&amp;'Wilson Validation'!$G$1047951),'Wilson Validation'!H$1047952,FALSE)),0,HLOOKUP($B162,INDIRECT("'Monthly Resource Report'!"&amp;'Wilson Validation'!$G$1047950&amp;":"&amp;'Wilson Validation'!$G$1047951),'Wilson Validation'!H$1047952,FALSE))</f>
        <v>4.0759973618008951</v>
      </c>
      <c r="I162" s="317">
        <f ca="1">+IF(ISERROR(HLOOKUP($B162,INDIRECT("'Monthly Resource Report'!"&amp;'Wilson Validation'!$G$1047950&amp;":"&amp;'Wilson Validation'!$G$1047951),'Wilson Validation'!I$1047952,FALSE)),0,HLOOKUP($B162,INDIRECT("'Monthly Resource Report'!"&amp;'Wilson Validation'!$G$1047950&amp;":"&amp;'Wilson Validation'!$G$1047951),'Wilson Validation'!I$1047952,FALSE))</f>
        <v>5.9739761049623787E-2</v>
      </c>
      <c r="J162" s="318">
        <f ca="1">+IF(ISERROR(HLOOKUP($B162,INDIRECT("'Monthly Resource Report'!"&amp;'Wilson Validation'!$G$1047950&amp;":"&amp;'Wilson Validation'!$G$1047951),'Wilson Validation'!J$1047952,FALSE)),0,HLOOKUP($B162,INDIRECT("'Monthly Resource Report'!"&amp;'Wilson Validation'!$G$1047950&amp;":"&amp;'Wilson Validation'!$G$1047951),'Wilson Validation'!J$1047952,FALSE))</f>
        <v>0.53079973874689523</v>
      </c>
    </row>
    <row r="163" spans="2:10" s="461" customFormat="1">
      <c r="B163" s="301">
        <v>46143</v>
      </c>
      <c r="C163" s="294">
        <v>417</v>
      </c>
      <c r="D163" s="297">
        <v>4.0759453754166595</v>
      </c>
      <c r="E163" s="299">
        <v>0.06</v>
      </c>
      <c r="F163" s="295">
        <v>0.53</v>
      </c>
      <c r="G163" s="640">
        <f ca="1">+IF(ISERROR(HLOOKUP($B163,INDIRECT("'Monthly Resource Report'!"&amp;'Wilson Validation'!$G$1047950&amp;":"&amp;'Wilson Validation'!$G$1047951),'Wilson Validation'!G$1047952,FALSE)),0,HLOOKUP($B163,INDIRECT("'Monthly Resource Report'!"&amp;'Wilson Validation'!$G$1047950&amp;":"&amp;'Wilson Validation'!$G$1047951),'Wilson Validation'!G$1047952,FALSE))</f>
        <v>417</v>
      </c>
      <c r="H163" s="297">
        <f ca="1">+IF(ISERROR(HLOOKUP($B163,INDIRECT("'Monthly Resource Report'!"&amp;'Wilson Validation'!$G$1047950&amp;":"&amp;'Wilson Validation'!$G$1047951),'Wilson Validation'!H$1047952,FALSE)),0,HLOOKUP($B163,INDIRECT("'Monthly Resource Report'!"&amp;'Wilson Validation'!$G$1047950&amp;":"&amp;'Wilson Validation'!$G$1047951),'Wilson Validation'!H$1047952,FALSE))</f>
        <v>4.0759963789805411</v>
      </c>
      <c r="I163" s="317">
        <f ca="1">+IF(ISERROR(HLOOKUP($B163,INDIRECT("'Monthly Resource Report'!"&amp;'Wilson Validation'!$G$1047950&amp;":"&amp;'Wilson Validation'!$G$1047951),'Wilson Validation'!I$1047952,FALSE)),0,HLOOKUP($B163,INDIRECT("'Monthly Resource Report'!"&amp;'Wilson Validation'!$G$1047950&amp;":"&amp;'Wilson Validation'!$G$1047951),'Wilson Validation'!I$1047952,FALSE))</f>
        <v>5.9662017588317996E-2</v>
      </c>
      <c r="J163" s="318">
        <f ca="1">+IF(ISERROR(HLOOKUP($B163,INDIRECT("'Monthly Resource Report'!"&amp;'Wilson Validation'!$G$1047950&amp;":"&amp;'Wilson Validation'!$G$1047951),'Wilson Validation'!J$1047952,FALSE)),0,HLOOKUP($B163,INDIRECT("'Monthly Resource Report'!"&amp;'Wilson Validation'!$G$1047950&amp;":"&amp;'Wilson Validation'!$G$1047951),'Wilson Validation'!J$1047952,FALSE))</f>
        <v>0.53078294946804561</v>
      </c>
    </row>
    <row r="164" spans="2:10" s="461" customFormat="1">
      <c r="B164" s="301">
        <v>46174</v>
      </c>
      <c r="C164" s="294">
        <v>417</v>
      </c>
      <c r="D164" s="297">
        <v>4.0759453754166595</v>
      </c>
      <c r="E164" s="299">
        <v>0.06</v>
      </c>
      <c r="F164" s="295">
        <v>0.53</v>
      </c>
      <c r="G164" s="640">
        <f ca="1">+IF(ISERROR(HLOOKUP($B164,INDIRECT("'Monthly Resource Report'!"&amp;'Wilson Validation'!$G$1047950&amp;":"&amp;'Wilson Validation'!$G$1047951),'Wilson Validation'!G$1047952,FALSE)),0,HLOOKUP($B164,INDIRECT("'Monthly Resource Report'!"&amp;'Wilson Validation'!$G$1047950&amp;":"&amp;'Wilson Validation'!$G$1047951),'Wilson Validation'!G$1047952,FALSE))</f>
        <v>417</v>
      </c>
      <c r="H164" s="297">
        <f ca="1">+IF(ISERROR(HLOOKUP($B164,INDIRECT("'Monthly Resource Report'!"&amp;'Wilson Validation'!$G$1047950&amp;":"&amp;'Wilson Validation'!$G$1047951),'Wilson Validation'!H$1047952,FALSE)),0,HLOOKUP($B164,INDIRECT("'Monthly Resource Report'!"&amp;'Wilson Validation'!$G$1047950&amp;":"&amp;'Wilson Validation'!$G$1047951),'Wilson Validation'!H$1047952,FALSE))</f>
        <v>4.0759964502875645</v>
      </c>
      <c r="I164" s="317">
        <f ca="1">+IF(ISERROR(HLOOKUP($B164,INDIRECT("'Monthly Resource Report'!"&amp;'Wilson Validation'!$G$1047950&amp;":"&amp;'Wilson Validation'!$G$1047951),'Wilson Validation'!I$1047952,FALSE)),0,HLOOKUP($B164,INDIRECT("'Monthly Resource Report'!"&amp;'Wilson Validation'!$G$1047950&amp;":"&amp;'Wilson Validation'!$G$1047951),'Wilson Validation'!I$1047952,FALSE))</f>
        <v>5.9680009215963933E-2</v>
      </c>
      <c r="J164" s="318">
        <f ca="1">+IF(ISERROR(HLOOKUP($B164,INDIRECT("'Monthly Resource Report'!"&amp;'Wilson Validation'!$G$1047950&amp;":"&amp;'Wilson Validation'!$G$1047951),'Wilson Validation'!J$1047952,FALSE)),0,HLOOKUP($B164,INDIRECT("'Monthly Resource Report'!"&amp;'Wilson Validation'!$G$1047950&amp;":"&amp;'Wilson Validation'!$G$1047951),'Wilson Validation'!J$1047952,FALSE))</f>
        <v>0.53080595894578253</v>
      </c>
    </row>
    <row r="165" spans="2:10" s="461" customFormat="1">
      <c r="B165" s="301">
        <v>46204</v>
      </c>
      <c r="C165" s="294">
        <v>417</v>
      </c>
      <c r="D165" s="297">
        <v>4.0759453754166595</v>
      </c>
      <c r="E165" s="299">
        <v>0.06</v>
      </c>
      <c r="F165" s="295">
        <v>0.53</v>
      </c>
      <c r="G165" s="640">
        <f ca="1">+IF(ISERROR(HLOOKUP($B165,INDIRECT("'Monthly Resource Report'!"&amp;'Wilson Validation'!$G$1047950&amp;":"&amp;'Wilson Validation'!$G$1047951),'Wilson Validation'!G$1047952,FALSE)),0,HLOOKUP($B165,INDIRECT("'Monthly Resource Report'!"&amp;'Wilson Validation'!$G$1047950&amp;":"&amp;'Wilson Validation'!$G$1047951),'Wilson Validation'!G$1047952,FALSE))</f>
        <v>417</v>
      </c>
      <c r="H165" s="297">
        <f ca="1">+IF(ISERROR(HLOOKUP($B165,INDIRECT("'Monthly Resource Report'!"&amp;'Wilson Validation'!$G$1047950&amp;":"&amp;'Wilson Validation'!$G$1047951),'Wilson Validation'!H$1047952,FALSE)),0,HLOOKUP($B165,INDIRECT("'Monthly Resource Report'!"&amp;'Wilson Validation'!$G$1047950&amp;":"&amp;'Wilson Validation'!$G$1047951),'Wilson Validation'!H$1047952,FALSE))</f>
        <v>4.0759963425969552</v>
      </c>
      <c r="I165" s="317">
        <f ca="1">+IF(ISERROR(HLOOKUP($B165,INDIRECT("'Monthly Resource Report'!"&amp;'Wilson Validation'!$G$1047950&amp;":"&amp;'Wilson Validation'!$G$1047951),'Wilson Validation'!I$1047952,FALSE)),0,HLOOKUP($B165,INDIRECT("'Monthly Resource Report'!"&amp;'Wilson Validation'!$G$1047950&amp;":"&amp;'Wilson Validation'!$G$1047951),'Wilson Validation'!I$1047952,FALSE))</f>
        <v>5.9731115945229125E-2</v>
      </c>
      <c r="J165" s="318">
        <f ca="1">+IF(ISERROR(HLOOKUP($B165,INDIRECT("'Monthly Resource Report'!"&amp;'Wilson Validation'!$G$1047950&amp;":"&amp;'Wilson Validation'!$G$1047951),'Wilson Validation'!J$1047952,FALSE)),0,HLOOKUP($B165,INDIRECT("'Monthly Resource Report'!"&amp;'Wilson Validation'!$G$1047950&amp;":"&amp;'Wilson Validation'!$G$1047951),'Wilson Validation'!J$1047952,FALSE))</f>
        <v>0.53076936639377503</v>
      </c>
    </row>
    <row r="166" spans="2:10" s="461" customFormat="1">
      <c r="B166" s="301">
        <v>46235</v>
      </c>
      <c r="C166" s="294">
        <v>417</v>
      </c>
      <c r="D166" s="297">
        <v>4.0759453754166595</v>
      </c>
      <c r="E166" s="299">
        <v>0.06</v>
      </c>
      <c r="F166" s="295">
        <v>0.53</v>
      </c>
      <c r="G166" s="640">
        <f ca="1">+IF(ISERROR(HLOOKUP($B166,INDIRECT("'Monthly Resource Report'!"&amp;'Wilson Validation'!$G$1047950&amp;":"&amp;'Wilson Validation'!$G$1047951),'Wilson Validation'!G$1047952,FALSE)),0,HLOOKUP($B166,INDIRECT("'Monthly Resource Report'!"&amp;'Wilson Validation'!$G$1047950&amp;":"&amp;'Wilson Validation'!$G$1047951),'Wilson Validation'!G$1047952,FALSE))</f>
        <v>417</v>
      </c>
      <c r="H166" s="297">
        <f ca="1">+IF(ISERROR(HLOOKUP($B166,INDIRECT("'Monthly Resource Report'!"&amp;'Wilson Validation'!$G$1047950&amp;":"&amp;'Wilson Validation'!$G$1047951),'Wilson Validation'!H$1047952,FALSE)),0,HLOOKUP($B166,INDIRECT("'Monthly Resource Report'!"&amp;'Wilson Validation'!$G$1047950&amp;":"&amp;'Wilson Validation'!$G$1047951),'Wilson Validation'!H$1047952,FALSE))</f>
        <v>4.0759960069752372</v>
      </c>
      <c r="I166" s="317">
        <f ca="1">+IF(ISERROR(HLOOKUP($B166,INDIRECT("'Monthly Resource Report'!"&amp;'Wilson Validation'!$G$1047950&amp;":"&amp;'Wilson Validation'!$G$1047951),'Wilson Validation'!I$1047952,FALSE)),0,HLOOKUP($B166,INDIRECT("'Monthly Resource Report'!"&amp;'Wilson Validation'!$G$1047950&amp;":"&amp;'Wilson Validation'!$G$1047951),'Wilson Validation'!I$1047952,FALSE))</f>
        <v>5.9774069441784004E-2</v>
      </c>
      <c r="J166" s="318">
        <f ca="1">+IF(ISERROR(HLOOKUP($B166,INDIRECT("'Monthly Resource Report'!"&amp;'Wilson Validation'!$G$1047950&amp;":"&amp;'Wilson Validation'!$G$1047951),'Wilson Validation'!J$1047952,FALSE)),0,HLOOKUP($B166,INDIRECT("'Monthly Resource Report'!"&amp;'Wilson Validation'!$G$1047950&amp;":"&amp;'Wilson Validation'!$G$1047951),'Wilson Validation'!J$1047952,FALSE))</f>
        <v>0.53153650557564969</v>
      </c>
    </row>
    <row r="167" spans="2:10" s="461" customFormat="1">
      <c r="B167" s="301">
        <v>46266</v>
      </c>
      <c r="C167" s="294">
        <v>417</v>
      </c>
      <c r="D167" s="297">
        <v>4.0759453754166595</v>
      </c>
      <c r="E167" s="299">
        <v>0.06</v>
      </c>
      <c r="F167" s="295">
        <v>0.53</v>
      </c>
      <c r="G167" s="640">
        <f ca="1">+IF(ISERROR(HLOOKUP($B167,INDIRECT("'Monthly Resource Report'!"&amp;'Wilson Validation'!$G$1047950&amp;":"&amp;'Wilson Validation'!$G$1047951),'Wilson Validation'!G$1047952,FALSE)),0,HLOOKUP($B167,INDIRECT("'Monthly Resource Report'!"&amp;'Wilson Validation'!$G$1047950&amp;":"&amp;'Wilson Validation'!$G$1047951),'Wilson Validation'!G$1047952,FALSE))</f>
        <v>417</v>
      </c>
      <c r="H167" s="297">
        <f ca="1">+IF(ISERROR(HLOOKUP($B167,INDIRECT("'Monthly Resource Report'!"&amp;'Wilson Validation'!$G$1047950&amp;":"&amp;'Wilson Validation'!$G$1047951),'Wilson Validation'!H$1047952,FALSE)),0,HLOOKUP($B167,INDIRECT("'Monthly Resource Report'!"&amp;'Wilson Validation'!$G$1047950&amp;":"&amp;'Wilson Validation'!$G$1047951),'Wilson Validation'!H$1047952,FALSE))</f>
        <v>4.0759964564555728</v>
      </c>
      <c r="I167" s="317">
        <f ca="1">+IF(ISERROR(HLOOKUP($B167,INDIRECT("'Monthly Resource Report'!"&amp;'Wilson Validation'!$G$1047950&amp;":"&amp;'Wilson Validation'!$G$1047951),'Wilson Validation'!I$1047952,FALSE)),0,HLOOKUP($B167,INDIRECT("'Monthly Resource Report'!"&amp;'Wilson Validation'!$G$1047950&amp;":"&amp;'Wilson Validation'!$G$1047951),'Wilson Validation'!I$1047952,FALSE))</f>
        <v>5.9610562438394507E-2</v>
      </c>
      <c r="J167" s="318">
        <f ca="1">+IF(ISERROR(HLOOKUP($B167,INDIRECT("'Monthly Resource Report'!"&amp;'Wilson Validation'!$G$1047950&amp;":"&amp;'Wilson Validation'!$G$1047951),'Wilson Validation'!J$1047952,FALSE)),0,HLOOKUP($B167,INDIRECT("'Monthly Resource Report'!"&amp;'Wilson Validation'!$G$1047950&amp;":"&amp;'Wilson Validation'!$G$1047951),'Wilson Validation'!J$1047952,FALSE))</f>
        <v>0.53040486242094609</v>
      </c>
    </row>
    <row r="168" spans="2:10" s="461" customFormat="1">
      <c r="B168" s="301">
        <v>46296</v>
      </c>
      <c r="C168" s="294">
        <v>417</v>
      </c>
      <c r="D168" s="297">
        <v>4.0759453754166595</v>
      </c>
      <c r="E168" s="299">
        <v>0.06</v>
      </c>
      <c r="F168" s="295">
        <v>0.53</v>
      </c>
      <c r="G168" s="640">
        <f ca="1">+IF(ISERROR(HLOOKUP($B168,INDIRECT("'Monthly Resource Report'!"&amp;'Wilson Validation'!$G$1047950&amp;":"&amp;'Wilson Validation'!$G$1047951),'Wilson Validation'!G$1047952,FALSE)),0,HLOOKUP($B168,INDIRECT("'Monthly Resource Report'!"&amp;'Wilson Validation'!$G$1047950&amp;":"&amp;'Wilson Validation'!$G$1047951),'Wilson Validation'!G$1047952,FALSE))</f>
        <v>417</v>
      </c>
      <c r="H168" s="297">
        <f ca="1">+IF(ISERROR(HLOOKUP($B168,INDIRECT("'Monthly Resource Report'!"&amp;'Wilson Validation'!$G$1047950&amp;":"&amp;'Wilson Validation'!$G$1047951),'Wilson Validation'!H$1047952,FALSE)),0,HLOOKUP($B168,INDIRECT("'Monthly Resource Report'!"&amp;'Wilson Validation'!$G$1047950&amp;":"&amp;'Wilson Validation'!$G$1047951),'Wilson Validation'!H$1047952,FALSE))</f>
        <v>4.0759967092320348</v>
      </c>
      <c r="I168" s="317">
        <f ca="1">+IF(ISERROR(HLOOKUP($B168,INDIRECT("'Monthly Resource Report'!"&amp;'Wilson Validation'!$G$1047950&amp;":"&amp;'Wilson Validation'!$G$1047951),'Wilson Validation'!I$1047952,FALSE)),0,HLOOKUP($B168,INDIRECT("'Monthly Resource Report'!"&amp;'Wilson Validation'!$G$1047950&amp;":"&amp;'Wilson Validation'!$G$1047951),'Wilson Validation'!I$1047952,FALSE))</f>
        <v>5.980224572716937E-2</v>
      </c>
      <c r="J168" s="318">
        <f ca="1">+IF(ISERROR(HLOOKUP($B168,INDIRECT("'Monthly Resource Report'!"&amp;'Wilson Validation'!$G$1047950&amp;":"&amp;'Wilson Validation'!$G$1047951),'Wilson Validation'!J$1047952,FALSE)),0,HLOOKUP($B168,INDIRECT("'Monthly Resource Report'!"&amp;'Wilson Validation'!$G$1047950&amp;":"&amp;'Wilson Validation'!$G$1047951),'Wilson Validation'!J$1047952,FALSE))</f>
        <v>0.53140904144082513</v>
      </c>
    </row>
    <row r="169" spans="2:10" s="461" customFormat="1">
      <c r="B169" s="301">
        <v>46327</v>
      </c>
      <c r="C169" s="294">
        <v>417</v>
      </c>
      <c r="D169" s="297">
        <v>4.0759453754166595</v>
      </c>
      <c r="E169" s="299">
        <v>0.06</v>
      </c>
      <c r="F169" s="295">
        <v>0.53</v>
      </c>
      <c r="G169" s="640">
        <f ca="1">+IF(ISERROR(HLOOKUP($B169,INDIRECT("'Monthly Resource Report'!"&amp;'Wilson Validation'!$G$1047950&amp;":"&amp;'Wilson Validation'!$G$1047951),'Wilson Validation'!G$1047952,FALSE)),0,HLOOKUP($B169,INDIRECT("'Monthly Resource Report'!"&amp;'Wilson Validation'!$G$1047950&amp;":"&amp;'Wilson Validation'!$G$1047951),'Wilson Validation'!G$1047952,FALSE))</f>
        <v>417</v>
      </c>
      <c r="H169" s="297">
        <f ca="1">+IF(ISERROR(HLOOKUP($B169,INDIRECT("'Monthly Resource Report'!"&amp;'Wilson Validation'!$G$1047950&amp;":"&amp;'Wilson Validation'!$G$1047951),'Wilson Validation'!H$1047952,FALSE)),0,HLOOKUP($B169,INDIRECT("'Monthly Resource Report'!"&amp;'Wilson Validation'!$G$1047950&amp;":"&amp;'Wilson Validation'!$G$1047951),'Wilson Validation'!H$1047952,FALSE))</f>
        <v>4.0759963191324813</v>
      </c>
      <c r="I169" s="317">
        <f ca="1">+IF(ISERROR(HLOOKUP($B169,INDIRECT("'Monthly Resource Report'!"&amp;'Wilson Validation'!$G$1047950&amp;":"&amp;'Wilson Validation'!$G$1047951),'Wilson Validation'!I$1047952,FALSE)),0,HLOOKUP($B169,INDIRECT("'Monthly Resource Report'!"&amp;'Wilson Validation'!$G$1047950&amp;":"&amp;'Wilson Validation'!$G$1047951),'Wilson Validation'!I$1047952,FALSE))</f>
        <v>5.9817500031512226E-2</v>
      </c>
      <c r="J169" s="318">
        <f ca="1">+IF(ISERROR(HLOOKUP($B169,INDIRECT("'Monthly Resource Report'!"&amp;'Wilson Validation'!$G$1047950&amp;":"&amp;'Wilson Validation'!$G$1047951),'Wilson Validation'!J$1047952,FALSE)),0,HLOOKUP($B169,INDIRECT("'Monthly Resource Report'!"&amp;'Wilson Validation'!$G$1047950&amp;":"&amp;'Wilson Validation'!$G$1047951),'Wilson Validation'!J$1047952,FALSE))</f>
        <v>0.53079113531402777</v>
      </c>
    </row>
    <row r="170" spans="2:10" s="461" customFormat="1">
      <c r="B170" s="301">
        <v>46357</v>
      </c>
      <c r="C170" s="294">
        <v>417</v>
      </c>
      <c r="D170" s="297">
        <v>4.0759453754166595</v>
      </c>
      <c r="E170" s="299">
        <v>0.06</v>
      </c>
      <c r="F170" s="295">
        <v>0.53</v>
      </c>
      <c r="G170" s="640">
        <f ca="1">+IF(ISERROR(HLOOKUP($B170,INDIRECT("'Monthly Resource Report'!"&amp;'Wilson Validation'!$G$1047950&amp;":"&amp;'Wilson Validation'!$G$1047951),'Wilson Validation'!G$1047952,FALSE)),0,HLOOKUP($B170,INDIRECT("'Monthly Resource Report'!"&amp;'Wilson Validation'!$G$1047950&amp;":"&amp;'Wilson Validation'!$G$1047951),'Wilson Validation'!G$1047952,FALSE))</f>
        <v>417</v>
      </c>
      <c r="H170" s="297">
        <f ca="1">+IF(ISERROR(HLOOKUP($B170,INDIRECT("'Monthly Resource Report'!"&amp;'Wilson Validation'!$G$1047950&amp;":"&amp;'Wilson Validation'!$G$1047951),'Wilson Validation'!H$1047952,FALSE)),0,HLOOKUP($B170,INDIRECT("'Monthly Resource Report'!"&amp;'Wilson Validation'!$G$1047950&amp;":"&amp;'Wilson Validation'!$G$1047951),'Wilson Validation'!H$1047952,FALSE))</f>
        <v>4.0759969771172608</v>
      </c>
      <c r="I170" s="317">
        <f ca="1">+IF(ISERROR(HLOOKUP($B170,INDIRECT("'Monthly Resource Report'!"&amp;'Wilson Validation'!$G$1047950&amp;":"&amp;'Wilson Validation'!$G$1047951),'Wilson Validation'!I$1047952,FALSE)),0,HLOOKUP($B170,INDIRECT("'Monthly Resource Report'!"&amp;'Wilson Validation'!$G$1047950&amp;":"&amp;'Wilson Validation'!$G$1047951),'Wilson Validation'!I$1047952,FALSE))</f>
        <v>5.977604516056173E-2</v>
      </c>
      <c r="J170" s="318">
        <f ca="1">+IF(ISERROR(HLOOKUP($B170,INDIRECT("'Monthly Resource Report'!"&amp;'Wilson Validation'!$G$1047950&amp;":"&amp;'Wilson Validation'!$G$1047951),'Wilson Validation'!J$1047952,FALSE)),0,HLOOKUP($B170,INDIRECT("'Monthly Resource Report'!"&amp;'Wilson Validation'!$G$1047950&amp;":"&amp;'Wilson Validation'!$G$1047951),'Wilson Validation'!J$1047952,FALSE))</f>
        <v>0.53076614183172144</v>
      </c>
    </row>
    <row r="171" spans="2:10" s="461" customFormat="1">
      <c r="B171" s="301">
        <v>46388</v>
      </c>
      <c r="C171" s="294">
        <v>417</v>
      </c>
      <c r="D171" s="297">
        <v>4.1904794404658681</v>
      </c>
      <c r="E171" s="299">
        <v>0.06</v>
      </c>
      <c r="F171" s="295">
        <v>0.53</v>
      </c>
      <c r="G171" s="640">
        <f ca="1">+IF(ISERROR(HLOOKUP($B171,INDIRECT("'Monthly Resource Report'!"&amp;'Wilson Validation'!$G$1047950&amp;":"&amp;'Wilson Validation'!$G$1047951),'Wilson Validation'!G$1047952,FALSE)),0,HLOOKUP($B171,INDIRECT("'Monthly Resource Report'!"&amp;'Wilson Validation'!$G$1047950&amp;":"&amp;'Wilson Validation'!$G$1047951),'Wilson Validation'!G$1047952,FALSE))</f>
        <v>417</v>
      </c>
      <c r="H171" s="297">
        <f ca="1">+IF(ISERROR(HLOOKUP($B171,INDIRECT("'Monthly Resource Report'!"&amp;'Wilson Validation'!$G$1047950&amp;":"&amp;'Wilson Validation'!$G$1047951),'Wilson Validation'!H$1047952,FALSE)),0,HLOOKUP($B171,INDIRECT("'Monthly Resource Report'!"&amp;'Wilson Validation'!$G$1047950&amp;":"&amp;'Wilson Validation'!$G$1047951),'Wilson Validation'!H$1047952,FALSE))</f>
        <v>4.1900014183919341</v>
      </c>
      <c r="I171" s="317">
        <f ca="1">+IF(ISERROR(HLOOKUP($B171,INDIRECT("'Monthly Resource Report'!"&amp;'Wilson Validation'!$G$1047950&amp;":"&amp;'Wilson Validation'!$G$1047951),'Wilson Validation'!I$1047952,FALSE)),0,HLOOKUP($B171,INDIRECT("'Monthly Resource Report'!"&amp;'Wilson Validation'!$G$1047950&amp;":"&amp;'Wilson Validation'!$G$1047951),'Wilson Validation'!I$1047952,FALSE))</f>
        <v>5.9822959900768385E-2</v>
      </c>
      <c r="J171" s="318">
        <f ca="1">+IF(ISERROR(HLOOKUP($B171,INDIRECT("'Monthly Resource Report'!"&amp;'Wilson Validation'!$G$1047950&amp;":"&amp;'Wilson Validation'!$G$1047951),'Wilson Validation'!J$1047952,FALSE)),0,HLOOKUP($B171,INDIRECT("'Monthly Resource Report'!"&amp;'Wilson Validation'!$G$1047950&amp;":"&amp;'Wilson Validation'!$G$1047951),'Wilson Validation'!J$1047952,FALSE))</f>
        <v>0.53075870495311883</v>
      </c>
    </row>
    <row r="172" spans="2:10" s="461" customFormat="1">
      <c r="B172" s="301">
        <v>46419</v>
      </c>
      <c r="C172" s="294">
        <v>417</v>
      </c>
      <c r="D172" s="297">
        <v>4.1904794404658681</v>
      </c>
      <c r="E172" s="299">
        <v>0.06</v>
      </c>
      <c r="F172" s="295">
        <v>0.53</v>
      </c>
      <c r="G172" s="640">
        <f ca="1">+IF(ISERROR(HLOOKUP($B172,INDIRECT("'Monthly Resource Report'!"&amp;'Wilson Validation'!$G$1047950&amp;":"&amp;'Wilson Validation'!$G$1047951),'Wilson Validation'!G$1047952,FALSE)),0,HLOOKUP($B172,INDIRECT("'Monthly Resource Report'!"&amp;'Wilson Validation'!$G$1047950&amp;":"&amp;'Wilson Validation'!$G$1047951),'Wilson Validation'!G$1047952,FALSE))</f>
        <v>417</v>
      </c>
      <c r="H172" s="297">
        <f ca="1">+IF(ISERROR(HLOOKUP($B172,INDIRECT("'Monthly Resource Report'!"&amp;'Wilson Validation'!$G$1047950&amp;":"&amp;'Wilson Validation'!$G$1047951),'Wilson Validation'!H$1047952,FALSE)),0,HLOOKUP($B172,INDIRECT("'Monthly Resource Report'!"&amp;'Wilson Validation'!$G$1047950&amp;":"&amp;'Wilson Validation'!$G$1047951),'Wilson Validation'!H$1047952,FALSE))</f>
        <v>4.190001860436861</v>
      </c>
      <c r="I172" s="317">
        <f ca="1">+IF(ISERROR(HLOOKUP($B172,INDIRECT("'Monthly Resource Report'!"&amp;'Wilson Validation'!$G$1047950&amp;":"&amp;'Wilson Validation'!$G$1047951),'Wilson Validation'!I$1047952,FALSE)),0,HLOOKUP($B172,INDIRECT("'Monthly Resource Report'!"&amp;'Wilson Validation'!$G$1047950&amp;":"&amp;'Wilson Validation'!$G$1047951),'Wilson Validation'!I$1047952,FALSE))</f>
        <v>5.9846107667823514E-2</v>
      </c>
      <c r="J172" s="318">
        <f ca="1">+IF(ISERROR(HLOOKUP($B172,INDIRECT("'Monthly Resource Report'!"&amp;'Wilson Validation'!$G$1047950&amp;":"&amp;'Wilson Validation'!$G$1047951),'Wilson Validation'!J$1047952,FALSE)),0,HLOOKUP($B172,INDIRECT("'Monthly Resource Report'!"&amp;'Wilson Validation'!$G$1047950&amp;":"&amp;'Wilson Validation'!$G$1047951),'Wilson Validation'!J$1047952,FALSE))</f>
        <v>0.53083650448695596</v>
      </c>
    </row>
    <row r="173" spans="2:10" s="461" customFormat="1">
      <c r="B173" s="301">
        <v>46447</v>
      </c>
      <c r="C173" s="294">
        <v>417</v>
      </c>
      <c r="D173" s="297">
        <v>4.1904794404658681</v>
      </c>
      <c r="E173" s="299">
        <v>0.06</v>
      </c>
      <c r="F173" s="295">
        <v>0.53</v>
      </c>
      <c r="G173" s="640">
        <f ca="1">+IF(ISERROR(HLOOKUP($B173,INDIRECT("'Monthly Resource Report'!"&amp;'Wilson Validation'!$G$1047950&amp;":"&amp;'Wilson Validation'!$G$1047951),'Wilson Validation'!G$1047952,FALSE)),0,HLOOKUP($B173,INDIRECT("'Monthly Resource Report'!"&amp;'Wilson Validation'!$G$1047950&amp;":"&amp;'Wilson Validation'!$G$1047951),'Wilson Validation'!G$1047952,FALSE))</f>
        <v>417</v>
      </c>
      <c r="H173" s="297">
        <f ca="1">+IF(ISERROR(HLOOKUP($B173,INDIRECT("'Monthly Resource Report'!"&amp;'Wilson Validation'!$G$1047950&amp;":"&amp;'Wilson Validation'!$G$1047951),'Wilson Validation'!H$1047952,FALSE)),0,HLOOKUP($B173,INDIRECT("'Monthly Resource Report'!"&amp;'Wilson Validation'!$G$1047950&amp;":"&amp;'Wilson Validation'!$G$1047951),'Wilson Validation'!H$1047952,FALSE))</f>
        <v>4.1900010560331173</v>
      </c>
      <c r="I173" s="317">
        <f ca="1">+IF(ISERROR(HLOOKUP($B173,INDIRECT("'Monthly Resource Report'!"&amp;'Wilson Validation'!$G$1047950&amp;":"&amp;'Wilson Validation'!$G$1047951),'Wilson Validation'!I$1047952,FALSE)),0,HLOOKUP($B173,INDIRECT("'Monthly Resource Report'!"&amp;'Wilson Validation'!$G$1047950&amp;":"&amp;'Wilson Validation'!$G$1047951),'Wilson Validation'!I$1047952,FALSE))</f>
        <v>5.9849655800658423E-2</v>
      </c>
      <c r="J173" s="318">
        <f ca="1">+IF(ISERROR(HLOOKUP($B173,INDIRECT("'Monthly Resource Report'!"&amp;'Wilson Validation'!$G$1047950&amp;":"&amp;'Wilson Validation'!$G$1047951),'Wilson Validation'!J$1047952,FALSE)),0,HLOOKUP($B173,INDIRECT("'Monthly Resource Report'!"&amp;'Wilson Validation'!$G$1047950&amp;":"&amp;'Wilson Validation'!$G$1047951),'Wilson Validation'!J$1047952,FALSE))</f>
        <v>0.53232561154586977</v>
      </c>
    </row>
    <row r="174" spans="2:10" s="461" customFormat="1">
      <c r="B174" s="301">
        <v>46478</v>
      </c>
      <c r="C174" s="294">
        <v>417</v>
      </c>
      <c r="D174" s="297">
        <v>4.1904794404658681</v>
      </c>
      <c r="E174" s="299">
        <v>0.06</v>
      </c>
      <c r="F174" s="295">
        <v>0.53</v>
      </c>
      <c r="G174" s="640">
        <f ca="1">+IF(ISERROR(HLOOKUP($B174,INDIRECT("'Monthly Resource Report'!"&amp;'Wilson Validation'!$G$1047950&amp;":"&amp;'Wilson Validation'!$G$1047951),'Wilson Validation'!G$1047952,FALSE)),0,HLOOKUP($B174,INDIRECT("'Monthly Resource Report'!"&amp;'Wilson Validation'!$G$1047950&amp;":"&amp;'Wilson Validation'!$G$1047951),'Wilson Validation'!G$1047952,FALSE))</f>
        <v>417</v>
      </c>
      <c r="H174" s="297">
        <f ca="1">+IF(ISERROR(HLOOKUP($B174,INDIRECT("'Monthly Resource Report'!"&amp;'Wilson Validation'!$G$1047950&amp;":"&amp;'Wilson Validation'!$G$1047951),'Wilson Validation'!H$1047952,FALSE)),0,HLOOKUP($B174,INDIRECT("'Monthly Resource Report'!"&amp;'Wilson Validation'!$G$1047950&amp;":"&amp;'Wilson Validation'!$G$1047951),'Wilson Validation'!H$1047952,FALSE))</f>
        <v>4.1900018027480153</v>
      </c>
      <c r="I174" s="317">
        <f ca="1">+IF(ISERROR(HLOOKUP($B174,INDIRECT("'Monthly Resource Report'!"&amp;'Wilson Validation'!$G$1047950&amp;":"&amp;'Wilson Validation'!$G$1047951),'Wilson Validation'!I$1047952,FALSE)),0,HLOOKUP($B174,INDIRECT("'Monthly Resource Report'!"&amp;'Wilson Validation'!$G$1047950&amp;":"&amp;'Wilson Validation'!$G$1047951),'Wilson Validation'!I$1047952,FALSE))</f>
        <v>5.9646541234857978E-2</v>
      </c>
      <c r="J174" s="318">
        <f ca="1">+IF(ISERROR(HLOOKUP($B174,INDIRECT("'Monthly Resource Report'!"&amp;'Wilson Validation'!$G$1047950&amp;":"&amp;'Wilson Validation'!$G$1047951),'Wilson Validation'!J$1047952,FALSE)),0,HLOOKUP($B174,INDIRECT("'Monthly Resource Report'!"&amp;'Wilson Validation'!$G$1047950&amp;":"&amp;'Wilson Validation'!$G$1047951),'Wilson Validation'!J$1047952,FALSE))</f>
        <v>0.53122209102297457</v>
      </c>
    </row>
    <row r="175" spans="2:10" s="461" customFormat="1">
      <c r="B175" s="301">
        <v>46508</v>
      </c>
      <c r="C175" s="294">
        <v>417</v>
      </c>
      <c r="D175" s="297">
        <v>4.1904794404658681</v>
      </c>
      <c r="E175" s="299">
        <v>0.06</v>
      </c>
      <c r="F175" s="295">
        <v>0.53</v>
      </c>
      <c r="G175" s="640">
        <f ca="1">+IF(ISERROR(HLOOKUP($B175,INDIRECT("'Monthly Resource Report'!"&amp;'Wilson Validation'!$G$1047950&amp;":"&amp;'Wilson Validation'!$G$1047951),'Wilson Validation'!G$1047952,FALSE)),0,HLOOKUP($B175,INDIRECT("'Monthly Resource Report'!"&amp;'Wilson Validation'!$G$1047950&amp;":"&amp;'Wilson Validation'!$G$1047951),'Wilson Validation'!G$1047952,FALSE))</f>
        <v>417</v>
      </c>
      <c r="H175" s="297">
        <f ca="1">+IF(ISERROR(HLOOKUP($B175,INDIRECT("'Monthly Resource Report'!"&amp;'Wilson Validation'!$G$1047950&amp;":"&amp;'Wilson Validation'!$G$1047951),'Wilson Validation'!H$1047952,FALSE)),0,HLOOKUP($B175,INDIRECT("'Monthly Resource Report'!"&amp;'Wilson Validation'!$G$1047950&amp;":"&amp;'Wilson Validation'!$G$1047951),'Wilson Validation'!H$1047952,FALSE))</f>
        <v>4.1900025697827017</v>
      </c>
      <c r="I175" s="317">
        <f ca="1">+IF(ISERROR(HLOOKUP($B175,INDIRECT("'Monthly Resource Report'!"&amp;'Wilson Validation'!$G$1047950&amp;":"&amp;'Wilson Validation'!$G$1047951),'Wilson Validation'!I$1047952,FALSE)),0,HLOOKUP($B175,INDIRECT("'Monthly Resource Report'!"&amp;'Wilson Validation'!$G$1047950&amp;":"&amp;'Wilson Validation'!$G$1047951),'Wilson Validation'!I$1047952,FALSE))</f>
        <v>5.9606882305996624E-2</v>
      </c>
      <c r="J175" s="318">
        <f ca="1">+IF(ISERROR(HLOOKUP($B175,INDIRECT("'Monthly Resource Report'!"&amp;'Wilson Validation'!$G$1047950&amp;":"&amp;'Wilson Validation'!$G$1047951),'Wilson Validation'!J$1047952,FALSE)),0,HLOOKUP($B175,INDIRECT("'Monthly Resource Report'!"&amp;'Wilson Validation'!$G$1047950&amp;":"&amp;'Wilson Validation'!$G$1047951),'Wilson Validation'!J$1047952,FALSE))</f>
        <v>0.53078217963043806</v>
      </c>
    </row>
    <row r="176" spans="2:10" s="461" customFormat="1">
      <c r="B176" s="301">
        <v>46539</v>
      </c>
      <c r="C176" s="294">
        <v>417</v>
      </c>
      <c r="D176" s="297">
        <v>4.1904794404658681</v>
      </c>
      <c r="E176" s="299">
        <v>0.06</v>
      </c>
      <c r="F176" s="295">
        <v>0.53</v>
      </c>
      <c r="G176" s="640">
        <f ca="1">+IF(ISERROR(HLOOKUP($B176,INDIRECT("'Monthly Resource Report'!"&amp;'Wilson Validation'!$G$1047950&amp;":"&amp;'Wilson Validation'!$G$1047951),'Wilson Validation'!G$1047952,FALSE)),0,HLOOKUP($B176,INDIRECT("'Monthly Resource Report'!"&amp;'Wilson Validation'!$G$1047950&amp;":"&amp;'Wilson Validation'!$G$1047951),'Wilson Validation'!G$1047952,FALSE))</f>
        <v>417</v>
      </c>
      <c r="H176" s="297">
        <f ca="1">+IF(ISERROR(HLOOKUP($B176,INDIRECT("'Monthly Resource Report'!"&amp;'Wilson Validation'!$G$1047950&amp;":"&amp;'Wilson Validation'!$G$1047951),'Wilson Validation'!H$1047952,FALSE)),0,HLOOKUP($B176,INDIRECT("'Monthly Resource Report'!"&amp;'Wilson Validation'!$G$1047950&amp;":"&amp;'Wilson Validation'!$G$1047951),'Wilson Validation'!H$1047952,FALSE))</f>
        <v>4.1900012849459403</v>
      </c>
      <c r="I176" s="317">
        <f ca="1">+IF(ISERROR(HLOOKUP($B176,INDIRECT("'Monthly Resource Report'!"&amp;'Wilson Validation'!$G$1047950&amp;":"&amp;'Wilson Validation'!$G$1047951),'Wilson Validation'!I$1047952,FALSE)),0,HLOOKUP($B176,INDIRECT("'Monthly Resource Report'!"&amp;'Wilson Validation'!$G$1047950&amp;":"&amp;'Wilson Validation'!$G$1047951),'Wilson Validation'!I$1047952,FALSE))</f>
        <v>5.9618577557074767E-2</v>
      </c>
      <c r="J176" s="318">
        <f ca="1">+IF(ISERROR(HLOOKUP($B176,INDIRECT("'Monthly Resource Report'!"&amp;'Wilson Validation'!$G$1047950&amp;":"&amp;'Wilson Validation'!$G$1047951),'Wilson Validation'!J$1047952,FALSE)),0,HLOOKUP($B176,INDIRECT("'Monthly Resource Report'!"&amp;'Wilson Validation'!$G$1047950&amp;":"&amp;'Wilson Validation'!$G$1047951),'Wilson Validation'!J$1047952,FALSE))</f>
        <v>0.5308073895676434</v>
      </c>
    </row>
    <row r="177" spans="2:10" s="461" customFormat="1">
      <c r="B177" s="301">
        <v>46569</v>
      </c>
      <c r="C177" s="294">
        <v>417</v>
      </c>
      <c r="D177" s="297">
        <v>4.1904794404658681</v>
      </c>
      <c r="E177" s="299">
        <v>0.06</v>
      </c>
      <c r="F177" s="295">
        <v>0.53</v>
      </c>
      <c r="G177" s="640">
        <f ca="1">+IF(ISERROR(HLOOKUP($B177,INDIRECT("'Monthly Resource Report'!"&amp;'Wilson Validation'!$G$1047950&amp;":"&amp;'Wilson Validation'!$G$1047951),'Wilson Validation'!G$1047952,FALSE)),0,HLOOKUP($B177,INDIRECT("'Monthly Resource Report'!"&amp;'Wilson Validation'!$G$1047950&amp;":"&amp;'Wilson Validation'!$G$1047951),'Wilson Validation'!G$1047952,FALSE))</f>
        <v>417</v>
      </c>
      <c r="H177" s="297">
        <f ca="1">+IF(ISERROR(HLOOKUP($B177,INDIRECT("'Monthly Resource Report'!"&amp;'Wilson Validation'!$G$1047950&amp;":"&amp;'Wilson Validation'!$G$1047951),'Wilson Validation'!H$1047952,FALSE)),0,HLOOKUP($B177,INDIRECT("'Monthly Resource Report'!"&amp;'Wilson Validation'!$G$1047950&amp;":"&amp;'Wilson Validation'!$G$1047951),'Wilson Validation'!H$1047952,FALSE))</f>
        <v>4.1900013860078849</v>
      </c>
      <c r="I177" s="317">
        <f ca="1">+IF(ISERROR(HLOOKUP($B177,INDIRECT("'Monthly Resource Report'!"&amp;'Wilson Validation'!$G$1047950&amp;":"&amp;'Wilson Validation'!$G$1047951),'Wilson Validation'!I$1047952,FALSE)),0,HLOOKUP($B177,INDIRECT("'Monthly Resource Report'!"&amp;'Wilson Validation'!$G$1047950&amp;":"&amp;'Wilson Validation'!$G$1047951),'Wilson Validation'!I$1047952,FALSE))</f>
        <v>5.9715942393471701E-2</v>
      </c>
      <c r="J177" s="318">
        <f ca="1">+IF(ISERROR(HLOOKUP($B177,INDIRECT("'Monthly Resource Report'!"&amp;'Wilson Validation'!$G$1047950&amp;":"&amp;'Wilson Validation'!$G$1047951),'Wilson Validation'!J$1047952,FALSE)),0,HLOOKUP($B177,INDIRECT("'Monthly Resource Report'!"&amp;'Wilson Validation'!$G$1047950&amp;":"&amp;'Wilson Validation'!$G$1047951),'Wilson Validation'!J$1047952,FALSE))</f>
        <v>0.53076595859751585</v>
      </c>
    </row>
    <row r="178" spans="2:10" s="461" customFormat="1">
      <c r="B178" s="301">
        <v>46600</v>
      </c>
      <c r="C178" s="294">
        <v>417</v>
      </c>
      <c r="D178" s="297">
        <v>4.1904794404658681</v>
      </c>
      <c r="E178" s="299">
        <v>0.06</v>
      </c>
      <c r="F178" s="295">
        <v>0.53</v>
      </c>
      <c r="G178" s="640">
        <f ca="1">+IF(ISERROR(HLOOKUP($B178,INDIRECT("'Monthly Resource Report'!"&amp;'Wilson Validation'!$G$1047950&amp;":"&amp;'Wilson Validation'!$G$1047951),'Wilson Validation'!G$1047952,FALSE)),0,HLOOKUP($B178,INDIRECT("'Monthly Resource Report'!"&amp;'Wilson Validation'!$G$1047950&amp;":"&amp;'Wilson Validation'!$G$1047951),'Wilson Validation'!G$1047952,FALSE))</f>
        <v>417</v>
      </c>
      <c r="H178" s="297">
        <f ca="1">+IF(ISERROR(HLOOKUP($B178,INDIRECT("'Monthly Resource Report'!"&amp;'Wilson Validation'!$G$1047950&amp;":"&amp;'Wilson Validation'!$G$1047951),'Wilson Validation'!H$1047952,FALSE)),0,HLOOKUP($B178,INDIRECT("'Monthly Resource Report'!"&amp;'Wilson Validation'!$G$1047950&amp;":"&amp;'Wilson Validation'!$G$1047951),'Wilson Validation'!H$1047952,FALSE))</f>
        <v>4.1900014702100519</v>
      </c>
      <c r="I178" s="317">
        <f ca="1">+IF(ISERROR(HLOOKUP($B178,INDIRECT("'Monthly Resource Report'!"&amp;'Wilson Validation'!$G$1047950&amp;":"&amp;'Wilson Validation'!$G$1047951),'Wilson Validation'!I$1047952,FALSE)),0,HLOOKUP($B178,INDIRECT("'Monthly Resource Report'!"&amp;'Wilson Validation'!$G$1047950&amp;":"&amp;'Wilson Validation'!$G$1047951),'Wilson Validation'!I$1047952,FALSE))</f>
        <v>5.9743666564796738E-2</v>
      </c>
      <c r="J178" s="318">
        <f ca="1">+IF(ISERROR(HLOOKUP($B178,INDIRECT("'Monthly Resource Report'!"&amp;'Wilson Validation'!$G$1047950&amp;":"&amp;'Wilson Validation'!$G$1047951),'Wilson Validation'!J$1047952,FALSE)),0,HLOOKUP($B178,INDIRECT("'Monthly Resource Report'!"&amp;'Wilson Validation'!$G$1047950&amp;":"&amp;'Wilson Validation'!$G$1047951),'Wilson Validation'!J$1047952,FALSE))</f>
        <v>0.53076484291131731</v>
      </c>
    </row>
    <row r="179" spans="2:10" s="461" customFormat="1">
      <c r="B179" s="301">
        <v>46631</v>
      </c>
      <c r="C179" s="294">
        <v>417</v>
      </c>
      <c r="D179" s="297">
        <v>4.1904794404658681</v>
      </c>
      <c r="E179" s="299">
        <v>0.06</v>
      </c>
      <c r="F179" s="295">
        <v>0.53</v>
      </c>
      <c r="G179" s="640">
        <f ca="1">+IF(ISERROR(HLOOKUP($B179,INDIRECT("'Monthly Resource Report'!"&amp;'Wilson Validation'!$G$1047950&amp;":"&amp;'Wilson Validation'!$G$1047951),'Wilson Validation'!G$1047952,FALSE)),0,HLOOKUP($B179,INDIRECT("'Monthly Resource Report'!"&amp;'Wilson Validation'!$G$1047950&amp;":"&amp;'Wilson Validation'!$G$1047951),'Wilson Validation'!G$1047952,FALSE))</f>
        <v>417</v>
      </c>
      <c r="H179" s="297">
        <f ca="1">+IF(ISERROR(HLOOKUP($B179,INDIRECT("'Monthly Resource Report'!"&amp;'Wilson Validation'!$G$1047950&amp;":"&amp;'Wilson Validation'!$G$1047951),'Wilson Validation'!H$1047952,FALSE)),0,HLOOKUP($B179,INDIRECT("'Monthly Resource Report'!"&amp;'Wilson Validation'!$G$1047950&amp;":"&amp;'Wilson Validation'!$G$1047951),'Wilson Validation'!H$1047952,FALSE))</f>
        <v>4.1900018213649828</v>
      </c>
      <c r="I179" s="317">
        <f ca="1">+IF(ISERROR(HLOOKUP($B179,INDIRECT("'Monthly Resource Report'!"&amp;'Wilson Validation'!$G$1047950&amp;":"&amp;'Wilson Validation'!$G$1047951),'Wilson Validation'!I$1047952,FALSE)),0,HLOOKUP($B179,INDIRECT("'Monthly Resource Report'!"&amp;'Wilson Validation'!$G$1047950&amp;":"&amp;'Wilson Validation'!$G$1047951),'Wilson Validation'!I$1047952,FALSE))</f>
        <v>5.9538760795456711E-2</v>
      </c>
      <c r="J179" s="318">
        <f ca="1">+IF(ISERROR(HLOOKUP($B179,INDIRECT("'Monthly Resource Report'!"&amp;'Wilson Validation'!$G$1047950&amp;":"&amp;'Wilson Validation'!$G$1047951),'Wilson Validation'!J$1047952,FALSE)),0,HLOOKUP($B179,INDIRECT("'Monthly Resource Report'!"&amp;'Wilson Validation'!$G$1047950&amp;":"&amp;'Wilson Validation'!$G$1047951),'Wilson Validation'!J$1047952,FALSE))</f>
        <v>0.53081280711088852</v>
      </c>
    </row>
    <row r="180" spans="2:10" s="461" customFormat="1">
      <c r="B180" s="301">
        <v>46661</v>
      </c>
      <c r="C180" s="294">
        <v>417</v>
      </c>
      <c r="D180" s="297">
        <v>4.1904794404658681</v>
      </c>
      <c r="E180" s="299">
        <v>0.06</v>
      </c>
      <c r="F180" s="295">
        <v>0.53</v>
      </c>
      <c r="G180" s="640">
        <f ca="1">+IF(ISERROR(HLOOKUP($B180,INDIRECT("'Monthly Resource Report'!"&amp;'Wilson Validation'!$G$1047950&amp;":"&amp;'Wilson Validation'!$G$1047951),'Wilson Validation'!G$1047952,FALSE)),0,HLOOKUP($B180,INDIRECT("'Monthly Resource Report'!"&amp;'Wilson Validation'!$G$1047950&amp;":"&amp;'Wilson Validation'!$G$1047951),'Wilson Validation'!G$1047952,FALSE))</f>
        <v>417</v>
      </c>
      <c r="H180" s="297">
        <f ca="1">+IF(ISERROR(HLOOKUP($B180,INDIRECT("'Monthly Resource Report'!"&amp;'Wilson Validation'!$G$1047950&amp;":"&amp;'Wilson Validation'!$G$1047951),'Wilson Validation'!H$1047952,FALSE)),0,HLOOKUP($B180,INDIRECT("'Monthly Resource Report'!"&amp;'Wilson Validation'!$G$1047950&amp;":"&amp;'Wilson Validation'!$G$1047951),'Wilson Validation'!H$1047952,FALSE))</f>
        <v>4.1900020829561671</v>
      </c>
      <c r="I180" s="317">
        <f ca="1">+IF(ISERROR(HLOOKUP($B180,INDIRECT("'Monthly Resource Report'!"&amp;'Wilson Validation'!$G$1047950&amp;":"&amp;'Wilson Validation'!$G$1047951),'Wilson Validation'!I$1047952,FALSE)),0,HLOOKUP($B180,INDIRECT("'Monthly Resource Report'!"&amp;'Wilson Validation'!$G$1047950&amp;":"&amp;'Wilson Validation'!$G$1047951),'Wilson Validation'!I$1047952,FALSE))</f>
        <v>5.9738564332567981E-2</v>
      </c>
      <c r="J180" s="318">
        <f ca="1">+IF(ISERROR(HLOOKUP($B180,INDIRECT("'Monthly Resource Report'!"&amp;'Wilson Validation'!$G$1047950&amp;":"&amp;'Wilson Validation'!$G$1047951),'Wilson Validation'!J$1047952,FALSE)),0,HLOOKUP($B180,INDIRECT("'Monthly Resource Report'!"&amp;'Wilson Validation'!$G$1047950&amp;":"&amp;'Wilson Validation'!$G$1047951),'Wilson Validation'!J$1047952,FALSE))</f>
        <v>0.53076934978111945</v>
      </c>
    </row>
    <row r="181" spans="2:10" s="461" customFormat="1">
      <c r="B181" s="301">
        <v>46692</v>
      </c>
      <c r="C181" s="294">
        <v>417</v>
      </c>
      <c r="D181" s="297">
        <v>4.1904794404658681</v>
      </c>
      <c r="E181" s="299">
        <v>0.06</v>
      </c>
      <c r="F181" s="295">
        <v>0.53</v>
      </c>
      <c r="G181" s="640">
        <f ca="1">+IF(ISERROR(HLOOKUP($B181,INDIRECT("'Monthly Resource Report'!"&amp;'Wilson Validation'!$G$1047950&amp;":"&amp;'Wilson Validation'!$G$1047951),'Wilson Validation'!G$1047952,FALSE)),0,HLOOKUP($B181,INDIRECT("'Monthly Resource Report'!"&amp;'Wilson Validation'!$G$1047950&amp;":"&amp;'Wilson Validation'!$G$1047951),'Wilson Validation'!G$1047952,FALSE))</f>
        <v>417</v>
      </c>
      <c r="H181" s="297">
        <f ca="1">+IF(ISERROR(HLOOKUP($B181,INDIRECT("'Monthly Resource Report'!"&amp;'Wilson Validation'!$G$1047950&amp;":"&amp;'Wilson Validation'!$G$1047951),'Wilson Validation'!H$1047952,FALSE)),0,HLOOKUP($B181,INDIRECT("'Monthly Resource Report'!"&amp;'Wilson Validation'!$G$1047950&amp;":"&amp;'Wilson Validation'!$G$1047951),'Wilson Validation'!H$1047952,FALSE))</f>
        <v>4.1900022006814934</v>
      </c>
      <c r="I181" s="317">
        <f ca="1">+IF(ISERROR(HLOOKUP($B181,INDIRECT("'Monthly Resource Report'!"&amp;'Wilson Validation'!$G$1047950&amp;":"&amp;'Wilson Validation'!$G$1047951),'Wilson Validation'!I$1047952,FALSE)),0,HLOOKUP($B181,INDIRECT("'Monthly Resource Report'!"&amp;'Wilson Validation'!$G$1047950&amp;":"&amp;'Wilson Validation'!$G$1047951),'Wilson Validation'!I$1047952,FALSE))</f>
        <v>5.9794224024550632E-2</v>
      </c>
      <c r="J181" s="318">
        <f ca="1">+IF(ISERROR(HLOOKUP($B181,INDIRECT("'Monthly Resource Report'!"&amp;'Wilson Validation'!$G$1047950&amp;":"&amp;'Wilson Validation'!$G$1047951),'Wilson Validation'!J$1047952,FALSE)),0,HLOOKUP($B181,INDIRECT("'Monthly Resource Report'!"&amp;'Wilson Validation'!$G$1047950&amp;":"&amp;'Wilson Validation'!$G$1047951),'Wilson Validation'!J$1047952,FALSE))</f>
        <v>0.53078419552827705</v>
      </c>
    </row>
    <row r="182" spans="2:10" s="461" customFormat="1">
      <c r="B182" s="301">
        <v>46722</v>
      </c>
      <c r="C182" s="294">
        <v>417</v>
      </c>
      <c r="D182" s="297">
        <v>4.1904794404658681</v>
      </c>
      <c r="E182" s="299">
        <v>0.06</v>
      </c>
      <c r="F182" s="295">
        <v>0.53</v>
      </c>
      <c r="G182" s="640">
        <f ca="1">+IF(ISERROR(HLOOKUP($B182,INDIRECT("'Monthly Resource Report'!"&amp;'Wilson Validation'!$G$1047950&amp;":"&amp;'Wilson Validation'!$G$1047951),'Wilson Validation'!G$1047952,FALSE)),0,HLOOKUP($B182,INDIRECT("'Monthly Resource Report'!"&amp;'Wilson Validation'!$G$1047950&amp;":"&amp;'Wilson Validation'!$G$1047951),'Wilson Validation'!G$1047952,FALSE))</f>
        <v>417</v>
      </c>
      <c r="H182" s="297">
        <f ca="1">+IF(ISERROR(HLOOKUP($B182,INDIRECT("'Monthly Resource Report'!"&amp;'Wilson Validation'!$G$1047950&amp;":"&amp;'Wilson Validation'!$G$1047951),'Wilson Validation'!H$1047952,FALSE)),0,HLOOKUP($B182,INDIRECT("'Monthly Resource Report'!"&amp;'Wilson Validation'!$G$1047950&amp;":"&amp;'Wilson Validation'!$G$1047951),'Wilson Validation'!H$1047952,FALSE))</f>
        <v>4.1900008537822151</v>
      </c>
      <c r="I182" s="317">
        <f ca="1">+IF(ISERROR(HLOOKUP($B182,INDIRECT("'Monthly Resource Report'!"&amp;'Wilson Validation'!$G$1047950&amp;":"&amp;'Wilson Validation'!$G$1047951),'Wilson Validation'!I$1047952,FALSE)),0,HLOOKUP($B182,INDIRECT("'Monthly Resource Report'!"&amp;'Wilson Validation'!$G$1047950&amp;":"&amp;'Wilson Validation'!$G$1047951),'Wilson Validation'!I$1047952,FALSE))</f>
        <v>5.977499463683434E-2</v>
      </c>
      <c r="J182" s="318">
        <f ca="1">+IF(ISERROR(HLOOKUP($B182,INDIRECT("'Monthly Resource Report'!"&amp;'Wilson Validation'!$G$1047950&amp;":"&amp;'Wilson Validation'!$G$1047951),'Wilson Validation'!J$1047952,FALSE)),0,HLOOKUP($B182,INDIRECT("'Monthly Resource Report'!"&amp;'Wilson Validation'!$G$1047950&amp;":"&amp;'Wilson Validation'!$G$1047951),'Wilson Validation'!J$1047952,FALSE))</f>
        <v>0.53037761837557651</v>
      </c>
    </row>
    <row r="183" spans="2:10" s="461" customFormat="1">
      <c r="B183" s="639"/>
      <c r="C183" s="640"/>
      <c r="D183" s="641"/>
      <c r="E183" s="642"/>
      <c r="F183" s="642"/>
      <c r="G183" s="640"/>
      <c r="H183" s="641"/>
      <c r="I183" s="643"/>
      <c r="J183" s="643"/>
    </row>
    <row r="184" spans="2:10" s="461" customFormat="1">
      <c r="B184" s="639"/>
      <c r="C184" s="640"/>
      <c r="D184" s="641"/>
      <c r="E184" s="642"/>
      <c r="F184" s="642"/>
      <c r="G184" s="640"/>
      <c r="H184" s="641"/>
      <c r="I184" s="643"/>
      <c r="J184" s="643"/>
    </row>
    <row r="185" spans="2:10" s="461" customFormat="1">
      <c r="B185" s="639"/>
      <c r="C185" s="640"/>
      <c r="D185" s="641"/>
      <c r="E185" s="642"/>
      <c r="F185" s="642"/>
      <c r="G185" s="640"/>
      <c r="H185" s="641"/>
      <c r="I185" s="643"/>
      <c r="J185" s="643"/>
    </row>
    <row r="186" spans="2:10" s="461" customFormat="1">
      <c r="B186" s="639"/>
      <c r="C186" s="640"/>
      <c r="D186" s="641"/>
      <c r="E186" s="642"/>
      <c r="F186" s="642"/>
      <c r="G186" s="640"/>
      <c r="H186" s="641"/>
      <c r="I186" s="643"/>
      <c r="J186" s="643"/>
    </row>
    <row r="187" spans="2:10" s="461" customFormat="1">
      <c r="B187" s="639"/>
      <c r="C187" s="640"/>
      <c r="D187" s="641"/>
      <c r="E187" s="642"/>
      <c r="F187" s="642"/>
      <c r="G187" s="640"/>
      <c r="H187" s="641"/>
      <c r="I187" s="643"/>
      <c r="J187" s="643"/>
    </row>
    <row r="188" spans="2:10" s="461" customFormat="1">
      <c r="B188" s="639"/>
      <c r="C188" s="640"/>
      <c r="D188" s="641"/>
      <c r="E188" s="642"/>
      <c r="F188" s="642"/>
      <c r="G188" s="640"/>
      <c r="H188" s="641"/>
      <c r="I188" s="643"/>
      <c r="J188" s="643"/>
    </row>
    <row r="189" spans="2:10" s="461" customFormat="1">
      <c r="B189" s="639"/>
      <c r="C189" s="640"/>
      <c r="D189" s="641"/>
      <c r="E189" s="642"/>
      <c r="F189" s="642"/>
      <c r="G189" s="640"/>
      <c r="H189" s="641"/>
      <c r="I189" s="643"/>
      <c r="J189" s="643"/>
    </row>
    <row r="190" spans="2:10" s="461" customFormat="1">
      <c r="B190" s="639"/>
      <c r="C190" s="640"/>
      <c r="D190" s="641"/>
      <c r="E190" s="642"/>
      <c r="F190" s="642"/>
      <c r="G190" s="640"/>
      <c r="H190" s="641"/>
      <c r="I190" s="643"/>
      <c r="J190" s="643"/>
    </row>
    <row r="191" spans="2:10" s="461" customFormat="1">
      <c r="B191" s="639"/>
      <c r="C191" s="640"/>
      <c r="D191" s="641"/>
      <c r="E191" s="642"/>
      <c r="F191" s="642"/>
      <c r="G191" s="640"/>
      <c r="H191" s="641"/>
      <c r="I191" s="643"/>
      <c r="J191" s="643"/>
    </row>
    <row r="192" spans="2:10" s="461" customFormat="1">
      <c r="B192" s="639"/>
      <c r="C192" s="640"/>
      <c r="D192" s="641"/>
      <c r="E192" s="642"/>
      <c r="F192" s="642"/>
      <c r="G192" s="640"/>
      <c r="H192" s="641"/>
      <c r="I192" s="643"/>
      <c r="J192" s="643"/>
    </row>
    <row r="193" spans="2:10" s="461" customFormat="1">
      <c r="B193" s="639"/>
      <c r="C193" s="640"/>
      <c r="D193" s="641"/>
      <c r="E193" s="642"/>
      <c r="F193" s="642"/>
      <c r="G193" s="640"/>
      <c r="H193" s="641"/>
      <c r="I193" s="643"/>
      <c r="J193" s="643"/>
    </row>
    <row r="194" spans="2:10" s="461" customFormat="1">
      <c r="B194" s="639"/>
      <c r="C194" s="640"/>
      <c r="D194" s="641"/>
      <c r="E194" s="642"/>
      <c r="F194" s="642"/>
      <c r="G194" s="640"/>
      <c r="H194" s="641"/>
      <c r="I194" s="643"/>
      <c r="J194" s="643"/>
    </row>
    <row r="195" spans="2:10" s="461" customFormat="1">
      <c r="B195" s="639"/>
      <c r="C195" s="640"/>
      <c r="D195" s="641"/>
      <c r="E195" s="642"/>
      <c r="F195" s="642"/>
      <c r="G195" s="640"/>
      <c r="H195" s="641"/>
      <c r="I195" s="643"/>
      <c r="J195" s="643"/>
    </row>
    <row r="196" spans="2:10" s="461" customFormat="1">
      <c r="B196" s="639"/>
      <c r="C196" s="640"/>
      <c r="D196" s="641"/>
      <c r="E196" s="642"/>
      <c r="F196" s="642"/>
      <c r="G196" s="640"/>
      <c r="H196" s="641"/>
      <c r="I196" s="643"/>
      <c r="J196" s="643"/>
    </row>
    <row r="197" spans="2:10" s="461" customFormat="1">
      <c r="B197" s="639"/>
      <c r="C197" s="640"/>
      <c r="D197" s="641"/>
      <c r="E197" s="642"/>
      <c r="F197" s="642"/>
      <c r="G197" s="640"/>
      <c r="H197" s="641"/>
      <c r="I197" s="643"/>
      <c r="J197" s="643"/>
    </row>
    <row r="198" spans="2:10" s="461" customFormat="1">
      <c r="B198" s="639"/>
      <c r="C198" s="640"/>
      <c r="D198" s="641"/>
      <c r="E198" s="642"/>
      <c r="F198" s="642"/>
      <c r="G198" s="640"/>
      <c r="H198" s="641"/>
      <c r="I198" s="643"/>
      <c r="J198" s="643"/>
    </row>
    <row r="199" spans="2:10" s="461" customFormat="1">
      <c r="B199" s="639"/>
      <c r="C199" s="640"/>
      <c r="D199" s="641"/>
      <c r="E199" s="642"/>
      <c r="F199" s="642"/>
      <c r="G199" s="640"/>
      <c r="H199" s="641"/>
      <c r="I199" s="643"/>
      <c r="J199" s="643"/>
    </row>
    <row r="200" spans="2:10" s="461" customFormat="1">
      <c r="B200" s="639"/>
      <c r="C200" s="640"/>
      <c r="D200" s="641"/>
      <c r="E200" s="642"/>
      <c r="F200" s="642"/>
      <c r="G200" s="640"/>
      <c r="H200" s="641"/>
      <c r="I200" s="643"/>
      <c r="J200" s="643"/>
    </row>
    <row r="201" spans="2:10" s="461" customFormat="1">
      <c r="B201" s="639"/>
      <c r="C201" s="640"/>
      <c r="D201" s="641"/>
      <c r="E201" s="642"/>
      <c r="F201" s="642"/>
      <c r="G201" s="640"/>
      <c r="H201" s="641"/>
      <c r="I201" s="643"/>
      <c r="J201" s="643"/>
    </row>
    <row r="202" spans="2:10" s="461" customFormat="1">
      <c r="B202" s="639"/>
      <c r="C202" s="640"/>
      <c r="D202" s="641"/>
      <c r="E202" s="642"/>
      <c r="F202" s="642"/>
      <c r="G202" s="640"/>
      <c r="H202" s="641"/>
      <c r="I202" s="643"/>
      <c r="J202" s="643"/>
    </row>
    <row r="203" spans="2:10" s="461" customFormat="1">
      <c r="B203" s="639"/>
      <c r="C203" s="640"/>
      <c r="D203" s="641"/>
      <c r="E203" s="642"/>
      <c r="F203" s="642"/>
      <c r="G203" s="640"/>
      <c r="H203" s="641"/>
      <c r="I203" s="643"/>
      <c r="J203" s="643"/>
    </row>
    <row r="204" spans="2:10" s="461" customFormat="1">
      <c r="B204" s="639"/>
      <c r="C204" s="640"/>
      <c r="D204" s="641"/>
      <c r="E204" s="642"/>
      <c r="F204" s="642"/>
      <c r="G204" s="640"/>
      <c r="H204" s="641"/>
      <c r="I204" s="643"/>
      <c r="J204" s="643"/>
    </row>
    <row r="205" spans="2:10" s="461" customFormat="1">
      <c r="B205" s="639"/>
      <c r="C205" s="640"/>
      <c r="D205" s="641"/>
      <c r="E205" s="642"/>
      <c r="F205" s="642"/>
      <c r="G205" s="640"/>
      <c r="H205" s="641"/>
      <c r="I205" s="643"/>
      <c r="J205" s="643"/>
    </row>
    <row r="206" spans="2:10" s="461" customFormat="1">
      <c r="B206" s="639"/>
      <c r="C206" s="640"/>
      <c r="D206" s="641"/>
      <c r="E206" s="642"/>
      <c r="F206" s="642"/>
      <c r="G206" s="640"/>
      <c r="H206" s="641"/>
      <c r="I206" s="643"/>
      <c r="J206" s="643"/>
    </row>
    <row r="207" spans="2:10" s="461" customFormat="1">
      <c r="B207" s="639"/>
      <c r="C207" s="640"/>
      <c r="D207" s="641"/>
      <c r="E207" s="642"/>
      <c r="F207" s="642"/>
      <c r="G207" s="640"/>
      <c r="H207" s="641"/>
      <c r="I207" s="643"/>
      <c r="J207" s="643"/>
    </row>
    <row r="208" spans="2:10" s="461" customFormat="1">
      <c r="B208" s="639"/>
      <c r="C208" s="640"/>
      <c r="D208" s="641"/>
      <c r="E208" s="642"/>
      <c r="F208" s="642"/>
      <c r="G208" s="640"/>
      <c r="H208" s="641"/>
      <c r="I208" s="643"/>
      <c r="J208" s="643"/>
    </row>
    <row r="209" spans="2:10" s="461" customFormat="1">
      <c r="B209" s="639"/>
      <c r="C209" s="640"/>
      <c r="D209" s="641"/>
      <c r="E209" s="642"/>
      <c r="F209" s="642"/>
      <c r="G209" s="640"/>
      <c r="H209" s="641"/>
      <c r="I209" s="643"/>
      <c r="J209" s="643"/>
    </row>
    <row r="211" spans="2:10" s="461" customFormat="1"/>
    <row r="212" spans="2:10" s="461" customFormat="1"/>
    <row r="213" spans="2:10" s="461" customFormat="1"/>
    <row r="214" spans="2:10" s="461" customFormat="1"/>
    <row r="215" spans="2:10" s="461" customFormat="1"/>
    <row r="216" spans="2:10" s="461" customFormat="1"/>
    <row r="258" spans="6:10">
      <c r="G258" s="685" t="s">
        <v>221</v>
      </c>
      <c r="H258" s="686"/>
      <c r="I258" s="686"/>
      <c r="J258" s="687"/>
    </row>
    <row r="259" spans="6:10" ht="30">
      <c r="F259" s="293" t="s">
        <v>199</v>
      </c>
      <c r="G259" s="304" t="s">
        <v>34</v>
      </c>
      <c r="H259" s="305" t="s">
        <v>39</v>
      </c>
      <c r="I259" s="306" t="s">
        <v>48</v>
      </c>
      <c r="J259" s="307" t="s">
        <v>45</v>
      </c>
    </row>
    <row r="260" spans="6:10">
      <c r="F260" s="300">
        <f>+B3</f>
        <v>41275</v>
      </c>
      <c r="G260" s="308">
        <f t="shared" ref="G260:G291" ca="1" si="0">+IF(ISERROR(G3/C3-1),0,G3/C3-1)</f>
        <v>0</v>
      </c>
      <c r="H260" s="309">
        <f t="shared" ref="H260:H291" ca="1" si="1">+IF(ISERROR(H3/D3-1),0,H3/D3-1)</f>
        <v>-1.6303041378007421E-6</v>
      </c>
      <c r="I260" s="309">
        <f t="shared" ref="I260:I291" ca="1" si="2">+IF(ISERROR(I3/E3-1),0,I3/E3-1)</f>
        <v>-2.202725839032138E-3</v>
      </c>
      <c r="J260" s="310">
        <f t="shared" ref="J260:J291" ca="1" si="3">+IF(ISERROR(J3/F3-1),0,J3/F3-1)</f>
        <v>1.4246369152850491E-3</v>
      </c>
    </row>
    <row r="261" spans="6:10">
      <c r="F261" s="301">
        <f t="shared" ref="F261:F324" si="4">+B4</f>
        <v>41306</v>
      </c>
      <c r="G261" s="308">
        <f t="shared" ca="1" si="0"/>
        <v>0</v>
      </c>
      <c r="H261" s="311">
        <f t="shared" ca="1" si="1"/>
        <v>-1.4090814685063791E-6</v>
      </c>
      <c r="I261" s="311">
        <f t="shared" ca="1" si="2"/>
        <v>-3.186668144106064E-3</v>
      </c>
      <c r="J261" s="310">
        <f t="shared" ca="1" si="3"/>
        <v>1.593099752751348E-3</v>
      </c>
    </row>
    <row r="262" spans="6:10">
      <c r="F262" s="301">
        <f t="shared" si="4"/>
        <v>41334</v>
      </c>
      <c r="G262" s="308">
        <f t="shared" ca="1" si="0"/>
        <v>0</v>
      </c>
      <c r="H262" s="311">
        <f t="shared" ca="1" si="1"/>
        <v>-1.5841771798807969E-6</v>
      </c>
      <c r="I262" s="311">
        <f t="shared" ca="1" si="2"/>
        <v>-6.3611127962528435E-3</v>
      </c>
      <c r="J262" s="310">
        <f t="shared" ca="1" si="3"/>
        <v>2.2037999221724558E-3</v>
      </c>
    </row>
    <row r="263" spans="6:10">
      <c r="F263" s="301">
        <f t="shared" si="4"/>
        <v>41365</v>
      </c>
      <c r="G263" s="308">
        <f t="shared" ca="1" si="0"/>
        <v>0</v>
      </c>
      <c r="H263" s="311">
        <f t="shared" ca="1" si="1"/>
        <v>-1.3806639124203102E-6</v>
      </c>
      <c r="I263" s="311">
        <f t="shared" ca="1" si="2"/>
        <v>-8.2603225243325085E-3</v>
      </c>
      <c r="J263" s="310">
        <f t="shared" ca="1" si="3"/>
        <v>2.307494493230422E-3</v>
      </c>
    </row>
    <row r="264" spans="6:10">
      <c r="F264" s="301">
        <f t="shared" si="4"/>
        <v>41395</v>
      </c>
      <c r="G264" s="308">
        <f t="shared" ca="1" si="0"/>
        <v>0</v>
      </c>
      <c r="H264" s="311">
        <f t="shared" ca="1" si="1"/>
        <v>-1.1399376009801898E-6</v>
      </c>
      <c r="I264" s="311">
        <f t="shared" ca="1" si="2"/>
        <v>-8.4280451691691738E-3</v>
      </c>
      <c r="J264" s="310">
        <f t="shared" ca="1" si="3"/>
        <v>1.5006796408079115E-3</v>
      </c>
    </row>
    <row r="265" spans="6:10">
      <c r="F265" s="301">
        <f t="shared" si="4"/>
        <v>41426</v>
      </c>
      <c r="G265" s="308">
        <f t="shared" ca="1" si="0"/>
        <v>0</v>
      </c>
      <c r="H265" s="311">
        <f t="shared" ca="1" si="1"/>
        <v>-1.2438446458373775E-6</v>
      </c>
      <c r="I265" s="311">
        <f t="shared" ca="1" si="2"/>
        <v>-1.1853307006343128E-2</v>
      </c>
      <c r="J265" s="310">
        <f t="shared" ca="1" si="3"/>
        <v>2.384852599118803E-3</v>
      </c>
    </row>
    <row r="266" spans="6:10">
      <c r="F266" s="301">
        <f t="shared" si="4"/>
        <v>41456</v>
      </c>
      <c r="G266" s="308">
        <f t="shared" ca="1" si="0"/>
        <v>0</v>
      </c>
      <c r="H266" s="311">
        <f t="shared" ca="1" si="1"/>
        <v>-1.2730288581064286E-6</v>
      </c>
      <c r="I266" s="311">
        <f t="shared" ca="1" si="2"/>
        <v>-9.7896640226561304E-3</v>
      </c>
      <c r="J266" s="310">
        <f t="shared" ca="1" si="3"/>
        <v>2.2723733126226442E-3</v>
      </c>
    </row>
    <row r="267" spans="6:10">
      <c r="F267" s="301">
        <f t="shared" si="4"/>
        <v>41487</v>
      </c>
      <c r="G267" s="308">
        <f t="shared" ca="1" si="0"/>
        <v>0</v>
      </c>
      <c r="H267" s="311">
        <f t="shared" ca="1" si="1"/>
        <v>-1.2416125089176333E-6</v>
      </c>
      <c r="I267" s="311">
        <f t="shared" ca="1" si="2"/>
        <v>-1.004666260975795E-2</v>
      </c>
      <c r="J267" s="310">
        <f t="shared" ca="1" si="3"/>
        <v>1.5192764906672984E-3</v>
      </c>
    </row>
    <row r="268" spans="6:10">
      <c r="F268" s="301">
        <f t="shared" si="4"/>
        <v>41518</v>
      </c>
      <c r="G268" s="308">
        <f t="shared" ca="1" si="0"/>
        <v>0</v>
      </c>
      <c r="H268" s="311">
        <f t="shared" ca="1" si="1"/>
        <v>-1.4880234123770819E-6</v>
      </c>
      <c r="I268" s="311">
        <f t="shared" ca="1" si="2"/>
        <v>-9.8652215700067991E-3</v>
      </c>
      <c r="J268" s="310">
        <f t="shared" ca="1" si="3"/>
        <v>1.5625163265045039E-3</v>
      </c>
    </row>
    <row r="269" spans="6:10">
      <c r="F269" s="301">
        <f t="shared" si="4"/>
        <v>41548</v>
      </c>
      <c r="G269" s="308">
        <f t="shared" ca="1" si="0"/>
        <v>0</v>
      </c>
      <c r="H269" s="311">
        <f t="shared" ca="1" si="1"/>
        <v>-5.8495036936445644E-7</v>
      </c>
      <c r="I269" s="311">
        <f t="shared" ca="1" si="2"/>
        <v>-8.114919487176242E-3</v>
      </c>
      <c r="J269" s="310">
        <f t="shared" ca="1" si="3"/>
        <v>5.7960911264127724E-3</v>
      </c>
    </row>
    <row r="270" spans="6:10">
      <c r="F270" s="301">
        <f t="shared" si="4"/>
        <v>41579</v>
      </c>
      <c r="G270" s="308">
        <f t="shared" ca="1" si="0"/>
        <v>0</v>
      </c>
      <c r="H270" s="311">
        <f t="shared" ca="1" si="1"/>
        <v>-1.138146001333773E-6</v>
      </c>
      <c r="I270" s="311">
        <f t="shared" ca="1" si="2"/>
        <v>-7.3155118391543539E-3</v>
      </c>
      <c r="J270" s="310">
        <f t="shared" ca="1" si="3"/>
        <v>5.890154566214667E-3</v>
      </c>
    </row>
    <row r="271" spans="6:10">
      <c r="F271" s="301">
        <f t="shared" si="4"/>
        <v>41609</v>
      </c>
      <c r="G271" s="308">
        <f t="shared" ca="1" si="0"/>
        <v>0</v>
      </c>
      <c r="H271" s="311">
        <f t="shared" ca="1" si="1"/>
        <v>-1.6304641106135165E-6</v>
      </c>
      <c r="I271" s="311">
        <f t="shared" ca="1" si="2"/>
        <v>-6.1305294907444408E-3</v>
      </c>
      <c r="J271" s="310">
        <f t="shared" ca="1" si="3"/>
        <v>1.4727735613837556E-3</v>
      </c>
    </row>
    <row r="272" spans="6:10">
      <c r="F272" s="301">
        <f t="shared" si="4"/>
        <v>41640</v>
      </c>
      <c r="G272" s="308">
        <f t="shared" ca="1" si="0"/>
        <v>0</v>
      </c>
      <c r="H272" s="311">
        <f t="shared" ca="1" si="1"/>
        <v>2.7117117329389373E-7</v>
      </c>
      <c r="I272" s="311">
        <f t="shared" ca="1" si="2"/>
        <v>-3.1713988856537645E-3</v>
      </c>
      <c r="J272" s="310">
        <f t="shared" ca="1" si="3"/>
        <v>1.4353854107742592E-3</v>
      </c>
    </row>
    <row r="273" spans="6:10">
      <c r="F273" s="301">
        <f t="shared" si="4"/>
        <v>41671</v>
      </c>
      <c r="G273" s="308">
        <f t="shared" ca="1" si="0"/>
        <v>0</v>
      </c>
      <c r="H273" s="311">
        <f t="shared" ca="1" si="1"/>
        <v>1.7405701391304262E-7</v>
      </c>
      <c r="I273" s="311">
        <f t="shared" ca="1" si="2"/>
        <v>-3.4607158265785865E-3</v>
      </c>
      <c r="J273" s="310">
        <f t="shared" ca="1" si="3"/>
        <v>7.9308431859770323E-4</v>
      </c>
    </row>
    <row r="274" spans="6:10">
      <c r="F274" s="301">
        <f t="shared" si="4"/>
        <v>41699</v>
      </c>
      <c r="G274" s="308">
        <f t="shared" ca="1" si="0"/>
        <v>0</v>
      </c>
      <c r="H274" s="311">
        <f t="shared" ca="1" si="1"/>
        <v>-2.2634003982169304E-7</v>
      </c>
      <c r="I274" s="311">
        <f t="shared" ca="1" si="2"/>
        <v>-1.0321880192174171E-2</v>
      </c>
      <c r="J274" s="310">
        <f t="shared" ca="1" si="3"/>
        <v>1.5141601791446302E-3</v>
      </c>
    </row>
    <row r="275" spans="6:10">
      <c r="F275" s="301">
        <f t="shared" si="4"/>
        <v>41730</v>
      </c>
      <c r="G275" s="308">
        <f t="shared" ca="1" si="0"/>
        <v>0</v>
      </c>
      <c r="H275" s="311">
        <f t="shared" ca="1" si="1"/>
        <v>-1.3743574778235512E-7</v>
      </c>
      <c r="I275" s="311">
        <f t="shared" ca="1" si="2"/>
        <v>-9.1364189648274197E-3</v>
      </c>
      <c r="J275" s="310">
        <f t="shared" ca="1" si="3"/>
        <v>7.6998231891889368E-4</v>
      </c>
    </row>
    <row r="276" spans="6:10">
      <c r="F276" s="301">
        <f t="shared" si="4"/>
        <v>41760</v>
      </c>
      <c r="G276" s="308">
        <f t="shared" ca="1" si="0"/>
        <v>0</v>
      </c>
      <c r="H276" s="311">
        <f t="shared" ca="1" si="1"/>
        <v>-1.7850539935082566E-8</v>
      </c>
      <c r="I276" s="311">
        <f t="shared" ca="1" si="2"/>
        <v>-9.9589509857268554E-3</v>
      </c>
      <c r="J276" s="310">
        <f t="shared" ca="1" si="3"/>
        <v>1.5177055171686771E-3</v>
      </c>
    </row>
    <row r="277" spans="6:10">
      <c r="F277" s="301">
        <f t="shared" si="4"/>
        <v>41791</v>
      </c>
      <c r="G277" s="308">
        <f t="shared" ca="1" si="0"/>
        <v>0</v>
      </c>
      <c r="H277" s="311">
        <f t="shared" ca="1" si="1"/>
        <v>-3.0692975405699485E-7</v>
      </c>
      <c r="I277" s="311">
        <f t="shared" ca="1" si="2"/>
        <v>-1.0984975202295022E-2</v>
      </c>
      <c r="J277" s="310">
        <f t="shared" ca="1" si="3"/>
        <v>2.3610708407064696E-3</v>
      </c>
    </row>
    <row r="278" spans="6:10">
      <c r="F278" s="301">
        <f t="shared" si="4"/>
        <v>41821</v>
      </c>
      <c r="G278" s="308">
        <f t="shared" ca="1" si="0"/>
        <v>0</v>
      </c>
      <c r="H278" s="311">
        <f t="shared" ca="1" si="1"/>
        <v>-2.2475892014206522E-7</v>
      </c>
      <c r="I278" s="311">
        <f t="shared" ca="1" si="2"/>
        <v>-1.0610263263296948E-2</v>
      </c>
      <c r="J278" s="310">
        <f t="shared" ca="1" si="3"/>
        <v>7.6076410761327651E-4</v>
      </c>
    </row>
    <row r="279" spans="6:10">
      <c r="F279" s="301">
        <f t="shared" si="4"/>
        <v>41852</v>
      </c>
      <c r="G279" s="308">
        <f t="shared" ca="1" si="0"/>
        <v>0</v>
      </c>
      <c r="H279" s="311">
        <f t="shared" ca="1" si="1"/>
        <v>-8.107015925240546E-8</v>
      </c>
      <c r="I279" s="311">
        <f t="shared" ca="1" si="2"/>
        <v>-1.047360790498908E-2</v>
      </c>
      <c r="J279" s="310">
        <f t="shared" ca="1" si="3"/>
        <v>1.5137672826008863E-3</v>
      </c>
    </row>
    <row r="280" spans="6:10">
      <c r="F280" s="301">
        <f t="shared" si="4"/>
        <v>41883</v>
      </c>
      <c r="G280" s="308">
        <f t="shared" ca="1" si="0"/>
        <v>0</v>
      </c>
      <c r="H280" s="311">
        <f t="shared" ca="1" si="1"/>
        <v>-3.3073227556634777E-7</v>
      </c>
      <c r="I280" s="311">
        <f t="shared" ca="1" si="2"/>
        <v>-1.2387350432158661E-2</v>
      </c>
      <c r="J280" s="310">
        <f t="shared" ca="1" si="3"/>
        <v>1.5987065616791529E-3</v>
      </c>
    </row>
    <row r="281" spans="6:10">
      <c r="F281" s="301">
        <f t="shared" si="4"/>
        <v>41913</v>
      </c>
      <c r="G281" s="308">
        <f t="shared" ca="1" si="0"/>
        <v>0</v>
      </c>
      <c r="H281" s="311">
        <f t="shared" ca="1" si="1"/>
        <v>-4.9565053505951084E-8</v>
      </c>
      <c r="I281" s="311">
        <f t="shared" ca="1" si="2"/>
        <v>-1.019572316160855E-2</v>
      </c>
      <c r="J281" s="310">
        <f t="shared" ca="1" si="3"/>
        <v>2.793490663819842E-3</v>
      </c>
    </row>
    <row r="282" spans="6:10">
      <c r="F282" s="301">
        <f t="shared" si="4"/>
        <v>41944</v>
      </c>
      <c r="G282" s="308">
        <f t="shared" ca="1" si="0"/>
        <v>0</v>
      </c>
      <c r="H282" s="311">
        <f t="shared" ca="1" si="1"/>
        <v>-2.0437061776235055E-7</v>
      </c>
      <c r="I282" s="311">
        <f t="shared" ca="1" si="2"/>
        <v>-1.0490911960468918E-2</v>
      </c>
      <c r="J282" s="310">
        <f t="shared" ca="1" si="3"/>
        <v>1.5687336140750574E-3</v>
      </c>
    </row>
    <row r="283" spans="6:10">
      <c r="F283" s="301">
        <f t="shared" si="4"/>
        <v>41974</v>
      </c>
      <c r="G283" s="308">
        <f t="shared" ca="1" si="0"/>
        <v>0</v>
      </c>
      <c r="H283" s="311">
        <f t="shared" ca="1" si="1"/>
        <v>-2.221310819727762E-7</v>
      </c>
      <c r="I283" s="311">
        <f t="shared" ca="1" si="2"/>
        <v>-9.5910158477341412E-3</v>
      </c>
      <c r="J283" s="310">
        <f t="shared" ca="1" si="3"/>
        <v>1.5098459387790086E-3</v>
      </c>
    </row>
    <row r="284" spans="6:10">
      <c r="F284" s="301">
        <f t="shared" si="4"/>
        <v>42005</v>
      </c>
      <c r="G284" s="308">
        <f t="shared" ca="1" si="0"/>
        <v>0</v>
      </c>
      <c r="H284" s="311">
        <f t="shared" ca="1" si="1"/>
        <v>-7.3950234391606529E-7</v>
      </c>
      <c r="I284" s="311">
        <f t="shared" ca="1" si="2"/>
        <v>-4.1171706170027855E-3</v>
      </c>
      <c r="J284" s="310">
        <f t="shared" ca="1" si="3"/>
        <v>1.4410954468222492E-3</v>
      </c>
    </row>
    <row r="285" spans="6:10">
      <c r="F285" s="301">
        <f t="shared" si="4"/>
        <v>42036</v>
      </c>
      <c r="G285" s="308">
        <f t="shared" ca="1" si="0"/>
        <v>0</v>
      </c>
      <c r="H285" s="311">
        <f t="shared" ca="1" si="1"/>
        <v>-6.8850239165474392E-7</v>
      </c>
      <c r="I285" s="311">
        <f t="shared" ca="1" si="2"/>
        <v>-3.7415859038286703E-3</v>
      </c>
      <c r="J285" s="310">
        <f t="shared" ca="1" si="3"/>
        <v>7.901392209372915E-4</v>
      </c>
    </row>
    <row r="286" spans="6:10">
      <c r="F286" s="301">
        <f t="shared" si="4"/>
        <v>42064</v>
      </c>
      <c r="G286" s="308">
        <f t="shared" ca="1" si="0"/>
        <v>0</v>
      </c>
      <c r="H286" s="311">
        <f t="shared" ca="1" si="1"/>
        <v>-2.5480103460484571E-7</v>
      </c>
      <c r="I286" s="311">
        <f t="shared" ca="1" si="2"/>
        <v>-1.0127903177830744E-2</v>
      </c>
      <c r="J286" s="310">
        <f t="shared" ca="1" si="3"/>
        <v>7.5486734211605011E-4</v>
      </c>
    </row>
    <row r="287" spans="6:10">
      <c r="F287" s="301">
        <f t="shared" si="4"/>
        <v>42095</v>
      </c>
      <c r="G287" s="308">
        <f t="shared" ca="1" si="0"/>
        <v>0</v>
      </c>
      <c r="H287" s="311">
        <f t="shared" ca="1" si="1"/>
        <v>-9.4041656339971524E-7</v>
      </c>
      <c r="I287" s="311">
        <f t="shared" ca="1" si="2"/>
        <v>-1.0614533403674797E-2</v>
      </c>
      <c r="J287" s="310">
        <f t="shared" ca="1" si="3"/>
        <v>7.816009896803866E-4</v>
      </c>
    </row>
    <row r="288" spans="6:10">
      <c r="F288" s="301">
        <f t="shared" si="4"/>
        <v>42125</v>
      </c>
      <c r="G288" s="308">
        <f t="shared" ca="1" si="0"/>
        <v>0</v>
      </c>
      <c r="H288" s="311">
        <f t="shared" ca="1" si="1"/>
        <v>-1.0474221996403799E-6</v>
      </c>
      <c r="I288" s="311">
        <f t="shared" ca="1" si="2"/>
        <v>-1.0306554986644567E-2</v>
      </c>
      <c r="J288" s="310">
        <f t="shared" ca="1" si="3"/>
        <v>1.5091478055109242E-3</v>
      </c>
    </row>
    <row r="289" spans="6:10">
      <c r="F289" s="301">
        <f t="shared" si="4"/>
        <v>42156</v>
      </c>
      <c r="G289" s="308">
        <f t="shared" ca="1" si="0"/>
        <v>0</v>
      </c>
      <c r="H289" s="311">
        <f t="shared" ca="1" si="1"/>
        <v>-9.8032626150157398E-7</v>
      </c>
      <c r="I289" s="311">
        <f t="shared" ca="1" si="2"/>
        <v>-1.1118991351036445E-2</v>
      </c>
      <c r="J289" s="310">
        <f t="shared" ca="1" si="3"/>
        <v>7.8254907877939317E-4</v>
      </c>
    </row>
    <row r="290" spans="6:10">
      <c r="F290" s="301">
        <f t="shared" si="4"/>
        <v>42186</v>
      </c>
      <c r="G290" s="308">
        <f t="shared" ca="1" si="0"/>
        <v>0</v>
      </c>
      <c r="H290" s="311">
        <f t="shared" ca="1" si="1"/>
        <v>-1.0096453505470393E-6</v>
      </c>
      <c r="I290" s="311">
        <f t="shared" ca="1" si="2"/>
        <v>-1.027843613075996E-2</v>
      </c>
      <c r="J290" s="310">
        <f t="shared" ca="1" si="3"/>
        <v>1.5062068808653351E-3</v>
      </c>
    </row>
    <row r="291" spans="6:10">
      <c r="F291" s="301">
        <f t="shared" si="4"/>
        <v>42217</v>
      </c>
      <c r="G291" s="308">
        <f t="shared" ca="1" si="0"/>
        <v>0</v>
      </c>
      <c r="H291" s="311">
        <f t="shared" ca="1" si="1"/>
        <v>-8.3636233716433139E-7</v>
      </c>
      <c r="I291" s="311">
        <f t="shared" ca="1" si="2"/>
        <v>-1.0778571611840815E-2</v>
      </c>
      <c r="J291" s="310">
        <f t="shared" ca="1" si="3"/>
        <v>1.5089639376233421E-3</v>
      </c>
    </row>
    <row r="292" spans="6:10">
      <c r="F292" s="301">
        <f t="shared" si="4"/>
        <v>42248</v>
      </c>
      <c r="G292" s="308">
        <f t="shared" ref="G292:G323" ca="1" si="5">+IF(ISERROR(G35/C35-1),0,G35/C35-1)</f>
        <v>0</v>
      </c>
      <c r="H292" s="311">
        <f t="shared" ref="H292:H323" ca="1" si="6">+IF(ISERROR(H35/D35-1),0,H35/D35-1)</f>
        <v>-9.0108158101731561E-7</v>
      </c>
      <c r="I292" s="311">
        <f t="shared" ref="I292:I323" ca="1" si="7">+IF(ISERROR(I35/E35-1),0,I35/E35-1)</f>
        <v>-1.2912928155607295E-2</v>
      </c>
      <c r="J292" s="310">
        <f t="shared" ref="J292:J323" ca="1" si="8">+IF(ISERROR(J35/F35-1),0,J35/F35-1)</f>
        <v>7.9793179808795855E-4</v>
      </c>
    </row>
    <row r="293" spans="6:10">
      <c r="F293" s="301">
        <f t="shared" si="4"/>
        <v>42278</v>
      </c>
      <c r="G293" s="308">
        <f t="shared" ca="1" si="5"/>
        <v>0</v>
      </c>
      <c r="H293" s="311">
        <f t="shared" ca="1" si="6"/>
        <v>-6.2545671375424661E-7</v>
      </c>
      <c r="I293" s="311">
        <f t="shared" ca="1" si="7"/>
        <v>-1.0936137730941264E-2</v>
      </c>
      <c r="J293" s="310">
        <f t="shared" ca="1" si="8"/>
        <v>6.7015830741770088E-3</v>
      </c>
    </row>
    <row r="294" spans="6:10">
      <c r="F294" s="301">
        <f t="shared" si="4"/>
        <v>42309</v>
      </c>
      <c r="G294" s="308">
        <f t="shared" ca="1" si="5"/>
        <v>0</v>
      </c>
      <c r="H294" s="311">
        <f t="shared" ca="1" si="6"/>
        <v>-9.1404934432492979E-7</v>
      </c>
      <c r="I294" s="311">
        <f t="shared" ca="1" si="7"/>
        <v>-1.0633372045977141E-2</v>
      </c>
      <c r="J294" s="310">
        <f t="shared" ca="1" si="8"/>
        <v>1.5690194355573173E-3</v>
      </c>
    </row>
    <row r="295" spans="6:10">
      <c r="F295" s="301">
        <f t="shared" si="4"/>
        <v>42339</v>
      </c>
      <c r="G295" s="308">
        <f t="shared" ca="1" si="5"/>
        <v>0</v>
      </c>
      <c r="H295" s="311">
        <f t="shared" ca="1" si="6"/>
        <v>-9.8272865856063873E-7</v>
      </c>
      <c r="I295" s="311">
        <f t="shared" ca="1" si="7"/>
        <v>-1.1323908634098045E-2</v>
      </c>
      <c r="J295" s="310">
        <f t="shared" ca="1" si="8"/>
        <v>1.5212079672322076E-3</v>
      </c>
    </row>
    <row r="296" spans="6:10">
      <c r="F296" s="301">
        <f t="shared" si="4"/>
        <v>42370</v>
      </c>
      <c r="G296" s="308">
        <f t="shared" ca="1" si="5"/>
        <v>0</v>
      </c>
      <c r="H296" s="311">
        <f t="shared" ca="1" si="6"/>
        <v>-1.5623639182393845E-7</v>
      </c>
      <c r="I296" s="311">
        <f t="shared" ca="1" si="7"/>
        <v>-3.8796180226590149E-3</v>
      </c>
      <c r="J296" s="310">
        <f t="shared" ca="1" si="8"/>
        <v>1.4354715702007415E-3</v>
      </c>
    </row>
    <row r="297" spans="6:10">
      <c r="F297" s="301">
        <f t="shared" si="4"/>
        <v>42401</v>
      </c>
      <c r="G297" s="308">
        <f t="shared" ca="1" si="5"/>
        <v>0</v>
      </c>
      <c r="H297" s="311">
        <f t="shared" ca="1" si="6"/>
        <v>-5.2292614849402952E-7</v>
      </c>
      <c r="I297" s="311">
        <f t="shared" ca="1" si="7"/>
        <v>-3.4789084463164865E-3</v>
      </c>
      <c r="J297" s="310">
        <f t="shared" ca="1" si="8"/>
        <v>7.6032169194717447E-4</v>
      </c>
    </row>
    <row r="298" spans="6:10">
      <c r="F298" s="301">
        <f t="shared" si="4"/>
        <v>42430</v>
      </c>
      <c r="G298" s="308">
        <f t="shared" ca="1" si="5"/>
        <v>0</v>
      </c>
      <c r="H298" s="311">
        <f t="shared" ca="1" si="6"/>
        <v>-4.035542704450279E-7</v>
      </c>
      <c r="I298" s="311">
        <f t="shared" ca="1" si="7"/>
        <v>-9.2682197009990031E-3</v>
      </c>
      <c r="J298" s="310">
        <f t="shared" ca="1" si="8"/>
        <v>1.501171554754599E-3</v>
      </c>
    </row>
    <row r="299" spans="6:10">
      <c r="F299" s="301">
        <f t="shared" si="4"/>
        <v>42461</v>
      </c>
      <c r="G299" s="308">
        <f t="shared" ca="1" si="5"/>
        <v>0</v>
      </c>
      <c r="H299" s="311">
        <f t="shared" ca="1" si="6"/>
        <v>-8.913708582358737E-8</v>
      </c>
      <c r="I299" s="311">
        <f t="shared" ca="1" si="7"/>
        <v>-9.4088252874514611E-3</v>
      </c>
      <c r="J299" s="310">
        <f t="shared" ca="1" si="8"/>
        <v>7.7999923249305603E-4</v>
      </c>
    </row>
    <row r="300" spans="6:10">
      <c r="F300" s="301">
        <f t="shared" si="4"/>
        <v>42491</v>
      </c>
      <c r="G300" s="308">
        <f t="shared" ca="1" si="5"/>
        <v>0</v>
      </c>
      <c r="H300" s="311">
        <f t="shared" ca="1" si="6"/>
        <v>-5.1832365788317958E-7</v>
      </c>
      <c r="I300" s="311">
        <f t="shared" ca="1" si="7"/>
        <v>-9.3879462366877053E-3</v>
      </c>
      <c r="J300" s="310">
        <f t="shared" ca="1" si="8"/>
        <v>1.4970384163175421E-3</v>
      </c>
    </row>
    <row r="301" spans="6:10">
      <c r="F301" s="301">
        <f t="shared" si="4"/>
        <v>42522</v>
      </c>
      <c r="G301" s="308">
        <f t="shared" ca="1" si="5"/>
        <v>0</v>
      </c>
      <c r="H301" s="311">
        <f t="shared" ca="1" si="6"/>
        <v>3.8671142954527227E-8</v>
      </c>
      <c r="I301" s="311">
        <f t="shared" ca="1" si="7"/>
        <v>-9.7947997284538735E-3</v>
      </c>
      <c r="J301" s="310">
        <f t="shared" ca="1" si="8"/>
        <v>1.5551373621081055E-3</v>
      </c>
    </row>
    <row r="302" spans="6:10">
      <c r="F302" s="301">
        <f t="shared" si="4"/>
        <v>42552</v>
      </c>
      <c r="G302" s="308">
        <f t="shared" ca="1" si="5"/>
        <v>0</v>
      </c>
      <c r="H302" s="311">
        <f t="shared" ca="1" si="6"/>
        <v>-5.7917869533685717E-7</v>
      </c>
      <c r="I302" s="311">
        <f t="shared" ca="1" si="7"/>
        <v>-9.4595172169219532E-3</v>
      </c>
      <c r="J302" s="310">
        <f t="shared" ca="1" si="8"/>
        <v>1.5013235068055408E-3</v>
      </c>
    </row>
    <row r="303" spans="6:10">
      <c r="F303" s="301">
        <f t="shared" si="4"/>
        <v>42583</v>
      </c>
      <c r="G303" s="308">
        <f t="shared" ca="1" si="5"/>
        <v>0</v>
      </c>
      <c r="H303" s="311">
        <f t="shared" ca="1" si="6"/>
        <v>-3.31919885798726E-7</v>
      </c>
      <c r="I303" s="311">
        <f t="shared" ca="1" si="7"/>
        <v>-1.025384339367541E-2</v>
      </c>
      <c r="J303" s="310">
        <f t="shared" ca="1" si="8"/>
        <v>2.2637646932928135E-3</v>
      </c>
    </row>
    <row r="304" spans="6:10">
      <c r="F304" s="301">
        <f t="shared" si="4"/>
        <v>42614</v>
      </c>
      <c r="G304" s="308">
        <f t="shared" ca="1" si="5"/>
        <v>0</v>
      </c>
      <c r="H304" s="311">
        <f t="shared" ca="1" si="6"/>
        <v>-1.2593688991646701E-7</v>
      </c>
      <c r="I304" s="311">
        <f t="shared" ca="1" si="7"/>
        <v>-1.2244163504343875E-2</v>
      </c>
      <c r="J304" s="310">
        <f t="shared" ca="1" si="8"/>
        <v>1.5849984511526749E-3</v>
      </c>
    </row>
    <row r="305" spans="6:10">
      <c r="F305" s="301">
        <f t="shared" si="4"/>
        <v>42644</v>
      </c>
      <c r="G305" s="308">
        <f t="shared" ca="1" si="5"/>
        <v>0</v>
      </c>
      <c r="H305" s="311">
        <f t="shared" ca="1" si="6"/>
        <v>-3.132140701245234E-7</v>
      </c>
      <c r="I305" s="311">
        <f t="shared" ca="1" si="7"/>
        <v>-1.0540498462239367E-2</v>
      </c>
      <c r="J305" s="310">
        <f t="shared" ca="1" si="8"/>
        <v>2.7774936745768031E-3</v>
      </c>
    </row>
    <row r="306" spans="6:10">
      <c r="F306" s="301">
        <f t="shared" si="4"/>
        <v>42675</v>
      </c>
      <c r="G306" s="308">
        <f t="shared" ca="1" si="5"/>
        <v>0</v>
      </c>
      <c r="H306" s="311">
        <f t="shared" ca="1" si="6"/>
        <v>-1.7739072799560773E-7</v>
      </c>
      <c r="I306" s="311">
        <f t="shared" ca="1" si="7"/>
        <v>-8.136963594585378E-3</v>
      </c>
      <c r="J306" s="310">
        <f t="shared" ca="1" si="8"/>
        <v>7.7210598673294051E-4</v>
      </c>
    </row>
    <row r="307" spans="6:10">
      <c r="F307" s="301">
        <f t="shared" si="4"/>
        <v>42705</v>
      </c>
      <c r="G307" s="308">
        <f t="shared" ca="1" si="5"/>
        <v>0</v>
      </c>
      <c r="H307" s="311">
        <f t="shared" ca="1" si="6"/>
        <v>-1.349136248274263E-7</v>
      </c>
      <c r="I307" s="311">
        <f t="shared" ca="1" si="7"/>
        <v>-1.0248248300077201E-2</v>
      </c>
      <c r="J307" s="310">
        <f t="shared" ca="1" si="8"/>
        <v>2.1502920814273629E-3</v>
      </c>
    </row>
    <row r="308" spans="6:10">
      <c r="F308" s="301">
        <f t="shared" si="4"/>
        <v>42736</v>
      </c>
      <c r="G308" s="308">
        <f t="shared" ca="1" si="5"/>
        <v>0</v>
      </c>
      <c r="H308" s="311">
        <f t="shared" ca="1" si="6"/>
        <v>8.4392733707971956E-6</v>
      </c>
      <c r="I308" s="311">
        <f t="shared" ca="1" si="7"/>
        <v>-3.3880842463989147E-3</v>
      </c>
      <c r="J308" s="310">
        <f t="shared" ca="1" si="8"/>
        <v>7.1166093387708962E-4</v>
      </c>
    </row>
    <row r="309" spans="6:10">
      <c r="F309" s="301">
        <f t="shared" si="4"/>
        <v>42767</v>
      </c>
      <c r="G309" s="308">
        <f t="shared" ca="1" si="5"/>
        <v>0</v>
      </c>
      <c r="H309" s="311">
        <f t="shared" ca="1" si="6"/>
        <v>8.3280538039076646E-6</v>
      </c>
      <c r="I309" s="311">
        <f t="shared" ca="1" si="7"/>
        <v>-3.3497372712403273E-3</v>
      </c>
      <c r="J309" s="310">
        <f t="shared" ca="1" si="8"/>
        <v>7.8799079361457913E-4</v>
      </c>
    </row>
    <row r="310" spans="6:10">
      <c r="F310" s="301">
        <f t="shared" si="4"/>
        <v>42795</v>
      </c>
      <c r="G310" s="308">
        <f t="shared" ca="1" si="5"/>
        <v>0</v>
      </c>
      <c r="H310" s="311">
        <f t="shared" ca="1" si="6"/>
        <v>8.0995962343788364E-6</v>
      </c>
      <c r="I310" s="311">
        <f t="shared" ca="1" si="7"/>
        <v>-9.4503672117666193E-3</v>
      </c>
      <c r="J310" s="310">
        <f t="shared" ca="1" si="8"/>
        <v>1.5042604855504127E-3</v>
      </c>
    </row>
    <row r="311" spans="6:10">
      <c r="F311" s="301">
        <f t="shared" si="4"/>
        <v>42826</v>
      </c>
      <c r="G311" s="308">
        <f t="shared" ca="1" si="5"/>
        <v>0</v>
      </c>
      <c r="H311" s="311">
        <f t="shared" ca="1" si="6"/>
        <v>8.2206781171212384E-6</v>
      </c>
      <c r="I311" s="311">
        <f t="shared" ca="1" si="7"/>
        <v>-9.6797936745152136E-3</v>
      </c>
      <c r="J311" s="310">
        <f t="shared" ca="1" si="8"/>
        <v>7.8270264608515383E-4</v>
      </c>
    </row>
    <row r="312" spans="6:10">
      <c r="F312" s="301">
        <f t="shared" si="4"/>
        <v>42856</v>
      </c>
      <c r="G312" s="308">
        <f t="shared" ca="1" si="5"/>
        <v>0</v>
      </c>
      <c r="H312" s="311">
        <f t="shared" ca="1" si="6"/>
        <v>8.0968763729316606E-6</v>
      </c>
      <c r="I312" s="311">
        <f t="shared" ca="1" si="7"/>
        <v>-1.1315083018050842E-2</v>
      </c>
      <c r="J312" s="310">
        <f t="shared" ca="1" si="8"/>
        <v>2.286738897148366E-3</v>
      </c>
    </row>
    <row r="313" spans="6:10">
      <c r="F313" s="301">
        <f t="shared" si="4"/>
        <v>42887</v>
      </c>
      <c r="G313" s="308">
        <f t="shared" ca="1" si="5"/>
        <v>0</v>
      </c>
      <c r="H313" s="311">
        <f t="shared" ca="1" si="6"/>
        <v>8.3749308574798675E-6</v>
      </c>
      <c r="I313" s="311">
        <f t="shared" ca="1" si="7"/>
        <v>-1.0781284109723122E-2</v>
      </c>
      <c r="J313" s="310">
        <f t="shared" ca="1" si="8"/>
        <v>1.5623626778182853E-3</v>
      </c>
    </row>
    <row r="314" spans="6:10">
      <c r="F314" s="301">
        <f t="shared" si="4"/>
        <v>42917</v>
      </c>
      <c r="G314" s="308">
        <f t="shared" ca="1" si="5"/>
        <v>0</v>
      </c>
      <c r="H314" s="311">
        <f t="shared" ca="1" si="6"/>
        <v>8.1843350743238119E-6</v>
      </c>
      <c r="I314" s="311">
        <f t="shared" ca="1" si="7"/>
        <v>-1.1054447414398316E-2</v>
      </c>
      <c r="J314" s="310">
        <f t="shared" ca="1" si="8"/>
        <v>7.6314094983209735E-4</v>
      </c>
    </row>
    <row r="315" spans="6:10">
      <c r="F315" s="301">
        <f t="shared" si="4"/>
        <v>42948</v>
      </c>
      <c r="G315" s="308">
        <f t="shared" ca="1" si="5"/>
        <v>0</v>
      </c>
      <c r="H315" s="311">
        <f t="shared" ca="1" si="6"/>
        <v>8.219588142566181E-6</v>
      </c>
      <c r="I315" s="311">
        <f t="shared" ca="1" si="7"/>
        <v>-1.0486108294375129E-2</v>
      </c>
      <c r="J315" s="310">
        <f t="shared" ca="1" si="8"/>
        <v>7.5806850947546245E-4</v>
      </c>
    </row>
    <row r="316" spans="6:10">
      <c r="F316" s="301">
        <f t="shared" si="4"/>
        <v>42979</v>
      </c>
      <c r="G316" s="308">
        <f t="shared" ca="1" si="5"/>
        <v>0</v>
      </c>
      <c r="H316" s="311">
        <f t="shared" ca="1" si="6"/>
        <v>8.1398458979808908E-6</v>
      </c>
      <c r="I316" s="311">
        <f t="shared" ca="1" si="7"/>
        <v>-1.3790852725165004E-2</v>
      </c>
      <c r="J316" s="310">
        <f t="shared" ca="1" si="8"/>
        <v>1.6537953963786656E-3</v>
      </c>
    </row>
    <row r="317" spans="6:10">
      <c r="F317" s="301">
        <f t="shared" si="4"/>
        <v>43009</v>
      </c>
      <c r="G317" s="308">
        <f t="shared" ca="1" si="5"/>
        <v>0</v>
      </c>
      <c r="H317" s="311">
        <f t="shared" ca="1" si="6"/>
        <v>-1</v>
      </c>
      <c r="I317" s="311">
        <f t="shared" ca="1" si="7"/>
        <v>-1</v>
      </c>
      <c r="J317" s="310">
        <f t="shared" ca="1" si="8"/>
        <v>-1</v>
      </c>
    </row>
    <row r="318" spans="6:10">
      <c r="F318" s="301">
        <f t="shared" si="4"/>
        <v>43040</v>
      </c>
      <c r="G318" s="308">
        <f t="shared" ca="1" si="5"/>
        <v>0</v>
      </c>
      <c r="H318" s="311">
        <f t="shared" ca="1" si="6"/>
        <v>8.2850654359312159E-6</v>
      </c>
      <c r="I318" s="311">
        <f t="shared" ca="1" si="7"/>
        <v>-1.0182677220593073E-2</v>
      </c>
      <c r="J318" s="310">
        <f t="shared" ca="1" si="8"/>
        <v>5.1098623188168268E-3</v>
      </c>
    </row>
    <row r="319" spans="6:10">
      <c r="F319" s="301">
        <f t="shared" si="4"/>
        <v>43070</v>
      </c>
      <c r="G319" s="308">
        <f t="shared" ca="1" si="5"/>
        <v>0</v>
      </c>
      <c r="H319" s="311">
        <f t="shared" ca="1" si="6"/>
        <v>8.0771348305308521E-6</v>
      </c>
      <c r="I319" s="311">
        <f t="shared" ca="1" si="7"/>
        <v>-1.0003438358311301E-2</v>
      </c>
      <c r="J319" s="310">
        <f t="shared" ca="1" si="8"/>
        <v>1.503567294079744E-3</v>
      </c>
    </row>
    <row r="320" spans="6:10">
      <c r="F320" s="301">
        <f t="shared" si="4"/>
        <v>43101</v>
      </c>
      <c r="G320" s="308">
        <f t="shared" ca="1" si="5"/>
        <v>0</v>
      </c>
      <c r="H320" s="311">
        <f t="shared" ca="1" si="6"/>
        <v>2.6737148334898819E-5</v>
      </c>
      <c r="I320" s="311">
        <f t="shared" ca="1" si="7"/>
        <v>-2.3859684810434434E-3</v>
      </c>
      <c r="J320" s="310">
        <f t="shared" ca="1" si="8"/>
        <v>1.4334428179834102E-3</v>
      </c>
    </row>
    <row r="321" spans="6:10">
      <c r="F321" s="301">
        <f t="shared" si="4"/>
        <v>43132</v>
      </c>
      <c r="G321" s="308">
        <f t="shared" ca="1" si="5"/>
        <v>0</v>
      </c>
      <c r="H321" s="311">
        <f t="shared" ca="1" si="6"/>
        <v>2.6282392900256468E-5</v>
      </c>
      <c r="I321" s="311">
        <f t="shared" ca="1" si="7"/>
        <v>-2.4742299741667972E-3</v>
      </c>
      <c r="J321" s="310">
        <f t="shared" ca="1" si="8"/>
        <v>1.5939208206763311E-3</v>
      </c>
    </row>
    <row r="322" spans="6:10">
      <c r="F322" s="301">
        <f t="shared" si="4"/>
        <v>43160</v>
      </c>
      <c r="G322" s="308">
        <f t="shared" ca="1" si="5"/>
        <v>0</v>
      </c>
      <c r="H322" s="311">
        <f t="shared" ca="1" si="6"/>
        <v>2.632863366147653E-5</v>
      </c>
      <c r="I322" s="311">
        <f t="shared" ca="1" si="7"/>
        <v>-7.8635531005903925E-3</v>
      </c>
      <c r="J322" s="310">
        <f t="shared" ca="1" si="8"/>
        <v>7.460093586877381E-4</v>
      </c>
    </row>
    <row r="323" spans="6:10">
      <c r="F323" s="301">
        <f t="shared" si="4"/>
        <v>43191</v>
      </c>
      <c r="G323" s="308">
        <f t="shared" ca="1" si="5"/>
        <v>0</v>
      </c>
      <c r="H323" s="311">
        <f t="shared" ca="1" si="6"/>
        <v>2.6841346847605863E-5</v>
      </c>
      <c r="I323" s="311">
        <f t="shared" ca="1" si="7"/>
        <v>-7.6994119924477245E-3</v>
      </c>
      <c r="J323" s="310">
        <f t="shared" ca="1" si="8"/>
        <v>7.6811933595655191E-4</v>
      </c>
    </row>
    <row r="324" spans="6:10">
      <c r="F324" s="301">
        <f t="shared" si="4"/>
        <v>43221</v>
      </c>
      <c r="G324" s="308">
        <f t="shared" ref="G324:G331" ca="1" si="9">+IF(ISERROR(G67/C67-1),0,G67/C67-1)</f>
        <v>0</v>
      </c>
      <c r="H324" s="311">
        <f t="shared" ref="H324:H331" ca="1" si="10">+IF(ISERROR(H67/D67-1),0,H67/D67-1)</f>
        <v>2.6386281656298749E-5</v>
      </c>
      <c r="I324" s="311">
        <f t="shared" ref="I324:I331" ca="1" si="11">+IF(ISERROR(I67/E67-1),0,I67/E67-1)</f>
        <v>-7.7893711118823816E-3</v>
      </c>
      <c r="J324" s="310">
        <f t="shared" ref="J324:J331" ca="1" si="12">+IF(ISERROR(J67/F67-1),0,J67/F67-1)</f>
        <v>1.5027343347022715E-3</v>
      </c>
    </row>
    <row r="325" spans="6:10">
      <c r="F325" s="301">
        <f t="shared" ref="F325:F331" si="13">+B68</f>
        <v>43252</v>
      </c>
      <c r="G325" s="308">
        <f t="shared" ca="1" si="9"/>
        <v>0</v>
      </c>
      <c r="H325" s="311">
        <f t="shared" ca="1" si="10"/>
        <v>2.6475682637139286E-5</v>
      </c>
      <c r="I325" s="311">
        <f t="shared" ca="1" si="11"/>
        <v>-9.5177554205937431E-3</v>
      </c>
      <c r="J325" s="310">
        <f t="shared" ca="1" si="12"/>
        <v>1.5653163594009367E-3</v>
      </c>
    </row>
    <row r="326" spans="6:10">
      <c r="F326" s="301">
        <f t="shared" si="13"/>
        <v>43282</v>
      </c>
      <c r="G326" s="308">
        <f t="shared" ca="1" si="9"/>
        <v>0</v>
      </c>
      <c r="H326" s="311">
        <f t="shared" ca="1" si="10"/>
        <v>2.6742741563445804E-5</v>
      </c>
      <c r="I326" s="311">
        <f t="shared" ca="1" si="11"/>
        <v>-6.8291627979761849E-3</v>
      </c>
      <c r="J326" s="310">
        <f t="shared" ca="1" si="12"/>
        <v>1.491174935864592E-3</v>
      </c>
    </row>
    <row r="327" spans="6:10">
      <c r="F327" s="301">
        <f t="shared" si="13"/>
        <v>43313</v>
      </c>
      <c r="G327" s="308">
        <f t="shared" ca="1" si="9"/>
        <v>0</v>
      </c>
      <c r="H327" s="311">
        <f t="shared" ca="1" si="10"/>
        <v>2.6480924071092815E-5</v>
      </c>
      <c r="I327" s="311">
        <f t="shared" ca="1" si="11"/>
        <v>-6.9770835039268952E-3</v>
      </c>
      <c r="J327" s="310">
        <f t="shared" ca="1" si="12"/>
        <v>1.4829321328113654E-3</v>
      </c>
    </row>
    <row r="328" spans="6:10">
      <c r="F328" s="301">
        <f t="shared" si="13"/>
        <v>43344</v>
      </c>
      <c r="G328" s="308">
        <f t="shared" ca="1" si="9"/>
        <v>0</v>
      </c>
      <c r="H328" s="311">
        <f t="shared" ca="1" si="10"/>
        <v>2.6800257592496379E-5</v>
      </c>
      <c r="I328" s="311">
        <f t="shared" ca="1" si="11"/>
        <v>-9.5697102843765869E-3</v>
      </c>
      <c r="J328" s="310">
        <f t="shared" ca="1" si="12"/>
        <v>1.5726702691403194E-3</v>
      </c>
    </row>
    <row r="329" spans="6:10">
      <c r="F329" s="301">
        <f t="shared" si="13"/>
        <v>43374</v>
      </c>
      <c r="G329" s="308">
        <f t="shared" ca="1" si="9"/>
        <v>0</v>
      </c>
      <c r="H329" s="311">
        <f t="shared" ca="1" si="10"/>
        <v>2.6748413936239501E-5</v>
      </c>
      <c r="I329" s="311">
        <f t="shared" ca="1" si="11"/>
        <v>-7.8756635781699336E-3</v>
      </c>
      <c r="J329" s="310">
        <f t="shared" ca="1" si="12"/>
        <v>1.494865614436236E-3</v>
      </c>
    </row>
    <row r="330" spans="6:10">
      <c r="F330" s="301">
        <f t="shared" si="13"/>
        <v>43405</v>
      </c>
      <c r="G330" s="308">
        <f t="shared" ca="1" si="9"/>
        <v>0</v>
      </c>
      <c r="H330" s="311">
        <f t="shared" ca="1" si="10"/>
        <v>2.6415380830036028E-5</v>
      </c>
      <c r="I330" s="311">
        <f t="shared" ca="1" si="11"/>
        <v>-2.6974733253395389E-3</v>
      </c>
      <c r="J330" s="310">
        <f t="shared" ca="1" si="12"/>
        <v>3.715316159991211E-3</v>
      </c>
    </row>
    <row r="331" spans="6:10">
      <c r="F331" s="301">
        <f t="shared" si="13"/>
        <v>43435</v>
      </c>
      <c r="G331" s="308">
        <f t="shared" ca="1" si="9"/>
        <v>0</v>
      </c>
      <c r="H331" s="311">
        <f t="shared" ca="1" si="10"/>
        <v>2.6827733232481776E-5</v>
      </c>
      <c r="I331" s="311">
        <f t="shared" ca="1" si="11"/>
        <v>-3.6984494653589106E-3</v>
      </c>
      <c r="J331" s="310">
        <f t="shared" ca="1" si="12"/>
        <v>2.1699315448524548E-3</v>
      </c>
    </row>
    <row r="332" spans="6:10">
      <c r="F332" s="301">
        <f t="shared" ref="F332:F395" si="14">+B75</f>
        <v>43466</v>
      </c>
      <c r="G332" s="308">
        <f t="shared" ref="G332:G395" ca="1" si="15">+IF(ISERROR(G75/C75-1),0,G75/C75-1)</f>
        <v>0</v>
      </c>
      <c r="H332" s="311">
        <f t="shared" ref="H332:H395" ca="1" si="16">+IF(ISERROR(H75/D75-1),0,H75/D75-1)</f>
        <v>4.2936228903611706E-5</v>
      </c>
      <c r="I332" s="311">
        <f t="shared" ref="I332:I395" ca="1" si="17">+IF(ISERROR(I75/E75-1),0,I75/E75-1)</f>
        <v>-8.391998315105953E-4</v>
      </c>
      <c r="J332" s="310">
        <f t="shared" ref="J332:J395" ca="1" si="18">+IF(ISERROR(J75/F75-1),0,J75/F75-1)</f>
        <v>1.3988733123218022E-3</v>
      </c>
    </row>
    <row r="333" spans="6:10">
      <c r="F333" s="301">
        <f t="shared" si="14"/>
        <v>43497</v>
      </c>
      <c r="G333" s="308">
        <f t="shared" ca="1" si="15"/>
        <v>0</v>
      </c>
      <c r="H333" s="311">
        <f t="shared" ca="1" si="16"/>
        <v>4.2693281168570962E-5</v>
      </c>
      <c r="I333" s="311">
        <f t="shared" ca="1" si="17"/>
        <v>-4.5189097443321113E-4</v>
      </c>
      <c r="J333" s="310">
        <f t="shared" ca="1" si="18"/>
        <v>1.5475294739608625E-3</v>
      </c>
    </row>
    <row r="334" spans="6:10">
      <c r="F334" s="301">
        <f t="shared" si="14"/>
        <v>43525</v>
      </c>
      <c r="G334" s="308">
        <f t="shared" ca="1" si="15"/>
        <v>0</v>
      </c>
      <c r="H334" s="311">
        <f t="shared" ca="1" si="16"/>
        <v>4.2965556479312994E-5</v>
      </c>
      <c r="I334" s="311">
        <f t="shared" ca="1" si="17"/>
        <v>-1.1406940755177564E-3</v>
      </c>
      <c r="J334" s="310">
        <f t="shared" ca="1" si="18"/>
        <v>1.4096546268396182E-3</v>
      </c>
    </row>
    <row r="335" spans="6:10">
      <c r="F335" s="301">
        <f t="shared" si="14"/>
        <v>43556</v>
      </c>
      <c r="G335" s="308">
        <f t="shared" ca="1" si="15"/>
        <v>0</v>
      </c>
      <c r="H335" s="311">
        <f t="shared" ca="1" si="16"/>
        <v>4.2838459960892195E-5</v>
      </c>
      <c r="I335" s="311">
        <f t="shared" ca="1" si="17"/>
        <v>-2.973108029143412E-3</v>
      </c>
      <c r="J335" s="310">
        <f t="shared" ca="1" si="18"/>
        <v>1.480348150213695E-3</v>
      </c>
    </row>
    <row r="336" spans="6:10">
      <c r="F336" s="301">
        <f t="shared" si="14"/>
        <v>43586</v>
      </c>
      <c r="G336" s="308">
        <f t="shared" ca="1" si="15"/>
        <v>0</v>
      </c>
      <c r="H336" s="311">
        <f t="shared" ca="1" si="16"/>
        <v>4.2854953961279918E-5</v>
      </c>
      <c r="I336" s="311">
        <f t="shared" ca="1" si="17"/>
        <v>-5.0015271496758329E-3</v>
      </c>
      <c r="J336" s="310">
        <f t="shared" ca="1" si="18"/>
        <v>1.4520808012163933E-3</v>
      </c>
    </row>
    <row r="337" spans="6:10">
      <c r="F337" s="301">
        <f t="shared" si="14"/>
        <v>43617</v>
      </c>
      <c r="G337" s="308">
        <f t="shared" ca="1" si="15"/>
        <v>0</v>
      </c>
      <c r="H337" s="311">
        <f t="shared" ca="1" si="16"/>
        <v>4.2832272560300311E-5</v>
      </c>
      <c r="I337" s="311">
        <f t="shared" ca="1" si="17"/>
        <v>-5.3627101754342155E-3</v>
      </c>
      <c r="J337" s="310">
        <f t="shared" ca="1" si="18"/>
        <v>7.5421414105436568E-4</v>
      </c>
    </row>
    <row r="338" spans="6:10">
      <c r="F338" s="301">
        <f t="shared" si="14"/>
        <v>43647</v>
      </c>
      <c r="G338" s="308">
        <f t="shared" ca="1" si="15"/>
        <v>0</v>
      </c>
      <c r="H338" s="311">
        <f t="shared" ca="1" si="16"/>
        <v>4.2957687864442207E-5</v>
      </c>
      <c r="I338" s="311">
        <f t="shared" ca="1" si="17"/>
        <v>-4.5210499392751569E-3</v>
      </c>
      <c r="J338" s="310">
        <f t="shared" ca="1" si="18"/>
        <v>1.4495011788357992E-3</v>
      </c>
    </row>
    <row r="339" spans="6:10">
      <c r="F339" s="301">
        <f t="shared" si="14"/>
        <v>43678</v>
      </c>
      <c r="G339" s="308">
        <f t="shared" ca="1" si="15"/>
        <v>0</v>
      </c>
      <c r="H339" s="311">
        <f t="shared" ca="1" si="16"/>
        <v>4.275810388465473E-5</v>
      </c>
      <c r="I339" s="311">
        <f t="shared" ca="1" si="17"/>
        <v>-4.6077460254153602E-3</v>
      </c>
      <c r="J339" s="310">
        <f t="shared" ca="1" si="18"/>
        <v>2.1786606530223018E-3</v>
      </c>
    </row>
    <row r="340" spans="6:10">
      <c r="F340" s="301">
        <f t="shared" si="14"/>
        <v>43709</v>
      </c>
      <c r="G340" s="308">
        <f t="shared" ca="1" si="15"/>
        <v>0</v>
      </c>
      <c r="H340" s="311">
        <f t="shared" ca="1" si="16"/>
        <v>4.2920555255454573E-5</v>
      </c>
      <c r="I340" s="311">
        <f t="shared" ca="1" si="17"/>
        <v>-4.1126014387988796E-3</v>
      </c>
      <c r="J340" s="310">
        <f t="shared" ca="1" si="18"/>
        <v>2.2331980062344492E-3</v>
      </c>
    </row>
    <row r="341" spans="6:10">
      <c r="F341" s="301">
        <f t="shared" si="14"/>
        <v>43739</v>
      </c>
      <c r="G341" s="308">
        <f t="shared" ca="1" si="15"/>
        <v>0</v>
      </c>
      <c r="H341" s="311">
        <f t="shared" ca="1" si="16"/>
        <v>4.23325482403758E-5</v>
      </c>
      <c r="I341" s="311">
        <f t="shared" ca="1" si="17"/>
        <v>-1.4121016466789316E-3</v>
      </c>
      <c r="J341" s="310">
        <f t="shared" ca="1" si="18"/>
        <v>5.4449923099475495E-3</v>
      </c>
    </row>
    <row r="342" spans="6:10">
      <c r="F342" s="301">
        <f t="shared" si="14"/>
        <v>43770</v>
      </c>
      <c r="G342" s="308">
        <f t="shared" ca="1" si="15"/>
        <v>0</v>
      </c>
      <c r="H342" s="311">
        <f t="shared" ca="1" si="16"/>
        <v>4.2775917068471614E-5</v>
      </c>
      <c r="I342" s="311">
        <f t="shared" ca="1" si="17"/>
        <v>-1.1666482507853848E-3</v>
      </c>
      <c r="J342" s="310">
        <f t="shared" ca="1" si="18"/>
        <v>2.8903515532325841E-3</v>
      </c>
    </row>
    <row r="343" spans="6:10">
      <c r="F343" s="301">
        <f t="shared" si="14"/>
        <v>43800</v>
      </c>
      <c r="G343" s="308">
        <f t="shared" ca="1" si="15"/>
        <v>0</v>
      </c>
      <c r="H343" s="311">
        <f t="shared" ca="1" si="16"/>
        <v>4.2700287101737899E-5</v>
      </c>
      <c r="I343" s="311">
        <f t="shared" ca="1" si="17"/>
        <v>-1.2658374850480492E-3</v>
      </c>
      <c r="J343" s="310">
        <f t="shared" ca="1" si="18"/>
        <v>2.1089700830865254E-3</v>
      </c>
    </row>
    <row r="344" spans="6:10">
      <c r="F344" s="301">
        <f t="shared" si="14"/>
        <v>43831</v>
      </c>
      <c r="G344" s="308">
        <f t="shared" ca="1" si="15"/>
        <v>0</v>
      </c>
      <c r="H344" s="311">
        <f t="shared" ca="1" si="16"/>
        <v>-1.1545612501906444E-4</v>
      </c>
      <c r="I344" s="311">
        <f t="shared" ca="1" si="17"/>
        <v>-2.5804975443488587E-4</v>
      </c>
      <c r="J344" s="310">
        <f t="shared" ca="1" si="18"/>
        <v>1.3972424977499731E-3</v>
      </c>
    </row>
    <row r="345" spans="6:10">
      <c r="F345" s="301">
        <f t="shared" si="14"/>
        <v>43862</v>
      </c>
      <c r="G345" s="308">
        <f t="shared" ca="1" si="15"/>
        <v>0</v>
      </c>
      <c r="H345" s="311">
        <f t="shared" ca="1" si="16"/>
        <v>-1.1553234458860917E-4</v>
      </c>
      <c r="I345" s="311">
        <f t="shared" ca="1" si="17"/>
        <v>-3.4893318595063949E-4</v>
      </c>
      <c r="J345" s="310">
        <f t="shared" ca="1" si="18"/>
        <v>1.4918299792907597E-3</v>
      </c>
    </row>
    <row r="346" spans="6:10">
      <c r="F346" s="301">
        <f t="shared" si="14"/>
        <v>43891</v>
      </c>
      <c r="G346" s="308">
        <f t="shared" ca="1" si="15"/>
        <v>0</v>
      </c>
      <c r="H346" s="311">
        <f t="shared" ca="1" si="16"/>
        <v>-1.1552008072335251E-4</v>
      </c>
      <c r="I346" s="311">
        <f t="shared" ca="1" si="17"/>
        <v>-2.8759400111511013E-4</v>
      </c>
      <c r="J346" s="310">
        <f t="shared" ca="1" si="18"/>
        <v>6.9432268033597921E-4</v>
      </c>
    </row>
    <row r="347" spans="6:10">
      <c r="F347" s="301">
        <f t="shared" si="14"/>
        <v>43922</v>
      </c>
      <c r="G347" s="308">
        <f t="shared" ca="1" si="15"/>
        <v>0</v>
      </c>
      <c r="H347" s="311">
        <f t="shared" ca="1" si="16"/>
        <v>-1.1549039993852261E-4</v>
      </c>
      <c r="I347" s="311">
        <f t="shared" ca="1" si="17"/>
        <v>-1.6826721455379667E-3</v>
      </c>
      <c r="J347" s="310">
        <f t="shared" ca="1" si="18"/>
        <v>7.3102994028606538E-4</v>
      </c>
    </row>
    <row r="348" spans="6:10">
      <c r="F348" s="301">
        <f t="shared" si="14"/>
        <v>43952</v>
      </c>
      <c r="G348" s="308">
        <f t="shared" ca="1" si="15"/>
        <v>0</v>
      </c>
      <c r="H348" s="311">
        <f t="shared" ca="1" si="16"/>
        <v>-1.1513218673542269E-4</v>
      </c>
      <c r="I348" s="311">
        <f t="shared" ca="1" si="17"/>
        <v>-3.6700613901127221E-3</v>
      </c>
      <c r="J348" s="310">
        <f t="shared" ca="1" si="18"/>
        <v>7.1927711686781137E-4</v>
      </c>
    </row>
    <row r="349" spans="6:10">
      <c r="F349" s="301">
        <f t="shared" si="14"/>
        <v>43983</v>
      </c>
      <c r="G349" s="308">
        <f t="shared" ca="1" si="15"/>
        <v>0</v>
      </c>
      <c r="H349" s="311">
        <f t="shared" ca="1" si="16"/>
        <v>-1.1505356312713211E-4</v>
      </c>
      <c r="I349" s="311">
        <f t="shared" ca="1" si="17"/>
        <v>-3.4469475961196316E-3</v>
      </c>
      <c r="J349" s="310">
        <f t="shared" ca="1" si="18"/>
        <v>7.3123371565420037E-4</v>
      </c>
    </row>
    <row r="350" spans="6:10">
      <c r="F350" s="301">
        <f t="shared" si="14"/>
        <v>44013</v>
      </c>
      <c r="G350" s="308">
        <f t="shared" ca="1" si="15"/>
        <v>0</v>
      </c>
      <c r="H350" s="311">
        <f t="shared" ca="1" si="16"/>
        <v>-1.1531755113769471E-4</v>
      </c>
      <c r="I350" s="311">
        <f t="shared" ca="1" si="17"/>
        <v>-2.8015498759670354E-3</v>
      </c>
      <c r="J350" s="310">
        <f t="shared" ca="1" si="18"/>
        <v>1.4206390983235728E-3</v>
      </c>
    </row>
    <row r="351" spans="6:10">
      <c r="F351" s="301">
        <f t="shared" si="14"/>
        <v>44044</v>
      </c>
      <c r="G351" s="308">
        <f t="shared" ca="1" si="15"/>
        <v>0</v>
      </c>
      <c r="H351" s="311">
        <f t="shared" ca="1" si="16"/>
        <v>-1.1533306702027346E-4</v>
      </c>
      <c r="I351" s="311">
        <f t="shared" ca="1" si="17"/>
        <v>-2.9775939424152575E-3</v>
      </c>
      <c r="J351" s="310">
        <f t="shared" ca="1" si="18"/>
        <v>7.0539077915654502E-4</v>
      </c>
    </row>
    <row r="352" spans="6:10">
      <c r="F352" s="301">
        <f t="shared" si="14"/>
        <v>44075</v>
      </c>
      <c r="G352" s="308">
        <f t="shared" ca="1" si="15"/>
        <v>0</v>
      </c>
      <c r="H352" s="311">
        <f t="shared" ca="1" si="16"/>
        <v>-1.1520489638916498E-4</v>
      </c>
      <c r="I352" s="311">
        <f t="shared" ca="1" si="17"/>
        <v>-3.2196040811857118E-3</v>
      </c>
      <c r="J352" s="310">
        <f t="shared" ca="1" si="18"/>
        <v>2.0936535351452346E-3</v>
      </c>
    </row>
    <row r="353" spans="6:10">
      <c r="F353" s="301">
        <f t="shared" si="14"/>
        <v>44105</v>
      </c>
      <c r="G353" s="308">
        <f t="shared" ca="1" si="15"/>
        <v>0</v>
      </c>
      <c r="H353" s="311">
        <f t="shared" ca="1" si="16"/>
        <v>-1.1537950431883548E-4</v>
      </c>
      <c r="I353" s="311">
        <f t="shared" ca="1" si="17"/>
        <v>-2.7165585410574566E-3</v>
      </c>
      <c r="J353" s="310">
        <f t="shared" ca="1" si="18"/>
        <v>2.611630812135779E-3</v>
      </c>
    </row>
    <row r="354" spans="6:10">
      <c r="F354" s="301">
        <f t="shared" si="14"/>
        <v>44136</v>
      </c>
      <c r="G354" s="308">
        <f t="shared" ca="1" si="15"/>
        <v>0</v>
      </c>
      <c r="H354" s="311">
        <f t="shared" ca="1" si="16"/>
        <v>-1.1550516384106757E-4</v>
      </c>
      <c r="I354" s="311">
        <f t="shared" ca="1" si="17"/>
        <v>-9.9549394804876457E-4</v>
      </c>
      <c r="J354" s="310">
        <f t="shared" ca="1" si="18"/>
        <v>1.4521188196772172E-3</v>
      </c>
    </row>
    <row r="355" spans="6:10">
      <c r="F355" s="301">
        <f t="shared" si="14"/>
        <v>44166</v>
      </c>
      <c r="G355" s="308">
        <f t="shared" ca="1" si="15"/>
        <v>0</v>
      </c>
      <c r="H355" s="311">
        <f t="shared" ca="1" si="16"/>
        <v>-1.1547641589682023E-4</v>
      </c>
      <c r="I355" s="311">
        <f t="shared" ca="1" si="17"/>
        <v>-1.1143740224144327E-3</v>
      </c>
      <c r="J355" s="310">
        <f t="shared" ca="1" si="18"/>
        <v>6.9520507450526736E-4</v>
      </c>
    </row>
    <row r="356" spans="6:10">
      <c r="F356" s="301">
        <f t="shared" si="14"/>
        <v>44197</v>
      </c>
      <c r="G356" s="308">
        <f t="shared" ca="1" si="15"/>
        <v>0</v>
      </c>
      <c r="H356" s="311">
        <f t="shared" ca="1" si="16"/>
        <v>-9.9251403174571706E-5</v>
      </c>
      <c r="I356" s="311">
        <f t="shared" ca="1" si="17"/>
        <v>-7.0998931777677132E-4</v>
      </c>
      <c r="J356" s="310">
        <f t="shared" ca="1" si="18"/>
        <v>1.3993813409554079E-3</v>
      </c>
    </row>
    <row r="357" spans="6:10">
      <c r="F357" s="301">
        <f t="shared" si="14"/>
        <v>44228</v>
      </c>
      <c r="G357" s="308">
        <f t="shared" ca="1" si="15"/>
        <v>0</v>
      </c>
      <c r="H357" s="311">
        <f t="shared" ca="1" si="16"/>
        <v>-9.9172136555969459E-5</v>
      </c>
      <c r="I357" s="311">
        <f t="shared" ca="1" si="17"/>
        <v>-7.1199121798115605E-4</v>
      </c>
      <c r="J357" s="310">
        <f t="shared" ca="1" si="18"/>
        <v>1.5501882371431464E-3</v>
      </c>
    </row>
    <row r="358" spans="6:10">
      <c r="F358" s="301">
        <f t="shared" si="14"/>
        <v>44256</v>
      </c>
      <c r="G358" s="308">
        <f t="shared" ca="1" si="15"/>
        <v>0</v>
      </c>
      <c r="H358" s="311">
        <f t="shared" ca="1" si="16"/>
        <v>-9.9129079259685504E-5</v>
      </c>
      <c r="I358" s="311">
        <f t="shared" ca="1" si="17"/>
        <v>-3.5502412769705671E-4</v>
      </c>
      <c r="J358" s="310">
        <f t="shared" ca="1" si="18"/>
        <v>1.3975318466841191E-3</v>
      </c>
    </row>
    <row r="359" spans="6:10">
      <c r="F359" s="301">
        <f t="shared" si="14"/>
        <v>44287</v>
      </c>
      <c r="G359" s="308">
        <f t="shared" ca="1" si="15"/>
        <v>0</v>
      </c>
      <c r="H359" s="311">
        <f t="shared" ca="1" si="16"/>
        <v>-9.9204372940309149E-5</v>
      </c>
      <c r="I359" s="311">
        <f t="shared" ca="1" si="17"/>
        <v>-1.5819393184374198E-3</v>
      </c>
      <c r="J359" s="310">
        <f t="shared" ca="1" si="18"/>
        <v>7.2157240605541517E-4</v>
      </c>
    </row>
    <row r="360" spans="6:10">
      <c r="F360" s="301">
        <f t="shared" si="14"/>
        <v>44317</v>
      </c>
      <c r="G360" s="308">
        <f t="shared" ca="1" si="15"/>
        <v>0</v>
      </c>
      <c r="H360" s="311">
        <f t="shared" ca="1" si="16"/>
        <v>-9.9392221534544412E-5</v>
      </c>
      <c r="I360" s="311">
        <f t="shared" ca="1" si="17"/>
        <v>-3.7470254797566938E-3</v>
      </c>
      <c r="J360" s="310">
        <f t="shared" ca="1" si="18"/>
        <v>1.4373405180660992E-3</v>
      </c>
    </row>
    <row r="361" spans="6:10">
      <c r="F361" s="301">
        <f t="shared" si="14"/>
        <v>44348</v>
      </c>
      <c r="G361" s="308">
        <f t="shared" ca="1" si="15"/>
        <v>0</v>
      </c>
      <c r="H361" s="311">
        <f t="shared" ca="1" si="16"/>
        <v>-9.941338924468468E-5</v>
      </c>
      <c r="I361" s="311">
        <f t="shared" ca="1" si="17"/>
        <v>-3.2811736259160673E-3</v>
      </c>
      <c r="J361" s="310">
        <f t="shared" ca="1" si="18"/>
        <v>1.4765619510004324E-3</v>
      </c>
    </row>
    <row r="362" spans="6:10">
      <c r="F362" s="301">
        <f t="shared" si="14"/>
        <v>44378</v>
      </c>
      <c r="G362" s="308">
        <f t="shared" ca="1" si="15"/>
        <v>0</v>
      </c>
      <c r="H362" s="311">
        <f t="shared" ca="1" si="16"/>
        <v>-9.9449533200957063E-5</v>
      </c>
      <c r="I362" s="311">
        <f t="shared" ca="1" si="17"/>
        <v>-3.8498581534626153E-3</v>
      </c>
      <c r="J362" s="310">
        <f t="shared" ca="1" si="18"/>
        <v>2.0375958809284445E-3</v>
      </c>
    </row>
    <row r="363" spans="6:10">
      <c r="F363" s="301">
        <f t="shared" si="14"/>
        <v>44409</v>
      </c>
      <c r="G363" s="308">
        <f t="shared" ca="1" si="15"/>
        <v>0</v>
      </c>
      <c r="H363" s="311">
        <f t="shared" ca="1" si="16"/>
        <v>-9.9338480094801618E-5</v>
      </c>
      <c r="I363" s="311">
        <f t="shared" ca="1" si="17"/>
        <v>-2.7627564335576116E-3</v>
      </c>
      <c r="J363" s="310">
        <f t="shared" ca="1" si="18"/>
        <v>1.4224318268565295E-3</v>
      </c>
    </row>
    <row r="364" spans="6:10">
      <c r="F364" s="301">
        <f t="shared" si="14"/>
        <v>44440</v>
      </c>
      <c r="G364" s="308">
        <f t="shared" ca="1" si="15"/>
        <v>0</v>
      </c>
      <c r="H364" s="311">
        <f t="shared" ca="1" si="16"/>
        <v>-9.9438481810376622E-5</v>
      </c>
      <c r="I364" s="311">
        <f t="shared" ca="1" si="17"/>
        <v>-4.6180525771482017E-3</v>
      </c>
      <c r="J364" s="310">
        <f t="shared" ca="1" si="18"/>
        <v>1.4878149704997679E-3</v>
      </c>
    </row>
    <row r="365" spans="6:10">
      <c r="F365" s="301">
        <f t="shared" si="14"/>
        <v>44470</v>
      </c>
      <c r="G365" s="308">
        <f t="shared" ca="1" si="15"/>
        <v>0</v>
      </c>
      <c r="H365" s="311">
        <f t="shared" ca="1" si="16"/>
        <v>-9.9193658207208379E-5</v>
      </c>
      <c r="I365" s="311">
        <f t="shared" ca="1" si="17"/>
        <v>-5.7364208623102986E-3</v>
      </c>
      <c r="J365" s="310">
        <f t="shared" ca="1" si="18"/>
        <v>2.117403124707673E-2</v>
      </c>
    </row>
    <row r="366" spans="6:10">
      <c r="F366" s="301">
        <f t="shared" si="14"/>
        <v>44501</v>
      </c>
      <c r="G366" s="308">
        <f t="shared" ca="1" si="15"/>
        <v>0</v>
      </c>
      <c r="H366" s="311">
        <f t="shared" ca="1" si="16"/>
        <v>-9.9126443634300898E-5</v>
      </c>
      <c r="I366" s="311">
        <f t="shared" ca="1" si="17"/>
        <v>-5.8443649366424211E-4</v>
      </c>
      <c r="J366" s="310">
        <f t="shared" ca="1" si="18"/>
        <v>1.4464997744787489E-3</v>
      </c>
    </row>
    <row r="367" spans="6:10">
      <c r="F367" s="301">
        <f t="shared" si="14"/>
        <v>44531</v>
      </c>
      <c r="G367" s="308">
        <f t="shared" ca="1" si="15"/>
        <v>0</v>
      </c>
      <c r="H367" s="311">
        <f t="shared" ca="1" si="16"/>
        <v>-9.9250157214791912E-5</v>
      </c>
      <c r="I367" s="311">
        <f t="shared" ca="1" si="17"/>
        <v>-1.2879408868794462E-3</v>
      </c>
      <c r="J367" s="310">
        <f t="shared" ca="1" si="18"/>
        <v>6.9795930130189809E-4</v>
      </c>
    </row>
    <row r="368" spans="6:10">
      <c r="F368" s="301">
        <f t="shared" si="14"/>
        <v>44562</v>
      </c>
      <c r="G368" s="308">
        <f t="shared" ca="1" si="15"/>
        <v>0</v>
      </c>
      <c r="H368" s="311">
        <f t="shared" ca="1" si="16"/>
        <v>3.7131211705787592E-5</v>
      </c>
      <c r="I368" s="311">
        <f t="shared" ca="1" si="17"/>
        <v>-6.3242236948923836E-4</v>
      </c>
      <c r="J368" s="310">
        <f t="shared" ca="1" si="18"/>
        <v>1.3991587073736156E-3</v>
      </c>
    </row>
    <row r="369" spans="6:10">
      <c r="F369" s="301">
        <f t="shared" si="14"/>
        <v>44593</v>
      </c>
      <c r="G369" s="308">
        <f t="shared" ca="1" si="15"/>
        <v>0</v>
      </c>
      <c r="H369" s="311">
        <f t="shared" ca="1" si="16"/>
        <v>3.721799467304443E-5</v>
      </c>
      <c r="I369" s="311">
        <f t="shared" ca="1" si="17"/>
        <v>-6.4602838300920062E-4</v>
      </c>
      <c r="J369" s="310">
        <f t="shared" ca="1" si="18"/>
        <v>7.6607514267346133E-4</v>
      </c>
    </row>
    <row r="370" spans="6:10">
      <c r="F370" s="301">
        <f t="shared" si="14"/>
        <v>44621</v>
      </c>
      <c r="G370" s="308">
        <f t="shared" ca="1" si="15"/>
        <v>0</v>
      </c>
      <c r="H370" s="311">
        <f t="shared" ca="1" si="16"/>
        <v>3.6877916060218396E-5</v>
      </c>
      <c r="I370" s="311">
        <f t="shared" ca="1" si="17"/>
        <v>-4.6419665971553226E-4</v>
      </c>
      <c r="J370" s="310">
        <f t="shared" ca="1" si="18"/>
        <v>1.3883140200692257E-3</v>
      </c>
    </row>
    <row r="371" spans="6:10">
      <c r="F371" s="301">
        <f t="shared" si="14"/>
        <v>44652</v>
      </c>
      <c r="G371" s="308">
        <f t="shared" ca="1" si="15"/>
        <v>0</v>
      </c>
      <c r="H371" s="311">
        <f t="shared" ca="1" si="16"/>
        <v>3.7001561586258447E-5</v>
      </c>
      <c r="I371" s="311">
        <f t="shared" ca="1" si="17"/>
        <v>-1.5147424333398218E-3</v>
      </c>
      <c r="J371" s="310">
        <f t="shared" ca="1" si="18"/>
        <v>7.2401374954478293E-4</v>
      </c>
    </row>
    <row r="372" spans="6:10">
      <c r="F372" s="301">
        <f t="shared" si="14"/>
        <v>44682</v>
      </c>
      <c r="G372" s="308">
        <f t="shared" ca="1" si="15"/>
        <v>0</v>
      </c>
      <c r="H372" s="311">
        <f t="shared" ca="1" si="16"/>
        <v>3.7274714060453462E-5</v>
      </c>
      <c r="I372" s="311">
        <f t="shared" ca="1" si="17"/>
        <v>-3.6663985776766994E-3</v>
      </c>
      <c r="J372" s="310">
        <f t="shared" ca="1" si="18"/>
        <v>1.4370985325486973E-3</v>
      </c>
    </row>
    <row r="373" spans="6:10">
      <c r="F373" s="301">
        <f t="shared" si="14"/>
        <v>44713</v>
      </c>
      <c r="G373" s="308">
        <f t="shared" ca="1" si="15"/>
        <v>0</v>
      </c>
      <c r="H373" s="311">
        <f t="shared" ca="1" si="16"/>
        <v>3.7036642273724496E-5</v>
      </c>
      <c r="I373" s="311">
        <f t="shared" ca="1" si="17"/>
        <v>-3.7189444340155475E-3</v>
      </c>
      <c r="J373" s="310">
        <f t="shared" ca="1" si="18"/>
        <v>7.4361571282710592E-4</v>
      </c>
    </row>
    <row r="374" spans="6:10">
      <c r="F374" s="301">
        <f t="shared" si="14"/>
        <v>44743</v>
      </c>
      <c r="G374" s="308">
        <f t="shared" ca="1" si="15"/>
        <v>0</v>
      </c>
      <c r="H374" s="311">
        <f t="shared" ca="1" si="16"/>
        <v>3.7209537667726167E-5</v>
      </c>
      <c r="I374" s="311">
        <f t="shared" ca="1" si="17"/>
        <v>-3.5348429329224995E-3</v>
      </c>
      <c r="J374" s="310">
        <f t="shared" ca="1" si="18"/>
        <v>2.1466418892461814E-3</v>
      </c>
    </row>
    <row r="375" spans="6:10">
      <c r="F375" s="301">
        <f t="shared" si="14"/>
        <v>44774</v>
      </c>
      <c r="G375" s="308">
        <f t="shared" ca="1" si="15"/>
        <v>0</v>
      </c>
      <c r="H375" s="311">
        <f t="shared" ca="1" si="16"/>
        <v>3.7148711399259682E-5</v>
      </c>
      <c r="I375" s="311">
        <f t="shared" ca="1" si="17"/>
        <v>-2.9903442079970421E-3</v>
      </c>
      <c r="J375" s="310">
        <f t="shared" ca="1" si="18"/>
        <v>7.14074832391276E-4</v>
      </c>
    </row>
    <row r="376" spans="6:10">
      <c r="F376" s="301">
        <f t="shared" si="14"/>
        <v>44805</v>
      </c>
      <c r="G376" s="308">
        <f t="shared" ca="1" si="15"/>
        <v>0</v>
      </c>
      <c r="H376" s="311">
        <f t="shared" ca="1" si="16"/>
        <v>3.6992261511326063E-5</v>
      </c>
      <c r="I376" s="311">
        <f t="shared" ca="1" si="17"/>
        <v>-4.9009576807417243E-3</v>
      </c>
      <c r="J376" s="310">
        <f t="shared" ca="1" si="18"/>
        <v>2.2459119064961452E-3</v>
      </c>
    </row>
    <row r="377" spans="6:10">
      <c r="F377" s="301">
        <f t="shared" si="14"/>
        <v>44835</v>
      </c>
      <c r="G377" s="308">
        <f t="shared" ca="1" si="15"/>
        <v>0</v>
      </c>
      <c r="H377" s="311">
        <f t="shared" ca="1" si="16"/>
        <v>3.7329570847344229E-5</v>
      </c>
      <c r="I377" s="311">
        <f t="shared" ca="1" si="17"/>
        <v>-2.8815195932825333E-3</v>
      </c>
      <c r="J377" s="310">
        <f t="shared" ca="1" si="18"/>
        <v>3.5338309999508599E-3</v>
      </c>
    </row>
    <row r="378" spans="6:10">
      <c r="F378" s="301">
        <f t="shared" si="14"/>
        <v>44866</v>
      </c>
      <c r="G378" s="308">
        <f t="shared" ca="1" si="15"/>
        <v>0</v>
      </c>
      <c r="H378" s="311">
        <f t="shared" ca="1" si="16"/>
        <v>3.6994731818840165E-5</v>
      </c>
      <c r="I378" s="311">
        <f t="shared" ca="1" si="17"/>
        <v>-7.1929545043958321E-4</v>
      </c>
      <c r="J378" s="310">
        <f t="shared" ca="1" si="18"/>
        <v>7.2716924958937668E-4</v>
      </c>
    </row>
    <row r="379" spans="6:10">
      <c r="F379" s="301">
        <f t="shared" si="14"/>
        <v>44896</v>
      </c>
      <c r="G379" s="308">
        <f t="shared" ca="1" si="15"/>
        <v>0</v>
      </c>
      <c r="H379" s="311">
        <f t="shared" ca="1" si="16"/>
        <v>3.6948388577817681E-5</v>
      </c>
      <c r="I379" s="311">
        <f t="shared" ca="1" si="17"/>
        <v>-1.3313241096414297E-3</v>
      </c>
      <c r="J379" s="310">
        <f t="shared" ca="1" si="18"/>
        <v>1.4006991510533418E-3</v>
      </c>
    </row>
    <row r="380" spans="6:10">
      <c r="F380" s="301">
        <f t="shared" si="14"/>
        <v>44927</v>
      </c>
      <c r="G380" s="308">
        <f t="shared" ca="1" si="15"/>
        <v>0</v>
      </c>
      <c r="H380" s="311">
        <f t="shared" ca="1" si="16"/>
        <v>-9.5136488002300901E-5</v>
      </c>
      <c r="I380" s="311">
        <f t="shared" ca="1" si="17"/>
        <v>-7.8983110007768698E-4</v>
      </c>
      <c r="J380" s="310">
        <f t="shared" ca="1" si="18"/>
        <v>1.4023807667495891E-3</v>
      </c>
    </row>
    <row r="381" spans="6:10">
      <c r="F381" s="301">
        <f t="shared" si="14"/>
        <v>44958</v>
      </c>
      <c r="G381" s="308">
        <f t="shared" ca="1" si="15"/>
        <v>0</v>
      </c>
      <c r="H381" s="311">
        <f t="shared" ca="1" si="16"/>
        <v>-9.5052805103912341E-5</v>
      </c>
      <c r="I381" s="311">
        <f t="shared" ca="1" si="17"/>
        <v>-1.0327395379332582E-3</v>
      </c>
      <c r="J381" s="310">
        <f t="shared" ca="1" si="18"/>
        <v>1.5498861210692105E-3</v>
      </c>
    </row>
    <row r="382" spans="6:10">
      <c r="F382" s="301">
        <f t="shared" si="14"/>
        <v>44986</v>
      </c>
      <c r="G382" s="308">
        <f t="shared" ca="1" si="15"/>
        <v>0</v>
      </c>
      <c r="H382" s="311">
        <f t="shared" ca="1" si="16"/>
        <v>-9.508532712854123E-5</v>
      </c>
      <c r="I382" s="311">
        <f t="shared" ca="1" si="17"/>
        <v>-6.0667087523258445E-4</v>
      </c>
      <c r="J382" s="310">
        <f t="shared" ca="1" si="18"/>
        <v>1.3970073537541428E-3</v>
      </c>
    </row>
    <row r="383" spans="6:10">
      <c r="F383" s="301">
        <f t="shared" si="14"/>
        <v>45017</v>
      </c>
      <c r="G383" s="308">
        <f t="shared" ca="1" si="15"/>
        <v>0</v>
      </c>
      <c r="H383" s="311">
        <f t="shared" ca="1" si="16"/>
        <v>-9.5099345647997602E-5</v>
      </c>
      <c r="I383" s="311">
        <f t="shared" ca="1" si="17"/>
        <v>-1.6328944535518586E-3</v>
      </c>
      <c r="J383" s="310">
        <f t="shared" ca="1" si="18"/>
        <v>1.4604605286145933E-3</v>
      </c>
    </row>
    <row r="384" spans="6:10">
      <c r="F384" s="301">
        <f t="shared" si="14"/>
        <v>45047</v>
      </c>
      <c r="G384" s="308">
        <f t="shared" ca="1" si="15"/>
        <v>0</v>
      </c>
      <c r="H384" s="311">
        <f t="shared" ca="1" si="16"/>
        <v>-9.5313768001870081E-5</v>
      </c>
      <c r="I384" s="311">
        <f t="shared" ca="1" si="17"/>
        <v>-3.6663985776766994E-3</v>
      </c>
      <c r="J384" s="310">
        <f t="shared" ca="1" si="18"/>
        <v>1.4370985325486973E-3</v>
      </c>
    </row>
    <row r="385" spans="6:10">
      <c r="F385" s="301">
        <f t="shared" si="14"/>
        <v>45078</v>
      </c>
      <c r="G385" s="308">
        <f t="shared" ca="1" si="15"/>
        <v>0</v>
      </c>
      <c r="H385" s="311">
        <f t="shared" ca="1" si="16"/>
        <v>-9.5250427949666872E-5</v>
      </c>
      <c r="I385" s="311">
        <f t="shared" ca="1" si="17"/>
        <v>-4.0532735536815689E-3</v>
      </c>
      <c r="J385" s="310">
        <f t="shared" ca="1" si="18"/>
        <v>1.481991141600858E-3</v>
      </c>
    </row>
    <row r="386" spans="6:10">
      <c r="F386" s="301">
        <f t="shared" si="14"/>
        <v>45108</v>
      </c>
      <c r="G386" s="308">
        <f t="shared" ca="1" si="15"/>
        <v>0</v>
      </c>
      <c r="H386" s="311">
        <f t="shared" ca="1" si="16"/>
        <v>-9.5384992335967311E-5</v>
      </c>
      <c r="I386" s="311">
        <f t="shared" ca="1" si="17"/>
        <v>-3.5622978309441944E-3</v>
      </c>
      <c r="J386" s="310">
        <f t="shared" ca="1" si="18"/>
        <v>1.434044211226615E-3</v>
      </c>
    </row>
    <row r="387" spans="6:10">
      <c r="F387" s="301">
        <f t="shared" si="14"/>
        <v>45139</v>
      </c>
      <c r="G387" s="308">
        <f t="shared" ca="1" si="15"/>
        <v>0</v>
      </c>
      <c r="H387" s="311">
        <f t="shared" ca="1" si="16"/>
        <v>-9.5260296946286793E-5</v>
      </c>
      <c r="I387" s="311">
        <f t="shared" ca="1" si="17"/>
        <v>-3.5860768583498848E-3</v>
      </c>
      <c r="J387" s="310">
        <f t="shared" ca="1" si="18"/>
        <v>7.1344160389452682E-4</v>
      </c>
    </row>
    <row r="388" spans="6:10">
      <c r="F388" s="301">
        <f t="shared" si="14"/>
        <v>45170</v>
      </c>
      <c r="G388" s="308">
        <f t="shared" ca="1" si="15"/>
        <v>0</v>
      </c>
      <c r="H388" s="311">
        <f t="shared" ca="1" si="16"/>
        <v>-9.5367734284756978E-5</v>
      </c>
      <c r="I388" s="311">
        <f t="shared" ca="1" si="17"/>
        <v>-4.9540895722518519E-3</v>
      </c>
      <c r="J388" s="310">
        <f t="shared" ca="1" si="18"/>
        <v>1.499424503323743E-3</v>
      </c>
    </row>
    <row r="389" spans="6:10">
      <c r="F389" s="301">
        <f t="shared" si="14"/>
        <v>45200</v>
      </c>
      <c r="G389" s="308">
        <f t="shared" ca="1" si="15"/>
        <v>0</v>
      </c>
      <c r="H389" s="311">
        <f t="shared" ca="1" si="16"/>
        <v>-9.576171753167273E-5</v>
      </c>
      <c r="I389" s="311">
        <f t="shared" ca="1" si="17"/>
        <v>-4.3292627970841213E-3</v>
      </c>
      <c r="J389" s="310">
        <f t="shared" ca="1" si="18"/>
        <v>3.7066561081771088E-3</v>
      </c>
    </row>
    <row r="390" spans="6:10">
      <c r="F390" s="301">
        <f t="shared" si="14"/>
        <v>45231</v>
      </c>
      <c r="G390" s="308">
        <f t="shared" ca="1" si="15"/>
        <v>0</v>
      </c>
      <c r="H390" s="311">
        <f t="shared" ca="1" si="16"/>
        <v>-9.5154503299776927E-5</v>
      </c>
      <c r="I390" s="311">
        <f t="shared" ca="1" si="17"/>
        <v>-1.6917273481911188E-3</v>
      </c>
      <c r="J390" s="310">
        <f t="shared" ca="1" si="18"/>
        <v>4.202058027060751E-3</v>
      </c>
    </row>
    <row r="391" spans="6:10">
      <c r="F391" s="301">
        <f t="shared" si="14"/>
        <v>45261</v>
      </c>
      <c r="G391" s="308">
        <f t="shared" ca="1" si="15"/>
        <v>0</v>
      </c>
      <c r="H391" s="311">
        <f t="shared" ca="1" si="16"/>
        <v>-9.5085872274802696E-5</v>
      </c>
      <c r="I391" s="311">
        <f t="shared" ca="1" si="17"/>
        <v>-1.6497050592164664E-3</v>
      </c>
      <c r="J391" s="310">
        <f t="shared" ca="1" si="18"/>
        <v>1.4127567847808109E-3</v>
      </c>
    </row>
    <row r="392" spans="6:10">
      <c r="F392" s="301">
        <f t="shared" si="14"/>
        <v>45292</v>
      </c>
      <c r="G392" s="308">
        <f t="shared" ca="1" si="15"/>
        <v>0</v>
      </c>
      <c r="H392" s="311">
        <f t="shared" ca="1" si="16"/>
        <v>1.1453452214071902E-4</v>
      </c>
      <c r="I392" s="311">
        <f t="shared" ca="1" si="17"/>
        <v>-8.0718314711991646E-4</v>
      </c>
      <c r="J392" s="310">
        <f t="shared" ca="1" si="18"/>
        <v>1.4039729629637954E-3</v>
      </c>
    </row>
    <row r="393" spans="6:10">
      <c r="F393" s="301">
        <f t="shared" si="14"/>
        <v>45323</v>
      </c>
      <c r="G393" s="308">
        <f t="shared" ca="1" si="15"/>
        <v>0</v>
      </c>
      <c r="H393" s="311">
        <f t="shared" ca="1" si="16"/>
        <v>1.1436354984795116E-4</v>
      </c>
      <c r="I393" s="311">
        <f t="shared" ca="1" si="17"/>
        <v>-9.8688832730875475E-4</v>
      </c>
      <c r="J393" s="310">
        <f t="shared" ca="1" si="18"/>
        <v>1.4953424338706167E-3</v>
      </c>
    </row>
    <row r="394" spans="6:10">
      <c r="F394" s="301">
        <f t="shared" si="14"/>
        <v>45352</v>
      </c>
      <c r="G394" s="308">
        <f t="shared" ca="1" si="15"/>
        <v>0</v>
      </c>
      <c r="H394" s="311">
        <f t="shared" ca="1" si="16"/>
        <v>1.1457257191715975E-4</v>
      </c>
      <c r="I394" s="311">
        <f t="shared" ca="1" si="17"/>
        <v>-6.9855386820372178E-4</v>
      </c>
      <c r="J394" s="310">
        <f t="shared" ca="1" si="18"/>
        <v>1.4036324275601419E-3</v>
      </c>
    </row>
    <row r="395" spans="6:10">
      <c r="F395" s="301">
        <f t="shared" si="14"/>
        <v>45383</v>
      </c>
      <c r="G395" s="308">
        <f t="shared" ca="1" si="15"/>
        <v>0</v>
      </c>
      <c r="H395" s="311">
        <f t="shared" ca="1" si="16"/>
        <v>1.1472175613125302E-4</v>
      </c>
      <c r="I395" s="311">
        <f t="shared" ca="1" si="17"/>
        <v>-1.8904092392421079E-3</v>
      </c>
      <c r="J395" s="310">
        <f t="shared" ca="1" si="18"/>
        <v>1.4533592193317624E-3</v>
      </c>
    </row>
    <row r="396" spans="6:10">
      <c r="F396" s="301">
        <f t="shared" ref="F396:F439" si="19">+B139</f>
        <v>45413</v>
      </c>
      <c r="G396" s="308">
        <f t="shared" ref="G396:G439" ca="1" si="20">+IF(ISERROR(G139/C139-1),0,G139/C139-1)</f>
        <v>0</v>
      </c>
      <c r="H396" s="311">
        <f t="shared" ref="H396:H439" ca="1" si="21">+IF(ISERROR(H139/D139-1),0,H139/D139-1)</f>
        <v>1.1436268350739631E-4</v>
      </c>
      <c r="I396" s="311">
        <f t="shared" ref="I396:I439" ca="1" si="22">+IF(ISERROR(I139/E139-1),0,I139/E139-1)</f>
        <v>-3.7737322330066991E-3</v>
      </c>
      <c r="J396" s="310">
        <f t="shared" ref="J396:J439" ca="1" si="23">+IF(ISERROR(J139/F139-1),0,J139/F139-1)</f>
        <v>1.4389090482413991E-3</v>
      </c>
    </row>
    <row r="397" spans="6:10">
      <c r="F397" s="301">
        <f t="shared" si="19"/>
        <v>45444</v>
      </c>
      <c r="G397" s="308">
        <f t="shared" ca="1" si="20"/>
        <v>0</v>
      </c>
      <c r="H397" s="311">
        <f t="shared" ca="1" si="21"/>
        <v>1.145685601926516E-4</v>
      </c>
      <c r="I397" s="311">
        <f t="shared" ca="1" si="22"/>
        <v>-4.0497330668171072E-3</v>
      </c>
      <c r="J397" s="310">
        <f t="shared" ca="1" si="23"/>
        <v>2.2327902428265212E-3</v>
      </c>
    </row>
    <row r="398" spans="6:10">
      <c r="F398" s="301">
        <f t="shared" si="19"/>
        <v>45474</v>
      </c>
      <c r="G398" s="308">
        <f t="shared" ca="1" si="20"/>
        <v>0</v>
      </c>
      <c r="H398" s="311">
        <f t="shared" ca="1" si="21"/>
        <v>1.1447321615842831E-4</v>
      </c>
      <c r="I398" s="311">
        <f t="shared" ca="1" si="22"/>
        <v>-3.3513068178053773E-3</v>
      </c>
      <c r="J398" s="310">
        <f t="shared" ca="1" si="23"/>
        <v>1.4261015023946388E-3</v>
      </c>
    </row>
    <row r="399" spans="6:10">
      <c r="F399" s="301">
        <f t="shared" si="19"/>
        <v>45505</v>
      </c>
      <c r="G399" s="308">
        <f t="shared" ca="1" si="20"/>
        <v>0</v>
      </c>
      <c r="H399" s="311">
        <f t="shared" ca="1" si="21"/>
        <v>1.1434403755128386E-4</v>
      </c>
      <c r="I399" s="311">
        <f t="shared" ca="1" si="22"/>
        <v>-3.6141986023439099E-3</v>
      </c>
      <c r="J399" s="310">
        <f t="shared" ca="1" si="23"/>
        <v>1.4271980964251085E-3</v>
      </c>
    </row>
    <row r="400" spans="6:10">
      <c r="F400" s="301">
        <f t="shared" si="19"/>
        <v>45536</v>
      </c>
      <c r="G400" s="308">
        <f t="shared" ca="1" si="20"/>
        <v>0</v>
      </c>
      <c r="H400" s="311">
        <f t="shared" ca="1" si="21"/>
        <v>1.146129328526424E-4</v>
      </c>
      <c r="I400" s="311">
        <f t="shared" ca="1" si="22"/>
        <v>-4.3248459151493668E-3</v>
      </c>
      <c r="J400" s="310">
        <f t="shared" ca="1" si="23"/>
        <v>1.4909455116476344E-3</v>
      </c>
    </row>
    <row r="401" spans="6:10">
      <c r="F401" s="301">
        <f t="shared" si="19"/>
        <v>45566</v>
      </c>
      <c r="G401" s="308">
        <f t="shared" ca="1" si="20"/>
        <v>0</v>
      </c>
      <c r="H401" s="311">
        <f t="shared" ca="1" si="21"/>
        <v>1.1418875384294758E-4</v>
      </c>
      <c r="I401" s="311">
        <f t="shared" ca="1" si="22"/>
        <v>-2.8527525141668342E-3</v>
      </c>
      <c r="J401" s="310">
        <f t="shared" ca="1" si="23"/>
        <v>2.615779244387495E-3</v>
      </c>
    </row>
    <row r="402" spans="6:10">
      <c r="F402" s="301">
        <f t="shared" si="19"/>
        <v>45597</v>
      </c>
      <c r="G402" s="308">
        <f t="shared" ca="1" si="20"/>
        <v>0</v>
      </c>
      <c r="H402" s="311">
        <f t="shared" ca="1" si="21"/>
        <v>1.1448651475554072E-4</v>
      </c>
      <c r="I402" s="311">
        <f t="shared" ca="1" si="22"/>
        <v>-1.7009561721011979E-3</v>
      </c>
      <c r="J402" s="310">
        <f t="shared" ca="1" si="23"/>
        <v>1.4608933789950207E-3</v>
      </c>
    </row>
    <row r="403" spans="6:10">
      <c r="F403" s="301">
        <f t="shared" si="19"/>
        <v>45627</v>
      </c>
      <c r="G403" s="308">
        <f t="shared" ca="1" si="20"/>
        <v>0</v>
      </c>
      <c r="H403" s="311">
        <f t="shared" ca="1" si="21"/>
        <v>1.1466995315601025E-4</v>
      </c>
      <c r="I403" s="311">
        <f t="shared" ca="1" si="22"/>
        <v>-1.2819474904777195E-3</v>
      </c>
      <c r="J403" s="310">
        <f t="shared" ca="1" si="23"/>
        <v>1.4030250744923034E-3</v>
      </c>
    </row>
    <row r="404" spans="6:10">
      <c r="F404" s="301">
        <f t="shared" si="19"/>
        <v>45658</v>
      </c>
      <c r="G404" s="308">
        <f t="shared" ca="1" si="20"/>
        <v>0</v>
      </c>
      <c r="H404" s="311">
        <f t="shared" ca="1" si="21"/>
        <v>7.6934597546651773E-5</v>
      </c>
      <c r="I404" s="311">
        <f t="shared" ca="1" si="22"/>
        <v>-1.3929534958468937E-3</v>
      </c>
      <c r="J404" s="310">
        <f t="shared" ca="1" si="23"/>
        <v>1.4019547745642846E-3</v>
      </c>
    </row>
    <row r="405" spans="6:10">
      <c r="F405" s="301">
        <f t="shared" si="19"/>
        <v>45689</v>
      </c>
      <c r="G405" s="308">
        <f t="shared" ca="1" si="20"/>
        <v>0</v>
      </c>
      <c r="H405" s="311">
        <f t="shared" ca="1" si="21"/>
        <v>7.7000821641970418E-5</v>
      </c>
      <c r="I405" s="311">
        <f t="shared" ca="1" si="22"/>
        <v>-1.3439418093098565E-3</v>
      </c>
      <c r="J405" s="310">
        <f t="shared" ca="1" si="23"/>
        <v>7.7477408295356653E-4</v>
      </c>
    </row>
    <row r="406" spans="6:10">
      <c r="F406" s="301">
        <f t="shared" si="19"/>
        <v>45717</v>
      </c>
      <c r="G406" s="308">
        <f t="shared" ca="1" si="20"/>
        <v>0</v>
      </c>
      <c r="H406" s="311">
        <f t="shared" ca="1" si="21"/>
        <v>7.7116245152941687E-5</v>
      </c>
      <c r="I406" s="311">
        <f t="shared" ca="1" si="22"/>
        <v>-1.4488892214506999E-3</v>
      </c>
      <c r="J406" s="310">
        <f t="shared" ca="1" si="23"/>
        <v>2.1036271821828212E-3</v>
      </c>
    </row>
    <row r="407" spans="6:10">
      <c r="F407" s="301">
        <f t="shared" si="19"/>
        <v>45748</v>
      </c>
      <c r="G407" s="308">
        <f t="shared" ca="1" si="20"/>
        <v>0</v>
      </c>
      <c r="H407" s="311">
        <f t="shared" ca="1" si="21"/>
        <v>7.6956857965271297E-5</v>
      </c>
      <c r="I407" s="311">
        <f t="shared" ca="1" si="22"/>
        <v>-3.4871972434327159E-3</v>
      </c>
      <c r="J407" s="310">
        <f t="shared" ca="1" si="23"/>
        <v>1.47587741400379E-3</v>
      </c>
    </row>
    <row r="408" spans="6:10">
      <c r="F408" s="301">
        <f t="shared" si="19"/>
        <v>45778</v>
      </c>
      <c r="G408" s="308">
        <f t="shared" ca="1" si="20"/>
        <v>0</v>
      </c>
      <c r="H408" s="311">
        <f t="shared" ca="1" si="21"/>
        <v>7.6871307709502901E-5</v>
      </c>
      <c r="I408" s="311">
        <f t="shared" ca="1" si="22"/>
        <v>-4.0236945030430737E-3</v>
      </c>
      <c r="J408" s="310">
        <f t="shared" ca="1" si="23"/>
        <v>1.4333954551026817E-3</v>
      </c>
    </row>
    <row r="409" spans="6:10">
      <c r="F409" s="301">
        <f t="shared" si="19"/>
        <v>45809</v>
      </c>
      <c r="G409" s="308">
        <f t="shared" ca="1" si="20"/>
        <v>0</v>
      </c>
      <c r="H409" s="311">
        <f t="shared" ca="1" si="21"/>
        <v>7.7008627017649545E-5</v>
      </c>
      <c r="I409" s="311">
        <f t="shared" ca="1" si="22"/>
        <v>-4.4038296785053888E-3</v>
      </c>
      <c r="J409" s="310">
        <f t="shared" ca="1" si="23"/>
        <v>7.4287760976932127E-4</v>
      </c>
    </row>
    <row r="410" spans="6:10">
      <c r="F410" s="301">
        <f t="shared" si="19"/>
        <v>45839</v>
      </c>
      <c r="G410" s="308">
        <f t="shared" ca="1" si="20"/>
        <v>0</v>
      </c>
      <c r="H410" s="311">
        <f t="shared" ca="1" si="21"/>
        <v>7.6796910877474645E-5</v>
      </c>
      <c r="I410" s="311">
        <f t="shared" ca="1" si="22"/>
        <v>-4.1858737886973918E-3</v>
      </c>
      <c r="J410" s="310">
        <f t="shared" ca="1" si="23"/>
        <v>7.1504535675304126E-4</v>
      </c>
    </row>
    <row r="411" spans="6:10">
      <c r="F411" s="301">
        <f t="shared" si="19"/>
        <v>45870</v>
      </c>
      <c r="G411" s="308">
        <f t="shared" ca="1" si="20"/>
        <v>0</v>
      </c>
      <c r="H411" s="311">
        <f t="shared" ca="1" si="21"/>
        <v>7.6866690709165297E-5</v>
      </c>
      <c r="I411" s="311">
        <f t="shared" ca="1" si="22"/>
        <v>-3.4035719434193368E-3</v>
      </c>
      <c r="J411" s="310">
        <f t="shared" ca="1" si="23"/>
        <v>1.4233695131211643E-3</v>
      </c>
    </row>
    <row r="412" spans="6:10">
      <c r="F412" s="301">
        <f t="shared" si="19"/>
        <v>45901</v>
      </c>
      <c r="G412" s="308">
        <f t="shared" ca="1" si="20"/>
        <v>0</v>
      </c>
      <c r="H412" s="311">
        <f t="shared" ca="1" si="21"/>
        <v>7.6872098442759551E-5</v>
      </c>
      <c r="I412" s="311">
        <f t="shared" ca="1" si="22"/>
        <v>-5.1774811103044716E-3</v>
      </c>
      <c r="J412" s="310">
        <f t="shared" ca="1" si="23"/>
        <v>7.5007638881396943E-4</v>
      </c>
    </row>
    <row r="413" spans="6:10">
      <c r="F413" s="301">
        <f t="shared" si="19"/>
        <v>45931</v>
      </c>
      <c r="G413" s="308">
        <f t="shared" ca="1" si="20"/>
        <v>0</v>
      </c>
      <c r="H413" s="311">
        <f t="shared" ca="1" si="21"/>
        <v>7.5193306725118703E-5</v>
      </c>
      <c r="I413" s="311">
        <f t="shared" ca="1" si="22"/>
        <v>-4.2187515896165984E-3</v>
      </c>
      <c r="J413" s="310">
        <f t="shared" ca="1" si="23"/>
        <v>7.3713100568628676E-3</v>
      </c>
    </row>
    <row r="414" spans="6:10">
      <c r="F414" s="301">
        <f t="shared" si="19"/>
        <v>45962</v>
      </c>
      <c r="G414" s="308">
        <f t="shared" ca="1" si="20"/>
        <v>0</v>
      </c>
      <c r="H414" s="311">
        <f t="shared" ca="1" si="21"/>
        <v>7.6919451239776393E-5</v>
      </c>
      <c r="I414" s="311">
        <f t="shared" ca="1" si="22"/>
        <v>-2.8430787624074139E-3</v>
      </c>
      <c r="J414" s="310">
        <f t="shared" ca="1" si="23"/>
        <v>6.9403476346407977E-3</v>
      </c>
    </row>
    <row r="415" spans="6:10">
      <c r="F415" s="301">
        <f t="shared" si="19"/>
        <v>45992</v>
      </c>
      <c r="G415" s="308">
        <f t="shared" ca="1" si="20"/>
        <v>0</v>
      </c>
      <c r="H415" s="311">
        <f t="shared" ca="1" si="21"/>
        <v>7.7028676324752965E-5</v>
      </c>
      <c r="I415" s="311">
        <f t="shared" ca="1" si="22"/>
        <v>-2.2273403598468411E-3</v>
      </c>
      <c r="J415" s="310">
        <f t="shared" ca="1" si="23"/>
        <v>1.4169788179942966E-3</v>
      </c>
    </row>
    <row r="416" spans="6:10">
      <c r="F416" s="301">
        <f t="shared" si="19"/>
        <v>46023</v>
      </c>
      <c r="G416" s="308">
        <f t="shared" ca="1" si="20"/>
        <v>0</v>
      </c>
      <c r="H416" s="311">
        <f t="shared" ca="1" si="21"/>
        <v>1.2690996068709381E-5</v>
      </c>
      <c r="I416" s="311">
        <f t="shared" ca="1" si="22"/>
        <v>-2.6663696402109416E-3</v>
      </c>
      <c r="J416" s="310">
        <f t="shared" ca="1" si="23"/>
        <v>1.436907324053216E-3</v>
      </c>
    </row>
    <row r="417" spans="6:10">
      <c r="F417" s="301">
        <f t="shared" si="19"/>
        <v>46054</v>
      </c>
      <c r="G417" s="308">
        <f t="shared" ca="1" si="20"/>
        <v>0</v>
      </c>
      <c r="H417" s="311">
        <f t="shared" ca="1" si="21"/>
        <v>1.2576949428133588E-5</v>
      </c>
      <c r="I417" s="311">
        <f t="shared" ca="1" si="22"/>
        <v>-2.2156360181907475E-3</v>
      </c>
      <c r="J417" s="310">
        <f t="shared" ca="1" si="23"/>
        <v>1.5853948089747938E-3</v>
      </c>
    </row>
    <row r="418" spans="6:10">
      <c r="F418" s="301">
        <f t="shared" si="19"/>
        <v>46082</v>
      </c>
      <c r="G418" s="308">
        <f t="shared" ca="1" si="20"/>
        <v>0</v>
      </c>
      <c r="H418" s="311">
        <f t="shared" ca="1" si="21"/>
        <v>1.2697441381659402E-5</v>
      </c>
      <c r="I418" s="311">
        <f t="shared" ca="1" si="22"/>
        <v>-2.3896880997299474E-3</v>
      </c>
      <c r="J418" s="310">
        <f t="shared" ca="1" si="23"/>
        <v>1.4322391984187277E-3</v>
      </c>
    </row>
    <row r="419" spans="6:10">
      <c r="F419" s="301">
        <f t="shared" si="19"/>
        <v>46113</v>
      </c>
      <c r="G419" s="308">
        <f t="shared" ca="1" si="20"/>
        <v>0</v>
      </c>
      <c r="H419" s="311">
        <f t="shared" ca="1" si="21"/>
        <v>1.2754435952277987E-5</v>
      </c>
      <c r="I419" s="311">
        <f t="shared" ca="1" si="22"/>
        <v>-4.3373158396035061E-3</v>
      </c>
      <c r="J419" s="310">
        <f t="shared" ca="1" si="23"/>
        <v>1.5089410318778196E-3</v>
      </c>
    </row>
    <row r="420" spans="6:10">
      <c r="F420" s="301">
        <f t="shared" si="19"/>
        <v>46143</v>
      </c>
      <c r="G420" s="308">
        <f t="shared" ca="1" si="20"/>
        <v>0</v>
      </c>
      <c r="H420" s="311">
        <f t="shared" ca="1" si="21"/>
        <v>1.2513308983219673E-5</v>
      </c>
      <c r="I420" s="311">
        <f t="shared" ca="1" si="22"/>
        <v>-5.6330401947000119E-3</v>
      </c>
      <c r="J420" s="310">
        <f t="shared" ca="1" si="23"/>
        <v>1.4772631472557141E-3</v>
      </c>
    </row>
    <row r="421" spans="6:10">
      <c r="F421" s="301">
        <f t="shared" si="19"/>
        <v>46174</v>
      </c>
      <c r="G421" s="308">
        <f t="shared" ca="1" si="20"/>
        <v>0</v>
      </c>
      <c r="H421" s="311">
        <f t="shared" ca="1" si="21"/>
        <v>1.253080358076808E-5</v>
      </c>
      <c r="I421" s="311">
        <f t="shared" ca="1" si="22"/>
        <v>-5.3331797339344345E-3</v>
      </c>
      <c r="J421" s="310">
        <f t="shared" ca="1" si="23"/>
        <v>1.5206772561933146E-3</v>
      </c>
    </row>
    <row r="422" spans="6:10">
      <c r="F422" s="301">
        <f t="shared" si="19"/>
        <v>46204</v>
      </c>
      <c r="G422" s="308">
        <f t="shared" ca="1" si="20"/>
        <v>0</v>
      </c>
      <c r="H422" s="311">
        <f t="shared" ca="1" si="21"/>
        <v>1.2504382566946859E-5</v>
      </c>
      <c r="I422" s="311">
        <f t="shared" ca="1" si="22"/>
        <v>-4.4814009128478771E-3</v>
      </c>
      <c r="J422" s="310">
        <f t="shared" ca="1" si="23"/>
        <v>1.4516347052357936E-3</v>
      </c>
    </row>
    <row r="423" spans="6:10">
      <c r="F423" s="301">
        <f t="shared" si="19"/>
        <v>46235</v>
      </c>
      <c r="G423" s="308">
        <f t="shared" ca="1" si="20"/>
        <v>0</v>
      </c>
      <c r="H423" s="311">
        <f t="shared" ca="1" si="21"/>
        <v>1.2422040511994581E-5</v>
      </c>
      <c r="I423" s="311">
        <f t="shared" ca="1" si="22"/>
        <v>-3.7655093035998677E-3</v>
      </c>
      <c r="J423" s="310">
        <f t="shared" ca="1" si="23"/>
        <v>2.8990671238673382E-3</v>
      </c>
    </row>
    <row r="424" spans="6:10">
      <c r="F424" s="301">
        <f t="shared" si="19"/>
        <v>46266</v>
      </c>
      <c r="G424" s="308">
        <f t="shared" ca="1" si="20"/>
        <v>0</v>
      </c>
      <c r="H424" s="311">
        <f t="shared" ca="1" si="21"/>
        <v>1.2532316851388003E-5</v>
      </c>
      <c r="I424" s="311">
        <f t="shared" ca="1" si="22"/>
        <v>-6.4906260267582061E-3</v>
      </c>
      <c r="J424" s="310">
        <f t="shared" ca="1" si="23"/>
        <v>7.6389136027565918E-4</v>
      </c>
    </row>
    <row r="425" spans="6:10">
      <c r="F425" s="301">
        <f t="shared" si="19"/>
        <v>46296</v>
      </c>
      <c r="G425" s="308">
        <f t="shared" ca="1" si="20"/>
        <v>0</v>
      </c>
      <c r="H425" s="311">
        <f t="shared" ca="1" si="21"/>
        <v>1.2594333497428778E-5</v>
      </c>
      <c r="I425" s="311">
        <f t="shared" ca="1" si="22"/>
        <v>-3.2959045471770976E-3</v>
      </c>
      <c r="J425" s="310">
        <f t="shared" ca="1" si="23"/>
        <v>2.6585687562736826E-3</v>
      </c>
    </row>
    <row r="426" spans="6:10">
      <c r="F426" s="301">
        <f t="shared" si="19"/>
        <v>46327</v>
      </c>
      <c r="G426" s="308">
        <f t="shared" ca="1" si="20"/>
        <v>0</v>
      </c>
      <c r="H426" s="311">
        <f t="shared" ca="1" si="21"/>
        <v>1.2498625749257641E-5</v>
      </c>
      <c r="I426" s="311">
        <f t="shared" ca="1" si="22"/>
        <v>-3.0416661414628399E-3</v>
      </c>
      <c r="J426" s="310">
        <f t="shared" ca="1" si="23"/>
        <v>1.4927081396749475E-3</v>
      </c>
    </row>
    <row r="427" spans="6:10">
      <c r="F427" s="301">
        <f t="shared" si="19"/>
        <v>46357</v>
      </c>
      <c r="G427" s="308">
        <f t="shared" ca="1" si="20"/>
        <v>0</v>
      </c>
      <c r="H427" s="311">
        <f t="shared" ca="1" si="21"/>
        <v>1.2660056955660082E-5</v>
      </c>
      <c r="I427" s="311">
        <f t="shared" ca="1" si="22"/>
        <v>-3.7325806573044185E-3</v>
      </c>
      <c r="J427" s="310">
        <f t="shared" ca="1" si="23"/>
        <v>1.445550625889469E-3</v>
      </c>
    </row>
    <row r="428" spans="6:10">
      <c r="F428" s="301">
        <f t="shared" si="19"/>
        <v>46388</v>
      </c>
      <c r="G428" s="308">
        <f t="shared" ca="1" si="20"/>
        <v>0</v>
      </c>
      <c r="H428" s="311">
        <f t="shared" ca="1" si="21"/>
        <v>-1.14073360990119E-4</v>
      </c>
      <c r="I428" s="311">
        <f t="shared" ca="1" si="22"/>
        <v>-2.950668320526928E-3</v>
      </c>
      <c r="J428" s="310">
        <f t="shared" ca="1" si="23"/>
        <v>1.4315187794693429E-3</v>
      </c>
    </row>
    <row r="429" spans="6:10">
      <c r="F429" s="301">
        <f t="shared" si="19"/>
        <v>46419</v>
      </c>
      <c r="G429" s="308">
        <f t="shared" ca="1" si="20"/>
        <v>0</v>
      </c>
      <c r="H429" s="311">
        <f t="shared" ca="1" si="21"/>
        <v>-1.139678730780469E-4</v>
      </c>
      <c r="I429" s="311">
        <f t="shared" ca="1" si="22"/>
        <v>-2.5648722029414373E-3</v>
      </c>
      <c r="J429" s="310">
        <f t="shared" ca="1" si="23"/>
        <v>1.5783103527471365E-3</v>
      </c>
    </row>
    <row r="430" spans="6:10">
      <c r="F430" s="301">
        <f t="shared" si="19"/>
        <v>46447</v>
      </c>
      <c r="G430" s="308">
        <f t="shared" ca="1" si="20"/>
        <v>0</v>
      </c>
      <c r="H430" s="311">
        <f t="shared" ca="1" si="21"/>
        <v>-1.1415983291340748E-4</v>
      </c>
      <c r="I430" s="311">
        <f t="shared" ca="1" si="22"/>
        <v>-2.5057366556928695E-3</v>
      </c>
      <c r="J430" s="310">
        <f t="shared" ca="1" si="23"/>
        <v>4.387946312961688E-3</v>
      </c>
    </row>
    <row r="431" spans="6:10">
      <c r="F431" s="301">
        <f t="shared" si="19"/>
        <v>46478</v>
      </c>
      <c r="G431" s="308">
        <f t="shared" ca="1" si="20"/>
        <v>0</v>
      </c>
      <c r="H431" s="311">
        <f t="shared" ca="1" si="21"/>
        <v>-1.1398163972375919E-4</v>
      </c>
      <c r="I431" s="311">
        <f t="shared" ca="1" si="22"/>
        <v>-5.890979419033715E-3</v>
      </c>
      <c r="J431" s="310">
        <f t="shared" ca="1" si="23"/>
        <v>2.3058321188198505E-3</v>
      </c>
    </row>
    <row r="432" spans="6:10">
      <c r="F432" s="301">
        <f t="shared" si="19"/>
        <v>46508</v>
      </c>
      <c r="G432" s="308">
        <f t="shared" ca="1" si="20"/>
        <v>0</v>
      </c>
      <c r="H432" s="311">
        <f t="shared" ca="1" si="21"/>
        <v>-1.1379859749727217E-4</v>
      </c>
      <c r="I432" s="311">
        <f t="shared" ca="1" si="22"/>
        <v>-6.5519615667228859E-3</v>
      </c>
      <c r="J432" s="310">
        <f t="shared" ca="1" si="23"/>
        <v>1.4758106234680213E-3</v>
      </c>
    </row>
    <row r="433" spans="6:10">
      <c r="F433" s="301">
        <f t="shared" si="19"/>
        <v>46539</v>
      </c>
      <c r="G433" s="308">
        <f t="shared" ca="1" si="20"/>
        <v>0</v>
      </c>
      <c r="H433" s="311">
        <f t="shared" ca="1" si="21"/>
        <v>-1.1410520603216678E-4</v>
      </c>
      <c r="I433" s="311">
        <f t="shared" ca="1" si="22"/>
        <v>-6.3570407154205366E-3</v>
      </c>
      <c r="J433" s="310">
        <f t="shared" ca="1" si="23"/>
        <v>1.523376542723387E-3</v>
      </c>
    </row>
    <row r="434" spans="6:10">
      <c r="F434" s="301">
        <f t="shared" si="19"/>
        <v>46569</v>
      </c>
      <c r="G434" s="308">
        <f t="shared" ca="1" si="20"/>
        <v>0</v>
      </c>
      <c r="H434" s="311">
        <f t="shared" ca="1" si="21"/>
        <v>-1.1408108899590985E-4</v>
      </c>
      <c r="I434" s="311">
        <f t="shared" ca="1" si="22"/>
        <v>-4.734293442138271E-3</v>
      </c>
      <c r="J434" s="310">
        <f t="shared" ca="1" si="23"/>
        <v>1.4452049009732182E-3</v>
      </c>
    </row>
    <row r="435" spans="6:10">
      <c r="F435" s="301">
        <f t="shared" si="19"/>
        <v>46600</v>
      </c>
      <c r="G435" s="308">
        <f t="shared" ca="1" si="20"/>
        <v>0</v>
      </c>
      <c r="H435" s="311">
        <f t="shared" ca="1" si="21"/>
        <v>-1.14060995312526E-4</v>
      </c>
      <c r="I435" s="311">
        <f t="shared" ca="1" si="22"/>
        <v>-4.2722239200543299E-3</v>
      </c>
      <c r="J435" s="310">
        <f t="shared" ca="1" si="23"/>
        <v>1.4430998326742106E-3</v>
      </c>
    </row>
    <row r="436" spans="6:10">
      <c r="F436" s="301">
        <f t="shared" si="19"/>
        <v>46631</v>
      </c>
      <c r="G436" s="308">
        <f t="shared" ca="1" si="20"/>
        <v>0</v>
      </c>
      <c r="H436" s="311">
        <f t="shared" ca="1" si="21"/>
        <v>-1.1397719704175913E-4</v>
      </c>
      <c r="I436" s="311">
        <f t="shared" ca="1" si="22"/>
        <v>-7.6873200757214821E-3</v>
      </c>
      <c r="J436" s="310">
        <f t="shared" ca="1" si="23"/>
        <v>1.5335983224311622E-3</v>
      </c>
    </row>
    <row r="437" spans="6:10">
      <c r="F437" s="301">
        <f t="shared" si="19"/>
        <v>46661</v>
      </c>
      <c r="G437" s="308">
        <f t="shared" ca="1" si="20"/>
        <v>0</v>
      </c>
      <c r="H437" s="311">
        <f t="shared" ca="1" si="21"/>
        <v>-1.1391477192113086E-4</v>
      </c>
      <c r="I437" s="311">
        <f t="shared" ca="1" si="22"/>
        <v>-4.3572611238669179E-3</v>
      </c>
      <c r="J437" s="310">
        <f t="shared" ca="1" si="23"/>
        <v>1.4516033606026824E-3</v>
      </c>
    </row>
    <row r="438" spans="6:10">
      <c r="F438" s="301">
        <f t="shared" si="19"/>
        <v>46692</v>
      </c>
      <c r="G438" s="308">
        <f t="shared" ca="1" si="20"/>
        <v>0</v>
      </c>
      <c r="H438" s="311">
        <f t="shared" ca="1" si="21"/>
        <v>-1.1388667839917765E-4</v>
      </c>
      <c r="I438" s="311">
        <f t="shared" ca="1" si="22"/>
        <v>-3.429599590822785E-3</v>
      </c>
      <c r="J438" s="310">
        <f t="shared" ca="1" si="23"/>
        <v>1.4796142042963201E-3</v>
      </c>
    </row>
    <row r="439" spans="6:10">
      <c r="F439" s="301">
        <f t="shared" si="19"/>
        <v>46722</v>
      </c>
      <c r="G439" s="308">
        <f t="shared" ca="1" si="20"/>
        <v>0</v>
      </c>
      <c r="H439" s="311">
        <f t="shared" ca="1" si="21"/>
        <v>-1.1420809729589809E-4</v>
      </c>
      <c r="I439" s="311">
        <f t="shared" ca="1" si="22"/>
        <v>-3.7500893860943352E-3</v>
      </c>
      <c r="J439" s="310">
        <f t="shared" ca="1" si="23"/>
        <v>7.1248750108776626E-4</v>
      </c>
    </row>
    <row r="440" spans="6:10">
      <c r="F440" s="301"/>
      <c r="G440" s="308"/>
      <c r="H440" s="311"/>
      <c r="I440" s="311"/>
      <c r="J440" s="310"/>
    </row>
    <row r="441" spans="6:10">
      <c r="F441" s="301"/>
      <c r="G441" s="308"/>
      <c r="H441" s="311"/>
      <c r="I441" s="311"/>
      <c r="J441" s="310"/>
    </row>
    <row r="442" spans="6:10">
      <c r="F442" s="301"/>
      <c r="G442" s="308"/>
      <c r="H442" s="311"/>
      <c r="I442" s="311"/>
      <c r="J442" s="310"/>
    </row>
    <row r="443" spans="6:10">
      <c r="F443" s="301"/>
      <c r="G443" s="308"/>
      <c r="H443" s="311"/>
      <c r="I443" s="311"/>
      <c r="J443" s="310"/>
    </row>
    <row r="1047950" spans="7:10">
      <c r="G1047950" s="45" t="s">
        <v>202</v>
      </c>
      <c r="H1047950" s="45" t="s">
        <v>202</v>
      </c>
      <c r="I1047950" s="45" t="s">
        <v>202</v>
      </c>
      <c r="J1047950" s="45" t="s">
        <v>202</v>
      </c>
    </row>
    <row r="1047951" spans="7:10">
      <c r="G1047951" s="462" t="s">
        <v>299</v>
      </c>
      <c r="H1047951" s="45" t="str">
        <f>+G1047951</f>
        <v>aaa32</v>
      </c>
      <c r="I1047951" s="462" t="str">
        <f t="shared" ref="I1047951:J1047951" si="24">+H1047951</f>
        <v>aaa32</v>
      </c>
      <c r="J1047951" s="462" t="str">
        <f t="shared" si="24"/>
        <v>aaa32</v>
      </c>
    </row>
    <row r="1047952" spans="7:10">
      <c r="G1047952" s="45">
        <v>2</v>
      </c>
      <c r="H1047952" s="45">
        <v>11</v>
      </c>
      <c r="I1047952" s="45">
        <v>23</v>
      </c>
      <c r="J1047952" s="45">
        <v>20</v>
      </c>
    </row>
  </sheetData>
  <mergeCells count="3">
    <mergeCell ref="C1:F1"/>
    <mergeCell ref="G1:J1"/>
    <mergeCell ref="G258:J258"/>
  </mergeCells>
  <conditionalFormatting sqref="I3:J182">
    <cfRule type="expression" dxfId="11" priority="15">
      <formula>AND(I260&lt;0.05,I260&gt;-0.05)</formula>
    </cfRule>
    <cfRule type="expression" dxfId="10" priority="16">
      <formula>OR(I260&lt;-0.05,I260&gt;0.05)</formula>
    </cfRule>
  </conditionalFormatting>
  <conditionalFormatting sqref="G3:J182">
    <cfRule type="expression" dxfId="9" priority="5">
      <formula>AND(G260&gt;-0.02,G260&lt;0.02)</formula>
    </cfRule>
    <cfRule type="expression" dxfId="8" priority="6">
      <formula>OR(G260&gt;0.02,G260&lt;-0.02)</formula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D665668"/>
  <sheetViews>
    <sheetView showGridLines="0" zoomScale="80" zoomScaleNormal="80" workbookViewId="0">
      <selection activeCell="H74" sqref="H74"/>
    </sheetView>
  </sheetViews>
  <sheetFormatPr defaultRowHeight="15"/>
  <cols>
    <col min="2" max="2" width="15" style="41" bestFit="1" customWidth="1"/>
    <col min="3" max="3" width="20.85546875" style="41" bestFit="1" customWidth="1"/>
    <col min="4" max="4" width="12.28515625" style="41" bestFit="1" customWidth="1"/>
    <col min="5" max="6" width="18" style="41" bestFit="1" customWidth="1"/>
    <col min="7" max="7" width="20.85546875" style="41" bestFit="1" customWidth="1"/>
    <col min="8" max="8" width="12.28515625" style="41" bestFit="1" customWidth="1"/>
    <col min="9" max="10" width="18" style="41" bestFit="1" customWidth="1"/>
    <col min="11" max="11" width="9.140625" style="41"/>
    <col min="12" max="12" width="15" style="41" bestFit="1" customWidth="1"/>
    <col min="13" max="13" width="20.85546875" style="41" bestFit="1" customWidth="1"/>
    <col min="14" max="14" width="12.28515625" style="41" bestFit="1" customWidth="1"/>
    <col min="15" max="16" width="18" style="41" bestFit="1" customWidth="1"/>
    <col min="17" max="17" width="20.85546875" style="41" bestFit="1" customWidth="1"/>
    <col min="18" max="18" width="12.28515625" style="41" bestFit="1" customWidth="1"/>
    <col min="19" max="19" width="18" style="41" bestFit="1" customWidth="1"/>
    <col min="20" max="20" width="18" style="41" customWidth="1"/>
    <col min="21" max="21" width="9.140625" style="41"/>
    <col min="22" max="22" width="15" style="41" bestFit="1" customWidth="1"/>
    <col min="23" max="23" width="20.85546875" style="41" bestFit="1" customWidth="1"/>
    <col min="24" max="24" width="12.28515625" style="41" bestFit="1" customWidth="1"/>
    <col min="25" max="26" width="18" style="41" bestFit="1" customWidth="1"/>
    <col min="27" max="27" width="20.85546875" style="41" bestFit="1" customWidth="1"/>
    <col min="28" max="28" width="12.28515625" style="41" bestFit="1" customWidth="1"/>
    <col min="29" max="30" width="18" style="41" bestFit="1" customWidth="1"/>
  </cols>
  <sheetData>
    <row r="1" spans="2:30">
      <c r="C1" s="688" t="s">
        <v>203</v>
      </c>
      <c r="D1" s="689"/>
      <c r="E1" s="689"/>
      <c r="F1" s="690"/>
      <c r="G1" s="682" t="s">
        <v>204</v>
      </c>
      <c r="H1" s="683"/>
      <c r="I1" s="683"/>
      <c r="J1" s="684"/>
      <c r="M1" s="688" t="s">
        <v>205</v>
      </c>
      <c r="N1" s="689"/>
      <c r="O1" s="689"/>
      <c r="P1" s="690"/>
      <c r="Q1" s="682" t="s">
        <v>206</v>
      </c>
      <c r="R1" s="683"/>
      <c r="S1" s="683"/>
      <c r="T1" s="684"/>
      <c r="W1" s="688" t="s">
        <v>207</v>
      </c>
      <c r="X1" s="689"/>
      <c r="Y1" s="689"/>
      <c r="Z1" s="690"/>
      <c r="AA1" s="682" t="s">
        <v>208</v>
      </c>
      <c r="AB1" s="683"/>
      <c r="AC1" s="683"/>
      <c r="AD1" s="684"/>
    </row>
    <row r="2" spans="2:30" ht="30">
      <c r="B2" s="293" t="s">
        <v>199</v>
      </c>
      <c r="C2" s="304" t="s">
        <v>34</v>
      </c>
      <c r="D2" s="305" t="s">
        <v>39</v>
      </c>
      <c r="E2" s="306" t="s">
        <v>48</v>
      </c>
      <c r="F2" s="307" t="s">
        <v>45</v>
      </c>
      <c r="G2" s="304" t="s">
        <v>34</v>
      </c>
      <c r="H2" s="305" t="s">
        <v>39</v>
      </c>
      <c r="I2" s="306" t="s">
        <v>48</v>
      </c>
      <c r="J2" s="307" t="s">
        <v>45</v>
      </c>
      <c r="L2" s="293" t="s">
        <v>199</v>
      </c>
      <c r="M2" s="304" t="s">
        <v>34</v>
      </c>
      <c r="N2" s="305" t="s">
        <v>39</v>
      </c>
      <c r="O2" s="306" t="s">
        <v>48</v>
      </c>
      <c r="P2" s="307" t="s">
        <v>45</v>
      </c>
      <c r="Q2" s="304" t="s">
        <v>34</v>
      </c>
      <c r="R2" s="305" t="s">
        <v>39</v>
      </c>
      <c r="S2" s="306" t="s">
        <v>48</v>
      </c>
      <c r="T2" s="307" t="s">
        <v>45</v>
      </c>
      <c r="V2" s="293" t="s">
        <v>199</v>
      </c>
      <c r="W2" s="304" t="s">
        <v>34</v>
      </c>
      <c r="X2" s="305" t="s">
        <v>39</v>
      </c>
      <c r="Y2" s="306" t="s">
        <v>48</v>
      </c>
      <c r="Z2" s="307" t="s">
        <v>45</v>
      </c>
      <c r="AA2" s="304" t="s">
        <v>34</v>
      </c>
      <c r="AB2" s="305" t="s">
        <v>39</v>
      </c>
      <c r="AC2" s="306" t="s">
        <v>48</v>
      </c>
      <c r="AD2" s="307" t="s">
        <v>45</v>
      </c>
    </row>
    <row r="3" spans="2:30">
      <c r="B3" s="300">
        <v>41275</v>
      </c>
      <c r="C3" s="294">
        <v>146</v>
      </c>
      <c r="D3" s="296">
        <v>1.3959999999999999</v>
      </c>
      <c r="E3" s="298">
        <v>0.33</v>
      </c>
      <c r="F3" s="295">
        <v>0.2</v>
      </c>
      <c r="G3" s="294">
        <f ca="1">+IF(ISERROR(HLOOKUP($B3,INDIRECT("'Monthly Resource Report'!"&amp;'Coleman Validation'!G$665666&amp;":"&amp;'Coleman Validation'!G$665667),'Coleman Validation'!G$665668,FALSE)),0,HLOOKUP($B3,INDIRECT("'Monthly Resource Report'!"&amp;'Coleman Validation'!G$665666&amp;":"&amp;'Coleman Validation'!G$665667),'Coleman Validation'!G$665668,FALSE))</f>
        <v>146</v>
      </c>
      <c r="H3" s="296">
        <f ca="1">+IF(ISERROR(HLOOKUP($B3,INDIRECT("'Monthly Resource Report'!"&amp;'Coleman Validation'!H$665666&amp;":"&amp;'Coleman Validation'!H$665667),'Coleman Validation'!H$665668,FALSE)),0,HLOOKUP($B3,INDIRECT("'Monthly Resource Report'!"&amp;'Coleman Validation'!H$665666&amp;":"&amp;'Coleman Validation'!H$665667),'Coleman Validation'!H$665668,FALSE))</f>
        <v>1.3960015664563752</v>
      </c>
      <c r="I3" s="315">
        <f ca="1">+IF(ISERROR(HLOOKUP($B3,INDIRECT("'Monthly Resource Report'!"&amp;'Coleman Validation'!I$665666&amp;":"&amp;'Coleman Validation'!I$665667),'Coleman Validation'!I$665668,FALSE)),0,HLOOKUP($B3,INDIRECT("'Monthly Resource Report'!"&amp;'Coleman Validation'!I$665666&amp;":"&amp;'Coleman Validation'!I$665667),'Coleman Validation'!I$665668,FALSE))</f>
        <v>0.32741483829276546</v>
      </c>
      <c r="J3" s="316">
        <f ca="1">+IF(ISERROR(HLOOKUP($B3,INDIRECT("'Monthly Resource Report'!"&amp;'Coleman Validation'!J$665666&amp;":"&amp;'Coleman Validation'!J$665667),'Coleman Validation'!J$665668,FALSE)),0,HLOOKUP($B3,INDIRECT("'Monthly Resource Report'!"&amp;'Coleman Validation'!J$665666&amp;":"&amp;'Coleman Validation'!J$665667),'Coleman Validation'!J$665668,FALSE))</f>
        <v>0.20069251813720534</v>
      </c>
      <c r="L3" s="300">
        <v>41275</v>
      </c>
      <c r="M3" s="294">
        <v>146</v>
      </c>
      <c r="N3" s="296">
        <v>1.3959999999999999</v>
      </c>
      <c r="O3" s="298">
        <v>0.33</v>
      </c>
      <c r="P3" s="295">
        <v>0.2</v>
      </c>
      <c r="Q3" s="294">
        <f ca="1">+IF(ISERROR(HLOOKUP($B3,INDIRECT("'Monthly Resource Report'!"&amp;'Coleman Validation'!Q$665666&amp;":"&amp;'Coleman Validation'!Q$665667),'Coleman Validation'!Q$665668,FALSE)),0,HLOOKUP($B3,INDIRECT("'Monthly Resource Report'!"&amp;'Coleman Validation'!Q$665666&amp;":"&amp;'Coleman Validation'!Q$665667),'Coleman Validation'!Q$665668,FALSE))</f>
        <v>146</v>
      </c>
      <c r="R3" s="296">
        <f ca="1">+IF(ISERROR(HLOOKUP($B3,INDIRECT("'Monthly Resource Report'!"&amp;'Coleman Validation'!R$665666&amp;":"&amp;'Coleman Validation'!R$665667),'Coleman Validation'!R$665668,FALSE)),0,HLOOKUP($B3,INDIRECT("'Monthly Resource Report'!"&amp;'Coleman Validation'!R$665666&amp;":"&amp;'Coleman Validation'!R$665667),'Coleman Validation'!R$665668,FALSE))</f>
        <v>1.396001454172191</v>
      </c>
      <c r="S3" s="315">
        <f ca="1">+IF(ISERROR(HLOOKUP($B3,INDIRECT("'Monthly Resource Report'!"&amp;'Coleman Validation'!S$665666&amp;":"&amp;'Coleman Validation'!S$665667),'Coleman Validation'!S$665668,FALSE)),0,HLOOKUP($B3,INDIRECT("'Monthly Resource Report'!"&amp;'Coleman Validation'!S$665666&amp;":"&amp;'Coleman Validation'!S$665667),'Coleman Validation'!S$665668,FALSE))</f>
        <v>0.32752519201130292</v>
      </c>
      <c r="T3" s="316">
        <f ca="1">+IF(ISERROR(HLOOKUP($B3,INDIRECT("'Monthly Resource Report'!"&amp;'Coleman Validation'!T$665666&amp;":"&amp;'Coleman Validation'!T$665667),'Coleman Validation'!T$665668,FALSE)),0,HLOOKUP($B3,INDIRECT("'Monthly Resource Report'!"&amp;'Coleman Validation'!T$665666&amp;":"&amp;'Coleman Validation'!T$665667),'Coleman Validation'!T$665668,FALSE))</f>
        <v>0.20039882853260563</v>
      </c>
      <c r="V3" s="300">
        <v>41275</v>
      </c>
      <c r="W3" s="294">
        <v>151</v>
      </c>
      <c r="X3" s="296">
        <v>1.3959999999999999</v>
      </c>
      <c r="Y3" s="298">
        <v>0.33</v>
      </c>
      <c r="Z3" s="295">
        <v>0.2</v>
      </c>
      <c r="AA3" s="294">
        <f ca="1">+IF(ISERROR(HLOOKUP($B3,INDIRECT("'Monthly Resource Report'!"&amp;'Coleman Validation'!AA$665666&amp;":"&amp;'Coleman Validation'!AA$665667),'Coleman Validation'!AA$665668,FALSE)),0,HLOOKUP($B3,INDIRECT("'Monthly Resource Report'!"&amp;'Coleman Validation'!AA$665666&amp;":"&amp;'Coleman Validation'!AA$665667),'Coleman Validation'!AA$665668,FALSE))</f>
        <v>151</v>
      </c>
      <c r="AB3" s="296">
        <f ca="1">+IF(ISERROR(HLOOKUP($B3,INDIRECT("'Monthly Resource Report'!"&amp;'Coleman Validation'!AB$665666&amp;":"&amp;'Coleman Validation'!AB$665667),'Coleman Validation'!AB$665668,FALSE)),0,HLOOKUP($B3,INDIRECT("'Monthly Resource Report'!"&amp;'Coleman Validation'!AB$665666&amp;":"&amp;'Coleman Validation'!AB$665667),'Coleman Validation'!AB$665668,FALSE))</f>
        <v>1.3960011568694286</v>
      </c>
      <c r="AC3" s="315">
        <f ca="1">+IF(ISERROR(HLOOKUP($B3,INDIRECT("'Monthly Resource Report'!"&amp;'Coleman Validation'!AC$665666&amp;":"&amp;'Coleman Validation'!AC$665667),'Coleman Validation'!AC$665668,FALSE)),0,HLOOKUP($B3,INDIRECT("'Monthly Resource Report'!"&amp;'Coleman Validation'!AC$665666&amp;":"&amp;'Coleman Validation'!AC$665667),'Coleman Validation'!AC$665668,FALSE))</f>
        <v>0.32851874796078234</v>
      </c>
      <c r="AD3" s="316">
        <f ca="1">+IF(ISERROR(HLOOKUP($B3,INDIRECT("'Monthly Resource Report'!"&amp;'Coleman Validation'!AD$665666&amp;":"&amp;'Coleman Validation'!AD$665667),'Coleman Validation'!AD$665668,FALSE)),0,HLOOKUP($B3,INDIRECT("'Monthly Resource Report'!"&amp;'Coleman Validation'!AD$665666&amp;":"&amp;'Coleman Validation'!AD$665667),'Coleman Validation'!AD$665668,FALSE))</f>
        <v>0.20061479506111601</v>
      </c>
    </row>
    <row r="4" spans="2:30">
      <c r="B4" s="301">
        <v>41306</v>
      </c>
      <c r="C4" s="294">
        <v>146</v>
      </c>
      <c r="D4" s="297">
        <v>1.3959999999999999</v>
      </c>
      <c r="E4" s="299">
        <v>0.33</v>
      </c>
      <c r="F4" s="295">
        <v>0.2</v>
      </c>
      <c r="G4" s="294">
        <f ca="1">+IF(ISERROR(HLOOKUP($B4,INDIRECT("'Monthly Resource Report'!"&amp;'Coleman Validation'!G$665666&amp;":"&amp;'Coleman Validation'!G$665667),'Coleman Validation'!G$665668,FALSE)),0,HLOOKUP($B4,INDIRECT("'Monthly Resource Report'!"&amp;'Coleman Validation'!G$665666&amp;":"&amp;'Coleman Validation'!G$665667),'Coleman Validation'!G$665668,FALSE))</f>
        <v>146</v>
      </c>
      <c r="H4" s="297">
        <f ca="1">+IF(ISERROR(HLOOKUP($B4,INDIRECT("'Monthly Resource Report'!"&amp;'Coleman Validation'!H$665666&amp;":"&amp;'Coleman Validation'!H$665667),'Coleman Validation'!H$665668,FALSE)),0,HLOOKUP($B4,INDIRECT("'Monthly Resource Report'!"&amp;'Coleman Validation'!H$665666&amp;":"&amp;'Coleman Validation'!H$665667),'Coleman Validation'!H$665668,FALSE))</f>
        <v>1.3960013029001592</v>
      </c>
      <c r="I4" s="317">
        <f ca="1">+IF(ISERROR(HLOOKUP($B4,INDIRECT("'Monthly Resource Report'!"&amp;'Coleman Validation'!I$665666&amp;":"&amp;'Coleman Validation'!I$665667),'Coleman Validation'!I$665668,FALSE)),0,HLOOKUP($B4,INDIRECT("'Monthly Resource Report'!"&amp;'Coleman Validation'!I$665666&amp;":"&amp;'Coleman Validation'!I$665667),'Coleman Validation'!I$665668,FALSE))</f>
        <v>0.32702271718466963</v>
      </c>
      <c r="J4" s="318">
        <f ca="1">+IF(ISERROR(HLOOKUP($B4,INDIRECT("'Monthly Resource Report'!"&amp;'Coleman Validation'!J$665666&amp;":"&amp;'Coleman Validation'!J$665667),'Coleman Validation'!J$665668,FALSE)),0,HLOOKUP($B4,INDIRECT("'Monthly Resource Report'!"&amp;'Coleman Validation'!J$665666&amp;":"&amp;'Coleman Validation'!J$665667),'Coleman Validation'!J$665668,FALSE))</f>
        <v>0.20039576463013875</v>
      </c>
      <c r="L4" s="301">
        <v>41306</v>
      </c>
      <c r="M4" s="294">
        <v>146</v>
      </c>
      <c r="N4" s="297">
        <v>1.3959999999999999</v>
      </c>
      <c r="O4" s="299">
        <v>0.33</v>
      </c>
      <c r="P4" s="295">
        <v>0.2</v>
      </c>
      <c r="Q4" s="294">
        <f ca="1">+IF(ISERROR(HLOOKUP($B4,INDIRECT("'Monthly Resource Report'!"&amp;'Coleman Validation'!Q$665666&amp;":"&amp;'Coleman Validation'!Q$665667),'Coleman Validation'!Q$665668,FALSE)),0,HLOOKUP($B4,INDIRECT("'Monthly Resource Report'!"&amp;'Coleman Validation'!Q$665666&amp;":"&amp;'Coleman Validation'!Q$665667),'Coleman Validation'!Q$665668,FALSE))</f>
        <v>146</v>
      </c>
      <c r="R4" s="297">
        <f ca="1">+IF(ISERROR(HLOOKUP($B4,INDIRECT("'Monthly Resource Report'!"&amp;'Coleman Validation'!R$665666&amp;":"&amp;'Coleman Validation'!R$665667),'Coleman Validation'!R$665668,FALSE)),0,HLOOKUP($B4,INDIRECT("'Monthly Resource Report'!"&amp;'Coleman Validation'!R$665666&amp;":"&amp;'Coleman Validation'!R$665667),'Coleman Validation'!R$665668,FALSE))</f>
        <v>1.3960012105804733</v>
      </c>
      <c r="S4" s="317">
        <f ca="1">+IF(ISERROR(HLOOKUP($B4,INDIRECT("'Monthly Resource Report'!"&amp;'Coleman Validation'!S$665666&amp;":"&amp;'Coleman Validation'!S$665667),'Coleman Validation'!S$665668,FALSE)),0,HLOOKUP($B4,INDIRECT("'Monthly Resource Report'!"&amp;'Coleman Validation'!S$665666&amp;":"&amp;'Coleman Validation'!S$665667),'Coleman Validation'!S$665668,FALSE))</f>
        <v>0.32691039444858078</v>
      </c>
      <c r="T4" s="318">
        <f ca="1">+IF(ISERROR(HLOOKUP($B4,INDIRECT("'Monthly Resource Report'!"&amp;'Coleman Validation'!T$665666&amp;":"&amp;'Coleman Validation'!T$665667),'Coleman Validation'!T$665668,FALSE)),0,HLOOKUP($B4,INDIRECT("'Monthly Resource Report'!"&amp;'Coleman Validation'!T$665666&amp;":"&amp;'Coleman Validation'!T$665667),'Coleman Validation'!T$665668,FALSE))</f>
        <v>0.20065413114686659</v>
      </c>
      <c r="V4" s="301">
        <v>41306</v>
      </c>
      <c r="W4" s="294">
        <v>151</v>
      </c>
      <c r="X4" s="297">
        <v>1.3959999999999999</v>
      </c>
      <c r="Y4" s="299">
        <v>0.33</v>
      </c>
      <c r="Z4" s="295">
        <v>0.2</v>
      </c>
      <c r="AA4" s="294">
        <f ca="1">+IF(ISERROR(HLOOKUP($B4,INDIRECT("'Monthly Resource Report'!"&amp;'Coleman Validation'!AA$665666&amp;":"&amp;'Coleman Validation'!AA$665667),'Coleman Validation'!AA$665668,FALSE)),0,HLOOKUP($B4,INDIRECT("'Monthly Resource Report'!"&amp;'Coleman Validation'!AA$665666&amp;":"&amp;'Coleman Validation'!AA$665667),'Coleman Validation'!AA$665668,FALSE))</f>
        <v>151</v>
      </c>
      <c r="AB4" s="297">
        <f ca="1">+IF(ISERROR(HLOOKUP($B4,INDIRECT("'Monthly Resource Report'!"&amp;'Coleman Validation'!AB$665666&amp;":"&amp;'Coleman Validation'!AB$665667),'Coleman Validation'!AB$665668,FALSE)),0,HLOOKUP($B4,INDIRECT("'Monthly Resource Report'!"&amp;'Coleman Validation'!AB$665666&amp;":"&amp;'Coleman Validation'!AB$665667),'Coleman Validation'!AB$665668,FALSE))</f>
        <v>1.3960011668665466</v>
      </c>
      <c r="AC4" s="317">
        <f ca="1">+IF(ISERROR(HLOOKUP($B4,INDIRECT("'Monthly Resource Report'!"&amp;'Coleman Validation'!AC$665666&amp;":"&amp;'Coleman Validation'!AC$665667),'Coleman Validation'!AC$665668,FALSE)),0,HLOOKUP($B4,INDIRECT("'Monthly Resource Report'!"&amp;'Coleman Validation'!AC$665666&amp;":"&amp;'Coleman Validation'!AC$665667),'Coleman Validation'!AC$665668,FALSE))</f>
        <v>0.32814052275392247</v>
      </c>
      <c r="AD4" s="318">
        <f ca="1">+IF(ISERROR(HLOOKUP($B4,INDIRECT("'Monthly Resource Report'!"&amp;'Coleman Validation'!AD$665666&amp;":"&amp;'Coleman Validation'!AD$665667),'Coleman Validation'!AD$665668,FALSE)),0,HLOOKUP($B4,INDIRECT("'Monthly Resource Report'!"&amp;'Coleman Validation'!AD$665666&amp;":"&amp;'Coleman Validation'!AD$665667),'Coleman Validation'!AD$665668,FALSE))</f>
        <v>0.20091614638609417</v>
      </c>
    </row>
    <row r="5" spans="2:30">
      <c r="B5" s="301">
        <v>41334</v>
      </c>
      <c r="C5" s="294">
        <v>146</v>
      </c>
      <c r="D5" s="297">
        <v>1.3959999999999999</v>
      </c>
      <c r="E5" s="299">
        <v>0.33</v>
      </c>
      <c r="F5" s="295">
        <v>0.2</v>
      </c>
      <c r="G5" s="294">
        <f ca="1">+IF(ISERROR(HLOOKUP($B5,INDIRECT("'Monthly Resource Report'!"&amp;'Coleman Validation'!G$665666&amp;":"&amp;'Coleman Validation'!G$665667),'Coleman Validation'!G$665668,FALSE)),0,HLOOKUP($B5,INDIRECT("'Monthly Resource Report'!"&amp;'Coleman Validation'!G$665666&amp;":"&amp;'Coleman Validation'!G$665667),'Coleman Validation'!G$665668,FALSE))</f>
        <v>146</v>
      </c>
      <c r="H5" s="297">
        <f ca="1">+IF(ISERROR(HLOOKUP($B5,INDIRECT("'Monthly Resource Report'!"&amp;'Coleman Validation'!H$665666&amp;":"&amp;'Coleman Validation'!H$665667),'Coleman Validation'!H$665668,FALSE)),0,HLOOKUP($B5,INDIRECT("'Monthly Resource Report'!"&amp;'Coleman Validation'!H$665666&amp;":"&amp;'Coleman Validation'!H$665667),'Coleman Validation'!H$665668,FALSE))</f>
        <v>1.3960012502131045</v>
      </c>
      <c r="I5" s="317">
        <f ca="1">+IF(ISERROR(HLOOKUP($B5,INDIRECT("'Monthly Resource Report'!"&amp;'Coleman Validation'!I$665666&amp;":"&amp;'Coleman Validation'!I$665667),'Coleman Validation'!I$665668,FALSE)),0,HLOOKUP($B5,INDIRECT("'Monthly Resource Report'!"&amp;'Coleman Validation'!I$665666&amp;":"&amp;'Coleman Validation'!I$665667),'Coleman Validation'!I$665668,FALSE))</f>
        <v>0.32564164810119889</v>
      </c>
      <c r="J5" s="318">
        <f ca="1">+IF(ISERROR(HLOOKUP($B5,INDIRECT("'Monthly Resource Report'!"&amp;'Coleman Validation'!J$665666&amp;":"&amp;'Coleman Validation'!J$665667),'Coleman Validation'!J$665668,FALSE)),0,HLOOKUP($B5,INDIRECT("'Monthly Resource Report'!"&amp;'Coleman Validation'!J$665666&amp;":"&amp;'Coleman Validation'!J$665667),'Coleman Validation'!J$665668,FALSE))</f>
        <v>0.20018110162984573</v>
      </c>
      <c r="L5" s="301">
        <v>41334</v>
      </c>
      <c r="M5" s="294">
        <v>146</v>
      </c>
      <c r="N5" s="297">
        <v>1.3959999999999999</v>
      </c>
      <c r="O5" s="299">
        <v>0.33</v>
      </c>
      <c r="P5" s="295">
        <v>0.2</v>
      </c>
      <c r="Q5" s="294">
        <f ca="1">+IF(ISERROR(HLOOKUP($B5,INDIRECT("'Monthly Resource Report'!"&amp;'Coleman Validation'!Q$665666&amp;":"&amp;'Coleman Validation'!Q$665667),'Coleman Validation'!Q$665668,FALSE)),0,HLOOKUP($B5,INDIRECT("'Monthly Resource Report'!"&amp;'Coleman Validation'!Q$665666&amp;":"&amp;'Coleman Validation'!Q$665667),'Coleman Validation'!Q$665668,FALSE))</f>
        <v>146</v>
      </c>
      <c r="R5" s="297">
        <f ca="1">+IF(ISERROR(HLOOKUP($B5,INDIRECT("'Monthly Resource Report'!"&amp;'Coleman Validation'!R$665666&amp;":"&amp;'Coleman Validation'!R$665667),'Coleman Validation'!R$665668,FALSE)),0,HLOOKUP($B5,INDIRECT("'Monthly Resource Report'!"&amp;'Coleman Validation'!R$665666&amp;":"&amp;'Coleman Validation'!R$665667),'Coleman Validation'!R$665668,FALSE))</f>
        <v>1.396001024590164</v>
      </c>
      <c r="S5" s="317">
        <f ca="1">+IF(ISERROR(HLOOKUP($B5,INDIRECT("'Monthly Resource Report'!"&amp;'Coleman Validation'!S$665666&amp;":"&amp;'Coleman Validation'!S$665667),'Coleman Validation'!S$665668,FALSE)),0,HLOOKUP($B5,INDIRECT("'Monthly Resource Report'!"&amp;'Coleman Validation'!S$665666&amp;":"&amp;'Coleman Validation'!S$665667),'Coleman Validation'!S$665668,FALSE))</f>
        <v>0.32559202257902548</v>
      </c>
      <c r="T5" s="318">
        <f ca="1">+IF(ISERROR(HLOOKUP($B5,INDIRECT("'Monthly Resource Report'!"&amp;'Coleman Validation'!T$665666&amp;":"&amp;'Coleman Validation'!T$665667),'Coleman Validation'!T$665668,FALSE)),0,HLOOKUP($B5,INDIRECT("'Monthly Resource Report'!"&amp;'Coleman Validation'!T$665666&amp;":"&amp;'Coleman Validation'!T$665667),'Coleman Validation'!T$665668,FALSE))</f>
        <v>0.20041823752775015</v>
      </c>
      <c r="V5" s="301">
        <v>41334</v>
      </c>
      <c r="W5" s="294">
        <v>151</v>
      </c>
      <c r="X5" s="297">
        <v>1.3959999999999999</v>
      </c>
      <c r="Y5" s="299">
        <v>0.33</v>
      </c>
      <c r="Z5" s="295">
        <v>0.2</v>
      </c>
      <c r="AA5" s="294">
        <f ca="1">+IF(ISERROR(HLOOKUP($B5,INDIRECT("'Monthly Resource Report'!"&amp;'Coleman Validation'!AA$665666&amp;":"&amp;'Coleman Validation'!AA$665667),'Coleman Validation'!AA$665668,FALSE)),0,HLOOKUP($B5,INDIRECT("'Monthly Resource Report'!"&amp;'Coleman Validation'!AA$665666&amp;":"&amp;'Coleman Validation'!AA$665667),'Coleman Validation'!AA$665668,FALSE))</f>
        <v>151</v>
      </c>
      <c r="AB5" s="297">
        <f ca="1">+IF(ISERROR(HLOOKUP($B5,INDIRECT("'Monthly Resource Report'!"&amp;'Coleman Validation'!AB$665666&amp;":"&amp;'Coleman Validation'!AB$665667),'Coleman Validation'!AB$665668,FALSE)),0,HLOOKUP($B5,INDIRECT("'Monthly Resource Report'!"&amp;'Coleman Validation'!AB$665666&amp;":"&amp;'Coleman Validation'!AB$665667),'Coleman Validation'!AB$665668,FALSE))</f>
        <v>1.3960011651820987</v>
      </c>
      <c r="AC5" s="317">
        <f ca="1">+IF(ISERROR(HLOOKUP($B5,INDIRECT("'Monthly Resource Report'!"&amp;'Coleman Validation'!AC$665666&amp;":"&amp;'Coleman Validation'!AC$665667),'Coleman Validation'!AC$665668,FALSE)),0,HLOOKUP($B5,INDIRECT("'Monthly Resource Report'!"&amp;'Coleman Validation'!AC$665666&amp;":"&amp;'Coleman Validation'!AC$665667),'Coleman Validation'!AC$665668,FALSE))</f>
        <v>0.32720635303886553</v>
      </c>
      <c r="AD5" s="318">
        <f ca="1">+IF(ISERROR(HLOOKUP($B5,INDIRECT("'Monthly Resource Report'!"&amp;'Coleman Validation'!AD$665666&amp;":"&amp;'Coleman Validation'!AD$665667),'Coleman Validation'!AD$665668,FALSE)),0,HLOOKUP($B5,INDIRECT("'Monthly Resource Report'!"&amp;'Coleman Validation'!AD$665666&amp;":"&amp;'Coleman Validation'!AD$665667),'Coleman Validation'!AD$665668,FALSE))</f>
        <v>0.20064614791134477</v>
      </c>
    </row>
    <row r="6" spans="2:30">
      <c r="B6" s="301">
        <v>41365</v>
      </c>
      <c r="C6" s="294">
        <v>146</v>
      </c>
      <c r="D6" s="297">
        <v>1.3959999999999999</v>
      </c>
      <c r="E6" s="299">
        <v>0.33</v>
      </c>
      <c r="F6" s="295">
        <v>0.2</v>
      </c>
      <c r="G6" s="294">
        <f ca="1">+IF(ISERROR(HLOOKUP($B6,INDIRECT("'Monthly Resource Report'!"&amp;'Coleman Validation'!G$665666&amp;":"&amp;'Coleman Validation'!G$665667),'Coleman Validation'!G$665668,FALSE)),0,HLOOKUP($B6,INDIRECT("'Monthly Resource Report'!"&amp;'Coleman Validation'!G$665666&amp;":"&amp;'Coleman Validation'!G$665667),'Coleman Validation'!G$665668,FALSE))</f>
        <v>146</v>
      </c>
      <c r="H6" s="297">
        <f ca="1">+IF(ISERROR(HLOOKUP($B6,INDIRECT("'Monthly Resource Report'!"&amp;'Coleman Validation'!H$665666&amp;":"&amp;'Coleman Validation'!H$665667),'Coleman Validation'!H$665668,FALSE)),0,HLOOKUP($B6,INDIRECT("'Monthly Resource Report'!"&amp;'Coleman Validation'!H$665666&amp;":"&amp;'Coleman Validation'!H$665667),'Coleman Validation'!H$665668,FALSE))</f>
        <v>1.3960014561424028</v>
      </c>
      <c r="I6" s="317">
        <f ca="1">+IF(ISERROR(HLOOKUP($B6,INDIRECT("'Monthly Resource Report'!"&amp;'Coleman Validation'!I$665666&amp;":"&amp;'Coleman Validation'!I$665667),'Coleman Validation'!I$665668,FALSE)),0,HLOOKUP($B6,INDIRECT("'Monthly Resource Report'!"&amp;'Coleman Validation'!I$665666&amp;":"&amp;'Coleman Validation'!I$665667),'Coleman Validation'!I$665668,FALSE))</f>
        <v>0.32652060793009302</v>
      </c>
      <c r="J6" s="318">
        <f ca="1">+IF(ISERROR(HLOOKUP($B6,INDIRECT("'Monthly Resource Report'!"&amp;'Coleman Validation'!J$665666&amp;":"&amp;'Coleman Validation'!J$665667),'Coleman Validation'!J$665668,FALSE)),0,HLOOKUP($B6,INDIRECT("'Monthly Resource Report'!"&amp;'Coleman Validation'!J$665666&amp;":"&amp;'Coleman Validation'!J$665667),'Coleman Validation'!J$665668,FALSE))</f>
        <v>0.20076281738684448</v>
      </c>
      <c r="L6" s="301">
        <v>41365</v>
      </c>
      <c r="M6" s="294">
        <v>146</v>
      </c>
      <c r="N6" s="297">
        <v>1.3959999999999999</v>
      </c>
      <c r="O6" s="299">
        <v>0.33</v>
      </c>
      <c r="P6" s="295">
        <v>0.2</v>
      </c>
      <c r="Q6" s="294">
        <f ca="1">+IF(ISERROR(HLOOKUP($B6,INDIRECT("'Monthly Resource Report'!"&amp;'Coleman Validation'!Q$665666&amp;":"&amp;'Coleman Validation'!Q$665667),'Coleman Validation'!Q$665668,FALSE)),0,HLOOKUP($B6,INDIRECT("'Monthly Resource Report'!"&amp;'Coleman Validation'!Q$665666&amp;":"&amp;'Coleman Validation'!Q$665667),'Coleman Validation'!Q$665668,FALSE))</f>
        <v>146</v>
      </c>
      <c r="R6" s="297">
        <f ca="1">+IF(ISERROR(HLOOKUP($B6,INDIRECT("'Monthly Resource Report'!"&amp;'Coleman Validation'!R$665666&amp;":"&amp;'Coleman Validation'!R$665667),'Coleman Validation'!R$665668,FALSE)),0,HLOOKUP($B6,INDIRECT("'Monthly Resource Report'!"&amp;'Coleman Validation'!R$665666&amp;":"&amp;'Coleman Validation'!R$665667),'Coleman Validation'!R$665668,FALSE))</f>
        <v>1.3960011502865404</v>
      </c>
      <c r="S6" s="317">
        <f ca="1">+IF(ISERROR(HLOOKUP($B6,INDIRECT("'Monthly Resource Report'!"&amp;'Coleman Validation'!S$665666&amp;":"&amp;'Coleman Validation'!S$665667),'Coleman Validation'!S$665668,FALSE)),0,HLOOKUP($B6,INDIRECT("'Monthly Resource Report'!"&amp;'Coleman Validation'!S$665666&amp;":"&amp;'Coleman Validation'!S$665667),'Coleman Validation'!S$665668,FALSE))</f>
        <v>0.3264052418522862</v>
      </c>
      <c r="T6" s="318">
        <f ca="1">+IF(ISERROR(HLOOKUP($B6,INDIRECT("'Monthly Resource Report'!"&amp;'Coleman Validation'!T$665666&amp;":"&amp;'Coleman Validation'!T$665667),'Coleman Validation'!T$665668,FALSE)),0,HLOOKUP($B6,INDIRECT("'Monthly Resource Report'!"&amp;'Coleman Validation'!T$665666&amp;":"&amp;'Coleman Validation'!T$665667),'Coleman Validation'!T$665668,FALSE))</f>
        <v>0.20083916493504592</v>
      </c>
      <c r="V6" s="301">
        <v>41365</v>
      </c>
      <c r="W6" s="294">
        <v>151</v>
      </c>
      <c r="X6" s="297">
        <v>1.3959999999999999</v>
      </c>
      <c r="Y6" s="299">
        <v>0.33</v>
      </c>
      <c r="Z6" s="295">
        <v>0.2</v>
      </c>
      <c r="AA6" s="294">
        <f ca="1">+IF(ISERROR(HLOOKUP($B6,INDIRECT("'Monthly Resource Report'!"&amp;'Coleman Validation'!AA$665666&amp;":"&amp;'Coleman Validation'!AA$665667),'Coleman Validation'!AA$665668,FALSE)),0,HLOOKUP($B6,INDIRECT("'Monthly Resource Report'!"&amp;'Coleman Validation'!AA$665666&amp;":"&amp;'Coleman Validation'!AA$665667),'Coleman Validation'!AA$665668,FALSE))</f>
        <v>151</v>
      </c>
      <c r="AB6" s="297">
        <f ca="1">+IF(ISERROR(HLOOKUP($B6,INDIRECT("'Monthly Resource Report'!"&amp;'Coleman Validation'!AB$665666&amp;":"&amp;'Coleman Validation'!AB$665667),'Coleman Validation'!AB$665668,FALSE)),0,HLOOKUP($B6,INDIRECT("'Monthly Resource Report'!"&amp;'Coleman Validation'!AB$665666&amp;":"&amp;'Coleman Validation'!AB$665667),'Coleman Validation'!AB$665668,FALSE))</f>
        <v>1.3960011132585533</v>
      </c>
      <c r="AC6" s="317">
        <f ca="1">+IF(ISERROR(HLOOKUP($B6,INDIRECT("'Monthly Resource Report'!"&amp;'Coleman Validation'!AC$665666&amp;":"&amp;'Coleman Validation'!AC$665667),'Coleman Validation'!AC$665668,FALSE)),0,HLOOKUP($B6,INDIRECT("'Monthly Resource Report'!"&amp;'Coleman Validation'!AC$665666&amp;":"&amp;'Coleman Validation'!AC$665667),'Coleman Validation'!AC$665668,FALSE))</f>
        <v>0.32803877111353996</v>
      </c>
      <c r="AD6" s="318">
        <f ca="1">+IF(ISERROR(HLOOKUP($B6,INDIRECT("'Monthly Resource Report'!"&amp;'Coleman Validation'!AD$665666&amp;":"&amp;'Coleman Validation'!AD$665667),'Coleman Validation'!AD$665668,FALSE)),0,HLOOKUP($B6,INDIRECT("'Monthly Resource Report'!"&amp;'Coleman Validation'!AD$665666&amp;":"&amp;'Coleman Validation'!AD$665667),'Coleman Validation'!AD$665668,FALSE))</f>
        <v>0.20087174795691071</v>
      </c>
    </row>
    <row r="7" spans="2:30">
      <c r="B7" s="301">
        <v>41395</v>
      </c>
      <c r="C7" s="294">
        <v>146</v>
      </c>
      <c r="D7" s="297">
        <v>1.3959999999999999</v>
      </c>
      <c r="E7" s="299">
        <v>0.33</v>
      </c>
      <c r="F7" s="295">
        <v>0.2</v>
      </c>
      <c r="G7" s="294">
        <f ca="1">+IF(ISERROR(HLOOKUP($B7,INDIRECT("'Monthly Resource Report'!"&amp;'Coleman Validation'!G$665666&amp;":"&amp;'Coleman Validation'!G$665667),'Coleman Validation'!G$665668,FALSE)),0,HLOOKUP($B7,INDIRECT("'Monthly Resource Report'!"&amp;'Coleman Validation'!G$665666&amp;":"&amp;'Coleman Validation'!G$665667),'Coleman Validation'!G$665668,FALSE))</f>
        <v>146</v>
      </c>
      <c r="H7" s="297">
        <f ca="1">+IF(ISERROR(HLOOKUP($B7,INDIRECT("'Monthly Resource Report'!"&amp;'Coleman Validation'!H$665666&amp;":"&amp;'Coleman Validation'!H$665667),'Coleman Validation'!H$665668,FALSE)),0,HLOOKUP($B7,INDIRECT("'Monthly Resource Report'!"&amp;'Coleman Validation'!H$665666&amp;":"&amp;'Coleman Validation'!H$665667),'Coleman Validation'!H$665668,FALSE))</f>
        <v>1.396000540187804</v>
      </c>
      <c r="I7" s="317">
        <f ca="1">+IF(ISERROR(HLOOKUP($B7,INDIRECT("'Monthly Resource Report'!"&amp;'Coleman Validation'!I$665666&amp;":"&amp;'Coleman Validation'!I$665667),'Coleman Validation'!I$665668,FALSE)),0,HLOOKUP($B7,INDIRECT("'Monthly Resource Report'!"&amp;'Coleman Validation'!I$665666&amp;":"&amp;'Coleman Validation'!I$665667),'Coleman Validation'!I$665668,FALSE))</f>
        <v>0.32615150345293237</v>
      </c>
      <c r="J7" s="318">
        <f ca="1">+IF(ISERROR(HLOOKUP($B7,INDIRECT("'Monthly Resource Report'!"&amp;'Coleman Validation'!J$665666&amp;":"&amp;'Coleman Validation'!J$665667),'Coleman Validation'!J$665668,FALSE)),0,HLOOKUP($B7,INDIRECT("'Monthly Resource Report'!"&amp;'Coleman Validation'!J$665666&amp;":"&amp;'Coleman Validation'!J$665667),'Coleman Validation'!J$665668,FALSE))</f>
        <v>0.20205657834529253</v>
      </c>
      <c r="L7" s="301">
        <v>41395</v>
      </c>
      <c r="M7" s="294">
        <v>146</v>
      </c>
      <c r="N7" s="297">
        <v>1.3959999999999999</v>
      </c>
      <c r="O7" s="299">
        <v>0.33</v>
      </c>
      <c r="P7" s="295">
        <v>2.6</v>
      </c>
      <c r="Q7" s="294">
        <f ca="1">+IF(ISERROR(HLOOKUP($B7,INDIRECT("'Monthly Resource Report'!"&amp;'Coleman Validation'!Q$665666&amp;":"&amp;'Coleman Validation'!Q$665667),'Coleman Validation'!Q$665668,FALSE)),0,HLOOKUP($B7,INDIRECT("'Monthly Resource Report'!"&amp;'Coleman Validation'!Q$665666&amp;":"&amp;'Coleman Validation'!Q$665667),'Coleman Validation'!Q$665668,FALSE))</f>
        <v>146</v>
      </c>
      <c r="R7" s="297">
        <f ca="1">+IF(ISERROR(HLOOKUP($B7,INDIRECT("'Monthly Resource Report'!"&amp;'Coleman Validation'!R$665666&amp;":"&amp;'Coleman Validation'!R$665667),'Coleman Validation'!R$665668,FALSE)),0,HLOOKUP($B7,INDIRECT("'Monthly Resource Report'!"&amp;'Coleman Validation'!R$665666&amp;":"&amp;'Coleman Validation'!R$665667),'Coleman Validation'!R$665668,FALSE))</f>
        <v>1.3960010788555324</v>
      </c>
      <c r="S7" s="317">
        <f ca="1">+IF(ISERROR(HLOOKUP($B7,INDIRECT("'Monthly Resource Report'!"&amp;'Coleman Validation'!S$665666&amp;":"&amp;'Coleman Validation'!S$665667),'Coleman Validation'!S$665668,FALSE)),0,HLOOKUP($B7,INDIRECT("'Monthly Resource Report'!"&amp;'Coleman Validation'!S$665666&amp;":"&amp;'Coleman Validation'!S$665667),'Coleman Validation'!S$665668,FALSE))</f>
        <v>0.3266308739333823</v>
      </c>
      <c r="T7" s="318">
        <f ca="1">+IF(ISERROR(HLOOKUP($B7,INDIRECT("'Monthly Resource Report'!"&amp;'Coleman Validation'!T$665666&amp;":"&amp;'Coleman Validation'!T$665667),'Coleman Validation'!T$665668,FALSE)),0,HLOOKUP($B7,INDIRECT("'Monthly Resource Report'!"&amp;'Coleman Validation'!T$665666&amp;":"&amp;'Coleman Validation'!T$665667),'Coleman Validation'!T$665668,FALSE))</f>
        <v>2.1921787505257107</v>
      </c>
      <c r="V7" s="301">
        <v>41395</v>
      </c>
      <c r="W7" s="294">
        <v>151</v>
      </c>
      <c r="X7" s="297">
        <v>1.3959999999999999</v>
      </c>
      <c r="Y7" s="299">
        <v>0.33</v>
      </c>
      <c r="Z7" s="295">
        <v>2.6</v>
      </c>
      <c r="AA7" s="294">
        <f ca="1">+IF(ISERROR(HLOOKUP($B7,INDIRECT("'Monthly Resource Report'!"&amp;'Coleman Validation'!AA$665666&amp;":"&amp;'Coleman Validation'!AA$665667),'Coleman Validation'!AA$665668,FALSE)),0,HLOOKUP($B7,INDIRECT("'Monthly Resource Report'!"&amp;'Coleman Validation'!AA$665666&amp;":"&amp;'Coleman Validation'!AA$665667),'Coleman Validation'!AA$665668,FALSE))</f>
        <v>151</v>
      </c>
      <c r="AB7" s="297">
        <f ca="1">+IF(ISERROR(HLOOKUP($B7,INDIRECT("'Monthly Resource Report'!"&amp;'Coleman Validation'!AB$665666&amp;":"&amp;'Coleman Validation'!AB$665667),'Coleman Validation'!AB$665668,FALSE)),0,HLOOKUP($B7,INDIRECT("'Monthly Resource Report'!"&amp;'Coleman Validation'!AB$665666&amp;":"&amp;'Coleman Validation'!AB$665667),'Coleman Validation'!AB$665668,FALSE))</f>
        <v>1.3960014944571872</v>
      </c>
      <c r="AC7" s="317">
        <f ca="1">+IF(ISERROR(HLOOKUP($B7,INDIRECT("'Monthly Resource Report'!"&amp;'Coleman Validation'!AC$665666&amp;":"&amp;'Coleman Validation'!AC$665667),'Coleman Validation'!AC$665668,FALSE)),0,HLOOKUP($B7,INDIRECT("'Monthly Resource Report'!"&amp;'Coleman Validation'!AC$665666&amp;":"&amp;'Coleman Validation'!AC$665667),'Coleman Validation'!AC$665668,FALSE))</f>
        <v>0.32839413312704263</v>
      </c>
      <c r="AD7" s="318">
        <f ca="1">+IF(ISERROR(HLOOKUP($B7,INDIRECT("'Monthly Resource Report'!"&amp;'Coleman Validation'!AD$665666&amp;":"&amp;'Coleman Validation'!AD$665667),'Coleman Validation'!AD$665668,FALSE)),0,HLOOKUP($B7,INDIRECT("'Monthly Resource Report'!"&amp;'Coleman Validation'!AD$665666&amp;":"&amp;'Coleman Validation'!AD$665667),'Coleman Validation'!AD$665668,FALSE))</f>
        <v>2.2546400508960578</v>
      </c>
    </row>
    <row r="8" spans="2:30">
      <c r="B8" s="301">
        <v>41426</v>
      </c>
      <c r="C8" s="294">
        <v>146</v>
      </c>
      <c r="D8" s="297">
        <v>1.3959999999999999</v>
      </c>
      <c r="E8" s="299">
        <v>0.33</v>
      </c>
      <c r="F8" s="295">
        <v>0.2</v>
      </c>
      <c r="G8" s="294">
        <f ca="1">+IF(ISERROR(HLOOKUP($B8,INDIRECT("'Monthly Resource Report'!"&amp;'Coleman Validation'!G$665666&amp;":"&amp;'Coleman Validation'!G$665667),'Coleman Validation'!G$665668,FALSE)),0,HLOOKUP($B8,INDIRECT("'Monthly Resource Report'!"&amp;'Coleman Validation'!G$665666&amp;":"&amp;'Coleman Validation'!G$665667),'Coleman Validation'!G$665668,FALSE))</f>
        <v>146</v>
      </c>
      <c r="H8" s="297">
        <f ca="1">+IF(ISERROR(HLOOKUP($B8,INDIRECT("'Monthly Resource Report'!"&amp;'Coleman Validation'!H$665666&amp;":"&amp;'Coleman Validation'!H$665667),'Coleman Validation'!H$665668,FALSE)),0,HLOOKUP($B8,INDIRECT("'Monthly Resource Report'!"&amp;'Coleman Validation'!H$665666&amp;":"&amp;'Coleman Validation'!H$665667),'Coleman Validation'!H$665668,FALSE))</f>
        <v>1.396001143038728</v>
      </c>
      <c r="I8" s="317">
        <f ca="1">+IF(ISERROR(HLOOKUP($B8,INDIRECT("'Monthly Resource Report'!"&amp;'Coleman Validation'!I$665666&amp;":"&amp;'Coleman Validation'!I$665667),'Coleman Validation'!I$665668,FALSE)),0,HLOOKUP($B8,INDIRECT("'Monthly Resource Report'!"&amp;'Coleman Validation'!I$665666&amp;":"&amp;'Coleman Validation'!I$665667),'Coleman Validation'!I$665668,FALSE))</f>
        <v>0.32530683133834049</v>
      </c>
      <c r="J8" s="318">
        <f ca="1">+IF(ISERROR(HLOOKUP($B8,INDIRECT("'Monthly Resource Report'!"&amp;'Coleman Validation'!J$665666&amp;":"&amp;'Coleman Validation'!J$665667),'Coleman Validation'!J$665668,FALSE)),0,HLOOKUP($B8,INDIRECT("'Monthly Resource Report'!"&amp;'Coleman Validation'!J$665666&amp;":"&amp;'Coleman Validation'!J$665667),'Coleman Validation'!J$665668,FALSE))</f>
        <v>0.20038849324264299</v>
      </c>
      <c r="L8" s="301">
        <v>41426</v>
      </c>
      <c r="M8" s="294">
        <v>146</v>
      </c>
      <c r="N8" s="297">
        <v>1.3959999999999999</v>
      </c>
      <c r="O8" s="299">
        <v>0.33</v>
      </c>
      <c r="P8" s="295">
        <v>0.2</v>
      </c>
      <c r="Q8" s="294">
        <f ca="1">+IF(ISERROR(HLOOKUP($B8,INDIRECT("'Monthly Resource Report'!"&amp;'Coleman Validation'!Q$665666&amp;":"&amp;'Coleman Validation'!Q$665667),'Coleman Validation'!Q$665668,FALSE)),0,HLOOKUP($B8,INDIRECT("'Monthly Resource Report'!"&amp;'Coleman Validation'!Q$665666&amp;":"&amp;'Coleman Validation'!Q$665667),'Coleman Validation'!Q$665668,FALSE))</f>
        <v>146</v>
      </c>
      <c r="R8" s="297">
        <f ca="1">+IF(ISERROR(HLOOKUP($B8,INDIRECT("'Monthly Resource Report'!"&amp;'Coleman Validation'!R$665666&amp;":"&amp;'Coleman Validation'!R$665667),'Coleman Validation'!R$665668,FALSE)),0,HLOOKUP($B8,INDIRECT("'Monthly Resource Report'!"&amp;'Coleman Validation'!R$665666&amp;":"&amp;'Coleman Validation'!R$665667),'Coleman Validation'!R$665668,FALSE))</f>
        <v>1.3960012278943728</v>
      </c>
      <c r="S8" s="317">
        <f ca="1">+IF(ISERROR(HLOOKUP($B8,INDIRECT("'Monthly Resource Report'!"&amp;'Coleman Validation'!S$665666&amp;":"&amp;'Coleman Validation'!S$665667),'Coleman Validation'!S$665668,FALSE)),0,HLOOKUP($B8,INDIRECT("'Monthly Resource Report'!"&amp;'Coleman Validation'!S$665666&amp;":"&amp;'Coleman Validation'!S$665667),'Coleman Validation'!S$665668,FALSE))</f>
        <v>0.32554434711737268</v>
      </c>
      <c r="T8" s="318">
        <f ca="1">+IF(ISERROR(HLOOKUP($B8,INDIRECT("'Monthly Resource Report'!"&amp;'Coleman Validation'!T$665666&amp;":"&amp;'Coleman Validation'!T$665667),'Coleman Validation'!T$665668,FALSE)),0,HLOOKUP($B8,INDIRECT("'Monthly Resource Report'!"&amp;'Coleman Validation'!T$665666&amp;":"&amp;'Coleman Validation'!T$665667),'Coleman Validation'!T$665668,FALSE))</f>
        <v>0.23354777620437142</v>
      </c>
      <c r="V8" s="301">
        <v>41426</v>
      </c>
      <c r="W8" s="294">
        <v>151</v>
      </c>
      <c r="X8" s="297">
        <v>1.3959999999999999</v>
      </c>
      <c r="Y8" s="299">
        <v>0.33</v>
      </c>
      <c r="Z8" s="295">
        <v>0.2</v>
      </c>
      <c r="AA8" s="294">
        <f ca="1">+IF(ISERROR(HLOOKUP($B8,INDIRECT("'Monthly Resource Report'!"&amp;'Coleman Validation'!AA$665666&amp;":"&amp;'Coleman Validation'!AA$665667),'Coleman Validation'!AA$665668,FALSE)),0,HLOOKUP($B8,INDIRECT("'Monthly Resource Report'!"&amp;'Coleman Validation'!AA$665666&amp;":"&amp;'Coleman Validation'!AA$665667),'Coleman Validation'!AA$665668,FALSE))</f>
        <v>151</v>
      </c>
      <c r="AB8" s="297">
        <f ca="1">+IF(ISERROR(HLOOKUP($B8,INDIRECT("'Monthly Resource Report'!"&amp;'Coleman Validation'!AB$665666&amp;":"&amp;'Coleman Validation'!AB$665667),'Coleman Validation'!AB$665668,FALSE)),0,HLOOKUP($B8,INDIRECT("'Monthly Resource Report'!"&amp;'Coleman Validation'!AB$665666&amp;":"&amp;'Coleman Validation'!AB$665667),'Coleman Validation'!AB$665668,FALSE))</f>
        <v>1.3960012175549283</v>
      </c>
      <c r="AC8" s="317">
        <f ca="1">+IF(ISERROR(HLOOKUP($B8,INDIRECT("'Monthly Resource Report'!"&amp;'Coleman Validation'!AC$665666&amp;":"&amp;'Coleman Validation'!AC$665667),'Coleman Validation'!AC$665668,FALSE)),0,HLOOKUP($B8,INDIRECT("'Monthly Resource Report'!"&amp;'Coleman Validation'!AC$665666&amp;":"&amp;'Coleman Validation'!AC$665667),'Coleman Validation'!AC$665668,FALSE))</f>
        <v>0.32764917040652863</v>
      </c>
      <c r="AD8" s="318">
        <f ca="1">+IF(ISERROR(HLOOKUP($B8,INDIRECT("'Monthly Resource Report'!"&amp;'Coleman Validation'!AD$665666&amp;":"&amp;'Coleman Validation'!AD$665667),'Coleman Validation'!AD$665668,FALSE)),0,HLOOKUP($B8,INDIRECT("'Monthly Resource Report'!"&amp;'Coleman Validation'!AD$665666&amp;":"&amp;'Coleman Validation'!AD$665667),'Coleman Validation'!AD$665668,FALSE))</f>
        <v>0.31729047477428879</v>
      </c>
    </row>
    <row r="9" spans="2:30">
      <c r="B9" s="301">
        <v>41456</v>
      </c>
      <c r="C9" s="294">
        <v>146</v>
      </c>
      <c r="D9" s="297">
        <v>1.3959999999999999</v>
      </c>
      <c r="E9" s="299">
        <v>0.33</v>
      </c>
      <c r="F9" s="295">
        <v>0.2</v>
      </c>
      <c r="G9" s="294">
        <f ca="1">+IF(ISERROR(HLOOKUP($B9,INDIRECT("'Monthly Resource Report'!"&amp;'Coleman Validation'!G$665666&amp;":"&amp;'Coleman Validation'!G$665667),'Coleman Validation'!G$665668,FALSE)),0,HLOOKUP($B9,INDIRECT("'Monthly Resource Report'!"&amp;'Coleman Validation'!G$665666&amp;":"&amp;'Coleman Validation'!G$665667),'Coleman Validation'!G$665668,FALSE))</f>
        <v>146</v>
      </c>
      <c r="H9" s="297">
        <f ca="1">+IF(ISERROR(HLOOKUP($B9,INDIRECT("'Monthly Resource Report'!"&amp;'Coleman Validation'!H$665666&amp;":"&amp;'Coleman Validation'!H$665667),'Coleman Validation'!H$665668,FALSE)),0,HLOOKUP($B9,INDIRECT("'Monthly Resource Report'!"&amp;'Coleman Validation'!H$665666&amp;":"&amp;'Coleman Validation'!H$665667),'Coleman Validation'!H$665668,FALSE))</f>
        <v>1.3960010389845057</v>
      </c>
      <c r="I9" s="317">
        <f ca="1">+IF(ISERROR(HLOOKUP($B9,INDIRECT("'Monthly Resource Report'!"&amp;'Coleman Validation'!I$665666&amp;":"&amp;'Coleman Validation'!I$665667),'Coleman Validation'!I$665668,FALSE)),0,HLOOKUP($B9,INDIRECT("'Monthly Resource Report'!"&amp;'Coleman Validation'!I$665666&amp;":"&amp;'Coleman Validation'!I$665667),'Coleman Validation'!I$665668,FALSE))</f>
        <v>0.32579525191635433</v>
      </c>
      <c r="J9" s="318">
        <f ca="1">+IF(ISERROR(HLOOKUP($B9,INDIRECT("'Monthly Resource Report'!"&amp;'Coleman Validation'!J$665666&amp;":"&amp;'Coleman Validation'!J$665667),'Coleman Validation'!J$665668,FALSE)),0,HLOOKUP($B9,INDIRECT("'Monthly Resource Report'!"&amp;'Coleman Validation'!J$665666&amp;":"&amp;'Coleman Validation'!J$665667),'Coleman Validation'!J$665668,FALSE))</f>
        <v>0.20053975684820502</v>
      </c>
      <c r="L9" s="301">
        <v>41456</v>
      </c>
      <c r="M9" s="294">
        <v>146</v>
      </c>
      <c r="N9" s="297">
        <v>1.3959999999999999</v>
      </c>
      <c r="O9" s="299">
        <v>0.33</v>
      </c>
      <c r="P9" s="295">
        <v>0.2</v>
      </c>
      <c r="Q9" s="294">
        <f ca="1">+IF(ISERROR(HLOOKUP($B9,INDIRECT("'Monthly Resource Report'!"&amp;'Coleman Validation'!Q$665666&amp;":"&amp;'Coleman Validation'!Q$665667),'Coleman Validation'!Q$665668,FALSE)),0,HLOOKUP($B9,INDIRECT("'Monthly Resource Report'!"&amp;'Coleman Validation'!Q$665666&amp;":"&amp;'Coleman Validation'!Q$665667),'Coleman Validation'!Q$665668,FALSE))</f>
        <v>146</v>
      </c>
      <c r="R9" s="297">
        <f ca="1">+IF(ISERROR(HLOOKUP($B9,INDIRECT("'Monthly Resource Report'!"&amp;'Coleman Validation'!R$665666&amp;":"&amp;'Coleman Validation'!R$665667),'Coleman Validation'!R$665668,FALSE)),0,HLOOKUP($B9,INDIRECT("'Monthly Resource Report'!"&amp;'Coleman Validation'!R$665666&amp;":"&amp;'Coleman Validation'!R$665667),'Coleman Validation'!R$665668,FALSE))</f>
        <v>1.3960011682636682</v>
      </c>
      <c r="S9" s="317">
        <f ca="1">+IF(ISERROR(HLOOKUP($B9,INDIRECT("'Monthly Resource Report'!"&amp;'Coleman Validation'!S$665666&amp;":"&amp;'Coleman Validation'!S$665667),'Coleman Validation'!S$665668,FALSE)),0,HLOOKUP($B9,INDIRECT("'Monthly Resource Report'!"&amp;'Coleman Validation'!S$665666&amp;":"&amp;'Coleman Validation'!S$665667),'Coleman Validation'!S$665668,FALSE))</f>
        <v>0.32596220097025785</v>
      </c>
      <c r="T9" s="318">
        <f ca="1">+IF(ISERROR(HLOOKUP($B9,INDIRECT("'Monthly Resource Report'!"&amp;'Coleman Validation'!T$665666&amp;":"&amp;'Coleman Validation'!T$665667),'Coleman Validation'!T$665668,FALSE)),0,HLOOKUP($B9,INDIRECT("'Monthly Resource Report'!"&amp;'Coleman Validation'!T$665666&amp;":"&amp;'Coleman Validation'!T$665667),'Coleman Validation'!T$665668,FALSE))</f>
        <v>0.20041197174486489</v>
      </c>
      <c r="V9" s="301">
        <v>41456</v>
      </c>
      <c r="W9" s="294">
        <v>151</v>
      </c>
      <c r="X9" s="297">
        <v>1.3959999999999999</v>
      </c>
      <c r="Y9" s="299">
        <v>0.33</v>
      </c>
      <c r="Z9" s="295">
        <v>0.2</v>
      </c>
      <c r="AA9" s="294">
        <f ca="1">+IF(ISERROR(HLOOKUP($B9,INDIRECT("'Monthly Resource Report'!"&amp;'Coleman Validation'!AA$665666&amp;":"&amp;'Coleman Validation'!AA$665667),'Coleman Validation'!AA$665668,FALSE)),0,HLOOKUP($B9,INDIRECT("'Monthly Resource Report'!"&amp;'Coleman Validation'!AA$665666&amp;":"&amp;'Coleman Validation'!AA$665667),'Coleman Validation'!AA$665668,FALSE))</f>
        <v>151</v>
      </c>
      <c r="AB9" s="297">
        <f ca="1">+IF(ISERROR(HLOOKUP($B9,INDIRECT("'Monthly Resource Report'!"&amp;'Coleman Validation'!AB$665666&amp;":"&amp;'Coleman Validation'!AB$665667),'Coleman Validation'!AB$665668,FALSE)),0,HLOOKUP($B9,INDIRECT("'Monthly Resource Report'!"&amp;'Coleman Validation'!AB$665666&amp;":"&amp;'Coleman Validation'!AB$665667),'Coleman Validation'!AB$665668,FALSE))</f>
        <v>1.3960013785059118</v>
      </c>
      <c r="AC9" s="317">
        <f ca="1">+IF(ISERROR(HLOOKUP($B9,INDIRECT("'Monthly Resource Report'!"&amp;'Coleman Validation'!AC$665666&amp;":"&amp;'Coleman Validation'!AC$665667),'Coleman Validation'!AC$665668,FALSE)),0,HLOOKUP($B9,INDIRECT("'Monthly Resource Report'!"&amp;'Coleman Validation'!AC$665666&amp;":"&amp;'Coleman Validation'!AC$665667),'Coleman Validation'!AC$665668,FALSE))</f>
        <v>0.32778474435716243</v>
      </c>
      <c r="AD9" s="318">
        <f ca="1">+IF(ISERROR(HLOOKUP($B9,INDIRECT("'Monthly Resource Report'!"&amp;'Coleman Validation'!AD$665666&amp;":"&amp;'Coleman Validation'!AD$665667),'Coleman Validation'!AD$665668,FALSE)),0,HLOOKUP($B9,INDIRECT("'Monthly Resource Report'!"&amp;'Coleman Validation'!AD$665666&amp;":"&amp;'Coleman Validation'!AD$665667),'Coleman Validation'!AD$665668,FALSE))</f>
        <v>0.20084300364323954</v>
      </c>
    </row>
    <row r="10" spans="2:30">
      <c r="B10" s="301">
        <v>41487</v>
      </c>
      <c r="C10" s="294">
        <v>146</v>
      </c>
      <c r="D10" s="297">
        <v>1.3959999999999999</v>
      </c>
      <c r="E10" s="299">
        <v>0.33</v>
      </c>
      <c r="F10" s="295">
        <v>0.2</v>
      </c>
      <c r="G10" s="294">
        <f ca="1">+IF(ISERROR(HLOOKUP($B10,INDIRECT("'Monthly Resource Report'!"&amp;'Coleman Validation'!G$665666&amp;":"&amp;'Coleman Validation'!G$665667),'Coleman Validation'!G$665668,FALSE)),0,HLOOKUP($B10,INDIRECT("'Monthly Resource Report'!"&amp;'Coleman Validation'!G$665666&amp;":"&amp;'Coleman Validation'!G$665667),'Coleman Validation'!G$665668,FALSE))</f>
        <v>146</v>
      </c>
      <c r="H10" s="297">
        <f ca="1">+IF(ISERROR(HLOOKUP($B10,INDIRECT("'Monthly Resource Report'!"&amp;'Coleman Validation'!H$665666&amp;":"&amp;'Coleman Validation'!H$665667),'Coleman Validation'!H$665668,FALSE)),0,HLOOKUP($B10,INDIRECT("'Monthly Resource Report'!"&amp;'Coleman Validation'!H$665666&amp;":"&amp;'Coleman Validation'!H$665667),'Coleman Validation'!H$665668,FALSE))</f>
        <v>1.3960013649127909</v>
      </c>
      <c r="I10" s="317">
        <f ca="1">+IF(ISERROR(HLOOKUP($B10,INDIRECT("'Monthly Resource Report'!"&amp;'Coleman Validation'!I$665666&amp;":"&amp;'Coleman Validation'!I$665667),'Coleman Validation'!I$665668,FALSE)),0,HLOOKUP($B10,INDIRECT("'Monthly Resource Report'!"&amp;'Coleman Validation'!I$665666&amp;":"&amp;'Coleman Validation'!I$665667),'Coleman Validation'!I$665668,FALSE))</f>
        <v>0.32613311267786416</v>
      </c>
      <c r="J10" s="318">
        <f ca="1">+IF(ISERROR(HLOOKUP($B10,INDIRECT("'Monthly Resource Report'!"&amp;'Coleman Validation'!J$665666&amp;":"&amp;'Coleman Validation'!J$665667),'Coleman Validation'!J$665668,FALSE)),0,HLOOKUP($B10,INDIRECT("'Monthly Resource Report'!"&amp;'Coleman Validation'!J$665666&amp;":"&amp;'Coleman Validation'!J$665667),'Coleman Validation'!J$665668,FALSE))</f>
        <v>0.20035543659190796</v>
      </c>
      <c r="L10" s="301">
        <v>41487</v>
      </c>
      <c r="M10" s="294">
        <v>146</v>
      </c>
      <c r="N10" s="297">
        <v>1.3959999999999999</v>
      </c>
      <c r="O10" s="299">
        <v>0.33</v>
      </c>
      <c r="P10" s="295">
        <v>0.2</v>
      </c>
      <c r="Q10" s="294">
        <f ca="1">+IF(ISERROR(HLOOKUP($B10,INDIRECT("'Monthly Resource Report'!"&amp;'Coleman Validation'!Q$665666&amp;":"&amp;'Coleman Validation'!Q$665667),'Coleman Validation'!Q$665668,FALSE)),0,HLOOKUP($B10,INDIRECT("'Monthly Resource Report'!"&amp;'Coleman Validation'!Q$665666&amp;":"&amp;'Coleman Validation'!Q$665667),'Coleman Validation'!Q$665668,FALSE))</f>
        <v>146</v>
      </c>
      <c r="R10" s="297">
        <f ca="1">+IF(ISERROR(HLOOKUP($B10,INDIRECT("'Monthly Resource Report'!"&amp;'Coleman Validation'!R$665666&amp;":"&amp;'Coleman Validation'!R$665667),'Coleman Validation'!R$665668,FALSE)),0,HLOOKUP($B10,INDIRECT("'Monthly Resource Report'!"&amp;'Coleman Validation'!R$665666&amp;":"&amp;'Coleman Validation'!R$665667),'Coleman Validation'!R$665668,FALSE))</f>
        <v>1.3960013842221006</v>
      </c>
      <c r="S10" s="317">
        <f ca="1">+IF(ISERROR(HLOOKUP($B10,INDIRECT("'Monthly Resource Report'!"&amp;'Coleman Validation'!S$665666&amp;":"&amp;'Coleman Validation'!S$665667),'Coleman Validation'!S$665668,FALSE)),0,HLOOKUP($B10,INDIRECT("'Monthly Resource Report'!"&amp;'Coleman Validation'!S$665666&amp;":"&amp;'Coleman Validation'!S$665667),'Coleman Validation'!S$665668,FALSE))</f>
        <v>0.32621947567130716</v>
      </c>
      <c r="T10" s="318">
        <f ca="1">+IF(ISERROR(HLOOKUP($B10,INDIRECT("'Monthly Resource Report'!"&amp;'Coleman Validation'!T$665666&amp;":"&amp;'Coleman Validation'!T$665667),'Coleman Validation'!T$665668,FALSE)),0,HLOOKUP($B10,INDIRECT("'Monthly Resource Report'!"&amp;'Coleman Validation'!T$665666&amp;":"&amp;'Coleman Validation'!T$665667),'Coleman Validation'!T$665668,FALSE))</f>
        <v>0.20060867365271606</v>
      </c>
      <c r="V10" s="301">
        <v>41487</v>
      </c>
      <c r="W10" s="294">
        <v>151</v>
      </c>
      <c r="X10" s="297">
        <v>1.3959999999999999</v>
      </c>
      <c r="Y10" s="299">
        <v>0.33</v>
      </c>
      <c r="Z10" s="295">
        <v>0.2</v>
      </c>
      <c r="AA10" s="294">
        <f ca="1">+IF(ISERROR(HLOOKUP($B10,INDIRECT("'Monthly Resource Report'!"&amp;'Coleman Validation'!AA$665666&amp;":"&amp;'Coleman Validation'!AA$665667),'Coleman Validation'!AA$665668,FALSE)),0,HLOOKUP($B10,INDIRECT("'Monthly Resource Report'!"&amp;'Coleman Validation'!AA$665666&amp;":"&amp;'Coleman Validation'!AA$665667),'Coleman Validation'!AA$665668,FALSE))</f>
        <v>151</v>
      </c>
      <c r="AB10" s="297">
        <f ca="1">+IF(ISERROR(HLOOKUP($B10,INDIRECT("'Monthly Resource Report'!"&amp;'Coleman Validation'!AB$665666&amp;":"&amp;'Coleman Validation'!AB$665667),'Coleman Validation'!AB$665668,FALSE)),0,HLOOKUP($B10,INDIRECT("'Monthly Resource Report'!"&amp;'Coleman Validation'!AB$665666&amp;":"&amp;'Coleman Validation'!AB$665667),'Coleman Validation'!AB$665668,FALSE))</f>
        <v>1.3960014552119284</v>
      </c>
      <c r="AC10" s="317">
        <f ca="1">+IF(ISERROR(HLOOKUP($B10,INDIRECT("'Monthly Resource Report'!"&amp;'Coleman Validation'!AC$665666&amp;":"&amp;'Coleman Validation'!AC$665667),'Coleman Validation'!AC$665668,FALSE)),0,HLOOKUP($B10,INDIRECT("'Monthly Resource Report'!"&amp;'Coleman Validation'!AC$665666&amp;":"&amp;'Coleman Validation'!AC$665667),'Coleman Validation'!AC$665668,FALSE))</f>
        <v>0.32777841082068288</v>
      </c>
      <c r="AD10" s="318">
        <f ca="1">+IF(ISERROR(HLOOKUP($B10,INDIRECT("'Monthly Resource Report'!"&amp;'Coleman Validation'!AD$665666&amp;":"&amp;'Coleman Validation'!AD$665667),'Coleman Validation'!AD$665668,FALSE)),0,HLOOKUP($B10,INDIRECT("'Monthly Resource Report'!"&amp;'Coleman Validation'!AD$665666&amp;":"&amp;'Coleman Validation'!AD$665667),'Coleman Validation'!AD$665668,FALSE))</f>
        <v>0.20082851470476237</v>
      </c>
    </row>
    <row r="11" spans="2:30">
      <c r="B11" s="301">
        <v>41518</v>
      </c>
      <c r="C11" s="294">
        <v>146</v>
      </c>
      <c r="D11" s="297">
        <v>1.3959999999999999</v>
      </c>
      <c r="E11" s="299">
        <v>0.33</v>
      </c>
      <c r="F11" s="295">
        <v>0.2</v>
      </c>
      <c r="G11" s="294">
        <f ca="1">+IF(ISERROR(HLOOKUP($B11,INDIRECT("'Monthly Resource Report'!"&amp;'Coleman Validation'!G$665666&amp;":"&amp;'Coleman Validation'!G$665667),'Coleman Validation'!G$665668,FALSE)),0,HLOOKUP($B11,INDIRECT("'Monthly Resource Report'!"&amp;'Coleman Validation'!G$665666&amp;":"&amp;'Coleman Validation'!G$665667),'Coleman Validation'!G$665668,FALSE))</f>
        <v>0</v>
      </c>
      <c r="H11" s="297">
        <f ca="1">+IF(ISERROR(HLOOKUP($B11,INDIRECT("'Monthly Resource Report'!"&amp;'Coleman Validation'!H$665666&amp;":"&amp;'Coleman Validation'!H$665667),'Coleman Validation'!H$665668,FALSE)),0,HLOOKUP($B11,INDIRECT("'Monthly Resource Report'!"&amp;'Coleman Validation'!H$665666&amp;":"&amp;'Coleman Validation'!H$665667),'Coleman Validation'!H$665668,FALSE))</f>
        <v>0</v>
      </c>
      <c r="I11" s="317">
        <f ca="1">+IF(ISERROR(HLOOKUP($B11,INDIRECT("'Monthly Resource Report'!"&amp;'Coleman Validation'!I$665666&amp;":"&amp;'Coleman Validation'!I$665667),'Coleman Validation'!I$665668,FALSE)),0,HLOOKUP($B11,INDIRECT("'Monthly Resource Report'!"&amp;'Coleman Validation'!I$665666&amp;":"&amp;'Coleman Validation'!I$665667),'Coleman Validation'!I$665668,FALSE))</f>
        <v>0</v>
      </c>
      <c r="J11" s="318">
        <f ca="1">+IF(ISERROR(HLOOKUP($B11,INDIRECT("'Monthly Resource Report'!"&amp;'Coleman Validation'!J$665666&amp;":"&amp;'Coleman Validation'!J$665667),'Coleman Validation'!J$665668,FALSE)),0,HLOOKUP($B11,INDIRECT("'Monthly Resource Report'!"&amp;'Coleman Validation'!J$665666&amp;":"&amp;'Coleman Validation'!J$665667),'Coleman Validation'!J$665668,FALSE))</f>
        <v>0</v>
      </c>
      <c r="L11" s="301">
        <v>41518</v>
      </c>
      <c r="M11" s="294">
        <v>146</v>
      </c>
      <c r="N11" s="297">
        <v>1.3959999999999999</v>
      </c>
      <c r="O11" s="299">
        <v>0.33</v>
      </c>
      <c r="P11" s="295">
        <v>0.2</v>
      </c>
      <c r="Q11" s="294">
        <f ca="1">+IF(ISERROR(HLOOKUP($B11,INDIRECT("'Monthly Resource Report'!"&amp;'Coleman Validation'!Q$665666&amp;":"&amp;'Coleman Validation'!Q$665667),'Coleman Validation'!Q$665668,FALSE)),0,HLOOKUP($B11,INDIRECT("'Monthly Resource Report'!"&amp;'Coleman Validation'!Q$665666&amp;":"&amp;'Coleman Validation'!Q$665667),'Coleman Validation'!Q$665668,FALSE))</f>
        <v>0</v>
      </c>
      <c r="R11" s="297">
        <f ca="1">+IF(ISERROR(HLOOKUP($B11,INDIRECT("'Monthly Resource Report'!"&amp;'Coleman Validation'!R$665666&amp;":"&amp;'Coleman Validation'!R$665667),'Coleman Validation'!R$665668,FALSE)),0,HLOOKUP($B11,INDIRECT("'Monthly Resource Report'!"&amp;'Coleman Validation'!R$665666&amp;":"&amp;'Coleman Validation'!R$665667),'Coleman Validation'!R$665668,FALSE))</f>
        <v>0</v>
      </c>
      <c r="S11" s="317">
        <f ca="1">+IF(ISERROR(HLOOKUP($B11,INDIRECT("'Monthly Resource Report'!"&amp;'Coleman Validation'!S$665666&amp;":"&amp;'Coleman Validation'!S$665667),'Coleman Validation'!S$665668,FALSE)),0,HLOOKUP($B11,INDIRECT("'Monthly Resource Report'!"&amp;'Coleman Validation'!S$665666&amp;":"&amp;'Coleman Validation'!S$665667),'Coleman Validation'!S$665668,FALSE))</f>
        <v>0</v>
      </c>
      <c r="T11" s="318">
        <f ca="1">+IF(ISERROR(HLOOKUP($B11,INDIRECT("'Monthly Resource Report'!"&amp;'Coleman Validation'!T$665666&amp;":"&amp;'Coleman Validation'!T$665667),'Coleman Validation'!T$665668,FALSE)),0,HLOOKUP($B11,INDIRECT("'Monthly Resource Report'!"&amp;'Coleman Validation'!T$665666&amp;":"&amp;'Coleman Validation'!T$665667),'Coleman Validation'!T$665668,FALSE))</f>
        <v>0</v>
      </c>
      <c r="V11" s="301">
        <v>41518</v>
      </c>
      <c r="W11" s="294">
        <v>151</v>
      </c>
      <c r="X11" s="297">
        <v>1.3959999999999999</v>
      </c>
      <c r="Y11" s="299">
        <v>0.33</v>
      </c>
      <c r="Z11" s="295">
        <v>0.2</v>
      </c>
      <c r="AA11" s="294">
        <f ca="1">+IF(ISERROR(HLOOKUP($B11,INDIRECT("'Monthly Resource Report'!"&amp;'Coleman Validation'!AA$665666&amp;":"&amp;'Coleman Validation'!AA$665667),'Coleman Validation'!AA$665668,FALSE)),0,HLOOKUP($B11,INDIRECT("'Monthly Resource Report'!"&amp;'Coleman Validation'!AA$665666&amp;":"&amp;'Coleman Validation'!AA$665667),'Coleman Validation'!AA$665668,FALSE))</f>
        <v>0</v>
      </c>
      <c r="AB11" s="297">
        <f ca="1">+IF(ISERROR(HLOOKUP($B11,INDIRECT("'Monthly Resource Report'!"&amp;'Coleman Validation'!AB$665666&amp;":"&amp;'Coleman Validation'!AB$665667),'Coleman Validation'!AB$665668,FALSE)),0,HLOOKUP($B11,INDIRECT("'Monthly Resource Report'!"&amp;'Coleman Validation'!AB$665666&amp;":"&amp;'Coleman Validation'!AB$665667),'Coleman Validation'!AB$665668,FALSE))</f>
        <v>0</v>
      </c>
      <c r="AC11" s="317">
        <f ca="1">+IF(ISERROR(HLOOKUP($B11,INDIRECT("'Monthly Resource Report'!"&amp;'Coleman Validation'!AC$665666&amp;":"&amp;'Coleman Validation'!AC$665667),'Coleman Validation'!AC$665668,FALSE)),0,HLOOKUP($B11,INDIRECT("'Monthly Resource Report'!"&amp;'Coleman Validation'!AC$665666&amp;":"&amp;'Coleman Validation'!AC$665667),'Coleman Validation'!AC$665668,FALSE))</f>
        <v>0</v>
      </c>
      <c r="AD11" s="318">
        <f ca="1">+IF(ISERROR(HLOOKUP($B11,INDIRECT("'Monthly Resource Report'!"&amp;'Coleman Validation'!AD$665666&amp;":"&amp;'Coleman Validation'!AD$665667),'Coleman Validation'!AD$665668,FALSE)),0,HLOOKUP($B11,INDIRECT("'Monthly Resource Report'!"&amp;'Coleman Validation'!AD$665666&amp;":"&amp;'Coleman Validation'!AD$665667),'Coleman Validation'!AD$665668,FALSE))</f>
        <v>0</v>
      </c>
    </row>
    <row r="12" spans="2:30">
      <c r="B12" s="301">
        <v>41548</v>
      </c>
      <c r="C12" s="294">
        <v>146</v>
      </c>
      <c r="D12" s="297">
        <v>1.3959999999999999</v>
      </c>
      <c r="E12" s="299">
        <v>0.33</v>
      </c>
      <c r="F12" s="295">
        <v>0.2</v>
      </c>
      <c r="G12" s="294">
        <f ca="1">+IF(ISERROR(HLOOKUP($B12,INDIRECT("'Monthly Resource Report'!"&amp;'Coleman Validation'!G$665666&amp;":"&amp;'Coleman Validation'!G$665667),'Coleman Validation'!G$665668,FALSE)),0,HLOOKUP($B12,INDIRECT("'Monthly Resource Report'!"&amp;'Coleman Validation'!G$665666&amp;":"&amp;'Coleman Validation'!G$665667),'Coleman Validation'!G$665668,FALSE))</f>
        <v>0</v>
      </c>
      <c r="H12" s="297">
        <f ca="1">+IF(ISERROR(HLOOKUP($B12,INDIRECT("'Monthly Resource Report'!"&amp;'Coleman Validation'!H$665666&amp;":"&amp;'Coleman Validation'!H$665667),'Coleman Validation'!H$665668,FALSE)),0,HLOOKUP($B12,INDIRECT("'Monthly Resource Report'!"&amp;'Coleman Validation'!H$665666&amp;":"&amp;'Coleman Validation'!H$665667),'Coleman Validation'!H$665668,FALSE))</f>
        <v>0</v>
      </c>
      <c r="I12" s="317">
        <f ca="1">+IF(ISERROR(HLOOKUP($B12,INDIRECT("'Monthly Resource Report'!"&amp;'Coleman Validation'!I$665666&amp;":"&amp;'Coleman Validation'!I$665667),'Coleman Validation'!I$665668,FALSE)),0,HLOOKUP($B12,INDIRECT("'Monthly Resource Report'!"&amp;'Coleman Validation'!I$665666&amp;":"&amp;'Coleman Validation'!I$665667),'Coleman Validation'!I$665668,FALSE))</f>
        <v>0</v>
      </c>
      <c r="J12" s="318">
        <f ca="1">+IF(ISERROR(HLOOKUP($B12,INDIRECT("'Monthly Resource Report'!"&amp;'Coleman Validation'!J$665666&amp;":"&amp;'Coleman Validation'!J$665667),'Coleman Validation'!J$665668,FALSE)),0,HLOOKUP($B12,INDIRECT("'Monthly Resource Report'!"&amp;'Coleman Validation'!J$665666&amp;":"&amp;'Coleman Validation'!J$665667),'Coleman Validation'!J$665668,FALSE))</f>
        <v>0</v>
      </c>
      <c r="L12" s="301">
        <v>41548</v>
      </c>
      <c r="M12" s="294">
        <v>146</v>
      </c>
      <c r="N12" s="297">
        <v>1.3959999999999999</v>
      </c>
      <c r="O12" s="299">
        <v>0.33</v>
      </c>
      <c r="P12" s="295">
        <v>0.2</v>
      </c>
      <c r="Q12" s="294">
        <f ca="1">+IF(ISERROR(HLOOKUP($B12,INDIRECT("'Monthly Resource Report'!"&amp;'Coleman Validation'!Q$665666&amp;":"&amp;'Coleman Validation'!Q$665667),'Coleman Validation'!Q$665668,FALSE)),0,HLOOKUP($B12,INDIRECT("'Monthly Resource Report'!"&amp;'Coleman Validation'!Q$665666&amp;":"&amp;'Coleman Validation'!Q$665667),'Coleman Validation'!Q$665668,FALSE))</f>
        <v>0</v>
      </c>
      <c r="R12" s="297">
        <f ca="1">+IF(ISERROR(HLOOKUP($B12,INDIRECT("'Monthly Resource Report'!"&amp;'Coleman Validation'!R$665666&amp;":"&amp;'Coleman Validation'!R$665667),'Coleman Validation'!R$665668,FALSE)),0,HLOOKUP($B12,INDIRECT("'Monthly Resource Report'!"&amp;'Coleman Validation'!R$665666&amp;":"&amp;'Coleman Validation'!R$665667),'Coleman Validation'!R$665668,FALSE))</f>
        <v>0</v>
      </c>
      <c r="S12" s="317">
        <f ca="1">+IF(ISERROR(HLOOKUP($B12,INDIRECT("'Monthly Resource Report'!"&amp;'Coleman Validation'!S$665666&amp;":"&amp;'Coleman Validation'!S$665667),'Coleman Validation'!S$665668,FALSE)),0,HLOOKUP($B12,INDIRECT("'Monthly Resource Report'!"&amp;'Coleman Validation'!S$665666&amp;":"&amp;'Coleman Validation'!S$665667),'Coleman Validation'!S$665668,FALSE))</f>
        <v>0</v>
      </c>
      <c r="T12" s="318">
        <f ca="1">+IF(ISERROR(HLOOKUP($B12,INDIRECT("'Monthly Resource Report'!"&amp;'Coleman Validation'!T$665666&amp;":"&amp;'Coleman Validation'!T$665667),'Coleman Validation'!T$665668,FALSE)),0,HLOOKUP($B12,INDIRECT("'Monthly Resource Report'!"&amp;'Coleman Validation'!T$665666&amp;":"&amp;'Coleman Validation'!T$665667),'Coleman Validation'!T$665668,FALSE))</f>
        <v>0</v>
      </c>
      <c r="V12" s="301">
        <v>41548</v>
      </c>
      <c r="W12" s="294">
        <v>151</v>
      </c>
      <c r="X12" s="297">
        <v>1.3959999999999999</v>
      </c>
      <c r="Y12" s="299">
        <v>0.33</v>
      </c>
      <c r="Z12" s="295">
        <v>0.2</v>
      </c>
      <c r="AA12" s="294">
        <f ca="1">+IF(ISERROR(HLOOKUP($B12,INDIRECT("'Monthly Resource Report'!"&amp;'Coleman Validation'!AA$665666&amp;":"&amp;'Coleman Validation'!AA$665667),'Coleman Validation'!AA$665668,FALSE)),0,HLOOKUP($B12,INDIRECT("'Monthly Resource Report'!"&amp;'Coleman Validation'!AA$665666&amp;":"&amp;'Coleman Validation'!AA$665667),'Coleman Validation'!AA$665668,FALSE))</f>
        <v>0</v>
      </c>
      <c r="AB12" s="297">
        <f ca="1">+IF(ISERROR(HLOOKUP($B12,INDIRECT("'Monthly Resource Report'!"&amp;'Coleman Validation'!AB$665666&amp;":"&amp;'Coleman Validation'!AB$665667),'Coleman Validation'!AB$665668,FALSE)),0,HLOOKUP($B12,INDIRECT("'Monthly Resource Report'!"&amp;'Coleman Validation'!AB$665666&amp;":"&amp;'Coleman Validation'!AB$665667),'Coleman Validation'!AB$665668,FALSE))</f>
        <v>0</v>
      </c>
      <c r="AC12" s="317">
        <f ca="1">+IF(ISERROR(HLOOKUP($B12,INDIRECT("'Monthly Resource Report'!"&amp;'Coleman Validation'!AC$665666&amp;":"&amp;'Coleman Validation'!AC$665667),'Coleman Validation'!AC$665668,FALSE)),0,HLOOKUP($B12,INDIRECT("'Monthly Resource Report'!"&amp;'Coleman Validation'!AC$665666&amp;":"&amp;'Coleman Validation'!AC$665667),'Coleman Validation'!AC$665668,FALSE))</f>
        <v>0</v>
      </c>
      <c r="AD12" s="318">
        <f ca="1">+IF(ISERROR(HLOOKUP($B12,INDIRECT("'Monthly Resource Report'!"&amp;'Coleman Validation'!AD$665666&amp;":"&amp;'Coleman Validation'!AD$665667),'Coleman Validation'!AD$665668,FALSE)),0,HLOOKUP($B12,INDIRECT("'Monthly Resource Report'!"&amp;'Coleman Validation'!AD$665666&amp;":"&amp;'Coleman Validation'!AD$665667),'Coleman Validation'!AD$665668,FALSE))</f>
        <v>0</v>
      </c>
    </row>
    <row r="13" spans="2:30">
      <c r="B13" s="301">
        <v>41579</v>
      </c>
      <c r="C13" s="294">
        <v>146</v>
      </c>
      <c r="D13" s="297">
        <v>1.3959999999999999</v>
      </c>
      <c r="E13" s="299">
        <v>0.33</v>
      </c>
      <c r="F13" s="295">
        <v>0.2</v>
      </c>
      <c r="G13" s="294">
        <f ca="1">+IF(ISERROR(HLOOKUP($B13,INDIRECT("'Monthly Resource Report'!"&amp;'Coleman Validation'!G$665666&amp;":"&amp;'Coleman Validation'!G$665667),'Coleman Validation'!G$665668,FALSE)),0,HLOOKUP($B13,INDIRECT("'Monthly Resource Report'!"&amp;'Coleman Validation'!G$665666&amp;":"&amp;'Coleman Validation'!G$665667),'Coleman Validation'!G$665668,FALSE))</f>
        <v>0</v>
      </c>
      <c r="H13" s="297">
        <f ca="1">+IF(ISERROR(HLOOKUP($B13,INDIRECT("'Monthly Resource Report'!"&amp;'Coleman Validation'!H$665666&amp;":"&amp;'Coleman Validation'!H$665667),'Coleman Validation'!H$665668,FALSE)),0,HLOOKUP($B13,INDIRECT("'Monthly Resource Report'!"&amp;'Coleman Validation'!H$665666&amp;":"&amp;'Coleman Validation'!H$665667),'Coleman Validation'!H$665668,FALSE))</f>
        <v>0</v>
      </c>
      <c r="I13" s="317">
        <f ca="1">+IF(ISERROR(HLOOKUP($B13,INDIRECT("'Monthly Resource Report'!"&amp;'Coleman Validation'!I$665666&amp;":"&amp;'Coleman Validation'!I$665667),'Coleman Validation'!I$665668,FALSE)),0,HLOOKUP($B13,INDIRECT("'Monthly Resource Report'!"&amp;'Coleman Validation'!I$665666&amp;":"&amp;'Coleman Validation'!I$665667),'Coleman Validation'!I$665668,FALSE))</f>
        <v>0</v>
      </c>
      <c r="J13" s="318">
        <f ca="1">+IF(ISERROR(HLOOKUP($B13,INDIRECT("'Monthly Resource Report'!"&amp;'Coleman Validation'!J$665666&amp;":"&amp;'Coleman Validation'!J$665667),'Coleman Validation'!J$665668,FALSE)),0,HLOOKUP($B13,INDIRECT("'Monthly Resource Report'!"&amp;'Coleman Validation'!J$665666&amp;":"&amp;'Coleman Validation'!J$665667),'Coleman Validation'!J$665668,FALSE))</f>
        <v>0</v>
      </c>
      <c r="L13" s="301">
        <v>41579</v>
      </c>
      <c r="M13" s="294">
        <v>146</v>
      </c>
      <c r="N13" s="297">
        <v>1.3959999999999999</v>
      </c>
      <c r="O13" s="299">
        <v>0.33</v>
      </c>
      <c r="P13" s="295">
        <v>0.2</v>
      </c>
      <c r="Q13" s="294">
        <f ca="1">+IF(ISERROR(HLOOKUP($B13,INDIRECT("'Monthly Resource Report'!"&amp;'Coleman Validation'!Q$665666&amp;":"&amp;'Coleman Validation'!Q$665667),'Coleman Validation'!Q$665668,FALSE)),0,HLOOKUP($B13,INDIRECT("'Monthly Resource Report'!"&amp;'Coleman Validation'!Q$665666&amp;":"&amp;'Coleman Validation'!Q$665667),'Coleman Validation'!Q$665668,FALSE))</f>
        <v>0</v>
      </c>
      <c r="R13" s="297">
        <f ca="1">+IF(ISERROR(HLOOKUP($B13,INDIRECT("'Monthly Resource Report'!"&amp;'Coleman Validation'!R$665666&amp;":"&amp;'Coleman Validation'!R$665667),'Coleman Validation'!R$665668,FALSE)),0,HLOOKUP($B13,INDIRECT("'Monthly Resource Report'!"&amp;'Coleman Validation'!R$665666&amp;":"&amp;'Coleman Validation'!R$665667),'Coleman Validation'!R$665668,FALSE))</f>
        <v>0</v>
      </c>
      <c r="S13" s="317">
        <f ca="1">+IF(ISERROR(HLOOKUP($B13,INDIRECT("'Monthly Resource Report'!"&amp;'Coleman Validation'!S$665666&amp;":"&amp;'Coleman Validation'!S$665667),'Coleman Validation'!S$665668,FALSE)),0,HLOOKUP($B13,INDIRECT("'Monthly Resource Report'!"&amp;'Coleman Validation'!S$665666&amp;":"&amp;'Coleman Validation'!S$665667),'Coleman Validation'!S$665668,FALSE))</f>
        <v>0</v>
      </c>
      <c r="T13" s="318">
        <f ca="1">+IF(ISERROR(HLOOKUP($B13,INDIRECT("'Monthly Resource Report'!"&amp;'Coleman Validation'!T$665666&amp;":"&amp;'Coleman Validation'!T$665667),'Coleman Validation'!T$665668,FALSE)),0,HLOOKUP($B13,INDIRECT("'Monthly Resource Report'!"&amp;'Coleman Validation'!T$665666&amp;":"&amp;'Coleman Validation'!T$665667),'Coleman Validation'!T$665668,FALSE))</f>
        <v>0</v>
      </c>
      <c r="V13" s="301">
        <v>41579</v>
      </c>
      <c r="W13" s="294">
        <v>151</v>
      </c>
      <c r="X13" s="297">
        <v>1.3959999999999999</v>
      </c>
      <c r="Y13" s="299">
        <v>0.33</v>
      </c>
      <c r="Z13" s="295">
        <v>0.2</v>
      </c>
      <c r="AA13" s="294">
        <f ca="1">+IF(ISERROR(HLOOKUP($B13,INDIRECT("'Monthly Resource Report'!"&amp;'Coleman Validation'!AA$665666&amp;":"&amp;'Coleman Validation'!AA$665667),'Coleman Validation'!AA$665668,FALSE)),0,HLOOKUP($B13,INDIRECT("'Monthly Resource Report'!"&amp;'Coleman Validation'!AA$665666&amp;":"&amp;'Coleman Validation'!AA$665667),'Coleman Validation'!AA$665668,FALSE))</f>
        <v>0</v>
      </c>
      <c r="AB13" s="297">
        <f ca="1">+IF(ISERROR(HLOOKUP($B13,INDIRECT("'Monthly Resource Report'!"&amp;'Coleman Validation'!AB$665666&amp;":"&amp;'Coleman Validation'!AB$665667),'Coleman Validation'!AB$665668,FALSE)),0,HLOOKUP($B13,INDIRECT("'Monthly Resource Report'!"&amp;'Coleman Validation'!AB$665666&amp;":"&amp;'Coleman Validation'!AB$665667),'Coleman Validation'!AB$665668,FALSE))</f>
        <v>0</v>
      </c>
      <c r="AC13" s="317">
        <f ca="1">+IF(ISERROR(HLOOKUP($B13,INDIRECT("'Monthly Resource Report'!"&amp;'Coleman Validation'!AC$665666&amp;":"&amp;'Coleman Validation'!AC$665667),'Coleman Validation'!AC$665668,FALSE)),0,HLOOKUP($B13,INDIRECT("'Monthly Resource Report'!"&amp;'Coleman Validation'!AC$665666&amp;":"&amp;'Coleman Validation'!AC$665667),'Coleman Validation'!AC$665668,FALSE))</f>
        <v>0</v>
      </c>
      <c r="AD13" s="318">
        <f ca="1">+IF(ISERROR(HLOOKUP($B13,INDIRECT("'Monthly Resource Report'!"&amp;'Coleman Validation'!AD$665666&amp;":"&amp;'Coleman Validation'!AD$665667),'Coleman Validation'!AD$665668,FALSE)),0,HLOOKUP($B13,INDIRECT("'Monthly Resource Report'!"&amp;'Coleman Validation'!AD$665666&amp;":"&amp;'Coleman Validation'!AD$665667),'Coleman Validation'!AD$665668,FALSE))</f>
        <v>0</v>
      </c>
    </row>
    <row r="14" spans="2:30">
      <c r="B14" s="301">
        <v>41609</v>
      </c>
      <c r="C14" s="294">
        <v>146</v>
      </c>
      <c r="D14" s="297">
        <v>1.3959999999999999</v>
      </c>
      <c r="E14" s="299">
        <v>0.33</v>
      </c>
      <c r="F14" s="295">
        <v>0.2</v>
      </c>
      <c r="G14" s="294">
        <f ca="1">+IF(ISERROR(HLOOKUP($B14,INDIRECT("'Monthly Resource Report'!"&amp;'Coleman Validation'!G$665666&amp;":"&amp;'Coleman Validation'!G$665667),'Coleman Validation'!G$665668,FALSE)),0,HLOOKUP($B14,INDIRECT("'Monthly Resource Report'!"&amp;'Coleman Validation'!G$665666&amp;":"&amp;'Coleman Validation'!G$665667),'Coleman Validation'!G$665668,FALSE))</f>
        <v>0</v>
      </c>
      <c r="H14" s="297">
        <f ca="1">+IF(ISERROR(HLOOKUP($B14,INDIRECT("'Monthly Resource Report'!"&amp;'Coleman Validation'!H$665666&amp;":"&amp;'Coleman Validation'!H$665667),'Coleman Validation'!H$665668,FALSE)),0,HLOOKUP($B14,INDIRECT("'Monthly Resource Report'!"&amp;'Coleman Validation'!H$665666&amp;":"&amp;'Coleman Validation'!H$665667),'Coleman Validation'!H$665668,FALSE))</f>
        <v>0</v>
      </c>
      <c r="I14" s="317">
        <f ca="1">+IF(ISERROR(HLOOKUP($B14,INDIRECT("'Monthly Resource Report'!"&amp;'Coleman Validation'!I$665666&amp;":"&amp;'Coleman Validation'!I$665667),'Coleman Validation'!I$665668,FALSE)),0,HLOOKUP($B14,INDIRECT("'Monthly Resource Report'!"&amp;'Coleman Validation'!I$665666&amp;":"&amp;'Coleman Validation'!I$665667),'Coleman Validation'!I$665668,FALSE))</f>
        <v>0</v>
      </c>
      <c r="J14" s="318">
        <f ca="1">+IF(ISERROR(HLOOKUP($B14,INDIRECT("'Monthly Resource Report'!"&amp;'Coleman Validation'!J$665666&amp;":"&amp;'Coleman Validation'!J$665667),'Coleman Validation'!J$665668,FALSE)),0,HLOOKUP($B14,INDIRECT("'Monthly Resource Report'!"&amp;'Coleman Validation'!J$665666&amp;":"&amp;'Coleman Validation'!J$665667),'Coleman Validation'!J$665668,FALSE))</f>
        <v>0</v>
      </c>
      <c r="L14" s="301">
        <v>41609</v>
      </c>
      <c r="M14" s="294">
        <v>146</v>
      </c>
      <c r="N14" s="297">
        <v>1.3959999999999999</v>
      </c>
      <c r="O14" s="299">
        <v>0.33</v>
      </c>
      <c r="P14" s="295">
        <v>0.2</v>
      </c>
      <c r="Q14" s="294">
        <f ca="1">+IF(ISERROR(HLOOKUP($B14,INDIRECT("'Monthly Resource Report'!"&amp;'Coleman Validation'!Q$665666&amp;":"&amp;'Coleman Validation'!Q$665667),'Coleman Validation'!Q$665668,FALSE)),0,HLOOKUP($B14,INDIRECT("'Monthly Resource Report'!"&amp;'Coleman Validation'!Q$665666&amp;":"&amp;'Coleman Validation'!Q$665667),'Coleman Validation'!Q$665668,FALSE))</f>
        <v>0</v>
      </c>
      <c r="R14" s="297">
        <f ca="1">+IF(ISERROR(HLOOKUP($B14,INDIRECT("'Monthly Resource Report'!"&amp;'Coleman Validation'!R$665666&amp;":"&amp;'Coleman Validation'!R$665667),'Coleman Validation'!R$665668,FALSE)),0,HLOOKUP($B14,INDIRECT("'Monthly Resource Report'!"&amp;'Coleman Validation'!R$665666&amp;":"&amp;'Coleman Validation'!R$665667),'Coleman Validation'!R$665668,FALSE))</f>
        <v>0</v>
      </c>
      <c r="S14" s="317">
        <f ca="1">+IF(ISERROR(HLOOKUP($B14,INDIRECT("'Monthly Resource Report'!"&amp;'Coleman Validation'!S$665666&amp;":"&amp;'Coleman Validation'!S$665667),'Coleman Validation'!S$665668,FALSE)),0,HLOOKUP($B14,INDIRECT("'Monthly Resource Report'!"&amp;'Coleman Validation'!S$665666&amp;":"&amp;'Coleman Validation'!S$665667),'Coleman Validation'!S$665668,FALSE))</f>
        <v>0</v>
      </c>
      <c r="T14" s="318">
        <f ca="1">+IF(ISERROR(HLOOKUP($B14,INDIRECT("'Monthly Resource Report'!"&amp;'Coleman Validation'!T$665666&amp;":"&amp;'Coleman Validation'!T$665667),'Coleman Validation'!T$665668,FALSE)),0,HLOOKUP($B14,INDIRECT("'Monthly Resource Report'!"&amp;'Coleman Validation'!T$665666&amp;":"&amp;'Coleman Validation'!T$665667),'Coleman Validation'!T$665668,FALSE))</f>
        <v>0</v>
      </c>
      <c r="V14" s="301">
        <v>41609</v>
      </c>
      <c r="W14" s="294">
        <v>151</v>
      </c>
      <c r="X14" s="297">
        <v>1.3959999999999999</v>
      </c>
      <c r="Y14" s="299">
        <v>0.33</v>
      </c>
      <c r="Z14" s="295">
        <v>0.2</v>
      </c>
      <c r="AA14" s="294">
        <f ca="1">+IF(ISERROR(HLOOKUP($B14,INDIRECT("'Monthly Resource Report'!"&amp;'Coleman Validation'!AA$665666&amp;":"&amp;'Coleman Validation'!AA$665667),'Coleman Validation'!AA$665668,FALSE)),0,HLOOKUP($B14,INDIRECT("'Monthly Resource Report'!"&amp;'Coleman Validation'!AA$665666&amp;":"&amp;'Coleman Validation'!AA$665667),'Coleman Validation'!AA$665668,FALSE))</f>
        <v>0</v>
      </c>
      <c r="AB14" s="297">
        <f ca="1">+IF(ISERROR(HLOOKUP($B14,INDIRECT("'Monthly Resource Report'!"&amp;'Coleman Validation'!AB$665666&amp;":"&amp;'Coleman Validation'!AB$665667),'Coleman Validation'!AB$665668,FALSE)),0,HLOOKUP($B14,INDIRECT("'Monthly Resource Report'!"&amp;'Coleman Validation'!AB$665666&amp;":"&amp;'Coleman Validation'!AB$665667),'Coleman Validation'!AB$665668,FALSE))</f>
        <v>0</v>
      </c>
      <c r="AC14" s="317">
        <f ca="1">+IF(ISERROR(HLOOKUP($B14,INDIRECT("'Monthly Resource Report'!"&amp;'Coleman Validation'!AC$665666&amp;":"&amp;'Coleman Validation'!AC$665667),'Coleman Validation'!AC$665668,FALSE)),0,HLOOKUP($B14,INDIRECT("'Monthly Resource Report'!"&amp;'Coleman Validation'!AC$665666&amp;":"&amp;'Coleman Validation'!AC$665667),'Coleman Validation'!AC$665668,FALSE))</f>
        <v>0</v>
      </c>
      <c r="AD14" s="318">
        <f ca="1">+IF(ISERROR(HLOOKUP($B14,INDIRECT("'Monthly Resource Report'!"&amp;'Coleman Validation'!AD$665666&amp;":"&amp;'Coleman Validation'!AD$665667),'Coleman Validation'!AD$665668,FALSE)),0,HLOOKUP($B14,INDIRECT("'Monthly Resource Report'!"&amp;'Coleman Validation'!AD$665666&amp;":"&amp;'Coleman Validation'!AD$665667),'Coleman Validation'!AD$665668,FALSE))</f>
        <v>0</v>
      </c>
    </row>
    <row r="15" spans="2:30">
      <c r="B15" s="301">
        <v>41640</v>
      </c>
      <c r="C15" s="294">
        <v>146</v>
      </c>
      <c r="D15" s="297">
        <v>1.4339999999999999</v>
      </c>
      <c r="E15" s="299">
        <v>0.33</v>
      </c>
      <c r="F15" s="295">
        <v>0.2</v>
      </c>
      <c r="G15" s="294">
        <f ca="1">+IF(ISERROR(HLOOKUP($B15,INDIRECT("'Monthly Resource Report'!"&amp;'Coleman Validation'!G$665666&amp;":"&amp;'Coleman Validation'!G$665667),'Coleman Validation'!G$665668,FALSE)),0,HLOOKUP($B15,INDIRECT("'Monthly Resource Report'!"&amp;'Coleman Validation'!G$665666&amp;":"&amp;'Coleman Validation'!G$665667),'Coleman Validation'!G$665668,FALSE))</f>
        <v>0</v>
      </c>
      <c r="H15" s="297">
        <f ca="1">+IF(ISERROR(HLOOKUP($B15,INDIRECT("'Monthly Resource Report'!"&amp;'Coleman Validation'!H$665666&amp;":"&amp;'Coleman Validation'!H$665667),'Coleman Validation'!H$665668,FALSE)),0,HLOOKUP($B15,INDIRECT("'Monthly Resource Report'!"&amp;'Coleman Validation'!H$665666&amp;":"&amp;'Coleman Validation'!H$665667),'Coleman Validation'!H$665668,FALSE))</f>
        <v>0</v>
      </c>
      <c r="I15" s="317">
        <f ca="1">+IF(ISERROR(HLOOKUP($B15,INDIRECT("'Monthly Resource Report'!"&amp;'Coleman Validation'!I$665666&amp;":"&amp;'Coleman Validation'!I$665667),'Coleman Validation'!I$665668,FALSE)),0,HLOOKUP($B15,INDIRECT("'Monthly Resource Report'!"&amp;'Coleman Validation'!I$665666&amp;":"&amp;'Coleman Validation'!I$665667),'Coleman Validation'!I$665668,FALSE))</f>
        <v>0</v>
      </c>
      <c r="J15" s="318">
        <f ca="1">+IF(ISERROR(HLOOKUP($B15,INDIRECT("'Monthly Resource Report'!"&amp;'Coleman Validation'!J$665666&amp;":"&amp;'Coleman Validation'!J$665667),'Coleman Validation'!J$665668,FALSE)),0,HLOOKUP($B15,INDIRECT("'Monthly Resource Report'!"&amp;'Coleman Validation'!J$665666&amp;":"&amp;'Coleman Validation'!J$665667),'Coleman Validation'!J$665668,FALSE))</f>
        <v>0</v>
      </c>
      <c r="L15" s="301">
        <v>41640</v>
      </c>
      <c r="M15" s="294">
        <v>146</v>
      </c>
      <c r="N15" s="297">
        <v>1.4339999999999999</v>
      </c>
      <c r="O15" s="299">
        <v>0.33</v>
      </c>
      <c r="P15" s="295">
        <v>0.2</v>
      </c>
      <c r="Q15" s="294">
        <f ca="1">+IF(ISERROR(HLOOKUP($B15,INDIRECT("'Monthly Resource Report'!"&amp;'Coleman Validation'!Q$665666&amp;":"&amp;'Coleman Validation'!Q$665667),'Coleman Validation'!Q$665668,FALSE)),0,HLOOKUP($B15,INDIRECT("'Monthly Resource Report'!"&amp;'Coleman Validation'!Q$665666&amp;":"&amp;'Coleman Validation'!Q$665667),'Coleman Validation'!Q$665668,FALSE))</f>
        <v>0</v>
      </c>
      <c r="R15" s="297">
        <f ca="1">+IF(ISERROR(HLOOKUP($B15,INDIRECT("'Monthly Resource Report'!"&amp;'Coleman Validation'!R$665666&amp;":"&amp;'Coleman Validation'!R$665667),'Coleman Validation'!R$665668,FALSE)),0,HLOOKUP($B15,INDIRECT("'Monthly Resource Report'!"&amp;'Coleman Validation'!R$665666&amp;":"&amp;'Coleman Validation'!R$665667),'Coleman Validation'!R$665668,FALSE))</f>
        <v>0</v>
      </c>
      <c r="S15" s="317">
        <f ca="1">+IF(ISERROR(HLOOKUP($B15,INDIRECT("'Monthly Resource Report'!"&amp;'Coleman Validation'!S$665666&amp;":"&amp;'Coleman Validation'!S$665667),'Coleman Validation'!S$665668,FALSE)),0,HLOOKUP($B15,INDIRECT("'Monthly Resource Report'!"&amp;'Coleman Validation'!S$665666&amp;":"&amp;'Coleman Validation'!S$665667),'Coleman Validation'!S$665668,FALSE))</f>
        <v>0</v>
      </c>
      <c r="T15" s="318">
        <f ca="1">+IF(ISERROR(HLOOKUP($B15,INDIRECT("'Monthly Resource Report'!"&amp;'Coleman Validation'!T$665666&amp;":"&amp;'Coleman Validation'!T$665667),'Coleman Validation'!T$665668,FALSE)),0,HLOOKUP($B15,INDIRECT("'Monthly Resource Report'!"&amp;'Coleman Validation'!T$665666&amp;":"&amp;'Coleman Validation'!T$665667),'Coleman Validation'!T$665668,FALSE))</f>
        <v>0</v>
      </c>
      <c r="V15" s="301">
        <v>41640</v>
      </c>
      <c r="W15" s="294">
        <v>151</v>
      </c>
      <c r="X15" s="297">
        <v>1.4339999999999999</v>
      </c>
      <c r="Y15" s="299">
        <v>0.33</v>
      </c>
      <c r="Z15" s="295">
        <v>0.2</v>
      </c>
      <c r="AA15" s="294">
        <f ca="1">+IF(ISERROR(HLOOKUP($B15,INDIRECT("'Monthly Resource Report'!"&amp;'Coleman Validation'!AA$665666&amp;":"&amp;'Coleman Validation'!AA$665667),'Coleman Validation'!AA$665668,FALSE)),0,HLOOKUP($B15,INDIRECT("'Monthly Resource Report'!"&amp;'Coleman Validation'!AA$665666&amp;":"&amp;'Coleman Validation'!AA$665667),'Coleman Validation'!AA$665668,FALSE))</f>
        <v>0</v>
      </c>
      <c r="AB15" s="297">
        <f ca="1">+IF(ISERROR(HLOOKUP($B15,INDIRECT("'Monthly Resource Report'!"&amp;'Coleman Validation'!AB$665666&amp;":"&amp;'Coleman Validation'!AB$665667),'Coleman Validation'!AB$665668,FALSE)),0,HLOOKUP($B15,INDIRECT("'Monthly Resource Report'!"&amp;'Coleman Validation'!AB$665666&amp;":"&amp;'Coleman Validation'!AB$665667),'Coleman Validation'!AB$665668,FALSE))</f>
        <v>0</v>
      </c>
      <c r="AC15" s="317">
        <f ca="1">+IF(ISERROR(HLOOKUP($B15,INDIRECT("'Monthly Resource Report'!"&amp;'Coleman Validation'!AC$665666&amp;":"&amp;'Coleman Validation'!AC$665667),'Coleman Validation'!AC$665668,FALSE)),0,HLOOKUP($B15,INDIRECT("'Monthly Resource Report'!"&amp;'Coleman Validation'!AC$665666&amp;":"&amp;'Coleman Validation'!AC$665667),'Coleman Validation'!AC$665668,FALSE))</f>
        <v>0</v>
      </c>
      <c r="AD15" s="318">
        <f ca="1">+IF(ISERROR(HLOOKUP($B15,INDIRECT("'Monthly Resource Report'!"&amp;'Coleman Validation'!AD$665666&amp;":"&amp;'Coleman Validation'!AD$665667),'Coleman Validation'!AD$665668,FALSE)),0,HLOOKUP($B15,INDIRECT("'Monthly Resource Report'!"&amp;'Coleman Validation'!AD$665666&amp;":"&amp;'Coleman Validation'!AD$665667),'Coleman Validation'!AD$665668,FALSE))</f>
        <v>0</v>
      </c>
    </row>
    <row r="16" spans="2:30">
      <c r="B16" s="301">
        <v>41671</v>
      </c>
      <c r="C16" s="294">
        <v>146</v>
      </c>
      <c r="D16" s="297">
        <v>1.4339999999999999</v>
      </c>
      <c r="E16" s="299">
        <v>0.33</v>
      </c>
      <c r="F16" s="295">
        <v>0.2</v>
      </c>
      <c r="G16" s="294">
        <f ca="1">+IF(ISERROR(HLOOKUP($B16,INDIRECT("'Monthly Resource Report'!"&amp;'Coleman Validation'!G$665666&amp;":"&amp;'Coleman Validation'!G$665667),'Coleman Validation'!G$665668,FALSE)),0,HLOOKUP($B16,INDIRECT("'Monthly Resource Report'!"&amp;'Coleman Validation'!G$665666&amp;":"&amp;'Coleman Validation'!G$665667),'Coleman Validation'!G$665668,FALSE))</f>
        <v>0</v>
      </c>
      <c r="H16" s="297">
        <f ca="1">+IF(ISERROR(HLOOKUP($B16,INDIRECT("'Monthly Resource Report'!"&amp;'Coleman Validation'!H$665666&amp;":"&amp;'Coleman Validation'!H$665667),'Coleman Validation'!H$665668,FALSE)),0,HLOOKUP($B16,INDIRECT("'Monthly Resource Report'!"&amp;'Coleman Validation'!H$665666&amp;":"&amp;'Coleman Validation'!H$665667),'Coleman Validation'!H$665668,FALSE))</f>
        <v>0</v>
      </c>
      <c r="I16" s="317">
        <f ca="1">+IF(ISERROR(HLOOKUP($B16,INDIRECT("'Monthly Resource Report'!"&amp;'Coleman Validation'!I$665666&amp;":"&amp;'Coleman Validation'!I$665667),'Coleman Validation'!I$665668,FALSE)),0,HLOOKUP($B16,INDIRECT("'Monthly Resource Report'!"&amp;'Coleman Validation'!I$665666&amp;":"&amp;'Coleman Validation'!I$665667),'Coleman Validation'!I$665668,FALSE))</f>
        <v>0</v>
      </c>
      <c r="J16" s="318">
        <f ca="1">+IF(ISERROR(HLOOKUP($B16,INDIRECT("'Monthly Resource Report'!"&amp;'Coleman Validation'!J$665666&amp;":"&amp;'Coleman Validation'!J$665667),'Coleman Validation'!J$665668,FALSE)),0,HLOOKUP($B16,INDIRECT("'Monthly Resource Report'!"&amp;'Coleman Validation'!J$665666&amp;":"&amp;'Coleman Validation'!J$665667),'Coleman Validation'!J$665668,FALSE))</f>
        <v>0</v>
      </c>
      <c r="L16" s="301">
        <v>41671</v>
      </c>
      <c r="M16" s="294">
        <v>146</v>
      </c>
      <c r="N16" s="297">
        <v>1.4339999999999999</v>
      </c>
      <c r="O16" s="299">
        <v>0.33</v>
      </c>
      <c r="P16" s="295">
        <v>0.2</v>
      </c>
      <c r="Q16" s="294">
        <f ca="1">+IF(ISERROR(HLOOKUP($B16,INDIRECT("'Monthly Resource Report'!"&amp;'Coleman Validation'!Q$665666&amp;":"&amp;'Coleman Validation'!Q$665667),'Coleman Validation'!Q$665668,FALSE)),0,HLOOKUP($B16,INDIRECT("'Monthly Resource Report'!"&amp;'Coleman Validation'!Q$665666&amp;":"&amp;'Coleman Validation'!Q$665667),'Coleman Validation'!Q$665668,FALSE))</f>
        <v>0</v>
      </c>
      <c r="R16" s="297">
        <f ca="1">+IF(ISERROR(HLOOKUP($B16,INDIRECT("'Monthly Resource Report'!"&amp;'Coleman Validation'!R$665666&amp;":"&amp;'Coleman Validation'!R$665667),'Coleman Validation'!R$665668,FALSE)),0,HLOOKUP($B16,INDIRECT("'Monthly Resource Report'!"&amp;'Coleman Validation'!R$665666&amp;":"&amp;'Coleman Validation'!R$665667),'Coleman Validation'!R$665668,FALSE))</f>
        <v>0</v>
      </c>
      <c r="S16" s="317">
        <f ca="1">+IF(ISERROR(HLOOKUP($B16,INDIRECT("'Monthly Resource Report'!"&amp;'Coleman Validation'!S$665666&amp;":"&amp;'Coleman Validation'!S$665667),'Coleman Validation'!S$665668,FALSE)),0,HLOOKUP($B16,INDIRECT("'Monthly Resource Report'!"&amp;'Coleman Validation'!S$665666&amp;":"&amp;'Coleman Validation'!S$665667),'Coleman Validation'!S$665668,FALSE))</f>
        <v>0</v>
      </c>
      <c r="T16" s="318">
        <f ca="1">+IF(ISERROR(HLOOKUP($B16,INDIRECT("'Monthly Resource Report'!"&amp;'Coleman Validation'!T$665666&amp;":"&amp;'Coleman Validation'!T$665667),'Coleman Validation'!T$665668,FALSE)),0,HLOOKUP($B16,INDIRECT("'Monthly Resource Report'!"&amp;'Coleman Validation'!T$665666&amp;":"&amp;'Coleman Validation'!T$665667),'Coleman Validation'!T$665668,FALSE))</f>
        <v>0</v>
      </c>
      <c r="V16" s="301">
        <v>41671</v>
      </c>
      <c r="W16" s="294">
        <v>151</v>
      </c>
      <c r="X16" s="297">
        <v>1.4339999999999999</v>
      </c>
      <c r="Y16" s="299">
        <v>0.33</v>
      </c>
      <c r="Z16" s="295">
        <v>0.2</v>
      </c>
      <c r="AA16" s="294">
        <f ca="1">+IF(ISERROR(HLOOKUP($B16,INDIRECT("'Monthly Resource Report'!"&amp;'Coleman Validation'!AA$665666&amp;":"&amp;'Coleman Validation'!AA$665667),'Coleman Validation'!AA$665668,FALSE)),0,HLOOKUP($B16,INDIRECT("'Monthly Resource Report'!"&amp;'Coleman Validation'!AA$665666&amp;":"&amp;'Coleman Validation'!AA$665667),'Coleman Validation'!AA$665668,FALSE))</f>
        <v>0</v>
      </c>
      <c r="AB16" s="297">
        <f ca="1">+IF(ISERROR(HLOOKUP($B16,INDIRECT("'Monthly Resource Report'!"&amp;'Coleman Validation'!AB$665666&amp;":"&amp;'Coleman Validation'!AB$665667),'Coleman Validation'!AB$665668,FALSE)),0,HLOOKUP($B16,INDIRECT("'Monthly Resource Report'!"&amp;'Coleman Validation'!AB$665666&amp;":"&amp;'Coleman Validation'!AB$665667),'Coleman Validation'!AB$665668,FALSE))</f>
        <v>0</v>
      </c>
      <c r="AC16" s="317">
        <f ca="1">+IF(ISERROR(HLOOKUP($B16,INDIRECT("'Monthly Resource Report'!"&amp;'Coleman Validation'!AC$665666&amp;":"&amp;'Coleman Validation'!AC$665667),'Coleman Validation'!AC$665668,FALSE)),0,HLOOKUP($B16,INDIRECT("'Monthly Resource Report'!"&amp;'Coleman Validation'!AC$665666&amp;":"&amp;'Coleman Validation'!AC$665667),'Coleman Validation'!AC$665668,FALSE))</f>
        <v>0</v>
      </c>
      <c r="AD16" s="318">
        <f ca="1">+IF(ISERROR(HLOOKUP($B16,INDIRECT("'Monthly Resource Report'!"&amp;'Coleman Validation'!AD$665666&amp;":"&amp;'Coleman Validation'!AD$665667),'Coleman Validation'!AD$665668,FALSE)),0,HLOOKUP($B16,INDIRECT("'Monthly Resource Report'!"&amp;'Coleman Validation'!AD$665666&amp;":"&amp;'Coleman Validation'!AD$665667),'Coleman Validation'!AD$665668,FALSE))</f>
        <v>0</v>
      </c>
    </row>
    <row r="17" spans="2:30">
      <c r="B17" s="301">
        <v>41699</v>
      </c>
      <c r="C17" s="294">
        <v>146</v>
      </c>
      <c r="D17" s="297">
        <v>1.4339999999999999</v>
      </c>
      <c r="E17" s="299">
        <v>0.33</v>
      </c>
      <c r="F17" s="295">
        <v>0.2</v>
      </c>
      <c r="G17" s="294">
        <f ca="1">+IF(ISERROR(HLOOKUP($B17,INDIRECT("'Monthly Resource Report'!"&amp;'Coleman Validation'!G$665666&amp;":"&amp;'Coleman Validation'!G$665667),'Coleman Validation'!G$665668,FALSE)),0,HLOOKUP($B17,INDIRECT("'Monthly Resource Report'!"&amp;'Coleman Validation'!G$665666&amp;":"&amp;'Coleman Validation'!G$665667),'Coleman Validation'!G$665668,FALSE))</f>
        <v>0</v>
      </c>
      <c r="H17" s="297">
        <f ca="1">+IF(ISERROR(HLOOKUP($B17,INDIRECT("'Monthly Resource Report'!"&amp;'Coleman Validation'!H$665666&amp;":"&amp;'Coleman Validation'!H$665667),'Coleman Validation'!H$665668,FALSE)),0,HLOOKUP($B17,INDIRECT("'Monthly Resource Report'!"&amp;'Coleman Validation'!H$665666&amp;":"&amp;'Coleman Validation'!H$665667),'Coleman Validation'!H$665668,FALSE))</f>
        <v>0</v>
      </c>
      <c r="I17" s="317">
        <f ca="1">+IF(ISERROR(HLOOKUP($B17,INDIRECT("'Monthly Resource Report'!"&amp;'Coleman Validation'!I$665666&amp;":"&amp;'Coleman Validation'!I$665667),'Coleman Validation'!I$665668,FALSE)),0,HLOOKUP($B17,INDIRECT("'Monthly Resource Report'!"&amp;'Coleman Validation'!I$665666&amp;":"&amp;'Coleman Validation'!I$665667),'Coleman Validation'!I$665668,FALSE))</f>
        <v>0</v>
      </c>
      <c r="J17" s="318">
        <f ca="1">+IF(ISERROR(HLOOKUP($B17,INDIRECT("'Monthly Resource Report'!"&amp;'Coleman Validation'!J$665666&amp;":"&amp;'Coleman Validation'!J$665667),'Coleman Validation'!J$665668,FALSE)),0,HLOOKUP($B17,INDIRECT("'Monthly Resource Report'!"&amp;'Coleman Validation'!J$665666&amp;":"&amp;'Coleman Validation'!J$665667),'Coleman Validation'!J$665668,FALSE))</f>
        <v>0</v>
      </c>
      <c r="L17" s="301">
        <v>41699</v>
      </c>
      <c r="M17" s="294">
        <v>146</v>
      </c>
      <c r="N17" s="297">
        <v>1.4339999999999999</v>
      </c>
      <c r="O17" s="299">
        <v>0.33</v>
      </c>
      <c r="P17" s="295">
        <v>0.2</v>
      </c>
      <c r="Q17" s="294">
        <f ca="1">+IF(ISERROR(HLOOKUP($B17,INDIRECT("'Monthly Resource Report'!"&amp;'Coleman Validation'!Q$665666&amp;":"&amp;'Coleman Validation'!Q$665667),'Coleman Validation'!Q$665668,FALSE)),0,HLOOKUP($B17,INDIRECT("'Monthly Resource Report'!"&amp;'Coleman Validation'!Q$665666&amp;":"&amp;'Coleman Validation'!Q$665667),'Coleman Validation'!Q$665668,FALSE))</f>
        <v>0</v>
      </c>
      <c r="R17" s="297">
        <f ca="1">+IF(ISERROR(HLOOKUP($B17,INDIRECT("'Monthly Resource Report'!"&amp;'Coleman Validation'!R$665666&amp;":"&amp;'Coleman Validation'!R$665667),'Coleman Validation'!R$665668,FALSE)),0,HLOOKUP($B17,INDIRECT("'Monthly Resource Report'!"&amp;'Coleman Validation'!R$665666&amp;":"&amp;'Coleman Validation'!R$665667),'Coleman Validation'!R$665668,FALSE))</f>
        <v>0</v>
      </c>
      <c r="S17" s="317">
        <f ca="1">+IF(ISERROR(HLOOKUP($B17,INDIRECT("'Monthly Resource Report'!"&amp;'Coleman Validation'!S$665666&amp;":"&amp;'Coleman Validation'!S$665667),'Coleman Validation'!S$665668,FALSE)),0,HLOOKUP($B17,INDIRECT("'Monthly Resource Report'!"&amp;'Coleman Validation'!S$665666&amp;":"&amp;'Coleman Validation'!S$665667),'Coleman Validation'!S$665668,FALSE))</f>
        <v>0</v>
      </c>
      <c r="T17" s="318">
        <f ca="1">+IF(ISERROR(HLOOKUP($B17,INDIRECT("'Monthly Resource Report'!"&amp;'Coleman Validation'!T$665666&amp;":"&amp;'Coleman Validation'!T$665667),'Coleman Validation'!T$665668,FALSE)),0,HLOOKUP($B17,INDIRECT("'Monthly Resource Report'!"&amp;'Coleman Validation'!T$665666&amp;":"&amp;'Coleman Validation'!T$665667),'Coleman Validation'!T$665668,FALSE))</f>
        <v>0</v>
      </c>
      <c r="V17" s="301">
        <v>41699</v>
      </c>
      <c r="W17" s="294">
        <v>151</v>
      </c>
      <c r="X17" s="297">
        <v>1.4339999999999999</v>
      </c>
      <c r="Y17" s="299">
        <v>0.33</v>
      </c>
      <c r="Z17" s="295">
        <v>0.2</v>
      </c>
      <c r="AA17" s="294">
        <f ca="1">+IF(ISERROR(HLOOKUP($B17,INDIRECT("'Monthly Resource Report'!"&amp;'Coleman Validation'!AA$665666&amp;":"&amp;'Coleman Validation'!AA$665667),'Coleman Validation'!AA$665668,FALSE)),0,HLOOKUP($B17,INDIRECT("'Monthly Resource Report'!"&amp;'Coleman Validation'!AA$665666&amp;":"&amp;'Coleman Validation'!AA$665667),'Coleman Validation'!AA$665668,FALSE))</f>
        <v>0</v>
      </c>
      <c r="AB17" s="297">
        <f ca="1">+IF(ISERROR(HLOOKUP($B17,INDIRECT("'Monthly Resource Report'!"&amp;'Coleman Validation'!AB$665666&amp;":"&amp;'Coleman Validation'!AB$665667),'Coleman Validation'!AB$665668,FALSE)),0,HLOOKUP($B17,INDIRECT("'Monthly Resource Report'!"&amp;'Coleman Validation'!AB$665666&amp;":"&amp;'Coleman Validation'!AB$665667),'Coleman Validation'!AB$665668,FALSE))</f>
        <v>0</v>
      </c>
      <c r="AC17" s="317">
        <f ca="1">+IF(ISERROR(HLOOKUP($B17,INDIRECT("'Monthly Resource Report'!"&amp;'Coleman Validation'!AC$665666&amp;":"&amp;'Coleman Validation'!AC$665667),'Coleman Validation'!AC$665668,FALSE)),0,HLOOKUP($B17,INDIRECT("'Monthly Resource Report'!"&amp;'Coleman Validation'!AC$665666&amp;":"&amp;'Coleman Validation'!AC$665667),'Coleman Validation'!AC$665668,FALSE))</f>
        <v>0</v>
      </c>
      <c r="AD17" s="318">
        <f ca="1">+IF(ISERROR(HLOOKUP($B17,INDIRECT("'Monthly Resource Report'!"&amp;'Coleman Validation'!AD$665666&amp;":"&amp;'Coleman Validation'!AD$665667),'Coleman Validation'!AD$665668,FALSE)),0,HLOOKUP($B17,INDIRECT("'Monthly Resource Report'!"&amp;'Coleman Validation'!AD$665666&amp;":"&amp;'Coleman Validation'!AD$665667),'Coleman Validation'!AD$665668,FALSE))</f>
        <v>0</v>
      </c>
    </row>
    <row r="18" spans="2:30">
      <c r="B18" s="301">
        <v>41730</v>
      </c>
      <c r="C18" s="294">
        <v>146</v>
      </c>
      <c r="D18" s="297">
        <v>1.4339999999999999</v>
      </c>
      <c r="E18" s="299">
        <v>0.33</v>
      </c>
      <c r="F18" s="295">
        <v>0.2</v>
      </c>
      <c r="G18" s="294">
        <f ca="1">+IF(ISERROR(HLOOKUP($B18,INDIRECT("'Monthly Resource Report'!"&amp;'Coleman Validation'!G$665666&amp;":"&amp;'Coleman Validation'!G$665667),'Coleman Validation'!G$665668,FALSE)),0,HLOOKUP($B18,INDIRECT("'Monthly Resource Report'!"&amp;'Coleman Validation'!G$665666&amp;":"&amp;'Coleman Validation'!G$665667),'Coleman Validation'!G$665668,FALSE))</f>
        <v>0</v>
      </c>
      <c r="H18" s="297">
        <f ca="1">+IF(ISERROR(HLOOKUP($B18,INDIRECT("'Monthly Resource Report'!"&amp;'Coleman Validation'!H$665666&amp;":"&amp;'Coleman Validation'!H$665667),'Coleman Validation'!H$665668,FALSE)),0,HLOOKUP($B18,INDIRECT("'Monthly Resource Report'!"&amp;'Coleman Validation'!H$665666&amp;":"&amp;'Coleman Validation'!H$665667),'Coleman Validation'!H$665668,FALSE))</f>
        <v>0</v>
      </c>
      <c r="I18" s="317">
        <f ca="1">+IF(ISERROR(HLOOKUP($B18,INDIRECT("'Monthly Resource Report'!"&amp;'Coleman Validation'!I$665666&amp;":"&amp;'Coleman Validation'!I$665667),'Coleman Validation'!I$665668,FALSE)),0,HLOOKUP($B18,INDIRECT("'Monthly Resource Report'!"&amp;'Coleman Validation'!I$665666&amp;":"&amp;'Coleman Validation'!I$665667),'Coleman Validation'!I$665668,FALSE))</f>
        <v>0</v>
      </c>
      <c r="J18" s="318">
        <f ca="1">+IF(ISERROR(HLOOKUP($B18,INDIRECT("'Monthly Resource Report'!"&amp;'Coleman Validation'!J$665666&amp;":"&amp;'Coleman Validation'!J$665667),'Coleman Validation'!J$665668,FALSE)),0,HLOOKUP($B18,INDIRECT("'Monthly Resource Report'!"&amp;'Coleman Validation'!J$665666&amp;":"&amp;'Coleman Validation'!J$665667),'Coleman Validation'!J$665668,FALSE))</f>
        <v>0</v>
      </c>
      <c r="L18" s="301">
        <v>41730</v>
      </c>
      <c r="M18" s="294">
        <v>146</v>
      </c>
      <c r="N18" s="297">
        <v>1.4339999999999999</v>
      </c>
      <c r="O18" s="299">
        <v>0.33</v>
      </c>
      <c r="P18" s="295">
        <v>0.2</v>
      </c>
      <c r="Q18" s="294">
        <f ca="1">+IF(ISERROR(HLOOKUP($B18,INDIRECT("'Monthly Resource Report'!"&amp;'Coleman Validation'!Q$665666&amp;":"&amp;'Coleman Validation'!Q$665667),'Coleman Validation'!Q$665668,FALSE)),0,HLOOKUP($B18,INDIRECT("'Monthly Resource Report'!"&amp;'Coleman Validation'!Q$665666&amp;":"&amp;'Coleman Validation'!Q$665667),'Coleman Validation'!Q$665668,FALSE))</f>
        <v>0</v>
      </c>
      <c r="R18" s="297">
        <f ca="1">+IF(ISERROR(HLOOKUP($B18,INDIRECT("'Monthly Resource Report'!"&amp;'Coleman Validation'!R$665666&amp;":"&amp;'Coleman Validation'!R$665667),'Coleman Validation'!R$665668,FALSE)),0,HLOOKUP($B18,INDIRECT("'Monthly Resource Report'!"&amp;'Coleman Validation'!R$665666&amp;":"&amp;'Coleman Validation'!R$665667),'Coleman Validation'!R$665668,FALSE))</f>
        <v>0</v>
      </c>
      <c r="S18" s="317">
        <f ca="1">+IF(ISERROR(HLOOKUP($B18,INDIRECT("'Monthly Resource Report'!"&amp;'Coleman Validation'!S$665666&amp;":"&amp;'Coleman Validation'!S$665667),'Coleman Validation'!S$665668,FALSE)),0,HLOOKUP($B18,INDIRECT("'Monthly Resource Report'!"&amp;'Coleman Validation'!S$665666&amp;":"&amp;'Coleman Validation'!S$665667),'Coleman Validation'!S$665668,FALSE))</f>
        <v>0</v>
      </c>
      <c r="T18" s="318">
        <f ca="1">+IF(ISERROR(HLOOKUP($B18,INDIRECT("'Monthly Resource Report'!"&amp;'Coleman Validation'!T$665666&amp;":"&amp;'Coleman Validation'!T$665667),'Coleman Validation'!T$665668,FALSE)),0,HLOOKUP($B18,INDIRECT("'Monthly Resource Report'!"&amp;'Coleman Validation'!T$665666&amp;":"&amp;'Coleman Validation'!T$665667),'Coleman Validation'!T$665668,FALSE))</f>
        <v>0</v>
      </c>
      <c r="V18" s="301">
        <v>41730</v>
      </c>
      <c r="W18" s="294">
        <v>151</v>
      </c>
      <c r="X18" s="297">
        <v>1.4339999999999999</v>
      </c>
      <c r="Y18" s="299">
        <v>0.33</v>
      </c>
      <c r="Z18" s="295">
        <v>0.2</v>
      </c>
      <c r="AA18" s="294">
        <f ca="1">+IF(ISERROR(HLOOKUP($B18,INDIRECT("'Monthly Resource Report'!"&amp;'Coleman Validation'!AA$665666&amp;":"&amp;'Coleman Validation'!AA$665667),'Coleman Validation'!AA$665668,FALSE)),0,HLOOKUP($B18,INDIRECT("'Monthly Resource Report'!"&amp;'Coleman Validation'!AA$665666&amp;":"&amp;'Coleman Validation'!AA$665667),'Coleman Validation'!AA$665668,FALSE))</f>
        <v>0</v>
      </c>
      <c r="AB18" s="297">
        <f ca="1">+IF(ISERROR(HLOOKUP($B18,INDIRECT("'Monthly Resource Report'!"&amp;'Coleman Validation'!AB$665666&amp;":"&amp;'Coleman Validation'!AB$665667),'Coleman Validation'!AB$665668,FALSE)),0,HLOOKUP($B18,INDIRECT("'Monthly Resource Report'!"&amp;'Coleman Validation'!AB$665666&amp;":"&amp;'Coleman Validation'!AB$665667),'Coleman Validation'!AB$665668,FALSE))</f>
        <v>0</v>
      </c>
      <c r="AC18" s="317">
        <f ca="1">+IF(ISERROR(HLOOKUP($B18,INDIRECT("'Monthly Resource Report'!"&amp;'Coleman Validation'!AC$665666&amp;":"&amp;'Coleman Validation'!AC$665667),'Coleman Validation'!AC$665668,FALSE)),0,HLOOKUP($B18,INDIRECT("'Monthly Resource Report'!"&amp;'Coleman Validation'!AC$665666&amp;":"&amp;'Coleman Validation'!AC$665667),'Coleman Validation'!AC$665668,FALSE))</f>
        <v>0</v>
      </c>
      <c r="AD18" s="318">
        <f ca="1">+IF(ISERROR(HLOOKUP($B18,INDIRECT("'Monthly Resource Report'!"&amp;'Coleman Validation'!AD$665666&amp;":"&amp;'Coleman Validation'!AD$665667),'Coleman Validation'!AD$665668,FALSE)),0,HLOOKUP($B18,INDIRECT("'Monthly Resource Report'!"&amp;'Coleman Validation'!AD$665666&amp;":"&amp;'Coleman Validation'!AD$665667),'Coleman Validation'!AD$665668,FALSE))</f>
        <v>0</v>
      </c>
    </row>
    <row r="19" spans="2:30">
      <c r="B19" s="301">
        <v>41760</v>
      </c>
      <c r="C19" s="294">
        <v>146</v>
      </c>
      <c r="D19" s="297">
        <v>1.4339999999999999</v>
      </c>
      <c r="E19" s="299">
        <v>0.33</v>
      </c>
      <c r="F19" s="295">
        <v>0.2</v>
      </c>
      <c r="G19" s="294">
        <f ca="1">+IF(ISERROR(HLOOKUP($B19,INDIRECT("'Monthly Resource Report'!"&amp;'Coleman Validation'!G$665666&amp;":"&amp;'Coleman Validation'!G$665667),'Coleman Validation'!G$665668,FALSE)),0,HLOOKUP($B19,INDIRECT("'Monthly Resource Report'!"&amp;'Coleman Validation'!G$665666&amp;":"&amp;'Coleman Validation'!G$665667),'Coleman Validation'!G$665668,FALSE))</f>
        <v>0</v>
      </c>
      <c r="H19" s="297">
        <f ca="1">+IF(ISERROR(HLOOKUP($B19,INDIRECT("'Monthly Resource Report'!"&amp;'Coleman Validation'!H$665666&amp;":"&amp;'Coleman Validation'!H$665667),'Coleman Validation'!H$665668,FALSE)),0,HLOOKUP($B19,INDIRECT("'Monthly Resource Report'!"&amp;'Coleman Validation'!H$665666&amp;":"&amp;'Coleman Validation'!H$665667),'Coleman Validation'!H$665668,FALSE))</f>
        <v>0</v>
      </c>
      <c r="I19" s="317">
        <f ca="1">+IF(ISERROR(HLOOKUP($B19,INDIRECT("'Monthly Resource Report'!"&amp;'Coleman Validation'!I$665666&amp;":"&amp;'Coleman Validation'!I$665667),'Coleman Validation'!I$665668,FALSE)),0,HLOOKUP($B19,INDIRECT("'Monthly Resource Report'!"&amp;'Coleman Validation'!I$665666&amp;":"&amp;'Coleman Validation'!I$665667),'Coleman Validation'!I$665668,FALSE))</f>
        <v>0</v>
      </c>
      <c r="J19" s="318">
        <f ca="1">+IF(ISERROR(HLOOKUP($B19,INDIRECT("'Monthly Resource Report'!"&amp;'Coleman Validation'!J$665666&amp;":"&amp;'Coleman Validation'!J$665667),'Coleman Validation'!J$665668,FALSE)),0,HLOOKUP($B19,INDIRECT("'Monthly Resource Report'!"&amp;'Coleman Validation'!J$665666&amp;":"&amp;'Coleman Validation'!J$665667),'Coleman Validation'!J$665668,FALSE))</f>
        <v>0</v>
      </c>
      <c r="L19" s="301">
        <v>41760</v>
      </c>
      <c r="M19" s="294">
        <v>146</v>
      </c>
      <c r="N19" s="297">
        <v>1.4339999999999999</v>
      </c>
      <c r="O19" s="299">
        <v>0.33</v>
      </c>
      <c r="P19" s="295">
        <v>0.2</v>
      </c>
      <c r="Q19" s="294">
        <f ca="1">+IF(ISERROR(HLOOKUP($B19,INDIRECT("'Monthly Resource Report'!"&amp;'Coleman Validation'!Q$665666&amp;":"&amp;'Coleman Validation'!Q$665667),'Coleman Validation'!Q$665668,FALSE)),0,HLOOKUP($B19,INDIRECT("'Monthly Resource Report'!"&amp;'Coleman Validation'!Q$665666&amp;":"&amp;'Coleman Validation'!Q$665667),'Coleman Validation'!Q$665668,FALSE))</f>
        <v>0</v>
      </c>
      <c r="R19" s="297">
        <f ca="1">+IF(ISERROR(HLOOKUP($B19,INDIRECT("'Monthly Resource Report'!"&amp;'Coleman Validation'!R$665666&amp;":"&amp;'Coleman Validation'!R$665667),'Coleman Validation'!R$665668,FALSE)),0,HLOOKUP($B19,INDIRECT("'Monthly Resource Report'!"&amp;'Coleman Validation'!R$665666&amp;":"&amp;'Coleman Validation'!R$665667),'Coleman Validation'!R$665668,FALSE))</f>
        <v>0</v>
      </c>
      <c r="S19" s="317">
        <f ca="1">+IF(ISERROR(HLOOKUP($B19,INDIRECT("'Monthly Resource Report'!"&amp;'Coleman Validation'!S$665666&amp;":"&amp;'Coleman Validation'!S$665667),'Coleman Validation'!S$665668,FALSE)),0,HLOOKUP($B19,INDIRECT("'Monthly Resource Report'!"&amp;'Coleman Validation'!S$665666&amp;":"&amp;'Coleman Validation'!S$665667),'Coleman Validation'!S$665668,FALSE))</f>
        <v>0</v>
      </c>
      <c r="T19" s="318">
        <f ca="1">+IF(ISERROR(HLOOKUP($B19,INDIRECT("'Monthly Resource Report'!"&amp;'Coleman Validation'!T$665666&amp;":"&amp;'Coleman Validation'!T$665667),'Coleman Validation'!T$665668,FALSE)),0,HLOOKUP($B19,INDIRECT("'Monthly Resource Report'!"&amp;'Coleman Validation'!T$665666&amp;":"&amp;'Coleman Validation'!T$665667),'Coleman Validation'!T$665668,FALSE))</f>
        <v>0</v>
      </c>
      <c r="V19" s="301">
        <v>41760</v>
      </c>
      <c r="W19" s="294">
        <v>151</v>
      </c>
      <c r="X19" s="297">
        <v>1.4339999999999999</v>
      </c>
      <c r="Y19" s="299">
        <v>0.33</v>
      </c>
      <c r="Z19" s="295">
        <v>0.2</v>
      </c>
      <c r="AA19" s="294">
        <f ca="1">+IF(ISERROR(HLOOKUP($B19,INDIRECT("'Monthly Resource Report'!"&amp;'Coleman Validation'!AA$665666&amp;":"&amp;'Coleman Validation'!AA$665667),'Coleman Validation'!AA$665668,FALSE)),0,HLOOKUP($B19,INDIRECT("'Monthly Resource Report'!"&amp;'Coleman Validation'!AA$665666&amp;":"&amp;'Coleman Validation'!AA$665667),'Coleman Validation'!AA$665668,FALSE))</f>
        <v>0</v>
      </c>
      <c r="AB19" s="297">
        <f ca="1">+IF(ISERROR(HLOOKUP($B19,INDIRECT("'Monthly Resource Report'!"&amp;'Coleman Validation'!AB$665666&amp;":"&amp;'Coleman Validation'!AB$665667),'Coleman Validation'!AB$665668,FALSE)),0,HLOOKUP($B19,INDIRECT("'Monthly Resource Report'!"&amp;'Coleman Validation'!AB$665666&amp;":"&amp;'Coleman Validation'!AB$665667),'Coleman Validation'!AB$665668,FALSE))</f>
        <v>0</v>
      </c>
      <c r="AC19" s="317">
        <f ca="1">+IF(ISERROR(HLOOKUP($B19,INDIRECT("'Monthly Resource Report'!"&amp;'Coleman Validation'!AC$665666&amp;":"&amp;'Coleman Validation'!AC$665667),'Coleman Validation'!AC$665668,FALSE)),0,HLOOKUP($B19,INDIRECT("'Monthly Resource Report'!"&amp;'Coleman Validation'!AC$665666&amp;":"&amp;'Coleman Validation'!AC$665667),'Coleman Validation'!AC$665668,FALSE))</f>
        <v>0</v>
      </c>
      <c r="AD19" s="318">
        <f ca="1">+IF(ISERROR(HLOOKUP($B19,INDIRECT("'Monthly Resource Report'!"&amp;'Coleman Validation'!AD$665666&amp;":"&amp;'Coleman Validation'!AD$665667),'Coleman Validation'!AD$665668,FALSE)),0,HLOOKUP($B19,INDIRECT("'Monthly Resource Report'!"&amp;'Coleman Validation'!AD$665666&amp;":"&amp;'Coleman Validation'!AD$665667),'Coleman Validation'!AD$665668,FALSE))</f>
        <v>0</v>
      </c>
    </row>
    <row r="20" spans="2:30">
      <c r="B20" s="301">
        <v>41791</v>
      </c>
      <c r="C20" s="294">
        <v>146</v>
      </c>
      <c r="D20" s="297">
        <v>1.4339999999999999</v>
      </c>
      <c r="E20" s="299">
        <v>0.33</v>
      </c>
      <c r="F20" s="295">
        <v>0.2</v>
      </c>
      <c r="G20" s="294">
        <f ca="1">+IF(ISERROR(HLOOKUP($B20,INDIRECT("'Monthly Resource Report'!"&amp;'Coleman Validation'!G$665666&amp;":"&amp;'Coleman Validation'!G$665667),'Coleman Validation'!G$665668,FALSE)),0,HLOOKUP($B20,INDIRECT("'Monthly Resource Report'!"&amp;'Coleman Validation'!G$665666&amp;":"&amp;'Coleman Validation'!G$665667),'Coleman Validation'!G$665668,FALSE))</f>
        <v>0</v>
      </c>
      <c r="H20" s="297">
        <f ca="1">+IF(ISERROR(HLOOKUP($B20,INDIRECT("'Monthly Resource Report'!"&amp;'Coleman Validation'!H$665666&amp;":"&amp;'Coleman Validation'!H$665667),'Coleman Validation'!H$665668,FALSE)),0,HLOOKUP($B20,INDIRECT("'Monthly Resource Report'!"&amp;'Coleman Validation'!H$665666&amp;":"&amp;'Coleman Validation'!H$665667),'Coleman Validation'!H$665668,FALSE))</f>
        <v>0</v>
      </c>
      <c r="I20" s="317">
        <f ca="1">+IF(ISERROR(HLOOKUP($B20,INDIRECT("'Monthly Resource Report'!"&amp;'Coleman Validation'!I$665666&amp;":"&amp;'Coleman Validation'!I$665667),'Coleman Validation'!I$665668,FALSE)),0,HLOOKUP($B20,INDIRECT("'Monthly Resource Report'!"&amp;'Coleman Validation'!I$665666&amp;":"&amp;'Coleman Validation'!I$665667),'Coleman Validation'!I$665668,FALSE))</f>
        <v>0</v>
      </c>
      <c r="J20" s="318">
        <f ca="1">+IF(ISERROR(HLOOKUP($B20,INDIRECT("'Monthly Resource Report'!"&amp;'Coleman Validation'!J$665666&amp;":"&amp;'Coleman Validation'!J$665667),'Coleman Validation'!J$665668,FALSE)),0,HLOOKUP($B20,INDIRECT("'Monthly Resource Report'!"&amp;'Coleman Validation'!J$665666&amp;":"&amp;'Coleman Validation'!J$665667),'Coleman Validation'!J$665668,FALSE))</f>
        <v>0</v>
      </c>
      <c r="L20" s="301">
        <v>41791</v>
      </c>
      <c r="M20" s="294">
        <v>146</v>
      </c>
      <c r="N20" s="297">
        <v>1.4339999999999999</v>
      </c>
      <c r="O20" s="299">
        <v>0.33</v>
      </c>
      <c r="P20" s="295">
        <v>0.2</v>
      </c>
      <c r="Q20" s="294">
        <f ca="1">+IF(ISERROR(HLOOKUP($B20,INDIRECT("'Monthly Resource Report'!"&amp;'Coleman Validation'!Q$665666&amp;":"&amp;'Coleman Validation'!Q$665667),'Coleman Validation'!Q$665668,FALSE)),0,HLOOKUP($B20,INDIRECT("'Monthly Resource Report'!"&amp;'Coleman Validation'!Q$665666&amp;":"&amp;'Coleman Validation'!Q$665667),'Coleman Validation'!Q$665668,FALSE))</f>
        <v>0</v>
      </c>
      <c r="R20" s="297">
        <f ca="1">+IF(ISERROR(HLOOKUP($B20,INDIRECT("'Monthly Resource Report'!"&amp;'Coleman Validation'!R$665666&amp;":"&amp;'Coleman Validation'!R$665667),'Coleman Validation'!R$665668,FALSE)),0,HLOOKUP($B20,INDIRECT("'Monthly Resource Report'!"&amp;'Coleman Validation'!R$665666&amp;":"&amp;'Coleman Validation'!R$665667),'Coleman Validation'!R$665668,FALSE))</f>
        <v>0</v>
      </c>
      <c r="S20" s="317">
        <f ca="1">+IF(ISERROR(HLOOKUP($B20,INDIRECT("'Monthly Resource Report'!"&amp;'Coleman Validation'!S$665666&amp;":"&amp;'Coleman Validation'!S$665667),'Coleman Validation'!S$665668,FALSE)),0,HLOOKUP($B20,INDIRECT("'Monthly Resource Report'!"&amp;'Coleman Validation'!S$665666&amp;":"&amp;'Coleman Validation'!S$665667),'Coleman Validation'!S$665668,FALSE))</f>
        <v>0</v>
      </c>
      <c r="T20" s="318">
        <f ca="1">+IF(ISERROR(HLOOKUP($B20,INDIRECT("'Monthly Resource Report'!"&amp;'Coleman Validation'!T$665666&amp;":"&amp;'Coleman Validation'!T$665667),'Coleman Validation'!T$665668,FALSE)),0,HLOOKUP($B20,INDIRECT("'Monthly Resource Report'!"&amp;'Coleman Validation'!T$665666&amp;":"&amp;'Coleman Validation'!T$665667),'Coleman Validation'!T$665668,FALSE))</f>
        <v>0</v>
      </c>
      <c r="V20" s="301">
        <v>41791</v>
      </c>
      <c r="W20" s="294">
        <v>151</v>
      </c>
      <c r="X20" s="297">
        <v>1.4339999999999999</v>
      </c>
      <c r="Y20" s="299">
        <v>0.33</v>
      </c>
      <c r="Z20" s="295">
        <v>0.2</v>
      </c>
      <c r="AA20" s="294">
        <f ca="1">+IF(ISERROR(HLOOKUP($B20,INDIRECT("'Monthly Resource Report'!"&amp;'Coleman Validation'!AA$665666&amp;":"&amp;'Coleman Validation'!AA$665667),'Coleman Validation'!AA$665668,FALSE)),0,HLOOKUP($B20,INDIRECT("'Monthly Resource Report'!"&amp;'Coleman Validation'!AA$665666&amp;":"&amp;'Coleman Validation'!AA$665667),'Coleman Validation'!AA$665668,FALSE))</f>
        <v>0</v>
      </c>
      <c r="AB20" s="297">
        <f ca="1">+IF(ISERROR(HLOOKUP($B20,INDIRECT("'Monthly Resource Report'!"&amp;'Coleman Validation'!AB$665666&amp;":"&amp;'Coleman Validation'!AB$665667),'Coleman Validation'!AB$665668,FALSE)),0,HLOOKUP($B20,INDIRECT("'Monthly Resource Report'!"&amp;'Coleman Validation'!AB$665666&amp;":"&amp;'Coleman Validation'!AB$665667),'Coleman Validation'!AB$665668,FALSE))</f>
        <v>0</v>
      </c>
      <c r="AC20" s="317">
        <f ca="1">+IF(ISERROR(HLOOKUP($B20,INDIRECT("'Monthly Resource Report'!"&amp;'Coleman Validation'!AC$665666&amp;":"&amp;'Coleman Validation'!AC$665667),'Coleman Validation'!AC$665668,FALSE)),0,HLOOKUP($B20,INDIRECT("'Monthly Resource Report'!"&amp;'Coleman Validation'!AC$665666&amp;":"&amp;'Coleman Validation'!AC$665667),'Coleman Validation'!AC$665668,FALSE))</f>
        <v>0</v>
      </c>
      <c r="AD20" s="318">
        <f ca="1">+IF(ISERROR(HLOOKUP($B20,INDIRECT("'Monthly Resource Report'!"&amp;'Coleman Validation'!AD$665666&amp;":"&amp;'Coleman Validation'!AD$665667),'Coleman Validation'!AD$665668,FALSE)),0,HLOOKUP($B20,INDIRECT("'Monthly Resource Report'!"&amp;'Coleman Validation'!AD$665666&amp;":"&amp;'Coleman Validation'!AD$665667),'Coleman Validation'!AD$665668,FALSE))</f>
        <v>0</v>
      </c>
    </row>
    <row r="21" spans="2:30">
      <c r="B21" s="301">
        <v>41821</v>
      </c>
      <c r="C21" s="294">
        <v>146</v>
      </c>
      <c r="D21" s="297">
        <v>1.4339999999999999</v>
      </c>
      <c r="E21" s="299">
        <v>0.33</v>
      </c>
      <c r="F21" s="295">
        <v>0.2</v>
      </c>
      <c r="G21" s="294">
        <f ca="1">+IF(ISERROR(HLOOKUP($B21,INDIRECT("'Monthly Resource Report'!"&amp;'Coleman Validation'!G$665666&amp;":"&amp;'Coleman Validation'!G$665667),'Coleman Validation'!G$665668,FALSE)),0,HLOOKUP($B21,INDIRECT("'Monthly Resource Report'!"&amp;'Coleman Validation'!G$665666&amp;":"&amp;'Coleman Validation'!G$665667),'Coleman Validation'!G$665668,FALSE))</f>
        <v>0</v>
      </c>
      <c r="H21" s="297">
        <f ca="1">+IF(ISERROR(HLOOKUP($B21,INDIRECT("'Monthly Resource Report'!"&amp;'Coleman Validation'!H$665666&amp;":"&amp;'Coleman Validation'!H$665667),'Coleman Validation'!H$665668,FALSE)),0,HLOOKUP($B21,INDIRECT("'Monthly Resource Report'!"&amp;'Coleman Validation'!H$665666&amp;":"&amp;'Coleman Validation'!H$665667),'Coleman Validation'!H$665668,FALSE))</f>
        <v>0</v>
      </c>
      <c r="I21" s="317">
        <f ca="1">+IF(ISERROR(HLOOKUP($B21,INDIRECT("'Monthly Resource Report'!"&amp;'Coleman Validation'!I$665666&amp;":"&amp;'Coleman Validation'!I$665667),'Coleman Validation'!I$665668,FALSE)),0,HLOOKUP($B21,INDIRECT("'Monthly Resource Report'!"&amp;'Coleman Validation'!I$665666&amp;":"&amp;'Coleman Validation'!I$665667),'Coleman Validation'!I$665668,FALSE))</f>
        <v>0</v>
      </c>
      <c r="J21" s="318">
        <f ca="1">+IF(ISERROR(HLOOKUP($B21,INDIRECT("'Monthly Resource Report'!"&amp;'Coleman Validation'!J$665666&amp;":"&amp;'Coleman Validation'!J$665667),'Coleman Validation'!J$665668,FALSE)),0,HLOOKUP($B21,INDIRECT("'Monthly Resource Report'!"&amp;'Coleman Validation'!J$665666&amp;":"&amp;'Coleman Validation'!J$665667),'Coleman Validation'!J$665668,FALSE))</f>
        <v>0</v>
      </c>
      <c r="L21" s="301">
        <v>41821</v>
      </c>
      <c r="M21" s="294">
        <v>146</v>
      </c>
      <c r="N21" s="297">
        <v>1.4339999999999999</v>
      </c>
      <c r="O21" s="299">
        <v>0.33</v>
      </c>
      <c r="P21" s="295">
        <v>0.2</v>
      </c>
      <c r="Q21" s="294">
        <f ca="1">+IF(ISERROR(HLOOKUP($B21,INDIRECT("'Monthly Resource Report'!"&amp;'Coleman Validation'!Q$665666&amp;":"&amp;'Coleman Validation'!Q$665667),'Coleman Validation'!Q$665668,FALSE)),0,HLOOKUP($B21,INDIRECT("'Monthly Resource Report'!"&amp;'Coleman Validation'!Q$665666&amp;":"&amp;'Coleman Validation'!Q$665667),'Coleman Validation'!Q$665668,FALSE))</f>
        <v>0</v>
      </c>
      <c r="R21" s="297">
        <f ca="1">+IF(ISERROR(HLOOKUP($B21,INDIRECT("'Monthly Resource Report'!"&amp;'Coleman Validation'!R$665666&amp;":"&amp;'Coleman Validation'!R$665667),'Coleman Validation'!R$665668,FALSE)),0,HLOOKUP($B21,INDIRECT("'Monthly Resource Report'!"&amp;'Coleman Validation'!R$665666&amp;":"&amp;'Coleman Validation'!R$665667),'Coleman Validation'!R$665668,FALSE))</f>
        <v>0</v>
      </c>
      <c r="S21" s="317">
        <f ca="1">+IF(ISERROR(HLOOKUP($B21,INDIRECT("'Monthly Resource Report'!"&amp;'Coleman Validation'!S$665666&amp;":"&amp;'Coleman Validation'!S$665667),'Coleman Validation'!S$665668,FALSE)),0,HLOOKUP($B21,INDIRECT("'Monthly Resource Report'!"&amp;'Coleman Validation'!S$665666&amp;":"&amp;'Coleman Validation'!S$665667),'Coleman Validation'!S$665668,FALSE))</f>
        <v>0</v>
      </c>
      <c r="T21" s="318">
        <f ca="1">+IF(ISERROR(HLOOKUP($B21,INDIRECT("'Monthly Resource Report'!"&amp;'Coleman Validation'!T$665666&amp;":"&amp;'Coleman Validation'!T$665667),'Coleman Validation'!T$665668,FALSE)),0,HLOOKUP($B21,INDIRECT("'Monthly Resource Report'!"&amp;'Coleman Validation'!T$665666&amp;":"&amp;'Coleman Validation'!T$665667),'Coleman Validation'!T$665668,FALSE))</f>
        <v>0</v>
      </c>
      <c r="V21" s="301">
        <v>41821</v>
      </c>
      <c r="W21" s="294">
        <v>151</v>
      </c>
      <c r="X21" s="297">
        <v>1.4339999999999999</v>
      </c>
      <c r="Y21" s="299">
        <v>0.33</v>
      </c>
      <c r="Z21" s="295">
        <v>0.2</v>
      </c>
      <c r="AA21" s="294">
        <f ca="1">+IF(ISERROR(HLOOKUP($B21,INDIRECT("'Monthly Resource Report'!"&amp;'Coleman Validation'!AA$665666&amp;":"&amp;'Coleman Validation'!AA$665667),'Coleman Validation'!AA$665668,FALSE)),0,HLOOKUP($B21,INDIRECT("'Monthly Resource Report'!"&amp;'Coleman Validation'!AA$665666&amp;":"&amp;'Coleman Validation'!AA$665667),'Coleman Validation'!AA$665668,FALSE))</f>
        <v>0</v>
      </c>
      <c r="AB21" s="297">
        <f ca="1">+IF(ISERROR(HLOOKUP($B21,INDIRECT("'Monthly Resource Report'!"&amp;'Coleman Validation'!AB$665666&amp;":"&amp;'Coleman Validation'!AB$665667),'Coleman Validation'!AB$665668,FALSE)),0,HLOOKUP($B21,INDIRECT("'Monthly Resource Report'!"&amp;'Coleman Validation'!AB$665666&amp;":"&amp;'Coleman Validation'!AB$665667),'Coleman Validation'!AB$665668,FALSE))</f>
        <v>0</v>
      </c>
      <c r="AC21" s="317">
        <f ca="1">+IF(ISERROR(HLOOKUP($B21,INDIRECT("'Monthly Resource Report'!"&amp;'Coleman Validation'!AC$665666&amp;":"&amp;'Coleman Validation'!AC$665667),'Coleman Validation'!AC$665668,FALSE)),0,HLOOKUP($B21,INDIRECT("'Monthly Resource Report'!"&amp;'Coleman Validation'!AC$665666&amp;":"&amp;'Coleman Validation'!AC$665667),'Coleman Validation'!AC$665668,FALSE))</f>
        <v>0</v>
      </c>
      <c r="AD21" s="318">
        <f ca="1">+IF(ISERROR(HLOOKUP($B21,INDIRECT("'Monthly Resource Report'!"&amp;'Coleman Validation'!AD$665666&amp;":"&amp;'Coleman Validation'!AD$665667),'Coleman Validation'!AD$665668,FALSE)),0,HLOOKUP($B21,INDIRECT("'Monthly Resource Report'!"&amp;'Coleman Validation'!AD$665666&amp;":"&amp;'Coleman Validation'!AD$665667),'Coleman Validation'!AD$665668,FALSE))</f>
        <v>0</v>
      </c>
    </row>
    <row r="22" spans="2:30">
      <c r="B22" s="301">
        <v>41852</v>
      </c>
      <c r="C22" s="294">
        <v>146</v>
      </c>
      <c r="D22" s="297">
        <v>1.4339999999999999</v>
      </c>
      <c r="E22" s="299">
        <v>0.33</v>
      </c>
      <c r="F22" s="295">
        <v>0.2</v>
      </c>
      <c r="G22" s="294">
        <f ca="1">+IF(ISERROR(HLOOKUP($B22,INDIRECT("'Monthly Resource Report'!"&amp;'Coleman Validation'!G$665666&amp;":"&amp;'Coleman Validation'!G$665667),'Coleman Validation'!G$665668,FALSE)),0,HLOOKUP($B22,INDIRECT("'Monthly Resource Report'!"&amp;'Coleman Validation'!G$665666&amp;":"&amp;'Coleman Validation'!G$665667),'Coleman Validation'!G$665668,FALSE))</f>
        <v>0</v>
      </c>
      <c r="H22" s="297">
        <f ca="1">+IF(ISERROR(HLOOKUP($B22,INDIRECT("'Monthly Resource Report'!"&amp;'Coleman Validation'!H$665666&amp;":"&amp;'Coleman Validation'!H$665667),'Coleman Validation'!H$665668,FALSE)),0,HLOOKUP($B22,INDIRECT("'Monthly Resource Report'!"&amp;'Coleman Validation'!H$665666&amp;":"&amp;'Coleman Validation'!H$665667),'Coleman Validation'!H$665668,FALSE))</f>
        <v>0</v>
      </c>
      <c r="I22" s="317">
        <f ca="1">+IF(ISERROR(HLOOKUP($B22,INDIRECT("'Monthly Resource Report'!"&amp;'Coleman Validation'!I$665666&amp;":"&amp;'Coleman Validation'!I$665667),'Coleman Validation'!I$665668,FALSE)),0,HLOOKUP($B22,INDIRECT("'Monthly Resource Report'!"&amp;'Coleman Validation'!I$665666&amp;":"&amp;'Coleman Validation'!I$665667),'Coleman Validation'!I$665668,FALSE))</f>
        <v>0</v>
      </c>
      <c r="J22" s="318">
        <f ca="1">+IF(ISERROR(HLOOKUP($B22,INDIRECT("'Monthly Resource Report'!"&amp;'Coleman Validation'!J$665666&amp;":"&amp;'Coleman Validation'!J$665667),'Coleman Validation'!J$665668,FALSE)),0,HLOOKUP($B22,INDIRECT("'Monthly Resource Report'!"&amp;'Coleman Validation'!J$665666&amp;":"&amp;'Coleman Validation'!J$665667),'Coleman Validation'!J$665668,FALSE))</f>
        <v>0</v>
      </c>
      <c r="L22" s="301">
        <v>41852</v>
      </c>
      <c r="M22" s="294">
        <v>146</v>
      </c>
      <c r="N22" s="297">
        <v>1.4339999999999999</v>
      </c>
      <c r="O22" s="299">
        <v>0.33</v>
      </c>
      <c r="P22" s="295">
        <v>0.2</v>
      </c>
      <c r="Q22" s="294">
        <f ca="1">+IF(ISERROR(HLOOKUP($B22,INDIRECT("'Monthly Resource Report'!"&amp;'Coleman Validation'!Q$665666&amp;":"&amp;'Coleman Validation'!Q$665667),'Coleman Validation'!Q$665668,FALSE)),0,HLOOKUP($B22,INDIRECT("'Monthly Resource Report'!"&amp;'Coleman Validation'!Q$665666&amp;":"&amp;'Coleman Validation'!Q$665667),'Coleman Validation'!Q$665668,FALSE))</f>
        <v>0</v>
      </c>
      <c r="R22" s="297">
        <f ca="1">+IF(ISERROR(HLOOKUP($B22,INDIRECT("'Monthly Resource Report'!"&amp;'Coleman Validation'!R$665666&amp;":"&amp;'Coleman Validation'!R$665667),'Coleman Validation'!R$665668,FALSE)),0,HLOOKUP($B22,INDIRECT("'Monthly Resource Report'!"&amp;'Coleman Validation'!R$665666&amp;":"&amp;'Coleman Validation'!R$665667),'Coleman Validation'!R$665668,FALSE))</f>
        <v>0</v>
      </c>
      <c r="S22" s="317">
        <f ca="1">+IF(ISERROR(HLOOKUP($B22,INDIRECT("'Monthly Resource Report'!"&amp;'Coleman Validation'!S$665666&amp;":"&amp;'Coleman Validation'!S$665667),'Coleman Validation'!S$665668,FALSE)),0,HLOOKUP($B22,INDIRECT("'Monthly Resource Report'!"&amp;'Coleman Validation'!S$665666&amp;":"&amp;'Coleman Validation'!S$665667),'Coleman Validation'!S$665668,FALSE))</f>
        <v>0</v>
      </c>
      <c r="T22" s="318">
        <f ca="1">+IF(ISERROR(HLOOKUP($B22,INDIRECT("'Monthly Resource Report'!"&amp;'Coleman Validation'!T$665666&amp;":"&amp;'Coleman Validation'!T$665667),'Coleman Validation'!T$665668,FALSE)),0,HLOOKUP($B22,INDIRECT("'Monthly Resource Report'!"&amp;'Coleman Validation'!T$665666&amp;":"&amp;'Coleman Validation'!T$665667),'Coleman Validation'!T$665668,FALSE))</f>
        <v>0</v>
      </c>
      <c r="V22" s="301">
        <v>41852</v>
      </c>
      <c r="W22" s="294">
        <v>151</v>
      </c>
      <c r="X22" s="297">
        <v>1.4339999999999999</v>
      </c>
      <c r="Y22" s="299">
        <v>0.33</v>
      </c>
      <c r="Z22" s="295">
        <v>0.2</v>
      </c>
      <c r="AA22" s="294">
        <f ca="1">+IF(ISERROR(HLOOKUP($B22,INDIRECT("'Monthly Resource Report'!"&amp;'Coleman Validation'!AA$665666&amp;":"&amp;'Coleman Validation'!AA$665667),'Coleman Validation'!AA$665668,FALSE)),0,HLOOKUP($B22,INDIRECT("'Monthly Resource Report'!"&amp;'Coleman Validation'!AA$665666&amp;":"&amp;'Coleman Validation'!AA$665667),'Coleman Validation'!AA$665668,FALSE))</f>
        <v>0</v>
      </c>
      <c r="AB22" s="297">
        <f ca="1">+IF(ISERROR(HLOOKUP($B22,INDIRECT("'Monthly Resource Report'!"&amp;'Coleman Validation'!AB$665666&amp;":"&amp;'Coleman Validation'!AB$665667),'Coleman Validation'!AB$665668,FALSE)),0,HLOOKUP($B22,INDIRECT("'Monthly Resource Report'!"&amp;'Coleman Validation'!AB$665666&amp;":"&amp;'Coleman Validation'!AB$665667),'Coleman Validation'!AB$665668,FALSE))</f>
        <v>0</v>
      </c>
      <c r="AC22" s="317">
        <f ca="1">+IF(ISERROR(HLOOKUP($B22,INDIRECT("'Monthly Resource Report'!"&amp;'Coleman Validation'!AC$665666&amp;":"&amp;'Coleman Validation'!AC$665667),'Coleman Validation'!AC$665668,FALSE)),0,HLOOKUP($B22,INDIRECT("'Monthly Resource Report'!"&amp;'Coleman Validation'!AC$665666&amp;":"&amp;'Coleman Validation'!AC$665667),'Coleman Validation'!AC$665668,FALSE))</f>
        <v>0</v>
      </c>
      <c r="AD22" s="318">
        <f ca="1">+IF(ISERROR(HLOOKUP($B22,INDIRECT("'Monthly Resource Report'!"&amp;'Coleman Validation'!AD$665666&amp;":"&amp;'Coleman Validation'!AD$665667),'Coleman Validation'!AD$665668,FALSE)),0,HLOOKUP($B22,INDIRECT("'Monthly Resource Report'!"&amp;'Coleman Validation'!AD$665666&amp;":"&amp;'Coleman Validation'!AD$665667),'Coleman Validation'!AD$665668,FALSE))</f>
        <v>0</v>
      </c>
    </row>
    <row r="23" spans="2:30">
      <c r="B23" s="301">
        <v>41883</v>
      </c>
      <c r="C23" s="294">
        <v>146</v>
      </c>
      <c r="D23" s="297">
        <v>1.4339999999999999</v>
      </c>
      <c r="E23" s="299">
        <v>0.33</v>
      </c>
      <c r="F23" s="295">
        <v>0.2</v>
      </c>
      <c r="G23" s="294">
        <f ca="1">+IF(ISERROR(HLOOKUP($B23,INDIRECT("'Monthly Resource Report'!"&amp;'Coleman Validation'!G$665666&amp;":"&amp;'Coleman Validation'!G$665667),'Coleman Validation'!G$665668,FALSE)),0,HLOOKUP($B23,INDIRECT("'Monthly Resource Report'!"&amp;'Coleman Validation'!G$665666&amp;":"&amp;'Coleman Validation'!G$665667),'Coleman Validation'!G$665668,FALSE))</f>
        <v>0</v>
      </c>
      <c r="H23" s="297">
        <f ca="1">+IF(ISERROR(HLOOKUP($B23,INDIRECT("'Monthly Resource Report'!"&amp;'Coleman Validation'!H$665666&amp;":"&amp;'Coleman Validation'!H$665667),'Coleman Validation'!H$665668,FALSE)),0,HLOOKUP($B23,INDIRECT("'Monthly Resource Report'!"&amp;'Coleman Validation'!H$665666&amp;":"&amp;'Coleman Validation'!H$665667),'Coleman Validation'!H$665668,FALSE))</f>
        <v>0</v>
      </c>
      <c r="I23" s="317">
        <f ca="1">+IF(ISERROR(HLOOKUP($B23,INDIRECT("'Monthly Resource Report'!"&amp;'Coleman Validation'!I$665666&amp;":"&amp;'Coleman Validation'!I$665667),'Coleman Validation'!I$665668,FALSE)),0,HLOOKUP($B23,INDIRECT("'Monthly Resource Report'!"&amp;'Coleman Validation'!I$665666&amp;":"&amp;'Coleman Validation'!I$665667),'Coleman Validation'!I$665668,FALSE))</f>
        <v>0</v>
      </c>
      <c r="J23" s="318">
        <f ca="1">+IF(ISERROR(HLOOKUP($B23,INDIRECT("'Monthly Resource Report'!"&amp;'Coleman Validation'!J$665666&amp;":"&amp;'Coleman Validation'!J$665667),'Coleman Validation'!J$665668,FALSE)),0,HLOOKUP($B23,INDIRECT("'Monthly Resource Report'!"&amp;'Coleman Validation'!J$665666&amp;":"&amp;'Coleman Validation'!J$665667),'Coleman Validation'!J$665668,FALSE))</f>
        <v>0</v>
      </c>
      <c r="L23" s="301">
        <v>41883</v>
      </c>
      <c r="M23" s="294">
        <v>146</v>
      </c>
      <c r="N23" s="297">
        <v>1.4339999999999999</v>
      </c>
      <c r="O23" s="299">
        <v>0.33</v>
      </c>
      <c r="P23" s="295">
        <v>0.2</v>
      </c>
      <c r="Q23" s="294">
        <f ca="1">+IF(ISERROR(HLOOKUP($B23,INDIRECT("'Monthly Resource Report'!"&amp;'Coleman Validation'!Q$665666&amp;":"&amp;'Coleman Validation'!Q$665667),'Coleman Validation'!Q$665668,FALSE)),0,HLOOKUP($B23,INDIRECT("'Monthly Resource Report'!"&amp;'Coleman Validation'!Q$665666&amp;":"&amp;'Coleman Validation'!Q$665667),'Coleman Validation'!Q$665668,FALSE))</f>
        <v>0</v>
      </c>
      <c r="R23" s="297">
        <f ca="1">+IF(ISERROR(HLOOKUP($B23,INDIRECT("'Monthly Resource Report'!"&amp;'Coleman Validation'!R$665666&amp;":"&amp;'Coleman Validation'!R$665667),'Coleman Validation'!R$665668,FALSE)),0,HLOOKUP($B23,INDIRECT("'Monthly Resource Report'!"&amp;'Coleman Validation'!R$665666&amp;":"&amp;'Coleman Validation'!R$665667),'Coleman Validation'!R$665668,FALSE))</f>
        <v>0</v>
      </c>
      <c r="S23" s="317">
        <f ca="1">+IF(ISERROR(HLOOKUP($B23,INDIRECT("'Monthly Resource Report'!"&amp;'Coleman Validation'!S$665666&amp;":"&amp;'Coleman Validation'!S$665667),'Coleman Validation'!S$665668,FALSE)),0,HLOOKUP($B23,INDIRECT("'Monthly Resource Report'!"&amp;'Coleman Validation'!S$665666&amp;":"&amp;'Coleman Validation'!S$665667),'Coleman Validation'!S$665668,FALSE))</f>
        <v>0</v>
      </c>
      <c r="T23" s="318">
        <f ca="1">+IF(ISERROR(HLOOKUP($B23,INDIRECT("'Monthly Resource Report'!"&amp;'Coleman Validation'!T$665666&amp;":"&amp;'Coleman Validation'!T$665667),'Coleman Validation'!T$665668,FALSE)),0,HLOOKUP($B23,INDIRECT("'Monthly Resource Report'!"&amp;'Coleman Validation'!T$665666&amp;":"&amp;'Coleman Validation'!T$665667),'Coleman Validation'!T$665668,FALSE))</f>
        <v>0</v>
      </c>
      <c r="V23" s="301">
        <v>41883</v>
      </c>
      <c r="W23" s="294">
        <v>151</v>
      </c>
      <c r="X23" s="297">
        <v>1.4339999999999999</v>
      </c>
      <c r="Y23" s="299">
        <v>0.33</v>
      </c>
      <c r="Z23" s="295">
        <v>0.2</v>
      </c>
      <c r="AA23" s="294">
        <f ca="1">+IF(ISERROR(HLOOKUP($B23,INDIRECT("'Monthly Resource Report'!"&amp;'Coleman Validation'!AA$665666&amp;":"&amp;'Coleman Validation'!AA$665667),'Coleman Validation'!AA$665668,FALSE)),0,HLOOKUP($B23,INDIRECT("'Monthly Resource Report'!"&amp;'Coleman Validation'!AA$665666&amp;":"&amp;'Coleman Validation'!AA$665667),'Coleman Validation'!AA$665668,FALSE))</f>
        <v>0</v>
      </c>
      <c r="AB23" s="297">
        <f ca="1">+IF(ISERROR(HLOOKUP($B23,INDIRECT("'Monthly Resource Report'!"&amp;'Coleman Validation'!AB$665666&amp;":"&amp;'Coleman Validation'!AB$665667),'Coleman Validation'!AB$665668,FALSE)),0,HLOOKUP($B23,INDIRECT("'Monthly Resource Report'!"&amp;'Coleman Validation'!AB$665666&amp;":"&amp;'Coleman Validation'!AB$665667),'Coleman Validation'!AB$665668,FALSE))</f>
        <v>0</v>
      </c>
      <c r="AC23" s="317">
        <f ca="1">+IF(ISERROR(HLOOKUP($B23,INDIRECT("'Monthly Resource Report'!"&amp;'Coleman Validation'!AC$665666&amp;":"&amp;'Coleman Validation'!AC$665667),'Coleman Validation'!AC$665668,FALSE)),0,HLOOKUP($B23,INDIRECT("'Monthly Resource Report'!"&amp;'Coleman Validation'!AC$665666&amp;":"&amp;'Coleman Validation'!AC$665667),'Coleman Validation'!AC$665668,FALSE))</f>
        <v>0</v>
      </c>
      <c r="AD23" s="318">
        <f ca="1">+IF(ISERROR(HLOOKUP($B23,INDIRECT("'Monthly Resource Report'!"&amp;'Coleman Validation'!AD$665666&amp;":"&amp;'Coleman Validation'!AD$665667),'Coleman Validation'!AD$665668,FALSE)),0,HLOOKUP($B23,INDIRECT("'Monthly Resource Report'!"&amp;'Coleman Validation'!AD$665666&amp;":"&amp;'Coleman Validation'!AD$665667),'Coleman Validation'!AD$665668,FALSE))</f>
        <v>0</v>
      </c>
    </row>
    <row r="24" spans="2:30">
      <c r="B24" s="301">
        <v>41913</v>
      </c>
      <c r="C24" s="294">
        <v>146</v>
      </c>
      <c r="D24" s="297">
        <v>1.4339999999999999</v>
      </c>
      <c r="E24" s="299">
        <v>0.33</v>
      </c>
      <c r="F24" s="295">
        <v>0.2</v>
      </c>
      <c r="G24" s="294">
        <f ca="1">+IF(ISERROR(HLOOKUP($B24,INDIRECT("'Monthly Resource Report'!"&amp;'Coleman Validation'!G$665666&amp;":"&amp;'Coleman Validation'!G$665667),'Coleman Validation'!G$665668,FALSE)),0,HLOOKUP($B24,INDIRECT("'Monthly Resource Report'!"&amp;'Coleman Validation'!G$665666&amp;":"&amp;'Coleman Validation'!G$665667),'Coleman Validation'!G$665668,FALSE))</f>
        <v>0</v>
      </c>
      <c r="H24" s="297">
        <f ca="1">+IF(ISERROR(HLOOKUP($B24,INDIRECT("'Monthly Resource Report'!"&amp;'Coleman Validation'!H$665666&amp;":"&amp;'Coleman Validation'!H$665667),'Coleman Validation'!H$665668,FALSE)),0,HLOOKUP($B24,INDIRECT("'Monthly Resource Report'!"&amp;'Coleman Validation'!H$665666&amp;":"&amp;'Coleman Validation'!H$665667),'Coleman Validation'!H$665668,FALSE))</f>
        <v>0</v>
      </c>
      <c r="I24" s="317">
        <f ca="1">+IF(ISERROR(HLOOKUP($B24,INDIRECT("'Monthly Resource Report'!"&amp;'Coleman Validation'!I$665666&amp;":"&amp;'Coleman Validation'!I$665667),'Coleman Validation'!I$665668,FALSE)),0,HLOOKUP($B24,INDIRECT("'Monthly Resource Report'!"&amp;'Coleman Validation'!I$665666&amp;":"&amp;'Coleman Validation'!I$665667),'Coleman Validation'!I$665668,FALSE))</f>
        <v>0</v>
      </c>
      <c r="J24" s="318">
        <f ca="1">+IF(ISERROR(HLOOKUP($B24,INDIRECT("'Monthly Resource Report'!"&amp;'Coleman Validation'!J$665666&amp;":"&amp;'Coleman Validation'!J$665667),'Coleman Validation'!J$665668,FALSE)),0,HLOOKUP($B24,INDIRECT("'Monthly Resource Report'!"&amp;'Coleman Validation'!J$665666&amp;":"&amp;'Coleman Validation'!J$665667),'Coleman Validation'!J$665668,FALSE))</f>
        <v>0</v>
      </c>
      <c r="L24" s="301">
        <v>41913</v>
      </c>
      <c r="M24" s="294">
        <v>146</v>
      </c>
      <c r="N24" s="297">
        <v>1.4339999999999999</v>
      </c>
      <c r="O24" s="299">
        <v>0.33</v>
      </c>
      <c r="P24" s="295">
        <v>0.2</v>
      </c>
      <c r="Q24" s="294">
        <f ca="1">+IF(ISERROR(HLOOKUP($B24,INDIRECT("'Monthly Resource Report'!"&amp;'Coleman Validation'!Q$665666&amp;":"&amp;'Coleman Validation'!Q$665667),'Coleman Validation'!Q$665668,FALSE)),0,HLOOKUP($B24,INDIRECT("'Monthly Resource Report'!"&amp;'Coleman Validation'!Q$665666&amp;":"&amp;'Coleman Validation'!Q$665667),'Coleman Validation'!Q$665668,FALSE))</f>
        <v>0</v>
      </c>
      <c r="R24" s="297">
        <f ca="1">+IF(ISERROR(HLOOKUP($B24,INDIRECT("'Monthly Resource Report'!"&amp;'Coleman Validation'!R$665666&amp;":"&amp;'Coleman Validation'!R$665667),'Coleman Validation'!R$665668,FALSE)),0,HLOOKUP($B24,INDIRECT("'Monthly Resource Report'!"&amp;'Coleman Validation'!R$665666&amp;":"&amp;'Coleman Validation'!R$665667),'Coleman Validation'!R$665668,FALSE))</f>
        <v>0</v>
      </c>
      <c r="S24" s="317">
        <f ca="1">+IF(ISERROR(HLOOKUP($B24,INDIRECT("'Monthly Resource Report'!"&amp;'Coleman Validation'!S$665666&amp;":"&amp;'Coleman Validation'!S$665667),'Coleman Validation'!S$665668,FALSE)),0,HLOOKUP($B24,INDIRECT("'Monthly Resource Report'!"&amp;'Coleman Validation'!S$665666&amp;":"&amp;'Coleman Validation'!S$665667),'Coleman Validation'!S$665668,FALSE))</f>
        <v>0</v>
      </c>
      <c r="T24" s="318">
        <f ca="1">+IF(ISERROR(HLOOKUP($B24,INDIRECT("'Monthly Resource Report'!"&amp;'Coleman Validation'!T$665666&amp;":"&amp;'Coleman Validation'!T$665667),'Coleman Validation'!T$665668,FALSE)),0,HLOOKUP($B24,INDIRECT("'Monthly Resource Report'!"&amp;'Coleman Validation'!T$665666&amp;":"&amp;'Coleman Validation'!T$665667),'Coleman Validation'!T$665668,FALSE))</f>
        <v>0</v>
      </c>
      <c r="V24" s="301">
        <v>41913</v>
      </c>
      <c r="W24" s="294">
        <v>151</v>
      </c>
      <c r="X24" s="297">
        <v>1.4339999999999999</v>
      </c>
      <c r="Y24" s="299">
        <v>0.33</v>
      </c>
      <c r="Z24" s="295">
        <v>0.2</v>
      </c>
      <c r="AA24" s="294">
        <f ca="1">+IF(ISERROR(HLOOKUP($B24,INDIRECT("'Monthly Resource Report'!"&amp;'Coleman Validation'!AA$665666&amp;":"&amp;'Coleman Validation'!AA$665667),'Coleman Validation'!AA$665668,FALSE)),0,HLOOKUP($B24,INDIRECT("'Monthly Resource Report'!"&amp;'Coleman Validation'!AA$665666&amp;":"&amp;'Coleman Validation'!AA$665667),'Coleman Validation'!AA$665668,FALSE))</f>
        <v>0</v>
      </c>
      <c r="AB24" s="297">
        <f ca="1">+IF(ISERROR(HLOOKUP($B24,INDIRECT("'Monthly Resource Report'!"&amp;'Coleman Validation'!AB$665666&amp;":"&amp;'Coleman Validation'!AB$665667),'Coleman Validation'!AB$665668,FALSE)),0,HLOOKUP($B24,INDIRECT("'Monthly Resource Report'!"&amp;'Coleman Validation'!AB$665666&amp;":"&amp;'Coleman Validation'!AB$665667),'Coleman Validation'!AB$665668,FALSE))</f>
        <v>0</v>
      </c>
      <c r="AC24" s="317">
        <f ca="1">+IF(ISERROR(HLOOKUP($B24,INDIRECT("'Monthly Resource Report'!"&amp;'Coleman Validation'!AC$665666&amp;":"&amp;'Coleman Validation'!AC$665667),'Coleman Validation'!AC$665668,FALSE)),0,HLOOKUP($B24,INDIRECT("'Monthly Resource Report'!"&amp;'Coleman Validation'!AC$665666&amp;":"&amp;'Coleman Validation'!AC$665667),'Coleman Validation'!AC$665668,FALSE))</f>
        <v>0</v>
      </c>
      <c r="AD24" s="318">
        <f ca="1">+IF(ISERROR(HLOOKUP($B24,INDIRECT("'Monthly Resource Report'!"&amp;'Coleman Validation'!AD$665666&amp;":"&amp;'Coleman Validation'!AD$665667),'Coleman Validation'!AD$665668,FALSE)),0,HLOOKUP($B24,INDIRECT("'Monthly Resource Report'!"&amp;'Coleman Validation'!AD$665666&amp;":"&amp;'Coleman Validation'!AD$665667),'Coleman Validation'!AD$665668,FALSE))</f>
        <v>0</v>
      </c>
    </row>
    <row r="25" spans="2:30">
      <c r="B25" s="301">
        <v>41944</v>
      </c>
      <c r="C25" s="294">
        <v>146</v>
      </c>
      <c r="D25" s="297">
        <v>1.4339999999999999</v>
      </c>
      <c r="E25" s="299">
        <v>0.33</v>
      </c>
      <c r="F25" s="295">
        <v>0.2</v>
      </c>
      <c r="G25" s="294">
        <f ca="1">+IF(ISERROR(HLOOKUP($B25,INDIRECT("'Monthly Resource Report'!"&amp;'Coleman Validation'!G$665666&amp;":"&amp;'Coleman Validation'!G$665667),'Coleman Validation'!G$665668,FALSE)),0,HLOOKUP($B25,INDIRECT("'Monthly Resource Report'!"&amp;'Coleman Validation'!G$665666&amp;":"&amp;'Coleman Validation'!G$665667),'Coleman Validation'!G$665668,FALSE))</f>
        <v>0</v>
      </c>
      <c r="H25" s="297">
        <f ca="1">+IF(ISERROR(HLOOKUP($B25,INDIRECT("'Monthly Resource Report'!"&amp;'Coleman Validation'!H$665666&amp;":"&amp;'Coleman Validation'!H$665667),'Coleman Validation'!H$665668,FALSE)),0,HLOOKUP($B25,INDIRECT("'Monthly Resource Report'!"&amp;'Coleman Validation'!H$665666&amp;":"&amp;'Coleman Validation'!H$665667),'Coleman Validation'!H$665668,FALSE))</f>
        <v>0</v>
      </c>
      <c r="I25" s="317">
        <f ca="1">+IF(ISERROR(HLOOKUP($B25,INDIRECT("'Monthly Resource Report'!"&amp;'Coleman Validation'!I$665666&amp;":"&amp;'Coleman Validation'!I$665667),'Coleman Validation'!I$665668,FALSE)),0,HLOOKUP($B25,INDIRECT("'Monthly Resource Report'!"&amp;'Coleman Validation'!I$665666&amp;":"&amp;'Coleman Validation'!I$665667),'Coleman Validation'!I$665668,FALSE))</f>
        <v>0</v>
      </c>
      <c r="J25" s="318">
        <f ca="1">+IF(ISERROR(HLOOKUP($B25,INDIRECT("'Monthly Resource Report'!"&amp;'Coleman Validation'!J$665666&amp;":"&amp;'Coleman Validation'!J$665667),'Coleman Validation'!J$665668,FALSE)),0,HLOOKUP($B25,INDIRECT("'Monthly Resource Report'!"&amp;'Coleman Validation'!J$665666&amp;":"&amp;'Coleman Validation'!J$665667),'Coleman Validation'!J$665668,FALSE))</f>
        <v>0</v>
      </c>
      <c r="L25" s="301">
        <v>41944</v>
      </c>
      <c r="M25" s="294">
        <v>146</v>
      </c>
      <c r="N25" s="297">
        <v>1.4339999999999999</v>
      </c>
      <c r="O25" s="299">
        <v>0.33</v>
      </c>
      <c r="P25" s="295">
        <v>0.2</v>
      </c>
      <c r="Q25" s="294">
        <f ca="1">+IF(ISERROR(HLOOKUP($B25,INDIRECT("'Monthly Resource Report'!"&amp;'Coleman Validation'!Q$665666&amp;":"&amp;'Coleman Validation'!Q$665667),'Coleman Validation'!Q$665668,FALSE)),0,HLOOKUP($B25,INDIRECT("'Monthly Resource Report'!"&amp;'Coleman Validation'!Q$665666&amp;":"&amp;'Coleman Validation'!Q$665667),'Coleman Validation'!Q$665668,FALSE))</f>
        <v>0</v>
      </c>
      <c r="R25" s="297">
        <f ca="1">+IF(ISERROR(HLOOKUP($B25,INDIRECT("'Monthly Resource Report'!"&amp;'Coleman Validation'!R$665666&amp;":"&amp;'Coleman Validation'!R$665667),'Coleman Validation'!R$665668,FALSE)),0,HLOOKUP($B25,INDIRECT("'Monthly Resource Report'!"&amp;'Coleman Validation'!R$665666&amp;":"&amp;'Coleman Validation'!R$665667),'Coleman Validation'!R$665668,FALSE))</f>
        <v>0</v>
      </c>
      <c r="S25" s="317">
        <f ca="1">+IF(ISERROR(HLOOKUP($B25,INDIRECT("'Monthly Resource Report'!"&amp;'Coleman Validation'!S$665666&amp;":"&amp;'Coleman Validation'!S$665667),'Coleman Validation'!S$665668,FALSE)),0,HLOOKUP($B25,INDIRECT("'Monthly Resource Report'!"&amp;'Coleman Validation'!S$665666&amp;":"&amp;'Coleman Validation'!S$665667),'Coleman Validation'!S$665668,FALSE))</f>
        <v>0</v>
      </c>
      <c r="T25" s="318">
        <f ca="1">+IF(ISERROR(HLOOKUP($B25,INDIRECT("'Monthly Resource Report'!"&amp;'Coleman Validation'!T$665666&amp;":"&amp;'Coleman Validation'!T$665667),'Coleman Validation'!T$665668,FALSE)),0,HLOOKUP($B25,INDIRECT("'Monthly Resource Report'!"&amp;'Coleman Validation'!T$665666&amp;":"&amp;'Coleman Validation'!T$665667),'Coleman Validation'!T$665668,FALSE))</f>
        <v>0</v>
      </c>
      <c r="V25" s="301">
        <v>41944</v>
      </c>
      <c r="W25" s="294">
        <v>151</v>
      </c>
      <c r="X25" s="297">
        <v>1.4339999999999999</v>
      </c>
      <c r="Y25" s="299">
        <v>0.33</v>
      </c>
      <c r="Z25" s="295">
        <v>0.2</v>
      </c>
      <c r="AA25" s="294">
        <f ca="1">+IF(ISERROR(HLOOKUP($B25,INDIRECT("'Monthly Resource Report'!"&amp;'Coleman Validation'!AA$665666&amp;":"&amp;'Coleman Validation'!AA$665667),'Coleman Validation'!AA$665668,FALSE)),0,HLOOKUP($B25,INDIRECT("'Monthly Resource Report'!"&amp;'Coleman Validation'!AA$665666&amp;":"&amp;'Coleman Validation'!AA$665667),'Coleman Validation'!AA$665668,FALSE))</f>
        <v>0</v>
      </c>
      <c r="AB25" s="297">
        <f ca="1">+IF(ISERROR(HLOOKUP($B25,INDIRECT("'Monthly Resource Report'!"&amp;'Coleman Validation'!AB$665666&amp;":"&amp;'Coleman Validation'!AB$665667),'Coleman Validation'!AB$665668,FALSE)),0,HLOOKUP($B25,INDIRECT("'Monthly Resource Report'!"&amp;'Coleman Validation'!AB$665666&amp;":"&amp;'Coleman Validation'!AB$665667),'Coleman Validation'!AB$665668,FALSE))</f>
        <v>0</v>
      </c>
      <c r="AC25" s="317">
        <f ca="1">+IF(ISERROR(HLOOKUP($B25,INDIRECT("'Monthly Resource Report'!"&amp;'Coleman Validation'!AC$665666&amp;":"&amp;'Coleman Validation'!AC$665667),'Coleman Validation'!AC$665668,FALSE)),0,HLOOKUP($B25,INDIRECT("'Monthly Resource Report'!"&amp;'Coleman Validation'!AC$665666&amp;":"&amp;'Coleman Validation'!AC$665667),'Coleman Validation'!AC$665668,FALSE))</f>
        <v>0</v>
      </c>
      <c r="AD25" s="318">
        <f ca="1">+IF(ISERROR(HLOOKUP($B25,INDIRECT("'Monthly Resource Report'!"&amp;'Coleman Validation'!AD$665666&amp;":"&amp;'Coleman Validation'!AD$665667),'Coleman Validation'!AD$665668,FALSE)),0,HLOOKUP($B25,INDIRECT("'Monthly Resource Report'!"&amp;'Coleman Validation'!AD$665666&amp;":"&amp;'Coleman Validation'!AD$665667),'Coleman Validation'!AD$665668,FALSE))</f>
        <v>0</v>
      </c>
    </row>
    <row r="26" spans="2:30">
      <c r="B26" s="301">
        <v>41974</v>
      </c>
      <c r="C26" s="294">
        <v>146</v>
      </c>
      <c r="D26" s="297">
        <v>1.4339999999999999</v>
      </c>
      <c r="E26" s="299">
        <v>0.33</v>
      </c>
      <c r="F26" s="295">
        <v>0.2</v>
      </c>
      <c r="G26" s="294">
        <f ca="1">+IF(ISERROR(HLOOKUP($B26,INDIRECT("'Monthly Resource Report'!"&amp;'Coleman Validation'!G$665666&amp;":"&amp;'Coleman Validation'!G$665667),'Coleman Validation'!G$665668,FALSE)),0,HLOOKUP($B26,INDIRECT("'Monthly Resource Report'!"&amp;'Coleman Validation'!G$665666&amp;":"&amp;'Coleman Validation'!G$665667),'Coleman Validation'!G$665668,FALSE))</f>
        <v>0</v>
      </c>
      <c r="H26" s="297">
        <f ca="1">+IF(ISERROR(HLOOKUP($B26,INDIRECT("'Monthly Resource Report'!"&amp;'Coleman Validation'!H$665666&amp;":"&amp;'Coleman Validation'!H$665667),'Coleman Validation'!H$665668,FALSE)),0,HLOOKUP($B26,INDIRECT("'Monthly Resource Report'!"&amp;'Coleman Validation'!H$665666&amp;":"&amp;'Coleman Validation'!H$665667),'Coleman Validation'!H$665668,FALSE))</f>
        <v>0</v>
      </c>
      <c r="I26" s="317">
        <f ca="1">+IF(ISERROR(HLOOKUP($B26,INDIRECT("'Monthly Resource Report'!"&amp;'Coleman Validation'!I$665666&amp;":"&amp;'Coleman Validation'!I$665667),'Coleman Validation'!I$665668,FALSE)),0,HLOOKUP($B26,INDIRECT("'Monthly Resource Report'!"&amp;'Coleman Validation'!I$665666&amp;":"&amp;'Coleman Validation'!I$665667),'Coleman Validation'!I$665668,FALSE))</f>
        <v>0</v>
      </c>
      <c r="J26" s="318">
        <f ca="1">+IF(ISERROR(HLOOKUP($B26,INDIRECT("'Monthly Resource Report'!"&amp;'Coleman Validation'!J$665666&amp;":"&amp;'Coleman Validation'!J$665667),'Coleman Validation'!J$665668,FALSE)),0,HLOOKUP($B26,INDIRECT("'Monthly Resource Report'!"&amp;'Coleman Validation'!J$665666&amp;":"&amp;'Coleman Validation'!J$665667),'Coleman Validation'!J$665668,FALSE))</f>
        <v>0</v>
      </c>
      <c r="L26" s="301">
        <v>41974</v>
      </c>
      <c r="M26" s="294">
        <v>146</v>
      </c>
      <c r="N26" s="297">
        <v>1.4339999999999999</v>
      </c>
      <c r="O26" s="299">
        <v>0.33</v>
      </c>
      <c r="P26" s="295">
        <v>0.2</v>
      </c>
      <c r="Q26" s="294">
        <f ca="1">+IF(ISERROR(HLOOKUP($B26,INDIRECT("'Monthly Resource Report'!"&amp;'Coleman Validation'!Q$665666&amp;":"&amp;'Coleman Validation'!Q$665667),'Coleman Validation'!Q$665668,FALSE)),0,HLOOKUP($B26,INDIRECT("'Monthly Resource Report'!"&amp;'Coleman Validation'!Q$665666&amp;":"&amp;'Coleman Validation'!Q$665667),'Coleman Validation'!Q$665668,FALSE))</f>
        <v>0</v>
      </c>
      <c r="R26" s="297">
        <f ca="1">+IF(ISERROR(HLOOKUP($B26,INDIRECT("'Monthly Resource Report'!"&amp;'Coleman Validation'!R$665666&amp;":"&amp;'Coleman Validation'!R$665667),'Coleman Validation'!R$665668,FALSE)),0,HLOOKUP($B26,INDIRECT("'Monthly Resource Report'!"&amp;'Coleman Validation'!R$665666&amp;":"&amp;'Coleman Validation'!R$665667),'Coleman Validation'!R$665668,FALSE))</f>
        <v>0</v>
      </c>
      <c r="S26" s="317">
        <f ca="1">+IF(ISERROR(HLOOKUP($B26,INDIRECT("'Monthly Resource Report'!"&amp;'Coleman Validation'!S$665666&amp;":"&amp;'Coleman Validation'!S$665667),'Coleman Validation'!S$665668,FALSE)),0,HLOOKUP($B26,INDIRECT("'Monthly Resource Report'!"&amp;'Coleman Validation'!S$665666&amp;":"&amp;'Coleman Validation'!S$665667),'Coleman Validation'!S$665668,FALSE))</f>
        <v>0</v>
      </c>
      <c r="T26" s="318">
        <f ca="1">+IF(ISERROR(HLOOKUP($B26,INDIRECT("'Monthly Resource Report'!"&amp;'Coleman Validation'!T$665666&amp;":"&amp;'Coleman Validation'!T$665667),'Coleman Validation'!T$665668,FALSE)),0,HLOOKUP($B26,INDIRECT("'Monthly Resource Report'!"&amp;'Coleman Validation'!T$665666&amp;":"&amp;'Coleman Validation'!T$665667),'Coleman Validation'!T$665668,FALSE))</f>
        <v>0</v>
      </c>
      <c r="V26" s="301">
        <v>41974</v>
      </c>
      <c r="W26" s="294">
        <v>151</v>
      </c>
      <c r="X26" s="297">
        <v>1.4339999999999999</v>
      </c>
      <c r="Y26" s="299">
        <v>0.33</v>
      </c>
      <c r="Z26" s="295">
        <v>0.2</v>
      </c>
      <c r="AA26" s="294">
        <f ca="1">+IF(ISERROR(HLOOKUP($B26,INDIRECT("'Monthly Resource Report'!"&amp;'Coleman Validation'!AA$665666&amp;":"&amp;'Coleman Validation'!AA$665667),'Coleman Validation'!AA$665668,FALSE)),0,HLOOKUP($B26,INDIRECT("'Monthly Resource Report'!"&amp;'Coleman Validation'!AA$665666&amp;":"&amp;'Coleman Validation'!AA$665667),'Coleman Validation'!AA$665668,FALSE))</f>
        <v>0</v>
      </c>
      <c r="AB26" s="297">
        <f ca="1">+IF(ISERROR(HLOOKUP($B26,INDIRECT("'Monthly Resource Report'!"&amp;'Coleman Validation'!AB$665666&amp;":"&amp;'Coleman Validation'!AB$665667),'Coleman Validation'!AB$665668,FALSE)),0,HLOOKUP($B26,INDIRECT("'Monthly Resource Report'!"&amp;'Coleman Validation'!AB$665666&amp;":"&amp;'Coleman Validation'!AB$665667),'Coleman Validation'!AB$665668,FALSE))</f>
        <v>0</v>
      </c>
      <c r="AC26" s="317">
        <f ca="1">+IF(ISERROR(HLOOKUP($B26,INDIRECT("'Monthly Resource Report'!"&amp;'Coleman Validation'!AC$665666&amp;":"&amp;'Coleman Validation'!AC$665667),'Coleman Validation'!AC$665668,FALSE)),0,HLOOKUP($B26,INDIRECT("'Monthly Resource Report'!"&amp;'Coleman Validation'!AC$665666&amp;":"&amp;'Coleman Validation'!AC$665667),'Coleman Validation'!AC$665668,FALSE))</f>
        <v>0</v>
      </c>
      <c r="AD26" s="318">
        <f ca="1">+IF(ISERROR(HLOOKUP($B26,INDIRECT("'Monthly Resource Report'!"&amp;'Coleman Validation'!AD$665666&amp;":"&amp;'Coleman Validation'!AD$665667),'Coleman Validation'!AD$665668,FALSE)),0,HLOOKUP($B26,INDIRECT("'Monthly Resource Report'!"&amp;'Coleman Validation'!AD$665666&amp;":"&amp;'Coleman Validation'!AD$665667),'Coleman Validation'!AD$665668,FALSE))</f>
        <v>0</v>
      </c>
    </row>
    <row r="27" spans="2:30">
      <c r="B27" s="301">
        <v>42005</v>
      </c>
      <c r="C27" s="294">
        <v>146</v>
      </c>
      <c r="D27" s="297">
        <v>1.474</v>
      </c>
      <c r="E27" s="299">
        <v>0.33</v>
      </c>
      <c r="F27" s="295">
        <v>0.2</v>
      </c>
      <c r="G27" s="294">
        <f ca="1">+IF(ISERROR(HLOOKUP($B27,INDIRECT("'Monthly Resource Report'!"&amp;'Coleman Validation'!G$665666&amp;":"&amp;'Coleman Validation'!G$665667),'Coleman Validation'!G$665668,FALSE)),0,HLOOKUP($B27,INDIRECT("'Monthly Resource Report'!"&amp;'Coleman Validation'!G$665666&amp;":"&amp;'Coleman Validation'!G$665667),'Coleman Validation'!G$665668,FALSE))</f>
        <v>0</v>
      </c>
      <c r="H27" s="297">
        <f ca="1">+IF(ISERROR(HLOOKUP($B27,INDIRECT("'Monthly Resource Report'!"&amp;'Coleman Validation'!H$665666&amp;":"&amp;'Coleman Validation'!H$665667),'Coleman Validation'!H$665668,FALSE)),0,HLOOKUP($B27,INDIRECT("'Monthly Resource Report'!"&amp;'Coleman Validation'!H$665666&amp;":"&amp;'Coleman Validation'!H$665667),'Coleman Validation'!H$665668,FALSE))</f>
        <v>0</v>
      </c>
      <c r="I27" s="317">
        <f ca="1">+IF(ISERROR(HLOOKUP($B27,INDIRECT("'Monthly Resource Report'!"&amp;'Coleman Validation'!I$665666&amp;":"&amp;'Coleman Validation'!I$665667),'Coleman Validation'!I$665668,FALSE)),0,HLOOKUP($B27,INDIRECT("'Monthly Resource Report'!"&amp;'Coleman Validation'!I$665666&amp;":"&amp;'Coleman Validation'!I$665667),'Coleman Validation'!I$665668,FALSE))</f>
        <v>0</v>
      </c>
      <c r="J27" s="318">
        <f ca="1">+IF(ISERROR(HLOOKUP($B27,INDIRECT("'Monthly Resource Report'!"&amp;'Coleman Validation'!J$665666&amp;":"&amp;'Coleman Validation'!J$665667),'Coleman Validation'!J$665668,FALSE)),0,HLOOKUP($B27,INDIRECT("'Monthly Resource Report'!"&amp;'Coleman Validation'!J$665666&amp;":"&amp;'Coleman Validation'!J$665667),'Coleman Validation'!J$665668,FALSE))</f>
        <v>0</v>
      </c>
      <c r="L27" s="301">
        <v>42005</v>
      </c>
      <c r="M27" s="294">
        <v>146</v>
      </c>
      <c r="N27" s="297">
        <v>1.474</v>
      </c>
      <c r="O27" s="299">
        <v>0.33</v>
      </c>
      <c r="P27" s="295">
        <v>0.2</v>
      </c>
      <c r="Q27" s="294">
        <f ca="1">+IF(ISERROR(HLOOKUP($B27,INDIRECT("'Monthly Resource Report'!"&amp;'Coleman Validation'!Q$665666&amp;":"&amp;'Coleman Validation'!Q$665667),'Coleman Validation'!Q$665668,FALSE)),0,HLOOKUP($B27,INDIRECT("'Monthly Resource Report'!"&amp;'Coleman Validation'!Q$665666&amp;":"&amp;'Coleman Validation'!Q$665667),'Coleman Validation'!Q$665668,FALSE))</f>
        <v>0</v>
      </c>
      <c r="R27" s="297">
        <f ca="1">+IF(ISERROR(HLOOKUP($B27,INDIRECT("'Monthly Resource Report'!"&amp;'Coleman Validation'!R$665666&amp;":"&amp;'Coleman Validation'!R$665667),'Coleman Validation'!R$665668,FALSE)),0,HLOOKUP($B27,INDIRECT("'Monthly Resource Report'!"&amp;'Coleman Validation'!R$665666&amp;":"&amp;'Coleman Validation'!R$665667),'Coleman Validation'!R$665668,FALSE))</f>
        <v>0</v>
      </c>
      <c r="S27" s="317">
        <f ca="1">+IF(ISERROR(HLOOKUP($B27,INDIRECT("'Monthly Resource Report'!"&amp;'Coleman Validation'!S$665666&amp;":"&amp;'Coleman Validation'!S$665667),'Coleman Validation'!S$665668,FALSE)),0,HLOOKUP($B27,INDIRECT("'Monthly Resource Report'!"&amp;'Coleman Validation'!S$665666&amp;":"&amp;'Coleman Validation'!S$665667),'Coleman Validation'!S$665668,FALSE))</f>
        <v>0</v>
      </c>
      <c r="T27" s="318">
        <f ca="1">+IF(ISERROR(HLOOKUP($B27,INDIRECT("'Monthly Resource Report'!"&amp;'Coleman Validation'!T$665666&amp;":"&amp;'Coleman Validation'!T$665667),'Coleman Validation'!T$665668,FALSE)),0,HLOOKUP($B27,INDIRECT("'Monthly Resource Report'!"&amp;'Coleman Validation'!T$665666&amp;":"&amp;'Coleman Validation'!T$665667),'Coleman Validation'!T$665668,FALSE))</f>
        <v>0</v>
      </c>
      <c r="V27" s="301">
        <v>42005</v>
      </c>
      <c r="W27" s="294">
        <v>151</v>
      </c>
      <c r="X27" s="297">
        <v>1.474</v>
      </c>
      <c r="Y27" s="299">
        <v>0.33</v>
      </c>
      <c r="Z27" s="295">
        <v>0.2</v>
      </c>
      <c r="AA27" s="294">
        <f ca="1">+IF(ISERROR(HLOOKUP($B27,INDIRECT("'Monthly Resource Report'!"&amp;'Coleman Validation'!AA$665666&amp;":"&amp;'Coleman Validation'!AA$665667),'Coleman Validation'!AA$665668,FALSE)),0,HLOOKUP($B27,INDIRECT("'Monthly Resource Report'!"&amp;'Coleman Validation'!AA$665666&amp;":"&amp;'Coleman Validation'!AA$665667),'Coleman Validation'!AA$665668,FALSE))</f>
        <v>0</v>
      </c>
      <c r="AB27" s="297">
        <f ca="1">+IF(ISERROR(HLOOKUP($B27,INDIRECT("'Monthly Resource Report'!"&amp;'Coleman Validation'!AB$665666&amp;":"&amp;'Coleman Validation'!AB$665667),'Coleman Validation'!AB$665668,FALSE)),0,HLOOKUP($B27,INDIRECT("'Monthly Resource Report'!"&amp;'Coleman Validation'!AB$665666&amp;":"&amp;'Coleman Validation'!AB$665667),'Coleman Validation'!AB$665668,FALSE))</f>
        <v>0</v>
      </c>
      <c r="AC27" s="317">
        <f ca="1">+IF(ISERROR(HLOOKUP($B27,INDIRECT("'Monthly Resource Report'!"&amp;'Coleman Validation'!AC$665666&amp;":"&amp;'Coleman Validation'!AC$665667),'Coleman Validation'!AC$665668,FALSE)),0,HLOOKUP($B27,INDIRECT("'Monthly Resource Report'!"&amp;'Coleman Validation'!AC$665666&amp;":"&amp;'Coleman Validation'!AC$665667),'Coleman Validation'!AC$665668,FALSE))</f>
        <v>0</v>
      </c>
      <c r="AD27" s="318">
        <f ca="1">+IF(ISERROR(HLOOKUP($B27,INDIRECT("'Monthly Resource Report'!"&amp;'Coleman Validation'!AD$665666&amp;":"&amp;'Coleman Validation'!AD$665667),'Coleman Validation'!AD$665668,FALSE)),0,HLOOKUP($B27,INDIRECT("'Monthly Resource Report'!"&amp;'Coleman Validation'!AD$665666&amp;":"&amp;'Coleman Validation'!AD$665667),'Coleman Validation'!AD$665668,FALSE))</f>
        <v>0</v>
      </c>
    </row>
    <row r="28" spans="2:30">
      <c r="B28" s="301">
        <v>42036</v>
      </c>
      <c r="C28" s="294">
        <v>146</v>
      </c>
      <c r="D28" s="297">
        <v>1.474</v>
      </c>
      <c r="E28" s="299">
        <v>0.33</v>
      </c>
      <c r="F28" s="295">
        <v>0.2</v>
      </c>
      <c r="G28" s="294">
        <f ca="1">+IF(ISERROR(HLOOKUP($B28,INDIRECT("'Monthly Resource Report'!"&amp;'Coleman Validation'!G$665666&amp;":"&amp;'Coleman Validation'!G$665667),'Coleman Validation'!G$665668,FALSE)),0,HLOOKUP($B28,INDIRECT("'Monthly Resource Report'!"&amp;'Coleman Validation'!G$665666&amp;":"&amp;'Coleman Validation'!G$665667),'Coleman Validation'!G$665668,FALSE))</f>
        <v>0</v>
      </c>
      <c r="H28" s="297">
        <f ca="1">+IF(ISERROR(HLOOKUP($B28,INDIRECT("'Monthly Resource Report'!"&amp;'Coleman Validation'!H$665666&amp;":"&amp;'Coleman Validation'!H$665667),'Coleman Validation'!H$665668,FALSE)),0,HLOOKUP($B28,INDIRECT("'Monthly Resource Report'!"&amp;'Coleman Validation'!H$665666&amp;":"&amp;'Coleman Validation'!H$665667),'Coleman Validation'!H$665668,FALSE))</f>
        <v>0</v>
      </c>
      <c r="I28" s="317">
        <f ca="1">+IF(ISERROR(HLOOKUP($B28,INDIRECT("'Monthly Resource Report'!"&amp;'Coleman Validation'!I$665666&amp;":"&amp;'Coleman Validation'!I$665667),'Coleman Validation'!I$665668,FALSE)),0,HLOOKUP($B28,INDIRECT("'Monthly Resource Report'!"&amp;'Coleman Validation'!I$665666&amp;":"&amp;'Coleman Validation'!I$665667),'Coleman Validation'!I$665668,FALSE))</f>
        <v>0</v>
      </c>
      <c r="J28" s="318">
        <f ca="1">+IF(ISERROR(HLOOKUP($B28,INDIRECT("'Monthly Resource Report'!"&amp;'Coleman Validation'!J$665666&amp;":"&amp;'Coleman Validation'!J$665667),'Coleman Validation'!J$665668,FALSE)),0,HLOOKUP($B28,INDIRECT("'Monthly Resource Report'!"&amp;'Coleman Validation'!J$665666&amp;":"&amp;'Coleman Validation'!J$665667),'Coleman Validation'!J$665668,FALSE))</f>
        <v>0</v>
      </c>
      <c r="L28" s="301">
        <v>42036</v>
      </c>
      <c r="M28" s="294">
        <v>146</v>
      </c>
      <c r="N28" s="297">
        <v>1.474</v>
      </c>
      <c r="O28" s="299">
        <v>0.33</v>
      </c>
      <c r="P28" s="295">
        <v>0.2</v>
      </c>
      <c r="Q28" s="294">
        <f ca="1">+IF(ISERROR(HLOOKUP($B28,INDIRECT("'Monthly Resource Report'!"&amp;'Coleman Validation'!Q$665666&amp;":"&amp;'Coleman Validation'!Q$665667),'Coleman Validation'!Q$665668,FALSE)),0,HLOOKUP($B28,INDIRECT("'Monthly Resource Report'!"&amp;'Coleman Validation'!Q$665666&amp;":"&amp;'Coleman Validation'!Q$665667),'Coleman Validation'!Q$665668,FALSE))</f>
        <v>0</v>
      </c>
      <c r="R28" s="297">
        <f ca="1">+IF(ISERROR(HLOOKUP($B28,INDIRECT("'Monthly Resource Report'!"&amp;'Coleman Validation'!R$665666&amp;":"&amp;'Coleman Validation'!R$665667),'Coleman Validation'!R$665668,FALSE)),0,HLOOKUP($B28,INDIRECT("'Monthly Resource Report'!"&amp;'Coleman Validation'!R$665666&amp;":"&amp;'Coleman Validation'!R$665667),'Coleman Validation'!R$665668,FALSE))</f>
        <v>0</v>
      </c>
      <c r="S28" s="317">
        <f ca="1">+IF(ISERROR(HLOOKUP($B28,INDIRECT("'Monthly Resource Report'!"&amp;'Coleman Validation'!S$665666&amp;":"&amp;'Coleman Validation'!S$665667),'Coleman Validation'!S$665668,FALSE)),0,HLOOKUP($B28,INDIRECT("'Monthly Resource Report'!"&amp;'Coleman Validation'!S$665666&amp;":"&amp;'Coleman Validation'!S$665667),'Coleman Validation'!S$665668,FALSE))</f>
        <v>0</v>
      </c>
      <c r="T28" s="318">
        <f ca="1">+IF(ISERROR(HLOOKUP($B28,INDIRECT("'Monthly Resource Report'!"&amp;'Coleman Validation'!T$665666&amp;":"&amp;'Coleman Validation'!T$665667),'Coleman Validation'!T$665668,FALSE)),0,HLOOKUP($B28,INDIRECT("'Monthly Resource Report'!"&amp;'Coleman Validation'!T$665666&amp;":"&amp;'Coleman Validation'!T$665667),'Coleman Validation'!T$665668,FALSE))</f>
        <v>0</v>
      </c>
      <c r="V28" s="301">
        <v>42036</v>
      </c>
      <c r="W28" s="294">
        <v>151</v>
      </c>
      <c r="X28" s="297">
        <v>1.474</v>
      </c>
      <c r="Y28" s="299">
        <v>0.33</v>
      </c>
      <c r="Z28" s="295">
        <v>0.2</v>
      </c>
      <c r="AA28" s="294">
        <f ca="1">+IF(ISERROR(HLOOKUP($B28,INDIRECT("'Monthly Resource Report'!"&amp;'Coleman Validation'!AA$665666&amp;":"&amp;'Coleman Validation'!AA$665667),'Coleman Validation'!AA$665668,FALSE)),0,HLOOKUP($B28,INDIRECT("'Monthly Resource Report'!"&amp;'Coleman Validation'!AA$665666&amp;":"&amp;'Coleman Validation'!AA$665667),'Coleman Validation'!AA$665668,FALSE))</f>
        <v>0</v>
      </c>
      <c r="AB28" s="297">
        <f ca="1">+IF(ISERROR(HLOOKUP($B28,INDIRECT("'Monthly Resource Report'!"&amp;'Coleman Validation'!AB$665666&amp;":"&amp;'Coleman Validation'!AB$665667),'Coleman Validation'!AB$665668,FALSE)),0,HLOOKUP($B28,INDIRECT("'Monthly Resource Report'!"&amp;'Coleman Validation'!AB$665666&amp;":"&amp;'Coleman Validation'!AB$665667),'Coleman Validation'!AB$665668,FALSE))</f>
        <v>0</v>
      </c>
      <c r="AC28" s="317">
        <f ca="1">+IF(ISERROR(HLOOKUP($B28,INDIRECT("'Monthly Resource Report'!"&amp;'Coleman Validation'!AC$665666&amp;":"&amp;'Coleman Validation'!AC$665667),'Coleman Validation'!AC$665668,FALSE)),0,HLOOKUP($B28,INDIRECT("'Monthly Resource Report'!"&amp;'Coleman Validation'!AC$665666&amp;":"&amp;'Coleman Validation'!AC$665667),'Coleman Validation'!AC$665668,FALSE))</f>
        <v>0</v>
      </c>
      <c r="AD28" s="318">
        <f ca="1">+IF(ISERROR(HLOOKUP($B28,INDIRECT("'Monthly Resource Report'!"&amp;'Coleman Validation'!AD$665666&amp;":"&amp;'Coleman Validation'!AD$665667),'Coleman Validation'!AD$665668,FALSE)),0,HLOOKUP($B28,INDIRECT("'Monthly Resource Report'!"&amp;'Coleman Validation'!AD$665666&amp;":"&amp;'Coleman Validation'!AD$665667),'Coleman Validation'!AD$665668,FALSE))</f>
        <v>0</v>
      </c>
    </row>
    <row r="29" spans="2:30">
      <c r="B29" s="301">
        <v>42064</v>
      </c>
      <c r="C29" s="294">
        <v>146</v>
      </c>
      <c r="D29" s="297">
        <v>1.474</v>
      </c>
      <c r="E29" s="299">
        <v>0.33</v>
      </c>
      <c r="F29" s="295">
        <v>0.2</v>
      </c>
      <c r="G29" s="294">
        <f ca="1">+IF(ISERROR(HLOOKUP($B29,INDIRECT("'Monthly Resource Report'!"&amp;'Coleman Validation'!G$665666&amp;":"&amp;'Coleman Validation'!G$665667),'Coleman Validation'!G$665668,FALSE)),0,HLOOKUP($B29,INDIRECT("'Monthly Resource Report'!"&amp;'Coleman Validation'!G$665666&amp;":"&amp;'Coleman Validation'!G$665667),'Coleman Validation'!G$665668,FALSE))</f>
        <v>0</v>
      </c>
      <c r="H29" s="297">
        <f ca="1">+IF(ISERROR(HLOOKUP($B29,INDIRECT("'Monthly Resource Report'!"&amp;'Coleman Validation'!H$665666&amp;":"&amp;'Coleman Validation'!H$665667),'Coleman Validation'!H$665668,FALSE)),0,HLOOKUP($B29,INDIRECT("'Monthly Resource Report'!"&amp;'Coleman Validation'!H$665666&amp;":"&amp;'Coleman Validation'!H$665667),'Coleman Validation'!H$665668,FALSE))</f>
        <v>0</v>
      </c>
      <c r="I29" s="317">
        <f ca="1">+IF(ISERROR(HLOOKUP($B29,INDIRECT("'Monthly Resource Report'!"&amp;'Coleman Validation'!I$665666&amp;":"&amp;'Coleman Validation'!I$665667),'Coleman Validation'!I$665668,FALSE)),0,HLOOKUP($B29,INDIRECT("'Monthly Resource Report'!"&amp;'Coleman Validation'!I$665666&amp;":"&amp;'Coleman Validation'!I$665667),'Coleman Validation'!I$665668,FALSE))</f>
        <v>0</v>
      </c>
      <c r="J29" s="318">
        <f ca="1">+IF(ISERROR(HLOOKUP($B29,INDIRECT("'Monthly Resource Report'!"&amp;'Coleman Validation'!J$665666&amp;":"&amp;'Coleman Validation'!J$665667),'Coleman Validation'!J$665668,FALSE)),0,HLOOKUP($B29,INDIRECT("'Monthly Resource Report'!"&amp;'Coleman Validation'!J$665666&amp;":"&amp;'Coleman Validation'!J$665667),'Coleman Validation'!J$665668,FALSE))</f>
        <v>0</v>
      </c>
      <c r="L29" s="301">
        <v>42064</v>
      </c>
      <c r="M29" s="294">
        <v>146</v>
      </c>
      <c r="N29" s="297">
        <v>1.474</v>
      </c>
      <c r="O29" s="299">
        <v>0.33</v>
      </c>
      <c r="P29" s="295">
        <v>0.2</v>
      </c>
      <c r="Q29" s="294">
        <f ca="1">+IF(ISERROR(HLOOKUP($B29,INDIRECT("'Monthly Resource Report'!"&amp;'Coleman Validation'!Q$665666&amp;":"&amp;'Coleman Validation'!Q$665667),'Coleman Validation'!Q$665668,FALSE)),0,HLOOKUP($B29,INDIRECT("'Monthly Resource Report'!"&amp;'Coleman Validation'!Q$665666&amp;":"&amp;'Coleman Validation'!Q$665667),'Coleman Validation'!Q$665668,FALSE))</f>
        <v>0</v>
      </c>
      <c r="R29" s="297">
        <f ca="1">+IF(ISERROR(HLOOKUP($B29,INDIRECT("'Monthly Resource Report'!"&amp;'Coleman Validation'!R$665666&amp;":"&amp;'Coleman Validation'!R$665667),'Coleman Validation'!R$665668,FALSE)),0,HLOOKUP($B29,INDIRECT("'Monthly Resource Report'!"&amp;'Coleman Validation'!R$665666&amp;":"&amp;'Coleman Validation'!R$665667),'Coleman Validation'!R$665668,FALSE))</f>
        <v>0</v>
      </c>
      <c r="S29" s="317">
        <f ca="1">+IF(ISERROR(HLOOKUP($B29,INDIRECT("'Monthly Resource Report'!"&amp;'Coleman Validation'!S$665666&amp;":"&amp;'Coleman Validation'!S$665667),'Coleman Validation'!S$665668,FALSE)),0,HLOOKUP($B29,INDIRECT("'Monthly Resource Report'!"&amp;'Coleman Validation'!S$665666&amp;":"&amp;'Coleman Validation'!S$665667),'Coleman Validation'!S$665668,FALSE))</f>
        <v>0</v>
      </c>
      <c r="T29" s="318">
        <f ca="1">+IF(ISERROR(HLOOKUP($B29,INDIRECT("'Monthly Resource Report'!"&amp;'Coleman Validation'!T$665666&amp;":"&amp;'Coleman Validation'!T$665667),'Coleman Validation'!T$665668,FALSE)),0,HLOOKUP($B29,INDIRECT("'Monthly Resource Report'!"&amp;'Coleman Validation'!T$665666&amp;":"&amp;'Coleman Validation'!T$665667),'Coleman Validation'!T$665668,FALSE))</f>
        <v>0</v>
      </c>
      <c r="V29" s="301">
        <v>42064</v>
      </c>
      <c r="W29" s="294">
        <v>151</v>
      </c>
      <c r="X29" s="297">
        <v>1.474</v>
      </c>
      <c r="Y29" s="299">
        <v>0.33</v>
      </c>
      <c r="Z29" s="295">
        <v>0.2</v>
      </c>
      <c r="AA29" s="294">
        <f ca="1">+IF(ISERROR(HLOOKUP($B29,INDIRECT("'Monthly Resource Report'!"&amp;'Coleman Validation'!AA$665666&amp;":"&amp;'Coleman Validation'!AA$665667),'Coleman Validation'!AA$665668,FALSE)),0,HLOOKUP($B29,INDIRECT("'Monthly Resource Report'!"&amp;'Coleman Validation'!AA$665666&amp;":"&amp;'Coleman Validation'!AA$665667),'Coleman Validation'!AA$665668,FALSE))</f>
        <v>0</v>
      </c>
      <c r="AB29" s="297">
        <f ca="1">+IF(ISERROR(HLOOKUP($B29,INDIRECT("'Monthly Resource Report'!"&amp;'Coleman Validation'!AB$665666&amp;":"&amp;'Coleman Validation'!AB$665667),'Coleman Validation'!AB$665668,FALSE)),0,HLOOKUP($B29,INDIRECT("'Monthly Resource Report'!"&amp;'Coleman Validation'!AB$665666&amp;":"&amp;'Coleman Validation'!AB$665667),'Coleman Validation'!AB$665668,FALSE))</f>
        <v>0</v>
      </c>
      <c r="AC29" s="317">
        <f ca="1">+IF(ISERROR(HLOOKUP($B29,INDIRECT("'Monthly Resource Report'!"&amp;'Coleman Validation'!AC$665666&amp;":"&amp;'Coleman Validation'!AC$665667),'Coleman Validation'!AC$665668,FALSE)),0,HLOOKUP($B29,INDIRECT("'Monthly Resource Report'!"&amp;'Coleman Validation'!AC$665666&amp;":"&amp;'Coleman Validation'!AC$665667),'Coleman Validation'!AC$665668,FALSE))</f>
        <v>0</v>
      </c>
      <c r="AD29" s="318">
        <f ca="1">+IF(ISERROR(HLOOKUP($B29,INDIRECT("'Monthly Resource Report'!"&amp;'Coleman Validation'!AD$665666&amp;":"&amp;'Coleman Validation'!AD$665667),'Coleman Validation'!AD$665668,FALSE)),0,HLOOKUP($B29,INDIRECT("'Monthly Resource Report'!"&amp;'Coleman Validation'!AD$665666&amp;":"&amp;'Coleman Validation'!AD$665667),'Coleman Validation'!AD$665668,FALSE))</f>
        <v>0</v>
      </c>
    </row>
    <row r="30" spans="2:30">
      <c r="B30" s="301">
        <v>42095</v>
      </c>
      <c r="C30" s="294">
        <v>146</v>
      </c>
      <c r="D30" s="297">
        <v>1.927</v>
      </c>
      <c r="E30" s="299">
        <v>0.33</v>
      </c>
      <c r="F30" s="295">
        <v>0.2</v>
      </c>
      <c r="G30" s="294">
        <f ca="1">+IF(ISERROR(HLOOKUP($B30,INDIRECT("'Monthly Resource Report'!"&amp;'Coleman Validation'!G$665666&amp;":"&amp;'Coleman Validation'!G$665667),'Coleman Validation'!G$665668,FALSE)),0,HLOOKUP($B30,INDIRECT("'Monthly Resource Report'!"&amp;'Coleman Validation'!G$665666&amp;":"&amp;'Coleman Validation'!G$665667),'Coleman Validation'!G$665668,FALSE))</f>
        <v>0</v>
      </c>
      <c r="H30" s="297">
        <f ca="1">+IF(ISERROR(HLOOKUP($B30,INDIRECT("'Monthly Resource Report'!"&amp;'Coleman Validation'!H$665666&amp;":"&amp;'Coleman Validation'!H$665667),'Coleman Validation'!H$665668,FALSE)),0,HLOOKUP($B30,INDIRECT("'Monthly Resource Report'!"&amp;'Coleman Validation'!H$665666&amp;":"&amp;'Coleman Validation'!H$665667),'Coleman Validation'!H$665668,FALSE))</f>
        <v>0</v>
      </c>
      <c r="I30" s="317">
        <f ca="1">+IF(ISERROR(HLOOKUP($B30,INDIRECT("'Monthly Resource Report'!"&amp;'Coleman Validation'!I$665666&amp;":"&amp;'Coleman Validation'!I$665667),'Coleman Validation'!I$665668,FALSE)),0,HLOOKUP($B30,INDIRECT("'Monthly Resource Report'!"&amp;'Coleman Validation'!I$665666&amp;":"&amp;'Coleman Validation'!I$665667),'Coleman Validation'!I$665668,FALSE))</f>
        <v>0</v>
      </c>
      <c r="J30" s="318">
        <f ca="1">+IF(ISERROR(HLOOKUP($B30,INDIRECT("'Monthly Resource Report'!"&amp;'Coleman Validation'!J$665666&amp;":"&amp;'Coleman Validation'!J$665667),'Coleman Validation'!J$665668,FALSE)),0,HLOOKUP($B30,INDIRECT("'Monthly Resource Report'!"&amp;'Coleman Validation'!J$665666&amp;":"&amp;'Coleman Validation'!J$665667),'Coleman Validation'!J$665668,FALSE))</f>
        <v>0</v>
      </c>
      <c r="L30" s="301">
        <v>42095</v>
      </c>
      <c r="M30" s="294">
        <v>146</v>
      </c>
      <c r="N30" s="297">
        <v>1.927</v>
      </c>
      <c r="O30" s="299">
        <v>0.33</v>
      </c>
      <c r="P30" s="295">
        <v>0.2</v>
      </c>
      <c r="Q30" s="294">
        <f ca="1">+IF(ISERROR(HLOOKUP($B30,INDIRECT("'Monthly Resource Report'!"&amp;'Coleman Validation'!Q$665666&amp;":"&amp;'Coleman Validation'!Q$665667),'Coleman Validation'!Q$665668,FALSE)),0,HLOOKUP($B30,INDIRECT("'Monthly Resource Report'!"&amp;'Coleman Validation'!Q$665666&amp;":"&amp;'Coleman Validation'!Q$665667),'Coleman Validation'!Q$665668,FALSE))</f>
        <v>0</v>
      </c>
      <c r="R30" s="297">
        <f ca="1">+IF(ISERROR(HLOOKUP($B30,INDIRECT("'Monthly Resource Report'!"&amp;'Coleman Validation'!R$665666&amp;":"&amp;'Coleman Validation'!R$665667),'Coleman Validation'!R$665668,FALSE)),0,HLOOKUP($B30,INDIRECT("'Monthly Resource Report'!"&amp;'Coleman Validation'!R$665666&amp;":"&amp;'Coleman Validation'!R$665667),'Coleman Validation'!R$665668,FALSE))</f>
        <v>0</v>
      </c>
      <c r="S30" s="317">
        <f ca="1">+IF(ISERROR(HLOOKUP($B30,INDIRECT("'Monthly Resource Report'!"&amp;'Coleman Validation'!S$665666&amp;":"&amp;'Coleman Validation'!S$665667),'Coleman Validation'!S$665668,FALSE)),0,HLOOKUP($B30,INDIRECT("'Monthly Resource Report'!"&amp;'Coleman Validation'!S$665666&amp;":"&amp;'Coleman Validation'!S$665667),'Coleman Validation'!S$665668,FALSE))</f>
        <v>0</v>
      </c>
      <c r="T30" s="318">
        <f ca="1">+IF(ISERROR(HLOOKUP($B30,INDIRECT("'Monthly Resource Report'!"&amp;'Coleman Validation'!T$665666&amp;":"&amp;'Coleman Validation'!T$665667),'Coleman Validation'!T$665668,FALSE)),0,HLOOKUP($B30,INDIRECT("'Monthly Resource Report'!"&amp;'Coleman Validation'!T$665666&amp;":"&amp;'Coleman Validation'!T$665667),'Coleman Validation'!T$665668,FALSE))</f>
        <v>0</v>
      </c>
      <c r="V30" s="301">
        <v>42095</v>
      </c>
      <c r="W30" s="294">
        <v>151</v>
      </c>
      <c r="X30" s="297">
        <v>1.927</v>
      </c>
      <c r="Y30" s="299">
        <v>0.33</v>
      </c>
      <c r="Z30" s="295">
        <v>0.2</v>
      </c>
      <c r="AA30" s="294">
        <f ca="1">+IF(ISERROR(HLOOKUP($B30,INDIRECT("'Monthly Resource Report'!"&amp;'Coleman Validation'!AA$665666&amp;":"&amp;'Coleman Validation'!AA$665667),'Coleman Validation'!AA$665668,FALSE)),0,HLOOKUP($B30,INDIRECT("'Monthly Resource Report'!"&amp;'Coleman Validation'!AA$665666&amp;":"&amp;'Coleman Validation'!AA$665667),'Coleman Validation'!AA$665668,FALSE))</f>
        <v>0</v>
      </c>
      <c r="AB30" s="297">
        <f ca="1">+IF(ISERROR(HLOOKUP($B30,INDIRECT("'Monthly Resource Report'!"&amp;'Coleman Validation'!AB$665666&amp;":"&amp;'Coleman Validation'!AB$665667),'Coleman Validation'!AB$665668,FALSE)),0,HLOOKUP($B30,INDIRECT("'Monthly Resource Report'!"&amp;'Coleman Validation'!AB$665666&amp;":"&amp;'Coleman Validation'!AB$665667),'Coleman Validation'!AB$665668,FALSE))</f>
        <v>0</v>
      </c>
      <c r="AC30" s="317">
        <f ca="1">+IF(ISERROR(HLOOKUP($B30,INDIRECT("'Monthly Resource Report'!"&amp;'Coleman Validation'!AC$665666&amp;":"&amp;'Coleman Validation'!AC$665667),'Coleman Validation'!AC$665668,FALSE)),0,HLOOKUP($B30,INDIRECT("'Monthly Resource Report'!"&amp;'Coleman Validation'!AC$665666&amp;":"&amp;'Coleman Validation'!AC$665667),'Coleman Validation'!AC$665668,FALSE))</f>
        <v>0</v>
      </c>
      <c r="AD30" s="318">
        <f ca="1">+IF(ISERROR(HLOOKUP($B30,INDIRECT("'Monthly Resource Report'!"&amp;'Coleman Validation'!AD$665666&amp;":"&amp;'Coleman Validation'!AD$665667),'Coleman Validation'!AD$665668,FALSE)),0,HLOOKUP($B30,INDIRECT("'Monthly Resource Report'!"&amp;'Coleman Validation'!AD$665666&amp;":"&amp;'Coleman Validation'!AD$665667),'Coleman Validation'!AD$665668,FALSE))</f>
        <v>0</v>
      </c>
    </row>
    <row r="31" spans="2:30">
      <c r="B31" s="301">
        <v>42125</v>
      </c>
      <c r="C31" s="294">
        <v>146</v>
      </c>
      <c r="D31" s="297">
        <v>1.927</v>
      </c>
      <c r="E31" s="299">
        <v>0.33</v>
      </c>
      <c r="F31" s="295">
        <v>2.6</v>
      </c>
      <c r="G31" s="294">
        <f ca="1">+IF(ISERROR(HLOOKUP($B31,INDIRECT("'Monthly Resource Report'!"&amp;'Coleman Validation'!G$665666&amp;":"&amp;'Coleman Validation'!G$665667),'Coleman Validation'!G$665668,FALSE)),0,HLOOKUP($B31,INDIRECT("'Monthly Resource Report'!"&amp;'Coleman Validation'!G$665666&amp;":"&amp;'Coleman Validation'!G$665667),'Coleman Validation'!G$665668,FALSE))</f>
        <v>0</v>
      </c>
      <c r="H31" s="297">
        <f ca="1">+IF(ISERROR(HLOOKUP($B31,INDIRECT("'Monthly Resource Report'!"&amp;'Coleman Validation'!H$665666&amp;":"&amp;'Coleman Validation'!H$665667),'Coleman Validation'!H$665668,FALSE)),0,HLOOKUP($B31,INDIRECT("'Monthly Resource Report'!"&amp;'Coleman Validation'!H$665666&amp;":"&amp;'Coleman Validation'!H$665667),'Coleman Validation'!H$665668,FALSE))</f>
        <v>0</v>
      </c>
      <c r="I31" s="317">
        <f ca="1">+IF(ISERROR(HLOOKUP($B31,INDIRECT("'Monthly Resource Report'!"&amp;'Coleman Validation'!I$665666&amp;":"&amp;'Coleman Validation'!I$665667),'Coleman Validation'!I$665668,FALSE)),0,HLOOKUP($B31,INDIRECT("'Monthly Resource Report'!"&amp;'Coleman Validation'!I$665666&amp;":"&amp;'Coleman Validation'!I$665667),'Coleman Validation'!I$665668,FALSE))</f>
        <v>0</v>
      </c>
      <c r="J31" s="318">
        <f ca="1">+IF(ISERROR(HLOOKUP($B31,INDIRECT("'Monthly Resource Report'!"&amp;'Coleman Validation'!J$665666&amp;":"&amp;'Coleman Validation'!J$665667),'Coleman Validation'!J$665668,FALSE)),0,HLOOKUP($B31,INDIRECT("'Monthly Resource Report'!"&amp;'Coleman Validation'!J$665666&amp;":"&amp;'Coleman Validation'!J$665667),'Coleman Validation'!J$665668,FALSE))</f>
        <v>0</v>
      </c>
      <c r="L31" s="301">
        <v>42125</v>
      </c>
      <c r="M31" s="294">
        <v>146</v>
      </c>
      <c r="N31" s="297">
        <v>1.927</v>
      </c>
      <c r="O31" s="299">
        <v>0.33</v>
      </c>
      <c r="P31" s="295">
        <v>0.2</v>
      </c>
      <c r="Q31" s="294">
        <f ca="1">+IF(ISERROR(HLOOKUP($B31,INDIRECT("'Monthly Resource Report'!"&amp;'Coleman Validation'!Q$665666&amp;":"&amp;'Coleman Validation'!Q$665667),'Coleman Validation'!Q$665668,FALSE)),0,HLOOKUP($B31,INDIRECT("'Monthly Resource Report'!"&amp;'Coleman Validation'!Q$665666&amp;":"&amp;'Coleman Validation'!Q$665667),'Coleman Validation'!Q$665668,FALSE))</f>
        <v>0</v>
      </c>
      <c r="R31" s="297">
        <f ca="1">+IF(ISERROR(HLOOKUP($B31,INDIRECT("'Monthly Resource Report'!"&amp;'Coleman Validation'!R$665666&amp;":"&amp;'Coleman Validation'!R$665667),'Coleman Validation'!R$665668,FALSE)),0,HLOOKUP($B31,INDIRECT("'Monthly Resource Report'!"&amp;'Coleman Validation'!R$665666&amp;":"&amp;'Coleman Validation'!R$665667),'Coleman Validation'!R$665668,FALSE))</f>
        <v>0</v>
      </c>
      <c r="S31" s="317">
        <f ca="1">+IF(ISERROR(HLOOKUP($B31,INDIRECT("'Monthly Resource Report'!"&amp;'Coleman Validation'!S$665666&amp;":"&amp;'Coleman Validation'!S$665667),'Coleman Validation'!S$665668,FALSE)),0,HLOOKUP($B31,INDIRECT("'Monthly Resource Report'!"&amp;'Coleman Validation'!S$665666&amp;":"&amp;'Coleman Validation'!S$665667),'Coleman Validation'!S$665668,FALSE))</f>
        <v>0</v>
      </c>
      <c r="T31" s="318">
        <f ca="1">+IF(ISERROR(HLOOKUP($B31,INDIRECT("'Monthly Resource Report'!"&amp;'Coleman Validation'!T$665666&amp;":"&amp;'Coleman Validation'!T$665667),'Coleman Validation'!T$665668,FALSE)),0,HLOOKUP($B31,INDIRECT("'Monthly Resource Report'!"&amp;'Coleman Validation'!T$665666&amp;":"&amp;'Coleman Validation'!T$665667),'Coleman Validation'!T$665668,FALSE))</f>
        <v>0</v>
      </c>
      <c r="V31" s="301">
        <v>42125</v>
      </c>
      <c r="W31" s="294">
        <v>151</v>
      </c>
      <c r="X31" s="297">
        <v>1.927</v>
      </c>
      <c r="Y31" s="299">
        <v>0.33</v>
      </c>
      <c r="Z31" s="295">
        <v>2.6</v>
      </c>
      <c r="AA31" s="294">
        <f ca="1">+IF(ISERROR(HLOOKUP($B31,INDIRECT("'Monthly Resource Report'!"&amp;'Coleman Validation'!AA$665666&amp;":"&amp;'Coleman Validation'!AA$665667),'Coleman Validation'!AA$665668,FALSE)),0,HLOOKUP($B31,INDIRECT("'Monthly Resource Report'!"&amp;'Coleman Validation'!AA$665666&amp;":"&amp;'Coleman Validation'!AA$665667),'Coleman Validation'!AA$665668,FALSE))</f>
        <v>0</v>
      </c>
      <c r="AB31" s="297">
        <f ca="1">+IF(ISERROR(HLOOKUP($B31,INDIRECT("'Monthly Resource Report'!"&amp;'Coleman Validation'!AB$665666&amp;":"&amp;'Coleman Validation'!AB$665667),'Coleman Validation'!AB$665668,FALSE)),0,HLOOKUP($B31,INDIRECT("'Monthly Resource Report'!"&amp;'Coleman Validation'!AB$665666&amp;":"&amp;'Coleman Validation'!AB$665667),'Coleman Validation'!AB$665668,FALSE))</f>
        <v>0</v>
      </c>
      <c r="AC31" s="317">
        <f ca="1">+IF(ISERROR(HLOOKUP($B31,INDIRECT("'Monthly Resource Report'!"&amp;'Coleman Validation'!AC$665666&amp;":"&amp;'Coleman Validation'!AC$665667),'Coleman Validation'!AC$665668,FALSE)),0,HLOOKUP($B31,INDIRECT("'Monthly Resource Report'!"&amp;'Coleman Validation'!AC$665666&amp;":"&amp;'Coleman Validation'!AC$665667),'Coleman Validation'!AC$665668,FALSE))</f>
        <v>0</v>
      </c>
      <c r="AD31" s="318">
        <f ca="1">+IF(ISERROR(HLOOKUP($B31,INDIRECT("'Monthly Resource Report'!"&amp;'Coleman Validation'!AD$665666&amp;":"&amp;'Coleman Validation'!AD$665667),'Coleman Validation'!AD$665668,FALSE)),0,HLOOKUP($B31,INDIRECT("'Monthly Resource Report'!"&amp;'Coleman Validation'!AD$665666&amp;":"&amp;'Coleman Validation'!AD$665667),'Coleman Validation'!AD$665668,FALSE))</f>
        <v>0</v>
      </c>
    </row>
    <row r="32" spans="2:30">
      <c r="B32" s="301">
        <v>42156</v>
      </c>
      <c r="C32" s="294">
        <v>146</v>
      </c>
      <c r="D32" s="297">
        <v>1.927</v>
      </c>
      <c r="E32" s="299">
        <v>0.33</v>
      </c>
      <c r="F32" s="295">
        <v>0.2</v>
      </c>
      <c r="G32" s="294">
        <f ca="1">+IF(ISERROR(HLOOKUP($B32,INDIRECT("'Monthly Resource Report'!"&amp;'Coleman Validation'!G$665666&amp;":"&amp;'Coleman Validation'!G$665667),'Coleman Validation'!G$665668,FALSE)),0,HLOOKUP($B32,INDIRECT("'Monthly Resource Report'!"&amp;'Coleman Validation'!G$665666&amp;":"&amp;'Coleman Validation'!G$665667),'Coleman Validation'!G$665668,FALSE))</f>
        <v>0</v>
      </c>
      <c r="H32" s="297">
        <f ca="1">+IF(ISERROR(HLOOKUP($B32,INDIRECT("'Monthly Resource Report'!"&amp;'Coleman Validation'!H$665666&amp;":"&amp;'Coleman Validation'!H$665667),'Coleman Validation'!H$665668,FALSE)),0,HLOOKUP($B32,INDIRECT("'Monthly Resource Report'!"&amp;'Coleman Validation'!H$665666&amp;":"&amp;'Coleman Validation'!H$665667),'Coleman Validation'!H$665668,FALSE))</f>
        <v>0</v>
      </c>
      <c r="I32" s="317">
        <f ca="1">+IF(ISERROR(HLOOKUP($B32,INDIRECT("'Monthly Resource Report'!"&amp;'Coleman Validation'!I$665666&amp;":"&amp;'Coleman Validation'!I$665667),'Coleman Validation'!I$665668,FALSE)),0,HLOOKUP($B32,INDIRECT("'Monthly Resource Report'!"&amp;'Coleman Validation'!I$665666&amp;":"&amp;'Coleman Validation'!I$665667),'Coleman Validation'!I$665668,FALSE))</f>
        <v>0</v>
      </c>
      <c r="J32" s="318">
        <f ca="1">+IF(ISERROR(HLOOKUP($B32,INDIRECT("'Monthly Resource Report'!"&amp;'Coleman Validation'!J$665666&amp;":"&amp;'Coleman Validation'!J$665667),'Coleman Validation'!J$665668,FALSE)),0,HLOOKUP($B32,INDIRECT("'Monthly Resource Report'!"&amp;'Coleman Validation'!J$665666&amp;":"&amp;'Coleman Validation'!J$665667),'Coleman Validation'!J$665668,FALSE))</f>
        <v>0</v>
      </c>
      <c r="L32" s="301">
        <v>42156</v>
      </c>
      <c r="M32" s="294">
        <v>146</v>
      </c>
      <c r="N32" s="297">
        <v>1.927</v>
      </c>
      <c r="O32" s="299">
        <v>0.33</v>
      </c>
      <c r="P32" s="295">
        <v>0.2</v>
      </c>
      <c r="Q32" s="294">
        <f ca="1">+IF(ISERROR(HLOOKUP($B32,INDIRECT("'Monthly Resource Report'!"&amp;'Coleman Validation'!Q$665666&amp;":"&amp;'Coleman Validation'!Q$665667),'Coleman Validation'!Q$665668,FALSE)),0,HLOOKUP($B32,INDIRECT("'Monthly Resource Report'!"&amp;'Coleman Validation'!Q$665666&amp;":"&amp;'Coleman Validation'!Q$665667),'Coleman Validation'!Q$665668,FALSE))</f>
        <v>0</v>
      </c>
      <c r="R32" s="297">
        <f ca="1">+IF(ISERROR(HLOOKUP($B32,INDIRECT("'Monthly Resource Report'!"&amp;'Coleman Validation'!R$665666&amp;":"&amp;'Coleman Validation'!R$665667),'Coleman Validation'!R$665668,FALSE)),0,HLOOKUP($B32,INDIRECT("'Monthly Resource Report'!"&amp;'Coleman Validation'!R$665666&amp;":"&amp;'Coleman Validation'!R$665667),'Coleman Validation'!R$665668,FALSE))</f>
        <v>0</v>
      </c>
      <c r="S32" s="317">
        <f ca="1">+IF(ISERROR(HLOOKUP($B32,INDIRECT("'Monthly Resource Report'!"&amp;'Coleman Validation'!S$665666&amp;":"&amp;'Coleman Validation'!S$665667),'Coleman Validation'!S$665668,FALSE)),0,HLOOKUP($B32,INDIRECT("'Monthly Resource Report'!"&amp;'Coleman Validation'!S$665666&amp;":"&amp;'Coleman Validation'!S$665667),'Coleman Validation'!S$665668,FALSE))</f>
        <v>0</v>
      </c>
      <c r="T32" s="318">
        <f ca="1">+IF(ISERROR(HLOOKUP($B32,INDIRECT("'Monthly Resource Report'!"&amp;'Coleman Validation'!T$665666&amp;":"&amp;'Coleman Validation'!T$665667),'Coleman Validation'!T$665668,FALSE)),0,HLOOKUP($B32,INDIRECT("'Monthly Resource Report'!"&amp;'Coleman Validation'!T$665666&amp;":"&amp;'Coleman Validation'!T$665667),'Coleman Validation'!T$665668,FALSE))</f>
        <v>0</v>
      </c>
      <c r="V32" s="301">
        <v>42156</v>
      </c>
      <c r="W32" s="294">
        <v>151</v>
      </c>
      <c r="X32" s="297">
        <v>1.927</v>
      </c>
      <c r="Y32" s="299">
        <v>0.33</v>
      </c>
      <c r="Z32" s="295">
        <v>0.2</v>
      </c>
      <c r="AA32" s="294">
        <f ca="1">+IF(ISERROR(HLOOKUP($B32,INDIRECT("'Monthly Resource Report'!"&amp;'Coleman Validation'!AA$665666&amp;":"&amp;'Coleman Validation'!AA$665667),'Coleman Validation'!AA$665668,FALSE)),0,HLOOKUP($B32,INDIRECT("'Monthly Resource Report'!"&amp;'Coleman Validation'!AA$665666&amp;":"&amp;'Coleman Validation'!AA$665667),'Coleman Validation'!AA$665668,FALSE))</f>
        <v>0</v>
      </c>
      <c r="AB32" s="297">
        <f ca="1">+IF(ISERROR(HLOOKUP($B32,INDIRECT("'Monthly Resource Report'!"&amp;'Coleman Validation'!AB$665666&amp;":"&amp;'Coleman Validation'!AB$665667),'Coleman Validation'!AB$665668,FALSE)),0,HLOOKUP($B32,INDIRECT("'Monthly Resource Report'!"&amp;'Coleman Validation'!AB$665666&amp;":"&amp;'Coleman Validation'!AB$665667),'Coleman Validation'!AB$665668,FALSE))</f>
        <v>0</v>
      </c>
      <c r="AC32" s="317">
        <f ca="1">+IF(ISERROR(HLOOKUP($B32,INDIRECT("'Monthly Resource Report'!"&amp;'Coleman Validation'!AC$665666&amp;":"&amp;'Coleman Validation'!AC$665667),'Coleman Validation'!AC$665668,FALSE)),0,HLOOKUP($B32,INDIRECT("'Monthly Resource Report'!"&amp;'Coleman Validation'!AC$665666&amp;":"&amp;'Coleman Validation'!AC$665667),'Coleman Validation'!AC$665668,FALSE))</f>
        <v>0</v>
      </c>
      <c r="AD32" s="318">
        <f ca="1">+IF(ISERROR(HLOOKUP($B32,INDIRECT("'Monthly Resource Report'!"&amp;'Coleman Validation'!AD$665666&amp;":"&amp;'Coleman Validation'!AD$665667),'Coleman Validation'!AD$665668,FALSE)),0,HLOOKUP($B32,INDIRECT("'Monthly Resource Report'!"&amp;'Coleman Validation'!AD$665666&amp;":"&amp;'Coleman Validation'!AD$665667),'Coleman Validation'!AD$665668,FALSE))</f>
        <v>0</v>
      </c>
    </row>
    <row r="33" spans="2:30">
      <c r="B33" s="301">
        <v>42186</v>
      </c>
      <c r="C33" s="294">
        <v>146</v>
      </c>
      <c r="D33" s="297">
        <v>1.927</v>
      </c>
      <c r="E33" s="299">
        <v>0.33</v>
      </c>
      <c r="F33" s="295">
        <v>0.2</v>
      </c>
      <c r="G33" s="294">
        <f ca="1">+IF(ISERROR(HLOOKUP($B33,INDIRECT("'Monthly Resource Report'!"&amp;'Coleman Validation'!G$665666&amp;":"&amp;'Coleman Validation'!G$665667),'Coleman Validation'!G$665668,FALSE)),0,HLOOKUP($B33,INDIRECT("'Monthly Resource Report'!"&amp;'Coleman Validation'!G$665666&amp;":"&amp;'Coleman Validation'!G$665667),'Coleman Validation'!G$665668,FALSE))</f>
        <v>0</v>
      </c>
      <c r="H33" s="297">
        <f ca="1">+IF(ISERROR(HLOOKUP($B33,INDIRECT("'Monthly Resource Report'!"&amp;'Coleman Validation'!H$665666&amp;":"&amp;'Coleman Validation'!H$665667),'Coleman Validation'!H$665668,FALSE)),0,HLOOKUP($B33,INDIRECT("'Monthly Resource Report'!"&amp;'Coleman Validation'!H$665666&amp;":"&amp;'Coleman Validation'!H$665667),'Coleman Validation'!H$665668,FALSE))</f>
        <v>0</v>
      </c>
      <c r="I33" s="317">
        <f ca="1">+IF(ISERROR(HLOOKUP($B33,INDIRECT("'Monthly Resource Report'!"&amp;'Coleman Validation'!I$665666&amp;":"&amp;'Coleman Validation'!I$665667),'Coleman Validation'!I$665668,FALSE)),0,HLOOKUP($B33,INDIRECT("'Monthly Resource Report'!"&amp;'Coleman Validation'!I$665666&amp;":"&amp;'Coleman Validation'!I$665667),'Coleman Validation'!I$665668,FALSE))</f>
        <v>0</v>
      </c>
      <c r="J33" s="318">
        <f ca="1">+IF(ISERROR(HLOOKUP($B33,INDIRECT("'Monthly Resource Report'!"&amp;'Coleman Validation'!J$665666&amp;":"&amp;'Coleman Validation'!J$665667),'Coleman Validation'!J$665668,FALSE)),0,HLOOKUP($B33,INDIRECT("'Monthly Resource Report'!"&amp;'Coleman Validation'!J$665666&amp;":"&amp;'Coleman Validation'!J$665667),'Coleman Validation'!J$665668,FALSE))</f>
        <v>0</v>
      </c>
      <c r="L33" s="301">
        <v>42186</v>
      </c>
      <c r="M33" s="294">
        <v>146</v>
      </c>
      <c r="N33" s="297">
        <v>1.927</v>
      </c>
      <c r="O33" s="299">
        <v>0.33</v>
      </c>
      <c r="P33" s="295">
        <v>0.2</v>
      </c>
      <c r="Q33" s="294">
        <f ca="1">+IF(ISERROR(HLOOKUP($B33,INDIRECT("'Monthly Resource Report'!"&amp;'Coleman Validation'!Q$665666&amp;":"&amp;'Coleman Validation'!Q$665667),'Coleman Validation'!Q$665668,FALSE)),0,HLOOKUP($B33,INDIRECT("'Monthly Resource Report'!"&amp;'Coleman Validation'!Q$665666&amp;":"&amp;'Coleman Validation'!Q$665667),'Coleman Validation'!Q$665668,FALSE))</f>
        <v>0</v>
      </c>
      <c r="R33" s="297">
        <f ca="1">+IF(ISERROR(HLOOKUP($B33,INDIRECT("'Monthly Resource Report'!"&amp;'Coleman Validation'!R$665666&amp;":"&amp;'Coleman Validation'!R$665667),'Coleman Validation'!R$665668,FALSE)),0,HLOOKUP($B33,INDIRECT("'Monthly Resource Report'!"&amp;'Coleman Validation'!R$665666&amp;":"&amp;'Coleman Validation'!R$665667),'Coleman Validation'!R$665668,FALSE))</f>
        <v>0</v>
      </c>
      <c r="S33" s="317">
        <f ca="1">+IF(ISERROR(HLOOKUP($B33,INDIRECT("'Monthly Resource Report'!"&amp;'Coleman Validation'!S$665666&amp;":"&amp;'Coleman Validation'!S$665667),'Coleman Validation'!S$665668,FALSE)),0,HLOOKUP($B33,INDIRECT("'Monthly Resource Report'!"&amp;'Coleman Validation'!S$665666&amp;":"&amp;'Coleman Validation'!S$665667),'Coleman Validation'!S$665668,FALSE))</f>
        <v>0</v>
      </c>
      <c r="T33" s="318">
        <f ca="1">+IF(ISERROR(HLOOKUP($B33,INDIRECT("'Monthly Resource Report'!"&amp;'Coleman Validation'!T$665666&amp;":"&amp;'Coleman Validation'!T$665667),'Coleman Validation'!T$665668,FALSE)),0,HLOOKUP($B33,INDIRECT("'Monthly Resource Report'!"&amp;'Coleman Validation'!T$665666&amp;":"&amp;'Coleman Validation'!T$665667),'Coleman Validation'!T$665668,FALSE))</f>
        <v>0</v>
      </c>
      <c r="V33" s="301">
        <v>42186</v>
      </c>
      <c r="W33" s="294">
        <v>151</v>
      </c>
      <c r="X33" s="297">
        <v>1.927</v>
      </c>
      <c r="Y33" s="299">
        <v>0.33</v>
      </c>
      <c r="Z33" s="295">
        <v>0.2</v>
      </c>
      <c r="AA33" s="294">
        <f ca="1">+IF(ISERROR(HLOOKUP($B33,INDIRECT("'Monthly Resource Report'!"&amp;'Coleman Validation'!AA$665666&amp;":"&amp;'Coleman Validation'!AA$665667),'Coleman Validation'!AA$665668,FALSE)),0,HLOOKUP($B33,INDIRECT("'Monthly Resource Report'!"&amp;'Coleman Validation'!AA$665666&amp;":"&amp;'Coleman Validation'!AA$665667),'Coleman Validation'!AA$665668,FALSE))</f>
        <v>0</v>
      </c>
      <c r="AB33" s="297">
        <f ca="1">+IF(ISERROR(HLOOKUP($B33,INDIRECT("'Monthly Resource Report'!"&amp;'Coleman Validation'!AB$665666&amp;":"&amp;'Coleman Validation'!AB$665667),'Coleman Validation'!AB$665668,FALSE)),0,HLOOKUP($B33,INDIRECT("'Monthly Resource Report'!"&amp;'Coleman Validation'!AB$665666&amp;":"&amp;'Coleman Validation'!AB$665667),'Coleman Validation'!AB$665668,FALSE))</f>
        <v>0</v>
      </c>
      <c r="AC33" s="317">
        <f ca="1">+IF(ISERROR(HLOOKUP($B33,INDIRECT("'Monthly Resource Report'!"&amp;'Coleman Validation'!AC$665666&amp;":"&amp;'Coleman Validation'!AC$665667),'Coleman Validation'!AC$665668,FALSE)),0,HLOOKUP($B33,INDIRECT("'Monthly Resource Report'!"&amp;'Coleman Validation'!AC$665666&amp;":"&amp;'Coleman Validation'!AC$665667),'Coleman Validation'!AC$665668,FALSE))</f>
        <v>0</v>
      </c>
      <c r="AD33" s="318">
        <f ca="1">+IF(ISERROR(HLOOKUP($B33,INDIRECT("'Monthly Resource Report'!"&amp;'Coleman Validation'!AD$665666&amp;":"&amp;'Coleman Validation'!AD$665667),'Coleman Validation'!AD$665668,FALSE)),0,HLOOKUP($B33,INDIRECT("'Monthly Resource Report'!"&amp;'Coleman Validation'!AD$665666&amp;":"&amp;'Coleman Validation'!AD$665667),'Coleman Validation'!AD$665668,FALSE))</f>
        <v>0</v>
      </c>
    </row>
    <row r="34" spans="2:30">
      <c r="B34" s="301">
        <v>42217</v>
      </c>
      <c r="C34" s="294">
        <v>146</v>
      </c>
      <c r="D34" s="297">
        <v>1.927</v>
      </c>
      <c r="E34" s="299">
        <v>0.33</v>
      </c>
      <c r="F34" s="295">
        <v>0.2</v>
      </c>
      <c r="G34" s="294">
        <f ca="1">+IF(ISERROR(HLOOKUP($B34,INDIRECT("'Monthly Resource Report'!"&amp;'Coleman Validation'!G$665666&amp;":"&amp;'Coleman Validation'!G$665667),'Coleman Validation'!G$665668,FALSE)),0,HLOOKUP($B34,INDIRECT("'Monthly Resource Report'!"&amp;'Coleman Validation'!G$665666&amp;":"&amp;'Coleman Validation'!G$665667),'Coleman Validation'!G$665668,FALSE))</f>
        <v>0</v>
      </c>
      <c r="H34" s="297">
        <f ca="1">+IF(ISERROR(HLOOKUP($B34,INDIRECT("'Monthly Resource Report'!"&amp;'Coleman Validation'!H$665666&amp;":"&amp;'Coleman Validation'!H$665667),'Coleman Validation'!H$665668,FALSE)),0,HLOOKUP($B34,INDIRECT("'Monthly Resource Report'!"&amp;'Coleman Validation'!H$665666&amp;":"&amp;'Coleman Validation'!H$665667),'Coleman Validation'!H$665668,FALSE))</f>
        <v>0</v>
      </c>
      <c r="I34" s="317">
        <f ca="1">+IF(ISERROR(HLOOKUP($B34,INDIRECT("'Monthly Resource Report'!"&amp;'Coleman Validation'!I$665666&amp;":"&amp;'Coleman Validation'!I$665667),'Coleman Validation'!I$665668,FALSE)),0,HLOOKUP($B34,INDIRECT("'Monthly Resource Report'!"&amp;'Coleman Validation'!I$665666&amp;":"&amp;'Coleman Validation'!I$665667),'Coleman Validation'!I$665668,FALSE))</f>
        <v>0</v>
      </c>
      <c r="J34" s="318">
        <f ca="1">+IF(ISERROR(HLOOKUP($B34,INDIRECT("'Monthly Resource Report'!"&amp;'Coleman Validation'!J$665666&amp;":"&amp;'Coleman Validation'!J$665667),'Coleman Validation'!J$665668,FALSE)),0,HLOOKUP($B34,INDIRECT("'Monthly Resource Report'!"&amp;'Coleman Validation'!J$665666&amp;":"&amp;'Coleman Validation'!J$665667),'Coleman Validation'!J$665668,FALSE))</f>
        <v>0</v>
      </c>
      <c r="L34" s="301">
        <v>42217</v>
      </c>
      <c r="M34" s="294">
        <v>146</v>
      </c>
      <c r="N34" s="297">
        <v>1.927</v>
      </c>
      <c r="O34" s="299">
        <v>0.33</v>
      </c>
      <c r="P34" s="295">
        <v>0.2</v>
      </c>
      <c r="Q34" s="294">
        <f ca="1">+IF(ISERROR(HLOOKUP($B34,INDIRECT("'Monthly Resource Report'!"&amp;'Coleman Validation'!Q$665666&amp;":"&amp;'Coleman Validation'!Q$665667),'Coleman Validation'!Q$665668,FALSE)),0,HLOOKUP($B34,INDIRECT("'Monthly Resource Report'!"&amp;'Coleman Validation'!Q$665666&amp;":"&amp;'Coleman Validation'!Q$665667),'Coleman Validation'!Q$665668,FALSE))</f>
        <v>0</v>
      </c>
      <c r="R34" s="297">
        <f ca="1">+IF(ISERROR(HLOOKUP($B34,INDIRECT("'Monthly Resource Report'!"&amp;'Coleman Validation'!R$665666&amp;":"&amp;'Coleman Validation'!R$665667),'Coleman Validation'!R$665668,FALSE)),0,HLOOKUP($B34,INDIRECT("'Monthly Resource Report'!"&amp;'Coleman Validation'!R$665666&amp;":"&amp;'Coleman Validation'!R$665667),'Coleman Validation'!R$665668,FALSE))</f>
        <v>0</v>
      </c>
      <c r="S34" s="317">
        <f ca="1">+IF(ISERROR(HLOOKUP($B34,INDIRECT("'Monthly Resource Report'!"&amp;'Coleman Validation'!S$665666&amp;":"&amp;'Coleman Validation'!S$665667),'Coleman Validation'!S$665668,FALSE)),0,HLOOKUP($B34,INDIRECT("'Monthly Resource Report'!"&amp;'Coleman Validation'!S$665666&amp;":"&amp;'Coleman Validation'!S$665667),'Coleman Validation'!S$665668,FALSE))</f>
        <v>0</v>
      </c>
      <c r="T34" s="318">
        <f ca="1">+IF(ISERROR(HLOOKUP($B34,INDIRECT("'Monthly Resource Report'!"&amp;'Coleman Validation'!T$665666&amp;":"&amp;'Coleman Validation'!T$665667),'Coleman Validation'!T$665668,FALSE)),0,HLOOKUP($B34,INDIRECT("'Monthly Resource Report'!"&amp;'Coleman Validation'!T$665666&amp;":"&amp;'Coleman Validation'!T$665667),'Coleman Validation'!T$665668,FALSE))</f>
        <v>0</v>
      </c>
      <c r="V34" s="301">
        <v>42217</v>
      </c>
      <c r="W34" s="294">
        <v>151</v>
      </c>
      <c r="X34" s="297">
        <v>1.927</v>
      </c>
      <c r="Y34" s="299">
        <v>0.33</v>
      </c>
      <c r="Z34" s="295">
        <v>0.2</v>
      </c>
      <c r="AA34" s="294">
        <f ca="1">+IF(ISERROR(HLOOKUP($B34,INDIRECT("'Monthly Resource Report'!"&amp;'Coleman Validation'!AA$665666&amp;":"&amp;'Coleman Validation'!AA$665667),'Coleman Validation'!AA$665668,FALSE)),0,HLOOKUP($B34,INDIRECT("'Monthly Resource Report'!"&amp;'Coleman Validation'!AA$665666&amp;":"&amp;'Coleman Validation'!AA$665667),'Coleman Validation'!AA$665668,FALSE))</f>
        <v>0</v>
      </c>
      <c r="AB34" s="297">
        <f ca="1">+IF(ISERROR(HLOOKUP($B34,INDIRECT("'Monthly Resource Report'!"&amp;'Coleman Validation'!AB$665666&amp;":"&amp;'Coleman Validation'!AB$665667),'Coleman Validation'!AB$665668,FALSE)),0,HLOOKUP($B34,INDIRECT("'Monthly Resource Report'!"&amp;'Coleman Validation'!AB$665666&amp;":"&amp;'Coleman Validation'!AB$665667),'Coleman Validation'!AB$665668,FALSE))</f>
        <v>0</v>
      </c>
      <c r="AC34" s="317">
        <f ca="1">+IF(ISERROR(HLOOKUP($B34,INDIRECT("'Monthly Resource Report'!"&amp;'Coleman Validation'!AC$665666&amp;":"&amp;'Coleman Validation'!AC$665667),'Coleman Validation'!AC$665668,FALSE)),0,HLOOKUP($B34,INDIRECT("'Monthly Resource Report'!"&amp;'Coleman Validation'!AC$665666&amp;":"&amp;'Coleman Validation'!AC$665667),'Coleman Validation'!AC$665668,FALSE))</f>
        <v>0</v>
      </c>
      <c r="AD34" s="318">
        <f ca="1">+IF(ISERROR(HLOOKUP($B34,INDIRECT("'Monthly Resource Report'!"&amp;'Coleman Validation'!AD$665666&amp;":"&amp;'Coleman Validation'!AD$665667),'Coleman Validation'!AD$665668,FALSE)),0,HLOOKUP($B34,INDIRECT("'Monthly Resource Report'!"&amp;'Coleman Validation'!AD$665666&amp;":"&amp;'Coleman Validation'!AD$665667),'Coleman Validation'!AD$665668,FALSE))</f>
        <v>0</v>
      </c>
    </row>
    <row r="35" spans="2:30">
      <c r="B35" s="301">
        <v>42248</v>
      </c>
      <c r="C35" s="294">
        <v>146</v>
      </c>
      <c r="D35" s="297">
        <v>1.927</v>
      </c>
      <c r="E35" s="299">
        <v>0.33</v>
      </c>
      <c r="F35" s="295">
        <v>0.2</v>
      </c>
      <c r="G35" s="294">
        <f ca="1">+IF(ISERROR(HLOOKUP($B35,INDIRECT("'Monthly Resource Report'!"&amp;'Coleman Validation'!G$665666&amp;":"&amp;'Coleman Validation'!G$665667),'Coleman Validation'!G$665668,FALSE)),0,HLOOKUP($B35,INDIRECT("'Monthly Resource Report'!"&amp;'Coleman Validation'!G$665666&amp;":"&amp;'Coleman Validation'!G$665667),'Coleman Validation'!G$665668,FALSE))</f>
        <v>0</v>
      </c>
      <c r="H35" s="297">
        <f ca="1">+IF(ISERROR(HLOOKUP($B35,INDIRECT("'Monthly Resource Report'!"&amp;'Coleman Validation'!H$665666&amp;":"&amp;'Coleman Validation'!H$665667),'Coleman Validation'!H$665668,FALSE)),0,HLOOKUP($B35,INDIRECT("'Monthly Resource Report'!"&amp;'Coleman Validation'!H$665666&amp;":"&amp;'Coleman Validation'!H$665667),'Coleman Validation'!H$665668,FALSE))</f>
        <v>0</v>
      </c>
      <c r="I35" s="317">
        <f ca="1">+IF(ISERROR(HLOOKUP($B35,INDIRECT("'Monthly Resource Report'!"&amp;'Coleman Validation'!I$665666&amp;":"&amp;'Coleman Validation'!I$665667),'Coleman Validation'!I$665668,FALSE)),0,HLOOKUP($B35,INDIRECT("'Monthly Resource Report'!"&amp;'Coleman Validation'!I$665666&amp;":"&amp;'Coleman Validation'!I$665667),'Coleman Validation'!I$665668,FALSE))</f>
        <v>0</v>
      </c>
      <c r="J35" s="318">
        <f ca="1">+IF(ISERROR(HLOOKUP($B35,INDIRECT("'Monthly Resource Report'!"&amp;'Coleman Validation'!J$665666&amp;":"&amp;'Coleman Validation'!J$665667),'Coleman Validation'!J$665668,FALSE)),0,HLOOKUP($B35,INDIRECT("'Monthly Resource Report'!"&amp;'Coleman Validation'!J$665666&amp;":"&amp;'Coleman Validation'!J$665667),'Coleman Validation'!J$665668,FALSE))</f>
        <v>0</v>
      </c>
      <c r="L35" s="301">
        <v>42248</v>
      </c>
      <c r="M35" s="294">
        <v>146</v>
      </c>
      <c r="N35" s="297">
        <v>1.927</v>
      </c>
      <c r="O35" s="299">
        <v>0.33</v>
      </c>
      <c r="P35" s="295">
        <v>0.2</v>
      </c>
      <c r="Q35" s="294">
        <f ca="1">+IF(ISERROR(HLOOKUP($B35,INDIRECT("'Monthly Resource Report'!"&amp;'Coleman Validation'!Q$665666&amp;":"&amp;'Coleman Validation'!Q$665667),'Coleman Validation'!Q$665668,FALSE)),0,HLOOKUP($B35,INDIRECT("'Monthly Resource Report'!"&amp;'Coleman Validation'!Q$665666&amp;":"&amp;'Coleman Validation'!Q$665667),'Coleman Validation'!Q$665668,FALSE))</f>
        <v>0</v>
      </c>
      <c r="R35" s="297">
        <f ca="1">+IF(ISERROR(HLOOKUP($B35,INDIRECT("'Monthly Resource Report'!"&amp;'Coleman Validation'!R$665666&amp;":"&amp;'Coleman Validation'!R$665667),'Coleman Validation'!R$665668,FALSE)),0,HLOOKUP($B35,INDIRECT("'Monthly Resource Report'!"&amp;'Coleman Validation'!R$665666&amp;":"&amp;'Coleman Validation'!R$665667),'Coleman Validation'!R$665668,FALSE))</f>
        <v>0</v>
      </c>
      <c r="S35" s="317">
        <f ca="1">+IF(ISERROR(HLOOKUP($B35,INDIRECT("'Monthly Resource Report'!"&amp;'Coleman Validation'!S$665666&amp;":"&amp;'Coleman Validation'!S$665667),'Coleman Validation'!S$665668,FALSE)),0,HLOOKUP($B35,INDIRECT("'Monthly Resource Report'!"&amp;'Coleman Validation'!S$665666&amp;":"&amp;'Coleman Validation'!S$665667),'Coleman Validation'!S$665668,FALSE))</f>
        <v>0</v>
      </c>
      <c r="T35" s="318">
        <f ca="1">+IF(ISERROR(HLOOKUP($B35,INDIRECT("'Monthly Resource Report'!"&amp;'Coleman Validation'!T$665666&amp;":"&amp;'Coleman Validation'!T$665667),'Coleman Validation'!T$665668,FALSE)),0,HLOOKUP($B35,INDIRECT("'Monthly Resource Report'!"&amp;'Coleman Validation'!T$665666&amp;":"&amp;'Coleman Validation'!T$665667),'Coleman Validation'!T$665668,FALSE))</f>
        <v>0</v>
      </c>
      <c r="V35" s="301">
        <v>42248</v>
      </c>
      <c r="W35" s="294">
        <v>151</v>
      </c>
      <c r="X35" s="297">
        <v>1.927</v>
      </c>
      <c r="Y35" s="299">
        <v>0.33</v>
      </c>
      <c r="Z35" s="295">
        <v>0.2</v>
      </c>
      <c r="AA35" s="294">
        <f ca="1">+IF(ISERROR(HLOOKUP($B35,INDIRECT("'Monthly Resource Report'!"&amp;'Coleman Validation'!AA$665666&amp;":"&amp;'Coleman Validation'!AA$665667),'Coleman Validation'!AA$665668,FALSE)),0,HLOOKUP($B35,INDIRECT("'Monthly Resource Report'!"&amp;'Coleman Validation'!AA$665666&amp;":"&amp;'Coleman Validation'!AA$665667),'Coleman Validation'!AA$665668,FALSE))</f>
        <v>0</v>
      </c>
      <c r="AB35" s="297">
        <f ca="1">+IF(ISERROR(HLOOKUP($B35,INDIRECT("'Monthly Resource Report'!"&amp;'Coleman Validation'!AB$665666&amp;":"&amp;'Coleman Validation'!AB$665667),'Coleman Validation'!AB$665668,FALSE)),0,HLOOKUP($B35,INDIRECT("'Monthly Resource Report'!"&amp;'Coleman Validation'!AB$665666&amp;":"&amp;'Coleman Validation'!AB$665667),'Coleman Validation'!AB$665668,FALSE))</f>
        <v>0</v>
      </c>
      <c r="AC35" s="317">
        <f ca="1">+IF(ISERROR(HLOOKUP($B35,INDIRECT("'Monthly Resource Report'!"&amp;'Coleman Validation'!AC$665666&amp;":"&amp;'Coleman Validation'!AC$665667),'Coleman Validation'!AC$665668,FALSE)),0,HLOOKUP($B35,INDIRECT("'Monthly Resource Report'!"&amp;'Coleman Validation'!AC$665666&amp;":"&amp;'Coleman Validation'!AC$665667),'Coleman Validation'!AC$665668,FALSE))</f>
        <v>0</v>
      </c>
      <c r="AD35" s="318">
        <f ca="1">+IF(ISERROR(HLOOKUP($B35,INDIRECT("'Monthly Resource Report'!"&amp;'Coleman Validation'!AD$665666&amp;":"&amp;'Coleman Validation'!AD$665667),'Coleman Validation'!AD$665668,FALSE)),0,HLOOKUP($B35,INDIRECT("'Monthly Resource Report'!"&amp;'Coleman Validation'!AD$665666&amp;":"&amp;'Coleman Validation'!AD$665667),'Coleman Validation'!AD$665668,FALSE))</f>
        <v>0</v>
      </c>
    </row>
    <row r="36" spans="2:30">
      <c r="B36" s="301">
        <v>42278</v>
      </c>
      <c r="C36" s="294">
        <v>146</v>
      </c>
      <c r="D36" s="297">
        <v>1.927</v>
      </c>
      <c r="E36" s="299">
        <v>0.33</v>
      </c>
      <c r="F36" s="295">
        <v>0.2</v>
      </c>
      <c r="G36" s="294">
        <f ca="1">+IF(ISERROR(HLOOKUP($B36,INDIRECT("'Monthly Resource Report'!"&amp;'Coleman Validation'!G$665666&amp;":"&amp;'Coleman Validation'!G$665667),'Coleman Validation'!G$665668,FALSE)),0,HLOOKUP($B36,INDIRECT("'Monthly Resource Report'!"&amp;'Coleman Validation'!G$665666&amp;":"&amp;'Coleman Validation'!G$665667),'Coleman Validation'!G$665668,FALSE))</f>
        <v>0</v>
      </c>
      <c r="H36" s="297">
        <f ca="1">+IF(ISERROR(HLOOKUP($B36,INDIRECT("'Monthly Resource Report'!"&amp;'Coleman Validation'!H$665666&amp;":"&amp;'Coleman Validation'!H$665667),'Coleman Validation'!H$665668,FALSE)),0,HLOOKUP($B36,INDIRECT("'Monthly Resource Report'!"&amp;'Coleman Validation'!H$665666&amp;":"&amp;'Coleman Validation'!H$665667),'Coleman Validation'!H$665668,FALSE))</f>
        <v>0</v>
      </c>
      <c r="I36" s="317">
        <f ca="1">+IF(ISERROR(HLOOKUP($B36,INDIRECT("'Monthly Resource Report'!"&amp;'Coleman Validation'!I$665666&amp;":"&amp;'Coleman Validation'!I$665667),'Coleman Validation'!I$665668,FALSE)),0,HLOOKUP($B36,INDIRECT("'Monthly Resource Report'!"&amp;'Coleman Validation'!I$665666&amp;":"&amp;'Coleman Validation'!I$665667),'Coleman Validation'!I$665668,FALSE))</f>
        <v>0</v>
      </c>
      <c r="J36" s="318">
        <f ca="1">+IF(ISERROR(HLOOKUP($B36,INDIRECT("'Monthly Resource Report'!"&amp;'Coleman Validation'!J$665666&amp;":"&amp;'Coleman Validation'!J$665667),'Coleman Validation'!J$665668,FALSE)),0,HLOOKUP($B36,INDIRECT("'Monthly Resource Report'!"&amp;'Coleman Validation'!J$665666&amp;":"&amp;'Coleman Validation'!J$665667),'Coleman Validation'!J$665668,FALSE))</f>
        <v>0</v>
      </c>
      <c r="L36" s="301">
        <v>42278</v>
      </c>
      <c r="M36" s="294">
        <v>146</v>
      </c>
      <c r="N36" s="297">
        <v>1.927</v>
      </c>
      <c r="O36" s="299">
        <v>0.33</v>
      </c>
      <c r="P36" s="295">
        <v>0.2</v>
      </c>
      <c r="Q36" s="294">
        <f ca="1">+IF(ISERROR(HLOOKUP($B36,INDIRECT("'Monthly Resource Report'!"&amp;'Coleman Validation'!Q$665666&amp;":"&amp;'Coleman Validation'!Q$665667),'Coleman Validation'!Q$665668,FALSE)),0,HLOOKUP($B36,INDIRECT("'Monthly Resource Report'!"&amp;'Coleman Validation'!Q$665666&amp;":"&amp;'Coleman Validation'!Q$665667),'Coleman Validation'!Q$665668,FALSE))</f>
        <v>0</v>
      </c>
      <c r="R36" s="297">
        <f ca="1">+IF(ISERROR(HLOOKUP($B36,INDIRECT("'Monthly Resource Report'!"&amp;'Coleman Validation'!R$665666&amp;":"&amp;'Coleman Validation'!R$665667),'Coleman Validation'!R$665668,FALSE)),0,HLOOKUP($B36,INDIRECT("'Monthly Resource Report'!"&amp;'Coleman Validation'!R$665666&amp;":"&amp;'Coleman Validation'!R$665667),'Coleman Validation'!R$665668,FALSE))</f>
        <v>0</v>
      </c>
      <c r="S36" s="317">
        <f ca="1">+IF(ISERROR(HLOOKUP($B36,INDIRECT("'Monthly Resource Report'!"&amp;'Coleman Validation'!S$665666&amp;":"&amp;'Coleman Validation'!S$665667),'Coleman Validation'!S$665668,FALSE)),0,HLOOKUP($B36,INDIRECT("'Monthly Resource Report'!"&amp;'Coleman Validation'!S$665666&amp;":"&amp;'Coleman Validation'!S$665667),'Coleman Validation'!S$665668,FALSE))</f>
        <v>0</v>
      </c>
      <c r="T36" s="318">
        <f ca="1">+IF(ISERROR(HLOOKUP($B36,INDIRECT("'Monthly Resource Report'!"&amp;'Coleman Validation'!T$665666&amp;":"&amp;'Coleman Validation'!T$665667),'Coleman Validation'!T$665668,FALSE)),0,HLOOKUP($B36,INDIRECT("'Monthly Resource Report'!"&amp;'Coleman Validation'!T$665666&amp;":"&amp;'Coleman Validation'!T$665667),'Coleman Validation'!T$665668,FALSE))</f>
        <v>0</v>
      </c>
      <c r="V36" s="301">
        <v>42278</v>
      </c>
      <c r="W36" s="294">
        <v>151</v>
      </c>
      <c r="X36" s="297">
        <v>1.927</v>
      </c>
      <c r="Y36" s="299">
        <v>0.33</v>
      </c>
      <c r="Z36" s="295">
        <v>0.2</v>
      </c>
      <c r="AA36" s="294">
        <f ca="1">+IF(ISERROR(HLOOKUP($B36,INDIRECT("'Monthly Resource Report'!"&amp;'Coleman Validation'!AA$665666&amp;":"&amp;'Coleman Validation'!AA$665667),'Coleman Validation'!AA$665668,FALSE)),0,HLOOKUP($B36,INDIRECT("'Monthly Resource Report'!"&amp;'Coleman Validation'!AA$665666&amp;":"&amp;'Coleman Validation'!AA$665667),'Coleman Validation'!AA$665668,FALSE))</f>
        <v>0</v>
      </c>
      <c r="AB36" s="297">
        <f ca="1">+IF(ISERROR(HLOOKUP($B36,INDIRECT("'Monthly Resource Report'!"&amp;'Coleman Validation'!AB$665666&amp;":"&amp;'Coleman Validation'!AB$665667),'Coleman Validation'!AB$665668,FALSE)),0,HLOOKUP($B36,INDIRECT("'Monthly Resource Report'!"&amp;'Coleman Validation'!AB$665666&amp;":"&amp;'Coleman Validation'!AB$665667),'Coleman Validation'!AB$665668,FALSE))</f>
        <v>0</v>
      </c>
      <c r="AC36" s="317">
        <f ca="1">+IF(ISERROR(HLOOKUP($B36,INDIRECT("'Monthly Resource Report'!"&amp;'Coleman Validation'!AC$665666&amp;":"&amp;'Coleman Validation'!AC$665667),'Coleman Validation'!AC$665668,FALSE)),0,HLOOKUP($B36,INDIRECT("'Monthly Resource Report'!"&amp;'Coleman Validation'!AC$665666&amp;":"&amp;'Coleman Validation'!AC$665667),'Coleman Validation'!AC$665668,FALSE))</f>
        <v>0</v>
      </c>
      <c r="AD36" s="318">
        <f ca="1">+IF(ISERROR(HLOOKUP($B36,INDIRECT("'Monthly Resource Report'!"&amp;'Coleman Validation'!AD$665666&amp;":"&amp;'Coleman Validation'!AD$665667),'Coleman Validation'!AD$665668,FALSE)),0,HLOOKUP($B36,INDIRECT("'Monthly Resource Report'!"&amp;'Coleman Validation'!AD$665666&amp;":"&amp;'Coleman Validation'!AD$665667),'Coleman Validation'!AD$665668,FALSE))</f>
        <v>0</v>
      </c>
    </row>
    <row r="37" spans="2:30">
      <c r="B37" s="301">
        <v>42309</v>
      </c>
      <c r="C37" s="294">
        <v>146</v>
      </c>
      <c r="D37" s="297">
        <v>1.927</v>
      </c>
      <c r="E37" s="299">
        <v>0.33</v>
      </c>
      <c r="F37" s="295">
        <v>0.2</v>
      </c>
      <c r="G37" s="294">
        <f ca="1">+IF(ISERROR(HLOOKUP($B37,INDIRECT("'Monthly Resource Report'!"&amp;'Coleman Validation'!G$665666&amp;":"&amp;'Coleman Validation'!G$665667),'Coleman Validation'!G$665668,FALSE)),0,HLOOKUP($B37,INDIRECT("'Monthly Resource Report'!"&amp;'Coleman Validation'!G$665666&amp;":"&amp;'Coleman Validation'!G$665667),'Coleman Validation'!G$665668,FALSE))</f>
        <v>0</v>
      </c>
      <c r="H37" s="297">
        <f ca="1">+IF(ISERROR(HLOOKUP($B37,INDIRECT("'Monthly Resource Report'!"&amp;'Coleman Validation'!H$665666&amp;":"&amp;'Coleman Validation'!H$665667),'Coleman Validation'!H$665668,FALSE)),0,HLOOKUP($B37,INDIRECT("'Monthly Resource Report'!"&amp;'Coleman Validation'!H$665666&amp;":"&amp;'Coleman Validation'!H$665667),'Coleman Validation'!H$665668,FALSE))</f>
        <v>0</v>
      </c>
      <c r="I37" s="317">
        <f ca="1">+IF(ISERROR(HLOOKUP($B37,INDIRECT("'Monthly Resource Report'!"&amp;'Coleman Validation'!I$665666&amp;":"&amp;'Coleman Validation'!I$665667),'Coleman Validation'!I$665668,FALSE)),0,HLOOKUP($B37,INDIRECT("'Monthly Resource Report'!"&amp;'Coleman Validation'!I$665666&amp;":"&amp;'Coleman Validation'!I$665667),'Coleman Validation'!I$665668,FALSE))</f>
        <v>0</v>
      </c>
      <c r="J37" s="318">
        <f ca="1">+IF(ISERROR(HLOOKUP($B37,INDIRECT("'Monthly Resource Report'!"&amp;'Coleman Validation'!J$665666&amp;":"&amp;'Coleman Validation'!J$665667),'Coleman Validation'!J$665668,FALSE)),0,HLOOKUP($B37,INDIRECT("'Monthly Resource Report'!"&amp;'Coleman Validation'!J$665666&amp;":"&amp;'Coleman Validation'!J$665667),'Coleman Validation'!J$665668,FALSE))</f>
        <v>0</v>
      </c>
      <c r="L37" s="301">
        <v>42309</v>
      </c>
      <c r="M37" s="294">
        <v>146</v>
      </c>
      <c r="N37" s="297">
        <v>1.927</v>
      </c>
      <c r="O37" s="299">
        <v>0.33</v>
      </c>
      <c r="P37" s="295">
        <v>0.2</v>
      </c>
      <c r="Q37" s="294">
        <f ca="1">+IF(ISERROR(HLOOKUP($B37,INDIRECT("'Monthly Resource Report'!"&amp;'Coleman Validation'!Q$665666&amp;":"&amp;'Coleman Validation'!Q$665667),'Coleman Validation'!Q$665668,FALSE)),0,HLOOKUP($B37,INDIRECT("'Monthly Resource Report'!"&amp;'Coleman Validation'!Q$665666&amp;":"&amp;'Coleman Validation'!Q$665667),'Coleman Validation'!Q$665668,FALSE))</f>
        <v>0</v>
      </c>
      <c r="R37" s="297">
        <f ca="1">+IF(ISERROR(HLOOKUP($B37,INDIRECT("'Monthly Resource Report'!"&amp;'Coleman Validation'!R$665666&amp;":"&amp;'Coleman Validation'!R$665667),'Coleman Validation'!R$665668,FALSE)),0,HLOOKUP($B37,INDIRECT("'Monthly Resource Report'!"&amp;'Coleman Validation'!R$665666&amp;":"&amp;'Coleman Validation'!R$665667),'Coleman Validation'!R$665668,FALSE))</f>
        <v>0</v>
      </c>
      <c r="S37" s="317">
        <f ca="1">+IF(ISERROR(HLOOKUP($B37,INDIRECT("'Monthly Resource Report'!"&amp;'Coleman Validation'!S$665666&amp;":"&amp;'Coleman Validation'!S$665667),'Coleman Validation'!S$665668,FALSE)),0,HLOOKUP($B37,INDIRECT("'Monthly Resource Report'!"&amp;'Coleman Validation'!S$665666&amp;":"&amp;'Coleman Validation'!S$665667),'Coleman Validation'!S$665668,FALSE))</f>
        <v>0</v>
      </c>
      <c r="T37" s="318">
        <f ca="1">+IF(ISERROR(HLOOKUP($B37,INDIRECT("'Monthly Resource Report'!"&amp;'Coleman Validation'!T$665666&amp;":"&amp;'Coleman Validation'!T$665667),'Coleman Validation'!T$665668,FALSE)),0,HLOOKUP($B37,INDIRECT("'Monthly Resource Report'!"&amp;'Coleman Validation'!T$665666&amp;":"&amp;'Coleman Validation'!T$665667),'Coleman Validation'!T$665668,FALSE))</f>
        <v>0</v>
      </c>
      <c r="V37" s="301">
        <v>42309</v>
      </c>
      <c r="W37" s="294">
        <v>151</v>
      </c>
      <c r="X37" s="297">
        <v>1.927</v>
      </c>
      <c r="Y37" s="299">
        <v>0.33</v>
      </c>
      <c r="Z37" s="295">
        <v>0.2</v>
      </c>
      <c r="AA37" s="294">
        <f ca="1">+IF(ISERROR(HLOOKUP($B37,INDIRECT("'Monthly Resource Report'!"&amp;'Coleman Validation'!AA$665666&amp;":"&amp;'Coleman Validation'!AA$665667),'Coleman Validation'!AA$665668,FALSE)),0,HLOOKUP($B37,INDIRECT("'Monthly Resource Report'!"&amp;'Coleman Validation'!AA$665666&amp;":"&amp;'Coleman Validation'!AA$665667),'Coleman Validation'!AA$665668,FALSE))</f>
        <v>0</v>
      </c>
      <c r="AB37" s="297">
        <f ca="1">+IF(ISERROR(HLOOKUP($B37,INDIRECT("'Monthly Resource Report'!"&amp;'Coleman Validation'!AB$665666&amp;":"&amp;'Coleman Validation'!AB$665667),'Coleman Validation'!AB$665668,FALSE)),0,HLOOKUP($B37,INDIRECT("'Monthly Resource Report'!"&amp;'Coleman Validation'!AB$665666&amp;":"&amp;'Coleman Validation'!AB$665667),'Coleman Validation'!AB$665668,FALSE))</f>
        <v>0</v>
      </c>
      <c r="AC37" s="317">
        <f ca="1">+IF(ISERROR(HLOOKUP($B37,INDIRECT("'Monthly Resource Report'!"&amp;'Coleman Validation'!AC$665666&amp;":"&amp;'Coleman Validation'!AC$665667),'Coleman Validation'!AC$665668,FALSE)),0,HLOOKUP($B37,INDIRECT("'Monthly Resource Report'!"&amp;'Coleman Validation'!AC$665666&amp;":"&amp;'Coleman Validation'!AC$665667),'Coleman Validation'!AC$665668,FALSE))</f>
        <v>0</v>
      </c>
      <c r="AD37" s="318">
        <f ca="1">+IF(ISERROR(HLOOKUP($B37,INDIRECT("'Monthly Resource Report'!"&amp;'Coleman Validation'!AD$665666&amp;":"&amp;'Coleman Validation'!AD$665667),'Coleman Validation'!AD$665668,FALSE)),0,HLOOKUP($B37,INDIRECT("'Monthly Resource Report'!"&amp;'Coleman Validation'!AD$665666&amp;":"&amp;'Coleman Validation'!AD$665667),'Coleman Validation'!AD$665668,FALSE))</f>
        <v>0</v>
      </c>
    </row>
    <row r="38" spans="2:30">
      <c r="B38" s="301">
        <v>42339</v>
      </c>
      <c r="C38" s="294">
        <v>146</v>
      </c>
      <c r="D38" s="297">
        <v>1.927</v>
      </c>
      <c r="E38" s="299">
        <v>0.33</v>
      </c>
      <c r="F38" s="295">
        <v>0.2</v>
      </c>
      <c r="G38" s="294">
        <f ca="1">+IF(ISERROR(HLOOKUP($B38,INDIRECT("'Monthly Resource Report'!"&amp;'Coleman Validation'!G$665666&amp;":"&amp;'Coleman Validation'!G$665667),'Coleman Validation'!G$665668,FALSE)),0,HLOOKUP($B38,INDIRECT("'Monthly Resource Report'!"&amp;'Coleman Validation'!G$665666&amp;":"&amp;'Coleman Validation'!G$665667),'Coleman Validation'!G$665668,FALSE))</f>
        <v>0</v>
      </c>
      <c r="H38" s="297">
        <f ca="1">+IF(ISERROR(HLOOKUP($B38,INDIRECT("'Monthly Resource Report'!"&amp;'Coleman Validation'!H$665666&amp;":"&amp;'Coleman Validation'!H$665667),'Coleman Validation'!H$665668,FALSE)),0,HLOOKUP($B38,INDIRECT("'Monthly Resource Report'!"&amp;'Coleman Validation'!H$665666&amp;":"&amp;'Coleman Validation'!H$665667),'Coleman Validation'!H$665668,FALSE))</f>
        <v>0</v>
      </c>
      <c r="I38" s="317">
        <f ca="1">+IF(ISERROR(HLOOKUP($B38,INDIRECT("'Monthly Resource Report'!"&amp;'Coleman Validation'!I$665666&amp;":"&amp;'Coleman Validation'!I$665667),'Coleman Validation'!I$665668,FALSE)),0,HLOOKUP($B38,INDIRECT("'Monthly Resource Report'!"&amp;'Coleman Validation'!I$665666&amp;":"&amp;'Coleman Validation'!I$665667),'Coleman Validation'!I$665668,FALSE))</f>
        <v>0</v>
      </c>
      <c r="J38" s="318">
        <f ca="1">+IF(ISERROR(HLOOKUP($B38,INDIRECT("'Monthly Resource Report'!"&amp;'Coleman Validation'!J$665666&amp;":"&amp;'Coleman Validation'!J$665667),'Coleman Validation'!J$665668,FALSE)),0,HLOOKUP($B38,INDIRECT("'Monthly Resource Report'!"&amp;'Coleman Validation'!J$665666&amp;":"&amp;'Coleman Validation'!J$665667),'Coleman Validation'!J$665668,FALSE))</f>
        <v>0</v>
      </c>
      <c r="L38" s="301">
        <v>42339</v>
      </c>
      <c r="M38" s="294">
        <v>146</v>
      </c>
      <c r="N38" s="297">
        <v>1.927</v>
      </c>
      <c r="O38" s="299">
        <v>0.33</v>
      </c>
      <c r="P38" s="295">
        <v>0.2</v>
      </c>
      <c r="Q38" s="294">
        <f ca="1">+IF(ISERROR(HLOOKUP($B38,INDIRECT("'Monthly Resource Report'!"&amp;'Coleman Validation'!Q$665666&amp;":"&amp;'Coleman Validation'!Q$665667),'Coleman Validation'!Q$665668,FALSE)),0,HLOOKUP($B38,INDIRECT("'Monthly Resource Report'!"&amp;'Coleman Validation'!Q$665666&amp;":"&amp;'Coleman Validation'!Q$665667),'Coleman Validation'!Q$665668,FALSE))</f>
        <v>0</v>
      </c>
      <c r="R38" s="297">
        <f ca="1">+IF(ISERROR(HLOOKUP($B38,INDIRECT("'Monthly Resource Report'!"&amp;'Coleman Validation'!R$665666&amp;":"&amp;'Coleman Validation'!R$665667),'Coleman Validation'!R$665668,FALSE)),0,HLOOKUP($B38,INDIRECT("'Monthly Resource Report'!"&amp;'Coleman Validation'!R$665666&amp;":"&amp;'Coleman Validation'!R$665667),'Coleman Validation'!R$665668,FALSE))</f>
        <v>0</v>
      </c>
      <c r="S38" s="317">
        <f ca="1">+IF(ISERROR(HLOOKUP($B38,INDIRECT("'Monthly Resource Report'!"&amp;'Coleman Validation'!S$665666&amp;":"&amp;'Coleman Validation'!S$665667),'Coleman Validation'!S$665668,FALSE)),0,HLOOKUP($B38,INDIRECT("'Monthly Resource Report'!"&amp;'Coleman Validation'!S$665666&amp;":"&amp;'Coleman Validation'!S$665667),'Coleman Validation'!S$665668,FALSE))</f>
        <v>0</v>
      </c>
      <c r="T38" s="318">
        <f ca="1">+IF(ISERROR(HLOOKUP($B38,INDIRECT("'Monthly Resource Report'!"&amp;'Coleman Validation'!T$665666&amp;":"&amp;'Coleman Validation'!T$665667),'Coleman Validation'!T$665668,FALSE)),0,HLOOKUP($B38,INDIRECT("'Monthly Resource Report'!"&amp;'Coleman Validation'!T$665666&amp;":"&amp;'Coleman Validation'!T$665667),'Coleman Validation'!T$665668,FALSE))</f>
        <v>0</v>
      </c>
      <c r="V38" s="301">
        <v>42339</v>
      </c>
      <c r="W38" s="294">
        <v>151</v>
      </c>
      <c r="X38" s="297">
        <v>1.927</v>
      </c>
      <c r="Y38" s="299">
        <v>0.33</v>
      </c>
      <c r="Z38" s="295">
        <v>0.2</v>
      </c>
      <c r="AA38" s="294">
        <f ca="1">+IF(ISERROR(HLOOKUP($B38,INDIRECT("'Monthly Resource Report'!"&amp;'Coleman Validation'!AA$665666&amp;":"&amp;'Coleman Validation'!AA$665667),'Coleman Validation'!AA$665668,FALSE)),0,HLOOKUP($B38,INDIRECT("'Monthly Resource Report'!"&amp;'Coleman Validation'!AA$665666&amp;":"&amp;'Coleman Validation'!AA$665667),'Coleman Validation'!AA$665668,FALSE))</f>
        <v>0</v>
      </c>
      <c r="AB38" s="297">
        <f ca="1">+IF(ISERROR(HLOOKUP($B38,INDIRECT("'Monthly Resource Report'!"&amp;'Coleman Validation'!AB$665666&amp;":"&amp;'Coleman Validation'!AB$665667),'Coleman Validation'!AB$665668,FALSE)),0,HLOOKUP($B38,INDIRECT("'Monthly Resource Report'!"&amp;'Coleman Validation'!AB$665666&amp;":"&amp;'Coleman Validation'!AB$665667),'Coleman Validation'!AB$665668,FALSE))</f>
        <v>0</v>
      </c>
      <c r="AC38" s="317">
        <f ca="1">+IF(ISERROR(HLOOKUP($B38,INDIRECT("'Monthly Resource Report'!"&amp;'Coleman Validation'!AC$665666&amp;":"&amp;'Coleman Validation'!AC$665667),'Coleman Validation'!AC$665668,FALSE)),0,HLOOKUP($B38,INDIRECT("'Monthly Resource Report'!"&amp;'Coleman Validation'!AC$665666&amp;":"&amp;'Coleman Validation'!AC$665667),'Coleman Validation'!AC$665668,FALSE))</f>
        <v>0</v>
      </c>
      <c r="AD38" s="318">
        <f ca="1">+IF(ISERROR(HLOOKUP($B38,INDIRECT("'Monthly Resource Report'!"&amp;'Coleman Validation'!AD$665666&amp;":"&amp;'Coleman Validation'!AD$665667),'Coleman Validation'!AD$665668,FALSE)),0,HLOOKUP($B38,INDIRECT("'Monthly Resource Report'!"&amp;'Coleman Validation'!AD$665666&amp;":"&amp;'Coleman Validation'!AD$665667),'Coleman Validation'!AD$665668,FALSE))</f>
        <v>0</v>
      </c>
    </row>
    <row r="39" spans="2:30">
      <c r="B39" s="301">
        <v>42370</v>
      </c>
      <c r="C39" s="294">
        <v>146</v>
      </c>
      <c r="D39" s="297">
        <v>1.97</v>
      </c>
      <c r="E39" s="299">
        <v>0.33</v>
      </c>
      <c r="F39" s="295">
        <v>0.2</v>
      </c>
      <c r="G39" s="294">
        <f ca="1">+IF(ISERROR(HLOOKUP($B39,INDIRECT("'Monthly Resource Report'!"&amp;'Coleman Validation'!G$665666&amp;":"&amp;'Coleman Validation'!G$665667),'Coleman Validation'!G$665668,FALSE)),0,HLOOKUP($B39,INDIRECT("'Monthly Resource Report'!"&amp;'Coleman Validation'!G$665666&amp;":"&amp;'Coleman Validation'!G$665667),'Coleman Validation'!G$665668,FALSE))</f>
        <v>0</v>
      </c>
      <c r="H39" s="297">
        <f ca="1">+IF(ISERROR(HLOOKUP($B39,INDIRECT("'Monthly Resource Report'!"&amp;'Coleman Validation'!H$665666&amp;":"&amp;'Coleman Validation'!H$665667),'Coleman Validation'!H$665668,FALSE)),0,HLOOKUP($B39,INDIRECT("'Monthly Resource Report'!"&amp;'Coleman Validation'!H$665666&amp;":"&amp;'Coleman Validation'!H$665667),'Coleman Validation'!H$665668,FALSE))</f>
        <v>0</v>
      </c>
      <c r="I39" s="317">
        <f ca="1">+IF(ISERROR(HLOOKUP($B39,INDIRECT("'Monthly Resource Report'!"&amp;'Coleman Validation'!I$665666&amp;":"&amp;'Coleman Validation'!I$665667),'Coleman Validation'!I$665668,FALSE)),0,HLOOKUP($B39,INDIRECT("'Monthly Resource Report'!"&amp;'Coleman Validation'!I$665666&amp;":"&amp;'Coleman Validation'!I$665667),'Coleman Validation'!I$665668,FALSE))</f>
        <v>0</v>
      </c>
      <c r="J39" s="318">
        <f ca="1">+IF(ISERROR(HLOOKUP($B39,INDIRECT("'Monthly Resource Report'!"&amp;'Coleman Validation'!J$665666&amp;":"&amp;'Coleman Validation'!J$665667),'Coleman Validation'!J$665668,FALSE)),0,HLOOKUP($B39,INDIRECT("'Monthly Resource Report'!"&amp;'Coleman Validation'!J$665666&amp;":"&amp;'Coleman Validation'!J$665667),'Coleman Validation'!J$665668,FALSE))</f>
        <v>0</v>
      </c>
      <c r="L39" s="301">
        <v>42370</v>
      </c>
      <c r="M39" s="294">
        <v>146</v>
      </c>
      <c r="N39" s="297">
        <v>1.97</v>
      </c>
      <c r="O39" s="299">
        <v>0.33</v>
      </c>
      <c r="P39" s="295">
        <v>0.2</v>
      </c>
      <c r="Q39" s="294">
        <f ca="1">+IF(ISERROR(HLOOKUP($B39,INDIRECT("'Monthly Resource Report'!"&amp;'Coleman Validation'!Q$665666&amp;":"&amp;'Coleman Validation'!Q$665667),'Coleman Validation'!Q$665668,FALSE)),0,HLOOKUP($B39,INDIRECT("'Monthly Resource Report'!"&amp;'Coleman Validation'!Q$665666&amp;":"&amp;'Coleman Validation'!Q$665667),'Coleman Validation'!Q$665668,FALSE))</f>
        <v>0</v>
      </c>
      <c r="R39" s="297">
        <f ca="1">+IF(ISERROR(HLOOKUP($B39,INDIRECT("'Monthly Resource Report'!"&amp;'Coleman Validation'!R$665666&amp;":"&amp;'Coleman Validation'!R$665667),'Coleman Validation'!R$665668,FALSE)),0,HLOOKUP($B39,INDIRECT("'Monthly Resource Report'!"&amp;'Coleman Validation'!R$665666&amp;":"&amp;'Coleman Validation'!R$665667),'Coleman Validation'!R$665668,FALSE))</f>
        <v>0</v>
      </c>
      <c r="S39" s="317">
        <f ca="1">+IF(ISERROR(HLOOKUP($B39,INDIRECT("'Monthly Resource Report'!"&amp;'Coleman Validation'!S$665666&amp;":"&amp;'Coleman Validation'!S$665667),'Coleman Validation'!S$665668,FALSE)),0,HLOOKUP($B39,INDIRECT("'Monthly Resource Report'!"&amp;'Coleman Validation'!S$665666&amp;":"&amp;'Coleman Validation'!S$665667),'Coleman Validation'!S$665668,FALSE))</f>
        <v>0</v>
      </c>
      <c r="T39" s="318">
        <f ca="1">+IF(ISERROR(HLOOKUP($B39,INDIRECT("'Monthly Resource Report'!"&amp;'Coleman Validation'!T$665666&amp;":"&amp;'Coleman Validation'!T$665667),'Coleman Validation'!T$665668,FALSE)),0,HLOOKUP($B39,INDIRECT("'Monthly Resource Report'!"&amp;'Coleman Validation'!T$665666&amp;":"&amp;'Coleman Validation'!T$665667),'Coleman Validation'!T$665668,FALSE))</f>
        <v>0</v>
      </c>
      <c r="V39" s="301">
        <v>42370</v>
      </c>
      <c r="W39" s="294">
        <v>151</v>
      </c>
      <c r="X39" s="297">
        <v>1.97</v>
      </c>
      <c r="Y39" s="299">
        <v>0.33</v>
      </c>
      <c r="Z39" s="295">
        <v>0.2</v>
      </c>
      <c r="AA39" s="294">
        <f ca="1">+IF(ISERROR(HLOOKUP($B39,INDIRECT("'Monthly Resource Report'!"&amp;'Coleman Validation'!AA$665666&amp;":"&amp;'Coleman Validation'!AA$665667),'Coleman Validation'!AA$665668,FALSE)),0,HLOOKUP($B39,INDIRECT("'Monthly Resource Report'!"&amp;'Coleman Validation'!AA$665666&amp;":"&amp;'Coleman Validation'!AA$665667),'Coleman Validation'!AA$665668,FALSE))</f>
        <v>0</v>
      </c>
      <c r="AB39" s="297">
        <f ca="1">+IF(ISERROR(HLOOKUP($B39,INDIRECT("'Monthly Resource Report'!"&amp;'Coleman Validation'!AB$665666&amp;":"&amp;'Coleman Validation'!AB$665667),'Coleman Validation'!AB$665668,FALSE)),0,HLOOKUP($B39,INDIRECT("'Monthly Resource Report'!"&amp;'Coleman Validation'!AB$665666&amp;":"&amp;'Coleman Validation'!AB$665667),'Coleman Validation'!AB$665668,FALSE))</f>
        <v>0</v>
      </c>
      <c r="AC39" s="317">
        <f ca="1">+IF(ISERROR(HLOOKUP($B39,INDIRECT("'Monthly Resource Report'!"&amp;'Coleman Validation'!AC$665666&amp;":"&amp;'Coleman Validation'!AC$665667),'Coleman Validation'!AC$665668,FALSE)),0,HLOOKUP($B39,INDIRECT("'Monthly Resource Report'!"&amp;'Coleman Validation'!AC$665666&amp;":"&amp;'Coleman Validation'!AC$665667),'Coleman Validation'!AC$665668,FALSE))</f>
        <v>0</v>
      </c>
      <c r="AD39" s="318">
        <f ca="1">+IF(ISERROR(HLOOKUP($B39,INDIRECT("'Monthly Resource Report'!"&amp;'Coleman Validation'!AD$665666&amp;":"&amp;'Coleman Validation'!AD$665667),'Coleman Validation'!AD$665668,FALSE)),0,HLOOKUP($B39,INDIRECT("'Monthly Resource Report'!"&amp;'Coleman Validation'!AD$665666&amp;":"&amp;'Coleman Validation'!AD$665667),'Coleman Validation'!AD$665668,FALSE))</f>
        <v>0</v>
      </c>
    </row>
    <row r="40" spans="2:30">
      <c r="B40" s="301">
        <v>42401</v>
      </c>
      <c r="C40" s="294">
        <v>146</v>
      </c>
      <c r="D40" s="297">
        <v>1.97</v>
      </c>
      <c r="E40" s="299">
        <v>0.33</v>
      </c>
      <c r="F40" s="295">
        <v>0.2</v>
      </c>
      <c r="G40" s="294">
        <f ca="1">+IF(ISERROR(HLOOKUP($B40,INDIRECT("'Monthly Resource Report'!"&amp;'Coleman Validation'!G$665666&amp;":"&amp;'Coleman Validation'!G$665667),'Coleman Validation'!G$665668,FALSE)),0,HLOOKUP($B40,INDIRECT("'Monthly Resource Report'!"&amp;'Coleman Validation'!G$665666&amp;":"&amp;'Coleman Validation'!G$665667),'Coleman Validation'!G$665668,FALSE))</f>
        <v>0</v>
      </c>
      <c r="H40" s="297">
        <f ca="1">+IF(ISERROR(HLOOKUP($B40,INDIRECT("'Monthly Resource Report'!"&amp;'Coleman Validation'!H$665666&amp;":"&amp;'Coleman Validation'!H$665667),'Coleman Validation'!H$665668,FALSE)),0,HLOOKUP($B40,INDIRECT("'Monthly Resource Report'!"&amp;'Coleman Validation'!H$665666&amp;":"&amp;'Coleman Validation'!H$665667),'Coleman Validation'!H$665668,FALSE))</f>
        <v>0</v>
      </c>
      <c r="I40" s="317">
        <f ca="1">+IF(ISERROR(HLOOKUP($B40,INDIRECT("'Monthly Resource Report'!"&amp;'Coleman Validation'!I$665666&amp;":"&amp;'Coleman Validation'!I$665667),'Coleman Validation'!I$665668,FALSE)),0,HLOOKUP($B40,INDIRECT("'Monthly Resource Report'!"&amp;'Coleman Validation'!I$665666&amp;":"&amp;'Coleman Validation'!I$665667),'Coleman Validation'!I$665668,FALSE))</f>
        <v>0</v>
      </c>
      <c r="J40" s="318">
        <f ca="1">+IF(ISERROR(HLOOKUP($B40,INDIRECT("'Monthly Resource Report'!"&amp;'Coleman Validation'!J$665666&amp;":"&amp;'Coleman Validation'!J$665667),'Coleman Validation'!J$665668,FALSE)),0,HLOOKUP($B40,INDIRECT("'Monthly Resource Report'!"&amp;'Coleman Validation'!J$665666&amp;":"&amp;'Coleman Validation'!J$665667),'Coleman Validation'!J$665668,FALSE))</f>
        <v>0</v>
      </c>
      <c r="L40" s="301">
        <v>42401</v>
      </c>
      <c r="M40" s="294">
        <v>146</v>
      </c>
      <c r="N40" s="297">
        <v>1.97</v>
      </c>
      <c r="O40" s="299">
        <v>0.33</v>
      </c>
      <c r="P40" s="295">
        <v>0.2</v>
      </c>
      <c r="Q40" s="294">
        <f ca="1">+IF(ISERROR(HLOOKUP($B40,INDIRECT("'Monthly Resource Report'!"&amp;'Coleman Validation'!Q$665666&amp;":"&amp;'Coleman Validation'!Q$665667),'Coleman Validation'!Q$665668,FALSE)),0,HLOOKUP($B40,INDIRECT("'Monthly Resource Report'!"&amp;'Coleman Validation'!Q$665666&amp;":"&amp;'Coleman Validation'!Q$665667),'Coleman Validation'!Q$665668,FALSE))</f>
        <v>0</v>
      </c>
      <c r="R40" s="297">
        <f ca="1">+IF(ISERROR(HLOOKUP($B40,INDIRECT("'Monthly Resource Report'!"&amp;'Coleman Validation'!R$665666&amp;":"&amp;'Coleman Validation'!R$665667),'Coleman Validation'!R$665668,FALSE)),0,HLOOKUP($B40,INDIRECT("'Monthly Resource Report'!"&amp;'Coleman Validation'!R$665666&amp;":"&amp;'Coleman Validation'!R$665667),'Coleman Validation'!R$665668,FALSE))</f>
        <v>0</v>
      </c>
      <c r="S40" s="317">
        <f ca="1">+IF(ISERROR(HLOOKUP($B40,INDIRECT("'Monthly Resource Report'!"&amp;'Coleman Validation'!S$665666&amp;":"&amp;'Coleman Validation'!S$665667),'Coleman Validation'!S$665668,FALSE)),0,HLOOKUP($B40,INDIRECT("'Monthly Resource Report'!"&amp;'Coleman Validation'!S$665666&amp;":"&amp;'Coleman Validation'!S$665667),'Coleman Validation'!S$665668,FALSE))</f>
        <v>0</v>
      </c>
      <c r="T40" s="318">
        <f ca="1">+IF(ISERROR(HLOOKUP($B40,INDIRECT("'Monthly Resource Report'!"&amp;'Coleman Validation'!T$665666&amp;":"&amp;'Coleman Validation'!T$665667),'Coleman Validation'!T$665668,FALSE)),0,HLOOKUP($B40,INDIRECT("'Monthly Resource Report'!"&amp;'Coleman Validation'!T$665666&amp;":"&amp;'Coleman Validation'!T$665667),'Coleman Validation'!T$665668,FALSE))</f>
        <v>0</v>
      </c>
      <c r="V40" s="301">
        <v>42401</v>
      </c>
      <c r="W40" s="294">
        <v>151</v>
      </c>
      <c r="X40" s="297">
        <v>1.97</v>
      </c>
      <c r="Y40" s="299">
        <v>0.33</v>
      </c>
      <c r="Z40" s="295">
        <v>0.2</v>
      </c>
      <c r="AA40" s="294">
        <f ca="1">+IF(ISERROR(HLOOKUP($B40,INDIRECT("'Monthly Resource Report'!"&amp;'Coleman Validation'!AA$665666&amp;":"&amp;'Coleman Validation'!AA$665667),'Coleman Validation'!AA$665668,FALSE)),0,HLOOKUP($B40,INDIRECT("'Monthly Resource Report'!"&amp;'Coleman Validation'!AA$665666&amp;":"&amp;'Coleman Validation'!AA$665667),'Coleman Validation'!AA$665668,FALSE))</f>
        <v>0</v>
      </c>
      <c r="AB40" s="297">
        <f ca="1">+IF(ISERROR(HLOOKUP($B40,INDIRECT("'Monthly Resource Report'!"&amp;'Coleman Validation'!AB$665666&amp;":"&amp;'Coleman Validation'!AB$665667),'Coleman Validation'!AB$665668,FALSE)),0,HLOOKUP($B40,INDIRECT("'Monthly Resource Report'!"&amp;'Coleman Validation'!AB$665666&amp;":"&amp;'Coleman Validation'!AB$665667),'Coleman Validation'!AB$665668,FALSE))</f>
        <v>0</v>
      </c>
      <c r="AC40" s="317">
        <f ca="1">+IF(ISERROR(HLOOKUP($B40,INDIRECT("'Monthly Resource Report'!"&amp;'Coleman Validation'!AC$665666&amp;":"&amp;'Coleman Validation'!AC$665667),'Coleman Validation'!AC$665668,FALSE)),0,HLOOKUP($B40,INDIRECT("'Monthly Resource Report'!"&amp;'Coleman Validation'!AC$665666&amp;":"&amp;'Coleman Validation'!AC$665667),'Coleman Validation'!AC$665668,FALSE))</f>
        <v>0</v>
      </c>
      <c r="AD40" s="318">
        <f ca="1">+IF(ISERROR(HLOOKUP($B40,INDIRECT("'Monthly Resource Report'!"&amp;'Coleman Validation'!AD$665666&amp;":"&amp;'Coleman Validation'!AD$665667),'Coleman Validation'!AD$665668,FALSE)),0,HLOOKUP($B40,INDIRECT("'Monthly Resource Report'!"&amp;'Coleman Validation'!AD$665666&amp;":"&amp;'Coleman Validation'!AD$665667),'Coleman Validation'!AD$665668,FALSE))</f>
        <v>0</v>
      </c>
    </row>
    <row r="41" spans="2:30">
      <c r="B41" s="301">
        <v>42430</v>
      </c>
      <c r="C41" s="294">
        <v>146</v>
      </c>
      <c r="D41" s="297">
        <v>1.97</v>
      </c>
      <c r="E41" s="299">
        <v>0.33</v>
      </c>
      <c r="F41" s="295">
        <v>0.2</v>
      </c>
      <c r="G41" s="294">
        <f ca="1">+IF(ISERROR(HLOOKUP($B41,INDIRECT("'Monthly Resource Report'!"&amp;'Coleman Validation'!G$665666&amp;":"&amp;'Coleman Validation'!G$665667),'Coleman Validation'!G$665668,FALSE)),0,HLOOKUP($B41,INDIRECT("'Monthly Resource Report'!"&amp;'Coleman Validation'!G$665666&amp;":"&amp;'Coleman Validation'!G$665667),'Coleman Validation'!G$665668,FALSE))</f>
        <v>0</v>
      </c>
      <c r="H41" s="297">
        <f ca="1">+IF(ISERROR(HLOOKUP($B41,INDIRECT("'Monthly Resource Report'!"&amp;'Coleman Validation'!H$665666&amp;":"&amp;'Coleman Validation'!H$665667),'Coleman Validation'!H$665668,FALSE)),0,HLOOKUP($B41,INDIRECT("'Monthly Resource Report'!"&amp;'Coleman Validation'!H$665666&amp;":"&amp;'Coleman Validation'!H$665667),'Coleman Validation'!H$665668,FALSE))</f>
        <v>0</v>
      </c>
      <c r="I41" s="317">
        <f ca="1">+IF(ISERROR(HLOOKUP($B41,INDIRECT("'Monthly Resource Report'!"&amp;'Coleman Validation'!I$665666&amp;":"&amp;'Coleman Validation'!I$665667),'Coleman Validation'!I$665668,FALSE)),0,HLOOKUP($B41,INDIRECT("'Monthly Resource Report'!"&amp;'Coleman Validation'!I$665666&amp;":"&amp;'Coleman Validation'!I$665667),'Coleman Validation'!I$665668,FALSE))</f>
        <v>0</v>
      </c>
      <c r="J41" s="318">
        <f ca="1">+IF(ISERROR(HLOOKUP($B41,INDIRECT("'Monthly Resource Report'!"&amp;'Coleman Validation'!J$665666&amp;":"&amp;'Coleman Validation'!J$665667),'Coleman Validation'!J$665668,FALSE)),0,HLOOKUP($B41,INDIRECT("'Monthly Resource Report'!"&amp;'Coleman Validation'!J$665666&amp;":"&amp;'Coleman Validation'!J$665667),'Coleman Validation'!J$665668,FALSE))</f>
        <v>0</v>
      </c>
      <c r="L41" s="301">
        <v>42430</v>
      </c>
      <c r="M41" s="294">
        <v>146</v>
      </c>
      <c r="N41" s="297">
        <v>1.97</v>
      </c>
      <c r="O41" s="299">
        <v>0.33</v>
      </c>
      <c r="P41" s="295">
        <v>0.2</v>
      </c>
      <c r="Q41" s="294">
        <f ca="1">+IF(ISERROR(HLOOKUP($B41,INDIRECT("'Monthly Resource Report'!"&amp;'Coleman Validation'!Q$665666&amp;":"&amp;'Coleman Validation'!Q$665667),'Coleman Validation'!Q$665668,FALSE)),0,HLOOKUP($B41,INDIRECT("'Monthly Resource Report'!"&amp;'Coleman Validation'!Q$665666&amp;":"&amp;'Coleman Validation'!Q$665667),'Coleman Validation'!Q$665668,FALSE))</f>
        <v>0</v>
      </c>
      <c r="R41" s="297">
        <f ca="1">+IF(ISERROR(HLOOKUP($B41,INDIRECT("'Monthly Resource Report'!"&amp;'Coleman Validation'!R$665666&amp;":"&amp;'Coleman Validation'!R$665667),'Coleman Validation'!R$665668,FALSE)),0,HLOOKUP($B41,INDIRECT("'Monthly Resource Report'!"&amp;'Coleman Validation'!R$665666&amp;":"&amp;'Coleman Validation'!R$665667),'Coleman Validation'!R$665668,FALSE))</f>
        <v>0</v>
      </c>
      <c r="S41" s="317">
        <f ca="1">+IF(ISERROR(HLOOKUP($B41,INDIRECT("'Monthly Resource Report'!"&amp;'Coleman Validation'!S$665666&amp;":"&amp;'Coleman Validation'!S$665667),'Coleman Validation'!S$665668,FALSE)),0,HLOOKUP($B41,INDIRECT("'Monthly Resource Report'!"&amp;'Coleman Validation'!S$665666&amp;":"&amp;'Coleman Validation'!S$665667),'Coleman Validation'!S$665668,FALSE))</f>
        <v>0</v>
      </c>
      <c r="T41" s="318">
        <f ca="1">+IF(ISERROR(HLOOKUP($B41,INDIRECT("'Monthly Resource Report'!"&amp;'Coleman Validation'!T$665666&amp;":"&amp;'Coleman Validation'!T$665667),'Coleman Validation'!T$665668,FALSE)),0,HLOOKUP($B41,INDIRECT("'Monthly Resource Report'!"&amp;'Coleman Validation'!T$665666&amp;":"&amp;'Coleman Validation'!T$665667),'Coleman Validation'!T$665668,FALSE))</f>
        <v>0</v>
      </c>
      <c r="V41" s="301">
        <v>42430</v>
      </c>
      <c r="W41" s="294">
        <v>151</v>
      </c>
      <c r="X41" s="297">
        <v>1.97</v>
      </c>
      <c r="Y41" s="299">
        <v>0.33</v>
      </c>
      <c r="Z41" s="295">
        <v>0.2</v>
      </c>
      <c r="AA41" s="294">
        <f ca="1">+IF(ISERROR(HLOOKUP($B41,INDIRECT("'Monthly Resource Report'!"&amp;'Coleman Validation'!AA$665666&amp;":"&amp;'Coleman Validation'!AA$665667),'Coleman Validation'!AA$665668,FALSE)),0,HLOOKUP($B41,INDIRECT("'Monthly Resource Report'!"&amp;'Coleman Validation'!AA$665666&amp;":"&amp;'Coleman Validation'!AA$665667),'Coleman Validation'!AA$665668,FALSE))</f>
        <v>0</v>
      </c>
      <c r="AB41" s="297">
        <f ca="1">+IF(ISERROR(HLOOKUP($B41,INDIRECT("'Monthly Resource Report'!"&amp;'Coleman Validation'!AB$665666&amp;":"&amp;'Coleman Validation'!AB$665667),'Coleman Validation'!AB$665668,FALSE)),0,HLOOKUP($B41,INDIRECT("'Monthly Resource Report'!"&amp;'Coleman Validation'!AB$665666&amp;":"&amp;'Coleman Validation'!AB$665667),'Coleman Validation'!AB$665668,FALSE))</f>
        <v>0</v>
      </c>
      <c r="AC41" s="317">
        <f ca="1">+IF(ISERROR(HLOOKUP($B41,INDIRECT("'Monthly Resource Report'!"&amp;'Coleman Validation'!AC$665666&amp;":"&amp;'Coleman Validation'!AC$665667),'Coleman Validation'!AC$665668,FALSE)),0,HLOOKUP($B41,INDIRECT("'Monthly Resource Report'!"&amp;'Coleman Validation'!AC$665666&amp;":"&amp;'Coleman Validation'!AC$665667),'Coleman Validation'!AC$665668,FALSE))</f>
        <v>0</v>
      </c>
      <c r="AD41" s="318">
        <f ca="1">+IF(ISERROR(HLOOKUP($B41,INDIRECT("'Monthly Resource Report'!"&amp;'Coleman Validation'!AD$665666&amp;":"&amp;'Coleman Validation'!AD$665667),'Coleman Validation'!AD$665668,FALSE)),0,HLOOKUP($B41,INDIRECT("'Monthly Resource Report'!"&amp;'Coleman Validation'!AD$665666&amp;":"&amp;'Coleman Validation'!AD$665667),'Coleman Validation'!AD$665668,FALSE))</f>
        <v>0</v>
      </c>
    </row>
    <row r="42" spans="2:30">
      <c r="B42" s="301">
        <v>42461</v>
      </c>
      <c r="C42" s="294">
        <v>146</v>
      </c>
      <c r="D42" s="297">
        <v>1.97</v>
      </c>
      <c r="E42" s="299">
        <v>0.33</v>
      </c>
      <c r="F42" s="295">
        <v>0.2</v>
      </c>
      <c r="G42" s="294">
        <f ca="1">+IF(ISERROR(HLOOKUP($B42,INDIRECT("'Monthly Resource Report'!"&amp;'Coleman Validation'!G$665666&amp;":"&amp;'Coleman Validation'!G$665667),'Coleman Validation'!G$665668,FALSE)),0,HLOOKUP($B42,INDIRECT("'Monthly Resource Report'!"&amp;'Coleman Validation'!G$665666&amp;":"&amp;'Coleman Validation'!G$665667),'Coleman Validation'!G$665668,FALSE))</f>
        <v>0</v>
      </c>
      <c r="H42" s="297">
        <f ca="1">+IF(ISERROR(HLOOKUP($B42,INDIRECT("'Monthly Resource Report'!"&amp;'Coleman Validation'!H$665666&amp;":"&amp;'Coleman Validation'!H$665667),'Coleman Validation'!H$665668,FALSE)),0,HLOOKUP($B42,INDIRECT("'Monthly Resource Report'!"&amp;'Coleman Validation'!H$665666&amp;":"&amp;'Coleman Validation'!H$665667),'Coleman Validation'!H$665668,FALSE))</f>
        <v>0</v>
      </c>
      <c r="I42" s="317">
        <f ca="1">+IF(ISERROR(HLOOKUP($B42,INDIRECT("'Monthly Resource Report'!"&amp;'Coleman Validation'!I$665666&amp;":"&amp;'Coleman Validation'!I$665667),'Coleman Validation'!I$665668,FALSE)),0,HLOOKUP($B42,INDIRECT("'Monthly Resource Report'!"&amp;'Coleman Validation'!I$665666&amp;":"&amp;'Coleman Validation'!I$665667),'Coleman Validation'!I$665668,FALSE))</f>
        <v>0</v>
      </c>
      <c r="J42" s="318">
        <f ca="1">+IF(ISERROR(HLOOKUP($B42,INDIRECT("'Monthly Resource Report'!"&amp;'Coleman Validation'!J$665666&amp;":"&amp;'Coleman Validation'!J$665667),'Coleman Validation'!J$665668,FALSE)),0,HLOOKUP($B42,INDIRECT("'Monthly Resource Report'!"&amp;'Coleman Validation'!J$665666&amp;":"&amp;'Coleman Validation'!J$665667),'Coleman Validation'!J$665668,FALSE))</f>
        <v>0</v>
      </c>
      <c r="L42" s="301">
        <v>42461</v>
      </c>
      <c r="M42" s="294">
        <v>146</v>
      </c>
      <c r="N42" s="297">
        <v>1.97</v>
      </c>
      <c r="O42" s="299">
        <v>0.33</v>
      </c>
      <c r="P42" s="295">
        <v>0.2</v>
      </c>
      <c r="Q42" s="294">
        <f ca="1">+IF(ISERROR(HLOOKUP($B42,INDIRECT("'Monthly Resource Report'!"&amp;'Coleman Validation'!Q$665666&amp;":"&amp;'Coleman Validation'!Q$665667),'Coleman Validation'!Q$665668,FALSE)),0,HLOOKUP($B42,INDIRECT("'Monthly Resource Report'!"&amp;'Coleman Validation'!Q$665666&amp;":"&amp;'Coleman Validation'!Q$665667),'Coleman Validation'!Q$665668,FALSE))</f>
        <v>0</v>
      </c>
      <c r="R42" s="297">
        <f ca="1">+IF(ISERROR(HLOOKUP($B42,INDIRECT("'Monthly Resource Report'!"&amp;'Coleman Validation'!R$665666&amp;":"&amp;'Coleman Validation'!R$665667),'Coleman Validation'!R$665668,FALSE)),0,HLOOKUP($B42,INDIRECT("'Monthly Resource Report'!"&amp;'Coleman Validation'!R$665666&amp;":"&amp;'Coleman Validation'!R$665667),'Coleman Validation'!R$665668,FALSE))</f>
        <v>0</v>
      </c>
      <c r="S42" s="317">
        <f ca="1">+IF(ISERROR(HLOOKUP($B42,INDIRECT("'Monthly Resource Report'!"&amp;'Coleman Validation'!S$665666&amp;":"&amp;'Coleman Validation'!S$665667),'Coleman Validation'!S$665668,FALSE)),0,HLOOKUP($B42,INDIRECT("'Monthly Resource Report'!"&amp;'Coleman Validation'!S$665666&amp;":"&amp;'Coleman Validation'!S$665667),'Coleman Validation'!S$665668,FALSE))</f>
        <v>0</v>
      </c>
      <c r="T42" s="318">
        <f ca="1">+IF(ISERROR(HLOOKUP($B42,INDIRECT("'Monthly Resource Report'!"&amp;'Coleman Validation'!T$665666&amp;":"&amp;'Coleman Validation'!T$665667),'Coleman Validation'!T$665668,FALSE)),0,HLOOKUP($B42,INDIRECT("'Monthly Resource Report'!"&amp;'Coleman Validation'!T$665666&amp;":"&amp;'Coleman Validation'!T$665667),'Coleman Validation'!T$665668,FALSE))</f>
        <v>0</v>
      </c>
      <c r="V42" s="301">
        <v>42461</v>
      </c>
      <c r="W42" s="294">
        <v>151</v>
      </c>
      <c r="X42" s="297">
        <v>1.97</v>
      </c>
      <c r="Y42" s="299">
        <v>0.33</v>
      </c>
      <c r="Z42" s="295">
        <v>0.2</v>
      </c>
      <c r="AA42" s="294">
        <f ca="1">+IF(ISERROR(HLOOKUP($B42,INDIRECT("'Monthly Resource Report'!"&amp;'Coleman Validation'!AA$665666&amp;":"&amp;'Coleman Validation'!AA$665667),'Coleman Validation'!AA$665668,FALSE)),0,HLOOKUP($B42,INDIRECT("'Monthly Resource Report'!"&amp;'Coleman Validation'!AA$665666&amp;":"&amp;'Coleman Validation'!AA$665667),'Coleman Validation'!AA$665668,FALSE))</f>
        <v>0</v>
      </c>
      <c r="AB42" s="297">
        <f ca="1">+IF(ISERROR(HLOOKUP($B42,INDIRECT("'Monthly Resource Report'!"&amp;'Coleman Validation'!AB$665666&amp;":"&amp;'Coleman Validation'!AB$665667),'Coleman Validation'!AB$665668,FALSE)),0,HLOOKUP($B42,INDIRECT("'Monthly Resource Report'!"&amp;'Coleman Validation'!AB$665666&amp;":"&amp;'Coleman Validation'!AB$665667),'Coleman Validation'!AB$665668,FALSE))</f>
        <v>0</v>
      </c>
      <c r="AC42" s="317">
        <f ca="1">+IF(ISERROR(HLOOKUP($B42,INDIRECT("'Monthly Resource Report'!"&amp;'Coleman Validation'!AC$665666&amp;":"&amp;'Coleman Validation'!AC$665667),'Coleman Validation'!AC$665668,FALSE)),0,HLOOKUP($B42,INDIRECT("'Monthly Resource Report'!"&amp;'Coleman Validation'!AC$665666&amp;":"&amp;'Coleman Validation'!AC$665667),'Coleman Validation'!AC$665668,FALSE))</f>
        <v>0</v>
      </c>
      <c r="AD42" s="318">
        <f ca="1">+IF(ISERROR(HLOOKUP($B42,INDIRECT("'Monthly Resource Report'!"&amp;'Coleman Validation'!AD$665666&amp;":"&amp;'Coleman Validation'!AD$665667),'Coleman Validation'!AD$665668,FALSE)),0,HLOOKUP($B42,INDIRECT("'Monthly Resource Report'!"&amp;'Coleman Validation'!AD$665666&amp;":"&amp;'Coleman Validation'!AD$665667),'Coleman Validation'!AD$665668,FALSE))</f>
        <v>0</v>
      </c>
    </row>
    <row r="43" spans="2:30">
      <c r="B43" s="301">
        <v>42491</v>
      </c>
      <c r="C43" s="294">
        <v>146</v>
      </c>
      <c r="D43" s="297">
        <v>1.97</v>
      </c>
      <c r="E43" s="299">
        <v>0.33</v>
      </c>
      <c r="F43" s="295">
        <v>0.2</v>
      </c>
      <c r="G43" s="294">
        <f ca="1">+IF(ISERROR(HLOOKUP($B43,INDIRECT("'Monthly Resource Report'!"&amp;'Coleman Validation'!G$665666&amp;":"&amp;'Coleman Validation'!G$665667),'Coleman Validation'!G$665668,FALSE)),0,HLOOKUP($B43,INDIRECT("'Monthly Resource Report'!"&amp;'Coleman Validation'!G$665666&amp;":"&amp;'Coleman Validation'!G$665667),'Coleman Validation'!G$665668,FALSE))</f>
        <v>0</v>
      </c>
      <c r="H43" s="297">
        <f ca="1">+IF(ISERROR(HLOOKUP($B43,INDIRECT("'Monthly Resource Report'!"&amp;'Coleman Validation'!H$665666&amp;":"&amp;'Coleman Validation'!H$665667),'Coleman Validation'!H$665668,FALSE)),0,HLOOKUP($B43,INDIRECT("'Monthly Resource Report'!"&amp;'Coleman Validation'!H$665666&amp;":"&amp;'Coleman Validation'!H$665667),'Coleman Validation'!H$665668,FALSE))</f>
        <v>0</v>
      </c>
      <c r="I43" s="317">
        <f ca="1">+IF(ISERROR(HLOOKUP($B43,INDIRECT("'Monthly Resource Report'!"&amp;'Coleman Validation'!I$665666&amp;":"&amp;'Coleman Validation'!I$665667),'Coleman Validation'!I$665668,FALSE)),0,HLOOKUP($B43,INDIRECT("'Monthly Resource Report'!"&amp;'Coleman Validation'!I$665666&amp;":"&amp;'Coleman Validation'!I$665667),'Coleman Validation'!I$665668,FALSE))</f>
        <v>0</v>
      </c>
      <c r="J43" s="318">
        <f ca="1">+IF(ISERROR(HLOOKUP($B43,INDIRECT("'Monthly Resource Report'!"&amp;'Coleman Validation'!J$665666&amp;":"&amp;'Coleman Validation'!J$665667),'Coleman Validation'!J$665668,FALSE)),0,HLOOKUP($B43,INDIRECT("'Monthly Resource Report'!"&amp;'Coleman Validation'!J$665666&amp;":"&amp;'Coleman Validation'!J$665667),'Coleman Validation'!J$665668,FALSE))</f>
        <v>0</v>
      </c>
      <c r="L43" s="301">
        <v>42491</v>
      </c>
      <c r="M43" s="294">
        <v>146</v>
      </c>
      <c r="N43" s="297">
        <v>1.97</v>
      </c>
      <c r="O43" s="299">
        <v>0.33</v>
      </c>
      <c r="P43" s="295">
        <v>0.2</v>
      </c>
      <c r="Q43" s="294">
        <f ca="1">+IF(ISERROR(HLOOKUP($B43,INDIRECT("'Monthly Resource Report'!"&amp;'Coleman Validation'!Q$665666&amp;":"&amp;'Coleman Validation'!Q$665667),'Coleman Validation'!Q$665668,FALSE)),0,HLOOKUP($B43,INDIRECT("'Monthly Resource Report'!"&amp;'Coleman Validation'!Q$665666&amp;":"&amp;'Coleman Validation'!Q$665667),'Coleman Validation'!Q$665668,FALSE))</f>
        <v>0</v>
      </c>
      <c r="R43" s="297">
        <f ca="1">+IF(ISERROR(HLOOKUP($B43,INDIRECT("'Monthly Resource Report'!"&amp;'Coleman Validation'!R$665666&amp;":"&amp;'Coleman Validation'!R$665667),'Coleman Validation'!R$665668,FALSE)),0,HLOOKUP($B43,INDIRECT("'Monthly Resource Report'!"&amp;'Coleman Validation'!R$665666&amp;":"&amp;'Coleman Validation'!R$665667),'Coleman Validation'!R$665668,FALSE))</f>
        <v>0</v>
      </c>
      <c r="S43" s="317">
        <f ca="1">+IF(ISERROR(HLOOKUP($B43,INDIRECT("'Monthly Resource Report'!"&amp;'Coleman Validation'!S$665666&amp;":"&amp;'Coleman Validation'!S$665667),'Coleman Validation'!S$665668,FALSE)),0,HLOOKUP($B43,INDIRECT("'Monthly Resource Report'!"&amp;'Coleman Validation'!S$665666&amp;":"&amp;'Coleman Validation'!S$665667),'Coleman Validation'!S$665668,FALSE))</f>
        <v>0</v>
      </c>
      <c r="T43" s="318">
        <f ca="1">+IF(ISERROR(HLOOKUP($B43,INDIRECT("'Monthly Resource Report'!"&amp;'Coleman Validation'!T$665666&amp;":"&amp;'Coleman Validation'!T$665667),'Coleman Validation'!T$665668,FALSE)),0,HLOOKUP($B43,INDIRECT("'Monthly Resource Report'!"&amp;'Coleman Validation'!T$665666&amp;":"&amp;'Coleman Validation'!T$665667),'Coleman Validation'!T$665668,FALSE))</f>
        <v>0</v>
      </c>
      <c r="V43" s="301">
        <v>42491</v>
      </c>
      <c r="W43" s="294">
        <v>151</v>
      </c>
      <c r="X43" s="297">
        <v>1.97</v>
      </c>
      <c r="Y43" s="299">
        <v>0.33</v>
      </c>
      <c r="Z43" s="295">
        <v>0.2</v>
      </c>
      <c r="AA43" s="294">
        <f ca="1">+IF(ISERROR(HLOOKUP($B43,INDIRECT("'Monthly Resource Report'!"&amp;'Coleman Validation'!AA$665666&amp;":"&amp;'Coleman Validation'!AA$665667),'Coleman Validation'!AA$665668,FALSE)),0,HLOOKUP($B43,INDIRECT("'Monthly Resource Report'!"&amp;'Coleman Validation'!AA$665666&amp;":"&amp;'Coleman Validation'!AA$665667),'Coleman Validation'!AA$665668,FALSE))</f>
        <v>0</v>
      </c>
      <c r="AB43" s="297">
        <f ca="1">+IF(ISERROR(HLOOKUP($B43,INDIRECT("'Monthly Resource Report'!"&amp;'Coleman Validation'!AB$665666&amp;":"&amp;'Coleman Validation'!AB$665667),'Coleman Validation'!AB$665668,FALSE)),0,HLOOKUP($B43,INDIRECT("'Monthly Resource Report'!"&amp;'Coleman Validation'!AB$665666&amp;":"&amp;'Coleman Validation'!AB$665667),'Coleman Validation'!AB$665668,FALSE))</f>
        <v>0</v>
      </c>
      <c r="AC43" s="317">
        <f ca="1">+IF(ISERROR(HLOOKUP($B43,INDIRECT("'Monthly Resource Report'!"&amp;'Coleman Validation'!AC$665666&amp;":"&amp;'Coleman Validation'!AC$665667),'Coleman Validation'!AC$665668,FALSE)),0,HLOOKUP($B43,INDIRECT("'Monthly Resource Report'!"&amp;'Coleman Validation'!AC$665666&amp;":"&amp;'Coleman Validation'!AC$665667),'Coleman Validation'!AC$665668,FALSE))</f>
        <v>0</v>
      </c>
      <c r="AD43" s="318">
        <f ca="1">+IF(ISERROR(HLOOKUP($B43,INDIRECT("'Monthly Resource Report'!"&amp;'Coleman Validation'!AD$665666&amp;":"&amp;'Coleman Validation'!AD$665667),'Coleman Validation'!AD$665668,FALSE)),0,HLOOKUP($B43,INDIRECT("'Monthly Resource Report'!"&amp;'Coleman Validation'!AD$665666&amp;":"&amp;'Coleman Validation'!AD$665667),'Coleman Validation'!AD$665668,FALSE))</f>
        <v>0</v>
      </c>
    </row>
    <row r="44" spans="2:30">
      <c r="B44" s="301">
        <v>42522</v>
      </c>
      <c r="C44" s="294">
        <v>146</v>
      </c>
      <c r="D44" s="297">
        <v>1.97</v>
      </c>
      <c r="E44" s="299">
        <v>0.33</v>
      </c>
      <c r="F44" s="295">
        <v>0.2</v>
      </c>
      <c r="G44" s="294">
        <f ca="1">+IF(ISERROR(HLOOKUP($B44,INDIRECT("'Monthly Resource Report'!"&amp;'Coleman Validation'!G$665666&amp;":"&amp;'Coleman Validation'!G$665667),'Coleman Validation'!G$665668,FALSE)),0,HLOOKUP($B44,INDIRECT("'Monthly Resource Report'!"&amp;'Coleman Validation'!G$665666&amp;":"&amp;'Coleman Validation'!G$665667),'Coleman Validation'!G$665668,FALSE))</f>
        <v>0</v>
      </c>
      <c r="H44" s="297">
        <f ca="1">+IF(ISERROR(HLOOKUP($B44,INDIRECT("'Monthly Resource Report'!"&amp;'Coleman Validation'!H$665666&amp;":"&amp;'Coleman Validation'!H$665667),'Coleman Validation'!H$665668,FALSE)),0,HLOOKUP($B44,INDIRECT("'Monthly Resource Report'!"&amp;'Coleman Validation'!H$665666&amp;":"&amp;'Coleman Validation'!H$665667),'Coleman Validation'!H$665668,FALSE))</f>
        <v>0</v>
      </c>
      <c r="I44" s="317">
        <f ca="1">+IF(ISERROR(HLOOKUP($B44,INDIRECT("'Monthly Resource Report'!"&amp;'Coleman Validation'!I$665666&amp;":"&amp;'Coleman Validation'!I$665667),'Coleman Validation'!I$665668,FALSE)),0,HLOOKUP($B44,INDIRECT("'Monthly Resource Report'!"&amp;'Coleman Validation'!I$665666&amp;":"&amp;'Coleman Validation'!I$665667),'Coleman Validation'!I$665668,FALSE))</f>
        <v>0</v>
      </c>
      <c r="J44" s="318">
        <f ca="1">+IF(ISERROR(HLOOKUP($B44,INDIRECT("'Monthly Resource Report'!"&amp;'Coleman Validation'!J$665666&amp;":"&amp;'Coleman Validation'!J$665667),'Coleman Validation'!J$665668,FALSE)),0,HLOOKUP($B44,INDIRECT("'Monthly Resource Report'!"&amp;'Coleman Validation'!J$665666&amp;":"&amp;'Coleman Validation'!J$665667),'Coleman Validation'!J$665668,FALSE))</f>
        <v>0</v>
      </c>
      <c r="L44" s="301">
        <v>42522</v>
      </c>
      <c r="M44" s="294">
        <v>146</v>
      </c>
      <c r="N44" s="297">
        <v>1.97</v>
      </c>
      <c r="O44" s="299">
        <v>0.33</v>
      </c>
      <c r="P44" s="295">
        <v>0.2</v>
      </c>
      <c r="Q44" s="294">
        <f ca="1">+IF(ISERROR(HLOOKUP($B44,INDIRECT("'Monthly Resource Report'!"&amp;'Coleman Validation'!Q$665666&amp;":"&amp;'Coleman Validation'!Q$665667),'Coleman Validation'!Q$665668,FALSE)),0,HLOOKUP($B44,INDIRECT("'Monthly Resource Report'!"&amp;'Coleman Validation'!Q$665666&amp;":"&amp;'Coleman Validation'!Q$665667),'Coleman Validation'!Q$665668,FALSE))</f>
        <v>0</v>
      </c>
      <c r="R44" s="297">
        <f ca="1">+IF(ISERROR(HLOOKUP($B44,INDIRECT("'Monthly Resource Report'!"&amp;'Coleman Validation'!R$665666&amp;":"&amp;'Coleman Validation'!R$665667),'Coleman Validation'!R$665668,FALSE)),0,HLOOKUP($B44,INDIRECT("'Monthly Resource Report'!"&amp;'Coleman Validation'!R$665666&amp;":"&amp;'Coleman Validation'!R$665667),'Coleman Validation'!R$665668,FALSE))</f>
        <v>0</v>
      </c>
      <c r="S44" s="317">
        <f ca="1">+IF(ISERROR(HLOOKUP($B44,INDIRECT("'Monthly Resource Report'!"&amp;'Coleman Validation'!S$665666&amp;":"&amp;'Coleman Validation'!S$665667),'Coleman Validation'!S$665668,FALSE)),0,HLOOKUP($B44,INDIRECT("'Monthly Resource Report'!"&amp;'Coleman Validation'!S$665666&amp;":"&amp;'Coleman Validation'!S$665667),'Coleman Validation'!S$665668,FALSE))</f>
        <v>0</v>
      </c>
      <c r="T44" s="318">
        <f ca="1">+IF(ISERROR(HLOOKUP($B44,INDIRECT("'Monthly Resource Report'!"&amp;'Coleman Validation'!T$665666&amp;":"&amp;'Coleman Validation'!T$665667),'Coleman Validation'!T$665668,FALSE)),0,HLOOKUP($B44,INDIRECT("'Monthly Resource Report'!"&amp;'Coleman Validation'!T$665666&amp;":"&amp;'Coleman Validation'!T$665667),'Coleman Validation'!T$665668,FALSE))</f>
        <v>0</v>
      </c>
      <c r="V44" s="301">
        <v>42522</v>
      </c>
      <c r="W44" s="294">
        <v>151</v>
      </c>
      <c r="X44" s="297">
        <v>1.97</v>
      </c>
      <c r="Y44" s="299">
        <v>0.33</v>
      </c>
      <c r="Z44" s="295">
        <v>0.2</v>
      </c>
      <c r="AA44" s="294">
        <f ca="1">+IF(ISERROR(HLOOKUP($B44,INDIRECT("'Monthly Resource Report'!"&amp;'Coleman Validation'!AA$665666&amp;":"&amp;'Coleman Validation'!AA$665667),'Coleman Validation'!AA$665668,FALSE)),0,HLOOKUP($B44,INDIRECT("'Monthly Resource Report'!"&amp;'Coleman Validation'!AA$665666&amp;":"&amp;'Coleman Validation'!AA$665667),'Coleman Validation'!AA$665668,FALSE))</f>
        <v>0</v>
      </c>
      <c r="AB44" s="297">
        <f ca="1">+IF(ISERROR(HLOOKUP($B44,INDIRECT("'Monthly Resource Report'!"&amp;'Coleman Validation'!AB$665666&amp;":"&amp;'Coleman Validation'!AB$665667),'Coleman Validation'!AB$665668,FALSE)),0,HLOOKUP($B44,INDIRECT("'Monthly Resource Report'!"&amp;'Coleman Validation'!AB$665666&amp;":"&amp;'Coleman Validation'!AB$665667),'Coleman Validation'!AB$665668,FALSE))</f>
        <v>0</v>
      </c>
      <c r="AC44" s="317">
        <f ca="1">+IF(ISERROR(HLOOKUP($B44,INDIRECT("'Monthly Resource Report'!"&amp;'Coleman Validation'!AC$665666&amp;":"&amp;'Coleman Validation'!AC$665667),'Coleman Validation'!AC$665668,FALSE)),0,HLOOKUP($B44,INDIRECT("'Monthly Resource Report'!"&amp;'Coleman Validation'!AC$665666&amp;":"&amp;'Coleman Validation'!AC$665667),'Coleman Validation'!AC$665668,FALSE))</f>
        <v>0</v>
      </c>
      <c r="AD44" s="318">
        <f ca="1">+IF(ISERROR(HLOOKUP($B44,INDIRECT("'Monthly Resource Report'!"&amp;'Coleman Validation'!AD$665666&amp;":"&amp;'Coleman Validation'!AD$665667),'Coleman Validation'!AD$665668,FALSE)),0,HLOOKUP($B44,INDIRECT("'Monthly Resource Report'!"&amp;'Coleman Validation'!AD$665666&amp;":"&amp;'Coleman Validation'!AD$665667),'Coleman Validation'!AD$665668,FALSE))</f>
        <v>0</v>
      </c>
    </row>
    <row r="45" spans="2:30">
      <c r="B45" s="301">
        <v>42552</v>
      </c>
      <c r="C45" s="294">
        <v>146</v>
      </c>
      <c r="D45" s="297">
        <v>1.97</v>
      </c>
      <c r="E45" s="299">
        <v>0.33</v>
      </c>
      <c r="F45" s="295">
        <v>0.2</v>
      </c>
      <c r="G45" s="294">
        <f ca="1">+IF(ISERROR(HLOOKUP($B45,INDIRECT("'Monthly Resource Report'!"&amp;'Coleman Validation'!G$665666&amp;":"&amp;'Coleman Validation'!G$665667),'Coleman Validation'!G$665668,FALSE)),0,HLOOKUP($B45,INDIRECT("'Monthly Resource Report'!"&amp;'Coleman Validation'!G$665666&amp;":"&amp;'Coleman Validation'!G$665667),'Coleman Validation'!G$665668,FALSE))</f>
        <v>0</v>
      </c>
      <c r="H45" s="297">
        <f ca="1">+IF(ISERROR(HLOOKUP($B45,INDIRECT("'Monthly Resource Report'!"&amp;'Coleman Validation'!H$665666&amp;":"&amp;'Coleman Validation'!H$665667),'Coleman Validation'!H$665668,FALSE)),0,HLOOKUP($B45,INDIRECT("'Monthly Resource Report'!"&amp;'Coleman Validation'!H$665666&amp;":"&amp;'Coleman Validation'!H$665667),'Coleman Validation'!H$665668,FALSE))</f>
        <v>0</v>
      </c>
      <c r="I45" s="317">
        <f ca="1">+IF(ISERROR(HLOOKUP($B45,INDIRECT("'Monthly Resource Report'!"&amp;'Coleman Validation'!I$665666&amp;":"&amp;'Coleman Validation'!I$665667),'Coleman Validation'!I$665668,FALSE)),0,HLOOKUP($B45,INDIRECT("'Monthly Resource Report'!"&amp;'Coleman Validation'!I$665666&amp;":"&amp;'Coleman Validation'!I$665667),'Coleman Validation'!I$665668,FALSE))</f>
        <v>0</v>
      </c>
      <c r="J45" s="318">
        <f ca="1">+IF(ISERROR(HLOOKUP($B45,INDIRECT("'Monthly Resource Report'!"&amp;'Coleman Validation'!J$665666&amp;":"&amp;'Coleman Validation'!J$665667),'Coleman Validation'!J$665668,FALSE)),0,HLOOKUP($B45,INDIRECT("'Monthly Resource Report'!"&amp;'Coleman Validation'!J$665666&amp;":"&amp;'Coleman Validation'!J$665667),'Coleman Validation'!J$665668,FALSE))</f>
        <v>0</v>
      </c>
      <c r="L45" s="301">
        <v>42552</v>
      </c>
      <c r="M45" s="294">
        <v>146</v>
      </c>
      <c r="N45" s="297">
        <v>1.97</v>
      </c>
      <c r="O45" s="299">
        <v>0.33</v>
      </c>
      <c r="P45" s="295">
        <v>0.2</v>
      </c>
      <c r="Q45" s="294">
        <f ca="1">+IF(ISERROR(HLOOKUP($B45,INDIRECT("'Monthly Resource Report'!"&amp;'Coleman Validation'!Q$665666&amp;":"&amp;'Coleman Validation'!Q$665667),'Coleman Validation'!Q$665668,FALSE)),0,HLOOKUP($B45,INDIRECT("'Monthly Resource Report'!"&amp;'Coleman Validation'!Q$665666&amp;":"&amp;'Coleman Validation'!Q$665667),'Coleman Validation'!Q$665668,FALSE))</f>
        <v>0</v>
      </c>
      <c r="R45" s="297">
        <f ca="1">+IF(ISERROR(HLOOKUP($B45,INDIRECT("'Monthly Resource Report'!"&amp;'Coleman Validation'!R$665666&amp;":"&amp;'Coleman Validation'!R$665667),'Coleman Validation'!R$665668,FALSE)),0,HLOOKUP($B45,INDIRECT("'Monthly Resource Report'!"&amp;'Coleman Validation'!R$665666&amp;":"&amp;'Coleman Validation'!R$665667),'Coleman Validation'!R$665668,FALSE))</f>
        <v>0</v>
      </c>
      <c r="S45" s="317">
        <f ca="1">+IF(ISERROR(HLOOKUP($B45,INDIRECT("'Monthly Resource Report'!"&amp;'Coleman Validation'!S$665666&amp;":"&amp;'Coleman Validation'!S$665667),'Coleman Validation'!S$665668,FALSE)),0,HLOOKUP($B45,INDIRECT("'Monthly Resource Report'!"&amp;'Coleman Validation'!S$665666&amp;":"&amp;'Coleman Validation'!S$665667),'Coleman Validation'!S$665668,FALSE))</f>
        <v>0</v>
      </c>
      <c r="T45" s="318">
        <f ca="1">+IF(ISERROR(HLOOKUP($B45,INDIRECT("'Monthly Resource Report'!"&amp;'Coleman Validation'!T$665666&amp;":"&amp;'Coleman Validation'!T$665667),'Coleman Validation'!T$665668,FALSE)),0,HLOOKUP($B45,INDIRECT("'Monthly Resource Report'!"&amp;'Coleman Validation'!T$665666&amp;":"&amp;'Coleman Validation'!T$665667),'Coleman Validation'!T$665668,FALSE))</f>
        <v>0</v>
      </c>
      <c r="V45" s="301">
        <v>42552</v>
      </c>
      <c r="W45" s="294">
        <v>151</v>
      </c>
      <c r="X45" s="297">
        <v>1.97</v>
      </c>
      <c r="Y45" s="299">
        <v>0.33</v>
      </c>
      <c r="Z45" s="295">
        <v>0.2</v>
      </c>
      <c r="AA45" s="294">
        <f ca="1">+IF(ISERROR(HLOOKUP($B45,INDIRECT("'Monthly Resource Report'!"&amp;'Coleman Validation'!AA$665666&amp;":"&amp;'Coleman Validation'!AA$665667),'Coleman Validation'!AA$665668,FALSE)),0,HLOOKUP($B45,INDIRECT("'Monthly Resource Report'!"&amp;'Coleman Validation'!AA$665666&amp;":"&amp;'Coleman Validation'!AA$665667),'Coleman Validation'!AA$665668,FALSE))</f>
        <v>0</v>
      </c>
      <c r="AB45" s="297">
        <f ca="1">+IF(ISERROR(HLOOKUP($B45,INDIRECT("'Monthly Resource Report'!"&amp;'Coleman Validation'!AB$665666&amp;":"&amp;'Coleman Validation'!AB$665667),'Coleman Validation'!AB$665668,FALSE)),0,HLOOKUP($B45,INDIRECT("'Monthly Resource Report'!"&amp;'Coleman Validation'!AB$665666&amp;":"&amp;'Coleman Validation'!AB$665667),'Coleman Validation'!AB$665668,FALSE))</f>
        <v>0</v>
      </c>
      <c r="AC45" s="317">
        <f ca="1">+IF(ISERROR(HLOOKUP($B45,INDIRECT("'Monthly Resource Report'!"&amp;'Coleman Validation'!AC$665666&amp;":"&amp;'Coleman Validation'!AC$665667),'Coleman Validation'!AC$665668,FALSE)),0,HLOOKUP($B45,INDIRECT("'Monthly Resource Report'!"&amp;'Coleman Validation'!AC$665666&amp;":"&amp;'Coleman Validation'!AC$665667),'Coleman Validation'!AC$665668,FALSE))</f>
        <v>0</v>
      </c>
      <c r="AD45" s="318">
        <f ca="1">+IF(ISERROR(HLOOKUP($B45,INDIRECT("'Monthly Resource Report'!"&amp;'Coleman Validation'!AD$665666&amp;":"&amp;'Coleman Validation'!AD$665667),'Coleman Validation'!AD$665668,FALSE)),0,HLOOKUP($B45,INDIRECT("'Monthly Resource Report'!"&amp;'Coleman Validation'!AD$665666&amp;":"&amp;'Coleman Validation'!AD$665667),'Coleman Validation'!AD$665668,FALSE))</f>
        <v>0</v>
      </c>
    </row>
    <row r="46" spans="2:30">
      <c r="B46" s="301">
        <v>42583</v>
      </c>
      <c r="C46" s="294">
        <v>146</v>
      </c>
      <c r="D46" s="297">
        <v>1.97</v>
      </c>
      <c r="E46" s="299">
        <v>0.33</v>
      </c>
      <c r="F46" s="295">
        <v>0.2</v>
      </c>
      <c r="G46" s="294">
        <f ca="1">+IF(ISERROR(HLOOKUP($B46,INDIRECT("'Monthly Resource Report'!"&amp;'Coleman Validation'!G$665666&amp;":"&amp;'Coleman Validation'!G$665667),'Coleman Validation'!G$665668,FALSE)),0,HLOOKUP($B46,INDIRECT("'Monthly Resource Report'!"&amp;'Coleman Validation'!G$665666&amp;":"&amp;'Coleman Validation'!G$665667),'Coleman Validation'!G$665668,FALSE))</f>
        <v>0</v>
      </c>
      <c r="H46" s="297">
        <f ca="1">+IF(ISERROR(HLOOKUP($B46,INDIRECT("'Monthly Resource Report'!"&amp;'Coleman Validation'!H$665666&amp;":"&amp;'Coleman Validation'!H$665667),'Coleman Validation'!H$665668,FALSE)),0,HLOOKUP($B46,INDIRECT("'Monthly Resource Report'!"&amp;'Coleman Validation'!H$665666&amp;":"&amp;'Coleman Validation'!H$665667),'Coleman Validation'!H$665668,FALSE))</f>
        <v>0</v>
      </c>
      <c r="I46" s="317">
        <f ca="1">+IF(ISERROR(HLOOKUP($B46,INDIRECT("'Monthly Resource Report'!"&amp;'Coleman Validation'!I$665666&amp;":"&amp;'Coleman Validation'!I$665667),'Coleman Validation'!I$665668,FALSE)),0,HLOOKUP($B46,INDIRECT("'Monthly Resource Report'!"&amp;'Coleman Validation'!I$665666&amp;":"&amp;'Coleman Validation'!I$665667),'Coleman Validation'!I$665668,FALSE))</f>
        <v>0</v>
      </c>
      <c r="J46" s="318">
        <f ca="1">+IF(ISERROR(HLOOKUP($B46,INDIRECT("'Monthly Resource Report'!"&amp;'Coleman Validation'!J$665666&amp;":"&amp;'Coleman Validation'!J$665667),'Coleman Validation'!J$665668,FALSE)),0,HLOOKUP($B46,INDIRECT("'Monthly Resource Report'!"&amp;'Coleman Validation'!J$665666&amp;":"&amp;'Coleman Validation'!J$665667),'Coleman Validation'!J$665668,FALSE))</f>
        <v>0</v>
      </c>
      <c r="L46" s="301">
        <v>42583</v>
      </c>
      <c r="M46" s="294">
        <v>146</v>
      </c>
      <c r="N46" s="297">
        <v>1.97</v>
      </c>
      <c r="O46" s="299">
        <v>0.33</v>
      </c>
      <c r="P46" s="295">
        <v>0.2</v>
      </c>
      <c r="Q46" s="294">
        <f ca="1">+IF(ISERROR(HLOOKUP($B46,INDIRECT("'Monthly Resource Report'!"&amp;'Coleman Validation'!Q$665666&amp;":"&amp;'Coleman Validation'!Q$665667),'Coleman Validation'!Q$665668,FALSE)),0,HLOOKUP($B46,INDIRECT("'Monthly Resource Report'!"&amp;'Coleman Validation'!Q$665666&amp;":"&amp;'Coleman Validation'!Q$665667),'Coleman Validation'!Q$665668,FALSE))</f>
        <v>0</v>
      </c>
      <c r="R46" s="297">
        <f ca="1">+IF(ISERROR(HLOOKUP($B46,INDIRECT("'Monthly Resource Report'!"&amp;'Coleman Validation'!R$665666&amp;":"&amp;'Coleman Validation'!R$665667),'Coleman Validation'!R$665668,FALSE)),0,HLOOKUP($B46,INDIRECT("'Monthly Resource Report'!"&amp;'Coleman Validation'!R$665666&amp;":"&amp;'Coleman Validation'!R$665667),'Coleman Validation'!R$665668,FALSE))</f>
        <v>0</v>
      </c>
      <c r="S46" s="317">
        <f ca="1">+IF(ISERROR(HLOOKUP($B46,INDIRECT("'Monthly Resource Report'!"&amp;'Coleman Validation'!S$665666&amp;":"&amp;'Coleman Validation'!S$665667),'Coleman Validation'!S$665668,FALSE)),0,HLOOKUP($B46,INDIRECT("'Monthly Resource Report'!"&amp;'Coleman Validation'!S$665666&amp;":"&amp;'Coleman Validation'!S$665667),'Coleman Validation'!S$665668,FALSE))</f>
        <v>0</v>
      </c>
      <c r="T46" s="318">
        <f ca="1">+IF(ISERROR(HLOOKUP($B46,INDIRECT("'Monthly Resource Report'!"&amp;'Coleman Validation'!T$665666&amp;":"&amp;'Coleman Validation'!T$665667),'Coleman Validation'!T$665668,FALSE)),0,HLOOKUP($B46,INDIRECT("'Monthly Resource Report'!"&amp;'Coleman Validation'!T$665666&amp;":"&amp;'Coleman Validation'!T$665667),'Coleman Validation'!T$665668,FALSE))</f>
        <v>0</v>
      </c>
      <c r="V46" s="301">
        <v>42583</v>
      </c>
      <c r="W46" s="294">
        <v>151</v>
      </c>
      <c r="X46" s="297">
        <v>1.97</v>
      </c>
      <c r="Y46" s="299">
        <v>0.33</v>
      </c>
      <c r="Z46" s="295">
        <v>0.2</v>
      </c>
      <c r="AA46" s="294">
        <f ca="1">+IF(ISERROR(HLOOKUP($B46,INDIRECT("'Monthly Resource Report'!"&amp;'Coleman Validation'!AA$665666&amp;":"&amp;'Coleman Validation'!AA$665667),'Coleman Validation'!AA$665668,FALSE)),0,HLOOKUP($B46,INDIRECT("'Monthly Resource Report'!"&amp;'Coleman Validation'!AA$665666&amp;":"&amp;'Coleman Validation'!AA$665667),'Coleman Validation'!AA$665668,FALSE))</f>
        <v>0</v>
      </c>
      <c r="AB46" s="297">
        <f ca="1">+IF(ISERROR(HLOOKUP($B46,INDIRECT("'Monthly Resource Report'!"&amp;'Coleman Validation'!AB$665666&amp;":"&amp;'Coleman Validation'!AB$665667),'Coleman Validation'!AB$665668,FALSE)),0,HLOOKUP($B46,INDIRECT("'Monthly Resource Report'!"&amp;'Coleman Validation'!AB$665666&amp;":"&amp;'Coleman Validation'!AB$665667),'Coleman Validation'!AB$665668,FALSE))</f>
        <v>0</v>
      </c>
      <c r="AC46" s="317">
        <f ca="1">+IF(ISERROR(HLOOKUP($B46,INDIRECT("'Monthly Resource Report'!"&amp;'Coleman Validation'!AC$665666&amp;":"&amp;'Coleman Validation'!AC$665667),'Coleman Validation'!AC$665668,FALSE)),0,HLOOKUP($B46,INDIRECT("'Monthly Resource Report'!"&amp;'Coleman Validation'!AC$665666&amp;":"&amp;'Coleman Validation'!AC$665667),'Coleman Validation'!AC$665668,FALSE))</f>
        <v>0</v>
      </c>
      <c r="AD46" s="318">
        <f ca="1">+IF(ISERROR(HLOOKUP($B46,INDIRECT("'Monthly Resource Report'!"&amp;'Coleman Validation'!AD$665666&amp;":"&amp;'Coleman Validation'!AD$665667),'Coleman Validation'!AD$665668,FALSE)),0,HLOOKUP($B46,INDIRECT("'Monthly Resource Report'!"&amp;'Coleman Validation'!AD$665666&amp;":"&amp;'Coleman Validation'!AD$665667),'Coleman Validation'!AD$665668,FALSE))</f>
        <v>0</v>
      </c>
    </row>
    <row r="47" spans="2:30">
      <c r="B47" s="301">
        <v>42614</v>
      </c>
      <c r="C47" s="294">
        <v>146</v>
      </c>
      <c r="D47" s="297">
        <v>1.97</v>
      </c>
      <c r="E47" s="299">
        <v>0.33</v>
      </c>
      <c r="F47" s="295">
        <v>0.2</v>
      </c>
      <c r="G47" s="294">
        <f ca="1">+IF(ISERROR(HLOOKUP($B47,INDIRECT("'Monthly Resource Report'!"&amp;'Coleman Validation'!G$665666&amp;":"&amp;'Coleman Validation'!G$665667),'Coleman Validation'!G$665668,FALSE)),0,HLOOKUP($B47,INDIRECT("'Monthly Resource Report'!"&amp;'Coleman Validation'!G$665666&amp;":"&amp;'Coleman Validation'!G$665667),'Coleman Validation'!G$665668,FALSE))</f>
        <v>0</v>
      </c>
      <c r="H47" s="297">
        <f ca="1">+IF(ISERROR(HLOOKUP($B47,INDIRECT("'Monthly Resource Report'!"&amp;'Coleman Validation'!H$665666&amp;":"&amp;'Coleman Validation'!H$665667),'Coleman Validation'!H$665668,FALSE)),0,HLOOKUP($B47,INDIRECT("'Monthly Resource Report'!"&amp;'Coleman Validation'!H$665666&amp;":"&amp;'Coleman Validation'!H$665667),'Coleman Validation'!H$665668,FALSE))</f>
        <v>0</v>
      </c>
      <c r="I47" s="317">
        <f ca="1">+IF(ISERROR(HLOOKUP($B47,INDIRECT("'Monthly Resource Report'!"&amp;'Coleman Validation'!I$665666&amp;":"&amp;'Coleman Validation'!I$665667),'Coleman Validation'!I$665668,FALSE)),0,HLOOKUP($B47,INDIRECT("'Monthly Resource Report'!"&amp;'Coleman Validation'!I$665666&amp;":"&amp;'Coleman Validation'!I$665667),'Coleman Validation'!I$665668,FALSE))</f>
        <v>0</v>
      </c>
      <c r="J47" s="318">
        <f ca="1">+IF(ISERROR(HLOOKUP($B47,INDIRECT("'Monthly Resource Report'!"&amp;'Coleman Validation'!J$665666&amp;":"&amp;'Coleman Validation'!J$665667),'Coleman Validation'!J$665668,FALSE)),0,HLOOKUP($B47,INDIRECT("'Monthly Resource Report'!"&amp;'Coleman Validation'!J$665666&amp;":"&amp;'Coleman Validation'!J$665667),'Coleman Validation'!J$665668,FALSE))</f>
        <v>0</v>
      </c>
      <c r="L47" s="301">
        <v>42614</v>
      </c>
      <c r="M47" s="294">
        <v>146</v>
      </c>
      <c r="N47" s="297">
        <v>1.97</v>
      </c>
      <c r="O47" s="299">
        <v>0.33</v>
      </c>
      <c r="P47" s="295">
        <v>0.2</v>
      </c>
      <c r="Q47" s="294">
        <f ca="1">+IF(ISERROR(HLOOKUP($B47,INDIRECT("'Monthly Resource Report'!"&amp;'Coleman Validation'!Q$665666&amp;":"&amp;'Coleman Validation'!Q$665667),'Coleman Validation'!Q$665668,FALSE)),0,HLOOKUP($B47,INDIRECT("'Monthly Resource Report'!"&amp;'Coleman Validation'!Q$665666&amp;":"&amp;'Coleman Validation'!Q$665667),'Coleman Validation'!Q$665668,FALSE))</f>
        <v>0</v>
      </c>
      <c r="R47" s="297">
        <f ca="1">+IF(ISERROR(HLOOKUP($B47,INDIRECT("'Monthly Resource Report'!"&amp;'Coleman Validation'!R$665666&amp;":"&amp;'Coleman Validation'!R$665667),'Coleman Validation'!R$665668,FALSE)),0,HLOOKUP($B47,INDIRECT("'Monthly Resource Report'!"&amp;'Coleman Validation'!R$665666&amp;":"&amp;'Coleman Validation'!R$665667),'Coleman Validation'!R$665668,FALSE))</f>
        <v>0</v>
      </c>
      <c r="S47" s="317">
        <f ca="1">+IF(ISERROR(HLOOKUP($B47,INDIRECT("'Monthly Resource Report'!"&amp;'Coleman Validation'!S$665666&amp;":"&amp;'Coleman Validation'!S$665667),'Coleman Validation'!S$665668,FALSE)),0,HLOOKUP($B47,INDIRECT("'Monthly Resource Report'!"&amp;'Coleman Validation'!S$665666&amp;":"&amp;'Coleman Validation'!S$665667),'Coleman Validation'!S$665668,FALSE))</f>
        <v>0</v>
      </c>
      <c r="T47" s="318">
        <f ca="1">+IF(ISERROR(HLOOKUP($B47,INDIRECT("'Monthly Resource Report'!"&amp;'Coleman Validation'!T$665666&amp;":"&amp;'Coleman Validation'!T$665667),'Coleman Validation'!T$665668,FALSE)),0,HLOOKUP($B47,INDIRECT("'Monthly Resource Report'!"&amp;'Coleman Validation'!T$665666&amp;":"&amp;'Coleman Validation'!T$665667),'Coleman Validation'!T$665668,FALSE))</f>
        <v>0</v>
      </c>
      <c r="V47" s="301">
        <v>42614</v>
      </c>
      <c r="W47" s="294">
        <v>151</v>
      </c>
      <c r="X47" s="297">
        <v>1.97</v>
      </c>
      <c r="Y47" s="299">
        <v>0.33</v>
      </c>
      <c r="Z47" s="295">
        <v>0.2</v>
      </c>
      <c r="AA47" s="294">
        <f ca="1">+IF(ISERROR(HLOOKUP($B47,INDIRECT("'Monthly Resource Report'!"&amp;'Coleman Validation'!AA$665666&amp;":"&amp;'Coleman Validation'!AA$665667),'Coleman Validation'!AA$665668,FALSE)),0,HLOOKUP($B47,INDIRECT("'Monthly Resource Report'!"&amp;'Coleman Validation'!AA$665666&amp;":"&amp;'Coleman Validation'!AA$665667),'Coleman Validation'!AA$665668,FALSE))</f>
        <v>0</v>
      </c>
      <c r="AB47" s="297">
        <f ca="1">+IF(ISERROR(HLOOKUP($B47,INDIRECT("'Monthly Resource Report'!"&amp;'Coleman Validation'!AB$665666&amp;":"&amp;'Coleman Validation'!AB$665667),'Coleman Validation'!AB$665668,FALSE)),0,HLOOKUP($B47,INDIRECT("'Monthly Resource Report'!"&amp;'Coleman Validation'!AB$665666&amp;":"&amp;'Coleman Validation'!AB$665667),'Coleman Validation'!AB$665668,FALSE))</f>
        <v>0</v>
      </c>
      <c r="AC47" s="317">
        <f ca="1">+IF(ISERROR(HLOOKUP($B47,INDIRECT("'Monthly Resource Report'!"&amp;'Coleman Validation'!AC$665666&amp;":"&amp;'Coleman Validation'!AC$665667),'Coleman Validation'!AC$665668,FALSE)),0,HLOOKUP($B47,INDIRECT("'Monthly Resource Report'!"&amp;'Coleman Validation'!AC$665666&amp;":"&amp;'Coleman Validation'!AC$665667),'Coleman Validation'!AC$665668,FALSE))</f>
        <v>0</v>
      </c>
      <c r="AD47" s="318">
        <f ca="1">+IF(ISERROR(HLOOKUP($B47,INDIRECT("'Monthly Resource Report'!"&amp;'Coleman Validation'!AD$665666&amp;":"&amp;'Coleman Validation'!AD$665667),'Coleman Validation'!AD$665668,FALSE)),0,HLOOKUP($B47,INDIRECT("'Monthly Resource Report'!"&amp;'Coleman Validation'!AD$665666&amp;":"&amp;'Coleman Validation'!AD$665667),'Coleman Validation'!AD$665668,FALSE))</f>
        <v>0</v>
      </c>
    </row>
    <row r="48" spans="2:30">
      <c r="B48" s="301">
        <v>42644</v>
      </c>
      <c r="C48" s="294">
        <v>146</v>
      </c>
      <c r="D48" s="297">
        <v>1.97</v>
      </c>
      <c r="E48" s="299">
        <v>0.33</v>
      </c>
      <c r="F48" s="295">
        <v>0.2</v>
      </c>
      <c r="G48" s="294">
        <f ca="1">+IF(ISERROR(HLOOKUP($B48,INDIRECT("'Monthly Resource Report'!"&amp;'Coleman Validation'!G$665666&amp;":"&amp;'Coleman Validation'!G$665667),'Coleman Validation'!G$665668,FALSE)),0,HLOOKUP($B48,INDIRECT("'Monthly Resource Report'!"&amp;'Coleman Validation'!G$665666&amp;":"&amp;'Coleman Validation'!G$665667),'Coleman Validation'!G$665668,FALSE))</f>
        <v>0</v>
      </c>
      <c r="H48" s="297">
        <f ca="1">+IF(ISERROR(HLOOKUP($B48,INDIRECT("'Monthly Resource Report'!"&amp;'Coleman Validation'!H$665666&amp;":"&amp;'Coleman Validation'!H$665667),'Coleman Validation'!H$665668,FALSE)),0,HLOOKUP($B48,INDIRECT("'Monthly Resource Report'!"&amp;'Coleman Validation'!H$665666&amp;":"&amp;'Coleman Validation'!H$665667),'Coleman Validation'!H$665668,FALSE))</f>
        <v>0</v>
      </c>
      <c r="I48" s="317">
        <f ca="1">+IF(ISERROR(HLOOKUP($B48,INDIRECT("'Monthly Resource Report'!"&amp;'Coleman Validation'!I$665666&amp;":"&amp;'Coleman Validation'!I$665667),'Coleman Validation'!I$665668,FALSE)),0,HLOOKUP($B48,INDIRECT("'Monthly Resource Report'!"&amp;'Coleman Validation'!I$665666&amp;":"&amp;'Coleman Validation'!I$665667),'Coleman Validation'!I$665668,FALSE))</f>
        <v>0</v>
      </c>
      <c r="J48" s="318">
        <f ca="1">+IF(ISERROR(HLOOKUP($B48,INDIRECT("'Monthly Resource Report'!"&amp;'Coleman Validation'!J$665666&amp;":"&amp;'Coleman Validation'!J$665667),'Coleman Validation'!J$665668,FALSE)),0,HLOOKUP($B48,INDIRECT("'Monthly Resource Report'!"&amp;'Coleman Validation'!J$665666&amp;":"&amp;'Coleman Validation'!J$665667),'Coleman Validation'!J$665668,FALSE))</f>
        <v>0</v>
      </c>
      <c r="L48" s="301">
        <v>42644</v>
      </c>
      <c r="M48" s="294">
        <v>146</v>
      </c>
      <c r="N48" s="297">
        <v>1.97</v>
      </c>
      <c r="O48" s="299">
        <v>0.33</v>
      </c>
      <c r="P48" s="295">
        <v>0.2</v>
      </c>
      <c r="Q48" s="294">
        <f ca="1">+IF(ISERROR(HLOOKUP($B48,INDIRECT("'Monthly Resource Report'!"&amp;'Coleman Validation'!Q$665666&amp;":"&amp;'Coleman Validation'!Q$665667),'Coleman Validation'!Q$665668,FALSE)),0,HLOOKUP($B48,INDIRECT("'Monthly Resource Report'!"&amp;'Coleman Validation'!Q$665666&amp;":"&amp;'Coleman Validation'!Q$665667),'Coleman Validation'!Q$665668,FALSE))</f>
        <v>0</v>
      </c>
      <c r="R48" s="297">
        <f ca="1">+IF(ISERROR(HLOOKUP($B48,INDIRECT("'Monthly Resource Report'!"&amp;'Coleman Validation'!R$665666&amp;":"&amp;'Coleman Validation'!R$665667),'Coleman Validation'!R$665668,FALSE)),0,HLOOKUP($B48,INDIRECT("'Monthly Resource Report'!"&amp;'Coleman Validation'!R$665666&amp;":"&amp;'Coleman Validation'!R$665667),'Coleman Validation'!R$665668,FALSE))</f>
        <v>0</v>
      </c>
      <c r="S48" s="317">
        <f ca="1">+IF(ISERROR(HLOOKUP($B48,INDIRECT("'Monthly Resource Report'!"&amp;'Coleman Validation'!S$665666&amp;":"&amp;'Coleman Validation'!S$665667),'Coleman Validation'!S$665668,FALSE)),0,HLOOKUP($B48,INDIRECT("'Monthly Resource Report'!"&amp;'Coleman Validation'!S$665666&amp;":"&amp;'Coleman Validation'!S$665667),'Coleman Validation'!S$665668,FALSE))</f>
        <v>0</v>
      </c>
      <c r="T48" s="318">
        <f ca="1">+IF(ISERROR(HLOOKUP($B48,INDIRECT("'Monthly Resource Report'!"&amp;'Coleman Validation'!T$665666&amp;":"&amp;'Coleman Validation'!T$665667),'Coleman Validation'!T$665668,FALSE)),0,HLOOKUP($B48,INDIRECT("'Monthly Resource Report'!"&amp;'Coleman Validation'!T$665666&amp;":"&amp;'Coleman Validation'!T$665667),'Coleman Validation'!T$665668,FALSE))</f>
        <v>0</v>
      </c>
      <c r="V48" s="301">
        <v>42644</v>
      </c>
      <c r="W48" s="294">
        <v>151</v>
      </c>
      <c r="X48" s="297">
        <v>1.97</v>
      </c>
      <c r="Y48" s="299">
        <v>0.33</v>
      </c>
      <c r="Z48" s="295">
        <v>0.2</v>
      </c>
      <c r="AA48" s="294">
        <f ca="1">+IF(ISERROR(HLOOKUP($B48,INDIRECT("'Monthly Resource Report'!"&amp;'Coleman Validation'!AA$665666&amp;":"&amp;'Coleman Validation'!AA$665667),'Coleman Validation'!AA$665668,FALSE)),0,HLOOKUP($B48,INDIRECT("'Monthly Resource Report'!"&amp;'Coleman Validation'!AA$665666&amp;":"&amp;'Coleman Validation'!AA$665667),'Coleman Validation'!AA$665668,FALSE))</f>
        <v>0</v>
      </c>
      <c r="AB48" s="297">
        <f ca="1">+IF(ISERROR(HLOOKUP($B48,INDIRECT("'Monthly Resource Report'!"&amp;'Coleman Validation'!AB$665666&amp;":"&amp;'Coleman Validation'!AB$665667),'Coleman Validation'!AB$665668,FALSE)),0,HLOOKUP($B48,INDIRECT("'Monthly Resource Report'!"&amp;'Coleman Validation'!AB$665666&amp;":"&amp;'Coleman Validation'!AB$665667),'Coleman Validation'!AB$665668,FALSE))</f>
        <v>0</v>
      </c>
      <c r="AC48" s="317">
        <f ca="1">+IF(ISERROR(HLOOKUP($B48,INDIRECT("'Monthly Resource Report'!"&amp;'Coleman Validation'!AC$665666&amp;":"&amp;'Coleman Validation'!AC$665667),'Coleman Validation'!AC$665668,FALSE)),0,HLOOKUP($B48,INDIRECT("'Monthly Resource Report'!"&amp;'Coleman Validation'!AC$665666&amp;":"&amp;'Coleman Validation'!AC$665667),'Coleman Validation'!AC$665668,FALSE))</f>
        <v>0</v>
      </c>
      <c r="AD48" s="318">
        <f ca="1">+IF(ISERROR(HLOOKUP($B48,INDIRECT("'Monthly Resource Report'!"&amp;'Coleman Validation'!AD$665666&amp;":"&amp;'Coleman Validation'!AD$665667),'Coleman Validation'!AD$665668,FALSE)),0,HLOOKUP($B48,INDIRECT("'Monthly Resource Report'!"&amp;'Coleman Validation'!AD$665666&amp;":"&amp;'Coleman Validation'!AD$665667),'Coleman Validation'!AD$665668,FALSE))</f>
        <v>0</v>
      </c>
    </row>
    <row r="49" spans="2:30">
      <c r="B49" s="301">
        <v>42675</v>
      </c>
      <c r="C49" s="294">
        <v>146</v>
      </c>
      <c r="D49" s="297">
        <v>1.97</v>
      </c>
      <c r="E49" s="299">
        <v>0.33</v>
      </c>
      <c r="F49" s="295">
        <v>0.2</v>
      </c>
      <c r="G49" s="294">
        <f ca="1">+IF(ISERROR(HLOOKUP($B49,INDIRECT("'Monthly Resource Report'!"&amp;'Coleman Validation'!G$665666&amp;":"&amp;'Coleman Validation'!G$665667),'Coleman Validation'!G$665668,FALSE)),0,HLOOKUP($B49,INDIRECT("'Monthly Resource Report'!"&amp;'Coleman Validation'!G$665666&amp;":"&amp;'Coleman Validation'!G$665667),'Coleman Validation'!G$665668,FALSE))</f>
        <v>0</v>
      </c>
      <c r="H49" s="297">
        <f ca="1">+IF(ISERROR(HLOOKUP($B49,INDIRECT("'Monthly Resource Report'!"&amp;'Coleman Validation'!H$665666&amp;":"&amp;'Coleman Validation'!H$665667),'Coleman Validation'!H$665668,FALSE)),0,HLOOKUP($B49,INDIRECT("'Monthly Resource Report'!"&amp;'Coleman Validation'!H$665666&amp;":"&amp;'Coleman Validation'!H$665667),'Coleman Validation'!H$665668,FALSE))</f>
        <v>0</v>
      </c>
      <c r="I49" s="317">
        <f ca="1">+IF(ISERROR(HLOOKUP($B49,INDIRECT("'Monthly Resource Report'!"&amp;'Coleman Validation'!I$665666&amp;":"&amp;'Coleman Validation'!I$665667),'Coleman Validation'!I$665668,FALSE)),0,HLOOKUP($B49,INDIRECT("'Monthly Resource Report'!"&amp;'Coleman Validation'!I$665666&amp;":"&amp;'Coleman Validation'!I$665667),'Coleman Validation'!I$665668,FALSE))</f>
        <v>0</v>
      </c>
      <c r="J49" s="318">
        <f ca="1">+IF(ISERROR(HLOOKUP($B49,INDIRECT("'Monthly Resource Report'!"&amp;'Coleman Validation'!J$665666&amp;":"&amp;'Coleman Validation'!J$665667),'Coleman Validation'!J$665668,FALSE)),0,HLOOKUP($B49,INDIRECT("'Monthly Resource Report'!"&amp;'Coleman Validation'!J$665666&amp;":"&amp;'Coleman Validation'!J$665667),'Coleman Validation'!J$665668,FALSE))</f>
        <v>0</v>
      </c>
      <c r="L49" s="301">
        <v>42675</v>
      </c>
      <c r="M49" s="294">
        <v>146</v>
      </c>
      <c r="N49" s="297">
        <v>1.97</v>
      </c>
      <c r="O49" s="299">
        <v>0.33</v>
      </c>
      <c r="P49" s="295">
        <v>0.2</v>
      </c>
      <c r="Q49" s="294">
        <f ca="1">+IF(ISERROR(HLOOKUP($B49,INDIRECT("'Monthly Resource Report'!"&amp;'Coleman Validation'!Q$665666&amp;":"&amp;'Coleman Validation'!Q$665667),'Coleman Validation'!Q$665668,FALSE)),0,HLOOKUP($B49,INDIRECT("'Monthly Resource Report'!"&amp;'Coleman Validation'!Q$665666&amp;":"&amp;'Coleman Validation'!Q$665667),'Coleman Validation'!Q$665668,FALSE))</f>
        <v>0</v>
      </c>
      <c r="R49" s="297">
        <f ca="1">+IF(ISERROR(HLOOKUP($B49,INDIRECT("'Monthly Resource Report'!"&amp;'Coleman Validation'!R$665666&amp;":"&amp;'Coleman Validation'!R$665667),'Coleman Validation'!R$665668,FALSE)),0,HLOOKUP($B49,INDIRECT("'Monthly Resource Report'!"&amp;'Coleman Validation'!R$665666&amp;":"&amp;'Coleman Validation'!R$665667),'Coleman Validation'!R$665668,FALSE))</f>
        <v>0</v>
      </c>
      <c r="S49" s="317">
        <f ca="1">+IF(ISERROR(HLOOKUP($B49,INDIRECT("'Monthly Resource Report'!"&amp;'Coleman Validation'!S$665666&amp;":"&amp;'Coleman Validation'!S$665667),'Coleman Validation'!S$665668,FALSE)),0,HLOOKUP($B49,INDIRECT("'Monthly Resource Report'!"&amp;'Coleman Validation'!S$665666&amp;":"&amp;'Coleman Validation'!S$665667),'Coleman Validation'!S$665668,FALSE))</f>
        <v>0</v>
      </c>
      <c r="T49" s="318">
        <f ca="1">+IF(ISERROR(HLOOKUP($B49,INDIRECT("'Monthly Resource Report'!"&amp;'Coleman Validation'!T$665666&amp;":"&amp;'Coleman Validation'!T$665667),'Coleman Validation'!T$665668,FALSE)),0,HLOOKUP($B49,INDIRECT("'Monthly Resource Report'!"&amp;'Coleman Validation'!T$665666&amp;":"&amp;'Coleman Validation'!T$665667),'Coleman Validation'!T$665668,FALSE))</f>
        <v>0</v>
      </c>
      <c r="V49" s="301">
        <v>42675</v>
      </c>
      <c r="W49" s="294">
        <v>151</v>
      </c>
      <c r="X49" s="297">
        <v>1.97</v>
      </c>
      <c r="Y49" s="299">
        <v>0.33</v>
      </c>
      <c r="Z49" s="295">
        <v>0.2</v>
      </c>
      <c r="AA49" s="294">
        <f ca="1">+IF(ISERROR(HLOOKUP($B49,INDIRECT("'Monthly Resource Report'!"&amp;'Coleman Validation'!AA$665666&amp;":"&amp;'Coleman Validation'!AA$665667),'Coleman Validation'!AA$665668,FALSE)),0,HLOOKUP($B49,INDIRECT("'Monthly Resource Report'!"&amp;'Coleman Validation'!AA$665666&amp;":"&amp;'Coleman Validation'!AA$665667),'Coleman Validation'!AA$665668,FALSE))</f>
        <v>0</v>
      </c>
      <c r="AB49" s="297">
        <f ca="1">+IF(ISERROR(HLOOKUP($B49,INDIRECT("'Monthly Resource Report'!"&amp;'Coleman Validation'!AB$665666&amp;":"&amp;'Coleman Validation'!AB$665667),'Coleman Validation'!AB$665668,FALSE)),0,HLOOKUP($B49,INDIRECT("'Monthly Resource Report'!"&amp;'Coleman Validation'!AB$665666&amp;":"&amp;'Coleman Validation'!AB$665667),'Coleman Validation'!AB$665668,FALSE))</f>
        <v>0</v>
      </c>
      <c r="AC49" s="317">
        <f ca="1">+IF(ISERROR(HLOOKUP($B49,INDIRECT("'Monthly Resource Report'!"&amp;'Coleman Validation'!AC$665666&amp;":"&amp;'Coleman Validation'!AC$665667),'Coleman Validation'!AC$665668,FALSE)),0,HLOOKUP($B49,INDIRECT("'Monthly Resource Report'!"&amp;'Coleman Validation'!AC$665666&amp;":"&amp;'Coleman Validation'!AC$665667),'Coleman Validation'!AC$665668,FALSE))</f>
        <v>0</v>
      </c>
      <c r="AD49" s="318">
        <f ca="1">+IF(ISERROR(HLOOKUP($B49,INDIRECT("'Monthly Resource Report'!"&amp;'Coleman Validation'!AD$665666&amp;":"&amp;'Coleman Validation'!AD$665667),'Coleman Validation'!AD$665668,FALSE)),0,HLOOKUP($B49,INDIRECT("'Monthly Resource Report'!"&amp;'Coleman Validation'!AD$665666&amp;":"&amp;'Coleman Validation'!AD$665667),'Coleman Validation'!AD$665668,FALSE))</f>
        <v>0</v>
      </c>
    </row>
    <row r="50" spans="2:30">
      <c r="B50" s="301">
        <v>42705</v>
      </c>
      <c r="C50" s="294">
        <v>146</v>
      </c>
      <c r="D50" s="297">
        <v>1.97</v>
      </c>
      <c r="E50" s="299">
        <v>0.33</v>
      </c>
      <c r="F50" s="295">
        <v>0.2</v>
      </c>
      <c r="G50" s="294">
        <f ca="1">+IF(ISERROR(HLOOKUP($B50,INDIRECT("'Monthly Resource Report'!"&amp;'Coleman Validation'!G$665666&amp;":"&amp;'Coleman Validation'!G$665667),'Coleman Validation'!G$665668,FALSE)),0,HLOOKUP($B50,INDIRECT("'Monthly Resource Report'!"&amp;'Coleman Validation'!G$665666&amp;":"&amp;'Coleman Validation'!G$665667),'Coleman Validation'!G$665668,FALSE))</f>
        <v>0</v>
      </c>
      <c r="H50" s="297">
        <f ca="1">+IF(ISERROR(HLOOKUP($B50,INDIRECT("'Monthly Resource Report'!"&amp;'Coleman Validation'!H$665666&amp;":"&amp;'Coleman Validation'!H$665667),'Coleman Validation'!H$665668,FALSE)),0,HLOOKUP($B50,INDIRECT("'Monthly Resource Report'!"&amp;'Coleman Validation'!H$665666&amp;":"&amp;'Coleman Validation'!H$665667),'Coleman Validation'!H$665668,FALSE))</f>
        <v>0</v>
      </c>
      <c r="I50" s="317">
        <f ca="1">+IF(ISERROR(HLOOKUP($B50,INDIRECT("'Monthly Resource Report'!"&amp;'Coleman Validation'!I$665666&amp;":"&amp;'Coleman Validation'!I$665667),'Coleman Validation'!I$665668,FALSE)),0,HLOOKUP($B50,INDIRECT("'Monthly Resource Report'!"&amp;'Coleman Validation'!I$665666&amp;":"&amp;'Coleman Validation'!I$665667),'Coleman Validation'!I$665668,FALSE))</f>
        <v>0</v>
      </c>
      <c r="J50" s="318">
        <f ca="1">+IF(ISERROR(HLOOKUP($B50,INDIRECT("'Monthly Resource Report'!"&amp;'Coleman Validation'!J$665666&amp;":"&amp;'Coleman Validation'!J$665667),'Coleman Validation'!J$665668,FALSE)),0,HLOOKUP($B50,INDIRECT("'Monthly Resource Report'!"&amp;'Coleman Validation'!J$665666&amp;":"&amp;'Coleman Validation'!J$665667),'Coleman Validation'!J$665668,FALSE))</f>
        <v>0</v>
      </c>
      <c r="L50" s="301">
        <v>42705</v>
      </c>
      <c r="M50" s="294">
        <v>146</v>
      </c>
      <c r="N50" s="297">
        <v>1.97</v>
      </c>
      <c r="O50" s="299">
        <v>0.33</v>
      </c>
      <c r="P50" s="295">
        <v>0.2</v>
      </c>
      <c r="Q50" s="294">
        <f ca="1">+IF(ISERROR(HLOOKUP($B50,INDIRECT("'Monthly Resource Report'!"&amp;'Coleman Validation'!Q$665666&amp;":"&amp;'Coleman Validation'!Q$665667),'Coleman Validation'!Q$665668,FALSE)),0,HLOOKUP($B50,INDIRECT("'Monthly Resource Report'!"&amp;'Coleman Validation'!Q$665666&amp;":"&amp;'Coleman Validation'!Q$665667),'Coleman Validation'!Q$665668,FALSE))</f>
        <v>0</v>
      </c>
      <c r="R50" s="297">
        <f ca="1">+IF(ISERROR(HLOOKUP($B50,INDIRECT("'Monthly Resource Report'!"&amp;'Coleman Validation'!R$665666&amp;":"&amp;'Coleman Validation'!R$665667),'Coleman Validation'!R$665668,FALSE)),0,HLOOKUP($B50,INDIRECT("'Monthly Resource Report'!"&amp;'Coleman Validation'!R$665666&amp;":"&amp;'Coleman Validation'!R$665667),'Coleman Validation'!R$665668,FALSE))</f>
        <v>0</v>
      </c>
      <c r="S50" s="317">
        <f ca="1">+IF(ISERROR(HLOOKUP($B50,INDIRECT("'Monthly Resource Report'!"&amp;'Coleman Validation'!S$665666&amp;":"&amp;'Coleman Validation'!S$665667),'Coleman Validation'!S$665668,FALSE)),0,HLOOKUP($B50,INDIRECT("'Monthly Resource Report'!"&amp;'Coleman Validation'!S$665666&amp;":"&amp;'Coleman Validation'!S$665667),'Coleman Validation'!S$665668,FALSE))</f>
        <v>0</v>
      </c>
      <c r="T50" s="318">
        <f ca="1">+IF(ISERROR(HLOOKUP($B50,INDIRECT("'Monthly Resource Report'!"&amp;'Coleman Validation'!T$665666&amp;":"&amp;'Coleman Validation'!T$665667),'Coleman Validation'!T$665668,FALSE)),0,HLOOKUP($B50,INDIRECT("'Monthly Resource Report'!"&amp;'Coleman Validation'!T$665666&amp;":"&amp;'Coleman Validation'!T$665667),'Coleman Validation'!T$665668,FALSE))</f>
        <v>0</v>
      </c>
      <c r="V50" s="301">
        <v>42705</v>
      </c>
      <c r="W50" s="294">
        <v>151</v>
      </c>
      <c r="X50" s="297">
        <v>1.97</v>
      </c>
      <c r="Y50" s="299">
        <v>0.33</v>
      </c>
      <c r="Z50" s="295">
        <v>0.2</v>
      </c>
      <c r="AA50" s="294">
        <f ca="1">+IF(ISERROR(HLOOKUP($B50,INDIRECT("'Monthly Resource Report'!"&amp;'Coleman Validation'!AA$665666&amp;":"&amp;'Coleman Validation'!AA$665667),'Coleman Validation'!AA$665668,FALSE)),0,HLOOKUP($B50,INDIRECT("'Monthly Resource Report'!"&amp;'Coleman Validation'!AA$665666&amp;":"&amp;'Coleman Validation'!AA$665667),'Coleman Validation'!AA$665668,FALSE))</f>
        <v>0</v>
      </c>
      <c r="AB50" s="297">
        <f ca="1">+IF(ISERROR(HLOOKUP($B50,INDIRECT("'Monthly Resource Report'!"&amp;'Coleman Validation'!AB$665666&amp;":"&amp;'Coleman Validation'!AB$665667),'Coleman Validation'!AB$665668,FALSE)),0,HLOOKUP($B50,INDIRECT("'Monthly Resource Report'!"&amp;'Coleman Validation'!AB$665666&amp;":"&amp;'Coleman Validation'!AB$665667),'Coleman Validation'!AB$665668,FALSE))</f>
        <v>0</v>
      </c>
      <c r="AC50" s="317">
        <f ca="1">+IF(ISERROR(HLOOKUP($B50,INDIRECT("'Monthly Resource Report'!"&amp;'Coleman Validation'!AC$665666&amp;":"&amp;'Coleman Validation'!AC$665667),'Coleman Validation'!AC$665668,FALSE)),0,HLOOKUP($B50,INDIRECT("'Monthly Resource Report'!"&amp;'Coleman Validation'!AC$665666&amp;":"&amp;'Coleman Validation'!AC$665667),'Coleman Validation'!AC$665668,FALSE))</f>
        <v>0</v>
      </c>
      <c r="AD50" s="318">
        <f ca="1">+IF(ISERROR(HLOOKUP($B50,INDIRECT("'Monthly Resource Report'!"&amp;'Coleman Validation'!AD$665666&amp;":"&amp;'Coleman Validation'!AD$665667),'Coleman Validation'!AD$665668,FALSE)),0,HLOOKUP($B50,INDIRECT("'Monthly Resource Report'!"&amp;'Coleman Validation'!AD$665666&amp;":"&amp;'Coleman Validation'!AD$665667),'Coleman Validation'!AD$665668,FALSE))</f>
        <v>0</v>
      </c>
    </row>
    <row r="51" spans="2:30">
      <c r="B51" s="301">
        <v>42736</v>
      </c>
      <c r="C51" s="294">
        <v>146</v>
      </c>
      <c r="D51" s="297">
        <v>2.017083</v>
      </c>
      <c r="E51" s="299">
        <v>0.33</v>
      </c>
      <c r="F51" s="295">
        <v>0.2</v>
      </c>
      <c r="G51" s="294">
        <f ca="1">+IF(ISERROR(HLOOKUP($B51,INDIRECT("'Monthly Resource Report'!"&amp;'Coleman Validation'!G$665666&amp;":"&amp;'Coleman Validation'!G$665667),'Coleman Validation'!G$665668,FALSE)),0,HLOOKUP($B51,INDIRECT("'Monthly Resource Report'!"&amp;'Coleman Validation'!G$665666&amp;":"&amp;'Coleman Validation'!G$665667),'Coleman Validation'!G$665668,FALSE))</f>
        <v>0</v>
      </c>
      <c r="H51" s="297">
        <f ca="1">+IF(ISERROR(HLOOKUP($B51,INDIRECT("'Monthly Resource Report'!"&amp;'Coleman Validation'!H$665666&amp;":"&amp;'Coleman Validation'!H$665667),'Coleman Validation'!H$665668,FALSE)),0,HLOOKUP($B51,INDIRECT("'Monthly Resource Report'!"&amp;'Coleman Validation'!H$665666&amp;":"&amp;'Coleman Validation'!H$665667),'Coleman Validation'!H$665668,FALSE))</f>
        <v>0</v>
      </c>
      <c r="I51" s="317">
        <f ca="1">+IF(ISERROR(HLOOKUP($B51,INDIRECT("'Monthly Resource Report'!"&amp;'Coleman Validation'!I$665666&amp;":"&amp;'Coleman Validation'!I$665667),'Coleman Validation'!I$665668,FALSE)),0,HLOOKUP($B51,INDIRECT("'Monthly Resource Report'!"&amp;'Coleman Validation'!I$665666&amp;":"&amp;'Coleman Validation'!I$665667),'Coleman Validation'!I$665668,FALSE))</f>
        <v>0</v>
      </c>
      <c r="J51" s="318">
        <f ca="1">+IF(ISERROR(HLOOKUP($B51,INDIRECT("'Monthly Resource Report'!"&amp;'Coleman Validation'!J$665666&amp;":"&amp;'Coleman Validation'!J$665667),'Coleman Validation'!J$665668,FALSE)),0,HLOOKUP($B51,INDIRECT("'Monthly Resource Report'!"&amp;'Coleman Validation'!J$665666&amp;":"&amp;'Coleman Validation'!J$665667),'Coleman Validation'!J$665668,FALSE))</f>
        <v>0</v>
      </c>
      <c r="L51" s="301">
        <v>42736</v>
      </c>
      <c r="M51" s="294">
        <v>146</v>
      </c>
      <c r="N51" s="297">
        <v>2.017083</v>
      </c>
      <c r="O51" s="299">
        <v>0.33</v>
      </c>
      <c r="P51" s="295">
        <v>0.2</v>
      </c>
      <c r="Q51" s="294">
        <f ca="1">+IF(ISERROR(HLOOKUP($B51,INDIRECT("'Monthly Resource Report'!"&amp;'Coleman Validation'!Q$665666&amp;":"&amp;'Coleman Validation'!Q$665667),'Coleman Validation'!Q$665668,FALSE)),0,HLOOKUP($B51,INDIRECT("'Monthly Resource Report'!"&amp;'Coleman Validation'!Q$665666&amp;":"&amp;'Coleman Validation'!Q$665667),'Coleman Validation'!Q$665668,FALSE))</f>
        <v>0</v>
      </c>
      <c r="R51" s="297">
        <f ca="1">+IF(ISERROR(HLOOKUP($B51,INDIRECT("'Monthly Resource Report'!"&amp;'Coleman Validation'!R$665666&amp;":"&amp;'Coleman Validation'!R$665667),'Coleman Validation'!R$665668,FALSE)),0,HLOOKUP($B51,INDIRECT("'Monthly Resource Report'!"&amp;'Coleman Validation'!R$665666&amp;":"&amp;'Coleman Validation'!R$665667),'Coleman Validation'!R$665668,FALSE))</f>
        <v>0</v>
      </c>
      <c r="S51" s="317">
        <f ca="1">+IF(ISERROR(HLOOKUP($B51,INDIRECT("'Monthly Resource Report'!"&amp;'Coleman Validation'!S$665666&amp;":"&amp;'Coleman Validation'!S$665667),'Coleman Validation'!S$665668,FALSE)),0,HLOOKUP($B51,INDIRECT("'Monthly Resource Report'!"&amp;'Coleman Validation'!S$665666&amp;":"&amp;'Coleman Validation'!S$665667),'Coleman Validation'!S$665668,FALSE))</f>
        <v>0</v>
      </c>
      <c r="T51" s="318">
        <f ca="1">+IF(ISERROR(HLOOKUP($B51,INDIRECT("'Monthly Resource Report'!"&amp;'Coleman Validation'!T$665666&amp;":"&amp;'Coleman Validation'!T$665667),'Coleman Validation'!T$665668,FALSE)),0,HLOOKUP($B51,INDIRECT("'Monthly Resource Report'!"&amp;'Coleman Validation'!T$665666&amp;":"&amp;'Coleman Validation'!T$665667),'Coleman Validation'!T$665668,FALSE))</f>
        <v>0</v>
      </c>
      <c r="V51" s="301">
        <v>42736</v>
      </c>
      <c r="W51" s="294">
        <v>151</v>
      </c>
      <c r="X51" s="297">
        <v>2.017083</v>
      </c>
      <c r="Y51" s="299">
        <v>0.33</v>
      </c>
      <c r="Z51" s="295">
        <v>0.2</v>
      </c>
      <c r="AA51" s="294">
        <f ca="1">+IF(ISERROR(HLOOKUP($B51,INDIRECT("'Monthly Resource Report'!"&amp;'Coleman Validation'!AA$665666&amp;":"&amp;'Coleman Validation'!AA$665667),'Coleman Validation'!AA$665668,FALSE)),0,HLOOKUP($B51,INDIRECT("'Monthly Resource Report'!"&amp;'Coleman Validation'!AA$665666&amp;":"&amp;'Coleman Validation'!AA$665667),'Coleman Validation'!AA$665668,FALSE))</f>
        <v>0</v>
      </c>
      <c r="AB51" s="297">
        <f ca="1">+IF(ISERROR(HLOOKUP($B51,INDIRECT("'Monthly Resource Report'!"&amp;'Coleman Validation'!AB$665666&amp;":"&amp;'Coleman Validation'!AB$665667),'Coleman Validation'!AB$665668,FALSE)),0,HLOOKUP($B51,INDIRECT("'Monthly Resource Report'!"&amp;'Coleman Validation'!AB$665666&amp;":"&amp;'Coleman Validation'!AB$665667),'Coleman Validation'!AB$665668,FALSE))</f>
        <v>0</v>
      </c>
      <c r="AC51" s="317">
        <f ca="1">+IF(ISERROR(HLOOKUP($B51,INDIRECT("'Monthly Resource Report'!"&amp;'Coleman Validation'!AC$665666&amp;":"&amp;'Coleman Validation'!AC$665667),'Coleman Validation'!AC$665668,FALSE)),0,HLOOKUP($B51,INDIRECT("'Monthly Resource Report'!"&amp;'Coleman Validation'!AC$665666&amp;":"&amp;'Coleman Validation'!AC$665667),'Coleman Validation'!AC$665668,FALSE))</f>
        <v>0</v>
      </c>
      <c r="AD51" s="318">
        <f ca="1">+IF(ISERROR(HLOOKUP($B51,INDIRECT("'Monthly Resource Report'!"&amp;'Coleman Validation'!AD$665666&amp;":"&amp;'Coleman Validation'!AD$665667),'Coleman Validation'!AD$665668,FALSE)),0,HLOOKUP($B51,INDIRECT("'Monthly Resource Report'!"&amp;'Coleman Validation'!AD$665666&amp;":"&amp;'Coleman Validation'!AD$665667),'Coleman Validation'!AD$665668,FALSE))</f>
        <v>0</v>
      </c>
    </row>
    <row r="52" spans="2:30">
      <c r="B52" s="301">
        <v>42767</v>
      </c>
      <c r="C52" s="294">
        <v>146</v>
      </c>
      <c r="D52" s="297">
        <v>2.017083</v>
      </c>
      <c r="E52" s="299">
        <v>0.33</v>
      </c>
      <c r="F52" s="295">
        <v>0.2</v>
      </c>
      <c r="G52" s="294">
        <f ca="1">+IF(ISERROR(HLOOKUP($B52,INDIRECT("'Monthly Resource Report'!"&amp;'Coleman Validation'!G$665666&amp;":"&amp;'Coleman Validation'!G$665667),'Coleman Validation'!G$665668,FALSE)),0,HLOOKUP($B52,INDIRECT("'Monthly Resource Report'!"&amp;'Coleman Validation'!G$665666&amp;":"&amp;'Coleman Validation'!G$665667),'Coleman Validation'!G$665668,FALSE))</f>
        <v>0</v>
      </c>
      <c r="H52" s="297">
        <f ca="1">+IF(ISERROR(HLOOKUP($B52,INDIRECT("'Monthly Resource Report'!"&amp;'Coleman Validation'!H$665666&amp;":"&amp;'Coleman Validation'!H$665667),'Coleman Validation'!H$665668,FALSE)),0,HLOOKUP($B52,INDIRECT("'Monthly Resource Report'!"&amp;'Coleman Validation'!H$665666&amp;":"&amp;'Coleman Validation'!H$665667),'Coleman Validation'!H$665668,FALSE))</f>
        <v>0</v>
      </c>
      <c r="I52" s="317">
        <f ca="1">+IF(ISERROR(HLOOKUP($B52,INDIRECT("'Monthly Resource Report'!"&amp;'Coleman Validation'!I$665666&amp;":"&amp;'Coleman Validation'!I$665667),'Coleman Validation'!I$665668,FALSE)),0,HLOOKUP($B52,INDIRECT("'Monthly Resource Report'!"&amp;'Coleman Validation'!I$665666&amp;":"&amp;'Coleman Validation'!I$665667),'Coleman Validation'!I$665668,FALSE))</f>
        <v>0</v>
      </c>
      <c r="J52" s="318">
        <f ca="1">+IF(ISERROR(HLOOKUP($B52,INDIRECT("'Monthly Resource Report'!"&amp;'Coleman Validation'!J$665666&amp;":"&amp;'Coleman Validation'!J$665667),'Coleman Validation'!J$665668,FALSE)),0,HLOOKUP($B52,INDIRECT("'Monthly Resource Report'!"&amp;'Coleman Validation'!J$665666&amp;":"&amp;'Coleman Validation'!J$665667),'Coleman Validation'!J$665668,FALSE))</f>
        <v>0</v>
      </c>
      <c r="L52" s="301">
        <v>42767</v>
      </c>
      <c r="M52" s="294">
        <v>146</v>
      </c>
      <c r="N52" s="297">
        <v>2.017083</v>
      </c>
      <c r="O52" s="299">
        <v>0.33</v>
      </c>
      <c r="P52" s="295">
        <v>0.2</v>
      </c>
      <c r="Q52" s="294">
        <f ca="1">+IF(ISERROR(HLOOKUP($B52,INDIRECT("'Monthly Resource Report'!"&amp;'Coleman Validation'!Q$665666&amp;":"&amp;'Coleman Validation'!Q$665667),'Coleman Validation'!Q$665668,FALSE)),0,HLOOKUP($B52,INDIRECT("'Monthly Resource Report'!"&amp;'Coleman Validation'!Q$665666&amp;":"&amp;'Coleman Validation'!Q$665667),'Coleman Validation'!Q$665668,FALSE))</f>
        <v>0</v>
      </c>
      <c r="R52" s="297">
        <f ca="1">+IF(ISERROR(HLOOKUP($B52,INDIRECT("'Monthly Resource Report'!"&amp;'Coleman Validation'!R$665666&amp;":"&amp;'Coleman Validation'!R$665667),'Coleman Validation'!R$665668,FALSE)),0,HLOOKUP($B52,INDIRECT("'Monthly Resource Report'!"&amp;'Coleman Validation'!R$665666&amp;":"&amp;'Coleman Validation'!R$665667),'Coleman Validation'!R$665668,FALSE))</f>
        <v>0</v>
      </c>
      <c r="S52" s="317">
        <f ca="1">+IF(ISERROR(HLOOKUP($B52,INDIRECT("'Monthly Resource Report'!"&amp;'Coleman Validation'!S$665666&amp;":"&amp;'Coleman Validation'!S$665667),'Coleman Validation'!S$665668,FALSE)),0,HLOOKUP($B52,INDIRECT("'Monthly Resource Report'!"&amp;'Coleman Validation'!S$665666&amp;":"&amp;'Coleman Validation'!S$665667),'Coleman Validation'!S$665668,FALSE))</f>
        <v>0</v>
      </c>
      <c r="T52" s="318">
        <f ca="1">+IF(ISERROR(HLOOKUP($B52,INDIRECT("'Monthly Resource Report'!"&amp;'Coleman Validation'!T$665666&amp;":"&amp;'Coleman Validation'!T$665667),'Coleman Validation'!T$665668,FALSE)),0,HLOOKUP($B52,INDIRECT("'Monthly Resource Report'!"&amp;'Coleman Validation'!T$665666&amp;":"&amp;'Coleman Validation'!T$665667),'Coleman Validation'!T$665668,FALSE))</f>
        <v>0</v>
      </c>
      <c r="V52" s="301">
        <v>42767</v>
      </c>
      <c r="W52" s="294">
        <v>151</v>
      </c>
      <c r="X52" s="297">
        <v>2.017083</v>
      </c>
      <c r="Y52" s="299">
        <v>0.33</v>
      </c>
      <c r="Z52" s="295">
        <v>0.2</v>
      </c>
      <c r="AA52" s="294">
        <f ca="1">+IF(ISERROR(HLOOKUP($B52,INDIRECT("'Monthly Resource Report'!"&amp;'Coleman Validation'!AA$665666&amp;":"&amp;'Coleman Validation'!AA$665667),'Coleman Validation'!AA$665668,FALSE)),0,HLOOKUP($B52,INDIRECT("'Monthly Resource Report'!"&amp;'Coleman Validation'!AA$665666&amp;":"&amp;'Coleman Validation'!AA$665667),'Coleman Validation'!AA$665668,FALSE))</f>
        <v>0</v>
      </c>
      <c r="AB52" s="297">
        <f ca="1">+IF(ISERROR(HLOOKUP($B52,INDIRECT("'Monthly Resource Report'!"&amp;'Coleman Validation'!AB$665666&amp;":"&amp;'Coleman Validation'!AB$665667),'Coleman Validation'!AB$665668,FALSE)),0,HLOOKUP($B52,INDIRECT("'Monthly Resource Report'!"&amp;'Coleman Validation'!AB$665666&amp;":"&amp;'Coleman Validation'!AB$665667),'Coleman Validation'!AB$665668,FALSE))</f>
        <v>0</v>
      </c>
      <c r="AC52" s="317">
        <f ca="1">+IF(ISERROR(HLOOKUP($B52,INDIRECT("'Monthly Resource Report'!"&amp;'Coleman Validation'!AC$665666&amp;":"&amp;'Coleman Validation'!AC$665667),'Coleman Validation'!AC$665668,FALSE)),0,HLOOKUP($B52,INDIRECT("'Monthly Resource Report'!"&amp;'Coleman Validation'!AC$665666&amp;":"&amp;'Coleman Validation'!AC$665667),'Coleman Validation'!AC$665668,FALSE))</f>
        <v>0</v>
      </c>
      <c r="AD52" s="318">
        <f ca="1">+IF(ISERROR(HLOOKUP($B52,INDIRECT("'Monthly Resource Report'!"&amp;'Coleman Validation'!AD$665666&amp;":"&amp;'Coleman Validation'!AD$665667),'Coleman Validation'!AD$665668,FALSE)),0,HLOOKUP($B52,INDIRECT("'Monthly Resource Report'!"&amp;'Coleman Validation'!AD$665666&amp;":"&amp;'Coleman Validation'!AD$665667),'Coleman Validation'!AD$665668,FALSE))</f>
        <v>0</v>
      </c>
    </row>
    <row r="53" spans="2:30">
      <c r="B53" s="301">
        <v>42795</v>
      </c>
      <c r="C53" s="294">
        <v>146</v>
      </c>
      <c r="D53" s="297">
        <v>2.017083</v>
      </c>
      <c r="E53" s="299">
        <v>0.33</v>
      </c>
      <c r="F53" s="295">
        <v>0.2</v>
      </c>
      <c r="G53" s="294">
        <f ca="1">+IF(ISERROR(HLOOKUP($B53,INDIRECT("'Monthly Resource Report'!"&amp;'Coleman Validation'!G$665666&amp;":"&amp;'Coleman Validation'!G$665667),'Coleman Validation'!G$665668,FALSE)),0,HLOOKUP($B53,INDIRECT("'Monthly Resource Report'!"&amp;'Coleman Validation'!G$665666&amp;":"&amp;'Coleman Validation'!G$665667),'Coleman Validation'!G$665668,FALSE))</f>
        <v>0</v>
      </c>
      <c r="H53" s="297">
        <f ca="1">+IF(ISERROR(HLOOKUP($B53,INDIRECT("'Monthly Resource Report'!"&amp;'Coleman Validation'!H$665666&amp;":"&amp;'Coleman Validation'!H$665667),'Coleman Validation'!H$665668,FALSE)),0,HLOOKUP($B53,INDIRECT("'Monthly Resource Report'!"&amp;'Coleman Validation'!H$665666&amp;":"&amp;'Coleman Validation'!H$665667),'Coleman Validation'!H$665668,FALSE))</f>
        <v>0</v>
      </c>
      <c r="I53" s="317">
        <f ca="1">+IF(ISERROR(HLOOKUP($B53,INDIRECT("'Monthly Resource Report'!"&amp;'Coleman Validation'!I$665666&amp;":"&amp;'Coleman Validation'!I$665667),'Coleman Validation'!I$665668,FALSE)),0,HLOOKUP($B53,INDIRECT("'Monthly Resource Report'!"&amp;'Coleman Validation'!I$665666&amp;":"&amp;'Coleman Validation'!I$665667),'Coleman Validation'!I$665668,FALSE))</f>
        <v>0</v>
      </c>
      <c r="J53" s="318">
        <f ca="1">+IF(ISERROR(HLOOKUP($B53,INDIRECT("'Monthly Resource Report'!"&amp;'Coleman Validation'!J$665666&amp;":"&amp;'Coleman Validation'!J$665667),'Coleman Validation'!J$665668,FALSE)),0,HLOOKUP($B53,INDIRECT("'Monthly Resource Report'!"&amp;'Coleman Validation'!J$665666&amp;":"&amp;'Coleman Validation'!J$665667),'Coleman Validation'!J$665668,FALSE))</f>
        <v>0</v>
      </c>
      <c r="L53" s="301">
        <v>42795</v>
      </c>
      <c r="M53" s="294">
        <v>146</v>
      </c>
      <c r="N53" s="297">
        <v>2.017083</v>
      </c>
      <c r="O53" s="299">
        <v>0.33</v>
      </c>
      <c r="P53" s="295">
        <v>0.2</v>
      </c>
      <c r="Q53" s="294">
        <f ca="1">+IF(ISERROR(HLOOKUP($B53,INDIRECT("'Monthly Resource Report'!"&amp;'Coleman Validation'!Q$665666&amp;":"&amp;'Coleman Validation'!Q$665667),'Coleman Validation'!Q$665668,FALSE)),0,HLOOKUP($B53,INDIRECT("'Monthly Resource Report'!"&amp;'Coleman Validation'!Q$665666&amp;":"&amp;'Coleman Validation'!Q$665667),'Coleman Validation'!Q$665668,FALSE))</f>
        <v>0</v>
      </c>
      <c r="R53" s="297">
        <f ca="1">+IF(ISERROR(HLOOKUP($B53,INDIRECT("'Monthly Resource Report'!"&amp;'Coleman Validation'!R$665666&amp;":"&amp;'Coleman Validation'!R$665667),'Coleman Validation'!R$665668,FALSE)),0,HLOOKUP($B53,INDIRECT("'Monthly Resource Report'!"&amp;'Coleman Validation'!R$665666&amp;":"&amp;'Coleman Validation'!R$665667),'Coleman Validation'!R$665668,FALSE))</f>
        <v>0</v>
      </c>
      <c r="S53" s="317">
        <f ca="1">+IF(ISERROR(HLOOKUP($B53,INDIRECT("'Monthly Resource Report'!"&amp;'Coleman Validation'!S$665666&amp;":"&amp;'Coleman Validation'!S$665667),'Coleman Validation'!S$665668,FALSE)),0,HLOOKUP($B53,INDIRECT("'Monthly Resource Report'!"&amp;'Coleman Validation'!S$665666&amp;":"&amp;'Coleman Validation'!S$665667),'Coleman Validation'!S$665668,FALSE))</f>
        <v>0</v>
      </c>
      <c r="T53" s="318">
        <f ca="1">+IF(ISERROR(HLOOKUP($B53,INDIRECT("'Monthly Resource Report'!"&amp;'Coleman Validation'!T$665666&amp;":"&amp;'Coleman Validation'!T$665667),'Coleman Validation'!T$665668,FALSE)),0,HLOOKUP($B53,INDIRECT("'Monthly Resource Report'!"&amp;'Coleman Validation'!T$665666&amp;":"&amp;'Coleman Validation'!T$665667),'Coleman Validation'!T$665668,FALSE))</f>
        <v>0</v>
      </c>
      <c r="V53" s="301">
        <v>42795</v>
      </c>
      <c r="W53" s="294">
        <v>151</v>
      </c>
      <c r="X53" s="297">
        <v>2.017083</v>
      </c>
      <c r="Y53" s="299">
        <v>0.33</v>
      </c>
      <c r="Z53" s="295">
        <v>0.2</v>
      </c>
      <c r="AA53" s="294">
        <f ca="1">+IF(ISERROR(HLOOKUP($B53,INDIRECT("'Monthly Resource Report'!"&amp;'Coleman Validation'!AA$665666&amp;":"&amp;'Coleman Validation'!AA$665667),'Coleman Validation'!AA$665668,FALSE)),0,HLOOKUP($B53,INDIRECT("'Monthly Resource Report'!"&amp;'Coleman Validation'!AA$665666&amp;":"&amp;'Coleman Validation'!AA$665667),'Coleman Validation'!AA$665668,FALSE))</f>
        <v>0</v>
      </c>
      <c r="AB53" s="297">
        <f ca="1">+IF(ISERROR(HLOOKUP($B53,INDIRECT("'Monthly Resource Report'!"&amp;'Coleman Validation'!AB$665666&amp;":"&amp;'Coleman Validation'!AB$665667),'Coleman Validation'!AB$665668,FALSE)),0,HLOOKUP($B53,INDIRECT("'Monthly Resource Report'!"&amp;'Coleman Validation'!AB$665666&amp;":"&amp;'Coleman Validation'!AB$665667),'Coleman Validation'!AB$665668,FALSE))</f>
        <v>0</v>
      </c>
      <c r="AC53" s="317">
        <f ca="1">+IF(ISERROR(HLOOKUP($B53,INDIRECT("'Monthly Resource Report'!"&amp;'Coleman Validation'!AC$665666&amp;":"&amp;'Coleman Validation'!AC$665667),'Coleman Validation'!AC$665668,FALSE)),0,HLOOKUP($B53,INDIRECT("'Monthly Resource Report'!"&amp;'Coleman Validation'!AC$665666&amp;":"&amp;'Coleman Validation'!AC$665667),'Coleman Validation'!AC$665668,FALSE))</f>
        <v>0</v>
      </c>
      <c r="AD53" s="318">
        <f ca="1">+IF(ISERROR(HLOOKUP($B53,INDIRECT("'Monthly Resource Report'!"&amp;'Coleman Validation'!AD$665666&amp;":"&amp;'Coleman Validation'!AD$665667),'Coleman Validation'!AD$665668,FALSE)),0,HLOOKUP($B53,INDIRECT("'Monthly Resource Report'!"&amp;'Coleman Validation'!AD$665666&amp;":"&amp;'Coleman Validation'!AD$665667),'Coleman Validation'!AD$665668,FALSE))</f>
        <v>0</v>
      </c>
    </row>
    <row r="54" spans="2:30">
      <c r="B54" s="301">
        <v>42826</v>
      </c>
      <c r="C54" s="294">
        <v>146</v>
      </c>
      <c r="D54" s="297">
        <v>2.017083</v>
      </c>
      <c r="E54" s="299">
        <v>0.33</v>
      </c>
      <c r="F54" s="295">
        <v>0.2</v>
      </c>
      <c r="G54" s="294">
        <f ca="1">+IF(ISERROR(HLOOKUP($B54,INDIRECT("'Monthly Resource Report'!"&amp;'Coleman Validation'!G$665666&amp;":"&amp;'Coleman Validation'!G$665667),'Coleman Validation'!G$665668,FALSE)),0,HLOOKUP($B54,INDIRECT("'Monthly Resource Report'!"&amp;'Coleman Validation'!G$665666&amp;":"&amp;'Coleman Validation'!G$665667),'Coleman Validation'!G$665668,FALSE))</f>
        <v>0</v>
      </c>
      <c r="H54" s="297">
        <f ca="1">+IF(ISERROR(HLOOKUP($B54,INDIRECT("'Monthly Resource Report'!"&amp;'Coleman Validation'!H$665666&amp;":"&amp;'Coleman Validation'!H$665667),'Coleman Validation'!H$665668,FALSE)),0,HLOOKUP($B54,INDIRECT("'Monthly Resource Report'!"&amp;'Coleman Validation'!H$665666&amp;":"&amp;'Coleman Validation'!H$665667),'Coleman Validation'!H$665668,FALSE))</f>
        <v>0</v>
      </c>
      <c r="I54" s="317">
        <f ca="1">+IF(ISERROR(HLOOKUP($B54,INDIRECT("'Monthly Resource Report'!"&amp;'Coleman Validation'!I$665666&amp;":"&amp;'Coleman Validation'!I$665667),'Coleman Validation'!I$665668,FALSE)),0,HLOOKUP($B54,INDIRECT("'Monthly Resource Report'!"&amp;'Coleman Validation'!I$665666&amp;":"&amp;'Coleman Validation'!I$665667),'Coleman Validation'!I$665668,FALSE))</f>
        <v>0</v>
      </c>
      <c r="J54" s="318">
        <f ca="1">+IF(ISERROR(HLOOKUP($B54,INDIRECT("'Monthly Resource Report'!"&amp;'Coleman Validation'!J$665666&amp;":"&amp;'Coleman Validation'!J$665667),'Coleman Validation'!J$665668,FALSE)),0,HLOOKUP($B54,INDIRECT("'Monthly Resource Report'!"&amp;'Coleman Validation'!J$665666&amp;":"&amp;'Coleman Validation'!J$665667),'Coleman Validation'!J$665668,FALSE))</f>
        <v>0</v>
      </c>
      <c r="L54" s="301">
        <v>42826</v>
      </c>
      <c r="M54" s="294">
        <v>146</v>
      </c>
      <c r="N54" s="297">
        <v>2.017083</v>
      </c>
      <c r="O54" s="299">
        <v>0.33</v>
      </c>
      <c r="P54" s="295">
        <v>0.2</v>
      </c>
      <c r="Q54" s="294">
        <f ca="1">+IF(ISERROR(HLOOKUP($B54,INDIRECT("'Monthly Resource Report'!"&amp;'Coleman Validation'!Q$665666&amp;":"&amp;'Coleman Validation'!Q$665667),'Coleman Validation'!Q$665668,FALSE)),0,HLOOKUP($B54,INDIRECT("'Monthly Resource Report'!"&amp;'Coleman Validation'!Q$665666&amp;":"&amp;'Coleman Validation'!Q$665667),'Coleman Validation'!Q$665668,FALSE))</f>
        <v>0</v>
      </c>
      <c r="R54" s="297">
        <f ca="1">+IF(ISERROR(HLOOKUP($B54,INDIRECT("'Monthly Resource Report'!"&amp;'Coleman Validation'!R$665666&amp;":"&amp;'Coleman Validation'!R$665667),'Coleman Validation'!R$665668,FALSE)),0,HLOOKUP($B54,INDIRECT("'Monthly Resource Report'!"&amp;'Coleman Validation'!R$665666&amp;":"&amp;'Coleman Validation'!R$665667),'Coleman Validation'!R$665668,FALSE))</f>
        <v>0</v>
      </c>
      <c r="S54" s="317">
        <f ca="1">+IF(ISERROR(HLOOKUP($B54,INDIRECT("'Monthly Resource Report'!"&amp;'Coleman Validation'!S$665666&amp;":"&amp;'Coleman Validation'!S$665667),'Coleman Validation'!S$665668,FALSE)),0,HLOOKUP($B54,INDIRECT("'Monthly Resource Report'!"&amp;'Coleman Validation'!S$665666&amp;":"&amp;'Coleman Validation'!S$665667),'Coleman Validation'!S$665668,FALSE))</f>
        <v>0</v>
      </c>
      <c r="T54" s="318">
        <f ca="1">+IF(ISERROR(HLOOKUP($B54,INDIRECT("'Monthly Resource Report'!"&amp;'Coleman Validation'!T$665666&amp;":"&amp;'Coleman Validation'!T$665667),'Coleman Validation'!T$665668,FALSE)),0,HLOOKUP($B54,INDIRECT("'Monthly Resource Report'!"&amp;'Coleman Validation'!T$665666&amp;":"&amp;'Coleman Validation'!T$665667),'Coleman Validation'!T$665668,FALSE))</f>
        <v>0</v>
      </c>
      <c r="V54" s="301">
        <v>42826</v>
      </c>
      <c r="W54" s="294">
        <v>151</v>
      </c>
      <c r="X54" s="297">
        <v>2.017083</v>
      </c>
      <c r="Y54" s="299">
        <v>0.33</v>
      </c>
      <c r="Z54" s="295">
        <v>0.2</v>
      </c>
      <c r="AA54" s="294">
        <f ca="1">+IF(ISERROR(HLOOKUP($B54,INDIRECT("'Monthly Resource Report'!"&amp;'Coleman Validation'!AA$665666&amp;":"&amp;'Coleman Validation'!AA$665667),'Coleman Validation'!AA$665668,FALSE)),0,HLOOKUP($B54,INDIRECT("'Monthly Resource Report'!"&amp;'Coleman Validation'!AA$665666&amp;":"&amp;'Coleman Validation'!AA$665667),'Coleman Validation'!AA$665668,FALSE))</f>
        <v>0</v>
      </c>
      <c r="AB54" s="297">
        <f ca="1">+IF(ISERROR(HLOOKUP($B54,INDIRECT("'Monthly Resource Report'!"&amp;'Coleman Validation'!AB$665666&amp;":"&amp;'Coleman Validation'!AB$665667),'Coleman Validation'!AB$665668,FALSE)),0,HLOOKUP($B54,INDIRECT("'Monthly Resource Report'!"&amp;'Coleman Validation'!AB$665666&amp;":"&amp;'Coleman Validation'!AB$665667),'Coleman Validation'!AB$665668,FALSE))</f>
        <v>0</v>
      </c>
      <c r="AC54" s="317">
        <f ca="1">+IF(ISERROR(HLOOKUP($B54,INDIRECT("'Monthly Resource Report'!"&amp;'Coleman Validation'!AC$665666&amp;":"&amp;'Coleman Validation'!AC$665667),'Coleman Validation'!AC$665668,FALSE)),0,HLOOKUP($B54,INDIRECT("'Monthly Resource Report'!"&amp;'Coleman Validation'!AC$665666&amp;":"&amp;'Coleman Validation'!AC$665667),'Coleman Validation'!AC$665668,FALSE))</f>
        <v>0</v>
      </c>
      <c r="AD54" s="318">
        <f ca="1">+IF(ISERROR(HLOOKUP($B54,INDIRECT("'Monthly Resource Report'!"&amp;'Coleman Validation'!AD$665666&amp;":"&amp;'Coleman Validation'!AD$665667),'Coleman Validation'!AD$665668,FALSE)),0,HLOOKUP($B54,INDIRECT("'Monthly Resource Report'!"&amp;'Coleman Validation'!AD$665666&amp;":"&amp;'Coleman Validation'!AD$665667),'Coleman Validation'!AD$665668,FALSE))</f>
        <v>0</v>
      </c>
    </row>
    <row r="55" spans="2:30">
      <c r="B55" s="301">
        <v>42856</v>
      </c>
      <c r="C55" s="294">
        <v>146</v>
      </c>
      <c r="D55" s="297">
        <v>2.017083</v>
      </c>
      <c r="E55" s="299">
        <v>0.33</v>
      </c>
      <c r="F55" s="295">
        <v>2.6</v>
      </c>
      <c r="G55" s="294">
        <f ca="1">+IF(ISERROR(HLOOKUP($B55,INDIRECT("'Monthly Resource Report'!"&amp;'Coleman Validation'!G$665666&amp;":"&amp;'Coleman Validation'!G$665667),'Coleman Validation'!G$665668,FALSE)),0,HLOOKUP($B55,INDIRECT("'Monthly Resource Report'!"&amp;'Coleman Validation'!G$665666&amp;":"&amp;'Coleman Validation'!G$665667),'Coleman Validation'!G$665668,FALSE))</f>
        <v>0</v>
      </c>
      <c r="H55" s="297">
        <f ca="1">+IF(ISERROR(HLOOKUP($B55,INDIRECT("'Monthly Resource Report'!"&amp;'Coleman Validation'!H$665666&amp;":"&amp;'Coleman Validation'!H$665667),'Coleman Validation'!H$665668,FALSE)),0,HLOOKUP($B55,INDIRECT("'Monthly Resource Report'!"&amp;'Coleman Validation'!H$665666&amp;":"&amp;'Coleman Validation'!H$665667),'Coleman Validation'!H$665668,FALSE))</f>
        <v>0</v>
      </c>
      <c r="I55" s="317">
        <f ca="1">+IF(ISERROR(HLOOKUP($B55,INDIRECT("'Monthly Resource Report'!"&amp;'Coleman Validation'!I$665666&amp;":"&amp;'Coleman Validation'!I$665667),'Coleman Validation'!I$665668,FALSE)),0,HLOOKUP($B55,INDIRECT("'Monthly Resource Report'!"&amp;'Coleman Validation'!I$665666&amp;":"&amp;'Coleman Validation'!I$665667),'Coleman Validation'!I$665668,FALSE))</f>
        <v>0</v>
      </c>
      <c r="J55" s="318">
        <f ca="1">+IF(ISERROR(HLOOKUP($B55,INDIRECT("'Monthly Resource Report'!"&amp;'Coleman Validation'!J$665666&amp;":"&amp;'Coleman Validation'!J$665667),'Coleman Validation'!J$665668,FALSE)),0,HLOOKUP($B55,INDIRECT("'Monthly Resource Report'!"&amp;'Coleman Validation'!J$665666&amp;":"&amp;'Coleman Validation'!J$665667),'Coleman Validation'!J$665668,FALSE))</f>
        <v>0</v>
      </c>
      <c r="L55" s="301">
        <v>42856</v>
      </c>
      <c r="M55" s="294">
        <v>146</v>
      </c>
      <c r="N55" s="297">
        <v>2.017083</v>
      </c>
      <c r="O55" s="299">
        <v>0.33</v>
      </c>
      <c r="P55" s="295">
        <v>2.6</v>
      </c>
      <c r="Q55" s="294">
        <f ca="1">+IF(ISERROR(HLOOKUP($B55,INDIRECT("'Monthly Resource Report'!"&amp;'Coleman Validation'!Q$665666&amp;":"&amp;'Coleman Validation'!Q$665667),'Coleman Validation'!Q$665668,FALSE)),0,HLOOKUP($B55,INDIRECT("'Monthly Resource Report'!"&amp;'Coleman Validation'!Q$665666&amp;":"&amp;'Coleman Validation'!Q$665667),'Coleman Validation'!Q$665668,FALSE))</f>
        <v>0</v>
      </c>
      <c r="R55" s="297">
        <f ca="1">+IF(ISERROR(HLOOKUP($B55,INDIRECT("'Monthly Resource Report'!"&amp;'Coleman Validation'!R$665666&amp;":"&amp;'Coleman Validation'!R$665667),'Coleman Validation'!R$665668,FALSE)),0,HLOOKUP($B55,INDIRECT("'Monthly Resource Report'!"&amp;'Coleman Validation'!R$665666&amp;":"&amp;'Coleman Validation'!R$665667),'Coleman Validation'!R$665668,FALSE))</f>
        <v>0</v>
      </c>
      <c r="S55" s="317">
        <f ca="1">+IF(ISERROR(HLOOKUP($B55,INDIRECT("'Monthly Resource Report'!"&amp;'Coleman Validation'!S$665666&amp;":"&amp;'Coleman Validation'!S$665667),'Coleman Validation'!S$665668,FALSE)),0,HLOOKUP($B55,INDIRECT("'Monthly Resource Report'!"&amp;'Coleman Validation'!S$665666&amp;":"&amp;'Coleman Validation'!S$665667),'Coleman Validation'!S$665668,FALSE))</f>
        <v>0</v>
      </c>
      <c r="T55" s="318">
        <f ca="1">+IF(ISERROR(HLOOKUP($B55,INDIRECT("'Monthly Resource Report'!"&amp;'Coleman Validation'!T$665666&amp;":"&amp;'Coleman Validation'!T$665667),'Coleman Validation'!T$665668,FALSE)),0,HLOOKUP($B55,INDIRECT("'Monthly Resource Report'!"&amp;'Coleman Validation'!T$665666&amp;":"&amp;'Coleman Validation'!T$665667),'Coleman Validation'!T$665668,FALSE))</f>
        <v>0</v>
      </c>
      <c r="V55" s="301">
        <v>42856</v>
      </c>
      <c r="W55" s="294">
        <v>151</v>
      </c>
      <c r="X55" s="297">
        <v>2.017083</v>
      </c>
      <c r="Y55" s="299">
        <v>0.33</v>
      </c>
      <c r="Z55" s="295">
        <v>0.2</v>
      </c>
      <c r="AA55" s="294">
        <f ca="1">+IF(ISERROR(HLOOKUP($B55,INDIRECT("'Monthly Resource Report'!"&amp;'Coleman Validation'!AA$665666&amp;":"&amp;'Coleman Validation'!AA$665667),'Coleman Validation'!AA$665668,FALSE)),0,HLOOKUP($B55,INDIRECT("'Monthly Resource Report'!"&amp;'Coleman Validation'!AA$665666&amp;":"&amp;'Coleman Validation'!AA$665667),'Coleman Validation'!AA$665668,FALSE))</f>
        <v>0</v>
      </c>
      <c r="AB55" s="297">
        <f ca="1">+IF(ISERROR(HLOOKUP($B55,INDIRECT("'Monthly Resource Report'!"&amp;'Coleman Validation'!AB$665666&amp;":"&amp;'Coleman Validation'!AB$665667),'Coleman Validation'!AB$665668,FALSE)),0,HLOOKUP($B55,INDIRECT("'Monthly Resource Report'!"&amp;'Coleman Validation'!AB$665666&amp;":"&amp;'Coleman Validation'!AB$665667),'Coleman Validation'!AB$665668,FALSE))</f>
        <v>0</v>
      </c>
      <c r="AC55" s="317">
        <f ca="1">+IF(ISERROR(HLOOKUP($B55,INDIRECT("'Monthly Resource Report'!"&amp;'Coleman Validation'!AC$665666&amp;":"&amp;'Coleman Validation'!AC$665667),'Coleman Validation'!AC$665668,FALSE)),0,HLOOKUP($B55,INDIRECT("'Monthly Resource Report'!"&amp;'Coleman Validation'!AC$665666&amp;":"&amp;'Coleman Validation'!AC$665667),'Coleman Validation'!AC$665668,FALSE))</f>
        <v>0</v>
      </c>
      <c r="AD55" s="318">
        <f ca="1">+IF(ISERROR(HLOOKUP($B55,INDIRECT("'Monthly Resource Report'!"&amp;'Coleman Validation'!AD$665666&amp;":"&amp;'Coleman Validation'!AD$665667),'Coleman Validation'!AD$665668,FALSE)),0,HLOOKUP($B55,INDIRECT("'Monthly Resource Report'!"&amp;'Coleman Validation'!AD$665666&amp;":"&amp;'Coleman Validation'!AD$665667),'Coleman Validation'!AD$665668,FALSE))</f>
        <v>0</v>
      </c>
    </row>
    <row r="56" spans="2:30">
      <c r="B56" s="301">
        <v>42887</v>
      </c>
      <c r="C56" s="294">
        <v>146</v>
      </c>
      <c r="D56" s="297">
        <v>2.017083</v>
      </c>
      <c r="E56" s="299">
        <v>0.33</v>
      </c>
      <c r="F56" s="295">
        <v>0.2</v>
      </c>
      <c r="G56" s="294">
        <f ca="1">+IF(ISERROR(HLOOKUP($B56,INDIRECT("'Monthly Resource Report'!"&amp;'Coleman Validation'!G$665666&amp;":"&amp;'Coleman Validation'!G$665667),'Coleman Validation'!G$665668,FALSE)),0,HLOOKUP($B56,INDIRECT("'Monthly Resource Report'!"&amp;'Coleman Validation'!G$665666&amp;":"&amp;'Coleman Validation'!G$665667),'Coleman Validation'!G$665668,FALSE))</f>
        <v>0</v>
      </c>
      <c r="H56" s="297">
        <f ca="1">+IF(ISERROR(HLOOKUP($B56,INDIRECT("'Monthly Resource Report'!"&amp;'Coleman Validation'!H$665666&amp;":"&amp;'Coleman Validation'!H$665667),'Coleman Validation'!H$665668,FALSE)),0,HLOOKUP($B56,INDIRECT("'Monthly Resource Report'!"&amp;'Coleman Validation'!H$665666&amp;":"&amp;'Coleman Validation'!H$665667),'Coleman Validation'!H$665668,FALSE))</f>
        <v>0</v>
      </c>
      <c r="I56" s="317">
        <f ca="1">+IF(ISERROR(HLOOKUP($B56,INDIRECT("'Monthly Resource Report'!"&amp;'Coleman Validation'!I$665666&amp;":"&amp;'Coleman Validation'!I$665667),'Coleman Validation'!I$665668,FALSE)),0,HLOOKUP($B56,INDIRECT("'Monthly Resource Report'!"&amp;'Coleman Validation'!I$665666&amp;":"&amp;'Coleman Validation'!I$665667),'Coleman Validation'!I$665668,FALSE))</f>
        <v>0</v>
      </c>
      <c r="J56" s="318">
        <f ca="1">+IF(ISERROR(HLOOKUP($B56,INDIRECT("'Monthly Resource Report'!"&amp;'Coleman Validation'!J$665666&amp;":"&amp;'Coleman Validation'!J$665667),'Coleman Validation'!J$665668,FALSE)),0,HLOOKUP($B56,INDIRECT("'Monthly Resource Report'!"&amp;'Coleman Validation'!J$665666&amp;":"&amp;'Coleman Validation'!J$665667),'Coleman Validation'!J$665668,FALSE))</f>
        <v>0</v>
      </c>
      <c r="L56" s="301">
        <v>42887</v>
      </c>
      <c r="M56" s="294">
        <v>146</v>
      </c>
      <c r="N56" s="297">
        <v>2.017083</v>
      </c>
      <c r="O56" s="299">
        <v>0.33</v>
      </c>
      <c r="P56" s="295">
        <v>0.2</v>
      </c>
      <c r="Q56" s="294">
        <f ca="1">+IF(ISERROR(HLOOKUP($B56,INDIRECT("'Monthly Resource Report'!"&amp;'Coleman Validation'!Q$665666&amp;":"&amp;'Coleman Validation'!Q$665667),'Coleman Validation'!Q$665668,FALSE)),0,HLOOKUP($B56,INDIRECT("'Monthly Resource Report'!"&amp;'Coleman Validation'!Q$665666&amp;":"&amp;'Coleman Validation'!Q$665667),'Coleman Validation'!Q$665668,FALSE))</f>
        <v>0</v>
      </c>
      <c r="R56" s="297">
        <f ca="1">+IF(ISERROR(HLOOKUP($B56,INDIRECT("'Monthly Resource Report'!"&amp;'Coleman Validation'!R$665666&amp;":"&amp;'Coleman Validation'!R$665667),'Coleman Validation'!R$665668,FALSE)),0,HLOOKUP($B56,INDIRECT("'Monthly Resource Report'!"&amp;'Coleman Validation'!R$665666&amp;":"&amp;'Coleman Validation'!R$665667),'Coleman Validation'!R$665668,FALSE))</f>
        <v>0</v>
      </c>
      <c r="S56" s="317">
        <f ca="1">+IF(ISERROR(HLOOKUP($B56,INDIRECT("'Monthly Resource Report'!"&amp;'Coleman Validation'!S$665666&amp;":"&amp;'Coleman Validation'!S$665667),'Coleman Validation'!S$665668,FALSE)),0,HLOOKUP($B56,INDIRECT("'Monthly Resource Report'!"&amp;'Coleman Validation'!S$665666&amp;":"&amp;'Coleman Validation'!S$665667),'Coleman Validation'!S$665668,FALSE))</f>
        <v>0</v>
      </c>
      <c r="T56" s="318">
        <f ca="1">+IF(ISERROR(HLOOKUP($B56,INDIRECT("'Monthly Resource Report'!"&amp;'Coleman Validation'!T$665666&amp;":"&amp;'Coleman Validation'!T$665667),'Coleman Validation'!T$665668,FALSE)),0,HLOOKUP($B56,INDIRECT("'Monthly Resource Report'!"&amp;'Coleman Validation'!T$665666&amp;":"&amp;'Coleman Validation'!T$665667),'Coleman Validation'!T$665668,FALSE))</f>
        <v>0</v>
      </c>
      <c r="V56" s="301">
        <v>42887</v>
      </c>
      <c r="W56" s="294">
        <v>151</v>
      </c>
      <c r="X56" s="297">
        <v>2.017083</v>
      </c>
      <c r="Y56" s="299">
        <v>0.33</v>
      </c>
      <c r="Z56" s="295">
        <v>0.2</v>
      </c>
      <c r="AA56" s="294">
        <f ca="1">+IF(ISERROR(HLOOKUP($B56,INDIRECT("'Monthly Resource Report'!"&amp;'Coleman Validation'!AA$665666&amp;":"&amp;'Coleman Validation'!AA$665667),'Coleman Validation'!AA$665668,FALSE)),0,HLOOKUP($B56,INDIRECT("'Monthly Resource Report'!"&amp;'Coleman Validation'!AA$665666&amp;":"&amp;'Coleman Validation'!AA$665667),'Coleman Validation'!AA$665668,FALSE))</f>
        <v>0</v>
      </c>
      <c r="AB56" s="297">
        <f ca="1">+IF(ISERROR(HLOOKUP($B56,INDIRECT("'Monthly Resource Report'!"&amp;'Coleman Validation'!AB$665666&amp;":"&amp;'Coleman Validation'!AB$665667),'Coleman Validation'!AB$665668,FALSE)),0,HLOOKUP($B56,INDIRECT("'Monthly Resource Report'!"&amp;'Coleman Validation'!AB$665666&amp;":"&amp;'Coleman Validation'!AB$665667),'Coleman Validation'!AB$665668,FALSE))</f>
        <v>0</v>
      </c>
      <c r="AC56" s="317">
        <f ca="1">+IF(ISERROR(HLOOKUP($B56,INDIRECT("'Monthly Resource Report'!"&amp;'Coleman Validation'!AC$665666&amp;":"&amp;'Coleman Validation'!AC$665667),'Coleman Validation'!AC$665668,FALSE)),0,HLOOKUP($B56,INDIRECT("'Monthly Resource Report'!"&amp;'Coleman Validation'!AC$665666&amp;":"&amp;'Coleman Validation'!AC$665667),'Coleman Validation'!AC$665668,FALSE))</f>
        <v>0</v>
      </c>
      <c r="AD56" s="318">
        <f ca="1">+IF(ISERROR(HLOOKUP($B56,INDIRECT("'Monthly Resource Report'!"&amp;'Coleman Validation'!AD$665666&amp;":"&amp;'Coleman Validation'!AD$665667),'Coleman Validation'!AD$665668,FALSE)),0,HLOOKUP($B56,INDIRECT("'Monthly Resource Report'!"&amp;'Coleman Validation'!AD$665666&amp;":"&amp;'Coleman Validation'!AD$665667),'Coleman Validation'!AD$665668,FALSE))</f>
        <v>0</v>
      </c>
    </row>
    <row r="57" spans="2:30">
      <c r="B57" s="301">
        <v>42917</v>
      </c>
      <c r="C57" s="294">
        <v>146</v>
      </c>
      <c r="D57" s="297">
        <v>2.017083</v>
      </c>
      <c r="E57" s="299">
        <v>0.33</v>
      </c>
      <c r="F57" s="295">
        <v>0.2</v>
      </c>
      <c r="G57" s="294">
        <f ca="1">+IF(ISERROR(HLOOKUP($B57,INDIRECT("'Monthly Resource Report'!"&amp;'Coleman Validation'!G$665666&amp;":"&amp;'Coleman Validation'!G$665667),'Coleman Validation'!G$665668,FALSE)),0,HLOOKUP($B57,INDIRECT("'Monthly Resource Report'!"&amp;'Coleman Validation'!G$665666&amp;":"&amp;'Coleman Validation'!G$665667),'Coleman Validation'!G$665668,FALSE))</f>
        <v>0</v>
      </c>
      <c r="H57" s="297">
        <f ca="1">+IF(ISERROR(HLOOKUP($B57,INDIRECT("'Monthly Resource Report'!"&amp;'Coleman Validation'!H$665666&amp;":"&amp;'Coleman Validation'!H$665667),'Coleman Validation'!H$665668,FALSE)),0,HLOOKUP($B57,INDIRECT("'Monthly Resource Report'!"&amp;'Coleman Validation'!H$665666&amp;":"&amp;'Coleman Validation'!H$665667),'Coleman Validation'!H$665668,FALSE))</f>
        <v>0</v>
      </c>
      <c r="I57" s="317">
        <f ca="1">+IF(ISERROR(HLOOKUP($B57,INDIRECT("'Monthly Resource Report'!"&amp;'Coleman Validation'!I$665666&amp;":"&amp;'Coleman Validation'!I$665667),'Coleman Validation'!I$665668,FALSE)),0,HLOOKUP($B57,INDIRECT("'Monthly Resource Report'!"&amp;'Coleman Validation'!I$665666&amp;":"&amp;'Coleman Validation'!I$665667),'Coleman Validation'!I$665668,FALSE))</f>
        <v>0</v>
      </c>
      <c r="J57" s="318">
        <f ca="1">+IF(ISERROR(HLOOKUP($B57,INDIRECT("'Monthly Resource Report'!"&amp;'Coleman Validation'!J$665666&amp;":"&amp;'Coleman Validation'!J$665667),'Coleman Validation'!J$665668,FALSE)),0,HLOOKUP($B57,INDIRECT("'Monthly Resource Report'!"&amp;'Coleman Validation'!J$665666&amp;":"&amp;'Coleman Validation'!J$665667),'Coleman Validation'!J$665668,FALSE))</f>
        <v>0</v>
      </c>
      <c r="L57" s="301">
        <v>42917</v>
      </c>
      <c r="M57" s="294">
        <v>146</v>
      </c>
      <c r="N57" s="297">
        <v>2.017083</v>
      </c>
      <c r="O57" s="299">
        <v>0.33</v>
      </c>
      <c r="P57" s="295">
        <v>0.2</v>
      </c>
      <c r="Q57" s="294">
        <f ca="1">+IF(ISERROR(HLOOKUP($B57,INDIRECT("'Monthly Resource Report'!"&amp;'Coleman Validation'!Q$665666&amp;":"&amp;'Coleman Validation'!Q$665667),'Coleman Validation'!Q$665668,FALSE)),0,HLOOKUP($B57,INDIRECT("'Monthly Resource Report'!"&amp;'Coleman Validation'!Q$665666&amp;":"&amp;'Coleman Validation'!Q$665667),'Coleman Validation'!Q$665668,FALSE))</f>
        <v>0</v>
      </c>
      <c r="R57" s="297">
        <f ca="1">+IF(ISERROR(HLOOKUP($B57,INDIRECT("'Monthly Resource Report'!"&amp;'Coleman Validation'!R$665666&amp;":"&amp;'Coleman Validation'!R$665667),'Coleman Validation'!R$665668,FALSE)),0,HLOOKUP($B57,INDIRECT("'Monthly Resource Report'!"&amp;'Coleman Validation'!R$665666&amp;":"&amp;'Coleman Validation'!R$665667),'Coleman Validation'!R$665668,FALSE))</f>
        <v>0</v>
      </c>
      <c r="S57" s="317">
        <f ca="1">+IF(ISERROR(HLOOKUP($B57,INDIRECT("'Monthly Resource Report'!"&amp;'Coleman Validation'!S$665666&amp;":"&amp;'Coleman Validation'!S$665667),'Coleman Validation'!S$665668,FALSE)),0,HLOOKUP($B57,INDIRECT("'Monthly Resource Report'!"&amp;'Coleman Validation'!S$665666&amp;":"&amp;'Coleman Validation'!S$665667),'Coleman Validation'!S$665668,FALSE))</f>
        <v>0</v>
      </c>
      <c r="T57" s="318">
        <f ca="1">+IF(ISERROR(HLOOKUP($B57,INDIRECT("'Monthly Resource Report'!"&amp;'Coleman Validation'!T$665666&amp;":"&amp;'Coleman Validation'!T$665667),'Coleman Validation'!T$665668,FALSE)),0,HLOOKUP($B57,INDIRECT("'Monthly Resource Report'!"&amp;'Coleman Validation'!T$665666&amp;":"&amp;'Coleman Validation'!T$665667),'Coleman Validation'!T$665668,FALSE))</f>
        <v>0</v>
      </c>
      <c r="V57" s="301">
        <v>42917</v>
      </c>
      <c r="W57" s="294">
        <v>151</v>
      </c>
      <c r="X57" s="297">
        <v>2.017083</v>
      </c>
      <c r="Y57" s="299">
        <v>0.33</v>
      </c>
      <c r="Z57" s="295">
        <v>0.2</v>
      </c>
      <c r="AA57" s="294">
        <f ca="1">+IF(ISERROR(HLOOKUP($B57,INDIRECT("'Monthly Resource Report'!"&amp;'Coleman Validation'!AA$665666&amp;":"&amp;'Coleman Validation'!AA$665667),'Coleman Validation'!AA$665668,FALSE)),0,HLOOKUP($B57,INDIRECT("'Monthly Resource Report'!"&amp;'Coleman Validation'!AA$665666&amp;":"&amp;'Coleman Validation'!AA$665667),'Coleman Validation'!AA$665668,FALSE))</f>
        <v>0</v>
      </c>
      <c r="AB57" s="297">
        <f ca="1">+IF(ISERROR(HLOOKUP($B57,INDIRECT("'Monthly Resource Report'!"&amp;'Coleman Validation'!AB$665666&amp;":"&amp;'Coleman Validation'!AB$665667),'Coleman Validation'!AB$665668,FALSE)),0,HLOOKUP($B57,INDIRECT("'Monthly Resource Report'!"&amp;'Coleman Validation'!AB$665666&amp;":"&amp;'Coleman Validation'!AB$665667),'Coleman Validation'!AB$665668,FALSE))</f>
        <v>0</v>
      </c>
      <c r="AC57" s="317">
        <f ca="1">+IF(ISERROR(HLOOKUP($B57,INDIRECT("'Monthly Resource Report'!"&amp;'Coleman Validation'!AC$665666&amp;":"&amp;'Coleman Validation'!AC$665667),'Coleman Validation'!AC$665668,FALSE)),0,HLOOKUP($B57,INDIRECT("'Monthly Resource Report'!"&amp;'Coleman Validation'!AC$665666&amp;":"&amp;'Coleman Validation'!AC$665667),'Coleman Validation'!AC$665668,FALSE))</f>
        <v>0</v>
      </c>
      <c r="AD57" s="318">
        <f ca="1">+IF(ISERROR(HLOOKUP($B57,INDIRECT("'Monthly Resource Report'!"&amp;'Coleman Validation'!AD$665666&amp;":"&amp;'Coleman Validation'!AD$665667),'Coleman Validation'!AD$665668,FALSE)),0,HLOOKUP($B57,INDIRECT("'Monthly Resource Report'!"&amp;'Coleman Validation'!AD$665666&amp;":"&amp;'Coleman Validation'!AD$665667),'Coleman Validation'!AD$665668,FALSE))</f>
        <v>0</v>
      </c>
    </row>
    <row r="58" spans="2:30">
      <c r="B58" s="301">
        <v>42948</v>
      </c>
      <c r="C58" s="294">
        <v>146</v>
      </c>
      <c r="D58" s="297">
        <v>2.017083</v>
      </c>
      <c r="E58" s="299">
        <v>0.33</v>
      </c>
      <c r="F58" s="295">
        <v>0.2</v>
      </c>
      <c r="G58" s="294">
        <f ca="1">+IF(ISERROR(HLOOKUP($B58,INDIRECT("'Monthly Resource Report'!"&amp;'Coleman Validation'!G$665666&amp;":"&amp;'Coleman Validation'!G$665667),'Coleman Validation'!G$665668,FALSE)),0,HLOOKUP($B58,INDIRECT("'Monthly Resource Report'!"&amp;'Coleman Validation'!G$665666&amp;":"&amp;'Coleman Validation'!G$665667),'Coleman Validation'!G$665668,FALSE))</f>
        <v>0</v>
      </c>
      <c r="H58" s="297">
        <f ca="1">+IF(ISERROR(HLOOKUP($B58,INDIRECT("'Monthly Resource Report'!"&amp;'Coleman Validation'!H$665666&amp;":"&amp;'Coleman Validation'!H$665667),'Coleman Validation'!H$665668,FALSE)),0,HLOOKUP($B58,INDIRECT("'Monthly Resource Report'!"&amp;'Coleman Validation'!H$665666&amp;":"&amp;'Coleman Validation'!H$665667),'Coleman Validation'!H$665668,FALSE))</f>
        <v>0</v>
      </c>
      <c r="I58" s="317">
        <f ca="1">+IF(ISERROR(HLOOKUP($B58,INDIRECT("'Monthly Resource Report'!"&amp;'Coleman Validation'!I$665666&amp;":"&amp;'Coleman Validation'!I$665667),'Coleman Validation'!I$665668,FALSE)),0,HLOOKUP($B58,INDIRECT("'Monthly Resource Report'!"&amp;'Coleman Validation'!I$665666&amp;":"&amp;'Coleman Validation'!I$665667),'Coleman Validation'!I$665668,FALSE))</f>
        <v>0</v>
      </c>
      <c r="J58" s="318">
        <f ca="1">+IF(ISERROR(HLOOKUP($B58,INDIRECT("'Monthly Resource Report'!"&amp;'Coleman Validation'!J$665666&amp;":"&amp;'Coleman Validation'!J$665667),'Coleman Validation'!J$665668,FALSE)),0,HLOOKUP($B58,INDIRECT("'Monthly Resource Report'!"&amp;'Coleman Validation'!J$665666&amp;":"&amp;'Coleman Validation'!J$665667),'Coleman Validation'!J$665668,FALSE))</f>
        <v>0</v>
      </c>
      <c r="L58" s="301">
        <v>42948</v>
      </c>
      <c r="M58" s="294">
        <v>146</v>
      </c>
      <c r="N58" s="297">
        <v>2.017083</v>
      </c>
      <c r="O58" s="299">
        <v>0.33</v>
      </c>
      <c r="P58" s="295">
        <v>0.2</v>
      </c>
      <c r="Q58" s="294">
        <f ca="1">+IF(ISERROR(HLOOKUP($B58,INDIRECT("'Monthly Resource Report'!"&amp;'Coleman Validation'!Q$665666&amp;":"&amp;'Coleman Validation'!Q$665667),'Coleman Validation'!Q$665668,FALSE)),0,HLOOKUP($B58,INDIRECT("'Monthly Resource Report'!"&amp;'Coleman Validation'!Q$665666&amp;":"&amp;'Coleman Validation'!Q$665667),'Coleman Validation'!Q$665668,FALSE))</f>
        <v>0</v>
      </c>
      <c r="R58" s="297">
        <f ca="1">+IF(ISERROR(HLOOKUP($B58,INDIRECT("'Monthly Resource Report'!"&amp;'Coleman Validation'!R$665666&amp;":"&amp;'Coleman Validation'!R$665667),'Coleman Validation'!R$665668,FALSE)),0,HLOOKUP($B58,INDIRECT("'Monthly Resource Report'!"&amp;'Coleman Validation'!R$665666&amp;":"&amp;'Coleman Validation'!R$665667),'Coleman Validation'!R$665668,FALSE))</f>
        <v>0</v>
      </c>
      <c r="S58" s="317">
        <f ca="1">+IF(ISERROR(HLOOKUP($B58,INDIRECT("'Monthly Resource Report'!"&amp;'Coleman Validation'!S$665666&amp;":"&amp;'Coleman Validation'!S$665667),'Coleman Validation'!S$665668,FALSE)),0,HLOOKUP($B58,INDIRECT("'Monthly Resource Report'!"&amp;'Coleman Validation'!S$665666&amp;":"&amp;'Coleman Validation'!S$665667),'Coleman Validation'!S$665668,FALSE))</f>
        <v>0</v>
      </c>
      <c r="T58" s="318">
        <f ca="1">+IF(ISERROR(HLOOKUP($B58,INDIRECT("'Monthly Resource Report'!"&amp;'Coleman Validation'!T$665666&amp;":"&amp;'Coleman Validation'!T$665667),'Coleman Validation'!T$665668,FALSE)),0,HLOOKUP($B58,INDIRECT("'Monthly Resource Report'!"&amp;'Coleman Validation'!T$665666&amp;":"&amp;'Coleman Validation'!T$665667),'Coleman Validation'!T$665668,FALSE))</f>
        <v>0</v>
      </c>
      <c r="V58" s="301">
        <v>42948</v>
      </c>
      <c r="W58" s="294">
        <v>151</v>
      </c>
      <c r="X58" s="297">
        <v>2.017083</v>
      </c>
      <c r="Y58" s="299">
        <v>0.33</v>
      </c>
      <c r="Z58" s="295">
        <v>0.2</v>
      </c>
      <c r="AA58" s="294">
        <f ca="1">+IF(ISERROR(HLOOKUP($B58,INDIRECT("'Monthly Resource Report'!"&amp;'Coleman Validation'!AA$665666&amp;":"&amp;'Coleman Validation'!AA$665667),'Coleman Validation'!AA$665668,FALSE)),0,HLOOKUP($B58,INDIRECT("'Monthly Resource Report'!"&amp;'Coleman Validation'!AA$665666&amp;":"&amp;'Coleman Validation'!AA$665667),'Coleman Validation'!AA$665668,FALSE))</f>
        <v>0</v>
      </c>
      <c r="AB58" s="297">
        <f ca="1">+IF(ISERROR(HLOOKUP($B58,INDIRECT("'Monthly Resource Report'!"&amp;'Coleman Validation'!AB$665666&amp;":"&amp;'Coleman Validation'!AB$665667),'Coleman Validation'!AB$665668,FALSE)),0,HLOOKUP($B58,INDIRECT("'Monthly Resource Report'!"&amp;'Coleman Validation'!AB$665666&amp;":"&amp;'Coleman Validation'!AB$665667),'Coleman Validation'!AB$665668,FALSE))</f>
        <v>0</v>
      </c>
      <c r="AC58" s="317">
        <f ca="1">+IF(ISERROR(HLOOKUP($B58,INDIRECT("'Monthly Resource Report'!"&amp;'Coleman Validation'!AC$665666&amp;":"&amp;'Coleman Validation'!AC$665667),'Coleman Validation'!AC$665668,FALSE)),0,HLOOKUP($B58,INDIRECT("'Monthly Resource Report'!"&amp;'Coleman Validation'!AC$665666&amp;":"&amp;'Coleman Validation'!AC$665667),'Coleman Validation'!AC$665668,FALSE))</f>
        <v>0</v>
      </c>
      <c r="AD58" s="318">
        <f ca="1">+IF(ISERROR(HLOOKUP($B58,INDIRECT("'Monthly Resource Report'!"&amp;'Coleman Validation'!AD$665666&amp;":"&amp;'Coleman Validation'!AD$665667),'Coleman Validation'!AD$665668,FALSE)),0,HLOOKUP($B58,INDIRECT("'Monthly Resource Report'!"&amp;'Coleman Validation'!AD$665666&amp;":"&amp;'Coleman Validation'!AD$665667),'Coleman Validation'!AD$665668,FALSE))</f>
        <v>0</v>
      </c>
    </row>
    <row r="59" spans="2:30">
      <c r="B59" s="301">
        <v>42979</v>
      </c>
      <c r="C59" s="294">
        <v>146</v>
      </c>
      <c r="D59" s="297">
        <v>2.017083</v>
      </c>
      <c r="E59" s="299">
        <v>0.33</v>
      </c>
      <c r="F59" s="295">
        <v>0.2</v>
      </c>
      <c r="G59" s="294">
        <f ca="1">+IF(ISERROR(HLOOKUP($B59,INDIRECT("'Monthly Resource Report'!"&amp;'Coleman Validation'!G$665666&amp;":"&amp;'Coleman Validation'!G$665667),'Coleman Validation'!G$665668,FALSE)),0,HLOOKUP($B59,INDIRECT("'Monthly Resource Report'!"&amp;'Coleman Validation'!G$665666&amp;":"&amp;'Coleman Validation'!G$665667),'Coleman Validation'!G$665668,FALSE))</f>
        <v>0</v>
      </c>
      <c r="H59" s="297">
        <f ca="1">+IF(ISERROR(HLOOKUP($B59,INDIRECT("'Monthly Resource Report'!"&amp;'Coleman Validation'!H$665666&amp;":"&amp;'Coleman Validation'!H$665667),'Coleman Validation'!H$665668,FALSE)),0,HLOOKUP($B59,INDIRECT("'Monthly Resource Report'!"&amp;'Coleman Validation'!H$665666&amp;":"&amp;'Coleman Validation'!H$665667),'Coleman Validation'!H$665668,FALSE))</f>
        <v>0</v>
      </c>
      <c r="I59" s="317">
        <f ca="1">+IF(ISERROR(HLOOKUP($B59,INDIRECT("'Monthly Resource Report'!"&amp;'Coleman Validation'!I$665666&amp;":"&amp;'Coleman Validation'!I$665667),'Coleman Validation'!I$665668,FALSE)),0,HLOOKUP($B59,INDIRECT("'Monthly Resource Report'!"&amp;'Coleman Validation'!I$665666&amp;":"&amp;'Coleman Validation'!I$665667),'Coleman Validation'!I$665668,FALSE))</f>
        <v>0</v>
      </c>
      <c r="J59" s="318">
        <f ca="1">+IF(ISERROR(HLOOKUP($B59,INDIRECT("'Monthly Resource Report'!"&amp;'Coleman Validation'!J$665666&amp;":"&amp;'Coleman Validation'!J$665667),'Coleman Validation'!J$665668,FALSE)),0,HLOOKUP($B59,INDIRECT("'Monthly Resource Report'!"&amp;'Coleman Validation'!J$665666&amp;":"&amp;'Coleman Validation'!J$665667),'Coleman Validation'!J$665668,FALSE))</f>
        <v>0</v>
      </c>
      <c r="L59" s="301">
        <v>42979</v>
      </c>
      <c r="M59" s="294">
        <v>146</v>
      </c>
      <c r="N59" s="297">
        <v>2.017083</v>
      </c>
      <c r="O59" s="299">
        <v>0.33</v>
      </c>
      <c r="P59" s="295">
        <v>0.2</v>
      </c>
      <c r="Q59" s="294">
        <f ca="1">+IF(ISERROR(HLOOKUP($B59,INDIRECT("'Monthly Resource Report'!"&amp;'Coleman Validation'!Q$665666&amp;":"&amp;'Coleman Validation'!Q$665667),'Coleman Validation'!Q$665668,FALSE)),0,HLOOKUP($B59,INDIRECT("'Monthly Resource Report'!"&amp;'Coleman Validation'!Q$665666&amp;":"&amp;'Coleman Validation'!Q$665667),'Coleman Validation'!Q$665668,FALSE))</f>
        <v>0</v>
      </c>
      <c r="R59" s="297">
        <f ca="1">+IF(ISERROR(HLOOKUP($B59,INDIRECT("'Monthly Resource Report'!"&amp;'Coleman Validation'!R$665666&amp;":"&amp;'Coleman Validation'!R$665667),'Coleman Validation'!R$665668,FALSE)),0,HLOOKUP($B59,INDIRECT("'Monthly Resource Report'!"&amp;'Coleman Validation'!R$665666&amp;":"&amp;'Coleman Validation'!R$665667),'Coleman Validation'!R$665668,FALSE))</f>
        <v>0</v>
      </c>
      <c r="S59" s="317">
        <f ca="1">+IF(ISERROR(HLOOKUP($B59,INDIRECT("'Monthly Resource Report'!"&amp;'Coleman Validation'!S$665666&amp;":"&amp;'Coleman Validation'!S$665667),'Coleman Validation'!S$665668,FALSE)),0,HLOOKUP($B59,INDIRECT("'Monthly Resource Report'!"&amp;'Coleman Validation'!S$665666&amp;":"&amp;'Coleman Validation'!S$665667),'Coleman Validation'!S$665668,FALSE))</f>
        <v>0</v>
      </c>
      <c r="T59" s="318">
        <f ca="1">+IF(ISERROR(HLOOKUP($B59,INDIRECT("'Monthly Resource Report'!"&amp;'Coleman Validation'!T$665666&amp;":"&amp;'Coleman Validation'!T$665667),'Coleman Validation'!T$665668,FALSE)),0,HLOOKUP($B59,INDIRECT("'Monthly Resource Report'!"&amp;'Coleman Validation'!T$665666&amp;":"&amp;'Coleman Validation'!T$665667),'Coleman Validation'!T$665668,FALSE))</f>
        <v>0</v>
      </c>
      <c r="V59" s="301">
        <v>42979</v>
      </c>
      <c r="W59" s="294">
        <v>151</v>
      </c>
      <c r="X59" s="297">
        <v>2.017083</v>
      </c>
      <c r="Y59" s="299">
        <v>0.33</v>
      </c>
      <c r="Z59" s="295">
        <v>0.2</v>
      </c>
      <c r="AA59" s="294">
        <f ca="1">+IF(ISERROR(HLOOKUP($B59,INDIRECT("'Monthly Resource Report'!"&amp;'Coleman Validation'!AA$665666&amp;":"&amp;'Coleman Validation'!AA$665667),'Coleman Validation'!AA$665668,FALSE)),0,HLOOKUP($B59,INDIRECT("'Monthly Resource Report'!"&amp;'Coleman Validation'!AA$665666&amp;":"&amp;'Coleman Validation'!AA$665667),'Coleman Validation'!AA$665668,FALSE))</f>
        <v>0</v>
      </c>
      <c r="AB59" s="297">
        <f ca="1">+IF(ISERROR(HLOOKUP($B59,INDIRECT("'Monthly Resource Report'!"&amp;'Coleman Validation'!AB$665666&amp;":"&amp;'Coleman Validation'!AB$665667),'Coleman Validation'!AB$665668,FALSE)),0,HLOOKUP($B59,INDIRECT("'Monthly Resource Report'!"&amp;'Coleman Validation'!AB$665666&amp;":"&amp;'Coleman Validation'!AB$665667),'Coleman Validation'!AB$665668,FALSE))</f>
        <v>0</v>
      </c>
      <c r="AC59" s="317">
        <f ca="1">+IF(ISERROR(HLOOKUP($B59,INDIRECT("'Monthly Resource Report'!"&amp;'Coleman Validation'!AC$665666&amp;":"&amp;'Coleman Validation'!AC$665667),'Coleman Validation'!AC$665668,FALSE)),0,HLOOKUP($B59,INDIRECT("'Monthly Resource Report'!"&amp;'Coleman Validation'!AC$665666&amp;":"&amp;'Coleman Validation'!AC$665667),'Coleman Validation'!AC$665668,FALSE))</f>
        <v>0</v>
      </c>
      <c r="AD59" s="318">
        <f ca="1">+IF(ISERROR(HLOOKUP($B59,INDIRECT("'Monthly Resource Report'!"&amp;'Coleman Validation'!AD$665666&amp;":"&amp;'Coleman Validation'!AD$665667),'Coleman Validation'!AD$665668,FALSE)),0,HLOOKUP($B59,INDIRECT("'Monthly Resource Report'!"&amp;'Coleman Validation'!AD$665666&amp;":"&amp;'Coleman Validation'!AD$665667),'Coleman Validation'!AD$665668,FALSE))</f>
        <v>0</v>
      </c>
    </row>
    <row r="60" spans="2:30">
      <c r="B60" s="301">
        <v>43009</v>
      </c>
      <c r="C60" s="294">
        <v>146</v>
      </c>
      <c r="D60" s="297">
        <v>2.017083</v>
      </c>
      <c r="E60" s="299">
        <v>0.33</v>
      </c>
      <c r="F60" s="295">
        <v>0.2</v>
      </c>
      <c r="G60" s="294">
        <f ca="1">+IF(ISERROR(HLOOKUP($B60,INDIRECT("'Monthly Resource Report'!"&amp;'Coleman Validation'!G$665666&amp;":"&amp;'Coleman Validation'!G$665667),'Coleman Validation'!G$665668,FALSE)),0,HLOOKUP($B60,INDIRECT("'Monthly Resource Report'!"&amp;'Coleman Validation'!G$665666&amp;":"&amp;'Coleman Validation'!G$665667),'Coleman Validation'!G$665668,FALSE))</f>
        <v>0</v>
      </c>
      <c r="H60" s="297">
        <f ca="1">+IF(ISERROR(HLOOKUP($B60,INDIRECT("'Monthly Resource Report'!"&amp;'Coleman Validation'!H$665666&amp;":"&amp;'Coleman Validation'!H$665667),'Coleman Validation'!H$665668,FALSE)),0,HLOOKUP($B60,INDIRECT("'Monthly Resource Report'!"&amp;'Coleman Validation'!H$665666&amp;":"&amp;'Coleman Validation'!H$665667),'Coleman Validation'!H$665668,FALSE))</f>
        <v>0</v>
      </c>
      <c r="I60" s="317">
        <f ca="1">+IF(ISERROR(HLOOKUP($B60,INDIRECT("'Monthly Resource Report'!"&amp;'Coleman Validation'!I$665666&amp;":"&amp;'Coleman Validation'!I$665667),'Coleman Validation'!I$665668,FALSE)),0,HLOOKUP($B60,INDIRECT("'Monthly Resource Report'!"&amp;'Coleman Validation'!I$665666&amp;":"&amp;'Coleman Validation'!I$665667),'Coleman Validation'!I$665668,FALSE))</f>
        <v>0</v>
      </c>
      <c r="J60" s="318">
        <f ca="1">+IF(ISERROR(HLOOKUP($B60,INDIRECT("'Monthly Resource Report'!"&amp;'Coleman Validation'!J$665666&amp;":"&amp;'Coleman Validation'!J$665667),'Coleman Validation'!J$665668,FALSE)),0,HLOOKUP($B60,INDIRECT("'Monthly Resource Report'!"&amp;'Coleman Validation'!J$665666&amp;":"&amp;'Coleman Validation'!J$665667),'Coleman Validation'!J$665668,FALSE))</f>
        <v>0</v>
      </c>
      <c r="L60" s="301">
        <v>43009</v>
      </c>
      <c r="M60" s="294">
        <v>146</v>
      </c>
      <c r="N60" s="297">
        <v>2.017083</v>
      </c>
      <c r="O60" s="299">
        <v>0.33</v>
      </c>
      <c r="P60" s="295">
        <v>0.2</v>
      </c>
      <c r="Q60" s="294">
        <f ca="1">+IF(ISERROR(HLOOKUP($B60,INDIRECT("'Monthly Resource Report'!"&amp;'Coleman Validation'!Q$665666&amp;":"&amp;'Coleman Validation'!Q$665667),'Coleman Validation'!Q$665668,FALSE)),0,HLOOKUP($B60,INDIRECT("'Monthly Resource Report'!"&amp;'Coleman Validation'!Q$665666&amp;":"&amp;'Coleman Validation'!Q$665667),'Coleman Validation'!Q$665668,FALSE))</f>
        <v>0</v>
      </c>
      <c r="R60" s="297">
        <f ca="1">+IF(ISERROR(HLOOKUP($B60,INDIRECT("'Monthly Resource Report'!"&amp;'Coleman Validation'!R$665666&amp;":"&amp;'Coleman Validation'!R$665667),'Coleman Validation'!R$665668,FALSE)),0,HLOOKUP($B60,INDIRECT("'Monthly Resource Report'!"&amp;'Coleman Validation'!R$665666&amp;":"&amp;'Coleman Validation'!R$665667),'Coleman Validation'!R$665668,FALSE))</f>
        <v>0</v>
      </c>
      <c r="S60" s="317">
        <f ca="1">+IF(ISERROR(HLOOKUP($B60,INDIRECT("'Monthly Resource Report'!"&amp;'Coleman Validation'!S$665666&amp;":"&amp;'Coleman Validation'!S$665667),'Coleman Validation'!S$665668,FALSE)),0,HLOOKUP($B60,INDIRECT("'Monthly Resource Report'!"&amp;'Coleman Validation'!S$665666&amp;":"&amp;'Coleman Validation'!S$665667),'Coleman Validation'!S$665668,FALSE))</f>
        <v>0</v>
      </c>
      <c r="T60" s="318">
        <f ca="1">+IF(ISERROR(HLOOKUP($B60,INDIRECT("'Monthly Resource Report'!"&amp;'Coleman Validation'!T$665666&amp;":"&amp;'Coleman Validation'!T$665667),'Coleman Validation'!T$665668,FALSE)),0,HLOOKUP($B60,INDIRECT("'Monthly Resource Report'!"&amp;'Coleman Validation'!T$665666&amp;":"&amp;'Coleman Validation'!T$665667),'Coleman Validation'!T$665668,FALSE))</f>
        <v>0</v>
      </c>
      <c r="V60" s="301">
        <v>43009</v>
      </c>
      <c r="W60" s="294">
        <v>151</v>
      </c>
      <c r="X60" s="297">
        <v>2.017083</v>
      </c>
      <c r="Y60" s="299">
        <v>0.33</v>
      </c>
      <c r="Z60" s="295">
        <v>0.2</v>
      </c>
      <c r="AA60" s="294">
        <f ca="1">+IF(ISERROR(HLOOKUP($B60,INDIRECT("'Monthly Resource Report'!"&amp;'Coleman Validation'!AA$665666&amp;":"&amp;'Coleman Validation'!AA$665667),'Coleman Validation'!AA$665668,FALSE)),0,HLOOKUP($B60,INDIRECT("'Monthly Resource Report'!"&amp;'Coleman Validation'!AA$665666&amp;":"&amp;'Coleman Validation'!AA$665667),'Coleman Validation'!AA$665668,FALSE))</f>
        <v>0</v>
      </c>
      <c r="AB60" s="297">
        <f ca="1">+IF(ISERROR(HLOOKUP($B60,INDIRECT("'Monthly Resource Report'!"&amp;'Coleman Validation'!AB$665666&amp;":"&amp;'Coleman Validation'!AB$665667),'Coleman Validation'!AB$665668,FALSE)),0,HLOOKUP($B60,INDIRECT("'Monthly Resource Report'!"&amp;'Coleman Validation'!AB$665666&amp;":"&amp;'Coleman Validation'!AB$665667),'Coleman Validation'!AB$665668,FALSE))</f>
        <v>0</v>
      </c>
      <c r="AC60" s="317">
        <f ca="1">+IF(ISERROR(HLOOKUP($B60,INDIRECT("'Monthly Resource Report'!"&amp;'Coleman Validation'!AC$665666&amp;":"&amp;'Coleman Validation'!AC$665667),'Coleman Validation'!AC$665668,FALSE)),0,HLOOKUP($B60,INDIRECT("'Monthly Resource Report'!"&amp;'Coleman Validation'!AC$665666&amp;":"&amp;'Coleman Validation'!AC$665667),'Coleman Validation'!AC$665668,FALSE))</f>
        <v>0</v>
      </c>
      <c r="AD60" s="318">
        <f ca="1">+IF(ISERROR(HLOOKUP($B60,INDIRECT("'Monthly Resource Report'!"&amp;'Coleman Validation'!AD$665666&amp;":"&amp;'Coleman Validation'!AD$665667),'Coleman Validation'!AD$665668,FALSE)),0,HLOOKUP($B60,INDIRECT("'Monthly Resource Report'!"&amp;'Coleman Validation'!AD$665666&amp;":"&amp;'Coleman Validation'!AD$665667),'Coleman Validation'!AD$665668,FALSE))</f>
        <v>0</v>
      </c>
    </row>
    <row r="61" spans="2:30">
      <c r="B61" s="301">
        <v>43040</v>
      </c>
      <c r="C61" s="294">
        <v>146</v>
      </c>
      <c r="D61" s="297">
        <v>2.017083</v>
      </c>
      <c r="E61" s="299">
        <v>0.33</v>
      </c>
      <c r="F61" s="295">
        <v>0.2</v>
      </c>
      <c r="G61" s="294">
        <f ca="1">+IF(ISERROR(HLOOKUP($B61,INDIRECT("'Monthly Resource Report'!"&amp;'Coleman Validation'!G$665666&amp;":"&amp;'Coleman Validation'!G$665667),'Coleman Validation'!G$665668,FALSE)),0,HLOOKUP($B61,INDIRECT("'Monthly Resource Report'!"&amp;'Coleman Validation'!G$665666&amp;":"&amp;'Coleman Validation'!G$665667),'Coleman Validation'!G$665668,FALSE))</f>
        <v>0</v>
      </c>
      <c r="H61" s="297">
        <f ca="1">+IF(ISERROR(HLOOKUP($B61,INDIRECT("'Monthly Resource Report'!"&amp;'Coleman Validation'!H$665666&amp;":"&amp;'Coleman Validation'!H$665667),'Coleman Validation'!H$665668,FALSE)),0,HLOOKUP($B61,INDIRECT("'Monthly Resource Report'!"&amp;'Coleman Validation'!H$665666&amp;":"&amp;'Coleman Validation'!H$665667),'Coleman Validation'!H$665668,FALSE))</f>
        <v>0</v>
      </c>
      <c r="I61" s="317">
        <f ca="1">+IF(ISERROR(HLOOKUP($B61,INDIRECT("'Monthly Resource Report'!"&amp;'Coleman Validation'!I$665666&amp;":"&amp;'Coleman Validation'!I$665667),'Coleman Validation'!I$665668,FALSE)),0,HLOOKUP($B61,INDIRECT("'Monthly Resource Report'!"&amp;'Coleman Validation'!I$665666&amp;":"&amp;'Coleman Validation'!I$665667),'Coleman Validation'!I$665668,FALSE))</f>
        <v>0</v>
      </c>
      <c r="J61" s="318">
        <f ca="1">+IF(ISERROR(HLOOKUP($B61,INDIRECT("'Monthly Resource Report'!"&amp;'Coleman Validation'!J$665666&amp;":"&amp;'Coleman Validation'!J$665667),'Coleman Validation'!J$665668,FALSE)),0,HLOOKUP($B61,INDIRECT("'Monthly Resource Report'!"&amp;'Coleman Validation'!J$665666&amp;":"&amp;'Coleman Validation'!J$665667),'Coleman Validation'!J$665668,FALSE))</f>
        <v>0</v>
      </c>
      <c r="L61" s="301">
        <v>43040</v>
      </c>
      <c r="M61" s="294">
        <v>146</v>
      </c>
      <c r="N61" s="297">
        <v>2.017083</v>
      </c>
      <c r="O61" s="299">
        <v>0.33</v>
      </c>
      <c r="P61" s="295">
        <v>0.2</v>
      </c>
      <c r="Q61" s="294">
        <f ca="1">+IF(ISERROR(HLOOKUP($B61,INDIRECT("'Monthly Resource Report'!"&amp;'Coleman Validation'!Q$665666&amp;":"&amp;'Coleman Validation'!Q$665667),'Coleman Validation'!Q$665668,FALSE)),0,HLOOKUP($B61,INDIRECT("'Monthly Resource Report'!"&amp;'Coleman Validation'!Q$665666&amp;":"&amp;'Coleman Validation'!Q$665667),'Coleman Validation'!Q$665668,FALSE))</f>
        <v>0</v>
      </c>
      <c r="R61" s="297">
        <f ca="1">+IF(ISERROR(HLOOKUP($B61,INDIRECT("'Monthly Resource Report'!"&amp;'Coleman Validation'!R$665666&amp;":"&amp;'Coleman Validation'!R$665667),'Coleman Validation'!R$665668,FALSE)),0,HLOOKUP($B61,INDIRECT("'Monthly Resource Report'!"&amp;'Coleman Validation'!R$665666&amp;":"&amp;'Coleman Validation'!R$665667),'Coleman Validation'!R$665668,FALSE))</f>
        <v>0</v>
      </c>
      <c r="S61" s="317">
        <f ca="1">+IF(ISERROR(HLOOKUP($B61,INDIRECT("'Monthly Resource Report'!"&amp;'Coleman Validation'!S$665666&amp;":"&amp;'Coleman Validation'!S$665667),'Coleman Validation'!S$665668,FALSE)),0,HLOOKUP($B61,INDIRECT("'Monthly Resource Report'!"&amp;'Coleman Validation'!S$665666&amp;":"&amp;'Coleman Validation'!S$665667),'Coleman Validation'!S$665668,FALSE))</f>
        <v>0</v>
      </c>
      <c r="T61" s="318">
        <f ca="1">+IF(ISERROR(HLOOKUP($B61,INDIRECT("'Monthly Resource Report'!"&amp;'Coleman Validation'!T$665666&amp;":"&amp;'Coleman Validation'!T$665667),'Coleman Validation'!T$665668,FALSE)),0,HLOOKUP($B61,INDIRECT("'Monthly Resource Report'!"&amp;'Coleman Validation'!T$665666&amp;":"&amp;'Coleman Validation'!T$665667),'Coleman Validation'!T$665668,FALSE))</f>
        <v>0</v>
      </c>
      <c r="V61" s="301">
        <v>43040</v>
      </c>
      <c r="W61" s="294">
        <v>151</v>
      </c>
      <c r="X61" s="297">
        <v>2.017083</v>
      </c>
      <c r="Y61" s="299">
        <v>0.33</v>
      </c>
      <c r="Z61" s="295">
        <v>0.2</v>
      </c>
      <c r="AA61" s="294">
        <f ca="1">+IF(ISERROR(HLOOKUP($B61,INDIRECT("'Monthly Resource Report'!"&amp;'Coleman Validation'!AA$665666&amp;":"&amp;'Coleman Validation'!AA$665667),'Coleman Validation'!AA$665668,FALSE)),0,HLOOKUP($B61,INDIRECT("'Monthly Resource Report'!"&amp;'Coleman Validation'!AA$665666&amp;":"&amp;'Coleman Validation'!AA$665667),'Coleman Validation'!AA$665668,FALSE))</f>
        <v>0</v>
      </c>
      <c r="AB61" s="297">
        <f ca="1">+IF(ISERROR(HLOOKUP($B61,INDIRECT("'Monthly Resource Report'!"&amp;'Coleman Validation'!AB$665666&amp;":"&amp;'Coleman Validation'!AB$665667),'Coleman Validation'!AB$665668,FALSE)),0,HLOOKUP($B61,INDIRECT("'Monthly Resource Report'!"&amp;'Coleman Validation'!AB$665666&amp;":"&amp;'Coleman Validation'!AB$665667),'Coleman Validation'!AB$665668,FALSE))</f>
        <v>0</v>
      </c>
      <c r="AC61" s="317">
        <f ca="1">+IF(ISERROR(HLOOKUP($B61,INDIRECT("'Monthly Resource Report'!"&amp;'Coleman Validation'!AC$665666&amp;":"&amp;'Coleman Validation'!AC$665667),'Coleman Validation'!AC$665668,FALSE)),0,HLOOKUP($B61,INDIRECT("'Monthly Resource Report'!"&amp;'Coleman Validation'!AC$665666&amp;":"&amp;'Coleman Validation'!AC$665667),'Coleman Validation'!AC$665668,FALSE))</f>
        <v>0</v>
      </c>
      <c r="AD61" s="318">
        <f ca="1">+IF(ISERROR(HLOOKUP($B61,INDIRECT("'Monthly Resource Report'!"&amp;'Coleman Validation'!AD$665666&amp;":"&amp;'Coleman Validation'!AD$665667),'Coleman Validation'!AD$665668,FALSE)),0,HLOOKUP($B61,INDIRECT("'Monthly Resource Report'!"&amp;'Coleman Validation'!AD$665666&amp;":"&amp;'Coleman Validation'!AD$665667),'Coleman Validation'!AD$665668,FALSE))</f>
        <v>0</v>
      </c>
    </row>
    <row r="62" spans="2:30">
      <c r="B62" s="301">
        <v>43070</v>
      </c>
      <c r="C62" s="294">
        <v>146</v>
      </c>
      <c r="D62" s="297">
        <v>2.017083</v>
      </c>
      <c r="E62" s="299">
        <v>0.33</v>
      </c>
      <c r="F62" s="295">
        <v>0.2</v>
      </c>
      <c r="G62" s="294">
        <f ca="1">+IF(ISERROR(HLOOKUP($B62,INDIRECT("'Monthly Resource Report'!"&amp;'Coleman Validation'!G$665666&amp;":"&amp;'Coleman Validation'!G$665667),'Coleman Validation'!G$665668,FALSE)),0,HLOOKUP($B62,INDIRECT("'Monthly Resource Report'!"&amp;'Coleman Validation'!G$665666&amp;":"&amp;'Coleman Validation'!G$665667),'Coleman Validation'!G$665668,FALSE))</f>
        <v>0</v>
      </c>
      <c r="H62" s="297">
        <f ca="1">+IF(ISERROR(HLOOKUP($B62,INDIRECT("'Monthly Resource Report'!"&amp;'Coleman Validation'!H$665666&amp;":"&amp;'Coleman Validation'!H$665667),'Coleman Validation'!H$665668,FALSE)),0,HLOOKUP($B62,INDIRECT("'Monthly Resource Report'!"&amp;'Coleman Validation'!H$665666&amp;":"&amp;'Coleman Validation'!H$665667),'Coleman Validation'!H$665668,FALSE))</f>
        <v>0</v>
      </c>
      <c r="I62" s="317">
        <f ca="1">+IF(ISERROR(HLOOKUP($B62,INDIRECT("'Monthly Resource Report'!"&amp;'Coleman Validation'!I$665666&amp;":"&amp;'Coleman Validation'!I$665667),'Coleman Validation'!I$665668,FALSE)),0,HLOOKUP($B62,INDIRECT("'Monthly Resource Report'!"&amp;'Coleman Validation'!I$665666&amp;":"&amp;'Coleman Validation'!I$665667),'Coleman Validation'!I$665668,FALSE))</f>
        <v>0</v>
      </c>
      <c r="J62" s="318">
        <f ca="1">+IF(ISERROR(HLOOKUP($B62,INDIRECT("'Monthly Resource Report'!"&amp;'Coleman Validation'!J$665666&amp;":"&amp;'Coleman Validation'!J$665667),'Coleman Validation'!J$665668,FALSE)),0,HLOOKUP($B62,INDIRECT("'Monthly Resource Report'!"&amp;'Coleman Validation'!J$665666&amp;":"&amp;'Coleman Validation'!J$665667),'Coleman Validation'!J$665668,FALSE))</f>
        <v>0</v>
      </c>
      <c r="L62" s="301">
        <v>43070</v>
      </c>
      <c r="M62" s="294">
        <v>146</v>
      </c>
      <c r="N62" s="297">
        <v>2.017083</v>
      </c>
      <c r="O62" s="299">
        <v>0.33</v>
      </c>
      <c r="P62" s="295">
        <v>0.2</v>
      </c>
      <c r="Q62" s="294">
        <f ca="1">+IF(ISERROR(HLOOKUP($B62,INDIRECT("'Monthly Resource Report'!"&amp;'Coleman Validation'!Q$665666&amp;":"&amp;'Coleman Validation'!Q$665667),'Coleman Validation'!Q$665668,FALSE)),0,HLOOKUP($B62,INDIRECT("'Monthly Resource Report'!"&amp;'Coleman Validation'!Q$665666&amp;":"&amp;'Coleman Validation'!Q$665667),'Coleman Validation'!Q$665668,FALSE))</f>
        <v>0</v>
      </c>
      <c r="R62" s="297">
        <f ca="1">+IF(ISERROR(HLOOKUP($B62,INDIRECT("'Monthly Resource Report'!"&amp;'Coleman Validation'!R$665666&amp;":"&amp;'Coleman Validation'!R$665667),'Coleman Validation'!R$665668,FALSE)),0,HLOOKUP($B62,INDIRECT("'Monthly Resource Report'!"&amp;'Coleman Validation'!R$665666&amp;":"&amp;'Coleman Validation'!R$665667),'Coleman Validation'!R$665668,FALSE))</f>
        <v>0</v>
      </c>
      <c r="S62" s="317">
        <f ca="1">+IF(ISERROR(HLOOKUP($B62,INDIRECT("'Monthly Resource Report'!"&amp;'Coleman Validation'!S$665666&amp;":"&amp;'Coleman Validation'!S$665667),'Coleman Validation'!S$665668,FALSE)),0,HLOOKUP($B62,INDIRECT("'Monthly Resource Report'!"&amp;'Coleman Validation'!S$665666&amp;":"&amp;'Coleman Validation'!S$665667),'Coleman Validation'!S$665668,FALSE))</f>
        <v>0</v>
      </c>
      <c r="T62" s="318">
        <f ca="1">+IF(ISERROR(HLOOKUP($B62,INDIRECT("'Monthly Resource Report'!"&amp;'Coleman Validation'!T$665666&amp;":"&amp;'Coleman Validation'!T$665667),'Coleman Validation'!T$665668,FALSE)),0,HLOOKUP($B62,INDIRECT("'Monthly Resource Report'!"&amp;'Coleman Validation'!T$665666&amp;":"&amp;'Coleman Validation'!T$665667),'Coleman Validation'!T$665668,FALSE))</f>
        <v>0</v>
      </c>
      <c r="V62" s="301">
        <v>43070</v>
      </c>
      <c r="W62" s="294">
        <v>151</v>
      </c>
      <c r="X62" s="297">
        <v>2.017083</v>
      </c>
      <c r="Y62" s="299">
        <v>0.33</v>
      </c>
      <c r="Z62" s="295">
        <v>0.2</v>
      </c>
      <c r="AA62" s="294">
        <f ca="1">+IF(ISERROR(HLOOKUP($B62,INDIRECT("'Monthly Resource Report'!"&amp;'Coleman Validation'!AA$665666&amp;":"&amp;'Coleman Validation'!AA$665667),'Coleman Validation'!AA$665668,FALSE)),0,HLOOKUP($B62,INDIRECT("'Monthly Resource Report'!"&amp;'Coleman Validation'!AA$665666&amp;":"&amp;'Coleman Validation'!AA$665667),'Coleman Validation'!AA$665668,FALSE))</f>
        <v>0</v>
      </c>
      <c r="AB62" s="297">
        <f ca="1">+IF(ISERROR(HLOOKUP($B62,INDIRECT("'Monthly Resource Report'!"&amp;'Coleman Validation'!AB$665666&amp;":"&amp;'Coleman Validation'!AB$665667),'Coleman Validation'!AB$665668,FALSE)),0,HLOOKUP($B62,INDIRECT("'Monthly Resource Report'!"&amp;'Coleman Validation'!AB$665666&amp;":"&amp;'Coleman Validation'!AB$665667),'Coleman Validation'!AB$665668,FALSE))</f>
        <v>0</v>
      </c>
      <c r="AC62" s="317">
        <f ca="1">+IF(ISERROR(HLOOKUP($B62,INDIRECT("'Monthly Resource Report'!"&amp;'Coleman Validation'!AC$665666&amp;":"&amp;'Coleman Validation'!AC$665667),'Coleman Validation'!AC$665668,FALSE)),0,HLOOKUP($B62,INDIRECT("'Monthly Resource Report'!"&amp;'Coleman Validation'!AC$665666&amp;":"&amp;'Coleman Validation'!AC$665667),'Coleman Validation'!AC$665668,FALSE))</f>
        <v>0</v>
      </c>
      <c r="AD62" s="318">
        <f ca="1">+IF(ISERROR(HLOOKUP($B62,INDIRECT("'Monthly Resource Report'!"&amp;'Coleman Validation'!AD$665666&amp;":"&amp;'Coleman Validation'!AD$665667),'Coleman Validation'!AD$665668,FALSE)),0,HLOOKUP($B62,INDIRECT("'Monthly Resource Report'!"&amp;'Coleman Validation'!AD$665666&amp;":"&amp;'Coleman Validation'!AD$665667),'Coleman Validation'!AD$665668,FALSE))</f>
        <v>0</v>
      </c>
    </row>
    <row r="63" spans="2:30">
      <c r="B63" s="301">
        <v>43101</v>
      </c>
      <c r="C63" s="294">
        <v>146</v>
      </c>
      <c r="D63" s="297">
        <v>2.0679134915999997</v>
      </c>
      <c r="E63" s="299">
        <v>0.33</v>
      </c>
      <c r="F63" s="295">
        <v>0.2</v>
      </c>
      <c r="G63" s="294">
        <f ca="1">+IF(ISERROR(HLOOKUP($B63,INDIRECT("'Monthly Resource Report'!"&amp;'Coleman Validation'!G$665666&amp;":"&amp;'Coleman Validation'!G$665667),'Coleman Validation'!G$665668,FALSE)),0,HLOOKUP($B63,INDIRECT("'Monthly Resource Report'!"&amp;'Coleman Validation'!G$665666&amp;":"&amp;'Coleman Validation'!G$665667),'Coleman Validation'!G$665668,FALSE))</f>
        <v>0</v>
      </c>
      <c r="H63" s="297">
        <f ca="1">+IF(ISERROR(HLOOKUP($B63,INDIRECT("'Monthly Resource Report'!"&amp;'Coleman Validation'!H$665666&amp;":"&amp;'Coleman Validation'!H$665667),'Coleman Validation'!H$665668,FALSE)),0,HLOOKUP($B63,INDIRECT("'Monthly Resource Report'!"&amp;'Coleman Validation'!H$665666&amp;":"&amp;'Coleman Validation'!H$665667),'Coleman Validation'!H$665668,FALSE))</f>
        <v>0</v>
      </c>
      <c r="I63" s="317">
        <f ca="1">+IF(ISERROR(HLOOKUP($B63,INDIRECT("'Monthly Resource Report'!"&amp;'Coleman Validation'!I$665666&amp;":"&amp;'Coleman Validation'!I$665667),'Coleman Validation'!I$665668,FALSE)),0,HLOOKUP($B63,INDIRECT("'Monthly Resource Report'!"&amp;'Coleman Validation'!I$665666&amp;":"&amp;'Coleman Validation'!I$665667),'Coleman Validation'!I$665668,FALSE))</f>
        <v>0</v>
      </c>
      <c r="J63" s="318">
        <f ca="1">+IF(ISERROR(HLOOKUP($B63,INDIRECT("'Monthly Resource Report'!"&amp;'Coleman Validation'!J$665666&amp;":"&amp;'Coleman Validation'!J$665667),'Coleman Validation'!J$665668,FALSE)),0,HLOOKUP($B63,INDIRECT("'Monthly Resource Report'!"&amp;'Coleman Validation'!J$665666&amp;":"&amp;'Coleman Validation'!J$665667),'Coleman Validation'!J$665668,FALSE))</f>
        <v>0</v>
      </c>
      <c r="L63" s="301">
        <v>43101</v>
      </c>
      <c r="M63" s="294">
        <v>146</v>
      </c>
      <c r="N63" s="297">
        <v>2.0679134915999997</v>
      </c>
      <c r="O63" s="299">
        <v>0.33</v>
      </c>
      <c r="P63" s="295">
        <v>0.2</v>
      </c>
      <c r="Q63" s="294">
        <f ca="1">+IF(ISERROR(HLOOKUP($B63,INDIRECT("'Monthly Resource Report'!"&amp;'Coleman Validation'!Q$665666&amp;":"&amp;'Coleman Validation'!Q$665667),'Coleman Validation'!Q$665668,FALSE)),0,HLOOKUP($B63,INDIRECT("'Monthly Resource Report'!"&amp;'Coleman Validation'!Q$665666&amp;":"&amp;'Coleman Validation'!Q$665667),'Coleman Validation'!Q$665668,FALSE))</f>
        <v>0</v>
      </c>
      <c r="R63" s="297">
        <f ca="1">+IF(ISERROR(HLOOKUP($B63,INDIRECT("'Monthly Resource Report'!"&amp;'Coleman Validation'!R$665666&amp;":"&amp;'Coleman Validation'!R$665667),'Coleman Validation'!R$665668,FALSE)),0,HLOOKUP($B63,INDIRECT("'Monthly Resource Report'!"&amp;'Coleman Validation'!R$665666&amp;":"&amp;'Coleman Validation'!R$665667),'Coleman Validation'!R$665668,FALSE))</f>
        <v>0</v>
      </c>
      <c r="S63" s="317">
        <f ca="1">+IF(ISERROR(HLOOKUP($B63,INDIRECT("'Monthly Resource Report'!"&amp;'Coleman Validation'!S$665666&amp;":"&amp;'Coleman Validation'!S$665667),'Coleman Validation'!S$665668,FALSE)),0,HLOOKUP($B63,INDIRECT("'Monthly Resource Report'!"&amp;'Coleman Validation'!S$665666&amp;":"&amp;'Coleman Validation'!S$665667),'Coleman Validation'!S$665668,FALSE))</f>
        <v>0</v>
      </c>
      <c r="T63" s="318">
        <f ca="1">+IF(ISERROR(HLOOKUP($B63,INDIRECT("'Monthly Resource Report'!"&amp;'Coleman Validation'!T$665666&amp;":"&amp;'Coleman Validation'!T$665667),'Coleman Validation'!T$665668,FALSE)),0,HLOOKUP($B63,INDIRECT("'Monthly Resource Report'!"&amp;'Coleman Validation'!T$665666&amp;":"&amp;'Coleman Validation'!T$665667),'Coleman Validation'!T$665668,FALSE))</f>
        <v>0</v>
      </c>
      <c r="V63" s="301">
        <v>43101</v>
      </c>
      <c r="W63" s="294">
        <v>151</v>
      </c>
      <c r="X63" s="297">
        <v>2.0679134915999997</v>
      </c>
      <c r="Y63" s="299">
        <v>0.33</v>
      </c>
      <c r="Z63" s="295">
        <v>0.2</v>
      </c>
      <c r="AA63" s="294">
        <f ca="1">+IF(ISERROR(HLOOKUP($B63,INDIRECT("'Monthly Resource Report'!"&amp;'Coleman Validation'!AA$665666&amp;":"&amp;'Coleman Validation'!AA$665667),'Coleman Validation'!AA$665668,FALSE)),0,HLOOKUP($B63,INDIRECT("'Monthly Resource Report'!"&amp;'Coleman Validation'!AA$665666&amp;":"&amp;'Coleman Validation'!AA$665667),'Coleman Validation'!AA$665668,FALSE))</f>
        <v>0</v>
      </c>
      <c r="AB63" s="297">
        <f ca="1">+IF(ISERROR(HLOOKUP($B63,INDIRECT("'Monthly Resource Report'!"&amp;'Coleman Validation'!AB$665666&amp;":"&amp;'Coleman Validation'!AB$665667),'Coleman Validation'!AB$665668,FALSE)),0,HLOOKUP($B63,INDIRECT("'Monthly Resource Report'!"&amp;'Coleman Validation'!AB$665666&amp;":"&amp;'Coleman Validation'!AB$665667),'Coleman Validation'!AB$665668,FALSE))</f>
        <v>0</v>
      </c>
      <c r="AC63" s="317">
        <f ca="1">+IF(ISERROR(HLOOKUP($B63,INDIRECT("'Monthly Resource Report'!"&amp;'Coleman Validation'!AC$665666&amp;":"&amp;'Coleman Validation'!AC$665667),'Coleman Validation'!AC$665668,FALSE)),0,HLOOKUP($B63,INDIRECT("'Monthly Resource Report'!"&amp;'Coleman Validation'!AC$665666&amp;":"&amp;'Coleman Validation'!AC$665667),'Coleman Validation'!AC$665668,FALSE))</f>
        <v>0</v>
      </c>
      <c r="AD63" s="318">
        <f ca="1">+IF(ISERROR(HLOOKUP($B63,INDIRECT("'Monthly Resource Report'!"&amp;'Coleman Validation'!AD$665666&amp;":"&amp;'Coleman Validation'!AD$665667),'Coleman Validation'!AD$665668,FALSE)),0,HLOOKUP($B63,INDIRECT("'Monthly Resource Report'!"&amp;'Coleman Validation'!AD$665666&amp;":"&amp;'Coleman Validation'!AD$665667),'Coleman Validation'!AD$665668,FALSE))</f>
        <v>0</v>
      </c>
    </row>
    <row r="64" spans="2:30">
      <c r="B64" s="301">
        <v>43132</v>
      </c>
      <c r="C64" s="294">
        <v>146</v>
      </c>
      <c r="D64" s="297">
        <v>2.0679134915999997</v>
      </c>
      <c r="E64" s="299">
        <v>0.33</v>
      </c>
      <c r="F64" s="295">
        <v>0.2</v>
      </c>
      <c r="G64" s="294">
        <f ca="1">+IF(ISERROR(HLOOKUP($B64,INDIRECT("'Monthly Resource Report'!"&amp;'Coleman Validation'!G$665666&amp;":"&amp;'Coleman Validation'!G$665667),'Coleman Validation'!G$665668,FALSE)),0,HLOOKUP($B64,INDIRECT("'Monthly Resource Report'!"&amp;'Coleman Validation'!G$665666&amp;":"&amp;'Coleman Validation'!G$665667),'Coleman Validation'!G$665668,FALSE))</f>
        <v>0</v>
      </c>
      <c r="H64" s="297">
        <f ca="1">+IF(ISERROR(HLOOKUP($B64,INDIRECT("'Monthly Resource Report'!"&amp;'Coleman Validation'!H$665666&amp;":"&amp;'Coleman Validation'!H$665667),'Coleman Validation'!H$665668,FALSE)),0,HLOOKUP($B64,INDIRECT("'Monthly Resource Report'!"&amp;'Coleman Validation'!H$665666&amp;":"&amp;'Coleman Validation'!H$665667),'Coleman Validation'!H$665668,FALSE))</f>
        <v>0</v>
      </c>
      <c r="I64" s="317">
        <f ca="1">+IF(ISERROR(HLOOKUP($B64,INDIRECT("'Monthly Resource Report'!"&amp;'Coleman Validation'!I$665666&amp;":"&amp;'Coleman Validation'!I$665667),'Coleman Validation'!I$665668,FALSE)),0,HLOOKUP($B64,INDIRECT("'Monthly Resource Report'!"&amp;'Coleman Validation'!I$665666&amp;":"&amp;'Coleman Validation'!I$665667),'Coleman Validation'!I$665668,FALSE))</f>
        <v>0</v>
      </c>
      <c r="J64" s="318">
        <f ca="1">+IF(ISERROR(HLOOKUP($B64,INDIRECT("'Monthly Resource Report'!"&amp;'Coleman Validation'!J$665666&amp;":"&amp;'Coleman Validation'!J$665667),'Coleman Validation'!J$665668,FALSE)),0,HLOOKUP($B64,INDIRECT("'Monthly Resource Report'!"&amp;'Coleman Validation'!J$665666&amp;":"&amp;'Coleman Validation'!J$665667),'Coleman Validation'!J$665668,FALSE))</f>
        <v>0</v>
      </c>
      <c r="L64" s="301">
        <v>43132</v>
      </c>
      <c r="M64" s="294">
        <v>146</v>
      </c>
      <c r="N64" s="297">
        <v>2.0679134915999997</v>
      </c>
      <c r="O64" s="299">
        <v>0.33</v>
      </c>
      <c r="P64" s="295">
        <v>0.2</v>
      </c>
      <c r="Q64" s="294">
        <f ca="1">+IF(ISERROR(HLOOKUP($B64,INDIRECT("'Monthly Resource Report'!"&amp;'Coleman Validation'!Q$665666&amp;":"&amp;'Coleman Validation'!Q$665667),'Coleman Validation'!Q$665668,FALSE)),0,HLOOKUP($B64,INDIRECT("'Monthly Resource Report'!"&amp;'Coleman Validation'!Q$665666&amp;":"&amp;'Coleman Validation'!Q$665667),'Coleman Validation'!Q$665668,FALSE))</f>
        <v>0</v>
      </c>
      <c r="R64" s="297">
        <f ca="1">+IF(ISERROR(HLOOKUP($B64,INDIRECT("'Monthly Resource Report'!"&amp;'Coleman Validation'!R$665666&amp;":"&amp;'Coleman Validation'!R$665667),'Coleman Validation'!R$665668,FALSE)),0,HLOOKUP($B64,INDIRECT("'Monthly Resource Report'!"&amp;'Coleman Validation'!R$665666&amp;":"&amp;'Coleman Validation'!R$665667),'Coleman Validation'!R$665668,FALSE))</f>
        <v>0</v>
      </c>
      <c r="S64" s="317">
        <f ca="1">+IF(ISERROR(HLOOKUP($B64,INDIRECT("'Monthly Resource Report'!"&amp;'Coleman Validation'!S$665666&amp;":"&amp;'Coleman Validation'!S$665667),'Coleman Validation'!S$665668,FALSE)),0,HLOOKUP($B64,INDIRECT("'Monthly Resource Report'!"&amp;'Coleman Validation'!S$665666&amp;":"&amp;'Coleman Validation'!S$665667),'Coleman Validation'!S$665668,FALSE))</f>
        <v>0</v>
      </c>
      <c r="T64" s="318">
        <f ca="1">+IF(ISERROR(HLOOKUP($B64,INDIRECT("'Monthly Resource Report'!"&amp;'Coleman Validation'!T$665666&amp;":"&amp;'Coleman Validation'!T$665667),'Coleman Validation'!T$665668,FALSE)),0,HLOOKUP($B64,INDIRECT("'Monthly Resource Report'!"&amp;'Coleman Validation'!T$665666&amp;":"&amp;'Coleman Validation'!T$665667),'Coleman Validation'!T$665668,FALSE))</f>
        <v>0</v>
      </c>
      <c r="V64" s="301">
        <v>43132</v>
      </c>
      <c r="W64" s="294">
        <v>151</v>
      </c>
      <c r="X64" s="297">
        <v>2.0679134915999997</v>
      </c>
      <c r="Y64" s="299">
        <v>0.33</v>
      </c>
      <c r="Z64" s="295">
        <v>0.2</v>
      </c>
      <c r="AA64" s="294">
        <f ca="1">+IF(ISERROR(HLOOKUP($B64,INDIRECT("'Monthly Resource Report'!"&amp;'Coleman Validation'!AA$665666&amp;":"&amp;'Coleman Validation'!AA$665667),'Coleman Validation'!AA$665668,FALSE)),0,HLOOKUP($B64,INDIRECT("'Monthly Resource Report'!"&amp;'Coleman Validation'!AA$665666&amp;":"&amp;'Coleman Validation'!AA$665667),'Coleman Validation'!AA$665668,FALSE))</f>
        <v>0</v>
      </c>
      <c r="AB64" s="297">
        <f ca="1">+IF(ISERROR(HLOOKUP($B64,INDIRECT("'Monthly Resource Report'!"&amp;'Coleman Validation'!AB$665666&amp;":"&amp;'Coleman Validation'!AB$665667),'Coleman Validation'!AB$665668,FALSE)),0,HLOOKUP($B64,INDIRECT("'Monthly Resource Report'!"&amp;'Coleman Validation'!AB$665666&amp;":"&amp;'Coleman Validation'!AB$665667),'Coleman Validation'!AB$665668,FALSE))</f>
        <v>0</v>
      </c>
      <c r="AC64" s="317">
        <f ca="1">+IF(ISERROR(HLOOKUP($B64,INDIRECT("'Monthly Resource Report'!"&amp;'Coleman Validation'!AC$665666&amp;":"&amp;'Coleman Validation'!AC$665667),'Coleman Validation'!AC$665668,FALSE)),0,HLOOKUP($B64,INDIRECT("'Monthly Resource Report'!"&amp;'Coleman Validation'!AC$665666&amp;":"&amp;'Coleman Validation'!AC$665667),'Coleman Validation'!AC$665668,FALSE))</f>
        <v>0</v>
      </c>
      <c r="AD64" s="318">
        <f ca="1">+IF(ISERROR(HLOOKUP($B64,INDIRECT("'Monthly Resource Report'!"&amp;'Coleman Validation'!AD$665666&amp;":"&amp;'Coleman Validation'!AD$665667),'Coleman Validation'!AD$665668,FALSE)),0,HLOOKUP($B64,INDIRECT("'Monthly Resource Report'!"&amp;'Coleman Validation'!AD$665666&amp;":"&amp;'Coleman Validation'!AD$665667),'Coleman Validation'!AD$665668,FALSE))</f>
        <v>0</v>
      </c>
    </row>
    <row r="65" spans="2:30">
      <c r="B65" s="301">
        <v>43160</v>
      </c>
      <c r="C65" s="294">
        <v>146</v>
      </c>
      <c r="D65" s="297">
        <v>2.0679134915999997</v>
      </c>
      <c r="E65" s="299">
        <v>0.33</v>
      </c>
      <c r="F65" s="295">
        <v>0.2</v>
      </c>
      <c r="G65" s="294">
        <f ca="1">+IF(ISERROR(HLOOKUP($B65,INDIRECT("'Monthly Resource Report'!"&amp;'Coleman Validation'!G$665666&amp;":"&amp;'Coleman Validation'!G$665667),'Coleman Validation'!G$665668,FALSE)),0,HLOOKUP($B65,INDIRECT("'Monthly Resource Report'!"&amp;'Coleman Validation'!G$665666&amp;":"&amp;'Coleman Validation'!G$665667),'Coleman Validation'!G$665668,FALSE))</f>
        <v>0</v>
      </c>
      <c r="H65" s="297">
        <f ca="1">+IF(ISERROR(HLOOKUP($B65,INDIRECT("'Monthly Resource Report'!"&amp;'Coleman Validation'!H$665666&amp;":"&amp;'Coleman Validation'!H$665667),'Coleman Validation'!H$665668,FALSE)),0,HLOOKUP($B65,INDIRECT("'Monthly Resource Report'!"&amp;'Coleman Validation'!H$665666&amp;":"&amp;'Coleman Validation'!H$665667),'Coleman Validation'!H$665668,FALSE))</f>
        <v>0</v>
      </c>
      <c r="I65" s="317">
        <f ca="1">+IF(ISERROR(HLOOKUP($B65,INDIRECT("'Monthly Resource Report'!"&amp;'Coleman Validation'!I$665666&amp;":"&amp;'Coleman Validation'!I$665667),'Coleman Validation'!I$665668,FALSE)),0,HLOOKUP($B65,INDIRECT("'Monthly Resource Report'!"&amp;'Coleman Validation'!I$665666&amp;":"&amp;'Coleman Validation'!I$665667),'Coleman Validation'!I$665668,FALSE))</f>
        <v>0</v>
      </c>
      <c r="J65" s="318">
        <f ca="1">+IF(ISERROR(HLOOKUP($B65,INDIRECT("'Monthly Resource Report'!"&amp;'Coleman Validation'!J$665666&amp;":"&amp;'Coleman Validation'!J$665667),'Coleman Validation'!J$665668,FALSE)),0,HLOOKUP($B65,INDIRECT("'Monthly Resource Report'!"&amp;'Coleman Validation'!J$665666&amp;":"&amp;'Coleman Validation'!J$665667),'Coleman Validation'!J$665668,FALSE))</f>
        <v>0</v>
      </c>
      <c r="L65" s="301">
        <v>43160</v>
      </c>
      <c r="M65" s="294">
        <v>146</v>
      </c>
      <c r="N65" s="297">
        <v>2.0679134915999997</v>
      </c>
      <c r="O65" s="299">
        <v>0.33</v>
      </c>
      <c r="P65" s="295">
        <v>0.2</v>
      </c>
      <c r="Q65" s="294">
        <f ca="1">+IF(ISERROR(HLOOKUP($B65,INDIRECT("'Monthly Resource Report'!"&amp;'Coleman Validation'!Q$665666&amp;":"&amp;'Coleman Validation'!Q$665667),'Coleman Validation'!Q$665668,FALSE)),0,HLOOKUP($B65,INDIRECT("'Monthly Resource Report'!"&amp;'Coleman Validation'!Q$665666&amp;":"&amp;'Coleman Validation'!Q$665667),'Coleman Validation'!Q$665668,FALSE))</f>
        <v>0</v>
      </c>
      <c r="R65" s="297">
        <f ca="1">+IF(ISERROR(HLOOKUP($B65,INDIRECT("'Monthly Resource Report'!"&amp;'Coleman Validation'!R$665666&amp;":"&amp;'Coleman Validation'!R$665667),'Coleman Validation'!R$665668,FALSE)),0,HLOOKUP($B65,INDIRECT("'Monthly Resource Report'!"&amp;'Coleman Validation'!R$665666&amp;":"&amp;'Coleman Validation'!R$665667),'Coleman Validation'!R$665668,FALSE))</f>
        <v>0</v>
      </c>
      <c r="S65" s="317">
        <f ca="1">+IF(ISERROR(HLOOKUP($B65,INDIRECT("'Monthly Resource Report'!"&amp;'Coleman Validation'!S$665666&amp;":"&amp;'Coleman Validation'!S$665667),'Coleman Validation'!S$665668,FALSE)),0,HLOOKUP($B65,INDIRECT("'Monthly Resource Report'!"&amp;'Coleman Validation'!S$665666&amp;":"&amp;'Coleman Validation'!S$665667),'Coleman Validation'!S$665668,FALSE))</f>
        <v>0</v>
      </c>
      <c r="T65" s="318">
        <f ca="1">+IF(ISERROR(HLOOKUP($B65,INDIRECT("'Monthly Resource Report'!"&amp;'Coleman Validation'!T$665666&amp;":"&amp;'Coleman Validation'!T$665667),'Coleman Validation'!T$665668,FALSE)),0,HLOOKUP($B65,INDIRECT("'Monthly Resource Report'!"&amp;'Coleman Validation'!T$665666&amp;":"&amp;'Coleman Validation'!T$665667),'Coleman Validation'!T$665668,FALSE))</f>
        <v>0</v>
      </c>
      <c r="V65" s="301">
        <v>43160</v>
      </c>
      <c r="W65" s="294">
        <v>151</v>
      </c>
      <c r="X65" s="297">
        <v>2.0679134915999997</v>
      </c>
      <c r="Y65" s="299">
        <v>0.33</v>
      </c>
      <c r="Z65" s="295">
        <v>0.2</v>
      </c>
      <c r="AA65" s="294">
        <f ca="1">+IF(ISERROR(HLOOKUP($B65,INDIRECT("'Monthly Resource Report'!"&amp;'Coleman Validation'!AA$665666&amp;":"&amp;'Coleman Validation'!AA$665667),'Coleman Validation'!AA$665668,FALSE)),0,HLOOKUP($B65,INDIRECT("'Monthly Resource Report'!"&amp;'Coleman Validation'!AA$665666&amp;":"&amp;'Coleman Validation'!AA$665667),'Coleman Validation'!AA$665668,FALSE))</f>
        <v>0</v>
      </c>
      <c r="AB65" s="297">
        <f ca="1">+IF(ISERROR(HLOOKUP($B65,INDIRECT("'Monthly Resource Report'!"&amp;'Coleman Validation'!AB$665666&amp;":"&amp;'Coleman Validation'!AB$665667),'Coleman Validation'!AB$665668,FALSE)),0,HLOOKUP($B65,INDIRECT("'Monthly Resource Report'!"&amp;'Coleman Validation'!AB$665666&amp;":"&amp;'Coleman Validation'!AB$665667),'Coleman Validation'!AB$665668,FALSE))</f>
        <v>0</v>
      </c>
      <c r="AC65" s="317">
        <f ca="1">+IF(ISERROR(HLOOKUP($B65,INDIRECT("'Monthly Resource Report'!"&amp;'Coleman Validation'!AC$665666&amp;":"&amp;'Coleman Validation'!AC$665667),'Coleman Validation'!AC$665668,FALSE)),0,HLOOKUP($B65,INDIRECT("'Monthly Resource Report'!"&amp;'Coleman Validation'!AC$665666&amp;":"&amp;'Coleman Validation'!AC$665667),'Coleman Validation'!AC$665668,FALSE))</f>
        <v>0</v>
      </c>
      <c r="AD65" s="318">
        <f ca="1">+IF(ISERROR(HLOOKUP($B65,INDIRECT("'Monthly Resource Report'!"&amp;'Coleman Validation'!AD$665666&amp;":"&amp;'Coleman Validation'!AD$665667),'Coleman Validation'!AD$665668,FALSE)),0,HLOOKUP($B65,INDIRECT("'Monthly Resource Report'!"&amp;'Coleman Validation'!AD$665666&amp;":"&amp;'Coleman Validation'!AD$665667),'Coleman Validation'!AD$665668,FALSE))</f>
        <v>0</v>
      </c>
    </row>
    <row r="66" spans="2:30">
      <c r="B66" s="301">
        <v>43191</v>
      </c>
      <c r="C66" s="294">
        <v>146</v>
      </c>
      <c r="D66" s="297">
        <v>2.0679134915999997</v>
      </c>
      <c r="E66" s="299">
        <v>0.33</v>
      </c>
      <c r="F66" s="295">
        <v>0.2</v>
      </c>
      <c r="G66" s="294">
        <f ca="1">+IF(ISERROR(HLOOKUP($B66,INDIRECT("'Monthly Resource Report'!"&amp;'Coleman Validation'!G$665666&amp;":"&amp;'Coleman Validation'!G$665667),'Coleman Validation'!G$665668,FALSE)),0,HLOOKUP($B66,INDIRECT("'Monthly Resource Report'!"&amp;'Coleman Validation'!G$665666&amp;":"&amp;'Coleman Validation'!G$665667),'Coleman Validation'!G$665668,FALSE))</f>
        <v>0</v>
      </c>
      <c r="H66" s="297">
        <f ca="1">+IF(ISERROR(HLOOKUP($B66,INDIRECT("'Monthly Resource Report'!"&amp;'Coleman Validation'!H$665666&amp;":"&amp;'Coleman Validation'!H$665667),'Coleman Validation'!H$665668,FALSE)),0,HLOOKUP($B66,INDIRECT("'Monthly Resource Report'!"&amp;'Coleman Validation'!H$665666&amp;":"&amp;'Coleman Validation'!H$665667),'Coleman Validation'!H$665668,FALSE))</f>
        <v>0</v>
      </c>
      <c r="I66" s="317">
        <f ca="1">+IF(ISERROR(HLOOKUP($B66,INDIRECT("'Monthly Resource Report'!"&amp;'Coleman Validation'!I$665666&amp;":"&amp;'Coleman Validation'!I$665667),'Coleman Validation'!I$665668,FALSE)),0,HLOOKUP($B66,INDIRECT("'Monthly Resource Report'!"&amp;'Coleman Validation'!I$665666&amp;":"&amp;'Coleman Validation'!I$665667),'Coleman Validation'!I$665668,FALSE))</f>
        <v>0</v>
      </c>
      <c r="J66" s="318">
        <f ca="1">+IF(ISERROR(HLOOKUP($B66,INDIRECT("'Monthly Resource Report'!"&amp;'Coleman Validation'!J$665666&amp;":"&amp;'Coleman Validation'!J$665667),'Coleman Validation'!J$665668,FALSE)),0,HLOOKUP($B66,INDIRECT("'Monthly Resource Report'!"&amp;'Coleman Validation'!J$665666&amp;":"&amp;'Coleman Validation'!J$665667),'Coleman Validation'!J$665668,FALSE))</f>
        <v>0</v>
      </c>
      <c r="L66" s="301">
        <v>43191</v>
      </c>
      <c r="M66" s="294">
        <v>146</v>
      </c>
      <c r="N66" s="297">
        <v>2.0679134915999997</v>
      </c>
      <c r="O66" s="299">
        <v>0.33</v>
      </c>
      <c r="P66" s="295">
        <v>0.2</v>
      </c>
      <c r="Q66" s="294">
        <f ca="1">+IF(ISERROR(HLOOKUP($B66,INDIRECT("'Monthly Resource Report'!"&amp;'Coleman Validation'!Q$665666&amp;":"&amp;'Coleman Validation'!Q$665667),'Coleman Validation'!Q$665668,FALSE)),0,HLOOKUP($B66,INDIRECT("'Monthly Resource Report'!"&amp;'Coleman Validation'!Q$665666&amp;":"&amp;'Coleman Validation'!Q$665667),'Coleman Validation'!Q$665668,FALSE))</f>
        <v>0</v>
      </c>
      <c r="R66" s="297">
        <f ca="1">+IF(ISERROR(HLOOKUP($B66,INDIRECT("'Monthly Resource Report'!"&amp;'Coleman Validation'!R$665666&amp;":"&amp;'Coleman Validation'!R$665667),'Coleman Validation'!R$665668,FALSE)),0,HLOOKUP($B66,INDIRECT("'Monthly Resource Report'!"&amp;'Coleman Validation'!R$665666&amp;":"&amp;'Coleman Validation'!R$665667),'Coleman Validation'!R$665668,FALSE))</f>
        <v>0</v>
      </c>
      <c r="S66" s="317">
        <f ca="1">+IF(ISERROR(HLOOKUP($B66,INDIRECT("'Monthly Resource Report'!"&amp;'Coleman Validation'!S$665666&amp;":"&amp;'Coleman Validation'!S$665667),'Coleman Validation'!S$665668,FALSE)),0,HLOOKUP($B66,INDIRECT("'Monthly Resource Report'!"&amp;'Coleman Validation'!S$665666&amp;":"&amp;'Coleman Validation'!S$665667),'Coleman Validation'!S$665668,FALSE))</f>
        <v>0</v>
      </c>
      <c r="T66" s="318">
        <f ca="1">+IF(ISERROR(HLOOKUP($B66,INDIRECT("'Monthly Resource Report'!"&amp;'Coleman Validation'!T$665666&amp;":"&amp;'Coleman Validation'!T$665667),'Coleman Validation'!T$665668,FALSE)),0,HLOOKUP($B66,INDIRECT("'Monthly Resource Report'!"&amp;'Coleman Validation'!T$665666&amp;":"&amp;'Coleman Validation'!T$665667),'Coleman Validation'!T$665668,FALSE))</f>
        <v>0</v>
      </c>
      <c r="V66" s="301">
        <v>43191</v>
      </c>
      <c r="W66" s="294">
        <v>151</v>
      </c>
      <c r="X66" s="297">
        <v>2.0679134915999997</v>
      </c>
      <c r="Y66" s="299">
        <v>0.33</v>
      </c>
      <c r="Z66" s="295">
        <v>0.2</v>
      </c>
      <c r="AA66" s="294">
        <f ca="1">+IF(ISERROR(HLOOKUP($B66,INDIRECT("'Monthly Resource Report'!"&amp;'Coleman Validation'!AA$665666&amp;":"&amp;'Coleman Validation'!AA$665667),'Coleman Validation'!AA$665668,FALSE)),0,HLOOKUP($B66,INDIRECT("'Monthly Resource Report'!"&amp;'Coleman Validation'!AA$665666&amp;":"&amp;'Coleman Validation'!AA$665667),'Coleman Validation'!AA$665668,FALSE))</f>
        <v>0</v>
      </c>
      <c r="AB66" s="297">
        <f ca="1">+IF(ISERROR(HLOOKUP($B66,INDIRECT("'Monthly Resource Report'!"&amp;'Coleman Validation'!AB$665666&amp;":"&amp;'Coleman Validation'!AB$665667),'Coleman Validation'!AB$665668,FALSE)),0,HLOOKUP($B66,INDIRECT("'Monthly Resource Report'!"&amp;'Coleman Validation'!AB$665666&amp;":"&amp;'Coleman Validation'!AB$665667),'Coleman Validation'!AB$665668,FALSE))</f>
        <v>0</v>
      </c>
      <c r="AC66" s="317">
        <f ca="1">+IF(ISERROR(HLOOKUP($B66,INDIRECT("'Monthly Resource Report'!"&amp;'Coleman Validation'!AC$665666&amp;":"&amp;'Coleman Validation'!AC$665667),'Coleman Validation'!AC$665668,FALSE)),0,HLOOKUP($B66,INDIRECT("'Monthly Resource Report'!"&amp;'Coleman Validation'!AC$665666&amp;":"&amp;'Coleman Validation'!AC$665667),'Coleman Validation'!AC$665668,FALSE))</f>
        <v>0</v>
      </c>
      <c r="AD66" s="318">
        <f ca="1">+IF(ISERROR(HLOOKUP($B66,INDIRECT("'Monthly Resource Report'!"&amp;'Coleman Validation'!AD$665666&amp;":"&amp;'Coleman Validation'!AD$665667),'Coleman Validation'!AD$665668,FALSE)),0,HLOOKUP($B66,INDIRECT("'Monthly Resource Report'!"&amp;'Coleman Validation'!AD$665666&amp;":"&amp;'Coleman Validation'!AD$665667),'Coleman Validation'!AD$665668,FALSE))</f>
        <v>0</v>
      </c>
    </row>
    <row r="67" spans="2:30">
      <c r="B67" s="301">
        <v>43221</v>
      </c>
      <c r="C67" s="294">
        <v>146</v>
      </c>
      <c r="D67" s="297">
        <v>2.0679134915999997</v>
      </c>
      <c r="E67" s="299">
        <v>0.33</v>
      </c>
      <c r="F67" s="295">
        <v>0.2</v>
      </c>
      <c r="G67" s="294">
        <f ca="1">+IF(ISERROR(HLOOKUP($B67,INDIRECT("'Monthly Resource Report'!"&amp;'Coleman Validation'!G$665666&amp;":"&amp;'Coleman Validation'!G$665667),'Coleman Validation'!G$665668,FALSE)),0,HLOOKUP($B67,INDIRECT("'Monthly Resource Report'!"&amp;'Coleman Validation'!G$665666&amp;":"&amp;'Coleman Validation'!G$665667),'Coleman Validation'!G$665668,FALSE))</f>
        <v>0</v>
      </c>
      <c r="H67" s="297">
        <f ca="1">+IF(ISERROR(HLOOKUP($B67,INDIRECT("'Monthly Resource Report'!"&amp;'Coleman Validation'!H$665666&amp;":"&amp;'Coleman Validation'!H$665667),'Coleman Validation'!H$665668,FALSE)),0,HLOOKUP($B67,INDIRECT("'Monthly Resource Report'!"&amp;'Coleman Validation'!H$665666&amp;":"&amp;'Coleman Validation'!H$665667),'Coleman Validation'!H$665668,FALSE))</f>
        <v>0</v>
      </c>
      <c r="I67" s="317">
        <f ca="1">+IF(ISERROR(HLOOKUP($B67,INDIRECT("'Monthly Resource Report'!"&amp;'Coleman Validation'!I$665666&amp;":"&amp;'Coleman Validation'!I$665667),'Coleman Validation'!I$665668,FALSE)),0,HLOOKUP($B67,INDIRECT("'Monthly Resource Report'!"&amp;'Coleman Validation'!I$665666&amp;":"&amp;'Coleman Validation'!I$665667),'Coleman Validation'!I$665668,FALSE))</f>
        <v>0</v>
      </c>
      <c r="J67" s="318">
        <f ca="1">+IF(ISERROR(HLOOKUP($B67,INDIRECT("'Monthly Resource Report'!"&amp;'Coleman Validation'!J$665666&amp;":"&amp;'Coleman Validation'!J$665667),'Coleman Validation'!J$665668,FALSE)),0,HLOOKUP($B67,INDIRECT("'Monthly Resource Report'!"&amp;'Coleman Validation'!J$665666&amp;":"&amp;'Coleman Validation'!J$665667),'Coleman Validation'!J$665668,FALSE))</f>
        <v>0</v>
      </c>
      <c r="L67" s="301">
        <v>43221</v>
      </c>
      <c r="M67" s="294">
        <v>146</v>
      </c>
      <c r="N67" s="297">
        <v>2.0679134915999997</v>
      </c>
      <c r="O67" s="299">
        <v>0.33</v>
      </c>
      <c r="P67" s="295">
        <v>0.2</v>
      </c>
      <c r="Q67" s="294">
        <f ca="1">+IF(ISERROR(HLOOKUP($B67,INDIRECT("'Monthly Resource Report'!"&amp;'Coleman Validation'!Q$665666&amp;":"&amp;'Coleman Validation'!Q$665667),'Coleman Validation'!Q$665668,FALSE)),0,HLOOKUP($B67,INDIRECT("'Monthly Resource Report'!"&amp;'Coleman Validation'!Q$665666&amp;":"&amp;'Coleman Validation'!Q$665667),'Coleman Validation'!Q$665668,FALSE))</f>
        <v>0</v>
      </c>
      <c r="R67" s="297">
        <f ca="1">+IF(ISERROR(HLOOKUP($B67,INDIRECT("'Monthly Resource Report'!"&amp;'Coleman Validation'!R$665666&amp;":"&amp;'Coleman Validation'!R$665667),'Coleman Validation'!R$665668,FALSE)),0,HLOOKUP($B67,INDIRECT("'Monthly Resource Report'!"&amp;'Coleman Validation'!R$665666&amp;":"&amp;'Coleman Validation'!R$665667),'Coleman Validation'!R$665668,FALSE))</f>
        <v>0</v>
      </c>
      <c r="S67" s="317">
        <f ca="1">+IF(ISERROR(HLOOKUP($B67,INDIRECT("'Monthly Resource Report'!"&amp;'Coleman Validation'!S$665666&amp;":"&amp;'Coleman Validation'!S$665667),'Coleman Validation'!S$665668,FALSE)),0,HLOOKUP($B67,INDIRECT("'Monthly Resource Report'!"&amp;'Coleman Validation'!S$665666&amp;":"&amp;'Coleman Validation'!S$665667),'Coleman Validation'!S$665668,FALSE))</f>
        <v>0</v>
      </c>
      <c r="T67" s="318">
        <f ca="1">+IF(ISERROR(HLOOKUP($B67,INDIRECT("'Monthly Resource Report'!"&amp;'Coleman Validation'!T$665666&amp;":"&amp;'Coleman Validation'!T$665667),'Coleman Validation'!T$665668,FALSE)),0,HLOOKUP($B67,INDIRECT("'Monthly Resource Report'!"&amp;'Coleman Validation'!T$665666&amp;":"&amp;'Coleman Validation'!T$665667),'Coleman Validation'!T$665668,FALSE))</f>
        <v>0</v>
      </c>
      <c r="V67" s="301">
        <v>43221</v>
      </c>
      <c r="W67" s="294">
        <v>151</v>
      </c>
      <c r="X67" s="297">
        <v>2.0679134915999997</v>
      </c>
      <c r="Y67" s="299">
        <v>0.33</v>
      </c>
      <c r="Z67" s="295">
        <v>0.2</v>
      </c>
      <c r="AA67" s="294">
        <f ca="1">+IF(ISERROR(HLOOKUP($B67,INDIRECT("'Monthly Resource Report'!"&amp;'Coleman Validation'!AA$665666&amp;":"&amp;'Coleman Validation'!AA$665667),'Coleman Validation'!AA$665668,FALSE)),0,HLOOKUP($B67,INDIRECT("'Monthly Resource Report'!"&amp;'Coleman Validation'!AA$665666&amp;":"&amp;'Coleman Validation'!AA$665667),'Coleman Validation'!AA$665668,FALSE))</f>
        <v>0</v>
      </c>
      <c r="AB67" s="297">
        <f ca="1">+IF(ISERROR(HLOOKUP($B67,INDIRECT("'Monthly Resource Report'!"&amp;'Coleman Validation'!AB$665666&amp;":"&amp;'Coleman Validation'!AB$665667),'Coleman Validation'!AB$665668,FALSE)),0,HLOOKUP($B67,INDIRECT("'Monthly Resource Report'!"&amp;'Coleman Validation'!AB$665666&amp;":"&amp;'Coleman Validation'!AB$665667),'Coleman Validation'!AB$665668,FALSE))</f>
        <v>0</v>
      </c>
      <c r="AC67" s="317">
        <f ca="1">+IF(ISERROR(HLOOKUP($B67,INDIRECT("'Monthly Resource Report'!"&amp;'Coleman Validation'!AC$665666&amp;":"&amp;'Coleman Validation'!AC$665667),'Coleman Validation'!AC$665668,FALSE)),0,HLOOKUP($B67,INDIRECT("'Monthly Resource Report'!"&amp;'Coleman Validation'!AC$665666&amp;":"&amp;'Coleman Validation'!AC$665667),'Coleman Validation'!AC$665668,FALSE))</f>
        <v>0</v>
      </c>
      <c r="AD67" s="318">
        <f ca="1">+IF(ISERROR(HLOOKUP($B67,INDIRECT("'Monthly Resource Report'!"&amp;'Coleman Validation'!AD$665666&amp;":"&amp;'Coleman Validation'!AD$665667),'Coleman Validation'!AD$665668,FALSE)),0,HLOOKUP($B67,INDIRECT("'Monthly Resource Report'!"&amp;'Coleman Validation'!AD$665666&amp;":"&amp;'Coleman Validation'!AD$665667),'Coleman Validation'!AD$665668,FALSE))</f>
        <v>0</v>
      </c>
    </row>
    <row r="68" spans="2:30">
      <c r="B68" s="301">
        <v>43252</v>
      </c>
      <c r="C68" s="294">
        <v>146</v>
      </c>
      <c r="D68" s="297">
        <v>2.0679134915999997</v>
      </c>
      <c r="E68" s="299">
        <v>0.33</v>
      </c>
      <c r="F68" s="295">
        <v>0.2</v>
      </c>
      <c r="G68" s="294">
        <f ca="1">+IF(ISERROR(HLOOKUP($B68,INDIRECT("'Monthly Resource Report'!"&amp;'Coleman Validation'!G$665666&amp;":"&amp;'Coleman Validation'!G$665667),'Coleman Validation'!G$665668,FALSE)),0,HLOOKUP($B68,INDIRECT("'Monthly Resource Report'!"&amp;'Coleman Validation'!G$665666&amp;":"&amp;'Coleman Validation'!G$665667),'Coleman Validation'!G$665668,FALSE))</f>
        <v>0</v>
      </c>
      <c r="H68" s="297">
        <f ca="1">+IF(ISERROR(HLOOKUP($B68,INDIRECT("'Monthly Resource Report'!"&amp;'Coleman Validation'!H$665666&amp;":"&amp;'Coleman Validation'!H$665667),'Coleman Validation'!H$665668,FALSE)),0,HLOOKUP($B68,INDIRECT("'Monthly Resource Report'!"&amp;'Coleman Validation'!H$665666&amp;":"&amp;'Coleman Validation'!H$665667),'Coleman Validation'!H$665668,FALSE))</f>
        <v>0</v>
      </c>
      <c r="I68" s="317">
        <f ca="1">+IF(ISERROR(HLOOKUP($B68,INDIRECT("'Monthly Resource Report'!"&amp;'Coleman Validation'!I$665666&amp;":"&amp;'Coleman Validation'!I$665667),'Coleman Validation'!I$665668,FALSE)),0,HLOOKUP($B68,INDIRECT("'Monthly Resource Report'!"&amp;'Coleman Validation'!I$665666&amp;":"&amp;'Coleman Validation'!I$665667),'Coleman Validation'!I$665668,FALSE))</f>
        <v>0</v>
      </c>
      <c r="J68" s="318">
        <f ca="1">+IF(ISERROR(HLOOKUP($B68,INDIRECT("'Monthly Resource Report'!"&amp;'Coleman Validation'!J$665666&amp;":"&amp;'Coleman Validation'!J$665667),'Coleman Validation'!J$665668,FALSE)),0,HLOOKUP($B68,INDIRECT("'Monthly Resource Report'!"&amp;'Coleman Validation'!J$665666&amp;":"&amp;'Coleman Validation'!J$665667),'Coleman Validation'!J$665668,FALSE))</f>
        <v>0</v>
      </c>
      <c r="L68" s="301">
        <v>43252</v>
      </c>
      <c r="M68" s="294">
        <v>146</v>
      </c>
      <c r="N68" s="297">
        <v>2.0679134915999997</v>
      </c>
      <c r="O68" s="299">
        <v>0.33</v>
      </c>
      <c r="P68" s="295">
        <v>0.2</v>
      </c>
      <c r="Q68" s="294">
        <f ca="1">+IF(ISERROR(HLOOKUP($B68,INDIRECT("'Monthly Resource Report'!"&amp;'Coleman Validation'!Q$665666&amp;":"&amp;'Coleman Validation'!Q$665667),'Coleman Validation'!Q$665668,FALSE)),0,HLOOKUP($B68,INDIRECT("'Monthly Resource Report'!"&amp;'Coleman Validation'!Q$665666&amp;":"&amp;'Coleman Validation'!Q$665667),'Coleman Validation'!Q$665668,FALSE))</f>
        <v>0</v>
      </c>
      <c r="R68" s="297">
        <f ca="1">+IF(ISERROR(HLOOKUP($B68,INDIRECT("'Monthly Resource Report'!"&amp;'Coleman Validation'!R$665666&amp;":"&amp;'Coleman Validation'!R$665667),'Coleman Validation'!R$665668,FALSE)),0,HLOOKUP($B68,INDIRECT("'Monthly Resource Report'!"&amp;'Coleman Validation'!R$665666&amp;":"&amp;'Coleman Validation'!R$665667),'Coleman Validation'!R$665668,FALSE))</f>
        <v>0</v>
      </c>
      <c r="S68" s="317">
        <f ca="1">+IF(ISERROR(HLOOKUP($B68,INDIRECT("'Monthly Resource Report'!"&amp;'Coleman Validation'!S$665666&amp;":"&amp;'Coleman Validation'!S$665667),'Coleman Validation'!S$665668,FALSE)),0,HLOOKUP($B68,INDIRECT("'Monthly Resource Report'!"&amp;'Coleman Validation'!S$665666&amp;":"&amp;'Coleman Validation'!S$665667),'Coleman Validation'!S$665668,FALSE))</f>
        <v>0</v>
      </c>
      <c r="T68" s="318">
        <f ca="1">+IF(ISERROR(HLOOKUP($B68,INDIRECT("'Monthly Resource Report'!"&amp;'Coleman Validation'!T$665666&amp;":"&amp;'Coleman Validation'!T$665667),'Coleman Validation'!T$665668,FALSE)),0,HLOOKUP($B68,INDIRECT("'Monthly Resource Report'!"&amp;'Coleman Validation'!T$665666&amp;":"&amp;'Coleman Validation'!T$665667),'Coleman Validation'!T$665668,FALSE))</f>
        <v>0</v>
      </c>
      <c r="V68" s="301">
        <v>43252</v>
      </c>
      <c r="W68" s="294">
        <v>151</v>
      </c>
      <c r="X68" s="297">
        <v>2.0679134915999997</v>
      </c>
      <c r="Y68" s="299">
        <v>0.33</v>
      </c>
      <c r="Z68" s="295">
        <v>0.2</v>
      </c>
      <c r="AA68" s="294">
        <f ca="1">+IF(ISERROR(HLOOKUP($B68,INDIRECT("'Monthly Resource Report'!"&amp;'Coleman Validation'!AA$665666&amp;":"&amp;'Coleman Validation'!AA$665667),'Coleman Validation'!AA$665668,FALSE)),0,HLOOKUP($B68,INDIRECT("'Monthly Resource Report'!"&amp;'Coleman Validation'!AA$665666&amp;":"&amp;'Coleman Validation'!AA$665667),'Coleman Validation'!AA$665668,FALSE))</f>
        <v>0</v>
      </c>
      <c r="AB68" s="297">
        <f ca="1">+IF(ISERROR(HLOOKUP($B68,INDIRECT("'Monthly Resource Report'!"&amp;'Coleman Validation'!AB$665666&amp;":"&amp;'Coleman Validation'!AB$665667),'Coleman Validation'!AB$665668,FALSE)),0,HLOOKUP($B68,INDIRECT("'Monthly Resource Report'!"&amp;'Coleman Validation'!AB$665666&amp;":"&amp;'Coleman Validation'!AB$665667),'Coleman Validation'!AB$665668,FALSE))</f>
        <v>0</v>
      </c>
      <c r="AC68" s="317">
        <f ca="1">+IF(ISERROR(HLOOKUP($B68,INDIRECT("'Monthly Resource Report'!"&amp;'Coleman Validation'!AC$665666&amp;":"&amp;'Coleman Validation'!AC$665667),'Coleman Validation'!AC$665668,FALSE)),0,HLOOKUP($B68,INDIRECT("'Monthly Resource Report'!"&amp;'Coleman Validation'!AC$665666&amp;":"&amp;'Coleman Validation'!AC$665667),'Coleman Validation'!AC$665668,FALSE))</f>
        <v>0</v>
      </c>
      <c r="AD68" s="318">
        <f ca="1">+IF(ISERROR(HLOOKUP($B68,INDIRECT("'Monthly Resource Report'!"&amp;'Coleman Validation'!AD$665666&amp;":"&amp;'Coleman Validation'!AD$665667),'Coleman Validation'!AD$665668,FALSE)),0,HLOOKUP($B68,INDIRECT("'Monthly Resource Report'!"&amp;'Coleman Validation'!AD$665666&amp;":"&amp;'Coleman Validation'!AD$665667),'Coleman Validation'!AD$665668,FALSE))</f>
        <v>0</v>
      </c>
    </row>
    <row r="69" spans="2:30">
      <c r="B69" s="301">
        <v>43282</v>
      </c>
      <c r="C69" s="294">
        <v>146</v>
      </c>
      <c r="D69" s="297">
        <v>2.0679134915999997</v>
      </c>
      <c r="E69" s="299">
        <v>0.33</v>
      </c>
      <c r="F69" s="295">
        <v>0.2</v>
      </c>
      <c r="G69" s="294">
        <f ca="1">+IF(ISERROR(HLOOKUP($B69,INDIRECT("'Monthly Resource Report'!"&amp;'Coleman Validation'!G$665666&amp;":"&amp;'Coleman Validation'!G$665667),'Coleman Validation'!G$665668,FALSE)),0,HLOOKUP($B69,INDIRECT("'Monthly Resource Report'!"&amp;'Coleman Validation'!G$665666&amp;":"&amp;'Coleman Validation'!G$665667),'Coleman Validation'!G$665668,FALSE))</f>
        <v>0</v>
      </c>
      <c r="H69" s="297">
        <f ca="1">+IF(ISERROR(HLOOKUP($B69,INDIRECT("'Monthly Resource Report'!"&amp;'Coleman Validation'!H$665666&amp;":"&amp;'Coleman Validation'!H$665667),'Coleman Validation'!H$665668,FALSE)),0,HLOOKUP($B69,INDIRECT("'Monthly Resource Report'!"&amp;'Coleman Validation'!H$665666&amp;":"&amp;'Coleman Validation'!H$665667),'Coleman Validation'!H$665668,FALSE))</f>
        <v>0</v>
      </c>
      <c r="I69" s="317">
        <f ca="1">+IF(ISERROR(HLOOKUP($B69,INDIRECT("'Monthly Resource Report'!"&amp;'Coleman Validation'!I$665666&amp;":"&amp;'Coleman Validation'!I$665667),'Coleman Validation'!I$665668,FALSE)),0,HLOOKUP($B69,INDIRECT("'Monthly Resource Report'!"&amp;'Coleman Validation'!I$665666&amp;":"&amp;'Coleman Validation'!I$665667),'Coleman Validation'!I$665668,FALSE))</f>
        <v>0</v>
      </c>
      <c r="J69" s="318">
        <f ca="1">+IF(ISERROR(HLOOKUP($B69,INDIRECT("'Monthly Resource Report'!"&amp;'Coleman Validation'!J$665666&amp;":"&amp;'Coleman Validation'!J$665667),'Coleman Validation'!J$665668,FALSE)),0,HLOOKUP($B69,INDIRECT("'Monthly Resource Report'!"&amp;'Coleman Validation'!J$665666&amp;":"&amp;'Coleman Validation'!J$665667),'Coleman Validation'!J$665668,FALSE))</f>
        <v>0</v>
      </c>
      <c r="L69" s="301">
        <v>43282</v>
      </c>
      <c r="M69" s="294">
        <v>146</v>
      </c>
      <c r="N69" s="297">
        <v>2.0679134915999997</v>
      </c>
      <c r="O69" s="299">
        <v>0.33</v>
      </c>
      <c r="P69" s="295">
        <v>0.2</v>
      </c>
      <c r="Q69" s="294">
        <f ca="1">+IF(ISERROR(HLOOKUP($B69,INDIRECT("'Monthly Resource Report'!"&amp;'Coleman Validation'!Q$665666&amp;":"&amp;'Coleman Validation'!Q$665667),'Coleman Validation'!Q$665668,FALSE)),0,HLOOKUP($B69,INDIRECT("'Monthly Resource Report'!"&amp;'Coleman Validation'!Q$665666&amp;":"&amp;'Coleman Validation'!Q$665667),'Coleman Validation'!Q$665668,FALSE))</f>
        <v>0</v>
      </c>
      <c r="R69" s="297">
        <f ca="1">+IF(ISERROR(HLOOKUP($B69,INDIRECT("'Monthly Resource Report'!"&amp;'Coleman Validation'!R$665666&amp;":"&amp;'Coleman Validation'!R$665667),'Coleman Validation'!R$665668,FALSE)),0,HLOOKUP($B69,INDIRECT("'Monthly Resource Report'!"&amp;'Coleman Validation'!R$665666&amp;":"&amp;'Coleman Validation'!R$665667),'Coleman Validation'!R$665668,FALSE))</f>
        <v>0</v>
      </c>
      <c r="S69" s="317">
        <f ca="1">+IF(ISERROR(HLOOKUP($B69,INDIRECT("'Monthly Resource Report'!"&amp;'Coleman Validation'!S$665666&amp;":"&amp;'Coleman Validation'!S$665667),'Coleman Validation'!S$665668,FALSE)),0,HLOOKUP($B69,INDIRECT("'Monthly Resource Report'!"&amp;'Coleman Validation'!S$665666&amp;":"&amp;'Coleman Validation'!S$665667),'Coleman Validation'!S$665668,FALSE))</f>
        <v>0</v>
      </c>
      <c r="T69" s="318">
        <f ca="1">+IF(ISERROR(HLOOKUP($B69,INDIRECT("'Monthly Resource Report'!"&amp;'Coleman Validation'!T$665666&amp;":"&amp;'Coleman Validation'!T$665667),'Coleman Validation'!T$665668,FALSE)),0,HLOOKUP($B69,INDIRECT("'Monthly Resource Report'!"&amp;'Coleman Validation'!T$665666&amp;":"&amp;'Coleman Validation'!T$665667),'Coleman Validation'!T$665668,FALSE))</f>
        <v>0</v>
      </c>
      <c r="V69" s="301">
        <v>43282</v>
      </c>
      <c r="W69" s="294">
        <v>151</v>
      </c>
      <c r="X69" s="297">
        <v>2.0679134915999997</v>
      </c>
      <c r="Y69" s="299">
        <v>0.33</v>
      </c>
      <c r="Z69" s="295">
        <v>0.2</v>
      </c>
      <c r="AA69" s="294">
        <f ca="1">+IF(ISERROR(HLOOKUP($B69,INDIRECT("'Monthly Resource Report'!"&amp;'Coleman Validation'!AA$665666&amp;":"&amp;'Coleman Validation'!AA$665667),'Coleman Validation'!AA$665668,FALSE)),0,HLOOKUP($B69,INDIRECT("'Monthly Resource Report'!"&amp;'Coleman Validation'!AA$665666&amp;":"&amp;'Coleman Validation'!AA$665667),'Coleman Validation'!AA$665668,FALSE))</f>
        <v>0</v>
      </c>
      <c r="AB69" s="297">
        <f ca="1">+IF(ISERROR(HLOOKUP($B69,INDIRECT("'Monthly Resource Report'!"&amp;'Coleman Validation'!AB$665666&amp;":"&amp;'Coleman Validation'!AB$665667),'Coleman Validation'!AB$665668,FALSE)),0,HLOOKUP($B69,INDIRECT("'Monthly Resource Report'!"&amp;'Coleman Validation'!AB$665666&amp;":"&amp;'Coleman Validation'!AB$665667),'Coleman Validation'!AB$665668,FALSE))</f>
        <v>0</v>
      </c>
      <c r="AC69" s="317">
        <f ca="1">+IF(ISERROR(HLOOKUP($B69,INDIRECT("'Monthly Resource Report'!"&amp;'Coleman Validation'!AC$665666&amp;":"&amp;'Coleman Validation'!AC$665667),'Coleman Validation'!AC$665668,FALSE)),0,HLOOKUP($B69,INDIRECT("'Monthly Resource Report'!"&amp;'Coleman Validation'!AC$665666&amp;":"&amp;'Coleman Validation'!AC$665667),'Coleman Validation'!AC$665668,FALSE))</f>
        <v>0</v>
      </c>
      <c r="AD69" s="318">
        <f ca="1">+IF(ISERROR(HLOOKUP($B69,INDIRECT("'Monthly Resource Report'!"&amp;'Coleman Validation'!AD$665666&amp;":"&amp;'Coleman Validation'!AD$665667),'Coleman Validation'!AD$665668,FALSE)),0,HLOOKUP($B69,INDIRECT("'Monthly Resource Report'!"&amp;'Coleman Validation'!AD$665666&amp;":"&amp;'Coleman Validation'!AD$665667),'Coleman Validation'!AD$665668,FALSE))</f>
        <v>0</v>
      </c>
    </row>
    <row r="70" spans="2:30">
      <c r="B70" s="301">
        <v>43313</v>
      </c>
      <c r="C70" s="294">
        <v>146</v>
      </c>
      <c r="D70" s="297">
        <v>2.0679134915999997</v>
      </c>
      <c r="E70" s="299">
        <v>0.33</v>
      </c>
      <c r="F70" s="295">
        <v>0.2</v>
      </c>
      <c r="G70" s="294">
        <f ca="1">+IF(ISERROR(HLOOKUP($B70,INDIRECT("'Monthly Resource Report'!"&amp;'Coleman Validation'!G$665666&amp;":"&amp;'Coleman Validation'!G$665667),'Coleman Validation'!G$665668,FALSE)),0,HLOOKUP($B70,INDIRECT("'Monthly Resource Report'!"&amp;'Coleman Validation'!G$665666&amp;":"&amp;'Coleman Validation'!G$665667),'Coleman Validation'!G$665668,FALSE))</f>
        <v>0</v>
      </c>
      <c r="H70" s="297">
        <f ca="1">+IF(ISERROR(HLOOKUP($B70,INDIRECT("'Monthly Resource Report'!"&amp;'Coleman Validation'!H$665666&amp;":"&amp;'Coleman Validation'!H$665667),'Coleman Validation'!H$665668,FALSE)),0,HLOOKUP($B70,INDIRECT("'Monthly Resource Report'!"&amp;'Coleman Validation'!H$665666&amp;":"&amp;'Coleman Validation'!H$665667),'Coleman Validation'!H$665668,FALSE))</f>
        <v>0</v>
      </c>
      <c r="I70" s="317">
        <f ca="1">+IF(ISERROR(HLOOKUP($B70,INDIRECT("'Monthly Resource Report'!"&amp;'Coleman Validation'!I$665666&amp;":"&amp;'Coleman Validation'!I$665667),'Coleman Validation'!I$665668,FALSE)),0,HLOOKUP($B70,INDIRECT("'Monthly Resource Report'!"&amp;'Coleman Validation'!I$665666&amp;":"&amp;'Coleman Validation'!I$665667),'Coleman Validation'!I$665668,FALSE))</f>
        <v>0</v>
      </c>
      <c r="J70" s="318">
        <f ca="1">+IF(ISERROR(HLOOKUP($B70,INDIRECT("'Monthly Resource Report'!"&amp;'Coleman Validation'!J$665666&amp;":"&amp;'Coleman Validation'!J$665667),'Coleman Validation'!J$665668,FALSE)),0,HLOOKUP($B70,INDIRECT("'Monthly Resource Report'!"&amp;'Coleman Validation'!J$665666&amp;":"&amp;'Coleman Validation'!J$665667),'Coleman Validation'!J$665668,FALSE))</f>
        <v>0</v>
      </c>
      <c r="L70" s="301">
        <v>43313</v>
      </c>
      <c r="M70" s="294">
        <v>146</v>
      </c>
      <c r="N70" s="297">
        <v>2.0679134915999997</v>
      </c>
      <c r="O70" s="299">
        <v>0.33</v>
      </c>
      <c r="P70" s="295">
        <v>0.2</v>
      </c>
      <c r="Q70" s="294">
        <f ca="1">+IF(ISERROR(HLOOKUP($B70,INDIRECT("'Monthly Resource Report'!"&amp;'Coleman Validation'!Q$665666&amp;":"&amp;'Coleman Validation'!Q$665667),'Coleman Validation'!Q$665668,FALSE)),0,HLOOKUP($B70,INDIRECT("'Monthly Resource Report'!"&amp;'Coleman Validation'!Q$665666&amp;":"&amp;'Coleman Validation'!Q$665667),'Coleman Validation'!Q$665668,FALSE))</f>
        <v>0</v>
      </c>
      <c r="R70" s="297">
        <f ca="1">+IF(ISERROR(HLOOKUP($B70,INDIRECT("'Monthly Resource Report'!"&amp;'Coleman Validation'!R$665666&amp;":"&amp;'Coleman Validation'!R$665667),'Coleman Validation'!R$665668,FALSE)),0,HLOOKUP($B70,INDIRECT("'Monthly Resource Report'!"&amp;'Coleman Validation'!R$665666&amp;":"&amp;'Coleman Validation'!R$665667),'Coleman Validation'!R$665668,FALSE))</f>
        <v>0</v>
      </c>
      <c r="S70" s="317">
        <f ca="1">+IF(ISERROR(HLOOKUP($B70,INDIRECT("'Monthly Resource Report'!"&amp;'Coleman Validation'!S$665666&amp;":"&amp;'Coleman Validation'!S$665667),'Coleman Validation'!S$665668,FALSE)),0,HLOOKUP($B70,INDIRECT("'Monthly Resource Report'!"&amp;'Coleman Validation'!S$665666&amp;":"&amp;'Coleman Validation'!S$665667),'Coleman Validation'!S$665668,FALSE))</f>
        <v>0</v>
      </c>
      <c r="T70" s="318">
        <f ca="1">+IF(ISERROR(HLOOKUP($B70,INDIRECT("'Monthly Resource Report'!"&amp;'Coleman Validation'!T$665666&amp;":"&amp;'Coleman Validation'!T$665667),'Coleman Validation'!T$665668,FALSE)),0,HLOOKUP($B70,INDIRECT("'Monthly Resource Report'!"&amp;'Coleman Validation'!T$665666&amp;":"&amp;'Coleman Validation'!T$665667),'Coleman Validation'!T$665668,FALSE))</f>
        <v>0</v>
      </c>
      <c r="V70" s="301">
        <v>43313</v>
      </c>
      <c r="W70" s="294">
        <v>151</v>
      </c>
      <c r="X70" s="297">
        <v>2.0679134915999997</v>
      </c>
      <c r="Y70" s="299">
        <v>0.33</v>
      </c>
      <c r="Z70" s="295">
        <v>0.2</v>
      </c>
      <c r="AA70" s="294">
        <f ca="1">+IF(ISERROR(HLOOKUP($B70,INDIRECT("'Monthly Resource Report'!"&amp;'Coleman Validation'!AA$665666&amp;":"&amp;'Coleman Validation'!AA$665667),'Coleman Validation'!AA$665668,FALSE)),0,HLOOKUP($B70,INDIRECT("'Monthly Resource Report'!"&amp;'Coleman Validation'!AA$665666&amp;":"&amp;'Coleman Validation'!AA$665667),'Coleman Validation'!AA$665668,FALSE))</f>
        <v>0</v>
      </c>
      <c r="AB70" s="297">
        <f ca="1">+IF(ISERROR(HLOOKUP($B70,INDIRECT("'Monthly Resource Report'!"&amp;'Coleman Validation'!AB$665666&amp;":"&amp;'Coleman Validation'!AB$665667),'Coleman Validation'!AB$665668,FALSE)),0,HLOOKUP($B70,INDIRECT("'Monthly Resource Report'!"&amp;'Coleman Validation'!AB$665666&amp;":"&amp;'Coleman Validation'!AB$665667),'Coleman Validation'!AB$665668,FALSE))</f>
        <v>0</v>
      </c>
      <c r="AC70" s="317">
        <f ca="1">+IF(ISERROR(HLOOKUP($B70,INDIRECT("'Monthly Resource Report'!"&amp;'Coleman Validation'!AC$665666&amp;":"&amp;'Coleman Validation'!AC$665667),'Coleman Validation'!AC$665668,FALSE)),0,HLOOKUP($B70,INDIRECT("'Monthly Resource Report'!"&amp;'Coleman Validation'!AC$665666&amp;":"&amp;'Coleman Validation'!AC$665667),'Coleman Validation'!AC$665668,FALSE))</f>
        <v>0</v>
      </c>
      <c r="AD70" s="318">
        <f ca="1">+IF(ISERROR(HLOOKUP($B70,INDIRECT("'Monthly Resource Report'!"&amp;'Coleman Validation'!AD$665666&amp;":"&amp;'Coleman Validation'!AD$665667),'Coleman Validation'!AD$665668,FALSE)),0,HLOOKUP($B70,INDIRECT("'Monthly Resource Report'!"&amp;'Coleman Validation'!AD$665666&amp;":"&amp;'Coleman Validation'!AD$665667),'Coleman Validation'!AD$665668,FALSE))</f>
        <v>0</v>
      </c>
    </row>
    <row r="71" spans="2:30">
      <c r="B71" s="301">
        <v>43344</v>
      </c>
      <c r="C71" s="294">
        <v>146</v>
      </c>
      <c r="D71" s="297">
        <v>2.0679134915999997</v>
      </c>
      <c r="E71" s="299">
        <v>0.33</v>
      </c>
      <c r="F71" s="295">
        <v>0.2</v>
      </c>
      <c r="G71" s="294">
        <f ca="1">+IF(ISERROR(HLOOKUP($B71,INDIRECT("'Monthly Resource Report'!"&amp;'Coleman Validation'!G$665666&amp;":"&amp;'Coleman Validation'!G$665667),'Coleman Validation'!G$665668,FALSE)),0,HLOOKUP($B71,INDIRECT("'Monthly Resource Report'!"&amp;'Coleman Validation'!G$665666&amp;":"&amp;'Coleman Validation'!G$665667),'Coleman Validation'!G$665668,FALSE))</f>
        <v>0</v>
      </c>
      <c r="H71" s="297">
        <f ca="1">+IF(ISERROR(HLOOKUP($B71,INDIRECT("'Monthly Resource Report'!"&amp;'Coleman Validation'!H$665666&amp;":"&amp;'Coleman Validation'!H$665667),'Coleman Validation'!H$665668,FALSE)),0,HLOOKUP($B71,INDIRECT("'Monthly Resource Report'!"&amp;'Coleman Validation'!H$665666&amp;":"&amp;'Coleman Validation'!H$665667),'Coleman Validation'!H$665668,FALSE))</f>
        <v>0</v>
      </c>
      <c r="I71" s="317">
        <f ca="1">+IF(ISERROR(HLOOKUP($B71,INDIRECT("'Monthly Resource Report'!"&amp;'Coleman Validation'!I$665666&amp;":"&amp;'Coleman Validation'!I$665667),'Coleman Validation'!I$665668,FALSE)),0,HLOOKUP($B71,INDIRECT("'Monthly Resource Report'!"&amp;'Coleman Validation'!I$665666&amp;":"&amp;'Coleman Validation'!I$665667),'Coleman Validation'!I$665668,FALSE))</f>
        <v>0</v>
      </c>
      <c r="J71" s="318">
        <f ca="1">+IF(ISERROR(HLOOKUP($B71,INDIRECT("'Monthly Resource Report'!"&amp;'Coleman Validation'!J$665666&amp;":"&amp;'Coleman Validation'!J$665667),'Coleman Validation'!J$665668,FALSE)),0,HLOOKUP($B71,INDIRECT("'Monthly Resource Report'!"&amp;'Coleman Validation'!J$665666&amp;":"&amp;'Coleman Validation'!J$665667),'Coleman Validation'!J$665668,FALSE))</f>
        <v>0</v>
      </c>
      <c r="L71" s="301">
        <v>43344</v>
      </c>
      <c r="M71" s="294">
        <v>146</v>
      </c>
      <c r="N71" s="297">
        <v>2.0679134915999997</v>
      </c>
      <c r="O71" s="299">
        <v>0.33</v>
      </c>
      <c r="P71" s="295">
        <v>0.2</v>
      </c>
      <c r="Q71" s="294">
        <f ca="1">+IF(ISERROR(HLOOKUP($B71,INDIRECT("'Monthly Resource Report'!"&amp;'Coleman Validation'!Q$665666&amp;":"&amp;'Coleman Validation'!Q$665667),'Coleman Validation'!Q$665668,FALSE)),0,HLOOKUP($B71,INDIRECT("'Monthly Resource Report'!"&amp;'Coleman Validation'!Q$665666&amp;":"&amp;'Coleman Validation'!Q$665667),'Coleman Validation'!Q$665668,FALSE))</f>
        <v>0</v>
      </c>
      <c r="R71" s="297">
        <f ca="1">+IF(ISERROR(HLOOKUP($B71,INDIRECT("'Monthly Resource Report'!"&amp;'Coleman Validation'!R$665666&amp;":"&amp;'Coleman Validation'!R$665667),'Coleman Validation'!R$665668,FALSE)),0,HLOOKUP($B71,INDIRECT("'Monthly Resource Report'!"&amp;'Coleman Validation'!R$665666&amp;":"&amp;'Coleman Validation'!R$665667),'Coleman Validation'!R$665668,FALSE))</f>
        <v>0</v>
      </c>
      <c r="S71" s="317">
        <f ca="1">+IF(ISERROR(HLOOKUP($B71,INDIRECT("'Monthly Resource Report'!"&amp;'Coleman Validation'!S$665666&amp;":"&amp;'Coleman Validation'!S$665667),'Coleman Validation'!S$665668,FALSE)),0,HLOOKUP($B71,INDIRECT("'Monthly Resource Report'!"&amp;'Coleman Validation'!S$665666&amp;":"&amp;'Coleman Validation'!S$665667),'Coleman Validation'!S$665668,FALSE))</f>
        <v>0</v>
      </c>
      <c r="T71" s="318">
        <f ca="1">+IF(ISERROR(HLOOKUP($B71,INDIRECT("'Monthly Resource Report'!"&amp;'Coleman Validation'!T$665666&amp;":"&amp;'Coleman Validation'!T$665667),'Coleman Validation'!T$665668,FALSE)),0,HLOOKUP($B71,INDIRECT("'Monthly Resource Report'!"&amp;'Coleman Validation'!T$665666&amp;":"&amp;'Coleman Validation'!T$665667),'Coleman Validation'!T$665668,FALSE))</f>
        <v>0</v>
      </c>
      <c r="V71" s="301">
        <v>43344</v>
      </c>
      <c r="W71" s="294">
        <v>151</v>
      </c>
      <c r="X71" s="297">
        <v>2.0679134915999997</v>
      </c>
      <c r="Y71" s="299">
        <v>0.33</v>
      </c>
      <c r="Z71" s="295">
        <v>0.2</v>
      </c>
      <c r="AA71" s="294">
        <f ca="1">+IF(ISERROR(HLOOKUP($B71,INDIRECT("'Monthly Resource Report'!"&amp;'Coleman Validation'!AA$665666&amp;":"&amp;'Coleman Validation'!AA$665667),'Coleman Validation'!AA$665668,FALSE)),0,HLOOKUP($B71,INDIRECT("'Monthly Resource Report'!"&amp;'Coleman Validation'!AA$665666&amp;":"&amp;'Coleman Validation'!AA$665667),'Coleman Validation'!AA$665668,FALSE))</f>
        <v>0</v>
      </c>
      <c r="AB71" s="297">
        <f ca="1">+IF(ISERROR(HLOOKUP($B71,INDIRECT("'Monthly Resource Report'!"&amp;'Coleman Validation'!AB$665666&amp;":"&amp;'Coleman Validation'!AB$665667),'Coleman Validation'!AB$665668,FALSE)),0,HLOOKUP($B71,INDIRECT("'Monthly Resource Report'!"&amp;'Coleman Validation'!AB$665666&amp;":"&amp;'Coleman Validation'!AB$665667),'Coleman Validation'!AB$665668,FALSE))</f>
        <v>0</v>
      </c>
      <c r="AC71" s="317">
        <f ca="1">+IF(ISERROR(HLOOKUP($B71,INDIRECT("'Monthly Resource Report'!"&amp;'Coleman Validation'!AC$665666&amp;":"&amp;'Coleman Validation'!AC$665667),'Coleman Validation'!AC$665668,FALSE)),0,HLOOKUP($B71,INDIRECT("'Monthly Resource Report'!"&amp;'Coleman Validation'!AC$665666&amp;":"&amp;'Coleman Validation'!AC$665667),'Coleman Validation'!AC$665668,FALSE))</f>
        <v>0</v>
      </c>
      <c r="AD71" s="318">
        <f ca="1">+IF(ISERROR(HLOOKUP($B71,INDIRECT("'Monthly Resource Report'!"&amp;'Coleman Validation'!AD$665666&amp;":"&amp;'Coleman Validation'!AD$665667),'Coleman Validation'!AD$665668,FALSE)),0,HLOOKUP($B71,INDIRECT("'Monthly Resource Report'!"&amp;'Coleman Validation'!AD$665666&amp;":"&amp;'Coleman Validation'!AD$665667),'Coleman Validation'!AD$665668,FALSE))</f>
        <v>0</v>
      </c>
    </row>
    <row r="72" spans="2:30">
      <c r="B72" s="301">
        <v>43374</v>
      </c>
      <c r="C72" s="294">
        <v>146</v>
      </c>
      <c r="D72" s="297">
        <v>2.0679134915999997</v>
      </c>
      <c r="E72" s="299">
        <v>0.33</v>
      </c>
      <c r="F72" s="295">
        <v>0.2</v>
      </c>
      <c r="G72" s="294">
        <f ca="1">+IF(ISERROR(HLOOKUP($B72,INDIRECT("'Monthly Resource Report'!"&amp;'Coleman Validation'!G$665666&amp;":"&amp;'Coleman Validation'!G$665667),'Coleman Validation'!G$665668,FALSE)),0,HLOOKUP($B72,INDIRECT("'Monthly Resource Report'!"&amp;'Coleman Validation'!G$665666&amp;":"&amp;'Coleman Validation'!G$665667),'Coleman Validation'!G$665668,FALSE))</f>
        <v>0</v>
      </c>
      <c r="H72" s="297">
        <f ca="1">+IF(ISERROR(HLOOKUP($B72,INDIRECT("'Monthly Resource Report'!"&amp;'Coleman Validation'!H$665666&amp;":"&amp;'Coleman Validation'!H$665667),'Coleman Validation'!H$665668,FALSE)),0,HLOOKUP($B72,INDIRECT("'Monthly Resource Report'!"&amp;'Coleman Validation'!H$665666&amp;":"&amp;'Coleman Validation'!H$665667),'Coleman Validation'!H$665668,FALSE))</f>
        <v>0</v>
      </c>
      <c r="I72" s="317">
        <f ca="1">+IF(ISERROR(HLOOKUP($B72,INDIRECT("'Monthly Resource Report'!"&amp;'Coleman Validation'!I$665666&amp;":"&amp;'Coleman Validation'!I$665667),'Coleman Validation'!I$665668,FALSE)),0,HLOOKUP($B72,INDIRECT("'Monthly Resource Report'!"&amp;'Coleman Validation'!I$665666&amp;":"&amp;'Coleman Validation'!I$665667),'Coleman Validation'!I$665668,FALSE))</f>
        <v>0</v>
      </c>
      <c r="J72" s="318">
        <f ca="1">+IF(ISERROR(HLOOKUP($B72,INDIRECT("'Monthly Resource Report'!"&amp;'Coleman Validation'!J$665666&amp;":"&amp;'Coleman Validation'!J$665667),'Coleman Validation'!J$665668,FALSE)),0,HLOOKUP($B72,INDIRECT("'Monthly Resource Report'!"&amp;'Coleman Validation'!J$665666&amp;":"&amp;'Coleman Validation'!J$665667),'Coleman Validation'!J$665668,FALSE))</f>
        <v>0</v>
      </c>
      <c r="L72" s="301">
        <v>43374</v>
      </c>
      <c r="M72" s="294">
        <v>146</v>
      </c>
      <c r="N72" s="297">
        <v>2.0679134915999997</v>
      </c>
      <c r="O72" s="299">
        <v>0.33</v>
      </c>
      <c r="P72" s="295">
        <v>0.2</v>
      </c>
      <c r="Q72" s="294">
        <f ca="1">+IF(ISERROR(HLOOKUP($B72,INDIRECT("'Monthly Resource Report'!"&amp;'Coleman Validation'!Q$665666&amp;":"&amp;'Coleman Validation'!Q$665667),'Coleman Validation'!Q$665668,FALSE)),0,HLOOKUP($B72,INDIRECT("'Monthly Resource Report'!"&amp;'Coleman Validation'!Q$665666&amp;":"&amp;'Coleman Validation'!Q$665667),'Coleman Validation'!Q$665668,FALSE))</f>
        <v>0</v>
      </c>
      <c r="R72" s="297">
        <f ca="1">+IF(ISERROR(HLOOKUP($B72,INDIRECT("'Monthly Resource Report'!"&amp;'Coleman Validation'!R$665666&amp;":"&amp;'Coleman Validation'!R$665667),'Coleman Validation'!R$665668,FALSE)),0,HLOOKUP($B72,INDIRECT("'Monthly Resource Report'!"&amp;'Coleman Validation'!R$665666&amp;":"&amp;'Coleman Validation'!R$665667),'Coleman Validation'!R$665668,FALSE))</f>
        <v>0</v>
      </c>
      <c r="S72" s="317">
        <f ca="1">+IF(ISERROR(HLOOKUP($B72,INDIRECT("'Monthly Resource Report'!"&amp;'Coleman Validation'!S$665666&amp;":"&amp;'Coleman Validation'!S$665667),'Coleman Validation'!S$665668,FALSE)),0,HLOOKUP($B72,INDIRECT("'Monthly Resource Report'!"&amp;'Coleman Validation'!S$665666&amp;":"&amp;'Coleman Validation'!S$665667),'Coleman Validation'!S$665668,FALSE))</f>
        <v>0</v>
      </c>
      <c r="T72" s="318">
        <f ca="1">+IF(ISERROR(HLOOKUP($B72,INDIRECT("'Monthly Resource Report'!"&amp;'Coleman Validation'!T$665666&amp;":"&amp;'Coleman Validation'!T$665667),'Coleman Validation'!T$665668,FALSE)),0,HLOOKUP($B72,INDIRECT("'Monthly Resource Report'!"&amp;'Coleman Validation'!T$665666&amp;":"&amp;'Coleman Validation'!T$665667),'Coleman Validation'!T$665668,FALSE))</f>
        <v>0</v>
      </c>
      <c r="V72" s="301">
        <v>43374</v>
      </c>
      <c r="W72" s="294">
        <v>151</v>
      </c>
      <c r="X72" s="297">
        <v>2.0679134915999997</v>
      </c>
      <c r="Y72" s="299">
        <v>0.33</v>
      </c>
      <c r="Z72" s="295">
        <v>0.2</v>
      </c>
      <c r="AA72" s="294">
        <f ca="1">+IF(ISERROR(HLOOKUP($B72,INDIRECT("'Monthly Resource Report'!"&amp;'Coleman Validation'!AA$665666&amp;":"&amp;'Coleman Validation'!AA$665667),'Coleman Validation'!AA$665668,FALSE)),0,HLOOKUP($B72,INDIRECT("'Monthly Resource Report'!"&amp;'Coleman Validation'!AA$665666&amp;":"&amp;'Coleman Validation'!AA$665667),'Coleman Validation'!AA$665668,FALSE))</f>
        <v>0</v>
      </c>
      <c r="AB72" s="297">
        <f ca="1">+IF(ISERROR(HLOOKUP($B72,INDIRECT("'Monthly Resource Report'!"&amp;'Coleman Validation'!AB$665666&amp;":"&amp;'Coleman Validation'!AB$665667),'Coleman Validation'!AB$665668,FALSE)),0,HLOOKUP($B72,INDIRECT("'Monthly Resource Report'!"&amp;'Coleman Validation'!AB$665666&amp;":"&amp;'Coleman Validation'!AB$665667),'Coleman Validation'!AB$665668,FALSE))</f>
        <v>0</v>
      </c>
      <c r="AC72" s="317">
        <f ca="1">+IF(ISERROR(HLOOKUP($B72,INDIRECT("'Monthly Resource Report'!"&amp;'Coleman Validation'!AC$665666&amp;":"&amp;'Coleman Validation'!AC$665667),'Coleman Validation'!AC$665668,FALSE)),0,HLOOKUP($B72,INDIRECT("'Monthly Resource Report'!"&amp;'Coleman Validation'!AC$665666&amp;":"&amp;'Coleman Validation'!AC$665667),'Coleman Validation'!AC$665668,FALSE))</f>
        <v>0</v>
      </c>
      <c r="AD72" s="318">
        <f ca="1">+IF(ISERROR(HLOOKUP($B72,INDIRECT("'Monthly Resource Report'!"&amp;'Coleman Validation'!AD$665666&amp;":"&amp;'Coleman Validation'!AD$665667),'Coleman Validation'!AD$665668,FALSE)),0,HLOOKUP($B72,INDIRECT("'Monthly Resource Report'!"&amp;'Coleman Validation'!AD$665666&amp;":"&amp;'Coleman Validation'!AD$665667),'Coleman Validation'!AD$665668,FALSE))</f>
        <v>0</v>
      </c>
    </row>
    <row r="73" spans="2:30">
      <c r="B73" s="301">
        <v>43405</v>
      </c>
      <c r="C73" s="294">
        <v>146</v>
      </c>
      <c r="D73" s="297">
        <v>2.0679134915999997</v>
      </c>
      <c r="E73" s="299">
        <v>0.33</v>
      </c>
      <c r="F73" s="295">
        <v>0.2</v>
      </c>
      <c r="G73" s="294">
        <f ca="1">+IF(ISERROR(HLOOKUP($B73,INDIRECT("'Monthly Resource Report'!"&amp;'Coleman Validation'!G$665666&amp;":"&amp;'Coleman Validation'!G$665667),'Coleman Validation'!G$665668,FALSE)),0,HLOOKUP($B73,INDIRECT("'Monthly Resource Report'!"&amp;'Coleman Validation'!G$665666&amp;":"&amp;'Coleman Validation'!G$665667),'Coleman Validation'!G$665668,FALSE))</f>
        <v>0</v>
      </c>
      <c r="H73" s="297">
        <f ca="1">+IF(ISERROR(HLOOKUP($B73,INDIRECT("'Monthly Resource Report'!"&amp;'Coleman Validation'!H$665666&amp;":"&amp;'Coleman Validation'!H$665667),'Coleman Validation'!H$665668,FALSE)),0,HLOOKUP($B73,INDIRECT("'Monthly Resource Report'!"&amp;'Coleman Validation'!H$665666&amp;":"&amp;'Coleman Validation'!H$665667),'Coleman Validation'!H$665668,FALSE))</f>
        <v>0</v>
      </c>
      <c r="I73" s="317">
        <f ca="1">+IF(ISERROR(HLOOKUP($B73,INDIRECT("'Monthly Resource Report'!"&amp;'Coleman Validation'!I$665666&amp;":"&amp;'Coleman Validation'!I$665667),'Coleman Validation'!I$665668,FALSE)),0,HLOOKUP($B73,INDIRECT("'Monthly Resource Report'!"&amp;'Coleman Validation'!I$665666&amp;":"&amp;'Coleman Validation'!I$665667),'Coleman Validation'!I$665668,FALSE))</f>
        <v>0</v>
      </c>
      <c r="J73" s="318">
        <f ca="1">+IF(ISERROR(HLOOKUP($B73,INDIRECT("'Monthly Resource Report'!"&amp;'Coleman Validation'!J$665666&amp;":"&amp;'Coleman Validation'!J$665667),'Coleman Validation'!J$665668,FALSE)),0,HLOOKUP($B73,INDIRECT("'Monthly Resource Report'!"&amp;'Coleman Validation'!J$665666&amp;":"&amp;'Coleman Validation'!J$665667),'Coleman Validation'!J$665668,FALSE))</f>
        <v>0</v>
      </c>
      <c r="L73" s="301">
        <v>43405</v>
      </c>
      <c r="M73" s="294">
        <v>146</v>
      </c>
      <c r="N73" s="297">
        <v>2.0679134915999997</v>
      </c>
      <c r="O73" s="299">
        <v>0.33</v>
      </c>
      <c r="P73" s="295">
        <v>0.2</v>
      </c>
      <c r="Q73" s="294">
        <f ca="1">+IF(ISERROR(HLOOKUP($B73,INDIRECT("'Monthly Resource Report'!"&amp;'Coleman Validation'!Q$665666&amp;":"&amp;'Coleman Validation'!Q$665667),'Coleman Validation'!Q$665668,FALSE)),0,HLOOKUP($B73,INDIRECT("'Monthly Resource Report'!"&amp;'Coleman Validation'!Q$665666&amp;":"&amp;'Coleman Validation'!Q$665667),'Coleman Validation'!Q$665668,FALSE))</f>
        <v>0</v>
      </c>
      <c r="R73" s="297">
        <f ca="1">+IF(ISERROR(HLOOKUP($B73,INDIRECT("'Monthly Resource Report'!"&amp;'Coleman Validation'!R$665666&amp;":"&amp;'Coleman Validation'!R$665667),'Coleman Validation'!R$665668,FALSE)),0,HLOOKUP($B73,INDIRECT("'Monthly Resource Report'!"&amp;'Coleman Validation'!R$665666&amp;":"&amp;'Coleman Validation'!R$665667),'Coleman Validation'!R$665668,FALSE))</f>
        <v>0</v>
      </c>
      <c r="S73" s="317">
        <f ca="1">+IF(ISERROR(HLOOKUP($B73,INDIRECT("'Monthly Resource Report'!"&amp;'Coleman Validation'!S$665666&amp;":"&amp;'Coleman Validation'!S$665667),'Coleman Validation'!S$665668,FALSE)),0,HLOOKUP($B73,INDIRECT("'Monthly Resource Report'!"&amp;'Coleman Validation'!S$665666&amp;":"&amp;'Coleman Validation'!S$665667),'Coleman Validation'!S$665668,FALSE))</f>
        <v>0</v>
      </c>
      <c r="T73" s="318">
        <f ca="1">+IF(ISERROR(HLOOKUP($B73,INDIRECT("'Monthly Resource Report'!"&amp;'Coleman Validation'!T$665666&amp;":"&amp;'Coleman Validation'!T$665667),'Coleman Validation'!T$665668,FALSE)),0,HLOOKUP($B73,INDIRECT("'Monthly Resource Report'!"&amp;'Coleman Validation'!T$665666&amp;":"&amp;'Coleman Validation'!T$665667),'Coleman Validation'!T$665668,FALSE))</f>
        <v>0</v>
      </c>
      <c r="V73" s="301">
        <v>43405</v>
      </c>
      <c r="W73" s="294">
        <v>151</v>
      </c>
      <c r="X73" s="297">
        <v>2.0679134915999997</v>
      </c>
      <c r="Y73" s="299">
        <v>0.33</v>
      </c>
      <c r="Z73" s="295">
        <v>0.2</v>
      </c>
      <c r="AA73" s="294">
        <f ca="1">+IF(ISERROR(HLOOKUP($B73,INDIRECT("'Monthly Resource Report'!"&amp;'Coleman Validation'!AA$665666&amp;":"&amp;'Coleman Validation'!AA$665667),'Coleman Validation'!AA$665668,FALSE)),0,HLOOKUP($B73,INDIRECT("'Monthly Resource Report'!"&amp;'Coleman Validation'!AA$665666&amp;":"&amp;'Coleman Validation'!AA$665667),'Coleman Validation'!AA$665668,FALSE))</f>
        <v>0</v>
      </c>
      <c r="AB73" s="297">
        <f ca="1">+IF(ISERROR(HLOOKUP($B73,INDIRECT("'Monthly Resource Report'!"&amp;'Coleman Validation'!AB$665666&amp;":"&amp;'Coleman Validation'!AB$665667),'Coleman Validation'!AB$665668,FALSE)),0,HLOOKUP($B73,INDIRECT("'Monthly Resource Report'!"&amp;'Coleman Validation'!AB$665666&amp;":"&amp;'Coleman Validation'!AB$665667),'Coleman Validation'!AB$665668,FALSE))</f>
        <v>0</v>
      </c>
      <c r="AC73" s="317">
        <f ca="1">+IF(ISERROR(HLOOKUP($B73,INDIRECT("'Monthly Resource Report'!"&amp;'Coleman Validation'!AC$665666&amp;":"&amp;'Coleman Validation'!AC$665667),'Coleman Validation'!AC$665668,FALSE)),0,HLOOKUP($B73,INDIRECT("'Monthly Resource Report'!"&amp;'Coleman Validation'!AC$665666&amp;":"&amp;'Coleman Validation'!AC$665667),'Coleman Validation'!AC$665668,FALSE))</f>
        <v>0</v>
      </c>
      <c r="AD73" s="318">
        <f ca="1">+IF(ISERROR(HLOOKUP($B73,INDIRECT("'Monthly Resource Report'!"&amp;'Coleman Validation'!AD$665666&amp;":"&amp;'Coleman Validation'!AD$665667),'Coleman Validation'!AD$665668,FALSE)),0,HLOOKUP($B73,INDIRECT("'Monthly Resource Report'!"&amp;'Coleman Validation'!AD$665666&amp;":"&amp;'Coleman Validation'!AD$665667),'Coleman Validation'!AD$665668,FALSE))</f>
        <v>0</v>
      </c>
    </row>
    <row r="74" spans="2:30" s="29" customFormat="1">
      <c r="B74" s="301">
        <v>43435</v>
      </c>
      <c r="C74" s="294">
        <v>146</v>
      </c>
      <c r="D74" s="297">
        <v>2.0679134915999997</v>
      </c>
      <c r="E74" s="299">
        <v>0.33</v>
      </c>
      <c r="F74" s="295">
        <v>0.2</v>
      </c>
      <c r="G74" s="294">
        <f ca="1">+IF(ISERROR(HLOOKUP($B74,INDIRECT("'Monthly Resource Report'!"&amp;'Coleman Validation'!G$665666&amp;":"&amp;'Coleman Validation'!G$665667),'Coleman Validation'!G$665668,FALSE)),0,HLOOKUP($B74,INDIRECT("'Monthly Resource Report'!"&amp;'Coleman Validation'!G$665666&amp;":"&amp;'Coleman Validation'!G$665667),'Coleman Validation'!G$665668,FALSE))</f>
        <v>0</v>
      </c>
      <c r="H74" s="297">
        <f ca="1">+IF(ISERROR(HLOOKUP($B74,INDIRECT("'Monthly Resource Report'!"&amp;'Coleman Validation'!H$665666&amp;":"&amp;'Coleman Validation'!H$665667),'Coleman Validation'!H$665668,FALSE)),0,HLOOKUP($B74,INDIRECT("'Monthly Resource Report'!"&amp;'Coleman Validation'!H$665666&amp;":"&amp;'Coleman Validation'!H$665667),'Coleman Validation'!H$665668,FALSE))</f>
        <v>0</v>
      </c>
      <c r="I74" s="317">
        <f ca="1">+IF(ISERROR(HLOOKUP($B74,INDIRECT("'Monthly Resource Report'!"&amp;'Coleman Validation'!I$665666&amp;":"&amp;'Coleman Validation'!I$665667),'Coleman Validation'!I$665668,FALSE)),0,HLOOKUP($B74,INDIRECT("'Monthly Resource Report'!"&amp;'Coleman Validation'!I$665666&amp;":"&amp;'Coleman Validation'!I$665667),'Coleman Validation'!I$665668,FALSE))</f>
        <v>0</v>
      </c>
      <c r="J74" s="318">
        <f ca="1">+IF(ISERROR(HLOOKUP($B74,INDIRECT("'Monthly Resource Report'!"&amp;'Coleman Validation'!J$665666&amp;":"&amp;'Coleman Validation'!J$665667),'Coleman Validation'!J$665668,FALSE)),0,HLOOKUP($B74,INDIRECT("'Monthly Resource Report'!"&amp;'Coleman Validation'!J$665666&amp;":"&amp;'Coleman Validation'!J$665667),'Coleman Validation'!J$665668,FALSE))</f>
        <v>0</v>
      </c>
      <c r="L74" s="301">
        <v>43435</v>
      </c>
      <c r="M74" s="294">
        <v>146</v>
      </c>
      <c r="N74" s="297">
        <v>2.0679134915999997</v>
      </c>
      <c r="O74" s="299">
        <v>0.33</v>
      </c>
      <c r="P74" s="295">
        <v>0.2</v>
      </c>
      <c r="Q74" s="294">
        <f ca="1">+IF(ISERROR(HLOOKUP($B74,INDIRECT("'Monthly Resource Report'!"&amp;'Coleman Validation'!Q$665666&amp;":"&amp;'Coleman Validation'!Q$665667),'Coleman Validation'!Q$665668,FALSE)),0,HLOOKUP($B74,INDIRECT("'Monthly Resource Report'!"&amp;'Coleman Validation'!Q$665666&amp;":"&amp;'Coleman Validation'!Q$665667),'Coleman Validation'!Q$665668,FALSE))</f>
        <v>0</v>
      </c>
      <c r="R74" s="297">
        <f ca="1">+IF(ISERROR(HLOOKUP($B74,INDIRECT("'Monthly Resource Report'!"&amp;'Coleman Validation'!R$665666&amp;":"&amp;'Coleman Validation'!R$665667),'Coleman Validation'!R$665668,FALSE)),0,HLOOKUP($B74,INDIRECT("'Monthly Resource Report'!"&amp;'Coleman Validation'!R$665666&amp;":"&amp;'Coleman Validation'!R$665667),'Coleman Validation'!R$665668,FALSE))</f>
        <v>0</v>
      </c>
      <c r="S74" s="317">
        <f ca="1">+IF(ISERROR(HLOOKUP($B74,INDIRECT("'Monthly Resource Report'!"&amp;'Coleman Validation'!S$665666&amp;":"&amp;'Coleman Validation'!S$665667),'Coleman Validation'!S$665668,FALSE)),0,HLOOKUP($B74,INDIRECT("'Monthly Resource Report'!"&amp;'Coleman Validation'!S$665666&amp;":"&amp;'Coleman Validation'!S$665667),'Coleman Validation'!S$665668,FALSE))</f>
        <v>0</v>
      </c>
      <c r="T74" s="318">
        <f ca="1">+IF(ISERROR(HLOOKUP($B74,INDIRECT("'Monthly Resource Report'!"&amp;'Coleman Validation'!T$665666&amp;":"&amp;'Coleman Validation'!T$665667),'Coleman Validation'!T$665668,FALSE)),0,HLOOKUP($B74,INDIRECT("'Monthly Resource Report'!"&amp;'Coleman Validation'!T$665666&amp;":"&amp;'Coleman Validation'!T$665667),'Coleman Validation'!T$665668,FALSE))</f>
        <v>0</v>
      </c>
      <c r="V74" s="301">
        <v>43435</v>
      </c>
      <c r="W74" s="294">
        <v>151</v>
      </c>
      <c r="X74" s="297">
        <v>2.0679134915999997</v>
      </c>
      <c r="Y74" s="299">
        <v>0.33</v>
      </c>
      <c r="Z74" s="295">
        <v>0.2</v>
      </c>
      <c r="AA74" s="294">
        <f ca="1">+IF(ISERROR(HLOOKUP($B74,INDIRECT("'Monthly Resource Report'!"&amp;'Coleman Validation'!AA$665666&amp;":"&amp;'Coleman Validation'!AA$665667),'Coleman Validation'!AA$665668,FALSE)),0,HLOOKUP($B74,INDIRECT("'Monthly Resource Report'!"&amp;'Coleman Validation'!AA$665666&amp;":"&amp;'Coleman Validation'!AA$665667),'Coleman Validation'!AA$665668,FALSE))</f>
        <v>0</v>
      </c>
      <c r="AB74" s="297">
        <f ca="1">+IF(ISERROR(HLOOKUP($B74,INDIRECT("'Monthly Resource Report'!"&amp;'Coleman Validation'!AB$665666&amp;":"&amp;'Coleman Validation'!AB$665667),'Coleman Validation'!AB$665668,FALSE)),0,HLOOKUP($B74,INDIRECT("'Monthly Resource Report'!"&amp;'Coleman Validation'!AB$665666&amp;":"&amp;'Coleman Validation'!AB$665667),'Coleman Validation'!AB$665668,FALSE))</f>
        <v>0</v>
      </c>
      <c r="AC74" s="317">
        <f ca="1">+IF(ISERROR(HLOOKUP($B74,INDIRECT("'Monthly Resource Report'!"&amp;'Coleman Validation'!AC$665666&amp;":"&amp;'Coleman Validation'!AC$665667),'Coleman Validation'!AC$665668,FALSE)),0,HLOOKUP($B74,INDIRECT("'Monthly Resource Report'!"&amp;'Coleman Validation'!AC$665666&amp;":"&amp;'Coleman Validation'!AC$665667),'Coleman Validation'!AC$665668,FALSE))</f>
        <v>0</v>
      </c>
      <c r="AD74" s="318">
        <f ca="1">+IF(ISERROR(HLOOKUP($B74,INDIRECT("'Monthly Resource Report'!"&amp;'Coleman Validation'!AD$665666&amp;":"&amp;'Coleman Validation'!AD$665667),'Coleman Validation'!AD$665668,FALSE)),0,HLOOKUP($B74,INDIRECT("'Monthly Resource Report'!"&amp;'Coleman Validation'!AD$665666&amp;":"&amp;'Coleman Validation'!AD$665667),'Coleman Validation'!AD$665668,FALSE))</f>
        <v>0</v>
      </c>
    </row>
    <row r="75" spans="2:30" s="29" customFormat="1">
      <c r="B75" s="301">
        <v>43466</v>
      </c>
      <c r="C75" s="294">
        <v>146</v>
      </c>
      <c r="D75" s="297">
        <v>2.1218860337307599</v>
      </c>
      <c r="E75" s="299">
        <v>0.33</v>
      </c>
      <c r="F75" s="295">
        <v>0.2</v>
      </c>
      <c r="G75" s="294">
        <f ca="1">+IF(ISERROR(HLOOKUP($B75,INDIRECT("'Monthly Resource Report'!"&amp;'Coleman Validation'!G$665666&amp;":"&amp;'Coleman Validation'!G$665667),'Coleman Validation'!G$665668,FALSE)),0,HLOOKUP($B75,INDIRECT("'Monthly Resource Report'!"&amp;'Coleman Validation'!G$665666&amp;":"&amp;'Coleman Validation'!G$665667),'Coleman Validation'!G$665668,FALSE))</f>
        <v>0</v>
      </c>
      <c r="H75" s="297">
        <f ca="1">+IF(ISERROR(HLOOKUP($B75,INDIRECT("'Monthly Resource Report'!"&amp;'Coleman Validation'!H$665666&amp;":"&amp;'Coleman Validation'!H$665667),'Coleman Validation'!H$665668,FALSE)),0,HLOOKUP($B75,INDIRECT("'Monthly Resource Report'!"&amp;'Coleman Validation'!H$665666&amp;":"&amp;'Coleman Validation'!H$665667),'Coleman Validation'!H$665668,FALSE))</f>
        <v>0</v>
      </c>
      <c r="I75" s="317">
        <f ca="1">+IF(ISERROR(HLOOKUP($B75,INDIRECT("'Monthly Resource Report'!"&amp;'Coleman Validation'!I$665666&amp;":"&amp;'Coleman Validation'!I$665667),'Coleman Validation'!I$665668,FALSE)),0,HLOOKUP($B75,INDIRECT("'Monthly Resource Report'!"&amp;'Coleman Validation'!I$665666&amp;":"&amp;'Coleman Validation'!I$665667),'Coleman Validation'!I$665668,FALSE))</f>
        <v>0</v>
      </c>
      <c r="J75" s="318">
        <f ca="1">+IF(ISERROR(HLOOKUP($B75,INDIRECT("'Monthly Resource Report'!"&amp;'Coleman Validation'!J$665666&amp;":"&amp;'Coleman Validation'!J$665667),'Coleman Validation'!J$665668,FALSE)),0,HLOOKUP($B75,INDIRECT("'Monthly Resource Report'!"&amp;'Coleman Validation'!J$665666&amp;":"&amp;'Coleman Validation'!J$665667),'Coleman Validation'!J$665668,FALSE))</f>
        <v>0</v>
      </c>
      <c r="L75" s="301">
        <v>43466</v>
      </c>
      <c r="M75" s="294">
        <v>146</v>
      </c>
      <c r="N75" s="297">
        <v>2.1218860337307599</v>
      </c>
      <c r="O75" s="299">
        <v>0.33</v>
      </c>
      <c r="P75" s="295">
        <v>0.2</v>
      </c>
      <c r="Q75" s="294">
        <f ca="1">+IF(ISERROR(HLOOKUP($B75,INDIRECT("'Monthly Resource Report'!"&amp;'Coleman Validation'!Q$665666&amp;":"&amp;'Coleman Validation'!Q$665667),'Coleman Validation'!Q$665668,FALSE)),0,HLOOKUP($B75,INDIRECT("'Monthly Resource Report'!"&amp;'Coleman Validation'!Q$665666&amp;":"&amp;'Coleman Validation'!Q$665667),'Coleman Validation'!Q$665668,FALSE))</f>
        <v>0</v>
      </c>
      <c r="R75" s="297">
        <f ca="1">+IF(ISERROR(HLOOKUP($B75,INDIRECT("'Monthly Resource Report'!"&amp;'Coleman Validation'!R$665666&amp;":"&amp;'Coleman Validation'!R$665667),'Coleman Validation'!R$665668,FALSE)),0,HLOOKUP($B75,INDIRECT("'Monthly Resource Report'!"&amp;'Coleman Validation'!R$665666&amp;":"&amp;'Coleman Validation'!R$665667),'Coleman Validation'!R$665668,FALSE))</f>
        <v>0</v>
      </c>
      <c r="S75" s="317">
        <f ca="1">+IF(ISERROR(HLOOKUP($B75,INDIRECT("'Monthly Resource Report'!"&amp;'Coleman Validation'!S$665666&amp;":"&amp;'Coleman Validation'!S$665667),'Coleman Validation'!S$665668,FALSE)),0,HLOOKUP($B75,INDIRECT("'Monthly Resource Report'!"&amp;'Coleman Validation'!S$665666&amp;":"&amp;'Coleman Validation'!S$665667),'Coleman Validation'!S$665668,FALSE))</f>
        <v>0</v>
      </c>
      <c r="T75" s="318">
        <f ca="1">+IF(ISERROR(HLOOKUP($B75,INDIRECT("'Monthly Resource Report'!"&amp;'Coleman Validation'!T$665666&amp;":"&amp;'Coleman Validation'!T$665667),'Coleman Validation'!T$665668,FALSE)),0,HLOOKUP($B75,INDIRECT("'Monthly Resource Report'!"&amp;'Coleman Validation'!T$665666&amp;":"&amp;'Coleman Validation'!T$665667),'Coleman Validation'!T$665668,FALSE))</f>
        <v>0</v>
      </c>
      <c r="V75" s="301">
        <v>43466</v>
      </c>
      <c r="W75" s="294">
        <v>151</v>
      </c>
      <c r="X75" s="297">
        <v>2.1218860337307599</v>
      </c>
      <c r="Y75" s="299">
        <v>0.33</v>
      </c>
      <c r="Z75" s="295">
        <v>0.2</v>
      </c>
      <c r="AA75" s="294">
        <f ca="1">+IF(ISERROR(HLOOKUP($B75,INDIRECT("'Monthly Resource Report'!"&amp;'Coleman Validation'!AA$665666&amp;":"&amp;'Coleman Validation'!AA$665667),'Coleman Validation'!AA$665668,FALSE)),0,HLOOKUP($B75,INDIRECT("'Monthly Resource Report'!"&amp;'Coleman Validation'!AA$665666&amp;":"&amp;'Coleman Validation'!AA$665667),'Coleman Validation'!AA$665668,FALSE))</f>
        <v>0</v>
      </c>
      <c r="AB75" s="297">
        <f ca="1">+IF(ISERROR(HLOOKUP($B75,INDIRECT("'Monthly Resource Report'!"&amp;'Coleman Validation'!AB$665666&amp;":"&amp;'Coleman Validation'!AB$665667),'Coleman Validation'!AB$665668,FALSE)),0,HLOOKUP($B75,INDIRECT("'Monthly Resource Report'!"&amp;'Coleman Validation'!AB$665666&amp;":"&amp;'Coleman Validation'!AB$665667),'Coleman Validation'!AB$665668,FALSE))</f>
        <v>0</v>
      </c>
      <c r="AC75" s="317">
        <f ca="1">+IF(ISERROR(HLOOKUP($B75,INDIRECT("'Monthly Resource Report'!"&amp;'Coleman Validation'!AC$665666&amp;":"&amp;'Coleman Validation'!AC$665667),'Coleman Validation'!AC$665668,FALSE)),0,HLOOKUP($B75,INDIRECT("'Monthly Resource Report'!"&amp;'Coleman Validation'!AC$665666&amp;":"&amp;'Coleman Validation'!AC$665667),'Coleman Validation'!AC$665668,FALSE))</f>
        <v>0</v>
      </c>
      <c r="AD75" s="318">
        <f ca="1">+IF(ISERROR(HLOOKUP($B75,INDIRECT("'Monthly Resource Report'!"&amp;'Coleman Validation'!AD$665666&amp;":"&amp;'Coleman Validation'!AD$665667),'Coleman Validation'!AD$665668,FALSE)),0,HLOOKUP($B75,INDIRECT("'Monthly Resource Report'!"&amp;'Coleman Validation'!AD$665666&amp;":"&amp;'Coleman Validation'!AD$665667),'Coleman Validation'!AD$665668,FALSE))</f>
        <v>0</v>
      </c>
    </row>
    <row r="76" spans="2:30" s="29" customFormat="1">
      <c r="B76" s="301">
        <v>43497</v>
      </c>
      <c r="C76" s="294">
        <v>146</v>
      </c>
      <c r="D76" s="297">
        <v>2.1218860337307599</v>
      </c>
      <c r="E76" s="299">
        <v>0.33</v>
      </c>
      <c r="F76" s="295">
        <v>0.2</v>
      </c>
      <c r="G76" s="294">
        <f ca="1">+IF(ISERROR(HLOOKUP($B76,INDIRECT("'Monthly Resource Report'!"&amp;'Coleman Validation'!G$665666&amp;":"&amp;'Coleman Validation'!G$665667),'Coleman Validation'!G$665668,FALSE)),0,HLOOKUP($B76,INDIRECT("'Monthly Resource Report'!"&amp;'Coleman Validation'!G$665666&amp;":"&amp;'Coleman Validation'!G$665667),'Coleman Validation'!G$665668,FALSE))</f>
        <v>0</v>
      </c>
      <c r="H76" s="297">
        <f ca="1">+IF(ISERROR(HLOOKUP($B76,INDIRECT("'Monthly Resource Report'!"&amp;'Coleman Validation'!H$665666&amp;":"&amp;'Coleman Validation'!H$665667),'Coleman Validation'!H$665668,FALSE)),0,HLOOKUP($B76,INDIRECT("'Monthly Resource Report'!"&amp;'Coleman Validation'!H$665666&amp;":"&amp;'Coleman Validation'!H$665667),'Coleman Validation'!H$665668,FALSE))</f>
        <v>0</v>
      </c>
      <c r="I76" s="317">
        <f ca="1">+IF(ISERROR(HLOOKUP($B76,INDIRECT("'Monthly Resource Report'!"&amp;'Coleman Validation'!I$665666&amp;":"&amp;'Coleman Validation'!I$665667),'Coleman Validation'!I$665668,FALSE)),0,HLOOKUP($B76,INDIRECT("'Monthly Resource Report'!"&amp;'Coleman Validation'!I$665666&amp;":"&amp;'Coleman Validation'!I$665667),'Coleman Validation'!I$665668,FALSE))</f>
        <v>0</v>
      </c>
      <c r="J76" s="318">
        <f ca="1">+IF(ISERROR(HLOOKUP($B76,INDIRECT("'Monthly Resource Report'!"&amp;'Coleman Validation'!J$665666&amp;":"&amp;'Coleman Validation'!J$665667),'Coleman Validation'!J$665668,FALSE)),0,HLOOKUP($B76,INDIRECT("'Monthly Resource Report'!"&amp;'Coleman Validation'!J$665666&amp;":"&amp;'Coleman Validation'!J$665667),'Coleman Validation'!J$665668,FALSE))</f>
        <v>0</v>
      </c>
      <c r="L76" s="301">
        <v>43497</v>
      </c>
      <c r="M76" s="294">
        <v>146</v>
      </c>
      <c r="N76" s="297">
        <v>2.1218860337307599</v>
      </c>
      <c r="O76" s="299">
        <v>0.33</v>
      </c>
      <c r="P76" s="295">
        <v>0.2</v>
      </c>
      <c r="Q76" s="294">
        <f ca="1">+IF(ISERROR(HLOOKUP($B76,INDIRECT("'Monthly Resource Report'!"&amp;'Coleman Validation'!Q$665666&amp;":"&amp;'Coleman Validation'!Q$665667),'Coleman Validation'!Q$665668,FALSE)),0,HLOOKUP($B76,INDIRECT("'Monthly Resource Report'!"&amp;'Coleman Validation'!Q$665666&amp;":"&amp;'Coleman Validation'!Q$665667),'Coleman Validation'!Q$665668,FALSE))</f>
        <v>0</v>
      </c>
      <c r="R76" s="297">
        <f ca="1">+IF(ISERROR(HLOOKUP($B76,INDIRECT("'Monthly Resource Report'!"&amp;'Coleman Validation'!R$665666&amp;":"&amp;'Coleman Validation'!R$665667),'Coleman Validation'!R$665668,FALSE)),0,HLOOKUP($B76,INDIRECT("'Monthly Resource Report'!"&amp;'Coleman Validation'!R$665666&amp;":"&amp;'Coleman Validation'!R$665667),'Coleman Validation'!R$665668,FALSE))</f>
        <v>0</v>
      </c>
      <c r="S76" s="317">
        <f ca="1">+IF(ISERROR(HLOOKUP($B76,INDIRECT("'Monthly Resource Report'!"&amp;'Coleman Validation'!S$665666&amp;":"&amp;'Coleman Validation'!S$665667),'Coleman Validation'!S$665668,FALSE)),0,HLOOKUP($B76,INDIRECT("'Monthly Resource Report'!"&amp;'Coleman Validation'!S$665666&amp;":"&amp;'Coleman Validation'!S$665667),'Coleman Validation'!S$665668,FALSE))</f>
        <v>0</v>
      </c>
      <c r="T76" s="318">
        <f ca="1">+IF(ISERROR(HLOOKUP($B76,INDIRECT("'Monthly Resource Report'!"&amp;'Coleman Validation'!T$665666&amp;":"&amp;'Coleman Validation'!T$665667),'Coleman Validation'!T$665668,FALSE)),0,HLOOKUP($B76,INDIRECT("'Monthly Resource Report'!"&amp;'Coleman Validation'!T$665666&amp;":"&amp;'Coleman Validation'!T$665667),'Coleman Validation'!T$665668,FALSE))</f>
        <v>0</v>
      </c>
      <c r="V76" s="301">
        <v>43497</v>
      </c>
      <c r="W76" s="294">
        <v>151</v>
      </c>
      <c r="X76" s="297">
        <v>2.1218860337307599</v>
      </c>
      <c r="Y76" s="299">
        <v>0.33</v>
      </c>
      <c r="Z76" s="295">
        <v>0.2</v>
      </c>
      <c r="AA76" s="294">
        <f ca="1">+IF(ISERROR(HLOOKUP($B76,INDIRECT("'Monthly Resource Report'!"&amp;'Coleman Validation'!AA$665666&amp;":"&amp;'Coleman Validation'!AA$665667),'Coleman Validation'!AA$665668,FALSE)),0,HLOOKUP($B76,INDIRECT("'Monthly Resource Report'!"&amp;'Coleman Validation'!AA$665666&amp;":"&amp;'Coleman Validation'!AA$665667),'Coleman Validation'!AA$665668,FALSE))</f>
        <v>0</v>
      </c>
      <c r="AB76" s="297">
        <f ca="1">+IF(ISERROR(HLOOKUP($B76,INDIRECT("'Monthly Resource Report'!"&amp;'Coleman Validation'!AB$665666&amp;":"&amp;'Coleman Validation'!AB$665667),'Coleman Validation'!AB$665668,FALSE)),0,HLOOKUP($B76,INDIRECT("'Monthly Resource Report'!"&amp;'Coleman Validation'!AB$665666&amp;":"&amp;'Coleman Validation'!AB$665667),'Coleman Validation'!AB$665668,FALSE))</f>
        <v>0</v>
      </c>
      <c r="AC76" s="317">
        <f ca="1">+IF(ISERROR(HLOOKUP($B76,INDIRECT("'Monthly Resource Report'!"&amp;'Coleman Validation'!AC$665666&amp;":"&amp;'Coleman Validation'!AC$665667),'Coleman Validation'!AC$665668,FALSE)),0,HLOOKUP($B76,INDIRECT("'Monthly Resource Report'!"&amp;'Coleman Validation'!AC$665666&amp;":"&amp;'Coleman Validation'!AC$665667),'Coleman Validation'!AC$665668,FALSE))</f>
        <v>0</v>
      </c>
      <c r="AD76" s="318">
        <f ca="1">+IF(ISERROR(HLOOKUP($B76,INDIRECT("'Monthly Resource Report'!"&amp;'Coleman Validation'!AD$665666&amp;":"&amp;'Coleman Validation'!AD$665667),'Coleman Validation'!AD$665668,FALSE)),0,HLOOKUP($B76,INDIRECT("'Monthly Resource Report'!"&amp;'Coleman Validation'!AD$665666&amp;":"&amp;'Coleman Validation'!AD$665667),'Coleman Validation'!AD$665668,FALSE))</f>
        <v>0</v>
      </c>
    </row>
    <row r="77" spans="2:30" s="29" customFormat="1">
      <c r="B77" s="301">
        <v>43525</v>
      </c>
      <c r="C77" s="294">
        <v>146</v>
      </c>
      <c r="D77" s="297">
        <v>2.1218860337307599</v>
      </c>
      <c r="E77" s="299">
        <v>0.33</v>
      </c>
      <c r="F77" s="295">
        <v>0.2</v>
      </c>
      <c r="G77" s="294">
        <f ca="1">+IF(ISERROR(HLOOKUP($B77,INDIRECT("'Monthly Resource Report'!"&amp;'Coleman Validation'!G$665666&amp;":"&amp;'Coleman Validation'!G$665667),'Coleman Validation'!G$665668,FALSE)),0,HLOOKUP($B77,INDIRECT("'Monthly Resource Report'!"&amp;'Coleman Validation'!G$665666&amp;":"&amp;'Coleman Validation'!G$665667),'Coleman Validation'!G$665668,FALSE))</f>
        <v>0</v>
      </c>
      <c r="H77" s="297">
        <f ca="1">+IF(ISERROR(HLOOKUP($B77,INDIRECT("'Monthly Resource Report'!"&amp;'Coleman Validation'!H$665666&amp;":"&amp;'Coleman Validation'!H$665667),'Coleman Validation'!H$665668,FALSE)),0,HLOOKUP($B77,INDIRECT("'Monthly Resource Report'!"&amp;'Coleman Validation'!H$665666&amp;":"&amp;'Coleman Validation'!H$665667),'Coleman Validation'!H$665668,FALSE))</f>
        <v>0</v>
      </c>
      <c r="I77" s="317">
        <f ca="1">+IF(ISERROR(HLOOKUP($B77,INDIRECT("'Monthly Resource Report'!"&amp;'Coleman Validation'!I$665666&amp;":"&amp;'Coleman Validation'!I$665667),'Coleman Validation'!I$665668,FALSE)),0,HLOOKUP($B77,INDIRECT("'Monthly Resource Report'!"&amp;'Coleman Validation'!I$665666&amp;":"&amp;'Coleman Validation'!I$665667),'Coleman Validation'!I$665668,FALSE))</f>
        <v>0</v>
      </c>
      <c r="J77" s="318">
        <f ca="1">+IF(ISERROR(HLOOKUP($B77,INDIRECT("'Monthly Resource Report'!"&amp;'Coleman Validation'!J$665666&amp;":"&amp;'Coleman Validation'!J$665667),'Coleman Validation'!J$665668,FALSE)),0,HLOOKUP($B77,INDIRECT("'Monthly Resource Report'!"&amp;'Coleman Validation'!J$665666&amp;":"&amp;'Coleman Validation'!J$665667),'Coleman Validation'!J$665668,FALSE))</f>
        <v>0</v>
      </c>
      <c r="L77" s="301">
        <v>43525</v>
      </c>
      <c r="M77" s="294">
        <v>146</v>
      </c>
      <c r="N77" s="297">
        <v>2.1218860337307599</v>
      </c>
      <c r="O77" s="299">
        <v>0.33</v>
      </c>
      <c r="P77" s="295">
        <v>0.2</v>
      </c>
      <c r="Q77" s="294">
        <f ca="1">+IF(ISERROR(HLOOKUP($B77,INDIRECT("'Monthly Resource Report'!"&amp;'Coleman Validation'!Q$665666&amp;":"&amp;'Coleman Validation'!Q$665667),'Coleman Validation'!Q$665668,FALSE)),0,HLOOKUP($B77,INDIRECT("'Monthly Resource Report'!"&amp;'Coleman Validation'!Q$665666&amp;":"&amp;'Coleman Validation'!Q$665667),'Coleman Validation'!Q$665668,FALSE))</f>
        <v>0</v>
      </c>
      <c r="R77" s="297">
        <f ca="1">+IF(ISERROR(HLOOKUP($B77,INDIRECT("'Monthly Resource Report'!"&amp;'Coleman Validation'!R$665666&amp;":"&amp;'Coleman Validation'!R$665667),'Coleman Validation'!R$665668,FALSE)),0,HLOOKUP($B77,INDIRECT("'Monthly Resource Report'!"&amp;'Coleman Validation'!R$665666&amp;":"&amp;'Coleman Validation'!R$665667),'Coleman Validation'!R$665668,FALSE))</f>
        <v>0</v>
      </c>
      <c r="S77" s="317">
        <f ca="1">+IF(ISERROR(HLOOKUP($B77,INDIRECT("'Monthly Resource Report'!"&amp;'Coleman Validation'!S$665666&amp;":"&amp;'Coleman Validation'!S$665667),'Coleman Validation'!S$665668,FALSE)),0,HLOOKUP($B77,INDIRECT("'Monthly Resource Report'!"&amp;'Coleman Validation'!S$665666&amp;":"&amp;'Coleman Validation'!S$665667),'Coleman Validation'!S$665668,FALSE))</f>
        <v>0</v>
      </c>
      <c r="T77" s="318">
        <f ca="1">+IF(ISERROR(HLOOKUP($B77,INDIRECT("'Monthly Resource Report'!"&amp;'Coleman Validation'!T$665666&amp;":"&amp;'Coleman Validation'!T$665667),'Coleman Validation'!T$665668,FALSE)),0,HLOOKUP($B77,INDIRECT("'Monthly Resource Report'!"&amp;'Coleman Validation'!T$665666&amp;":"&amp;'Coleman Validation'!T$665667),'Coleman Validation'!T$665668,FALSE))</f>
        <v>0</v>
      </c>
      <c r="V77" s="301">
        <v>43525</v>
      </c>
      <c r="W77" s="294">
        <v>151</v>
      </c>
      <c r="X77" s="297">
        <v>2.1218860337307599</v>
      </c>
      <c r="Y77" s="299">
        <v>0.33</v>
      </c>
      <c r="Z77" s="295">
        <v>0.2</v>
      </c>
      <c r="AA77" s="294">
        <f ca="1">+IF(ISERROR(HLOOKUP($B77,INDIRECT("'Monthly Resource Report'!"&amp;'Coleman Validation'!AA$665666&amp;":"&amp;'Coleman Validation'!AA$665667),'Coleman Validation'!AA$665668,FALSE)),0,HLOOKUP($B77,INDIRECT("'Monthly Resource Report'!"&amp;'Coleman Validation'!AA$665666&amp;":"&amp;'Coleman Validation'!AA$665667),'Coleman Validation'!AA$665668,FALSE))</f>
        <v>0</v>
      </c>
      <c r="AB77" s="297">
        <f ca="1">+IF(ISERROR(HLOOKUP($B77,INDIRECT("'Monthly Resource Report'!"&amp;'Coleman Validation'!AB$665666&amp;":"&amp;'Coleman Validation'!AB$665667),'Coleman Validation'!AB$665668,FALSE)),0,HLOOKUP($B77,INDIRECT("'Monthly Resource Report'!"&amp;'Coleman Validation'!AB$665666&amp;":"&amp;'Coleman Validation'!AB$665667),'Coleman Validation'!AB$665668,FALSE))</f>
        <v>0</v>
      </c>
      <c r="AC77" s="317">
        <f ca="1">+IF(ISERROR(HLOOKUP($B77,INDIRECT("'Monthly Resource Report'!"&amp;'Coleman Validation'!AC$665666&amp;":"&amp;'Coleman Validation'!AC$665667),'Coleman Validation'!AC$665668,FALSE)),0,HLOOKUP($B77,INDIRECT("'Monthly Resource Report'!"&amp;'Coleman Validation'!AC$665666&amp;":"&amp;'Coleman Validation'!AC$665667),'Coleman Validation'!AC$665668,FALSE))</f>
        <v>0</v>
      </c>
      <c r="AD77" s="318">
        <f ca="1">+IF(ISERROR(HLOOKUP($B77,INDIRECT("'Monthly Resource Report'!"&amp;'Coleman Validation'!AD$665666&amp;":"&amp;'Coleman Validation'!AD$665667),'Coleman Validation'!AD$665668,FALSE)),0,HLOOKUP($B77,INDIRECT("'Monthly Resource Report'!"&amp;'Coleman Validation'!AD$665666&amp;":"&amp;'Coleman Validation'!AD$665667),'Coleman Validation'!AD$665668,FALSE))</f>
        <v>0</v>
      </c>
    </row>
    <row r="78" spans="2:30" s="29" customFormat="1">
      <c r="B78" s="301">
        <v>43556</v>
      </c>
      <c r="C78" s="294">
        <v>146</v>
      </c>
      <c r="D78" s="297">
        <v>2.1218860337307599</v>
      </c>
      <c r="E78" s="299">
        <v>0.33</v>
      </c>
      <c r="F78" s="295">
        <v>0.2</v>
      </c>
      <c r="G78" s="294">
        <f ca="1">+IF(ISERROR(HLOOKUP($B78,INDIRECT("'Monthly Resource Report'!"&amp;'Coleman Validation'!G$665666&amp;":"&amp;'Coleman Validation'!G$665667),'Coleman Validation'!G$665668,FALSE)),0,HLOOKUP($B78,INDIRECT("'Monthly Resource Report'!"&amp;'Coleman Validation'!G$665666&amp;":"&amp;'Coleman Validation'!G$665667),'Coleman Validation'!G$665668,FALSE))</f>
        <v>0</v>
      </c>
      <c r="H78" s="297">
        <f ca="1">+IF(ISERROR(HLOOKUP($B78,INDIRECT("'Monthly Resource Report'!"&amp;'Coleman Validation'!H$665666&amp;":"&amp;'Coleman Validation'!H$665667),'Coleman Validation'!H$665668,FALSE)),0,HLOOKUP($B78,INDIRECT("'Monthly Resource Report'!"&amp;'Coleman Validation'!H$665666&amp;":"&amp;'Coleman Validation'!H$665667),'Coleman Validation'!H$665668,FALSE))</f>
        <v>0</v>
      </c>
      <c r="I78" s="317">
        <f ca="1">+IF(ISERROR(HLOOKUP($B78,INDIRECT("'Monthly Resource Report'!"&amp;'Coleman Validation'!I$665666&amp;":"&amp;'Coleman Validation'!I$665667),'Coleman Validation'!I$665668,FALSE)),0,HLOOKUP($B78,INDIRECT("'Monthly Resource Report'!"&amp;'Coleman Validation'!I$665666&amp;":"&amp;'Coleman Validation'!I$665667),'Coleman Validation'!I$665668,FALSE))</f>
        <v>0</v>
      </c>
      <c r="J78" s="318">
        <f ca="1">+IF(ISERROR(HLOOKUP($B78,INDIRECT("'Monthly Resource Report'!"&amp;'Coleman Validation'!J$665666&amp;":"&amp;'Coleman Validation'!J$665667),'Coleman Validation'!J$665668,FALSE)),0,HLOOKUP($B78,INDIRECT("'Monthly Resource Report'!"&amp;'Coleman Validation'!J$665666&amp;":"&amp;'Coleman Validation'!J$665667),'Coleman Validation'!J$665668,FALSE))</f>
        <v>0</v>
      </c>
      <c r="L78" s="301">
        <v>43556</v>
      </c>
      <c r="M78" s="294">
        <v>146</v>
      </c>
      <c r="N78" s="297">
        <v>2.1218860337307599</v>
      </c>
      <c r="O78" s="299">
        <v>0.33</v>
      </c>
      <c r="P78" s="295">
        <v>2.6</v>
      </c>
      <c r="Q78" s="294">
        <f ca="1">+IF(ISERROR(HLOOKUP($B78,INDIRECT("'Monthly Resource Report'!"&amp;'Coleman Validation'!Q$665666&amp;":"&amp;'Coleman Validation'!Q$665667),'Coleman Validation'!Q$665668,FALSE)),0,HLOOKUP($B78,INDIRECT("'Monthly Resource Report'!"&amp;'Coleman Validation'!Q$665666&amp;":"&amp;'Coleman Validation'!Q$665667),'Coleman Validation'!Q$665668,FALSE))</f>
        <v>0</v>
      </c>
      <c r="R78" s="297">
        <f ca="1">+IF(ISERROR(HLOOKUP($B78,INDIRECT("'Monthly Resource Report'!"&amp;'Coleman Validation'!R$665666&amp;":"&amp;'Coleman Validation'!R$665667),'Coleman Validation'!R$665668,FALSE)),0,HLOOKUP($B78,INDIRECT("'Monthly Resource Report'!"&amp;'Coleman Validation'!R$665666&amp;":"&amp;'Coleman Validation'!R$665667),'Coleman Validation'!R$665668,FALSE))</f>
        <v>0</v>
      </c>
      <c r="S78" s="317">
        <f ca="1">+IF(ISERROR(HLOOKUP($B78,INDIRECT("'Monthly Resource Report'!"&amp;'Coleman Validation'!S$665666&amp;":"&amp;'Coleman Validation'!S$665667),'Coleman Validation'!S$665668,FALSE)),0,HLOOKUP($B78,INDIRECT("'Monthly Resource Report'!"&amp;'Coleman Validation'!S$665666&amp;":"&amp;'Coleman Validation'!S$665667),'Coleman Validation'!S$665668,FALSE))</f>
        <v>0</v>
      </c>
      <c r="T78" s="318">
        <f ca="1">+IF(ISERROR(HLOOKUP($B78,INDIRECT("'Monthly Resource Report'!"&amp;'Coleman Validation'!T$665666&amp;":"&amp;'Coleman Validation'!T$665667),'Coleman Validation'!T$665668,FALSE)),0,HLOOKUP($B78,INDIRECT("'Monthly Resource Report'!"&amp;'Coleman Validation'!T$665666&amp;":"&amp;'Coleman Validation'!T$665667),'Coleman Validation'!T$665668,FALSE))</f>
        <v>0</v>
      </c>
      <c r="V78" s="301">
        <v>43556</v>
      </c>
      <c r="W78" s="294">
        <v>151</v>
      </c>
      <c r="X78" s="297">
        <v>2.1218860337307599</v>
      </c>
      <c r="Y78" s="299">
        <v>0.33</v>
      </c>
      <c r="Z78" s="295">
        <v>2.6</v>
      </c>
      <c r="AA78" s="294">
        <f ca="1">+IF(ISERROR(HLOOKUP($B78,INDIRECT("'Monthly Resource Report'!"&amp;'Coleman Validation'!AA$665666&amp;":"&amp;'Coleman Validation'!AA$665667),'Coleman Validation'!AA$665668,FALSE)),0,HLOOKUP($B78,INDIRECT("'Monthly Resource Report'!"&amp;'Coleman Validation'!AA$665666&amp;":"&amp;'Coleman Validation'!AA$665667),'Coleman Validation'!AA$665668,FALSE))</f>
        <v>0</v>
      </c>
      <c r="AB78" s="297">
        <f ca="1">+IF(ISERROR(HLOOKUP($B78,INDIRECT("'Monthly Resource Report'!"&amp;'Coleman Validation'!AB$665666&amp;":"&amp;'Coleman Validation'!AB$665667),'Coleman Validation'!AB$665668,FALSE)),0,HLOOKUP($B78,INDIRECT("'Monthly Resource Report'!"&amp;'Coleman Validation'!AB$665666&amp;":"&amp;'Coleman Validation'!AB$665667),'Coleman Validation'!AB$665668,FALSE))</f>
        <v>0</v>
      </c>
      <c r="AC78" s="317">
        <f ca="1">+IF(ISERROR(HLOOKUP($B78,INDIRECT("'Monthly Resource Report'!"&amp;'Coleman Validation'!AC$665666&amp;":"&amp;'Coleman Validation'!AC$665667),'Coleman Validation'!AC$665668,FALSE)),0,HLOOKUP($B78,INDIRECT("'Monthly Resource Report'!"&amp;'Coleman Validation'!AC$665666&amp;":"&amp;'Coleman Validation'!AC$665667),'Coleman Validation'!AC$665668,FALSE))</f>
        <v>0</v>
      </c>
      <c r="AD78" s="318">
        <f ca="1">+IF(ISERROR(HLOOKUP($B78,INDIRECT("'Monthly Resource Report'!"&amp;'Coleman Validation'!AD$665666&amp;":"&amp;'Coleman Validation'!AD$665667),'Coleman Validation'!AD$665668,FALSE)),0,HLOOKUP($B78,INDIRECT("'Monthly Resource Report'!"&amp;'Coleman Validation'!AD$665666&amp;":"&amp;'Coleman Validation'!AD$665667),'Coleman Validation'!AD$665668,FALSE))</f>
        <v>0</v>
      </c>
    </row>
    <row r="79" spans="2:30" s="29" customFormat="1">
      <c r="B79" s="301">
        <v>43586</v>
      </c>
      <c r="C79" s="294">
        <v>146</v>
      </c>
      <c r="D79" s="297">
        <v>2.1218860337307599</v>
      </c>
      <c r="E79" s="299">
        <v>0.33</v>
      </c>
      <c r="F79" s="295">
        <v>0.2</v>
      </c>
      <c r="G79" s="294">
        <f ca="1">+IF(ISERROR(HLOOKUP($B79,INDIRECT("'Monthly Resource Report'!"&amp;'Coleman Validation'!G$665666&amp;":"&amp;'Coleman Validation'!G$665667),'Coleman Validation'!G$665668,FALSE)),0,HLOOKUP($B79,INDIRECT("'Monthly Resource Report'!"&amp;'Coleman Validation'!G$665666&amp;":"&amp;'Coleman Validation'!G$665667),'Coleman Validation'!G$665668,FALSE))</f>
        <v>0</v>
      </c>
      <c r="H79" s="297">
        <f ca="1">+IF(ISERROR(HLOOKUP($B79,INDIRECT("'Monthly Resource Report'!"&amp;'Coleman Validation'!H$665666&amp;":"&amp;'Coleman Validation'!H$665667),'Coleman Validation'!H$665668,FALSE)),0,HLOOKUP($B79,INDIRECT("'Monthly Resource Report'!"&amp;'Coleman Validation'!H$665666&amp;":"&amp;'Coleman Validation'!H$665667),'Coleman Validation'!H$665668,FALSE))</f>
        <v>0</v>
      </c>
      <c r="I79" s="317">
        <f ca="1">+IF(ISERROR(HLOOKUP($B79,INDIRECT("'Monthly Resource Report'!"&amp;'Coleman Validation'!I$665666&amp;":"&amp;'Coleman Validation'!I$665667),'Coleman Validation'!I$665668,FALSE)),0,HLOOKUP($B79,INDIRECT("'Monthly Resource Report'!"&amp;'Coleman Validation'!I$665666&amp;":"&amp;'Coleman Validation'!I$665667),'Coleman Validation'!I$665668,FALSE))</f>
        <v>0</v>
      </c>
      <c r="J79" s="318">
        <f ca="1">+IF(ISERROR(HLOOKUP($B79,INDIRECT("'Monthly Resource Report'!"&amp;'Coleman Validation'!J$665666&amp;":"&amp;'Coleman Validation'!J$665667),'Coleman Validation'!J$665668,FALSE)),0,HLOOKUP($B79,INDIRECT("'Monthly Resource Report'!"&amp;'Coleman Validation'!J$665666&amp;":"&amp;'Coleman Validation'!J$665667),'Coleman Validation'!J$665668,FALSE))</f>
        <v>0</v>
      </c>
      <c r="L79" s="301">
        <v>43586</v>
      </c>
      <c r="M79" s="294">
        <v>146</v>
      </c>
      <c r="N79" s="297">
        <v>2.1218860337307599</v>
      </c>
      <c r="O79" s="299">
        <v>0.33</v>
      </c>
      <c r="P79" s="295">
        <v>0.2</v>
      </c>
      <c r="Q79" s="294">
        <f ca="1">+IF(ISERROR(HLOOKUP($B79,INDIRECT("'Monthly Resource Report'!"&amp;'Coleman Validation'!Q$665666&amp;":"&amp;'Coleman Validation'!Q$665667),'Coleman Validation'!Q$665668,FALSE)),0,HLOOKUP($B79,INDIRECT("'Monthly Resource Report'!"&amp;'Coleman Validation'!Q$665666&amp;":"&amp;'Coleman Validation'!Q$665667),'Coleman Validation'!Q$665668,FALSE))</f>
        <v>0</v>
      </c>
      <c r="R79" s="297">
        <f ca="1">+IF(ISERROR(HLOOKUP($B79,INDIRECT("'Monthly Resource Report'!"&amp;'Coleman Validation'!R$665666&amp;":"&amp;'Coleman Validation'!R$665667),'Coleman Validation'!R$665668,FALSE)),0,HLOOKUP($B79,INDIRECT("'Monthly Resource Report'!"&amp;'Coleman Validation'!R$665666&amp;":"&amp;'Coleman Validation'!R$665667),'Coleman Validation'!R$665668,FALSE))</f>
        <v>0</v>
      </c>
      <c r="S79" s="317">
        <f ca="1">+IF(ISERROR(HLOOKUP($B79,INDIRECT("'Monthly Resource Report'!"&amp;'Coleman Validation'!S$665666&amp;":"&amp;'Coleman Validation'!S$665667),'Coleman Validation'!S$665668,FALSE)),0,HLOOKUP($B79,INDIRECT("'Monthly Resource Report'!"&amp;'Coleman Validation'!S$665666&amp;":"&amp;'Coleman Validation'!S$665667),'Coleman Validation'!S$665668,FALSE))</f>
        <v>0</v>
      </c>
      <c r="T79" s="318">
        <f ca="1">+IF(ISERROR(HLOOKUP($B79,INDIRECT("'Monthly Resource Report'!"&amp;'Coleman Validation'!T$665666&amp;":"&amp;'Coleman Validation'!T$665667),'Coleman Validation'!T$665668,FALSE)),0,HLOOKUP($B79,INDIRECT("'Monthly Resource Report'!"&amp;'Coleman Validation'!T$665666&amp;":"&amp;'Coleman Validation'!T$665667),'Coleman Validation'!T$665668,FALSE))</f>
        <v>0</v>
      </c>
      <c r="V79" s="301">
        <v>43586</v>
      </c>
      <c r="W79" s="294">
        <v>151</v>
      </c>
      <c r="X79" s="297">
        <v>2.1218860337307599</v>
      </c>
      <c r="Y79" s="299">
        <v>0.33</v>
      </c>
      <c r="Z79" s="295">
        <v>0.2</v>
      </c>
      <c r="AA79" s="294">
        <f ca="1">+IF(ISERROR(HLOOKUP($B79,INDIRECT("'Monthly Resource Report'!"&amp;'Coleman Validation'!AA$665666&amp;":"&amp;'Coleman Validation'!AA$665667),'Coleman Validation'!AA$665668,FALSE)),0,HLOOKUP($B79,INDIRECT("'Monthly Resource Report'!"&amp;'Coleman Validation'!AA$665666&amp;":"&amp;'Coleman Validation'!AA$665667),'Coleman Validation'!AA$665668,FALSE))</f>
        <v>0</v>
      </c>
      <c r="AB79" s="297">
        <f ca="1">+IF(ISERROR(HLOOKUP($B79,INDIRECT("'Monthly Resource Report'!"&amp;'Coleman Validation'!AB$665666&amp;":"&amp;'Coleman Validation'!AB$665667),'Coleman Validation'!AB$665668,FALSE)),0,HLOOKUP($B79,INDIRECT("'Monthly Resource Report'!"&amp;'Coleman Validation'!AB$665666&amp;":"&amp;'Coleman Validation'!AB$665667),'Coleman Validation'!AB$665668,FALSE))</f>
        <v>0</v>
      </c>
      <c r="AC79" s="317">
        <f ca="1">+IF(ISERROR(HLOOKUP($B79,INDIRECT("'Monthly Resource Report'!"&amp;'Coleman Validation'!AC$665666&amp;":"&amp;'Coleman Validation'!AC$665667),'Coleman Validation'!AC$665668,FALSE)),0,HLOOKUP($B79,INDIRECT("'Monthly Resource Report'!"&amp;'Coleman Validation'!AC$665666&amp;":"&amp;'Coleman Validation'!AC$665667),'Coleman Validation'!AC$665668,FALSE))</f>
        <v>0</v>
      </c>
      <c r="AD79" s="318">
        <f ca="1">+IF(ISERROR(HLOOKUP($B79,INDIRECT("'Monthly Resource Report'!"&amp;'Coleman Validation'!AD$665666&amp;":"&amp;'Coleman Validation'!AD$665667),'Coleman Validation'!AD$665668,FALSE)),0,HLOOKUP($B79,INDIRECT("'Monthly Resource Report'!"&amp;'Coleman Validation'!AD$665666&amp;":"&amp;'Coleman Validation'!AD$665667),'Coleman Validation'!AD$665668,FALSE))</f>
        <v>0</v>
      </c>
    </row>
    <row r="80" spans="2:30" s="29" customFormat="1">
      <c r="B80" s="301">
        <v>43617</v>
      </c>
      <c r="C80" s="294">
        <v>146</v>
      </c>
      <c r="D80" s="297">
        <v>2.1218860337307599</v>
      </c>
      <c r="E80" s="299">
        <v>0.33</v>
      </c>
      <c r="F80" s="295">
        <v>0.2</v>
      </c>
      <c r="G80" s="294">
        <f ca="1">+IF(ISERROR(HLOOKUP($B80,INDIRECT("'Monthly Resource Report'!"&amp;'Coleman Validation'!G$665666&amp;":"&amp;'Coleman Validation'!G$665667),'Coleman Validation'!G$665668,FALSE)),0,HLOOKUP($B80,INDIRECT("'Monthly Resource Report'!"&amp;'Coleman Validation'!G$665666&amp;":"&amp;'Coleman Validation'!G$665667),'Coleman Validation'!G$665668,FALSE))</f>
        <v>0</v>
      </c>
      <c r="H80" s="297">
        <f ca="1">+IF(ISERROR(HLOOKUP($B80,INDIRECT("'Monthly Resource Report'!"&amp;'Coleman Validation'!H$665666&amp;":"&amp;'Coleman Validation'!H$665667),'Coleman Validation'!H$665668,FALSE)),0,HLOOKUP($B80,INDIRECT("'Monthly Resource Report'!"&amp;'Coleman Validation'!H$665666&amp;":"&amp;'Coleman Validation'!H$665667),'Coleman Validation'!H$665668,FALSE))</f>
        <v>0</v>
      </c>
      <c r="I80" s="317">
        <f ca="1">+IF(ISERROR(HLOOKUP($B80,INDIRECT("'Monthly Resource Report'!"&amp;'Coleman Validation'!I$665666&amp;":"&amp;'Coleman Validation'!I$665667),'Coleman Validation'!I$665668,FALSE)),0,HLOOKUP($B80,INDIRECT("'Monthly Resource Report'!"&amp;'Coleman Validation'!I$665666&amp;":"&amp;'Coleman Validation'!I$665667),'Coleman Validation'!I$665668,FALSE))</f>
        <v>0</v>
      </c>
      <c r="J80" s="318">
        <f ca="1">+IF(ISERROR(HLOOKUP($B80,INDIRECT("'Monthly Resource Report'!"&amp;'Coleman Validation'!J$665666&amp;":"&amp;'Coleman Validation'!J$665667),'Coleman Validation'!J$665668,FALSE)),0,HLOOKUP($B80,INDIRECT("'Monthly Resource Report'!"&amp;'Coleman Validation'!J$665666&amp;":"&amp;'Coleman Validation'!J$665667),'Coleman Validation'!J$665668,FALSE))</f>
        <v>0</v>
      </c>
      <c r="L80" s="301">
        <v>43617</v>
      </c>
      <c r="M80" s="294">
        <v>146</v>
      </c>
      <c r="N80" s="297">
        <v>2.1218860337307599</v>
      </c>
      <c r="O80" s="299">
        <v>0.33</v>
      </c>
      <c r="P80" s="295">
        <v>0.2</v>
      </c>
      <c r="Q80" s="294">
        <f ca="1">+IF(ISERROR(HLOOKUP($B80,INDIRECT("'Monthly Resource Report'!"&amp;'Coleman Validation'!Q$665666&amp;":"&amp;'Coleman Validation'!Q$665667),'Coleman Validation'!Q$665668,FALSE)),0,HLOOKUP($B80,INDIRECT("'Monthly Resource Report'!"&amp;'Coleman Validation'!Q$665666&amp;":"&amp;'Coleman Validation'!Q$665667),'Coleman Validation'!Q$665668,FALSE))</f>
        <v>0</v>
      </c>
      <c r="R80" s="297">
        <f ca="1">+IF(ISERROR(HLOOKUP($B80,INDIRECT("'Monthly Resource Report'!"&amp;'Coleman Validation'!R$665666&amp;":"&amp;'Coleman Validation'!R$665667),'Coleman Validation'!R$665668,FALSE)),0,HLOOKUP($B80,INDIRECT("'Monthly Resource Report'!"&amp;'Coleman Validation'!R$665666&amp;":"&amp;'Coleman Validation'!R$665667),'Coleman Validation'!R$665668,FALSE))</f>
        <v>0</v>
      </c>
      <c r="S80" s="317">
        <f ca="1">+IF(ISERROR(HLOOKUP($B80,INDIRECT("'Monthly Resource Report'!"&amp;'Coleman Validation'!S$665666&amp;":"&amp;'Coleman Validation'!S$665667),'Coleman Validation'!S$665668,FALSE)),0,HLOOKUP($B80,INDIRECT("'Monthly Resource Report'!"&amp;'Coleman Validation'!S$665666&amp;":"&amp;'Coleman Validation'!S$665667),'Coleman Validation'!S$665668,FALSE))</f>
        <v>0</v>
      </c>
      <c r="T80" s="318">
        <f ca="1">+IF(ISERROR(HLOOKUP($B80,INDIRECT("'Monthly Resource Report'!"&amp;'Coleman Validation'!T$665666&amp;":"&amp;'Coleman Validation'!T$665667),'Coleman Validation'!T$665668,FALSE)),0,HLOOKUP($B80,INDIRECT("'Monthly Resource Report'!"&amp;'Coleman Validation'!T$665666&amp;":"&amp;'Coleman Validation'!T$665667),'Coleman Validation'!T$665668,FALSE))</f>
        <v>0</v>
      </c>
      <c r="V80" s="301">
        <v>43617</v>
      </c>
      <c r="W80" s="294">
        <v>151</v>
      </c>
      <c r="X80" s="297">
        <v>2.1218860337307599</v>
      </c>
      <c r="Y80" s="299">
        <v>0.33</v>
      </c>
      <c r="Z80" s="295">
        <v>0.2</v>
      </c>
      <c r="AA80" s="294">
        <f ca="1">+IF(ISERROR(HLOOKUP($B80,INDIRECT("'Monthly Resource Report'!"&amp;'Coleman Validation'!AA$665666&amp;":"&amp;'Coleman Validation'!AA$665667),'Coleman Validation'!AA$665668,FALSE)),0,HLOOKUP($B80,INDIRECT("'Monthly Resource Report'!"&amp;'Coleman Validation'!AA$665666&amp;":"&amp;'Coleman Validation'!AA$665667),'Coleman Validation'!AA$665668,FALSE))</f>
        <v>0</v>
      </c>
      <c r="AB80" s="297">
        <f ca="1">+IF(ISERROR(HLOOKUP($B80,INDIRECT("'Monthly Resource Report'!"&amp;'Coleman Validation'!AB$665666&amp;":"&amp;'Coleman Validation'!AB$665667),'Coleman Validation'!AB$665668,FALSE)),0,HLOOKUP($B80,INDIRECT("'Monthly Resource Report'!"&amp;'Coleman Validation'!AB$665666&amp;":"&amp;'Coleman Validation'!AB$665667),'Coleman Validation'!AB$665668,FALSE))</f>
        <v>0</v>
      </c>
      <c r="AC80" s="317">
        <f ca="1">+IF(ISERROR(HLOOKUP($B80,INDIRECT("'Monthly Resource Report'!"&amp;'Coleman Validation'!AC$665666&amp;":"&amp;'Coleman Validation'!AC$665667),'Coleman Validation'!AC$665668,FALSE)),0,HLOOKUP($B80,INDIRECT("'Monthly Resource Report'!"&amp;'Coleman Validation'!AC$665666&amp;":"&amp;'Coleman Validation'!AC$665667),'Coleman Validation'!AC$665668,FALSE))</f>
        <v>0</v>
      </c>
      <c r="AD80" s="318">
        <f ca="1">+IF(ISERROR(HLOOKUP($B80,INDIRECT("'Monthly Resource Report'!"&amp;'Coleman Validation'!AD$665666&amp;":"&amp;'Coleman Validation'!AD$665667),'Coleman Validation'!AD$665668,FALSE)),0,HLOOKUP($B80,INDIRECT("'Monthly Resource Report'!"&amp;'Coleman Validation'!AD$665666&amp;":"&amp;'Coleman Validation'!AD$665667),'Coleman Validation'!AD$665668,FALSE))</f>
        <v>0</v>
      </c>
    </row>
    <row r="81" spans="2:30" s="29" customFormat="1">
      <c r="B81" s="301">
        <v>43647</v>
      </c>
      <c r="C81" s="294">
        <v>146</v>
      </c>
      <c r="D81" s="297">
        <v>2.1218860337307599</v>
      </c>
      <c r="E81" s="299">
        <v>0.33</v>
      </c>
      <c r="F81" s="295">
        <v>0.2</v>
      </c>
      <c r="G81" s="294">
        <f ca="1">+IF(ISERROR(HLOOKUP($B81,INDIRECT("'Monthly Resource Report'!"&amp;'Coleman Validation'!G$665666&amp;":"&amp;'Coleman Validation'!G$665667),'Coleman Validation'!G$665668,FALSE)),0,HLOOKUP($B81,INDIRECT("'Monthly Resource Report'!"&amp;'Coleman Validation'!G$665666&amp;":"&amp;'Coleman Validation'!G$665667),'Coleman Validation'!G$665668,FALSE))</f>
        <v>0</v>
      </c>
      <c r="H81" s="297">
        <f ca="1">+IF(ISERROR(HLOOKUP($B81,INDIRECT("'Monthly Resource Report'!"&amp;'Coleman Validation'!H$665666&amp;":"&amp;'Coleman Validation'!H$665667),'Coleman Validation'!H$665668,FALSE)),0,HLOOKUP($B81,INDIRECT("'Monthly Resource Report'!"&amp;'Coleman Validation'!H$665666&amp;":"&amp;'Coleman Validation'!H$665667),'Coleman Validation'!H$665668,FALSE))</f>
        <v>0</v>
      </c>
      <c r="I81" s="317">
        <f ca="1">+IF(ISERROR(HLOOKUP($B81,INDIRECT("'Monthly Resource Report'!"&amp;'Coleman Validation'!I$665666&amp;":"&amp;'Coleman Validation'!I$665667),'Coleman Validation'!I$665668,FALSE)),0,HLOOKUP($B81,INDIRECT("'Monthly Resource Report'!"&amp;'Coleman Validation'!I$665666&amp;":"&amp;'Coleman Validation'!I$665667),'Coleman Validation'!I$665668,FALSE))</f>
        <v>0</v>
      </c>
      <c r="J81" s="318">
        <f ca="1">+IF(ISERROR(HLOOKUP($B81,INDIRECT("'Monthly Resource Report'!"&amp;'Coleman Validation'!J$665666&amp;":"&amp;'Coleman Validation'!J$665667),'Coleman Validation'!J$665668,FALSE)),0,HLOOKUP($B81,INDIRECT("'Monthly Resource Report'!"&amp;'Coleman Validation'!J$665666&amp;":"&amp;'Coleman Validation'!J$665667),'Coleman Validation'!J$665668,FALSE))</f>
        <v>0</v>
      </c>
      <c r="L81" s="301">
        <v>43647</v>
      </c>
      <c r="M81" s="294">
        <v>146</v>
      </c>
      <c r="N81" s="297">
        <v>2.1218860337307599</v>
      </c>
      <c r="O81" s="299">
        <v>0.33</v>
      </c>
      <c r="P81" s="295">
        <v>0.2</v>
      </c>
      <c r="Q81" s="294">
        <f ca="1">+IF(ISERROR(HLOOKUP($B81,INDIRECT("'Monthly Resource Report'!"&amp;'Coleman Validation'!Q$665666&amp;":"&amp;'Coleman Validation'!Q$665667),'Coleman Validation'!Q$665668,FALSE)),0,HLOOKUP($B81,INDIRECT("'Monthly Resource Report'!"&amp;'Coleman Validation'!Q$665666&amp;":"&amp;'Coleman Validation'!Q$665667),'Coleman Validation'!Q$665668,FALSE))</f>
        <v>0</v>
      </c>
      <c r="R81" s="297">
        <f ca="1">+IF(ISERROR(HLOOKUP($B81,INDIRECT("'Monthly Resource Report'!"&amp;'Coleman Validation'!R$665666&amp;":"&amp;'Coleman Validation'!R$665667),'Coleman Validation'!R$665668,FALSE)),0,HLOOKUP($B81,INDIRECT("'Monthly Resource Report'!"&amp;'Coleman Validation'!R$665666&amp;":"&amp;'Coleman Validation'!R$665667),'Coleman Validation'!R$665668,FALSE))</f>
        <v>0</v>
      </c>
      <c r="S81" s="317">
        <f ca="1">+IF(ISERROR(HLOOKUP($B81,INDIRECT("'Monthly Resource Report'!"&amp;'Coleman Validation'!S$665666&amp;":"&amp;'Coleman Validation'!S$665667),'Coleman Validation'!S$665668,FALSE)),0,HLOOKUP($B81,INDIRECT("'Monthly Resource Report'!"&amp;'Coleman Validation'!S$665666&amp;":"&amp;'Coleman Validation'!S$665667),'Coleman Validation'!S$665668,FALSE))</f>
        <v>0</v>
      </c>
      <c r="T81" s="318">
        <f ca="1">+IF(ISERROR(HLOOKUP($B81,INDIRECT("'Monthly Resource Report'!"&amp;'Coleman Validation'!T$665666&amp;":"&amp;'Coleman Validation'!T$665667),'Coleman Validation'!T$665668,FALSE)),0,HLOOKUP($B81,INDIRECT("'Monthly Resource Report'!"&amp;'Coleman Validation'!T$665666&amp;":"&amp;'Coleman Validation'!T$665667),'Coleman Validation'!T$665668,FALSE))</f>
        <v>0</v>
      </c>
      <c r="V81" s="301">
        <v>43647</v>
      </c>
      <c r="W81" s="294">
        <v>151</v>
      </c>
      <c r="X81" s="297">
        <v>2.1218860337307599</v>
      </c>
      <c r="Y81" s="299">
        <v>0.33</v>
      </c>
      <c r="Z81" s="295">
        <v>0.2</v>
      </c>
      <c r="AA81" s="294">
        <f ca="1">+IF(ISERROR(HLOOKUP($B81,INDIRECT("'Monthly Resource Report'!"&amp;'Coleman Validation'!AA$665666&amp;":"&amp;'Coleman Validation'!AA$665667),'Coleman Validation'!AA$665668,FALSE)),0,HLOOKUP($B81,INDIRECT("'Monthly Resource Report'!"&amp;'Coleman Validation'!AA$665666&amp;":"&amp;'Coleman Validation'!AA$665667),'Coleman Validation'!AA$665668,FALSE))</f>
        <v>0</v>
      </c>
      <c r="AB81" s="297">
        <f ca="1">+IF(ISERROR(HLOOKUP($B81,INDIRECT("'Monthly Resource Report'!"&amp;'Coleman Validation'!AB$665666&amp;":"&amp;'Coleman Validation'!AB$665667),'Coleman Validation'!AB$665668,FALSE)),0,HLOOKUP($B81,INDIRECT("'Monthly Resource Report'!"&amp;'Coleman Validation'!AB$665666&amp;":"&amp;'Coleman Validation'!AB$665667),'Coleman Validation'!AB$665668,FALSE))</f>
        <v>0</v>
      </c>
      <c r="AC81" s="317">
        <f ca="1">+IF(ISERROR(HLOOKUP($B81,INDIRECT("'Monthly Resource Report'!"&amp;'Coleman Validation'!AC$665666&amp;":"&amp;'Coleman Validation'!AC$665667),'Coleman Validation'!AC$665668,FALSE)),0,HLOOKUP($B81,INDIRECT("'Monthly Resource Report'!"&amp;'Coleman Validation'!AC$665666&amp;":"&amp;'Coleman Validation'!AC$665667),'Coleman Validation'!AC$665668,FALSE))</f>
        <v>0</v>
      </c>
      <c r="AD81" s="318">
        <f ca="1">+IF(ISERROR(HLOOKUP($B81,INDIRECT("'Monthly Resource Report'!"&amp;'Coleman Validation'!AD$665666&amp;":"&amp;'Coleman Validation'!AD$665667),'Coleman Validation'!AD$665668,FALSE)),0,HLOOKUP($B81,INDIRECT("'Monthly Resource Report'!"&amp;'Coleman Validation'!AD$665666&amp;":"&amp;'Coleman Validation'!AD$665667),'Coleman Validation'!AD$665668,FALSE))</f>
        <v>0</v>
      </c>
    </row>
    <row r="82" spans="2:30" s="29" customFormat="1">
      <c r="B82" s="301">
        <v>43678</v>
      </c>
      <c r="C82" s="294">
        <v>146</v>
      </c>
      <c r="D82" s="297">
        <v>2.1218860337307599</v>
      </c>
      <c r="E82" s="299">
        <v>0.33</v>
      </c>
      <c r="F82" s="295">
        <v>0.2</v>
      </c>
      <c r="G82" s="294">
        <f ca="1">+IF(ISERROR(HLOOKUP($B82,INDIRECT("'Monthly Resource Report'!"&amp;'Coleman Validation'!G$665666&amp;":"&amp;'Coleman Validation'!G$665667),'Coleman Validation'!G$665668,FALSE)),0,HLOOKUP($B82,INDIRECT("'Monthly Resource Report'!"&amp;'Coleman Validation'!G$665666&amp;":"&amp;'Coleman Validation'!G$665667),'Coleman Validation'!G$665668,FALSE))</f>
        <v>0</v>
      </c>
      <c r="H82" s="297">
        <f ca="1">+IF(ISERROR(HLOOKUP($B82,INDIRECT("'Monthly Resource Report'!"&amp;'Coleman Validation'!H$665666&amp;":"&amp;'Coleman Validation'!H$665667),'Coleman Validation'!H$665668,FALSE)),0,HLOOKUP($B82,INDIRECT("'Monthly Resource Report'!"&amp;'Coleman Validation'!H$665666&amp;":"&amp;'Coleman Validation'!H$665667),'Coleman Validation'!H$665668,FALSE))</f>
        <v>0</v>
      </c>
      <c r="I82" s="317">
        <f ca="1">+IF(ISERROR(HLOOKUP($B82,INDIRECT("'Monthly Resource Report'!"&amp;'Coleman Validation'!I$665666&amp;":"&amp;'Coleman Validation'!I$665667),'Coleman Validation'!I$665668,FALSE)),0,HLOOKUP($B82,INDIRECT("'Monthly Resource Report'!"&amp;'Coleman Validation'!I$665666&amp;":"&amp;'Coleman Validation'!I$665667),'Coleman Validation'!I$665668,FALSE))</f>
        <v>0</v>
      </c>
      <c r="J82" s="318">
        <f ca="1">+IF(ISERROR(HLOOKUP($B82,INDIRECT("'Monthly Resource Report'!"&amp;'Coleman Validation'!J$665666&amp;":"&amp;'Coleman Validation'!J$665667),'Coleman Validation'!J$665668,FALSE)),0,HLOOKUP($B82,INDIRECT("'Monthly Resource Report'!"&amp;'Coleman Validation'!J$665666&amp;":"&amp;'Coleman Validation'!J$665667),'Coleman Validation'!J$665668,FALSE))</f>
        <v>0</v>
      </c>
      <c r="L82" s="301">
        <v>43678</v>
      </c>
      <c r="M82" s="294">
        <v>146</v>
      </c>
      <c r="N82" s="297">
        <v>2.1218860337307599</v>
      </c>
      <c r="O82" s="299">
        <v>0.33</v>
      </c>
      <c r="P82" s="295">
        <v>0.2</v>
      </c>
      <c r="Q82" s="294">
        <f ca="1">+IF(ISERROR(HLOOKUP($B82,INDIRECT("'Monthly Resource Report'!"&amp;'Coleman Validation'!Q$665666&amp;":"&amp;'Coleman Validation'!Q$665667),'Coleman Validation'!Q$665668,FALSE)),0,HLOOKUP($B82,INDIRECT("'Monthly Resource Report'!"&amp;'Coleman Validation'!Q$665666&amp;":"&amp;'Coleman Validation'!Q$665667),'Coleman Validation'!Q$665668,FALSE))</f>
        <v>0</v>
      </c>
      <c r="R82" s="297">
        <f ca="1">+IF(ISERROR(HLOOKUP($B82,INDIRECT("'Monthly Resource Report'!"&amp;'Coleman Validation'!R$665666&amp;":"&amp;'Coleman Validation'!R$665667),'Coleman Validation'!R$665668,FALSE)),0,HLOOKUP($B82,INDIRECT("'Monthly Resource Report'!"&amp;'Coleman Validation'!R$665666&amp;":"&amp;'Coleman Validation'!R$665667),'Coleman Validation'!R$665668,FALSE))</f>
        <v>0</v>
      </c>
      <c r="S82" s="317">
        <f ca="1">+IF(ISERROR(HLOOKUP($B82,INDIRECT("'Monthly Resource Report'!"&amp;'Coleman Validation'!S$665666&amp;":"&amp;'Coleman Validation'!S$665667),'Coleman Validation'!S$665668,FALSE)),0,HLOOKUP($B82,INDIRECT("'Monthly Resource Report'!"&amp;'Coleman Validation'!S$665666&amp;":"&amp;'Coleman Validation'!S$665667),'Coleman Validation'!S$665668,FALSE))</f>
        <v>0</v>
      </c>
      <c r="T82" s="318">
        <f ca="1">+IF(ISERROR(HLOOKUP($B82,INDIRECT("'Monthly Resource Report'!"&amp;'Coleman Validation'!T$665666&amp;":"&amp;'Coleman Validation'!T$665667),'Coleman Validation'!T$665668,FALSE)),0,HLOOKUP($B82,INDIRECT("'Monthly Resource Report'!"&amp;'Coleman Validation'!T$665666&amp;":"&amp;'Coleman Validation'!T$665667),'Coleman Validation'!T$665668,FALSE))</f>
        <v>0</v>
      </c>
      <c r="V82" s="301">
        <v>43678</v>
      </c>
      <c r="W82" s="294">
        <v>151</v>
      </c>
      <c r="X82" s="297">
        <v>2.1218860337307599</v>
      </c>
      <c r="Y82" s="299">
        <v>0.33</v>
      </c>
      <c r="Z82" s="295">
        <v>0.2</v>
      </c>
      <c r="AA82" s="294">
        <f ca="1">+IF(ISERROR(HLOOKUP($B82,INDIRECT("'Monthly Resource Report'!"&amp;'Coleman Validation'!AA$665666&amp;":"&amp;'Coleman Validation'!AA$665667),'Coleman Validation'!AA$665668,FALSE)),0,HLOOKUP($B82,INDIRECT("'Monthly Resource Report'!"&amp;'Coleman Validation'!AA$665666&amp;":"&amp;'Coleman Validation'!AA$665667),'Coleman Validation'!AA$665668,FALSE))</f>
        <v>0</v>
      </c>
      <c r="AB82" s="297">
        <f ca="1">+IF(ISERROR(HLOOKUP($B82,INDIRECT("'Monthly Resource Report'!"&amp;'Coleman Validation'!AB$665666&amp;":"&amp;'Coleman Validation'!AB$665667),'Coleman Validation'!AB$665668,FALSE)),0,HLOOKUP($B82,INDIRECT("'Monthly Resource Report'!"&amp;'Coleman Validation'!AB$665666&amp;":"&amp;'Coleman Validation'!AB$665667),'Coleman Validation'!AB$665668,FALSE))</f>
        <v>0</v>
      </c>
      <c r="AC82" s="317">
        <f ca="1">+IF(ISERROR(HLOOKUP($B82,INDIRECT("'Monthly Resource Report'!"&amp;'Coleman Validation'!AC$665666&amp;":"&amp;'Coleman Validation'!AC$665667),'Coleman Validation'!AC$665668,FALSE)),0,HLOOKUP($B82,INDIRECT("'Monthly Resource Report'!"&amp;'Coleman Validation'!AC$665666&amp;":"&amp;'Coleman Validation'!AC$665667),'Coleman Validation'!AC$665668,FALSE))</f>
        <v>0</v>
      </c>
      <c r="AD82" s="318">
        <f ca="1">+IF(ISERROR(HLOOKUP($B82,INDIRECT("'Monthly Resource Report'!"&amp;'Coleman Validation'!AD$665666&amp;":"&amp;'Coleman Validation'!AD$665667),'Coleman Validation'!AD$665668,FALSE)),0,HLOOKUP($B82,INDIRECT("'Monthly Resource Report'!"&amp;'Coleman Validation'!AD$665666&amp;":"&amp;'Coleman Validation'!AD$665667),'Coleman Validation'!AD$665668,FALSE))</f>
        <v>0</v>
      </c>
    </row>
    <row r="83" spans="2:30" s="29" customFormat="1">
      <c r="B83" s="301">
        <v>43709</v>
      </c>
      <c r="C83" s="294">
        <v>146</v>
      </c>
      <c r="D83" s="297">
        <v>2.1218860337307599</v>
      </c>
      <c r="E83" s="299">
        <v>0.33</v>
      </c>
      <c r="F83" s="295">
        <v>0.2</v>
      </c>
      <c r="G83" s="294">
        <f ca="1">+IF(ISERROR(HLOOKUP($B83,INDIRECT("'Monthly Resource Report'!"&amp;'Coleman Validation'!G$665666&amp;":"&amp;'Coleman Validation'!G$665667),'Coleman Validation'!G$665668,FALSE)),0,HLOOKUP($B83,INDIRECT("'Monthly Resource Report'!"&amp;'Coleman Validation'!G$665666&amp;":"&amp;'Coleman Validation'!G$665667),'Coleman Validation'!G$665668,FALSE))</f>
        <v>0</v>
      </c>
      <c r="H83" s="297">
        <f ca="1">+IF(ISERROR(HLOOKUP($B83,INDIRECT("'Monthly Resource Report'!"&amp;'Coleman Validation'!H$665666&amp;":"&amp;'Coleman Validation'!H$665667),'Coleman Validation'!H$665668,FALSE)),0,HLOOKUP($B83,INDIRECT("'Monthly Resource Report'!"&amp;'Coleman Validation'!H$665666&amp;":"&amp;'Coleman Validation'!H$665667),'Coleman Validation'!H$665668,FALSE))</f>
        <v>0</v>
      </c>
      <c r="I83" s="317">
        <f ca="1">+IF(ISERROR(HLOOKUP($B83,INDIRECT("'Monthly Resource Report'!"&amp;'Coleman Validation'!I$665666&amp;":"&amp;'Coleman Validation'!I$665667),'Coleman Validation'!I$665668,FALSE)),0,HLOOKUP($B83,INDIRECT("'Monthly Resource Report'!"&amp;'Coleman Validation'!I$665666&amp;":"&amp;'Coleman Validation'!I$665667),'Coleman Validation'!I$665668,FALSE))</f>
        <v>0</v>
      </c>
      <c r="J83" s="318">
        <f ca="1">+IF(ISERROR(HLOOKUP($B83,INDIRECT("'Monthly Resource Report'!"&amp;'Coleman Validation'!J$665666&amp;":"&amp;'Coleman Validation'!J$665667),'Coleman Validation'!J$665668,FALSE)),0,HLOOKUP($B83,INDIRECT("'Monthly Resource Report'!"&amp;'Coleman Validation'!J$665666&amp;":"&amp;'Coleman Validation'!J$665667),'Coleman Validation'!J$665668,FALSE))</f>
        <v>0</v>
      </c>
      <c r="L83" s="301">
        <v>43709</v>
      </c>
      <c r="M83" s="294">
        <v>146</v>
      </c>
      <c r="N83" s="297">
        <v>2.1218860337307599</v>
      </c>
      <c r="O83" s="299">
        <v>0.33</v>
      </c>
      <c r="P83" s="295">
        <v>0.2</v>
      </c>
      <c r="Q83" s="294">
        <f ca="1">+IF(ISERROR(HLOOKUP($B83,INDIRECT("'Monthly Resource Report'!"&amp;'Coleman Validation'!Q$665666&amp;":"&amp;'Coleman Validation'!Q$665667),'Coleman Validation'!Q$665668,FALSE)),0,HLOOKUP($B83,INDIRECT("'Monthly Resource Report'!"&amp;'Coleman Validation'!Q$665666&amp;":"&amp;'Coleman Validation'!Q$665667),'Coleman Validation'!Q$665668,FALSE))</f>
        <v>0</v>
      </c>
      <c r="R83" s="297">
        <f ca="1">+IF(ISERROR(HLOOKUP($B83,INDIRECT("'Monthly Resource Report'!"&amp;'Coleman Validation'!R$665666&amp;":"&amp;'Coleman Validation'!R$665667),'Coleman Validation'!R$665668,FALSE)),0,HLOOKUP($B83,INDIRECT("'Monthly Resource Report'!"&amp;'Coleman Validation'!R$665666&amp;":"&amp;'Coleman Validation'!R$665667),'Coleman Validation'!R$665668,FALSE))</f>
        <v>0</v>
      </c>
      <c r="S83" s="317">
        <f ca="1">+IF(ISERROR(HLOOKUP($B83,INDIRECT("'Monthly Resource Report'!"&amp;'Coleman Validation'!S$665666&amp;":"&amp;'Coleman Validation'!S$665667),'Coleman Validation'!S$665668,FALSE)),0,HLOOKUP($B83,INDIRECT("'Monthly Resource Report'!"&amp;'Coleman Validation'!S$665666&amp;":"&amp;'Coleman Validation'!S$665667),'Coleman Validation'!S$665668,FALSE))</f>
        <v>0</v>
      </c>
      <c r="T83" s="318">
        <f ca="1">+IF(ISERROR(HLOOKUP($B83,INDIRECT("'Monthly Resource Report'!"&amp;'Coleman Validation'!T$665666&amp;":"&amp;'Coleman Validation'!T$665667),'Coleman Validation'!T$665668,FALSE)),0,HLOOKUP($B83,INDIRECT("'Monthly Resource Report'!"&amp;'Coleman Validation'!T$665666&amp;":"&amp;'Coleman Validation'!T$665667),'Coleman Validation'!T$665668,FALSE))</f>
        <v>0</v>
      </c>
      <c r="V83" s="301">
        <v>43709</v>
      </c>
      <c r="W83" s="294">
        <v>151</v>
      </c>
      <c r="X83" s="297">
        <v>2.1218860337307599</v>
      </c>
      <c r="Y83" s="299">
        <v>0.33</v>
      </c>
      <c r="Z83" s="295">
        <v>0.2</v>
      </c>
      <c r="AA83" s="294">
        <f ca="1">+IF(ISERROR(HLOOKUP($B83,INDIRECT("'Monthly Resource Report'!"&amp;'Coleman Validation'!AA$665666&amp;":"&amp;'Coleman Validation'!AA$665667),'Coleman Validation'!AA$665668,FALSE)),0,HLOOKUP($B83,INDIRECT("'Monthly Resource Report'!"&amp;'Coleman Validation'!AA$665666&amp;":"&amp;'Coleman Validation'!AA$665667),'Coleman Validation'!AA$665668,FALSE))</f>
        <v>0</v>
      </c>
      <c r="AB83" s="297">
        <f ca="1">+IF(ISERROR(HLOOKUP($B83,INDIRECT("'Monthly Resource Report'!"&amp;'Coleman Validation'!AB$665666&amp;":"&amp;'Coleman Validation'!AB$665667),'Coleman Validation'!AB$665668,FALSE)),0,HLOOKUP($B83,INDIRECT("'Monthly Resource Report'!"&amp;'Coleman Validation'!AB$665666&amp;":"&amp;'Coleman Validation'!AB$665667),'Coleman Validation'!AB$665668,FALSE))</f>
        <v>0</v>
      </c>
      <c r="AC83" s="317">
        <f ca="1">+IF(ISERROR(HLOOKUP($B83,INDIRECT("'Monthly Resource Report'!"&amp;'Coleman Validation'!AC$665666&amp;":"&amp;'Coleman Validation'!AC$665667),'Coleman Validation'!AC$665668,FALSE)),0,HLOOKUP($B83,INDIRECT("'Monthly Resource Report'!"&amp;'Coleman Validation'!AC$665666&amp;":"&amp;'Coleman Validation'!AC$665667),'Coleman Validation'!AC$665668,FALSE))</f>
        <v>0</v>
      </c>
      <c r="AD83" s="318">
        <f ca="1">+IF(ISERROR(HLOOKUP($B83,INDIRECT("'Monthly Resource Report'!"&amp;'Coleman Validation'!AD$665666&amp;":"&amp;'Coleman Validation'!AD$665667),'Coleman Validation'!AD$665668,FALSE)),0,HLOOKUP($B83,INDIRECT("'Monthly Resource Report'!"&amp;'Coleman Validation'!AD$665666&amp;":"&amp;'Coleman Validation'!AD$665667),'Coleman Validation'!AD$665668,FALSE))</f>
        <v>0</v>
      </c>
    </row>
    <row r="84" spans="2:30" s="29" customFormat="1">
      <c r="B84" s="301">
        <v>43739</v>
      </c>
      <c r="C84" s="294">
        <v>146</v>
      </c>
      <c r="D84" s="297">
        <v>2.1218860337307599</v>
      </c>
      <c r="E84" s="299">
        <v>0.33</v>
      </c>
      <c r="F84" s="295">
        <v>0.2</v>
      </c>
      <c r="G84" s="294">
        <f ca="1">+IF(ISERROR(HLOOKUP($B84,INDIRECT("'Monthly Resource Report'!"&amp;'Coleman Validation'!G$665666&amp;":"&amp;'Coleman Validation'!G$665667),'Coleman Validation'!G$665668,FALSE)),0,HLOOKUP($B84,INDIRECT("'Monthly Resource Report'!"&amp;'Coleman Validation'!G$665666&amp;":"&amp;'Coleman Validation'!G$665667),'Coleman Validation'!G$665668,FALSE))</f>
        <v>0</v>
      </c>
      <c r="H84" s="297">
        <f ca="1">+IF(ISERROR(HLOOKUP($B84,INDIRECT("'Monthly Resource Report'!"&amp;'Coleman Validation'!H$665666&amp;":"&amp;'Coleman Validation'!H$665667),'Coleman Validation'!H$665668,FALSE)),0,HLOOKUP($B84,INDIRECT("'Monthly Resource Report'!"&amp;'Coleman Validation'!H$665666&amp;":"&amp;'Coleman Validation'!H$665667),'Coleman Validation'!H$665668,FALSE))</f>
        <v>0</v>
      </c>
      <c r="I84" s="317">
        <f ca="1">+IF(ISERROR(HLOOKUP($B84,INDIRECT("'Monthly Resource Report'!"&amp;'Coleman Validation'!I$665666&amp;":"&amp;'Coleman Validation'!I$665667),'Coleman Validation'!I$665668,FALSE)),0,HLOOKUP($B84,INDIRECT("'Monthly Resource Report'!"&amp;'Coleman Validation'!I$665666&amp;":"&amp;'Coleman Validation'!I$665667),'Coleman Validation'!I$665668,FALSE))</f>
        <v>0</v>
      </c>
      <c r="J84" s="318">
        <f ca="1">+IF(ISERROR(HLOOKUP($B84,INDIRECT("'Monthly Resource Report'!"&amp;'Coleman Validation'!J$665666&amp;":"&amp;'Coleman Validation'!J$665667),'Coleman Validation'!J$665668,FALSE)),0,HLOOKUP($B84,INDIRECT("'Monthly Resource Report'!"&amp;'Coleman Validation'!J$665666&amp;":"&amp;'Coleman Validation'!J$665667),'Coleman Validation'!J$665668,FALSE))</f>
        <v>0</v>
      </c>
      <c r="L84" s="301">
        <v>43739</v>
      </c>
      <c r="M84" s="294">
        <v>146</v>
      </c>
      <c r="N84" s="297">
        <v>2.1218860337307599</v>
      </c>
      <c r="O84" s="299">
        <v>0.33</v>
      </c>
      <c r="P84" s="295">
        <v>0.2</v>
      </c>
      <c r="Q84" s="294">
        <f ca="1">+IF(ISERROR(HLOOKUP($B84,INDIRECT("'Monthly Resource Report'!"&amp;'Coleman Validation'!Q$665666&amp;":"&amp;'Coleman Validation'!Q$665667),'Coleman Validation'!Q$665668,FALSE)),0,HLOOKUP($B84,INDIRECT("'Monthly Resource Report'!"&amp;'Coleman Validation'!Q$665666&amp;":"&amp;'Coleman Validation'!Q$665667),'Coleman Validation'!Q$665668,FALSE))</f>
        <v>0</v>
      </c>
      <c r="R84" s="297">
        <f ca="1">+IF(ISERROR(HLOOKUP($B84,INDIRECT("'Monthly Resource Report'!"&amp;'Coleman Validation'!R$665666&amp;":"&amp;'Coleman Validation'!R$665667),'Coleman Validation'!R$665668,FALSE)),0,HLOOKUP($B84,INDIRECT("'Monthly Resource Report'!"&amp;'Coleman Validation'!R$665666&amp;":"&amp;'Coleman Validation'!R$665667),'Coleman Validation'!R$665668,FALSE))</f>
        <v>0</v>
      </c>
      <c r="S84" s="317">
        <f ca="1">+IF(ISERROR(HLOOKUP($B84,INDIRECT("'Monthly Resource Report'!"&amp;'Coleman Validation'!S$665666&amp;":"&amp;'Coleman Validation'!S$665667),'Coleman Validation'!S$665668,FALSE)),0,HLOOKUP($B84,INDIRECT("'Monthly Resource Report'!"&amp;'Coleman Validation'!S$665666&amp;":"&amp;'Coleman Validation'!S$665667),'Coleman Validation'!S$665668,FALSE))</f>
        <v>0</v>
      </c>
      <c r="T84" s="318">
        <f ca="1">+IF(ISERROR(HLOOKUP($B84,INDIRECT("'Monthly Resource Report'!"&amp;'Coleman Validation'!T$665666&amp;":"&amp;'Coleman Validation'!T$665667),'Coleman Validation'!T$665668,FALSE)),0,HLOOKUP($B84,INDIRECT("'Monthly Resource Report'!"&amp;'Coleman Validation'!T$665666&amp;":"&amp;'Coleman Validation'!T$665667),'Coleman Validation'!T$665668,FALSE))</f>
        <v>0</v>
      </c>
      <c r="V84" s="301">
        <v>43739</v>
      </c>
      <c r="W84" s="294">
        <v>151</v>
      </c>
      <c r="X84" s="297">
        <v>2.1218860337307599</v>
      </c>
      <c r="Y84" s="299">
        <v>0.33</v>
      </c>
      <c r="Z84" s="295">
        <v>0.2</v>
      </c>
      <c r="AA84" s="294">
        <f ca="1">+IF(ISERROR(HLOOKUP($B84,INDIRECT("'Monthly Resource Report'!"&amp;'Coleman Validation'!AA$665666&amp;":"&amp;'Coleman Validation'!AA$665667),'Coleman Validation'!AA$665668,FALSE)),0,HLOOKUP($B84,INDIRECT("'Monthly Resource Report'!"&amp;'Coleman Validation'!AA$665666&amp;":"&amp;'Coleman Validation'!AA$665667),'Coleman Validation'!AA$665668,FALSE))</f>
        <v>0</v>
      </c>
      <c r="AB84" s="297">
        <f ca="1">+IF(ISERROR(HLOOKUP($B84,INDIRECT("'Monthly Resource Report'!"&amp;'Coleman Validation'!AB$665666&amp;":"&amp;'Coleman Validation'!AB$665667),'Coleman Validation'!AB$665668,FALSE)),0,HLOOKUP($B84,INDIRECT("'Monthly Resource Report'!"&amp;'Coleman Validation'!AB$665666&amp;":"&amp;'Coleman Validation'!AB$665667),'Coleman Validation'!AB$665668,FALSE))</f>
        <v>0</v>
      </c>
      <c r="AC84" s="317">
        <f ca="1">+IF(ISERROR(HLOOKUP($B84,INDIRECT("'Monthly Resource Report'!"&amp;'Coleman Validation'!AC$665666&amp;":"&amp;'Coleman Validation'!AC$665667),'Coleman Validation'!AC$665668,FALSE)),0,HLOOKUP($B84,INDIRECT("'Monthly Resource Report'!"&amp;'Coleman Validation'!AC$665666&amp;":"&amp;'Coleman Validation'!AC$665667),'Coleman Validation'!AC$665668,FALSE))</f>
        <v>0</v>
      </c>
      <c r="AD84" s="318">
        <f ca="1">+IF(ISERROR(HLOOKUP($B84,INDIRECT("'Monthly Resource Report'!"&amp;'Coleman Validation'!AD$665666&amp;":"&amp;'Coleman Validation'!AD$665667),'Coleman Validation'!AD$665668,FALSE)),0,HLOOKUP($B84,INDIRECT("'Monthly Resource Report'!"&amp;'Coleman Validation'!AD$665666&amp;":"&amp;'Coleman Validation'!AD$665667),'Coleman Validation'!AD$665668,FALSE))</f>
        <v>0</v>
      </c>
    </row>
    <row r="85" spans="2:30" s="29" customFormat="1">
      <c r="B85" s="301">
        <v>43770</v>
      </c>
      <c r="C85" s="294">
        <v>146</v>
      </c>
      <c r="D85" s="297">
        <v>2.1218860337307599</v>
      </c>
      <c r="E85" s="299">
        <v>0.33</v>
      </c>
      <c r="F85" s="295">
        <v>0.2</v>
      </c>
      <c r="G85" s="294">
        <f ca="1">+IF(ISERROR(HLOOKUP($B85,INDIRECT("'Monthly Resource Report'!"&amp;'Coleman Validation'!G$665666&amp;":"&amp;'Coleman Validation'!G$665667),'Coleman Validation'!G$665668,FALSE)),0,HLOOKUP($B85,INDIRECT("'Monthly Resource Report'!"&amp;'Coleman Validation'!G$665666&amp;":"&amp;'Coleman Validation'!G$665667),'Coleman Validation'!G$665668,FALSE))</f>
        <v>0</v>
      </c>
      <c r="H85" s="297">
        <f ca="1">+IF(ISERROR(HLOOKUP($B85,INDIRECT("'Monthly Resource Report'!"&amp;'Coleman Validation'!H$665666&amp;":"&amp;'Coleman Validation'!H$665667),'Coleman Validation'!H$665668,FALSE)),0,HLOOKUP($B85,INDIRECT("'Monthly Resource Report'!"&amp;'Coleman Validation'!H$665666&amp;":"&amp;'Coleman Validation'!H$665667),'Coleman Validation'!H$665668,FALSE))</f>
        <v>0</v>
      </c>
      <c r="I85" s="317">
        <f ca="1">+IF(ISERROR(HLOOKUP($B85,INDIRECT("'Monthly Resource Report'!"&amp;'Coleman Validation'!I$665666&amp;":"&amp;'Coleman Validation'!I$665667),'Coleman Validation'!I$665668,FALSE)),0,HLOOKUP($B85,INDIRECT("'Monthly Resource Report'!"&amp;'Coleman Validation'!I$665666&amp;":"&amp;'Coleman Validation'!I$665667),'Coleman Validation'!I$665668,FALSE))</f>
        <v>0</v>
      </c>
      <c r="J85" s="318">
        <f ca="1">+IF(ISERROR(HLOOKUP($B85,INDIRECT("'Monthly Resource Report'!"&amp;'Coleman Validation'!J$665666&amp;":"&amp;'Coleman Validation'!J$665667),'Coleman Validation'!J$665668,FALSE)),0,HLOOKUP($B85,INDIRECT("'Monthly Resource Report'!"&amp;'Coleman Validation'!J$665666&amp;":"&amp;'Coleman Validation'!J$665667),'Coleman Validation'!J$665668,FALSE))</f>
        <v>0</v>
      </c>
      <c r="L85" s="301">
        <v>43770</v>
      </c>
      <c r="M85" s="294">
        <v>146</v>
      </c>
      <c r="N85" s="297">
        <v>2.1218860337307599</v>
      </c>
      <c r="O85" s="299">
        <v>0.33</v>
      </c>
      <c r="P85" s="295">
        <v>0.2</v>
      </c>
      <c r="Q85" s="294">
        <f ca="1">+IF(ISERROR(HLOOKUP($B85,INDIRECT("'Monthly Resource Report'!"&amp;'Coleman Validation'!Q$665666&amp;":"&amp;'Coleman Validation'!Q$665667),'Coleman Validation'!Q$665668,FALSE)),0,HLOOKUP($B85,INDIRECT("'Monthly Resource Report'!"&amp;'Coleman Validation'!Q$665666&amp;":"&amp;'Coleman Validation'!Q$665667),'Coleman Validation'!Q$665668,FALSE))</f>
        <v>0</v>
      </c>
      <c r="R85" s="297">
        <f ca="1">+IF(ISERROR(HLOOKUP($B85,INDIRECT("'Monthly Resource Report'!"&amp;'Coleman Validation'!R$665666&amp;":"&amp;'Coleman Validation'!R$665667),'Coleman Validation'!R$665668,FALSE)),0,HLOOKUP($B85,INDIRECT("'Monthly Resource Report'!"&amp;'Coleman Validation'!R$665666&amp;":"&amp;'Coleman Validation'!R$665667),'Coleman Validation'!R$665668,FALSE))</f>
        <v>0</v>
      </c>
      <c r="S85" s="317">
        <f ca="1">+IF(ISERROR(HLOOKUP($B85,INDIRECT("'Monthly Resource Report'!"&amp;'Coleman Validation'!S$665666&amp;":"&amp;'Coleman Validation'!S$665667),'Coleman Validation'!S$665668,FALSE)),0,HLOOKUP($B85,INDIRECT("'Monthly Resource Report'!"&amp;'Coleman Validation'!S$665666&amp;":"&amp;'Coleman Validation'!S$665667),'Coleman Validation'!S$665668,FALSE))</f>
        <v>0</v>
      </c>
      <c r="T85" s="318">
        <f ca="1">+IF(ISERROR(HLOOKUP($B85,INDIRECT("'Monthly Resource Report'!"&amp;'Coleman Validation'!T$665666&amp;":"&amp;'Coleman Validation'!T$665667),'Coleman Validation'!T$665668,FALSE)),0,HLOOKUP($B85,INDIRECT("'Monthly Resource Report'!"&amp;'Coleman Validation'!T$665666&amp;":"&amp;'Coleman Validation'!T$665667),'Coleman Validation'!T$665668,FALSE))</f>
        <v>0</v>
      </c>
      <c r="V85" s="301">
        <v>43770</v>
      </c>
      <c r="W85" s="294">
        <v>151</v>
      </c>
      <c r="X85" s="297">
        <v>2.1218860337307599</v>
      </c>
      <c r="Y85" s="299">
        <v>0.33</v>
      </c>
      <c r="Z85" s="295">
        <v>0.2</v>
      </c>
      <c r="AA85" s="294">
        <f ca="1">+IF(ISERROR(HLOOKUP($B85,INDIRECT("'Monthly Resource Report'!"&amp;'Coleman Validation'!AA$665666&amp;":"&amp;'Coleman Validation'!AA$665667),'Coleman Validation'!AA$665668,FALSE)),0,HLOOKUP($B85,INDIRECT("'Monthly Resource Report'!"&amp;'Coleman Validation'!AA$665666&amp;":"&amp;'Coleman Validation'!AA$665667),'Coleman Validation'!AA$665668,FALSE))</f>
        <v>0</v>
      </c>
      <c r="AB85" s="297">
        <f ca="1">+IF(ISERROR(HLOOKUP($B85,INDIRECT("'Monthly Resource Report'!"&amp;'Coleman Validation'!AB$665666&amp;":"&amp;'Coleman Validation'!AB$665667),'Coleman Validation'!AB$665668,FALSE)),0,HLOOKUP($B85,INDIRECT("'Monthly Resource Report'!"&amp;'Coleman Validation'!AB$665666&amp;":"&amp;'Coleman Validation'!AB$665667),'Coleman Validation'!AB$665668,FALSE))</f>
        <v>0</v>
      </c>
      <c r="AC85" s="317">
        <f ca="1">+IF(ISERROR(HLOOKUP($B85,INDIRECT("'Monthly Resource Report'!"&amp;'Coleman Validation'!AC$665666&amp;":"&amp;'Coleman Validation'!AC$665667),'Coleman Validation'!AC$665668,FALSE)),0,HLOOKUP($B85,INDIRECT("'Monthly Resource Report'!"&amp;'Coleman Validation'!AC$665666&amp;":"&amp;'Coleman Validation'!AC$665667),'Coleman Validation'!AC$665668,FALSE))</f>
        <v>0</v>
      </c>
      <c r="AD85" s="318">
        <f ca="1">+IF(ISERROR(HLOOKUP($B85,INDIRECT("'Monthly Resource Report'!"&amp;'Coleman Validation'!AD$665666&amp;":"&amp;'Coleman Validation'!AD$665667),'Coleman Validation'!AD$665668,FALSE)),0,HLOOKUP($B85,INDIRECT("'Monthly Resource Report'!"&amp;'Coleman Validation'!AD$665666&amp;":"&amp;'Coleman Validation'!AD$665667),'Coleman Validation'!AD$665668,FALSE))</f>
        <v>0</v>
      </c>
    </row>
    <row r="86" spans="2:30" s="29" customFormat="1">
      <c r="B86" s="301">
        <v>43800</v>
      </c>
      <c r="C86" s="294">
        <v>146</v>
      </c>
      <c r="D86" s="297">
        <v>2.1218860337307599</v>
      </c>
      <c r="E86" s="299">
        <v>0.33</v>
      </c>
      <c r="F86" s="295">
        <v>0.2</v>
      </c>
      <c r="G86" s="294">
        <f ca="1">+IF(ISERROR(HLOOKUP($B86,INDIRECT("'Monthly Resource Report'!"&amp;'Coleman Validation'!G$665666&amp;":"&amp;'Coleman Validation'!G$665667),'Coleman Validation'!G$665668,FALSE)),0,HLOOKUP($B86,INDIRECT("'Monthly Resource Report'!"&amp;'Coleman Validation'!G$665666&amp;":"&amp;'Coleman Validation'!G$665667),'Coleman Validation'!G$665668,FALSE))</f>
        <v>0</v>
      </c>
      <c r="H86" s="297">
        <f ca="1">+IF(ISERROR(HLOOKUP($B86,INDIRECT("'Monthly Resource Report'!"&amp;'Coleman Validation'!H$665666&amp;":"&amp;'Coleman Validation'!H$665667),'Coleman Validation'!H$665668,FALSE)),0,HLOOKUP($B86,INDIRECT("'Monthly Resource Report'!"&amp;'Coleman Validation'!H$665666&amp;":"&amp;'Coleman Validation'!H$665667),'Coleman Validation'!H$665668,FALSE))</f>
        <v>0</v>
      </c>
      <c r="I86" s="317">
        <f ca="1">+IF(ISERROR(HLOOKUP($B86,INDIRECT("'Monthly Resource Report'!"&amp;'Coleman Validation'!I$665666&amp;":"&amp;'Coleman Validation'!I$665667),'Coleman Validation'!I$665668,FALSE)),0,HLOOKUP($B86,INDIRECT("'Monthly Resource Report'!"&amp;'Coleman Validation'!I$665666&amp;":"&amp;'Coleman Validation'!I$665667),'Coleman Validation'!I$665668,FALSE))</f>
        <v>0</v>
      </c>
      <c r="J86" s="318">
        <f ca="1">+IF(ISERROR(HLOOKUP($B86,INDIRECT("'Monthly Resource Report'!"&amp;'Coleman Validation'!J$665666&amp;":"&amp;'Coleman Validation'!J$665667),'Coleman Validation'!J$665668,FALSE)),0,HLOOKUP($B86,INDIRECT("'Monthly Resource Report'!"&amp;'Coleman Validation'!J$665666&amp;":"&amp;'Coleman Validation'!J$665667),'Coleman Validation'!J$665668,FALSE))</f>
        <v>0</v>
      </c>
      <c r="L86" s="301">
        <v>43800</v>
      </c>
      <c r="M86" s="294">
        <v>146</v>
      </c>
      <c r="N86" s="297">
        <v>2.1218860337307599</v>
      </c>
      <c r="O86" s="299">
        <v>0.33</v>
      </c>
      <c r="P86" s="295">
        <v>0.2</v>
      </c>
      <c r="Q86" s="294">
        <f ca="1">+IF(ISERROR(HLOOKUP($B86,INDIRECT("'Monthly Resource Report'!"&amp;'Coleman Validation'!Q$665666&amp;":"&amp;'Coleman Validation'!Q$665667),'Coleman Validation'!Q$665668,FALSE)),0,HLOOKUP($B86,INDIRECT("'Monthly Resource Report'!"&amp;'Coleman Validation'!Q$665666&amp;":"&amp;'Coleman Validation'!Q$665667),'Coleman Validation'!Q$665668,FALSE))</f>
        <v>0</v>
      </c>
      <c r="R86" s="297">
        <f ca="1">+IF(ISERROR(HLOOKUP($B86,INDIRECT("'Monthly Resource Report'!"&amp;'Coleman Validation'!R$665666&amp;":"&amp;'Coleman Validation'!R$665667),'Coleman Validation'!R$665668,FALSE)),0,HLOOKUP($B86,INDIRECT("'Monthly Resource Report'!"&amp;'Coleman Validation'!R$665666&amp;":"&amp;'Coleman Validation'!R$665667),'Coleman Validation'!R$665668,FALSE))</f>
        <v>0</v>
      </c>
      <c r="S86" s="317">
        <f ca="1">+IF(ISERROR(HLOOKUP($B86,INDIRECT("'Monthly Resource Report'!"&amp;'Coleman Validation'!S$665666&amp;":"&amp;'Coleman Validation'!S$665667),'Coleman Validation'!S$665668,FALSE)),0,HLOOKUP($B86,INDIRECT("'Monthly Resource Report'!"&amp;'Coleman Validation'!S$665666&amp;":"&amp;'Coleman Validation'!S$665667),'Coleman Validation'!S$665668,FALSE))</f>
        <v>0</v>
      </c>
      <c r="T86" s="318">
        <f ca="1">+IF(ISERROR(HLOOKUP($B86,INDIRECT("'Monthly Resource Report'!"&amp;'Coleman Validation'!T$665666&amp;":"&amp;'Coleman Validation'!T$665667),'Coleman Validation'!T$665668,FALSE)),0,HLOOKUP($B86,INDIRECT("'Monthly Resource Report'!"&amp;'Coleman Validation'!T$665666&amp;":"&amp;'Coleman Validation'!T$665667),'Coleman Validation'!T$665668,FALSE))</f>
        <v>0</v>
      </c>
      <c r="V86" s="301">
        <v>43800</v>
      </c>
      <c r="W86" s="294">
        <v>151</v>
      </c>
      <c r="X86" s="297">
        <v>2.1218860337307599</v>
      </c>
      <c r="Y86" s="299">
        <v>0.33</v>
      </c>
      <c r="Z86" s="295">
        <v>0.2</v>
      </c>
      <c r="AA86" s="294">
        <f ca="1">+IF(ISERROR(HLOOKUP($B86,INDIRECT("'Monthly Resource Report'!"&amp;'Coleman Validation'!AA$665666&amp;":"&amp;'Coleman Validation'!AA$665667),'Coleman Validation'!AA$665668,FALSE)),0,HLOOKUP($B86,INDIRECT("'Monthly Resource Report'!"&amp;'Coleman Validation'!AA$665666&amp;":"&amp;'Coleman Validation'!AA$665667),'Coleman Validation'!AA$665668,FALSE))</f>
        <v>0</v>
      </c>
      <c r="AB86" s="297">
        <f ca="1">+IF(ISERROR(HLOOKUP($B86,INDIRECT("'Monthly Resource Report'!"&amp;'Coleman Validation'!AB$665666&amp;":"&amp;'Coleman Validation'!AB$665667),'Coleman Validation'!AB$665668,FALSE)),0,HLOOKUP($B86,INDIRECT("'Monthly Resource Report'!"&amp;'Coleman Validation'!AB$665666&amp;":"&amp;'Coleman Validation'!AB$665667),'Coleman Validation'!AB$665668,FALSE))</f>
        <v>0</v>
      </c>
      <c r="AC86" s="317">
        <f ca="1">+IF(ISERROR(HLOOKUP($B86,INDIRECT("'Monthly Resource Report'!"&amp;'Coleman Validation'!AC$665666&amp;":"&amp;'Coleman Validation'!AC$665667),'Coleman Validation'!AC$665668,FALSE)),0,HLOOKUP($B86,INDIRECT("'Monthly Resource Report'!"&amp;'Coleman Validation'!AC$665666&amp;":"&amp;'Coleman Validation'!AC$665667),'Coleman Validation'!AC$665668,FALSE))</f>
        <v>0</v>
      </c>
      <c r="AD86" s="318">
        <f ca="1">+IF(ISERROR(HLOOKUP($B86,INDIRECT("'Monthly Resource Report'!"&amp;'Coleman Validation'!AD$665666&amp;":"&amp;'Coleman Validation'!AD$665667),'Coleman Validation'!AD$665668,FALSE)),0,HLOOKUP($B86,INDIRECT("'Monthly Resource Report'!"&amp;'Coleman Validation'!AD$665666&amp;":"&amp;'Coleman Validation'!AD$665667),'Coleman Validation'!AD$665668,FALSE))</f>
        <v>0</v>
      </c>
    </row>
    <row r="87" spans="2:30" s="29" customFormat="1">
      <c r="B87" s="301">
        <v>43831</v>
      </c>
      <c r="C87" s="294">
        <v>146</v>
      </c>
      <c r="D87" s="297">
        <v>2.1781160136246251</v>
      </c>
      <c r="E87" s="299">
        <v>0.33</v>
      </c>
      <c r="F87" s="295">
        <v>0.2</v>
      </c>
      <c r="G87" s="294">
        <f ca="1">+IF(ISERROR(HLOOKUP($B87,INDIRECT("'Monthly Resource Report'!"&amp;'Coleman Validation'!G$665666&amp;":"&amp;'Coleman Validation'!G$665667),'Coleman Validation'!G$665668,FALSE)),0,HLOOKUP($B87,INDIRECT("'Monthly Resource Report'!"&amp;'Coleman Validation'!G$665666&amp;":"&amp;'Coleman Validation'!G$665667),'Coleman Validation'!G$665668,FALSE))</f>
        <v>0</v>
      </c>
      <c r="H87" s="297">
        <f ca="1">+IF(ISERROR(HLOOKUP($B87,INDIRECT("'Monthly Resource Report'!"&amp;'Coleman Validation'!H$665666&amp;":"&amp;'Coleman Validation'!H$665667),'Coleman Validation'!H$665668,FALSE)),0,HLOOKUP($B87,INDIRECT("'Monthly Resource Report'!"&amp;'Coleman Validation'!H$665666&amp;":"&amp;'Coleman Validation'!H$665667),'Coleman Validation'!H$665668,FALSE))</f>
        <v>0</v>
      </c>
      <c r="I87" s="317">
        <f ca="1">+IF(ISERROR(HLOOKUP($B87,INDIRECT("'Monthly Resource Report'!"&amp;'Coleman Validation'!I$665666&amp;":"&amp;'Coleman Validation'!I$665667),'Coleman Validation'!I$665668,FALSE)),0,HLOOKUP($B87,INDIRECT("'Monthly Resource Report'!"&amp;'Coleman Validation'!I$665666&amp;":"&amp;'Coleman Validation'!I$665667),'Coleman Validation'!I$665668,FALSE))</f>
        <v>0</v>
      </c>
      <c r="J87" s="318">
        <f ca="1">+IF(ISERROR(HLOOKUP($B87,INDIRECT("'Monthly Resource Report'!"&amp;'Coleman Validation'!J$665666&amp;":"&amp;'Coleman Validation'!J$665667),'Coleman Validation'!J$665668,FALSE)),0,HLOOKUP($B87,INDIRECT("'Monthly Resource Report'!"&amp;'Coleman Validation'!J$665666&amp;":"&amp;'Coleman Validation'!J$665667),'Coleman Validation'!J$665668,FALSE))</f>
        <v>0</v>
      </c>
      <c r="L87" s="301">
        <v>43831</v>
      </c>
      <c r="M87" s="294">
        <v>146</v>
      </c>
      <c r="N87" s="297">
        <v>2.1781160136246251</v>
      </c>
      <c r="O87" s="299">
        <v>0.33</v>
      </c>
      <c r="P87" s="295">
        <v>0.2</v>
      </c>
      <c r="Q87" s="294">
        <f ca="1">+IF(ISERROR(HLOOKUP($B87,INDIRECT("'Monthly Resource Report'!"&amp;'Coleman Validation'!Q$665666&amp;":"&amp;'Coleman Validation'!Q$665667),'Coleman Validation'!Q$665668,FALSE)),0,HLOOKUP($B87,INDIRECT("'Monthly Resource Report'!"&amp;'Coleman Validation'!Q$665666&amp;":"&amp;'Coleman Validation'!Q$665667),'Coleman Validation'!Q$665668,FALSE))</f>
        <v>0</v>
      </c>
      <c r="R87" s="297">
        <f ca="1">+IF(ISERROR(HLOOKUP($B87,INDIRECT("'Monthly Resource Report'!"&amp;'Coleman Validation'!R$665666&amp;":"&amp;'Coleman Validation'!R$665667),'Coleman Validation'!R$665668,FALSE)),0,HLOOKUP($B87,INDIRECT("'Monthly Resource Report'!"&amp;'Coleman Validation'!R$665666&amp;":"&amp;'Coleman Validation'!R$665667),'Coleman Validation'!R$665668,FALSE))</f>
        <v>0</v>
      </c>
      <c r="S87" s="317">
        <f ca="1">+IF(ISERROR(HLOOKUP($B87,INDIRECT("'Monthly Resource Report'!"&amp;'Coleman Validation'!S$665666&amp;":"&amp;'Coleman Validation'!S$665667),'Coleman Validation'!S$665668,FALSE)),0,HLOOKUP($B87,INDIRECT("'Monthly Resource Report'!"&amp;'Coleman Validation'!S$665666&amp;":"&amp;'Coleman Validation'!S$665667),'Coleman Validation'!S$665668,FALSE))</f>
        <v>0</v>
      </c>
      <c r="T87" s="318">
        <f ca="1">+IF(ISERROR(HLOOKUP($B87,INDIRECT("'Monthly Resource Report'!"&amp;'Coleman Validation'!T$665666&amp;":"&amp;'Coleman Validation'!T$665667),'Coleman Validation'!T$665668,FALSE)),0,HLOOKUP($B87,INDIRECT("'Monthly Resource Report'!"&amp;'Coleman Validation'!T$665666&amp;":"&amp;'Coleman Validation'!T$665667),'Coleman Validation'!T$665668,FALSE))</f>
        <v>0</v>
      </c>
      <c r="V87" s="301">
        <v>43831</v>
      </c>
      <c r="W87" s="294">
        <v>151</v>
      </c>
      <c r="X87" s="297">
        <v>2.1781160136246251</v>
      </c>
      <c r="Y87" s="299">
        <v>0.33</v>
      </c>
      <c r="Z87" s="295">
        <v>0.2</v>
      </c>
      <c r="AA87" s="294">
        <f ca="1">+IF(ISERROR(HLOOKUP($B87,INDIRECT("'Monthly Resource Report'!"&amp;'Coleman Validation'!AA$665666&amp;":"&amp;'Coleman Validation'!AA$665667),'Coleman Validation'!AA$665668,FALSE)),0,HLOOKUP($B87,INDIRECT("'Monthly Resource Report'!"&amp;'Coleman Validation'!AA$665666&amp;":"&amp;'Coleman Validation'!AA$665667),'Coleman Validation'!AA$665668,FALSE))</f>
        <v>0</v>
      </c>
      <c r="AB87" s="297">
        <f ca="1">+IF(ISERROR(HLOOKUP($B87,INDIRECT("'Monthly Resource Report'!"&amp;'Coleman Validation'!AB$665666&amp;":"&amp;'Coleman Validation'!AB$665667),'Coleman Validation'!AB$665668,FALSE)),0,HLOOKUP($B87,INDIRECT("'Monthly Resource Report'!"&amp;'Coleman Validation'!AB$665666&amp;":"&amp;'Coleman Validation'!AB$665667),'Coleman Validation'!AB$665668,FALSE))</f>
        <v>0</v>
      </c>
      <c r="AC87" s="317">
        <f ca="1">+IF(ISERROR(HLOOKUP($B87,INDIRECT("'Monthly Resource Report'!"&amp;'Coleman Validation'!AC$665666&amp;":"&amp;'Coleman Validation'!AC$665667),'Coleman Validation'!AC$665668,FALSE)),0,HLOOKUP($B87,INDIRECT("'Monthly Resource Report'!"&amp;'Coleman Validation'!AC$665666&amp;":"&amp;'Coleman Validation'!AC$665667),'Coleman Validation'!AC$665668,FALSE))</f>
        <v>0</v>
      </c>
      <c r="AD87" s="318">
        <f ca="1">+IF(ISERROR(HLOOKUP($B87,INDIRECT("'Monthly Resource Report'!"&amp;'Coleman Validation'!AD$665666&amp;":"&amp;'Coleman Validation'!AD$665667),'Coleman Validation'!AD$665668,FALSE)),0,HLOOKUP($B87,INDIRECT("'Monthly Resource Report'!"&amp;'Coleman Validation'!AD$665666&amp;":"&amp;'Coleman Validation'!AD$665667),'Coleman Validation'!AD$665668,FALSE))</f>
        <v>0</v>
      </c>
    </row>
    <row r="88" spans="2:30" s="29" customFormat="1">
      <c r="B88" s="301">
        <v>43862</v>
      </c>
      <c r="C88" s="294">
        <v>146</v>
      </c>
      <c r="D88" s="297">
        <v>2.1781160136246251</v>
      </c>
      <c r="E88" s="299">
        <v>0.33</v>
      </c>
      <c r="F88" s="295">
        <v>0.2</v>
      </c>
      <c r="G88" s="294">
        <f ca="1">+IF(ISERROR(HLOOKUP($B88,INDIRECT("'Monthly Resource Report'!"&amp;'Coleman Validation'!G$665666&amp;":"&amp;'Coleman Validation'!G$665667),'Coleman Validation'!G$665668,FALSE)),0,HLOOKUP($B88,INDIRECT("'Monthly Resource Report'!"&amp;'Coleman Validation'!G$665666&amp;":"&amp;'Coleman Validation'!G$665667),'Coleman Validation'!G$665668,FALSE))</f>
        <v>0</v>
      </c>
      <c r="H88" s="297">
        <f ca="1">+IF(ISERROR(HLOOKUP($B88,INDIRECT("'Monthly Resource Report'!"&amp;'Coleman Validation'!H$665666&amp;":"&amp;'Coleman Validation'!H$665667),'Coleman Validation'!H$665668,FALSE)),0,HLOOKUP($B88,INDIRECT("'Monthly Resource Report'!"&amp;'Coleman Validation'!H$665666&amp;":"&amp;'Coleman Validation'!H$665667),'Coleman Validation'!H$665668,FALSE))</f>
        <v>0</v>
      </c>
      <c r="I88" s="317">
        <f ca="1">+IF(ISERROR(HLOOKUP($B88,INDIRECT("'Monthly Resource Report'!"&amp;'Coleman Validation'!I$665666&amp;":"&amp;'Coleman Validation'!I$665667),'Coleman Validation'!I$665668,FALSE)),0,HLOOKUP($B88,INDIRECT("'Monthly Resource Report'!"&amp;'Coleman Validation'!I$665666&amp;":"&amp;'Coleman Validation'!I$665667),'Coleman Validation'!I$665668,FALSE))</f>
        <v>0</v>
      </c>
      <c r="J88" s="318">
        <f ca="1">+IF(ISERROR(HLOOKUP($B88,INDIRECT("'Monthly Resource Report'!"&amp;'Coleman Validation'!J$665666&amp;":"&amp;'Coleman Validation'!J$665667),'Coleman Validation'!J$665668,FALSE)),0,HLOOKUP($B88,INDIRECT("'Monthly Resource Report'!"&amp;'Coleman Validation'!J$665666&amp;":"&amp;'Coleman Validation'!J$665667),'Coleman Validation'!J$665668,FALSE))</f>
        <v>0</v>
      </c>
      <c r="L88" s="301">
        <v>43862</v>
      </c>
      <c r="M88" s="294">
        <v>146</v>
      </c>
      <c r="N88" s="297">
        <v>2.1781160136246251</v>
      </c>
      <c r="O88" s="299">
        <v>0.33</v>
      </c>
      <c r="P88" s="295">
        <v>0.2</v>
      </c>
      <c r="Q88" s="294">
        <f ca="1">+IF(ISERROR(HLOOKUP($B88,INDIRECT("'Monthly Resource Report'!"&amp;'Coleman Validation'!Q$665666&amp;":"&amp;'Coleman Validation'!Q$665667),'Coleman Validation'!Q$665668,FALSE)),0,HLOOKUP($B88,INDIRECT("'Monthly Resource Report'!"&amp;'Coleman Validation'!Q$665666&amp;":"&amp;'Coleman Validation'!Q$665667),'Coleman Validation'!Q$665668,FALSE))</f>
        <v>0</v>
      </c>
      <c r="R88" s="297">
        <f ca="1">+IF(ISERROR(HLOOKUP($B88,INDIRECT("'Monthly Resource Report'!"&amp;'Coleman Validation'!R$665666&amp;":"&amp;'Coleman Validation'!R$665667),'Coleman Validation'!R$665668,FALSE)),0,HLOOKUP($B88,INDIRECT("'Monthly Resource Report'!"&amp;'Coleman Validation'!R$665666&amp;":"&amp;'Coleman Validation'!R$665667),'Coleman Validation'!R$665668,FALSE))</f>
        <v>0</v>
      </c>
      <c r="S88" s="317">
        <f ca="1">+IF(ISERROR(HLOOKUP($B88,INDIRECT("'Monthly Resource Report'!"&amp;'Coleman Validation'!S$665666&amp;":"&amp;'Coleman Validation'!S$665667),'Coleman Validation'!S$665668,FALSE)),0,HLOOKUP($B88,INDIRECT("'Monthly Resource Report'!"&amp;'Coleman Validation'!S$665666&amp;":"&amp;'Coleman Validation'!S$665667),'Coleman Validation'!S$665668,FALSE))</f>
        <v>0</v>
      </c>
      <c r="T88" s="318">
        <f ca="1">+IF(ISERROR(HLOOKUP($B88,INDIRECT("'Monthly Resource Report'!"&amp;'Coleman Validation'!T$665666&amp;":"&amp;'Coleman Validation'!T$665667),'Coleman Validation'!T$665668,FALSE)),0,HLOOKUP($B88,INDIRECT("'Monthly Resource Report'!"&amp;'Coleman Validation'!T$665666&amp;":"&amp;'Coleman Validation'!T$665667),'Coleman Validation'!T$665668,FALSE))</f>
        <v>0</v>
      </c>
      <c r="V88" s="301">
        <v>43862</v>
      </c>
      <c r="W88" s="294">
        <v>151</v>
      </c>
      <c r="X88" s="297">
        <v>2.1781160136246251</v>
      </c>
      <c r="Y88" s="299">
        <v>0.33</v>
      </c>
      <c r="Z88" s="295">
        <v>0.2</v>
      </c>
      <c r="AA88" s="294">
        <f ca="1">+IF(ISERROR(HLOOKUP($B88,INDIRECT("'Monthly Resource Report'!"&amp;'Coleman Validation'!AA$665666&amp;":"&amp;'Coleman Validation'!AA$665667),'Coleman Validation'!AA$665668,FALSE)),0,HLOOKUP($B88,INDIRECT("'Monthly Resource Report'!"&amp;'Coleman Validation'!AA$665666&amp;":"&amp;'Coleman Validation'!AA$665667),'Coleman Validation'!AA$665668,FALSE))</f>
        <v>0</v>
      </c>
      <c r="AB88" s="297">
        <f ca="1">+IF(ISERROR(HLOOKUP($B88,INDIRECT("'Monthly Resource Report'!"&amp;'Coleman Validation'!AB$665666&amp;":"&amp;'Coleman Validation'!AB$665667),'Coleman Validation'!AB$665668,FALSE)),0,HLOOKUP($B88,INDIRECT("'Monthly Resource Report'!"&amp;'Coleman Validation'!AB$665666&amp;":"&amp;'Coleman Validation'!AB$665667),'Coleman Validation'!AB$665668,FALSE))</f>
        <v>0</v>
      </c>
      <c r="AC88" s="317">
        <f ca="1">+IF(ISERROR(HLOOKUP($B88,INDIRECT("'Monthly Resource Report'!"&amp;'Coleman Validation'!AC$665666&amp;":"&amp;'Coleman Validation'!AC$665667),'Coleman Validation'!AC$665668,FALSE)),0,HLOOKUP($B88,INDIRECT("'Monthly Resource Report'!"&amp;'Coleman Validation'!AC$665666&amp;":"&amp;'Coleman Validation'!AC$665667),'Coleman Validation'!AC$665668,FALSE))</f>
        <v>0</v>
      </c>
      <c r="AD88" s="318">
        <f ca="1">+IF(ISERROR(HLOOKUP($B88,INDIRECT("'Monthly Resource Report'!"&amp;'Coleman Validation'!AD$665666&amp;":"&amp;'Coleman Validation'!AD$665667),'Coleman Validation'!AD$665668,FALSE)),0,HLOOKUP($B88,INDIRECT("'Monthly Resource Report'!"&amp;'Coleman Validation'!AD$665666&amp;":"&amp;'Coleman Validation'!AD$665667),'Coleman Validation'!AD$665668,FALSE))</f>
        <v>0</v>
      </c>
    </row>
    <row r="89" spans="2:30" s="29" customFormat="1">
      <c r="B89" s="301">
        <v>43891</v>
      </c>
      <c r="C89" s="294">
        <v>146</v>
      </c>
      <c r="D89" s="297">
        <v>2.1781160136246251</v>
      </c>
      <c r="E89" s="299">
        <v>0.33</v>
      </c>
      <c r="F89" s="295">
        <v>0.2</v>
      </c>
      <c r="G89" s="294">
        <f ca="1">+IF(ISERROR(HLOOKUP($B89,INDIRECT("'Monthly Resource Report'!"&amp;'Coleman Validation'!G$665666&amp;":"&amp;'Coleman Validation'!G$665667),'Coleman Validation'!G$665668,FALSE)),0,HLOOKUP($B89,INDIRECT("'Monthly Resource Report'!"&amp;'Coleman Validation'!G$665666&amp;":"&amp;'Coleman Validation'!G$665667),'Coleman Validation'!G$665668,FALSE))</f>
        <v>0</v>
      </c>
      <c r="H89" s="297">
        <f ca="1">+IF(ISERROR(HLOOKUP($B89,INDIRECT("'Monthly Resource Report'!"&amp;'Coleman Validation'!H$665666&amp;":"&amp;'Coleman Validation'!H$665667),'Coleman Validation'!H$665668,FALSE)),0,HLOOKUP($B89,INDIRECT("'Monthly Resource Report'!"&amp;'Coleman Validation'!H$665666&amp;":"&amp;'Coleman Validation'!H$665667),'Coleman Validation'!H$665668,FALSE))</f>
        <v>0</v>
      </c>
      <c r="I89" s="317">
        <f ca="1">+IF(ISERROR(HLOOKUP($B89,INDIRECT("'Monthly Resource Report'!"&amp;'Coleman Validation'!I$665666&amp;":"&amp;'Coleman Validation'!I$665667),'Coleman Validation'!I$665668,FALSE)),0,HLOOKUP($B89,INDIRECT("'Monthly Resource Report'!"&amp;'Coleman Validation'!I$665666&amp;":"&amp;'Coleman Validation'!I$665667),'Coleman Validation'!I$665668,FALSE))</f>
        <v>0</v>
      </c>
      <c r="J89" s="318">
        <f ca="1">+IF(ISERROR(HLOOKUP($B89,INDIRECT("'Monthly Resource Report'!"&amp;'Coleman Validation'!J$665666&amp;":"&amp;'Coleman Validation'!J$665667),'Coleman Validation'!J$665668,FALSE)),0,HLOOKUP($B89,INDIRECT("'Monthly Resource Report'!"&amp;'Coleman Validation'!J$665666&amp;":"&amp;'Coleman Validation'!J$665667),'Coleman Validation'!J$665668,FALSE))</f>
        <v>0</v>
      </c>
      <c r="L89" s="301">
        <v>43891</v>
      </c>
      <c r="M89" s="294">
        <v>146</v>
      </c>
      <c r="N89" s="297">
        <v>2.1781160136246251</v>
      </c>
      <c r="O89" s="299">
        <v>0.33</v>
      </c>
      <c r="P89" s="295">
        <v>0.2</v>
      </c>
      <c r="Q89" s="294">
        <f ca="1">+IF(ISERROR(HLOOKUP($B89,INDIRECT("'Monthly Resource Report'!"&amp;'Coleman Validation'!Q$665666&amp;":"&amp;'Coleman Validation'!Q$665667),'Coleman Validation'!Q$665668,FALSE)),0,HLOOKUP($B89,INDIRECT("'Monthly Resource Report'!"&amp;'Coleman Validation'!Q$665666&amp;":"&amp;'Coleman Validation'!Q$665667),'Coleman Validation'!Q$665668,FALSE))</f>
        <v>0</v>
      </c>
      <c r="R89" s="297">
        <f ca="1">+IF(ISERROR(HLOOKUP($B89,INDIRECT("'Monthly Resource Report'!"&amp;'Coleman Validation'!R$665666&amp;":"&amp;'Coleman Validation'!R$665667),'Coleman Validation'!R$665668,FALSE)),0,HLOOKUP($B89,INDIRECT("'Monthly Resource Report'!"&amp;'Coleman Validation'!R$665666&amp;":"&amp;'Coleman Validation'!R$665667),'Coleman Validation'!R$665668,FALSE))</f>
        <v>0</v>
      </c>
      <c r="S89" s="317">
        <f ca="1">+IF(ISERROR(HLOOKUP($B89,INDIRECT("'Monthly Resource Report'!"&amp;'Coleman Validation'!S$665666&amp;":"&amp;'Coleman Validation'!S$665667),'Coleman Validation'!S$665668,FALSE)),0,HLOOKUP($B89,INDIRECT("'Monthly Resource Report'!"&amp;'Coleman Validation'!S$665666&amp;":"&amp;'Coleman Validation'!S$665667),'Coleman Validation'!S$665668,FALSE))</f>
        <v>0</v>
      </c>
      <c r="T89" s="318">
        <f ca="1">+IF(ISERROR(HLOOKUP($B89,INDIRECT("'Monthly Resource Report'!"&amp;'Coleman Validation'!T$665666&amp;":"&amp;'Coleman Validation'!T$665667),'Coleman Validation'!T$665668,FALSE)),0,HLOOKUP($B89,INDIRECT("'Monthly Resource Report'!"&amp;'Coleman Validation'!T$665666&amp;":"&amp;'Coleman Validation'!T$665667),'Coleman Validation'!T$665668,FALSE))</f>
        <v>0</v>
      </c>
      <c r="V89" s="301">
        <v>43891</v>
      </c>
      <c r="W89" s="294">
        <v>151</v>
      </c>
      <c r="X89" s="297">
        <v>2.1781160136246251</v>
      </c>
      <c r="Y89" s="299">
        <v>0.33</v>
      </c>
      <c r="Z89" s="295">
        <v>0.2</v>
      </c>
      <c r="AA89" s="294">
        <f ca="1">+IF(ISERROR(HLOOKUP($B89,INDIRECT("'Monthly Resource Report'!"&amp;'Coleman Validation'!AA$665666&amp;":"&amp;'Coleman Validation'!AA$665667),'Coleman Validation'!AA$665668,FALSE)),0,HLOOKUP($B89,INDIRECT("'Monthly Resource Report'!"&amp;'Coleman Validation'!AA$665666&amp;":"&amp;'Coleman Validation'!AA$665667),'Coleman Validation'!AA$665668,FALSE))</f>
        <v>0</v>
      </c>
      <c r="AB89" s="297">
        <f ca="1">+IF(ISERROR(HLOOKUP($B89,INDIRECT("'Monthly Resource Report'!"&amp;'Coleman Validation'!AB$665666&amp;":"&amp;'Coleman Validation'!AB$665667),'Coleman Validation'!AB$665668,FALSE)),0,HLOOKUP($B89,INDIRECT("'Monthly Resource Report'!"&amp;'Coleman Validation'!AB$665666&amp;":"&amp;'Coleman Validation'!AB$665667),'Coleman Validation'!AB$665668,FALSE))</f>
        <v>0</v>
      </c>
      <c r="AC89" s="317">
        <f ca="1">+IF(ISERROR(HLOOKUP($B89,INDIRECT("'Monthly Resource Report'!"&amp;'Coleman Validation'!AC$665666&amp;":"&amp;'Coleman Validation'!AC$665667),'Coleman Validation'!AC$665668,FALSE)),0,HLOOKUP($B89,INDIRECT("'Monthly Resource Report'!"&amp;'Coleman Validation'!AC$665666&amp;":"&amp;'Coleman Validation'!AC$665667),'Coleman Validation'!AC$665668,FALSE))</f>
        <v>0</v>
      </c>
      <c r="AD89" s="318">
        <f ca="1">+IF(ISERROR(HLOOKUP($B89,INDIRECT("'Monthly Resource Report'!"&amp;'Coleman Validation'!AD$665666&amp;":"&amp;'Coleman Validation'!AD$665667),'Coleman Validation'!AD$665668,FALSE)),0,HLOOKUP($B89,INDIRECT("'Monthly Resource Report'!"&amp;'Coleman Validation'!AD$665666&amp;":"&amp;'Coleman Validation'!AD$665667),'Coleman Validation'!AD$665668,FALSE))</f>
        <v>0</v>
      </c>
    </row>
    <row r="90" spans="2:30" s="29" customFormat="1">
      <c r="B90" s="301">
        <v>43922</v>
      </c>
      <c r="C90" s="294">
        <v>146</v>
      </c>
      <c r="D90" s="297">
        <v>2.1781160136246251</v>
      </c>
      <c r="E90" s="299">
        <v>0.33</v>
      </c>
      <c r="F90" s="295">
        <v>0.2</v>
      </c>
      <c r="G90" s="294">
        <f ca="1">+IF(ISERROR(HLOOKUP($B90,INDIRECT("'Monthly Resource Report'!"&amp;'Coleman Validation'!G$665666&amp;":"&amp;'Coleman Validation'!G$665667),'Coleman Validation'!G$665668,FALSE)),0,HLOOKUP($B90,INDIRECT("'Monthly Resource Report'!"&amp;'Coleman Validation'!G$665666&amp;":"&amp;'Coleman Validation'!G$665667),'Coleman Validation'!G$665668,FALSE))</f>
        <v>0</v>
      </c>
      <c r="H90" s="297">
        <f ca="1">+IF(ISERROR(HLOOKUP($B90,INDIRECT("'Monthly Resource Report'!"&amp;'Coleman Validation'!H$665666&amp;":"&amp;'Coleman Validation'!H$665667),'Coleman Validation'!H$665668,FALSE)),0,HLOOKUP($B90,INDIRECT("'Monthly Resource Report'!"&amp;'Coleman Validation'!H$665666&amp;":"&amp;'Coleman Validation'!H$665667),'Coleman Validation'!H$665668,FALSE))</f>
        <v>0</v>
      </c>
      <c r="I90" s="317">
        <f ca="1">+IF(ISERROR(HLOOKUP($B90,INDIRECT("'Monthly Resource Report'!"&amp;'Coleman Validation'!I$665666&amp;":"&amp;'Coleman Validation'!I$665667),'Coleman Validation'!I$665668,FALSE)),0,HLOOKUP($B90,INDIRECT("'Monthly Resource Report'!"&amp;'Coleman Validation'!I$665666&amp;":"&amp;'Coleman Validation'!I$665667),'Coleman Validation'!I$665668,FALSE))</f>
        <v>0</v>
      </c>
      <c r="J90" s="318">
        <f ca="1">+IF(ISERROR(HLOOKUP($B90,INDIRECT("'Monthly Resource Report'!"&amp;'Coleman Validation'!J$665666&amp;":"&amp;'Coleman Validation'!J$665667),'Coleman Validation'!J$665668,FALSE)),0,HLOOKUP($B90,INDIRECT("'Monthly Resource Report'!"&amp;'Coleman Validation'!J$665666&amp;":"&amp;'Coleman Validation'!J$665667),'Coleman Validation'!J$665668,FALSE))</f>
        <v>0</v>
      </c>
      <c r="L90" s="301">
        <v>43922</v>
      </c>
      <c r="M90" s="294">
        <v>146</v>
      </c>
      <c r="N90" s="297">
        <v>2.1781160136246251</v>
      </c>
      <c r="O90" s="299">
        <v>0.33</v>
      </c>
      <c r="P90" s="295">
        <v>0.2</v>
      </c>
      <c r="Q90" s="294">
        <f ca="1">+IF(ISERROR(HLOOKUP($B90,INDIRECT("'Monthly Resource Report'!"&amp;'Coleman Validation'!Q$665666&amp;":"&amp;'Coleman Validation'!Q$665667),'Coleman Validation'!Q$665668,FALSE)),0,HLOOKUP($B90,INDIRECT("'Monthly Resource Report'!"&amp;'Coleman Validation'!Q$665666&amp;":"&amp;'Coleman Validation'!Q$665667),'Coleman Validation'!Q$665668,FALSE))</f>
        <v>0</v>
      </c>
      <c r="R90" s="297">
        <f ca="1">+IF(ISERROR(HLOOKUP($B90,INDIRECT("'Monthly Resource Report'!"&amp;'Coleman Validation'!R$665666&amp;":"&amp;'Coleman Validation'!R$665667),'Coleman Validation'!R$665668,FALSE)),0,HLOOKUP($B90,INDIRECT("'Monthly Resource Report'!"&amp;'Coleman Validation'!R$665666&amp;":"&amp;'Coleman Validation'!R$665667),'Coleman Validation'!R$665668,FALSE))</f>
        <v>0</v>
      </c>
      <c r="S90" s="317">
        <f ca="1">+IF(ISERROR(HLOOKUP($B90,INDIRECT("'Monthly Resource Report'!"&amp;'Coleman Validation'!S$665666&amp;":"&amp;'Coleman Validation'!S$665667),'Coleman Validation'!S$665668,FALSE)),0,HLOOKUP($B90,INDIRECT("'Monthly Resource Report'!"&amp;'Coleman Validation'!S$665666&amp;":"&amp;'Coleman Validation'!S$665667),'Coleman Validation'!S$665668,FALSE))</f>
        <v>0</v>
      </c>
      <c r="T90" s="318">
        <f ca="1">+IF(ISERROR(HLOOKUP($B90,INDIRECT("'Monthly Resource Report'!"&amp;'Coleman Validation'!T$665666&amp;":"&amp;'Coleman Validation'!T$665667),'Coleman Validation'!T$665668,FALSE)),0,HLOOKUP($B90,INDIRECT("'Monthly Resource Report'!"&amp;'Coleman Validation'!T$665666&amp;":"&amp;'Coleman Validation'!T$665667),'Coleman Validation'!T$665668,FALSE))</f>
        <v>0</v>
      </c>
      <c r="V90" s="301">
        <v>43922</v>
      </c>
      <c r="W90" s="294">
        <v>151</v>
      </c>
      <c r="X90" s="297">
        <v>2.1781160136246251</v>
      </c>
      <c r="Y90" s="299">
        <v>0.33</v>
      </c>
      <c r="Z90" s="295">
        <v>0.2</v>
      </c>
      <c r="AA90" s="294">
        <f ca="1">+IF(ISERROR(HLOOKUP($B90,INDIRECT("'Monthly Resource Report'!"&amp;'Coleman Validation'!AA$665666&amp;":"&amp;'Coleman Validation'!AA$665667),'Coleman Validation'!AA$665668,FALSE)),0,HLOOKUP($B90,INDIRECT("'Monthly Resource Report'!"&amp;'Coleman Validation'!AA$665666&amp;":"&amp;'Coleman Validation'!AA$665667),'Coleman Validation'!AA$665668,FALSE))</f>
        <v>0</v>
      </c>
      <c r="AB90" s="297">
        <f ca="1">+IF(ISERROR(HLOOKUP($B90,INDIRECT("'Monthly Resource Report'!"&amp;'Coleman Validation'!AB$665666&amp;":"&amp;'Coleman Validation'!AB$665667),'Coleman Validation'!AB$665668,FALSE)),0,HLOOKUP($B90,INDIRECT("'Monthly Resource Report'!"&amp;'Coleman Validation'!AB$665666&amp;":"&amp;'Coleman Validation'!AB$665667),'Coleman Validation'!AB$665668,FALSE))</f>
        <v>0</v>
      </c>
      <c r="AC90" s="317">
        <f ca="1">+IF(ISERROR(HLOOKUP($B90,INDIRECT("'Monthly Resource Report'!"&amp;'Coleman Validation'!AC$665666&amp;":"&amp;'Coleman Validation'!AC$665667),'Coleman Validation'!AC$665668,FALSE)),0,HLOOKUP($B90,INDIRECT("'Monthly Resource Report'!"&amp;'Coleman Validation'!AC$665666&amp;":"&amp;'Coleman Validation'!AC$665667),'Coleman Validation'!AC$665668,FALSE))</f>
        <v>0</v>
      </c>
      <c r="AD90" s="318">
        <f ca="1">+IF(ISERROR(HLOOKUP($B90,INDIRECT("'Monthly Resource Report'!"&amp;'Coleman Validation'!AD$665666&amp;":"&amp;'Coleman Validation'!AD$665667),'Coleman Validation'!AD$665668,FALSE)),0,HLOOKUP($B90,INDIRECT("'Monthly Resource Report'!"&amp;'Coleman Validation'!AD$665666&amp;":"&amp;'Coleman Validation'!AD$665667),'Coleman Validation'!AD$665668,FALSE))</f>
        <v>0</v>
      </c>
    </row>
    <row r="91" spans="2:30" s="29" customFormat="1">
      <c r="B91" s="301">
        <v>43952</v>
      </c>
      <c r="C91" s="294">
        <v>146</v>
      </c>
      <c r="D91" s="297">
        <v>2.1781160136246251</v>
      </c>
      <c r="E91" s="299">
        <v>0.33</v>
      </c>
      <c r="F91" s="295">
        <v>0.2</v>
      </c>
      <c r="G91" s="294">
        <f ca="1">+IF(ISERROR(HLOOKUP($B91,INDIRECT("'Monthly Resource Report'!"&amp;'Coleman Validation'!G$665666&amp;":"&amp;'Coleman Validation'!G$665667),'Coleman Validation'!G$665668,FALSE)),0,HLOOKUP($B91,INDIRECT("'Monthly Resource Report'!"&amp;'Coleman Validation'!G$665666&amp;":"&amp;'Coleman Validation'!G$665667),'Coleman Validation'!G$665668,FALSE))</f>
        <v>0</v>
      </c>
      <c r="H91" s="297">
        <f ca="1">+IF(ISERROR(HLOOKUP($B91,INDIRECT("'Monthly Resource Report'!"&amp;'Coleman Validation'!H$665666&amp;":"&amp;'Coleman Validation'!H$665667),'Coleman Validation'!H$665668,FALSE)),0,HLOOKUP($B91,INDIRECT("'Monthly Resource Report'!"&amp;'Coleman Validation'!H$665666&amp;":"&amp;'Coleman Validation'!H$665667),'Coleman Validation'!H$665668,FALSE))</f>
        <v>0</v>
      </c>
      <c r="I91" s="317">
        <f ca="1">+IF(ISERROR(HLOOKUP($B91,INDIRECT("'Monthly Resource Report'!"&amp;'Coleman Validation'!I$665666&amp;":"&amp;'Coleman Validation'!I$665667),'Coleman Validation'!I$665668,FALSE)),0,HLOOKUP($B91,INDIRECT("'Monthly Resource Report'!"&amp;'Coleman Validation'!I$665666&amp;":"&amp;'Coleman Validation'!I$665667),'Coleman Validation'!I$665668,FALSE))</f>
        <v>0</v>
      </c>
      <c r="J91" s="318">
        <f ca="1">+IF(ISERROR(HLOOKUP($B91,INDIRECT("'Monthly Resource Report'!"&amp;'Coleman Validation'!J$665666&amp;":"&amp;'Coleman Validation'!J$665667),'Coleman Validation'!J$665668,FALSE)),0,HLOOKUP($B91,INDIRECT("'Monthly Resource Report'!"&amp;'Coleman Validation'!J$665666&amp;":"&amp;'Coleman Validation'!J$665667),'Coleman Validation'!J$665668,FALSE))</f>
        <v>0</v>
      </c>
      <c r="L91" s="301">
        <v>43952</v>
      </c>
      <c r="M91" s="294">
        <v>146</v>
      </c>
      <c r="N91" s="297">
        <v>2.1781160136246251</v>
      </c>
      <c r="O91" s="299">
        <v>0.33</v>
      </c>
      <c r="P91" s="295">
        <v>0.2</v>
      </c>
      <c r="Q91" s="294">
        <f ca="1">+IF(ISERROR(HLOOKUP($B91,INDIRECT("'Monthly Resource Report'!"&amp;'Coleman Validation'!Q$665666&amp;":"&amp;'Coleman Validation'!Q$665667),'Coleman Validation'!Q$665668,FALSE)),0,HLOOKUP($B91,INDIRECT("'Monthly Resource Report'!"&amp;'Coleman Validation'!Q$665666&amp;":"&amp;'Coleman Validation'!Q$665667),'Coleman Validation'!Q$665668,FALSE))</f>
        <v>0</v>
      </c>
      <c r="R91" s="297">
        <f ca="1">+IF(ISERROR(HLOOKUP($B91,INDIRECT("'Monthly Resource Report'!"&amp;'Coleman Validation'!R$665666&amp;":"&amp;'Coleman Validation'!R$665667),'Coleman Validation'!R$665668,FALSE)),0,HLOOKUP($B91,INDIRECT("'Monthly Resource Report'!"&amp;'Coleman Validation'!R$665666&amp;":"&amp;'Coleman Validation'!R$665667),'Coleman Validation'!R$665668,FALSE))</f>
        <v>0</v>
      </c>
      <c r="S91" s="317">
        <f ca="1">+IF(ISERROR(HLOOKUP($B91,INDIRECT("'Monthly Resource Report'!"&amp;'Coleman Validation'!S$665666&amp;":"&amp;'Coleman Validation'!S$665667),'Coleman Validation'!S$665668,FALSE)),0,HLOOKUP($B91,INDIRECT("'Monthly Resource Report'!"&amp;'Coleman Validation'!S$665666&amp;":"&amp;'Coleman Validation'!S$665667),'Coleman Validation'!S$665668,FALSE))</f>
        <v>0</v>
      </c>
      <c r="T91" s="318">
        <f ca="1">+IF(ISERROR(HLOOKUP($B91,INDIRECT("'Monthly Resource Report'!"&amp;'Coleman Validation'!T$665666&amp;":"&amp;'Coleman Validation'!T$665667),'Coleman Validation'!T$665668,FALSE)),0,HLOOKUP($B91,INDIRECT("'Monthly Resource Report'!"&amp;'Coleman Validation'!T$665666&amp;":"&amp;'Coleman Validation'!T$665667),'Coleman Validation'!T$665668,FALSE))</f>
        <v>0</v>
      </c>
      <c r="V91" s="301">
        <v>43952</v>
      </c>
      <c r="W91" s="294">
        <v>151</v>
      </c>
      <c r="X91" s="297">
        <v>2.1781160136246251</v>
      </c>
      <c r="Y91" s="299">
        <v>0.33</v>
      </c>
      <c r="Z91" s="295">
        <v>0.2</v>
      </c>
      <c r="AA91" s="294">
        <f ca="1">+IF(ISERROR(HLOOKUP($B91,INDIRECT("'Monthly Resource Report'!"&amp;'Coleman Validation'!AA$665666&amp;":"&amp;'Coleman Validation'!AA$665667),'Coleman Validation'!AA$665668,FALSE)),0,HLOOKUP($B91,INDIRECT("'Monthly Resource Report'!"&amp;'Coleman Validation'!AA$665666&amp;":"&amp;'Coleman Validation'!AA$665667),'Coleman Validation'!AA$665668,FALSE))</f>
        <v>0</v>
      </c>
      <c r="AB91" s="297">
        <f ca="1">+IF(ISERROR(HLOOKUP($B91,INDIRECT("'Monthly Resource Report'!"&amp;'Coleman Validation'!AB$665666&amp;":"&amp;'Coleman Validation'!AB$665667),'Coleman Validation'!AB$665668,FALSE)),0,HLOOKUP($B91,INDIRECT("'Monthly Resource Report'!"&amp;'Coleman Validation'!AB$665666&amp;":"&amp;'Coleman Validation'!AB$665667),'Coleman Validation'!AB$665668,FALSE))</f>
        <v>0</v>
      </c>
      <c r="AC91" s="317">
        <f ca="1">+IF(ISERROR(HLOOKUP($B91,INDIRECT("'Monthly Resource Report'!"&amp;'Coleman Validation'!AC$665666&amp;":"&amp;'Coleman Validation'!AC$665667),'Coleman Validation'!AC$665668,FALSE)),0,HLOOKUP($B91,INDIRECT("'Monthly Resource Report'!"&amp;'Coleman Validation'!AC$665666&amp;":"&amp;'Coleman Validation'!AC$665667),'Coleman Validation'!AC$665668,FALSE))</f>
        <v>0</v>
      </c>
      <c r="AD91" s="318">
        <f ca="1">+IF(ISERROR(HLOOKUP($B91,INDIRECT("'Monthly Resource Report'!"&amp;'Coleman Validation'!AD$665666&amp;":"&amp;'Coleman Validation'!AD$665667),'Coleman Validation'!AD$665668,FALSE)),0,HLOOKUP($B91,INDIRECT("'Monthly Resource Report'!"&amp;'Coleman Validation'!AD$665666&amp;":"&amp;'Coleman Validation'!AD$665667),'Coleman Validation'!AD$665668,FALSE))</f>
        <v>0</v>
      </c>
    </row>
    <row r="92" spans="2:30" s="29" customFormat="1">
      <c r="B92" s="301">
        <v>43983</v>
      </c>
      <c r="C92" s="294">
        <v>146</v>
      </c>
      <c r="D92" s="297">
        <v>2.1781160136246251</v>
      </c>
      <c r="E92" s="299">
        <v>0.33</v>
      </c>
      <c r="F92" s="295">
        <v>0.2</v>
      </c>
      <c r="G92" s="294">
        <f ca="1">+IF(ISERROR(HLOOKUP($B92,INDIRECT("'Monthly Resource Report'!"&amp;'Coleman Validation'!G$665666&amp;":"&amp;'Coleman Validation'!G$665667),'Coleman Validation'!G$665668,FALSE)),0,HLOOKUP($B92,INDIRECT("'Monthly Resource Report'!"&amp;'Coleman Validation'!G$665666&amp;":"&amp;'Coleman Validation'!G$665667),'Coleman Validation'!G$665668,FALSE))</f>
        <v>0</v>
      </c>
      <c r="H92" s="297">
        <f ca="1">+IF(ISERROR(HLOOKUP($B92,INDIRECT("'Monthly Resource Report'!"&amp;'Coleman Validation'!H$665666&amp;":"&amp;'Coleman Validation'!H$665667),'Coleman Validation'!H$665668,FALSE)),0,HLOOKUP($B92,INDIRECT("'Monthly Resource Report'!"&amp;'Coleman Validation'!H$665666&amp;":"&amp;'Coleman Validation'!H$665667),'Coleman Validation'!H$665668,FALSE))</f>
        <v>0</v>
      </c>
      <c r="I92" s="317">
        <f ca="1">+IF(ISERROR(HLOOKUP($B92,INDIRECT("'Monthly Resource Report'!"&amp;'Coleman Validation'!I$665666&amp;":"&amp;'Coleman Validation'!I$665667),'Coleman Validation'!I$665668,FALSE)),0,HLOOKUP($B92,INDIRECT("'Monthly Resource Report'!"&amp;'Coleman Validation'!I$665666&amp;":"&amp;'Coleman Validation'!I$665667),'Coleman Validation'!I$665668,FALSE))</f>
        <v>0</v>
      </c>
      <c r="J92" s="318">
        <f ca="1">+IF(ISERROR(HLOOKUP($B92,INDIRECT("'Monthly Resource Report'!"&amp;'Coleman Validation'!J$665666&amp;":"&amp;'Coleman Validation'!J$665667),'Coleman Validation'!J$665668,FALSE)),0,HLOOKUP($B92,INDIRECT("'Monthly Resource Report'!"&amp;'Coleman Validation'!J$665666&amp;":"&amp;'Coleman Validation'!J$665667),'Coleman Validation'!J$665668,FALSE))</f>
        <v>0</v>
      </c>
      <c r="L92" s="301">
        <v>43983</v>
      </c>
      <c r="M92" s="294">
        <v>146</v>
      </c>
      <c r="N92" s="297">
        <v>2.1781160136246251</v>
      </c>
      <c r="O92" s="299">
        <v>0.33</v>
      </c>
      <c r="P92" s="295">
        <v>0.2</v>
      </c>
      <c r="Q92" s="294">
        <f ca="1">+IF(ISERROR(HLOOKUP($B92,INDIRECT("'Monthly Resource Report'!"&amp;'Coleman Validation'!Q$665666&amp;":"&amp;'Coleman Validation'!Q$665667),'Coleman Validation'!Q$665668,FALSE)),0,HLOOKUP($B92,INDIRECT("'Monthly Resource Report'!"&amp;'Coleman Validation'!Q$665666&amp;":"&amp;'Coleman Validation'!Q$665667),'Coleman Validation'!Q$665668,FALSE))</f>
        <v>0</v>
      </c>
      <c r="R92" s="297">
        <f ca="1">+IF(ISERROR(HLOOKUP($B92,INDIRECT("'Monthly Resource Report'!"&amp;'Coleman Validation'!R$665666&amp;":"&amp;'Coleman Validation'!R$665667),'Coleman Validation'!R$665668,FALSE)),0,HLOOKUP($B92,INDIRECT("'Monthly Resource Report'!"&amp;'Coleman Validation'!R$665666&amp;":"&amp;'Coleman Validation'!R$665667),'Coleman Validation'!R$665668,FALSE))</f>
        <v>0</v>
      </c>
      <c r="S92" s="317">
        <f ca="1">+IF(ISERROR(HLOOKUP($B92,INDIRECT("'Monthly Resource Report'!"&amp;'Coleman Validation'!S$665666&amp;":"&amp;'Coleman Validation'!S$665667),'Coleman Validation'!S$665668,FALSE)),0,HLOOKUP($B92,INDIRECT("'Monthly Resource Report'!"&amp;'Coleman Validation'!S$665666&amp;":"&amp;'Coleman Validation'!S$665667),'Coleman Validation'!S$665668,FALSE))</f>
        <v>0</v>
      </c>
      <c r="T92" s="318">
        <f ca="1">+IF(ISERROR(HLOOKUP($B92,INDIRECT("'Monthly Resource Report'!"&amp;'Coleman Validation'!T$665666&amp;":"&amp;'Coleman Validation'!T$665667),'Coleman Validation'!T$665668,FALSE)),0,HLOOKUP($B92,INDIRECT("'Monthly Resource Report'!"&amp;'Coleman Validation'!T$665666&amp;":"&amp;'Coleman Validation'!T$665667),'Coleman Validation'!T$665668,FALSE))</f>
        <v>0</v>
      </c>
      <c r="V92" s="301">
        <v>43983</v>
      </c>
      <c r="W92" s="294">
        <v>151</v>
      </c>
      <c r="X92" s="297">
        <v>2.1781160136246251</v>
      </c>
      <c r="Y92" s="299">
        <v>0.33</v>
      </c>
      <c r="Z92" s="295">
        <v>0.2</v>
      </c>
      <c r="AA92" s="294">
        <f ca="1">+IF(ISERROR(HLOOKUP($B92,INDIRECT("'Monthly Resource Report'!"&amp;'Coleman Validation'!AA$665666&amp;":"&amp;'Coleman Validation'!AA$665667),'Coleman Validation'!AA$665668,FALSE)),0,HLOOKUP($B92,INDIRECT("'Monthly Resource Report'!"&amp;'Coleman Validation'!AA$665666&amp;":"&amp;'Coleman Validation'!AA$665667),'Coleman Validation'!AA$665668,FALSE))</f>
        <v>0</v>
      </c>
      <c r="AB92" s="297">
        <f ca="1">+IF(ISERROR(HLOOKUP($B92,INDIRECT("'Monthly Resource Report'!"&amp;'Coleman Validation'!AB$665666&amp;":"&amp;'Coleman Validation'!AB$665667),'Coleman Validation'!AB$665668,FALSE)),0,HLOOKUP($B92,INDIRECT("'Monthly Resource Report'!"&amp;'Coleman Validation'!AB$665666&amp;":"&amp;'Coleman Validation'!AB$665667),'Coleman Validation'!AB$665668,FALSE))</f>
        <v>0</v>
      </c>
      <c r="AC92" s="317">
        <f ca="1">+IF(ISERROR(HLOOKUP($B92,INDIRECT("'Monthly Resource Report'!"&amp;'Coleman Validation'!AC$665666&amp;":"&amp;'Coleman Validation'!AC$665667),'Coleman Validation'!AC$665668,FALSE)),0,HLOOKUP($B92,INDIRECT("'Monthly Resource Report'!"&amp;'Coleman Validation'!AC$665666&amp;":"&amp;'Coleman Validation'!AC$665667),'Coleman Validation'!AC$665668,FALSE))</f>
        <v>0</v>
      </c>
      <c r="AD92" s="318">
        <f ca="1">+IF(ISERROR(HLOOKUP($B92,INDIRECT("'Monthly Resource Report'!"&amp;'Coleman Validation'!AD$665666&amp;":"&amp;'Coleman Validation'!AD$665667),'Coleman Validation'!AD$665668,FALSE)),0,HLOOKUP($B92,INDIRECT("'Monthly Resource Report'!"&amp;'Coleman Validation'!AD$665666&amp;":"&amp;'Coleman Validation'!AD$665667),'Coleman Validation'!AD$665668,FALSE))</f>
        <v>0</v>
      </c>
    </row>
    <row r="93" spans="2:30" s="29" customFormat="1">
      <c r="B93" s="301">
        <v>44013</v>
      </c>
      <c r="C93" s="294">
        <v>146</v>
      </c>
      <c r="D93" s="297">
        <v>2.1781160136246251</v>
      </c>
      <c r="E93" s="299">
        <v>0.33</v>
      </c>
      <c r="F93" s="295">
        <v>0.2</v>
      </c>
      <c r="G93" s="294">
        <f ca="1">+IF(ISERROR(HLOOKUP($B93,INDIRECT("'Monthly Resource Report'!"&amp;'Coleman Validation'!G$665666&amp;":"&amp;'Coleman Validation'!G$665667),'Coleman Validation'!G$665668,FALSE)),0,HLOOKUP($B93,INDIRECT("'Monthly Resource Report'!"&amp;'Coleman Validation'!G$665666&amp;":"&amp;'Coleman Validation'!G$665667),'Coleman Validation'!G$665668,FALSE))</f>
        <v>0</v>
      </c>
      <c r="H93" s="297">
        <f ca="1">+IF(ISERROR(HLOOKUP($B93,INDIRECT("'Monthly Resource Report'!"&amp;'Coleman Validation'!H$665666&amp;":"&amp;'Coleman Validation'!H$665667),'Coleman Validation'!H$665668,FALSE)),0,HLOOKUP($B93,INDIRECT("'Monthly Resource Report'!"&amp;'Coleman Validation'!H$665666&amp;":"&amp;'Coleman Validation'!H$665667),'Coleman Validation'!H$665668,FALSE))</f>
        <v>0</v>
      </c>
      <c r="I93" s="317">
        <f ca="1">+IF(ISERROR(HLOOKUP($B93,INDIRECT("'Monthly Resource Report'!"&amp;'Coleman Validation'!I$665666&amp;":"&amp;'Coleman Validation'!I$665667),'Coleman Validation'!I$665668,FALSE)),0,HLOOKUP($B93,INDIRECT("'Monthly Resource Report'!"&amp;'Coleman Validation'!I$665666&amp;":"&amp;'Coleman Validation'!I$665667),'Coleman Validation'!I$665668,FALSE))</f>
        <v>0</v>
      </c>
      <c r="J93" s="318">
        <f ca="1">+IF(ISERROR(HLOOKUP($B93,INDIRECT("'Monthly Resource Report'!"&amp;'Coleman Validation'!J$665666&amp;":"&amp;'Coleman Validation'!J$665667),'Coleman Validation'!J$665668,FALSE)),0,HLOOKUP($B93,INDIRECT("'Monthly Resource Report'!"&amp;'Coleman Validation'!J$665666&amp;":"&amp;'Coleman Validation'!J$665667),'Coleman Validation'!J$665668,FALSE))</f>
        <v>0</v>
      </c>
      <c r="L93" s="301">
        <v>44013</v>
      </c>
      <c r="M93" s="294">
        <v>146</v>
      </c>
      <c r="N93" s="297">
        <v>2.1781160136246251</v>
      </c>
      <c r="O93" s="299">
        <v>0.33</v>
      </c>
      <c r="P93" s="295">
        <v>0.2</v>
      </c>
      <c r="Q93" s="294">
        <f ca="1">+IF(ISERROR(HLOOKUP($B93,INDIRECT("'Monthly Resource Report'!"&amp;'Coleman Validation'!Q$665666&amp;":"&amp;'Coleman Validation'!Q$665667),'Coleman Validation'!Q$665668,FALSE)),0,HLOOKUP($B93,INDIRECT("'Monthly Resource Report'!"&amp;'Coleman Validation'!Q$665666&amp;":"&amp;'Coleman Validation'!Q$665667),'Coleman Validation'!Q$665668,FALSE))</f>
        <v>0</v>
      </c>
      <c r="R93" s="297">
        <f ca="1">+IF(ISERROR(HLOOKUP($B93,INDIRECT("'Monthly Resource Report'!"&amp;'Coleman Validation'!R$665666&amp;":"&amp;'Coleman Validation'!R$665667),'Coleman Validation'!R$665668,FALSE)),0,HLOOKUP($B93,INDIRECT("'Monthly Resource Report'!"&amp;'Coleman Validation'!R$665666&amp;":"&amp;'Coleman Validation'!R$665667),'Coleman Validation'!R$665668,FALSE))</f>
        <v>0</v>
      </c>
      <c r="S93" s="317">
        <f ca="1">+IF(ISERROR(HLOOKUP($B93,INDIRECT("'Monthly Resource Report'!"&amp;'Coleman Validation'!S$665666&amp;":"&amp;'Coleman Validation'!S$665667),'Coleman Validation'!S$665668,FALSE)),0,HLOOKUP($B93,INDIRECT("'Monthly Resource Report'!"&amp;'Coleman Validation'!S$665666&amp;":"&amp;'Coleman Validation'!S$665667),'Coleman Validation'!S$665668,FALSE))</f>
        <v>0</v>
      </c>
      <c r="T93" s="318">
        <f ca="1">+IF(ISERROR(HLOOKUP($B93,INDIRECT("'Monthly Resource Report'!"&amp;'Coleman Validation'!T$665666&amp;":"&amp;'Coleman Validation'!T$665667),'Coleman Validation'!T$665668,FALSE)),0,HLOOKUP($B93,INDIRECT("'Monthly Resource Report'!"&amp;'Coleman Validation'!T$665666&amp;":"&amp;'Coleman Validation'!T$665667),'Coleman Validation'!T$665668,FALSE))</f>
        <v>0</v>
      </c>
      <c r="V93" s="301">
        <v>44013</v>
      </c>
      <c r="W93" s="294">
        <v>151</v>
      </c>
      <c r="X93" s="297">
        <v>2.1781160136246251</v>
      </c>
      <c r="Y93" s="299">
        <v>0.33</v>
      </c>
      <c r="Z93" s="295">
        <v>0.2</v>
      </c>
      <c r="AA93" s="294">
        <f ca="1">+IF(ISERROR(HLOOKUP($B93,INDIRECT("'Monthly Resource Report'!"&amp;'Coleman Validation'!AA$665666&amp;":"&amp;'Coleman Validation'!AA$665667),'Coleman Validation'!AA$665668,FALSE)),0,HLOOKUP($B93,INDIRECT("'Monthly Resource Report'!"&amp;'Coleman Validation'!AA$665666&amp;":"&amp;'Coleman Validation'!AA$665667),'Coleman Validation'!AA$665668,FALSE))</f>
        <v>0</v>
      </c>
      <c r="AB93" s="297">
        <f ca="1">+IF(ISERROR(HLOOKUP($B93,INDIRECT("'Monthly Resource Report'!"&amp;'Coleman Validation'!AB$665666&amp;":"&amp;'Coleman Validation'!AB$665667),'Coleman Validation'!AB$665668,FALSE)),0,HLOOKUP($B93,INDIRECT("'Monthly Resource Report'!"&amp;'Coleman Validation'!AB$665666&amp;":"&amp;'Coleman Validation'!AB$665667),'Coleman Validation'!AB$665668,FALSE))</f>
        <v>0</v>
      </c>
      <c r="AC93" s="317">
        <f ca="1">+IF(ISERROR(HLOOKUP($B93,INDIRECT("'Monthly Resource Report'!"&amp;'Coleman Validation'!AC$665666&amp;":"&amp;'Coleman Validation'!AC$665667),'Coleman Validation'!AC$665668,FALSE)),0,HLOOKUP($B93,INDIRECT("'Monthly Resource Report'!"&amp;'Coleman Validation'!AC$665666&amp;":"&amp;'Coleman Validation'!AC$665667),'Coleman Validation'!AC$665668,FALSE))</f>
        <v>0</v>
      </c>
      <c r="AD93" s="318">
        <f ca="1">+IF(ISERROR(HLOOKUP($B93,INDIRECT("'Monthly Resource Report'!"&amp;'Coleman Validation'!AD$665666&amp;":"&amp;'Coleman Validation'!AD$665667),'Coleman Validation'!AD$665668,FALSE)),0,HLOOKUP($B93,INDIRECT("'Monthly Resource Report'!"&amp;'Coleman Validation'!AD$665666&amp;":"&amp;'Coleman Validation'!AD$665667),'Coleman Validation'!AD$665668,FALSE))</f>
        <v>0</v>
      </c>
    </row>
    <row r="94" spans="2:30" s="29" customFormat="1">
      <c r="B94" s="301">
        <v>44044</v>
      </c>
      <c r="C94" s="294">
        <v>146</v>
      </c>
      <c r="D94" s="297">
        <v>2.1781160136246251</v>
      </c>
      <c r="E94" s="299">
        <v>0.33</v>
      </c>
      <c r="F94" s="295">
        <v>0.2</v>
      </c>
      <c r="G94" s="294">
        <f ca="1">+IF(ISERROR(HLOOKUP($B94,INDIRECT("'Monthly Resource Report'!"&amp;'Coleman Validation'!G$665666&amp;":"&amp;'Coleman Validation'!G$665667),'Coleman Validation'!G$665668,FALSE)),0,HLOOKUP($B94,INDIRECT("'Monthly Resource Report'!"&amp;'Coleman Validation'!G$665666&amp;":"&amp;'Coleman Validation'!G$665667),'Coleman Validation'!G$665668,FALSE))</f>
        <v>0</v>
      </c>
      <c r="H94" s="297">
        <f ca="1">+IF(ISERROR(HLOOKUP($B94,INDIRECT("'Monthly Resource Report'!"&amp;'Coleman Validation'!H$665666&amp;":"&amp;'Coleman Validation'!H$665667),'Coleman Validation'!H$665668,FALSE)),0,HLOOKUP($B94,INDIRECT("'Monthly Resource Report'!"&amp;'Coleman Validation'!H$665666&amp;":"&amp;'Coleman Validation'!H$665667),'Coleman Validation'!H$665668,FALSE))</f>
        <v>0</v>
      </c>
      <c r="I94" s="317">
        <f ca="1">+IF(ISERROR(HLOOKUP($B94,INDIRECT("'Monthly Resource Report'!"&amp;'Coleman Validation'!I$665666&amp;":"&amp;'Coleman Validation'!I$665667),'Coleman Validation'!I$665668,FALSE)),0,HLOOKUP($B94,INDIRECT("'Monthly Resource Report'!"&amp;'Coleman Validation'!I$665666&amp;":"&amp;'Coleman Validation'!I$665667),'Coleman Validation'!I$665668,FALSE))</f>
        <v>0</v>
      </c>
      <c r="J94" s="318">
        <f ca="1">+IF(ISERROR(HLOOKUP($B94,INDIRECT("'Monthly Resource Report'!"&amp;'Coleman Validation'!J$665666&amp;":"&amp;'Coleman Validation'!J$665667),'Coleman Validation'!J$665668,FALSE)),0,HLOOKUP($B94,INDIRECT("'Monthly Resource Report'!"&amp;'Coleman Validation'!J$665666&amp;":"&amp;'Coleman Validation'!J$665667),'Coleman Validation'!J$665668,FALSE))</f>
        <v>0</v>
      </c>
      <c r="L94" s="301">
        <v>44044</v>
      </c>
      <c r="M94" s="294">
        <v>146</v>
      </c>
      <c r="N94" s="297">
        <v>2.1781160136246251</v>
      </c>
      <c r="O94" s="299">
        <v>0.33</v>
      </c>
      <c r="P94" s="295">
        <v>0.2</v>
      </c>
      <c r="Q94" s="294">
        <f ca="1">+IF(ISERROR(HLOOKUP($B94,INDIRECT("'Monthly Resource Report'!"&amp;'Coleman Validation'!Q$665666&amp;":"&amp;'Coleman Validation'!Q$665667),'Coleman Validation'!Q$665668,FALSE)),0,HLOOKUP($B94,INDIRECT("'Monthly Resource Report'!"&amp;'Coleman Validation'!Q$665666&amp;":"&amp;'Coleman Validation'!Q$665667),'Coleman Validation'!Q$665668,FALSE))</f>
        <v>0</v>
      </c>
      <c r="R94" s="297">
        <f ca="1">+IF(ISERROR(HLOOKUP($B94,INDIRECT("'Monthly Resource Report'!"&amp;'Coleman Validation'!R$665666&amp;":"&amp;'Coleman Validation'!R$665667),'Coleman Validation'!R$665668,FALSE)),0,HLOOKUP($B94,INDIRECT("'Monthly Resource Report'!"&amp;'Coleman Validation'!R$665666&amp;":"&amp;'Coleman Validation'!R$665667),'Coleman Validation'!R$665668,FALSE))</f>
        <v>0</v>
      </c>
      <c r="S94" s="317">
        <f ca="1">+IF(ISERROR(HLOOKUP($B94,INDIRECT("'Monthly Resource Report'!"&amp;'Coleman Validation'!S$665666&amp;":"&amp;'Coleman Validation'!S$665667),'Coleman Validation'!S$665668,FALSE)),0,HLOOKUP($B94,INDIRECT("'Monthly Resource Report'!"&amp;'Coleman Validation'!S$665666&amp;":"&amp;'Coleman Validation'!S$665667),'Coleman Validation'!S$665668,FALSE))</f>
        <v>0</v>
      </c>
      <c r="T94" s="318">
        <f ca="1">+IF(ISERROR(HLOOKUP($B94,INDIRECT("'Monthly Resource Report'!"&amp;'Coleman Validation'!T$665666&amp;":"&amp;'Coleman Validation'!T$665667),'Coleman Validation'!T$665668,FALSE)),0,HLOOKUP($B94,INDIRECT("'Monthly Resource Report'!"&amp;'Coleman Validation'!T$665666&amp;":"&amp;'Coleman Validation'!T$665667),'Coleman Validation'!T$665668,FALSE))</f>
        <v>0</v>
      </c>
      <c r="V94" s="301">
        <v>44044</v>
      </c>
      <c r="W94" s="294">
        <v>151</v>
      </c>
      <c r="X94" s="297">
        <v>2.1781160136246251</v>
      </c>
      <c r="Y94" s="299">
        <v>0.33</v>
      </c>
      <c r="Z94" s="295">
        <v>0.2</v>
      </c>
      <c r="AA94" s="294">
        <f ca="1">+IF(ISERROR(HLOOKUP($B94,INDIRECT("'Monthly Resource Report'!"&amp;'Coleman Validation'!AA$665666&amp;":"&amp;'Coleman Validation'!AA$665667),'Coleman Validation'!AA$665668,FALSE)),0,HLOOKUP($B94,INDIRECT("'Monthly Resource Report'!"&amp;'Coleman Validation'!AA$665666&amp;":"&amp;'Coleman Validation'!AA$665667),'Coleman Validation'!AA$665668,FALSE))</f>
        <v>0</v>
      </c>
      <c r="AB94" s="297">
        <f ca="1">+IF(ISERROR(HLOOKUP($B94,INDIRECT("'Monthly Resource Report'!"&amp;'Coleman Validation'!AB$665666&amp;":"&amp;'Coleman Validation'!AB$665667),'Coleman Validation'!AB$665668,FALSE)),0,HLOOKUP($B94,INDIRECT("'Monthly Resource Report'!"&amp;'Coleman Validation'!AB$665666&amp;":"&amp;'Coleman Validation'!AB$665667),'Coleman Validation'!AB$665668,FALSE))</f>
        <v>0</v>
      </c>
      <c r="AC94" s="317">
        <f ca="1">+IF(ISERROR(HLOOKUP($B94,INDIRECT("'Monthly Resource Report'!"&amp;'Coleman Validation'!AC$665666&amp;":"&amp;'Coleman Validation'!AC$665667),'Coleman Validation'!AC$665668,FALSE)),0,HLOOKUP($B94,INDIRECT("'Monthly Resource Report'!"&amp;'Coleman Validation'!AC$665666&amp;":"&amp;'Coleman Validation'!AC$665667),'Coleman Validation'!AC$665668,FALSE))</f>
        <v>0</v>
      </c>
      <c r="AD94" s="318">
        <f ca="1">+IF(ISERROR(HLOOKUP($B94,INDIRECT("'Monthly Resource Report'!"&amp;'Coleman Validation'!AD$665666&amp;":"&amp;'Coleman Validation'!AD$665667),'Coleman Validation'!AD$665668,FALSE)),0,HLOOKUP($B94,INDIRECT("'Monthly Resource Report'!"&amp;'Coleman Validation'!AD$665666&amp;":"&amp;'Coleman Validation'!AD$665667),'Coleman Validation'!AD$665668,FALSE))</f>
        <v>0</v>
      </c>
    </row>
    <row r="95" spans="2:30" s="29" customFormat="1">
      <c r="B95" s="301">
        <v>44075</v>
      </c>
      <c r="C95" s="294">
        <v>146</v>
      </c>
      <c r="D95" s="297">
        <v>2.1781160136246251</v>
      </c>
      <c r="E95" s="299">
        <v>0.33</v>
      </c>
      <c r="F95" s="295">
        <v>0.2</v>
      </c>
      <c r="G95" s="294">
        <f ca="1">+IF(ISERROR(HLOOKUP($B95,INDIRECT("'Monthly Resource Report'!"&amp;'Coleman Validation'!G$665666&amp;":"&amp;'Coleman Validation'!G$665667),'Coleman Validation'!G$665668,FALSE)),0,HLOOKUP($B95,INDIRECT("'Monthly Resource Report'!"&amp;'Coleman Validation'!G$665666&amp;":"&amp;'Coleman Validation'!G$665667),'Coleman Validation'!G$665668,FALSE))</f>
        <v>0</v>
      </c>
      <c r="H95" s="297">
        <f ca="1">+IF(ISERROR(HLOOKUP($B95,INDIRECT("'Monthly Resource Report'!"&amp;'Coleman Validation'!H$665666&amp;":"&amp;'Coleman Validation'!H$665667),'Coleman Validation'!H$665668,FALSE)),0,HLOOKUP($B95,INDIRECT("'Monthly Resource Report'!"&amp;'Coleman Validation'!H$665666&amp;":"&amp;'Coleman Validation'!H$665667),'Coleman Validation'!H$665668,FALSE))</f>
        <v>0</v>
      </c>
      <c r="I95" s="317">
        <f ca="1">+IF(ISERROR(HLOOKUP($B95,INDIRECT("'Monthly Resource Report'!"&amp;'Coleman Validation'!I$665666&amp;":"&amp;'Coleman Validation'!I$665667),'Coleman Validation'!I$665668,FALSE)),0,HLOOKUP($B95,INDIRECT("'Monthly Resource Report'!"&amp;'Coleman Validation'!I$665666&amp;":"&amp;'Coleman Validation'!I$665667),'Coleman Validation'!I$665668,FALSE))</f>
        <v>0</v>
      </c>
      <c r="J95" s="318">
        <f ca="1">+IF(ISERROR(HLOOKUP($B95,INDIRECT("'Monthly Resource Report'!"&amp;'Coleman Validation'!J$665666&amp;":"&amp;'Coleman Validation'!J$665667),'Coleman Validation'!J$665668,FALSE)),0,HLOOKUP($B95,INDIRECT("'Monthly Resource Report'!"&amp;'Coleman Validation'!J$665666&amp;":"&amp;'Coleman Validation'!J$665667),'Coleman Validation'!J$665668,FALSE))</f>
        <v>0</v>
      </c>
      <c r="L95" s="301">
        <v>44075</v>
      </c>
      <c r="M95" s="294">
        <v>146</v>
      </c>
      <c r="N95" s="297">
        <v>2.1781160136246251</v>
      </c>
      <c r="O95" s="299">
        <v>0.33</v>
      </c>
      <c r="P95" s="295">
        <v>0.2</v>
      </c>
      <c r="Q95" s="294">
        <f ca="1">+IF(ISERROR(HLOOKUP($B95,INDIRECT("'Monthly Resource Report'!"&amp;'Coleman Validation'!Q$665666&amp;":"&amp;'Coleman Validation'!Q$665667),'Coleman Validation'!Q$665668,FALSE)),0,HLOOKUP($B95,INDIRECT("'Monthly Resource Report'!"&amp;'Coleman Validation'!Q$665666&amp;":"&amp;'Coleman Validation'!Q$665667),'Coleman Validation'!Q$665668,FALSE))</f>
        <v>0</v>
      </c>
      <c r="R95" s="297">
        <f ca="1">+IF(ISERROR(HLOOKUP($B95,INDIRECT("'Monthly Resource Report'!"&amp;'Coleman Validation'!R$665666&amp;":"&amp;'Coleman Validation'!R$665667),'Coleman Validation'!R$665668,FALSE)),0,HLOOKUP($B95,INDIRECT("'Monthly Resource Report'!"&amp;'Coleman Validation'!R$665666&amp;":"&amp;'Coleman Validation'!R$665667),'Coleman Validation'!R$665668,FALSE))</f>
        <v>0</v>
      </c>
      <c r="S95" s="317">
        <f ca="1">+IF(ISERROR(HLOOKUP($B95,INDIRECT("'Monthly Resource Report'!"&amp;'Coleman Validation'!S$665666&amp;":"&amp;'Coleman Validation'!S$665667),'Coleman Validation'!S$665668,FALSE)),0,HLOOKUP($B95,INDIRECT("'Monthly Resource Report'!"&amp;'Coleman Validation'!S$665666&amp;":"&amp;'Coleman Validation'!S$665667),'Coleman Validation'!S$665668,FALSE))</f>
        <v>0</v>
      </c>
      <c r="T95" s="318">
        <f ca="1">+IF(ISERROR(HLOOKUP($B95,INDIRECT("'Monthly Resource Report'!"&amp;'Coleman Validation'!T$665666&amp;":"&amp;'Coleman Validation'!T$665667),'Coleman Validation'!T$665668,FALSE)),0,HLOOKUP($B95,INDIRECT("'Monthly Resource Report'!"&amp;'Coleman Validation'!T$665666&amp;":"&amp;'Coleman Validation'!T$665667),'Coleman Validation'!T$665668,FALSE))</f>
        <v>0</v>
      </c>
      <c r="V95" s="301">
        <v>44075</v>
      </c>
      <c r="W95" s="294">
        <v>151</v>
      </c>
      <c r="X95" s="297">
        <v>2.1781160136246251</v>
      </c>
      <c r="Y95" s="299">
        <v>0.33</v>
      </c>
      <c r="Z95" s="295">
        <v>0.2</v>
      </c>
      <c r="AA95" s="294">
        <f ca="1">+IF(ISERROR(HLOOKUP($B95,INDIRECT("'Monthly Resource Report'!"&amp;'Coleman Validation'!AA$665666&amp;":"&amp;'Coleman Validation'!AA$665667),'Coleman Validation'!AA$665668,FALSE)),0,HLOOKUP($B95,INDIRECT("'Monthly Resource Report'!"&amp;'Coleman Validation'!AA$665666&amp;":"&amp;'Coleman Validation'!AA$665667),'Coleman Validation'!AA$665668,FALSE))</f>
        <v>0</v>
      </c>
      <c r="AB95" s="297">
        <f ca="1">+IF(ISERROR(HLOOKUP($B95,INDIRECT("'Monthly Resource Report'!"&amp;'Coleman Validation'!AB$665666&amp;":"&amp;'Coleman Validation'!AB$665667),'Coleman Validation'!AB$665668,FALSE)),0,HLOOKUP($B95,INDIRECT("'Monthly Resource Report'!"&amp;'Coleman Validation'!AB$665666&amp;":"&amp;'Coleman Validation'!AB$665667),'Coleman Validation'!AB$665668,FALSE))</f>
        <v>0</v>
      </c>
      <c r="AC95" s="317">
        <f ca="1">+IF(ISERROR(HLOOKUP($B95,INDIRECT("'Monthly Resource Report'!"&amp;'Coleman Validation'!AC$665666&amp;":"&amp;'Coleman Validation'!AC$665667),'Coleman Validation'!AC$665668,FALSE)),0,HLOOKUP($B95,INDIRECT("'Monthly Resource Report'!"&amp;'Coleman Validation'!AC$665666&amp;":"&amp;'Coleman Validation'!AC$665667),'Coleman Validation'!AC$665668,FALSE))</f>
        <v>0</v>
      </c>
      <c r="AD95" s="318">
        <f ca="1">+IF(ISERROR(HLOOKUP($B95,INDIRECT("'Monthly Resource Report'!"&amp;'Coleman Validation'!AD$665666&amp;":"&amp;'Coleman Validation'!AD$665667),'Coleman Validation'!AD$665668,FALSE)),0,HLOOKUP($B95,INDIRECT("'Monthly Resource Report'!"&amp;'Coleman Validation'!AD$665666&amp;":"&amp;'Coleman Validation'!AD$665667),'Coleman Validation'!AD$665668,FALSE))</f>
        <v>0</v>
      </c>
    </row>
    <row r="96" spans="2:30" s="29" customFormat="1">
      <c r="B96" s="301">
        <v>44105</v>
      </c>
      <c r="C96" s="294">
        <v>146</v>
      </c>
      <c r="D96" s="297">
        <v>2.1781160136246251</v>
      </c>
      <c r="E96" s="299">
        <v>0.33</v>
      </c>
      <c r="F96" s="295">
        <v>0.2</v>
      </c>
      <c r="G96" s="294">
        <f ca="1">+IF(ISERROR(HLOOKUP($B96,INDIRECT("'Monthly Resource Report'!"&amp;'Coleman Validation'!G$665666&amp;":"&amp;'Coleman Validation'!G$665667),'Coleman Validation'!G$665668,FALSE)),0,HLOOKUP($B96,INDIRECT("'Monthly Resource Report'!"&amp;'Coleman Validation'!G$665666&amp;":"&amp;'Coleman Validation'!G$665667),'Coleman Validation'!G$665668,FALSE))</f>
        <v>0</v>
      </c>
      <c r="H96" s="297">
        <f ca="1">+IF(ISERROR(HLOOKUP($B96,INDIRECT("'Monthly Resource Report'!"&amp;'Coleman Validation'!H$665666&amp;":"&amp;'Coleman Validation'!H$665667),'Coleman Validation'!H$665668,FALSE)),0,HLOOKUP($B96,INDIRECT("'Monthly Resource Report'!"&amp;'Coleman Validation'!H$665666&amp;":"&amp;'Coleman Validation'!H$665667),'Coleman Validation'!H$665668,FALSE))</f>
        <v>0</v>
      </c>
      <c r="I96" s="317">
        <f ca="1">+IF(ISERROR(HLOOKUP($B96,INDIRECT("'Monthly Resource Report'!"&amp;'Coleman Validation'!I$665666&amp;":"&amp;'Coleman Validation'!I$665667),'Coleman Validation'!I$665668,FALSE)),0,HLOOKUP($B96,INDIRECT("'Monthly Resource Report'!"&amp;'Coleman Validation'!I$665666&amp;":"&amp;'Coleman Validation'!I$665667),'Coleman Validation'!I$665668,FALSE))</f>
        <v>0</v>
      </c>
      <c r="J96" s="318">
        <f ca="1">+IF(ISERROR(HLOOKUP($B96,INDIRECT("'Monthly Resource Report'!"&amp;'Coleman Validation'!J$665666&amp;":"&amp;'Coleman Validation'!J$665667),'Coleman Validation'!J$665668,FALSE)),0,HLOOKUP($B96,INDIRECT("'Monthly Resource Report'!"&amp;'Coleman Validation'!J$665666&amp;":"&amp;'Coleman Validation'!J$665667),'Coleman Validation'!J$665668,FALSE))</f>
        <v>0</v>
      </c>
      <c r="L96" s="301">
        <v>44105</v>
      </c>
      <c r="M96" s="294">
        <v>146</v>
      </c>
      <c r="N96" s="297">
        <v>2.1781160136246251</v>
      </c>
      <c r="O96" s="299">
        <v>0.33</v>
      </c>
      <c r="P96" s="295">
        <v>0.2</v>
      </c>
      <c r="Q96" s="294">
        <f ca="1">+IF(ISERROR(HLOOKUP($B96,INDIRECT("'Monthly Resource Report'!"&amp;'Coleman Validation'!Q$665666&amp;":"&amp;'Coleman Validation'!Q$665667),'Coleman Validation'!Q$665668,FALSE)),0,HLOOKUP($B96,INDIRECT("'Monthly Resource Report'!"&amp;'Coleman Validation'!Q$665666&amp;":"&amp;'Coleman Validation'!Q$665667),'Coleman Validation'!Q$665668,FALSE))</f>
        <v>0</v>
      </c>
      <c r="R96" s="297">
        <f ca="1">+IF(ISERROR(HLOOKUP($B96,INDIRECT("'Monthly Resource Report'!"&amp;'Coleman Validation'!R$665666&amp;":"&amp;'Coleman Validation'!R$665667),'Coleman Validation'!R$665668,FALSE)),0,HLOOKUP($B96,INDIRECT("'Monthly Resource Report'!"&amp;'Coleman Validation'!R$665666&amp;":"&amp;'Coleman Validation'!R$665667),'Coleman Validation'!R$665668,FALSE))</f>
        <v>0</v>
      </c>
      <c r="S96" s="317">
        <f ca="1">+IF(ISERROR(HLOOKUP($B96,INDIRECT("'Monthly Resource Report'!"&amp;'Coleman Validation'!S$665666&amp;":"&amp;'Coleman Validation'!S$665667),'Coleman Validation'!S$665668,FALSE)),0,HLOOKUP($B96,INDIRECT("'Monthly Resource Report'!"&amp;'Coleman Validation'!S$665666&amp;":"&amp;'Coleman Validation'!S$665667),'Coleman Validation'!S$665668,FALSE))</f>
        <v>0</v>
      </c>
      <c r="T96" s="318">
        <f ca="1">+IF(ISERROR(HLOOKUP($B96,INDIRECT("'Monthly Resource Report'!"&amp;'Coleman Validation'!T$665666&amp;":"&amp;'Coleman Validation'!T$665667),'Coleman Validation'!T$665668,FALSE)),0,HLOOKUP($B96,INDIRECT("'Monthly Resource Report'!"&amp;'Coleman Validation'!T$665666&amp;":"&amp;'Coleman Validation'!T$665667),'Coleman Validation'!T$665668,FALSE))</f>
        <v>0</v>
      </c>
      <c r="V96" s="301">
        <v>44105</v>
      </c>
      <c r="W96" s="294">
        <v>151</v>
      </c>
      <c r="X96" s="297">
        <v>2.1781160136246251</v>
      </c>
      <c r="Y96" s="299">
        <v>0.33</v>
      </c>
      <c r="Z96" s="295">
        <v>0.2</v>
      </c>
      <c r="AA96" s="294">
        <f ca="1">+IF(ISERROR(HLOOKUP($B96,INDIRECT("'Monthly Resource Report'!"&amp;'Coleman Validation'!AA$665666&amp;":"&amp;'Coleman Validation'!AA$665667),'Coleman Validation'!AA$665668,FALSE)),0,HLOOKUP($B96,INDIRECT("'Monthly Resource Report'!"&amp;'Coleman Validation'!AA$665666&amp;":"&amp;'Coleman Validation'!AA$665667),'Coleman Validation'!AA$665668,FALSE))</f>
        <v>0</v>
      </c>
      <c r="AB96" s="297">
        <f ca="1">+IF(ISERROR(HLOOKUP($B96,INDIRECT("'Monthly Resource Report'!"&amp;'Coleman Validation'!AB$665666&amp;":"&amp;'Coleman Validation'!AB$665667),'Coleman Validation'!AB$665668,FALSE)),0,HLOOKUP($B96,INDIRECT("'Monthly Resource Report'!"&amp;'Coleman Validation'!AB$665666&amp;":"&amp;'Coleman Validation'!AB$665667),'Coleman Validation'!AB$665668,FALSE))</f>
        <v>0</v>
      </c>
      <c r="AC96" s="317">
        <f ca="1">+IF(ISERROR(HLOOKUP($B96,INDIRECT("'Monthly Resource Report'!"&amp;'Coleman Validation'!AC$665666&amp;":"&amp;'Coleman Validation'!AC$665667),'Coleman Validation'!AC$665668,FALSE)),0,HLOOKUP($B96,INDIRECT("'Monthly Resource Report'!"&amp;'Coleman Validation'!AC$665666&amp;":"&amp;'Coleman Validation'!AC$665667),'Coleman Validation'!AC$665668,FALSE))</f>
        <v>0</v>
      </c>
      <c r="AD96" s="318">
        <f ca="1">+IF(ISERROR(HLOOKUP($B96,INDIRECT("'Monthly Resource Report'!"&amp;'Coleman Validation'!AD$665666&amp;":"&amp;'Coleman Validation'!AD$665667),'Coleman Validation'!AD$665668,FALSE)),0,HLOOKUP($B96,INDIRECT("'Monthly Resource Report'!"&amp;'Coleman Validation'!AD$665666&amp;":"&amp;'Coleman Validation'!AD$665667),'Coleman Validation'!AD$665668,FALSE))</f>
        <v>0</v>
      </c>
    </row>
    <row r="97" spans="2:30" s="29" customFormat="1">
      <c r="B97" s="301">
        <v>44136</v>
      </c>
      <c r="C97" s="294">
        <v>146</v>
      </c>
      <c r="D97" s="297">
        <v>2.1781160136246251</v>
      </c>
      <c r="E97" s="299">
        <v>0.33</v>
      </c>
      <c r="F97" s="295">
        <v>0.2</v>
      </c>
      <c r="G97" s="294">
        <f ca="1">+IF(ISERROR(HLOOKUP($B97,INDIRECT("'Monthly Resource Report'!"&amp;'Coleman Validation'!G$665666&amp;":"&amp;'Coleman Validation'!G$665667),'Coleman Validation'!G$665668,FALSE)),0,HLOOKUP($B97,INDIRECT("'Monthly Resource Report'!"&amp;'Coleman Validation'!G$665666&amp;":"&amp;'Coleman Validation'!G$665667),'Coleman Validation'!G$665668,FALSE))</f>
        <v>0</v>
      </c>
      <c r="H97" s="297">
        <f ca="1">+IF(ISERROR(HLOOKUP($B97,INDIRECT("'Monthly Resource Report'!"&amp;'Coleman Validation'!H$665666&amp;":"&amp;'Coleman Validation'!H$665667),'Coleman Validation'!H$665668,FALSE)),0,HLOOKUP($B97,INDIRECT("'Monthly Resource Report'!"&amp;'Coleman Validation'!H$665666&amp;":"&amp;'Coleman Validation'!H$665667),'Coleman Validation'!H$665668,FALSE))</f>
        <v>0</v>
      </c>
      <c r="I97" s="317">
        <f ca="1">+IF(ISERROR(HLOOKUP($B97,INDIRECT("'Monthly Resource Report'!"&amp;'Coleman Validation'!I$665666&amp;":"&amp;'Coleman Validation'!I$665667),'Coleman Validation'!I$665668,FALSE)),0,HLOOKUP($B97,INDIRECT("'Monthly Resource Report'!"&amp;'Coleman Validation'!I$665666&amp;":"&amp;'Coleman Validation'!I$665667),'Coleman Validation'!I$665668,FALSE))</f>
        <v>0</v>
      </c>
      <c r="J97" s="318">
        <f ca="1">+IF(ISERROR(HLOOKUP($B97,INDIRECT("'Monthly Resource Report'!"&amp;'Coleman Validation'!J$665666&amp;":"&amp;'Coleman Validation'!J$665667),'Coleman Validation'!J$665668,FALSE)),0,HLOOKUP($B97,INDIRECT("'Monthly Resource Report'!"&amp;'Coleman Validation'!J$665666&amp;":"&amp;'Coleman Validation'!J$665667),'Coleman Validation'!J$665668,FALSE))</f>
        <v>0</v>
      </c>
      <c r="L97" s="301">
        <v>44136</v>
      </c>
      <c r="M97" s="294">
        <v>146</v>
      </c>
      <c r="N97" s="297">
        <v>2.1781160136246251</v>
      </c>
      <c r="O97" s="299">
        <v>0.33</v>
      </c>
      <c r="P97" s="295">
        <v>0.2</v>
      </c>
      <c r="Q97" s="294">
        <f ca="1">+IF(ISERROR(HLOOKUP($B97,INDIRECT("'Monthly Resource Report'!"&amp;'Coleman Validation'!Q$665666&amp;":"&amp;'Coleman Validation'!Q$665667),'Coleman Validation'!Q$665668,FALSE)),0,HLOOKUP($B97,INDIRECT("'Monthly Resource Report'!"&amp;'Coleman Validation'!Q$665666&amp;":"&amp;'Coleman Validation'!Q$665667),'Coleman Validation'!Q$665668,FALSE))</f>
        <v>0</v>
      </c>
      <c r="R97" s="297">
        <f ca="1">+IF(ISERROR(HLOOKUP($B97,INDIRECT("'Monthly Resource Report'!"&amp;'Coleman Validation'!R$665666&amp;":"&amp;'Coleman Validation'!R$665667),'Coleman Validation'!R$665668,FALSE)),0,HLOOKUP($B97,INDIRECT("'Monthly Resource Report'!"&amp;'Coleman Validation'!R$665666&amp;":"&amp;'Coleman Validation'!R$665667),'Coleman Validation'!R$665668,FALSE))</f>
        <v>0</v>
      </c>
      <c r="S97" s="317">
        <f ca="1">+IF(ISERROR(HLOOKUP($B97,INDIRECT("'Monthly Resource Report'!"&amp;'Coleman Validation'!S$665666&amp;":"&amp;'Coleman Validation'!S$665667),'Coleman Validation'!S$665668,FALSE)),0,HLOOKUP($B97,INDIRECT("'Monthly Resource Report'!"&amp;'Coleman Validation'!S$665666&amp;":"&amp;'Coleman Validation'!S$665667),'Coleman Validation'!S$665668,FALSE))</f>
        <v>0</v>
      </c>
      <c r="T97" s="318">
        <f ca="1">+IF(ISERROR(HLOOKUP($B97,INDIRECT("'Monthly Resource Report'!"&amp;'Coleman Validation'!T$665666&amp;":"&amp;'Coleman Validation'!T$665667),'Coleman Validation'!T$665668,FALSE)),0,HLOOKUP($B97,INDIRECT("'Monthly Resource Report'!"&amp;'Coleman Validation'!T$665666&amp;":"&amp;'Coleman Validation'!T$665667),'Coleman Validation'!T$665668,FALSE))</f>
        <v>0</v>
      </c>
      <c r="V97" s="301">
        <v>44136</v>
      </c>
      <c r="W97" s="294">
        <v>151</v>
      </c>
      <c r="X97" s="297">
        <v>2.1781160136246251</v>
      </c>
      <c r="Y97" s="299">
        <v>0.33</v>
      </c>
      <c r="Z97" s="295">
        <v>0.2</v>
      </c>
      <c r="AA97" s="294">
        <f ca="1">+IF(ISERROR(HLOOKUP($B97,INDIRECT("'Monthly Resource Report'!"&amp;'Coleman Validation'!AA$665666&amp;":"&amp;'Coleman Validation'!AA$665667),'Coleman Validation'!AA$665668,FALSE)),0,HLOOKUP($B97,INDIRECT("'Monthly Resource Report'!"&amp;'Coleman Validation'!AA$665666&amp;":"&amp;'Coleman Validation'!AA$665667),'Coleman Validation'!AA$665668,FALSE))</f>
        <v>0</v>
      </c>
      <c r="AB97" s="297">
        <f ca="1">+IF(ISERROR(HLOOKUP($B97,INDIRECT("'Monthly Resource Report'!"&amp;'Coleman Validation'!AB$665666&amp;":"&amp;'Coleman Validation'!AB$665667),'Coleman Validation'!AB$665668,FALSE)),0,HLOOKUP($B97,INDIRECT("'Monthly Resource Report'!"&amp;'Coleman Validation'!AB$665666&amp;":"&amp;'Coleman Validation'!AB$665667),'Coleman Validation'!AB$665668,FALSE))</f>
        <v>0</v>
      </c>
      <c r="AC97" s="317">
        <f ca="1">+IF(ISERROR(HLOOKUP($B97,INDIRECT("'Monthly Resource Report'!"&amp;'Coleman Validation'!AC$665666&amp;":"&amp;'Coleman Validation'!AC$665667),'Coleman Validation'!AC$665668,FALSE)),0,HLOOKUP($B97,INDIRECT("'Monthly Resource Report'!"&amp;'Coleman Validation'!AC$665666&amp;":"&amp;'Coleman Validation'!AC$665667),'Coleman Validation'!AC$665668,FALSE))</f>
        <v>0</v>
      </c>
      <c r="AD97" s="318">
        <f ca="1">+IF(ISERROR(HLOOKUP($B97,INDIRECT("'Monthly Resource Report'!"&amp;'Coleman Validation'!AD$665666&amp;":"&amp;'Coleman Validation'!AD$665667),'Coleman Validation'!AD$665668,FALSE)),0,HLOOKUP($B97,INDIRECT("'Monthly Resource Report'!"&amp;'Coleman Validation'!AD$665666&amp;":"&amp;'Coleman Validation'!AD$665667),'Coleman Validation'!AD$665668,FALSE))</f>
        <v>0</v>
      </c>
    </row>
    <row r="98" spans="2:30" s="29" customFormat="1">
      <c r="B98" s="301">
        <v>44166</v>
      </c>
      <c r="C98" s="294">
        <v>146</v>
      </c>
      <c r="D98" s="297">
        <v>2.1781160136246251</v>
      </c>
      <c r="E98" s="299">
        <v>0.33</v>
      </c>
      <c r="F98" s="295">
        <v>0.2</v>
      </c>
      <c r="G98" s="294">
        <f ca="1">+IF(ISERROR(HLOOKUP($B98,INDIRECT("'Monthly Resource Report'!"&amp;'Coleman Validation'!G$665666&amp;":"&amp;'Coleman Validation'!G$665667),'Coleman Validation'!G$665668,FALSE)),0,HLOOKUP($B98,INDIRECT("'Monthly Resource Report'!"&amp;'Coleman Validation'!G$665666&amp;":"&amp;'Coleman Validation'!G$665667),'Coleman Validation'!G$665668,FALSE))</f>
        <v>0</v>
      </c>
      <c r="H98" s="297">
        <f ca="1">+IF(ISERROR(HLOOKUP($B98,INDIRECT("'Monthly Resource Report'!"&amp;'Coleman Validation'!H$665666&amp;":"&amp;'Coleman Validation'!H$665667),'Coleman Validation'!H$665668,FALSE)),0,HLOOKUP($B98,INDIRECT("'Monthly Resource Report'!"&amp;'Coleman Validation'!H$665666&amp;":"&amp;'Coleman Validation'!H$665667),'Coleman Validation'!H$665668,FALSE))</f>
        <v>0</v>
      </c>
      <c r="I98" s="317">
        <f ca="1">+IF(ISERROR(HLOOKUP($B98,INDIRECT("'Monthly Resource Report'!"&amp;'Coleman Validation'!I$665666&amp;":"&amp;'Coleman Validation'!I$665667),'Coleman Validation'!I$665668,FALSE)),0,HLOOKUP($B98,INDIRECT("'Monthly Resource Report'!"&amp;'Coleman Validation'!I$665666&amp;":"&amp;'Coleman Validation'!I$665667),'Coleman Validation'!I$665668,FALSE))</f>
        <v>0</v>
      </c>
      <c r="J98" s="318">
        <f ca="1">+IF(ISERROR(HLOOKUP($B98,INDIRECT("'Monthly Resource Report'!"&amp;'Coleman Validation'!J$665666&amp;":"&amp;'Coleman Validation'!J$665667),'Coleman Validation'!J$665668,FALSE)),0,HLOOKUP($B98,INDIRECT("'Monthly Resource Report'!"&amp;'Coleman Validation'!J$665666&amp;":"&amp;'Coleman Validation'!J$665667),'Coleman Validation'!J$665668,FALSE))</f>
        <v>0</v>
      </c>
      <c r="L98" s="301">
        <v>44166</v>
      </c>
      <c r="M98" s="294">
        <v>146</v>
      </c>
      <c r="N98" s="297">
        <v>2.1781160136246251</v>
      </c>
      <c r="O98" s="299">
        <v>0.33</v>
      </c>
      <c r="P98" s="295">
        <v>0.2</v>
      </c>
      <c r="Q98" s="294">
        <f ca="1">+IF(ISERROR(HLOOKUP($B98,INDIRECT("'Monthly Resource Report'!"&amp;'Coleman Validation'!Q$665666&amp;":"&amp;'Coleman Validation'!Q$665667),'Coleman Validation'!Q$665668,FALSE)),0,HLOOKUP($B98,INDIRECT("'Monthly Resource Report'!"&amp;'Coleman Validation'!Q$665666&amp;":"&amp;'Coleman Validation'!Q$665667),'Coleman Validation'!Q$665668,FALSE))</f>
        <v>0</v>
      </c>
      <c r="R98" s="297">
        <f ca="1">+IF(ISERROR(HLOOKUP($B98,INDIRECT("'Monthly Resource Report'!"&amp;'Coleman Validation'!R$665666&amp;":"&amp;'Coleman Validation'!R$665667),'Coleman Validation'!R$665668,FALSE)),0,HLOOKUP($B98,INDIRECT("'Monthly Resource Report'!"&amp;'Coleman Validation'!R$665666&amp;":"&amp;'Coleman Validation'!R$665667),'Coleman Validation'!R$665668,FALSE))</f>
        <v>0</v>
      </c>
      <c r="S98" s="317">
        <f ca="1">+IF(ISERROR(HLOOKUP($B98,INDIRECT("'Monthly Resource Report'!"&amp;'Coleman Validation'!S$665666&amp;":"&amp;'Coleman Validation'!S$665667),'Coleman Validation'!S$665668,FALSE)),0,HLOOKUP($B98,INDIRECT("'Monthly Resource Report'!"&amp;'Coleman Validation'!S$665666&amp;":"&amp;'Coleman Validation'!S$665667),'Coleman Validation'!S$665668,FALSE))</f>
        <v>0</v>
      </c>
      <c r="T98" s="318">
        <f ca="1">+IF(ISERROR(HLOOKUP($B98,INDIRECT("'Monthly Resource Report'!"&amp;'Coleman Validation'!T$665666&amp;":"&amp;'Coleman Validation'!T$665667),'Coleman Validation'!T$665668,FALSE)),0,HLOOKUP($B98,INDIRECT("'Monthly Resource Report'!"&amp;'Coleman Validation'!T$665666&amp;":"&amp;'Coleman Validation'!T$665667),'Coleman Validation'!T$665668,FALSE))</f>
        <v>0</v>
      </c>
      <c r="V98" s="301">
        <v>44166</v>
      </c>
      <c r="W98" s="294">
        <v>151</v>
      </c>
      <c r="X98" s="297">
        <v>2.1781160136246251</v>
      </c>
      <c r="Y98" s="299">
        <v>0.33</v>
      </c>
      <c r="Z98" s="295">
        <v>0.2</v>
      </c>
      <c r="AA98" s="294">
        <f ca="1">+IF(ISERROR(HLOOKUP($B98,INDIRECT("'Monthly Resource Report'!"&amp;'Coleman Validation'!AA$665666&amp;":"&amp;'Coleman Validation'!AA$665667),'Coleman Validation'!AA$665668,FALSE)),0,HLOOKUP($B98,INDIRECT("'Monthly Resource Report'!"&amp;'Coleman Validation'!AA$665666&amp;":"&amp;'Coleman Validation'!AA$665667),'Coleman Validation'!AA$665668,FALSE))</f>
        <v>0</v>
      </c>
      <c r="AB98" s="297">
        <f ca="1">+IF(ISERROR(HLOOKUP($B98,INDIRECT("'Monthly Resource Report'!"&amp;'Coleman Validation'!AB$665666&amp;":"&amp;'Coleman Validation'!AB$665667),'Coleman Validation'!AB$665668,FALSE)),0,HLOOKUP($B98,INDIRECT("'Monthly Resource Report'!"&amp;'Coleman Validation'!AB$665666&amp;":"&amp;'Coleman Validation'!AB$665667),'Coleman Validation'!AB$665668,FALSE))</f>
        <v>0</v>
      </c>
      <c r="AC98" s="317">
        <f ca="1">+IF(ISERROR(HLOOKUP($B98,INDIRECT("'Monthly Resource Report'!"&amp;'Coleman Validation'!AC$665666&amp;":"&amp;'Coleman Validation'!AC$665667),'Coleman Validation'!AC$665668,FALSE)),0,HLOOKUP($B98,INDIRECT("'Monthly Resource Report'!"&amp;'Coleman Validation'!AC$665666&amp;":"&amp;'Coleman Validation'!AC$665667),'Coleman Validation'!AC$665668,FALSE))</f>
        <v>0</v>
      </c>
      <c r="AD98" s="318">
        <f ca="1">+IF(ISERROR(HLOOKUP($B98,INDIRECT("'Monthly Resource Report'!"&amp;'Coleman Validation'!AD$665666&amp;":"&amp;'Coleman Validation'!AD$665667),'Coleman Validation'!AD$665668,FALSE)),0,HLOOKUP($B98,INDIRECT("'Monthly Resource Report'!"&amp;'Coleman Validation'!AD$665666&amp;":"&amp;'Coleman Validation'!AD$665667),'Coleman Validation'!AD$665668,FALSE))</f>
        <v>0</v>
      </c>
    </row>
    <row r="99" spans="2:30" s="29" customFormat="1">
      <c r="B99" s="301">
        <v>44197</v>
      </c>
      <c r="C99" s="294">
        <v>146</v>
      </c>
      <c r="D99" s="297">
        <v>2.236489522789765</v>
      </c>
      <c r="E99" s="299">
        <v>0.33</v>
      </c>
      <c r="F99" s="295">
        <v>0.2</v>
      </c>
      <c r="G99" s="294">
        <f ca="1">+IF(ISERROR(HLOOKUP($B99,INDIRECT("'Monthly Resource Report'!"&amp;'Coleman Validation'!G$665666&amp;":"&amp;'Coleman Validation'!G$665667),'Coleman Validation'!G$665668,FALSE)),0,HLOOKUP($B99,INDIRECT("'Monthly Resource Report'!"&amp;'Coleman Validation'!G$665666&amp;":"&amp;'Coleman Validation'!G$665667),'Coleman Validation'!G$665668,FALSE))</f>
        <v>0</v>
      </c>
      <c r="H99" s="297">
        <f ca="1">+IF(ISERROR(HLOOKUP($B99,INDIRECT("'Monthly Resource Report'!"&amp;'Coleman Validation'!H$665666&amp;":"&amp;'Coleman Validation'!H$665667),'Coleman Validation'!H$665668,FALSE)),0,HLOOKUP($B99,INDIRECT("'Monthly Resource Report'!"&amp;'Coleman Validation'!H$665666&amp;":"&amp;'Coleman Validation'!H$665667),'Coleman Validation'!H$665668,FALSE))</f>
        <v>0</v>
      </c>
      <c r="I99" s="317">
        <f ca="1">+IF(ISERROR(HLOOKUP($B99,INDIRECT("'Monthly Resource Report'!"&amp;'Coleman Validation'!I$665666&amp;":"&amp;'Coleman Validation'!I$665667),'Coleman Validation'!I$665668,FALSE)),0,HLOOKUP($B99,INDIRECT("'Monthly Resource Report'!"&amp;'Coleman Validation'!I$665666&amp;":"&amp;'Coleman Validation'!I$665667),'Coleman Validation'!I$665668,FALSE))</f>
        <v>0</v>
      </c>
      <c r="J99" s="318">
        <f ca="1">+IF(ISERROR(HLOOKUP($B99,INDIRECT("'Monthly Resource Report'!"&amp;'Coleman Validation'!J$665666&amp;":"&amp;'Coleman Validation'!J$665667),'Coleman Validation'!J$665668,FALSE)),0,HLOOKUP($B99,INDIRECT("'Monthly Resource Report'!"&amp;'Coleman Validation'!J$665666&amp;":"&amp;'Coleman Validation'!J$665667),'Coleman Validation'!J$665668,FALSE))</f>
        <v>0</v>
      </c>
      <c r="L99" s="301">
        <v>44197</v>
      </c>
      <c r="M99" s="294">
        <v>146</v>
      </c>
      <c r="N99" s="297">
        <v>2.236489522789765</v>
      </c>
      <c r="O99" s="299">
        <v>0.33</v>
      </c>
      <c r="P99" s="295">
        <v>0.2</v>
      </c>
      <c r="Q99" s="294">
        <f ca="1">+IF(ISERROR(HLOOKUP($B99,INDIRECT("'Monthly Resource Report'!"&amp;'Coleman Validation'!Q$665666&amp;":"&amp;'Coleman Validation'!Q$665667),'Coleman Validation'!Q$665668,FALSE)),0,HLOOKUP($B99,INDIRECT("'Monthly Resource Report'!"&amp;'Coleman Validation'!Q$665666&amp;":"&amp;'Coleman Validation'!Q$665667),'Coleman Validation'!Q$665668,FALSE))</f>
        <v>0</v>
      </c>
      <c r="R99" s="297">
        <f ca="1">+IF(ISERROR(HLOOKUP($B99,INDIRECT("'Monthly Resource Report'!"&amp;'Coleman Validation'!R$665666&amp;":"&amp;'Coleman Validation'!R$665667),'Coleman Validation'!R$665668,FALSE)),0,HLOOKUP($B99,INDIRECT("'Monthly Resource Report'!"&amp;'Coleman Validation'!R$665666&amp;":"&amp;'Coleman Validation'!R$665667),'Coleman Validation'!R$665668,FALSE))</f>
        <v>0</v>
      </c>
      <c r="S99" s="317">
        <f ca="1">+IF(ISERROR(HLOOKUP($B99,INDIRECT("'Monthly Resource Report'!"&amp;'Coleman Validation'!S$665666&amp;":"&amp;'Coleman Validation'!S$665667),'Coleman Validation'!S$665668,FALSE)),0,HLOOKUP($B99,INDIRECT("'Monthly Resource Report'!"&amp;'Coleman Validation'!S$665666&amp;":"&amp;'Coleman Validation'!S$665667),'Coleman Validation'!S$665668,FALSE))</f>
        <v>0</v>
      </c>
      <c r="T99" s="318">
        <f ca="1">+IF(ISERROR(HLOOKUP($B99,INDIRECT("'Monthly Resource Report'!"&amp;'Coleman Validation'!T$665666&amp;":"&amp;'Coleman Validation'!T$665667),'Coleman Validation'!T$665668,FALSE)),0,HLOOKUP($B99,INDIRECT("'Monthly Resource Report'!"&amp;'Coleman Validation'!T$665666&amp;":"&amp;'Coleman Validation'!T$665667),'Coleman Validation'!T$665668,FALSE))</f>
        <v>0</v>
      </c>
      <c r="V99" s="301">
        <v>44197</v>
      </c>
      <c r="W99" s="294">
        <v>151</v>
      </c>
      <c r="X99" s="297">
        <v>2.236489522789765</v>
      </c>
      <c r="Y99" s="299">
        <v>0.33</v>
      </c>
      <c r="Z99" s="295">
        <v>0.2</v>
      </c>
      <c r="AA99" s="294">
        <f ca="1">+IF(ISERROR(HLOOKUP($B99,INDIRECT("'Monthly Resource Report'!"&amp;'Coleman Validation'!AA$665666&amp;":"&amp;'Coleman Validation'!AA$665667),'Coleman Validation'!AA$665668,FALSE)),0,HLOOKUP($B99,INDIRECT("'Monthly Resource Report'!"&amp;'Coleman Validation'!AA$665666&amp;":"&amp;'Coleman Validation'!AA$665667),'Coleman Validation'!AA$665668,FALSE))</f>
        <v>0</v>
      </c>
      <c r="AB99" s="297">
        <f ca="1">+IF(ISERROR(HLOOKUP($B99,INDIRECT("'Monthly Resource Report'!"&amp;'Coleman Validation'!AB$665666&amp;":"&amp;'Coleman Validation'!AB$665667),'Coleman Validation'!AB$665668,FALSE)),0,HLOOKUP($B99,INDIRECT("'Monthly Resource Report'!"&amp;'Coleman Validation'!AB$665666&amp;":"&amp;'Coleman Validation'!AB$665667),'Coleman Validation'!AB$665668,FALSE))</f>
        <v>0</v>
      </c>
      <c r="AC99" s="317">
        <f ca="1">+IF(ISERROR(HLOOKUP($B99,INDIRECT("'Monthly Resource Report'!"&amp;'Coleman Validation'!AC$665666&amp;":"&amp;'Coleman Validation'!AC$665667),'Coleman Validation'!AC$665668,FALSE)),0,HLOOKUP($B99,INDIRECT("'Monthly Resource Report'!"&amp;'Coleman Validation'!AC$665666&amp;":"&amp;'Coleman Validation'!AC$665667),'Coleman Validation'!AC$665668,FALSE))</f>
        <v>0</v>
      </c>
      <c r="AD99" s="318">
        <f ca="1">+IF(ISERROR(HLOOKUP($B99,INDIRECT("'Monthly Resource Report'!"&amp;'Coleman Validation'!AD$665666&amp;":"&amp;'Coleman Validation'!AD$665667),'Coleman Validation'!AD$665668,FALSE)),0,HLOOKUP($B99,INDIRECT("'Monthly Resource Report'!"&amp;'Coleman Validation'!AD$665666&amp;":"&amp;'Coleman Validation'!AD$665667),'Coleman Validation'!AD$665668,FALSE))</f>
        <v>0</v>
      </c>
    </row>
    <row r="100" spans="2:30" s="29" customFormat="1">
      <c r="B100" s="301">
        <v>44228</v>
      </c>
      <c r="C100" s="294">
        <v>146</v>
      </c>
      <c r="D100" s="297">
        <v>2.236489522789765</v>
      </c>
      <c r="E100" s="299">
        <v>0.33</v>
      </c>
      <c r="F100" s="295">
        <v>0.2</v>
      </c>
      <c r="G100" s="294">
        <f ca="1">+IF(ISERROR(HLOOKUP($B100,INDIRECT("'Monthly Resource Report'!"&amp;'Coleman Validation'!G$665666&amp;":"&amp;'Coleman Validation'!G$665667),'Coleman Validation'!G$665668,FALSE)),0,HLOOKUP($B100,INDIRECT("'Monthly Resource Report'!"&amp;'Coleman Validation'!G$665666&amp;":"&amp;'Coleman Validation'!G$665667),'Coleman Validation'!G$665668,FALSE))</f>
        <v>0</v>
      </c>
      <c r="H100" s="297">
        <f ca="1">+IF(ISERROR(HLOOKUP($B100,INDIRECT("'Monthly Resource Report'!"&amp;'Coleman Validation'!H$665666&amp;":"&amp;'Coleman Validation'!H$665667),'Coleman Validation'!H$665668,FALSE)),0,HLOOKUP($B100,INDIRECT("'Monthly Resource Report'!"&amp;'Coleman Validation'!H$665666&amp;":"&amp;'Coleman Validation'!H$665667),'Coleman Validation'!H$665668,FALSE))</f>
        <v>0</v>
      </c>
      <c r="I100" s="317">
        <f ca="1">+IF(ISERROR(HLOOKUP($B100,INDIRECT("'Monthly Resource Report'!"&amp;'Coleman Validation'!I$665666&amp;":"&amp;'Coleman Validation'!I$665667),'Coleman Validation'!I$665668,FALSE)),0,HLOOKUP($B100,INDIRECT("'Monthly Resource Report'!"&amp;'Coleman Validation'!I$665666&amp;":"&amp;'Coleman Validation'!I$665667),'Coleman Validation'!I$665668,FALSE))</f>
        <v>0</v>
      </c>
      <c r="J100" s="318">
        <f ca="1">+IF(ISERROR(HLOOKUP($B100,INDIRECT("'Monthly Resource Report'!"&amp;'Coleman Validation'!J$665666&amp;":"&amp;'Coleman Validation'!J$665667),'Coleman Validation'!J$665668,FALSE)),0,HLOOKUP($B100,INDIRECT("'Monthly Resource Report'!"&amp;'Coleman Validation'!J$665666&amp;":"&amp;'Coleman Validation'!J$665667),'Coleman Validation'!J$665668,FALSE))</f>
        <v>0</v>
      </c>
      <c r="L100" s="301">
        <v>44228</v>
      </c>
      <c r="M100" s="294">
        <v>146</v>
      </c>
      <c r="N100" s="297">
        <v>2.236489522789765</v>
      </c>
      <c r="O100" s="299">
        <v>0.33</v>
      </c>
      <c r="P100" s="295">
        <v>0.2</v>
      </c>
      <c r="Q100" s="294">
        <f ca="1">+IF(ISERROR(HLOOKUP($B100,INDIRECT("'Monthly Resource Report'!"&amp;'Coleman Validation'!Q$665666&amp;":"&amp;'Coleman Validation'!Q$665667),'Coleman Validation'!Q$665668,FALSE)),0,HLOOKUP($B100,INDIRECT("'Monthly Resource Report'!"&amp;'Coleman Validation'!Q$665666&amp;":"&amp;'Coleman Validation'!Q$665667),'Coleman Validation'!Q$665668,FALSE))</f>
        <v>0</v>
      </c>
      <c r="R100" s="297">
        <f ca="1">+IF(ISERROR(HLOOKUP($B100,INDIRECT("'Monthly Resource Report'!"&amp;'Coleman Validation'!R$665666&amp;":"&amp;'Coleman Validation'!R$665667),'Coleman Validation'!R$665668,FALSE)),0,HLOOKUP($B100,INDIRECT("'Monthly Resource Report'!"&amp;'Coleman Validation'!R$665666&amp;":"&amp;'Coleman Validation'!R$665667),'Coleman Validation'!R$665668,FALSE))</f>
        <v>0</v>
      </c>
      <c r="S100" s="317">
        <f ca="1">+IF(ISERROR(HLOOKUP($B100,INDIRECT("'Monthly Resource Report'!"&amp;'Coleman Validation'!S$665666&amp;":"&amp;'Coleman Validation'!S$665667),'Coleman Validation'!S$665668,FALSE)),0,HLOOKUP($B100,INDIRECT("'Monthly Resource Report'!"&amp;'Coleman Validation'!S$665666&amp;":"&amp;'Coleman Validation'!S$665667),'Coleman Validation'!S$665668,FALSE))</f>
        <v>0</v>
      </c>
      <c r="T100" s="318">
        <f ca="1">+IF(ISERROR(HLOOKUP($B100,INDIRECT("'Monthly Resource Report'!"&amp;'Coleman Validation'!T$665666&amp;":"&amp;'Coleman Validation'!T$665667),'Coleman Validation'!T$665668,FALSE)),0,HLOOKUP($B100,INDIRECT("'Monthly Resource Report'!"&amp;'Coleman Validation'!T$665666&amp;":"&amp;'Coleman Validation'!T$665667),'Coleman Validation'!T$665668,FALSE))</f>
        <v>0</v>
      </c>
      <c r="V100" s="301">
        <v>44228</v>
      </c>
      <c r="W100" s="294">
        <v>151</v>
      </c>
      <c r="X100" s="297">
        <v>2.236489522789765</v>
      </c>
      <c r="Y100" s="299">
        <v>0.33</v>
      </c>
      <c r="Z100" s="295">
        <v>0.2</v>
      </c>
      <c r="AA100" s="294">
        <f ca="1">+IF(ISERROR(HLOOKUP($B100,INDIRECT("'Monthly Resource Report'!"&amp;'Coleman Validation'!AA$665666&amp;":"&amp;'Coleman Validation'!AA$665667),'Coleman Validation'!AA$665668,FALSE)),0,HLOOKUP($B100,INDIRECT("'Monthly Resource Report'!"&amp;'Coleman Validation'!AA$665666&amp;":"&amp;'Coleman Validation'!AA$665667),'Coleman Validation'!AA$665668,FALSE))</f>
        <v>0</v>
      </c>
      <c r="AB100" s="297">
        <f ca="1">+IF(ISERROR(HLOOKUP($B100,INDIRECT("'Monthly Resource Report'!"&amp;'Coleman Validation'!AB$665666&amp;":"&amp;'Coleman Validation'!AB$665667),'Coleman Validation'!AB$665668,FALSE)),0,HLOOKUP($B100,INDIRECT("'Monthly Resource Report'!"&amp;'Coleman Validation'!AB$665666&amp;":"&amp;'Coleman Validation'!AB$665667),'Coleman Validation'!AB$665668,FALSE))</f>
        <v>0</v>
      </c>
      <c r="AC100" s="317">
        <f ca="1">+IF(ISERROR(HLOOKUP($B100,INDIRECT("'Monthly Resource Report'!"&amp;'Coleman Validation'!AC$665666&amp;":"&amp;'Coleman Validation'!AC$665667),'Coleman Validation'!AC$665668,FALSE)),0,HLOOKUP($B100,INDIRECT("'Monthly Resource Report'!"&amp;'Coleman Validation'!AC$665666&amp;":"&amp;'Coleman Validation'!AC$665667),'Coleman Validation'!AC$665668,FALSE))</f>
        <v>0</v>
      </c>
      <c r="AD100" s="318">
        <f ca="1">+IF(ISERROR(HLOOKUP($B100,INDIRECT("'Monthly Resource Report'!"&amp;'Coleman Validation'!AD$665666&amp;":"&amp;'Coleman Validation'!AD$665667),'Coleman Validation'!AD$665668,FALSE)),0,HLOOKUP($B100,INDIRECT("'Monthly Resource Report'!"&amp;'Coleman Validation'!AD$665666&amp;":"&amp;'Coleman Validation'!AD$665667),'Coleman Validation'!AD$665668,FALSE))</f>
        <v>0</v>
      </c>
    </row>
    <row r="101" spans="2:30" s="29" customFormat="1">
      <c r="B101" s="301">
        <v>44256</v>
      </c>
      <c r="C101" s="294">
        <v>146</v>
      </c>
      <c r="D101" s="297">
        <v>2.236489522789765</v>
      </c>
      <c r="E101" s="299">
        <v>0.33</v>
      </c>
      <c r="F101" s="295">
        <v>0.2</v>
      </c>
      <c r="G101" s="294">
        <f ca="1">+IF(ISERROR(HLOOKUP($B101,INDIRECT("'Monthly Resource Report'!"&amp;'Coleman Validation'!G$665666&amp;":"&amp;'Coleman Validation'!G$665667),'Coleman Validation'!G$665668,FALSE)),0,HLOOKUP($B101,INDIRECT("'Monthly Resource Report'!"&amp;'Coleman Validation'!G$665666&amp;":"&amp;'Coleman Validation'!G$665667),'Coleman Validation'!G$665668,FALSE))</f>
        <v>0</v>
      </c>
      <c r="H101" s="297">
        <f ca="1">+IF(ISERROR(HLOOKUP($B101,INDIRECT("'Monthly Resource Report'!"&amp;'Coleman Validation'!H$665666&amp;":"&amp;'Coleman Validation'!H$665667),'Coleman Validation'!H$665668,FALSE)),0,HLOOKUP($B101,INDIRECT("'Monthly Resource Report'!"&amp;'Coleman Validation'!H$665666&amp;":"&amp;'Coleman Validation'!H$665667),'Coleman Validation'!H$665668,FALSE))</f>
        <v>0</v>
      </c>
      <c r="I101" s="317">
        <f ca="1">+IF(ISERROR(HLOOKUP($B101,INDIRECT("'Monthly Resource Report'!"&amp;'Coleman Validation'!I$665666&amp;":"&amp;'Coleman Validation'!I$665667),'Coleman Validation'!I$665668,FALSE)),0,HLOOKUP($B101,INDIRECT("'Monthly Resource Report'!"&amp;'Coleman Validation'!I$665666&amp;":"&amp;'Coleman Validation'!I$665667),'Coleman Validation'!I$665668,FALSE))</f>
        <v>0</v>
      </c>
      <c r="J101" s="318">
        <f ca="1">+IF(ISERROR(HLOOKUP($B101,INDIRECT("'Monthly Resource Report'!"&amp;'Coleman Validation'!J$665666&amp;":"&amp;'Coleman Validation'!J$665667),'Coleman Validation'!J$665668,FALSE)),0,HLOOKUP($B101,INDIRECT("'Monthly Resource Report'!"&amp;'Coleman Validation'!J$665666&amp;":"&amp;'Coleman Validation'!J$665667),'Coleman Validation'!J$665668,FALSE))</f>
        <v>0</v>
      </c>
      <c r="L101" s="301">
        <v>44256</v>
      </c>
      <c r="M101" s="294">
        <v>146</v>
      </c>
      <c r="N101" s="297">
        <v>2.236489522789765</v>
      </c>
      <c r="O101" s="299">
        <v>0.33</v>
      </c>
      <c r="P101" s="295">
        <v>0.2</v>
      </c>
      <c r="Q101" s="294">
        <f ca="1">+IF(ISERROR(HLOOKUP($B101,INDIRECT("'Monthly Resource Report'!"&amp;'Coleman Validation'!Q$665666&amp;":"&amp;'Coleman Validation'!Q$665667),'Coleman Validation'!Q$665668,FALSE)),0,HLOOKUP($B101,INDIRECT("'Monthly Resource Report'!"&amp;'Coleman Validation'!Q$665666&amp;":"&amp;'Coleman Validation'!Q$665667),'Coleman Validation'!Q$665668,FALSE))</f>
        <v>0</v>
      </c>
      <c r="R101" s="297">
        <f ca="1">+IF(ISERROR(HLOOKUP($B101,INDIRECT("'Monthly Resource Report'!"&amp;'Coleman Validation'!R$665666&amp;":"&amp;'Coleman Validation'!R$665667),'Coleman Validation'!R$665668,FALSE)),0,HLOOKUP($B101,INDIRECT("'Monthly Resource Report'!"&amp;'Coleman Validation'!R$665666&amp;":"&amp;'Coleman Validation'!R$665667),'Coleman Validation'!R$665668,FALSE))</f>
        <v>0</v>
      </c>
      <c r="S101" s="317">
        <f ca="1">+IF(ISERROR(HLOOKUP($B101,INDIRECT("'Monthly Resource Report'!"&amp;'Coleman Validation'!S$665666&amp;":"&amp;'Coleman Validation'!S$665667),'Coleman Validation'!S$665668,FALSE)),0,HLOOKUP($B101,INDIRECT("'Monthly Resource Report'!"&amp;'Coleman Validation'!S$665666&amp;":"&amp;'Coleman Validation'!S$665667),'Coleman Validation'!S$665668,FALSE))</f>
        <v>0</v>
      </c>
      <c r="T101" s="318">
        <f ca="1">+IF(ISERROR(HLOOKUP($B101,INDIRECT("'Monthly Resource Report'!"&amp;'Coleman Validation'!T$665666&amp;":"&amp;'Coleman Validation'!T$665667),'Coleman Validation'!T$665668,FALSE)),0,HLOOKUP($B101,INDIRECT("'Monthly Resource Report'!"&amp;'Coleman Validation'!T$665666&amp;":"&amp;'Coleman Validation'!T$665667),'Coleman Validation'!T$665668,FALSE))</f>
        <v>0</v>
      </c>
      <c r="V101" s="301">
        <v>44256</v>
      </c>
      <c r="W101" s="294">
        <v>151</v>
      </c>
      <c r="X101" s="297">
        <v>2.236489522789765</v>
      </c>
      <c r="Y101" s="299">
        <v>0.33</v>
      </c>
      <c r="Z101" s="295">
        <v>0.2</v>
      </c>
      <c r="AA101" s="294">
        <f ca="1">+IF(ISERROR(HLOOKUP($B101,INDIRECT("'Monthly Resource Report'!"&amp;'Coleman Validation'!AA$665666&amp;":"&amp;'Coleman Validation'!AA$665667),'Coleman Validation'!AA$665668,FALSE)),0,HLOOKUP($B101,INDIRECT("'Monthly Resource Report'!"&amp;'Coleman Validation'!AA$665666&amp;":"&amp;'Coleman Validation'!AA$665667),'Coleman Validation'!AA$665668,FALSE))</f>
        <v>0</v>
      </c>
      <c r="AB101" s="297">
        <f ca="1">+IF(ISERROR(HLOOKUP($B101,INDIRECT("'Monthly Resource Report'!"&amp;'Coleman Validation'!AB$665666&amp;":"&amp;'Coleman Validation'!AB$665667),'Coleman Validation'!AB$665668,FALSE)),0,HLOOKUP($B101,INDIRECT("'Monthly Resource Report'!"&amp;'Coleman Validation'!AB$665666&amp;":"&amp;'Coleman Validation'!AB$665667),'Coleman Validation'!AB$665668,FALSE))</f>
        <v>0</v>
      </c>
      <c r="AC101" s="317">
        <f ca="1">+IF(ISERROR(HLOOKUP($B101,INDIRECT("'Monthly Resource Report'!"&amp;'Coleman Validation'!AC$665666&amp;":"&amp;'Coleman Validation'!AC$665667),'Coleman Validation'!AC$665668,FALSE)),0,HLOOKUP($B101,INDIRECT("'Monthly Resource Report'!"&amp;'Coleman Validation'!AC$665666&amp;":"&amp;'Coleman Validation'!AC$665667),'Coleman Validation'!AC$665668,FALSE))</f>
        <v>0</v>
      </c>
      <c r="AD101" s="318">
        <f ca="1">+IF(ISERROR(HLOOKUP($B101,INDIRECT("'Monthly Resource Report'!"&amp;'Coleman Validation'!AD$665666&amp;":"&amp;'Coleman Validation'!AD$665667),'Coleman Validation'!AD$665668,FALSE)),0,HLOOKUP($B101,INDIRECT("'Monthly Resource Report'!"&amp;'Coleman Validation'!AD$665666&amp;":"&amp;'Coleman Validation'!AD$665667),'Coleman Validation'!AD$665668,FALSE))</f>
        <v>0</v>
      </c>
    </row>
    <row r="102" spans="2:30" s="29" customFormat="1">
      <c r="B102" s="301">
        <v>44287</v>
      </c>
      <c r="C102" s="294">
        <v>146</v>
      </c>
      <c r="D102" s="297">
        <v>2.236489522789765</v>
      </c>
      <c r="E102" s="299">
        <v>0.33</v>
      </c>
      <c r="F102" s="295">
        <v>0.2</v>
      </c>
      <c r="G102" s="294">
        <f ca="1">+IF(ISERROR(HLOOKUP($B102,INDIRECT("'Monthly Resource Report'!"&amp;'Coleman Validation'!G$665666&amp;":"&amp;'Coleman Validation'!G$665667),'Coleman Validation'!G$665668,FALSE)),0,HLOOKUP($B102,INDIRECT("'Monthly Resource Report'!"&amp;'Coleman Validation'!G$665666&amp;":"&amp;'Coleman Validation'!G$665667),'Coleman Validation'!G$665668,FALSE))</f>
        <v>0</v>
      </c>
      <c r="H102" s="297">
        <f ca="1">+IF(ISERROR(HLOOKUP($B102,INDIRECT("'Monthly Resource Report'!"&amp;'Coleman Validation'!H$665666&amp;":"&amp;'Coleman Validation'!H$665667),'Coleman Validation'!H$665668,FALSE)),0,HLOOKUP($B102,INDIRECT("'Monthly Resource Report'!"&amp;'Coleman Validation'!H$665666&amp;":"&amp;'Coleman Validation'!H$665667),'Coleman Validation'!H$665668,FALSE))</f>
        <v>0</v>
      </c>
      <c r="I102" s="317">
        <f ca="1">+IF(ISERROR(HLOOKUP($B102,INDIRECT("'Monthly Resource Report'!"&amp;'Coleman Validation'!I$665666&amp;":"&amp;'Coleman Validation'!I$665667),'Coleman Validation'!I$665668,FALSE)),0,HLOOKUP($B102,INDIRECT("'Monthly Resource Report'!"&amp;'Coleman Validation'!I$665666&amp;":"&amp;'Coleman Validation'!I$665667),'Coleman Validation'!I$665668,FALSE))</f>
        <v>0</v>
      </c>
      <c r="J102" s="318">
        <f ca="1">+IF(ISERROR(HLOOKUP($B102,INDIRECT("'Monthly Resource Report'!"&amp;'Coleman Validation'!J$665666&amp;":"&amp;'Coleman Validation'!J$665667),'Coleman Validation'!J$665668,FALSE)),0,HLOOKUP($B102,INDIRECT("'Monthly Resource Report'!"&amp;'Coleman Validation'!J$665666&amp;":"&amp;'Coleman Validation'!J$665667),'Coleman Validation'!J$665668,FALSE))</f>
        <v>0</v>
      </c>
      <c r="L102" s="301">
        <v>44287</v>
      </c>
      <c r="M102" s="294">
        <v>146</v>
      </c>
      <c r="N102" s="297">
        <v>2.236489522789765</v>
      </c>
      <c r="O102" s="299">
        <v>0.33</v>
      </c>
      <c r="P102" s="295">
        <v>0.2</v>
      </c>
      <c r="Q102" s="294">
        <f ca="1">+IF(ISERROR(HLOOKUP($B102,INDIRECT("'Monthly Resource Report'!"&amp;'Coleman Validation'!Q$665666&amp;":"&amp;'Coleman Validation'!Q$665667),'Coleman Validation'!Q$665668,FALSE)),0,HLOOKUP($B102,INDIRECT("'Monthly Resource Report'!"&amp;'Coleman Validation'!Q$665666&amp;":"&amp;'Coleman Validation'!Q$665667),'Coleman Validation'!Q$665668,FALSE))</f>
        <v>0</v>
      </c>
      <c r="R102" s="297">
        <f ca="1">+IF(ISERROR(HLOOKUP($B102,INDIRECT("'Monthly Resource Report'!"&amp;'Coleman Validation'!R$665666&amp;":"&amp;'Coleman Validation'!R$665667),'Coleman Validation'!R$665668,FALSE)),0,HLOOKUP($B102,INDIRECT("'Monthly Resource Report'!"&amp;'Coleman Validation'!R$665666&amp;":"&amp;'Coleman Validation'!R$665667),'Coleman Validation'!R$665668,FALSE))</f>
        <v>0</v>
      </c>
      <c r="S102" s="317">
        <f ca="1">+IF(ISERROR(HLOOKUP($B102,INDIRECT("'Monthly Resource Report'!"&amp;'Coleman Validation'!S$665666&amp;":"&amp;'Coleman Validation'!S$665667),'Coleman Validation'!S$665668,FALSE)),0,HLOOKUP($B102,INDIRECT("'Monthly Resource Report'!"&amp;'Coleman Validation'!S$665666&amp;":"&amp;'Coleman Validation'!S$665667),'Coleman Validation'!S$665668,FALSE))</f>
        <v>0</v>
      </c>
      <c r="T102" s="318">
        <f ca="1">+IF(ISERROR(HLOOKUP($B102,INDIRECT("'Monthly Resource Report'!"&amp;'Coleman Validation'!T$665666&amp;":"&amp;'Coleman Validation'!T$665667),'Coleman Validation'!T$665668,FALSE)),0,HLOOKUP($B102,INDIRECT("'Monthly Resource Report'!"&amp;'Coleman Validation'!T$665666&amp;":"&amp;'Coleman Validation'!T$665667),'Coleman Validation'!T$665668,FALSE))</f>
        <v>0</v>
      </c>
      <c r="V102" s="301">
        <v>44287</v>
      </c>
      <c r="W102" s="294">
        <v>151</v>
      </c>
      <c r="X102" s="297">
        <v>2.236489522789765</v>
      </c>
      <c r="Y102" s="299">
        <v>0.33</v>
      </c>
      <c r="Z102" s="295">
        <v>0.2</v>
      </c>
      <c r="AA102" s="294">
        <f ca="1">+IF(ISERROR(HLOOKUP($B102,INDIRECT("'Monthly Resource Report'!"&amp;'Coleman Validation'!AA$665666&amp;":"&amp;'Coleman Validation'!AA$665667),'Coleman Validation'!AA$665668,FALSE)),0,HLOOKUP($B102,INDIRECT("'Monthly Resource Report'!"&amp;'Coleman Validation'!AA$665666&amp;":"&amp;'Coleman Validation'!AA$665667),'Coleman Validation'!AA$665668,FALSE))</f>
        <v>0</v>
      </c>
      <c r="AB102" s="297">
        <f ca="1">+IF(ISERROR(HLOOKUP($B102,INDIRECT("'Monthly Resource Report'!"&amp;'Coleman Validation'!AB$665666&amp;":"&amp;'Coleman Validation'!AB$665667),'Coleman Validation'!AB$665668,FALSE)),0,HLOOKUP($B102,INDIRECT("'Monthly Resource Report'!"&amp;'Coleman Validation'!AB$665666&amp;":"&amp;'Coleman Validation'!AB$665667),'Coleman Validation'!AB$665668,FALSE))</f>
        <v>0</v>
      </c>
      <c r="AC102" s="317">
        <f ca="1">+IF(ISERROR(HLOOKUP($B102,INDIRECT("'Monthly Resource Report'!"&amp;'Coleman Validation'!AC$665666&amp;":"&amp;'Coleman Validation'!AC$665667),'Coleman Validation'!AC$665668,FALSE)),0,HLOOKUP($B102,INDIRECT("'Monthly Resource Report'!"&amp;'Coleman Validation'!AC$665666&amp;":"&amp;'Coleman Validation'!AC$665667),'Coleman Validation'!AC$665668,FALSE))</f>
        <v>0</v>
      </c>
      <c r="AD102" s="318">
        <f ca="1">+IF(ISERROR(HLOOKUP($B102,INDIRECT("'Monthly Resource Report'!"&amp;'Coleman Validation'!AD$665666&amp;":"&amp;'Coleman Validation'!AD$665667),'Coleman Validation'!AD$665668,FALSE)),0,HLOOKUP($B102,INDIRECT("'Monthly Resource Report'!"&amp;'Coleman Validation'!AD$665666&amp;":"&amp;'Coleman Validation'!AD$665667),'Coleman Validation'!AD$665668,FALSE))</f>
        <v>0</v>
      </c>
    </row>
    <row r="103" spans="2:30" s="29" customFormat="1">
      <c r="B103" s="301">
        <v>44317</v>
      </c>
      <c r="C103" s="294">
        <v>146</v>
      </c>
      <c r="D103" s="297">
        <v>2.236489522789765</v>
      </c>
      <c r="E103" s="299">
        <v>0.33</v>
      </c>
      <c r="F103" s="295">
        <v>2.6</v>
      </c>
      <c r="G103" s="294">
        <f ca="1">+IF(ISERROR(HLOOKUP($B103,INDIRECT("'Monthly Resource Report'!"&amp;'Coleman Validation'!G$665666&amp;":"&amp;'Coleman Validation'!G$665667),'Coleman Validation'!G$665668,FALSE)),0,HLOOKUP($B103,INDIRECT("'Monthly Resource Report'!"&amp;'Coleman Validation'!G$665666&amp;":"&amp;'Coleman Validation'!G$665667),'Coleman Validation'!G$665668,FALSE))</f>
        <v>0</v>
      </c>
      <c r="H103" s="297">
        <f ca="1">+IF(ISERROR(HLOOKUP($B103,INDIRECT("'Monthly Resource Report'!"&amp;'Coleman Validation'!H$665666&amp;":"&amp;'Coleman Validation'!H$665667),'Coleman Validation'!H$665668,FALSE)),0,HLOOKUP($B103,INDIRECT("'Monthly Resource Report'!"&amp;'Coleman Validation'!H$665666&amp;":"&amp;'Coleman Validation'!H$665667),'Coleman Validation'!H$665668,FALSE))</f>
        <v>0</v>
      </c>
      <c r="I103" s="317">
        <f ca="1">+IF(ISERROR(HLOOKUP($B103,INDIRECT("'Monthly Resource Report'!"&amp;'Coleman Validation'!I$665666&amp;":"&amp;'Coleman Validation'!I$665667),'Coleman Validation'!I$665668,FALSE)),0,HLOOKUP($B103,INDIRECT("'Monthly Resource Report'!"&amp;'Coleman Validation'!I$665666&amp;":"&amp;'Coleman Validation'!I$665667),'Coleman Validation'!I$665668,FALSE))</f>
        <v>0</v>
      </c>
      <c r="J103" s="318">
        <f ca="1">+IF(ISERROR(HLOOKUP($B103,INDIRECT("'Monthly Resource Report'!"&amp;'Coleman Validation'!J$665666&amp;":"&amp;'Coleman Validation'!J$665667),'Coleman Validation'!J$665668,FALSE)),0,HLOOKUP($B103,INDIRECT("'Monthly Resource Report'!"&amp;'Coleman Validation'!J$665666&amp;":"&amp;'Coleman Validation'!J$665667),'Coleman Validation'!J$665668,FALSE))</f>
        <v>0</v>
      </c>
      <c r="L103" s="301">
        <v>44317</v>
      </c>
      <c r="M103" s="294">
        <v>146</v>
      </c>
      <c r="N103" s="297">
        <v>2.236489522789765</v>
      </c>
      <c r="O103" s="299">
        <v>0.33</v>
      </c>
      <c r="P103" s="295">
        <v>0.2</v>
      </c>
      <c r="Q103" s="294">
        <f ca="1">+IF(ISERROR(HLOOKUP($B103,INDIRECT("'Monthly Resource Report'!"&amp;'Coleman Validation'!Q$665666&amp;":"&amp;'Coleman Validation'!Q$665667),'Coleman Validation'!Q$665668,FALSE)),0,HLOOKUP($B103,INDIRECT("'Monthly Resource Report'!"&amp;'Coleman Validation'!Q$665666&amp;":"&amp;'Coleman Validation'!Q$665667),'Coleman Validation'!Q$665668,FALSE))</f>
        <v>0</v>
      </c>
      <c r="R103" s="297">
        <f ca="1">+IF(ISERROR(HLOOKUP($B103,INDIRECT("'Monthly Resource Report'!"&amp;'Coleman Validation'!R$665666&amp;":"&amp;'Coleman Validation'!R$665667),'Coleman Validation'!R$665668,FALSE)),0,HLOOKUP($B103,INDIRECT("'Monthly Resource Report'!"&amp;'Coleman Validation'!R$665666&amp;":"&amp;'Coleman Validation'!R$665667),'Coleman Validation'!R$665668,FALSE))</f>
        <v>0</v>
      </c>
      <c r="S103" s="317">
        <f ca="1">+IF(ISERROR(HLOOKUP($B103,INDIRECT("'Monthly Resource Report'!"&amp;'Coleman Validation'!S$665666&amp;":"&amp;'Coleman Validation'!S$665667),'Coleman Validation'!S$665668,FALSE)),0,HLOOKUP($B103,INDIRECT("'Monthly Resource Report'!"&amp;'Coleman Validation'!S$665666&amp;":"&amp;'Coleman Validation'!S$665667),'Coleman Validation'!S$665668,FALSE))</f>
        <v>0</v>
      </c>
      <c r="T103" s="318">
        <f ca="1">+IF(ISERROR(HLOOKUP($B103,INDIRECT("'Monthly Resource Report'!"&amp;'Coleman Validation'!T$665666&amp;":"&amp;'Coleman Validation'!T$665667),'Coleman Validation'!T$665668,FALSE)),0,HLOOKUP($B103,INDIRECT("'Monthly Resource Report'!"&amp;'Coleman Validation'!T$665666&amp;":"&amp;'Coleman Validation'!T$665667),'Coleman Validation'!T$665668,FALSE))</f>
        <v>0</v>
      </c>
      <c r="V103" s="301">
        <v>44317</v>
      </c>
      <c r="W103" s="294">
        <v>151</v>
      </c>
      <c r="X103" s="297">
        <v>2.236489522789765</v>
      </c>
      <c r="Y103" s="299">
        <v>0.33</v>
      </c>
      <c r="Z103" s="295">
        <v>2.6</v>
      </c>
      <c r="AA103" s="294">
        <f ca="1">+IF(ISERROR(HLOOKUP($B103,INDIRECT("'Monthly Resource Report'!"&amp;'Coleman Validation'!AA$665666&amp;":"&amp;'Coleman Validation'!AA$665667),'Coleman Validation'!AA$665668,FALSE)),0,HLOOKUP($B103,INDIRECT("'Monthly Resource Report'!"&amp;'Coleman Validation'!AA$665666&amp;":"&amp;'Coleman Validation'!AA$665667),'Coleman Validation'!AA$665668,FALSE))</f>
        <v>0</v>
      </c>
      <c r="AB103" s="297">
        <f ca="1">+IF(ISERROR(HLOOKUP($B103,INDIRECT("'Monthly Resource Report'!"&amp;'Coleman Validation'!AB$665666&amp;":"&amp;'Coleman Validation'!AB$665667),'Coleman Validation'!AB$665668,FALSE)),0,HLOOKUP($B103,INDIRECT("'Monthly Resource Report'!"&amp;'Coleman Validation'!AB$665666&amp;":"&amp;'Coleman Validation'!AB$665667),'Coleman Validation'!AB$665668,FALSE))</f>
        <v>0</v>
      </c>
      <c r="AC103" s="317">
        <f ca="1">+IF(ISERROR(HLOOKUP($B103,INDIRECT("'Monthly Resource Report'!"&amp;'Coleman Validation'!AC$665666&amp;":"&amp;'Coleman Validation'!AC$665667),'Coleman Validation'!AC$665668,FALSE)),0,HLOOKUP($B103,INDIRECT("'Monthly Resource Report'!"&amp;'Coleman Validation'!AC$665666&amp;":"&amp;'Coleman Validation'!AC$665667),'Coleman Validation'!AC$665668,FALSE))</f>
        <v>0</v>
      </c>
      <c r="AD103" s="318">
        <f ca="1">+IF(ISERROR(HLOOKUP($B103,INDIRECT("'Monthly Resource Report'!"&amp;'Coleman Validation'!AD$665666&amp;":"&amp;'Coleman Validation'!AD$665667),'Coleman Validation'!AD$665668,FALSE)),0,HLOOKUP($B103,INDIRECT("'Monthly Resource Report'!"&amp;'Coleman Validation'!AD$665666&amp;":"&amp;'Coleman Validation'!AD$665667),'Coleman Validation'!AD$665668,FALSE))</f>
        <v>0</v>
      </c>
    </row>
    <row r="104" spans="2:30" s="29" customFormat="1">
      <c r="B104" s="301">
        <v>44348</v>
      </c>
      <c r="C104" s="294">
        <v>146</v>
      </c>
      <c r="D104" s="297">
        <v>2.236489522789765</v>
      </c>
      <c r="E104" s="299">
        <v>0.33</v>
      </c>
      <c r="F104" s="295">
        <v>0.2</v>
      </c>
      <c r="G104" s="294">
        <f ca="1">+IF(ISERROR(HLOOKUP($B104,INDIRECT("'Monthly Resource Report'!"&amp;'Coleman Validation'!G$665666&amp;":"&amp;'Coleman Validation'!G$665667),'Coleman Validation'!G$665668,FALSE)),0,HLOOKUP($B104,INDIRECT("'Monthly Resource Report'!"&amp;'Coleman Validation'!G$665666&amp;":"&amp;'Coleman Validation'!G$665667),'Coleman Validation'!G$665668,FALSE))</f>
        <v>0</v>
      </c>
      <c r="H104" s="297">
        <f ca="1">+IF(ISERROR(HLOOKUP($B104,INDIRECT("'Monthly Resource Report'!"&amp;'Coleman Validation'!H$665666&amp;":"&amp;'Coleman Validation'!H$665667),'Coleman Validation'!H$665668,FALSE)),0,HLOOKUP($B104,INDIRECT("'Monthly Resource Report'!"&amp;'Coleman Validation'!H$665666&amp;":"&amp;'Coleman Validation'!H$665667),'Coleman Validation'!H$665668,FALSE))</f>
        <v>0</v>
      </c>
      <c r="I104" s="317">
        <f ca="1">+IF(ISERROR(HLOOKUP($B104,INDIRECT("'Monthly Resource Report'!"&amp;'Coleman Validation'!I$665666&amp;":"&amp;'Coleman Validation'!I$665667),'Coleman Validation'!I$665668,FALSE)),0,HLOOKUP($B104,INDIRECT("'Monthly Resource Report'!"&amp;'Coleman Validation'!I$665666&amp;":"&amp;'Coleman Validation'!I$665667),'Coleman Validation'!I$665668,FALSE))</f>
        <v>0</v>
      </c>
      <c r="J104" s="318">
        <f ca="1">+IF(ISERROR(HLOOKUP($B104,INDIRECT("'Monthly Resource Report'!"&amp;'Coleman Validation'!J$665666&amp;":"&amp;'Coleman Validation'!J$665667),'Coleman Validation'!J$665668,FALSE)),0,HLOOKUP($B104,INDIRECT("'Monthly Resource Report'!"&amp;'Coleman Validation'!J$665666&amp;":"&amp;'Coleman Validation'!J$665667),'Coleman Validation'!J$665668,FALSE))</f>
        <v>0</v>
      </c>
      <c r="L104" s="301">
        <v>44348</v>
      </c>
      <c r="M104" s="294">
        <v>146</v>
      </c>
      <c r="N104" s="297">
        <v>2.236489522789765</v>
      </c>
      <c r="O104" s="299">
        <v>0.33</v>
      </c>
      <c r="P104" s="295">
        <v>0.2</v>
      </c>
      <c r="Q104" s="294">
        <f ca="1">+IF(ISERROR(HLOOKUP($B104,INDIRECT("'Monthly Resource Report'!"&amp;'Coleman Validation'!Q$665666&amp;":"&amp;'Coleman Validation'!Q$665667),'Coleman Validation'!Q$665668,FALSE)),0,HLOOKUP($B104,INDIRECT("'Monthly Resource Report'!"&amp;'Coleman Validation'!Q$665666&amp;":"&amp;'Coleman Validation'!Q$665667),'Coleman Validation'!Q$665668,FALSE))</f>
        <v>0</v>
      </c>
      <c r="R104" s="297">
        <f ca="1">+IF(ISERROR(HLOOKUP($B104,INDIRECT("'Monthly Resource Report'!"&amp;'Coleman Validation'!R$665666&amp;":"&amp;'Coleman Validation'!R$665667),'Coleman Validation'!R$665668,FALSE)),0,HLOOKUP($B104,INDIRECT("'Monthly Resource Report'!"&amp;'Coleman Validation'!R$665666&amp;":"&amp;'Coleman Validation'!R$665667),'Coleman Validation'!R$665668,FALSE))</f>
        <v>0</v>
      </c>
      <c r="S104" s="317">
        <f ca="1">+IF(ISERROR(HLOOKUP($B104,INDIRECT("'Monthly Resource Report'!"&amp;'Coleman Validation'!S$665666&amp;":"&amp;'Coleman Validation'!S$665667),'Coleman Validation'!S$665668,FALSE)),0,HLOOKUP($B104,INDIRECT("'Monthly Resource Report'!"&amp;'Coleman Validation'!S$665666&amp;":"&amp;'Coleman Validation'!S$665667),'Coleman Validation'!S$665668,FALSE))</f>
        <v>0</v>
      </c>
      <c r="T104" s="318">
        <f ca="1">+IF(ISERROR(HLOOKUP($B104,INDIRECT("'Monthly Resource Report'!"&amp;'Coleman Validation'!T$665666&amp;":"&amp;'Coleman Validation'!T$665667),'Coleman Validation'!T$665668,FALSE)),0,HLOOKUP($B104,INDIRECT("'Monthly Resource Report'!"&amp;'Coleman Validation'!T$665666&amp;":"&amp;'Coleman Validation'!T$665667),'Coleman Validation'!T$665668,FALSE))</f>
        <v>0</v>
      </c>
      <c r="V104" s="301">
        <v>44348</v>
      </c>
      <c r="W104" s="294">
        <v>151</v>
      </c>
      <c r="X104" s="297">
        <v>2.236489522789765</v>
      </c>
      <c r="Y104" s="299">
        <v>0.33</v>
      </c>
      <c r="Z104" s="295">
        <v>0.2</v>
      </c>
      <c r="AA104" s="294">
        <f ca="1">+IF(ISERROR(HLOOKUP($B104,INDIRECT("'Monthly Resource Report'!"&amp;'Coleman Validation'!AA$665666&amp;":"&amp;'Coleman Validation'!AA$665667),'Coleman Validation'!AA$665668,FALSE)),0,HLOOKUP($B104,INDIRECT("'Monthly Resource Report'!"&amp;'Coleman Validation'!AA$665666&amp;":"&amp;'Coleman Validation'!AA$665667),'Coleman Validation'!AA$665668,FALSE))</f>
        <v>0</v>
      </c>
      <c r="AB104" s="297">
        <f ca="1">+IF(ISERROR(HLOOKUP($B104,INDIRECT("'Monthly Resource Report'!"&amp;'Coleman Validation'!AB$665666&amp;":"&amp;'Coleman Validation'!AB$665667),'Coleman Validation'!AB$665668,FALSE)),0,HLOOKUP($B104,INDIRECT("'Monthly Resource Report'!"&amp;'Coleman Validation'!AB$665666&amp;":"&amp;'Coleman Validation'!AB$665667),'Coleman Validation'!AB$665668,FALSE))</f>
        <v>0</v>
      </c>
      <c r="AC104" s="317">
        <f ca="1">+IF(ISERROR(HLOOKUP($B104,INDIRECT("'Monthly Resource Report'!"&amp;'Coleman Validation'!AC$665666&amp;":"&amp;'Coleman Validation'!AC$665667),'Coleman Validation'!AC$665668,FALSE)),0,HLOOKUP($B104,INDIRECT("'Monthly Resource Report'!"&amp;'Coleman Validation'!AC$665666&amp;":"&amp;'Coleman Validation'!AC$665667),'Coleman Validation'!AC$665668,FALSE))</f>
        <v>0</v>
      </c>
      <c r="AD104" s="318">
        <f ca="1">+IF(ISERROR(HLOOKUP($B104,INDIRECT("'Monthly Resource Report'!"&amp;'Coleman Validation'!AD$665666&amp;":"&amp;'Coleman Validation'!AD$665667),'Coleman Validation'!AD$665668,FALSE)),0,HLOOKUP($B104,INDIRECT("'Monthly Resource Report'!"&amp;'Coleman Validation'!AD$665666&amp;":"&amp;'Coleman Validation'!AD$665667),'Coleman Validation'!AD$665668,FALSE))</f>
        <v>0</v>
      </c>
    </row>
    <row r="105" spans="2:30" s="29" customFormat="1">
      <c r="B105" s="301">
        <v>44378</v>
      </c>
      <c r="C105" s="294">
        <v>146</v>
      </c>
      <c r="D105" s="297">
        <v>2.236489522789765</v>
      </c>
      <c r="E105" s="299">
        <v>0.33</v>
      </c>
      <c r="F105" s="295">
        <v>0.2</v>
      </c>
      <c r="G105" s="294">
        <f ca="1">+IF(ISERROR(HLOOKUP($B105,INDIRECT("'Monthly Resource Report'!"&amp;'Coleman Validation'!G$665666&amp;":"&amp;'Coleman Validation'!G$665667),'Coleman Validation'!G$665668,FALSE)),0,HLOOKUP($B105,INDIRECT("'Monthly Resource Report'!"&amp;'Coleman Validation'!G$665666&amp;":"&amp;'Coleman Validation'!G$665667),'Coleman Validation'!G$665668,FALSE))</f>
        <v>0</v>
      </c>
      <c r="H105" s="297">
        <f ca="1">+IF(ISERROR(HLOOKUP($B105,INDIRECT("'Monthly Resource Report'!"&amp;'Coleman Validation'!H$665666&amp;":"&amp;'Coleman Validation'!H$665667),'Coleman Validation'!H$665668,FALSE)),0,HLOOKUP($B105,INDIRECT("'Monthly Resource Report'!"&amp;'Coleman Validation'!H$665666&amp;":"&amp;'Coleman Validation'!H$665667),'Coleman Validation'!H$665668,FALSE))</f>
        <v>0</v>
      </c>
      <c r="I105" s="317">
        <f ca="1">+IF(ISERROR(HLOOKUP($B105,INDIRECT("'Monthly Resource Report'!"&amp;'Coleman Validation'!I$665666&amp;":"&amp;'Coleman Validation'!I$665667),'Coleman Validation'!I$665668,FALSE)),0,HLOOKUP($B105,INDIRECT("'Monthly Resource Report'!"&amp;'Coleman Validation'!I$665666&amp;":"&amp;'Coleman Validation'!I$665667),'Coleman Validation'!I$665668,FALSE))</f>
        <v>0</v>
      </c>
      <c r="J105" s="318">
        <f ca="1">+IF(ISERROR(HLOOKUP($B105,INDIRECT("'Monthly Resource Report'!"&amp;'Coleman Validation'!J$665666&amp;":"&amp;'Coleman Validation'!J$665667),'Coleman Validation'!J$665668,FALSE)),0,HLOOKUP($B105,INDIRECT("'Monthly Resource Report'!"&amp;'Coleman Validation'!J$665666&amp;":"&amp;'Coleman Validation'!J$665667),'Coleman Validation'!J$665668,FALSE))</f>
        <v>0</v>
      </c>
      <c r="L105" s="301">
        <v>44378</v>
      </c>
      <c r="M105" s="294">
        <v>146</v>
      </c>
      <c r="N105" s="297">
        <v>2.236489522789765</v>
      </c>
      <c r="O105" s="299">
        <v>0.33</v>
      </c>
      <c r="P105" s="295">
        <v>0.2</v>
      </c>
      <c r="Q105" s="294">
        <f ca="1">+IF(ISERROR(HLOOKUP($B105,INDIRECT("'Monthly Resource Report'!"&amp;'Coleman Validation'!Q$665666&amp;":"&amp;'Coleman Validation'!Q$665667),'Coleman Validation'!Q$665668,FALSE)),0,HLOOKUP($B105,INDIRECT("'Monthly Resource Report'!"&amp;'Coleman Validation'!Q$665666&amp;":"&amp;'Coleman Validation'!Q$665667),'Coleman Validation'!Q$665668,FALSE))</f>
        <v>0</v>
      </c>
      <c r="R105" s="297">
        <f ca="1">+IF(ISERROR(HLOOKUP($B105,INDIRECT("'Monthly Resource Report'!"&amp;'Coleman Validation'!R$665666&amp;":"&amp;'Coleman Validation'!R$665667),'Coleman Validation'!R$665668,FALSE)),0,HLOOKUP($B105,INDIRECT("'Monthly Resource Report'!"&amp;'Coleman Validation'!R$665666&amp;":"&amp;'Coleman Validation'!R$665667),'Coleman Validation'!R$665668,FALSE))</f>
        <v>0</v>
      </c>
      <c r="S105" s="317">
        <f ca="1">+IF(ISERROR(HLOOKUP($B105,INDIRECT("'Monthly Resource Report'!"&amp;'Coleman Validation'!S$665666&amp;":"&amp;'Coleman Validation'!S$665667),'Coleman Validation'!S$665668,FALSE)),0,HLOOKUP($B105,INDIRECT("'Monthly Resource Report'!"&amp;'Coleman Validation'!S$665666&amp;":"&amp;'Coleman Validation'!S$665667),'Coleman Validation'!S$665668,FALSE))</f>
        <v>0</v>
      </c>
      <c r="T105" s="318">
        <f ca="1">+IF(ISERROR(HLOOKUP($B105,INDIRECT("'Monthly Resource Report'!"&amp;'Coleman Validation'!T$665666&amp;":"&amp;'Coleman Validation'!T$665667),'Coleman Validation'!T$665668,FALSE)),0,HLOOKUP($B105,INDIRECT("'Monthly Resource Report'!"&amp;'Coleman Validation'!T$665666&amp;":"&amp;'Coleman Validation'!T$665667),'Coleman Validation'!T$665668,FALSE))</f>
        <v>0</v>
      </c>
      <c r="V105" s="301">
        <v>44378</v>
      </c>
      <c r="W105" s="294">
        <v>151</v>
      </c>
      <c r="X105" s="297">
        <v>2.236489522789765</v>
      </c>
      <c r="Y105" s="299">
        <v>0.33</v>
      </c>
      <c r="Z105" s="295">
        <v>0.2</v>
      </c>
      <c r="AA105" s="294">
        <f ca="1">+IF(ISERROR(HLOOKUP($B105,INDIRECT("'Monthly Resource Report'!"&amp;'Coleman Validation'!AA$665666&amp;":"&amp;'Coleman Validation'!AA$665667),'Coleman Validation'!AA$665668,FALSE)),0,HLOOKUP($B105,INDIRECT("'Monthly Resource Report'!"&amp;'Coleman Validation'!AA$665666&amp;":"&amp;'Coleman Validation'!AA$665667),'Coleman Validation'!AA$665668,FALSE))</f>
        <v>0</v>
      </c>
      <c r="AB105" s="297">
        <f ca="1">+IF(ISERROR(HLOOKUP($B105,INDIRECT("'Monthly Resource Report'!"&amp;'Coleman Validation'!AB$665666&amp;":"&amp;'Coleman Validation'!AB$665667),'Coleman Validation'!AB$665668,FALSE)),0,HLOOKUP($B105,INDIRECT("'Monthly Resource Report'!"&amp;'Coleman Validation'!AB$665666&amp;":"&amp;'Coleman Validation'!AB$665667),'Coleman Validation'!AB$665668,FALSE))</f>
        <v>0</v>
      </c>
      <c r="AC105" s="317">
        <f ca="1">+IF(ISERROR(HLOOKUP($B105,INDIRECT("'Monthly Resource Report'!"&amp;'Coleman Validation'!AC$665666&amp;":"&amp;'Coleman Validation'!AC$665667),'Coleman Validation'!AC$665668,FALSE)),0,HLOOKUP($B105,INDIRECT("'Monthly Resource Report'!"&amp;'Coleman Validation'!AC$665666&amp;":"&amp;'Coleman Validation'!AC$665667),'Coleman Validation'!AC$665668,FALSE))</f>
        <v>0</v>
      </c>
      <c r="AD105" s="318">
        <f ca="1">+IF(ISERROR(HLOOKUP($B105,INDIRECT("'Monthly Resource Report'!"&amp;'Coleman Validation'!AD$665666&amp;":"&amp;'Coleman Validation'!AD$665667),'Coleman Validation'!AD$665668,FALSE)),0,HLOOKUP($B105,INDIRECT("'Monthly Resource Report'!"&amp;'Coleman Validation'!AD$665666&amp;":"&amp;'Coleman Validation'!AD$665667),'Coleman Validation'!AD$665668,FALSE))</f>
        <v>0</v>
      </c>
    </row>
    <row r="106" spans="2:30" s="29" customFormat="1">
      <c r="B106" s="301">
        <v>44409</v>
      </c>
      <c r="C106" s="294">
        <v>146</v>
      </c>
      <c r="D106" s="297">
        <v>2.236489522789765</v>
      </c>
      <c r="E106" s="299">
        <v>0.33</v>
      </c>
      <c r="F106" s="295">
        <v>0.2</v>
      </c>
      <c r="G106" s="294">
        <f ca="1">+IF(ISERROR(HLOOKUP($B106,INDIRECT("'Monthly Resource Report'!"&amp;'Coleman Validation'!G$665666&amp;":"&amp;'Coleman Validation'!G$665667),'Coleman Validation'!G$665668,FALSE)),0,HLOOKUP($B106,INDIRECT("'Monthly Resource Report'!"&amp;'Coleman Validation'!G$665666&amp;":"&amp;'Coleman Validation'!G$665667),'Coleman Validation'!G$665668,FALSE))</f>
        <v>0</v>
      </c>
      <c r="H106" s="297">
        <f ca="1">+IF(ISERROR(HLOOKUP($B106,INDIRECT("'Monthly Resource Report'!"&amp;'Coleman Validation'!H$665666&amp;":"&amp;'Coleman Validation'!H$665667),'Coleman Validation'!H$665668,FALSE)),0,HLOOKUP($B106,INDIRECT("'Monthly Resource Report'!"&amp;'Coleman Validation'!H$665666&amp;":"&amp;'Coleman Validation'!H$665667),'Coleman Validation'!H$665668,FALSE))</f>
        <v>0</v>
      </c>
      <c r="I106" s="317">
        <f ca="1">+IF(ISERROR(HLOOKUP($B106,INDIRECT("'Monthly Resource Report'!"&amp;'Coleman Validation'!I$665666&amp;":"&amp;'Coleman Validation'!I$665667),'Coleman Validation'!I$665668,FALSE)),0,HLOOKUP($B106,INDIRECT("'Monthly Resource Report'!"&amp;'Coleman Validation'!I$665666&amp;":"&amp;'Coleman Validation'!I$665667),'Coleman Validation'!I$665668,FALSE))</f>
        <v>0</v>
      </c>
      <c r="J106" s="318">
        <f ca="1">+IF(ISERROR(HLOOKUP($B106,INDIRECT("'Monthly Resource Report'!"&amp;'Coleman Validation'!J$665666&amp;":"&amp;'Coleman Validation'!J$665667),'Coleman Validation'!J$665668,FALSE)),0,HLOOKUP($B106,INDIRECT("'Monthly Resource Report'!"&amp;'Coleman Validation'!J$665666&amp;":"&amp;'Coleman Validation'!J$665667),'Coleman Validation'!J$665668,FALSE))</f>
        <v>0</v>
      </c>
      <c r="L106" s="301">
        <v>44409</v>
      </c>
      <c r="M106" s="294">
        <v>146</v>
      </c>
      <c r="N106" s="297">
        <v>2.236489522789765</v>
      </c>
      <c r="O106" s="299">
        <v>0.33</v>
      </c>
      <c r="P106" s="295">
        <v>0.2</v>
      </c>
      <c r="Q106" s="294">
        <f ca="1">+IF(ISERROR(HLOOKUP($B106,INDIRECT("'Monthly Resource Report'!"&amp;'Coleman Validation'!Q$665666&amp;":"&amp;'Coleman Validation'!Q$665667),'Coleman Validation'!Q$665668,FALSE)),0,HLOOKUP($B106,INDIRECT("'Monthly Resource Report'!"&amp;'Coleman Validation'!Q$665666&amp;":"&amp;'Coleman Validation'!Q$665667),'Coleman Validation'!Q$665668,FALSE))</f>
        <v>0</v>
      </c>
      <c r="R106" s="297">
        <f ca="1">+IF(ISERROR(HLOOKUP($B106,INDIRECT("'Monthly Resource Report'!"&amp;'Coleman Validation'!R$665666&amp;":"&amp;'Coleman Validation'!R$665667),'Coleman Validation'!R$665668,FALSE)),0,HLOOKUP($B106,INDIRECT("'Monthly Resource Report'!"&amp;'Coleman Validation'!R$665666&amp;":"&amp;'Coleman Validation'!R$665667),'Coleman Validation'!R$665668,FALSE))</f>
        <v>0</v>
      </c>
      <c r="S106" s="317">
        <f ca="1">+IF(ISERROR(HLOOKUP($B106,INDIRECT("'Monthly Resource Report'!"&amp;'Coleman Validation'!S$665666&amp;":"&amp;'Coleman Validation'!S$665667),'Coleman Validation'!S$665668,FALSE)),0,HLOOKUP($B106,INDIRECT("'Monthly Resource Report'!"&amp;'Coleman Validation'!S$665666&amp;":"&amp;'Coleman Validation'!S$665667),'Coleman Validation'!S$665668,FALSE))</f>
        <v>0</v>
      </c>
      <c r="T106" s="318">
        <f ca="1">+IF(ISERROR(HLOOKUP($B106,INDIRECT("'Monthly Resource Report'!"&amp;'Coleman Validation'!T$665666&amp;":"&amp;'Coleman Validation'!T$665667),'Coleman Validation'!T$665668,FALSE)),0,HLOOKUP($B106,INDIRECT("'Monthly Resource Report'!"&amp;'Coleman Validation'!T$665666&amp;":"&amp;'Coleman Validation'!T$665667),'Coleman Validation'!T$665668,FALSE))</f>
        <v>0</v>
      </c>
      <c r="V106" s="301">
        <v>44409</v>
      </c>
      <c r="W106" s="294">
        <v>151</v>
      </c>
      <c r="X106" s="297">
        <v>2.236489522789765</v>
      </c>
      <c r="Y106" s="299">
        <v>0.33</v>
      </c>
      <c r="Z106" s="295">
        <v>0.2</v>
      </c>
      <c r="AA106" s="294">
        <f ca="1">+IF(ISERROR(HLOOKUP($B106,INDIRECT("'Monthly Resource Report'!"&amp;'Coleman Validation'!AA$665666&amp;":"&amp;'Coleman Validation'!AA$665667),'Coleman Validation'!AA$665668,FALSE)),0,HLOOKUP($B106,INDIRECT("'Monthly Resource Report'!"&amp;'Coleman Validation'!AA$665666&amp;":"&amp;'Coleman Validation'!AA$665667),'Coleman Validation'!AA$665668,FALSE))</f>
        <v>0</v>
      </c>
      <c r="AB106" s="297">
        <f ca="1">+IF(ISERROR(HLOOKUP($B106,INDIRECT("'Monthly Resource Report'!"&amp;'Coleman Validation'!AB$665666&amp;":"&amp;'Coleman Validation'!AB$665667),'Coleman Validation'!AB$665668,FALSE)),0,HLOOKUP($B106,INDIRECT("'Monthly Resource Report'!"&amp;'Coleman Validation'!AB$665666&amp;":"&amp;'Coleman Validation'!AB$665667),'Coleman Validation'!AB$665668,FALSE))</f>
        <v>0</v>
      </c>
      <c r="AC106" s="317">
        <f ca="1">+IF(ISERROR(HLOOKUP($B106,INDIRECT("'Monthly Resource Report'!"&amp;'Coleman Validation'!AC$665666&amp;":"&amp;'Coleman Validation'!AC$665667),'Coleman Validation'!AC$665668,FALSE)),0,HLOOKUP($B106,INDIRECT("'Monthly Resource Report'!"&amp;'Coleman Validation'!AC$665666&amp;":"&amp;'Coleman Validation'!AC$665667),'Coleman Validation'!AC$665668,FALSE))</f>
        <v>0</v>
      </c>
      <c r="AD106" s="318">
        <f ca="1">+IF(ISERROR(HLOOKUP($B106,INDIRECT("'Monthly Resource Report'!"&amp;'Coleman Validation'!AD$665666&amp;":"&amp;'Coleman Validation'!AD$665667),'Coleman Validation'!AD$665668,FALSE)),0,HLOOKUP($B106,INDIRECT("'Monthly Resource Report'!"&amp;'Coleman Validation'!AD$665666&amp;":"&amp;'Coleman Validation'!AD$665667),'Coleman Validation'!AD$665668,FALSE))</f>
        <v>0</v>
      </c>
    </row>
    <row r="107" spans="2:30" s="29" customFormat="1">
      <c r="B107" s="301">
        <v>44440</v>
      </c>
      <c r="C107" s="294">
        <v>146</v>
      </c>
      <c r="D107" s="297">
        <v>2.236489522789765</v>
      </c>
      <c r="E107" s="299">
        <v>0.33</v>
      </c>
      <c r="F107" s="295">
        <v>0.2</v>
      </c>
      <c r="G107" s="294">
        <f ca="1">+IF(ISERROR(HLOOKUP($B107,INDIRECT("'Monthly Resource Report'!"&amp;'Coleman Validation'!G$665666&amp;":"&amp;'Coleman Validation'!G$665667),'Coleman Validation'!G$665668,FALSE)),0,HLOOKUP($B107,INDIRECT("'Monthly Resource Report'!"&amp;'Coleman Validation'!G$665666&amp;":"&amp;'Coleman Validation'!G$665667),'Coleman Validation'!G$665668,FALSE))</f>
        <v>0</v>
      </c>
      <c r="H107" s="297">
        <f ca="1">+IF(ISERROR(HLOOKUP($B107,INDIRECT("'Monthly Resource Report'!"&amp;'Coleman Validation'!H$665666&amp;":"&amp;'Coleman Validation'!H$665667),'Coleman Validation'!H$665668,FALSE)),0,HLOOKUP($B107,INDIRECT("'Monthly Resource Report'!"&amp;'Coleman Validation'!H$665666&amp;":"&amp;'Coleman Validation'!H$665667),'Coleman Validation'!H$665668,FALSE))</f>
        <v>0</v>
      </c>
      <c r="I107" s="317">
        <f ca="1">+IF(ISERROR(HLOOKUP($B107,INDIRECT("'Monthly Resource Report'!"&amp;'Coleman Validation'!I$665666&amp;":"&amp;'Coleman Validation'!I$665667),'Coleman Validation'!I$665668,FALSE)),0,HLOOKUP($B107,INDIRECT("'Monthly Resource Report'!"&amp;'Coleman Validation'!I$665666&amp;":"&amp;'Coleman Validation'!I$665667),'Coleman Validation'!I$665668,FALSE))</f>
        <v>0</v>
      </c>
      <c r="J107" s="318">
        <f ca="1">+IF(ISERROR(HLOOKUP($B107,INDIRECT("'Monthly Resource Report'!"&amp;'Coleman Validation'!J$665666&amp;":"&amp;'Coleman Validation'!J$665667),'Coleman Validation'!J$665668,FALSE)),0,HLOOKUP($B107,INDIRECT("'Monthly Resource Report'!"&amp;'Coleman Validation'!J$665666&amp;":"&amp;'Coleman Validation'!J$665667),'Coleman Validation'!J$665668,FALSE))</f>
        <v>0</v>
      </c>
      <c r="L107" s="301">
        <v>44440</v>
      </c>
      <c r="M107" s="294">
        <v>146</v>
      </c>
      <c r="N107" s="297">
        <v>2.236489522789765</v>
      </c>
      <c r="O107" s="299">
        <v>0.33</v>
      </c>
      <c r="P107" s="295">
        <v>0.2</v>
      </c>
      <c r="Q107" s="294">
        <f ca="1">+IF(ISERROR(HLOOKUP($B107,INDIRECT("'Monthly Resource Report'!"&amp;'Coleman Validation'!Q$665666&amp;":"&amp;'Coleman Validation'!Q$665667),'Coleman Validation'!Q$665668,FALSE)),0,HLOOKUP($B107,INDIRECT("'Monthly Resource Report'!"&amp;'Coleman Validation'!Q$665666&amp;":"&amp;'Coleman Validation'!Q$665667),'Coleman Validation'!Q$665668,FALSE))</f>
        <v>0</v>
      </c>
      <c r="R107" s="297">
        <f ca="1">+IF(ISERROR(HLOOKUP($B107,INDIRECT("'Monthly Resource Report'!"&amp;'Coleman Validation'!R$665666&amp;":"&amp;'Coleman Validation'!R$665667),'Coleman Validation'!R$665668,FALSE)),0,HLOOKUP($B107,INDIRECT("'Monthly Resource Report'!"&amp;'Coleman Validation'!R$665666&amp;":"&amp;'Coleman Validation'!R$665667),'Coleman Validation'!R$665668,FALSE))</f>
        <v>0</v>
      </c>
      <c r="S107" s="317">
        <f ca="1">+IF(ISERROR(HLOOKUP($B107,INDIRECT("'Monthly Resource Report'!"&amp;'Coleman Validation'!S$665666&amp;":"&amp;'Coleman Validation'!S$665667),'Coleman Validation'!S$665668,FALSE)),0,HLOOKUP($B107,INDIRECT("'Monthly Resource Report'!"&amp;'Coleman Validation'!S$665666&amp;":"&amp;'Coleman Validation'!S$665667),'Coleman Validation'!S$665668,FALSE))</f>
        <v>0</v>
      </c>
      <c r="T107" s="318">
        <f ca="1">+IF(ISERROR(HLOOKUP($B107,INDIRECT("'Monthly Resource Report'!"&amp;'Coleman Validation'!T$665666&amp;":"&amp;'Coleman Validation'!T$665667),'Coleman Validation'!T$665668,FALSE)),0,HLOOKUP($B107,INDIRECT("'Monthly Resource Report'!"&amp;'Coleman Validation'!T$665666&amp;":"&amp;'Coleman Validation'!T$665667),'Coleman Validation'!T$665668,FALSE))</f>
        <v>0</v>
      </c>
      <c r="V107" s="301">
        <v>44440</v>
      </c>
      <c r="W107" s="294">
        <v>151</v>
      </c>
      <c r="X107" s="297">
        <v>2.236489522789765</v>
      </c>
      <c r="Y107" s="299">
        <v>0.33</v>
      </c>
      <c r="Z107" s="295">
        <v>0.2</v>
      </c>
      <c r="AA107" s="294">
        <f ca="1">+IF(ISERROR(HLOOKUP($B107,INDIRECT("'Monthly Resource Report'!"&amp;'Coleman Validation'!AA$665666&amp;":"&amp;'Coleman Validation'!AA$665667),'Coleman Validation'!AA$665668,FALSE)),0,HLOOKUP($B107,INDIRECT("'Monthly Resource Report'!"&amp;'Coleman Validation'!AA$665666&amp;":"&amp;'Coleman Validation'!AA$665667),'Coleman Validation'!AA$665668,FALSE))</f>
        <v>0</v>
      </c>
      <c r="AB107" s="297">
        <f ca="1">+IF(ISERROR(HLOOKUP($B107,INDIRECT("'Monthly Resource Report'!"&amp;'Coleman Validation'!AB$665666&amp;":"&amp;'Coleman Validation'!AB$665667),'Coleman Validation'!AB$665668,FALSE)),0,HLOOKUP($B107,INDIRECT("'Monthly Resource Report'!"&amp;'Coleman Validation'!AB$665666&amp;":"&amp;'Coleman Validation'!AB$665667),'Coleman Validation'!AB$665668,FALSE))</f>
        <v>0</v>
      </c>
      <c r="AC107" s="317">
        <f ca="1">+IF(ISERROR(HLOOKUP($B107,INDIRECT("'Monthly Resource Report'!"&amp;'Coleman Validation'!AC$665666&amp;":"&amp;'Coleman Validation'!AC$665667),'Coleman Validation'!AC$665668,FALSE)),0,HLOOKUP($B107,INDIRECT("'Monthly Resource Report'!"&amp;'Coleman Validation'!AC$665666&amp;":"&amp;'Coleman Validation'!AC$665667),'Coleman Validation'!AC$665668,FALSE))</f>
        <v>0</v>
      </c>
      <c r="AD107" s="318">
        <f ca="1">+IF(ISERROR(HLOOKUP($B107,INDIRECT("'Monthly Resource Report'!"&amp;'Coleman Validation'!AD$665666&amp;":"&amp;'Coleman Validation'!AD$665667),'Coleman Validation'!AD$665668,FALSE)),0,HLOOKUP($B107,INDIRECT("'Monthly Resource Report'!"&amp;'Coleman Validation'!AD$665666&amp;":"&amp;'Coleman Validation'!AD$665667),'Coleman Validation'!AD$665668,FALSE))</f>
        <v>0</v>
      </c>
    </row>
    <row r="108" spans="2:30" s="29" customFormat="1">
      <c r="B108" s="301">
        <v>44470</v>
      </c>
      <c r="C108" s="294">
        <v>146</v>
      </c>
      <c r="D108" s="297">
        <v>2.236489522789765</v>
      </c>
      <c r="E108" s="299">
        <v>0.33</v>
      </c>
      <c r="F108" s="295">
        <v>0.2</v>
      </c>
      <c r="G108" s="294">
        <f ca="1">+IF(ISERROR(HLOOKUP($B108,INDIRECT("'Monthly Resource Report'!"&amp;'Coleman Validation'!G$665666&amp;":"&amp;'Coleman Validation'!G$665667),'Coleman Validation'!G$665668,FALSE)),0,HLOOKUP($B108,INDIRECT("'Monthly Resource Report'!"&amp;'Coleman Validation'!G$665666&amp;":"&amp;'Coleman Validation'!G$665667),'Coleman Validation'!G$665668,FALSE))</f>
        <v>0</v>
      </c>
      <c r="H108" s="297">
        <f ca="1">+IF(ISERROR(HLOOKUP($B108,INDIRECT("'Monthly Resource Report'!"&amp;'Coleman Validation'!H$665666&amp;":"&amp;'Coleman Validation'!H$665667),'Coleman Validation'!H$665668,FALSE)),0,HLOOKUP($B108,INDIRECT("'Monthly Resource Report'!"&amp;'Coleman Validation'!H$665666&amp;":"&amp;'Coleman Validation'!H$665667),'Coleman Validation'!H$665668,FALSE))</f>
        <v>0</v>
      </c>
      <c r="I108" s="317">
        <f ca="1">+IF(ISERROR(HLOOKUP($B108,INDIRECT("'Monthly Resource Report'!"&amp;'Coleman Validation'!I$665666&amp;":"&amp;'Coleman Validation'!I$665667),'Coleman Validation'!I$665668,FALSE)),0,HLOOKUP($B108,INDIRECT("'Monthly Resource Report'!"&amp;'Coleman Validation'!I$665666&amp;":"&amp;'Coleman Validation'!I$665667),'Coleman Validation'!I$665668,FALSE))</f>
        <v>0</v>
      </c>
      <c r="J108" s="318">
        <f ca="1">+IF(ISERROR(HLOOKUP($B108,INDIRECT("'Monthly Resource Report'!"&amp;'Coleman Validation'!J$665666&amp;":"&amp;'Coleman Validation'!J$665667),'Coleman Validation'!J$665668,FALSE)),0,HLOOKUP($B108,INDIRECT("'Monthly Resource Report'!"&amp;'Coleman Validation'!J$665666&amp;":"&amp;'Coleman Validation'!J$665667),'Coleman Validation'!J$665668,FALSE))</f>
        <v>0</v>
      </c>
      <c r="L108" s="301">
        <v>44470</v>
      </c>
      <c r="M108" s="294">
        <v>146</v>
      </c>
      <c r="N108" s="297">
        <v>2.236489522789765</v>
      </c>
      <c r="O108" s="299">
        <v>0.33</v>
      </c>
      <c r="P108" s="295">
        <v>0.2</v>
      </c>
      <c r="Q108" s="294">
        <f ca="1">+IF(ISERROR(HLOOKUP($B108,INDIRECT("'Monthly Resource Report'!"&amp;'Coleman Validation'!Q$665666&amp;":"&amp;'Coleman Validation'!Q$665667),'Coleman Validation'!Q$665668,FALSE)),0,HLOOKUP($B108,INDIRECT("'Monthly Resource Report'!"&amp;'Coleman Validation'!Q$665666&amp;":"&amp;'Coleman Validation'!Q$665667),'Coleman Validation'!Q$665668,FALSE))</f>
        <v>0</v>
      </c>
      <c r="R108" s="297">
        <f ca="1">+IF(ISERROR(HLOOKUP($B108,INDIRECT("'Monthly Resource Report'!"&amp;'Coleman Validation'!R$665666&amp;":"&amp;'Coleman Validation'!R$665667),'Coleman Validation'!R$665668,FALSE)),0,HLOOKUP($B108,INDIRECT("'Monthly Resource Report'!"&amp;'Coleman Validation'!R$665666&amp;":"&amp;'Coleman Validation'!R$665667),'Coleman Validation'!R$665668,FALSE))</f>
        <v>0</v>
      </c>
      <c r="S108" s="317">
        <f ca="1">+IF(ISERROR(HLOOKUP($B108,INDIRECT("'Monthly Resource Report'!"&amp;'Coleman Validation'!S$665666&amp;":"&amp;'Coleman Validation'!S$665667),'Coleman Validation'!S$665668,FALSE)),0,HLOOKUP($B108,INDIRECT("'Monthly Resource Report'!"&amp;'Coleman Validation'!S$665666&amp;":"&amp;'Coleman Validation'!S$665667),'Coleman Validation'!S$665668,FALSE))</f>
        <v>0</v>
      </c>
      <c r="T108" s="318">
        <f ca="1">+IF(ISERROR(HLOOKUP($B108,INDIRECT("'Monthly Resource Report'!"&amp;'Coleman Validation'!T$665666&amp;":"&amp;'Coleman Validation'!T$665667),'Coleman Validation'!T$665668,FALSE)),0,HLOOKUP($B108,INDIRECT("'Monthly Resource Report'!"&amp;'Coleman Validation'!T$665666&amp;":"&amp;'Coleman Validation'!T$665667),'Coleman Validation'!T$665668,FALSE))</f>
        <v>0</v>
      </c>
      <c r="V108" s="301">
        <v>44470</v>
      </c>
      <c r="W108" s="294">
        <v>151</v>
      </c>
      <c r="X108" s="297">
        <v>2.236489522789765</v>
      </c>
      <c r="Y108" s="299">
        <v>0.33</v>
      </c>
      <c r="Z108" s="295">
        <v>0.2</v>
      </c>
      <c r="AA108" s="294">
        <f ca="1">+IF(ISERROR(HLOOKUP($B108,INDIRECT("'Monthly Resource Report'!"&amp;'Coleman Validation'!AA$665666&amp;":"&amp;'Coleman Validation'!AA$665667),'Coleman Validation'!AA$665668,FALSE)),0,HLOOKUP($B108,INDIRECT("'Monthly Resource Report'!"&amp;'Coleman Validation'!AA$665666&amp;":"&amp;'Coleman Validation'!AA$665667),'Coleman Validation'!AA$665668,FALSE))</f>
        <v>0</v>
      </c>
      <c r="AB108" s="297">
        <f ca="1">+IF(ISERROR(HLOOKUP($B108,INDIRECT("'Monthly Resource Report'!"&amp;'Coleman Validation'!AB$665666&amp;":"&amp;'Coleman Validation'!AB$665667),'Coleman Validation'!AB$665668,FALSE)),0,HLOOKUP($B108,INDIRECT("'Monthly Resource Report'!"&amp;'Coleman Validation'!AB$665666&amp;":"&amp;'Coleman Validation'!AB$665667),'Coleman Validation'!AB$665668,FALSE))</f>
        <v>0</v>
      </c>
      <c r="AC108" s="317">
        <f ca="1">+IF(ISERROR(HLOOKUP($B108,INDIRECT("'Monthly Resource Report'!"&amp;'Coleman Validation'!AC$665666&amp;":"&amp;'Coleman Validation'!AC$665667),'Coleman Validation'!AC$665668,FALSE)),0,HLOOKUP($B108,INDIRECT("'Monthly Resource Report'!"&amp;'Coleman Validation'!AC$665666&amp;":"&amp;'Coleman Validation'!AC$665667),'Coleman Validation'!AC$665668,FALSE))</f>
        <v>0</v>
      </c>
      <c r="AD108" s="318">
        <f ca="1">+IF(ISERROR(HLOOKUP($B108,INDIRECT("'Monthly Resource Report'!"&amp;'Coleman Validation'!AD$665666&amp;":"&amp;'Coleman Validation'!AD$665667),'Coleman Validation'!AD$665668,FALSE)),0,HLOOKUP($B108,INDIRECT("'Monthly Resource Report'!"&amp;'Coleman Validation'!AD$665666&amp;":"&amp;'Coleman Validation'!AD$665667),'Coleman Validation'!AD$665668,FALSE))</f>
        <v>0</v>
      </c>
    </row>
    <row r="109" spans="2:30" s="29" customFormat="1">
      <c r="B109" s="301">
        <v>44501</v>
      </c>
      <c r="C109" s="294">
        <v>146</v>
      </c>
      <c r="D109" s="297">
        <v>2.236489522789765</v>
      </c>
      <c r="E109" s="299">
        <v>0.33</v>
      </c>
      <c r="F109" s="295">
        <v>0.2</v>
      </c>
      <c r="G109" s="294">
        <f ca="1">+IF(ISERROR(HLOOKUP($B109,INDIRECT("'Monthly Resource Report'!"&amp;'Coleman Validation'!G$665666&amp;":"&amp;'Coleman Validation'!G$665667),'Coleman Validation'!G$665668,FALSE)),0,HLOOKUP($B109,INDIRECT("'Monthly Resource Report'!"&amp;'Coleman Validation'!G$665666&amp;":"&amp;'Coleman Validation'!G$665667),'Coleman Validation'!G$665668,FALSE))</f>
        <v>0</v>
      </c>
      <c r="H109" s="297">
        <f ca="1">+IF(ISERROR(HLOOKUP($B109,INDIRECT("'Monthly Resource Report'!"&amp;'Coleman Validation'!H$665666&amp;":"&amp;'Coleman Validation'!H$665667),'Coleman Validation'!H$665668,FALSE)),0,HLOOKUP($B109,INDIRECT("'Monthly Resource Report'!"&amp;'Coleman Validation'!H$665666&amp;":"&amp;'Coleman Validation'!H$665667),'Coleman Validation'!H$665668,FALSE))</f>
        <v>0</v>
      </c>
      <c r="I109" s="317">
        <f ca="1">+IF(ISERROR(HLOOKUP($B109,INDIRECT("'Monthly Resource Report'!"&amp;'Coleman Validation'!I$665666&amp;":"&amp;'Coleman Validation'!I$665667),'Coleman Validation'!I$665668,FALSE)),0,HLOOKUP($B109,INDIRECT("'Monthly Resource Report'!"&amp;'Coleman Validation'!I$665666&amp;":"&amp;'Coleman Validation'!I$665667),'Coleman Validation'!I$665668,FALSE))</f>
        <v>0</v>
      </c>
      <c r="J109" s="318">
        <f ca="1">+IF(ISERROR(HLOOKUP($B109,INDIRECT("'Monthly Resource Report'!"&amp;'Coleman Validation'!J$665666&amp;":"&amp;'Coleman Validation'!J$665667),'Coleman Validation'!J$665668,FALSE)),0,HLOOKUP($B109,INDIRECT("'Monthly Resource Report'!"&amp;'Coleman Validation'!J$665666&amp;":"&amp;'Coleman Validation'!J$665667),'Coleman Validation'!J$665668,FALSE))</f>
        <v>0</v>
      </c>
      <c r="L109" s="301">
        <v>44501</v>
      </c>
      <c r="M109" s="294">
        <v>146</v>
      </c>
      <c r="N109" s="297">
        <v>2.236489522789765</v>
      </c>
      <c r="O109" s="299">
        <v>0.33</v>
      </c>
      <c r="P109" s="295">
        <v>0.2</v>
      </c>
      <c r="Q109" s="294">
        <f ca="1">+IF(ISERROR(HLOOKUP($B109,INDIRECT("'Monthly Resource Report'!"&amp;'Coleman Validation'!Q$665666&amp;":"&amp;'Coleman Validation'!Q$665667),'Coleman Validation'!Q$665668,FALSE)),0,HLOOKUP($B109,INDIRECT("'Monthly Resource Report'!"&amp;'Coleman Validation'!Q$665666&amp;":"&amp;'Coleman Validation'!Q$665667),'Coleman Validation'!Q$665668,FALSE))</f>
        <v>0</v>
      </c>
      <c r="R109" s="297">
        <f ca="1">+IF(ISERROR(HLOOKUP($B109,INDIRECT("'Monthly Resource Report'!"&amp;'Coleman Validation'!R$665666&amp;":"&amp;'Coleman Validation'!R$665667),'Coleman Validation'!R$665668,FALSE)),0,HLOOKUP($B109,INDIRECT("'Monthly Resource Report'!"&amp;'Coleman Validation'!R$665666&amp;":"&amp;'Coleman Validation'!R$665667),'Coleman Validation'!R$665668,FALSE))</f>
        <v>0</v>
      </c>
      <c r="S109" s="317">
        <f ca="1">+IF(ISERROR(HLOOKUP($B109,INDIRECT("'Monthly Resource Report'!"&amp;'Coleman Validation'!S$665666&amp;":"&amp;'Coleman Validation'!S$665667),'Coleman Validation'!S$665668,FALSE)),0,HLOOKUP($B109,INDIRECT("'Monthly Resource Report'!"&amp;'Coleman Validation'!S$665666&amp;":"&amp;'Coleman Validation'!S$665667),'Coleman Validation'!S$665668,FALSE))</f>
        <v>0</v>
      </c>
      <c r="T109" s="318">
        <f ca="1">+IF(ISERROR(HLOOKUP($B109,INDIRECT("'Monthly Resource Report'!"&amp;'Coleman Validation'!T$665666&amp;":"&amp;'Coleman Validation'!T$665667),'Coleman Validation'!T$665668,FALSE)),0,HLOOKUP($B109,INDIRECT("'Monthly Resource Report'!"&amp;'Coleman Validation'!T$665666&amp;":"&amp;'Coleman Validation'!T$665667),'Coleman Validation'!T$665668,FALSE))</f>
        <v>0</v>
      </c>
      <c r="V109" s="301">
        <v>44501</v>
      </c>
      <c r="W109" s="294">
        <v>151</v>
      </c>
      <c r="X109" s="297">
        <v>2.236489522789765</v>
      </c>
      <c r="Y109" s="299">
        <v>0.33</v>
      </c>
      <c r="Z109" s="295">
        <v>0.2</v>
      </c>
      <c r="AA109" s="294">
        <f ca="1">+IF(ISERROR(HLOOKUP($B109,INDIRECT("'Monthly Resource Report'!"&amp;'Coleman Validation'!AA$665666&amp;":"&amp;'Coleman Validation'!AA$665667),'Coleman Validation'!AA$665668,FALSE)),0,HLOOKUP($B109,INDIRECT("'Monthly Resource Report'!"&amp;'Coleman Validation'!AA$665666&amp;":"&amp;'Coleman Validation'!AA$665667),'Coleman Validation'!AA$665668,FALSE))</f>
        <v>0</v>
      </c>
      <c r="AB109" s="297">
        <f ca="1">+IF(ISERROR(HLOOKUP($B109,INDIRECT("'Monthly Resource Report'!"&amp;'Coleman Validation'!AB$665666&amp;":"&amp;'Coleman Validation'!AB$665667),'Coleman Validation'!AB$665668,FALSE)),0,HLOOKUP($B109,INDIRECT("'Monthly Resource Report'!"&amp;'Coleman Validation'!AB$665666&amp;":"&amp;'Coleman Validation'!AB$665667),'Coleman Validation'!AB$665668,FALSE))</f>
        <v>0</v>
      </c>
      <c r="AC109" s="317">
        <f ca="1">+IF(ISERROR(HLOOKUP($B109,INDIRECT("'Monthly Resource Report'!"&amp;'Coleman Validation'!AC$665666&amp;":"&amp;'Coleman Validation'!AC$665667),'Coleman Validation'!AC$665668,FALSE)),0,HLOOKUP($B109,INDIRECT("'Monthly Resource Report'!"&amp;'Coleman Validation'!AC$665666&amp;":"&amp;'Coleman Validation'!AC$665667),'Coleman Validation'!AC$665668,FALSE))</f>
        <v>0</v>
      </c>
      <c r="AD109" s="318">
        <f ca="1">+IF(ISERROR(HLOOKUP($B109,INDIRECT("'Monthly Resource Report'!"&amp;'Coleman Validation'!AD$665666&amp;":"&amp;'Coleman Validation'!AD$665667),'Coleman Validation'!AD$665668,FALSE)),0,HLOOKUP($B109,INDIRECT("'Monthly Resource Report'!"&amp;'Coleman Validation'!AD$665666&amp;":"&amp;'Coleman Validation'!AD$665667),'Coleman Validation'!AD$665668,FALSE))</f>
        <v>0</v>
      </c>
    </row>
    <row r="110" spans="2:30" s="29" customFormat="1">
      <c r="B110" s="301">
        <v>44531</v>
      </c>
      <c r="C110" s="294">
        <v>146</v>
      </c>
      <c r="D110" s="297">
        <v>2.236489522789765</v>
      </c>
      <c r="E110" s="299">
        <v>0.33</v>
      </c>
      <c r="F110" s="295">
        <v>0.2</v>
      </c>
      <c r="G110" s="294">
        <f ca="1">+IF(ISERROR(HLOOKUP($B110,INDIRECT("'Monthly Resource Report'!"&amp;'Coleman Validation'!G$665666&amp;":"&amp;'Coleman Validation'!G$665667),'Coleman Validation'!G$665668,FALSE)),0,HLOOKUP($B110,INDIRECT("'Monthly Resource Report'!"&amp;'Coleman Validation'!G$665666&amp;":"&amp;'Coleman Validation'!G$665667),'Coleman Validation'!G$665668,FALSE))</f>
        <v>0</v>
      </c>
      <c r="H110" s="297">
        <f ca="1">+IF(ISERROR(HLOOKUP($B110,INDIRECT("'Monthly Resource Report'!"&amp;'Coleman Validation'!H$665666&amp;":"&amp;'Coleman Validation'!H$665667),'Coleman Validation'!H$665668,FALSE)),0,HLOOKUP($B110,INDIRECT("'Monthly Resource Report'!"&amp;'Coleman Validation'!H$665666&amp;":"&amp;'Coleman Validation'!H$665667),'Coleman Validation'!H$665668,FALSE))</f>
        <v>0</v>
      </c>
      <c r="I110" s="317">
        <f ca="1">+IF(ISERROR(HLOOKUP($B110,INDIRECT("'Monthly Resource Report'!"&amp;'Coleman Validation'!I$665666&amp;":"&amp;'Coleman Validation'!I$665667),'Coleman Validation'!I$665668,FALSE)),0,HLOOKUP($B110,INDIRECT("'Monthly Resource Report'!"&amp;'Coleman Validation'!I$665666&amp;":"&amp;'Coleman Validation'!I$665667),'Coleman Validation'!I$665668,FALSE))</f>
        <v>0</v>
      </c>
      <c r="J110" s="318">
        <f ca="1">+IF(ISERROR(HLOOKUP($B110,INDIRECT("'Monthly Resource Report'!"&amp;'Coleman Validation'!J$665666&amp;":"&amp;'Coleman Validation'!J$665667),'Coleman Validation'!J$665668,FALSE)),0,HLOOKUP($B110,INDIRECT("'Monthly Resource Report'!"&amp;'Coleman Validation'!J$665666&amp;":"&amp;'Coleman Validation'!J$665667),'Coleman Validation'!J$665668,FALSE))</f>
        <v>0</v>
      </c>
      <c r="L110" s="301">
        <v>44531</v>
      </c>
      <c r="M110" s="294">
        <v>146</v>
      </c>
      <c r="N110" s="297">
        <v>2.236489522789765</v>
      </c>
      <c r="O110" s="299">
        <v>0.33</v>
      </c>
      <c r="P110" s="295">
        <v>0.2</v>
      </c>
      <c r="Q110" s="294">
        <f ca="1">+IF(ISERROR(HLOOKUP($B110,INDIRECT("'Monthly Resource Report'!"&amp;'Coleman Validation'!Q$665666&amp;":"&amp;'Coleman Validation'!Q$665667),'Coleman Validation'!Q$665668,FALSE)),0,HLOOKUP($B110,INDIRECT("'Monthly Resource Report'!"&amp;'Coleman Validation'!Q$665666&amp;":"&amp;'Coleman Validation'!Q$665667),'Coleman Validation'!Q$665668,FALSE))</f>
        <v>0</v>
      </c>
      <c r="R110" s="297">
        <f ca="1">+IF(ISERROR(HLOOKUP($B110,INDIRECT("'Monthly Resource Report'!"&amp;'Coleman Validation'!R$665666&amp;":"&amp;'Coleman Validation'!R$665667),'Coleman Validation'!R$665668,FALSE)),0,HLOOKUP($B110,INDIRECT("'Monthly Resource Report'!"&amp;'Coleman Validation'!R$665666&amp;":"&amp;'Coleman Validation'!R$665667),'Coleman Validation'!R$665668,FALSE))</f>
        <v>0</v>
      </c>
      <c r="S110" s="317">
        <f ca="1">+IF(ISERROR(HLOOKUP($B110,INDIRECT("'Monthly Resource Report'!"&amp;'Coleman Validation'!S$665666&amp;":"&amp;'Coleman Validation'!S$665667),'Coleman Validation'!S$665668,FALSE)),0,HLOOKUP($B110,INDIRECT("'Monthly Resource Report'!"&amp;'Coleman Validation'!S$665666&amp;":"&amp;'Coleman Validation'!S$665667),'Coleman Validation'!S$665668,FALSE))</f>
        <v>0</v>
      </c>
      <c r="T110" s="318">
        <f ca="1">+IF(ISERROR(HLOOKUP($B110,INDIRECT("'Monthly Resource Report'!"&amp;'Coleman Validation'!T$665666&amp;":"&amp;'Coleman Validation'!T$665667),'Coleman Validation'!T$665668,FALSE)),0,HLOOKUP($B110,INDIRECT("'Monthly Resource Report'!"&amp;'Coleman Validation'!T$665666&amp;":"&amp;'Coleman Validation'!T$665667),'Coleman Validation'!T$665668,FALSE))</f>
        <v>0</v>
      </c>
      <c r="V110" s="301">
        <v>44531</v>
      </c>
      <c r="W110" s="294">
        <v>151</v>
      </c>
      <c r="X110" s="297">
        <v>2.236489522789765</v>
      </c>
      <c r="Y110" s="299">
        <v>0.33</v>
      </c>
      <c r="Z110" s="295">
        <v>0.2</v>
      </c>
      <c r="AA110" s="294">
        <f ca="1">+IF(ISERROR(HLOOKUP($B110,INDIRECT("'Monthly Resource Report'!"&amp;'Coleman Validation'!AA$665666&amp;":"&amp;'Coleman Validation'!AA$665667),'Coleman Validation'!AA$665668,FALSE)),0,HLOOKUP($B110,INDIRECT("'Monthly Resource Report'!"&amp;'Coleman Validation'!AA$665666&amp;":"&amp;'Coleman Validation'!AA$665667),'Coleman Validation'!AA$665668,FALSE))</f>
        <v>0</v>
      </c>
      <c r="AB110" s="297">
        <f ca="1">+IF(ISERROR(HLOOKUP($B110,INDIRECT("'Monthly Resource Report'!"&amp;'Coleman Validation'!AB$665666&amp;":"&amp;'Coleman Validation'!AB$665667),'Coleman Validation'!AB$665668,FALSE)),0,HLOOKUP($B110,INDIRECT("'Monthly Resource Report'!"&amp;'Coleman Validation'!AB$665666&amp;":"&amp;'Coleman Validation'!AB$665667),'Coleman Validation'!AB$665668,FALSE))</f>
        <v>0</v>
      </c>
      <c r="AC110" s="317">
        <f ca="1">+IF(ISERROR(HLOOKUP($B110,INDIRECT("'Monthly Resource Report'!"&amp;'Coleman Validation'!AC$665666&amp;":"&amp;'Coleman Validation'!AC$665667),'Coleman Validation'!AC$665668,FALSE)),0,HLOOKUP($B110,INDIRECT("'Monthly Resource Report'!"&amp;'Coleman Validation'!AC$665666&amp;":"&amp;'Coleman Validation'!AC$665667),'Coleman Validation'!AC$665668,FALSE))</f>
        <v>0</v>
      </c>
      <c r="AD110" s="318">
        <f ca="1">+IF(ISERROR(HLOOKUP($B110,INDIRECT("'Monthly Resource Report'!"&amp;'Coleman Validation'!AD$665666&amp;":"&amp;'Coleman Validation'!AD$665667),'Coleman Validation'!AD$665668,FALSE)),0,HLOOKUP($B110,INDIRECT("'Monthly Resource Report'!"&amp;'Coleman Validation'!AD$665666&amp;":"&amp;'Coleman Validation'!AD$665667),'Coleman Validation'!AD$665668,FALSE))</f>
        <v>0</v>
      </c>
    </row>
    <row r="111" spans="2:30" s="29" customFormat="1">
      <c r="B111" s="301">
        <v>44562</v>
      </c>
      <c r="C111" s="294">
        <v>146</v>
      </c>
      <c r="D111" s="297">
        <v>2.2970983888573673</v>
      </c>
      <c r="E111" s="299">
        <v>0.33</v>
      </c>
      <c r="F111" s="295">
        <v>0.2</v>
      </c>
      <c r="G111" s="294">
        <f ca="1">+IF(ISERROR(HLOOKUP($B111,INDIRECT("'Monthly Resource Report'!"&amp;'Coleman Validation'!G$665666&amp;":"&amp;'Coleman Validation'!G$665667),'Coleman Validation'!G$665668,FALSE)),0,HLOOKUP($B111,INDIRECT("'Monthly Resource Report'!"&amp;'Coleman Validation'!G$665666&amp;":"&amp;'Coleman Validation'!G$665667),'Coleman Validation'!G$665668,FALSE))</f>
        <v>0</v>
      </c>
      <c r="H111" s="297">
        <f ca="1">+IF(ISERROR(HLOOKUP($B111,INDIRECT("'Monthly Resource Report'!"&amp;'Coleman Validation'!H$665666&amp;":"&amp;'Coleman Validation'!H$665667),'Coleman Validation'!H$665668,FALSE)),0,HLOOKUP($B111,INDIRECT("'Monthly Resource Report'!"&amp;'Coleman Validation'!H$665666&amp;":"&amp;'Coleman Validation'!H$665667),'Coleman Validation'!H$665668,FALSE))</f>
        <v>0</v>
      </c>
      <c r="I111" s="317">
        <f ca="1">+IF(ISERROR(HLOOKUP($B111,INDIRECT("'Monthly Resource Report'!"&amp;'Coleman Validation'!I$665666&amp;":"&amp;'Coleman Validation'!I$665667),'Coleman Validation'!I$665668,FALSE)),0,HLOOKUP($B111,INDIRECT("'Monthly Resource Report'!"&amp;'Coleman Validation'!I$665666&amp;":"&amp;'Coleman Validation'!I$665667),'Coleman Validation'!I$665668,FALSE))</f>
        <v>0</v>
      </c>
      <c r="J111" s="318">
        <f ca="1">+IF(ISERROR(HLOOKUP($B111,INDIRECT("'Monthly Resource Report'!"&amp;'Coleman Validation'!J$665666&amp;":"&amp;'Coleman Validation'!J$665667),'Coleman Validation'!J$665668,FALSE)),0,HLOOKUP($B111,INDIRECT("'Monthly Resource Report'!"&amp;'Coleman Validation'!J$665666&amp;":"&amp;'Coleman Validation'!J$665667),'Coleman Validation'!J$665668,FALSE))</f>
        <v>0</v>
      </c>
      <c r="L111" s="301">
        <v>44562</v>
      </c>
      <c r="M111" s="294">
        <v>146</v>
      </c>
      <c r="N111" s="297">
        <v>2.2970983888573673</v>
      </c>
      <c r="O111" s="299">
        <v>0.33</v>
      </c>
      <c r="P111" s="295">
        <v>0.2</v>
      </c>
      <c r="Q111" s="294">
        <f ca="1">+IF(ISERROR(HLOOKUP($B111,INDIRECT("'Monthly Resource Report'!"&amp;'Coleman Validation'!Q$665666&amp;":"&amp;'Coleman Validation'!Q$665667),'Coleman Validation'!Q$665668,FALSE)),0,HLOOKUP($B111,INDIRECT("'Monthly Resource Report'!"&amp;'Coleman Validation'!Q$665666&amp;":"&amp;'Coleman Validation'!Q$665667),'Coleman Validation'!Q$665668,FALSE))</f>
        <v>0</v>
      </c>
      <c r="R111" s="297">
        <f ca="1">+IF(ISERROR(HLOOKUP($B111,INDIRECT("'Monthly Resource Report'!"&amp;'Coleman Validation'!R$665666&amp;":"&amp;'Coleman Validation'!R$665667),'Coleman Validation'!R$665668,FALSE)),0,HLOOKUP($B111,INDIRECT("'Monthly Resource Report'!"&amp;'Coleman Validation'!R$665666&amp;":"&amp;'Coleman Validation'!R$665667),'Coleman Validation'!R$665668,FALSE))</f>
        <v>0</v>
      </c>
      <c r="S111" s="317">
        <f ca="1">+IF(ISERROR(HLOOKUP($B111,INDIRECT("'Monthly Resource Report'!"&amp;'Coleman Validation'!S$665666&amp;":"&amp;'Coleman Validation'!S$665667),'Coleman Validation'!S$665668,FALSE)),0,HLOOKUP($B111,INDIRECT("'Monthly Resource Report'!"&amp;'Coleman Validation'!S$665666&amp;":"&amp;'Coleman Validation'!S$665667),'Coleman Validation'!S$665668,FALSE))</f>
        <v>0</v>
      </c>
      <c r="T111" s="318">
        <f ca="1">+IF(ISERROR(HLOOKUP($B111,INDIRECT("'Monthly Resource Report'!"&amp;'Coleman Validation'!T$665666&amp;":"&amp;'Coleman Validation'!T$665667),'Coleman Validation'!T$665668,FALSE)),0,HLOOKUP($B111,INDIRECT("'Monthly Resource Report'!"&amp;'Coleman Validation'!T$665666&amp;":"&amp;'Coleman Validation'!T$665667),'Coleman Validation'!T$665668,FALSE))</f>
        <v>0</v>
      </c>
      <c r="V111" s="301">
        <v>44562</v>
      </c>
      <c r="W111" s="294">
        <v>151</v>
      </c>
      <c r="X111" s="297">
        <v>2.2970983888573673</v>
      </c>
      <c r="Y111" s="299">
        <v>0.33</v>
      </c>
      <c r="Z111" s="295">
        <v>0.2</v>
      </c>
      <c r="AA111" s="294">
        <f ca="1">+IF(ISERROR(HLOOKUP($B111,INDIRECT("'Monthly Resource Report'!"&amp;'Coleman Validation'!AA$665666&amp;":"&amp;'Coleman Validation'!AA$665667),'Coleman Validation'!AA$665668,FALSE)),0,HLOOKUP($B111,INDIRECT("'Monthly Resource Report'!"&amp;'Coleman Validation'!AA$665666&amp;":"&amp;'Coleman Validation'!AA$665667),'Coleman Validation'!AA$665668,FALSE))</f>
        <v>0</v>
      </c>
      <c r="AB111" s="297">
        <f ca="1">+IF(ISERROR(HLOOKUP($B111,INDIRECT("'Monthly Resource Report'!"&amp;'Coleman Validation'!AB$665666&amp;":"&amp;'Coleman Validation'!AB$665667),'Coleman Validation'!AB$665668,FALSE)),0,HLOOKUP($B111,INDIRECT("'Monthly Resource Report'!"&amp;'Coleman Validation'!AB$665666&amp;":"&amp;'Coleman Validation'!AB$665667),'Coleman Validation'!AB$665668,FALSE))</f>
        <v>0</v>
      </c>
      <c r="AC111" s="317">
        <f ca="1">+IF(ISERROR(HLOOKUP($B111,INDIRECT("'Monthly Resource Report'!"&amp;'Coleman Validation'!AC$665666&amp;":"&amp;'Coleman Validation'!AC$665667),'Coleman Validation'!AC$665668,FALSE)),0,HLOOKUP($B111,INDIRECT("'Monthly Resource Report'!"&amp;'Coleman Validation'!AC$665666&amp;":"&amp;'Coleman Validation'!AC$665667),'Coleman Validation'!AC$665668,FALSE))</f>
        <v>0</v>
      </c>
      <c r="AD111" s="318">
        <f ca="1">+IF(ISERROR(HLOOKUP($B111,INDIRECT("'Monthly Resource Report'!"&amp;'Coleman Validation'!AD$665666&amp;":"&amp;'Coleman Validation'!AD$665667),'Coleman Validation'!AD$665668,FALSE)),0,HLOOKUP($B111,INDIRECT("'Monthly Resource Report'!"&amp;'Coleman Validation'!AD$665666&amp;":"&amp;'Coleman Validation'!AD$665667),'Coleman Validation'!AD$665668,FALSE))</f>
        <v>0</v>
      </c>
    </row>
    <row r="112" spans="2:30" s="29" customFormat="1">
      <c r="B112" s="301">
        <v>44593</v>
      </c>
      <c r="C112" s="294">
        <v>146</v>
      </c>
      <c r="D112" s="297">
        <v>2.2970983888573673</v>
      </c>
      <c r="E112" s="299">
        <v>0.33</v>
      </c>
      <c r="F112" s="295">
        <v>0.2</v>
      </c>
      <c r="G112" s="294">
        <f ca="1">+IF(ISERROR(HLOOKUP($B112,INDIRECT("'Monthly Resource Report'!"&amp;'Coleman Validation'!G$665666&amp;":"&amp;'Coleman Validation'!G$665667),'Coleman Validation'!G$665668,FALSE)),0,HLOOKUP($B112,INDIRECT("'Monthly Resource Report'!"&amp;'Coleman Validation'!G$665666&amp;":"&amp;'Coleman Validation'!G$665667),'Coleman Validation'!G$665668,FALSE))</f>
        <v>0</v>
      </c>
      <c r="H112" s="297">
        <f ca="1">+IF(ISERROR(HLOOKUP($B112,INDIRECT("'Monthly Resource Report'!"&amp;'Coleman Validation'!H$665666&amp;":"&amp;'Coleman Validation'!H$665667),'Coleman Validation'!H$665668,FALSE)),0,HLOOKUP($B112,INDIRECT("'Monthly Resource Report'!"&amp;'Coleman Validation'!H$665666&amp;":"&amp;'Coleman Validation'!H$665667),'Coleman Validation'!H$665668,FALSE))</f>
        <v>0</v>
      </c>
      <c r="I112" s="317">
        <f ca="1">+IF(ISERROR(HLOOKUP($B112,INDIRECT("'Monthly Resource Report'!"&amp;'Coleman Validation'!I$665666&amp;":"&amp;'Coleman Validation'!I$665667),'Coleman Validation'!I$665668,FALSE)),0,HLOOKUP($B112,INDIRECT("'Monthly Resource Report'!"&amp;'Coleman Validation'!I$665666&amp;":"&amp;'Coleman Validation'!I$665667),'Coleman Validation'!I$665668,FALSE))</f>
        <v>0</v>
      </c>
      <c r="J112" s="318">
        <f ca="1">+IF(ISERROR(HLOOKUP($B112,INDIRECT("'Monthly Resource Report'!"&amp;'Coleman Validation'!J$665666&amp;":"&amp;'Coleman Validation'!J$665667),'Coleman Validation'!J$665668,FALSE)),0,HLOOKUP($B112,INDIRECT("'Monthly Resource Report'!"&amp;'Coleman Validation'!J$665666&amp;":"&amp;'Coleman Validation'!J$665667),'Coleman Validation'!J$665668,FALSE))</f>
        <v>0</v>
      </c>
      <c r="L112" s="301">
        <v>44593</v>
      </c>
      <c r="M112" s="294">
        <v>146</v>
      </c>
      <c r="N112" s="297">
        <v>2.2970983888573673</v>
      </c>
      <c r="O112" s="299">
        <v>0.33</v>
      </c>
      <c r="P112" s="295">
        <v>0.2</v>
      </c>
      <c r="Q112" s="294">
        <f ca="1">+IF(ISERROR(HLOOKUP($B112,INDIRECT("'Monthly Resource Report'!"&amp;'Coleman Validation'!Q$665666&amp;":"&amp;'Coleman Validation'!Q$665667),'Coleman Validation'!Q$665668,FALSE)),0,HLOOKUP($B112,INDIRECT("'Monthly Resource Report'!"&amp;'Coleman Validation'!Q$665666&amp;":"&amp;'Coleman Validation'!Q$665667),'Coleman Validation'!Q$665668,FALSE))</f>
        <v>0</v>
      </c>
      <c r="R112" s="297">
        <f ca="1">+IF(ISERROR(HLOOKUP($B112,INDIRECT("'Monthly Resource Report'!"&amp;'Coleman Validation'!R$665666&amp;":"&amp;'Coleman Validation'!R$665667),'Coleman Validation'!R$665668,FALSE)),0,HLOOKUP($B112,INDIRECT("'Monthly Resource Report'!"&amp;'Coleman Validation'!R$665666&amp;":"&amp;'Coleman Validation'!R$665667),'Coleman Validation'!R$665668,FALSE))</f>
        <v>0</v>
      </c>
      <c r="S112" s="317">
        <f ca="1">+IF(ISERROR(HLOOKUP($B112,INDIRECT("'Monthly Resource Report'!"&amp;'Coleman Validation'!S$665666&amp;":"&amp;'Coleman Validation'!S$665667),'Coleman Validation'!S$665668,FALSE)),0,HLOOKUP($B112,INDIRECT("'Monthly Resource Report'!"&amp;'Coleman Validation'!S$665666&amp;":"&amp;'Coleman Validation'!S$665667),'Coleman Validation'!S$665668,FALSE))</f>
        <v>0</v>
      </c>
      <c r="T112" s="318">
        <f ca="1">+IF(ISERROR(HLOOKUP($B112,INDIRECT("'Monthly Resource Report'!"&amp;'Coleman Validation'!T$665666&amp;":"&amp;'Coleman Validation'!T$665667),'Coleman Validation'!T$665668,FALSE)),0,HLOOKUP($B112,INDIRECT("'Monthly Resource Report'!"&amp;'Coleman Validation'!T$665666&amp;":"&amp;'Coleman Validation'!T$665667),'Coleman Validation'!T$665668,FALSE))</f>
        <v>0</v>
      </c>
      <c r="V112" s="301">
        <v>44593</v>
      </c>
      <c r="W112" s="294">
        <v>151</v>
      </c>
      <c r="X112" s="297">
        <v>2.2970983888573673</v>
      </c>
      <c r="Y112" s="299">
        <v>0.33</v>
      </c>
      <c r="Z112" s="295">
        <v>0.2</v>
      </c>
      <c r="AA112" s="294">
        <f ca="1">+IF(ISERROR(HLOOKUP($B112,INDIRECT("'Monthly Resource Report'!"&amp;'Coleman Validation'!AA$665666&amp;":"&amp;'Coleman Validation'!AA$665667),'Coleman Validation'!AA$665668,FALSE)),0,HLOOKUP($B112,INDIRECT("'Monthly Resource Report'!"&amp;'Coleman Validation'!AA$665666&amp;":"&amp;'Coleman Validation'!AA$665667),'Coleman Validation'!AA$665668,FALSE))</f>
        <v>0</v>
      </c>
      <c r="AB112" s="297">
        <f ca="1">+IF(ISERROR(HLOOKUP($B112,INDIRECT("'Monthly Resource Report'!"&amp;'Coleman Validation'!AB$665666&amp;":"&amp;'Coleman Validation'!AB$665667),'Coleman Validation'!AB$665668,FALSE)),0,HLOOKUP($B112,INDIRECT("'Monthly Resource Report'!"&amp;'Coleman Validation'!AB$665666&amp;":"&amp;'Coleman Validation'!AB$665667),'Coleman Validation'!AB$665668,FALSE))</f>
        <v>0</v>
      </c>
      <c r="AC112" s="317">
        <f ca="1">+IF(ISERROR(HLOOKUP($B112,INDIRECT("'Monthly Resource Report'!"&amp;'Coleman Validation'!AC$665666&amp;":"&amp;'Coleman Validation'!AC$665667),'Coleman Validation'!AC$665668,FALSE)),0,HLOOKUP($B112,INDIRECT("'Monthly Resource Report'!"&amp;'Coleman Validation'!AC$665666&amp;":"&amp;'Coleman Validation'!AC$665667),'Coleman Validation'!AC$665668,FALSE))</f>
        <v>0</v>
      </c>
      <c r="AD112" s="318">
        <f ca="1">+IF(ISERROR(HLOOKUP($B112,INDIRECT("'Monthly Resource Report'!"&amp;'Coleman Validation'!AD$665666&amp;":"&amp;'Coleman Validation'!AD$665667),'Coleman Validation'!AD$665668,FALSE)),0,HLOOKUP($B112,INDIRECT("'Monthly Resource Report'!"&amp;'Coleman Validation'!AD$665666&amp;":"&amp;'Coleman Validation'!AD$665667),'Coleman Validation'!AD$665668,FALSE))</f>
        <v>0</v>
      </c>
    </row>
    <row r="113" spans="2:30" s="29" customFormat="1">
      <c r="B113" s="301">
        <v>44621</v>
      </c>
      <c r="C113" s="294">
        <v>146</v>
      </c>
      <c r="D113" s="297">
        <v>2.2970983888573673</v>
      </c>
      <c r="E113" s="299">
        <v>0.33</v>
      </c>
      <c r="F113" s="295">
        <v>0.2</v>
      </c>
      <c r="G113" s="294">
        <f ca="1">+IF(ISERROR(HLOOKUP($B113,INDIRECT("'Monthly Resource Report'!"&amp;'Coleman Validation'!G$665666&amp;":"&amp;'Coleman Validation'!G$665667),'Coleman Validation'!G$665668,FALSE)),0,HLOOKUP($B113,INDIRECT("'Monthly Resource Report'!"&amp;'Coleman Validation'!G$665666&amp;":"&amp;'Coleman Validation'!G$665667),'Coleman Validation'!G$665668,FALSE))</f>
        <v>0</v>
      </c>
      <c r="H113" s="297">
        <f ca="1">+IF(ISERROR(HLOOKUP($B113,INDIRECT("'Monthly Resource Report'!"&amp;'Coleman Validation'!H$665666&amp;":"&amp;'Coleman Validation'!H$665667),'Coleman Validation'!H$665668,FALSE)),0,HLOOKUP($B113,INDIRECT("'Monthly Resource Report'!"&amp;'Coleman Validation'!H$665666&amp;":"&amp;'Coleman Validation'!H$665667),'Coleman Validation'!H$665668,FALSE))</f>
        <v>0</v>
      </c>
      <c r="I113" s="317">
        <f ca="1">+IF(ISERROR(HLOOKUP($B113,INDIRECT("'Monthly Resource Report'!"&amp;'Coleman Validation'!I$665666&amp;":"&amp;'Coleman Validation'!I$665667),'Coleman Validation'!I$665668,FALSE)),0,HLOOKUP($B113,INDIRECT("'Monthly Resource Report'!"&amp;'Coleman Validation'!I$665666&amp;":"&amp;'Coleman Validation'!I$665667),'Coleman Validation'!I$665668,FALSE))</f>
        <v>0</v>
      </c>
      <c r="J113" s="318">
        <f ca="1">+IF(ISERROR(HLOOKUP($B113,INDIRECT("'Monthly Resource Report'!"&amp;'Coleman Validation'!J$665666&amp;":"&amp;'Coleman Validation'!J$665667),'Coleman Validation'!J$665668,FALSE)),0,HLOOKUP($B113,INDIRECT("'Monthly Resource Report'!"&amp;'Coleman Validation'!J$665666&amp;":"&amp;'Coleman Validation'!J$665667),'Coleman Validation'!J$665668,FALSE))</f>
        <v>0</v>
      </c>
      <c r="L113" s="301">
        <v>44621</v>
      </c>
      <c r="M113" s="294">
        <v>146</v>
      </c>
      <c r="N113" s="297">
        <v>2.2970983888573673</v>
      </c>
      <c r="O113" s="299">
        <v>0.33</v>
      </c>
      <c r="P113" s="295">
        <v>0.2</v>
      </c>
      <c r="Q113" s="294">
        <f ca="1">+IF(ISERROR(HLOOKUP($B113,INDIRECT("'Monthly Resource Report'!"&amp;'Coleman Validation'!Q$665666&amp;":"&amp;'Coleman Validation'!Q$665667),'Coleman Validation'!Q$665668,FALSE)),0,HLOOKUP($B113,INDIRECT("'Monthly Resource Report'!"&amp;'Coleman Validation'!Q$665666&amp;":"&amp;'Coleman Validation'!Q$665667),'Coleman Validation'!Q$665668,FALSE))</f>
        <v>0</v>
      </c>
      <c r="R113" s="297">
        <f ca="1">+IF(ISERROR(HLOOKUP($B113,INDIRECT("'Monthly Resource Report'!"&amp;'Coleman Validation'!R$665666&amp;":"&amp;'Coleman Validation'!R$665667),'Coleman Validation'!R$665668,FALSE)),0,HLOOKUP($B113,INDIRECT("'Monthly Resource Report'!"&amp;'Coleman Validation'!R$665666&amp;":"&amp;'Coleman Validation'!R$665667),'Coleman Validation'!R$665668,FALSE))</f>
        <v>0</v>
      </c>
      <c r="S113" s="317">
        <f ca="1">+IF(ISERROR(HLOOKUP($B113,INDIRECT("'Monthly Resource Report'!"&amp;'Coleman Validation'!S$665666&amp;":"&amp;'Coleman Validation'!S$665667),'Coleman Validation'!S$665668,FALSE)),0,HLOOKUP($B113,INDIRECT("'Monthly Resource Report'!"&amp;'Coleman Validation'!S$665666&amp;":"&amp;'Coleman Validation'!S$665667),'Coleman Validation'!S$665668,FALSE))</f>
        <v>0</v>
      </c>
      <c r="T113" s="318">
        <f ca="1">+IF(ISERROR(HLOOKUP($B113,INDIRECT("'Monthly Resource Report'!"&amp;'Coleman Validation'!T$665666&amp;":"&amp;'Coleman Validation'!T$665667),'Coleman Validation'!T$665668,FALSE)),0,HLOOKUP($B113,INDIRECT("'Monthly Resource Report'!"&amp;'Coleman Validation'!T$665666&amp;":"&amp;'Coleman Validation'!T$665667),'Coleman Validation'!T$665668,FALSE))</f>
        <v>0</v>
      </c>
      <c r="V113" s="301">
        <v>44621</v>
      </c>
      <c r="W113" s="294">
        <v>151</v>
      </c>
      <c r="X113" s="297">
        <v>2.2970983888573673</v>
      </c>
      <c r="Y113" s="299">
        <v>0.33</v>
      </c>
      <c r="Z113" s="295">
        <v>0.2</v>
      </c>
      <c r="AA113" s="294">
        <f ca="1">+IF(ISERROR(HLOOKUP($B113,INDIRECT("'Monthly Resource Report'!"&amp;'Coleman Validation'!AA$665666&amp;":"&amp;'Coleman Validation'!AA$665667),'Coleman Validation'!AA$665668,FALSE)),0,HLOOKUP($B113,INDIRECT("'Monthly Resource Report'!"&amp;'Coleman Validation'!AA$665666&amp;":"&amp;'Coleman Validation'!AA$665667),'Coleman Validation'!AA$665668,FALSE))</f>
        <v>0</v>
      </c>
      <c r="AB113" s="297">
        <f ca="1">+IF(ISERROR(HLOOKUP($B113,INDIRECT("'Monthly Resource Report'!"&amp;'Coleman Validation'!AB$665666&amp;":"&amp;'Coleman Validation'!AB$665667),'Coleman Validation'!AB$665668,FALSE)),0,HLOOKUP($B113,INDIRECT("'Monthly Resource Report'!"&amp;'Coleman Validation'!AB$665666&amp;":"&amp;'Coleman Validation'!AB$665667),'Coleman Validation'!AB$665668,FALSE))</f>
        <v>0</v>
      </c>
      <c r="AC113" s="317">
        <f ca="1">+IF(ISERROR(HLOOKUP($B113,INDIRECT("'Monthly Resource Report'!"&amp;'Coleman Validation'!AC$665666&amp;":"&amp;'Coleman Validation'!AC$665667),'Coleman Validation'!AC$665668,FALSE)),0,HLOOKUP($B113,INDIRECT("'Monthly Resource Report'!"&amp;'Coleman Validation'!AC$665666&amp;":"&amp;'Coleman Validation'!AC$665667),'Coleman Validation'!AC$665668,FALSE))</f>
        <v>0</v>
      </c>
      <c r="AD113" s="318">
        <f ca="1">+IF(ISERROR(HLOOKUP($B113,INDIRECT("'Monthly Resource Report'!"&amp;'Coleman Validation'!AD$665666&amp;":"&amp;'Coleman Validation'!AD$665667),'Coleman Validation'!AD$665668,FALSE)),0,HLOOKUP($B113,INDIRECT("'Monthly Resource Report'!"&amp;'Coleman Validation'!AD$665666&amp;":"&amp;'Coleman Validation'!AD$665667),'Coleman Validation'!AD$665668,FALSE))</f>
        <v>0</v>
      </c>
    </row>
    <row r="114" spans="2:30" s="29" customFormat="1">
      <c r="B114" s="301">
        <v>44652</v>
      </c>
      <c r="C114" s="294">
        <v>146</v>
      </c>
      <c r="D114" s="297">
        <v>2.2970983888573673</v>
      </c>
      <c r="E114" s="299">
        <v>0.33</v>
      </c>
      <c r="F114" s="295">
        <v>0.2</v>
      </c>
      <c r="G114" s="294">
        <f ca="1">+IF(ISERROR(HLOOKUP($B114,INDIRECT("'Monthly Resource Report'!"&amp;'Coleman Validation'!G$665666&amp;":"&amp;'Coleman Validation'!G$665667),'Coleman Validation'!G$665668,FALSE)),0,HLOOKUP($B114,INDIRECT("'Monthly Resource Report'!"&amp;'Coleman Validation'!G$665666&amp;":"&amp;'Coleman Validation'!G$665667),'Coleman Validation'!G$665668,FALSE))</f>
        <v>0</v>
      </c>
      <c r="H114" s="297">
        <f ca="1">+IF(ISERROR(HLOOKUP($B114,INDIRECT("'Monthly Resource Report'!"&amp;'Coleman Validation'!H$665666&amp;":"&amp;'Coleman Validation'!H$665667),'Coleman Validation'!H$665668,FALSE)),0,HLOOKUP($B114,INDIRECT("'Monthly Resource Report'!"&amp;'Coleman Validation'!H$665666&amp;":"&amp;'Coleman Validation'!H$665667),'Coleman Validation'!H$665668,FALSE))</f>
        <v>0</v>
      </c>
      <c r="I114" s="317">
        <f ca="1">+IF(ISERROR(HLOOKUP($B114,INDIRECT("'Monthly Resource Report'!"&amp;'Coleman Validation'!I$665666&amp;":"&amp;'Coleman Validation'!I$665667),'Coleman Validation'!I$665668,FALSE)),0,HLOOKUP($B114,INDIRECT("'Monthly Resource Report'!"&amp;'Coleman Validation'!I$665666&amp;":"&amp;'Coleman Validation'!I$665667),'Coleman Validation'!I$665668,FALSE))</f>
        <v>0</v>
      </c>
      <c r="J114" s="318">
        <f ca="1">+IF(ISERROR(HLOOKUP($B114,INDIRECT("'Monthly Resource Report'!"&amp;'Coleman Validation'!J$665666&amp;":"&amp;'Coleman Validation'!J$665667),'Coleman Validation'!J$665668,FALSE)),0,HLOOKUP($B114,INDIRECT("'Monthly Resource Report'!"&amp;'Coleman Validation'!J$665666&amp;":"&amp;'Coleman Validation'!J$665667),'Coleman Validation'!J$665668,FALSE))</f>
        <v>0</v>
      </c>
      <c r="L114" s="301">
        <v>44652</v>
      </c>
      <c r="M114" s="294">
        <v>146</v>
      </c>
      <c r="N114" s="297">
        <v>2.2970983888573673</v>
      </c>
      <c r="O114" s="299">
        <v>0.33</v>
      </c>
      <c r="P114" s="295">
        <v>0.2</v>
      </c>
      <c r="Q114" s="294">
        <f ca="1">+IF(ISERROR(HLOOKUP($B114,INDIRECT("'Monthly Resource Report'!"&amp;'Coleman Validation'!Q$665666&amp;":"&amp;'Coleman Validation'!Q$665667),'Coleman Validation'!Q$665668,FALSE)),0,HLOOKUP($B114,INDIRECT("'Monthly Resource Report'!"&amp;'Coleman Validation'!Q$665666&amp;":"&amp;'Coleman Validation'!Q$665667),'Coleman Validation'!Q$665668,FALSE))</f>
        <v>0</v>
      </c>
      <c r="R114" s="297">
        <f ca="1">+IF(ISERROR(HLOOKUP($B114,INDIRECT("'Monthly Resource Report'!"&amp;'Coleman Validation'!R$665666&amp;":"&amp;'Coleman Validation'!R$665667),'Coleman Validation'!R$665668,FALSE)),0,HLOOKUP($B114,INDIRECT("'Monthly Resource Report'!"&amp;'Coleman Validation'!R$665666&amp;":"&amp;'Coleman Validation'!R$665667),'Coleman Validation'!R$665668,FALSE))</f>
        <v>0</v>
      </c>
      <c r="S114" s="317">
        <f ca="1">+IF(ISERROR(HLOOKUP($B114,INDIRECT("'Monthly Resource Report'!"&amp;'Coleman Validation'!S$665666&amp;":"&amp;'Coleman Validation'!S$665667),'Coleman Validation'!S$665668,FALSE)),0,HLOOKUP($B114,INDIRECT("'Monthly Resource Report'!"&amp;'Coleman Validation'!S$665666&amp;":"&amp;'Coleman Validation'!S$665667),'Coleman Validation'!S$665668,FALSE))</f>
        <v>0</v>
      </c>
      <c r="T114" s="318">
        <f ca="1">+IF(ISERROR(HLOOKUP($B114,INDIRECT("'Monthly Resource Report'!"&amp;'Coleman Validation'!T$665666&amp;":"&amp;'Coleman Validation'!T$665667),'Coleman Validation'!T$665668,FALSE)),0,HLOOKUP($B114,INDIRECT("'Monthly Resource Report'!"&amp;'Coleman Validation'!T$665666&amp;":"&amp;'Coleman Validation'!T$665667),'Coleman Validation'!T$665668,FALSE))</f>
        <v>0</v>
      </c>
      <c r="V114" s="301">
        <v>44652</v>
      </c>
      <c r="W114" s="294">
        <v>151</v>
      </c>
      <c r="X114" s="297">
        <v>2.2970983888573673</v>
      </c>
      <c r="Y114" s="299">
        <v>0.33</v>
      </c>
      <c r="Z114" s="295">
        <v>0.2</v>
      </c>
      <c r="AA114" s="294">
        <f ca="1">+IF(ISERROR(HLOOKUP($B114,INDIRECT("'Monthly Resource Report'!"&amp;'Coleman Validation'!AA$665666&amp;":"&amp;'Coleman Validation'!AA$665667),'Coleman Validation'!AA$665668,FALSE)),0,HLOOKUP($B114,INDIRECT("'Monthly Resource Report'!"&amp;'Coleman Validation'!AA$665666&amp;":"&amp;'Coleman Validation'!AA$665667),'Coleman Validation'!AA$665668,FALSE))</f>
        <v>0</v>
      </c>
      <c r="AB114" s="297">
        <f ca="1">+IF(ISERROR(HLOOKUP($B114,INDIRECT("'Monthly Resource Report'!"&amp;'Coleman Validation'!AB$665666&amp;":"&amp;'Coleman Validation'!AB$665667),'Coleman Validation'!AB$665668,FALSE)),0,HLOOKUP($B114,INDIRECT("'Monthly Resource Report'!"&amp;'Coleman Validation'!AB$665666&amp;":"&amp;'Coleman Validation'!AB$665667),'Coleman Validation'!AB$665668,FALSE))</f>
        <v>0</v>
      </c>
      <c r="AC114" s="317">
        <f ca="1">+IF(ISERROR(HLOOKUP($B114,INDIRECT("'Monthly Resource Report'!"&amp;'Coleman Validation'!AC$665666&amp;":"&amp;'Coleman Validation'!AC$665667),'Coleman Validation'!AC$665668,FALSE)),0,HLOOKUP($B114,INDIRECT("'Monthly Resource Report'!"&amp;'Coleman Validation'!AC$665666&amp;":"&amp;'Coleman Validation'!AC$665667),'Coleman Validation'!AC$665668,FALSE))</f>
        <v>0</v>
      </c>
      <c r="AD114" s="318">
        <f ca="1">+IF(ISERROR(HLOOKUP($B114,INDIRECT("'Monthly Resource Report'!"&amp;'Coleman Validation'!AD$665666&amp;":"&amp;'Coleman Validation'!AD$665667),'Coleman Validation'!AD$665668,FALSE)),0,HLOOKUP($B114,INDIRECT("'Monthly Resource Report'!"&amp;'Coleman Validation'!AD$665666&amp;":"&amp;'Coleman Validation'!AD$665667),'Coleman Validation'!AD$665668,FALSE))</f>
        <v>0</v>
      </c>
    </row>
    <row r="115" spans="2:30" s="29" customFormat="1">
      <c r="B115" s="301">
        <v>44682</v>
      </c>
      <c r="C115" s="294">
        <v>146</v>
      </c>
      <c r="D115" s="297">
        <v>2.2970983888573673</v>
      </c>
      <c r="E115" s="299">
        <v>0.33</v>
      </c>
      <c r="F115" s="295">
        <v>0.2</v>
      </c>
      <c r="G115" s="294">
        <f ca="1">+IF(ISERROR(HLOOKUP($B115,INDIRECT("'Monthly Resource Report'!"&amp;'Coleman Validation'!G$665666&amp;":"&amp;'Coleman Validation'!G$665667),'Coleman Validation'!G$665668,FALSE)),0,HLOOKUP($B115,INDIRECT("'Monthly Resource Report'!"&amp;'Coleman Validation'!G$665666&amp;":"&amp;'Coleman Validation'!G$665667),'Coleman Validation'!G$665668,FALSE))</f>
        <v>0</v>
      </c>
      <c r="H115" s="297">
        <f ca="1">+IF(ISERROR(HLOOKUP($B115,INDIRECT("'Monthly Resource Report'!"&amp;'Coleman Validation'!H$665666&amp;":"&amp;'Coleman Validation'!H$665667),'Coleman Validation'!H$665668,FALSE)),0,HLOOKUP($B115,INDIRECT("'Monthly Resource Report'!"&amp;'Coleman Validation'!H$665666&amp;":"&amp;'Coleman Validation'!H$665667),'Coleman Validation'!H$665668,FALSE))</f>
        <v>0</v>
      </c>
      <c r="I115" s="317">
        <f ca="1">+IF(ISERROR(HLOOKUP($B115,INDIRECT("'Monthly Resource Report'!"&amp;'Coleman Validation'!I$665666&amp;":"&amp;'Coleman Validation'!I$665667),'Coleman Validation'!I$665668,FALSE)),0,HLOOKUP($B115,INDIRECT("'Monthly Resource Report'!"&amp;'Coleman Validation'!I$665666&amp;":"&amp;'Coleman Validation'!I$665667),'Coleman Validation'!I$665668,FALSE))</f>
        <v>0</v>
      </c>
      <c r="J115" s="318">
        <f ca="1">+IF(ISERROR(HLOOKUP($B115,INDIRECT("'Monthly Resource Report'!"&amp;'Coleman Validation'!J$665666&amp;":"&amp;'Coleman Validation'!J$665667),'Coleman Validation'!J$665668,FALSE)),0,HLOOKUP($B115,INDIRECT("'Monthly Resource Report'!"&amp;'Coleman Validation'!J$665666&amp;":"&amp;'Coleman Validation'!J$665667),'Coleman Validation'!J$665668,FALSE))</f>
        <v>0</v>
      </c>
      <c r="L115" s="301">
        <v>44682</v>
      </c>
      <c r="M115" s="294">
        <v>146</v>
      </c>
      <c r="N115" s="297">
        <v>2.2970983888573673</v>
      </c>
      <c r="O115" s="299">
        <v>0.33</v>
      </c>
      <c r="P115" s="295">
        <v>0.2</v>
      </c>
      <c r="Q115" s="294">
        <f ca="1">+IF(ISERROR(HLOOKUP($B115,INDIRECT("'Monthly Resource Report'!"&amp;'Coleman Validation'!Q$665666&amp;":"&amp;'Coleman Validation'!Q$665667),'Coleman Validation'!Q$665668,FALSE)),0,HLOOKUP($B115,INDIRECT("'Monthly Resource Report'!"&amp;'Coleman Validation'!Q$665666&amp;":"&amp;'Coleman Validation'!Q$665667),'Coleman Validation'!Q$665668,FALSE))</f>
        <v>0</v>
      </c>
      <c r="R115" s="297">
        <f ca="1">+IF(ISERROR(HLOOKUP($B115,INDIRECT("'Monthly Resource Report'!"&amp;'Coleman Validation'!R$665666&amp;":"&amp;'Coleman Validation'!R$665667),'Coleman Validation'!R$665668,FALSE)),0,HLOOKUP($B115,INDIRECT("'Monthly Resource Report'!"&amp;'Coleman Validation'!R$665666&amp;":"&amp;'Coleman Validation'!R$665667),'Coleman Validation'!R$665668,FALSE))</f>
        <v>0</v>
      </c>
      <c r="S115" s="317">
        <f ca="1">+IF(ISERROR(HLOOKUP($B115,INDIRECT("'Monthly Resource Report'!"&amp;'Coleman Validation'!S$665666&amp;":"&amp;'Coleman Validation'!S$665667),'Coleman Validation'!S$665668,FALSE)),0,HLOOKUP($B115,INDIRECT("'Monthly Resource Report'!"&amp;'Coleman Validation'!S$665666&amp;":"&amp;'Coleman Validation'!S$665667),'Coleman Validation'!S$665668,FALSE))</f>
        <v>0</v>
      </c>
      <c r="T115" s="318">
        <f ca="1">+IF(ISERROR(HLOOKUP($B115,INDIRECT("'Monthly Resource Report'!"&amp;'Coleman Validation'!T$665666&amp;":"&amp;'Coleman Validation'!T$665667),'Coleman Validation'!T$665668,FALSE)),0,HLOOKUP($B115,INDIRECT("'Monthly Resource Report'!"&amp;'Coleman Validation'!T$665666&amp;":"&amp;'Coleman Validation'!T$665667),'Coleman Validation'!T$665668,FALSE))</f>
        <v>0</v>
      </c>
      <c r="V115" s="301">
        <v>44682</v>
      </c>
      <c r="W115" s="294">
        <v>151</v>
      </c>
      <c r="X115" s="297">
        <v>2.2970983888573673</v>
      </c>
      <c r="Y115" s="299">
        <v>0.33</v>
      </c>
      <c r="Z115" s="295">
        <v>0.2</v>
      </c>
      <c r="AA115" s="294">
        <f ca="1">+IF(ISERROR(HLOOKUP($B115,INDIRECT("'Monthly Resource Report'!"&amp;'Coleman Validation'!AA$665666&amp;":"&amp;'Coleman Validation'!AA$665667),'Coleman Validation'!AA$665668,FALSE)),0,HLOOKUP($B115,INDIRECT("'Monthly Resource Report'!"&amp;'Coleman Validation'!AA$665666&amp;":"&amp;'Coleman Validation'!AA$665667),'Coleman Validation'!AA$665668,FALSE))</f>
        <v>0</v>
      </c>
      <c r="AB115" s="297">
        <f ca="1">+IF(ISERROR(HLOOKUP($B115,INDIRECT("'Monthly Resource Report'!"&amp;'Coleman Validation'!AB$665666&amp;":"&amp;'Coleman Validation'!AB$665667),'Coleman Validation'!AB$665668,FALSE)),0,HLOOKUP($B115,INDIRECT("'Monthly Resource Report'!"&amp;'Coleman Validation'!AB$665666&amp;":"&amp;'Coleman Validation'!AB$665667),'Coleman Validation'!AB$665668,FALSE))</f>
        <v>0</v>
      </c>
      <c r="AC115" s="317">
        <f ca="1">+IF(ISERROR(HLOOKUP($B115,INDIRECT("'Monthly Resource Report'!"&amp;'Coleman Validation'!AC$665666&amp;":"&amp;'Coleman Validation'!AC$665667),'Coleman Validation'!AC$665668,FALSE)),0,HLOOKUP($B115,INDIRECT("'Monthly Resource Report'!"&amp;'Coleman Validation'!AC$665666&amp;":"&amp;'Coleman Validation'!AC$665667),'Coleman Validation'!AC$665668,FALSE))</f>
        <v>0</v>
      </c>
      <c r="AD115" s="318">
        <f ca="1">+IF(ISERROR(HLOOKUP($B115,INDIRECT("'Monthly Resource Report'!"&amp;'Coleman Validation'!AD$665666&amp;":"&amp;'Coleman Validation'!AD$665667),'Coleman Validation'!AD$665668,FALSE)),0,HLOOKUP($B115,INDIRECT("'Monthly Resource Report'!"&amp;'Coleman Validation'!AD$665666&amp;":"&amp;'Coleman Validation'!AD$665667),'Coleman Validation'!AD$665668,FALSE))</f>
        <v>0</v>
      </c>
    </row>
    <row r="116" spans="2:30" s="29" customFormat="1">
      <c r="B116" s="301">
        <v>44713</v>
      </c>
      <c r="C116" s="294">
        <v>146</v>
      </c>
      <c r="D116" s="297">
        <v>2.2970983888573673</v>
      </c>
      <c r="E116" s="299">
        <v>0.33</v>
      </c>
      <c r="F116" s="295">
        <v>0.2</v>
      </c>
      <c r="G116" s="294">
        <f ca="1">+IF(ISERROR(HLOOKUP($B116,INDIRECT("'Monthly Resource Report'!"&amp;'Coleman Validation'!G$665666&amp;":"&amp;'Coleman Validation'!G$665667),'Coleman Validation'!G$665668,FALSE)),0,HLOOKUP($B116,INDIRECT("'Monthly Resource Report'!"&amp;'Coleman Validation'!G$665666&amp;":"&amp;'Coleman Validation'!G$665667),'Coleman Validation'!G$665668,FALSE))</f>
        <v>0</v>
      </c>
      <c r="H116" s="297">
        <f ca="1">+IF(ISERROR(HLOOKUP($B116,INDIRECT("'Monthly Resource Report'!"&amp;'Coleman Validation'!H$665666&amp;":"&amp;'Coleman Validation'!H$665667),'Coleman Validation'!H$665668,FALSE)),0,HLOOKUP($B116,INDIRECT("'Monthly Resource Report'!"&amp;'Coleman Validation'!H$665666&amp;":"&amp;'Coleman Validation'!H$665667),'Coleman Validation'!H$665668,FALSE))</f>
        <v>0</v>
      </c>
      <c r="I116" s="317">
        <f ca="1">+IF(ISERROR(HLOOKUP($B116,INDIRECT("'Monthly Resource Report'!"&amp;'Coleman Validation'!I$665666&amp;":"&amp;'Coleman Validation'!I$665667),'Coleman Validation'!I$665668,FALSE)),0,HLOOKUP($B116,INDIRECT("'Monthly Resource Report'!"&amp;'Coleman Validation'!I$665666&amp;":"&amp;'Coleman Validation'!I$665667),'Coleman Validation'!I$665668,FALSE))</f>
        <v>0</v>
      </c>
      <c r="J116" s="318">
        <f ca="1">+IF(ISERROR(HLOOKUP($B116,INDIRECT("'Monthly Resource Report'!"&amp;'Coleman Validation'!J$665666&amp;":"&amp;'Coleman Validation'!J$665667),'Coleman Validation'!J$665668,FALSE)),0,HLOOKUP($B116,INDIRECT("'Monthly Resource Report'!"&amp;'Coleman Validation'!J$665666&amp;":"&amp;'Coleman Validation'!J$665667),'Coleman Validation'!J$665668,FALSE))</f>
        <v>0</v>
      </c>
      <c r="L116" s="301">
        <v>44713</v>
      </c>
      <c r="M116" s="294">
        <v>146</v>
      </c>
      <c r="N116" s="297">
        <v>2.2970983888573673</v>
      </c>
      <c r="O116" s="299">
        <v>0.33</v>
      </c>
      <c r="P116" s="295">
        <v>0.2</v>
      </c>
      <c r="Q116" s="294">
        <f ca="1">+IF(ISERROR(HLOOKUP($B116,INDIRECT("'Monthly Resource Report'!"&amp;'Coleman Validation'!Q$665666&amp;":"&amp;'Coleman Validation'!Q$665667),'Coleman Validation'!Q$665668,FALSE)),0,HLOOKUP($B116,INDIRECT("'Monthly Resource Report'!"&amp;'Coleman Validation'!Q$665666&amp;":"&amp;'Coleman Validation'!Q$665667),'Coleman Validation'!Q$665668,FALSE))</f>
        <v>0</v>
      </c>
      <c r="R116" s="297">
        <f ca="1">+IF(ISERROR(HLOOKUP($B116,INDIRECT("'Monthly Resource Report'!"&amp;'Coleman Validation'!R$665666&amp;":"&amp;'Coleman Validation'!R$665667),'Coleman Validation'!R$665668,FALSE)),0,HLOOKUP($B116,INDIRECT("'Monthly Resource Report'!"&amp;'Coleman Validation'!R$665666&amp;":"&amp;'Coleman Validation'!R$665667),'Coleman Validation'!R$665668,FALSE))</f>
        <v>0</v>
      </c>
      <c r="S116" s="317">
        <f ca="1">+IF(ISERROR(HLOOKUP($B116,INDIRECT("'Monthly Resource Report'!"&amp;'Coleman Validation'!S$665666&amp;":"&amp;'Coleman Validation'!S$665667),'Coleman Validation'!S$665668,FALSE)),0,HLOOKUP($B116,INDIRECT("'Monthly Resource Report'!"&amp;'Coleman Validation'!S$665666&amp;":"&amp;'Coleman Validation'!S$665667),'Coleman Validation'!S$665668,FALSE))</f>
        <v>0</v>
      </c>
      <c r="T116" s="318">
        <f ca="1">+IF(ISERROR(HLOOKUP($B116,INDIRECT("'Monthly Resource Report'!"&amp;'Coleman Validation'!T$665666&amp;":"&amp;'Coleman Validation'!T$665667),'Coleman Validation'!T$665668,FALSE)),0,HLOOKUP($B116,INDIRECT("'Monthly Resource Report'!"&amp;'Coleman Validation'!T$665666&amp;":"&amp;'Coleman Validation'!T$665667),'Coleman Validation'!T$665668,FALSE))</f>
        <v>0</v>
      </c>
      <c r="V116" s="301">
        <v>44713</v>
      </c>
      <c r="W116" s="294">
        <v>151</v>
      </c>
      <c r="X116" s="297">
        <v>2.2970983888573673</v>
      </c>
      <c r="Y116" s="299">
        <v>0.33</v>
      </c>
      <c r="Z116" s="295">
        <v>0.2</v>
      </c>
      <c r="AA116" s="294">
        <f ca="1">+IF(ISERROR(HLOOKUP($B116,INDIRECT("'Monthly Resource Report'!"&amp;'Coleman Validation'!AA$665666&amp;":"&amp;'Coleman Validation'!AA$665667),'Coleman Validation'!AA$665668,FALSE)),0,HLOOKUP($B116,INDIRECT("'Monthly Resource Report'!"&amp;'Coleman Validation'!AA$665666&amp;":"&amp;'Coleman Validation'!AA$665667),'Coleman Validation'!AA$665668,FALSE))</f>
        <v>0</v>
      </c>
      <c r="AB116" s="297">
        <f ca="1">+IF(ISERROR(HLOOKUP($B116,INDIRECT("'Monthly Resource Report'!"&amp;'Coleman Validation'!AB$665666&amp;":"&amp;'Coleman Validation'!AB$665667),'Coleman Validation'!AB$665668,FALSE)),0,HLOOKUP($B116,INDIRECT("'Monthly Resource Report'!"&amp;'Coleman Validation'!AB$665666&amp;":"&amp;'Coleman Validation'!AB$665667),'Coleman Validation'!AB$665668,FALSE))</f>
        <v>0</v>
      </c>
      <c r="AC116" s="317">
        <f ca="1">+IF(ISERROR(HLOOKUP($B116,INDIRECT("'Monthly Resource Report'!"&amp;'Coleman Validation'!AC$665666&amp;":"&amp;'Coleman Validation'!AC$665667),'Coleman Validation'!AC$665668,FALSE)),0,HLOOKUP($B116,INDIRECT("'Monthly Resource Report'!"&amp;'Coleman Validation'!AC$665666&amp;":"&amp;'Coleman Validation'!AC$665667),'Coleman Validation'!AC$665668,FALSE))</f>
        <v>0</v>
      </c>
      <c r="AD116" s="318">
        <f ca="1">+IF(ISERROR(HLOOKUP($B116,INDIRECT("'Monthly Resource Report'!"&amp;'Coleman Validation'!AD$665666&amp;":"&amp;'Coleman Validation'!AD$665667),'Coleman Validation'!AD$665668,FALSE)),0,HLOOKUP($B116,INDIRECT("'Monthly Resource Report'!"&amp;'Coleman Validation'!AD$665666&amp;":"&amp;'Coleman Validation'!AD$665667),'Coleman Validation'!AD$665668,FALSE))</f>
        <v>0</v>
      </c>
    </row>
    <row r="117" spans="2:30" s="29" customFormat="1">
      <c r="B117" s="301">
        <v>44743</v>
      </c>
      <c r="C117" s="294">
        <v>146</v>
      </c>
      <c r="D117" s="297">
        <v>2.2970983888573673</v>
      </c>
      <c r="E117" s="299">
        <v>0.33</v>
      </c>
      <c r="F117" s="295">
        <v>0.2</v>
      </c>
      <c r="G117" s="294">
        <f ca="1">+IF(ISERROR(HLOOKUP($B117,INDIRECT("'Monthly Resource Report'!"&amp;'Coleman Validation'!G$665666&amp;":"&amp;'Coleman Validation'!G$665667),'Coleman Validation'!G$665668,FALSE)),0,HLOOKUP($B117,INDIRECT("'Monthly Resource Report'!"&amp;'Coleman Validation'!G$665666&amp;":"&amp;'Coleman Validation'!G$665667),'Coleman Validation'!G$665668,FALSE))</f>
        <v>0</v>
      </c>
      <c r="H117" s="297">
        <f ca="1">+IF(ISERROR(HLOOKUP($B117,INDIRECT("'Monthly Resource Report'!"&amp;'Coleman Validation'!H$665666&amp;":"&amp;'Coleman Validation'!H$665667),'Coleman Validation'!H$665668,FALSE)),0,HLOOKUP($B117,INDIRECT("'Monthly Resource Report'!"&amp;'Coleman Validation'!H$665666&amp;":"&amp;'Coleman Validation'!H$665667),'Coleman Validation'!H$665668,FALSE))</f>
        <v>0</v>
      </c>
      <c r="I117" s="317">
        <f ca="1">+IF(ISERROR(HLOOKUP($B117,INDIRECT("'Monthly Resource Report'!"&amp;'Coleman Validation'!I$665666&amp;":"&amp;'Coleman Validation'!I$665667),'Coleman Validation'!I$665668,FALSE)),0,HLOOKUP($B117,INDIRECT("'Monthly Resource Report'!"&amp;'Coleman Validation'!I$665666&amp;":"&amp;'Coleman Validation'!I$665667),'Coleman Validation'!I$665668,FALSE))</f>
        <v>0</v>
      </c>
      <c r="J117" s="318">
        <f ca="1">+IF(ISERROR(HLOOKUP($B117,INDIRECT("'Monthly Resource Report'!"&amp;'Coleman Validation'!J$665666&amp;":"&amp;'Coleman Validation'!J$665667),'Coleman Validation'!J$665668,FALSE)),0,HLOOKUP($B117,INDIRECT("'Monthly Resource Report'!"&amp;'Coleman Validation'!J$665666&amp;":"&amp;'Coleman Validation'!J$665667),'Coleman Validation'!J$665668,FALSE))</f>
        <v>0</v>
      </c>
      <c r="L117" s="301">
        <v>44743</v>
      </c>
      <c r="M117" s="294">
        <v>146</v>
      </c>
      <c r="N117" s="297">
        <v>2.2970983888573673</v>
      </c>
      <c r="O117" s="299">
        <v>0.33</v>
      </c>
      <c r="P117" s="295">
        <v>0.2</v>
      </c>
      <c r="Q117" s="294">
        <f ca="1">+IF(ISERROR(HLOOKUP($B117,INDIRECT("'Monthly Resource Report'!"&amp;'Coleman Validation'!Q$665666&amp;":"&amp;'Coleman Validation'!Q$665667),'Coleman Validation'!Q$665668,FALSE)),0,HLOOKUP($B117,INDIRECT("'Monthly Resource Report'!"&amp;'Coleman Validation'!Q$665666&amp;":"&amp;'Coleman Validation'!Q$665667),'Coleman Validation'!Q$665668,FALSE))</f>
        <v>0</v>
      </c>
      <c r="R117" s="297">
        <f ca="1">+IF(ISERROR(HLOOKUP($B117,INDIRECT("'Monthly Resource Report'!"&amp;'Coleman Validation'!R$665666&amp;":"&amp;'Coleman Validation'!R$665667),'Coleman Validation'!R$665668,FALSE)),0,HLOOKUP($B117,INDIRECT("'Monthly Resource Report'!"&amp;'Coleman Validation'!R$665666&amp;":"&amp;'Coleman Validation'!R$665667),'Coleman Validation'!R$665668,FALSE))</f>
        <v>0</v>
      </c>
      <c r="S117" s="317">
        <f ca="1">+IF(ISERROR(HLOOKUP($B117,INDIRECT("'Monthly Resource Report'!"&amp;'Coleman Validation'!S$665666&amp;":"&amp;'Coleman Validation'!S$665667),'Coleman Validation'!S$665668,FALSE)),0,HLOOKUP($B117,INDIRECT("'Monthly Resource Report'!"&amp;'Coleman Validation'!S$665666&amp;":"&amp;'Coleman Validation'!S$665667),'Coleman Validation'!S$665668,FALSE))</f>
        <v>0</v>
      </c>
      <c r="T117" s="318">
        <f ca="1">+IF(ISERROR(HLOOKUP($B117,INDIRECT("'Monthly Resource Report'!"&amp;'Coleman Validation'!T$665666&amp;":"&amp;'Coleman Validation'!T$665667),'Coleman Validation'!T$665668,FALSE)),0,HLOOKUP($B117,INDIRECT("'Monthly Resource Report'!"&amp;'Coleman Validation'!T$665666&amp;":"&amp;'Coleman Validation'!T$665667),'Coleman Validation'!T$665668,FALSE))</f>
        <v>0</v>
      </c>
      <c r="V117" s="301">
        <v>44743</v>
      </c>
      <c r="W117" s="294">
        <v>151</v>
      </c>
      <c r="X117" s="297">
        <v>2.2970983888573673</v>
      </c>
      <c r="Y117" s="299">
        <v>0.33</v>
      </c>
      <c r="Z117" s="295">
        <v>0.2</v>
      </c>
      <c r="AA117" s="294">
        <f ca="1">+IF(ISERROR(HLOOKUP($B117,INDIRECT("'Monthly Resource Report'!"&amp;'Coleman Validation'!AA$665666&amp;":"&amp;'Coleman Validation'!AA$665667),'Coleman Validation'!AA$665668,FALSE)),0,HLOOKUP($B117,INDIRECT("'Monthly Resource Report'!"&amp;'Coleman Validation'!AA$665666&amp;":"&amp;'Coleman Validation'!AA$665667),'Coleman Validation'!AA$665668,FALSE))</f>
        <v>0</v>
      </c>
      <c r="AB117" s="297">
        <f ca="1">+IF(ISERROR(HLOOKUP($B117,INDIRECT("'Monthly Resource Report'!"&amp;'Coleman Validation'!AB$665666&amp;":"&amp;'Coleman Validation'!AB$665667),'Coleman Validation'!AB$665668,FALSE)),0,HLOOKUP($B117,INDIRECT("'Monthly Resource Report'!"&amp;'Coleman Validation'!AB$665666&amp;":"&amp;'Coleman Validation'!AB$665667),'Coleman Validation'!AB$665668,FALSE))</f>
        <v>0</v>
      </c>
      <c r="AC117" s="317">
        <f ca="1">+IF(ISERROR(HLOOKUP($B117,INDIRECT("'Monthly Resource Report'!"&amp;'Coleman Validation'!AC$665666&amp;":"&amp;'Coleman Validation'!AC$665667),'Coleman Validation'!AC$665668,FALSE)),0,HLOOKUP($B117,INDIRECT("'Monthly Resource Report'!"&amp;'Coleman Validation'!AC$665666&amp;":"&amp;'Coleman Validation'!AC$665667),'Coleman Validation'!AC$665668,FALSE))</f>
        <v>0</v>
      </c>
      <c r="AD117" s="318">
        <f ca="1">+IF(ISERROR(HLOOKUP($B117,INDIRECT("'Monthly Resource Report'!"&amp;'Coleman Validation'!AD$665666&amp;":"&amp;'Coleman Validation'!AD$665667),'Coleman Validation'!AD$665668,FALSE)),0,HLOOKUP($B117,INDIRECT("'Monthly Resource Report'!"&amp;'Coleman Validation'!AD$665666&amp;":"&amp;'Coleman Validation'!AD$665667),'Coleman Validation'!AD$665668,FALSE))</f>
        <v>0</v>
      </c>
    </row>
    <row r="118" spans="2:30" s="29" customFormat="1">
      <c r="B118" s="301">
        <v>44774</v>
      </c>
      <c r="C118" s="294">
        <v>146</v>
      </c>
      <c r="D118" s="297">
        <v>2.2970983888573673</v>
      </c>
      <c r="E118" s="299">
        <v>0.33</v>
      </c>
      <c r="F118" s="295">
        <v>0.2</v>
      </c>
      <c r="G118" s="294">
        <f ca="1">+IF(ISERROR(HLOOKUP($B118,INDIRECT("'Monthly Resource Report'!"&amp;'Coleman Validation'!G$665666&amp;":"&amp;'Coleman Validation'!G$665667),'Coleman Validation'!G$665668,FALSE)),0,HLOOKUP($B118,INDIRECT("'Monthly Resource Report'!"&amp;'Coleman Validation'!G$665666&amp;":"&amp;'Coleman Validation'!G$665667),'Coleman Validation'!G$665668,FALSE))</f>
        <v>0</v>
      </c>
      <c r="H118" s="297">
        <f ca="1">+IF(ISERROR(HLOOKUP($B118,INDIRECT("'Monthly Resource Report'!"&amp;'Coleman Validation'!H$665666&amp;":"&amp;'Coleman Validation'!H$665667),'Coleman Validation'!H$665668,FALSE)),0,HLOOKUP($B118,INDIRECT("'Monthly Resource Report'!"&amp;'Coleman Validation'!H$665666&amp;":"&amp;'Coleman Validation'!H$665667),'Coleman Validation'!H$665668,FALSE))</f>
        <v>0</v>
      </c>
      <c r="I118" s="317">
        <f ca="1">+IF(ISERROR(HLOOKUP($B118,INDIRECT("'Monthly Resource Report'!"&amp;'Coleman Validation'!I$665666&amp;":"&amp;'Coleman Validation'!I$665667),'Coleman Validation'!I$665668,FALSE)),0,HLOOKUP($B118,INDIRECT("'Monthly Resource Report'!"&amp;'Coleman Validation'!I$665666&amp;":"&amp;'Coleman Validation'!I$665667),'Coleman Validation'!I$665668,FALSE))</f>
        <v>0</v>
      </c>
      <c r="J118" s="318">
        <f ca="1">+IF(ISERROR(HLOOKUP($B118,INDIRECT("'Monthly Resource Report'!"&amp;'Coleman Validation'!J$665666&amp;":"&amp;'Coleman Validation'!J$665667),'Coleman Validation'!J$665668,FALSE)),0,HLOOKUP($B118,INDIRECT("'Monthly Resource Report'!"&amp;'Coleman Validation'!J$665666&amp;":"&amp;'Coleman Validation'!J$665667),'Coleman Validation'!J$665668,FALSE))</f>
        <v>0</v>
      </c>
      <c r="L118" s="301">
        <v>44774</v>
      </c>
      <c r="M118" s="294">
        <v>146</v>
      </c>
      <c r="N118" s="297">
        <v>2.2970983888573673</v>
      </c>
      <c r="O118" s="299">
        <v>0.33</v>
      </c>
      <c r="P118" s="295">
        <v>0.2</v>
      </c>
      <c r="Q118" s="294">
        <f ca="1">+IF(ISERROR(HLOOKUP($B118,INDIRECT("'Monthly Resource Report'!"&amp;'Coleman Validation'!Q$665666&amp;":"&amp;'Coleman Validation'!Q$665667),'Coleman Validation'!Q$665668,FALSE)),0,HLOOKUP($B118,INDIRECT("'Monthly Resource Report'!"&amp;'Coleman Validation'!Q$665666&amp;":"&amp;'Coleman Validation'!Q$665667),'Coleman Validation'!Q$665668,FALSE))</f>
        <v>0</v>
      </c>
      <c r="R118" s="297">
        <f ca="1">+IF(ISERROR(HLOOKUP($B118,INDIRECT("'Monthly Resource Report'!"&amp;'Coleman Validation'!R$665666&amp;":"&amp;'Coleman Validation'!R$665667),'Coleman Validation'!R$665668,FALSE)),0,HLOOKUP($B118,INDIRECT("'Monthly Resource Report'!"&amp;'Coleman Validation'!R$665666&amp;":"&amp;'Coleman Validation'!R$665667),'Coleman Validation'!R$665668,FALSE))</f>
        <v>0</v>
      </c>
      <c r="S118" s="317">
        <f ca="1">+IF(ISERROR(HLOOKUP($B118,INDIRECT("'Monthly Resource Report'!"&amp;'Coleman Validation'!S$665666&amp;":"&amp;'Coleman Validation'!S$665667),'Coleman Validation'!S$665668,FALSE)),0,HLOOKUP($B118,INDIRECT("'Monthly Resource Report'!"&amp;'Coleman Validation'!S$665666&amp;":"&amp;'Coleman Validation'!S$665667),'Coleman Validation'!S$665668,FALSE))</f>
        <v>0</v>
      </c>
      <c r="T118" s="318">
        <f ca="1">+IF(ISERROR(HLOOKUP($B118,INDIRECT("'Monthly Resource Report'!"&amp;'Coleman Validation'!T$665666&amp;":"&amp;'Coleman Validation'!T$665667),'Coleman Validation'!T$665668,FALSE)),0,HLOOKUP($B118,INDIRECT("'Monthly Resource Report'!"&amp;'Coleman Validation'!T$665666&amp;":"&amp;'Coleman Validation'!T$665667),'Coleman Validation'!T$665668,FALSE))</f>
        <v>0</v>
      </c>
      <c r="V118" s="301">
        <v>44774</v>
      </c>
      <c r="W118" s="294">
        <v>151</v>
      </c>
      <c r="X118" s="297">
        <v>2.2970983888573673</v>
      </c>
      <c r="Y118" s="299">
        <v>0.33</v>
      </c>
      <c r="Z118" s="295">
        <v>0.2</v>
      </c>
      <c r="AA118" s="294">
        <f ca="1">+IF(ISERROR(HLOOKUP($B118,INDIRECT("'Monthly Resource Report'!"&amp;'Coleman Validation'!AA$665666&amp;":"&amp;'Coleman Validation'!AA$665667),'Coleman Validation'!AA$665668,FALSE)),0,HLOOKUP($B118,INDIRECT("'Monthly Resource Report'!"&amp;'Coleman Validation'!AA$665666&amp;":"&amp;'Coleman Validation'!AA$665667),'Coleman Validation'!AA$665668,FALSE))</f>
        <v>0</v>
      </c>
      <c r="AB118" s="297">
        <f ca="1">+IF(ISERROR(HLOOKUP($B118,INDIRECT("'Monthly Resource Report'!"&amp;'Coleman Validation'!AB$665666&amp;":"&amp;'Coleman Validation'!AB$665667),'Coleman Validation'!AB$665668,FALSE)),0,HLOOKUP($B118,INDIRECT("'Monthly Resource Report'!"&amp;'Coleman Validation'!AB$665666&amp;":"&amp;'Coleman Validation'!AB$665667),'Coleman Validation'!AB$665668,FALSE))</f>
        <v>0</v>
      </c>
      <c r="AC118" s="317">
        <f ca="1">+IF(ISERROR(HLOOKUP($B118,INDIRECT("'Monthly Resource Report'!"&amp;'Coleman Validation'!AC$665666&amp;":"&amp;'Coleman Validation'!AC$665667),'Coleman Validation'!AC$665668,FALSE)),0,HLOOKUP($B118,INDIRECT("'Monthly Resource Report'!"&amp;'Coleman Validation'!AC$665666&amp;":"&amp;'Coleman Validation'!AC$665667),'Coleman Validation'!AC$665668,FALSE))</f>
        <v>0</v>
      </c>
      <c r="AD118" s="318">
        <f ca="1">+IF(ISERROR(HLOOKUP($B118,INDIRECT("'Monthly Resource Report'!"&amp;'Coleman Validation'!AD$665666&amp;":"&amp;'Coleman Validation'!AD$665667),'Coleman Validation'!AD$665668,FALSE)),0,HLOOKUP($B118,INDIRECT("'Monthly Resource Report'!"&amp;'Coleman Validation'!AD$665666&amp;":"&amp;'Coleman Validation'!AD$665667),'Coleman Validation'!AD$665668,FALSE))</f>
        <v>0</v>
      </c>
    </row>
    <row r="119" spans="2:30" s="29" customFormat="1">
      <c r="B119" s="301">
        <v>44805</v>
      </c>
      <c r="C119" s="294">
        <v>146</v>
      </c>
      <c r="D119" s="297">
        <v>2.2970983888573673</v>
      </c>
      <c r="E119" s="299">
        <v>0.33</v>
      </c>
      <c r="F119" s="295">
        <v>0.2</v>
      </c>
      <c r="G119" s="294">
        <f ca="1">+IF(ISERROR(HLOOKUP($B119,INDIRECT("'Monthly Resource Report'!"&amp;'Coleman Validation'!G$665666&amp;":"&amp;'Coleman Validation'!G$665667),'Coleman Validation'!G$665668,FALSE)),0,HLOOKUP($B119,INDIRECT("'Monthly Resource Report'!"&amp;'Coleman Validation'!G$665666&amp;":"&amp;'Coleman Validation'!G$665667),'Coleman Validation'!G$665668,FALSE))</f>
        <v>0</v>
      </c>
      <c r="H119" s="297">
        <f ca="1">+IF(ISERROR(HLOOKUP($B119,INDIRECT("'Monthly Resource Report'!"&amp;'Coleman Validation'!H$665666&amp;":"&amp;'Coleman Validation'!H$665667),'Coleman Validation'!H$665668,FALSE)),0,HLOOKUP($B119,INDIRECT("'Monthly Resource Report'!"&amp;'Coleman Validation'!H$665666&amp;":"&amp;'Coleman Validation'!H$665667),'Coleman Validation'!H$665668,FALSE))</f>
        <v>0</v>
      </c>
      <c r="I119" s="317">
        <f ca="1">+IF(ISERROR(HLOOKUP($B119,INDIRECT("'Monthly Resource Report'!"&amp;'Coleman Validation'!I$665666&amp;":"&amp;'Coleman Validation'!I$665667),'Coleman Validation'!I$665668,FALSE)),0,HLOOKUP($B119,INDIRECT("'Monthly Resource Report'!"&amp;'Coleman Validation'!I$665666&amp;":"&amp;'Coleman Validation'!I$665667),'Coleman Validation'!I$665668,FALSE))</f>
        <v>0</v>
      </c>
      <c r="J119" s="318">
        <f ca="1">+IF(ISERROR(HLOOKUP($B119,INDIRECT("'Monthly Resource Report'!"&amp;'Coleman Validation'!J$665666&amp;":"&amp;'Coleman Validation'!J$665667),'Coleman Validation'!J$665668,FALSE)),0,HLOOKUP($B119,INDIRECT("'Monthly Resource Report'!"&amp;'Coleman Validation'!J$665666&amp;":"&amp;'Coleman Validation'!J$665667),'Coleman Validation'!J$665668,FALSE))</f>
        <v>0</v>
      </c>
      <c r="L119" s="301">
        <v>44805</v>
      </c>
      <c r="M119" s="294">
        <v>146</v>
      </c>
      <c r="N119" s="297">
        <v>2.2970983888573673</v>
      </c>
      <c r="O119" s="299">
        <v>0.33</v>
      </c>
      <c r="P119" s="295">
        <v>0.2</v>
      </c>
      <c r="Q119" s="294">
        <f ca="1">+IF(ISERROR(HLOOKUP($B119,INDIRECT("'Monthly Resource Report'!"&amp;'Coleman Validation'!Q$665666&amp;":"&amp;'Coleman Validation'!Q$665667),'Coleman Validation'!Q$665668,FALSE)),0,HLOOKUP($B119,INDIRECT("'Monthly Resource Report'!"&amp;'Coleman Validation'!Q$665666&amp;":"&amp;'Coleman Validation'!Q$665667),'Coleman Validation'!Q$665668,FALSE))</f>
        <v>0</v>
      </c>
      <c r="R119" s="297">
        <f ca="1">+IF(ISERROR(HLOOKUP($B119,INDIRECT("'Monthly Resource Report'!"&amp;'Coleman Validation'!R$665666&amp;":"&amp;'Coleman Validation'!R$665667),'Coleman Validation'!R$665668,FALSE)),0,HLOOKUP($B119,INDIRECT("'Monthly Resource Report'!"&amp;'Coleman Validation'!R$665666&amp;":"&amp;'Coleman Validation'!R$665667),'Coleman Validation'!R$665668,FALSE))</f>
        <v>0</v>
      </c>
      <c r="S119" s="317">
        <f ca="1">+IF(ISERROR(HLOOKUP($B119,INDIRECT("'Monthly Resource Report'!"&amp;'Coleman Validation'!S$665666&amp;":"&amp;'Coleman Validation'!S$665667),'Coleman Validation'!S$665668,FALSE)),0,HLOOKUP($B119,INDIRECT("'Monthly Resource Report'!"&amp;'Coleman Validation'!S$665666&amp;":"&amp;'Coleman Validation'!S$665667),'Coleman Validation'!S$665668,FALSE))</f>
        <v>0</v>
      </c>
      <c r="T119" s="318">
        <f ca="1">+IF(ISERROR(HLOOKUP($B119,INDIRECT("'Monthly Resource Report'!"&amp;'Coleman Validation'!T$665666&amp;":"&amp;'Coleman Validation'!T$665667),'Coleman Validation'!T$665668,FALSE)),0,HLOOKUP($B119,INDIRECT("'Monthly Resource Report'!"&amp;'Coleman Validation'!T$665666&amp;":"&amp;'Coleman Validation'!T$665667),'Coleman Validation'!T$665668,FALSE))</f>
        <v>0</v>
      </c>
      <c r="V119" s="301">
        <v>44805</v>
      </c>
      <c r="W119" s="294">
        <v>151</v>
      </c>
      <c r="X119" s="297">
        <v>2.2970983888573673</v>
      </c>
      <c r="Y119" s="299">
        <v>0.33</v>
      </c>
      <c r="Z119" s="295">
        <v>0.2</v>
      </c>
      <c r="AA119" s="294">
        <f ca="1">+IF(ISERROR(HLOOKUP($B119,INDIRECT("'Monthly Resource Report'!"&amp;'Coleman Validation'!AA$665666&amp;":"&amp;'Coleman Validation'!AA$665667),'Coleman Validation'!AA$665668,FALSE)),0,HLOOKUP($B119,INDIRECT("'Monthly Resource Report'!"&amp;'Coleman Validation'!AA$665666&amp;":"&amp;'Coleman Validation'!AA$665667),'Coleman Validation'!AA$665668,FALSE))</f>
        <v>0</v>
      </c>
      <c r="AB119" s="297">
        <f ca="1">+IF(ISERROR(HLOOKUP($B119,INDIRECT("'Monthly Resource Report'!"&amp;'Coleman Validation'!AB$665666&amp;":"&amp;'Coleman Validation'!AB$665667),'Coleman Validation'!AB$665668,FALSE)),0,HLOOKUP($B119,INDIRECT("'Monthly Resource Report'!"&amp;'Coleman Validation'!AB$665666&amp;":"&amp;'Coleman Validation'!AB$665667),'Coleman Validation'!AB$665668,FALSE))</f>
        <v>0</v>
      </c>
      <c r="AC119" s="317">
        <f ca="1">+IF(ISERROR(HLOOKUP($B119,INDIRECT("'Monthly Resource Report'!"&amp;'Coleman Validation'!AC$665666&amp;":"&amp;'Coleman Validation'!AC$665667),'Coleman Validation'!AC$665668,FALSE)),0,HLOOKUP($B119,INDIRECT("'Monthly Resource Report'!"&amp;'Coleman Validation'!AC$665666&amp;":"&amp;'Coleman Validation'!AC$665667),'Coleman Validation'!AC$665668,FALSE))</f>
        <v>0</v>
      </c>
      <c r="AD119" s="318">
        <f ca="1">+IF(ISERROR(HLOOKUP($B119,INDIRECT("'Monthly Resource Report'!"&amp;'Coleman Validation'!AD$665666&amp;":"&amp;'Coleman Validation'!AD$665667),'Coleman Validation'!AD$665668,FALSE)),0,HLOOKUP($B119,INDIRECT("'Monthly Resource Report'!"&amp;'Coleman Validation'!AD$665666&amp;":"&amp;'Coleman Validation'!AD$665667),'Coleman Validation'!AD$665668,FALSE))</f>
        <v>0</v>
      </c>
    </row>
    <row r="120" spans="2:30" s="29" customFormat="1">
      <c r="B120" s="301">
        <v>44835</v>
      </c>
      <c r="C120" s="294">
        <v>146</v>
      </c>
      <c r="D120" s="297">
        <v>2.2970983888573673</v>
      </c>
      <c r="E120" s="299">
        <v>0.33</v>
      </c>
      <c r="F120" s="295">
        <v>0.2</v>
      </c>
      <c r="G120" s="294">
        <f ca="1">+IF(ISERROR(HLOOKUP($B120,INDIRECT("'Monthly Resource Report'!"&amp;'Coleman Validation'!G$665666&amp;":"&amp;'Coleman Validation'!G$665667),'Coleman Validation'!G$665668,FALSE)),0,HLOOKUP($B120,INDIRECT("'Monthly Resource Report'!"&amp;'Coleman Validation'!G$665666&amp;":"&amp;'Coleman Validation'!G$665667),'Coleman Validation'!G$665668,FALSE))</f>
        <v>0</v>
      </c>
      <c r="H120" s="297">
        <f ca="1">+IF(ISERROR(HLOOKUP($B120,INDIRECT("'Monthly Resource Report'!"&amp;'Coleman Validation'!H$665666&amp;":"&amp;'Coleman Validation'!H$665667),'Coleman Validation'!H$665668,FALSE)),0,HLOOKUP($B120,INDIRECT("'Monthly Resource Report'!"&amp;'Coleman Validation'!H$665666&amp;":"&amp;'Coleman Validation'!H$665667),'Coleman Validation'!H$665668,FALSE))</f>
        <v>0</v>
      </c>
      <c r="I120" s="317">
        <f ca="1">+IF(ISERROR(HLOOKUP($B120,INDIRECT("'Monthly Resource Report'!"&amp;'Coleman Validation'!I$665666&amp;":"&amp;'Coleman Validation'!I$665667),'Coleman Validation'!I$665668,FALSE)),0,HLOOKUP($B120,INDIRECT("'Monthly Resource Report'!"&amp;'Coleman Validation'!I$665666&amp;":"&amp;'Coleman Validation'!I$665667),'Coleman Validation'!I$665668,FALSE))</f>
        <v>0</v>
      </c>
      <c r="J120" s="318">
        <f ca="1">+IF(ISERROR(HLOOKUP($B120,INDIRECT("'Monthly Resource Report'!"&amp;'Coleman Validation'!J$665666&amp;":"&amp;'Coleman Validation'!J$665667),'Coleman Validation'!J$665668,FALSE)),0,HLOOKUP($B120,INDIRECT("'Monthly Resource Report'!"&amp;'Coleman Validation'!J$665666&amp;":"&amp;'Coleman Validation'!J$665667),'Coleman Validation'!J$665668,FALSE))</f>
        <v>0</v>
      </c>
      <c r="L120" s="301">
        <v>44835</v>
      </c>
      <c r="M120" s="294">
        <v>146</v>
      </c>
      <c r="N120" s="297">
        <v>2.2970983888573673</v>
      </c>
      <c r="O120" s="299">
        <v>0.33</v>
      </c>
      <c r="P120" s="295">
        <v>0.2</v>
      </c>
      <c r="Q120" s="294">
        <f ca="1">+IF(ISERROR(HLOOKUP($B120,INDIRECT("'Monthly Resource Report'!"&amp;'Coleman Validation'!Q$665666&amp;":"&amp;'Coleman Validation'!Q$665667),'Coleman Validation'!Q$665668,FALSE)),0,HLOOKUP($B120,INDIRECT("'Monthly Resource Report'!"&amp;'Coleman Validation'!Q$665666&amp;":"&amp;'Coleman Validation'!Q$665667),'Coleman Validation'!Q$665668,FALSE))</f>
        <v>0</v>
      </c>
      <c r="R120" s="297">
        <f ca="1">+IF(ISERROR(HLOOKUP($B120,INDIRECT("'Monthly Resource Report'!"&amp;'Coleman Validation'!R$665666&amp;":"&amp;'Coleman Validation'!R$665667),'Coleman Validation'!R$665668,FALSE)),0,HLOOKUP($B120,INDIRECT("'Monthly Resource Report'!"&amp;'Coleman Validation'!R$665666&amp;":"&amp;'Coleman Validation'!R$665667),'Coleman Validation'!R$665668,FALSE))</f>
        <v>0</v>
      </c>
      <c r="S120" s="317">
        <f ca="1">+IF(ISERROR(HLOOKUP($B120,INDIRECT("'Monthly Resource Report'!"&amp;'Coleman Validation'!S$665666&amp;":"&amp;'Coleman Validation'!S$665667),'Coleman Validation'!S$665668,FALSE)),0,HLOOKUP($B120,INDIRECT("'Monthly Resource Report'!"&amp;'Coleman Validation'!S$665666&amp;":"&amp;'Coleman Validation'!S$665667),'Coleman Validation'!S$665668,FALSE))</f>
        <v>0</v>
      </c>
      <c r="T120" s="318">
        <f ca="1">+IF(ISERROR(HLOOKUP($B120,INDIRECT("'Monthly Resource Report'!"&amp;'Coleman Validation'!T$665666&amp;":"&amp;'Coleman Validation'!T$665667),'Coleman Validation'!T$665668,FALSE)),0,HLOOKUP($B120,INDIRECT("'Monthly Resource Report'!"&amp;'Coleman Validation'!T$665666&amp;":"&amp;'Coleman Validation'!T$665667),'Coleman Validation'!T$665668,FALSE))</f>
        <v>0</v>
      </c>
      <c r="V120" s="301">
        <v>44835</v>
      </c>
      <c r="W120" s="294">
        <v>151</v>
      </c>
      <c r="X120" s="297">
        <v>2.2970983888573673</v>
      </c>
      <c r="Y120" s="299">
        <v>0.33</v>
      </c>
      <c r="Z120" s="295">
        <v>0.2</v>
      </c>
      <c r="AA120" s="294">
        <f ca="1">+IF(ISERROR(HLOOKUP($B120,INDIRECT("'Monthly Resource Report'!"&amp;'Coleman Validation'!AA$665666&amp;":"&amp;'Coleman Validation'!AA$665667),'Coleman Validation'!AA$665668,FALSE)),0,HLOOKUP($B120,INDIRECT("'Monthly Resource Report'!"&amp;'Coleman Validation'!AA$665666&amp;":"&amp;'Coleman Validation'!AA$665667),'Coleman Validation'!AA$665668,FALSE))</f>
        <v>0</v>
      </c>
      <c r="AB120" s="297">
        <f ca="1">+IF(ISERROR(HLOOKUP($B120,INDIRECT("'Monthly Resource Report'!"&amp;'Coleman Validation'!AB$665666&amp;":"&amp;'Coleman Validation'!AB$665667),'Coleman Validation'!AB$665668,FALSE)),0,HLOOKUP($B120,INDIRECT("'Monthly Resource Report'!"&amp;'Coleman Validation'!AB$665666&amp;":"&amp;'Coleman Validation'!AB$665667),'Coleman Validation'!AB$665668,FALSE))</f>
        <v>0</v>
      </c>
      <c r="AC120" s="317">
        <f ca="1">+IF(ISERROR(HLOOKUP($B120,INDIRECT("'Monthly Resource Report'!"&amp;'Coleman Validation'!AC$665666&amp;":"&amp;'Coleman Validation'!AC$665667),'Coleman Validation'!AC$665668,FALSE)),0,HLOOKUP($B120,INDIRECT("'Monthly Resource Report'!"&amp;'Coleman Validation'!AC$665666&amp;":"&amp;'Coleman Validation'!AC$665667),'Coleman Validation'!AC$665668,FALSE))</f>
        <v>0</v>
      </c>
      <c r="AD120" s="318">
        <f ca="1">+IF(ISERROR(HLOOKUP($B120,INDIRECT("'Monthly Resource Report'!"&amp;'Coleman Validation'!AD$665666&amp;":"&amp;'Coleman Validation'!AD$665667),'Coleman Validation'!AD$665668,FALSE)),0,HLOOKUP($B120,INDIRECT("'Monthly Resource Report'!"&amp;'Coleman Validation'!AD$665666&amp;":"&amp;'Coleman Validation'!AD$665667),'Coleman Validation'!AD$665668,FALSE))</f>
        <v>0</v>
      </c>
    </row>
    <row r="121" spans="2:30" s="29" customFormat="1">
      <c r="B121" s="301">
        <v>44866</v>
      </c>
      <c r="C121" s="294">
        <v>146</v>
      </c>
      <c r="D121" s="297">
        <v>2.2970983888573673</v>
      </c>
      <c r="E121" s="299">
        <v>0.33</v>
      </c>
      <c r="F121" s="295">
        <v>0.2</v>
      </c>
      <c r="G121" s="294">
        <f ca="1">+IF(ISERROR(HLOOKUP($B121,INDIRECT("'Monthly Resource Report'!"&amp;'Coleman Validation'!G$665666&amp;":"&amp;'Coleman Validation'!G$665667),'Coleman Validation'!G$665668,FALSE)),0,HLOOKUP($B121,INDIRECT("'Monthly Resource Report'!"&amp;'Coleman Validation'!G$665666&amp;":"&amp;'Coleman Validation'!G$665667),'Coleman Validation'!G$665668,FALSE))</f>
        <v>0</v>
      </c>
      <c r="H121" s="297">
        <f ca="1">+IF(ISERROR(HLOOKUP($B121,INDIRECT("'Monthly Resource Report'!"&amp;'Coleman Validation'!H$665666&amp;":"&amp;'Coleman Validation'!H$665667),'Coleman Validation'!H$665668,FALSE)),0,HLOOKUP($B121,INDIRECT("'Monthly Resource Report'!"&amp;'Coleman Validation'!H$665666&amp;":"&amp;'Coleman Validation'!H$665667),'Coleman Validation'!H$665668,FALSE))</f>
        <v>0</v>
      </c>
      <c r="I121" s="317">
        <f ca="1">+IF(ISERROR(HLOOKUP($B121,INDIRECT("'Monthly Resource Report'!"&amp;'Coleman Validation'!I$665666&amp;":"&amp;'Coleman Validation'!I$665667),'Coleman Validation'!I$665668,FALSE)),0,HLOOKUP($B121,INDIRECT("'Monthly Resource Report'!"&amp;'Coleman Validation'!I$665666&amp;":"&amp;'Coleman Validation'!I$665667),'Coleman Validation'!I$665668,FALSE))</f>
        <v>0</v>
      </c>
      <c r="J121" s="318">
        <f ca="1">+IF(ISERROR(HLOOKUP($B121,INDIRECT("'Monthly Resource Report'!"&amp;'Coleman Validation'!J$665666&amp;":"&amp;'Coleman Validation'!J$665667),'Coleman Validation'!J$665668,FALSE)),0,HLOOKUP($B121,INDIRECT("'Monthly Resource Report'!"&amp;'Coleman Validation'!J$665666&amp;":"&amp;'Coleman Validation'!J$665667),'Coleman Validation'!J$665668,FALSE))</f>
        <v>0</v>
      </c>
      <c r="L121" s="301">
        <v>44866</v>
      </c>
      <c r="M121" s="294">
        <v>146</v>
      </c>
      <c r="N121" s="297">
        <v>2.2970983888573673</v>
      </c>
      <c r="O121" s="299">
        <v>0.33</v>
      </c>
      <c r="P121" s="295">
        <v>0.2</v>
      </c>
      <c r="Q121" s="294">
        <f ca="1">+IF(ISERROR(HLOOKUP($B121,INDIRECT("'Monthly Resource Report'!"&amp;'Coleman Validation'!Q$665666&amp;":"&amp;'Coleman Validation'!Q$665667),'Coleman Validation'!Q$665668,FALSE)),0,HLOOKUP($B121,INDIRECT("'Monthly Resource Report'!"&amp;'Coleman Validation'!Q$665666&amp;":"&amp;'Coleman Validation'!Q$665667),'Coleman Validation'!Q$665668,FALSE))</f>
        <v>0</v>
      </c>
      <c r="R121" s="297">
        <f ca="1">+IF(ISERROR(HLOOKUP($B121,INDIRECT("'Monthly Resource Report'!"&amp;'Coleman Validation'!R$665666&amp;":"&amp;'Coleman Validation'!R$665667),'Coleman Validation'!R$665668,FALSE)),0,HLOOKUP($B121,INDIRECT("'Monthly Resource Report'!"&amp;'Coleman Validation'!R$665666&amp;":"&amp;'Coleman Validation'!R$665667),'Coleman Validation'!R$665668,FALSE))</f>
        <v>0</v>
      </c>
      <c r="S121" s="317">
        <f ca="1">+IF(ISERROR(HLOOKUP($B121,INDIRECT("'Monthly Resource Report'!"&amp;'Coleman Validation'!S$665666&amp;":"&amp;'Coleman Validation'!S$665667),'Coleman Validation'!S$665668,FALSE)),0,HLOOKUP($B121,INDIRECT("'Monthly Resource Report'!"&amp;'Coleman Validation'!S$665666&amp;":"&amp;'Coleman Validation'!S$665667),'Coleman Validation'!S$665668,FALSE))</f>
        <v>0</v>
      </c>
      <c r="T121" s="318">
        <f ca="1">+IF(ISERROR(HLOOKUP($B121,INDIRECT("'Monthly Resource Report'!"&amp;'Coleman Validation'!T$665666&amp;":"&amp;'Coleman Validation'!T$665667),'Coleman Validation'!T$665668,FALSE)),0,HLOOKUP($B121,INDIRECT("'Monthly Resource Report'!"&amp;'Coleman Validation'!T$665666&amp;":"&amp;'Coleman Validation'!T$665667),'Coleman Validation'!T$665668,FALSE))</f>
        <v>0</v>
      </c>
      <c r="V121" s="301">
        <v>44866</v>
      </c>
      <c r="W121" s="294">
        <v>151</v>
      </c>
      <c r="X121" s="297">
        <v>2.2970983888573673</v>
      </c>
      <c r="Y121" s="299">
        <v>0.33</v>
      </c>
      <c r="Z121" s="295">
        <v>0.2</v>
      </c>
      <c r="AA121" s="294">
        <f ca="1">+IF(ISERROR(HLOOKUP($B121,INDIRECT("'Monthly Resource Report'!"&amp;'Coleman Validation'!AA$665666&amp;":"&amp;'Coleman Validation'!AA$665667),'Coleman Validation'!AA$665668,FALSE)),0,HLOOKUP($B121,INDIRECT("'Monthly Resource Report'!"&amp;'Coleman Validation'!AA$665666&amp;":"&amp;'Coleman Validation'!AA$665667),'Coleman Validation'!AA$665668,FALSE))</f>
        <v>0</v>
      </c>
      <c r="AB121" s="297">
        <f ca="1">+IF(ISERROR(HLOOKUP($B121,INDIRECT("'Monthly Resource Report'!"&amp;'Coleman Validation'!AB$665666&amp;":"&amp;'Coleman Validation'!AB$665667),'Coleman Validation'!AB$665668,FALSE)),0,HLOOKUP($B121,INDIRECT("'Monthly Resource Report'!"&amp;'Coleman Validation'!AB$665666&amp;":"&amp;'Coleman Validation'!AB$665667),'Coleman Validation'!AB$665668,FALSE))</f>
        <v>0</v>
      </c>
      <c r="AC121" s="317">
        <f ca="1">+IF(ISERROR(HLOOKUP($B121,INDIRECT("'Monthly Resource Report'!"&amp;'Coleman Validation'!AC$665666&amp;":"&amp;'Coleman Validation'!AC$665667),'Coleman Validation'!AC$665668,FALSE)),0,HLOOKUP($B121,INDIRECT("'Monthly Resource Report'!"&amp;'Coleman Validation'!AC$665666&amp;":"&amp;'Coleman Validation'!AC$665667),'Coleman Validation'!AC$665668,FALSE))</f>
        <v>0</v>
      </c>
      <c r="AD121" s="318">
        <f ca="1">+IF(ISERROR(HLOOKUP($B121,INDIRECT("'Monthly Resource Report'!"&amp;'Coleman Validation'!AD$665666&amp;":"&amp;'Coleman Validation'!AD$665667),'Coleman Validation'!AD$665668,FALSE)),0,HLOOKUP($B121,INDIRECT("'Monthly Resource Report'!"&amp;'Coleman Validation'!AD$665666&amp;":"&amp;'Coleman Validation'!AD$665667),'Coleman Validation'!AD$665668,FALSE))</f>
        <v>0</v>
      </c>
    </row>
    <row r="122" spans="2:30" s="29" customFormat="1">
      <c r="B122" s="301">
        <v>44896</v>
      </c>
      <c r="C122" s="294">
        <v>146</v>
      </c>
      <c r="D122" s="297">
        <v>2.2970983888573673</v>
      </c>
      <c r="E122" s="299">
        <v>0.33</v>
      </c>
      <c r="F122" s="295">
        <v>0.2</v>
      </c>
      <c r="G122" s="294">
        <f ca="1">+IF(ISERROR(HLOOKUP($B122,INDIRECT("'Monthly Resource Report'!"&amp;'Coleman Validation'!G$665666&amp;":"&amp;'Coleman Validation'!G$665667),'Coleman Validation'!G$665668,FALSE)),0,HLOOKUP($B122,INDIRECT("'Monthly Resource Report'!"&amp;'Coleman Validation'!G$665666&amp;":"&amp;'Coleman Validation'!G$665667),'Coleman Validation'!G$665668,FALSE))</f>
        <v>0</v>
      </c>
      <c r="H122" s="297">
        <f ca="1">+IF(ISERROR(HLOOKUP($B122,INDIRECT("'Monthly Resource Report'!"&amp;'Coleman Validation'!H$665666&amp;":"&amp;'Coleman Validation'!H$665667),'Coleman Validation'!H$665668,FALSE)),0,HLOOKUP($B122,INDIRECT("'Monthly Resource Report'!"&amp;'Coleman Validation'!H$665666&amp;":"&amp;'Coleman Validation'!H$665667),'Coleman Validation'!H$665668,FALSE))</f>
        <v>0</v>
      </c>
      <c r="I122" s="317">
        <f ca="1">+IF(ISERROR(HLOOKUP($B122,INDIRECT("'Monthly Resource Report'!"&amp;'Coleman Validation'!I$665666&amp;":"&amp;'Coleman Validation'!I$665667),'Coleman Validation'!I$665668,FALSE)),0,HLOOKUP($B122,INDIRECT("'Monthly Resource Report'!"&amp;'Coleman Validation'!I$665666&amp;":"&amp;'Coleman Validation'!I$665667),'Coleman Validation'!I$665668,FALSE))</f>
        <v>0</v>
      </c>
      <c r="J122" s="318">
        <f ca="1">+IF(ISERROR(HLOOKUP($B122,INDIRECT("'Monthly Resource Report'!"&amp;'Coleman Validation'!J$665666&amp;":"&amp;'Coleman Validation'!J$665667),'Coleman Validation'!J$665668,FALSE)),0,HLOOKUP($B122,INDIRECT("'Monthly Resource Report'!"&amp;'Coleman Validation'!J$665666&amp;":"&amp;'Coleman Validation'!J$665667),'Coleman Validation'!J$665668,FALSE))</f>
        <v>0</v>
      </c>
      <c r="L122" s="301">
        <v>44896</v>
      </c>
      <c r="M122" s="294">
        <v>146</v>
      </c>
      <c r="N122" s="297">
        <v>2.2970983888573673</v>
      </c>
      <c r="O122" s="299">
        <v>0.33</v>
      </c>
      <c r="P122" s="295">
        <v>0.2</v>
      </c>
      <c r="Q122" s="294">
        <f ca="1">+IF(ISERROR(HLOOKUP($B122,INDIRECT("'Monthly Resource Report'!"&amp;'Coleman Validation'!Q$665666&amp;":"&amp;'Coleman Validation'!Q$665667),'Coleman Validation'!Q$665668,FALSE)),0,HLOOKUP($B122,INDIRECT("'Monthly Resource Report'!"&amp;'Coleman Validation'!Q$665666&amp;":"&amp;'Coleman Validation'!Q$665667),'Coleman Validation'!Q$665668,FALSE))</f>
        <v>0</v>
      </c>
      <c r="R122" s="297">
        <f ca="1">+IF(ISERROR(HLOOKUP($B122,INDIRECT("'Monthly Resource Report'!"&amp;'Coleman Validation'!R$665666&amp;":"&amp;'Coleman Validation'!R$665667),'Coleman Validation'!R$665668,FALSE)),0,HLOOKUP($B122,INDIRECT("'Monthly Resource Report'!"&amp;'Coleman Validation'!R$665666&amp;":"&amp;'Coleman Validation'!R$665667),'Coleman Validation'!R$665668,FALSE))</f>
        <v>0</v>
      </c>
      <c r="S122" s="317">
        <f ca="1">+IF(ISERROR(HLOOKUP($B122,INDIRECT("'Monthly Resource Report'!"&amp;'Coleman Validation'!S$665666&amp;":"&amp;'Coleman Validation'!S$665667),'Coleman Validation'!S$665668,FALSE)),0,HLOOKUP($B122,INDIRECT("'Monthly Resource Report'!"&amp;'Coleman Validation'!S$665666&amp;":"&amp;'Coleman Validation'!S$665667),'Coleman Validation'!S$665668,FALSE))</f>
        <v>0</v>
      </c>
      <c r="T122" s="318">
        <f ca="1">+IF(ISERROR(HLOOKUP($B122,INDIRECT("'Monthly Resource Report'!"&amp;'Coleman Validation'!T$665666&amp;":"&amp;'Coleman Validation'!T$665667),'Coleman Validation'!T$665668,FALSE)),0,HLOOKUP($B122,INDIRECT("'Monthly Resource Report'!"&amp;'Coleman Validation'!T$665666&amp;":"&amp;'Coleman Validation'!T$665667),'Coleman Validation'!T$665668,FALSE))</f>
        <v>0</v>
      </c>
      <c r="V122" s="301">
        <v>44896</v>
      </c>
      <c r="W122" s="294">
        <v>151</v>
      </c>
      <c r="X122" s="297">
        <v>2.2970983888573673</v>
      </c>
      <c r="Y122" s="299">
        <v>0.33</v>
      </c>
      <c r="Z122" s="295">
        <v>0.2</v>
      </c>
      <c r="AA122" s="294">
        <f ca="1">+IF(ISERROR(HLOOKUP($B122,INDIRECT("'Monthly Resource Report'!"&amp;'Coleman Validation'!AA$665666&amp;":"&amp;'Coleman Validation'!AA$665667),'Coleman Validation'!AA$665668,FALSE)),0,HLOOKUP($B122,INDIRECT("'Monthly Resource Report'!"&amp;'Coleman Validation'!AA$665666&amp;":"&amp;'Coleman Validation'!AA$665667),'Coleman Validation'!AA$665668,FALSE))</f>
        <v>0</v>
      </c>
      <c r="AB122" s="297">
        <f ca="1">+IF(ISERROR(HLOOKUP($B122,INDIRECT("'Monthly Resource Report'!"&amp;'Coleman Validation'!AB$665666&amp;":"&amp;'Coleman Validation'!AB$665667),'Coleman Validation'!AB$665668,FALSE)),0,HLOOKUP($B122,INDIRECT("'Monthly Resource Report'!"&amp;'Coleman Validation'!AB$665666&amp;":"&amp;'Coleman Validation'!AB$665667),'Coleman Validation'!AB$665668,FALSE))</f>
        <v>0</v>
      </c>
      <c r="AC122" s="317">
        <f ca="1">+IF(ISERROR(HLOOKUP($B122,INDIRECT("'Monthly Resource Report'!"&amp;'Coleman Validation'!AC$665666&amp;":"&amp;'Coleman Validation'!AC$665667),'Coleman Validation'!AC$665668,FALSE)),0,HLOOKUP($B122,INDIRECT("'Monthly Resource Report'!"&amp;'Coleman Validation'!AC$665666&amp;":"&amp;'Coleman Validation'!AC$665667),'Coleman Validation'!AC$665668,FALSE))</f>
        <v>0</v>
      </c>
      <c r="AD122" s="318">
        <f ca="1">+IF(ISERROR(HLOOKUP($B122,INDIRECT("'Monthly Resource Report'!"&amp;'Coleman Validation'!AD$665666&amp;":"&amp;'Coleman Validation'!AD$665667),'Coleman Validation'!AD$665668,FALSE)),0,HLOOKUP($B122,INDIRECT("'Monthly Resource Report'!"&amp;'Coleman Validation'!AD$665666&amp;":"&amp;'Coleman Validation'!AD$665667),'Coleman Validation'!AD$665668,FALSE))</f>
        <v>0</v>
      </c>
    </row>
    <row r="123" spans="2:30" s="29" customFormat="1">
      <c r="B123" s="301">
        <v>44927</v>
      </c>
      <c r="C123" s="294">
        <v>146</v>
      </c>
      <c r="D123" s="297">
        <v>2.3595794650342876</v>
      </c>
      <c r="E123" s="299">
        <v>0.33</v>
      </c>
      <c r="F123" s="295">
        <v>0.2</v>
      </c>
      <c r="G123" s="294">
        <f ca="1">+IF(ISERROR(HLOOKUP($B123,INDIRECT("'Monthly Resource Report'!"&amp;'Coleman Validation'!G$665666&amp;":"&amp;'Coleman Validation'!G$665667),'Coleman Validation'!G$665668,FALSE)),0,HLOOKUP($B123,INDIRECT("'Monthly Resource Report'!"&amp;'Coleman Validation'!G$665666&amp;":"&amp;'Coleman Validation'!G$665667),'Coleman Validation'!G$665668,FALSE))</f>
        <v>0</v>
      </c>
      <c r="H123" s="297">
        <f ca="1">+IF(ISERROR(HLOOKUP($B123,INDIRECT("'Monthly Resource Report'!"&amp;'Coleman Validation'!H$665666&amp;":"&amp;'Coleman Validation'!H$665667),'Coleman Validation'!H$665668,FALSE)),0,HLOOKUP($B123,INDIRECT("'Monthly Resource Report'!"&amp;'Coleman Validation'!H$665666&amp;":"&amp;'Coleman Validation'!H$665667),'Coleman Validation'!H$665668,FALSE))</f>
        <v>0</v>
      </c>
      <c r="I123" s="317">
        <f ca="1">+IF(ISERROR(HLOOKUP($B123,INDIRECT("'Monthly Resource Report'!"&amp;'Coleman Validation'!I$665666&amp;":"&amp;'Coleman Validation'!I$665667),'Coleman Validation'!I$665668,FALSE)),0,HLOOKUP($B123,INDIRECT("'Monthly Resource Report'!"&amp;'Coleman Validation'!I$665666&amp;":"&amp;'Coleman Validation'!I$665667),'Coleman Validation'!I$665668,FALSE))</f>
        <v>0</v>
      </c>
      <c r="J123" s="318">
        <f ca="1">+IF(ISERROR(HLOOKUP($B123,INDIRECT("'Monthly Resource Report'!"&amp;'Coleman Validation'!J$665666&amp;":"&amp;'Coleman Validation'!J$665667),'Coleman Validation'!J$665668,FALSE)),0,HLOOKUP($B123,INDIRECT("'Monthly Resource Report'!"&amp;'Coleman Validation'!J$665666&amp;":"&amp;'Coleman Validation'!J$665667),'Coleman Validation'!J$665668,FALSE))</f>
        <v>0</v>
      </c>
      <c r="L123" s="301">
        <v>44927</v>
      </c>
      <c r="M123" s="294">
        <v>146</v>
      </c>
      <c r="N123" s="297">
        <v>2.3595794650342876</v>
      </c>
      <c r="O123" s="299">
        <v>0.33</v>
      </c>
      <c r="P123" s="295">
        <v>0.2</v>
      </c>
      <c r="Q123" s="294">
        <f ca="1">+IF(ISERROR(HLOOKUP($B123,INDIRECT("'Monthly Resource Report'!"&amp;'Coleman Validation'!Q$665666&amp;":"&amp;'Coleman Validation'!Q$665667),'Coleman Validation'!Q$665668,FALSE)),0,HLOOKUP($B123,INDIRECT("'Monthly Resource Report'!"&amp;'Coleman Validation'!Q$665666&amp;":"&amp;'Coleman Validation'!Q$665667),'Coleman Validation'!Q$665668,FALSE))</f>
        <v>0</v>
      </c>
      <c r="R123" s="297">
        <f ca="1">+IF(ISERROR(HLOOKUP($B123,INDIRECT("'Monthly Resource Report'!"&amp;'Coleman Validation'!R$665666&amp;":"&amp;'Coleman Validation'!R$665667),'Coleman Validation'!R$665668,FALSE)),0,HLOOKUP($B123,INDIRECT("'Monthly Resource Report'!"&amp;'Coleman Validation'!R$665666&amp;":"&amp;'Coleman Validation'!R$665667),'Coleman Validation'!R$665668,FALSE))</f>
        <v>0</v>
      </c>
      <c r="S123" s="317">
        <f ca="1">+IF(ISERROR(HLOOKUP($B123,INDIRECT("'Monthly Resource Report'!"&amp;'Coleman Validation'!S$665666&amp;":"&amp;'Coleman Validation'!S$665667),'Coleman Validation'!S$665668,FALSE)),0,HLOOKUP($B123,INDIRECT("'Monthly Resource Report'!"&amp;'Coleman Validation'!S$665666&amp;":"&amp;'Coleman Validation'!S$665667),'Coleman Validation'!S$665668,FALSE))</f>
        <v>0</v>
      </c>
      <c r="T123" s="318">
        <f ca="1">+IF(ISERROR(HLOOKUP($B123,INDIRECT("'Monthly Resource Report'!"&amp;'Coleman Validation'!T$665666&amp;":"&amp;'Coleman Validation'!T$665667),'Coleman Validation'!T$665668,FALSE)),0,HLOOKUP($B123,INDIRECT("'Monthly Resource Report'!"&amp;'Coleman Validation'!T$665666&amp;":"&amp;'Coleman Validation'!T$665667),'Coleman Validation'!T$665668,FALSE))</f>
        <v>0</v>
      </c>
      <c r="V123" s="301">
        <v>44927</v>
      </c>
      <c r="W123" s="294">
        <v>151</v>
      </c>
      <c r="X123" s="297">
        <v>2.3595794650342876</v>
      </c>
      <c r="Y123" s="299">
        <v>0.33</v>
      </c>
      <c r="Z123" s="295">
        <v>0.2</v>
      </c>
      <c r="AA123" s="294">
        <f ca="1">+IF(ISERROR(HLOOKUP($B123,INDIRECT("'Monthly Resource Report'!"&amp;'Coleman Validation'!AA$665666&amp;":"&amp;'Coleman Validation'!AA$665667),'Coleman Validation'!AA$665668,FALSE)),0,HLOOKUP($B123,INDIRECT("'Monthly Resource Report'!"&amp;'Coleman Validation'!AA$665666&amp;":"&amp;'Coleman Validation'!AA$665667),'Coleman Validation'!AA$665668,FALSE))</f>
        <v>0</v>
      </c>
      <c r="AB123" s="297">
        <f ca="1">+IF(ISERROR(HLOOKUP($B123,INDIRECT("'Monthly Resource Report'!"&amp;'Coleman Validation'!AB$665666&amp;":"&amp;'Coleman Validation'!AB$665667),'Coleman Validation'!AB$665668,FALSE)),0,HLOOKUP($B123,INDIRECT("'Monthly Resource Report'!"&amp;'Coleman Validation'!AB$665666&amp;":"&amp;'Coleman Validation'!AB$665667),'Coleman Validation'!AB$665668,FALSE))</f>
        <v>0</v>
      </c>
      <c r="AC123" s="317">
        <f ca="1">+IF(ISERROR(HLOOKUP($B123,INDIRECT("'Monthly Resource Report'!"&amp;'Coleman Validation'!AC$665666&amp;":"&amp;'Coleman Validation'!AC$665667),'Coleman Validation'!AC$665668,FALSE)),0,HLOOKUP($B123,INDIRECT("'Monthly Resource Report'!"&amp;'Coleman Validation'!AC$665666&amp;":"&amp;'Coleman Validation'!AC$665667),'Coleman Validation'!AC$665668,FALSE))</f>
        <v>0</v>
      </c>
      <c r="AD123" s="318">
        <f ca="1">+IF(ISERROR(HLOOKUP($B123,INDIRECT("'Monthly Resource Report'!"&amp;'Coleman Validation'!AD$665666&amp;":"&amp;'Coleman Validation'!AD$665667),'Coleman Validation'!AD$665668,FALSE)),0,HLOOKUP($B123,INDIRECT("'Monthly Resource Report'!"&amp;'Coleman Validation'!AD$665666&amp;":"&amp;'Coleman Validation'!AD$665667),'Coleman Validation'!AD$665668,FALSE))</f>
        <v>0</v>
      </c>
    </row>
    <row r="124" spans="2:30" s="29" customFormat="1">
      <c r="B124" s="301">
        <v>44958</v>
      </c>
      <c r="C124" s="294">
        <v>146</v>
      </c>
      <c r="D124" s="297">
        <v>2.3595794650342876</v>
      </c>
      <c r="E124" s="299">
        <v>0.33</v>
      </c>
      <c r="F124" s="295">
        <v>0.2</v>
      </c>
      <c r="G124" s="294">
        <f ca="1">+IF(ISERROR(HLOOKUP($B124,INDIRECT("'Monthly Resource Report'!"&amp;'Coleman Validation'!G$665666&amp;":"&amp;'Coleman Validation'!G$665667),'Coleman Validation'!G$665668,FALSE)),0,HLOOKUP($B124,INDIRECT("'Monthly Resource Report'!"&amp;'Coleman Validation'!G$665666&amp;":"&amp;'Coleman Validation'!G$665667),'Coleman Validation'!G$665668,FALSE))</f>
        <v>0</v>
      </c>
      <c r="H124" s="297">
        <f ca="1">+IF(ISERROR(HLOOKUP($B124,INDIRECT("'Monthly Resource Report'!"&amp;'Coleman Validation'!H$665666&amp;":"&amp;'Coleman Validation'!H$665667),'Coleman Validation'!H$665668,FALSE)),0,HLOOKUP($B124,INDIRECT("'Monthly Resource Report'!"&amp;'Coleman Validation'!H$665666&amp;":"&amp;'Coleman Validation'!H$665667),'Coleman Validation'!H$665668,FALSE))</f>
        <v>0</v>
      </c>
      <c r="I124" s="317">
        <f ca="1">+IF(ISERROR(HLOOKUP($B124,INDIRECT("'Monthly Resource Report'!"&amp;'Coleman Validation'!I$665666&amp;":"&amp;'Coleman Validation'!I$665667),'Coleman Validation'!I$665668,FALSE)),0,HLOOKUP($B124,INDIRECT("'Monthly Resource Report'!"&amp;'Coleman Validation'!I$665666&amp;":"&amp;'Coleman Validation'!I$665667),'Coleman Validation'!I$665668,FALSE))</f>
        <v>0</v>
      </c>
      <c r="J124" s="318">
        <f ca="1">+IF(ISERROR(HLOOKUP($B124,INDIRECT("'Monthly Resource Report'!"&amp;'Coleman Validation'!J$665666&amp;":"&amp;'Coleman Validation'!J$665667),'Coleman Validation'!J$665668,FALSE)),0,HLOOKUP($B124,INDIRECT("'Monthly Resource Report'!"&amp;'Coleman Validation'!J$665666&amp;":"&amp;'Coleman Validation'!J$665667),'Coleman Validation'!J$665668,FALSE))</f>
        <v>0</v>
      </c>
      <c r="L124" s="301">
        <v>44958</v>
      </c>
      <c r="M124" s="294">
        <v>146</v>
      </c>
      <c r="N124" s="297">
        <v>2.3595794650342876</v>
      </c>
      <c r="O124" s="299">
        <v>0.33</v>
      </c>
      <c r="P124" s="295">
        <v>0.2</v>
      </c>
      <c r="Q124" s="294">
        <f ca="1">+IF(ISERROR(HLOOKUP($B124,INDIRECT("'Monthly Resource Report'!"&amp;'Coleman Validation'!Q$665666&amp;":"&amp;'Coleman Validation'!Q$665667),'Coleman Validation'!Q$665668,FALSE)),0,HLOOKUP($B124,INDIRECT("'Monthly Resource Report'!"&amp;'Coleman Validation'!Q$665666&amp;":"&amp;'Coleman Validation'!Q$665667),'Coleman Validation'!Q$665668,FALSE))</f>
        <v>0</v>
      </c>
      <c r="R124" s="297">
        <f ca="1">+IF(ISERROR(HLOOKUP($B124,INDIRECT("'Monthly Resource Report'!"&amp;'Coleman Validation'!R$665666&amp;":"&amp;'Coleman Validation'!R$665667),'Coleman Validation'!R$665668,FALSE)),0,HLOOKUP($B124,INDIRECT("'Monthly Resource Report'!"&amp;'Coleman Validation'!R$665666&amp;":"&amp;'Coleman Validation'!R$665667),'Coleman Validation'!R$665668,FALSE))</f>
        <v>0</v>
      </c>
      <c r="S124" s="317">
        <f ca="1">+IF(ISERROR(HLOOKUP($B124,INDIRECT("'Monthly Resource Report'!"&amp;'Coleman Validation'!S$665666&amp;":"&amp;'Coleman Validation'!S$665667),'Coleman Validation'!S$665668,FALSE)),0,HLOOKUP($B124,INDIRECT("'Monthly Resource Report'!"&amp;'Coleman Validation'!S$665666&amp;":"&amp;'Coleman Validation'!S$665667),'Coleman Validation'!S$665668,FALSE))</f>
        <v>0</v>
      </c>
      <c r="T124" s="318">
        <f ca="1">+IF(ISERROR(HLOOKUP($B124,INDIRECT("'Monthly Resource Report'!"&amp;'Coleman Validation'!T$665666&amp;":"&amp;'Coleman Validation'!T$665667),'Coleman Validation'!T$665668,FALSE)),0,HLOOKUP($B124,INDIRECT("'Monthly Resource Report'!"&amp;'Coleman Validation'!T$665666&amp;":"&amp;'Coleman Validation'!T$665667),'Coleman Validation'!T$665668,FALSE))</f>
        <v>0</v>
      </c>
      <c r="V124" s="301">
        <v>44958</v>
      </c>
      <c r="W124" s="294">
        <v>151</v>
      </c>
      <c r="X124" s="297">
        <v>2.3595794650342876</v>
      </c>
      <c r="Y124" s="299">
        <v>0.33</v>
      </c>
      <c r="Z124" s="295">
        <v>0.2</v>
      </c>
      <c r="AA124" s="294">
        <f ca="1">+IF(ISERROR(HLOOKUP($B124,INDIRECT("'Monthly Resource Report'!"&amp;'Coleman Validation'!AA$665666&amp;":"&amp;'Coleman Validation'!AA$665667),'Coleman Validation'!AA$665668,FALSE)),0,HLOOKUP($B124,INDIRECT("'Monthly Resource Report'!"&amp;'Coleman Validation'!AA$665666&amp;":"&amp;'Coleman Validation'!AA$665667),'Coleman Validation'!AA$665668,FALSE))</f>
        <v>0</v>
      </c>
      <c r="AB124" s="297">
        <f ca="1">+IF(ISERROR(HLOOKUP($B124,INDIRECT("'Monthly Resource Report'!"&amp;'Coleman Validation'!AB$665666&amp;":"&amp;'Coleman Validation'!AB$665667),'Coleman Validation'!AB$665668,FALSE)),0,HLOOKUP($B124,INDIRECT("'Monthly Resource Report'!"&amp;'Coleman Validation'!AB$665666&amp;":"&amp;'Coleman Validation'!AB$665667),'Coleman Validation'!AB$665668,FALSE))</f>
        <v>0</v>
      </c>
      <c r="AC124" s="317">
        <f ca="1">+IF(ISERROR(HLOOKUP($B124,INDIRECT("'Monthly Resource Report'!"&amp;'Coleman Validation'!AC$665666&amp;":"&amp;'Coleman Validation'!AC$665667),'Coleman Validation'!AC$665668,FALSE)),0,HLOOKUP($B124,INDIRECT("'Monthly Resource Report'!"&amp;'Coleman Validation'!AC$665666&amp;":"&amp;'Coleman Validation'!AC$665667),'Coleman Validation'!AC$665668,FALSE))</f>
        <v>0</v>
      </c>
      <c r="AD124" s="318">
        <f ca="1">+IF(ISERROR(HLOOKUP($B124,INDIRECT("'Monthly Resource Report'!"&amp;'Coleman Validation'!AD$665666&amp;":"&amp;'Coleman Validation'!AD$665667),'Coleman Validation'!AD$665668,FALSE)),0,HLOOKUP($B124,INDIRECT("'Monthly Resource Report'!"&amp;'Coleman Validation'!AD$665666&amp;":"&amp;'Coleman Validation'!AD$665667),'Coleman Validation'!AD$665668,FALSE))</f>
        <v>0</v>
      </c>
    </row>
    <row r="125" spans="2:30" s="29" customFormat="1">
      <c r="B125" s="301">
        <v>44986</v>
      </c>
      <c r="C125" s="294">
        <v>146</v>
      </c>
      <c r="D125" s="297">
        <v>2.3595794650342876</v>
      </c>
      <c r="E125" s="299">
        <v>0.33</v>
      </c>
      <c r="F125" s="295">
        <v>0.2</v>
      </c>
      <c r="G125" s="294">
        <f ca="1">+IF(ISERROR(HLOOKUP($B125,INDIRECT("'Monthly Resource Report'!"&amp;'Coleman Validation'!G$665666&amp;":"&amp;'Coleman Validation'!G$665667),'Coleman Validation'!G$665668,FALSE)),0,HLOOKUP($B125,INDIRECT("'Monthly Resource Report'!"&amp;'Coleman Validation'!G$665666&amp;":"&amp;'Coleman Validation'!G$665667),'Coleman Validation'!G$665668,FALSE))</f>
        <v>0</v>
      </c>
      <c r="H125" s="297">
        <f ca="1">+IF(ISERROR(HLOOKUP($B125,INDIRECT("'Monthly Resource Report'!"&amp;'Coleman Validation'!H$665666&amp;":"&amp;'Coleman Validation'!H$665667),'Coleman Validation'!H$665668,FALSE)),0,HLOOKUP($B125,INDIRECT("'Monthly Resource Report'!"&amp;'Coleman Validation'!H$665666&amp;":"&amp;'Coleman Validation'!H$665667),'Coleman Validation'!H$665668,FALSE))</f>
        <v>0</v>
      </c>
      <c r="I125" s="317">
        <f ca="1">+IF(ISERROR(HLOOKUP($B125,INDIRECT("'Monthly Resource Report'!"&amp;'Coleman Validation'!I$665666&amp;":"&amp;'Coleman Validation'!I$665667),'Coleman Validation'!I$665668,FALSE)),0,HLOOKUP($B125,INDIRECT("'Monthly Resource Report'!"&amp;'Coleman Validation'!I$665666&amp;":"&amp;'Coleman Validation'!I$665667),'Coleman Validation'!I$665668,FALSE))</f>
        <v>0</v>
      </c>
      <c r="J125" s="318">
        <f ca="1">+IF(ISERROR(HLOOKUP($B125,INDIRECT("'Monthly Resource Report'!"&amp;'Coleman Validation'!J$665666&amp;":"&amp;'Coleman Validation'!J$665667),'Coleman Validation'!J$665668,FALSE)),0,HLOOKUP($B125,INDIRECT("'Monthly Resource Report'!"&amp;'Coleman Validation'!J$665666&amp;":"&amp;'Coleman Validation'!J$665667),'Coleman Validation'!J$665668,FALSE))</f>
        <v>0</v>
      </c>
      <c r="L125" s="301">
        <v>44986</v>
      </c>
      <c r="M125" s="294">
        <v>146</v>
      </c>
      <c r="N125" s="297">
        <v>2.3595794650342876</v>
      </c>
      <c r="O125" s="299">
        <v>0.33</v>
      </c>
      <c r="P125" s="295">
        <v>0.2</v>
      </c>
      <c r="Q125" s="294">
        <f ca="1">+IF(ISERROR(HLOOKUP($B125,INDIRECT("'Monthly Resource Report'!"&amp;'Coleman Validation'!Q$665666&amp;":"&amp;'Coleman Validation'!Q$665667),'Coleman Validation'!Q$665668,FALSE)),0,HLOOKUP($B125,INDIRECT("'Monthly Resource Report'!"&amp;'Coleman Validation'!Q$665666&amp;":"&amp;'Coleman Validation'!Q$665667),'Coleman Validation'!Q$665668,FALSE))</f>
        <v>0</v>
      </c>
      <c r="R125" s="297">
        <f ca="1">+IF(ISERROR(HLOOKUP($B125,INDIRECT("'Monthly Resource Report'!"&amp;'Coleman Validation'!R$665666&amp;":"&amp;'Coleman Validation'!R$665667),'Coleman Validation'!R$665668,FALSE)),0,HLOOKUP($B125,INDIRECT("'Monthly Resource Report'!"&amp;'Coleman Validation'!R$665666&amp;":"&amp;'Coleman Validation'!R$665667),'Coleman Validation'!R$665668,FALSE))</f>
        <v>0</v>
      </c>
      <c r="S125" s="317">
        <f ca="1">+IF(ISERROR(HLOOKUP($B125,INDIRECT("'Monthly Resource Report'!"&amp;'Coleman Validation'!S$665666&amp;":"&amp;'Coleman Validation'!S$665667),'Coleman Validation'!S$665668,FALSE)),0,HLOOKUP($B125,INDIRECT("'Monthly Resource Report'!"&amp;'Coleman Validation'!S$665666&amp;":"&amp;'Coleman Validation'!S$665667),'Coleman Validation'!S$665668,FALSE))</f>
        <v>0</v>
      </c>
      <c r="T125" s="318">
        <f ca="1">+IF(ISERROR(HLOOKUP($B125,INDIRECT("'Monthly Resource Report'!"&amp;'Coleman Validation'!T$665666&amp;":"&amp;'Coleman Validation'!T$665667),'Coleman Validation'!T$665668,FALSE)),0,HLOOKUP($B125,INDIRECT("'Monthly Resource Report'!"&amp;'Coleman Validation'!T$665666&amp;":"&amp;'Coleman Validation'!T$665667),'Coleman Validation'!T$665668,FALSE))</f>
        <v>0</v>
      </c>
      <c r="V125" s="301">
        <v>44986</v>
      </c>
      <c r="W125" s="294">
        <v>151</v>
      </c>
      <c r="X125" s="297">
        <v>2.3595794650342876</v>
      </c>
      <c r="Y125" s="299">
        <v>0.33</v>
      </c>
      <c r="Z125" s="295">
        <v>0.2</v>
      </c>
      <c r="AA125" s="294">
        <f ca="1">+IF(ISERROR(HLOOKUP($B125,INDIRECT("'Monthly Resource Report'!"&amp;'Coleman Validation'!AA$665666&amp;":"&amp;'Coleman Validation'!AA$665667),'Coleman Validation'!AA$665668,FALSE)),0,HLOOKUP($B125,INDIRECT("'Monthly Resource Report'!"&amp;'Coleman Validation'!AA$665666&amp;":"&amp;'Coleman Validation'!AA$665667),'Coleman Validation'!AA$665668,FALSE))</f>
        <v>0</v>
      </c>
      <c r="AB125" s="297">
        <f ca="1">+IF(ISERROR(HLOOKUP($B125,INDIRECT("'Monthly Resource Report'!"&amp;'Coleman Validation'!AB$665666&amp;":"&amp;'Coleman Validation'!AB$665667),'Coleman Validation'!AB$665668,FALSE)),0,HLOOKUP($B125,INDIRECT("'Monthly Resource Report'!"&amp;'Coleman Validation'!AB$665666&amp;":"&amp;'Coleman Validation'!AB$665667),'Coleman Validation'!AB$665668,FALSE))</f>
        <v>0</v>
      </c>
      <c r="AC125" s="317">
        <f ca="1">+IF(ISERROR(HLOOKUP($B125,INDIRECT("'Monthly Resource Report'!"&amp;'Coleman Validation'!AC$665666&amp;":"&amp;'Coleman Validation'!AC$665667),'Coleman Validation'!AC$665668,FALSE)),0,HLOOKUP($B125,INDIRECT("'Monthly Resource Report'!"&amp;'Coleman Validation'!AC$665666&amp;":"&amp;'Coleman Validation'!AC$665667),'Coleman Validation'!AC$665668,FALSE))</f>
        <v>0</v>
      </c>
      <c r="AD125" s="318">
        <f ca="1">+IF(ISERROR(HLOOKUP($B125,INDIRECT("'Monthly Resource Report'!"&amp;'Coleman Validation'!AD$665666&amp;":"&amp;'Coleman Validation'!AD$665667),'Coleman Validation'!AD$665668,FALSE)),0,HLOOKUP($B125,INDIRECT("'Monthly Resource Report'!"&amp;'Coleman Validation'!AD$665666&amp;":"&amp;'Coleman Validation'!AD$665667),'Coleman Validation'!AD$665668,FALSE))</f>
        <v>0</v>
      </c>
    </row>
    <row r="126" spans="2:30" s="29" customFormat="1">
      <c r="B126" s="301">
        <v>45017</v>
      </c>
      <c r="C126" s="294">
        <v>146</v>
      </c>
      <c r="D126" s="297">
        <v>2.3595794650342876</v>
      </c>
      <c r="E126" s="299">
        <v>0.33</v>
      </c>
      <c r="F126" s="295">
        <v>0.2</v>
      </c>
      <c r="G126" s="294">
        <f ca="1">+IF(ISERROR(HLOOKUP($B126,INDIRECT("'Monthly Resource Report'!"&amp;'Coleman Validation'!G$665666&amp;":"&amp;'Coleman Validation'!G$665667),'Coleman Validation'!G$665668,FALSE)),0,HLOOKUP($B126,INDIRECT("'Monthly Resource Report'!"&amp;'Coleman Validation'!G$665666&amp;":"&amp;'Coleman Validation'!G$665667),'Coleman Validation'!G$665668,FALSE))</f>
        <v>0</v>
      </c>
      <c r="H126" s="297">
        <f ca="1">+IF(ISERROR(HLOOKUP($B126,INDIRECT("'Monthly Resource Report'!"&amp;'Coleman Validation'!H$665666&amp;":"&amp;'Coleman Validation'!H$665667),'Coleman Validation'!H$665668,FALSE)),0,HLOOKUP($B126,INDIRECT("'Monthly Resource Report'!"&amp;'Coleman Validation'!H$665666&amp;":"&amp;'Coleman Validation'!H$665667),'Coleman Validation'!H$665668,FALSE))</f>
        <v>0</v>
      </c>
      <c r="I126" s="317">
        <f ca="1">+IF(ISERROR(HLOOKUP($B126,INDIRECT("'Monthly Resource Report'!"&amp;'Coleman Validation'!I$665666&amp;":"&amp;'Coleman Validation'!I$665667),'Coleman Validation'!I$665668,FALSE)),0,HLOOKUP($B126,INDIRECT("'Monthly Resource Report'!"&amp;'Coleman Validation'!I$665666&amp;":"&amp;'Coleman Validation'!I$665667),'Coleman Validation'!I$665668,FALSE))</f>
        <v>0</v>
      </c>
      <c r="J126" s="318">
        <f ca="1">+IF(ISERROR(HLOOKUP($B126,INDIRECT("'Monthly Resource Report'!"&amp;'Coleman Validation'!J$665666&amp;":"&amp;'Coleman Validation'!J$665667),'Coleman Validation'!J$665668,FALSE)),0,HLOOKUP($B126,INDIRECT("'Monthly Resource Report'!"&amp;'Coleman Validation'!J$665666&amp;":"&amp;'Coleman Validation'!J$665667),'Coleman Validation'!J$665668,FALSE))</f>
        <v>0</v>
      </c>
      <c r="L126" s="301">
        <v>45017</v>
      </c>
      <c r="M126" s="294">
        <v>146</v>
      </c>
      <c r="N126" s="297">
        <v>2.3595794650342876</v>
      </c>
      <c r="O126" s="299">
        <v>0.33</v>
      </c>
      <c r="P126" s="295">
        <v>0.2</v>
      </c>
      <c r="Q126" s="294">
        <f ca="1">+IF(ISERROR(HLOOKUP($B126,INDIRECT("'Monthly Resource Report'!"&amp;'Coleman Validation'!Q$665666&amp;":"&amp;'Coleman Validation'!Q$665667),'Coleman Validation'!Q$665668,FALSE)),0,HLOOKUP($B126,INDIRECT("'Monthly Resource Report'!"&amp;'Coleman Validation'!Q$665666&amp;":"&amp;'Coleman Validation'!Q$665667),'Coleman Validation'!Q$665668,FALSE))</f>
        <v>0</v>
      </c>
      <c r="R126" s="297">
        <f ca="1">+IF(ISERROR(HLOOKUP($B126,INDIRECT("'Monthly Resource Report'!"&amp;'Coleman Validation'!R$665666&amp;":"&amp;'Coleman Validation'!R$665667),'Coleman Validation'!R$665668,FALSE)),0,HLOOKUP($B126,INDIRECT("'Monthly Resource Report'!"&amp;'Coleman Validation'!R$665666&amp;":"&amp;'Coleman Validation'!R$665667),'Coleman Validation'!R$665668,FALSE))</f>
        <v>0</v>
      </c>
      <c r="S126" s="317">
        <f ca="1">+IF(ISERROR(HLOOKUP($B126,INDIRECT("'Monthly Resource Report'!"&amp;'Coleman Validation'!S$665666&amp;":"&amp;'Coleman Validation'!S$665667),'Coleman Validation'!S$665668,FALSE)),0,HLOOKUP($B126,INDIRECT("'Monthly Resource Report'!"&amp;'Coleman Validation'!S$665666&amp;":"&amp;'Coleman Validation'!S$665667),'Coleman Validation'!S$665668,FALSE))</f>
        <v>0</v>
      </c>
      <c r="T126" s="318">
        <f ca="1">+IF(ISERROR(HLOOKUP($B126,INDIRECT("'Monthly Resource Report'!"&amp;'Coleman Validation'!T$665666&amp;":"&amp;'Coleman Validation'!T$665667),'Coleman Validation'!T$665668,FALSE)),0,HLOOKUP($B126,INDIRECT("'Monthly Resource Report'!"&amp;'Coleman Validation'!T$665666&amp;":"&amp;'Coleman Validation'!T$665667),'Coleman Validation'!T$665668,FALSE))</f>
        <v>0</v>
      </c>
      <c r="V126" s="301">
        <v>45017</v>
      </c>
      <c r="W126" s="294">
        <v>151</v>
      </c>
      <c r="X126" s="297">
        <v>2.3595794650342876</v>
      </c>
      <c r="Y126" s="299">
        <v>0.33</v>
      </c>
      <c r="Z126" s="295">
        <v>0.2</v>
      </c>
      <c r="AA126" s="294">
        <f ca="1">+IF(ISERROR(HLOOKUP($B126,INDIRECT("'Monthly Resource Report'!"&amp;'Coleman Validation'!AA$665666&amp;":"&amp;'Coleman Validation'!AA$665667),'Coleman Validation'!AA$665668,FALSE)),0,HLOOKUP($B126,INDIRECT("'Monthly Resource Report'!"&amp;'Coleman Validation'!AA$665666&amp;":"&amp;'Coleman Validation'!AA$665667),'Coleman Validation'!AA$665668,FALSE))</f>
        <v>0</v>
      </c>
      <c r="AB126" s="297">
        <f ca="1">+IF(ISERROR(HLOOKUP($B126,INDIRECT("'Monthly Resource Report'!"&amp;'Coleman Validation'!AB$665666&amp;":"&amp;'Coleman Validation'!AB$665667),'Coleman Validation'!AB$665668,FALSE)),0,HLOOKUP($B126,INDIRECT("'Monthly Resource Report'!"&amp;'Coleman Validation'!AB$665666&amp;":"&amp;'Coleman Validation'!AB$665667),'Coleman Validation'!AB$665668,FALSE))</f>
        <v>0</v>
      </c>
      <c r="AC126" s="317">
        <f ca="1">+IF(ISERROR(HLOOKUP($B126,INDIRECT("'Monthly Resource Report'!"&amp;'Coleman Validation'!AC$665666&amp;":"&amp;'Coleman Validation'!AC$665667),'Coleman Validation'!AC$665668,FALSE)),0,HLOOKUP($B126,INDIRECT("'Monthly Resource Report'!"&amp;'Coleman Validation'!AC$665666&amp;":"&amp;'Coleman Validation'!AC$665667),'Coleman Validation'!AC$665668,FALSE))</f>
        <v>0</v>
      </c>
      <c r="AD126" s="318">
        <f ca="1">+IF(ISERROR(HLOOKUP($B126,INDIRECT("'Monthly Resource Report'!"&amp;'Coleman Validation'!AD$665666&amp;":"&amp;'Coleman Validation'!AD$665667),'Coleman Validation'!AD$665668,FALSE)),0,HLOOKUP($B126,INDIRECT("'Monthly Resource Report'!"&amp;'Coleman Validation'!AD$665666&amp;":"&amp;'Coleman Validation'!AD$665667),'Coleman Validation'!AD$665668,FALSE))</f>
        <v>0</v>
      </c>
    </row>
    <row r="127" spans="2:30" s="29" customFormat="1">
      <c r="B127" s="301">
        <v>45047</v>
      </c>
      <c r="C127" s="294">
        <v>146</v>
      </c>
      <c r="D127" s="297">
        <v>2.3595794650342876</v>
      </c>
      <c r="E127" s="299">
        <v>0.33</v>
      </c>
      <c r="F127" s="295">
        <v>2.6</v>
      </c>
      <c r="G127" s="294">
        <f ca="1">+IF(ISERROR(HLOOKUP($B127,INDIRECT("'Monthly Resource Report'!"&amp;'Coleman Validation'!G$665666&amp;":"&amp;'Coleman Validation'!G$665667),'Coleman Validation'!G$665668,FALSE)),0,HLOOKUP($B127,INDIRECT("'Monthly Resource Report'!"&amp;'Coleman Validation'!G$665666&amp;":"&amp;'Coleman Validation'!G$665667),'Coleman Validation'!G$665668,FALSE))</f>
        <v>0</v>
      </c>
      <c r="H127" s="297">
        <f ca="1">+IF(ISERROR(HLOOKUP($B127,INDIRECT("'Monthly Resource Report'!"&amp;'Coleman Validation'!H$665666&amp;":"&amp;'Coleman Validation'!H$665667),'Coleman Validation'!H$665668,FALSE)),0,HLOOKUP($B127,INDIRECT("'Monthly Resource Report'!"&amp;'Coleman Validation'!H$665666&amp;":"&amp;'Coleman Validation'!H$665667),'Coleman Validation'!H$665668,FALSE))</f>
        <v>0</v>
      </c>
      <c r="I127" s="317">
        <f ca="1">+IF(ISERROR(HLOOKUP($B127,INDIRECT("'Monthly Resource Report'!"&amp;'Coleman Validation'!I$665666&amp;":"&amp;'Coleman Validation'!I$665667),'Coleman Validation'!I$665668,FALSE)),0,HLOOKUP($B127,INDIRECT("'Monthly Resource Report'!"&amp;'Coleman Validation'!I$665666&amp;":"&amp;'Coleman Validation'!I$665667),'Coleman Validation'!I$665668,FALSE))</f>
        <v>0</v>
      </c>
      <c r="J127" s="318">
        <f ca="1">+IF(ISERROR(HLOOKUP($B127,INDIRECT("'Monthly Resource Report'!"&amp;'Coleman Validation'!J$665666&amp;":"&amp;'Coleman Validation'!J$665667),'Coleman Validation'!J$665668,FALSE)),0,HLOOKUP($B127,INDIRECT("'Monthly Resource Report'!"&amp;'Coleman Validation'!J$665666&amp;":"&amp;'Coleman Validation'!J$665667),'Coleman Validation'!J$665668,FALSE))</f>
        <v>0</v>
      </c>
      <c r="L127" s="301">
        <v>45047</v>
      </c>
      <c r="M127" s="294">
        <v>146</v>
      </c>
      <c r="N127" s="297">
        <v>2.3595794650342876</v>
      </c>
      <c r="O127" s="299">
        <v>0.33</v>
      </c>
      <c r="P127" s="295">
        <v>2.6</v>
      </c>
      <c r="Q127" s="294">
        <f ca="1">+IF(ISERROR(HLOOKUP($B127,INDIRECT("'Monthly Resource Report'!"&amp;'Coleman Validation'!Q$665666&amp;":"&amp;'Coleman Validation'!Q$665667),'Coleman Validation'!Q$665668,FALSE)),0,HLOOKUP($B127,INDIRECT("'Monthly Resource Report'!"&amp;'Coleman Validation'!Q$665666&amp;":"&amp;'Coleman Validation'!Q$665667),'Coleman Validation'!Q$665668,FALSE))</f>
        <v>0</v>
      </c>
      <c r="R127" s="297">
        <f ca="1">+IF(ISERROR(HLOOKUP($B127,INDIRECT("'Monthly Resource Report'!"&amp;'Coleman Validation'!R$665666&amp;":"&amp;'Coleman Validation'!R$665667),'Coleman Validation'!R$665668,FALSE)),0,HLOOKUP($B127,INDIRECT("'Monthly Resource Report'!"&amp;'Coleman Validation'!R$665666&amp;":"&amp;'Coleman Validation'!R$665667),'Coleman Validation'!R$665668,FALSE))</f>
        <v>0</v>
      </c>
      <c r="S127" s="317">
        <f ca="1">+IF(ISERROR(HLOOKUP($B127,INDIRECT("'Monthly Resource Report'!"&amp;'Coleman Validation'!S$665666&amp;":"&amp;'Coleman Validation'!S$665667),'Coleman Validation'!S$665668,FALSE)),0,HLOOKUP($B127,INDIRECT("'Monthly Resource Report'!"&amp;'Coleman Validation'!S$665666&amp;":"&amp;'Coleman Validation'!S$665667),'Coleman Validation'!S$665668,FALSE))</f>
        <v>0</v>
      </c>
      <c r="T127" s="318">
        <f ca="1">+IF(ISERROR(HLOOKUP($B127,INDIRECT("'Monthly Resource Report'!"&amp;'Coleman Validation'!T$665666&amp;":"&amp;'Coleman Validation'!T$665667),'Coleman Validation'!T$665668,FALSE)),0,HLOOKUP($B127,INDIRECT("'Monthly Resource Report'!"&amp;'Coleman Validation'!T$665666&amp;":"&amp;'Coleman Validation'!T$665667),'Coleman Validation'!T$665668,FALSE))</f>
        <v>0</v>
      </c>
      <c r="V127" s="301">
        <v>45047</v>
      </c>
      <c r="W127" s="294">
        <v>151</v>
      </c>
      <c r="X127" s="297">
        <v>2.3595794650342876</v>
      </c>
      <c r="Y127" s="299">
        <v>0.33</v>
      </c>
      <c r="Z127" s="295">
        <v>0.2</v>
      </c>
      <c r="AA127" s="294">
        <f ca="1">+IF(ISERROR(HLOOKUP($B127,INDIRECT("'Monthly Resource Report'!"&amp;'Coleman Validation'!AA$665666&amp;":"&amp;'Coleman Validation'!AA$665667),'Coleman Validation'!AA$665668,FALSE)),0,HLOOKUP($B127,INDIRECT("'Monthly Resource Report'!"&amp;'Coleman Validation'!AA$665666&amp;":"&amp;'Coleman Validation'!AA$665667),'Coleman Validation'!AA$665668,FALSE))</f>
        <v>0</v>
      </c>
      <c r="AB127" s="297">
        <f ca="1">+IF(ISERROR(HLOOKUP($B127,INDIRECT("'Monthly Resource Report'!"&amp;'Coleman Validation'!AB$665666&amp;":"&amp;'Coleman Validation'!AB$665667),'Coleman Validation'!AB$665668,FALSE)),0,HLOOKUP($B127,INDIRECT("'Monthly Resource Report'!"&amp;'Coleman Validation'!AB$665666&amp;":"&amp;'Coleman Validation'!AB$665667),'Coleman Validation'!AB$665668,FALSE))</f>
        <v>0</v>
      </c>
      <c r="AC127" s="317">
        <f ca="1">+IF(ISERROR(HLOOKUP($B127,INDIRECT("'Monthly Resource Report'!"&amp;'Coleman Validation'!AC$665666&amp;":"&amp;'Coleman Validation'!AC$665667),'Coleman Validation'!AC$665668,FALSE)),0,HLOOKUP($B127,INDIRECT("'Monthly Resource Report'!"&amp;'Coleman Validation'!AC$665666&amp;":"&amp;'Coleman Validation'!AC$665667),'Coleman Validation'!AC$665668,FALSE))</f>
        <v>0</v>
      </c>
      <c r="AD127" s="318">
        <f ca="1">+IF(ISERROR(HLOOKUP($B127,INDIRECT("'Monthly Resource Report'!"&amp;'Coleman Validation'!AD$665666&amp;":"&amp;'Coleman Validation'!AD$665667),'Coleman Validation'!AD$665668,FALSE)),0,HLOOKUP($B127,INDIRECT("'Monthly Resource Report'!"&amp;'Coleman Validation'!AD$665666&amp;":"&amp;'Coleman Validation'!AD$665667),'Coleman Validation'!AD$665668,FALSE))</f>
        <v>0</v>
      </c>
    </row>
    <row r="128" spans="2:30" s="29" customFormat="1">
      <c r="B128" s="301">
        <v>45078</v>
      </c>
      <c r="C128" s="294">
        <v>146</v>
      </c>
      <c r="D128" s="297">
        <v>2.3595794650342876</v>
      </c>
      <c r="E128" s="299">
        <v>0.33</v>
      </c>
      <c r="F128" s="295">
        <v>0.2</v>
      </c>
      <c r="G128" s="294">
        <f ca="1">+IF(ISERROR(HLOOKUP($B128,INDIRECT("'Monthly Resource Report'!"&amp;'Coleman Validation'!G$665666&amp;":"&amp;'Coleman Validation'!G$665667),'Coleman Validation'!G$665668,FALSE)),0,HLOOKUP($B128,INDIRECT("'Monthly Resource Report'!"&amp;'Coleman Validation'!G$665666&amp;":"&amp;'Coleman Validation'!G$665667),'Coleman Validation'!G$665668,FALSE))</f>
        <v>0</v>
      </c>
      <c r="H128" s="297">
        <f ca="1">+IF(ISERROR(HLOOKUP($B128,INDIRECT("'Monthly Resource Report'!"&amp;'Coleman Validation'!H$665666&amp;":"&amp;'Coleman Validation'!H$665667),'Coleman Validation'!H$665668,FALSE)),0,HLOOKUP($B128,INDIRECT("'Monthly Resource Report'!"&amp;'Coleman Validation'!H$665666&amp;":"&amp;'Coleman Validation'!H$665667),'Coleman Validation'!H$665668,FALSE))</f>
        <v>0</v>
      </c>
      <c r="I128" s="317">
        <f ca="1">+IF(ISERROR(HLOOKUP($B128,INDIRECT("'Monthly Resource Report'!"&amp;'Coleman Validation'!I$665666&amp;":"&amp;'Coleman Validation'!I$665667),'Coleman Validation'!I$665668,FALSE)),0,HLOOKUP($B128,INDIRECT("'Monthly Resource Report'!"&amp;'Coleman Validation'!I$665666&amp;":"&amp;'Coleman Validation'!I$665667),'Coleman Validation'!I$665668,FALSE))</f>
        <v>0</v>
      </c>
      <c r="J128" s="318">
        <f ca="1">+IF(ISERROR(HLOOKUP($B128,INDIRECT("'Monthly Resource Report'!"&amp;'Coleman Validation'!J$665666&amp;":"&amp;'Coleman Validation'!J$665667),'Coleman Validation'!J$665668,FALSE)),0,HLOOKUP($B128,INDIRECT("'Monthly Resource Report'!"&amp;'Coleman Validation'!J$665666&amp;":"&amp;'Coleman Validation'!J$665667),'Coleman Validation'!J$665668,FALSE))</f>
        <v>0</v>
      </c>
      <c r="L128" s="301">
        <v>45078</v>
      </c>
      <c r="M128" s="294">
        <v>146</v>
      </c>
      <c r="N128" s="297">
        <v>2.3595794650342876</v>
      </c>
      <c r="O128" s="299">
        <v>0.33</v>
      </c>
      <c r="P128" s="295">
        <v>0.2</v>
      </c>
      <c r="Q128" s="294">
        <f ca="1">+IF(ISERROR(HLOOKUP($B128,INDIRECT("'Monthly Resource Report'!"&amp;'Coleman Validation'!Q$665666&amp;":"&amp;'Coleman Validation'!Q$665667),'Coleman Validation'!Q$665668,FALSE)),0,HLOOKUP($B128,INDIRECT("'Monthly Resource Report'!"&amp;'Coleman Validation'!Q$665666&amp;":"&amp;'Coleman Validation'!Q$665667),'Coleman Validation'!Q$665668,FALSE))</f>
        <v>0</v>
      </c>
      <c r="R128" s="297">
        <f ca="1">+IF(ISERROR(HLOOKUP($B128,INDIRECT("'Monthly Resource Report'!"&amp;'Coleman Validation'!R$665666&amp;":"&amp;'Coleman Validation'!R$665667),'Coleman Validation'!R$665668,FALSE)),0,HLOOKUP($B128,INDIRECT("'Monthly Resource Report'!"&amp;'Coleman Validation'!R$665666&amp;":"&amp;'Coleman Validation'!R$665667),'Coleman Validation'!R$665668,FALSE))</f>
        <v>0</v>
      </c>
      <c r="S128" s="317">
        <f ca="1">+IF(ISERROR(HLOOKUP($B128,INDIRECT("'Monthly Resource Report'!"&amp;'Coleman Validation'!S$665666&amp;":"&amp;'Coleman Validation'!S$665667),'Coleman Validation'!S$665668,FALSE)),0,HLOOKUP($B128,INDIRECT("'Monthly Resource Report'!"&amp;'Coleman Validation'!S$665666&amp;":"&amp;'Coleman Validation'!S$665667),'Coleman Validation'!S$665668,FALSE))</f>
        <v>0</v>
      </c>
      <c r="T128" s="318">
        <f ca="1">+IF(ISERROR(HLOOKUP($B128,INDIRECT("'Monthly Resource Report'!"&amp;'Coleman Validation'!T$665666&amp;":"&amp;'Coleman Validation'!T$665667),'Coleman Validation'!T$665668,FALSE)),0,HLOOKUP($B128,INDIRECT("'Monthly Resource Report'!"&amp;'Coleman Validation'!T$665666&amp;":"&amp;'Coleman Validation'!T$665667),'Coleman Validation'!T$665668,FALSE))</f>
        <v>0</v>
      </c>
      <c r="V128" s="301">
        <v>45078</v>
      </c>
      <c r="W128" s="294">
        <v>151</v>
      </c>
      <c r="X128" s="297">
        <v>2.3595794650342876</v>
      </c>
      <c r="Y128" s="299">
        <v>0.33</v>
      </c>
      <c r="Z128" s="295">
        <v>0.2</v>
      </c>
      <c r="AA128" s="294">
        <f ca="1">+IF(ISERROR(HLOOKUP($B128,INDIRECT("'Monthly Resource Report'!"&amp;'Coleman Validation'!AA$665666&amp;":"&amp;'Coleman Validation'!AA$665667),'Coleman Validation'!AA$665668,FALSE)),0,HLOOKUP($B128,INDIRECT("'Monthly Resource Report'!"&amp;'Coleman Validation'!AA$665666&amp;":"&amp;'Coleman Validation'!AA$665667),'Coleman Validation'!AA$665668,FALSE))</f>
        <v>0</v>
      </c>
      <c r="AB128" s="297">
        <f ca="1">+IF(ISERROR(HLOOKUP($B128,INDIRECT("'Monthly Resource Report'!"&amp;'Coleman Validation'!AB$665666&amp;":"&amp;'Coleman Validation'!AB$665667),'Coleman Validation'!AB$665668,FALSE)),0,HLOOKUP($B128,INDIRECT("'Monthly Resource Report'!"&amp;'Coleman Validation'!AB$665666&amp;":"&amp;'Coleman Validation'!AB$665667),'Coleman Validation'!AB$665668,FALSE))</f>
        <v>0</v>
      </c>
      <c r="AC128" s="317">
        <f ca="1">+IF(ISERROR(HLOOKUP($B128,INDIRECT("'Monthly Resource Report'!"&amp;'Coleman Validation'!AC$665666&amp;":"&amp;'Coleman Validation'!AC$665667),'Coleman Validation'!AC$665668,FALSE)),0,HLOOKUP($B128,INDIRECT("'Monthly Resource Report'!"&amp;'Coleman Validation'!AC$665666&amp;":"&amp;'Coleman Validation'!AC$665667),'Coleman Validation'!AC$665668,FALSE))</f>
        <v>0</v>
      </c>
      <c r="AD128" s="318">
        <f ca="1">+IF(ISERROR(HLOOKUP($B128,INDIRECT("'Monthly Resource Report'!"&amp;'Coleman Validation'!AD$665666&amp;":"&amp;'Coleman Validation'!AD$665667),'Coleman Validation'!AD$665668,FALSE)),0,HLOOKUP($B128,INDIRECT("'Monthly Resource Report'!"&amp;'Coleman Validation'!AD$665666&amp;":"&amp;'Coleman Validation'!AD$665667),'Coleman Validation'!AD$665668,FALSE))</f>
        <v>0</v>
      </c>
    </row>
    <row r="129" spans="2:30" s="29" customFormat="1">
      <c r="B129" s="301">
        <v>45108</v>
      </c>
      <c r="C129" s="294">
        <v>146</v>
      </c>
      <c r="D129" s="297">
        <v>2.3595794650342876</v>
      </c>
      <c r="E129" s="299">
        <v>0.33</v>
      </c>
      <c r="F129" s="295">
        <v>0.2</v>
      </c>
      <c r="G129" s="294">
        <f ca="1">+IF(ISERROR(HLOOKUP($B129,INDIRECT("'Monthly Resource Report'!"&amp;'Coleman Validation'!G$665666&amp;":"&amp;'Coleman Validation'!G$665667),'Coleman Validation'!G$665668,FALSE)),0,HLOOKUP($B129,INDIRECT("'Monthly Resource Report'!"&amp;'Coleman Validation'!G$665666&amp;":"&amp;'Coleman Validation'!G$665667),'Coleman Validation'!G$665668,FALSE))</f>
        <v>0</v>
      </c>
      <c r="H129" s="297">
        <f ca="1">+IF(ISERROR(HLOOKUP($B129,INDIRECT("'Monthly Resource Report'!"&amp;'Coleman Validation'!H$665666&amp;":"&amp;'Coleman Validation'!H$665667),'Coleman Validation'!H$665668,FALSE)),0,HLOOKUP($B129,INDIRECT("'Monthly Resource Report'!"&amp;'Coleman Validation'!H$665666&amp;":"&amp;'Coleman Validation'!H$665667),'Coleman Validation'!H$665668,FALSE))</f>
        <v>0</v>
      </c>
      <c r="I129" s="317">
        <f ca="1">+IF(ISERROR(HLOOKUP($B129,INDIRECT("'Monthly Resource Report'!"&amp;'Coleman Validation'!I$665666&amp;":"&amp;'Coleman Validation'!I$665667),'Coleman Validation'!I$665668,FALSE)),0,HLOOKUP($B129,INDIRECT("'Monthly Resource Report'!"&amp;'Coleman Validation'!I$665666&amp;":"&amp;'Coleman Validation'!I$665667),'Coleman Validation'!I$665668,FALSE))</f>
        <v>0</v>
      </c>
      <c r="J129" s="318">
        <f ca="1">+IF(ISERROR(HLOOKUP($B129,INDIRECT("'Monthly Resource Report'!"&amp;'Coleman Validation'!J$665666&amp;":"&amp;'Coleman Validation'!J$665667),'Coleman Validation'!J$665668,FALSE)),0,HLOOKUP($B129,INDIRECT("'Monthly Resource Report'!"&amp;'Coleman Validation'!J$665666&amp;":"&amp;'Coleman Validation'!J$665667),'Coleman Validation'!J$665668,FALSE))</f>
        <v>0</v>
      </c>
      <c r="L129" s="301">
        <v>45108</v>
      </c>
      <c r="M129" s="294">
        <v>146</v>
      </c>
      <c r="N129" s="297">
        <v>2.3595794650342876</v>
      </c>
      <c r="O129" s="299">
        <v>0.33</v>
      </c>
      <c r="P129" s="295">
        <v>0.2</v>
      </c>
      <c r="Q129" s="294">
        <f ca="1">+IF(ISERROR(HLOOKUP($B129,INDIRECT("'Monthly Resource Report'!"&amp;'Coleman Validation'!Q$665666&amp;":"&amp;'Coleman Validation'!Q$665667),'Coleman Validation'!Q$665668,FALSE)),0,HLOOKUP($B129,INDIRECT("'Monthly Resource Report'!"&amp;'Coleman Validation'!Q$665666&amp;":"&amp;'Coleman Validation'!Q$665667),'Coleman Validation'!Q$665668,FALSE))</f>
        <v>0</v>
      </c>
      <c r="R129" s="297">
        <f ca="1">+IF(ISERROR(HLOOKUP($B129,INDIRECT("'Monthly Resource Report'!"&amp;'Coleman Validation'!R$665666&amp;":"&amp;'Coleman Validation'!R$665667),'Coleman Validation'!R$665668,FALSE)),0,HLOOKUP($B129,INDIRECT("'Monthly Resource Report'!"&amp;'Coleman Validation'!R$665666&amp;":"&amp;'Coleman Validation'!R$665667),'Coleman Validation'!R$665668,FALSE))</f>
        <v>0</v>
      </c>
      <c r="S129" s="317">
        <f ca="1">+IF(ISERROR(HLOOKUP($B129,INDIRECT("'Monthly Resource Report'!"&amp;'Coleman Validation'!S$665666&amp;":"&amp;'Coleman Validation'!S$665667),'Coleman Validation'!S$665668,FALSE)),0,HLOOKUP($B129,INDIRECT("'Monthly Resource Report'!"&amp;'Coleman Validation'!S$665666&amp;":"&amp;'Coleman Validation'!S$665667),'Coleman Validation'!S$665668,FALSE))</f>
        <v>0</v>
      </c>
      <c r="T129" s="318">
        <f ca="1">+IF(ISERROR(HLOOKUP($B129,INDIRECT("'Monthly Resource Report'!"&amp;'Coleman Validation'!T$665666&amp;":"&amp;'Coleman Validation'!T$665667),'Coleman Validation'!T$665668,FALSE)),0,HLOOKUP($B129,INDIRECT("'Monthly Resource Report'!"&amp;'Coleman Validation'!T$665666&amp;":"&amp;'Coleman Validation'!T$665667),'Coleman Validation'!T$665668,FALSE))</f>
        <v>0</v>
      </c>
      <c r="V129" s="301">
        <v>45108</v>
      </c>
      <c r="W129" s="294">
        <v>151</v>
      </c>
      <c r="X129" s="297">
        <v>2.3595794650342876</v>
      </c>
      <c r="Y129" s="299">
        <v>0.33</v>
      </c>
      <c r="Z129" s="295">
        <v>0.2</v>
      </c>
      <c r="AA129" s="294">
        <f ca="1">+IF(ISERROR(HLOOKUP($B129,INDIRECT("'Monthly Resource Report'!"&amp;'Coleman Validation'!AA$665666&amp;":"&amp;'Coleman Validation'!AA$665667),'Coleman Validation'!AA$665668,FALSE)),0,HLOOKUP($B129,INDIRECT("'Monthly Resource Report'!"&amp;'Coleman Validation'!AA$665666&amp;":"&amp;'Coleman Validation'!AA$665667),'Coleman Validation'!AA$665668,FALSE))</f>
        <v>0</v>
      </c>
      <c r="AB129" s="297">
        <f ca="1">+IF(ISERROR(HLOOKUP($B129,INDIRECT("'Monthly Resource Report'!"&amp;'Coleman Validation'!AB$665666&amp;":"&amp;'Coleman Validation'!AB$665667),'Coleman Validation'!AB$665668,FALSE)),0,HLOOKUP($B129,INDIRECT("'Monthly Resource Report'!"&amp;'Coleman Validation'!AB$665666&amp;":"&amp;'Coleman Validation'!AB$665667),'Coleman Validation'!AB$665668,FALSE))</f>
        <v>0</v>
      </c>
      <c r="AC129" s="317">
        <f ca="1">+IF(ISERROR(HLOOKUP($B129,INDIRECT("'Monthly Resource Report'!"&amp;'Coleman Validation'!AC$665666&amp;":"&amp;'Coleman Validation'!AC$665667),'Coleman Validation'!AC$665668,FALSE)),0,HLOOKUP($B129,INDIRECT("'Monthly Resource Report'!"&amp;'Coleman Validation'!AC$665666&amp;":"&amp;'Coleman Validation'!AC$665667),'Coleman Validation'!AC$665668,FALSE))</f>
        <v>0</v>
      </c>
      <c r="AD129" s="318">
        <f ca="1">+IF(ISERROR(HLOOKUP($B129,INDIRECT("'Monthly Resource Report'!"&amp;'Coleman Validation'!AD$665666&amp;":"&amp;'Coleman Validation'!AD$665667),'Coleman Validation'!AD$665668,FALSE)),0,HLOOKUP($B129,INDIRECT("'Monthly Resource Report'!"&amp;'Coleman Validation'!AD$665666&amp;":"&amp;'Coleman Validation'!AD$665667),'Coleman Validation'!AD$665668,FALSE))</f>
        <v>0</v>
      </c>
    </row>
    <row r="130" spans="2:30" s="29" customFormat="1">
      <c r="B130" s="301">
        <v>45139</v>
      </c>
      <c r="C130" s="294">
        <v>146</v>
      </c>
      <c r="D130" s="297">
        <v>2.3595794650342876</v>
      </c>
      <c r="E130" s="299">
        <v>0.33</v>
      </c>
      <c r="F130" s="295">
        <v>0.2</v>
      </c>
      <c r="G130" s="294">
        <f ca="1">+IF(ISERROR(HLOOKUP($B130,INDIRECT("'Monthly Resource Report'!"&amp;'Coleman Validation'!G$665666&amp;":"&amp;'Coleman Validation'!G$665667),'Coleman Validation'!G$665668,FALSE)),0,HLOOKUP($B130,INDIRECT("'Monthly Resource Report'!"&amp;'Coleman Validation'!G$665666&amp;":"&amp;'Coleman Validation'!G$665667),'Coleman Validation'!G$665668,FALSE))</f>
        <v>0</v>
      </c>
      <c r="H130" s="297">
        <f ca="1">+IF(ISERROR(HLOOKUP($B130,INDIRECT("'Monthly Resource Report'!"&amp;'Coleman Validation'!H$665666&amp;":"&amp;'Coleman Validation'!H$665667),'Coleman Validation'!H$665668,FALSE)),0,HLOOKUP($B130,INDIRECT("'Monthly Resource Report'!"&amp;'Coleman Validation'!H$665666&amp;":"&amp;'Coleman Validation'!H$665667),'Coleman Validation'!H$665668,FALSE))</f>
        <v>0</v>
      </c>
      <c r="I130" s="317">
        <f ca="1">+IF(ISERROR(HLOOKUP($B130,INDIRECT("'Monthly Resource Report'!"&amp;'Coleman Validation'!I$665666&amp;":"&amp;'Coleman Validation'!I$665667),'Coleman Validation'!I$665668,FALSE)),0,HLOOKUP($B130,INDIRECT("'Monthly Resource Report'!"&amp;'Coleman Validation'!I$665666&amp;":"&amp;'Coleman Validation'!I$665667),'Coleman Validation'!I$665668,FALSE))</f>
        <v>0</v>
      </c>
      <c r="J130" s="318">
        <f ca="1">+IF(ISERROR(HLOOKUP($B130,INDIRECT("'Monthly Resource Report'!"&amp;'Coleman Validation'!J$665666&amp;":"&amp;'Coleman Validation'!J$665667),'Coleman Validation'!J$665668,FALSE)),0,HLOOKUP($B130,INDIRECT("'Monthly Resource Report'!"&amp;'Coleman Validation'!J$665666&amp;":"&amp;'Coleman Validation'!J$665667),'Coleman Validation'!J$665668,FALSE))</f>
        <v>0</v>
      </c>
      <c r="L130" s="301">
        <v>45139</v>
      </c>
      <c r="M130" s="294">
        <v>146</v>
      </c>
      <c r="N130" s="297">
        <v>2.3595794650342876</v>
      </c>
      <c r="O130" s="299">
        <v>0.33</v>
      </c>
      <c r="P130" s="295">
        <v>0.2</v>
      </c>
      <c r="Q130" s="294">
        <f ca="1">+IF(ISERROR(HLOOKUP($B130,INDIRECT("'Monthly Resource Report'!"&amp;'Coleman Validation'!Q$665666&amp;":"&amp;'Coleman Validation'!Q$665667),'Coleman Validation'!Q$665668,FALSE)),0,HLOOKUP($B130,INDIRECT("'Monthly Resource Report'!"&amp;'Coleman Validation'!Q$665666&amp;":"&amp;'Coleman Validation'!Q$665667),'Coleman Validation'!Q$665668,FALSE))</f>
        <v>0</v>
      </c>
      <c r="R130" s="297">
        <f ca="1">+IF(ISERROR(HLOOKUP($B130,INDIRECT("'Monthly Resource Report'!"&amp;'Coleman Validation'!R$665666&amp;":"&amp;'Coleman Validation'!R$665667),'Coleman Validation'!R$665668,FALSE)),0,HLOOKUP($B130,INDIRECT("'Monthly Resource Report'!"&amp;'Coleman Validation'!R$665666&amp;":"&amp;'Coleman Validation'!R$665667),'Coleman Validation'!R$665668,FALSE))</f>
        <v>0</v>
      </c>
      <c r="S130" s="317">
        <f ca="1">+IF(ISERROR(HLOOKUP($B130,INDIRECT("'Monthly Resource Report'!"&amp;'Coleman Validation'!S$665666&amp;":"&amp;'Coleman Validation'!S$665667),'Coleman Validation'!S$665668,FALSE)),0,HLOOKUP($B130,INDIRECT("'Monthly Resource Report'!"&amp;'Coleman Validation'!S$665666&amp;":"&amp;'Coleman Validation'!S$665667),'Coleman Validation'!S$665668,FALSE))</f>
        <v>0</v>
      </c>
      <c r="T130" s="318">
        <f ca="1">+IF(ISERROR(HLOOKUP($B130,INDIRECT("'Monthly Resource Report'!"&amp;'Coleman Validation'!T$665666&amp;":"&amp;'Coleman Validation'!T$665667),'Coleman Validation'!T$665668,FALSE)),0,HLOOKUP($B130,INDIRECT("'Monthly Resource Report'!"&amp;'Coleman Validation'!T$665666&amp;":"&amp;'Coleman Validation'!T$665667),'Coleman Validation'!T$665668,FALSE))</f>
        <v>0</v>
      </c>
      <c r="V130" s="301">
        <v>45139</v>
      </c>
      <c r="W130" s="294">
        <v>151</v>
      </c>
      <c r="X130" s="297">
        <v>2.3595794650342876</v>
      </c>
      <c r="Y130" s="299">
        <v>0.33</v>
      </c>
      <c r="Z130" s="295">
        <v>0.2</v>
      </c>
      <c r="AA130" s="294">
        <f ca="1">+IF(ISERROR(HLOOKUP($B130,INDIRECT("'Monthly Resource Report'!"&amp;'Coleman Validation'!AA$665666&amp;":"&amp;'Coleman Validation'!AA$665667),'Coleman Validation'!AA$665668,FALSE)),0,HLOOKUP($B130,INDIRECT("'Monthly Resource Report'!"&amp;'Coleman Validation'!AA$665666&amp;":"&amp;'Coleman Validation'!AA$665667),'Coleman Validation'!AA$665668,FALSE))</f>
        <v>0</v>
      </c>
      <c r="AB130" s="297">
        <f ca="1">+IF(ISERROR(HLOOKUP($B130,INDIRECT("'Monthly Resource Report'!"&amp;'Coleman Validation'!AB$665666&amp;":"&amp;'Coleman Validation'!AB$665667),'Coleman Validation'!AB$665668,FALSE)),0,HLOOKUP($B130,INDIRECT("'Monthly Resource Report'!"&amp;'Coleman Validation'!AB$665666&amp;":"&amp;'Coleman Validation'!AB$665667),'Coleman Validation'!AB$665668,FALSE))</f>
        <v>0</v>
      </c>
      <c r="AC130" s="317">
        <f ca="1">+IF(ISERROR(HLOOKUP($B130,INDIRECT("'Monthly Resource Report'!"&amp;'Coleman Validation'!AC$665666&amp;":"&amp;'Coleman Validation'!AC$665667),'Coleman Validation'!AC$665668,FALSE)),0,HLOOKUP($B130,INDIRECT("'Monthly Resource Report'!"&amp;'Coleman Validation'!AC$665666&amp;":"&amp;'Coleman Validation'!AC$665667),'Coleman Validation'!AC$665668,FALSE))</f>
        <v>0</v>
      </c>
      <c r="AD130" s="318">
        <f ca="1">+IF(ISERROR(HLOOKUP($B130,INDIRECT("'Monthly Resource Report'!"&amp;'Coleman Validation'!AD$665666&amp;":"&amp;'Coleman Validation'!AD$665667),'Coleman Validation'!AD$665668,FALSE)),0,HLOOKUP($B130,INDIRECT("'Monthly Resource Report'!"&amp;'Coleman Validation'!AD$665666&amp;":"&amp;'Coleman Validation'!AD$665667),'Coleman Validation'!AD$665668,FALSE))</f>
        <v>0</v>
      </c>
    </row>
    <row r="131" spans="2:30" s="29" customFormat="1">
      <c r="B131" s="301">
        <v>45170</v>
      </c>
      <c r="C131" s="294">
        <v>146</v>
      </c>
      <c r="D131" s="297">
        <v>2.3595794650342876</v>
      </c>
      <c r="E131" s="299">
        <v>0.33</v>
      </c>
      <c r="F131" s="295">
        <v>0.2</v>
      </c>
      <c r="G131" s="294">
        <f ca="1">+IF(ISERROR(HLOOKUP($B131,INDIRECT("'Monthly Resource Report'!"&amp;'Coleman Validation'!G$665666&amp;":"&amp;'Coleman Validation'!G$665667),'Coleman Validation'!G$665668,FALSE)),0,HLOOKUP($B131,INDIRECT("'Monthly Resource Report'!"&amp;'Coleman Validation'!G$665666&amp;":"&amp;'Coleman Validation'!G$665667),'Coleman Validation'!G$665668,FALSE))</f>
        <v>0</v>
      </c>
      <c r="H131" s="297">
        <f ca="1">+IF(ISERROR(HLOOKUP($B131,INDIRECT("'Monthly Resource Report'!"&amp;'Coleman Validation'!H$665666&amp;":"&amp;'Coleman Validation'!H$665667),'Coleman Validation'!H$665668,FALSE)),0,HLOOKUP($B131,INDIRECT("'Monthly Resource Report'!"&amp;'Coleman Validation'!H$665666&amp;":"&amp;'Coleman Validation'!H$665667),'Coleman Validation'!H$665668,FALSE))</f>
        <v>0</v>
      </c>
      <c r="I131" s="317">
        <f ca="1">+IF(ISERROR(HLOOKUP($B131,INDIRECT("'Monthly Resource Report'!"&amp;'Coleman Validation'!I$665666&amp;":"&amp;'Coleman Validation'!I$665667),'Coleman Validation'!I$665668,FALSE)),0,HLOOKUP($B131,INDIRECT("'Monthly Resource Report'!"&amp;'Coleman Validation'!I$665666&amp;":"&amp;'Coleman Validation'!I$665667),'Coleman Validation'!I$665668,FALSE))</f>
        <v>0</v>
      </c>
      <c r="J131" s="318">
        <f ca="1">+IF(ISERROR(HLOOKUP($B131,INDIRECT("'Monthly Resource Report'!"&amp;'Coleman Validation'!J$665666&amp;":"&amp;'Coleman Validation'!J$665667),'Coleman Validation'!J$665668,FALSE)),0,HLOOKUP($B131,INDIRECT("'Monthly Resource Report'!"&amp;'Coleman Validation'!J$665666&amp;":"&amp;'Coleman Validation'!J$665667),'Coleman Validation'!J$665668,FALSE))</f>
        <v>0</v>
      </c>
      <c r="L131" s="301">
        <v>45170</v>
      </c>
      <c r="M131" s="294">
        <v>146</v>
      </c>
      <c r="N131" s="297">
        <v>2.3595794650342876</v>
      </c>
      <c r="O131" s="299">
        <v>0.33</v>
      </c>
      <c r="P131" s="295">
        <v>0.2</v>
      </c>
      <c r="Q131" s="294">
        <f ca="1">+IF(ISERROR(HLOOKUP($B131,INDIRECT("'Monthly Resource Report'!"&amp;'Coleman Validation'!Q$665666&amp;":"&amp;'Coleman Validation'!Q$665667),'Coleman Validation'!Q$665668,FALSE)),0,HLOOKUP($B131,INDIRECT("'Monthly Resource Report'!"&amp;'Coleman Validation'!Q$665666&amp;":"&amp;'Coleman Validation'!Q$665667),'Coleman Validation'!Q$665668,FALSE))</f>
        <v>0</v>
      </c>
      <c r="R131" s="297">
        <f ca="1">+IF(ISERROR(HLOOKUP($B131,INDIRECT("'Monthly Resource Report'!"&amp;'Coleman Validation'!R$665666&amp;":"&amp;'Coleman Validation'!R$665667),'Coleman Validation'!R$665668,FALSE)),0,HLOOKUP($B131,INDIRECT("'Monthly Resource Report'!"&amp;'Coleman Validation'!R$665666&amp;":"&amp;'Coleman Validation'!R$665667),'Coleman Validation'!R$665668,FALSE))</f>
        <v>0</v>
      </c>
      <c r="S131" s="317">
        <f ca="1">+IF(ISERROR(HLOOKUP($B131,INDIRECT("'Monthly Resource Report'!"&amp;'Coleman Validation'!S$665666&amp;":"&amp;'Coleman Validation'!S$665667),'Coleman Validation'!S$665668,FALSE)),0,HLOOKUP($B131,INDIRECT("'Monthly Resource Report'!"&amp;'Coleman Validation'!S$665666&amp;":"&amp;'Coleman Validation'!S$665667),'Coleman Validation'!S$665668,FALSE))</f>
        <v>0</v>
      </c>
      <c r="T131" s="318">
        <f ca="1">+IF(ISERROR(HLOOKUP($B131,INDIRECT("'Monthly Resource Report'!"&amp;'Coleman Validation'!T$665666&amp;":"&amp;'Coleman Validation'!T$665667),'Coleman Validation'!T$665668,FALSE)),0,HLOOKUP($B131,INDIRECT("'Monthly Resource Report'!"&amp;'Coleman Validation'!T$665666&amp;":"&amp;'Coleman Validation'!T$665667),'Coleman Validation'!T$665668,FALSE))</f>
        <v>0</v>
      </c>
      <c r="V131" s="301">
        <v>45170</v>
      </c>
      <c r="W131" s="294">
        <v>151</v>
      </c>
      <c r="X131" s="297">
        <v>2.3595794650342876</v>
      </c>
      <c r="Y131" s="299">
        <v>0.33</v>
      </c>
      <c r="Z131" s="295">
        <v>0.2</v>
      </c>
      <c r="AA131" s="294">
        <f ca="1">+IF(ISERROR(HLOOKUP($B131,INDIRECT("'Monthly Resource Report'!"&amp;'Coleman Validation'!AA$665666&amp;":"&amp;'Coleman Validation'!AA$665667),'Coleman Validation'!AA$665668,FALSE)),0,HLOOKUP($B131,INDIRECT("'Monthly Resource Report'!"&amp;'Coleman Validation'!AA$665666&amp;":"&amp;'Coleman Validation'!AA$665667),'Coleman Validation'!AA$665668,FALSE))</f>
        <v>0</v>
      </c>
      <c r="AB131" s="297">
        <f ca="1">+IF(ISERROR(HLOOKUP($B131,INDIRECT("'Monthly Resource Report'!"&amp;'Coleman Validation'!AB$665666&amp;":"&amp;'Coleman Validation'!AB$665667),'Coleman Validation'!AB$665668,FALSE)),0,HLOOKUP($B131,INDIRECT("'Monthly Resource Report'!"&amp;'Coleman Validation'!AB$665666&amp;":"&amp;'Coleman Validation'!AB$665667),'Coleman Validation'!AB$665668,FALSE))</f>
        <v>0</v>
      </c>
      <c r="AC131" s="317">
        <f ca="1">+IF(ISERROR(HLOOKUP($B131,INDIRECT("'Monthly Resource Report'!"&amp;'Coleman Validation'!AC$665666&amp;":"&amp;'Coleman Validation'!AC$665667),'Coleman Validation'!AC$665668,FALSE)),0,HLOOKUP($B131,INDIRECT("'Monthly Resource Report'!"&amp;'Coleman Validation'!AC$665666&amp;":"&amp;'Coleman Validation'!AC$665667),'Coleman Validation'!AC$665668,FALSE))</f>
        <v>0</v>
      </c>
      <c r="AD131" s="318">
        <f ca="1">+IF(ISERROR(HLOOKUP($B131,INDIRECT("'Monthly Resource Report'!"&amp;'Coleman Validation'!AD$665666&amp;":"&amp;'Coleman Validation'!AD$665667),'Coleman Validation'!AD$665668,FALSE)),0,HLOOKUP($B131,INDIRECT("'Monthly Resource Report'!"&amp;'Coleman Validation'!AD$665666&amp;":"&amp;'Coleman Validation'!AD$665667),'Coleman Validation'!AD$665668,FALSE))</f>
        <v>0</v>
      </c>
    </row>
    <row r="132" spans="2:30" s="29" customFormat="1">
      <c r="B132" s="301">
        <v>45200</v>
      </c>
      <c r="C132" s="294">
        <v>146</v>
      </c>
      <c r="D132" s="297">
        <v>2.3595794650342876</v>
      </c>
      <c r="E132" s="299">
        <v>0.33</v>
      </c>
      <c r="F132" s="295">
        <v>0.2</v>
      </c>
      <c r="G132" s="294">
        <f ca="1">+IF(ISERROR(HLOOKUP($B132,INDIRECT("'Monthly Resource Report'!"&amp;'Coleman Validation'!G$665666&amp;":"&amp;'Coleman Validation'!G$665667),'Coleman Validation'!G$665668,FALSE)),0,HLOOKUP($B132,INDIRECT("'Monthly Resource Report'!"&amp;'Coleman Validation'!G$665666&amp;":"&amp;'Coleman Validation'!G$665667),'Coleman Validation'!G$665668,FALSE))</f>
        <v>0</v>
      </c>
      <c r="H132" s="297">
        <f ca="1">+IF(ISERROR(HLOOKUP($B132,INDIRECT("'Monthly Resource Report'!"&amp;'Coleman Validation'!H$665666&amp;":"&amp;'Coleman Validation'!H$665667),'Coleman Validation'!H$665668,FALSE)),0,HLOOKUP($B132,INDIRECT("'Monthly Resource Report'!"&amp;'Coleman Validation'!H$665666&amp;":"&amp;'Coleman Validation'!H$665667),'Coleman Validation'!H$665668,FALSE))</f>
        <v>0</v>
      </c>
      <c r="I132" s="317">
        <f ca="1">+IF(ISERROR(HLOOKUP($B132,INDIRECT("'Monthly Resource Report'!"&amp;'Coleman Validation'!I$665666&amp;":"&amp;'Coleman Validation'!I$665667),'Coleman Validation'!I$665668,FALSE)),0,HLOOKUP($B132,INDIRECT("'Monthly Resource Report'!"&amp;'Coleman Validation'!I$665666&amp;":"&amp;'Coleman Validation'!I$665667),'Coleman Validation'!I$665668,FALSE))</f>
        <v>0</v>
      </c>
      <c r="J132" s="318">
        <f ca="1">+IF(ISERROR(HLOOKUP($B132,INDIRECT("'Monthly Resource Report'!"&amp;'Coleman Validation'!J$665666&amp;":"&amp;'Coleman Validation'!J$665667),'Coleman Validation'!J$665668,FALSE)),0,HLOOKUP($B132,INDIRECT("'Monthly Resource Report'!"&amp;'Coleman Validation'!J$665666&amp;":"&amp;'Coleman Validation'!J$665667),'Coleman Validation'!J$665668,FALSE))</f>
        <v>0</v>
      </c>
      <c r="L132" s="301">
        <v>45200</v>
      </c>
      <c r="M132" s="294">
        <v>146</v>
      </c>
      <c r="N132" s="297">
        <v>2.3595794650342876</v>
      </c>
      <c r="O132" s="299">
        <v>0.33</v>
      </c>
      <c r="P132" s="295">
        <v>0.2</v>
      </c>
      <c r="Q132" s="294">
        <f ca="1">+IF(ISERROR(HLOOKUP($B132,INDIRECT("'Monthly Resource Report'!"&amp;'Coleman Validation'!Q$665666&amp;":"&amp;'Coleman Validation'!Q$665667),'Coleman Validation'!Q$665668,FALSE)),0,HLOOKUP($B132,INDIRECT("'Monthly Resource Report'!"&amp;'Coleman Validation'!Q$665666&amp;":"&amp;'Coleman Validation'!Q$665667),'Coleman Validation'!Q$665668,FALSE))</f>
        <v>0</v>
      </c>
      <c r="R132" s="297">
        <f ca="1">+IF(ISERROR(HLOOKUP($B132,INDIRECT("'Monthly Resource Report'!"&amp;'Coleman Validation'!R$665666&amp;":"&amp;'Coleman Validation'!R$665667),'Coleman Validation'!R$665668,FALSE)),0,HLOOKUP($B132,INDIRECT("'Monthly Resource Report'!"&amp;'Coleman Validation'!R$665666&amp;":"&amp;'Coleman Validation'!R$665667),'Coleman Validation'!R$665668,FALSE))</f>
        <v>0</v>
      </c>
      <c r="S132" s="317">
        <f ca="1">+IF(ISERROR(HLOOKUP($B132,INDIRECT("'Monthly Resource Report'!"&amp;'Coleman Validation'!S$665666&amp;":"&amp;'Coleman Validation'!S$665667),'Coleman Validation'!S$665668,FALSE)),0,HLOOKUP($B132,INDIRECT("'Monthly Resource Report'!"&amp;'Coleman Validation'!S$665666&amp;":"&amp;'Coleman Validation'!S$665667),'Coleman Validation'!S$665668,FALSE))</f>
        <v>0</v>
      </c>
      <c r="T132" s="318">
        <f ca="1">+IF(ISERROR(HLOOKUP($B132,INDIRECT("'Monthly Resource Report'!"&amp;'Coleman Validation'!T$665666&amp;":"&amp;'Coleman Validation'!T$665667),'Coleman Validation'!T$665668,FALSE)),0,HLOOKUP($B132,INDIRECT("'Monthly Resource Report'!"&amp;'Coleman Validation'!T$665666&amp;":"&amp;'Coleman Validation'!T$665667),'Coleman Validation'!T$665668,FALSE))</f>
        <v>0</v>
      </c>
      <c r="V132" s="301">
        <v>45200</v>
      </c>
      <c r="W132" s="294">
        <v>151</v>
      </c>
      <c r="X132" s="297">
        <v>2.3595794650342876</v>
      </c>
      <c r="Y132" s="299">
        <v>0.33</v>
      </c>
      <c r="Z132" s="295">
        <v>0.2</v>
      </c>
      <c r="AA132" s="294">
        <f ca="1">+IF(ISERROR(HLOOKUP($B132,INDIRECT("'Monthly Resource Report'!"&amp;'Coleman Validation'!AA$665666&amp;":"&amp;'Coleman Validation'!AA$665667),'Coleman Validation'!AA$665668,FALSE)),0,HLOOKUP($B132,INDIRECT("'Monthly Resource Report'!"&amp;'Coleman Validation'!AA$665666&amp;":"&amp;'Coleman Validation'!AA$665667),'Coleman Validation'!AA$665668,FALSE))</f>
        <v>0</v>
      </c>
      <c r="AB132" s="297">
        <f ca="1">+IF(ISERROR(HLOOKUP($B132,INDIRECT("'Monthly Resource Report'!"&amp;'Coleman Validation'!AB$665666&amp;":"&amp;'Coleman Validation'!AB$665667),'Coleman Validation'!AB$665668,FALSE)),0,HLOOKUP($B132,INDIRECT("'Monthly Resource Report'!"&amp;'Coleman Validation'!AB$665666&amp;":"&amp;'Coleman Validation'!AB$665667),'Coleman Validation'!AB$665668,FALSE))</f>
        <v>0</v>
      </c>
      <c r="AC132" s="317">
        <f ca="1">+IF(ISERROR(HLOOKUP($B132,INDIRECT("'Monthly Resource Report'!"&amp;'Coleman Validation'!AC$665666&amp;":"&amp;'Coleman Validation'!AC$665667),'Coleman Validation'!AC$665668,FALSE)),0,HLOOKUP($B132,INDIRECT("'Monthly Resource Report'!"&amp;'Coleman Validation'!AC$665666&amp;":"&amp;'Coleman Validation'!AC$665667),'Coleman Validation'!AC$665668,FALSE))</f>
        <v>0</v>
      </c>
      <c r="AD132" s="318">
        <f ca="1">+IF(ISERROR(HLOOKUP($B132,INDIRECT("'Monthly Resource Report'!"&amp;'Coleman Validation'!AD$665666&amp;":"&amp;'Coleman Validation'!AD$665667),'Coleman Validation'!AD$665668,FALSE)),0,HLOOKUP($B132,INDIRECT("'Monthly Resource Report'!"&amp;'Coleman Validation'!AD$665666&amp;":"&amp;'Coleman Validation'!AD$665667),'Coleman Validation'!AD$665668,FALSE))</f>
        <v>0</v>
      </c>
    </row>
    <row r="133" spans="2:30" s="29" customFormat="1">
      <c r="B133" s="301">
        <v>45231</v>
      </c>
      <c r="C133" s="294">
        <v>146</v>
      </c>
      <c r="D133" s="297">
        <v>2.3595794650342876</v>
      </c>
      <c r="E133" s="299">
        <v>0.33</v>
      </c>
      <c r="F133" s="295">
        <v>0.2</v>
      </c>
      <c r="G133" s="294">
        <f ca="1">+IF(ISERROR(HLOOKUP($B133,INDIRECT("'Monthly Resource Report'!"&amp;'Coleman Validation'!G$665666&amp;":"&amp;'Coleman Validation'!G$665667),'Coleman Validation'!G$665668,FALSE)),0,HLOOKUP($B133,INDIRECT("'Monthly Resource Report'!"&amp;'Coleman Validation'!G$665666&amp;":"&amp;'Coleman Validation'!G$665667),'Coleman Validation'!G$665668,FALSE))</f>
        <v>0</v>
      </c>
      <c r="H133" s="297">
        <f ca="1">+IF(ISERROR(HLOOKUP($B133,INDIRECT("'Monthly Resource Report'!"&amp;'Coleman Validation'!H$665666&amp;":"&amp;'Coleman Validation'!H$665667),'Coleman Validation'!H$665668,FALSE)),0,HLOOKUP($B133,INDIRECT("'Monthly Resource Report'!"&amp;'Coleman Validation'!H$665666&amp;":"&amp;'Coleman Validation'!H$665667),'Coleman Validation'!H$665668,FALSE))</f>
        <v>0</v>
      </c>
      <c r="I133" s="317">
        <f ca="1">+IF(ISERROR(HLOOKUP($B133,INDIRECT("'Monthly Resource Report'!"&amp;'Coleman Validation'!I$665666&amp;":"&amp;'Coleman Validation'!I$665667),'Coleman Validation'!I$665668,FALSE)),0,HLOOKUP($B133,INDIRECT("'Monthly Resource Report'!"&amp;'Coleman Validation'!I$665666&amp;":"&amp;'Coleman Validation'!I$665667),'Coleman Validation'!I$665668,FALSE))</f>
        <v>0</v>
      </c>
      <c r="J133" s="318">
        <f ca="1">+IF(ISERROR(HLOOKUP($B133,INDIRECT("'Monthly Resource Report'!"&amp;'Coleman Validation'!J$665666&amp;":"&amp;'Coleman Validation'!J$665667),'Coleman Validation'!J$665668,FALSE)),0,HLOOKUP($B133,INDIRECT("'Monthly Resource Report'!"&amp;'Coleman Validation'!J$665666&amp;":"&amp;'Coleman Validation'!J$665667),'Coleman Validation'!J$665668,FALSE))</f>
        <v>0</v>
      </c>
      <c r="L133" s="301">
        <v>45231</v>
      </c>
      <c r="M133" s="294">
        <v>146</v>
      </c>
      <c r="N133" s="297">
        <v>2.3595794650342876</v>
      </c>
      <c r="O133" s="299">
        <v>0.33</v>
      </c>
      <c r="P133" s="295">
        <v>0.2</v>
      </c>
      <c r="Q133" s="294">
        <f ca="1">+IF(ISERROR(HLOOKUP($B133,INDIRECT("'Monthly Resource Report'!"&amp;'Coleman Validation'!Q$665666&amp;":"&amp;'Coleman Validation'!Q$665667),'Coleman Validation'!Q$665668,FALSE)),0,HLOOKUP($B133,INDIRECT("'Monthly Resource Report'!"&amp;'Coleman Validation'!Q$665666&amp;":"&amp;'Coleman Validation'!Q$665667),'Coleman Validation'!Q$665668,FALSE))</f>
        <v>0</v>
      </c>
      <c r="R133" s="297">
        <f ca="1">+IF(ISERROR(HLOOKUP($B133,INDIRECT("'Monthly Resource Report'!"&amp;'Coleman Validation'!R$665666&amp;":"&amp;'Coleman Validation'!R$665667),'Coleman Validation'!R$665668,FALSE)),0,HLOOKUP($B133,INDIRECT("'Monthly Resource Report'!"&amp;'Coleman Validation'!R$665666&amp;":"&amp;'Coleman Validation'!R$665667),'Coleman Validation'!R$665668,FALSE))</f>
        <v>0</v>
      </c>
      <c r="S133" s="317">
        <f ca="1">+IF(ISERROR(HLOOKUP($B133,INDIRECT("'Monthly Resource Report'!"&amp;'Coleman Validation'!S$665666&amp;":"&amp;'Coleman Validation'!S$665667),'Coleman Validation'!S$665668,FALSE)),0,HLOOKUP($B133,INDIRECT("'Monthly Resource Report'!"&amp;'Coleman Validation'!S$665666&amp;":"&amp;'Coleman Validation'!S$665667),'Coleman Validation'!S$665668,FALSE))</f>
        <v>0</v>
      </c>
      <c r="T133" s="318">
        <f ca="1">+IF(ISERROR(HLOOKUP($B133,INDIRECT("'Monthly Resource Report'!"&amp;'Coleman Validation'!T$665666&amp;":"&amp;'Coleman Validation'!T$665667),'Coleman Validation'!T$665668,FALSE)),0,HLOOKUP($B133,INDIRECT("'Monthly Resource Report'!"&amp;'Coleman Validation'!T$665666&amp;":"&amp;'Coleman Validation'!T$665667),'Coleman Validation'!T$665668,FALSE))</f>
        <v>0</v>
      </c>
      <c r="V133" s="301">
        <v>45231</v>
      </c>
      <c r="W133" s="294">
        <v>151</v>
      </c>
      <c r="X133" s="297">
        <v>2.3595794650342876</v>
      </c>
      <c r="Y133" s="299">
        <v>0.33</v>
      </c>
      <c r="Z133" s="295">
        <v>0.2</v>
      </c>
      <c r="AA133" s="294">
        <f ca="1">+IF(ISERROR(HLOOKUP($B133,INDIRECT("'Monthly Resource Report'!"&amp;'Coleman Validation'!AA$665666&amp;":"&amp;'Coleman Validation'!AA$665667),'Coleman Validation'!AA$665668,FALSE)),0,HLOOKUP($B133,INDIRECT("'Monthly Resource Report'!"&amp;'Coleman Validation'!AA$665666&amp;":"&amp;'Coleman Validation'!AA$665667),'Coleman Validation'!AA$665668,FALSE))</f>
        <v>0</v>
      </c>
      <c r="AB133" s="297">
        <f ca="1">+IF(ISERROR(HLOOKUP($B133,INDIRECT("'Monthly Resource Report'!"&amp;'Coleman Validation'!AB$665666&amp;":"&amp;'Coleman Validation'!AB$665667),'Coleman Validation'!AB$665668,FALSE)),0,HLOOKUP($B133,INDIRECT("'Monthly Resource Report'!"&amp;'Coleman Validation'!AB$665666&amp;":"&amp;'Coleman Validation'!AB$665667),'Coleman Validation'!AB$665668,FALSE))</f>
        <v>0</v>
      </c>
      <c r="AC133" s="317">
        <f ca="1">+IF(ISERROR(HLOOKUP($B133,INDIRECT("'Monthly Resource Report'!"&amp;'Coleman Validation'!AC$665666&amp;":"&amp;'Coleman Validation'!AC$665667),'Coleman Validation'!AC$665668,FALSE)),0,HLOOKUP($B133,INDIRECT("'Monthly Resource Report'!"&amp;'Coleman Validation'!AC$665666&amp;":"&amp;'Coleman Validation'!AC$665667),'Coleman Validation'!AC$665668,FALSE))</f>
        <v>0</v>
      </c>
      <c r="AD133" s="318">
        <f ca="1">+IF(ISERROR(HLOOKUP($B133,INDIRECT("'Monthly Resource Report'!"&amp;'Coleman Validation'!AD$665666&amp;":"&amp;'Coleman Validation'!AD$665667),'Coleman Validation'!AD$665668,FALSE)),0,HLOOKUP($B133,INDIRECT("'Monthly Resource Report'!"&amp;'Coleman Validation'!AD$665666&amp;":"&amp;'Coleman Validation'!AD$665667),'Coleman Validation'!AD$665668,FALSE))</f>
        <v>0</v>
      </c>
    </row>
    <row r="134" spans="2:30" s="29" customFormat="1">
      <c r="B134" s="301">
        <v>45261</v>
      </c>
      <c r="C134" s="294">
        <v>146</v>
      </c>
      <c r="D134" s="297">
        <v>2.3595794650342876</v>
      </c>
      <c r="E134" s="299">
        <v>0.33</v>
      </c>
      <c r="F134" s="295">
        <v>0.2</v>
      </c>
      <c r="G134" s="294">
        <f ca="1">+IF(ISERROR(HLOOKUP($B134,INDIRECT("'Monthly Resource Report'!"&amp;'Coleman Validation'!G$665666&amp;":"&amp;'Coleman Validation'!G$665667),'Coleman Validation'!G$665668,FALSE)),0,HLOOKUP($B134,INDIRECT("'Monthly Resource Report'!"&amp;'Coleman Validation'!G$665666&amp;":"&amp;'Coleman Validation'!G$665667),'Coleman Validation'!G$665668,FALSE))</f>
        <v>0</v>
      </c>
      <c r="H134" s="297">
        <f ca="1">+IF(ISERROR(HLOOKUP($B134,INDIRECT("'Monthly Resource Report'!"&amp;'Coleman Validation'!H$665666&amp;":"&amp;'Coleman Validation'!H$665667),'Coleman Validation'!H$665668,FALSE)),0,HLOOKUP($B134,INDIRECT("'Monthly Resource Report'!"&amp;'Coleman Validation'!H$665666&amp;":"&amp;'Coleman Validation'!H$665667),'Coleman Validation'!H$665668,FALSE))</f>
        <v>0</v>
      </c>
      <c r="I134" s="317">
        <f ca="1">+IF(ISERROR(HLOOKUP($B134,INDIRECT("'Monthly Resource Report'!"&amp;'Coleman Validation'!I$665666&amp;":"&amp;'Coleman Validation'!I$665667),'Coleman Validation'!I$665668,FALSE)),0,HLOOKUP($B134,INDIRECT("'Monthly Resource Report'!"&amp;'Coleman Validation'!I$665666&amp;":"&amp;'Coleman Validation'!I$665667),'Coleman Validation'!I$665668,FALSE))</f>
        <v>0</v>
      </c>
      <c r="J134" s="318">
        <f ca="1">+IF(ISERROR(HLOOKUP($B134,INDIRECT("'Monthly Resource Report'!"&amp;'Coleman Validation'!J$665666&amp;":"&amp;'Coleman Validation'!J$665667),'Coleman Validation'!J$665668,FALSE)),0,HLOOKUP($B134,INDIRECT("'Monthly Resource Report'!"&amp;'Coleman Validation'!J$665666&amp;":"&amp;'Coleman Validation'!J$665667),'Coleman Validation'!J$665668,FALSE))</f>
        <v>0</v>
      </c>
      <c r="L134" s="301">
        <v>45261</v>
      </c>
      <c r="M134" s="294">
        <v>146</v>
      </c>
      <c r="N134" s="297">
        <v>2.3595794650342876</v>
      </c>
      <c r="O134" s="299">
        <v>0.33</v>
      </c>
      <c r="P134" s="295">
        <v>0.2</v>
      </c>
      <c r="Q134" s="294">
        <f ca="1">+IF(ISERROR(HLOOKUP($B134,INDIRECT("'Monthly Resource Report'!"&amp;'Coleman Validation'!Q$665666&amp;":"&amp;'Coleman Validation'!Q$665667),'Coleman Validation'!Q$665668,FALSE)),0,HLOOKUP($B134,INDIRECT("'Monthly Resource Report'!"&amp;'Coleman Validation'!Q$665666&amp;":"&amp;'Coleman Validation'!Q$665667),'Coleman Validation'!Q$665668,FALSE))</f>
        <v>0</v>
      </c>
      <c r="R134" s="297">
        <f ca="1">+IF(ISERROR(HLOOKUP($B134,INDIRECT("'Monthly Resource Report'!"&amp;'Coleman Validation'!R$665666&amp;":"&amp;'Coleman Validation'!R$665667),'Coleman Validation'!R$665668,FALSE)),0,HLOOKUP($B134,INDIRECT("'Monthly Resource Report'!"&amp;'Coleman Validation'!R$665666&amp;":"&amp;'Coleman Validation'!R$665667),'Coleman Validation'!R$665668,FALSE))</f>
        <v>0</v>
      </c>
      <c r="S134" s="317">
        <f ca="1">+IF(ISERROR(HLOOKUP($B134,INDIRECT("'Monthly Resource Report'!"&amp;'Coleman Validation'!S$665666&amp;":"&amp;'Coleman Validation'!S$665667),'Coleman Validation'!S$665668,FALSE)),0,HLOOKUP($B134,INDIRECT("'Monthly Resource Report'!"&amp;'Coleman Validation'!S$665666&amp;":"&amp;'Coleman Validation'!S$665667),'Coleman Validation'!S$665668,FALSE))</f>
        <v>0</v>
      </c>
      <c r="T134" s="318">
        <f ca="1">+IF(ISERROR(HLOOKUP($B134,INDIRECT("'Monthly Resource Report'!"&amp;'Coleman Validation'!T$665666&amp;":"&amp;'Coleman Validation'!T$665667),'Coleman Validation'!T$665668,FALSE)),0,HLOOKUP($B134,INDIRECT("'Monthly Resource Report'!"&amp;'Coleman Validation'!T$665666&amp;":"&amp;'Coleman Validation'!T$665667),'Coleman Validation'!T$665668,FALSE))</f>
        <v>0</v>
      </c>
      <c r="V134" s="301">
        <v>45261</v>
      </c>
      <c r="W134" s="294">
        <v>151</v>
      </c>
      <c r="X134" s="297">
        <v>2.3595794650342876</v>
      </c>
      <c r="Y134" s="299">
        <v>0.33</v>
      </c>
      <c r="Z134" s="295">
        <v>0.2</v>
      </c>
      <c r="AA134" s="294">
        <f ca="1">+IF(ISERROR(HLOOKUP($B134,INDIRECT("'Monthly Resource Report'!"&amp;'Coleman Validation'!AA$665666&amp;":"&amp;'Coleman Validation'!AA$665667),'Coleman Validation'!AA$665668,FALSE)),0,HLOOKUP($B134,INDIRECT("'Monthly Resource Report'!"&amp;'Coleman Validation'!AA$665666&amp;":"&amp;'Coleman Validation'!AA$665667),'Coleman Validation'!AA$665668,FALSE))</f>
        <v>0</v>
      </c>
      <c r="AB134" s="297">
        <f ca="1">+IF(ISERROR(HLOOKUP($B134,INDIRECT("'Monthly Resource Report'!"&amp;'Coleman Validation'!AB$665666&amp;":"&amp;'Coleman Validation'!AB$665667),'Coleman Validation'!AB$665668,FALSE)),0,HLOOKUP($B134,INDIRECT("'Monthly Resource Report'!"&amp;'Coleman Validation'!AB$665666&amp;":"&amp;'Coleman Validation'!AB$665667),'Coleman Validation'!AB$665668,FALSE))</f>
        <v>0</v>
      </c>
      <c r="AC134" s="317">
        <f ca="1">+IF(ISERROR(HLOOKUP($B134,INDIRECT("'Monthly Resource Report'!"&amp;'Coleman Validation'!AC$665666&amp;":"&amp;'Coleman Validation'!AC$665667),'Coleman Validation'!AC$665668,FALSE)),0,HLOOKUP($B134,INDIRECT("'Monthly Resource Report'!"&amp;'Coleman Validation'!AC$665666&amp;":"&amp;'Coleman Validation'!AC$665667),'Coleman Validation'!AC$665668,FALSE))</f>
        <v>0</v>
      </c>
      <c r="AD134" s="318">
        <f ca="1">+IF(ISERROR(HLOOKUP($B134,INDIRECT("'Monthly Resource Report'!"&amp;'Coleman Validation'!AD$665666&amp;":"&amp;'Coleman Validation'!AD$665667),'Coleman Validation'!AD$665668,FALSE)),0,HLOOKUP($B134,INDIRECT("'Monthly Resource Report'!"&amp;'Coleman Validation'!AD$665666&amp;":"&amp;'Coleman Validation'!AD$665667),'Coleman Validation'!AD$665668,FALSE))</f>
        <v>0</v>
      </c>
    </row>
    <row r="135" spans="2:30" s="29" customFormat="1">
      <c r="B135" s="301">
        <v>45292</v>
      </c>
      <c r="C135" s="294">
        <v>146</v>
      </c>
      <c r="D135" s="297">
        <v>2.4237600264832202</v>
      </c>
      <c r="E135" s="299">
        <v>0.33</v>
      </c>
      <c r="F135" s="295">
        <v>0.2</v>
      </c>
      <c r="G135" s="294">
        <f ca="1">+IF(ISERROR(HLOOKUP($B135,INDIRECT("'Monthly Resource Report'!"&amp;'Coleman Validation'!G$665666&amp;":"&amp;'Coleman Validation'!G$665667),'Coleman Validation'!G$665668,FALSE)),0,HLOOKUP($B135,INDIRECT("'Monthly Resource Report'!"&amp;'Coleman Validation'!G$665666&amp;":"&amp;'Coleman Validation'!G$665667),'Coleman Validation'!G$665668,FALSE))</f>
        <v>0</v>
      </c>
      <c r="H135" s="297">
        <f ca="1">+IF(ISERROR(HLOOKUP($B135,INDIRECT("'Monthly Resource Report'!"&amp;'Coleman Validation'!H$665666&amp;":"&amp;'Coleman Validation'!H$665667),'Coleman Validation'!H$665668,FALSE)),0,HLOOKUP($B135,INDIRECT("'Monthly Resource Report'!"&amp;'Coleman Validation'!H$665666&amp;":"&amp;'Coleman Validation'!H$665667),'Coleman Validation'!H$665668,FALSE))</f>
        <v>0</v>
      </c>
      <c r="I135" s="317">
        <f ca="1">+IF(ISERROR(HLOOKUP($B135,INDIRECT("'Monthly Resource Report'!"&amp;'Coleman Validation'!I$665666&amp;":"&amp;'Coleman Validation'!I$665667),'Coleman Validation'!I$665668,FALSE)),0,HLOOKUP($B135,INDIRECT("'Monthly Resource Report'!"&amp;'Coleman Validation'!I$665666&amp;":"&amp;'Coleman Validation'!I$665667),'Coleman Validation'!I$665668,FALSE))</f>
        <v>0</v>
      </c>
      <c r="J135" s="318">
        <f ca="1">+IF(ISERROR(HLOOKUP($B135,INDIRECT("'Monthly Resource Report'!"&amp;'Coleman Validation'!J$665666&amp;":"&amp;'Coleman Validation'!J$665667),'Coleman Validation'!J$665668,FALSE)),0,HLOOKUP($B135,INDIRECT("'Monthly Resource Report'!"&amp;'Coleman Validation'!J$665666&amp;":"&amp;'Coleman Validation'!J$665667),'Coleman Validation'!J$665668,FALSE))</f>
        <v>0</v>
      </c>
      <c r="L135" s="301">
        <v>45292</v>
      </c>
      <c r="M135" s="294">
        <v>146</v>
      </c>
      <c r="N135" s="297">
        <v>2.4237600264832202</v>
      </c>
      <c r="O135" s="299">
        <v>0.33</v>
      </c>
      <c r="P135" s="295">
        <v>0.2</v>
      </c>
      <c r="Q135" s="294">
        <f ca="1">+IF(ISERROR(HLOOKUP($B135,INDIRECT("'Monthly Resource Report'!"&amp;'Coleman Validation'!Q$665666&amp;":"&amp;'Coleman Validation'!Q$665667),'Coleman Validation'!Q$665668,FALSE)),0,HLOOKUP($B135,INDIRECT("'Monthly Resource Report'!"&amp;'Coleman Validation'!Q$665666&amp;":"&amp;'Coleman Validation'!Q$665667),'Coleman Validation'!Q$665668,FALSE))</f>
        <v>0</v>
      </c>
      <c r="R135" s="297">
        <f ca="1">+IF(ISERROR(HLOOKUP($B135,INDIRECT("'Monthly Resource Report'!"&amp;'Coleman Validation'!R$665666&amp;":"&amp;'Coleman Validation'!R$665667),'Coleman Validation'!R$665668,FALSE)),0,HLOOKUP($B135,INDIRECT("'Monthly Resource Report'!"&amp;'Coleman Validation'!R$665666&amp;":"&amp;'Coleman Validation'!R$665667),'Coleman Validation'!R$665668,FALSE))</f>
        <v>0</v>
      </c>
      <c r="S135" s="317">
        <f ca="1">+IF(ISERROR(HLOOKUP($B135,INDIRECT("'Monthly Resource Report'!"&amp;'Coleman Validation'!S$665666&amp;":"&amp;'Coleman Validation'!S$665667),'Coleman Validation'!S$665668,FALSE)),0,HLOOKUP($B135,INDIRECT("'Monthly Resource Report'!"&amp;'Coleman Validation'!S$665666&amp;":"&amp;'Coleman Validation'!S$665667),'Coleman Validation'!S$665668,FALSE))</f>
        <v>0</v>
      </c>
      <c r="T135" s="318">
        <f ca="1">+IF(ISERROR(HLOOKUP($B135,INDIRECT("'Monthly Resource Report'!"&amp;'Coleman Validation'!T$665666&amp;":"&amp;'Coleman Validation'!T$665667),'Coleman Validation'!T$665668,FALSE)),0,HLOOKUP($B135,INDIRECT("'Monthly Resource Report'!"&amp;'Coleman Validation'!T$665666&amp;":"&amp;'Coleman Validation'!T$665667),'Coleman Validation'!T$665668,FALSE))</f>
        <v>0</v>
      </c>
      <c r="V135" s="301">
        <v>45292</v>
      </c>
      <c r="W135" s="294">
        <v>151</v>
      </c>
      <c r="X135" s="297">
        <v>2.4237600264832202</v>
      </c>
      <c r="Y135" s="299">
        <v>0.33</v>
      </c>
      <c r="Z135" s="295">
        <v>0.2</v>
      </c>
      <c r="AA135" s="294">
        <f ca="1">+IF(ISERROR(HLOOKUP($B135,INDIRECT("'Monthly Resource Report'!"&amp;'Coleman Validation'!AA$665666&amp;":"&amp;'Coleman Validation'!AA$665667),'Coleman Validation'!AA$665668,FALSE)),0,HLOOKUP($B135,INDIRECT("'Monthly Resource Report'!"&amp;'Coleman Validation'!AA$665666&amp;":"&amp;'Coleman Validation'!AA$665667),'Coleman Validation'!AA$665668,FALSE))</f>
        <v>0</v>
      </c>
      <c r="AB135" s="297">
        <f ca="1">+IF(ISERROR(HLOOKUP($B135,INDIRECT("'Monthly Resource Report'!"&amp;'Coleman Validation'!AB$665666&amp;":"&amp;'Coleman Validation'!AB$665667),'Coleman Validation'!AB$665668,FALSE)),0,HLOOKUP($B135,INDIRECT("'Monthly Resource Report'!"&amp;'Coleman Validation'!AB$665666&amp;":"&amp;'Coleman Validation'!AB$665667),'Coleman Validation'!AB$665668,FALSE))</f>
        <v>0</v>
      </c>
      <c r="AC135" s="317">
        <f ca="1">+IF(ISERROR(HLOOKUP($B135,INDIRECT("'Monthly Resource Report'!"&amp;'Coleman Validation'!AC$665666&amp;":"&amp;'Coleman Validation'!AC$665667),'Coleman Validation'!AC$665668,FALSE)),0,HLOOKUP($B135,INDIRECT("'Monthly Resource Report'!"&amp;'Coleman Validation'!AC$665666&amp;":"&amp;'Coleman Validation'!AC$665667),'Coleman Validation'!AC$665668,FALSE))</f>
        <v>0</v>
      </c>
      <c r="AD135" s="318">
        <f ca="1">+IF(ISERROR(HLOOKUP($B135,INDIRECT("'Monthly Resource Report'!"&amp;'Coleman Validation'!AD$665666&amp;":"&amp;'Coleman Validation'!AD$665667),'Coleman Validation'!AD$665668,FALSE)),0,HLOOKUP($B135,INDIRECT("'Monthly Resource Report'!"&amp;'Coleman Validation'!AD$665666&amp;":"&amp;'Coleman Validation'!AD$665667),'Coleman Validation'!AD$665668,FALSE))</f>
        <v>0</v>
      </c>
    </row>
    <row r="136" spans="2:30" s="29" customFormat="1">
      <c r="B136" s="301">
        <v>45323</v>
      </c>
      <c r="C136" s="294">
        <v>146</v>
      </c>
      <c r="D136" s="297">
        <v>2.4237600264832202</v>
      </c>
      <c r="E136" s="299">
        <v>0.33</v>
      </c>
      <c r="F136" s="295">
        <v>0.2</v>
      </c>
      <c r="G136" s="294">
        <f ca="1">+IF(ISERROR(HLOOKUP($B136,INDIRECT("'Monthly Resource Report'!"&amp;'Coleman Validation'!G$665666&amp;":"&amp;'Coleman Validation'!G$665667),'Coleman Validation'!G$665668,FALSE)),0,HLOOKUP($B136,INDIRECT("'Monthly Resource Report'!"&amp;'Coleman Validation'!G$665666&amp;":"&amp;'Coleman Validation'!G$665667),'Coleman Validation'!G$665668,FALSE))</f>
        <v>0</v>
      </c>
      <c r="H136" s="297">
        <f ca="1">+IF(ISERROR(HLOOKUP($B136,INDIRECT("'Monthly Resource Report'!"&amp;'Coleman Validation'!H$665666&amp;":"&amp;'Coleman Validation'!H$665667),'Coleman Validation'!H$665668,FALSE)),0,HLOOKUP($B136,INDIRECT("'Monthly Resource Report'!"&amp;'Coleman Validation'!H$665666&amp;":"&amp;'Coleman Validation'!H$665667),'Coleman Validation'!H$665668,FALSE))</f>
        <v>0</v>
      </c>
      <c r="I136" s="317">
        <f ca="1">+IF(ISERROR(HLOOKUP($B136,INDIRECT("'Monthly Resource Report'!"&amp;'Coleman Validation'!I$665666&amp;":"&amp;'Coleman Validation'!I$665667),'Coleman Validation'!I$665668,FALSE)),0,HLOOKUP($B136,INDIRECT("'Monthly Resource Report'!"&amp;'Coleman Validation'!I$665666&amp;":"&amp;'Coleman Validation'!I$665667),'Coleman Validation'!I$665668,FALSE))</f>
        <v>0</v>
      </c>
      <c r="J136" s="318">
        <f ca="1">+IF(ISERROR(HLOOKUP($B136,INDIRECT("'Monthly Resource Report'!"&amp;'Coleman Validation'!J$665666&amp;":"&amp;'Coleman Validation'!J$665667),'Coleman Validation'!J$665668,FALSE)),0,HLOOKUP($B136,INDIRECT("'Monthly Resource Report'!"&amp;'Coleman Validation'!J$665666&amp;":"&amp;'Coleman Validation'!J$665667),'Coleman Validation'!J$665668,FALSE))</f>
        <v>0</v>
      </c>
      <c r="L136" s="301">
        <v>45323</v>
      </c>
      <c r="M136" s="294">
        <v>146</v>
      </c>
      <c r="N136" s="297">
        <v>2.4237600264832202</v>
      </c>
      <c r="O136" s="299">
        <v>0.33</v>
      </c>
      <c r="P136" s="295">
        <v>0.2</v>
      </c>
      <c r="Q136" s="294">
        <f ca="1">+IF(ISERROR(HLOOKUP($B136,INDIRECT("'Monthly Resource Report'!"&amp;'Coleman Validation'!Q$665666&amp;":"&amp;'Coleman Validation'!Q$665667),'Coleman Validation'!Q$665668,FALSE)),0,HLOOKUP($B136,INDIRECT("'Monthly Resource Report'!"&amp;'Coleman Validation'!Q$665666&amp;":"&amp;'Coleman Validation'!Q$665667),'Coleman Validation'!Q$665668,FALSE))</f>
        <v>0</v>
      </c>
      <c r="R136" s="297">
        <f ca="1">+IF(ISERROR(HLOOKUP($B136,INDIRECT("'Monthly Resource Report'!"&amp;'Coleman Validation'!R$665666&amp;":"&amp;'Coleman Validation'!R$665667),'Coleman Validation'!R$665668,FALSE)),0,HLOOKUP($B136,INDIRECT("'Monthly Resource Report'!"&amp;'Coleman Validation'!R$665666&amp;":"&amp;'Coleman Validation'!R$665667),'Coleman Validation'!R$665668,FALSE))</f>
        <v>0</v>
      </c>
      <c r="S136" s="317">
        <f ca="1">+IF(ISERROR(HLOOKUP($B136,INDIRECT("'Monthly Resource Report'!"&amp;'Coleman Validation'!S$665666&amp;":"&amp;'Coleman Validation'!S$665667),'Coleman Validation'!S$665668,FALSE)),0,HLOOKUP($B136,INDIRECT("'Monthly Resource Report'!"&amp;'Coleman Validation'!S$665666&amp;":"&amp;'Coleman Validation'!S$665667),'Coleman Validation'!S$665668,FALSE))</f>
        <v>0</v>
      </c>
      <c r="T136" s="318">
        <f ca="1">+IF(ISERROR(HLOOKUP($B136,INDIRECT("'Monthly Resource Report'!"&amp;'Coleman Validation'!T$665666&amp;":"&amp;'Coleman Validation'!T$665667),'Coleman Validation'!T$665668,FALSE)),0,HLOOKUP($B136,INDIRECT("'Monthly Resource Report'!"&amp;'Coleman Validation'!T$665666&amp;":"&amp;'Coleman Validation'!T$665667),'Coleman Validation'!T$665668,FALSE))</f>
        <v>0</v>
      </c>
      <c r="V136" s="301">
        <v>45323</v>
      </c>
      <c r="W136" s="294">
        <v>151</v>
      </c>
      <c r="X136" s="297">
        <v>2.4237600264832202</v>
      </c>
      <c r="Y136" s="299">
        <v>0.33</v>
      </c>
      <c r="Z136" s="295">
        <v>0.2</v>
      </c>
      <c r="AA136" s="294">
        <f ca="1">+IF(ISERROR(HLOOKUP($B136,INDIRECT("'Monthly Resource Report'!"&amp;'Coleman Validation'!AA$665666&amp;":"&amp;'Coleman Validation'!AA$665667),'Coleman Validation'!AA$665668,FALSE)),0,HLOOKUP($B136,INDIRECT("'Monthly Resource Report'!"&amp;'Coleman Validation'!AA$665666&amp;":"&amp;'Coleman Validation'!AA$665667),'Coleman Validation'!AA$665668,FALSE))</f>
        <v>0</v>
      </c>
      <c r="AB136" s="297">
        <f ca="1">+IF(ISERROR(HLOOKUP($B136,INDIRECT("'Monthly Resource Report'!"&amp;'Coleman Validation'!AB$665666&amp;":"&amp;'Coleman Validation'!AB$665667),'Coleman Validation'!AB$665668,FALSE)),0,HLOOKUP($B136,INDIRECT("'Monthly Resource Report'!"&amp;'Coleman Validation'!AB$665666&amp;":"&amp;'Coleman Validation'!AB$665667),'Coleman Validation'!AB$665668,FALSE))</f>
        <v>0</v>
      </c>
      <c r="AC136" s="317">
        <f ca="1">+IF(ISERROR(HLOOKUP($B136,INDIRECT("'Monthly Resource Report'!"&amp;'Coleman Validation'!AC$665666&amp;":"&amp;'Coleman Validation'!AC$665667),'Coleman Validation'!AC$665668,FALSE)),0,HLOOKUP($B136,INDIRECT("'Monthly Resource Report'!"&amp;'Coleman Validation'!AC$665666&amp;":"&amp;'Coleman Validation'!AC$665667),'Coleman Validation'!AC$665668,FALSE))</f>
        <v>0</v>
      </c>
      <c r="AD136" s="318">
        <f ca="1">+IF(ISERROR(HLOOKUP($B136,INDIRECT("'Monthly Resource Report'!"&amp;'Coleman Validation'!AD$665666&amp;":"&amp;'Coleman Validation'!AD$665667),'Coleman Validation'!AD$665668,FALSE)),0,HLOOKUP($B136,INDIRECT("'Monthly Resource Report'!"&amp;'Coleman Validation'!AD$665666&amp;":"&amp;'Coleman Validation'!AD$665667),'Coleman Validation'!AD$665668,FALSE))</f>
        <v>0</v>
      </c>
    </row>
    <row r="137" spans="2:30" s="29" customFormat="1">
      <c r="B137" s="301">
        <v>45352</v>
      </c>
      <c r="C137" s="294">
        <v>146</v>
      </c>
      <c r="D137" s="297">
        <v>2.4237600264832202</v>
      </c>
      <c r="E137" s="299">
        <v>0.33</v>
      </c>
      <c r="F137" s="295">
        <v>0.2</v>
      </c>
      <c r="G137" s="294">
        <f ca="1">+IF(ISERROR(HLOOKUP($B137,INDIRECT("'Monthly Resource Report'!"&amp;'Coleman Validation'!G$665666&amp;":"&amp;'Coleman Validation'!G$665667),'Coleman Validation'!G$665668,FALSE)),0,HLOOKUP($B137,INDIRECT("'Monthly Resource Report'!"&amp;'Coleman Validation'!G$665666&amp;":"&amp;'Coleman Validation'!G$665667),'Coleman Validation'!G$665668,FALSE))</f>
        <v>0</v>
      </c>
      <c r="H137" s="297">
        <f ca="1">+IF(ISERROR(HLOOKUP($B137,INDIRECT("'Monthly Resource Report'!"&amp;'Coleman Validation'!H$665666&amp;":"&amp;'Coleman Validation'!H$665667),'Coleman Validation'!H$665668,FALSE)),0,HLOOKUP($B137,INDIRECT("'Monthly Resource Report'!"&amp;'Coleman Validation'!H$665666&amp;":"&amp;'Coleman Validation'!H$665667),'Coleman Validation'!H$665668,FALSE))</f>
        <v>0</v>
      </c>
      <c r="I137" s="317">
        <f ca="1">+IF(ISERROR(HLOOKUP($B137,INDIRECT("'Monthly Resource Report'!"&amp;'Coleman Validation'!I$665666&amp;":"&amp;'Coleman Validation'!I$665667),'Coleman Validation'!I$665668,FALSE)),0,HLOOKUP($B137,INDIRECT("'Monthly Resource Report'!"&amp;'Coleman Validation'!I$665666&amp;":"&amp;'Coleman Validation'!I$665667),'Coleman Validation'!I$665668,FALSE))</f>
        <v>0</v>
      </c>
      <c r="J137" s="318">
        <f ca="1">+IF(ISERROR(HLOOKUP($B137,INDIRECT("'Monthly Resource Report'!"&amp;'Coleman Validation'!J$665666&amp;":"&amp;'Coleman Validation'!J$665667),'Coleman Validation'!J$665668,FALSE)),0,HLOOKUP($B137,INDIRECT("'Monthly Resource Report'!"&amp;'Coleman Validation'!J$665666&amp;":"&amp;'Coleman Validation'!J$665667),'Coleman Validation'!J$665668,FALSE))</f>
        <v>0</v>
      </c>
      <c r="L137" s="301">
        <v>45352</v>
      </c>
      <c r="M137" s="294">
        <v>146</v>
      </c>
      <c r="N137" s="297">
        <v>2.4237600264832202</v>
      </c>
      <c r="O137" s="299">
        <v>0.33</v>
      </c>
      <c r="P137" s="295">
        <v>0.2</v>
      </c>
      <c r="Q137" s="294">
        <f ca="1">+IF(ISERROR(HLOOKUP($B137,INDIRECT("'Monthly Resource Report'!"&amp;'Coleman Validation'!Q$665666&amp;":"&amp;'Coleman Validation'!Q$665667),'Coleman Validation'!Q$665668,FALSE)),0,HLOOKUP($B137,INDIRECT("'Monthly Resource Report'!"&amp;'Coleman Validation'!Q$665666&amp;":"&amp;'Coleman Validation'!Q$665667),'Coleman Validation'!Q$665668,FALSE))</f>
        <v>0</v>
      </c>
      <c r="R137" s="297">
        <f ca="1">+IF(ISERROR(HLOOKUP($B137,INDIRECT("'Monthly Resource Report'!"&amp;'Coleman Validation'!R$665666&amp;":"&amp;'Coleman Validation'!R$665667),'Coleman Validation'!R$665668,FALSE)),0,HLOOKUP($B137,INDIRECT("'Monthly Resource Report'!"&amp;'Coleman Validation'!R$665666&amp;":"&amp;'Coleman Validation'!R$665667),'Coleman Validation'!R$665668,FALSE))</f>
        <v>0</v>
      </c>
      <c r="S137" s="317">
        <f ca="1">+IF(ISERROR(HLOOKUP($B137,INDIRECT("'Monthly Resource Report'!"&amp;'Coleman Validation'!S$665666&amp;":"&amp;'Coleman Validation'!S$665667),'Coleman Validation'!S$665668,FALSE)),0,HLOOKUP($B137,INDIRECT("'Monthly Resource Report'!"&amp;'Coleman Validation'!S$665666&amp;":"&amp;'Coleman Validation'!S$665667),'Coleman Validation'!S$665668,FALSE))</f>
        <v>0</v>
      </c>
      <c r="T137" s="318">
        <f ca="1">+IF(ISERROR(HLOOKUP($B137,INDIRECT("'Monthly Resource Report'!"&amp;'Coleman Validation'!T$665666&amp;":"&amp;'Coleman Validation'!T$665667),'Coleman Validation'!T$665668,FALSE)),0,HLOOKUP($B137,INDIRECT("'Monthly Resource Report'!"&amp;'Coleman Validation'!T$665666&amp;":"&amp;'Coleman Validation'!T$665667),'Coleman Validation'!T$665668,FALSE))</f>
        <v>0</v>
      </c>
      <c r="V137" s="301">
        <v>45352</v>
      </c>
      <c r="W137" s="294">
        <v>151</v>
      </c>
      <c r="X137" s="297">
        <v>2.4237600264832202</v>
      </c>
      <c r="Y137" s="299">
        <v>0.33</v>
      </c>
      <c r="Z137" s="295">
        <v>0.2</v>
      </c>
      <c r="AA137" s="294">
        <f ca="1">+IF(ISERROR(HLOOKUP($B137,INDIRECT("'Monthly Resource Report'!"&amp;'Coleman Validation'!AA$665666&amp;":"&amp;'Coleman Validation'!AA$665667),'Coleman Validation'!AA$665668,FALSE)),0,HLOOKUP($B137,INDIRECT("'Monthly Resource Report'!"&amp;'Coleman Validation'!AA$665666&amp;":"&amp;'Coleman Validation'!AA$665667),'Coleman Validation'!AA$665668,FALSE))</f>
        <v>0</v>
      </c>
      <c r="AB137" s="297">
        <f ca="1">+IF(ISERROR(HLOOKUP($B137,INDIRECT("'Monthly Resource Report'!"&amp;'Coleman Validation'!AB$665666&amp;":"&amp;'Coleman Validation'!AB$665667),'Coleman Validation'!AB$665668,FALSE)),0,HLOOKUP($B137,INDIRECT("'Monthly Resource Report'!"&amp;'Coleman Validation'!AB$665666&amp;":"&amp;'Coleman Validation'!AB$665667),'Coleman Validation'!AB$665668,FALSE))</f>
        <v>0</v>
      </c>
      <c r="AC137" s="317">
        <f ca="1">+IF(ISERROR(HLOOKUP($B137,INDIRECT("'Monthly Resource Report'!"&amp;'Coleman Validation'!AC$665666&amp;":"&amp;'Coleman Validation'!AC$665667),'Coleman Validation'!AC$665668,FALSE)),0,HLOOKUP($B137,INDIRECT("'Monthly Resource Report'!"&amp;'Coleman Validation'!AC$665666&amp;":"&amp;'Coleman Validation'!AC$665667),'Coleman Validation'!AC$665668,FALSE))</f>
        <v>0</v>
      </c>
      <c r="AD137" s="318">
        <f ca="1">+IF(ISERROR(HLOOKUP($B137,INDIRECT("'Monthly Resource Report'!"&amp;'Coleman Validation'!AD$665666&amp;":"&amp;'Coleman Validation'!AD$665667),'Coleman Validation'!AD$665668,FALSE)),0,HLOOKUP($B137,INDIRECT("'Monthly Resource Report'!"&amp;'Coleman Validation'!AD$665666&amp;":"&amp;'Coleman Validation'!AD$665667),'Coleman Validation'!AD$665668,FALSE))</f>
        <v>0</v>
      </c>
    </row>
    <row r="138" spans="2:30" s="29" customFormat="1">
      <c r="B138" s="301">
        <v>45383</v>
      </c>
      <c r="C138" s="294">
        <v>146</v>
      </c>
      <c r="D138" s="297">
        <v>2.4237600264832202</v>
      </c>
      <c r="E138" s="299">
        <v>0.33</v>
      </c>
      <c r="F138" s="295">
        <v>0.2</v>
      </c>
      <c r="G138" s="294">
        <f ca="1">+IF(ISERROR(HLOOKUP($B138,INDIRECT("'Monthly Resource Report'!"&amp;'Coleman Validation'!G$665666&amp;":"&amp;'Coleman Validation'!G$665667),'Coleman Validation'!G$665668,FALSE)),0,HLOOKUP($B138,INDIRECT("'Monthly Resource Report'!"&amp;'Coleman Validation'!G$665666&amp;":"&amp;'Coleman Validation'!G$665667),'Coleman Validation'!G$665668,FALSE))</f>
        <v>0</v>
      </c>
      <c r="H138" s="297">
        <f ca="1">+IF(ISERROR(HLOOKUP($B138,INDIRECT("'Monthly Resource Report'!"&amp;'Coleman Validation'!H$665666&amp;":"&amp;'Coleman Validation'!H$665667),'Coleman Validation'!H$665668,FALSE)),0,HLOOKUP($B138,INDIRECT("'Monthly Resource Report'!"&amp;'Coleman Validation'!H$665666&amp;":"&amp;'Coleman Validation'!H$665667),'Coleman Validation'!H$665668,FALSE))</f>
        <v>0</v>
      </c>
      <c r="I138" s="317">
        <f ca="1">+IF(ISERROR(HLOOKUP($B138,INDIRECT("'Monthly Resource Report'!"&amp;'Coleman Validation'!I$665666&amp;":"&amp;'Coleman Validation'!I$665667),'Coleman Validation'!I$665668,FALSE)),0,HLOOKUP($B138,INDIRECT("'Monthly Resource Report'!"&amp;'Coleman Validation'!I$665666&amp;":"&amp;'Coleman Validation'!I$665667),'Coleman Validation'!I$665668,FALSE))</f>
        <v>0</v>
      </c>
      <c r="J138" s="318">
        <f ca="1">+IF(ISERROR(HLOOKUP($B138,INDIRECT("'Monthly Resource Report'!"&amp;'Coleman Validation'!J$665666&amp;":"&amp;'Coleman Validation'!J$665667),'Coleman Validation'!J$665668,FALSE)),0,HLOOKUP($B138,INDIRECT("'Monthly Resource Report'!"&amp;'Coleman Validation'!J$665666&amp;":"&amp;'Coleman Validation'!J$665667),'Coleman Validation'!J$665668,FALSE))</f>
        <v>0</v>
      </c>
      <c r="L138" s="301">
        <v>45383</v>
      </c>
      <c r="M138" s="294">
        <v>146</v>
      </c>
      <c r="N138" s="297">
        <v>2.4237600264832202</v>
      </c>
      <c r="O138" s="299">
        <v>0.33</v>
      </c>
      <c r="P138" s="295">
        <v>0.2</v>
      </c>
      <c r="Q138" s="294">
        <f ca="1">+IF(ISERROR(HLOOKUP($B138,INDIRECT("'Monthly Resource Report'!"&amp;'Coleman Validation'!Q$665666&amp;":"&amp;'Coleman Validation'!Q$665667),'Coleman Validation'!Q$665668,FALSE)),0,HLOOKUP($B138,INDIRECT("'Monthly Resource Report'!"&amp;'Coleman Validation'!Q$665666&amp;":"&amp;'Coleman Validation'!Q$665667),'Coleman Validation'!Q$665668,FALSE))</f>
        <v>0</v>
      </c>
      <c r="R138" s="297">
        <f ca="1">+IF(ISERROR(HLOOKUP($B138,INDIRECT("'Monthly Resource Report'!"&amp;'Coleman Validation'!R$665666&amp;":"&amp;'Coleman Validation'!R$665667),'Coleman Validation'!R$665668,FALSE)),0,HLOOKUP($B138,INDIRECT("'Monthly Resource Report'!"&amp;'Coleman Validation'!R$665666&amp;":"&amp;'Coleman Validation'!R$665667),'Coleman Validation'!R$665668,FALSE))</f>
        <v>0</v>
      </c>
      <c r="S138" s="317">
        <f ca="1">+IF(ISERROR(HLOOKUP($B138,INDIRECT("'Monthly Resource Report'!"&amp;'Coleman Validation'!S$665666&amp;":"&amp;'Coleman Validation'!S$665667),'Coleman Validation'!S$665668,FALSE)),0,HLOOKUP($B138,INDIRECT("'Monthly Resource Report'!"&amp;'Coleman Validation'!S$665666&amp;":"&amp;'Coleman Validation'!S$665667),'Coleman Validation'!S$665668,FALSE))</f>
        <v>0</v>
      </c>
      <c r="T138" s="318">
        <f ca="1">+IF(ISERROR(HLOOKUP($B138,INDIRECT("'Monthly Resource Report'!"&amp;'Coleman Validation'!T$665666&amp;":"&amp;'Coleman Validation'!T$665667),'Coleman Validation'!T$665668,FALSE)),0,HLOOKUP($B138,INDIRECT("'Monthly Resource Report'!"&amp;'Coleman Validation'!T$665666&amp;":"&amp;'Coleman Validation'!T$665667),'Coleman Validation'!T$665668,FALSE))</f>
        <v>0</v>
      </c>
      <c r="V138" s="301">
        <v>45383</v>
      </c>
      <c r="W138" s="294">
        <v>151</v>
      </c>
      <c r="X138" s="297">
        <v>2.4237600264832202</v>
      </c>
      <c r="Y138" s="299">
        <v>0.33</v>
      </c>
      <c r="Z138" s="295">
        <v>0.2</v>
      </c>
      <c r="AA138" s="294">
        <f ca="1">+IF(ISERROR(HLOOKUP($B138,INDIRECT("'Monthly Resource Report'!"&amp;'Coleman Validation'!AA$665666&amp;":"&amp;'Coleman Validation'!AA$665667),'Coleman Validation'!AA$665668,FALSE)),0,HLOOKUP($B138,INDIRECT("'Monthly Resource Report'!"&amp;'Coleman Validation'!AA$665666&amp;":"&amp;'Coleman Validation'!AA$665667),'Coleman Validation'!AA$665668,FALSE))</f>
        <v>0</v>
      </c>
      <c r="AB138" s="297">
        <f ca="1">+IF(ISERROR(HLOOKUP($B138,INDIRECT("'Monthly Resource Report'!"&amp;'Coleman Validation'!AB$665666&amp;":"&amp;'Coleman Validation'!AB$665667),'Coleman Validation'!AB$665668,FALSE)),0,HLOOKUP($B138,INDIRECT("'Monthly Resource Report'!"&amp;'Coleman Validation'!AB$665666&amp;":"&amp;'Coleman Validation'!AB$665667),'Coleman Validation'!AB$665668,FALSE))</f>
        <v>0</v>
      </c>
      <c r="AC138" s="317">
        <f ca="1">+IF(ISERROR(HLOOKUP($B138,INDIRECT("'Monthly Resource Report'!"&amp;'Coleman Validation'!AC$665666&amp;":"&amp;'Coleman Validation'!AC$665667),'Coleman Validation'!AC$665668,FALSE)),0,HLOOKUP($B138,INDIRECT("'Monthly Resource Report'!"&amp;'Coleman Validation'!AC$665666&amp;":"&amp;'Coleman Validation'!AC$665667),'Coleman Validation'!AC$665668,FALSE))</f>
        <v>0</v>
      </c>
      <c r="AD138" s="318">
        <f ca="1">+IF(ISERROR(HLOOKUP($B138,INDIRECT("'Monthly Resource Report'!"&amp;'Coleman Validation'!AD$665666&amp;":"&amp;'Coleman Validation'!AD$665667),'Coleman Validation'!AD$665668,FALSE)),0,HLOOKUP($B138,INDIRECT("'Monthly Resource Report'!"&amp;'Coleman Validation'!AD$665666&amp;":"&amp;'Coleman Validation'!AD$665667),'Coleman Validation'!AD$665668,FALSE))</f>
        <v>0</v>
      </c>
    </row>
    <row r="139" spans="2:30" s="29" customFormat="1">
      <c r="B139" s="301">
        <v>45413</v>
      </c>
      <c r="C139" s="294">
        <v>146</v>
      </c>
      <c r="D139" s="297">
        <v>2.4237600264832202</v>
      </c>
      <c r="E139" s="299">
        <v>0.33</v>
      </c>
      <c r="F139" s="295">
        <v>0.2</v>
      </c>
      <c r="G139" s="294">
        <f ca="1">+IF(ISERROR(HLOOKUP($B139,INDIRECT("'Monthly Resource Report'!"&amp;'Coleman Validation'!G$665666&amp;":"&amp;'Coleman Validation'!G$665667),'Coleman Validation'!G$665668,FALSE)),0,HLOOKUP($B139,INDIRECT("'Monthly Resource Report'!"&amp;'Coleman Validation'!G$665666&amp;":"&amp;'Coleman Validation'!G$665667),'Coleman Validation'!G$665668,FALSE))</f>
        <v>0</v>
      </c>
      <c r="H139" s="297">
        <f ca="1">+IF(ISERROR(HLOOKUP($B139,INDIRECT("'Monthly Resource Report'!"&amp;'Coleman Validation'!H$665666&amp;":"&amp;'Coleman Validation'!H$665667),'Coleman Validation'!H$665668,FALSE)),0,HLOOKUP($B139,INDIRECT("'Monthly Resource Report'!"&amp;'Coleman Validation'!H$665666&amp;":"&amp;'Coleman Validation'!H$665667),'Coleman Validation'!H$665668,FALSE))</f>
        <v>0</v>
      </c>
      <c r="I139" s="317">
        <f ca="1">+IF(ISERROR(HLOOKUP($B139,INDIRECT("'Monthly Resource Report'!"&amp;'Coleman Validation'!I$665666&amp;":"&amp;'Coleman Validation'!I$665667),'Coleman Validation'!I$665668,FALSE)),0,HLOOKUP($B139,INDIRECT("'Monthly Resource Report'!"&amp;'Coleman Validation'!I$665666&amp;":"&amp;'Coleman Validation'!I$665667),'Coleman Validation'!I$665668,FALSE))</f>
        <v>0</v>
      </c>
      <c r="J139" s="318">
        <f ca="1">+IF(ISERROR(HLOOKUP($B139,INDIRECT("'Monthly Resource Report'!"&amp;'Coleman Validation'!J$665666&amp;":"&amp;'Coleman Validation'!J$665667),'Coleman Validation'!J$665668,FALSE)),0,HLOOKUP($B139,INDIRECT("'Monthly Resource Report'!"&amp;'Coleman Validation'!J$665666&amp;":"&amp;'Coleman Validation'!J$665667),'Coleman Validation'!J$665668,FALSE))</f>
        <v>0</v>
      </c>
      <c r="L139" s="301">
        <v>45413</v>
      </c>
      <c r="M139" s="294">
        <v>146</v>
      </c>
      <c r="N139" s="297">
        <v>2.4237600264832202</v>
      </c>
      <c r="O139" s="299">
        <v>0.33</v>
      </c>
      <c r="P139" s="295">
        <v>0.2</v>
      </c>
      <c r="Q139" s="294">
        <f ca="1">+IF(ISERROR(HLOOKUP($B139,INDIRECT("'Monthly Resource Report'!"&amp;'Coleman Validation'!Q$665666&amp;":"&amp;'Coleman Validation'!Q$665667),'Coleman Validation'!Q$665668,FALSE)),0,HLOOKUP($B139,INDIRECT("'Monthly Resource Report'!"&amp;'Coleman Validation'!Q$665666&amp;":"&amp;'Coleman Validation'!Q$665667),'Coleman Validation'!Q$665668,FALSE))</f>
        <v>0</v>
      </c>
      <c r="R139" s="297">
        <f ca="1">+IF(ISERROR(HLOOKUP($B139,INDIRECT("'Monthly Resource Report'!"&amp;'Coleman Validation'!R$665666&amp;":"&amp;'Coleman Validation'!R$665667),'Coleman Validation'!R$665668,FALSE)),0,HLOOKUP($B139,INDIRECT("'Monthly Resource Report'!"&amp;'Coleman Validation'!R$665666&amp;":"&amp;'Coleman Validation'!R$665667),'Coleman Validation'!R$665668,FALSE))</f>
        <v>0</v>
      </c>
      <c r="S139" s="317">
        <f ca="1">+IF(ISERROR(HLOOKUP($B139,INDIRECT("'Monthly Resource Report'!"&amp;'Coleman Validation'!S$665666&amp;":"&amp;'Coleman Validation'!S$665667),'Coleman Validation'!S$665668,FALSE)),0,HLOOKUP($B139,INDIRECT("'Monthly Resource Report'!"&amp;'Coleman Validation'!S$665666&amp;":"&amp;'Coleman Validation'!S$665667),'Coleman Validation'!S$665668,FALSE))</f>
        <v>0</v>
      </c>
      <c r="T139" s="318">
        <f ca="1">+IF(ISERROR(HLOOKUP($B139,INDIRECT("'Monthly Resource Report'!"&amp;'Coleman Validation'!T$665666&amp;":"&amp;'Coleman Validation'!T$665667),'Coleman Validation'!T$665668,FALSE)),0,HLOOKUP($B139,INDIRECT("'Monthly Resource Report'!"&amp;'Coleman Validation'!T$665666&amp;":"&amp;'Coleman Validation'!T$665667),'Coleman Validation'!T$665668,FALSE))</f>
        <v>0</v>
      </c>
      <c r="V139" s="301">
        <v>45413</v>
      </c>
      <c r="W139" s="294">
        <v>151</v>
      </c>
      <c r="X139" s="297">
        <v>2.4237600264832202</v>
      </c>
      <c r="Y139" s="299">
        <v>0.33</v>
      </c>
      <c r="Z139" s="295">
        <v>0.2</v>
      </c>
      <c r="AA139" s="294">
        <f ca="1">+IF(ISERROR(HLOOKUP($B139,INDIRECT("'Monthly Resource Report'!"&amp;'Coleman Validation'!AA$665666&amp;":"&amp;'Coleman Validation'!AA$665667),'Coleman Validation'!AA$665668,FALSE)),0,HLOOKUP($B139,INDIRECT("'Monthly Resource Report'!"&amp;'Coleman Validation'!AA$665666&amp;":"&amp;'Coleman Validation'!AA$665667),'Coleman Validation'!AA$665668,FALSE))</f>
        <v>0</v>
      </c>
      <c r="AB139" s="297">
        <f ca="1">+IF(ISERROR(HLOOKUP($B139,INDIRECT("'Monthly Resource Report'!"&amp;'Coleman Validation'!AB$665666&amp;":"&amp;'Coleman Validation'!AB$665667),'Coleman Validation'!AB$665668,FALSE)),0,HLOOKUP($B139,INDIRECT("'Monthly Resource Report'!"&amp;'Coleman Validation'!AB$665666&amp;":"&amp;'Coleman Validation'!AB$665667),'Coleman Validation'!AB$665668,FALSE))</f>
        <v>0</v>
      </c>
      <c r="AC139" s="317">
        <f ca="1">+IF(ISERROR(HLOOKUP($B139,INDIRECT("'Monthly Resource Report'!"&amp;'Coleman Validation'!AC$665666&amp;":"&amp;'Coleman Validation'!AC$665667),'Coleman Validation'!AC$665668,FALSE)),0,HLOOKUP($B139,INDIRECT("'Monthly Resource Report'!"&amp;'Coleman Validation'!AC$665666&amp;":"&amp;'Coleman Validation'!AC$665667),'Coleman Validation'!AC$665668,FALSE))</f>
        <v>0</v>
      </c>
      <c r="AD139" s="318">
        <f ca="1">+IF(ISERROR(HLOOKUP($B139,INDIRECT("'Monthly Resource Report'!"&amp;'Coleman Validation'!AD$665666&amp;":"&amp;'Coleman Validation'!AD$665667),'Coleman Validation'!AD$665668,FALSE)),0,HLOOKUP($B139,INDIRECT("'Monthly Resource Report'!"&amp;'Coleman Validation'!AD$665666&amp;":"&amp;'Coleman Validation'!AD$665667),'Coleman Validation'!AD$665668,FALSE))</f>
        <v>0</v>
      </c>
    </row>
    <row r="140" spans="2:30" s="29" customFormat="1">
      <c r="B140" s="301">
        <v>45444</v>
      </c>
      <c r="C140" s="294">
        <v>146</v>
      </c>
      <c r="D140" s="297">
        <v>2.4237600264832202</v>
      </c>
      <c r="E140" s="299">
        <v>0.33</v>
      </c>
      <c r="F140" s="295">
        <v>0.2</v>
      </c>
      <c r="G140" s="294">
        <f ca="1">+IF(ISERROR(HLOOKUP($B140,INDIRECT("'Monthly Resource Report'!"&amp;'Coleman Validation'!G$665666&amp;":"&amp;'Coleman Validation'!G$665667),'Coleman Validation'!G$665668,FALSE)),0,HLOOKUP($B140,INDIRECT("'Monthly Resource Report'!"&amp;'Coleman Validation'!G$665666&amp;":"&amp;'Coleman Validation'!G$665667),'Coleman Validation'!G$665668,FALSE))</f>
        <v>0</v>
      </c>
      <c r="H140" s="297">
        <f ca="1">+IF(ISERROR(HLOOKUP($B140,INDIRECT("'Monthly Resource Report'!"&amp;'Coleman Validation'!H$665666&amp;":"&amp;'Coleman Validation'!H$665667),'Coleman Validation'!H$665668,FALSE)),0,HLOOKUP($B140,INDIRECT("'Monthly Resource Report'!"&amp;'Coleman Validation'!H$665666&amp;":"&amp;'Coleman Validation'!H$665667),'Coleman Validation'!H$665668,FALSE))</f>
        <v>0</v>
      </c>
      <c r="I140" s="317">
        <f ca="1">+IF(ISERROR(HLOOKUP($B140,INDIRECT("'Monthly Resource Report'!"&amp;'Coleman Validation'!I$665666&amp;":"&amp;'Coleman Validation'!I$665667),'Coleman Validation'!I$665668,FALSE)),0,HLOOKUP($B140,INDIRECT("'Monthly Resource Report'!"&amp;'Coleman Validation'!I$665666&amp;":"&amp;'Coleman Validation'!I$665667),'Coleman Validation'!I$665668,FALSE))</f>
        <v>0</v>
      </c>
      <c r="J140" s="318">
        <f ca="1">+IF(ISERROR(HLOOKUP($B140,INDIRECT("'Monthly Resource Report'!"&amp;'Coleman Validation'!J$665666&amp;":"&amp;'Coleman Validation'!J$665667),'Coleman Validation'!J$665668,FALSE)),0,HLOOKUP($B140,INDIRECT("'Monthly Resource Report'!"&amp;'Coleman Validation'!J$665666&amp;":"&amp;'Coleman Validation'!J$665667),'Coleman Validation'!J$665668,FALSE))</f>
        <v>0</v>
      </c>
      <c r="L140" s="301">
        <v>45444</v>
      </c>
      <c r="M140" s="294">
        <v>146</v>
      </c>
      <c r="N140" s="297">
        <v>2.4237600264832202</v>
      </c>
      <c r="O140" s="299">
        <v>0.33</v>
      </c>
      <c r="P140" s="295">
        <v>0.2</v>
      </c>
      <c r="Q140" s="294">
        <f ca="1">+IF(ISERROR(HLOOKUP($B140,INDIRECT("'Monthly Resource Report'!"&amp;'Coleman Validation'!Q$665666&amp;":"&amp;'Coleman Validation'!Q$665667),'Coleman Validation'!Q$665668,FALSE)),0,HLOOKUP($B140,INDIRECT("'Monthly Resource Report'!"&amp;'Coleman Validation'!Q$665666&amp;":"&amp;'Coleman Validation'!Q$665667),'Coleman Validation'!Q$665668,FALSE))</f>
        <v>0</v>
      </c>
      <c r="R140" s="297">
        <f ca="1">+IF(ISERROR(HLOOKUP($B140,INDIRECT("'Monthly Resource Report'!"&amp;'Coleman Validation'!R$665666&amp;":"&amp;'Coleman Validation'!R$665667),'Coleman Validation'!R$665668,FALSE)),0,HLOOKUP($B140,INDIRECT("'Monthly Resource Report'!"&amp;'Coleman Validation'!R$665666&amp;":"&amp;'Coleman Validation'!R$665667),'Coleman Validation'!R$665668,FALSE))</f>
        <v>0</v>
      </c>
      <c r="S140" s="317">
        <f ca="1">+IF(ISERROR(HLOOKUP($B140,INDIRECT("'Monthly Resource Report'!"&amp;'Coleman Validation'!S$665666&amp;":"&amp;'Coleman Validation'!S$665667),'Coleman Validation'!S$665668,FALSE)),0,HLOOKUP($B140,INDIRECT("'Monthly Resource Report'!"&amp;'Coleman Validation'!S$665666&amp;":"&amp;'Coleman Validation'!S$665667),'Coleman Validation'!S$665668,FALSE))</f>
        <v>0</v>
      </c>
      <c r="T140" s="318">
        <f ca="1">+IF(ISERROR(HLOOKUP($B140,INDIRECT("'Monthly Resource Report'!"&amp;'Coleman Validation'!T$665666&amp;":"&amp;'Coleman Validation'!T$665667),'Coleman Validation'!T$665668,FALSE)),0,HLOOKUP($B140,INDIRECT("'Monthly Resource Report'!"&amp;'Coleman Validation'!T$665666&amp;":"&amp;'Coleman Validation'!T$665667),'Coleman Validation'!T$665668,FALSE))</f>
        <v>0</v>
      </c>
      <c r="V140" s="301">
        <v>45444</v>
      </c>
      <c r="W140" s="294">
        <v>151</v>
      </c>
      <c r="X140" s="297">
        <v>2.4237600264832202</v>
      </c>
      <c r="Y140" s="299">
        <v>0.33</v>
      </c>
      <c r="Z140" s="295">
        <v>0.2</v>
      </c>
      <c r="AA140" s="294">
        <f ca="1">+IF(ISERROR(HLOOKUP($B140,INDIRECT("'Monthly Resource Report'!"&amp;'Coleman Validation'!AA$665666&amp;":"&amp;'Coleman Validation'!AA$665667),'Coleman Validation'!AA$665668,FALSE)),0,HLOOKUP($B140,INDIRECT("'Monthly Resource Report'!"&amp;'Coleman Validation'!AA$665666&amp;":"&amp;'Coleman Validation'!AA$665667),'Coleman Validation'!AA$665668,FALSE))</f>
        <v>0</v>
      </c>
      <c r="AB140" s="297">
        <f ca="1">+IF(ISERROR(HLOOKUP($B140,INDIRECT("'Monthly Resource Report'!"&amp;'Coleman Validation'!AB$665666&amp;":"&amp;'Coleman Validation'!AB$665667),'Coleman Validation'!AB$665668,FALSE)),0,HLOOKUP($B140,INDIRECT("'Monthly Resource Report'!"&amp;'Coleman Validation'!AB$665666&amp;":"&amp;'Coleman Validation'!AB$665667),'Coleman Validation'!AB$665668,FALSE))</f>
        <v>0</v>
      </c>
      <c r="AC140" s="317">
        <f ca="1">+IF(ISERROR(HLOOKUP($B140,INDIRECT("'Monthly Resource Report'!"&amp;'Coleman Validation'!AC$665666&amp;":"&amp;'Coleman Validation'!AC$665667),'Coleman Validation'!AC$665668,FALSE)),0,HLOOKUP($B140,INDIRECT("'Monthly Resource Report'!"&amp;'Coleman Validation'!AC$665666&amp;":"&amp;'Coleman Validation'!AC$665667),'Coleman Validation'!AC$665668,FALSE))</f>
        <v>0</v>
      </c>
      <c r="AD140" s="318">
        <f ca="1">+IF(ISERROR(HLOOKUP($B140,INDIRECT("'Monthly Resource Report'!"&amp;'Coleman Validation'!AD$665666&amp;":"&amp;'Coleman Validation'!AD$665667),'Coleman Validation'!AD$665668,FALSE)),0,HLOOKUP($B140,INDIRECT("'Monthly Resource Report'!"&amp;'Coleman Validation'!AD$665666&amp;":"&amp;'Coleman Validation'!AD$665667),'Coleman Validation'!AD$665668,FALSE))</f>
        <v>0</v>
      </c>
    </row>
    <row r="141" spans="2:30" s="29" customFormat="1">
      <c r="B141" s="301">
        <v>45474</v>
      </c>
      <c r="C141" s="294">
        <v>146</v>
      </c>
      <c r="D141" s="297">
        <v>2.4237600264832202</v>
      </c>
      <c r="E141" s="299">
        <v>0.33</v>
      </c>
      <c r="F141" s="295">
        <v>0.2</v>
      </c>
      <c r="G141" s="294">
        <f ca="1">+IF(ISERROR(HLOOKUP($B141,INDIRECT("'Monthly Resource Report'!"&amp;'Coleman Validation'!G$665666&amp;":"&amp;'Coleman Validation'!G$665667),'Coleman Validation'!G$665668,FALSE)),0,HLOOKUP($B141,INDIRECT("'Monthly Resource Report'!"&amp;'Coleman Validation'!G$665666&amp;":"&amp;'Coleman Validation'!G$665667),'Coleman Validation'!G$665668,FALSE))</f>
        <v>0</v>
      </c>
      <c r="H141" s="297">
        <f ca="1">+IF(ISERROR(HLOOKUP($B141,INDIRECT("'Monthly Resource Report'!"&amp;'Coleman Validation'!H$665666&amp;":"&amp;'Coleman Validation'!H$665667),'Coleman Validation'!H$665668,FALSE)),0,HLOOKUP($B141,INDIRECT("'Monthly Resource Report'!"&amp;'Coleman Validation'!H$665666&amp;":"&amp;'Coleman Validation'!H$665667),'Coleman Validation'!H$665668,FALSE))</f>
        <v>0</v>
      </c>
      <c r="I141" s="317">
        <f ca="1">+IF(ISERROR(HLOOKUP($B141,INDIRECT("'Monthly Resource Report'!"&amp;'Coleman Validation'!I$665666&amp;":"&amp;'Coleman Validation'!I$665667),'Coleman Validation'!I$665668,FALSE)),0,HLOOKUP($B141,INDIRECT("'Monthly Resource Report'!"&amp;'Coleman Validation'!I$665666&amp;":"&amp;'Coleman Validation'!I$665667),'Coleman Validation'!I$665668,FALSE))</f>
        <v>0</v>
      </c>
      <c r="J141" s="318">
        <f ca="1">+IF(ISERROR(HLOOKUP($B141,INDIRECT("'Monthly Resource Report'!"&amp;'Coleman Validation'!J$665666&amp;":"&amp;'Coleman Validation'!J$665667),'Coleman Validation'!J$665668,FALSE)),0,HLOOKUP($B141,INDIRECT("'Monthly Resource Report'!"&amp;'Coleman Validation'!J$665666&amp;":"&amp;'Coleman Validation'!J$665667),'Coleman Validation'!J$665668,FALSE))</f>
        <v>0</v>
      </c>
      <c r="L141" s="301">
        <v>45474</v>
      </c>
      <c r="M141" s="294">
        <v>146</v>
      </c>
      <c r="N141" s="297">
        <v>2.4237600264832202</v>
      </c>
      <c r="O141" s="299">
        <v>0.33</v>
      </c>
      <c r="P141" s="295">
        <v>0.2</v>
      </c>
      <c r="Q141" s="294">
        <f ca="1">+IF(ISERROR(HLOOKUP($B141,INDIRECT("'Monthly Resource Report'!"&amp;'Coleman Validation'!Q$665666&amp;":"&amp;'Coleman Validation'!Q$665667),'Coleman Validation'!Q$665668,FALSE)),0,HLOOKUP($B141,INDIRECT("'Monthly Resource Report'!"&amp;'Coleman Validation'!Q$665666&amp;":"&amp;'Coleman Validation'!Q$665667),'Coleman Validation'!Q$665668,FALSE))</f>
        <v>0</v>
      </c>
      <c r="R141" s="297">
        <f ca="1">+IF(ISERROR(HLOOKUP($B141,INDIRECT("'Monthly Resource Report'!"&amp;'Coleman Validation'!R$665666&amp;":"&amp;'Coleman Validation'!R$665667),'Coleman Validation'!R$665668,FALSE)),0,HLOOKUP($B141,INDIRECT("'Monthly Resource Report'!"&amp;'Coleman Validation'!R$665666&amp;":"&amp;'Coleman Validation'!R$665667),'Coleman Validation'!R$665668,FALSE))</f>
        <v>0</v>
      </c>
      <c r="S141" s="317">
        <f ca="1">+IF(ISERROR(HLOOKUP($B141,INDIRECT("'Monthly Resource Report'!"&amp;'Coleman Validation'!S$665666&amp;":"&amp;'Coleman Validation'!S$665667),'Coleman Validation'!S$665668,FALSE)),0,HLOOKUP($B141,INDIRECT("'Monthly Resource Report'!"&amp;'Coleman Validation'!S$665666&amp;":"&amp;'Coleman Validation'!S$665667),'Coleman Validation'!S$665668,FALSE))</f>
        <v>0</v>
      </c>
      <c r="T141" s="318">
        <f ca="1">+IF(ISERROR(HLOOKUP($B141,INDIRECT("'Monthly Resource Report'!"&amp;'Coleman Validation'!T$665666&amp;":"&amp;'Coleman Validation'!T$665667),'Coleman Validation'!T$665668,FALSE)),0,HLOOKUP($B141,INDIRECT("'Monthly Resource Report'!"&amp;'Coleman Validation'!T$665666&amp;":"&amp;'Coleman Validation'!T$665667),'Coleman Validation'!T$665668,FALSE))</f>
        <v>0</v>
      </c>
      <c r="V141" s="301">
        <v>45474</v>
      </c>
      <c r="W141" s="294">
        <v>151</v>
      </c>
      <c r="X141" s="297">
        <v>2.4237600264832202</v>
      </c>
      <c r="Y141" s="299">
        <v>0.33</v>
      </c>
      <c r="Z141" s="295">
        <v>0.2</v>
      </c>
      <c r="AA141" s="294">
        <f ca="1">+IF(ISERROR(HLOOKUP($B141,INDIRECT("'Monthly Resource Report'!"&amp;'Coleman Validation'!AA$665666&amp;":"&amp;'Coleman Validation'!AA$665667),'Coleman Validation'!AA$665668,FALSE)),0,HLOOKUP($B141,INDIRECT("'Monthly Resource Report'!"&amp;'Coleman Validation'!AA$665666&amp;":"&amp;'Coleman Validation'!AA$665667),'Coleman Validation'!AA$665668,FALSE))</f>
        <v>0</v>
      </c>
      <c r="AB141" s="297">
        <f ca="1">+IF(ISERROR(HLOOKUP($B141,INDIRECT("'Monthly Resource Report'!"&amp;'Coleman Validation'!AB$665666&amp;":"&amp;'Coleman Validation'!AB$665667),'Coleman Validation'!AB$665668,FALSE)),0,HLOOKUP($B141,INDIRECT("'Monthly Resource Report'!"&amp;'Coleman Validation'!AB$665666&amp;":"&amp;'Coleman Validation'!AB$665667),'Coleman Validation'!AB$665668,FALSE))</f>
        <v>0</v>
      </c>
      <c r="AC141" s="317">
        <f ca="1">+IF(ISERROR(HLOOKUP($B141,INDIRECT("'Monthly Resource Report'!"&amp;'Coleman Validation'!AC$665666&amp;":"&amp;'Coleman Validation'!AC$665667),'Coleman Validation'!AC$665668,FALSE)),0,HLOOKUP($B141,INDIRECT("'Monthly Resource Report'!"&amp;'Coleman Validation'!AC$665666&amp;":"&amp;'Coleman Validation'!AC$665667),'Coleman Validation'!AC$665668,FALSE))</f>
        <v>0</v>
      </c>
      <c r="AD141" s="318">
        <f ca="1">+IF(ISERROR(HLOOKUP($B141,INDIRECT("'Monthly Resource Report'!"&amp;'Coleman Validation'!AD$665666&amp;":"&amp;'Coleman Validation'!AD$665667),'Coleman Validation'!AD$665668,FALSE)),0,HLOOKUP($B141,INDIRECT("'Monthly Resource Report'!"&amp;'Coleman Validation'!AD$665666&amp;":"&amp;'Coleman Validation'!AD$665667),'Coleman Validation'!AD$665668,FALSE))</f>
        <v>0</v>
      </c>
    </row>
    <row r="142" spans="2:30" s="29" customFormat="1">
      <c r="B142" s="301">
        <v>45505</v>
      </c>
      <c r="C142" s="294">
        <v>146</v>
      </c>
      <c r="D142" s="297">
        <v>2.4237600264832202</v>
      </c>
      <c r="E142" s="299">
        <v>0.33</v>
      </c>
      <c r="F142" s="295">
        <v>0.2</v>
      </c>
      <c r="G142" s="294">
        <f ca="1">+IF(ISERROR(HLOOKUP($B142,INDIRECT("'Monthly Resource Report'!"&amp;'Coleman Validation'!G$665666&amp;":"&amp;'Coleman Validation'!G$665667),'Coleman Validation'!G$665668,FALSE)),0,HLOOKUP($B142,INDIRECT("'Monthly Resource Report'!"&amp;'Coleman Validation'!G$665666&amp;":"&amp;'Coleman Validation'!G$665667),'Coleman Validation'!G$665668,FALSE))</f>
        <v>0</v>
      </c>
      <c r="H142" s="297">
        <f ca="1">+IF(ISERROR(HLOOKUP($B142,INDIRECT("'Monthly Resource Report'!"&amp;'Coleman Validation'!H$665666&amp;":"&amp;'Coleman Validation'!H$665667),'Coleman Validation'!H$665668,FALSE)),0,HLOOKUP($B142,INDIRECT("'Monthly Resource Report'!"&amp;'Coleman Validation'!H$665666&amp;":"&amp;'Coleman Validation'!H$665667),'Coleman Validation'!H$665668,FALSE))</f>
        <v>0</v>
      </c>
      <c r="I142" s="317">
        <f ca="1">+IF(ISERROR(HLOOKUP($B142,INDIRECT("'Monthly Resource Report'!"&amp;'Coleman Validation'!I$665666&amp;":"&amp;'Coleman Validation'!I$665667),'Coleman Validation'!I$665668,FALSE)),0,HLOOKUP($B142,INDIRECT("'Monthly Resource Report'!"&amp;'Coleman Validation'!I$665666&amp;":"&amp;'Coleman Validation'!I$665667),'Coleman Validation'!I$665668,FALSE))</f>
        <v>0</v>
      </c>
      <c r="J142" s="318">
        <f ca="1">+IF(ISERROR(HLOOKUP($B142,INDIRECT("'Monthly Resource Report'!"&amp;'Coleman Validation'!J$665666&amp;":"&amp;'Coleman Validation'!J$665667),'Coleman Validation'!J$665668,FALSE)),0,HLOOKUP($B142,INDIRECT("'Monthly Resource Report'!"&amp;'Coleman Validation'!J$665666&amp;":"&amp;'Coleman Validation'!J$665667),'Coleman Validation'!J$665668,FALSE))</f>
        <v>0</v>
      </c>
      <c r="L142" s="301">
        <v>45505</v>
      </c>
      <c r="M142" s="294">
        <v>146</v>
      </c>
      <c r="N142" s="297">
        <v>2.4237600264832202</v>
      </c>
      <c r="O142" s="299">
        <v>0.33</v>
      </c>
      <c r="P142" s="295">
        <v>0.2</v>
      </c>
      <c r="Q142" s="294">
        <f ca="1">+IF(ISERROR(HLOOKUP($B142,INDIRECT("'Monthly Resource Report'!"&amp;'Coleman Validation'!Q$665666&amp;":"&amp;'Coleman Validation'!Q$665667),'Coleman Validation'!Q$665668,FALSE)),0,HLOOKUP($B142,INDIRECT("'Monthly Resource Report'!"&amp;'Coleman Validation'!Q$665666&amp;":"&amp;'Coleman Validation'!Q$665667),'Coleman Validation'!Q$665668,FALSE))</f>
        <v>0</v>
      </c>
      <c r="R142" s="297">
        <f ca="1">+IF(ISERROR(HLOOKUP($B142,INDIRECT("'Monthly Resource Report'!"&amp;'Coleman Validation'!R$665666&amp;":"&amp;'Coleman Validation'!R$665667),'Coleman Validation'!R$665668,FALSE)),0,HLOOKUP($B142,INDIRECT("'Monthly Resource Report'!"&amp;'Coleman Validation'!R$665666&amp;":"&amp;'Coleman Validation'!R$665667),'Coleman Validation'!R$665668,FALSE))</f>
        <v>0</v>
      </c>
      <c r="S142" s="317">
        <f ca="1">+IF(ISERROR(HLOOKUP($B142,INDIRECT("'Monthly Resource Report'!"&amp;'Coleman Validation'!S$665666&amp;":"&amp;'Coleman Validation'!S$665667),'Coleman Validation'!S$665668,FALSE)),0,HLOOKUP($B142,INDIRECT("'Monthly Resource Report'!"&amp;'Coleman Validation'!S$665666&amp;":"&amp;'Coleman Validation'!S$665667),'Coleman Validation'!S$665668,FALSE))</f>
        <v>0</v>
      </c>
      <c r="T142" s="318">
        <f ca="1">+IF(ISERROR(HLOOKUP($B142,INDIRECT("'Monthly Resource Report'!"&amp;'Coleman Validation'!T$665666&amp;":"&amp;'Coleman Validation'!T$665667),'Coleman Validation'!T$665668,FALSE)),0,HLOOKUP($B142,INDIRECT("'Monthly Resource Report'!"&amp;'Coleman Validation'!T$665666&amp;":"&amp;'Coleman Validation'!T$665667),'Coleman Validation'!T$665668,FALSE))</f>
        <v>0</v>
      </c>
      <c r="V142" s="301">
        <v>45505</v>
      </c>
      <c r="W142" s="294">
        <v>151</v>
      </c>
      <c r="X142" s="297">
        <v>2.4237600264832202</v>
      </c>
      <c r="Y142" s="299">
        <v>0.33</v>
      </c>
      <c r="Z142" s="295">
        <v>0.2</v>
      </c>
      <c r="AA142" s="294">
        <f ca="1">+IF(ISERROR(HLOOKUP($B142,INDIRECT("'Monthly Resource Report'!"&amp;'Coleman Validation'!AA$665666&amp;":"&amp;'Coleman Validation'!AA$665667),'Coleman Validation'!AA$665668,FALSE)),0,HLOOKUP($B142,INDIRECT("'Monthly Resource Report'!"&amp;'Coleman Validation'!AA$665666&amp;":"&amp;'Coleman Validation'!AA$665667),'Coleman Validation'!AA$665668,FALSE))</f>
        <v>0</v>
      </c>
      <c r="AB142" s="297">
        <f ca="1">+IF(ISERROR(HLOOKUP($B142,INDIRECT("'Monthly Resource Report'!"&amp;'Coleman Validation'!AB$665666&amp;":"&amp;'Coleman Validation'!AB$665667),'Coleman Validation'!AB$665668,FALSE)),0,HLOOKUP($B142,INDIRECT("'Monthly Resource Report'!"&amp;'Coleman Validation'!AB$665666&amp;":"&amp;'Coleman Validation'!AB$665667),'Coleman Validation'!AB$665668,FALSE))</f>
        <v>0</v>
      </c>
      <c r="AC142" s="317">
        <f ca="1">+IF(ISERROR(HLOOKUP($B142,INDIRECT("'Monthly Resource Report'!"&amp;'Coleman Validation'!AC$665666&amp;":"&amp;'Coleman Validation'!AC$665667),'Coleman Validation'!AC$665668,FALSE)),0,HLOOKUP($B142,INDIRECT("'Monthly Resource Report'!"&amp;'Coleman Validation'!AC$665666&amp;":"&amp;'Coleman Validation'!AC$665667),'Coleman Validation'!AC$665668,FALSE))</f>
        <v>0</v>
      </c>
      <c r="AD142" s="318">
        <f ca="1">+IF(ISERROR(HLOOKUP($B142,INDIRECT("'Monthly Resource Report'!"&amp;'Coleman Validation'!AD$665666&amp;":"&amp;'Coleman Validation'!AD$665667),'Coleman Validation'!AD$665668,FALSE)),0,HLOOKUP($B142,INDIRECT("'Monthly Resource Report'!"&amp;'Coleman Validation'!AD$665666&amp;":"&amp;'Coleman Validation'!AD$665667),'Coleman Validation'!AD$665668,FALSE))</f>
        <v>0</v>
      </c>
    </row>
    <row r="143" spans="2:30" s="29" customFormat="1">
      <c r="B143" s="301">
        <v>45536</v>
      </c>
      <c r="C143" s="294">
        <v>146</v>
      </c>
      <c r="D143" s="297">
        <v>2.4237600264832202</v>
      </c>
      <c r="E143" s="299">
        <v>0.33</v>
      </c>
      <c r="F143" s="295">
        <v>0.2</v>
      </c>
      <c r="G143" s="294">
        <f ca="1">+IF(ISERROR(HLOOKUP($B143,INDIRECT("'Monthly Resource Report'!"&amp;'Coleman Validation'!G$665666&amp;":"&amp;'Coleman Validation'!G$665667),'Coleman Validation'!G$665668,FALSE)),0,HLOOKUP($B143,INDIRECT("'Monthly Resource Report'!"&amp;'Coleman Validation'!G$665666&amp;":"&amp;'Coleman Validation'!G$665667),'Coleman Validation'!G$665668,FALSE))</f>
        <v>0</v>
      </c>
      <c r="H143" s="297">
        <f ca="1">+IF(ISERROR(HLOOKUP($B143,INDIRECT("'Monthly Resource Report'!"&amp;'Coleman Validation'!H$665666&amp;":"&amp;'Coleman Validation'!H$665667),'Coleman Validation'!H$665668,FALSE)),0,HLOOKUP($B143,INDIRECT("'Monthly Resource Report'!"&amp;'Coleman Validation'!H$665666&amp;":"&amp;'Coleman Validation'!H$665667),'Coleman Validation'!H$665668,FALSE))</f>
        <v>0</v>
      </c>
      <c r="I143" s="317">
        <f ca="1">+IF(ISERROR(HLOOKUP($B143,INDIRECT("'Monthly Resource Report'!"&amp;'Coleman Validation'!I$665666&amp;":"&amp;'Coleman Validation'!I$665667),'Coleman Validation'!I$665668,FALSE)),0,HLOOKUP($B143,INDIRECT("'Monthly Resource Report'!"&amp;'Coleman Validation'!I$665666&amp;":"&amp;'Coleman Validation'!I$665667),'Coleman Validation'!I$665668,FALSE))</f>
        <v>0</v>
      </c>
      <c r="J143" s="318">
        <f ca="1">+IF(ISERROR(HLOOKUP($B143,INDIRECT("'Monthly Resource Report'!"&amp;'Coleman Validation'!J$665666&amp;":"&amp;'Coleman Validation'!J$665667),'Coleman Validation'!J$665668,FALSE)),0,HLOOKUP($B143,INDIRECT("'Monthly Resource Report'!"&amp;'Coleman Validation'!J$665666&amp;":"&amp;'Coleman Validation'!J$665667),'Coleman Validation'!J$665668,FALSE))</f>
        <v>0</v>
      </c>
      <c r="L143" s="301">
        <v>45536</v>
      </c>
      <c r="M143" s="294">
        <v>146</v>
      </c>
      <c r="N143" s="297">
        <v>2.4237600264832202</v>
      </c>
      <c r="O143" s="299">
        <v>0.33</v>
      </c>
      <c r="P143" s="295">
        <v>0.2</v>
      </c>
      <c r="Q143" s="294">
        <f ca="1">+IF(ISERROR(HLOOKUP($B143,INDIRECT("'Monthly Resource Report'!"&amp;'Coleman Validation'!Q$665666&amp;":"&amp;'Coleman Validation'!Q$665667),'Coleman Validation'!Q$665668,FALSE)),0,HLOOKUP($B143,INDIRECT("'Monthly Resource Report'!"&amp;'Coleman Validation'!Q$665666&amp;":"&amp;'Coleman Validation'!Q$665667),'Coleman Validation'!Q$665668,FALSE))</f>
        <v>0</v>
      </c>
      <c r="R143" s="297">
        <f ca="1">+IF(ISERROR(HLOOKUP($B143,INDIRECT("'Monthly Resource Report'!"&amp;'Coleman Validation'!R$665666&amp;":"&amp;'Coleman Validation'!R$665667),'Coleman Validation'!R$665668,FALSE)),0,HLOOKUP($B143,INDIRECT("'Monthly Resource Report'!"&amp;'Coleman Validation'!R$665666&amp;":"&amp;'Coleman Validation'!R$665667),'Coleman Validation'!R$665668,FALSE))</f>
        <v>0</v>
      </c>
      <c r="S143" s="317">
        <f ca="1">+IF(ISERROR(HLOOKUP($B143,INDIRECT("'Monthly Resource Report'!"&amp;'Coleman Validation'!S$665666&amp;":"&amp;'Coleman Validation'!S$665667),'Coleman Validation'!S$665668,FALSE)),0,HLOOKUP($B143,INDIRECT("'Monthly Resource Report'!"&amp;'Coleman Validation'!S$665666&amp;":"&amp;'Coleman Validation'!S$665667),'Coleman Validation'!S$665668,FALSE))</f>
        <v>0</v>
      </c>
      <c r="T143" s="318">
        <f ca="1">+IF(ISERROR(HLOOKUP($B143,INDIRECT("'Monthly Resource Report'!"&amp;'Coleman Validation'!T$665666&amp;":"&amp;'Coleman Validation'!T$665667),'Coleman Validation'!T$665668,FALSE)),0,HLOOKUP($B143,INDIRECT("'Monthly Resource Report'!"&amp;'Coleman Validation'!T$665666&amp;":"&amp;'Coleman Validation'!T$665667),'Coleman Validation'!T$665668,FALSE))</f>
        <v>0</v>
      </c>
      <c r="V143" s="301">
        <v>45536</v>
      </c>
      <c r="W143" s="294">
        <v>151</v>
      </c>
      <c r="X143" s="297">
        <v>2.4237600264832202</v>
      </c>
      <c r="Y143" s="299">
        <v>0.33</v>
      </c>
      <c r="Z143" s="295">
        <v>0.2</v>
      </c>
      <c r="AA143" s="294">
        <f ca="1">+IF(ISERROR(HLOOKUP($B143,INDIRECT("'Monthly Resource Report'!"&amp;'Coleman Validation'!AA$665666&amp;":"&amp;'Coleman Validation'!AA$665667),'Coleman Validation'!AA$665668,FALSE)),0,HLOOKUP($B143,INDIRECT("'Monthly Resource Report'!"&amp;'Coleman Validation'!AA$665666&amp;":"&amp;'Coleman Validation'!AA$665667),'Coleman Validation'!AA$665668,FALSE))</f>
        <v>0</v>
      </c>
      <c r="AB143" s="297">
        <f ca="1">+IF(ISERROR(HLOOKUP($B143,INDIRECT("'Monthly Resource Report'!"&amp;'Coleman Validation'!AB$665666&amp;":"&amp;'Coleman Validation'!AB$665667),'Coleman Validation'!AB$665668,FALSE)),0,HLOOKUP($B143,INDIRECT("'Monthly Resource Report'!"&amp;'Coleman Validation'!AB$665666&amp;":"&amp;'Coleman Validation'!AB$665667),'Coleman Validation'!AB$665668,FALSE))</f>
        <v>0</v>
      </c>
      <c r="AC143" s="317">
        <f ca="1">+IF(ISERROR(HLOOKUP($B143,INDIRECT("'Monthly Resource Report'!"&amp;'Coleman Validation'!AC$665666&amp;":"&amp;'Coleman Validation'!AC$665667),'Coleman Validation'!AC$665668,FALSE)),0,HLOOKUP($B143,INDIRECT("'Monthly Resource Report'!"&amp;'Coleman Validation'!AC$665666&amp;":"&amp;'Coleman Validation'!AC$665667),'Coleman Validation'!AC$665668,FALSE))</f>
        <v>0</v>
      </c>
      <c r="AD143" s="318">
        <f ca="1">+IF(ISERROR(HLOOKUP($B143,INDIRECT("'Monthly Resource Report'!"&amp;'Coleman Validation'!AD$665666&amp;":"&amp;'Coleman Validation'!AD$665667),'Coleman Validation'!AD$665668,FALSE)),0,HLOOKUP($B143,INDIRECT("'Monthly Resource Report'!"&amp;'Coleman Validation'!AD$665666&amp;":"&amp;'Coleman Validation'!AD$665667),'Coleman Validation'!AD$665668,FALSE))</f>
        <v>0</v>
      </c>
    </row>
    <row r="144" spans="2:30" s="29" customFormat="1">
      <c r="B144" s="301">
        <v>45566</v>
      </c>
      <c r="C144" s="294">
        <v>146</v>
      </c>
      <c r="D144" s="297">
        <v>2.4237600264832202</v>
      </c>
      <c r="E144" s="299">
        <v>0.33</v>
      </c>
      <c r="F144" s="295">
        <v>0.2</v>
      </c>
      <c r="G144" s="294">
        <f ca="1">+IF(ISERROR(HLOOKUP($B144,INDIRECT("'Monthly Resource Report'!"&amp;'Coleman Validation'!G$665666&amp;":"&amp;'Coleman Validation'!G$665667),'Coleman Validation'!G$665668,FALSE)),0,HLOOKUP($B144,INDIRECT("'Monthly Resource Report'!"&amp;'Coleman Validation'!G$665666&amp;":"&amp;'Coleman Validation'!G$665667),'Coleman Validation'!G$665668,FALSE))</f>
        <v>0</v>
      </c>
      <c r="H144" s="297">
        <f ca="1">+IF(ISERROR(HLOOKUP($B144,INDIRECT("'Monthly Resource Report'!"&amp;'Coleman Validation'!H$665666&amp;":"&amp;'Coleman Validation'!H$665667),'Coleman Validation'!H$665668,FALSE)),0,HLOOKUP($B144,INDIRECT("'Monthly Resource Report'!"&amp;'Coleman Validation'!H$665666&amp;":"&amp;'Coleman Validation'!H$665667),'Coleman Validation'!H$665668,FALSE))</f>
        <v>0</v>
      </c>
      <c r="I144" s="317">
        <f ca="1">+IF(ISERROR(HLOOKUP($B144,INDIRECT("'Monthly Resource Report'!"&amp;'Coleman Validation'!I$665666&amp;":"&amp;'Coleman Validation'!I$665667),'Coleman Validation'!I$665668,FALSE)),0,HLOOKUP($B144,INDIRECT("'Monthly Resource Report'!"&amp;'Coleman Validation'!I$665666&amp;":"&amp;'Coleman Validation'!I$665667),'Coleman Validation'!I$665668,FALSE))</f>
        <v>0</v>
      </c>
      <c r="J144" s="318">
        <f ca="1">+IF(ISERROR(HLOOKUP($B144,INDIRECT("'Monthly Resource Report'!"&amp;'Coleman Validation'!J$665666&amp;":"&amp;'Coleman Validation'!J$665667),'Coleman Validation'!J$665668,FALSE)),0,HLOOKUP($B144,INDIRECT("'Monthly Resource Report'!"&amp;'Coleman Validation'!J$665666&amp;":"&amp;'Coleman Validation'!J$665667),'Coleman Validation'!J$665668,FALSE))</f>
        <v>0</v>
      </c>
      <c r="L144" s="301">
        <v>45566</v>
      </c>
      <c r="M144" s="294">
        <v>146</v>
      </c>
      <c r="N144" s="297">
        <v>2.4237600264832202</v>
      </c>
      <c r="O144" s="299">
        <v>0.33</v>
      </c>
      <c r="P144" s="295">
        <v>0.2</v>
      </c>
      <c r="Q144" s="294">
        <f ca="1">+IF(ISERROR(HLOOKUP($B144,INDIRECT("'Monthly Resource Report'!"&amp;'Coleman Validation'!Q$665666&amp;":"&amp;'Coleman Validation'!Q$665667),'Coleman Validation'!Q$665668,FALSE)),0,HLOOKUP($B144,INDIRECT("'Monthly Resource Report'!"&amp;'Coleman Validation'!Q$665666&amp;":"&amp;'Coleman Validation'!Q$665667),'Coleman Validation'!Q$665668,FALSE))</f>
        <v>0</v>
      </c>
      <c r="R144" s="297">
        <f ca="1">+IF(ISERROR(HLOOKUP($B144,INDIRECT("'Monthly Resource Report'!"&amp;'Coleman Validation'!R$665666&amp;":"&amp;'Coleman Validation'!R$665667),'Coleman Validation'!R$665668,FALSE)),0,HLOOKUP($B144,INDIRECT("'Monthly Resource Report'!"&amp;'Coleman Validation'!R$665666&amp;":"&amp;'Coleman Validation'!R$665667),'Coleman Validation'!R$665668,FALSE))</f>
        <v>0</v>
      </c>
      <c r="S144" s="317">
        <f ca="1">+IF(ISERROR(HLOOKUP($B144,INDIRECT("'Monthly Resource Report'!"&amp;'Coleman Validation'!S$665666&amp;":"&amp;'Coleman Validation'!S$665667),'Coleman Validation'!S$665668,FALSE)),0,HLOOKUP($B144,INDIRECT("'Monthly Resource Report'!"&amp;'Coleman Validation'!S$665666&amp;":"&amp;'Coleman Validation'!S$665667),'Coleman Validation'!S$665668,FALSE))</f>
        <v>0</v>
      </c>
      <c r="T144" s="318">
        <f ca="1">+IF(ISERROR(HLOOKUP($B144,INDIRECT("'Monthly Resource Report'!"&amp;'Coleman Validation'!T$665666&amp;":"&amp;'Coleman Validation'!T$665667),'Coleman Validation'!T$665668,FALSE)),0,HLOOKUP($B144,INDIRECT("'Monthly Resource Report'!"&amp;'Coleman Validation'!T$665666&amp;":"&amp;'Coleman Validation'!T$665667),'Coleman Validation'!T$665668,FALSE))</f>
        <v>0</v>
      </c>
      <c r="V144" s="301">
        <v>45566</v>
      </c>
      <c r="W144" s="294">
        <v>151</v>
      </c>
      <c r="X144" s="297">
        <v>2.4237600264832202</v>
      </c>
      <c r="Y144" s="299">
        <v>0.33</v>
      </c>
      <c r="Z144" s="295">
        <v>0.2</v>
      </c>
      <c r="AA144" s="294">
        <f ca="1">+IF(ISERROR(HLOOKUP($B144,INDIRECT("'Monthly Resource Report'!"&amp;'Coleman Validation'!AA$665666&amp;":"&amp;'Coleman Validation'!AA$665667),'Coleman Validation'!AA$665668,FALSE)),0,HLOOKUP($B144,INDIRECT("'Monthly Resource Report'!"&amp;'Coleman Validation'!AA$665666&amp;":"&amp;'Coleman Validation'!AA$665667),'Coleman Validation'!AA$665668,FALSE))</f>
        <v>0</v>
      </c>
      <c r="AB144" s="297">
        <f ca="1">+IF(ISERROR(HLOOKUP($B144,INDIRECT("'Monthly Resource Report'!"&amp;'Coleman Validation'!AB$665666&amp;":"&amp;'Coleman Validation'!AB$665667),'Coleman Validation'!AB$665668,FALSE)),0,HLOOKUP($B144,INDIRECT("'Monthly Resource Report'!"&amp;'Coleman Validation'!AB$665666&amp;":"&amp;'Coleman Validation'!AB$665667),'Coleman Validation'!AB$665668,FALSE))</f>
        <v>0</v>
      </c>
      <c r="AC144" s="317">
        <f ca="1">+IF(ISERROR(HLOOKUP($B144,INDIRECT("'Monthly Resource Report'!"&amp;'Coleman Validation'!AC$665666&amp;":"&amp;'Coleman Validation'!AC$665667),'Coleman Validation'!AC$665668,FALSE)),0,HLOOKUP($B144,INDIRECT("'Monthly Resource Report'!"&amp;'Coleman Validation'!AC$665666&amp;":"&amp;'Coleman Validation'!AC$665667),'Coleman Validation'!AC$665668,FALSE))</f>
        <v>0</v>
      </c>
      <c r="AD144" s="318">
        <f ca="1">+IF(ISERROR(HLOOKUP($B144,INDIRECT("'Monthly Resource Report'!"&amp;'Coleman Validation'!AD$665666&amp;":"&amp;'Coleman Validation'!AD$665667),'Coleman Validation'!AD$665668,FALSE)),0,HLOOKUP($B144,INDIRECT("'Monthly Resource Report'!"&amp;'Coleman Validation'!AD$665666&amp;":"&amp;'Coleman Validation'!AD$665667),'Coleman Validation'!AD$665668,FALSE))</f>
        <v>0</v>
      </c>
    </row>
    <row r="145" spans="2:30" s="29" customFormat="1">
      <c r="B145" s="301">
        <v>45597</v>
      </c>
      <c r="C145" s="294">
        <v>146</v>
      </c>
      <c r="D145" s="297">
        <v>2.4237600264832202</v>
      </c>
      <c r="E145" s="299">
        <v>0.33</v>
      </c>
      <c r="F145" s="295">
        <v>0.2</v>
      </c>
      <c r="G145" s="294">
        <f ca="1">+IF(ISERROR(HLOOKUP($B145,INDIRECT("'Monthly Resource Report'!"&amp;'Coleman Validation'!G$665666&amp;":"&amp;'Coleman Validation'!G$665667),'Coleman Validation'!G$665668,FALSE)),0,HLOOKUP($B145,INDIRECT("'Monthly Resource Report'!"&amp;'Coleman Validation'!G$665666&amp;":"&amp;'Coleman Validation'!G$665667),'Coleman Validation'!G$665668,FALSE))</f>
        <v>0</v>
      </c>
      <c r="H145" s="297">
        <f ca="1">+IF(ISERROR(HLOOKUP($B145,INDIRECT("'Monthly Resource Report'!"&amp;'Coleman Validation'!H$665666&amp;":"&amp;'Coleman Validation'!H$665667),'Coleman Validation'!H$665668,FALSE)),0,HLOOKUP($B145,INDIRECT("'Monthly Resource Report'!"&amp;'Coleman Validation'!H$665666&amp;":"&amp;'Coleman Validation'!H$665667),'Coleman Validation'!H$665668,FALSE))</f>
        <v>0</v>
      </c>
      <c r="I145" s="317">
        <f ca="1">+IF(ISERROR(HLOOKUP($B145,INDIRECT("'Monthly Resource Report'!"&amp;'Coleman Validation'!I$665666&amp;":"&amp;'Coleman Validation'!I$665667),'Coleman Validation'!I$665668,FALSE)),0,HLOOKUP($B145,INDIRECT("'Monthly Resource Report'!"&amp;'Coleman Validation'!I$665666&amp;":"&amp;'Coleman Validation'!I$665667),'Coleman Validation'!I$665668,FALSE))</f>
        <v>0</v>
      </c>
      <c r="J145" s="318">
        <f ca="1">+IF(ISERROR(HLOOKUP($B145,INDIRECT("'Monthly Resource Report'!"&amp;'Coleman Validation'!J$665666&amp;":"&amp;'Coleman Validation'!J$665667),'Coleman Validation'!J$665668,FALSE)),0,HLOOKUP($B145,INDIRECT("'Monthly Resource Report'!"&amp;'Coleman Validation'!J$665666&amp;":"&amp;'Coleman Validation'!J$665667),'Coleman Validation'!J$665668,FALSE))</f>
        <v>0</v>
      </c>
      <c r="L145" s="301">
        <v>45597</v>
      </c>
      <c r="M145" s="294">
        <v>146</v>
      </c>
      <c r="N145" s="297">
        <v>2.4237600264832202</v>
      </c>
      <c r="O145" s="299">
        <v>0.33</v>
      </c>
      <c r="P145" s="295">
        <v>0.2</v>
      </c>
      <c r="Q145" s="294">
        <f ca="1">+IF(ISERROR(HLOOKUP($B145,INDIRECT("'Monthly Resource Report'!"&amp;'Coleman Validation'!Q$665666&amp;":"&amp;'Coleman Validation'!Q$665667),'Coleman Validation'!Q$665668,FALSE)),0,HLOOKUP($B145,INDIRECT("'Monthly Resource Report'!"&amp;'Coleman Validation'!Q$665666&amp;":"&amp;'Coleman Validation'!Q$665667),'Coleman Validation'!Q$665668,FALSE))</f>
        <v>0</v>
      </c>
      <c r="R145" s="297">
        <f ca="1">+IF(ISERROR(HLOOKUP($B145,INDIRECT("'Monthly Resource Report'!"&amp;'Coleman Validation'!R$665666&amp;":"&amp;'Coleman Validation'!R$665667),'Coleman Validation'!R$665668,FALSE)),0,HLOOKUP($B145,INDIRECT("'Monthly Resource Report'!"&amp;'Coleman Validation'!R$665666&amp;":"&amp;'Coleman Validation'!R$665667),'Coleman Validation'!R$665668,FALSE))</f>
        <v>0</v>
      </c>
      <c r="S145" s="317">
        <f ca="1">+IF(ISERROR(HLOOKUP($B145,INDIRECT("'Monthly Resource Report'!"&amp;'Coleman Validation'!S$665666&amp;":"&amp;'Coleman Validation'!S$665667),'Coleman Validation'!S$665668,FALSE)),0,HLOOKUP($B145,INDIRECT("'Monthly Resource Report'!"&amp;'Coleman Validation'!S$665666&amp;":"&amp;'Coleman Validation'!S$665667),'Coleman Validation'!S$665668,FALSE))</f>
        <v>0</v>
      </c>
      <c r="T145" s="318">
        <f ca="1">+IF(ISERROR(HLOOKUP($B145,INDIRECT("'Monthly Resource Report'!"&amp;'Coleman Validation'!T$665666&amp;":"&amp;'Coleman Validation'!T$665667),'Coleman Validation'!T$665668,FALSE)),0,HLOOKUP($B145,INDIRECT("'Monthly Resource Report'!"&amp;'Coleman Validation'!T$665666&amp;":"&amp;'Coleman Validation'!T$665667),'Coleman Validation'!T$665668,FALSE))</f>
        <v>0</v>
      </c>
      <c r="V145" s="301">
        <v>45597</v>
      </c>
      <c r="W145" s="294">
        <v>151</v>
      </c>
      <c r="X145" s="297">
        <v>2.4237600264832202</v>
      </c>
      <c r="Y145" s="299">
        <v>0.33</v>
      </c>
      <c r="Z145" s="295">
        <v>0.2</v>
      </c>
      <c r="AA145" s="294">
        <f ca="1">+IF(ISERROR(HLOOKUP($B145,INDIRECT("'Monthly Resource Report'!"&amp;'Coleman Validation'!AA$665666&amp;":"&amp;'Coleman Validation'!AA$665667),'Coleman Validation'!AA$665668,FALSE)),0,HLOOKUP($B145,INDIRECT("'Monthly Resource Report'!"&amp;'Coleman Validation'!AA$665666&amp;":"&amp;'Coleman Validation'!AA$665667),'Coleman Validation'!AA$665668,FALSE))</f>
        <v>0</v>
      </c>
      <c r="AB145" s="297">
        <f ca="1">+IF(ISERROR(HLOOKUP($B145,INDIRECT("'Monthly Resource Report'!"&amp;'Coleman Validation'!AB$665666&amp;":"&amp;'Coleman Validation'!AB$665667),'Coleman Validation'!AB$665668,FALSE)),0,HLOOKUP($B145,INDIRECT("'Monthly Resource Report'!"&amp;'Coleman Validation'!AB$665666&amp;":"&amp;'Coleman Validation'!AB$665667),'Coleman Validation'!AB$665668,FALSE))</f>
        <v>0</v>
      </c>
      <c r="AC145" s="317">
        <f ca="1">+IF(ISERROR(HLOOKUP($B145,INDIRECT("'Monthly Resource Report'!"&amp;'Coleman Validation'!AC$665666&amp;":"&amp;'Coleman Validation'!AC$665667),'Coleman Validation'!AC$665668,FALSE)),0,HLOOKUP($B145,INDIRECT("'Monthly Resource Report'!"&amp;'Coleman Validation'!AC$665666&amp;":"&amp;'Coleman Validation'!AC$665667),'Coleman Validation'!AC$665668,FALSE))</f>
        <v>0</v>
      </c>
      <c r="AD145" s="318">
        <f ca="1">+IF(ISERROR(HLOOKUP($B145,INDIRECT("'Monthly Resource Report'!"&amp;'Coleman Validation'!AD$665666&amp;":"&amp;'Coleman Validation'!AD$665667),'Coleman Validation'!AD$665668,FALSE)),0,HLOOKUP($B145,INDIRECT("'Monthly Resource Report'!"&amp;'Coleman Validation'!AD$665666&amp;":"&amp;'Coleman Validation'!AD$665667),'Coleman Validation'!AD$665668,FALSE))</f>
        <v>0</v>
      </c>
    </row>
    <row r="146" spans="2:30" s="29" customFormat="1">
      <c r="B146" s="301">
        <v>45627</v>
      </c>
      <c r="C146" s="294">
        <v>146</v>
      </c>
      <c r="D146" s="297">
        <v>2.4237600264832202</v>
      </c>
      <c r="E146" s="299">
        <v>0.33</v>
      </c>
      <c r="F146" s="295">
        <v>0.2</v>
      </c>
      <c r="G146" s="294">
        <f ca="1">+IF(ISERROR(HLOOKUP($B146,INDIRECT("'Monthly Resource Report'!"&amp;'Coleman Validation'!G$665666&amp;":"&amp;'Coleman Validation'!G$665667),'Coleman Validation'!G$665668,FALSE)),0,HLOOKUP($B146,INDIRECT("'Monthly Resource Report'!"&amp;'Coleman Validation'!G$665666&amp;":"&amp;'Coleman Validation'!G$665667),'Coleman Validation'!G$665668,FALSE))</f>
        <v>0</v>
      </c>
      <c r="H146" s="297">
        <f ca="1">+IF(ISERROR(HLOOKUP($B146,INDIRECT("'Monthly Resource Report'!"&amp;'Coleman Validation'!H$665666&amp;":"&amp;'Coleman Validation'!H$665667),'Coleman Validation'!H$665668,FALSE)),0,HLOOKUP($B146,INDIRECT("'Monthly Resource Report'!"&amp;'Coleman Validation'!H$665666&amp;":"&amp;'Coleman Validation'!H$665667),'Coleman Validation'!H$665668,FALSE))</f>
        <v>0</v>
      </c>
      <c r="I146" s="317">
        <f ca="1">+IF(ISERROR(HLOOKUP($B146,INDIRECT("'Monthly Resource Report'!"&amp;'Coleman Validation'!I$665666&amp;":"&amp;'Coleman Validation'!I$665667),'Coleman Validation'!I$665668,FALSE)),0,HLOOKUP($B146,INDIRECT("'Monthly Resource Report'!"&amp;'Coleman Validation'!I$665666&amp;":"&amp;'Coleman Validation'!I$665667),'Coleman Validation'!I$665668,FALSE))</f>
        <v>0</v>
      </c>
      <c r="J146" s="318">
        <f ca="1">+IF(ISERROR(HLOOKUP($B146,INDIRECT("'Monthly Resource Report'!"&amp;'Coleman Validation'!J$665666&amp;":"&amp;'Coleman Validation'!J$665667),'Coleman Validation'!J$665668,FALSE)),0,HLOOKUP($B146,INDIRECT("'Monthly Resource Report'!"&amp;'Coleman Validation'!J$665666&amp;":"&amp;'Coleman Validation'!J$665667),'Coleman Validation'!J$665668,FALSE))</f>
        <v>0</v>
      </c>
      <c r="L146" s="301">
        <v>45627</v>
      </c>
      <c r="M146" s="294">
        <v>146</v>
      </c>
      <c r="N146" s="297">
        <v>2.4237600264832202</v>
      </c>
      <c r="O146" s="299">
        <v>0.33</v>
      </c>
      <c r="P146" s="295">
        <v>0.2</v>
      </c>
      <c r="Q146" s="294">
        <f ca="1">+IF(ISERROR(HLOOKUP($B146,INDIRECT("'Monthly Resource Report'!"&amp;'Coleman Validation'!Q$665666&amp;":"&amp;'Coleman Validation'!Q$665667),'Coleman Validation'!Q$665668,FALSE)),0,HLOOKUP($B146,INDIRECT("'Monthly Resource Report'!"&amp;'Coleman Validation'!Q$665666&amp;":"&amp;'Coleman Validation'!Q$665667),'Coleman Validation'!Q$665668,FALSE))</f>
        <v>0</v>
      </c>
      <c r="R146" s="297">
        <f ca="1">+IF(ISERROR(HLOOKUP($B146,INDIRECT("'Monthly Resource Report'!"&amp;'Coleman Validation'!R$665666&amp;":"&amp;'Coleman Validation'!R$665667),'Coleman Validation'!R$665668,FALSE)),0,HLOOKUP($B146,INDIRECT("'Monthly Resource Report'!"&amp;'Coleman Validation'!R$665666&amp;":"&amp;'Coleman Validation'!R$665667),'Coleman Validation'!R$665668,FALSE))</f>
        <v>0</v>
      </c>
      <c r="S146" s="317">
        <f ca="1">+IF(ISERROR(HLOOKUP($B146,INDIRECT("'Monthly Resource Report'!"&amp;'Coleman Validation'!S$665666&amp;":"&amp;'Coleman Validation'!S$665667),'Coleman Validation'!S$665668,FALSE)),0,HLOOKUP($B146,INDIRECT("'Monthly Resource Report'!"&amp;'Coleman Validation'!S$665666&amp;":"&amp;'Coleman Validation'!S$665667),'Coleman Validation'!S$665668,FALSE))</f>
        <v>0</v>
      </c>
      <c r="T146" s="318">
        <f ca="1">+IF(ISERROR(HLOOKUP($B146,INDIRECT("'Monthly Resource Report'!"&amp;'Coleman Validation'!T$665666&amp;":"&amp;'Coleman Validation'!T$665667),'Coleman Validation'!T$665668,FALSE)),0,HLOOKUP($B146,INDIRECT("'Monthly Resource Report'!"&amp;'Coleman Validation'!T$665666&amp;":"&amp;'Coleman Validation'!T$665667),'Coleman Validation'!T$665668,FALSE))</f>
        <v>0</v>
      </c>
      <c r="V146" s="301">
        <v>45627</v>
      </c>
      <c r="W146" s="294">
        <v>151</v>
      </c>
      <c r="X146" s="297">
        <v>2.4237600264832202</v>
      </c>
      <c r="Y146" s="299">
        <v>0.33</v>
      </c>
      <c r="Z146" s="295">
        <v>0.2</v>
      </c>
      <c r="AA146" s="294">
        <f ca="1">+IF(ISERROR(HLOOKUP($B146,INDIRECT("'Monthly Resource Report'!"&amp;'Coleman Validation'!AA$665666&amp;":"&amp;'Coleman Validation'!AA$665667),'Coleman Validation'!AA$665668,FALSE)),0,HLOOKUP($B146,INDIRECT("'Monthly Resource Report'!"&amp;'Coleman Validation'!AA$665666&amp;":"&amp;'Coleman Validation'!AA$665667),'Coleman Validation'!AA$665668,FALSE))</f>
        <v>0</v>
      </c>
      <c r="AB146" s="297">
        <f ca="1">+IF(ISERROR(HLOOKUP($B146,INDIRECT("'Monthly Resource Report'!"&amp;'Coleman Validation'!AB$665666&amp;":"&amp;'Coleman Validation'!AB$665667),'Coleman Validation'!AB$665668,FALSE)),0,HLOOKUP($B146,INDIRECT("'Monthly Resource Report'!"&amp;'Coleman Validation'!AB$665666&amp;":"&amp;'Coleman Validation'!AB$665667),'Coleman Validation'!AB$665668,FALSE))</f>
        <v>0</v>
      </c>
      <c r="AC146" s="317">
        <f ca="1">+IF(ISERROR(HLOOKUP($B146,INDIRECT("'Monthly Resource Report'!"&amp;'Coleman Validation'!AC$665666&amp;":"&amp;'Coleman Validation'!AC$665667),'Coleman Validation'!AC$665668,FALSE)),0,HLOOKUP($B146,INDIRECT("'Monthly Resource Report'!"&amp;'Coleman Validation'!AC$665666&amp;":"&amp;'Coleman Validation'!AC$665667),'Coleman Validation'!AC$665668,FALSE))</f>
        <v>0</v>
      </c>
      <c r="AD146" s="318">
        <f ca="1">+IF(ISERROR(HLOOKUP($B146,INDIRECT("'Monthly Resource Report'!"&amp;'Coleman Validation'!AD$665666&amp;":"&amp;'Coleman Validation'!AD$665667),'Coleman Validation'!AD$665668,FALSE)),0,HLOOKUP($B146,INDIRECT("'Monthly Resource Report'!"&amp;'Coleman Validation'!AD$665666&amp;":"&amp;'Coleman Validation'!AD$665667),'Coleman Validation'!AD$665668,FALSE))</f>
        <v>0</v>
      </c>
    </row>
    <row r="147" spans="2:30" s="29" customFormat="1">
      <c r="B147" s="301">
        <v>45658</v>
      </c>
      <c r="C147" s="294">
        <v>146</v>
      </c>
      <c r="D147" s="297">
        <v>2.490413427211509</v>
      </c>
      <c r="E147" s="299">
        <v>0.33</v>
      </c>
      <c r="F147" s="295">
        <v>0.2</v>
      </c>
      <c r="G147" s="294">
        <f ca="1">+IF(ISERROR(HLOOKUP($B147,INDIRECT("'Monthly Resource Report'!"&amp;'Coleman Validation'!G$665666&amp;":"&amp;'Coleman Validation'!G$665667),'Coleman Validation'!G$665668,FALSE)),0,HLOOKUP($B147,INDIRECT("'Monthly Resource Report'!"&amp;'Coleman Validation'!G$665666&amp;":"&amp;'Coleman Validation'!G$665667),'Coleman Validation'!G$665668,FALSE))</f>
        <v>0</v>
      </c>
      <c r="H147" s="297">
        <f ca="1">+IF(ISERROR(HLOOKUP($B147,INDIRECT("'Monthly Resource Report'!"&amp;'Coleman Validation'!H$665666&amp;":"&amp;'Coleman Validation'!H$665667),'Coleman Validation'!H$665668,FALSE)),0,HLOOKUP($B147,INDIRECT("'Monthly Resource Report'!"&amp;'Coleman Validation'!H$665666&amp;":"&amp;'Coleman Validation'!H$665667),'Coleman Validation'!H$665668,FALSE))</f>
        <v>0</v>
      </c>
      <c r="I147" s="317">
        <f ca="1">+IF(ISERROR(HLOOKUP($B147,INDIRECT("'Monthly Resource Report'!"&amp;'Coleman Validation'!I$665666&amp;":"&amp;'Coleman Validation'!I$665667),'Coleman Validation'!I$665668,FALSE)),0,HLOOKUP($B147,INDIRECT("'Monthly Resource Report'!"&amp;'Coleman Validation'!I$665666&amp;":"&amp;'Coleman Validation'!I$665667),'Coleman Validation'!I$665668,FALSE))</f>
        <v>0</v>
      </c>
      <c r="J147" s="318">
        <f ca="1">+IF(ISERROR(HLOOKUP($B147,INDIRECT("'Monthly Resource Report'!"&amp;'Coleman Validation'!J$665666&amp;":"&amp;'Coleman Validation'!J$665667),'Coleman Validation'!J$665668,FALSE)),0,HLOOKUP($B147,INDIRECT("'Monthly Resource Report'!"&amp;'Coleman Validation'!J$665666&amp;":"&amp;'Coleman Validation'!J$665667),'Coleman Validation'!J$665668,FALSE))</f>
        <v>0</v>
      </c>
      <c r="L147" s="301">
        <v>45658</v>
      </c>
      <c r="M147" s="294">
        <v>146</v>
      </c>
      <c r="N147" s="297">
        <v>2.490413427211509</v>
      </c>
      <c r="O147" s="299">
        <v>0.33</v>
      </c>
      <c r="P147" s="295">
        <v>0.2</v>
      </c>
      <c r="Q147" s="294">
        <f ca="1">+IF(ISERROR(HLOOKUP($B147,INDIRECT("'Monthly Resource Report'!"&amp;'Coleman Validation'!Q$665666&amp;":"&amp;'Coleman Validation'!Q$665667),'Coleman Validation'!Q$665668,FALSE)),0,HLOOKUP($B147,INDIRECT("'Monthly Resource Report'!"&amp;'Coleman Validation'!Q$665666&amp;":"&amp;'Coleman Validation'!Q$665667),'Coleman Validation'!Q$665668,FALSE))</f>
        <v>0</v>
      </c>
      <c r="R147" s="297">
        <f ca="1">+IF(ISERROR(HLOOKUP($B147,INDIRECT("'Monthly Resource Report'!"&amp;'Coleman Validation'!R$665666&amp;":"&amp;'Coleman Validation'!R$665667),'Coleman Validation'!R$665668,FALSE)),0,HLOOKUP($B147,INDIRECT("'Monthly Resource Report'!"&amp;'Coleman Validation'!R$665666&amp;":"&amp;'Coleman Validation'!R$665667),'Coleman Validation'!R$665668,FALSE))</f>
        <v>0</v>
      </c>
      <c r="S147" s="317">
        <f ca="1">+IF(ISERROR(HLOOKUP($B147,INDIRECT("'Monthly Resource Report'!"&amp;'Coleman Validation'!S$665666&amp;":"&amp;'Coleman Validation'!S$665667),'Coleman Validation'!S$665668,FALSE)),0,HLOOKUP($B147,INDIRECT("'Monthly Resource Report'!"&amp;'Coleman Validation'!S$665666&amp;":"&amp;'Coleman Validation'!S$665667),'Coleman Validation'!S$665668,FALSE))</f>
        <v>0</v>
      </c>
      <c r="T147" s="318">
        <f ca="1">+IF(ISERROR(HLOOKUP($B147,INDIRECT("'Monthly Resource Report'!"&amp;'Coleman Validation'!T$665666&amp;":"&amp;'Coleman Validation'!T$665667),'Coleman Validation'!T$665668,FALSE)),0,HLOOKUP($B147,INDIRECT("'Monthly Resource Report'!"&amp;'Coleman Validation'!T$665666&amp;":"&amp;'Coleman Validation'!T$665667),'Coleman Validation'!T$665668,FALSE))</f>
        <v>0</v>
      </c>
      <c r="V147" s="301">
        <v>45658</v>
      </c>
      <c r="W147" s="294">
        <v>151</v>
      </c>
      <c r="X147" s="297">
        <v>2.490413427211509</v>
      </c>
      <c r="Y147" s="299">
        <v>0.33</v>
      </c>
      <c r="Z147" s="295">
        <v>0.2</v>
      </c>
      <c r="AA147" s="294">
        <f ca="1">+IF(ISERROR(HLOOKUP($B147,INDIRECT("'Monthly Resource Report'!"&amp;'Coleman Validation'!AA$665666&amp;":"&amp;'Coleman Validation'!AA$665667),'Coleman Validation'!AA$665668,FALSE)),0,HLOOKUP($B147,INDIRECT("'Monthly Resource Report'!"&amp;'Coleman Validation'!AA$665666&amp;":"&amp;'Coleman Validation'!AA$665667),'Coleman Validation'!AA$665668,FALSE))</f>
        <v>0</v>
      </c>
      <c r="AB147" s="297">
        <f ca="1">+IF(ISERROR(HLOOKUP($B147,INDIRECT("'Monthly Resource Report'!"&amp;'Coleman Validation'!AB$665666&amp;":"&amp;'Coleman Validation'!AB$665667),'Coleman Validation'!AB$665668,FALSE)),0,HLOOKUP($B147,INDIRECT("'Monthly Resource Report'!"&amp;'Coleman Validation'!AB$665666&amp;":"&amp;'Coleman Validation'!AB$665667),'Coleman Validation'!AB$665668,FALSE))</f>
        <v>0</v>
      </c>
      <c r="AC147" s="317">
        <f ca="1">+IF(ISERROR(HLOOKUP($B147,INDIRECT("'Monthly Resource Report'!"&amp;'Coleman Validation'!AC$665666&amp;":"&amp;'Coleman Validation'!AC$665667),'Coleman Validation'!AC$665668,FALSE)),0,HLOOKUP($B147,INDIRECT("'Monthly Resource Report'!"&amp;'Coleman Validation'!AC$665666&amp;":"&amp;'Coleman Validation'!AC$665667),'Coleman Validation'!AC$665668,FALSE))</f>
        <v>0</v>
      </c>
      <c r="AD147" s="318">
        <f ca="1">+IF(ISERROR(HLOOKUP($B147,INDIRECT("'Monthly Resource Report'!"&amp;'Coleman Validation'!AD$665666&amp;":"&amp;'Coleman Validation'!AD$665667),'Coleman Validation'!AD$665668,FALSE)),0,HLOOKUP($B147,INDIRECT("'Monthly Resource Report'!"&amp;'Coleman Validation'!AD$665666&amp;":"&amp;'Coleman Validation'!AD$665667),'Coleman Validation'!AD$665668,FALSE))</f>
        <v>0</v>
      </c>
    </row>
    <row r="148" spans="2:30" s="29" customFormat="1">
      <c r="B148" s="301">
        <v>45689</v>
      </c>
      <c r="C148" s="294">
        <v>146</v>
      </c>
      <c r="D148" s="297">
        <v>2.490413427211509</v>
      </c>
      <c r="E148" s="299">
        <v>0.33</v>
      </c>
      <c r="F148" s="295">
        <v>0.2</v>
      </c>
      <c r="G148" s="294">
        <f ca="1">+IF(ISERROR(HLOOKUP($B148,INDIRECT("'Monthly Resource Report'!"&amp;'Coleman Validation'!G$665666&amp;":"&amp;'Coleman Validation'!G$665667),'Coleman Validation'!G$665668,FALSE)),0,HLOOKUP($B148,INDIRECT("'Monthly Resource Report'!"&amp;'Coleman Validation'!G$665666&amp;":"&amp;'Coleman Validation'!G$665667),'Coleman Validation'!G$665668,FALSE))</f>
        <v>0</v>
      </c>
      <c r="H148" s="297">
        <f ca="1">+IF(ISERROR(HLOOKUP($B148,INDIRECT("'Monthly Resource Report'!"&amp;'Coleman Validation'!H$665666&amp;":"&amp;'Coleman Validation'!H$665667),'Coleman Validation'!H$665668,FALSE)),0,HLOOKUP($B148,INDIRECT("'Monthly Resource Report'!"&amp;'Coleman Validation'!H$665666&amp;":"&amp;'Coleman Validation'!H$665667),'Coleman Validation'!H$665668,FALSE))</f>
        <v>0</v>
      </c>
      <c r="I148" s="317">
        <f ca="1">+IF(ISERROR(HLOOKUP($B148,INDIRECT("'Monthly Resource Report'!"&amp;'Coleman Validation'!I$665666&amp;":"&amp;'Coleman Validation'!I$665667),'Coleman Validation'!I$665668,FALSE)),0,HLOOKUP($B148,INDIRECT("'Monthly Resource Report'!"&amp;'Coleman Validation'!I$665666&amp;":"&amp;'Coleman Validation'!I$665667),'Coleman Validation'!I$665668,FALSE))</f>
        <v>0</v>
      </c>
      <c r="J148" s="318">
        <f ca="1">+IF(ISERROR(HLOOKUP($B148,INDIRECT("'Monthly Resource Report'!"&amp;'Coleman Validation'!J$665666&amp;":"&amp;'Coleman Validation'!J$665667),'Coleman Validation'!J$665668,FALSE)),0,HLOOKUP($B148,INDIRECT("'Monthly Resource Report'!"&amp;'Coleman Validation'!J$665666&amp;":"&amp;'Coleman Validation'!J$665667),'Coleman Validation'!J$665668,FALSE))</f>
        <v>0</v>
      </c>
      <c r="L148" s="301">
        <v>45689</v>
      </c>
      <c r="M148" s="294">
        <v>146</v>
      </c>
      <c r="N148" s="297">
        <v>2.490413427211509</v>
      </c>
      <c r="O148" s="299">
        <v>0.33</v>
      </c>
      <c r="P148" s="295">
        <v>0.2</v>
      </c>
      <c r="Q148" s="294">
        <f ca="1">+IF(ISERROR(HLOOKUP($B148,INDIRECT("'Monthly Resource Report'!"&amp;'Coleman Validation'!Q$665666&amp;":"&amp;'Coleman Validation'!Q$665667),'Coleman Validation'!Q$665668,FALSE)),0,HLOOKUP($B148,INDIRECT("'Monthly Resource Report'!"&amp;'Coleman Validation'!Q$665666&amp;":"&amp;'Coleman Validation'!Q$665667),'Coleman Validation'!Q$665668,FALSE))</f>
        <v>0</v>
      </c>
      <c r="R148" s="297">
        <f ca="1">+IF(ISERROR(HLOOKUP($B148,INDIRECT("'Monthly Resource Report'!"&amp;'Coleman Validation'!R$665666&amp;":"&amp;'Coleman Validation'!R$665667),'Coleman Validation'!R$665668,FALSE)),0,HLOOKUP($B148,INDIRECT("'Monthly Resource Report'!"&amp;'Coleman Validation'!R$665666&amp;":"&amp;'Coleman Validation'!R$665667),'Coleman Validation'!R$665668,FALSE))</f>
        <v>0</v>
      </c>
      <c r="S148" s="317">
        <f ca="1">+IF(ISERROR(HLOOKUP($B148,INDIRECT("'Monthly Resource Report'!"&amp;'Coleman Validation'!S$665666&amp;":"&amp;'Coleman Validation'!S$665667),'Coleman Validation'!S$665668,FALSE)),0,HLOOKUP($B148,INDIRECT("'Monthly Resource Report'!"&amp;'Coleman Validation'!S$665666&amp;":"&amp;'Coleman Validation'!S$665667),'Coleman Validation'!S$665668,FALSE))</f>
        <v>0</v>
      </c>
      <c r="T148" s="318">
        <f ca="1">+IF(ISERROR(HLOOKUP($B148,INDIRECT("'Monthly Resource Report'!"&amp;'Coleman Validation'!T$665666&amp;":"&amp;'Coleman Validation'!T$665667),'Coleman Validation'!T$665668,FALSE)),0,HLOOKUP($B148,INDIRECT("'Monthly Resource Report'!"&amp;'Coleman Validation'!T$665666&amp;":"&amp;'Coleman Validation'!T$665667),'Coleman Validation'!T$665668,FALSE))</f>
        <v>0</v>
      </c>
      <c r="V148" s="301">
        <v>45689</v>
      </c>
      <c r="W148" s="294">
        <v>151</v>
      </c>
      <c r="X148" s="297">
        <v>2.490413427211509</v>
      </c>
      <c r="Y148" s="299">
        <v>0.33</v>
      </c>
      <c r="Z148" s="295">
        <v>0.2</v>
      </c>
      <c r="AA148" s="294">
        <f ca="1">+IF(ISERROR(HLOOKUP($B148,INDIRECT("'Monthly Resource Report'!"&amp;'Coleman Validation'!AA$665666&amp;":"&amp;'Coleman Validation'!AA$665667),'Coleman Validation'!AA$665668,FALSE)),0,HLOOKUP($B148,INDIRECT("'Monthly Resource Report'!"&amp;'Coleman Validation'!AA$665666&amp;":"&amp;'Coleman Validation'!AA$665667),'Coleman Validation'!AA$665668,FALSE))</f>
        <v>0</v>
      </c>
      <c r="AB148" s="297">
        <f ca="1">+IF(ISERROR(HLOOKUP($B148,INDIRECT("'Monthly Resource Report'!"&amp;'Coleman Validation'!AB$665666&amp;":"&amp;'Coleman Validation'!AB$665667),'Coleman Validation'!AB$665668,FALSE)),0,HLOOKUP($B148,INDIRECT("'Monthly Resource Report'!"&amp;'Coleman Validation'!AB$665666&amp;":"&amp;'Coleman Validation'!AB$665667),'Coleman Validation'!AB$665668,FALSE))</f>
        <v>0</v>
      </c>
      <c r="AC148" s="317">
        <f ca="1">+IF(ISERROR(HLOOKUP($B148,INDIRECT("'Monthly Resource Report'!"&amp;'Coleman Validation'!AC$665666&amp;":"&amp;'Coleman Validation'!AC$665667),'Coleman Validation'!AC$665668,FALSE)),0,HLOOKUP($B148,INDIRECT("'Monthly Resource Report'!"&amp;'Coleman Validation'!AC$665666&amp;":"&amp;'Coleman Validation'!AC$665667),'Coleman Validation'!AC$665668,FALSE))</f>
        <v>0</v>
      </c>
      <c r="AD148" s="318">
        <f ca="1">+IF(ISERROR(HLOOKUP($B148,INDIRECT("'Monthly Resource Report'!"&amp;'Coleman Validation'!AD$665666&amp;":"&amp;'Coleman Validation'!AD$665667),'Coleman Validation'!AD$665668,FALSE)),0,HLOOKUP($B148,INDIRECT("'Monthly Resource Report'!"&amp;'Coleman Validation'!AD$665666&amp;":"&amp;'Coleman Validation'!AD$665667),'Coleman Validation'!AD$665668,FALSE))</f>
        <v>0</v>
      </c>
    </row>
    <row r="149" spans="2:30" s="29" customFormat="1">
      <c r="B149" s="301">
        <v>45717</v>
      </c>
      <c r="C149" s="294">
        <v>146</v>
      </c>
      <c r="D149" s="297">
        <v>2.490413427211509</v>
      </c>
      <c r="E149" s="299">
        <v>0.33</v>
      </c>
      <c r="F149" s="295">
        <v>0.2</v>
      </c>
      <c r="G149" s="294">
        <f ca="1">+IF(ISERROR(HLOOKUP($B149,INDIRECT("'Monthly Resource Report'!"&amp;'Coleman Validation'!G$665666&amp;":"&amp;'Coleman Validation'!G$665667),'Coleman Validation'!G$665668,FALSE)),0,HLOOKUP($B149,INDIRECT("'Monthly Resource Report'!"&amp;'Coleman Validation'!G$665666&amp;":"&amp;'Coleman Validation'!G$665667),'Coleman Validation'!G$665668,FALSE))</f>
        <v>0</v>
      </c>
      <c r="H149" s="297">
        <f ca="1">+IF(ISERROR(HLOOKUP($B149,INDIRECT("'Monthly Resource Report'!"&amp;'Coleman Validation'!H$665666&amp;":"&amp;'Coleman Validation'!H$665667),'Coleman Validation'!H$665668,FALSE)),0,HLOOKUP($B149,INDIRECT("'Monthly Resource Report'!"&amp;'Coleman Validation'!H$665666&amp;":"&amp;'Coleman Validation'!H$665667),'Coleman Validation'!H$665668,FALSE))</f>
        <v>0</v>
      </c>
      <c r="I149" s="317">
        <f ca="1">+IF(ISERROR(HLOOKUP($B149,INDIRECT("'Monthly Resource Report'!"&amp;'Coleman Validation'!I$665666&amp;":"&amp;'Coleman Validation'!I$665667),'Coleman Validation'!I$665668,FALSE)),0,HLOOKUP($B149,INDIRECT("'Monthly Resource Report'!"&amp;'Coleman Validation'!I$665666&amp;":"&amp;'Coleman Validation'!I$665667),'Coleman Validation'!I$665668,FALSE))</f>
        <v>0</v>
      </c>
      <c r="J149" s="318">
        <f ca="1">+IF(ISERROR(HLOOKUP($B149,INDIRECT("'Monthly Resource Report'!"&amp;'Coleman Validation'!J$665666&amp;":"&amp;'Coleman Validation'!J$665667),'Coleman Validation'!J$665668,FALSE)),0,HLOOKUP($B149,INDIRECT("'Monthly Resource Report'!"&amp;'Coleman Validation'!J$665666&amp;":"&amp;'Coleman Validation'!J$665667),'Coleman Validation'!J$665668,FALSE))</f>
        <v>0</v>
      </c>
      <c r="L149" s="301">
        <v>45717</v>
      </c>
      <c r="M149" s="294">
        <v>146</v>
      </c>
      <c r="N149" s="297">
        <v>2.490413427211509</v>
      </c>
      <c r="O149" s="299">
        <v>0.33</v>
      </c>
      <c r="P149" s="295">
        <v>0.2</v>
      </c>
      <c r="Q149" s="294">
        <f ca="1">+IF(ISERROR(HLOOKUP($B149,INDIRECT("'Monthly Resource Report'!"&amp;'Coleman Validation'!Q$665666&amp;":"&amp;'Coleman Validation'!Q$665667),'Coleman Validation'!Q$665668,FALSE)),0,HLOOKUP($B149,INDIRECT("'Monthly Resource Report'!"&amp;'Coleman Validation'!Q$665666&amp;":"&amp;'Coleman Validation'!Q$665667),'Coleman Validation'!Q$665668,FALSE))</f>
        <v>0</v>
      </c>
      <c r="R149" s="297">
        <f ca="1">+IF(ISERROR(HLOOKUP($B149,INDIRECT("'Monthly Resource Report'!"&amp;'Coleman Validation'!R$665666&amp;":"&amp;'Coleman Validation'!R$665667),'Coleman Validation'!R$665668,FALSE)),0,HLOOKUP($B149,INDIRECT("'Monthly Resource Report'!"&amp;'Coleman Validation'!R$665666&amp;":"&amp;'Coleman Validation'!R$665667),'Coleman Validation'!R$665668,FALSE))</f>
        <v>0</v>
      </c>
      <c r="S149" s="317">
        <f ca="1">+IF(ISERROR(HLOOKUP($B149,INDIRECT("'Monthly Resource Report'!"&amp;'Coleman Validation'!S$665666&amp;":"&amp;'Coleman Validation'!S$665667),'Coleman Validation'!S$665668,FALSE)),0,HLOOKUP($B149,INDIRECT("'Monthly Resource Report'!"&amp;'Coleman Validation'!S$665666&amp;":"&amp;'Coleman Validation'!S$665667),'Coleman Validation'!S$665668,FALSE))</f>
        <v>0</v>
      </c>
      <c r="T149" s="318">
        <f ca="1">+IF(ISERROR(HLOOKUP($B149,INDIRECT("'Monthly Resource Report'!"&amp;'Coleman Validation'!T$665666&amp;":"&amp;'Coleman Validation'!T$665667),'Coleman Validation'!T$665668,FALSE)),0,HLOOKUP($B149,INDIRECT("'Monthly Resource Report'!"&amp;'Coleman Validation'!T$665666&amp;":"&amp;'Coleman Validation'!T$665667),'Coleman Validation'!T$665668,FALSE))</f>
        <v>0</v>
      </c>
      <c r="V149" s="301">
        <v>45717</v>
      </c>
      <c r="W149" s="294">
        <v>151</v>
      </c>
      <c r="X149" s="297">
        <v>2.490413427211509</v>
      </c>
      <c r="Y149" s="299">
        <v>0.33</v>
      </c>
      <c r="Z149" s="295">
        <v>0.2</v>
      </c>
      <c r="AA149" s="294">
        <f ca="1">+IF(ISERROR(HLOOKUP($B149,INDIRECT("'Monthly Resource Report'!"&amp;'Coleman Validation'!AA$665666&amp;":"&amp;'Coleman Validation'!AA$665667),'Coleman Validation'!AA$665668,FALSE)),0,HLOOKUP($B149,INDIRECT("'Monthly Resource Report'!"&amp;'Coleman Validation'!AA$665666&amp;":"&amp;'Coleman Validation'!AA$665667),'Coleman Validation'!AA$665668,FALSE))</f>
        <v>0</v>
      </c>
      <c r="AB149" s="297">
        <f ca="1">+IF(ISERROR(HLOOKUP($B149,INDIRECT("'Monthly Resource Report'!"&amp;'Coleman Validation'!AB$665666&amp;":"&amp;'Coleman Validation'!AB$665667),'Coleman Validation'!AB$665668,FALSE)),0,HLOOKUP($B149,INDIRECT("'Monthly Resource Report'!"&amp;'Coleman Validation'!AB$665666&amp;":"&amp;'Coleman Validation'!AB$665667),'Coleman Validation'!AB$665668,FALSE))</f>
        <v>0</v>
      </c>
      <c r="AC149" s="317">
        <f ca="1">+IF(ISERROR(HLOOKUP($B149,INDIRECT("'Monthly Resource Report'!"&amp;'Coleman Validation'!AC$665666&amp;":"&amp;'Coleman Validation'!AC$665667),'Coleman Validation'!AC$665668,FALSE)),0,HLOOKUP($B149,INDIRECT("'Monthly Resource Report'!"&amp;'Coleman Validation'!AC$665666&amp;":"&amp;'Coleman Validation'!AC$665667),'Coleman Validation'!AC$665668,FALSE))</f>
        <v>0</v>
      </c>
      <c r="AD149" s="318">
        <f ca="1">+IF(ISERROR(HLOOKUP($B149,INDIRECT("'Monthly Resource Report'!"&amp;'Coleman Validation'!AD$665666&amp;":"&amp;'Coleman Validation'!AD$665667),'Coleman Validation'!AD$665668,FALSE)),0,HLOOKUP($B149,INDIRECT("'Monthly Resource Report'!"&amp;'Coleman Validation'!AD$665666&amp;":"&amp;'Coleman Validation'!AD$665667),'Coleman Validation'!AD$665668,FALSE))</f>
        <v>0</v>
      </c>
    </row>
    <row r="150" spans="2:30" s="29" customFormat="1">
      <c r="B150" s="301">
        <v>45748</v>
      </c>
      <c r="C150" s="294">
        <v>146</v>
      </c>
      <c r="D150" s="297">
        <v>2.490413427211509</v>
      </c>
      <c r="E150" s="299">
        <v>0.33</v>
      </c>
      <c r="F150" s="295">
        <v>0.2</v>
      </c>
      <c r="G150" s="294">
        <f ca="1">+IF(ISERROR(HLOOKUP($B150,INDIRECT("'Monthly Resource Report'!"&amp;'Coleman Validation'!G$665666&amp;":"&amp;'Coleman Validation'!G$665667),'Coleman Validation'!G$665668,FALSE)),0,HLOOKUP($B150,INDIRECT("'Monthly Resource Report'!"&amp;'Coleman Validation'!G$665666&amp;":"&amp;'Coleman Validation'!G$665667),'Coleman Validation'!G$665668,FALSE))</f>
        <v>0</v>
      </c>
      <c r="H150" s="297">
        <f ca="1">+IF(ISERROR(HLOOKUP($B150,INDIRECT("'Monthly Resource Report'!"&amp;'Coleman Validation'!H$665666&amp;":"&amp;'Coleman Validation'!H$665667),'Coleman Validation'!H$665668,FALSE)),0,HLOOKUP($B150,INDIRECT("'Monthly Resource Report'!"&amp;'Coleman Validation'!H$665666&amp;":"&amp;'Coleman Validation'!H$665667),'Coleman Validation'!H$665668,FALSE))</f>
        <v>0</v>
      </c>
      <c r="I150" s="317">
        <f ca="1">+IF(ISERROR(HLOOKUP($B150,INDIRECT("'Monthly Resource Report'!"&amp;'Coleman Validation'!I$665666&amp;":"&amp;'Coleman Validation'!I$665667),'Coleman Validation'!I$665668,FALSE)),0,HLOOKUP($B150,INDIRECT("'Monthly Resource Report'!"&amp;'Coleman Validation'!I$665666&amp;":"&amp;'Coleman Validation'!I$665667),'Coleman Validation'!I$665668,FALSE))</f>
        <v>0</v>
      </c>
      <c r="J150" s="318">
        <f ca="1">+IF(ISERROR(HLOOKUP($B150,INDIRECT("'Monthly Resource Report'!"&amp;'Coleman Validation'!J$665666&amp;":"&amp;'Coleman Validation'!J$665667),'Coleman Validation'!J$665668,FALSE)),0,HLOOKUP($B150,INDIRECT("'Monthly Resource Report'!"&amp;'Coleman Validation'!J$665666&amp;":"&amp;'Coleman Validation'!J$665667),'Coleman Validation'!J$665668,FALSE))</f>
        <v>0</v>
      </c>
      <c r="L150" s="301">
        <v>45748</v>
      </c>
      <c r="M150" s="294">
        <v>146</v>
      </c>
      <c r="N150" s="297">
        <v>2.490413427211509</v>
      </c>
      <c r="O150" s="299">
        <v>0.33</v>
      </c>
      <c r="P150" s="295">
        <v>0.2</v>
      </c>
      <c r="Q150" s="294">
        <f ca="1">+IF(ISERROR(HLOOKUP($B150,INDIRECT("'Monthly Resource Report'!"&amp;'Coleman Validation'!Q$665666&amp;":"&amp;'Coleman Validation'!Q$665667),'Coleman Validation'!Q$665668,FALSE)),0,HLOOKUP($B150,INDIRECT("'Monthly Resource Report'!"&amp;'Coleman Validation'!Q$665666&amp;":"&amp;'Coleman Validation'!Q$665667),'Coleman Validation'!Q$665668,FALSE))</f>
        <v>0</v>
      </c>
      <c r="R150" s="297">
        <f ca="1">+IF(ISERROR(HLOOKUP($B150,INDIRECT("'Monthly Resource Report'!"&amp;'Coleman Validation'!R$665666&amp;":"&amp;'Coleman Validation'!R$665667),'Coleman Validation'!R$665668,FALSE)),0,HLOOKUP($B150,INDIRECT("'Monthly Resource Report'!"&amp;'Coleman Validation'!R$665666&amp;":"&amp;'Coleman Validation'!R$665667),'Coleman Validation'!R$665668,FALSE))</f>
        <v>0</v>
      </c>
      <c r="S150" s="317">
        <f ca="1">+IF(ISERROR(HLOOKUP($B150,INDIRECT("'Monthly Resource Report'!"&amp;'Coleman Validation'!S$665666&amp;":"&amp;'Coleman Validation'!S$665667),'Coleman Validation'!S$665668,FALSE)),0,HLOOKUP($B150,INDIRECT("'Monthly Resource Report'!"&amp;'Coleman Validation'!S$665666&amp;":"&amp;'Coleman Validation'!S$665667),'Coleman Validation'!S$665668,FALSE))</f>
        <v>0</v>
      </c>
      <c r="T150" s="318">
        <f ca="1">+IF(ISERROR(HLOOKUP($B150,INDIRECT("'Monthly Resource Report'!"&amp;'Coleman Validation'!T$665666&amp;":"&amp;'Coleman Validation'!T$665667),'Coleman Validation'!T$665668,FALSE)),0,HLOOKUP($B150,INDIRECT("'Monthly Resource Report'!"&amp;'Coleman Validation'!T$665666&amp;":"&amp;'Coleman Validation'!T$665667),'Coleman Validation'!T$665668,FALSE))</f>
        <v>0</v>
      </c>
      <c r="V150" s="301">
        <v>45748</v>
      </c>
      <c r="W150" s="294">
        <v>151</v>
      </c>
      <c r="X150" s="297">
        <v>2.490413427211509</v>
      </c>
      <c r="Y150" s="299">
        <v>0.33</v>
      </c>
      <c r="Z150" s="295">
        <v>0.2</v>
      </c>
      <c r="AA150" s="294">
        <f ca="1">+IF(ISERROR(HLOOKUP($B150,INDIRECT("'Monthly Resource Report'!"&amp;'Coleman Validation'!AA$665666&amp;":"&amp;'Coleman Validation'!AA$665667),'Coleman Validation'!AA$665668,FALSE)),0,HLOOKUP($B150,INDIRECT("'Monthly Resource Report'!"&amp;'Coleman Validation'!AA$665666&amp;":"&amp;'Coleman Validation'!AA$665667),'Coleman Validation'!AA$665668,FALSE))</f>
        <v>0</v>
      </c>
      <c r="AB150" s="297">
        <f ca="1">+IF(ISERROR(HLOOKUP($B150,INDIRECT("'Monthly Resource Report'!"&amp;'Coleman Validation'!AB$665666&amp;":"&amp;'Coleman Validation'!AB$665667),'Coleman Validation'!AB$665668,FALSE)),0,HLOOKUP($B150,INDIRECT("'Monthly Resource Report'!"&amp;'Coleman Validation'!AB$665666&amp;":"&amp;'Coleman Validation'!AB$665667),'Coleman Validation'!AB$665668,FALSE))</f>
        <v>0</v>
      </c>
      <c r="AC150" s="317">
        <f ca="1">+IF(ISERROR(HLOOKUP($B150,INDIRECT("'Monthly Resource Report'!"&amp;'Coleman Validation'!AC$665666&amp;":"&amp;'Coleman Validation'!AC$665667),'Coleman Validation'!AC$665668,FALSE)),0,HLOOKUP($B150,INDIRECT("'Monthly Resource Report'!"&amp;'Coleman Validation'!AC$665666&amp;":"&amp;'Coleman Validation'!AC$665667),'Coleman Validation'!AC$665668,FALSE))</f>
        <v>0</v>
      </c>
      <c r="AD150" s="318">
        <f ca="1">+IF(ISERROR(HLOOKUP($B150,INDIRECT("'Monthly Resource Report'!"&amp;'Coleman Validation'!AD$665666&amp;":"&amp;'Coleman Validation'!AD$665667),'Coleman Validation'!AD$665668,FALSE)),0,HLOOKUP($B150,INDIRECT("'Monthly Resource Report'!"&amp;'Coleman Validation'!AD$665666&amp;":"&amp;'Coleman Validation'!AD$665667),'Coleman Validation'!AD$665668,FALSE))</f>
        <v>0</v>
      </c>
    </row>
    <row r="151" spans="2:30" s="29" customFormat="1">
      <c r="B151" s="301">
        <v>45778</v>
      </c>
      <c r="C151" s="294">
        <v>146</v>
      </c>
      <c r="D151" s="297">
        <v>2.490413427211509</v>
      </c>
      <c r="E151" s="299">
        <v>0.33</v>
      </c>
      <c r="F151" s="295">
        <v>0.2</v>
      </c>
      <c r="G151" s="294">
        <f ca="1">+IF(ISERROR(HLOOKUP($B151,INDIRECT("'Monthly Resource Report'!"&amp;'Coleman Validation'!G$665666&amp;":"&amp;'Coleman Validation'!G$665667),'Coleman Validation'!G$665668,FALSE)),0,HLOOKUP($B151,INDIRECT("'Monthly Resource Report'!"&amp;'Coleman Validation'!G$665666&amp;":"&amp;'Coleman Validation'!G$665667),'Coleman Validation'!G$665668,FALSE))</f>
        <v>0</v>
      </c>
      <c r="H151" s="297">
        <f ca="1">+IF(ISERROR(HLOOKUP($B151,INDIRECT("'Monthly Resource Report'!"&amp;'Coleman Validation'!H$665666&amp;":"&amp;'Coleman Validation'!H$665667),'Coleman Validation'!H$665668,FALSE)),0,HLOOKUP($B151,INDIRECT("'Monthly Resource Report'!"&amp;'Coleman Validation'!H$665666&amp;":"&amp;'Coleman Validation'!H$665667),'Coleman Validation'!H$665668,FALSE))</f>
        <v>0</v>
      </c>
      <c r="I151" s="317">
        <f ca="1">+IF(ISERROR(HLOOKUP($B151,INDIRECT("'Monthly Resource Report'!"&amp;'Coleman Validation'!I$665666&amp;":"&amp;'Coleman Validation'!I$665667),'Coleman Validation'!I$665668,FALSE)),0,HLOOKUP($B151,INDIRECT("'Monthly Resource Report'!"&amp;'Coleman Validation'!I$665666&amp;":"&amp;'Coleman Validation'!I$665667),'Coleman Validation'!I$665668,FALSE))</f>
        <v>0</v>
      </c>
      <c r="J151" s="318">
        <f ca="1">+IF(ISERROR(HLOOKUP($B151,INDIRECT("'Monthly Resource Report'!"&amp;'Coleman Validation'!J$665666&amp;":"&amp;'Coleman Validation'!J$665667),'Coleman Validation'!J$665668,FALSE)),0,HLOOKUP($B151,INDIRECT("'Monthly Resource Report'!"&amp;'Coleman Validation'!J$665666&amp;":"&amp;'Coleman Validation'!J$665667),'Coleman Validation'!J$665668,FALSE))</f>
        <v>0</v>
      </c>
      <c r="L151" s="301">
        <v>45778</v>
      </c>
      <c r="M151" s="294">
        <v>146</v>
      </c>
      <c r="N151" s="297">
        <v>2.490413427211509</v>
      </c>
      <c r="O151" s="299">
        <v>0.33</v>
      </c>
      <c r="P151" s="295">
        <v>2.6</v>
      </c>
      <c r="Q151" s="294">
        <f ca="1">+IF(ISERROR(HLOOKUP($B151,INDIRECT("'Monthly Resource Report'!"&amp;'Coleman Validation'!Q$665666&amp;":"&amp;'Coleman Validation'!Q$665667),'Coleman Validation'!Q$665668,FALSE)),0,HLOOKUP($B151,INDIRECT("'Monthly Resource Report'!"&amp;'Coleman Validation'!Q$665666&amp;":"&amp;'Coleman Validation'!Q$665667),'Coleman Validation'!Q$665668,FALSE))</f>
        <v>0</v>
      </c>
      <c r="R151" s="297">
        <f ca="1">+IF(ISERROR(HLOOKUP($B151,INDIRECT("'Monthly Resource Report'!"&amp;'Coleman Validation'!R$665666&amp;":"&amp;'Coleman Validation'!R$665667),'Coleman Validation'!R$665668,FALSE)),0,HLOOKUP($B151,INDIRECT("'Monthly Resource Report'!"&amp;'Coleman Validation'!R$665666&amp;":"&amp;'Coleman Validation'!R$665667),'Coleman Validation'!R$665668,FALSE))</f>
        <v>0</v>
      </c>
      <c r="S151" s="317">
        <f ca="1">+IF(ISERROR(HLOOKUP($B151,INDIRECT("'Monthly Resource Report'!"&amp;'Coleman Validation'!S$665666&amp;":"&amp;'Coleman Validation'!S$665667),'Coleman Validation'!S$665668,FALSE)),0,HLOOKUP($B151,INDIRECT("'Monthly Resource Report'!"&amp;'Coleman Validation'!S$665666&amp;":"&amp;'Coleman Validation'!S$665667),'Coleman Validation'!S$665668,FALSE))</f>
        <v>0</v>
      </c>
      <c r="T151" s="318">
        <f ca="1">+IF(ISERROR(HLOOKUP($B151,INDIRECT("'Monthly Resource Report'!"&amp;'Coleman Validation'!T$665666&amp;":"&amp;'Coleman Validation'!T$665667),'Coleman Validation'!T$665668,FALSE)),0,HLOOKUP($B151,INDIRECT("'Monthly Resource Report'!"&amp;'Coleman Validation'!T$665666&amp;":"&amp;'Coleman Validation'!T$665667),'Coleman Validation'!T$665668,FALSE))</f>
        <v>0</v>
      </c>
      <c r="V151" s="301">
        <v>45778</v>
      </c>
      <c r="W151" s="294">
        <v>151</v>
      </c>
      <c r="X151" s="297">
        <v>2.490413427211509</v>
      </c>
      <c r="Y151" s="299">
        <v>0.33</v>
      </c>
      <c r="Z151" s="295">
        <v>2.6</v>
      </c>
      <c r="AA151" s="294">
        <f ca="1">+IF(ISERROR(HLOOKUP($B151,INDIRECT("'Monthly Resource Report'!"&amp;'Coleman Validation'!AA$665666&amp;":"&amp;'Coleman Validation'!AA$665667),'Coleman Validation'!AA$665668,FALSE)),0,HLOOKUP($B151,INDIRECT("'Monthly Resource Report'!"&amp;'Coleman Validation'!AA$665666&amp;":"&amp;'Coleman Validation'!AA$665667),'Coleman Validation'!AA$665668,FALSE))</f>
        <v>0</v>
      </c>
      <c r="AB151" s="297">
        <f ca="1">+IF(ISERROR(HLOOKUP($B151,INDIRECT("'Monthly Resource Report'!"&amp;'Coleman Validation'!AB$665666&amp;":"&amp;'Coleman Validation'!AB$665667),'Coleman Validation'!AB$665668,FALSE)),0,HLOOKUP($B151,INDIRECT("'Monthly Resource Report'!"&amp;'Coleman Validation'!AB$665666&amp;":"&amp;'Coleman Validation'!AB$665667),'Coleman Validation'!AB$665668,FALSE))</f>
        <v>0</v>
      </c>
      <c r="AC151" s="317">
        <f ca="1">+IF(ISERROR(HLOOKUP($B151,INDIRECT("'Monthly Resource Report'!"&amp;'Coleman Validation'!AC$665666&amp;":"&amp;'Coleman Validation'!AC$665667),'Coleman Validation'!AC$665668,FALSE)),0,HLOOKUP($B151,INDIRECT("'Monthly Resource Report'!"&amp;'Coleman Validation'!AC$665666&amp;":"&amp;'Coleman Validation'!AC$665667),'Coleman Validation'!AC$665668,FALSE))</f>
        <v>0</v>
      </c>
      <c r="AD151" s="318">
        <f ca="1">+IF(ISERROR(HLOOKUP($B151,INDIRECT("'Monthly Resource Report'!"&amp;'Coleman Validation'!AD$665666&amp;":"&amp;'Coleman Validation'!AD$665667),'Coleman Validation'!AD$665668,FALSE)),0,HLOOKUP($B151,INDIRECT("'Monthly Resource Report'!"&amp;'Coleman Validation'!AD$665666&amp;":"&amp;'Coleman Validation'!AD$665667),'Coleman Validation'!AD$665668,FALSE))</f>
        <v>0</v>
      </c>
    </row>
    <row r="152" spans="2:30" s="29" customFormat="1">
      <c r="B152" s="301">
        <v>45809</v>
      </c>
      <c r="C152" s="294">
        <v>146</v>
      </c>
      <c r="D152" s="297">
        <v>2.490413427211509</v>
      </c>
      <c r="E152" s="299">
        <v>0.33</v>
      </c>
      <c r="F152" s="295">
        <v>0.2</v>
      </c>
      <c r="G152" s="294">
        <f ca="1">+IF(ISERROR(HLOOKUP($B152,INDIRECT("'Monthly Resource Report'!"&amp;'Coleman Validation'!G$665666&amp;":"&amp;'Coleman Validation'!G$665667),'Coleman Validation'!G$665668,FALSE)),0,HLOOKUP($B152,INDIRECT("'Monthly Resource Report'!"&amp;'Coleman Validation'!G$665666&amp;":"&amp;'Coleman Validation'!G$665667),'Coleman Validation'!G$665668,FALSE))</f>
        <v>0</v>
      </c>
      <c r="H152" s="297">
        <f ca="1">+IF(ISERROR(HLOOKUP($B152,INDIRECT("'Monthly Resource Report'!"&amp;'Coleman Validation'!H$665666&amp;":"&amp;'Coleman Validation'!H$665667),'Coleman Validation'!H$665668,FALSE)),0,HLOOKUP($B152,INDIRECT("'Monthly Resource Report'!"&amp;'Coleman Validation'!H$665666&amp;":"&amp;'Coleman Validation'!H$665667),'Coleman Validation'!H$665668,FALSE))</f>
        <v>0</v>
      </c>
      <c r="I152" s="317">
        <f ca="1">+IF(ISERROR(HLOOKUP($B152,INDIRECT("'Monthly Resource Report'!"&amp;'Coleman Validation'!I$665666&amp;":"&amp;'Coleman Validation'!I$665667),'Coleman Validation'!I$665668,FALSE)),0,HLOOKUP($B152,INDIRECT("'Monthly Resource Report'!"&amp;'Coleman Validation'!I$665666&amp;":"&amp;'Coleman Validation'!I$665667),'Coleman Validation'!I$665668,FALSE))</f>
        <v>0</v>
      </c>
      <c r="J152" s="318">
        <f ca="1">+IF(ISERROR(HLOOKUP($B152,INDIRECT("'Monthly Resource Report'!"&amp;'Coleman Validation'!J$665666&amp;":"&amp;'Coleman Validation'!J$665667),'Coleman Validation'!J$665668,FALSE)),0,HLOOKUP($B152,INDIRECT("'Monthly Resource Report'!"&amp;'Coleman Validation'!J$665666&amp;":"&amp;'Coleman Validation'!J$665667),'Coleman Validation'!J$665668,FALSE))</f>
        <v>0</v>
      </c>
      <c r="L152" s="301">
        <v>45809</v>
      </c>
      <c r="M152" s="294">
        <v>146</v>
      </c>
      <c r="N152" s="297">
        <v>2.490413427211509</v>
      </c>
      <c r="O152" s="299">
        <v>0.33</v>
      </c>
      <c r="P152" s="295">
        <v>0.2</v>
      </c>
      <c r="Q152" s="294">
        <f ca="1">+IF(ISERROR(HLOOKUP($B152,INDIRECT("'Monthly Resource Report'!"&amp;'Coleman Validation'!Q$665666&amp;":"&amp;'Coleman Validation'!Q$665667),'Coleman Validation'!Q$665668,FALSE)),0,HLOOKUP($B152,INDIRECT("'Monthly Resource Report'!"&amp;'Coleman Validation'!Q$665666&amp;":"&amp;'Coleman Validation'!Q$665667),'Coleman Validation'!Q$665668,FALSE))</f>
        <v>0</v>
      </c>
      <c r="R152" s="297">
        <f ca="1">+IF(ISERROR(HLOOKUP($B152,INDIRECT("'Monthly Resource Report'!"&amp;'Coleman Validation'!R$665666&amp;":"&amp;'Coleman Validation'!R$665667),'Coleman Validation'!R$665668,FALSE)),0,HLOOKUP($B152,INDIRECT("'Monthly Resource Report'!"&amp;'Coleman Validation'!R$665666&amp;":"&amp;'Coleman Validation'!R$665667),'Coleman Validation'!R$665668,FALSE))</f>
        <v>0</v>
      </c>
      <c r="S152" s="317">
        <f ca="1">+IF(ISERROR(HLOOKUP($B152,INDIRECT("'Monthly Resource Report'!"&amp;'Coleman Validation'!S$665666&amp;":"&amp;'Coleman Validation'!S$665667),'Coleman Validation'!S$665668,FALSE)),0,HLOOKUP($B152,INDIRECT("'Monthly Resource Report'!"&amp;'Coleman Validation'!S$665666&amp;":"&amp;'Coleman Validation'!S$665667),'Coleman Validation'!S$665668,FALSE))</f>
        <v>0</v>
      </c>
      <c r="T152" s="318">
        <f ca="1">+IF(ISERROR(HLOOKUP($B152,INDIRECT("'Monthly Resource Report'!"&amp;'Coleman Validation'!T$665666&amp;":"&amp;'Coleman Validation'!T$665667),'Coleman Validation'!T$665668,FALSE)),0,HLOOKUP($B152,INDIRECT("'Monthly Resource Report'!"&amp;'Coleman Validation'!T$665666&amp;":"&amp;'Coleman Validation'!T$665667),'Coleman Validation'!T$665668,FALSE))</f>
        <v>0</v>
      </c>
      <c r="V152" s="301">
        <v>45809</v>
      </c>
      <c r="W152" s="294">
        <v>151</v>
      </c>
      <c r="X152" s="297">
        <v>2.490413427211509</v>
      </c>
      <c r="Y152" s="299">
        <v>0.33</v>
      </c>
      <c r="Z152" s="295">
        <v>0.2</v>
      </c>
      <c r="AA152" s="294">
        <f ca="1">+IF(ISERROR(HLOOKUP($B152,INDIRECT("'Monthly Resource Report'!"&amp;'Coleman Validation'!AA$665666&amp;":"&amp;'Coleman Validation'!AA$665667),'Coleman Validation'!AA$665668,FALSE)),0,HLOOKUP($B152,INDIRECT("'Monthly Resource Report'!"&amp;'Coleman Validation'!AA$665666&amp;":"&amp;'Coleman Validation'!AA$665667),'Coleman Validation'!AA$665668,FALSE))</f>
        <v>0</v>
      </c>
      <c r="AB152" s="297">
        <f ca="1">+IF(ISERROR(HLOOKUP($B152,INDIRECT("'Monthly Resource Report'!"&amp;'Coleman Validation'!AB$665666&amp;":"&amp;'Coleman Validation'!AB$665667),'Coleman Validation'!AB$665668,FALSE)),0,HLOOKUP($B152,INDIRECT("'Monthly Resource Report'!"&amp;'Coleman Validation'!AB$665666&amp;":"&amp;'Coleman Validation'!AB$665667),'Coleman Validation'!AB$665668,FALSE))</f>
        <v>0</v>
      </c>
      <c r="AC152" s="317">
        <f ca="1">+IF(ISERROR(HLOOKUP($B152,INDIRECT("'Monthly Resource Report'!"&amp;'Coleman Validation'!AC$665666&amp;":"&amp;'Coleman Validation'!AC$665667),'Coleman Validation'!AC$665668,FALSE)),0,HLOOKUP($B152,INDIRECT("'Monthly Resource Report'!"&amp;'Coleman Validation'!AC$665666&amp;":"&amp;'Coleman Validation'!AC$665667),'Coleman Validation'!AC$665668,FALSE))</f>
        <v>0</v>
      </c>
      <c r="AD152" s="318">
        <f ca="1">+IF(ISERROR(HLOOKUP($B152,INDIRECT("'Monthly Resource Report'!"&amp;'Coleman Validation'!AD$665666&amp;":"&amp;'Coleman Validation'!AD$665667),'Coleman Validation'!AD$665668,FALSE)),0,HLOOKUP($B152,INDIRECT("'Monthly Resource Report'!"&amp;'Coleman Validation'!AD$665666&amp;":"&amp;'Coleman Validation'!AD$665667),'Coleman Validation'!AD$665668,FALSE))</f>
        <v>0</v>
      </c>
    </row>
    <row r="153" spans="2:30" s="29" customFormat="1">
      <c r="B153" s="301">
        <v>45839</v>
      </c>
      <c r="C153" s="294">
        <v>146</v>
      </c>
      <c r="D153" s="297">
        <v>2.490413427211509</v>
      </c>
      <c r="E153" s="299">
        <v>0.33</v>
      </c>
      <c r="F153" s="295">
        <v>0.2</v>
      </c>
      <c r="G153" s="294">
        <f ca="1">+IF(ISERROR(HLOOKUP($B153,INDIRECT("'Monthly Resource Report'!"&amp;'Coleman Validation'!G$665666&amp;":"&amp;'Coleman Validation'!G$665667),'Coleman Validation'!G$665668,FALSE)),0,HLOOKUP($B153,INDIRECT("'Monthly Resource Report'!"&amp;'Coleman Validation'!G$665666&amp;":"&amp;'Coleman Validation'!G$665667),'Coleman Validation'!G$665668,FALSE))</f>
        <v>0</v>
      </c>
      <c r="H153" s="297">
        <f ca="1">+IF(ISERROR(HLOOKUP($B153,INDIRECT("'Monthly Resource Report'!"&amp;'Coleman Validation'!H$665666&amp;":"&amp;'Coleman Validation'!H$665667),'Coleman Validation'!H$665668,FALSE)),0,HLOOKUP($B153,INDIRECT("'Monthly Resource Report'!"&amp;'Coleman Validation'!H$665666&amp;":"&amp;'Coleman Validation'!H$665667),'Coleman Validation'!H$665668,FALSE))</f>
        <v>0</v>
      </c>
      <c r="I153" s="317">
        <f ca="1">+IF(ISERROR(HLOOKUP($B153,INDIRECT("'Monthly Resource Report'!"&amp;'Coleman Validation'!I$665666&amp;":"&amp;'Coleman Validation'!I$665667),'Coleman Validation'!I$665668,FALSE)),0,HLOOKUP($B153,INDIRECT("'Monthly Resource Report'!"&amp;'Coleman Validation'!I$665666&amp;":"&amp;'Coleman Validation'!I$665667),'Coleman Validation'!I$665668,FALSE))</f>
        <v>0</v>
      </c>
      <c r="J153" s="318">
        <f ca="1">+IF(ISERROR(HLOOKUP($B153,INDIRECT("'Monthly Resource Report'!"&amp;'Coleman Validation'!J$665666&amp;":"&amp;'Coleman Validation'!J$665667),'Coleman Validation'!J$665668,FALSE)),0,HLOOKUP($B153,INDIRECT("'Monthly Resource Report'!"&amp;'Coleman Validation'!J$665666&amp;":"&amp;'Coleman Validation'!J$665667),'Coleman Validation'!J$665668,FALSE))</f>
        <v>0</v>
      </c>
      <c r="L153" s="301">
        <v>45839</v>
      </c>
      <c r="M153" s="294">
        <v>146</v>
      </c>
      <c r="N153" s="297">
        <v>2.490413427211509</v>
      </c>
      <c r="O153" s="299">
        <v>0.33</v>
      </c>
      <c r="P153" s="295">
        <v>0.2</v>
      </c>
      <c r="Q153" s="294">
        <f ca="1">+IF(ISERROR(HLOOKUP($B153,INDIRECT("'Monthly Resource Report'!"&amp;'Coleman Validation'!Q$665666&amp;":"&amp;'Coleman Validation'!Q$665667),'Coleman Validation'!Q$665668,FALSE)),0,HLOOKUP($B153,INDIRECT("'Monthly Resource Report'!"&amp;'Coleman Validation'!Q$665666&amp;":"&amp;'Coleman Validation'!Q$665667),'Coleman Validation'!Q$665668,FALSE))</f>
        <v>0</v>
      </c>
      <c r="R153" s="297">
        <f ca="1">+IF(ISERROR(HLOOKUP($B153,INDIRECT("'Monthly Resource Report'!"&amp;'Coleman Validation'!R$665666&amp;":"&amp;'Coleman Validation'!R$665667),'Coleman Validation'!R$665668,FALSE)),0,HLOOKUP($B153,INDIRECT("'Monthly Resource Report'!"&amp;'Coleman Validation'!R$665666&amp;":"&amp;'Coleman Validation'!R$665667),'Coleman Validation'!R$665668,FALSE))</f>
        <v>0</v>
      </c>
      <c r="S153" s="317">
        <f ca="1">+IF(ISERROR(HLOOKUP($B153,INDIRECT("'Monthly Resource Report'!"&amp;'Coleman Validation'!S$665666&amp;":"&amp;'Coleman Validation'!S$665667),'Coleman Validation'!S$665668,FALSE)),0,HLOOKUP($B153,INDIRECT("'Monthly Resource Report'!"&amp;'Coleman Validation'!S$665666&amp;":"&amp;'Coleman Validation'!S$665667),'Coleman Validation'!S$665668,FALSE))</f>
        <v>0</v>
      </c>
      <c r="T153" s="318">
        <f ca="1">+IF(ISERROR(HLOOKUP($B153,INDIRECT("'Monthly Resource Report'!"&amp;'Coleman Validation'!T$665666&amp;":"&amp;'Coleman Validation'!T$665667),'Coleman Validation'!T$665668,FALSE)),0,HLOOKUP($B153,INDIRECT("'Monthly Resource Report'!"&amp;'Coleman Validation'!T$665666&amp;":"&amp;'Coleman Validation'!T$665667),'Coleman Validation'!T$665668,FALSE))</f>
        <v>0</v>
      </c>
      <c r="V153" s="301">
        <v>45839</v>
      </c>
      <c r="W153" s="294">
        <v>151</v>
      </c>
      <c r="X153" s="297">
        <v>2.490413427211509</v>
      </c>
      <c r="Y153" s="299">
        <v>0.33</v>
      </c>
      <c r="Z153" s="295">
        <v>0.2</v>
      </c>
      <c r="AA153" s="294">
        <f ca="1">+IF(ISERROR(HLOOKUP($B153,INDIRECT("'Monthly Resource Report'!"&amp;'Coleman Validation'!AA$665666&amp;":"&amp;'Coleman Validation'!AA$665667),'Coleman Validation'!AA$665668,FALSE)),0,HLOOKUP($B153,INDIRECT("'Monthly Resource Report'!"&amp;'Coleman Validation'!AA$665666&amp;":"&amp;'Coleman Validation'!AA$665667),'Coleman Validation'!AA$665668,FALSE))</f>
        <v>0</v>
      </c>
      <c r="AB153" s="297">
        <f ca="1">+IF(ISERROR(HLOOKUP($B153,INDIRECT("'Monthly Resource Report'!"&amp;'Coleman Validation'!AB$665666&amp;":"&amp;'Coleman Validation'!AB$665667),'Coleman Validation'!AB$665668,FALSE)),0,HLOOKUP($B153,INDIRECT("'Monthly Resource Report'!"&amp;'Coleman Validation'!AB$665666&amp;":"&amp;'Coleman Validation'!AB$665667),'Coleman Validation'!AB$665668,FALSE))</f>
        <v>0</v>
      </c>
      <c r="AC153" s="317">
        <f ca="1">+IF(ISERROR(HLOOKUP($B153,INDIRECT("'Monthly Resource Report'!"&amp;'Coleman Validation'!AC$665666&amp;":"&amp;'Coleman Validation'!AC$665667),'Coleman Validation'!AC$665668,FALSE)),0,HLOOKUP($B153,INDIRECT("'Monthly Resource Report'!"&amp;'Coleman Validation'!AC$665666&amp;":"&amp;'Coleman Validation'!AC$665667),'Coleman Validation'!AC$665668,FALSE))</f>
        <v>0</v>
      </c>
      <c r="AD153" s="318">
        <f ca="1">+IF(ISERROR(HLOOKUP($B153,INDIRECT("'Monthly Resource Report'!"&amp;'Coleman Validation'!AD$665666&amp;":"&amp;'Coleman Validation'!AD$665667),'Coleman Validation'!AD$665668,FALSE)),0,HLOOKUP($B153,INDIRECT("'Monthly Resource Report'!"&amp;'Coleman Validation'!AD$665666&amp;":"&amp;'Coleman Validation'!AD$665667),'Coleman Validation'!AD$665668,FALSE))</f>
        <v>0</v>
      </c>
    </row>
    <row r="154" spans="2:30" s="29" customFormat="1">
      <c r="B154" s="301">
        <v>45870</v>
      </c>
      <c r="C154" s="294">
        <v>146</v>
      </c>
      <c r="D154" s="297">
        <v>2.490413427211509</v>
      </c>
      <c r="E154" s="299">
        <v>0.33</v>
      </c>
      <c r="F154" s="295">
        <v>0.2</v>
      </c>
      <c r="G154" s="294">
        <f ca="1">+IF(ISERROR(HLOOKUP($B154,INDIRECT("'Monthly Resource Report'!"&amp;'Coleman Validation'!G$665666&amp;":"&amp;'Coleman Validation'!G$665667),'Coleman Validation'!G$665668,FALSE)),0,HLOOKUP($B154,INDIRECT("'Monthly Resource Report'!"&amp;'Coleman Validation'!G$665666&amp;":"&amp;'Coleman Validation'!G$665667),'Coleman Validation'!G$665668,FALSE))</f>
        <v>0</v>
      </c>
      <c r="H154" s="297">
        <f ca="1">+IF(ISERROR(HLOOKUP($B154,INDIRECT("'Monthly Resource Report'!"&amp;'Coleman Validation'!H$665666&amp;":"&amp;'Coleman Validation'!H$665667),'Coleman Validation'!H$665668,FALSE)),0,HLOOKUP($B154,INDIRECT("'Monthly Resource Report'!"&amp;'Coleman Validation'!H$665666&amp;":"&amp;'Coleman Validation'!H$665667),'Coleman Validation'!H$665668,FALSE))</f>
        <v>0</v>
      </c>
      <c r="I154" s="317">
        <f ca="1">+IF(ISERROR(HLOOKUP($B154,INDIRECT("'Monthly Resource Report'!"&amp;'Coleman Validation'!I$665666&amp;":"&amp;'Coleman Validation'!I$665667),'Coleman Validation'!I$665668,FALSE)),0,HLOOKUP($B154,INDIRECT("'Monthly Resource Report'!"&amp;'Coleman Validation'!I$665666&amp;":"&amp;'Coleman Validation'!I$665667),'Coleman Validation'!I$665668,FALSE))</f>
        <v>0</v>
      </c>
      <c r="J154" s="318">
        <f ca="1">+IF(ISERROR(HLOOKUP($B154,INDIRECT("'Monthly Resource Report'!"&amp;'Coleman Validation'!J$665666&amp;":"&amp;'Coleman Validation'!J$665667),'Coleman Validation'!J$665668,FALSE)),0,HLOOKUP($B154,INDIRECT("'Monthly Resource Report'!"&amp;'Coleman Validation'!J$665666&amp;":"&amp;'Coleman Validation'!J$665667),'Coleman Validation'!J$665668,FALSE))</f>
        <v>0</v>
      </c>
      <c r="L154" s="301">
        <v>45870</v>
      </c>
      <c r="M154" s="294">
        <v>146</v>
      </c>
      <c r="N154" s="297">
        <v>2.490413427211509</v>
      </c>
      <c r="O154" s="299">
        <v>0.33</v>
      </c>
      <c r="P154" s="295">
        <v>0.2</v>
      </c>
      <c r="Q154" s="294">
        <f ca="1">+IF(ISERROR(HLOOKUP($B154,INDIRECT("'Monthly Resource Report'!"&amp;'Coleman Validation'!Q$665666&amp;":"&amp;'Coleman Validation'!Q$665667),'Coleman Validation'!Q$665668,FALSE)),0,HLOOKUP($B154,INDIRECT("'Monthly Resource Report'!"&amp;'Coleman Validation'!Q$665666&amp;":"&amp;'Coleman Validation'!Q$665667),'Coleman Validation'!Q$665668,FALSE))</f>
        <v>0</v>
      </c>
      <c r="R154" s="297">
        <f ca="1">+IF(ISERROR(HLOOKUP($B154,INDIRECT("'Monthly Resource Report'!"&amp;'Coleman Validation'!R$665666&amp;":"&amp;'Coleman Validation'!R$665667),'Coleman Validation'!R$665668,FALSE)),0,HLOOKUP($B154,INDIRECT("'Monthly Resource Report'!"&amp;'Coleman Validation'!R$665666&amp;":"&amp;'Coleman Validation'!R$665667),'Coleman Validation'!R$665668,FALSE))</f>
        <v>0</v>
      </c>
      <c r="S154" s="317">
        <f ca="1">+IF(ISERROR(HLOOKUP($B154,INDIRECT("'Monthly Resource Report'!"&amp;'Coleman Validation'!S$665666&amp;":"&amp;'Coleman Validation'!S$665667),'Coleman Validation'!S$665668,FALSE)),0,HLOOKUP($B154,INDIRECT("'Monthly Resource Report'!"&amp;'Coleman Validation'!S$665666&amp;":"&amp;'Coleman Validation'!S$665667),'Coleman Validation'!S$665668,FALSE))</f>
        <v>0</v>
      </c>
      <c r="T154" s="318">
        <f ca="1">+IF(ISERROR(HLOOKUP($B154,INDIRECT("'Monthly Resource Report'!"&amp;'Coleman Validation'!T$665666&amp;":"&amp;'Coleman Validation'!T$665667),'Coleman Validation'!T$665668,FALSE)),0,HLOOKUP($B154,INDIRECT("'Monthly Resource Report'!"&amp;'Coleman Validation'!T$665666&amp;":"&amp;'Coleman Validation'!T$665667),'Coleman Validation'!T$665668,FALSE))</f>
        <v>0</v>
      </c>
      <c r="V154" s="301">
        <v>45870</v>
      </c>
      <c r="W154" s="294">
        <v>151</v>
      </c>
      <c r="X154" s="297">
        <v>2.490413427211509</v>
      </c>
      <c r="Y154" s="299">
        <v>0.33</v>
      </c>
      <c r="Z154" s="295">
        <v>0.2</v>
      </c>
      <c r="AA154" s="294">
        <f ca="1">+IF(ISERROR(HLOOKUP($B154,INDIRECT("'Monthly Resource Report'!"&amp;'Coleman Validation'!AA$665666&amp;":"&amp;'Coleman Validation'!AA$665667),'Coleman Validation'!AA$665668,FALSE)),0,HLOOKUP($B154,INDIRECT("'Monthly Resource Report'!"&amp;'Coleman Validation'!AA$665666&amp;":"&amp;'Coleman Validation'!AA$665667),'Coleman Validation'!AA$665668,FALSE))</f>
        <v>0</v>
      </c>
      <c r="AB154" s="297">
        <f ca="1">+IF(ISERROR(HLOOKUP($B154,INDIRECT("'Monthly Resource Report'!"&amp;'Coleman Validation'!AB$665666&amp;":"&amp;'Coleman Validation'!AB$665667),'Coleman Validation'!AB$665668,FALSE)),0,HLOOKUP($B154,INDIRECT("'Monthly Resource Report'!"&amp;'Coleman Validation'!AB$665666&amp;":"&amp;'Coleman Validation'!AB$665667),'Coleman Validation'!AB$665668,FALSE))</f>
        <v>0</v>
      </c>
      <c r="AC154" s="317">
        <f ca="1">+IF(ISERROR(HLOOKUP($B154,INDIRECT("'Monthly Resource Report'!"&amp;'Coleman Validation'!AC$665666&amp;":"&amp;'Coleman Validation'!AC$665667),'Coleman Validation'!AC$665668,FALSE)),0,HLOOKUP($B154,INDIRECT("'Monthly Resource Report'!"&amp;'Coleman Validation'!AC$665666&amp;":"&amp;'Coleman Validation'!AC$665667),'Coleman Validation'!AC$665668,FALSE))</f>
        <v>0</v>
      </c>
      <c r="AD154" s="318">
        <f ca="1">+IF(ISERROR(HLOOKUP($B154,INDIRECT("'Monthly Resource Report'!"&amp;'Coleman Validation'!AD$665666&amp;":"&amp;'Coleman Validation'!AD$665667),'Coleman Validation'!AD$665668,FALSE)),0,HLOOKUP($B154,INDIRECT("'Monthly Resource Report'!"&amp;'Coleman Validation'!AD$665666&amp;":"&amp;'Coleman Validation'!AD$665667),'Coleman Validation'!AD$665668,FALSE))</f>
        <v>0</v>
      </c>
    </row>
    <row r="155" spans="2:30" s="29" customFormat="1">
      <c r="B155" s="301">
        <v>45901</v>
      </c>
      <c r="C155" s="294">
        <v>146</v>
      </c>
      <c r="D155" s="297">
        <v>2.490413427211509</v>
      </c>
      <c r="E155" s="299">
        <v>0.33</v>
      </c>
      <c r="F155" s="295">
        <v>0.2</v>
      </c>
      <c r="G155" s="294">
        <f ca="1">+IF(ISERROR(HLOOKUP($B155,INDIRECT("'Monthly Resource Report'!"&amp;'Coleman Validation'!G$665666&amp;":"&amp;'Coleman Validation'!G$665667),'Coleman Validation'!G$665668,FALSE)),0,HLOOKUP($B155,INDIRECT("'Monthly Resource Report'!"&amp;'Coleman Validation'!G$665666&amp;":"&amp;'Coleman Validation'!G$665667),'Coleman Validation'!G$665668,FALSE))</f>
        <v>0</v>
      </c>
      <c r="H155" s="297">
        <f ca="1">+IF(ISERROR(HLOOKUP($B155,INDIRECT("'Monthly Resource Report'!"&amp;'Coleman Validation'!H$665666&amp;":"&amp;'Coleman Validation'!H$665667),'Coleman Validation'!H$665668,FALSE)),0,HLOOKUP($B155,INDIRECT("'Monthly Resource Report'!"&amp;'Coleman Validation'!H$665666&amp;":"&amp;'Coleman Validation'!H$665667),'Coleman Validation'!H$665668,FALSE))</f>
        <v>0</v>
      </c>
      <c r="I155" s="317">
        <f ca="1">+IF(ISERROR(HLOOKUP($B155,INDIRECT("'Monthly Resource Report'!"&amp;'Coleman Validation'!I$665666&amp;":"&amp;'Coleman Validation'!I$665667),'Coleman Validation'!I$665668,FALSE)),0,HLOOKUP($B155,INDIRECT("'Monthly Resource Report'!"&amp;'Coleman Validation'!I$665666&amp;":"&amp;'Coleman Validation'!I$665667),'Coleman Validation'!I$665668,FALSE))</f>
        <v>0</v>
      </c>
      <c r="J155" s="318">
        <f ca="1">+IF(ISERROR(HLOOKUP($B155,INDIRECT("'Monthly Resource Report'!"&amp;'Coleman Validation'!J$665666&amp;":"&amp;'Coleman Validation'!J$665667),'Coleman Validation'!J$665668,FALSE)),0,HLOOKUP($B155,INDIRECT("'Monthly Resource Report'!"&amp;'Coleman Validation'!J$665666&amp;":"&amp;'Coleman Validation'!J$665667),'Coleman Validation'!J$665668,FALSE))</f>
        <v>0</v>
      </c>
      <c r="L155" s="301">
        <v>45901</v>
      </c>
      <c r="M155" s="294">
        <v>146</v>
      </c>
      <c r="N155" s="297">
        <v>2.490413427211509</v>
      </c>
      <c r="O155" s="299">
        <v>0.33</v>
      </c>
      <c r="P155" s="295">
        <v>0.2</v>
      </c>
      <c r="Q155" s="294">
        <f ca="1">+IF(ISERROR(HLOOKUP($B155,INDIRECT("'Monthly Resource Report'!"&amp;'Coleman Validation'!Q$665666&amp;":"&amp;'Coleman Validation'!Q$665667),'Coleman Validation'!Q$665668,FALSE)),0,HLOOKUP($B155,INDIRECT("'Monthly Resource Report'!"&amp;'Coleman Validation'!Q$665666&amp;":"&amp;'Coleman Validation'!Q$665667),'Coleman Validation'!Q$665668,FALSE))</f>
        <v>0</v>
      </c>
      <c r="R155" s="297">
        <f ca="1">+IF(ISERROR(HLOOKUP($B155,INDIRECT("'Monthly Resource Report'!"&amp;'Coleman Validation'!R$665666&amp;":"&amp;'Coleman Validation'!R$665667),'Coleman Validation'!R$665668,FALSE)),0,HLOOKUP($B155,INDIRECT("'Monthly Resource Report'!"&amp;'Coleman Validation'!R$665666&amp;":"&amp;'Coleman Validation'!R$665667),'Coleman Validation'!R$665668,FALSE))</f>
        <v>0</v>
      </c>
      <c r="S155" s="317">
        <f ca="1">+IF(ISERROR(HLOOKUP($B155,INDIRECT("'Monthly Resource Report'!"&amp;'Coleman Validation'!S$665666&amp;":"&amp;'Coleman Validation'!S$665667),'Coleman Validation'!S$665668,FALSE)),0,HLOOKUP($B155,INDIRECT("'Monthly Resource Report'!"&amp;'Coleman Validation'!S$665666&amp;":"&amp;'Coleman Validation'!S$665667),'Coleman Validation'!S$665668,FALSE))</f>
        <v>0</v>
      </c>
      <c r="T155" s="318">
        <f ca="1">+IF(ISERROR(HLOOKUP($B155,INDIRECT("'Monthly Resource Report'!"&amp;'Coleman Validation'!T$665666&amp;":"&amp;'Coleman Validation'!T$665667),'Coleman Validation'!T$665668,FALSE)),0,HLOOKUP($B155,INDIRECT("'Monthly Resource Report'!"&amp;'Coleman Validation'!T$665666&amp;":"&amp;'Coleman Validation'!T$665667),'Coleman Validation'!T$665668,FALSE))</f>
        <v>0</v>
      </c>
      <c r="V155" s="301">
        <v>45901</v>
      </c>
      <c r="W155" s="294">
        <v>151</v>
      </c>
      <c r="X155" s="297">
        <v>2.490413427211509</v>
      </c>
      <c r="Y155" s="299">
        <v>0.33</v>
      </c>
      <c r="Z155" s="295">
        <v>0.2</v>
      </c>
      <c r="AA155" s="294">
        <f ca="1">+IF(ISERROR(HLOOKUP($B155,INDIRECT("'Monthly Resource Report'!"&amp;'Coleman Validation'!AA$665666&amp;":"&amp;'Coleman Validation'!AA$665667),'Coleman Validation'!AA$665668,FALSE)),0,HLOOKUP($B155,INDIRECT("'Monthly Resource Report'!"&amp;'Coleman Validation'!AA$665666&amp;":"&amp;'Coleman Validation'!AA$665667),'Coleman Validation'!AA$665668,FALSE))</f>
        <v>0</v>
      </c>
      <c r="AB155" s="297">
        <f ca="1">+IF(ISERROR(HLOOKUP($B155,INDIRECT("'Monthly Resource Report'!"&amp;'Coleman Validation'!AB$665666&amp;":"&amp;'Coleman Validation'!AB$665667),'Coleman Validation'!AB$665668,FALSE)),0,HLOOKUP($B155,INDIRECT("'Monthly Resource Report'!"&amp;'Coleman Validation'!AB$665666&amp;":"&amp;'Coleman Validation'!AB$665667),'Coleman Validation'!AB$665668,FALSE))</f>
        <v>0</v>
      </c>
      <c r="AC155" s="317">
        <f ca="1">+IF(ISERROR(HLOOKUP($B155,INDIRECT("'Monthly Resource Report'!"&amp;'Coleman Validation'!AC$665666&amp;":"&amp;'Coleman Validation'!AC$665667),'Coleman Validation'!AC$665668,FALSE)),0,HLOOKUP($B155,INDIRECT("'Monthly Resource Report'!"&amp;'Coleman Validation'!AC$665666&amp;":"&amp;'Coleman Validation'!AC$665667),'Coleman Validation'!AC$665668,FALSE))</f>
        <v>0</v>
      </c>
      <c r="AD155" s="318">
        <f ca="1">+IF(ISERROR(HLOOKUP($B155,INDIRECT("'Monthly Resource Report'!"&amp;'Coleman Validation'!AD$665666&amp;":"&amp;'Coleman Validation'!AD$665667),'Coleman Validation'!AD$665668,FALSE)),0,HLOOKUP($B155,INDIRECT("'Monthly Resource Report'!"&amp;'Coleman Validation'!AD$665666&amp;":"&amp;'Coleman Validation'!AD$665667),'Coleman Validation'!AD$665668,FALSE))</f>
        <v>0</v>
      </c>
    </row>
    <row r="156" spans="2:30" s="29" customFormat="1">
      <c r="B156" s="301">
        <v>45931</v>
      </c>
      <c r="C156" s="294">
        <v>146</v>
      </c>
      <c r="D156" s="297">
        <v>2.490413427211509</v>
      </c>
      <c r="E156" s="299">
        <v>0.33</v>
      </c>
      <c r="F156" s="295">
        <v>0.2</v>
      </c>
      <c r="G156" s="294">
        <f ca="1">+IF(ISERROR(HLOOKUP($B156,INDIRECT("'Monthly Resource Report'!"&amp;'Coleman Validation'!G$665666&amp;":"&amp;'Coleman Validation'!G$665667),'Coleman Validation'!G$665668,FALSE)),0,HLOOKUP($B156,INDIRECT("'Monthly Resource Report'!"&amp;'Coleman Validation'!G$665666&amp;":"&amp;'Coleman Validation'!G$665667),'Coleman Validation'!G$665668,FALSE))</f>
        <v>0</v>
      </c>
      <c r="H156" s="297">
        <f ca="1">+IF(ISERROR(HLOOKUP($B156,INDIRECT("'Monthly Resource Report'!"&amp;'Coleman Validation'!H$665666&amp;":"&amp;'Coleman Validation'!H$665667),'Coleman Validation'!H$665668,FALSE)),0,HLOOKUP($B156,INDIRECT("'Monthly Resource Report'!"&amp;'Coleman Validation'!H$665666&amp;":"&amp;'Coleman Validation'!H$665667),'Coleman Validation'!H$665668,FALSE))</f>
        <v>0</v>
      </c>
      <c r="I156" s="317">
        <f ca="1">+IF(ISERROR(HLOOKUP($B156,INDIRECT("'Monthly Resource Report'!"&amp;'Coleman Validation'!I$665666&amp;":"&amp;'Coleman Validation'!I$665667),'Coleman Validation'!I$665668,FALSE)),0,HLOOKUP($B156,INDIRECT("'Monthly Resource Report'!"&amp;'Coleman Validation'!I$665666&amp;":"&amp;'Coleman Validation'!I$665667),'Coleman Validation'!I$665668,FALSE))</f>
        <v>0</v>
      </c>
      <c r="J156" s="318">
        <f ca="1">+IF(ISERROR(HLOOKUP($B156,INDIRECT("'Monthly Resource Report'!"&amp;'Coleman Validation'!J$665666&amp;":"&amp;'Coleman Validation'!J$665667),'Coleman Validation'!J$665668,FALSE)),0,HLOOKUP($B156,INDIRECT("'Monthly Resource Report'!"&amp;'Coleman Validation'!J$665666&amp;":"&amp;'Coleman Validation'!J$665667),'Coleman Validation'!J$665668,FALSE))</f>
        <v>0</v>
      </c>
      <c r="L156" s="301">
        <v>45931</v>
      </c>
      <c r="M156" s="294">
        <v>146</v>
      </c>
      <c r="N156" s="297">
        <v>2.490413427211509</v>
      </c>
      <c r="O156" s="299">
        <v>0.33</v>
      </c>
      <c r="P156" s="295">
        <v>0.2</v>
      </c>
      <c r="Q156" s="294">
        <f ca="1">+IF(ISERROR(HLOOKUP($B156,INDIRECT("'Monthly Resource Report'!"&amp;'Coleman Validation'!Q$665666&amp;":"&amp;'Coleman Validation'!Q$665667),'Coleman Validation'!Q$665668,FALSE)),0,HLOOKUP($B156,INDIRECT("'Monthly Resource Report'!"&amp;'Coleman Validation'!Q$665666&amp;":"&amp;'Coleman Validation'!Q$665667),'Coleman Validation'!Q$665668,FALSE))</f>
        <v>0</v>
      </c>
      <c r="R156" s="297">
        <f ca="1">+IF(ISERROR(HLOOKUP($B156,INDIRECT("'Monthly Resource Report'!"&amp;'Coleman Validation'!R$665666&amp;":"&amp;'Coleman Validation'!R$665667),'Coleman Validation'!R$665668,FALSE)),0,HLOOKUP($B156,INDIRECT("'Monthly Resource Report'!"&amp;'Coleman Validation'!R$665666&amp;":"&amp;'Coleman Validation'!R$665667),'Coleman Validation'!R$665668,FALSE))</f>
        <v>0</v>
      </c>
      <c r="S156" s="317">
        <f ca="1">+IF(ISERROR(HLOOKUP($B156,INDIRECT("'Monthly Resource Report'!"&amp;'Coleman Validation'!S$665666&amp;":"&amp;'Coleman Validation'!S$665667),'Coleman Validation'!S$665668,FALSE)),0,HLOOKUP($B156,INDIRECT("'Monthly Resource Report'!"&amp;'Coleman Validation'!S$665666&amp;":"&amp;'Coleman Validation'!S$665667),'Coleman Validation'!S$665668,FALSE))</f>
        <v>0</v>
      </c>
      <c r="T156" s="318">
        <f ca="1">+IF(ISERROR(HLOOKUP($B156,INDIRECT("'Monthly Resource Report'!"&amp;'Coleman Validation'!T$665666&amp;":"&amp;'Coleman Validation'!T$665667),'Coleman Validation'!T$665668,FALSE)),0,HLOOKUP($B156,INDIRECT("'Monthly Resource Report'!"&amp;'Coleman Validation'!T$665666&amp;":"&amp;'Coleman Validation'!T$665667),'Coleman Validation'!T$665668,FALSE))</f>
        <v>0</v>
      </c>
      <c r="V156" s="301">
        <v>45931</v>
      </c>
      <c r="W156" s="294">
        <v>151</v>
      </c>
      <c r="X156" s="297">
        <v>2.490413427211509</v>
      </c>
      <c r="Y156" s="299">
        <v>0.33</v>
      </c>
      <c r="Z156" s="295">
        <v>0.2</v>
      </c>
      <c r="AA156" s="294">
        <f ca="1">+IF(ISERROR(HLOOKUP($B156,INDIRECT("'Monthly Resource Report'!"&amp;'Coleman Validation'!AA$665666&amp;":"&amp;'Coleman Validation'!AA$665667),'Coleman Validation'!AA$665668,FALSE)),0,HLOOKUP($B156,INDIRECT("'Monthly Resource Report'!"&amp;'Coleman Validation'!AA$665666&amp;":"&amp;'Coleman Validation'!AA$665667),'Coleman Validation'!AA$665668,FALSE))</f>
        <v>0</v>
      </c>
      <c r="AB156" s="297">
        <f ca="1">+IF(ISERROR(HLOOKUP($B156,INDIRECT("'Monthly Resource Report'!"&amp;'Coleman Validation'!AB$665666&amp;":"&amp;'Coleman Validation'!AB$665667),'Coleman Validation'!AB$665668,FALSE)),0,HLOOKUP($B156,INDIRECT("'Monthly Resource Report'!"&amp;'Coleman Validation'!AB$665666&amp;":"&amp;'Coleman Validation'!AB$665667),'Coleman Validation'!AB$665668,FALSE))</f>
        <v>0</v>
      </c>
      <c r="AC156" s="317">
        <f ca="1">+IF(ISERROR(HLOOKUP($B156,INDIRECT("'Monthly Resource Report'!"&amp;'Coleman Validation'!AC$665666&amp;":"&amp;'Coleman Validation'!AC$665667),'Coleman Validation'!AC$665668,FALSE)),0,HLOOKUP($B156,INDIRECT("'Monthly Resource Report'!"&amp;'Coleman Validation'!AC$665666&amp;":"&amp;'Coleman Validation'!AC$665667),'Coleman Validation'!AC$665668,FALSE))</f>
        <v>0</v>
      </c>
      <c r="AD156" s="318">
        <f ca="1">+IF(ISERROR(HLOOKUP($B156,INDIRECT("'Monthly Resource Report'!"&amp;'Coleman Validation'!AD$665666&amp;":"&amp;'Coleman Validation'!AD$665667),'Coleman Validation'!AD$665668,FALSE)),0,HLOOKUP($B156,INDIRECT("'Monthly Resource Report'!"&amp;'Coleman Validation'!AD$665666&amp;":"&amp;'Coleman Validation'!AD$665667),'Coleman Validation'!AD$665668,FALSE))</f>
        <v>0</v>
      </c>
    </row>
    <row r="157" spans="2:30" s="29" customFormat="1">
      <c r="B157" s="301">
        <v>45962</v>
      </c>
      <c r="C157" s="294">
        <v>146</v>
      </c>
      <c r="D157" s="297">
        <v>2.490413427211509</v>
      </c>
      <c r="E157" s="299">
        <v>0.33</v>
      </c>
      <c r="F157" s="295">
        <v>0.2</v>
      </c>
      <c r="G157" s="294">
        <f ca="1">+IF(ISERROR(HLOOKUP($B157,INDIRECT("'Monthly Resource Report'!"&amp;'Coleman Validation'!G$665666&amp;":"&amp;'Coleman Validation'!G$665667),'Coleman Validation'!G$665668,FALSE)),0,HLOOKUP($B157,INDIRECT("'Monthly Resource Report'!"&amp;'Coleman Validation'!G$665666&amp;":"&amp;'Coleman Validation'!G$665667),'Coleman Validation'!G$665668,FALSE))</f>
        <v>0</v>
      </c>
      <c r="H157" s="297">
        <f ca="1">+IF(ISERROR(HLOOKUP($B157,INDIRECT("'Monthly Resource Report'!"&amp;'Coleman Validation'!H$665666&amp;":"&amp;'Coleman Validation'!H$665667),'Coleman Validation'!H$665668,FALSE)),0,HLOOKUP($B157,INDIRECT("'Monthly Resource Report'!"&amp;'Coleman Validation'!H$665666&amp;":"&amp;'Coleman Validation'!H$665667),'Coleman Validation'!H$665668,FALSE))</f>
        <v>0</v>
      </c>
      <c r="I157" s="317">
        <f ca="1">+IF(ISERROR(HLOOKUP($B157,INDIRECT("'Monthly Resource Report'!"&amp;'Coleman Validation'!I$665666&amp;":"&amp;'Coleman Validation'!I$665667),'Coleman Validation'!I$665668,FALSE)),0,HLOOKUP($B157,INDIRECT("'Monthly Resource Report'!"&amp;'Coleman Validation'!I$665666&amp;":"&amp;'Coleman Validation'!I$665667),'Coleman Validation'!I$665668,FALSE))</f>
        <v>0</v>
      </c>
      <c r="J157" s="318">
        <f ca="1">+IF(ISERROR(HLOOKUP($B157,INDIRECT("'Monthly Resource Report'!"&amp;'Coleman Validation'!J$665666&amp;":"&amp;'Coleman Validation'!J$665667),'Coleman Validation'!J$665668,FALSE)),0,HLOOKUP($B157,INDIRECT("'Monthly Resource Report'!"&amp;'Coleman Validation'!J$665666&amp;":"&amp;'Coleman Validation'!J$665667),'Coleman Validation'!J$665668,FALSE))</f>
        <v>0</v>
      </c>
      <c r="L157" s="301">
        <v>45962</v>
      </c>
      <c r="M157" s="294">
        <v>146</v>
      </c>
      <c r="N157" s="297">
        <v>2.490413427211509</v>
      </c>
      <c r="O157" s="299">
        <v>0.33</v>
      </c>
      <c r="P157" s="295">
        <v>0.2</v>
      </c>
      <c r="Q157" s="294">
        <f ca="1">+IF(ISERROR(HLOOKUP($B157,INDIRECT("'Monthly Resource Report'!"&amp;'Coleman Validation'!Q$665666&amp;":"&amp;'Coleman Validation'!Q$665667),'Coleman Validation'!Q$665668,FALSE)),0,HLOOKUP($B157,INDIRECT("'Monthly Resource Report'!"&amp;'Coleman Validation'!Q$665666&amp;":"&amp;'Coleman Validation'!Q$665667),'Coleman Validation'!Q$665668,FALSE))</f>
        <v>0</v>
      </c>
      <c r="R157" s="297">
        <f ca="1">+IF(ISERROR(HLOOKUP($B157,INDIRECT("'Monthly Resource Report'!"&amp;'Coleman Validation'!R$665666&amp;":"&amp;'Coleman Validation'!R$665667),'Coleman Validation'!R$665668,FALSE)),0,HLOOKUP($B157,INDIRECT("'Monthly Resource Report'!"&amp;'Coleman Validation'!R$665666&amp;":"&amp;'Coleman Validation'!R$665667),'Coleman Validation'!R$665668,FALSE))</f>
        <v>0</v>
      </c>
      <c r="S157" s="317">
        <f ca="1">+IF(ISERROR(HLOOKUP($B157,INDIRECT("'Monthly Resource Report'!"&amp;'Coleman Validation'!S$665666&amp;":"&amp;'Coleman Validation'!S$665667),'Coleman Validation'!S$665668,FALSE)),0,HLOOKUP($B157,INDIRECT("'Monthly Resource Report'!"&amp;'Coleman Validation'!S$665666&amp;":"&amp;'Coleman Validation'!S$665667),'Coleman Validation'!S$665668,FALSE))</f>
        <v>0</v>
      </c>
      <c r="T157" s="318">
        <f ca="1">+IF(ISERROR(HLOOKUP($B157,INDIRECT("'Monthly Resource Report'!"&amp;'Coleman Validation'!T$665666&amp;":"&amp;'Coleman Validation'!T$665667),'Coleman Validation'!T$665668,FALSE)),0,HLOOKUP($B157,INDIRECT("'Monthly Resource Report'!"&amp;'Coleman Validation'!T$665666&amp;":"&amp;'Coleman Validation'!T$665667),'Coleman Validation'!T$665668,FALSE))</f>
        <v>0</v>
      </c>
      <c r="V157" s="301">
        <v>45962</v>
      </c>
      <c r="W157" s="294">
        <v>151</v>
      </c>
      <c r="X157" s="297">
        <v>2.490413427211509</v>
      </c>
      <c r="Y157" s="299">
        <v>0.33</v>
      </c>
      <c r="Z157" s="295">
        <v>0.2</v>
      </c>
      <c r="AA157" s="294">
        <f ca="1">+IF(ISERROR(HLOOKUP($B157,INDIRECT("'Monthly Resource Report'!"&amp;'Coleman Validation'!AA$665666&amp;":"&amp;'Coleman Validation'!AA$665667),'Coleman Validation'!AA$665668,FALSE)),0,HLOOKUP($B157,INDIRECT("'Monthly Resource Report'!"&amp;'Coleman Validation'!AA$665666&amp;":"&amp;'Coleman Validation'!AA$665667),'Coleman Validation'!AA$665668,FALSE))</f>
        <v>0</v>
      </c>
      <c r="AB157" s="297">
        <f ca="1">+IF(ISERROR(HLOOKUP($B157,INDIRECT("'Monthly Resource Report'!"&amp;'Coleman Validation'!AB$665666&amp;":"&amp;'Coleman Validation'!AB$665667),'Coleman Validation'!AB$665668,FALSE)),0,HLOOKUP($B157,INDIRECT("'Monthly Resource Report'!"&amp;'Coleman Validation'!AB$665666&amp;":"&amp;'Coleman Validation'!AB$665667),'Coleman Validation'!AB$665668,FALSE))</f>
        <v>0</v>
      </c>
      <c r="AC157" s="317">
        <f ca="1">+IF(ISERROR(HLOOKUP($B157,INDIRECT("'Monthly Resource Report'!"&amp;'Coleman Validation'!AC$665666&amp;":"&amp;'Coleman Validation'!AC$665667),'Coleman Validation'!AC$665668,FALSE)),0,HLOOKUP($B157,INDIRECT("'Monthly Resource Report'!"&amp;'Coleman Validation'!AC$665666&amp;":"&amp;'Coleman Validation'!AC$665667),'Coleman Validation'!AC$665668,FALSE))</f>
        <v>0</v>
      </c>
      <c r="AD157" s="318">
        <f ca="1">+IF(ISERROR(HLOOKUP($B157,INDIRECT("'Monthly Resource Report'!"&amp;'Coleman Validation'!AD$665666&amp;":"&amp;'Coleman Validation'!AD$665667),'Coleman Validation'!AD$665668,FALSE)),0,HLOOKUP($B157,INDIRECT("'Monthly Resource Report'!"&amp;'Coleman Validation'!AD$665666&amp;":"&amp;'Coleman Validation'!AD$665667),'Coleman Validation'!AD$665668,FALSE))</f>
        <v>0</v>
      </c>
    </row>
    <row r="158" spans="2:30" s="29" customFormat="1">
      <c r="B158" s="301">
        <v>45992</v>
      </c>
      <c r="C158" s="294">
        <v>146</v>
      </c>
      <c r="D158" s="297">
        <v>2.490413427211509</v>
      </c>
      <c r="E158" s="299">
        <v>0.33</v>
      </c>
      <c r="F158" s="295">
        <v>0.2</v>
      </c>
      <c r="G158" s="294">
        <f ca="1">+IF(ISERROR(HLOOKUP($B158,INDIRECT("'Monthly Resource Report'!"&amp;'Coleman Validation'!G$665666&amp;":"&amp;'Coleman Validation'!G$665667),'Coleman Validation'!G$665668,FALSE)),0,HLOOKUP($B158,INDIRECT("'Monthly Resource Report'!"&amp;'Coleman Validation'!G$665666&amp;":"&amp;'Coleman Validation'!G$665667),'Coleman Validation'!G$665668,FALSE))</f>
        <v>0</v>
      </c>
      <c r="H158" s="297">
        <f ca="1">+IF(ISERROR(HLOOKUP($B158,INDIRECT("'Monthly Resource Report'!"&amp;'Coleman Validation'!H$665666&amp;":"&amp;'Coleman Validation'!H$665667),'Coleman Validation'!H$665668,FALSE)),0,HLOOKUP($B158,INDIRECT("'Monthly Resource Report'!"&amp;'Coleman Validation'!H$665666&amp;":"&amp;'Coleman Validation'!H$665667),'Coleman Validation'!H$665668,FALSE))</f>
        <v>0</v>
      </c>
      <c r="I158" s="317">
        <f ca="1">+IF(ISERROR(HLOOKUP($B158,INDIRECT("'Monthly Resource Report'!"&amp;'Coleman Validation'!I$665666&amp;":"&amp;'Coleman Validation'!I$665667),'Coleman Validation'!I$665668,FALSE)),0,HLOOKUP($B158,INDIRECT("'Monthly Resource Report'!"&amp;'Coleman Validation'!I$665666&amp;":"&amp;'Coleman Validation'!I$665667),'Coleman Validation'!I$665668,FALSE))</f>
        <v>0</v>
      </c>
      <c r="J158" s="318">
        <f ca="1">+IF(ISERROR(HLOOKUP($B158,INDIRECT("'Monthly Resource Report'!"&amp;'Coleman Validation'!J$665666&amp;":"&amp;'Coleman Validation'!J$665667),'Coleman Validation'!J$665668,FALSE)),0,HLOOKUP($B158,INDIRECT("'Monthly Resource Report'!"&amp;'Coleman Validation'!J$665666&amp;":"&amp;'Coleman Validation'!J$665667),'Coleman Validation'!J$665668,FALSE))</f>
        <v>0</v>
      </c>
      <c r="L158" s="301">
        <v>45992</v>
      </c>
      <c r="M158" s="294">
        <v>146</v>
      </c>
      <c r="N158" s="297">
        <v>2.490413427211509</v>
      </c>
      <c r="O158" s="299">
        <v>0.33</v>
      </c>
      <c r="P158" s="295">
        <v>0.2</v>
      </c>
      <c r="Q158" s="294">
        <f ca="1">+IF(ISERROR(HLOOKUP($B158,INDIRECT("'Monthly Resource Report'!"&amp;'Coleman Validation'!Q$665666&amp;":"&amp;'Coleman Validation'!Q$665667),'Coleman Validation'!Q$665668,FALSE)),0,HLOOKUP($B158,INDIRECT("'Monthly Resource Report'!"&amp;'Coleman Validation'!Q$665666&amp;":"&amp;'Coleman Validation'!Q$665667),'Coleman Validation'!Q$665668,FALSE))</f>
        <v>0</v>
      </c>
      <c r="R158" s="297">
        <f ca="1">+IF(ISERROR(HLOOKUP($B158,INDIRECT("'Monthly Resource Report'!"&amp;'Coleman Validation'!R$665666&amp;":"&amp;'Coleman Validation'!R$665667),'Coleman Validation'!R$665668,FALSE)),0,HLOOKUP($B158,INDIRECT("'Monthly Resource Report'!"&amp;'Coleman Validation'!R$665666&amp;":"&amp;'Coleman Validation'!R$665667),'Coleman Validation'!R$665668,FALSE))</f>
        <v>0</v>
      </c>
      <c r="S158" s="317">
        <f ca="1">+IF(ISERROR(HLOOKUP($B158,INDIRECT("'Monthly Resource Report'!"&amp;'Coleman Validation'!S$665666&amp;":"&amp;'Coleman Validation'!S$665667),'Coleman Validation'!S$665668,FALSE)),0,HLOOKUP($B158,INDIRECT("'Monthly Resource Report'!"&amp;'Coleman Validation'!S$665666&amp;":"&amp;'Coleman Validation'!S$665667),'Coleman Validation'!S$665668,FALSE))</f>
        <v>0</v>
      </c>
      <c r="T158" s="318">
        <f ca="1">+IF(ISERROR(HLOOKUP($B158,INDIRECT("'Monthly Resource Report'!"&amp;'Coleman Validation'!T$665666&amp;":"&amp;'Coleman Validation'!T$665667),'Coleman Validation'!T$665668,FALSE)),0,HLOOKUP($B158,INDIRECT("'Monthly Resource Report'!"&amp;'Coleman Validation'!T$665666&amp;":"&amp;'Coleman Validation'!T$665667),'Coleman Validation'!T$665668,FALSE))</f>
        <v>0</v>
      </c>
      <c r="V158" s="301">
        <v>45992</v>
      </c>
      <c r="W158" s="294">
        <v>151</v>
      </c>
      <c r="X158" s="297">
        <v>2.490413427211509</v>
      </c>
      <c r="Y158" s="299">
        <v>0.33</v>
      </c>
      <c r="Z158" s="295">
        <v>0.2</v>
      </c>
      <c r="AA158" s="294">
        <f ca="1">+IF(ISERROR(HLOOKUP($B158,INDIRECT("'Monthly Resource Report'!"&amp;'Coleman Validation'!AA$665666&amp;":"&amp;'Coleman Validation'!AA$665667),'Coleman Validation'!AA$665668,FALSE)),0,HLOOKUP($B158,INDIRECT("'Monthly Resource Report'!"&amp;'Coleman Validation'!AA$665666&amp;":"&amp;'Coleman Validation'!AA$665667),'Coleman Validation'!AA$665668,FALSE))</f>
        <v>0</v>
      </c>
      <c r="AB158" s="297">
        <f ca="1">+IF(ISERROR(HLOOKUP($B158,INDIRECT("'Monthly Resource Report'!"&amp;'Coleman Validation'!AB$665666&amp;":"&amp;'Coleman Validation'!AB$665667),'Coleman Validation'!AB$665668,FALSE)),0,HLOOKUP($B158,INDIRECT("'Monthly Resource Report'!"&amp;'Coleman Validation'!AB$665666&amp;":"&amp;'Coleman Validation'!AB$665667),'Coleman Validation'!AB$665668,FALSE))</f>
        <v>0</v>
      </c>
      <c r="AC158" s="317">
        <f ca="1">+IF(ISERROR(HLOOKUP($B158,INDIRECT("'Monthly Resource Report'!"&amp;'Coleman Validation'!AC$665666&amp;":"&amp;'Coleman Validation'!AC$665667),'Coleman Validation'!AC$665668,FALSE)),0,HLOOKUP($B158,INDIRECT("'Monthly Resource Report'!"&amp;'Coleman Validation'!AC$665666&amp;":"&amp;'Coleman Validation'!AC$665667),'Coleman Validation'!AC$665668,FALSE))</f>
        <v>0</v>
      </c>
      <c r="AD158" s="318">
        <f ca="1">+IF(ISERROR(HLOOKUP($B158,INDIRECT("'Monthly Resource Report'!"&amp;'Coleman Validation'!AD$665666&amp;":"&amp;'Coleman Validation'!AD$665667),'Coleman Validation'!AD$665668,FALSE)),0,HLOOKUP($B158,INDIRECT("'Monthly Resource Report'!"&amp;'Coleman Validation'!AD$665666&amp;":"&amp;'Coleman Validation'!AD$665667),'Coleman Validation'!AD$665668,FALSE))</f>
        <v>0</v>
      </c>
    </row>
    <row r="159" spans="2:30" s="29" customFormat="1">
      <c r="B159" s="301">
        <v>46023</v>
      </c>
      <c r="C159" s="294">
        <v>146</v>
      </c>
      <c r="D159" s="297">
        <v>2.5596469204879893</v>
      </c>
      <c r="E159" s="299">
        <v>0.33</v>
      </c>
      <c r="F159" s="295">
        <v>0.2</v>
      </c>
      <c r="G159" s="294">
        <f ca="1">+IF(ISERROR(HLOOKUP($B159,INDIRECT("'Monthly Resource Report'!"&amp;'Coleman Validation'!G$665666&amp;":"&amp;'Coleman Validation'!G$665667),'Coleman Validation'!G$665668,FALSE)),0,HLOOKUP($B159,INDIRECT("'Monthly Resource Report'!"&amp;'Coleman Validation'!G$665666&amp;":"&amp;'Coleman Validation'!G$665667),'Coleman Validation'!G$665668,FALSE))</f>
        <v>0</v>
      </c>
      <c r="H159" s="297">
        <f ca="1">+IF(ISERROR(HLOOKUP($B159,INDIRECT("'Monthly Resource Report'!"&amp;'Coleman Validation'!H$665666&amp;":"&amp;'Coleman Validation'!H$665667),'Coleman Validation'!H$665668,FALSE)),0,HLOOKUP($B159,INDIRECT("'Monthly Resource Report'!"&amp;'Coleman Validation'!H$665666&amp;":"&amp;'Coleman Validation'!H$665667),'Coleman Validation'!H$665668,FALSE))</f>
        <v>0</v>
      </c>
      <c r="I159" s="317">
        <f ca="1">+IF(ISERROR(HLOOKUP($B159,INDIRECT("'Monthly Resource Report'!"&amp;'Coleman Validation'!I$665666&amp;":"&amp;'Coleman Validation'!I$665667),'Coleman Validation'!I$665668,FALSE)),0,HLOOKUP($B159,INDIRECT("'Monthly Resource Report'!"&amp;'Coleman Validation'!I$665666&amp;":"&amp;'Coleman Validation'!I$665667),'Coleman Validation'!I$665668,FALSE))</f>
        <v>0</v>
      </c>
      <c r="J159" s="318">
        <f ca="1">+IF(ISERROR(HLOOKUP($B159,INDIRECT("'Monthly Resource Report'!"&amp;'Coleman Validation'!J$665666&amp;":"&amp;'Coleman Validation'!J$665667),'Coleman Validation'!J$665668,FALSE)),0,HLOOKUP($B159,INDIRECT("'Monthly Resource Report'!"&amp;'Coleman Validation'!J$665666&amp;":"&amp;'Coleman Validation'!J$665667),'Coleman Validation'!J$665668,FALSE))</f>
        <v>0</v>
      </c>
      <c r="L159" s="301">
        <v>46023</v>
      </c>
      <c r="M159" s="294">
        <v>146</v>
      </c>
      <c r="N159" s="297">
        <v>2.5596469204879893</v>
      </c>
      <c r="O159" s="299">
        <v>0.33</v>
      </c>
      <c r="P159" s="295">
        <v>0.2</v>
      </c>
      <c r="Q159" s="294">
        <f ca="1">+IF(ISERROR(HLOOKUP($B159,INDIRECT("'Monthly Resource Report'!"&amp;'Coleman Validation'!Q$665666&amp;":"&amp;'Coleman Validation'!Q$665667),'Coleman Validation'!Q$665668,FALSE)),0,HLOOKUP($B159,INDIRECT("'Monthly Resource Report'!"&amp;'Coleman Validation'!Q$665666&amp;":"&amp;'Coleman Validation'!Q$665667),'Coleman Validation'!Q$665668,FALSE))</f>
        <v>0</v>
      </c>
      <c r="R159" s="297">
        <f ca="1">+IF(ISERROR(HLOOKUP($B159,INDIRECT("'Monthly Resource Report'!"&amp;'Coleman Validation'!R$665666&amp;":"&amp;'Coleman Validation'!R$665667),'Coleman Validation'!R$665668,FALSE)),0,HLOOKUP($B159,INDIRECT("'Monthly Resource Report'!"&amp;'Coleman Validation'!R$665666&amp;":"&amp;'Coleman Validation'!R$665667),'Coleman Validation'!R$665668,FALSE))</f>
        <v>0</v>
      </c>
      <c r="S159" s="317">
        <f ca="1">+IF(ISERROR(HLOOKUP($B159,INDIRECT("'Monthly Resource Report'!"&amp;'Coleman Validation'!S$665666&amp;":"&amp;'Coleman Validation'!S$665667),'Coleman Validation'!S$665668,FALSE)),0,HLOOKUP($B159,INDIRECT("'Monthly Resource Report'!"&amp;'Coleman Validation'!S$665666&amp;":"&amp;'Coleman Validation'!S$665667),'Coleman Validation'!S$665668,FALSE))</f>
        <v>0</v>
      </c>
      <c r="T159" s="318">
        <f ca="1">+IF(ISERROR(HLOOKUP($B159,INDIRECT("'Monthly Resource Report'!"&amp;'Coleman Validation'!T$665666&amp;":"&amp;'Coleman Validation'!T$665667),'Coleman Validation'!T$665668,FALSE)),0,HLOOKUP($B159,INDIRECT("'Monthly Resource Report'!"&amp;'Coleman Validation'!T$665666&amp;":"&amp;'Coleman Validation'!T$665667),'Coleman Validation'!T$665668,FALSE))</f>
        <v>0</v>
      </c>
      <c r="V159" s="301">
        <v>46023</v>
      </c>
      <c r="W159" s="294">
        <v>151</v>
      </c>
      <c r="X159" s="297">
        <v>2.5596469204879893</v>
      </c>
      <c r="Y159" s="299">
        <v>0.33</v>
      </c>
      <c r="Z159" s="295">
        <v>0.2</v>
      </c>
      <c r="AA159" s="294">
        <f ca="1">+IF(ISERROR(HLOOKUP($B159,INDIRECT("'Monthly Resource Report'!"&amp;'Coleman Validation'!AA$665666&amp;":"&amp;'Coleman Validation'!AA$665667),'Coleman Validation'!AA$665668,FALSE)),0,HLOOKUP($B159,INDIRECT("'Monthly Resource Report'!"&amp;'Coleman Validation'!AA$665666&amp;":"&amp;'Coleman Validation'!AA$665667),'Coleman Validation'!AA$665668,FALSE))</f>
        <v>0</v>
      </c>
      <c r="AB159" s="297">
        <f ca="1">+IF(ISERROR(HLOOKUP($B159,INDIRECT("'Monthly Resource Report'!"&amp;'Coleman Validation'!AB$665666&amp;":"&amp;'Coleman Validation'!AB$665667),'Coleman Validation'!AB$665668,FALSE)),0,HLOOKUP($B159,INDIRECT("'Monthly Resource Report'!"&amp;'Coleman Validation'!AB$665666&amp;":"&amp;'Coleman Validation'!AB$665667),'Coleman Validation'!AB$665668,FALSE))</f>
        <v>0</v>
      </c>
      <c r="AC159" s="317">
        <f ca="1">+IF(ISERROR(HLOOKUP($B159,INDIRECT("'Monthly Resource Report'!"&amp;'Coleman Validation'!AC$665666&amp;":"&amp;'Coleman Validation'!AC$665667),'Coleman Validation'!AC$665668,FALSE)),0,HLOOKUP($B159,INDIRECT("'Monthly Resource Report'!"&amp;'Coleman Validation'!AC$665666&amp;":"&amp;'Coleman Validation'!AC$665667),'Coleman Validation'!AC$665668,FALSE))</f>
        <v>0</v>
      </c>
      <c r="AD159" s="318">
        <f ca="1">+IF(ISERROR(HLOOKUP($B159,INDIRECT("'Monthly Resource Report'!"&amp;'Coleman Validation'!AD$665666&amp;":"&amp;'Coleman Validation'!AD$665667),'Coleman Validation'!AD$665668,FALSE)),0,HLOOKUP($B159,INDIRECT("'Monthly Resource Report'!"&amp;'Coleman Validation'!AD$665666&amp;":"&amp;'Coleman Validation'!AD$665667),'Coleman Validation'!AD$665668,FALSE))</f>
        <v>0</v>
      </c>
    </row>
    <row r="160" spans="2:30" s="29" customFormat="1">
      <c r="B160" s="301">
        <v>46054</v>
      </c>
      <c r="C160" s="294">
        <v>146</v>
      </c>
      <c r="D160" s="297">
        <v>2.5596469204879893</v>
      </c>
      <c r="E160" s="299">
        <v>0.33</v>
      </c>
      <c r="F160" s="295">
        <v>0.2</v>
      </c>
      <c r="G160" s="294">
        <f ca="1">+IF(ISERROR(HLOOKUP($B160,INDIRECT("'Monthly Resource Report'!"&amp;'Coleman Validation'!G$665666&amp;":"&amp;'Coleman Validation'!G$665667),'Coleman Validation'!G$665668,FALSE)),0,HLOOKUP($B160,INDIRECT("'Monthly Resource Report'!"&amp;'Coleman Validation'!G$665666&amp;":"&amp;'Coleman Validation'!G$665667),'Coleman Validation'!G$665668,FALSE))</f>
        <v>0</v>
      </c>
      <c r="H160" s="297">
        <f ca="1">+IF(ISERROR(HLOOKUP($B160,INDIRECT("'Monthly Resource Report'!"&amp;'Coleman Validation'!H$665666&amp;":"&amp;'Coleman Validation'!H$665667),'Coleman Validation'!H$665668,FALSE)),0,HLOOKUP($B160,INDIRECT("'Monthly Resource Report'!"&amp;'Coleman Validation'!H$665666&amp;":"&amp;'Coleman Validation'!H$665667),'Coleman Validation'!H$665668,FALSE))</f>
        <v>0</v>
      </c>
      <c r="I160" s="317">
        <f ca="1">+IF(ISERROR(HLOOKUP($B160,INDIRECT("'Monthly Resource Report'!"&amp;'Coleman Validation'!I$665666&amp;":"&amp;'Coleman Validation'!I$665667),'Coleman Validation'!I$665668,FALSE)),0,HLOOKUP($B160,INDIRECT("'Monthly Resource Report'!"&amp;'Coleman Validation'!I$665666&amp;":"&amp;'Coleman Validation'!I$665667),'Coleman Validation'!I$665668,FALSE))</f>
        <v>0</v>
      </c>
      <c r="J160" s="318">
        <f ca="1">+IF(ISERROR(HLOOKUP($B160,INDIRECT("'Monthly Resource Report'!"&amp;'Coleman Validation'!J$665666&amp;":"&amp;'Coleman Validation'!J$665667),'Coleman Validation'!J$665668,FALSE)),0,HLOOKUP($B160,INDIRECT("'Monthly Resource Report'!"&amp;'Coleman Validation'!J$665666&amp;":"&amp;'Coleman Validation'!J$665667),'Coleman Validation'!J$665668,FALSE))</f>
        <v>0</v>
      </c>
      <c r="L160" s="301">
        <v>46054</v>
      </c>
      <c r="M160" s="294">
        <v>146</v>
      </c>
      <c r="N160" s="297">
        <v>2.5596469204879893</v>
      </c>
      <c r="O160" s="299">
        <v>0.33</v>
      </c>
      <c r="P160" s="295">
        <v>0.2</v>
      </c>
      <c r="Q160" s="294">
        <f ca="1">+IF(ISERROR(HLOOKUP($B160,INDIRECT("'Monthly Resource Report'!"&amp;'Coleman Validation'!Q$665666&amp;":"&amp;'Coleman Validation'!Q$665667),'Coleman Validation'!Q$665668,FALSE)),0,HLOOKUP($B160,INDIRECT("'Monthly Resource Report'!"&amp;'Coleman Validation'!Q$665666&amp;":"&amp;'Coleman Validation'!Q$665667),'Coleman Validation'!Q$665668,FALSE))</f>
        <v>0</v>
      </c>
      <c r="R160" s="297">
        <f ca="1">+IF(ISERROR(HLOOKUP($B160,INDIRECT("'Monthly Resource Report'!"&amp;'Coleman Validation'!R$665666&amp;":"&amp;'Coleman Validation'!R$665667),'Coleman Validation'!R$665668,FALSE)),0,HLOOKUP($B160,INDIRECT("'Monthly Resource Report'!"&amp;'Coleman Validation'!R$665666&amp;":"&amp;'Coleman Validation'!R$665667),'Coleman Validation'!R$665668,FALSE))</f>
        <v>0</v>
      </c>
      <c r="S160" s="317">
        <f ca="1">+IF(ISERROR(HLOOKUP($B160,INDIRECT("'Monthly Resource Report'!"&amp;'Coleman Validation'!S$665666&amp;":"&amp;'Coleman Validation'!S$665667),'Coleman Validation'!S$665668,FALSE)),0,HLOOKUP($B160,INDIRECT("'Monthly Resource Report'!"&amp;'Coleman Validation'!S$665666&amp;":"&amp;'Coleman Validation'!S$665667),'Coleman Validation'!S$665668,FALSE))</f>
        <v>0</v>
      </c>
      <c r="T160" s="318">
        <f ca="1">+IF(ISERROR(HLOOKUP($B160,INDIRECT("'Monthly Resource Report'!"&amp;'Coleman Validation'!T$665666&amp;":"&amp;'Coleman Validation'!T$665667),'Coleman Validation'!T$665668,FALSE)),0,HLOOKUP($B160,INDIRECT("'Monthly Resource Report'!"&amp;'Coleman Validation'!T$665666&amp;":"&amp;'Coleman Validation'!T$665667),'Coleman Validation'!T$665668,FALSE))</f>
        <v>0</v>
      </c>
      <c r="V160" s="301">
        <v>46054</v>
      </c>
      <c r="W160" s="294">
        <v>151</v>
      </c>
      <c r="X160" s="297">
        <v>2.5596469204879893</v>
      </c>
      <c r="Y160" s="299">
        <v>0.33</v>
      </c>
      <c r="Z160" s="295">
        <v>0.2</v>
      </c>
      <c r="AA160" s="294">
        <f ca="1">+IF(ISERROR(HLOOKUP($B160,INDIRECT("'Monthly Resource Report'!"&amp;'Coleman Validation'!AA$665666&amp;":"&amp;'Coleman Validation'!AA$665667),'Coleman Validation'!AA$665668,FALSE)),0,HLOOKUP($B160,INDIRECT("'Monthly Resource Report'!"&amp;'Coleman Validation'!AA$665666&amp;":"&amp;'Coleman Validation'!AA$665667),'Coleman Validation'!AA$665668,FALSE))</f>
        <v>0</v>
      </c>
      <c r="AB160" s="297">
        <f ca="1">+IF(ISERROR(HLOOKUP($B160,INDIRECT("'Monthly Resource Report'!"&amp;'Coleman Validation'!AB$665666&amp;":"&amp;'Coleman Validation'!AB$665667),'Coleman Validation'!AB$665668,FALSE)),0,HLOOKUP($B160,INDIRECT("'Monthly Resource Report'!"&amp;'Coleman Validation'!AB$665666&amp;":"&amp;'Coleman Validation'!AB$665667),'Coleman Validation'!AB$665668,FALSE))</f>
        <v>0</v>
      </c>
      <c r="AC160" s="317">
        <f ca="1">+IF(ISERROR(HLOOKUP($B160,INDIRECT("'Monthly Resource Report'!"&amp;'Coleman Validation'!AC$665666&amp;":"&amp;'Coleman Validation'!AC$665667),'Coleman Validation'!AC$665668,FALSE)),0,HLOOKUP($B160,INDIRECT("'Monthly Resource Report'!"&amp;'Coleman Validation'!AC$665666&amp;":"&amp;'Coleman Validation'!AC$665667),'Coleman Validation'!AC$665668,FALSE))</f>
        <v>0</v>
      </c>
      <c r="AD160" s="318">
        <f ca="1">+IF(ISERROR(HLOOKUP($B160,INDIRECT("'Monthly Resource Report'!"&amp;'Coleman Validation'!AD$665666&amp;":"&amp;'Coleman Validation'!AD$665667),'Coleman Validation'!AD$665668,FALSE)),0,HLOOKUP($B160,INDIRECT("'Monthly Resource Report'!"&amp;'Coleman Validation'!AD$665666&amp;":"&amp;'Coleman Validation'!AD$665667),'Coleman Validation'!AD$665668,FALSE))</f>
        <v>0</v>
      </c>
    </row>
    <row r="161" spans="2:30" s="29" customFormat="1">
      <c r="B161" s="301">
        <v>46082</v>
      </c>
      <c r="C161" s="294">
        <v>146</v>
      </c>
      <c r="D161" s="297">
        <v>2.5596469204879893</v>
      </c>
      <c r="E161" s="299">
        <v>0.33</v>
      </c>
      <c r="F161" s="295">
        <v>0.2</v>
      </c>
      <c r="G161" s="294">
        <f ca="1">+IF(ISERROR(HLOOKUP($B161,INDIRECT("'Monthly Resource Report'!"&amp;'Coleman Validation'!G$665666&amp;":"&amp;'Coleman Validation'!G$665667),'Coleman Validation'!G$665668,FALSE)),0,HLOOKUP($B161,INDIRECT("'Monthly Resource Report'!"&amp;'Coleman Validation'!G$665666&amp;":"&amp;'Coleman Validation'!G$665667),'Coleman Validation'!G$665668,FALSE))</f>
        <v>0</v>
      </c>
      <c r="H161" s="297">
        <f ca="1">+IF(ISERROR(HLOOKUP($B161,INDIRECT("'Monthly Resource Report'!"&amp;'Coleman Validation'!H$665666&amp;":"&amp;'Coleman Validation'!H$665667),'Coleman Validation'!H$665668,FALSE)),0,HLOOKUP($B161,INDIRECT("'Monthly Resource Report'!"&amp;'Coleman Validation'!H$665666&amp;":"&amp;'Coleman Validation'!H$665667),'Coleman Validation'!H$665668,FALSE))</f>
        <v>0</v>
      </c>
      <c r="I161" s="317">
        <f ca="1">+IF(ISERROR(HLOOKUP($B161,INDIRECT("'Monthly Resource Report'!"&amp;'Coleman Validation'!I$665666&amp;":"&amp;'Coleman Validation'!I$665667),'Coleman Validation'!I$665668,FALSE)),0,HLOOKUP($B161,INDIRECT("'Monthly Resource Report'!"&amp;'Coleman Validation'!I$665666&amp;":"&amp;'Coleman Validation'!I$665667),'Coleman Validation'!I$665668,FALSE))</f>
        <v>0</v>
      </c>
      <c r="J161" s="318">
        <f ca="1">+IF(ISERROR(HLOOKUP($B161,INDIRECT("'Monthly Resource Report'!"&amp;'Coleman Validation'!J$665666&amp;":"&amp;'Coleman Validation'!J$665667),'Coleman Validation'!J$665668,FALSE)),0,HLOOKUP($B161,INDIRECT("'Monthly Resource Report'!"&amp;'Coleman Validation'!J$665666&amp;":"&amp;'Coleman Validation'!J$665667),'Coleman Validation'!J$665668,FALSE))</f>
        <v>0</v>
      </c>
      <c r="L161" s="301">
        <v>46082</v>
      </c>
      <c r="M161" s="294">
        <v>146</v>
      </c>
      <c r="N161" s="297">
        <v>2.5596469204879893</v>
      </c>
      <c r="O161" s="299">
        <v>0.33</v>
      </c>
      <c r="P161" s="295">
        <v>0.2</v>
      </c>
      <c r="Q161" s="294">
        <f ca="1">+IF(ISERROR(HLOOKUP($B161,INDIRECT("'Monthly Resource Report'!"&amp;'Coleman Validation'!Q$665666&amp;":"&amp;'Coleman Validation'!Q$665667),'Coleman Validation'!Q$665668,FALSE)),0,HLOOKUP($B161,INDIRECT("'Monthly Resource Report'!"&amp;'Coleman Validation'!Q$665666&amp;":"&amp;'Coleman Validation'!Q$665667),'Coleman Validation'!Q$665668,FALSE))</f>
        <v>0</v>
      </c>
      <c r="R161" s="297">
        <f ca="1">+IF(ISERROR(HLOOKUP($B161,INDIRECT("'Monthly Resource Report'!"&amp;'Coleman Validation'!R$665666&amp;":"&amp;'Coleman Validation'!R$665667),'Coleman Validation'!R$665668,FALSE)),0,HLOOKUP($B161,INDIRECT("'Monthly Resource Report'!"&amp;'Coleman Validation'!R$665666&amp;":"&amp;'Coleman Validation'!R$665667),'Coleman Validation'!R$665668,FALSE))</f>
        <v>0</v>
      </c>
      <c r="S161" s="317">
        <f ca="1">+IF(ISERROR(HLOOKUP($B161,INDIRECT("'Monthly Resource Report'!"&amp;'Coleman Validation'!S$665666&amp;":"&amp;'Coleman Validation'!S$665667),'Coleman Validation'!S$665668,FALSE)),0,HLOOKUP($B161,INDIRECT("'Monthly Resource Report'!"&amp;'Coleman Validation'!S$665666&amp;":"&amp;'Coleman Validation'!S$665667),'Coleman Validation'!S$665668,FALSE))</f>
        <v>0</v>
      </c>
      <c r="T161" s="318">
        <f ca="1">+IF(ISERROR(HLOOKUP($B161,INDIRECT("'Monthly Resource Report'!"&amp;'Coleman Validation'!T$665666&amp;":"&amp;'Coleman Validation'!T$665667),'Coleman Validation'!T$665668,FALSE)),0,HLOOKUP($B161,INDIRECT("'Monthly Resource Report'!"&amp;'Coleman Validation'!T$665666&amp;":"&amp;'Coleman Validation'!T$665667),'Coleman Validation'!T$665668,FALSE))</f>
        <v>0</v>
      </c>
      <c r="V161" s="301">
        <v>46082</v>
      </c>
      <c r="W161" s="294">
        <v>151</v>
      </c>
      <c r="X161" s="297">
        <v>2.5596469204879893</v>
      </c>
      <c r="Y161" s="299">
        <v>0.33</v>
      </c>
      <c r="Z161" s="295">
        <v>0.2</v>
      </c>
      <c r="AA161" s="294">
        <f ca="1">+IF(ISERROR(HLOOKUP($B161,INDIRECT("'Monthly Resource Report'!"&amp;'Coleman Validation'!AA$665666&amp;":"&amp;'Coleman Validation'!AA$665667),'Coleman Validation'!AA$665668,FALSE)),0,HLOOKUP($B161,INDIRECT("'Monthly Resource Report'!"&amp;'Coleman Validation'!AA$665666&amp;":"&amp;'Coleman Validation'!AA$665667),'Coleman Validation'!AA$665668,FALSE))</f>
        <v>0</v>
      </c>
      <c r="AB161" s="297">
        <f ca="1">+IF(ISERROR(HLOOKUP($B161,INDIRECT("'Monthly Resource Report'!"&amp;'Coleman Validation'!AB$665666&amp;":"&amp;'Coleman Validation'!AB$665667),'Coleman Validation'!AB$665668,FALSE)),0,HLOOKUP($B161,INDIRECT("'Monthly Resource Report'!"&amp;'Coleman Validation'!AB$665666&amp;":"&amp;'Coleman Validation'!AB$665667),'Coleman Validation'!AB$665668,FALSE))</f>
        <v>0</v>
      </c>
      <c r="AC161" s="317">
        <f ca="1">+IF(ISERROR(HLOOKUP($B161,INDIRECT("'Monthly Resource Report'!"&amp;'Coleman Validation'!AC$665666&amp;":"&amp;'Coleman Validation'!AC$665667),'Coleman Validation'!AC$665668,FALSE)),0,HLOOKUP($B161,INDIRECT("'Monthly Resource Report'!"&amp;'Coleman Validation'!AC$665666&amp;":"&amp;'Coleman Validation'!AC$665667),'Coleman Validation'!AC$665668,FALSE))</f>
        <v>0</v>
      </c>
      <c r="AD161" s="318">
        <f ca="1">+IF(ISERROR(HLOOKUP($B161,INDIRECT("'Monthly Resource Report'!"&amp;'Coleman Validation'!AD$665666&amp;":"&amp;'Coleman Validation'!AD$665667),'Coleman Validation'!AD$665668,FALSE)),0,HLOOKUP($B161,INDIRECT("'Monthly Resource Report'!"&amp;'Coleman Validation'!AD$665666&amp;":"&amp;'Coleman Validation'!AD$665667),'Coleman Validation'!AD$665668,FALSE))</f>
        <v>0</v>
      </c>
    </row>
    <row r="162" spans="2:30" s="29" customFormat="1">
      <c r="B162" s="301">
        <v>46113</v>
      </c>
      <c r="C162" s="294">
        <v>146</v>
      </c>
      <c r="D162" s="297">
        <v>2.5596469204879893</v>
      </c>
      <c r="E162" s="299">
        <v>0.33</v>
      </c>
      <c r="F162" s="295">
        <v>0.2</v>
      </c>
      <c r="G162" s="294">
        <f ca="1">+IF(ISERROR(HLOOKUP($B162,INDIRECT("'Monthly Resource Report'!"&amp;'Coleman Validation'!G$665666&amp;":"&amp;'Coleman Validation'!G$665667),'Coleman Validation'!G$665668,FALSE)),0,HLOOKUP($B162,INDIRECT("'Monthly Resource Report'!"&amp;'Coleman Validation'!G$665666&amp;":"&amp;'Coleman Validation'!G$665667),'Coleman Validation'!G$665668,FALSE))</f>
        <v>0</v>
      </c>
      <c r="H162" s="297">
        <f ca="1">+IF(ISERROR(HLOOKUP($B162,INDIRECT("'Monthly Resource Report'!"&amp;'Coleman Validation'!H$665666&amp;":"&amp;'Coleman Validation'!H$665667),'Coleman Validation'!H$665668,FALSE)),0,HLOOKUP($B162,INDIRECT("'Monthly Resource Report'!"&amp;'Coleman Validation'!H$665666&amp;":"&amp;'Coleman Validation'!H$665667),'Coleman Validation'!H$665668,FALSE))</f>
        <v>0</v>
      </c>
      <c r="I162" s="317">
        <f ca="1">+IF(ISERROR(HLOOKUP($B162,INDIRECT("'Monthly Resource Report'!"&amp;'Coleman Validation'!I$665666&amp;":"&amp;'Coleman Validation'!I$665667),'Coleman Validation'!I$665668,FALSE)),0,HLOOKUP($B162,INDIRECT("'Monthly Resource Report'!"&amp;'Coleman Validation'!I$665666&amp;":"&amp;'Coleman Validation'!I$665667),'Coleman Validation'!I$665668,FALSE))</f>
        <v>0</v>
      </c>
      <c r="J162" s="318">
        <f ca="1">+IF(ISERROR(HLOOKUP($B162,INDIRECT("'Monthly Resource Report'!"&amp;'Coleman Validation'!J$665666&amp;":"&amp;'Coleman Validation'!J$665667),'Coleman Validation'!J$665668,FALSE)),0,HLOOKUP($B162,INDIRECT("'Monthly Resource Report'!"&amp;'Coleman Validation'!J$665666&amp;":"&amp;'Coleman Validation'!J$665667),'Coleman Validation'!J$665668,FALSE))</f>
        <v>0</v>
      </c>
      <c r="L162" s="301">
        <v>46113</v>
      </c>
      <c r="M162" s="294">
        <v>146</v>
      </c>
      <c r="N162" s="297">
        <v>2.5596469204879893</v>
      </c>
      <c r="O162" s="299">
        <v>0.33</v>
      </c>
      <c r="P162" s="295">
        <v>0.2</v>
      </c>
      <c r="Q162" s="294">
        <f ca="1">+IF(ISERROR(HLOOKUP($B162,INDIRECT("'Monthly Resource Report'!"&amp;'Coleman Validation'!Q$665666&amp;":"&amp;'Coleman Validation'!Q$665667),'Coleman Validation'!Q$665668,FALSE)),0,HLOOKUP($B162,INDIRECT("'Monthly Resource Report'!"&amp;'Coleman Validation'!Q$665666&amp;":"&amp;'Coleman Validation'!Q$665667),'Coleman Validation'!Q$665668,FALSE))</f>
        <v>0</v>
      </c>
      <c r="R162" s="297">
        <f ca="1">+IF(ISERROR(HLOOKUP($B162,INDIRECT("'Monthly Resource Report'!"&amp;'Coleman Validation'!R$665666&amp;":"&amp;'Coleman Validation'!R$665667),'Coleman Validation'!R$665668,FALSE)),0,HLOOKUP($B162,INDIRECT("'Monthly Resource Report'!"&amp;'Coleman Validation'!R$665666&amp;":"&amp;'Coleman Validation'!R$665667),'Coleman Validation'!R$665668,FALSE))</f>
        <v>0</v>
      </c>
      <c r="S162" s="317">
        <f ca="1">+IF(ISERROR(HLOOKUP($B162,INDIRECT("'Monthly Resource Report'!"&amp;'Coleman Validation'!S$665666&amp;":"&amp;'Coleman Validation'!S$665667),'Coleman Validation'!S$665668,FALSE)),0,HLOOKUP($B162,INDIRECT("'Monthly Resource Report'!"&amp;'Coleman Validation'!S$665666&amp;":"&amp;'Coleman Validation'!S$665667),'Coleman Validation'!S$665668,FALSE))</f>
        <v>0</v>
      </c>
      <c r="T162" s="318">
        <f ca="1">+IF(ISERROR(HLOOKUP($B162,INDIRECT("'Monthly Resource Report'!"&amp;'Coleman Validation'!T$665666&amp;":"&amp;'Coleman Validation'!T$665667),'Coleman Validation'!T$665668,FALSE)),0,HLOOKUP($B162,INDIRECT("'Monthly Resource Report'!"&amp;'Coleman Validation'!T$665666&amp;":"&amp;'Coleman Validation'!T$665667),'Coleman Validation'!T$665668,FALSE))</f>
        <v>0</v>
      </c>
      <c r="V162" s="301">
        <v>46113</v>
      </c>
      <c r="W162" s="294">
        <v>151</v>
      </c>
      <c r="X162" s="297">
        <v>2.5596469204879893</v>
      </c>
      <c r="Y162" s="299">
        <v>0.33</v>
      </c>
      <c r="Z162" s="295">
        <v>0.2</v>
      </c>
      <c r="AA162" s="294">
        <f ca="1">+IF(ISERROR(HLOOKUP($B162,INDIRECT("'Monthly Resource Report'!"&amp;'Coleman Validation'!AA$665666&amp;":"&amp;'Coleman Validation'!AA$665667),'Coleman Validation'!AA$665668,FALSE)),0,HLOOKUP($B162,INDIRECT("'Monthly Resource Report'!"&amp;'Coleman Validation'!AA$665666&amp;":"&amp;'Coleman Validation'!AA$665667),'Coleman Validation'!AA$665668,FALSE))</f>
        <v>0</v>
      </c>
      <c r="AB162" s="297">
        <f ca="1">+IF(ISERROR(HLOOKUP($B162,INDIRECT("'Monthly Resource Report'!"&amp;'Coleman Validation'!AB$665666&amp;":"&amp;'Coleman Validation'!AB$665667),'Coleman Validation'!AB$665668,FALSE)),0,HLOOKUP($B162,INDIRECT("'Monthly Resource Report'!"&amp;'Coleman Validation'!AB$665666&amp;":"&amp;'Coleman Validation'!AB$665667),'Coleman Validation'!AB$665668,FALSE))</f>
        <v>0</v>
      </c>
      <c r="AC162" s="317">
        <f ca="1">+IF(ISERROR(HLOOKUP($B162,INDIRECT("'Monthly Resource Report'!"&amp;'Coleman Validation'!AC$665666&amp;":"&amp;'Coleman Validation'!AC$665667),'Coleman Validation'!AC$665668,FALSE)),0,HLOOKUP($B162,INDIRECT("'Monthly Resource Report'!"&amp;'Coleman Validation'!AC$665666&amp;":"&amp;'Coleman Validation'!AC$665667),'Coleman Validation'!AC$665668,FALSE))</f>
        <v>0</v>
      </c>
      <c r="AD162" s="318">
        <f ca="1">+IF(ISERROR(HLOOKUP($B162,INDIRECT("'Monthly Resource Report'!"&amp;'Coleman Validation'!AD$665666&amp;":"&amp;'Coleman Validation'!AD$665667),'Coleman Validation'!AD$665668,FALSE)),0,HLOOKUP($B162,INDIRECT("'Monthly Resource Report'!"&amp;'Coleman Validation'!AD$665666&amp;":"&amp;'Coleman Validation'!AD$665667),'Coleman Validation'!AD$665668,FALSE))</f>
        <v>0</v>
      </c>
    </row>
    <row r="163" spans="2:30" s="29" customFormat="1">
      <c r="B163" s="301">
        <v>46143</v>
      </c>
      <c r="C163" s="294">
        <v>146</v>
      </c>
      <c r="D163" s="297">
        <v>2.5596469204879893</v>
      </c>
      <c r="E163" s="299">
        <v>0.33</v>
      </c>
      <c r="F163" s="295">
        <v>0.2</v>
      </c>
      <c r="G163" s="294">
        <f ca="1">+IF(ISERROR(HLOOKUP($B163,INDIRECT("'Monthly Resource Report'!"&amp;'Coleman Validation'!G$665666&amp;":"&amp;'Coleman Validation'!G$665667),'Coleman Validation'!G$665668,FALSE)),0,HLOOKUP($B163,INDIRECT("'Monthly Resource Report'!"&amp;'Coleman Validation'!G$665666&amp;":"&amp;'Coleman Validation'!G$665667),'Coleman Validation'!G$665668,FALSE))</f>
        <v>0</v>
      </c>
      <c r="H163" s="297">
        <f ca="1">+IF(ISERROR(HLOOKUP($B163,INDIRECT("'Monthly Resource Report'!"&amp;'Coleman Validation'!H$665666&amp;":"&amp;'Coleman Validation'!H$665667),'Coleman Validation'!H$665668,FALSE)),0,HLOOKUP($B163,INDIRECT("'Monthly Resource Report'!"&amp;'Coleman Validation'!H$665666&amp;":"&amp;'Coleman Validation'!H$665667),'Coleman Validation'!H$665668,FALSE))</f>
        <v>0</v>
      </c>
      <c r="I163" s="317">
        <f ca="1">+IF(ISERROR(HLOOKUP($B163,INDIRECT("'Monthly Resource Report'!"&amp;'Coleman Validation'!I$665666&amp;":"&amp;'Coleman Validation'!I$665667),'Coleman Validation'!I$665668,FALSE)),0,HLOOKUP($B163,INDIRECT("'Monthly Resource Report'!"&amp;'Coleman Validation'!I$665666&amp;":"&amp;'Coleman Validation'!I$665667),'Coleman Validation'!I$665668,FALSE))</f>
        <v>0</v>
      </c>
      <c r="J163" s="318">
        <f ca="1">+IF(ISERROR(HLOOKUP($B163,INDIRECT("'Monthly Resource Report'!"&amp;'Coleman Validation'!J$665666&amp;":"&amp;'Coleman Validation'!J$665667),'Coleman Validation'!J$665668,FALSE)),0,HLOOKUP($B163,INDIRECT("'Monthly Resource Report'!"&amp;'Coleman Validation'!J$665666&amp;":"&amp;'Coleman Validation'!J$665667),'Coleman Validation'!J$665668,FALSE))</f>
        <v>0</v>
      </c>
      <c r="L163" s="301">
        <v>46143</v>
      </c>
      <c r="M163" s="294">
        <v>146</v>
      </c>
      <c r="N163" s="297">
        <v>2.5596469204879893</v>
      </c>
      <c r="O163" s="299">
        <v>0.33</v>
      </c>
      <c r="P163" s="295">
        <v>0.2</v>
      </c>
      <c r="Q163" s="294">
        <f ca="1">+IF(ISERROR(HLOOKUP($B163,INDIRECT("'Monthly Resource Report'!"&amp;'Coleman Validation'!Q$665666&amp;":"&amp;'Coleman Validation'!Q$665667),'Coleman Validation'!Q$665668,FALSE)),0,HLOOKUP($B163,INDIRECT("'Monthly Resource Report'!"&amp;'Coleman Validation'!Q$665666&amp;":"&amp;'Coleman Validation'!Q$665667),'Coleman Validation'!Q$665668,FALSE))</f>
        <v>0</v>
      </c>
      <c r="R163" s="297">
        <f ca="1">+IF(ISERROR(HLOOKUP($B163,INDIRECT("'Monthly Resource Report'!"&amp;'Coleman Validation'!R$665666&amp;":"&amp;'Coleman Validation'!R$665667),'Coleman Validation'!R$665668,FALSE)),0,HLOOKUP($B163,INDIRECT("'Monthly Resource Report'!"&amp;'Coleman Validation'!R$665666&amp;":"&amp;'Coleman Validation'!R$665667),'Coleman Validation'!R$665668,FALSE))</f>
        <v>0</v>
      </c>
      <c r="S163" s="317">
        <f ca="1">+IF(ISERROR(HLOOKUP($B163,INDIRECT("'Monthly Resource Report'!"&amp;'Coleman Validation'!S$665666&amp;":"&amp;'Coleman Validation'!S$665667),'Coleman Validation'!S$665668,FALSE)),0,HLOOKUP($B163,INDIRECT("'Monthly Resource Report'!"&amp;'Coleman Validation'!S$665666&amp;":"&amp;'Coleman Validation'!S$665667),'Coleman Validation'!S$665668,FALSE))</f>
        <v>0</v>
      </c>
      <c r="T163" s="318">
        <f ca="1">+IF(ISERROR(HLOOKUP($B163,INDIRECT("'Monthly Resource Report'!"&amp;'Coleman Validation'!T$665666&amp;":"&amp;'Coleman Validation'!T$665667),'Coleman Validation'!T$665668,FALSE)),0,HLOOKUP($B163,INDIRECT("'Monthly Resource Report'!"&amp;'Coleman Validation'!T$665666&amp;":"&amp;'Coleman Validation'!T$665667),'Coleman Validation'!T$665668,FALSE))</f>
        <v>0</v>
      </c>
      <c r="V163" s="301">
        <v>46143</v>
      </c>
      <c r="W163" s="294">
        <v>151</v>
      </c>
      <c r="X163" s="297">
        <v>2.5596469204879893</v>
      </c>
      <c r="Y163" s="299">
        <v>0.33</v>
      </c>
      <c r="Z163" s="295">
        <v>0.2</v>
      </c>
      <c r="AA163" s="294">
        <f ca="1">+IF(ISERROR(HLOOKUP($B163,INDIRECT("'Monthly Resource Report'!"&amp;'Coleman Validation'!AA$665666&amp;":"&amp;'Coleman Validation'!AA$665667),'Coleman Validation'!AA$665668,FALSE)),0,HLOOKUP($B163,INDIRECT("'Monthly Resource Report'!"&amp;'Coleman Validation'!AA$665666&amp;":"&amp;'Coleman Validation'!AA$665667),'Coleman Validation'!AA$665668,FALSE))</f>
        <v>0</v>
      </c>
      <c r="AB163" s="297">
        <f ca="1">+IF(ISERROR(HLOOKUP($B163,INDIRECT("'Monthly Resource Report'!"&amp;'Coleman Validation'!AB$665666&amp;":"&amp;'Coleman Validation'!AB$665667),'Coleman Validation'!AB$665668,FALSE)),0,HLOOKUP($B163,INDIRECT("'Monthly Resource Report'!"&amp;'Coleman Validation'!AB$665666&amp;":"&amp;'Coleman Validation'!AB$665667),'Coleman Validation'!AB$665668,FALSE))</f>
        <v>0</v>
      </c>
      <c r="AC163" s="317">
        <f ca="1">+IF(ISERROR(HLOOKUP($B163,INDIRECT("'Monthly Resource Report'!"&amp;'Coleman Validation'!AC$665666&amp;":"&amp;'Coleman Validation'!AC$665667),'Coleman Validation'!AC$665668,FALSE)),0,HLOOKUP($B163,INDIRECT("'Monthly Resource Report'!"&amp;'Coleman Validation'!AC$665666&amp;":"&amp;'Coleman Validation'!AC$665667),'Coleman Validation'!AC$665668,FALSE))</f>
        <v>0</v>
      </c>
      <c r="AD163" s="318">
        <f ca="1">+IF(ISERROR(HLOOKUP($B163,INDIRECT("'Monthly Resource Report'!"&amp;'Coleman Validation'!AD$665666&amp;":"&amp;'Coleman Validation'!AD$665667),'Coleman Validation'!AD$665668,FALSE)),0,HLOOKUP($B163,INDIRECT("'Monthly Resource Report'!"&amp;'Coleman Validation'!AD$665666&amp;":"&amp;'Coleman Validation'!AD$665667),'Coleman Validation'!AD$665668,FALSE))</f>
        <v>0</v>
      </c>
    </row>
    <row r="164" spans="2:30" s="29" customFormat="1">
      <c r="B164" s="301">
        <v>46174</v>
      </c>
      <c r="C164" s="294">
        <v>146</v>
      </c>
      <c r="D164" s="297">
        <v>2.5596469204879893</v>
      </c>
      <c r="E164" s="299">
        <v>0.33</v>
      </c>
      <c r="F164" s="295">
        <v>0.2</v>
      </c>
      <c r="G164" s="294">
        <f ca="1">+IF(ISERROR(HLOOKUP($B164,INDIRECT("'Monthly Resource Report'!"&amp;'Coleman Validation'!G$665666&amp;":"&amp;'Coleman Validation'!G$665667),'Coleman Validation'!G$665668,FALSE)),0,HLOOKUP($B164,INDIRECT("'Monthly Resource Report'!"&amp;'Coleman Validation'!G$665666&amp;":"&amp;'Coleman Validation'!G$665667),'Coleman Validation'!G$665668,FALSE))</f>
        <v>0</v>
      </c>
      <c r="H164" s="297">
        <f ca="1">+IF(ISERROR(HLOOKUP($B164,INDIRECT("'Monthly Resource Report'!"&amp;'Coleman Validation'!H$665666&amp;":"&amp;'Coleman Validation'!H$665667),'Coleman Validation'!H$665668,FALSE)),0,HLOOKUP($B164,INDIRECT("'Monthly Resource Report'!"&amp;'Coleman Validation'!H$665666&amp;":"&amp;'Coleman Validation'!H$665667),'Coleman Validation'!H$665668,FALSE))</f>
        <v>0</v>
      </c>
      <c r="I164" s="317">
        <f ca="1">+IF(ISERROR(HLOOKUP($B164,INDIRECT("'Monthly Resource Report'!"&amp;'Coleman Validation'!I$665666&amp;":"&amp;'Coleman Validation'!I$665667),'Coleman Validation'!I$665668,FALSE)),0,HLOOKUP($B164,INDIRECT("'Monthly Resource Report'!"&amp;'Coleman Validation'!I$665666&amp;":"&amp;'Coleman Validation'!I$665667),'Coleman Validation'!I$665668,FALSE))</f>
        <v>0</v>
      </c>
      <c r="J164" s="318">
        <f ca="1">+IF(ISERROR(HLOOKUP($B164,INDIRECT("'Monthly Resource Report'!"&amp;'Coleman Validation'!J$665666&amp;":"&amp;'Coleman Validation'!J$665667),'Coleman Validation'!J$665668,FALSE)),0,HLOOKUP($B164,INDIRECT("'Monthly Resource Report'!"&amp;'Coleman Validation'!J$665666&amp;":"&amp;'Coleman Validation'!J$665667),'Coleman Validation'!J$665668,FALSE))</f>
        <v>0</v>
      </c>
      <c r="L164" s="301">
        <v>46174</v>
      </c>
      <c r="M164" s="294">
        <v>146</v>
      </c>
      <c r="N164" s="297">
        <v>2.5596469204879893</v>
      </c>
      <c r="O164" s="299">
        <v>0.33</v>
      </c>
      <c r="P164" s="295">
        <v>0.2</v>
      </c>
      <c r="Q164" s="294">
        <f ca="1">+IF(ISERROR(HLOOKUP($B164,INDIRECT("'Monthly Resource Report'!"&amp;'Coleman Validation'!Q$665666&amp;":"&amp;'Coleman Validation'!Q$665667),'Coleman Validation'!Q$665668,FALSE)),0,HLOOKUP($B164,INDIRECT("'Monthly Resource Report'!"&amp;'Coleman Validation'!Q$665666&amp;":"&amp;'Coleman Validation'!Q$665667),'Coleman Validation'!Q$665668,FALSE))</f>
        <v>0</v>
      </c>
      <c r="R164" s="297">
        <f ca="1">+IF(ISERROR(HLOOKUP($B164,INDIRECT("'Monthly Resource Report'!"&amp;'Coleman Validation'!R$665666&amp;":"&amp;'Coleman Validation'!R$665667),'Coleman Validation'!R$665668,FALSE)),0,HLOOKUP($B164,INDIRECT("'Monthly Resource Report'!"&amp;'Coleman Validation'!R$665666&amp;":"&amp;'Coleman Validation'!R$665667),'Coleman Validation'!R$665668,FALSE))</f>
        <v>0</v>
      </c>
      <c r="S164" s="317">
        <f ca="1">+IF(ISERROR(HLOOKUP($B164,INDIRECT("'Monthly Resource Report'!"&amp;'Coleman Validation'!S$665666&amp;":"&amp;'Coleman Validation'!S$665667),'Coleman Validation'!S$665668,FALSE)),0,HLOOKUP($B164,INDIRECT("'Monthly Resource Report'!"&amp;'Coleman Validation'!S$665666&amp;":"&amp;'Coleman Validation'!S$665667),'Coleman Validation'!S$665668,FALSE))</f>
        <v>0</v>
      </c>
      <c r="T164" s="318">
        <f ca="1">+IF(ISERROR(HLOOKUP($B164,INDIRECT("'Monthly Resource Report'!"&amp;'Coleman Validation'!T$665666&amp;":"&amp;'Coleman Validation'!T$665667),'Coleman Validation'!T$665668,FALSE)),0,HLOOKUP($B164,INDIRECT("'Monthly Resource Report'!"&amp;'Coleman Validation'!T$665666&amp;":"&amp;'Coleman Validation'!T$665667),'Coleman Validation'!T$665668,FALSE))</f>
        <v>0</v>
      </c>
      <c r="V164" s="301">
        <v>46174</v>
      </c>
      <c r="W164" s="294">
        <v>151</v>
      </c>
      <c r="X164" s="297">
        <v>2.5596469204879893</v>
      </c>
      <c r="Y164" s="299">
        <v>0.33</v>
      </c>
      <c r="Z164" s="295">
        <v>0.2</v>
      </c>
      <c r="AA164" s="294">
        <f ca="1">+IF(ISERROR(HLOOKUP($B164,INDIRECT("'Monthly Resource Report'!"&amp;'Coleman Validation'!AA$665666&amp;":"&amp;'Coleman Validation'!AA$665667),'Coleman Validation'!AA$665668,FALSE)),0,HLOOKUP($B164,INDIRECT("'Monthly Resource Report'!"&amp;'Coleman Validation'!AA$665666&amp;":"&amp;'Coleman Validation'!AA$665667),'Coleman Validation'!AA$665668,FALSE))</f>
        <v>0</v>
      </c>
      <c r="AB164" s="297">
        <f ca="1">+IF(ISERROR(HLOOKUP($B164,INDIRECT("'Monthly Resource Report'!"&amp;'Coleman Validation'!AB$665666&amp;":"&amp;'Coleman Validation'!AB$665667),'Coleman Validation'!AB$665668,FALSE)),0,HLOOKUP($B164,INDIRECT("'Monthly Resource Report'!"&amp;'Coleman Validation'!AB$665666&amp;":"&amp;'Coleman Validation'!AB$665667),'Coleman Validation'!AB$665668,FALSE))</f>
        <v>0</v>
      </c>
      <c r="AC164" s="317">
        <f ca="1">+IF(ISERROR(HLOOKUP($B164,INDIRECT("'Monthly Resource Report'!"&amp;'Coleman Validation'!AC$665666&amp;":"&amp;'Coleman Validation'!AC$665667),'Coleman Validation'!AC$665668,FALSE)),0,HLOOKUP($B164,INDIRECT("'Monthly Resource Report'!"&amp;'Coleman Validation'!AC$665666&amp;":"&amp;'Coleman Validation'!AC$665667),'Coleman Validation'!AC$665668,FALSE))</f>
        <v>0</v>
      </c>
      <c r="AD164" s="318">
        <f ca="1">+IF(ISERROR(HLOOKUP($B164,INDIRECT("'Monthly Resource Report'!"&amp;'Coleman Validation'!AD$665666&amp;":"&amp;'Coleman Validation'!AD$665667),'Coleman Validation'!AD$665668,FALSE)),0,HLOOKUP($B164,INDIRECT("'Monthly Resource Report'!"&amp;'Coleman Validation'!AD$665666&amp;":"&amp;'Coleman Validation'!AD$665667),'Coleman Validation'!AD$665668,FALSE))</f>
        <v>0</v>
      </c>
    </row>
    <row r="165" spans="2:30" s="29" customFormat="1">
      <c r="B165" s="301">
        <v>46204</v>
      </c>
      <c r="C165" s="294">
        <v>146</v>
      </c>
      <c r="D165" s="297">
        <v>2.5596469204879893</v>
      </c>
      <c r="E165" s="299">
        <v>0.33</v>
      </c>
      <c r="F165" s="295">
        <v>0.2</v>
      </c>
      <c r="G165" s="294">
        <f ca="1">+IF(ISERROR(HLOOKUP($B165,INDIRECT("'Monthly Resource Report'!"&amp;'Coleman Validation'!G$665666&amp;":"&amp;'Coleman Validation'!G$665667),'Coleman Validation'!G$665668,FALSE)),0,HLOOKUP($B165,INDIRECT("'Monthly Resource Report'!"&amp;'Coleman Validation'!G$665666&amp;":"&amp;'Coleman Validation'!G$665667),'Coleman Validation'!G$665668,FALSE))</f>
        <v>0</v>
      </c>
      <c r="H165" s="297">
        <f ca="1">+IF(ISERROR(HLOOKUP($B165,INDIRECT("'Monthly Resource Report'!"&amp;'Coleman Validation'!H$665666&amp;":"&amp;'Coleman Validation'!H$665667),'Coleman Validation'!H$665668,FALSE)),0,HLOOKUP($B165,INDIRECT("'Monthly Resource Report'!"&amp;'Coleman Validation'!H$665666&amp;":"&amp;'Coleman Validation'!H$665667),'Coleman Validation'!H$665668,FALSE))</f>
        <v>0</v>
      </c>
      <c r="I165" s="317">
        <f ca="1">+IF(ISERROR(HLOOKUP($B165,INDIRECT("'Monthly Resource Report'!"&amp;'Coleman Validation'!I$665666&amp;":"&amp;'Coleman Validation'!I$665667),'Coleman Validation'!I$665668,FALSE)),0,HLOOKUP($B165,INDIRECT("'Monthly Resource Report'!"&amp;'Coleman Validation'!I$665666&amp;":"&amp;'Coleman Validation'!I$665667),'Coleman Validation'!I$665668,FALSE))</f>
        <v>0</v>
      </c>
      <c r="J165" s="318">
        <f ca="1">+IF(ISERROR(HLOOKUP($B165,INDIRECT("'Monthly Resource Report'!"&amp;'Coleman Validation'!J$665666&amp;":"&amp;'Coleman Validation'!J$665667),'Coleman Validation'!J$665668,FALSE)),0,HLOOKUP($B165,INDIRECT("'Monthly Resource Report'!"&amp;'Coleman Validation'!J$665666&amp;":"&amp;'Coleman Validation'!J$665667),'Coleman Validation'!J$665668,FALSE))</f>
        <v>0</v>
      </c>
      <c r="L165" s="301">
        <v>46204</v>
      </c>
      <c r="M165" s="294">
        <v>146</v>
      </c>
      <c r="N165" s="297">
        <v>2.5596469204879893</v>
      </c>
      <c r="O165" s="299">
        <v>0.33</v>
      </c>
      <c r="P165" s="295">
        <v>0.2</v>
      </c>
      <c r="Q165" s="294">
        <f ca="1">+IF(ISERROR(HLOOKUP($B165,INDIRECT("'Monthly Resource Report'!"&amp;'Coleman Validation'!Q$665666&amp;":"&amp;'Coleman Validation'!Q$665667),'Coleman Validation'!Q$665668,FALSE)),0,HLOOKUP($B165,INDIRECT("'Monthly Resource Report'!"&amp;'Coleman Validation'!Q$665666&amp;":"&amp;'Coleman Validation'!Q$665667),'Coleman Validation'!Q$665668,FALSE))</f>
        <v>0</v>
      </c>
      <c r="R165" s="297">
        <f ca="1">+IF(ISERROR(HLOOKUP($B165,INDIRECT("'Monthly Resource Report'!"&amp;'Coleman Validation'!R$665666&amp;":"&amp;'Coleman Validation'!R$665667),'Coleman Validation'!R$665668,FALSE)),0,HLOOKUP($B165,INDIRECT("'Monthly Resource Report'!"&amp;'Coleman Validation'!R$665666&amp;":"&amp;'Coleman Validation'!R$665667),'Coleman Validation'!R$665668,FALSE))</f>
        <v>0</v>
      </c>
      <c r="S165" s="317">
        <f ca="1">+IF(ISERROR(HLOOKUP($B165,INDIRECT("'Monthly Resource Report'!"&amp;'Coleman Validation'!S$665666&amp;":"&amp;'Coleman Validation'!S$665667),'Coleman Validation'!S$665668,FALSE)),0,HLOOKUP($B165,INDIRECT("'Monthly Resource Report'!"&amp;'Coleman Validation'!S$665666&amp;":"&amp;'Coleman Validation'!S$665667),'Coleman Validation'!S$665668,FALSE))</f>
        <v>0</v>
      </c>
      <c r="T165" s="318">
        <f ca="1">+IF(ISERROR(HLOOKUP($B165,INDIRECT("'Monthly Resource Report'!"&amp;'Coleman Validation'!T$665666&amp;":"&amp;'Coleman Validation'!T$665667),'Coleman Validation'!T$665668,FALSE)),0,HLOOKUP($B165,INDIRECT("'Monthly Resource Report'!"&amp;'Coleman Validation'!T$665666&amp;":"&amp;'Coleman Validation'!T$665667),'Coleman Validation'!T$665668,FALSE))</f>
        <v>0</v>
      </c>
      <c r="V165" s="301">
        <v>46204</v>
      </c>
      <c r="W165" s="294">
        <v>151</v>
      </c>
      <c r="X165" s="297">
        <v>2.5596469204879893</v>
      </c>
      <c r="Y165" s="299">
        <v>0.33</v>
      </c>
      <c r="Z165" s="295">
        <v>0.2</v>
      </c>
      <c r="AA165" s="294">
        <f ca="1">+IF(ISERROR(HLOOKUP($B165,INDIRECT("'Monthly Resource Report'!"&amp;'Coleman Validation'!AA$665666&amp;":"&amp;'Coleman Validation'!AA$665667),'Coleman Validation'!AA$665668,FALSE)),0,HLOOKUP($B165,INDIRECT("'Monthly Resource Report'!"&amp;'Coleman Validation'!AA$665666&amp;":"&amp;'Coleman Validation'!AA$665667),'Coleman Validation'!AA$665668,FALSE))</f>
        <v>0</v>
      </c>
      <c r="AB165" s="297">
        <f ca="1">+IF(ISERROR(HLOOKUP($B165,INDIRECT("'Monthly Resource Report'!"&amp;'Coleman Validation'!AB$665666&amp;":"&amp;'Coleman Validation'!AB$665667),'Coleman Validation'!AB$665668,FALSE)),0,HLOOKUP($B165,INDIRECT("'Monthly Resource Report'!"&amp;'Coleman Validation'!AB$665666&amp;":"&amp;'Coleman Validation'!AB$665667),'Coleman Validation'!AB$665668,FALSE))</f>
        <v>0</v>
      </c>
      <c r="AC165" s="317">
        <f ca="1">+IF(ISERROR(HLOOKUP($B165,INDIRECT("'Monthly Resource Report'!"&amp;'Coleman Validation'!AC$665666&amp;":"&amp;'Coleman Validation'!AC$665667),'Coleman Validation'!AC$665668,FALSE)),0,HLOOKUP($B165,INDIRECT("'Monthly Resource Report'!"&amp;'Coleman Validation'!AC$665666&amp;":"&amp;'Coleman Validation'!AC$665667),'Coleman Validation'!AC$665668,FALSE))</f>
        <v>0</v>
      </c>
      <c r="AD165" s="318">
        <f ca="1">+IF(ISERROR(HLOOKUP($B165,INDIRECT("'Monthly Resource Report'!"&amp;'Coleman Validation'!AD$665666&amp;":"&amp;'Coleman Validation'!AD$665667),'Coleman Validation'!AD$665668,FALSE)),0,HLOOKUP($B165,INDIRECT("'Monthly Resource Report'!"&amp;'Coleman Validation'!AD$665666&amp;":"&amp;'Coleman Validation'!AD$665667),'Coleman Validation'!AD$665668,FALSE))</f>
        <v>0</v>
      </c>
    </row>
    <row r="166" spans="2:30" s="29" customFormat="1">
      <c r="B166" s="301">
        <v>46235</v>
      </c>
      <c r="C166" s="294">
        <v>146</v>
      </c>
      <c r="D166" s="297">
        <v>2.5596469204879893</v>
      </c>
      <c r="E166" s="299">
        <v>0.33</v>
      </c>
      <c r="F166" s="295">
        <v>0.2</v>
      </c>
      <c r="G166" s="294">
        <f ca="1">+IF(ISERROR(HLOOKUP($B166,INDIRECT("'Monthly Resource Report'!"&amp;'Coleman Validation'!G$665666&amp;":"&amp;'Coleman Validation'!G$665667),'Coleman Validation'!G$665668,FALSE)),0,HLOOKUP($B166,INDIRECT("'Monthly Resource Report'!"&amp;'Coleman Validation'!G$665666&amp;":"&amp;'Coleman Validation'!G$665667),'Coleman Validation'!G$665668,FALSE))</f>
        <v>0</v>
      </c>
      <c r="H166" s="297">
        <f ca="1">+IF(ISERROR(HLOOKUP($B166,INDIRECT("'Monthly Resource Report'!"&amp;'Coleman Validation'!H$665666&amp;":"&amp;'Coleman Validation'!H$665667),'Coleman Validation'!H$665668,FALSE)),0,HLOOKUP($B166,INDIRECT("'Monthly Resource Report'!"&amp;'Coleman Validation'!H$665666&amp;":"&amp;'Coleman Validation'!H$665667),'Coleman Validation'!H$665668,FALSE))</f>
        <v>0</v>
      </c>
      <c r="I166" s="317">
        <f ca="1">+IF(ISERROR(HLOOKUP($B166,INDIRECT("'Monthly Resource Report'!"&amp;'Coleman Validation'!I$665666&amp;":"&amp;'Coleman Validation'!I$665667),'Coleman Validation'!I$665668,FALSE)),0,HLOOKUP($B166,INDIRECT("'Monthly Resource Report'!"&amp;'Coleman Validation'!I$665666&amp;":"&amp;'Coleman Validation'!I$665667),'Coleman Validation'!I$665668,FALSE))</f>
        <v>0</v>
      </c>
      <c r="J166" s="318">
        <f ca="1">+IF(ISERROR(HLOOKUP($B166,INDIRECT("'Monthly Resource Report'!"&amp;'Coleman Validation'!J$665666&amp;":"&amp;'Coleman Validation'!J$665667),'Coleman Validation'!J$665668,FALSE)),0,HLOOKUP($B166,INDIRECT("'Monthly Resource Report'!"&amp;'Coleman Validation'!J$665666&amp;":"&amp;'Coleman Validation'!J$665667),'Coleman Validation'!J$665668,FALSE))</f>
        <v>0</v>
      </c>
      <c r="L166" s="301">
        <v>46235</v>
      </c>
      <c r="M166" s="294">
        <v>146</v>
      </c>
      <c r="N166" s="297">
        <v>2.5596469204879893</v>
      </c>
      <c r="O166" s="299">
        <v>0.33</v>
      </c>
      <c r="P166" s="295">
        <v>0.2</v>
      </c>
      <c r="Q166" s="294">
        <f ca="1">+IF(ISERROR(HLOOKUP($B166,INDIRECT("'Monthly Resource Report'!"&amp;'Coleman Validation'!Q$665666&amp;":"&amp;'Coleman Validation'!Q$665667),'Coleman Validation'!Q$665668,FALSE)),0,HLOOKUP($B166,INDIRECT("'Monthly Resource Report'!"&amp;'Coleman Validation'!Q$665666&amp;":"&amp;'Coleman Validation'!Q$665667),'Coleman Validation'!Q$665668,FALSE))</f>
        <v>0</v>
      </c>
      <c r="R166" s="297">
        <f ca="1">+IF(ISERROR(HLOOKUP($B166,INDIRECT("'Monthly Resource Report'!"&amp;'Coleman Validation'!R$665666&amp;":"&amp;'Coleman Validation'!R$665667),'Coleman Validation'!R$665668,FALSE)),0,HLOOKUP($B166,INDIRECT("'Monthly Resource Report'!"&amp;'Coleman Validation'!R$665666&amp;":"&amp;'Coleman Validation'!R$665667),'Coleman Validation'!R$665668,FALSE))</f>
        <v>0</v>
      </c>
      <c r="S166" s="317">
        <f ca="1">+IF(ISERROR(HLOOKUP($B166,INDIRECT("'Monthly Resource Report'!"&amp;'Coleman Validation'!S$665666&amp;":"&amp;'Coleman Validation'!S$665667),'Coleman Validation'!S$665668,FALSE)),0,HLOOKUP($B166,INDIRECT("'Monthly Resource Report'!"&amp;'Coleman Validation'!S$665666&amp;":"&amp;'Coleman Validation'!S$665667),'Coleman Validation'!S$665668,FALSE))</f>
        <v>0</v>
      </c>
      <c r="T166" s="318">
        <f ca="1">+IF(ISERROR(HLOOKUP($B166,INDIRECT("'Monthly Resource Report'!"&amp;'Coleman Validation'!T$665666&amp;":"&amp;'Coleman Validation'!T$665667),'Coleman Validation'!T$665668,FALSE)),0,HLOOKUP($B166,INDIRECT("'Monthly Resource Report'!"&amp;'Coleman Validation'!T$665666&amp;":"&amp;'Coleman Validation'!T$665667),'Coleman Validation'!T$665668,FALSE))</f>
        <v>0</v>
      </c>
      <c r="V166" s="301">
        <v>46235</v>
      </c>
      <c r="W166" s="294">
        <v>151</v>
      </c>
      <c r="X166" s="297">
        <v>2.5596469204879893</v>
      </c>
      <c r="Y166" s="299">
        <v>0.33</v>
      </c>
      <c r="Z166" s="295">
        <v>0.2</v>
      </c>
      <c r="AA166" s="294">
        <f ca="1">+IF(ISERROR(HLOOKUP($B166,INDIRECT("'Monthly Resource Report'!"&amp;'Coleman Validation'!AA$665666&amp;":"&amp;'Coleman Validation'!AA$665667),'Coleman Validation'!AA$665668,FALSE)),0,HLOOKUP($B166,INDIRECT("'Monthly Resource Report'!"&amp;'Coleman Validation'!AA$665666&amp;":"&amp;'Coleman Validation'!AA$665667),'Coleman Validation'!AA$665668,FALSE))</f>
        <v>0</v>
      </c>
      <c r="AB166" s="297">
        <f ca="1">+IF(ISERROR(HLOOKUP($B166,INDIRECT("'Monthly Resource Report'!"&amp;'Coleman Validation'!AB$665666&amp;":"&amp;'Coleman Validation'!AB$665667),'Coleman Validation'!AB$665668,FALSE)),0,HLOOKUP($B166,INDIRECT("'Monthly Resource Report'!"&amp;'Coleman Validation'!AB$665666&amp;":"&amp;'Coleman Validation'!AB$665667),'Coleman Validation'!AB$665668,FALSE))</f>
        <v>0</v>
      </c>
      <c r="AC166" s="317">
        <f ca="1">+IF(ISERROR(HLOOKUP($B166,INDIRECT("'Monthly Resource Report'!"&amp;'Coleman Validation'!AC$665666&amp;":"&amp;'Coleman Validation'!AC$665667),'Coleman Validation'!AC$665668,FALSE)),0,HLOOKUP($B166,INDIRECT("'Monthly Resource Report'!"&amp;'Coleman Validation'!AC$665666&amp;":"&amp;'Coleman Validation'!AC$665667),'Coleman Validation'!AC$665668,FALSE))</f>
        <v>0</v>
      </c>
      <c r="AD166" s="318">
        <f ca="1">+IF(ISERROR(HLOOKUP($B166,INDIRECT("'Monthly Resource Report'!"&amp;'Coleman Validation'!AD$665666&amp;":"&amp;'Coleman Validation'!AD$665667),'Coleman Validation'!AD$665668,FALSE)),0,HLOOKUP($B166,INDIRECT("'Monthly Resource Report'!"&amp;'Coleman Validation'!AD$665666&amp;":"&amp;'Coleman Validation'!AD$665667),'Coleman Validation'!AD$665668,FALSE))</f>
        <v>0</v>
      </c>
    </row>
    <row r="167" spans="2:30" s="29" customFormat="1">
      <c r="B167" s="301">
        <v>46266</v>
      </c>
      <c r="C167" s="294">
        <v>146</v>
      </c>
      <c r="D167" s="297">
        <v>2.5596469204879893</v>
      </c>
      <c r="E167" s="299">
        <v>0.33</v>
      </c>
      <c r="F167" s="295">
        <v>0.2</v>
      </c>
      <c r="G167" s="294">
        <f ca="1">+IF(ISERROR(HLOOKUP($B167,INDIRECT("'Monthly Resource Report'!"&amp;'Coleman Validation'!G$665666&amp;":"&amp;'Coleman Validation'!G$665667),'Coleman Validation'!G$665668,FALSE)),0,HLOOKUP($B167,INDIRECT("'Monthly Resource Report'!"&amp;'Coleman Validation'!G$665666&amp;":"&amp;'Coleman Validation'!G$665667),'Coleman Validation'!G$665668,FALSE))</f>
        <v>0</v>
      </c>
      <c r="H167" s="297">
        <f ca="1">+IF(ISERROR(HLOOKUP($B167,INDIRECT("'Monthly Resource Report'!"&amp;'Coleman Validation'!H$665666&amp;":"&amp;'Coleman Validation'!H$665667),'Coleman Validation'!H$665668,FALSE)),0,HLOOKUP($B167,INDIRECT("'Monthly Resource Report'!"&amp;'Coleman Validation'!H$665666&amp;":"&amp;'Coleman Validation'!H$665667),'Coleman Validation'!H$665668,FALSE))</f>
        <v>0</v>
      </c>
      <c r="I167" s="317">
        <f ca="1">+IF(ISERROR(HLOOKUP($B167,INDIRECT("'Monthly Resource Report'!"&amp;'Coleman Validation'!I$665666&amp;":"&amp;'Coleman Validation'!I$665667),'Coleman Validation'!I$665668,FALSE)),0,HLOOKUP($B167,INDIRECT("'Monthly Resource Report'!"&amp;'Coleman Validation'!I$665666&amp;":"&amp;'Coleman Validation'!I$665667),'Coleman Validation'!I$665668,FALSE))</f>
        <v>0</v>
      </c>
      <c r="J167" s="318">
        <f ca="1">+IF(ISERROR(HLOOKUP($B167,INDIRECT("'Monthly Resource Report'!"&amp;'Coleman Validation'!J$665666&amp;":"&amp;'Coleman Validation'!J$665667),'Coleman Validation'!J$665668,FALSE)),0,HLOOKUP($B167,INDIRECT("'Monthly Resource Report'!"&amp;'Coleman Validation'!J$665666&amp;":"&amp;'Coleman Validation'!J$665667),'Coleman Validation'!J$665668,FALSE))</f>
        <v>0</v>
      </c>
      <c r="L167" s="301">
        <v>46266</v>
      </c>
      <c r="M167" s="294">
        <v>146</v>
      </c>
      <c r="N167" s="297">
        <v>2.5596469204879893</v>
      </c>
      <c r="O167" s="299">
        <v>0.33</v>
      </c>
      <c r="P167" s="295">
        <v>0.2</v>
      </c>
      <c r="Q167" s="294">
        <f ca="1">+IF(ISERROR(HLOOKUP($B167,INDIRECT("'Monthly Resource Report'!"&amp;'Coleman Validation'!Q$665666&amp;":"&amp;'Coleman Validation'!Q$665667),'Coleman Validation'!Q$665668,FALSE)),0,HLOOKUP($B167,INDIRECT("'Monthly Resource Report'!"&amp;'Coleman Validation'!Q$665666&amp;":"&amp;'Coleman Validation'!Q$665667),'Coleman Validation'!Q$665668,FALSE))</f>
        <v>0</v>
      </c>
      <c r="R167" s="297">
        <f ca="1">+IF(ISERROR(HLOOKUP($B167,INDIRECT("'Monthly Resource Report'!"&amp;'Coleman Validation'!R$665666&amp;":"&amp;'Coleman Validation'!R$665667),'Coleman Validation'!R$665668,FALSE)),0,HLOOKUP($B167,INDIRECT("'Monthly Resource Report'!"&amp;'Coleman Validation'!R$665666&amp;":"&amp;'Coleman Validation'!R$665667),'Coleman Validation'!R$665668,FALSE))</f>
        <v>0</v>
      </c>
      <c r="S167" s="317">
        <f ca="1">+IF(ISERROR(HLOOKUP($B167,INDIRECT("'Monthly Resource Report'!"&amp;'Coleman Validation'!S$665666&amp;":"&amp;'Coleman Validation'!S$665667),'Coleman Validation'!S$665668,FALSE)),0,HLOOKUP($B167,INDIRECT("'Monthly Resource Report'!"&amp;'Coleman Validation'!S$665666&amp;":"&amp;'Coleman Validation'!S$665667),'Coleman Validation'!S$665668,FALSE))</f>
        <v>0</v>
      </c>
      <c r="T167" s="318">
        <f ca="1">+IF(ISERROR(HLOOKUP($B167,INDIRECT("'Monthly Resource Report'!"&amp;'Coleman Validation'!T$665666&amp;":"&amp;'Coleman Validation'!T$665667),'Coleman Validation'!T$665668,FALSE)),0,HLOOKUP($B167,INDIRECT("'Monthly Resource Report'!"&amp;'Coleman Validation'!T$665666&amp;":"&amp;'Coleman Validation'!T$665667),'Coleman Validation'!T$665668,FALSE))</f>
        <v>0</v>
      </c>
      <c r="V167" s="301">
        <v>46266</v>
      </c>
      <c r="W167" s="294">
        <v>151</v>
      </c>
      <c r="X167" s="297">
        <v>2.5596469204879893</v>
      </c>
      <c r="Y167" s="299">
        <v>0.33</v>
      </c>
      <c r="Z167" s="295">
        <v>0.2</v>
      </c>
      <c r="AA167" s="294">
        <f ca="1">+IF(ISERROR(HLOOKUP($B167,INDIRECT("'Monthly Resource Report'!"&amp;'Coleman Validation'!AA$665666&amp;":"&amp;'Coleman Validation'!AA$665667),'Coleman Validation'!AA$665668,FALSE)),0,HLOOKUP($B167,INDIRECT("'Monthly Resource Report'!"&amp;'Coleman Validation'!AA$665666&amp;":"&amp;'Coleman Validation'!AA$665667),'Coleman Validation'!AA$665668,FALSE))</f>
        <v>0</v>
      </c>
      <c r="AB167" s="297">
        <f ca="1">+IF(ISERROR(HLOOKUP($B167,INDIRECT("'Monthly Resource Report'!"&amp;'Coleman Validation'!AB$665666&amp;":"&amp;'Coleman Validation'!AB$665667),'Coleman Validation'!AB$665668,FALSE)),0,HLOOKUP($B167,INDIRECT("'Monthly Resource Report'!"&amp;'Coleman Validation'!AB$665666&amp;":"&amp;'Coleman Validation'!AB$665667),'Coleman Validation'!AB$665668,FALSE))</f>
        <v>0</v>
      </c>
      <c r="AC167" s="317">
        <f ca="1">+IF(ISERROR(HLOOKUP($B167,INDIRECT("'Monthly Resource Report'!"&amp;'Coleman Validation'!AC$665666&amp;":"&amp;'Coleman Validation'!AC$665667),'Coleman Validation'!AC$665668,FALSE)),0,HLOOKUP($B167,INDIRECT("'Monthly Resource Report'!"&amp;'Coleman Validation'!AC$665666&amp;":"&amp;'Coleman Validation'!AC$665667),'Coleman Validation'!AC$665668,FALSE))</f>
        <v>0</v>
      </c>
      <c r="AD167" s="318">
        <f ca="1">+IF(ISERROR(HLOOKUP($B167,INDIRECT("'Monthly Resource Report'!"&amp;'Coleman Validation'!AD$665666&amp;":"&amp;'Coleman Validation'!AD$665667),'Coleman Validation'!AD$665668,FALSE)),0,HLOOKUP($B167,INDIRECT("'Monthly Resource Report'!"&amp;'Coleman Validation'!AD$665666&amp;":"&amp;'Coleman Validation'!AD$665667),'Coleman Validation'!AD$665668,FALSE))</f>
        <v>0</v>
      </c>
    </row>
    <row r="168" spans="2:30" s="29" customFormat="1">
      <c r="B168" s="301">
        <v>46296</v>
      </c>
      <c r="C168" s="294">
        <v>146</v>
      </c>
      <c r="D168" s="297">
        <v>2.5596469204879893</v>
      </c>
      <c r="E168" s="299">
        <v>0.33</v>
      </c>
      <c r="F168" s="295">
        <v>0.2</v>
      </c>
      <c r="G168" s="294">
        <f ca="1">+IF(ISERROR(HLOOKUP($B168,INDIRECT("'Monthly Resource Report'!"&amp;'Coleman Validation'!G$665666&amp;":"&amp;'Coleman Validation'!G$665667),'Coleman Validation'!G$665668,FALSE)),0,HLOOKUP($B168,INDIRECT("'Monthly Resource Report'!"&amp;'Coleman Validation'!G$665666&amp;":"&amp;'Coleman Validation'!G$665667),'Coleman Validation'!G$665668,FALSE))</f>
        <v>0</v>
      </c>
      <c r="H168" s="297">
        <f ca="1">+IF(ISERROR(HLOOKUP($B168,INDIRECT("'Monthly Resource Report'!"&amp;'Coleman Validation'!H$665666&amp;":"&amp;'Coleman Validation'!H$665667),'Coleman Validation'!H$665668,FALSE)),0,HLOOKUP($B168,INDIRECT("'Monthly Resource Report'!"&amp;'Coleman Validation'!H$665666&amp;":"&amp;'Coleman Validation'!H$665667),'Coleman Validation'!H$665668,FALSE))</f>
        <v>0</v>
      </c>
      <c r="I168" s="317">
        <f ca="1">+IF(ISERROR(HLOOKUP($B168,INDIRECT("'Monthly Resource Report'!"&amp;'Coleman Validation'!I$665666&amp;":"&amp;'Coleman Validation'!I$665667),'Coleman Validation'!I$665668,FALSE)),0,HLOOKUP($B168,INDIRECT("'Monthly Resource Report'!"&amp;'Coleman Validation'!I$665666&amp;":"&amp;'Coleman Validation'!I$665667),'Coleman Validation'!I$665668,FALSE))</f>
        <v>0</v>
      </c>
      <c r="J168" s="318">
        <f ca="1">+IF(ISERROR(HLOOKUP($B168,INDIRECT("'Monthly Resource Report'!"&amp;'Coleman Validation'!J$665666&amp;":"&amp;'Coleman Validation'!J$665667),'Coleman Validation'!J$665668,FALSE)),0,HLOOKUP($B168,INDIRECT("'Monthly Resource Report'!"&amp;'Coleman Validation'!J$665666&amp;":"&amp;'Coleman Validation'!J$665667),'Coleman Validation'!J$665668,FALSE))</f>
        <v>0</v>
      </c>
      <c r="L168" s="301">
        <v>46296</v>
      </c>
      <c r="M168" s="294">
        <v>146</v>
      </c>
      <c r="N168" s="297">
        <v>2.5596469204879893</v>
      </c>
      <c r="O168" s="299">
        <v>0.33</v>
      </c>
      <c r="P168" s="295">
        <v>0.2</v>
      </c>
      <c r="Q168" s="294">
        <f ca="1">+IF(ISERROR(HLOOKUP($B168,INDIRECT("'Monthly Resource Report'!"&amp;'Coleman Validation'!Q$665666&amp;":"&amp;'Coleman Validation'!Q$665667),'Coleman Validation'!Q$665668,FALSE)),0,HLOOKUP($B168,INDIRECT("'Monthly Resource Report'!"&amp;'Coleman Validation'!Q$665666&amp;":"&amp;'Coleman Validation'!Q$665667),'Coleman Validation'!Q$665668,FALSE))</f>
        <v>0</v>
      </c>
      <c r="R168" s="297">
        <f ca="1">+IF(ISERROR(HLOOKUP($B168,INDIRECT("'Monthly Resource Report'!"&amp;'Coleman Validation'!R$665666&amp;":"&amp;'Coleman Validation'!R$665667),'Coleman Validation'!R$665668,FALSE)),0,HLOOKUP($B168,INDIRECT("'Monthly Resource Report'!"&amp;'Coleman Validation'!R$665666&amp;":"&amp;'Coleman Validation'!R$665667),'Coleman Validation'!R$665668,FALSE))</f>
        <v>0</v>
      </c>
      <c r="S168" s="317">
        <f ca="1">+IF(ISERROR(HLOOKUP($B168,INDIRECT("'Monthly Resource Report'!"&amp;'Coleman Validation'!S$665666&amp;":"&amp;'Coleman Validation'!S$665667),'Coleman Validation'!S$665668,FALSE)),0,HLOOKUP($B168,INDIRECT("'Monthly Resource Report'!"&amp;'Coleman Validation'!S$665666&amp;":"&amp;'Coleman Validation'!S$665667),'Coleman Validation'!S$665668,FALSE))</f>
        <v>0</v>
      </c>
      <c r="T168" s="318">
        <f ca="1">+IF(ISERROR(HLOOKUP($B168,INDIRECT("'Monthly Resource Report'!"&amp;'Coleman Validation'!T$665666&amp;":"&amp;'Coleman Validation'!T$665667),'Coleman Validation'!T$665668,FALSE)),0,HLOOKUP($B168,INDIRECT("'Monthly Resource Report'!"&amp;'Coleman Validation'!T$665666&amp;":"&amp;'Coleman Validation'!T$665667),'Coleman Validation'!T$665668,FALSE))</f>
        <v>0</v>
      </c>
      <c r="V168" s="301">
        <v>46296</v>
      </c>
      <c r="W168" s="294">
        <v>151</v>
      </c>
      <c r="X168" s="297">
        <v>2.5596469204879893</v>
      </c>
      <c r="Y168" s="299">
        <v>0.33</v>
      </c>
      <c r="Z168" s="295">
        <v>0.2</v>
      </c>
      <c r="AA168" s="294">
        <f ca="1">+IF(ISERROR(HLOOKUP($B168,INDIRECT("'Monthly Resource Report'!"&amp;'Coleman Validation'!AA$665666&amp;":"&amp;'Coleman Validation'!AA$665667),'Coleman Validation'!AA$665668,FALSE)),0,HLOOKUP($B168,INDIRECT("'Monthly Resource Report'!"&amp;'Coleman Validation'!AA$665666&amp;":"&amp;'Coleman Validation'!AA$665667),'Coleman Validation'!AA$665668,FALSE))</f>
        <v>0</v>
      </c>
      <c r="AB168" s="297">
        <f ca="1">+IF(ISERROR(HLOOKUP($B168,INDIRECT("'Monthly Resource Report'!"&amp;'Coleman Validation'!AB$665666&amp;":"&amp;'Coleman Validation'!AB$665667),'Coleman Validation'!AB$665668,FALSE)),0,HLOOKUP($B168,INDIRECT("'Monthly Resource Report'!"&amp;'Coleman Validation'!AB$665666&amp;":"&amp;'Coleman Validation'!AB$665667),'Coleman Validation'!AB$665668,FALSE))</f>
        <v>0</v>
      </c>
      <c r="AC168" s="317">
        <f ca="1">+IF(ISERROR(HLOOKUP($B168,INDIRECT("'Monthly Resource Report'!"&amp;'Coleman Validation'!AC$665666&amp;":"&amp;'Coleman Validation'!AC$665667),'Coleman Validation'!AC$665668,FALSE)),0,HLOOKUP($B168,INDIRECT("'Monthly Resource Report'!"&amp;'Coleman Validation'!AC$665666&amp;":"&amp;'Coleman Validation'!AC$665667),'Coleman Validation'!AC$665668,FALSE))</f>
        <v>0</v>
      </c>
      <c r="AD168" s="318">
        <f ca="1">+IF(ISERROR(HLOOKUP($B168,INDIRECT("'Monthly Resource Report'!"&amp;'Coleman Validation'!AD$665666&amp;":"&amp;'Coleman Validation'!AD$665667),'Coleman Validation'!AD$665668,FALSE)),0,HLOOKUP($B168,INDIRECT("'Monthly Resource Report'!"&amp;'Coleman Validation'!AD$665666&amp;":"&amp;'Coleman Validation'!AD$665667),'Coleman Validation'!AD$665668,FALSE))</f>
        <v>0</v>
      </c>
    </row>
    <row r="169" spans="2:30" s="29" customFormat="1">
      <c r="B169" s="301">
        <v>46327</v>
      </c>
      <c r="C169" s="294">
        <v>146</v>
      </c>
      <c r="D169" s="297">
        <v>2.5596469204879893</v>
      </c>
      <c r="E169" s="299">
        <v>0.33</v>
      </c>
      <c r="F169" s="295">
        <v>0.2</v>
      </c>
      <c r="G169" s="294">
        <f ca="1">+IF(ISERROR(HLOOKUP($B169,INDIRECT("'Monthly Resource Report'!"&amp;'Coleman Validation'!G$665666&amp;":"&amp;'Coleman Validation'!G$665667),'Coleman Validation'!G$665668,FALSE)),0,HLOOKUP($B169,INDIRECT("'Monthly Resource Report'!"&amp;'Coleman Validation'!G$665666&amp;":"&amp;'Coleman Validation'!G$665667),'Coleman Validation'!G$665668,FALSE))</f>
        <v>0</v>
      </c>
      <c r="H169" s="297">
        <f ca="1">+IF(ISERROR(HLOOKUP($B169,INDIRECT("'Monthly Resource Report'!"&amp;'Coleman Validation'!H$665666&amp;":"&amp;'Coleman Validation'!H$665667),'Coleman Validation'!H$665668,FALSE)),0,HLOOKUP($B169,INDIRECT("'Monthly Resource Report'!"&amp;'Coleman Validation'!H$665666&amp;":"&amp;'Coleman Validation'!H$665667),'Coleman Validation'!H$665668,FALSE))</f>
        <v>0</v>
      </c>
      <c r="I169" s="317">
        <f ca="1">+IF(ISERROR(HLOOKUP($B169,INDIRECT("'Monthly Resource Report'!"&amp;'Coleman Validation'!I$665666&amp;":"&amp;'Coleman Validation'!I$665667),'Coleman Validation'!I$665668,FALSE)),0,HLOOKUP($B169,INDIRECT("'Monthly Resource Report'!"&amp;'Coleman Validation'!I$665666&amp;":"&amp;'Coleman Validation'!I$665667),'Coleman Validation'!I$665668,FALSE))</f>
        <v>0</v>
      </c>
      <c r="J169" s="318">
        <f ca="1">+IF(ISERROR(HLOOKUP($B169,INDIRECT("'Monthly Resource Report'!"&amp;'Coleman Validation'!J$665666&amp;":"&amp;'Coleman Validation'!J$665667),'Coleman Validation'!J$665668,FALSE)),0,HLOOKUP($B169,INDIRECT("'Monthly Resource Report'!"&amp;'Coleman Validation'!J$665666&amp;":"&amp;'Coleman Validation'!J$665667),'Coleman Validation'!J$665668,FALSE))</f>
        <v>0</v>
      </c>
      <c r="L169" s="301">
        <v>46327</v>
      </c>
      <c r="M169" s="294">
        <v>146</v>
      </c>
      <c r="N169" s="297">
        <v>2.5596469204879893</v>
      </c>
      <c r="O169" s="299">
        <v>0.33</v>
      </c>
      <c r="P169" s="295">
        <v>0.2</v>
      </c>
      <c r="Q169" s="294">
        <f ca="1">+IF(ISERROR(HLOOKUP($B169,INDIRECT("'Monthly Resource Report'!"&amp;'Coleman Validation'!Q$665666&amp;":"&amp;'Coleman Validation'!Q$665667),'Coleman Validation'!Q$665668,FALSE)),0,HLOOKUP($B169,INDIRECT("'Monthly Resource Report'!"&amp;'Coleman Validation'!Q$665666&amp;":"&amp;'Coleman Validation'!Q$665667),'Coleman Validation'!Q$665668,FALSE))</f>
        <v>0</v>
      </c>
      <c r="R169" s="297">
        <f ca="1">+IF(ISERROR(HLOOKUP($B169,INDIRECT("'Monthly Resource Report'!"&amp;'Coleman Validation'!R$665666&amp;":"&amp;'Coleman Validation'!R$665667),'Coleman Validation'!R$665668,FALSE)),0,HLOOKUP($B169,INDIRECT("'Monthly Resource Report'!"&amp;'Coleman Validation'!R$665666&amp;":"&amp;'Coleman Validation'!R$665667),'Coleman Validation'!R$665668,FALSE))</f>
        <v>0</v>
      </c>
      <c r="S169" s="317">
        <f ca="1">+IF(ISERROR(HLOOKUP($B169,INDIRECT("'Monthly Resource Report'!"&amp;'Coleman Validation'!S$665666&amp;":"&amp;'Coleman Validation'!S$665667),'Coleman Validation'!S$665668,FALSE)),0,HLOOKUP($B169,INDIRECT("'Monthly Resource Report'!"&amp;'Coleman Validation'!S$665666&amp;":"&amp;'Coleman Validation'!S$665667),'Coleman Validation'!S$665668,FALSE))</f>
        <v>0</v>
      </c>
      <c r="T169" s="318">
        <f ca="1">+IF(ISERROR(HLOOKUP($B169,INDIRECT("'Monthly Resource Report'!"&amp;'Coleman Validation'!T$665666&amp;":"&amp;'Coleman Validation'!T$665667),'Coleman Validation'!T$665668,FALSE)),0,HLOOKUP($B169,INDIRECT("'Monthly Resource Report'!"&amp;'Coleman Validation'!T$665666&amp;":"&amp;'Coleman Validation'!T$665667),'Coleman Validation'!T$665668,FALSE))</f>
        <v>0</v>
      </c>
      <c r="V169" s="301">
        <v>46327</v>
      </c>
      <c r="W169" s="294">
        <v>151</v>
      </c>
      <c r="X169" s="297">
        <v>2.5596469204879893</v>
      </c>
      <c r="Y169" s="299">
        <v>0.33</v>
      </c>
      <c r="Z169" s="295">
        <v>0.2</v>
      </c>
      <c r="AA169" s="294">
        <f ca="1">+IF(ISERROR(HLOOKUP($B169,INDIRECT("'Monthly Resource Report'!"&amp;'Coleman Validation'!AA$665666&amp;":"&amp;'Coleman Validation'!AA$665667),'Coleman Validation'!AA$665668,FALSE)),0,HLOOKUP($B169,INDIRECT("'Monthly Resource Report'!"&amp;'Coleman Validation'!AA$665666&amp;":"&amp;'Coleman Validation'!AA$665667),'Coleman Validation'!AA$665668,FALSE))</f>
        <v>0</v>
      </c>
      <c r="AB169" s="297">
        <f ca="1">+IF(ISERROR(HLOOKUP($B169,INDIRECT("'Monthly Resource Report'!"&amp;'Coleman Validation'!AB$665666&amp;":"&amp;'Coleman Validation'!AB$665667),'Coleman Validation'!AB$665668,FALSE)),0,HLOOKUP($B169,INDIRECT("'Monthly Resource Report'!"&amp;'Coleman Validation'!AB$665666&amp;":"&amp;'Coleman Validation'!AB$665667),'Coleman Validation'!AB$665668,FALSE))</f>
        <v>0</v>
      </c>
      <c r="AC169" s="317">
        <f ca="1">+IF(ISERROR(HLOOKUP($B169,INDIRECT("'Monthly Resource Report'!"&amp;'Coleman Validation'!AC$665666&amp;":"&amp;'Coleman Validation'!AC$665667),'Coleman Validation'!AC$665668,FALSE)),0,HLOOKUP($B169,INDIRECT("'Monthly Resource Report'!"&amp;'Coleman Validation'!AC$665666&amp;":"&amp;'Coleman Validation'!AC$665667),'Coleman Validation'!AC$665668,FALSE))</f>
        <v>0</v>
      </c>
      <c r="AD169" s="318">
        <f ca="1">+IF(ISERROR(HLOOKUP($B169,INDIRECT("'Monthly Resource Report'!"&amp;'Coleman Validation'!AD$665666&amp;":"&amp;'Coleman Validation'!AD$665667),'Coleman Validation'!AD$665668,FALSE)),0,HLOOKUP($B169,INDIRECT("'Monthly Resource Report'!"&amp;'Coleman Validation'!AD$665666&amp;":"&amp;'Coleman Validation'!AD$665667),'Coleman Validation'!AD$665668,FALSE))</f>
        <v>0</v>
      </c>
    </row>
    <row r="170" spans="2:30" s="29" customFormat="1">
      <c r="B170" s="301">
        <v>46357</v>
      </c>
      <c r="C170" s="294">
        <v>146</v>
      </c>
      <c r="D170" s="297">
        <v>2.5596469204879893</v>
      </c>
      <c r="E170" s="299">
        <v>0.33</v>
      </c>
      <c r="F170" s="295">
        <v>0.2</v>
      </c>
      <c r="G170" s="294">
        <f ca="1">+IF(ISERROR(HLOOKUP($B170,INDIRECT("'Monthly Resource Report'!"&amp;'Coleman Validation'!G$665666&amp;":"&amp;'Coleman Validation'!G$665667),'Coleman Validation'!G$665668,FALSE)),0,HLOOKUP($B170,INDIRECT("'Monthly Resource Report'!"&amp;'Coleman Validation'!G$665666&amp;":"&amp;'Coleman Validation'!G$665667),'Coleman Validation'!G$665668,FALSE))</f>
        <v>0</v>
      </c>
      <c r="H170" s="297">
        <f ca="1">+IF(ISERROR(HLOOKUP($B170,INDIRECT("'Monthly Resource Report'!"&amp;'Coleman Validation'!H$665666&amp;":"&amp;'Coleman Validation'!H$665667),'Coleman Validation'!H$665668,FALSE)),0,HLOOKUP($B170,INDIRECT("'Monthly Resource Report'!"&amp;'Coleman Validation'!H$665666&amp;":"&amp;'Coleman Validation'!H$665667),'Coleman Validation'!H$665668,FALSE))</f>
        <v>0</v>
      </c>
      <c r="I170" s="317">
        <f ca="1">+IF(ISERROR(HLOOKUP($B170,INDIRECT("'Monthly Resource Report'!"&amp;'Coleman Validation'!I$665666&amp;":"&amp;'Coleman Validation'!I$665667),'Coleman Validation'!I$665668,FALSE)),0,HLOOKUP($B170,INDIRECT("'Monthly Resource Report'!"&amp;'Coleman Validation'!I$665666&amp;":"&amp;'Coleman Validation'!I$665667),'Coleman Validation'!I$665668,FALSE))</f>
        <v>0</v>
      </c>
      <c r="J170" s="318">
        <f ca="1">+IF(ISERROR(HLOOKUP($B170,INDIRECT("'Monthly Resource Report'!"&amp;'Coleman Validation'!J$665666&amp;":"&amp;'Coleman Validation'!J$665667),'Coleman Validation'!J$665668,FALSE)),0,HLOOKUP($B170,INDIRECT("'Monthly Resource Report'!"&amp;'Coleman Validation'!J$665666&amp;":"&amp;'Coleman Validation'!J$665667),'Coleman Validation'!J$665668,FALSE))</f>
        <v>0</v>
      </c>
      <c r="L170" s="301">
        <v>46357</v>
      </c>
      <c r="M170" s="294">
        <v>146</v>
      </c>
      <c r="N170" s="297">
        <v>2.5596469204879893</v>
      </c>
      <c r="O170" s="299">
        <v>0.33</v>
      </c>
      <c r="P170" s="295">
        <v>0.2</v>
      </c>
      <c r="Q170" s="294">
        <f ca="1">+IF(ISERROR(HLOOKUP($B170,INDIRECT("'Monthly Resource Report'!"&amp;'Coleman Validation'!Q$665666&amp;":"&amp;'Coleman Validation'!Q$665667),'Coleman Validation'!Q$665668,FALSE)),0,HLOOKUP($B170,INDIRECT("'Monthly Resource Report'!"&amp;'Coleman Validation'!Q$665666&amp;":"&amp;'Coleman Validation'!Q$665667),'Coleman Validation'!Q$665668,FALSE))</f>
        <v>0</v>
      </c>
      <c r="R170" s="297">
        <f ca="1">+IF(ISERROR(HLOOKUP($B170,INDIRECT("'Monthly Resource Report'!"&amp;'Coleman Validation'!R$665666&amp;":"&amp;'Coleman Validation'!R$665667),'Coleman Validation'!R$665668,FALSE)),0,HLOOKUP($B170,INDIRECT("'Monthly Resource Report'!"&amp;'Coleman Validation'!R$665666&amp;":"&amp;'Coleman Validation'!R$665667),'Coleman Validation'!R$665668,FALSE))</f>
        <v>0</v>
      </c>
      <c r="S170" s="317">
        <f ca="1">+IF(ISERROR(HLOOKUP($B170,INDIRECT("'Monthly Resource Report'!"&amp;'Coleman Validation'!S$665666&amp;":"&amp;'Coleman Validation'!S$665667),'Coleman Validation'!S$665668,FALSE)),0,HLOOKUP($B170,INDIRECT("'Monthly Resource Report'!"&amp;'Coleman Validation'!S$665666&amp;":"&amp;'Coleman Validation'!S$665667),'Coleman Validation'!S$665668,FALSE))</f>
        <v>0</v>
      </c>
      <c r="T170" s="318">
        <f ca="1">+IF(ISERROR(HLOOKUP($B170,INDIRECT("'Monthly Resource Report'!"&amp;'Coleman Validation'!T$665666&amp;":"&amp;'Coleman Validation'!T$665667),'Coleman Validation'!T$665668,FALSE)),0,HLOOKUP($B170,INDIRECT("'Monthly Resource Report'!"&amp;'Coleman Validation'!T$665666&amp;":"&amp;'Coleman Validation'!T$665667),'Coleman Validation'!T$665668,FALSE))</f>
        <v>0</v>
      </c>
      <c r="V170" s="301">
        <v>46357</v>
      </c>
      <c r="W170" s="294">
        <v>151</v>
      </c>
      <c r="X170" s="297">
        <v>2.5596469204879893</v>
      </c>
      <c r="Y170" s="299">
        <v>0.33</v>
      </c>
      <c r="Z170" s="295">
        <v>0.2</v>
      </c>
      <c r="AA170" s="294">
        <f ca="1">+IF(ISERROR(HLOOKUP($B170,INDIRECT("'Monthly Resource Report'!"&amp;'Coleman Validation'!AA$665666&amp;":"&amp;'Coleman Validation'!AA$665667),'Coleman Validation'!AA$665668,FALSE)),0,HLOOKUP($B170,INDIRECT("'Monthly Resource Report'!"&amp;'Coleman Validation'!AA$665666&amp;":"&amp;'Coleman Validation'!AA$665667),'Coleman Validation'!AA$665668,FALSE))</f>
        <v>0</v>
      </c>
      <c r="AB170" s="297">
        <f ca="1">+IF(ISERROR(HLOOKUP($B170,INDIRECT("'Monthly Resource Report'!"&amp;'Coleman Validation'!AB$665666&amp;":"&amp;'Coleman Validation'!AB$665667),'Coleman Validation'!AB$665668,FALSE)),0,HLOOKUP($B170,INDIRECT("'Monthly Resource Report'!"&amp;'Coleman Validation'!AB$665666&amp;":"&amp;'Coleman Validation'!AB$665667),'Coleman Validation'!AB$665668,FALSE))</f>
        <v>0</v>
      </c>
      <c r="AC170" s="317">
        <f ca="1">+IF(ISERROR(HLOOKUP($B170,INDIRECT("'Monthly Resource Report'!"&amp;'Coleman Validation'!AC$665666&amp;":"&amp;'Coleman Validation'!AC$665667),'Coleman Validation'!AC$665668,FALSE)),0,HLOOKUP($B170,INDIRECT("'Monthly Resource Report'!"&amp;'Coleman Validation'!AC$665666&amp;":"&amp;'Coleman Validation'!AC$665667),'Coleman Validation'!AC$665668,FALSE))</f>
        <v>0</v>
      </c>
      <c r="AD170" s="318">
        <f ca="1">+IF(ISERROR(HLOOKUP($B170,INDIRECT("'Monthly Resource Report'!"&amp;'Coleman Validation'!AD$665666&amp;":"&amp;'Coleman Validation'!AD$665667),'Coleman Validation'!AD$665668,FALSE)),0,HLOOKUP($B170,INDIRECT("'Monthly Resource Report'!"&amp;'Coleman Validation'!AD$665666&amp;":"&amp;'Coleman Validation'!AD$665667),'Coleman Validation'!AD$665668,FALSE))</f>
        <v>0</v>
      </c>
    </row>
    <row r="171" spans="2:30" s="29" customFormat="1">
      <c r="B171" s="301">
        <v>46388</v>
      </c>
      <c r="C171" s="294">
        <v>146</v>
      </c>
      <c r="D171" s="297">
        <v>2.6315729989537018</v>
      </c>
      <c r="E171" s="299">
        <v>0.33</v>
      </c>
      <c r="F171" s="295">
        <v>0.2</v>
      </c>
      <c r="G171" s="294">
        <f ca="1">+IF(ISERROR(HLOOKUP($B171,INDIRECT("'Monthly Resource Report'!"&amp;'Coleman Validation'!G$665666&amp;":"&amp;'Coleman Validation'!G$665667),'Coleman Validation'!G$665668,FALSE)),0,HLOOKUP($B171,INDIRECT("'Monthly Resource Report'!"&amp;'Coleman Validation'!G$665666&amp;":"&amp;'Coleman Validation'!G$665667),'Coleman Validation'!G$665668,FALSE))</f>
        <v>0</v>
      </c>
      <c r="H171" s="297">
        <f ca="1">+IF(ISERROR(HLOOKUP($B171,INDIRECT("'Monthly Resource Report'!"&amp;'Coleman Validation'!H$665666&amp;":"&amp;'Coleman Validation'!H$665667),'Coleman Validation'!H$665668,FALSE)),0,HLOOKUP($B171,INDIRECT("'Monthly Resource Report'!"&amp;'Coleman Validation'!H$665666&amp;":"&amp;'Coleman Validation'!H$665667),'Coleman Validation'!H$665668,FALSE))</f>
        <v>0</v>
      </c>
      <c r="I171" s="317">
        <f ca="1">+IF(ISERROR(HLOOKUP($B171,INDIRECT("'Monthly Resource Report'!"&amp;'Coleman Validation'!I$665666&amp;":"&amp;'Coleman Validation'!I$665667),'Coleman Validation'!I$665668,FALSE)),0,HLOOKUP($B171,INDIRECT("'Monthly Resource Report'!"&amp;'Coleman Validation'!I$665666&amp;":"&amp;'Coleman Validation'!I$665667),'Coleman Validation'!I$665668,FALSE))</f>
        <v>0</v>
      </c>
      <c r="J171" s="318">
        <f ca="1">+IF(ISERROR(HLOOKUP($B171,INDIRECT("'Monthly Resource Report'!"&amp;'Coleman Validation'!J$665666&amp;":"&amp;'Coleman Validation'!J$665667),'Coleman Validation'!J$665668,FALSE)),0,HLOOKUP($B171,INDIRECT("'Monthly Resource Report'!"&amp;'Coleman Validation'!J$665666&amp;":"&amp;'Coleman Validation'!J$665667),'Coleman Validation'!J$665668,FALSE))</f>
        <v>0</v>
      </c>
      <c r="L171" s="301">
        <v>46388</v>
      </c>
      <c r="M171" s="294">
        <v>146</v>
      </c>
      <c r="N171" s="297">
        <v>2.6315729989537018</v>
      </c>
      <c r="O171" s="299">
        <v>0.33</v>
      </c>
      <c r="P171" s="295">
        <v>0.2</v>
      </c>
      <c r="Q171" s="294">
        <f ca="1">+IF(ISERROR(HLOOKUP($B171,INDIRECT("'Monthly Resource Report'!"&amp;'Coleman Validation'!Q$665666&amp;":"&amp;'Coleman Validation'!Q$665667),'Coleman Validation'!Q$665668,FALSE)),0,HLOOKUP($B171,INDIRECT("'Monthly Resource Report'!"&amp;'Coleman Validation'!Q$665666&amp;":"&amp;'Coleman Validation'!Q$665667),'Coleman Validation'!Q$665668,FALSE))</f>
        <v>0</v>
      </c>
      <c r="R171" s="297">
        <f ca="1">+IF(ISERROR(HLOOKUP($B171,INDIRECT("'Monthly Resource Report'!"&amp;'Coleman Validation'!R$665666&amp;":"&amp;'Coleman Validation'!R$665667),'Coleman Validation'!R$665668,FALSE)),0,HLOOKUP($B171,INDIRECT("'Monthly Resource Report'!"&amp;'Coleman Validation'!R$665666&amp;":"&amp;'Coleman Validation'!R$665667),'Coleman Validation'!R$665668,FALSE))</f>
        <v>0</v>
      </c>
      <c r="S171" s="317">
        <f ca="1">+IF(ISERROR(HLOOKUP($B171,INDIRECT("'Monthly Resource Report'!"&amp;'Coleman Validation'!S$665666&amp;":"&amp;'Coleman Validation'!S$665667),'Coleman Validation'!S$665668,FALSE)),0,HLOOKUP($B171,INDIRECT("'Monthly Resource Report'!"&amp;'Coleman Validation'!S$665666&amp;":"&amp;'Coleman Validation'!S$665667),'Coleman Validation'!S$665668,FALSE))</f>
        <v>0</v>
      </c>
      <c r="T171" s="318">
        <f ca="1">+IF(ISERROR(HLOOKUP($B171,INDIRECT("'Monthly Resource Report'!"&amp;'Coleman Validation'!T$665666&amp;":"&amp;'Coleman Validation'!T$665667),'Coleman Validation'!T$665668,FALSE)),0,HLOOKUP($B171,INDIRECT("'Monthly Resource Report'!"&amp;'Coleman Validation'!T$665666&amp;":"&amp;'Coleman Validation'!T$665667),'Coleman Validation'!T$665668,FALSE))</f>
        <v>0</v>
      </c>
      <c r="V171" s="301">
        <v>46388</v>
      </c>
      <c r="W171" s="294">
        <v>151</v>
      </c>
      <c r="X171" s="297">
        <v>2.6315729989537018</v>
      </c>
      <c r="Y171" s="299">
        <v>0.33</v>
      </c>
      <c r="Z171" s="295">
        <v>0.2</v>
      </c>
      <c r="AA171" s="294">
        <f ca="1">+IF(ISERROR(HLOOKUP($B171,INDIRECT("'Monthly Resource Report'!"&amp;'Coleman Validation'!AA$665666&amp;":"&amp;'Coleman Validation'!AA$665667),'Coleman Validation'!AA$665668,FALSE)),0,HLOOKUP($B171,INDIRECT("'Monthly Resource Report'!"&amp;'Coleman Validation'!AA$665666&amp;":"&amp;'Coleman Validation'!AA$665667),'Coleman Validation'!AA$665668,FALSE))</f>
        <v>0</v>
      </c>
      <c r="AB171" s="297">
        <f ca="1">+IF(ISERROR(HLOOKUP($B171,INDIRECT("'Monthly Resource Report'!"&amp;'Coleman Validation'!AB$665666&amp;":"&amp;'Coleman Validation'!AB$665667),'Coleman Validation'!AB$665668,FALSE)),0,HLOOKUP($B171,INDIRECT("'Monthly Resource Report'!"&amp;'Coleman Validation'!AB$665666&amp;":"&amp;'Coleman Validation'!AB$665667),'Coleman Validation'!AB$665668,FALSE))</f>
        <v>0</v>
      </c>
      <c r="AC171" s="317">
        <f ca="1">+IF(ISERROR(HLOOKUP($B171,INDIRECT("'Monthly Resource Report'!"&amp;'Coleman Validation'!AC$665666&amp;":"&amp;'Coleman Validation'!AC$665667),'Coleman Validation'!AC$665668,FALSE)),0,HLOOKUP($B171,INDIRECT("'Monthly Resource Report'!"&amp;'Coleman Validation'!AC$665666&amp;":"&amp;'Coleman Validation'!AC$665667),'Coleman Validation'!AC$665668,FALSE))</f>
        <v>0</v>
      </c>
      <c r="AD171" s="318">
        <f ca="1">+IF(ISERROR(HLOOKUP($B171,INDIRECT("'Monthly Resource Report'!"&amp;'Coleman Validation'!AD$665666&amp;":"&amp;'Coleman Validation'!AD$665667),'Coleman Validation'!AD$665668,FALSE)),0,HLOOKUP($B171,INDIRECT("'Monthly Resource Report'!"&amp;'Coleman Validation'!AD$665666&amp;":"&amp;'Coleman Validation'!AD$665667),'Coleman Validation'!AD$665668,FALSE))</f>
        <v>0</v>
      </c>
    </row>
    <row r="172" spans="2:30" s="29" customFormat="1">
      <c r="B172" s="301">
        <v>46419</v>
      </c>
      <c r="C172" s="294">
        <v>146</v>
      </c>
      <c r="D172" s="297">
        <v>2.6315729989537018</v>
      </c>
      <c r="E172" s="299">
        <v>0.33</v>
      </c>
      <c r="F172" s="295">
        <v>0.2</v>
      </c>
      <c r="G172" s="294">
        <f ca="1">+IF(ISERROR(HLOOKUP($B172,INDIRECT("'Monthly Resource Report'!"&amp;'Coleman Validation'!G$665666&amp;":"&amp;'Coleman Validation'!G$665667),'Coleman Validation'!G$665668,FALSE)),0,HLOOKUP($B172,INDIRECT("'Monthly Resource Report'!"&amp;'Coleman Validation'!G$665666&amp;":"&amp;'Coleman Validation'!G$665667),'Coleman Validation'!G$665668,FALSE))</f>
        <v>0</v>
      </c>
      <c r="H172" s="297">
        <f ca="1">+IF(ISERROR(HLOOKUP($B172,INDIRECT("'Monthly Resource Report'!"&amp;'Coleman Validation'!H$665666&amp;":"&amp;'Coleman Validation'!H$665667),'Coleman Validation'!H$665668,FALSE)),0,HLOOKUP($B172,INDIRECT("'Monthly Resource Report'!"&amp;'Coleman Validation'!H$665666&amp;":"&amp;'Coleman Validation'!H$665667),'Coleman Validation'!H$665668,FALSE))</f>
        <v>0</v>
      </c>
      <c r="I172" s="317">
        <f ca="1">+IF(ISERROR(HLOOKUP($B172,INDIRECT("'Monthly Resource Report'!"&amp;'Coleman Validation'!I$665666&amp;":"&amp;'Coleman Validation'!I$665667),'Coleman Validation'!I$665668,FALSE)),0,HLOOKUP($B172,INDIRECT("'Monthly Resource Report'!"&amp;'Coleman Validation'!I$665666&amp;":"&amp;'Coleman Validation'!I$665667),'Coleman Validation'!I$665668,FALSE))</f>
        <v>0</v>
      </c>
      <c r="J172" s="318">
        <f ca="1">+IF(ISERROR(HLOOKUP($B172,INDIRECT("'Monthly Resource Report'!"&amp;'Coleman Validation'!J$665666&amp;":"&amp;'Coleman Validation'!J$665667),'Coleman Validation'!J$665668,FALSE)),0,HLOOKUP($B172,INDIRECT("'Monthly Resource Report'!"&amp;'Coleman Validation'!J$665666&amp;":"&amp;'Coleman Validation'!J$665667),'Coleman Validation'!J$665668,FALSE))</f>
        <v>0</v>
      </c>
      <c r="L172" s="301">
        <v>46419</v>
      </c>
      <c r="M172" s="294">
        <v>146</v>
      </c>
      <c r="N172" s="297">
        <v>2.6315729989537018</v>
      </c>
      <c r="O172" s="299">
        <v>0.33</v>
      </c>
      <c r="P172" s="295">
        <v>0.2</v>
      </c>
      <c r="Q172" s="294">
        <f ca="1">+IF(ISERROR(HLOOKUP($B172,INDIRECT("'Monthly Resource Report'!"&amp;'Coleman Validation'!Q$665666&amp;":"&amp;'Coleman Validation'!Q$665667),'Coleman Validation'!Q$665668,FALSE)),0,HLOOKUP($B172,INDIRECT("'Monthly Resource Report'!"&amp;'Coleman Validation'!Q$665666&amp;":"&amp;'Coleman Validation'!Q$665667),'Coleman Validation'!Q$665668,FALSE))</f>
        <v>0</v>
      </c>
      <c r="R172" s="297">
        <f ca="1">+IF(ISERROR(HLOOKUP($B172,INDIRECT("'Monthly Resource Report'!"&amp;'Coleman Validation'!R$665666&amp;":"&amp;'Coleman Validation'!R$665667),'Coleman Validation'!R$665668,FALSE)),0,HLOOKUP($B172,INDIRECT("'Monthly Resource Report'!"&amp;'Coleman Validation'!R$665666&amp;":"&amp;'Coleman Validation'!R$665667),'Coleman Validation'!R$665668,FALSE))</f>
        <v>0</v>
      </c>
      <c r="S172" s="317">
        <f ca="1">+IF(ISERROR(HLOOKUP($B172,INDIRECT("'Monthly Resource Report'!"&amp;'Coleman Validation'!S$665666&amp;":"&amp;'Coleman Validation'!S$665667),'Coleman Validation'!S$665668,FALSE)),0,HLOOKUP($B172,INDIRECT("'Monthly Resource Report'!"&amp;'Coleman Validation'!S$665666&amp;":"&amp;'Coleman Validation'!S$665667),'Coleman Validation'!S$665668,FALSE))</f>
        <v>0</v>
      </c>
      <c r="T172" s="318">
        <f ca="1">+IF(ISERROR(HLOOKUP($B172,INDIRECT("'Monthly Resource Report'!"&amp;'Coleman Validation'!T$665666&amp;":"&amp;'Coleman Validation'!T$665667),'Coleman Validation'!T$665668,FALSE)),0,HLOOKUP($B172,INDIRECT("'Monthly Resource Report'!"&amp;'Coleman Validation'!T$665666&amp;":"&amp;'Coleman Validation'!T$665667),'Coleman Validation'!T$665668,FALSE))</f>
        <v>0</v>
      </c>
      <c r="V172" s="301">
        <v>46419</v>
      </c>
      <c r="W172" s="294">
        <v>151</v>
      </c>
      <c r="X172" s="297">
        <v>2.6315729989537018</v>
      </c>
      <c r="Y172" s="299">
        <v>0.33</v>
      </c>
      <c r="Z172" s="295">
        <v>0.2</v>
      </c>
      <c r="AA172" s="294">
        <f ca="1">+IF(ISERROR(HLOOKUP($B172,INDIRECT("'Monthly Resource Report'!"&amp;'Coleman Validation'!AA$665666&amp;":"&amp;'Coleman Validation'!AA$665667),'Coleman Validation'!AA$665668,FALSE)),0,HLOOKUP($B172,INDIRECT("'Monthly Resource Report'!"&amp;'Coleman Validation'!AA$665666&amp;":"&amp;'Coleman Validation'!AA$665667),'Coleman Validation'!AA$665668,FALSE))</f>
        <v>0</v>
      </c>
      <c r="AB172" s="297">
        <f ca="1">+IF(ISERROR(HLOOKUP($B172,INDIRECT("'Monthly Resource Report'!"&amp;'Coleman Validation'!AB$665666&amp;":"&amp;'Coleman Validation'!AB$665667),'Coleman Validation'!AB$665668,FALSE)),0,HLOOKUP($B172,INDIRECT("'Monthly Resource Report'!"&amp;'Coleman Validation'!AB$665666&amp;":"&amp;'Coleman Validation'!AB$665667),'Coleman Validation'!AB$665668,FALSE))</f>
        <v>0</v>
      </c>
      <c r="AC172" s="317">
        <f ca="1">+IF(ISERROR(HLOOKUP($B172,INDIRECT("'Monthly Resource Report'!"&amp;'Coleman Validation'!AC$665666&amp;":"&amp;'Coleman Validation'!AC$665667),'Coleman Validation'!AC$665668,FALSE)),0,HLOOKUP($B172,INDIRECT("'Monthly Resource Report'!"&amp;'Coleman Validation'!AC$665666&amp;":"&amp;'Coleman Validation'!AC$665667),'Coleman Validation'!AC$665668,FALSE))</f>
        <v>0</v>
      </c>
      <c r="AD172" s="318">
        <f ca="1">+IF(ISERROR(HLOOKUP($B172,INDIRECT("'Monthly Resource Report'!"&amp;'Coleman Validation'!AD$665666&amp;":"&amp;'Coleman Validation'!AD$665667),'Coleman Validation'!AD$665668,FALSE)),0,HLOOKUP($B172,INDIRECT("'Monthly Resource Report'!"&amp;'Coleman Validation'!AD$665666&amp;":"&amp;'Coleman Validation'!AD$665667),'Coleman Validation'!AD$665668,FALSE))</f>
        <v>0</v>
      </c>
    </row>
    <row r="173" spans="2:30" s="29" customFormat="1">
      <c r="B173" s="301">
        <v>46447</v>
      </c>
      <c r="C173" s="294">
        <v>146</v>
      </c>
      <c r="D173" s="297">
        <v>2.6315729989537018</v>
      </c>
      <c r="E173" s="299">
        <v>0.33</v>
      </c>
      <c r="F173" s="295">
        <v>0.2</v>
      </c>
      <c r="G173" s="294">
        <f ca="1">+IF(ISERROR(HLOOKUP($B173,INDIRECT("'Monthly Resource Report'!"&amp;'Coleman Validation'!G$665666&amp;":"&amp;'Coleman Validation'!G$665667),'Coleman Validation'!G$665668,FALSE)),0,HLOOKUP($B173,INDIRECT("'Monthly Resource Report'!"&amp;'Coleman Validation'!G$665666&amp;":"&amp;'Coleman Validation'!G$665667),'Coleman Validation'!G$665668,FALSE))</f>
        <v>0</v>
      </c>
      <c r="H173" s="297">
        <f ca="1">+IF(ISERROR(HLOOKUP($B173,INDIRECT("'Monthly Resource Report'!"&amp;'Coleman Validation'!H$665666&amp;":"&amp;'Coleman Validation'!H$665667),'Coleman Validation'!H$665668,FALSE)),0,HLOOKUP($B173,INDIRECT("'Monthly Resource Report'!"&amp;'Coleman Validation'!H$665666&amp;":"&amp;'Coleman Validation'!H$665667),'Coleman Validation'!H$665668,FALSE))</f>
        <v>0</v>
      </c>
      <c r="I173" s="317">
        <f ca="1">+IF(ISERROR(HLOOKUP($B173,INDIRECT("'Monthly Resource Report'!"&amp;'Coleman Validation'!I$665666&amp;":"&amp;'Coleman Validation'!I$665667),'Coleman Validation'!I$665668,FALSE)),0,HLOOKUP($B173,INDIRECT("'Monthly Resource Report'!"&amp;'Coleman Validation'!I$665666&amp;":"&amp;'Coleman Validation'!I$665667),'Coleman Validation'!I$665668,FALSE))</f>
        <v>0</v>
      </c>
      <c r="J173" s="318">
        <f ca="1">+IF(ISERROR(HLOOKUP($B173,INDIRECT("'Monthly Resource Report'!"&amp;'Coleman Validation'!J$665666&amp;":"&amp;'Coleman Validation'!J$665667),'Coleman Validation'!J$665668,FALSE)),0,HLOOKUP($B173,INDIRECT("'Monthly Resource Report'!"&amp;'Coleman Validation'!J$665666&amp;":"&amp;'Coleman Validation'!J$665667),'Coleman Validation'!J$665668,FALSE))</f>
        <v>0</v>
      </c>
      <c r="L173" s="301">
        <v>46447</v>
      </c>
      <c r="M173" s="294">
        <v>146</v>
      </c>
      <c r="N173" s="297">
        <v>2.6315729989537018</v>
      </c>
      <c r="O173" s="299">
        <v>0.33</v>
      </c>
      <c r="P173" s="295">
        <v>0.2</v>
      </c>
      <c r="Q173" s="294">
        <f ca="1">+IF(ISERROR(HLOOKUP($B173,INDIRECT("'Monthly Resource Report'!"&amp;'Coleman Validation'!Q$665666&amp;":"&amp;'Coleman Validation'!Q$665667),'Coleman Validation'!Q$665668,FALSE)),0,HLOOKUP($B173,INDIRECT("'Monthly Resource Report'!"&amp;'Coleman Validation'!Q$665666&amp;":"&amp;'Coleman Validation'!Q$665667),'Coleman Validation'!Q$665668,FALSE))</f>
        <v>0</v>
      </c>
      <c r="R173" s="297">
        <f ca="1">+IF(ISERROR(HLOOKUP($B173,INDIRECT("'Monthly Resource Report'!"&amp;'Coleman Validation'!R$665666&amp;":"&amp;'Coleman Validation'!R$665667),'Coleman Validation'!R$665668,FALSE)),0,HLOOKUP($B173,INDIRECT("'Monthly Resource Report'!"&amp;'Coleman Validation'!R$665666&amp;":"&amp;'Coleman Validation'!R$665667),'Coleman Validation'!R$665668,FALSE))</f>
        <v>0</v>
      </c>
      <c r="S173" s="317">
        <f ca="1">+IF(ISERROR(HLOOKUP($B173,INDIRECT("'Monthly Resource Report'!"&amp;'Coleman Validation'!S$665666&amp;":"&amp;'Coleman Validation'!S$665667),'Coleman Validation'!S$665668,FALSE)),0,HLOOKUP($B173,INDIRECT("'Monthly Resource Report'!"&amp;'Coleman Validation'!S$665666&amp;":"&amp;'Coleman Validation'!S$665667),'Coleman Validation'!S$665668,FALSE))</f>
        <v>0</v>
      </c>
      <c r="T173" s="318">
        <f ca="1">+IF(ISERROR(HLOOKUP($B173,INDIRECT("'Monthly Resource Report'!"&amp;'Coleman Validation'!T$665666&amp;":"&amp;'Coleman Validation'!T$665667),'Coleman Validation'!T$665668,FALSE)),0,HLOOKUP($B173,INDIRECT("'Monthly Resource Report'!"&amp;'Coleman Validation'!T$665666&amp;":"&amp;'Coleman Validation'!T$665667),'Coleman Validation'!T$665668,FALSE))</f>
        <v>0</v>
      </c>
      <c r="V173" s="301">
        <v>46447</v>
      </c>
      <c r="W173" s="294">
        <v>151</v>
      </c>
      <c r="X173" s="297">
        <v>2.6315729989537018</v>
      </c>
      <c r="Y173" s="299">
        <v>0.33</v>
      </c>
      <c r="Z173" s="295">
        <v>0.2</v>
      </c>
      <c r="AA173" s="294">
        <f ca="1">+IF(ISERROR(HLOOKUP($B173,INDIRECT("'Monthly Resource Report'!"&amp;'Coleman Validation'!AA$665666&amp;":"&amp;'Coleman Validation'!AA$665667),'Coleman Validation'!AA$665668,FALSE)),0,HLOOKUP($B173,INDIRECT("'Monthly Resource Report'!"&amp;'Coleman Validation'!AA$665666&amp;":"&amp;'Coleman Validation'!AA$665667),'Coleman Validation'!AA$665668,FALSE))</f>
        <v>0</v>
      </c>
      <c r="AB173" s="297">
        <f ca="1">+IF(ISERROR(HLOOKUP($B173,INDIRECT("'Monthly Resource Report'!"&amp;'Coleman Validation'!AB$665666&amp;":"&amp;'Coleman Validation'!AB$665667),'Coleman Validation'!AB$665668,FALSE)),0,HLOOKUP($B173,INDIRECT("'Monthly Resource Report'!"&amp;'Coleman Validation'!AB$665666&amp;":"&amp;'Coleman Validation'!AB$665667),'Coleman Validation'!AB$665668,FALSE))</f>
        <v>0</v>
      </c>
      <c r="AC173" s="317">
        <f ca="1">+IF(ISERROR(HLOOKUP($B173,INDIRECT("'Monthly Resource Report'!"&amp;'Coleman Validation'!AC$665666&amp;":"&amp;'Coleman Validation'!AC$665667),'Coleman Validation'!AC$665668,FALSE)),0,HLOOKUP($B173,INDIRECT("'Monthly Resource Report'!"&amp;'Coleman Validation'!AC$665666&amp;":"&amp;'Coleman Validation'!AC$665667),'Coleman Validation'!AC$665668,FALSE))</f>
        <v>0</v>
      </c>
      <c r="AD173" s="318">
        <f ca="1">+IF(ISERROR(HLOOKUP($B173,INDIRECT("'Monthly Resource Report'!"&amp;'Coleman Validation'!AD$665666&amp;":"&amp;'Coleman Validation'!AD$665667),'Coleman Validation'!AD$665668,FALSE)),0,HLOOKUP($B173,INDIRECT("'Monthly Resource Report'!"&amp;'Coleman Validation'!AD$665666&amp;":"&amp;'Coleman Validation'!AD$665667),'Coleman Validation'!AD$665668,FALSE))</f>
        <v>0</v>
      </c>
    </row>
    <row r="174" spans="2:30" s="29" customFormat="1">
      <c r="B174" s="301">
        <v>46478</v>
      </c>
      <c r="C174" s="294">
        <v>146</v>
      </c>
      <c r="D174" s="297">
        <v>2.6315729989537018</v>
      </c>
      <c r="E174" s="299">
        <v>0.33</v>
      </c>
      <c r="F174" s="295">
        <v>2.6</v>
      </c>
      <c r="G174" s="294">
        <f ca="1">+IF(ISERROR(HLOOKUP($B174,INDIRECT("'Monthly Resource Report'!"&amp;'Coleman Validation'!G$665666&amp;":"&amp;'Coleman Validation'!G$665667),'Coleman Validation'!G$665668,FALSE)),0,HLOOKUP($B174,INDIRECT("'Monthly Resource Report'!"&amp;'Coleman Validation'!G$665666&amp;":"&amp;'Coleman Validation'!G$665667),'Coleman Validation'!G$665668,FALSE))</f>
        <v>0</v>
      </c>
      <c r="H174" s="297">
        <f ca="1">+IF(ISERROR(HLOOKUP($B174,INDIRECT("'Monthly Resource Report'!"&amp;'Coleman Validation'!H$665666&amp;":"&amp;'Coleman Validation'!H$665667),'Coleman Validation'!H$665668,FALSE)),0,HLOOKUP($B174,INDIRECT("'Monthly Resource Report'!"&amp;'Coleman Validation'!H$665666&amp;":"&amp;'Coleman Validation'!H$665667),'Coleman Validation'!H$665668,FALSE))</f>
        <v>0</v>
      </c>
      <c r="I174" s="317">
        <f ca="1">+IF(ISERROR(HLOOKUP($B174,INDIRECT("'Monthly Resource Report'!"&amp;'Coleman Validation'!I$665666&amp;":"&amp;'Coleman Validation'!I$665667),'Coleman Validation'!I$665668,FALSE)),0,HLOOKUP($B174,INDIRECT("'Monthly Resource Report'!"&amp;'Coleman Validation'!I$665666&amp;":"&amp;'Coleman Validation'!I$665667),'Coleman Validation'!I$665668,FALSE))</f>
        <v>0</v>
      </c>
      <c r="J174" s="318">
        <f ca="1">+IF(ISERROR(HLOOKUP($B174,INDIRECT("'Monthly Resource Report'!"&amp;'Coleman Validation'!J$665666&amp;":"&amp;'Coleman Validation'!J$665667),'Coleman Validation'!J$665668,FALSE)),0,HLOOKUP($B174,INDIRECT("'Monthly Resource Report'!"&amp;'Coleman Validation'!J$665666&amp;":"&amp;'Coleman Validation'!J$665667),'Coleman Validation'!J$665668,FALSE))</f>
        <v>0</v>
      </c>
      <c r="L174" s="301">
        <v>46478</v>
      </c>
      <c r="M174" s="294">
        <v>146</v>
      </c>
      <c r="N174" s="297">
        <v>2.6315729989537018</v>
      </c>
      <c r="O174" s="299">
        <v>0.33</v>
      </c>
      <c r="P174" s="295">
        <v>0.2</v>
      </c>
      <c r="Q174" s="294">
        <f ca="1">+IF(ISERROR(HLOOKUP($B174,INDIRECT("'Monthly Resource Report'!"&amp;'Coleman Validation'!Q$665666&amp;":"&amp;'Coleman Validation'!Q$665667),'Coleman Validation'!Q$665668,FALSE)),0,HLOOKUP($B174,INDIRECT("'Monthly Resource Report'!"&amp;'Coleman Validation'!Q$665666&amp;":"&amp;'Coleman Validation'!Q$665667),'Coleman Validation'!Q$665668,FALSE))</f>
        <v>0</v>
      </c>
      <c r="R174" s="297">
        <f ca="1">+IF(ISERROR(HLOOKUP($B174,INDIRECT("'Monthly Resource Report'!"&amp;'Coleman Validation'!R$665666&amp;":"&amp;'Coleman Validation'!R$665667),'Coleman Validation'!R$665668,FALSE)),0,HLOOKUP($B174,INDIRECT("'Monthly Resource Report'!"&amp;'Coleman Validation'!R$665666&amp;":"&amp;'Coleman Validation'!R$665667),'Coleman Validation'!R$665668,FALSE))</f>
        <v>0</v>
      </c>
      <c r="S174" s="317">
        <f ca="1">+IF(ISERROR(HLOOKUP($B174,INDIRECT("'Monthly Resource Report'!"&amp;'Coleman Validation'!S$665666&amp;":"&amp;'Coleman Validation'!S$665667),'Coleman Validation'!S$665668,FALSE)),0,HLOOKUP($B174,INDIRECT("'Monthly Resource Report'!"&amp;'Coleman Validation'!S$665666&amp;":"&amp;'Coleman Validation'!S$665667),'Coleman Validation'!S$665668,FALSE))</f>
        <v>0</v>
      </c>
      <c r="T174" s="318">
        <f ca="1">+IF(ISERROR(HLOOKUP($B174,INDIRECT("'Monthly Resource Report'!"&amp;'Coleman Validation'!T$665666&amp;":"&amp;'Coleman Validation'!T$665667),'Coleman Validation'!T$665668,FALSE)),0,HLOOKUP($B174,INDIRECT("'Monthly Resource Report'!"&amp;'Coleman Validation'!T$665666&amp;":"&amp;'Coleman Validation'!T$665667),'Coleman Validation'!T$665668,FALSE))</f>
        <v>0</v>
      </c>
      <c r="V174" s="301">
        <v>46478</v>
      </c>
      <c r="W174" s="294">
        <v>151</v>
      </c>
      <c r="X174" s="297">
        <v>2.6315729989537018</v>
      </c>
      <c r="Y174" s="299">
        <v>0.33</v>
      </c>
      <c r="Z174" s="295">
        <v>2.6</v>
      </c>
      <c r="AA174" s="294">
        <f ca="1">+IF(ISERROR(HLOOKUP($B174,INDIRECT("'Monthly Resource Report'!"&amp;'Coleman Validation'!AA$665666&amp;":"&amp;'Coleman Validation'!AA$665667),'Coleman Validation'!AA$665668,FALSE)),0,HLOOKUP($B174,INDIRECT("'Monthly Resource Report'!"&amp;'Coleman Validation'!AA$665666&amp;":"&amp;'Coleman Validation'!AA$665667),'Coleman Validation'!AA$665668,FALSE))</f>
        <v>0</v>
      </c>
      <c r="AB174" s="297">
        <f ca="1">+IF(ISERROR(HLOOKUP($B174,INDIRECT("'Monthly Resource Report'!"&amp;'Coleman Validation'!AB$665666&amp;":"&amp;'Coleman Validation'!AB$665667),'Coleman Validation'!AB$665668,FALSE)),0,HLOOKUP($B174,INDIRECT("'Monthly Resource Report'!"&amp;'Coleman Validation'!AB$665666&amp;":"&amp;'Coleman Validation'!AB$665667),'Coleman Validation'!AB$665668,FALSE))</f>
        <v>0</v>
      </c>
      <c r="AC174" s="317">
        <f ca="1">+IF(ISERROR(HLOOKUP($B174,INDIRECT("'Monthly Resource Report'!"&amp;'Coleman Validation'!AC$665666&amp;":"&amp;'Coleman Validation'!AC$665667),'Coleman Validation'!AC$665668,FALSE)),0,HLOOKUP($B174,INDIRECT("'Monthly Resource Report'!"&amp;'Coleman Validation'!AC$665666&amp;":"&amp;'Coleman Validation'!AC$665667),'Coleman Validation'!AC$665668,FALSE))</f>
        <v>0</v>
      </c>
      <c r="AD174" s="318">
        <f ca="1">+IF(ISERROR(HLOOKUP($B174,INDIRECT("'Monthly Resource Report'!"&amp;'Coleman Validation'!AD$665666&amp;":"&amp;'Coleman Validation'!AD$665667),'Coleman Validation'!AD$665668,FALSE)),0,HLOOKUP($B174,INDIRECT("'Monthly Resource Report'!"&amp;'Coleman Validation'!AD$665666&amp;":"&amp;'Coleman Validation'!AD$665667),'Coleman Validation'!AD$665668,FALSE))</f>
        <v>0</v>
      </c>
    </row>
    <row r="175" spans="2:30" s="29" customFormat="1">
      <c r="B175" s="301">
        <v>46508</v>
      </c>
      <c r="C175" s="294">
        <v>146</v>
      </c>
      <c r="D175" s="297">
        <v>2.6315729989537018</v>
      </c>
      <c r="E175" s="299">
        <v>0.33</v>
      </c>
      <c r="F175" s="295">
        <v>0.2</v>
      </c>
      <c r="G175" s="294">
        <f ca="1">+IF(ISERROR(HLOOKUP($B175,INDIRECT("'Monthly Resource Report'!"&amp;'Coleman Validation'!G$665666&amp;":"&amp;'Coleman Validation'!G$665667),'Coleman Validation'!G$665668,FALSE)),0,HLOOKUP($B175,INDIRECT("'Monthly Resource Report'!"&amp;'Coleman Validation'!G$665666&amp;":"&amp;'Coleman Validation'!G$665667),'Coleman Validation'!G$665668,FALSE))</f>
        <v>0</v>
      </c>
      <c r="H175" s="297">
        <f ca="1">+IF(ISERROR(HLOOKUP($B175,INDIRECT("'Monthly Resource Report'!"&amp;'Coleman Validation'!H$665666&amp;":"&amp;'Coleman Validation'!H$665667),'Coleman Validation'!H$665668,FALSE)),0,HLOOKUP($B175,INDIRECT("'Monthly Resource Report'!"&amp;'Coleman Validation'!H$665666&amp;":"&amp;'Coleman Validation'!H$665667),'Coleman Validation'!H$665668,FALSE))</f>
        <v>0</v>
      </c>
      <c r="I175" s="317">
        <f ca="1">+IF(ISERROR(HLOOKUP($B175,INDIRECT("'Monthly Resource Report'!"&amp;'Coleman Validation'!I$665666&amp;":"&amp;'Coleman Validation'!I$665667),'Coleman Validation'!I$665668,FALSE)),0,HLOOKUP($B175,INDIRECT("'Monthly Resource Report'!"&amp;'Coleman Validation'!I$665666&amp;":"&amp;'Coleman Validation'!I$665667),'Coleman Validation'!I$665668,FALSE))</f>
        <v>0</v>
      </c>
      <c r="J175" s="318">
        <f ca="1">+IF(ISERROR(HLOOKUP($B175,INDIRECT("'Monthly Resource Report'!"&amp;'Coleman Validation'!J$665666&amp;":"&amp;'Coleman Validation'!J$665667),'Coleman Validation'!J$665668,FALSE)),0,HLOOKUP($B175,INDIRECT("'Monthly Resource Report'!"&amp;'Coleman Validation'!J$665666&amp;":"&amp;'Coleman Validation'!J$665667),'Coleman Validation'!J$665668,FALSE))</f>
        <v>0</v>
      </c>
      <c r="L175" s="301">
        <v>46508</v>
      </c>
      <c r="M175" s="294">
        <v>146</v>
      </c>
      <c r="N175" s="297">
        <v>2.6315729989537018</v>
      </c>
      <c r="O175" s="299">
        <v>0.33</v>
      </c>
      <c r="P175" s="295">
        <v>0.2</v>
      </c>
      <c r="Q175" s="294">
        <f ca="1">+IF(ISERROR(HLOOKUP($B175,INDIRECT("'Monthly Resource Report'!"&amp;'Coleman Validation'!Q$665666&amp;":"&amp;'Coleman Validation'!Q$665667),'Coleman Validation'!Q$665668,FALSE)),0,HLOOKUP($B175,INDIRECT("'Monthly Resource Report'!"&amp;'Coleman Validation'!Q$665666&amp;":"&amp;'Coleman Validation'!Q$665667),'Coleman Validation'!Q$665668,FALSE))</f>
        <v>0</v>
      </c>
      <c r="R175" s="297">
        <f ca="1">+IF(ISERROR(HLOOKUP($B175,INDIRECT("'Monthly Resource Report'!"&amp;'Coleman Validation'!R$665666&amp;":"&amp;'Coleman Validation'!R$665667),'Coleman Validation'!R$665668,FALSE)),0,HLOOKUP($B175,INDIRECT("'Monthly Resource Report'!"&amp;'Coleman Validation'!R$665666&amp;":"&amp;'Coleman Validation'!R$665667),'Coleman Validation'!R$665668,FALSE))</f>
        <v>0</v>
      </c>
      <c r="S175" s="317">
        <f ca="1">+IF(ISERROR(HLOOKUP($B175,INDIRECT("'Monthly Resource Report'!"&amp;'Coleman Validation'!S$665666&amp;":"&amp;'Coleman Validation'!S$665667),'Coleman Validation'!S$665668,FALSE)),0,HLOOKUP($B175,INDIRECT("'Monthly Resource Report'!"&amp;'Coleman Validation'!S$665666&amp;":"&amp;'Coleman Validation'!S$665667),'Coleman Validation'!S$665668,FALSE))</f>
        <v>0</v>
      </c>
      <c r="T175" s="318">
        <f ca="1">+IF(ISERROR(HLOOKUP($B175,INDIRECT("'Monthly Resource Report'!"&amp;'Coleman Validation'!T$665666&amp;":"&amp;'Coleman Validation'!T$665667),'Coleman Validation'!T$665668,FALSE)),0,HLOOKUP($B175,INDIRECT("'Monthly Resource Report'!"&amp;'Coleman Validation'!T$665666&amp;":"&amp;'Coleman Validation'!T$665667),'Coleman Validation'!T$665668,FALSE))</f>
        <v>0</v>
      </c>
      <c r="V175" s="301">
        <v>46508</v>
      </c>
      <c r="W175" s="294">
        <v>151</v>
      </c>
      <c r="X175" s="297">
        <v>2.6315729989537018</v>
      </c>
      <c r="Y175" s="299">
        <v>0.33</v>
      </c>
      <c r="Z175" s="295">
        <v>0.2</v>
      </c>
      <c r="AA175" s="294">
        <f ca="1">+IF(ISERROR(HLOOKUP($B175,INDIRECT("'Monthly Resource Report'!"&amp;'Coleman Validation'!AA$665666&amp;":"&amp;'Coleman Validation'!AA$665667),'Coleman Validation'!AA$665668,FALSE)),0,HLOOKUP($B175,INDIRECT("'Monthly Resource Report'!"&amp;'Coleman Validation'!AA$665666&amp;":"&amp;'Coleman Validation'!AA$665667),'Coleman Validation'!AA$665668,FALSE))</f>
        <v>0</v>
      </c>
      <c r="AB175" s="297">
        <f ca="1">+IF(ISERROR(HLOOKUP($B175,INDIRECT("'Monthly Resource Report'!"&amp;'Coleman Validation'!AB$665666&amp;":"&amp;'Coleman Validation'!AB$665667),'Coleman Validation'!AB$665668,FALSE)),0,HLOOKUP($B175,INDIRECT("'Monthly Resource Report'!"&amp;'Coleman Validation'!AB$665666&amp;":"&amp;'Coleman Validation'!AB$665667),'Coleman Validation'!AB$665668,FALSE))</f>
        <v>0</v>
      </c>
      <c r="AC175" s="317">
        <f ca="1">+IF(ISERROR(HLOOKUP($B175,INDIRECT("'Monthly Resource Report'!"&amp;'Coleman Validation'!AC$665666&amp;":"&amp;'Coleman Validation'!AC$665667),'Coleman Validation'!AC$665668,FALSE)),0,HLOOKUP($B175,INDIRECT("'Monthly Resource Report'!"&amp;'Coleman Validation'!AC$665666&amp;":"&amp;'Coleman Validation'!AC$665667),'Coleman Validation'!AC$665668,FALSE))</f>
        <v>0</v>
      </c>
      <c r="AD175" s="318">
        <f ca="1">+IF(ISERROR(HLOOKUP($B175,INDIRECT("'Monthly Resource Report'!"&amp;'Coleman Validation'!AD$665666&amp;":"&amp;'Coleman Validation'!AD$665667),'Coleman Validation'!AD$665668,FALSE)),0,HLOOKUP($B175,INDIRECT("'Monthly Resource Report'!"&amp;'Coleman Validation'!AD$665666&amp;":"&amp;'Coleman Validation'!AD$665667),'Coleman Validation'!AD$665668,FALSE))</f>
        <v>0</v>
      </c>
    </row>
    <row r="176" spans="2:30" s="29" customFormat="1">
      <c r="B176" s="301">
        <v>46539</v>
      </c>
      <c r="C176" s="294">
        <v>146</v>
      </c>
      <c r="D176" s="297">
        <v>2.6315729989537018</v>
      </c>
      <c r="E176" s="299">
        <v>0.33</v>
      </c>
      <c r="F176" s="295">
        <v>0.2</v>
      </c>
      <c r="G176" s="294">
        <f ca="1">+IF(ISERROR(HLOOKUP($B176,INDIRECT("'Monthly Resource Report'!"&amp;'Coleman Validation'!G$665666&amp;":"&amp;'Coleman Validation'!G$665667),'Coleman Validation'!G$665668,FALSE)),0,HLOOKUP($B176,INDIRECT("'Monthly Resource Report'!"&amp;'Coleman Validation'!G$665666&amp;":"&amp;'Coleman Validation'!G$665667),'Coleman Validation'!G$665668,FALSE))</f>
        <v>0</v>
      </c>
      <c r="H176" s="297">
        <f ca="1">+IF(ISERROR(HLOOKUP($B176,INDIRECT("'Monthly Resource Report'!"&amp;'Coleman Validation'!H$665666&amp;":"&amp;'Coleman Validation'!H$665667),'Coleman Validation'!H$665668,FALSE)),0,HLOOKUP($B176,INDIRECT("'Monthly Resource Report'!"&amp;'Coleman Validation'!H$665666&amp;":"&amp;'Coleman Validation'!H$665667),'Coleman Validation'!H$665668,FALSE))</f>
        <v>0</v>
      </c>
      <c r="I176" s="317">
        <f ca="1">+IF(ISERROR(HLOOKUP($B176,INDIRECT("'Monthly Resource Report'!"&amp;'Coleman Validation'!I$665666&amp;":"&amp;'Coleman Validation'!I$665667),'Coleman Validation'!I$665668,FALSE)),0,HLOOKUP($B176,INDIRECT("'Monthly Resource Report'!"&amp;'Coleman Validation'!I$665666&amp;":"&amp;'Coleman Validation'!I$665667),'Coleman Validation'!I$665668,FALSE))</f>
        <v>0</v>
      </c>
      <c r="J176" s="318">
        <f ca="1">+IF(ISERROR(HLOOKUP($B176,INDIRECT("'Monthly Resource Report'!"&amp;'Coleman Validation'!J$665666&amp;":"&amp;'Coleman Validation'!J$665667),'Coleman Validation'!J$665668,FALSE)),0,HLOOKUP($B176,INDIRECT("'Monthly Resource Report'!"&amp;'Coleman Validation'!J$665666&amp;":"&amp;'Coleman Validation'!J$665667),'Coleman Validation'!J$665668,FALSE))</f>
        <v>0</v>
      </c>
      <c r="L176" s="301">
        <v>46539</v>
      </c>
      <c r="M176" s="294">
        <v>146</v>
      </c>
      <c r="N176" s="297">
        <v>2.6315729989537018</v>
      </c>
      <c r="O176" s="299">
        <v>0.33</v>
      </c>
      <c r="P176" s="295">
        <v>0.2</v>
      </c>
      <c r="Q176" s="294">
        <f ca="1">+IF(ISERROR(HLOOKUP($B176,INDIRECT("'Monthly Resource Report'!"&amp;'Coleman Validation'!Q$665666&amp;":"&amp;'Coleman Validation'!Q$665667),'Coleman Validation'!Q$665668,FALSE)),0,HLOOKUP($B176,INDIRECT("'Monthly Resource Report'!"&amp;'Coleman Validation'!Q$665666&amp;":"&amp;'Coleman Validation'!Q$665667),'Coleman Validation'!Q$665668,FALSE))</f>
        <v>0</v>
      </c>
      <c r="R176" s="297">
        <f ca="1">+IF(ISERROR(HLOOKUP($B176,INDIRECT("'Monthly Resource Report'!"&amp;'Coleman Validation'!R$665666&amp;":"&amp;'Coleman Validation'!R$665667),'Coleman Validation'!R$665668,FALSE)),0,HLOOKUP($B176,INDIRECT("'Monthly Resource Report'!"&amp;'Coleman Validation'!R$665666&amp;":"&amp;'Coleman Validation'!R$665667),'Coleman Validation'!R$665668,FALSE))</f>
        <v>0</v>
      </c>
      <c r="S176" s="317">
        <f ca="1">+IF(ISERROR(HLOOKUP($B176,INDIRECT("'Monthly Resource Report'!"&amp;'Coleman Validation'!S$665666&amp;":"&amp;'Coleman Validation'!S$665667),'Coleman Validation'!S$665668,FALSE)),0,HLOOKUP($B176,INDIRECT("'Monthly Resource Report'!"&amp;'Coleman Validation'!S$665666&amp;":"&amp;'Coleman Validation'!S$665667),'Coleman Validation'!S$665668,FALSE))</f>
        <v>0</v>
      </c>
      <c r="T176" s="318">
        <f ca="1">+IF(ISERROR(HLOOKUP($B176,INDIRECT("'Monthly Resource Report'!"&amp;'Coleman Validation'!T$665666&amp;":"&amp;'Coleman Validation'!T$665667),'Coleman Validation'!T$665668,FALSE)),0,HLOOKUP($B176,INDIRECT("'Monthly Resource Report'!"&amp;'Coleman Validation'!T$665666&amp;":"&amp;'Coleman Validation'!T$665667),'Coleman Validation'!T$665668,FALSE))</f>
        <v>0</v>
      </c>
      <c r="V176" s="301">
        <v>46539</v>
      </c>
      <c r="W176" s="294">
        <v>151</v>
      </c>
      <c r="X176" s="297">
        <v>2.6315729989537018</v>
      </c>
      <c r="Y176" s="299">
        <v>0.33</v>
      </c>
      <c r="Z176" s="295">
        <v>0.2</v>
      </c>
      <c r="AA176" s="294">
        <f ca="1">+IF(ISERROR(HLOOKUP($B176,INDIRECT("'Monthly Resource Report'!"&amp;'Coleman Validation'!AA$665666&amp;":"&amp;'Coleman Validation'!AA$665667),'Coleman Validation'!AA$665668,FALSE)),0,HLOOKUP($B176,INDIRECT("'Monthly Resource Report'!"&amp;'Coleman Validation'!AA$665666&amp;":"&amp;'Coleman Validation'!AA$665667),'Coleman Validation'!AA$665668,FALSE))</f>
        <v>0</v>
      </c>
      <c r="AB176" s="297">
        <f ca="1">+IF(ISERROR(HLOOKUP($B176,INDIRECT("'Monthly Resource Report'!"&amp;'Coleman Validation'!AB$665666&amp;":"&amp;'Coleman Validation'!AB$665667),'Coleman Validation'!AB$665668,FALSE)),0,HLOOKUP($B176,INDIRECT("'Monthly Resource Report'!"&amp;'Coleman Validation'!AB$665666&amp;":"&amp;'Coleman Validation'!AB$665667),'Coleman Validation'!AB$665668,FALSE))</f>
        <v>0</v>
      </c>
      <c r="AC176" s="317">
        <f ca="1">+IF(ISERROR(HLOOKUP($B176,INDIRECT("'Monthly Resource Report'!"&amp;'Coleman Validation'!AC$665666&amp;":"&amp;'Coleman Validation'!AC$665667),'Coleman Validation'!AC$665668,FALSE)),0,HLOOKUP($B176,INDIRECT("'Monthly Resource Report'!"&amp;'Coleman Validation'!AC$665666&amp;":"&amp;'Coleman Validation'!AC$665667),'Coleman Validation'!AC$665668,FALSE))</f>
        <v>0</v>
      </c>
      <c r="AD176" s="318">
        <f ca="1">+IF(ISERROR(HLOOKUP($B176,INDIRECT("'Monthly Resource Report'!"&amp;'Coleman Validation'!AD$665666&amp;":"&amp;'Coleman Validation'!AD$665667),'Coleman Validation'!AD$665668,FALSE)),0,HLOOKUP($B176,INDIRECT("'Monthly Resource Report'!"&amp;'Coleman Validation'!AD$665666&amp;":"&amp;'Coleman Validation'!AD$665667),'Coleman Validation'!AD$665668,FALSE))</f>
        <v>0</v>
      </c>
    </row>
    <row r="177" spans="2:30" s="29" customFormat="1">
      <c r="B177" s="301">
        <v>46569</v>
      </c>
      <c r="C177" s="294">
        <v>146</v>
      </c>
      <c r="D177" s="297">
        <v>2.6315729989537018</v>
      </c>
      <c r="E177" s="299">
        <v>0.33</v>
      </c>
      <c r="F177" s="295">
        <v>0.2</v>
      </c>
      <c r="G177" s="294">
        <f ca="1">+IF(ISERROR(HLOOKUP($B177,INDIRECT("'Monthly Resource Report'!"&amp;'Coleman Validation'!G$665666&amp;":"&amp;'Coleman Validation'!G$665667),'Coleman Validation'!G$665668,FALSE)),0,HLOOKUP($B177,INDIRECT("'Monthly Resource Report'!"&amp;'Coleman Validation'!G$665666&amp;":"&amp;'Coleman Validation'!G$665667),'Coleman Validation'!G$665668,FALSE))</f>
        <v>0</v>
      </c>
      <c r="H177" s="297">
        <f ca="1">+IF(ISERROR(HLOOKUP($B177,INDIRECT("'Monthly Resource Report'!"&amp;'Coleman Validation'!H$665666&amp;":"&amp;'Coleman Validation'!H$665667),'Coleman Validation'!H$665668,FALSE)),0,HLOOKUP($B177,INDIRECT("'Monthly Resource Report'!"&amp;'Coleman Validation'!H$665666&amp;":"&amp;'Coleman Validation'!H$665667),'Coleman Validation'!H$665668,FALSE))</f>
        <v>0</v>
      </c>
      <c r="I177" s="317">
        <f ca="1">+IF(ISERROR(HLOOKUP($B177,INDIRECT("'Monthly Resource Report'!"&amp;'Coleman Validation'!I$665666&amp;":"&amp;'Coleman Validation'!I$665667),'Coleman Validation'!I$665668,FALSE)),0,HLOOKUP($B177,INDIRECT("'Monthly Resource Report'!"&amp;'Coleman Validation'!I$665666&amp;":"&amp;'Coleman Validation'!I$665667),'Coleman Validation'!I$665668,FALSE))</f>
        <v>0</v>
      </c>
      <c r="J177" s="318">
        <f ca="1">+IF(ISERROR(HLOOKUP($B177,INDIRECT("'Monthly Resource Report'!"&amp;'Coleman Validation'!J$665666&amp;":"&amp;'Coleman Validation'!J$665667),'Coleman Validation'!J$665668,FALSE)),0,HLOOKUP($B177,INDIRECT("'Monthly Resource Report'!"&amp;'Coleman Validation'!J$665666&amp;":"&amp;'Coleman Validation'!J$665667),'Coleman Validation'!J$665668,FALSE))</f>
        <v>0</v>
      </c>
      <c r="L177" s="301">
        <v>46569</v>
      </c>
      <c r="M177" s="294">
        <v>146</v>
      </c>
      <c r="N177" s="297">
        <v>2.6315729989537018</v>
      </c>
      <c r="O177" s="299">
        <v>0.33</v>
      </c>
      <c r="P177" s="295">
        <v>0.2</v>
      </c>
      <c r="Q177" s="294">
        <f ca="1">+IF(ISERROR(HLOOKUP($B177,INDIRECT("'Monthly Resource Report'!"&amp;'Coleman Validation'!Q$665666&amp;":"&amp;'Coleman Validation'!Q$665667),'Coleman Validation'!Q$665668,FALSE)),0,HLOOKUP($B177,INDIRECT("'Monthly Resource Report'!"&amp;'Coleman Validation'!Q$665666&amp;":"&amp;'Coleman Validation'!Q$665667),'Coleman Validation'!Q$665668,FALSE))</f>
        <v>0</v>
      </c>
      <c r="R177" s="297">
        <f ca="1">+IF(ISERROR(HLOOKUP($B177,INDIRECT("'Monthly Resource Report'!"&amp;'Coleman Validation'!R$665666&amp;":"&amp;'Coleman Validation'!R$665667),'Coleman Validation'!R$665668,FALSE)),0,HLOOKUP($B177,INDIRECT("'Monthly Resource Report'!"&amp;'Coleman Validation'!R$665666&amp;":"&amp;'Coleman Validation'!R$665667),'Coleman Validation'!R$665668,FALSE))</f>
        <v>0</v>
      </c>
      <c r="S177" s="317">
        <f ca="1">+IF(ISERROR(HLOOKUP($B177,INDIRECT("'Monthly Resource Report'!"&amp;'Coleman Validation'!S$665666&amp;":"&amp;'Coleman Validation'!S$665667),'Coleman Validation'!S$665668,FALSE)),0,HLOOKUP($B177,INDIRECT("'Monthly Resource Report'!"&amp;'Coleman Validation'!S$665666&amp;":"&amp;'Coleman Validation'!S$665667),'Coleman Validation'!S$665668,FALSE))</f>
        <v>0</v>
      </c>
      <c r="T177" s="318">
        <f ca="1">+IF(ISERROR(HLOOKUP($B177,INDIRECT("'Monthly Resource Report'!"&amp;'Coleman Validation'!T$665666&amp;":"&amp;'Coleman Validation'!T$665667),'Coleman Validation'!T$665668,FALSE)),0,HLOOKUP($B177,INDIRECT("'Monthly Resource Report'!"&amp;'Coleman Validation'!T$665666&amp;":"&amp;'Coleman Validation'!T$665667),'Coleman Validation'!T$665668,FALSE))</f>
        <v>0</v>
      </c>
      <c r="V177" s="301">
        <v>46569</v>
      </c>
      <c r="W177" s="294">
        <v>151</v>
      </c>
      <c r="X177" s="297">
        <v>2.6315729989537018</v>
      </c>
      <c r="Y177" s="299">
        <v>0.33</v>
      </c>
      <c r="Z177" s="295">
        <v>0.2</v>
      </c>
      <c r="AA177" s="294">
        <f ca="1">+IF(ISERROR(HLOOKUP($B177,INDIRECT("'Monthly Resource Report'!"&amp;'Coleman Validation'!AA$665666&amp;":"&amp;'Coleman Validation'!AA$665667),'Coleman Validation'!AA$665668,FALSE)),0,HLOOKUP($B177,INDIRECT("'Monthly Resource Report'!"&amp;'Coleman Validation'!AA$665666&amp;":"&amp;'Coleman Validation'!AA$665667),'Coleman Validation'!AA$665668,FALSE))</f>
        <v>0</v>
      </c>
      <c r="AB177" s="297">
        <f ca="1">+IF(ISERROR(HLOOKUP($B177,INDIRECT("'Monthly Resource Report'!"&amp;'Coleman Validation'!AB$665666&amp;":"&amp;'Coleman Validation'!AB$665667),'Coleman Validation'!AB$665668,FALSE)),0,HLOOKUP($B177,INDIRECT("'Monthly Resource Report'!"&amp;'Coleman Validation'!AB$665666&amp;":"&amp;'Coleman Validation'!AB$665667),'Coleman Validation'!AB$665668,FALSE))</f>
        <v>0</v>
      </c>
      <c r="AC177" s="317">
        <f ca="1">+IF(ISERROR(HLOOKUP($B177,INDIRECT("'Monthly Resource Report'!"&amp;'Coleman Validation'!AC$665666&amp;":"&amp;'Coleman Validation'!AC$665667),'Coleman Validation'!AC$665668,FALSE)),0,HLOOKUP($B177,INDIRECT("'Monthly Resource Report'!"&amp;'Coleman Validation'!AC$665666&amp;":"&amp;'Coleman Validation'!AC$665667),'Coleman Validation'!AC$665668,FALSE))</f>
        <v>0</v>
      </c>
      <c r="AD177" s="318">
        <f ca="1">+IF(ISERROR(HLOOKUP($B177,INDIRECT("'Monthly Resource Report'!"&amp;'Coleman Validation'!AD$665666&amp;":"&amp;'Coleman Validation'!AD$665667),'Coleman Validation'!AD$665668,FALSE)),0,HLOOKUP($B177,INDIRECT("'Monthly Resource Report'!"&amp;'Coleman Validation'!AD$665666&amp;":"&amp;'Coleman Validation'!AD$665667),'Coleman Validation'!AD$665668,FALSE))</f>
        <v>0</v>
      </c>
    </row>
    <row r="178" spans="2:30" s="29" customFormat="1">
      <c r="B178" s="301">
        <v>46600</v>
      </c>
      <c r="C178" s="294">
        <v>146</v>
      </c>
      <c r="D178" s="297">
        <v>2.6315729989537018</v>
      </c>
      <c r="E178" s="299">
        <v>0.33</v>
      </c>
      <c r="F178" s="295">
        <v>0.2</v>
      </c>
      <c r="G178" s="294">
        <f ca="1">+IF(ISERROR(HLOOKUP($B178,INDIRECT("'Monthly Resource Report'!"&amp;'Coleman Validation'!G$665666&amp;":"&amp;'Coleman Validation'!G$665667),'Coleman Validation'!G$665668,FALSE)),0,HLOOKUP($B178,INDIRECT("'Monthly Resource Report'!"&amp;'Coleman Validation'!G$665666&amp;":"&amp;'Coleman Validation'!G$665667),'Coleman Validation'!G$665668,FALSE))</f>
        <v>0</v>
      </c>
      <c r="H178" s="297">
        <f ca="1">+IF(ISERROR(HLOOKUP($B178,INDIRECT("'Monthly Resource Report'!"&amp;'Coleman Validation'!H$665666&amp;":"&amp;'Coleman Validation'!H$665667),'Coleman Validation'!H$665668,FALSE)),0,HLOOKUP($B178,INDIRECT("'Monthly Resource Report'!"&amp;'Coleman Validation'!H$665666&amp;":"&amp;'Coleman Validation'!H$665667),'Coleman Validation'!H$665668,FALSE))</f>
        <v>0</v>
      </c>
      <c r="I178" s="317">
        <f ca="1">+IF(ISERROR(HLOOKUP($B178,INDIRECT("'Monthly Resource Report'!"&amp;'Coleman Validation'!I$665666&amp;":"&amp;'Coleman Validation'!I$665667),'Coleman Validation'!I$665668,FALSE)),0,HLOOKUP($B178,INDIRECT("'Monthly Resource Report'!"&amp;'Coleman Validation'!I$665666&amp;":"&amp;'Coleman Validation'!I$665667),'Coleman Validation'!I$665668,FALSE))</f>
        <v>0</v>
      </c>
      <c r="J178" s="318">
        <f ca="1">+IF(ISERROR(HLOOKUP($B178,INDIRECT("'Monthly Resource Report'!"&amp;'Coleman Validation'!J$665666&amp;":"&amp;'Coleman Validation'!J$665667),'Coleman Validation'!J$665668,FALSE)),0,HLOOKUP($B178,INDIRECT("'Monthly Resource Report'!"&amp;'Coleman Validation'!J$665666&amp;":"&amp;'Coleman Validation'!J$665667),'Coleman Validation'!J$665668,FALSE))</f>
        <v>0</v>
      </c>
      <c r="L178" s="301">
        <v>46600</v>
      </c>
      <c r="M178" s="294">
        <v>146</v>
      </c>
      <c r="N178" s="297">
        <v>2.6315729989537018</v>
      </c>
      <c r="O178" s="299">
        <v>0.33</v>
      </c>
      <c r="P178" s="295">
        <v>0.2</v>
      </c>
      <c r="Q178" s="294">
        <f ca="1">+IF(ISERROR(HLOOKUP($B178,INDIRECT("'Monthly Resource Report'!"&amp;'Coleman Validation'!Q$665666&amp;":"&amp;'Coleman Validation'!Q$665667),'Coleman Validation'!Q$665668,FALSE)),0,HLOOKUP($B178,INDIRECT("'Monthly Resource Report'!"&amp;'Coleman Validation'!Q$665666&amp;":"&amp;'Coleman Validation'!Q$665667),'Coleman Validation'!Q$665668,FALSE))</f>
        <v>0</v>
      </c>
      <c r="R178" s="297">
        <f ca="1">+IF(ISERROR(HLOOKUP($B178,INDIRECT("'Monthly Resource Report'!"&amp;'Coleman Validation'!R$665666&amp;":"&amp;'Coleman Validation'!R$665667),'Coleman Validation'!R$665668,FALSE)),0,HLOOKUP($B178,INDIRECT("'Monthly Resource Report'!"&amp;'Coleman Validation'!R$665666&amp;":"&amp;'Coleman Validation'!R$665667),'Coleman Validation'!R$665668,FALSE))</f>
        <v>0</v>
      </c>
      <c r="S178" s="317">
        <f ca="1">+IF(ISERROR(HLOOKUP($B178,INDIRECT("'Monthly Resource Report'!"&amp;'Coleman Validation'!S$665666&amp;":"&amp;'Coleman Validation'!S$665667),'Coleman Validation'!S$665668,FALSE)),0,HLOOKUP($B178,INDIRECT("'Monthly Resource Report'!"&amp;'Coleman Validation'!S$665666&amp;":"&amp;'Coleman Validation'!S$665667),'Coleman Validation'!S$665668,FALSE))</f>
        <v>0</v>
      </c>
      <c r="T178" s="318">
        <f ca="1">+IF(ISERROR(HLOOKUP($B178,INDIRECT("'Monthly Resource Report'!"&amp;'Coleman Validation'!T$665666&amp;":"&amp;'Coleman Validation'!T$665667),'Coleman Validation'!T$665668,FALSE)),0,HLOOKUP($B178,INDIRECT("'Monthly Resource Report'!"&amp;'Coleman Validation'!T$665666&amp;":"&amp;'Coleman Validation'!T$665667),'Coleman Validation'!T$665668,FALSE))</f>
        <v>0</v>
      </c>
      <c r="V178" s="301">
        <v>46600</v>
      </c>
      <c r="W178" s="294">
        <v>151</v>
      </c>
      <c r="X178" s="297">
        <v>2.6315729989537018</v>
      </c>
      <c r="Y178" s="299">
        <v>0.33</v>
      </c>
      <c r="Z178" s="295">
        <v>0.2</v>
      </c>
      <c r="AA178" s="294">
        <f ca="1">+IF(ISERROR(HLOOKUP($B178,INDIRECT("'Monthly Resource Report'!"&amp;'Coleman Validation'!AA$665666&amp;":"&amp;'Coleman Validation'!AA$665667),'Coleman Validation'!AA$665668,FALSE)),0,HLOOKUP($B178,INDIRECT("'Monthly Resource Report'!"&amp;'Coleman Validation'!AA$665666&amp;":"&amp;'Coleman Validation'!AA$665667),'Coleman Validation'!AA$665668,FALSE))</f>
        <v>0</v>
      </c>
      <c r="AB178" s="297">
        <f ca="1">+IF(ISERROR(HLOOKUP($B178,INDIRECT("'Monthly Resource Report'!"&amp;'Coleman Validation'!AB$665666&amp;":"&amp;'Coleman Validation'!AB$665667),'Coleman Validation'!AB$665668,FALSE)),0,HLOOKUP($B178,INDIRECT("'Monthly Resource Report'!"&amp;'Coleman Validation'!AB$665666&amp;":"&amp;'Coleman Validation'!AB$665667),'Coleman Validation'!AB$665668,FALSE))</f>
        <v>0</v>
      </c>
      <c r="AC178" s="317">
        <f ca="1">+IF(ISERROR(HLOOKUP($B178,INDIRECT("'Monthly Resource Report'!"&amp;'Coleman Validation'!AC$665666&amp;":"&amp;'Coleman Validation'!AC$665667),'Coleman Validation'!AC$665668,FALSE)),0,HLOOKUP($B178,INDIRECT("'Monthly Resource Report'!"&amp;'Coleman Validation'!AC$665666&amp;":"&amp;'Coleman Validation'!AC$665667),'Coleman Validation'!AC$665668,FALSE))</f>
        <v>0</v>
      </c>
      <c r="AD178" s="318">
        <f ca="1">+IF(ISERROR(HLOOKUP($B178,INDIRECT("'Monthly Resource Report'!"&amp;'Coleman Validation'!AD$665666&amp;":"&amp;'Coleman Validation'!AD$665667),'Coleman Validation'!AD$665668,FALSE)),0,HLOOKUP($B178,INDIRECT("'Monthly Resource Report'!"&amp;'Coleman Validation'!AD$665666&amp;":"&amp;'Coleman Validation'!AD$665667),'Coleman Validation'!AD$665668,FALSE))</f>
        <v>0</v>
      </c>
    </row>
    <row r="179" spans="2:30" s="29" customFormat="1">
      <c r="B179" s="301">
        <v>46631</v>
      </c>
      <c r="C179" s="294">
        <v>146</v>
      </c>
      <c r="D179" s="297">
        <v>2.6315729989537018</v>
      </c>
      <c r="E179" s="299">
        <v>0.33</v>
      </c>
      <c r="F179" s="295">
        <v>0.2</v>
      </c>
      <c r="G179" s="294">
        <f ca="1">+IF(ISERROR(HLOOKUP($B179,INDIRECT("'Monthly Resource Report'!"&amp;'Coleman Validation'!G$665666&amp;":"&amp;'Coleman Validation'!G$665667),'Coleman Validation'!G$665668,FALSE)),0,HLOOKUP($B179,INDIRECT("'Monthly Resource Report'!"&amp;'Coleman Validation'!G$665666&amp;":"&amp;'Coleman Validation'!G$665667),'Coleman Validation'!G$665668,FALSE))</f>
        <v>0</v>
      </c>
      <c r="H179" s="297">
        <f ca="1">+IF(ISERROR(HLOOKUP($B179,INDIRECT("'Monthly Resource Report'!"&amp;'Coleman Validation'!H$665666&amp;":"&amp;'Coleman Validation'!H$665667),'Coleman Validation'!H$665668,FALSE)),0,HLOOKUP($B179,INDIRECT("'Monthly Resource Report'!"&amp;'Coleman Validation'!H$665666&amp;":"&amp;'Coleman Validation'!H$665667),'Coleman Validation'!H$665668,FALSE))</f>
        <v>0</v>
      </c>
      <c r="I179" s="317">
        <f ca="1">+IF(ISERROR(HLOOKUP($B179,INDIRECT("'Monthly Resource Report'!"&amp;'Coleman Validation'!I$665666&amp;":"&amp;'Coleman Validation'!I$665667),'Coleman Validation'!I$665668,FALSE)),0,HLOOKUP($B179,INDIRECT("'Monthly Resource Report'!"&amp;'Coleman Validation'!I$665666&amp;":"&amp;'Coleman Validation'!I$665667),'Coleman Validation'!I$665668,FALSE))</f>
        <v>0</v>
      </c>
      <c r="J179" s="318">
        <f ca="1">+IF(ISERROR(HLOOKUP($B179,INDIRECT("'Monthly Resource Report'!"&amp;'Coleman Validation'!J$665666&amp;":"&amp;'Coleman Validation'!J$665667),'Coleman Validation'!J$665668,FALSE)),0,HLOOKUP($B179,INDIRECT("'Monthly Resource Report'!"&amp;'Coleman Validation'!J$665666&amp;":"&amp;'Coleman Validation'!J$665667),'Coleman Validation'!J$665668,FALSE))</f>
        <v>0</v>
      </c>
      <c r="L179" s="301">
        <v>46631</v>
      </c>
      <c r="M179" s="294">
        <v>146</v>
      </c>
      <c r="N179" s="297">
        <v>2.6315729989537018</v>
      </c>
      <c r="O179" s="299">
        <v>0.33</v>
      </c>
      <c r="P179" s="295">
        <v>0.2</v>
      </c>
      <c r="Q179" s="294">
        <f ca="1">+IF(ISERROR(HLOOKUP($B179,INDIRECT("'Monthly Resource Report'!"&amp;'Coleman Validation'!Q$665666&amp;":"&amp;'Coleman Validation'!Q$665667),'Coleman Validation'!Q$665668,FALSE)),0,HLOOKUP($B179,INDIRECT("'Monthly Resource Report'!"&amp;'Coleman Validation'!Q$665666&amp;":"&amp;'Coleman Validation'!Q$665667),'Coleman Validation'!Q$665668,FALSE))</f>
        <v>0</v>
      </c>
      <c r="R179" s="297">
        <f ca="1">+IF(ISERROR(HLOOKUP($B179,INDIRECT("'Monthly Resource Report'!"&amp;'Coleman Validation'!R$665666&amp;":"&amp;'Coleman Validation'!R$665667),'Coleman Validation'!R$665668,FALSE)),0,HLOOKUP($B179,INDIRECT("'Monthly Resource Report'!"&amp;'Coleman Validation'!R$665666&amp;":"&amp;'Coleman Validation'!R$665667),'Coleman Validation'!R$665668,FALSE))</f>
        <v>0</v>
      </c>
      <c r="S179" s="317">
        <f ca="1">+IF(ISERROR(HLOOKUP($B179,INDIRECT("'Monthly Resource Report'!"&amp;'Coleman Validation'!S$665666&amp;":"&amp;'Coleman Validation'!S$665667),'Coleman Validation'!S$665668,FALSE)),0,HLOOKUP($B179,INDIRECT("'Monthly Resource Report'!"&amp;'Coleman Validation'!S$665666&amp;":"&amp;'Coleman Validation'!S$665667),'Coleman Validation'!S$665668,FALSE))</f>
        <v>0</v>
      </c>
      <c r="T179" s="318">
        <f ca="1">+IF(ISERROR(HLOOKUP($B179,INDIRECT("'Monthly Resource Report'!"&amp;'Coleman Validation'!T$665666&amp;":"&amp;'Coleman Validation'!T$665667),'Coleman Validation'!T$665668,FALSE)),0,HLOOKUP($B179,INDIRECT("'Monthly Resource Report'!"&amp;'Coleman Validation'!T$665666&amp;":"&amp;'Coleman Validation'!T$665667),'Coleman Validation'!T$665668,FALSE))</f>
        <v>0</v>
      </c>
      <c r="V179" s="301">
        <v>46631</v>
      </c>
      <c r="W179" s="294">
        <v>151</v>
      </c>
      <c r="X179" s="297">
        <v>2.6315729989537018</v>
      </c>
      <c r="Y179" s="299">
        <v>0.33</v>
      </c>
      <c r="Z179" s="295">
        <v>0.2</v>
      </c>
      <c r="AA179" s="294">
        <f ca="1">+IF(ISERROR(HLOOKUP($B179,INDIRECT("'Monthly Resource Report'!"&amp;'Coleman Validation'!AA$665666&amp;":"&amp;'Coleman Validation'!AA$665667),'Coleman Validation'!AA$665668,FALSE)),0,HLOOKUP($B179,INDIRECT("'Monthly Resource Report'!"&amp;'Coleman Validation'!AA$665666&amp;":"&amp;'Coleman Validation'!AA$665667),'Coleman Validation'!AA$665668,FALSE))</f>
        <v>0</v>
      </c>
      <c r="AB179" s="297">
        <f ca="1">+IF(ISERROR(HLOOKUP($B179,INDIRECT("'Monthly Resource Report'!"&amp;'Coleman Validation'!AB$665666&amp;":"&amp;'Coleman Validation'!AB$665667),'Coleman Validation'!AB$665668,FALSE)),0,HLOOKUP($B179,INDIRECT("'Monthly Resource Report'!"&amp;'Coleman Validation'!AB$665666&amp;":"&amp;'Coleman Validation'!AB$665667),'Coleman Validation'!AB$665668,FALSE))</f>
        <v>0</v>
      </c>
      <c r="AC179" s="317">
        <f ca="1">+IF(ISERROR(HLOOKUP($B179,INDIRECT("'Monthly Resource Report'!"&amp;'Coleman Validation'!AC$665666&amp;":"&amp;'Coleman Validation'!AC$665667),'Coleman Validation'!AC$665668,FALSE)),0,HLOOKUP($B179,INDIRECT("'Monthly Resource Report'!"&amp;'Coleman Validation'!AC$665666&amp;":"&amp;'Coleman Validation'!AC$665667),'Coleman Validation'!AC$665668,FALSE))</f>
        <v>0</v>
      </c>
      <c r="AD179" s="318">
        <f ca="1">+IF(ISERROR(HLOOKUP($B179,INDIRECT("'Monthly Resource Report'!"&amp;'Coleman Validation'!AD$665666&amp;":"&amp;'Coleman Validation'!AD$665667),'Coleman Validation'!AD$665668,FALSE)),0,HLOOKUP($B179,INDIRECT("'Monthly Resource Report'!"&amp;'Coleman Validation'!AD$665666&amp;":"&amp;'Coleman Validation'!AD$665667),'Coleman Validation'!AD$665668,FALSE))</f>
        <v>0</v>
      </c>
    </row>
    <row r="180" spans="2:30" s="29" customFormat="1">
      <c r="B180" s="301">
        <v>46661</v>
      </c>
      <c r="C180" s="294">
        <v>146</v>
      </c>
      <c r="D180" s="297">
        <v>2.6315729989537018</v>
      </c>
      <c r="E180" s="299">
        <v>0.33</v>
      </c>
      <c r="F180" s="295">
        <v>0.2</v>
      </c>
      <c r="G180" s="294">
        <f ca="1">+IF(ISERROR(HLOOKUP($B180,INDIRECT("'Monthly Resource Report'!"&amp;'Coleman Validation'!G$665666&amp;":"&amp;'Coleman Validation'!G$665667),'Coleman Validation'!G$665668,FALSE)),0,HLOOKUP($B180,INDIRECT("'Monthly Resource Report'!"&amp;'Coleman Validation'!G$665666&amp;":"&amp;'Coleman Validation'!G$665667),'Coleman Validation'!G$665668,FALSE))</f>
        <v>0</v>
      </c>
      <c r="H180" s="297">
        <f ca="1">+IF(ISERROR(HLOOKUP($B180,INDIRECT("'Monthly Resource Report'!"&amp;'Coleman Validation'!H$665666&amp;":"&amp;'Coleman Validation'!H$665667),'Coleman Validation'!H$665668,FALSE)),0,HLOOKUP($B180,INDIRECT("'Monthly Resource Report'!"&amp;'Coleman Validation'!H$665666&amp;":"&amp;'Coleman Validation'!H$665667),'Coleman Validation'!H$665668,FALSE))</f>
        <v>0</v>
      </c>
      <c r="I180" s="317">
        <f ca="1">+IF(ISERROR(HLOOKUP($B180,INDIRECT("'Monthly Resource Report'!"&amp;'Coleman Validation'!I$665666&amp;":"&amp;'Coleman Validation'!I$665667),'Coleman Validation'!I$665668,FALSE)),0,HLOOKUP($B180,INDIRECT("'Monthly Resource Report'!"&amp;'Coleman Validation'!I$665666&amp;":"&amp;'Coleman Validation'!I$665667),'Coleman Validation'!I$665668,FALSE))</f>
        <v>0</v>
      </c>
      <c r="J180" s="318">
        <f ca="1">+IF(ISERROR(HLOOKUP($B180,INDIRECT("'Monthly Resource Report'!"&amp;'Coleman Validation'!J$665666&amp;":"&amp;'Coleman Validation'!J$665667),'Coleman Validation'!J$665668,FALSE)),0,HLOOKUP($B180,INDIRECT("'Monthly Resource Report'!"&amp;'Coleman Validation'!J$665666&amp;":"&amp;'Coleman Validation'!J$665667),'Coleman Validation'!J$665668,FALSE))</f>
        <v>0</v>
      </c>
      <c r="L180" s="301">
        <v>46661</v>
      </c>
      <c r="M180" s="294">
        <v>146</v>
      </c>
      <c r="N180" s="297">
        <v>2.6315729989537018</v>
      </c>
      <c r="O180" s="299">
        <v>0.33</v>
      </c>
      <c r="P180" s="295">
        <v>0.2</v>
      </c>
      <c r="Q180" s="294">
        <f ca="1">+IF(ISERROR(HLOOKUP($B180,INDIRECT("'Monthly Resource Report'!"&amp;'Coleman Validation'!Q$665666&amp;":"&amp;'Coleman Validation'!Q$665667),'Coleman Validation'!Q$665668,FALSE)),0,HLOOKUP($B180,INDIRECT("'Monthly Resource Report'!"&amp;'Coleman Validation'!Q$665666&amp;":"&amp;'Coleman Validation'!Q$665667),'Coleman Validation'!Q$665668,FALSE))</f>
        <v>0</v>
      </c>
      <c r="R180" s="297">
        <f ca="1">+IF(ISERROR(HLOOKUP($B180,INDIRECT("'Monthly Resource Report'!"&amp;'Coleman Validation'!R$665666&amp;":"&amp;'Coleman Validation'!R$665667),'Coleman Validation'!R$665668,FALSE)),0,HLOOKUP($B180,INDIRECT("'Monthly Resource Report'!"&amp;'Coleman Validation'!R$665666&amp;":"&amp;'Coleman Validation'!R$665667),'Coleman Validation'!R$665668,FALSE))</f>
        <v>0</v>
      </c>
      <c r="S180" s="317">
        <f ca="1">+IF(ISERROR(HLOOKUP($B180,INDIRECT("'Monthly Resource Report'!"&amp;'Coleman Validation'!S$665666&amp;":"&amp;'Coleman Validation'!S$665667),'Coleman Validation'!S$665668,FALSE)),0,HLOOKUP($B180,INDIRECT("'Monthly Resource Report'!"&amp;'Coleman Validation'!S$665666&amp;":"&amp;'Coleman Validation'!S$665667),'Coleman Validation'!S$665668,FALSE))</f>
        <v>0</v>
      </c>
      <c r="T180" s="318">
        <f ca="1">+IF(ISERROR(HLOOKUP($B180,INDIRECT("'Monthly Resource Report'!"&amp;'Coleman Validation'!T$665666&amp;":"&amp;'Coleman Validation'!T$665667),'Coleman Validation'!T$665668,FALSE)),0,HLOOKUP($B180,INDIRECT("'Monthly Resource Report'!"&amp;'Coleman Validation'!T$665666&amp;":"&amp;'Coleman Validation'!T$665667),'Coleman Validation'!T$665668,FALSE))</f>
        <v>0</v>
      </c>
      <c r="V180" s="301">
        <v>46661</v>
      </c>
      <c r="W180" s="294">
        <v>151</v>
      </c>
      <c r="X180" s="297">
        <v>2.6315729989537018</v>
      </c>
      <c r="Y180" s="299">
        <v>0.33</v>
      </c>
      <c r="Z180" s="295">
        <v>0.2</v>
      </c>
      <c r="AA180" s="294">
        <f ca="1">+IF(ISERROR(HLOOKUP($B180,INDIRECT("'Monthly Resource Report'!"&amp;'Coleman Validation'!AA$665666&amp;":"&amp;'Coleman Validation'!AA$665667),'Coleman Validation'!AA$665668,FALSE)),0,HLOOKUP($B180,INDIRECT("'Monthly Resource Report'!"&amp;'Coleman Validation'!AA$665666&amp;":"&amp;'Coleman Validation'!AA$665667),'Coleman Validation'!AA$665668,FALSE))</f>
        <v>0</v>
      </c>
      <c r="AB180" s="297">
        <f ca="1">+IF(ISERROR(HLOOKUP($B180,INDIRECT("'Monthly Resource Report'!"&amp;'Coleman Validation'!AB$665666&amp;":"&amp;'Coleman Validation'!AB$665667),'Coleman Validation'!AB$665668,FALSE)),0,HLOOKUP($B180,INDIRECT("'Monthly Resource Report'!"&amp;'Coleman Validation'!AB$665666&amp;":"&amp;'Coleman Validation'!AB$665667),'Coleman Validation'!AB$665668,FALSE))</f>
        <v>0</v>
      </c>
      <c r="AC180" s="317">
        <f ca="1">+IF(ISERROR(HLOOKUP($B180,INDIRECT("'Monthly Resource Report'!"&amp;'Coleman Validation'!AC$665666&amp;":"&amp;'Coleman Validation'!AC$665667),'Coleman Validation'!AC$665668,FALSE)),0,HLOOKUP($B180,INDIRECT("'Monthly Resource Report'!"&amp;'Coleman Validation'!AC$665666&amp;":"&amp;'Coleman Validation'!AC$665667),'Coleman Validation'!AC$665668,FALSE))</f>
        <v>0</v>
      </c>
      <c r="AD180" s="318">
        <f ca="1">+IF(ISERROR(HLOOKUP($B180,INDIRECT("'Monthly Resource Report'!"&amp;'Coleman Validation'!AD$665666&amp;":"&amp;'Coleman Validation'!AD$665667),'Coleman Validation'!AD$665668,FALSE)),0,HLOOKUP($B180,INDIRECT("'Monthly Resource Report'!"&amp;'Coleman Validation'!AD$665666&amp;":"&amp;'Coleman Validation'!AD$665667),'Coleman Validation'!AD$665668,FALSE))</f>
        <v>0</v>
      </c>
    </row>
    <row r="181" spans="2:30" s="29" customFormat="1">
      <c r="B181" s="301">
        <v>46692</v>
      </c>
      <c r="C181" s="294">
        <v>146</v>
      </c>
      <c r="D181" s="297">
        <v>2.6315729989537018</v>
      </c>
      <c r="E181" s="299">
        <v>0.33</v>
      </c>
      <c r="F181" s="295">
        <v>0.2</v>
      </c>
      <c r="G181" s="294">
        <f ca="1">+IF(ISERROR(HLOOKUP($B181,INDIRECT("'Monthly Resource Report'!"&amp;'Coleman Validation'!G$665666&amp;":"&amp;'Coleman Validation'!G$665667),'Coleman Validation'!G$665668,FALSE)),0,HLOOKUP($B181,INDIRECT("'Monthly Resource Report'!"&amp;'Coleman Validation'!G$665666&amp;":"&amp;'Coleman Validation'!G$665667),'Coleman Validation'!G$665668,FALSE))</f>
        <v>0</v>
      </c>
      <c r="H181" s="297">
        <f ca="1">+IF(ISERROR(HLOOKUP($B181,INDIRECT("'Monthly Resource Report'!"&amp;'Coleman Validation'!H$665666&amp;":"&amp;'Coleman Validation'!H$665667),'Coleman Validation'!H$665668,FALSE)),0,HLOOKUP($B181,INDIRECT("'Monthly Resource Report'!"&amp;'Coleman Validation'!H$665666&amp;":"&amp;'Coleman Validation'!H$665667),'Coleman Validation'!H$665668,FALSE))</f>
        <v>0</v>
      </c>
      <c r="I181" s="317">
        <f ca="1">+IF(ISERROR(HLOOKUP($B181,INDIRECT("'Monthly Resource Report'!"&amp;'Coleman Validation'!I$665666&amp;":"&amp;'Coleman Validation'!I$665667),'Coleman Validation'!I$665668,FALSE)),0,HLOOKUP($B181,INDIRECT("'Monthly Resource Report'!"&amp;'Coleman Validation'!I$665666&amp;":"&amp;'Coleman Validation'!I$665667),'Coleman Validation'!I$665668,FALSE))</f>
        <v>0</v>
      </c>
      <c r="J181" s="318">
        <f ca="1">+IF(ISERROR(HLOOKUP($B181,INDIRECT("'Monthly Resource Report'!"&amp;'Coleman Validation'!J$665666&amp;":"&amp;'Coleman Validation'!J$665667),'Coleman Validation'!J$665668,FALSE)),0,HLOOKUP($B181,INDIRECT("'Monthly Resource Report'!"&amp;'Coleman Validation'!J$665666&amp;":"&amp;'Coleman Validation'!J$665667),'Coleman Validation'!J$665668,FALSE))</f>
        <v>0</v>
      </c>
      <c r="L181" s="301">
        <v>46692</v>
      </c>
      <c r="M181" s="294">
        <v>146</v>
      </c>
      <c r="N181" s="297">
        <v>2.6315729989537018</v>
      </c>
      <c r="O181" s="299">
        <v>0.33</v>
      </c>
      <c r="P181" s="295">
        <v>0.2</v>
      </c>
      <c r="Q181" s="294">
        <f ca="1">+IF(ISERROR(HLOOKUP($B181,INDIRECT("'Monthly Resource Report'!"&amp;'Coleman Validation'!Q$665666&amp;":"&amp;'Coleman Validation'!Q$665667),'Coleman Validation'!Q$665668,FALSE)),0,HLOOKUP($B181,INDIRECT("'Monthly Resource Report'!"&amp;'Coleman Validation'!Q$665666&amp;":"&amp;'Coleman Validation'!Q$665667),'Coleman Validation'!Q$665668,FALSE))</f>
        <v>0</v>
      </c>
      <c r="R181" s="297">
        <f ca="1">+IF(ISERROR(HLOOKUP($B181,INDIRECT("'Monthly Resource Report'!"&amp;'Coleman Validation'!R$665666&amp;":"&amp;'Coleman Validation'!R$665667),'Coleman Validation'!R$665668,FALSE)),0,HLOOKUP($B181,INDIRECT("'Monthly Resource Report'!"&amp;'Coleman Validation'!R$665666&amp;":"&amp;'Coleman Validation'!R$665667),'Coleman Validation'!R$665668,FALSE))</f>
        <v>0</v>
      </c>
      <c r="S181" s="317">
        <f ca="1">+IF(ISERROR(HLOOKUP($B181,INDIRECT("'Monthly Resource Report'!"&amp;'Coleman Validation'!S$665666&amp;":"&amp;'Coleman Validation'!S$665667),'Coleman Validation'!S$665668,FALSE)),0,HLOOKUP($B181,INDIRECT("'Monthly Resource Report'!"&amp;'Coleman Validation'!S$665666&amp;":"&amp;'Coleman Validation'!S$665667),'Coleman Validation'!S$665668,FALSE))</f>
        <v>0</v>
      </c>
      <c r="T181" s="318">
        <f ca="1">+IF(ISERROR(HLOOKUP($B181,INDIRECT("'Monthly Resource Report'!"&amp;'Coleman Validation'!T$665666&amp;":"&amp;'Coleman Validation'!T$665667),'Coleman Validation'!T$665668,FALSE)),0,HLOOKUP($B181,INDIRECT("'Monthly Resource Report'!"&amp;'Coleman Validation'!T$665666&amp;":"&amp;'Coleman Validation'!T$665667),'Coleman Validation'!T$665668,FALSE))</f>
        <v>0</v>
      </c>
      <c r="V181" s="301">
        <v>46692</v>
      </c>
      <c r="W181" s="294">
        <v>151</v>
      </c>
      <c r="X181" s="297">
        <v>2.6315729989537018</v>
      </c>
      <c r="Y181" s="299">
        <v>0.33</v>
      </c>
      <c r="Z181" s="295">
        <v>0.2</v>
      </c>
      <c r="AA181" s="294">
        <f ca="1">+IF(ISERROR(HLOOKUP($B181,INDIRECT("'Monthly Resource Report'!"&amp;'Coleman Validation'!AA$665666&amp;":"&amp;'Coleman Validation'!AA$665667),'Coleman Validation'!AA$665668,FALSE)),0,HLOOKUP($B181,INDIRECT("'Monthly Resource Report'!"&amp;'Coleman Validation'!AA$665666&amp;":"&amp;'Coleman Validation'!AA$665667),'Coleman Validation'!AA$665668,FALSE))</f>
        <v>0</v>
      </c>
      <c r="AB181" s="297">
        <f ca="1">+IF(ISERROR(HLOOKUP($B181,INDIRECT("'Monthly Resource Report'!"&amp;'Coleman Validation'!AB$665666&amp;":"&amp;'Coleman Validation'!AB$665667),'Coleman Validation'!AB$665668,FALSE)),0,HLOOKUP($B181,INDIRECT("'Monthly Resource Report'!"&amp;'Coleman Validation'!AB$665666&amp;":"&amp;'Coleman Validation'!AB$665667),'Coleman Validation'!AB$665668,FALSE))</f>
        <v>0</v>
      </c>
      <c r="AC181" s="317">
        <f ca="1">+IF(ISERROR(HLOOKUP($B181,INDIRECT("'Monthly Resource Report'!"&amp;'Coleman Validation'!AC$665666&amp;":"&amp;'Coleman Validation'!AC$665667),'Coleman Validation'!AC$665668,FALSE)),0,HLOOKUP($B181,INDIRECT("'Monthly Resource Report'!"&amp;'Coleman Validation'!AC$665666&amp;":"&amp;'Coleman Validation'!AC$665667),'Coleman Validation'!AC$665668,FALSE))</f>
        <v>0</v>
      </c>
      <c r="AD181" s="318">
        <f ca="1">+IF(ISERROR(HLOOKUP($B181,INDIRECT("'Monthly Resource Report'!"&amp;'Coleman Validation'!AD$665666&amp;":"&amp;'Coleman Validation'!AD$665667),'Coleman Validation'!AD$665668,FALSE)),0,HLOOKUP($B181,INDIRECT("'Monthly Resource Report'!"&amp;'Coleman Validation'!AD$665666&amp;":"&amp;'Coleman Validation'!AD$665667),'Coleman Validation'!AD$665668,FALSE))</f>
        <v>0</v>
      </c>
    </row>
    <row r="182" spans="2:30" s="29" customFormat="1">
      <c r="B182" s="301">
        <v>46722</v>
      </c>
      <c r="C182" s="294">
        <v>146</v>
      </c>
      <c r="D182" s="297">
        <v>2.6315729989537018</v>
      </c>
      <c r="E182" s="299">
        <v>0.33</v>
      </c>
      <c r="F182" s="295">
        <v>0.2</v>
      </c>
      <c r="G182" s="294">
        <f ca="1">+IF(ISERROR(HLOOKUP($B182,INDIRECT("'Monthly Resource Report'!"&amp;'Coleman Validation'!G$665666&amp;":"&amp;'Coleman Validation'!G$665667),'Coleman Validation'!G$665668,FALSE)),0,HLOOKUP($B182,INDIRECT("'Monthly Resource Report'!"&amp;'Coleman Validation'!G$665666&amp;":"&amp;'Coleman Validation'!G$665667),'Coleman Validation'!G$665668,FALSE))</f>
        <v>0</v>
      </c>
      <c r="H182" s="297">
        <f ca="1">+IF(ISERROR(HLOOKUP($B182,INDIRECT("'Monthly Resource Report'!"&amp;'Coleman Validation'!H$665666&amp;":"&amp;'Coleman Validation'!H$665667),'Coleman Validation'!H$665668,FALSE)),0,HLOOKUP($B182,INDIRECT("'Monthly Resource Report'!"&amp;'Coleman Validation'!H$665666&amp;":"&amp;'Coleman Validation'!H$665667),'Coleman Validation'!H$665668,FALSE))</f>
        <v>0</v>
      </c>
      <c r="I182" s="317">
        <f ca="1">+IF(ISERROR(HLOOKUP($B182,INDIRECT("'Monthly Resource Report'!"&amp;'Coleman Validation'!I$665666&amp;":"&amp;'Coleman Validation'!I$665667),'Coleman Validation'!I$665668,FALSE)),0,HLOOKUP($B182,INDIRECT("'Monthly Resource Report'!"&amp;'Coleman Validation'!I$665666&amp;":"&amp;'Coleman Validation'!I$665667),'Coleman Validation'!I$665668,FALSE))</f>
        <v>0</v>
      </c>
      <c r="J182" s="318">
        <f ca="1">+IF(ISERROR(HLOOKUP($B182,INDIRECT("'Monthly Resource Report'!"&amp;'Coleman Validation'!J$665666&amp;":"&amp;'Coleman Validation'!J$665667),'Coleman Validation'!J$665668,FALSE)),0,HLOOKUP($B182,INDIRECT("'Monthly Resource Report'!"&amp;'Coleman Validation'!J$665666&amp;":"&amp;'Coleman Validation'!J$665667),'Coleman Validation'!J$665668,FALSE))</f>
        <v>0</v>
      </c>
      <c r="L182" s="301">
        <v>46722</v>
      </c>
      <c r="M182" s="294">
        <v>146</v>
      </c>
      <c r="N182" s="297">
        <v>2.6315729989537018</v>
      </c>
      <c r="O182" s="299">
        <v>0.33</v>
      </c>
      <c r="P182" s="295">
        <v>0.2</v>
      </c>
      <c r="Q182" s="294">
        <f ca="1">+IF(ISERROR(HLOOKUP($B182,INDIRECT("'Monthly Resource Report'!"&amp;'Coleman Validation'!Q$665666&amp;":"&amp;'Coleman Validation'!Q$665667),'Coleman Validation'!Q$665668,FALSE)),0,HLOOKUP($B182,INDIRECT("'Monthly Resource Report'!"&amp;'Coleman Validation'!Q$665666&amp;":"&amp;'Coleman Validation'!Q$665667),'Coleman Validation'!Q$665668,FALSE))</f>
        <v>0</v>
      </c>
      <c r="R182" s="297">
        <f ca="1">+IF(ISERROR(HLOOKUP($B182,INDIRECT("'Monthly Resource Report'!"&amp;'Coleman Validation'!R$665666&amp;":"&amp;'Coleman Validation'!R$665667),'Coleman Validation'!R$665668,FALSE)),0,HLOOKUP($B182,INDIRECT("'Monthly Resource Report'!"&amp;'Coleman Validation'!R$665666&amp;":"&amp;'Coleman Validation'!R$665667),'Coleman Validation'!R$665668,FALSE))</f>
        <v>0</v>
      </c>
      <c r="S182" s="317">
        <f ca="1">+IF(ISERROR(HLOOKUP($B182,INDIRECT("'Monthly Resource Report'!"&amp;'Coleman Validation'!S$665666&amp;":"&amp;'Coleman Validation'!S$665667),'Coleman Validation'!S$665668,FALSE)),0,HLOOKUP($B182,INDIRECT("'Monthly Resource Report'!"&amp;'Coleman Validation'!S$665666&amp;":"&amp;'Coleman Validation'!S$665667),'Coleman Validation'!S$665668,FALSE))</f>
        <v>0</v>
      </c>
      <c r="T182" s="318">
        <f ca="1">+IF(ISERROR(HLOOKUP($B182,INDIRECT("'Monthly Resource Report'!"&amp;'Coleman Validation'!T$665666&amp;":"&amp;'Coleman Validation'!T$665667),'Coleman Validation'!T$665668,FALSE)),0,HLOOKUP($B182,INDIRECT("'Monthly Resource Report'!"&amp;'Coleman Validation'!T$665666&amp;":"&amp;'Coleman Validation'!T$665667),'Coleman Validation'!T$665668,FALSE))</f>
        <v>0</v>
      </c>
      <c r="V182" s="301">
        <v>46722</v>
      </c>
      <c r="W182" s="294">
        <v>151</v>
      </c>
      <c r="X182" s="297">
        <v>2.6315729989537018</v>
      </c>
      <c r="Y182" s="299">
        <v>0.33</v>
      </c>
      <c r="Z182" s="295">
        <v>0.2</v>
      </c>
      <c r="AA182" s="294">
        <f ca="1">+IF(ISERROR(HLOOKUP($B182,INDIRECT("'Monthly Resource Report'!"&amp;'Coleman Validation'!AA$665666&amp;":"&amp;'Coleman Validation'!AA$665667),'Coleman Validation'!AA$665668,FALSE)),0,HLOOKUP($B182,INDIRECT("'Monthly Resource Report'!"&amp;'Coleman Validation'!AA$665666&amp;":"&amp;'Coleman Validation'!AA$665667),'Coleman Validation'!AA$665668,FALSE))</f>
        <v>0</v>
      </c>
      <c r="AB182" s="297">
        <f ca="1">+IF(ISERROR(HLOOKUP($B182,INDIRECT("'Monthly Resource Report'!"&amp;'Coleman Validation'!AB$665666&amp;":"&amp;'Coleman Validation'!AB$665667),'Coleman Validation'!AB$665668,FALSE)),0,HLOOKUP($B182,INDIRECT("'Monthly Resource Report'!"&amp;'Coleman Validation'!AB$665666&amp;":"&amp;'Coleman Validation'!AB$665667),'Coleman Validation'!AB$665668,FALSE))</f>
        <v>0</v>
      </c>
      <c r="AC182" s="317">
        <f ca="1">+IF(ISERROR(HLOOKUP($B182,INDIRECT("'Monthly Resource Report'!"&amp;'Coleman Validation'!AC$665666&amp;":"&amp;'Coleman Validation'!AC$665667),'Coleman Validation'!AC$665668,FALSE)),0,HLOOKUP($B182,INDIRECT("'Monthly Resource Report'!"&amp;'Coleman Validation'!AC$665666&amp;":"&amp;'Coleman Validation'!AC$665667),'Coleman Validation'!AC$665668,FALSE))</f>
        <v>0</v>
      </c>
      <c r="AD182" s="318">
        <f ca="1">+IF(ISERROR(HLOOKUP($B182,INDIRECT("'Monthly Resource Report'!"&amp;'Coleman Validation'!AD$665666&amp;":"&amp;'Coleman Validation'!AD$665667),'Coleman Validation'!AD$665668,FALSE)),0,HLOOKUP($B182,INDIRECT("'Monthly Resource Report'!"&amp;'Coleman Validation'!AD$665666&amp;":"&amp;'Coleman Validation'!AD$665667),'Coleman Validation'!AD$665668,FALSE))</f>
        <v>0</v>
      </c>
    </row>
    <row r="183" spans="2:30" s="29" customFormat="1">
      <c r="B183" s="639"/>
      <c r="C183" s="640"/>
      <c r="D183" s="641"/>
      <c r="E183" s="642"/>
      <c r="F183" s="642"/>
      <c r="G183" s="640"/>
      <c r="H183" s="641"/>
      <c r="I183" s="643"/>
      <c r="J183" s="643"/>
      <c r="L183" s="639"/>
      <c r="M183" s="640"/>
      <c r="N183" s="641"/>
      <c r="O183" s="642"/>
      <c r="P183" s="642"/>
      <c r="Q183" s="640"/>
      <c r="R183" s="641"/>
      <c r="S183" s="643"/>
      <c r="T183" s="643"/>
      <c r="V183" s="639"/>
      <c r="W183" s="640"/>
      <c r="X183" s="641"/>
      <c r="Y183" s="642"/>
      <c r="Z183" s="642"/>
      <c r="AA183" s="640"/>
      <c r="AB183" s="641"/>
      <c r="AC183" s="643"/>
      <c r="AD183" s="643"/>
    </row>
    <row r="184" spans="2:30" s="29" customFormat="1">
      <c r="B184" s="639"/>
      <c r="C184" s="640"/>
      <c r="D184" s="641"/>
      <c r="E184" s="642"/>
      <c r="F184" s="642"/>
      <c r="G184" s="640"/>
      <c r="H184" s="641"/>
      <c r="I184" s="643"/>
      <c r="J184" s="643"/>
      <c r="L184" s="639"/>
      <c r="M184" s="640"/>
      <c r="N184" s="641"/>
      <c r="O184" s="642"/>
      <c r="P184" s="642"/>
      <c r="Q184" s="640"/>
      <c r="R184" s="641"/>
      <c r="S184" s="643"/>
      <c r="T184" s="643"/>
      <c r="V184" s="639"/>
      <c r="W184" s="640"/>
      <c r="X184" s="641"/>
      <c r="Y184" s="642"/>
      <c r="Z184" s="642"/>
      <c r="AA184" s="640"/>
      <c r="AB184" s="641"/>
      <c r="AC184" s="643"/>
      <c r="AD184" s="643"/>
    </row>
    <row r="185" spans="2:30" s="29" customFormat="1">
      <c r="B185" s="639"/>
      <c r="C185" s="640"/>
      <c r="D185" s="641"/>
      <c r="E185" s="642"/>
      <c r="F185" s="642"/>
      <c r="G185" s="640"/>
      <c r="H185" s="641"/>
      <c r="I185" s="643"/>
      <c r="J185" s="643"/>
      <c r="L185" s="639"/>
      <c r="M185" s="640"/>
      <c r="N185" s="641"/>
      <c r="O185" s="642"/>
      <c r="P185" s="642"/>
      <c r="Q185" s="640"/>
      <c r="R185" s="641"/>
      <c r="S185" s="643"/>
      <c r="T185" s="643"/>
      <c r="V185" s="639"/>
      <c r="W185" s="640"/>
      <c r="X185" s="641"/>
      <c r="Y185" s="642"/>
      <c r="Z185" s="642"/>
      <c r="AA185" s="640"/>
      <c r="AB185" s="641"/>
      <c r="AC185" s="643"/>
      <c r="AD185" s="643"/>
    </row>
    <row r="186" spans="2:30" s="29" customFormat="1">
      <c r="B186" s="639"/>
      <c r="C186" s="640"/>
      <c r="D186" s="641"/>
      <c r="E186" s="642"/>
      <c r="F186" s="642"/>
      <c r="G186" s="640"/>
      <c r="H186" s="641"/>
      <c r="I186" s="643"/>
      <c r="J186" s="643"/>
      <c r="L186" s="639"/>
      <c r="M186" s="640"/>
      <c r="N186" s="641"/>
      <c r="O186" s="642"/>
      <c r="P186" s="642"/>
      <c r="Q186" s="640"/>
      <c r="R186" s="641"/>
      <c r="S186" s="643"/>
      <c r="T186" s="643"/>
      <c r="V186" s="639"/>
      <c r="W186" s="640"/>
      <c r="X186" s="641"/>
      <c r="Y186" s="642"/>
      <c r="Z186" s="642"/>
      <c r="AA186" s="640"/>
      <c r="AB186" s="641"/>
      <c r="AC186" s="643"/>
      <c r="AD186" s="643"/>
    </row>
    <row r="187" spans="2:30" s="29" customFormat="1">
      <c r="B187" s="639"/>
      <c r="C187" s="640"/>
      <c r="D187" s="641"/>
      <c r="E187" s="642"/>
      <c r="F187" s="642"/>
      <c r="G187" s="640"/>
      <c r="H187" s="641"/>
      <c r="I187" s="643"/>
      <c r="J187" s="643"/>
      <c r="L187" s="639"/>
      <c r="M187" s="640"/>
      <c r="N187" s="641"/>
      <c r="O187" s="642"/>
      <c r="P187" s="642"/>
      <c r="Q187" s="640"/>
      <c r="R187" s="641"/>
      <c r="S187" s="643"/>
      <c r="T187" s="643"/>
      <c r="V187" s="639"/>
      <c r="W187" s="640"/>
      <c r="X187" s="641"/>
      <c r="Y187" s="642"/>
      <c r="Z187" s="642"/>
      <c r="AA187" s="640"/>
      <c r="AB187" s="641"/>
      <c r="AC187" s="643"/>
      <c r="AD187" s="643"/>
    </row>
    <row r="188" spans="2:30" s="29" customFormat="1">
      <c r="B188" s="639"/>
      <c r="C188" s="640"/>
      <c r="D188" s="641"/>
      <c r="E188" s="642"/>
      <c r="F188" s="642"/>
      <c r="G188" s="640"/>
      <c r="H188" s="641"/>
      <c r="I188" s="643"/>
      <c r="J188" s="643"/>
      <c r="L188" s="639"/>
      <c r="M188" s="640"/>
      <c r="N188" s="641"/>
      <c r="O188" s="642"/>
      <c r="P188" s="642"/>
      <c r="Q188" s="640"/>
      <c r="R188" s="641"/>
      <c r="S188" s="643"/>
      <c r="T188" s="643"/>
      <c r="V188" s="639"/>
      <c r="W188" s="640"/>
      <c r="X188" s="641"/>
      <c r="Y188" s="642"/>
      <c r="Z188" s="642"/>
      <c r="AA188" s="640"/>
      <c r="AB188" s="641"/>
      <c r="AC188" s="643"/>
      <c r="AD188" s="643"/>
    </row>
    <row r="189" spans="2:30" s="29" customFormat="1">
      <c r="B189" s="639"/>
      <c r="C189" s="640"/>
      <c r="D189" s="641"/>
      <c r="E189" s="642"/>
      <c r="F189" s="642"/>
      <c r="G189" s="640"/>
      <c r="H189" s="641"/>
      <c r="I189" s="643"/>
      <c r="J189" s="643"/>
      <c r="L189" s="639"/>
      <c r="M189" s="640"/>
      <c r="N189" s="641"/>
      <c r="O189" s="642"/>
      <c r="P189" s="642"/>
      <c r="Q189" s="640"/>
      <c r="R189" s="641"/>
      <c r="S189" s="643"/>
      <c r="T189" s="643"/>
      <c r="V189" s="639"/>
      <c r="W189" s="640"/>
      <c r="X189" s="641"/>
      <c r="Y189" s="642"/>
      <c r="Z189" s="642"/>
      <c r="AA189" s="640"/>
      <c r="AB189" s="641"/>
      <c r="AC189" s="643"/>
      <c r="AD189" s="643"/>
    </row>
    <row r="190" spans="2:30" s="29" customFormat="1">
      <c r="B190" s="639"/>
      <c r="C190" s="640"/>
      <c r="D190" s="641"/>
      <c r="E190" s="642"/>
      <c r="F190" s="642"/>
      <c r="G190" s="640"/>
      <c r="H190" s="641"/>
      <c r="I190" s="643"/>
      <c r="J190" s="643"/>
      <c r="L190" s="639"/>
      <c r="M190" s="640"/>
      <c r="N190" s="641"/>
      <c r="O190" s="642"/>
      <c r="P190" s="642"/>
      <c r="Q190" s="640"/>
      <c r="R190" s="641"/>
      <c r="S190" s="643"/>
      <c r="T190" s="643"/>
      <c r="V190" s="639"/>
      <c r="W190" s="640"/>
      <c r="X190" s="641"/>
      <c r="Y190" s="642"/>
      <c r="Z190" s="642"/>
      <c r="AA190" s="640"/>
      <c r="AB190" s="641"/>
      <c r="AC190" s="643"/>
      <c r="AD190" s="643"/>
    </row>
    <row r="191" spans="2:30" s="29" customFormat="1">
      <c r="B191" s="639"/>
      <c r="C191" s="640"/>
      <c r="D191" s="641"/>
      <c r="E191" s="642"/>
      <c r="F191" s="642"/>
      <c r="G191" s="640"/>
      <c r="H191" s="641"/>
      <c r="I191" s="643"/>
      <c r="J191" s="643"/>
      <c r="L191" s="639"/>
      <c r="M191" s="640"/>
      <c r="N191" s="641"/>
      <c r="O191" s="642"/>
      <c r="P191" s="642"/>
      <c r="Q191" s="640"/>
      <c r="R191" s="641"/>
      <c r="S191" s="643"/>
      <c r="T191" s="643"/>
      <c r="V191" s="639"/>
      <c r="W191" s="640"/>
      <c r="X191" s="641"/>
      <c r="Y191" s="642"/>
      <c r="Z191" s="642"/>
      <c r="AA191" s="640"/>
      <c r="AB191" s="641"/>
      <c r="AC191" s="643"/>
      <c r="AD191" s="643"/>
    </row>
    <row r="192" spans="2:30" s="29" customFormat="1">
      <c r="B192" s="639"/>
      <c r="C192" s="640"/>
      <c r="D192" s="641"/>
      <c r="E192" s="642"/>
      <c r="F192" s="642"/>
      <c r="G192" s="640"/>
      <c r="H192" s="641"/>
      <c r="I192" s="643"/>
      <c r="J192" s="643"/>
      <c r="L192" s="639"/>
      <c r="M192" s="640"/>
      <c r="N192" s="641"/>
      <c r="O192" s="642"/>
      <c r="P192" s="642"/>
      <c r="Q192" s="640"/>
      <c r="R192" s="641"/>
      <c r="S192" s="643"/>
      <c r="T192" s="643"/>
      <c r="V192" s="639"/>
      <c r="W192" s="640"/>
      <c r="X192" s="641"/>
      <c r="Y192" s="642"/>
      <c r="Z192" s="642"/>
      <c r="AA192" s="640"/>
      <c r="AB192" s="641"/>
      <c r="AC192" s="643"/>
      <c r="AD192" s="643"/>
    </row>
    <row r="193" spans="2:30" s="29" customFormat="1">
      <c r="B193" s="639"/>
      <c r="C193" s="640"/>
      <c r="D193" s="641"/>
      <c r="E193" s="642"/>
      <c r="F193" s="642"/>
      <c r="G193" s="640"/>
      <c r="H193" s="641"/>
      <c r="I193" s="643"/>
      <c r="J193" s="643"/>
      <c r="L193" s="639"/>
      <c r="M193" s="640"/>
      <c r="N193" s="641"/>
      <c r="O193" s="642"/>
      <c r="P193" s="642"/>
      <c r="Q193" s="640"/>
      <c r="R193" s="641"/>
      <c r="S193" s="643"/>
      <c r="T193" s="643"/>
      <c r="V193" s="639"/>
      <c r="W193" s="640"/>
      <c r="X193" s="641"/>
      <c r="Y193" s="642"/>
      <c r="Z193" s="642"/>
      <c r="AA193" s="640"/>
      <c r="AB193" s="641"/>
      <c r="AC193" s="643"/>
      <c r="AD193" s="643"/>
    </row>
    <row r="194" spans="2:30" s="29" customFormat="1">
      <c r="B194" s="639"/>
      <c r="C194" s="640"/>
      <c r="D194" s="641"/>
      <c r="E194" s="642"/>
      <c r="F194" s="642"/>
      <c r="G194" s="640"/>
      <c r="H194" s="641"/>
      <c r="I194" s="643"/>
      <c r="J194" s="643"/>
      <c r="L194" s="639"/>
      <c r="M194" s="640"/>
      <c r="N194" s="641"/>
      <c r="O194" s="642"/>
      <c r="P194" s="642"/>
      <c r="Q194" s="640"/>
      <c r="R194" s="641"/>
      <c r="S194" s="643"/>
      <c r="T194" s="643"/>
      <c r="V194" s="639"/>
      <c r="W194" s="640"/>
      <c r="X194" s="641"/>
      <c r="Y194" s="642"/>
      <c r="Z194" s="642"/>
      <c r="AA194" s="640"/>
      <c r="AB194" s="641"/>
      <c r="AC194" s="643"/>
      <c r="AD194" s="643"/>
    </row>
    <row r="195" spans="2:30" s="29" customFormat="1">
      <c r="B195" s="639"/>
      <c r="C195" s="640"/>
      <c r="D195" s="641"/>
      <c r="E195" s="642"/>
      <c r="F195" s="642"/>
      <c r="G195" s="640"/>
      <c r="H195" s="641"/>
      <c r="I195" s="643"/>
      <c r="J195" s="643"/>
      <c r="L195" s="639"/>
      <c r="M195" s="640"/>
      <c r="N195" s="641"/>
      <c r="O195" s="642"/>
      <c r="P195" s="642"/>
      <c r="Q195" s="640"/>
      <c r="R195" s="641"/>
      <c r="S195" s="643"/>
      <c r="T195" s="643"/>
      <c r="V195" s="639"/>
      <c r="W195" s="640"/>
      <c r="X195" s="641"/>
      <c r="Y195" s="642"/>
      <c r="Z195" s="642"/>
      <c r="AA195" s="640"/>
      <c r="AB195" s="641"/>
      <c r="AC195" s="643"/>
      <c r="AD195" s="643"/>
    </row>
    <row r="196" spans="2:30" s="29" customFormat="1">
      <c r="B196" s="639"/>
      <c r="C196" s="640"/>
      <c r="D196" s="641"/>
      <c r="E196" s="642"/>
      <c r="F196" s="642"/>
      <c r="G196" s="640"/>
      <c r="H196" s="641"/>
      <c r="I196" s="643"/>
      <c r="J196" s="643"/>
      <c r="L196" s="639"/>
      <c r="M196" s="640"/>
      <c r="N196" s="641"/>
      <c r="O196" s="642"/>
      <c r="P196" s="642"/>
      <c r="Q196" s="640"/>
      <c r="R196" s="641"/>
      <c r="S196" s="643"/>
      <c r="T196" s="643"/>
      <c r="V196" s="639"/>
      <c r="W196" s="640"/>
      <c r="X196" s="641"/>
      <c r="Y196" s="642"/>
      <c r="Z196" s="642"/>
      <c r="AA196" s="640"/>
      <c r="AB196" s="641"/>
      <c r="AC196" s="643"/>
      <c r="AD196" s="643"/>
    </row>
    <row r="197" spans="2:30" s="29" customFormat="1">
      <c r="B197" s="639"/>
      <c r="C197" s="640"/>
      <c r="D197" s="641"/>
      <c r="E197" s="642"/>
      <c r="F197" s="642"/>
      <c r="G197" s="640"/>
      <c r="H197" s="641"/>
      <c r="I197" s="643"/>
      <c r="J197" s="643"/>
      <c r="L197" s="639"/>
      <c r="M197" s="640"/>
      <c r="N197" s="641"/>
      <c r="O197" s="642"/>
      <c r="P197" s="642"/>
      <c r="Q197" s="640"/>
      <c r="R197" s="641"/>
      <c r="S197" s="643"/>
      <c r="T197" s="643"/>
      <c r="V197" s="639"/>
      <c r="W197" s="640"/>
      <c r="X197" s="641"/>
      <c r="Y197" s="642"/>
      <c r="Z197" s="642"/>
      <c r="AA197" s="640"/>
      <c r="AB197" s="641"/>
      <c r="AC197" s="643"/>
      <c r="AD197" s="643"/>
    </row>
    <row r="198" spans="2:30" s="29" customFormat="1">
      <c r="B198" s="639"/>
      <c r="C198" s="640"/>
      <c r="D198" s="641"/>
      <c r="E198" s="642"/>
      <c r="F198" s="642"/>
      <c r="G198" s="640"/>
      <c r="H198" s="641"/>
      <c r="I198" s="643"/>
      <c r="J198" s="643"/>
      <c r="L198" s="639"/>
      <c r="M198" s="640"/>
      <c r="N198" s="641"/>
      <c r="O198" s="642"/>
      <c r="P198" s="642"/>
      <c r="Q198" s="640"/>
      <c r="R198" s="641"/>
      <c r="S198" s="643"/>
      <c r="T198" s="643"/>
      <c r="V198" s="639"/>
      <c r="W198" s="640"/>
      <c r="X198" s="641"/>
      <c r="Y198" s="642"/>
      <c r="Z198" s="642"/>
      <c r="AA198" s="640"/>
      <c r="AB198" s="641"/>
      <c r="AC198" s="643"/>
      <c r="AD198" s="643"/>
    </row>
    <row r="199" spans="2:30" s="29" customFormat="1">
      <c r="B199" s="639"/>
      <c r="C199" s="640"/>
      <c r="D199" s="641"/>
      <c r="E199" s="642"/>
      <c r="F199" s="642"/>
      <c r="G199" s="640"/>
      <c r="H199" s="641"/>
      <c r="I199" s="643"/>
      <c r="J199" s="643"/>
      <c r="L199" s="639"/>
      <c r="M199" s="640"/>
      <c r="N199" s="641"/>
      <c r="O199" s="642"/>
      <c r="P199" s="642"/>
      <c r="Q199" s="640"/>
      <c r="R199" s="641"/>
      <c r="S199" s="643"/>
      <c r="T199" s="643"/>
      <c r="V199" s="639"/>
      <c r="W199" s="640"/>
      <c r="X199" s="641"/>
      <c r="Y199" s="642"/>
      <c r="Z199" s="642"/>
      <c r="AA199" s="640"/>
      <c r="AB199" s="641"/>
      <c r="AC199" s="643"/>
      <c r="AD199" s="643"/>
    </row>
    <row r="200" spans="2:30" s="29" customFormat="1">
      <c r="B200" s="639"/>
      <c r="C200" s="640"/>
      <c r="D200" s="641"/>
      <c r="E200" s="642"/>
      <c r="F200" s="642"/>
      <c r="G200" s="640"/>
      <c r="H200" s="641"/>
      <c r="I200" s="643"/>
      <c r="J200" s="643"/>
      <c r="L200" s="639"/>
      <c r="M200" s="640"/>
      <c r="N200" s="641"/>
      <c r="O200" s="642"/>
      <c r="P200" s="642"/>
      <c r="Q200" s="640"/>
      <c r="R200" s="641"/>
      <c r="S200" s="643"/>
      <c r="T200" s="643"/>
      <c r="V200" s="639"/>
      <c r="W200" s="640"/>
      <c r="X200" s="641"/>
      <c r="Y200" s="642"/>
      <c r="Z200" s="642"/>
      <c r="AA200" s="640"/>
      <c r="AB200" s="641"/>
      <c r="AC200" s="643"/>
      <c r="AD200" s="643"/>
    </row>
    <row r="243" spans="6:30">
      <c r="G243" s="685" t="s">
        <v>221</v>
      </c>
      <c r="H243" s="686"/>
      <c r="I243" s="686"/>
      <c r="J243" s="687"/>
      <c r="P243" s="461"/>
      <c r="Q243" s="685" t="s">
        <v>221</v>
      </c>
      <c r="R243" s="686"/>
      <c r="S243" s="686"/>
      <c r="T243" s="687"/>
      <c r="Z243" s="461"/>
      <c r="AA243" s="685" t="s">
        <v>221</v>
      </c>
      <c r="AB243" s="686"/>
      <c r="AC243" s="686"/>
      <c r="AD243" s="687"/>
    </row>
    <row r="244" spans="6:30" ht="30">
      <c r="F244" s="293" t="s">
        <v>199</v>
      </c>
      <c r="G244" s="304" t="s">
        <v>34</v>
      </c>
      <c r="H244" s="305" t="s">
        <v>39</v>
      </c>
      <c r="I244" s="306" t="s">
        <v>48</v>
      </c>
      <c r="J244" s="307" t="s">
        <v>45</v>
      </c>
      <c r="P244" s="293" t="s">
        <v>199</v>
      </c>
      <c r="Q244" s="304" t="s">
        <v>34</v>
      </c>
      <c r="R244" s="305" t="s">
        <v>39</v>
      </c>
      <c r="S244" s="306" t="s">
        <v>48</v>
      </c>
      <c r="T244" s="307" t="s">
        <v>45</v>
      </c>
      <c r="Z244" s="293" t="s">
        <v>199</v>
      </c>
      <c r="AA244" s="304" t="s">
        <v>34</v>
      </c>
      <c r="AB244" s="305" t="s">
        <v>39</v>
      </c>
      <c r="AC244" s="306" t="s">
        <v>48</v>
      </c>
      <c r="AD244" s="307" t="s">
        <v>45</v>
      </c>
    </row>
    <row r="245" spans="6:30">
      <c r="F245" s="300">
        <f>+B3</f>
        <v>41275</v>
      </c>
      <c r="G245" s="308">
        <f t="shared" ref="G245:G276" ca="1" si="0">+IF(ISERROR(G3/C3-1),0,G3/C3-1)</f>
        <v>0</v>
      </c>
      <c r="H245" s="309">
        <f t="shared" ref="H245:H276" ca="1" si="1">+IF(ISERROR(H3/D3-1),0,H3/D3-1)</f>
        <v>1.1221034206254643E-6</v>
      </c>
      <c r="I245" s="309">
        <f t="shared" ref="I245:I276" ca="1" si="2">+IF(ISERROR(I3/E3-1),0,I3/E3-1)</f>
        <v>-7.8338233552561753E-3</v>
      </c>
      <c r="J245" s="310">
        <f t="shared" ref="J245:J276" ca="1" si="3">+IF(ISERROR(J3/F3-1),0,J3/F3-1)</f>
        <v>3.462590686026612E-3</v>
      </c>
      <c r="P245" s="300">
        <f>+L3</f>
        <v>41275</v>
      </c>
      <c r="Q245" s="308">
        <f t="shared" ref="Q245:Q308" ca="1" si="4">+IF(ISERROR(Q3/M3-1),0,Q3/M3-1)</f>
        <v>0</v>
      </c>
      <c r="R245" s="309">
        <f t="shared" ref="R245:R308" ca="1" si="5">+IF(ISERROR(R3/N3-1),0,R3/N3-1)</f>
        <v>1.0416706239801954E-6</v>
      </c>
      <c r="S245" s="309">
        <f t="shared" ref="S245:S308" ca="1" si="6">+IF(ISERROR(S3/O3-1),0,S3/O3-1)</f>
        <v>-7.4994181475669386E-3</v>
      </c>
      <c r="T245" s="310">
        <f t="shared" ref="T245:T308" ca="1" si="7">+IF(ISERROR(T3/P3-1),0,T3/P3-1)</f>
        <v>1.9941426630281089E-3</v>
      </c>
      <c r="Z245" s="300">
        <f>+V3</f>
        <v>41275</v>
      </c>
      <c r="AA245" s="308">
        <f t="shared" ref="AA245:AA308" ca="1" si="8">+IF(ISERROR(AA3/W3-1),0,AA3/W3-1)</f>
        <v>0</v>
      </c>
      <c r="AB245" s="309">
        <f t="shared" ref="AB245:AB308" ca="1" si="9">+IF(ISERROR(AB3/X3-1),0,AB3/X3-1)</f>
        <v>8.2870302908766291E-7</v>
      </c>
      <c r="AC245" s="309">
        <f t="shared" ref="AC245:AC308" ca="1" si="10">+IF(ISERROR(AC3/Y3-1),0,AC3/Y3-1)</f>
        <v>-4.4886425430838983E-3</v>
      </c>
      <c r="AD245" s="310">
        <f t="shared" ref="AD245:AD308" ca="1" si="11">+IF(ISERROR(AD3/Z3-1),0,AD3/Z3-1)</f>
        <v>3.0739753055799568E-3</v>
      </c>
    </row>
    <row r="246" spans="6:30">
      <c r="F246" s="301">
        <f t="shared" ref="F246:F309" si="12">+B4</f>
        <v>41306</v>
      </c>
      <c r="G246" s="308">
        <f t="shared" ca="1" si="0"/>
        <v>0</v>
      </c>
      <c r="H246" s="311">
        <f t="shared" ca="1" si="1"/>
        <v>9.333095696284488E-7</v>
      </c>
      <c r="I246" s="311">
        <f t="shared" ca="1" si="2"/>
        <v>-9.0220691373648076E-3</v>
      </c>
      <c r="J246" s="310">
        <f t="shared" ca="1" si="3"/>
        <v>1.9788231506936427E-3</v>
      </c>
      <c r="P246" s="301">
        <f t="shared" ref="P246:P309" si="13">+L4</f>
        <v>41306</v>
      </c>
      <c r="Q246" s="308">
        <f t="shared" ca="1" si="4"/>
        <v>0</v>
      </c>
      <c r="R246" s="311">
        <f t="shared" ca="1" si="5"/>
        <v>8.6717798963853454E-7</v>
      </c>
      <c r="S246" s="311">
        <f t="shared" ca="1" si="6"/>
        <v>-9.3624410649068013E-3</v>
      </c>
      <c r="T246" s="310">
        <f t="shared" ca="1" si="7"/>
        <v>3.270655734332939E-3</v>
      </c>
      <c r="Z246" s="301">
        <f t="shared" ref="Z246:Z309" si="14">+V4</f>
        <v>41306</v>
      </c>
      <c r="AA246" s="308">
        <f t="shared" ca="1" si="8"/>
        <v>0</v>
      </c>
      <c r="AB246" s="311">
        <f t="shared" ca="1" si="9"/>
        <v>8.3586428845094929E-7</v>
      </c>
      <c r="AC246" s="311">
        <f t="shared" ca="1" si="10"/>
        <v>-5.6347795335682793E-3</v>
      </c>
      <c r="AD246" s="310">
        <f t="shared" ca="1" si="11"/>
        <v>4.580731930470705E-3</v>
      </c>
    </row>
    <row r="247" spans="6:30">
      <c r="F247" s="301">
        <f t="shared" si="12"/>
        <v>41334</v>
      </c>
      <c r="G247" s="308">
        <f t="shared" ca="1" si="0"/>
        <v>0</v>
      </c>
      <c r="H247" s="311">
        <f t="shared" ca="1" si="1"/>
        <v>8.9556812654656426E-7</v>
      </c>
      <c r="I247" s="311">
        <f t="shared" ca="1" si="2"/>
        <v>-1.3207126966064076E-2</v>
      </c>
      <c r="J247" s="310">
        <f t="shared" ca="1" si="3"/>
        <v>9.0550814922862877E-4</v>
      </c>
      <c r="P247" s="301">
        <f t="shared" si="13"/>
        <v>41334</v>
      </c>
      <c r="Q247" s="308">
        <f t="shared" ca="1" si="4"/>
        <v>0</v>
      </c>
      <c r="R247" s="311">
        <f t="shared" ca="1" si="5"/>
        <v>7.3394710886631742E-7</v>
      </c>
      <c r="S247" s="311">
        <f t="shared" ca="1" si="6"/>
        <v>-1.3357507336286489E-2</v>
      </c>
      <c r="T247" s="310">
        <f t="shared" ca="1" si="7"/>
        <v>2.0911876387506023E-3</v>
      </c>
      <c r="Z247" s="301">
        <f t="shared" si="14"/>
        <v>41334</v>
      </c>
      <c r="AA247" s="308">
        <f t="shared" ca="1" si="8"/>
        <v>0</v>
      </c>
      <c r="AB247" s="311">
        <f t="shared" ca="1" si="9"/>
        <v>8.3465766387291751E-7</v>
      </c>
      <c r="AC247" s="311">
        <f t="shared" ca="1" si="10"/>
        <v>-8.4655968519227187E-3</v>
      </c>
      <c r="AD247" s="310">
        <f t="shared" ca="1" si="11"/>
        <v>3.2307395567237052E-3</v>
      </c>
    </row>
    <row r="248" spans="6:30">
      <c r="F248" s="301">
        <f t="shared" si="12"/>
        <v>41365</v>
      </c>
      <c r="G248" s="308">
        <f t="shared" ca="1" si="0"/>
        <v>0</v>
      </c>
      <c r="H248" s="311">
        <f t="shared" ca="1" si="1"/>
        <v>1.0430819505913291E-6</v>
      </c>
      <c r="I248" s="311">
        <f t="shared" ca="1" si="2"/>
        <v>-1.0543612333051455E-2</v>
      </c>
      <c r="J248" s="310">
        <f t="shared" ca="1" si="3"/>
        <v>3.8140869342222494E-3</v>
      </c>
      <c r="P248" s="301">
        <f t="shared" si="13"/>
        <v>41365</v>
      </c>
      <c r="Q248" s="308">
        <f t="shared" ca="1" si="4"/>
        <v>0</v>
      </c>
      <c r="R248" s="311">
        <f t="shared" ca="1" si="5"/>
        <v>8.2398749312595498E-7</v>
      </c>
      <c r="S248" s="311">
        <f t="shared" ca="1" si="6"/>
        <v>-1.0893206508223674E-2</v>
      </c>
      <c r="T248" s="310">
        <f t="shared" ca="1" si="7"/>
        <v>4.1958246752296091E-3</v>
      </c>
      <c r="Z248" s="301">
        <f t="shared" si="14"/>
        <v>41365</v>
      </c>
      <c r="AA248" s="308">
        <f t="shared" ca="1" si="8"/>
        <v>0</v>
      </c>
      <c r="AB248" s="311">
        <f t="shared" ca="1" si="9"/>
        <v>7.974631470730742E-7</v>
      </c>
      <c r="AC248" s="311">
        <f t="shared" ca="1" si="10"/>
        <v>-5.9431178377576943E-3</v>
      </c>
      <c r="AD248" s="310">
        <f t="shared" ca="1" si="11"/>
        <v>4.3587397845534781E-3</v>
      </c>
    </row>
    <row r="249" spans="6:30">
      <c r="F249" s="301">
        <f t="shared" si="12"/>
        <v>41395</v>
      </c>
      <c r="G249" s="308">
        <f t="shared" ca="1" si="0"/>
        <v>0</v>
      </c>
      <c r="H249" s="311">
        <f t="shared" ca="1" si="1"/>
        <v>3.8695401438637589E-7</v>
      </c>
      <c r="I249" s="311">
        <f t="shared" ca="1" si="2"/>
        <v>-1.1662110748689836E-2</v>
      </c>
      <c r="J249" s="310">
        <f t="shared" ca="1" si="3"/>
        <v>1.0282891726462573E-2</v>
      </c>
      <c r="P249" s="301">
        <f t="shared" si="13"/>
        <v>41395</v>
      </c>
      <c r="Q249" s="308">
        <f t="shared" ca="1" si="4"/>
        <v>0</v>
      </c>
      <c r="R249" s="311">
        <f t="shared" ca="1" si="5"/>
        <v>7.7281914934168583E-7</v>
      </c>
      <c r="S249" s="311">
        <f t="shared" ca="1" si="6"/>
        <v>-1.0209472929144536E-2</v>
      </c>
      <c r="T249" s="310">
        <f t="shared" ca="1" si="7"/>
        <v>-0.15685432672088051</v>
      </c>
      <c r="Z249" s="301">
        <f t="shared" si="14"/>
        <v>41395</v>
      </c>
      <c r="AA249" s="308">
        <f t="shared" ca="1" si="8"/>
        <v>0</v>
      </c>
      <c r="AB249" s="311">
        <f t="shared" ca="1" si="9"/>
        <v>1.070528071078769E-6</v>
      </c>
      <c r="AC249" s="311">
        <f t="shared" ca="1" si="10"/>
        <v>-4.8662632513860604E-3</v>
      </c>
      <c r="AD249" s="310">
        <f t="shared" ca="1" si="11"/>
        <v>-0.13283074965536246</v>
      </c>
    </row>
    <row r="250" spans="6:30">
      <c r="F250" s="301">
        <f t="shared" si="12"/>
        <v>41426</v>
      </c>
      <c r="G250" s="308">
        <f t="shared" ca="1" si="0"/>
        <v>0</v>
      </c>
      <c r="H250" s="311">
        <f t="shared" ca="1" si="1"/>
        <v>8.1879565061449E-7</v>
      </c>
      <c r="I250" s="311">
        <f t="shared" ca="1" si="2"/>
        <v>-1.4221723217150095E-2</v>
      </c>
      <c r="J250" s="310">
        <f t="shared" ca="1" si="3"/>
        <v>1.9424662132148107E-3</v>
      </c>
      <c r="P250" s="301">
        <f t="shared" si="13"/>
        <v>41426</v>
      </c>
      <c r="Q250" s="308">
        <f t="shared" ca="1" si="4"/>
        <v>0</v>
      </c>
      <c r="R250" s="311">
        <f t="shared" ca="1" si="5"/>
        <v>8.7958049621583712E-7</v>
      </c>
      <c r="S250" s="311">
        <f t="shared" ca="1" si="6"/>
        <v>-1.350197843220402E-2</v>
      </c>
      <c r="T250" s="310">
        <f t="shared" ca="1" si="7"/>
        <v>0.16773888102185697</v>
      </c>
      <c r="Z250" s="301">
        <f t="shared" si="14"/>
        <v>41426</v>
      </c>
      <c r="AA250" s="308">
        <f t="shared" ca="1" si="8"/>
        <v>0</v>
      </c>
      <c r="AB250" s="311">
        <f t="shared" ca="1" si="9"/>
        <v>8.7217401745220968E-7</v>
      </c>
      <c r="AC250" s="311">
        <f t="shared" ca="1" si="10"/>
        <v>-7.1237260408223424E-3</v>
      </c>
      <c r="AD250" s="310">
        <f t="shared" ca="1" si="11"/>
        <v>0.58645237387144378</v>
      </c>
    </row>
    <row r="251" spans="6:30">
      <c r="F251" s="301">
        <f t="shared" si="12"/>
        <v>41456</v>
      </c>
      <c r="G251" s="308">
        <f t="shared" ca="1" si="0"/>
        <v>0</v>
      </c>
      <c r="H251" s="311">
        <f t="shared" ca="1" si="1"/>
        <v>7.4425824192481116E-7</v>
      </c>
      <c r="I251" s="311">
        <f t="shared" ca="1" si="2"/>
        <v>-1.2741660859532322E-2</v>
      </c>
      <c r="J251" s="310">
        <f t="shared" ca="1" si="3"/>
        <v>2.6987842410250984E-3</v>
      </c>
      <c r="P251" s="301">
        <f t="shared" si="13"/>
        <v>41456</v>
      </c>
      <c r="Q251" s="308">
        <f t="shared" ca="1" si="4"/>
        <v>0</v>
      </c>
      <c r="R251" s="311">
        <f t="shared" ca="1" si="5"/>
        <v>8.3686509189107028E-7</v>
      </c>
      <c r="S251" s="311">
        <f t="shared" ca="1" si="6"/>
        <v>-1.2235754635582352E-2</v>
      </c>
      <c r="T251" s="310">
        <f t="shared" ca="1" si="7"/>
        <v>2.0598587243243482E-3</v>
      </c>
      <c r="Z251" s="301">
        <f t="shared" si="14"/>
        <v>41456</v>
      </c>
      <c r="AA251" s="308">
        <f t="shared" ca="1" si="8"/>
        <v>0</v>
      </c>
      <c r="AB251" s="311">
        <f t="shared" ca="1" si="9"/>
        <v>9.8746841814545405E-7</v>
      </c>
      <c r="AC251" s="311">
        <f t="shared" ca="1" si="10"/>
        <v>-6.7128958873866607E-3</v>
      </c>
      <c r="AD251" s="310">
        <f t="shared" ca="1" si="11"/>
        <v>4.2150182161975192E-3</v>
      </c>
    </row>
    <row r="252" spans="6:30">
      <c r="F252" s="301">
        <f t="shared" si="12"/>
        <v>41487</v>
      </c>
      <c r="G252" s="308">
        <f t="shared" ca="1" si="0"/>
        <v>0</v>
      </c>
      <c r="H252" s="311">
        <f t="shared" ca="1" si="1"/>
        <v>9.7773122575972593E-7</v>
      </c>
      <c r="I252" s="311">
        <f t="shared" ca="1" si="2"/>
        <v>-1.1717840370108701E-2</v>
      </c>
      <c r="J252" s="310">
        <f t="shared" ca="1" si="3"/>
        <v>1.7771829595396582E-3</v>
      </c>
      <c r="P252" s="301">
        <f t="shared" si="13"/>
        <v>41487</v>
      </c>
      <c r="Q252" s="308">
        <f t="shared" ca="1" si="4"/>
        <v>0</v>
      </c>
      <c r="R252" s="311">
        <f t="shared" ca="1" si="5"/>
        <v>9.9156310939818582E-7</v>
      </c>
      <c r="S252" s="311">
        <f t="shared" ca="1" si="6"/>
        <v>-1.1456134329372314E-2</v>
      </c>
      <c r="T252" s="310">
        <f t="shared" ca="1" si="7"/>
        <v>3.043368263580204E-3</v>
      </c>
      <c r="Z252" s="301">
        <f t="shared" si="14"/>
        <v>41487</v>
      </c>
      <c r="AA252" s="308">
        <f t="shared" ca="1" si="8"/>
        <v>0</v>
      </c>
      <c r="AB252" s="311">
        <f t="shared" ca="1" si="9"/>
        <v>1.0424154215371573E-6</v>
      </c>
      <c r="AC252" s="311">
        <f t="shared" ca="1" si="10"/>
        <v>-6.7320884221730992E-3</v>
      </c>
      <c r="AD252" s="310">
        <f t="shared" ca="1" si="11"/>
        <v>4.1425735238118655E-3</v>
      </c>
    </row>
    <row r="253" spans="6:30">
      <c r="F253" s="301">
        <f t="shared" si="12"/>
        <v>41518</v>
      </c>
      <c r="G253" s="308">
        <f t="shared" ca="1" si="0"/>
        <v>-1</v>
      </c>
      <c r="H253" s="311">
        <f t="shared" ca="1" si="1"/>
        <v>-1</v>
      </c>
      <c r="I253" s="311">
        <f t="shared" ca="1" si="2"/>
        <v>-1</v>
      </c>
      <c r="J253" s="310">
        <f t="shared" ca="1" si="3"/>
        <v>-1</v>
      </c>
      <c r="P253" s="301">
        <f t="shared" si="13"/>
        <v>41518</v>
      </c>
      <c r="Q253" s="308">
        <f t="shared" ca="1" si="4"/>
        <v>-1</v>
      </c>
      <c r="R253" s="311">
        <f t="shared" ca="1" si="5"/>
        <v>-1</v>
      </c>
      <c r="S253" s="311">
        <f t="shared" ca="1" si="6"/>
        <v>-1</v>
      </c>
      <c r="T253" s="310">
        <f t="shared" ca="1" si="7"/>
        <v>-1</v>
      </c>
      <c r="Z253" s="301">
        <f t="shared" si="14"/>
        <v>41518</v>
      </c>
      <c r="AA253" s="308">
        <f t="shared" ca="1" si="8"/>
        <v>-1</v>
      </c>
      <c r="AB253" s="311">
        <f t="shared" ca="1" si="9"/>
        <v>-1</v>
      </c>
      <c r="AC253" s="311">
        <f t="shared" ca="1" si="10"/>
        <v>-1</v>
      </c>
      <c r="AD253" s="310">
        <f t="shared" ca="1" si="11"/>
        <v>-1</v>
      </c>
    </row>
    <row r="254" spans="6:30">
      <c r="F254" s="301">
        <f t="shared" si="12"/>
        <v>41548</v>
      </c>
      <c r="G254" s="308">
        <f t="shared" ca="1" si="0"/>
        <v>-1</v>
      </c>
      <c r="H254" s="311">
        <f t="shared" ca="1" si="1"/>
        <v>-1</v>
      </c>
      <c r="I254" s="311">
        <f t="shared" ca="1" si="2"/>
        <v>-1</v>
      </c>
      <c r="J254" s="310">
        <f t="shared" ca="1" si="3"/>
        <v>-1</v>
      </c>
      <c r="P254" s="301">
        <f t="shared" si="13"/>
        <v>41548</v>
      </c>
      <c r="Q254" s="308">
        <f t="shared" ca="1" si="4"/>
        <v>-1</v>
      </c>
      <c r="R254" s="311">
        <f t="shared" ca="1" si="5"/>
        <v>-1</v>
      </c>
      <c r="S254" s="311">
        <f t="shared" ca="1" si="6"/>
        <v>-1</v>
      </c>
      <c r="T254" s="310">
        <f t="shared" ca="1" si="7"/>
        <v>-1</v>
      </c>
      <c r="Z254" s="301">
        <f t="shared" si="14"/>
        <v>41548</v>
      </c>
      <c r="AA254" s="308">
        <f t="shared" ca="1" si="8"/>
        <v>-1</v>
      </c>
      <c r="AB254" s="311">
        <f t="shared" ca="1" si="9"/>
        <v>-1</v>
      </c>
      <c r="AC254" s="311">
        <f t="shared" ca="1" si="10"/>
        <v>-1</v>
      </c>
      <c r="AD254" s="310">
        <f t="shared" ca="1" si="11"/>
        <v>-1</v>
      </c>
    </row>
    <row r="255" spans="6:30">
      <c r="F255" s="301">
        <f t="shared" si="12"/>
        <v>41579</v>
      </c>
      <c r="G255" s="308">
        <f t="shared" ca="1" si="0"/>
        <v>-1</v>
      </c>
      <c r="H255" s="311">
        <f t="shared" ca="1" si="1"/>
        <v>-1</v>
      </c>
      <c r="I255" s="311">
        <f t="shared" ca="1" si="2"/>
        <v>-1</v>
      </c>
      <c r="J255" s="310">
        <f t="shared" ca="1" si="3"/>
        <v>-1</v>
      </c>
      <c r="P255" s="301">
        <f t="shared" si="13"/>
        <v>41579</v>
      </c>
      <c r="Q255" s="308">
        <f t="shared" ca="1" si="4"/>
        <v>-1</v>
      </c>
      <c r="R255" s="311">
        <f t="shared" ca="1" si="5"/>
        <v>-1</v>
      </c>
      <c r="S255" s="311">
        <f t="shared" ca="1" si="6"/>
        <v>-1</v>
      </c>
      <c r="T255" s="310">
        <f t="shared" ca="1" si="7"/>
        <v>-1</v>
      </c>
      <c r="Z255" s="301">
        <f t="shared" si="14"/>
        <v>41579</v>
      </c>
      <c r="AA255" s="308">
        <f t="shared" ca="1" si="8"/>
        <v>-1</v>
      </c>
      <c r="AB255" s="311">
        <f t="shared" ca="1" si="9"/>
        <v>-1</v>
      </c>
      <c r="AC255" s="311">
        <f t="shared" ca="1" si="10"/>
        <v>-1</v>
      </c>
      <c r="AD255" s="310">
        <f t="shared" ca="1" si="11"/>
        <v>-1</v>
      </c>
    </row>
    <row r="256" spans="6:30">
      <c r="F256" s="301">
        <f t="shared" si="12"/>
        <v>41609</v>
      </c>
      <c r="G256" s="308">
        <f t="shared" ca="1" si="0"/>
        <v>-1</v>
      </c>
      <c r="H256" s="311">
        <f t="shared" ca="1" si="1"/>
        <v>-1</v>
      </c>
      <c r="I256" s="311">
        <f t="shared" ca="1" si="2"/>
        <v>-1</v>
      </c>
      <c r="J256" s="310">
        <f t="shared" ca="1" si="3"/>
        <v>-1</v>
      </c>
      <c r="P256" s="301">
        <f t="shared" si="13"/>
        <v>41609</v>
      </c>
      <c r="Q256" s="308">
        <f t="shared" ca="1" si="4"/>
        <v>-1</v>
      </c>
      <c r="R256" s="311">
        <f t="shared" ca="1" si="5"/>
        <v>-1</v>
      </c>
      <c r="S256" s="311">
        <f t="shared" ca="1" si="6"/>
        <v>-1</v>
      </c>
      <c r="T256" s="310">
        <f t="shared" ca="1" si="7"/>
        <v>-1</v>
      </c>
      <c r="Z256" s="301">
        <f t="shared" si="14"/>
        <v>41609</v>
      </c>
      <c r="AA256" s="308">
        <f t="shared" ca="1" si="8"/>
        <v>-1</v>
      </c>
      <c r="AB256" s="311">
        <f t="shared" ca="1" si="9"/>
        <v>-1</v>
      </c>
      <c r="AC256" s="311">
        <f t="shared" ca="1" si="10"/>
        <v>-1</v>
      </c>
      <c r="AD256" s="310">
        <f t="shared" ca="1" si="11"/>
        <v>-1</v>
      </c>
    </row>
    <row r="257" spans="6:30">
      <c r="F257" s="301">
        <f t="shared" si="12"/>
        <v>41640</v>
      </c>
      <c r="G257" s="308">
        <f t="shared" ca="1" si="0"/>
        <v>-1</v>
      </c>
      <c r="H257" s="311">
        <f t="shared" ca="1" si="1"/>
        <v>-1</v>
      </c>
      <c r="I257" s="311">
        <f t="shared" ca="1" si="2"/>
        <v>-1</v>
      </c>
      <c r="J257" s="310">
        <f t="shared" ca="1" si="3"/>
        <v>-1</v>
      </c>
      <c r="P257" s="301">
        <f t="shared" si="13"/>
        <v>41640</v>
      </c>
      <c r="Q257" s="308">
        <f t="shared" ca="1" si="4"/>
        <v>-1</v>
      </c>
      <c r="R257" s="311">
        <f t="shared" ca="1" si="5"/>
        <v>-1</v>
      </c>
      <c r="S257" s="311">
        <f t="shared" ca="1" si="6"/>
        <v>-1</v>
      </c>
      <c r="T257" s="310">
        <f t="shared" ca="1" si="7"/>
        <v>-1</v>
      </c>
      <c r="Z257" s="301">
        <f t="shared" si="14"/>
        <v>41640</v>
      </c>
      <c r="AA257" s="308">
        <f t="shared" ca="1" si="8"/>
        <v>-1</v>
      </c>
      <c r="AB257" s="311">
        <f t="shared" ca="1" si="9"/>
        <v>-1</v>
      </c>
      <c r="AC257" s="311">
        <f t="shared" ca="1" si="10"/>
        <v>-1</v>
      </c>
      <c r="AD257" s="310">
        <f t="shared" ca="1" si="11"/>
        <v>-1</v>
      </c>
    </row>
    <row r="258" spans="6:30">
      <c r="F258" s="301">
        <f t="shared" si="12"/>
        <v>41671</v>
      </c>
      <c r="G258" s="308">
        <f t="shared" ca="1" si="0"/>
        <v>-1</v>
      </c>
      <c r="H258" s="311">
        <f t="shared" ca="1" si="1"/>
        <v>-1</v>
      </c>
      <c r="I258" s="311">
        <f t="shared" ca="1" si="2"/>
        <v>-1</v>
      </c>
      <c r="J258" s="310">
        <f t="shared" ca="1" si="3"/>
        <v>-1</v>
      </c>
      <c r="P258" s="301">
        <f t="shared" si="13"/>
        <v>41671</v>
      </c>
      <c r="Q258" s="308">
        <f t="shared" ca="1" si="4"/>
        <v>-1</v>
      </c>
      <c r="R258" s="311">
        <f t="shared" ca="1" si="5"/>
        <v>-1</v>
      </c>
      <c r="S258" s="311">
        <f t="shared" ca="1" si="6"/>
        <v>-1</v>
      </c>
      <c r="T258" s="310">
        <f t="shared" ca="1" si="7"/>
        <v>-1</v>
      </c>
      <c r="Z258" s="301">
        <f t="shared" si="14"/>
        <v>41671</v>
      </c>
      <c r="AA258" s="308">
        <f t="shared" ca="1" si="8"/>
        <v>-1</v>
      </c>
      <c r="AB258" s="311">
        <f t="shared" ca="1" si="9"/>
        <v>-1</v>
      </c>
      <c r="AC258" s="311">
        <f t="shared" ca="1" si="10"/>
        <v>-1</v>
      </c>
      <c r="AD258" s="310">
        <f t="shared" ca="1" si="11"/>
        <v>-1</v>
      </c>
    </row>
    <row r="259" spans="6:30">
      <c r="F259" s="301">
        <f t="shared" si="12"/>
        <v>41699</v>
      </c>
      <c r="G259" s="308">
        <f t="shared" ca="1" si="0"/>
        <v>-1</v>
      </c>
      <c r="H259" s="311">
        <f t="shared" ca="1" si="1"/>
        <v>-1</v>
      </c>
      <c r="I259" s="311">
        <f t="shared" ca="1" si="2"/>
        <v>-1</v>
      </c>
      <c r="J259" s="310">
        <f t="shared" ca="1" si="3"/>
        <v>-1</v>
      </c>
      <c r="P259" s="301">
        <f t="shared" si="13"/>
        <v>41699</v>
      </c>
      <c r="Q259" s="308">
        <f t="shared" ca="1" si="4"/>
        <v>-1</v>
      </c>
      <c r="R259" s="311">
        <f t="shared" ca="1" si="5"/>
        <v>-1</v>
      </c>
      <c r="S259" s="311">
        <f t="shared" ca="1" si="6"/>
        <v>-1</v>
      </c>
      <c r="T259" s="310">
        <f t="shared" ca="1" si="7"/>
        <v>-1</v>
      </c>
      <c r="Z259" s="301">
        <f t="shared" si="14"/>
        <v>41699</v>
      </c>
      <c r="AA259" s="308">
        <f t="shared" ca="1" si="8"/>
        <v>-1</v>
      </c>
      <c r="AB259" s="311">
        <f t="shared" ca="1" si="9"/>
        <v>-1</v>
      </c>
      <c r="AC259" s="311">
        <f t="shared" ca="1" si="10"/>
        <v>-1</v>
      </c>
      <c r="AD259" s="310">
        <f t="shared" ca="1" si="11"/>
        <v>-1</v>
      </c>
    </row>
    <row r="260" spans="6:30">
      <c r="F260" s="301">
        <f t="shared" si="12"/>
        <v>41730</v>
      </c>
      <c r="G260" s="308">
        <f t="shared" ca="1" si="0"/>
        <v>-1</v>
      </c>
      <c r="H260" s="311">
        <f t="shared" ca="1" si="1"/>
        <v>-1</v>
      </c>
      <c r="I260" s="311">
        <f t="shared" ca="1" si="2"/>
        <v>-1</v>
      </c>
      <c r="J260" s="310">
        <f t="shared" ca="1" si="3"/>
        <v>-1</v>
      </c>
      <c r="P260" s="301">
        <f t="shared" si="13"/>
        <v>41730</v>
      </c>
      <c r="Q260" s="308">
        <f t="shared" ca="1" si="4"/>
        <v>-1</v>
      </c>
      <c r="R260" s="311">
        <f t="shared" ca="1" si="5"/>
        <v>-1</v>
      </c>
      <c r="S260" s="311">
        <f t="shared" ca="1" si="6"/>
        <v>-1</v>
      </c>
      <c r="T260" s="310">
        <f t="shared" ca="1" si="7"/>
        <v>-1</v>
      </c>
      <c r="Z260" s="301">
        <f t="shared" si="14"/>
        <v>41730</v>
      </c>
      <c r="AA260" s="308">
        <f t="shared" ca="1" si="8"/>
        <v>-1</v>
      </c>
      <c r="AB260" s="311">
        <f t="shared" ca="1" si="9"/>
        <v>-1</v>
      </c>
      <c r="AC260" s="311">
        <f t="shared" ca="1" si="10"/>
        <v>-1</v>
      </c>
      <c r="AD260" s="310">
        <f t="shared" ca="1" si="11"/>
        <v>-1</v>
      </c>
    </row>
    <row r="261" spans="6:30">
      <c r="F261" s="301">
        <f t="shared" si="12"/>
        <v>41760</v>
      </c>
      <c r="G261" s="308">
        <f t="shared" ca="1" si="0"/>
        <v>-1</v>
      </c>
      <c r="H261" s="311">
        <f t="shared" ca="1" si="1"/>
        <v>-1</v>
      </c>
      <c r="I261" s="311">
        <f t="shared" ca="1" si="2"/>
        <v>-1</v>
      </c>
      <c r="J261" s="310">
        <f t="shared" ca="1" si="3"/>
        <v>-1</v>
      </c>
      <c r="P261" s="301">
        <f t="shared" si="13"/>
        <v>41760</v>
      </c>
      <c r="Q261" s="308">
        <f t="shared" ca="1" si="4"/>
        <v>-1</v>
      </c>
      <c r="R261" s="311">
        <f t="shared" ca="1" si="5"/>
        <v>-1</v>
      </c>
      <c r="S261" s="311">
        <f t="shared" ca="1" si="6"/>
        <v>-1</v>
      </c>
      <c r="T261" s="310">
        <f t="shared" ca="1" si="7"/>
        <v>-1</v>
      </c>
      <c r="Z261" s="301">
        <f t="shared" si="14"/>
        <v>41760</v>
      </c>
      <c r="AA261" s="308">
        <f t="shared" ca="1" si="8"/>
        <v>-1</v>
      </c>
      <c r="AB261" s="311">
        <f t="shared" ca="1" si="9"/>
        <v>-1</v>
      </c>
      <c r="AC261" s="311">
        <f t="shared" ca="1" si="10"/>
        <v>-1</v>
      </c>
      <c r="AD261" s="310">
        <f t="shared" ca="1" si="11"/>
        <v>-1</v>
      </c>
    </row>
    <row r="262" spans="6:30">
      <c r="F262" s="301">
        <f t="shared" si="12"/>
        <v>41791</v>
      </c>
      <c r="G262" s="308">
        <f t="shared" ca="1" si="0"/>
        <v>-1</v>
      </c>
      <c r="H262" s="311">
        <f t="shared" ca="1" si="1"/>
        <v>-1</v>
      </c>
      <c r="I262" s="311">
        <f t="shared" ca="1" si="2"/>
        <v>-1</v>
      </c>
      <c r="J262" s="310">
        <f t="shared" ca="1" si="3"/>
        <v>-1</v>
      </c>
      <c r="P262" s="301">
        <f t="shared" si="13"/>
        <v>41791</v>
      </c>
      <c r="Q262" s="308">
        <f t="shared" ca="1" si="4"/>
        <v>-1</v>
      </c>
      <c r="R262" s="311">
        <f t="shared" ca="1" si="5"/>
        <v>-1</v>
      </c>
      <c r="S262" s="311">
        <f t="shared" ca="1" si="6"/>
        <v>-1</v>
      </c>
      <c r="T262" s="310">
        <f t="shared" ca="1" si="7"/>
        <v>-1</v>
      </c>
      <c r="Z262" s="301">
        <f t="shared" si="14"/>
        <v>41791</v>
      </c>
      <c r="AA262" s="308">
        <f t="shared" ca="1" si="8"/>
        <v>-1</v>
      </c>
      <c r="AB262" s="311">
        <f t="shared" ca="1" si="9"/>
        <v>-1</v>
      </c>
      <c r="AC262" s="311">
        <f t="shared" ca="1" si="10"/>
        <v>-1</v>
      </c>
      <c r="AD262" s="310">
        <f t="shared" ca="1" si="11"/>
        <v>-1</v>
      </c>
    </row>
    <row r="263" spans="6:30">
      <c r="F263" s="301">
        <f t="shared" si="12"/>
        <v>41821</v>
      </c>
      <c r="G263" s="308">
        <f t="shared" ca="1" si="0"/>
        <v>-1</v>
      </c>
      <c r="H263" s="311">
        <f t="shared" ca="1" si="1"/>
        <v>-1</v>
      </c>
      <c r="I263" s="311">
        <f t="shared" ca="1" si="2"/>
        <v>-1</v>
      </c>
      <c r="J263" s="310">
        <f t="shared" ca="1" si="3"/>
        <v>-1</v>
      </c>
      <c r="P263" s="301">
        <f t="shared" si="13"/>
        <v>41821</v>
      </c>
      <c r="Q263" s="308">
        <f t="shared" ca="1" si="4"/>
        <v>-1</v>
      </c>
      <c r="R263" s="311">
        <f t="shared" ca="1" si="5"/>
        <v>-1</v>
      </c>
      <c r="S263" s="311">
        <f t="shared" ca="1" si="6"/>
        <v>-1</v>
      </c>
      <c r="T263" s="310">
        <f t="shared" ca="1" si="7"/>
        <v>-1</v>
      </c>
      <c r="Z263" s="301">
        <f t="shared" si="14"/>
        <v>41821</v>
      </c>
      <c r="AA263" s="308">
        <f t="shared" ca="1" si="8"/>
        <v>-1</v>
      </c>
      <c r="AB263" s="311">
        <f t="shared" ca="1" si="9"/>
        <v>-1</v>
      </c>
      <c r="AC263" s="311">
        <f t="shared" ca="1" si="10"/>
        <v>-1</v>
      </c>
      <c r="AD263" s="310">
        <f t="shared" ca="1" si="11"/>
        <v>-1</v>
      </c>
    </row>
    <row r="264" spans="6:30">
      <c r="F264" s="301">
        <f t="shared" si="12"/>
        <v>41852</v>
      </c>
      <c r="G264" s="308">
        <f t="shared" ca="1" si="0"/>
        <v>-1</v>
      </c>
      <c r="H264" s="311">
        <f t="shared" ca="1" si="1"/>
        <v>-1</v>
      </c>
      <c r="I264" s="311">
        <f t="shared" ca="1" si="2"/>
        <v>-1</v>
      </c>
      <c r="J264" s="310">
        <f t="shared" ca="1" si="3"/>
        <v>-1</v>
      </c>
      <c r="P264" s="301">
        <f t="shared" si="13"/>
        <v>41852</v>
      </c>
      <c r="Q264" s="308">
        <f t="shared" ca="1" si="4"/>
        <v>-1</v>
      </c>
      <c r="R264" s="311">
        <f t="shared" ca="1" si="5"/>
        <v>-1</v>
      </c>
      <c r="S264" s="311">
        <f t="shared" ca="1" si="6"/>
        <v>-1</v>
      </c>
      <c r="T264" s="310">
        <f t="shared" ca="1" si="7"/>
        <v>-1</v>
      </c>
      <c r="Z264" s="301">
        <f t="shared" si="14"/>
        <v>41852</v>
      </c>
      <c r="AA264" s="308">
        <f t="shared" ca="1" si="8"/>
        <v>-1</v>
      </c>
      <c r="AB264" s="311">
        <f t="shared" ca="1" si="9"/>
        <v>-1</v>
      </c>
      <c r="AC264" s="311">
        <f t="shared" ca="1" si="10"/>
        <v>-1</v>
      </c>
      <c r="AD264" s="310">
        <f t="shared" ca="1" si="11"/>
        <v>-1</v>
      </c>
    </row>
    <row r="265" spans="6:30">
      <c r="F265" s="301">
        <f t="shared" si="12"/>
        <v>41883</v>
      </c>
      <c r="G265" s="308">
        <f t="shared" ca="1" si="0"/>
        <v>-1</v>
      </c>
      <c r="H265" s="311">
        <f t="shared" ca="1" si="1"/>
        <v>-1</v>
      </c>
      <c r="I265" s="311">
        <f t="shared" ca="1" si="2"/>
        <v>-1</v>
      </c>
      <c r="J265" s="310">
        <f t="shared" ca="1" si="3"/>
        <v>-1</v>
      </c>
      <c r="P265" s="301">
        <f t="shared" si="13"/>
        <v>41883</v>
      </c>
      <c r="Q265" s="308">
        <f t="shared" ca="1" si="4"/>
        <v>-1</v>
      </c>
      <c r="R265" s="311">
        <f t="shared" ca="1" si="5"/>
        <v>-1</v>
      </c>
      <c r="S265" s="311">
        <f t="shared" ca="1" si="6"/>
        <v>-1</v>
      </c>
      <c r="T265" s="310">
        <f t="shared" ca="1" si="7"/>
        <v>-1</v>
      </c>
      <c r="Z265" s="301">
        <f t="shared" si="14"/>
        <v>41883</v>
      </c>
      <c r="AA265" s="308">
        <f t="shared" ca="1" si="8"/>
        <v>-1</v>
      </c>
      <c r="AB265" s="311">
        <f t="shared" ca="1" si="9"/>
        <v>-1</v>
      </c>
      <c r="AC265" s="311">
        <f t="shared" ca="1" si="10"/>
        <v>-1</v>
      </c>
      <c r="AD265" s="310">
        <f t="shared" ca="1" si="11"/>
        <v>-1</v>
      </c>
    </row>
    <row r="266" spans="6:30">
      <c r="F266" s="301">
        <f t="shared" si="12"/>
        <v>41913</v>
      </c>
      <c r="G266" s="308">
        <f t="shared" ca="1" si="0"/>
        <v>-1</v>
      </c>
      <c r="H266" s="311">
        <f t="shared" ca="1" si="1"/>
        <v>-1</v>
      </c>
      <c r="I266" s="311">
        <f t="shared" ca="1" si="2"/>
        <v>-1</v>
      </c>
      <c r="J266" s="310">
        <f t="shared" ca="1" si="3"/>
        <v>-1</v>
      </c>
      <c r="P266" s="301">
        <f t="shared" si="13"/>
        <v>41913</v>
      </c>
      <c r="Q266" s="308">
        <f t="shared" ca="1" si="4"/>
        <v>-1</v>
      </c>
      <c r="R266" s="311">
        <f t="shared" ca="1" si="5"/>
        <v>-1</v>
      </c>
      <c r="S266" s="311">
        <f t="shared" ca="1" si="6"/>
        <v>-1</v>
      </c>
      <c r="T266" s="310">
        <f t="shared" ca="1" si="7"/>
        <v>-1</v>
      </c>
      <c r="Z266" s="301">
        <f t="shared" si="14"/>
        <v>41913</v>
      </c>
      <c r="AA266" s="308">
        <f t="shared" ca="1" si="8"/>
        <v>-1</v>
      </c>
      <c r="AB266" s="311">
        <f t="shared" ca="1" si="9"/>
        <v>-1</v>
      </c>
      <c r="AC266" s="311">
        <f t="shared" ca="1" si="10"/>
        <v>-1</v>
      </c>
      <c r="AD266" s="310">
        <f t="shared" ca="1" si="11"/>
        <v>-1</v>
      </c>
    </row>
    <row r="267" spans="6:30">
      <c r="F267" s="301">
        <f t="shared" si="12"/>
        <v>41944</v>
      </c>
      <c r="G267" s="308">
        <f t="shared" ca="1" si="0"/>
        <v>-1</v>
      </c>
      <c r="H267" s="311">
        <f t="shared" ca="1" si="1"/>
        <v>-1</v>
      </c>
      <c r="I267" s="311">
        <f t="shared" ca="1" si="2"/>
        <v>-1</v>
      </c>
      <c r="J267" s="310">
        <f t="shared" ca="1" si="3"/>
        <v>-1</v>
      </c>
      <c r="P267" s="301">
        <f t="shared" si="13"/>
        <v>41944</v>
      </c>
      <c r="Q267" s="308">
        <f t="shared" ca="1" si="4"/>
        <v>-1</v>
      </c>
      <c r="R267" s="311">
        <f t="shared" ca="1" si="5"/>
        <v>-1</v>
      </c>
      <c r="S267" s="311">
        <f t="shared" ca="1" si="6"/>
        <v>-1</v>
      </c>
      <c r="T267" s="310">
        <f t="shared" ca="1" si="7"/>
        <v>-1</v>
      </c>
      <c r="Z267" s="301">
        <f t="shared" si="14"/>
        <v>41944</v>
      </c>
      <c r="AA267" s="308">
        <f t="shared" ca="1" si="8"/>
        <v>-1</v>
      </c>
      <c r="AB267" s="311">
        <f t="shared" ca="1" si="9"/>
        <v>-1</v>
      </c>
      <c r="AC267" s="311">
        <f t="shared" ca="1" si="10"/>
        <v>-1</v>
      </c>
      <c r="AD267" s="310">
        <f t="shared" ca="1" si="11"/>
        <v>-1</v>
      </c>
    </row>
    <row r="268" spans="6:30">
      <c r="F268" s="301">
        <f t="shared" si="12"/>
        <v>41974</v>
      </c>
      <c r="G268" s="308">
        <f t="shared" ca="1" si="0"/>
        <v>-1</v>
      </c>
      <c r="H268" s="311">
        <f t="shared" ca="1" si="1"/>
        <v>-1</v>
      </c>
      <c r="I268" s="311">
        <f t="shared" ca="1" si="2"/>
        <v>-1</v>
      </c>
      <c r="J268" s="310">
        <f t="shared" ca="1" si="3"/>
        <v>-1</v>
      </c>
      <c r="P268" s="301">
        <f t="shared" si="13"/>
        <v>41974</v>
      </c>
      <c r="Q268" s="308">
        <f t="shared" ca="1" si="4"/>
        <v>-1</v>
      </c>
      <c r="R268" s="311">
        <f t="shared" ca="1" si="5"/>
        <v>-1</v>
      </c>
      <c r="S268" s="311">
        <f t="shared" ca="1" si="6"/>
        <v>-1</v>
      </c>
      <c r="T268" s="310">
        <f t="shared" ca="1" si="7"/>
        <v>-1</v>
      </c>
      <c r="Z268" s="301">
        <f t="shared" si="14"/>
        <v>41974</v>
      </c>
      <c r="AA268" s="308">
        <f t="shared" ca="1" si="8"/>
        <v>-1</v>
      </c>
      <c r="AB268" s="311">
        <f t="shared" ca="1" si="9"/>
        <v>-1</v>
      </c>
      <c r="AC268" s="311">
        <f t="shared" ca="1" si="10"/>
        <v>-1</v>
      </c>
      <c r="AD268" s="310">
        <f t="shared" ca="1" si="11"/>
        <v>-1</v>
      </c>
    </row>
    <row r="269" spans="6:30">
      <c r="F269" s="301">
        <f t="shared" si="12"/>
        <v>42005</v>
      </c>
      <c r="G269" s="308">
        <f t="shared" ca="1" si="0"/>
        <v>-1</v>
      </c>
      <c r="H269" s="311">
        <f t="shared" ca="1" si="1"/>
        <v>-1</v>
      </c>
      <c r="I269" s="311">
        <f t="shared" ca="1" si="2"/>
        <v>-1</v>
      </c>
      <c r="J269" s="310">
        <f t="shared" ca="1" si="3"/>
        <v>-1</v>
      </c>
      <c r="P269" s="301">
        <f t="shared" si="13"/>
        <v>42005</v>
      </c>
      <c r="Q269" s="308">
        <f t="shared" ca="1" si="4"/>
        <v>-1</v>
      </c>
      <c r="R269" s="311">
        <f t="shared" ca="1" si="5"/>
        <v>-1</v>
      </c>
      <c r="S269" s="311">
        <f t="shared" ca="1" si="6"/>
        <v>-1</v>
      </c>
      <c r="T269" s="310">
        <f t="shared" ca="1" si="7"/>
        <v>-1</v>
      </c>
      <c r="Z269" s="301">
        <f t="shared" si="14"/>
        <v>42005</v>
      </c>
      <c r="AA269" s="308">
        <f t="shared" ca="1" si="8"/>
        <v>-1</v>
      </c>
      <c r="AB269" s="311">
        <f t="shared" ca="1" si="9"/>
        <v>-1</v>
      </c>
      <c r="AC269" s="311">
        <f t="shared" ca="1" si="10"/>
        <v>-1</v>
      </c>
      <c r="AD269" s="310">
        <f t="shared" ca="1" si="11"/>
        <v>-1</v>
      </c>
    </row>
    <row r="270" spans="6:30">
      <c r="F270" s="301">
        <f t="shared" si="12"/>
        <v>42036</v>
      </c>
      <c r="G270" s="308">
        <f t="shared" ca="1" si="0"/>
        <v>-1</v>
      </c>
      <c r="H270" s="311">
        <f t="shared" ca="1" si="1"/>
        <v>-1</v>
      </c>
      <c r="I270" s="311">
        <f t="shared" ca="1" si="2"/>
        <v>-1</v>
      </c>
      <c r="J270" s="310">
        <f t="shared" ca="1" si="3"/>
        <v>-1</v>
      </c>
      <c r="P270" s="301">
        <f t="shared" si="13"/>
        <v>42036</v>
      </c>
      <c r="Q270" s="308">
        <f t="shared" ca="1" si="4"/>
        <v>-1</v>
      </c>
      <c r="R270" s="311">
        <f t="shared" ca="1" si="5"/>
        <v>-1</v>
      </c>
      <c r="S270" s="311">
        <f t="shared" ca="1" si="6"/>
        <v>-1</v>
      </c>
      <c r="T270" s="310">
        <f t="shared" ca="1" si="7"/>
        <v>-1</v>
      </c>
      <c r="Z270" s="301">
        <f t="shared" si="14"/>
        <v>42036</v>
      </c>
      <c r="AA270" s="308">
        <f t="shared" ca="1" si="8"/>
        <v>-1</v>
      </c>
      <c r="AB270" s="311">
        <f t="shared" ca="1" si="9"/>
        <v>-1</v>
      </c>
      <c r="AC270" s="311">
        <f t="shared" ca="1" si="10"/>
        <v>-1</v>
      </c>
      <c r="AD270" s="310">
        <f t="shared" ca="1" si="11"/>
        <v>-1</v>
      </c>
    </row>
    <row r="271" spans="6:30">
      <c r="F271" s="301">
        <f t="shared" si="12"/>
        <v>42064</v>
      </c>
      <c r="G271" s="308">
        <f t="shared" ca="1" si="0"/>
        <v>-1</v>
      </c>
      <c r="H271" s="311">
        <f t="shared" ca="1" si="1"/>
        <v>-1</v>
      </c>
      <c r="I271" s="311">
        <f t="shared" ca="1" si="2"/>
        <v>-1</v>
      </c>
      <c r="J271" s="310">
        <f t="shared" ca="1" si="3"/>
        <v>-1</v>
      </c>
      <c r="P271" s="301">
        <f t="shared" si="13"/>
        <v>42064</v>
      </c>
      <c r="Q271" s="308">
        <f t="shared" ca="1" si="4"/>
        <v>-1</v>
      </c>
      <c r="R271" s="311">
        <f t="shared" ca="1" si="5"/>
        <v>-1</v>
      </c>
      <c r="S271" s="311">
        <f t="shared" ca="1" si="6"/>
        <v>-1</v>
      </c>
      <c r="T271" s="310">
        <f t="shared" ca="1" si="7"/>
        <v>-1</v>
      </c>
      <c r="Z271" s="301">
        <f t="shared" si="14"/>
        <v>42064</v>
      </c>
      <c r="AA271" s="308">
        <f t="shared" ca="1" si="8"/>
        <v>-1</v>
      </c>
      <c r="AB271" s="311">
        <f t="shared" ca="1" si="9"/>
        <v>-1</v>
      </c>
      <c r="AC271" s="311">
        <f t="shared" ca="1" si="10"/>
        <v>-1</v>
      </c>
      <c r="AD271" s="310">
        <f t="shared" ca="1" si="11"/>
        <v>-1</v>
      </c>
    </row>
    <row r="272" spans="6:30">
      <c r="F272" s="301">
        <f t="shared" si="12"/>
        <v>42095</v>
      </c>
      <c r="G272" s="308">
        <f t="shared" ca="1" si="0"/>
        <v>-1</v>
      </c>
      <c r="H272" s="311">
        <f t="shared" ca="1" si="1"/>
        <v>-1</v>
      </c>
      <c r="I272" s="311">
        <f t="shared" ca="1" si="2"/>
        <v>-1</v>
      </c>
      <c r="J272" s="310">
        <f t="shared" ca="1" si="3"/>
        <v>-1</v>
      </c>
      <c r="P272" s="301">
        <f t="shared" si="13"/>
        <v>42095</v>
      </c>
      <c r="Q272" s="308">
        <f t="shared" ca="1" si="4"/>
        <v>-1</v>
      </c>
      <c r="R272" s="311">
        <f t="shared" ca="1" si="5"/>
        <v>-1</v>
      </c>
      <c r="S272" s="311">
        <f t="shared" ca="1" si="6"/>
        <v>-1</v>
      </c>
      <c r="T272" s="310">
        <f t="shared" ca="1" si="7"/>
        <v>-1</v>
      </c>
      <c r="Z272" s="301">
        <f t="shared" si="14"/>
        <v>42095</v>
      </c>
      <c r="AA272" s="308">
        <f t="shared" ca="1" si="8"/>
        <v>-1</v>
      </c>
      <c r="AB272" s="311">
        <f t="shared" ca="1" si="9"/>
        <v>-1</v>
      </c>
      <c r="AC272" s="311">
        <f t="shared" ca="1" si="10"/>
        <v>-1</v>
      </c>
      <c r="AD272" s="310">
        <f t="shared" ca="1" si="11"/>
        <v>-1</v>
      </c>
    </row>
    <row r="273" spans="6:30">
      <c r="F273" s="301">
        <f t="shared" si="12"/>
        <v>42125</v>
      </c>
      <c r="G273" s="308">
        <f t="shared" ca="1" si="0"/>
        <v>-1</v>
      </c>
      <c r="H273" s="311">
        <f t="shared" ca="1" si="1"/>
        <v>-1</v>
      </c>
      <c r="I273" s="311">
        <f t="shared" ca="1" si="2"/>
        <v>-1</v>
      </c>
      <c r="J273" s="310">
        <f t="shared" ca="1" si="3"/>
        <v>-1</v>
      </c>
      <c r="P273" s="301">
        <f t="shared" si="13"/>
        <v>42125</v>
      </c>
      <c r="Q273" s="308">
        <f t="shared" ca="1" si="4"/>
        <v>-1</v>
      </c>
      <c r="R273" s="311">
        <f t="shared" ca="1" si="5"/>
        <v>-1</v>
      </c>
      <c r="S273" s="311">
        <f t="shared" ca="1" si="6"/>
        <v>-1</v>
      </c>
      <c r="T273" s="310">
        <f t="shared" ca="1" si="7"/>
        <v>-1</v>
      </c>
      <c r="Z273" s="301">
        <f t="shared" si="14"/>
        <v>42125</v>
      </c>
      <c r="AA273" s="308">
        <f t="shared" ca="1" si="8"/>
        <v>-1</v>
      </c>
      <c r="AB273" s="311">
        <f t="shared" ca="1" si="9"/>
        <v>-1</v>
      </c>
      <c r="AC273" s="311">
        <f t="shared" ca="1" si="10"/>
        <v>-1</v>
      </c>
      <c r="AD273" s="310">
        <f t="shared" ca="1" si="11"/>
        <v>-1</v>
      </c>
    </row>
    <row r="274" spans="6:30">
      <c r="F274" s="301">
        <f t="shared" si="12"/>
        <v>42156</v>
      </c>
      <c r="G274" s="308">
        <f t="shared" ca="1" si="0"/>
        <v>-1</v>
      </c>
      <c r="H274" s="311">
        <f t="shared" ca="1" si="1"/>
        <v>-1</v>
      </c>
      <c r="I274" s="311">
        <f t="shared" ca="1" si="2"/>
        <v>-1</v>
      </c>
      <c r="J274" s="310">
        <f t="shared" ca="1" si="3"/>
        <v>-1</v>
      </c>
      <c r="P274" s="301">
        <f t="shared" si="13"/>
        <v>42156</v>
      </c>
      <c r="Q274" s="308">
        <f t="shared" ca="1" si="4"/>
        <v>-1</v>
      </c>
      <c r="R274" s="311">
        <f t="shared" ca="1" si="5"/>
        <v>-1</v>
      </c>
      <c r="S274" s="311">
        <f t="shared" ca="1" si="6"/>
        <v>-1</v>
      </c>
      <c r="T274" s="310">
        <f t="shared" ca="1" si="7"/>
        <v>-1</v>
      </c>
      <c r="Z274" s="301">
        <f t="shared" si="14"/>
        <v>42156</v>
      </c>
      <c r="AA274" s="308">
        <f t="shared" ca="1" si="8"/>
        <v>-1</v>
      </c>
      <c r="AB274" s="311">
        <f t="shared" ca="1" si="9"/>
        <v>-1</v>
      </c>
      <c r="AC274" s="311">
        <f t="shared" ca="1" si="10"/>
        <v>-1</v>
      </c>
      <c r="AD274" s="310">
        <f t="shared" ca="1" si="11"/>
        <v>-1</v>
      </c>
    </row>
    <row r="275" spans="6:30">
      <c r="F275" s="301">
        <f t="shared" si="12"/>
        <v>42186</v>
      </c>
      <c r="G275" s="308">
        <f t="shared" ca="1" si="0"/>
        <v>-1</v>
      </c>
      <c r="H275" s="311">
        <f t="shared" ca="1" si="1"/>
        <v>-1</v>
      </c>
      <c r="I275" s="311">
        <f t="shared" ca="1" si="2"/>
        <v>-1</v>
      </c>
      <c r="J275" s="310">
        <f t="shared" ca="1" si="3"/>
        <v>-1</v>
      </c>
      <c r="P275" s="301">
        <f t="shared" si="13"/>
        <v>42186</v>
      </c>
      <c r="Q275" s="308">
        <f t="shared" ca="1" si="4"/>
        <v>-1</v>
      </c>
      <c r="R275" s="311">
        <f t="shared" ca="1" si="5"/>
        <v>-1</v>
      </c>
      <c r="S275" s="311">
        <f t="shared" ca="1" si="6"/>
        <v>-1</v>
      </c>
      <c r="T275" s="310">
        <f t="shared" ca="1" si="7"/>
        <v>-1</v>
      </c>
      <c r="Z275" s="301">
        <f t="shared" si="14"/>
        <v>42186</v>
      </c>
      <c r="AA275" s="308">
        <f t="shared" ca="1" si="8"/>
        <v>-1</v>
      </c>
      <c r="AB275" s="311">
        <f t="shared" ca="1" si="9"/>
        <v>-1</v>
      </c>
      <c r="AC275" s="311">
        <f t="shared" ca="1" si="10"/>
        <v>-1</v>
      </c>
      <c r="AD275" s="310">
        <f t="shared" ca="1" si="11"/>
        <v>-1</v>
      </c>
    </row>
    <row r="276" spans="6:30">
      <c r="F276" s="301">
        <f t="shared" si="12"/>
        <v>42217</v>
      </c>
      <c r="G276" s="308">
        <f t="shared" ca="1" si="0"/>
        <v>-1</v>
      </c>
      <c r="H276" s="311">
        <f t="shared" ca="1" si="1"/>
        <v>-1</v>
      </c>
      <c r="I276" s="311">
        <f t="shared" ca="1" si="2"/>
        <v>-1</v>
      </c>
      <c r="J276" s="310">
        <f t="shared" ca="1" si="3"/>
        <v>-1</v>
      </c>
      <c r="P276" s="301">
        <f t="shared" si="13"/>
        <v>42217</v>
      </c>
      <c r="Q276" s="308">
        <f t="shared" ca="1" si="4"/>
        <v>-1</v>
      </c>
      <c r="R276" s="311">
        <f t="shared" ca="1" si="5"/>
        <v>-1</v>
      </c>
      <c r="S276" s="311">
        <f t="shared" ca="1" si="6"/>
        <v>-1</v>
      </c>
      <c r="T276" s="310">
        <f t="shared" ca="1" si="7"/>
        <v>-1</v>
      </c>
      <c r="Z276" s="301">
        <f t="shared" si="14"/>
        <v>42217</v>
      </c>
      <c r="AA276" s="308">
        <f t="shared" ca="1" si="8"/>
        <v>-1</v>
      </c>
      <c r="AB276" s="311">
        <f t="shared" ca="1" si="9"/>
        <v>-1</v>
      </c>
      <c r="AC276" s="311">
        <f t="shared" ca="1" si="10"/>
        <v>-1</v>
      </c>
      <c r="AD276" s="310">
        <f t="shared" ca="1" si="11"/>
        <v>-1</v>
      </c>
    </row>
    <row r="277" spans="6:30">
      <c r="F277" s="301">
        <f t="shared" si="12"/>
        <v>42248</v>
      </c>
      <c r="G277" s="308">
        <f t="shared" ref="G277:G308" ca="1" si="15">+IF(ISERROR(G35/C35-1),0,G35/C35-1)</f>
        <v>-1</v>
      </c>
      <c r="H277" s="311">
        <f t="shared" ref="H277:H308" ca="1" si="16">+IF(ISERROR(H35/D35-1),0,H35/D35-1)</f>
        <v>-1</v>
      </c>
      <c r="I277" s="311">
        <f t="shared" ref="I277:I308" ca="1" si="17">+IF(ISERROR(I35/E35-1),0,I35/E35-1)</f>
        <v>-1</v>
      </c>
      <c r="J277" s="310">
        <f t="shared" ref="J277:J308" ca="1" si="18">+IF(ISERROR(J35/F35-1),0,J35/F35-1)</f>
        <v>-1</v>
      </c>
      <c r="P277" s="301">
        <f t="shared" si="13"/>
        <v>42248</v>
      </c>
      <c r="Q277" s="308">
        <f t="shared" ca="1" si="4"/>
        <v>-1</v>
      </c>
      <c r="R277" s="311">
        <f t="shared" ca="1" si="5"/>
        <v>-1</v>
      </c>
      <c r="S277" s="311">
        <f t="shared" ca="1" si="6"/>
        <v>-1</v>
      </c>
      <c r="T277" s="310">
        <f t="shared" ca="1" si="7"/>
        <v>-1</v>
      </c>
      <c r="Z277" s="301">
        <f t="shared" si="14"/>
        <v>42248</v>
      </c>
      <c r="AA277" s="308">
        <f t="shared" ca="1" si="8"/>
        <v>-1</v>
      </c>
      <c r="AB277" s="311">
        <f t="shared" ca="1" si="9"/>
        <v>-1</v>
      </c>
      <c r="AC277" s="311">
        <f t="shared" ca="1" si="10"/>
        <v>-1</v>
      </c>
      <c r="AD277" s="310">
        <f t="shared" ca="1" si="11"/>
        <v>-1</v>
      </c>
    </row>
    <row r="278" spans="6:30">
      <c r="F278" s="301">
        <f t="shared" si="12"/>
        <v>42278</v>
      </c>
      <c r="G278" s="308">
        <f t="shared" ca="1" si="15"/>
        <v>-1</v>
      </c>
      <c r="H278" s="311">
        <f t="shared" ca="1" si="16"/>
        <v>-1</v>
      </c>
      <c r="I278" s="311">
        <f t="shared" ca="1" si="17"/>
        <v>-1</v>
      </c>
      <c r="J278" s="310">
        <f t="shared" ca="1" si="18"/>
        <v>-1</v>
      </c>
      <c r="P278" s="301">
        <f t="shared" si="13"/>
        <v>42278</v>
      </c>
      <c r="Q278" s="308">
        <f t="shared" ca="1" si="4"/>
        <v>-1</v>
      </c>
      <c r="R278" s="311">
        <f t="shared" ca="1" si="5"/>
        <v>-1</v>
      </c>
      <c r="S278" s="311">
        <f t="shared" ca="1" si="6"/>
        <v>-1</v>
      </c>
      <c r="T278" s="310">
        <f t="shared" ca="1" si="7"/>
        <v>-1</v>
      </c>
      <c r="Z278" s="301">
        <f t="shared" si="14"/>
        <v>42278</v>
      </c>
      <c r="AA278" s="308">
        <f t="shared" ca="1" si="8"/>
        <v>-1</v>
      </c>
      <c r="AB278" s="311">
        <f t="shared" ca="1" si="9"/>
        <v>-1</v>
      </c>
      <c r="AC278" s="311">
        <f t="shared" ca="1" si="10"/>
        <v>-1</v>
      </c>
      <c r="AD278" s="310">
        <f t="shared" ca="1" si="11"/>
        <v>-1</v>
      </c>
    </row>
    <row r="279" spans="6:30">
      <c r="F279" s="301">
        <f t="shared" si="12"/>
        <v>42309</v>
      </c>
      <c r="G279" s="308">
        <f t="shared" ca="1" si="15"/>
        <v>-1</v>
      </c>
      <c r="H279" s="311">
        <f t="shared" ca="1" si="16"/>
        <v>-1</v>
      </c>
      <c r="I279" s="311">
        <f t="shared" ca="1" si="17"/>
        <v>-1</v>
      </c>
      <c r="J279" s="310">
        <f t="shared" ca="1" si="18"/>
        <v>-1</v>
      </c>
      <c r="P279" s="301">
        <f t="shared" si="13"/>
        <v>42309</v>
      </c>
      <c r="Q279" s="308">
        <f t="shared" ca="1" si="4"/>
        <v>-1</v>
      </c>
      <c r="R279" s="311">
        <f t="shared" ca="1" si="5"/>
        <v>-1</v>
      </c>
      <c r="S279" s="311">
        <f t="shared" ca="1" si="6"/>
        <v>-1</v>
      </c>
      <c r="T279" s="310">
        <f t="shared" ca="1" si="7"/>
        <v>-1</v>
      </c>
      <c r="Z279" s="301">
        <f t="shared" si="14"/>
        <v>42309</v>
      </c>
      <c r="AA279" s="308">
        <f t="shared" ca="1" si="8"/>
        <v>-1</v>
      </c>
      <c r="AB279" s="311">
        <f t="shared" ca="1" si="9"/>
        <v>-1</v>
      </c>
      <c r="AC279" s="311">
        <f t="shared" ca="1" si="10"/>
        <v>-1</v>
      </c>
      <c r="AD279" s="310">
        <f t="shared" ca="1" si="11"/>
        <v>-1</v>
      </c>
    </row>
    <row r="280" spans="6:30">
      <c r="F280" s="301">
        <f t="shared" si="12"/>
        <v>42339</v>
      </c>
      <c r="G280" s="308">
        <f t="shared" ca="1" si="15"/>
        <v>-1</v>
      </c>
      <c r="H280" s="311">
        <f t="shared" ca="1" si="16"/>
        <v>-1</v>
      </c>
      <c r="I280" s="311">
        <f t="shared" ca="1" si="17"/>
        <v>-1</v>
      </c>
      <c r="J280" s="310">
        <f t="shared" ca="1" si="18"/>
        <v>-1</v>
      </c>
      <c r="P280" s="301">
        <f t="shared" si="13"/>
        <v>42339</v>
      </c>
      <c r="Q280" s="308">
        <f t="shared" ca="1" si="4"/>
        <v>-1</v>
      </c>
      <c r="R280" s="311">
        <f t="shared" ca="1" si="5"/>
        <v>-1</v>
      </c>
      <c r="S280" s="311">
        <f t="shared" ca="1" si="6"/>
        <v>-1</v>
      </c>
      <c r="T280" s="310">
        <f t="shared" ca="1" si="7"/>
        <v>-1</v>
      </c>
      <c r="Z280" s="301">
        <f t="shared" si="14"/>
        <v>42339</v>
      </c>
      <c r="AA280" s="308">
        <f t="shared" ca="1" si="8"/>
        <v>-1</v>
      </c>
      <c r="AB280" s="311">
        <f t="shared" ca="1" si="9"/>
        <v>-1</v>
      </c>
      <c r="AC280" s="311">
        <f t="shared" ca="1" si="10"/>
        <v>-1</v>
      </c>
      <c r="AD280" s="310">
        <f t="shared" ca="1" si="11"/>
        <v>-1</v>
      </c>
    </row>
    <row r="281" spans="6:30">
      <c r="F281" s="301">
        <f t="shared" si="12"/>
        <v>42370</v>
      </c>
      <c r="G281" s="308">
        <f t="shared" ca="1" si="15"/>
        <v>-1</v>
      </c>
      <c r="H281" s="311">
        <f t="shared" ca="1" si="16"/>
        <v>-1</v>
      </c>
      <c r="I281" s="311">
        <f t="shared" ca="1" si="17"/>
        <v>-1</v>
      </c>
      <c r="J281" s="310">
        <f t="shared" ca="1" si="18"/>
        <v>-1</v>
      </c>
      <c r="P281" s="301">
        <f t="shared" si="13"/>
        <v>42370</v>
      </c>
      <c r="Q281" s="308">
        <f t="shared" ca="1" si="4"/>
        <v>-1</v>
      </c>
      <c r="R281" s="311">
        <f t="shared" ca="1" si="5"/>
        <v>-1</v>
      </c>
      <c r="S281" s="311">
        <f t="shared" ca="1" si="6"/>
        <v>-1</v>
      </c>
      <c r="T281" s="310">
        <f t="shared" ca="1" si="7"/>
        <v>-1</v>
      </c>
      <c r="Z281" s="301">
        <f t="shared" si="14"/>
        <v>42370</v>
      </c>
      <c r="AA281" s="308">
        <f t="shared" ca="1" si="8"/>
        <v>-1</v>
      </c>
      <c r="AB281" s="311">
        <f t="shared" ca="1" si="9"/>
        <v>-1</v>
      </c>
      <c r="AC281" s="311">
        <f t="shared" ca="1" si="10"/>
        <v>-1</v>
      </c>
      <c r="AD281" s="310">
        <f t="shared" ca="1" si="11"/>
        <v>-1</v>
      </c>
    </row>
    <row r="282" spans="6:30">
      <c r="F282" s="301">
        <f t="shared" si="12"/>
        <v>42401</v>
      </c>
      <c r="G282" s="308">
        <f t="shared" ca="1" si="15"/>
        <v>-1</v>
      </c>
      <c r="H282" s="311">
        <f t="shared" ca="1" si="16"/>
        <v>-1</v>
      </c>
      <c r="I282" s="311">
        <f t="shared" ca="1" si="17"/>
        <v>-1</v>
      </c>
      <c r="J282" s="310">
        <f t="shared" ca="1" si="18"/>
        <v>-1</v>
      </c>
      <c r="P282" s="301">
        <f t="shared" si="13"/>
        <v>42401</v>
      </c>
      <c r="Q282" s="308">
        <f t="shared" ca="1" si="4"/>
        <v>-1</v>
      </c>
      <c r="R282" s="311">
        <f t="shared" ca="1" si="5"/>
        <v>-1</v>
      </c>
      <c r="S282" s="311">
        <f t="shared" ca="1" si="6"/>
        <v>-1</v>
      </c>
      <c r="T282" s="310">
        <f t="shared" ca="1" si="7"/>
        <v>-1</v>
      </c>
      <c r="Z282" s="301">
        <f t="shared" si="14"/>
        <v>42401</v>
      </c>
      <c r="AA282" s="308">
        <f t="shared" ca="1" si="8"/>
        <v>-1</v>
      </c>
      <c r="AB282" s="311">
        <f t="shared" ca="1" si="9"/>
        <v>-1</v>
      </c>
      <c r="AC282" s="311">
        <f t="shared" ca="1" si="10"/>
        <v>-1</v>
      </c>
      <c r="AD282" s="310">
        <f t="shared" ca="1" si="11"/>
        <v>-1</v>
      </c>
    </row>
    <row r="283" spans="6:30">
      <c r="F283" s="301">
        <f t="shared" si="12"/>
        <v>42430</v>
      </c>
      <c r="G283" s="308">
        <f t="shared" ca="1" si="15"/>
        <v>-1</v>
      </c>
      <c r="H283" s="311">
        <f t="shared" ca="1" si="16"/>
        <v>-1</v>
      </c>
      <c r="I283" s="311">
        <f t="shared" ca="1" si="17"/>
        <v>-1</v>
      </c>
      <c r="J283" s="310">
        <f t="shared" ca="1" si="18"/>
        <v>-1</v>
      </c>
      <c r="P283" s="301">
        <f t="shared" si="13"/>
        <v>42430</v>
      </c>
      <c r="Q283" s="308">
        <f t="shared" ca="1" si="4"/>
        <v>-1</v>
      </c>
      <c r="R283" s="311">
        <f t="shared" ca="1" si="5"/>
        <v>-1</v>
      </c>
      <c r="S283" s="311">
        <f t="shared" ca="1" si="6"/>
        <v>-1</v>
      </c>
      <c r="T283" s="310">
        <f t="shared" ca="1" si="7"/>
        <v>-1</v>
      </c>
      <c r="Z283" s="301">
        <f t="shared" si="14"/>
        <v>42430</v>
      </c>
      <c r="AA283" s="308">
        <f t="shared" ca="1" si="8"/>
        <v>-1</v>
      </c>
      <c r="AB283" s="311">
        <f t="shared" ca="1" si="9"/>
        <v>-1</v>
      </c>
      <c r="AC283" s="311">
        <f t="shared" ca="1" si="10"/>
        <v>-1</v>
      </c>
      <c r="AD283" s="310">
        <f t="shared" ca="1" si="11"/>
        <v>-1</v>
      </c>
    </row>
    <row r="284" spans="6:30">
      <c r="F284" s="301">
        <f t="shared" si="12"/>
        <v>42461</v>
      </c>
      <c r="G284" s="308">
        <f t="shared" ca="1" si="15"/>
        <v>-1</v>
      </c>
      <c r="H284" s="311">
        <f t="shared" ca="1" si="16"/>
        <v>-1</v>
      </c>
      <c r="I284" s="311">
        <f t="shared" ca="1" si="17"/>
        <v>-1</v>
      </c>
      <c r="J284" s="310">
        <f t="shared" ca="1" si="18"/>
        <v>-1</v>
      </c>
      <c r="P284" s="301">
        <f t="shared" si="13"/>
        <v>42461</v>
      </c>
      <c r="Q284" s="308">
        <f t="shared" ca="1" si="4"/>
        <v>-1</v>
      </c>
      <c r="R284" s="311">
        <f t="shared" ca="1" si="5"/>
        <v>-1</v>
      </c>
      <c r="S284" s="311">
        <f t="shared" ca="1" si="6"/>
        <v>-1</v>
      </c>
      <c r="T284" s="310">
        <f t="shared" ca="1" si="7"/>
        <v>-1</v>
      </c>
      <c r="Z284" s="301">
        <f t="shared" si="14"/>
        <v>42461</v>
      </c>
      <c r="AA284" s="308">
        <f t="shared" ca="1" si="8"/>
        <v>-1</v>
      </c>
      <c r="AB284" s="311">
        <f t="shared" ca="1" si="9"/>
        <v>-1</v>
      </c>
      <c r="AC284" s="311">
        <f t="shared" ca="1" si="10"/>
        <v>-1</v>
      </c>
      <c r="AD284" s="310">
        <f t="shared" ca="1" si="11"/>
        <v>-1</v>
      </c>
    </row>
    <row r="285" spans="6:30">
      <c r="F285" s="301">
        <f t="shared" si="12"/>
        <v>42491</v>
      </c>
      <c r="G285" s="308">
        <f t="shared" ca="1" si="15"/>
        <v>-1</v>
      </c>
      <c r="H285" s="311">
        <f t="shared" ca="1" si="16"/>
        <v>-1</v>
      </c>
      <c r="I285" s="311">
        <f t="shared" ca="1" si="17"/>
        <v>-1</v>
      </c>
      <c r="J285" s="310">
        <f t="shared" ca="1" si="18"/>
        <v>-1</v>
      </c>
      <c r="P285" s="301">
        <f t="shared" si="13"/>
        <v>42491</v>
      </c>
      <c r="Q285" s="308">
        <f t="shared" ca="1" si="4"/>
        <v>-1</v>
      </c>
      <c r="R285" s="311">
        <f t="shared" ca="1" si="5"/>
        <v>-1</v>
      </c>
      <c r="S285" s="311">
        <f t="shared" ca="1" si="6"/>
        <v>-1</v>
      </c>
      <c r="T285" s="310">
        <f t="shared" ca="1" si="7"/>
        <v>-1</v>
      </c>
      <c r="Z285" s="301">
        <f t="shared" si="14"/>
        <v>42491</v>
      </c>
      <c r="AA285" s="308">
        <f t="shared" ca="1" si="8"/>
        <v>-1</v>
      </c>
      <c r="AB285" s="311">
        <f t="shared" ca="1" si="9"/>
        <v>-1</v>
      </c>
      <c r="AC285" s="311">
        <f t="shared" ca="1" si="10"/>
        <v>-1</v>
      </c>
      <c r="AD285" s="310">
        <f t="shared" ca="1" si="11"/>
        <v>-1</v>
      </c>
    </row>
    <row r="286" spans="6:30">
      <c r="F286" s="301">
        <f t="shared" si="12"/>
        <v>42522</v>
      </c>
      <c r="G286" s="308">
        <f t="shared" ca="1" si="15"/>
        <v>-1</v>
      </c>
      <c r="H286" s="311">
        <f t="shared" ca="1" si="16"/>
        <v>-1</v>
      </c>
      <c r="I286" s="311">
        <f t="shared" ca="1" si="17"/>
        <v>-1</v>
      </c>
      <c r="J286" s="310">
        <f t="shared" ca="1" si="18"/>
        <v>-1</v>
      </c>
      <c r="P286" s="301">
        <f t="shared" si="13"/>
        <v>42522</v>
      </c>
      <c r="Q286" s="308">
        <f t="shared" ca="1" si="4"/>
        <v>-1</v>
      </c>
      <c r="R286" s="311">
        <f t="shared" ca="1" si="5"/>
        <v>-1</v>
      </c>
      <c r="S286" s="311">
        <f t="shared" ca="1" si="6"/>
        <v>-1</v>
      </c>
      <c r="T286" s="310">
        <f t="shared" ca="1" si="7"/>
        <v>-1</v>
      </c>
      <c r="Z286" s="301">
        <f t="shared" si="14"/>
        <v>42522</v>
      </c>
      <c r="AA286" s="308">
        <f t="shared" ca="1" si="8"/>
        <v>-1</v>
      </c>
      <c r="AB286" s="311">
        <f t="shared" ca="1" si="9"/>
        <v>-1</v>
      </c>
      <c r="AC286" s="311">
        <f t="shared" ca="1" si="10"/>
        <v>-1</v>
      </c>
      <c r="AD286" s="310">
        <f t="shared" ca="1" si="11"/>
        <v>-1</v>
      </c>
    </row>
    <row r="287" spans="6:30">
      <c r="F287" s="301">
        <f t="shared" si="12"/>
        <v>42552</v>
      </c>
      <c r="G287" s="308">
        <f t="shared" ca="1" si="15"/>
        <v>-1</v>
      </c>
      <c r="H287" s="311">
        <f t="shared" ca="1" si="16"/>
        <v>-1</v>
      </c>
      <c r="I287" s="311">
        <f t="shared" ca="1" si="17"/>
        <v>-1</v>
      </c>
      <c r="J287" s="310">
        <f t="shared" ca="1" si="18"/>
        <v>-1</v>
      </c>
      <c r="P287" s="301">
        <f t="shared" si="13"/>
        <v>42552</v>
      </c>
      <c r="Q287" s="308">
        <f t="shared" ca="1" si="4"/>
        <v>-1</v>
      </c>
      <c r="R287" s="311">
        <f t="shared" ca="1" si="5"/>
        <v>-1</v>
      </c>
      <c r="S287" s="311">
        <f t="shared" ca="1" si="6"/>
        <v>-1</v>
      </c>
      <c r="T287" s="310">
        <f t="shared" ca="1" si="7"/>
        <v>-1</v>
      </c>
      <c r="Z287" s="301">
        <f t="shared" si="14"/>
        <v>42552</v>
      </c>
      <c r="AA287" s="308">
        <f t="shared" ca="1" si="8"/>
        <v>-1</v>
      </c>
      <c r="AB287" s="311">
        <f t="shared" ca="1" si="9"/>
        <v>-1</v>
      </c>
      <c r="AC287" s="311">
        <f t="shared" ca="1" si="10"/>
        <v>-1</v>
      </c>
      <c r="AD287" s="310">
        <f t="shared" ca="1" si="11"/>
        <v>-1</v>
      </c>
    </row>
    <row r="288" spans="6:30">
      <c r="F288" s="301">
        <f t="shared" si="12"/>
        <v>42583</v>
      </c>
      <c r="G288" s="308">
        <f t="shared" ca="1" si="15"/>
        <v>-1</v>
      </c>
      <c r="H288" s="311">
        <f t="shared" ca="1" si="16"/>
        <v>-1</v>
      </c>
      <c r="I288" s="311">
        <f t="shared" ca="1" si="17"/>
        <v>-1</v>
      </c>
      <c r="J288" s="310">
        <f t="shared" ca="1" si="18"/>
        <v>-1</v>
      </c>
      <c r="P288" s="301">
        <f t="shared" si="13"/>
        <v>42583</v>
      </c>
      <c r="Q288" s="308">
        <f t="shared" ca="1" si="4"/>
        <v>-1</v>
      </c>
      <c r="R288" s="311">
        <f t="shared" ca="1" si="5"/>
        <v>-1</v>
      </c>
      <c r="S288" s="311">
        <f t="shared" ca="1" si="6"/>
        <v>-1</v>
      </c>
      <c r="T288" s="310">
        <f t="shared" ca="1" si="7"/>
        <v>-1</v>
      </c>
      <c r="Z288" s="301">
        <f t="shared" si="14"/>
        <v>42583</v>
      </c>
      <c r="AA288" s="308">
        <f t="shared" ca="1" si="8"/>
        <v>-1</v>
      </c>
      <c r="AB288" s="311">
        <f t="shared" ca="1" si="9"/>
        <v>-1</v>
      </c>
      <c r="AC288" s="311">
        <f t="shared" ca="1" si="10"/>
        <v>-1</v>
      </c>
      <c r="AD288" s="310">
        <f t="shared" ca="1" si="11"/>
        <v>-1</v>
      </c>
    </row>
    <row r="289" spans="6:30">
      <c r="F289" s="301">
        <f t="shared" si="12"/>
        <v>42614</v>
      </c>
      <c r="G289" s="308">
        <f t="shared" ca="1" si="15"/>
        <v>-1</v>
      </c>
      <c r="H289" s="311">
        <f t="shared" ca="1" si="16"/>
        <v>-1</v>
      </c>
      <c r="I289" s="311">
        <f t="shared" ca="1" si="17"/>
        <v>-1</v>
      </c>
      <c r="J289" s="310">
        <f t="shared" ca="1" si="18"/>
        <v>-1</v>
      </c>
      <c r="P289" s="301">
        <f t="shared" si="13"/>
        <v>42614</v>
      </c>
      <c r="Q289" s="308">
        <f t="shared" ca="1" si="4"/>
        <v>-1</v>
      </c>
      <c r="R289" s="311">
        <f t="shared" ca="1" si="5"/>
        <v>-1</v>
      </c>
      <c r="S289" s="311">
        <f t="shared" ca="1" si="6"/>
        <v>-1</v>
      </c>
      <c r="T289" s="310">
        <f t="shared" ca="1" si="7"/>
        <v>-1</v>
      </c>
      <c r="Z289" s="301">
        <f t="shared" si="14"/>
        <v>42614</v>
      </c>
      <c r="AA289" s="308">
        <f t="shared" ca="1" si="8"/>
        <v>-1</v>
      </c>
      <c r="AB289" s="311">
        <f t="shared" ca="1" si="9"/>
        <v>-1</v>
      </c>
      <c r="AC289" s="311">
        <f t="shared" ca="1" si="10"/>
        <v>-1</v>
      </c>
      <c r="AD289" s="310">
        <f t="shared" ca="1" si="11"/>
        <v>-1</v>
      </c>
    </row>
    <row r="290" spans="6:30">
      <c r="F290" s="301">
        <f t="shared" si="12"/>
        <v>42644</v>
      </c>
      <c r="G290" s="308">
        <f t="shared" ca="1" si="15"/>
        <v>-1</v>
      </c>
      <c r="H290" s="311">
        <f t="shared" ca="1" si="16"/>
        <v>-1</v>
      </c>
      <c r="I290" s="311">
        <f t="shared" ca="1" si="17"/>
        <v>-1</v>
      </c>
      <c r="J290" s="310">
        <f t="shared" ca="1" si="18"/>
        <v>-1</v>
      </c>
      <c r="P290" s="301">
        <f t="shared" si="13"/>
        <v>42644</v>
      </c>
      <c r="Q290" s="308">
        <f t="shared" ca="1" si="4"/>
        <v>-1</v>
      </c>
      <c r="R290" s="311">
        <f t="shared" ca="1" si="5"/>
        <v>-1</v>
      </c>
      <c r="S290" s="311">
        <f t="shared" ca="1" si="6"/>
        <v>-1</v>
      </c>
      <c r="T290" s="310">
        <f t="shared" ca="1" si="7"/>
        <v>-1</v>
      </c>
      <c r="Z290" s="301">
        <f t="shared" si="14"/>
        <v>42644</v>
      </c>
      <c r="AA290" s="308">
        <f t="shared" ca="1" si="8"/>
        <v>-1</v>
      </c>
      <c r="AB290" s="311">
        <f t="shared" ca="1" si="9"/>
        <v>-1</v>
      </c>
      <c r="AC290" s="311">
        <f t="shared" ca="1" si="10"/>
        <v>-1</v>
      </c>
      <c r="AD290" s="310">
        <f t="shared" ca="1" si="11"/>
        <v>-1</v>
      </c>
    </row>
    <row r="291" spans="6:30">
      <c r="F291" s="301">
        <f t="shared" si="12"/>
        <v>42675</v>
      </c>
      <c r="G291" s="308">
        <f t="shared" ca="1" si="15"/>
        <v>-1</v>
      </c>
      <c r="H291" s="311">
        <f t="shared" ca="1" si="16"/>
        <v>-1</v>
      </c>
      <c r="I291" s="311">
        <f t="shared" ca="1" si="17"/>
        <v>-1</v>
      </c>
      <c r="J291" s="310">
        <f t="shared" ca="1" si="18"/>
        <v>-1</v>
      </c>
      <c r="P291" s="301">
        <f t="shared" si="13"/>
        <v>42675</v>
      </c>
      <c r="Q291" s="308">
        <f t="shared" ca="1" si="4"/>
        <v>-1</v>
      </c>
      <c r="R291" s="311">
        <f t="shared" ca="1" si="5"/>
        <v>-1</v>
      </c>
      <c r="S291" s="311">
        <f t="shared" ca="1" si="6"/>
        <v>-1</v>
      </c>
      <c r="T291" s="310">
        <f t="shared" ca="1" si="7"/>
        <v>-1</v>
      </c>
      <c r="Z291" s="301">
        <f t="shared" si="14"/>
        <v>42675</v>
      </c>
      <c r="AA291" s="308">
        <f t="shared" ca="1" si="8"/>
        <v>-1</v>
      </c>
      <c r="AB291" s="311">
        <f t="shared" ca="1" si="9"/>
        <v>-1</v>
      </c>
      <c r="AC291" s="311">
        <f t="shared" ca="1" si="10"/>
        <v>-1</v>
      </c>
      <c r="AD291" s="310">
        <f t="shared" ca="1" si="11"/>
        <v>-1</v>
      </c>
    </row>
    <row r="292" spans="6:30">
      <c r="F292" s="301">
        <f t="shared" si="12"/>
        <v>42705</v>
      </c>
      <c r="G292" s="308">
        <f t="shared" ca="1" si="15"/>
        <v>-1</v>
      </c>
      <c r="H292" s="311">
        <f t="shared" ca="1" si="16"/>
        <v>-1</v>
      </c>
      <c r="I292" s="311">
        <f t="shared" ca="1" si="17"/>
        <v>-1</v>
      </c>
      <c r="J292" s="310">
        <f t="shared" ca="1" si="18"/>
        <v>-1</v>
      </c>
      <c r="P292" s="301">
        <f t="shared" si="13"/>
        <v>42705</v>
      </c>
      <c r="Q292" s="308">
        <f t="shared" ca="1" si="4"/>
        <v>-1</v>
      </c>
      <c r="R292" s="311">
        <f t="shared" ca="1" si="5"/>
        <v>-1</v>
      </c>
      <c r="S292" s="311">
        <f t="shared" ca="1" si="6"/>
        <v>-1</v>
      </c>
      <c r="T292" s="310">
        <f t="shared" ca="1" si="7"/>
        <v>-1</v>
      </c>
      <c r="Z292" s="301">
        <f t="shared" si="14"/>
        <v>42705</v>
      </c>
      <c r="AA292" s="308">
        <f t="shared" ca="1" si="8"/>
        <v>-1</v>
      </c>
      <c r="AB292" s="311">
        <f t="shared" ca="1" si="9"/>
        <v>-1</v>
      </c>
      <c r="AC292" s="311">
        <f t="shared" ca="1" si="10"/>
        <v>-1</v>
      </c>
      <c r="AD292" s="310">
        <f t="shared" ca="1" si="11"/>
        <v>-1</v>
      </c>
    </row>
    <row r="293" spans="6:30">
      <c r="F293" s="301">
        <f t="shared" si="12"/>
        <v>42736</v>
      </c>
      <c r="G293" s="308">
        <f t="shared" ca="1" si="15"/>
        <v>-1</v>
      </c>
      <c r="H293" s="311">
        <f t="shared" ca="1" si="16"/>
        <v>-1</v>
      </c>
      <c r="I293" s="311">
        <f t="shared" ca="1" si="17"/>
        <v>-1</v>
      </c>
      <c r="J293" s="310">
        <f t="shared" ca="1" si="18"/>
        <v>-1</v>
      </c>
      <c r="P293" s="301">
        <f t="shared" si="13"/>
        <v>42736</v>
      </c>
      <c r="Q293" s="308">
        <f t="shared" ca="1" si="4"/>
        <v>-1</v>
      </c>
      <c r="R293" s="311">
        <f t="shared" ca="1" si="5"/>
        <v>-1</v>
      </c>
      <c r="S293" s="311">
        <f t="shared" ca="1" si="6"/>
        <v>-1</v>
      </c>
      <c r="T293" s="310">
        <f t="shared" ca="1" si="7"/>
        <v>-1</v>
      </c>
      <c r="Z293" s="301">
        <f t="shared" si="14"/>
        <v>42736</v>
      </c>
      <c r="AA293" s="308">
        <f t="shared" ca="1" si="8"/>
        <v>-1</v>
      </c>
      <c r="AB293" s="311">
        <f t="shared" ca="1" si="9"/>
        <v>-1</v>
      </c>
      <c r="AC293" s="311">
        <f t="shared" ca="1" si="10"/>
        <v>-1</v>
      </c>
      <c r="AD293" s="310">
        <f t="shared" ca="1" si="11"/>
        <v>-1</v>
      </c>
    </row>
    <row r="294" spans="6:30">
      <c r="F294" s="301">
        <f t="shared" si="12"/>
        <v>42767</v>
      </c>
      <c r="G294" s="308">
        <f t="shared" ca="1" si="15"/>
        <v>-1</v>
      </c>
      <c r="H294" s="311">
        <f t="shared" ca="1" si="16"/>
        <v>-1</v>
      </c>
      <c r="I294" s="311">
        <f t="shared" ca="1" si="17"/>
        <v>-1</v>
      </c>
      <c r="J294" s="310">
        <f t="shared" ca="1" si="18"/>
        <v>-1</v>
      </c>
      <c r="P294" s="301">
        <f t="shared" si="13"/>
        <v>42767</v>
      </c>
      <c r="Q294" s="308">
        <f t="shared" ca="1" si="4"/>
        <v>-1</v>
      </c>
      <c r="R294" s="311">
        <f t="shared" ca="1" si="5"/>
        <v>-1</v>
      </c>
      <c r="S294" s="311">
        <f t="shared" ca="1" si="6"/>
        <v>-1</v>
      </c>
      <c r="T294" s="310">
        <f t="shared" ca="1" si="7"/>
        <v>-1</v>
      </c>
      <c r="Z294" s="301">
        <f t="shared" si="14"/>
        <v>42767</v>
      </c>
      <c r="AA294" s="308">
        <f t="shared" ca="1" si="8"/>
        <v>-1</v>
      </c>
      <c r="AB294" s="311">
        <f t="shared" ca="1" si="9"/>
        <v>-1</v>
      </c>
      <c r="AC294" s="311">
        <f t="shared" ca="1" si="10"/>
        <v>-1</v>
      </c>
      <c r="AD294" s="310">
        <f t="shared" ca="1" si="11"/>
        <v>-1</v>
      </c>
    </row>
    <row r="295" spans="6:30">
      <c r="F295" s="301">
        <f t="shared" si="12"/>
        <v>42795</v>
      </c>
      <c r="G295" s="308">
        <f t="shared" ca="1" si="15"/>
        <v>-1</v>
      </c>
      <c r="H295" s="311">
        <f t="shared" ca="1" si="16"/>
        <v>-1</v>
      </c>
      <c r="I295" s="311">
        <f t="shared" ca="1" si="17"/>
        <v>-1</v>
      </c>
      <c r="J295" s="310">
        <f t="shared" ca="1" si="18"/>
        <v>-1</v>
      </c>
      <c r="P295" s="301">
        <f t="shared" si="13"/>
        <v>42795</v>
      </c>
      <c r="Q295" s="308">
        <f t="shared" ca="1" si="4"/>
        <v>-1</v>
      </c>
      <c r="R295" s="311">
        <f t="shared" ca="1" si="5"/>
        <v>-1</v>
      </c>
      <c r="S295" s="311">
        <f t="shared" ca="1" si="6"/>
        <v>-1</v>
      </c>
      <c r="T295" s="310">
        <f t="shared" ca="1" si="7"/>
        <v>-1</v>
      </c>
      <c r="Z295" s="301">
        <f t="shared" si="14"/>
        <v>42795</v>
      </c>
      <c r="AA295" s="308">
        <f t="shared" ca="1" si="8"/>
        <v>-1</v>
      </c>
      <c r="AB295" s="311">
        <f t="shared" ca="1" si="9"/>
        <v>-1</v>
      </c>
      <c r="AC295" s="311">
        <f t="shared" ca="1" si="10"/>
        <v>-1</v>
      </c>
      <c r="AD295" s="310">
        <f t="shared" ca="1" si="11"/>
        <v>-1</v>
      </c>
    </row>
    <row r="296" spans="6:30">
      <c r="F296" s="301">
        <f t="shared" si="12"/>
        <v>42826</v>
      </c>
      <c r="G296" s="308">
        <f t="shared" ca="1" si="15"/>
        <v>-1</v>
      </c>
      <c r="H296" s="311">
        <f t="shared" ca="1" si="16"/>
        <v>-1</v>
      </c>
      <c r="I296" s="311">
        <f t="shared" ca="1" si="17"/>
        <v>-1</v>
      </c>
      <c r="J296" s="310">
        <f t="shared" ca="1" si="18"/>
        <v>-1</v>
      </c>
      <c r="P296" s="301">
        <f t="shared" si="13"/>
        <v>42826</v>
      </c>
      <c r="Q296" s="308">
        <f t="shared" ca="1" si="4"/>
        <v>-1</v>
      </c>
      <c r="R296" s="311">
        <f t="shared" ca="1" si="5"/>
        <v>-1</v>
      </c>
      <c r="S296" s="311">
        <f t="shared" ca="1" si="6"/>
        <v>-1</v>
      </c>
      <c r="T296" s="310">
        <f t="shared" ca="1" si="7"/>
        <v>-1</v>
      </c>
      <c r="Z296" s="301">
        <f t="shared" si="14"/>
        <v>42826</v>
      </c>
      <c r="AA296" s="308">
        <f t="shared" ca="1" si="8"/>
        <v>-1</v>
      </c>
      <c r="AB296" s="311">
        <f t="shared" ca="1" si="9"/>
        <v>-1</v>
      </c>
      <c r="AC296" s="311">
        <f t="shared" ca="1" si="10"/>
        <v>-1</v>
      </c>
      <c r="AD296" s="310">
        <f t="shared" ca="1" si="11"/>
        <v>-1</v>
      </c>
    </row>
    <row r="297" spans="6:30">
      <c r="F297" s="301">
        <f t="shared" si="12"/>
        <v>42856</v>
      </c>
      <c r="G297" s="308">
        <f t="shared" ca="1" si="15"/>
        <v>-1</v>
      </c>
      <c r="H297" s="311">
        <f t="shared" ca="1" si="16"/>
        <v>-1</v>
      </c>
      <c r="I297" s="311">
        <f t="shared" ca="1" si="17"/>
        <v>-1</v>
      </c>
      <c r="J297" s="310">
        <f t="shared" ca="1" si="18"/>
        <v>-1</v>
      </c>
      <c r="P297" s="301">
        <f t="shared" si="13"/>
        <v>42856</v>
      </c>
      <c r="Q297" s="308">
        <f t="shared" ca="1" si="4"/>
        <v>-1</v>
      </c>
      <c r="R297" s="311">
        <f t="shared" ca="1" si="5"/>
        <v>-1</v>
      </c>
      <c r="S297" s="311">
        <f t="shared" ca="1" si="6"/>
        <v>-1</v>
      </c>
      <c r="T297" s="310">
        <f t="shared" ca="1" si="7"/>
        <v>-1</v>
      </c>
      <c r="Z297" s="301">
        <f t="shared" si="14"/>
        <v>42856</v>
      </c>
      <c r="AA297" s="308">
        <f t="shared" ca="1" si="8"/>
        <v>-1</v>
      </c>
      <c r="AB297" s="311">
        <f t="shared" ca="1" si="9"/>
        <v>-1</v>
      </c>
      <c r="AC297" s="311">
        <f t="shared" ca="1" si="10"/>
        <v>-1</v>
      </c>
      <c r="AD297" s="310">
        <f t="shared" ca="1" si="11"/>
        <v>-1</v>
      </c>
    </row>
    <row r="298" spans="6:30">
      <c r="F298" s="301">
        <f t="shared" si="12"/>
        <v>42887</v>
      </c>
      <c r="G298" s="308">
        <f t="shared" ca="1" si="15"/>
        <v>-1</v>
      </c>
      <c r="H298" s="311">
        <f t="shared" ca="1" si="16"/>
        <v>-1</v>
      </c>
      <c r="I298" s="311">
        <f t="shared" ca="1" si="17"/>
        <v>-1</v>
      </c>
      <c r="J298" s="310">
        <f t="shared" ca="1" si="18"/>
        <v>-1</v>
      </c>
      <c r="P298" s="301">
        <f t="shared" si="13"/>
        <v>42887</v>
      </c>
      <c r="Q298" s="308">
        <f t="shared" ca="1" si="4"/>
        <v>-1</v>
      </c>
      <c r="R298" s="311">
        <f t="shared" ca="1" si="5"/>
        <v>-1</v>
      </c>
      <c r="S298" s="311">
        <f t="shared" ca="1" si="6"/>
        <v>-1</v>
      </c>
      <c r="T298" s="310">
        <f t="shared" ca="1" si="7"/>
        <v>-1</v>
      </c>
      <c r="Z298" s="301">
        <f t="shared" si="14"/>
        <v>42887</v>
      </c>
      <c r="AA298" s="308">
        <f t="shared" ca="1" si="8"/>
        <v>-1</v>
      </c>
      <c r="AB298" s="311">
        <f t="shared" ca="1" si="9"/>
        <v>-1</v>
      </c>
      <c r="AC298" s="311">
        <f t="shared" ca="1" si="10"/>
        <v>-1</v>
      </c>
      <c r="AD298" s="310">
        <f t="shared" ca="1" si="11"/>
        <v>-1</v>
      </c>
    </row>
    <row r="299" spans="6:30">
      <c r="F299" s="301">
        <f t="shared" si="12"/>
        <v>42917</v>
      </c>
      <c r="G299" s="308">
        <f t="shared" ca="1" si="15"/>
        <v>-1</v>
      </c>
      <c r="H299" s="311">
        <f t="shared" ca="1" si="16"/>
        <v>-1</v>
      </c>
      <c r="I299" s="311">
        <f t="shared" ca="1" si="17"/>
        <v>-1</v>
      </c>
      <c r="J299" s="310">
        <f t="shared" ca="1" si="18"/>
        <v>-1</v>
      </c>
      <c r="P299" s="301">
        <f t="shared" si="13"/>
        <v>42917</v>
      </c>
      <c r="Q299" s="308">
        <f t="shared" ca="1" si="4"/>
        <v>-1</v>
      </c>
      <c r="R299" s="311">
        <f t="shared" ca="1" si="5"/>
        <v>-1</v>
      </c>
      <c r="S299" s="311">
        <f t="shared" ca="1" si="6"/>
        <v>-1</v>
      </c>
      <c r="T299" s="310">
        <f t="shared" ca="1" si="7"/>
        <v>-1</v>
      </c>
      <c r="Z299" s="301">
        <f t="shared" si="14"/>
        <v>42917</v>
      </c>
      <c r="AA299" s="308">
        <f t="shared" ca="1" si="8"/>
        <v>-1</v>
      </c>
      <c r="AB299" s="311">
        <f t="shared" ca="1" si="9"/>
        <v>-1</v>
      </c>
      <c r="AC299" s="311">
        <f t="shared" ca="1" si="10"/>
        <v>-1</v>
      </c>
      <c r="AD299" s="310">
        <f t="shared" ca="1" si="11"/>
        <v>-1</v>
      </c>
    </row>
    <row r="300" spans="6:30">
      <c r="F300" s="301">
        <f t="shared" si="12"/>
        <v>42948</v>
      </c>
      <c r="G300" s="308">
        <f t="shared" ca="1" si="15"/>
        <v>-1</v>
      </c>
      <c r="H300" s="311">
        <f t="shared" ca="1" si="16"/>
        <v>-1</v>
      </c>
      <c r="I300" s="311">
        <f t="shared" ca="1" si="17"/>
        <v>-1</v>
      </c>
      <c r="J300" s="310">
        <f t="shared" ca="1" si="18"/>
        <v>-1</v>
      </c>
      <c r="P300" s="301">
        <f t="shared" si="13"/>
        <v>42948</v>
      </c>
      <c r="Q300" s="308">
        <f t="shared" ca="1" si="4"/>
        <v>-1</v>
      </c>
      <c r="R300" s="311">
        <f t="shared" ca="1" si="5"/>
        <v>-1</v>
      </c>
      <c r="S300" s="311">
        <f t="shared" ca="1" si="6"/>
        <v>-1</v>
      </c>
      <c r="T300" s="310">
        <f t="shared" ca="1" si="7"/>
        <v>-1</v>
      </c>
      <c r="Z300" s="301">
        <f t="shared" si="14"/>
        <v>42948</v>
      </c>
      <c r="AA300" s="308">
        <f t="shared" ca="1" si="8"/>
        <v>-1</v>
      </c>
      <c r="AB300" s="311">
        <f t="shared" ca="1" si="9"/>
        <v>-1</v>
      </c>
      <c r="AC300" s="311">
        <f t="shared" ca="1" si="10"/>
        <v>-1</v>
      </c>
      <c r="AD300" s="310">
        <f t="shared" ca="1" si="11"/>
        <v>-1</v>
      </c>
    </row>
    <row r="301" spans="6:30">
      <c r="F301" s="301">
        <f t="shared" si="12"/>
        <v>42979</v>
      </c>
      <c r="G301" s="308">
        <f t="shared" ca="1" si="15"/>
        <v>-1</v>
      </c>
      <c r="H301" s="311">
        <f t="shared" ca="1" si="16"/>
        <v>-1</v>
      </c>
      <c r="I301" s="311">
        <f t="shared" ca="1" si="17"/>
        <v>-1</v>
      </c>
      <c r="J301" s="310">
        <f t="shared" ca="1" si="18"/>
        <v>-1</v>
      </c>
      <c r="P301" s="301">
        <f t="shared" si="13"/>
        <v>42979</v>
      </c>
      <c r="Q301" s="308">
        <f t="shared" ca="1" si="4"/>
        <v>-1</v>
      </c>
      <c r="R301" s="311">
        <f t="shared" ca="1" si="5"/>
        <v>-1</v>
      </c>
      <c r="S301" s="311">
        <f t="shared" ca="1" si="6"/>
        <v>-1</v>
      </c>
      <c r="T301" s="310">
        <f t="shared" ca="1" si="7"/>
        <v>-1</v>
      </c>
      <c r="Z301" s="301">
        <f t="shared" si="14"/>
        <v>42979</v>
      </c>
      <c r="AA301" s="308">
        <f t="shared" ca="1" si="8"/>
        <v>-1</v>
      </c>
      <c r="AB301" s="311">
        <f t="shared" ca="1" si="9"/>
        <v>-1</v>
      </c>
      <c r="AC301" s="311">
        <f t="shared" ca="1" si="10"/>
        <v>-1</v>
      </c>
      <c r="AD301" s="310">
        <f t="shared" ca="1" si="11"/>
        <v>-1</v>
      </c>
    </row>
    <row r="302" spans="6:30">
      <c r="F302" s="301">
        <f t="shared" si="12"/>
        <v>43009</v>
      </c>
      <c r="G302" s="308">
        <f t="shared" ca="1" si="15"/>
        <v>-1</v>
      </c>
      <c r="H302" s="311">
        <f t="shared" ca="1" si="16"/>
        <v>-1</v>
      </c>
      <c r="I302" s="311">
        <f t="shared" ca="1" si="17"/>
        <v>-1</v>
      </c>
      <c r="J302" s="310">
        <f t="shared" ca="1" si="18"/>
        <v>-1</v>
      </c>
      <c r="P302" s="301">
        <f t="shared" si="13"/>
        <v>43009</v>
      </c>
      <c r="Q302" s="308">
        <f t="shared" ca="1" si="4"/>
        <v>-1</v>
      </c>
      <c r="R302" s="311">
        <f t="shared" ca="1" si="5"/>
        <v>-1</v>
      </c>
      <c r="S302" s="311">
        <f t="shared" ca="1" si="6"/>
        <v>-1</v>
      </c>
      <c r="T302" s="310">
        <f t="shared" ca="1" si="7"/>
        <v>-1</v>
      </c>
      <c r="Z302" s="301">
        <f t="shared" si="14"/>
        <v>43009</v>
      </c>
      <c r="AA302" s="308">
        <f t="shared" ca="1" si="8"/>
        <v>-1</v>
      </c>
      <c r="AB302" s="311">
        <f t="shared" ca="1" si="9"/>
        <v>-1</v>
      </c>
      <c r="AC302" s="311">
        <f t="shared" ca="1" si="10"/>
        <v>-1</v>
      </c>
      <c r="AD302" s="310">
        <f t="shared" ca="1" si="11"/>
        <v>-1</v>
      </c>
    </row>
    <row r="303" spans="6:30">
      <c r="F303" s="301">
        <f t="shared" si="12"/>
        <v>43040</v>
      </c>
      <c r="G303" s="308">
        <f t="shared" ca="1" si="15"/>
        <v>-1</v>
      </c>
      <c r="H303" s="311">
        <f t="shared" ca="1" si="16"/>
        <v>-1</v>
      </c>
      <c r="I303" s="311">
        <f t="shared" ca="1" si="17"/>
        <v>-1</v>
      </c>
      <c r="J303" s="310">
        <f t="shared" ca="1" si="18"/>
        <v>-1</v>
      </c>
      <c r="P303" s="301">
        <f t="shared" si="13"/>
        <v>43040</v>
      </c>
      <c r="Q303" s="308">
        <f t="shared" ca="1" si="4"/>
        <v>-1</v>
      </c>
      <c r="R303" s="311">
        <f t="shared" ca="1" si="5"/>
        <v>-1</v>
      </c>
      <c r="S303" s="311">
        <f t="shared" ca="1" si="6"/>
        <v>-1</v>
      </c>
      <c r="T303" s="310">
        <f t="shared" ca="1" si="7"/>
        <v>-1</v>
      </c>
      <c r="Z303" s="301">
        <f t="shared" si="14"/>
        <v>43040</v>
      </c>
      <c r="AA303" s="308">
        <f t="shared" ca="1" si="8"/>
        <v>-1</v>
      </c>
      <c r="AB303" s="311">
        <f t="shared" ca="1" si="9"/>
        <v>-1</v>
      </c>
      <c r="AC303" s="311">
        <f t="shared" ca="1" si="10"/>
        <v>-1</v>
      </c>
      <c r="AD303" s="310">
        <f t="shared" ca="1" si="11"/>
        <v>-1</v>
      </c>
    </row>
    <row r="304" spans="6:30">
      <c r="F304" s="301">
        <f t="shared" si="12"/>
        <v>43070</v>
      </c>
      <c r="G304" s="308">
        <f t="shared" ca="1" si="15"/>
        <v>-1</v>
      </c>
      <c r="H304" s="311">
        <f t="shared" ca="1" si="16"/>
        <v>-1</v>
      </c>
      <c r="I304" s="311">
        <f t="shared" ca="1" si="17"/>
        <v>-1</v>
      </c>
      <c r="J304" s="310">
        <f t="shared" ca="1" si="18"/>
        <v>-1</v>
      </c>
      <c r="P304" s="301">
        <f t="shared" si="13"/>
        <v>43070</v>
      </c>
      <c r="Q304" s="308">
        <f t="shared" ca="1" si="4"/>
        <v>-1</v>
      </c>
      <c r="R304" s="311">
        <f t="shared" ca="1" si="5"/>
        <v>-1</v>
      </c>
      <c r="S304" s="311">
        <f t="shared" ca="1" si="6"/>
        <v>-1</v>
      </c>
      <c r="T304" s="310">
        <f t="shared" ca="1" si="7"/>
        <v>-1</v>
      </c>
      <c r="Z304" s="301">
        <f t="shared" si="14"/>
        <v>43070</v>
      </c>
      <c r="AA304" s="308">
        <f t="shared" ca="1" si="8"/>
        <v>-1</v>
      </c>
      <c r="AB304" s="311">
        <f t="shared" ca="1" si="9"/>
        <v>-1</v>
      </c>
      <c r="AC304" s="311">
        <f t="shared" ca="1" si="10"/>
        <v>-1</v>
      </c>
      <c r="AD304" s="310">
        <f t="shared" ca="1" si="11"/>
        <v>-1</v>
      </c>
    </row>
    <row r="305" spans="6:30">
      <c r="F305" s="301">
        <f t="shared" si="12"/>
        <v>43101</v>
      </c>
      <c r="G305" s="308">
        <f t="shared" ca="1" si="15"/>
        <v>-1</v>
      </c>
      <c r="H305" s="311">
        <f t="shared" ca="1" si="16"/>
        <v>-1</v>
      </c>
      <c r="I305" s="311">
        <f t="shared" ca="1" si="17"/>
        <v>-1</v>
      </c>
      <c r="J305" s="310">
        <f t="shared" ca="1" si="18"/>
        <v>-1</v>
      </c>
      <c r="P305" s="301">
        <f t="shared" si="13"/>
        <v>43101</v>
      </c>
      <c r="Q305" s="308">
        <f t="shared" ca="1" si="4"/>
        <v>-1</v>
      </c>
      <c r="R305" s="311">
        <f t="shared" ca="1" si="5"/>
        <v>-1</v>
      </c>
      <c r="S305" s="311">
        <f t="shared" ca="1" si="6"/>
        <v>-1</v>
      </c>
      <c r="T305" s="310">
        <f t="shared" ca="1" si="7"/>
        <v>-1</v>
      </c>
      <c r="Z305" s="301">
        <f t="shared" si="14"/>
        <v>43101</v>
      </c>
      <c r="AA305" s="308">
        <f t="shared" ca="1" si="8"/>
        <v>-1</v>
      </c>
      <c r="AB305" s="311">
        <f t="shared" ca="1" si="9"/>
        <v>-1</v>
      </c>
      <c r="AC305" s="311">
        <f t="shared" ca="1" si="10"/>
        <v>-1</v>
      </c>
      <c r="AD305" s="310">
        <f t="shared" ca="1" si="11"/>
        <v>-1</v>
      </c>
    </row>
    <row r="306" spans="6:30">
      <c r="F306" s="301">
        <f t="shared" si="12"/>
        <v>43132</v>
      </c>
      <c r="G306" s="308">
        <f t="shared" ca="1" si="15"/>
        <v>-1</v>
      </c>
      <c r="H306" s="311">
        <f t="shared" ca="1" si="16"/>
        <v>-1</v>
      </c>
      <c r="I306" s="311">
        <f t="shared" ca="1" si="17"/>
        <v>-1</v>
      </c>
      <c r="J306" s="310">
        <f t="shared" ca="1" si="18"/>
        <v>-1</v>
      </c>
      <c r="P306" s="301">
        <f t="shared" si="13"/>
        <v>43132</v>
      </c>
      <c r="Q306" s="308">
        <f t="shared" ca="1" si="4"/>
        <v>-1</v>
      </c>
      <c r="R306" s="311">
        <f t="shared" ca="1" si="5"/>
        <v>-1</v>
      </c>
      <c r="S306" s="311">
        <f t="shared" ca="1" si="6"/>
        <v>-1</v>
      </c>
      <c r="T306" s="310">
        <f t="shared" ca="1" si="7"/>
        <v>-1</v>
      </c>
      <c r="Z306" s="301">
        <f t="shared" si="14"/>
        <v>43132</v>
      </c>
      <c r="AA306" s="308">
        <f t="shared" ca="1" si="8"/>
        <v>-1</v>
      </c>
      <c r="AB306" s="311">
        <f t="shared" ca="1" si="9"/>
        <v>-1</v>
      </c>
      <c r="AC306" s="311">
        <f t="shared" ca="1" si="10"/>
        <v>-1</v>
      </c>
      <c r="AD306" s="310">
        <f t="shared" ca="1" si="11"/>
        <v>-1</v>
      </c>
    </row>
    <row r="307" spans="6:30">
      <c r="F307" s="301">
        <f t="shared" si="12"/>
        <v>43160</v>
      </c>
      <c r="G307" s="308">
        <f t="shared" ca="1" si="15"/>
        <v>-1</v>
      </c>
      <c r="H307" s="311">
        <f t="shared" ca="1" si="16"/>
        <v>-1</v>
      </c>
      <c r="I307" s="311">
        <f t="shared" ca="1" si="17"/>
        <v>-1</v>
      </c>
      <c r="J307" s="310">
        <f t="shared" ca="1" si="18"/>
        <v>-1</v>
      </c>
      <c r="P307" s="301">
        <f t="shared" si="13"/>
        <v>43160</v>
      </c>
      <c r="Q307" s="308">
        <f t="shared" ca="1" si="4"/>
        <v>-1</v>
      </c>
      <c r="R307" s="311">
        <f t="shared" ca="1" si="5"/>
        <v>-1</v>
      </c>
      <c r="S307" s="311">
        <f t="shared" ca="1" si="6"/>
        <v>-1</v>
      </c>
      <c r="T307" s="310">
        <f t="shared" ca="1" si="7"/>
        <v>-1</v>
      </c>
      <c r="Z307" s="301">
        <f t="shared" si="14"/>
        <v>43160</v>
      </c>
      <c r="AA307" s="308">
        <f t="shared" ca="1" si="8"/>
        <v>-1</v>
      </c>
      <c r="AB307" s="311">
        <f t="shared" ca="1" si="9"/>
        <v>-1</v>
      </c>
      <c r="AC307" s="311">
        <f t="shared" ca="1" si="10"/>
        <v>-1</v>
      </c>
      <c r="AD307" s="310">
        <f t="shared" ca="1" si="11"/>
        <v>-1</v>
      </c>
    </row>
    <row r="308" spans="6:30">
      <c r="F308" s="301">
        <f t="shared" si="12"/>
        <v>43191</v>
      </c>
      <c r="G308" s="308">
        <f t="shared" ca="1" si="15"/>
        <v>-1</v>
      </c>
      <c r="H308" s="311">
        <f t="shared" ca="1" si="16"/>
        <v>-1</v>
      </c>
      <c r="I308" s="311">
        <f t="shared" ca="1" si="17"/>
        <v>-1</v>
      </c>
      <c r="J308" s="310">
        <f t="shared" ca="1" si="18"/>
        <v>-1</v>
      </c>
      <c r="P308" s="301">
        <f t="shared" si="13"/>
        <v>43191</v>
      </c>
      <c r="Q308" s="308">
        <f t="shared" ca="1" si="4"/>
        <v>-1</v>
      </c>
      <c r="R308" s="311">
        <f t="shared" ca="1" si="5"/>
        <v>-1</v>
      </c>
      <c r="S308" s="311">
        <f t="shared" ca="1" si="6"/>
        <v>-1</v>
      </c>
      <c r="T308" s="310">
        <f t="shared" ca="1" si="7"/>
        <v>-1</v>
      </c>
      <c r="Z308" s="301">
        <f t="shared" si="14"/>
        <v>43191</v>
      </c>
      <c r="AA308" s="308">
        <f t="shared" ca="1" si="8"/>
        <v>-1</v>
      </c>
      <c r="AB308" s="311">
        <f t="shared" ca="1" si="9"/>
        <v>-1</v>
      </c>
      <c r="AC308" s="311">
        <f t="shared" ca="1" si="10"/>
        <v>-1</v>
      </c>
      <c r="AD308" s="310">
        <f t="shared" ca="1" si="11"/>
        <v>-1</v>
      </c>
    </row>
    <row r="309" spans="6:30">
      <c r="F309" s="301">
        <f t="shared" si="12"/>
        <v>43221</v>
      </c>
      <c r="G309" s="308">
        <f t="shared" ref="G309:G316" ca="1" si="19">+IF(ISERROR(G67/C67-1),0,G67/C67-1)</f>
        <v>-1</v>
      </c>
      <c r="H309" s="311">
        <f t="shared" ref="H309:H316" ca="1" si="20">+IF(ISERROR(H67/D67-1),0,H67/D67-1)</f>
        <v>-1</v>
      </c>
      <c r="I309" s="311">
        <f t="shared" ref="I309:I316" ca="1" si="21">+IF(ISERROR(I67/E67-1),0,I67/E67-1)</f>
        <v>-1</v>
      </c>
      <c r="J309" s="310">
        <f t="shared" ref="J309:J316" ca="1" si="22">+IF(ISERROR(J67/F67-1),0,J67/F67-1)</f>
        <v>-1</v>
      </c>
      <c r="P309" s="301">
        <f t="shared" si="13"/>
        <v>43221</v>
      </c>
      <c r="Q309" s="308">
        <f t="shared" ref="Q309:Q372" ca="1" si="23">+IF(ISERROR(Q67/M67-1),0,Q67/M67-1)</f>
        <v>-1</v>
      </c>
      <c r="R309" s="311">
        <f t="shared" ref="R309:R372" ca="1" si="24">+IF(ISERROR(R67/N67-1),0,R67/N67-1)</f>
        <v>-1</v>
      </c>
      <c r="S309" s="311">
        <f t="shared" ref="S309:S372" ca="1" si="25">+IF(ISERROR(S67/O67-1),0,S67/O67-1)</f>
        <v>-1</v>
      </c>
      <c r="T309" s="310">
        <f t="shared" ref="T309:T372" ca="1" si="26">+IF(ISERROR(T67/P67-1),0,T67/P67-1)</f>
        <v>-1</v>
      </c>
      <c r="Z309" s="301">
        <f t="shared" si="14"/>
        <v>43221</v>
      </c>
      <c r="AA309" s="308">
        <f t="shared" ref="AA309:AA372" ca="1" si="27">+IF(ISERROR(AA67/W67-1),0,AA67/W67-1)</f>
        <v>-1</v>
      </c>
      <c r="AB309" s="311">
        <f t="shared" ref="AB309:AB372" ca="1" si="28">+IF(ISERROR(AB67/X67-1),0,AB67/X67-1)</f>
        <v>-1</v>
      </c>
      <c r="AC309" s="311">
        <f t="shared" ref="AC309:AC372" ca="1" si="29">+IF(ISERROR(AC67/Y67-1),0,AC67/Y67-1)</f>
        <v>-1</v>
      </c>
      <c r="AD309" s="310">
        <f t="shared" ref="AD309:AD372" ca="1" si="30">+IF(ISERROR(AD67/Z67-1),0,AD67/Z67-1)</f>
        <v>-1</v>
      </c>
    </row>
    <row r="310" spans="6:30">
      <c r="F310" s="301">
        <f t="shared" ref="F310:F316" si="31">+B68</f>
        <v>43252</v>
      </c>
      <c r="G310" s="308">
        <f t="shared" ca="1" si="19"/>
        <v>-1</v>
      </c>
      <c r="H310" s="311">
        <f t="shared" ca="1" si="20"/>
        <v>-1</v>
      </c>
      <c r="I310" s="311">
        <f t="shared" ca="1" si="21"/>
        <v>-1</v>
      </c>
      <c r="J310" s="310">
        <f t="shared" ca="1" si="22"/>
        <v>-1</v>
      </c>
      <c r="P310" s="301">
        <f t="shared" ref="P310:P373" si="32">+L68</f>
        <v>43252</v>
      </c>
      <c r="Q310" s="308">
        <f t="shared" ca="1" si="23"/>
        <v>-1</v>
      </c>
      <c r="R310" s="311">
        <f t="shared" ca="1" si="24"/>
        <v>-1</v>
      </c>
      <c r="S310" s="311">
        <f t="shared" ca="1" si="25"/>
        <v>-1</v>
      </c>
      <c r="T310" s="310">
        <f t="shared" ca="1" si="26"/>
        <v>-1</v>
      </c>
      <c r="Z310" s="301">
        <f t="shared" ref="Z310:Z373" si="33">+V68</f>
        <v>43252</v>
      </c>
      <c r="AA310" s="308">
        <f t="shared" ca="1" si="27"/>
        <v>-1</v>
      </c>
      <c r="AB310" s="311">
        <f t="shared" ca="1" si="28"/>
        <v>-1</v>
      </c>
      <c r="AC310" s="311">
        <f t="shared" ca="1" si="29"/>
        <v>-1</v>
      </c>
      <c r="AD310" s="310">
        <f t="shared" ca="1" si="30"/>
        <v>-1</v>
      </c>
    </row>
    <row r="311" spans="6:30">
      <c r="F311" s="301">
        <f t="shared" si="31"/>
        <v>43282</v>
      </c>
      <c r="G311" s="308">
        <f t="shared" ca="1" si="19"/>
        <v>-1</v>
      </c>
      <c r="H311" s="311">
        <f t="shared" ca="1" si="20"/>
        <v>-1</v>
      </c>
      <c r="I311" s="311">
        <f t="shared" ca="1" si="21"/>
        <v>-1</v>
      </c>
      <c r="J311" s="310">
        <f t="shared" ca="1" si="22"/>
        <v>-1</v>
      </c>
      <c r="P311" s="301">
        <f t="shared" si="32"/>
        <v>43282</v>
      </c>
      <c r="Q311" s="308">
        <f t="shared" ca="1" si="23"/>
        <v>-1</v>
      </c>
      <c r="R311" s="311">
        <f t="shared" ca="1" si="24"/>
        <v>-1</v>
      </c>
      <c r="S311" s="311">
        <f t="shared" ca="1" si="25"/>
        <v>-1</v>
      </c>
      <c r="T311" s="310">
        <f t="shared" ca="1" si="26"/>
        <v>-1</v>
      </c>
      <c r="Z311" s="301">
        <f t="shared" si="33"/>
        <v>43282</v>
      </c>
      <c r="AA311" s="308">
        <f t="shared" ca="1" si="27"/>
        <v>-1</v>
      </c>
      <c r="AB311" s="311">
        <f t="shared" ca="1" si="28"/>
        <v>-1</v>
      </c>
      <c r="AC311" s="311">
        <f t="shared" ca="1" si="29"/>
        <v>-1</v>
      </c>
      <c r="AD311" s="310">
        <f t="shared" ca="1" si="30"/>
        <v>-1</v>
      </c>
    </row>
    <row r="312" spans="6:30">
      <c r="F312" s="301">
        <f t="shared" si="31"/>
        <v>43313</v>
      </c>
      <c r="G312" s="308">
        <f t="shared" ca="1" si="19"/>
        <v>-1</v>
      </c>
      <c r="H312" s="311">
        <f t="shared" ca="1" si="20"/>
        <v>-1</v>
      </c>
      <c r="I312" s="311">
        <f t="shared" ca="1" si="21"/>
        <v>-1</v>
      </c>
      <c r="J312" s="310">
        <f t="shared" ca="1" si="22"/>
        <v>-1</v>
      </c>
      <c r="P312" s="301">
        <f t="shared" si="32"/>
        <v>43313</v>
      </c>
      <c r="Q312" s="308">
        <f t="shared" ca="1" si="23"/>
        <v>-1</v>
      </c>
      <c r="R312" s="311">
        <f t="shared" ca="1" si="24"/>
        <v>-1</v>
      </c>
      <c r="S312" s="311">
        <f t="shared" ca="1" si="25"/>
        <v>-1</v>
      </c>
      <c r="T312" s="310">
        <f t="shared" ca="1" si="26"/>
        <v>-1</v>
      </c>
      <c r="Z312" s="301">
        <f t="shared" si="33"/>
        <v>43313</v>
      </c>
      <c r="AA312" s="308">
        <f t="shared" ca="1" si="27"/>
        <v>-1</v>
      </c>
      <c r="AB312" s="311">
        <f t="shared" ca="1" si="28"/>
        <v>-1</v>
      </c>
      <c r="AC312" s="311">
        <f t="shared" ca="1" si="29"/>
        <v>-1</v>
      </c>
      <c r="AD312" s="310">
        <f t="shared" ca="1" si="30"/>
        <v>-1</v>
      </c>
    </row>
    <row r="313" spans="6:30">
      <c r="F313" s="301">
        <f t="shared" si="31"/>
        <v>43344</v>
      </c>
      <c r="G313" s="308">
        <f t="shared" ca="1" si="19"/>
        <v>-1</v>
      </c>
      <c r="H313" s="311">
        <f t="shared" ca="1" si="20"/>
        <v>-1</v>
      </c>
      <c r="I313" s="311">
        <f t="shared" ca="1" si="21"/>
        <v>-1</v>
      </c>
      <c r="J313" s="310">
        <f t="shared" ca="1" si="22"/>
        <v>-1</v>
      </c>
      <c r="P313" s="301">
        <f t="shared" si="32"/>
        <v>43344</v>
      </c>
      <c r="Q313" s="308">
        <f t="shared" ca="1" si="23"/>
        <v>-1</v>
      </c>
      <c r="R313" s="311">
        <f t="shared" ca="1" si="24"/>
        <v>-1</v>
      </c>
      <c r="S313" s="311">
        <f t="shared" ca="1" si="25"/>
        <v>-1</v>
      </c>
      <c r="T313" s="310">
        <f t="shared" ca="1" si="26"/>
        <v>-1</v>
      </c>
      <c r="Z313" s="301">
        <f t="shared" si="33"/>
        <v>43344</v>
      </c>
      <c r="AA313" s="308">
        <f t="shared" ca="1" si="27"/>
        <v>-1</v>
      </c>
      <c r="AB313" s="311">
        <f t="shared" ca="1" si="28"/>
        <v>-1</v>
      </c>
      <c r="AC313" s="311">
        <f t="shared" ca="1" si="29"/>
        <v>-1</v>
      </c>
      <c r="AD313" s="310">
        <f t="shared" ca="1" si="30"/>
        <v>-1</v>
      </c>
    </row>
    <row r="314" spans="6:30">
      <c r="F314" s="301">
        <f t="shared" si="31"/>
        <v>43374</v>
      </c>
      <c r="G314" s="308">
        <f t="shared" ca="1" si="19"/>
        <v>-1</v>
      </c>
      <c r="H314" s="311">
        <f t="shared" ca="1" si="20"/>
        <v>-1</v>
      </c>
      <c r="I314" s="311">
        <f t="shared" ca="1" si="21"/>
        <v>-1</v>
      </c>
      <c r="J314" s="310">
        <f t="shared" ca="1" si="22"/>
        <v>-1</v>
      </c>
      <c r="P314" s="301">
        <f t="shared" si="32"/>
        <v>43374</v>
      </c>
      <c r="Q314" s="308">
        <f t="shared" ca="1" si="23"/>
        <v>-1</v>
      </c>
      <c r="R314" s="311">
        <f t="shared" ca="1" si="24"/>
        <v>-1</v>
      </c>
      <c r="S314" s="311">
        <f t="shared" ca="1" si="25"/>
        <v>-1</v>
      </c>
      <c r="T314" s="310">
        <f t="shared" ca="1" si="26"/>
        <v>-1</v>
      </c>
      <c r="Z314" s="301">
        <f t="shared" si="33"/>
        <v>43374</v>
      </c>
      <c r="AA314" s="308">
        <f t="shared" ca="1" si="27"/>
        <v>-1</v>
      </c>
      <c r="AB314" s="311">
        <f t="shared" ca="1" si="28"/>
        <v>-1</v>
      </c>
      <c r="AC314" s="311">
        <f t="shared" ca="1" si="29"/>
        <v>-1</v>
      </c>
      <c r="AD314" s="310">
        <f t="shared" ca="1" si="30"/>
        <v>-1</v>
      </c>
    </row>
    <row r="315" spans="6:30">
      <c r="F315" s="301">
        <f t="shared" si="31"/>
        <v>43405</v>
      </c>
      <c r="G315" s="308">
        <f t="shared" ca="1" si="19"/>
        <v>-1</v>
      </c>
      <c r="H315" s="311">
        <f t="shared" ca="1" si="20"/>
        <v>-1</v>
      </c>
      <c r="I315" s="311">
        <f t="shared" ca="1" si="21"/>
        <v>-1</v>
      </c>
      <c r="J315" s="310">
        <f t="shared" ca="1" si="22"/>
        <v>-1</v>
      </c>
      <c r="P315" s="301">
        <f t="shared" si="32"/>
        <v>43405</v>
      </c>
      <c r="Q315" s="308">
        <f t="shared" ca="1" si="23"/>
        <v>-1</v>
      </c>
      <c r="R315" s="311">
        <f t="shared" ca="1" si="24"/>
        <v>-1</v>
      </c>
      <c r="S315" s="311">
        <f t="shared" ca="1" si="25"/>
        <v>-1</v>
      </c>
      <c r="T315" s="310">
        <f t="shared" ca="1" si="26"/>
        <v>-1</v>
      </c>
      <c r="Z315" s="301">
        <f t="shared" si="33"/>
        <v>43405</v>
      </c>
      <c r="AA315" s="308">
        <f t="shared" ca="1" si="27"/>
        <v>-1</v>
      </c>
      <c r="AB315" s="311">
        <f t="shared" ca="1" si="28"/>
        <v>-1</v>
      </c>
      <c r="AC315" s="311">
        <f t="shared" ca="1" si="29"/>
        <v>-1</v>
      </c>
      <c r="AD315" s="310">
        <f t="shared" ca="1" si="30"/>
        <v>-1</v>
      </c>
    </row>
    <row r="316" spans="6:30">
      <c r="F316" s="301">
        <f t="shared" si="31"/>
        <v>43435</v>
      </c>
      <c r="G316" s="308">
        <f t="shared" ca="1" si="19"/>
        <v>-1</v>
      </c>
      <c r="H316" s="311">
        <f t="shared" ca="1" si="20"/>
        <v>-1</v>
      </c>
      <c r="I316" s="311">
        <f t="shared" ca="1" si="21"/>
        <v>-1</v>
      </c>
      <c r="J316" s="310">
        <f t="shared" ca="1" si="22"/>
        <v>-1</v>
      </c>
      <c r="P316" s="301">
        <f t="shared" si="32"/>
        <v>43435</v>
      </c>
      <c r="Q316" s="308">
        <f t="shared" ca="1" si="23"/>
        <v>-1</v>
      </c>
      <c r="R316" s="311">
        <f t="shared" ca="1" si="24"/>
        <v>-1</v>
      </c>
      <c r="S316" s="311">
        <f t="shared" ca="1" si="25"/>
        <v>-1</v>
      </c>
      <c r="T316" s="310">
        <f t="shared" ca="1" si="26"/>
        <v>-1</v>
      </c>
      <c r="Z316" s="301">
        <f t="shared" si="33"/>
        <v>43435</v>
      </c>
      <c r="AA316" s="308">
        <f t="shared" ca="1" si="27"/>
        <v>-1</v>
      </c>
      <c r="AB316" s="311">
        <f t="shared" ca="1" si="28"/>
        <v>-1</v>
      </c>
      <c r="AC316" s="311">
        <f t="shared" ca="1" si="29"/>
        <v>-1</v>
      </c>
      <c r="AD316" s="310">
        <f t="shared" ca="1" si="30"/>
        <v>-1</v>
      </c>
    </row>
    <row r="317" spans="6:30">
      <c r="F317" s="301">
        <f t="shared" ref="F317:F380" si="34">+B75</f>
        <v>43466</v>
      </c>
      <c r="G317" s="308">
        <f t="shared" ref="G317:G380" ca="1" si="35">+IF(ISERROR(G75/C75-1),0,G75/C75-1)</f>
        <v>-1</v>
      </c>
      <c r="H317" s="311">
        <f t="shared" ref="H317:H380" ca="1" si="36">+IF(ISERROR(H75/D75-1),0,H75/D75-1)</f>
        <v>-1</v>
      </c>
      <c r="I317" s="311">
        <f t="shared" ref="I317:I380" ca="1" si="37">+IF(ISERROR(I75/E75-1),0,I75/E75-1)</f>
        <v>-1</v>
      </c>
      <c r="J317" s="310">
        <f t="shared" ref="J317:J380" ca="1" si="38">+IF(ISERROR(J75/F75-1),0,J75/F75-1)</f>
        <v>-1</v>
      </c>
      <c r="P317" s="301">
        <f t="shared" si="32"/>
        <v>43466</v>
      </c>
      <c r="Q317" s="308">
        <f t="shared" ca="1" si="23"/>
        <v>-1</v>
      </c>
      <c r="R317" s="311">
        <f t="shared" ca="1" si="24"/>
        <v>-1</v>
      </c>
      <c r="S317" s="311">
        <f t="shared" ca="1" si="25"/>
        <v>-1</v>
      </c>
      <c r="T317" s="310">
        <f t="shared" ca="1" si="26"/>
        <v>-1</v>
      </c>
      <c r="Z317" s="301">
        <f t="shared" si="33"/>
        <v>43466</v>
      </c>
      <c r="AA317" s="308">
        <f t="shared" ca="1" si="27"/>
        <v>-1</v>
      </c>
      <c r="AB317" s="311">
        <f t="shared" ca="1" si="28"/>
        <v>-1</v>
      </c>
      <c r="AC317" s="311">
        <f t="shared" ca="1" si="29"/>
        <v>-1</v>
      </c>
      <c r="AD317" s="310">
        <f t="shared" ca="1" si="30"/>
        <v>-1</v>
      </c>
    </row>
    <row r="318" spans="6:30">
      <c r="F318" s="301">
        <f t="shared" si="34"/>
        <v>43497</v>
      </c>
      <c r="G318" s="308">
        <f t="shared" ca="1" si="35"/>
        <v>-1</v>
      </c>
      <c r="H318" s="311">
        <f t="shared" ca="1" si="36"/>
        <v>-1</v>
      </c>
      <c r="I318" s="311">
        <f t="shared" ca="1" si="37"/>
        <v>-1</v>
      </c>
      <c r="J318" s="310">
        <f t="shared" ca="1" si="38"/>
        <v>-1</v>
      </c>
      <c r="P318" s="301">
        <f t="shared" si="32"/>
        <v>43497</v>
      </c>
      <c r="Q318" s="308">
        <f t="shared" ca="1" si="23"/>
        <v>-1</v>
      </c>
      <c r="R318" s="311">
        <f t="shared" ca="1" si="24"/>
        <v>-1</v>
      </c>
      <c r="S318" s="311">
        <f t="shared" ca="1" si="25"/>
        <v>-1</v>
      </c>
      <c r="T318" s="310">
        <f t="shared" ca="1" si="26"/>
        <v>-1</v>
      </c>
      <c r="Z318" s="301">
        <f t="shared" si="33"/>
        <v>43497</v>
      </c>
      <c r="AA318" s="308">
        <f t="shared" ca="1" si="27"/>
        <v>-1</v>
      </c>
      <c r="AB318" s="311">
        <f t="shared" ca="1" si="28"/>
        <v>-1</v>
      </c>
      <c r="AC318" s="311">
        <f t="shared" ca="1" si="29"/>
        <v>-1</v>
      </c>
      <c r="AD318" s="310">
        <f t="shared" ca="1" si="30"/>
        <v>-1</v>
      </c>
    </row>
    <row r="319" spans="6:30">
      <c r="F319" s="301">
        <f t="shared" si="34"/>
        <v>43525</v>
      </c>
      <c r="G319" s="308">
        <f t="shared" ca="1" si="35"/>
        <v>-1</v>
      </c>
      <c r="H319" s="311">
        <f t="shared" ca="1" si="36"/>
        <v>-1</v>
      </c>
      <c r="I319" s="311">
        <f t="shared" ca="1" si="37"/>
        <v>-1</v>
      </c>
      <c r="J319" s="310">
        <f t="shared" ca="1" si="38"/>
        <v>-1</v>
      </c>
      <c r="P319" s="301">
        <f t="shared" si="32"/>
        <v>43525</v>
      </c>
      <c r="Q319" s="308">
        <f t="shared" ca="1" si="23"/>
        <v>-1</v>
      </c>
      <c r="R319" s="311">
        <f t="shared" ca="1" si="24"/>
        <v>-1</v>
      </c>
      <c r="S319" s="311">
        <f t="shared" ca="1" si="25"/>
        <v>-1</v>
      </c>
      <c r="T319" s="310">
        <f t="shared" ca="1" si="26"/>
        <v>-1</v>
      </c>
      <c r="Z319" s="301">
        <f t="shared" si="33"/>
        <v>43525</v>
      </c>
      <c r="AA319" s="308">
        <f t="shared" ca="1" si="27"/>
        <v>-1</v>
      </c>
      <c r="AB319" s="311">
        <f t="shared" ca="1" si="28"/>
        <v>-1</v>
      </c>
      <c r="AC319" s="311">
        <f t="shared" ca="1" si="29"/>
        <v>-1</v>
      </c>
      <c r="AD319" s="310">
        <f t="shared" ca="1" si="30"/>
        <v>-1</v>
      </c>
    </row>
    <row r="320" spans="6:30">
      <c r="F320" s="301">
        <f t="shared" si="34"/>
        <v>43556</v>
      </c>
      <c r="G320" s="308">
        <f t="shared" ca="1" si="35"/>
        <v>-1</v>
      </c>
      <c r="H320" s="311">
        <f t="shared" ca="1" si="36"/>
        <v>-1</v>
      </c>
      <c r="I320" s="311">
        <f t="shared" ca="1" si="37"/>
        <v>-1</v>
      </c>
      <c r="J320" s="310">
        <f t="shared" ca="1" si="38"/>
        <v>-1</v>
      </c>
      <c r="P320" s="301">
        <f t="shared" si="32"/>
        <v>43556</v>
      </c>
      <c r="Q320" s="308">
        <f t="shared" ca="1" si="23"/>
        <v>-1</v>
      </c>
      <c r="R320" s="311">
        <f t="shared" ca="1" si="24"/>
        <v>-1</v>
      </c>
      <c r="S320" s="311">
        <f t="shared" ca="1" si="25"/>
        <v>-1</v>
      </c>
      <c r="T320" s="310">
        <f t="shared" ca="1" si="26"/>
        <v>-1</v>
      </c>
      <c r="Z320" s="301">
        <f t="shared" si="33"/>
        <v>43556</v>
      </c>
      <c r="AA320" s="308">
        <f t="shared" ca="1" si="27"/>
        <v>-1</v>
      </c>
      <c r="AB320" s="311">
        <f t="shared" ca="1" si="28"/>
        <v>-1</v>
      </c>
      <c r="AC320" s="311">
        <f t="shared" ca="1" si="29"/>
        <v>-1</v>
      </c>
      <c r="AD320" s="310">
        <f t="shared" ca="1" si="30"/>
        <v>-1</v>
      </c>
    </row>
    <row r="321" spans="6:30">
      <c r="F321" s="301">
        <f t="shared" si="34"/>
        <v>43586</v>
      </c>
      <c r="G321" s="308">
        <f t="shared" ca="1" si="35"/>
        <v>-1</v>
      </c>
      <c r="H321" s="311">
        <f t="shared" ca="1" si="36"/>
        <v>-1</v>
      </c>
      <c r="I321" s="311">
        <f t="shared" ca="1" si="37"/>
        <v>-1</v>
      </c>
      <c r="J321" s="310">
        <f t="shared" ca="1" si="38"/>
        <v>-1</v>
      </c>
      <c r="P321" s="301">
        <f t="shared" si="32"/>
        <v>43586</v>
      </c>
      <c r="Q321" s="308">
        <f t="shared" ca="1" si="23"/>
        <v>-1</v>
      </c>
      <c r="R321" s="311">
        <f t="shared" ca="1" si="24"/>
        <v>-1</v>
      </c>
      <c r="S321" s="311">
        <f t="shared" ca="1" si="25"/>
        <v>-1</v>
      </c>
      <c r="T321" s="310">
        <f t="shared" ca="1" si="26"/>
        <v>-1</v>
      </c>
      <c r="Z321" s="301">
        <f t="shared" si="33"/>
        <v>43586</v>
      </c>
      <c r="AA321" s="308">
        <f t="shared" ca="1" si="27"/>
        <v>-1</v>
      </c>
      <c r="AB321" s="311">
        <f t="shared" ca="1" si="28"/>
        <v>-1</v>
      </c>
      <c r="AC321" s="311">
        <f t="shared" ca="1" si="29"/>
        <v>-1</v>
      </c>
      <c r="AD321" s="310">
        <f t="shared" ca="1" si="30"/>
        <v>-1</v>
      </c>
    </row>
    <row r="322" spans="6:30">
      <c r="F322" s="301">
        <f t="shared" si="34"/>
        <v>43617</v>
      </c>
      <c r="G322" s="308">
        <f t="shared" ca="1" si="35"/>
        <v>-1</v>
      </c>
      <c r="H322" s="311">
        <f t="shared" ca="1" si="36"/>
        <v>-1</v>
      </c>
      <c r="I322" s="311">
        <f t="shared" ca="1" si="37"/>
        <v>-1</v>
      </c>
      <c r="J322" s="310">
        <f t="shared" ca="1" si="38"/>
        <v>-1</v>
      </c>
      <c r="P322" s="301">
        <f t="shared" si="32"/>
        <v>43617</v>
      </c>
      <c r="Q322" s="308">
        <f t="shared" ca="1" si="23"/>
        <v>-1</v>
      </c>
      <c r="R322" s="311">
        <f t="shared" ca="1" si="24"/>
        <v>-1</v>
      </c>
      <c r="S322" s="311">
        <f t="shared" ca="1" si="25"/>
        <v>-1</v>
      </c>
      <c r="T322" s="310">
        <f t="shared" ca="1" si="26"/>
        <v>-1</v>
      </c>
      <c r="Z322" s="301">
        <f t="shared" si="33"/>
        <v>43617</v>
      </c>
      <c r="AA322" s="308">
        <f t="shared" ca="1" si="27"/>
        <v>-1</v>
      </c>
      <c r="AB322" s="311">
        <f t="shared" ca="1" si="28"/>
        <v>-1</v>
      </c>
      <c r="AC322" s="311">
        <f t="shared" ca="1" si="29"/>
        <v>-1</v>
      </c>
      <c r="AD322" s="310">
        <f t="shared" ca="1" si="30"/>
        <v>-1</v>
      </c>
    </row>
    <row r="323" spans="6:30">
      <c r="F323" s="301">
        <f t="shared" si="34"/>
        <v>43647</v>
      </c>
      <c r="G323" s="308">
        <f t="shared" ca="1" si="35"/>
        <v>-1</v>
      </c>
      <c r="H323" s="311">
        <f t="shared" ca="1" si="36"/>
        <v>-1</v>
      </c>
      <c r="I323" s="311">
        <f t="shared" ca="1" si="37"/>
        <v>-1</v>
      </c>
      <c r="J323" s="310">
        <f t="shared" ca="1" si="38"/>
        <v>-1</v>
      </c>
      <c r="P323" s="301">
        <f t="shared" si="32"/>
        <v>43647</v>
      </c>
      <c r="Q323" s="308">
        <f t="shared" ca="1" si="23"/>
        <v>-1</v>
      </c>
      <c r="R323" s="311">
        <f t="shared" ca="1" si="24"/>
        <v>-1</v>
      </c>
      <c r="S323" s="311">
        <f t="shared" ca="1" si="25"/>
        <v>-1</v>
      </c>
      <c r="T323" s="310">
        <f t="shared" ca="1" si="26"/>
        <v>-1</v>
      </c>
      <c r="Z323" s="301">
        <f t="shared" si="33"/>
        <v>43647</v>
      </c>
      <c r="AA323" s="308">
        <f t="shared" ca="1" si="27"/>
        <v>-1</v>
      </c>
      <c r="AB323" s="311">
        <f t="shared" ca="1" si="28"/>
        <v>-1</v>
      </c>
      <c r="AC323" s="311">
        <f t="shared" ca="1" si="29"/>
        <v>-1</v>
      </c>
      <c r="AD323" s="310">
        <f t="shared" ca="1" si="30"/>
        <v>-1</v>
      </c>
    </row>
    <row r="324" spans="6:30">
      <c r="F324" s="301">
        <f t="shared" si="34"/>
        <v>43678</v>
      </c>
      <c r="G324" s="308">
        <f t="shared" ca="1" si="35"/>
        <v>-1</v>
      </c>
      <c r="H324" s="311">
        <f t="shared" ca="1" si="36"/>
        <v>-1</v>
      </c>
      <c r="I324" s="311">
        <f t="shared" ca="1" si="37"/>
        <v>-1</v>
      </c>
      <c r="J324" s="310">
        <f t="shared" ca="1" si="38"/>
        <v>-1</v>
      </c>
      <c r="P324" s="301">
        <f t="shared" si="32"/>
        <v>43678</v>
      </c>
      <c r="Q324" s="308">
        <f t="shared" ca="1" si="23"/>
        <v>-1</v>
      </c>
      <c r="R324" s="311">
        <f t="shared" ca="1" si="24"/>
        <v>-1</v>
      </c>
      <c r="S324" s="311">
        <f t="shared" ca="1" si="25"/>
        <v>-1</v>
      </c>
      <c r="T324" s="310">
        <f t="shared" ca="1" si="26"/>
        <v>-1</v>
      </c>
      <c r="Z324" s="301">
        <f t="shared" si="33"/>
        <v>43678</v>
      </c>
      <c r="AA324" s="308">
        <f t="shared" ca="1" si="27"/>
        <v>-1</v>
      </c>
      <c r="AB324" s="311">
        <f t="shared" ca="1" si="28"/>
        <v>-1</v>
      </c>
      <c r="AC324" s="311">
        <f t="shared" ca="1" si="29"/>
        <v>-1</v>
      </c>
      <c r="AD324" s="310">
        <f t="shared" ca="1" si="30"/>
        <v>-1</v>
      </c>
    </row>
    <row r="325" spans="6:30">
      <c r="F325" s="301">
        <f t="shared" si="34"/>
        <v>43709</v>
      </c>
      <c r="G325" s="308">
        <f t="shared" ca="1" si="35"/>
        <v>-1</v>
      </c>
      <c r="H325" s="311">
        <f t="shared" ca="1" si="36"/>
        <v>-1</v>
      </c>
      <c r="I325" s="311">
        <f t="shared" ca="1" si="37"/>
        <v>-1</v>
      </c>
      <c r="J325" s="310">
        <f t="shared" ca="1" si="38"/>
        <v>-1</v>
      </c>
      <c r="P325" s="301">
        <f t="shared" si="32"/>
        <v>43709</v>
      </c>
      <c r="Q325" s="308">
        <f t="shared" ca="1" si="23"/>
        <v>-1</v>
      </c>
      <c r="R325" s="311">
        <f t="shared" ca="1" si="24"/>
        <v>-1</v>
      </c>
      <c r="S325" s="311">
        <f t="shared" ca="1" si="25"/>
        <v>-1</v>
      </c>
      <c r="T325" s="310">
        <f t="shared" ca="1" si="26"/>
        <v>-1</v>
      </c>
      <c r="Z325" s="301">
        <f t="shared" si="33"/>
        <v>43709</v>
      </c>
      <c r="AA325" s="308">
        <f t="shared" ca="1" si="27"/>
        <v>-1</v>
      </c>
      <c r="AB325" s="311">
        <f t="shared" ca="1" si="28"/>
        <v>-1</v>
      </c>
      <c r="AC325" s="311">
        <f t="shared" ca="1" si="29"/>
        <v>-1</v>
      </c>
      <c r="AD325" s="310">
        <f t="shared" ca="1" si="30"/>
        <v>-1</v>
      </c>
    </row>
    <row r="326" spans="6:30">
      <c r="F326" s="301">
        <f t="shared" si="34"/>
        <v>43739</v>
      </c>
      <c r="G326" s="308">
        <f t="shared" ca="1" si="35"/>
        <v>-1</v>
      </c>
      <c r="H326" s="311">
        <f t="shared" ca="1" si="36"/>
        <v>-1</v>
      </c>
      <c r="I326" s="311">
        <f t="shared" ca="1" si="37"/>
        <v>-1</v>
      </c>
      <c r="J326" s="310">
        <f t="shared" ca="1" si="38"/>
        <v>-1</v>
      </c>
      <c r="P326" s="301">
        <f t="shared" si="32"/>
        <v>43739</v>
      </c>
      <c r="Q326" s="308">
        <f t="shared" ca="1" si="23"/>
        <v>-1</v>
      </c>
      <c r="R326" s="311">
        <f t="shared" ca="1" si="24"/>
        <v>-1</v>
      </c>
      <c r="S326" s="311">
        <f t="shared" ca="1" si="25"/>
        <v>-1</v>
      </c>
      <c r="T326" s="310">
        <f t="shared" ca="1" si="26"/>
        <v>-1</v>
      </c>
      <c r="Z326" s="301">
        <f t="shared" si="33"/>
        <v>43739</v>
      </c>
      <c r="AA326" s="308">
        <f t="shared" ca="1" si="27"/>
        <v>-1</v>
      </c>
      <c r="AB326" s="311">
        <f t="shared" ca="1" si="28"/>
        <v>-1</v>
      </c>
      <c r="AC326" s="311">
        <f t="shared" ca="1" si="29"/>
        <v>-1</v>
      </c>
      <c r="AD326" s="310">
        <f t="shared" ca="1" si="30"/>
        <v>-1</v>
      </c>
    </row>
    <row r="327" spans="6:30">
      <c r="F327" s="301">
        <f t="shared" si="34"/>
        <v>43770</v>
      </c>
      <c r="G327" s="308">
        <f t="shared" ca="1" si="35"/>
        <v>-1</v>
      </c>
      <c r="H327" s="311">
        <f t="shared" ca="1" si="36"/>
        <v>-1</v>
      </c>
      <c r="I327" s="311">
        <f t="shared" ca="1" si="37"/>
        <v>-1</v>
      </c>
      <c r="J327" s="310">
        <f t="shared" ca="1" si="38"/>
        <v>-1</v>
      </c>
      <c r="P327" s="301">
        <f t="shared" si="32"/>
        <v>43770</v>
      </c>
      <c r="Q327" s="308">
        <f t="shared" ca="1" si="23"/>
        <v>-1</v>
      </c>
      <c r="R327" s="311">
        <f t="shared" ca="1" si="24"/>
        <v>-1</v>
      </c>
      <c r="S327" s="311">
        <f t="shared" ca="1" si="25"/>
        <v>-1</v>
      </c>
      <c r="T327" s="310">
        <f t="shared" ca="1" si="26"/>
        <v>-1</v>
      </c>
      <c r="Z327" s="301">
        <f t="shared" si="33"/>
        <v>43770</v>
      </c>
      <c r="AA327" s="308">
        <f t="shared" ca="1" si="27"/>
        <v>-1</v>
      </c>
      <c r="AB327" s="311">
        <f t="shared" ca="1" si="28"/>
        <v>-1</v>
      </c>
      <c r="AC327" s="311">
        <f t="shared" ca="1" si="29"/>
        <v>-1</v>
      </c>
      <c r="AD327" s="310">
        <f t="shared" ca="1" si="30"/>
        <v>-1</v>
      </c>
    </row>
    <row r="328" spans="6:30">
      <c r="F328" s="301">
        <f t="shared" si="34"/>
        <v>43800</v>
      </c>
      <c r="G328" s="308">
        <f t="shared" ca="1" si="35"/>
        <v>-1</v>
      </c>
      <c r="H328" s="311">
        <f t="shared" ca="1" si="36"/>
        <v>-1</v>
      </c>
      <c r="I328" s="311">
        <f t="shared" ca="1" si="37"/>
        <v>-1</v>
      </c>
      <c r="J328" s="310">
        <f t="shared" ca="1" si="38"/>
        <v>-1</v>
      </c>
      <c r="P328" s="301">
        <f t="shared" si="32"/>
        <v>43800</v>
      </c>
      <c r="Q328" s="308">
        <f t="shared" ca="1" si="23"/>
        <v>-1</v>
      </c>
      <c r="R328" s="311">
        <f t="shared" ca="1" si="24"/>
        <v>-1</v>
      </c>
      <c r="S328" s="311">
        <f t="shared" ca="1" si="25"/>
        <v>-1</v>
      </c>
      <c r="T328" s="310">
        <f t="shared" ca="1" si="26"/>
        <v>-1</v>
      </c>
      <c r="Z328" s="301">
        <f t="shared" si="33"/>
        <v>43800</v>
      </c>
      <c r="AA328" s="308">
        <f t="shared" ca="1" si="27"/>
        <v>-1</v>
      </c>
      <c r="AB328" s="311">
        <f t="shared" ca="1" si="28"/>
        <v>-1</v>
      </c>
      <c r="AC328" s="311">
        <f t="shared" ca="1" si="29"/>
        <v>-1</v>
      </c>
      <c r="AD328" s="310">
        <f t="shared" ca="1" si="30"/>
        <v>-1</v>
      </c>
    </row>
    <row r="329" spans="6:30">
      <c r="F329" s="301">
        <f t="shared" si="34"/>
        <v>43831</v>
      </c>
      <c r="G329" s="308">
        <f t="shared" ca="1" si="35"/>
        <v>-1</v>
      </c>
      <c r="H329" s="311">
        <f t="shared" ca="1" si="36"/>
        <v>-1</v>
      </c>
      <c r="I329" s="311">
        <f t="shared" ca="1" si="37"/>
        <v>-1</v>
      </c>
      <c r="J329" s="310">
        <f t="shared" ca="1" si="38"/>
        <v>-1</v>
      </c>
      <c r="P329" s="301">
        <f t="shared" si="32"/>
        <v>43831</v>
      </c>
      <c r="Q329" s="308">
        <f t="shared" ca="1" si="23"/>
        <v>-1</v>
      </c>
      <c r="R329" s="311">
        <f t="shared" ca="1" si="24"/>
        <v>-1</v>
      </c>
      <c r="S329" s="311">
        <f t="shared" ca="1" si="25"/>
        <v>-1</v>
      </c>
      <c r="T329" s="310">
        <f t="shared" ca="1" si="26"/>
        <v>-1</v>
      </c>
      <c r="Z329" s="301">
        <f t="shared" si="33"/>
        <v>43831</v>
      </c>
      <c r="AA329" s="308">
        <f t="shared" ca="1" si="27"/>
        <v>-1</v>
      </c>
      <c r="AB329" s="311">
        <f t="shared" ca="1" si="28"/>
        <v>-1</v>
      </c>
      <c r="AC329" s="311">
        <f t="shared" ca="1" si="29"/>
        <v>-1</v>
      </c>
      <c r="AD329" s="310">
        <f t="shared" ca="1" si="30"/>
        <v>-1</v>
      </c>
    </row>
    <row r="330" spans="6:30">
      <c r="F330" s="301">
        <f t="shared" si="34"/>
        <v>43862</v>
      </c>
      <c r="G330" s="308">
        <f t="shared" ca="1" si="35"/>
        <v>-1</v>
      </c>
      <c r="H330" s="311">
        <f t="shared" ca="1" si="36"/>
        <v>-1</v>
      </c>
      <c r="I330" s="311">
        <f t="shared" ca="1" si="37"/>
        <v>-1</v>
      </c>
      <c r="J330" s="310">
        <f t="shared" ca="1" si="38"/>
        <v>-1</v>
      </c>
      <c r="P330" s="301">
        <f t="shared" si="32"/>
        <v>43862</v>
      </c>
      <c r="Q330" s="308">
        <f t="shared" ca="1" si="23"/>
        <v>-1</v>
      </c>
      <c r="R330" s="311">
        <f t="shared" ca="1" si="24"/>
        <v>-1</v>
      </c>
      <c r="S330" s="311">
        <f t="shared" ca="1" si="25"/>
        <v>-1</v>
      </c>
      <c r="T330" s="310">
        <f t="shared" ca="1" si="26"/>
        <v>-1</v>
      </c>
      <c r="Z330" s="301">
        <f t="shared" si="33"/>
        <v>43862</v>
      </c>
      <c r="AA330" s="308">
        <f t="shared" ca="1" si="27"/>
        <v>-1</v>
      </c>
      <c r="AB330" s="311">
        <f t="shared" ca="1" si="28"/>
        <v>-1</v>
      </c>
      <c r="AC330" s="311">
        <f t="shared" ca="1" si="29"/>
        <v>-1</v>
      </c>
      <c r="AD330" s="310">
        <f t="shared" ca="1" si="30"/>
        <v>-1</v>
      </c>
    </row>
    <row r="331" spans="6:30">
      <c r="F331" s="301">
        <f t="shared" si="34"/>
        <v>43891</v>
      </c>
      <c r="G331" s="308">
        <f t="shared" ca="1" si="35"/>
        <v>-1</v>
      </c>
      <c r="H331" s="311">
        <f t="shared" ca="1" si="36"/>
        <v>-1</v>
      </c>
      <c r="I331" s="311">
        <f t="shared" ca="1" si="37"/>
        <v>-1</v>
      </c>
      <c r="J331" s="310">
        <f t="shared" ca="1" si="38"/>
        <v>-1</v>
      </c>
      <c r="P331" s="301">
        <f t="shared" si="32"/>
        <v>43891</v>
      </c>
      <c r="Q331" s="308">
        <f t="shared" ca="1" si="23"/>
        <v>-1</v>
      </c>
      <c r="R331" s="311">
        <f t="shared" ca="1" si="24"/>
        <v>-1</v>
      </c>
      <c r="S331" s="311">
        <f t="shared" ca="1" si="25"/>
        <v>-1</v>
      </c>
      <c r="T331" s="310">
        <f t="shared" ca="1" si="26"/>
        <v>-1</v>
      </c>
      <c r="Z331" s="301">
        <f t="shared" si="33"/>
        <v>43891</v>
      </c>
      <c r="AA331" s="308">
        <f t="shared" ca="1" si="27"/>
        <v>-1</v>
      </c>
      <c r="AB331" s="311">
        <f t="shared" ca="1" si="28"/>
        <v>-1</v>
      </c>
      <c r="AC331" s="311">
        <f t="shared" ca="1" si="29"/>
        <v>-1</v>
      </c>
      <c r="AD331" s="310">
        <f t="shared" ca="1" si="30"/>
        <v>-1</v>
      </c>
    </row>
    <row r="332" spans="6:30">
      <c r="F332" s="301">
        <f t="shared" si="34"/>
        <v>43922</v>
      </c>
      <c r="G332" s="308">
        <f t="shared" ca="1" si="35"/>
        <v>-1</v>
      </c>
      <c r="H332" s="311">
        <f t="shared" ca="1" si="36"/>
        <v>-1</v>
      </c>
      <c r="I332" s="311">
        <f t="shared" ca="1" si="37"/>
        <v>-1</v>
      </c>
      <c r="J332" s="310">
        <f t="shared" ca="1" si="38"/>
        <v>-1</v>
      </c>
      <c r="P332" s="301">
        <f t="shared" si="32"/>
        <v>43922</v>
      </c>
      <c r="Q332" s="308">
        <f t="shared" ca="1" si="23"/>
        <v>-1</v>
      </c>
      <c r="R332" s="311">
        <f t="shared" ca="1" si="24"/>
        <v>-1</v>
      </c>
      <c r="S332" s="311">
        <f t="shared" ca="1" si="25"/>
        <v>-1</v>
      </c>
      <c r="T332" s="310">
        <f t="shared" ca="1" si="26"/>
        <v>-1</v>
      </c>
      <c r="Z332" s="301">
        <f t="shared" si="33"/>
        <v>43922</v>
      </c>
      <c r="AA332" s="308">
        <f t="shared" ca="1" si="27"/>
        <v>-1</v>
      </c>
      <c r="AB332" s="311">
        <f t="shared" ca="1" si="28"/>
        <v>-1</v>
      </c>
      <c r="AC332" s="311">
        <f t="shared" ca="1" si="29"/>
        <v>-1</v>
      </c>
      <c r="AD332" s="310">
        <f t="shared" ca="1" si="30"/>
        <v>-1</v>
      </c>
    </row>
    <row r="333" spans="6:30">
      <c r="F333" s="301">
        <f t="shared" si="34"/>
        <v>43952</v>
      </c>
      <c r="G333" s="308">
        <f t="shared" ca="1" si="35"/>
        <v>-1</v>
      </c>
      <c r="H333" s="311">
        <f t="shared" ca="1" si="36"/>
        <v>-1</v>
      </c>
      <c r="I333" s="311">
        <f t="shared" ca="1" si="37"/>
        <v>-1</v>
      </c>
      <c r="J333" s="310">
        <f t="shared" ca="1" si="38"/>
        <v>-1</v>
      </c>
      <c r="P333" s="301">
        <f t="shared" si="32"/>
        <v>43952</v>
      </c>
      <c r="Q333" s="308">
        <f t="shared" ca="1" si="23"/>
        <v>-1</v>
      </c>
      <c r="R333" s="311">
        <f t="shared" ca="1" si="24"/>
        <v>-1</v>
      </c>
      <c r="S333" s="311">
        <f t="shared" ca="1" si="25"/>
        <v>-1</v>
      </c>
      <c r="T333" s="310">
        <f t="shared" ca="1" si="26"/>
        <v>-1</v>
      </c>
      <c r="Z333" s="301">
        <f t="shared" si="33"/>
        <v>43952</v>
      </c>
      <c r="AA333" s="308">
        <f t="shared" ca="1" si="27"/>
        <v>-1</v>
      </c>
      <c r="AB333" s="311">
        <f t="shared" ca="1" si="28"/>
        <v>-1</v>
      </c>
      <c r="AC333" s="311">
        <f t="shared" ca="1" si="29"/>
        <v>-1</v>
      </c>
      <c r="AD333" s="310">
        <f t="shared" ca="1" si="30"/>
        <v>-1</v>
      </c>
    </row>
    <row r="334" spans="6:30">
      <c r="F334" s="301">
        <f t="shared" si="34"/>
        <v>43983</v>
      </c>
      <c r="G334" s="308">
        <f t="shared" ca="1" si="35"/>
        <v>-1</v>
      </c>
      <c r="H334" s="311">
        <f t="shared" ca="1" si="36"/>
        <v>-1</v>
      </c>
      <c r="I334" s="311">
        <f t="shared" ca="1" si="37"/>
        <v>-1</v>
      </c>
      <c r="J334" s="310">
        <f t="shared" ca="1" si="38"/>
        <v>-1</v>
      </c>
      <c r="P334" s="301">
        <f t="shared" si="32"/>
        <v>43983</v>
      </c>
      <c r="Q334" s="308">
        <f t="shared" ca="1" si="23"/>
        <v>-1</v>
      </c>
      <c r="R334" s="311">
        <f t="shared" ca="1" si="24"/>
        <v>-1</v>
      </c>
      <c r="S334" s="311">
        <f t="shared" ca="1" si="25"/>
        <v>-1</v>
      </c>
      <c r="T334" s="310">
        <f t="shared" ca="1" si="26"/>
        <v>-1</v>
      </c>
      <c r="Z334" s="301">
        <f t="shared" si="33"/>
        <v>43983</v>
      </c>
      <c r="AA334" s="308">
        <f t="shared" ca="1" si="27"/>
        <v>-1</v>
      </c>
      <c r="AB334" s="311">
        <f t="shared" ca="1" si="28"/>
        <v>-1</v>
      </c>
      <c r="AC334" s="311">
        <f t="shared" ca="1" si="29"/>
        <v>-1</v>
      </c>
      <c r="AD334" s="310">
        <f t="shared" ca="1" si="30"/>
        <v>-1</v>
      </c>
    </row>
    <row r="335" spans="6:30">
      <c r="F335" s="301">
        <f t="shared" si="34"/>
        <v>44013</v>
      </c>
      <c r="G335" s="308">
        <f t="shared" ca="1" si="35"/>
        <v>-1</v>
      </c>
      <c r="H335" s="311">
        <f t="shared" ca="1" si="36"/>
        <v>-1</v>
      </c>
      <c r="I335" s="311">
        <f t="shared" ca="1" si="37"/>
        <v>-1</v>
      </c>
      <c r="J335" s="310">
        <f t="shared" ca="1" si="38"/>
        <v>-1</v>
      </c>
      <c r="P335" s="301">
        <f t="shared" si="32"/>
        <v>44013</v>
      </c>
      <c r="Q335" s="308">
        <f t="shared" ca="1" si="23"/>
        <v>-1</v>
      </c>
      <c r="R335" s="311">
        <f t="shared" ca="1" si="24"/>
        <v>-1</v>
      </c>
      <c r="S335" s="311">
        <f t="shared" ca="1" si="25"/>
        <v>-1</v>
      </c>
      <c r="T335" s="310">
        <f t="shared" ca="1" si="26"/>
        <v>-1</v>
      </c>
      <c r="Z335" s="301">
        <f t="shared" si="33"/>
        <v>44013</v>
      </c>
      <c r="AA335" s="308">
        <f t="shared" ca="1" si="27"/>
        <v>-1</v>
      </c>
      <c r="AB335" s="311">
        <f t="shared" ca="1" si="28"/>
        <v>-1</v>
      </c>
      <c r="AC335" s="311">
        <f t="shared" ca="1" si="29"/>
        <v>-1</v>
      </c>
      <c r="AD335" s="310">
        <f t="shared" ca="1" si="30"/>
        <v>-1</v>
      </c>
    </row>
    <row r="336" spans="6:30">
      <c r="F336" s="301">
        <f t="shared" si="34"/>
        <v>44044</v>
      </c>
      <c r="G336" s="308">
        <f t="shared" ca="1" si="35"/>
        <v>-1</v>
      </c>
      <c r="H336" s="311">
        <f t="shared" ca="1" si="36"/>
        <v>-1</v>
      </c>
      <c r="I336" s="311">
        <f t="shared" ca="1" si="37"/>
        <v>-1</v>
      </c>
      <c r="J336" s="310">
        <f t="shared" ca="1" si="38"/>
        <v>-1</v>
      </c>
      <c r="P336" s="301">
        <f t="shared" si="32"/>
        <v>44044</v>
      </c>
      <c r="Q336" s="308">
        <f t="shared" ca="1" si="23"/>
        <v>-1</v>
      </c>
      <c r="R336" s="311">
        <f t="shared" ca="1" si="24"/>
        <v>-1</v>
      </c>
      <c r="S336" s="311">
        <f t="shared" ca="1" si="25"/>
        <v>-1</v>
      </c>
      <c r="T336" s="310">
        <f t="shared" ca="1" si="26"/>
        <v>-1</v>
      </c>
      <c r="Z336" s="301">
        <f t="shared" si="33"/>
        <v>44044</v>
      </c>
      <c r="AA336" s="308">
        <f t="shared" ca="1" si="27"/>
        <v>-1</v>
      </c>
      <c r="AB336" s="311">
        <f t="shared" ca="1" si="28"/>
        <v>-1</v>
      </c>
      <c r="AC336" s="311">
        <f t="shared" ca="1" si="29"/>
        <v>-1</v>
      </c>
      <c r="AD336" s="310">
        <f t="shared" ca="1" si="30"/>
        <v>-1</v>
      </c>
    </row>
    <row r="337" spans="6:30">
      <c r="F337" s="301">
        <f t="shared" si="34"/>
        <v>44075</v>
      </c>
      <c r="G337" s="308">
        <f t="shared" ca="1" si="35"/>
        <v>-1</v>
      </c>
      <c r="H337" s="311">
        <f t="shared" ca="1" si="36"/>
        <v>-1</v>
      </c>
      <c r="I337" s="311">
        <f t="shared" ca="1" si="37"/>
        <v>-1</v>
      </c>
      <c r="J337" s="310">
        <f t="shared" ca="1" si="38"/>
        <v>-1</v>
      </c>
      <c r="P337" s="301">
        <f t="shared" si="32"/>
        <v>44075</v>
      </c>
      <c r="Q337" s="308">
        <f t="shared" ca="1" si="23"/>
        <v>-1</v>
      </c>
      <c r="R337" s="311">
        <f t="shared" ca="1" si="24"/>
        <v>-1</v>
      </c>
      <c r="S337" s="311">
        <f t="shared" ca="1" si="25"/>
        <v>-1</v>
      </c>
      <c r="T337" s="310">
        <f t="shared" ca="1" si="26"/>
        <v>-1</v>
      </c>
      <c r="Z337" s="301">
        <f t="shared" si="33"/>
        <v>44075</v>
      </c>
      <c r="AA337" s="308">
        <f t="shared" ca="1" si="27"/>
        <v>-1</v>
      </c>
      <c r="AB337" s="311">
        <f t="shared" ca="1" si="28"/>
        <v>-1</v>
      </c>
      <c r="AC337" s="311">
        <f t="shared" ca="1" si="29"/>
        <v>-1</v>
      </c>
      <c r="AD337" s="310">
        <f t="shared" ca="1" si="30"/>
        <v>-1</v>
      </c>
    </row>
    <row r="338" spans="6:30">
      <c r="F338" s="301">
        <f t="shared" si="34"/>
        <v>44105</v>
      </c>
      <c r="G338" s="308">
        <f t="shared" ca="1" si="35"/>
        <v>-1</v>
      </c>
      <c r="H338" s="311">
        <f t="shared" ca="1" si="36"/>
        <v>-1</v>
      </c>
      <c r="I338" s="311">
        <f t="shared" ca="1" si="37"/>
        <v>-1</v>
      </c>
      <c r="J338" s="310">
        <f t="shared" ca="1" si="38"/>
        <v>-1</v>
      </c>
      <c r="P338" s="301">
        <f t="shared" si="32"/>
        <v>44105</v>
      </c>
      <c r="Q338" s="308">
        <f t="shared" ca="1" si="23"/>
        <v>-1</v>
      </c>
      <c r="R338" s="311">
        <f t="shared" ca="1" si="24"/>
        <v>-1</v>
      </c>
      <c r="S338" s="311">
        <f t="shared" ca="1" si="25"/>
        <v>-1</v>
      </c>
      <c r="T338" s="310">
        <f t="shared" ca="1" si="26"/>
        <v>-1</v>
      </c>
      <c r="Z338" s="301">
        <f t="shared" si="33"/>
        <v>44105</v>
      </c>
      <c r="AA338" s="308">
        <f t="shared" ca="1" si="27"/>
        <v>-1</v>
      </c>
      <c r="AB338" s="311">
        <f t="shared" ca="1" si="28"/>
        <v>-1</v>
      </c>
      <c r="AC338" s="311">
        <f t="shared" ca="1" si="29"/>
        <v>-1</v>
      </c>
      <c r="AD338" s="310">
        <f t="shared" ca="1" si="30"/>
        <v>-1</v>
      </c>
    </row>
    <row r="339" spans="6:30">
      <c r="F339" s="301">
        <f t="shared" si="34"/>
        <v>44136</v>
      </c>
      <c r="G339" s="308">
        <f t="shared" ca="1" si="35"/>
        <v>-1</v>
      </c>
      <c r="H339" s="311">
        <f t="shared" ca="1" si="36"/>
        <v>-1</v>
      </c>
      <c r="I339" s="311">
        <f t="shared" ca="1" si="37"/>
        <v>-1</v>
      </c>
      <c r="J339" s="310">
        <f t="shared" ca="1" si="38"/>
        <v>-1</v>
      </c>
      <c r="P339" s="301">
        <f t="shared" si="32"/>
        <v>44136</v>
      </c>
      <c r="Q339" s="308">
        <f t="shared" ca="1" si="23"/>
        <v>-1</v>
      </c>
      <c r="R339" s="311">
        <f t="shared" ca="1" si="24"/>
        <v>-1</v>
      </c>
      <c r="S339" s="311">
        <f t="shared" ca="1" si="25"/>
        <v>-1</v>
      </c>
      <c r="T339" s="310">
        <f t="shared" ca="1" si="26"/>
        <v>-1</v>
      </c>
      <c r="Z339" s="301">
        <f t="shared" si="33"/>
        <v>44136</v>
      </c>
      <c r="AA339" s="308">
        <f t="shared" ca="1" si="27"/>
        <v>-1</v>
      </c>
      <c r="AB339" s="311">
        <f t="shared" ca="1" si="28"/>
        <v>-1</v>
      </c>
      <c r="AC339" s="311">
        <f t="shared" ca="1" si="29"/>
        <v>-1</v>
      </c>
      <c r="AD339" s="310">
        <f t="shared" ca="1" si="30"/>
        <v>-1</v>
      </c>
    </row>
    <row r="340" spans="6:30">
      <c r="F340" s="301">
        <f t="shared" si="34"/>
        <v>44166</v>
      </c>
      <c r="G340" s="308">
        <f t="shared" ca="1" si="35"/>
        <v>-1</v>
      </c>
      <c r="H340" s="311">
        <f t="shared" ca="1" si="36"/>
        <v>-1</v>
      </c>
      <c r="I340" s="311">
        <f t="shared" ca="1" si="37"/>
        <v>-1</v>
      </c>
      <c r="J340" s="310">
        <f t="shared" ca="1" si="38"/>
        <v>-1</v>
      </c>
      <c r="P340" s="301">
        <f t="shared" si="32"/>
        <v>44166</v>
      </c>
      <c r="Q340" s="308">
        <f t="shared" ca="1" si="23"/>
        <v>-1</v>
      </c>
      <c r="R340" s="311">
        <f t="shared" ca="1" si="24"/>
        <v>-1</v>
      </c>
      <c r="S340" s="311">
        <f t="shared" ca="1" si="25"/>
        <v>-1</v>
      </c>
      <c r="T340" s="310">
        <f t="shared" ca="1" si="26"/>
        <v>-1</v>
      </c>
      <c r="Z340" s="301">
        <f t="shared" si="33"/>
        <v>44166</v>
      </c>
      <c r="AA340" s="308">
        <f t="shared" ca="1" si="27"/>
        <v>-1</v>
      </c>
      <c r="AB340" s="311">
        <f t="shared" ca="1" si="28"/>
        <v>-1</v>
      </c>
      <c r="AC340" s="311">
        <f t="shared" ca="1" si="29"/>
        <v>-1</v>
      </c>
      <c r="AD340" s="310">
        <f t="shared" ca="1" si="30"/>
        <v>-1</v>
      </c>
    </row>
    <row r="341" spans="6:30">
      <c r="F341" s="301">
        <f t="shared" si="34"/>
        <v>44197</v>
      </c>
      <c r="G341" s="308">
        <f t="shared" ca="1" si="35"/>
        <v>-1</v>
      </c>
      <c r="H341" s="311">
        <f t="shared" ca="1" si="36"/>
        <v>-1</v>
      </c>
      <c r="I341" s="311">
        <f t="shared" ca="1" si="37"/>
        <v>-1</v>
      </c>
      <c r="J341" s="310">
        <f t="shared" ca="1" si="38"/>
        <v>-1</v>
      </c>
      <c r="P341" s="301">
        <f t="shared" si="32"/>
        <v>44197</v>
      </c>
      <c r="Q341" s="308">
        <f t="shared" ca="1" si="23"/>
        <v>-1</v>
      </c>
      <c r="R341" s="311">
        <f t="shared" ca="1" si="24"/>
        <v>-1</v>
      </c>
      <c r="S341" s="311">
        <f t="shared" ca="1" si="25"/>
        <v>-1</v>
      </c>
      <c r="T341" s="310">
        <f t="shared" ca="1" si="26"/>
        <v>-1</v>
      </c>
      <c r="Z341" s="301">
        <f t="shared" si="33"/>
        <v>44197</v>
      </c>
      <c r="AA341" s="308">
        <f t="shared" ca="1" si="27"/>
        <v>-1</v>
      </c>
      <c r="AB341" s="311">
        <f t="shared" ca="1" si="28"/>
        <v>-1</v>
      </c>
      <c r="AC341" s="311">
        <f t="shared" ca="1" si="29"/>
        <v>-1</v>
      </c>
      <c r="AD341" s="310">
        <f t="shared" ca="1" si="30"/>
        <v>-1</v>
      </c>
    </row>
    <row r="342" spans="6:30">
      <c r="F342" s="301">
        <f t="shared" si="34"/>
        <v>44228</v>
      </c>
      <c r="G342" s="308">
        <f t="shared" ca="1" si="35"/>
        <v>-1</v>
      </c>
      <c r="H342" s="311">
        <f t="shared" ca="1" si="36"/>
        <v>-1</v>
      </c>
      <c r="I342" s="311">
        <f t="shared" ca="1" si="37"/>
        <v>-1</v>
      </c>
      <c r="J342" s="310">
        <f t="shared" ca="1" si="38"/>
        <v>-1</v>
      </c>
      <c r="P342" s="301">
        <f t="shared" si="32"/>
        <v>44228</v>
      </c>
      <c r="Q342" s="308">
        <f t="shared" ca="1" si="23"/>
        <v>-1</v>
      </c>
      <c r="R342" s="311">
        <f t="shared" ca="1" si="24"/>
        <v>-1</v>
      </c>
      <c r="S342" s="311">
        <f t="shared" ca="1" si="25"/>
        <v>-1</v>
      </c>
      <c r="T342" s="310">
        <f t="shared" ca="1" si="26"/>
        <v>-1</v>
      </c>
      <c r="Z342" s="301">
        <f t="shared" si="33"/>
        <v>44228</v>
      </c>
      <c r="AA342" s="308">
        <f t="shared" ca="1" si="27"/>
        <v>-1</v>
      </c>
      <c r="AB342" s="311">
        <f t="shared" ca="1" si="28"/>
        <v>-1</v>
      </c>
      <c r="AC342" s="311">
        <f t="shared" ca="1" si="29"/>
        <v>-1</v>
      </c>
      <c r="AD342" s="310">
        <f t="shared" ca="1" si="30"/>
        <v>-1</v>
      </c>
    </row>
    <row r="343" spans="6:30">
      <c r="F343" s="301">
        <f t="shared" si="34"/>
        <v>44256</v>
      </c>
      <c r="G343" s="308">
        <f t="shared" ca="1" si="35"/>
        <v>-1</v>
      </c>
      <c r="H343" s="311">
        <f t="shared" ca="1" si="36"/>
        <v>-1</v>
      </c>
      <c r="I343" s="311">
        <f t="shared" ca="1" si="37"/>
        <v>-1</v>
      </c>
      <c r="J343" s="310">
        <f t="shared" ca="1" si="38"/>
        <v>-1</v>
      </c>
      <c r="P343" s="301">
        <f t="shared" si="32"/>
        <v>44256</v>
      </c>
      <c r="Q343" s="308">
        <f t="shared" ca="1" si="23"/>
        <v>-1</v>
      </c>
      <c r="R343" s="311">
        <f t="shared" ca="1" si="24"/>
        <v>-1</v>
      </c>
      <c r="S343" s="311">
        <f t="shared" ca="1" si="25"/>
        <v>-1</v>
      </c>
      <c r="T343" s="310">
        <f t="shared" ca="1" si="26"/>
        <v>-1</v>
      </c>
      <c r="Z343" s="301">
        <f t="shared" si="33"/>
        <v>44256</v>
      </c>
      <c r="AA343" s="308">
        <f t="shared" ca="1" si="27"/>
        <v>-1</v>
      </c>
      <c r="AB343" s="311">
        <f t="shared" ca="1" si="28"/>
        <v>-1</v>
      </c>
      <c r="AC343" s="311">
        <f t="shared" ca="1" si="29"/>
        <v>-1</v>
      </c>
      <c r="AD343" s="310">
        <f t="shared" ca="1" si="30"/>
        <v>-1</v>
      </c>
    </row>
    <row r="344" spans="6:30">
      <c r="F344" s="301">
        <f t="shared" si="34"/>
        <v>44287</v>
      </c>
      <c r="G344" s="308">
        <f t="shared" ca="1" si="35"/>
        <v>-1</v>
      </c>
      <c r="H344" s="311">
        <f t="shared" ca="1" si="36"/>
        <v>-1</v>
      </c>
      <c r="I344" s="311">
        <f t="shared" ca="1" si="37"/>
        <v>-1</v>
      </c>
      <c r="J344" s="310">
        <f t="shared" ca="1" si="38"/>
        <v>-1</v>
      </c>
      <c r="P344" s="301">
        <f t="shared" si="32"/>
        <v>44287</v>
      </c>
      <c r="Q344" s="308">
        <f t="shared" ca="1" si="23"/>
        <v>-1</v>
      </c>
      <c r="R344" s="311">
        <f t="shared" ca="1" si="24"/>
        <v>-1</v>
      </c>
      <c r="S344" s="311">
        <f t="shared" ca="1" si="25"/>
        <v>-1</v>
      </c>
      <c r="T344" s="310">
        <f t="shared" ca="1" si="26"/>
        <v>-1</v>
      </c>
      <c r="Z344" s="301">
        <f t="shared" si="33"/>
        <v>44287</v>
      </c>
      <c r="AA344" s="308">
        <f t="shared" ca="1" si="27"/>
        <v>-1</v>
      </c>
      <c r="AB344" s="311">
        <f t="shared" ca="1" si="28"/>
        <v>-1</v>
      </c>
      <c r="AC344" s="311">
        <f t="shared" ca="1" si="29"/>
        <v>-1</v>
      </c>
      <c r="AD344" s="310">
        <f t="shared" ca="1" si="30"/>
        <v>-1</v>
      </c>
    </row>
    <row r="345" spans="6:30">
      <c r="F345" s="301">
        <f t="shared" si="34"/>
        <v>44317</v>
      </c>
      <c r="G345" s="308">
        <f t="shared" ca="1" si="35"/>
        <v>-1</v>
      </c>
      <c r="H345" s="311">
        <f t="shared" ca="1" si="36"/>
        <v>-1</v>
      </c>
      <c r="I345" s="311">
        <f t="shared" ca="1" si="37"/>
        <v>-1</v>
      </c>
      <c r="J345" s="310">
        <f t="shared" ca="1" si="38"/>
        <v>-1</v>
      </c>
      <c r="P345" s="301">
        <f t="shared" si="32"/>
        <v>44317</v>
      </c>
      <c r="Q345" s="308">
        <f t="shared" ca="1" si="23"/>
        <v>-1</v>
      </c>
      <c r="R345" s="311">
        <f t="shared" ca="1" si="24"/>
        <v>-1</v>
      </c>
      <c r="S345" s="311">
        <f t="shared" ca="1" si="25"/>
        <v>-1</v>
      </c>
      <c r="T345" s="310">
        <f t="shared" ca="1" si="26"/>
        <v>-1</v>
      </c>
      <c r="Z345" s="301">
        <f t="shared" si="33"/>
        <v>44317</v>
      </c>
      <c r="AA345" s="308">
        <f t="shared" ca="1" si="27"/>
        <v>-1</v>
      </c>
      <c r="AB345" s="311">
        <f t="shared" ca="1" si="28"/>
        <v>-1</v>
      </c>
      <c r="AC345" s="311">
        <f t="shared" ca="1" si="29"/>
        <v>-1</v>
      </c>
      <c r="AD345" s="310">
        <f t="shared" ca="1" si="30"/>
        <v>-1</v>
      </c>
    </row>
    <row r="346" spans="6:30">
      <c r="F346" s="301">
        <f t="shared" si="34"/>
        <v>44348</v>
      </c>
      <c r="G346" s="308">
        <f t="shared" ca="1" si="35"/>
        <v>-1</v>
      </c>
      <c r="H346" s="311">
        <f t="shared" ca="1" si="36"/>
        <v>-1</v>
      </c>
      <c r="I346" s="311">
        <f t="shared" ca="1" si="37"/>
        <v>-1</v>
      </c>
      <c r="J346" s="310">
        <f t="shared" ca="1" si="38"/>
        <v>-1</v>
      </c>
      <c r="P346" s="301">
        <f t="shared" si="32"/>
        <v>44348</v>
      </c>
      <c r="Q346" s="308">
        <f t="shared" ca="1" si="23"/>
        <v>-1</v>
      </c>
      <c r="R346" s="311">
        <f t="shared" ca="1" si="24"/>
        <v>-1</v>
      </c>
      <c r="S346" s="311">
        <f t="shared" ca="1" si="25"/>
        <v>-1</v>
      </c>
      <c r="T346" s="310">
        <f t="shared" ca="1" si="26"/>
        <v>-1</v>
      </c>
      <c r="Z346" s="301">
        <f t="shared" si="33"/>
        <v>44348</v>
      </c>
      <c r="AA346" s="308">
        <f t="shared" ca="1" si="27"/>
        <v>-1</v>
      </c>
      <c r="AB346" s="311">
        <f t="shared" ca="1" si="28"/>
        <v>-1</v>
      </c>
      <c r="AC346" s="311">
        <f t="shared" ca="1" si="29"/>
        <v>-1</v>
      </c>
      <c r="AD346" s="310">
        <f t="shared" ca="1" si="30"/>
        <v>-1</v>
      </c>
    </row>
    <row r="347" spans="6:30">
      <c r="F347" s="301">
        <f t="shared" si="34"/>
        <v>44378</v>
      </c>
      <c r="G347" s="308">
        <f t="shared" ca="1" si="35"/>
        <v>-1</v>
      </c>
      <c r="H347" s="311">
        <f t="shared" ca="1" si="36"/>
        <v>-1</v>
      </c>
      <c r="I347" s="311">
        <f t="shared" ca="1" si="37"/>
        <v>-1</v>
      </c>
      <c r="J347" s="310">
        <f t="shared" ca="1" si="38"/>
        <v>-1</v>
      </c>
      <c r="P347" s="301">
        <f t="shared" si="32"/>
        <v>44378</v>
      </c>
      <c r="Q347" s="308">
        <f t="shared" ca="1" si="23"/>
        <v>-1</v>
      </c>
      <c r="R347" s="311">
        <f t="shared" ca="1" si="24"/>
        <v>-1</v>
      </c>
      <c r="S347" s="311">
        <f t="shared" ca="1" si="25"/>
        <v>-1</v>
      </c>
      <c r="T347" s="310">
        <f t="shared" ca="1" si="26"/>
        <v>-1</v>
      </c>
      <c r="Z347" s="301">
        <f t="shared" si="33"/>
        <v>44378</v>
      </c>
      <c r="AA347" s="308">
        <f t="shared" ca="1" si="27"/>
        <v>-1</v>
      </c>
      <c r="AB347" s="311">
        <f t="shared" ca="1" si="28"/>
        <v>-1</v>
      </c>
      <c r="AC347" s="311">
        <f t="shared" ca="1" si="29"/>
        <v>-1</v>
      </c>
      <c r="AD347" s="310">
        <f t="shared" ca="1" si="30"/>
        <v>-1</v>
      </c>
    </row>
    <row r="348" spans="6:30">
      <c r="F348" s="301">
        <f t="shared" si="34"/>
        <v>44409</v>
      </c>
      <c r="G348" s="308">
        <f t="shared" ca="1" si="35"/>
        <v>-1</v>
      </c>
      <c r="H348" s="311">
        <f t="shared" ca="1" si="36"/>
        <v>-1</v>
      </c>
      <c r="I348" s="311">
        <f t="shared" ca="1" si="37"/>
        <v>-1</v>
      </c>
      <c r="J348" s="310">
        <f t="shared" ca="1" si="38"/>
        <v>-1</v>
      </c>
      <c r="P348" s="301">
        <f t="shared" si="32"/>
        <v>44409</v>
      </c>
      <c r="Q348" s="308">
        <f t="shared" ca="1" si="23"/>
        <v>-1</v>
      </c>
      <c r="R348" s="311">
        <f t="shared" ca="1" si="24"/>
        <v>-1</v>
      </c>
      <c r="S348" s="311">
        <f t="shared" ca="1" si="25"/>
        <v>-1</v>
      </c>
      <c r="T348" s="310">
        <f t="shared" ca="1" si="26"/>
        <v>-1</v>
      </c>
      <c r="Z348" s="301">
        <f t="shared" si="33"/>
        <v>44409</v>
      </c>
      <c r="AA348" s="308">
        <f t="shared" ca="1" si="27"/>
        <v>-1</v>
      </c>
      <c r="AB348" s="311">
        <f t="shared" ca="1" si="28"/>
        <v>-1</v>
      </c>
      <c r="AC348" s="311">
        <f t="shared" ca="1" si="29"/>
        <v>-1</v>
      </c>
      <c r="AD348" s="310">
        <f t="shared" ca="1" si="30"/>
        <v>-1</v>
      </c>
    </row>
    <row r="349" spans="6:30">
      <c r="F349" s="301">
        <f t="shared" si="34"/>
        <v>44440</v>
      </c>
      <c r="G349" s="308">
        <f t="shared" ca="1" si="35"/>
        <v>-1</v>
      </c>
      <c r="H349" s="311">
        <f t="shared" ca="1" si="36"/>
        <v>-1</v>
      </c>
      <c r="I349" s="311">
        <f t="shared" ca="1" si="37"/>
        <v>-1</v>
      </c>
      <c r="J349" s="310">
        <f t="shared" ca="1" si="38"/>
        <v>-1</v>
      </c>
      <c r="P349" s="301">
        <f t="shared" si="32"/>
        <v>44440</v>
      </c>
      <c r="Q349" s="308">
        <f t="shared" ca="1" si="23"/>
        <v>-1</v>
      </c>
      <c r="R349" s="311">
        <f t="shared" ca="1" si="24"/>
        <v>-1</v>
      </c>
      <c r="S349" s="311">
        <f t="shared" ca="1" si="25"/>
        <v>-1</v>
      </c>
      <c r="T349" s="310">
        <f t="shared" ca="1" si="26"/>
        <v>-1</v>
      </c>
      <c r="Z349" s="301">
        <f t="shared" si="33"/>
        <v>44440</v>
      </c>
      <c r="AA349" s="308">
        <f t="shared" ca="1" si="27"/>
        <v>-1</v>
      </c>
      <c r="AB349" s="311">
        <f t="shared" ca="1" si="28"/>
        <v>-1</v>
      </c>
      <c r="AC349" s="311">
        <f t="shared" ca="1" si="29"/>
        <v>-1</v>
      </c>
      <c r="AD349" s="310">
        <f t="shared" ca="1" si="30"/>
        <v>-1</v>
      </c>
    </row>
    <row r="350" spans="6:30">
      <c r="F350" s="301">
        <f t="shared" si="34"/>
        <v>44470</v>
      </c>
      <c r="G350" s="308">
        <f t="shared" ca="1" si="35"/>
        <v>-1</v>
      </c>
      <c r="H350" s="311">
        <f t="shared" ca="1" si="36"/>
        <v>-1</v>
      </c>
      <c r="I350" s="311">
        <f t="shared" ca="1" si="37"/>
        <v>-1</v>
      </c>
      <c r="J350" s="310">
        <f t="shared" ca="1" si="38"/>
        <v>-1</v>
      </c>
      <c r="P350" s="301">
        <f t="shared" si="32"/>
        <v>44470</v>
      </c>
      <c r="Q350" s="308">
        <f t="shared" ca="1" si="23"/>
        <v>-1</v>
      </c>
      <c r="R350" s="311">
        <f t="shared" ca="1" si="24"/>
        <v>-1</v>
      </c>
      <c r="S350" s="311">
        <f t="shared" ca="1" si="25"/>
        <v>-1</v>
      </c>
      <c r="T350" s="310">
        <f t="shared" ca="1" si="26"/>
        <v>-1</v>
      </c>
      <c r="Z350" s="301">
        <f t="shared" si="33"/>
        <v>44470</v>
      </c>
      <c r="AA350" s="308">
        <f t="shared" ca="1" si="27"/>
        <v>-1</v>
      </c>
      <c r="AB350" s="311">
        <f t="shared" ca="1" si="28"/>
        <v>-1</v>
      </c>
      <c r="AC350" s="311">
        <f t="shared" ca="1" si="29"/>
        <v>-1</v>
      </c>
      <c r="AD350" s="310">
        <f t="shared" ca="1" si="30"/>
        <v>-1</v>
      </c>
    </row>
    <row r="351" spans="6:30">
      <c r="F351" s="301">
        <f t="shared" si="34"/>
        <v>44501</v>
      </c>
      <c r="G351" s="308">
        <f t="shared" ca="1" si="35"/>
        <v>-1</v>
      </c>
      <c r="H351" s="311">
        <f t="shared" ca="1" si="36"/>
        <v>-1</v>
      </c>
      <c r="I351" s="311">
        <f t="shared" ca="1" si="37"/>
        <v>-1</v>
      </c>
      <c r="J351" s="310">
        <f t="shared" ca="1" si="38"/>
        <v>-1</v>
      </c>
      <c r="P351" s="301">
        <f t="shared" si="32"/>
        <v>44501</v>
      </c>
      <c r="Q351" s="308">
        <f t="shared" ca="1" si="23"/>
        <v>-1</v>
      </c>
      <c r="R351" s="311">
        <f t="shared" ca="1" si="24"/>
        <v>-1</v>
      </c>
      <c r="S351" s="311">
        <f t="shared" ca="1" si="25"/>
        <v>-1</v>
      </c>
      <c r="T351" s="310">
        <f t="shared" ca="1" si="26"/>
        <v>-1</v>
      </c>
      <c r="Z351" s="301">
        <f t="shared" si="33"/>
        <v>44501</v>
      </c>
      <c r="AA351" s="308">
        <f t="shared" ca="1" si="27"/>
        <v>-1</v>
      </c>
      <c r="AB351" s="311">
        <f t="shared" ca="1" si="28"/>
        <v>-1</v>
      </c>
      <c r="AC351" s="311">
        <f t="shared" ca="1" si="29"/>
        <v>-1</v>
      </c>
      <c r="AD351" s="310">
        <f t="shared" ca="1" si="30"/>
        <v>-1</v>
      </c>
    </row>
    <row r="352" spans="6:30">
      <c r="F352" s="301">
        <f t="shared" si="34"/>
        <v>44531</v>
      </c>
      <c r="G352" s="308">
        <f t="shared" ca="1" si="35"/>
        <v>-1</v>
      </c>
      <c r="H352" s="311">
        <f t="shared" ca="1" si="36"/>
        <v>-1</v>
      </c>
      <c r="I352" s="311">
        <f t="shared" ca="1" si="37"/>
        <v>-1</v>
      </c>
      <c r="J352" s="310">
        <f t="shared" ca="1" si="38"/>
        <v>-1</v>
      </c>
      <c r="P352" s="301">
        <f t="shared" si="32"/>
        <v>44531</v>
      </c>
      <c r="Q352" s="308">
        <f t="shared" ca="1" si="23"/>
        <v>-1</v>
      </c>
      <c r="R352" s="311">
        <f t="shared" ca="1" si="24"/>
        <v>-1</v>
      </c>
      <c r="S352" s="311">
        <f t="shared" ca="1" si="25"/>
        <v>-1</v>
      </c>
      <c r="T352" s="310">
        <f t="shared" ca="1" si="26"/>
        <v>-1</v>
      </c>
      <c r="Z352" s="301">
        <f t="shared" si="33"/>
        <v>44531</v>
      </c>
      <c r="AA352" s="308">
        <f t="shared" ca="1" si="27"/>
        <v>-1</v>
      </c>
      <c r="AB352" s="311">
        <f t="shared" ca="1" si="28"/>
        <v>-1</v>
      </c>
      <c r="AC352" s="311">
        <f t="shared" ca="1" si="29"/>
        <v>-1</v>
      </c>
      <c r="AD352" s="310">
        <f t="shared" ca="1" si="30"/>
        <v>-1</v>
      </c>
    </row>
    <row r="353" spans="6:30">
      <c r="F353" s="301">
        <f t="shared" si="34"/>
        <v>44562</v>
      </c>
      <c r="G353" s="308">
        <f t="shared" ca="1" si="35"/>
        <v>-1</v>
      </c>
      <c r="H353" s="311">
        <f t="shared" ca="1" si="36"/>
        <v>-1</v>
      </c>
      <c r="I353" s="311">
        <f t="shared" ca="1" si="37"/>
        <v>-1</v>
      </c>
      <c r="J353" s="310">
        <f t="shared" ca="1" si="38"/>
        <v>-1</v>
      </c>
      <c r="P353" s="301">
        <f t="shared" si="32"/>
        <v>44562</v>
      </c>
      <c r="Q353" s="308">
        <f t="shared" ca="1" si="23"/>
        <v>-1</v>
      </c>
      <c r="R353" s="311">
        <f t="shared" ca="1" si="24"/>
        <v>-1</v>
      </c>
      <c r="S353" s="311">
        <f t="shared" ca="1" si="25"/>
        <v>-1</v>
      </c>
      <c r="T353" s="310">
        <f t="shared" ca="1" si="26"/>
        <v>-1</v>
      </c>
      <c r="Z353" s="301">
        <f t="shared" si="33"/>
        <v>44562</v>
      </c>
      <c r="AA353" s="308">
        <f t="shared" ca="1" si="27"/>
        <v>-1</v>
      </c>
      <c r="AB353" s="311">
        <f t="shared" ca="1" si="28"/>
        <v>-1</v>
      </c>
      <c r="AC353" s="311">
        <f t="shared" ca="1" si="29"/>
        <v>-1</v>
      </c>
      <c r="AD353" s="310">
        <f t="shared" ca="1" si="30"/>
        <v>-1</v>
      </c>
    </row>
    <row r="354" spans="6:30">
      <c r="F354" s="301">
        <f t="shared" si="34"/>
        <v>44593</v>
      </c>
      <c r="G354" s="308">
        <f t="shared" ca="1" si="35"/>
        <v>-1</v>
      </c>
      <c r="H354" s="311">
        <f t="shared" ca="1" si="36"/>
        <v>-1</v>
      </c>
      <c r="I354" s="311">
        <f t="shared" ca="1" si="37"/>
        <v>-1</v>
      </c>
      <c r="J354" s="310">
        <f t="shared" ca="1" si="38"/>
        <v>-1</v>
      </c>
      <c r="P354" s="301">
        <f t="shared" si="32"/>
        <v>44593</v>
      </c>
      <c r="Q354" s="308">
        <f t="shared" ca="1" si="23"/>
        <v>-1</v>
      </c>
      <c r="R354" s="311">
        <f t="shared" ca="1" si="24"/>
        <v>-1</v>
      </c>
      <c r="S354" s="311">
        <f t="shared" ca="1" si="25"/>
        <v>-1</v>
      </c>
      <c r="T354" s="310">
        <f t="shared" ca="1" si="26"/>
        <v>-1</v>
      </c>
      <c r="Z354" s="301">
        <f t="shared" si="33"/>
        <v>44593</v>
      </c>
      <c r="AA354" s="308">
        <f t="shared" ca="1" si="27"/>
        <v>-1</v>
      </c>
      <c r="AB354" s="311">
        <f t="shared" ca="1" si="28"/>
        <v>-1</v>
      </c>
      <c r="AC354" s="311">
        <f t="shared" ca="1" si="29"/>
        <v>-1</v>
      </c>
      <c r="AD354" s="310">
        <f t="shared" ca="1" si="30"/>
        <v>-1</v>
      </c>
    </row>
    <row r="355" spans="6:30">
      <c r="F355" s="301">
        <f t="shared" si="34"/>
        <v>44621</v>
      </c>
      <c r="G355" s="308">
        <f t="shared" ca="1" si="35"/>
        <v>-1</v>
      </c>
      <c r="H355" s="311">
        <f t="shared" ca="1" si="36"/>
        <v>-1</v>
      </c>
      <c r="I355" s="311">
        <f t="shared" ca="1" si="37"/>
        <v>-1</v>
      </c>
      <c r="J355" s="310">
        <f t="shared" ca="1" si="38"/>
        <v>-1</v>
      </c>
      <c r="P355" s="301">
        <f t="shared" si="32"/>
        <v>44621</v>
      </c>
      <c r="Q355" s="308">
        <f t="shared" ca="1" si="23"/>
        <v>-1</v>
      </c>
      <c r="R355" s="311">
        <f t="shared" ca="1" si="24"/>
        <v>-1</v>
      </c>
      <c r="S355" s="311">
        <f t="shared" ca="1" si="25"/>
        <v>-1</v>
      </c>
      <c r="T355" s="310">
        <f t="shared" ca="1" si="26"/>
        <v>-1</v>
      </c>
      <c r="Z355" s="301">
        <f t="shared" si="33"/>
        <v>44621</v>
      </c>
      <c r="AA355" s="308">
        <f t="shared" ca="1" si="27"/>
        <v>-1</v>
      </c>
      <c r="AB355" s="311">
        <f t="shared" ca="1" si="28"/>
        <v>-1</v>
      </c>
      <c r="AC355" s="311">
        <f t="shared" ca="1" si="29"/>
        <v>-1</v>
      </c>
      <c r="AD355" s="310">
        <f t="shared" ca="1" si="30"/>
        <v>-1</v>
      </c>
    </row>
    <row r="356" spans="6:30">
      <c r="F356" s="301">
        <f t="shared" si="34"/>
        <v>44652</v>
      </c>
      <c r="G356" s="308">
        <f t="shared" ca="1" si="35"/>
        <v>-1</v>
      </c>
      <c r="H356" s="311">
        <f t="shared" ca="1" si="36"/>
        <v>-1</v>
      </c>
      <c r="I356" s="311">
        <f t="shared" ca="1" si="37"/>
        <v>-1</v>
      </c>
      <c r="J356" s="310">
        <f t="shared" ca="1" si="38"/>
        <v>-1</v>
      </c>
      <c r="P356" s="301">
        <f t="shared" si="32"/>
        <v>44652</v>
      </c>
      <c r="Q356" s="308">
        <f t="shared" ca="1" si="23"/>
        <v>-1</v>
      </c>
      <c r="R356" s="311">
        <f t="shared" ca="1" si="24"/>
        <v>-1</v>
      </c>
      <c r="S356" s="311">
        <f t="shared" ca="1" si="25"/>
        <v>-1</v>
      </c>
      <c r="T356" s="310">
        <f t="shared" ca="1" si="26"/>
        <v>-1</v>
      </c>
      <c r="Z356" s="301">
        <f t="shared" si="33"/>
        <v>44652</v>
      </c>
      <c r="AA356" s="308">
        <f t="shared" ca="1" si="27"/>
        <v>-1</v>
      </c>
      <c r="AB356" s="311">
        <f t="shared" ca="1" si="28"/>
        <v>-1</v>
      </c>
      <c r="AC356" s="311">
        <f t="shared" ca="1" si="29"/>
        <v>-1</v>
      </c>
      <c r="AD356" s="310">
        <f t="shared" ca="1" si="30"/>
        <v>-1</v>
      </c>
    </row>
    <row r="357" spans="6:30">
      <c r="F357" s="301">
        <f t="shared" si="34"/>
        <v>44682</v>
      </c>
      <c r="G357" s="308">
        <f t="shared" ca="1" si="35"/>
        <v>-1</v>
      </c>
      <c r="H357" s="311">
        <f t="shared" ca="1" si="36"/>
        <v>-1</v>
      </c>
      <c r="I357" s="311">
        <f t="shared" ca="1" si="37"/>
        <v>-1</v>
      </c>
      <c r="J357" s="310">
        <f t="shared" ca="1" si="38"/>
        <v>-1</v>
      </c>
      <c r="P357" s="301">
        <f t="shared" si="32"/>
        <v>44682</v>
      </c>
      <c r="Q357" s="308">
        <f t="shared" ca="1" si="23"/>
        <v>-1</v>
      </c>
      <c r="R357" s="311">
        <f t="shared" ca="1" si="24"/>
        <v>-1</v>
      </c>
      <c r="S357" s="311">
        <f t="shared" ca="1" si="25"/>
        <v>-1</v>
      </c>
      <c r="T357" s="310">
        <f t="shared" ca="1" si="26"/>
        <v>-1</v>
      </c>
      <c r="Z357" s="301">
        <f t="shared" si="33"/>
        <v>44682</v>
      </c>
      <c r="AA357" s="308">
        <f t="shared" ca="1" si="27"/>
        <v>-1</v>
      </c>
      <c r="AB357" s="311">
        <f t="shared" ca="1" si="28"/>
        <v>-1</v>
      </c>
      <c r="AC357" s="311">
        <f t="shared" ca="1" si="29"/>
        <v>-1</v>
      </c>
      <c r="AD357" s="310">
        <f t="shared" ca="1" si="30"/>
        <v>-1</v>
      </c>
    </row>
    <row r="358" spans="6:30">
      <c r="F358" s="301">
        <f t="shared" si="34"/>
        <v>44713</v>
      </c>
      <c r="G358" s="308">
        <f t="shared" ca="1" si="35"/>
        <v>-1</v>
      </c>
      <c r="H358" s="311">
        <f t="shared" ca="1" si="36"/>
        <v>-1</v>
      </c>
      <c r="I358" s="311">
        <f t="shared" ca="1" si="37"/>
        <v>-1</v>
      </c>
      <c r="J358" s="310">
        <f t="shared" ca="1" si="38"/>
        <v>-1</v>
      </c>
      <c r="P358" s="301">
        <f t="shared" si="32"/>
        <v>44713</v>
      </c>
      <c r="Q358" s="308">
        <f t="shared" ca="1" si="23"/>
        <v>-1</v>
      </c>
      <c r="R358" s="311">
        <f t="shared" ca="1" si="24"/>
        <v>-1</v>
      </c>
      <c r="S358" s="311">
        <f t="shared" ca="1" si="25"/>
        <v>-1</v>
      </c>
      <c r="T358" s="310">
        <f t="shared" ca="1" si="26"/>
        <v>-1</v>
      </c>
      <c r="Z358" s="301">
        <f t="shared" si="33"/>
        <v>44713</v>
      </c>
      <c r="AA358" s="308">
        <f t="shared" ca="1" si="27"/>
        <v>-1</v>
      </c>
      <c r="AB358" s="311">
        <f t="shared" ca="1" si="28"/>
        <v>-1</v>
      </c>
      <c r="AC358" s="311">
        <f t="shared" ca="1" si="29"/>
        <v>-1</v>
      </c>
      <c r="AD358" s="310">
        <f t="shared" ca="1" si="30"/>
        <v>-1</v>
      </c>
    </row>
    <row r="359" spans="6:30">
      <c r="F359" s="301">
        <f t="shared" si="34"/>
        <v>44743</v>
      </c>
      <c r="G359" s="308">
        <f t="shared" ca="1" si="35"/>
        <v>-1</v>
      </c>
      <c r="H359" s="311">
        <f t="shared" ca="1" si="36"/>
        <v>-1</v>
      </c>
      <c r="I359" s="311">
        <f t="shared" ca="1" si="37"/>
        <v>-1</v>
      </c>
      <c r="J359" s="310">
        <f t="shared" ca="1" si="38"/>
        <v>-1</v>
      </c>
      <c r="P359" s="301">
        <f t="shared" si="32"/>
        <v>44743</v>
      </c>
      <c r="Q359" s="308">
        <f t="shared" ca="1" si="23"/>
        <v>-1</v>
      </c>
      <c r="R359" s="311">
        <f t="shared" ca="1" si="24"/>
        <v>-1</v>
      </c>
      <c r="S359" s="311">
        <f t="shared" ca="1" si="25"/>
        <v>-1</v>
      </c>
      <c r="T359" s="310">
        <f t="shared" ca="1" si="26"/>
        <v>-1</v>
      </c>
      <c r="Z359" s="301">
        <f t="shared" si="33"/>
        <v>44743</v>
      </c>
      <c r="AA359" s="308">
        <f t="shared" ca="1" si="27"/>
        <v>-1</v>
      </c>
      <c r="AB359" s="311">
        <f t="shared" ca="1" si="28"/>
        <v>-1</v>
      </c>
      <c r="AC359" s="311">
        <f t="shared" ca="1" si="29"/>
        <v>-1</v>
      </c>
      <c r="AD359" s="310">
        <f t="shared" ca="1" si="30"/>
        <v>-1</v>
      </c>
    </row>
    <row r="360" spans="6:30">
      <c r="F360" s="301">
        <f t="shared" si="34"/>
        <v>44774</v>
      </c>
      <c r="G360" s="308">
        <f t="shared" ca="1" si="35"/>
        <v>-1</v>
      </c>
      <c r="H360" s="311">
        <f t="shared" ca="1" si="36"/>
        <v>-1</v>
      </c>
      <c r="I360" s="311">
        <f t="shared" ca="1" si="37"/>
        <v>-1</v>
      </c>
      <c r="J360" s="310">
        <f t="shared" ca="1" si="38"/>
        <v>-1</v>
      </c>
      <c r="P360" s="301">
        <f t="shared" si="32"/>
        <v>44774</v>
      </c>
      <c r="Q360" s="308">
        <f t="shared" ca="1" si="23"/>
        <v>-1</v>
      </c>
      <c r="R360" s="311">
        <f t="shared" ca="1" si="24"/>
        <v>-1</v>
      </c>
      <c r="S360" s="311">
        <f t="shared" ca="1" si="25"/>
        <v>-1</v>
      </c>
      <c r="T360" s="310">
        <f t="shared" ca="1" si="26"/>
        <v>-1</v>
      </c>
      <c r="Z360" s="301">
        <f t="shared" si="33"/>
        <v>44774</v>
      </c>
      <c r="AA360" s="308">
        <f t="shared" ca="1" si="27"/>
        <v>-1</v>
      </c>
      <c r="AB360" s="311">
        <f t="shared" ca="1" si="28"/>
        <v>-1</v>
      </c>
      <c r="AC360" s="311">
        <f t="shared" ca="1" si="29"/>
        <v>-1</v>
      </c>
      <c r="AD360" s="310">
        <f t="shared" ca="1" si="30"/>
        <v>-1</v>
      </c>
    </row>
    <row r="361" spans="6:30">
      <c r="F361" s="301">
        <f t="shared" si="34"/>
        <v>44805</v>
      </c>
      <c r="G361" s="308">
        <f t="shared" ca="1" si="35"/>
        <v>-1</v>
      </c>
      <c r="H361" s="311">
        <f t="shared" ca="1" si="36"/>
        <v>-1</v>
      </c>
      <c r="I361" s="311">
        <f t="shared" ca="1" si="37"/>
        <v>-1</v>
      </c>
      <c r="J361" s="310">
        <f t="shared" ca="1" si="38"/>
        <v>-1</v>
      </c>
      <c r="P361" s="301">
        <f t="shared" si="32"/>
        <v>44805</v>
      </c>
      <c r="Q361" s="308">
        <f t="shared" ca="1" si="23"/>
        <v>-1</v>
      </c>
      <c r="R361" s="311">
        <f t="shared" ca="1" si="24"/>
        <v>-1</v>
      </c>
      <c r="S361" s="311">
        <f t="shared" ca="1" si="25"/>
        <v>-1</v>
      </c>
      <c r="T361" s="310">
        <f t="shared" ca="1" si="26"/>
        <v>-1</v>
      </c>
      <c r="Z361" s="301">
        <f t="shared" si="33"/>
        <v>44805</v>
      </c>
      <c r="AA361" s="308">
        <f t="shared" ca="1" si="27"/>
        <v>-1</v>
      </c>
      <c r="AB361" s="311">
        <f t="shared" ca="1" si="28"/>
        <v>-1</v>
      </c>
      <c r="AC361" s="311">
        <f t="shared" ca="1" si="29"/>
        <v>-1</v>
      </c>
      <c r="AD361" s="310">
        <f t="shared" ca="1" si="30"/>
        <v>-1</v>
      </c>
    </row>
    <row r="362" spans="6:30">
      <c r="F362" s="301">
        <f t="shared" si="34"/>
        <v>44835</v>
      </c>
      <c r="G362" s="308">
        <f t="shared" ca="1" si="35"/>
        <v>-1</v>
      </c>
      <c r="H362" s="311">
        <f t="shared" ca="1" si="36"/>
        <v>-1</v>
      </c>
      <c r="I362" s="311">
        <f t="shared" ca="1" si="37"/>
        <v>-1</v>
      </c>
      <c r="J362" s="310">
        <f t="shared" ca="1" si="38"/>
        <v>-1</v>
      </c>
      <c r="P362" s="301">
        <f t="shared" si="32"/>
        <v>44835</v>
      </c>
      <c r="Q362" s="308">
        <f t="shared" ca="1" si="23"/>
        <v>-1</v>
      </c>
      <c r="R362" s="311">
        <f t="shared" ca="1" si="24"/>
        <v>-1</v>
      </c>
      <c r="S362" s="311">
        <f t="shared" ca="1" si="25"/>
        <v>-1</v>
      </c>
      <c r="T362" s="310">
        <f t="shared" ca="1" si="26"/>
        <v>-1</v>
      </c>
      <c r="Z362" s="301">
        <f t="shared" si="33"/>
        <v>44835</v>
      </c>
      <c r="AA362" s="308">
        <f t="shared" ca="1" si="27"/>
        <v>-1</v>
      </c>
      <c r="AB362" s="311">
        <f t="shared" ca="1" si="28"/>
        <v>-1</v>
      </c>
      <c r="AC362" s="311">
        <f t="shared" ca="1" si="29"/>
        <v>-1</v>
      </c>
      <c r="AD362" s="310">
        <f t="shared" ca="1" si="30"/>
        <v>-1</v>
      </c>
    </row>
    <row r="363" spans="6:30">
      <c r="F363" s="301">
        <f t="shared" si="34"/>
        <v>44866</v>
      </c>
      <c r="G363" s="308">
        <f t="shared" ca="1" si="35"/>
        <v>-1</v>
      </c>
      <c r="H363" s="311">
        <f t="shared" ca="1" si="36"/>
        <v>-1</v>
      </c>
      <c r="I363" s="311">
        <f t="shared" ca="1" si="37"/>
        <v>-1</v>
      </c>
      <c r="J363" s="310">
        <f t="shared" ca="1" si="38"/>
        <v>-1</v>
      </c>
      <c r="P363" s="301">
        <f t="shared" si="32"/>
        <v>44866</v>
      </c>
      <c r="Q363" s="308">
        <f t="shared" ca="1" si="23"/>
        <v>-1</v>
      </c>
      <c r="R363" s="311">
        <f t="shared" ca="1" si="24"/>
        <v>-1</v>
      </c>
      <c r="S363" s="311">
        <f t="shared" ca="1" si="25"/>
        <v>-1</v>
      </c>
      <c r="T363" s="310">
        <f t="shared" ca="1" si="26"/>
        <v>-1</v>
      </c>
      <c r="Z363" s="301">
        <f t="shared" si="33"/>
        <v>44866</v>
      </c>
      <c r="AA363" s="308">
        <f t="shared" ca="1" si="27"/>
        <v>-1</v>
      </c>
      <c r="AB363" s="311">
        <f t="shared" ca="1" si="28"/>
        <v>-1</v>
      </c>
      <c r="AC363" s="311">
        <f t="shared" ca="1" si="29"/>
        <v>-1</v>
      </c>
      <c r="AD363" s="310">
        <f t="shared" ca="1" si="30"/>
        <v>-1</v>
      </c>
    </row>
    <row r="364" spans="6:30">
      <c r="F364" s="301">
        <f t="shared" si="34"/>
        <v>44896</v>
      </c>
      <c r="G364" s="308">
        <f t="shared" ca="1" si="35"/>
        <v>-1</v>
      </c>
      <c r="H364" s="311">
        <f t="shared" ca="1" si="36"/>
        <v>-1</v>
      </c>
      <c r="I364" s="311">
        <f t="shared" ca="1" si="37"/>
        <v>-1</v>
      </c>
      <c r="J364" s="310">
        <f t="shared" ca="1" si="38"/>
        <v>-1</v>
      </c>
      <c r="P364" s="301">
        <f t="shared" si="32"/>
        <v>44896</v>
      </c>
      <c r="Q364" s="308">
        <f t="shared" ca="1" si="23"/>
        <v>-1</v>
      </c>
      <c r="R364" s="311">
        <f t="shared" ca="1" si="24"/>
        <v>-1</v>
      </c>
      <c r="S364" s="311">
        <f t="shared" ca="1" si="25"/>
        <v>-1</v>
      </c>
      <c r="T364" s="310">
        <f t="shared" ca="1" si="26"/>
        <v>-1</v>
      </c>
      <c r="Z364" s="301">
        <f t="shared" si="33"/>
        <v>44896</v>
      </c>
      <c r="AA364" s="308">
        <f t="shared" ca="1" si="27"/>
        <v>-1</v>
      </c>
      <c r="AB364" s="311">
        <f t="shared" ca="1" si="28"/>
        <v>-1</v>
      </c>
      <c r="AC364" s="311">
        <f t="shared" ca="1" si="29"/>
        <v>-1</v>
      </c>
      <c r="AD364" s="310">
        <f t="shared" ca="1" si="30"/>
        <v>-1</v>
      </c>
    </row>
    <row r="365" spans="6:30">
      <c r="F365" s="301">
        <f t="shared" si="34"/>
        <v>44927</v>
      </c>
      <c r="G365" s="308">
        <f t="shared" ca="1" si="35"/>
        <v>-1</v>
      </c>
      <c r="H365" s="311">
        <f t="shared" ca="1" si="36"/>
        <v>-1</v>
      </c>
      <c r="I365" s="311">
        <f t="shared" ca="1" si="37"/>
        <v>-1</v>
      </c>
      <c r="J365" s="310">
        <f t="shared" ca="1" si="38"/>
        <v>-1</v>
      </c>
      <c r="P365" s="301">
        <f t="shared" si="32"/>
        <v>44927</v>
      </c>
      <c r="Q365" s="308">
        <f t="shared" ca="1" si="23"/>
        <v>-1</v>
      </c>
      <c r="R365" s="311">
        <f t="shared" ca="1" si="24"/>
        <v>-1</v>
      </c>
      <c r="S365" s="311">
        <f t="shared" ca="1" si="25"/>
        <v>-1</v>
      </c>
      <c r="T365" s="310">
        <f t="shared" ca="1" si="26"/>
        <v>-1</v>
      </c>
      <c r="Z365" s="301">
        <f t="shared" si="33"/>
        <v>44927</v>
      </c>
      <c r="AA365" s="308">
        <f t="shared" ca="1" si="27"/>
        <v>-1</v>
      </c>
      <c r="AB365" s="311">
        <f t="shared" ca="1" si="28"/>
        <v>-1</v>
      </c>
      <c r="AC365" s="311">
        <f t="shared" ca="1" si="29"/>
        <v>-1</v>
      </c>
      <c r="AD365" s="310">
        <f t="shared" ca="1" si="30"/>
        <v>-1</v>
      </c>
    </row>
    <row r="366" spans="6:30">
      <c r="F366" s="301">
        <f t="shared" si="34"/>
        <v>44958</v>
      </c>
      <c r="G366" s="308">
        <f t="shared" ca="1" si="35"/>
        <v>-1</v>
      </c>
      <c r="H366" s="311">
        <f t="shared" ca="1" si="36"/>
        <v>-1</v>
      </c>
      <c r="I366" s="311">
        <f t="shared" ca="1" si="37"/>
        <v>-1</v>
      </c>
      <c r="J366" s="310">
        <f t="shared" ca="1" si="38"/>
        <v>-1</v>
      </c>
      <c r="P366" s="301">
        <f t="shared" si="32"/>
        <v>44958</v>
      </c>
      <c r="Q366" s="308">
        <f t="shared" ca="1" si="23"/>
        <v>-1</v>
      </c>
      <c r="R366" s="311">
        <f t="shared" ca="1" si="24"/>
        <v>-1</v>
      </c>
      <c r="S366" s="311">
        <f t="shared" ca="1" si="25"/>
        <v>-1</v>
      </c>
      <c r="T366" s="310">
        <f t="shared" ca="1" si="26"/>
        <v>-1</v>
      </c>
      <c r="Z366" s="301">
        <f t="shared" si="33"/>
        <v>44958</v>
      </c>
      <c r="AA366" s="308">
        <f t="shared" ca="1" si="27"/>
        <v>-1</v>
      </c>
      <c r="AB366" s="311">
        <f t="shared" ca="1" si="28"/>
        <v>-1</v>
      </c>
      <c r="AC366" s="311">
        <f t="shared" ca="1" si="29"/>
        <v>-1</v>
      </c>
      <c r="AD366" s="310">
        <f t="shared" ca="1" si="30"/>
        <v>-1</v>
      </c>
    </row>
    <row r="367" spans="6:30">
      <c r="F367" s="301">
        <f t="shared" si="34"/>
        <v>44986</v>
      </c>
      <c r="G367" s="308">
        <f t="shared" ca="1" si="35"/>
        <v>-1</v>
      </c>
      <c r="H367" s="311">
        <f t="shared" ca="1" si="36"/>
        <v>-1</v>
      </c>
      <c r="I367" s="311">
        <f t="shared" ca="1" si="37"/>
        <v>-1</v>
      </c>
      <c r="J367" s="310">
        <f t="shared" ca="1" si="38"/>
        <v>-1</v>
      </c>
      <c r="P367" s="301">
        <f t="shared" si="32"/>
        <v>44986</v>
      </c>
      <c r="Q367" s="308">
        <f t="shared" ca="1" si="23"/>
        <v>-1</v>
      </c>
      <c r="R367" s="311">
        <f t="shared" ca="1" si="24"/>
        <v>-1</v>
      </c>
      <c r="S367" s="311">
        <f t="shared" ca="1" si="25"/>
        <v>-1</v>
      </c>
      <c r="T367" s="310">
        <f t="shared" ca="1" si="26"/>
        <v>-1</v>
      </c>
      <c r="Z367" s="301">
        <f t="shared" si="33"/>
        <v>44986</v>
      </c>
      <c r="AA367" s="308">
        <f t="shared" ca="1" si="27"/>
        <v>-1</v>
      </c>
      <c r="AB367" s="311">
        <f t="shared" ca="1" si="28"/>
        <v>-1</v>
      </c>
      <c r="AC367" s="311">
        <f t="shared" ca="1" si="29"/>
        <v>-1</v>
      </c>
      <c r="AD367" s="310">
        <f t="shared" ca="1" si="30"/>
        <v>-1</v>
      </c>
    </row>
    <row r="368" spans="6:30">
      <c r="F368" s="301">
        <f t="shared" si="34"/>
        <v>45017</v>
      </c>
      <c r="G368" s="308">
        <f t="shared" ca="1" si="35"/>
        <v>-1</v>
      </c>
      <c r="H368" s="311">
        <f t="shared" ca="1" si="36"/>
        <v>-1</v>
      </c>
      <c r="I368" s="311">
        <f t="shared" ca="1" si="37"/>
        <v>-1</v>
      </c>
      <c r="J368" s="310">
        <f t="shared" ca="1" si="38"/>
        <v>-1</v>
      </c>
      <c r="P368" s="301">
        <f t="shared" si="32"/>
        <v>45017</v>
      </c>
      <c r="Q368" s="308">
        <f t="shared" ca="1" si="23"/>
        <v>-1</v>
      </c>
      <c r="R368" s="311">
        <f t="shared" ca="1" si="24"/>
        <v>-1</v>
      </c>
      <c r="S368" s="311">
        <f t="shared" ca="1" si="25"/>
        <v>-1</v>
      </c>
      <c r="T368" s="310">
        <f t="shared" ca="1" si="26"/>
        <v>-1</v>
      </c>
      <c r="Z368" s="301">
        <f t="shared" si="33"/>
        <v>45017</v>
      </c>
      <c r="AA368" s="308">
        <f t="shared" ca="1" si="27"/>
        <v>-1</v>
      </c>
      <c r="AB368" s="311">
        <f t="shared" ca="1" si="28"/>
        <v>-1</v>
      </c>
      <c r="AC368" s="311">
        <f t="shared" ca="1" si="29"/>
        <v>-1</v>
      </c>
      <c r="AD368" s="310">
        <f t="shared" ca="1" si="30"/>
        <v>-1</v>
      </c>
    </row>
    <row r="369" spans="6:30">
      <c r="F369" s="301">
        <f t="shared" si="34"/>
        <v>45047</v>
      </c>
      <c r="G369" s="308">
        <f t="shared" ca="1" si="35"/>
        <v>-1</v>
      </c>
      <c r="H369" s="311">
        <f t="shared" ca="1" si="36"/>
        <v>-1</v>
      </c>
      <c r="I369" s="311">
        <f t="shared" ca="1" si="37"/>
        <v>-1</v>
      </c>
      <c r="J369" s="310">
        <f t="shared" ca="1" si="38"/>
        <v>-1</v>
      </c>
      <c r="P369" s="301">
        <f t="shared" si="32"/>
        <v>45047</v>
      </c>
      <c r="Q369" s="308">
        <f t="shared" ca="1" si="23"/>
        <v>-1</v>
      </c>
      <c r="R369" s="311">
        <f t="shared" ca="1" si="24"/>
        <v>-1</v>
      </c>
      <c r="S369" s="311">
        <f t="shared" ca="1" si="25"/>
        <v>-1</v>
      </c>
      <c r="T369" s="310">
        <f t="shared" ca="1" si="26"/>
        <v>-1</v>
      </c>
      <c r="Z369" s="301">
        <f t="shared" si="33"/>
        <v>45047</v>
      </c>
      <c r="AA369" s="308">
        <f t="shared" ca="1" si="27"/>
        <v>-1</v>
      </c>
      <c r="AB369" s="311">
        <f t="shared" ca="1" si="28"/>
        <v>-1</v>
      </c>
      <c r="AC369" s="311">
        <f t="shared" ca="1" si="29"/>
        <v>-1</v>
      </c>
      <c r="AD369" s="310">
        <f t="shared" ca="1" si="30"/>
        <v>-1</v>
      </c>
    </row>
    <row r="370" spans="6:30">
      <c r="F370" s="301">
        <f t="shared" si="34"/>
        <v>45078</v>
      </c>
      <c r="G370" s="308">
        <f t="shared" ca="1" si="35"/>
        <v>-1</v>
      </c>
      <c r="H370" s="311">
        <f t="shared" ca="1" si="36"/>
        <v>-1</v>
      </c>
      <c r="I370" s="311">
        <f t="shared" ca="1" si="37"/>
        <v>-1</v>
      </c>
      <c r="J370" s="310">
        <f t="shared" ca="1" si="38"/>
        <v>-1</v>
      </c>
      <c r="P370" s="301">
        <f t="shared" si="32"/>
        <v>45078</v>
      </c>
      <c r="Q370" s="308">
        <f t="shared" ca="1" si="23"/>
        <v>-1</v>
      </c>
      <c r="R370" s="311">
        <f t="shared" ca="1" si="24"/>
        <v>-1</v>
      </c>
      <c r="S370" s="311">
        <f t="shared" ca="1" si="25"/>
        <v>-1</v>
      </c>
      <c r="T370" s="310">
        <f t="shared" ca="1" si="26"/>
        <v>-1</v>
      </c>
      <c r="Z370" s="301">
        <f t="shared" si="33"/>
        <v>45078</v>
      </c>
      <c r="AA370" s="308">
        <f t="shared" ca="1" si="27"/>
        <v>-1</v>
      </c>
      <c r="AB370" s="311">
        <f t="shared" ca="1" si="28"/>
        <v>-1</v>
      </c>
      <c r="AC370" s="311">
        <f t="shared" ca="1" si="29"/>
        <v>-1</v>
      </c>
      <c r="AD370" s="310">
        <f t="shared" ca="1" si="30"/>
        <v>-1</v>
      </c>
    </row>
    <row r="371" spans="6:30">
      <c r="F371" s="301">
        <f t="shared" si="34"/>
        <v>45108</v>
      </c>
      <c r="G371" s="308">
        <f t="shared" ca="1" si="35"/>
        <v>-1</v>
      </c>
      <c r="H371" s="311">
        <f t="shared" ca="1" si="36"/>
        <v>-1</v>
      </c>
      <c r="I371" s="311">
        <f t="shared" ca="1" si="37"/>
        <v>-1</v>
      </c>
      <c r="J371" s="310">
        <f t="shared" ca="1" si="38"/>
        <v>-1</v>
      </c>
      <c r="P371" s="301">
        <f t="shared" si="32"/>
        <v>45108</v>
      </c>
      <c r="Q371" s="308">
        <f t="shared" ca="1" si="23"/>
        <v>-1</v>
      </c>
      <c r="R371" s="311">
        <f t="shared" ca="1" si="24"/>
        <v>-1</v>
      </c>
      <c r="S371" s="311">
        <f t="shared" ca="1" si="25"/>
        <v>-1</v>
      </c>
      <c r="T371" s="310">
        <f t="shared" ca="1" si="26"/>
        <v>-1</v>
      </c>
      <c r="Z371" s="301">
        <f t="shared" si="33"/>
        <v>45108</v>
      </c>
      <c r="AA371" s="308">
        <f t="shared" ca="1" si="27"/>
        <v>-1</v>
      </c>
      <c r="AB371" s="311">
        <f t="shared" ca="1" si="28"/>
        <v>-1</v>
      </c>
      <c r="AC371" s="311">
        <f t="shared" ca="1" si="29"/>
        <v>-1</v>
      </c>
      <c r="AD371" s="310">
        <f t="shared" ca="1" si="30"/>
        <v>-1</v>
      </c>
    </row>
    <row r="372" spans="6:30">
      <c r="F372" s="301">
        <f t="shared" si="34"/>
        <v>45139</v>
      </c>
      <c r="G372" s="308">
        <f t="shared" ca="1" si="35"/>
        <v>-1</v>
      </c>
      <c r="H372" s="311">
        <f t="shared" ca="1" si="36"/>
        <v>-1</v>
      </c>
      <c r="I372" s="311">
        <f t="shared" ca="1" si="37"/>
        <v>-1</v>
      </c>
      <c r="J372" s="310">
        <f t="shared" ca="1" si="38"/>
        <v>-1</v>
      </c>
      <c r="P372" s="301">
        <f t="shared" si="32"/>
        <v>45139</v>
      </c>
      <c r="Q372" s="308">
        <f t="shared" ca="1" si="23"/>
        <v>-1</v>
      </c>
      <c r="R372" s="311">
        <f t="shared" ca="1" si="24"/>
        <v>-1</v>
      </c>
      <c r="S372" s="311">
        <f t="shared" ca="1" si="25"/>
        <v>-1</v>
      </c>
      <c r="T372" s="310">
        <f t="shared" ca="1" si="26"/>
        <v>-1</v>
      </c>
      <c r="Z372" s="301">
        <f t="shared" si="33"/>
        <v>45139</v>
      </c>
      <c r="AA372" s="308">
        <f t="shared" ca="1" si="27"/>
        <v>-1</v>
      </c>
      <c r="AB372" s="311">
        <f t="shared" ca="1" si="28"/>
        <v>-1</v>
      </c>
      <c r="AC372" s="311">
        <f t="shared" ca="1" si="29"/>
        <v>-1</v>
      </c>
      <c r="AD372" s="310">
        <f t="shared" ca="1" si="30"/>
        <v>-1</v>
      </c>
    </row>
    <row r="373" spans="6:30">
      <c r="F373" s="301">
        <f t="shared" si="34"/>
        <v>45170</v>
      </c>
      <c r="G373" s="308">
        <f t="shared" ca="1" si="35"/>
        <v>-1</v>
      </c>
      <c r="H373" s="311">
        <f t="shared" ca="1" si="36"/>
        <v>-1</v>
      </c>
      <c r="I373" s="311">
        <f t="shared" ca="1" si="37"/>
        <v>-1</v>
      </c>
      <c r="J373" s="310">
        <f t="shared" ca="1" si="38"/>
        <v>-1</v>
      </c>
      <c r="P373" s="301">
        <f t="shared" si="32"/>
        <v>45170</v>
      </c>
      <c r="Q373" s="308">
        <f t="shared" ref="Q373:Q424" ca="1" si="39">+IF(ISERROR(Q131/M131-1),0,Q131/M131-1)</f>
        <v>-1</v>
      </c>
      <c r="R373" s="311">
        <f t="shared" ref="R373:R424" ca="1" si="40">+IF(ISERROR(R131/N131-1),0,R131/N131-1)</f>
        <v>-1</v>
      </c>
      <c r="S373" s="311">
        <f t="shared" ref="S373:S424" ca="1" si="41">+IF(ISERROR(S131/O131-1),0,S131/O131-1)</f>
        <v>-1</v>
      </c>
      <c r="T373" s="310">
        <f t="shared" ref="T373:T424" ca="1" si="42">+IF(ISERROR(T131/P131-1),0,T131/P131-1)</f>
        <v>-1</v>
      </c>
      <c r="Z373" s="301">
        <f t="shared" si="33"/>
        <v>45170</v>
      </c>
      <c r="AA373" s="308">
        <f t="shared" ref="AA373:AA424" ca="1" si="43">+IF(ISERROR(AA131/W131-1),0,AA131/W131-1)</f>
        <v>-1</v>
      </c>
      <c r="AB373" s="311">
        <f t="shared" ref="AB373:AB424" ca="1" si="44">+IF(ISERROR(AB131/X131-1),0,AB131/X131-1)</f>
        <v>-1</v>
      </c>
      <c r="AC373" s="311">
        <f t="shared" ref="AC373:AC424" ca="1" si="45">+IF(ISERROR(AC131/Y131-1),0,AC131/Y131-1)</f>
        <v>-1</v>
      </c>
      <c r="AD373" s="310">
        <f t="shared" ref="AD373:AD424" ca="1" si="46">+IF(ISERROR(AD131/Z131-1),0,AD131/Z131-1)</f>
        <v>-1</v>
      </c>
    </row>
    <row r="374" spans="6:30">
      <c r="F374" s="301">
        <f t="shared" si="34"/>
        <v>45200</v>
      </c>
      <c r="G374" s="308">
        <f t="shared" ca="1" si="35"/>
        <v>-1</v>
      </c>
      <c r="H374" s="311">
        <f t="shared" ca="1" si="36"/>
        <v>-1</v>
      </c>
      <c r="I374" s="311">
        <f t="shared" ca="1" si="37"/>
        <v>-1</v>
      </c>
      <c r="J374" s="310">
        <f t="shared" ca="1" si="38"/>
        <v>-1</v>
      </c>
      <c r="P374" s="301">
        <f t="shared" ref="P374:P424" si="47">+L132</f>
        <v>45200</v>
      </c>
      <c r="Q374" s="308">
        <f t="shared" ca="1" si="39"/>
        <v>-1</v>
      </c>
      <c r="R374" s="311">
        <f t="shared" ca="1" si="40"/>
        <v>-1</v>
      </c>
      <c r="S374" s="311">
        <f t="shared" ca="1" si="41"/>
        <v>-1</v>
      </c>
      <c r="T374" s="310">
        <f t="shared" ca="1" si="42"/>
        <v>-1</v>
      </c>
      <c r="Z374" s="301">
        <f t="shared" ref="Z374:Z424" si="48">+V132</f>
        <v>45200</v>
      </c>
      <c r="AA374" s="308">
        <f t="shared" ca="1" si="43"/>
        <v>-1</v>
      </c>
      <c r="AB374" s="311">
        <f t="shared" ca="1" si="44"/>
        <v>-1</v>
      </c>
      <c r="AC374" s="311">
        <f t="shared" ca="1" si="45"/>
        <v>-1</v>
      </c>
      <c r="AD374" s="310">
        <f t="shared" ca="1" si="46"/>
        <v>-1</v>
      </c>
    </row>
    <row r="375" spans="6:30">
      <c r="F375" s="301">
        <f t="shared" si="34"/>
        <v>45231</v>
      </c>
      <c r="G375" s="308">
        <f t="shared" ca="1" si="35"/>
        <v>-1</v>
      </c>
      <c r="H375" s="311">
        <f t="shared" ca="1" si="36"/>
        <v>-1</v>
      </c>
      <c r="I375" s="311">
        <f t="shared" ca="1" si="37"/>
        <v>-1</v>
      </c>
      <c r="J375" s="310">
        <f t="shared" ca="1" si="38"/>
        <v>-1</v>
      </c>
      <c r="P375" s="301">
        <f t="shared" si="47"/>
        <v>45231</v>
      </c>
      <c r="Q375" s="308">
        <f t="shared" ca="1" si="39"/>
        <v>-1</v>
      </c>
      <c r="R375" s="311">
        <f t="shared" ca="1" si="40"/>
        <v>-1</v>
      </c>
      <c r="S375" s="311">
        <f t="shared" ca="1" si="41"/>
        <v>-1</v>
      </c>
      <c r="T375" s="310">
        <f t="shared" ca="1" si="42"/>
        <v>-1</v>
      </c>
      <c r="Z375" s="301">
        <f t="shared" si="48"/>
        <v>45231</v>
      </c>
      <c r="AA375" s="308">
        <f t="shared" ca="1" si="43"/>
        <v>-1</v>
      </c>
      <c r="AB375" s="311">
        <f t="shared" ca="1" si="44"/>
        <v>-1</v>
      </c>
      <c r="AC375" s="311">
        <f t="shared" ca="1" si="45"/>
        <v>-1</v>
      </c>
      <c r="AD375" s="310">
        <f t="shared" ca="1" si="46"/>
        <v>-1</v>
      </c>
    </row>
    <row r="376" spans="6:30">
      <c r="F376" s="301">
        <f t="shared" si="34"/>
        <v>45261</v>
      </c>
      <c r="G376" s="308">
        <f t="shared" ca="1" si="35"/>
        <v>-1</v>
      </c>
      <c r="H376" s="311">
        <f t="shared" ca="1" si="36"/>
        <v>-1</v>
      </c>
      <c r="I376" s="311">
        <f t="shared" ca="1" si="37"/>
        <v>-1</v>
      </c>
      <c r="J376" s="310">
        <f t="shared" ca="1" si="38"/>
        <v>-1</v>
      </c>
      <c r="P376" s="301">
        <f t="shared" si="47"/>
        <v>45261</v>
      </c>
      <c r="Q376" s="308">
        <f t="shared" ca="1" si="39"/>
        <v>-1</v>
      </c>
      <c r="R376" s="311">
        <f t="shared" ca="1" si="40"/>
        <v>-1</v>
      </c>
      <c r="S376" s="311">
        <f t="shared" ca="1" si="41"/>
        <v>-1</v>
      </c>
      <c r="T376" s="310">
        <f t="shared" ca="1" si="42"/>
        <v>-1</v>
      </c>
      <c r="Z376" s="301">
        <f t="shared" si="48"/>
        <v>45261</v>
      </c>
      <c r="AA376" s="308">
        <f t="shared" ca="1" si="43"/>
        <v>-1</v>
      </c>
      <c r="AB376" s="311">
        <f t="shared" ca="1" si="44"/>
        <v>-1</v>
      </c>
      <c r="AC376" s="311">
        <f t="shared" ca="1" si="45"/>
        <v>-1</v>
      </c>
      <c r="AD376" s="310">
        <f t="shared" ca="1" si="46"/>
        <v>-1</v>
      </c>
    </row>
    <row r="377" spans="6:30">
      <c r="F377" s="301">
        <f t="shared" si="34"/>
        <v>45292</v>
      </c>
      <c r="G377" s="308">
        <f t="shared" ca="1" si="35"/>
        <v>-1</v>
      </c>
      <c r="H377" s="311">
        <f t="shared" ca="1" si="36"/>
        <v>-1</v>
      </c>
      <c r="I377" s="311">
        <f t="shared" ca="1" si="37"/>
        <v>-1</v>
      </c>
      <c r="J377" s="310">
        <f t="shared" ca="1" si="38"/>
        <v>-1</v>
      </c>
      <c r="P377" s="301">
        <f t="shared" si="47"/>
        <v>45292</v>
      </c>
      <c r="Q377" s="308">
        <f t="shared" ca="1" si="39"/>
        <v>-1</v>
      </c>
      <c r="R377" s="311">
        <f t="shared" ca="1" si="40"/>
        <v>-1</v>
      </c>
      <c r="S377" s="311">
        <f t="shared" ca="1" si="41"/>
        <v>-1</v>
      </c>
      <c r="T377" s="310">
        <f t="shared" ca="1" si="42"/>
        <v>-1</v>
      </c>
      <c r="Z377" s="301">
        <f t="shared" si="48"/>
        <v>45292</v>
      </c>
      <c r="AA377" s="308">
        <f t="shared" ca="1" si="43"/>
        <v>-1</v>
      </c>
      <c r="AB377" s="311">
        <f t="shared" ca="1" si="44"/>
        <v>-1</v>
      </c>
      <c r="AC377" s="311">
        <f t="shared" ca="1" si="45"/>
        <v>-1</v>
      </c>
      <c r="AD377" s="310">
        <f t="shared" ca="1" si="46"/>
        <v>-1</v>
      </c>
    </row>
    <row r="378" spans="6:30">
      <c r="F378" s="301">
        <f t="shared" si="34"/>
        <v>45323</v>
      </c>
      <c r="G378" s="308">
        <f t="shared" ca="1" si="35"/>
        <v>-1</v>
      </c>
      <c r="H378" s="311">
        <f t="shared" ca="1" si="36"/>
        <v>-1</v>
      </c>
      <c r="I378" s="311">
        <f t="shared" ca="1" si="37"/>
        <v>-1</v>
      </c>
      <c r="J378" s="310">
        <f t="shared" ca="1" si="38"/>
        <v>-1</v>
      </c>
      <c r="P378" s="301">
        <f t="shared" si="47"/>
        <v>45323</v>
      </c>
      <c r="Q378" s="308">
        <f t="shared" ca="1" si="39"/>
        <v>-1</v>
      </c>
      <c r="R378" s="311">
        <f t="shared" ca="1" si="40"/>
        <v>-1</v>
      </c>
      <c r="S378" s="311">
        <f t="shared" ca="1" si="41"/>
        <v>-1</v>
      </c>
      <c r="T378" s="310">
        <f t="shared" ca="1" si="42"/>
        <v>-1</v>
      </c>
      <c r="Z378" s="301">
        <f t="shared" si="48"/>
        <v>45323</v>
      </c>
      <c r="AA378" s="308">
        <f t="shared" ca="1" si="43"/>
        <v>-1</v>
      </c>
      <c r="AB378" s="311">
        <f t="shared" ca="1" si="44"/>
        <v>-1</v>
      </c>
      <c r="AC378" s="311">
        <f t="shared" ca="1" si="45"/>
        <v>-1</v>
      </c>
      <c r="AD378" s="310">
        <f t="shared" ca="1" si="46"/>
        <v>-1</v>
      </c>
    </row>
    <row r="379" spans="6:30">
      <c r="F379" s="301">
        <f t="shared" si="34"/>
        <v>45352</v>
      </c>
      <c r="G379" s="308">
        <f t="shared" ca="1" si="35"/>
        <v>-1</v>
      </c>
      <c r="H379" s="311">
        <f t="shared" ca="1" si="36"/>
        <v>-1</v>
      </c>
      <c r="I379" s="311">
        <f t="shared" ca="1" si="37"/>
        <v>-1</v>
      </c>
      <c r="J379" s="310">
        <f t="shared" ca="1" si="38"/>
        <v>-1</v>
      </c>
      <c r="P379" s="301">
        <f t="shared" si="47"/>
        <v>45352</v>
      </c>
      <c r="Q379" s="308">
        <f t="shared" ca="1" si="39"/>
        <v>-1</v>
      </c>
      <c r="R379" s="311">
        <f t="shared" ca="1" si="40"/>
        <v>-1</v>
      </c>
      <c r="S379" s="311">
        <f t="shared" ca="1" si="41"/>
        <v>-1</v>
      </c>
      <c r="T379" s="310">
        <f t="shared" ca="1" si="42"/>
        <v>-1</v>
      </c>
      <c r="Z379" s="301">
        <f t="shared" si="48"/>
        <v>45352</v>
      </c>
      <c r="AA379" s="308">
        <f t="shared" ca="1" si="43"/>
        <v>-1</v>
      </c>
      <c r="AB379" s="311">
        <f t="shared" ca="1" si="44"/>
        <v>-1</v>
      </c>
      <c r="AC379" s="311">
        <f t="shared" ca="1" si="45"/>
        <v>-1</v>
      </c>
      <c r="AD379" s="310">
        <f t="shared" ca="1" si="46"/>
        <v>-1</v>
      </c>
    </row>
    <row r="380" spans="6:30">
      <c r="F380" s="301">
        <f t="shared" si="34"/>
        <v>45383</v>
      </c>
      <c r="G380" s="308">
        <f t="shared" ca="1" si="35"/>
        <v>-1</v>
      </c>
      <c r="H380" s="311">
        <f t="shared" ca="1" si="36"/>
        <v>-1</v>
      </c>
      <c r="I380" s="311">
        <f t="shared" ca="1" si="37"/>
        <v>-1</v>
      </c>
      <c r="J380" s="310">
        <f t="shared" ca="1" si="38"/>
        <v>-1</v>
      </c>
      <c r="P380" s="301">
        <f t="shared" si="47"/>
        <v>45383</v>
      </c>
      <c r="Q380" s="308">
        <f t="shared" ca="1" si="39"/>
        <v>-1</v>
      </c>
      <c r="R380" s="311">
        <f t="shared" ca="1" si="40"/>
        <v>-1</v>
      </c>
      <c r="S380" s="311">
        <f t="shared" ca="1" si="41"/>
        <v>-1</v>
      </c>
      <c r="T380" s="310">
        <f t="shared" ca="1" si="42"/>
        <v>-1</v>
      </c>
      <c r="Z380" s="301">
        <f t="shared" si="48"/>
        <v>45383</v>
      </c>
      <c r="AA380" s="308">
        <f t="shared" ca="1" si="43"/>
        <v>-1</v>
      </c>
      <c r="AB380" s="311">
        <f t="shared" ca="1" si="44"/>
        <v>-1</v>
      </c>
      <c r="AC380" s="311">
        <f t="shared" ca="1" si="45"/>
        <v>-1</v>
      </c>
      <c r="AD380" s="310">
        <f t="shared" ca="1" si="46"/>
        <v>-1</v>
      </c>
    </row>
    <row r="381" spans="6:30">
      <c r="F381" s="301">
        <f t="shared" ref="F381" si="49">+B139</f>
        <v>45413</v>
      </c>
      <c r="G381" s="308">
        <f t="shared" ref="G381" ca="1" si="50">+IF(ISERROR(G139/C139-1),0,G139/C139-1)</f>
        <v>-1</v>
      </c>
      <c r="H381" s="311">
        <f t="shared" ref="H381" ca="1" si="51">+IF(ISERROR(H139/D139-1),0,H139/D139-1)</f>
        <v>-1</v>
      </c>
      <c r="I381" s="311">
        <f t="shared" ref="I381" ca="1" si="52">+IF(ISERROR(I139/E139-1),0,I139/E139-1)</f>
        <v>-1</v>
      </c>
      <c r="J381" s="310">
        <f t="shared" ref="J381" ca="1" si="53">+IF(ISERROR(J139/F139-1),0,J139/F139-1)</f>
        <v>-1</v>
      </c>
      <c r="P381" s="301">
        <f t="shared" si="47"/>
        <v>45413</v>
      </c>
      <c r="Q381" s="308">
        <f t="shared" ca="1" si="39"/>
        <v>-1</v>
      </c>
      <c r="R381" s="311">
        <f t="shared" ca="1" si="40"/>
        <v>-1</v>
      </c>
      <c r="S381" s="311">
        <f t="shared" ca="1" si="41"/>
        <v>-1</v>
      </c>
      <c r="T381" s="310">
        <f t="shared" ca="1" si="42"/>
        <v>-1</v>
      </c>
      <c r="Z381" s="301">
        <f t="shared" si="48"/>
        <v>45413</v>
      </c>
      <c r="AA381" s="308">
        <f t="shared" ca="1" si="43"/>
        <v>-1</v>
      </c>
      <c r="AB381" s="311">
        <f t="shared" ca="1" si="44"/>
        <v>-1</v>
      </c>
      <c r="AC381" s="311">
        <f t="shared" ca="1" si="45"/>
        <v>-1</v>
      </c>
      <c r="AD381" s="310">
        <f t="shared" ca="1" si="46"/>
        <v>-1</v>
      </c>
    </row>
    <row r="382" spans="6:30">
      <c r="F382" s="301">
        <f t="shared" ref="F382:F403" si="54">+B140</f>
        <v>45444</v>
      </c>
      <c r="G382" s="308">
        <f t="shared" ref="G382:G403" ca="1" si="55">+IF(ISERROR(G140/C140-1),0,G140/C140-1)</f>
        <v>-1</v>
      </c>
      <c r="H382" s="311">
        <f t="shared" ref="H382:H403" ca="1" si="56">+IF(ISERROR(H140/D140-1),0,H140/D140-1)</f>
        <v>-1</v>
      </c>
      <c r="I382" s="311">
        <f t="shared" ref="I382:I403" ca="1" si="57">+IF(ISERROR(I140/E140-1),0,I140/E140-1)</f>
        <v>-1</v>
      </c>
      <c r="J382" s="310">
        <f t="shared" ref="J382:J403" ca="1" si="58">+IF(ISERROR(J140/F140-1),0,J140/F140-1)</f>
        <v>-1</v>
      </c>
      <c r="P382" s="301">
        <f t="shared" si="47"/>
        <v>45444</v>
      </c>
      <c r="Q382" s="308">
        <f t="shared" ca="1" si="39"/>
        <v>-1</v>
      </c>
      <c r="R382" s="311">
        <f t="shared" ca="1" si="40"/>
        <v>-1</v>
      </c>
      <c r="S382" s="311">
        <f t="shared" ca="1" si="41"/>
        <v>-1</v>
      </c>
      <c r="T382" s="310">
        <f t="shared" ca="1" si="42"/>
        <v>-1</v>
      </c>
      <c r="Z382" s="301">
        <f t="shared" si="48"/>
        <v>45444</v>
      </c>
      <c r="AA382" s="308">
        <f t="shared" ca="1" si="43"/>
        <v>-1</v>
      </c>
      <c r="AB382" s="311">
        <f t="shared" ca="1" si="44"/>
        <v>-1</v>
      </c>
      <c r="AC382" s="311">
        <f t="shared" ca="1" si="45"/>
        <v>-1</v>
      </c>
      <c r="AD382" s="310">
        <f t="shared" ca="1" si="46"/>
        <v>-1</v>
      </c>
    </row>
    <row r="383" spans="6:30">
      <c r="F383" s="301">
        <f t="shared" si="54"/>
        <v>45474</v>
      </c>
      <c r="G383" s="308">
        <f t="shared" ca="1" si="55"/>
        <v>-1</v>
      </c>
      <c r="H383" s="311">
        <f t="shared" ca="1" si="56"/>
        <v>-1</v>
      </c>
      <c r="I383" s="311">
        <f t="shared" ca="1" si="57"/>
        <v>-1</v>
      </c>
      <c r="J383" s="310">
        <f t="shared" ca="1" si="58"/>
        <v>-1</v>
      </c>
      <c r="P383" s="301">
        <f t="shared" si="47"/>
        <v>45474</v>
      </c>
      <c r="Q383" s="308">
        <f t="shared" ca="1" si="39"/>
        <v>-1</v>
      </c>
      <c r="R383" s="311">
        <f t="shared" ca="1" si="40"/>
        <v>-1</v>
      </c>
      <c r="S383" s="311">
        <f t="shared" ca="1" si="41"/>
        <v>-1</v>
      </c>
      <c r="T383" s="310">
        <f t="shared" ca="1" si="42"/>
        <v>-1</v>
      </c>
      <c r="Z383" s="301">
        <f t="shared" si="48"/>
        <v>45474</v>
      </c>
      <c r="AA383" s="308">
        <f t="shared" ca="1" si="43"/>
        <v>-1</v>
      </c>
      <c r="AB383" s="311">
        <f t="shared" ca="1" si="44"/>
        <v>-1</v>
      </c>
      <c r="AC383" s="311">
        <f t="shared" ca="1" si="45"/>
        <v>-1</v>
      </c>
      <c r="AD383" s="310">
        <f t="shared" ca="1" si="46"/>
        <v>-1</v>
      </c>
    </row>
    <row r="384" spans="6:30">
      <c r="F384" s="301">
        <f t="shared" si="54"/>
        <v>45505</v>
      </c>
      <c r="G384" s="308">
        <f t="shared" ca="1" si="55"/>
        <v>-1</v>
      </c>
      <c r="H384" s="311">
        <f t="shared" ca="1" si="56"/>
        <v>-1</v>
      </c>
      <c r="I384" s="311">
        <f t="shared" ca="1" si="57"/>
        <v>-1</v>
      </c>
      <c r="J384" s="310">
        <f t="shared" ca="1" si="58"/>
        <v>-1</v>
      </c>
      <c r="P384" s="301">
        <f t="shared" si="47"/>
        <v>45505</v>
      </c>
      <c r="Q384" s="308">
        <f t="shared" ca="1" si="39"/>
        <v>-1</v>
      </c>
      <c r="R384" s="311">
        <f t="shared" ca="1" si="40"/>
        <v>-1</v>
      </c>
      <c r="S384" s="311">
        <f t="shared" ca="1" si="41"/>
        <v>-1</v>
      </c>
      <c r="T384" s="310">
        <f t="shared" ca="1" si="42"/>
        <v>-1</v>
      </c>
      <c r="Z384" s="301">
        <f t="shared" si="48"/>
        <v>45505</v>
      </c>
      <c r="AA384" s="308">
        <f t="shared" ca="1" si="43"/>
        <v>-1</v>
      </c>
      <c r="AB384" s="311">
        <f t="shared" ca="1" si="44"/>
        <v>-1</v>
      </c>
      <c r="AC384" s="311">
        <f t="shared" ca="1" si="45"/>
        <v>-1</v>
      </c>
      <c r="AD384" s="310">
        <f t="shared" ca="1" si="46"/>
        <v>-1</v>
      </c>
    </row>
    <row r="385" spans="6:30">
      <c r="F385" s="301">
        <f t="shared" si="54"/>
        <v>45536</v>
      </c>
      <c r="G385" s="308">
        <f t="shared" ca="1" si="55"/>
        <v>-1</v>
      </c>
      <c r="H385" s="311">
        <f t="shared" ca="1" si="56"/>
        <v>-1</v>
      </c>
      <c r="I385" s="311">
        <f t="shared" ca="1" si="57"/>
        <v>-1</v>
      </c>
      <c r="J385" s="310">
        <f t="shared" ca="1" si="58"/>
        <v>-1</v>
      </c>
      <c r="P385" s="301">
        <f t="shared" si="47"/>
        <v>45536</v>
      </c>
      <c r="Q385" s="308">
        <f t="shared" ca="1" si="39"/>
        <v>-1</v>
      </c>
      <c r="R385" s="311">
        <f t="shared" ca="1" si="40"/>
        <v>-1</v>
      </c>
      <c r="S385" s="311">
        <f t="shared" ca="1" si="41"/>
        <v>-1</v>
      </c>
      <c r="T385" s="310">
        <f t="shared" ca="1" si="42"/>
        <v>-1</v>
      </c>
      <c r="Z385" s="301">
        <f t="shared" si="48"/>
        <v>45536</v>
      </c>
      <c r="AA385" s="308">
        <f t="shared" ca="1" si="43"/>
        <v>-1</v>
      </c>
      <c r="AB385" s="311">
        <f t="shared" ca="1" si="44"/>
        <v>-1</v>
      </c>
      <c r="AC385" s="311">
        <f t="shared" ca="1" si="45"/>
        <v>-1</v>
      </c>
      <c r="AD385" s="310">
        <f t="shared" ca="1" si="46"/>
        <v>-1</v>
      </c>
    </row>
    <row r="386" spans="6:30">
      <c r="F386" s="301">
        <f t="shared" si="54"/>
        <v>45566</v>
      </c>
      <c r="G386" s="308">
        <f t="shared" ca="1" si="55"/>
        <v>-1</v>
      </c>
      <c r="H386" s="311">
        <f t="shared" ca="1" si="56"/>
        <v>-1</v>
      </c>
      <c r="I386" s="311">
        <f t="shared" ca="1" si="57"/>
        <v>-1</v>
      </c>
      <c r="J386" s="310">
        <f t="shared" ca="1" si="58"/>
        <v>-1</v>
      </c>
      <c r="P386" s="301">
        <f t="shared" si="47"/>
        <v>45566</v>
      </c>
      <c r="Q386" s="308">
        <f t="shared" ca="1" si="39"/>
        <v>-1</v>
      </c>
      <c r="R386" s="311">
        <f t="shared" ca="1" si="40"/>
        <v>-1</v>
      </c>
      <c r="S386" s="311">
        <f t="shared" ca="1" si="41"/>
        <v>-1</v>
      </c>
      <c r="T386" s="310">
        <f t="shared" ca="1" si="42"/>
        <v>-1</v>
      </c>
      <c r="Z386" s="301">
        <f t="shared" si="48"/>
        <v>45566</v>
      </c>
      <c r="AA386" s="308">
        <f t="shared" ca="1" si="43"/>
        <v>-1</v>
      </c>
      <c r="AB386" s="311">
        <f t="shared" ca="1" si="44"/>
        <v>-1</v>
      </c>
      <c r="AC386" s="311">
        <f t="shared" ca="1" si="45"/>
        <v>-1</v>
      </c>
      <c r="AD386" s="310">
        <f t="shared" ca="1" si="46"/>
        <v>-1</v>
      </c>
    </row>
    <row r="387" spans="6:30">
      <c r="F387" s="301">
        <f t="shared" si="54"/>
        <v>45597</v>
      </c>
      <c r="G387" s="308">
        <f t="shared" ca="1" si="55"/>
        <v>-1</v>
      </c>
      <c r="H387" s="311">
        <f t="shared" ca="1" si="56"/>
        <v>-1</v>
      </c>
      <c r="I387" s="311">
        <f t="shared" ca="1" si="57"/>
        <v>-1</v>
      </c>
      <c r="J387" s="310">
        <f t="shared" ca="1" si="58"/>
        <v>-1</v>
      </c>
      <c r="P387" s="301">
        <f t="shared" si="47"/>
        <v>45597</v>
      </c>
      <c r="Q387" s="308">
        <f t="shared" ca="1" si="39"/>
        <v>-1</v>
      </c>
      <c r="R387" s="311">
        <f t="shared" ca="1" si="40"/>
        <v>-1</v>
      </c>
      <c r="S387" s="311">
        <f t="shared" ca="1" si="41"/>
        <v>-1</v>
      </c>
      <c r="T387" s="310">
        <f t="shared" ca="1" si="42"/>
        <v>-1</v>
      </c>
      <c r="Z387" s="301">
        <f t="shared" si="48"/>
        <v>45597</v>
      </c>
      <c r="AA387" s="308">
        <f t="shared" ca="1" si="43"/>
        <v>-1</v>
      </c>
      <c r="AB387" s="311">
        <f t="shared" ca="1" si="44"/>
        <v>-1</v>
      </c>
      <c r="AC387" s="311">
        <f t="shared" ca="1" si="45"/>
        <v>-1</v>
      </c>
      <c r="AD387" s="310">
        <f t="shared" ca="1" si="46"/>
        <v>-1</v>
      </c>
    </row>
    <row r="388" spans="6:30">
      <c r="F388" s="301">
        <f t="shared" si="54"/>
        <v>45627</v>
      </c>
      <c r="G388" s="308">
        <f t="shared" ca="1" si="55"/>
        <v>-1</v>
      </c>
      <c r="H388" s="311">
        <f t="shared" ca="1" si="56"/>
        <v>-1</v>
      </c>
      <c r="I388" s="311">
        <f t="shared" ca="1" si="57"/>
        <v>-1</v>
      </c>
      <c r="J388" s="310">
        <f t="shared" ca="1" si="58"/>
        <v>-1</v>
      </c>
      <c r="P388" s="301">
        <f t="shared" si="47"/>
        <v>45627</v>
      </c>
      <c r="Q388" s="308">
        <f t="shared" ca="1" si="39"/>
        <v>-1</v>
      </c>
      <c r="R388" s="311">
        <f t="shared" ca="1" si="40"/>
        <v>-1</v>
      </c>
      <c r="S388" s="311">
        <f t="shared" ca="1" si="41"/>
        <v>-1</v>
      </c>
      <c r="T388" s="310">
        <f t="shared" ca="1" si="42"/>
        <v>-1</v>
      </c>
      <c r="Z388" s="301">
        <f t="shared" si="48"/>
        <v>45627</v>
      </c>
      <c r="AA388" s="308">
        <f t="shared" ca="1" si="43"/>
        <v>-1</v>
      </c>
      <c r="AB388" s="311">
        <f t="shared" ca="1" si="44"/>
        <v>-1</v>
      </c>
      <c r="AC388" s="311">
        <f t="shared" ca="1" si="45"/>
        <v>-1</v>
      </c>
      <c r="AD388" s="310">
        <f t="shared" ca="1" si="46"/>
        <v>-1</v>
      </c>
    </row>
    <row r="389" spans="6:30">
      <c r="F389" s="301">
        <f t="shared" si="54"/>
        <v>45658</v>
      </c>
      <c r="G389" s="308">
        <f t="shared" ca="1" si="55"/>
        <v>-1</v>
      </c>
      <c r="H389" s="311">
        <f t="shared" ca="1" si="56"/>
        <v>-1</v>
      </c>
      <c r="I389" s="311">
        <f t="shared" ca="1" si="57"/>
        <v>-1</v>
      </c>
      <c r="J389" s="310">
        <f t="shared" ca="1" si="58"/>
        <v>-1</v>
      </c>
      <c r="P389" s="301">
        <f t="shared" si="47"/>
        <v>45658</v>
      </c>
      <c r="Q389" s="308">
        <f t="shared" ca="1" si="39"/>
        <v>-1</v>
      </c>
      <c r="R389" s="311">
        <f t="shared" ca="1" si="40"/>
        <v>-1</v>
      </c>
      <c r="S389" s="311">
        <f t="shared" ca="1" si="41"/>
        <v>-1</v>
      </c>
      <c r="T389" s="310">
        <f t="shared" ca="1" si="42"/>
        <v>-1</v>
      </c>
      <c r="Z389" s="301">
        <f t="shared" si="48"/>
        <v>45658</v>
      </c>
      <c r="AA389" s="308">
        <f t="shared" ca="1" si="43"/>
        <v>-1</v>
      </c>
      <c r="AB389" s="311">
        <f t="shared" ca="1" si="44"/>
        <v>-1</v>
      </c>
      <c r="AC389" s="311">
        <f t="shared" ca="1" si="45"/>
        <v>-1</v>
      </c>
      <c r="AD389" s="310">
        <f t="shared" ca="1" si="46"/>
        <v>-1</v>
      </c>
    </row>
    <row r="390" spans="6:30">
      <c r="F390" s="301">
        <f t="shared" si="54"/>
        <v>45689</v>
      </c>
      <c r="G390" s="308">
        <f t="shared" ca="1" si="55"/>
        <v>-1</v>
      </c>
      <c r="H390" s="311">
        <f t="shared" ca="1" si="56"/>
        <v>-1</v>
      </c>
      <c r="I390" s="311">
        <f t="shared" ca="1" si="57"/>
        <v>-1</v>
      </c>
      <c r="J390" s="310">
        <f t="shared" ca="1" si="58"/>
        <v>-1</v>
      </c>
      <c r="P390" s="301">
        <f t="shared" si="47"/>
        <v>45689</v>
      </c>
      <c r="Q390" s="308">
        <f t="shared" ca="1" si="39"/>
        <v>-1</v>
      </c>
      <c r="R390" s="311">
        <f t="shared" ca="1" si="40"/>
        <v>-1</v>
      </c>
      <c r="S390" s="311">
        <f t="shared" ca="1" si="41"/>
        <v>-1</v>
      </c>
      <c r="T390" s="310">
        <f t="shared" ca="1" si="42"/>
        <v>-1</v>
      </c>
      <c r="Z390" s="301">
        <f t="shared" si="48"/>
        <v>45689</v>
      </c>
      <c r="AA390" s="308">
        <f t="shared" ca="1" si="43"/>
        <v>-1</v>
      </c>
      <c r="AB390" s="311">
        <f t="shared" ca="1" si="44"/>
        <v>-1</v>
      </c>
      <c r="AC390" s="311">
        <f t="shared" ca="1" si="45"/>
        <v>-1</v>
      </c>
      <c r="AD390" s="310">
        <f t="shared" ca="1" si="46"/>
        <v>-1</v>
      </c>
    </row>
    <row r="391" spans="6:30">
      <c r="F391" s="301">
        <f t="shared" si="54"/>
        <v>45717</v>
      </c>
      <c r="G391" s="308">
        <f t="shared" ca="1" si="55"/>
        <v>-1</v>
      </c>
      <c r="H391" s="311">
        <f t="shared" ca="1" si="56"/>
        <v>-1</v>
      </c>
      <c r="I391" s="311">
        <f t="shared" ca="1" si="57"/>
        <v>-1</v>
      </c>
      <c r="J391" s="310">
        <f t="shared" ca="1" si="58"/>
        <v>-1</v>
      </c>
      <c r="P391" s="301">
        <f t="shared" si="47"/>
        <v>45717</v>
      </c>
      <c r="Q391" s="308">
        <f t="shared" ca="1" si="39"/>
        <v>-1</v>
      </c>
      <c r="R391" s="311">
        <f t="shared" ca="1" si="40"/>
        <v>-1</v>
      </c>
      <c r="S391" s="311">
        <f t="shared" ca="1" si="41"/>
        <v>-1</v>
      </c>
      <c r="T391" s="310">
        <f t="shared" ca="1" si="42"/>
        <v>-1</v>
      </c>
      <c r="Z391" s="301">
        <f t="shared" si="48"/>
        <v>45717</v>
      </c>
      <c r="AA391" s="308">
        <f t="shared" ca="1" si="43"/>
        <v>-1</v>
      </c>
      <c r="AB391" s="311">
        <f t="shared" ca="1" si="44"/>
        <v>-1</v>
      </c>
      <c r="AC391" s="311">
        <f t="shared" ca="1" si="45"/>
        <v>-1</v>
      </c>
      <c r="AD391" s="310">
        <f t="shared" ca="1" si="46"/>
        <v>-1</v>
      </c>
    </row>
    <row r="392" spans="6:30">
      <c r="F392" s="301">
        <f t="shared" si="54"/>
        <v>45748</v>
      </c>
      <c r="G392" s="308">
        <f t="shared" ca="1" si="55"/>
        <v>-1</v>
      </c>
      <c r="H392" s="311">
        <f t="shared" ca="1" si="56"/>
        <v>-1</v>
      </c>
      <c r="I392" s="311">
        <f t="shared" ca="1" si="57"/>
        <v>-1</v>
      </c>
      <c r="J392" s="310">
        <f t="shared" ca="1" si="58"/>
        <v>-1</v>
      </c>
      <c r="P392" s="301">
        <f t="shared" si="47"/>
        <v>45748</v>
      </c>
      <c r="Q392" s="308">
        <f t="shared" ca="1" si="39"/>
        <v>-1</v>
      </c>
      <c r="R392" s="311">
        <f t="shared" ca="1" si="40"/>
        <v>-1</v>
      </c>
      <c r="S392" s="311">
        <f t="shared" ca="1" si="41"/>
        <v>-1</v>
      </c>
      <c r="T392" s="310">
        <f t="shared" ca="1" si="42"/>
        <v>-1</v>
      </c>
      <c r="Z392" s="301">
        <f t="shared" si="48"/>
        <v>45748</v>
      </c>
      <c r="AA392" s="308">
        <f t="shared" ca="1" si="43"/>
        <v>-1</v>
      </c>
      <c r="AB392" s="311">
        <f t="shared" ca="1" si="44"/>
        <v>-1</v>
      </c>
      <c r="AC392" s="311">
        <f t="shared" ca="1" si="45"/>
        <v>-1</v>
      </c>
      <c r="AD392" s="310">
        <f t="shared" ca="1" si="46"/>
        <v>-1</v>
      </c>
    </row>
    <row r="393" spans="6:30">
      <c r="F393" s="301">
        <f t="shared" si="54"/>
        <v>45778</v>
      </c>
      <c r="G393" s="308">
        <f t="shared" ca="1" si="55"/>
        <v>-1</v>
      </c>
      <c r="H393" s="311">
        <f t="shared" ca="1" si="56"/>
        <v>-1</v>
      </c>
      <c r="I393" s="311">
        <f t="shared" ca="1" si="57"/>
        <v>-1</v>
      </c>
      <c r="J393" s="310">
        <f t="shared" ca="1" si="58"/>
        <v>-1</v>
      </c>
      <c r="P393" s="301">
        <f t="shared" si="47"/>
        <v>45778</v>
      </c>
      <c r="Q393" s="308">
        <f t="shared" ca="1" si="39"/>
        <v>-1</v>
      </c>
      <c r="R393" s="311">
        <f t="shared" ca="1" si="40"/>
        <v>-1</v>
      </c>
      <c r="S393" s="311">
        <f t="shared" ca="1" si="41"/>
        <v>-1</v>
      </c>
      <c r="T393" s="310">
        <f t="shared" ca="1" si="42"/>
        <v>-1</v>
      </c>
      <c r="Z393" s="301">
        <f t="shared" si="48"/>
        <v>45778</v>
      </c>
      <c r="AA393" s="308">
        <f t="shared" ca="1" si="43"/>
        <v>-1</v>
      </c>
      <c r="AB393" s="311">
        <f t="shared" ca="1" si="44"/>
        <v>-1</v>
      </c>
      <c r="AC393" s="311">
        <f t="shared" ca="1" si="45"/>
        <v>-1</v>
      </c>
      <c r="AD393" s="310">
        <f t="shared" ca="1" si="46"/>
        <v>-1</v>
      </c>
    </row>
    <row r="394" spans="6:30">
      <c r="F394" s="301">
        <f t="shared" si="54"/>
        <v>45809</v>
      </c>
      <c r="G394" s="308">
        <f t="shared" ca="1" si="55"/>
        <v>-1</v>
      </c>
      <c r="H394" s="311">
        <f t="shared" ca="1" si="56"/>
        <v>-1</v>
      </c>
      <c r="I394" s="311">
        <f t="shared" ca="1" si="57"/>
        <v>-1</v>
      </c>
      <c r="J394" s="310">
        <f t="shared" ca="1" si="58"/>
        <v>-1</v>
      </c>
      <c r="P394" s="301">
        <f t="shared" si="47"/>
        <v>45809</v>
      </c>
      <c r="Q394" s="308">
        <f t="shared" ca="1" si="39"/>
        <v>-1</v>
      </c>
      <c r="R394" s="311">
        <f t="shared" ca="1" si="40"/>
        <v>-1</v>
      </c>
      <c r="S394" s="311">
        <f t="shared" ca="1" si="41"/>
        <v>-1</v>
      </c>
      <c r="T394" s="310">
        <f t="shared" ca="1" si="42"/>
        <v>-1</v>
      </c>
      <c r="Z394" s="301">
        <f t="shared" si="48"/>
        <v>45809</v>
      </c>
      <c r="AA394" s="308">
        <f t="shared" ca="1" si="43"/>
        <v>-1</v>
      </c>
      <c r="AB394" s="311">
        <f t="shared" ca="1" si="44"/>
        <v>-1</v>
      </c>
      <c r="AC394" s="311">
        <f t="shared" ca="1" si="45"/>
        <v>-1</v>
      </c>
      <c r="AD394" s="310">
        <f t="shared" ca="1" si="46"/>
        <v>-1</v>
      </c>
    </row>
    <row r="395" spans="6:30">
      <c r="F395" s="301">
        <f t="shared" si="54"/>
        <v>45839</v>
      </c>
      <c r="G395" s="308">
        <f t="shared" ca="1" si="55"/>
        <v>-1</v>
      </c>
      <c r="H395" s="311">
        <f t="shared" ca="1" si="56"/>
        <v>-1</v>
      </c>
      <c r="I395" s="311">
        <f t="shared" ca="1" si="57"/>
        <v>-1</v>
      </c>
      <c r="J395" s="310">
        <f t="shared" ca="1" si="58"/>
        <v>-1</v>
      </c>
      <c r="P395" s="301">
        <f t="shared" si="47"/>
        <v>45839</v>
      </c>
      <c r="Q395" s="308">
        <f t="shared" ca="1" si="39"/>
        <v>-1</v>
      </c>
      <c r="R395" s="311">
        <f t="shared" ca="1" si="40"/>
        <v>-1</v>
      </c>
      <c r="S395" s="311">
        <f t="shared" ca="1" si="41"/>
        <v>-1</v>
      </c>
      <c r="T395" s="310">
        <f t="shared" ca="1" si="42"/>
        <v>-1</v>
      </c>
      <c r="Z395" s="301">
        <f t="shared" si="48"/>
        <v>45839</v>
      </c>
      <c r="AA395" s="308">
        <f t="shared" ca="1" si="43"/>
        <v>-1</v>
      </c>
      <c r="AB395" s="311">
        <f t="shared" ca="1" si="44"/>
        <v>-1</v>
      </c>
      <c r="AC395" s="311">
        <f t="shared" ca="1" si="45"/>
        <v>-1</v>
      </c>
      <c r="AD395" s="310">
        <f t="shared" ca="1" si="46"/>
        <v>-1</v>
      </c>
    </row>
    <row r="396" spans="6:30">
      <c r="F396" s="301">
        <f t="shared" si="54"/>
        <v>45870</v>
      </c>
      <c r="G396" s="308">
        <f t="shared" ca="1" si="55"/>
        <v>-1</v>
      </c>
      <c r="H396" s="311">
        <f t="shared" ca="1" si="56"/>
        <v>-1</v>
      </c>
      <c r="I396" s="311">
        <f t="shared" ca="1" si="57"/>
        <v>-1</v>
      </c>
      <c r="J396" s="310">
        <f t="shared" ca="1" si="58"/>
        <v>-1</v>
      </c>
      <c r="P396" s="301">
        <f t="shared" si="47"/>
        <v>45870</v>
      </c>
      <c r="Q396" s="308">
        <f t="shared" ca="1" si="39"/>
        <v>-1</v>
      </c>
      <c r="R396" s="311">
        <f t="shared" ca="1" si="40"/>
        <v>-1</v>
      </c>
      <c r="S396" s="311">
        <f t="shared" ca="1" si="41"/>
        <v>-1</v>
      </c>
      <c r="T396" s="310">
        <f t="shared" ca="1" si="42"/>
        <v>-1</v>
      </c>
      <c r="Z396" s="301">
        <f t="shared" si="48"/>
        <v>45870</v>
      </c>
      <c r="AA396" s="308">
        <f t="shared" ca="1" si="43"/>
        <v>-1</v>
      </c>
      <c r="AB396" s="311">
        <f t="shared" ca="1" si="44"/>
        <v>-1</v>
      </c>
      <c r="AC396" s="311">
        <f t="shared" ca="1" si="45"/>
        <v>-1</v>
      </c>
      <c r="AD396" s="310">
        <f t="shared" ca="1" si="46"/>
        <v>-1</v>
      </c>
    </row>
    <row r="397" spans="6:30">
      <c r="F397" s="301">
        <f t="shared" si="54"/>
        <v>45901</v>
      </c>
      <c r="G397" s="308">
        <f t="shared" ca="1" si="55"/>
        <v>-1</v>
      </c>
      <c r="H397" s="311">
        <f t="shared" ca="1" si="56"/>
        <v>-1</v>
      </c>
      <c r="I397" s="311">
        <f t="shared" ca="1" si="57"/>
        <v>-1</v>
      </c>
      <c r="J397" s="310">
        <f t="shared" ca="1" si="58"/>
        <v>-1</v>
      </c>
      <c r="P397" s="301">
        <f t="shared" si="47"/>
        <v>45901</v>
      </c>
      <c r="Q397" s="308">
        <f t="shared" ca="1" si="39"/>
        <v>-1</v>
      </c>
      <c r="R397" s="311">
        <f t="shared" ca="1" si="40"/>
        <v>-1</v>
      </c>
      <c r="S397" s="311">
        <f t="shared" ca="1" si="41"/>
        <v>-1</v>
      </c>
      <c r="T397" s="310">
        <f t="shared" ca="1" si="42"/>
        <v>-1</v>
      </c>
      <c r="Z397" s="301">
        <f t="shared" si="48"/>
        <v>45901</v>
      </c>
      <c r="AA397" s="308">
        <f t="shared" ca="1" si="43"/>
        <v>-1</v>
      </c>
      <c r="AB397" s="311">
        <f t="shared" ca="1" si="44"/>
        <v>-1</v>
      </c>
      <c r="AC397" s="311">
        <f t="shared" ca="1" si="45"/>
        <v>-1</v>
      </c>
      <c r="AD397" s="310">
        <f t="shared" ca="1" si="46"/>
        <v>-1</v>
      </c>
    </row>
    <row r="398" spans="6:30">
      <c r="F398" s="301">
        <f t="shared" si="54"/>
        <v>45931</v>
      </c>
      <c r="G398" s="308">
        <f t="shared" ca="1" si="55"/>
        <v>-1</v>
      </c>
      <c r="H398" s="311">
        <f t="shared" ca="1" si="56"/>
        <v>-1</v>
      </c>
      <c r="I398" s="311">
        <f t="shared" ca="1" si="57"/>
        <v>-1</v>
      </c>
      <c r="J398" s="310">
        <f t="shared" ca="1" si="58"/>
        <v>-1</v>
      </c>
      <c r="P398" s="301">
        <f t="shared" si="47"/>
        <v>45931</v>
      </c>
      <c r="Q398" s="308">
        <f t="shared" ca="1" si="39"/>
        <v>-1</v>
      </c>
      <c r="R398" s="311">
        <f t="shared" ca="1" si="40"/>
        <v>-1</v>
      </c>
      <c r="S398" s="311">
        <f t="shared" ca="1" si="41"/>
        <v>-1</v>
      </c>
      <c r="T398" s="310">
        <f t="shared" ca="1" si="42"/>
        <v>-1</v>
      </c>
      <c r="Z398" s="301">
        <f t="shared" si="48"/>
        <v>45931</v>
      </c>
      <c r="AA398" s="308">
        <f t="shared" ca="1" si="43"/>
        <v>-1</v>
      </c>
      <c r="AB398" s="311">
        <f t="shared" ca="1" si="44"/>
        <v>-1</v>
      </c>
      <c r="AC398" s="311">
        <f t="shared" ca="1" si="45"/>
        <v>-1</v>
      </c>
      <c r="AD398" s="310">
        <f t="shared" ca="1" si="46"/>
        <v>-1</v>
      </c>
    </row>
    <row r="399" spans="6:30">
      <c r="F399" s="301">
        <f t="shared" si="54"/>
        <v>45962</v>
      </c>
      <c r="G399" s="308">
        <f t="shared" ca="1" si="55"/>
        <v>-1</v>
      </c>
      <c r="H399" s="311">
        <f t="shared" ca="1" si="56"/>
        <v>-1</v>
      </c>
      <c r="I399" s="311">
        <f t="shared" ca="1" si="57"/>
        <v>-1</v>
      </c>
      <c r="J399" s="310">
        <f t="shared" ca="1" si="58"/>
        <v>-1</v>
      </c>
      <c r="P399" s="301">
        <f t="shared" si="47"/>
        <v>45962</v>
      </c>
      <c r="Q399" s="308">
        <f t="shared" ca="1" si="39"/>
        <v>-1</v>
      </c>
      <c r="R399" s="311">
        <f t="shared" ca="1" si="40"/>
        <v>-1</v>
      </c>
      <c r="S399" s="311">
        <f t="shared" ca="1" si="41"/>
        <v>-1</v>
      </c>
      <c r="T399" s="310">
        <f t="shared" ca="1" si="42"/>
        <v>-1</v>
      </c>
      <c r="Z399" s="301">
        <f t="shared" si="48"/>
        <v>45962</v>
      </c>
      <c r="AA399" s="308">
        <f t="shared" ca="1" si="43"/>
        <v>-1</v>
      </c>
      <c r="AB399" s="311">
        <f t="shared" ca="1" si="44"/>
        <v>-1</v>
      </c>
      <c r="AC399" s="311">
        <f t="shared" ca="1" si="45"/>
        <v>-1</v>
      </c>
      <c r="AD399" s="310">
        <f t="shared" ca="1" si="46"/>
        <v>-1</v>
      </c>
    </row>
    <row r="400" spans="6:30">
      <c r="F400" s="301">
        <f t="shared" si="54"/>
        <v>45992</v>
      </c>
      <c r="G400" s="308">
        <f t="shared" ca="1" si="55"/>
        <v>-1</v>
      </c>
      <c r="H400" s="311">
        <f t="shared" ca="1" si="56"/>
        <v>-1</v>
      </c>
      <c r="I400" s="311">
        <f t="shared" ca="1" si="57"/>
        <v>-1</v>
      </c>
      <c r="J400" s="310">
        <f t="shared" ca="1" si="58"/>
        <v>-1</v>
      </c>
      <c r="P400" s="301">
        <f t="shared" si="47"/>
        <v>45992</v>
      </c>
      <c r="Q400" s="308">
        <f t="shared" ca="1" si="39"/>
        <v>-1</v>
      </c>
      <c r="R400" s="311">
        <f t="shared" ca="1" si="40"/>
        <v>-1</v>
      </c>
      <c r="S400" s="311">
        <f t="shared" ca="1" si="41"/>
        <v>-1</v>
      </c>
      <c r="T400" s="310">
        <f t="shared" ca="1" si="42"/>
        <v>-1</v>
      </c>
      <c r="Z400" s="301">
        <f t="shared" si="48"/>
        <v>45992</v>
      </c>
      <c r="AA400" s="308">
        <f t="shared" ca="1" si="43"/>
        <v>-1</v>
      </c>
      <c r="AB400" s="311">
        <f t="shared" ca="1" si="44"/>
        <v>-1</v>
      </c>
      <c r="AC400" s="311">
        <f t="shared" ca="1" si="45"/>
        <v>-1</v>
      </c>
      <c r="AD400" s="310">
        <f t="shared" ca="1" si="46"/>
        <v>-1</v>
      </c>
    </row>
    <row r="401" spans="6:30">
      <c r="F401" s="301">
        <f t="shared" si="54"/>
        <v>46023</v>
      </c>
      <c r="G401" s="308">
        <f t="shared" ca="1" si="55"/>
        <v>-1</v>
      </c>
      <c r="H401" s="311">
        <f t="shared" ca="1" si="56"/>
        <v>-1</v>
      </c>
      <c r="I401" s="311">
        <f t="shared" ca="1" si="57"/>
        <v>-1</v>
      </c>
      <c r="J401" s="310">
        <f t="shared" ca="1" si="58"/>
        <v>-1</v>
      </c>
      <c r="P401" s="301">
        <f t="shared" si="47"/>
        <v>46023</v>
      </c>
      <c r="Q401" s="308">
        <f t="shared" ca="1" si="39"/>
        <v>-1</v>
      </c>
      <c r="R401" s="311">
        <f t="shared" ca="1" si="40"/>
        <v>-1</v>
      </c>
      <c r="S401" s="311">
        <f t="shared" ca="1" si="41"/>
        <v>-1</v>
      </c>
      <c r="T401" s="310">
        <f t="shared" ca="1" si="42"/>
        <v>-1</v>
      </c>
      <c r="Z401" s="301">
        <f t="shared" si="48"/>
        <v>46023</v>
      </c>
      <c r="AA401" s="308">
        <f t="shared" ca="1" si="43"/>
        <v>-1</v>
      </c>
      <c r="AB401" s="311">
        <f t="shared" ca="1" si="44"/>
        <v>-1</v>
      </c>
      <c r="AC401" s="311">
        <f t="shared" ca="1" si="45"/>
        <v>-1</v>
      </c>
      <c r="AD401" s="310">
        <f t="shared" ca="1" si="46"/>
        <v>-1</v>
      </c>
    </row>
    <row r="402" spans="6:30">
      <c r="F402" s="301">
        <f t="shared" si="54"/>
        <v>46054</v>
      </c>
      <c r="G402" s="308">
        <f t="shared" ca="1" si="55"/>
        <v>-1</v>
      </c>
      <c r="H402" s="311">
        <f t="shared" ca="1" si="56"/>
        <v>-1</v>
      </c>
      <c r="I402" s="311">
        <f t="shared" ca="1" si="57"/>
        <v>-1</v>
      </c>
      <c r="J402" s="310">
        <f t="shared" ca="1" si="58"/>
        <v>-1</v>
      </c>
      <c r="P402" s="301">
        <f t="shared" si="47"/>
        <v>46054</v>
      </c>
      <c r="Q402" s="308">
        <f t="shared" ca="1" si="39"/>
        <v>-1</v>
      </c>
      <c r="R402" s="311">
        <f t="shared" ca="1" si="40"/>
        <v>-1</v>
      </c>
      <c r="S402" s="311">
        <f t="shared" ca="1" si="41"/>
        <v>-1</v>
      </c>
      <c r="T402" s="310">
        <f t="shared" ca="1" si="42"/>
        <v>-1</v>
      </c>
      <c r="Z402" s="301">
        <f t="shared" si="48"/>
        <v>46054</v>
      </c>
      <c r="AA402" s="308">
        <f t="shared" ca="1" si="43"/>
        <v>-1</v>
      </c>
      <c r="AB402" s="311">
        <f t="shared" ca="1" si="44"/>
        <v>-1</v>
      </c>
      <c r="AC402" s="311">
        <f t="shared" ca="1" si="45"/>
        <v>-1</v>
      </c>
      <c r="AD402" s="310">
        <f t="shared" ca="1" si="46"/>
        <v>-1</v>
      </c>
    </row>
    <row r="403" spans="6:30">
      <c r="F403" s="301">
        <f t="shared" si="54"/>
        <v>46082</v>
      </c>
      <c r="G403" s="308">
        <f t="shared" ca="1" si="55"/>
        <v>-1</v>
      </c>
      <c r="H403" s="311">
        <f t="shared" ca="1" si="56"/>
        <v>-1</v>
      </c>
      <c r="I403" s="311">
        <f t="shared" ca="1" si="57"/>
        <v>-1</v>
      </c>
      <c r="J403" s="310">
        <f t="shared" ca="1" si="58"/>
        <v>-1</v>
      </c>
      <c r="P403" s="301">
        <f t="shared" si="47"/>
        <v>46082</v>
      </c>
      <c r="Q403" s="308">
        <f t="shared" ca="1" si="39"/>
        <v>-1</v>
      </c>
      <c r="R403" s="311">
        <f t="shared" ca="1" si="40"/>
        <v>-1</v>
      </c>
      <c r="S403" s="311">
        <f t="shared" ca="1" si="41"/>
        <v>-1</v>
      </c>
      <c r="T403" s="310">
        <f t="shared" ca="1" si="42"/>
        <v>-1</v>
      </c>
      <c r="Z403" s="301">
        <f t="shared" si="48"/>
        <v>46082</v>
      </c>
      <c r="AA403" s="308">
        <f t="shared" ca="1" si="43"/>
        <v>-1</v>
      </c>
      <c r="AB403" s="311">
        <f t="shared" ca="1" si="44"/>
        <v>-1</v>
      </c>
      <c r="AC403" s="311">
        <f t="shared" ca="1" si="45"/>
        <v>-1</v>
      </c>
      <c r="AD403" s="310">
        <f t="shared" ca="1" si="46"/>
        <v>-1</v>
      </c>
    </row>
    <row r="404" spans="6:30">
      <c r="F404" s="301">
        <f t="shared" ref="F404:F424" si="59">+B162</f>
        <v>46113</v>
      </c>
      <c r="G404" s="308">
        <f t="shared" ref="G404:G424" ca="1" si="60">+IF(ISERROR(G162/C162-1),0,G162/C162-1)</f>
        <v>-1</v>
      </c>
      <c r="H404" s="311">
        <f t="shared" ref="H404:H424" ca="1" si="61">+IF(ISERROR(H162/D162-1),0,H162/D162-1)</f>
        <v>-1</v>
      </c>
      <c r="I404" s="311">
        <f t="shared" ref="I404:I424" ca="1" si="62">+IF(ISERROR(I162/E162-1),0,I162/E162-1)</f>
        <v>-1</v>
      </c>
      <c r="J404" s="310">
        <f t="shared" ref="J404:J424" ca="1" si="63">+IF(ISERROR(J162/F162-1),0,J162/F162-1)</f>
        <v>-1</v>
      </c>
      <c r="P404" s="301">
        <f t="shared" si="47"/>
        <v>46113</v>
      </c>
      <c r="Q404" s="308">
        <f t="shared" ca="1" si="39"/>
        <v>-1</v>
      </c>
      <c r="R404" s="311">
        <f t="shared" ca="1" si="40"/>
        <v>-1</v>
      </c>
      <c r="S404" s="311">
        <f t="shared" ca="1" si="41"/>
        <v>-1</v>
      </c>
      <c r="T404" s="310">
        <f t="shared" ca="1" si="42"/>
        <v>-1</v>
      </c>
      <c r="Z404" s="301">
        <f t="shared" si="48"/>
        <v>46113</v>
      </c>
      <c r="AA404" s="308">
        <f t="shared" ca="1" si="43"/>
        <v>-1</v>
      </c>
      <c r="AB404" s="311">
        <f t="shared" ca="1" si="44"/>
        <v>-1</v>
      </c>
      <c r="AC404" s="311">
        <f t="shared" ca="1" si="45"/>
        <v>-1</v>
      </c>
      <c r="AD404" s="310">
        <f t="shared" ca="1" si="46"/>
        <v>-1</v>
      </c>
    </row>
    <row r="405" spans="6:30">
      <c r="F405" s="301">
        <f t="shared" si="59"/>
        <v>46143</v>
      </c>
      <c r="G405" s="308">
        <f t="shared" ca="1" si="60"/>
        <v>-1</v>
      </c>
      <c r="H405" s="311">
        <f t="shared" ca="1" si="61"/>
        <v>-1</v>
      </c>
      <c r="I405" s="311">
        <f t="shared" ca="1" si="62"/>
        <v>-1</v>
      </c>
      <c r="J405" s="310">
        <f t="shared" ca="1" si="63"/>
        <v>-1</v>
      </c>
      <c r="P405" s="301">
        <f t="shared" si="47"/>
        <v>46143</v>
      </c>
      <c r="Q405" s="308">
        <f t="shared" ca="1" si="39"/>
        <v>-1</v>
      </c>
      <c r="R405" s="311">
        <f t="shared" ca="1" si="40"/>
        <v>-1</v>
      </c>
      <c r="S405" s="311">
        <f t="shared" ca="1" si="41"/>
        <v>-1</v>
      </c>
      <c r="T405" s="310">
        <f t="shared" ca="1" si="42"/>
        <v>-1</v>
      </c>
      <c r="Z405" s="301">
        <f t="shared" si="48"/>
        <v>46143</v>
      </c>
      <c r="AA405" s="308">
        <f t="shared" ca="1" si="43"/>
        <v>-1</v>
      </c>
      <c r="AB405" s="311">
        <f t="shared" ca="1" si="44"/>
        <v>-1</v>
      </c>
      <c r="AC405" s="311">
        <f t="shared" ca="1" si="45"/>
        <v>-1</v>
      </c>
      <c r="AD405" s="310">
        <f t="shared" ca="1" si="46"/>
        <v>-1</v>
      </c>
    </row>
    <row r="406" spans="6:30">
      <c r="F406" s="301">
        <f t="shared" si="59"/>
        <v>46174</v>
      </c>
      <c r="G406" s="308">
        <f t="shared" ca="1" si="60"/>
        <v>-1</v>
      </c>
      <c r="H406" s="311">
        <f t="shared" ca="1" si="61"/>
        <v>-1</v>
      </c>
      <c r="I406" s="311">
        <f t="shared" ca="1" si="62"/>
        <v>-1</v>
      </c>
      <c r="J406" s="310">
        <f t="shared" ca="1" si="63"/>
        <v>-1</v>
      </c>
      <c r="P406" s="301">
        <f t="shared" si="47"/>
        <v>46174</v>
      </c>
      <c r="Q406" s="308">
        <f t="shared" ca="1" si="39"/>
        <v>-1</v>
      </c>
      <c r="R406" s="311">
        <f t="shared" ca="1" si="40"/>
        <v>-1</v>
      </c>
      <c r="S406" s="311">
        <f t="shared" ca="1" si="41"/>
        <v>-1</v>
      </c>
      <c r="T406" s="310">
        <f t="shared" ca="1" si="42"/>
        <v>-1</v>
      </c>
      <c r="Z406" s="301">
        <f t="shared" si="48"/>
        <v>46174</v>
      </c>
      <c r="AA406" s="308">
        <f t="shared" ca="1" si="43"/>
        <v>-1</v>
      </c>
      <c r="AB406" s="311">
        <f t="shared" ca="1" si="44"/>
        <v>-1</v>
      </c>
      <c r="AC406" s="311">
        <f t="shared" ca="1" si="45"/>
        <v>-1</v>
      </c>
      <c r="AD406" s="310">
        <f t="shared" ca="1" si="46"/>
        <v>-1</v>
      </c>
    </row>
    <row r="407" spans="6:30">
      <c r="F407" s="301">
        <f t="shared" si="59"/>
        <v>46204</v>
      </c>
      <c r="G407" s="308">
        <f t="shared" ca="1" si="60"/>
        <v>-1</v>
      </c>
      <c r="H407" s="311">
        <f t="shared" ca="1" si="61"/>
        <v>-1</v>
      </c>
      <c r="I407" s="311">
        <f t="shared" ca="1" si="62"/>
        <v>-1</v>
      </c>
      <c r="J407" s="310">
        <f t="shared" ca="1" si="63"/>
        <v>-1</v>
      </c>
      <c r="P407" s="301">
        <f t="shared" si="47"/>
        <v>46204</v>
      </c>
      <c r="Q407" s="308">
        <f t="shared" ca="1" si="39"/>
        <v>-1</v>
      </c>
      <c r="R407" s="311">
        <f t="shared" ca="1" si="40"/>
        <v>-1</v>
      </c>
      <c r="S407" s="311">
        <f t="shared" ca="1" si="41"/>
        <v>-1</v>
      </c>
      <c r="T407" s="310">
        <f t="shared" ca="1" si="42"/>
        <v>-1</v>
      </c>
      <c r="Z407" s="301">
        <f t="shared" si="48"/>
        <v>46204</v>
      </c>
      <c r="AA407" s="308">
        <f t="shared" ca="1" si="43"/>
        <v>-1</v>
      </c>
      <c r="AB407" s="311">
        <f t="shared" ca="1" si="44"/>
        <v>-1</v>
      </c>
      <c r="AC407" s="311">
        <f t="shared" ca="1" si="45"/>
        <v>-1</v>
      </c>
      <c r="AD407" s="310">
        <f t="shared" ca="1" si="46"/>
        <v>-1</v>
      </c>
    </row>
    <row r="408" spans="6:30">
      <c r="F408" s="301">
        <f t="shared" si="59"/>
        <v>46235</v>
      </c>
      <c r="G408" s="308">
        <f t="shared" ca="1" si="60"/>
        <v>-1</v>
      </c>
      <c r="H408" s="311">
        <f t="shared" ca="1" si="61"/>
        <v>-1</v>
      </c>
      <c r="I408" s="311">
        <f t="shared" ca="1" si="62"/>
        <v>-1</v>
      </c>
      <c r="J408" s="310">
        <f t="shared" ca="1" si="63"/>
        <v>-1</v>
      </c>
      <c r="P408" s="301">
        <f t="shared" si="47"/>
        <v>46235</v>
      </c>
      <c r="Q408" s="308">
        <f t="shared" ca="1" si="39"/>
        <v>-1</v>
      </c>
      <c r="R408" s="311">
        <f t="shared" ca="1" si="40"/>
        <v>-1</v>
      </c>
      <c r="S408" s="311">
        <f t="shared" ca="1" si="41"/>
        <v>-1</v>
      </c>
      <c r="T408" s="310">
        <f t="shared" ca="1" si="42"/>
        <v>-1</v>
      </c>
      <c r="Z408" s="301">
        <f t="shared" si="48"/>
        <v>46235</v>
      </c>
      <c r="AA408" s="308">
        <f t="shared" ca="1" si="43"/>
        <v>-1</v>
      </c>
      <c r="AB408" s="311">
        <f t="shared" ca="1" si="44"/>
        <v>-1</v>
      </c>
      <c r="AC408" s="311">
        <f t="shared" ca="1" si="45"/>
        <v>-1</v>
      </c>
      <c r="AD408" s="310">
        <f t="shared" ca="1" si="46"/>
        <v>-1</v>
      </c>
    </row>
    <row r="409" spans="6:30">
      <c r="F409" s="301">
        <f t="shared" si="59"/>
        <v>46266</v>
      </c>
      <c r="G409" s="308">
        <f t="shared" ca="1" si="60"/>
        <v>-1</v>
      </c>
      <c r="H409" s="311">
        <f t="shared" ca="1" si="61"/>
        <v>-1</v>
      </c>
      <c r="I409" s="311">
        <f t="shared" ca="1" si="62"/>
        <v>-1</v>
      </c>
      <c r="J409" s="310">
        <f t="shared" ca="1" si="63"/>
        <v>-1</v>
      </c>
      <c r="P409" s="301">
        <f t="shared" si="47"/>
        <v>46266</v>
      </c>
      <c r="Q409" s="308">
        <f t="shared" ca="1" si="39"/>
        <v>-1</v>
      </c>
      <c r="R409" s="311">
        <f t="shared" ca="1" si="40"/>
        <v>-1</v>
      </c>
      <c r="S409" s="311">
        <f t="shared" ca="1" si="41"/>
        <v>-1</v>
      </c>
      <c r="T409" s="310">
        <f t="shared" ca="1" si="42"/>
        <v>-1</v>
      </c>
      <c r="Z409" s="301">
        <f t="shared" si="48"/>
        <v>46266</v>
      </c>
      <c r="AA409" s="308">
        <f t="shared" ca="1" si="43"/>
        <v>-1</v>
      </c>
      <c r="AB409" s="311">
        <f t="shared" ca="1" si="44"/>
        <v>-1</v>
      </c>
      <c r="AC409" s="311">
        <f t="shared" ca="1" si="45"/>
        <v>-1</v>
      </c>
      <c r="AD409" s="310">
        <f t="shared" ca="1" si="46"/>
        <v>-1</v>
      </c>
    </row>
    <row r="410" spans="6:30">
      <c r="F410" s="301">
        <f t="shared" si="59"/>
        <v>46296</v>
      </c>
      <c r="G410" s="308">
        <f t="shared" ca="1" si="60"/>
        <v>-1</v>
      </c>
      <c r="H410" s="311">
        <f t="shared" ca="1" si="61"/>
        <v>-1</v>
      </c>
      <c r="I410" s="311">
        <f t="shared" ca="1" si="62"/>
        <v>-1</v>
      </c>
      <c r="J410" s="310">
        <f t="shared" ca="1" si="63"/>
        <v>-1</v>
      </c>
      <c r="P410" s="301">
        <f t="shared" si="47"/>
        <v>46296</v>
      </c>
      <c r="Q410" s="308">
        <f t="shared" ca="1" si="39"/>
        <v>-1</v>
      </c>
      <c r="R410" s="311">
        <f t="shared" ca="1" si="40"/>
        <v>-1</v>
      </c>
      <c r="S410" s="311">
        <f t="shared" ca="1" si="41"/>
        <v>-1</v>
      </c>
      <c r="T410" s="310">
        <f t="shared" ca="1" si="42"/>
        <v>-1</v>
      </c>
      <c r="Z410" s="301">
        <f t="shared" si="48"/>
        <v>46296</v>
      </c>
      <c r="AA410" s="308">
        <f t="shared" ca="1" si="43"/>
        <v>-1</v>
      </c>
      <c r="AB410" s="311">
        <f t="shared" ca="1" si="44"/>
        <v>-1</v>
      </c>
      <c r="AC410" s="311">
        <f t="shared" ca="1" si="45"/>
        <v>-1</v>
      </c>
      <c r="AD410" s="310">
        <f t="shared" ca="1" si="46"/>
        <v>-1</v>
      </c>
    </row>
    <row r="411" spans="6:30">
      <c r="F411" s="301">
        <f t="shared" si="59"/>
        <v>46327</v>
      </c>
      <c r="G411" s="308">
        <f t="shared" ca="1" si="60"/>
        <v>-1</v>
      </c>
      <c r="H411" s="311">
        <f t="shared" ca="1" si="61"/>
        <v>-1</v>
      </c>
      <c r="I411" s="311">
        <f t="shared" ca="1" si="62"/>
        <v>-1</v>
      </c>
      <c r="J411" s="310">
        <f t="shared" ca="1" si="63"/>
        <v>-1</v>
      </c>
      <c r="P411" s="301">
        <f t="shared" si="47"/>
        <v>46327</v>
      </c>
      <c r="Q411" s="308">
        <f t="shared" ca="1" si="39"/>
        <v>-1</v>
      </c>
      <c r="R411" s="311">
        <f t="shared" ca="1" si="40"/>
        <v>-1</v>
      </c>
      <c r="S411" s="311">
        <f t="shared" ca="1" si="41"/>
        <v>-1</v>
      </c>
      <c r="T411" s="310">
        <f t="shared" ca="1" si="42"/>
        <v>-1</v>
      </c>
      <c r="Z411" s="301">
        <f t="shared" si="48"/>
        <v>46327</v>
      </c>
      <c r="AA411" s="308">
        <f t="shared" ca="1" si="43"/>
        <v>-1</v>
      </c>
      <c r="AB411" s="311">
        <f t="shared" ca="1" si="44"/>
        <v>-1</v>
      </c>
      <c r="AC411" s="311">
        <f t="shared" ca="1" si="45"/>
        <v>-1</v>
      </c>
      <c r="AD411" s="310">
        <f t="shared" ca="1" si="46"/>
        <v>-1</v>
      </c>
    </row>
    <row r="412" spans="6:30">
      <c r="F412" s="301">
        <f t="shared" si="59"/>
        <v>46357</v>
      </c>
      <c r="G412" s="308">
        <f t="shared" ca="1" si="60"/>
        <v>-1</v>
      </c>
      <c r="H412" s="311">
        <f t="shared" ca="1" si="61"/>
        <v>-1</v>
      </c>
      <c r="I412" s="311">
        <f t="shared" ca="1" si="62"/>
        <v>-1</v>
      </c>
      <c r="J412" s="310">
        <f t="shared" ca="1" si="63"/>
        <v>-1</v>
      </c>
      <c r="P412" s="301">
        <f t="shared" si="47"/>
        <v>46357</v>
      </c>
      <c r="Q412" s="308">
        <f t="shared" ca="1" si="39"/>
        <v>-1</v>
      </c>
      <c r="R412" s="311">
        <f t="shared" ca="1" si="40"/>
        <v>-1</v>
      </c>
      <c r="S412" s="311">
        <f t="shared" ca="1" si="41"/>
        <v>-1</v>
      </c>
      <c r="T412" s="310">
        <f t="shared" ca="1" si="42"/>
        <v>-1</v>
      </c>
      <c r="Z412" s="301">
        <f t="shared" si="48"/>
        <v>46357</v>
      </c>
      <c r="AA412" s="308">
        <f t="shared" ca="1" si="43"/>
        <v>-1</v>
      </c>
      <c r="AB412" s="311">
        <f t="shared" ca="1" si="44"/>
        <v>-1</v>
      </c>
      <c r="AC412" s="311">
        <f t="shared" ca="1" si="45"/>
        <v>-1</v>
      </c>
      <c r="AD412" s="310">
        <f t="shared" ca="1" si="46"/>
        <v>-1</v>
      </c>
    </row>
    <row r="413" spans="6:30">
      <c r="F413" s="301">
        <f t="shared" si="59"/>
        <v>46388</v>
      </c>
      <c r="G413" s="308">
        <f t="shared" ca="1" si="60"/>
        <v>-1</v>
      </c>
      <c r="H413" s="311">
        <f t="shared" ca="1" si="61"/>
        <v>-1</v>
      </c>
      <c r="I413" s="311">
        <f t="shared" ca="1" si="62"/>
        <v>-1</v>
      </c>
      <c r="J413" s="310">
        <f t="shared" ca="1" si="63"/>
        <v>-1</v>
      </c>
      <c r="P413" s="301">
        <f t="shared" si="47"/>
        <v>46388</v>
      </c>
      <c r="Q413" s="308">
        <f t="shared" ca="1" si="39"/>
        <v>-1</v>
      </c>
      <c r="R413" s="311">
        <f t="shared" ca="1" si="40"/>
        <v>-1</v>
      </c>
      <c r="S413" s="311">
        <f t="shared" ca="1" si="41"/>
        <v>-1</v>
      </c>
      <c r="T413" s="310">
        <f t="shared" ca="1" si="42"/>
        <v>-1</v>
      </c>
      <c r="Z413" s="301">
        <f t="shared" si="48"/>
        <v>46388</v>
      </c>
      <c r="AA413" s="308">
        <f t="shared" ca="1" si="43"/>
        <v>-1</v>
      </c>
      <c r="AB413" s="311">
        <f t="shared" ca="1" si="44"/>
        <v>-1</v>
      </c>
      <c r="AC413" s="311">
        <f t="shared" ca="1" si="45"/>
        <v>-1</v>
      </c>
      <c r="AD413" s="310">
        <f t="shared" ca="1" si="46"/>
        <v>-1</v>
      </c>
    </row>
    <row r="414" spans="6:30">
      <c r="F414" s="301">
        <f t="shared" si="59"/>
        <v>46419</v>
      </c>
      <c r="G414" s="308">
        <f t="shared" ca="1" si="60"/>
        <v>-1</v>
      </c>
      <c r="H414" s="311">
        <f t="shared" ca="1" si="61"/>
        <v>-1</v>
      </c>
      <c r="I414" s="311">
        <f t="shared" ca="1" si="62"/>
        <v>-1</v>
      </c>
      <c r="J414" s="310">
        <f t="shared" ca="1" si="63"/>
        <v>-1</v>
      </c>
      <c r="P414" s="301">
        <f t="shared" si="47"/>
        <v>46419</v>
      </c>
      <c r="Q414" s="308">
        <f t="shared" ca="1" si="39"/>
        <v>-1</v>
      </c>
      <c r="R414" s="311">
        <f t="shared" ca="1" si="40"/>
        <v>-1</v>
      </c>
      <c r="S414" s="311">
        <f t="shared" ca="1" si="41"/>
        <v>-1</v>
      </c>
      <c r="T414" s="310">
        <f t="shared" ca="1" si="42"/>
        <v>-1</v>
      </c>
      <c r="Z414" s="301">
        <f t="shared" si="48"/>
        <v>46419</v>
      </c>
      <c r="AA414" s="308">
        <f t="shared" ca="1" si="43"/>
        <v>-1</v>
      </c>
      <c r="AB414" s="311">
        <f t="shared" ca="1" si="44"/>
        <v>-1</v>
      </c>
      <c r="AC414" s="311">
        <f t="shared" ca="1" si="45"/>
        <v>-1</v>
      </c>
      <c r="AD414" s="310">
        <f t="shared" ca="1" si="46"/>
        <v>-1</v>
      </c>
    </row>
    <row r="415" spans="6:30">
      <c r="F415" s="301">
        <f t="shared" si="59"/>
        <v>46447</v>
      </c>
      <c r="G415" s="308">
        <f t="shared" ca="1" si="60"/>
        <v>-1</v>
      </c>
      <c r="H415" s="311">
        <f t="shared" ca="1" si="61"/>
        <v>-1</v>
      </c>
      <c r="I415" s="311">
        <f t="shared" ca="1" si="62"/>
        <v>-1</v>
      </c>
      <c r="J415" s="310">
        <f t="shared" ca="1" si="63"/>
        <v>-1</v>
      </c>
      <c r="P415" s="301">
        <f t="shared" si="47"/>
        <v>46447</v>
      </c>
      <c r="Q415" s="308">
        <f t="shared" ca="1" si="39"/>
        <v>-1</v>
      </c>
      <c r="R415" s="311">
        <f t="shared" ca="1" si="40"/>
        <v>-1</v>
      </c>
      <c r="S415" s="311">
        <f t="shared" ca="1" si="41"/>
        <v>-1</v>
      </c>
      <c r="T415" s="310">
        <f t="shared" ca="1" si="42"/>
        <v>-1</v>
      </c>
      <c r="Z415" s="301">
        <f t="shared" si="48"/>
        <v>46447</v>
      </c>
      <c r="AA415" s="308">
        <f t="shared" ca="1" si="43"/>
        <v>-1</v>
      </c>
      <c r="AB415" s="311">
        <f t="shared" ca="1" si="44"/>
        <v>-1</v>
      </c>
      <c r="AC415" s="311">
        <f t="shared" ca="1" si="45"/>
        <v>-1</v>
      </c>
      <c r="AD415" s="310">
        <f t="shared" ca="1" si="46"/>
        <v>-1</v>
      </c>
    </row>
    <row r="416" spans="6:30">
      <c r="F416" s="301">
        <f t="shared" si="59"/>
        <v>46478</v>
      </c>
      <c r="G416" s="308">
        <f t="shared" ca="1" si="60"/>
        <v>-1</v>
      </c>
      <c r="H416" s="311">
        <f t="shared" ca="1" si="61"/>
        <v>-1</v>
      </c>
      <c r="I416" s="311">
        <f t="shared" ca="1" si="62"/>
        <v>-1</v>
      </c>
      <c r="J416" s="310">
        <f t="shared" ca="1" si="63"/>
        <v>-1</v>
      </c>
      <c r="P416" s="301">
        <f t="shared" si="47"/>
        <v>46478</v>
      </c>
      <c r="Q416" s="308">
        <f t="shared" ca="1" si="39"/>
        <v>-1</v>
      </c>
      <c r="R416" s="311">
        <f t="shared" ca="1" si="40"/>
        <v>-1</v>
      </c>
      <c r="S416" s="311">
        <f t="shared" ca="1" si="41"/>
        <v>-1</v>
      </c>
      <c r="T416" s="310">
        <f t="shared" ca="1" si="42"/>
        <v>-1</v>
      </c>
      <c r="Z416" s="301">
        <f t="shared" si="48"/>
        <v>46478</v>
      </c>
      <c r="AA416" s="308">
        <f t="shared" ca="1" si="43"/>
        <v>-1</v>
      </c>
      <c r="AB416" s="311">
        <f t="shared" ca="1" si="44"/>
        <v>-1</v>
      </c>
      <c r="AC416" s="311">
        <f t="shared" ca="1" si="45"/>
        <v>-1</v>
      </c>
      <c r="AD416" s="310">
        <f t="shared" ca="1" si="46"/>
        <v>-1</v>
      </c>
    </row>
    <row r="417" spans="6:30">
      <c r="F417" s="301">
        <f t="shared" si="59"/>
        <v>46508</v>
      </c>
      <c r="G417" s="308">
        <f t="shared" ca="1" si="60"/>
        <v>-1</v>
      </c>
      <c r="H417" s="311">
        <f t="shared" ca="1" si="61"/>
        <v>-1</v>
      </c>
      <c r="I417" s="311">
        <f t="shared" ca="1" si="62"/>
        <v>-1</v>
      </c>
      <c r="J417" s="310">
        <f t="shared" ca="1" si="63"/>
        <v>-1</v>
      </c>
      <c r="P417" s="301">
        <f t="shared" si="47"/>
        <v>46508</v>
      </c>
      <c r="Q417" s="308">
        <f t="shared" ca="1" si="39"/>
        <v>-1</v>
      </c>
      <c r="R417" s="311">
        <f t="shared" ca="1" si="40"/>
        <v>-1</v>
      </c>
      <c r="S417" s="311">
        <f t="shared" ca="1" si="41"/>
        <v>-1</v>
      </c>
      <c r="T417" s="310">
        <f t="shared" ca="1" si="42"/>
        <v>-1</v>
      </c>
      <c r="Z417" s="301">
        <f t="shared" si="48"/>
        <v>46508</v>
      </c>
      <c r="AA417" s="308">
        <f t="shared" ca="1" si="43"/>
        <v>-1</v>
      </c>
      <c r="AB417" s="311">
        <f t="shared" ca="1" si="44"/>
        <v>-1</v>
      </c>
      <c r="AC417" s="311">
        <f t="shared" ca="1" si="45"/>
        <v>-1</v>
      </c>
      <c r="AD417" s="310">
        <f t="shared" ca="1" si="46"/>
        <v>-1</v>
      </c>
    </row>
    <row r="418" spans="6:30">
      <c r="F418" s="301">
        <f t="shared" si="59"/>
        <v>46539</v>
      </c>
      <c r="G418" s="308">
        <f t="shared" ca="1" si="60"/>
        <v>-1</v>
      </c>
      <c r="H418" s="311">
        <f t="shared" ca="1" si="61"/>
        <v>-1</v>
      </c>
      <c r="I418" s="311">
        <f t="shared" ca="1" si="62"/>
        <v>-1</v>
      </c>
      <c r="J418" s="310">
        <f t="shared" ca="1" si="63"/>
        <v>-1</v>
      </c>
      <c r="P418" s="301">
        <f t="shared" si="47"/>
        <v>46539</v>
      </c>
      <c r="Q418" s="308">
        <f t="shared" ca="1" si="39"/>
        <v>-1</v>
      </c>
      <c r="R418" s="311">
        <f t="shared" ca="1" si="40"/>
        <v>-1</v>
      </c>
      <c r="S418" s="311">
        <f t="shared" ca="1" si="41"/>
        <v>-1</v>
      </c>
      <c r="T418" s="310">
        <f t="shared" ca="1" si="42"/>
        <v>-1</v>
      </c>
      <c r="Z418" s="301">
        <f t="shared" si="48"/>
        <v>46539</v>
      </c>
      <c r="AA418" s="308">
        <f t="shared" ca="1" si="43"/>
        <v>-1</v>
      </c>
      <c r="AB418" s="311">
        <f t="shared" ca="1" si="44"/>
        <v>-1</v>
      </c>
      <c r="AC418" s="311">
        <f t="shared" ca="1" si="45"/>
        <v>-1</v>
      </c>
      <c r="AD418" s="310">
        <f t="shared" ca="1" si="46"/>
        <v>-1</v>
      </c>
    </row>
    <row r="419" spans="6:30">
      <c r="F419" s="301">
        <f t="shared" si="59"/>
        <v>46569</v>
      </c>
      <c r="G419" s="308">
        <f t="shared" ca="1" si="60"/>
        <v>-1</v>
      </c>
      <c r="H419" s="311">
        <f t="shared" ca="1" si="61"/>
        <v>-1</v>
      </c>
      <c r="I419" s="311">
        <f t="shared" ca="1" si="62"/>
        <v>-1</v>
      </c>
      <c r="J419" s="310">
        <f t="shared" ca="1" si="63"/>
        <v>-1</v>
      </c>
      <c r="P419" s="301">
        <f t="shared" si="47"/>
        <v>46569</v>
      </c>
      <c r="Q419" s="308">
        <f t="shared" ca="1" si="39"/>
        <v>-1</v>
      </c>
      <c r="R419" s="311">
        <f t="shared" ca="1" si="40"/>
        <v>-1</v>
      </c>
      <c r="S419" s="311">
        <f t="shared" ca="1" si="41"/>
        <v>-1</v>
      </c>
      <c r="T419" s="310">
        <f t="shared" ca="1" si="42"/>
        <v>-1</v>
      </c>
      <c r="Z419" s="301">
        <f t="shared" si="48"/>
        <v>46569</v>
      </c>
      <c r="AA419" s="308">
        <f t="shared" ca="1" si="43"/>
        <v>-1</v>
      </c>
      <c r="AB419" s="311">
        <f t="shared" ca="1" si="44"/>
        <v>-1</v>
      </c>
      <c r="AC419" s="311">
        <f t="shared" ca="1" si="45"/>
        <v>-1</v>
      </c>
      <c r="AD419" s="310">
        <f t="shared" ca="1" si="46"/>
        <v>-1</v>
      </c>
    </row>
    <row r="420" spans="6:30">
      <c r="F420" s="301">
        <f t="shared" si="59"/>
        <v>46600</v>
      </c>
      <c r="G420" s="308">
        <f t="shared" ca="1" si="60"/>
        <v>-1</v>
      </c>
      <c r="H420" s="311">
        <f t="shared" ca="1" si="61"/>
        <v>-1</v>
      </c>
      <c r="I420" s="311">
        <f t="shared" ca="1" si="62"/>
        <v>-1</v>
      </c>
      <c r="J420" s="310">
        <f t="shared" ca="1" si="63"/>
        <v>-1</v>
      </c>
      <c r="P420" s="301">
        <f t="shared" si="47"/>
        <v>46600</v>
      </c>
      <c r="Q420" s="308">
        <f t="shared" ca="1" si="39"/>
        <v>-1</v>
      </c>
      <c r="R420" s="311">
        <f t="shared" ca="1" si="40"/>
        <v>-1</v>
      </c>
      <c r="S420" s="311">
        <f t="shared" ca="1" si="41"/>
        <v>-1</v>
      </c>
      <c r="T420" s="310">
        <f t="shared" ca="1" si="42"/>
        <v>-1</v>
      </c>
      <c r="Z420" s="301">
        <f t="shared" si="48"/>
        <v>46600</v>
      </c>
      <c r="AA420" s="308">
        <f t="shared" ca="1" si="43"/>
        <v>-1</v>
      </c>
      <c r="AB420" s="311">
        <f t="shared" ca="1" si="44"/>
        <v>-1</v>
      </c>
      <c r="AC420" s="311">
        <f t="shared" ca="1" si="45"/>
        <v>-1</v>
      </c>
      <c r="AD420" s="310">
        <f t="shared" ca="1" si="46"/>
        <v>-1</v>
      </c>
    </row>
    <row r="421" spans="6:30">
      <c r="F421" s="301">
        <f t="shared" si="59"/>
        <v>46631</v>
      </c>
      <c r="G421" s="308">
        <f t="shared" ca="1" si="60"/>
        <v>-1</v>
      </c>
      <c r="H421" s="311">
        <f t="shared" ca="1" si="61"/>
        <v>-1</v>
      </c>
      <c r="I421" s="311">
        <f t="shared" ca="1" si="62"/>
        <v>-1</v>
      </c>
      <c r="J421" s="310">
        <f t="shared" ca="1" si="63"/>
        <v>-1</v>
      </c>
      <c r="P421" s="301">
        <f t="shared" si="47"/>
        <v>46631</v>
      </c>
      <c r="Q421" s="308">
        <f t="shared" ca="1" si="39"/>
        <v>-1</v>
      </c>
      <c r="R421" s="311">
        <f t="shared" ca="1" si="40"/>
        <v>-1</v>
      </c>
      <c r="S421" s="311">
        <f t="shared" ca="1" si="41"/>
        <v>-1</v>
      </c>
      <c r="T421" s="310">
        <f t="shared" ca="1" si="42"/>
        <v>-1</v>
      </c>
      <c r="Z421" s="301">
        <f t="shared" si="48"/>
        <v>46631</v>
      </c>
      <c r="AA421" s="308">
        <f t="shared" ca="1" si="43"/>
        <v>-1</v>
      </c>
      <c r="AB421" s="311">
        <f t="shared" ca="1" si="44"/>
        <v>-1</v>
      </c>
      <c r="AC421" s="311">
        <f t="shared" ca="1" si="45"/>
        <v>-1</v>
      </c>
      <c r="AD421" s="310">
        <f t="shared" ca="1" si="46"/>
        <v>-1</v>
      </c>
    </row>
    <row r="422" spans="6:30">
      <c r="F422" s="301">
        <f t="shared" si="59"/>
        <v>46661</v>
      </c>
      <c r="G422" s="308">
        <f t="shared" ca="1" si="60"/>
        <v>-1</v>
      </c>
      <c r="H422" s="311">
        <f t="shared" ca="1" si="61"/>
        <v>-1</v>
      </c>
      <c r="I422" s="311">
        <f t="shared" ca="1" si="62"/>
        <v>-1</v>
      </c>
      <c r="J422" s="310">
        <f t="shared" ca="1" si="63"/>
        <v>-1</v>
      </c>
      <c r="P422" s="301">
        <f t="shared" si="47"/>
        <v>46661</v>
      </c>
      <c r="Q422" s="308">
        <f t="shared" ca="1" si="39"/>
        <v>-1</v>
      </c>
      <c r="R422" s="311">
        <f t="shared" ca="1" si="40"/>
        <v>-1</v>
      </c>
      <c r="S422" s="311">
        <f t="shared" ca="1" si="41"/>
        <v>-1</v>
      </c>
      <c r="T422" s="310">
        <f t="shared" ca="1" si="42"/>
        <v>-1</v>
      </c>
      <c r="Z422" s="301">
        <f t="shared" si="48"/>
        <v>46661</v>
      </c>
      <c r="AA422" s="308">
        <f t="shared" ca="1" si="43"/>
        <v>-1</v>
      </c>
      <c r="AB422" s="311">
        <f t="shared" ca="1" si="44"/>
        <v>-1</v>
      </c>
      <c r="AC422" s="311">
        <f t="shared" ca="1" si="45"/>
        <v>-1</v>
      </c>
      <c r="AD422" s="310">
        <f t="shared" ca="1" si="46"/>
        <v>-1</v>
      </c>
    </row>
    <row r="423" spans="6:30">
      <c r="F423" s="301">
        <f t="shared" si="59"/>
        <v>46692</v>
      </c>
      <c r="G423" s="308">
        <f t="shared" ca="1" si="60"/>
        <v>-1</v>
      </c>
      <c r="H423" s="311">
        <f t="shared" ca="1" si="61"/>
        <v>-1</v>
      </c>
      <c r="I423" s="311">
        <f t="shared" ca="1" si="62"/>
        <v>-1</v>
      </c>
      <c r="J423" s="310">
        <f t="shared" ca="1" si="63"/>
        <v>-1</v>
      </c>
      <c r="P423" s="301">
        <f t="shared" si="47"/>
        <v>46692</v>
      </c>
      <c r="Q423" s="308">
        <f t="shared" ca="1" si="39"/>
        <v>-1</v>
      </c>
      <c r="R423" s="311">
        <f t="shared" ca="1" si="40"/>
        <v>-1</v>
      </c>
      <c r="S423" s="311">
        <f t="shared" ca="1" si="41"/>
        <v>-1</v>
      </c>
      <c r="T423" s="310">
        <f t="shared" ca="1" si="42"/>
        <v>-1</v>
      </c>
      <c r="Z423" s="301">
        <f t="shared" si="48"/>
        <v>46692</v>
      </c>
      <c r="AA423" s="308">
        <f t="shared" ca="1" si="43"/>
        <v>-1</v>
      </c>
      <c r="AB423" s="311">
        <f t="shared" ca="1" si="44"/>
        <v>-1</v>
      </c>
      <c r="AC423" s="311">
        <f t="shared" ca="1" si="45"/>
        <v>-1</v>
      </c>
      <c r="AD423" s="310">
        <f t="shared" ca="1" si="46"/>
        <v>-1</v>
      </c>
    </row>
    <row r="424" spans="6:30">
      <c r="F424" s="302">
        <f t="shared" si="59"/>
        <v>46722</v>
      </c>
      <c r="G424" s="312">
        <f t="shared" ca="1" si="60"/>
        <v>-1</v>
      </c>
      <c r="H424" s="313">
        <f t="shared" ca="1" si="61"/>
        <v>-1</v>
      </c>
      <c r="I424" s="313">
        <f t="shared" ca="1" si="62"/>
        <v>-1</v>
      </c>
      <c r="J424" s="314">
        <f t="shared" ca="1" si="63"/>
        <v>-1</v>
      </c>
      <c r="P424" s="302">
        <f t="shared" si="47"/>
        <v>46722</v>
      </c>
      <c r="Q424" s="312">
        <f t="shared" ca="1" si="39"/>
        <v>-1</v>
      </c>
      <c r="R424" s="313">
        <f t="shared" ca="1" si="40"/>
        <v>-1</v>
      </c>
      <c r="S424" s="313">
        <f t="shared" ca="1" si="41"/>
        <v>-1</v>
      </c>
      <c r="T424" s="314">
        <f t="shared" ca="1" si="42"/>
        <v>-1</v>
      </c>
      <c r="Z424" s="302">
        <f t="shared" si="48"/>
        <v>46722</v>
      </c>
      <c r="AA424" s="312">
        <f t="shared" ca="1" si="43"/>
        <v>-1</v>
      </c>
      <c r="AB424" s="313">
        <f t="shared" ca="1" si="44"/>
        <v>-1</v>
      </c>
      <c r="AC424" s="313">
        <f t="shared" ca="1" si="45"/>
        <v>-1</v>
      </c>
      <c r="AD424" s="314">
        <f t="shared" ca="1" si="46"/>
        <v>-1</v>
      </c>
    </row>
    <row r="425" spans="6:30">
      <c r="F425" s="646"/>
      <c r="G425" s="647"/>
      <c r="H425" s="647"/>
      <c r="I425" s="647"/>
      <c r="J425" s="647"/>
    </row>
    <row r="665666" spans="7:30">
      <c r="G665666" s="462" t="s">
        <v>303</v>
      </c>
      <c r="H665666" s="45" t="str">
        <f>+$G665666</f>
        <v>d98</v>
      </c>
      <c r="I665666" s="45" t="str">
        <f t="shared" ref="I665666:J665667" si="64">+$G665666</f>
        <v>d98</v>
      </c>
      <c r="J665666" s="45" t="str">
        <f t="shared" si="64"/>
        <v>d98</v>
      </c>
      <c r="Q665666" s="462" t="s">
        <v>302</v>
      </c>
      <c r="R665666" s="45" t="str">
        <f>+Q665666</f>
        <v>d130</v>
      </c>
      <c r="S665666" s="45" t="str">
        <f>+Q665666</f>
        <v>d130</v>
      </c>
      <c r="T665666" s="45" t="str">
        <f>+Q665666</f>
        <v>d130</v>
      </c>
      <c r="AA665666" s="462" t="s">
        <v>304</v>
      </c>
      <c r="AB665666" s="45" t="str">
        <f>+AA665666</f>
        <v>d162</v>
      </c>
      <c r="AC665666" s="45" t="str">
        <f>+AA665666</f>
        <v>d162</v>
      </c>
      <c r="AD665666" s="45" t="str">
        <f>+AA665666</f>
        <v>d162</v>
      </c>
    </row>
    <row r="665667" spans="7:30">
      <c r="G665667" s="462" t="s">
        <v>300</v>
      </c>
      <c r="H665667" s="45" t="str">
        <f>+$G665667</f>
        <v>aaa128</v>
      </c>
      <c r="I665667" s="45" t="str">
        <f t="shared" si="64"/>
        <v>aaa128</v>
      </c>
      <c r="J665667" s="45" t="str">
        <f t="shared" si="64"/>
        <v>aaa128</v>
      </c>
      <c r="Q665667" s="462" t="s">
        <v>301</v>
      </c>
      <c r="R665667" s="45" t="str">
        <f>+Q665667</f>
        <v>aaa160</v>
      </c>
      <c r="S665667" s="45" t="str">
        <f>+Q665667</f>
        <v>aaa160</v>
      </c>
      <c r="T665667" s="45" t="str">
        <f>+Q665667</f>
        <v>aaa160</v>
      </c>
      <c r="AA665667" s="462" t="s">
        <v>305</v>
      </c>
      <c r="AB665667" s="45" t="str">
        <f>+AA665667</f>
        <v>aaa192</v>
      </c>
      <c r="AC665667" s="45" t="str">
        <f>+AA665667</f>
        <v>aaa192</v>
      </c>
      <c r="AD665667" s="45" t="str">
        <f>+AA665667</f>
        <v>aaa192</v>
      </c>
    </row>
    <row r="665668" spans="7:30">
      <c r="G665668" s="45">
        <v>2</v>
      </c>
      <c r="H665668" s="45">
        <v>11</v>
      </c>
      <c r="I665668" s="45">
        <v>23</v>
      </c>
      <c r="J665668" s="45">
        <v>20</v>
      </c>
      <c r="Q665668" s="45">
        <v>2</v>
      </c>
      <c r="R665668" s="45">
        <v>11</v>
      </c>
      <c r="S665668" s="45">
        <v>23</v>
      </c>
      <c r="T665668" s="45">
        <v>20</v>
      </c>
      <c r="AA665668" s="45">
        <v>2</v>
      </c>
      <c r="AB665668" s="45">
        <v>11</v>
      </c>
      <c r="AC665668" s="45">
        <v>23</v>
      </c>
      <c r="AD665668" s="45">
        <v>20</v>
      </c>
    </row>
  </sheetData>
  <mergeCells count="9">
    <mergeCell ref="AA243:AD243"/>
    <mergeCell ref="AA1:AD1"/>
    <mergeCell ref="W1:Z1"/>
    <mergeCell ref="G1:J1"/>
    <mergeCell ref="C1:F1"/>
    <mergeCell ref="Q1:T1"/>
    <mergeCell ref="M1:P1"/>
    <mergeCell ref="G243:J243"/>
    <mergeCell ref="Q243:T243"/>
  </mergeCells>
  <conditionalFormatting sqref="G3:J182 Q3:T182 AA3:AD182">
    <cfRule type="expression" dxfId="7" priority="65">
      <formula>AND(G245&lt;0.05,G245&gt;-0.05)</formula>
    </cfRule>
    <cfRule type="expression" dxfId="6" priority="66">
      <formula>OR(G245&lt;-0.05,G245&gt;0.05)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T450678"/>
  <sheetViews>
    <sheetView showGridLines="0" topLeftCell="H1" zoomScale="80" zoomScaleNormal="80" workbookViewId="0">
      <selection activeCell="I87" sqref="I87"/>
    </sheetView>
  </sheetViews>
  <sheetFormatPr defaultColWidth="9.140625" defaultRowHeight="15"/>
  <cols>
    <col min="1" max="1" width="9.140625" style="41"/>
    <col min="2" max="2" width="15" style="41" bestFit="1" customWidth="1"/>
    <col min="3" max="3" width="20.85546875" style="41" bestFit="1" customWidth="1"/>
    <col min="4" max="4" width="12.28515625" style="41" bestFit="1" customWidth="1"/>
    <col min="5" max="6" width="18" style="41" bestFit="1" customWidth="1"/>
    <col min="7" max="7" width="20.85546875" style="41" bestFit="1" customWidth="1"/>
    <col min="8" max="8" width="12.28515625" style="41" bestFit="1" customWidth="1"/>
    <col min="9" max="10" width="18" style="41" bestFit="1" customWidth="1"/>
    <col min="11" max="11" width="9.140625" style="41"/>
    <col min="12" max="12" width="15" style="41" bestFit="1" customWidth="1"/>
    <col min="13" max="13" width="20.85546875" style="41" bestFit="1" customWidth="1"/>
    <col min="14" max="14" width="12.28515625" style="41" bestFit="1" customWidth="1"/>
    <col min="15" max="16" width="18" style="41" bestFit="1" customWidth="1"/>
    <col min="17" max="17" width="20.85546875" style="41" bestFit="1" customWidth="1"/>
    <col min="18" max="18" width="12.28515625" style="41" bestFit="1" customWidth="1"/>
    <col min="19" max="20" width="18" style="41" bestFit="1" customWidth="1"/>
    <col min="21" max="16384" width="9.140625" style="41"/>
  </cols>
  <sheetData>
    <row r="1" spans="2:20">
      <c r="C1" s="688" t="s">
        <v>209</v>
      </c>
      <c r="D1" s="689"/>
      <c r="E1" s="689"/>
      <c r="F1" s="690"/>
      <c r="G1" s="682" t="s">
        <v>210</v>
      </c>
      <c r="H1" s="683"/>
      <c r="I1" s="683"/>
      <c r="J1" s="684"/>
      <c r="M1" s="688" t="s">
        <v>211</v>
      </c>
      <c r="N1" s="689"/>
      <c r="O1" s="689"/>
      <c r="P1" s="690"/>
      <c r="Q1" s="682" t="s">
        <v>212</v>
      </c>
      <c r="R1" s="683"/>
      <c r="S1" s="683"/>
      <c r="T1" s="684"/>
    </row>
    <row r="2" spans="2:20" ht="30">
      <c r="B2" s="293" t="s">
        <v>199</v>
      </c>
      <c r="C2" s="304" t="s">
        <v>34</v>
      </c>
      <c r="D2" s="305" t="s">
        <v>39</v>
      </c>
      <c r="E2" s="306" t="s">
        <v>48</v>
      </c>
      <c r="F2" s="307" t="s">
        <v>45</v>
      </c>
      <c r="G2" s="304" t="s">
        <v>34</v>
      </c>
      <c r="H2" s="305" t="s">
        <v>39</v>
      </c>
      <c r="I2" s="306" t="s">
        <v>48</v>
      </c>
      <c r="J2" s="307" t="s">
        <v>45</v>
      </c>
      <c r="L2" s="293" t="s">
        <v>199</v>
      </c>
      <c r="M2" s="304" t="s">
        <v>34</v>
      </c>
      <c r="N2" s="305" t="s">
        <v>39</v>
      </c>
      <c r="O2" s="306" t="s">
        <v>48</v>
      </c>
      <c r="P2" s="307" t="s">
        <v>45</v>
      </c>
      <c r="Q2" s="304" t="s">
        <v>34</v>
      </c>
      <c r="R2" s="305" t="s">
        <v>39</v>
      </c>
      <c r="S2" s="306" t="s">
        <v>48</v>
      </c>
      <c r="T2" s="307" t="s">
        <v>45</v>
      </c>
    </row>
    <row r="3" spans="2:20">
      <c r="B3" s="300">
        <v>41275</v>
      </c>
      <c r="C3" s="294">
        <v>231</v>
      </c>
      <c r="D3" s="296">
        <v>3.4870000000000001</v>
      </c>
      <c r="E3" s="298">
        <v>0.22500000000000001</v>
      </c>
      <c r="F3" s="295">
        <v>0.17</v>
      </c>
      <c r="G3" s="294">
        <f ca="1">+IF(ISERROR(HLOOKUP($B3,INDIRECT("'Monthly Resource Report'!"&amp;'Green Validation'!G$450676&amp;":"&amp;'Green Validation'!G$450677),'Green Validation'!G$450678,FALSE)),0,HLOOKUP($B3,INDIRECT("'Monthly Resource Report'!"&amp;'Green Validation'!G$450676&amp;":"&amp;'Green Validation'!G$450677),'Green Validation'!G$450678,FALSE))</f>
        <v>231</v>
      </c>
      <c r="H3" s="296">
        <f ca="1">+IF(ISERROR(HLOOKUP($B3,INDIRECT("'Monthly Resource Report'!"&amp;'Green Validation'!H$450676&amp;":"&amp;'Green Validation'!H$450677),'Green Validation'!H$450678,FALSE)),0,HLOOKUP($B3,INDIRECT("'Monthly Resource Report'!"&amp;'Green Validation'!H$450676&amp;":"&amp;'Green Validation'!H$450677),'Green Validation'!H$450678,FALSE))</f>
        <v>3.4870001592377813</v>
      </c>
      <c r="I3" s="315">
        <f ca="1">+IF(ISERROR(HLOOKUP($B3,INDIRECT("'Monthly Resource Report'!"&amp;'Green Validation'!I$450676&amp;":"&amp;'Green Validation'!I$450677),'Green Validation'!I$450678,FALSE)),0,HLOOKUP($B3,INDIRECT("'Monthly Resource Report'!"&amp;'Green Validation'!I$450676&amp;":"&amp;'Green Validation'!I$450677),'Green Validation'!I$450678,FALSE))</f>
        <v>0.22307574767738789</v>
      </c>
      <c r="J3" s="316">
        <f ca="1">+IF(ISERROR(HLOOKUP($B3,INDIRECT("'Monthly Resource Report'!"&amp;'Green Validation'!J$450676&amp;":"&amp;'Green Validation'!J$450677),'Green Validation'!J$450678,FALSE)),0,HLOOKUP($B3,INDIRECT("'Monthly Resource Report'!"&amp;'Green Validation'!J$450676&amp;":"&amp;'Green Validation'!J$450677),'Green Validation'!J$450678,FALSE))</f>
        <v>0.17022105900342063</v>
      </c>
      <c r="L3" s="300">
        <v>41275</v>
      </c>
      <c r="M3" s="294">
        <v>223</v>
      </c>
      <c r="N3" s="296">
        <v>3.4870000000000001</v>
      </c>
      <c r="O3" s="298">
        <v>0.22500000000000001</v>
      </c>
      <c r="P3" s="295">
        <v>0.17</v>
      </c>
      <c r="Q3" s="294">
        <f ca="1">+IF(ISERROR(HLOOKUP($B3,INDIRECT("'Monthly Resource Report'!"&amp;'Green Validation'!Q$450676&amp;":"&amp;'Green Validation'!Q$450677),'Green Validation'!Q$450678,FALSE)),0,HLOOKUP($B3,INDIRECT("'Monthly Resource Report'!"&amp;'Green Validation'!Q$450676&amp;":"&amp;'Green Validation'!Q$450677),'Green Validation'!Q$450678,FALSE))</f>
        <v>223</v>
      </c>
      <c r="R3" s="296">
        <f ca="1">+IF(ISERROR(HLOOKUP($B3,INDIRECT("'Monthly Resource Report'!"&amp;'Green Validation'!R$450676&amp;":"&amp;'Green Validation'!R$450677),'Green Validation'!R$450678,FALSE)),0,HLOOKUP($B3,INDIRECT("'Monthly Resource Report'!"&amp;'Green Validation'!R$450676&amp;":"&amp;'Green Validation'!R$450677),'Green Validation'!R$450678,FALSE))</f>
        <v>3.4870015039865945</v>
      </c>
      <c r="S3" s="315">
        <f ca="1">+IF(ISERROR(HLOOKUP($B3,INDIRECT("'Monthly Resource Report'!"&amp;'Green Validation'!S$450676&amp;":"&amp;'Green Validation'!S$450677),'Green Validation'!S$450678,FALSE)),0,HLOOKUP($B3,INDIRECT("'Monthly Resource Report'!"&amp;'Green Validation'!S$450676&amp;":"&amp;'Green Validation'!S$450677),'Green Validation'!S$450678,FALSE))</f>
        <v>0.22330816838020465</v>
      </c>
      <c r="T3" s="316">
        <f ca="1">+IF(ISERROR(HLOOKUP($B3,INDIRECT("'Monthly Resource Report'!"&amp;'Green Validation'!T$450676&amp;":"&amp;'Green Validation'!T$450677),'Green Validation'!T$450678,FALSE)),0,HLOOKUP($B3,INDIRECT("'Monthly Resource Report'!"&amp;'Green Validation'!T$450676&amp;":"&amp;'Green Validation'!T$450677),'Green Validation'!T$450678,FALSE))</f>
        <v>0.17024056753301733</v>
      </c>
    </row>
    <row r="4" spans="2:20">
      <c r="B4" s="301">
        <v>41306</v>
      </c>
      <c r="C4" s="294">
        <v>231</v>
      </c>
      <c r="D4" s="297">
        <v>3.4870000000000001</v>
      </c>
      <c r="E4" s="299">
        <v>0.22500000000000001</v>
      </c>
      <c r="F4" s="295">
        <v>0.17</v>
      </c>
      <c r="G4" s="294">
        <f ca="1">+IF(ISERROR(HLOOKUP($B4,INDIRECT("'Monthly Resource Report'!"&amp;'Green Validation'!G$450676&amp;":"&amp;'Green Validation'!G$450677),'Green Validation'!G$450678,FALSE)),0,HLOOKUP($B4,INDIRECT("'Monthly Resource Report'!"&amp;'Green Validation'!G$450676&amp;":"&amp;'Green Validation'!G$450677),'Green Validation'!G$450678,FALSE))</f>
        <v>231</v>
      </c>
      <c r="H4" s="297">
        <f ca="1">+IF(ISERROR(HLOOKUP($B4,INDIRECT("'Monthly Resource Report'!"&amp;'Green Validation'!H$450676&amp;":"&amp;'Green Validation'!H$450677),'Green Validation'!H$450678,FALSE)),0,HLOOKUP($B4,INDIRECT("'Monthly Resource Report'!"&amp;'Green Validation'!H$450676&amp;":"&amp;'Green Validation'!H$450677),'Green Validation'!H$450678,FALSE))</f>
        <v>3.4869999757339198</v>
      </c>
      <c r="I4" s="317">
        <f ca="1">+IF(ISERROR(HLOOKUP($B4,INDIRECT("'Monthly Resource Report'!"&amp;'Green Validation'!I$450676&amp;":"&amp;'Green Validation'!I$450677),'Green Validation'!I$450678,FALSE)),0,HLOOKUP($B4,INDIRECT("'Monthly Resource Report'!"&amp;'Green Validation'!I$450676&amp;":"&amp;'Green Validation'!I$450677),'Green Validation'!I$450678,FALSE))</f>
        <v>0.22319184158298988</v>
      </c>
      <c r="J4" s="318">
        <f ca="1">+IF(ISERROR(HLOOKUP($B4,INDIRECT("'Monthly Resource Report'!"&amp;'Green Validation'!J$450676&amp;":"&amp;'Green Validation'!J$450677),'Green Validation'!J$450678,FALSE)),0,HLOOKUP($B4,INDIRECT("'Monthly Resource Report'!"&amp;'Green Validation'!J$450676&amp;":"&amp;'Green Validation'!J$450677),'Green Validation'!J$450678,FALSE))</f>
        <v>0.17024162926994382</v>
      </c>
      <c r="L4" s="301">
        <v>41306</v>
      </c>
      <c r="M4" s="294">
        <v>223</v>
      </c>
      <c r="N4" s="297">
        <v>3.4870000000000001</v>
      </c>
      <c r="O4" s="299">
        <v>0.22500000000000001</v>
      </c>
      <c r="P4" s="295">
        <v>0.17</v>
      </c>
      <c r="Q4" s="294">
        <f ca="1">+IF(ISERROR(HLOOKUP($B4,INDIRECT("'Monthly Resource Report'!"&amp;'Green Validation'!Q$450676&amp;":"&amp;'Green Validation'!Q$450677),'Green Validation'!Q$450678,FALSE)),0,HLOOKUP($B4,INDIRECT("'Monthly Resource Report'!"&amp;'Green Validation'!Q$450676&amp;":"&amp;'Green Validation'!Q$450677),'Green Validation'!Q$450678,FALSE))</f>
        <v>223</v>
      </c>
      <c r="R4" s="297">
        <f ca="1">+IF(ISERROR(HLOOKUP($B4,INDIRECT("'Monthly Resource Report'!"&amp;'Green Validation'!R$450676&amp;":"&amp;'Green Validation'!R$450677),'Green Validation'!R$450678,FALSE)),0,HLOOKUP($B4,INDIRECT("'Monthly Resource Report'!"&amp;'Green Validation'!R$450676&amp;":"&amp;'Green Validation'!R$450677),'Green Validation'!R$450678,FALSE))</f>
        <v>3.4870005108303661</v>
      </c>
      <c r="S4" s="317">
        <f ca="1">+IF(ISERROR(HLOOKUP($B4,INDIRECT("'Monthly Resource Report'!"&amp;'Green Validation'!S$450676&amp;":"&amp;'Green Validation'!S$450677),'Green Validation'!S$450678,FALSE)),0,HLOOKUP($B4,INDIRECT("'Monthly Resource Report'!"&amp;'Green Validation'!S$450676&amp;":"&amp;'Green Validation'!S$450677),'Green Validation'!S$450678,FALSE))</f>
        <v>0.22314213819010656</v>
      </c>
      <c r="T4" s="318">
        <f ca="1">+IF(ISERROR(HLOOKUP($B4,INDIRECT("'Monthly Resource Report'!"&amp;'Green Validation'!T$450676&amp;":"&amp;'Green Validation'!T$450677),'Green Validation'!T$450678,FALSE)),0,HLOOKUP($B4,INDIRECT("'Monthly Resource Report'!"&amp;'Green Validation'!T$450676&amp;":"&amp;'Green Validation'!T$450677),'Green Validation'!T$450678,FALSE))</f>
        <v>0.17018179380421433</v>
      </c>
    </row>
    <row r="5" spans="2:20">
      <c r="B5" s="301">
        <v>41334</v>
      </c>
      <c r="C5" s="294">
        <v>231</v>
      </c>
      <c r="D5" s="297">
        <v>3.4870000000000001</v>
      </c>
      <c r="E5" s="299">
        <v>0.22500000000000001</v>
      </c>
      <c r="F5" s="295">
        <v>0.17</v>
      </c>
      <c r="G5" s="294">
        <f ca="1">+IF(ISERROR(HLOOKUP($B5,INDIRECT("'Monthly Resource Report'!"&amp;'Green Validation'!G$450676&amp;":"&amp;'Green Validation'!G$450677),'Green Validation'!G$450678,FALSE)),0,HLOOKUP($B5,INDIRECT("'Monthly Resource Report'!"&amp;'Green Validation'!G$450676&amp;":"&amp;'Green Validation'!G$450677),'Green Validation'!G$450678,FALSE))</f>
        <v>231</v>
      </c>
      <c r="H5" s="297">
        <f ca="1">+IF(ISERROR(HLOOKUP($B5,INDIRECT("'Monthly Resource Report'!"&amp;'Green Validation'!H$450676&amp;":"&amp;'Green Validation'!H$450677),'Green Validation'!H$450678,FALSE)),0,HLOOKUP($B5,INDIRECT("'Monthly Resource Report'!"&amp;'Green Validation'!H$450676&amp;":"&amp;'Green Validation'!H$450677),'Green Validation'!H$450678,FALSE))</f>
        <v>3.4869995117019594</v>
      </c>
      <c r="I5" s="317">
        <f ca="1">+IF(ISERROR(HLOOKUP($B5,INDIRECT("'Monthly Resource Report'!"&amp;'Green Validation'!I$450676&amp;":"&amp;'Green Validation'!I$450677),'Green Validation'!I$450678,FALSE)),0,HLOOKUP($B5,INDIRECT("'Monthly Resource Report'!"&amp;'Green Validation'!I$450676&amp;":"&amp;'Green Validation'!I$450677),'Green Validation'!I$450678,FALSE))</f>
        <v>0.22223186160156302</v>
      </c>
      <c r="J5" s="318">
        <f ca="1">+IF(ISERROR(HLOOKUP($B5,INDIRECT("'Monthly Resource Report'!"&amp;'Green Validation'!J$450676&amp;":"&amp;'Green Validation'!J$450677),'Green Validation'!J$450678,FALSE)),0,HLOOKUP($B5,INDIRECT("'Monthly Resource Report'!"&amp;'Green Validation'!J$450676&amp;":"&amp;'Green Validation'!J$450677),'Green Validation'!J$450678,FALSE))</f>
        <v>0.17034370012859518</v>
      </c>
      <c r="L5" s="301">
        <v>41334</v>
      </c>
      <c r="M5" s="294">
        <v>223</v>
      </c>
      <c r="N5" s="297">
        <v>3.4870000000000001</v>
      </c>
      <c r="O5" s="299">
        <v>0.22500000000000001</v>
      </c>
      <c r="P5" s="295">
        <v>0.17</v>
      </c>
      <c r="Q5" s="294">
        <f ca="1">+IF(ISERROR(HLOOKUP($B5,INDIRECT("'Monthly Resource Report'!"&amp;'Green Validation'!Q$450676&amp;":"&amp;'Green Validation'!Q$450677),'Green Validation'!Q$450678,FALSE)),0,HLOOKUP($B5,INDIRECT("'Monthly Resource Report'!"&amp;'Green Validation'!Q$450676&amp;":"&amp;'Green Validation'!Q$450677),'Green Validation'!Q$450678,FALSE))</f>
        <v>223</v>
      </c>
      <c r="R5" s="297">
        <f ca="1">+IF(ISERROR(HLOOKUP($B5,INDIRECT("'Monthly Resource Report'!"&amp;'Green Validation'!R$450676&amp;":"&amp;'Green Validation'!R$450677),'Green Validation'!R$450678,FALSE)),0,HLOOKUP($B5,INDIRECT("'Monthly Resource Report'!"&amp;'Green Validation'!R$450676&amp;":"&amp;'Green Validation'!R$450677),'Green Validation'!R$450678,FALSE))</f>
        <v>3.4870002486413529</v>
      </c>
      <c r="S5" s="317">
        <f ca="1">+IF(ISERROR(HLOOKUP($B5,INDIRECT("'Monthly Resource Report'!"&amp;'Green Validation'!S$450676&amp;":"&amp;'Green Validation'!S$450677),'Green Validation'!S$450678,FALSE)),0,HLOOKUP($B5,INDIRECT("'Monthly Resource Report'!"&amp;'Green Validation'!S$450676&amp;":"&amp;'Green Validation'!S$450677),'Green Validation'!S$450678,FALSE))</f>
        <v>0.22249600631490035</v>
      </c>
      <c r="T5" s="318">
        <f ca="1">+IF(ISERROR(HLOOKUP($B5,INDIRECT("'Monthly Resource Report'!"&amp;'Green Validation'!T$450676&amp;":"&amp;'Green Validation'!T$450677),'Green Validation'!T$450678,FALSE)),0,HLOOKUP($B5,INDIRECT("'Monthly Resource Report'!"&amp;'Green Validation'!T$450676&amp;":"&amp;'Green Validation'!T$450677),'Green Validation'!T$450678,FALSE))</f>
        <v>0.17025317119411423</v>
      </c>
    </row>
    <row r="6" spans="2:20">
      <c r="B6" s="301">
        <v>41365</v>
      </c>
      <c r="C6" s="294">
        <v>231</v>
      </c>
      <c r="D6" s="297">
        <v>3.4870000000000001</v>
      </c>
      <c r="E6" s="299">
        <v>0.22500000000000001</v>
      </c>
      <c r="F6" s="295">
        <v>0.17</v>
      </c>
      <c r="G6" s="294">
        <f ca="1">+IF(ISERROR(HLOOKUP($B6,INDIRECT("'Monthly Resource Report'!"&amp;'Green Validation'!G$450676&amp;":"&amp;'Green Validation'!G$450677),'Green Validation'!G$450678,FALSE)),0,HLOOKUP($B6,INDIRECT("'Monthly Resource Report'!"&amp;'Green Validation'!G$450676&amp;":"&amp;'Green Validation'!G$450677),'Green Validation'!G$450678,FALSE))</f>
        <v>231</v>
      </c>
      <c r="H6" s="297">
        <f ca="1">+IF(ISERROR(HLOOKUP($B6,INDIRECT("'Monthly Resource Report'!"&amp;'Green Validation'!H$450676&amp;":"&amp;'Green Validation'!H$450677),'Green Validation'!H$450678,FALSE)),0,HLOOKUP($B6,INDIRECT("'Monthly Resource Report'!"&amp;'Green Validation'!H$450676&amp;":"&amp;'Green Validation'!H$450677),'Green Validation'!H$450678,FALSE))</f>
        <v>3.4869988599745296</v>
      </c>
      <c r="I6" s="317">
        <f ca="1">+IF(ISERROR(HLOOKUP($B6,INDIRECT("'Monthly Resource Report'!"&amp;'Green Validation'!I$450676&amp;":"&amp;'Green Validation'!I$450677),'Green Validation'!I$450678,FALSE)),0,HLOOKUP($B6,INDIRECT("'Monthly Resource Report'!"&amp;'Green Validation'!I$450676&amp;":"&amp;'Green Validation'!I$450677),'Green Validation'!I$450678,FALSE))</f>
        <v>0.22232311987832037</v>
      </c>
      <c r="J6" s="318">
        <f ca="1">+IF(ISERROR(HLOOKUP($B6,INDIRECT("'Monthly Resource Report'!"&amp;'Green Validation'!J$450676&amp;":"&amp;'Green Validation'!J$450677),'Green Validation'!J$450678,FALSE)),0,HLOOKUP($B6,INDIRECT("'Monthly Resource Report'!"&amp;'Green Validation'!J$450676&amp;":"&amp;'Green Validation'!J$450677),'Green Validation'!J$450678,FALSE))</f>
        <v>0.17023115594348998</v>
      </c>
      <c r="L6" s="301">
        <v>41365</v>
      </c>
      <c r="M6" s="294">
        <v>223</v>
      </c>
      <c r="N6" s="297">
        <v>3.4870000000000001</v>
      </c>
      <c r="O6" s="299">
        <v>0.22500000000000001</v>
      </c>
      <c r="P6" s="295">
        <v>0.17</v>
      </c>
      <c r="Q6" s="294">
        <f ca="1">+IF(ISERROR(HLOOKUP($B6,INDIRECT("'Monthly Resource Report'!"&amp;'Green Validation'!Q$450676&amp;":"&amp;'Green Validation'!Q$450677),'Green Validation'!Q$450678,FALSE)),0,HLOOKUP($B6,INDIRECT("'Monthly Resource Report'!"&amp;'Green Validation'!Q$450676&amp;":"&amp;'Green Validation'!Q$450677),'Green Validation'!Q$450678,FALSE))</f>
        <v>223</v>
      </c>
      <c r="R6" s="297">
        <f ca="1">+IF(ISERROR(HLOOKUP($B6,INDIRECT("'Monthly Resource Report'!"&amp;'Green Validation'!R$450676&amp;":"&amp;'Green Validation'!R$450677),'Green Validation'!R$450678,FALSE)),0,HLOOKUP($B6,INDIRECT("'Monthly Resource Report'!"&amp;'Green Validation'!R$450676&amp;":"&amp;'Green Validation'!R$450677),'Green Validation'!R$450678,FALSE))</f>
        <v>3.4870003198818642</v>
      </c>
      <c r="S6" s="317">
        <f ca="1">+IF(ISERROR(HLOOKUP($B6,INDIRECT("'Monthly Resource Report'!"&amp;'Green Validation'!S$450676&amp;":"&amp;'Green Validation'!S$450677),'Green Validation'!S$450678,FALSE)),0,HLOOKUP($B6,INDIRECT("'Monthly Resource Report'!"&amp;'Green Validation'!S$450676&amp;":"&amp;'Green Validation'!S$450677),'Green Validation'!S$450678,FALSE))</f>
        <v>0.22259968467641209</v>
      </c>
      <c r="T6" s="318">
        <f ca="1">+IF(ISERROR(HLOOKUP($B6,INDIRECT("'Monthly Resource Report'!"&amp;'Green Validation'!T$450676&amp;":"&amp;'Green Validation'!T$450677),'Green Validation'!T$450678,FALSE)),0,HLOOKUP($B6,INDIRECT("'Monthly Resource Report'!"&amp;'Green Validation'!T$450676&amp;":"&amp;'Green Validation'!T$450677),'Green Validation'!T$450678,FALSE))</f>
        <v>0.17016707060071776</v>
      </c>
    </row>
    <row r="7" spans="2:20">
      <c r="B7" s="301">
        <v>41395</v>
      </c>
      <c r="C7" s="294">
        <v>231</v>
      </c>
      <c r="D7" s="297">
        <v>3.4870000000000001</v>
      </c>
      <c r="E7" s="299">
        <v>0.21</v>
      </c>
      <c r="F7" s="295">
        <v>0.17</v>
      </c>
      <c r="G7" s="294">
        <f ca="1">+IF(ISERROR(HLOOKUP($B7,INDIRECT("'Monthly Resource Report'!"&amp;'Green Validation'!G$450676&amp;":"&amp;'Green Validation'!G$450677),'Green Validation'!G$450678,FALSE)),0,HLOOKUP($B7,INDIRECT("'Monthly Resource Report'!"&amp;'Green Validation'!G$450676&amp;":"&amp;'Green Validation'!G$450677),'Green Validation'!G$450678,FALSE))</f>
        <v>231</v>
      </c>
      <c r="H7" s="297">
        <f ca="1">+IF(ISERROR(HLOOKUP($B7,INDIRECT("'Monthly Resource Report'!"&amp;'Green Validation'!H$450676&amp;":"&amp;'Green Validation'!H$450677),'Green Validation'!H$450678,FALSE)),0,HLOOKUP($B7,INDIRECT("'Monthly Resource Report'!"&amp;'Green Validation'!H$450676&amp;":"&amp;'Green Validation'!H$450677),'Green Validation'!H$450678,FALSE))</f>
        <v>3.487000087908521</v>
      </c>
      <c r="I7" s="317">
        <f ca="1">+IF(ISERROR(HLOOKUP($B7,INDIRECT("'Monthly Resource Report'!"&amp;'Green Validation'!I$450676&amp;":"&amp;'Green Validation'!I$450677),'Green Validation'!I$450678,FALSE)),0,HLOOKUP($B7,INDIRECT("'Monthly Resource Report'!"&amp;'Green Validation'!I$450676&amp;":"&amp;'Green Validation'!I$450677),'Green Validation'!I$450678,FALSE))</f>
        <v>0.20770448652428938</v>
      </c>
      <c r="J7" s="318">
        <f ca="1">+IF(ISERROR(HLOOKUP($B7,INDIRECT("'Monthly Resource Report'!"&amp;'Green Validation'!J$450676&amp;":"&amp;'Green Validation'!J$450677),'Green Validation'!J$450678,FALSE)),0,HLOOKUP($B7,INDIRECT("'Monthly Resource Report'!"&amp;'Green Validation'!J$450676&amp;":"&amp;'Green Validation'!J$450677),'Green Validation'!J$450678,FALSE))</f>
        <v>0.17044653549990282</v>
      </c>
      <c r="L7" s="301">
        <v>41395</v>
      </c>
      <c r="M7" s="294">
        <v>223</v>
      </c>
      <c r="N7" s="297">
        <v>3.4870000000000001</v>
      </c>
      <c r="O7" s="299">
        <v>0.21</v>
      </c>
      <c r="P7" s="295">
        <v>0.17</v>
      </c>
      <c r="Q7" s="294">
        <f ca="1">+IF(ISERROR(HLOOKUP($B7,INDIRECT("'Monthly Resource Report'!"&amp;'Green Validation'!Q$450676&amp;":"&amp;'Green Validation'!Q$450677),'Green Validation'!Q$450678,FALSE)),0,HLOOKUP($B7,INDIRECT("'Monthly Resource Report'!"&amp;'Green Validation'!Q$450676&amp;":"&amp;'Green Validation'!Q$450677),'Green Validation'!Q$450678,FALSE))</f>
        <v>223</v>
      </c>
      <c r="R7" s="297">
        <f ca="1">+IF(ISERROR(HLOOKUP($B7,INDIRECT("'Monthly Resource Report'!"&amp;'Green Validation'!R$450676&amp;":"&amp;'Green Validation'!R$450677),'Green Validation'!R$450678,FALSE)),0,HLOOKUP($B7,INDIRECT("'Monthly Resource Report'!"&amp;'Green Validation'!R$450676&amp;":"&amp;'Green Validation'!R$450677),'Green Validation'!R$450678,FALSE))</f>
        <v>3.4870009541716946</v>
      </c>
      <c r="S7" s="317">
        <f ca="1">+IF(ISERROR(HLOOKUP($B7,INDIRECT("'Monthly Resource Report'!"&amp;'Green Validation'!S$450676&amp;":"&amp;'Green Validation'!S$450677),'Green Validation'!S$450678,FALSE)),0,HLOOKUP($B7,INDIRECT("'Monthly Resource Report'!"&amp;'Green Validation'!S$450676&amp;":"&amp;'Green Validation'!S$450677),'Green Validation'!S$450678,FALSE))</f>
        <v>0.2079003803617962</v>
      </c>
      <c r="T7" s="318">
        <f ca="1">+IF(ISERROR(HLOOKUP($B7,INDIRECT("'Monthly Resource Report'!"&amp;'Green Validation'!T$450676&amp;":"&amp;'Green Validation'!T$450677),'Green Validation'!T$450678,FALSE)),0,HLOOKUP($B7,INDIRECT("'Monthly Resource Report'!"&amp;'Green Validation'!T$450676&amp;":"&amp;'Green Validation'!T$450677),'Green Validation'!T$450678,FALSE))</f>
        <v>0.17024428099876243</v>
      </c>
    </row>
    <row r="8" spans="2:20">
      <c r="B8" s="301">
        <v>41426</v>
      </c>
      <c r="C8" s="294">
        <v>231</v>
      </c>
      <c r="D8" s="297">
        <v>3.4870000000000001</v>
      </c>
      <c r="E8" s="299">
        <v>0.21</v>
      </c>
      <c r="F8" s="295">
        <v>0.17</v>
      </c>
      <c r="G8" s="294">
        <f ca="1">+IF(ISERROR(HLOOKUP($B8,INDIRECT("'Monthly Resource Report'!"&amp;'Green Validation'!G$450676&amp;":"&amp;'Green Validation'!G$450677),'Green Validation'!G$450678,FALSE)),0,HLOOKUP($B8,INDIRECT("'Monthly Resource Report'!"&amp;'Green Validation'!G$450676&amp;":"&amp;'Green Validation'!G$450677),'Green Validation'!G$450678,FALSE))</f>
        <v>231</v>
      </c>
      <c r="H8" s="297">
        <f ca="1">+IF(ISERROR(HLOOKUP($B8,INDIRECT("'Monthly Resource Report'!"&amp;'Green Validation'!H$450676&amp;":"&amp;'Green Validation'!H$450677),'Green Validation'!H$450678,FALSE)),0,HLOOKUP($B8,INDIRECT("'Monthly Resource Report'!"&amp;'Green Validation'!H$450676&amp;":"&amp;'Green Validation'!H$450677),'Green Validation'!H$450678,FALSE))</f>
        <v>3.4870001210576165</v>
      </c>
      <c r="I8" s="317">
        <f ca="1">+IF(ISERROR(HLOOKUP($B8,INDIRECT("'Monthly Resource Report'!"&amp;'Green Validation'!I$450676&amp;":"&amp;'Green Validation'!I$450677),'Green Validation'!I$450678,FALSE)),0,HLOOKUP($B8,INDIRECT("'Monthly Resource Report'!"&amp;'Green Validation'!I$450676&amp;":"&amp;'Green Validation'!I$450677),'Green Validation'!I$450678,FALSE))</f>
        <v>0.20733359381185593</v>
      </c>
      <c r="J8" s="318">
        <f ca="1">+IF(ISERROR(HLOOKUP($B8,INDIRECT("'Monthly Resource Report'!"&amp;'Green Validation'!J$450676&amp;":"&amp;'Green Validation'!J$450677),'Green Validation'!J$450678,FALSE)),0,HLOOKUP($B8,INDIRECT("'Monthly Resource Report'!"&amp;'Green Validation'!J$450676&amp;":"&amp;'Green Validation'!J$450677),'Green Validation'!J$450678,FALSE))</f>
        <v>0.17023233598439838</v>
      </c>
      <c r="L8" s="301">
        <v>41426</v>
      </c>
      <c r="M8" s="294">
        <v>223</v>
      </c>
      <c r="N8" s="297">
        <v>3.4870000000000001</v>
      </c>
      <c r="O8" s="299">
        <v>0.21</v>
      </c>
      <c r="P8" s="295">
        <v>0.17</v>
      </c>
      <c r="Q8" s="294">
        <f ca="1">+IF(ISERROR(HLOOKUP($B8,INDIRECT("'Monthly Resource Report'!"&amp;'Green Validation'!Q$450676&amp;":"&amp;'Green Validation'!Q$450677),'Green Validation'!Q$450678,FALSE)),0,HLOOKUP($B8,INDIRECT("'Monthly Resource Report'!"&amp;'Green Validation'!Q$450676&amp;":"&amp;'Green Validation'!Q$450677),'Green Validation'!Q$450678,FALSE))</f>
        <v>223</v>
      </c>
      <c r="R8" s="297">
        <f ca="1">+IF(ISERROR(HLOOKUP($B8,INDIRECT("'Monthly Resource Report'!"&amp;'Green Validation'!R$450676&amp;":"&amp;'Green Validation'!R$450677),'Green Validation'!R$450678,FALSE)),0,HLOOKUP($B8,INDIRECT("'Monthly Resource Report'!"&amp;'Green Validation'!R$450676&amp;":"&amp;'Green Validation'!R$450677),'Green Validation'!R$450678,FALSE))</f>
        <v>3.4870001757881166</v>
      </c>
      <c r="S8" s="317">
        <f ca="1">+IF(ISERROR(HLOOKUP($B8,INDIRECT("'Monthly Resource Report'!"&amp;'Green Validation'!S$450676&amp;":"&amp;'Green Validation'!S$450677),'Green Validation'!S$450678,FALSE)),0,HLOOKUP($B8,INDIRECT("'Monthly Resource Report'!"&amp;'Green Validation'!S$450676&amp;":"&amp;'Green Validation'!S$450677),'Green Validation'!S$450678,FALSE))</f>
        <v>0.20770076680045085</v>
      </c>
      <c r="T8" s="318">
        <f ca="1">+IF(ISERROR(HLOOKUP($B8,INDIRECT("'Monthly Resource Report'!"&amp;'Green Validation'!T$450676&amp;":"&amp;'Green Validation'!T$450677),'Green Validation'!T$450678,FALSE)),0,HLOOKUP($B8,INDIRECT("'Monthly Resource Report'!"&amp;'Green Validation'!T$450676&amp;":"&amp;'Green Validation'!T$450677),'Green Validation'!T$450678,FALSE))</f>
        <v>0.17033979827095799</v>
      </c>
    </row>
    <row r="9" spans="2:20">
      <c r="B9" s="301">
        <v>41456</v>
      </c>
      <c r="C9" s="294">
        <v>231</v>
      </c>
      <c r="D9" s="297">
        <v>3.4870000000000001</v>
      </c>
      <c r="E9" s="299">
        <v>0.21</v>
      </c>
      <c r="F9" s="295">
        <v>0.17</v>
      </c>
      <c r="G9" s="294">
        <f ca="1">+IF(ISERROR(HLOOKUP($B9,INDIRECT("'Monthly Resource Report'!"&amp;'Green Validation'!G$450676&amp;":"&amp;'Green Validation'!G$450677),'Green Validation'!G$450678,FALSE)),0,HLOOKUP($B9,INDIRECT("'Monthly Resource Report'!"&amp;'Green Validation'!G$450676&amp;":"&amp;'Green Validation'!G$450677),'Green Validation'!G$450678,FALSE))</f>
        <v>231</v>
      </c>
      <c r="H9" s="297">
        <f ca="1">+IF(ISERROR(HLOOKUP($B9,INDIRECT("'Monthly Resource Report'!"&amp;'Green Validation'!H$450676&amp;":"&amp;'Green Validation'!H$450677),'Green Validation'!H$450678,FALSE)),0,HLOOKUP($B9,INDIRECT("'Monthly Resource Report'!"&amp;'Green Validation'!H$450676&amp;":"&amp;'Green Validation'!H$450677),'Green Validation'!H$450678,FALSE))</f>
        <v>3.4869997033081148</v>
      </c>
      <c r="I9" s="317">
        <f ca="1">+IF(ISERROR(HLOOKUP($B9,INDIRECT("'Monthly Resource Report'!"&amp;'Green Validation'!I$450676&amp;":"&amp;'Green Validation'!I$450677),'Green Validation'!I$450678,FALSE)),0,HLOOKUP($B9,INDIRECT("'Monthly Resource Report'!"&amp;'Green Validation'!I$450676&amp;":"&amp;'Green Validation'!I$450677),'Green Validation'!I$450678,FALSE))</f>
        <v>0.20769583872582709</v>
      </c>
      <c r="J9" s="318">
        <f ca="1">+IF(ISERROR(HLOOKUP($B9,INDIRECT("'Monthly Resource Report'!"&amp;'Green Validation'!J$450676&amp;":"&amp;'Green Validation'!J$450677),'Green Validation'!J$450678,FALSE)),0,HLOOKUP($B9,INDIRECT("'Monthly Resource Report'!"&amp;'Green Validation'!J$450676&amp;":"&amp;'Green Validation'!J$450677),'Green Validation'!J$450678,FALSE))</f>
        <v>0.17022664305161023</v>
      </c>
      <c r="L9" s="301">
        <v>41456</v>
      </c>
      <c r="M9" s="294">
        <v>223</v>
      </c>
      <c r="N9" s="297">
        <v>3.4870000000000001</v>
      </c>
      <c r="O9" s="299">
        <v>0.21</v>
      </c>
      <c r="P9" s="295">
        <v>0.17</v>
      </c>
      <c r="Q9" s="294">
        <f ca="1">+IF(ISERROR(HLOOKUP($B9,INDIRECT("'Monthly Resource Report'!"&amp;'Green Validation'!Q$450676&amp;":"&amp;'Green Validation'!Q$450677),'Green Validation'!Q$450678,FALSE)),0,HLOOKUP($B9,INDIRECT("'Monthly Resource Report'!"&amp;'Green Validation'!Q$450676&amp;":"&amp;'Green Validation'!Q$450677),'Green Validation'!Q$450678,FALSE))</f>
        <v>223</v>
      </c>
      <c r="R9" s="297">
        <f ca="1">+IF(ISERROR(HLOOKUP($B9,INDIRECT("'Monthly Resource Report'!"&amp;'Green Validation'!R$450676&amp;":"&amp;'Green Validation'!R$450677),'Green Validation'!R$450678,FALSE)),0,HLOOKUP($B9,INDIRECT("'Monthly Resource Report'!"&amp;'Green Validation'!R$450676&amp;":"&amp;'Green Validation'!R$450677),'Green Validation'!R$450678,FALSE))</f>
        <v>3.4870003052630119</v>
      </c>
      <c r="S9" s="317">
        <f ca="1">+IF(ISERROR(HLOOKUP($B9,INDIRECT("'Monthly Resource Report'!"&amp;'Green Validation'!S$450676&amp;":"&amp;'Green Validation'!S$450677),'Green Validation'!S$450678,FALSE)),0,HLOOKUP($B9,INDIRECT("'Monthly Resource Report'!"&amp;'Green Validation'!S$450676&amp;":"&amp;'Green Validation'!S$450677),'Green Validation'!S$450678,FALSE))</f>
        <v>0.20801754226969127</v>
      </c>
      <c r="T9" s="318">
        <f ca="1">+IF(ISERROR(HLOOKUP($B9,INDIRECT("'Monthly Resource Report'!"&amp;'Green Validation'!T$450676&amp;":"&amp;'Green Validation'!T$450677),'Green Validation'!T$450678,FALSE)),0,HLOOKUP($B9,INDIRECT("'Monthly Resource Report'!"&amp;'Green Validation'!T$450676&amp;":"&amp;'Green Validation'!T$450677),'Green Validation'!T$450678,FALSE))</f>
        <v>0.17024930672996194</v>
      </c>
    </row>
    <row r="10" spans="2:20">
      <c r="B10" s="301">
        <v>41487</v>
      </c>
      <c r="C10" s="294">
        <v>231</v>
      </c>
      <c r="D10" s="297">
        <v>3.4870000000000001</v>
      </c>
      <c r="E10" s="299">
        <v>0.21</v>
      </c>
      <c r="F10" s="295">
        <v>0.17</v>
      </c>
      <c r="G10" s="294">
        <f ca="1">+IF(ISERROR(HLOOKUP($B10,INDIRECT("'Monthly Resource Report'!"&amp;'Green Validation'!G$450676&amp;":"&amp;'Green Validation'!G$450677),'Green Validation'!G$450678,FALSE)),0,HLOOKUP($B10,INDIRECT("'Monthly Resource Report'!"&amp;'Green Validation'!G$450676&amp;":"&amp;'Green Validation'!G$450677),'Green Validation'!G$450678,FALSE))</f>
        <v>231</v>
      </c>
      <c r="H10" s="297">
        <f ca="1">+IF(ISERROR(HLOOKUP($B10,INDIRECT("'Monthly Resource Report'!"&amp;'Green Validation'!H$450676&amp;":"&amp;'Green Validation'!H$450677),'Green Validation'!H$450678,FALSE)),0,HLOOKUP($B10,INDIRECT("'Monthly Resource Report'!"&amp;'Green Validation'!H$450676&amp;":"&amp;'Green Validation'!H$450677),'Green Validation'!H$450678,FALSE))</f>
        <v>3.4870003366323301</v>
      </c>
      <c r="I10" s="317">
        <f ca="1">+IF(ISERROR(HLOOKUP($B10,INDIRECT("'Monthly Resource Report'!"&amp;'Green Validation'!I$450676&amp;":"&amp;'Green Validation'!I$450677),'Green Validation'!I$450678,FALSE)),0,HLOOKUP($B10,INDIRECT("'Monthly Resource Report'!"&amp;'Green Validation'!I$450676&amp;":"&amp;'Green Validation'!I$450677),'Green Validation'!I$450678,FALSE))</f>
        <v>0.20778373086023552</v>
      </c>
      <c r="J10" s="318">
        <f ca="1">+IF(ISERROR(HLOOKUP($B10,INDIRECT("'Monthly Resource Report'!"&amp;'Green Validation'!J$450676&amp;":"&amp;'Green Validation'!J$450677),'Green Validation'!J$450678,FALSE)),0,HLOOKUP($B10,INDIRECT("'Monthly Resource Report'!"&amp;'Green Validation'!J$450676&amp;":"&amp;'Green Validation'!J$450677),'Green Validation'!J$450678,FALSE))</f>
        <v>0.17033156594725465</v>
      </c>
      <c r="L10" s="301">
        <v>41487</v>
      </c>
      <c r="M10" s="294">
        <v>223</v>
      </c>
      <c r="N10" s="297">
        <v>3.4870000000000001</v>
      </c>
      <c r="O10" s="299">
        <v>0.21</v>
      </c>
      <c r="P10" s="295">
        <v>0.17</v>
      </c>
      <c r="Q10" s="294">
        <f ca="1">+IF(ISERROR(HLOOKUP($B10,INDIRECT("'Monthly Resource Report'!"&amp;'Green Validation'!Q$450676&amp;":"&amp;'Green Validation'!Q$450677),'Green Validation'!Q$450678,FALSE)),0,HLOOKUP($B10,INDIRECT("'Monthly Resource Report'!"&amp;'Green Validation'!Q$450676&amp;":"&amp;'Green Validation'!Q$450677),'Green Validation'!Q$450678,FALSE))</f>
        <v>223</v>
      </c>
      <c r="R10" s="297">
        <f ca="1">+IF(ISERROR(HLOOKUP($B10,INDIRECT("'Monthly Resource Report'!"&amp;'Green Validation'!R$450676&amp;":"&amp;'Green Validation'!R$450677),'Green Validation'!R$450678,FALSE)),0,HLOOKUP($B10,INDIRECT("'Monthly Resource Report'!"&amp;'Green Validation'!R$450676&amp;":"&amp;'Green Validation'!R$450677),'Green Validation'!R$450678,FALSE))</f>
        <v>3.4870002984846695</v>
      </c>
      <c r="S10" s="317">
        <f ca="1">+IF(ISERROR(HLOOKUP($B10,INDIRECT("'Monthly Resource Report'!"&amp;'Green Validation'!S$450676&amp;":"&amp;'Green Validation'!S$450677),'Green Validation'!S$450678,FALSE)),0,HLOOKUP($B10,INDIRECT("'Monthly Resource Report'!"&amp;'Green Validation'!S$450676&amp;":"&amp;'Green Validation'!S$450677),'Green Validation'!S$450678,FALSE))</f>
        <v>0.20808420452568832</v>
      </c>
      <c r="T10" s="318">
        <f ca="1">+IF(ISERROR(HLOOKUP($B10,INDIRECT("'Monthly Resource Report'!"&amp;'Green Validation'!T$450676&amp;":"&amp;'Green Validation'!T$450677),'Green Validation'!T$450678,FALSE)),0,HLOOKUP($B10,INDIRECT("'Monthly Resource Report'!"&amp;'Green Validation'!T$450676&amp;":"&amp;'Green Validation'!T$450677),'Green Validation'!T$450678,FALSE))</f>
        <v>0.17024618671505951</v>
      </c>
    </row>
    <row r="11" spans="2:20">
      <c r="B11" s="301">
        <v>41518</v>
      </c>
      <c r="C11" s="294">
        <v>231</v>
      </c>
      <c r="D11" s="297">
        <v>3.4870000000000001</v>
      </c>
      <c r="E11" s="299">
        <v>0.21</v>
      </c>
      <c r="F11" s="295">
        <v>0.17</v>
      </c>
      <c r="G11" s="294">
        <f ca="1">+IF(ISERROR(HLOOKUP($B11,INDIRECT("'Monthly Resource Report'!"&amp;'Green Validation'!G$450676&amp;":"&amp;'Green Validation'!G$450677),'Green Validation'!G$450678,FALSE)),0,HLOOKUP($B11,INDIRECT("'Monthly Resource Report'!"&amp;'Green Validation'!G$450676&amp;":"&amp;'Green Validation'!G$450677),'Green Validation'!G$450678,FALSE))</f>
        <v>231</v>
      </c>
      <c r="H11" s="297">
        <f ca="1">+IF(ISERROR(HLOOKUP($B11,INDIRECT("'Monthly Resource Report'!"&amp;'Green Validation'!H$450676&amp;":"&amp;'Green Validation'!H$450677),'Green Validation'!H$450678,FALSE)),0,HLOOKUP($B11,INDIRECT("'Monthly Resource Report'!"&amp;'Green Validation'!H$450676&amp;":"&amp;'Green Validation'!H$450677),'Green Validation'!H$450678,FALSE))</f>
        <v>3.4869996331837201</v>
      </c>
      <c r="I11" s="317">
        <f ca="1">+IF(ISERROR(HLOOKUP($B11,INDIRECT("'Monthly Resource Report'!"&amp;'Green Validation'!I$450676&amp;":"&amp;'Green Validation'!I$450677),'Green Validation'!I$450678,FALSE)),0,HLOOKUP($B11,INDIRECT("'Monthly Resource Report'!"&amp;'Green Validation'!I$450676&amp;":"&amp;'Green Validation'!I$450677),'Green Validation'!I$450678,FALSE))</f>
        <v>0.20717536071751017</v>
      </c>
      <c r="J11" s="318">
        <f ca="1">+IF(ISERROR(HLOOKUP($B11,INDIRECT("'Monthly Resource Report'!"&amp;'Green Validation'!J$450676&amp;":"&amp;'Green Validation'!J$450677),'Green Validation'!J$450678,FALSE)),0,HLOOKUP($B11,INDIRECT("'Monthly Resource Report'!"&amp;'Green Validation'!J$450676&amp;":"&amp;'Green Validation'!J$450677),'Green Validation'!J$450678,FALSE))</f>
        <v>0.17023249909650609</v>
      </c>
      <c r="L11" s="301">
        <v>41518</v>
      </c>
      <c r="M11" s="294">
        <v>223</v>
      </c>
      <c r="N11" s="297">
        <v>3.4870000000000001</v>
      </c>
      <c r="O11" s="299">
        <v>0.21</v>
      </c>
      <c r="P11" s="295">
        <v>0.17</v>
      </c>
      <c r="Q11" s="294">
        <f ca="1">+IF(ISERROR(HLOOKUP($B11,INDIRECT("'Monthly Resource Report'!"&amp;'Green Validation'!Q$450676&amp;":"&amp;'Green Validation'!Q$450677),'Green Validation'!Q$450678,FALSE)),0,HLOOKUP($B11,INDIRECT("'Monthly Resource Report'!"&amp;'Green Validation'!Q$450676&amp;":"&amp;'Green Validation'!Q$450677),'Green Validation'!Q$450678,FALSE))</f>
        <v>223</v>
      </c>
      <c r="R11" s="297">
        <f ca="1">+IF(ISERROR(HLOOKUP($B11,INDIRECT("'Monthly Resource Report'!"&amp;'Green Validation'!R$450676&amp;":"&amp;'Green Validation'!R$450677),'Green Validation'!R$450678,FALSE)),0,HLOOKUP($B11,INDIRECT("'Monthly Resource Report'!"&amp;'Green Validation'!R$450676&amp;":"&amp;'Green Validation'!R$450677),'Green Validation'!R$450678,FALSE))</f>
        <v>3.4870004687868419</v>
      </c>
      <c r="S11" s="317">
        <f ca="1">+IF(ISERROR(HLOOKUP($B11,INDIRECT("'Monthly Resource Report'!"&amp;'Green Validation'!S$450676&amp;":"&amp;'Green Validation'!S$450677),'Green Validation'!S$450678,FALSE)),0,HLOOKUP($B11,INDIRECT("'Monthly Resource Report'!"&amp;'Green Validation'!S$450676&amp;":"&amp;'Green Validation'!S$450677),'Green Validation'!S$450678,FALSE))</f>
        <v>0.20754262430157741</v>
      </c>
      <c r="T11" s="318">
        <f ca="1">+IF(ISERROR(HLOOKUP($B11,INDIRECT("'Monthly Resource Report'!"&amp;'Green Validation'!T$450676&amp;":"&amp;'Green Validation'!T$450677),'Green Validation'!T$450678,FALSE)),0,HLOOKUP($B11,INDIRECT("'Monthly Resource Report'!"&amp;'Green Validation'!T$450676&amp;":"&amp;'Green Validation'!T$450677),'Green Validation'!T$450678,FALSE))</f>
        <v>0.17017469251624365</v>
      </c>
    </row>
    <row r="12" spans="2:20">
      <c r="B12" s="301">
        <v>41548</v>
      </c>
      <c r="C12" s="294">
        <v>231</v>
      </c>
      <c r="D12" s="297">
        <v>3.4870000000000001</v>
      </c>
      <c r="E12" s="299">
        <v>0.22500000000000001</v>
      </c>
      <c r="F12" s="295">
        <v>0.17</v>
      </c>
      <c r="G12" s="294">
        <f ca="1">+IF(ISERROR(HLOOKUP($B12,INDIRECT("'Monthly Resource Report'!"&amp;'Green Validation'!G$450676&amp;":"&amp;'Green Validation'!G$450677),'Green Validation'!G$450678,FALSE)),0,HLOOKUP($B12,INDIRECT("'Monthly Resource Report'!"&amp;'Green Validation'!G$450676&amp;":"&amp;'Green Validation'!G$450677),'Green Validation'!G$450678,FALSE))</f>
        <v>231</v>
      </c>
      <c r="H12" s="297">
        <f ca="1">+IF(ISERROR(HLOOKUP($B12,INDIRECT("'Monthly Resource Report'!"&amp;'Green Validation'!H$450676&amp;":"&amp;'Green Validation'!H$450677),'Green Validation'!H$450678,FALSE)),0,HLOOKUP($B12,INDIRECT("'Monthly Resource Report'!"&amp;'Green Validation'!H$450676&amp;":"&amp;'Green Validation'!H$450677),'Green Validation'!H$450678,FALSE))</f>
        <v>3.486999696407489</v>
      </c>
      <c r="I12" s="317">
        <f ca="1">+IF(ISERROR(HLOOKUP($B12,INDIRECT("'Monthly Resource Report'!"&amp;'Green Validation'!I$450676&amp;":"&amp;'Green Validation'!I$450677),'Green Validation'!I$450678,FALSE)),0,HLOOKUP($B12,INDIRECT("'Monthly Resource Report'!"&amp;'Green Validation'!I$450676&amp;":"&amp;'Green Validation'!I$450677),'Green Validation'!I$450678,FALSE))</f>
        <v>0.2226406429391504</v>
      </c>
      <c r="J12" s="318">
        <f ca="1">+IF(ISERROR(HLOOKUP($B12,INDIRECT("'Monthly Resource Report'!"&amp;'Green Validation'!J$450676&amp;":"&amp;'Green Validation'!J$450677),'Green Validation'!J$450678,FALSE)),0,HLOOKUP($B12,INDIRECT("'Monthly Resource Report'!"&amp;'Green Validation'!J$450676&amp;":"&amp;'Green Validation'!J$450677),'Green Validation'!J$450678,FALSE))</f>
        <v>0.17022579410639113</v>
      </c>
      <c r="L12" s="301">
        <v>41548</v>
      </c>
      <c r="M12" s="294">
        <v>223</v>
      </c>
      <c r="N12" s="297">
        <v>3.4870000000000001</v>
      </c>
      <c r="O12" s="299">
        <v>0.22500000000000001</v>
      </c>
      <c r="P12" s="295">
        <v>0.17</v>
      </c>
      <c r="Q12" s="294">
        <f ca="1">+IF(ISERROR(HLOOKUP($B12,INDIRECT("'Monthly Resource Report'!"&amp;'Green Validation'!Q$450676&amp;":"&amp;'Green Validation'!Q$450677),'Green Validation'!Q$450678,FALSE)),0,HLOOKUP($B12,INDIRECT("'Monthly Resource Report'!"&amp;'Green Validation'!Q$450676&amp;":"&amp;'Green Validation'!Q$450677),'Green Validation'!Q$450678,FALSE))</f>
        <v>223</v>
      </c>
      <c r="R12" s="297">
        <f ca="1">+IF(ISERROR(HLOOKUP($B12,INDIRECT("'Monthly Resource Report'!"&amp;'Green Validation'!R$450676&amp;":"&amp;'Green Validation'!R$450677),'Green Validation'!R$450678,FALSE)),0,HLOOKUP($B12,INDIRECT("'Monthly Resource Report'!"&amp;'Green Validation'!R$450676&amp;":"&amp;'Green Validation'!R$450677),'Green Validation'!R$450678,FALSE))</f>
        <v>3.4870004806252308</v>
      </c>
      <c r="S12" s="317">
        <f ca="1">+IF(ISERROR(HLOOKUP($B12,INDIRECT("'Monthly Resource Report'!"&amp;'Green Validation'!S$450676&amp;":"&amp;'Green Validation'!S$450677),'Green Validation'!S$450678,FALSE)),0,HLOOKUP($B12,INDIRECT("'Monthly Resource Report'!"&amp;'Green Validation'!S$450676&amp;":"&amp;'Green Validation'!S$450677),'Green Validation'!S$450678,FALSE))</f>
        <v>0.22293248477460539</v>
      </c>
      <c r="T12" s="318">
        <f ca="1">+IF(ISERROR(HLOOKUP($B12,INDIRECT("'Monthly Resource Report'!"&amp;'Green Validation'!T$450676&amp;":"&amp;'Green Validation'!T$450677),'Green Validation'!T$450678,FALSE)),0,HLOOKUP($B12,INDIRECT("'Monthly Resource Report'!"&amp;'Green Validation'!T$450676&amp;":"&amp;'Green Validation'!T$450677),'Green Validation'!T$450678,FALSE))</f>
        <v>0.17015897588722681</v>
      </c>
    </row>
    <row r="13" spans="2:20">
      <c r="B13" s="301">
        <v>41579</v>
      </c>
      <c r="C13" s="294">
        <v>231</v>
      </c>
      <c r="D13" s="297">
        <v>3.4870000000000001</v>
      </c>
      <c r="E13" s="299">
        <v>0.22500000000000001</v>
      </c>
      <c r="F13" s="295">
        <v>0.17</v>
      </c>
      <c r="G13" s="294">
        <f ca="1">+IF(ISERROR(HLOOKUP($B13,INDIRECT("'Monthly Resource Report'!"&amp;'Green Validation'!G$450676&amp;":"&amp;'Green Validation'!G$450677),'Green Validation'!G$450678,FALSE)),0,HLOOKUP($B13,INDIRECT("'Monthly Resource Report'!"&amp;'Green Validation'!G$450676&amp;":"&amp;'Green Validation'!G$450677),'Green Validation'!G$450678,FALSE))</f>
        <v>231</v>
      </c>
      <c r="H13" s="297">
        <f ca="1">+IF(ISERROR(HLOOKUP($B13,INDIRECT("'Monthly Resource Report'!"&amp;'Green Validation'!H$450676&amp;":"&amp;'Green Validation'!H$450677),'Green Validation'!H$450678,FALSE)),0,HLOOKUP($B13,INDIRECT("'Monthly Resource Report'!"&amp;'Green Validation'!H$450676&amp;":"&amp;'Green Validation'!H$450677),'Green Validation'!H$450678,FALSE))</f>
        <v>3.4869995174723942</v>
      </c>
      <c r="I13" s="317">
        <f ca="1">+IF(ISERROR(HLOOKUP($B13,INDIRECT("'Monthly Resource Report'!"&amp;'Green Validation'!I$450676&amp;":"&amp;'Green Validation'!I$450677),'Green Validation'!I$450678,FALSE)),0,HLOOKUP($B13,INDIRECT("'Monthly Resource Report'!"&amp;'Green Validation'!I$450676&amp;":"&amp;'Green Validation'!I$450677),'Green Validation'!I$450678,FALSE))</f>
        <v>0.22255284186617519</v>
      </c>
      <c r="J13" s="318">
        <f ca="1">+IF(ISERROR(HLOOKUP($B13,INDIRECT("'Monthly Resource Report'!"&amp;'Green Validation'!J$450676&amp;":"&amp;'Green Validation'!J$450677),'Green Validation'!J$450678,FALSE)),0,HLOOKUP($B13,INDIRECT("'Monthly Resource Report'!"&amp;'Green Validation'!J$450676&amp;":"&amp;'Green Validation'!J$450677),'Green Validation'!J$450678,FALSE))</f>
        <v>0.17029942931101757</v>
      </c>
      <c r="L13" s="301">
        <v>41579</v>
      </c>
      <c r="M13" s="294">
        <v>223</v>
      </c>
      <c r="N13" s="297">
        <v>3.4870000000000001</v>
      </c>
      <c r="O13" s="299">
        <v>0.22500000000000001</v>
      </c>
      <c r="P13" s="295">
        <v>0.17</v>
      </c>
      <c r="Q13" s="294">
        <f ca="1">+IF(ISERROR(HLOOKUP($B13,INDIRECT("'Monthly Resource Report'!"&amp;'Green Validation'!Q$450676&amp;":"&amp;'Green Validation'!Q$450677),'Green Validation'!Q$450678,FALSE)),0,HLOOKUP($B13,INDIRECT("'Monthly Resource Report'!"&amp;'Green Validation'!Q$450676&amp;":"&amp;'Green Validation'!Q$450677),'Green Validation'!Q$450678,FALSE))</f>
        <v>223</v>
      </c>
      <c r="R13" s="297">
        <f ca="1">+IF(ISERROR(HLOOKUP($B13,INDIRECT("'Monthly Resource Report'!"&amp;'Green Validation'!R$450676&amp;":"&amp;'Green Validation'!R$450677),'Green Validation'!R$450678,FALSE)),0,HLOOKUP($B13,INDIRECT("'Monthly Resource Report'!"&amp;'Green Validation'!R$450676&amp;":"&amp;'Green Validation'!R$450677),'Green Validation'!R$450678,FALSE))</f>
        <v>3.4870002250339365</v>
      </c>
      <c r="S13" s="317">
        <f ca="1">+IF(ISERROR(HLOOKUP($B13,INDIRECT("'Monthly Resource Report'!"&amp;'Green Validation'!S$450676&amp;":"&amp;'Green Validation'!S$450677),'Green Validation'!S$450678,FALSE)),0,HLOOKUP($B13,INDIRECT("'Monthly Resource Report'!"&amp;'Green Validation'!S$450676&amp;":"&amp;'Green Validation'!S$450677),'Green Validation'!S$450678,FALSE))</f>
        <v>0.22277551238042723</v>
      </c>
      <c r="T13" s="318">
        <f ca="1">+IF(ISERROR(HLOOKUP($B13,INDIRECT("'Monthly Resource Report'!"&amp;'Green Validation'!T$450676&amp;":"&amp;'Green Validation'!T$450677),'Green Validation'!T$450678,FALSE)),0,HLOOKUP($B13,INDIRECT("'Monthly Resource Report'!"&amp;'Green Validation'!T$450676&amp;":"&amp;'Green Validation'!T$450677),'Green Validation'!T$450678,FALSE))</f>
        <v>0.17026135482104804</v>
      </c>
    </row>
    <row r="14" spans="2:20">
      <c r="B14" s="301">
        <v>41609</v>
      </c>
      <c r="C14" s="294">
        <v>231</v>
      </c>
      <c r="D14" s="297">
        <v>3.4870000000000001</v>
      </c>
      <c r="E14" s="299">
        <v>0.22500000000000001</v>
      </c>
      <c r="F14" s="295">
        <v>0.17</v>
      </c>
      <c r="G14" s="294">
        <f ca="1">+IF(ISERROR(HLOOKUP($B14,INDIRECT("'Monthly Resource Report'!"&amp;'Green Validation'!G$450676&amp;":"&amp;'Green Validation'!G$450677),'Green Validation'!G$450678,FALSE)),0,HLOOKUP($B14,INDIRECT("'Monthly Resource Report'!"&amp;'Green Validation'!G$450676&amp;":"&amp;'Green Validation'!G$450677),'Green Validation'!G$450678,FALSE))</f>
        <v>231</v>
      </c>
      <c r="H14" s="297">
        <f ca="1">+IF(ISERROR(HLOOKUP($B14,INDIRECT("'Monthly Resource Report'!"&amp;'Green Validation'!H$450676&amp;":"&amp;'Green Validation'!H$450677),'Green Validation'!H$450678,FALSE)),0,HLOOKUP($B14,INDIRECT("'Monthly Resource Report'!"&amp;'Green Validation'!H$450676&amp;":"&amp;'Green Validation'!H$450677),'Green Validation'!H$450678,FALSE))</f>
        <v>3.4869996358044673</v>
      </c>
      <c r="I14" s="317">
        <f ca="1">+IF(ISERROR(HLOOKUP($B14,INDIRECT("'Monthly Resource Report'!"&amp;'Green Validation'!I$450676&amp;":"&amp;'Green Validation'!I$450677),'Green Validation'!I$450678,FALSE)),0,HLOOKUP($B14,INDIRECT("'Monthly Resource Report'!"&amp;'Green Validation'!I$450676&amp;":"&amp;'Green Validation'!I$450677),'Green Validation'!I$450678,FALSE))</f>
        <v>0.22265980668118751</v>
      </c>
      <c r="J14" s="318">
        <f ca="1">+IF(ISERROR(HLOOKUP($B14,INDIRECT("'Monthly Resource Report'!"&amp;'Green Validation'!J$450676&amp;":"&amp;'Green Validation'!J$450677),'Green Validation'!J$450678,FALSE)),0,HLOOKUP($B14,INDIRECT("'Monthly Resource Report'!"&amp;'Green Validation'!J$450676&amp;":"&amp;'Green Validation'!J$450677),'Green Validation'!J$450678,FALSE))</f>
        <v>0.17034344497720016</v>
      </c>
      <c r="L14" s="301">
        <v>41609</v>
      </c>
      <c r="M14" s="294">
        <v>223</v>
      </c>
      <c r="N14" s="297">
        <v>3.4870000000000001</v>
      </c>
      <c r="O14" s="299">
        <v>0.22500000000000001</v>
      </c>
      <c r="P14" s="295">
        <v>0.17</v>
      </c>
      <c r="Q14" s="294">
        <f ca="1">+IF(ISERROR(HLOOKUP($B14,INDIRECT("'Monthly Resource Report'!"&amp;'Green Validation'!Q$450676&amp;":"&amp;'Green Validation'!Q$450677),'Green Validation'!Q$450678,FALSE)),0,HLOOKUP($B14,INDIRECT("'Monthly Resource Report'!"&amp;'Green Validation'!Q$450676&amp;":"&amp;'Green Validation'!Q$450677),'Green Validation'!Q$450678,FALSE))</f>
        <v>223</v>
      </c>
      <c r="R14" s="297">
        <f ca="1">+IF(ISERROR(HLOOKUP($B14,INDIRECT("'Monthly Resource Report'!"&amp;'Green Validation'!R$450676&amp;":"&amp;'Green Validation'!R$450677),'Green Validation'!R$450678,FALSE)),0,HLOOKUP($B14,INDIRECT("'Monthly Resource Report'!"&amp;'Green Validation'!R$450676&amp;":"&amp;'Green Validation'!R$450677),'Green Validation'!R$450678,FALSE))</f>
        <v>3.4870005361407617</v>
      </c>
      <c r="S14" s="317">
        <f ca="1">+IF(ISERROR(HLOOKUP($B14,INDIRECT("'Monthly Resource Report'!"&amp;'Green Validation'!S$450676&amp;":"&amp;'Green Validation'!S$450677),'Green Validation'!S$450678,FALSE)),0,HLOOKUP($B14,INDIRECT("'Monthly Resource Report'!"&amp;'Green Validation'!S$450676&amp;":"&amp;'Green Validation'!S$450677),'Green Validation'!S$450678,FALSE))</f>
        <v>0.22294030942052698</v>
      </c>
      <c r="T14" s="318">
        <f ca="1">+IF(ISERROR(HLOOKUP($B14,INDIRECT("'Monthly Resource Report'!"&amp;'Green Validation'!T$450676&amp;":"&amp;'Green Validation'!T$450677),'Green Validation'!T$450678,FALSE)),0,HLOOKUP($B14,INDIRECT("'Monthly Resource Report'!"&amp;'Green Validation'!T$450676&amp;":"&amp;'Green Validation'!T$450677),'Green Validation'!T$450678,FALSE))</f>
        <v>0.17016066732242585</v>
      </c>
    </row>
    <row r="15" spans="2:20">
      <c r="B15" s="301">
        <v>41640</v>
      </c>
      <c r="C15" s="294">
        <v>231</v>
      </c>
      <c r="D15" s="297">
        <v>3.9079999999999999</v>
      </c>
      <c r="E15" s="299">
        <v>0.22500000000000001</v>
      </c>
      <c r="F15" s="295">
        <v>0.18</v>
      </c>
      <c r="G15" s="294">
        <f ca="1">+IF(ISERROR(HLOOKUP($B15,INDIRECT("'Monthly Resource Report'!"&amp;'Green Validation'!G$450676&amp;":"&amp;'Green Validation'!G$450677),'Green Validation'!G$450678,FALSE)),0,HLOOKUP($B15,INDIRECT("'Monthly Resource Report'!"&amp;'Green Validation'!G$450676&amp;":"&amp;'Green Validation'!G$450677),'Green Validation'!G$450678,FALSE))</f>
        <v>231</v>
      </c>
      <c r="H15" s="297">
        <f ca="1">+IF(ISERROR(HLOOKUP($B15,INDIRECT("'Monthly Resource Report'!"&amp;'Green Validation'!H$450676&amp;":"&amp;'Green Validation'!H$450677),'Green Validation'!H$450678,FALSE)),0,HLOOKUP($B15,INDIRECT("'Monthly Resource Report'!"&amp;'Green Validation'!H$450676&amp;":"&amp;'Green Validation'!H$450677),'Green Validation'!H$450678,FALSE))</f>
        <v>3.9079998949283214</v>
      </c>
      <c r="I15" s="317">
        <f ca="1">+IF(ISERROR(HLOOKUP($B15,INDIRECT("'Monthly Resource Report'!"&amp;'Green Validation'!I$450676&amp;":"&amp;'Green Validation'!I$450677),'Green Validation'!I$450678,FALSE)),0,HLOOKUP($B15,INDIRECT("'Monthly Resource Report'!"&amp;'Green Validation'!I$450676&amp;":"&amp;'Green Validation'!I$450677),'Green Validation'!I$450678,FALSE))</f>
        <v>0.22322991952631321</v>
      </c>
      <c r="J15" s="318">
        <f ca="1">+IF(ISERROR(HLOOKUP($B15,INDIRECT("'Monthly Resource Report'!"&amp;'Green Validation'!J$450676&amp;":"&amp;'Green Validation'!J$450677),'Green Validation'!J$450678,FALSE)),0,HLOOKUP($B15,INDIRECT("'Monthly Resource Report'!"&amp;'Green Validation'!J$450676&amp;":"&amp;'Green Validation'!J$450677),'Green Validation'!J$450678,FALSE))</f>
        <v>0.18034567948452856</v>
      </c>
      <c r="L15" s="301">
        <v>41640</v>
      </c>
      <c r="M15" s="294">
        <v>223</v>
      </c>
      <c r="N15" s="297">
        <v>3.9079999999999999</v>
      </c>
      <c r="O15" s="299">
        <v>0.22500000000000001</v>
      </c>
      <c r="P15" s="295">
        <v>0.18</v>
      </c>
      <c r="Q15" s="294">
        <f ca="1">+IF(ISERROR(HLOOKUP($B15,INDIRECT("'Monthly Resource Report'!"&amp;'Green Validation'!Q$450676&amp;":"&amp;'Green Validation'!Q$450677),'Green Validation'!Q$450678,FALSE)),0,HLOOKUP($B15,INDIRECT("'Monthly Resource Report'!"&amp;'Green Validation'!Q$450676&amp;":"&amp;'Green Validation'!Q$450677),'Green Validation'!Q$450678,FALSE))</f>
        <v>223</v>
      </c>
      <c r="R15" s="297">
        <f ca="1">+IF(ISERROR(HLOOKUP($B15,INDIRECT("'Monthly Resource Report'!"&amp;'Green Validation'!R$450676&amp;":"&amp;'Green Validation'!R$450677),'Green Validation'!R$450678,FALSE)),0,HLOOKUP($B15,INDIRECT("'Monthly Resource Report'!"&amp;'Green Validation'!R$450676&amp;":"&amp;'Green Validation'!R$450677),'Green Validation'!R$450678,FALSE))</f>
        <v>3.9079996433812942</v>
      </c>
      <c r="S15" s="317">
        <f ca="1">+IF(ISERROR(HLOOKUP($B15,INDIRECT("'Monthly Resource Report'!"&amp;'Green Validation'!S$450676&amp;":"&amp;'Green Validation'!S$450677),'Green Validation'!S$450678,FALSE)),0,HLOOKUP($B15,INDIRECT("'Monthly Resource Report'!"&amp;'Green Validation'!S$450676&amp;":"&amp;'Green Validation'!S$450677),'Green Validation'!S$450678,FALSE))</f>
        <v>0.22336936712474614</v>
      </c>
      <c r="T15" s="318">
        <f ca="1">+IF(ISERROR(HLOOKUP($B15,INDIRECT("'Monthly Resource Report'!"&amp;'Green Validation'!T$450676&amp;":"&amp;'Green Validation'!T$450677),'Green Validation'!T$450678,FALSE)),0,HLOOKUP($B15,INDIRECT("'Monthly Resource Report'!"&amp;'Green Validation'!T$450676&amp;":"&amp;'Green Validation'!T$450677),'Green Validation'!T$450678,FALSE))</f>
        <v>0.18025262407728246</v>
      </c>
    </row>
    <row r="16" spans="2:20">
      <c r="B16" s="301">
        <v>41671</v>
      </c>
      <c r="C16" s="294">
        <v>231</v>
      </c>
      <c r="D16" s="297">
        <v>3.9079999999999999</v>
      </c>
      <c r="E16" s="299">
        <v>0.22500000000000001</v>
      </c>
      <c r="F16" s="295">
        <v>0.18</v>
      </c>
      <c r="G16" s="294">
        <f ca="1">+IF(ISERROR(HLOOKUP($B16,INDIRECT("'Monthly Resource Report'!"&amp;'Green Validation'!G$450676&amp;":"&amp;'Green Validation'!G$450677),'Green Validation'!G$450678,FALSE)),0,HLOOKUP($B16,INDIRECT("'Monthly Resource Report'!"&amp;'Green Validation'!G$450676&amp;":"&amp;'Green Validation'!G$450677),'Green Validation'!G$450678,FALSE))</f>
        <v>231</v>
      </c>
      <c r="H16" s="297">
        <f ca="1">+IF(ISERROR(HLOOKUP($B16,INDIRECT("'Monthly Resource Report'!"&amp;'Green Validation'!H$450676&amp;":"&amp;'Green Validation'!H$450677),'Green Validation'!H$450678,FALSE)),0,HLOOKUP($B16,INDIRECT("'Monthly Resource Report'!"&amp;'Green Validation'!H$450676&amp;":"&amp;'Green Validation'!H$450677),'Green Validation'!H$450678,FALSE))</f>
        <v>3.9080004264361436</v>
      </c>
      <c r="I16" s="317">
        <f ca="1">+IF(ISERROR(HLOOKUP($B16,INDIRECT("'Monthly Resource Report'!"&amp;'Green Validation'!I$450676&amp;":"&amp;'Green Validation'!I$450677),'Green Validation'!I$450678,FALSE)),0,HLOOKUP($B16,INDIRECT("'Monthly Resource Report'!"&amp;'Green Validation'!I$450676&amp;":"&amp;'Green Validation'!I$450677),'Green Validation'!I$450678,FALSE))</f>
        <v>0.22309919142847637</v>
      </c>
      <c r="J16" s="318">
        <f ca="1">+IF(ISERROR(HLOOKUP($B16,INDIRECT("'Monthly Resource Report'!"&amp;'Green Validation'!J$450676&amp;":"&amp;'Green Validation'!J$450677),'Green Validation'!J$450678,FALSE)),0,HLOOKUP($B16,INDIRECT("'Monthly Resource Report'!"&amp;'Green Validation'!J$450676&amp;":"&amp;'Green Validation'!J$450677),'Green Validation'!J$450678,FALSE))</f>
        <v>0.18025488303996273</v>
      </c>
      <c r="L16" s="301">
        <v>41671</v>
      </c>
      <c r="M16" s="294">
        <v>223</v>
      </c>
      <c r="N16" s="297">
        <v>3.9079999999999999</v>
      </c>
      <c r="O16" s="299">
        <v>0.22500000000000001</v>
      </c>
      <c r="P16" s="295">
        <v>0.18</v>
      </c>
      <c r="Q16" s="294">
        <f ca="1">+IF(ISERROR(HLOOKUP($B16,INDIRECT("'Monthly Resource Report'!"&amp;'Green Validation'!Q$450676&amp;":"&amp;'Green Validation'!Q$450677),'Green Validation'!Q$450678,FALSE)),0,HLOOKUP($B16,INDIRECT("'Monthly Resource Report'!"&amp;'Green Validation'!Q$450676&amp;":"&amp;'Green Validation'!Q$450677),'Green Validation'!Q$450678,FALSE))</f>
        <v>223</v>
      </c>
      <c r="R16" s="297">
        <f ca="1">+IF(ISERROR(HLOOKUP($B16,INDIRECT("'Monthly Resource Report'!"&amp;'Green Validation'!R$450676&amp;":"&amp;'Green Validation'!R$450677),'Green Validation'!R$450678,FALSE)),0,HLOOKUP($B16,INDIRECT("'Monthly Resource Report'!"&amp;'Green Validation'!R$450676&amp;":"&amp;'Green Validation'!R$450677),'Green Validation'!R$450678,FALSE))</f>
        <v>3.9080003030417818</v>
      </c>
      <c r="S16" s="317">
        <f ca="1">+IF(ISERROR(HLOOKUP($B16,INDIRECT("'Monthly Resource Report'!"&amp;'Green Validation'!S$450676&amp;":"&amp;'Green Validation'!S$450677),'Green Validation'!S$450678,FALSE)),0,HLOOKUP($B16,INDIRECT("'Monthly Resource Report'!"&amp;'Green Validation'!S$450676&amp;":"&amp;'Green Validation'!S$450677),'Green Validation'!S$450678,FALSE))</f>
        <v>0.22334825417327961</v>
      </c>
      <c r="T16" s="318">
        <f ca="1">+IF(ISERROR(HLOOKUP($B16,INDIRECT("'Monthly Resource Report'!"&amp;'Green Validation'!T$450676&amp;":"&amp;'Green Validation'!T$450677),'Green Validation'!T$450678,FALSE)),0,HLOOKUP($B16,INDIRECT("'Monthly Resource Report'!"&amp;'Green Validation'!T$450676&amp;":"&amp;'Green Validation'!T$450677),'Green Validation'!T$450678,FALSE))</f>
        <v>0.18018627889378389</v>
      </c>
    </row>
    <row r="17" spans="2:20">
      <c r="B17" s="301">
        <v>41699</v>
      </c>
      <c r="C17" s="294">
        <v>231</v>
      </c>
      <c r="D17" s="297">
        <v>3.9079999999999999</v>
      </c>
      <c r="E17" s="299">
        <v>0.22500000000000001</v>
      </c>
      <c r="F17" s="295">
        <v>0.18</v>
      </c>
      <c r="G17" s="294">
        <f ca="1">+IF(ISERROR(HLOOKUP($B17,INDIRECT("'Monthly Resource Report'!"&amp;'Green Validation'!G$450676&amp;":"&amp;'Green Validation'!G$450677),'Green Validation'!G$450678,FALSE)),0,HLOOKUP($B17,INDIRECT("'Monthly Resource Report'!"&amp;'Green Validation'!G$450676&amp;":"&amp;'Green Validation'!G$450677),'Green Validation'!G$450678,FALSE))</f>
        <v>231</v>
      </c>
      <c r="H17" s="297">
        <f ca="1">+IF(ISERROR(HLOOKUP($B17,INDIRECT("'Monthly Resource Report'!"&amp;'Green Validation'!H$450676&amp;":"&amp;'Green Validation'!H$450677),'Green Validation'!H$450678,FALSE)),0,HLOOKUP($B17,INDIRECT("'Monthly Resource Report'!"&amp;'Green Validation'!H$450676&amp;":"&amp;'Green Validation'!H$450677),'Green Validation'!H$450678,FALSE))</f>
        <v>3.9079987442431778</v>
      </c>
      <c r="I17" s="317">
        <f ca="1">+IF(ISERROR(HLOOKUP($B17,INDIRECT("'Monthly Resource Report'!"&amp;'Green Validation'!I$450676&amp;":"&amp;'Green Validation'!I$450677),'Green Validation'!I$450678,FALSE)),0,HLOOKUP($B17,INDIRECT("'Monthly Resource Report'!"&amp;'Green Validation'!I$450676&amp;":"&amp;'Green Validation'!I$450677),'Green Validation'!I$450678,FALSE))</f>
        <v>0.22214338389349503</v>
      </c>
      <c r="J17" s="318">
        <f ca="1">+IF(ISERROR(HLOOKUP($B17,INDIRECT("'Monthly Resource Report'!"&amp;'Green Validation'!J$450676&amp;":"&amp;'Green Validation'!J$450677),'Green Validation'!J$450678,FALSE)),0,HLOOKUP($B17,INDIRECT("'Monthly Resource Report'!"&amp;'Green Validation'!J$450676&amp;":"&amp;'Green Validation'!J$450677),'Green Validation'!J$450678,FALSE))</f>
        <v>0.18027068094040954</v>
      </c>
      <c r="L17" s="301">
        <v>41699</v>
      </c>
      <c r="M17" s="294">
        <v>223</v>
      </c>
      <c r="N17" s="297">
        <v>3.9079999999999999</v>
      </c>
      <c r="O17" s="299">
        <v>0.22500000000000001</v>
      </c>
      <c r="P17" s="295">
        <v>0.18</v>
      </c>
      <c r="Q17" s="294">
        <f ca="1">+IF(ISERROR(HLOOKUP($B17,INDIRECT("'Monthly Resource Report'!"&amp;'Green Validation'!Q$450676&amp;":"&amp;'Green Validation'!Q$450677),'Green Validation'!Q$450678,FALSE)),0,HLOOKUP($B17,INDIRECT("'Monthly Resource Report'!"&amp;'Green Validation'!Q$450676&amp;":"&amp;'Green Validation'!Q$450677),'Green Validation'!Q$450678,FALSE))</f>
        <v>223</v>
      </c>
      <c r="R17" s="297">
        <f ca="1">+IF(ISERROR(HLOOKUP($B17,INDIRECT("'Monthly Resource Report'!"&amp;'Green Validation'!R$450676&amp;":"&amp;'Green Validation'!R$450677),'Green Validation'!R$450678,FALSE)),0,HLOOKUP($B17,INDIRECT("'Monthly Resource Report'!"&amp;'Green Validation'!R$450676&amp;":"&amp;'Green Validation'!R$450677),'Green Validation'!R$450678,FALSE))</f>
        <v>3.9080001138887308</v>
      </c>
      <c r="S17" s="317">
        <f ca="1">+IF(ISERROR(HLOOKUP($B17,INDIRECT("'Monthly Resource Report'!"&amp;'Green Validation'!S$450676&amp;":"&amp;'Green Validation'!S$450677),'Green Validation'!S$450678,FALSE)),0,HLOOKUP($B17,INDIRECT("'Monthly Resource Report'!"&amp;'Green Validation'!S$450676&amp;":"&amp;'Green Validation'!S$450677),'Green Validation'!S$450678,FALSE))</f>
        <v>0.22247681193402805</v>
      </c>
      <c r="T17" s="318">
        <f ca="1">+IF(ISERROR(HLOOKUP($B17,INDIRECT("'Monthly Resource Report'!"&amp;'Green Validation'!T$450676&amp;":"&amp;'Green Validation'!T$450677),'Green Validation'!T$450678,FALSE)),0,HLOOKUP($B17,INDIRECT("'Monthly Resource Report'!"&amp;'Green Validation'!T$450676&amp;":"&amp;'Green Validation'!T$450677),'Green Validation'!T$450678,FALSE))</f>
        <v>0.18026097727110285</v>
      </c>
    </row>
    <row r="18" spans="2:20">
      <c r="B18" s="301">
        <v>41730</v>
      </c>
      <c r="C18" s="294">
        <v>231</v>
      </c>
      <c r="D18" s="297">
        <v>3.9079999999999999</v>
      </c>
      <c r="E18" s="299">
        <v>0.22500000000000001</v>
      </c>
      <c r="F18" s="295">
        <v>0.18</v>
      </c>
      <c r="G18" s="294">
        <f ca="1">+IF(ISERROR(HLOOKUP($B18,INDIRECT("'Monthly Resource Report'!"&amp;'Green Validation'!G$450676&amp;":"&amp;'Green Validation'!G$450677),'Green Validation'!G$450678,FALSE)),0,HLOOKUP($B18,INDIRECT("'Monthly Resource Report'!"&amp;'Green Validation'!G$450676&amp;":"&amp;'Green Validation'!G$450677),'Green Validation'!G$450678,FALSE))</f>
        <v>231</v>
      </c>
      <c r="H18" s="297">
        <f ca="1">+IF(ISERROR(HLOOKUP($B18,INDIRECT("'Monthly Resource Report'!"&amp;'Green Validation'!H$450676&amp;":"&amp;'Green Validation'!H$450677),'Green Validation'!H$450678,FALSE)),0,HLOOKUP($B18,INDIRECT("'Monthly Resource Report'!"&amp;'Green Validation'!H$450676&amp;":"&amp;'Green Validation'!H$450677),'Green Validation'!H$450678,FALSE))</f>
        <v>3.9079985280588776</v>
      </c>
      <c r="I18" s="317">
        <f ca="1">+IF(ISERROR(HLOOKUP($B18,INDIRECT("'Monthly Resource Report'!"&amp;'Green Validation'!I$450676&amp;":"&amp;'Green Validation'!I$450677),'Green Validation'!I$450678,FALSE)),0,HLOOKUP($B18,INDIRECT("'Monthly Resource Report'!"&amp;'Green Validation'!I$450676&amp;":"&amp;'Green Validation'!I$450677),'Green Validation'!I$450678,FALSE))</f>
        <v>0.22239869841044987</v>
      </c>
      <c r="J18" s="318">
        <f ca="1">+IF(ISERROR(HLOOKUP($B18,INDIRECT("'Monthly Resource Report'!"&amp;'Green Validation'!J$450676&amp;":"&amp;'Green Validation'!J$450677),'Green Validation'!J$450678,FALSE)),0,HLOOKUP($B18,INDIRECT("'Monthly Resource Report'!"&amp;'Green Validation'!J$450676&amp;":"&amp;'Green Validation'!J$450677),'Green Validation'!J$450678,FALSE))</f>
        <v>0.18042786693725066</v>
      </c>
      <c r="L18" s="301">
        <v>41730</v>
      </c>
      <c r="M18" s="294">
        <v>223</v>
      </c>
      <c r="N18" s="297">
        <v>3.9079999999999999</v>
      </c>
      <c r="O18" s="299">
        <v>0.22500000000000001</v>
      </c>
      <c r="P18" s="295">
        <v>0.18</v>
      </c>
      <c r="Q18" s="294">
        <f ca="1">+IF(ISERROR(HLOOKUP($B18,INDIRECT("'Monthly Resource Report'!"&amp;'Green Validation'!Q$450676&amp;":"&amp;'Green Validation'!Q$450677),'Green Validation'!Q$450678,FALSE)),0,HLOOKUP($B18,INDIRECT("'Monthly Resource Report'!"&amp;'Green Validation'!Q$450676&amp;":"&amp;'Green Validation'!Q$450677),'Green Validation'!Q$450678,FALSE))</f>
        <v>223</v>
      </c>
      <c r="R18" s="297">
        <f ca="1">+IF(ISERROR(HLOOKUP($B18,INDIRECT("'Monthly Resource Report'!"&amp;'Green Validation'!R$450676&amp;":"&amp;'Green Validation'!R$450677),'Green Validation'!R$450678,FALSE)),0,HLOOKUP($B18,INDIRECT("'Monthly Resource Report'!"&amp;'Green Validation'!R$450676&amp;":"&amp;'Green Validation'!R$450677),'Green Validation'!R$450678,FALSE))</f>
        <v>3.9079992680963183</v>
      </c>
      <c r="S18" s="317">
        <f ca="1">+IF(ISERROR(HLOOKUP($B18,INDIRECT("'Monthly Resource Report'!"&amp;'Green Validation'!S$450676&amp;":"&amp;'Green Validation'!S$450677),'Green Validation'!S$450678,FALSE)),0,HLOOKUP($B18,INDIRECT("'Monthly Resource Report'!"&amp;'Green Validation'!S$450676&amp;":"&amp;'Green Validation'!S$450677),'Green Validation'!S$450678,FALSE))</f>
        <v>0.22264708487084095</v>
      </c>
      <c r="T18" s="318">
        <f ca="1">+IF(ISERROR(HLOOKUP($B18,INDIRECT("'Monthly Resource Report'!"&amp;'Green Validation'!T$450676&amp;":"&amp;'Green Validation'!T$450677),'Green Validation'!T$450678,FALSE)),0,HLOOKUP($B18,INDIRECT("'Monthly Resource Report'!"&amp;'Green Validation'!T$450676&amp;":"&amp;'Green Validation'!T$450677),'Green Validation'!T$450678,FALSE))</f>
        <v>0.18018819405380007</v>
      </c>
    </row>
    <row r="19" spans="2:20">
      <c r="B19" s="301">
        <v>41760</v>
      </c>
      <c r="C19" s="294">
        <v>231</v>
      </c>
      <c r="D19" s="297">
        <v>3.9079999999999999</v>
      </c>
      <c r="E19" s="299">
        <v>0.21</v>
      </c>
      <c r="F19" s="295">
        <v>0.18</v>
      </c>
      <c r="G19" s="294">
        <f ca="1">+IF(ISERROR(HLOOKUP($B19,INDIRECT("'Monthly Resource Report'!"&amp;'Green Validation'!G$450676&amp;":"&amp;'Green Validation'!G$450677),'Green Validation'!G$450678,FALSE)),0,HLOOKUP($B19,INDIRECT("'Monthly Resource Report'!"&amp;'Green Validation'!G$450676&amp;":"&amp;'Green Validation'!G$450677),'Green Validation'!G$450678,FALSE))</f>
        <v>231</v>
      </c>
      <c r="H19" s="297">
        <f ca="1">+IF(ISERROR(HLOOKUP($B19,INDIRECT("'Monthly Resource Report'!"&amp;'Green Validation'!H$450676&amp;":"&amp;'Green Validation'!H$450677),'Green Validation'!H$450678,FALSE)),0,HLOOKUP($B19,INDIRECT("'Monthly Resource Report'!"&amp;'Green Validation'!H$450676&amp;":"&amp;'Green Validation'!H$450677),'Green Validation'!H$450678,FALSE))</f>
        <v>3.9079995612874678</v>
      </c>
      <c r="I19" s="317">
        <f ca="1">+IF(ISERROR(HLOOKUP($B19,INDIRECT("'Monthly Resource Report'!"&amp;'Green Validation'!I$450676&amp;":"&amp;'Green Validation'!I$450677),'Green Validation'!I$450678,FALSE)),0,HLOOKUP($B19,INDIRECT("'Monthly Resource Report'!"&amp;'Green Validation'!I$450676&amp;":"&amp;'Green Validation'!I$450677),'Green Validation'!I$450678,FALSE))</f>
        <v>0.20761743970458427</v>
      </c>
      <c r="J19" s="318">
        <f ca="1">+IF(ISERROR(HLOOKUP($B19,INDIRECT("'Monthly Resource Report'!"&amp;'Green Validation'!J$450676&amp;":"&amp;'Green Validation'!J$450677),'Green Validation'!J$450678,FALSE)),0,HLOOKUP($B19,INDIRECT("'Monthly Resource Report'!"&amp;'Green Validation'!J$450676&amp;":"&amp;'Green Validation'!J$450677),'Green Validation'!J$450678,FALSE))</f>
        <v>0.18012342395473172</v>
      </c>
      <c r="L19" s="301">
        <v>41760</v>
      </c>
      <c r="M19" s="294">
        <v>223</v>
      </c>
      <c r="N19" s="297">
        <v>3.9079999999999999</v>
      </c>
      <c r="O19" s="299">
        <v>0.21</v>
      </c>
      <c r="P19" s="295">
        <v>0.18</v>
      </c>
      <c r="Q19" s="294">
        <f ca="1">+IF(ISERROR(HLOOKUP($B19,INDIRECT("'Monthly Resource Report'!"&amp;'Green Validation'!Q$450676&amp;":"&amp;'Green Validation'!Q$450677),'Green Validation'!Q$450678,FALSE)),0,HLOOKUP($B19,INDIRECT("'Monthly Resource Report'!"&amp;'Green Validation'!Q$450676&amp;":"&amp;'Green Validation'!Q$450677),'Green Validation'!Q$450678,FALSE))</f>
        <v>223</v>
      </c>
      <c r="R19" s="297">
        <f ca="1">+IF(ISERROR(HLOOKUP($B19,INDIRECT("'Monthly Resource Report'!"&amp;'Green Validation'!R$450676&amp;":"&amp;'Green Validation'!R$450677),'Green Validation'!R$450678,FALSE)),0,HLOOKUP($B19,INDIRECT("'Monthly Resource Report'!"&amp;'Green Validation'!R$450676&amp;":"&amp;'Green Validation'!R$450677),'Green Validation'!R$450678,FALSE))</f>
        <v>3.9079999578583622</v>
      </c>
      <c r="S19" s="317">
        <f ca="1">+IF(ISERROR(HLOOKUP($B19,INDIRECT("'Monthly Resource Report'!"&amp;'Green Validation'!S$450676&amp;":"&amp;'Green Validation'!S$450677),'Green Validation'!S$450678,FALSE)),0,HLOOKUP($B19,INDIRECT("'Monthly Resource Report'!"&amp;'Green Validation'!S$450676&amp;":"&amp;'Green Validation'!S$450677),'Green Validation'!S$450678,FALSE))</f>
        <v>0.20792240878821569</v>
      </c>
      <c r="T19" s="318">
        <f ca="1">+IF(ISERROR(HLOOKUP($B19,INDIRECT("'Monthly Resource Report'!"&amp;'Green Validation'!T$450676&amp;":"&amp;'Green Validation'!T$450677),'Green Validation'!T$450678,FALSE)),0,HLOOKUP($B19,INDIRECT("'Monthly Resource Report'!"&amp;'Green Validation'!T$450676&amp;":"&amp;'Green Validation'!T$450677),'Green Validation'!T$450678,FALSE))</f>
        <v>0.18008700551765144</v>
      </c>
    </row>
    <row r="20" spans="2:20">
      <c r="B20" s="301">
        <v>41791</v>
      </c>
      <c r="C20" s="294">
        <v>231</v>
      </c>
      <c r="D20" s="297">
        <v>3.9079999999999999</v>
      </c>
      <c r="E20" s="299">
        <v>0.21</v>
      </c>
      <c r="F20" s="295">
        <v>0.18</v>
      </c>
      <c r="G20" s="294">
        <f ca="1">+IF(ISERROR(HLOOKUP($B20,INDIRECT("'Monthly Resource Report'!"&amp;'Green Validation'!G$450676&amp;":"&amp;'Green Validation'!G$450677),'Green Validation'!G$450678,FALSE)),0,HLOOKUP($B20,INDIRECT("'Monthly Resource Report'!"&amp;'Green Validation'!G$450676&amp;":"&amp;'Green Validation'!G$450677),'Green Validation'!G$450678,FALSE))</f>
        <v>231</v>
      </c>
      <c r="H20" s="297">
        <f ca="1">+IF(ISERROR(HLOOKUP($B20,INDIRECT("'Monthly Resource Report'!"&amp;'Green Validation'!H$450676&amp;":"&amp;'Green Validation'!H$450677),'Green Validation'!H$450678,FALSE)),0,HLOOKUP($B20,INDIRECT("'Monthly Resource Report'!"&amp;'Green Validation'!H$450676&amp;":"&amp;'Green Validation'!H$450677),'Green Validation'!H$450678,FALSE))</f>
        <v>3.9080002970855596</v>
      </c>
      <c r="I20" s="317">
        <f ca="1">+IF(ISERROR(HLOOKUP($B20,INDIRECT("'Monthly Resource Report'!"&amp;'Green Validation'!I$450676&amp;":"&amp;'Green Validation'!I$450677),'Green Validation'!I$450678,FALSE)),0,HLOOKUP($B20,INDIRECT("'Monthly Resource Report'!"&amp;'Green Validation'!I$450676&amp;":"&amp;'Green Validation'!I$450677),'Green Validation'!I$450678,FALSE))</f>
        <v>0.20754837147238048</v>
      </c>
      <c r="J20" s="318">
        <f ca="1">+IF(ISERROR(HLOOKUP($B20,INDIRECT("'Monthly Resource Report'!"&amp;'Green Validation'!J$450676&amp;":"&amp;'Green Validation'!J$450677),'Green Validation'!J$450678,FALSE)),0,HLOOKUP($B20,INDIRECT("'Monthly Resource Report'!"&amp;'Green Validation'!J$450676&amp;":"&amp;'Green Validation'!J$450677),'Green Validation'!J$450678,FALSE))</f>
        <v>0.18036850531539531</v>
      </c>
      <c r="L20" s="301">
        <v>41791</v>
      </c>
      <c r="M20" s="294">
        <v>223</v>
      </c>
      <c r="N20" s="297">
        <v>3.9079999999999999</v>
      </c>
      <c r="O20" s="299">
        <v>0.21</v>
      </c>
      <c r="P20" s="295">
        <v>0.18</v>
      </c>
      <c r="Q20" s="294">
        <f ca="1">+IF(ISERROR(HLOOKUP($B20,INDIRECT("'Monthly Resource Report'!"&amp;'Green Validation'!Q$450676&amp;":"&amp;'Green Validation'!Q$450677),'Green Validation'!Q$450678,FALSE)),0,HLOOKUP($B20,INDIRECT("'Monthly Resource Report'!"&amp;'Green Validation'!Q$450676&amp;":"&amp;'Green Validation'!Q$450677),'Green Validation'!Q$450678,FALSE))</f>
        <v>223</v>
      </c>
      <c r="R20" s="297">
        <f ca="1">+IF(ISERROR(HLOOKUP($B20,INDIRECT("'Monthly Resource Report'!"&amp;'Green Validation'!R$450676&amp;":"&amp;'Green Validation'!R$450677),'Green Validation'!R$450678,FALSE)),0,HLOOKUP($B20,INDIRECT("'Monthly Resource Report'!"&amp;'Green Validation'!R$450676&amp;":"&amp;'Green Validation'!R$450677),'Green Validation'!R$450678,FALSE))</f>
        <v>3.9079994793447566</v>
      </c>
      <c r="S20" s="317">
        <f ca="1">+IF(ISERROR(HLOOKUP($B20,INDIRECT("'Monthly Resource Report'!"&amp;'Green Validation'!S$450676&amp;":"&amp;'Green Validation'!S$450677),'Green Validation'!S$450678,FALSE)),0,HLOOKUP($B20,INDIRECT("'Monthly Resource Report'!"&amp;'Green Validation'!S$450676&amp;":"&amp;'Green Validation'!S$450677),'Green Validation'!S$450678,FALSE))</f>
        <v>0.20791334714942822</v>
      </c>
      <c r="T20" s="318">
        <f ca="1">+IF(ISERROR(HLOOKUP($B20,INDIRECT("'Monthly Resource Report'!"&amp;'Green Validation'!T$450676&amp;":"&amp;'Green Validation'!T$450677),'Green Validation'!T$450678,FALSE)),0,HLOOKUP($B20,INDIRECT("'Monthly Resource Report'!"&amp;'Green Validation'!T$450676&amp;":"&amp;'Green Validation'!T$450677),'Green Validation'!T$450678,FALSE))</f>
        <v>0.18017944909714703</v>
      </c>
    </row>
    <row r="21" spans="2:20">
      <c r="B21" s="301">
        <v>41821</v>
      </c>
      <c r="C21" s="294">
        <v>231</v>
      </c>
      <c r="D21" s="297">
        <v>3.9079999999999999</v>
      </c>
      <c r="E21" s="299">
        <v>0.21</v>
      </c>
      <c r="F21" s="295">
        <v>0.18</v>
      </c>
      <c r="G21" s="294">
        <f ca="1">+IF(ISERROR(HLOOKUP($B21,INDIRECT("'Monthly Resource Report'!"&amp;'Green Validation'!G$450676&amp;":"&amp;'Green Validation'!G$450677),'Green Validation'!G$450678,FALSE)),0,HLOOKUP($B21,INDIRECT("'Monthly Resource Report'!"&amp;'Green Validation'!G$450676&amp;":"&amp;'Green Validation'!G$450677),'Green Validation'!G$450678,FALSE))</f>
        <v>231</v>
      </c>
      <c r="H21" s="297">
        <f ca="1">+IF(ISERROR(HLOOKUP($B21,INDIRECT("'Monthly Resource Report'!"&amp;'Green Validation'!H$450676&amp;":"&amp;'Green Validation'!H$450677),'Green Validation'!H$450678,FALSE)),0,HLOOKUP($B21,INDIRECT("'Monthly Resource Report'!"&amp;'Green Validation'!H$450676&amp;":"&amp;'Green Validation'!H$450677),'Green Validation'!H$450678,FALSE))</f>
        <v>3.9080000808619886</v>
      </c>
      <c r="I21" s="317">
        <f ca="1">+IF(ISERROR(HLOOKUP($B21,INDIRECT("'Monthly Resource Report'!"&amp;'Green Validation'!I$450676&amp;":"&amp;'Green Validation'!I$450677),'Green Validation'!I$450678,FALSE)),0,HLOOKUP($B21,INDIRECT("'Monthly Resource Report'!"&amp;'Green Validation'!I$450676&amp;":"&amp;'Green Validation'!I$450677),'Green Validation'!I$450678,FALSE))</f>
        <v>0.20771543291424385</v>
      </c>
      <c r="J21" s="318">
        <f ca="1">+IF(ISERROR(HLOOKUP($B21,INDIRECT("'Monthly Resource Report'!"&amp;'Green Validation'!J$450676&amp;":"&amp;'Green Validation'!J$450677),'Green Validation'!J$450678,FALSE)),0,HLOOKUP($B21,INDIRECT("'Monthly Resource Report'!"&amp;'Green Validation'!J$450676&amp;":"&amp;'Green Validation'!J$450677),'Green Validation'!J$450678,FALSE))</f>
        <v>0.1802360936290919</v>
      </c>
      <c r="L21" s="301">
        <v>41821</v>
      </c>
      <c r="M21" s="294">
        <v>223</v>
      </c>
      <c r="N21" s="297">
        <v>3.9079999999999999</v>
      </c>
      <c r="O21" s="299">
        <v>0.21</v>
      </c>
      <c r="P21" s="295">
        <v>0.18</v>
      </c>
      <c r="Q21" s="294">
        <f ca="1">+IF(ISERROR(HLOOKUP($B21,INDIRECT("'Monthly Resource Report'!"&amp;'Green Validation'!Q$450676&amp;":"&amp;'Green Validation'!Q$450677),'Green Validation'!Q$450678,FALSE)),0,HLOOKUP($B21,INDIRECT("'Monthly Resource Report'!"&amp;'Green Validation'!Q$450676&amp;":"&amp;'Green Validation'!Q$450677),'Green Validation'!Q$450678,FALSE))</f>
        <v>223</v>
      </c>
      <c r="R21" s="297">
        <f ca="1">+IF(ISERROR(HLOOKUP($B21,INDIRECT("'Monthly Resource Report'!"&amp;'Green Validation'!R$450676&amp;":"&amp;'Green Validation'!R$450677),'Green Validation'!R$450678,FALSE)),0,HLOOKUP($B21,INDIRECT("'Monthly Resource Report'!"&amp;'Green Validation'!R$450676&amp;":"&amp;'Green Validation'!R$450677),'Green Validation'!R$450678,FALSE))</f>
        <v>3.9079999860699011</v>
      </c>
      <c r="S21" s="317">
        <f ca="1">+IF(ISERROR(HLOOKUP($B21,INDIRECT("'Monthly Resource Report'!"&amp;'Green Validation'!S$450676&amp;":"&amp;'Green Validation'!S$450677),'Green Validation'!S$450678,FALSE)),0,HLOOKUP($B21,INDIRECT("'Monthly Resource Report'!"&amp;'Green Validation'!S$450676&amp;":"&amp;'Green Validation'!S$450677),'Green Validation'!S$450678,FALSE))</f>
        <v>0.20798223251051762</v>
      </c>
      <c r="T21" s="318">
        <f ca="1">+IF(ISERROR(HLOOKUP($B21,INDIRECT("'Monthly Resource Report'!"&amp;'Green Validation'!T$450676&amp;":"&amp;'Green Validation'!T$450677),'Green Validation'!T$450678,FALSE)),0,HLOOKUP($B21,INDIRECT("'Monthly Resource Report'!"&amp;'Green Validation'!T$450676&amp;":"&amp;'Green Validation'!T$450677),'Green Validation'!T$450678,FALSE))</f>
        <v>0.1802587576332004</v>
      </c>
    </row>
    <row r="22" spans="2:20">
      <c r="B22" s="301">
        <v>41852</v>
      </c>
      <c r="C22" s="294">
        <v>231</v>
      </c>
      <c r="D22" s="297">
        <v>3.9079999999999999</v>
      </c>
      <c r="E22" s="299">
        <v>0.21</v>
      </c>
      <c r="F22" s="295">
        <v>0.18</v>
      </c>
      <c r="G22" s="294">
        <f ca="1">+IF(ISERROR(HLOOKUP($B22,INDIRECT("'Monthly Resource Report'!"&amp;'Green Validation'!G$450676&amp;":"&amp;'Green Validation'!G$450677),'Green Validation'!G$450678,FALSE)),0,HLOOKUP($B22,INDIRECT("'Monthly Resource Report'!"&amp;'Green Validation'!G$450676&amp;":"&amp;'Green Validation'!G$450677),'Green Validation'!G$450678,FALSE))</f>
        <v>231</v>
      </c>
      <c r="H22" s="297">
        <f ca="1">+IF(ISERROR(HLOOKUP($B22,INDIRECT("'Monthly Resource Report'!"&amp;'Green Validation'!H$450676&amp;":"&amp;'Green Validation'!H$450677),'Green Validation'!H$450678,FALSE)),0,HLOOKUP($B22,INDIRECT("'Monthly Resource Report'!"&amp;'Green Validation'!H$450676&amp;":"&amp;'Green Validation'!H$450677),'Green Validation'!H$450678,FALSE))</f>
        <v>3.9080000000000004</v>
      </c>
      <c r="I22" s="317">
        <f ca="1">+IF(ISERROR(HLOOKUP($B22,INDIRECT("'Monthly Resource Report'!"&amp;'Green Validation'!I$450676&amp;":"&amp;'Green Validation'!I$450677),'Green Validation'!I$450678,FALSE)),0,HLOOKUP($B22,INDIRECT("'Monthly Resource Report'!"&amp;'Green Validation'!I$450676&amp;":"&amp;'Green Validation'!I$450677),'Green Validation'!I$450678,FALSE))</f>
        <v>0.20768781273478126</v>
      </c>
      <c r="J22" s="318">
        <f ca="1">+IF(ISERROR(HLOOKUP($B22,INDIRECT("'Monthly Resource Report'!"&amp;'Green Validation'!J$450676&amp;":"&amp;'Green Validation'!J$450677),'Green Validation'!J$450678,FALSE)),0,HLOOKUP($B22,INDIRECT("'Monthly Resource Report'!"&amp;'Green Validation'!J$450676&amp;":"&amp;'Green Validation'!J$450677),'Green Validation'!J$450678,FALSE))</f>
        <v>0.18036111506675767</v>
      </c>
      <c r="L22" s="301">
        <v>41852</v>
      </c>
      <c r="M22" s="294">
        <v>223</v>
      </c>
      <c r="N22" s="297">
        <v>3.9079999999999999</v>
      </c>
      <c r="O22" s="299">
        <v>0.21</v>
      </c>
      <c r="P22" s="295">
        <v>0.18</v>
      </c>
      <c r="Q22" s="294">
        <f ca="1">+IF(ISERROR(HLOOKUP($B22,INDIRECT("'Monthly Resource Report'!"&amp;'Green Validation'!Q$450676&amp;":"&amp;'Green Validation'!Q$450677),'Green Validation'!Q$450678,FALSE)),0,HLOOKUP($B22,INDIRECT("'Monthly Resource Report'!"&amp;'Green Validation'!Q$450676&amp;":"&amp;'Green Validation'!Q$450677),'Green Validation'!Q$450678,FALSE))</f>
        <v>223</v>
      </c>
      <c r="R22" s="297">
        <f ca="1">+IF(ISERROR(HLOOKUP($B22,INDIRECT("'Monthly Resource Report'!"&amp;'Green Validation'!R$450676&amp;":"&amp;'Green Validation'!R$450677),'Green Validation'!R$450678,FALSE)),0,HLOOKUP($B22,INDIRECT("'Monthly Resource Report'!"&amp;'Green Validation'!R$450676&amp;":"&amp;'Green Validation'!R$450677),'Green Validation'!R$450678,FALSE))</f>
        <v>3.9080001112285192</v>
      </c>
      <c r="S22" s="317">
        <f ca="1">+IF(ISERROR(HLOOKUP($B22,INDIRECT("'Monthly Resource Report'!"&amp;'Green Validation'!S$450676&amp;":"&amp;'Green Validation'!S$450677),'Green Validation'!S$450678,FALSE)),0,HLOOKUP($B22,INDIRECT("'Monthly Resource Report'!"&amp;'Green Validation'!S$450676&amp;":"&amp;'Green Validation'!S$450677),'Green Validation'!S$450678,FALSE))</f>
        <v>0.20805924217094376</v>
      </c>
      <c r="T22" s="318">
        <f ca="1">+IF(ISERROR(HLOOKUP($B22,INDIRECT("'Monthly Resource Report'!"&amp;'Green Validation'!T$450676&amp;":"&amp;'Green Validation'!T$450677),'Green Validation'!T$450678,FALSE)),0,HLOOKUP($B22,INDIRECT("'Monthly Resource Report'!"&amp;'Green Validation'!T$450676&amp;":"&amp;'Green Validation'!T$450677),'Green Validation'!T$450678,FALSE))</f>
        <v>0.18017925386757722</v>
      </c>
    </row>
    <row r="23" spans="2:20">
      <c r="B23" s="301">
        <v>41883</v>
      </c>
      <c r="C23" s="294">
        <v>231</v>
      </c>
      <c r="D23" s="297">
        <v>3.9079999999999999</v>
      </c>
      <c r="E23" s="299">
        <v>0.21</v>
      </c>
      <c r="F23" s="295">
        <v>0.18</v>
      </c>
      <c r="G23" s="294">
        <f ca="1">+IF(ISERROR(HLOOKUP($B23,INDIRECT("'Monthly Resource Report'!"&amp;'Green Validation'!G$450676&amp;":"&amp;'Green Validation'!G$450677),'Green Validation'!G$450678,FALSE)),0,HLOOKUP($B23,INDIRECT("'Monthly Resource Report'!"&amp;'Green Validation'!G$450676&amp;":"&amp;'Green Validation'!G$450677),'Green Validation'!G$450678,FALSE))</f>
        <v>231</v>
      </c>
      <c r="H23" s="297">
        <f ca="1">+IF(ISERROR(HLOOKUP($B23,INDIRECT("'Monthly Resource Report'!"&amp;'Green Validation'!H$450676&amp;":"&amp;'Green Validation'!H$450677),'Green Validation'!H$450678,FALSE)),0,HLOOKUP($B23,INDIRECT("'Monthly Resource Report'!"&amp;'Green Validation'!H$450676&amp;":"&amp;'Green Validation'!H$450677),'Green Validation'!H$450678,FALSE))</f>
        <v>3.9079993246684981</v>
      </c>
      <c r="I23" s="317">
        <f ca="1">+IF(ISERROR(HLOOKUP($B23,INDIRECT("'Monthly Resource Report'!"&amp;'Green Validation'!I$450676&amp;":"&amp;'Green Validation'!I$450677),'Green Validation'!I$450678,FALSE)),0,HLOOKUP($B23,INDIRECT("'Monthly Resource Report'!"&amp;'Green Validation'!I$450676&amp;":"&amp;'Green Validation'!I$450677),'Green Validation'!I$450678,FALSE))</f>
        <v>0.20705304190382243</v>
      </c>
      <c r="J23" s="318">
        <f ca="1">+IF(ISERROR(HLOOKUP($B23,INDIRECT("'Monthly Resource Report'!"&amp;'Green Validation'!J$450676&amp;":"&amp;'Green Validation'!J$450677),'Green Validation'!J$450678,FALSE)),0,HLOOKUP($B23,INDIRECT("'Monthly Resource Report'!"&amp;'Green Validation'!J$450676&amp;":"&amp;'Green Validation'!J$450677),'Green Validation'!J$450678,FALSE))</f>
        <v>0.18025840188382203</v>
      </c>
      <c r="L23" s="301">
        <v>41883</v>
      </c>
      <c r="M23" s="294">
        <v>223</v>
      </c>
      <c r="N23" s="297">
        <v>3.9079999999999999</v>
      </c>
      <c r="O23" s="299">
        <v>0.21</v>
      </c>
      <c r="P23" s="295">
        <v>0.18</v>
      </c>
      <c r="Q23" s="294">
        <f ca="1">+IF(ISERROR(HLOOKUP($B23,INDIRECT("'Monthly Resource Report'!"&amp;'Green Validation'!Q$450676&amp;":"&amp;'Green Validation'!Q$450677),'Green Validation'!Q$450678,FALSE)),0,HLOOKUP($B23,INDIRECT("'Monthly Resource Report'!"&amp;'Green Validation'!Q$450676&amp;":"&amp;'Green Validation'!Q$450677),'Green Validation'!Q$450678,FALSE))</f>
        <v>223</v>
      </c>
      <c r="R23" s="297">
        <f ca="1">+IF(ISERROR(HLOOKUP($B23,INDIRECT("'Monthly Resource Report'!"&amp;'Green Validation'!R$450676&amp;":"&amp;'Green Validation'!R$450677),'Green Validation'!R$450678,FALSE)),0,HLOOKUP($B23,INDIRECT("'Monthly Resource Report'!"&amp;'Green Validation'!R$450676&amp;":"&amp;'Green Validation'!R$450677),'Green Validation'!R$450678,FALSE))</f>
        <v>3.9080004461220814</v>
      </c>
      <c r="S23" s="317">
        <f ca="1">+IF(ISERROR(HLOOKUP($B23,INDIRECT("'Monthly Resource Report'!"&amp;'Green Validation'!S$450676&amp;":"&amp;'Green Validation'!S$450677),'Green Validation'!S$450678,FALSE)),0,HLOOKUP($B23,INDIRECT("'Monthly Resource Report'!"&amp;'Green Validation'!S$450676&amp;":"&amp;'Green Validation'!S$450677),'Green Validation'!S$450678,FALSE))</f>
        <v>0.20737644742107927</v>
      </c>
      <c r="T23" s="318">
        <f ca="1">+IF(ISERROR(HLOOKUP($B23,INDIRECT("'Monthly Resource Report'!"&amp;'Green Validation'!T$450676&amp;":"&amp;'Green Validation'!T$450677),'Green Validation'!T$450678,FALSE)),0,HLOOKUP($B23,INDIRECT("'Monthly Resource Report'!"&amp;'Green Validation'!T$450676&amp;":"&amp;'Green Validation'!T$450677),'Green Validation'!T$450678,FALSE))</f>
        <v>0.1802766432817664</v>
      </c>
    </row>
    <row r="24" spans="2:20">
      <c r="B24" s="301">
        <v>41913</v>
      </c>
      <c r="C24" s="294">
        <v>231</v>
      </c>
      <c r="D24" s="297">
        <v>3.9079999999999999</v>
      </c>
      <c r="E24" s="299">
        <v>0.22500000000000001</v>
      </c>
      <c r="F24" s="295">
        <v>0.18</v>
      </c>
      <c r="G24" s="294">
        <f ca="1">+IF(ISERROR(HLOOKUP($B24,INDIRECT("'Monthly Resource Report'!"&amp;'Green Validation'!G$450676&amp;":"&amp;'Green Validation'!G$450677),'Green Validation'!G$450678,FALSE)),0,HLOOKUP($B24,INDIRECT("'Monthly Resource Report'!"&amp;'Green Validation'!G$450676&amp;":"&amp;'Green Validation'!G$450677),'Green Validation'!G$450678,FALSE))</f>
        <v>231</v>
      </c>
      <c r="H24" s="297">
        <f ca="1">+IF(ISERROR(HLOOKUP($B24,INDIRECT("'Monthly Resource Report'!"&amp;'Green Validation'!H$450676&amp;":"&amp;'Green Validation'!H$450677),'Green Validation'!H$450678,FALSE)),0,HLOOKUP($B24,INDIRECT("'Monthly Resource Report'!"&amp;'Green Validation'!H$450676&amp;":"&amp;'Green Validation'!H$450677),'Green Validation'!H$450678,FALSE))</f>
        <v>3.9079984307355584</v>
      </c>
      <c r="I24" s="317">
        <f ca="1">+IF(ISERROR(HLOOKUP($B24,INDIRECT("'Monthly Resource Report'!"&amp;'Green Validation'!I$450676&amp;":"&amp;'Green Validation'!I$450677),'Green Validation'!I$450678,FALSE)),0,HLOOKUP($B24,INDIRECT("'Monthly Resource Report'!"&amp;'Green Validation'!I$450676&amp;":"&amp;'Green Validation'!I$450677),'Green Validation'!I$450678,FALSE))</f>
        <v>0.22217176327174726</v>
      </c>
      <c r="J24" s="318">
        <f ca="1">+IF(ISERROR(HLOOKUP($B24,INDIRECT("'Monthly Resource Report'!"&amp;'Green Validation'!J$450676&amp;":"&amp;'Green Validation'!J$450677),'Green Validation'!J$450678,FALSE)),0,HLOOKUP($B24,INDIRECT("'Monthly Resource Report'!"&amp;'Green Validation'!J$450676&amp;":"&amp;'Green Validation'!J$450677),'Green Validation'!J$450678,FALSE))</f>
        <v>0.1803680639311093</v>
      </c>
      <c r="L24" s="301">
        <v>41913</v>
      </c>
      <c r="M24" s="294">
        <v>223</v>
      </c>
      <c r="N24" s="297">
        <v>3.9079999999999999</v>
      </c>
      <c r="O24" s="299">
        <v>0.22500000000000001</v>
      </c>
      <c r="P24" s="295">
        <v>0.18</v>
      </c>
      <c r="Q24" s="294">
        <f ca="1">+IF(ISERROR(HLOOKUP($B24,INDIRECT("'Monthly Resource Report'!"&amp;'Green Validation'!Q$450676&amp;":"&amp;'Green Validation'!Q$450677),'Green Validation'!Q$450678,FALSE)),0,HLOOKUP($B24,INDIRECT("'Monthly Resource Report'!"&amp;'Green Validation'!Q$450676&amp;":"&amp;'Green Validation'!Q$450677),'Green Validation'!Q$450678,FALSE))</f>
        <v>223</v>
      </c>
      <c r="R24" s="297">
        <f ca="1">+IF(ISERROR(HLOOKUP($B24,INDIRECT("'Monthly Resource Report'!"&amp;'Green Validation'!R$450676&amp;":"&amp;'Green Validation'!R$450677),'Green Validation'!R$450678,FALSE)),0,HLOOKUP($B24,INDIRECT("'Monthly Resource Report'!"&amp;'Green Validation'!R$450676&amp;":"&amp;'Green Validation'!R$450677),'Green Validation'!R$450678,FALSE))</f>
        <v>3.907999632168297</v>
      </c>
      <c r="S24" s="317">
        <f ca="1">+IF(ISERROR(HLOOKUP($B24,INDIRECT("'Monthly Resource Report'!"&amp;'Green Validation'!S$450676&amp;":"&amp;'Green Validation'!S$450677),'Green Validation'!S$450678,FALSE)),0,HLOOKUP($B24,INDIRECT("'Monthly Resource Report'!"&amp;'Green Validation'!S$450676&amp;":"&amp;'Green Validation'!S$450677),'Green Validation'!S$450678,FALSE))</f>
        <v>0.22255879719447033</v>
      </c>
      <c r="T24" s="318">
        <f ca="1">+IF(ISERROR(HLOOKUP($B24,INDIRECT("'Monthly Resource Report'!"&amp;'Green Validation'!T$450676&amp;":"&amp;'Green Validation'!T$450677),'Green Validation'!T$450678,FALSE)),0,HLOOKUP($B24,INDIRECT("'Monthly Resource Report'!"&amp;'Green Validation'!T$450676&amp;":"&amp;'Green Validation'!T$450677),'Green Validation'!T$450678,FALSE))</f>
        <v>0.18026009183997205</v>
      </c>
    </row>
    <row r="25" spans="2:20">
      <c r="B25" s="301">
        <v>41944</v>
      </c>
      <c r="C25" s="294">
        <v>231</v>
      </c>
      <c r="D25" s="297">
        <v>3.9079999999999999</v>
      </c>
      <c r="E25" s="299">
        <v>0.22500000000000001</v>
      </c>
      <c r="F25" s="295">
        <v>0.18</v>
      </c>
      <c r="G25" s="294">
        <f ca="1">+IF(ISERROR(HLOOKUP($B25,INDIRECT("'Monthly Resource Report'!"&amp;'Green Validation'!G$450676&amp;":"&amp;'Green Validation'!G$450677),'Green Validation'!G$450678,FALSE)),0,HLOOKUP($B25,INDIRECT("'Monthly Resource Report'!"&amp;'Green Validation'!G$450676&amp;":"&amp;'Green Validation'!G$450677),'Green Validation'!G$450678,FALSE))</f>
        <v>231</v>
      </c>
      <c r="H25" s="297">
        <f ca="1">+IF(ISERROR(HLOOKUP($B25,INDIRECT("'Monthly Resource Report'!"&amp;'Green Validation'!H$450676&amp;":"&amp;'Green Validation'!H$450677),'Green Validation'!H$450678,FALSE)),0,HLOOKUP($B25,INDIRECT("'Monthly Resource Report'!"&amp;'Green Validation'!H$450676&amp;":"&amp;'Green Validation'!H$450677),'Green Validation'!H$450678,FALSE))</f>
        <v>3.9079987937701781</v>
      </c>
      <c r="I25" s="317">
        <f ca="1">+IF(ISERROR(HLOOKUP($B25,INDIRECT("'Monthly Resource Report'!"&amp;'Green Validation'!I$450676&amp;":"&amp;'Green Validation'!I$450677),'Green Validation'!I$450678,FALSE)),0,HLOOKUP($B25,INDIRECT("'Monthly Resource Report'!"&amp;'Green Validation'!I$450676&amp;":"&amp;'Green Validation'!I$450677),'Green Validation'!I$450678,FALSE))</f>
        <v>0.22222373919556629</v>
      </c>
      <c r="J25" s="318">
        <f ca="1">+IF(ISERROR(HLOOKUP($B25,INDIRECT("'Monthly Resource Report'!"&amp;'Green Validation'!J$450676&amp;":"&amp;'Green Validation'!J$450677),'Green Validation'!J$450678,FALSE)),0,HLOOKUP($B25,INDIRECT("'Monthly Resource Report'!"&amp;'Green Validation'!J$450676&amp;":"&amp;'Green Validation'!J$450677),'Green Validation'!J$450678,FALSE))</f>
        <v>0.18037841517140984</v>
      </c>
      <c r="L25" s="301">
        <v>41944</v>
      </c>
      <c r="M25" s="294">
        <v>223</v>
      </c>
      <c r="N25" s="297">
        <v>3.9079999999999999</v>
      </c>
      <c r="O25" s="299">
        <v>0.22500000000000001</v>
      </c>
      <c r="P25" s="295">
        <v>0.18</v>
      </c>
      <c r="Q25" s="294">
        <f ca="1">+IF(ISERROR(HLOOKUP($B25,INDIRECT("'Monthly Resource Report'!"&amp;'Green Validation'!Q$450676&amp;":"&amp;'Green Validation'!Q$450677),'Green Validation'!Q$450678,FALSE)),0,HLOOKUP($B25,INDIRECT("'Monthly Resource Report'!"&amp;'Green Validation'!Q$450676&amp;":"&amp;'Green Validation'!Q$450677),'Green Validation'!Q$450678,FALSE))</f>
        <v>223</v>
      </c>
      <c r="R25" s="297">
        <f ca="1">+IF(ISERROR(HLOOKUP($B25,INDIRECT("'Monthly Resource Report'!"&amp;'Green Validation'!R$450676&amp;":"&amp;'Green Validation'!R$450677),'Green Validation'!R$450678,FALSE)),0,HLOOKUP($B25,INDIRECT("'Monthly Resource Report'!"&amp;'Green Validation'!R$450676&amp;":"&amp;'Green Validation'!R$450677),'Green Validation'!R$450678,FALSE))</f>
        <v>3.9079991141296326</v>
      </c>
      <c r="S25" s="317">
        <f ca="1">+IF(ISERROR(HLOOKUP($B25,INDIRECT("'Monthly Resource Report'!"&amp;'Green Validation'!S$450676&amp;":"&amp;'Green Validation'!S$450677),'Green Validation'!S$450678,FALSE)),0,HLOOKUP($B25,INDIRECT("'Monthly Resource Report'!"&amp;'Green Validation'!S$450676&amp;":"&amp;'Green Validation'!S$450677),'Green Validation'!S$450678,FALSE))</f>
        <v>0.2224172650094714</v>
      </c>
      <c r="T25" s="318">
        <f ca="1">+IF(ISERROR(HLOOKUP($B25,INDIRECT("'Monthly Resource Report'!"&amp;'Green Validation'!T$450676&amp;":"&amp;'Green Validation'!T$450677),'Green Validation'!T$450678,FALSE)),0,HLOOKUP($B25,INDIRECT("'Monthly Resource Report'!"&amp;'Green Validation'!T$450676&amp;":"&amp;'Green Validation'!T$450677),'Green Validation'!T$450678,FALSE))</f>
        <v>0.18018914737112601</v>
      </c>
    </row>
    <row r="26" spans="2:20">
      <c r="B26" s="301">
        <v>41974</v>
      </c>
      <c r="C26" s="294">
        <v>231</v>
      </c>
      <c r="D26" s="297">
        <v>3.9079999999999999</v>
      </c>
      <c r="E26" s="299">
        <v>0.22500000000000001</v>
      </c>
      <c r="F26" s="295">
        <v>0.18</v>
      </c>
      <c r="G26" s="294">
        <f ca="1">+IF(ISERROR(HLOOKUP($B26,INDIRECT("'Monthly Resource Report'!"&amp;'Green Validation'!G$450676&amp;":"&amp;'Green Validation'!G$450677),'Green Validation'!G$450678,FALSE)),0,HLOOKUP($B26,INDIRECT("'Monthly Resource Report'!"&amp;'Green Validation'!G$450676&amp;":"&amp;'Green Validation'!G$450677),'Green Validation'!G$450678,FALSE))</f>
        <v>231</v>
      </c>
      <c r="H26" s="297">
        <f ca="1">+IF(ISERROR(HLOOKUP($B26,INDIRECT("'Monthly Resource Report'!"&amp;'Green Validation'!H$450676&amp;":"&amp;'Green Validation'!H$450677),'Green Validation'!H$450678,FALSE)),0,HLOOKUP($B26,INDIRECT("'Monthly Resource Report'!"&amp;'Green Validation'!H$450676&amp;":"&amp;'Green Validation'!H$450677),'Green Validation'!H$450678,FALSE))</f>
        <v>3.9079984462228086</v>
      </c>
      <c r="I26" s="317">
        <f ca="1">+IF(ISERROR(HLOOKUP($B26,INDIRECT("'Monthly Resource Report'!"&amp;'Green Validation'!I$450676&amp;":"&amp;'Green Validation'!I$450677),'Green Validation'!I$450678,FALSE)),0,HLOOKUP($B26,INDIRECT("'Monthly Resource Report'!"&amp;'Green Validation'!I$450676&amp;":"&amp;'Green Validation'!I$450677),'Green Validation'!I$450678,FALSE))</f>
        <v>0.22227860174424535</v>
      </c>
      <c r="J26" s="318">
        <f ca="1">+IF(ISERROR(HLOOKUP($B26,INDIRECT("'Monthly Resource Report'!"&amp;'Green Validation'!J$450676&amp;":"&amp;'Green Validation'!J$450677),'Green Validation'!J$450678,FALSE)),0,HLOOKUP($B26,INDIRECT("'Monthly Resource Report'!"&amp;'Green Validation'!J$450676&amp;":"&amp;'Green Validation'!J$450677),'Green Validation'!J$450678,FALSE))</f>
        <v>0.18036463222251659</v>
      </c>
      <c r="L26" s="301">
        <v>41974</v>
      </c>
      <c r="M26" s="294">
        <v>223</v>
      </c>
      <c r="N26" s="297">
        <v>3.9079999999999999</v>
      </c>
      <c r="O26" s="299">
        <v>0.22500000000000001</v>
      </c>
      <c r="P26" s="295">
        <v>0.18</v>
      </c>
      <c r="Q26" s="294">
        <f ca="1">+IF(ISERROR(HLOOKUP($B26,INDIRECT("'Monthly Resource Report'!"&amp;'Green Validation'!Q$450676&amp;":"&amp;'Green Validation'!Q$450677),'Green Validation'!Q$450678,FALSE)),0,HLOOKUP($B26,INDIRECT("'Monthly Resource Report'!"&amp;'Green Validation'!Q$450676&amp;":"&amp;'Green Validation'!Q$450677),'Green Validation'!Q$450678,FALSE))</f>
        <v>223</v>
      </c>
      <c r="R26" s="297">
        <f ca="1">+IF(ISERROR(HLOOKUP($B26,INDIRECT("'Monthly Resource Report'!"&amp;'Green Validation'!R$450676&amp;":"&amp;'Green Validation'!R$450677),'Green Validation'!R$450678,FALSE)),0,HLOOKUP($B26,INDIRECT("'Monthly Resource Report'!"&amp;'Green Validation'!R$450676&amp;":"&amp;'Green Validation'!R$450677),'Green Validation'!R$450678,FALSE))</f>
        <v>3.9079998868033989</v>
      </c>
      <c r="S26" s="317">
        <f ca="1">+IF(ISERROR(HLOOKUP($B26,INDIRECT("'Monthly Resource Report'!"&amp;'Green Validation'!S$450676&amp;":"&amp;'Green Validation'!S$450677),'Green Validation'!S$450678,FALSE)),0,HLOOKUP($B26,INDIRECT("'Monthly Resource Report'!"&amp;'Green Validation'!S$450676&amp;":"&amp;'Green Validation'!S$450677),'Green Validation'!S$450678,FALSE))</f>
        <v>0.2226673739759483</v>
      </c>
      <c r="T26" s="318">
        <f ca="1">+IF(ISERROR(HLOOKUP($B26,INDIRECT("'Monthly Resource Report'!"&amp;'Green Validation'!T$450676&amp;":"&amp;'Green Validation'!T$450677),'Green Validation'!T$450678,FALSE)),0,HLOOKUP($B26,INDIRECT("'Monthly Resource Report'!"&amp;'Green Validation'!T$450676&amp;":"&amp;'Green Validation'!T$450677),'Green Validation'!T$450678,FALSE))</f>
        <v>0.18017611474089307</v>
      </c>
    </row>
    <row r="27" spans="2:20">
      <c r="B27" s="301">
        <v>42005</v>
      </c>
      <c r="C27" s="294">
        <v>231</v>
      </c>
      <c r="D27" s="297">
        <v>4.55</v>
      </c>
      <c r="E27" s="299">
        <v>0.22500000000000001</v>
      </c>
      <c r="F27" s="295">
        <v>0.19</v>
      </c>
      <c r="G27" s="294">
        <f ca="1">+IF(ISERROR(HLOOKUP($B27,INDIRECT("'Monthly Resource Report'!"&amp;'Green Validation'!G$450676&amp;":"&amp;'Green Validation'!G$450677),'Green Validation'!G$450678,FALSE)),0,HLOOKUP($B27,INDIRECT("'Monthly Resource Report'!"&amp;'Green Validation'!G$450676&amp;":"&amp;'Green Validation'!G$450677),'Green Validation'!G$450678,FALSE))</f>
        <v>231</v>
      </c>
      <c r="H27" s="297">
        <f ca="1">+IF(ISERROR(HLOOKUP($B27,INDIRECT("'Monthly Resource Report'!"&amp;'Green Validation'!H$450676&amp;":"&amp;'Green Validation'!H$450677),'Green Validation'!H$450678,FALSE)),0,HLOOKUP($B27,INDIRECT("'Monthly Resource Report'!"&amp;'Green Validation'!H$450676&amp;":"&amp;'Green Validation'!H$450677),'Green Validation'!H$450678,FALSE))</f>
        <v>4.5499966521136095</v>
      </c>
      <c r="I27" s="317">
        <f ca="1">+IF(ISERROR(HLOOKUP($B27,INDIRECT("'Monthly Resource Report'!"&amp;'Green Validation'!I$450676&amp;":"&amp;'Green Validation'!I$450677),'Green Validation'!I$450678,FALSE)),0,HLOOKUP($B27,INDIRECT("'Monthly Resource Report'!"&amp;'Green Validation'!I$450676&amp;":"&amp;'Green Validation'!I$450677),'Green Validation'!I$450678,FALSE))</f>
        <v>0.22235021614457534</v>
      </c>
      <c r="J27" s="318">
        <f ca="1">+IF(ISERROR(HLOOKUP($B27,INDIRECT("'Monthly Resource Report'!"&amp;'Green Validation'!J$450676&amp;":"&amp;'Green Validation'!J$450677),'Green Validation'!J$450678,FALSE)),0,HLOOKUP($B27,INDIRECT("'Monthly Resource Report'!"&amp;'Green Validation'!J$450676&amp;":"&amp;'Green Validation'!J$450677),'Green Validation'!J$450678,FALSE))</f>
        <v>0.19025677232358515</v>
      </c>
      <c r="L27" s="301">
        <v>42005</v>
      </c>
      <c r="M27" s="294">
        <v>223</v>
      </c>
      <c r="N27" s="297">
        <v>4.55</v>
      </c>
      <c r="O27" s="299">
        <v>0.22500000000000001</v>
      </c>
      <c r="P27" s="295">
        <v>0.19</v>
      </c>
      <c r="Q27" s="294">
        <f ca="1">+IF(ISERROR(HLOOKUP($B27,INDIRECT("'Monthly Resource Report'!"&amp;'Green Validation'!Q$450676&amp;":"&amp;'Green Validation'!Q$450677),'Green Validation'!Q$450678,FALSE)),0,HLOOKUP($B27,INDIRECT("'Monthly Resource Report'!"&amp;'Green Validation'!Q$450676&amp;":"&amp;'Green Validation'!Q$450677),'Green Validation'!Q$450678,FALSE))</f>
        <v>223</v>
      </c>
      <c r="R27" s="297">
        <f ca="1">+IF(ISERROR(HLOOKUP($B27,INDIRECT("'Monthly Resource Report'!"&amp;'Green Validation'!R$450676&amp;":"&amp;'Green Validation'!R$450677),'Green Validation'!R$450678,FALSE)),0,HLOOKUP($B27,INDIRECT("'Monthly Resource Report'!"&amp;'Green Validation'!R$450676&amp;":"&amp;'Green Validation'!R$450677),'Green Validation'!R$450678,FALSE))</f>
        <v>4.549995413750282</v>
      </c>
      <c r="S27" s="317">
        <f ca="1">+IF(ISERROR(HLOOKUP($B27,INDIRECT("'Monthly Resource Report'!"&amp;'Green Validation'!S$450676&amp;":"&amp;'Green Validation'!S$450677),'Green Validation'!S$450678,FALSE)),0,HLOOKUP($B27,INDIRECT("'Monthly Resource Report'!"&amp;'Green Validation'!S$450676&amp;":"&amp;'Green Validation'!S$450677),'Green Validation'!S$450678,FALSE))</f>
        <v>0.22266798776604663</v>
      </c>
      <c r="T27" s="318">
        <f ca="1">+IF(ISERROR(HLOOKUP($B27,INDIRECT("'Monthly Resource Report'!"&amp;'Green Validation'!T$450676&amp;":"&amp;'Green Validation'!T$450677),'Green Validation'!T$450678,FALSE)),0,HLOOKUP($B27,INDIRECT("'Monthly Resource Report'!"&amp;'Green Validation'!T$450676&amp;":"&amp;'Green Validation'!T$450677),'Green Validation'!T$450678,FALSE))</f>
        <v>0.19037455967196951</v>
      </c>
    </row>
    <row r="28" spans="2:20">
      <c r="B28" s="301">
        <v>42036</v>
      </c>
      <c r="C28" s="294">
        <v>231</v>
      </c>
      <c r="D28" s="297">
        <v>4.55</v>
      </c>
      <c r="E28" s="299">
        <v>0.22500000000000001</v>
      </c>
      <c r="F28" s="295">
        <v>0.19</v>
      </c>
      <c r="G28" s="294">
        <f ca="1">+IF(ISERROR(HLOOKUP($B28,INDIRECT("'Monthly Resource Report'!"&amp;'Green Validation'!G$450676&amp;":"&amp;'Green Validation'!G$450677),'Green Validation'!G$450678,FALSE)),0,HLOOKUP($B28,INDIRECT("'Monthly Resource Report'!"&amp;'Green Validation'!G$450676&amp;":"&amp;'Green Validation'!G$450677),'Green Validation'!G$450678,FALSE))</f>
        <v>231</v>
      </c>
      <c r="H28" s="297">
        <f ca="1">+IF(ISERROR(HLOOKUP($B28,INDIRECT("'Monthly Resource Report'!"&amp;'Green Validation'!H$450676&amp;":"&amp;'Green Validation'!H$450677),'Green Validation'!H$450678,FALSE)),0,HLOOKUP($B28,INDIRECT("'Monthly Resource Report'!"&amp;'Green Validation'!H$450676&amp;":"&amp;'Green Validation'!H$450677),'Green Validation'!H$450678,FALSE))</f>
        <v>4.5499957778795146</v>
      </c>
      <c r="I28" s="317">
        <f ca="1">+IF(ISERROR(HLOOKUP($B28,INDIRECT("'Monthly Resource Report'!"&amp;'Green Validation'!I$450676&amp;":"&amp;'Green Validation'!I$450677),'Green Validation'!I$450678,FALSE)),0,HLOOKUP($B28,INDIRECT("'Monthly Resource Report'!"&amp;'Green Validation'!I$450676&amp;":"&amp;'Green Validation'!I$450677),'Green Validation'!I$450678,FALSE))</f>
        <v>0.22258859101937703</v>
      </c>
      <c r="J28" s="318">
        <f ca="1">+IF(ISERROR(HLOOKUP($B28,INDIRECT("'Monthly Resource Report'!"&amp;'Green Validation'!J$450676&amp;":"&amp;'Green Validation'!J$450677),'Green Validation'!J$450678,FALSE)),0,HLOOKUP($B28,INDIRECT("'Monthly Resource Report'!"&amp;'Green Validation'!J$450676&amp;":"&amp;'Green Validation'!J$450677),'Green Validation'!J$450678,FALSE))</f>
        <v>0.19013284512796769</v>
      </c>
      <c r="L28" s="301">
        <v>42036</v>
      </c>
      <c r="M28" s="294">
        <v>223</v>
      </c>
      <c r="N28" s="297">
        <v>4.55</v>
      </c>
      <c r="O28" s="299">
        <v>0.22500000000000001</v>
      </c>
      <c r="P28" s="295">
        <v>0.19</v>
      </c>
      <c r="Q28" s="294">
        <f ca="1">+IF(ISERROR(HLOOKUP($B28,INDIRECT("'Monthly Resource Report'!"&amp;'Green Validation'!Q$450676&amp;":"&amp;'Green Validation'!Q$450677),'Green Validation'!Q$450678,FALSE)),0,HLOOKUP($B28,INDIRECT("'Monthly Resource Report'!"&amp;'Green Validation'!Q$450676&amp;":"&amp;'Green Validation'!Q$450677),'Green Validation'!Q$450678,FALSE))</f>
        <v>223</v>
      </c>
      <c r="R28" s="297">
        <f ca="1">+IF(ISERROR(HLOOKUP($B28,INDIRECT("'Monthly Resource Report'!"&amp;'Green Validation'!R$450676&amp;":"&amp;'Green Validation'!R$450677),'Green Validation'!R$450678,FALSE)),0,HLOOKUP($B28,INDIRECT("'Monthly Resource Report'!"&amp;'Green Validation'!R$450676&amp;":"&amp;'Green Validation'!R$450677),'Green Validation'!R$450678,FALSE))</f>
        <v>4.5499951345715717</v>
      </c>
      <c r="S28" s="317">
        <f ca="1">+IF(ISERROR(HLOOKUP($B28,INDIRECT("'Monthly Resource Report'!"&amp;'Green Validation'!S$450676&amp;":"&amp;'Green Validation'!S$450677),'Green Validation'!S$450678,FALSE)),0,HLOOKUP($B28,INDIRECT("'Monthly Resource Report'!"&amp;'Green Validation'!S$450676&amp;":"&amp;'Green Validation'!S$450677),'Green Validation'!S$450678,FALSE))</f>
        <v>0.22287955302274598</v>
      </c>
      <c r="T28" s="318">
        <f ca="1">+IF(ISERROR(HLOOKUP($B28,INDIRECT("'Monthly Resource Report'!"&amp;'Green Validation'!T$450676&amp;":"&amp;'Green Validation'!T$450677),'Green Validation'!T$450678,FALSE)),0,HLOOKUP($B28,INDIRECT("'Monthly Resource Report'!"&amp;'Green Validation'!T$450676&amp;":"&amp;'Green Validation'!T$450677),'Green Validation'!T$450678,FALSE))</f>
        <v>0.19030793708196458</v>
      </c>
    </row>
    <row r="29" spans="2:20">
      <c r="B29" s="301">
        <v>42064</v>
      </c>
      <c r="C29" s="294">
        <v>231</v>
      </c>
      <c r="D29" s="297">
        <v>4.55</v>
      </c>
      <c r="E29" s="299">
        <v>0.22500000000000001</v>
      </c>
      <c r="F29" s="295">
        <v>0.19</v>
      </c>
      <c r="G29" s="294">
        <f ca="1">+IF(ISERROR(HLOOKUP($B29,INDIRECT("'Monthly Resource Report'!"&amp;'Green Validation'!G$450676&amp;":"&amp;'Green Validation'!G$450677),'Green Validation'!G$450678,FALSE)),0,HLOOKUP($B29,INDIRECT("'Monthly Resource Report'!"&amp;'Green Validation'!G$450676&amp;":"&amp;'Green Validation'!G$450677),'Green Validation'!G$450678,FALSE))</f>
        <v>231</v>
      </c>
      <c r="H29" s="297">
        <f ca="1">+IF(ISERROR(HLOOKUP($B29,INDIRECT("'Monthly Resource Report'!"&amp;'Green Validation'!H$450676&amp;":"&amp;'Green Validation'!H$450677),'Green Validation'!H$450678,FALSE)),0,HLOOKUP($B29,INDIRECT("'Monthly Resource Report'!"&amp;'Green Validation'!H$450676&amp;":"&amp;'Green Validation'!H$450677),'Green Validation'!H$450678,FALSE))</f>
        <v>4.5499968429692927</v>
      </c>
      <c r="I29" s="317">
        <f ca="1">+IF(ISERROR(HLOOKUP($B29,INDIRECT("'Monthly Resource Report'!"&amp;'Green Validation'!I$450676&amp;":"&amp;'Green Validation'!I$450677),'Green Validation'!I$450678,FALSE)),0,HLOOKUP($B29,INDIRECT("'Monthly Resource Report'!"&amp;'Green Validation'!I$450676&amp;":"&amp;'Green Validation'!I$450677),'Green Validation'!I$450678,FALSE))</f>
        <v>0.22176127595263068</v>
      </c>
      <c r="J29" s="318">
        <f ca="1">+IF(ISERROR(HLOOKUP($B29,INDIRECT("'Monthly Resource Report'!"&amp;'Green Validation'!J$450676&amp;":"&amp;'Green Validation'!J$450677),'Green Validation'!J$450678,FALSE)),0,HLOOKUP($B29,INDIRECT("'Monthly Resource Report'!"&amp;'Green Validation'!J$450676&amp;":"&amp;'Green Validation'!J$450677),'Green Validation'!J$450678,FALSE))</f>
        <v>0.19039097304501967</v>
      </c>
      <c r="L29" s="301">
        <v>42064</v>
      </c>
      <c r="M29" s="294">
        <v>223</v>
      </c>
      <c r="N29" s="297">
        <v>4.55</v>
      </c>
      <c r="O29" s="299">
        <v>0.22500000000000001</v>
      </c>
      <c r="P29" s="295">
        <v>0.19</v>
      </c>
      <c r="Q29" s="294">
        <f ca="1">+IF(ISERROR(HLOOKUP($B29,INDIRECT("'Monthly Resource Report'!"&amp;'Green Validation'!Q$450676&amp;":"&amp;'Green Validation'!Q$450677),'Green Validation'!Q$450678,FALSE)),0,HLOOKUP($B29,INDIRECT("'Monthly Resource Report'!"&amp;'Green Validation'!Q$450676&amp;":"&amp;'Green Validation'!Q$450677),'Green Validation'!Q$450678,FALSE))</f>
        <v>223</v>
      </c>
      <c r="R29" s="297">
        <f ca="1">+IF(ISERROR(HLOOKUP($B29,INDIRECT("'Monthly Resource Report'!"&amp;'Green Validation'!R$450676&amp;":"&amp;'Green Validation'!R$450677),'Green Validation'!R$450678,FALSE)),0,HLOOKUP($B29,INDIRECT("'Monthly Resource Report'!"&amp;'Green Validation'!R$450676&amp;":"&amp;'Green Validation'!R$450677),'Green Validation'!R$450678,FALSE))</f>
        <v>4.5499946902400881</v>
      </c>
      <c r="S29" s="317">
        <f ca="1">+IF(ISERROR(HLOOKUP($B29,INDIRECT("'Monthly Resource Report'!"&amp;'Green Validation'!S$450676&amp;":"&amp;'Green Validation'!S$450677),'Green Validation'!S$450678,FALSE)),0,HLOOKUP($B29,INDIRECT("'Monthly Resource Report'!"&amp;'Green Validation'!S$450676&amp;":"&amp;'Green Validation'!S$450677),'Green Validation'!S$450678,FALSE))</f>
        <v>0.22227790927296814</v>
      </c>
      <c r="T29" s="318">
        <f ca="1">+IF(ISERROR(HLOOKUP($B29,INDIRECT("'Monthly Resource Report'!"&amp;'Green Validation'!T$450676&amp;":"&amp;'Green Validation'!T$450677),'Green Validation'!T$450678,FALSE)),0,HLOOKUP($B29,INDIRECT("'Monthly Resource Report'!"&amp;'Green Validation'!T$450676&amp;":"&amp;'Green Validation'!T$450677),'Green Validation'!T$450678,FALSE))</f>
        <v>0.19018677661278544</v>
      </c>
    </row>
    <row r="30" spans="2:20">
      <c r="B30" s="301">
        <v>42095</v>
      </c>
      <c r="C30" s="294">
        <v>231</v>
      </c>
      <c r="D30" s="297">
        <v>4.9930000000000003</v>
      </c>
      <c r="E30" s="299">
        <v>0.22500000000000001</v>
      </c>
      <c r="F30" s="295">
        <v>0.19</v>
      </c>
      <c r="G30" s="294">
        <f ca="1">+IF(ISERROR(HLOOKUP($B30,INDIRECT("'Monthly Resource Report'!"&amp;'Green Validation'!G$450676&amp;":"&amp;'Green Validation'!G$450677),'Green Validation'!G$450678,FALSE)),0,HLOOKUP($B30,INDIRECT("'Monthly Resource Report'!"&amp;'Green Validation'!G$450676&amp;":"&amp;'Green Validation'!G$450677),'Green Validation'!G$450678,FALSE))</f>
        <v>231</v>
      </c>
      <c r="H30" s="297">
        <f ca="1">+IF(ISERROR(HLOOKUP($B30,INDIRECT("'Monthly Resource Report'!"&amp;'Green Validation'!H$450676&amp;":"&amp;'Green Validation'!H$450677),'Green Validation'!H$450678,FALSE)),0,HLOOKUP($B30,INDIRECT("'Monthly Resource Report'!"&amp;'Green Validation'!H$450676&amp;":"&amp;'Green Validation'!H$450677),'Green Validation'!H$450678,FALSE))</f>
        <v>4.9929994715544259</v>
      </c>
      <c r="I30" s="317">
        <f ca="1">+IF(ISERROR(HLOOKUP($B30,INDIRECT("'Monthly Resource Report'!"&amp;'Green Validation'!I$450676&amp;":"&amp;'Green Validation'!I$450677),'Green Validation'!I$450678,FALSE)),0,HLOOKUP($B30,INDIRECT("'Monthly Resource Report'!"&amp;'Green Validation'!I$450676&amp;":"&amp;'Green Validation'!I$450677),'Green Validation'!I$450678,FALSE))</f>
        <v>0.22176255288056212</v>
      </c>
      <c r="J30" s="318">
        <f ca="1">+IF(ISERROR(HLOOKUP($B30,INDIRECT("'Monthly Resource Report'!"&amp;'Green Validation'!J$450676&amp;":"&amp;'Green Validation'!J$450677),'Green Validation'!J$450678,FALSE)),0,HLOOKUP($B30,INDIRECT("'Monthly Resource Report'!"&amp;'Green Validation'!J$450676&amp;":"&amp;'Green Validation'!J$450677),'Green Validation'!J$450678,FALSE))</f>
        <v>0.19014015261145759</v>
      </c>
      <c r="L30" s="301">
        <v>42095</v>
      </c>
      <c r="M30" s="294">
        <v>223</v>
      </c>
      <c r="N30" s="297">
        <v>4.9930000000000003</v>
      </c>
      <c r="O30" s="299">
        <v>0.22500000000000001</v>
      </c>
      <c r="P30" s="295">
        <v>0.19</v>
      </c>
      <c r="Q30" s="294">
        <f ca="1">+IF(ISERROR(HLOOKUP($B30,INDIRECT("'Monthly Resource Report'!"&amp;'Green Validation'!Q$450676&amp;":"&amp;'Green Validation'!Q$450677),'Green Validation'!Q$450678,FALSE)),0,HLOOKUP($B30,INDIRECT("'Monthly Resource Report'!"&amp;'Green Validation'!Q$450676&amp;":"&amp;'Green Validation'!Q$450677),'Green Validation'!Q$450678,FALSE))</f>
        <v>223</v>
      </c>
      <c r="R30" s="297">
        <f ca="1">+IF(ISERROR(HLOOKUP($B30,INDIRECT("'Monthly Resource Report'!"&amp;'Green Validation'!R$450676&amp;":"&amp;'Green Validation'!R$450677),'Green Validation'!R$450678,FALSE)),0,HLOOKUP($B30,INDIRECT("'Monthly Resource Report'!"&amp;'Green Validation'!R$450676&amp;":"&amp;'Green Validation'!R$450677),'Green Validation'!R$450678,FALSE))</f>
        <v>4.9929987135696221</v>
      </c>
      <c r="S30" s="317">
        <f ca="1">+IF(ISERROR(HLOOKUP($B30,INDIRECT("'Monthly Resource Report'!"&amp;'Green Validation'!S$450676&amp;":"&amp;'Green Validation'!S$450677),'Green Validation'!S$450678,FALSE)),0,HLOOKUP($B30,INDIRECT("'Monthly Resource Report'!"&amp;'Green Validation'!S$450676&amp;":"&amp;'Green Validation'!S$450677),'Green Validation'!S$450678,FALSE))</f>
        <v>0.22225721669896256</v>
      </c>
      <c r="T30" s="318">
        <f ca="1">+IF(ISERROR(HLOOKUP($B30,INDIRECT("'Monthly Resource Report'!"&amp;'Green Validation'!T$450676&amp;":"&amp;'Green Validation'!T$450677),'Green Validation'!T$450678,FALSE)),0,HLOOKUP($B30,INDIRECT("'Monthly Resource Report'!"&amp;'Green Validation'!T$450676&amp;":"&amp;'Green Validation'!T$450677),'Green Validation'!T$450678,FALSE))</f>
        <v>0.19030229043079205</v>
      </c>
    </row>
    <row r="31" spans="2:20">
      <c r="B31" s="301">
        <v>42125</v>
      </c>
      <c r="C31" s="294">
        <v>231</v>
      </c>
      <c r="D31" s="297">
        <v>4.9930000000000003</v>
      </c>
      <c r="E31" s="299">
        <v>0.21</v>
      </c>
      <c r="F31" s="295">
        <v>0.19</v>
      </c>
      <c r="G31" s="294">
        <f ca="1">+IF(ISERROR(HLOOKUP($B31,INDIRECT("'Monthly Resource Report'!"&amp;'Green Validation'!G$450676&amp;":"&amp;'Green Validation'!G$450677),'Green Validation'!G$450678,FALSE)),0,HLOOKUP($B31,INDIRECT("'Monthly Resource Report'!"&amp;'Green Validation'!G$450676&amp;":"&amp;'Green Validation'!G$450677),'Green Validation'!G$450678,FALSE))</f>
        <v>231</v>
      </c>
      <c r="H31" s="297">
        <f ca="1">+IF(ISERROR(HLOOKUP($B31,INDIRECT("'Monthly Resource Report'!"&amp;'Green Validation'!H$450676&amp;":"&amp;'Green Validation'!H$450677),'Green Validation'!H$450678,FALSE)),0,HLOOKUP($B31,INDIRECT("'Monthly Resource Report'!"&amp;'Green Validation'!H$450676&amp;":"&amp;'Green Validation'!H$450677),'Green Validation'!H$450678,FALSE))</f>
        <v>4.9930001881257793</v>
      </c>
      <c r="I31" s="317">
        <f ca="1">+IF(ISERROR(HLOOKUP($B31,INDIRECT("'Monthly Resource Report'!"&amp;'Green Validation'!I$450676&amp;":"&amp;'Green Validation'!I$450677),'Green Validation'!I$450678,FALSE)),0,HLOOKUP($B31,INDIRECT("'Monthly Resource Report'!"&amp;'Green Validation'!I$450676&amp;":"&amp;'Green Validation'!I$450677),'Green Validation'!I$450678,FALSE))</f>
        <v>0.20715022000883093</v>
      </c>
      <c r="J31" s="318">
        <f ca="1">+IF(ISERROR(HLOOKUP($B31,INDIRECT("'Monthly Resource Report'!"&amp;'Green Validation'!J$450676&amp;":"&amp;'Green Validation'!J$450677),'Green Validation'!J$450678,FALSE)),0,HLOOKUP($B31,INDIRECT("'Monthly Resource Report'!"&amp;'Green Validation'!J$450676&amp;":"&amp;'Green Validation'!J$450677),'Green Validation'!J$450678,FALSE))</f>
        <v>0.19012521105887831</v>
      </c>
      <c r="L31" s="301">
        <v>42125</v>
      </c>
      <c r="M31" s="294">
        <v>223</v>
      </c>
      <c r="N31" s="297">
        <v>4.9930000000000003</v>
      </c>
      <c r="O31" s="299">
        <v>0.21</v>
      </c>
      <c r="P31" s="295">
        <v>0.19</v>
      </c>
      <c r="Q31" s="294">
        <f ca="1">+IF(ISERROR(HLOOKUP($B31,INDIRECT("'Monthly Resource Report'!"&amp;'Green Validation'!Q$450676&amp;":"&amp;'Green Validation'!Q$450677),'Green Validation'!Q$450678,FALSE)),0,HLOOKUP($B31,INDIRECT("'Monthly Resource Report'!"&amp;'Green Validation'!Q$450676&amp;":"&amp;'Green Validation'!Q$450677),'Green Validation'!Q$450678,FALSE))</f>
        <v>223</v>
      </c>
      <c r="R31" s="297">
        <f ca="1">+IF(ISERROR(HLOOKUP($B31,INDIRECT("'Monthly Resource Report'!"&amp;'Green Validation'!R$450676&amp;":"&amp;'Green Validation'!R$450677),'Green Validation'!R$450678,FALSE)),0,HLOOKUP($B31,INDIRECT("'Monthly Resource Report'!"&amp;'Green Validation'!R$450676&amp;":"&amp;'Green Validation'!R$450677),'Green Validation'!R$450678,FALSE))</f>
        <v>4.9930016331378519</v>
      </c>
      <c r="S31" s="317">
        <f ca="1">+IF(ISERROR(HLOOKUP($B31,INDIRECT("'Monthly Resource Report'!"&amp;'Green Validation'!S$450676&amp;":"&amp;'Green Validation'!S$450677),'Green Validation'!S$450678,FALSE)),0,HLOOKUP($B31,INDIRECT("'Monthly Resource Report'!"&amp;'Green Validation'!S$450676&amp;":"&amp;'Green Validation'!S$450677),'Green Validation'!S$450678,FALSE))</f>
        <v>0.20750372658534877</v>
      </c>
      <c r="T31" s="318">
        <f ca="1">+IF(ISERROR(HLOOKUP($B31,INDIRECT("'Monthly Resource Report'!"&amp;'Green Validation'!T$450676&amp;":"&amp;'Green Validation'!T$450677),'Green Validation'!T$450678,FALSE)),0,HLOOKUP($B31,INDIRECT("'Monthly Resource Report'!"&amp;'Green Validation'!T$450676&amp;":"&amp;'Green Validation'!T$450677),'Green Validation'!T$450678,FALSE))</f>
        <v>0.19038098576176404</v>
      </c>
    </row>
    <row r="32" spans="2:20">
      <c r="B32" s="301">
        <v>42156</v>
      </c>
      <c r="C32" s="294">
        <v>231</v>
      </c>
      <c r="D32" s="297">
        <v>4.9930000000000003</v>
      </c>
      <c r="E32" s="299">
        <v>0.21</v>
      </c>
      <c r="F32" s="295">
        <v>0.19</v>
      </c>
      <c r="G32" s="294">
        <f ca="1">+IF(ISERROR(HLOOKUP($B32,INDIRECT("'Monthly Resource Report'!"&amp;'Green Validation'!G$450676&amp;":"&amp;'Green Validation'!G$450677),'Green Validation'!G$450678,FALSE)),0,HLOOKUP($B32,INDIRECT("'Monthly Resource Report'!"&amp;'Green Validation'!G$450676&amp;":"&amp;'Green Validation'!G$450677),'Green Validation'!G$450678,FALSE))</f>
        <v>231</v>
      </c>
      <c r="H32" s="297">
        <f ca="1">+IF(ISERROR(HLOOKUP($B32,INDIRECT("'Monthly Resource Report'!"&amp;'Green Validation'!H$450676&amp;":"&amp;'Green Validation'!H$450677),'Green Validation'!H$450678,FALSE)),0,HLOOKUP($B32,INDIRECT("'Monthly Resource Report'!"&amp;'Green Validation'!H$450676&amp;":"&amp;'Green Validation'!H$450677),'Green Validation'!H$450678,FALSE))</f>
        <v>4.9930021710987056</v>
      </c>
      <c r="I32" s="317">
        <f ca="1">+IF(ISERROR(HLOOKUP($B32,INDIRECT("'Monthly Resource Report'!"&amp;'Green Validation'!I$450676&amp;":"&amp;'Green Validation'!I$450677),'Green Validation'!I$450678,FALSE)),0,HLOOKUP($B32,INDIRECT("'Monthly Resource Report'!"&amp;'Green Validation'!I$450676&amp;":"&amp;'Green Validation'!I$450677),'Green Validation'!I$450678,FALSE))</f>
        <v>0.20739740788612437</v>
      </c>
      <c r="J32" s="318">
        <f ca="1">+IF(ISERROR(HLOOKUP($B32,INDIRECT("'Monthly Resource Report'!"&amp;'Green Validation'!J$450676&amp;":"&amp;'Green Validation'!J$450677),'Green Validation'!J$450678,FALSE)),0,HLOOKUP($B32,INDIRECT("'Monthly Resource Report'!"&amp;'Green Validation'!J$450676&amp;":"&amp;'Green Validation'!J$450677),'Green Validation'!J$450678,FALSE))</f>
        <v>0.1902643548407065</v>
      </c>
      <c r="L32" s="301">
        <v>42156</v>
      </c>
      <c r="M32" s="294">
        <v>223</v>
      </c>
      <c r="N32" s="297">
        <v>4.9930000000000003</v>
      </c>
      <c r="O32" s="299">
        <v>0.21</v>
      </c>
      <c r="P32" s="295">
        <v>0.19</v>
      </c>
      <c r="Q32" s="294">
        <f ca="1">+IF(ISERROR(HLOOKUP($B32,INDIRECT("'Monthly Resource Report'!"&amp;'Green Validation'!Q$450676&amp;":"&amp;'Green Validation'!Q$450677),'Green Validation'!Q$450678,FALSE)),0,HLOOKUP($B32,INDIRECT("'Monthly Resource Report'!"&amp;'Green Validation'!Q$450676&amp;":"&amp;'Green Validation'!Q$450677),'Green Validation'!Q$450678,FALSE))</f>
        <v>223</v>
      </c>
      <c r="R32" s="297">
        <f ca="1">+IF(ISERROR(HLOOKUP($B32,INDIRECT("'Monthly Resource Report'!"&amp;'Green Validation'!R$450676&amp;":"&amp;'Green Validation'!R$450677),'Green Validation'!R$450678,FALSE)),0,HLOOKUP($B32,INDIRECT("'Monthly Resource Report'!"&amp;'Green Validation'!R$450676&amp;":"&amp;'Green Validation'!R$450677),'Green Validation'!R$450678,FALSE))</f>
        <v>4.9929990831897264</v>
      </c>
      <c r="S32" s="317">
        <f ca="1">+IF(ISERROR(HLOOKUP($B32,INDIRECT("'Monthly Resource Report'!"&amp;'Green Validation'!S$450676&amp;":"&amp;'Green Validation'!S$450677),'Green Validation'!S$450678,FALSE)),0,HLOOKUP($B32,INDIRECT("'Monthly Resource Report'!"&amp;'Green Validation'!S$450676&amp;":"&amp;'Green Validation'!S$450677),'Green Validation'!S$450678,FALSE))</f>
        <v>0.20768784349294447</v>
      </c>
      <c r="T32" s="318">
        <f ca="1">+IF(ISERROR(HLOOKUP($B32,INDIRECT("'Monthly Resource Report'!"&amp;'Green Validation'!T$450676&amp;":"&amp;'Green Validation'!T$450677),'Green Validation'!T$450678,FALSE)),0,HLOOKUP($B32,INDIRECT("'Monthly Resource Report'!"&amp;'Green Validation'!T$450676&amp;":"&amp;'Green Validation'!T$450677),'Green Validation'!T$450678,FALSE))</f>
        <v>0.19019696071393011</v>
      </c>
    </row>
    <row r="33" spans="2:20">
      <c r="B33" s="301">
        <v>42186</v>
      </c>
      <c r="C33" s="294">
        <v>231</v>
      </c>
      <c r="D33" s="297">
        <v>4.9930000000000003</v>
      </c>
      <c r="E33" s="299">
        <v>0.21</v>
      </c>
      <c r="F33" s="295">
        <v>0.19</v>
      </c>
      <c r="G33" s="294">
        <f ca="1">+IF(ISERROR(HLOOKUP($B33,INDIRECT("'Monthly Resource Report'!"&amp;'Green Validation'!G$450676&amp;":"&amp;'Green Validation'!G$450677),'Green Validation'!G$450678,FALSE)),0,HLOOKUP($B33,INDIRECT("'Monthly Resource Report'!"&amp;'Green Validation'!G$450676&amp;":"&amp;'Green Validation'!G$450677),'Green Validation'!G$450678,FALSE))</f>
        <v>231</v>
      </c>
      <c r="H33" s="297">
        <f ca="1">+IF(ISERROR(HLOOKUP($B33,INDIRECT("'Monthly Resource Report'!"&amp;'Green Validation'!H$450676&amp;":"&amp;'Green Validation'!H$450677),'Green Validation'!H$450678,FALSE)),0,HLOOKUP($B33,INDIRECT("'Monthly Resource Report'!"&amp;'Green Validation'!H$450676&amp;":"&amp;'Green Validation'!H$450677),'Green Validation'!H$450678,FALSE))</f>
        <v>4.9930010405402649</v>
      </c>
      <c r="I33" s="317">
        <f ca="1">+IF(ISERROR(HLOOKUP($B33,INDIRECT("'Monthly Resource Report'!"&amp;'Green Validation'!I$450676&amp;":"&amp;'Green Validation'!I$450677),'Green Validation'!I$450678,FALSE)),0,HLOOKUP($B33,INDIRECT("'Monthly Resource Report'!"&amp;'Green Validation'!I$450676&amp;":"&amp;'Green Validation'!I$450677),'Green Validation'!I$450678,FALSE))</f>
        <v>0.20753448592931539</v>
      </c>
      <c r="J33" s="318">
        <f ca="1">+IF(ISERROR(HLOOKUP($B33,INDIRECT("'Monthly Resource Report'!"&amp;'Green Validation'!J$450676&amp;":"&amp;'Green Validation'!J$450677),'Green Validation'!J$450678,FALSE)),0,HLOOKUP($B33,INDIRECT("'Monthly Resource Report'!"&amp;'Green Validation'!J$450676&amp;":"&amp;'Green Validation'!J$450677),'Green Validation'!J$450678,FALSE))</f>
        <v>0.19025741570607152</v>
      </c>
      <c r="L33" s="301">
        <v>42186</v>
      </c>
      <c r="M33" s="294">
        <v>223</v>
      </c>
      <c r="N33" s="297">
        <v>4.9930000000000003</v>
      </c>
      <c r="O33" s="299">
        <v>0.21</v>
      </c>
      <c r="P33" s="295">
        <v>0.19</v>
      </c>
      <c r="Q33" s="294">
        <f ca="1">+IF(ISERROR(HLOOKUP($B33,INDIRECT("'Monthly Resource Report'!"&amp;'Green Validation'!Q$450676&amp;":"&amp;'Green Validation'!Q$450677),'Green Validation'!Q$450678,FALSE)),0,HLOOKUP($B33,INDIRECT("'Monthly Resource Report'!"&amp;'Green Validation'!Q$450676&amp;":"&amp;'Green Validation'!Q$450677),'Green Validation'!Q$450678,FALSE))</f>
        <v>223</v>
      </c>
      <c r="R33" s="297">
        <f ca="1">+IF(ISERROR(HLOOKUP($B33,INDIRECT("'Monthly Resource Report'!"&amp;'Green Validation'!R$450676&amp;":"&amp;'Green Validation'!R$450677),'Green Validation'!R$450678,FALSE)),0,HLOOKUP($B33,INDIRECT("'Monthly Resource Report'!"&amp;'Green Validation'!R$450676&amp;":"&amp;'Green Validation'!R$450677),'Green Validation'!R$450678,FALSE))</f>
        <v>4.9929982930855976</v>
      </c>
      <c r="S33" s="317">
        <f ca="1">+IF(ISERROR(HLOOKUP($B33,INDIRECT("'Monthly Resource Report'!"&amp;'Green Validation'!S$450676&amp;":"&amp;'Green Validation'!S$450677),'Green Validation'!S$450678,FALSE)),0,HLOOKUP($B33,INDIRECT("'Monthly Resource Report'!"&amp;'Green Validation'!S$450676&amp;":"&amp;'Green Validation'!S$450677),'Green Validation'!S$450678,FALSE))</f>
        <v>0.20787640946101441</v>
      </c>
      <c r="T33" s="318">
        <f ca="1">+IF(ISERROR(HLOOKUP($B33,INDIRECT("'Monthly Resource Report'!"&amp;'Green Validation'!T$450676&amp;":"&amp;'Green Validation'!T$450677),'Green Validation'!T$450678,FALSE)),0,HLOOKUP($B33,INDIRECT("'Monthly Resource Report'!"&amp;'Green Validation'!T$450676&amp;":"&amp;'Green Validation'!T$450677),'Green Validation'!T$450678,FALSE))</f>
        <v>0.19027038406510596</v>
      </c>
    </row>
    <row r="34" spans="2:20">
      <c r="B34" s="301">
        <v>42217</v>
      </c>
      <c r="C34" s="294">
        <v>231</v>
      </c>
      <c r="D34" s="297">
        <v>4.9930000000000003</v>
      </c>
      <c r="E34" s="299">
        <v>0.21</v>
      </c>
      <c r="F34" s="295">
        <v>0.19</v>
      </c>
      <c r="G34" s="294">
        <f ca="1">+IF(ISERROR(HLOOKUP($B34,INDIRECT("'Monthly Resource Report'!"&amp;'Green Validation'!G$450676&amp;":"&amp;'Green Validation'!G$450677),'Green Validation'!G$450678,FALSE)),0,HLOOKUP($B34,INDIRECT("'Monthly Resource Report'!"&amp;'Green Validation'!G$450676&amp;":"&amp;'Green Validation'!G$450677),'Green Validation'!G$450678,FALSE))</f>
        <v>231</v>
      </c>
      <c r="H34" s="297">
        <f ca="1">+IF(ISERROR(HLOOKUP($B34,INDIRECT("'Monthly Resource Report'!"&amp;'Green Validation'!H$450676&amp;":"&amp;'Green Validation'!H$450677),'Green Validation'!H$450678,FALSE)),0,HLOOKUP($B34,INDIRECT("'Monthly Resource Report'!"&amp;'Green Validation'!H$450676&amp;":"&amp;'Green Validation'!H$450677),'Green Validation'!H$450678,FALSE))</f>
        <v>4.9930011693043994</v>
      </c>
      <c r="I34" s="317">
        <f ca="1">+IF(ISERROR(HLOOKUP($B34,INDIRECT("'Monthly Resource Report'!"&amp;'Green Validation'!I$450676&amp;":"&amp;'Green Validation'!I$450677),'Green Validation'!I$450678,FALSE)),0,HLOOKUP($B34,INDIRECT("'Monthly Resource Report'!"&amp;'Green Validation'!I$450676&amp;":"&amp;'Green Validation'!I$450677),'Green Validation'!I$450678,FALSE))</f>
        <v>0.20757192034135652</v>
      </c>
      <c r="J34" s="318">
        <f ca="1">+IF(ISERROR(HLOOKUP($B34,INDIRECT("'Monthly Resource Report'!"&amp;'Green Validation'!J$450676&amp;":"&amp;'Green Validation'!J$450677),'Green Validation'!J$450678,FALSE)),0,HLOOKUP($B34,INDIRECT("'Monthly Resource Report'!"&amp;'Green Validation'!J$450676&amp;":"&amp;'Green Validation'!J$450677),'Green Validation'!J$450678,FALSE))</f>
        <v>0.19050749873444012</v>
      </c>
      <c r="L34" s="301">
        <v>42217</v>
      </c>
      <c r="M34" s="294">
        <v>223</v>
      </c>
      <c r="N34" s="297">
        <v>4.9930000000000003</v>
      </c>
      <c r="O34" s="299">
        <v>0.21</v>
      </c>
      <c r="P34" s="295">
        <v>0.19</v>
      </c>
      <c r="Q34" s="294">
        <f ca="1">+IF(ISERROR(HLOOKUP($B34,INDIRECT("'Monthly Resource Report'!"&amp;'Green Validation'!Q$450676&amp;":"&amp;'Green Validation'!Q$450677),'Green Validation'!Q$450678,FALSE)),0,HLOOKUP($B34,INDIRECT("'Monthly Resource Report'!"&amp;'Green Validation'!Q$450676&amp;":"&amp;'Green Validation'!Q$450677),'Green Validation'!Q$450678,FALSE))</f>
        <v>223</v>
      </c>
      <c r="R34" s="297">
        <f ca="1">+IF(ISERROR(HLOOKUP($B34,INDIRECT("'Monthly Resource Report'!"&amp;'Green Validation'!R$450676&amp;":"&amp;'Green Validation'!R$450677),'Green Validation'!R$450678,FALSE)),0,HLOOKUP($B34,INDIRECT("'Monthly Resource Report'!"&amp;'Green Validation'!R$450676&amp;":"&amp;'Green Validation'!R$450677),'Green Validation'!R$450678,FALSE))</f>
        <v>4.9929988956918008</v>
      </c>
      <c r="S34" s="317">
        <f ca="1">+IF(ISERROR(HLOOKUP($B34,INDIRECT("'Monthly Resource Report'!"&amp;'Green Validation'!S$450676&amp;":"&amp;'Green Validation'!S$450677),'Green Validation'!S$450678,FALSE)),0,HLOOKUP($B34,INDIRECT("'Monthly Resource Report'!"&amp;'Green Validation'!S$450676&amp;":"&amp;'Green Validation'!S$450677),'Green Validation'!S$450678,FALSE))</f>
        <v>0.20794690305518884</v>
      </c>
      <c r="T34" s="318">
        <f ca="1">+IF(ISERROR(HLOOKUP($B34,INDIRECT("'Monthly Resource Report'!"&amp;'Green Validation'!T$450676&amp;":"&amp;'Green Validation'!T$450677),'Green Validation'!T$450678,FALSE)),0,HLOOKUP($B34,INDIRECT("'Monthly Resource Report'!"&amp;'Green Validation'!T$450676&amp;":"&amp;'Green Validation'!T$450677),'Green Validation'!T$450678,FALSE))</f>
        <v>0.19018800709444098</v>
      </c>
    </row>
    <row r="35" spans="2:20">
      <c r="B35" s="301">
        <v>42248</v>
      </c>
      <c r="C35" s="294">
        <v>231</v>
      </c>
      <c r="D35" s="297">
        <v>4.9930000000000003</v>
      </c>
      <c r="E35" s="299">
        <v>0.21</v>
      </c>
      <c r="F35" s="295">
        <v>0.19</v>
      </c>
      <c r="G35" s="294">
        <f ca="1">+IF(ISERROR(HLOOKUP($B35,INDIRECT("'Monthly Resource Report'!"&amp;'Green Validation'!G$450676&amp;":"&amp;'Green Validation'!G$450677),'Green Validation'!G$450678,FALSE)),0,HLOOKUP($B35,INDIRECT("'Monthly Resource Report'!"&amp;'Green Validation'!G$450676&amp;":"&amp;'Green Validation'!G$450677),'Green Validation'!G$450678,FALSE))</f>
        <v>231</v>
      </c>
      <c r="H35" s="297">
        <f ca="1">+IF(ISERROR(HLOOKUP($B35,INDIRECT("'Monthly Resource Report'!"&amp;'Green Validation'!H$450676&amp;":"&amp;'Green Validation'!H$450677),'Green Validation'!H$450678,FALSE)),0,HLOOKUP($B35,INDIRECT("'Monthly Resource Report'!"&amp;'Green Validation'!H$450676&amp;":"&amp;'Green Validation'!H$450677),'Green Validation'!H$450678,FALSE))</f>
        <v>4.9930006481825391</v>
      </c>
      <c r="I35" s="317">
        <f ca="1">+IF(ISERROR(HLOOKUP($B35,INDIRECT("'Monthly Resource Report'!"&amp;'Green Validation'!I$450676&amp;":"&amp;'Green Validation'!I$450677),'Green Validation'!I$450678,FALSE)),0,HLOOKUP($B35,INDIRECT("'Monthly Resource Report'!"&amp;'Green Validation'!I$450676&amp;":"&amp;'Green Validation'!I$450677),'Green Validation'!I$450678,FALSE))</f>
        <v>0.2068354748175506</v>
      </c>
      <c r="J35" s="318">
        <f ca="1">+IF(ISERROR(HLOOKUP($B35,INDIRECT("'Monthly Resource Report'!"&amp;'Green Validation'!J$450676&amp;":"&amp;'Green Validation'!J$450677),'Green Validation'!J$450678,FALSE)),0,HLOOKUP($B35,INDIRECT("'Monthly Resource Report'!"&amp;'Green Validation'!J$450676&amp;":"&amp;'Green Validation'!J$450677),'Green Validation'!J$450678,FALSE))</f>
        <v>0.19040972409707316</v>
      </c>
      <c r="L35" s="301">
        <v>42248</v>
      </c>
      <c r="M35" s="294">
        <v>223</v>
      </c>
      <c r="N35" s="297">
        <v>4.9930000000000003</v>
      </c>
      <c r="O35" s="299">
        <v>0.21</v>
      </c>
      <c r="P35" s="295">
        <v>0.19</v>
      </c>
      <c r="Q35" s="294">
        <f ca="1">+IF(ISERROR(HLOOKUP($B35,INDIRECT("'Monthly Resource Report'!"&amp;'Green Validation'!Q$450676&amp;":"&amp;'Green Validation'!Q$450677),'Green Validation'!Q$450678,FALSE)),0,HLOOKUP($B35,INDIRECT("'Monthly Resource Report'!"&amp;'Green Validation'!Q$450676&amp;":"&amp;'Green Validation'!Q$450677),'Green Validation'!Q$450678,FALSE))</f>
        <v>223</v>
      </c>
      <c r="R35" s="297">
        <f ca="1">+IF(ISERROR(HLOOKUP($B35,INDIRECT("'Monthly Resource Report'!"&amp;'Green Validation'!R$450676&amp;":"&amp;'Green Validation'!R$450677),'Green Validation'!R$450678,FALSE)),0,HLOOKUP($B35,INDIRECT("'Monthly Resource Report'!"&amp;'Green Validation'!R$450676&amp;":"&amp;'Green Validation'!R$450677),'Green Validation'!R$450678,FALSE))</f>
        <v>4.9930001803128432</v>
      </c>
      <c r="S35" s="317">
        <f ca="1">+IF(ISERROR(HLOOKUP($B35,INDIRECT("'Monthly Resource Report'!"&amp;'Green Validation'!S$450676&amp;":"&amp;'Green Validation'!S$450677),'Green Validation'!S$450678,FALSE)),0,HLOOKUP($B35,INDIRECT("'Monthly Resource Report'!"&amp;'Green Validation'!S$450676&amp;":"&amp;'Green Validation'!S$450677),'Green Validation'!S$450678,FALSE))</f>
        <v>0.20718317035789097</v>
      </c>
      <c r="T35" s="318">
        <f ca="1">+IF(ISERROR(HLOOKUP($B35,INDIRECT("'Monthly Resource Report'!"&amp;'Green Validation'!T$450676&amp;":"&amp;'Green Validation'!T$450677),'Green Validation'!T$450678,FALSE)),0,HLOOKUP($B35,INDIRECT("'Monthly Resource Report'!"&amp;'Green Validation'!T$450676&amp;":"&amp;'Green Validation'!T$450677),'Green Validation'!T$450678,FALSE))</f>
        <v>0.1902957165523371</v>
      </c>
    </row>
    <row r="36" spans="2:20">
      <c r="B36" s="301">
        <v>42278</v>
      </c>
      <c r="C36" s="294">
        <v>231</v>
      </c>
      <c r="D36" s="297">
        <v>4.9930000000000003</v>
      </c>
      <c r="E36" s="299">
        <v>0.22500000000000001</v>
      </c>
      <c r="F36" s="295">
        <v>0.19</v>
      </c>
      <c r="G36" s="294">
        <f ca="1">+IF(ISERROR(HLOOKUP($B36,INDIRECT("'Monthly Resource Report'!"&amp;'Green Validation'!G$450676&amp;":"&amp;'Green Validation'!G$450677),'Green Validation'!G$450678,FALSE)),0,HLOOKUP($B36,INDIRECT("'Monthly Resource Report'!"&amp;'Green Validation'!G$450676&amp;":"&amp;'Green Validation'!G$450677),'Green Validation'!G$450678,FALSE))</f>
        <v>231</v>
      </c>
      <c r="H36" s="297">
        <f ca="1">+IF(ISERROR(HLOOKUP($B36,INDIRECT("'Monthly Resource Report'!"&amp;'Green Validation'!H$450676&amp;":"&amp;'Green Validation'!H$450677),'Green Validation'!H$450678,FALSE)),0,HLOOKUP($B36,INDIRECT("'Monthly Resource Report'!"&amp;'Green Validation'!H$450676&amp;":"&amp;'Green Validation'!H$450677),'Green Validation'!H$450678,FALSE))</f>
        <v>4.9929985277621993</v>
      </c>
      <c r="I36" s="317">
        <f ca="1">+IF(ISERROR(HLOOKUP($B36,INDIRECT("'Monthly Resource Report'!"&amp;'Green Validation'!I$450676&amp;":"&amp;'Green Validation'!I$450677),'Green Validation'!I$450678,FALSE)),0,HLOOKUP($B36,INDIRECT("'Monthly Resource Report'!"&amp;'Green Validation'!I$450676&amp;":"&amp;'Green Validation'!I$450677),'Green Validation'!I$450678,FALSE))</f>
        <v>0.22176205767809928</v>
      </c>
      <c r="J36" s="318">
        <f ca="1">+IF(ISERROR(HLOOKUP($B36,INDIRECT("'Monthly Resource Report'!"&amp;'Green Validation'!J$450676&amp;":"&amp;'Green Validation'!J$450677),'Green Validation'!J$450678,FALSE)),0,HLOOKUP($B36,INDIRECT("'Monthly Resource Report'!"&amp;'Green Validation'!J$450676&amp;":"&amp;'Green Validation'!J$450677),'Green Validation'!J$450678,FALSE))</f>
        <v>0.19026284571296201</v>
      </c>
      <c r="L36" s="301">
        <v>42278</v>
      </c>
      <c r="M36" s="294">
        <v>223</v>
      </c>
      <c r="N36" s="297">
        <v>4.9930000000000003</v>
      </c>
      <c r="O36" s="299">
        <v>0.22500000000000001</v>
      </c>
      <c r="P36" s="295">
        <v>0.19</v>
      </c>
      <c r="Q36" s="294">
        <f ca="1">+IF(ISERROR(HLOOKUP($B36,INDIRECT("'Monthly Resource Report'!"&amp;'Green Validation'!Q$450676&amp;":"&amp;'Green Validation'!Q$450677),'Green Validation'!Q$450678,FALSE)),0,HLOOKUP($B36,INDIRECT("'Monthly Resource Report'!"&amp;'Green Validation'!Q$450676&amp;":"&amp;'Green Validation'!Q$450677),'Green Validation'!Q$450678,FALSE))</f>
        <v>223</v>
      </c>
      <c r="R36" s="297">
        <f ca="1">+IF(ISERROR(HLOOKUP($B36,INDIRECT("'Monthly Resource Report'!"&amp;'Green Validation'!R$450676&amp;":"&amp;'Green Validation'!R$450677),'Green Validation'!R$450678,FALSE)),0,HLOOKUP($B36,INDIRECT("'Monthly Resource Report'!"&amp;'Green Validation'!R$450676&amp;":"&amp;'Green Validation'!R$450677),'Green Validation'!R$450678,FALSE))</f>
        <v>4.9930006031796186</v>
      </c>
      <c r="S36" s="317">
        <f ca="1">+IF(ISERROR(HLOOKUP($B36,INDIRECT("'Monthly Resource Report'!"&amp;'Green Validation'!S$450676&amp;":"&amp;'Green Validation'!S$450677),'Green Validation'!S$450678,FALSE)),0,HLOOKUP($B36,INDIRECT("'Monthly Resource Report'!"&amp;'Green Validation'!S$450676&amp;":"&amp;'Green Validation'!S$450677),'Green Validation'!S$450678,FALSE))</f>
        <v>0.22222010058510475</v>
      </c>
      <c r="T36" s="318">
        <f ca="1">+IF(ISERROR(HLOOKUP($B36,INDIRECT("'Monthly Resource Report'!"&amp;'Green Validation'!T$450676&amp;":"&amp;'Green Validation'!T$450677),'Green Validation'!T$450678,FALSE)),0,HLOOKUP($B36,INDIRECT("'Monthly Resource Report'!"&amp;'Green Validation'!T$450676&amp;":"&amp;'Green Validation'!T$450677),'Green Validation'!T$450678,FALSE))</f>
        <v>0.19019022410185585</v>
      </c>
    </row>
    <row r="37" spans="2:20">
      <c r="B37" s="301">
        <v>42309</v>
      </c>
      <c r="C37" s="294">
        <v>231</v>
      </c>
      <c r="D37" s="297">
        <v>4.9930000000000003</v>
      </c>
      <c r="E37" s="299">
        <v>0.22500000000000001</v>
      </c>
      <c r="F37" s="295">
        <v>0.19</v>
      </c>
      <c r="G37" s="294">
        <f ca="1">+IF(ISERROR(HLOOKUP($B37,INDIRECT("'Monthly Resource Report'!"&amp;'Green Validation'!G$450676&amp;":"&amp;'Green Validation'!G$450677),'Green Validation'!G$450678,FALSE)),0,HLOOKUP($B37,INDIRECT("'Monthly Resource Report'!"&amp;'Green Validation'!G$450676&amp;":"&amp;'Green Validation'!G$450677),'Green Validation'!G$450678,FALSE))</f>
        <v>231</v>
      </c>
      <c r="H37" s="297">
        <f ca="1">+IF(ISERROR(HLOOKUP($B37,INDIRECT("'Monthly Resource Report'!"&amp;'Green Validation'!H$450676&amp;":"&amp;'Green Validation'!H$450677),'Green Validation'!H$450678,FALSE)),0,HLOOKUP($B37,INDIRECT("'Monthly Resource Report'!"&amp;'Green Validation'!H$450676&amp;":"&amp;'Green Validation'!H$450677),'Green Validation'!H$450678,FALSE))</f>
        <v>4.9929984293554996</v>
      </c>
      <c r="I37" s="317">
        <f ca="1">+IF(ISERROR(HLOOKUP($B37,INDIRECT("'Monthly Resource Report'!"&amp;'Green Validation'!I$450676&amp;":"&amp;'Green Validation'!I$450677),'Green Validation'!I$450678,FALSE)),0,HLOOKUP($B37,INDIRECT("'Monthly Resource Report'!"&amp;'Green Validation'!I$450676&amp;":"&amp;'Green Validation'!I$450677),'Green Validation'!I$450678,FALSE))</f>
        <v>0.22196675187828369</v>
      </c>
      <c r="J37" s="318">
        <f ca="1">+IF(ISERROR(HLOOKUP($B37,INDIRECT("'Monthly Resource Report'!"&amp;'Green Validation'!J$450676&amp;":"&amp;'Green Validation'!J$450677),'Green Validation'!J$450678,FALSE)),0,HLOOKUP($B37,INDIRECT("'Monthly Resource Report'!"&amp;'Green Validation'!J$450676&amp;":"&amp;'Green Validation'!J$450677),'Green Validation'!J$450678,FALSE))</f>
        <v>0.19053586185352792</v>
      </c>
      <c r="L37" s="301">
        <v>42309</v>
      </c>
      <c r="M37" s="294">
        <v>223</v>
      </c>
      <c r="N37" s="297">
        <v>4.9930000000000003</v>
      </c>
      <c r="O37" s="299">
        <v>0.22500000000000001</v>
      </c>
      <c r="P37" s="295">
        <v>0.19</v>
      </c>
      <c r="Q37" s="294">
        <f ca="1">+IF(ISERROR(HLOOKUP($B37,INDIRECT("'Monthly Resource Report'!"&amp;'Green Validation'!Q$450676&amp;":"&amp;'Green Validation'!Q$450677),'Green Validation'!Q$450678,FALSE)),0,HLOOKUP($B37,INDIRECT("'Monthly Resource Report'!"&amp;'Green Validation'!Q$450676&amp;":"&amp;'Green Validation'!Q$450677),'Green Validation'!Q$450678,FALSE))</f>
        <v>223</v>
      </c>
      <c r="R37" s="297">
        <f ca="1">+IF(ISERROR(HLOOKUP($B37,INDIRECT("'Monthly Resource Report'!"&amp;'Green Validation'!R$450676&amp;":"&amp;'Green Validation'!R$450677),'Green Validation'!R$450678,FALSE)),0,HLOOKUP($B37,INDIRECT("'Monthly Resource Report'!"&amp;'Green Validation'!R$450676&amp;":"&amp;'Green Validation'!R$450677),'Green Validation'!R$450678,FALSE))</f>
        <v>4.993001013366503</v>
      </c>
      <c r="S37" s="317">
        <f ca="1">+IF(ISERROR(HLOOKUP($B37,INDIRECT("'Monthly Resource Report'!"&amp;'Green Validation'!S$450676&amp;":"&amp;'Green Validation'!S$450677),'Green Validation'!S$450678,FALSE)),0,HLOOKUP($B37,INDIRECT("'Monthly Resource Report'!"&amp;'Green Validation'!S$450676&amp;":"&amp;'Green Validation'!S$450677),'Green Validation'!S$450678,FALSE))</f>
        <v>0.22231271702152167</v>
      </c>
      <c r="T37" s="318">
        <f ca="1">+IF(ISERROR(HLOOKUP($B37,INDIRECT("'Monthly Resource Report'!"&amp;'Green Validation'!T$450676&amp;":"&amp;'Green Validation'!T$450677),'Green Validation'!T$450678,FALSE)),0,HLOOKUP($B37,INDIRECT("'Monthly Resource Report'!"&amp;'Green Validation'!T$450676&amp;":"&amp;'Green Validation'!T$450677),'Green Validation'!T$450678,FALSE))</f>
        <v>0.19029467169918507</v>
      </c>
    </row>
    <row r="38" spans="2:20">
      <c r="B38" s="301">
        <v>42339</v>
      </c>
      <c r="C38" s="294">
        <v>231</v>
      </c>
      <c r="D38" s="297">
        <v>4.9930000000000003</v>
      </c>
      <c r="E38" s="299">
        <v>0.22500000000000001</v>
      </c>
      <c r="F38" s="295">
        <v>0.19</v>
      </c>
      <c r="G38" s="294">
        <f ca="1">+IF(ISERROR(HLOOKUP($B38,INDIRECT("'Monthly Resource Report'!"&amp;'Green Validation'!G$450676&amp;":"&amp;'Green Validation'!G$450677),'Green Validation'!G$450678,FALSE)),0,HLOOKUP($B38,INDIRECT("'Monthly Resource Report'!"&amp;'Green Validation'!G$450676&amp;":"&amp;'Green Validation'!G$450677),'Green Validation'!G$450678,FALSE))</f>
        <v>231</v>
      </c>
      <c r="H38" s="297">
        <f ca="1">+IF(ISERROR(HLOOKUP($B38,INDIRECT("'Monthly Resource Report'!"&amp;'Green Validation'!H$450676&amp;":"&amp;'Green Validation'!H$450677),'Green Validation'!H$450678,FALSE)),0,HLOOKUP($B38,INDIRECT("'Monthly Resource Report'!"&amp;'Green Validation'!H$450676&amp;":"&amp;'Green Validation'!H$450677),'Green Validation'!H$450678,FALSE))</f>
        <v>4.993000476017933</v>
      </c>
      <c r="I38" s="317">
        <f ca="1">+IF(ISERROR(HLOOKUP($B38,INDIRECT("'Monthly Resource Report'!"&amp;'Green Validation'!I$450676&amp;":"&amp;'Green Validation'!I$450677),'Green Validation'!I$450678,FALSE)),0,HLOOKUP($B38,INDIRECT("'Monthly Resource Report'!"&amp;'Green Validation'!I$450676&amp;":"&amp;'Green Validation'!I$450677),'Green Validation'!I$450678,FALSE))</f>
        <v>0.22153105536750578</v>
      </c>
      <c r="J38" s="318">
        <f ca="1">+IF(ISERROR(HLOOKUP($B38,INDIRECT("'Monthly Resource Report'!"&amp;'Green Validation'!J$450676&amp;":"&amp;'Green Validation'!J$450677),'Green Validation'!J$450678,FALSE)),0,HLOOKUP($B38,INDIRECT("'Monthly Resource Report'!"&amp;'Green Validation'!J$450676&amp;":"&amp;'Green Validation'!J$450677),'Green Validation'!J$450678,FALSE))</f>
        <v>0.19025774354855127</v>
      </c>
      <c r="L38" s="301">
        <v>42339</v>
      </c>
      <c r="M38" s="294">
        <v>223</v>
      </c>
      <c r="N38" s="297">
        <v>4.9930000000000003</v>
      </c>
      <c r="O38" s="299">
        <v>0.22500000000000001</v>
      </c>
      <c r="P38" s="295">
        <v>0.19</v>
      </c>
      <c r="Q38" s="294">
        <f ca="1">+IF(ISERROR(HLOOKUP($B38,INDIRECT("'Monthly Resource Report'!"&amp;'Green Validation'!Q$450676&amp;":"&amp;'Green Validation'!Q$450677),'Green Validation'!Q$450678,FALSE)),0,HLOOKUP($B38,INDIRECT("'Monthly Resource Report'!"&amp;'Green Validation'!Q$450676&amp;":"&amp;'Green Validation'!Q$450677),'Green Validation'!Q$450678,FALSE))</f>
        <v>223</v>
      </c>
      <c r="R38" s="297">
        <f ca="1">+IF(ISERROR(HLOOKUP($B38,INDIRECT("'Monthly Resource Report'!"&amp;'Green Validation'!R$450676&amp;":"&amp;'Green Validation'!R$450677),'Green Validation'!R$450678,FALSE)),0,HLOOKUP($B38,INDIRECT("'Monthly Resource Report'!"&amp;'Green Validation'!R$450676&amp;":"&amp;'Green Validation'!R$450677),'Green Validation'!R$450678,FALSE))</f>
        <v>4.9930003485737524</v>
      </c>
      <c r="S38" s="317">
        <f ca="1">+IF(ISERROR(HLOOKUP($B38,INDIRECT("'Monthly Resource Report'!"&amp;'Green Validation'!S$450676&amp;":"&amp;'Green Validation'!S$450677),'Green Validation'!S$450678,FALSE)),0,HLOOKUP($B38,INDIRECT("'Monthly Resource Report'!"&amp;'Green Validation'!S$450676&amp;":"&amp;'Green Validation'!S$450677),'Green Validation'!S$450678,FALSE))</f>
        <v>0.22206387668774644</v>
      </c>
      <c r="T38" s="318">
        <f ca="1">+IF(ISERROR(HLOOKUP($B38,INDIRECT("'Monthly Resource Report'!"&amp;'Green Validation'!T$450676&amp;":"&amp;'Green Validation'!T$450677),'Green Validation'!T$450678,FALSE)),0,HLOOKUP($B38,INDIRECT("'Monthly Resource Report'!"&amp;'Green Validation'!T$450676&amp;":"&amp;'Green Validation'!T$450677),'Green Validation'!T$450678,FALSE))</f>
        <v>0.19029044341758472</v>
      </c>
    </row>
    <row r="39" spans="2:20">
      <c r="B39" s="301">
        <v>42370</v>
      </c>
      <c r="C39" s="294">
        <v>231</v>
      </c>
      <c r="D39" s="297">
        <v>5.3289999999999997</v>
      </c>
      <c r="E39" s="299">
        <v>0.22500000000000001</v>
      </c>
      <c r="F39" s="295">
        <v>0.19</v>
      </c>
      <c r="G39" s="294">
        <f ca="1">+IF(ISERROR(HLOOKUP($B39,INDIRECT("'Monthly Resource Report'!"&amp;'Green Validation'!G$450676&amp;":"&amp;'Green Validation'!G$450677),'Green Validation'!G$450678,FALSE)),0,HLOOKUP($B39,INDIRECT("'Monthly Resource Report'!"&amp;'Green Validation'!G$450676&amp;":"&amp;'Green Validation'!G$450677),'Green Validation'!G$450678,FALSE))</f>
        <v>231</v>
      </c>
      <c r="H39" s="297">
        <f ca="1">+IF(ISERROR(HLOOKUP($B39,INDIRECT("'Monthly Resource Report'!"&amp;'Green Validation'!H$450676&amp;":"&amp;'Green Validation'!H$450677),'Green Validation'!H$450678,FALSE)),0,HLOOKUP($B39,INDIRECT("'Monthly Resource Report'!"&amp;'Green Validation'!H$450676&amp;":"&amp;'Green Validation'!H$450677),'Green Validation'!H$450678,FALSE))</f>
        <v>5.3290011413198553</v>
      </c>
      <c r="I39" s="317">
        <f ca="1">+IF(ISERROR(HLOOKUP($B39,INDIRECT("'Monthly Resource Report'!"&amp;'Green Validation'!I$450676&amp;":"&amp;'Green Validation'!I$450677),'Green Validation'!I$450678,FALSE)),0,HLOOKUP($B39,INDIRECT("'Monthly Resource Report'!"&amp;'Green Validation'!I$450676&amp;":"&amp;'Green Validation'!I$450677),'Green Validation'!I$450678,FALSE))</f>
        <v>0.22248344028605893</v>
      </c>
      <c r="J39" s="318">
        <f ca="1">+IF(ISERROR(HLOOKUP($B39,INDIRECT("'Monthly Resource Report'!"&amp;'Green Validation'!J$450676&amp;":"&amp;'Green Validation'!J$450677),'Green Validation'!J$450678,FALSE)),0,HLOOKUP($B39,INDIRECT("'Monthly Resource Report'!"&amp;'Green Validation'!J$450676&amp;":"&amp;'Green Validation'!J$450677),'Green Validation'!J$450678,FALSE))</f>
        <v>0.1902582161613196</v>
      </c>
      <c r="L39" s="301">
        <v>42370</v>
      </c>
      <c r="M39" s="294">
        <v>223</v>
      </c>
      <c r="N39" s="297">
        <v>5.3289999999999997</v>
      </c>
      <c r="O39" s="299">
        <v>0.22500000000000001</v>
      </c>
      <c r="P39" s="295">
        <v>0.19</v>
      </c>
      <c r="Q39" s="294">
        <f ca="1">+IF(ISERROR(HLOOKUP($B39,INDIRECT("'Monthly Resource Report'!"&amp;'Green Validation'!Q$450676&amp;":"&amp;'Green Validation'!Q$450677),'Green Validation'!Q$450678,FALSE)),0,HLOOKUP($B39,INDIRECT("'Monthly Resource Report'!"&amp;'Green Validation'!Q$450676&amp;":"&amp;'Green Validation'!Q$450677),'Green Validation'!Q$450678,FALSE))</f>
        <v>223</v>
      </c>
      <c r="R39" s="297">
        <f ca="1">+IF(ISERROR(HLOOKUP($B39,INDIRECT("'Monthly Resource Report'!"&amp;'Green Validation'!R$450676&amp;":"&amp;'Green Validation'!R$450677),'Green Validation'!R$450678,FALSE)),0,HLOOKUP($B39,INDIRECT("'Monthly Resource Report'!"&amp;'Green Validation'!R$450676&amp;":"&amp;'Green Validation'!R$450677),'Green Validation'!R$450678,FALSE))</f>
        <v>5.3289971239655438</v>
      </c>
      <c r="S39" s="317">
        <f ca="1">+IF(ISERROR(HLOOKUP($B39,INDIRECT("'Monthly Resource Report'!"&amp;'Green Validation'!S$450676&amp;":"&amp;'Green Validation'!S$450677),'Green Validation'!S$450678,FALSE)),0,HLOOKUP($B39,INDIRECT("'Monthly Resource Report'!"&amp;'Green Validation'!S$450676&amp;":"&amp;'Green Validation'!S$450677),'Green Validation'!S$450678,FALSE))</f>
        <v>0.22267677912006004</v>
      </c>
      <c r="T39" s="318">
        <f ca="1">+IF(ISERROR(HLOOKUP($B39,INDIRECT("'Monthly Resource Report'!"&amp;'Green Validation'!T$450676&amp;":"&amp;'Green Validation'!T$450677),'Green Validation'!T$450678,FALSE)),0,HLOOKUP($B39,INDIRECT("'Monthly Resource Report'!"&amp;'Green Validation'!T$450676&amp;":"&amp;'Green Validation'!T$450677),'Green Validation'!T$450678,FALSE))</f>
        <v>0.19027434773855137</v>
      </c>
    </row>
    <row r="40" spans="2:20">
      <c r="B40" s="301">
        <v>42401</v>
      </c>
      <c r="C40" s="294">
        <v>231</v>
      </c>
      <c r="D40" s="297">
        <v>5.3289999999999997</v>
      </c>
      <c r="E40" s="299">
        <v>0.22500000000000001</v>
      </c>
      <c r="F40" s="295">
        <v>0.19</v>
      </c>
      <c r="G40" s="294">
        <f ca="1">+IF(ISERROR(HLOOKUP($B40,INDIRECT("'Monthly Resource Report'!"&amp;'Green Validation'!G$450676&amp;":"&amp;'Green Validation'!G$450677),'Green Validation'!G$450678,FALSE)),0,HLOOKUP($B40,INDIRECT("'Monthly Resource Report'!"&amp;'Green Validation'!G$450676&amp;":"&amp;'Green Validation'!G$450677),'Green Validation'!G$450678,FALSE))</f>
        <v>231</v>
      </c>
      <c r="H40" s="297">
        <f ca="1">+IF(ISERROR(HLOOKUP($B40,INDIRECT("'Monthly Resource Report'!"&amp;'Green Validation'!H$450676&amp;":"&amp;'Green Validation'!H$450677),'Green Validation'!H$450678,FALSE)),0,HLOOKUP($B40,INDIRECT("'Monthly Resource Report'!"&amp;'Green Validation'!H$450676&amp;":"&amp;'Green Validation'!H$450677),'Green Validation'!H$450678,FALSE))</f>
        <v>5.3290020385436119</v>
      </c>
      <c r="I40" s="317">
        <f ca="1">+IF(ISERROR(HLOOKUP($B40,INDIRECT("'Monthly Resource Report'!"&amp;'Green Validation'!I$450676&amp;":"&amp;'Green Validation'!I$450677),'Green Validation'!I$450678,FALSE)),0,HLOOKUP($B40,INDIRECT("'Monthly Resource Report'!"&amp;'Green Validation'!I$450676&amp;":"&amp;'Green Validation'!I$450677),'Green Validation'!I$450678,FALSE))</f>
        <v>0.22268034516757251</v>
      </c>
      <c r="J40" s="318">
        <f ca="1">+IF(ISERROR(HLOOKUP($B40,INDIRECT("'Monthly Resource Report'!"&amp;'Green Validation'!J$450676&amp;":"&amp;'Green Validation'!J$450677),'Green Validation'!J$450678,FALSE)),0,HLOOKUP($B40,INDIRECT("'Monthly Resource Report'!"&amp;'Green Validation'!J$450676&amp;":"&amp;'Green Validation'!J$450677),'Green Validation'!J$450678,FALSE))</f>
        <v>0.19039951761283541</v>
      </c>
      <c r="L40" s="301">
        <v>42401</v>
      </c>
      <c r="M40" s="294">
        <v>223</v>
      </c>
      <c r="N40" s="297">
        <v>5.3289999999999997</v>
      </c>
      <c r="O40" s="299">
        <v>0.22500000000000001</v>
      </c>
      <c r="P40" s="295">
        <v>0.19</v>
      </c>
      <c r="Q40" s="294">
        <f ca="1">+IF(ISERROR(HLOOKUP($B40,INDIRECT("'Monthly Resource Report'!"&amp;'Green Validation'!Q$450676&amp;":"&amp;'Green Validation'!Q$450677),'Green Validation'!Q$450678,FALSE)),0,HLOOKUP($B40,INDIRECT("'Monthly Resource Report'!"&amp;'Green Validation'!Q$450676&amp;":"&amp;'Green Validation'!Q$450677),'Green Validation'!Q$450678,FALSE))</f>
        <v>223</v>
      </c>
      <c r="R40" s="297">
        <f ca="1">+IF(ISERROR(HLOOKUP($B40,INDIRECT("'Monthly Resource Report'!"&amp;'Green Validation'!R$450676&amp;":"&amp;'Green Validation'!R$450677),'Green Validation'!R$450678,FALSE)),0,HLOOKUP($B40,INDIRECT("'Monthly Resource Report'!"&amp;'Green Validation'!R$450676&amp;":"&amp;'Green Validation'!R$450677),'Green Validation'!R$450678,FALSE))</f>
        <v>5.3289967022864104</v>
      </c>
      <c r="S40" s="317">
        <f ca="1">+IF(ISERROR(HLOOKUP($B40,INDIRECT("'Monthly Resource Report'!"&amp;'Green Validation'!S$450676&amp;":"&amp;'Green Validation'!S$450677),'Green Validation'!S$450678,FALSE)),0,HLOOKUP($B40,INDIRECT("'Monthly Resource Report'!"&amp;'Green Validation'!S$450676&amp;":"&amp;'Green Validation'!S$450677),'Green Validation'!S$450678,FALSE))</f>
        <v>0.22294226546500978</v>
      </c>
      <c r="T40" s="318">
        <f ca="1">+IF(ISERROR(HLOOKUP($B40,INDIRECT("'Monthly Resource Report'!"&amp;'Green Validation'!T$450676&amp;":"&amp;'Green Validation'!T$450677),'Green Validation'!T$450678,FALSE)),0,HLOOKUP($B40,INDIRECT("'Monthly Resource Report'!"&amp;'Green Validation'!T$450676&amp;":"&amp;'Green Validation'!T$450677),'Green Validation'!T$450678,FALSE))</f>
        <v>0.19019150193203535</v>
      </c>
    </row>
    <row r="41" spans="2:20">
      <c r="B41" s="301">
        <v>42430</v>
      </c>
      <c r="C41" s="294">
        <v>231</v>
      </c>
      <c r="D41" s="297">
        <v>5.3289999999999997</v>
      </c>
      <c r="E41" s="299">
        <v>0.22500000000000001</v>
      </c>
      <c r="F41" s="295">
        <v>0.19</v>
      </c>
      <c r="G41" s="294">
        <f ca="1">+IF(ISERROR(HLOOKUP($B41,INDIRECT("'Monthly Resource Report'!"&amp;'Green Validation'!G$450676&amp;":"&amp;'Green Validation'!G$450677),'Green Validation'!G$450678,FALSE)),0,HLOOKUP($B41,INDIRECT("'Monthly Resource Report'!"&amp;'Green Validation'!G$450676&amp;":"&amp;'Green Validation'!G$450677),'Green Validation'!G$450678,FALSE))</f>
        <v>231</v>
      </c>
      <c r="H41" s="297">
        <f ca="1">+IF(ISERROR(HLOOKUP($B41,INDIRECT("'Monthly Resource Report'!"&amp;'Green Validation'!H$450676&amp;":"&amp;'Green Validation'!H$450677),'Green Validation'!H$450678,FALSE)),0,HLOOKUP($B41,INDIRECT("'Monthly Resource Report'!"&amp;'Green Validation'!H$450676&amp;":"&amp;'Green Validation'!H$450677),'Green Validation'!H$450678,FALSE))</f>
        <v>5.3290015873015877</v>
      </c>
      <c r="I41" s="317">
        <f ca="1">+IF(ISERROR(HLOOKUP($B41,INDIRECT("'Monthly Resource Report'!"&amp;'Green Validation'!I$450676&amp;":"&amp;'Green Validation'!I$450677),'Green Validation'!I$450678,FALSE)),0,HLOOKUP($B41,INDIRECT("'Monthly Resource Report'!"&amp;'Green Validation'!I$450676&amp;":"&amp;'Green Validation'!I$450677),'Green Validation'!I$450678,FALSE))</f>
        <v>0.22233954144723664</v>
      </c>
      <c r="J41" s="318">
        <f ca="1">+IF(ISERROR(HLOOKUP($B41,INDIRECT("'Monthly Resource Report'!"&amp;'Green Validation'!J$450676&amp;":"&amp;'Green Validation'!J$450677),'Green Validation'!J$450678,FALSE)),0,HLOOKUP($B41,INDIRECT("'Monthly Resource Report'!"&amp;'Green Validation'!J$450676&amp;":"&amp;'Green Validation'!J$450677),'Green Validation'!J$450678,FALSE))</f>
        <v>0.1909741272741364</v>
      </c>
      <c r="L41" s="301">
        <v>42430</v>
      </c>
      <c r="M41" s="294">
        <v>223</v>
      </c>
      <c r="N41" s="297">
        <v>5.3289999999999997</v>
      </c>
      <c r="O41" s="299">
        <v>0.22500000000000001</v>
      </c>
      <c r="P41" s="295">
        <v>0.19</v>
      </c>
      <c r="Q41" s="294">
        <f ca="1">+IF(ISERROR(HLOOKUP($B41,INDIRECT("'Monthly Resource Report'!"&amp;'Green Validation'!Q$450676&amp;":"&amp;'Green Validation'!Q$450677),'Green Validation'!Q$450678,FALSE)),0,HLOOKUP($B41,INDIRECT("'Monthly Resource Report'!"&amp;'Green Validation'!Q$450676&amp;":"&amp;'Green Validation'!Q$450677),'Green Validation'!Q$450678,FALSE))</f>
        <v>223</v>
      </c>
      <c r="R41" s="297">
        <f ca="1">+IF(ISERROR(HLOOKUP($B41,INDIRECT("'Monthly Resource Report'!"&amp;'Green Validation'!R$450676&amp;":"&amp;'Green Validation'!R$450677),'Green Validation'!R$450678,FALSE)),0,HLOOKUP($B41,INDIRECT("'Monthly Resource Report'!"&amp;'Green Validation'!R$450676&amp;":"&amp;'Green Validation'!R$450677),'Green Validation'!R$450678,FALSE))</f>
        <v>5.3289977462928668</v>
      </c>
      <c r="S41" s="317">
        <f ca="1">+IF(ISERROR(HLOOKUP($B41,INDIRECT("'Monthly Resource Report'!"&amp;'Green Validation'!S$450676&amp;":"&amp;'Green Validation'!S$450677),'Green Validation'!S$450678,FALSE)),0,HLOOKUP($B41,INDIRECT("'Monthly Resource Report'!"&amp;'Green Validation'!S$450676&amp;":"&amp;'Green Validation'!S$450677),'Green Validation'!S$450678,FALSE))</f>
        <v>0.22223717058486511</v>
      </c>
      <c r="T41" s="318">
        <f ca="1">+IF(ISERROR(HLOOKUP($B41,INDIRECT("'Monthly Resource Report'!"&amp;'Green Validation'!T$450676&amp;":"&amp;'Green Validation'!T$450677),'Green Validation'!T$450678,FALSE)),0,HLOOKUP($B41,INDIRECT("'Monthly Resource Report'!"&amp;'Green Validation'!T$450676&amp;":"&amp;'Green Validation'!T$450677),'Green Validation'!T$450678,FALSE))</f>
        <v>0.1902837626814366</v>
      </c>
    </row>
    <row r="42" spans="2:20">
      <c r="B42" s="301">
        <v>42461</v>
      </c>
      <c r="C42" s="294">
        <v>231</v>
      </c>
      <c r="D42" s="297">
        <v>5.3289999999999997</v>
      </c>
      <c r="E42" s="299">
        <v>0.22500000000000001</v>
      </c>
      <c r="F42" s="295">
        <v>0.19</v>
      </c>
      <c r="G42" s="294">
        <f ca="1">+IF(ISERROR(HLOOKUP($B42,INDIRECT("'Monthly Resource Report'!"&amp;'Green Validation'!G$450676&amp;":"&amp;'Green Validation'!G$450677),'Green Validation'!G$450678,FALSE)),0,HLOOKUP($B42,INDIRECT("'Monthly Resource Report'!"&amp;'Green Validation'!G$450676&amp;":"&amp;'Green Validation'!G$450677),'Green Validation'!G$450678,FALSE))</f>
        <v>231</v>
      </c>
      <c r="H42" s="297">
        <f ca="1">+IF(ISERROR(HLOOKUP($B42,INDIRECT("'Monthly Resource Report'!"&amp;'Green Validation'!H$450676&amp;":"&amp;'Green Validation'!H$450677),'Green Validation'!H$450678,FALSE)),0,HLOOKUP($B42,INDIRECT("'Monthly Resource Report'!"&amp;'Green Validation'!H$450676&amp;":"&amp;'Green Validation'!H$450677),'Green Validation'!H$450678,FALSE))</f>
        <v>5.329000299333436</v>
      </c>
      <c r="I42" s="317">
        <f ca="1">+IF(ISERROR(HLOOKUP($B42,INDIRECT("'Monthly Resource Report'!"&amp;'Green Validation'!I$450676&amp;":"&amp;'Green Validation'!I$450677),'Green Validation'!I$450678,FALSE)),0,HLOOKUP($B42,INDIRECT("'Monthly Resource Report'!"&amp;'Green Validation'!I$450676&amp;":"&amp;'Green Validation'!I$450677),'Green Validation'!I$450678,FALSE))</f>
        <v>0.22148835162435995</v>
      </c>
      <c r="J42" s="318">
        <f ca="1">+IF(ISERROR(HLOOKUP($B42,INDIRECT("'Monthly Resource Report'!"&amp;'Green Validation'!J$450676&amp;":"&amp;'Green Validation'!J$450677),'Green Validation'!J$450678,FALSE)),0,HLOOKUP($B42,INDIRECT("'Monthly Resource Report'!"&amp;'Green Validation'!J$450676&amp;":"&amp;'Green Validation'!J$450677),'Green Validation'!J$450678,FALSE))</f>
        <v>0.19353863106223834</v>
      </c>
      <c r="L42" s="301">
        <v>42461</v>
      </c>
      <c r="M42" s="294">
        <v>223</v>
      </c>
      <c r="N42" s="297">
        <v>5.3289999999999997</v>
      </c>
      <c r="O42" s="299">
        <v>0.22500000000000001</v>
      </c>
      <c r="P42" s="295">
        <v>0.19</v>
      </c>
      <c r="Q42" s="294">
        <f ca="1">+IF(ISERROR(HLOOKUP($B42,INDIRECT("'Monthly Resource Report'!"&amp;'Green Validation'!Q$450676&amp;":"&amp;'Green Validation'!Q$450677),'Green Validation'!Q$450678,FALSE)),0,HLOOKUP($B42,INDIRECT("'Monthly Resource Report'!"&amp;'Green Validation'!Q$450676&amp;":"&amp;'Green Validation'!Q$450677),'Green Validation'!Q$450678,FALSE))</f>
        <v>223</v>
      </c>
      <c r="R42" s="297">
        <f ca="1">+IF(ISERROR(HLOOKUP($B42,INDIRECT("'Monthly Resource Report'!"&amp;'Green Validation'!R$450676&amp;":"&amp;'Green Validation'!R$450677),'Green Validation'!R$450678,FALSE)),0,HLOOKUP($B42,INDIRECT("'Monthly Resource Report'!"&amp;'Green Validation'!R$450676&amp;":"&amp;'Green Validation'!R$450677),'Green Validation'!R$450678,FALSE))</f>
        <v>5.328998107661354</v>
      </c>
      <c r="S42" s="317">
        <f ca="1">+IF(ISERROR(HLOOKUP($B42,INDIRECT("'Monthly Resource Report'!"&amp;'Green Validation'!S$450676&amp;":"&amp;'Green Validation'!S$450677),'Green Validation'!S$450678,FALSE)),0,HLOOKUP($B42,INDIRECT("'Monthly Resource Report'!"&amp;'Green Validation'!S$450676&amp;":"&amp;'Green Validation'!S$450677),'Green Validation'!S$450678,FALSE))</f>
        <v>0.22209863073555686</v>
      </c>
      <c r="T42" s="318">
        <f ca="1">+IF(ISERROR(HLOOKUP($B42,INDIRECT("'Monthly Resource Report'!"&amp;'Green Validation'!T$450676&amp;":"&amp;'Green Validation'!T$450677),'Green Validation'!T$450678,FALSE)),0,HLOOKUP($B42,INDIRECT("'Monthly Resource Report'!"&amp;'Green Validation'!T$450676&amp;":"&amp;'Green Validation'!T$450677),'Green Validation'!T$450678,FALSE))</f>
        <v>0.19019658380644347</v>
      </c>
    </row>
    <row r="43" spans="2:20">
      <c r="B43" s="301">
        <v>42491</v>
      </c>
      <c r="C43" s="294">
        <v>231</v>
      </c>
      <c r="D43" s="297">
        <v>5.3289999999999997</v>
      </c>
      <c r="E43" s="299">
        <v>0.21</v>
      </c>
      <c r="F43" s="295">
        <v>0.19</v>
      </c>
      <c r="G43" s="294">
        <f ca="1">+IF(ISERROR(HLOOKUP($B43,INDIRECT("'Monthly Resource Report'!"&amp;'Green Validation'!G$450676&amp;":"&amp;'Green Validation'!G$450677),'Green Validation'!G$450678,FALSE)),0,HLOOKUP($B43,INDIRECT("'Monthly Resource Report'!"&amp;'Green Validation'!G$450676&amp;":"&amp;'Green Validation'!G$450677),'Green Validation'!G$450678,FALSE))</f>
        <v>231</v>
      </c>
      <c r="H43" s="297">
        <f ca="1">+IF(ISERROR(HLOOKUP($B43,INDIRECT("'Monthly Resource Report'!"&amp;'Green Validation'!H$450676&amp;":"&amp;'Green Validation'!H$450677),'Green Validation'!H$450678,FALSE)),0,HLOOKUP($B43,INDIRECT("'Monthly Resource Report'!"&amp;'Green Validation'!H$450676&amp;":"&amp;'Green Validation'!H$450677),'Green Validation'!H$450678,FALSE))</f>
        <v>5.3290000482004034</v>
      </c>
      <c r="I43" s="317">
        <f ca="1">+IF(ISERROR(HLOOKUP($B43,INDIRECT("'Monthly Resource Report'!"&amp;'Green Validation'!I$450676&amp;":"&amp;'Green Validation'!I$450677),'Green Validation'!I$450678,FALSE)),0,HLOOKUP($B43,INDIRECT("'Monthly Resource Report'!"&amp;'Green Validation'!I$450676&amp;":"&amp;'Green Validation'!I$450677),'Green Validation'!I$450678,FALSE))</f>
        <v>0.20735716598782072</v>
      </c>
      <c r="J43" s="318">
        <f ca="1">+IF(ISERROR(HLOOKUP($B43,INDIRECT("'Monthly Resource Report'!"&amp;'Green Validation'!J$450676&amp;":"&amp;'Green Validation'!J$450677),'Green Validation'!J$450678,FALSE)),0,HLOOKUP($B43,INDIRECT("'Monthly Resource Report'!"&amp;'Green Validation'!J$450676&amp;":"&amp;'Green Validation'!J$450677),'Green Validation'!J$450678,FALSE))</f>
        <v>0.19025310037388038</v>
      </c>
      <c r="L43" s="301">
        <v>42491</v>
      </c>
      <c r="M43" s="294">
        <v>223</v>
      </c>
      <c r="N43" s="297">
        <v>5.3289999999999997</v>
      </c>
      <c r="O43" s="299">
        <v>0.21</v>
      </c>
      <c r="P43" s="295">
        <v>0.19</v>
      </c>
      <c r="Q43" s="294">
        <f ca="1">+IF(ISERROR(HLOOKUP($B43,INDIRECT("'Monthly Resource Report'!"&amp;'Green Validation'!Q$450676&amp;":"&amp;'Green Validation'!Q$450677),'Green Validation'!Q$450678,FALSE)),0,HLOOKUP($B43,INDIRECT("'Monthly Resource Report'!"&amp;'Green Validation'!Q$450676&amp;":"&amp;'Green Validation'!Q$450677),'Green Validation'!Q$450678,FALSE))</f>
        <v>223</v>
      </c>
      <c r="R43" s="297">
        <f ca="1">+IF(ISERROR(HLOOKUP($B43,INDIRECT("'Monthly Resource Report'!"&amp;'Green Validation'!R$450676&amp;":"&amp;'Green Validation'!R$450677),'Green Validation'!R$450678,FALSE)),0,HLOOKUP($B43,INDIRECT("'Monthly Resource Report'!"&amp;'Green Validation'!R$450676&amp;":"&amp;'Green Validation'!R$450677),'Green Validation'!R$450678,FALSE))</f>
        <v>5.3289979108338192</v>
      </c>
      <c r="S43" s="317">
        <f ca="1">+IF(ISERROR(HLOOKUP($B43,INDIRECT("'Monthly Resource Report'!"&amp;'Green Validation'!S$450676&amp;":"&amp;'Green Validation'!S$450677),'Green Validation'!S$450678,FALSE)),0,HLOOKUP($B43,INDIRECT("'Monthly Resource Report'!"&amp;'Green Validation'!S$450676&amp;":"&amp;'Green Validation'!S$450677),'Green Validation'!S$450678,FALSE))</f>
        <v>0.20768901460108713</v>
      </c>
      <c r="T43" s="318">
        <f ca="1">+IF(ISERROR(HLOOKUP($B43,INDIRECT("'Monthly Resource Report'!"&amp;'Green Validation'!T$450676&amp;":"&amp;'Green Validation'!T$450677),'Green Validation'!T$450678,FALSE)),0,HLOOKUP($B43,INDIRECT("'Monthly Resource Report'!"&amp;'Green Validation'!T$450676&amp;":"&amp;'Green Validation'!T$450677),'Green Validation'!T$450678,FALSE))</f>
        <v>0.19027879716254151</v>
      </c>
    </row>
    <row r="44" spans="2:20">
      <c r="B44" s="301">
        <v>42522</v>
      </c>
      <c r="C44" s="294">
        <v>231</v>
      </c>
      <c r="D44" s="297">
        <v>5.3289999999999997</v>
      </c>
      <c r="E44" s="299">
        <v>0.21</v>
      </c>
      <c r="F44" s="295">
        <v>0.19</v>
      </c>
      <c r="G44" s="294">
        <f ca="1">+IF(ISERROR(HLOOKUP($B44,INDIRECT("'Monthly Resource Report'!"&amp;'Green Validation'!G$450676&amp;":"&amp;'Green Validation'!G$450677),'Green Validation'!G$450678,FALSE)),0,HLOOKUP($B44,INDIRECT("'Monthly Resource Report'!"&amp;'Green Validation'!G$450676&amp;":"&amp;'Green Validation'!G$450677),'Green Validation'!G$450678,FALSE))</f>
        <v>231</v>
      </c>
      <c r="H44" s="297">
        <f ca="1">+IF(ISERROR(HLOOKUP($B44,INDIRECT("'Monthly Resource Report'!"&amp;'Green Validation'!H$450676&amp;":"&amp;'Green Validation'!H$450677),'Green Validation'!H$450678,FALSE)),0,HLOOKUP($B44,INDIRECT("'Monthly Resource Report'!"&amp;'Green Validation'!H$450676&amp;":"&amp;'Green Validation'!H$450677),'Green Validation'!H$450678,FALSE))</f>
        <v>5.3290014017144589</v>
      </c>
      <c r="I44" s="317">
        <f ca="1">+IF(ISERROR(HLOOKUP($B44,INDIRECT("'Monthly Resource Report'!"&amp;'Green Validation'!I$450676&amp;":"&amp;'Green Validation'!I$450677),'Green Validation'!I$450678,FALSE)),0,HLOOKUP($B44,INDIRECT("'Monthly Resource Report'!"&amp;'Green Validation'!I$450676&amp;":"&amp;'Green Validation'!I$450677),'Green Validation'!I$450678,FALSE))</f>
        <v>0.20755266891680604</v>
      </c>
      <c r="J44" s="318">
        <f ca="1">+IF(ISERROR(HLOOKUP($B44,INDIRECT("'Monthly Resource Report'!"&amp;'Green Validation'!J$450676&amp;":"&amp;'Green Validation'!J$450677),'Green Validation'!J$450678,FALSE)),0,HLOOKUP($B44,INDIRECT("'Monthly Resource Report'!"&amp;'Green Validation'!J$450676&amp;":"&amp;'Green Validation'!J$450677),'Green Validation'!J$450678,FALSE))</f>
        <v>0.19025661317373888</v>
      </c>
      <c r="L44" s="301">
        <v>42522</v>
      </c>
      <c r="M44" s="294">
        <v>223</v>
      </c>
      <c r="N44" s="297">
        <v>5.3289999999999997</v>
      </c>
      <c r="O44" s="299">
        <v>0.21</v>
      </c>
      <c r="P44" s="295">
        <v>0.19</v>
      </c>
      <c r="Q44" s="294">
        <f ca="1">+IF(ISERROR(HLOOKUP($B44,INDIRECT("'Monthly Resource Report'!"&amp;'Green Validation'!Q$450676&amp;":"&amp;'Green Validation'!Q$450677),'Green Validation'!Q$450678,FALSE)),0,HLOOKUP($B44,INDIRECT("'Monthly Resource Report'!"&amp;'Green Validation'!Q$450676&amp;":"&amp;'Green Validation'!Q$450677),'Green Validation'!Q$450678,FALSE))</f>
        <v>223</v>
      </c>
      <c r="R44" s="297">
        <f ca="1">+IF(ISERROR(HLOOKUP($B44,INDIRECT("'Monthly Resource Report'!"&amp;'Green Validation'!R$450676&amp;":"&amp;'Green Validation'!R$450677),'Green Validation'!R$450678,FALSE)),0,HLOOKUP($B44,INDIRECT("'Monthly Resource Report'!"&amp;'Green Validation'!R$450676&amp;":"&amp;'Green Validation'!R$450677),'Green Validation'!R$450678,FALSE))</f>
        <v>5.3289971623279069</v>
      </c>
      <c r="S44" s="317">
        <f ca="1">+IF(ISERROR(HLOOKUP($B44,INDIRECT("'Monthly Resource Report'!"&amp;'Green Validation'!S$450676&amp;":"&amp;'Green Validation'!S$450677),'Green Validation'!S$450678,FALSE)),0,HLOOKUP($B44,INDIRECT("'Monthly Resource Report'!"&amp;'Green Validation'!S$450676&amp;":"&amp;'Green Validation'!S$450677),'Green Validation'!S$450678,FALSE))</f>
        <v>0.20784837275326989</v>
      </c>
      <c r="T44" s="318">
        <f ca="1">+IF(ISERROR(HLOOKUP($B44,INDIRECT("'Monthly Resource Report'!"&amp;'Green Validation'!T$450676&amp;":"&amp;'Green Validation'!T$450677),'Green Validation'!T$450678,FALSE)),0,HLOOKUP($B44,INDIRECT("'Monthly Resource Report'!"&amp;'Green Validation'!T$450676&amp;":"&amp;'Green Validation'!T$450677),'Green Validation'!T$450678,FALSE))</f>
        <v>0.19019620951381144</v>
      </c>
    </row>
    <row r="45" spans="2:20">
      <c r="B45" s="301">
        <v>42552</v>
      </c>
      <c r="C45" s="294">
        <v>231</v>
      </c>
      <c r="D45" s="297">
        <v>5.3289999999999997</v>
      </c>
      <c r="E45" s="299">
        <v>0.21</v>
      </c>
      <c r="F45" s="295">
        <v>0.19</v>
      </c>
      <c r="G45" s="294">
        <f ca="1">+IF(ISERROR(HLOOKUP($B45,INDIRECT("'Monthly Resource Report'!"&amp;'Green Validation'!G$450676&amp;":"&amp;'Green Validation'!G$450677),'Green Validation'!G$450678,FALSE)),0,HLOOKUP($B45,INDIRECT("'Monthly Resource Report'!"&amp;'Green Validation'!G$450676&amp;":"&amp;'Green Validation'!G$450677),'Green Validation'!G$450678,FALSE))</f>
        <v>231</v>
      </c>
      <c r="H45" s="297">
        <f ca="1">+IF(ISERROR(HLOOKUP($B45,INDIRECT("'Monthly Resource Report'!"&amp;'Green Validation'!H$450676&amp;":"&amp;'Green Validation'!H$450677),'Green Validation'!H$450678,FALSE)),0,HLOOKUP($B45,INDIRECT("'Monthly Resource Report'!"&amp;'Green Validation'!H$450676&amp;":"&amp;'Green Validation'!H$450677),'Green Validation'!H$450678,FALSE))</f>
        <v>5.3290012504757245</v>
      </c>
      <c r="I45" s="317">
        <f ca="1">+IF(ISERROR(HLOOKUP($B45,INDIRECT("'Monthly Resource Report'!"&amp;'Green Validation'!I$450676&amp;":"&amp;'Green Validation'!I$450677),'Green Validation'!I$450678,FALSE)),0,HLOOKUP($B45,INDIRECT("'Monthly Resource Report'!"&amp;'Green Validation'!I$450676&amp;":"&amp;'Green Validation'!I$450677),'Green Validation'!I$450678,FALSE))</f>
        <v>0.20757588503394631</v>
      </c>
      <c r="J45" s="318">
        <f ca="1">+IF(ISERROR(HLOOKUP($B45,INDIRECT("'Monthly Resource Report'!"&amp;'Green Validation'!J$450676&amp;":"&amp;'Green Validation'!J$450677),'Green Validation'!J$450678,FALSE)),0,HLOOKUP($B45,INDIRECT("'Monthly Resource Report'!"&amp;'Green Validation'!J$450676&amp;":"&amp;'Green Validation'!J$450677),'Green Validation'!J$450678,FALSE))</f>
        <v>0.19038163530873076</v>
      </c>
      <c r="L45" s="301">
        <v>42552</v>
      </c>
      <c r="M45" s="294">
        <v>223</v>
      </c>
      <c r="N45" s="297">
        <v>5.3289999999999997</v>
      </c>
      <c r="O45" s="299">
        <v>0.21</v>
      </c>
      <c r="P45" s="295">
        <v>0.19</v>
      </c>
      <c r="Q45" s="294">
        <f ca="1">+IF(ISERROR(HLOOKUP($B45,INDIRECT("'Monthly Resource Report'!"&amp;'Green Validation'!Q$450676&amp;":"&amp;'Green Validation'!Q$450677),'Green Validation'!Q$450678,FALSE)),0,HLOOKUP($B45,INDIRECT("'Monthly Resource Report'!"&amp;'Green Validation'!Q$450676&amp;":"&amp;'Green Validation'!Q$450677),'Green Validation'!Q$450678,FALSE))</f>
        <v>223</v>
      </c>
      <c r="R45" s="297">
        <f ca="1">+IF(ISERROR(HLOOKUP($B45,INDIRECT("'Monthly Resource Report'!"&amp;'Green Validation'!R$450676&amp;":"&amp;'Green Validation'!R$450677),'Green Validation'!R$450678,FALSE)),0,HLOOKUP($B45,INDIRECT("'Monthly Resource Report'!"&amp;'Green Validation'!R$450676&amp;":"&amp;'Green Validation'!R$450677),'Green Validation'!R$450678,FALSE))</f>
        <v>5.328995835164605</v>
      </c>
      <c r="S45" s="317">
        <f ca="1">+IF(ISERROR(HLOOKUP($B45,INDIRECT("'Monthly Resource Report'!"&amp;'Green Validation'!S$450676&amp;":"&amp;'Green Validation'!S$450677),'Green Validation'!S$450678,FALSE)),0,HLOOKUP($B45,INDIRECT("'Monthly Resource Report'!"&amp;'Green Validation'!S$450676&amp;":"&amp;'Green Validation'!S$450677),'Green Validation'!S$450678,FALSE))</f>
        <v>0.20796481097880182</v>
      </c>
      <c r="T45" s="318">
        <f ca="1">+IF(ISERROR(HLOOKUP($B45,INDIRECT("'Monthly Resource Report'!"&amp;'Green Validation'!T$450676&amp;":"&amp;'Green Validation'!T$450677),'Green Validation'!T$450678,FALSE)),0,HLOOKUP($B45,INDIRECT("'Monthly Resource Report'!"&amp;'Green Validation'!T$450676&amp;":"&amp;'Green Validation'!T$450677),'Green Validation'!T$450678,FALSE))</f>
        <v>0.19018747637033434</v>
      </c>
    </row>
    <row r="46" spans="2:20">
      <c r="B46" s="301">
        <v>42583</v>
      </c>
      <c r="C46" s="294">
        <v>231</v>
      </c>
      <c r="D46" s="297">
        <v>5.3289999999999997</v>
      </c>
      <c r="E46" s="299">
        <v>0.21</v>
      </c>
      <c r="F46" s="295">
        <v>0.19</v>
      </c>
      <c r="G46" s="294">
        <f ca="1">+IF(ISERROR(HLOOKUP($B46,INDIRECT("'Monthly Resource Report'!"&amp;'Green Validation'!G$450676&amp;":"&amp;'Green Validation'!G$450677),'Green Validation'!G$450678,FALSE)),0,HLOOKUP($B46,INDIRECT("'Monthly Resource Report'!"&amp;'Green Validation'!G$450676&amp;":"&amp;'Green Validation'!G$450677),'Green Validation'!G$450678,FALSE))</f>
        <v>231</v>
      </c>
      <c r="H46" s="297">
        <f ca="1">+IF(ISERROR(HLOOKUP($B46,INDIRECT("'Monthly Resource Report'!"&amp;'Green Validation'!H$450676&amp;":"&amp;'Green Validation'!H$450677),'Green Validation'!H$450678,FALSE)),0,HLOOKUP($B46,INDIRECT("'Monthly Resource Report'!"&amp;'Green Validation'!H$450676&amp;":"&amp;'Green Validation'!H$450677),'Green Validation'!H$450678,FALSE))</f>
        <v>5.3290020306541654</v>
      </c>
      <c r="I46" s="317">
        <f ca="1">+IF(ISERROR(HLOOKUP($B46,INDIRECT("'Monthly Resource Report'!"&amp;'Green Validation'!I$450676&amp;":"&amp;'Green Validation'!I$450677),'Green Validation'!I$450678,FALSE)),0,HLOOKUP($B46,INDIRECT("'Monthly Resource Report'!"&amp;'Green Validation'!I$450676&amp;":"&amp;'Green Validation'!I$450677),'Green Validation'!I$450678,FALSE))</f>
        <v>0.20785463141003227</v>
      </c>
      <c r="J46" s="318">
        <f ca="1">+IF(ISERROR(HLOOKUP($B46,INDIRECT("'Monthly Resource Report'!"&amp;'Green Validation'!J$450676&amp;":"&amp;'Green Validation'!J$450677),'Green Validation'!J$450678,FALSE)),0,HLOOKUP($B46,INDIRECT("'Monthly Resource Report'!"&amp;'Green Validation'!J$450676&amp;":"&amp;'Green Validation'!J$450677),'Green Validation'!J$450678,FALSE))</f>
        <v>0.19025447933303358</v>
      </c>
      <c r="L46" s="301">
        <v>42583</v>
      </c>
      <c r="M46" s="294">
        <v>223</v>
      </c>
      <c r="N46" s="297">
        <v>5.3289999999999997</v>
      </c>
      <c r="O46" s="299">
        <v>0.21</v>
      </c>
      <c r="P46" s="295">
        <v>0.19</v>
      </c>
      <c r="Q46" s="294">
        <f ca="1">+IF(ISERROR(HLOOKUP($B46,INDIRECT("'Monthly Resource Report'!"&amp;'Green Validation'!Q$450676&amp;":"&amp;'Green Validation'!Q$450677),'Green Validation'!Q$450678,FALSE)),0,HLOOKUP($B46,INDIRECT("'Monthly Resource Report'!"&amp;'Green Validation'!Q$450676&amp;":"&amp;'Green Validation'!Q$450677),'Green Validation'!Q$450678,FALSE))</f>
        <v>223</v>
      </c>
      <c r="R46" s="297">
        <f ca="1">+IF(ISERROR(HLOOKUP($B46,INDIRECT("'Monthly Resource Report'!"&amp;'Green Validation'!R$450676&amp;":"&amp;'Green Validation'!R$450677),'Green Validation'!R$450678,FALSE)),0,HLOOKUP($B46,INDIRECT("'Monthly Resource Report'!"&amp;'Green Validation'!R$450676&amp;":"&amp;'Green Validation'!R$450677),'Green Validation'!R$450678,FALSE))</f>
        <v>5.3289970020402784</v>
      </c>
      <c r="S46" s="317">
        <f ca="1">+IF(ISERROR(HLOOKUP($B46,INDIRECT("'Monthly Resource Report'!"&amp;'Green Validation'!S$450676&amp;":"&amp;'Green Validation'!S$450677),'Green Validation'!S$450678,FALSE)),0,HLOOKUP($B46,INDIRECT("'Monthly Resource Report'!"&amp;'Green Validation'!S$450676&amp;":"&amp;'Green Validation'!S$450677),'Green Validation'!S$450678,FALSE))</f>
        <v>0.20812980947814916</v>
      </c>
      <c r="T46" s="318">
        <f ca="1">+IF(ISERROR(HLOOKUP($B46,INDIRECT("'Monthly Resource Report'!"&amp;'Green Validation'!T$450676&amp;":"&amp;'Green Validation'!T$450677),'Green Validation'!T$450678,FALSE)),0,HLOOKUP($B46,INDIRECT("'Monthly Resource Report'!"&amp;'Green Validation'!T$450676&amp;":"&amp;'Green Validation'!T$450677),'Green Validation'!T$450678,FALSE))</f>
        <v>0.19018307831343642</v>
      </c>
    </row>
    <row r="47" spans="2:20">
      <c r="B47" s="301">
        <v>42614</v>
      </c>
      <c r="C47" s="294">
        <v>231</v>
      </c>
      <c r="D47" s="297">
        <v>5.3289999999999997</v>
      </c>
      <c r="E47" s="299">
        <v>0.21</v>
      </c>
      <c r="F47" s="295">
        <v>0.19</v>
      </c>
      <c r="G47" s="294">
        <f ca="1">+IF(ISERROR(HLOOKUP($B47,INDIRECT("'Monthly Resource Report'!"&amp;'Green Validation'!G$450676&amp;":"&amp;'Green Validation'!G$450677),'Green Validation'!G$450678,FALSE)),0,HLOOKUP($B47,INDIRECT("'Monthly Resource Report'!"&amp;'Green Validation'!G$450676&amp;":"&amp;'Green Validation'!G$450677),'Green Validation'!G$450678,FALSE))</f>
        <v>231</v>
      </c>
      <c r="H47" s="297">
        <f ca="1">+IF(ISERROR(HLOOKUP($B47,INDIRECT("'Monthly Resource Report'!"&amp;'Green Validation'!H$450676&amp;":"&amp;'Green Validation'!H$450677),'Green Validation'!H$450678,FALSE)),0,HLOOKUP($B47,INDIRECT("'Monthly Resource Report'!"&amp;'Green Validation'!H$450676&amp;":"&amp;'Green Validation'!H$450677),'Green Validation'!H$450678,FALSE))</f>
        <v>5.3290015863859237</v>
      </c>
      <c r="I47" s="317">
        <f ca="1">+IF(ISERROR(HLOOKUP($B47,INDIRECT("'Monthly Resource Report'!"&amp;'Green Validation'!I$450676&amp;":"&amp;'Green Validation'!I$450677),'Green Validation'!I$450678,FALSE)),0,HLOOKUP($B47,INDIRECT("'Monthly Resource Report'!"&amp;'Green Validation'!I$450676&amp;":"&amp;'Green Validation'!I$450677),'Green Validation'!I$450678,FALSE))</f>
        <v>0.20704484972088147</v>
      </c>
      <c r="J47" s="318">
        <f ca="1">+IF(ISERROR(HLOOKUP($B47,INDIRECT("'Monthly Resource Report'!"&amp;'Green Validation'!J$450676&amp;":"&amp;'Green Validation'!J$450677),'Green Validation'!J$450678,FALSE)),0,HLOOKUP($B47,INDIRECT("'Monthly Resource Report'!"&amp;'Green Validation'!J$450676&amp;":"&amp;'Green Validation'!J$450677),'Green Validation'!J$450678,FALSE))</f>
        <v>0.19026941645846629</v>
      </c>
      <c r="L47" s="301">
        <v>42614</v>
      </c>
      <c r="M47" s="294">
        <v>223</v>
      </c>
      <c r="N47" s="297">
        <v>5.3289999999999997</v>
      </c>
      <c r="O47" s="299">
        <v>0.21</v>
      </c>
      <c r="P47" s="295">
        <v>0.19</v>
      </c>
      <c r="Q47" s="294">
        <f ca="1">+IF(ISERROR(HLOOKUP($B47,INDIRECT("'Monthly Resource Report'!"&amp;'Green Validation'!Q$450676&amp;":"&amp;'Green Validation'!Q$450677),'Green Validation'!Q$450678,FALSE)),0,HLOOKUP($B47,INDIRECT("'Monthly Resource Report'!"&amp;'Green Validation'!Q$450676&amp;":"&amp;'Green Validation'!Q$450677),'Green Validation'!Q$450678,FALSE))</f>
        <v>223</v>
      </c>
      <c r="R47" s="297">
        <f ca="1">+IF(ISERROR(HLOOKUP($B47,INDIRECT("'Monthly Resource Report'!"&amp;'Green Validation'!R$450676&amp;":"&amp;'Green Validation'!R$450677),'Green Validation'!R$450678,FALSE)),0,HLOOKUP($B47,INDIRECT("'Monthly Resource Report'!"&amp;'Green Validation'!R$450676&amp;":"&amp;'Green Validation'!R$450677),'Green Validation'!R$450678,FALSE))</f>
        <v>5.3289975579071998</v>
      </c>
      <c r="S47" s="317">
        <f ca="1">+IF(ISERROR(HLOOKUP($B47,INDIRECT("'Monthly Resource Report'!"&amp;'Green Validation'!S$450676&amp;":"&amp;'Green Validation'!S$450677),'Green Validation'!S$450678,FALSE)),0,HLOOKUP($B47,INDIRECT("'Monthly Resource Report'!"&amp;'Green Validation'!S$450676&amp;":"&amp;'Green Validation'!S$450677),'Green Validation'!S$450678,FALSE))</f>
        <v>0.20747775660369205</v>
      </c>
      <c r="T47" s="318">
        <f ca="1">+IF(ISERROR(HLOOKUP($B47,INDIRECT("'Monthly Resource Report'!"&amp;'Green Validation'!T$450676&amp;":"&amp;'Green Validation'!T$450677),'Green Validation'!T$450678,FALSE)),0,HLOOKUP($B47,INDIRECT("'Monthly Resource Report'!"&amp;'Green Validation'!T$450676&amp;":"&amp;'Green Validation'!T$450677),'Green Validation'!T$450678,FALSE))</f>
        <v>0.19019896881358736</v>
      </c>
    </row>
    <row r="48" spans="2:20">
      <c r="B48" s="301">
        <v>42644</v>
      </c>
      <c r="C48" s="294">
        <v>231</v>
      </c>
      <c r="D48" s="297">
        <v>5.3289999999999997</v>
      </c>
      <c r="E48" s="299">
        <v>0.22500000000000001</v>
      </c>
      <c r="F48" s="295">
        <v>0.19</v>
      </c>
      <c r="G48" s="294">
        <f ca="1">+IF(ISERROR(HLOOKUP($B48,INDIRECT("'Monthly Resource Report'!"&amp;'Green Validation'!G$450676&amp;":"&amp;'Green Validation'!G$450677),'Green Validation'!G$450678,FALSE)),0,HLOOKUP($B48,INDIRECT("'Monthly Resource Report'!"&amp;'Green Validation'!G$450676&amp;":"&amp;'Green Validation'!G$450677),'Green Validation'!G$450678,FALSE))</f>
        <v>231</v>
      </c>
      <c r="H48" s="297">
        <f ca="1">+IF(ISERROR(HLOOKUP($B48,INDIRECT("'Monthly Resource Report'!"&amp;'Green Validation'!H$450676&amp;":"&amp;'Green Validation'!H$450677),'Green Validation'!H$450678,FALSE)),0,HLOOKUP($B48,INDIRECT("'Monthly Resource Report'!"&amp;'Green Validation'!H$450676&amp;":"&amp;'Green Validation'!H$450677),'Green Validation'!H$450678,FALSE))</f>
        <v>5.3290000625134581</v>
      </c>
      <c r="I48" s="317">
        <f ca="1">+IF(ISERROR(HLOOKUP($B48,INDIRECT("'Monthly Resource Report'!"&amp;'Green Validation'!I$450676&amp;":"&amp;'Green Validation'!I$450677),'Green Validation'!I$450678,FALSE)),0,HLOOKUP($B48,INDIRECT("'Monthly Resource Report'!"&amp;'Green Validation'!I$450676&amp;":"&amp;'Green Validation'!I$450677),'Green Validation'!I$450678,FALSE))</f>
        <v>0.221995159177934</v>
      </c>
      <c r="J48" s="318">
        <f ca="1">+IF(ISERROR(HLOOKUP($B48,INDIRECT("'Monthly Resource Report'!"&amp;'Green Validation'!J$450676&amp;":"&amp;'Green Validation'!J$450677),'Green Validation'!J$450678,FALSE)),0,HLOOKUP($B48,INDIRECT("'Monthly Resource Report'!"&amp;'Green Validation'!J$450676&amp;":"&amp;'Green Validation'!J$450677),'Green Validation'!J$450678,FALSE))</f>
        <v>0.19038932441899606</v>
      </c>
      <c r="L48" s="301">
        <v>42644</v>
      </c>
      <c r="M48" s="294">
        <v>223</v>
      </c>
      <c r="N48" s="297">
        <v>5.3289999999999997</v>
      </c>
      <c r="O48" s="299">
        <v>0.22500000000000001</v>
      </c>
      <c r="P48" s="295">
        <v>0.19</v>
      </c>
      <c r="Q48" s="294">
        <f ca="1">+IF(ISERROR(HLOOKUP($B48,INDIRECT("'Monthly Resource Report'!"&amp;'Green Validation'!Q$450676&amp;":"&amp;'Green Validation'!Q$450677),'Green Validation'!Q$450678,FALSE)),0,HLOOKUP($B48,INDIRECT("'Monthly Resource Report'!"&amp;'Green Validation'!Q$450676&amp;":"&amp;'Green Validation'!Q$450677),'Green Validation'!Q$450678,FALSE))</f>
        <v>223</v>
      </c>
      <c r="R48" s="297">
        <f ca="1">+IF(ISERROR(HLOOKUP($B48,INDIRECT("'Monthly Resource Report'!"&amp;'Green Validation'!R$450676&amp;":"&amp;'Green Validation'!R$450677),'Green Validation'!R$450678,FALSE)),0,HLOOKUP($B48,INDIRECT("'Monthly Resource Report'!"&amp;'Green Validation'!R$450676&amp;":"&amp;'Green Validation'!R$450677),'Green Validation'!R$450678,FALSE))</f>
        <v>5.3289993369787618</v>
      </c>
      <c r="S48" s="317">
        <f ca="1">+IF(ISERROR(HLOOKUP($B48,INDIRECT("'Monthly Resource Report'!"&amp;'Green Validation'!S$450676&amp;":"&amp;'Green Validation'!S$450677),'Green Validation'!S$450678,FALSE)),0,HLOOKUP($B48,INDIRECT("'Monthly Resource Report'!"&amp;'Green Validation'!S$450676&amp;":"&amp;'Green Validation'!S$450677),'Green Validation'!S$450678,FALSE))</f>
        <v>0.22244069101107564</v>
      </c>
      <c r="T48" s="318">
        <f ca="1">+IF(ISERROR(HLOOKUP($B48,INDIRECT("'Monthly Resource Report'!"&amp;'Green Validation'!T$450676&amp;":"&amp;'Green Validation'!T$450677),'Green Validation'!T$450678,FALSE)),0,HLOOKUP($B48,INDIRECT("'Monthly Resource Report'!"&amp;'Green Validation'!T$450676&amp;":"&amp;'Green Validation'!T$450677),'Green Validation'!T$450678,FALSE))</f>
        <v>0.19027721074906825</v>
      </c>
    </row>
    <row r="49" spans="2:20">
      <c r="B49" s="301">
        <v>42675</v>
      </c>
      <c r="C49" s="294">
        <v>231</v>
      </c>
      <c r="D49" s="297">
        <v>5.3289999999999997</v>
      </c>
      <c r="E49" s="299">
        <v>0.22500000000000001</v>
      </c>
      <c r="F49" s="295">
        <v>0.19</v>
      </c>
      <c r="G49" s="294">
        <f ca="1">+IF(ISERROR(HLOOKUP($B49,INDIRECT("'Monthly Resource Report'!"&amp;'Green Validation'!G$450676&amp;":"&amp;'Green Validation'!G$450677),'Green Validation'!G$450678,FALSE)),0,HLOOKUP($B49,INDIRECT("'Monthly Resource Report'!"&amp;'Green Validation'!G$450676&amp;":"&amp;'Green Validation'!G$450677),'Green Validation'!G$450678,FALSE))</f>
        <v>231</v>
      </c>
      <c r="H49" s="297">
        <f ca="1">+IF(ISERROR(HLOOKUP($B49,INDIRECT("'Monthly Resource Report'!"&amp;'Green Validation'!H$450676&amp;":"&amp;'Green Validation'!H$450677),'Green Validation'!H$450678,FALSE)),0,HLOOKUP($B49,INDIRECT("'Monthly Resource Report'!"&amp;'Green Validation'!H$450676&amp;":"&amp;'Green Validation'!H$450677),'Green Validation'!H$450678,FALSE))</f>
        <v>5.3290011619400097</v>
      </c>
      <c r="I49" s="317">
        <f ca="1">+IF(ISERROR(HLOOKUP($B49,INDIRECT("'Monthly Resource Report'!"&amp;'Green Validation'!I$450676&amp;":"&amp;'Green Validation'!I$450677),'Green Validation'!I$450678,FALSE)),0,HLOOKUP($B49,INDIRECT("'Monthly Resource Report'!"&amp;'Green Validation'!I$450676&amp;":"&amp;'Green Validation'!I$450677),'Green Validation'!I$450678,FALSE))</f>
        <v>0.22208017460540738</v>
      </c>
      <c r="J49" s="318">
        <f ca="1">+IF(ISERROR(HLOOKUP($B49,INDIRECT("'Monthly Resource Report'!"&amp;'Green Validation'!J$450676&amp;":"&amp;'Green Validation'!J$450677),'Green Validation'!J$450678,FALSE)),0,HLOOKUP($B49,INDIRECT("'Monthly Resource Report'!"&amp;'Green Validation'!J$450676&amp;":"&amp;'Green Validation'!J$450677),'Green Validation'!J$450678,FALSE))</f>
        <v>0.19040452864853086</v>
      </c>
      <c r="L49" s="301">
        <v>42675</v>
      </c>
      <c r="M49" s="294">
        <v>223</v>
      </c>
      <c r="N49" s="297">
        <v>5.3289999999999997</v>
      </c>
      <c r="O49" s="299">
        <v>0.22500000000000001</v>
      </c>
      <c r="P49" s="295">
        <v>0.19</v>
      </c>
      <c r="Q49" s="294">
        <f ca="1">+IF(ISERROR(HLOOKUP($B49,INDIRECT("'Monthly Resource Report'!"&amp;'Green Validation'!Q$450676&amp;":"&amp;'Green Validation'!Q$450677),'Green Validation'!Q$450678,FALSE)),0,HLOOKUP($B49,INDIRECT("'Monthly Resource Report'!"&amp;'Green Validation'!Q$450676&amp;":"&amp;'Green Validation'!Q$450677),'Green Validation'!Q$450678,FALSE))</f>
        <v>223</v>
      </c>
      <c r="R49" s="297">
        <f ca="1">+IF(ISERROR(HLOOKUP($B49,INDIRECT("'Monthly Resource Report'!"&amp;'Green Validation'!R$450676&amp;":"&amp;'Green Validation'!R$450677),'Green Validation'!R$450678,FALSE)),0,HLOOKUP($B49,INDIRECT("'Monthly Resource Report'!"&amp;'Green Validation'!R$450676&amp;":"&amp;'Green Validation'!R$450677),'Green Validation'!R$450678,FALSE))</f>
        <v>5.3289985190670119</v>
      </c>
      <c r="S49" s="317">
        <f ca="1">+IF(ISERROR(HLOOKUP($B49,INDIRECT("'Monthly Resource Report'!"&amp;'Green Validation'!S$450676&amp;":"&amp;'Green Validation'!S$450677),'Green Validation'!S$450678,FALSE)),0,HLOOKUP($B49,INDIRECT("'Monthly Resource Report'!"&amp;'Green Validation'!S$450676&amp;":"&amp;'Green Validation'!S$450677),'Green Validation'!S$450678,FALSE))</f>
        <v>0.22239569253989519</v>
      </c>
      <c r="T49" s="318">
        <f ca="1">+IF(ISERROR(HLOOKUP($B49,INDIRECT("'Monthly Resource Report'!"&amp;'Green Validation'!T$450676&amp;":"&amp;'Green Validation'!T$450677),'Green Validation'!T$450678,FALSE)),0,HLOOKUP($B49,INDIRECT("'Monthly Resource Report'!"&amp;'Green Validation'!T$450676&amp;":"&amp;'Green Validation'!T$450677),'Green Validation'!T$450678,FALSE))</f>
        <v>0.19020109189888496</v>
      </c>
    </row>
    <row r="50" spans="2:20">
      <c r="B50" s="301">
        <v>42705</v>
      </c>
      <c r="C50" s="294">
        <v>231</v>
      </c>
      <c r="D50" s="297">
        <v>5.3289999999999997</v>
      </c>
      <c r="E50" s="299">
        <v>0.22500000000000001</v>
      </c>
      <c r="F50" s="295">
        <v>0.19</v>
      </c>
      <c r="G50" s="294">
        <f ca="1">+IF(ISERROR(HLOOKUP($B50,INDIRECT("'Monthly Resource Report'!"&amp;'Green Validation'!G$450676&amp;":"&amp;'Green Validation'!G$450677),'Green Validation'!G$450678,FALSE)),0,HLOOKUP($B50,INDIRECT("'Monthly Resource Report'!"&amp;'Green Validation'!G$450676&amp;":"&amp;'Green Validation'!G$450677),'Green Validation'!G$450678,FALSE))</f>
        <v>231</v>
      </c>
      <c r="H50" s="297">
        <f ca="1">+IF(ISERROR(HLOOKUP($B50,INDIRECT("'Monthly Resource Report'!"&amp;'Green Validation'!H$450676&amp;":"&amp;'Green Validation'!H$450677),'Green Validation'!H$450678,FALSE)),0,HLOOKUP($B50,INDIRECT("'Monthly Resource Report'!"&amp;'Green Validation'!H$450676&amp;":"&amp;'Green Validation'!H$450677),'Green Validation'!H$450678,FALSE))</f>
        <v>5.3290007906700927</v>
      </c>
      <c r="I50" s="317">
        <f ca="1">+IF(ISERROR(HLOOKUP($B50,INDIRECT("'Monthly Resource Report'!"&amp;'Green Validation'!I$450676&amp;":"&amp;'Green Validation'!I$450677),'Green Validation'!I$450678,FALSE)),0,HLOOKUP($B50,INDIRECT("'Monthly Resource Report'!"&amp;'Green Validation'!I$450676&amp;":"&amp;'Green Validation'!I$450677),'Green Validation'!I$450678,FALSE))</f>
        <v>0.22170670160888831</v>
      </c>
      <c r="J50" s="318">
        <f ca="1">+IF(ISERROR(HLOOKUP($B50,INDIRECT("'Monthly Resource Report'!"&amp;'Green Validation'!J$450676&amp;":"&amp;'Green Validation'!J$450677),'Green Validation'!J$450678,FALSE)),0,HLOOKUP($B50,INDIRECT("'Monthly Resource Report'!"&amp;'Green Validation'!J$450676&amp;":"&amp;'Green Validation'!J$450677),'Green Validation'!J$450678,FALSE))</f>
        <v>0.19026401064743437</v>
      </c>
      <c r="L50" s="301">
        <v>42705</v>
      </c>
      <c r="M50" s="294">
        <v>223</v>
      </c>
      <c r="N50" s="297">
        <v>5.3289999999999997</v>
      </c>
      <c r="O50" s="299">
        <v>0.22500000000000001</v>
      </c>
      <c r="P50" s="295">
        <v>0.19</v>
      </c>
      <c r="Q50" s="294">
        <f ca="1">+IF(ISERROR(HLOOKUP($B50,INDIRECT("'Monthly Resource Report'!"&amp;'Green Validation'!Q$450676&amp;":"&amp;'Green Validation'!Q$450677),'Green Validation'!Q$450678,FALSE)),0,HLOOKUP($B50,INDIRECT("'Monthly Resource Report'!"&amp;'Green Validation'!Q$450676&amp;":"&amp;'Green Validation'!Q$450677),'Green Validation'!Q$450678,FALSE))</f>
        <v>223</v>
      </c>
      <c r="R50" s="297">
        <f ca="1">+IF(ISERROR(HLOOKUP($B50,INDIRECT("'Monthly Resource Report'!"&amp;'Green Validation'!R$450676&amp;":"&amp;'Green Validation'!R$450677),'Green Validation'!R$450678,FALSE)),0,HLOOKUP($B50,INDIRECT("'Monthly Resource Report'!"&amp;'Green Validation'!R$450676&amp;":"&amp;'Green Validation'!R$450677),'Green Validation'!R$450678,FALSE))</f>
        <v>5.328998936193309</v>
      </c>
      <c r="S50" s="317">
        <f ca="1">+IF(ISERROR(HLOOKUP($B50,INDIRECT("'Monthly Resource Report'!"&amp;'Green Validation'!S$450676&amp;":"&amp;'Green Validation'!S$450677),'Green Validation'!S$450678,FALSE)),0,HLOOKUP($B50,INDIRECT("'Monthly Resource Report'!"&amp;'Green Validation'!S$450676&amp;":"&amp;'Green Validation'!S$450677),'Green Validation'!S$450678,FALSE))</f>
        <v>0.22217813340990719</v>
      </c>
      <c r="T50" s="318">
        <f ca="1">+IF(ISERROR(HLOOKUP($B50,INDIRECT("'Monthly Resource Report'!"&amp;'Green Validation'!T$450676&amp;":"&amp;'Green Validation'!T$450677),'Green Validation'!T$450678,FALSE)),0,HLOOKUP($B50,INDIRECT("'Monthly Resource Report'!"&amp;'Green Validation'!T$450676&amp;":"&amp;'Green Validation'!T$450677),'Green Validation'!T$450678,FALSE))</f>
        <v>0.19027954439039715</v>
      </c>
    </row>
    <row r="51" spans="2:20">
      <c r="B51" s="301">
        <v>42736</v>
      </c>
      <c r="C51" s="294">
        <v>231</v>
      </c>
      <c r="D51" s="297">
        <v>5.4563630999999999</v>
      </c>
      <c r="E51" s="299">
        <v>0.22500000000000001</v>
      </c>
      <c r="F51" s="295">
        <v>0.19</v>
      </c>
      <c r="G51" s="294">
        <f ca="1">+IF(ISERROR(HLOOKUP($B51,INDIRECT("'Monthly Resource Report'!"&amp;'Green Validation'!G$450676&amp;":"&amp;'Green Validation'!G$450677),'Green Validation'!G$450678,FALSE)),0,HLOOKUP($B51,INDIRECT("'Monthly Resource Report'!"&amp;'Green Validation'!G$450676&amp;":"&amp;'Green Validation'!G$450677),'Green Validation'!G$450678,FALSE))</f>
        <v>231</v>
      </c>
      <c r="H51" s="297">
        <f ca="1">+IF(ISERROR(HLOOKUP($B51,INDIRECT("'Monthly Resource Report'!"&amp;'Green Validation'!H$450676&amp;":"&amp;'Green Validation'!H$450677),'Green Validation'!H$450678,FALSE)),0,HLOOKUP($B51,INDIRECT("'Monthly Resource Report'!"&amp;'Green Validation'!H$450676&amp;":"&amp;'Green Validation'!H$450677),'Green Validation'!H$450678,FALSE))</f>
        <v>5.4560060678955615</v>
      </c>
      <c r="I51" s="317">
        <f ca="1">+IF(ISERROR(HLOOKUP($B51,INDIRECT("'Monthly Resource Report'!"&amp;'Green Validation'!I$450676&amp;":"&amp;'Green Validation'!I$450677),'Green Validation'!I$450678,FALSE)),0,HLOOKUP($B51,INDIRECT("'Monthly Resource Report'!"&amp;'Green Validation'!I$450676&amp;":"&amp;'Green Validation'!I$450677),'Green Validation'!I$450678,FALSE))</f>
        <v>0.22256259119545804</v>
      </c>
      <c r="J51" s="318">
        <f ca="1">+IF(ISERROR(HLOOKUP($B51,INDIRECT("'Monthly Resource Report'!"&amp;'Green Validation'!J$450676&amp;":"&amp;'Green Validation'!J$450677),'Green Validation'!J$450678,FALSE)),0,HLOOKUP($B51,INDIRECT("'Monthly Resource Report'!"&amp;'Green Validation'!J$450676&amp;":"&amp;'Green Validation'!J$450677),'Green Validation'!J$450678,FALSE))</f>
        <v>0.19038069157317947</v>
      </c>
      <c r="L51" s="301">
        <v>42736</v>
      </c>
      <c r="M51" s="294">
        <v>223</v>
      </c>
      <c r="N51" s="297">
        <v>5.4563630999999999</v>
      </c>
      <c r="O51" s="299">
        <v>0.22500000000000001</v>
      </c>
      <c r="P51" s="295">
        <v>0.19</v>
      </c>
      <c r="Q51" s="294">
        <f ca="1">+IF(ISERROR(HLOOKUP($B51,INDIRECT("'Monthly Resource Report'!"&amp;'Green Validation'!Q$450676&amp;":"&amp;'Green Validation'!Q$450677),'Green Validation'!Q$450678,FALSE)),0,HLOOKUP($B51,INDIRECT("'Monthly Resource Report'!"&amp;'Green Validation'!Q$450676&amp;":"&amp;'Green Validation'!Q$450677),'Green Validation'!Q$450678,FALSE))</f>
        <v>223</v>
      </c>
      <c r="R51" s="297">
        <f ca="1">+IF(ISERROR(HLOOKUP($B51,INDIRECT("'Monthly Resource Report'!"&amp;'Green Validation'!R$450676&amp;":"&amp;'Green Validation'!R$450677),'Green Validation'!R$450678,FALSE)),0,HLOOKUP($B51,INDIRECT("'Monthly Resource Report'!"&amp;'Green Validation'!R$450676&amp;":"&amp;'Green Validation'!R$450677),'Green Validation'!R$450678,FALSE))</f>
        <v>5.4560020596745149</v>
      </c>
      <c r="S51" s="317">
        <f ca="1">+IF(ISERROR(HLOOKUP($B51,INDIRECT("'Monthly Resource Report'!"&amp;'Green Validation'!S$450676&amp;":"&amp;'Green Validation'!S$450677),'Green Validation'!S$450678,FALSE)),0,HLOOKUP($B51,INDIRECT("'Monthly Resource Report'!"&amp;'Green Validation'!S$450676&amp;":"&amp;'Green Validation'!S$450677),'Green Validation'!S$450678,FALSE))</f>
        <v>0.22278995378219268</v>
      </c>
      <c r="T51" s="318">
        <f ca="1">+IF(ISERROR(HLOOKUP($B51,INDIRECT("'Monthly Resource Report'!"&amp;'Green Validation'!T$450676&amp;":"&amp;'Green Validation'!T$450677),'Green Validation'!T$450678,FALSE)),0,HLOOKUP($B51,INDIRECT("'Monthly Resource Report'!"&amp;'Green Validation'!T$450676&amp;":"&amp;'Green Validation'!T$450677),'Green Validation'!T$450678,FALSE))</f>
        <v>0.19018103547649487</v>
      </c>
    </row>
    <row r="52" spans="2:20">
      <c r="B52" s="301">
        <v>42767</v>
      </c>
      <c r="C52" s="294">
        <v>231</v>
      </c>
      <c r="D52" s="297">
        <v>5.4563630999999999</v>
      </c>
      <c r="E52" s="299">
        <v>0.22500000000000001</v>
      </c>
      <c r="F52" s="295">
        <v>0.19</v>
      </c>
      <c r="G52" s="294">
        <f ca="1">+IF(ISERROR(HLOOKUP($B52,INDIRECT("'Monthly Resource Report'!"&amp;'Green Validation'!G$450676&amp;":"&amp;'Green Validation'!G$450677),'Green Validation'!G$450678,FALSE)),0,HLOOKUP($B52,INDIRECT("'Monthly Resource Report'!"&amp;'Green Validation'!G$450676&amp;":"&amp;'Green Validation'!G$450677),'Green Validation'!G$450678,FALSE))</f>
        <v>231</v>
      </c>
      <c r="H52" s="297">
        <f ca="1">+IF(ISERROR(HLOOKUP($B52,INDIRECT("'Monthly Resource Report'!"&amp;'Green Validation'!H$450676&amp;":"&amp;'Green Validation'!H$450677),'Green Validation'!H$450678,FALSE)),0,HLOOKUP($B52,INDIRECT("'Monthly Resource Report'!"&amp;'Green Validation'!H$450676&amp;":"&amp;'Green Validation'!H$450677),'Green Validation'!H$450678,FALSE))</f>
        <v>5.4560062471883564</v>
      </c>
      <c r="I52" s="317">
        <f ca="1">+IF(ISERROR(HLOOKUP($B52,INDIRECT("'Monthly Resource Report'!"&amp;'Green Validation'!I$450676&amp;":"&amp;'Green Validation'!I$450677),'Green Validation'!I$450678,FALSE)),0,HLOOKUP($B52,INDIRECT("'Monthly Resource Report'!"&amp;'Green Validation'!I$450676&amp;":"&amp;'Green Validation'!I$450677),'Green Validation'!I$450678,FALSE))</f>
        <v>0.22281773149743717</v>
      </c>
      <c r="J52" s="318">
        <f ca="1">+IF(ISERROR(HLOOKUP($B52,INDIRECT("'Monthly Resource Report'!"&amp;'Green Validation'!J$450676&amp;":"&amp;'Green Validation'!J$450677),'Green Validation'!J$450678,FALSE)),0,HLOOKUP($B52,INDIRECT("'Monthly Resource Report'!"&amp;'Green Validation'!J$450676&amp;":"&amp;'Green Validation'!J$450677),'Green Validation'!J$450678,FALSE))</f>
        <v>0.19013635465808504</v>
      </c>
      <c r="L52" s="301">
        <v>42767</v>
      </c>
      <c r="M52" s="294">
        <v>223</v>
      </c>
      <c r="N52" s="297">
        <v>5.4563630999999999</v>
      </c>
      <c r="O52" s="299">
        <v>0.22500000000000001</v>
      </c>
      <c r="P52" s="295">
        <v>0.19</v>
      </c>
      <c r="Q52" s="294">
        <f ca="1">+IF(ISERROR(HLOOKUP($B52,INDIRECT("'Monthly Resource Report'!"&amp;'Green Validation'!Q$450676&amp;":"&amp;'Green Validation'!Q$450677),'Green Validation'!Q$450678,FALSE)),0,HLOOKUP($B52,INDIRECT("'Monthly Resource Report'!"&amp;'Green Validation'!Q$450676&amp;":"&amp;'Green Validation'!Q$450677),'Green Validation'!Q$450678,FALSE))</f>
        <v>223</v>
      </c>
      <c r="R52" s="297">
        <f ca="1">+IF(ISERROR(HLOOKUP($B52,INDIRECT("'Monthly Resource Report'!"&amp;'Green Validation'!R$450676&amp;":"&amp;'Green Validation'!R$450677),'Green Validation'!R$450678,FALSE)),0,HLOOKUP($B52,INDIRECT("'Monthly Resource Report'!"&amp;'Green Validation'!R$450676&amp;":"&amp;'Green Validation'!R$450677),'Green Validation'!R$450678,FALSE))</f>
        <v>5.4560010734961466</v>
      </c>
      <c r="S52" s="317">
        <f ca="1">+IF(ISERROR(HLOOKUP($B52,INDIRECT("'Monthly Resource Report'!"&amp;'Green Validation'!S$450676&amp;":"&amp;'Green Validation'!S$450677),'Green Validation'!S$450678,FALSE)),0,HLOOKUP($B52,INDIRECT("'Monthly Resource Report'!"&amp;'Green Validation'!S$450676&amp;":"&amp;'Green Validation'!S$450677),'Green Validation'!S$450678,FALSE))</f>
        <v>0.2230171293919132</v>
      </c>
      <c r="T52" s="318">
        <f ca="1">+IF(ISERROR(HLOOKUP($B52,INDIRECT("'Monthly Resource Report'!"&amp;'Green Validation'!T$450676&amp;":"&amp;'Green Validation'!T$450677),'Green Validation'!T$450678,FALSE)),0,HLOOKUP($B52,INDIRECT("'Monthly Resource Report'!"&amp;'Green Validation'!T$450676&amp;":"&amp;'Green Validation'!T$450677),'Green Validation'!T$450678,FALSE))</f>
        <v>0.19030098270489579</v>
      </c>
    </row>
    <row r="53" spans="2:20">
      <c r="B53" s="301">
        <v>42795</v>
      </c>
      <c r="C53" s="294">
        <v>231</v>
      </c>
      <c r="D53" s="297">
        <v>5.4563630999999999</v>
      </c>
      <c r="E53" s="299">
        <v>0.22500000000000001</v>
      </c>
      <c r="F53" s="295">
        <v>0.19</v>
      </c>
      <c r="G53" s="294">
        <f ca="1">+IF(ISERROR(HLOOKUP($B53,INDIRECT("'Monthly Resource Report'!"&amp;'Green Validation'!G$450676&amp;":"&amp;'Green Validation'!G$450677),'Green Validation'!G$450678,FALSE)),0,HLOOKUP($B53,INDIRECT("'Monthly Resource Report'!"&amp;'Green Validation'!G$450676&amp;":"&amp;'Green Validation'!G$450677),'Green Validation'!G$450678,FALSE))</f>
        <v>231</v>
      </c>
      <c r="H53" s="297">
        <f ca="1">+IF(ISERROR(HLOOKUP($B53,INDIRECT("'Monthly Resource Report'!"&amp;'Green Validation'!H$450676&amp;":"&amp;'Green Validation'!H$450677),'Green Validation'!H$450678,FALSE)),0,HLOOKUP($B53,INDIRECT("'Monthly Resource Report'!"&amp;'Green Validation'!H$450676&amp;":"&amp;'Green Validation'!H$450677),'Green Validation'!H$450678,FALSE))</f>
        <v>5.4560054810447207</v>
      </c>
      <c r="I53" s="317">
        <f ca="1">+IF(ISERROR(HLOOKUP($B53,INDIRECT("'Monthly Resource Report'!"&amp;'Green Validation'!I$450676&amp;":"&amp;'Green Validation'!I$450677),'Green Validation'!I$450678,FALSE)),0,HLOOKUP($B53,INDIRECT("'Monthly Resource Report'!"&amp;'Green Validation'!I$450676&amp;":"&amp;'Green Validation'!I$450677),'Green Validation'!I$450678,FALSE))</f>
        <v>0.22199241575435555</v>
      </c>
      <c r="J53" s="318">
        <f ca="1">+IF(ISERROR(HLOOKUP($B53,INDIRECT("'Monthly Resource Report'!"&amp;'Green Validation'!J$450676&amp;":"&amp;'Green Validation'!J$450677),'Green Validation'!J$450678,FALSE)),0,HLOOKUP($B53,INDIRECT("'Monthly Resource Report'!"&amp;'Green Validation'!J$450676&amp;":"&amp;'Green Validation'!J$450677),'Green Validation'!J$450678,FALSE))</f>
        <v>0.19025573160880491</v>
      </c>
      <c r="L53" s="301">
        <v>42795</v>
      </c>
      <c r="M53" s="294">
        <v>223</v>
      </c>
      <c r="N53" s="297">
        <v>5.4563630999999999</v>
      </c>
      <c r="O53" s="299">
        <v>0.22500000000000001</v>
      </c>
      <c r="P53" s="295">
        <v>0.19</v>
      </c>
      <c r="Q53" s="294">
        <f ca="1">+IF(ISERROR(HLOOKUP($B53,INDIRECT("'Monthly Resource Report'!"&amp;'Green Validation'!Q$450676&amp;":"&amp;'Green Validation'!Q$450677),'Green Validation'!Q$450678,FALSE)),0,HLOOKUP($B53,INDIRECT("'Monthly Resource Report'!"&amp;'Green Validation'!Q$450676&amp;":"&amp;'Green Validation'!Q$450677),'Green Validation'!Q$450678,FALSE))</f>
        <v>223</v>
      </c>
      <c r="R53" s="297">
        <f ca="1">+IF(ISERROR(HLOOKUP($B53,INDIRECT("'Monthly Resource Report'!"&amp;'Green Validation'!R$450676&amp;":"&amp;'Green Validation'!R$450677),'Green Validation'!R$450678,FALSE)),0,HLOOKUP($B53,INDIRECT("'Monthly Resource Report'!"&amp;'Green Validation'!R$450676&amp;":"&amp;'Green Validation'!R$450677),'Green Validation'!R$450678,FALSE))</f>
        <v>5.4559978649030416</v>
      </c>
      <c r="S53" s="317">
        <f ca="1">+IF(ISERROR(HLOOKUP($B53,INDIRECT("'Monthly Resource Report'!"&amp;'Green Validation'!S$450676&amp;":"&amp;'Green Validation'!S$450677),'Green Validation'!S$450678,FALSE)),0,HLOOKUP($B53,INDIRECT("'Monthly Resource Report'!"&amp;'Green Validation'!S$450676&amp;":"&amp;'Green Validation'!S$450677),'Green Validation'!S$450678,FALSE))</f>
        <v>0.2223634341769665</v>
      </c>
      <c r="T53" s="318">
        <f ca="1">+IF(ISERROR(HLOOKUP($B53,INDIRECT("'Monthly Resource Report'!"&amp;'Green Validation'!T$450676&amp;":"&amp;'Green Validation'!T$450677),'Green Validation'!T$450678,FALSE)),0,HLOOKUP($B53,INDIRECT("'Monthly Resource Report'!"&amp;'Green Validation'!T$450676&amp;":"&amp;'Green Validation'!T$450677),'Green Validation'!T$450678,FALSE))</f>
        <v>0.19033118067743698</v>
      </c>
    </row>
    <row r="54" spans="2:20">
      <c r="B54" s="301">
        <v>42826</v>
      </c>
      <c r="C54" s="294">
        <v>231</v>
      </c>
      <c r="D54" s="297">
        <v>5.4563630999999999</v>
      </c>
      <c r="E54" s="299">
        <v>0.22500000000000001</v>
      </c>
      <c r="F54" s="295">
        <v>0.19</v>
      </c>
      <c r="G54" s="294">
        <f ca="1">+IF(ISERROR(HLOOKUP($B54,INDIRECT("'Monthly Resource Report'!"&amp;'Green Validation'!G$450676&amp;":"&amp;'Green Validation'!G$450677),'Green Validation'!G$450678,FALSE)),0,HLOOKUP($B54,INDIRECT("'Monthly Resource Report'!"&amp;'Green Validation'!G$450676&amp;":"&amp;'Green Validation'!G$450677),'Green Validation'!G$450678,FALSE))</f>
        <v>231</v>
      </c>
      <c r="H54" s="297">
        <f ca="1">+IF(ISERROR(HLOOKUP($B54,INDIRECT("'Monthly Resource Report'!"&amp;'Green Validation'!H$450676&amp;":"&amp;'Green Validation'!H$450677),'Green Validation'!H$450678,FALSE)),0,HLOOKUP($B54,INDIRECT("'Monthly Resource Report'!"&amp;'Green Validation'!H$450676&amp;":"&amp;'Green Validation'!H$450677),'Green Validation'!H$450678,FALSE))</f>
        <v>5.4560054232630213</v>
      </c>
      <c r="I54" s="317">
        <f ca="1">+IF(ISERROR(HLOOKUP($B54,INDIRECT("'Monthly Resource Report'!"&amp;'Green Validation'!I$450676&amp;":"&amp;'Green Validation'!I$450677),'Green Validation'!I$450678,FALSE)),0,HLOOKUP($B54,INDIRECT("'Monthly Resource Report'!"&amp;'Green Validation'!I$450676&amp;":"&amp;'Green Validation'!I$450677),'Green Validation'!I$450678,FALSE))</f>
        <v>0.22149824112567956</v>
      </c>
      <c r="J54" s="318">
        <f ca="1">+IF(ISERROR(HLOOKUP($B54,INDIRECT("'Monthly Resource Report'!"&amp;'Green Validation'!J$450676&amp;":"&amp;'Green Validation'!J$450677),'Green Validation'!J$450678,FALSE)),0,HLOOKUP($B54,INDIRECT("'Monthly Resource Report'!"&amp;'Green Validation'!J$450676&amp;":"&amp;'Green Validation'!J$450677),'Green Validation'!J$450678,FALSE))</f>
        <v>0.19013164907792346</v>
      </c>
      <c r="L54" s="301">
        <v>42826</v>
      </c>
      <c r="M54" s="294">
        <v>223</v>
      </c>
      <c r="N54" s="297">
        <v>5.4563630999999999</v>
      </c>
      <c r="O54" s="299">
        <v>0.22500000000000001</v>
      </c>
      <c r="P54" s="295">
        <v>0.19</v>
      </c>
      <c r="Q54" s="294">
        <f ca="1">+IF(ISERROR(HLOOKUP($B54,INDIRECT("'Monthly Resource Report'!"&amp;'Green Validation'!Q$450676&amp;":"&amp;'Green Validation'!Q$450677),'Green Validation'!Q$450678,FALSE)),0,HLOOKUP($B54,INDIRECT("'Monthly Resource Report'!"&amp;'Green Validation'!Q$450676&amp;":"&amp;'Green Validation'!Q$450677),'Green Validation'!Q$450678,FALSE))</f>
        <v>223</v>
      </c>
      <c r="R54" s="297">
        <f ca="1">+IF(ISERROR(HLOOKUP($B54,INDIRECT("'Monthly Resource Report'!"&amp;'Green Validation'!R$450676&amp;":"&amp;'Green Validation'!R$450677),'Green Validation'!R$450678,FALSE)),0,HLOOKUP($B54,INDIRECT("'Monthly Resource Report'!"&amp;'Green Validation'!R$450676&amp;":"&amp;'Green Validation'!R$450677),'Green Validation'!R$450678,FALSE))</f>
        <v>5.4560012935406261</v>
      </c>
      <c r="S54" s="317">
        <f ca="1">+IF(ISERROR(HLOOKUP($B54,INDIRECT("'Monthly Resource Report'!"&amp;'Green Validation'!S$450676&amp;":"&amp;'Green Validation'!S$450677),'Green Validation'!S$450678,FALSE)),0,HLOOKUP($B54,INDIRECT("'Monthly Resource Report'!"&amp;'Green Validation'!S$450676&amp;":"&amp;'Green Validation'!S$450677),'Green Validation'!S$450678,FALSE))</f>
        <v>0.2219677739667294</v>
      </c>
      <c r="T54" s="318">
        <f ca="1">+IF(ISERROR(HLOOKUP($B54,INDIRECT("'Monthly Resource Report'!"&amp;'Green Validation'!T$450676&amp;":"&amp;'Green Validation'!T$450677),'Green Validation'!T$450678,FALSE)),0,HLOOKUP($B54,INDIRECT("'Monthly Resource Report'!"&amp;'Green Validation'!T$450676&amp;":"&amp;'Green Validation'!T$450677),'Green Validation'!T$450678,FALSE))</f>
        <v>0.19035805156481594</v>
      </c>
    </row>
    <row r="55" spans="2:20">
      <c r="B55" s="301">
        <v>42856</v>
      </c>
      <c r="C55" s="294">
        <v>231</v>
      </c>
      <c r="D55" s="297">
        <v>5.4563630999999999</v>
      </c>
      <c r="E55" s="299">
        <v>0.21</v>
      </c>
      <c r="F55" s="295">
        <v>0.19</v>
      </c>
      <c r="G55" s="294">
        <f ca="1">+IF(ISERROR(HLOOKUP($B55,INDIRECT("'Monthly Resource Report'!"&amp;'Green Validation'!G$450676&amp;":"&amp;'Green Validation'!G$450677),'Green Validation'!G$450678,FALSE)),0,HLOOKUP($B55,INDIRECT("'Monthly Resource Report'!"&amp;'Green Validation'!G$450676&amp;":"&amp;'Green Validation'!G$450677),'Green Validation'!G$450678,FALSE))</f>
        <v>231</v>
      </c>
      <c r="H55" s="297">
        <f ca="1">+IF(ISERROR(HLOOKUP($B55,INDIRECT("'Monthly Resource Report'!"&amp;'Green Validation'!H$450676&amp;":"&amp;'Green Validation'!H$450677),'Green Validation'!H$450678,FALSE)),0,HLOOKUP($B55,INDIRECT("'Monthly Resource Report'!"&amp;'Green Validation'!H$450676&amp;":"&amp;'Green Validation'!H$450677),'Green Validation'!H$450678,FALSE))</f>
        <v>5.4560048588249099</v>
      </c>
      <c r="I55" s="317">
        <f ca="1">+IF(ISERROR(HLOOKUP($B55,INDIRECT("'Monthly Resource Report'!"&amp;'Green Validation'!I$450676&amp;":"&amp;'Green Validation'!I$450677),'Green Validation'!I$450678,FALSE)),0,HLOOKUP($B55,INDIRECT("'Monthly Resource Report'!"&amp;'Green Validation'!I$450676&amp;":"&amp;'Green Validation'!I$450677),'Green Validation'!I$450678,FALSE))</f>
        <v>0.20729588535456336</v>
      </c>
      <c r="J55" s="318">
        <f ca="1">+IF(ISERROR(HLOOKUP($B55,INDIRECT("'Monthly Resource Report'!"&amp;'Green Validation'!J$450676&amp;":"&amp;'Green Validation'!J$450677),'Green Validation'!J$450678,FALSE)),0,HLOOKUP($B55,INDIRECT("'Monthly Resource Report'!"&amp;'Green Validation'!J$450676&amp;":"&amp;'Green Validation'!J$450677),'Green Validation'!J$450678,FALSE))</f>
        <v>0.1902640890409695</v>
      </c>
      <c r="L55" s="301">
        <v>42856</v>
      </c>
      <c r="M55" s="294">
        <v>223</v>
      </c>
      <c r="N55" s="297">
        <v>5.4563630999999999</v>
      </c>
      <c r="O55" s="299">
        <v>0.21</v>
      </c>
      <c r="P55" s="295">
        <v>0.19</v>
      </c>
      <c r="Q55" s="294">
        <f ca="1">+IF(ISERROR(HLOOKUP($B55,INDIRECT("'Monthly Resource Report'!"&amp;'Green Validation'!Q$450676&amp;":"&amp;'Green Validation'!Q$450677),'Green Validation'!Q$450678,FALSE)),0,HLOOKUP($B55,INDIRECT("'Monthly Resource Report'!"&amp;'Green Validation'!Q$450676&amp;":"&amp;'Green Validation'!Q$450677),'Green Validation'!Q$450678,FALSE))</f>
        <v>223</v>
      </c>
      <c r="R55" s="297">
        <f ca="1">+IF(ISERROR(HLOOKUP($B55,INDIRECT("'Monthly Resource Report'!"&amp;'Green Validation'!R$450676&amp;":"&amp;'Green Validation'!R$450677),'Green Validation'!R$450678,FALSE)),0,HLOOKUP($B55,INDIRECT("'Monthly Resource Report'!"&amp;'Green Validation'!R$450676&amp;":"&amp;'Green Validation'!R$450677),'Green Validation'!R$450678,FALSE))</f>
        <v>5.4560035702093765</v>
      </c>
      <c r="S55" s="317">
        <f ca="1">+IF(ISERROR(HLOOKUP($B55,INDIRECT("'Monthly Resource Report'!"&amp;'Green Validation'!S$450676&amp;":"&amp;'Green Validation'!S$450677),'Green Validation'!S$450678,FALSE)),0,HLOOKUP($B55,INDIRECT("'Monthly Resource Report'!"&amp;'Green Validation'!S$450676&amp;":"&amp;'Green Validation'!S$450677),'Green Validation'!S$450678,FALSE))</f>
        <v>0.20767394818515905</v>
      </c>
      <c r="T55" s="318">
        <f ca="1">+IF(ISERROR(HLOOKUP($B55,INDIRECT("'Monthly Resource Report'!"&amp;'Green Validation'!T$450676&amp;":"&amp;'Green Validation'!T$450677),'Green Validation'!T$450678,FALSE)),0,HLOOKUP($B55,INDIRECT("'Monthly Resource Report'!"&amp;'Green Validation'!T$450676&amp;":"&amp;'Green Validation'!T$450677),'Green Validation'!T$450678,FALSE))</f>
        <v>0.19018749121700065</v>
      </c>
    </row>
    <row r="56" spans="2:20">
      <c r="B56" s="301">
        <v>42887</v>
      </c>
      <c r="C56" s="294">
        <v>231</v>
      </c>
      <c r="D56" s="297">
        <v>5.4563630999999999</v>
      </c>
      <c r="E56" s="299">
        <v>0.21</v>
      </c>
      <c r="F56" s="295">
        <v>0.19</v>
      </c>
      <c r="G56" s="294">
        <f ca="1">+IF(ISERROR(HLOOKUP($B56,INDIRECT("'Monthly Resource Report'!"&amp;'Green Validation'!G$450676&amp;":"&amp;'Green Validation'!G$450677),'Green Validation'!G$450678,FALSE)),0,HLOOKUP($B56,INDIRECT("'Monthly Resource Report'!"&amp;'Green Validation'!G$450676&amp;":"&amp;'Green Validation'!G$450677),'Green Validation'!G$450678,FALSE))</f>
        <v>231</v>
      </c>
      <c r="H56" s="297">
        <f ca="1">+IF(ISERROR(HLOOKUP($B56,INDIRECT("'Monthly Resource Report'!"&amp;'Green Validation'!H$450676&amp;":"&amp;'Green Validation'!H$450677),'Green Validation'!H$450678,FALSE)),0,HLOOKUP($B56,INDIRECT("'Monthly Resource Report'!"&amp;'Green Validation'!H$450676&amp;":"&amp;'Green Validation'!H$450677),'Green Validation'!H$450678,FALSE))</f>
        <v>5.4560056318496661</v>
      </c>
      <c r="I56" s="317">
        <f ca="1">+IF(ISERROR(HLOOKUP($B56,INDIRECT("'Monthly Resource Report'!"&amp;'Green Validation'!I$450676&amp;":"&amp;'Green Validation'!I$450677),'Green Validation'!I$450678,FALSE)),0,HLOOKUP($B56,INDIRECT("'Monthly Resource Report'!"&amp;'Green Validation'!I$450676&amp;":"&amp;'Green Validation'!I$450677),'Green Validation'!I$450678,FALSE))</f>
        <v>0.2074204605039634</v>
      </c>
      <c r="J56" s="318">
        <f ca="1">+IF(ISERROR(HLOOKUP($B56,INDIRECT("'Monthly Resource Report'!"&amp;'Green Validation'!J$450676&amp;":"&amp;'Green Validation'!J$450677),'Green Validation'!J$450678,FALSE)),0,HLOOKUP($B56,INDIRECT("'Monthly Resource Report'!"&amp;'Green Validation'!J$450676&amp;":"&amp;'Green Validation'!J$450677),'Green Validation'!J$450678,FALSE))</f>
        <v>0.1902605197360413</v>
      </c>
      <c r="L56" s="301">
        <v>42887</v>
      </c>
      <c r="M56" s="294">
        <v>223</v>
      </c>
      <c r="N56" s="297">
        <v>5.4563630999999999</v>
      </c>
      <c r="O56" s="299">
        <v>0.21</v>
      </c>
      <c r="P56" s="295">
        <v>0.19</v>
      </c>
      <c r="Q56" s="294">
        <f ca="1">+IF(ISERROR(HLOOKUP($B56,INDIRECT("'Monthly Resource Report'!"&amp;'Green Validation'!Q$450676&amp;":"&amp;'Green Validation'!Q$450677),'Green Validation'!Q$450678,FALSE)),0,HLOOKUP($B56,INDIRECT("'Monthly Resource Report'!"&amp;'Green Validation'!Q$450676&amp;":"&amp;'Green Validation'!Q$450677),'Green Validation'!Q$450678,FALSE))</f>
        <v>223</v>
      </c>
      <c r="R56" s="297">
        <f ca="1">+IF(ISERROR(HLOOKUP($B56,INDIRECT("'Monthly Resource Report'!"&amp;'Green Validation'!R$450676&amp;":"&amp;'Green Validation'!R$450677),'Green Validation'!R$450678,FALSE)),0,HLOOKUP($B56,INDIRECT("'Monthly Resource Report'!"&amp;'Green Validation'!R$450676&amp;":"&amp;'Green Validation'!R$450677),'Green Validation'!R$450678,FALSE))</f>
        <v>5.4559995914824082</v>
      </c>
      <c r="S56" s="317">
        <f ca="1">+IF(ISERROR(HLOOKUP($B56,INDIRECT("'Monthly Resource Report'!"&amp;'Green Validation'!S$450676&amp;":"&amp;'Green Validation'!S$450677),'Green Validation'!S$450678,FALSE)),0,HLOOKUP($B56,INDIRECT("'Monthly Resource Report'!"&amp;'Green Validation'!S$450676&amp;":"&amp;'Green Validation'!S$450677),'Green Validation'!S$450678,FALSE))</f>
        <v>0.20778844189853823</v>
      </c>
      <c r="T56" s="318">
        <f ca="1">+IF(ISERROR(HLOOKUP($B56,INDIRECT("'Monthly Resource Report'!"&amp;'Green Validation'!T$450676&amp;":"&amp;'Green Validation'!T$450677),'Green Validation'!T$450678,FALSE)),0,HLOOKUP($B56,INDIRECT("'Monthly Resource Report'!"&amp;'Green Validation'!T$450676&amp;":"&amp;'Green Validation'!T$450677),'Green Validation'!T$450678,FALSE))</f>
        <v>0.19028551807756505</v>
      </c>
    </row>
    <row r="57" spans="2:20">
      <c r="B57" s="301">
        <v>42917</v>
      </c>
      <c r="C57" s="294">
        <v>231</v>
      </c>
      <c r="D57" s="297">
        <v>5.4563630999999999</v>
      </c>
      <c r="E57" s="299">
        <v>0.21</v>
      </c>
      <c r="F57" s="295">
        <v>0.19</v>
      </c>
      <c r="G57" s="294">
        <f ca="1">+IF(ISERROR(HLOOKUP($B57,INDIRECT("'Monthly Resource Report'!"&amp;'Green Validation'!G$450676&amp;":"&amp;'Green Validation'!G$450677),'Green Validation'!G$450678,FALSE)),0,HLOOKUP($B57,INDIRECT("'Monthly Resource Report'!"&amp;'Green Validation'!G$450676&amp;":"&amp;'Green Validation'!G$450677),'Green Validation'!G$450678,FALSE))</f>
        <v>231</v>
      </c>
      <c r="H57" s="297">
        <f ca="1">+IF(ISERROR(HLOOKUP($B57,INDIRECT("'Monthly Resource Report'!"&amp;'Green Validation'!H$450676&amp;":"&amp;'Green Validation'!H$450677),'Green Validation'!H$450678,FALSE)),0,HLOOKUP($B57,INDIRECT("'Monthly Resource Report'!"&amp;'Green Validation'!H$450676&amp;":"&amp;'Green Validation'!H$450677),'Green Validation'!H$450678,FALSE))</f>
        <v>5.456007569105525</v>
      </c>
      <c r="I57" s="317">
        <f ca="1">+IF(ISERROR(HLOOKUP($B57,INDIRECT("'Monthly Resource Report'!"&amp;'Green Validation'!I$450676&amp;":"&amp;'Green Validation'!I$450677),'Green Validation'!I$450678,FALSE)),0,HLOOKUP($B57,INDIRECT("'Monthly Resource Report'!"&amp;'Green Validation'!I$450676&amp;":"&amp;'Green Validation'!I$450677),'Green Validation'!I$450678,FALSE))</f>
        <v>0.20752088832891188</v>
      </c>
      <c r="J57" s="318">
        <f ca="1">+IF(ISERROR(HLOOKUP($B57,INDIRECT("'Monthly Resource Report'!"&amp;'Green Validation'!J$450676&amp;":"&amp;'Green Validation'!J$450677),'Green Validation'!J$450678,FALSE)),0,HLOOKUP($B57,INDIRECT("'Monthly Resource Report'!"&amp;'Green Validation'!J$450676&amp;":"&amp;'Green Validation'!J$450677),'Green Validation'!J$450678,FALSE))</f>
        <v>0.19038110787629586</v>
      </c>
      <c r="L57" s="301">
        <v>42917</v>
      </c>
      <c r="M57" s="294">
        <v>223</v>
      </c>
      <c r="N57" s="297">
        <v>5.4563630999999999</v>
      </c>
      <c r="O57" s="299">
        <v>0.21</v>
      </c>
      <c r="P57" s="295">
        <v>0.19</v>
      </c>
      <c r="Q57" s="294">
        <f ca="1">+IF(ISERROR(HLOOKUP($B57,INDIRECT("'Monthly Resource Report'!"&amp;'Green Validation'!Q$450676&amp;":"&amp;'Green Validation'!Q$450677),'Green Validation'!Q$450678,FALSE)),0,HLOOKUP($B57,INDIRECT("'Monthly Resource Report'!"&amp;'Green Validation'!Q$450676&amp;":"&amp;'Green Validation'!Q$450677),'Green Validation'!Q$450678,FALSE))</f>
        <v>223</v>
      </c>
      <c r="R57" s="297">
        <f ca="1">+IF(ISERROR(HLOOKUP($B57,INDIRECT("'Monthly Resource Report'!"&amp;'Green Validation'!R$450676&amp;":"&amp;'Green Validation'!R$450677),'Green Validation'!R$450678,FALSE)),0,HLOOKUP($B57,INDIRECT("'Monthly Resource Report'!"&amp;'Green Validation'!R$450676&amp;":"&amp;'Green Validation'!R$450677),'Green Validation'!R$450678,FALSE))</f>
        <v>5.4560011206443706</v>
      </c>
      <c r="S57" s="317">
        <f ca="1">+IF(ISERROR(HLOOKUP($B57,INDIRECT("'Monthly Resource Report'!"&amp;'Green Validation'!S$450676&amp;":"&amp;'Green Validation'!S$450677),'Green Validation'!S$450678,FALSE)),0,HLOOKUP($B57,INDIRECT("'Monthly Resource Report'!"&amp;'Green Validation'!S$450676&amp;":"&amp;'Green Validation'!S$450677),'Green Validation'!S$450678,FALSE))</f>
        <v>0.20785310660045575</v>
      </c>
      <c r="T57" s="318">
        <f ca="1">+IF(ISERROR(HLOOKUP($B57,INDIRECT("'Monthly Resource Report'!"&amp;'Green Validation'!T$450676&amp;":"&amp;'Green Validation'!T$450677),'Green Validation'!T$450678,FALSE)),0,HLOOKUP($B57,INDIRECT("'Monthly Resource Report'!"&amp;'Green Validation'!T$450676&amp;":"&amp;'Green Validation'!T$450677),'Green Validation'!T$450678,FALSE))</f>
        <v>0.19019017135430683</v>
      </c>
    </row>
    <row r="58" spans="2:20">
      <c r="B58" s="301">
        <v>42948</v>
      </c>
      <c r="C58" s="294">
        <v>231</v>
      </c>
      <c r="D58" s="297">
        <v>5.4563630999999999</v>
      </c>
      <c r="E58" s="299">
        <v>0.21</v>
      </c>
      <c r="F58" s="295">
        <v>0.19</v>
      </c>
      <c r="G58" s="294">
        <f ca="1">+IF(ISERROR(HLOOKUP($B58,INDIRECT("'Monthly Resource Report'!"&amp;'Green Validation'!G$450676&amp;":"&amp;'Green Validation'!G$450677),'Green Validation'!G$450678,FALSE)),0,HLOOKUP($B58,INDIRECT("'Monthly Resource Report'!"&amp;'Green Validation'!G$450676&amp;":"&amp;'Green Validation'!G$450677),'Green Validation'!G$450678,FALSE))</f>
        <v>231</v>
      </c>
      <c r="H58" s="297">
        <f ca="1">+IF(ISERROR(HLOOKUP($B58,INDIRECT("'Monthly Resource Report'!"&amp;'Green Validation'!H$450676&amp;":"&amp;'Green Validation'!H$450677),'Green Validation'!H$450678,FALSE)),0,HLOOKUP($B58,INDIRECT("'Monthly Resource Report'!"&amp;'Green Validation'!H$450676&amp;":"&amp;'Green Validation'!H$450677),'Green Validation'!H$450678,FALSE))</f>
        <v>5.4560061174414303</v>
      </c>
      <c r="I58" s="317">
        <f ca="1">+IF(ISERROR(HLOOKUP($B58,INDIRECT("'Monthly Resource Report'!"&amp;'Green Validation'!I$450676&amp;":"&amp;'Green Validation'!I$450677),'Green Validation'!I$450678,FALSE)),0,HLOOKUP($B58,INDIRECT("'Monthly Resource Report'!"&amp;'Green Validation'!I$450676&amp;":"&amp;'Green Validation'!I$450677),'Green Validation'!I$450678,FALSE))</f>
        <v>0.2078002067962518</v>
      </c>
      <c r="J58" s="318">
        <f ca="1">+IF(ISERROR(HLOOKUP($B58,INDIRECT("'Monthly Resource Report'!"&amp;'Green Validation'!J$450676&amp;":"&amp;'Green Validation'!J$450677),'Green Validation'!J$450678,FALSE)),0,HLOOKUP($B58,INDIRECT("'Monthly Resource Report'!"&amp;'Green Validation'!J$450676&amp;":"&amp;'Green Validation'!J$450677),'Green Validation'!J$450678,FALSE))</f>
        <v>0.19025871088790736</v>
      </c>
      <c r="L58" s="301">
        <v>42948</v>
      </c>
      <c r="M58" s="294">
        <v>223</v>
      </c>
      <c r="N58" s="297">
        <v>5.4563630999999999</v>
      </c>
      <c r="O58" s="299">
        <v>0.21</v>
      </c>
      <c r="P58" s="295">
        <v>0.19</v>
      </c>
      <c r="Q58" s="294">
        <f ca="1">+IF(ISERROR(HLOOKUP($B58,INDIRECT("'Monthly Resource Report'!"&amp;'Green Validation'!Q$450676&amp;":"&amp;'Green Validation'!Q$450677),'Green Validation'!Q$450678,FALSE)),0,HLOOKUP($B58,INDIRECT("'Monthly Resource Report'!"&amp;'Green Validation'!Q$450676&amp;":"&amp;'Green Validation'!Q$450677),'Green Validation'!Q$450678,FALSE))</f>
        <v>223</v>
      </c>
      <c r="R58" s="297">
        <f ca="1">+IF(ISERROR(HLOOKUP($B58,INDIRECT("'Monthly Resource Report'!"&amp;'Green Validation'!R$450676&amp;":"&amp;'Green Validation'!R$450677),'Green Validation'!R$450678,FALSE)),0,HLOOKUP($B58,INDIRECT("'Monthly Resource Report'!"&amp;'Green Validation'!R$450676&amp;":"&amp;'Green Validation'!R$450677),'Green Validation'!R$450678,FALSE))</f>
        <v>5.4560013977014039</v>
      </c>
      <c r="S58" s="317">
        <f ca="1">+IF(ISERROR(HLOOKUP($B58,INDIRECT("'Monthly Resource Report'!"&amp;'Green Validation'!S$450676&amp;":"&amp;'Green Validation'!S$450677),'Green Validation'!S$450678,FALSE)),0,HLOOKUP($B58,INDIRECT("'Monthly Resource Report'!"&amp;'Green Validation'!S$450676&amp;":"&amp;'Green Validation'!S$450677),'Green Validation'!S$450678,FALSE))</f>
        <v>0.20817943995299454</v>
      </c>
      <c r="T58" s="318">
        <f ca="1">+IF(ISERROR(HLOOKUP($B58,INDIRECT("'Monthly Resource Report'!"&amp;'Green Validation'!T$450676&amp;":"&amp;'Green Validation'!T$450677),'Green Validation'!T$450678,FALSE)),0,HLOOKUP($B58,INDIRECT("'Monthly Resource Report'!"&amp;'Green Validation'!T$450676&amp;":"&amp;'Green Validation'!T$450677),'Green Validation'!T$450678,FALSE))</f>
        <v>0.19016916286190255</v>
      </c>
    </row>
    <row r="59" spans="2:20">
      <c r="B59" s="301">
        <v>42979</v>
      </c>
      <c r="C59" s="294">
        <v>231</v>
      </c>
      <c r="D59" s="297">
        <v>5.4563630999999999</v>
      </c>
      <c r="E59" s="299">
        <v>0.21</v>
      </c>
      <c r="F59" s="295">
        <v>0.19</v>
      </c>
      <c r="G59" s="294">
        <f ca="1">+IF(ISERROR(HLOOKUP($B59,INDIRECT("'Monthly Resource Report'!"&amp;'Green Validation'!G$450676&amp;":"&amp;'Green Validation'!G$450677),'Green Validation'!G$450678,FALSE)),0,HLOOKUP($B59,INDIRECT("'Monthly Resource Report'!"&amp;'Green Validation'!G$450676&amp;":"&amp;'Green Validation'!G$450677),'Green Validation'!G$450678,FALSE))</f>
        <v>231</v>
      </c>
      <c r="H59" s="297">
        <f ca="1">+IF(ISERROR(HLOOKUP($B59,INDIRECT("'Monthly Resource Report'!"&amp;'Green Validation'!H$450676&amp;":"&amp;'Green Validation'!H$450677),'Green Validation'!H$450678,FALSE)),0,HLOOKUP($B59,INDIRECT("'Monthly Resource Report'!"&amp;'Green Validation'!H$450676&amp;":"&amp;'Green Validation'!H$450677),'Green Validation'!H$450678,FALSE))</f>
        <v>5.4560052673316308</v>
      </c>
      <c r="I59" s="317">
        <f ca="1">+IF(ISERROR(HLOOKUP($B59,INDIRECT("'Monthly Resource Report'!"&amp;'Green Validation'!I$450676&amp;":"&amp;'Green Validation'!I$450677),'Green Validation'!I$450678,FALSE)),0,HLOOKUP($B59,INDIRECT("'Monthly Resource Report'!"&amp;'Green Validation'!I$450676&amp;":"&amp;'Green Validation'!I$450677),'Green Validation'!I$450678,FALSE))</f>
        <v>0.20682454932961222</v>
      </c>
      <c r="J59" s="318">
        <f ca="1">+IF(ISERROR(HLOOKUP($B59,INDIRECT("'Monthly Resource Report'!"&amp;'Green Validation'!J$450676&amp;":"&amp;'Green Validation'!J$450677),'Green Validation'!J$450678,FALSE)),0,HLOOKUP($B59,INDIRECT("'Monthly Resource Report'!"&amp;'Green Validation'!J$450676&amp;":"&amp;'Green Validation'!J$450677),'Green Validation'!J$450678,FALSE))</f>
        <v>0.190410745036244</v>
      </c>
      <c r="L59" s="301">
        <v>42979</v>
      </c>
      <c r="M59" s="294">
        <v>223</v>
      </c>
      <c r="N59" s="297">
        <v>5.4563630999999999</v>
      </c>
      <c r="O59" s="299">
        <v>0.21</v>
      </c>
      <c r="P59" s="295">
        <v>0.19</v>
      </c>
      <c r="Q59" s="294">
        <f ca="1">+IF(ISERROR(HLOOKUP($B59,INDIRECT("'Monthly Resource Report'!"&amp;'Green Validation'!Q$450676&amp;":"&amp;'Green Validation'!Q$450677),'Green Validation'!Q$450678,FALSE)),0,HLOOKUP($B59,INDIRECT("'Monthly Resource Report'!"&amp;'Green Validation'!Q$450676&amp;":"&amp;'Green Validation'!Q$450677),'Green Validation'!Q$450678,FALSE))</f>
        <v>223</v>
      </c>
      <c r="R59" s="297">
        <f ca="1">+IF(ISERROR(HLOOKUP($B59,INDIRECT("'Monthly Resource Report'!"&amp;'Green Validation'!R$450676&amp;":"&amp;'Green Validation'!R$450677),'Green Validation'!R$450678,FALSE)),0,HLOOKUP($B59,INDIRECT("'Monthly Resource Report'!"&amp;'Green Validation'!R$450676&amp;":"&amp;'Green Validation'!R$450677),'Green Validation'!R$450678,FALSE))</f>
        <v>5.4560004791100534</v>
      </c>
      <c r="S59" s="317">
        <f ca="1">+IF(ISERROR(HLOOKUP($B59,INDIRECT("'Monthly Resource Report'!"&amp;'Green Validation'!S$450676&amp;":"&amp;'Green Validation'!S$450677),'Green Validation'!S$450678,FALSE)),0,HLOOKUP($B59,INDIRECT("'Monthly Resource Report'!"&amp;'Green Validation'!S$450676&amp;":"&amp;'Green Validation'!S$450677),'Green Validation'!S$450678,FALSE))</f>
        <v>0.20723712354551677</v>
      </c>
      <c r="T59" s="318">
        <f ca="1">+IF(ISERROR(HLOOKUP($B59,INDIRECT("'Monthly Resource Report'!"&amp;'Green Validation'!T$450676&amp;":"&amp;'Green Validation'!T$450677),'Green Validation'!T$450678,FALSE)),0,HLOOKUP($B59,INDIRECT("'Monthly Resource Report'!"&amp;'Green Validation'!T$450676&amp;":"&amp;'Green Validation'!T$450677),'Green Validation'!T$450678,FALSE))</f>
        <v>0.19029934548254621</v>
      </c>
    </row>
    <row r="60" spans="2:20">
      <c r="B60" s="301">
        <v>43009</v>
      </c>
      <c r="C60" s="294">
        <v>231</v>
      </c>
      <c r="D60" s="297">
        <v>5.4563630999999999</v>
      </c>
      <c r="E60" s="299">
        <v>0.22500000000000001</v>
      </c>
      <c r="F60" s="295">
        <v>0.19</v>
      </c>
      <c r="G60" s="294">
        <f ca="1">+IF(ISERROR(HLOOKUP($B60,INDIRECT("'Monthly Resource Report'!"&amp;'Green Validation'!G$450676&amp;":"&amp;'Green Validation'!G$450677),'Green Validation'!G$450678,FALSE)),0,HLOOKUP($B60,INDIRECT("'Monthly Resource Report'!"&amp;'Green Validation'!G$450676&amp;":"&amp;'Green Validation'!G$450677),'Green Validation'!G$450678,FALSE))</f>
        <v>231</v>
      </c>
      <c r="H60" s="297">
        <f ca="1">+IF(ISERROR(HLOOKUP($B60,INDIRECT("'Monthly Resource Report'!"&amp;'Green Validation'!H$450676&amp;":"&amp;'Green Validation'!H$450677),'Green Validation'!H$450678,FALSE)),0,HLOOKUP($B60,INDIRECT("'Monthly Resource Report'!"&amp;'Green Validation'!H$450676&amp;":"&amp;'Green Validation'!H$450677),'Green Validation'!H$450678,FALSE))</f>
        <v>5.4560038461271443</v>
      </c>
      <c r="I60" s="317">
        <f ca="1">+IF(ISERROR(HLOOKUP($B60,INDIRECT("'Monthly Resource Report'!"&amp;'Green Validation'!I$450676&amp;":"&amp;'Green Validation'!I$450677),'Green Validation'!I$450678,FALSE)),0,HLOOKUP($B60,INDIRECT("'Monthly Resource Report'!"&amp;'Green Validation'!I$450676&amp;":"&amp;'Green Validation'!I$450677),'Green Validation'!I$450678,FALSE))</f>
        <v>0.22190804655998783</v>
      </c>
      <c r="J60" s="318">
        <f ca="1">+IF(ISERROR(HLOOKUP($B60,INDIRECT("'Monthly Resource Report'!"&amp;'Green Validation'!J$450676&amp;":"&amp;'Green Validation'!J$450677),'Green Validation'!J$450678,FALSE)),0,HLOOKUP($B60,INDIRECT("'Monthly Resource Report'!"&amp;'Green Validation'!J$450676&amp;":"&amp;'Green Validation'!J$450677),'Green Validation'!J$450678,FALSE))</f>
        <v>0.19025942738315624</v>
      </c>
      <c r="L60" s="301">
        <v>43009</v>
      </c>
      <c r="M60" s="294">
        <v>223</v>
      </c>
      <c r="N60" s="297">
        <v>5.4563630999999999</v>
      </c>
      <c r="O60" s="299">
        <v>0.22500000000000001</v>
      </c>
      <c r="P60" s="295">
        <v>0.19</v>
      </c>
      <c r="Q60" s="294">
        <f ca="1">+IF(ISERROR(HLOOKUP($B60,INDIRECT("'Monthly Resource Report'!"&amp;'Green Validation'!Q$450676&amp;":"&amp;'Green Validation'!Q$450677),'Green Validation'!Q$450678,FALSE)),0,HLOOKUP($B60,INDIRECT("'Monthly Resource Report'!"&amp;'Green Validation'!Q$450676&amp;":"&amp;'Green Validation'!Q$450677),'Green Validation'!Q$450678,FALSE))</f>
        <v>223</v>
      </c>
      <c r="R60" s="297">
        <f ca="1">+IF(ISERROR(HLOOKUP($B60,INDIRECT("'Monthly Resource Report'!"&amp;'Green Validation'!R$450676&amp;":"&amp;'Green Validation'!R$450677),'Green Validation'!R$450678,FALSE)),0,HLOOKUP($B60,INDIRECT("'Monthly Resource Report'!"&amp;'Green Validation'!R$450676&amp;":"&amp;'Green Validation'!R$450677),'Green Validation'!R$450678,FALSE))</f>
        <v>5.4560031892885874</v>
      </c>
      <c r="S60" s="317">
        <f ca="1">+IF(ISERROR(HLOOKUP($B60,INDIRECT("'Monthly Resource Report'!"&amp;'Green Validation'!S$450676&amp;":"&amp;'Green Validation'!S$450677),'Green Validation'!S$450678,FALSE)),0,HLOOKUP($B60,INDIRECT("'Monthly Resource Report'!"&amp;'Green Validation'!S$450676&amp;":"&amp;'Green Validation'!S$450677),'Green Validation'!S$450678,FALSE))</f>
        <v>0.22228077175277883</v>
      </c>
      <c r="T60" s="318">
        <f ca="1">+IF(ISERROR(HLOOKUP($B60,INDIRECT("'Monthly Resource Report'!"&amp;'Green Validation'!T$450676&amp;":"&amp;'Green Validation'!T$450677),'Green Validation'!T$450678,FALSE)),0,HLOOKUP($B60,INDIRECT("'Monthly Resource Report'!"&amp;'Green Validation'!T$450676&amp;":"&amp;'Green Validation'!T$450677),'Green Validation'!T$450678,FALSE))</f>
        <v>0.19019252447589163</v>
      </c>
    </row>
    <row r="61" spans="2:20">
      <c r="B61" s="301">
        <v>43040</v>
      </c>
      <c r="C61" s="294">
        <v>231</v>
      </c>
      <c r="D61" s="297">
        <v>5.4563630999999999</v>
      </c>
      <c r="E61" s="299">
        <v>0.22500000000000001</v>
      </c>
      <c r="F61" s="295">
        <v>0.19</v>
      </c>
      <c r="G61" s="294">
        <f ca="1">+IF(ISERROR(HLOOKUP($B61,INDIRECT("'Monthly Resource Report'!"&amp;'Green Validation'!G$450676&amp;":"&amp;'Green Validation'!G$450677),'Green Validation'!G$450678,FALSE)),0,HLOOKUP($B61,INDIRECT("'Monthly Resource Report'!"&amp;'Green Validation'!G$450676&amp;":"&amp;'Green Validation'!G$450677),'Green Validation'!G$450678,FALSE))</f>
        <v>231</v>
      </c>
      <c r="H61" s="297">
        <f ca="1">+IF(ISERROR(HLOOKUP($B61,INDIRECT("'Monthly Resource Report'!"&amp;'Green Validation'!H$450676&amp;":"&amp;'Green Validation'!H$450677),'Green Validation'!H$450678,FALSE)),0,HLOOKUP($B61,INDIRECT("'Monthly Resource Report'!"&amp;'Green Validation'!H$450676&amp;":"&amp;'Green Validation'!H$450677),'Green Validation'!H$450678,FALSE))</f>
        <v>5.4560041113219473</v>
      </c>
      <c r="I61" s="317">
        <f ca="1">+IF(ISERROR(HLOOKUP($B61,INDIRECT("'Monthly Resource Report'!"&amp;'Green Validation'!I$450676&amp;":"&amp;'Green Validation'!I$450677),'Green Validation'!I$450678,FALSE)),0,HLOOKUP($B61,INDIRECT("'Monthly Resource Report'!"&amp;'Green Validation'!I$450676&amp;":"&amp;'Green Validation'!I$450677),'Green Validation'!I$450678,FALSE))</f>
        <v>0.22197119587572686</v>
      </c>
      <c r="J61" s="318">
        <f ca="1">+IF(ISERROR(HLOOKUP($B61,INDIRECT("'Monthly Resource Report'!"&amp;'Green Validation'!J$450676&amp;":"&amp;'Green Validation'!J$450677),'Green Validation'!J$450678,FALSE)),0,HLOOKUP($B61,INDIRECT("'Monthly Resource Report'!"&amp;'Green Validation'!J$450676&amp;":"&amp;'Green Validation'!J$450677),'Green Validation'!J$450678,FALSE))</f>
        <v>0.19027228042115962</v>
      </c>
      <c r="L61" s="301">
        <v>43040</v>
      </c>
      <c r="M61" s="294">
        <v>223</v>
      </c>
      <c r="N61" s="297">
        <v>5.4563630999999999</v>
      </c>
      <c r="O61" s="299">
        <v>0.22500000000000001</v>
      </c>
      <c r="P61" s="295">
        <v>0.19</v>
      </c>
      <c r="Q61" s="294">
        <f ca="1">+IF(ISERROR(HLOOKUP($B61,INDIRECT("'Monthly Resource Report'!"&amp;'Green Validation'!Q$450676&amp;":"&amp;'Green Validation'!Q$450677),'Green Validation'!Q$450678,FALSE)),0,HLOOKUP($B61,INDIRECT("'Monthly Resource Report'!"&amp;'Green Validation'!Q$450676&amp;":"&amp;'Green Validation'!Q$450677),'Green Validation'!Q$450678,FALSE))</f>
        <v>223</v>
      </c>
      <c r="R61" s="297">
        <f ca="1">+IF(ISERROR(HLOOKUP($B61,INDIRECT("'Monthly Resource Report'!"&amp;'Green Validation'!R$450676&amp;":"&amp;'Green Validation'!R$450677),'Green Validation'!R$450678,FALSE)),0,HLOOKUP($B61,INDIRECT("'Monthly Resource Report'!"&amp;'Green Validation'!R$450676&amp;":"&amp;'Green Validation'!R$450677),'Green Validation'!R$450678,FALSE))</f>
        <v>5.4560012484023419</v>
      </c>
      <c r="S61" s="317">
        <f ca="1">+IF(ISERROR(HLOOKUP($B61,INDIRECT("'Monthly Resource Report'!"&amp;'Green Validation'!S$450676&amp;":"&amp;'Green Validation'!S$450677),'Green Validation'!S$450678,FALSE)),0,HLOOKUP($B61,INDIRECT("'Monthly Resource Report'!"&amp;'Green Validation'!S$450676&amp;":"&amp;'Green Validation'!S$450677),'Green Validation'!S$450678,FALSE))</f>
        <v>0.22236983536041166</v>
      </c>
      <c r="T61" s="318">
        <f ca="1">+IF(ISERROR(HLOOKUP($B61,INDIRECT("'Monthly Resource Report'!"&amp;'Green Validation'!T$450676&amp;":"&amp;'Green Validation'!T$450677),'Green Validation'!T$450678,FALSE)),0,HLOOKUP($B61,INDIRECT("'Monthly Resource Report'!"&amp;'Green Validation'!T$450676&amp;":"&amp;'Green Validation'!T$450677),'Green Validation'!T$450678,FALSE))</f>
        <v>0.19019836581293009</v>
      </c>
    </row>
    <row r="62" spans="2:20">
      <c r="B62" s="301">
        <v>43070</v>
      </c>
      <c r="C62" s="294">
        <v>231</v>
      </c>
      <c r="D62" s="297">
        <v>5.4563630999999999</v>
      </c>
      <c r="E62" s="299">
        <v>0.22500000000000001</v>
      </c>
      <c r="F62" s="295">
        <v>0.19</v>
      </c>
      <c r="G62" s="294">
        <f ca="1">+IF(ISERROR(HLOOKUP($B62,INDIRECT("'Monthly Resource Report'!"&amp;'Green Validation'!G$450676&amp;":"&amp;'Green Validation'!G$450677),'Green Validation'!G$450678,FALSE)),0,HLOOKUP($B62,INDIRECT("'Monthly Resource Report'!"&amp;'Green Validation'!G$450676&amp;":"&amp;'Green Validation'!G$450677),'Green Validation'!G$450678,FALSE))</f>
        <v>231</v>
      </c>
      <c r="H62" s="297">
        <f ca="1">+IF(ISERROR(HLOOKUP($B62,INDIRECT("'Monthly Resource Report'!"&amp;'Green Validation'!H$450676&amp;":"&amp;'Green Validation'!H$450677),'Green Validation'!H$450678,FALSE)),0,HLOOKUP($B62,INDIRECT("'Monthly Resource Report'!"&amp;'Green Validation'!H$450676&amp;":"&amp;'Green Validation'!H$450677),'Green Validation'!H$450678,FALSE))</f>
        <v>5.4560060013849352</v>
      </c>
      <c r="I62" s="317">
        <f ca="1">+IF(ISERROR(HLOOKUP($B62,INDIRECT("'Monthly Resource Report'!"&amp;'Green Validation'!I$450676&amp;":"&amp;'Green Validation'!I$450677),'Green Validation'!I$450678,FALSE)),0,HLOOKUP($B62,INDIRECT("'Monthly Resource Report'!"&amp;'Green Validation'!I$450676&amp;":"&amp;'Green Validation'!I$450677),'Green Validation'!I$450678,FALSE))</f>
        <v>0.22178607698639072</v>
      </c>
      <c r="J62" s="318">
        <f ca="1">+IF(ISERROR(HLOOKUP($B62,INDIRECT("'Monthly Resource Report'!"&amp;'Green Validation'!J$450676&amp;":"&amp;'Green Validation'!J$450677),'Green Validation'!J$450678,FALSE)),0,HLOOKUP($B62,INDIRECT("'Monthly Resource Report'!"&amp;'Green Validation'!J$450676&amp;":"&amp;'Green Validation'!J$450677),'Green Validation'!J$450678,FALSE))</f>
        <v>0.19052917908986311</v>
      </c>
      <c r="L62" s="301">
        <v>43070</v>
      </c>
      <c r="M62" s="294">
        <v>223</v>
      </c>
      <c r="N62" s="297">
        <v>5.4563630999999999</v>
      </c>
      <c r="O62" s="299">
        <v>0.22500000000000001</v>
      </c>
      <c r="P62" s="295">
        <v>0.19</v>
      </c>
      <c r="Q62" s="294">
        <f ca="1">+IF(ISERROR(HLOOKUP($B62,INDIRECT("'Monthly Resource Report'!"&amp;'Green Validation'!Q$450676&amp;":"&amp;'Green Validation'!Q$450677),'Green Validation'!Q$450678,FALSE)),0,HLOOKUP($B62,INDIRECT("'Monthly Resource Report'!"&amp;'Green Validation'!Q$450676&amp;":"&amp;'Green Validation'!Q$450677),'Green Validation'!Q$450678,FALSE))</f>
        <v>223</v>
      </c>
      <c r="R62" s="297">
        <f ca="1">+IF(ISERROR(HLOOKUP($B62,INDIRECT("'Monthly Resource Report'!"&amp;'Green Validation'!R$450676&amp;":"&amp;'Green Validation'!R$450677),'Green Validation'!R$450678,FALSE)),0,HLOOKUP($B62,INDIRECT("'Monthly Resource Report'!"&amp;'Green Validation'!R$450676&amp;":"&amp;'Green Validation'!R$450677),'Green Validation'!R$450678,FALSE))</f>
        <v>5.456001115408573</v>
      </c>
      <c r="S62" s="317">
        <f ca="1">+IF(ISERROR(HLOOKUP($B62,INDIRECT("'Monthly Resource Report'!"&amp;'Green Validation'!S$450676&amp;":"&amp;'Green Validation'!S$450677),'Green Validation'!S$450678,FALSE)),0,HLOOKUP($B62,INDIRECT("'Monthly Resource Report'!"&amp;'Green Validation'!S$450676&amp;":"&amp;'Green Validation'!S$450677),'Green Validation'!S$450678,FALSE))</f>
        <v>0.22213921330448269</v>
      </c>
      <c r="T62" s="318">
        <f ca="1">+IF(ISERROR(HLOOKUP($B62,INDIRECT("'Monthly Resource Report'!"&amp;'Green Validation'!T$450676&amp;":"&amp;'Green Validation'!T$450677),'Green Validation'!T$450678,FALSE)),0,HLOOKUP($B62,INDIRECT("'Monthly Resource Report'!"&amp;'Green Validation'!T$450676&amp;":"&amp;'Green Validation'!T$450677),'Green Validation'!T$450678,FALSE))</f>
        <v>0.1901924683342609</v>
      </c>
    </row>
    <row r="63" spans="2:20">
      <c r="B63" s="301">
        <v>43101</v>
      </c>
      <c r="C63" s="294">
        <v>231</v>
      </c>
      <c r="D63" s="297">
        <v>5.5938634501199997</v>
      </c>
      <c r="E63" s="299">
        <v>0.22500000000000001</v>
      </c>
      <c r="F63" s="295">
        <v>0.19</v>
      </c>
      <c r="G63" s="294">
        <f ca="1">+IF(ISERROR(HLOOKUP($B63,INDIRECT("'Monthly Resource Report'!"&amp;'Green Validation'!G$450676&amp;":"&amp;'Green Validation'!G$450677),'Green Validation'!G$450678,FALSE)),0,HLOOKUP($B63,INDIRECT("'Monthly Resource Report'!"&amp;'Green Validation'!G$450676&amp;":"&amp;'Green Validation'!G$450677),'Green Validation'!G$450678,FALSE))</f>
        <v>231</v>
      </c>
      <c r="H63" s="297">
        <f ca="1">+IF(ISERROR(HLOOKUP($B63,INDIRECT("'Monthly Resource Report'!"&amp;'Green Validation'!H$450676&amp;":"&amp;'Green Validation'!H$450677),'Green Validation'!H$450678,FALSE)),0,HLOOKUP($B63,INDIRECT("'Monthly Resource Report'!"&amp;'Green Validation'!H$450676&amp;":"&amp;'Green Validation'!H$450677),'Green Validation'!H$450678,FALSE))</f>
        <v>5.5940030945173227</v>
      </c>
      <c r="I63" s="317">
        <f ca="1">+IF(ISERROR(HLOOKUP($B63,INDIRECT("'Monthly Resource Report'!"&amp;'Green Validation'!I$450676&amp;":"&amp;'Green Validation'!I$450677),'Green Validation'!I$450678,FALSE)),0,HLOOKUP($B63,INDIRECT("'Monthly Resource Report'!"&amp;'Green Validation'!I$450676&amp;":"&amp;'Green Validation'!I$450677),'Green Validation'!I$450678,FALSE))</f>
        <v>0.22273375309135121</v>
      </c>
      <c r="J63" s="318">
        <f ca="1">+IF(ISERROR(HLOOKUP($B63,INDIRECT("'Monthly Resource Report'!"&amp;'Green Validation'!J$450676&amp;":"&amp;'Green Validation'!J$450677),'Green Validation'!J$450678,FALSE)),0,HLOOKUP($B63,INDIRECT("'Monthly Resource Report'!"&amp;'Green Validation'!J$450676&amp;":"&amp;'Green Validation'!J$450677),'Green Validation'!J$450678,FALSE))</f>
        <v>0.19025021345318005</v>
      </c>
      <c r="L63" s="301">
        <v>43101</v>
      </c>
      <c r="M63" s="294">
        <v>223</v>
      </c>
      <c r="N63" s="297">
        <v>5.5938634501199997</v>
      </c>
      <c r="O63" s="299">
        <v>0.22500000000000001</v>
      </c>
      <c r="P63" s="295">
        <v>0.19</v>
      </c>
      <c r="Q63" s="294">
        <f ca="1">+IF(ISERROR(HLOOKUP($B63,INDIRECT("'Monthly Resource Report'!"&amp;'Green Validation'!Q$450676&amp;":"&amp;'Green Validation'!Q$450677),'Green Validation'!Q$450678,FALSE)),0,HLOOKUP($B63,INDIRECT("'Monthly Resource Report'!"&amp;'Green Validation'!Q$450676&amp;":"&amp;'Green Validation'!Q$450677),'Green Validation'!Q$450678,FALSE))</f>
        <v>223</v>
      </c>
      <c r="R63" s="297">
        <f ca="1">+IF(ISERROR(HLOOKUP($B63,INDIRECT("'Monthly Resource Report'!"&amp;'Green Validation'!R$450676&amp;":"&amp;'Green Validation'!R$450677),'Green Validation'!R$450678,FALSE)),0,HLOOKUP($B63,INDIRECT("'Monthly Resource Report'!"&amp;'Green Validation'!R$450676&amp;":"&amp;'Green Validation'!R$450677),'Green Validation'!R$450678,FALSE))</f>
        <v>5.5940041953476092</v>
      </c>
      <c r="S63" s="317">
        <f ca="1">+IF(ISERROR(HLOOKUP($B63,INDIRECT("'Monthly Resource Report'!"&amp;'Green Validation'!S$450676&amp;":"&amp;'Green Validation'!S$450677),'Green Validation'!S$450678,FALSE)),0,HLOOKUP($B63,INDIRECT("'Monthly Resource Report'!"&amp;'Green Validation'!S$450676&amp;":"&amp;'Green Validation'!S$450677),'Green Validation'!S$450678,FALSE))</f>
        <v>0.22299346903658207</v>
      </c>
      <c r="T63" s="318">
        <f ca="1">+IF(ISERROR(HLOOKUP($B63,INDIRECT("'Monthly Resource Report'!"&amp;'Green Validation'!T$450676&amp;":"&amp;'Green Validation'!T$450677),'Green Validation'!T$450678,FALSE)),0,HLOOKUP($B63,INDIRECT("'Monthly Resource Report'!"&amp;'Green Validation'!T$450676&amp;":"&amp;'Green Validation'!T$450677),'Green Validation'!T$450678,FALSE))</f>
        <v>0.19027248131613853</v>
      </c>
    </row>
    <row r="64" spans="2:20">
      <c r="B64" s="301">
        <v>43132</v>
      </c>
      <c r="C64" s="294">
        <v>231</v>
      </c>
      <c r="D64" s="297">
        <v>5.5938634501199997</v>
      </c>
      <c r="E64" s="299">
        <v>0.22500000000000001</v>
      </c>
      <c r="F64" s="295">
        <v>0.19</v>
      </c>
      <c r="G64" s="294">
        <f ca="1">+IF(ISERROR(HLOOKUP($B64,INDIRECT("'Monthly Resource Report'!"&amp;'Green Validation'!G$450676&amp;":"&amp;'Green Validation'!G$450677),'Green Validation'!G$450678,FALSE)),0,HLOOKUP($B64,INDIRECT("'Monthly Resource Report'!"&amp;'Green Validation'!G$450676&amp;":"&amp;'Green Validation'!G$450677),'Green Validation'!G$450678,FALSE))</f>
        <v>231</v>
      </c>
      <c r="H64" s="297">
        <f ca="1">+IF(ISERROR(HLOOKUP($B64,INDIRECT("'Monthly Resource Report'!"&amp;'Green Validation'!H$450676&amp;":"&amp;'Green Validation'!H$450677),'Green Validation'!H$450678,FALSE)),0,HLOOKUP($B64,INDIRECT("'Monthly Resource Report'!"&amp;'Green Validation'!H$450676&amp;":"&amp;'Green Validation'!H$450677),'Green Validation'!H$450678,FALSE))</f>
        <v>5.5940015829139877</v>
      </c>
      <c r="I64" s="317">
        <f ca="1">+IF(ISERROR(HLOOKUP($B64,INDIRECT("'Monthly Resource Report'!"&amp;'Green Validation'!I$450676&amp;":"&amp;'Green Validation'!I$450677),'Green Validation'!I$450678,FALSE)),0,HLOOKUP($B64,INDIRECT("'Monthly Resource Report'!"&amp;'Green Validation'!I$450676&amp;":"&amp;'Green Validation'!I$450677),'Green Validation'!I$450678,FALSE))</f>
        <v>0.22301403277505491</v>
      </c>
      <c r="J64" s="318">
        <f ca="1">+IF(ISERROR(HLOOKUP($B64,INDIRECT("'Monthly Resource Report'!"&amp;'Green Validation'!J$450676&amp;":"&amp;'Green Validation'!J$450677),'Green Validation'!J$450678,FALSE)),0,HLOOKUP($B64,INDIRECT("'Monthly Resource Report'!"&amp;'Green Validation'!J$450676&amp;":"&amp;'Green Validation'!J$450677),'Green Validation'!J$450678,FALSE))</f>
        <v>0.19027150576892543</v>
      </c>
      <c r="L64" s="301">
        <v>43132</v>
      </c>
      <c r="M64" s="294">
        <v>223</v>
      </c>
      <c r="N64" s="297">
        <v>5.5938634501199997</v>
      </c>
      <c r="O64" s="299">
        <v>0.22500000000000001</v>
      </c>
      <c r="P64" s="295">
        <v>0.19</v>
      </c>
      <c r="Q64" s="294">
        <f ca="1">+IF(ISERROR(HLOOKUP($B64,INDIRECT("'Monthly Resource Report'!"&amp;'Green Validation'!Q$450676&amp;":"&amp;'Green Validation'!Q$450677),'Green Validation'!Q$450678,FALSE)),0,HLOOKUP($B64,INDIRECT("'Monthly Resource Report'!"&amp;'Green Validation'!Q$450676&amp;":"&amp;'Green Validation'!Q$450677),'Green Validation'!Q$450678,FALSE))</f>
        <v>223</v>
      </c>
      <c r="R64" s="297">
        <f ca="1">+IF(ISERROR(HLOOKUP($B64,INDIRECT("'Monthly Resource Report'!"&amp;'Green Validation'!R$450676&amp;":"&amp;'Green Validation'!R$450677),'Green Validation'!R$450678,FALSE)),0,HLOOKUP($B64,INDIRECT("'Monthly Resource Report'!"&amp;'Green Validation'!R$450676&amp;":"&amp;'Green Validation'!R$450677),'Green Validation'!R$450678,FALSE))</f>
        <v>5.5940035131209749</v>
      </c>
      <c r="S64" s="317">
        <f ca="1">+IF(ISERROR(HLOOKUP($B64,INDIRECT("'Monthly Resource Report'!"&amp;'Green Validation'!S$450676&amp;":"&amp;'Green Validation'!S$450677),'Green Validation'!S$450678,FALSE)),0,HLOOKUP($B64,INDIRECT("'Monthly Resource Report'!"&amp;'Green Validation'!S$450676&amp;":"&amp;'Green Validation'!S$450677),'Green Validation'!S$450678,FALSE))</f>
        <v>0.22318455273013135</v>
      </c>
      <c r="T64" s="318">
        <f ca="1">+IF(ISERROR(HLOOKUP($B64,INDIRECT("'Monthly Resource Report'!"&amp;'Green Validation'!T$450676&amp;":"&amp;'Green Validation'!T$450677),'Green Validation'!T$450678,FALSE)),0,HLOOKUP($B64,INDIRECT("'Monthly Resource Report'!"&amp;'Green Validation'!T$450676&amp;":"&amp;'Green Validation'!T$450677),'Green Validation'!T$450678,FALSE))</f>
        <v>0.19027940036467261</v>
      </c>
    </row>
    <row r="65" spans="2:20">
      <c r="B65" s="301">
        <v>43160</v>
      </c>
      <c r="C65" s="294">
        <v>231</v>
      </c>
      <c r="D65" s="297">
        <v>5.5938634501199997</v>
      </c>
      <c r="E65" s="299">
        <v>0.22500000000000001</v>
      </c>
      <c r="F65" s="295">
        <v>0.19</v>
      </c>
      <c r="G65" s="294">
        <f ca="1">+IF(ISERROR(HLOOKUP($B65,INDIRECT("'Monthly Resource Report'!"&amp;'Green Validation'!G$450676&amp;":"&amp;'Green Validation'!G$450677),'Green Validation'!G$450678,FALSE)),0,HLOOKUP($B65,INDIRECT("'Monthly Resource Report'!"&amp;'Green Validation'!G$450676&amp;":"&amp;'Green Validation'!G$450677),'Green Validation'!G$450678,FALSE))</f>
        <v>231</v>
      </c>
      <c r="H65" s="297">
        <f ca="1">+IF(ISERROR(HLOOKUP($B65,INDIRECT("'Monthly Resource Report'!"&amp;'Green Validation'!H$450676&amp;":"&amp;'Green Validation'!H$450677),'Green Validation'!H$450678,FALSE)),0,HLOOKUP($B65,INDIRECT("'Monthly Resource Report'!"&amp;'Green Validation'!H$450676&amp;":"&amp;'Green Validation'!H$450677),'Green Validation'!H$450678,FALSE))</f>
        <v>5.5939993735124265</v>
      </c>
      <c r="I65" s="317">
        <f ca="1">+IF(ISERROR(HLOOKUP($B65,INDIRECT("'Monthly Resource Report'!"&amp;'Green Validation'!I$450676&amp;":"&amp;'Green Validation'!I$450677),'Green Validation'!I$450678,FALSE)),0,HLOOKUP($B65,INDIRECT("'Monthly Resource Report'!"&amp;'Green Validation'!I$450676&amp;":"&amp;'Green Validation'!I$450677),'Green Validation'!I$450678,FALSE))</f>
        <v>0.22209729266419656</v>
      </c>
      <c r="J65" s="318">
        <f ca="1">+IF(ISERROR(HLOOKUP($B65,INDIRECT("'Monthly Resource Report'!"&amp;'Green Validation'!J$450676&amp;":"&amp;'Green Validation'!J$450677),'Green Validation'!J$450678,FALSE)),0,HLOOKUP($B65,INDIRECT("'Monthly Resource Report'!"&amp;'Green Validation'!J$450676&amp;":"&amp;'Green Validation'!J$450677),'Green Validation'!J$450678,FALSE))</f>
        <v>0.19024735748112792</v>
      </c>
      <c r="L65" s="301">
        <v>43160</v>
      </c>
      <c r="M65" s="294">
        <v>223</v>
      </c>
      <c r="N65" s="297">
        <v>5.5938634501199997</v>
      </c>
      <c r="O65" s="299">
        <v>0.22500000000000001</v>
      </c>
      <c r="P65" s="295">
        <v>0.19</v>
      </c>
      <c r="Q65" s="294">
        <f ca="1">+IF(ISERROR(HLOOKUP($B65,INDIRECT("'Monthly Resource Report'!"&amp;'Green Validation'!Q$450676&amp;":"&amp;'Green Validation'!Q$450677),'Green Validation'!Q$450678,FALSE)),0,HLOOKUP($B65,INDIRECT("'Monthly Resource Report'!"&amp;'Green Validation'!Q$450676&amp;":"&amp;'Green Validation'!Q$450677),'Green Validation'!Q$450678,FALSE))</f>
        <v>223</v>
      </c>
      <c r="R65" s="297">
        <f ca="1">+IF(ISERROR(HLOOKUP($B65,INDIRECT("'Monthly Resource Report'!"&amp;'Green Validation'!R$450676&amp;":"&amp;'Green Validation'!R$450677),'Green Validation'!R$450678,FALSE)),0,HLOOKUP($B65,INDIRECT("'Monthly Resource Report'!"&amp;'Green Validation'!R$450676&amp;":"&amp;'Green Validation'!R$450677),'Green Validation'!R$450678,FALSE))</f>
        <v>5.59400443851374</v>
      </c>
      <c r="S65" s="317">
        <f ca="1">+IF(ISERROR(HLOOKUP($B65,INDIRECT("'Monthly Resource Report'!"&amp;'Green Validation'!S$450676&amp;":"&amp;'Green Validation'!S$450677),'Green Validation'!S$450678,FALSE)),0,HLOOKUP($B65,INDIRECT("'Monthly Resource Report'!"&amp;'Green Validation'!S$450676&amp;":"&amp;'Green Validation'!S$450677),'Green Validation'!S$450678,FALSE))</f>
        <v>0.2223890132731822</v>
      </c>
      <c r="T65" s="318">
        <f ca="1">+IF(ISERROR(HLOOKUP($B65,INDIRECT("'Monthly Resource Report'!"&amp;'Green Validation'!T$450676&amp;":"&amp;'Green Validation'!T$450677),'Green Validation'!T$450678,FALSE)),0,HLOOKUP($B65,INDIRECT("'Monthly Resource Report'!"&amp;'Green Validation'!T$450676&amp;":"&amp;'Green Validation'!T$450677),'Green Validation'!T$450678,FALSE))</f>
        <v>0.19028005210049045</v>
      </c>
    </row>
    <row r="66" spans="2:20">
      <c r="B66" s="301">
        <v>43191</v>
      </c>
      <c r="C66" s="294">
        <v>231</v>
      </c>
      <c r="D66" s="297">
        <v>5.5938634501199997</v>
      </c>
      <c r="E66" s="299">
        <v>0.22500000000000001</v>
      </c>
      <c r="F66" s="295">
        <v>0.19</v>
      </c>
      <c r="G66" s="294">
        <f ca="1">+IF(ISERROR(HLOOKUP($B66,INDIRECT("'Monthly Resource Report'!"&amp;'Green Validation'!G$450676&amp;":"&amp;'Green Validation'!G$450677),'Green Validation'!G$450678,FALSE)),0,HLOOKUP($B66,INDIRECT("'Monthly Resource Report'!"&amp;'Green Validation'!G$450676&amp;":"&amp;'Green Validation'!G$450677),'Green Validation'!G$450678,FALSE))</f>
        <v>231</v>
      </c>
      <c r="H66" s="297">
        <f ca="1">+IF(ISERROR(HLOOKUP($B66,INDIRECT("'Monthly Resource Report'!"&amp;'Green Validation'!H$450676&amp;":"&amp;'Green Validation'!H$450677),'Green Validation'!H$450678,FALSE)),0,HLOOKUP($B66,INDIRECT("'Monthly Resource Report'!"&amp;'Green Validation'!H$450676&amp;":"&amp;'Green Validation'!H$450677),'Green Validation'!H$450678,FALSE))</f>
        <v>5.5940030095122086</v>
      </c>
      <c r="I66" s="317">
        <f ca="1">+IF(ISERROR(HLOOKUP($B66,INDIRECT("'Monthly Resource Report'!"&amp;'Green Validation'!I$450676&amp;":"&amp;'Green Validation'!I$450677),'Green Validation'!I$450678,FALSE)),0,HLOOKUP($B66,INDIRECT("'Monthly Resource Report'!"&amp;'Green Validation'!I$450676&amp;":"&amp;'Green Validation'!I$450677),'Green Validation'!I$450678,FALSE))</f>
        <v>0.22196337531036017</v>
      </c>
      <c r="J66" s="318">
        <f ca="1">+IF(ISERROR(HLOOKUP($B66,INDIRECT("'Monthly Resource Report'!"&amp;'Green Validation'!J$450676&amp;":"&amp;'Green Validation'!J$450677),'Green Validation'!J$450678,FALSE)),0,HLOOKUP($B66,INDIRECT("'Monthly Resource Report'!"&amp;'Green Validation'!J$450676&amp;":"&amp;'Green Validation'!J$450677),'Green Validation'!J$450678,FALSE))</f>
        <v>0.19060323293596509</v>
      </c>
      <c r="L66" s="301">
        <v>43191</v>
      </c>
      <c r="M66" s="294">
        <v>223</v>
      </c>
      <c r="N66" s="297">
        <v>5.5938634501199997</v>
      </c>
      <c r="O66" s="299">
        <v>0.22500000000000001</v>
      </c>
      <c r="P66" s="295">
        <v>0.19</v>
      </c>
      <c r="Q66" s="294">
        <f ca="1">+IF(ISERROR(HLOOKUP($B66,INDIRECT("'Monthly Resource Report'!"&amp;'Green Validation'!Q$450676&amp;":"&amp;'Green Validation'!Q$450677),'Green Validation'!Q$450678,FALSE)),0,HLOOKUP($B66,INDIRECT("'Monthly Resource Report'!"&amp;'Green Validation'!Q$450676&amp;":"&amp;'Green Validation'!Q$450677),'Green Validation'!Q$450678,FALSE))</f>
        <v>223</v>
      </c>
      <c r="R66" s="297">
        <f ca="1">+IF(ISERROR(HLOOKUP($B66,INDIRECT("'Monthly Resource Report'!"&amp;'Green Validation'!R$450676&amp;":"&amp;'Green Validation'!R$450677),'Green Validation'!R$450678,FALSE)),0,HLOOKUP($B66,INDIRECT("'Monthly Resource Report'!"&amp;'Green Validation'!R$450676&amp;":"&amp;'Green Validation'!R$450677),'Green Validation'!R$450678,FALSE))</f>
        <v>5.5940055811138212</v>
      </c>
      <c r="S66" s="317">
        <f ca="1">+IF(ISERROR(HLOOKUP($B66,INDIRECT("'Monthly Resource Report'!"&amp;'Green Validation'!S$450676&amp;":"&amp;'Green Validation'!S$450677),'Green Validation'!S$450678,FALSE)),0,HLOOKUP($B66,INDIRECT("'Monthly Resource Report'!"&amp;'Green Validation'!S$450676&amp;":"&amp;'Green Validation'!S$450677),'Green Validation'!S$450678,FALSE))</f>
        <v>0.22225936321984521</v>
      </c>
      <c r="T66" s="318">
        <f ca="1">+IF(ISERROR(HLOOKUP($B66,INDIRECT("'Monthly Resource Report'!"&amp;'Green Validation'!T$450676&amp;":"&amp;'Green Validation'!T$450677),'Green Validation'!T$450678,FALSE)),0,HLOOKUP($B66,INDIRECT("'Monthly Resource Report'!"&amp;'Green Validation'!T$450676&amp;":"&amp;'Green Validation'!T$450677),'Green Validation'!T$450678,FALSE))</f>
        <v>0.19009216002954674</v>
      </c>
    </row>
    <row r="67" spans="2:20">
      <c r="B67" s="301">
        <v>43221</v>
      </c>
      <c r="C67" s="294">
        <v>231</v>
      </c>
      <c r="D67" s="297">
        <v>5.5938634501199997</v>
      </c>
      <c r="E67" s="299">
        <v>0.21</v>
      </c>
      <c r="F67" s="295">
        <v>0.19</v>
      </c>
      <c r="G67" s="294">
        <f ca="1">+IF(ISERROR(HLOOKUP($B67,INDIRECT("'Monthly Resource Report'!"&amp;'Green Validation'!G$450676&amp;":"&amp;'Green Validation'!G$450677),'Green Validation'!G$450678,FALSE)),0,HLOOKUP($B67,INDIRECT("'Monthly Resource Report'!"&amp;'Green Validation'!G$450676&amp;":"&amp;'Green Validation'!G$450677),'Green Validation'!G$450678,FALSE))</f>
        <v>231</v>
      </c>
      <c r="H67" s="297">
        <f ca="1">+IF(ISERROR(HLOOKUP($B67,INDIRECT("'Monthly Resource Report'!"&amp;'Green Validation'!H$450676&amp;":"&amp;'Green Validation'!H$450677),'Green Validation'!H$450678,FALSE)),0,HLOOKUP($B67,INDIRECT("'Monthly Resource Report'!"&amp;'Green Validation'!H$450676&amp;":"&amp;'Green Validation'!H$450677),'Green Validation'!H$450678,FALSE))</f>
        <v>5.5940005440511413</v>
      </c>
      <c r="I67" s="317">
        <f ca="1">+IF(ISERROR(HLOOKUP($B67,INDIRECT("'Monthly Resource Report'!"&amp;'Green Validation'!I$450676&amp;":"&amp;'Green Validation'!I$450677),'Green Validation'!I$450678,FALSE)),0,HLOOKUP($B67,INDIRECT("'Monthly Resource Report'!"&amp;'Green Validation'!I$450676&amp;":"&amp;'Green Validation'!I$450677),'Green Validation'!I$450678,FALSE))</f>
        <v>0.20759748438581899</v>
      </c>
      <c r="J67" s="318">
        <f ca="1">+IF(ISERROR(HLOOKUP($B67,INDIRECT("'Monthly Resource Report'!"&amp;'Green Validation'!J$450676&amp;":"&amp;'Green Validation'!J$450677),'Green Validation'!J$450678,FALSE)),0,HLOOKUP($B67,INDIRECT("'Monthly Resource Report'!"&amp;'Green Validation'!J$450676&amp;":"&amp;'Green Validation'!J$450677),'Green Validation'!J$450678,FALSE))</f>
        <v>0.19037616048415459</v>
      </c>
      <c r="L67" s="301">
        <v>43221</v>
      </c>
      <c r="M67" s="294">
        <v>223</v>
      </c>
      <c r="N67" s="297">
        <v>5.5938634501199997</v>
      </c>
      <c r="O67" s="299">
        <v>0.21</v>
      </c>
      <c r="P67" s="295">
        <v>0.19</v>
      </c>
      <c r="Q67" s="294">
        <f ca="1">+IF(ISERROR(HLOOKUP($B67,INDIRECT("'Monthly Resource Report'!"&amp;'Green Validation'!Q$450676&amp;":"&amp;'Green Validation'!Q$450677),'Green Validation'!Q$450678,FALSE)),0,HLOOKUP($B67,INDIRECT("'Monthly Resource Report'!"&amp;'Green Validation'!Q$450676&amp;":"&amp;'Green Validation'!Q$450677),'Green Validation'!Q$450678,FALSE))</f>
        <v>223</v>
      </c>
      <c r="R67" s="297">
        <f ca="1">+IF(ISERROR(HLOOKUP($B67,INDIRECT("'Monthly Resource Report'!"&amp;'Green Validation'!R$450676&amp;":"&amp;'Green Validation'!R$450677),'Green Validation'!R$450678,FALSE)),0,HLOOKUP($B67,INDIRECT("'Monthly Resource Report'!"&amp;'Green Validation'!R$450676&amp;":"&amp;'Green Validation'!R$450677),'Green Validation'!R$450678,FALSE))</f>
        <v>5.594003482322667</v>
      </c>
      <c r="S67" s="317">
        <f ca="1">+IF(ISERROR(HLOOKUP($B67,INDIRECT("'Monthly Resource Report'!"&amp;'Green Validation'!S$450676&amp;":"&amp;'Green Validation'!S$450677),'Green Validation'!S$450678,FALSE)),0,HLOOKUP($B67,INDIRECT("'Monthly Resource Report'!"&amp;'Green Validation'!S$450676&amp;":"&amp;'Green Validation'!S$450677),'Green Validation'!S$450678,FALSE))</f>
        <v>0.20792356150559613</v>
      </c>
      <c r="T67" s="318">
        <f ca="1">+IF(ISERROR(HLOOKUP($B67,INDIRECT("'Monthly Resource Report'!"&amp;'Green Validation'!T$450676&amp;":"&amp;'Green Validation'!T$450677),'Green Validation'!T$450678,FALSE)),0,HLOOKUP($B67,INDIRECT("'Monthly Resource Report'!"&amp;'Green Validation'!T$450676&amp;":"&amp;'Green Validation'!T$450677),'Green Validation'!T$450678,FALSE))</f>
        <v>0.19027085614518488</v>
      </c>
    </row>
    <row r="68" spans="2:20">
      <c r="B68" s="301">
        <v>43252</v>
      </c>
      <c r="C68" s="294">
        <v>231</v>
      </c>
      <c r="D68" s="297">
        <v>5.5938634501199997</v>
      </c>
      <c r="E68" s="299">
        <v>0.21</v>
      </c>
      <c r="F68" s="295">
        <v>0.19</v>
      </c>
      <c r="G68" s="294">
        <f ca="1">+IF(ISERROR(HLOOKUP($B68,INDIRECT("'Monthly Resource Report'!"&amp;'Green Validation'!G$450676&amp;":"&amp;'Green Validation'!G$450677),'Green Validation'!G$450678,FALSE)),0,HLOOKUP($B68,INDIRECT("'Monthly Resource Report'!"&amp;'Green Validation'!G$450676&amp;":"&amp;'Green Validation'!G$450677),'Green Validation'!G$450678,FALSE))</f>
        <v>231</v>
      </c>
      <c r="H68" s="297">
        <f ca="1">+IF(ISERROR(HLOOKUP($B68,INDIRECT("'Monthly Resource Report'!"&amp;'Green Validation'!H$450676&amp;":"&amp;'Green Validation'!H$450677),'Green Validation'!H$450678,FALSE)),0,HLOOKUP($B68,INDIRECT("'Monthly Resource Report'!"&amp;'Green Validation'!H$450676&amp;":"&amp;'Green Validation'!H$450677),'Green Validation'!H$450678,FALSE))</f>
        <v>5.5940018558441649</v>
      </c>
      <c r="I68" s="317">
        <f ca="1">+IF(ISERROR(HLOOKUP($B68,INDIRECT("'Monthly Resource Report'!"&amp;'Green Validation'!I$450676&amp;":"&amp;'Green Validation'!I$450677),'Green Validation'!I$450678,FALSE)),0,HLOOKUP($B68,INDIRECT("'Monthly Resource Report'!"&amp;'Green Validation'!I$450676&amp;":"&amp;'Green Validation'!I$450677),'Green Validation'!I$450678,FALSE))</f>
        <v>0.2077614476773916</v>
      </c>
      <c r="J68" s="318">
        <f ca="1">+IF(ISERROR(HLOOKUP($B68,INDIRECT("'Monthly Resource Report'!"&amp;'Green Validation'!J$450676&amp;":"&amp;'Green Validation'!J$450677),'Green Validation'!J$450678,FALSE)),0,HLOOKUP($B68,INDIRECT("'Monthly Resource Report'!"&amp;'Green Validation'!J$450676&amp;":"&amp;'Green Validation'!J$450677),'Green Validation'!J$450678,FALSE))</f>
        <v>0.19025824850981121</v>
      </c>
      <c r="L68" s="301">
        <v>43252</v>
      </c>
      <c r="M68" s="294">
        <v>223</v>
      </c>
      <c r="N68" s="297">
        <v>5.5938634501199997</v>
      </c>
      <c r="O68" s="299">
        <v>0.21</v>
      </c>
      <c r="P68" s="295">
        <v>0.19</v>
      </c>
      <c r="Q68" s="294">
        <f ca="1">+IF(ISERROR(HLOOKUP($B68,INDIRECT("'Monthly Resource Report'!"&amp;'Green Validation'!Q$450676&amp;":"&amp;'Green Validation'!Q$450677),'Green Validation'!Q$450678,FALSE)),0,HLOOKUP($B68,INDIRECT("'Monthly Resource Report'!"&amp;'Green Validation'!Q$450676&amp;":"&amp;'Green Validation'!Q$450677),'Green Validation'!Q$450678,FALSE))</f>
        <v>223</v>
      </c>
      <c r="R68" s="297">
        <f ca="1">+IF(ISERROR(HLOOKUP($B68,INDIRECT("'Monthly Resource Report'!"&amp;'Green Validation'!R$450676&amp;":"&amp;'Green Validation'!R$450677),'Green Validation'!R$450678,FALSE)),0,HLOOKUP($B68,INDIRECT("'Monthly Resource Report'!"&amp;'Green Validation'!R$450676&amp;":"&amp;'Green Validation'!R$450677),'Green Validation'!R$450678,FALSE))</f>
        <v>5.5940033406770633</v>
      </c>
      <c r="S68" s="317">
        <f ca="1">+IF(ISERROR(HLOOKUP($B68,INDIRECT("'Monthly Resource Report'!"&amp;'Green Validation'!S$450676&amp;":"&amp;'Green Validation'!S$450677),'Green Validation'!S$450678,FALSE)),0,HLOOKUP($B68,INDIRECT("'Monthly Resource Report'!"&amp;'Green Validation'!S$450676&amp;":"&amp;'Green Validation'!S$450677),'Green Validation'!S$450678,FALSE))</f>
        <v>0.20803521330578717</v>
      </c>
      <c r="T68" s="318">
        <f ca="1">+IF(ISERROR(HLOOKUP($B68,INDIRECT("'Monthly Resource Report'!"&amp;'Green Validation'!T$450676&amp;":"&amp;'Green Validation'!T$450677),'Green Validation'!T$450678,FALSE)),0,HLOOKUP($B68,INDIRECT("'Monthly Resource Report'!"&amp;'Green Validation'!T$450676&amp;":"&amp;'Green Validation'!T$450677),'Green Validation'!T$450678,FALSE))</f>
        <v>0.1901859236475017</v>
      </c>
    </row>
    <row r="69" spans="2:20">
      <c r="B69" s="301">
        <v>43282</v>
      </c>
      <c r="C69" s="294">
        <v>231</v>
      </c>
      <c r="D69" s="297">
        <v>5.5938634501199997</v>
      </c>
      <c r="E69" s="299">
        <v>0.21</v>
      </c>
      <c r="F69" s="295">
        <v>0.19</v>
      </c>
      <c r="G69" s="294">
        <f ca="1">+IF(ISERROR(HLOOKUP($B69,INDIRECT("'Monthly Resource Report'!"&amp;'Green Validation'!G$450676&amp;":"&amp;'Green Validation'!G$450677),'Green Validation'!G$450678,FALSE)),0,HLOOKUP($B69,INDIRECT("'Monthly Resource Report'!"&amp;'Green Validation'!G$450676&amp;":"&amp;'Green Validation'!G$450677),'Green Validation'!G$450678,FALSE))</f>
        <v>231</v>
      </c>
      <c r="H69" s="297">
        <f ca="1">+IF(ISERROR(HLOOKUP($B69,INDIRECT("'Monthly Resource Report'!"&amp;'Green Validation'!H$450676&amp;":"&amp;'Green Validation'!H$450677),'Green Validation'!H$450678,FALSE)),0,HLOOKUP($B69,INDIRECT("'Monthly Resource Report'!"&amp;'Green Validation'!H$450676&amp;":"&amp;'Green Validation'!H$450677),'Green Validation'!H$450678,FALSE))</f>
        <v>5.5940040245457441</v>
      </c>
      <c r="I69" s="317">
        <f ca="1">+IF(ISERROR(HLOOKUP($B69,INDIRECT("'Monthly Resource Report'!"&amp;'Green Validation'!I$450676&amp;":"&amp;'Green Validation'!I$450677),'Green Validation'!I$450678,FALSE)),0,HLOOKUP($B69,INDIRECT("'Monthly Resource Report'!"&amp;'Green Validation'!I$450676&amp;":"&amp;'Green Validation'!I$450677),'Green Validation'!I$450678,FALSE))</f>
        <v>0.20808889740099176</v>
      </c>
      <c r="J69" s="318">
        <f ca="1">+IF(ISERROR(HLOOKUP($B69,INDIRECT("'Monthly Resource Report'!"&amp;'Green Validation'!J$450676&amp;":"&amp;'Green Validation'!J$450677),'Green Validation'!J$450678,FALSE)),0,HLOOKUP($B69,INDIRECT("'Monthly Resource Report'!"&amp;'Green Validation'!J$450676&amp;":"&amp;'Green Validation'!J$450677),'Green Validation'!J$450678,FALSE))</f>
        <v>0.19024889459898342</v>
      </c>
      <c r="L69" s="301">
        <v>43282</v>
      </c>
      <c r="M69" s="294">
        <v>223</v>
      </c>
      <c r="N69" s="297">
        <v>5.5938634501199997</v>
      </c>
      <c r="O69" s="299">
        <v>0.21</v>
      </c>
      <c r="P69" s="295">
        <v>0.19</v>
      </c>
      <c r="Q69" s="294">
        <f ca="1">+IF(ISERROR(HLOOKUP($B69,INDIRECT("'Monthly Resource Report'!"&amp;'Green Validation'!Q$450676&amp;":"&amp;'Green Validation'!Q$450677),'Green Validation'!Q$450678,FALSE)),0,HLOOKUP($B69,INDIRECT("'Monthly Resource Report'!"&amp;'Green Validation'!Q$450676&amp;":"&amp;'Green Validation'!Q$450677),'Green Validation'!Q$450678,FALSE))</f>
        <v>223</v>
      </c>
      <c r="R69" s="297">
        <f ca="1">+IF(ISERROR(HLOOKUP($B69,INDIRECT("'Monthly Resource Report'!"&amp;'Green Validation'!R$450676&amp;":"&amp;'Green Validation'!R$450677),'Green Validation'!R$450678,FALSE)),0,HLOOKUP($B69,INDIRECT("'Monthly Resource Report'!"&amp;'Green Validation'!R$450676&amp;":"&amp;'Green Validation'!R$450677),'Green Validation'!R$450678,FALSE))</f>
        <v>5.594006335479369</v>
      </c>
      <c r="S69" s="317">
        <f ca="1">+IF(ISERROR(HLOOKUP($B69,INDIRECT("'Monthly Resource Report'!"&amp;'Green Validation'!S$450676&amp;":"&amp;'Green Validation'!S$450677),'Green Validation'!S$450678,FALSE)),0,HLOOKUP($B69,INDIRECT("'Monthly Resource Report'!"&amp;'Green Validation'!S$450676&amp;":"&amp;'Green Validation'!S$450677),'Green Validation'!S$450678,FALSE))</f>
        <v>0.20834081816331024</v>
      </c>
      <c r="T69" s="318">
        <f ca="1">+IF(ISERROR(HLOOKUP($B69,INDIRECT("'Monthly Resource Report'!"&amp;'Green Validation'!T$450676&amp;":"&amp;'Green Validation'!T$450677),'Green Validation'!T$450678,FALSE)),0,HLOOKUP($B69,INDIRECT("'Monthly Resource Report'!"&amp;'Green Validation'!T$450676&amp;":"&amp;'Green Validation'!T$450677),'Green Validation'!T$450678,FALSE))</f>
        <v>0.19018684285111989</v>
      </c>
    </row>
    <row r="70" spans="2:20">
      <c r="B70" s="301">
        <v>43313</v>
      </c>
      <c r="C70" s="294">
        <v>231</v>
      </c>
      <c r="D70" s="297">
        <v>5.5938634501199997</v>
      </c>
      <c r="E70" s="299">
        <v>0.21</v>
      </c>
      <c r="F70" s="295">
        <v>0.19</v>
      </c>
      <c r="G70" s="294">
        <f ca="1">+IF(ISERROR(HLOOKUP($B70,INDIRECT("'Monthly Resource Report'!"&amp;'Green Validation'!G$450676&amp;":"&amp;'Green Validation'!G$450677),'Green Validation'!G$450678,FALSE)),0,HLOOKUP($B70,INDIRECT("'Monthly Resource Report'!"&amp;'Green Validation'!G$450676&amp;":"&amp;'Green Validation'!G$450677),'Green Validation'!G$450678,FALSE))</f>
        <v>231</v>
      </c>
      <c r="H70" s="297">
        <f ca="1">+IF(ISERROR(HLOOKUP($B70,INDIRECT("'Monthly Resource Report'!"&amp;'Green Validation'!H$450676&amp;":"&amp;'Green Validation'!H$450677),'Green Validation'!H$450678,FALSE)),0,HLOOKUP($B70,INDIRECT("'Monthly Resource Report'!"&amp;'Green Validation'!H$450676&amp;":"&amp;'Green Validation'!H$450677),'Green Validation'!H$450678,FALSE))</f>
        <v>5.5940010799847215</v>
      </c>
      <c r="I70" s="317">
        <f ca="1">+IF(ISERROR(HLOOKUP($B70,INDIRECT("'Monthly Resource Report'!"&amp;'Green Validation'!I$450676&amp;":"&amp;'Green Validation'!I$450677),'Green Validation'!I$450678,FALSE)),0,HLOOKUP($B70,INDIRECT("'Monthly Resource Report'!"&amp;'Green Validation'!I$450676&amp;":"&amp;'Green Validation'!I$450677),'Green Validation'!I$450678,FALSE))</f>
        <v>0.20822232464606386</v>
      </c>
      <c r="J70" s="318">
        <f ca="1">+IF(ISERROR(HLOOKUP($B70,INDIRECT("'Monthly Resource Report'!"&amp;'Green Validation'!J$450676&amp;":"&amp;'Green Validation'!J$450677),'Green Validation'!J$450678,FALSE)),0,HLOOKUP($B70,INDIRECT("'Monthly Resource Report'!"&amp;'Green Validation'!J$450676&amp;":"&amp;'Green Validation'!J$450677),'Green Validation'!J$450678,FALSE))</f>
        <v>0.19024473836420883</v>
      </c>
      <c r="L70" s="301">
        <v>43313</v>
      </c>
      <c r="M70" s="294">
        <v>223</v>
      </c>
      <c r="N70" s="297">
        <v>5.5938634501199997</v>
      </c>
      <c r="O70" s="299">
        <v>0.21</v>
      </c>
      <c r="P70" s="295">
        <v>0.19</v>
      </c>
      <c r="Q70" s="294">
        <f ca="1">+IF(ISERROR(HLOOKUP($B70,INDIRECT("'Monthly Resource Report'!"&amp;'Green Validation'!Q$450676&amp;":"&amp;'Green Validation'!Q$450677),'Green Validation'!Q$450678,FALSE)),0,HLOOKUP($B70,INDIRECT("'Monthly Resource Report'!"&amp;'Green Validation'!Q$450676&amp;":"&amp;'Green Validation'!Q$450677),'Green Validation'!Q$450678,FALSE))</f>
        <v>223</v>
      </c>
      <c r="R70" s="297">
        <f ca="1">+IF(ISERROR(HLOOKUP($B70,INDIRECT("'Monthly Resource Report'!"&amp;'Green Validation'!R$450676&amp;":"&amp;'Green Validation'!R$450677),'Green Validation'!R$450678,FALSE)),0,HLOOKUP($B70,INDIRECT("'Monthly Resource Report'!"&amp;'Green Validation'!R$450676&amp;":"&amp;'Green Validation'!R$450677),'Green Validation'!R$450678,FALSE))</f>
        <v>5.5940033732295626</v>
      </c>
      <c r="S70" s="317">
        <f ca="1">+IF(ISERROR(HLOOKUP($B70,INDIRECT("'Monthly Resource Report'!"&amp;'Green Validation'!S$450676&amp;":"&amp;'Green Validation'!S$450677),'Green Validation'!S$450678,FALSE)),0,HLOOKUP($B70,INDIRECT("'Monthly Resource Report'!"&amp;'Green Validation'!S$450676&amp;":"&amp;'Green Validation'!S$450677),'Green Validation'!S$450678,FALSE))</f>
        <v>0.20848907191989524</v>
      </c>
      <c r="T70" s="318">
        <f ca="1">+IF(ISERROR(HLOOKUP($B70,INDIRECT("'Monthly Resource Report'!"&amp;'Green Validation'!T$450676&amp;":"&amp;'Green Validation'!T$450677),'Green Validation'!T$450678,FALSE)),0,HLOOKUP($B70,INDIRECT("'Monthly Resource Report'!"&amp;'Green Validation'!T$450676&amp;":"&amp;'Green Validation'!T$450677),'Green Validation'!T$450678,FALSE))</f>
        <v>0.19027228906434845</v>
      </c>
    </row>
    <row r="71" spans="2:20">
      <c r="B71" s="301">
        <v>43344</v>
      </c>
      <c r="C71" s="294">
        <v>231</v>
      </c>
      <c r="D71" s="297">
        <v>5.5938634501199997</v>
      </c>
      <c r="E71" s="299">
        <v>0.21</v>
      </c>
      <c r="F71" s="295">
        <v>0.19</v>
      </c>
      <c r="G71" s="294">
        <f ca="1">+IF(ISERROR(HLOOKUP($B71,INDIRECT("'Monthly Resource Report'!"&amp;'Green Validation'!G$450676&amp;":"&amp;'Green Validation'!G$450677),'Green Validation'!G$450678,FALSE)),0,HLOOKUP($B71,INDIRECT("'Monthly Resource Report'!"&amp;'Green Validation'!G$450676&amp;":"&amp;'Green Validation'!G$450677),'Green Validation'!G$450678,FALSE))</f>
        <v>231</v>
      </c>
      <c r="H71" s="297">
        <f ca="1">+IF(ISERROR(HLOOKUP($B71,INDIRECT("'Monthly Resource Report'!"&amp;'Green Validation'!H$450676&amp;":"&amp;'Green Validation'!H$450677),'Green Validation'!H$450678,FALSE)),0,HLOOKUP($B71,INDIRECT("'Monthly Resource Report'!"&amp;'Green Validation'!H$450676&amp;":"&amp;'Green Validation'!H$450677),'Green Validation'!H$450678,FALSE))</f>
        <v>5.5940029862998184</v>
      </c>
      <c r="I71" s="317">
        <f ca="1">+IF(ISERROR(HLOOKUP($B71,INDIRECT("'Monthly Resource Report'!"&amp;'Green Validation'!I$450676&amp;":"&amp;'Green Validation'!I$450677),'Green Validation'!I$450678,FALSE)),0,HLOOKUP($B71,INDIRECT("'Monthly Resource Report'!"&amp;'Green Validation'!I$450676&amp;":"&amp;'Green Validation'!I$450677),'Green Validation'!I$450678,FALSE))</f>
        <v>0.20748302168572547</v>
      </c>
      <c r="J71" s="318">
        <f ca="1">+IF(ISERROR(HLOOKUP($B71,INDIRECT("'Monthly Resource Report'!"&amp;'Green Validation'!J$450676&amp;":"&amp;'Green Validation'!J$450677),'Green Validation'!J$450678,FALSE)),0,HLOOKUP($B71,INDIRECT("'Monthly Resource Report'!"&amp;'Green Validation'!J$450676&amp;":"&amp;'Green Validation'!J$450677),'Green Validation'!J$450678,FALSE))</f>
        <v>0.19026793554908844</v>
      </c>
      <c r="L71" s="301">
        <v>43344</v>
      </c>
      <c r="M71" s="294">
        <v>223</v>
      </c>
      <c r="N71" s="297">
        <v>5.5938634501199997</v>
      </c>
      <c r="O71" s="299">
        <v>0.21</v>
      </c>
      <c r="P71" s="295">
        <v>0.19</v>
      </c>
      <c r="Q71" s="294">
        <f ca="1">+IF(ISERROR(HLOOKUP($B71,INDIRECT("'Monthly Resource Report'!"&amp;'Green Validation'!Q$450676&amp;":"&amp;'Green Validation'!Q$450677),'Green Validation'!Q$450678,FALSE)),0,HLOOKUP($B71,INDIRECT("'Monthly Resource Report'!"&amp;'Green Validation'!Q$450676&amp;":"&amp;'Green Validation'!Q$450677),'Green Validation'!Q$450678,FALSE))</f>
        <v>223</v>
      </c>
      <c r="R71" s="297">
        <f ca="1">+IF(ISERROR(HLOOKUP($B71,INDIRECT("'Monthly Resource Report'!"&amp;'Green Validation'!R$450676&amp;":"&amp;'Green Validation'!R$450677),'Green Validation'!R$450678,FALSE)),0,HLOOKUP($B71,INDIRECT("'Monthly Resource Report'!"&amp;'Green Validation'!R$450676&amp;":"&amp;'Green Validation'!R$450677),'Green Validation'!R$450678,FALSE))</f>
        <v>5.5940046647230313</v>
      </c>
      <c r="S71" s="317">
        <f ca="1">+IF(ISERROR(HLOOKUP($B71,INDIRECT("'Monthly Resource Report'!"&amp;'Green Validation'!S$450676&amp;":"&amp;'Green Validation'!S$450677),'Green Validation'!S$450678,FALSE)),0,HLOOKUP($B71,INDIRECT("'Monthly Resource Report'!"&amp;'Green Validation'!S$450676&amp;":"&amp;'Green Validation'!S$450677),'Green Validation'!S$450678,FALSE))</f>
        <v>0.20778810624507857</v>
      </c>
      <c r="T71" s="318">
        <f ca="1">+IF(ISERROR(HLOOKUP($B71,INDIRECT("'Monthly Resource Report'!"&amp;'Green Validation'!T$450676&amp;":"&amp;'Green Validation'!T$450677),'Green Validation'!T$450678,FALSE)),0,HLOOKUP($B71,INDIRECT("'Monthly Resource Report'!"&amp;'Green Validation'!T$450676&amp;":"&amp;'Green Validation'!T$450677),'Green Validation'!T$450678,FALSE))</f>
        <v>0.19028755038057346</v>
      </c>
    </row>
    <row r="72" spans="2:20">
      <c r="B72" s="301">
        <v>43374</v>
      </c>
      <c r="C72" s="294">
        <v>231</v>
      </c>
      <c r="D72" s="297">
        <v>5.5938634501199997</v>
      </c>
      <c r="E72" s="299">
        <v>0.22500000000000001</v>
      </c>
      <c r="F72" s="295">
        <v>0.19</v>
      </c>
      <c r="G72" s="294">
        <f ca="1">+IF(ISERROR(HLOOKUP($B72,INDIRECT("'Monthly Resource Report'!"&amp;'Green Validation'!G$450676&amp;":"&amp;'Green Validation'!G$450677),'Green Validation'!G$450678,FALSE)),0,HLOOKUP($B72,INDIRECT("'Monthly Resource Report'!"&amp;'Green Validation'!G$450676&amp;":"&amp;'Green Validation'!G$450677),'Green Validation'!G$450678,FALSE))</f>
        <v>231</v>
      </c>
      <c r="H72" s="297">
        <f ca="1">+IF(ISERROR(HLOOKUP($B72,INDIRECT("'Monthly Resource Report'!"&amp;'Green Validation'!H$450676&amp;":"&amp;'Green Validation'!H$450677),'Green Validation'!H$450678,FALSE)),0,HLOOKUP($B72,INDIRECT("'Monthly Resource Report'!"&amp;'Green Validation'!H$450676&amp;":"&amp;'Green Validation'!H$450677),'Green Validation'!H$450678,FALSE))</f>
        <v>5.5940028688661307</v>
      </c>
      <c r="I72" s="317">
        <f ca="1">+IF(ISERROR(HLOOKUP($B72,INDIRECT("'Monthly Resource Report'!"&amp;'Green Validation'!I$450676&amp;":"&amp;'Green Validation'!I$450677),'Green Validation'!I$450678,FALSE)),0,HLOOKUP($B72,INDIRECT("'Monthly Resource Report'!"&amp;'Green Validation'!I$450676&amp;":"&amp;'Green Validation'!I$450677),'Green Validation'!I$450678,FALSE))</f>
        <v>0.22284873797000693</v>
      </c>
      <c r="J72" s="318">
        <f ca="1">+IF(ISERROR(HLOOKUP($B72,INDIRECT("'Monthly Resource Report'!"&amp;'Green Validation'!J$450676&amp;":"&amp;'Green Validation'!J$450677),'Green Validation'!J$450678,FALSE)),0,HLOOKUP($B72,INDIRECT("'Monthly Resource Report'!"&amp;'Green Validation'!J$450676&amp;":"&amp;'Green Validation'!J$450677),'Green Validation'!J$450678,FALSE))</f>
        <v>0.19037304898219159</v>
      </c>
      <c r="L72" s="301">
        <v>43374</v>
      </c>
      <c r="M72" s="294">
        <v>223</v>
      </c>
      <c r="N72" s="297">
        <v>5.5938634501199997</v>
      </c>
      <c r="O72" s="299">
        <v>0.22500000000000001</v>
      </c>
      <c r="P72" s="295">
        <v>0.19</v>
      </c>
      <c r="Q72" s="294">
        <f ca="1">+IF(ISERROR(HLOOKUP($B72,INDIRECT("'Monthly Resource Report'!"&amp;'Green Validation'!Q$450676&amp;":"&amp;'Green Validation'!Q$450677),'Green Validation'!Q$450678,FALSE)),0,HLOOKUP($B72,INDIRECT("'Monthly Resource Report'!"&amp;'Green Validation'!Q$450676&amp;":"&amp;'Green Validation'!Q$450677),'Green Validation'!Q$450678,FALSE))</f>
        <v>223</v>
      </c>
      <c r="R72" s="297">
        <f ca="1">+IF(ISERROR(HLOOKUP($B72,INDIRECT("'Monthly Resource Report'!"&amp;'Green Validation'!R$450676&amp;":"&amp;'Green Validation'!R$450677),'Green Validation'!R$450678,FALSE)),0,HLOOKUP($B72,INDIRECT("'Monthly Resource Report'!"&amp;'Green Validation'!R$450676&amp;":"&amp;'Green Validation'!R$450677),'Green Validation'!R$450678,FALSE))</f>
        <v>5.5940042967076993</v>
      </c>
      <c r="S72" s="317">
        <f ca="1">+IF(ISERROR(HLOOKUP($B72,INDIRECT("'Monthly Resource Report'!"&amp;'Green Validation'!S$450676&amp;":"&amp;'Green Validation'!S$450677),'Green Validation'!S$450678,FALSE)),0,HLOOKUP($B72,INDIRECT("'Monthly Resource Report'!"&amp;'Green Validation'!S$450676&amp;":"&amp;'Green Validation'!S$450677),'Green Validation'!S$450678,FALSE))</f>
        <v>0.22308051814388111</v>
      </c>
      <c r="T72" s="318">
        <f ca="1">+IF(ISERROR(HLOOKUP($B72,INDIRECT("'Monthly Resource Report'!"&amp;'Green Validation'!T$450676&amp;":"&amp;'Green Validation'!T$450677),'Green Validation'!T$450678,FALSE)),0,HLOOKUP($B72,INDIRECT("'Monthly Resource Report'!"&amp;'Green Validation'!T$450676&amp;":"&amp;'Green Validation'!T$450677),'Green Validation'!T$450678,FALSE))</f>
        <v>0.19027711102611802</v>
      </c>
    </row>
    <row r="73" spans="2:20">
      <c r="B73" s="301">
        <v>43405</v>
      </c>
      <c r="C73" s="294">
        <v>231</v>
      </c>
      <c r="D73" s="297">
        <v>5.5938634501199997</v>
      </c>
      <c r="E73" s="299">
        <v>0.22500000000000001</v>
      </c>
      <c r="F73" s="295">
        <v>0.19</v>
      </c>
      <c r="G73" s="294">
        <f ca="1">+IF(ISERROR(HLOOKUP($B73,INDIRECT("'Monthly Resource Report'!"&amp;'Green Validation'!G$450676&amp;":"&amp;'Green Validation'!G$450677),'Green Validation'!G$450678,FALSE)),0,HLOOKUP($B73,INDIRECT("'Monthly Resource Report'!"&amp;'Green Validation'!G$450676&amp;":"&amp;'Green Validation'!G$450677),'Green Validation'!G$450678,FALSE))</f>
        <v>231</v>
      </c>
      <c r="H73" s="297">
        <f ca="1">+IF(ISERROR(HLOOKUP($B73,INDIRECT("'Monthly Resource Report'!"&amp;'Green Validation'!H$450676&amp;":"&amp;'Green Validation'!H$450677),'Green Validation'!H$450678,FALSE)),0,HLOOKUP($B73,INDIRECT("'Monthly Resource Report'!"&amp;'Green Validation'!H$450676&amp;":"&amp;'Green Validation'!H$450677),'Green Validation'!H$450678,FALSE))</f>
        <v>5.5939996199241211</v>
      </c>
      <c r="I73" s="317">
        <f ca="1">+IF(ISERROR(HLOOKUP($B73,INDIRECT("'Monthly Resource Report'!"&amp;'Green Validation'!I$450676&amp;":"&amp;'Green Validation'!I$450677),'Green Validation'!I$450678,FALSE)),0,HLOOKUP($B73,INDIRECT("'Monthly Resource Report'!"&amp;'Green Validation'!I$450676&amp;":"&amp;'Green Validation'!I$450677),'Green Validation'!I$450678,FALSE))</f>
        <v>0.22339504274727473</v>
      </c>
      <c r="J73" s="318">
        <f ca="1">+IF(ISERROR(HLOOKUP($B73,INDIRECT("'Monthly Resource Report'!"&amp;'Green Validation'!J$450676&amp;":"&amp;'Green Validation'!J$450677),'Green Validation'!J$450678,FALSE)),0,HLOOKUP($B73,INDIRECT("'Monthly Resource Report'!"&amp;'Green Validation'!J$450676&amp;":"&amp;'Green Validation'!J$450677),'Green Validation'!J$450678,FALSE))</f>
        <v>0.19038870458039001</v>
      </c>
      <c r="L73" s="301">
        <v>43405</v>
      </c>
      <c r="M73" s="294">
        <v>223</v>
      </c>
      <c r="N73" s="297">
        <v>5.5938634501199997</v>
      </c>
      <c r="O73" s="299">
        <v>0.22500000000000001</v>
      </c>
      <c r="P73" s="295">
        <v>0.19</v>
      </c>
      <c r="Q73" s="294">
        <f ca="1">+IF(ISERROR(HLOOKUP($B73,INDIRECT("'Monthly Resource Report'!"&amp;'Green Validation'!Q$450676&amp;":"&amp;'Green Validation'!Q$450677),'Green Validation'!Q$450678,FALSE)),0,HLOOKUP($B73,INDIRECT("'Monthly Resource Report'!"&amp;'Green Validation'!Q$450676&amp;":"&amp;'Green Validation'!Q$450677),'Green Validation'!Q$450678,FALSE))</f>
        <v>223</v>
      </c>
      <c r="R73" s="297">
        <f ca="1">+IF(ISERROR(HLOOKUP($B73,INDIRECT("'Monthly Resource Report'!"&amp;'Green Validation'!R$450676&amp;":"&amp;'Green Validation'!R$450677),'Green Validation'!R$450678,FALSE)),0,HLOOKUP($B73,INDIRECT("'Monthly Resource Report'!"&amp;'Green Validation'!R$450676&amp;":"&amp;'Green Validation'!R$450677),'Green Validation'!R$450678,FALSE))</f>
        <v>5.5940012589024919</v>
      </c>
      <c r="S73" s="317">
        <f ca="1">+IF(ISERROR(HLOOKUP($B73,INDIRECT("'Monthly Resource Report'!"&amp;'Green Validation'!S$450676&amp;":"&amp;'Green Validation'!S$450677),'Green Validation'!S$450678,FALSE)),0,HLOOKUP($B73,INDIRECT("'Monthly Resource Report'!"&amp;'Green Validation'!S$450676&amp;":"&amp;'Green Validation'!S$450677),'Green Validation'!S$450678,FALSE))</f>
        <v>0.22349672615176991</v>
      </c>
      <c r="T73" s="318">
        <f ca="1">+IF(ISERROR(HLOOKUP($B73,INDIRECT("'Monthly Resource Report'!"&amp;'Green Validation'!T$450676&amp;":"&amp;'Green Validation'!T$450677),'Green Validation'!T$450678,FALSE)),0,HLOOKUP($B73,INDIRECT("'Monthly Resource Report'!"&amp;'Green Validation'!T$450676&amp;":"&amp;'Green Validation'!T$450677),'Green Validation'!T$450678,FALSE))</f>
        <v>0.19028111100931883</v>
      </c>
    </row>
    <row r="74" spans="2:20" s="29" customFormat="1">
      <c r="B74" s="301">
        <v>43435</v>
      </c>
      <c r="C74" s="294">
        <v>231</v>
      </c>
      <c r="D74" s="297">
        <v>5.5938634501199997</v>
      </c>
      <c r="E74" s="299">
        <v>0.22500000000000001</v>
      </c>
      <c r="F74" s="295">
        <v>0.19</v>
      </c>
      <c r="G74" s="294">
        <f ca="1">+IF(ISERROR(HLOOKUP($B74,INDIRECT("'Monthly Resource Report'!"&amp;'Green Validation'!G$450676&amp;":"&amp;'Green Validation'!G$450677),'Green Validation'!G$450678,FALSE)),0,HLOOKUP($B74,INDIRECT("'Monthly Resource Report'!"&amp;'Green Validation'!G$450676&amp;":"&amp;'Green Validation'!G$450677),'Green Validation'!G$450678,FALSE))</f>
        <v>231</v>
      </c>
      <c r="H74" s="297">
        <f ca="1">+IF(ISERROR(HLOOKUP($B74,INDIRECT("'Monthly Resource Report'!"&amp;'Green Validation'!H$450676&amp;":"&amp;'Green Validation'!H$450677),'Green Validation'!H$450678,FALSE)),0,HLOOKUP($B74,INDIRECT("'Monthly Resource Report'!"&amp;'Green Validation'!H$450676&amp;":"&amp;'Green Validation'!H$450677),'Green Validation'!H$450678,FALSE))</f>
        <v>5.5940023275079884</v>
      </c>
      <c r="I74" s="317">
        <f ca="1">+IF(ISERROR(HLOOKUP($B74,INDIRECT("'Monthly Resource Report'!"&amp;'Green Validation'!I$450676&amp;":"&amp;'Green Validation'!I$450677),'Green Validation'!I$450678,FALSE)),0,HLOOKUP($B74,INDIRECT("'Monthly Resource Report'!"&amp;'Green Validation'!I$450676&amp;":"&amp;'Green Validation'!I$450677),'Green Validation'!I$450678,FALSE))</f>
        <v>0.22331406538548293</v>
      </c>
      <c r="J74" s="318">
        <f ca="1">+IF(ISERROR(HLOOKUP($B74,INDIRECT("'Monthly Resource Report'!"&amp;'Green Validation'!J$450676&amp;":"&amp;'Green Validation'!J$450677),'Green Validation'!J$450678,FALSE)),0,HLOOKUP($B74,INDIRECT("'Monthly Resource Report'!"&amp;'Green Validation'!J$450676&amp;":"&amp;'Green Validation'!J$450677),'Green Validation'!J$450678,FALSE))</f>
        <v>0.19024564258595258</v>
      </c>
      <c r="L74" s="301">
        <v>43435</v>
      </c>
      <c r="M74" s="294">
        <v>223</v>
      </c>
      <c r="N74" s="297">
        <v>5.5938634501199997</v>
      </c>
      <c r="O74" s="299">
        <v>0.22500000000000001</v>
      </c>
      <c r="P74" s="295">
        <v>0.19</v>
      </c>
      <c r="Q74" s="294">
        <f ca="1">+IF(ISERROR(HLOOKUP($B74,INDIRECT("'Monthly Resource Report'!"&amp;'Green Validation'!Q$450676&amp;":"&amp;'Green Validation'!Q$450677),'Green Validation'!Q$450678,FALSE)),0,HLOOKUP($B74,INDIRECT("'Monthly Resource Report'!"&amp;'Green Validation'!Q$450676&amp;":"&amp;'Green Validation'!Q$450677),'Green Validation'!Q$450678,FALSE))</f>
        <v>223</v>
      </c>
      <c r="R74" s="297">
        <f ca="1">+IF(ISERROR(HLOOKUP($B74,INDIRECT("'Monthly Resource Report'!"&amp;'Green Validation'!R$450676&amp;":"&amp;'Green Validation'!R$450677),'Green Validation'!R$450678,FALSE)),0,HLOOKUP($B74,INDIRECT("'Monthly Resource Report'!"&amp;'Green Validation'!R$450676&amp;":"&amp;'Green Validation'!R$450677),'Green Validation'!R$450678,FALSE))</f>
        <v>5.5940041171683186</v>
      </c>
      <c r="S74" s="317">
        <f ca="1">+IF(ISERROR(HLOOKUP($B74,INDIRECT("'Monthly Resource Report'!"&amp;'Green Validation'!S$450676&amp;":"&amp;'Green Validation'!S$450677),'Green Validation'!S$450678,FALSE)),0,HLOOKUP($B74,INDIRECT("'Monthly Resource Report'!"&amp;'Green Validation'!S$450676&amp;":"&amp;'Green Validation'!S$450677),'Green Validation'!S$450678,FALSE))</f>
        <v>0.22341352345330218</v>
      </c>
      <c r="T74" s="318">
        <f ca="1">+IF(ISERROR(HLOOKUP($B74,INDIRECT("'Monthly Resource Report'!"&amp;'Green Validation'!T$450676&amp;":"&amp;'Green Validation'!T$450677),'Green Validation'!T$450678,FALSE)),0,HLOOKUP($B74,INDIRECT("'Monthly Resource Report'!"&amp;'Green Validation'!T$450676&amp;":"&amp;'Green Validation'!T$450677),'Green Validation'!T$450678,FALSE))</f>
        <v>0.19027380984899264</v>
      </c>
    </row>
    <row r="75" spans="2:20" s="29" customFormat="1">
      <c r="B75" s="301">
        <v>43466</v>
      </c>
      <c r="C75" s="294">
        <v>231</v>
      </c>
      <c r="D75" s="297">
        <v>5.7398632861681316</v>
      </c>
      <c r="E75" s="299">
        <v>0.22500000000000001</v>
      </c>
      <c r="F75" s="295">
        <v>0.19</v>
      </c>
      <c r="G75" s="294">
        <f ca="1">+IF(ISERROR(HLOOKUP($B75,INDIRECT("'Monthly Resource Report'!"&amp;'Green Validation'!G$450676&amp;":"&amp;'Green Validation'!G$450677),'Green Validation'!G$450678,FALSE)),0,HLOOKUP($B75,INDIRECT("'Monthly Resource Report'!"&amp;'Green Validation'!G$450676&amp;":"&amp;'Green Validation'!G$450677),'Green Validation'!G$450678,FALSE))</f>
        <v>231</v>
      </c>
      <c r="H75" s="297">
        <f ca="1">+IF(ISERROR(HLOOKUP($B75,INDIRECT("'Monthly Resource Report'!"&amp;'Green Validation'!H$450676&amp;":"&amp;'Green Validation'!H$450677),'Green Validation'!H$450678,FALSE)),0,HLOOKUP($B75,INDIRECT("'Monthly Resource Report'!"&amp;'Green Validation'!H$450676&amp;":"&amp;'Green Validation'!H$450677),'Green Validation'!H$450678,FALSE))</f>
        <v>5.739993521917512</v>
      </c>
      <c r="I75" s="317">
        <f ca="1">+IF(ISERROR(HLOOKUP($B75,INDIRECT("'Monthly Resource Report'!"&amp;'Green Validation'!I$450676&amp;":"&amp;'Green Validation'!I$450677),'Green Validation'!I$450678,FALSE)),0,HLOOKUP($B75,INDIRECT("'Monthly Resource Report'!"&amp;'Green Validation'!I$450676&amp;":"&amp;'Green Validation'!I$450677),'Green Validation'!I$450678,FALSE))</f>
        <v>0.22403744785012739</v>
      </c>
      <c r="J75" s="318">
        <f ca="1">+IF(ISERROR(HLOOKUP($B75,INDIRECT("'Monthly Resource Report'!"&amp;'Green Validation'!J$450676&amp;":"&amp;'Green Validation'!J$450677),'Green Validation'!J$450678,FALSE)),0,HLOOKUP($B75,INDIRECT("'Monthly Resource Report'!"&amp;'Green Validation'!J$450676&amp;":"&amp;'Green Validation'!J$450677),'Green Validation'!J$450678,FALSE))</f>
        <v>0.19035990481424711</v>
      </c>
      <c r="L75" s="301">
        <v>43466</v>
      </c>
      <c r="M75" s="294">
        <v>223</v>
      </c>
      <c r="N75" s="297">
        <v>5.7398632861681316</v>
      </c>
      <c r="O75" s="299">
        <v>0.22500000000000001</v>
      </c>
      <c r="P75" s="295">
        <v>0.19</v>
      </c>
      <c r="Q75" s="294">
        <f ca="1">+IF(ISERROR(HLOOKUP($B75,INDIRECT("'Monthly Resource Report'!"&amp;'Green Validation'!Q$450676&amp;":"&amp;'Green Validation'!Q$450677),'Green Validation'!Q$450678,FALSE)),0,HLOOKUP($B75,INDIRECT("'Monthly Resource Report'!"&amp;'Green Validation'!Q$450676&amp;":"&amp;'Green Validation'!Q$450677),'Green Validation'!Q$450678,FALSE))</f>
        <v>223</v>
      </c>
      <c r="R75" s="297">
        <f ca="1">+IF(ISERROR(HLOOKUP($B75,INDIRECT("'Monthly Resource Report'!"&amp;'Green Validation'!R$450676&amp;":"&amp;'Green Validation'!R$450677),'Green Validation'!R$450678,FALSE)),0,HLOOKUP($B75,INDIRECT("'Monthly Resource Report'!"&amp;'Green Validation'!R$450676&amp;":"&amp;'Green Validation'!R$450677),'Green Validation'!R$450678,FALSE))</f>
        <v>5.7399978874262247</v>
      </c>
      <c r="S75" s="317">
        <f ca="1">+IF(ISERROR(HLOOKUP($B75,INDIRECT("'Monthly Resource Report'!"&amp;'Green Validation'!S$450676&amp;":"&amp;'Green Validation'!S$450677),'Green Validation'!S$450678,FALSE)),0,HLOOKUP($B75,INDIRECT("'Monthly Resource Report'!"&amp;'Green Validation'!S$450676&amp;":"&amp;'Green Validation'!S$450677),'Green Validation'!S$450678,FALSE))</f>
        <v>0.22419580763837832</v>
      </c>
      <c r="T75" s="318">
        <f ca="1">+IF(ISERROR(HLOOKUP($B75,INDIRECT("'Monthly Resource Report'!"&amp;'Green Validation'!T$450676&amp;":"&amp;'Green Validation'!T$450677),'Green Validation'!T$450678,FALSE)),0,HLOOKUP($B75,INDIRECT("'Monthly Resource Report'!"&amp;'Green Validation'!T$450676&amp;":"&amp;'Green Validation'!T$450677),'Green Validation'!T$450678,FALSE))</f>
        <v>0.19017841444287581</v>
      </c>
    </row>
    <row r="76" spans="2:20" s="29" customFormat="1">
      <c r="B76" s="301">
        <v>43497</v>
      </c>
      <c r="C76" s="294">
        <v>231</v>
      </c>
      <c r="D76" s="297">
        <v>5.7398632861681316</v>
      </c>
      <c r="E76" s="299">
        <v>0.22500000000000001</v>
      </c>
      <c r="F76" s="295">
        <v>0.19</v>
      </c>
      <c r="G76" s="294">
        <f ca="1">+IF(ISERROR(HLOOKUP($B76,INDIRECT("'Monthly Resource Report'!"&amp;'Green Validation'!G$450676&amp;":"&amp;'Green Validation'!G$450677),'Green Validation'!G$450678,FALSE)),0,HLOOKUP($B76,INDIRECT("'Monthly Resource Report'!"&amp;'Green Validation'!G$450676&amp;":"&amp;'Green Validation'!G$450677),'Green Validation'!G$450678,FALSE))</f>
        <v>231</v>
      </c>
      <c r="H76" s="297">
        <f ca="1">+IF(ISERROR(HLOOKUP($B76,INDIRECT("'Monthly Resource Report'!"&amp;'Green Validation'!H$450676&amp;":"&amp;'Green Validation'!H$450677),'Green Validation'!H$450678,FALSE)),0,HLOOKUP($B76,INDIRECT("'Monthly Resource Report'!"&amp;'Green Validation'!H$450676&amp;":"&amp;'Green Validation'!H$450677),'Green Validation'!H$450678,FALSE))</f>
        <v>5.7399948897114967</v>
      </c>
      <c r="I76" s="317">
        <f ca="1">+IF(ISERROR(HLOOKUP($B76,INDIRECT("'Monthly Resource Report'!"&amp;'Green Validation'!I$450676&amp;":"&amp;'Green Validation'!I$450677),'Green Validation'!I$450678,FALSE)),0,HLOOKUP($B76,INDIRECT("'Monthly Resource Report'!"&amp;'Green Validation'!I$450676&amp;":"&amp;'Green Validation'!I$450677),'Green Validation'!I$450678,FALSE))</f>
        <v>0.22414512767524036</v>
      </c>
      <c r="J76" s="318">
        <f ca="1">+IF(ISERROR(HLOOKUP($B76,INDIRECT("'Monthly Resource Report'!"&amp;'Green Validation'!J$450676&amp;":"&amp;'Green Validation'!J$450677),'Green Validation'!J$450678,FALSE)),0,HLOOKUP($B76,INDIRECT("'Monthly Resource Report'!"&amp;'Green Validation'!J$450676&amp;":"&amp;'Green Validation'!J$450677),'Green Validation'!J$450678,FALSE))</f>
        <v>0.19039467064308413</v>
      </c>
      <c r="L76" s="301">
        <v>43497</v>
      </c>
      <c r="M76" s="294">
        <v>223</v>
      </c>
      <c r="N76" s="297">
        <v>5.7398632861681316</v>
      </c>
      <c r="O76" s="299">
        <v>0.22500000000000001</v>
      </c>
      <c r="P76" s="295">
        <v>0.19</v>
      </c>
      <c r="Q76" s="294">
        <f ca="1">+IF(ISERROR(HLOOKUP($B76,INDIRECT("'Monthly Resource Report'!"&amp;'Green Validation'!Q$450676&amp;":"&amp;'Green Validation'!Q$450677),'Green Validation'!Q$450678,FALSE)),0,HLOOKUP($B76,INDIRECT("'Monthly Resource Report'!"&amp;'Green Validation'!Q$450676&amp;":"&amp;'Green Validation'!Q$450677),'Green Validation'!Q$450678,FALSE))</f>
        <v>223</v>
      </c>
      <c r="R76" s="297">
        <f ca="1">+IF(ISERROR(HLOOKUP($B76,INDIRECT("'Monthly Resource Report'!"&amp;'Green Validation'!R$450676&amp;":"&amp;'Green Validation'!R$450677),'Green Validation'!R$450678,FALSE)),0,HLOOKUP($B76,INDIRECT("'Monthly Resource Report'!"&amp;'Green Validation'!R$450676&amp;":"&amp;'Green Validation'!R$450677),'Green Validation'!R$450678,FALSE))</f>
        <v>5.740000459537705</v>
      </c>
      <c r="S76" s="317">
        <f ca="1">+IF(ISERROR(HLOOKUP($B76,INDIRECT("'Monthly Resource Report'!"&amp;'Green Validation'!S$450676&amp;":"&amp;'Green Validation'!S$450677),'Green Validation'!S$450678,FALSE)),0,HLOOKUP($B76,INDIRECT("'Monthly Resource Report'!"&amp;'Green Validation'!S$450676&amp;":"&amp;'Green Validation'!S$450677),'Green Validation'!S$450678,FALSE))</f>
        <v>0.22426481481059424</v>
      </c>
      <c r="T76" s="318">
        <f ca="1">+IF(ISERROR(HLOOKUP($B76,INDIRECT("'Monthly Resource Report'!"&amp;'Green Validation'!T$450676&amp;":"&amp;'Green Validation'!T$450677),'Green Validation'!T$450678,FALSE)),0,HLOOKUP($B76,INDIRECT("'Monthly Resource Report'!"&amp;'Green Validation'!T$450676&amp;":"&amp;'Green Validation'!T$450677),'Green Validation'!T$450678,FALSE))</f>
        <v>0.19025214666637108</v>
      </c>
    </row>
    <row r="77" spans="2:20" s="29" customFormat="1">
      <c r="B77" s="301">
        <v>43525</v>
      </c>
      <c r="C77" s="294">
        <v>231</v>
      </c>
      <c r="D77" s="297">
        <v>5.7398632861681316</v>
      </c>
      <c r="E77" s="299">
        <v>0.22500000000000001</v>
      </c>
      <c r="F77" s="295">
        <v>0.19</v>
      </c>
      <c r="G77" s="294">
        <f ca="1">+IF(ISERROR(HLOOKUP($B77,INDIRECT("'Monthly Resource Report'!"&amp;'Green Validation'!G$450676&amp;":"&amp;'Green Validation'!G$450677),'Green Validation'!G$450678,FALSE)),0,HLOOKUP($B77,INDIRECT("'Monthly Resource Report'!"&amp;'Green Validation'!G$450676&amp;":"&amp;'Green Validation'!G$450677),'Green Validation'!G$450678,FALSE))</f>
        <v>231</v>
      </c>
      <c r="H77" s="297">
        <f ca="1">+IF(ISERROR(HLOOKUP($B77,INDIRECT("'Monthly Resource Report'!"&amp;'Green Validation'!H$450676&amp;":"&amp;'Green Validation'!H$450677),'Green Validation'!H$450678,FALSE)),0,HLOOKUP($B77,INDIRECT("'Monthly Resource Report'!"&amp;'Green Validation'!H$450676&amp;":"&amp;'Green Validation'!H$450677),'Green Validation'!H$450678,FALSE))</f>
        <v>5.7399944319270713</v>
      </c>
      <c r="I77" s="317">
        <f ca="1">+IF(ISERROR(HLOOKUP($B77,INDIRECT("'Monthly Resource Report'!"&amp;'Green Validation'!I$450676&amp;":"&amp;'Green Validation'!I$450677),'Green Validation'!I$450678,FALSE)),0,HLOOKUP($B77,INDIRECT("'Monthly Resource Report'!"&amp;'Green Validation'!I$450676&amp;":"&amp;'Green Validation'!I$450677),'Green Validation'!I$450678,FALSE))</f>
        <v>0.22364240184384093</v>
      </c>
      <c r="J77" s="318">
        <f ca="1">+IF(ISERROR(HLOOKUP($B77,INDIRECT("'Monthly Resource Report'!"&amp;'Green Validation'!J$450676&amp;":"&amp;'Green Validation'!J$450677),'Green Validation'!J$450678,FALSE)),0,HLOOKUP($B77,INDIRECT("'Monthly Resource Report'!"&amp;'Green Validation'!J$450676&amp;":"&amp;'Green Validation'!J$450677),'Green Validation'!J$450678,FALSE))</f>
        <v>0.19012673573136921</v>
      </c>
      <c r="L77" s="301">
        <v>43525</v>
      </c>
      <c r="M77" s="294">
        <v>223</v>
      </c>
      <c r="N77" s="297">
        <v>5.7398632861681316</v>
      </c>
      <c r="O77" s="299">
        <v>0.22500000000000001</v>
      </c>
      <c r="P77" s="295">
        <v>0.19</v>
      </c>
      <c r="Q77" s="294">
        <f ca="1">+IF(ISERROR(HLOOKUP($B77,INDIRECT("'Monthly Resource Report'!"&amp;'Green Validation'!Q$450676&amp;":"&amp;'Green Validation'!Q$450677),'Green Validation'!Q$450678,FALSE)),0,HLOOKUP($B77,INDIRECT("'Monthly Resource Report'!"&amp;'Green Validation'!Q$450676&amp;":"&amp;'Green Validation'!Q$450677),'Green Validation'!Q$450678,FALSE))</f>
        <v>223</v>
      </c>
      <c r="R77" s="297">
        <f ca="1">+IF(ISERROR(HLOOKUP($B77,INDIRECT("'Monthly Resource Report'!"&amp;'Green Validation'!R$450676&amp;":"&amp;'Green Validation'!R$450677),'Green Validation'!R$450678,FALSE)),0,HLOOKUP($B77,INDIRECT("'Monthly Resource Report'!"&amp;'Green Validation'!R$450676&amp;":"&amp;'Green Validation'!R$450677),'Green Validation'!R$450678,FALSE))</f>
        <v>0</v>
      </c>
      <c r="S77" s="317">
        <f ca="1">+IF(ISERROR(HLOOKUP($B77,INDIRECT("'Monthly Resource Report'!"&amp;'Green Validation'!S$450676&amp;":"&amp;'Green Validation'!S$450677),'Green Validation'!S$450678,FALSE)),0,HLOOKUP($B77,INDIRECT("'Monthly Resource Report'!"&amp;'Green Validation'!S$450676&amp;":"&amp;'Green Validation'!S$450677),'Green Validation'!S$450678,FALSE))</f>
        <v>0</v>
      </c>
      <c r="T77" s="318">
        <f ca="1">+IF(ISERROR(HLOOKUP($B77,INDIRECT("'Monthly Resource Report'!"&amp;'Green Validation'!T$450676&amp;":"&amp;'Green Validation'!T$450677),'Green Validation'!T$450678,FALSE)),0,HLOOKUP($B77,INDIRECT("'Monthly Resource Report'!"&amp;'Green Validation'!T$450676&amp;":"&amp;'Green Validation'!T$450677),'Green Validation'!T$450678,FALSE))</f>
        <v>0</v>
      </c>
    </row>
    <row r="78" spans="2:20" s="29" customFormat="1">
      <c r="B78" s="301">
        <v>43556</v>
      </c>
      <c r="C78" s="294">
        <v>231</v>
      </c>
      <c r="D78" s="297">
        <v>5.7398632861681316</v>
      </c>
      <c r="E78" s="299">
        <v>0.22500000000000001</v>
      </c>
      <c r="F78" s="295">
        <v>0.19</v>
      </c>
      <c r="G78" s="294">
        <f ca="1">+IF(ISERROR(HLOOKUP($B78,INDIRECT("'Monthly Resource Report'!"&amp;'Green Validation'!G$450676&amp;":"&amp;'Green Validation'!G$450677),'Green Validation'!G$450678,FALSE)),0,HLOOKUP($B78,INDIRECT("'Monthly Resource Report'!"&amp;'Green Validation'!G$450676&amp;":"&amp;'Green Validation'!G$450677),'Green Validation'!G$450678,FALSE))</f>
        <v>231</v>
      </c>
      <c r="H78" s="297">
        <f ca="1">+IF(ISERROR(HLOOKUP($B78,INDIRECT("'Monthly Resource Report'!"&amp;'Green Validation'!H$450676&amp;":"&amp;'Green Validation'!H$450677),'Green Validation'!H$450678,FALSE)),0,HLOOKUP($B78,INDIRECT("'Monthly Resource Report'!"&amp;'Green Validation'!H$450676&amp;":"&amp;'Green Validation'!H$450677),'Green Validation'!H$450678,FALSE))</f>
        <v>5.7399939939206561</v>
      </c>
      <c r="I78" s="317">
        <f ca="1">+IF(ISERROR(HLOOKUP($B78,INDIRECT("'Monthly Resource Report'!"&amp;'Green Validation'!I$450676&amp;":"&amp;'Green Validation'!I$450677),'Green Validation'!I$450678,FALSE)),0,HLOOKUP($B78,INDIRECT("'Monthly Resource Report'!"&amp;'Green Validation'!I$450676&amp;":"&amp;'Green Validation'!I$450677),'Green Validation'!I$450678,FALSE))</f>
        <v>0.22339437841445983</v>
      </c>
      <c r="J78" s="318">
        <f ca="1">+IF(ISERROR(HLOOKUP($B78,INDIRECT("'Monthly Resource Report'!"&amp;'Green Validation'!J$450676&amp;":"&amp;'Green Validation'!J$450677),'Green Validation'!J$450678,FALSE)),0,HLOOKUP($B78,INDIRECT("'Monthly Resource Report'!"&amp;'Green Validation'!J$450676&amp;":"&amp;'Green Validation'!J$450677),'Green Validation'!J$450678,FALSE))</f>
        <v>0.19025365557325774</v>
      </c>
      <c r="L78" s="301">
        <v>43556</v>
      </c>
      <c r="M78" s="294">
        <v>223</v>
      </c>
      <c r="N78" s="297">
        <v>5.7398632861681316</v>
      </c>
      <c r="O78" s="299">
        <v>0.22500000000000001</v>
      </c>
      <c r="P78" s="295">
        <v>0.19</v>
      </c>
      <c r="Q78" s="294">
        <f ca="1">+IF(ISERROR(HLOOKUP($B78,INDIRECT("'Monthly Resource Report'!"&amp;'Green Validation'!Q$450676&amp;":"&amp;'Green Validation'!Q$450677),'Green Validation'!Q$450678,FALSE)),0,HLOOKUP($B78,INDIRECT("'Monthly Resource Report'!"&amp;'Green Validation'!Q$450676&amp;":"&amp;'Green Validation'!Q$450677),'Green Validation'!Q$450678,FALSE))</f>
        <v>223</v>
      </c>
      <c r="R78" s="297">
        <f ca="1">+IF(ISERROR(HLOOKUP($B78,INDIRECT("'Monthly Resource Report'!"&amp;'Green Validation'!R$450676&amp;":"&amp;'Green Validation'!R$450677),'Green Validation'!R$450678,FALSE)),0,HLOOKUP($B78,INDIRECT("'Monthly Resource Report'!"&amp;'Green Validation'!R$450676&amp;":"&amp;'Green Validation'!R$450677),'Green Validation'!R$450678,FALSE))</f>
        <v>5.7400004816878338</v>
      </c>
      <c r="S78" s="317">
        <f ca="1">+IF(ISERROR(HLOOKUP($B78,INDIRECT("'Monthly Resource Report'!"&amp;'Green Validation'!S$450676&amp;":"&amp;'Green Validation'!S$450677),'Green Validation'!S$450678,FALSE)),0,HLOOKUP($B78,INDIRECT("'Monthly Resource Report'!"&amp;'Green Validation'!S$450676&amp;":"&amp;'Green Validation'!S$450677),'Green Validation'!S$450678,FALSE))</f>
        <v>0.2236046155341663</v>
      </c>
      <c r="T78" s="318">
        <f ca="1">+IF(ISERROR(HLOOKUP($B78,INDIRECT("'Monthly Resource Report'!"&amp;'Green Validation'!T$450676&amp;":"&amp;'Green Validation'!T$450677),'Green Validation'!T$450678,FALSE)),0,HLOOKUP($B78,INDIRECT("'Monthly Resource Report'!"&amp;'Green Validation'!T$450676&amp;":"&amp;'Green Validation'!T$450677),'Green Validation'!T$450678,FALSE))</f>
        <v>0.19060525135656115</v>
      </c>
    </row>
    <row r="79" spans="2:20" s="29" customFormat="1">
      <c r="B79" s="301">
        <v>43586</v>
      </c>
      <c r="C79" s="294">
        <v>231</v>
      </c>
      <c r="D79" s="297">
        <v>5.7398632861681316</v>
      </c>
      <c r="E79" s="299">
        <v>0.21</v>
      </c>
      <c r="F79" s="295">
        <v>0.19</v>
      </c>
      <c r="G79" s="294">
        <f ca="1">+IF(ISERROR(HLOOKUP($B79,INDIRECT("'Monthly Resource Report'!"&amp;'Green Validation'!G$450676&amp;":"&amp;'Green Validation'!G$450677),'Green Validation'!G$450678,FALSE)),0,HLOOKUP($B79,INDIRECT("'Monthly Resource Report'!"&amp;'Green Validation'!G$450676&amp;":"&amp;'Green Validation'!G$450677),'Green Validation'!G$450678,FALSE))</f>
        <v>231</v>
      </c>
      <c r="H79" s="297">
        <f ca="1">+IF(ISERROR(HLOOKUP($B79,INDIRECT("'Monthly Resource Report'!"&amp;'Green Validation'!H$450676&amp;":"&amp;'Green Validation'!H$450677),'Green Validation'!H$450678,FALSE)),0,HLOOKUP($B79,INDIRECT("'Monthly Resource Report'!"&amp;'Green Validation'!H$450676&amp;":"&amp;'Green Validation'!H$450677),'Green Validation'!H$450678,FALSE))</f>
        <v>5.7399937709257962</v>
      </c>
      <c r="I79" s="317">
        <f ca="1">+IF(ISERROR(HLOOKUP($B79,INDIRECT("'Monthly Resource Report'!"&amp;'Green Validation'!I$450676&amp;":"&amp;'Green Validation'!I$450677),'Green Validation'!I$450678,FALSE)),0,HLOOKUP($B79,INDIRECT("'Monthly Resource Report'!"&amp;'Green Validation'!I$450676&amp;":"&amp;'Green Validation'!I$450677),'Green Validation'!I$450678,FALSE))</f>
        <v>0.20844210249695772</v>
      </c>
      <c r="J79" s="318">
        <f ca="1">+IF(ISERROR(HLOOKUP($B79,INDIRECT("'Monthly Resource Report'!"&amp;'Green Validation'!J$450676&amp;":"&amp;'Green Validation'!J$450677),'Green Validation'!J$450678,FALSE)),0,HLOOKUP($B79,INDIRECT("'Monthly Resource Report'!"&amp;'Green Validation'!J$450676&amp;":"&amp;'Green Validation'!J$450677),'Green Validation'!J$450678,FALSE))</f>
        <v>0.19036191559178481</v>
      </c>
      <c r="L79" s="301">
        <v>43586</v>
      </c>
      <c r="M79" s="294">
        <v>223</v>
      </c>
      <c r="N79" s="297">
        <v>5.7398632861681316</v>
      </c>
      <c r="O79" s="299">
        <v>0.21</v>
      </c>
      <c r="P79" s="295">
        <v>0.19</v>
      </c>
      <c r="Q79" s="294">
        <f ca="1">+IF(ISERROR(HLOOKUP($B79,INDIRECT("'Monthly Resource Report'!"&amp;'Green Validation'!Q$450676&amp;":"&amp;'Green Validation'!Q$450677),'Green Validation'!Q$450678,FALSE)),0,HLOOKUP($B79,INDIRECT("'Monthly Resource Report'!"&amp;'Green Validation'!Q$450676&amp;":"&amp;'Green Validation'!Q$450677),'Green Validation'!Q$450678,FALSE))</f>
        <v>223</v>
      </c>
      <c r="R79" s="297">
        <f ca="1">+IF(ISERROR(HLOOKUP($B79,INDIRECT("'Monthly Resource Report'!"&amp;'Green Validation'!R$450676&amp;":"&amp;'Green Validation'!R$450677),'Green Validation'!R$450678,FALSE)),0,HLOOKUP($B79,INDIRECT("'Monthly Resource Report'!"&amp;'Green Validation'!R$450676&amp;":"&amp;'Green Validation'!R$450677),'Green Validation'!R$450678,FALSE))</f>
        <v>5.7400005408987038</v>
      </c>
      <c r="S79" s="317">
        <f ca="1">+IF(ISERROR(HLOOKUP($B79,INDIRECT("'Monthly Resource Report'!"&amp;'Green Validation'!S$450676&amp;":"&amp;'Green Validation'!S$450677),'Green Validation'!S$450678,FALSE)),0,HLOOKUP($B79,INDIRECT("'Monthly Resource Report'!"&amp;'Green Validation'!S$450676&amp;":"&amp;'Green Validation'!S$450677),'Green Validation'!S$450678,FALSE))</f>
        <v>0.20861496931516157</v>
      </c>
      <c r="T79" s="318">
        <f ca="1">+IF(ISERROR(HLOOKUP($B79,INDIRECT("'Monthly Resource Report'!"&amp;'Green Validation'!T$450676&amp;":"&amp;'Green Validation'!T$450677),'Green Validation'!T$450678,FALSE)),0,HLOOKUP($B79,INDIRECT("'Monthly Resource Report'!"&amp;'Green Validation'!T$450676&amp;":"&amp;'Green Validation'!T$450677),'Green Validation'!T$450678,FALSE))</f>
        <v>0.19017702312248502</v>
      </c>
    </row>
    <row r="80" spans="2:20" s="29" customFormat="1">
      <c r="B80" s="301">
        <v>43617</v>
      </c>
      <c r="C80" s="294">
        <v>231</v>
      </c>
      <c r="D80" s="297">
        <v>5.7398632861681316</v>
      </c>
      <c r="E80" s="299">
        <v>0.21</v>
      </c>
      <c r="F80" s="295">
        <v>0.19</v>
      </c>
      <c r="G80" s="294">
        <f ca="1">+IF(ISERROR(HLOOKUP($B80,INDIRECT("'Monthly Resource Report'!"&amp;'Green Validation'!G$450676&amp;":"&amp;'Green Validation'!G$450677),'Green Validation'!G$450678,FALSE)),0,HLOOKUP($B80,INDIRECT("'Monthly Resource Report'!"&amp;'Green Validation'!G$450676&amp;":"&amp;'Green Validation'!G$450677),'Green Validation'!G$450678,FALSE))</f>
        <v>231</v>
      </c>
      <c r="H80" s="297">
        <f ca="1">+IF(ISERROR(HLOOKUP($B80,INDIRECT("'Monthly Resource Report'!"&amp;'Green Validation'!H$450676&amp;":"&amp;'Green Validation'!H$450677),'Green Validation'!H$450678,FALSE)),0,HLOOKUP($B80,INDIRECT("'Monthly Resource Report'!"&amp;'Green Validation'!H$450676&amp;":"&amp;'Green Validation'!H$450677),'Green Validation'!H$450678,FALSE))</f>
        <v>5.7399926545602939</v>
      </c>
      <c r="I80" s="317">
        <f ca="1">+IF(ISERROR(HLOOKUP($B80,INDIRECT("'Monthly Resource Report'!"&amp;'Green Validation'!I$450676&amp;":"&amp;'Green Validation'!I$450677),'Green Validation'!I$450678,FALSE)),0,HLOOKUP($B80,INDIRECT("'Monthly Resource Report'!"&amp;'Green Validation'!I$450676&amp;":"&amp;'Green Validation'!I$450677),'Green Validation'!I$450678,FALSE))</f>
        <v>0.20813189932417117</v>
      </c>
      <c r="J80" s="318">
        <f ca="1">+IF(ISERROR(HLOOKUP($B80,INDIRECT("'Monthly Resource Report'!"&amp;'Green Validation'!J$450676&amp;":"&amp;'Green Validation'!J$450677),'Green Validation'!J$450678,FALSE)),0,HLOOKUP($B80,INDIRECT("'Monthly Resource Report'!"&amp;'Green Validation'!J$450676&amp;":"&amp;'Green Validation'!J$450677),'Green Validation'!J$450678,FALSE))</f>
        <v>0.19025986494555058</v>
      </c>
      <c r="L80" s="301">
        <v>43617</v>
      </c>
      <c r="M80" s="294">
        <v>223</v>
      </c>
      <c r="N80" s="297">
        <v>5.7398632861681316</v>
      </c>
      <c r="O80" s="299">
        <v>0.21</v>
      </c>
      <c r="P80" s="295">
        <v>0.19</v>
      </c>
      <c r="Q80" s="294">
        <f ca="1">+IF(ISERROR(HLOOKUP($B80,INDIRECT("'Monthly Resource Report'!"&amp;'Green Validation'!Q$450676&amp;":"&amp;'Green Validation'!Q$450677),'Green Validation'!Q$450678,FALSE)),0,HLOOKUP($B80,INDIRECT("'Monthly Resource Report'!"&amp;'Green Validation'!Q$450676&amp;":"&amp;'Green Validation'!Q$450677),'Green Validation'!Q$450678,FALSE))</f>
        <v>223</v>
      </c>
      <c r="R80" s="297">
        <f ca="1">+IF(ISERROR(HLOOKUP($B80,INDIRECT("'Monthly Resource Report'!"&amp;'Green Validation'!R$450676&amp;":"&amp;'Green Validation'!R$450677),'Green Validation'!R$450678,FALSE)),0,HLOOKUP($B80,INDIRECT("'Monthly Resource Report'!"&amp;'Green Validation'!R$450676&amp;":"&amp;'Green Validation'!R$450677),'Green Validation'!R$450678,FALSE))</f>
        <v>5.7399995796317578</v>
      </c>
      <c r="S80" s="317">
        <f ca="1">+IF(ISERROR(HLOOKUP($B80,INDIRECT("'Monthly Resource Report'!"&amp;'Green Validation'!S$450676&amp;":"&amp;'Green Validation'!S$450677),'Green Validation'!S$450678,FALSE)),0,HLOOKUP($B80,INDIRECT("'Monthly Resource Report'!"&amp;'Green Validation'!S$450676&amp;":"&amp;'Green Validation'!S$450677),'Green Validation'!S$450678,FALSE))</f>
        <v>0.20840230300649323</v>
      </c>
      <c r="T80" s="318">
        <f ca="1">+IF(ISERROR(HLOOKUP($B80,INDIRECT("'Monthly Resource Report'!"&amp;'Green Validation'!T$450676&amp;":"&amp;'Green Validation'!T$450677),'Green Validation'!T$450678,FALSE)),0,HLOOKUP($B80,INDIRECT("'Monthly Resource Report'!"&amp;'Green Validation'!T$450676&amp;":"&amp;'Green Validation'!T$450677),'Green Validation'!T$450678,FALSE))</f>
        <v>0.19018408670889589</v>
      </c>
    </row>
    <row r="81" spans="2:20" s="29" customFormat="1">
      <c r="B81" s="301">
        <v>43647</v>
      </c>
      <c r="C81" s="294">
        <v>231</v>
      </c>
      <c r="D81" s="297">
        <v>5.7398632861681316</v>
      </c>
      <c r="E81" s="299">
        <v>0.21</v>
      </c>
      <c r="F81" s="295">
        <v>0.19</v>
      </c>
      <c r="G81" s="294">
        <f ca="1">+IF(ISERROR(HLOOKUP($B81,INDIRECT("'Monthly Resource Report'!"&amp;'Green Validation'!G$450676&amp;":"&amp;'Green Validation'!G$450677),'Green Validation'!G$450678,FALSE)),0,HLOOKUP($B81,INDIRECT("'Monthly Resource Report'!"&amp;'Green Validation'!G$450676&amp;":"&amp;'Green Validation'!G$450677),'Green Validation'!G$450678,FALSE))</f>
        <v>231</v>
      </c>
      <c r="H81" s="297">
        <f ca="1">+IF(ISERROR(HLOOKUP($B81,INDIRECT("'Monthly Resource Report'!"&amp;'Green Validation'!H$450676&amp;":"&amp;'Green Validation'!H$450677),'Green Validation'!H$450678,FALSE)),0,HLOOKUP($B81,INDIRECT("'Monthly Resource Report'!"&amp;'Green Validation'!H$450676&amp;":"&amp;'Green Validation'!H$450677),'Green Validation'!H$450678,FALSE))</f>
        <v>5.7399932700976475</v>
      </c>
      <c r="I81" s="317">
        <f ca="1">+IF(ISERROR(HLOOKUP($B81,INDIRECT("'Monthly Resource Report'!"&amp;'Green Validation'!I$450676&amp;":"&amp;'Green Validation'!I$450677),'Green Validation'!I$450678,FALSE)),0,HLOOKUP($B81,INDIRECT("'Monthly Resource Report'!"&amp;'Green Validation'!I$450676&amp;":"&amp;'Green Validation'!I$450677),'Green Validation'!I$450678,FALSE))</f>
        <v>0.20882087791762946</v>
      </c>
      <c r="J81" s="318">
        <f ca="1">+IF(ISERROR(HLOOKUP($B81,INDIRECT("'Monthly Resource Report'!"&amp;'Green Validation'!J$450676&amp;":"&amp;'Green Validation'!J$450677),'Green Validation'!J$450678,FALSE)),0,HLOOKUP($B81,INDIRECT("'Monthly Resource Report'!"&amp;'Green Validation'!J$450676&amp;":"&amp;'Green Validation'!J$450677),'Green Validation'!J$450678,FALSE))</f>
        <v>0.19024048804799626</v>
      </c>
      <c r="L81" s="301">
        <v>43647</v>
      </c>
      <c r="M81" s="294">
        <v>223</v>
      </c>
      <c r="N81" s="297">
        <v>5.7398632861681316</v>
      </c>
      <c r="O81" s="299">
        <v>0.21</v>
      </c>
      <c r="P81" s="295">
        <v>0.19</v>
      </c>
      <c r="Q81" s="294">
        <f ca="1">+IF(ISERROR(HLOOKUP($B81,INDIRECT("'Monthly Resource Report'!"&amp;'Green Validation'!Q$450676&amp;":"&amp;'Green Validation'!Q$450677),'Green Validation'!Q$450678,FALSE)),0,HLOOKUP($B81,INDIRECT("'Monthly Resource Report'!"&amp;'Green Validation'!Q$450676&amp;":"&amp;'Green Validation'!Q$450677),'Green Validation'!Q$450678,FALSE))</f>
        <v>223</v>
      </c>
      <c r="R81" s="297">
        <f ca="1">+IF(ISERROR(HLOOKUP($B81,INDIRECT("'Monthly Resource Report'!"&amp;'Green Validation'!R$450676&amp;":"&amp;'Green Validation'!R$450677),'Green Validation'!R$450678,FALSE)),0,HLOOKUP($B81,INDIRECT("'Monthly Resource Report'!"&amp;'Green Validation'!R$450676&amp;":"&amp;'Green Validation'!R$450677),'Green Validation'!R$450678,FALSE))</f>
        <v>5.74</v>
      </c>
      <c r="S81" s="317">
        <f ca="1">+IF(ISERROR(HLOOKUP($B81,INDIRECT("'Monthly Resource Report'!"&amp;'Green Validation'!S$450676&amp;":"&amp;'Green Validation'!S$450677),'Green Validation'!S$450678,FALSE)),0,HLOOKUP($B81,INDIRECT("'Monthly Resource Report'!"&amp;'Green Validation'!S$450676&amp;":"&amp;'Green Validation'!S$450677),'Green Validation'!S$450678,FALSE))</f>
        <v>0.20902659928099523</v>
      </c>
      <c r="T81" s="318">
        <f ca="1">+IF(ISERROR(HLOOKUP($B81,INDIRECT("'Monthly Resource Report'!"&amp;'Green Validation'!T$450676&amp;":"&amp;'Green Validation'!T$450677),'Green Validation'!T$450678,FALSE)),0,HLOOKUP($B81,INDIRECT("'Monthly Resource Report'!"&amp;'Green Validation'!T$450676&amp;":"&amp;'Green Validation'!T$450677),'Green Validation'!T$450678,FALSE))</f>
        <v>0.19017655246571774</v>
      </c>
    </row>
    <row r="82" spans="2:20" s="29" customFormat="1">
      <c r="B82" s="301">
        <v>43678</v>
      </c>
      <c r="C82" s="294">
        <v>231</v>
      </c>
      <c r="D82" s="297">
        <v>5.7398632861681316</v>
      </c>
      <c r="E82" s="299">
        <v>0.21</v>
      </c>
      <c r="F82" s="295">
        <v>0.19</v>
      </c>
      <c r="G82" s="294">
        <f ca="1">+IF(ISERROR(HLOOKUP($B82,INDIRECT("'Monthly Resource Report'!"&amp;'Green Validation'!G$450676&amp;":"&amp;'Green Validation'!G$450677),'Green Validation'!G$450678,FALSE)),0,HLOOKUP($B82,INDIRECT("'Monthly Resource Report'!"&amp;'Green Validation'!G$450676&amp;":"&amp;'Green Validation'!G$450677),'Green Validation'!G$450678,FALSE))</f>
        <v>231</v>
      </c>
      <c r="H82" s="297">
        <f ca="1">+IF(ISERROR(HLOOKUP($B82,INDIRECT("'Monthly Resource Report'!"&amp;'Green Validation'!H$450676&amp;":"&amp;'Green Validation'!H$450677),'Green Validation'!H$450678,FALSE)),0,HLOOKUP($B82,INDIRECT("'Monthly Resource Report'!"&amp;'Green Validation'!H$450676&amp;":"&amp;'Green Validation'!H$450677),'Green Validation'!H$450678,FALSE))</f>
        <v>5.7399929287572293</v>
      </c>
      <c r="I82" s="317">
        <f ca="1">+IF(ISERROR(HLOOKUP($B82,INDIRECT("'Monthly Resource Report'!"&amp;'Green Validation'!I$450676&amp;":"&amp;'Green Validation'!I$450677),'Green Validation'!I$450678,FALSE)),0,HLOOKUP($B82,INDIRECT("'Monthly Resource Report'!"&amp;'Green Validation'!I$450676&amp;":"&amp;'Green Validation'!I$450677),'Green Validation'!I$450678,FALSE))</f>
        <v>0.20894222709385254</v>
      </c>
      <c r="J82" s="318">
        <f ca="1">+IF(ISERROR(HLOOKUP($B82,INDIRECT("'Monthly Resource Report'!"&amp;'Green Validation'!J$450676&amp;":"&amp;'Green Validation'!J$450677),'Green Validation'!J$450678,FALSE)),0,HLOOKUP($B82,INDIRECT("'Monthly Resource Report'!"&amp;'Green Validation'!J$450676&amp;":"&amp;'Green Validation'!J$450677),'Green Validation'!J$450678,FALSE))</f>
        <v>0.19023562765798965</v>
      </c>
      <c r="L82" s="301">
        <v>43678</v>
      </c>
      <c r="M82" s="294">
        <v>223</v>
      </c>
      <c r="N82" s="297">
        <v>5.7398632861681316</v>
      </c>
      <c r="O82" s="299">
        <v>0.21</v>
      </c>
      <c r="P82" s="295">
        <v>0.19</v>
      </c>
      <c r="Q82" s="294">
        <f ca="1">+IF(ISERROR(HLOOKUP($B82,INDIRECT("'Monthly Resource Report'!"&amp;'Green Validation'!Q$450676&amp;":"&amp;'Green Validation'!Q$450677),'Green Validation'!Q$450678,FALSE)),0,HLOOKUP($B82,INDIRECT("'Monthly Resource Report'!"&amp;'Green Validation'!Q$450676&amp;":"&amp;'Green Validation'!Q$450677),'Green Validation'!Q$450678,FALSE))</f>
        <v>223</v>
      </c>
      <c r="R82" s="297">
        <f ca="1">+IF(ISERROR(HLOOKUP($B82,INDIRECT("'Monthly Resource Report'!"&amp;'Green Validation'!R$450676&amp;":"&amp;'Green Validation'!R$450677),'Green Validation'!R$450678,FALSE)),0,HLOOKUP($B82,INDIRECT("'Monthly Resource Report'!"&amp;'Green Validation'!R$450676&amp;":"&amp;'Green Validation'!R$450677),'Green Validation'!R$450678,FALSE))</f>
        <v>5.7400001311991602</v>
      </c>
      <c r="S82" s="317">
        <f ca="1">+IF(ISERROR(HLOOKUP($B82,INDIRECT("'Monthly Resource Report'!"&amp;'Green Validation'!S$450676&amp;":"&amp;'Green Validation'!S$450677),'Green Validation'!S$450678,FALSE)),0,HLOOKUP($B82,INDIRECT("'Monthly Resource Report'!"&amp;'Green Validation'!S$450676&amp;":"&amp;'Green Validation'!S$450677),'Green Validation'!S$450678,FALSE))</f>
        <v>0.20909135499258649</v>
      </c>
      <c r="T82" s="318">
        <f ca="1">+IF(ISERROR(HLOOKUP($B82,INDIRECT("'Monthly Resource Report'!"&amp;'Green Validation'!T$450676&amp;":"&amp;'Green Validation'!T$450677),'Green Validation'!T$450678,FALSE)),0,HLOOKUP($B82,INDIRECT("'Monthly Resource Report'!"&amp;'Green Validation'!T$450676&amp;":"&amp;'Green Validation'!T$450677),'Green Validation'!T$450678,FALSE))</f>
        <v>0.19016900694311889</v>
      </c>
    </row>
    <row r="83" spans="2:20" s="29" customFormat="1">
      <c r="B83" s="301">
        <v>43709</v>
      </c>
      <c r="C83" s="294">
        <v>231</v>
      </c>
      <c r="D83" s="297">
        <v>5.7398632861681316</v>
      </c>
      <c r="E83" s="299">
        <v>0.21</v>
      </c>
      <c r="F83" s="295">
        <v>0.19</v>
      </c>
      <c r="G83" s="294">
        <f ca="1">+IF(ISERROR(HLOOKUP($B83,INDIRECT("'Monthly Resource Report'!"&amp;'Green Validation'!G$450676&amp;":"&amp;'Green Validation'!G$450677),'Green Validation'!G$450678,FALSE)),0,HLOOKUP($B83,INDIRECT("'Monthly Resource Report'!"&amp;'Green Validation'!G$450676&amp;":"&amp;'Green Validation'!G$450677),'Green Validation'!G$450678,FALSE))</f>
        <v>231</v>
      </c>
      <c r="H83" s="297">
        <f ca="1">+IF(ISERROR(HLOOKUP($B83,INDIRECT("'Monthly Resource Report'!"&amp;'Green Validation'!H$450676&amp;":"&amp;'Green Validation'!H$450677),'Green Validation'!H$450678,FALSE)),0,HLOOKUP($B83,INDIRECT("'Monthly Resource Report'!"&amp;'Green Validation'!H$450676&amp;":"&amp;'Green Validation'!H$450677),'Green Validation'!H$450678,FALSE))</f>
        <v>5.7399928164790444</v>
      </c>
      <c r="I83" s="317">
        <f ca="1">+IF(ISERROR(HLOOKUP($B83,INDIRECT("'Monthly Resource Report'!"&amp;'Green Validation'!I$450676&amp;":"&amp;'Green Validation'!I$450677),'Green Validation'!I$450678,FALSE)),0,HLOOKUP($B83,INDIRECT("'Monthly Resource Report'!"&amp;'Green Validation'!I$450676&amp;":"&amp;'Green Validation'!I$450677),'Green Validation'!I$450678,FALSE))</f>
        <v>0.2087075191175001</v>
      </c>
      <c r="J83" s="318">
        <f ca="1">+IF(ISERROR(HLOOKUP($B83,INDIRECT("'Monthly Resource Report'!"&amp;'Green Validation'!J$450676&amp;":"&amp;'Green Validation'!J$450677),'Green Validation'!J$450678,FALSE)),0,HLOOKUP($B83,INDIRECT("'Monthly Resource Report'!"&amp;'Green Validation'!J$450676&amp;":"&amp;'Green Validation'!J$450677),'Green Validation'!J$450678,FALSE))</f>
        <v>0.19025096638582528</v>
      </c>
      <c r="L83" s="301">
        <v>43709</v>
      </c>
      <c r="M83" s="294">
        <v>223</v>
      </c>
      <c r="N83" s="297">
        <v>5.7398632861681316</v>
      </c>
      <c r="O83" s="299">
        <v>0.21</v>
      </c>
      <c r="P83" s="295">
        <v>0.19</v>
      </c>
      <c r="Q83" s="294">
        <f ca="1">+IF(ISERROR(HLOOKUP($B83,INDIRECT("'Monthly Resource Report'!"&amp;'Green Validation'!Q$450676&amp;":"&amp;'Green Validation'!Q$450677),'Green Validation'!Q$450678,FALSE)),0,HLOOKUP($B83,INDIRECT("'Monthly Resource Report'!"&amp;'Green Validation'!Q$450676&amp;":"&amp;'Green Validation'!Q$450677),'Green Validation'!Q$450678,FALSE))</f>
        <v>223</v>
      </c>
      <c r="R83" s="297">
        <f ca="1">+IF(ISERROR(HLOOKUP($B83,INDIRECT("'Monthly Resource Report'!"&amp;'Green Validation'!R$450676&amp;":"&amp;'Green Validation'!R$450677),'Green Validation'!R$450678,FALSE)),0,HLOOKUP($B83,INDIRECT("'Monthly Resource Report'!"&amp;'Green Validation'!R$450676&amp;":"&amp;'Green Validation'!R$450677),'Green Validation'!R$450678,FALSE))</f>
        <v>5.7399996202635615</v>
      </c>
      <c r="S83" s="317">
        <f ca="1">+IF(ISERROR(HLOOKUP($B83,INDIRECT("'Monthly Resource Report'!"&amp;'Green Validation'!S$450676&amp;":"&amp;'Green Validation'!S$450677),'Green Validation'!S$450678,FALSE)),0,HLOOKUP($B83,INDIRECT("'Monthly Resource Report'!"&amp;'Green Validation'!S$450676&amp;":"&amp;'Green Validation'!S$450677),'Green Validation'!S$450678,FALSE))</f>
        <v>0.20880775081893818</v>
      </c>
      <c r="T83" s="318">
        <f ca="1">+IF(ISERROR(HLOOKUP($B83,INDIRECT("'Monthly Resource Report'!"&amp;'Green Validation'!T$450676&amp;":"&amp;'Green Validation'!T$450677),'Green Validation'!T$450678,FALSE)),0,HLOOKUP($B83,INDIRECT("'Monthly Resource Report'!"&amp;'Green Validation'!T$450676&amp;":"&amp;'Green Validation'!T$450677),'Green Validation'!T$450678,FALSE))</f>
        <v>0.19017856918502379</v>
      </c>
    </row>
    <row r="84" spans="2:20" s="29" customFormat="1">
      <c r="B84" s="301">
        <v>43739</v>
      </c>
      <c r="C84" s="294">
        <v>231</v>
      </c>
      <c r="D84" s="297">
        <v>5.7398632861681316</v>
      </c>
      <c r="E84" s="299">
        <v>0.22500000000000001</v>
      </c>
      <c r="F84" s="295">
        <v>0.19</v>
      </c>
      <c r="G84" s="294">
        <f ca="1">+IF(ISERROR(HLOOKUP($B84,INDIRECT("'Monthly Resource Report'!"&amp;'Green Validation'!G$450676&amp;":"&amp;'Green Validation'!G$450677),'Green Validation'!G$450678,FALSE)),0,HLOOKUP($B84,INDIRECT("'Monthly Resource Report'!"&amp;'Green Validation'!G$450676&amp;":"&amp;'Green Validation'!G$450677),'Green Validation'!G$450678,FALSE))</f>
        <v>231</v>
      </c>
      <c r="H84" s="297">
        <f ca="1">+IF(ISERROR(HLOOKUP($B84,INDIRECT("'Monthly Resource Report'!"&amp;'Green Validation'!H$450676&amp;":"&amp;'Green Validation'!H$450677),'Green Validation'!H$450678,FALSE)),0,HLOOKUP($B84,INDIRECT("'Monthly Resource Report'!"&amp;'Green Validation'!H$450676&amp;":"&amp;'Green Validation'!H$450677),'Green Validation'!H$450678,FALSE))</f>
        <v>5.7399940861138141</v>
      </c>
      <c r="I84" s="317">
        <f ca="1">+IF(ISERROR(HLOOKUP($B84,INDIRECT("'Monthly Resource Report'!"&amp;'Green Validation'!I$450676&amp;":"&amp;'Green Validation'!I$450677),'Green Validation'!I$450678,FALSE)),0,HLOOKUP($B84,INDIRECT("'Monthly Resource Report'!"&amp;'Green Validation'!I$450676&amp;":"&amp;'Green Validation'!I$450677),'Green Validation'!I$450678,FALSE))</f>
        <v>0.22393582562095898</v>
      </c>
      <c r="J84" s="318">
        <f ca="1">+IF(ISERROR(HLOOKUP($B84,INDIRECT("'Monthly Resource Report'!"&amp;'Green Validation'!J$450676&amp;":"&amp;'Green Validation'!J$450677),'Green Validation'!J$450678,FALSE)),0,HLOOKUP($B84,INDIRECT("'Monthly Resource Report'!"&amp;'Green Validation'!J$450676&amp;":"&amp;'Green Validation'!J$450677),'Green Validation'!J$450678,FALSE))</f>
        <v>0.19011557157523865</v>
      </c>
      <c r="L84" s="301">
        <v>43739</v>
      </c>
      <c r="M84" s="294">
        <v>223</v>
      </c>
      <c r="N84" s="297">
        <v>5.7398632861681316</v>
      </c>
      <c r="O84" s="299">
        <v>0.22500000000000001</v>
      </c>
      <c r="P84" s="295">
        <v>0.19</v>
      </c>
      <c r="Q84" s="294">
        <f ca="1">+IF(ISERROR(HLOOKUP($B84,INDIRECT("'Monthly Resource Report'!"&amp;'Green Validation'!Q$450676&amp;":"&amp;'Green Validation'!Q$450677),'Green Validation'!Q$450678,FALSE)),0,HLOOKUP($B84,INDIRECT("'Monthly Resource Report'!"&amp;'Green Validation'!Q$450676&amp;":"&amp;'Green Validation'!Q$450677),'Green Validation'!Q$450678,FALSE))</f>
        <v>223</v>
      </c>
      <c r="R84" s="297">
        <f ca="1">+IF(ISERROR(HLOOKUP($B84,INDIRECT("'Monthly Resource Report'!"&amp;'Green Validation'!R$450676&amp;":"&amp;'Green Validation'!R$450677),'Green Validation'!R$450678,FALSE)),0,HLOOKUP($B84,INDIRECT("'Monthly Resource Report'!"&amp;'Green Validation'!R$450676&amp;":"&amp;'Green Validation'!R$450677),'Green Validation'!R$450678,FALSE))</f>
        <v>5.74</v>
      </c>
      <c r="S84" s="317">
        <f ca="1">+IF(ISERROR(HLOOKUP($B84,INDIRECT("'Monthly Resource Report'!"&amp;'Green Validation'!S$450676&amp;":"&amp;'Green Validation'!S$450677),'Green Validation'!S$450678,FALSE)),0,HLOOKUP($B84,INDIRECT("'Monthly Resource Report'!"&amp;'Green Validation'!S$450676&amp;":"&amp;'Green Validation'!S$450677),'Green Validation'!S$450678,FALSE))</f>
        <v>0.22398082858760796</v>
      </c>
      <c r="T84" s="318">
        <f ca="1">+IF(ISERROR(HLOOKUP($B84,INDIRECT("'Monthly Resource Report'!"&amp;'Green Validation'!T$450676&amp;":"&amp;'Green Validation'!T$450677),'Green Validation'!T$450678,FALSE)),0,HLOOKUP($B84,INDIRECT("'Monthly Resource Report'!"&amp;'Green Validation'!T$450676&amp;":"&amp;'Green Validation'!T$450677),'Green Validation'!T$450678,FALSE))</f>
        <v>0.19025776507111314</v>
      </c>
    </row>
    <row r="85" spans="2:20" s="29" customFormat="1">
      <c r="B85" s="301">
        <v>43770</v>
      </c>
      <c r="C85" s="294">
        <v>231</v>
      </c>
      <c r="D85" s="297">
        <v>5.7398632861681316</v>
      </c>
      <c r="E85" s="299">
        <v>0.22500000000000001</v>
      </c>
      <c r="F85" s="295">
        <v>0.19</v>
      </c>
      <c r="G85" s="294">
        <f ca="1">+IF(ISERROR(HLOOKUP($B85,INDIRECT("'Monthly Resource Report'!"&amp;'Green Validation'!G$450676&amp;":"&amp;'Green Validation'!G$450677),'Green Validation'!G$450678,FALSE)),0,HLOOKUP($B85,INDIRECT("'Monthly Resource Report'!"&amp;'Green Validation'!G$450676&amp;":"&amp;'Green Validation'!G$450677),'Green Validation'!G$450678,FALSE))</f>
        <v>231</v>
      </c>
      <c r="H85" s="297">
        <f ca="1">+IF(ISERROR(HLOOKUP($B85,INDIRECT("'Monthly Resource Report'!"&amp;'Green Validation'!H$450676&amp;":"&amp;'Green Validation'!H$450677),'Green Validation'!H$450678,FALSE)),0,HLOOKUP($B85,INDIRECT("'Monthly Resource Report'!"&amp;'Green Validation'!H$450676&amp;":"&amp;'Green Validation'!H$450677),'Green Validation'!H$450678,FALSE))</f>
        <v>5.7399936617689429</v>
      </c>
      <c r="I85" s="317">
        <f ca="1">+IF(ISERROR(HLOOKUP($B85,INDIRECT("'Monthly Resource Report'!"&amp;'Green Validation'!I$450676&amp;":"&amp;'Green Validation'!I$450677),'Green Validation'!I$450678,FALSE)),0,HLOOKUP($B85,INDIRECT("'Monthly Resource Report'!"&amp;'Green Validation'!I$450676&amp;":"&amp;'Green Validation'!I$450677),'Green Validation'!I$450678,FALSE))</f>
        <v>0.22426362829272334</v>
      </c>
      <c r="J85" s="318">
        <f ca="1">+IF(ISERROR(HLOOKUP($B85,INDIRECT("'Monthly Resource Report'!"&amp;'Green Validation'!J$450676&amp;":"&amp;'Green Validation'!J$450677),'Green Validation'!J$450678,FALSE)),0,HLOOKUP($B85,INDIRECT("'Monthly Resource Report'!"&amp;'Green Validation'!J$450676&amp;":"&amp;'Green Validation'!J$450677),'Green Validation'!J$450678,FALSE))</f>
        <v>0.19024420438403961</v>
      </c>
      <c r="L85" s="301">
        <v>43770</v>
      </c>
      <c r="M85" s="294">
        <v>223</v>
      </c>
      <c r="N85" s="297">
        <v>5.7398632861681316</v>
      </c>
      <c r="O85" s="299">
        <v>0.22500000000000001</v>
      </c>
      <c r="P85" s="295">
        <v>0.19</v>
      </c>
      <c r="Q85" s="294">
        <f ca="1">+IF(ISERROR(HLOOKUP($B85,INDIRECT("'Monthly Resource Report'!"&amp;'Green Validation'!Q$450676&amp;":"&amp;'Green Validation'!Q$450677),'Green Validation'!Q$450678,FALSE)),0,HLOOKUP($B85,INDIRECT("'Monthly Resource Report'!"&amp;'Green Validation'!Q$450676&amp;":"&amp;'Green Validation'!Q$450677),'Green Validation'!Q$450678,FALSE))</f>
        <v>223</v>
      </c>
      <c r="R85" s="297">
        <f ca="1">+IF(ISERROR(HLOOKUP($B85,INDIRECT("'Monthly Resource Report'!"&amp;'Green Validation'!R$450676&amp;":"&amp;'Green Validation'!R$450677),'Green Validation'!R$450678,FALSE)),0,HLOOKUP($B85,INDIRECT("'Monthly Resource Report'!"&amp;'Green Validation'!R$450676&amp;":"&amp;'Green Validation'!R$450677),'Green Validation'!R$450678,FALSE))</f>
        <v>5.7400000661944794</v>
      </c>
      <c r="S85" s="317">
        <f ca="1">+IF(ISERROR(HLOOKUP($B85,INDIRECT("'Monthly Resource Report'!"&amp;'Green Validation'!S$450676&amp;":"&amp;'Green Validation'!S$450677),'Green Validation'!S$450678,FALSE)),0,HLOOKUP($B85,INDIRECT("'Monthly Resource Report'!"&amp;'Green Validation'!S$450676&amp;":"&amp;'Green Validation'!S$450677),'Green Validation'!S$450678,FALSE))</f>
        <v>0.22444308759614903</v>
      </c>
      <c r="T85" s="318">
        <f ca="1">+IF(ISERROR(HLOOKUP($B85,INDIRECT("'Monthly Resource Report'!"&amp;'Green Validation'!T$450676&amp;":"&amp;'Green Validation'!T$450677),'Green Validation'!T$450678,FALSE)),0,HLOOKUP($B85,INDIRECT("'Monthly Resource Report'!"&amp;'Green Validation'!T$450676&amp;":"&amp;'Green Validation'!T$450677),'Green Validation'!T$450678,FALSE))</f>
        <v>0.190178061767034</v>
      </c>
    </row>
    <row r="86" spans="2:20" s="29" customFormat="1">
      <c r="B86" s="301">
        <v>43800</v>
      </c>
      <c r="C86" s="294">
        <v>231</v>
      </c>
      <c r="D86" s="297">
        <v>5.7398632861681316</v>
      </c>
      <c r="E86" s="299">
        <v>0.22500000000000001</v>
      </c>
      <c r="F86" s="295">
        <v>0.19</v>
      </c>
      <c r="G86" s="294">
        <f ca="1">+IF(ISERROR(HLOOKUP($B86,INDIRECT("'Monthly Resource Report'!"&amp;'Green Validation'!G$450676&amp;":"&amp;'Green Validation'!G$450677),'Green Validation'!G$450678,FALSE)),0,HLOOKUP($B86,INDIRECT("'Monthly Resource Report'!"&amp;'Green Validation'!G$450676&amp;":"&amp;'Green Validation'!G$450677),'Green Validation'!G$450678,FALSE))</f>
        <v>231</v>
      </c>
      <c r="H86" s="297">
        <f ca="1">+IF(ISERROR(HLOOKUP($B86,INDIRECT("'Monthly Resource Report'!"&amp;'Green Validation'!H$450676&amp;":"&amp;'Green Validation'!H$450677),'Green Validation'!H$450678,FALSE)),0,HLOOKUP($B86,INDIRECT("'Monthly Resource Report'!"&amp;'Green Validation'!H$450676&amp;":"&amp;'Green Validation'!H$450677),'Green Validation'!H$450678,FALSE))</f>
        <v>5.7399936347456375</v>
      </c>
      <c r="I86" s="317">
        <f ca="1">+IF(ISERROR(HLOOKUP($B86,INDIRECT("'Monthly Resource Report'!"&amp;'Green Validation'!I$450676&amp;":"&amp;'Green Validation'!I$450677),'Green Validation'!I$450678,FALSE)),0,HLOOKUP($B86,INDIRECT("'Monthly Resource Report'!"&amp;'Green Validation'!I$450676&amp;":"&amp;'Green Validation'!I$450677),'Green Validation'!I$450678,FALSE))</f>
        <v>0.22434980184318162</v>
      </c>
      <c r="J86" s="318">
        <f ca="1">+IF(ISERROR(HLOOKUP($B86,INDIRECT("'Monthly Resource Report'!"&amp;'Green Validation'!J$450676&amp;":"&amp;'Green Validation'!J$450677),'Green Validation'!J$450678,FALSE)),0,HLOOKUP($B86,INDIRECT("'Monthly Resource Report'!"&amp;'Green Validation'!J$450676&amp;":"&amp;'Green Validation'!J$450677),'Green Validation'!J$450678,FALSE))</f>
        <v>0.19046051349099447</v>
      </c>
      <c r="L86" s="301">
        <v>43800</v>
      </c>
      <c r="M86" s="294">
        <v>223</v>
      </c>
      <c r="N86" s="297">
        <v>5.7398632861681316</v>
      </c>
      <c r="O86" s="299">
        <v>0.22500000000000001</v>
      </c>
      <c r="P86" s="295">
        <v>0.19</v>
      </c>
      <c r="Q86" s="294">
        <f ca="1">+IF(ISERROR(HLOOKUP($B86,INDIRECT("'Monthly Resource Report'!"&amp;'Green Validation'!Q$450676&amp;":"&amp;'Green Validation'!Q$450677),'Green Validation'!Q$450678,FALSE)),0,HLOOKUP($B86,INDIRECT("'Monthly Resource Report'!"&amp;'Green Validation'!Q$450676&amp;":"&amp;'Green Validation'!Q$450677),'Green Validation'!Q$450678,FALSE))</f>
        <v>223</v>
      </c>
      <c r="R86" s="297">
        <f ca="1">+IF(ISERROR(HLOOKUP($B86,INDIRECT("'Monthly Resource Report'!"&amp;'Green Validation'!R$450676&amp;":"&amp;'Green Validation'!R$450677),'Green Validation'!R$450678,FALSE)),0,HLOOKUP($B86,INDIRECT("'Monthly Resource Report'!"&amp;'Green Validation'!R$450676&amp;":"&amp;'Green Validation'!R$450677),'Green Validation'!R$450678,FALSE))</f>
        <v>5.7399987213747776</v>
      </c>
      <c r="S86" s="317">
        <f ca="1">+IF(ISERROR(HLOOKUP($B86,INDIRECT("'Monthly Resource Report'!"&amp;'Green Validation'!S$450676&amp;":"&amp;'Green Validation'!S$450677),'Green Validation'!S$450678,FALSE)),0,HLOOKUP($B86,INDIRECT("'Monthly Resource Report'!"&amp;'Green Validation'!S$450676&amp;":"&amp;'Green Validation'!S$450677),'Green Validation'!S$450678,FALSE))</f>
        <v>0.22448220388505286</v>
      </c>
      <c r="T86" s="318">
        <f ca="1">+IF(ISERROR(HLOOKUP($B86,INDIRECT("'Monthly Resource Report'!"&amp;'Green Validation'!T$450676&amp;":"&amp;'Green Validation'!T$450677),'Green Validation'!T$450678,FALSE)),0,HLOOKUP($B86,INDIRECT("'Monthly Resource Report'!"&amp;'Green Validation'!T$450676&amp;":"&amp;'Green Validation'!T$450677),'Green Validation'!T$450678,FALSE))</f>
        <v>0.19034419765956387</v>
      </c>
    </row>
    <row r="87" spans="2:20" s="29" customFormat="1">
      <c r="B87" s="301">
        <v>43831</v>
      </c>
      <c r="C87" s="294">
        <v>231</v>
      </c>
      <c r="D87" s="297">
        <v>5.8919696632515866</v>
      </c>
      <c r="E87" s="299">
        <v>0.22500000000000001</v>
      </c>
      <c r="F87" s="295">
        <v>0.19</v>
      </c>
      <c r="G87" s="294">
        <f ca="1">+IF(ISERROR(HLOOKUP($B87,INDIRECT("'Monthly Resource Report'!"&amp;'Green Validation'!G$450676&amp;":"&amp;'Green Validation'!G$450677),'Green Validation'!G$450678,FALSE)),0,HLOOKUP($B87,INDIRECT("'Monthly Resource Report'!"&amp;'Green Validation'!G$450676&amp;":"&amp;'Green Validation'!G$450677),'Green Validation'!G$450678,FALSE))</f>
        <v>231</v>
      </c>
      <c r="H87" s="297">
        <f ca="1">+IF(ISERROR(HLOOKUP($B87,INDIRECT("'Monthly Resource Report'!"&amp;'Green Validation'!H$450676&amp;":"&amp;'Green Validation'!H$450677),'Green Validation'!H$450678,FALSE)),0,HLOOKUP($B87,INDIRECT("'Monthly Resource Report'!"&amp;'Green Validation'!H$450676&amp;":"&amp;'Green Validation'!H$450677),'Green Validation'!H$450678,FALSE))</f>
        <v>5.891996408352103</v>
      </c>
      <c r="I87" s="317">
        <f ca="1">+IF(ISERROR(HLOOKUP($B87,INDIRECT("'Monthly Resource Report'!"&amp;'Green Validation'!I$450676&amp;":"&amp;'Green Validation'!I$450677),'Green Validation'!I$450678,FALSE)),0,HLOOKUP($B87,INDIRECT("'Monthly Resource Report'!"&amp;'Green Validation'!I$450676&amp;":"&amp;'Green Validation'!I$450677),'Green Validation'!I$450678,FALSE))</f>
        <v>0.22465487829181474</v>
      </c>
      <c r="J87" s="318">
        <f ca="1">+IF(ISERROR(HLOOKUP($B87,INDIRECT("'Monthly Resource Report'!"&amp;'Green Validation'!J$450676&amp;":"&amp;'Green Validation'!J$450677),'Green Validation'!J$450678,FALSE)),0,HLOOKUP($B87,INDIRECT("'Monthly Resource Report'!"&amp;'Green Validation'!J$450676&amp;":"&amp;'Green Validation'!J$450677),'Green Validation'!J$450678,FALSE))</f>
        <v>0.19045711614564659</v>
      </c>
      <c r="L87" s="301">
        <v>43831</v>
      </c>
      <c r="M87" s="294">
        <v>223</v>
      </c>
      <c r="N87" s="297">
        <v>5.8919696632515866</v>
      </c>
      <c r="O87" s="299">
        <v>0.22500000000000001</v>
      </c>
      <c r="P87" s="295">
        <v>0.19</v>
      </c>
      <c r="Q87" s="294">
        <f ca="1">+IF(ISERROR(HLOOKUP($B87,INDIRECT("'Monthly Resource Report'!"&amp;'Green Validation'!Q$450676&amp;":"&amp;'Green Validation'!Q$450677),'Green Validation'!Q$450678,FALSE)),0,HLOOKUP($B87,INDIRECT("'Monthly Resource Report'!"&amp;'Green Validation'!Q$450676&amp;":"&amp;'Green Validation'!Q$450677),'Green Validation'!Q$450678,FALSE))</f>
        <v>223</v>
      </c>
      <c r="R87" s="297">
        <f ca="1">+IF(ISERROR(HLOOKUP($B87,INDIRECT("'Monthly Resource Report'!"&amp;'Green Validation'!R$450676&amp;":"&amp;'Green Validation'!R$450677),'Green Validation'!R$450678,FALSE)),0,HLOOKUP($B87,INDIRECT("'Monthly Resource Report'!"&amp;'Green Validation'!R$450676&amp;":"&amp;'Green Validation'!R$450677),'Green Validation'!R$450678,FALSE))</f>
        <v>5.8920018544449908</v>
      </c>
      <c r="S87" s="317">
        <f ca="1">+IF(ISERROR(HLOOKUP($B87,INDIRECT("'Monthly Resource Report'!"&amp;'Green Validation'!S$450676&amp;":"&amp;'Green Validation'!S$450677),'Green Validation'!S$450678,FALSE)),0,HLOOKUP($B87,INDIRECT("'Monthly Resource Report'!"&amp;'Green Validation'!S$450676&amp;":"&amp;'Green Validation'!S$450677),'Green Validation'!S$450678,FALSE))</f>
        <v>0.2246983704501902</v>
      </c>
      <c r="T87" s="318">
        <f ca="1">+IF(ISERROR(HLOOKUP($B87,INDIRECT("'Monthly Resource Report'!"&amp;'Green Validation'!T$450676&amp;":"&amp;'Green Validation'!T$450677),'Green Validation'!T$450678,FALSE)),0,HLOOKUP($B87,INDIRECT("'Monthly Resource Report'!"&amp;'Green Validation'!T$450676&amp;":"&amp;'Green Validation'!T$450677),'Green Validation'!T$450678,FALSE))</f>
        <v>0.19017452190825795</v>
      </c>
    </row>
    <row r="88" spans="2:20" s="29" customFormat="1">
      <c r="B88" s="301">
        <v>43862</v>
      </c>
      <c r="C88" s="294">
        <v>231</v>
      </c>
      <c r="D88" s="297">
        <v>5.8919696632515866</v>
      </c>
      <c r="E88" s="299">
        <v>0.22500000000000001</v>
      </c>
      <c r="F88" s="295">
        <v>0.19</v>
      </c>
      <c r="G88" s="294">
        <f ca="1">+IF(ISERROR(HLOOKUP($B88,INDIRECT("'Monthly Resource Report'!"&amp;'Green Validation'!G$450676&amp;":"&amp;'Green Validation'!G$450677),'Green Validation'!G$450678,FALSE)),0,HLOOKUP($B88,INDIRECT("'Monthly Resource Report'!"&amp;'Green Validation'!G$450676&amp;":"&amp;'Green Validation'!G$450677),'Green Validation'!G$450678,FALSE))</f>
        <v>231</v>
      </c>
      <c r="H88" s="297">
        <f ca="1">+IF(ISERROR(HLOOKUP($B88,INDIRECT("'Monthly Resource Report'!"&amp;'Green Validation'!H$450676&amp;":"&amp;'Green Validation'!H$450677),'Green Validation'!H$450678,FALSE)),0,HLOOKUP($B88,INDIRECT("'Monthly Resource Report'!"&amp;'Green Validation'!H$450676&amp;":"&amp;'Green Validation'!H$450677),'Green Validation'!H$450678,FALSE))</f>
        <v>5.8919968193147705</v>
      </c>
      <c r="I88" s="317">
        <f ca="1">+IF(ISERROR(HLOOKUP($B88,INDIRECT("'Monthly Resource Report'!"&amp;'Green Validation'!I$450676&amp;":"&amp;'Green Validation'!I$450677),'Green Validation'!I$450678,FALSE)),0,HLOOKUP($B88,INDIRECT("'Monthly Resource Report'!"&amp;'Green Validation'!I$450676&amp;":"&amp;'Green Validation'!I$450677),'Green Validation'!I$450678,FALSE))</f>
        <v>0.22463612400726471</v>
      </c>
      <c r="J88" s="318">
        <f ca="1">+IF(ISERROR(HLOOKUP($B88,INDIRECT("'Monthly Resource Report'!"&amp;'Green Validation'!J$450676&amp;":"&amp;'Green Validation'!J$450677),'Green Validation'!J$450678,FALSE)),0,HLOOKUP($B88,INDIRECT("'Monthly Resource Report'!"&amp;'Green Validation'!J$450676&amp;":"&amp;'Green Validation'!J$450677),'Green Validation'!J$450678,FALSE))</f>
        <v>0.19037081161215594</v>
      </c>
      <c r="L88" s="301">
        <v>43862</v>
      </c>
      <c r="M88" s="294">
        <v>223</v>
      </c>
      <c r="N88" s="297">
        <v>5.8919696632515866</v>
      </c>
      <c r="O88" s="299">
        <v>0.22500000000000001</v>
      </c>
      <c r="P88" s="295">
        <v>0.19</v>
      </c>
      <c r="Q88" s="294">
        <f ca="1">+IF(ISERROR(HLOOKUP($B88,INDIRECT("'Monthly Resource Report'!"&amp;'Green Validation'!Q$450676&amp;":"&amp;'Green Validation'!Q$450677),'Green Validation'!Q$450678,FALSE)),0,HLOOKUP($B88,INDIRECT("'Monthly Resource Report'!"&amp;'Green Validation'!Q$450676&amp;":"&amp;'Green Validation'!Q$450677),'Green Validation'!Q$450678,FALSE))</f>
        <v>223</v>
      </c>
      <c r="R88" s="297">
        <f ca="1">+IF(ISERROR(HLOOKUP($B88,INDIRECT("'Monthly Resource Report'!"&amp;'Green Validation'!R$450676&amp;":"&amp;'Green Validation'!R$450677),'Green Validation'!R$450678,FALSE)),0,HLOOKUP($B88,INDIRECT("'Monthly Resource Report'!"&amp;'Green Validation'!R$450676&amp;":"&amp;'Green Validation'!R$450677),'Green Validation'!R$450678,FALSE))</f>
        <v>5.8920023153241283</v>
      </c>
      <c r="S88" s="317">
        <f ca="1">+IF(ISERROR(HLOOKUP($B88,INDIRECT("'Monthly Resource Report'!"&amp;'Green Validation'!S$450676&amp;":"&amp;'Green Validation'!S$450677),'Green Validation'!S$450678,FALSE)),0,HLOOKUP($B88,INDIRECT("'Monthly Resource Report'!"&amp;'Green Validation'!S$450676&amp;":"&amp;'Green Validation'!S$450677),'Green Validation'!S$450678,FALSE))</f>
        <v>0.22468459289113035</v>
      </c>
      <c r="T88" s="318">
        <f ca="1">+IF(ISERROR(HLOOKUP($B88,INDIRECT("'Monthly Resource Report'!"&amp;'Green Validation'!T$450676&amp;":"&amp;'Green Validation'!T$450677),'Green Validation'!T$450678,FALSE)),0,HLOOKUP($B88,INDIRECT("'Monthly Resource Report'!"&amp;'Green Validation'!T$450676&amp;":"&amp;'Green Validation'!T$450677),'Green Validation'!T$450678,FALSE))</f>
        <v>0.19017566679316852</v>
      </c>
    </row>
    <row r="89" spans="2:20" s="29" customFormat="1">
      <c r="B89" s="301">
        <v>43891</v>
      </c>
      <c r="C89" s="294">
        <v>231</v>
      </c>
      <c r="D89" s="297">
        <v>5.8919696632515866</v>
      </c>
      <c r="E89" s="299">
        <v>0.22500000000000001</v>
      </c>
      <c r="F89" s="295">
        <v>0.19</v>
      </c>
      <c r="G89" s="294">
        <f ca="1">+IF(ISERROR(HLOOKUP($B89,INDIRECT("'Monthly Resource Report'!"&amp;'Green Validation'!G$450676&amp;":"&amp;'Green Validation'!G$450677),'Green Validation'!G$450678,FALSE)),0,HLOOKUP($B89,INDIRECT("'Monthly Resource Report'!"&amp;'Green Validation'!G$450676&amp;":"&amp;'Green Validation'!G$450677),'Green Validation'!G$450678,FALSE))</f>
        <v>231</v>
      </c>
      <c r="H89" s="297">
        <f ca="1">+IF(ISERROR(HLOOKUP($B89,INDIRECT("'Monthly Resource Report'!"&amp;'Green Validation'!H$450676&amp;":"&amp;'Green Validation'!H$450677),'Green Validation'!H$450678,FALSE)),0,HLOOKUP($B89,INDIRECT("'Monthly Resource Report'!"&amp;'Green Validation'!H$450676&amp;":"&amp;'Green Validation'!H$450677),'Green Validation'!H$450678,FALSE))</f>
        <v>5.8919969353614308</v>
      </c>
      <c r="I89" s="317">
        <f ca="1">+IF(ISERROR(HLOOKUP($B89,INDIRECT("'Monthly Resource Report'!"&amp;'Green Validation'!I$450676&amp;":"&amp;'Green Validation'!I$450677),'Green Validation'!I$450678,FALSE)),0,HLOOKUP($B89,INDIRECT("'Monthly Resource Report'!"&amp;'Green Validation'!I$450676&amp;":"&amp;'Green Validation'!I$450677),'Green Validation'!I$450678,FALSE))</f>
        <v>0.22461393345789371</v>
      </c>
      <c r="J89" s="318">
        <f ca="1">+IF(ISERROR(HLOOKUP($B89,INDIRECT("'Monthly Resource Report'!"&amp;'Green Validation'!J$450676&amp;":"&amp;'Green Validation'!J$450677),'Green Validation'!J$450678,FALSE)),0,HLOOKUP($B89,INDIRECT("'Monthly Resource Report'!"&amp;'Green Validation'!J$450676&amp;":"&amp;'Green Validation'!J$450677),'Green Validation'!J$450678,FALSE))</f>
        <v>0.19039857239817215</v>
      </c>
      <c r="L89" s="301">
        <v>43891</v>
      </c>
      <c r="M89" s="294">
        <v>223</v>
      </c>
      <c r="N89" s="297">
        <v>5.8919696632515866</v>
      </c>
      <c r="O89" s="299">
        <v>0.22500000000000001</v>
      </c>
      <c r="P89" s="295">
        <v>0.19</v>
      </c>
      <c r="Q89" s="294">
        <f ca="1">+IF(ISERROR(HLOOKUP($B89,INDIRECT("'Monthly Resource Report'!"&amp;'Green Validation'!Q$450676&amp;":"&amp;'Green Validation'!Q$450677),'Green Validation'!Q$450678,FALSE)),0,HLOOKUP($B89,INDIRECT("'Monthly Resource Report'!"&amp;'Green Validation'!Q$450676&amp;":"&amp;'Green Validation'!Q$450677),'Green Validation'!Q$450678,FALSE))</f>
        <v>223</v>
      </c>
      <c r="R89" s="297">
        <f ca="1">+IF(ISERROR(HLOOKUP($B89,INDIRECT("'Monthly Resource Report'!"&amp;'Green Validation'!R$450676&amp;":"&amp;'Green Validation'!R$450677),'Green Validation'!R$450678,FALSE)),0,HLOOKUP($B89,INDIRECT("'Monthly Resource Report'!"&amp;'Green Validation'!R$450676&amp;":"&amp;'Green Validation'!R$450677),'Green Validation'!R$450678,FALSE))</f>
        <v>5.8920037471084177</v>
      </c>
      <c r="S89" s="317">
        <f ca="1">+IF(ISERROR(HLOOKUP($B89,INDIRECT("'Monthly Resource Report'!"&amp;'Green Validation'!S$450676&amp;":"&amp;'Green Validation'!S$450677),'Green Validation'!S$450678,FALSE)),0,HLOOKUP($B89,INDIRECT("'Monthly Resource Report'!"&amp;'Green Validation'!S$450676&amp;":"&amp;'Green Validation'!S$450677),'Green Validation'!S$450678,FALSE))</f>
        <v>0.22465553147749018</v>
      </c>
      <c r="T89" s="318">
        <f ca="1">+IF(ISERROR(HLOOKUP($B89,INDIRECT("'Monthly Resource Report'!"&amp;'Green Validation'!T$450676&amp;":"&amp;'Green Validation'!T$450677),'Green Validation'!T$450678,FALSE)),0,HLOOKUP($B89,INDIRECT("'Monthly Resource Report'!"&amp;'Green Validation'!T$450676&amp;":"&amp;'Green Validation'!T$450677),'Green Validation'!T$450678,FALSE))</f>
        <v>0.19025940189732304</v>
      </c>
    </row>
    <row r="90" spans="2:20" s="29" customFormat="1">
      <c r="B90" s="301">
        <v>43922</v>
      </c>
      <c r="C90" s="294">
        <v>231</v>
      </c>
      <c r="D90" s="297">
        <v>5.8919696632515866</v>
      </c>
      <c r="E90" s="299">
        <v>0.22500000000000001</v>
      </c>
      <c r="F90" s="295">
        <v>0.19</v>
      </c>
      <c r="G90" s="294">
        <f ca="1">+IF(ISERROR(HLOOKUP($B90,INDIRECT("'Monthly Resource Report'!"&amp;'Green Validation'!G$450676&amp;":"&amp;'Green Validation'!G$450677),'Green Validation'!G$450678,FALSE)),0,HLOOKUP($B90,INDIRECT("'Monthly Resource Report'!"&amp;'Green Validation'!G$450676&amp;":"&amp;'Green Validation'!G$450677),'Green Validation'!G$450678,FALSE))</f>
        <v>231</v>
      </c>
      <c r="H90" s="297">
        <f ca="1">+IF(ISERROR(HLOOKUP($B90,INDIRECT("'Monthly Resource Report'!"&amp;'Green Validation'!H$450676&amp;":"&amp;'Green Validation'!H$450677),'Green Validation'!H$450678,FALSE)),0,HLOOKUP($B90,INDIRECT("'Monthly Resource Report'!"&amp;'Green Validation'!H$450676&amp;":"&amp;'Green Validation'!H$450677),'Green Validation'!H$450678,FALSE))</f>
        <v>5.8919977639789085</v>
      </c>
      <c r="I90" s="317">
        <f ca="1">+IF(ISERROR(HLOOKUP($B90,INDIRECT("'Monthly Resource Report'!"&amp;'Green Validation'!I$450676&amp;":"&amp;'Green Validation'!I$450677),'Green Validation'!I$450678,FALSE)),0,HLOOKUP($B90,INDIRECT("'Monthly Resource Report'!"&amp;'Green Validation'!I$450676&amp;":"&amp;'Green Validation'!I$450677),'Green Validation'!I$450678,FALSE))</f>
        <v>0.2239866528456031</v>
      </c>
      <c r="J90" s="318">
        <f ca="1">+IF(ISERROR(HLOOKUP($B90,INDIRECT("'Monthly Resource Report'!"&amp;'Green Validation'!J$450676&amp;":"&amp;'Green Validation'!J$450677),'Green Validation'!J$450678,FALSE)),0,HLOOKUP($B90,INDIRECT("'Monthly Resource Report'!"&amp;'Green Validation'!J$450676&amp;":"&amp;'Green Validation'!J$450677),'Green Validation'!J$450678,FALSE))</f>
        <v>0.19073906517881919</v>
      </c>
      <c r="L90" s="301">
        <v>43922</v>
      </c>
      <c r="M90" s="294">
        <v>223</v>
      </c>
      <c r="N90" s="297">
        <v>5.8919696632515866</v>
      </c>
      <c r="O90" s="299">
        <v>0.22500000000000001</v>
      </c>
      <c r="P90" s="295">
        <v>0.19</v>
      </c>
      <c r="Q90" s="294">
        <f ca="1">+IF(ISERROR(HLOOKUP($B90,INDIRECT("'Monthly Resource Report'!"&amp;'Green Validation'!Q$450676&amp;":"&amp;'Green Validation'!Q$450677),'Green Validation'!Q$450678,FALSE)),0,HLOOKUP($B90,INDIRECT("'Monthly Resource Report'!"&amp;'Green Validation'!Q$450676&amp;":"&amp;'Green Validation'!Q$450677),'Green Validation'!Q$450678,FALSE))</f>
        <v>223</v>
      </c>
      <c r="R90" s="297">
        <f ca="1">+IF(ISERROR(HLOOKUP($B90,INDIRECT("'Monthly Resource Report'!"&amp;'Green Validation'!R$450676&amp;":"&amp;'Green Validation'!R$450677),'Green Validation'!R$450678,FALSE)),0,HLOOKUP($B90,INDIRECT("'Monthly Resource Report'!"&amp;'Green Validation'!R$450676&amp;":"&amp;'Green Validation'!R$450677),'Green Validation'!R$450678,FALSE))</f>
        <v>5.8920005631800905</v>
      </c>
      <c r="S90" s="317">
        <f ca="1">+IF(ISERROR(HLOOKUP($B90,INDIRECT("'Monthly Resource Report'!"&amp;'Green Validation'!S$450676&amp;":"&amp;'Green Validation'!S$450677),'Green Validation'!S$450678,FALSE)),0,HLOOKUP($B90,INDIRECT("'Monthly Resource Report'!"&amp;'Green Validation'!S$450676&amp;":"&amp;'Green Validation'!S$450677),'Green Validation'!S$450678,FALSE))</f>
        <v>0.2243368928747021</v>
      </c>
      <c r="T90" s="318">
        <f ca="1">+IF(ISERROR(HLOOKUP($B90,INDIRECT("'Monthly Resource Report'!"&amp;'Green Validation'!T$450676&amp;":"&amp;'Green Validation'!T$450677),'Green Validation'!T$450678,FALSE)),0,HLOOKUP($B90,INDIRECT("'Monthly Resource Report'!"&amp;'Green Validation'!T$450676&amp;":"&amp;'Green Validation'!T$450677),'Green Validation'!T$450678,FALSE))</f>
        <v>0.19009304304266361</v>
      </c>
    </row>
    <row r="91" spans="2:20" s="29" customFormat="1">
      <c r="B91" s="301">
        <v>43952</v>
      </c>
      <c r="C91" s="294">
        <v>231</v>
      </c>
      <c r="D91" s="297">
        <v>5.8919696632515866</v>
      </c>
      <c r="E91" s="299">
        <v>0.21</v>
      </c>
      <c r="F91" s="295">
        <v>0.19</v>
      </c>
      <c r="G91" s="294">
        <f ca="1">+IF(ISERROR(HLOOKUP($B91,INDIRECT("'Monthly Resource Report'!"&amp;'Green Validation'!G$450676&amp;":"&amp;'Green Validation'!G$450677),'Green Validation'!G$450678,FALSE)),0,HLOOKUP($B91,INDIRECT("'Monthly Resource Report'!"&amp;'Green Validation'!G$450676&amp;":"&amp;'Green Validation'!G$450677),'Green Validation'!G$450678,FALSE))</f>
        <v>231</v>
      </c>
      <c r="H91" s="297">
        <f ca="1">+IF(ISERROR(HLOOKUP($B91,INDIRECT("'Monthly Resource Report'!"&amp;'Green Validation'!H$450676&amp;":"&amp;'Green Validation'!H$450677),'Green Validation'!H$450678,FALSE)),0,HLOOKUP($B91,INDIRECT("'Monthly Resource Report'!"&amp;'Green Validation'!H$450676&amp;":"&amp;'Green Validation'!H$450677),'Green Validation'!H$450678,FALSE))</f>
        <v>5.8919959572624885</v>
      </c>
      <c r="I91" s="317">
        <f ca="1">+IF(ISERROR(HLOOKUP($B91,INDIRECT("'Monthly Resource Report'!"&amp;'Green Validation'!I$450676&amp;":"&amp;'Green Validation'!I$450677),'Green Validation'!I$450678,FALSE)),0,HLOOKUP($B91,INDIRECT("'Monthly Resource Report'!"&amp;'Green Validation'!I$450676&amp;":"&amp;'Green Validation'!I$450677),'Green Validation'!I$450678,FALSE))</f>
        <v>0.20869644584160485</v>
      </c>
      <c r="J91" s="318">
        <f ca="1">+IF(ISERROR(HLOOKUP($B91,INDIRECT("'Monthly Resource Report'!"&amp;'Green Validation'!J$450676&amp;":"&amp;'Green Validation'!J$450677),'Green Validation'!J$450678,FALSE)),0,HLOOKUP($B91,INDIRECT("'Monthly Resource Report'!"&amp;'Green Validation'!J$450676&amp;":"&amp;'Green Validation'!J$450677),'Green Validation'!J$450678,FALSE))</f>
        <v>0.1902431632460225</v>
      </c>
      <c r="L91" s="301">
        <v>43952</v>
      </c>
      <c r="M91" s="294">
        <v>223</v>
      </c>
      <c r="N91" s="297">
        <v>5.8919696632515866</v>
      </c>
      <c r="O91" s="299">
        <v>0.21</v>
      </c>
      <c r="P91" s="295">
        <v>0.19</v>
      </c>
      <c r="Q91" s="294">
        <f ca="1">+IF(ISERROR(HLOOKUP($B91,INDIRECT("'Monthly Resource Report'!"&amp;'Green Validation'!Q$450676&amp;":"&amp;'Green Validation'!Q$450677),'Green Validation'!Q$450678,FALSE)),0,HLOOKUP($B91,INDIRECT("'Monthly Resource Report'!"&amp;'Green Validation'!Q$450676&amp;":"&amp;'Green Validation'!Q$450677),'Green Validation'!Q$450678,FALSE))</f>
        <v>223</v>
      </c>
      <c r="R91" s="297">
        <f ca="1">+IF(ISERROR(HLOOKUP($B91,INDIRECT("'Monthly Resource Report'!"&amp;'Green Validation'!R$450676&amp;":"&amp;'Green Validation'!R$450677),'Green Validation'!R$450678,FALSE)),0,HLOOKUP($B91,INDIRECT("'Monthly Resource Report'!"&amp;'Green Validation'!R$450676&amp;":"&amp;'Green Validation'!R$450677),'Green Validation'!R$450678,FALSE))</f>
        <v>5.8920012135762239</v>
      </c>
      <c r="S91" s="317">
        <f ca="1">+IF(ISERROR(HLOOKUP($B91,INDIRECT("'Monthly Resource Report'!"&amp;'Green Validation'!S$450676&amp;":"&amp;'Green Validation'!S$450677),'Green Validation'!S$450678,FALSE)),0,HLOOKUP($B91,INDIRECT("'Monthly Resource Report'!"&amp;'Green Validation'!S$450676&amp;":"&amp;'Green Validation'!S$450677),'Green Validation'!S$450678,FALSE))</f>
        <v>0.20904410071007676</v>
      </c>
      <c r="T91" s="318">
        <f ca="1">+IF(ISERROR(HLOOKUP($B91,INDIRECT("'Monthly Resource Report'!"&amp;'Green Validation'!T$450676&amp;":"&amp;'Green Validation'!T$450677),'Green Validation'!T$450678,FALSE)),0,HLOOKUP($B91,INDIRECT("'Monthly Resource Report'!"&amp;'Green Validation'!T$450676&amp;":"&amp;'Green Validation'!T$450677),'Green Validation'!T$450678,FALSE))</f>
        <v>0.19017306294237424</v>
      </c>
    </row>
    <row r="92" spans="2:20" s="29" customFormat="1">
      <c r="B92" s="301">
        <v>43983</v>
      </c>
      <c r="C92" s="294">
        <v>231</v>
      </c>
      <c r="D92" s="297">
        <v>5.8919696632515866</v>
      </c>
      <c r="E92" s="299">
        <v>0.21</v>
      </c>
      <c r="F92" s="295">
        <v>0.19</v>
      </c>
      <c r="G92" s="294">
        <f ca="1">+IF(ISERROR(HLOOKUP($B92,INDIRECT("'Monthly Resource Report'!"&amp;'Green Validation'!G$450676&amp;":"&amp;'Green Validation'!G$450677),'Green Validation'!G$450678,FALSE)),0,HLOOKUP($B92,INDIRECT("'Monthly Resource Report'!"&amp;'Green Validation'!G$450676&amp;":"&amp;'Green Validation'!G$450677),'Green Validation'!G$450678,FALSE))</f>
        <v>231</v>
      </c>
      <c r="H92" s="297">
        <f ca="1">+IF(ISERROR(HLOOKUP($B92,INDIRECT("'Monthly Resource Report'!"&amp;'Green Validation'!H$450676&amp;":"&amp;'Green Validation'!H$450677),'Green Validation'!H$450678,FALSE)),0,HLOOKUP($B92,INDIRECT("'Monthly Resource Report'!"&amp;'Green Validation'!H$450676&amp;":"&amp;'Green Validation'!H$450677),'Green Validation'!H$450678,FALSE))</f>
        <v>5.8919954764544435</v>
      </c>
      <c r="I92" s="317">
        <f ca="1">+IF(ISERROR(HLOOKUP($B92,INDIRECT("'Monthly Resource Report'!"&amp;'Green Validation'!I$450676&amp;":"&amp;'Green Validation'!I$450677),'Green Validation'!I$450678,FALSE)),0,HLOOKUP($B92,INDIRECT("'Monthly Resource Report'!"&amp;'Green Validation'!I$450676&amp;":"&amp;'Green Validation'!I$450677),'Green Validation'!I$450678,FALSE))</f>
        <v>0.2091270778842238</v>
      </c>
      <c r="J92" s="318">
        <f ca="1">+IF(ISERROR(HLOOKUP($B92,INDIRECT("'Monthly Resource Report'!"&amp;'Green Validation'!J$450676&amp;":"&amp;'Green Validation'!J$450677),'Green Validation'!J$450678,FALSE)),0,HLOOKUP($B92,INDIRECT("'Monthly Resource Report'!"&amp;'Green Validation'!J$450676&amp;":"&amp;'Green Validation'!J$450677),'Green Validation'!J$450678,FALSE))</f>
        <v>0.19011876337913455</v>
      </c>
      <c r="L92" s="301">
        <v>43983</v>
      </c>
      <c r="M92" s="294">
        <v>223</v>
      </c>
      <c r="N92" s="297">
        <v>5.8919696632515866</v>
      </c>
      <c r="O92" s="299">
        <v>0.21</v>
      </c>
      <c r="P92" s="295">
        <v>0.19</v>
      </c>
      <c r="Q92" s="294">
        <f ca="1">+IF(ISERROR(HLOOKUP($B92,INDIRECT("'Monthly Resource Report'!"&amp;'Green Validation'!Q$450676&amp;":"&amp;'Green Validation'!Q$450677),'Green Validation'!Q$450678,FALSE)),0,HLOOKUP($B92,INDIRECT("'Monthly Resource Report'!"&amp;'Green Validation'!Q$450676&amp;":"&amp;'Green Validation'!Q$450677),'Green Validation'!Q$450678,FALSE))</f>
        <v>223</v>
      </c>
      <c r="R92" s="297">
        <f ca="1">+IF(ISERROR(HLOOKUP($B92,INDIRECT("'Monthly Resource Report'!"&amp;'Green Validation'!R$450676&amp;":"&amp;'Green Validation'!R$450677),'Green Validation'!R$450678,FALSE)),0,HLOOKUP($B92,INDIRECT("'Monthly Resource Report'!"&amp;'Green Validation'!R$450676&amp;":"&amp;'Green Validation'!R$450677),'Green Validation'!R$450678,FALSE))</f>
        <v>5.8920017030256968</v>
      </c>
      <c r="S92" s="317">
        <f ca="1">+IF(ISERROR(HLOOKUP($B92,INDIRECT("'Monthly Resource Report'!"&amp;'Green Validation'!S$450676&amp;":"&amp;'Green Validation'!S$450677),'Green Validation'!S$450678,FALSE)),0,HLOOKUP($B92,INDIRECT("'Monthly Resource Report'!"&amp;'Green Validation'!S$450676&amp;":"&amp;'Green Validation'!S$450677),'Green Validation'!S$450678,FALSE))</f>
        <v>0.20921500698777631</v>
      </c>
      <c r="T92" s="318">
        <f ca="1">+IF(ISERROR(HLOOKUP($B92,INDIRECT("'Monthly Resource Report'!"&amp;'Green Validation'!T$450676&amp;":"&amp;'Green Validation'!T$450677),'Green Validation'!T$450678,FALSE)),0,HLOOKUP($B92,INDIRECT("'Monthly Resource Report'!"&amp;'Green Validation'!T$450676&amp;":"&amp;'Green Validation'!T$450677),'Green Validation'!T$450678,FALSE))</f>
        <v>0.19018315847489323</v>
      </c>
    </row>
    <row r="93" spans="2:20" s="29" customFormat="1">
      <c r="B93" s="301">
        <v>44013</v>
      </c>
      <c r="C93" s="294">
        <v>231</v>
      </c>
      <c r="D93" s="297">
        <v>5.8919696632515866</v>
      </c>
      <c r="E93" s="299">
        <v>0.21</v>
      </c>
      <c r="F93" s="295">
        <v>0.19</v>
      </c>
      <c r="G93" s="294">
        <f ca="1">+IF(ISERROR(HLOOKUP($B93,INDIRECT("'Monthly Resource Report'!"&amp;'Green Validation'!G$450676&amp;":"&amp;'Green Validation'!G$450677),'Green Validation'!G$450678,FALSE)),0,HLOOKUP($B93,INDIRECT("'Monthly Resource Report'!"&amp;'Green Validation'!G$450676&amp;":"&amp;'Green Validation'!G$450677),'Green Validation'!G$450678,FALSE))</f>
        <v>231</v>
      </c>
      <c r="H93" s="297">
        <f ca="1">+IF(ISERROR(HLOOKUP($B93,INDIRECT("'Monthly Resource Report'!"&amp;'Green Validation'!H$450676&amp;":"&amp;'Green Validation'!H$450677),'Green Validation'!H$450678,FALSE)),0,HLOOKUP($B93,INDIRECT("'Monthly Resource Report'!"&amp;'Green Validation'!H$450676&amp;":"&amp;'Green Validation'!H$450677),'Green Validation'!H$450678,FALSE))</f>
        <v>5.8919967210231414</v>
      </c>
      <c r="I93" s="317">
        <f ca="1">+IF(ISERROR(HLOOKUP($B93,INDIRECT("'Monthly Resource Report'!"&amp;'Green Validation'!I$450676&amp;":"&amp;'Green Validation'!I$450677),'Green Validation'!I$450678,FALSE)),0,HLOOKUP($B93,INDIRECT("'Monthly Resource Report'!"&amp;'Green Validation'!I$450676&amp;":"&amp;'Green Validation'!I$450677),'Green Validation'!I$450678,FALSE))</f>
        <v>0.20904790542718651</v>
      </c>
      <c r="J93" s="318">
        <f ca="1">+IF(ISERROR(HLOOKUP($B93,INDIRECT("'Monthly Resource Report'!"&amp;'Green Validation'!J$450676&amp;":"&amp;'Green Validation'!J$450677),'Green Validation'!J$450678,FALSE)),0,HLOOKUP($B93,INDIRECT("'Monthly Resource Report'!"&amp;'Green Validation'!J$450676&amp;":"&amp;'Green Validation'!J$450677),'Green Validation'!J$450678,FALSE))</f>
        <v>0.19035750817466804</v>
      </c>
      <c r="L93" s="301">
        <v>44013</v>
      </c>
      <c r="M93" s="294">
        <v>223</v>
      </c>
      <c r="N93" s="297">
        <v>5.8919696632515866</v>
      </c>
      <c r="O93" s="299">
        <v>0.21</v>
      </c>
      <c r="P93" s="295">
        <v>0.19</v>
      </c>
      <c r="Q93" s="294">
        <f ca="1">+IF(ISERROR(HLOOKUP($B93,INDIRECT("'Monthly Resource Report'!"&amp;'Green Validation'!Q$450676&amp;":"&amp;'Green Validation'!Q$450677),'Green Validation'!Q$450678,FALSE)),0,HLOOKUP($B93,INDIRECT("'Monthly Resource Report'!"&amp;'Green Validation'!Q$450676&amp;":"&amp;'Green Validation'!Q$450677),'Green Validation'!Q$450678,FALSE))</f>
        <v>223</v>
      </c>
      <c r="R93" s="297">
        <f ca="1">+IF(ISERROR(HLOOKUP($B93,INDIRECT("'Monthly Resource Report'!"&amp;'Green Validation'!R$450676&amp;":"&amp;'Green Validation'!R$450677),'Green Validation'!R$450678,FALSE)),0,HLOOKUP($B93,INDIRECT("'Monthly Resource Report'!"&amp;'Green Validation'!R$450676&amp;":"&amp;'Green Validation'!R$450677),'Green Validation'!R$450678,FALSE))</f>
        <v>5.8920002076654514</v>
      </c>
      <c r="S93" s="317">
        <f ca="1">+IF(ISERROR(HLOOKUP($B93,INDIRECT("'Monthly Resource Report'!"&amp;'Green Validation'!S$450676&amp;":"&amp;'Green Validation'!S$450677),'Green Validation'!S$450678,FALSE)),0,HLOOKUP($B93,INDIRECT("'Monthly Resource Report'!"&amp;'Green Validation'!S$450676&amp;":"&amp;'Green Validation'!S$450677),'Green Validation'!S$450678,FALSE))</f>
        <v>0.20922252315349879</v>
      </c>
      <c r="T93" s="318">
        <f ca="1">+IF(ISERROR(HLOOKUP($B93,INDIRECT("'Monthly Resource Report'!"&amp;'Green Validation'!T$450676&amp;":"&amp;'Green Validation'!T$450677),'Green Validation'!T$450678,FALSE)),0,HLOOKUP($B93,INDIRECT("'Monthly Resource Report'!"&amp;'Green Validation'!T$450676&amp;":"&amp;'Green Validation'!T$450677),'Green Validation'!T$450678,FALSE))</f>
        <v>0.1901786808282015</v>
      </c>
    </row>
    <row r="94" spans="2:20" s="29" customFormat="1">
      <c r="B94" s="301">
        <v>44044</v>
      </c>
      <c r="C94" s="294">
        <v>231</v>
      </c>
      <c r="D94" s="297">
        <v>5.8919696632515866</v>
      </c>
      <c r="E94" s="299">
        <v>0.21</v>
      </c>
      <c r="F94" s="295">
        <v>0.19</v>
      </c>
      <c r="G94" s="294">
        <f ca="1">+IF(ISERROR(HLOOKUP($B94,INDIRECT("'Monthly Resource Report'!"&amp;'Green Validation'!G$450676&amp;":"&amp;'Green Validation'!G$450677),'Green Validation'!G$450678,FALSE)),0,HLOOKUP($B94,INDIRECT("'Monthly Resource Report'!"&amp;'Green Validation'!G$450676&amp;":"&amp;'Green Validation'!G$450677),'Green Validation'!G$450678,FALSE))</f>
        <v>231</v>
      </c>
      <c r="H94" s="297">
        <f ca="1">+IF(ISERROR(HLOOKUP($B94,INDIRECT("'Monthly Resource Report'!"&amp;'Green Validation'!H$450676&amp;":"&amp;'Green Validation'!H$450677),'Green Validation'!H$450678,FALSE)),0,HLOOKUP($B94,INDIRECT("'Monthly Resource Report'!"&amp;'Green Validation'!H$450676&amp;":"&amp;'Green Validation'!H$450677),'Green Validation'!H$450678,FALSE))</f>
        <v>5.8919948852295407</v>
      </c>
      <c r="I94" s="317">
        <f ca="1">+IF(ISERROR(HLOOKUP($B94,INDIRECT("'Monthly Resource Report'!"&amp;'Green Validation'!I$450676&amp;":"&amp;'Green Validation'!I$450677),'Green Validation'!I$450678,FALSE)),0,HLOOKUP($B94,INDIRECT("'Monthly Resource Report'!"&amp;'Green Validation'!I$450676&amp;":"&amp;'Green Validation'!I$450677),'Green Validation'!I$450678,FALSE))</f>
        <v>0.20916853552124376</v>
      </c>
      <c r="J94" s="318">
        <f ca="1">+IF(ISERROR(HLOOKUP($B94,INDIRECT("'Monthly Resource Report'!"&amp;'Green Validation'!J$450676&amp;":"&amp;'Green Validation'!J$450677),'Green Validation'!J$450678,FALSE)),0,HLOOKUP($B94,INDIRECT("'Monthly Resource Report'!"&amp;'Green Validation'!J$450676&amp;":"&amp;'Green Validation'!J$450677),'Green Validation'!J$450678,FALSE))</f>
        <v>0.19023404658447413</v>
      </c>
      <c r="L94" s="301">
        <v>44044</v>
      </c>
      <c r="M94" s="294">
        <v>223</v>
      </c>
      <c r="N94" s="297">
        <v>5.8919696632515866</v>
      </c>
      <c r="O94" s="299">
        <v>0.21</v>
      </c>
      <c r="P94" s="295">
        <v>0.19</v>
      </c>
      <c r="Q94" s="294">
        <f ca="1">+IF(ISERROR(HLOOKUP($B94,INDIRECT("'Monthly Resource Report'!"&amp;'Green Validation'!Q$450676&amp;":"&amp;'Green Validation'!Q$450677),'Green Validation'!Q$450678,FALSE)),0,HLOOKUP($B94,INDIRECT("'Monthly Resource Report'!"&amp;'Green Validation'!Q$450676&amp;":"&amp;'Green Validation'!Q$450677),'Green Validation'!Q$450678,FALSE))</f>
        <v>223</v>
      </c>
      <c r="R94" s="297">
        <f ca="1">+IF(ISERROR(HLOOKUP($B94,INDIRECT("'Monthly Resource Report'!"&amp;'Green Validation'!R$450676&amp;":"&amp;'Green Validation'!R$450677),'Green Validation'!R$450678,FALSE)),0,HLOOKUP($B94,INDIRECT("'Monthly Resource Report'!"&amp;'Green Validation'!R$450676&amp;":"&amp;'Green Validation'!R$450677),'Green Validation'!R$450678,FALSE))</f>
        <v>5.8920020787068115</v>
      </c>
      <c r="S94" s="317">
        <f ca="1">+IF(ISERROR(HLOOKUP($B94,INDIRECT("'Monthly Resource Report'!"&amp;'Green Validation'!S$450676&amp;":"&amp;'Green Validation'!S$450677),'Green Validation'!S$450678,FALSE)),0,HLOOKUP($B94,INDIRECT("'Monthly Resource Report'!"&amp;'Green Validation'!S$450676&amp;":"&amp;'Green Validation'!S$450677),'Green Validation'!S$450678,FALSE))</f>
        <v>0.20931293575210291</v>
      </c>
      <c r="T94" s="318">
        <f ca="1">+IF(ISERROR(HLOOKUP($B94,INDIRECT("'Monthly Resource Report'!"&amp;'Green Validation'!T$450676&amp;":"&amp;'Green Validation'!T$450677),'Green Validation'!T$450678,FALSE)),0,HLOOKUP($B94,INDIRECT("'Monthly Resource Report'!"&amp;'Green Validation'!T$450676&amp;":"&amp;'Green Validation'!T$450677),'Green Validation'!T$450678,FALSE))</f>
        <v>0.19025457817997363</v>
      </c>
    </row>
    <row r="95" spans="2:20" s="29" customFormat="1">
      <c r="B95" s="301">
        <v>44075</v>
      </c>
      <c r="C95" s="294">
        <v>231</v>
      </c>
      <c r="D95" s="297">
        <v>5.8919696632515866</v>
      </c>
      <c r="E95" s="299">
        <v>0.21</v>
      </c>
      <c r="F95" s="295">
        <v>0.19</v>
      </c>
      <c r="G95" s="294">
        <f ca="1">+IF(ISERROR(HLOOKUP($B95,INDIRECT("'Monthly Resource Report'!"&amp;'Green Validation'!G$450676&amp;":"&amp;'Green Validation'!G$450677),'Green Validation'!G$450678,FALSE)),0,HLOOKUP($B95,INDIRECT("'Monthly Resource Report'!"&amp;'Green Validation'!G$450676&amp;":"&amp;'Green Validation'!G$450677),'Green Validation'!G$450678,FALSE))</f>
        <v>231</v>
      </c>
      <c r="H95" s="297">
        <f ca="1">+IF(ISERROR(HLOOKUP($B95,INDIRECT("'Monthly Resource Report'!"&amp;'Green Validation'!H$450676&amp;":"&amp;'Green Validation'!H$450677),'Green Validation'!H$450678,FALSE)),0,HLOOKUP($B95,INDIRECT("'Monthly Resource Report'!"&amp;'Green Validation'!H$450676&amp;":"&amp;'Green Validation'!H$450677),'Green Validation'!H$450678,FALSE))</f>
        <v>5.8919951923076921</v>
      </c>
      <c r="I95" s="317">
        <f ca="1">+IF(ISERROR(HLOOKUP($B95,INDIRECT("'Monthly Resource Report'!"&amp;'Green Validation'!I$450676&amp;":"&amp;'Green Validation'!I$450677),'Green Validation'!I$450678,FALSE)),0,HLOOKUP($B95,INDIRECT("'Monthly Resource Report'!"&amp;'Green Validation'!I$450676&amp;":"&amp;'Green Validation'!I$450677),'Green Validation'!I$450678,FALSE))</f>
        <v>0.20887689401664788</v>
      </c>
      <c r="J95" s="318">
        <f ca="1">+IF(ISERROR(HLOOKUP($B95,INDIRECT("'Monthly Resource Report'!"&amp;'Green Validation'!J$450676&amp;":"&amp;'Green Validation'!J$450677),'Green Validation'!J$450678,FALSE)),0,HLOOKUP($B95,INDIRECT("'Monthly Resource Report'!"&amp;'Green Validation'!J$450676&amp;":"&amp;'Green Validation'!J$450677),'Green Validation'!J$450678,FALSE))</f>
        <v>0.19024986008448497</v>
      </c>
      <c r="L95" s="301">
        <v>44075</v>
      </c>
      <c r="M95" s="294">
        <v>223</v>
      </c>
      <c r="N95" s="297">
        <v>5.8919696632515866</v>
      </c>
      <c r="O95" s="299">
        <v>0.21</v>
      </c>
      <c r="P95" s="295">
        <v>0.19</v>
      </c>
      <c r="Q95" s="294">
        <f ca="1">+IF(ISERROR(HLOOKUP($B95,INDIRECT("'Monthly Resource Report'!"&amp;'Green Validation'!Q$450676&amp;":"&amp;'Green Validation'!Q$450677),'Green Validation'!Q$450678,FALSE)),0,HLOOKUP($B95,INDIRECT("'Monthly Resource Report'!"&amp;'Green Validation'!Q$450676&amp;":"&amp;'Green Validation'!Q$450677),'Green Validation'!Q$450678,FALSE))</f>
        <v>223</v>
      </c>
      <c r="R95" s="297">
        <f ca="1">+IF(ISERROR(HLOOKUP($B95,INDIRECT("'Monthly Resource Report'!"&amp;'Green Validation'!R$450676&amp;":"&amp;'Green Validation'!R$450677),'Green Validation'!R$450678,FALSE)),0,HLOOKUP($B95,INDIRECT("'Monthly Resource Report'!"&amp;'Green Validation'!R$450676&amp;":"&amp;'Green Validation'!R$450677),'Green Validation'!R$450678,FALSE))</f>
        <v>5.8920003531313236</v>
      </c>
      <c r="S95" s="317">
        <f ca="1">+IF(ISERROR(HLOOKUP($B95,INDIRECT("'Monthly Resource Report'!"&amp;'Green Validation'!S$450676&amp;":"&amp;'Green Validation'!S$450677),'Green Validation'!S$450678,FALSE)),0,HLOOKUP($B95,INDIRECT("'Monthly Resource Report'!"&amp;'Green Validation'!S$450676&amp;":"&amp;'Green Validation'!S$450677),'Green Validation'!S$450678,FALSE))</f>
        <v>0.20907177932726789</v>
      </c>
      <c r="T95" s="318">
        <f ca="1">+IF(ISERROR(HLOOKUP($B95,INDIRECT("'Monthly Resource Report'!"&amp;'Green Validation'!T$450676&amp;":"&amp;'Green Validation'!T$450677),'Green Validation'!T$450678,FALSE)),0,HLOOKUP($B95,INDIRECT("'Monthly Resource Report'!"&amp;'Green Validation'!T$450676&amp;":"&amp;'Green Validation'!T$450677),'Green Validation'!T$450678,FALSE))</f>
        <v>0.19036717641709835</v>
      </c>
    </row>
    <row r="96" spans="2:20" s="29" customFormat="1">
      <c r="B96" s="301">
        <v>44105</v>
      </c>
      <c r="C96" s="294">
        <v>231</v>
      </c>
      <c r="D96" s="297">
        <v>5.8919696632515866</v>
      </c>
      <c r="E96" s="299">
        <v>0.22500000000000001</v>
      </c>
      <c r="F96" s="295">
        <v>0.19</v>
      </c>
      <c r="G96" s="294">
        <f ca="1">+IF(ISERROR(HLOOKUP($B96,INDIRECT("'Monthly Resource Report'!"&amp;'Green Validation'!G$450676&amp;":"&amp;'Green Validation'!G$450677),'Green Validation'!G$450678,FALSE)),0,HLOOKUP($B96,INDIRECT("'Monthly Resource Report'!"&amp;'Green Validation'!G$450676&amp;":"&amp;'Green Validation'!G$450677),'Green Validation'!G$450678,FALSE))</f>
        <v>231</v>
      </c>
      <c r="H96" s="297">
        <f ca="1">+IF(ISERROR(HLOOKUP($B96,INDIRECT("'Monthly Resource Report'!"&amp;'Green Validation'!H$450676&amp;":"&amp;'Green Validation'!H$450677),'Green Validation'!H$450678,FALSE)),0,HLOOKUP($B96,INDIRECT("'Monthly Resource Report'!"&amp;'Green Validation'!H$450676&amp;":"&amp;'Green Validation'!H$450677),'Green Validation'!H$450678,FALSE))</f>
        <v>5.8919963446146095</v>
      </c>
      <c r="I96" s="317">
        <f ca="1">+IF(ISERROR(HLOOKUP($B96,INDIRECT("'Monthly Resource Report'!"&amp;'Green Validation'!I$450676&amp;":"&amp;'Green Validation'!I$450677),'Green Validation'!I$450678,FALSE)),0,HLOOKUP($B96,INDIRECT("'Monthly Resource Report'!"&amp;'Green Validation'!I$450676&amp;":"&amp;'Green Validation'!I$450677),'Green Validation'!I$450678,FALSE))</f>
        <v>0.22406385210721913</v>
      </c>
      <c r="J96" s="318">
        <f ca="1">+IF(ISERROR(HLOOKUP($B96,INDIRECT("'Monthly Resource Report'!"&amp;'Green Validation'!J$450676&amp;":"&amp;'Green Validation'!J$450677),'Green Validation'!J$450678,FALSE)),0,HLOOKUP($B96,INDIRECT("'Monthly Resource Report'!"&amp;'Green Validation'!J$450676&amp;":"&amp;'Green Validation'!J$450677),'Green Validation'!J$450678,FALSE))</f>
        <v>0.19023724517586876</v>
      </c>
      <c r="L96" s="301">
        <v>44105</v>
      </c>
      <c r="M96" s="294">
        <v>223</v>
      </c>
      <c r="N96" s="297">
        <v>5.8919696632515866</v>
      </c>
      <c r="O96" s="299">
        <v>0.22500000000000001</v>
      </c>
      <c r="P96" s="295">
        <v>0.19</v>
      </c>
      <c r="Q96" s="294">
        <f ca="1">+IF(ISERROR(HLOOKUP($B96,INDIRECT("'Monthly Resource Report'!"&amp;'Green Validation'!Q$450676&amp;":"&amp;'Green Validation'!Q$450677),'Green Validation'!Q$450678,FALSE)),0,HLOOKUP($B96,INDIRECT("'Monthly Resource Report'!"&amp;'Green Validation'!Q$450676&amp;":"&amp;'Green Validation'!Q$450677),'Green Validation'!Q$450678,FALSE))</f>
        <v>223</v>
      </c>
      <c r="R96" s="297">
        <f ca="1">+IF(ISERROR(HLOOKUP($B96,INDIRECT("'Monthly Resource Report'!"&amp;'Green Validation'!R$450676&amp;":"&amp;'Green Validation'!R$450677),'Green Validation'!R$450678,FALSE)),0,HLOOKUP($B96,INDIRECT("'Monthly Resource Report'!"&amp;'Green Validation'!R$450676&amp;":"&amp;'Green Validation'!R$450677),'Green Validation'!R$450678,FALSE))</f>
        <v>5.892001265756714</v>
      </c>
      <c r="S96" s="317">
        <f ca="1">+IF(ISERROR(HLOOKUP($B96,INDIRECT("'Monthly Resource Report'!"&amp;'Green Validation'!S$450676&amp;":"&amp;'Green Validation'!S$450677),'Green Validation'!S$450678,FALSE)),0,HLOOKUP($B96,INDIRECT("'Monthly Resource Report'!"&amp;'Green Validation'!S$450676&amp;":"&amp;'Green Validation'!S$450677),'Green Validation'!S$450678,FALSE))</f>
        <v>0.22421692390719036</v>
      </c>
      <c r="T96" s="318">
        <f ca="1">+IF(ISERROR(HLOOKUP($B96,INDIRECT("'Monthly Resource Report'!"&amp;'Green Validation'!T$450676&amp;":"&amp;'Green Validation'!T$450677),'Green Validation'!T$450678,FALSE)),0,HLOOKUP($B96,INDIRECT("'Monthly Resource Report'!"&amp;'Green Validation'!T$450676&amp;":"&amp;'Green Validation'!T$450677),'Green Validation'!T$450678,FALSE))</f>
        <v>0.19017413828827839</v>
      </c>
    </row>
    <row r="97" spans="2:20" s="29" customFormat="1">
      <c r="B97" s="301">
        <v>44136</v>
      </c>
      <c r="C97" s="294">
        <v>231</v>
      </c>
      <c r="D97" s="297">
        <v>5.8919696632515866</v>
      </c>
      <c r="E97" s="299">
        <v>0.22500000000000001</v>
      </c>
      <c r="F97" s="295">
        <v>0.19</v>
      </c>
      <c r="G97" s="294">
        <f ca="1">+IF(ISERROR(HLOOKUP($B97,INDIRECT("'Monthly Resource Report'!"&amp;'Green Validation'!G$450676&amp;":"&amp;'Green Validation'!G$450677),'Green Validation'!G$450678,FALSE)),0,HLOOKUP($B97,INDIRECT("'Monthly Resource Report'!"&amp;'Green Validation'!G$450676&amp;":"&amp;'Green Validation'!G$450677),'Green Validation'!G$450678,FALSE))</f>
        <v>231</v>
      </c>
      <c r="H97" s="297">
        <f ca="1">+IF(ISERROR(HLOOKUP($B97,INDIRECT("'Monthly Resource Report'!"&amp;'Green Validation'!H$450676&amp;":"&amp;'Green Validation'!H$450677),'Green Validation'!H$450678,FALSE)),0,HLOOKUP($B97,INDIRECT("'Monthly Resource Report'!"&amp;'Green Validation'!H$450676&amp;":"&amp;'Green Validation'!H$450677),'Green Validation'!H$450678,FALSE))</f>
        <v>5.8919950414402518</v>
      </c>
      <c r="I97" s="317">
        <f ca="1">+IF(ISERROR(HLOOKUP($B97,INDIRECT("'Monthly Resource Report'!"&amp;'Green Validation'!I$450676&amp;":"&amp;'Green Validation'!I$450677),'Green Validation'!I$450678,FALSE)),0,HLOOKUP($B97,INDIRECT("'Monthly Resource Report'!"&amp;'Green Validation'!I$450676&amp;":"&amp;'Green Validation'!I$450677),'Green Validation'!I$450678,FALSE))</f>
        <v>0.22426026961310006</v>
      </c>
      <c r="J97" s="318">
        <f ca="1">+IF(ISERROR(HLOOKUP($B97,INDIRECT("'Monthly Resource Report'!"&amp;'Green Validation'!J$450676&amp;":"&amp;'Green Validation'!J$450677),'Green Validation'!J$450678,FALSE)),0,HLOOKUP($B97,INDIRECT("'Monthly Resource Report'!"&amp;'Green Validation'!J$450676&amp;":"&amp;'Green Validation'!J$450677),'Green Validation'!J$450678,FALSE))</f>
        <v>0.19023885422712397</v>
      </c>
      <c r="L97" s="301">
        <v>44136</v>
      </c>
      <c r="M97" s="294">
        <v>223</v>
      </c>
      <c r="N97" s="297">
        <v>5.8919696632515866</v>
      </c>
      <c r="O97" s="299">
        <v>0.22500000000000001</v>
      </c>
      <c r="P97" s="295">
        <v>0.19</v>
      </c>
      <c r="Q97" s="294">
        <f ca="1">+IF(ISERROR(HLOOKUP($B97,INDIRECT("'Monthly Resource Report'!"&amp;'Green Validation'!Q$450676&amp;":"&amp;'Green Validation'!Q$450677),'Green Validation'!Q$450678,FALSE)),0,HLOOKUP($B97,INDIRECT("'Monthly Resource Report'!"&amp;'Green Validation'!Q$450676&amp;":"&amp;'Green Validation'!Q$450677),'Green Validation'!Q$450678,FALSE))</f>
        <v>223</v>
      </c>
      <c r="R97" s="297">
        <f ca="1">+IF(ISERROR(HLOOKUP($B97,INDIRECT("'Monthly Resource Report'!"&amp;'Green Validation'!R$450676&amp;":"&amp;'Green Validation'!R$450677),'Green Validation'!R$450678,FALSE)),0,HLOOKUP($B97,INDIRECT("'Monthly Resource Report'!"&amp;'Green Validation'!R$450676&amp;":"&amp;'Green Validation'!R$450677),'Green Validation'!R$450678,FALSE))</f>
        <v>5.8920023439790592</v>
      </c>
      <c r="S97" s="317">
        <f ca="1">+IF(ISERROR(HLOOKUP($B97,INDIRECT("'Monthly Resource Report'!"&amp;'Green Validation'!S$450676&amp;":"&amp;'Green Validation'!S$450677),'Green Validation'!S$450678,FALSE)),0,HLOOKUP($B97,INDIRECT("'Monthly Resource Report'!"&amp;'Green Validation'!S$450676&amp;":"&amp;'Green Validation'!S$450677),'Green Validation'!S$450678,FALSE))</f>
        <v>0.22434745265880321</v>
      </c>
      <c r="T97" s="318">
        <f ca="1">+IF(ISERROR(HLOOKUP($B97,INDIRECT("'Monthly Resource Report'!"&amp;'Green Validation'!T$450676&amp;":"&amp;'Green Validation'!T$450677),'Green Validation'!T$450678,FALSE)),0,HLOOKUP($B97,INDIRECT("'Monthly Resource Report'!"&amp;'Green Validation'!T$450676&amp;":"&amp;'Green Validation'!T$450677),'Green Validation'!T$450678,FALSE))</f>
        <v>0.19026951128010017</v>
      </c>
    </row>
    <row r="98" spans="2:20" s="29" customFormat="1">
      <c r="B98" s="301">
        <v>44166</v>
      </c>
      <c r="C98" s="294">
        <v>231</v>
      </c>
      <c r="D98" s="297">
        <v>5.8919696632515866</v>
      </c>
      <c r="E98" s="299">
        <v>0.22500000000000001</v>
      </c>
      <c r="F98" s="295">
        <v>0.19</v>
      </c>
      <c r="G98" s="294">
        <f ca="1">+IF(ISERROR(HLOOKUP($B98,INDIRECT("'Monthly Resource Report'!"&amp;'Green Validation'!G$450676&amp;":"&amp;'Green Validation'!G$450677),'Green Validation'!G$450678,FALSE)),0,HLOOKUP($B98,INDIRECT("'Monthly Resource Report'!"&amp;'Green Validation'!G$450676&amp;":"&amp;'Green Validation'!G$450677),'Green Validation'!G$450678,FALSE))</f>
        <v>231</v>
      </c>
      <c r="H98" s="297">
        <f ca="1">+IF(ISERROR(HLOOKUP($B98,INDIRECT("'Monthly Resource Report'!"&amp;'Green Validation'!H$450676&amp;":"&amp;'Green Validation'!H$450677),'Green Validation'!H$450678,FALSE)),0,HLOOKUP($B98,INDIRECT("'Monthly Resource Report'!"&amp;'Green Validation'!H$450676&amp;":"&amp;'Green Validation'!H$450677),'Green Validation'!H$450678,FALSE))</f>
        <v>5.8919967088233118</v>
      </c>
      <c r="I98" s="317">
        <f ca="1">+IF(ISERROR(HLOOKUP($B98,INDIRECT("'Monthly Resource Report'!"&amp;'Green Validation'!I$450676&amp;":"&amp;'Green Validation'!I$450677),'Green Validation'!I$450678,FALSE)),0,HLOOKUP($B98,INDIRECT("'Monthly Resource Report'!"&amp;'Green Validation'!I$450676&amp;":"&amp;'Green Validation'!I$450677),'Green Validation'!I$450678,FALSE))</f>
        <v>0.22439533885100049</v>
      </c>
      <c r="J98" s="318">
        <f ca="1">+IF(ISERROR(HLOOKUP($B98,INDIRECT("'Monthly Resource Report'!"&amp;'Green Validation'!J$450676&amp;":"&amp;'Green Validation'!J$450677),'Green Validation'!J$450678,FALSE)),0,HLOOKUP($B98,INDIRECT("'Monthly Resource Report'!"&amp;'Green Validation'!J$450676&amp;":"&amp;'Green Validation'!J$450677),'Green Validation'!J$450678,FALSE))</f>
        <v>0.19035264900219795</v>
      </c>
      <c r="L98" s="301">
        <v>44166</v>
      </c>
      <c r="M98" s="294">
        <v>223</v>
      </c>
      <c r="N98" s="297">
        <v>5.8919696632515866</v>
      </c>
      <c r="O98" s="299">
        <v>0.22500000000000001</v>
      </c>
      <c r="P98" s="295">
        <v>0.19</v>
      </c>
      <c r="Q98" s="294">
        <f ca="1">+IF(ISERROR(HLOOKUP($B98,INDIRECT("'Monthly Resource Report'!"&amp;'Green Validation'!Q$450676&amp;":"&amp;'Green Validation'!Q$450677),'Green Validation'!Q$450678,FALSE)),0,HLOOKUP($B98,INDIRECT("'Monthly Resource Report'!"&amp;'Green Validation'!Q$450676&amp;":"&amp;'Green Validation'!Q$450677),'Green Validation'!Q$450678,FALSE))</f>
        <v>223</v>
      </c>
      <c r="R98" s="297">
        <f ca="1">+IF(ISERROR(HLOOKUP($B98,INDIRECT("'Monthly Resource Report'!"&amp;'Green Validation'!R$450676&amp;":"&amp;'Green Validation'!R$450677),'Green Validation'!R$450678,FALSE)),0,HLOOKUP($B98,INDIRECT("'Monthly Resource Report'!"&amp;'Green Validation'!R$450676&amp;":"&amp;'Green Validation'!R$450677),'Green Validation'!R$450678,FALSE))</f>
        <v>5.8920010660845508</v>
      </c>
      <c r="S98" s="317">
        <f ca="1">+IF(ISERROR(HLOOKUP($B98,INDIRECT("'Monthly Resource Report'!"&amp;'Green Validation'!S$450676&amp;":"&amp;'Green Validation'!S$450677),'Green Validation'!S$450678,FALSE)),0,HLOOKUP($B98,INDIRECT("'Monthly Resource Report'!"&amp;'Green Validation'!S$450676&amp;":"&amp;'Green Validation'!S$450677),'Green Validation'!S$450678,FALSE))</f>
        <v>0.22458113709310573</v>
      </c>
      <c r="T98" s="318">
        <f ca="1">+IF(ISERROR(HLOOKUP($B98,INDIRECT("'Monthly Resource Report'!"&amp;'Green Validation'!T$450676&amp;":"&amp;'Green Validation'!T$450677),'Green Validation'!T$450678,FALSE)),0,HLOOKUP($B98,INDIRECT("'Monthly Resource Report'!"&amp;'Green Validation'!T$450676&amp;":"&amp;'Green Validation'!T$450677),'Green Validation'!T$450678,FALSE))</f>
        <v>0.19016811196552452</v>
      </c>
    </row>
    <row r="99" spans="2:20" s="29" customFormat="1">
      <c r="B99" s="301">
        <v>44197</v>
      </c>
      <c r="C99" s="294">
        <v>231</v>
      </c>
      <c r="D99" s="297">
        <v>6.0498744502267288</v>
      </c>
      <c r="E99" s="299">
        <v>0.22500000000000001</v>
      </c>
      <c r="F99" s="295">
        <v>0.19</v>
      </c>
      <c r="G99" s="294">
        <f ca="1">+IF(ISERROR(HLOOKUP($B99,INDIRECT("'Monthly Resource Report'!"&amp;'Green Validation'!G$450676&amp;":"&amp;'Green Validation'!G$450677),'Green Validation'!G$450678,FALSE)),0,HLOOKUP($B99,INDIRECT("'Monthly Resource Report'!"&amp;'Green Validation'!G$450676&amp;":"&amp;'Green Validation'!G$450677),'Green Validation'!G$450678,FALSE))</f>
        <v>231</v>
      </c>
      <c r="H99" s="297">
        <f ca="1">+IF(ISERROR(HLOOKUP($B99,INDIRECT("'Monthly Resource Report'!"&amp;'Green Validation'!H$450676&amp;":"&amp;'Green Validation'!H$450677),'Green Validation'!H$450678,FALSE)),0,HLOOKUP($B99,INDIRECT("'Monthly Resource Report'!"&amp;'Green Validation'!H$450676&amp;":"&amp;'Green Validation'!H$450677),'Green Validation'!H$450678,FALSE))</f>
        <v>6.0499909664653071</v>
      </c>
      <c r="I99" s="317">
        <f ca="1">+IF(ISERROR(HLOOKUP($B99,INDIRECT("'Monthly Resource Report'!"&amp;'Green Validation'!I$450676&amp;":"&amp;'Green Validation'!I$450677),'Green Validation'!I$450678,FALSE)),0,HLOOKUP($B99,INDIRECT("'Monthly Resource Report'!"&amp;'Green Validation'!I$450676&amp;":"&amp;'Green Validation'!I$450677),'Green Validation'!I$450678,FALSE))</f>
        <v>0.22448491801711362</v>
      </c>
      <c r="J99" s="318">
        <f ca="1">+IF(ISERROR(HLOOKUP($B99,INDIRECT("'Monthly Resource Report'!"&amp;'Green Validation'!J$450676&amp;":"&amp;'Green Validation'!J$450677),'Green Validation'!J$450678,FALSE)),0,HLOOKUP($B99,INDIRECT("'Monthly Resource Report'!"&amp;'Green Validation'!J$450676&amp;":"&amp;'Green Validation'!J$450677),'Green Validation'!J$450678,FALSE))</f>
        <v>0.1903476434313866</v>
      </c>
      <c r="L99" s="301">
        <v>44197</v>
      </c>
      <c r="M99" s="294">
        <v>223</v>
      </c>
      <c r="N99" s="297">
        <v>6.0498744502267288</v>
      </c>
      <c r="O99" s="299">
        <v>0.22500000000000001</v>
      </c>
      <c r="P99" s="295">
        <v>0.19</v>
      </c>
      <c r="Q99" s="294">
        <f ca="1">+IF(ISERROR(HLOOKUP($B99,INDIRECT("'Monthly Resource Report'!"&amp;'Green Validation'!Q$450676&amp;":"&amp;'Green Validation'!Q$450677),'Green Validation'!Q$450678,FALSE)),0,HLOOKUP($B99,INDIRECT("'Monthly Resource Report'!"&amp;'Green Validation'!Q$450676&amp;":"&amp;'Green Validation'!Q$450677),'Green Validation'!Q$450678,FALSE))</f>
        <v>223</v>
      </c>
      <c r="R99" s="297">
        <f ca="1">+IF(ISERROR(HLOOKUP($B99,INDIRECT("'Monthly Resource Report'!"&amp;'Green Validation'!R$450676&amp;":"&amp;'Green Validation'!R$450677),'Green Validation'!R$450678,FALSE)),0,HLOOKUP($B99,INDIRECT("'Monthly Resource Report'!"&amp;'Green Validation'!R$450676&amp;":"&amp;'Green Validation'!R$450677),'Green Validation'!R$450678,FALSE))</f>
        <v>6.0500052869272762</v>
      </c>
      <c r="S99" s="317">
        <f ca="1">+IF(ISERROR(HLOOKUP($B99,INDIRECT("'Monthly Resource Report'!"&amp;'Green Validation'!S$450676&amp;":"&amp;'Green Validation'!S$450677),'Green Validation'!S$450678,FALSE)),0,HLOOKUP($B99,INDIRECT("'Monthly Resource Report'!"&amp;'Green Validation'!S$450676&amp;":"&amp;'Green Validation'!S$450677),'Green Validation'!S$450678,FALSE))</f>
        <v>0.22461487563472482</v>
      </c>
      <c r="T99" s="318">
        <f ca="1">+IF(ISERROR(HLOOKUP($B99,INDIRECT("'Monthly Resource Report'!"&amp;'Green Validation'!T$450676&amp;":"&amp;'Green Validation'!T$450677),'Green Validation'!T$450678,FALSE)),0,HLOOKUP($B99,INDIRECT("'Monthly Resource Report'!"&amp;'Green Validation'!T$450676&amp;":"&amp;'Green Validation'!T$450677),'Green Validation'!T$450678,FALSE))</f>
        <v>0.19025521392841985</v>
      </c>
    </row>
    <row r="100" spans="2:20" s="29" customFormat="1">
      <c r="B100" s="301">
        <v>44228</v>
      </c>
      <c r="C100" s="294">
        <v>231</v>
      </c>
      <c r="D100" s="297">
        <v>6.0498744502267288</v>
      </c>
      <c r="E100" s="299">
        <v>0.22500000000000001</v>
      </c>
      <c r="F100" s="295">
        <v>0.19</v>
      </c>
      <c r="G100" s="294">
        <f ca="1">+IF(ISERROR(HLOOKUP($B100,INDIRECT("'Monthly Resource Report'!"&amp;'Green Validation'!G$450676&amp;":"&amp;'Green Validation'!G$450677),'Green Validation'!G$450678,FALSE)),0,HLOOKUP($B100,INDIRECT("'Monthly Resource Report'!"&amp;'Green Validation'!G$450676&amp;":"&amp;'Green Validation'!G$450677),'Green Validation'!G$450678,FALSE))</f>
        <v>231</v>
      </c>
      <c r="H100" s="297">
        <f ca="1">+IF(ISERROR(HLOOKUP($B100,INDIRECT("'Monthly Resource Report'!"&amp;'Green Validation'!H$450676&amp;":"&amp;'Green Validation'!H$450677),'Green Validation'!H$450678,FALSE)),0,HLOOKUP($B100,INDIRECT("'Monthly Resource Report'!"&amp;'Green Validation'!H$450676&amp;":"&amp;'Green Validation'!H$450677),'Green Validation'!H$450678,FALSE))</f>
        <v>6.0499907298093794</v>
      </c>
      <c r="I100" s="317">
        <f ca="1">+IF(ISERROR(HLOOKUP($B100,INDIRECT("'Monthly Resource Report'!"&amp;'Green Validation'!I$450676&amp;":"&amp;'Green Validation'!I$450677),'Green Validation'!I$450678,FALSE)),0,HLOOKUP($B100,INDIRECT("'Monthly Resource Report'!"&amp;'Green Validation'!I$450676&amp;":"&amp;'Green Validation'!I$450677),'Green Validation'!I$450678,FALSE))</f>
        <v>0.22454695817039896</v>
      </c>
      <c r="J100" s="318">
        <f ca="1">+IF(ISERROR(HLOOKUP($B100,INDIRECT("'Monthly Resource Report'!"&amp;'Green Validation'!J$450676&amp;":"&amp;'Green Validation'!J$450677),'Green Validation'!J$450678,FALSE)),0,HLOOKUP($B100,INDIRECT("'Monthly Resource Report'!"&amp;'Green Validation'!J$450676&amp;":"&amp;'Green Validation'!J$450677),'Green Validation'!J$450678,FALSE))</f>
        <v>0.1902558034015103</v>
      </c>
      <c r="L100" s="301">
        <v>44228</v>
      </c>
      <c r="M100" s="294">
        <v>223</v>
      </c>
      <c r="N100" s="297">
        <v>6.0498744502267288</v>
      </c>
      <c r="O100" s="299">
        <v>0.22500000000000001</v>
      </c>
      <c r="P100" s="295">
        <v>0.19</v>
      </c>
      <c r="Q100" s="294">
        <f ca="1">+IF(ISERROR(HLOOKUP($B100,INDIRECT("'Monthly Resource Report'!"&amp;'Green Validation'!Q$450676&amp;":"&amp;'Green Validation'!Q$450677),'Green Validation'!Q$450678,FALSE)),0,HLOOKUP($B100,INDIRECT("'Monthly Resource Report'!"&amp;'Green Validation'!Q$450676&amp;":"&amp;'Green Validation'!Q$450677),'Green Validation'!Q$450678,FALSE))</f>
        <v>223</v>
      </c>
      <c r="R100" s="297">
        <f ca="1">+IF(ISERROR(HLOOKUP($B100,INDIRECT("'Monthly Resource Report'!"&amp;'Green Validation'!R$450676&amp;":"&amp;'Green Validation'!R$450677),'Green Validation'!R$450678,FALSE)),0,HLOOKUP($B100,INDIRECT("'Monthly Resource Report'!"&amp;'Green Validation'!R$450676&amp;":"&amp;'Green Validation'!R$450677),'Green Validation'!R$450678,FALSE))</f>
        <v>6.05000540571152</v>
      </c>
      <c r="S100" s="317">
        <f ca="1">+IF(ISERROR(HLOOKUP($B100,INDIRECT("'Monthly Resource Report'!"&amp;'Green Validation'!S$450676&amp;":"&amp;'Green Validation'!S$450677),'Green Validation'!S$450678,FALSE)),0,HLOOKUP($B100,INDIRECT("'Monthly Resource Report'!"&amp;'Green Validation'!S$450676&amp;":"&amp;'Green Validation'!S$450677),'Green Validation'!S$450678,FALSE))</f>
        <v>0.22473758340272851</v>
      </c>
      <c r="T100" s="318">
        <f ca="1">+IF(ISERROR(HLOOKUP($B100,INDIRECT("'Monthly Resource Report'!"&amp;'Green Validation'!T$450676&amp;":"&amp;'Green Validation'!T$450677),'Green Validation'!T$450678,FALSE)),0,HLOOKUP($B100,INDIRECT("'Monthly Resource Report'!"&amp;'Green Validation'!T$450676&amp;":"&amp;'Green Validation'!T$450677),'Green Validation'!T$450678,FALSE))</f>
        <v>0.19013812678803579</v>
      </c>
    </row>
    <row r="101" spans="2:20" s="29" customFormat="1">
      <c r="B101" s="301">
        <v>44256</v>
      </c>
      <c r="C101" s="294">
        <v>231</v>
      </c>
      <c r="D101" s="297">
        <v>6.0498744502267288</v>
      </c>
      <c r="E101" s="299">
        <v>0.22500000000000001</v>
      </c>
      <c r="F101" s="295">
        <v>0.19</v>
      </c>
      <c r="G101" s="294">
        <f ca="1">+IF(ISERROR(HLOOKUP($B101,INDIRECT("'Monthly Resource Report'!"&amp;'Green Validation'!G$450676&amp;":"&amp;'Green Validation'!G$450677),'Green Validation'!G$450678,FALSE)),0,HLOOKUP($B101,INDIRECT("'Monthly Resource Report'!"&amp;'Green Validation'!G$450676&amp;":"&amp;'Green Validation'!G$450677),'Green Validation'!G$450678,FALSE))</f>
        <v>231</v>
      </c>
      <c r="H101" s="297">
        <f ca="1">+IF(ISERROR(HLOOKUP($B101,INDIRECT("'Monthly Resource Report'!"&amp;'Green Validation'!H$450676&amp;":"&amp;'Green Validation'!H$450677),'Green Validation'!H$450678,FALSE)),0,HLOOKUP($B101,INDIRECT("'Monthly Resource Report'!"&amp;'Green Validation'!H$450676&amp;":"&amp;'Green Validation'!H$450677),'Green Validation'!H$450678,FALSE))</f>
        <v>6.0499909181281524</v>
      </c>
      <c r="I101" s="317">
        <f ca="1">+IF(ISERROR(HLOOKUP($B101,INDIRECT("'Monthly Resource Report'!"&amp;'Green Validation'!I$450676&amp;":"&amp;'Green Validation'!I$450677),'Green Validation'!I$450678,FALSE)),0,HLOOKUP($B101,INDIRECT("'Monthly Resource Report'!"&amp;'Green Validation'!I$450676&amp;":"&amp;'Green Validation'!I$450677),'Green Validation'!I$450678,FALSE))</f>
        <v>0.22450916463438902</v>
      </c>
      <c r="J101" s="318">
        <f ca="1">+IF(ISERROR(HLOOKUP($B101,INDIRECT("'Monthly Resource Report'!"&amp;'Green Validation'!J$450676&amp;":"&amp;'Green Validation'!J$450677),'Green Validation'!J$450678,FALSE)),0,HLOOKUP($B101,INDIRECT("'Monthly Resource Report'!"&amp;'Green Validation'!J$450676&amp;":"&amp;'Green Validation'!J$450677),'Green Validation'!J$450678,FALSE))</f>
        <v>0.19022678256283476</v>
      </c>
      <c r="L101" s="301">
        <v>44256</v>
      </c>
      <c r="M101" s="294">
        <v>223</v>
      </c>
      <c r="N101" s="297">
        <v>6.0498744502267288</v>
      </c>
      <c r="O101" s="299">
        <v>0.22500000000000001</v>
      </c>
      <c r="P101" s="295">
        <v>0.19</v>
      </c>
      <c r="Q101" s="294">
        <f ca="1">+IF(ISERROR(HLOOKUP($B101,INDIRECT("'Monthly Resource Report'!"&amp;'Green Validation'!Q$450676&amp;":"&amp;'Green Validation'!Q$450677),'Green Validation'!Q$450678,FALSE)),0,HLOOKUP($B101,INDIRECT("'Monthly Resource Report'!"&amp;'Green Validation'!Q$450676&amp;":"&amp;'Green Validation'!Q$450677),'Green Validation'!Q$450678,FALSE))</f>
        <v>223</v>
      </c>
      <c r="R101" s="297">
        <f ca="1">+IF(ISERROR(HLOOKUP($B101,INDIRECT("'Monthly Resource Report'!"&amp;'Green Validation'!R$450676&amp;":"&amp;'Green Validation'!R$450677),'Green Validation'!R$450678,FALSE)),0,HLOOKUP($B101,INDIRECT("'Monthly Resource Report'!"&amp;'Green Validation'!R$450676&amp;":"&amp;'Green Validation'!R$450677),'Green Validation'!R$450678,FALSE))</f>
        <v>6.0500040077560211</v>
      </c>
      <c r="S101" s="317">
        <f ca="1">+IF(ISERROR(HLOOKUP($B101,INDIRECT("'Monthly Resource Report'!"&amp;'Green Validation'!S$450676&amp;":"&amp;'Green Validation'!S$450677),'Green Validation'!S$450678,FALSE)),0,HLOOKUP($B101,INDIRECT("'Monthly Resource Report'!"&amp;'Green Validation'!S$450676&amp;":"&amp;'Green Validation'!S$450677),'Green Validation'!S$450678,FALSE))</f>
        <v>0.22458543848783916</v>
      </c>
      <c r="T101" s="318">
        <f ca="1">+IF(ISERROR(HLOOKUP($B101,INDIRECT("'Monthly Resource Report'!"&amp;'Green Validation'!T$450676&amp;":"&amp;'Green Validation'!T$450677),'Green Validation'!T$450678,FALSE)),0,HLOOKUP($B101,INDIRECT("'Monthly Resource Report'!"&amp;'Green Validation'!T$450676&amp;":"&amp;'Green Validation'!T$450677),'Green Validation'!T$450678,FALSE))</f>
        <v>0.19039217345773735</v>
      </c>
    </row>
    <row r="102" spans="2:20" s="29" customFormat="1">
      <c r="B102" s="301">
        <v>44287</v>
      </c>
      <c r="C102" s="294">
        <v>231</v>
      </c>
      <c r="D102" s="297">
        <v>6.0498744502267288</v>
      </c>
      <c r="E102" s="299">
        <v>0.22500000000000001</v>
      </c>
      <c r="F102" s="295">
        <v>0.19</v>
      </c>
      <c r="G102" s="294">
        <f ca="1">+IF(ISERROR(HLOOKUP($B102,INDIRECT("'Monthly Resource Report'!"&amp;'Green Validation'!G$450676&amp;":"&amp;'Green Validation'!G$450677),'Green Validation'!G$450678,FALSE)),0,HLOOKUP($B102,INDIRECT("'Monthly Resource Report'!"&amp;'Green Validation'!G$450676&amp;":"&amp;'Green Validation'!G$450677),'Green Validation'!G$450678,FALSE))</f>
        <v>231</v>
      </c>
      <c r="H102" s="297">
        <f ca="1">+IF(ISERROR(HLOOKUP($B102,INDIRECT("'Monthly Resource Report'!"&amp;'Green Validation'!H$450676&amp;":"&amp;'Green Validation'!H$450677),'Green Validation'!H$450678,FALSE)),0,HLOOKUP($B102,INDIRECT("'Monthly Resource Report'!"&amp;'Green Validation'!H$450676&amp;":"&amp;'Green Validation'!H$450677),'Green Validation'!H$450678,FALSE))</f>
        <v>6.0499921326436281</v>
      </c>
      <c r="I102" s="317">
        <f ca="1">+IF(ISERROR(HLOOKUP($B102,INDIRECT("'Monthly Resource Report'!"&amp;'Green Validation'!I$450676&amp;":"&amp;'Green Validation'!I$450677),'Green Validation'!I$450678,FALSE)),0,HLOOKUP($B102,INDIRECT("'Monthly Resource Report'!"&amp;'Green Validation'!I$450676&amp;":"&amp;'Green Validation'!I$450677),'Green Validation'!I$450678,FALSE))</f>
        <v>0.22391826222192987</v>
      </c>
      <c r="J102" s="318">
        <f ca="1">+IF(ISERROR(HLOOKUP($B102,INDIRECT("'Monthly Resource Report'!"&amp;'Green Validation'!J$450676&amp;":"&amp;'Green Validation'!J$450677),'Green Validation'!J$450678,FALSE)),0,HLOOKUP($B102,INDIRECT("'Monthly Resource Report'!"&amp;'Green Validation'!J$450676&amp;":"&amp;'Green Validation'!J$450677),'Green Validation'!J$450678,FALSE))</f>
        <v>0.19011747258569245</v>
      </c>
      <c r="L102" s="301">
        <v>44287</v>
      </c>
      <c r="M102" s="294">
        <v>223</v>
      </c>
      <c r="N102" s="297">
        <v>6.0498744502267288</v>
      </c>
      <c r="O102" s="299">
        <v>0.22500000000000001</v>
      </c>
      <c r="P102" s="295">
        <v>0.19</v>
      </c>
      <c r="Q102" s="294">
        <f ca="1">+IF(ISERROR(HLOOKUP($B102,INDIRECT("'Monthly Resource Report'!"&amp;'Green Validation'!Q$450676&amp;":"&amp;'Green Validation'!Q$450677),'Green Validation'!Q$450678,FALSE)),0,HLOOKUP($B102,INDIRECT("'Monthly Resource Report'!"&amp;'Green Validation'!Q$450676&amp;":"&amp;'Green Validation'!Q$450677),'Green Validation'!Q$450678,FALSE))</f>
        <v>223</v>
      </c>
      <c r="R102" s="297">
        <f ca="1">+IF(ISERROR(HLOOKUP($B102,INDIRECT("'Monthly Resource Report'!"&amp;'Green Validation'!R$450676&amp;":"&amp;'Green Validation'!R$450677),'Green Validation'!R$450678,FALSE)),0,HLOOKUP($B102,INDIRECT("'Monthly Resource Report'!"&amp;'Green Validation'!R$450676&amp;":"&amp;'Green Validation'!R$450677),'Green Validation'!R$450678,FALSE))</f>
        <v>6.0500030588107343</v>
      </c>
      <c r="S102" s="317">
        <f ca="1">+IF(ISERROR(HLOOKUP($B102,INDIRECT("'Monthly Resource Report'!"&amp;'Green Validation'!S$450676&amp;":"&amp;'Green Validation'!S$450677),'Green Validation'!S$450678,FALSE)),0,HLOOKUP($B102,INDIRECT("'Monthly Resource Report'!"&amp;'Green Validation'!S$450676&amp;":"&amp;'Green Validation'!S$450677),'Green Validation'!S$450678,FALSE))</f>
        <v>0.22410855846627206</v>
      </c>
      <c r="T102" s="318">
        <f ca="1">+IF(ISERROR(HLOOKUP($B102,INDIRECT("'Monthly Resource Report'!"&amp;'Green Validation'!T$450676&amp;":"&amp;'Green Validation'!T$450677),'Green Validation'!T$450678,FALSE)),0,HLOOKUP($B102,INDIRECT("'Monthly Resource Report'!"&amp;'Green Validation'!T$450676&amp;":"&amp;'Green Validation'!T$450677),'Green Validation'!T$450678,FALSE))</f>
        <v>0.19018403775625656</v>
      </c>
    </row>
    <row r="103" spans="2:20" s="29" customFormat="1">
      <c r="B103" s="301">
        <v>44317</v>
      </c>
      <c r="C103" s="294">
        <v>231</v>
      </c>
      <c r="D103" s="297">
        <v>6.0498744502267288</v>
      </c>
      <c r="E103" s="299">
        <v>0.21</v>
      </c>
      <c r="F103" s="295">
        <v>0.19</v>
      </c>
      <c r="G103" s="294">
        <f ca="1">+IF(ISERROR(HLOOKUP($B103,INDIRECT("'Monthly Resource Report'!"&amp;'Green Validation'!G$450676&amp;":"&amp;'Green Validation'!G$450677),'Green Validation'!G$450678,FALSE)),0,HLOOKUP($B103,INDIRECT("'Monthly Resource Report'!"&amp;'Green Validation'!G$450676&amp;":"&amp;'Green Validation'!G$450677),'Green Validation'!G$450678,FALSE))</f>
        <v>231</v>
      </c>
      <c r="H103" s="297">
        <f ca="1">+IF(ISERROR(HLOOKUP($B103,INDIRECT("'Monthly Resource Report'!"&amp;'Green Validation'!H$450676&amp;":"&amp;'Green Validation'!H$450677),'Green Validation'!H$450678,FALSE)),0,HLOOKUP($B103,INDIRECT("'Monthly Resource Report'!"&amp;'Green Validation'!H$450676&amp;":"&amp;'Green Validation'!H$450677),'Green Validation'!H$450678,FALSE))</f>
        <v>6.0499928534966818</v>
      </c>
      <c r="I103" s="317">
        <f ca="1">+IF(ISERROR(HLOOKUP($B103,INDIRECT("'Monthly Resource Report'!"&amp;'Green Validation'!I$450676&amp;":"&amp;'Green Validation'!I$450677),'Green Validation'!I$450678,FALSE)),0,HLOOKUP($B103,INDIRECT("'Monthly Resource Report'!"&amp;'Green Validation'!I$450676&amp;":"&amp;'Green Validation'!I$450677),'Green Validation'!I$450678,FALSE))</f>
        <v>0.20881088574208725</v>
      </c>
      <c r="J103" s="318">
        <f ca="1">+IF(ISERROR(HLOOKUP($B103,INDIRECT("'Monthly Resource Report'!"&amp;'Green Validation'!J$450676&amp;":"&amp;'Green Validation'!J$450677),'Green Validation'!J$450678,FALSE)),0,HLOOKUP($B103,INDIRECT("'Monthly Resource Report'!"&amp;'Green Validation'!J$450676&amp;":"&amp;'Green Validation'!J$450677),'Green Validation'!J$450678,FALSE))</f>
        <v>0.19024293331087641</v>
      </c>
      <c r="L103" s="301">
        <v>44317</v>
      </c>
      <c r="M103" s="294">
        <v>223</v>
      </c>
      <c r="N103" s="297">
        <v>6.0498744502267288</v>
      </c>
      <c r="O103" s="299">
        <v>0.21</v>
      </c>
      <c r="P103" s="295">
        <v>0.19</v>
      </c>
      <c r="Q103" s="294">
        <f ca="1">+IF(ISERROR(HLOOKUP($B103,INDIRECT("'Monthly Resource Report'!"&amp;'Green Validation'!Q$450676&amp;":"&amp;'Green Validation'!Q$450677),'Green Validation'!Q$450678,FALSE)),0,HLOOKUP($B103,INDIRECT("'Monthly Resource Report'!"&amp;'Green Validation'!Q$450676&amp;":"&amp;'Green Validation'!Q$450677),'Green Validation'!Q$450678,FALSE))</f>
        <v>223</v>
      </c>
      <c r="R103" s="297">
        <f ca="1">+IF(ISERROR(HLOOKUP($B103,INDIRECT("'Monthly Resource Report'!"&amp;'Green Validation'!R$450676&amp;":"&amp;'Green Validation'!R$450677),'Green Validation'!R$450678,FALSE)),0,HLOOKUP($B103,INDIRECT("'Monthly Resource Report'!"&amp;'Green Validation'!R$450676&amp;":"&amp;'Green Validation'!R$450677),'Green Validation'!R$450678,FALSE))</f>
        <v>6.0500040999867739</v>
      </c>
      <c r="S103" s="317">
        <f ca="1">+IF(ISERROR(HLOOKUP($B103,INDIRECT("'Monthly Resource Report'!"&amp;'Green Validation'!S$450676&amp;":"&amp;'Green Validation'!S$450677),'Green Validation'!S$450678,FALSE)),0,HLOOKUP($B103,INDIRECT("'Monthly Resource Report'!"&amp;'Green Validation'!S$450676&amp;":"&amp;'Green Validation'!S$450677),'Green Validation'!S$450678,FALSE))</f>
        <v>0.20903708859057732</v>
      </c>
      <c r="T103" s="318">
        <f ca="1">+IF(ISERROR(HLOOKUP($B103,INDIRECT("'Monthly Resource Report'!"&amp;'Green Validation'!T$450676&amp;":"&amp;'Green Validation'!T$450677),'Green Validation'!T$450678,FALSE)),0,HLOOKUP($B103,INDIRECT("'Monthly Resource Report'!"&amp;'Green Validation'!T$450676&amp;":"&amp;'Green Validation'!T$450677),'Green Validation'!T$450678,FALSE))</f>
        <v>0.19017075260320593</v>
      </c>
    </row>
    <row r="104" spans="2:20" s="29" customFormat="1">
      <c r="B104" s="301">
        <v>44348</v>
      </c>
      <c r="C104" s="294">
        <v>231</v>
      </c>
      <c r="D104" s="297">
        <v>6.0498744502267288</v>
      </c>
      <c r="E104" s="299">
        <v>0.21</v>
      </c>
      <c r="F104" s="295">
        <v>0.19</v>
      </c>
      <c r="G104" s="294">
        <f ca="1">+IF(ISERROR(HLOOKUP($B104,INDIRECT("'Monthly Resource Report'!"&amp;'Green Validation'!G$450676&amp;":"&amp;'Green Validation'!G$450677),'Green Validation'!G$450678,FALSE)),0,HLOOKUP($B104,INDIRECT("'Monthly Resource Report'!"&amp;'Green Validation'!G$450676&amp;":"&amp;'Green Validation'!G$450677),'Green Validation'!G$450678,FALSE))</f>
        <v>231</v>
      </c>
      <c r="H104" s="297">
        <f ca="1">+IF(ISERROR(HLOOKUP($B104,INDIRECT("'Monthly Resource Report'!"&amp;'Green Validation'!H$450676&amp;":"&amp;'Green Validation'!H$450677),'Green Validation'!H$450678,FALSE)),0,HLOOKUP($B104,INDIRECT("'Monthly Resource Report'!"&amp;'Green Validation'!H$450676&amp;":"&amp;'Green Validation'!H$450677),'Green Validation'!H$450678,FALSE))</f>
        <v>6.0499915359623939</v>
      </c>
      <c r="I104" s="317">
        <f ca="1">+IF(ISERROR(HLOOKUP($B104,INDIRECT("'Monthly Resource Report'!"&amp;'Green Validation'!I$450676&amp;":"&amp;'Green Validation'!I$450677),'Green Validation'!I$450678,FALSE)),0,HLOOKUP($B104,INDIRECT("'Monthly Resource Report'!"&amp;'Green Validation'!I$450676&amp;":"&amp;'Green Validation'!I$450677),'Green Validation'!I$450678,FALSE))</f>
        <v>0.20902838780063288</v>
      </c>
      <c r="J104" s="318">
        <f ca="1">+IF(ISERROR(HLOOKUP($B104,INDIRECT("'Monthly Resource Report'!"&amp;'Green Validation'!J$450676&amp;":"&amp;'Green Validation'!J$450677),'Green Validation'!J$450678,FALSE)),0,HLOOKUP($B104,INDIRECT("'Monthly Resource Report'!"&amp;'Green Validation'!J$450676&amp;":"&amp;'Green Validation'!J$450677),'Green Validation'!J$450678,FALSE))</f>
        <v>0.19012201448002272</v>
      </c>
      <c r="L104" s="301">
        <v>44348</v>
      </c>
      <c r="M104" s="294">
        <v>223</v>
      </c>
      <c r="N104" s="297">
        <v>6.0498744502267288</v>
      </c>
      <c r="O104" s="299">
        <v>0.21</v>
      </c>
      <c r="P104" s="295">
        <v>0.19</v>
      </c>
      <c r="Q104" s="294">
        <f ca="1">+IF(ISERROR(HLOOKUP($B104,INDIRECT("'Monthly Resource Report'!"&amp;'Green Validation'!Q$450676&amp;":"&amp;'Green Validation'!Q$450677),'Green Validation'!Q$450678,FALSE)),0,HLOOKUP($B104,INDIRECT("'Monthly Resource Report'!"&amp;'Green Validation'!Q$450676&amp;":"&amp;'Green Validation'!Q$450677),'Green Validation'!Q$450678,FALSE))</f>
        <v>223</v>
      </c>
      <c r="R104" s="297">
        <f ca="1">+IF(ISERROR(HLOOKUP($B104,INDIRECT("'Monthly Resource Report'!"&amp;'Green Validation'!R$450676&amp;":"&amp;'Green Validation'!R$450677),'Green Validation'!R$450678,FALSE)),0,HLOOKUP($B104,INDIRECT("'Monthly Resource Report'!"&amp;'Green Validation'!R$450676&amp;":"&amp;'Green Validation'!R$450677),'Green Validation'!R$450678,FALSE))</f>
        <v>6.0500030994798264</v>
      </c>
      <c r="S104" s="317">
        <f ca="1">+IF(ISERROR(HLOOKUP($B104,INDIRECT("'Monthly Resource Report'!"&amp;'Green Validation'!S$450676&amp;":"&amp;'Green Validation'!S$450677),'Green Validation'!S$450678,FALSE)),0,HLOOKUP($B104,INDIRECT("'Monthly Resource Report'!"&amp;'Green Validation'!S$450676&amp;":"&amp;'Green Validation'!S$450677),'Green Validation'!S$450678,FALSE))</f>
        <v>0.20923785687139854</v>
      </c>
      <c r="T104" s="318">
        <f ca="1">+IF(ISERROR(HLOOKUP($B104,INDIRECT("'Monthly Resource Report'!"&amp;'Green Validation'!T$450676&amp;":"&amp;'Green Validation'!T$450677),'Green Validation'!T$450678,FALSE)),0,HLOOKUP($B104,INDIRECT("'Monthly Resource Report'!"&amp;'Green Validation'!T$450676&amp;":"&amp;'Green Validation'!T$450677),'Green Validation'!T$450678,FALSE))</f>
        <v>0.19017963001075799</v>
      </c>
    </row>
    <row r="105" spans="2:20" s="29" customFormat="1">
      <c r="B105" s="301">
        <v>44378</v>
      </c>
      <c r="C105" s="294">
        <v>231</v>
      </c>
      <c r="D105" s="297">
        <v>6.0498744502267288</v>
      </c>
      <c r="E105" s="299">
        <v>0.21</v>
      </c>
      <c r="F105" s="295">
        <v>0.19</v>
      </c>
      <c r="G105" s="294">
        <f ca="1">+IF(ISERROR(HLOOKUP($B105,INDIRECT("'Monthly Resource Report'!"&amp;'Green Validation'!G$450676&amp;":"&amp;'Green Validation'!G$450677),'Green Validation'!G$450678,FALSE)),0,HLOOKUP($B105,INDIRECT("'Monthly Resource Report'!"&amp;'Green Validation'!G$450676&amp;":"&amp;'Green Validation'!G$450677),'Green Validation'!G$450678,FALSE))</f>
        <v>231</v>
      </c>
      <c r="H105" s="297">
        <f ca="1">+IF(ISERROR(HLOOKUP($B105,INDIRECT("'Monthly Resource Report'!"&amp;'Green Validation'!H$450676&amp;":"&amp;'Green Validation'!H$450677),'Green Validation'!H$450678,FALSE)),0,HLOOKUP($B105,INDIRECT("'Monthly Resource Report'!"&amp;'Green Validation'!H$450676&amp;":"&amp;'Green Validation'!H$450677),'Green Validation'!H$450678,FALSE))</f>
        <v>6.0499920352705816</v>
      </c>
      <c r="I105" s="317">
        <f ca="1">+IF(ISERROR(HLOOKUP($B105,INDIRECT("'Monthly Resource Report'!"&amp;'Green Validation'!I$450676&amp;":"&amp;'Green Validation'!I$450677),'Green Validation'!I$450678,FALSE)),0,HLOOKUP($B105,INDIRECT("'Monthly Resource Report'!"&amp;'Green Validation'!I$450676&amp;":"&amp;'Green Validation'!I$450677),'Green Validation'!I$450678,FALSE))</f>
        <v>0.20906778143821103</v>
      </c>
      <c r="J105" s="318">
        <f ca="1">+IF(ISERROR(HLOOKUP($B105,INDIRECT("'Monthly Resource Report'!"&amp;'Green Validation'!J$450676&amp;":"&amp;'Green Validation'!J$450677),'Green Validation'!J$450678,FALSE)),0,HLOOKUP($B105,INDIRECT("'Monthly Resource Report'!"&amp;'Green Validation'!J$450676&amp;":"&amp;'Green Validation'!J$450677),'Green Validation'!J$450678,FALSE))</f>
        <v>0.19034802940412496</v>
      </c>
      <c r="L105" s="301">
        <v>44378</v>
      </c>
      <c r="M105" s="294">
        <v>223</v>
      </c>
      <c r="N105" s="297">
        <v>6.0498744502267288</v>
      </c>
      <c r="O105" s="299">
        <v>0.21</v>
      </c>
      <c r="P105" s="295">
        <v>0.19</v>
      </c>
      <c r="Q105" s="294">
        <f ca="1">+IF(ISERROR(HLOOKUP($B105,INDIRECT("'Monthly Resource Report'!"&amp;'Green Validation'!Q$450676&amp;":"&amp;'Green Validation'!Q$450677),'Green Validation'!Q$450678,FALSE)),0,HLOOKUP($B105,INDIRECT("'Monthly Resource Report'!"&amp;'Green Validation'!Q$450676&amp;":"&amp;'Green Validation'!Q$450677),'Green Validation'!Q$450678,FALSE))</f>
        <v>223</v>
      </c>
      <c r="R105" s="297">
        <f ca="1">+IF(ISERROR(HLOOKUP($B105,INDIRECT("'Monthly Resource Report'!"&amp;'Green Validation'!R$450676&amp;":"&amp;'Green Validation'!R$450677),'Green Validation'!R$450678,FALSE)),0,HLOOKUP($B105,INDIRECT("'Monthly Resource Report'!"&amp;'Green Validation'!R$450676&amp;":"&amp;'Green Validation'!R$450677),'Green Validation'!R$450678,FALSE))</f>
        <v>6.0500047312580607</v>
      </c>
      <c r="S105" s="317">
        <f ca="1">+IF(ISERROR(HLOOKUP($B105,INDIRECT("'Monthly Resource Report'!"&amp;'Green Validation'!S$450676&amp;":"&amp;'Green Validation'!S$450677),'Green Validation'!S$450678,FALSE)),0,HLOOKUP($B105,INDIRECT("'Monthly Resource Report'!"&amp;'Green Validation'!S$450676&amp;":"&amp;'Green Validation'!S$450677),'Green Validation'!S$450678,FALSE))</f>
        <v>0.20929655157841107</v>
      </c>
      <c r="T105" s="318">
        <f ca="1">+IF(ISERROR(HLOOKUP($B105,INDIRECT("'Monthly Resource Report'!"&amp;'Green Validation'!T$450676&amp;":"&amp;'Green Validation'!T$450677),'Green Validation'!T$450678,FALSE)),0,HLOOKUP($B105,INDIRECT("'Monthly Resource Report'!"&amp;'Green Validation'!T$450676&amp;":"&amp;'Green Validation'!T$450677),'Green Validation'!T$450678,FALSE))</f>
        <v>0.19025571885306569</v>
      </c>
    </row>
    <row r="106" spans="2:20" s="29" customFormat="1">
      <c r="B106" s="301">
        <v>44409</v>
      </c>
      <c r="C106" s="294">
        <v>231</v>
      </c>
      <c r="D106" s="297">
        <v>6.0498744502267288</v>
      </c>
      <c r="E106" s="299">
        <v>0.21</v>
      </c>
      <c r="F106" s="295">
        <v>0.19</v>
      </c>
      <c r="G106" s="294">
        <f ca="1">+IF(ISERROR(HLOOKUP($B106,INDIRECT("'Monthly Resource Report'!"&amp;'Green Validation'!G$450676&amp;":"&amp;'Green Validation'!G$450677),'Green Validation'!G$450678,FALSE)),0,HLOOKUP($B106,INDIRECT("'Monthly Resource Report'!"&amp;'Green Validation'!G$450676&amp;":"&amp;'Green Validation'!G$450677),'Green Validation'!G$450678,FALSE))</f>
        <v>231</v>
      </c>
      <c r="H106" s="297">
        <f ca="1">+IF(ISERROR(HLOOKUP($B106,INDIRECT("'Monthly Resource Report'!"&amp;'Green Validation'!H$450676&amp;":"&amp;'Green Validation'!H$450677),'Green Validation'!H$450678,FALSE)),0,HLOOKUP($B106,INDIRECT("'Monthly Resource Report'!"&amp;'Green Validation'!H$450676&amp;":"&amp;'Green Validation'!H$450677),'Green Validation'!H$450678,FALSE))</f>
        <v>6.0499917447194136</v>
      </c>
      <c r="I106" s="317">
        <f ca="1">+IF(ISERROR(HLOOKUP($B106,INDIRECT("'Monthly Resource Report'!"&amp;'Green Validation'!I$450676&amp;":"&amp;'Green Validation'!I$450677),'Green Validation'!I$450678,FALSE)),0,HLOOKUP($B106,INDIRECT("'Monthly Resource Report'!"&amp;'Green Validation'!I$450676&amp;":"&amp;'Green Validation'!I$450677),'Green Validation'!I$450678,FALSE))</f>
        <v>0.20925480707850716</v>
      </c>
      <c r="J106" s="318">
        <f ca="1">+IF(ISERROR(HLOOKUP($B106,INDIRECT("'Monthly Resource Report'!"&amp;'Green Validation'!J$450676&amp;":"&amp;'Green Validation'!J$450677),'Green Validation'!J$450678,FALSE)),0,HLOOKUP($B106,INDIRECT("'Monthly Resource Report'!"&amp;'Green Validation'!J$450676&amp;":"&amp;'Green Validation'!J$450677),'Green Validation'!J$450678,FALSE))</f>
        <v>0.19023473784136968</v>
      </c>
      <c r="L106" s="301">
        <v>44409</v>
      </c>
      <c r="M106" s="294">
        <v>223</v>
      </c>
      <c r="N106" s="297">
        <v>6.0498744502267288</v>
      </c>
      <c r="O106" s="299">
        <v>0.21</v>
      </c>
      <c r="P106" s="295">
        <v>0.19</v>
      </c>
      <c r="Q106" s="294">
        <f ca="1">+IF(ISERROR(HLOOKUP($B106,INDIRECT("'Monthly Resource Report'!"&amp;'Green Validation'!Q$450676&amp;":"&amp;'Green Validation'!Q$450677),'Green Validation'!Q$450678,FALSE)),0,HLOOKUP($B106,INDIRECT("'Monthly Resource Report'!"&amp;'Green Validation'!Q$450676&amp;":"&amp;'Green Validation'!Q$450677),'Green Validation'!Q$450678,FALSE))</f>
        <v>223</v>
      </c>
      <c r="R106" s="297">
        <f ca="1">+IF(ISERROR(HLOOKUP($B106,INDIRECT("'Monthly Resource Report'!"&amp;'Green Validation'!R$450676&amp;":"&amp;'Green Validation'!R$450677),'Green Validation'!R$450678,FALSE)),0,HLOOKUP($B106,INDIRECT("'Monthly Resource Report'!"&amp;'Green Validation'!R$450676&amp;":"&amp;'Green Validation'!R$450677),'Green Validation'!R$450678,FALSE))</f>
        <v>6.0500054636730027</v>
      </c>
      <c r="S106" s="317">
        <f ca="1">+IF(ISERROR(HLOOKUP($B106,INDIRECT("'Monthly Resource Report'!"&amp;'Green Validation'!S$450676&amp;":"&amp;'Green Validation'!S$450677),'Green Validation'!S$450678,FALSE)),0,HLOOKUP($B106,INDIRECT("'Monthly Resource Report'!"&amp;'Green Validation'!S$450676&amp;":"&amp;'Green Validation'!S$450677),'Green Validation'!S$450678,FALSE))</f>
        <v>0.20943187688779663</v>
      </c>
      <c r="T106" s="318">
        <f ca="1">+IF(ISERROR(HLOOKUP($B106,INDIRECT("'Monthly Resource Report'!"&amp;'Green Validation'!T$450676&amp;":"&amp;'Green Validation'!T$450677),'Green Validation'!T$450678,FALSE)),0,HLOOKUP($B106,INDIRECT("'Monthly Resource Report'!"&amp;'Green Validation'!T$450676&amp;":"&amp;'Green Validation'!T$450677),'Green Validation'!T$450678,FALSE))</f>
        <v>0.19025492598896968</v>
      </c>
    </row>
    <row r="107" spans="2:20" s="29" customFormat="1">
      <c r="B107" s="301">
        <v>44440</v>
      </c>
      <c r="C107" s="294">
        <v>231</v>
      </c>
      <c r="D107" s="297">
        <v>6.0498744502267288</v>
      </c>
      <c r="E107" s="299">
        <v>0.21</v>
      </c>
      <c r="F107" s="295">
        <v>0.19</v>
      </c>
      <c r="G107" s="294">
        <f ca="1">+IF(ISERROR(HLOOKUP($B107,INDIRECT("'Monthly Resource Report'!"&amp;'Green Validation'!G$450676&amp;":"&amp;'Green Validation'!G$450677),'Green Validation'!G$450678,FALSE)),0,HLOOKUP($B107,INDIRECT("'Monthly Resource Report'!"&amp;'Green Validation'!G$450676&amp;":"&amp;'Green Validation'!G$450677),'Green Validation'!G$450678,FALSE))</f>
        <v>231</v>
      </c>
      <c r="H107" s="297">
        <f ca="1">+IF(ISERROR(HLOOKUP($B107,INDIRECT("'Monthly Resource Report'!"&amp;'Green Validation'!H$450676&amp;":"&amp;'Green Validation'!H$450677),'Green Validation'!H$450678,FALSE)),0,HLOOKUP($B107,INDIRECT("'Monthly Resource Report'!"&amp;'Green Validation'!H$450676&amp;":"&amp;'Green Validation'!H$450677),'Green Validation'!H$450678,FALSE))</f>
        <v>6.0499919083118883</v>
      </c>
      <c r="I107" s="317">
        <f ca="1">+IF(ISERROR(HLOOKUP($B107,INDIRECT("'Monthly Resource Report'!"&amp;'Green Validation'!I$450676&amp;":"&amp;'Green Validation'!I$450677),'Green Validation'!I$450678,FALSE)),0,HLOOKUP($B107,INDIRECT("'Monthly Resource Report'!"&amp;'Green Validation'!I$450676&amp;":"&amp;'Green Validation'!I$450677),'Green Validation'!I$450678,FALSE))</f>
        <v>0.20869106114724284</v>
      </c>
      <c r="J107" s="318">
        <f ca="1">+IF(ISERROR(HLOOKUP($B107,INDIRECT("'Monthly Resource Report'!"&amp;'Green Validation'!J$450676&amp;":"&amp;'Green Validation'!J$450677),'Green Validation'!J$450678,FALSE)),0,HLOOKUP($B107,INDIRECT("'Monthly Resource Report'!"&amp;'Green Validation'!J$450676&amp;":"&amp;'Green Validation'!J$450677),'Green Validation'!J$450678,FALSE))</f>
        <v>0.19024797652452927</v>
      </c>
      <c r="L107" s="301">
        <v>44440</v>
      </c>
      <c r="M107" s="294">
        <v>223</v>
      </c>
      <c r="N107" s="297">
        <v>6.0498744502267288</v>
      </c>
      <c r="O107" s="299">
        <v>0.21</v>
      </c>
      <c r="P107" s="295">
        <v>0.19</v>
      </c>
      <c r="Q107" s="294">
        <f ca="1">+IF(ISERROR(HLOOKUP($B107,INDIRECT("'Monthly Resource Report'!"&amp;'Green Validation'!Q$450676&amp;":"&amp;'Green Validation'!Q$450677),'Green Validation'!Q$450678,FALSE)),0,HLOOKUP($B107,INDIRECT("'Monthly Resource Report'!"&amp;'Green Validation'!Q$450676&amp;":"&amp;'Green Validation'!Q$450677),'Green Validation'!Q$450678,FALSE))</f>
        <v>223</v>
      </c>
      <c r="R107" s="297">
        <f ca="1">+IF(ISERROR(HLOOKUP($B107,INDIRECT("'Monthly Resource Report'!"&amp;'Green Validation'!R$450676&amp;":"&amp;'Green Validation'!R$450677),'Green Validation'!R$450678,FALSE)),0,HLOOKUP($B107,INDIRECT("'Monthly Resource Report'!"&amp;'Green Validation'!R$450676&amp;":"&amp;'Green Validation'!R$450677),'Green Validation'!R$450678,FALSE))</f>
        <v>6.0500019162070053</v>
      </c>
      <c r="S107" s="317">
        <f ca="1">+IF(ISERROR(HLOOKUP($B107,INDIRECT("'Monthly Resource Report'!"&amp;'Green Validation'!S$450676&amp;":"&amp;'Green Validation'!S$450677),'Green Validation'!S$450678,FALSE)),0,HLOOKUP($B107,INDIRECT("'Monthly Resource Report'!"&amp;'Green Validation'!S$450676&amp;":"&amp;'Green Validation'!S$450677),'Green Validation'!S$450678,FALSE))</f>
        <v>0.20894861423407857</v>
      </c>
      <c r="T107" s="318">
        <f ca="1">+IF(ISERROR(HLOOKUP($B107,INDIRECT("'Monthly Resource Report'!"&amp;'Green Validation'!T$450676&amp;":"&amp;'Green Validation'!T$450677),'Green Validation'!T$450678,FALSE)),0,HLOOKUP($B107,INDIRECT("'Monthly Resource Report'!"&amp;'Green Validation'!T$450676&amp;":"&amp;'Green Validation'!T$450677),'Green Validation'!T$450678,FALSE))</f>
        <v>0.19018729587475239</v>
      </c>
    </row>
    <row r="108" spans="2:20" s="29" customFormat="1">
      <c r="B108" s="301">
        <v>44470</v>
      </c>
      <c r="C108" s="294">
        <v>231</v>
      </c>
      <c r="D108" s="297">
        <v>6.0498744502267288</v>
      </c>
      <c r="E108" s="299">
        <v>0.22500000000000001</v>
      </c>
      <c r="F108" s="295">
        <v>0.19</v>
      </c>
      <c r="G108" s="294">
        <f ca="1">+IF(ISERROR(HLOOKUP($B108,INDIRECT("'Monthly Resource Report'!"&amp;'Green Validation'!G$450676&amp;":"&amp;'Green Validation'!G$450677),'Green Validation'!G$450678,FALSE)),0,HLOOKUP($B108,INDIRECT("'Monthly Resource Report'!"&amp;'Green Validation'!G$450676&amp;":"&amp;'Green Validation'!G$450677),'Green Validation'!G$450678,FALSE))</f>
        <v>231</v>
      </c>
      <c r="H108" s="297">
        <f ca="1">+IF(ISERROR(HLOOKUP($B108,INDIRECT("'Monthly Resource Report'!"&amp;'Green Validation'!H$450676&amp;":"&amp;'Green Validation'!H$450677),'Green Validation'!H$450678,FALSE)),0,HLOOKUP($B108,INDIRECT("'Monthly Resource Report'!"&amp;'Green Validation'!H$450676&amp;":"&amp;'Green Validation'!H$450677),'Green Validation'!H$450678,FALSE))</f>
        <v>6.049992571889006</v>
      </c>
      <c r="I108" s="317">
        <f ca="1">+IF(ISERROR(HLOOKUP($B108,INDIRECT("'Monthly Resource Report'!"&amp;'Green Validation'!I$450676&amp;":"&amp;'Green Validation'!I$450677),'Green Validation'!I$450678,FALSE)),0,HLOOKUP($B108,INDIRECT("'Monthly Resource Report'!"&amp;'Green Validation'!I$450676&amp;":"&amp;'Green Validation'!I$450677),'Green Validation'!I$450678,FALSE))</f>
        <v>0.2240720626057619</v>
      </c>
      <c r="J108" s="318">
        <f ca="1">+IF(ISERROR(HLOOKUP($B108,INDIRECT("'Monthly Resource Report'!"&amp;'Green Validation'!J$450676&amp;":"&amp;'Green Validation'!J$450677),'Green Validation'!J$450678,FALSE)),0,HLOOKUP($B108,INDIRECT("'Monthly Resource Report'!"&amp;'Green Validation'!J$450676&amp;":"&amp;'Green Validation'!J$450677),'Green Validation'!J$450678,FALSE))</f>
        <v>0.19035315029001085</v>
      </c>
      <c r="L108" s="301">
        <v>44470</v>
      </c>
      <c r="M108" s="294">
        <v>223</v>
      </c>
      <c r="N108" s="297">
        <v>6.0498744502267288</v>
      </c>
      <c r="O108" s="299">
        <v>0.22500000000000001</v>
      </c>
      <c r="P108" s="295">
        <v>0.19</v>
      </c>
      <c r="Q108" s="294">
        <f ca="1">+IF(ISERROR(HLOOKUP($B108,INDIRECT("'Monthly Resource Report'!"&amp;'Green Validation'!Q$450676&amp;":"&amp;'Green Validation'!Q$450677),'Green Validation'!Q$450678,FALSE)),0,HLOOKUP($B108,INDIRECT("'Monthly Resource Report'!"&amp;'Green Validation'!Q$450676&amp;":"&amp;'Green Validation'!Q$450677),'Green Validation'!Q$450678,FALSE))</f>
        <v>223</v>
      </c>
      <c r="R108" s="297">
        <f ca="1">+IF(ISERROR(HLOOKUP($B108,INDIRECT("'Monthly Resource Report'!"&amp;'Green Validation'!R$450676&amp;":"&amp;'Green Validation'!R$450677),'Green Validation'!R$450678,FALSE)),0,HLOOKUP($B108,INDIRECT("'Monthly Resource Report'!"&amp;'Green Validation'!R$450676&amp;":"&amp;'Green Validation'!R$450677),'Green Validation'!R$450678,FALSE))</f>
        <v>6.0500048968399058</v>
      </c>
      <c r="S108" s="317">
        <f ca="1">+IF(ISERROR(HLOOKUP($B108,INDIRECT("'Monthly Resource Report'!"&amp;'Green Validation'!S$450676&amp;":"&amp;'Green Validation'!S$450677),'Green Validation'!S$450678,FALSE)),0,HLOOKUP($B108,INDIRECT("'Monthly Resource Report'!"&amp;'Green Validation'!S$450676&amp;":"&amp;'Green Validation'!S$450677),'Green Validation'!S$450678,FALSE))</f>
        <v>0.22423466291700489</v>
      </c>
      <c r="T108" s="318">
        <f ca="1">+IF(ISERROR(HLOOKUP($B108,INDIRECT("'Monthly Resource Report'!"&amp;'Green Validation'!T$450676&amp;":"&amp;'Green Validation'!T$450677),'Green Validation'!T$450678,FALSE)),0,HLOOKUP($B108,INDIRECT("'Monthly Resource Report'!"&amp;'Green Validation'!T$450676&amp;":"&amp;'Green Validation'!T$450677),'Green Validation'!T$450678,FALSE))</f>
        <v>0.19017549783072388</v>
      </c>
    </row>
    <row r="109" spans="2:20" s="29" customFormat="1">
      <c r="B109" s="301">
        <v>44501</v>
      </c>
      <c r="C109" s="294">
        <v>231</v>
      </c>
      <c r="D109" s="297">
        <v>6.0498744502267288</v>
      </c>
      <c r="E109" s="299">
        <v>0.22500000000000001</v>
      </c>
      <c r="F109" s="295">
        <v>0.19</v>
      </c>
      <c r="G109" s="294">
        <f ca="1">+IF(ISERROR(HLOOKUP($B109,INDIRECT("'Monthly Resource Report'!"&amp;'Green Validation'!G$450676&amp;":"&amp;'Green Validation'!G$450677),'Green Validation'!G$450678,FALSE)),0,HLOOKUP($B109,INDIRECT("'Monthly Resource Report'!"&amp;'Green Validation'!G$450676&amp;":"&amp;'Green Validation'!G$450677),'Green Validation'!G$450678,FALSE))</f>
        <v>231</v>
      </c>
      <c r="H109" s="297">
        <f ca="1">+IF(ISERROR(HLOOKUP($B109,INDIRECT("'Monthly Resource Report'!"&amp;'Green Validation'!H$450676&amp;":"&amp;'Green Validation'!H$450677),'Green Validation'!H$450678,FALSE)),0,HLOOKUP($B109,INDIRECT("'Monthly Resource Report'!"&amp;'Green Validation'!H$450676&amp;":"&amp;'Green Validation'!H$450677),'Green Validation'!H$450678,FALSE))</f>
        <v>6.0499919496121164</v>
      </c>
      <c r="I109" s="317">
        <f ca="1">+IF(ISERROR(HLOOKUP($B109,INDIRECT("'Monthly Resource Report'!"&amp;'Green Validation'!I$450676&amp;":"&amp;'Green Validation'!I$450677),'Green Validation'!I$450678,FALSE)),0,HLOOKUP($B109,INDIRECT("'Monthly Resource Report'!"&amp;'Green Validation'!I$450676&amp;":"&amp;'Green Validation'!I$450677),'Green Validation'!I$450678,FALSE))</f>
        <v>0.22431122502439929</v>
      </c>
      <c r="J109" s="318">
        <f ca="1">+IF(ISERROR(HLOOKUP($B109,INDIRECT("'Monthly Resource Report'!"&amp;'Green Validation'!J$450676&amp;":"&amp;'Green Validation'!J$450677),'Green Validation'!J$450678,FALSE)),0,HLOOKUP($B109,INDIRECT("'Monthly Resource Report'!"&amp;'Green Validation'!J$450676&amp;":"&amp;'Green Validation'!J$450677),'Green Validation'!J$450678,FALSE))</f>
        <v>0.19036223976576672</v>
      </c>
      <c r="L109" s="301">
        <v>44501</v>
      </c>
      <c r="M109" s="294">
        <v>223</v>
      </c>
      <c r="N109" s="297">
        <v>6.0498744502267288</v>
      </c>
      <c r="O109" s="299">
        <v>0.22500000000000001</v>
      </c>
      <c r="P109" s="295">
        <v>0.19</v>
      </c>
      <c r="Q109" s="294">
        <f ca="1">+IF(ISERROR(HLOOKUP($B109,INDIRECT("'Monthly Resource Report'!"&amp;'Green Validation'!Q$450676&amp;":"&amp;'Green Validation'!Q$450677),'Green Validation'!Q$450678,FALSE)),0,HLOOKUP($B109,INDIRECT("'Monthly Resource Report'!"&amp;'Green Validation'!Q$450676&amp;":"&amp;'Green Validation'!Q$450677),'Green Validation'!Q$450678,FALSE))</f>
        <v>223</v>
      </c>
      <c r="R109" s="297">
        <f ca="1">+IF(ISERROR(HLOOKUP($B109,INDIRECT("'Monthly Resource Report'!"&amp;'Green Validation'!R$450676&amp;":"&amp;'Green Validation'!R$450677),'Green Validation'!R$450678,FALSE)),0,HLOOKUP($B109,INDIRECT("'Monthly Resource Report'!"&amp;'Green Validation'!R$450676&amp;":"&amp;'Green Validation'!R$450677),'Green Validation'!R$450678,FALSE))</f>
        <v>6.0500070757998525</v>
      </c>
      <c r="S109" s="317">
        <f ca="1">+IF(ISERROR(HLOOKUP($B109,INDIRECT("'Monthly Resource Report'!"&amp;'Green Validation'!S$450676&amp;":"&amp;'Green Validation'!S$450677),'Green Validation'!S$450678,FALSE)),0,HLOOKUP($B109,INDIRECT("'Monthly Resource Report'!"&amp;'Green Validation'!S$450676&amp;":"&amp;'Green Validation'!S$450677),'Green Validation'!S$450678,FALSE))</f>
        <v>0.22450834882184936</v>
      </c>
      <c r="T109" s="318">
        <f ca="1">+IF(ISERROR(HLOOKUP($B109,INDIRECT("'Monthly Resource Report'!"&amp;'Green Validation'!T$450676&amp;":"&amp;'Green Validation'!T$450677),'Green Validation'!T$450678,FALSE)),0,HLOOKUP($B109,INDIRECT("'Monthly Resource Report'!"&amp;'Green Validation'!T$450676&amp;":"&amp;'Green Validation'!T$450677),'Green Validation'!T$450678,FALSE))</f>
        <v>0.19008565236730923</v>
      </c>
    </row>
    <row r="110" spans="2:20" s="29" customFormat="1">
      <c r="B110" s="301">
        <v>44531</v>
      </c>
      <c r="C110" s="294">
        <v>231</v>
      </c>
      <c r="D110" s="297">
        <v>6.0498744502267288</v>
      </c>
      <c r="E110" s="299">
        <v>0.22500000000000001</v>
      </c>
      <c r="F110" s="295">
        <v>0.19</v>
      </c>
      <c r="G110" s="294">
        <f ca="1">+IF(ISERROR(HLOOKUP($B110,INDIRECT("'Monthly Resource Report'!"&amp;'Green Validation'!G$450676&amp;":"&amp;'Green Validation'!G$450677),'Green Validation'!G$450678,FALSE)),0,HLOOKUP($B110,INDIRECT("'Monthly Resource Report'!"&amp;'Green Validation'!G$450676&amp;":"&amp;'Green Validation'!G$450677),'Green Validation'!G$450678,FALSE))</f>
        <v>231</v>
      </c>
      <c r="H110" s="297">
        <f ca="1">+IF(ISERROR(HLOOKUP($B110,INDIRECT("'Monthly Resource Report'!"&amp;'Green Validation'!H$450676&amp;":"&amp;'Green Validation'!H$450677),'Green Validation'!H$450678,FALSE)),0,HLOOKUP($B110,INDIRECT("'Monthly Resource Report'!"&amp;'Green Validation'!H$450676&amp;":"&amp;'Green Validation'!H$450677),'Green Validation'!H$450678,FALSE))</f>
        <v>6.0499918646172954</v>
      </c>
      <c r="I110" s="317">
        <f ca="1">+IF(ISERROR(HLOOKUP($B110,INDIRECT("'Monthly Resource Report'!"&amp;'Green Validation'!I$450676&amp;":"&amp;'Green Validation'!I$450677),'Green Validation'!I$450678,FALSE)),0,HLOOKUP($B110,INDIRECT("'Monthly Resource Report'!"&amp;'Green Validation'!I$450676&amp;":"&amp;'Green Validation'!I$450677),'Green Validation'!I$450678,FALSE))</f>
        <v>0.22428294400605961</v>
      </c>
      <c r="J110" s="318">
        <f ca="1">+IF(ISERROR(HLOOKUP($B110,INDIRECT("'Monthly Resource Report'!"&amp;'Green Validation'!J$450676&amp;":"&amp;'Green Validation'!J$450677),'Green Validation'!J$450678,FALSE)),0,HLOOKUP($B110,INDIRECT("'Monthly Resource Report'!"&amp;'Green Validation'!J$450676&amp;":"&amp;'Green Validation'!J$450677),'Green Validation'!J$450678,FALSE))</f>
        <v>0.1902373609108613</v>
      </c>
      <c r="L110" s="301">
        <v>44531</v>
      </c>
      <c r="M110" s="294">
        <v>223</v>
      </c>
      <c r="N110" s="297">
        <v>6.0498744502267288</v>
      </c>
      <c r="O110" s="299">
        <v>0.22500000000000001</v>
      </c>
      <c r="P110" s="295">
        <v>0.19</v>
      </c>
      <c r="Q110" s="294">
        <f ca="1">+IF(ISERROR(HLOOKUP($B110,INDIRECT("'Monthly Resource Report'!"&amp;'Green Validation'!Q$450676&amp;":"&amp;'Green Validation'!Q$450677),'Green Validation'!Q$450678,FALSE)),0,HLOOKUP($B110,INDIRECT("'Monthly Resource Report'!"&amp;'Green Validation'!Q$450676&amp;":"&amp;'Green Validation'!Q$450677),'Green Validation'!Q$450678,FALSE))</f>
        <v>223</v>
      </c>
      <c r="R110" s="297">
        <f ca="1">+IF(ISERROR(HLOOKUP($B110,INDIRECT("'Monthly Resource Report'!"&amp;'Green Validation'!R$450676&amp;":"&amp;'Green Validation'!R$450677),'Green Validation'!R$450678,FALSE)),0,HLOOKUP($B110,INDIRECT("'Monthly Resource Report'!"&amp;'Green Validation'!R$450676&amp;":"&amp;'Green Validation'!R$450677),'Green Validation'!R$450678,FALSE))</f>
        <v>6.0500044298921418</v>
      </c>
      <c r="S110" s="317">
        <f ca="1">+IF(ISERROR(HLOOKUP($B110,INDIRECT("'Monthly Resource Report'!"&amp;'Green Validation'!S$450676&amp;":"&amp;'Green Validation'!S$450677),'Green Validation'!S$450678,FALSE)),0,HLOOKUP($B110,INDIRECT("'Monthly Resource Report'!"&amp;'Green Validation'!S$450676&amp;":"&amp;'Green Validation'!S$450677),'Green Validation'!S$450678,FALSE))</f>
        <v>0.2244506985857761</v>
      </c>
      <c r="T110" s="318">
        <f ca="1">+IF(ISERROR(HLOOKUP($B110,INDIRECT("'Monthly Resource Report'!"&amp;'Green Validation'!T$450676&amp;":"&amp;'Green Validation'!T$450677),'Green Validation'!T$450678,FALSE)),0,HLOOKUP($B110,INDIRECT("'Monthly Resource Report'!"&amp;'Green Validation'!T$450676&amp;":"&amp;'Green Validation'!T$450677),'Green Validation'!T$450678,FALSE))</f>
        <v>0.19017142112194213</v>
      </c>
    </row>
    <row r="111" spans="2:20" s="29" customFormat="1">
      <c r="B111" s="301">
        <v>44562</v>
      </c>
      <c r="C111" s="294">
        <v>231</v>
      </c>
      <c r="D111" s="297">
        <v>6.2138260478278724</v>
      </c>
      <c r="E111" s="299">
        <v>0.22500000000000001</v>
      </c>
      <c r="F111" s="295">
        <v>0.19</v>
      </c>
      <c r="G111" s="294">
        <f ca="1">+IF(ISERROR(HLOOKUP($B111,INDIRECT("'Monthly Resource Report'!"&amp;'Green Validation'!G$450676&amp;":"&amp;'Green Validation'!G$450677),'Green Validation'!G$450678,FALSE)),0,HLOOKUP($B111,INDIRECT("'Monthly Resource Report'!"&amp;'Green Validation'!G$450676&amp;":"&amp;'Green Validation'!G$450677),'Green Validation'!G$450678,FALSE))</f>
        <v>231</v>
      </c>
      <c r="H111" s="297">
        <f ca="1">+IF(ISERROR(HLOOKUP($B111,INDIRECT("'Monthly Resource Report'!"&amp;'Green Validation'!H$450676&amp;":"&amp;'Green Validation'!H$450677),'Green Validation'!H$450678,FALSE)),0,HLOOKUP($B111,INDIRECT("'Monthly Resource Report'!"&amp;'Green Validation'!H$450676&amp;":"&amp;'Green Validation'!H$450677),'Green Validation'!H$450678,FALSE))</f>
        <v>6.2140093926806115</v>
      </c>
      <c r="I111" s="317">
        <f ca="1">+IF(ISERROR(HLOOKUP($B111,INDIRECT("'Monthly Resource Report'!"&amp;'Green Validation'!I$450676&amp;":"&amp;'Green Validation'!I$450677),'Green Validation'!I$450678,FALSE)),0,HLOOKUP($B111,INDIRECT("'Monthly Resource Report'!"&amp;'Green Validation'!I$450676&amp;":"&amp;'Green Validation'!I$450677),'Green Validation'!I$450678,FALSE))</f>
        <v>0.2244087984036528</v>
      </c>
      <c r="J111" s="318">
        <f ca="1">+IF(ISERROR(HLOOKUP($B111,INDIRECT("'Monthly Resource Report'!"&amp;'Green Validation'!J$450676&amp;":"&amp;'Green Validation'!J$450677),'Green Validation'!J$450678,FALSE)),0,HLOOKUP($B111,INDIRECT("'Monthly Resource Report'!"&amp;'Green Validation'!J$450676&amp;":"&amp;'Green Validation'!J$450677),'Green Validation'!J$450678,FALSE))</f>
        <v>0.19022874473724719</v>
      </c>
      <c r="L111" s="301">
        <v>44562</v>
      </c>
      <c r="M111" s="294">
        <v>223</v>
      </c>
      <c r="N111" s="297">
        <v>6.2138260478278724</v>
      </c>
      <c r="O111" s="299">
        <v>0.22500000000000001</v>
      </c>
      <c r="P111" s="295">
        <v>0.19</v>
      </c>
      <c r="Q111" s="294">
        <f ca="1">+IF(ISERROR(HLOOKUP($B111,INDIRECT("'Monthly Resource Report'!"&amp;'Green Validation'!Q$450676&amp;":"&amp;'Green Validation'!Q$450677),'Green Validation'!Q$450678,FALSE)),0,HLOOKUP($B111,INDIRECT("'Monthly Resource Report'!"&amp;'Green Validation'!Q$450676&amp;":"&amp;'Green Validation'!Q$450677),'Green Validation'!Q$450678,FALSE))</f>
        <v>223</v>
      </c>
      <c r="R111" s="297">
        <f ca="1">+IF(ISERROR(HLOOKUP($B111,INDIRECT("'Monthly Resource Report'!"&amp;'Green Validation'!R$450676&amp;":"&amp;'Green Validation'!R$450677),'Green Validation'!R$450678,FALSE)),0,HLOOKUP($B111,INDIRECT("'Monthly Resource Report'!"&amp;'Green Validation'!R$450676&amp;":"&amp;'Green Validation'!R$450677),'Green Validation'!R$450678,FALSE))</f>
        <v>6.2139918373603633</v>
      </c>
      <c r="S111" s="317">
        <f ca="1">+IF(ISERROR(HLOOKUP($B111,INDIRECT("'Monthly Resource Report'!"&amp;'Green Validation'!S$450676&amp;":"&amp;'Green Validation'!S$450677),'Green Validation'!S$450678,FALSE)),0,HLOOKUP($B111,INDIRECT("'Monthly Resource Report'!"&amp;'Green Validation'!S$450676&amp;":"&amp;'Green Validation'!S$450677),'Green Validation'!S$450678,FALSE))</f>
        <v>0.22451746907127423</v>
      </c>
      <c r="T111" s="318">
        <f ca="1">+IF(ISERROR(HLOOKUP($B111,INDIRECT("'Monthly Resource Report'!"&amp;'Green Validation'!T$450676&amp;":"&amp;'Green Validation'!T$450677),'Green Validation'!T$450678,FALSE)),0,HLOOKUP($B111,INDIRECT("'Monthly Resource Report'!"&amp;'Green Validation'!T$450676&amp;":"&amp;'Green Validation'!T$450677),'Green Validation'!T$450678,FALSE))</f>
        <v>0.19025575041028725</v>
      </c>
    </row>
    <row r="112" spans="2:20" s="29" customFormat="1">
      <c r="B112" s="301">
        <v>44593</v>
      </c>
      <c r="C112" s="294">
        <v>231</v>
      </c>
      <c r="D112" s="297">
        <v>6.2138260478278724</v>
      </c>
      <c r="E112" s="299">
        <v>0.22500000000000001</v>
      </c>
      <c r="F112" s="295">
        <v>0.19</v>
      </c>
      <c r="G112" s="294">
        <f ca="1">+IF(ISERROR(HLOOKUP($B112,INDIRECT("'Monthly Resource Report'!"&amp;'Green Validation'!G$450676&amp;":"&amp;'Green Validation'!G$450677),'Green Validation'!G$450678,FALSE)),0,HLOOKUP($B112,INDIRECT("'Monthly Resource Report'!"&amp;'Green Validation'!G$450676&amp;":"&amp;'Green Validation'!G$450677),'Green Validation'!G$450678,FALSE))</f>
        <v>231</v>
      </c>
      <c r="H112" s="297">
        <f ca="1">+IF(ISERROR(HLOOKUP($B112,INDIRECT("'Monthly Resource Report'!"&amp;'Green Validation'!H$450676&amp;":"&amp;'Green Validation'!H$450677),'Green Validation'!H$450678,FALSE)),0,HLOOKUP($B112,INDIRECT("'Monthly Resource Report'!"&amp;'Green Validation'!H$450676&amp;":"&amp;'Green Validation'!H$450677),'Green Validation'!H$450678,FALSE))</f>
        <v>6.2140102228761585</v>
      </c>
      <c r="I112" s="317">
        <f ca="1">+IF(ISERROR(HLOOKUP($B112,INDIRECT("'Monthly Resource Report'!"&amp;'Green Validation'!I$450676&amp;":"&amp;'Green Validation'!I$450677),'Green Validation'!I$450678,FALSE)),0,HLOOKUP($B112,INDIRECT("'Monthly Resource Report'!"&amp;'Green Validation'!I$450676&amp;":"&amp;'Green Validation'!I$450677),'Green Validation'!I$450678,FALSE))</f>
        <v>0.2244665727517737</v>
      </c>
      <c r="J112" s="318">
        <f ca="1">+IF(ISERROR(HLOOKUP($B112,INDIRECT("'Monthly Resource Report'!"&amp;'Green Validation'!J$450676&amp;":"&amp;'Green Validation'!J$450677),'Green Validation'!J$450678,FALSE)),0,HLOOKUP($B112,INDIRECT("'Monthly Resource Report'!"&amp;'Green Validation'!J$450676&amp;":"&amp;'Green Validation'!J$450677),'Green Validation'!J$450678,FALSE))</f>
        <v>0.1901265837935732</v>
      </c>
      <c r="L112" s="301">
        <v>44593</v>
      </c>
      <c r="M112" s="294">
        <v>223</v>
      </c>
      <c r="N112" s="297">
        <v>6.2138260478278724</v>
      </c>
      <c r="O112" s="299">
        <v>0.22500000000000001</v>
      </c>
      <c r="P112" s="295">
        <v>0.19</v>
      </c>
      <c r="Q112" s="294">
        <f ca="1">+IF(ISERROR(HLOOKUP($B112,INDIRECT("'Monthly Resource Report'!"&amp;'Green Validation'!Q$450676&amp;":"&amp;'Green Validation'!Q$450677),'Green Validation'!Q$450678,FALSE)),0,HLOOKUP($B112,INDIRECT("'Monthly Resource Report'!"&amp;'Green Validation'!Q$450676&amp;":"&amp;'Green Validation'!Q$450677),'Green Validation'!Q$450678,FALSE))</f>
        <v>223</v>
      </c>
      <c r="R112" s="297">
        <f ca="1">+IF(ISERROR(HLOOKUP($B112,INDIRECT("'Monthly Resource Report'!"&amp;'Green Validation'!R$450676&amp;":"&amp;'Green Validation'!R$450677),'Green Validation'!R$450678,FALSE)),0,HLOOKUP($B112,INDIRECT("'Monthly Resource Report'!"&amp;'Green Validation'!R$450676&amp;":"&amp;'Green Validation'!R$450677),'Green Validation'!R$450678,FALSE))</f>
        <v>6.2139909858439664</v>
      </c>
      <c r="S112" s="317">
        <f ca="1">+IF(ISERROR(HLOOKUP($B112,INDIRECT("'Monthly Resource Report'!"&amp;'Green Validation'!S$450676&amp;":"&amp;'Green Validation'!S$450677),'Green Validation'!S$450678,FALSE)),0,HLOOKUP($B112,INDIRECT("'Monthly Resource Report'!"&amp;'Green Validation'!S$450676&amp;":"&amp;'Green Validation'!S$450677),'Green Validation'!S$450678,FALSE))</f>
        <v>0.22455580810477063</v>
      </c>
      <c r="T112" s="318">
        <f ca="1">+IF(ISERROR(HLOOKUP($B112,INDIRECT("'Monthly Resource Report'!"&amp;'Green Validation'!T$450676&amp;":"&amp;'Green Validation'!T$450677),'Green Validation'!T$450678,FALSE)),0,HLOOKUP($B112,INDIRECT("'Monthly Resource Report'!"&amp;'Green Validation'!T$450676&amp;":"&amp;'Green Validation'!T$450677),'Green Validation'!T$450678,FALSE))</f>
        <v>0.190190999808306</v>
      </c>
    </row>
    <row r="113" spans="2:20" s="29" customFormat="1">
      <c r="B113" s="301">
        <v>44621</v>
      </c>
      <c r="C113" s="294">
        <v>231</v>
      </c>
      <c r="D113" s="297">
        <v>6.2138260478278724</v>
      </c>
      <c r="E113" s="299">
        <v>0.22500000000000001</v>
      </c>
      <c r="F113" s="295">
        <v>0.19</v>
      </c>
      <c r="G113" s="294">
        <f ca="1">+IF(ISERROR(HLOOKUP($B113,INDIRECT("'Monthly Resource Report'!"&amp;'Green Validation'!G$450676&amp;":"&amp;'Green Validation'!G$450677),'Green Validation'!G$450678,FALSE)),0,HLOOKUP($B113,INDIRECT("'Monthly Resource Report'!"&amp;'Green Validation'!G$450676&amp;":"&amp;'Green Validation'!G$450677),'Green Validation'!G$450678,FALSE))</f>
        <v>231</v>
      </c>
      <c r="H113" s="297">
        <f ca="1">+IF(ISERROR(HLOOKUP($B113,INDIRECT("'Monthly Resource Report'!"&amp;'Green Validation'!H$450676&amp;":"&amp;'Green Validation'!H$450677),'Green Validation'!H$450678,FALSE)),0,HLOOKUP($B113,INDIRECT("'Monthly Resource Report'!"&amp;'Green Validation'!H$450676&amp;":"&amp;'Green Validation'!H$450677),'Green Validation'!H$450678,FALSE))</f>
        <v>6.214009636767976</v>
      </c>
      <c r="I113" s="317">
        <f ca="1">+IF(ISERROR(HLOOKUP($B113,INDIRECT("'Monthly Resource Report'!"&amp;'Green Validation'!I$450676&amp;":"&amp;'Green Validation'!I$450677),'Green Validation'!I$450678,FALSE)),0,HLOOKUP($B113,INDIRECT("'Monthly Resource Report'!"&amp;'Green Validation'!I$450676&amp;":"&amp;'Green Validation'!I$450677),'Green Validation'!I$450678,FALSE))</f>
        <v>0.22440024894130664</v>
      </c>
      <c r="J113" s="318">
        <f ca="1">+IF(ISERROR(HLOOKUP($B113,INDIRECT("'Monthly Resource Report'!"&amp;'Green Validation'!J$450676&amp;":"&amp;'Green Validation'!J$450677),'Green Validation'!J$450678,FALSE)),0,HLOOKUP($B113,INDIRECT("'Monthly Resource Report'!"&amp;'Green Validation'!J$450676&amp;":"&amp;'Green Validation'!J$450677),'Green Validation'!J$450678,FALSE))</f>
        <v>0.19023444926618352</v>
      </c>
      <c r="L113" s="301">
        <v>44621</v>
      </c>
      <c r="M113" s="294">
        <v>223</v>
      </c>
      <c r="N113" s="297">
        <v>6.2138260478278724</v>
      </c>
      <c r="O113" s="299">
        <v>0.22500000000000001</v>
      </c>
      <c r="P113" s="295">
        <v>0.19</v>
      </c>
      <c r="Q113" s="294">
        <f ca="1">+IF(ISERROR(HLOOKUP($B113,INDIRECT("'Monthly Resource Report'!"&amp;'Green Validation'!Q$450676&amp;":"&amp;'Green Validation'!Q$450677),'Green Validation'!Q$450678,FALSE)),0,HLOOKUP($B113,INDIRECT("'Monthly Resource Report'!"&amp;'Green Validation'!Q$450676&amp;":"&amp;'Green Validation'!Q$450677),'Green Validation'!Q$450678,FALSE))</f>
        <v>223</v>
      </c>
      <c r="R113" s="297">
        <f ca="1">+IF(ISERROR(HLOOKUP($B113,INDIRECT("'Monthly Resource Report'!"&amp;'Green Validation'!R$450676&amp;":"&amp;'Green Validation'!R$450677),'Green Validation'!R$450678,FALSE)),0,HLOOKUP($B113,INDIRECT("'Monthly Resource Report'!"&amp;'Green Validation'!R$450676&amp;":"&amp;'Green Validation'!R$450677),'Green Validation'!R$450678,FALSE))</f>
        <v>6.2139920427812987</v>
      </c>
      <c r="S113" s="317">
        <f ca="1">+IF(ISERROR(HLOOKUP($B113,INDIRECT("'Monthly Resource Report'!"&amp;'Green Validation'!S$450676&amp;":"&amp;'Green Validation'!S$450677),'Green Validation'!S$450678,FALSE)),0,HLOOKUP($B113,INDIRECT("'Monthly Resource Report'!"&amp;'Green Validation'!S$450676&amp;":"&amp;'Green Validation'!S$450677),'Green Validation'!S$450678,FALSE))</f>
        <v>0.22451127977997595</v>
      </c>
      <c r="T113" s="318">
        <f ca="1">+IF(ISERROR(HLOOKUP($B113,INDIRECT("'Monthly Resource Report'!"&amp;'Green Validation'!T$450676&amp;":"&amp;'Green Validation'!T$450677),'Green Validation'!T$450678,FALSE)),0,HLOOKUP($B113,INDIRECT("'Monthly Resource Report'!"&amp;'Green Validation'!T$450676&amp;":"&amp;'Green Validation'!T$450677),'Green Validation'!T$450678,FALSE))</f>
        <v>0.19017371442777928</v>
      </c>
    </row>
    <row r="114" spans="2:20" s="29" customFormat="1">
      <c r="B114" s="301">
        <v>44652</v>
      </c>
      <c r="C114" s="294">
        <v>231</v>
      </c>
      <c r="D114" s="297">
        <v>6.2138260478278724</v>
      </c>
      <c r="E114" s="299">
        <v>0.22500000000000001</v>
      </c>
      <c r="F114" s="295">
        <v>0.19</v>
      </c>
      <c r="G114" s="294">
        <f ca="1">+IF(ISERROR(HLOOKUP($B114,INDIRECT("'Monthly Resource Report'!"&amp;'Green Validation'!G$450676&amp;":"&amp;'Green Validation'!G$450677),'Green Validation'!G$450678,FALSE)),0,HLOOKUP($B114,INDIRECT("'Monthly Resource Report'!"&amp;'Green Validation'!G$450676&amp;":"&amp;'Green Validation'!G$450677),'Green Validation'!G$450678,FALSE))</f>
        <v>231</v>
      </c>
      <c r="H114" s="297">
        <f ca="1">+IF(ISERROR(HLOOKUP($B114,INDIRECT("'Monthly Resource Report'!"&amp;'Green Validation'!H$450676&amp;":"&amp;'Green Validation'!H$450677),'Green Validation'!H$450678,FALSE)),0,HLOOKUP($B114,INDIRECT("'Monthly Resource Report'!"&amp;'Green Validation'!H$450676&amp;":"&amp;'Green Validation'!H$450677),'Green Validation'!H$450678,FALSE))</f>
        <v>6.2140058415319741</v>
      </c>
      <c r="I114" s="317">
        <f ca="1">+IF(ISERROR(HLOOKUP($B114,INDIRECT("'Monthly Resource Report'!"&amp;'Green Validation'!I$450676&amp;":"&amp;'Green Validation'!I$450677),'Green Validation'!I$450678,FALSE)),0,HLOOKUP($B114,INDIRECT("'Monthly Resource Report'!"&amp;'Green Validation'!I$450676&amp;":"&amp;'Green Validation'!I$450677),'Green Validation'!I$450678,FALSE))</f>
        <v>0.22386674873911613</v>
      </c>
      <c r="J114" s="318">
        <f ca="1">+IF(ISERROR(HLOOKUP($B114,INDIRECT("'Monthly Resource Report'!"&amp;'Green Validation'!J$450676&amp;":"&amp;'Green Validation'!J$450677),'Green Validation'!J$450678,FALSE)),0,HLOOKUP($B114,INDIRECT("'Monthly Resource Report'!"&amp;'Green Validation'!J$450676&amp;":"&amp;'Green Validation'!J$450677),'Green Validation'!J$450678,FALSE))</f>
        <v>0.19107838697213367</v>
      </c>
      <c r="L114" s="301">
        <v>44652</v>
      </c>
      <c r="M114" s="294">
        <v>223</v>
      </c>
      <c r="N114" s="297">
        <v>6.2138260478278724</v>
      </c>
      <c r="O114" s="299">
        <v>0.22500000000000001</v>
      </c>
      <c r="P114" s="295">
        <v>0.19</v>
      </c>
      <c r="Q114" s="294">
        <f ca="1">+IF(ISERROR(HLOOKUP($B114,INDIRECT("'Monthly Resource Report'!"&amp;'Green Validation'!Q$450676&amp;":"&amp;'Green Validation'!Q$450677),'Green Validation'!Q$450678,FALSE)),0,HLOOKUP($B114,INDIRECT("'Monthly Resource Report'!"&amp;'Green Validation'!Q$450676&amp;":"&amp;'Green Validation'!Q$450677),'Green Validation'!Q$450678,FALSE))</f>
        <v>223</v>
      </c>
      <c r="R114" s="297">
        <f ca="1">+IF(ISERROR(HLOOKUP($B114,INDIRECT("'Monthly Resource Report'!"&amp;'Green Validation'!R$450676&amp;":"&amp;'Green Validation'!R$450677),'Green Validation'!R$450678,FALSE)),0,HLOOKUP($B114,INDIRECT("'Monthly Resource Report'!"&amp;'Green Validation'!R$450676&amp;":"&amp;'Green Validation'!R$450677),'Green Validation'!R$450678,FALSE))</f>
        <v>6.2139916201117318</v>
      </c>
      <c r="S114" s="317">
        <f ca="1">+IF(ISERROR(HLOOKUP($B114,INDIRECT("'Monthly Resource Report'!"&amp;'Green Validation'!S$450676&amp;":"&amp;'Green Validation'!S$450677),'Green Validation'!S$450678,FALSE)),0,HLOOKUP($B114,INDIRECT("'Monthly Resource Report'!"&amp;'Green Validation'!S$450676&amp;":"&amp;'Green Validation'!S$450677),'Green Validation'!S$450678,FALSE))</f>
        <v>0.22406494593414256</v>
      </c>
      <c r="T114" s="318">
        <f ca="1">+IF(ISERROR(HLOOKUP($B114,INDIRECT("'Monthly Resource Report'!"&amp;'Green Validation'!T$450676&amp;":"&amp;'Green Validation'!T$450677),'Green Validation'!T$450678,FALSE)),0,HLOOKUP($B114,INDIRECT("'Monthly Resource Report'!"&amp;'Green Validation'!T$450676&amp;":"&amp;'Green Validation'!T$450677),'Green Validation'!T$450678,FALSE))</f>
        <v>0.1901826727159619</v>
      </c>
    </row>
    <row r="115" spans="2:20" s="29" customFormat="1">
      <c r="B115" s="301">
        <v>44682</v>
      </c>
      <c r="C115" s="294">
        <v>231</v>
      </c>
      <c r="D115" s="297">
        <v>6.2138260478278724</v>
      </c>
      <c r="E115" s="299">
        <v>0.21</v>
      </c>
      <c r="F115" s="295">
        <v>0.19</v>
      </c>
      <c r="G115" s="294">
        <f ca="1">+IF(ISERROR(HLOOKUP($B115,INDIRECT("'Monthly Resource Report'!"&amp;'Green Validation'!G$450676&amp;":"&amp;'Green Validation'!G$450677),'Green Validation'!G$450678,FALSE)),0,HLOOKUP($B115,INDIRECT("'Monthly Resource Report'!"&amp;'Green Validation'!G$450676&amp;":"&amp;'Green Validation'!G$450677),'Green Validation'!G$450678,FALSE))</f>
        <v>231</v>
      </c>
      <c r="H115" s="297">
        <f ca="1">+IF(ISERROR(HLOOKUP($B115,INDIRECT("'Monthly Resource Report'!"&amp;'Green Validation'!H$450676&amp;":"&amp;'Green Validation'!H$450677),'Green Validation'!H$450678,FALSE)),0,HLOOKUP($B115,INDIRECT("'Monthly Resource Report'!"&amp;'Green Validation'!H$450676&amp;":"&amp;'Green Validation'!H$450677),'Green Validation'!H$450678,FALSE))</f>
        <v>6.2140094078226689</v>
      </c>
      <c r="I115" s="317">
        <f ca="1">+IF(ISERROR(HLOOKUP($B115,INDIRECT("'Monthly Resource Report'!"&amp;'Green Validation'!I$450676&amp;":"&amp;'Green Validation'!I$450677),'Green Validation'!I$450678,FALSE)),0,HLOOKUP($B115,INDIRECT("'Monthly Resource Report'!"&amp;'Green Validation'!I$450676&amp;":"&amp;'Green Validation'!I$450677),'Green Validation'!I$450678,FALSE))</f>
        <v>0.20864301272146793</v>
      </c>
      <c r="J115" s="318">
        <f ca="1">+IF(ISERROR(HLOOKUP($B115,INDIRECT("'Monthly Resource Report'!"&amp;'Green Validation'!J$450676&amp;":"&amp;'Green Validation'!J$450677),'Green Validation'!J$450678,FALSE)),0,HLOOKUP($B115,INDIRECT("'Monthly Resource Report'!"&amp;'Green Validation'!J$450676&amp;":"&amp;'Green Validation'!J$450677),'Green Validation'!J$450678,FALSE))</f>
        <v>0.19023609903300154</v>
      </c>
      <c r="L115" s="301">
        <v>44682</v>
      </c>
      <c r="M115" s="294">
        <v>223</v>
      </c>
      <c r="N115" s="297">
        <v>6.2138260478278724</v>
      </c>
      <c r="O115" s="299">
        <v>0.21</v>
      </c>
      <c r="P115" s="295">
        <v>0.19</v>
      </c>
      <c r="Q115" s="294">
        <f ca="1">+IF(ISERROR(HLOOKUP($B115,INDIRECT("'Monthly Resource Report'!"&amp;'Green Validation'!Q$450676&amp;":"&amp;'Green Validation'!Q$450677),'Green Validation'!Q$450678,FALSE)),0,HLOOKUP($B115,INDIRECT("'Monthly Resource Report'!"&amp;'Green Validation'!Q$450676&amp;":"&amp;'Green Validation'!Q$450677),'Green Validation'!Q$450678,FALSE))</f>
        <v>223</v>
      </c>
      <c r="R115" s="297">
        <f ca="1">+IF(ISERROR(HLOOKUP($B115,INDIRECT("'Monthly Resource Report'!"&amp;'Green Validation'!R$450676&amp;":"&amp;'Green Validation'!R$450677),'Green Validation'!R$450678,FALSE)),0,HLOOKUP($B115,INDIRECT("'Monthly Resource Report'!"&amp;'Green Validation'!R$450676&amp;":"&amp;'Green Validation'!R$450677),'Green Validation'!R$450678,FALSE))</f>
        <v>6.2139923070279748</v>
      </c>
      <c r="S115" s="317">
        <f ca="1">+IF(ISERROR(HLOOKUP($B115,INDIRECT("'Monthly Resource Report'!"&amp;'Green Validation'!S$450676&amp;":"&amp;'Green Validation'!S$450677),'Green Validation'!S$450678,FALSE)),0,HLOOKUP($B115,INDIRECT("'Monthly Resource Report'!"&amp;'Green Validation'!S$450676&amp;":"&amp;'Green Validation'!S$450677),'Green Validation'!S$450678,FALSE))</f>
        <v>0.20889803256415274</v>
      </c>
      <c r="T115" s="318">
        <f ca="1">+IF(ISERROR(HLOOKUP($B115,INDIRECT("'Monthly Resource Report'!"&amp;'Green Validation'!T$450676&amp;":"&amp;'Green Validation'!T$450677),'Green Validation'!T$450678,FALSE)),0,HLOOKUP($B115,INDIRECT("'Monthly Resource Report'!"&amp;'Green Validation'!T$450676&amp;":"&amp;'Green Validation'!T$450677),'Green Validation'!T$450678,FALSE))</f>
        <v>0.19017147013954552</v>
      </c>
    </row>
    <row r="116" spans="2:20" s="29" customFormat="1">
      <c r="B116" s="301">
        <v>44713</v>
      </c>
      <c r="C116" s="294">
        <v>231</v>
      </c>
      <c r="D116" s="297">
        <v>6.2138260478278724</v>
      </c>
      <c r="E116" s="299">
        <v>0.21</v>
      </c>
      <c r="F116" s="295">
        <v>0.19</v>
      </c>
      <c r="G116" s="294">
        <f ca="1">+IF(ISERROR(HLOOKUP($B116,INDIRECT("'Monthly Resource Report'!"&amp;'Green Validation'!G$450676&amp;":"&amp;'Green Validation'!G$450677),'Green Validation'!G$450678,FALSE)),0,HLOOKUP($B116,INDIRECT("'Monthly Resource Report'!"&amp;'Green Validation'!G$450676&amp;":"&amp;'Green Validation'!G$450677),'Green Validation'!G$450678,FALSE))</f>
        <v>231</v>
      </c>
      <c r="H116" s="297">
        <f ca="1">+IF(ISERROR(HLOOKUP($B116,INDIRECT("'Monthly Resource Report'!"&amp;'Green Validation'!H$450676&amp;":"&amp;'Green Validation'!H$450677),'Green Validation'!H$450678,FALSE)),0,HLOOKUP($B116,INDIRECT("'Monthly Resource Report'!"&amp;'Green Validation'!H$450676&amp;":"&amp;'Green Validation'!H$450677),'Green Validation'!H$450678,FALSE))</f>
        <v>6.2140102980817042</v>
      </c>
      <c r="I116" s="317">
        <f ca="1">+IF(ISERROR(HLOOKUP($B116,INDIRECT("'Monthly Resource Report'!"&amp;'Green Validation'!I$450676&amp;":"&amp;'Green Validation'!I$450677),'Green Validation'!I$450678,FALSE)),0,HLOOKUP($B116,INDIRECT("'Monthly Resource Report'!"&amp;'Green Validation'!I$450676&amp;":"&amp;'Green Validation'!I$450677),'Green Validation'!I$450678,FALSE))</f>
        <v>0.20893672402134814</v>
      </c>
      <c r="J116" s="318">
        <f ca="1">+IF(ISERROR(HLOOKUP($B116,INDIRECT("'Monthly Resource Report'!"&amp;'Green Validation'!J$450676&amp;":"&amp;'Green Validation'!J$450677),'Green Validation'!J$450678,FALSE)),0,HLOOKUP($B116,INDIRECT("'Monthly Resource Report'!"&amp;'Green Validation'!J$450676&amp;":"&amp;'Green Validation'!J$450677),'Green Validation'!J$450678,FALSE))</f>
        <v>0.19024433431727167</v>
      </c>
      <c r="L116" s="301">
        <v>44713</v>
      </c>
      <c r="M116" s="294">
        <v>223</v>
      </c>
      <c r="N116" s="297">
        <v>6.2138260478278724</v>
      </c>
      <c r="O116" s="299">
        <v>0.21</v>
      </c>
      <c r="P116" s="295">
        <v>0.19</v>
      </c>
      <c r="Q116" s="294">
        <f ca="1">+IF(ISERROR(HLOOKUP($B116,INDIRECT("'Monthly Resource Report'!"&amp;'Green Validation'!Q$450676&amp;":"&amp;'Green Validation'!Q$450677),'Green Validation'!Q$450678,FALSE)),0,HLOOKUP($B116,INDIRECT("'Monthly Resource Report'!"&amp;'Green Validation'!Q$450676&amp;":"&amp;'Green Validation'!Q$450677),'Green Validation'!Q$450678,FALSE))</f>
        <v>223</v>
      </c>
      <c r="R116" s="297">
        <f ca="1">+IF(ISERROR(HLOOKUP($B116,INDIRECT("'Monthly Resource Report'!"&amp;'Green Validation'!R$450676&amp;":"&amp;'Green Validation'!R$450677),'Green Validation'!R$450678,FALSE)),0,HLOOKUP($B116,INDIRECT("'Monthly Resource Report'!"&amp;'Green Validation'!R$450676&amp;":"&amp;'Green Validation'!R$450677),'Green Validation'!R$450678,FALSE))</f>
        <v>6.2139918208162932</v>
      </c>
      <c r="S116" s="317">
        <f ca="1">+IF(ISERROR(HLOOKUP($B116,INDIRECT("'Monthly Resource Report'!"&amp;'Green Validation'!S$450676&amp;":"&amp;'Green Validation'!S$450677),'Green Validation'!S$450678,FALSE)),0,HLOOKUP($B116,INDIRECT("'Monthly Resource Report'!"&amp;'Green Validation'!S$450676&amp;":"&amp;'Green Validation'!S$450677),'Green Validation'!S$450678,FALSE))</f>
        <v>0.20913936843742109</v>
      </c>
      <c r="T116" s="318">
        <f ca="1">+IF(ISERROR(HLOOKUP($B116,INDIRECT("'Monthly Resource Report'!"&amp;'Green Validation'!T$450676&amp;":"&amp;'Green Validation'!T$450677),'Green Validation'!T$450678,FALSE)),0,HLOOKUP($B116,INDIRECT("'Monthly Resource Report'!"&amp;'Green Validation'!T$450676&amp;":"&amp;'Green Validation'!T$450677),'Green Validation'!T$450678,FALSE))</f>
        <v>0.19027533905560937</v>
      </c>
    </row>
    <row r="117" spans="2:20" s="29" customFormat="1">
      <c r="B117" s="301">
        <v>44743</v>
      </c>
      <c r="C117" s="294">
        <v>231</v>
      </c>
      <c r="D117" s="297">
        <v>6.2138260478278724</v>
      </c>
      <c r="E117" s="299">
        <v>0.21</v>
      </c>
      <c r="F117" s="295">
        <v>0.19</v>
      </c>
      <c r="G117" s="294">
        <f ca="1">+IF(ISERROR(HLOOKUP($B117,INDIRECT("'Monthly Resource Report'!"&amp;'Green Validation'!G$450676&amp;":"&amp;'Green Validation'!G$450677),'Green Validation'!G$450678,FALSE)),0,HLOOKUP($B117,INDIRECT("'Monthly Resource Report'!"&amp;'Green Validation'!G$450676&amp;":"&amp;'Green Validation'!G$450677),'Green Validation'!G$450678,FALSE))</f>
        <v>231</v>
      </c>
      <c r="H117" s="297">
        <f ca="1">+IF(ISERROR(HLOOKUP($B117,INDIRECT("'Monthly Resource Report'!"&amp;'Green Validation'!H$450676&amp;":"&amp;'Green Validation'!H$450677),'Green Validation'!H$450678,FALSE)),0,HLOOKUP($B117,INDIRECT("'Monthly Resource Report'!"&amp;'Green Validation'!H$450676&amp;":"&amp;'Green Validation'!H$450677),'Green Validation'!H$450678,FALSE))</f>
        <v>6.2140102437102493</v>
      </c>
      <c r="I117" s="317">
        <f ca="1">+IF(ISERROR(HLOOKUP($B117,INDIRECT("'Monthly Resource Report'!"&amp;'Green Validation'!I$450676&amp;":"&amp;'Green Validation'!I$450677),'Green Validation'!I$450678,FALSE)),0,HLOOKUP($B117,INDIRECT("'Monthly Resource Report'!"&amp;'Green Validation'!I$450676&amp;":"&amp;'Green Validation'!I$450677),'Green Validation'!I$450678,FALSE))</f>
        <v>0.20912278345818555</v>
      </c>
      <c r="J117" s="318">
        <f ca="1">+IF(ISERROR(HLOOKUP($B117,INDIRECT("'Monthly Resource Report'!"&amp;'Green Validation'!J$450676&amp;":"&amp;'Green Validation'!J$450677),'Green Validation'!J$450678,FALSE)),0,HLOOKUP($B117,INDIRECT("'Monthly Resource Report'!"&amp;'Green Validation'!J$450676&amp;":"&amp;'Green Validation'!J$450677),'Green Validation'!J$450678,FALSE))</f>
        <v>0.19034846876380826</v>
      </c>
      <c r="L117" s="301">
        <v>44743</v>
      </c>
      <c r="M117" s="294">
        <v>223</v>
      </c>
      <c r="N117" s="297">
        <v>6.2138260478278724</v>
      </c>
      <c r="O117" s="299">
        <v>0.21</v>
      </c>
      <c r="P117" s="295">
        <v>0.19</v>
      </c>
      <c r="Q117" s="294">
        <f ca="1">+IF(ISERROR(HLOOKUP($B117,INDIRECT("'Monthly Resource Report'!"&amp;'Green Validation'!Q$450676&amp;":"&amp;'Green Validation'!Q$450677),'Green Validation'!Q$450678,FALSE)),0,HLOOKUP($B117,INDIRECT("'Monthly Resource Report'!"&amp;'Green Validation'!Q$450676&amp;":"&amp;'Green Validation'!Q$450677),'Green Validation'!Q$450678,FALSE))</f>
        <v>223</v>
      </c>
      <c r="R117" s="297">
        <f ca="1">+IF(ISERROR(HLOOKUP($B117,INDIRECT("'Monthly Resource Report'!"&amp;'Green Validation'!R$450676&amp;":"&amp;'Green Validation'!R$450677),'Green Validation'!R$450678,FALSE)),0,HLOOKUP($B117,INDIRECT("'Monthly Resource Report'!"&amp;'Green Validation'!R$450676&amp;":"&amp;'Green Validation'!R$450677),'Green Validation'!R$450678,FALSE))</f>
        <v>6.213991556372866</v>
      </c>
      <c r="S117" s="317">
        <f ca="1">+IF(ISERROR(HLOOKUP($B117,INDIRECT("'Monthly Resource Report'!"&amp;'Green Validation'!S$450676&amp;":"&amp;'Green Validation'!S$450677),'Green Validation'!S$450678,FALSE)),0,HLOOKUP($B117,INDIRECT("'Monthly Resource Report'!"&amp;'Green Validation'!S$450676&amp;":"&amp;'Green Validation'!S$450677),'Green Validation'!S$450678,FALSE))</f>
        <v>0.20927654667214382</v>
      </c>
      <c r="T117" s="318">
        <f ca="1">+IF(ISERROR(HLOOKUP($B117,INDIRECT("'Monthly Resource Report'!"&amp;'Green Validation'!T$450676&amp;":"&amp;'Green Validation'!T$450677),'Green Validation'!T$450678,FALSE)),0,HLOOKUP($B117,INDIRECT("'Monthly Resource Report'!"&amp;'Green Validation'!T$450676&amp;":"&amp;'Green Validation'!T$450677),'Green Validation'!T$450678,FALSE))</f>
        <v>0.19017285119420457</v>
      </c>
    </row>
    <row r="118" spans="2:20" s="29" customFormat="1">
      <c r="B118" s="301">
        <v>44774</v>
      </c>
      <c r="C118" s="294">
        <v>231</v>
      </c>
      <c r="D118" s="297">
        <v>6.2138260478278724</v>
      </c>
      <c r="E118" s="299">
        <v>0.21</v>
      </c>
      <c r="F118" s="295">
        <v>0.19</v>
      </c>
      <c r="G118" s="294">
        <f ca="1">+IF(ISERROR(HLOOKUP($B118,INDIRECT("'Monthly Resource Report'!"&amp;'Green Validation'!G$450676&amp;":"&amp;'Green Validation'!G$450677),'Green Validation'!G$450678,FALSE)),0,HLOOKUP($B118,INDIRECT("'Monthly Resource Report'!"&amp;'Green Validation'!G$450676&amp;":"&amp;'Green Validation'!G$450677),'Green Validation'!G$450678,FALSE))</f>
        <v>231</v>
      </c>
      <c r="H118" s="297">
        <f ca="1">+IF(ISERROR(HLOOKUP($B118,INDIRECT("'Monthly Resource Report'!"&amp;'Green Validation'!H$450676&amp;":"&amp;'Green Validation'!H$450677),'Green Validation'!H$450678,FALSE)),0,HLOOKUP($B118,INDIRECT("'Monthly Resource Report'!"&amp;'Green Validation'!H$450676&amp;":"&amp;'Green Validation'!H$450677),'Green Validation'!H$450678,FALSE))</f>
        <v>6.2140097886180889</v>
      </c>
      <c r="I118" s="317">
        <f ca="1">+IF(ISERROR(HLOOKUP($B118,INDIRECT("'Monthly Resource Report'!"&amp;'Green Validation'!I$450676&amp;":"&amp;'Green Validation'!I$450677),'Green Validation'!I$450678,FALSE)),0,HLOOKUP($B118,INDIRECT("'Monthly Resource Report'!"&amp;'Green Validation'!I$450676&amp;":"&amp;'Green Validation'!I$450677),'Green Validation'!I$450678,FALSE))</f>
        <v>0.20922585399432481</v>
      </c>
      <c r="J118" s="318">
        <f ca="1">+IF(ISERROR(HLOOKUP($B118,INDIRECT("'Monthly Resource Report'!"&amp;'Green Validation'!J$450676&amp;":"&amp;'Green Validation'!J$450677),'Green Validation'!J$450678,FALSE)),0,HLOOKUP($B118,INDIRECT("'Monthly Resource Report'!"&amp;'Green Validation'!J$450676&amp;":"&amp;'Green Validation'!J$450677),'Green Validation'!J$450678,FALSE))</f>
        <v>0.19042133502966616</v>
      </c>
      <c r="L118" s="301">
        <v>44774</v>
      </c>
      <c r="M118" s="294">
        <v>223</v>
      </c>
      <c r="N118" s="297">
        <v>6.2138260478278724</v>
      </c>
      <c r="O118" s="299">
        <v>0.21</v>
      </c>
      <c r="P118" s="295">
        <v>0.19</v>
      </c>
      <c r="Q118" s="294">
        <f ca="1">+IF(ISERROR(HLOOKUP($B118,INDIRECT("'Monthly Resource Report'!"&amp;'Green Validation'!Q$450676&amp;":"&amp;'Green Validation'!Q$450677),'Green Validation'!Q$450678,FALSE)),0,HLOOKUP($B118,INDIRECT("'Monthly Resource Report'!"&amp;'Green Validation'!Q$450676&amp;":"&amp;'Green Validation'!Q$450677),'Green Validation'!Q$450678,FALSE))</f>
        <v>223</v>
      </c>
      <c r="R118" s="297">
        <f ca="1">+IF(ISERROR(HLOOKUP($B118,INDIRECT("'Monthly Resource Report'!"&amp;'Green Validation'!R$450676&amp;":"&amp;'Green Validation'!R$450677),'Green Validation'!R$450678,FALSE)),0,HLOOKUP($B118,INDIRECT("'Monthly Resource Report'!"&amp;'Green Validation'!R$450676&amp;":"&amp;'Green Validation'!R$450677),'Green Validation'!R$450678,FALSE))</f>
        <v>6.2139919857982679</v>
      </c>
      <c r="S118" s="317">
        <f ca="1">+IF(ISERROR(HLOOKUP($B118,INDIRECT("'Monthly Resource Report'!"&amp;'Green Validation'!S$450676&amp;":"&amp;'Green Validation'!S$450677),'Green Validation'!S$450678,FALSE)),0,HLOOKUP($B118,INDIRECT("'Monthly Resource Report'!"&amp;'Green Validation'!S$450676&amp;":"&amp;'Green Validation'!S$450677),'Green Validation'!S$450678,FALSE))</f>
        <v>0.20941016851582009</v>
      </c>
      <c r="T118" s="318">
        <f ca="1">+IF(ISERROR(HLOOKUP($B118,INDIRECT("'Monthly Resource Report'!"&amp;'Green Validation'!T$450676&amp;":"&amp;'Green Validation'!T$450677),'Green Validation'!T$450678,FALSE)),0,HLOOKUP($B118,INDIRECT("'Monthly Resource Report'!"&amp;'Green Validation'!T$450676&amp;":"&amp;'Green Validation'!T$450677),'Green Validation'!T$450678,FALSE))</f>
        <v>0.1902599840647253</v>
      </c>
    </row>
    <row r="119" spans="2:20" s="29" customFormat="1">
      <c r="B119" s="301">
        <v>44805</v>
      </c>
      <c r="C119" s="294">
        <v>231</v>
      </c>
      <c r="D119" s="297">
        <v>6.2138260478278724</v>
      </c>
      <c r="E119" s="299">
        <v>0.21</v>
      </c>
      <c r="F119" s="295">
        <v>0.19</v>
      </c>
      <c r="G119" s="294">
        <f ca="1">+IF(ISERROR(HLOOKUP($B119,INDIRECT("'Monthly Resource Report'!"&amp;'Green Validation'!G$450676&amp;":"&amp;'Green Validation'!G$450677),'Green Validation'!G$450678,FALSE)),0,HLOOKUP($B119,INDIRECT("'Monthly Resource Report'!"&amp;'Green Validation'!G$450676&amp;":"&amp;'Green Validation'!G$450677),'Green Validation'!G$450678,FALSE))</f>
        <v>231</v>
      </c>
      <c r="H119" s="297">
        <f ca="1">+IF(ISERROR(HLOOKUP($B119,INDIRECT("'Monthly Resource Report'!"&amp;'Green Validation'!H$450676&amp;":"&amp;'Green Validation'!H$450677),'Green Validation'!H$450678,FALSE)),0,HLOOKUP($B119,INDIRECT("'Monthly Resource Report'!"&amp;'Green Validation'!H$450676&amp;":"&amp;'Green Validation'!H$450677),'Green Validation'!H$450678,FALSE))</f>
        <v>6.2140103698674816</v>
      </c>
      <c r="I119" s="317">
        <f ca="1">+IF(ISERROR(HLOOKUP($B119,INDIRECT("'Monthly Resource Report'!"&amp;'Green Validation'!I$450676&amp;":"&amp;'Green Validation'!I$450677),'Green Validation'!I$450678,FALSE)),0,HLOOKUP($B119,INDIRECT("'Monthly Resource Report'!"&amp;'Green Validation'!I$450676&amp;":"&amp;'Green Validation'!I$450677),'Green Validation'!I$450678,FALSE))</f>
        <v>0.20860112606515169</v>
      </c>
      <c r="J119" s="318">
        <f ca="1">+IF(ISERROR(HLOOKUP($B119,INDIRECT("'Monthly Resource Report'!"&amp;'Green Validation'!J$450676&amp;":"&amp;'Green Validation'!J$450677),'Green Validation'!J$450678,FALSE)),0,HLOOKUP($B119,INDIRECT("'Monthly Resource Report'!"&amp;'Green Validation'!J$450676&amp;":"&amp;'Green Validation'!J$450677),'Green Validation'!J$450678,FALSE))</f>
        <v>0.19024616801126543</v>
      </c>
      <c r="L119" s="301">
        <v>44805</v>
      </c>
      <c r="M119" s="294">
        <v>223</v>
      </c>
      <c r="N119" s="297">
        <v>6.2138260478278724</v>
      </c>
      <c r="O119" s="299">
        <v>0.21</v>
      </c>
      <c r="P119" s="295">
        <v>0.19</v>
      </c>
      <c r="Q119" s="294">
        <f ca="1">+IF(ISERROR(HLOOKUP($B119,INDIRECT("'Monthly Resource Report'!"&amp;'Green Validation'!Q$450676&amp;":"&amp;'Green Validation'!Q$450677),'Green Validation'!Q$450678,FALSE)),0,HLOOKUP($B119,INDIRECT("'Monthly Resource Report'!"&amp;'Green Validation'!Q$450676&amp;":"&amp;'Green Validation'!Q$450677),'Green Validation'!Q$450678,FALSE))</f>
        <v>223</v>
      </c>
      <c r="R119" s="297">
        <f ca="1">+IF(ISERROR(HLOOKUP($B119,INDIRECT("'Monthly Resource Report'!"&amp;'Green Validation'!R$450676&amp;":"&amp;'Green Validation'!R$450677),'Green Validation'!R$450678,FALSE)),0,HLOOKUP($B119,INDIRECT("'Monthly Resource Report'!"&amp;'Green Validation'!R$450676&amp;":"&amp;'Green Validation'!R$450677),'Green Validation'!R$450678,FALSE))</f>
        <v>6.213992198994081</v>
      </c>
      <c r="S119" s="317">
        <f ca="1">+IF(ISERROR(HLOOKUP($B119,INDIRECT("'Monthly Resource Report'!"&amp;'Green Validation'!S$450676&amp;":"&amp;'Green Validation'!S$450677),'Green Validation'!S$450678,FALSE)),0,HLOOKUP($B119,INDIRECT("'Monthly Resource Report'!"&amp;'Green Validation'!S$450676&amp;":"&amp;'Green Validation'!S$450677),'Green Validation'!S$450678,FALSE))</f>
        <v>0.20891200453661429</v>
      </c>
      <c r="T119" s="318">
        <f ca="1">+IF(ISERROR(HLOOKUP($B119,INDIRECT("'Monthly Resource Report'!"&amp;'Green Validation'!T$450676&amp;":"&amp;'Green Validation'!T$450677),'Green Validation'!T$450678,FALSE)),0,HLOOKUP($B119,INDIRECT("'Monthly Resource Report'!"&amp;'Green Validation'!T$450676&amp;":"&amp;'Green Validation'!T$450677),'Green Validation'!T$450678,FALSE))</f>
        <v>0.19008910560790704</v>
      </c>
    </row>
    <row r="120" spans="2:20" s="29" customFormat="1">
      <c r="B120" s="301">
        <v>44835</v>
      </c>
      <c r="C120" s="294">
        <v>231</v>
      </c>
      <c r="D120" s="297">
        <v>6.2138260478278724</v>
      </c>
      <c r="E120" s="299">
        <v>0.22500000000000001</v>
      </c>
      <c r="F120" s="295">
        <v>0.19</v>
      </c>
      <c r="G120" s="294">
        <f ca="1">+IF(ISERROR(HLOOKUP($B120,INDIRECT("'Monthly Resource Report'!"&amp;'Green Validation'!G$450676&amp;":"&amp;'Green Validation'!G$450677),'Green Validation'!G$450678,FALSE)),0,HLOOKUP($B120,INDIRECT("'Monthly Resource Report'!"&amp;'Green Validation'!G$450676&amp;":"&amp;'Green Validation'!G$450677),'Green Validation'!G$450678,FALSE))</f>
        <v>231</v>
      </c>
      <c r="H120" s="297">
        <f ca="1">+IF(ISERROR(HLOOKUP($B120,INDIRECT("'Monthly Resource Report'!"&amp;'Green Validation'!H$450676&amp;":"&amp;'Green Validation'!H$450677),'Green Validation'!H$450678,FALSE)),0,HLOOKUP($B120,INDIRECT("'Monthly Resource Report'!"&amp;'Green Validation'!H$450676&amp;":"&amp;'Green Validation'!H$450677),'Green Validation'!H$450678,FALSE))</f>
        <v>6.2140095069226993</v>
      </c>
      <c r="I120" s="317">
        <f ca="1">+IF(ISERROR(HLOOKUP($B120,INDIRECT("'Monthly Resource Report'!"&amp;'Green Validation'!I$450676&amp;":"&amp;'Green Validation'!I$450677),'Green Validation'!I$450678,FALSE)),0,HLOOKUP($B120,INDIRECT("'Monthly Resource Report'!"&amp;'Green Validation'!I$450676&amp;":"&amp;'Green Validation'!I$450677),'Green Validation'!I$450678,FALSE))</f>
        <v>0.22409837369445837</v>
      </c>
      <c r="J120" s="318">
        <f ca="1">+IF(ISERROR(HLOOKUP($B120,INDIRECT("'Monthly Resource Report'!"&amp;'Green Validation'!J$450676&amp;":"&amp;'Green Validation'!J$450677),'Green Validation'!J$450678,FALSE)),0,HLOOKUP($B120,INDIRECT("'Monthly Resource Report'!"&amp;'Green Validation'!J$450676&amp;":"&amp;'Green Validation'!J$450677),'Green Validation'!J$450678,FALSE))</f>
        <v>0.19024120629583391</v>
      </c>
      <c r="L120" s="301">
        <v>44835</v>
      </c>
      <c r="M120" s="294">
        <v>223</v>
      </c>
      <c r="N120" s="297">
        <v>6.2138260478278724</v>
      </c>
      <c r="O120" s="299">
        <v>0.22500000000000001</v>
      </c>
      <c r="P120" s="295">
        <v>0.19</v>
      </c>
      <c r="Q120" s="294">
        <f ca="1">+IF(ISERROR(HLOOKUP($B120,INDIRECT("'Monthly Resource Report'!"&amp;'Green Validation'!Q$450676&amp;":"&amp;'Green Validation'!Q$450677),'Green Validation'!Q$450678,FALSE)),0,HLOOKUP($B120,INDIRECT("'Monthly Resource Report'!"&amp;'Green Validation'!Q$450676&amp;":"&amp;'Green Validation'!Q$450677),'Green Validation'!Q$450678,FALSE))</f>
        <v>223</v>
      </c>
      <c r="R120" s="297">
        <f ca="1">+IF(ISERROR(HLOOKUP($B120,INDIRECT("'Monthly Resource Report'!"&amp;'Green Validation'!R$450676&amp;":"&amp;'Green Validation'!R$450677),'Green Validation'!R$450678,FALSE)),0,HLOOKUP($B120,INDIRECT("'Monthly Resource Report'!"&amp;'Green Validation'!R$450676&amp;":"&amp;'Green Validation'!R$450677),'Green Validation'!R$450678,FALSE))</f>
        <v>6.2139920201322152</v>
      </c>
      <c r="S120" s="317">
        <f ca="1">+IF(ISERROR(HLOOKUP($B120,INDIRECT("'Monthly Resource Report'!"&amp;'Green Validation'!S$450676&amp;":"&amp;'Green Validation'!S$450677),'Green Validation'!S$450678,FALSE)),0,HLOOKUP($B120,INDIRECT("'Monthly Resource Report'!"&amp;'Green Validation'!S$450676&amp;":"&amp;'Green Validation'!S$450677),'Green Validation'!S$450678,FALSE))</f>
        <v>0.22427185106430186</v>
      </c>
      <c r="T120" s="318">
        <f ca="1">+IF(ISERROR(HLOOKUP($B120,INDIRECT("'Monthly Resource Report'!"&amp;'Green Validation'!T$450676&amp;":"&amp;'Green Validation'!T$450677),'Green Validation'!T$450678,FALSE)),0,HLOOKUP($B120,INDIRECT("'Monthly Resource Report'!"&amp;'Green Validation'!T$450676&amp;":"&amp;'Green Validation'!T$450677),'Green Validation'!T$450678,FALSE))</f>
        <v>0.19025599360760556</v>
      </c>
    </row>
    <row r="121" spans="2:20" s="29" customFormat="1">
      <c r="B121" s="301">
        <v>44866</v>
      </c>
      <c r="C121" s="294">
        <v>231</v>
      </c>
      <c r="D121" s="297">
        <v>6.2138260478278724</v>
      </c>
      <c r="E121" s="299">
        <v>0.22500000000000001</v>
      </c>
      <c r="F121" s="295">
        <v>0.19</v>
      </c>
      <c r="G121" s="294">
        <f ca="1">+IF(ISERROR(HLOOKUP($B121,INDIRECT("'Monthly Resource Report'!"&amp;'Green Validation'!G$450676&amp;":"&amp;'Green Validation'!G$450677),'Green Validation'!G$450678,FALSE)),0,HLOOKUP($B121,INDIRECT("'Monthly Resource Report'!"&amp;'Green Validation'!G$450676&amp;":"&amp;'Green Validation'!G$450677),'Green Validation'!G$450678,FALSE))</f>
        <v>231</v>
      </c>
      <c r="H121" s="297">
        <f ca="1">+IF(ISERROR(HLOOKUP($B121,INDIRECT("'Monthly Resource Report'!"&amp;'Green Validation'!H$450676&amp;":"&amp;'Green Validation'!H$450677),'Green Validation'!H$450678,FALSE)),0,HLOOKUP($B121,INDIRECT("'Monthly Resource Report'!"&amp;'Green Validation'!H$450676&amp;":"&amp;'Green Validation'!H$450677),'Green Validation'!H$450678,FALSE))</f>
        <v>6.2140093569935244</v>
      </c>
      <c r="I121" s="317">
        <f ca="1">+IF(ISERROR(HLOOKUP($B121,INDIRECT("'Monthly Resource Report'!"&amp;'Green Validation'!I$450676&amp;":"&amp;'Green Validation'!I$450677),'Green Validation'!I$450678,FALSE)),0,HLOOKUP($B121,INDIRECT("'Monthly Resource Report'!"&amp;'Green Validation'!I$450676&amp;":"&amp;'Green Validation'!I$450677),'Green Validation'!I$450678,FALSE))</f>
        <v>0.2243700087890497</v>
      </c>
      <c r="J121" s="318">
        <f ca="1">+IF(ISERROR(HLOOKUP($B121,INDIRECT("'Monthly Resource Report'!"&amp;'Green Validation'!J$450676&amp;":"&amp;'Green Validation'!J$450677),'Green Validation'!J$450678,FALSE)),0,HLOOKUP($B121,INDIRECT("'Monthly Resource Report'!"&amp;'Green Validation'!J$450676&amp;":"&amp;'Green Validation'!J$450677),'Green Validation'!J$450678,FALSE))</f>
        <v>0.19012332363088325</v>
      </c>
      <c r="L121" s="301">
        <v>44866</v>
      </c>
      <c r="M121" s="294">
        <v>223</v>
      </c>
      <c r="N121" s="297">
        <v>6.2138260478278724</v>
      </c>
      <c r="O121" s="299">
        <v>0.22500000000000001</v>
      </c>
      <c r="P121" s="295">
        <v>0.19</v>
      </c>
      <c r="Q121" s="294">
        <f ca="1">+IF(ISERROR(HLOOKUP($B121,INDIRECT("'Monthly Resource Report'!"&amp;'Green Validation'!Q$450676&amp;":"&amp;'Green Validation'!Q$450677),'Green Validation'!Q$450678,FALSE)),0,HLOOKUP($B121,INDIRECT("'Monthly Resource Report'!"&amp;'Green Validation'!Q$450676&amp;":"&amp;'Green Validation'!Q$450677),'Green Validation'!Q$450678,FALSE))</f>
        <v>223</v>
      </c>
      <c r="R121" s="297">
        <f ca="1">+IF(ISERROR(HLOOKUP($B121,INDIRECT("'Monthly Resource Report'!"&amp;'Green Validation'!R$450676&amp;":"&amp;'Green Validation'!R$450677),'Green Validation'!R$450678,FALSE)),0,HLOOKUP($B121,INDIRECT("'Monthly Resource Report'!"&amp;'Green Validation'!R$450676&amp;":"&amp;'Green Validation'!R$450677),'Green Validation'!R$450678,FALSE))</f>
        <v>6.2139917376710567</v>
      </c>
      <c r="S121" s="317">
        <f ca="1">+IF(ISERROR(HLOOKUP($B121,INDIRECT("'Monthly Resource Report'!"&amp;'Green Validation'!S$450676&amp;":"&amp;'Green Validation'!S$450677),'Green Validation'!S$450678,FALSE)),0,HLOOKUP($B121,INDIRECT("'Monthly Resource Report'!"&amp;'Green Validation'!S$450676&amp;":"&amp;'Green Validation'!S$450677),'Green Validation'!S$450678,FALSE))</f>
        <v>0.22444790332701509</v>
      </c>
      <c r="T121" s="318">
        <f ca="1">+IF(ISERROR(HLOOKUP($B121,INDIRECT("'Monthly Resource Report'!"&amp;'Green Validation'!T$450676&amp;":"&amp;'Green Validation'!T$450677),'Green Validation'!T$450678,FALSE)),0,HLOOKUP($B121,INDIRECT("'Monthly Resource Report'!"&amp;'Green Validation'!T$450676&amp;":"&amp;'Green Validation'!T$450677),'Green Validation'!T$450678,FALSE))</f>
        <v>0.19026031607159313</v>
      </c>
    </row>
    <row r="122" spans="2:20" s="29" customFormat="1">
      <c r="B122" s="301">
        <v>44896</v>
      </c>
      <c r="C122" s="294">
        <v>231</v>
      </c>
      <c r="D122" s="297">
        <v>6.2138260478278724</v>
      </c>
      <c r="E122" s="299">
        <v>0.22500000000000001</v>
      </c>
      <c r="F122" s="295">
        <v>0.19</v>
      </c>
      <c r="G122" s="294">
        <f ca="1">+IF(ISERROR(HLOOKUP($B122,INDIRECT("'Monthly Resource Report'!"&amp;'Green Validation'!G$450676&amp;":"&amp;'Green Validation'!G$450677),'Green Validation'!G$450678,FALSE)),0,HLOOKUP($B122,INDIRECT("'Monthly Resource Report'!"&amp;'Green Validation'!G$450676&amp;":"&amp;'Green Validation'!G$450677),'Green Validation'!G$450678,FALSE))</f>
        <v>231</v>
      </c>
      <c r="H122" s="297">
        <f ca="1">+IF(ISERROR(HLOOKUP($B122,INDIRECT("'Monthly Resource Report'!"&amp;'Green Validation'!H$450676&amp;":"&amp;'Green Validation'!H$450677),'Green Validation'!H$450678,FALSE)),0,HLOOKUP($B122,INDIRECT("'Monthly Resource Report'!"&amp;'Green Validation'!H$450676&amp;":"&amp;'Green Validation'!H$450677),'Green Validation'!H$450678,FALSE))</f>
        <v>6.2140095362752428</v>
      </c>
      <c r="I122" s="317">
        <f ca="1">+IF(ISERROR(HLOOKUP($B122,INDIRECT("'Monthly Resource Report'!"&amp;'Green Validation'!I$450676&amp;":"&amp;'Green Validation'!I$450677),'Green Validation'!I$450678,FALSE)),0,HLOOKUP($B122,INDIRECT("'Monthly Resource Report'!"&amp;'Green Validation'!I$450676&amp;":"&amp;'Green Validation'!I$450677),'Green Validation'!I$450678,FALSE))</f>
        <v>0.22421292822021588</v>
      </c>
      <c r="J122" s="318">
        <f ca="1">+IF(ISERROR(HLOOKUP($B122,INDIRECT("'Monthly Resource Report'!"&amp;'Green Validation'!J$450676&amp;":"&amp;'Green Validation'!J$450677),'Green Validation'!J$450678,FALSE)),0,HLOOKUP($B122,INDIRECT("'Monthly Resource Report'!"&amp;'Green Validation'!J$450676&amp;":"&amp;'Green Validation'!J$450677),'Green Validation'!J$450678,FALSE))</f>
        <v>0.19034968893418674</v>
      </c>
      <c r="L122" s="301">
        <v>44896</v>
      </c>
      <c r="M122" s="294">
        <v>223</v>
      </c>
      <c r="N122" s="297">
        <v>6.2138260478278724</v>
      </c>
      <c r="O122" s="299">
        <v>0.22500000000000001</v>
      </c>
      <c r="P122" s="295">
        <v>0.19</v>
      </c>
      <c r="Q122" s="294">
        <f ca="1">+IF(ISERROR(HLOOKUP($B122,INDIRECT("'Monthly Resource Report'!"&amp;'Green Validation'!Q$450676&amp;":"&amp;'Green Validation'!Q$450677),'Green Validation'!Q$450678,FALSE)),0,HLOOKUP($B122,INDIRECT("'Monthly Resource Report'!"&amp;'Green Validation'!Q$450676&amp;":"&amp;'Green Validation'!Q$450677),'Green Validation'!Q$450678,FALSE))</f>
        <v>223</v>
      </c>
      <c r="R122" s="297">
        <f ca="1">+IF(ISERROR(HLOOKUP($B122,INDIRECT("'Monthly Resource Report'!"&amp;'Green Validation'!R$450676&amp;":"&amp;'Green Validation'!R$450677),'Green Validation'!R$450678,FALSE)),0,HLOOKUP($B122,INDIRECT("'Monthly Resource Report'!"&amp;'Green Validation'!R$450676&amp;":"&amp;'Green Validation'!R$450677),'Green Validation'!R$450678,FALSE))</f>
        <v>6.2139916461252307</v>
      </c>
      <c r="S122" s="317">
        <f ca="1">+IF(ISERROR(HLOOKUP($B122,INDIRECT("'Monthly Resource Report'!"&amp;'Green Validation'!S$450676&amp;":"&amp;'Green Validation'!S$450677),'Green Validation'!S$450678,FALSE)),0,HLOOKUP($B122,INDIRECT("'Monthly Resource Report'!"&amp;'Green Validation'!S$450676&amp;":"&amp;'Green Validation'!S$450677),'Green Validation'!S$450678,FALSE))</f>
        <v>0.22439073258957695</v>
      </c>
      <c r="T122" s="318">
        <f ca="1">+IF(ISERROR(HLOOKUP($B122,INDIRECT("'Monthly Resource Report'!"&amp;'Green Validation'!T$450676&amp;":"&amp;'Green Validation'!T$450677),'Green Validation'!T$450678,FALSE)),0,HLOOKUP($B122,INDIRECT("'Monthly Resource Report'!"&amp;'Green Validation'!T$450676&amp;":"&amp;'Green Validation'!T$450677),'Green Validation'!T$450678,FALSE))</f>
        <v>0.19017640112594186</v>
      </c>
    </row>
    <row r="123" spans="2:20" s="29" customFormat="1">
      <c r="B123" s="301">
        <v>44927</v>
      </c>
      <c r="C123" s="294">
        <v>231</v>
      </c>
      <c r="D123" s="297">
        <v>6.3828421163287903</v>
      </c>
      <c r="E123" s="299">
        <v>0.22500000000000001</v>
      </c>
      <c r="F123" s="295">
        <v>0.19</v>
      </c>
      <c r="G123" s="294">
        <f ca="1">+IF(ISERROR(HLOOKUP($B123,INDIRECT("'Monthly Resource Report'!"&amp;'Green Validation'!G$450676&amp;":"&amp;'Green Validation'!G$450677),'Green Validation'!G$450678,FALSE)),0,HLOOKUP($B123,INDIRECT("'Monthly Resource Report'!"&amp;'Green Validation'!G$450676&amp;":"&amp;'Green Validation'!G$450677),'Green Validation'!G$450678,FALSE))</f>
        <v>231</v>
      </c>
      <c r="H123" s="297">
        <f ca="1">+IF(ISERROR(HLOOKUP($B123,INDIRECT("'Monthly Resource Report'!"&amp;'Green Validation'!H$450676&amp;":"&amp;'Green Validation'!H$450677),'Green Validation'!H$450678,FALSE)),0,HLOOKUP($B123,INDIRECT("'Monthly Resource Report'!"&amp;'Green Validation'!H$450676&amp;":"&amp;'Green Validation'!H$450677),'Green Validation'!H$450678,FALSE))</f>
        <v>6.3829969594012361</v>
      </c>
      <c r="I123" s="317">
        <f ca="1">+IF(ISERROR(HLOOKUP($B123,INDIRECT("'Monthly Resource Report'!"&amp;'Green Validation'!I$450676&amp;":"&amp;'Green Validation'!I$450677),'Green Validation'!I$450678,FALSE)),0,HLOOKUP($B123,INDIRECT("'Monthly Resource Report'!"&amp;'Green Validation'!I$450676&amp;":"&amp;'Green Validation'!I$450677),'Green Validation'!I$450678,FALSE))</f>
        <v>0.22444051188295205</v>
      </c>
      <c r="J123" s="318">
        <f ca="1">+IF(ISERROR(HLOOKUP($B123,INDIRECT("'Monthly Resource Report'!"&amp;'Green Validation'!J$450676&amp;":"&amp;'Green Validation'!J$450677),'Green Validation'!J$450678,FALSE)),0,HLOOKUP($B123,INDIRECT("'Monthly Resource Report'!"&amp;'Green Validation'!J$450676&amp;":"&amp;'Green Validation'!J$450677),'Green Validation'!J$450678,FALSE))</f>
        <v>0.19023436772735788</v>
      </c>
      <c r="L123" s="301">
        <v>44927</v>
      </c>
      <c r="M123" s="294">
        <v>223</v>
      </c>
      <c r="N123" s="297">
        <v>6.3828421163287903</v>
      </c>
      <c r="O123" s="299">
        <v>0.22500000000000001</v>
      </c>
      <c r="P123" s="295">
        <v>0.19</v>
      </c>
      <c r="Q123" s="294">
        <f ca="1">+IF(ISERROR(HLOOKUP($B123,INDIRECT("'Monthly Resource Report'!"&amp;'Green Validation'!Q$450676&amp;":"&amp;'Green Validation'!Q$450677),'Green Validation'!Q$450678,FALSE)),0,HLOOKUP($B123,INDIRECT("'Monthly Resource Report'!"&amp;'Green Validation'!Q$450676&amp;":"&amp;'Green Validation'!Q$450677),'Green Validation'!Q$450678,FALSE))</f>
        <v>223</v>
      </c>
      <c r="R123" s="297">
        <f ca="1">+IF(ISERROR(HLOOKUP($B123,INDIRECT("'Monthly Resource Report'!"&amp;'Green Validation'!R$450676&amp;":"&amp;'Green Validation'!R$450677),'Green Validation'!R$450678,FALSE)),0,HLOOKUP($B123,INDIRECT("'Monthly Resource Report'!"&amp;'Green Validation'!R$450676&amp;":"&amp;'Green Validation'!R$450677),'Green Validation'!R$450678,FALSE))</f>
        <v>6.3829928583291808</v>
      </c>
      <c r="S123" s="317">
        <f ca="1">+IF(ISERROR(HLOOKUP($B123,INDIRECT("'Monthly Resource Report'!"&amp;'Green Validation'!S$450676&amp;":"&amp;'Green Validation'!S$450677),'Green Validation'!S$450678,FALSE)),0,HLOOKUP($B123,INDIRECT("'Monthly Resource Report'!"&amp;'Green Validation'!S$450676&amp;":"&amp;'Green Validation'!S$450677),'Green Validation'!S$450678,FALSE))</f>
        <v>0.22452014024723341</v>
      </c>
      <c r="T123" s="318">
        <f ca="1">+IF(ISERROR(HLOOKUP($B123,INDIRECT("'Monthly Resource Report'!"&amp;'Green Validation'!T$450676&amp;":"&amp;'Green Validation'!T$450677),'Green Validation'!T$450678,FALSE)),0,HLOOKUP($B123,INDIRECT("'Monthly Resource Report'!"&amp;'Green Validation'!T$450676&amp;":"&amp;'Green Validation'!T$450677),'Green Validation'!T$450678,FALSE))</f>
        <v>0.19032193744064513</v>
      </c>
    </row>
    <row r="124" spans="2:20" s="29" customFormat="1">
      <c r="B124" s="301">
        <v>44958</v>
      </c>
      <c r="C124" s="294">
        <v>231</v>
      </c>
      <c r="D124" s="297">
        <v>6.3828421163287903</v>
      </c>
      <c r="E124" s="299">
        <v>0.22500000000000001</v>
      </c>
      <c r="F124" s="295">
        <v>0.19</v>
      </c>
      <c r="G124" s="294">
        <f ca="1">+IF(ISERROR(HLOOKUP($B124,INDIRECT("'Monthly Resource Report'!"&amp;'Green Validation'!G$450676&amp;":"&amp;'Green Validation'!G$450677),'Green Validation'!G$450678,FALSE)),0,HLOOKUP($B124,INDIRECT("'Monthly Resource Report'!"&amp;'Green Validation'!G$450676&amp;":"&amp;'Green Validation'!G$450677),'Green Validation'!G$450678,FALSE))</f>
        <v>231</v>
      </c>
      <c r="H124" s="297">
        <f ca="1">+IF(ISERROR(HLOOKUP($B124,INDIRECT("'Monthly Resource Report'!"&amp;'Green Validation'!H$450676&amp;":"&amp;'Green Validation'!H$450677),'Green Validation'!H$450678,FALSE)),0,HLOOKUP($B124,INDIRECT("'Monthly Resource Report'!"&amp;'Green Validation'!H$450676&amp;":"&amp;'Green Validation'!H$450677),'Green Validation'!H$450678,FALSE))</f>
        <v>6.3829979555676708</v>
      </c>
      <c r="I124" s="317">
        <f ca="1">+IF(ISERROR(HLOOKUP($B124,INDIRECT("'Monthly Resource Report'!"&amp;'Green Validation'!I$450676&amp;":"&amp;'Green Validation'!I$450677),'Green Validation'!I$450678,FALSE)),0,HLOOKUP($B124,INDIRECT("'Monthly Resource Report'!"&amp;'Green Validation'!I$450676&amp;":"&amp;'Green Validation'!I$450677),'Green Validation'!I$450678,FALSE))</f>
        <v>0.22442925118185264</v>
      </c>
      <c r="J124" s="318">
        <f ca="1">+IF(ISERROR(HLOOKUP($B124,INDIRECT("'Monthly Resource Report'!"&amp;'Green Validation'!J$450676&amp;":"&amp;'Green Validation'!J$450677),'Green Validation'!J$450678,FALSE)),0,HLOOKUP($B124,INDIRECT("'Monthly Resource Report'!"&amp;'Green Validation'!J$450676&amp;":"&amp;'Green Validation'!J$450677),'Green Validation'!J$450678,FALSE))</f>
        <v>0.19038703228383855</v>
      </c>
      <c r="L124" s="301">
        <v>44958</v>
      </c>
      <c r="M124" s="294">
        <v>223</v>
      </c>
      <c r="N124" s="297">
        <v>6.3828421163287903</v>
      </c>
      <c r="O124" s="299">
        <v>0.22500000000000001</v>
      </c>
      <c r="P124" s="295">
        <v>0.19</v>
      </c>
      <c r="Q124" s="294">
        <f ca="1">+IF(ISERROR(HLOOKUP($B124,INDIRECT("'Monthly Resource Report'!"&amp;'Green Validation'!Q$450676&amp;":"&amp;'Green Validation'!Q$450677),'Green Validation'!Q$450678,FALSE)),0,HLOOKUP($B124,INDIRECT("'Monthly Resource Report'!"&amp;'Green Validation'!Q$450676&amp;":"&amp;'Green Validation'!Q$450677),'Green Validation'!Q$450678,FALSE))</f>
        <v>223</v>
      </c>
      <c r="R124" s="297">
        <f ca="1">+IF(ISERROR(HLOOKUP($B124,INDIRECT("'Monthly Resource Report'!"&amp;'Green Validation'!R$450676&amp;":"&amp;'Green Validation'!R$450677),'Green Validation'!R$450678,FALSE)),0,HLOOKUP($B124,INDIRECT("'Monthly Resource Report'!"&amp;'Green Validation'!R$450676&amp;":"&amp;'Green Validation'!R$450677),'Green Validation'!R$450678,FALSE))</f>
        <v>6.3829929565001944</v>
      </c>
      <c r="S124" s="317">
        <f ca="1">+IF(ISERROR(HLOOKUP($B124,INDIRECT("'Monthly Resource Report'!"&amp;'Green Validation'!S$450676&amp;":"&amp;'Green Validation'!S$450677),'Green Validation'!S$450678,FALSE)),0,HLOOKUP($B124,INDIRECT("'Monthly Resource Report'!"&amp;'Green Validation'!S$450676&amp;":"&amp;'Green Validation'!S$450677),'Green Validation'!S$450678,FALSE))</f>
        <v>0.22449514504008161</v>
      </c>
      <c r="T124" s="318">
        <f ca="1">+IF(ISERROR(HLOOKUP($B124,INDIRECT("'Monthly Resource Report'!"&amp;'Green Validation'!T$450676&amp;":"&amp;'Green Validation'!T$450677),'Green Validation'!T$450678,FALSE)),0,HLOOKUP($B124,INDIRECT("'Monthly Resource Report'!"&amp;'Green Validation'!T$450676&amp;":"&amp;'Green Validation'!T$450677),'Green Validation'!T$450678,FALSE))</f>
        <v>0.19019337062999514</v>
      </c>
    </row>
    <row r="125" spans="2:20" s="29" customFormat="1">
      <c r="B125" s="301">
        <v>44986</v>
      </c>
      <c r="C125" s="294">
        <v>231</v>
      </c>
      <c r="D125" s="297">
        <v>6.3828421163287903</v>
      </c>
      <c r="E125" s="299">
        <v>0.22500000000000001</v>
      </c>
      <c r="F125" s="295">
        <v>0.19</v>
      </c>
      <c r="G125" s="294">
        <f ca="1">+IF(ISERROR(HLOOKUP($B125,INDIRECT("'Monthly Resource Report'!"&amp;'Green Validation'!G$450676&amp;":"&amp;'Green Validation'!G$450677),'Green Validation'!G$450678,FALSE)),0,HLOOKUP($B125,INDIRECT("'Monthly Resource Report'!"&amp;'Green Validation'!G$450676&amp;":"&amp;'Green Validation'!G$450677),'Green Validation'!G$450678,FALSE))</f>
        <v>231</v>
      </c>
      <c r="H125" s="297">
        <f ca="1">+IF(ISERROR(HLOOKUP($B125,INDIRECT("'Monthly Resource Report'!"&amp;'Green Validation'!H$450676&amp;":"&amp;'Green Validation'!H$450677),'Green Validation'!H$450678,FALSE)),0,HLOOKUP($B125,INDIRECT("'Monthly Resource Report'!"&amp;'Green Validation'!H$450676&amp;":"&amp;'Green Validation'!H$450677),'Green Validation'!H$450678,FALSE))</f>
        <v>6.3829994024350771</v>
      </c>
      <c r="I125" s="317">
        <f ca="1">+IF(ISERROR(HLOOKUP($B125,INDIRECT("'Monthly Resource Report'!"&amp;'Green Validation'!I$450676&amp;":"&amp;'Green Validation'!I$450677),'Green Validation'!I$450678,FALSE)),0,HLOOKUP($B125,INDIRECT("'Monthly Resource Report'!"&amp;'Green Validation'!I$450676&amp;":"&amp;'Green Validation'!I$450677),'Green Validation'!I$450678,FALSE))</f>
        <v>0.22431322176626944</v>
      </c>
      <c r="J125" s="318">
        <f ca="1">+IF(ISERROR(HLOOKUP($B125,INDIRECT("'Monthly Resource Report'!"&amp;'Green Validation'!J$450676&amp;":"&amp;'Green Validation'!J$450677),'Green Validation'!J$450678,FALSE)),0,HLOOKUP($B125,INDIRECT("'Monthly Resource Report'!"&amp;'Green Validation'!J$450676&amp;":"&amp;'Green Validation'!J$450677),'Green Validation'!J$450678,FALSE))</f>
        <v>0.19022908727742399</v>
      </c>
      <c r="L125" s="301">
        <v>44986</v>
      </c>
      <c r="M125" s="294">
        <v>223</v>
      </c>
      <c r="N125" s="297">
        <v>6.3828421163287903</v>
      </c>
      <c r="O125" s="299">
        <v>0.22500000000000001</v>
      </c>
      <c r="P125" s="295">
        <v>0.19</v>
      </c>
      <c r="Q125" s="294">
        <f ca="1">+IF(ISERROR(HLOOKUP($B125,INDIRECT("'Monthly Resource Report'!"&amp;'Green Validation'!Q$450676&amp;":"&amp;'Green Validation'!Q$450677),'Green Validation'!Q$450678,FALSE)),0,HLOOKUP($B125,INDIRECT("'Monthly Resource Report'!"&amp;'Green Validation'!Q$450676&amp;":"&amp;'Green Validation'!Q$450677),'Green Validation'!Q$450678,FALSE))</f>
        <v>223</v>
      </c>
      <c r="R125" s="297">
        <f ca="1">+IF(ISERROR(HLOOKUP($B125,INDIRECT("'Monthly Resource Report'!"&amp;'Green Validation'!R$450676&amp;":"&amp;'Green Validation'!R$450677),'Green Validation'!R$450678,FALSE)),0,HLOOKUP($B125,INDIRECT("'Monthly Resource Report'!"&amp;'Green Validation'!R$450676&amp;":"&amp;'Green Validation'!R$450677),'Green Validation'!R$450678,FALSE))</f>
        <v>6.3829945565698019</v>
      </c>
      <c r="S125" s="317">
        <f ca="1">+IF(ISERROR(HLOOKUP($B125,INDIRECT("'Monthly Resource Report'!"&amp;'Green Validation'!S$450676&amp;":"&amp;'Green Validation'!S$450677),'Green Validation'!S$450678,FALSE)),0,HLOOKUP($B125,INDIRECT("'Monthly Resource Report'!"&amp;'Green Validation'!S$450676&amp;":"&amp;'Green Validation'!S$450677),'Green Validation'!S$450678,FALSE))</f>
        <v>0.2243963825713359</v>
      </c>
      <c r="T125" s="318">
        <f ca="1">+IF(ISERROR(HLOOKUP($B125,INDIRECT("'Monthly Resource Report'!"&amp;'Green Validation'!T$450676&amp;":"&amp;'Green Validation'!T$450677),'Green Validation'!T$450678,FALSE)),0,HLOOKUP($B125,INDIRECT("'Monthly Resource Report'!"&amp;'Green Validation'!T$450676&amp;":"&amp;'Green Validation'!T$450677),'Green Validation'!T$450678,FALSE))</f>
        <v>0.19022841025038564</v>
      </c>
    </row>
    <row r="126" spans="2:20" s="29" customFormat="1">
      <c r="B126" s="301">
        <v>45017</v>
      </c>
      <c r="C126" s="294">
        <v>231</v>
      </c>
      <c r="D126" s="297">
        <v>6.3828421163287903</v>
      </c>
      <c r="E126" s="299">
        <v>0.22500000000000001</v>
      </c>
      <c r="F126" s="295">
        <v>0.19</v>
      </c>
      <c r="G126" s="294">
        <f ca="1">+IF(ISERROR(HLOOKUP($B126,INDIRECT("'Monthly Resource Report'!"&amp;'Green Validation'!G$450676&amp;":"&amp;'Green Validation'!G$450677),'Green Validation'!G$450678,FALSE)),0,HLOOKUP($B126,INDIRECT("'Monthly Resource Report'!"&amp;'Green Validation'!G$450676&amp;":"&amp;'Green Validation'!G$450677),'Green Validation'!G$450678,FALSE))</f>
        <v>231</v>
      </c>
      <c r="H126" s="297">
        <f ca="1">+IF(ISERROR(HLOOKUP($B126,INDIRECT("'Monthly Resource Report'!"&amp;'Green Validation'!H$450676&amp;":"&amp;'Green Validation'!H$450677),'Green Validation'!H$450678,FALSE)),0,HLOOKUP($B126,INDIRECT("'Monthly Resource Report'!"&amp;'Green Validation'!H$450676&amp;":"&amp;'Green Validation'!H$450677),'Green Validation'!H$450678,FALSE))</f>
        <v>6.382998488135148</v>
      </c>
      <c r="I126" s="317">
        <f ca="1">+IF(ISERROR(HLOOKUP($B126,INDIRECT("'Monthly Resource Report'!"&amp;'Green Validation'!I$450676&amp;":"&amp;'Green Validation'!I$450677),'Green Validation'!I$450678,FALSE)),0,HLOOKUP($B126,INDIRECT("'Monthly Resource Report'!"&amp;'Green Validation'!I$450676&amp;":"&amp;'Green Validation'!I$450677),'Green Validation'!I$450678,FALSE))</f>
        <v>0.22392028202746922</v>
      </c>
      <c r="J126" s="318">
        <f ca="1">+IF(ISERROR(HLOOKUP($B126,INDIRECT("'Monthly Resource Report'!"&amp;'Green Validation'!J$450676&amp;":"&amp;'Green Validation'!J$450677),'Green Validation'!J$450678,FALSE)),0,HLOOKUP($B126,INDIRECT("'Monthly Resource Report'!"&amp;'Green Validation'!J$450676&amp;":"&amp;'Green Validation'!J$450677),'Green Validation'!J$450678,FALSE))</f>
        <v>0.19036644159932173</v>
      </c>
      <c r="L126" s="301">
        <v>45017</v>
      </c>
      <c r="M126" s="294">
        <v>223</v>
      </c>
      <c r="N126" s="297">
        <v>6.3828421163287903</v>
      </c>
      <c r="O126" s="299">
        <v>0.22500000000000001</v>
      </c>
      <c r="P126" s="295">
        <v>0.19</v>
      </c>
      <c r="Q126" s="294">
        <f ca="1">+IF(ISERROR(HLOOKUP($B126,INDIRECT("'Monthly Resource Report'!"&amp;'Green Validation'!Q$450676&amp;":"&amp;'Green Validation'!Q$450677),'Green Validation'!Q$450678,FALSE)),0,HLOOKUP($B126,INDIRECT("'Monthly Resource Report'!"&amp;'Green Validation'!Q$450676&amp;":"&amp;'Green Validation'!Q$450677),'Green Validation'!Q$450678,FALSE))</f>
        <v>223</v>
      </c>
      <c r="R126" s="297">
        <f ca="1">+IF(ISERROR(HLOOKUP($B126,INDIRECT("'Monthly Resource Report'!"&amp;'Green Validation'!R$450676&amp;":"&amp;'Green Validation'!R$450677),'Green Validation'!R$450678,FALSE)),0,HLOOKUP($B126,INDIRECT("'Monthly Resource Report'!"&amp;'Green Validation'!R$450676&amp;":"&amp;'Green Validation'!R$450677),'Green Validation'!R$450678,FALSE))</f>
        <v>6.3829949011539497</v>
      </c>
      <c r="S126" s="317">
        <f ca="1">+IF(ISERROR(HLOOKUP($B126,INDIRECT("'Monthly Resource Report'!"&amp;'Green Validation'!S$450676&amp;":"&amp;'Green Validation'!S$450677),'Green Validation'!S$450678,FALSE)),0,HLOOKUP($B126,INDIRECT("'Monthly Resource Report'!"&amp;'Green Validation'!S$450676&amp;":"&amp;'Green Validation'!S$450677),'Green Validation'!S$450678,FALSE))</f>
        <v>0.22403644700711506</v>
      </c>
      <c r="T126" s="318">
        <f ca="1">+IF(ISERROR(HLOOKUP($B126,INDIRECT("'Monthly Resource Report'!"&amp;'Green Validation'!T$450676&amp;":"&amp;'Green Validation'!T$450677),'Green Validation'!T$450678,FALSE)),0,HLOOKUP($B126,INDIRECT("'Monthly Resource Report'!"&amp;'Green Validation'!T$450676&amp;":"&amp;'Green Validation'!T$450677),'Green Validation'!T$450678,FALSE))</f>
        <v>0.19049199080637857</v>
      </c>
    </row>
    <row r="127" spans="2:20" s="29" customFormat="1">
      <c r="B127" s="301">
        <v>45047</v>
      </c>
      <c r="C127" s="294">
        <v>231</v>
      </c>
      <c r="D127" s="297">
        <v>6.3828421163287903</v>
      </c>
      <c r="E127" s="299">
        <v>0.21</v>
      </c>
      <c r="F127" s="295">
        <v>0.19</v>
      </c>
      <c r="G127" s="294">
        <f ca="1">+IF(ISERROR(HLOOKUP($B127,INDIRECT("'Monthly Resource Report'!"&amp;'Green Validation'!G$450676&amp;":"&amp;'Green Validation'!G$450677),'Green Validation'!G$450678,FALSE)),0,HLOOKUP($B127,INDIRECT("'Monthly Resource Report'!"&amp;'Green Validation'!G$450676&amp;":"&amp;'Green Validation'!G$450677),'Green Validation'!G$450678,FALSE))</f>
        <v>231</v>
      </c>
      <c r="H127" s="297">
        <f ca="1">+IF(ISERROR(HLOOKUP($B127,INDIRECT("'Monthly Resource Report'!"&amp;'Green Validation'!H$450676&amp;":"&amp;'Green Validation'!H$450677),'Green Validation'!H$450678,FALSE)),0,HLOOKUP($B127,INDIRECT("'Monthly Resource Report'!"&amp;'Green Validation'!H$450676&amp;":"&amp;'Green Validation'!H$450677),'Green Validation'!H$450678,FALSE))</f>
        <v>6.382999644530619</v>
      </c>
      <c r="I127" s="317">
        <f ca="1">+IF(ISERROR(HLOOKUP($B127,INDIRECT("'Monthly Resource Report'!"&amp;'Green Validation'!I$450676&amp;":"&amp;'Green Validation'!I$450677),'Green Validation'!I$450678,FALSE)),0,HLOOKUP($B127,INDIRECT("'Monthly Resource Report'!"&amp;'Green Validation'!I$450676&amp;":"&amp;'Green Validation'!I$450677),'Green Validation'!I$450678,FALSE))</f>
        <v>0.20855369900011586</v>
      </c>
      <c r="J127" s="318">
        <f ca="1">+IF(ISERROR(HLOOKUP($B127,INDIRECT("'Monthly Resource Report'!"&amp;'Green Validation'!J$450676&amp;":"&amp;'Green Validation'!J$450677),'Green Validation'!J$450678,FALSE)),0,HLOOKUP($B127,INDIRECT("'Monthly Resource Report'!"&amp;'Green Validation'!J$450676&amp;":"&amp;'Green Validation'!J$450677),'Green Validation'!J$450678,FALSE))</f>
        <v>0.19035765964190607</v>
      </c>
      <c r="L127" s="301">
        <v>45047</v>
      </c>
      <c r="M127" s="294">
        <v>223</v>
      </c>
      <c r="N127" s="297">
        <v>6.3828421163287903</v>
      </c>
      <c r="O127" s="299">
        <v>0.21</v>
      </c>
      <c r="P127" s="295">
        <v>0.19</v>
      </c>
      <c r="Q127" s="294">
        <f ca="1">+IF(ISERROR(HLOOKUP($B127,INDIRECT("'Monthly Resource Report'!"&amp;'Green Validation'!Q$450676&amp;":"&amp;'Green Validation'!Q$450677),'Green Validation'!Q$450678,FALSE)),0,HLOOKUP($B127,INDIRECT("'Monthly Resource Report'!"&amp;'Green Validation'!Q$450676&amp;":"&amp;'Green Validation'!Q$450677),'Green Validation'!Q$450678,FALSE))</f>
        <v>223</v>
      </c>
      <c r="R127" s="297">
        <f ca="1">+IF(ISERROR(HLOOKUP($B127,INDIRECT("'Monthly Resource Report'!"&amp;'Green Validation'!R$450676&amp;":"&amp;'Green Validation'!R$450677),'Green Validation'!R$450678,FALSE)),0,HLOOKUP($B127,INDIRECT("'Monthly Resource Report'!"&amp;'Green Validation'!R$450676&amp;":"&amp;'Green Validation'!R$450677),'Green Validation'!R$450678,FALSE))</f>
        <v>6.3829929386566722</v>
      </c>
      <c r="S127" s="317">
        <f ca="1">+IF(ISERROR(HLOOKUP($B127,INDIRECT("'Monthly Resource Report'!"&amp;'Green Validation'!S$450676&amp;":"&amp;'Green Validation'!S$450677),'Green Validation'!S$450678,FALSE)),0,HLOOKUP($B127,INDIRECT("'Monthly Resource Report'!"&amp;'Green Validation'!S$450676&amp;":"&amp;'Green Validation'!S$450677),'Green Validation'!S$450678,FALSE))</f>
        <v>0.20872984841407088</v>
      </c>
      <c r="T127" s="318">
        <f ca="1">+IF(ISERROR(HLOOKUP($B127,INDIRECT("'Monthly Resource Report'!"&amp;'Green Validation'!T$450676&amp;":"&amp;'Green Validation'!T$450677),'Green Validation'!T$450678,FALSE)),0,HLOOKUP($B127,INDIRECT("'Monthly Resource Report'!"&amp;'Green Validation'!T$450676&amp;":"&amp;'Green Validation'!T$450677),'Green Validation'!T$450678,FALSE))</f>
        <v>0.19026222888083841</v>
      </c>
    </row>
    <row r="128" spans="2:20" s="29" customFormat="1">
      <c r="B128" s="301">
        <v>45078</v>
      </c>
      <c r="C128" s="294">
        <v>231</v>
      </c>
      <c r="D128" s="297">
        <v>6.3828421163287903</v>
      </c>
      <c r="E128" s="299">
        <v>0.21</v>
      </c>
      <c r="F128" s="295">
        <v>0.19</v>
      </c>
      <c r="G128" s="294">
        <f ca="1">+IF(ISERROR(HLOOKUP($B128,INDIRECT("'Monthly Resource Report'!"&amp;'Green Validation'!G$450676&amp;":"&amp;'Green Validation'!G$450677),'Green Validation'!G$450678,FALSE)),0,HLOOKUP($B128,INDIRECT("'Monthly Resource Report'!"&amp;'Green Validation'!G$450676&amp;":"&amp;'Green Validation'!G$450677),'Green Validation'!G$450678,FALSE))</f>
        <v>231</v>
      </c>
      <c r="H128" s="297">
        <f ca="1">+IF(ISERROR(HLOOKUP($B128,INDIRECT("'Monthly Resource Report'!"&amp;'Green Validation'!H$450676&amp;":"&amp;'Green Validation'!H$450677),'Green Validation'!H$450678,FALSE)),0,HLOOKUP($B128,INDIRECT("'Monthly Resource Report'!"&amp;'Green Validation'!H$450676&amp;":"&amp;'Green Validation'!H$450677),'Green Validation'!H$450678,FALSE))</f>
        <v>6.3830000066136252</v>
      </c>
      <c r="I128" s="317">
        <f ca="1">+IF(ISERROR(HLOOKUP($B128,INDIRECT("'Monthly Resource Report'!"&amp;'Green Validation'!I$450676&amp;":"&amp;'Green Validation'!I$450677),'Green Validation'!I$450678,FALSE)),0,HLOOKUP($B128,INDIRECT("'Monthly Resource Report'!"&amp;'Green Validation'!I$450676&amp;":"&amp;'Green Validation'!I$450677),'Green Validation'!I$450678,FALSE))</f>
        <v>0.20873490124746394</v>
      </c>
      <c r="J128" s="318">
        <f ca="1">+IF(ISERROR(HLOOKUP($B128,INDIRECT("'Monthly Resource Report'!"&amp;'Green Validation'!J$450676&amp;":"&amp;'Green Validation'!J$450677),'Green Validation'!J$450678,FALSE)),0,HLOOKUP($B128,INDIRECT("'Monthly Resource Report'!"&amp;'Green Validation'!J$450676&amp;":"&amp;'Green Validation'!J$450677),'Green Validation'!J$450678,FALSE))</f>
        <v>0.19024367884859875</v>
      </c>
      <c r="L128" s="301">
        <v>45078</v>
      </c>
      <c r="M128" s="294">
        <v>223</v>
      </c>
      <c r="N128" s="297">
        <v>6.3828421163287903</v>
      </c>
      <c r="O128" s="299">
        <v>0.21</v>
      </c>
      <c r="P128" s="295">
        <v>0.19</v>
      </c>
      <c r="Q128" s="294">
        <f ca="1">+IF(ISERROR(HLOOKUP($B128,INDIRECT("'Monthly Resource Report'!"&amp;'Green Validation'!Q$450676&amp;":"&amp;'Green Validation'!Q$450677),'Green Validation'!Q$450678,FALSE)),0,HLOOKUP($B128,INDIRECT("'Monthly Resource Report'!"&amp;'Green Validation'!Q$450676&amp;":"&amp;'Green Validation'!Q$450677),'Green Validation'!Q$450678,FALSE))</f>
        <v>223</v>
      </c>
      <c r="R128" s="297">
        <f ca="1">+IF(ISERROR(HLOOKUP($B128,INDIRECT("'Monthly Resource Report'!"&amp;'Green Validation'!R$450676&amp;":"&amp;'Green Validation'!R$450677),'Green Validation'!R$450678,FALSE)),0,HLOOKUP($B128,INDIRECT("'Monthly Resource Report'!"&amp;'Green Validation'!R$450676&amp;":"&amp;'Green Validation'!R$450677),'Green Validation'!R$450678,FALSE))</f>
        <v>6.3829923186266466</v>
      </c>
      <c r="S128" s="317">
        <f ca="1">+IF(ISERROR(HLOOKUP($B128,INDIRECT("'Monthly Resource Report'!"&amp;'Green Validation'!S$450676&amp;":"&amp;'Green Validation'!S$450677),'Green Validation'!S$450678,FALSE)),0,HLOOKUP($B128,INDIRECT("'Monthly Resource Report'!"&amp;'Green Validation'!S$450676&amp;":"&amp;'Green Validation'!S$450677),'Green Validation'!S$450678,FALSE))</f>
        <v>0.20893496518090993</v>
      </c>
      <c r="T128" s="318">
        <f ca="1">+IF(ISERROR(HLOOKUP($B128,INDIRECT("'Monthly Resource Report'!"&amp;'Green Validation'!T$450676&amp;":"&amp;'Green Validation'!T$450677),'Green Validation'!T$450678,FALSE)),0,HLOOKUP($B128,INDIRECT("'Monthly Resource Report'!"&amp;'Green Validation'!T$450676&amp;":"&amp;'Green Validation'!T$450677),'Green Validation'!T$450678,FALSE))</f>
        <v>0.19018360266187651</v>
      </c>
    </row>
    <row r="129" spans="2:20" s="29" customFormat="1">
      <c r="B129" s="301">
        <v>45108</v>
      </c>
      <c r="C129" s="294">
        <v>231</v>
      </c>
      <c r="D129" s="297">
        <v>6.3828421163287903</v>
      </c>
      <c r="E129" s="299">
        <v>0.21</v>
      </c>
      <c r="F129" s="295">
        <v>0.19</v>
      </c>
      <c r="G129" s="294">
        <f ca="1">+IF(ISERROR(HLOOKUP($B129,INDIRECT("'Monthly Resource Report'!"&amp;'Green Validation'!G$450676&amp;":"&amp;'Green Validation'!G$450677),'Green Validation'!G$450678,FALSE)),0,HLOOKUP($B129,INDIRECT("'Monthly Resource Report'!"&amp;'Green Validation'!G$450676&amp;":"&amp;'Green Validation'!G$450677),'Green Validation'!G$450678,FALSE))</f>
        <v>231</v>
      </c>
      <c r="H129" s="297">
        <f ca="1">+IF(ISERROR(HLOOKUP($B129,INDIRECT("'Monthly Resource Report'!"&amp;'Green Validation'!H$450676&amp;":"&amp;'Green Validation'!H$450677),'Green Validation'!H$450678,FALSE)),0,HLOOKUP($B129,INDIRECT("'Monthly Resource Report'!"&amp;'Green Validation'!H$450676&amp;":"&amp;'Green Validation'!H$450677),'Green Validation'!H$450678,FALSE))</f>
        <v>6.3829979264159578</v>
      </c>
      <c r="I129" s="317">
        <f ca="1">+IF(ISERROR(HLOOKUP($B129,INDIRECT("'Monthly Resource Report'!"&amp;'Green Validation'!I$450676&amp;":"&amp;'Green Validation'!I$450677),'Green Validation'!I$450678,FALSE)),0,HLOOKUP($B129,INDIRECT("'Monthly Resource Report'!"&amp;'Green Validation'!I$450676&amp;":"&amp;'Green Validation'!I$450677),'Green Validation'!I$450678,FALSE))</f>
        <v>0.20908574200674646</v>
      </c>
      <c r="J129" s="318">
        <f ca="1">+IF(ISERROR(HLOOKUP($B129,INDIRECT("'Monthly Resource Report'!"&amp;'Green Validation'!J$450676&amp;":"&amp;'Green Validation'!J$450677),'Green Validation'!J$450678,FALSE)),0,HLOOKUP($B129,INDIRECT("'Monthly Resource Report'!"&amp;'Green Validation'!J$450676&amp;":"&amp;'Green Validation'!J$450677),'Green Validation'!J$450678,FALSE))</f>
        <v>0.19035054250677141</v>
      </c>
      <c r="L129" s="301">
        <v>45108</v>
      </c>
      <c r="M129" s="294">
        <v>223</v>
      </c>
      <c r="N129" s="297">
        <v>6.3828421163287903</v>
      </c>
      <c r="O129" s="299">
        <v>0.21</v>
      </c>
      <c r="P129" s="295">
        <v>0.19</v>
      </c>
      <c r="Q129" s="294">
        <f ca="1">+IF(ISERROR(HLOOKUP($B129,INDIRECT("'Monthly Resource Report'!"&amp;'Green Validation'!Q$450676&amp;":"&amp;'Green Validation'!Q$450677),'Green Validation'!Q$450678,FALSE)),0,HLOOKUP($B129,INDIRECT("'Monthly Resource Report'!"&amp;'Green Validation'!Q$450676&amp;":"&amp;'Green Validation'!Q$450677),'Green Validation'!Q$450678,FALSE))</f>
        <v>223</v>
      </c>
      <c r="R129" s="297">
        <f ca="1">+IF(ISERROR(HLOOKUP($B129,INDIRECT("'Monthly Resource Report'!"&amp;'Green Validation'!R$450676&amp;":"&amp;'Green Validation'!R$450677),'Green Validation'!R$450678,FALSE)),0,HLOOKUP($B129,INDIRECT("'Monthly Resource Report'!"&amp;'Green Validation'!R$450676&amp;":"&amp;'Green Validation'!R$450677),'Green Validation'!R$450678,FALSE))</f>
        <v>6.3829923840116054</v>
      </c>
      <c r="S129" s="317">
        <f ca="1">+IF(ISERROR(HLOOKUP($B129,INDIRECT("'Monthly Resource Report'!"&amp;'Green Validation'!S$450676&amp;":"&amp;'Green Validation'!S$450677),'Green Validation'!S$450678,FALSE)),0,HLOOKUP($B129,INDIRECT("'Monthly Resource Report'!"&amp;'Green Validation'!S$450676&amp;":"&amp;'Green Validation'!S$450677),'Green Validation'!S$450678,FALSE))</f>
        <v>0.20927135148770093</v>
      </c>
      <c r="T129" s="318">
        <f ca="1">+IF(ISERROR(HLOOKUP($B129,INDIRECT("'Monthly Resource Report'!"&amp;'Green Validation'!T$450676&amp;":"&amp;'Green Validation'!T$450677),'Green Validation'!T$450678,FALSE)),0,HLOOKUP($B129,INDIRECT("'Monthly Resource Report'!"&amp;'Green Validation'!T$450676&amp;":"&amp;'Green Validation'!T$450677),'Green Validation'!T$450678,FALSE))</f>
        <v>0.19025942290388523</v>
      </c>
    </row>
    <row r="130" spans="2:20" s="29" customFormat="1">
      <c r="B130" s="301">
        <v>45139</v>
      </c>
      <c r="C130" s="294">
        <v>231</v>
      </c>
      <c r="D130" s="297">
        <v>6.3828421163287903</v>
      </c>
      <c r="E130" s="299">
        <v>0.21</v>
      </c>
      <c r="F130" s="295">
        <v>0.19</v>
      </c>
      <c r="G130" s="294">
        <f ca="1">+IF(ISERROR(HLOOKUP($B130,INDIRECT("'Monthly Resource Report'!"&amp;'Green Validation'!G$450676&amp;":"&amp;'Green Validation'!G$450677),'Green Validation'!G$450678,FALSE)),0,HLOOKUP($B130,INDIRECT("'Monthly Resource Report'!"&amp;'Green Validation'!G$450676&amp;":"&amp;'Green Validation'!G$450677),'Green Validation'!G$450678,FALSE))</f>
        <v>231</v>
      </c>
      <c r="H130" s="297">
        <f ca="1">+IF(ISERROR(HLOOKUP($B130,INDIRECT("'Monthly Resource Report'!"&amp;'Green Validation'!H$450676&amp;":"&amp;'Green Validation'!H$450677),'Green Validation'!H$450678,FALSE)),0,HLOOKUP($B130,INDIRECT("'Monthly Resource Report'!"&amp;'Green Validation'!H$450676&amp;":"&amp;'Green Validation'!H$450677),'Green Validation'!H$450678,FALSE))</f>
        <v>6.3829995851717767</v>
      </c>
      <c r="I130" s="317">
        <f ca="1">+IF(ISERROR(HLOOKUP($B130,INDIRECT("'Monthly Resource Report'!"&amp;'Green Validation'!I$450676&amp;":"&amp;'Green Validation'!I$450677),'Green Validation'!I$450678,FALSE)),0,HLOOKUP($B130,INDIRECT("'Monthly Resource Report'!"&amp;'Green Validation'!I$450676&amp;":"&amp;'Green Validation'!I$450677),'Green Validation'!I$450678,FALSE))</f>
        <v>0.20908636955576609</v>
      </c>
      <c r="J130" s="318">
        <f ca="1">+IF(ISERROR(HLOOKUP($B130,INDIRECT("'Monthly Resource Report'!"&amp;'Green Validation'!J$450676&amp;":"&amp;'Green Validation'!J$450677),'Green Validation'!J$450678,FALSE)),0,HLOOKUP($B130,INDIRECT("'Monthly Resource Report'!"&amp;'Green Validation'!J$450676&amp;":"&amp;'Green Validation'!J$450677),'Green Validation'!J$450678,FALSE))</f>
        <v>0.19023196685322516</v>
      </c>
      <c r="L130" s="301">
        <v>45139</v>
      </c>
      <c r="M130" s="294">
        <v>223</v>
      </c>
      <c r="N130" s="297">
        <v>6.3828421163287903</v>
      </c>
      <c r="O130" s="299">
        <v>0.21</v>
      </c>
      <c r="P130" s="295">
        <v>0.19</v>
      </c>
      <c r="Q130" s="294">
        <f ca="1">+IF(ISERROR(HLOOKUP($B130,INDIRECT("'Monthly Resource Report'!"&amp;'Green Validation'!Q$450676&amp;":"&amp;'Green Validation'!Q$450677),'Green Validation'!Q$450678,FALSE)),0,HLOOKUP($B130,INDIRECT("'Monthly Resource Report'!"&amp;'Green Validation'!Q$450676&amp;":"&amp;'Green Validation'!Q$450677),'Green Validation'!Q$450678,FALSE))</f>
        <v>223</v>
      </c>
      <c r="R130" s="297">
        <f ca="1">+IF(ISERROR(HLOOKUP($B130,INDIRECT("'Monthly Resource Report'!"&amp;'Green Validation'!R$450676&amp;":"&amp;'Green Validation'!R$450677),'Green Validation'!R$450678,FALSE)),0,HLOOKUP($B130,INDIRECT("'Monthly Resource Report'!"&amp;'Green Validation'!R$450676&amp;":"&amp;'Green Validation'!R$450677),'Green Validation'!R$450678,FALSE))</f>
        <v>6.3829929614181431</v>
      </c>
      <c r="S130" s="317">
        <f ca="1">+IF(ISERROR(HLOOKUP($B130,INDIRECT("'Monthly Resource Report'!"&amp;'Green Validation'!S$450676&amp;":"&amp;'Green Validation'!S$450677),'Green Validation'!S$450678,FALSE)),0,HLOOKUP($B130,INDIRECT("'Monthly Resource Report'!"&amp;'Green Validation'!S$450676&amp;":"&amp;'Green Validation'!S$450677),'Green Validation'!S$450678,FALSE))</f>
        <v>0.20924865051688629</v>
      </c>
      <c r="T130" s="318">
        <f ca="1">+IF(ISERROR(HLOOKUP($B130,INDIRECT("'Monthly Resource Report'!"&amp;'Green Validation'!T$450676&amp;":"&amp;'Green Validation'!T$450677),'Green Validation'!T$450678,FALSE)),0,HLOOKUP($B130,INDIRECT("'Monthly Resource Report'!"&amp;'Green Validation'!T$450676&amp;":"&amp;'Green Validation'!T$450677),'Green Validation'!T$450678,FALSE))</f>
        <v>0.19034141860349998</v>
      </c>
    </row>
    <row r="131" spans="2:20" s="29" customFormat="1">
      <c r="B131" s="301">
        <v>45170</v>
      </c>
      <c r="C131" s="294">
        <v>231</v>
      </c>
      <c r="D131" s="297">
        <v>6.3828421163287903</v>
      </c>
      <c r="E131" s="299">
        <v>0.21</v>
      </c>
      <c r="F131" s="295">
        <v>0.19</v>
      </c>
      <c r="G131" s="294">
        <f ca="1">+IF(ISERROR(HLOOKUP($B131,INDIRECT("'Monthly Resource Report'!"&amp;'Green Validation'!G$450676&amp;":"&amp;'Green Validation'!G$450677),'Green Validation'!G$450678,FALSE)),0,HLOOKUP($B131,INDIRECT("'Monthly Resource Report'!"&amp;'Green Validation'!G$450676&amp;":"&amp;'Green Validation'!G$450677),'Green Validation'!G$450678,FALSE))</f>
        <v>231</v>
      </c>
      <c r="H131" s="297">
        <f ca="1">+IF(ISERROR(HLOOKUP($B131,INDIRECT("'Monthly Resource Report'!"&amp;'Green Validation'!H$450676&amp;":"&amp;'Green Validation'!H$450677),'Green Validation'!H$450678,FALSE)),0,HLOOKUP($B131,INDIRECT("'Monthly Resource Report'!"&amp;'Green Validation'!H$450676&amp;":"&amp;'Green Validation'!H$450677),'Green Validation'!H$450678,FALSE))</f>
        <v>6.3829999132934487</v>
      </c>
      <c r="I131" s="317">
        <f ca="1">+IF(ISERROR(HLOOKUP($B131,INDIRECT("'Monthly Resource Report'!"&amp;'Green Validation'!I$450676&amp;":"&amp;'Green Validation'!I$450677),'Green Validation'!I$450678,FALSE)),0,HLOOKUP($B131,INDIRECT("'Monthly Resource Report'!"&amp;'Green Validation'!I$450676&amp;":"&amp;'Green Validation'!I$450677),'Green Validation'!I$450678,FALSE))</f>
        <v>0.20854618625354687</v>
      </c>
      <c r="J131" s="318">
        <f ca="1">+IF(ISERROR(HLOOKUP($B131,INDIRECT("'Monthly Resource Report'!"&amp;'Green Validation'!J$450676&amp;":"&amp;'Green Validation'!J$450677),'Green Validation'!J$450678,FALSE)),0,HLOOKUP($B131,INDIRECT("'Monthly Resource Report'!"&amp;'Green Validation'!J$450676&amp;":"&amp;'Green Validation'!J$450677),'Green Validation'!J$450678,FALSE))</f>
        <v>0.19024370627115517</v>
      </c>
      <c r="L131" s="301">
        <v>45170</v>
      </c>
      <c r="M131" s="294">
        <v>223</v>
      </c>
      <c r="N131" s="297">
        <v>6.3828421163287903</v>
      </c>
      <c r="O131" s="299">
        <v>0.21</v>
      </c>
      <c r="P131" s="295">
        <v>0.19</v>
      </c>
      <c r="Q131" s="294">
        <f ca="1">+IF(ISERROR(HLOOKUP($B131,INDIRECT("'Monthly Resource Report'!"&amp;'Green Validation'!Q$450676&amp;":"&amp;'Green Validation'!Q$450677),'Green Validation'!Q$450678,FALSE)),0,HLOOKUP($B131,INDIRECT("'Monthly Resource Report'!"&amp;'Green Validation'!Q$450676&amp;":"&amp;'Green Validation'!Q$450677),'Green Validation'!Q$450678,FALSE))</f>
        <v>223</v>
      </c>
      <c r="R131" s="297">
        <f ca="1">+IF(ISERROR(HLOOKUP($B131,INDIRECT("'Monthly Resource Report'!"&amp;'Green Validation'!R$450676&amp;":"&amp;'Green Validation'!R$450677),'Green Validation'!R$450678,FALSE)),0,HLOOKUP($B131,INDIRECT("'Monthly Resource Report'!"&amp;'Green Validation'!R$450676&amp;":"&amp;'Green Validation'!R$450677),'Green Validation'!R$450678,FALSE))</f>
        <v>6.3829924553568347</v>
      </c>
      <c r="S131" s="317">
        <f ca="1">+IF(ISERROR(HLOOKUP($B131,INDIRECT("'Monthly Resource Report'!"&amp;'Green Validation'!S$450676&amp;":"&amp;'Green Validation'!S$450677),'Green Validation'!S$450678,FALSE)),0,HLOOKUP($B131,INDIRECT("'Monthly Resource Report'!"&amp;'Green Validation'!S$450676&amp;":"&amp;'Green Validation'!S$450677),'Green Validation'!S$450678,FALSE))</f>
        <v>0.20874307169676382</v>
      </c>
      <c r="T131" s="318">
        <f ca="1">+IF(ISERROR(HLOOKUP($B131,INDIRECT("'Monthly Resource Report'!"&amp;'Green Validation'!T$450676&amp;":"&amp;'Green Validation'!T$450677),'Green Validation'!T$450678,FALSE)),0,HLOOKUP($B131,INDIRECT("'Monthly Resource Report'!"&amp;'Green Validation'!T$450676&amp;":"&amp;'Green Validation'!T$450677),'Green Validation'!T$450678,FALSE))</f>
        <v>0.19028001271430559</v>
      </c>
    </row>
    <row r="132" spans="2:20" s="29" customFormat="1">
      <c r="B132" s="301">
        <v>45200</v>
      </c>
      <c r="C132" s="294">
        <v>231</v>
      </c>
      <c r="D132" s="297">
        <v>6.3828421163287903</v>
      </c>
      <c r="E132" s="299">
        <v>0.22500000000000001</v>
      </c>
      <c r="F132" s="295">
        <v>0.19</v>
      </c>
      <c r="G132" s="294">
        <f ca="1">+IF(ISERROR(HLOOKUP($B132,INDIRECT("'Monthly Resource Report'!"&amp;'Green Validation'!G$450676&amp;":"&amp;'Green Validation'!G$450677),'Green Validation'!G$450678,FALSE)),0,HLOOKUP($B132,INDIRECT("'Monthly Resource Report'!"&amp;'Green Validation'!G$450676&amp;":"&amp;'Green Validation'!G$450677),'Green Validation'!G$450678,FALSE))</f>
        <v>231</v>
      </c>
      <c r="H132" s="297">
        <f ca="1">+IF(ISERROR(HLOOKUP($B132,INDIRECT("'Monthly Resource Report'!"&amp;'Green Validation'!H$450676&amp;":"&amp;'Green Validation'!H$450677),'Green Validation'!H$450678,FALSE)),0,HLOOKUP($B132,INDIRECT("'Monthly Resource Report'!"&amp;'Green Validation'!H$450676&amp;":"&amp;'Green Validation'!H$450677),'Green Validation'!H$450678,FALSE))</f>
        <v>6.3829986816168756</v>
      </c>
      <c r="I132" s="317">
        <f ca="1">+IF(ISERROR(HLOOKUP($B132,INDIRECT("'Monthly Resource Report'!"&amp;'Green Validation'!I$450676&amp;":"&amp;'Green Validation'!I$450677),'Green Validation'!I$450678,FALSE)),0,HLOOKUP($B132,INDIRECT("'Monthly Resource Report'!"&amp;'Green Validation'!I$450676&amp;":"&amp;'Green Validation'!I$450677),'Green Validation'!I$450678,FALSE))</f>
        <v>0.223764629127846</v>
      </c>
      <c r="J132" s="318">
        <f ca="1">+IF(ISERROR(HLOOKUP($B132,INDIRECT("'Monthly Resource Report'!"&amp;'Green Validation'!J$450676&amp;":"&amp;'Green Validation'!J$450677),'Green Validation'!J$450678,FALSE)),0,HLOOKUP($B132,INDIRECT("'Monthly Resource Report'!"&amp;'Green Validation'!J$450676&amp;":"&amp;'Green Validation'!J$450677),'Green Validation'!J$450678,FALSE))</f>
        <v>0.19024196944166119</v>
      </c>
      <c r="L132" s="301">
        <v>45200</v>
      </c>
      <c r="M132" s="294">
        <v>223</v>
      </c>
      <c r="N132" s="297">
        <v>6.3828421163287903</v>
      </c>
      <c r="O132" s="299">
        <v>0.22500000000000001</v>
      </c>
      <c r="P132" s="295">
        <v>0.19</v>
      </c>
      <c r="Q132" s="294">
        <f ca="1">+IF(ISERROR(HLOOKUP($B132,INDIRECT("'Monthly Resource Report'!"&amp;'Green Validation'!Q$450676&amp;":"&amp;'Green Validation'!Q$450677),'Green Validation'!Q$450678,FALSE)),0,HLOOKUP($B132,INDIRECT("'Monthly Resource Report'!"&amp;'Green Validation'!Q$450676&amp;":"&amp;'Green Validation'!Q$450677),'Green Validation'!Q$450678,FALSE))</f>
        <v>223</v>
      </c>
      <c r="R132" s="297">
        <f ca="1">+IF(ISERROR(HLOOKUP($B132,INDIRECT("'Monthly Resource Report'!"&amp;'Green Validation'!R$450676&amp;":"&amp;'Green Validation'!R$450677),'Green Validation'!R$450678,FALSE)),0,HLOOKUP($B132,INDIRECT("'Monthly Resource Report'!"&amp;'Green Validation'!R$450676&amp;":"&amp;'Green Validation'!R$450677),'Green Validation'!R$450678,FALSE))</f>
        <v>6.3829949130564883</v>
      </c>
      <c r="S132" s="317">
        <f ca="1">+IF(ISERROR(HLOOKUP($B132,INDIRECT("'Monthly Resource Report'!"&amp;'Green Validation'!S$450676&amp;":"&amp;'Green Validation'!S$450677),'Green Validation'!S$450678,FALSE)),0,HLOOKUP($B132,INDIRECT("'Monthly Resource Report'!"&amp;'Green Validation'!S$450676&amp;":"&amp;'Green Validation'!S$450677),'Green Validation'!S$450678,FALSE))</f>
        <v>0.22390037750262176</v>
      </c>
      <c r="T132" s="318">
        <f ca="1">+IF(ISERROR(HLOOKUP($B132,INDIRECT("'Monthly Resource Report'!"&amp;'Green Validation'!T$450676&amp;":"&amp;'Green Validation'!T$450677),'Green Validation'!T$450678,FALSE)),0,HLOOKUP($B132,INDIRECT("'Monthly Resource Report'!"&amp;'Green Validation'!T$450676&amp;":"&amp;'Green Validation'!T$450677),'Green Validation'!T$450678,FALSE))</f>
        <v>0.19026742774835095</v>
      </c>
    </row>
    <row r="133" spans="2:20" s="29" customFormat="1">
      <c r="B133" s="301">
        <v>45231</v>
      </c>
      <c r="C133" s="294">
        <v>231</v>
      </c>
      <c r="D133" s="297">
        <v>6.3828421163287903</v>
      </c>
      <c r="E133" s="299">
        <v>0.22500000000000001</v>
      </c>
      <c r="F133" s="295">
        <v>0.19</v>
      </c>
      <c r="G133" s="294">
        <f ca="1">+IF(ISERROR(HLOOKUP($B133,INDIRECT("'Monthly Resource Report'!"&amp;'Green Validation'!G$450676&amp;":"&amp;'Green Validation'!G$450677),'Green Validation'!G$450678,FALSE)),0,HLOOKUP($B133,INDIRECT("'Monthly Resource Report'!"&amp;'Green Validation'!G$450676&amp;":"&amp;'Green Validation'!G$450677),'Green Validation'!G$450678,FALSE))</f>
        <v>231</v>
      </c>
      <c r="H133" s="297">
        <f ca="1">+IF(ISERROR(HLOOKUP($B133,INDIRECT("'Monthly Resource Report'!"&amp;'Green Validation'!H$450676&amp;":"&amp;'Green Validation'!H$450677),'Green Validation'!H$450678,FALSE)),0,HLOOKUP($B133,INDIRECT("'Monthly Resource Report'!"&amp;'Green Validation'!H$450676&amp;":"&amp;'Green Validation'!H$450677),'Green Validation'!H$450678,FALSE))</f>
        <v>6.3829993222964472</v>
      </c>
      <c r="I133" s="317">
        <f ca="1">+IF(ISERROR(HLOOKUP($B133,INDIRECT("'Monthly Resource Report'!"&amp;'Green Validation'!I$450676&amp;":"&amp;'Green Validation'!I$450677),'Green Validation'!I$450678,FALSE)),0,HLOOKUP($B133,INDIRECT("'Monthly Resource Report'!"&amp;'Green Validation'!I$450676&amp;":"&amp;'Green Validation'!I$450677),'Green Validation'!I$450678,FALSE))</f>
        <v>0.22417641077970846</v>
      </c>
      <c r="J133" s="318">
        <f ca="1">+IF(ISERROR(HLOOKUP($B133,INDIRECT("'Monthly Resource Report'!"&amp;'Green Validation'!J$450676&amp;":"&amp;'Green Validation'!J$450677),'Green Validation'!J$450678,FALSE)),0,HLOOKUP($B133,INDIRECT("'Monthly Resource Report'!"&amp;'Green Validation'!J$450676&amp;":"&amp;'Green Validation'!J$450677),'Green Validation'!J$450678,FALSE))</f>
        <v>0.19023674157941264</v>
      </c>
      <c r="L133" s="301">
        <v>45231</v>
      </c>
      <c r="M133" s="294">
        <v>223</v>
      </c>
      <c r="N133" s="297">
        <v>6.3828421163287903</v>
      </c>
      <c r="O133" s="299">
        <v>0.22500000000000001</v>
      </c>
      <c r="P133" s="295">
        <v>0.19</v>
      </c>
      <c r="Q133" s="294">
        <f ca="1">+IF(ISERROR(HLOOKUP($B133,INDIRECT("'Monthly Resource Report'!"&amp;'Green Validation'!Q$450676&amp;":"&amp;'Green Validation'!Q$450677),'Green Validation'!Q$450678,FALSE)),0,HLOOKUP($B133,INDIRECT("'Monthly Resource Report'!"&amp;'Green Validation'!Q$450676&amp;":"&amp;'Green Validation'!Q$450677),'Green Validation'!Q$450678,FALSE))</f>
        <v>223</v>
      </c>
      <c r="R133" s="297">
        <f ca="1">+IF(ISERROR(HLOOKUP($B133,INDIRECT("'Monthly Resource Report'!"&amp;'Green Validation'!R$450676&amp;":"&amp;'Green Validation'!R$450677),'Green Validation'!R$450678,FALSE)),0,HLOOKUP($B133,INDIRECT("'Monthly Resource Report'!"&amp;'Green Validation'!R$450676&amp;":"&amp;'Green Validation'!R$450677),'Green Validation'!R$450678,FALSE))</f>
        <v>6.3829940441058106</v>
      </c>
      <c r="S133" s="317">
        <f ca="1">+IF(ISERROR(HLOOKUP($B133,INDIRECT("'Monthly Resource Report'!"&amp;'Green Validation'!S$450676&amp;":"&amp;'Green Validation'!S$450677),'Green Validation'!S$450678,FALSE)),0,HLOOKUP($B133,INDIRECT("'Monthly Resource Report'!"&amp;'Green Validation'!S$450676&amp;":"&amp;'Green Validation'!S$450677),'Green Validation'!S$450678,FALSE))</f>
        <v>0.22430615491431163</v>
      </c>
      <c r="T133" s="318">
        <f ca="1">+IF(ISERROR(HLOOKUP($B133,INDIRECT("'Monthly Resource Report'!"&amp;'Green Validation'!T$450676&amp;":"&amp;'Green Validation'!T$450677),'Green Validation'!T$450678,FALSE)),0,HLOOKUP($B133,INDIRECT("'Monthly Resource Report'!"&amp;'Green Validation'!T$450676&amp;":"&amp;'Green Validation'!T$450677),'Green Validation'!T$450678,FALSE))</f>
        <v>0.19017629175286216</v>
      </c>
    </row>
    <row r="134" spans="2:20" s="29" customFormat="1">
      <c r="B134" s="301">
        <v>45261</v>
      </c>
      <c r="C134" s="294">
        <v>231</v>
      </c>
      <c r="D134" s="297">
        <v>6.3828421163287903</v>
      </c>
      <c r="E134" s="299">
        <v>0.22500000000000001</v>
      </c>
      <c r="F134" s="295">
        <v>0.19</v>
      </c>
      <c r="G134" s="294">
        <f ca="1">+IF(ISERROR(HLOOKUP($B134,INDIRECT("'Monthly Resource Report'!"&amp;'Green Validation'!G$450676&amp;":"&amp;'Green Validation'!G$450677),'Green Validation'!G$450678,FALSE)),0,HLOOKUP($B134,INDIRECT("'Monthly Resource Report'!"&amp;'Green Validation'!G$450676&amp;":"&amp;'Green Validation'!G$450677),'Green Validation'!G$450678,FALSE))</f>
        <v>231</v>
      </c>
      <c r="H134" s="297">
        <f ca="1">+IF(ISERROR(HLOOKUP($B134,INDIRECT("'Monthly Resource Report'!"&amp;'Green Validation'!H$450676&amp;":"&amp;'Green Validation'!H$450677),'Green Validation'!H$450678,FALSE)),0,HLOOKUP($B134,INDIRECT("'Monthly Resource Report'!"&amp;'Green Validation'!H$450676&amp;":"&amp;'Green Validation'!H$450677),'Green Validation'!H$450678,FALSE))</f>
        <v>6.3829983382477886</v>
      </c>
      <c r="I134" s="317">
        <f ca="1">+IF(ISERROR(HLOOKUP($B134,INDIRECT("'Monthly Resource Report'!"&amp;'Green Validation'!I$450676&amp;":"&amp;'Green Validation'!I$450677),'Green Validation'!I$450678,FALSE)),0,HLOOKUP($B134,INDIRECT("'Monthly Resource Report'!"&amp;'Green Validation'!I$450676&amp;":"&amp;'Green Validation'!I$450677),'Green Validation'!I$450678,FALSE))</f>
        <v>0.22414440155716708</v>
      </c>
      <c r="J134" s="318">
        <f ca="1">+IF(ISERROR(HLOOKUP($B134,INDIRECT("'Monthly Resource Report'!"&amp;'Green Validation'!J$450676&amp;":"&amp;'Green Validation'!J$450677),'Green Validation'!J$450678,FALSE)),0,HLOOKUP($B134,INDIRECT("'Monthly Resource Report'!"&amp;'Green Validation'!J$450676&amp;":"&amp;'Green Validation'!J$450677),'Green Validation'!J$450678,FALSE))</f>
        <v>0.19035091973527463</v>
      </c>
      <c r="L134" s="301">
        <v>45261</v>
      </c>
      <c r="M134" s="294">
        <v>223</v>
      </c>
      <c r="N134" s="297">
        <v>6.3828421163287903</v>
      </c>
      <c r="O134" s="299">
        <v>0.22500000000000001</v>
      </c>
      <c r="P134" s="295">
        <v>0.19</v>
      </c>
      <c r="Q134" s="294">
        <f ca="1">+IF(ISERROR(HLOOKUP($B134,INDIRECT("'Monthly Resource Report'!"&amp;'Green Validation'!Q$450676&amp;":"&amp;'Green Validation'!Q$450677),'Green Validation'!Q$450678,FALSE)),0,HLOOKUP($B134,INDIRECT("'Monthly Resource Report'!"&amp;'Green Validation'!Q$450676&amp;":"&amp;'Green Validation'!Q$450677),'Green Validation'!Q$450678,FALSE))</f>
        <v>223</v>
      </c>
      <c r="R134" s="297">
        <f ca="1">+IF(ISERROR(HLOOKUP($B134,INDIRECT("'Monthly Resource Report'!"&amp;'Green Validation'!R$450676&amp;":"&amp;'Green Validation'!R$450677),'Green Validation'!R$450678,FALSE)),0,HLOOKUP($B134,INDIRECT("'Monthly Resource Report'!"&amp;'Green Validation'!R$450676&amp;":"&amp;'Green Validation'!R$450677),'Green Validation'!R$450678,FALSE))</f>
        <v>6.382992567462578</v>
      </c>
      <c r="S134" s="317">
        <f ca="1">+IF(ISERROR(HLOOKUP($B134,INDIRECT("'Monthly Resource Report'!"&amp;'Green Validation'!S$450676&amp;":"&amp;'Green Validation'!S$450677),'Green Validation'!S$450678,FALSE)),0,HLOOKUP($B134,INDIRECT("'Monthly Resource Report'!"&amp;'Green Validation'!S$450676&amp;":"&amp;'Green Validation'!S$450677),'Green Validation'!S$450678,FALSE))</f>
        <v>0.22426358480138583</v>
      </c>
      <c r="T134" s="318">
        <f ca="1">+IF(ISERROR(HLOOKUP($B134,INDIRECT("'Monthly Resource Report'!"&amp;'Green Validation'!T$450676&amp;":"&amp;'Green Validation'!T$450677),'Green Validation'!T$450678,FALSE)),0,HLOOKUP($B134,INDIRECT("'Monthly Resource Report'!"&amp;'Green Validation'!T$450676&amp;":"&amp;'Green Validation'!T$450677),'Green Validation'!T$450678,FALSE))</f>
        <v>0.19026267060647589</v>
      </c>
    </row>
    <row r="135" spans="2:20" s="29" customFormat="1">
      <c r="B135" s="301">
        <v>45292</v>
      </c>
      <c r="C135" s="294">
        <v>231</v>
      </c>
      <c r="D135" s="297">
        <v>6.5564554218929327</v>
      </c>
      <c r="E135" s="299">
        <v>0.22500000000000001</v>
      </c>
      <c r="F135" s="295">
        <v>0.19</v>
      </c>
      <c r="G135" s="294">
        <f ca="1">+IF(ISERROR(HLOOKUP($B135,INDIRECT("'Monthly Resource Report'!"&amp;'Green Validation'!G$450676&amp;":"&amp;'Green Validation'!G$450677),'Green Validation'!G$450678,FALSE)),0,HLOOKUP($B135,INDIRECT("'Monthly Resource Report'!"&amp;'Green Validation'!G$450676&amp;":"&amp;'Green Validation'!G$450677),'Green Validation'!G$450678,FALSE))</f>
        <v>231</v>
      </c>
      <c r="H135" s="297">
        <f ca="1">+IF(ISERROR(HLOOKUP($B135,INDIRECT("'Monthly Resource Report'!"&amp;'Green Validation'!H$450676&amp;":"&amp;'Green Validation'!H$450677),'Green Validation'!H$450678,FALSE)),0,HLOOKUP($B135,INDIRECT("'Monthly Resource Report'!"&amp;'Green Validation'!H$450676&amp;":"&amp;'Green Validation'!H$450677),'Green Validation'!H$450678,FALSE))</f>
        <v>6.5560052171017338</v>
      </c>
      <c r="I135" s="317">
        <f ca="1">+IF(ISERROR(HLOOKUP($B135,INDIRECT("'Monthly Resource Report'!"&amp;'Green Validation'!I$450676&amp;":"&amp;'Green Validation'!I$450677),'Green Validation'!I$450678,FALSE)),0,HLOOKUP($B135,INDIRECT("'Monthly Resource Report'!"&amp;'Green Validation'!I$450676&amp;":"&amp;'Green Validation'!I$450677),'Green Validation'!I$450678,FALSE))</f>
        <v>0.22439824624348151</v>
      </c>
      <c r="J135" s="318">
        <f ca="1">+IF(ISERROR(HLOOKUP($B135,INDIRECT("'Monthly Resource Report'!"&amp;'Green Validation'!J$450676&amp;":"&amp;'Green Validation'!J$450677),'Green Validation'!J$450678,FALSE)),0,HLOOKUP($B135,INDIRECT("'Monthly Resource Report'!"&amp;'Green Validation'!J$450676&amp;":"&amp;'Green Validation'!J$450677),'Green Validation'!J$450678,FALSE))</f>
        <v>0.19023474432657961</v>
      </c>
      <c r="L135" s="301">
        <v>45292</v>
      </c>
      <c r="M135" s="294">
        <v>223</v>
      </c>
      <c r="N135" s="297">
        <v>6.5564554218929327</v>
      </c>
      <c r="O135" s="299">
        <v>0.22500000000000001</v>
      </c>
      <c r="P135" s="295">
        <v>0.19</v>
      </c>
      <c r="Q135" s="294">
        <f ca="1">+IF(ISERROR(HLOOKUP($B135,INDIRECT("'Monthly Resource Report'!"&amp;'Green Validation'!Q$450676&amp;":"&amp;'Green Validation'!Q$450677),'Green Validation'!Q$450678,FALSE)),0,HLOOKUP($B135,INDIRECT("'Monthly Resource Report'!"&amp;'Green Validation'!Q$450676&amp;":"&amp;'Green Validation'!Q$450677),'Green Validation'!Q$450678,FALSE))</f>
        <v>223</v>
      </c>
      <c r="R135" s="297">
        <f ca="1">+IF(ISERROR(HLOOKUP($B135,INDIRECT("'Monthly Resource Report'!"&amp;'Green Validation'!R$450676&amp;":"&amp;'Green Validation'!R$450677),'Green Validation'!R$450678,FALSE)),0,HLOOKUP($B135,INDIRECT("'Monthly Resource Report'!"&amp;'Green Validation'!R$450676&amp;":"&amp;'Green Validation'!R$450677),'Green Validation'!R$450678,FALSE))</f>
        <v>6.5559909278560689</v>
      </c>
      <c r="S135" s="317">
        <f ca="1">+IF(ISERROR(HLOOKUP($B135,INDIRECT("'Monthly Resource Report'!"&amp;'Green Validation'!S$450676&amp;":"&amp;'Green Validation'!S$450677),'Green Validation'!S$450678,FALSE)),0,HLOOKUP($B135,INDIRECT("'Monthly Resource Report'!"&amp;'Green Validation'!S$450676&amp;":"&amp;'Green Validation'!S$450677),'Green Validation'!S$450678,FALSE))</f>
        <v>0.22456416482650726</v>
      </c>
      <c r="T135" s="318">
        <f ca="1">+IF(ISERROR(HLOOKUP($B135,INDIRECT("'Monthly Resource Report'!"&amp;'Green Validation'!T$450676&amp;":"&amp;'Green Validation'!T$450677),'Green Validation'!T$450678,FALSE)),0,HLOOKUP($B135,INDIRECT("'Monthly Resource Report'!"&amp;'Green Validation'!T$450676&amp;":"&amp;'Green Validation'!T$450677),'Green Validation'!T$450678,FALSE))</f>
        <v>0.19017425353096315</v>
      </c>
    </row>
    <row r="136" spans="2:20" s="29" customFormat="1">
      <c r="B136" s="301">
        <v>45323</v>
      </c>
      <c r="C136" s="294">
        <v>231</v>
      </c>
      <c r="D136" s="297">
        <v>6.5564554218929327</v>
      </c>
      <c r="E136" s="299">
        <v>0.22500000000000001</v>
      </c>
      <c r="F136" s="295">
        <v>0.19</v>
      </c>
      <c r="G136" s="294">
        <f ca="1">+IF(ISERROR(HLOOKUP($B136,INDIRECT("'Monthly Resource Report'!"&amp;'Green Validation'!G$450676&amp;":"&amp;'Green Validation'!G$450677),'Green Validation'!G$450678,FALSE)),0,HLOOKUP($B136,INDIRECT("'Monthly Resource Report'!"&amp;'Green Validation'!G$450676&amp;":"&amp;'Green Validation'!G$450677),'Green Validation'!G$450678,FALSE))</f>
        <v>231</v>
      </c>
      <c r="H136" s="297">
        <f ca="1">+IF(ISERROR(HLOOKUP($B136,INDIRECT("'Monthly Resource Report'!"&amp;'Green Validation'!H$450676&amp;":"&amp;'Green Validation'!H$450677),'Green Validation'!H$450678,FALSE)),0,HLOOKUP($B136,INDIRECT("'Monthly Resource Report'!"&amp;'Green Validation'!H$450676&amp;":"&amp;'Green Validation'!H$450677),'Green Validation'!H$450678,FALSE))</f>
        <v>6.5560051874349687</v>
      </c>
      <c r="I136" s="317">
        <f ca="1">+IF(ISERROR(HLOOKUP($B136,INDIRECT("'Monthly Resource Report'!"&amp;'Green Validation'!I$450676&amp;":"&amp;'Green Validation'!I$450677),'Green Validation'!I$450678,FALSE)),0,HLOOKUP($B136,INDIRECT("'Monthly Resource Report'!"&amp;'Green Validation'!I$450676&amp;":"&amp;'Green Validation'!I$450677),'Green Validation'!I$450678,FALSE))</f>
        <v>0.224388844214199</v>
      </c>
      <c r="J136" s="318">
        <f ca="1">+IF(ISERROR(HLOOKUP($B136,INDIRECT("'Monthly Resource Report'!"&amp;'Green Validation'!J$450676&amp;":"&amp;'Green Validation'!J$450677),'Green Validation'!J$450678,FALSE)),0,HLOOKUP($B136,INDIRECT("'Monthly Resource Report'!"&amp;'Green Validation'!J$450676&amp;":"&amp;'Green Validation'!J$450677),'Green Validation'!J$450678,FALSE))</f>
        <v>0.19024586082635184</v>
      </c>
      <c r="L136" s="301">
        <v>45323</v>
      </c>
      <c r="M136" s="294">
        <v>223</v>
      </c>
      <c r="N136" s="297">
        <v>6.5564554218929327</v>
      </c>
      <c r="O136" s="299">
        <v>0.22500000000000001</v>
      </c>
      <c r="P136" s="295">
        <v>0.19</v>
      </c>
      <c r="Q136" s="294">
        <f ca="1">+IF(ISERROR(HLOOKUP($B136,INDIRECT("'Monthly Resource Report'!"&amp;'Green Validation'!Q$450676&amp;":"&amp;'Green Validation'!Q$450677),'Green Validation'!Q$450678,FALSE)),0,HLOOKUP($B136,INDIRECT("'Monthly Resource Report'!"&amp;'Green Validation'!Q$450676&amp;":"&amp;'Green Validation'!Q$450677),'Green Validation'!Q$450678,FALSE))</f>
        <v>223</v>
      </c>
      <c r="R136" s="297">
        <f ca="1">+IF(ISERROR(HLOOKUP($B136,INDIRECT("'Monthly Resource Report'!"&amp;'Green Validation'!R$450676&amp;":"&amp;'Green Validation'!R$450677),'Green Validation'!R$450678,FALSE)),0,HLOOKUP($B136,INDIRECT("'Monthly Resource Report'!"&amp;'Green Validation'!R$450676&amp;":"&amp;'Green Validation'!R$450677),'Green Validation'!R$450678,FALSE))</f>
        <v>6.5559911103513118</v>
      </c>
      <c r="S136" s="317">
        <f ca="1">+IF(ISERROR(HLOOKUP($B136,INDIRECT("'Monthly Resource Report'!"&amp;'Green Validation'!S$450676&amp;":"&amp;'Green Validation'!S$450677),'Green Validation'!S$450678,FALSE)),0,HLOOKUP($B136,INDIRECT("'Monthly Resource Report'!"&amp;'Green Validation'!S$450676&amp;":"&amp;'Green Validation'!S$450677),'Green Validation'!S$450678,FALSE))</f>
        <v>0.22449950437274663</v>
      </c>
      <c r="T136" s="318">
        <f ca="1">+IF(ISERROR(HLOOKUP($B136,INDIRECT("'Monthly Resource Report'!"&amp;'Green Validation'!T$450676&amp;":"&amp;'Green Validation'!T$450677),'Green Validation'!T$450678,FALSE)),0,HLOOKUP($B136,INDIRECT("'Monthly Resource Report'!"&amp;'Green Validation'!T$450676&amp;":"&amp;'Green Validation'!T$450677),'Green Validation'!T$450678,FALSE))</f>
        <v>0.19027829864707968</v>
      </c>
    </row>
    <row r="137" spans="2:20" s="29" customFormat="1">
      <c r="B137" s="301">
        <v>45352</v>
      </c>
      <c r="C137" s="294">
        <v>231</v>
      </c>
      <c r="D137" s="297">
        <v>6.5564554218929327</v>
      </c>
      <c r="E137" s="299">
        <v>0.22500000000000001</v>
      </c>
      <c r="F137" s="295">
        <v>0.19</v>
      </c>
      <c r="G137" s="294">
        <f ca="1">+IF(ISERROR(HLOOKUP($B137,INDIRECT("'Monthly Resource Report'!"&amp;'Green Validation'!G$450676&amp;":"&amp;'Green Validation'!G$450677),'Green Validation'!G$450678,FALSE)),0,HLOOKUP($B137,INDIRECT("'Monthly Resource Report'!"&amp;'Green Validation'!G$450676&amp;":"&amp;'Green Validation'!G$450677),'Green Validation'!G$450678,FALSE))</f>
        <v>231</v>
      </c>
      <c r="H137" s="297">
        <f ca="1">+IF(ISERROR(HLOOKUP($B137,INDIRECT("'Monthly Resource Report'!"&amp;'Green Validation'!H$450676&amp;":"&amp;'Green Validation'!H$450677),'Green Validation'!H$450678,FALSE)),0,HLOOKUP($B137,INDIRECT("'Monthly Resource Report'!"&amp;'Green Validation'!H$450676&amp;":"&amp;'Green Validation'!H$450677),'Green Validation'!H$450678,FALSE))</f>
        <v>6.5559988734509949</v>
      </c>
      <c r="I137" s="317">
        <f ca="1">+IF(ISERROR(HLOOKUP($B137,INDIRECT("'Monthly Resource Report'!"&amp;'Green Validation'!I$450676&amp;":"&amp;'Green Validation'!I$450677),'Green Validation'!I$450678,FALSE)),0,HLOOKUP($B137,INDIRECT("'Monthly Resource Report'!"&amp;'Green Validation'!I$450676&amp;":"&amp;'Green Validation'!I$450677),'Green Validation'!I$450678,FALSE))</f>
        <v>0.22413886312169146</v>
      </c>
      <c r="J137" s="318">
        <f ca="1">+IF(ISERROR(HLOOKUP($B137,INDIRECT("'Monthly Resource Report'!"&amp;'Green Validation'!J$450676&amp;":"&amp;'Green Validation'!J$450677),'Green Validation'!J$450678,FALSE)),0,HLOOKUP($B137,INDIRECT("'Monthly Resource Report'!"&amp;'Green Validation'!J$450676&amp;":"&amp;'Green Validation'!J$450677),'Green Validation'!J$450678,FALSE))</f>
        <v>0.19015762659941357</v>
      </c>
      <c r="L137" s="301">
        <v>45352</v>
      </c>
      <c r="M137" s="294">
        <v>223</v>
      </c>
      <c r="N137" s="297">
        <v>6.5564554218929327</v>
      </c>
      <c r="O137" s="299">
        <v>0.22500000000000001</v>
      </c>
      <c r="P137" s="295">
        <v>0.19</v>
      </c>
      <c r="Q137" s="294">
        <f ca="1">+IF(ISERROR(HLOOKUP($B137,INDIRECT("'Monthly Resource Report'!"&amp;'Green Validation'!Q$450676&amp;":"&amp;'Green Validation'!Q$450677),'Green Validation'!Q$450678,FALSE)),0,HLOOKUP($B137,INDIRECT("'Monthly Resource Report'!"&amp;'Green Validation'!Q$450676&amp;":"&amp;'Green Validation'!Q$450677),'Green Validation'!Q$450678,FALSE))</f>
        <v>223</v>
      </c>
      <c r="R137" s="297">
        <f ca="1">+IF(ISERROR(HLOOKUP($B137,INDIRECT("'Monthly Resource Report'!"&amp;'Green Validation'!R$450676&amp;":"&amp;'Green Validation'!R$450677),'Green Validation'!R$450678,FALSE)),0,HLOOKUP($B137,INDIRECT("'Monthly Resource Report'!"&amp;'Green Validation'!R$450676&amp;":"&amp;'Green Validation'!R$450677),'Green Validation'!R$450678,FALSE))</f>
        <v>6.5559926745646049</v>
      </c>
      <c r="S137" s="317">
        <f ca="1">+IF(ISERROR(HLOOKUP($B137,INDIRECT("'Monthly Resource Report'!"&amp;'Green Validation'!S$450676&amp;":"&amp;'Green Validation'!S$450677),'Green Validation'!S$450678,FALSE)),0,HLOOKUP($B137,INDIRECT("'Monthly Resource Report'!"&amp;'Green Validation'!S$450676&amp;":"&amp;'Green Validation'!S$450677),'Green Validation'!S$450678,FALSE))</f>
        <v>0.22435221847535003</v>
      </c>
      <c r="T137" s="318">
        <f ca="1">+IF(ISERROR(HLOOKUP($B137,INDIRECT("'Monthly Resource Report'!"&amp;'Green Validation'!T$450676&amp;":"&amp;'Green Validation'!T$450677),'Green Validation'!T$450678,FALSE)),0,HLOOKUP($B137,INDIRECT("'Monthly Resource Report'!"&amp;'Green Validation'!T$450676&amp;":"&amp;'Green Validation'!T$450677),'Green Validation'!T$450678,FALSE))</f>
        <v>0.19009020499153992</v>
      </c>
    </row>
    <row r="138" spans="2:20" s="29" customFormat="1">
      <c r="B138" s="301">
        <v>45383</v>
      </c>
      <c r="C138" s="294">
        <v>231</v>
      </c>
      <c r="D138" s="297">
        <v>6.5564554218929327</v>
      </c>
      <c r="E138" s="299">
        <v>0.22500000000000001</v>
      </c>
      <c r="F138" s="295">
        <v>0.19</v>
      </c>
      <c r="G138" s="294">
        <f ca="1">+IF(ISERROR(HLOOKUP($B138,INDIRECT("'Monthly Resource Report'!"&amp;'Green Validation'!G$450676&amp;":"&amp;'Green Validation'!G$450677),'Green Validation'!G$450678,FALSE)),0,HLOOKUP($B138,INDIRECT("'Monthly Resource Report'!"&amp;'Green Validation'!G$450676&amp;":"&amp;'Green Validation'!G$450677),'Green Validation'!G$450678,FALSE))</f>
        <v>231</v>
      </c>
      <c r="H138" s="297">
        <f ca="1">+IF(ISERROR(HLOOKUP($B138,INDIRECT("'Monthly Resource Report'!"&amp;'Green Validation'!H$450676&amp;":"&amp;'Green Validation'!H$450677),'Green Validation'!H$450678,FALSE)),0,HLOOKUP($B138,INDIRECT("'Monthly Resource Report'!"&amp;'Green Validation'!H$450676&amp;":"&amp;'Green Validation'!H$450677),'Green Validation'!H$450678,FALSE))</f>
        <v>6.5560024863549637</v>
      </c>
      <c r="I138" s="317">
        <f ca="1">+IF(ISERROR(HLOOKUP($B138,INDIRECT("'Monthly Resource Report'!"&amp;'Green Validation'!I$450676&amp;":"&amp;'Green Validation'!I$450677),'Green Validation'!I$450678,FALSE)),0,HLOOKUP($B138,INDIRECT("'Monthly Resource Report'!"&amp;'Green Validation'!I$450676&amp;":"&amp;'Green Validation'!I$450677),'Green Validation'!I$450678,FALSE))</f>
        <v>0.22358577904768578</v>
      </c>
      <c r="J138" s="318">
        <f ca="1">+IF(ISERROR(HLOOKUP($B138,INDIRECT("'Monthly Resource Report'!"&amp;'Green Validation'!J$450676&amp;":"&amp;'Green Validation'!J$450677),'Green Validation'!J$450678,FALSE)),0,HLOOKUP($B138,INDIRECT("'Monthly Resource Report'!"&amp;'Green Validation'!J$450676&amp;":"&amp;'Green Validation'!J$450677),'Green Validation'!J$450678,FALSE))</f>
        <v>0.19159301716769173</v>
      </c>
      <c r="L138" s="301">
        <v>45383</v>
      </c>
      <c r="M138" s="294">
        <v>223</v>
      </c>
      <c r="N138" s="297">
        <v>6.5564554218929327</v>
      </c>
      <c r="O138" s="299">
        <v>0.22500000000000001</v>
      </c>
      <c r="P138" s="295">
        <v>0.19</v>
      </c>
      <c r="Q138" s="294">
        <f ca="1">+IF(ISERROR(HLOOKUP($B138,INDIRECT("'Monthly Resource Report'!"&amp;'Green Validation'!Q$450676&amp;":"&amp;'Green Validation'!Q$450677),'Green Validation'!Q$450678,FALSE)),0,HLOOKUP($B138,INDIRECT("'Monthly Resource Report'!"&amp;'Green Validation'!Q$450676&amp;":"&amp;'Green Validation'!Q$450677),'Green Validation'!Q$450678,FALSE))</f>
        <v>223</v>
      </c>
      <c r="R138" s="297">
        <f ca="1">+IF(ISERROR(HLOOKUP($B138,INDIRECT("'Monthly Resource Report'!"&amp;'Green Validation'!R$450676&amp;":"&amp;'Green Validation'!R$450677),'Green Validation'!R$450678,FALSE)),0,HLOOKUP($B138,INDIRECT("'Monthly Resource Report'!"&amp;'Green Validation'!R$450676&amp;":"&amp;'Green Validation'!R$450677),'Green Validation'!R$450678,FALSE))</f>
        <v>6.5559931233035407</v>
      </c>
      <c r="S138" s="317">
        <f ca="1">+IF(ISERROR(HLOOKUP($B138,INDIRECT("'Monthly Resource Report'!"&amp;'Green Validation'!S$450676&amp;":"&amp;'Green Validation'!S$450677),'Green Validation'!S$450678,FALSE)),0,HLOOKUP($B138,INDIRECT("'Monthly Resource Report'!"&amp;'Green Validation'!S$450676&amp;":"&amp;'Green Validation'!S$450677),'Green Validation'!S$450678,FALSE))</f>
        <v>0.22401516765526985</v>
      </c>
      <c r="T138" s="318">
        <f ca="1">+IF(ISERROR(HLOOKUP($B138,INDIRECT("'Monthly Resource Report'!"&amp;'Green Validation'!T$450676&amp;":"&amp;'Green Validation'!T$450677),'Green Validation'!T$450678,FALSE)),0,HLOOKUP($B138,INDIRECT("'Monthly Resource Report'!"&amp;'Green Validation'!T$450676&amp;":"&amp;'Green Validation'!T$450677),'Green Validation'!T$450678,FALSE))</f>
        <v>0.19018510752863121</v>
      </c>
    </row>
    <row r="139" spans="2:20" s="29" customFormat="1">
      <c r="B139" s="301">
        <v>45413</v>
      </c>
      <c r="C139" s="294">
        <v>231</v>
      </c>
      <c r="D139" s="297">
        <v>6.5564554218929327</v>
      </c>
      <c r="E139" s="299">
        <v>0.21</v>
      </c>
      <c r="F139" s="295">
        <v>0.19</v>
      </c>
      <c r="G139" s="294">
        <f ca="1">+IF(ISERROR(HLOOKUP($B139,INDIRECT("'Monthly Resource Report'!"&amp;'Green Validation'!G$450676&amp;":"&amp;'Green Validation'!G$450677),'Green Validation'!G$450678,FALSE)),0,HLOOKUP($B139,INDIRECT("'Monthly Resource Report'!"&amp;'Green Validation'!G$450676&amp;":"&amp;'Green Validation'!G$450677),'Green Validation'!G$450678,FALSE))</f>
        <v>231</v>
      </c>
      <c r="H139" s="297">
        <f ca="1">+IF(ISERROR(HLOOKUP($B139,INDIRECT("'Monthly Resource Report'!"&amp;'Green Validation'!H$450676&amp;":"&amp;'Green Validation'!H$450677),'Green Validation'!H$450678,FALSE)),0,HLOOKUP($B139,INDIRECT("'Monthly Resource Report'!"&amp;'Green Validation'!H$450676&amp;":"&amp;'Green Validation'!H$450677),'Green Validation'!H$450678,FALSE))</f>
        <v>6.5560050515816881</v>
      </c>
      <c r="I139" s="317">
        <f ca="1">+IF(ISERROR(HLOOKUP($B139,INDIRECT("'Monthly Resource Report'!"&amp;'Green Validation'!I$450676&amp;":"&amp;'Green Validation'!I$450677),'Green Validation'!I$450678,FALSE)),0,HLOOKUP($B139,INDIRECT("'Monthly Resource Report'!"&amp;'Green Validation'!I$450676&amp;":"&amp;'Green Validation'!I$450677),'Green Validation'!I$450678,FALSE))</f>
        <v>0.20858529148166843</v>
      </c>
      <c r="J139" s="318">
        <f ca="1">+IF(ISERROR(HLOOKUP($B139,INDIRECT("'Monthly Resource Report'!"&amp;'Green Validation'!J$450676&amp;":"&amp;'Green Validation'!J$450677),'Green Validation'!J$450678,FALSE)),0,HLOOKUP($B139,INDIRECT("'Monthly Resource Report'!"&amp;'Green Validation'!J$450676&amp;":"&amp;'Green Validation'!J$450677),'Green Validation'!J$450678,FALSE))</f>
        <v>0.19036042094977124</v>
      </c>
      <c r="L139" s="301">
        <v>45413</v>
      </c>
      <c r="M139" s="294">
        <v>223</v>
      </c>
      <c r="N139" s="297">
        <v>6.5564554218929327</v>
      </c>
      <c r="O139" s="299">
        <v>0.21</v>
      </c>
      <c r="P139" s="295">
        <v>0.19</v>
      </c>
      <c r="Q139" s="294">
        <f ca="1">+IF(ISERROR(HLOOKUP($B139,INDIRECT("'Monthly Resource Report'!"&amp;'Green Validation'!Q$450676&amp;":"&amp;'Green Validation'!Q$450677),'Green Validation'!Q$450678,FALSE)),0,HLOOKUP($B139,INDIRECT("'Monthly Resource Report'!"&amp;'Green Validation'!Q$450676&amp;":"&amp;'Green Validation'!Q$450677),'Green Validation'!Q$450678,FALSE))</f>
        <v>223</v>
      </c>
      <c r="R139" s="297">
        <f ca="1">+IF(ISERROR(HLOOKUP($B139,INDIRECT("'Monthly Resource Report'!"&amp;'Green Validation'!R$450676&amp;":"&amp;'Green Validation'!R$450677),'Green Validation'!R$450678,FALSE)),0,HLOOKUP($B139,INDIRECT("'Monthly Resource Report'!"&amp;'Green Validation'!R$450676&amp;":"&amp;'Green Validation'!R$450677),'Green Validation'!R$450678,FALSE))</f>
        <v>6.5559918693217094</v>
      </c>
      <c r="S139" s="317">
        <f ca="1">+IF(ISERROR(HLOOKUP($B139,INDIRECT("'Monthly Resource Report'!"&amp;'Green Validation'!S$450676&amp;":"&amp;'Green Validation'!S$450677),'Green Validation'!S$450678,FALSE)),0,HLOOKUP($B139,INDIRECT("'Monthly Resource Report'!"&amp;'Green Validation'!S$450676&amp;":"&amp;'Green Validation'!S$450677),'Green Validation'!S$450678,FALSE))</f>
        <v>0.20877406482113475</v>
      </c>
      <c r="T139" s="318">
        <f ca="1">+IF(ISERROR(HLOOKUP($B139,INDIRECT("'Monthly Resource Report'!"&amp;'Green Validation'!T$450676&amp;":"&amp;'Green Validation'!T$450677),'Green Validation'!T$450678,FALSE)),0,HLOOKUP($B139,INDIRECT("'Monthly Resource Report'!"&amp;'Green Validation'!T$450676&amp;":"&amp;'Green Validation'!T$450677),'Green Validation'!T$450678,FALSE))</f>
        <v>0.19026840857210578</v>
      </c>
    </row>
    <row r="140" spans="2:20" s="29" customFormat="1">
      <c r="B140" s="301">
        <v>45444</v>
      </c>
      <c r="C140" s="294">
        <v>231</v>
      </c>
      <c r="D140" s="297">
        <v>6.5564554218929327</v>
      </c>
      <c r="E140" s="299">
        <v>0.21</v>
      </c>
      <c r="F140" s="295">
        <v>0.19</v>
      </c>
      <c r="G140" s="294">
        <f ca="1">+IF(ISERROR(HLOOKUP($B140,INDIRECT("'Monthly Resource Report'!"&amp;'Green Validation'!G$450676&amp;":"&amp;'Green Validation'!G$450677),'Green Validation'!G$450678,FALSE)),0,HLOOKUP($B140,INDIRECT("'Monthly Resource Report'!"&amp;'Green Validation'!G$450676&amp;":"&amp;'Green Validation'!G$450677),'Green Validation'!G$450678,FALSE))</f>
        <v>231</v>
      </c>
      <c r="H140" s="297">
        <f ca="1">+IF(ISERROR(HLOOKUP($B140,INDIRECT("'Monthly Resource Report'!"&amp;'Green Validation'!H$450676&amp;":"&amp;'Green Validation'!H$450677),'Green Validation'!H$450678,FALSE)),0,HLOOKUP($B140,INDIRECT("'Monthly Resource Report'!"&amp;'Green Validation'!H$450676&amp;":"&amp;'Green Validation'!H$450677),'Green Validation'!H$450678,FALSE))</f>
        <v>6.5560061227593414</v>
      </c>
      <c r="I140" s="317">
        <f ca="1">+IF(ISERROR(HLOOKUP($B140,INDIRECT("'Monthly Resource Report'!"&amp;'Green Validation'!I$450676&amp;":"&amp;'Green Validation'!I$450677),'Green Validation'!I$450678,FALSE)),0,HLOOKUP($B140,INDIRECT("'Monthly Resource Report'!"&amp;'Green Validation'!I$450676&amp;":"&amp;'Green Validation'!I$450677),'Green Validation'!I$450678,FALSE))</f>
        <v>0.2087319135286233</v>
      </c>
      <c r="J140" s="318">
        <f ca="1">+IF(ISERROR(HLOOKUP($B140,INDIRECT("'Monthly Resource Report'!"&amp;'Green Validation'!J$450676&amp;":"&amp;'Green Validation'!J$450677),'Green Validation'!J$450678,FALSE)),0,HLOOKUP($B140,INDIRECT("'Monthly Resource Report'!"&amp;'Green Validation'!J$450676&amp;":"&amp;'Green Validation'!J$450677),'Green Validation'!J$450678,FALSE))</f>
        <v>0.19024522894607207</v>
      </c>
      <c r="L140" s="301">
        <v>45444</v>
      </c>
      <c r="M140" s="294">
        <v>223</v>
      </c>
      <c r="N140" s="297">
        <v>6.5564554218929327</v>
      </c>
      <c r="O140" s="299">
        <v>0.21</v>
      </c>
      <c r="P140" s="295">
        <v>0.19</v>
      </c>
      <c r="Q140" s="294">
        <f ca="1">+IF(ISERROR(HLOOKUP($B140,INDIRECT("'Monthly Resource Report'!"&amp;'Green Validation'!Q$450676&amp;":"&amp;'Green Validation'!Q$450677),'Green Validation'!Q$450678,FALSE)),0,HLOOKUP($B140,INDIRECT("'Monthly Resource Report'!"&amp;'Green Validation'!Q$450676&amp;":"&amp;'Green Validation'!Q$450677),'Green Validation'!Q$450678,FALSE))</f>
        <v>223</v>
      </c>
      <c r="R140" s="297">
        <f ca="1">+IF(ISERROR(HLOOKUP($B140,INDIRECT("'Monthly Resource Report'!"&amp;'Green Validation'!R$450676&amp;":"&amp;'Green Validation'!R$450677),'Green Validation'!R$450678,FALSE)),0,HLOOKUP($B140,INDIRECT("'Monthly Resource Report'!"&amp;'Green Validation'!R$450676&amp;":"&amp;'Green Validation'!R$450677),'Green Validation'!R$450678,FALSE))</f>
        <v>6.5559924590388698</v>
      </c>
      <c r="S140" s="317">
        <f ca="1">+IF(ISERROR(HLOOKUP($B140,INDIRECT("'Monthly Resource Report'!"&amp;'Green Validation'!S$450676&amp;":"&amp;'Green Validation'!S$450677),'Green Validation'!S$450678,FALSE)),0,HLOOKUP($B140,INDIRECT("'Monthly Resource Report'!"&amp;'Green Validation'!S$450676&amp;":"&amp;'Green Validation'!S$450677),'Green Validation'!S$450678,FALSE))</f>
        <v>0.20891097367705685</v>
      </c>
      <c r="T140" s="318">
        <f ca="1">+IF(ISERROR(HLOOKUP($B140,INDIRECT("'Monthly Resource Report'!"&amp;'Green Validation'!T$450676&amp;":"&amp;'Green Validation'!T$450677),'Green Validation'!T$450678,FALSE)),0,HLOOKUP($B140,INDIRECT("'Monthly Resource Report'!"&amp;'Green Validation'!T$450676&amp;":"&amp;'Green Validation'!T$450677),'Green Validation'!T$450678,FALSE))</f>
        <v>0.19017710918971209</v>
      </c>
    </row>
    <row r="141" spans="2:20" s="29" customFormat="1">
      <c r="B141" s="301">
        <v>45474</v>
      </c>
      <c r="C141" s="294">
        <v>231</v>
      </c>
      <c r="D141" s="297">
        <v>6.5564554218929327</v>
      </c>
      <c r="E141" s="299">
        <v>0.21</v>
      </c>
      <c r="F141" s="295">
        <v>0.19</v>
      </c>
      <c r="G141" s="294">
        <f ca="1">+IF(ISERROR(HLOOKUP($B141,INDIRECT("'Monthly Resource Report'!"&amp;'Green Validation'!G$450676&amp;":"&amp;'Green Validation'!G$450677),'Green Validation'!G$450678,FALSE)),0,HLOOKUP($B141,INDIRECT("'Monthly Resource Report'!"&amp;'Green Validation'!G$450676&amp;":"&amp;'Green Validation'!G$450677),'Green Validation'!G$450678,FALSE))</f>
        <v>231</v>
      </c>
      <c r="H141" s="297">
        <f ca="1">+IF(ISERROR(HLOOKUP($B141,INDIRECT("'Monthly Resource Report'!"&amp;'Green Validation'!H$450676&amp;":"&amp;'Green Validation'!H$450677),'Green Validation'!H$450678,FALSE)),0,HLOOKUP($B141,INDIRECT("'Monthly Resource Report'!"&amp;'Green Validation'!H$450676&amp;":"&amp;'Green Validation'!H$450677),'Green Validation'!H$450678,FALSE))</f>
        <v>6.5560059007007077</v>
      </c>
      <c r="I141" s="317">
        <f ca="1">+IF(ISERROR(HLOOKUP($B141,INDIRECT("'Monthly Resource Report'!"&amp;'Green Validation'!I$450676&amp;":"&amp;'Green Validation'!I$450677),'Green Validation'!I$450678,FALSE)),0,HLOOKUP($B141,INDIRECT("'Monthly Resource Report'!"&amp;'Green Validation'!I$450676&amp;":"&amp;'Green Validation'!I$450677),'Green Validation'!I$450678,FALSE))</f>
        <v>0.20913627643013949</v>
      </c>
      <c r="J141" s="318">
        <f ca="1">+IF(ISERROR(HLOOKUP($B141,INDIRECT("'Monthly Resource Report'!"&amp;'Green Validation'!J$450676&amp;":"&amp;'Green Validation'!J$450677),'Green Validation'!J$450678,FALSE)),0,HLOOKUP($B141,INDIRECT("'Monthly Resource Report'!"&amp;'Green Validation'!J$450676&amp;":"&amp;'Green Validation'!J$450677),'Green Validation'!J$450678,FALSE))</f>
        <v>0.19034713526533451</v>
      </c>
      <c r="L141" s="301">
        <v>45474</v>
      </c>
      <c r="M141" s="294">
        <v>223</v>
      </c>
      <c r="N141" s="297">
        <v>6.5564554218929327</v>
      </c>
      <c r="O141" s="299">
        <v>0.21</v>
      </c>
      <c r="P141" s="295">
        <v>0.19</v>
      </c>
      <c r="Q141" s="294">
        <f ca="1">+IF(ISERROR(HLOOKUP($B141,INDIRECT("'Monthly Resource Report'!"&amp;'Green Validation'!Q$450676&amp;":"&amp;'Green Validation'!Q$450677),'Green Validation'!Q$450678,FALSE)),0,HLOOKUP($B141,INDIRECT("'Monthly Resource Report'!"&amp;'Green Validation'!Q$450676&amp;":"&amp;'Green Validation'!Q$450677),'Green Validation'!Q$450678,FALSE))</f>
        <v>223</v>
      </c>
      <c r="R141" s="297">
        <f ca="1">+IF(ISERROR(HLOOKUP($B141,INDIRECT("'Monthly Resource Report'!"&amp;'Green Validation'!R$450676&amp;":"&amp;'Green Validation'!R$450677),'Green Validation'!R$450678,FALSE)),0,HLOOKUP($B141,INDIRECT("'Monthly Resource Report'!"&amp;'Green Validation'!R$450676&amp;":"&amp;'Green Validation'!R$450677),'Green Validation'!R$450678,FALSE))</f>
        <v>6.5559905181390716</v>
      </c>
      <c r="S141" s="317">
        <f ca="1">+IF(ISERROR(HLOOKUP($B141,INDIRECT("'Monthly Resource Report'!"&amp;'Green Validation'!S$450676&amp;":"&amp;'Green Validation'!S$450677),'Green Validation'!S$450678,FALSE)),0,HLOOKUP($B141,INDIRECT("'Monthly Resource Report'!"&amp;'Green Validation'!S$450676&amp;":"&amp;'Green Validation'!S$450677),'Green Validation'!S$450678,FALSE))</f>
        <v>0.20929401918457358</v>
      </c>
      <c r="T141" s="318">
        <f ca="1">+IF(ISERROR(HLOOKUP($B141,INDIRECT("'Monthly Resource Report'!"&amp;'Green Validation'!T$450676&amp;":"&amp;'Green Validation'!T$450677),'Green Validation'!T$450678,FALSE)),0,HLOOKUP($B141,INDIRECT("'Monthly Resource Report'!"&amp;'Green Validation'!T$450676&amp;":"&amp;'Green Validation'!T$450677),'Green Validation'!T$450678,FALSE))</f>
        <v>0.19017609590287507</v>
      </c>
    </row>
    <row r="142" spans="2:20" s="29" customFormat="1">
      <c r="B142" s="301">
        <v>45505</v>
      </c>
      <c r="C142" s="294">
        <v>231</v>
      </c>
      <c r="D142" s="297">
        <v>6.5564554218929327</v>
      </c>
      <c r="E142" s="299">
        <v>0.21</v>
      </c>
      <c r="F142" s="295">
        <v>0.19</v>
      </c>
      <c r="G142" s="294">
        <f ca="1">+IF(ISERROR(HLOOKUP($B142,INDIRECT("'Monthly Resource Report'!"&amp;'Green Validation'!G$450676&amp;":"&amp;'Green Validation'!G$450677),'Green Validation'!G$450678,FALSE)),0,HLOOKUP($B142,INDIRECT("'Monthly Resource Report'!"&amp;'Green Validation'!G$450676&amp;":"&amp;'Green Validation'!G$450677),'Green Validation'!G$450678,FALSE))</f>
        <v>231</v>
      </c>
      <c r="H142" s="297">
        <f ca="1">+IF(ISERROR(HLOOKUP($B142,INDIRECT("'Monthly Resource Report'!"&amp;'Green Validation'!H$450676&amp;":"&amp;'Green Validation'!H$450677),'Green Validation'!H$450678,FALSE)),0,HLOOKUP($B142,INDIRECT("'Monthly Resource Report'!"&amp;'Green Validation'!H$450676&amp;":"&amp;'Green Validation'!H$450677),'Green Validation'!H$450678,FALSE))</f>
        <v>6.5560047846889953</v>
      </c>
      <c r="I142" s="317">
        <f ca="1">+IF(ISERROR(HLOOKUP($B142,INDIRECT("'Monthly Resource Report'!"&amp;'Green Validation'!I$450676&amp;":"&amp;'Green Validation'!I$450677),'Green Validation'!I$450678,FALSE)),0,HLOOKUP($B142,INDIRECT("'Monthly Resource Report'!"&amp;'Green Validation'!I$450676&amp;":"&amp;'Green Validation'!I$450677),'Green Validation'!I$450678,FALSE))</f>
        <v>0.20910424432987096</v>
      </c>
      <c r="J142" s="318">
        <f ca="1">+IF(ISERROR(HLOOKUP($B142,INDIRECT("'Monthly Resource Report'!"&amp;'Green Validation'!J$450676&amp;":"&amp;'Green Validation'!J$450677),'Green Validation'!J$450678,FALSE)),0,HLOOKUP($B142,INDIRECT("'Monthly Resource Report'!"&amp;'Green Validation'!J$450676&amp;":"&amp;'Green Validation'!J$450677),'Green Validation'!J$450678,FALSE))</f>
        <v>0.19035065437328225</v>
      </c>
      <c r="L142" s="301">
        <v>45505</v>
      </c>
      <c r="M142" s="294">
        <v>223</v>
      </c>
      <c r="N142" s="297">
        <v>6.5564554218929327</v>
      </c>
      <c r="O142" s="299">
        <v>0.21</v>
      </c>
      <c r="P142" s="295">
        <v>0.19</v>
      </c>
      <c r="Q142" s="294">
        <f ca="1">+IF(ISERROR(HLOOKUP($B142,INDIRECT("'Monthly Resource Report'!"&amp;'Green Validation'!Q$450676&amp;":"&amp;'Green Validation'!Q$450677),'Green Validation'!Q$450678,FALSE)),0,HLOOKUP($B142,INDIRECT("'Monthly Resource Report'!"&amp;'Green Validation'!Q$450676&amp;":"&amp;'Green Validation'!Q$450677),'Green Validation'!Q$450678,FALSE))</f>
        <v>223</v>
      </c>
      <c r="R142" s="297">
        <f ca="1">+IF(ISERROR(HLOOKUP($B142,INDIRECT("'Monthly Resource Report'!"&amp;'Green Validation'!R$450676&amp;":"&amp;'Green Validation'!R$450677),'Green Validation'!R$450678,FALSE)),0,HLOOKUP($B142,INDIRECT("'Monthly Resource Report'!"&amp;'Green Validation'!R$450676&amp;":"&amp;'Green Validation'!R$450677),'Green Validation'!R$450678,FALSE))</f>
        <v>6.5559915096911547</v>
      </c>
      <c r="S142" s="317">
        <f ca="1">+IF(ISERROR(HLOOKUP($B142,INDIRECT("'Monthly Resource Report'!"&amp;'Green Validation'!S$450676&amp;":"&amp;'Green Validation'!S$450677),'Green Validation'!S$450678,FALSE)),0,HLOOKUP($B142,INDIRECT("'Monthly Resource Report'!"&amp;'Green Validation'!S$450676&amp;":"&amp;'Green Validation'!S$450677),'Green Validation'!S$450678,FALSE))</f>
        <v>0.20923653488053676</v>
      </c>
      <c r="T142" s="318">
        <f ca="1">+IF(ISERROR(HLOOKUP($B142,INDIRECT("'Monthly Resource Report'!"&amp;'Green Validation'!T$450676&amp;":"&amp;'Green Validation'!T$450677),'Green Validation'!T$450678,FALSE)),0,HLOOKUP($B142,INDIRECT("'Monthly Resource Report'!"&amp;'Green Validation'!T$450676&amp;":"&amp;'Green Validation'!T$450677),'Green Validation'!T$450678,FALSE))</f>
        <v>0.19017140928928525</v>
      </c>
    </row>
    <row r="143" spans="2:20" s="29" customFormat="1">
      <c r="B143" s="301">
        <v>45536</v>
      </c>
      <c r="C143" s="294">
        <v>231</v>
      </c>
      <c r="D143" s="297">
        <v>6.5564554218929327</v>
      </c>
      <c r="E143" s="299">
        <v>0.21</v>
      </c>
      <c r="F143" s="295">
        <v>0.19</v>
      </c>
      <c r="G143" s="294">
        <f ca="1">+IF(ISERROR(HLOOKUP($B143,INDIRECT("'Monthly Resource Report'!"&amp;'Green Validation'!G$450676&amp;":"&amp;'Green Validation'!G$450677),'Green Validation'!G$450678,FALSE)),0,HLOOKUP($B143,INDIRECT("'Monthly Resource Report'!"&amp;'Green Validation'!G$450676&amp;":"&amp;'Green Validation'!G$450677),'Green Validation'!G$450678,FALSE))</f>
        <v>231</v>
      </c>
      <c r="H143" s="297">
        <f ca="1">+IF(ISERROR(HLOOKUP($B143,INDIRECT("'Monthly Resource Report'!"&amp;'Green Validation'!H$450676&amp;":"&amp;'Green Validation'!H$450677),'Green Validation'!H$450678,FALSE)),0,HLOOKUP($B143,INDIRECT("'Monthly Resource Report'!"&amp;'Green Validation'!H$450676&amp;":"&amp;'Green Validation'!H$450677),'Green Validation'!H$450678,FALSE))</f>
        <v>6.5560068945118193</v>
      </c>
      <c r="I143" s="317">
        <f ca="1">+IF(ISERROR(HLOOKUP($B143,INDIRECT("'Monthly Resource Report'!"&amp;'Green Validation'!I$450676&amp;":"&amp;'Green Validation'!I$450677),'Green Validation'!I$450678,FALSE)),0,HLOOKUP($B143,INDIRECT("'Monthly Resource Report'!"&amp;'Green Validation'!I$450676&amp;":"&amp;'Green Validation'!I$450677),'Green Validation'!I$450678,FALSE))</f>
        <v>0.2086731517645054</v>
      </c>
      <c r="J143" s="318">
        <f ca="1">+IF(ISERROR(HLOOKUP($B143,INDIRECT("'Monthly Resource Report'!"&amp;'Green Validation'!J$450676&amp;":"&amp;'Green Validation'!J$450677),'Green Validation'!J$450678,FALSE)),0,HLOOKUP($B143,INDIRECT("'Monthly Resource Report'!"&amp;'Green Validation'!J$450676&amp;":"&amp;'Green Validation'!J$450677),'Green Validation'!J$450678,FALSE))</f>
        <v>0.1901284594946511</v>
      </c>
      <c r="L143" s="301">
        <v>45536</v>
      </c>
      <c r="M143" s="294">
        <v>223</v>
      </c>
      <c r="N143" s="297">
        <v>6.5564554218929327</v>
      </c>
      <c r="O143" s="299">
        <v>0.21</v>
      </c>
      <c r="P143" s="295">
        <v>0.19</v>
      </c>
      <c r="Q143" s="294">
        <f ca="1">+IF(ISERROR(HLOOKUP($B143,INDIRECT("'Monthly Resource Report'!"&amp;'Green Validation'!Q$450676&amp;":"&amp;'Green Validation'!Q$450677),'Green Validation'!Q$450678,FALSE)),0,HLOOKUP($B143,INDIRECT("'Monthly Resource Report'!"&amp;'Green Validation'!Q$450676&amp;":"&amp;'Green Validation'!Q$450677),'Green Validation'!Q$450678,FALSE))</f>
        <v>223</v>
      </c>
      <c r="R143" s="297">
        <f ca="1">+IF(ISERROR(HLOOKUP($B143,INDIRECT("'Monthly Resource Report'!"&amp;'Green Validation'!R$450676&amp;":"&amp;'Green Validation'!R$450677),'Green Validation'!R$450678,FALSE)),0,HLOOKUP($B143,INDIRECT("'Monthly Resource Report'!"&amp;'Green Validation'!R$450676&amp;":"&amp;'Green Validation'!R$450677),'Green Validation'!R$450678,FALSE))</f>
        <v>6.5559923231843138</v>
      </c>
      <c r="S143" s="317">
        <f ca="1">+IF(ISERROR(HLOOKUP($B143,INDIRECT("'Monthly Resource Report'!"&amp;'Green Validation'!S$450676&amp;":"&amp;'Green Validation'!S$450677),'Green Validation'!S$450678,FALSE)),0,HLOOKUP($B143,INDIRECT("'Monthly Resource Report'!"&amp;'Green Validation'!S$450676&amp;":"&amp;'Green Validation'!S$450677),'Green Validation'!S$450678,FALSE))</f>
        <v>0.20893905272449292</v>
      </c>
      <c r="T143" s="318">
        <f ca="1">+IF(ISERROR(HLOOKUP($B143,INDIRECT("'Monthly Resource Report'!"&amp;'Green Validation'!T$450676&amp;":"&amp;'Green Validation'!T$450677),'Green Validation'!T$450678,FALSE)),0,HLOOKUP($B143,INDIRECT("'Monthly Resource Report'!"&amp;'Green Validation'!T$450676&amp;":"&amp;'Green Validation'!T$450677),'Green Validation'!T$450678,FALSE))</f>
        <v>0.19026685578881955</v>
      </c>
    </row>
    <row r="144" spans="2:20" s="29" customFormat="1">
      <c r="B144" s="301">
        <v>45566</v>
      </c>
      <c r="C144" s="294">
        <v>231</v>
      </c>
      <c r="D144" s="297">
        <v>6.5564554218929327</v>
      </c>
      <c r="E144" s="299">
        <v>0.22500000000000001</v>
      </c>
      <c r="F144" s="295">
        <v>0.19</v>
      </c>
      <c r="G144" s="294">
        <f ca="1">+IF(ISERROR(HLOOKUP($B144,INDIRECT("'Monthly Resource Report'!"&amp;'Green Validation'!G$450676&amp;":"&amp;'Green Validation'!G$450677),'Green Validation'!G$450678,FALSE)),0,HLOOKUP($B144,INDIRECT("'Monthly Resource Report'!"&amp;'Green Validation'!G$450676&amp;":"&amp;'Green Validation'!G$450677),'Green Validation'!G$450678,FALSE))</f>
        <v>231</v>
      </c>
      <c r="H144" s="297">
        <f ca="1">+IF(ISERROR(HLOOKUP($B144,INDIRECT("'Monthly Resource Report'!"&amp;'Green Validation'!H$450676&amp;":"&amp;'Green Validation'!H$450677),'Green Validation'!H$450678,FALSE)),0,HLOOKUP($B144,INDIRECT("'Monthly Resource Report'!"&amp;'Green Validation'!H$450676&amp;":"&amp;'Green Validation'!H$450677),'Green Validation'!H$450678,FALSE))</f>
        <v>6.5560040910707933</v>
      </c>
      <c r="I144" s="317">
        <f ca="1">+IF(ISERROR(HLOOKUP($B144,INDIRECT("'Monthly Resource Report'!"&amp;'Green Validation'!I$450676&amp;":"&amp;'Green Validation'!I$450677),'Green Validation'!I$450678,FALSE)),0,HLOOKUP($B144,INDIRECT("'Monthly Resource Report'!"&amp;'Green Validation'!I$450676&amp;":"&amp;'Green Validation'!I$450677),'Green Validation'!I$450678,FALSE))</f>
        <v>0.22392170916737125</v>
      </c>
      <c r="J144" s="318">
        <f ca="1">+IF(ISERROR(HLOOKUP($B144,INDIRECT("'Monthly Resource Report'!"&amp;'Green Validation'!J$450676&amp;":"&amp;'Green Validation'!J$450677),'Green Validation'!J$450678,FALSE)),0,HLOOKUP($B144,INDIRECT("'Monthly Resource Report'!"&amp;'Green Validation'!J$450676&amp;":"&amp;'Green Validation'!J$450677),'Green Validation'!J$450678,FALSE))</f>
        <v>0.19024124905331696</v>
      </c>
      <c r="L144" s="301">
        <v>45566</v>
      </c>
      <c r="M144" s="294">
        <v>223</v>
      </c>
      <c r="N144" s="297">
        <v>6.5564554218929327</v>
      </c>
      <c r="O144" s="299">
        <v>0.22500000000000001</v>
      </c>
      <c r="P144" s="295">
        <v>0.19</v>
      </c>
      <c r="Q144" s="294">
        <f ca="1">+IF(ISERROR(HLOOKUP($B144,INDIRECT("'Monthly Resource Report'!"&amp;'Green Validation'!Q$450676&amp;":"&amp;'Green Validation'!Q$450677),'Green Validation'!Q$450678,FALSE)),0,HLOOKUP($B144,INDIRECT("'Monthly Resource Report'!"&amp;'Green Validation'!Q$450676&amp;":"&amp;'Green Validation'!Q$450677),'Green Validation'!Q$450678,FALSE))</f>
        <v>223</v>
      </c>
      <c r="R144" s="297">
        <f ca="1">+IF(ISERROR(HLOOKUP($B144,INDIRECT("'Monthly Resource Report'!"&amp;'Green Validation'!R$450676&amp;":"&amp;'Green Validation'!R$450677),'Green Validation'!R$450678,FALSE)),0,HLOOKUP($B144,INDIRECT("'Monthly Resource Report'!"&amp;'Green Validation'!R$450676&amp;":"&amp;'Green Validation'!R$450677),'Green Validation'!R$450678,FALSE))</f>
        <v>6.5559935814893322</v>
      </c>
      <c r="S144" s="317">
        <f ca="1">+IF(ISERROR(HLOOKUP($B144,INDIRECT("'Monthly Resource Report'!"&amp;'Green Validation'!S$450676&amp;":"&amp;'Green Validation'!S$450677),'Green Validation'!S$450678,FALSE)),0,HLOOKUP($B144,INDIRECT("'Monthly Resource Report'!"&amp;'Green Validation'!S$450676&amp;":"&amp;'Green Validation'!S$450677),'Green Validation'!S$450678,FALSE))</f>
        <v>0.22404322798142037</v>
      </c>
      <c r="T144" s="318">
        <f ca="1">+IF(ISERROR(HLOOKUP($B144,INDIRECT("'Monthly Resource Report'!"&amp;'Green Validation'!T$450676&amp;":"&amp;'Green Validation'!T$450677),'Green Validation'!T$450678,FALSE)),0,HLOOKUP($B144,INDIRECT("'Monthly Resource Report'!"&amp;'Green Validation'!T$450676&amp;":"&amp;'Green Validation'!T$450677),'Green Validation'!T$450678,FALSE))</f>
        <v>0.19034929661062847</v>
      </c>
    </row>
    <row r="145" spans="2:20" s="29" customFormat="1">
      <c r="B145" s="301">
        <v>45597</v>
      </c>
      <c r="C145" s="294">
        <v>231</v>
      </c>
      <c r="D145" s="297">
        <v>6.5564554218929327</v>
      </c>
      <c r="E145" s="299">
        <v>0.22500000000000001</v>
      </c>
      <c r="F145" s="295">
        <v>0.19</v>
      </c>
      <c r="G145" s="294">
        <f ca="1">+IF(ISERROR(HLOOKUP($B145,INDIRECT("'Monthly Resource Report'!"&amp;'Green Validation'!G$450676&amp;":"&amp;'Green Validation'!G$450677),'Green Validation'!G$450678,FALSE)),0,HLOOKUP($B145,INDIRECT("'Monthly Resource Report'!"&amp;'Green Validation'!G$450676&amp;":"&amp;'Green Validation'!G$450677),'Green Validation'!G$450678,FALSE))</f>
        <v>231</v>
      </c>
      <c r="H145" s="297">
        <f ca="1">+IF(ISERROR(HLOOKUP($B145,INDIRECT("'Monthly Resource Report'!"&amp;'Green Validation'!H$450676&amp;":"&amp;'Green Validation'!H$450677),'Green Validation'!H$450678,FALSE)),0,HLOOKUP($B145,INDIRECT("'Monthly Resource Report'!"&amp;'Green Validation'!H$450676&amp;":"&amp;'Green Validation'!H$450677),'Green Validation'!H$450678,FALSE))</f>
        <v>6.5560036221338249</v>
      </c>
      <c r="I145" s="317">
        <f ca="1">+IF(ISERROR(HLOOKUP($B145,INDIRECT("'Monthly Resource Report'!"&amp;'Green Validation'!I$450676&amp;":"&amp;'Green Validation'!I$450677),'Green Validation'!I$450678,FALSE)),0,HLOOKUP($B145,INDIRECT("'Monthly Resource Report'!"&amp;'Green Validation'!I$450676&amp;":"&amp;'Green Validation'!I$450677),'Green Validation'!I$450678,FALSE))</f>
        <v>0.22414213386763054</v>
      </c>
      <c r="J145" s="318">
        <f ca="1">+IF(ISERROR(HLOOKUP($B145,INDIRECT("'Monthly Resource Report'!"&amp;'Green Validation'!J$450676&amp;":"&amp;'Green Validation'!J$450677),'Green Validation'!J$450678,FALSE)),0,HLOOKUP($B145,INDIRECT("'Monthly Resource Report'!"&amp;'Green Validation'!J$450676&amp;":"&amp;'Green Validation'!J$450677),'Green Validation'!J$450678,FALSE))</f>
        <v>0.19048889817935166</v>
      </c>
      <c r="L145" s="301">
        <v>45597</v>
      </c>
      <c r="M145" s="294">
        <v>223</v>
      </c>
      <c r="N145" s="297">
        <v>6.5564554218929327</v>
      </c>
      <c r="O145" s="299">
        <v>0.22500000000000001</v>
      </c>
      <c r="P145" s="295">
        <v>0.19</v>
      </c>
      <c r="Q145" s="294">
        <f ca="1">+IF(ISERROR(HLOOKUP($B145,INDIRECT("'Monthly Resource Report'!"&amp;'Green Validation'!Q$450676&amp;":"&amp;'Green Validation'!Q$450677),'Green Validation'!Q$450678,FALSE)),0,HLOOKUP($B145,INDIRECT("'Monthly Resource Report'!"&amp;'Green Validation'!Q$450676&amp;":"&amp;'Green Validation'!Q$450677),'Green Validation'!Q$450678,FALSE))</f>
        <v>223</v>
      </c>
      <c r="R145" s="297">
        <f ca="1">+IF(ISERROR(HLOOKUP($B145,INDIRECT("'Monthly Resource Report'!"&amp;'Green Validation'!R$450676&amp;":"&amp;'Green Validation'!R$450677),'Green Validation'!R$450678,FALSE)),0,HLOOKUP($B145,INDIRECT("'Monthly Resource Report'!"&amp;'Green Validation'!R$450676&amp;":"&amp;'Green Validation'!R$450677),'Green Validation'!R$450678,FALSE))</f>
        <v>6.5559935102888121</v>
      </c>
      <c r="S145" s="317">
        <f ca="1">+IF(ISERROR(HLOOKUP($B145,INDIRECT("'Monthly Resource Report'!"&amp;'Green Validation'!S$450676&amp;":"&amp;'Green Validation'!S$450677),'Green Validation'!S$450678,FALSE)),0,HLOOKUP($B145,INDIRECT("'Monthly Resource Report'!"&amp;'Green Validation'!S$450676&amp;":"&amp;'Green Validation'!S$450677),'Green Validation'!S$450678,FALSE))</f>
        <v>0.22429193091299598</v>
      </c>
      <c r="T145" s="318">
        <f ca="1">+IF(ISERROR(HLOOKUP($B145,INDIRECT("'Monthly Resource Report'!"&amp;'Green Validation'!T$450676&amp;":"&amp;'Green Validation'!T$450677),'Green Validation'!T$450678,FALSE)),0,HLOOKUP($B145,INDIRECT("'Monthly Resource Report'!"&amp;'Green Validation'!T$450676&amp;":"&amp;'Green Validation'!T$450677),'Green Validation'!T$450678,FALSE))</f>
        <v>0.19026644512133242</v>
      </c>
    </row>
    <row r="146" spans="2:20" s="29" customFormat="1">
      <c r="B146" s="301">
        <v>45627</v>
      </c>
      <c r="C146" s="294">
        <v>231</v>
      </c>
      <c r="D146" s="297">
        <v>6.5564554218929327</v>
      </c>
      <c r="E146" s="299">
        <v>0.22500000000000001</v>
      </c>
      <c r="F146" s="295">
        <v>0.19</v>
      </c>
      <c r="G146" s="294">
        <f ca="1">+IF(ISERROR(HLOOKUP($B146,INDIRECT("'Monthly Resource Report'!"&amp;'Green Validation'!G$450676&amp;":"&amp;'Green Validation'!G$450677),'Green Validation'!G$450678,FALSE)),0,HLOOKUP($B146,INDIRECT("'Monthly Resource Report'!"&amp;'Green Validation'!G$450676&amp;":"&amp;'Green Validation'!G$450677),'Green Validation'!G$450678,FALSE))</f>
        <v>231</v>
      </c>
      <c r="H146" s="297">
        <f ca="1">+IF(ISERROR(HLOOKUP($B146,INDIRECT("'Monthly Resource Report'!"&amp;'Green Validation'!H$450676&amp;":"&amp;'Green Validation'!H$450677),'Green Validation'!H$450678,FALSE)),0,HLOOKUP($B146,INDIRECT("'Monthly Resource Report'!"&amp;'Green Validation'!H$450676&amp;":"&amp;'Green Validation'!H$450677),'Green Validation'!H$450678,FALSE))</f>
        <v>6.5560048813593088</v>
      </c>
      <c r="I146" s="317">
        <f ca="1">+IF(ISERROR(HLOOKUP($B146,INDIRECT("'Monthly Resource Report'!"&amp;'Green Validation'!I$450676&amp;":"&amp;'Green Validation'!I$450677),'Green Validation'!I$450678,FALSE)),0,HLOOKUP($B146,INDIRECT("'Monthly Resource Report'!"&amp;'Green Validation'!I$450676&amp;":"&amp;'Green Validation'!I$450677),'Green Validation'!I$450678,FALSE))</f>
        <v>0.22422397747793704</v>
      </c>
      <c r="J146" s="318">
        <f ca="1">+IF(ISERROR(HLOOKUP($B146,INDIRECT("'Monthly Resource Report'!"&amp;'Green Validation'!J$450676&amp;":"&amp;'Green Validation'!J$450677),'Green Validation'!J$450678,FALSE)),0,HLOOKUP($B146,INDIRECT("'Monthly Resource Report'!"&amp;'Green Validation'!J$450676&amp;":"&amp;'Green Validation'!J$450677),'Green Validation'!J$450678,FALSE))</f>
        <v>0.19023581580733853</v>
      </c>
      <c r="L146" s="301">
        <v>45627</v>
      </c>
      <c r="M146" s="294">
        <v>223</v>
      </c>
      <c r="N146" s="297">
        <v>6.5564554218929327</v>
      </c>
      <c r="O146" s="299">
        <v>0.22500000000000001</v>
      </c>
      <c r="P146" s="295">
        <v>0.19</v>
      </c>
      <c r="Q146" s="294">
        <f ca="1">+IF(ISERROR(HLOOKUP($B146,INDIRECT("'Monthly Resource Report'!"&amp;'Green Validation'!Q$450676&amp;":"&amp;'Green Validation'!Q$450677),'Green Validation'!Q$450678,FALSE)),0,HLOOKUP($B146,INDIRECT("'Monthly Resource Report'!"&amp;'Green Validation'!Q$450676&amp;":"&amp;'Green Validation'!Q$450677),'Green Validation'!Q$450678,FALSE))</f>
        <v>223</v>
      </c>
      <c r="R146" s="297">
        <f ca="1">+IF(ISERROR(HLOOKUP($B146,INDIRECT("'Monthly Resource Report'!"&amp;'Green Validation'!R$450676&amp;":"&amp;'Green Validation'!R$450677),'Green Validation'!R$450678,FALSE)),0,HLOOKUP($B146,INDIRECT("'Monthly Resource Report'!"&amp;'Green Validation'!R$450676&amp;":"&amp;'Green Validation'!R$450677),'Green Validation'!R$450678,FALSE))</f>
        <v>6.5559915261865269</v>
      </c>
      <c r="S146" s="317">
        <f ca="1">+IF(ISERROR(HLOOKUP($B146,INDIRECT("'Monthly Resource Report'!"&amp;'Green Validation'!S$450676&amp;":"&amp;'Green Validation'!S$450677),'Green Validation'!S$450678,FALSE)),0,HLOOKUP($B146,INDIRECT("'Monthly Resource Report'!"&amp;'Green Validation'!S$450676&amp;":"&amp;'Green Validation'!S$450677),'Green Validation'!S$450678,FALSE))</f>
        <v>0.22439299293810039</v>
      </c>
      <c r="T146" s="318">
        <f ca="1">+IF(ISERROR(HLOOKUP($B146,INDIRECT("'Monthly Resource Report'!"&amp;'Green Validation'!T$450676&amp;":"&amp;'Green Validation'!T$450677),'Green Validation'!T$450678,FALSE)),0,HLOOKUP($B146,INDIRECT("'Monthly Resource Report'!"&amp;'Green Validation'!T$450676&amp;":"&amp;'Green Validation'!T$450677),'Green Validation'!T$450678,FALSE))</f>
        <v>0.19026010502000457</v>
      </c>
    </row>
    <row r="147" spans="2:20" s="29" customFormat="1">
      <c r="B147" s="301">
        <v>45658</v>
      </c>
      <c r="C147" s="294">
        <v>231</v>
      </c>
      <c r="D147" s="297">
        <v>6.7367579459949889</v>
      </c>
      <c r="E147" s="299">
        <v>0.22500000000000001</v>
      </c>
      <c r="F147" s="295">
        <v>0.19</v>
      </c>
      <c r="G147" s="294">
        <f ca="1">+IF(ISERROR(HLOOKUP($B147,INDIRECT("'Monthly Resource Report'!"&amp;'Green Validation'!G$450676&amp;":"&amp;'Green Validation'!G$450677),'Green Validation'!G$450678,FALSE)),0,HLOOKUP($B147,INDIRECT("'Monthly Resource Report'!"&amp;'Green Validation'!G$450676&amp;":"&amp;'Green Validation'!G$450677),'Green Validation'!G$450678,FALSE))</f>
        <v>231</v>
      </c>
      <c r="H147" s="297">
        <f ca="1">+IF(ISERROR(HLOOKUP($B147,INDIRECT("'Monthly Resource Report'!"&amp;'Green Validation'!H$450676&amp;":"&amp;'Green Validation'!H$450677),'Green Validation'!H$450678,FALSE)),0,HLOOKUP($B147,INDIRECT("'Monthly Resource Report'!"&amp;'Green Validation'!H$450676&amp;":"&amp;'Green Validation'!H$450677),'Green Validation'!H$450678,FALSE))</f>
        <v>6.737007710557533</v>
      </c>
      <c r="I147" s="317">
        <f ca="1">+IF(ISERROR(HLOOKUP($B147,INDIRECT("'Monthly Resource Report'!"&amp;'Green Validation'!I$450676&amp;":"&amp;'Green Validation'!I$450677),'Green Validation'!I$450678,FALSE)),0,HLOOKUP($B147,INDIRECT("'Monthly Resource Report'!"&amp;'Green Validation'!I$450676&amp;":"&amp;'Green Validation'!I$450677),'Green Validation'!I$450678,FALSE))</f>
        <v>0.22431678850446835</v>
      </c>
      <c r="J147" s="318">
        <f ca="1">+IF(ISERROR(HLOOKUP($B147,INDIRECT("'Monthly Resource Report'!"&amp;'Green Validation'!J$450676&amp;":"&amp;'Green Validation'!J$450677),'Green Validation'!J$450678,FALSE)),0,HLOOKUP($B147,INDIRECT("'Monthly Resource Report'!"&amp;'Green Validation'!J$450676&amp;":"&amp;'Green Validation'!J$450677),'Green Validation'!J$450678,FALSE))</f>
        <v>0.19023468924425521</v>
      </c>
      <c r="L147" s="301">
        <v>45658</v>
      </c>
      <c r="M147" s="294">
        <v>223</v>
      </c>
      <c r="N147" s="297">
        <v>6.7367579459949889</v>
      </c>
      <c r="O147" s="299">
        <v>0.22500000000000001</v>
      </c>
      <c r="P147" s="295">
        <v>0.19</v>
      </c>
      <c r="Q147" s="294">
        <f ca="1">+IF(ISERROR(HLOOKUP($B147,INDIRECT("'Monthly Resource Report'!"&amp;'Green Validation'!Q$450676&amp;":"&amp;'Green Validation'!Q$450677),'Green Validation'!Q$450678,FALSE)),0,HLOOKUP($B147,INDIRECT("'Monthly Resource Report'!"&amp;'Green Validation'!Q$450676&amp;":"&amp;'Green Validation'!Q$450677),'Green Validation'!Q$450678,FALSE))</f>
        <v>223</v>
      </c>
      <c r="R147" s="297">
        <f ca="1">+IF(ISERROR(HLOOKUP($B147,INDIRECT("'Monthly Resource Report'!"&amp;'Green Validation'!R$450676&amp;":"&amp;'Green Validation'!R$450677),'Green Validation'!R$450678,FALSE)),0,HLOOKUP($B147,INDIRECT("'Monthly Resource Report'!"&amp;'Green Validation'!R$450676&amp;":"&amp;'Green Validation'!R$450677),'Green Validation'!R$450678,FALSE))</f>
        <v>6.7369902437138327</v>
      </c>
      <c r="S147" s="317">
        <f ca="1">+IF(ISERROR(HLOOKUP($B147,INDIRECT("'Monthly Resource Report'!"&amp;'Green Validation'!S$450676&amp;":"&amp;'Green Validation'!S$450677),'Green Validation'!S$450678,FALSE)),0,HLOOKUP($B147,INDIRECT("'Monthly Resource Report'!"&amp;'Green Validation'!S$450676&amp;":"&amp;'Green Validation'!S$450677),'Green Validation'!S$450678,FALSE))</f>
        <v>0.22441563753096097</v>
      </c>
      <c r="T147" s="318">
        <f ca="1">+IF(ISERROR(HLOOKUP($B147,INDIRECT("'Monthly Resource Report'!"&amp;'Green Validation'!T$450676&amp;":"&amp;'Green Validation'!T$450677),'Green Validation'!T$450678,FALSE)),0,HLOOKUP($B147,INDIRECT("'Monthly Resource Report'!"&amp;'Green Validation'!T$450676&amp;":"&amp;'Green Validation'!T$450677),'Green Validation'!T$450678,FALSE))</f>
        <v>0.19016658055170615</v>
      </c>
    </row>
    <row r="148" spans="2:20" s="29" customFormat="1">
      <c r="B148" s="301">
        <v>45689</v>
      </c>
      <c r="C148" s="294">
        <v>231</v>
      </c>
      <c r="D148" s="297">
        <v>6.7367579459949889</v>
      </c>
      <c r="E148" s="299">
        <v>0.22500000000000001</v>
      </c>
      <c r="F148" s="295">
        <v>0.19</v>
      </c>
      <c r="G148" s="294">
        <f ca="1">+IF(ISERROR(HLOOKUP($B148,INDIRECT("'Monthly Resource Report'!"&amp;'Green Validation'!G$450676&amp;":"&amp;'Green Validation'!G$450677),'Green Validation'!G$450678,FALSE)),0,HLOOKUP($B148,INDIRECT("'Monthly Resource Report'!"&amp;'Green Validation'!G$450676&amp;":"&amp;'Green Validation'!G$450677),'Green Validation'!G$450678,FALSE))</f>
        <v>231</v>
      </c>
      <c r="H148" s="297">
        <f ca="1">+IF(ISERROR(HLOOKUP($B148,INDIRECT("'Monthly Resource Report'!"&amp;'Green Validation'!H$450676&amp;":"&amp;'Green Validation'!H$450677),'Green Validation'!H$450678,FALSE)),0,HLOOKUP($B148,INDIRECT("'Monthly Resource Report'!"&amp;'Green Validation'!H$450676&amp;":"&amp;'Green Validation'!H$450677),'Green Validation'!H$450678,FALSE))</f>
        <v>6.737006855905495</v>
      </c>
      <c r="I148" s="317">
        <f ca="1">+IF(ISERROR(HLOOKUP($B148,INDIRECT("'Monthly Resource Report'!"&amp;'Green Validation'!I$450676&amp;":"&amp;'Green Validation'!I$450677),'Green Validation'!I$450678,FALSE)),0,HLOOKUP($B148,INDIRECT("'Monthly Resource Report'!"&amp;'Green Validation'!I$450676&amp;":"&amp;'Green Validation'!I$450677),'Green Validation'!I$450678,FALSE))</f>
        <v>0.22426308198673001</v>
      </c>
      <c r="J148" s="318">
        <f ca="1">+IF(ISERROR(HLOOKUP($B148,INDIRECT("'Monthly Resource Report'!"&amp;'Green Validation'!J$450676&amp;":"&amp;'Green Validation'!J$450677),'Green Validation'!J$450678,FALSE)),0,HLOOKUP($B148,INDIRECT("'Monthly Resource Report'!"&amp;'Green Validation'!J$450676&amp;":"&amp;'Green Validation'!J$450677),'Green Validation'!J$450678,FALSE))</f>
        <v>0.19025696151830679</v>
      </c>
      <c r="L148" s="301">
        <v>45689</v>
      </c>
      <c r="M148" s="294">
        <v>223</v>
      </c>
      <c r="N148" s="297">
        <v>6.7367579459949889</v>
      </c>
      <c r="O148" s="299">
        <v>0.22500000000000001</v>
      </c>
      <c r="P148" s="295">
        <v>0.19</v>
      </c>
      <c r="Q148" s="294">
        <f ca="1">+IF(ISERROR(HLOOKUP($B148,INDIRECT("'Monthly Resource Report'!"&amp;'Green Validation'!Q$450676&amp;":"&amp;'Green Validation'!Q$450677),'Green Validation'!Q$450678,FALSE)),0,HLOOKUP($B148,INDIRECT("'Monthly Resource Report'!"&amp;'Green Validation'!Q$450676&amp;":"&amp;'Green Validation'!Q$450677),'Green Validation'!Q$450678,FALSE))</f>
        <v>223</v>
      </c>
      <c r="R148" s="297">
        <f ca="1">+IF(ISERROR(HLOOKUP($B148,INDIRECT("'Monthly Resource Report'!"&amp;'Green Validation'!R$450676&amp;":"&amp;'Green Validation'!R$450677),'Green Validation'!R$450678,FALSE)),0,HLOOKUP($B148,INDIRECT("'Monthly Resource Report'!"&amp;'Green Validation'!R$450676&amp;":"&amp;'Green Validation'!R$450677),'Green Validation'!R$450678,FALSE))</f>
        <v>6.7369889475256395</v>
      </c>
      <c r="S148" s="317">
        <f ca="1">+IF(ISERROR(HLOOKUP($B148,INDIRECT("'Monthly Resource Report'!"&amp;'Green Validation'!S$450676&amp;":"&amp;'Green Validation'!S$450677),'Green Validation'!S$450678,FALSE)),0,HLOOKUP($B148,INDIRECT("'Monthly Resource Report'!"&amp;'Green Validation'!S$450676&amp;":"&amp;'Green Validation'!S$450677),'Green Validation'!S$450678,FALSE))</f>
        <v>0.22442812321596875</v>
      </c>
      <c r="T148" s="318">
        <f ca="1">+IF(ISERROR(HLOOKUP($B148,INDIRECT("'Monthly Resource Report'!"&amp;'Green Validation'!T$450676&amp;":"&amp;'Green Validation'!T$450677),'Green Validation'!T$450678,FALSE)),0,HLOOKUP($B148,INDIRECT("'Monthly Resource Report'!"&amp;'Green Validation'!T$450676&amp;":"&amp;'Green Validation'!T$450677),'Green Validation'!T$450678,FALSE))</f>
        <v>0.19028383084840544</v>
      </c>
    </row>
    <row r="149" spans="2:20" s="29" customFormat="1">
      <c r="B149" s="301">
        <v>45717</v>
      </c>
      <c r="C149" s="294">
        <v>231</v>
      </c>
      <c r="D149" s="297">
        <v>6.7367579459949889</v>
      </c>
      <c r="E149" s="299">
        <v>0.22500000000000001</v>
      </c>
      <c r="F149" s="295">
        <v>0.19</v>
      </c>
      <c r="G149" s="294">
        <f ca="1">+IF(ISERROR(HLOOKUP($B149,INDIRECT("'Monthly Resource Report'!"&amp;'Green Validation'!G$450676&amp;":"&amp;'Green Validation'!G$450677),'Green Validation'!G$450678,FALSE)),0,HLOOKUP($B149,INDIRECT("'Monthly Resource Report'!"&amp;'Green Validation'!G$450676&amp;":"&amp;'Green Validation'!G$450677),'Green Validation'!G$450678,FALSE))</f>
        <v>231</v>
      </c>
      <c r="H149" s="297">
        <f ca="1">+IF(ISERROR(HLOOKUP($B149,INDIRECT("'Monthly Resource Report'!"&amp;'Green Validation'!H$450676&amp;":"&amp;'Green Validation'!H$450677),'Green Validation'!H$450678,FALSE)),0,HLOOKUP($B149,INDIRECT("'Monthly Resource Report'!"&amp;'Green Validation'!H$450676&amp;":"&amp;'Green Validation'!H$450677),'Green Validation'!H$450678,FALSE))</f>
        <v>6.7370062669216342</v>
      </c>
      <c r="I149" s="317">
        <f ca="1">+IF(ISERROR(HLOOKUP($B149,INDIRECT("'Monthly Resource Report'!"&amp;'Green Validation'!I$450676&amp;":"&amp;'Green Validation'!I$450677),'Green Validation'!I$450678,FALSE)),0,HLOOKUP($B149,INDIRECT("'Monthly Resource Report'!"&amp;'Green Validation'!I$450676&amp;":"&amp;'Green Validation'!I$450677),'Green Validation'!I$450678,FALSE))</f>
        <v>0.22403751336630415</v>
      </c>
      <c r="J149" s="318">
        <f ca="1">+IF(ISERROR(HLOOKUP($B149,INDIRECT("'Monthly Resource Report'!"&amp;'Green Validation'!J$450676&amp;":"&amp;'Green Validation'!J$450677),'Green Validation'!J$450678,FALSE)),0,HLOOKUP($B149,INDIRECT("'Monthly Resource Report'!"&amp;'Green Validation'!J$450676&amp;":"&amp;'Green Validation'!J$450677),'Green Validation'!J$450678,FALSE))</f>
        <v>0.19024336528736444</v>
      </c>
      <c r="L149" s="301">
        <v>45717</v>
      </c>
      <c r="M149" s="294">
        <v>223</v>
      </c>
      <c r="N149" s="297">
        <v>6.7367579459949889</v>
      </c>
      <c r="O149" s="299">
        <v>0.22500000000000001</v>
      </c>
      <c r="P149" s="295">
        <v>0.19</v>
      </c>
      <c r="Q149" s="294">
        <f ca="1">+IF(ISERROR(HLOOKUP($B149,INDIRECT("'Monthly Resource Report'!"&amp;'Green Validation'!Q$450676&amp;":"&amp;'Green Validation'!Q$450677),'Green Validation'!Q$450678,FALSE)),0,HLOOKUP($B149,INDIRECT("'Monthly Resource Report'!"&amp;'Green Validation'!Q$450676&amp;":"&amp;'Green Validation'!Q$450677),'Green Validation'!Q$450678,FALSE))</f>
        <v>223</v>
      </c>
      <c r="R149" s="297">
        <f ca="1">+IF(ISERROR(HLOOKUP($B149,INDIRECT("'Monthly Resource Report'!"&amp;'Green Validation'!R$450676&amp;":"&amp;'Green Validation'!R$450677),'Green Validation'!R$450678,FALSE)),0,HLOOKUP($B149,INDIRECT("'Monthly Resource Report'!"&amp;'Green Validation'!R$450676&amp;":"&amp;'Green Validation'!R$450677),'Green Validation'!R$450678,FALSE))</f>
        <v>6.736990817319545</v>
      </c>
      <c r="S149" s="317">
        <f ca="1">+IF(ISERROR(HLOOKUP($B149,INDIRECT("'Monthly Resource Report'!"&amp;'Green Validation'!S$450676&amp;":"&amp;'Green Validation'!S$450677),'Green Validation'!S$450678,FALSE)),0,HLOOKUP($B149,INDIRECT("'Monthly Resource Report'!"&amp;'Green Validation'!S$450676&amp;":"&amp;'Green Validation'!S$450677),'Green Validation'!S$450678,FALSE))</f>
        <v>0.22424829065406982</v>
      </c>
      <c r="T149" s="318">
        <f ca="1">+IF(ISERROR(HLOOKUP($B149,INDIRECT("'Monthly Resource Report'!"&amp;'Green Validation'!T$450676&amp;":"&amp;'Green Validation'!T$450677),'Green Validation'!T$450678,FALSE)),0,HLOOKUP($B149,INDIRECT("'Monthly Resource Report'!"&amp;'Green Validation'!T$450676&amp;":"&amp;'Green Validation'!T$450677),'Green Validation'!T$450678,FALSE))</f>
        <v>0.19012543926764439</v>
      </c>
    </row>
    <row r="150" spans="2:20" s="29" customFormat="1">
      <c r="B150" s="301">
        <v>45748</v>
      </c>
      <c r="C150" s="294">
        <v>231</v>
      </c>
      <c r="D150" s="297">
        <v>6.7367579459949889</v>
      </c>
      <c r="E150" s="299">
        <v>0.22500000000000001</v>
      </c>
      <c r="F150" s="295">
        <v>0.19</v>
      </c>
      <c r="G150" s="294">
        <f ca="1">+IF(ISERROR(HLOOKUP($B150,INDIRECT("'Monthly Resource Report'!"&amp;'Green Validation'!G$450676&amp;":"&amp;'Green Validation'!G$450677),'Green Validation'!G$450678,FALSE)),0,HLOOKUP($B150,INDIRECT("'Monthly Resource Report'!"&amp;'Green Validation'!G$450676&amp;":"&amp;'Green Validation'!G$450677),'Green Validation'!G$450678,FALSE))</f>
        <v>231</v>
      </c>
      <c r="H150" s="297">
        <f ca="1">+IF(ISERROR(HLOOKUP($B150,INDIRECT("'Monthly Resource Report'!"&amp;'Green Validation'!H$450676&amp;":"&amp;'Green Validation'!H$450677),'Green Validation'!H$450678,FALSE)),0,HLOOKUP($B150,INDIRECT("'Monthly Resource Report'!"&amp;'Green Validation'!H$450676&amp;":"&amp;'Green Validation'!H$450677),'Green Validation'!H$450678,FALSE))</f>
        <v>6.7370048722455769</v>
      </c>
      <c r="I150" s="317">
        <f ca="1">+IF(ISERROR(HLOOKUP($B150,INDIRECT("'Monthly Resource Report'!"&amp;'Green Validation'!I$450676&amp;":"&amp;'Green Validation'!I$450677),'Green Validation'!I$450678,FALSE)),0,HLOOKUP($B150,INDIRECT("'Monthly Resource Report'!"&amp;'Green Validation'!I$450676&amp;":"&amp;'Green Validation'!I$450677),'Green Validation'!I$450678,FALSE))</f>
        <v>0.22342492815181442</v>
      </c>
      <c r="J150" s="318">
        <f ca="1">+IF(ISERROR(HLOOKUP($B150,INDIRECT("'Monthly Resource Report'!"&amp;'Green Validation'!J$450676&amp;":"&amp;'Green Validation'!J$450677),'Green Validation'!J$450678,FALSE)),0,HLOOKUP($B150,INDIRECT("'Monthly Resource Report'!"&amp;'Green Validation'!J$450676&amp;":"&amp;'Green Validation'!J$450677),'Green Validation'!J$450678,FALSE))</f>
        <v>0.19025347311678789</v>
      </c>
      <c r="L150" s="301">
        <v>45748</v>
      </c>
      <c r="M150" s="294">
        <v>223</v>
      </c>
      <c r="N150" s="297">
        <v>6.7367579459949889</v>
      </c>
      <c r="O150" s="299">
        <v>0.22500000000000001</v>
      </c>
      <c r="P150" s="295">
        <v>0.19</v>
      </c>
      <c r="Q150" s="294">
        <f ca="1">+IF(ISERROR(HLOOKUP($B150,INDIRECT("'Monthly Resource Report'!"&amp;'Green Validation'!Q$450676&amp;":"&amp;'Green Validation'!Q$450677),'Green Validation'!Q$450678,FALSE)),0,HLOOKUP($B150,INDIRECT("'Monthly Resource Report'!"&amp;'Green Validation'!Q$450676&amp;":"&amp;'Green Validation'!Q$450677),'Green Validation'!Q$450678,FALSE))</f>
        <v>223</v>
      </c>
      <c r="R150" s="297">
        <f ca="1">+IF(ISERROR(HLOOKUP($B150,INDIRECT("'Monthly Resource Report'!"&amp;'Green Validation'!R$450676&amp;":"&amp;'Green Validation'!R$450677),'Green Validation'!R$450678,FALSE)),0,HLOOKUP($B150,INDIRECT("'Monthly Resource Report'!"&amp;'Green Validation'!R$450676&amp;":"&amp;'Green Validation'!R$450677),'Green Validation'!R$450678,FALSE))</f>
        <v>6.7369911397745774</v>
      </c>
      <c r="S150" s="317">
        <f ca="1">+IF(ISERROR(HLOOKUP($B150,INDIRECT("'Monthly Resource Report'!"&amp;'Green Validation'!S$450676&amp;":"&amp;'Green Validation'!S$450677),'Green Validation'!S$450678,FALSE)),0,HLOOKUP($B150,INDIRECT("'Monthly Resource Report'!"&amp;'Green Validation'!S$450676&amp;":"&amp;'Green Validation'!S$450677),'Green Validation'!S$450678,FALSE))</f>
        <v>0.22358535220574724</v>
      </c>
      <c r="T150" s="318">
        <f ca="1">+IF(ISERROR(HLOOKUP($B150,INDIRECT("'Monthly Resource Report'!"&amp;'Green Validation'!T$450676&amp;":"&amp;'Green Validation'!T$450677),'Green Validation'!T$450678,FALSE)),0,HLOOKUP($B150,INDIRECT("'Monthly Resource Report'!"&amp;'Green Validation'!T$450676&amp;":"&amp;'Green Validation'!T$450677),'Green Validation'!T$450678,FALSE))</f>
        <v>0.19040321303993438</v>
      </c>
    </row>
    <row r="151" spans="2:20" s="29" customFormat="1">
      <c r="B151" s="301">
        <v>45778</v>
      </c>
      <c r="C151" s="294">
        <v>231</v>
      </c>
      <c r="D151" s="297">
        <v>6.7367579459949889</v>
      </c>
      <c r="E151" s="299">
        <v>0.21</v>
      </c>
      <c r="F151" s="295">
        <v>0.19</v>
      </c>
      <c r="G151" s="294">
        <f ca="1">+IF(ISERROR(HLOOKUP($B151,INDIRECT("'Monthly Resource Report'!"&amp;'Green Validation'!G$450676&amp;":"&amp;'Green Validation'!G$450677),'Green Validation'!G$450678,FALSE)),0,HLOOKUP($B151,INDIRECT("'Monthly Resource Report'!"&amp;'Green Validation'!G$450676&amp;":"&amp;'Green Validation'!G$450677),'Green Validation'!G$450678,FALSE))</f>
        <v>231</v>
      </c>
      <c r="H151" s="297">
        <f ca="1">+IF(ISERROR(HLOOKUP($B151,INDIRECT("'Monthly Resource Report'!"&amp;'Green Validation'!H$450676&amp;":"&amp;'Green Validation'!H$450677),'Green Validation'!H$450678,FALSE)),0,HLOOKUP($B151,INDIRECT("'Monthly Resource Report'!"&amp;'Green Validation'!H$450676&amp;":"&amp;'Green Validation'!H$450677),'Green Validation'!H$450678,FALSE))</f>
        <v>6.7370047980289183</v>
      </c>
      <c r="I151" s="317">
        <f ca="1">+IF(ISERROR(HLOOKUP($B151,INDIRECT("'Monthly Resource Report'!"&amp;'Green Validation'!I$450676&amp;":"&amp;'Green Validation'!I$450677),'Green Validation'!I$450678,FALSE)),0,HLOOKUP($B151,INDIRECT("'Monthly Resource Report'!"&amp;'Green Validation'!I$450676&amp;":"&amp;'Green Validation'!I$450677),'Green Validation'!I$450678,FALSE))</f>
        <v>0.20847371387839791</v>
      </c>
      <c r="J151" s="318">
        <f ca="1">+IF(ISERROR(HLOOKUP($B151,INDIRECT("'Monthly Resource Report'!"&amp;'Green Validation'!J$450676&amp;":"&amp;'Green Validation'!J$450677),'Green Validation'!J$450678,FALSE)),0,HLOOKUP($B151,INDIRECT("'Monthly Resource Report'!"&amp;'Green Validation'!J$450676&amp;":"&amp;'Green Validation'!J$450677),'Green Validation'!J$450678,FALSE))</f>
        <v>0.19024865335695307</v>
      </c>
      <c r="L151" s="301">
        <v>45778</v>
      </c>
      <c r="M151" s="294">
        <v>223</v>
      </c>
      <c r="N151" s="297">
        <v>6.7367579459949889</v>
      </c>
      <c r="O151" s="299">
        <v>0.21</v>
      </c>
      <c r="P151" s="295">
        <v>0.19</v>
      </c>
      <c r="Q151" s="294">
        <f ca="1">+IF(ISERROR(HLOOKUP($B151,INDIRECT("'Monthly Resource Report'!"&amp;'Green Validation'!Q$450676&amp;":"&amp;'Green Validation'!Q$450677),'Green Validation'!Q$450678,FALSE)),0,HLOOKUP($B151,INDIRECT("'Monthly Resource Report'!"&amp;'Green Validation'!Q$450676&amp;":"&amp;'Green Validation'!Q$450677),'Green Validation'!Q$450678,FALSE))</f>
        <v>223</v>
      </c>
      <c r="R151" s="297">
        <f ca="1">+IF(ISERROR(HLOOKUP($B151,INDIRECT("'Monthly Resource Report'!"&amp;'Green Validation'!R$450676&amp;":"&amp;'Green Validation'!R$450677),'Green Validation'!R$450678,FALSE)),0,HLOOKUP($B151,INDIRECT("'Monthly Resource Report'!"&amp;'Green Validation'!R$450676&amp;":"&amp;'Green Validation'!R$450677),'Green Validation'!R$450678,FALSE))</f>
        <v>6.736990327780763</v>
      </c>
      <c r="S151" s="317">
        <f ca="1">+IF(ISERROR(HLOOKUP($B151,INDIRECT("'Monthly Resource Report'!"&amp;'Green Validation'!S$450676&amp;":"&amp;'Green Validation'!S$450677),'Green Validation'!S$450678,FALSE)),0,HLOOKUP($B151,INDIRECT("'Monthly Resource Report'!"&amp;'Green Validation'!S$450676&amp;":"&amp;'Green Validation'!S$450677),'Green Validation'!S$450678,FALSE))</f>
        <v>0.20869147197965507</v>
      </c>
      <c r="T151" s="318">
        <f ca="1">+IF(ISERROR(HLOOKUP($B151,INDIRECT("'Monthly Resource Report'!"&amp;'Green Validation'!T$450676&amp;":"&amp;'Green Validation'!T$450677),'Green Validation'!T$450678,FALSE)),0,HLOOKUP($B151,INDIRECT("'Monthly Resource Report'!"&amp;'Green Validation'!T$450676&amp;":"&amp;'Green Validation'!T$450677),'Green Validation'!T$450678,FALSE))</f>
        <v>0.19017520698690063</v>
      </c>
    </row>
    <row r="152" spans="2:20" s="29" customFormat="1">
      <c r="B152" s="301">
        <v>45809</v>
      </c>
      <c r="C152" s="294">
        <v>231</v>
      </c>
      <c r="D152" s="297">
        <v>6.7367579459949889</v>
      </c>
      <c r="E152" s="299">
        <v>0.21</v>
      </c>
      <c r="F152" s="295">
        <v>0.19</v>
      </c>
      <c r="G152" s="294">
        <f ca="1">+IF(ISERROR(HLOOKUP($B152,INDIRECT("'Monthly Resource Report'!"&amp;'Green Validation'!G$450676&amp;":"&amp;'Green Validation'!G$450677),'Green Validation'!G$450678,FALSE)),0,HLOOKUP($B152,INDIRECT("'Monthly Resource Report'!"&amp;'Green Validation'!G$450676&amp;":"&amp;'Green Validation'!G$450677),'Green Validation'!G$450678,FALSE))</f>
        <v>231</v>
      </c>
      <c r="H152" s="297">
        <f ca="1">+IF(ISERROR(HLOOKUP($B152,INDIRECT("'Monthly Resource Report'!"&amp;'Green Validation'!H$450676&amp;":"&amp;'Green Validation'!H$450677),'Green Validation'!H$450678,FALSE)),0,HLOOKUP($B152,INDIRECT("'Monthly Resource Report'!"&amp;'Green Validation'!H$450676&amp;":"&amp;'Green Validation'!H$450677),'Green Validation'!H$450678,FALSE))</f>
        <v>6.7370057942114903</v>
      </c>
      <c r="I152" s="317">
        <f ca="1">+IF(ISERROR(HLOOKUP($B152,INDIRECT("'Monthly Resource Report'!"&amp;'Green Validation'!I$450676&amp;":"&amp;'Green Validation'!I$450677),'Green Validation'!I$450678,FALSE)),0,HLOOKUP($B152,INDIRECT("'Monthly Resource Report'!"&amp;'Green Validation'!I$450676&amp;":"&amp;'Green Validation'!I$450677),'Green Validation'!I$450678,FALSE))</f>
        <v>0.2085969657425561</v>
      </c>
      <c r="J152" s="318">
        <f ca="1">+IF(ISERROR(HLOOKUP($B152,INDIRECT("'Monthly Resource Report'!"&amp;'Green Validation'!J$450676&amp;":"&amp;'Green Validation'!J$450677),'Green Validation'!J$450678,FALSE)),0,HLOOKUP($B152,INDIRECT("'Monthly Resource Report'!"&amp;'Green Validation'!J$450676&amp;":"&amp;'Green Validation'!J$450677),'Green Validation'!J$450678,FALSE))</f>
        <v>0.19037444852606092</v>
      </c>
      <c r="L152" s="301">
        <v>45809</v>
      </c>
      <c r="M152" s="294">
        <v>223</v>
      </c>
      <c r="N152" s="297">
        <v>6.7367579459949889</v>
      </c>
      <c r="O152" s="299">
        <v>0.21</v>
      </c>
      <c r="P152" s="295">
        <v>0.19</v>
      </c>
      <c r="Q152" s="294">
        <f ca="1">+IF(ISERROR(HLOOKUP($B152,INDIRECT("'Monthly Resource Report'!"&amp;'Green Validation'!Q$450676&amp;":"&amp;'Green Validation'!Q$450677),'Green Validation'!Q$450678,FALSE)),0,HLOOKUP($B152,INDIRECT("'Monthly Resource Report'!"&amp;'Green Validation'!Q$450676&amp;":"&amp;'Green Validation'!Q$450677),'Green Validation'!Q$450678,FALSE))</f>
        <v>223</v>
      </c>
      <c r="R152" s="297">
        <f ca="1">+IF(ISERROR(HLOOKUP($B152,INDIRECT("'Monthly Resource Report'!"&amp;'Green Validation'!R$450676&amp;":"&amp;'Green Validation'!R$450677),'Green Validation'!R$450678,FALSE)),0,HLOOKUP($B152,INDIRECT("'Monthly Resource Report'!"&amp;'Green Validation'!R$450676&amp;":"&amp;'Green Validation'!R$450677),'Green Validation'!R$450678,FALSE))</f>
        <v>6.7369892800239173</v>
      </c>
      <c r="S152" s="317">
        <f ca="1">+IF(ISERROR(HLOOKUP($B152,INDIRECT("'Monthly Resource Report'!"&amp;'Green Validation'!S$450676&amp;":"&amp;'Green Validation'!S$450677),'Green Validation'!S$450678,FALSE)),0,HLOOKUP($B152,INDIRECT("'Monthly Resource Report'!"&amp;'Green Validation'!S$450676&amp;":"&amp;'Green Validation'!S$450677),'Green Validation'!S$450678,FALSE))</f>
        <v>0.20872563781415909</v>
      </c>
      <c r="T152" s="318">
        <f ca="1">+IF(ISERROR(HLOOKUP($B152,INDIRECT("'Monthly Resource Report'!"&amp;'Green Validation'!T$450676&amp;":"&amp;'Green Validation'!T$450677),'Green Validation'!T$450678,FALSE)),0,HLOOKUP($B152,INDIRECT("'Monthly Resource Report'!"&amp;'Green Validation'!T$450676&amp;":"&amp;'Green Validation'!T$450677),'Green Validation'!T$450678,FALSE))</f>
        <v>0.19018052316091177</v>
      </c>
    </row>
    <row r="153" spans="2:20" s="29" customFormat="1">
      <c r="B153" s="301">
        <v>45839</v>
      </c>
      <c r="C153" s="294">
        <v>231</v>
      </c>
      <c r="D153" s="297">
        <v>6.7367579459949889</v>
      </c>
      <c r="E153" s="299">
        <v>0.21</v>
      </c>
      <c r="F153" s="295">
        <v>0.19</v>
      </c>
      <c r="G153" s="294">
        <f ca="1">+IF(ISERROR(HLOOKUP($B153,INDIRECT("'Monthly Resource Report'!"&amp;'Green Validation'!G$450676&amp;":"&amp;'Green Validation'!G$450677),'Green Validation'!G$450678,FALSE)),0,HLOOKUP($B153,INDIRECT("'Monthly Resource Report'!"&amp;'Green Validation'!G$450676&amp;":"&amp;'Green Validation'!G$450677),'Green Validation'!G$450678,FALSE))</f>
        <v>231</v>
      </c>
      <c r="H153" s="297">
        <f ca="1">+IF(ISERROR(HLOOKUP($B153,INDIRECT("'Monthly Resource Report'!"&amp;'Green Validation'!H$450676&amp;":"&amp;'Green Validation'!H$450677),'Green Validation'!H$450678,FALSE)),0,HLOOKUP($B153,INDIRECT("'Monthly Resource Report'!"&amp;'Green Validation'!H$450676&amp;":"&amp;'Green Validation'!H$450677),'Green Validation'!H$450678,FALSE))</f>
        <v>6.7370059812235006</v>
      </c>
      <c r="I153" s="317">
        <f ca="1">+IF(ISERROR(HLOOKUP($B153,INDIRECT("'Monthly Resource Report'!"&amp;'Green Validation'!I$450676&amp;":"&amp;'Green Validation'!I$450677),'Green Validation'!I$450678,FALSE)),0,HLOOKUP($B153,INDIRECT("'Monthly Resource Report'!"&amp;'Green Validation'!I$450676&amp;":"&amp;'Green Validation'!I$450677),'Green Validation'!I$450678,FALSE))</f>
        <v>0.20894506458399756</v>
      </c>
      <c r="J153" s="318">
        <f ca="1">+IF(ISERROR(HLOOKUP($B153,INDIRECT("'Monthly Resource Report'!"&amp;'Green Validation'!J$450676&amp;":"&amp;'Green Validation'!J$450677),'Green Validation'!J$450678,FALSE)),0,HLOOKUP($B153,INDIRECT("'Monthly Resource Report'!"&amp;'Green Validation'!J$450676&amp;":"&amp;'Green Validation'!J$450677),'Green Validation'!J$450678,FALSE))</f>
        <v>0.19023963928406701</v>
      </c>
      <c r="L153" s="301">
        <v>45839</v>
      </c>
      <c r="M153" s="294">
        <v>223</v>
      </c>
      <c r="N153" s="297">
        <v>6.7367579459949889</v>
      </c>
      <c r="O153" s="299">
        <v>0.21</v>
      </c>
      <c r="P153" s="295">
        <v>0.19</v>
      </c>
      <c r="Q153" s="294">
        <f ca="1">+IF(ISERROR(HLOOKUP($B153,INDIRECT("'Monthly Resource Report'!"&amp;'Green Validation'!Q$450676&amp;":"&amp;'Green Validation'!Q$450677),'Green Validation'!Q$450678,FALSE)),0,HLOOKUP($B153,INDIRECT("'Monthly Resource Report'!"&amp;'Green Validation'!Q$450676&amp;":"&amp;'Green Validation'!Q$450677),'Green Validation'!Q$450678,FALSE))</f>
        <v>223</v>
      </c>
      <c r="R153" s="297">
        <f ca="1">+IF(ISERROR(HLOOKUP($B153,INDIRECT("'Monthly Resource Report'!"&amp;'Green Validation'!R$450676&amp;":"&amp;'Green Validation'!R$450677),'Green Validation'!R$450678,FALSE)),0,HLOOKUP($B153,INDIRECT("'Monthly Resource Report'!"&amp;'Green Validation'!R$450676&amp;":"&amp;'Green Validation'!R$450677),'Green Validation'!R$450678,FALSE))</f>
        <v>6.7369899770511736</v>
      </c>
      <c r="S153" s="317">
        <f ca="1">+IF(ISERROR(HLOOKUP($B153,INDIRECT("'Monthly Resource Report'!"&amp;'Green Validation'!S$450676&amp;":"&amp;'Green Validation'!S$450677),'Green Validation'!S$450678,FALSE)),0,HLOOKUP($B153,INDIRECT("'Monthly Resource Report'!"&amp;'Green Validation'!S$450676&amp;":"&amp;'Green Validation'!S$450677),'Green Validation'!S$450678,FALSE))</f>
        <v>0.20911182696732628</v>
      </c>
      <c r="T153" s="318">
        <f ca="1">+IF(ISERROR(HLOOKUP($B153,INDIRECT("'Monthly Resource Report'!"&amp;'Green Validation'!T$450676&amp;":"&amp;'Green Validation'!T$450677),'Green Validation'!T$450678,FALSE)),0,HLOOKUP($B153,INDIRECT("'Monthly Resource Report'!"&amp;'Green Validation'!T$450676&amp;":"&amp;'Green Validation'!T$450677),'Green Validation'!T$450678,FALSE))</f>
        <v>0.19026231017027151</v>
      </c>
    </row>
    <row r="154" spans="2:20" s="29" customFormat="1">
      <c r="B154" s="301">
        <v>45870</v>
      </c>
      <c r="C154" s="294">
        <v>231</v>
      </c>
      <c r="D154" s="297">
        <v>6.7367579459949889</v>
      </c>
      <c r="E154" s="299">
        <v>0.21</v>
      </c>
      <c r="F154" s="295">
        <v>0.19</v>
      </c>
      <c r="G154" s="294">
        <f ca="1">+IF(ISERROR(HLOOKUP($B154,INDIRECT("'Monthly Resource Report'!"&amp;'Green Validation'!G$450676&amp;":"&amp;'Green Validation'!G$450677),'Green Validation'!G$450678,FALSE)),0,HLOOKUP($B154,INDIRECT("'Monthly Resource Report'!"&amp;'Green Validation'!G$450676&amp;":"&amp;'Green Validation'!G$450677),'Green Validation'!G$450678,FALSE))</f>
        <v>231</v>
      </c>
      <c r="H154" s="297">
        <f ca="1">+IF(ISERROR(HLOOKUP($B154,INDIRECT("'Monthly Resource Report'!"&amp;'Green Validation'!H$450676&amp;":"&amp;'Green Validation'!H$450677),'Green Validation'!H$450678,FALSE)),0,HLOOKUP($B154,INDIRECT("'Monthly Resource Report'!"&amp;'Green Validation'!H$450676&amp;":"&amp;'Green Validation'!H$450677),'Green Validation'!H$450678,FALSE))</f>
        <v>6.7370058267025872</v>
      </c>
      <c r="I154" s="317">
        <f ca="1">+IF(ISERROR(HLOOKUP($B154,INDIRECT("'Monthly Resource Report'!"&amp;'Green Validation'!I$450676&amp;":"&amp;'Green Validation'!I$450677),'Green Validation'!I$450678,FALSE)),0,HLOOKUP($B154,INDIRECT("'Monthly Resource Report'!"&amp;'Green Validation'!I$450676&amp;":"&amp;'Green Validation'!I$450677),'Green Validation'!I$450678,FALSE))</f>
        <v>0.20911951729207556</v>
      </c>
      <c r="J154" s="318">
        <f ca="1">+IF(ISERROR(HLOOKUP($B154,INDIRECT("'Monthly Resource Report'!"&amp;'Green Validation'!J$450676&amp;":"&amp;'Green Validation'!J$450677),'Green Validation'!J$450678,FALSE)),0,HLOOKUP($B154,INDIRECT("'Monthly Resource Report'!"&amp;'Green Validation'!J$450676&amp;":"&amp;'Green Validation'!J$450677),'Green Validation'!J$450678,FALSE))</f>
        <v>0.19024099291333238</v>
      </c>
      <c r="L154" s="301">
        <v>45870</v>
      </c>
      <c r="M154" s="294">
        <v>223</v>
      </c>
      <c r="N154" s="297">
        <v>6.7367579459949889</v>
      </c>
      <c r="O154" s="299">
        <v>0.21</v>
      </c>
      <c r="P154" s="295">
        <v>0.19</v>
      </c>
      <c r="Q154" s="294">
        <f ca="1">+IF(ISERROR(HLOOKUP($B154,INDIRECT("'Monthly Resource Report'!"&amp;'Green Validation'!Q$450676&amp;":"&amp;'Green Validation'!Q$450677),'Green Validation'!Q$450678,FALSE)),0,HLOOKUP($B154,INDIRECT("'Monthly Resource Report'!"&amp;'Green Validation'!Q$450676&amp;":"&amp;'Green Validation'!Q$450677),'Green Validation'!Q$450678,FALSE))</f>
        <v>223</v>
      </c>
      <c r="R154" s="297">
        <f ca="1">+IF(ISERROR(HLOOKUP($B154,INDIRECT("'Monthly Resource Report'!"&amp;'Green Validation'!R$450676&amp;":"&amp;'Green Validation'!R$450677),'Green Validation'!R$450678,FALSE)),0,HLOOKUP($B154,INDIRECT("'Monthly Resource Report'!"&amp;'Green Validation'!R$450676&amp;":"&amp;'Green Validation'!R$450677),'Green Validation'!R$450678,FALSE))</f>
        <v>6.7369884298166749</v>
      </c>
      <c r="S154" s="317">
        <f ca="1">+IF(ISERROR(HLOOKUP($B154,INDIRECT("'Monthly Resource Report'!"&amp;'Green Validation'!S$450676&amp;":"&amp;'Green Validation'!S$450677),'Green Validation'!S$450678,FALSE)),0,HLOOKUP($B154,INDIRECT("'Monthly Resource Report'!"&amp;'Green Validation'!S$450676&amp;":"&amp;'Green Validation'!S$450677),'Green Validation'!S$450678,FALSE))</f>
        <v>0.20925032327313037</v>
      </c>
      <c r="T154" s="318">
        <f ca="1">+IF(ISERROR(HLOOKUP($B154,INDIRECT("'Monthly Resource Report'!"&amp;'Green Validation'!T$450676&amp;":"&amp;'Green Validation'!T$450677),'Green Validation'!T$450678,FALSE)),0,HLOOKUP($B154,INDIRECT("'Monthly Resource Report'!"&amp;'Green Validation'!T$450676&amp;":"&amp;'Green Validation'!T$450677),'Green Validation'!T$450678,FALSE))</f>
        <v>0.19017310298482609</v>
      </c>
    </row>
    <row r="155" spans="2:20" s="29" customFormat="1">
      <c r="B155" s="301">
        <v>45901</v>
      </c>
      <c r="C155" s="294">
        <v>231</v>
      </c>
      <c r="D155" s="297">
        <v>6.7367579459949889</v>
      </c>
      <c r="E155" s="299">
        <v>0.21</v>
      </c>
      <c r="F155" s="295">
        <v>0.19</v>
      </c>
      <c r="G155" s="294">
        <f ca="1">+IF(ISERROR(HLOOKUP($B155,INDIRECT("'Monthly Resource Report'!"&amp;'Green Validation'!G$450676&amp;":"&amp;'Green Validation'!G$450677),'Green Validation'!G$450678,FALSE)),0,HLOOKUP($B155,INDIRECT("'Monthly Resource Report'!"&amp;'Green Validation'!G$450676&amp;":"&amp;'Green Validation'!G$450677),'Green Validation'!G$450678,FALSE))</f>
        <v>231</v>
      </c>
      <c r="H155" s="297">
        <f ca="1">+IF(ISERROR(HLOOKUP($B155,INDIRECT("'Monthly Resource Report'!"&amp;'Green Validation'!H$450676&amp;":"&amp;'Green Validation'!H$450677),'Green Validation'!H$450678,FALSE)),0,HLOOKUP($B155,INDIRECT("'Monthly Resource Report'!"&amp;'Green Validation'!H$450676&amp;":"&amp;'Green Validation'!H$450677),'Green Validation'!H$450678,FALSE))</f>
        <v>6.7370043889017861</v>
      </c>
      <c r="I155" s="317">
        <f ca="1">+IF(ISERROR(HLOOKUP($B155,INDIRECT("'Monthly Resource Report'!"&amp;'Green Validation'!I$450676&amp;":"&amp;'Green Validation'!I$450677),'Green Validation'!I$450678,FALSE)),0,HLOOKUP($B155,INDIRECT("'Monthly Resource Report'!"&amp;'Green Validation'!I$450676&amp;":"&amp;'Green Validation'!I$450677),'Green Validation'!I$450678,FALSE))</f>
        <v>0.20839738438642774</v>
      </c>
      <c r="J155" s="318">
        <f ca="1">+IF(ISERROR(HLOOKUP($B155,INDIRECT("'Monthly Resource Report'!"&amp;'Green Validation'!J$450676&amp;":"&amp;'Green Validation'!J$450677),'Green Validation'!J$450678,FALSE)),0,HLOOKUP($B155,INDIRECT("'Monthly Resource Report'!"&amp;'Green Validation'!J$450676&amp;":"&amp;'Green Validation'!J$450677),'Green Validation'!J$450678,FALSE))</f>
        <v>0.19024851502212514</v>
      </c>
      <c r="L155" s="301">
        <v>45901</v>
      </c>
      <c r="M155" s="294">
        <v>223</v>
      </c>
      <c r="N155" s="297">
        <v>6.7367579459949889</v>
      </c>
      <c r="O155" s="299">
        <v>0.21</v>
      </c>
      <c r="P155" s="295">
        <v>0.19</v>
      </c>
      <c r="Q155" s="294">
        <f ca="1">+IF(ISERROR(HLOOKUP($B155,INDIRECT("'Monthly Resource Report'!"&amp;'Green Validation'!Q$450676&amp;":"&amp;'Green Validation'!Q$450677),'Green Validation'!Q$450678,FALSE)),0,HLOOKUP($B155,INDIRECT("'Monthly Resource Report'!"&amp;'Green Validation'!Q$450676&amp;":"&amp;'Green Validation'!Q$450677),'Green Validation'!Q$450678,FALSE))</f>
        <v>223</v>
      </c>
      <c r="R155" s="297">
        <f ca="1">+IF(ISERROR(HLOOKUP($B155,INDIRECT("'Monthly Resource Report'!"&amp;'Green Validation'!R$450676&amp;":"&amp;'Green Validation'!R$450677),'Green Validation'!R$450678,FALSE)),0,HLOOKUP($B155,INDIRECT("'Monthly Resource Report'!"&amp;'Green Validation'!R$450676&amp;":"&amp;'Green Validation'!R$450677),'Green Validation'!R$450678,FALSE))</f>
        <v>6.7369898040373304</v>
      </c>
      <c r="S155" s="317">
        <f ca="1">+IF(ISERROR(HLOOKUP($B155,INDIRECT("'Monthly Resource Report'!"&amp;'Green Validation'!S$450676&amp;":"&amp;'Green Validation'!S$450677),'Green Validation'!S$450678,FALSE)),0,HLOOKUP($B155,INDIRECT("'Monthly Resource Report'!"&amp;'Green Validation'!S$450676&amp;":"&amp;'Green Validation'!S$450677),'Green Validation'!S$450678,FALSE))</f>
        <v>0.20862200779044546</v>
      </c>
      <c r="T155" s="318">
        <f ca="1">+IF(ISERROR(HLOOKUP($B155,INDIRECT("'Monthly Resource Report'!"&amp;'Green Validation'!T$450676&amp;":"&amp;'Green Validation'!T$450677),'Green Validation'!T$450678,FALSE)),0,HLOOKUP($B155,INDIRECT("'Monthly Resource Report'!"&amp;'Green Validation'!T$450676&amp;":"&amp;'Green Validation'!T$450677),'Green Validation'!T$450678,FALSE))</f>
        <v>0.19027076650636376</v>
      </c>
    </row>
    <row r="156" spans="2:20" s="29" customFormat="1">
      <c r="B156" s="301">
        <v>45931</v>
      </c>
      <c r="C156" s="294">
        <v>231</v>
      </c>
      <c r="D156" s="297">
        <v>6.7367579459949889</v>
      </c>
      <c r="E156" s="299">
        <v>0.22500000000000001</v>
      </c>
      <c r="F156" s="295">
        <v>0.19</v>
      </c>
      <c r="G156" s="294">
        <f ca="1">+IF(ISERROR(HLOOKUP($B156,INDIRECT("'Monthly Resource Report'!"&amp;'Green Validation'!G$450676&amp;":"&amp;'Green Validation'!G$450677),'Green Validation'!G$450678,FALSE)),0,HLOOKUP($B156,INDIRECT("'Monthly Resource Report'!"&amp;'Green Validation'!G$450676&amp;":"&amp;'Green Validation'!G$450677),'Green Validation'!G$450678,FALSE))</f>
        <v>231</v>
      </c>
      <c r="H156" s="297">
        <f ca="1">+IF(ISERROR(HLOOKUP($B156,INDIRECT("'Monthly Resource Report'!"&amp;'Green Validation'!H$450676&amp;":"&amp;'Green Validation'!H$450677),'Green Validation'!H$450678,FALSE)),0,HLOOKUP($B156,INDIRECT("'Monthly Resource Report'!"&amp;'Green Validation'!H$450676&amp;":"&amp;'Green Validation'!H$450677),'Green Validation'!H$450678,FALSE))</f>
        <v>6.7370059594755665</v>
      </c>
      <c r="I156" s="317">
        <f ca="1">+IF(ISERROR(HLOOKUP($B156,INDIRECT("'Monthly Resource Report'!"&amp;'Green Validation'!I$450676&amp;":"&amp;'Green Validation'!I$450677),'Green Validation'!I$450678,FALSE)),0,HLOOKUP($B156,INDIRECT("'Monthly Resource Report'!"&amp;'Green Validation'!I$450676&amp;":"&amp;'Green Validation'!I$450677),'Green Validation'!I$450678,FALSE))</f>
        <v>0.22356175134997083</v>
      </c>
      <c r="J156" s="318">
        <f ca="1">+IF(ISERROR(HLOOKUP($B156,INDIRECT("'Monthly Resource Report'!"&amp;'Green Validation'!J$450676&amp;":"&amp;'Green Validation'!J$450677),'Green Validation'!J$450678,FALSE)),0,HLOOKUP($B156,INDIRECT("'Monthly Resource Report'!"&amp;'Green Validation'!J$450676&amp;":"&amp;'Green Validation'!J$450677),'Green Validation'!J$450678,FALSE))</f>
        <v>0.19036948750883831</v>
      </c>
      <c r="L156" s="301">
        <v>45931</v>
      </c>
      <c r="M156" s="294">
        <v>223</v>
      </c>
      <c r="N156" s="297">
        <v>6.7367579459949889</v>
      </c>
      <c r="O156" s="299">
        <v>0.22500000000000001</v>
      </c>
      <c r="P156" s="295">
        <v>0.19</v>
      </c>
      <c r="Q156" s="294">
        <f ca="1">+IF(ISERROR(HLOOKUP($B156,INDIRECT("'Monthly Resource Report'!"&amp;'Green Validation'!Q$450676&amp;":"&amp;'Green Validation'!Q$450677),'Green Validation'!Q$450678,FALSE)),0,HLOOKUP($B156,INDIRECT("'Monthly Resource Report'!"&amp;'Green Validation'!Q$450676&amp;":"&amp;'Green Validation'!Q$450677),'Green Validation'!Q$450678,FALSE))</f>
        <v>223</v>
      </c>
      <c r="R156" s="297">
        <f ca="1">+IF(ISERROR(HLOOKUP($B156,INDIRECT("'Monthly Resource Report'!"&amp;'Green Validation'!R$450676&amp;":"&amp;'Green Validation'!R$450677),'Green Validation'!R$450678,FALSE)),0,HLOOKUP($B156,INDIRECT("'Monthly Resource Report'!"&amp;'Green Validation'!R$450676&amp;":"&amp;'Green Validation'!R$450677),'Green Validation'!R$450678,FALSE))</f>
        <v>6.736990193982793</v>
      </c>
      <c r="S156" s="317">
        <f ca="1">+IF(ISERROR(HLOOKUP($B156,INDIRECT("'Monthly Resource Report'!"&amp;'Green Validation'!S$450676&amp;":"&amp;'Green Validation'!S$450677),'Green Validation'!S$450678,FALSE)),0,HLOOKUP($B156,INDIRECT("'Monthly Resource Report'!"&amp;'Green Validation'!S$450676&amp;":"&amp;'Green Validation'!S$450677),'Green Validation'!S$450678,FALSE))</f>
        <v>0.22377082790013531</v>
      </c>
      <c r="T156" s="318">
        <f ca="1">+IF(ISERROR(HLOOKUP($B156,INDIRECT("'Monthly Resource Report'!"&amp;'Green Validation'!T$450676&amp;":"&amp;'Green Validation'!T$450677),'Green Validation'!T$450678,FALSE)),0,HLOOKUP($B156,INDIRECT("'Monthly Resource Report'!"&amp;'Green Validation'!T$450676&amp;":"&amp;'Green Validation'!T$450677),'Green Validation'!T$450678,FALSE))</f>
        <v>0.1901739508061904</v>
      </c>
    </row>
    <row r="157" spans="2:20" s="29" customFormat="1">
      <c r="B157" s="301">
        <v>45962</v>
      </c>
      <c r="C157" s="294">
        <v>231</v>
      </c>
      <c r="D157" s="297">
        <v>6.7367579459949889</v>
      </c>
      <c r="E157" s="299">
        <v>0.22500000000000001</v>
      </c>
      <c r="F157" s="295">
        <v>0.19</v>
      </c>
      <c r="G157" s="294">
        <f ca="1">+IF(ISERROR(HLOOKUP($B157,INDIRECT("'Monthly Resource Report'!"&amp;'Green Validation'!G$450676&amp;":"&amp;'Green Validation'!G$450677),'Green Validation'!G$450678,FALSE)),0,HLOOKUP($B157,INDIRECT("'Monthly Resource Report'!"&amp;'Green Validation'!G$450676&amp;":"&amp;'Green Validation'!G$450677),'Green Validation'!G$450678,FALSE))</f>
        <v>231</v>
      </c>
      <c r="H157" s="297">
        <f ca="1">+IF(ISERROR(HLOOKUP($B157,INDIRECT("'Monthly Resource Report'!"&amp;'Green Validation'!H$450676&amp;":"&amp;'Green Validation'!H$450677),'Green Validation'!H$450678,FALSE)),0,HLOOKUP($B157,INDIRECT("'Monthly Resource Report'!"&amp;'Green Validation'!H$450676&amp;":"&amp;'Green Validation'!H$450677),'Green Validation'!H$450678,FALSE))</f>
        <v>6.7370054355924411</v>
      </c>
      <c r="I157" s="317">
        <f ca="1">+IF(ISERROR(HLOOKUP($B157,INDIRECT("'Monthly Resource Report'!"&amp;'Green Validation'!I$450676&amp;":"&amp;'Green Validation'!I$450677),'Green Validation'!I$450678,FALSE)),0,HLOOKUP($B157,INDIRECT("'Monthly Resource Report'!"&amp;'Green Validation'!I$450676&amp;":"&amp;'Green Validation'!I$450677),'Green Validation'!I$450678,FALSE))</f>
        <v>0.22411038936401775</v>
      </c>
      <c r="J157" s="318">
        <f ca="1">+IF(ISERROR(HLOOKUP($B157,INDIRECT("'Monthly Resource Report'!"&amp;'Green Validation'!J$450676&amp;":"&amp;'Green Validation'!J$450677),'Green Validation'!J$450678,FALSE)),0,HLOOKUP($B157,INDIRECT("'Monthly Resource Report'!"&amp;'Green Validation'!J$450676&amp;":"&amp;'Green Validation'!J$450677),'Green Validation'!J$450678,FALSE))</f>
        <v>0.19036357590747588</v>
      </c>
      <c r="L157" s="301">
        <v>45962</v>
      </c>
      <c r="M157" s="294">
        <v>223</v>
      </c>
      <c r="N157" s="297">
        <v>6.7367579459949889</v>
      </c>
      <c r="O157" s="299">
        <v>0.22500000000000001</v>
      </c>
      <c r="P157" s="295">
        <v>0.19</v>
      </c>
      <c r="Q157" s="294">
        <f ca="1">+IF(ISERROR(HLOOKUP($B157,INDIRECT("'Monthly Resource Report'!"&amp;'Green Validation'!Q$450676&amp;":"&amp;'Green Validation'!Q$450677),'Green Validation'!Q$450678,FALSE)),0,HLOOKUP($B157,INDIRECT("'Monthly Resource Report'!"&amp;'Green Validation'!Q$450676&amp;":"&amp;'Green Validation'!Q$450677),'Green Validation'!Q$450678,FALSE))</f>
        <v>223</v>
      </c>
      <c r="R157" s="297">
        <f ca="1">+IF(ISERROR(HLOOKUP($B157,INDIRECT("'Monthly Resource Report'!"&amp;'Green Validation'!R$450676&amp;":"&amp;'Green Validation'!R$450677),'Green Validation'!R$450678,FALSE)),0,HLOOKUP($B157,INDIRECT("'Monthly Resource Report'!"&amp;'Green Validation'!R$450676&amp;":"&amp;'Green Validation'!R$450677),'Green Validation'!R$450678,FALSE))</f>
        <v>6.7369875998488773</v>
      </c>
      <c r="S157" s="317">
        <f ca="1">+IF(ISERROR(HLOOKUP($B157,INDIRECT("'Monthly Resource Report'!"&amp;'Green Validation'!S$450676&amp;":"&amp;'Green Validation'!S$450677),'Green Validation'!S$450678,FALSE)),0,HLOOKUP($B157,INDIRECT("'Monthly Resource Report'!"&amp;'Green Validation'!S$450676&amp;":"&amp;'Green Validation'!S$450677),'Green Validation'!S$450678,FALSE))</f>
        <v>0.22424082218520347</v>
      </c>
      <c r="T157" s="318">
        <f ca="1">+IF(ISERROR(HLOOKUP($B157,INDIRECT("'Monthly Resource Report'!"&amp;'Green Validation'!T$450676&amp;":"&amp;'Green Validation'!T$450677),'Green Validation'!T$450678,FALSE)),0,HLOOKUP($B157,INDIRECT("'Monthly Resource Report'!"&amp;'Green Validation'!T$450676&amp;":"&amp;'Green Validation'!T$450677),'Green Validation'!T$450678,FALSE))</f>
        <v>0.19017646117616649</v>
      </c>
    </row>
    <row r="158" spans="2:20" s="29" customFormat="1">
      <c r="B158" s="301">
        <v>45992</v>
      </c>
      <c r="C158" s="294">
        <v>231</v>
      </c>
      <c r="D158" s="297">
        <v>6.7367579459949889</v>
      </c>
      <c r="E158" s="299">
        <v>0.22500000000000001</v>
      </c>
      <c r="F158" s="295">
        <v>0.19</v>
      </c>
      <c r="G158" s="294">
        <f ca="1">+IF(ISERROR(HLOOKUP($B158,INDIRECT("'Monthly Resource Report'!"&amp;'Green Validation'!G$450676&amp;":"&amp;'Green Validation'!G$450677),'Green Validation'!G$450678,FALSE)),0,HLOOKUP($B158,INDIRECT("'Monthly Resource Report'!"&amp;'Green Validation'!G$450676&amp;":"&amp;'Green Validation'!G$450677),'Green Validation'!G$450678,FALSE))</f>
        <v>231</v>
      </c>
      <c r="H158" s="297">
        <f ca="1">+IF(ISERROR(HLOOKUP($B158,INDIRECT("'Monthly Resource Report'!"&amp;'Green Validation'!H$450676&amp;":"&amp;'Green Validation'!H$450677),'Green Validation'!H$450678,FALSE)),0,HLOOKUP($B158,INDIRECT("'Monthly Resource Report'!"&amp;'Green Validation'!H$450676&amp;":"&amp;'Green Validation'!H$450677),'Green Validation'!H$450678,FALSE))</f>
        <v>6.7370066542487477</v>
      </c>
      <c r="I158" s="317">
        <f ca="1">+IF(ISERROR(HLOOKUP($B158,INDIRECT("'Monthly Resource Report'!"&amp;'Green Validation'!I$450676&amp;":"&amp;'Green Validation'!I$450677),'Green Validation'!I$450678,FALSE)),0,HLOOKUP($B158,INDIRECT("'Monthly Resource Report'!"&amp;'Green Validation'!I$450676&amp;":"&amp;'Green Validation'!I$450677),'Green Validation'!I$450678,FALSE))</f>
        <v>0.2239907104382261</v>
      </c>
      <c r="J158" s="318">
        <f ca="1">+IF(ISERROR(HLOOKUP($B158,INDIRECT("'Monthly Resource Report'!"&amp;'Green Validation'!J$450676&amp;":"&amp;'Green Validation'!J$450677),'Green Validation'!J$450678,FALSE)),0,HLOOKUP($B158,INDIRECT("'Monthly Resource Report'!"&amp;'Green Validation'!J$450676&amp;":"&amp;'Green Validation'!J$450677),'Green Validation'!J$450678,FALSE))</f>
        <v>0.19035683975919862</v>
      </c>
      <c r="L158" s="301">
        <v>45992</v>
      </c>
      <c r="M158" s="294">
        <v>223</v>
      </c>
      <c r="N158" s="297">
        <v>6.7367579459949889</v>
      </c>
      <c r="O158" s="299">
        <v>0.22500000000000001</v>
      </c>
      <c r="P158" s="295">
        <v>0.19</v>
      </c>
      <c r="Q158" s="294">
        <f ca="1">+IF(ISERROR(HLOOKUP($B158,INDIRECT("'Monthly Resource Report'!"&amp;'Green Validation'!Q$450676&amp;":"&amp;'Green Validation'!Q$450677),'Green Validation'!Q$450678,FALSE)),0,HLOOKUP($B158,INDIRECT("'Monthly Resource Report'!"&amp;'Green Validation'!Q$450676&amp;":"&amp;'Green Validation'!Q$450677),'Green Validation'!Q$450678,FALSE))</f>
        <v>223</v>
      </c>
      <c r="R158" s="297">
        <f ca="1">+IF(ISERROR(HLOOKUP($B158,INDIRECT("'Monthly Resource Report'!"&amp;'Green Validation'!R$450676&amp;":"&amp;'Green Validation'!R$450677),'Green Validation'!R$450678,FALSE)),0,HLOOKUP($B158,INDIRECT("'Monthly Resource Report'!"&amp;'Green Validation'!R$450676&amp;":"&amp;'Green Validation'!R$450677),'Green Validation'!R$450678,FALSE))</f>
        <v>6.7369883853868933</v>
      </c>
      <c r="S158" s="317">
        <f ca="1">+IF(ISERROR(HLOOKUP($B158,INDIRECT("'Monthly Resource Report'!"&amp;'Green Validation'!S$450676&amp;":"&amp;'Green Validation'!S$450677),'Green Validation'!S$450678,FALSE)),0,HLOOKUP($B158,INDIRECT("'Monthly Resource Report'!"&amp;'Green Validation'!S$450676&amp;":"&amp;'Green Validation'!S$450677),'Green Validation'!S$450678,FALSE))</f>
        <v>0.22417238023429858</v>
      </c>
      <c r="T158" s="318">
        <f ca="1">+IF(ISERROR(HLOOKUP($B158,INDIRECT("'Monthly Resource Report'!"&amp;'Green Validation'!T$450676&amp;":"&amp;'Green Validation'!T$450677),'Green Validation'!T$450678,FALSE)),0,HLOOKUP($B158,INDIRECT("'Monthly Resource Report'!"&amp;'Green Validation'!T$450676&amp;":"&amp;'Green Validation'!T$450677),'Green Validation'!T$450678,FALSE))</f>
        <v>0.19042297837276964</v>
      </c>
    </row>
    <row r="159" spans="2:20" s="29" customFormat="1">
      <c r="B159" s="301">
        <v>46023</v>
      </c>
      <c r="C159" s="294">
        <v>231</v>
      </c>
      <c r="D159" s="297">
        <v>6.9240398168936501</v>
      </c>
      <c r="E159" s="299">
        <v>0.22500000000000001</v>
      </c>
      <c r="F159" s="295">
        <v>0.19</v>
      </c>
      <c r="G159" s="294">
        <f ca="1">+IF(ISERROR(HLOOKUP($B159,INDIRECT("'Monthly Resource Report'!"&amp;'Green Validation'!G$450676&amp;":"&amp;'Green Validation'!G$450677),'Green Validation'!G$450678,FALSE)),0,HLOOKUP($B159,INDIRECT("'Monthly Resource Report'!"&amp;'Green Validation'!G$450676&amp;":"&amp;'Green Validation'!G$450677),'Green Validation'!G$450678,FALSE))</f>
        <v>231</v>
      </c>
      <c r="H159" s="297">
        <f ca="1">+IF(ISERROR(HLOOKUP($B159,INDIRECT("'Monthly Resource Report'!"&amp;'Green Validation'!H$450676&amp;":"&amp;'Green Validation'!H$450677),'Green Validation'!H$450678,FALSE)),0,HLOOKUP($B159,INDIRECT("'Monthly Resource Report'!"&amp;'Green Validation'!H$450676&amp;":"&amp;'Green Validation'!H$450677),'Green Validation'!H$450678,FALSE))</f>
        <v>6.9239921745692525</v>
      </c>
      <c r="I159" s="317">
        <f ca="1">+IF(ISERROR(HLOOKUP($B159,INDIRECT("'Monthly Resource Report'!"&amp;'Green Validation'!I$450676&amp;":"&amp;'Green Validation'!I$450677),'Green Validation'!I$450678,FALSE)),0,HLOOKUP($B159,INDIRECT("'Monthly Resource Report'!"&amp;'Green Validation'!I$450676&amp;":"&amp;'Green Validation'!I$450677),'Green Validation'!I$450678,FALSE))</f>
        <v>0.22401142046381672</v>
      </c>
      <c r="J159" s="318">
        <f ca="1">+IF(ISERROR(HLOOKUP($B159,INDIRECT("'Monthly Resource Report'!"&amp;'Green Validation'!J$450676&amp;":"&amp;'Green Validation'!J$450677),'Green Validation'!J$450678,FALSE)),0,HLOOKUP($B159,INDIRECT("'Monthly Resource Report'!"&amp;'Green Validation'!J$450676&amp;":"&amp;'Green Validation'!J$450677),'Green Validation'!J$450678,FALSE))</f>
        <v>0.19023635275806935</v>
      </c>
      <c r="L159" s="301">
        <v>46023</v>
      </c>
      <c r="M159" s="294">
        <v>223</v>
      </c>
      <c r="N159" s="297">
        <v>6.9240398168936501</v>
      </c>
      <c r="O159" s="299">
        <v>0.22500000000000001</v>
      </c>
      <c r="P159" s="295">
        <v>0.19</v>
      </c>
      <c r="Q159" s="294">
        <f ca="1">+IF(ISERROR(HLOOKUP($B159,INDIRECT("'Monthly Resource Report'!"&amp;'Green Validation'!Q$450676&amp;":"&amp;'Green Validation'!Q$450677),'Green Validation'!Q$450678,FALSE)),0,HLOOKUP($B159,INDIRECT("'Monthly Resource Report'!"&amp;'Green Validation'!Q$450676&amp;":"&amp;'Green Validation'!Q$450677),'Green Validation'!Q$450678,FALSE))</f>
        <v>223</v>
      </c>
      <c r="R159" s="297">
        <f ca="1">+IF(ISERROR(HLOOKUP($B159,INDIRECT("'Monthly Resource Report'!"&amp;'Green Validation'!R$450676&amp;":"&amp;'Green Validation'!R$450677),'Green Validation'!R$450678,FALSE)),0,HLOOKUP($B159,INDIRECT("'Monthly Resource Report'!"&amp;'Green Validation'!R$450676&amp;":"&amp;'Green Validation'!R$450677),'Green Validation'!R$450678,FALSE))</f>
        <v>6.9239940948490322</v>
      </c>
      <c r="S159" s="317">
        <f ca="1">+IF(ISERROR(HLOOKUP($B159,INDIRECT("'Monthly Resource Report'!"&amp;'Green Validation'!S$450676&amp;":"&amp;'Green Validation'!S$450677),'Green Validation'!S$450678,FALSE)),0,HLOOKUP($B159,INDIRECT("'Monthly Resource Report'!"&amp;'Green Validation'!S$450676&amp;":"&amp;'Green Validation'!S$450677),'Green Validation'!S$450678,FALSE))</f>
        <v>0.22421164710687413</v>
      </c>
      <c r="T159" s="318">
        <f ca="1">+IF(ISERROR(HLOOKUP($B159,INDIRECT("'Monthly Resource Report'!"&amp;'Green Validation'!T$450676&amp;":"&amp;'Green Validation'!T$450677),'Green Validation'!T$450678,FALSE)),0,HLOOKUP($B159,INDIRECT("'Monthly Resource Report'!"&amp;'Green Validation'!T$450676&amp;":"&amp;'Green Validation'!T$450677),'Green Validation'!T$450678,FALSE))</f>
        <v>0.19016792855068665</v>
      </c>
    </row>
    <row r="160" spans="2:20" s="29" customFormat="1">
      <c r="B160" s="301">
        <v>46054</v>
      </c>
      <c r="C160" s="294">
        <v>231</v>
      </c>
      <c r="D160" s="297">
        <v>6.9240398168936501</v>
      </c>
      <c r="E160" s="299">
        <v>0.22500000000000001</v>
      </c>
      <c r="F160" s="295">
        <v>0.19</v>
      </c>
      <c r="G160" s="294">
        <f ca="1">+IF(ISERROR(HLOOKUP($B160,INDIRECT("'Monthly Resource Report'!"&amp;'Green Validation'!G$450676&amp;":"&amp;'Green Validation'!G$450677),'Green Validation'!G$450678,FALSE)),0,HLOOKUP($B160,INDIRECT("'Monthly Resource Report'!"&amp;'Green Validation'!G$450676&amp;":"&amp;'Green Validation'!G$450677),'Green Validation'!G$450678,FALSE))</f>
        <v>231</v>
      </c>
      <c r="H160" s="297">
        <f ca="1">+IF(ISERROR(HLOOKUP($B160,INDIRECT("'Monthly Resource Report'!"&amp;'Green Validation'!H$450676&amp;":"&amp;'Green Validation'!H$450677),'Green Validation'!H$450678,FALSE)),0,HLOOKUP($B160,INDIRECT("'Monthly Resource Report'!"&amp;'Green Validation'!H$450676&amp;":"&amp;'Green Validation'!H$450677),'Green Validation'!H$450678,FALSE))</f>
        <v>6.9239907007261303</v>
      </c>
      <c r="I160" s="317">
        <f ca="1">+IF(ISERROR(HLOOKUP($B160,INDIRECT("'Monthly Resource Report'!"&amp;'Green Validation'!I$450676&amp;":"&amp;'Green Validation'!I$450677),'Green Validation'!I$450678,FALSE)),0,HLOOKUP($B160,INDIRECT("'Monthly Resource Report'!"&amp;'Green Validation'!I$450676&amp;":"&amp;'Green Validation'!I$450677),'Green Validation'!I$450678,FALSE))</f>
        <v>0.22403566187650084</v>
      </c>
      <c r="J160" s="318">
        <f ca="1">+IF(ISERROR(HLOOKUP($B160,INDIRECT("'Monthly Resource Report'!"&amp;'Green Validation'!J$450676&amp;":"&amp;'Green Validation'!J$450677),'Green Validation'!J$450678,FALSE)),0,HLOOKUP($B160,INDIRECT("'Monthly Resource Report'!"&amp;'Green Validation'!J$450676&amp;":"&amp;'Green Validation'!J$450677),'Green Validation'!J$450678,FALSE))</f>
        <v>0.19013248842842392</v>
      </c>
      <c r="L160" s="301">
        <v>46054</v>
      </c>
      <c r="M160" s="294">
        <v>223</v>
      </c>
      <c r="N160" s="297">
        <v>6.9240398168936501</v>
      </c>
      <c r="O160" s="299">
        <v>0.22500000000000001</v>
      </c>
      <c r="P160" s="295">
        <v>0.19</v>
      </c>
      <c r="Q160" s="294">
        <f ca="1">+IF(ISERROR(HLOOKUP($B160,INDIRECT("'Monthly Resource Report'!"&amp;'Green Validation'!Q$450676&amp;":"&amp;'Green Validation'!Q$450677),'Green Validation'!Q$450678,FALSE)),0,HLOOKUP($B160,INDIRECT("'Monthly Resource Report'!"&amp;'Green Validation'!Q$450676&amp;":"&amp;'Green Validation'!Q$450677),'Green Validation'!Q$450678,FALSE))</f>
        <v>223</v>
      </c>
      <c r="R160" s="297">
        <f ca="1">+IF(ISERROR(HLOOKUP($B160,INDIRECT("'Monthly Resource Report'!"&amp;'Green Validation'!R$450676&amp;":"&amp;'Green Validation'!R$450677),'Green Validation'!R$450678,FALSE)),0,HLOOKUP($B160,INDIRECT("'Monthly Resource Report'!"&amp;'Green Validation'!R$450676&amp;":"&amp;'Green Validation'!R$450677),'Green Validation'!R$450678,FALSE))</f>
        <v>6.9239934218646759</v>
      </c>
      <c r="S160" s="317">
        <f ca="1">+IF(ISERROR(HLOOKUP($B160,INDIRECT("'Monthly Resource Report'!"&amp;'Green Validation'!S$450676&amp;":"&amp;'Green Validation'!S$450677),'Green Validation'!S$450678,FALSE)),0,HLOOKUP($B160,INDIRECT("'Monthly Resource Report'!"&amp;'Green Validation'!S$450676&amp;":"&amp;'Green Validation'!S$450677),'Green Validation'!S$450678,FALSE))</f>
        <v>0.22411470715962872</v>
      </c>
      <c r="T160" s="318">
        <f ca="1">+IF(ISERROR(HLOOKUP($B160,INDIRECT("'Monthly Resource Report'!"&amp;'Green Validation'!T$450676&amp;":"&amp;'Green Validation'!T$450677),'Green Validation'!T$450678,FALSE)),0,HLOOKUP($B160,INDIRECT("'Monthly Resource Report'!"&amp;'Green Validation'!T$450676&amp;":"&amp;'Green Validation'!T$450677),'Green Validation'!T$450678,FALSE))</f>
        <v>0.19028878796726345</v>
      </c>
    </row>
    <row r="161" spans="2:20" s="29" customFormat="1">
      <c r="B161" s="301">
        <v>46082</v>
      </c>
      <c r="C161" s="294">
        <v>231</v>
      </c>
      <c r="D161" s="297">
        <v>6.9240398168936501</v>
      </c>
      <c r="E161" s="299">
        <v>0.22500000000000001</v>
      </c>
      <c r="F161" s="295">
        <v>0.19</v>
      </c>
      <c r="G161" s="294">
        <f ca="1">+IF(ISERROR(HLOOKUP($B161,INDIRECT("'Monthly Resource Report'!"&amp;'Green Validation'!G$450676&amp;":"&amp;'Green Validation'!G$450677),'Green Validation'!G$450678,FALSE)),0,HLOOKUP($B161,INDIRECT("'Monthly Resource Report'!"&amp;'Green Validation'!G$450676&amp;":"&amp;'Green Validation'!G$450677),'Green Validation'!G$450678,FALSE))</f>
        <v>231</v>
      </c>
      <c r="H161" s="297">
        <f ca="1">+IF(ISERROR(HLOOKUP($B161,INDIRECT("'Monthly Resource Report'!"&amp;'Green Validation'!H$450676&amp;":"&amp;'Green Validation'!H$450677),'Green Validation'!H$450678,FALSE)),0,HLOOKUP($B161,INDIRECT("'Monthly Resource Report'!"&amp;'Green Validation'!H$450676&amp;":"&amp;'Green Validation'!H$450677),'Green Validation'!H$450678,FALSE))</f>
        <v>6.9239927865144502</v>
      </c>
      <c r="I161" s="317">
        <f ca="1">+IF(ISERROR(HLOOKUP($B161,INDIRECT("'Monthly Resource Report'!"&amp;'Green Validation'!I$450676&amp;":"&amp;'Green Validation'!I$450677),'Green Validation'!I$450678,FALSE)),0,HLOOKUP($B161,INDIRECT("'Monthly Resource Report'!"&amp;'Green Validation'!I$450676&amp;":"&amp;'Green Validation'!I$450677),'Green Validation'!I$450678,FALSE))</f>
        <v>0.22373110103706603</v>
      </c>
      <c r="J161" s="318">
        <f ca="1">+IF(ISERROR(HLOOKUP($B161,INDIRECT("'Monthly Resource Report'!"&amp;'Green Validation'!J$450676&amp;":"&amp;'Green Validation'!J$450677),'Green Validation'!J$450678,FALSE)),0,HLOOKUP($B161,INDIRECT("'Monthly Resource Report'!"&amp;'Green Validation'!J$450676&amp;":"&amp;'Green Validation'!J$450677),'Green Validation'!J$450678,FALSE))</f>
        <v>0.1905733061155632</v>
      </c>
      <c r="L161" s="301">
        <v>46082</v>
      </c>
      <c r="M161" s="294">
        <v>223</v>
      </c>
      <c r="N161" s="297">
        <v>6.9240398168936501</v>
      </c>
      <c r="O161" s="299">
        <v>0.22500000000000001</v>
      </c>
      <c r="P161" s="295">
        <v>0.19</v>
      </c>
      <c r="Q161" s="294">
        <f ca="1">+IF(ISERROR(HLOOKUP($B161,INDIRECT("'Monthly Resource Report'!"&amp;'Green Validation'!Q$450676&amp;":"&amp;'Green Validation'!Q$450677),'Green Validation'!Q$450678,FALSE)),0,HLOOKUP($B161,INDIRECT("'Monthly Resource Report'!"&amp;'Green Validation'!Q$450676&amp;":"&amp;'Green Validation'!Q$450677),'Green Validation'!Q$450678,FALSE))</f>
        <v>223</v>
      </c>
      <c r="R161" s="297">
        <f ca="1">+IF(ISERROR(HLOOKUP($B161,INDIRECT("'Monthly Resource Report'!"&amp;'Green Validation'!R$450676&amp;":"&amp;'Green Validation'!R$450677),'Green Validation'!R$450678,FALSE)),0,HLOOKUP($B161,INDIRECT("'Monthly Resource Report'!"&amp;'Green Validation'!R$450676&amp;":"&amp;'Green Validation'!R$450677),'Green Validation'!R$450678,FALSE))</f>
        <v>6.923995300827376</v>
      </c>
      <c r="S161" s="317">
        <f ca="1">+IF(ISERROR(HLOOKUP($B161,INDIRECT("'Monthly Resource Report'!"&amp;'Green Validation'!S$450676&amp;":"&amp;'Green Validation'!S$450677),'Green Validation'!S$450678,FALSE)),0,HLOOKUP($B161,INDIRECT("'Monthly Resource Report'!"&amp;'Green Validation'!S$450676&amp;":"&amp;'Green Validation'!S$450677),'Green Validation'!S$450678,FALSE))</f>
        <v>0.22373414467472899</v>
      </c>
      <c r="T161" s="318">
        <f ca="1">+IF(ISERROR(HLOOKUP($B161,INDIRECT("'Monthly Resource Report'!"&amp;'Green Validation'!T$450676&amp;":"&amp;'Green Validation'!T$450677),'Green Validation'!T$450678,FALSE)),0,HLOOKUP($B161,INDIRECT("'Monthly Resource Report'!"&amp;'Green Validation'!T$450676&amp;":"&amp;'Green Validation'!T$450677),'Green Validation'!T$450678,FALSE))</f>
        <v>0.19017884067689333</v>
      </c>
    </row>
    <row r="162" spans="2:20" s="29" customFormat="1">
      <c r="B162" s="301">
        <v>46113</v>
      </c>
      <c r="C162" s="294">
        <v>231</v>
      </c>
      <c r="D162" s="297">
        <v>6.9240398168936501</v>
      </c>
      <c r="E162" s="299">
        <v>0.22500000000000001</v>
      </c>
      <c r="F162" s="295">
        <v>0.19</v>
      </c>
      <c r="G162" s="294">
        <f ca="1">+IF(ISERROR(HLOOKUP($B162,INDIRECT("'Monthly Resource Report'!"&amp;'Green Validation'!G$450676&amp;":"&amp;'Green Validation'!G$450677),'Green Validation'!G$450678,FALSE)),0,HLOOKUP($B162,INDIRECT("'Monthly Resource Report'!"&amp;'Green Validation'!G$450676&amp;":"&amp;'Green Validation'!G$450677),'Green Validation'!G$450678,FALSE))</f>
        <v>231</v>
      </c>
      <c r="H162" s="297">
        <f ca="1">+IF(ISERROR(HLOOKUP($B162,INDIRECT("'Monthly Resource Report'!"&amp;'Green Validation'!H$450676&amp;":"&amp;'Green Validation'!H$450677),'Green Validation'!H$450678,FALSE)),0,HLOOKUP($B162,INDIRECT("'Monthly Resource Report'!"&amp;'Green Validation'!H$450676&amp;":"&amp;'Green Validation'!H$450677),'Green Validation'!H$450678,FALSE))</f>
        <v>6.9239927951605234</v>
      </c>
      <c r="I162" s="317">
        <f ca="1">+IF(ISERROR(HLOOKUP($B162,INDIRECT("'Monthly Resource Report'!"&amp;'Green Validation'!I$450676&amp;":"&amp;'Green Validation'!I$450677),'Green Validation'!I$450678,FALSE)),0,HLOOKUP($B162,INDIRECT("'Monthly Resource Report'!"&amp;'Green Validation'!I$450676&amp;":"&amp;'Green Validation'!I$450677),'Green Validation'!I$450678,FALSE))</f>
        <v>0.22313298474698967</v>
      </c>
      <c r="J162" s="318">
        <f ca="1">+IF(ISERROR(HLOOKUP($B162,INDIRECT("'Monthly Resource Report'!"&amp;'Green Validation'!J$450676&amp;":"&amp;'Green Validation'!J$450677),'Green Validation'!J$450678,FALSE)),0,HLOOKUP($B162,INDIRECT("'Monthly Resource Report'!"&amp;'Green Validation'!J$450676&amp;":"&amp;'Green Validation'!J$450677),'Green Validation'!J$450678,FALSE))</f>
        <v>0.19050563422172934</v>
      </c>
      <c r="L162" s="301">
        <v>46113</v>
      </c>
      <c r="M162" s="294">
        <v>223</v>
      </c>
      <c r="N162" s="297">
        <v>6.9240398168936501</v>
      </c>
      <c r="O162" s="299">
        <v>0.22500000000000001</v>
      </c>
      <c r="P162" s="295">
        <v>0.19</v>
      </c>
      <c r="Q162" s="294">
        <f ca="1">+IF(ISERROR(HLOOKUP($B162,INDIRECT("'Monthly Resource Report'!"&amp;'Green Validation'!Q$450676&amp;":"&amp;'Green Validation'!Q$450677),'Green Validation'!Q$450678,FALSE)),0,HLOOKUP($B162,INDIRECT("'Monthly Resource Report'!"&amp;'Green Validation'!Q$450676&amp;":"&amp;'Green Validation'!Q$450677),'Green Validation'!Q$450678,FALSE))</f>
        <v>223</v>
      </c>
      <c r="R162" s="297">
        <f ca="1">+IF(ISERROR(HLOOKUP($B162,INDIRECT("'Monthly Resource Report'!"&amp;'Green Validation'!R$450676&amp;":"&amp;'Green Validation'!R$450677),'Green Validation'!R$450678,FALSE)),0,HLOOKUP($B162,INDIRECT("'Monthly Resource Report'!"&amp;'Green Validation'!R$450676&amp;":"&amp;'Green Validation'!R$450677),'Green Validation'!R$450678,FALSE))</f>
        <v>6.9239975414358854</v>
      </c>
      <c r="S162" s="317">
        <f ca="1">+IF(ISERROR(HLOOKUP($B162,INDIRECT("'Monthly Resource Report'!"&amp;'Green Validation'!S$450676&amp;":"&amp;'Green Validation'!S$450677),'Green Validation'!S$450678,FALSE)),0,HLOOKUP($B162,INDIRECT("'Monthly Resource Report'!"&amp;'Green Validation'!S$450676&amp;":"&amp;'Green Validation'!S$450677),'Green Validation'!S$450678,FALSE))</f>
        <v>0.22344754409512127</v>
      </c>
      <c r="T162" s="318">
        <f ca="1">+IF(ISERROR(HLOOKUP($B162,INDIRECT("'Monthly Resource Report'!"&amp;'Green Validation'!T$450676&amp;":"&amp;'Green Validation'!T$450677),'Green Validation'!T$450678,FALSE)),0,HLOOKUP($B162,INDIRECT("'Monthly Resource Report'!"&amp;'Green Validation'!T$450676&amp;":"&amp;'Green Validation'!T$450677),'Green Validation'!T$450678,FALSE))</f>
        <v>0.19008854767831423</v>
      </c>
    </row>
    <row r="163" spans="2:20" s="29" customFormat="1">
      <c r="B163" s="301">
        <v>46143</v>
      </c>
      <c r="C163" s="294">
        <v>231</v>
      </c>
      <c r="D163" s="297">
        <v>6.9240398168936501</v>
      </c>
      <c r="E163" s="299">
        <v>0.21</v>
      </c>
      <c r="F163" s="295">
        <v>0.19</v>
      </c>
      <c r="G163" s="294">
        <f ca="1">+IF(ISERROR(HLOOKUP($B163,INDIRECT("'Monthly Resource Report'!"&amp;'Green Validation'!G$450676&amp;":"&amp;'Green Validation'!G$450677),'Green Validation'!G$450678,FALSE)),0,HLOOKUP($B163,INDIRECT("'Monthly Resource Report'!"&amp;'Green Validation'!G$450676&amp;":"&amp;'Green Validation'!G$450677),'Green Validation'!G$450678,FALSE))</f>
        <v>231</v>
      </c>
      <c r="H163" s="297">
        <f ca="1">+IF(ISERROR(HLOOKUP($B163,INDIRECT("'Monthly Resource Report'!"&amp;'Green Validation'!H$450676&amp;":"&amp;'Green Validation'!H$450677),'Green Validation'!H$450678,FALSE)),0,HLOOKUP($B163,INDIRECT("'Monthly Resource Report'!"&amp;'Green Validation'!H$450676&amp;":"&amp;'Green Validation'!H$450677),'Green Validation'!H$450678,FALSE))</f>
        <v>6.9239923909323089</v>
      </c>
      <c r="I163" s="317">
        <f ca="1">+IF(ISERROR(HLOOKUP($B163,INDIRECT("'Monthly Resource Report'!"&amp;'Green Validation'!I$450676&amp;":"&amp;'Green Validation'!I$450677),'Green Validation'!I$450678,FALSE)),0,HLOOKUP($B163,INDIRECT("'Monthly Resource Report'!"&amp;'Green Validation'!I$450676&amp;":"&amp;'Green Validation'!I$450677),'Green Validation'!I$450678,FALSE))</f>
        <v>0.20823723070464703</v>
      </c>
      <c r="J163" s="318">
        <f ca="1">+IF(ISERROR(HLOOKUP($B163,INDIRECT("'Monthly Resource Report'!"&amp;'Green Validation'!J$450676&amp;":"&amp;'Green Validation'!J$450677),'Green Validation'!J$450678,FALSE)),0,HLOOKUP($B163,INDIRECT("'Monthly Resource Report'!"&amp;'Green Validation'!J$450676&amp;":"&amp;'Green Validation'!J$450677),'Green Validation'!J$450678,FALSE))</f>
        <v>0.19037492204034476</v>
      </c>
      <c r="L163" s="301">
        <v>46143</v>
      </c>
      <c r="M163" s="294">
        <v>223</v>
      </c>
      <c r="N163" s="297">
        <v>6.9240398168936501</v>
      </c>
      <c r="O163" s="299">
        <v>0.21</v>
      </c>
      <c r="P163" s="295">
        <v>0.19</v>
      </c>
      <c r="Q163" s="294">
        <f ca="1">+IF(ISERROR(HLOOKUP($B163,INDIRECT("'Monthly Resource Report'!"&amp;'Green Validation'!Q$450676&amp;":"&amp;'Green Validation'!Q$450677),'Green Validation'!Q$450678,FALSE)),0,HLOOKUP($B163,INDIRECT("'Monthly Resource Report'!"&amp;'Green Validation'!Q$450676&amp;":"&amp;'Green Validation'!Q$450677),'Green Validation'!Q$450678,FALSE))</f>
        <v>223</v>
      </c>
      <c r="R163" s="297">
        <f ca="1">+IF(ISERROR(HLOOKUP($B163,INDIRECT("'Monthly Resource Report'!"&amp;'Green Validation'!R$450676&amp;":"&amp;'Green Validation'!R$450677),'Green Validation'!R$450678,FALSE)),0,HLOOKUP($B163,INDIRECT("'Monthly Resource Report'!"&amp;'Green Validation'!R$450676&amp;":"&amp;'Green Validation'!R$450677),'Green Validation'!R$450678,FALSE))</f>
        <v>6.9239968150698914</v>
      </c>
      <c r="S163" s="317">
        <f ca="1">+IF(ISERROR(HLOOKUP($B163,INDIRECT("'Monthly Resource Report'!"&amp;'Green Validation'!S$450676&amp;":"&amp;'Green Validation'!S$450677),'Green Validation'!S$450678,FALSE)),0,HLOOKUP($B163,INDIRECT("'Monthly Resource Report'!"&amp;'Green Validation'!S$450676&amp;":"&amp;'Green Validation'!S$450677),'Green Validation'!S$450678,FALSE))</f>
        <v>0.20844276945426632</v>
      </c>
      <c r="T163" s="318">
        <f ca="1">+IF(ISERROR(HLOOKUP($B163,INDIRECT("'Monthly Resource Report'!"&amp;'Green Validation'!T$450676&amp;":"&amp;'Green Validation'!T$450677),'Green Validation'!T$450678,FALSE)),0,HLOOKUP($B163,INDIRECT("'Monthly Resource Report'!"&amp;'Green Validation'!T$450676&amp;":"&amp;'Green Validation'!T$450677),'Green Validation'!T$450678,FALSE))</f>
        <v>0.19018126135805605</v>
      </c>
    </row>
    <row r="164" spans="2:20" s="29" customFormat="1">
      <c r="B164" s="301">
        <v>46174</v>
      </c>
      <c r="C164" s="294">
        <v>231</v>
      </c>
      <c r="D164" s="297">
        <v>6.9240398168936501</v>
      </c>
      <c r="E164" s="299">
        <v>0.21</v>
      </c>
      <c r="F164" s="295">
        <v>0.19</v>
      </c>
      <c r="G164" s="294">
        <f ca="1">+IF(ISERROR(HLOOKUP($B164,INDIRECT("'Monthly Resource Report'!"&amp;'Green Validation'!G$450676&amp;":"&amp;'Green Validation'!G$450677),'Green Validation'!G$450678,FALSE)),0,HLOOKUP($B164,INDIRECT("'Monthly Resource Report'!"&amp;'Green Validation'!G$450676&amp;":"&amp;'Green Validation'!G$450677),'Green Validation'!G$450678,FALSE))</f>
        <v>231</v>
      </c>
      <c r="H164" s="297">
        <f ca="1">+IF(ISERROR(HLOOKUP($B164,INDIRECT("'Monthly Resource Report'!"&amp;'Green Validation'!H$450676&amp;":"&amp;'Green Validation'!H$450677),'Green Validation'!H$450678,FALSE)),0,HLOOKUP($B164,INDIRECT("'Monthly Resource Report'!"&amp;'Green Validation'!H$450676&amp;":"&amp;'Green Validation'!H$450677),'Green Validation'!H$450678,FALSE))</f>
        <v>6.9239915177665505</v>
      </c>
      <c r="I164" s="317">
        <f ca="1">+IF(ISERROR(HLOOKUP($B164,INDIRECT("'Monthly Resource Report'!"&amp;'Green Validation'!I$450676&amp;":"&amp;'Green Validation'!I$450677),'Green Validation'!I$450678,FALSE)),0,HLOOKUP($B164,INDIRECT("'Monthly Resource Report'!"&amp;'Green Validation'!I$450676&amp;":"&amp;'Green Validation'!I$450677),'Green Validation'!I$450678,FALSE))</f>
        <v>0.20840263383938842</v>
      </c>
      <c r="J164" s="318">
        <f ca="1">+IF(ISERROR(HLOOKUP($B164,INDIRECT("'Monthly Resource Report'!"&amp;'Green Validation'!J$450676&amp;":"&amp;'Green Validation'!J$450677),'Green Validation'!J$450678,FALSE)),0,HLOOKUP($B164,INDIRECT("'Monthly Resource Report'!"&amp;'Green Validation'!J$450676&amp;":"&amp;'Green Validation'!J$450677),'Green Validation'!J$450678,FALSE))</f>
        <v>0.19025179371742365</v>
      </c>
      <c r="L164" s="301">
        <v>46174</v>
      </c>
      <c r="M164" s="294">
        <v>223</v>
      </c>
      <c r="N164" s="297">
        <v>6.9240398168936501</v>
      </c>
      <c r="O164" s="299">
        <v>0.21</v>
      </c>
      <c r="P164" s="295">
        <v>0.19</v>
      </c>
      <c r="Q164" s="294">
        <f ca="1">+IF(ISERROR(HLOOKUP($B164,INDIRECT("'Monthly Resource Report'!"&amp;'Green Validation'!Q$450676&amp;":"&amp;'Green Validation'!Q$450677),'Green Validation'!Q$450678,FALSE)),0,HLOOKUP($B164,INDIRECT("'Monthly Resource Report'!"&amp;'Green Validation'!Q$450676&amp;":"&amp;'Green Validation'!Q$450677),'Green Validation'!Q$450678,FALSE))</f>
        <v>223</v>
      </c>
      <c r="R164" s="297">
        <f ca="1">+IF(ISERROR(HLOOKUP($B164,INDIRECT("'Monthly Resource Report'!"&amp;'Green Validation'!R$450676&amp;":"&amp;'Green Validation'!R$450677),'Green Validation'!R$450678,FALSE)),0,HLOOKUP($B164,INDIRECT("'Monthly Resource Report'!"&amp;'Green Validation'!R$450676&amp;":"&amp;'Green Validation'!R$450677),'Green Validation'!R$450678,FALSE))</f>
        <v>6.9239979523952826</v>
      </c>
      <c r="S164" s="317">
        <f ca="1">+IF(ISERROR(HLOOKUP($B164,INDIRECT("'Monthly Resource Report'!"&amp;'Green Validation'!S$450676&amp;":"&amp;'Green Validation'!S$450677),'Green Validation'!S$450678,FALSE)),0,HLOOKUP($B164,INDIRECT("'Monthly Resource Report'!"&amp;'Green Validation'!S$450676&amp;":"&amp;'Green Validation'!S$450677),'Green Validation'!S$450678,FALSE))</f>
        <v>0.20855600117260725</v>
      </c>
      <c r="T164" s="318">
        <f ca="1">+IF(ISERROR(HLOOKUP($B164,INDIRECT("'Monthly Resource Report'!"&amp;'Green Validation'!T$450676&amp;":"&amp;'Green Validation'!T$450677),'Green Validation'!T$450678,FALSE)),0,HLOOKUP($B164,INDIRECT("'Monthly Resource Report'!"&amp;'Green Validation'!T$450676&amp;":"&amp;'Green Validation'!T$450677),'Green Validation'!T$450678,FALSE))</f>
        <v>0.19019013547665453</v>
      </c>
    </row>
    <row r="165" spans="2:20" s="29" customFormat="1">
      <c r="B165" s="301">
        <v>46204</v>
      </c>
      <c r="C165" s="294">
        <v>231</v>
      </c>
      <c r="D165" s="297">
        <v>6.9240398168936501</v>
      </c>
      <c r="E165" s="299">
        <v>0.21</v>
      </c>
      <c r="F165" s="295">
        <v>0.19</v>
      </c>
      <c r="G165" s="294">
        <f ca="1">+IF(ISERROR(HLOOKUP($B165,INDIRECT("'Monthly Resource Report'!"&amp;'Green Validation'!G$450676&amp;":"&amp;'Green Validation'!G$450677),'Green Validation'!G$450678,FALSE)),0,HLOOKUP($B165,INDIRECT("'Monthly Resource Report'!"&amp;'Green Validation'!G$450676&amp;":"&amp;'Green Validation'!G$450677),'Green Validation'!G$450678,FALSE))</f>
        <v>231</v>
      </c>
      <c r="H165" s="297">
        <f ca="1">+IF(ISERROR(HLOOKUP($B165,INDIRECT("'Monthly Resource Report'!"&amp;'Green Validation'!H$450676&amp;":"&amp;'Green Validation'!H$450677),'Green Validation'!H$450678,FALSE)),0,HLOOKUP($B165,INDIRECT("'Monthly Resource Report'!"&amp;'Green Validation'!H$450676&amp;":"&amp;'Green Validation'!H$450677),'Green Validation'!H$450678,FALSE))</f>
        <v>6.9239915703828396</v>
      </c>
      <c r="I165" s="317">
        <f ca="1">+IF(ISERROR(HLOOKUP($B165,INDIRECT("'Monthly Resource Report'!"&amp;'Green Validation'!I$450676&amp;":"&amp;'Green Validation'!I$450677),'Green Validation'!I$450678,FALSE)),0,HLOOKUP($B165,INDIRECT("'Monthly Resource Report'!"&amp;'Green Validation'!I$450676&amp;":"&amp;'Green Validation'!I$450677),'Green Validation'!I$450678,FALSE))</f>
        <v>0.20888106878707463</v>
      </c>
      <c r="J165" s="318">
        <f ca="1">+IF(ISERROR(HLOOKUP($B165,INDIRECT("'Monthly Resource Report'!"&amp;'Green Validation'!J$450676&amp;":"&amp;'Green Validation'!J$450677),'Green Validation'!J$450678,FALSE)),0,HLOOKUP($B165,INDIRECT("'Monthly Resource Report'!"&amp;'Green Validation'!J$450676&amp;":"&amp;'Green Validation'!J$450677),'Green Validation'!J$450678,FALSE))</f>
        <v>0.19035516122580146</v>
      </c>
      <c r="L165" s="301">
        <v>46204</v>
      </c>
      <c r="M165" s="294">
        <v>223</v>
      </c>
      <c r="N165" s="297">
        <v>6.9240398168936501</v>
      </c>
      <c r="O165" s="299">
        <v>0.21</v>
      </c>
      <c r="P165" s="295">
        <v>0.19</v>
      </c>
      <c r="Q165" s="294">
        <f ca="1">+IF(ISERROR(HLOOKUP($B165,INDIRECT("'Monthly Resource Report'!"&amp;'Green Validation'!Q$450676&amp;":"&amp;'Green Validation'!Q$450677),'Green Validation'!Q$450678,FALSE)),0,HLOOKUP($B165,INDIRECT("'Monthly Resource Report'!"&amp;'Green Validation'!Q$450676&amp;":"&amp;'Green Validation'!Q$450677),'Green Validation'!Q$450678,FALSE))</f>
        <v>223</v>
      </c>
      <c r="R165" s="297">
        <f ca="1">+IF(ISERROR(HLOOKUP($B165,INDIRECT("'Monthly Resource Report'!"&amp;'Green Validation'!R$450676&amp;":"&amp;'Green Validation'!R$450677),'Green Validation'!R$450678,FALSE)),0,HLOOKUP($B165,INDIRECT("'Monthly Resource Report'!"&amp;'Green Validation'!R$450676&amp;":"&amp;'Green Validation'!R$450677),'Green Validation'!R$450678,FALSE))</f>
        <v>6.923994325699578</v>
      </c>
      <c r="S165" s="317">
        <f ca="1">+IF(ISERROR(HLOOKUP($B165,INDIRECT("'Monthly Resource Report'!"&amp;'Green Validation'!S$450676&amp;":"&amp;'Green Validation'!S$450677),'Green Validation'!S$450678,FALSE)),0,HLOOKUP($B165,INDIRECT("'Monthly Resource Report'!"&amp;'Green Validation'!S$450676&amp;":"&amp;'Green Validation'!S$450677),'Green Validation'!S$450678,FALSE))</f>
        <v>0.20906945427203963</v>
      </c>
      <c r="T165" s="318">
        <f ca="1">+IF(ISERROR(HLOOKUP($B165,INDIRECT("'Monthly Resource Report'!"&amp;'Green Validation'!T$450676&amp;":"&amp;'Green Validation'!T$450677),'Green Validation'!T$450678,FALSE)),0,HLOOKUP($B165,INDIRECT("'Monthly Resource Report'!"&amp;'Green Validation'!T$450676&amp;":"&amp;'Green Validation'!T$450677),'Green Validation'!T$450678,FALSE))</f>
        <v>0.19026150450031784</v>
      </c>
    </row>
    <row r="166" spans="2:20" s="29" customFormat="1">
      <c r="B166" s="301">
        <v>46235</v>
      </c>
      <c r="C166" s="294">
        <v>231</v>
      </c>
      <c r="D166" s="297">
        <v>6.9240398168936501</v>
      </c>
      <c r="E166" s="299">
        <v>0.21</v>
      </c>
      <c r="F166" s="295">
        <v>0.19</v>
      </c>
      <c r="G166" s="294">
        <f ca="1">+IF(ISERROR(HLOOKUP($B166,INDIRECT("'Monthly Resource Report'!"&amp;'Green Validation'!G$450676&amp;":"&amp;'Green Validation'!G$450677),'Green Validation'!G$450678,FALSE)),0,HLOOKUP($B166,INDIRECT("'Monthly Resource Report'!"&amp;'Green Validation'!G$450676&amp;":"&amp;'Green Validation'!G$450677),'Green Validation'!G$450678,FALSE))</f>
        <v>231</v>
      </c>
      <c r="H166" s="297">
        <f ca="1">+IF(ISERROR(HLOOKUP($B166,INDIRECT("'Monthly Resource Report'!"&amp;'Green Validation'!H$450676&amp;":"&amp;'Green Validation'!H$450677),'Green Validation'!H$450678,FALSE)),0,HLOOKUP($B166,INDIRECT("'Monthly Resource Report'!"&amp;'Green Validation'!H$450676&amp;":"&amp;'Green Validation'!H$450677),'Green Validation'!H$450678,FALSE))</f>
        <v>6.9239902690289963</v>
      </c>
      <c r="I166" s="317">
        <f ca="1">+IF(ISERROR(HLOOKUP($B166,INDIRECT("'Monthly Resource Report'!"&amp;'Green Validation'!I$450676&amp;":"&amp;'Green Validation'!I$450677),'Green Validation'!I$450678,FALSE)),0,HLOOKUP($B166,INDIRECT("'Monthly Resource Report'!"&amp;'Green Validation'!I$450676&amp;":"&amp;'Green Validation'!I$450677),'Green Validation'!I$450678,FALSE))</f>
        <v>0.20897630780698923</v>
      </c>
      <c r="J166" s="318">
        <f ca="1">+IF(ISERROR(HLOOKUP($B166,INDIRECT("'Monthly Resource Report'!"&amp;'Green Validation'!J$450676&amp;":"&amp;'Green Validation'!J$450677),'Green Validation'!J$450678,FALSE)),0,HLOOKUP($B166,INDIRECT("'Monthly Resource Report'!"&amp;'Green Validation'!J$450676&amp;":"&amp;'Green Validation'!J$450677),'Green Validation'!J$450678,FALSE))</f>
        <v>0.19023440323219326</v>
      </c>
      <c r="L166" s="301">
        <v>46235</v>
      </c>
      <c r="M166" s="294">
        <v>223</v>
      </c>
      <c r="N166" s="297">
        <v>6.9240398168936501</v>
      </c>
      <c r="O166" s="299">
        <v>0.21</v>
      </c>
      <c r="P166" s="295">
        <v>0.19</v>
      </c>
      <c r="Q166" s="294">
        <f ca="1">+IF(ISERROR(HLOOKUP($B166,INDIRECT("'Monthly Resource Report'!"&amp;'Green Validation'!Q$450676&amp;":"&amp;'Green Validation'!Q$450677),'Green Validation'!Q$450678,FALSE)),0,HLOOKUP($B166,INDIRECT("'Monthly Resource Report'!"&amp;'Green Validation'!Q$450676&amp;":"&amp;'Green Validation'!Q$450677),'Green Validation'!Q$450678,FALSE))</f>
        <v>223</v>
      </c>
      <c r="R166" s="297">
        <f ca="1">+IF(ISERROR(HLOOKUP($B166,INDIRECT("'Monthly Resource Report'!"&amp;'Green Validation'!R$450676&amp;":"&amp;'Green Validation'!R$450677),'Green Validation'!R$450678,FALSE)),0,HLOOKUP($B166,INDIRECT("'Monthly Resource Report'!"&amp;'Green Validation'!R$450676&amp;":"&amp;'Green Validation'!R$450677),'Green Validation'!R$450678,FALSE))</f>
        <v>6.9239934320711969</v>
      </c>
      <c r="S166" s="317">
        <f ca="1">+IF(ISERROR(HLOOKUP($B166,INDIRECT("'Monthly Resource Report'!"&amp;'Green Validation'!S$450676&amp;":"&amp;'Green Validation'!S$450677),'Green Validation'!S$450678,FALSE)),0,HLOOKUP($B166,INDIRECT("'Monthly Resource Report'!"&amp;'Green Validation'!S$450676&amp;":"&amp;'Green Validation'!S$450677),'Green Validation'!S$450678,FALSE))</f>
        <v>0.20912014259321285</v>
      </c>
      <c r="T166" s="318">
        <f ca="1">+IF(ISERROR(HLOOKUP($B166,INDIRECT("'Monthly Resource Report'!"&amp;'Green Validation'!T$450676&amp;":"&amp;'Green Validation'!T$450677),'Green Validation'!T$450678,FALSE)),0,HLOOKUP($B166,INDIRECT("'Monthly Resource Report'!"&amp;'Green Validation'!T$450676&amp;":"&amp;'Green Validation'!T$450677),'Green Validation'!T$450678,FALSE))</f>
        <v>0.19026630892118909</v>
      </c>
    </row>
    <row r="167" spans="2:20" s="29" customFormat="1">
      <c r="B167" s="301">
        <v>46266</v>
      </c>
      <c r="C167" s="294">
        <v>231</v>
      </c>
      <c r="D167" s="297">
        <v>6.9240398168936501</v>
      </c>
      <c r="E167" s="299">
        <v>0.21</v>
      </c>
      <c r="F167" s="295">
        <v>0.19</v>
      </c>
      <c r="G167" s="294">
        <f ca="1">+IF(ISERROR(HLOOKUP($B167,INDIRECT("'Monthly Resource Report'!"&amp;'Green Validation'!G$450676&amp;":"&amp;'Green Validation'!G$450677),'Green Validation'!G$450678,FALSE)),0,HLOOKUP($B167,INDIRECT("'Monthly Resource Report'!"&amp;'Green Validation'!G$450676&amp;":"&amp;'Green Validation'!G$450677),'Green Validation'!G$450678,FALSE))</f>
        <v>231</v>
      </c>
      <c r="H167" s="297">
        <f ca="1">+IF(ISERROR(HLOOKUP($B167,INDIRECT("'Monthly Resource Report'!"&amp;'Green Validation'!H$450676&amp;":"&amp;'Green Validation'!H$450677),'Green Validation'!H$450678,FALSE)),0,HLOOKUP($B167,INDIRECT("'Monthly Resource Report'!"&amp;'Green Validation'!H$450676&amp;":"&amp;'Green Validation'!H$450677),'Green Validation'!H$450678,FALSE))</f>
        <v>6.9239920407319273</v>
      </c>
      <c r="I167" s="317">
        <f ca="1">+IF(ISERROR(HLOOKUP($B167,INDIRECT("'Monthly Resource Report'!"&amp;'Green Validation'!I$450676&amp;":"&amp;'Green Validation'!I$450677),'Green Validation'!I$450678,FALSE)),0,HLOOKUP($B167,INDIRECT("'Monthly Resource Report'!"&amp;'Green Validation'!I$450676&amp;":"&amp;'Green Validation'!I$450677),'Green Validation'!I$450678,FALSE))</f>
        <v>0.2082982694401814</v>
      </c>
      <c r="J167" s="318">
        <f ca="1">+IF(ISERROR(HLOOKUP($B167,INDIRECT("'Monthly Resource Report'!"&amp;'Green Validation'!J$450676&amp;":"&amp;'Green Validation'!J$450677),'Green Validation'!J$450678,FALSE)),0,HLOOKUP($B167,INDIRECT("'Monthly Resource Report'!"&amp;'Green Validation'!J$450676&amp;":"&amp;'Green Validation'!J$450677),'Green Validation'!J$450678,FALSE))</f>
        <v>0.19025434510028943</v>
      </c>
      <c r="L167" s="301">
        <v>46266</v>
      </c>
      <c r="M167" s="294">
        <v>223</v>
      </c>
      <c r="N167" s="297">
        <v>6.9240398168936501</v>
      </c>
      <c r="O167" s="299">
        <v>0.21</v>
      </c>
      <c r="P167" s="295">
        <v>0.19</v>
      </c>
      <c r="Q167" s="294">
        <f ca="1">+IF(ISERROR(HLOOKUP($B167,INDIRECT("'Monthly Resource Report'!"&amp;'Green Validation'!Q$450676&amp;":"&amp;'Green Validation'!Q$450677),'Green Validation'!Q$450678,FALSE)),0,HLOOKUP($B167,INDIRECT("'Monthly Resource Report'!"&amp;'Green Validation'!Q$450676&amp;":"&amp;'Green Validation'!Q$450677),'Green Validation'!Q$450678,FALSE))</f>
        <v>223</v>
      </c>
      <c r="R167" s="297">
        <f ca="1">+IF(ISERROR(HLOOKUP($B167,INDIRECT("'Monthly Resource Report'!"&amp;'Green Validation'!R$450676&amp;":"&amp;'Green Validation'!R$450677),'Green Validation'!R$450678,FALSE)),0,HLOOKUP($B167,INDIRECT("'Monthly Resource Report'!"&amp;'Green Validation'!R$450676&amp;":"&amp;'Green Validation'!R$450677),'Green Validation'!R$450678,FALSE))</f>
        <v>6.9239976648418882</v>
      </c>
      <c r="S167" s="317">
        <f ca="1">+IF(ISERROR(HLOOKUP($B167,INDIRECT("'Monthly Resource Report'!"&amp;'Green Validation'!S$450676&amp;":"&amp;'Green Validation'!S$450677),'Green Validation'!S$450678,FALSE)),0,HLOOKUP($B167,INDIRECT("'Monthly Resource Report'!"&amp;'Green Validation'!S$450676&amp;":"&amp;'Green Validation'!S$450677),'Green Validation'!S$450678,FALSE))</f>
        <v>0.20854344670844277</v>
      </c>
      <c r="T167" s="318">
        <f ca="1">+IF(ISERROR(HLOOKUP($B167,INDIRECT("'Monthly Resource Report'!"&amp;'Green Validation'!T$450676&amp;":"&amp;'Green Validation'!T$450677),'Green Validation'!T$450678,FALSE)),0,HLOOKUP($B167,INDIRECT("'Monthly Resource Report'!"&amp;'Green Validation'!T$450676&amp;":"&amp;'Green Validation'!T$450677),'Green Validation'!T$450678,FALSE))</f>
        <v>0.19027595038251496</v>
      </c>
    </row>
    <row r="168" spans="2:20" s="29" customFormat="1">
      <c r="B168" s="301">
        <v>46296</v>
      </c>
      <c r="C168" s="294">
        <v>231</v>
      </c>
      <c r="D168" s="297">
        <v>6.9240398168936501</v>
      </c>
      <c r="E168" s="299">
        <v>0.22500000000000001</v>
      </c>
      <c r="F168" s="295">
        <v>0.19</v>
      </c>
      <c r="G168" s="294">
        <f ca="1">+IF(ISERROR(HLOOKUP($B168,INDIRECT("'Monthly Resource Report'!"&amp;'Green Validation'!G$450676&amp;":"&amp;'Green Validation'!G$450677),'Green Validation'!G$450678,FALSE)),0,HLOOKUP($B168,INDIRECT("'Monthly Resource Report'!"&amp;'Green Validation'!G$450676&amp;":"&amp;'Green Validation'!G$450677),'Green Validation'!G$450678,FALSE))</f>
        <v>231</v>
      </c>
      <c r="H168" s="297">
        <f ca="1">+IF(ISERROR(HLOOKUP($B168,INDIRECT("'Monthly Resource Report'!"&amp;'Green Validation'!H$450676&amp;":"&amp;'Green Validation'!H$450677),'Green Validation'!H$450678,FALSE)),0,HLOOKUP($B168,INDIRECT("'Monthly Resource Report'!"&amp;'Green Validation'!H$450676&amp;":"&amp;'Green Validation'!H$450677),'Green Validation'!H$450678,FALSE))</f>
        <v>6.9239919633654718</v>
      </c>
      <c r="I168" s="317">
        <f ca="1">+IF(ISERROR(HLOOKUP($B168,INDIRECT("'Monthly Resource Report'!"&amp;'Green Validation'!I$450676&amp;":"&amp;'Green Validation'!I$450677),'Green Validation'!I$450678,FALSE)),0,HLOOKUP($B168,INDIRECT("'Monthly Resource Report'!"&amp;'Green Validation'!I$450676&amp;":"&amp;'Green Validation'!I$450677),'Green Validation'!I$450678,FALSE))</f>
        <v>0.22337416739928376</v>
      </c>
      <c r="J168" s="318">
        <f ca="1">+IF(ISERROR(HLOOKUP($B168,INDIRECT("'Monthly Resource Report'!"&amp;'Green Validation'!J$450676&amp;":"&amp;'Green Validation'!J$450677),'Green Validation'!J$450678,FALSE)),0,HLOOKUP($B168,INDIRECT("'Monthly Resource Report'!"&amp;'Green Validation'!J$450676&amp;":"&amp;'Green Validation'!J$450677),'Green Validation'!J$450678,FALSE))</f>
        <v>0.19043727766629823</v>
      </c>
      <c r="L168" s="301">
        <v>46296</v>
      </c>
      <c r="M168" s="294">
        <v>223</v>
      </c>
      <c r="N168" s="297">
        <v>6.9240398168936501</v>
      </c>
      <c r="O168" s="299">
        <v>0.22500000000000001</v>
      </c>
      <c r="P168" s="295">
        <v>0.19</v>
      </c>
      <c r="Q168" s="294">
        <f ca="1">+IF(ISERROR(HLOOKUP($B168,INDIRECT("'Monthly Resource Report'!"&amp;'Green Validation'!Q$450676&amp;":"&amp;'Green Validation'!Q$450677),'Green Validation'!Q$450678,FALSE)),0,HLOOKUP($B168,INDIRECT("'Monthly Resource Report'!"&amp;'Green Validation'!Q$450676&amp;":"&amp;'Green Validation'!Q$450677),'Green Validation'!Q$450678,FALSE))</f>
        <v>223</v>
      </c>
      <c r="R168" s="297">
        <f ca="1">+IF(ISERROR(HLOOKUP($B168,INDIRECT("'Monthly Resource Report'!"&amp;'Green Validation'!R$450676&amp;":"&amp;'Green Validation'!R$450677),'Green Validation'!R$450678,FALSE)),0,HLOOKUP($B168,INDIRECT("'Monthly Resource Report'!"&amp;'Green Validation'!R$450676&amp;":"&amp;'Green Validation'!R$450677),'Green Validation'!R$450678,FALSE))</f>
        <v>6.9239959259658965</v>
      </c>
      <c r="S168" s="317">
        <f ca="1">+IF(ISERROR(HLOOKUP($B168,INDIRECT("'Monthly Resource Report'!"&amp;'Green Validation'!S$450676&amp;":"&amp;'Green Validation'!S$450677),'Green Validation'!S$450678,FALSE)),0,HLOOKUP($B168,INDIRECT("'Monthly Resource Report'!"&amp;'Green Validation'!S$450676&amp;":"&amp;'Green Validation'!S$450677),'Green Validation'!S$450678,FALSE))</f>
        <v>0.22358318467202168</v>
      </c>
      <c r="T168" s="318">
        <f ca="1">+IF(ISERROR(HLOOKUP($B168,INDIRECT("'Monthly Resource Report'!"&amp;'Green Validation'!T$450676&amp;":"&amp;'Green Validation'!T$450677),'Green Validation'!T$450678,FALSE)),0,HLOOKUP($B168,INDIRECT("'Monthly Resource Report'!"&amp;'Green Validation'!T$450676&amp;":"&amp;'Green Validation'!T$450677),'Green Validation'!T$450678,FALSE))</f>
        <v>0.19026885356472922</v>
      </c>
    </row>
    <row r="169" spans="2:20" s="29" customFormat="1">
      <c r="B169" s="301">
        <v>46327</v>
      </c>
      <c r="C169" s="294">
        <v>231</v>
      </c>
      <c r="D169" s="297">
        <v>6.9240398168936501</v>
      </c>
      <c r="E169" s="299">
        <v>0.22500000000000001</v>
      </c>
      <c r="F169" s="295">
        <v>0.19</v>
      </c>
      <c r="G169" s="294">
        <f ca="1">+IF(ISERROR(HLOOKUP($B169,INDIRECT("'Monthly Resource Report'!"&amp;'Green Validation'!G$450676&amp;":"&amp;'Green Validation'!G$450677),'Green Validation'!G$450678,FALSE)),0,HLOOKUP($B169,INDIRECT("'Monthly Resource Report'!"&amp;'Green Validation'!G$450676&amp;":"&amp;'Green Validation'!G$450677),'Green Validation'!G$450678,FALSE))</f>
        <v>231</v>
      </c>
      <c r="H169" s="297">
        <f ca="1">+IF(ISERROR(HLOOKUP($B169,INDIRECT("'Monthly Resource Report'!"&amp;'Green Validation'!H$450676&amp;":"&amp;'Green Validation'!H$450677),'Green Validation'!H$450678,FALSE)),0,HLOOKUP($B169,INDIRECT("'Monthly Resource Report'!"&amp;'Green Validation'!H$450676&amp;":"&amp;'Green Validation'!H$450677),'Green Validation'!H$450678,FALSE))</f>
        <v>6.9239899873637771</v>
      </c>
      <c r="I169" s="317">
        <f ca="1">+IF(ISERROR(HLOOKUP($B169,INDIRECT("'Monthly Resource Report'!"&amp;'Green Validation'!I$450676&amp;":"&amp;'Green Validation'!I$450677),'Green Validation'!I$450678,FALSE)),0,HLOOKUP($B169,INDIRECT("'Monthly Resource Report'!"&amp;'Green Validation'!I$450676&amp;":"&amp;'Green Validation'!I$450677),'Green Validation'!I$450678,FALSE))</f>
        <v>0.22388229173124768</v>
      </c>
      <c r="J169" s="318">
        <f ca="1">+IF(ISERROR(HLOOKUP($B169,INDIRECT("'Monthly Resource Report'!"&amp;'Green Validation'!J$450676&amp;":"&amp;'Green Validation'!J$450677),'Green Validation'!J$450678,FALSE)),0,HLOOKUP($B169,INDIRECT("'Monthly Resource Report'!"&amp;'Green Validation'!J$450676&amp;":"&amp;'Green Validation'!J$450677),'Green Validation'!J$450678,FALSE))</f>
        <v>0.19037355376974749</v>
      </c>
      <c r="L169" s="301">
        <v>46327</v>
      </c>
      <c r="M169" s="294">
        <v>223</v>
      </c>
      <c r="N169" s="297">
        <v>6.9240398168936501</v>
      </c>
      <c r="O169" s="299">
        <v>0.22500000000000001</v>
      </c>
      <c r="P169" s="295">
        <v>0.19</v>
      </c>
      <c r="Q169" s="294">
        <f ca="1">+IF(ISERROR(HLOOKUP($B169,INDIRECT("'Monthly Resource Report'!"&amp;'Green Validation'!Q$450676&amp;":"&amp;'Green Validation'!Q$450677),'Green Validation'!Q$450678,FALSE)),0,HLOOKUP($B169,INDIRECT("'Monthly Resource Report'!"&amp;'Green Validation'!Q$450676&amp;":"&amp;'Green Validation'!Q$450677),'Green Validation'!Q$450678,FALSE))</f>
        <v>223</v>
      </c>
      <c r="R169" s="297">
        <f ca="1">+IF(ISERROR(HLOOKUP($B169,INDIRECT("'Monthly Resource Report'!"&amp;'Green Validation'!R$450676&amp;":"&amp;'Green Validation'!R$450677),'Green Validation'!R$450678,FALSE)),0,HLOOKUP($B169,INDIRECT("'Monthly Resource Report'!"&amp;'Green Validation'!R$450676&amp;":"&amp;'Green Validation'!R$450677),'Green Validation'!R$450678,FALSE))</f>
        <v>6.9239939559813442</v>
      </c>
      <c r="S169" s="317">
        <f ca="1">+IF(ISERROR(HLOOKUP($B169,INDIRECT("'Monthly Resource Report'!"&amp;'Green Validation'!S$450676&amp;":"&amp;'Green Validation'!S$450677),'Green Validation'!S$450678,FALSE)),0,HLOOKUP($B169,INDIRECT("'Monthly Resource Report'!"&amp;'Green Validation'!S$450676&amp;":"&amp;'Green Validation'!S$450677),'Green Validation'!S$450678,FALSE))</f>
        <v>0.22394016421546073</v>
      </c>
      <c r="T169" s="318">
        <f ca="1">+IF(ISERROR(HLOOKUP($B169,INDIRECT("'Monthly Resource Report'!"&amp;'Green Validation'!T$450676&amp;":"&amp;'Green Validation'!T$450677),'Green Validation'!T$450678,FALSE)),0,HLOOKUP($B169,INDIRECT("'Monthly Resource Report'!"&amp;'Green Validation'!T$450676&amp;":"&amp;'Green Validation'!T$450677),'Green Validation'!T$450678,FALSE))</f>
        <v>0.19018120915563114</v>
      </c>
    </row>
    <row r="170" spans="2:20" s="29" customFormat="1">
      <c r="B170" s="301">
        <v>46357</v>
      </c>
      <c r="C170" s="294">
        <v>231</v>
      </c>
      <c r="D170" s="297">
        <v>6.9240398168936501</v>
      </c>
      <c r="E170" s="299">
        <v>0.22500000000000001</v>
      </c>
      <c r="F170" s="295">
        <v>0.19</v>
      </c>
      <c r="G170" s="294">
        <f ca="1">+IF(ISERROR(HLOOKUP($B170,INDIRECT("'Monthly Resource Report'!"&amp;'Green Validation'!G$450676&amp;":"&amp;'Green Validation'!G$450677),'Green Validation'!G$450678,FALSE)),0,HLOOKUP($B170,INDIRECT("'Monthly Resource Report'!"&amp;'Green Validation'!G$450676&amp;":"&amp;'Green Validation'!G$450677),'Green Validation'!G$450678,FALSE))</f>
        <v>231</v>
      </c>
      <c r="H170" s="297">
        <f ca="1">+IF(ISERROR(HLOOKUP($B170,INDIRECT("'Monthly Resource Report'!"&amp;'Green Validation'!H$450676&amp;":"&amp;'Green Validation'!H$450677),'Green Validation'!H$450678,FALSE)),0,HLOOKUP($B170,INDIRECT("'Monthly Resource Report'!"&amp;'Green Validation'!H$450676&amp;":"&amp;'Green Validation'!H$450677),'Green Validation'!H$450678,FALSE))</f>
        <v>6.9239923263455809</v>
      </c>
      <c r="I170" s="317">
        <f ca="1">+IF(ISERROR(HLOOKUP($B170,INDIRECT("'Monthly Resource Report'!"&amp;'Green Validation'!I$450676&amp;":"&amp;'Green Validation'!I$450677),'Green Validation'!I$450678,FALSE)),0,HLOOKUP($B170,INDIRECT("'Monthly Resource Report'!"&amp;'Green Validation'!I$450676&amp;":"&amp;'Green Validation'!I$450677),'Green Validation'!I$450678,FALSE))</f>
        <v>0.22394109999543177</v>
      </c>
      <c r="J170" s="318">
        <f ca="1">+IF(ISERROR(HLOOKUP($B170,INDIRECT("'Monthly Resource Report'!"&amp;'Green Validation'!J$450676&amp;":"&amp;'Green Validation'!J$450677),'Green Validation'!J$450678,FALSE)),0,HLOOKUP($B170,INDIRECT("'Monthly Resource Report'!"&amp;'Green Validation'!J$450676&amp;":"&amp;'Green Validation'!J$450677),'Green Validation'!J$450678,FALSE))</f>
        <v>0.19024252223101679</v>
      </c>
      <c r="L170" s="301">
        <v>46357</v>
      </c>
      <c r="M170" s="294">
        <v>223</v>
      </c>
      <c r="N170" s="297">
        <v>6.9240398168936501</v>
      </c>
      <c r="O170" s="299">
        <v>0.22500000000000001</v>
      </c>
      <c r="P170" s="295">
        <v>0.19</v>
      </c>
      <c r="Q170" s="294">
        <f ca="1">+IF(ISERROR(HLOOKUP($B170,INDIRECT("'Monthly Resource Report'!"&amp;'Green Validation'!Q$450676&amp;":"&amp;'Green Validation'!Q$450677),'Green Validation'!Q$450678,FALSE)),0,HLOOKUP($B170,INDIRECT("'Monthly Resource Report'!"&amp;'Green Validation'!Q$450676&amp;":"&amp;'Green Validation'!Q$450677),'Green Validation'!Q$450678,FALSE))</f>
        <v>223</v>
      </c>
      <c r="R170" s="297">
        <f ca="1">+IF(ISERROR(HLOOKUP($B170,INDIRECT("'Monthly Resource Report'!"&amp;'Green Validation'!R$450676&amp;":"&amp;'Green Validation'!R$450677),'Green Validation'!R$450678,FALSE)),0,HLOOKUP($B170,INDIRECT("'Monthly Resource Report'!"&amp;'Green Validation'!R$450676&amp;":"&amp;'Green Validation'!R$450677),'Green Validation'!R$450678,FALSE))</f>
        <v>6.9239952143674159</v>
      </c>
      <c r="S170" s="317">
        <f ca="1">+IF(ISERROR(HLOOKUP($B170,INDIRECT("'Monthly Resource Report'!"&amp;'Green Validation'!S$450676&amp;":"&amp;'Green Validation'!S$450677),'Green Validation'!S$450678,FALSE)),0,HLOOKUP($B170,INDIRECT("'Monthly Resource Report'!"&amp;'Green Validation'!S$450676&amp;":"&amp;'Green Validation'!S$450677),'Green Validation'!S$450678,FALSE))</f>
        <v>0.22403138050041096</v>
      </c>
      <c r="T170" s="318">
        <f ca="1">+IF(ISERROR(HLOOKUP($B170,INDIRECT("'Monthly Resource Report'!"&amp;'Green Validation'!T$450676&amp;":"&amp;'Green Validation'!T$450677),'Green Validation'!T$450678,FALSE)),0,HLOOKUP($B170,INDIRECT("'Monthly Resource Report'!"&amp;'Green Validation'!T$450676&amp;":"&amp;'Green Validation'!T$450677),'Green Validation'!T$450678,FALSE))</f>
        <v>0.19026560201623505</v>
      </c>
    </row>
    <row r="171" spans="2:20" s="29" customFormat="1">
      <c r="B171" s="301">
        <v>46388</v>
      </c>
      <c r="C171" s="294">
        <v>231</v>
      </c>
      <c r="D171" s="297">
        <v>7.1186053357483621</v>
      </c>
      <c r="E171" s="299">
        <v>0.22500000000000001</v>
      </c>
      <c r="F171" s="295">
        <v>0.19</v>
      </c>
      <c r="G171" s="294">
        <f ca="1">+IF(ISERROR(HLOOKUP($B171,INDIRECT("'Monthly Resource Report'!"&amp;'Green Validation'!G$450676&amp;":"&amp;'Green Validation'!G$450677),'Green Validation'!G$450678,FALSE)),0,HLOOKUP($B171,INDIRECT("'Monthly Resource Report'!"&amp;'Green Validation'!G$450676&amp;":"&amp;'Green Validation'!G$450677),'Green Validation'!G$450678,FALSE))</f>
        <v>231</v>
      </c>
      <c r="H171" s="297">
        <f ca="1">+IF(ISERROR(HLOOKUP($B171,INDIRECT("'Monthly Resource Report'!"&amp;'Green Validation'!H$450676&amp;":"&amp;'Green Validation'!H$450677),'Green Validation'!H$450678,FALSE)),0,HLOOKUP($B171,INDIRECT("'Monthly Resource Report'!"&amp;'Green Validation'!H$450676&amp;":"&amp;'Green Validation'!H$450677),'Green Validation'!H$450678,FALSE))</f>
        <v>7.1189982084680175</v>
      </c>
      <c r="I171" s="317">
        <f ca="1">+IF(ISERROR(HLOOKUP($B171,INDIRECT("'Monthly Resource Report'!"&amp;'Green Validation'!I$450676&amp;":"&amp;'Green Validation'!I$450677),'Green Validation'!I$450678,FALSE)),0,HLOOKUP($B171,INDIRECT("'Monthly Resource Report'!"&amp;'Green Validation'!I$450676&amp;":"&amp;'Green Validation'!I$450677),'Green Validation'!I$450678,FALSE))</f>
        <v>0.22387511497121193</v>
      </c>
      <c r="J171" s="318">
        <f ca="1">+IF(ISERROR(HLOOKUP($B171,INDIRECT("'Monthly Resource Report'!"&amp;'Green Validation'!J$450676&amp;":"&amp;'Green Validation'!J$450677),'Green Validation'!J$450678,FALSE)),0,HLOOKUP($B171,INDIRECT("'Monthly Resource Report'!"&amp;'Green Validation'!J$450676&amp;":"&amp;'Green Validation'!J$450677),'Green Validation'!J$450678,FALSE))</f>
        <v>0.1903601793689097</v>
      </c>
      <c r="L171" s="301">
        <v>46388</v>
      </c>
      <c r="M171" s="294">
        <v>223</v>
      </c>
      <c r="N171" s="297">
        <v>7.1186053357483621</v>
      </c>
      <c r="O171" s="299">
        <v>0.22500000000000001</v>
      </c>
      <c r="P171" s="295">
        <v>0.19</v>
      </c>
      <c r="Q171" s="294">
        <f ca="1">+IF(ISERROR(HLOOKUP($B171,INDIRECT("'Monthly Resource Report'!"&amp;'Green Validation'!Q$450676&amp;":"&amp;'Green Validation'!Q$450677),'Green Validation'!Q$450678,FALSE)),0,HLOOKUP($B171,INDIRECT("'Monthly Resource Report'!"&amp;'Green Validation'!Q$450676&amp;":"&amp;'Green Validation'!Q$450677),'Green Validation'!Q$450678,FALSE))</f>
        <v>223</v>
      </c>
      <c r="R171" s="297">
        <f ca="1">+IF(ISERROR(HLOOKUP($B171,INDIRECT("'Monthly Resource Report'!"&amp;'Green Validation'!R$450676&amp;":"&amp;'Green Validation'!R$450677),'Green Validation'!R$450678,FALSE)),0,HLOOKUP($B171,INDIRECT("'Monthly Resource Report'!"&amp;'Green Validation'!R$450676&amp;":"&amp;'Green Validation'!R$450677),'Green Validation'!R$450678,FALSE))</f>
        <v>7.1189935710498409</v>
      </c>
      <c r="S171" s="317">
        <f ca="1">+IF(ISERROR(HLOOKUP($B171,INDIRECT("'Monthly Resource Report'!"&amp;'Green Validation'!S$450676&amp;":"&amp;'Green Validation'!S$450677),'Green Validation'!S$450678,FALSE)),0,HLOOKUP($B171,INDIRECT("'Monthly Resource Report'!"&amp;'Green Validation'!S$450676&amp;":"&amp;'Green Validation'!S$450677),'Green Validation'!S$450678,FALSE))</f>
        <v>0.22399136908558082</v>
      </c>
      <c r="T171" s="318">
        <f ca="1">+IF(ISERROR(HLOOKUP($B171,INDIRECT("'Monthly Resource Report'!"&amp;'Green Validation'!T$450676&amp;":"&amp;'Green Validation'!T$450677),'Green Validation'!T$450678,FALSE)),0,HLOOKUP($B171,INDIRECT("'Monthly Resource Report'!"&amp;'Green Validation'!T$450676&amp;":"&amp;'Green Validation'!T$450677),'Green Validation'!T$450678,FALSE))</f>
        <v>0.19018135111039883</v>
      </c>
    </row>
    <row r="172" spans="2:20" s="29" customFormat="1">
      <c r="B172" s="301">
        <v>46419</v>
      </c>
      <c r="C172" s="294">
        <v>231</v>
      </c>
      <c r="D172" s="297">
        <v>7.1186053357483621</v>
      </c>
      <c r="E172" s="299">
        <v>0.22500000000000001</v>
      </c>
      <c r="F172" s="295">
        <v>0.19</v>
      </c>
      <c r="G172" s="294">
        <f ca="1">+IF(ISERROR(HLOOKUP($B172,INDIRECT("'Monthly Resource Report'!"&amp;'Green Validation'!G$450676&amp;":"&amp;'Green Validation'!G$450677),'Green Validation'!G$450678,FALSE)),0,HLOOKUP($B172,INDIRECT("'Monthly Resource Report'!"&amp;'Green Validation'!G$450676&amp;":"&amp;'Green Validation'!G$450677),'Green Validation'!G$450678,FALSE))</f>
        <v>231</v>
      </c>
      <c r="H172" s="297">
        <f ca="1">+IF(ISERROR(HLOOKUP($B172,INDIRECT("'Monthly Resource Report'!"&amp;'Green Validation'!H$450676&amp;":"&amp;'Green Validation'!H$450677),'Green Validation'!H$450678,FALSE)),0,HLOOKUP($B172,INDIRECT("'Monthly Resource Report'!"&amp;'Green Validation'!H$450676&amp;":"&amp;'Green Validation'!H$450677),'Green Validation'!H$450678,FALSE))</f>
        <v>7.1189975253742066</v>
      </c>
      <c r="I172" s="317">
        <f ca="1">+IF(ISERROR(HLOOKUP($B172,INDIRECT("'Monthly Resource Report'!"&amp;'Green Validation'!I$450676&amp;":"&amp;'Green Validation'!I$450677),'Green Validation'!I$450678,FALSE)),0,HLOOKUP($B172,INDIRECT("'Monthly Resource Report'!"&amp;'Green Validation'!I$450676&amp;":"&amp;'Green Validation'!I$450677),'Green Validation'!I$450678,FALSE))</f>
        <v>0.22391320710051524</v>
      </c>
      <c r="J172" s="318">
        <f ca="1">+IF(ISERROR(HLOOKUP($B172,INDIRECT("'Monthly Resource Report'!"&amp;'Green Validation'!J$450676&amp;":"&amp;'Green Validation'!J$450677),'Green Validation'!J$450678,FALSE)),0,HLOOKUP($B172,INDIRECT("'Monthly Resource Report'!"&amp;'Green Validation'!J$450676&amp;":"&amp;'Green Validation'!J$450677),'Green Validation'!J$450678,FALSE))</f>
        <v>0.19026914785639246</v>
      </c>
      <c r="L172" s="301">
        <v>46419</v>
      </c>
      <c r="M172" s="294">
        <v>223</v>
      </c>
      <c r="N172" s="297">
        <v>7.1186053357483621</v>
      </c>
      <c r="O172" s="299">
        <v>0.22500000000000001</v>
      </c>
      <c r="P172" s="295">
        <v>0.19</v>
      </c>
      <c r="Q172" s="294">
        <f ca="1">+IF(ISERROR(HLOOKUP($B172,INDIRECT("'Monthly Resource Report'!"&amp;'Green Validation'!Q$450676&amp;":"&amp;'Green Validation'!Q$450677),'Green Validation'!Q$450678,FALSE)),0,HLOOKUP($B172,INDIRECT("'Monthly Resource Report'!"&amp;'Green Validation'!Q$450676&amp;":"&amp;'Green Validation'!Q$450677),'Green Validation'!Q$450678,FALSE))</f>
        <v>223</v>
      </c>
      <c r="R172" s="297">
        <f ca="1">+IF(ISERROR(HLOOKUP($B172,INDIRECT("'Monthly Resource Report'!"&amp;'Green Validation'!R$450676&amp;":"&amp;'Green Validation'!R$450677),'Green Validation'!R$450678,FALSE)),0,HLOOKUP($B172,INDIRECT("'Monthly Resource Report'!"&amp;'Green Validation'!R$450676&amp;":"&amp;'Green Validation'!R$450677),'Green Validation'!R$450678,FALSE))</f>
        <v>7.1189920671955207</v>
      </c>
      <c r="S172" s="317">
        <f ca="1">+IF(ISERROR(HLOOKUP($B172,INDIRECT("'Monthly Resource Report'!"&amp;'Green Validation'!S$450676&amp;":"&amp;'Green Validation'!S$450677),'Green Validation'!S$450678,FALSE)),0,HLOOKUP($B172,INDIRECT("'Monthly Resource Report'!"&amp;'Green Validation'!S$450676&amp;":"&amp;'Green Validation'!S$450677),'Green Validation'!S$450678,FALSE))</f>
        <v>0.22406992947256091</v>
      </c>
      <c r="T172" s="318">
        <f ca="1">+IF(ISERROR(HLOOKUP($B172,INDIRECT("'Monthly Resource Report'!"&amp;'Green Validation'!T$450676&amp;":"&amp;'Green Validation'!T$450677),'Green Validation'!T$450678,FALSE)),0,HLOOKUP($B172,INDIRECT("'Monthly Resource Report'!"&amp;'Green Validation'!T$450676&amp;":"&amp;'Green Validation'!T$450677),'Green Validation'!T$450678,FALSE))</f>
        <v>0.19018682492200481</v>
      </c>
    </row>
    <row r="173" spans="2:20" s="29" customFormat="1">
      <c r="B173" s="301">
        <v>46447</v>
      </c>
      <c r="C173" s="294">
        <v>231</v>
      </c>
      <c r="D173" s="297">
        <v>7.1186053357483621</v>
      </c>
      <c r="E173" s="299">
        <v>0.22500000000000001</v>
      </c>
      <c r="F173" s="295">
        <v>0.19</v>
      </c>
      <c r="G173" s="294">
        <f ca="1">+IF(ISERROR(HLOOKUP($B173,INDIRECT("'Monthly Resource Report'!"&amp;'Green Validation'!G$450676&amp;":"&amp;'Green Validation'!G$450677),'Green Validation'!G$450678,FALSE)),0,HLOOKUP($B173,INDIRECT("'Monthly Resource Report'!"&amp;'Green Validation'!G$450676&amp;":"&amp;'Green Validation'!G$450677),'Green Validation'!G$450678,FALSE))</f>
        <v>231</v>
      </c>
      <c r="H173" s="297">
        <f ca="1">+IF(ISERROR(HLOOKUP($B173,INDIRECT("'Monthly Resource Report'!"&amp;'Green Validation'!H$450676&amp;":"&amp;'Green Validation'!H$450677),'Green Validation'!H$450678,FALSE)),0,HLOOKUP($B173,INDIRECT("'Monthly Resource Report'!"&amp;'Green Validation'!H$450676&amp;":"&amp;'Green Validation'!H$450677),'Green Validation'!H$450678,FALSE))</f>
        <v>7.1189980411170195</v>
      </c>
      <c r="I173" s="317">
        <f ca="1">+IF(ISERROR(HLOOKUP($B173,INDIRECT("'Monthly Resource Report'!"&amp;'Green Validation'!I$450676&amp;":"&amp;'Green Validation'!I$450677),'Green Validation'!I$450678,FALSE)),0,HLOOKUP($B173,INDIRECT("'Monthly Resource Report'!"&amp;'Green Validation'!I$450676&amp;":"&amp;'Green Validation'!I$450677),'Green Validation'!I$450678,FALSE))</f>
        <v>0.22337173049052214</v>
      </c>
      <c r="J173" s="318">
        <f ca="1">+IF(ISERROR(HLOOKUP($B173,INDIRECT("'Monthly Resource Report'!"&amp;'Green Validation'!J$450676&amp;":"&amp;'Green Validation'!J$450677),'Green Validation'!J$450678,FALSE)),0,HLOOKUP($B173,INDIRECT("'Monthly Resource Report'!"&amp;'Green Validation'!J$450676&amp;":"&amp;'Green Validation'!J$450677),'Green Validation'!J$450678,FALSE))</f>
        <v>0.19043370443548865</v>
      </c>
      <c r="L173" s="301">
        <v>46447</v>
      </c>
      <c r="M173" s="294">
        <v>223</v>
      </c>
      <c r="N173" s="297">
        <v>7.1186053357483621</v>
      </c>
      <c r="O173" s="299">
        <v>0.22500000000000001</v>
      </c>
      <c r="P173" s="295">
        <v>0.19</v>
      </c>
      <c r="Q173" s="294">
        <f ca="1">+IF(ISERROR(HLOOKUP($B173,INDIRECT("'Monthly Resource Report'!"&amp;'Green Validation'!Q$450676&amp;":"&amp;'Green Validation'!Q$450677),'Green Validation'!Q$450678,FALSE)),0,HLOOKUP($B173,INDIRECT("'Monthly Resource Report'!"&amp;'Green Validation'!Q$450676&amp;":"&amp;'Green Validation'!Q$450677),'Green Validation'!Q$450678,FALSE))</f>
        <v>223</v>
      </c>
      <c r="R173" s="297">
        <f ca="1">+IF(ISERROR(HLOOKUP($B173,INDIRECT("'Monthly Resource Report'!"&amp;'Green Validation'!R$450676&amp;":"&amp;'Green Validation'!R$450677),'Green Validation'!R$450678,FALSE)),0,HLOOKUP($B173,INDIRECT("'Monthly Resource Report'!"&amp;'Green Validation'!R$450676&amp;":"&amp;'Green Validation'!R$450677),'Green Validation'!R$450678,FALSE))</f>
        <v>7.1189928227246693</v>
      </c>
      <c r="S173" s="317">
        <f ca="1">+IF(ISERROR(HLOOKUP($B173,INDIRECT("'Monthly Resource Report'!"&amp;'Green Validation'!S$450676&amp;":"&amp;'Green Validation'!S$450677),'Green Validation'!S$450678,FALSE)),0,HLOOKUP($B173,INDIRECT("'Monthly Resource Report'!"&amp;'Green Validation'!S$450676&amp;":"&amp;'Green Validation'!S$450677),'Green Validation'!S$450678,FALSE))</f>
        <v>0.22359303759975271</v>
      </c>
      <c r="T173" s="318">
        <f ca="1">+IF(ISERROR(HLOOKUP($B173,INDIRECT("'Monthly Resource Report'!"&amp;'Green Validation'!T$450676&amp;":"&amp;'Green Validation'!T$450677),'Green Validation'!T$450678,FALSE)),0,HLOOKUP($B173,INDIRECT("'Monthly Resource Report'!"&amp;'Green Validation'!T$450676&amp;":"&amp;'Green Validation'!T$450677),'Green Validation'!T$450678,FALSE))</f>
        <v>0.1902697743546129</v>
      </c>
    </row>
    <row r="174" spans="2:20" s="29" customFormat="1">
      <c r="B174" s="301">
        <v>46478</v>
      </c>
      <c r="C174" s="294">
        <v>231</v>
      </c>
      <c r="D174" s="297">
        <v>7.1186053357483621</v>
      </c>
      <c r="E174" s="299">
        <v>0.22500000000000001</v>
      </c>
      <c r="F174" s="295">
        <v>0.19</v>
      </c>
      <c r="G174" s="294">
        <f ca="1">+IF(ISERROR(HLOOKUP($B174,INDIRECT("'Monthly Resource Report'!"&amp;'Green Validation'!G$450676&amp;":"&amp;'Green Validation'!G$450677),'Green Validation'!G$450678,FALSE)),0,HLOOKUP($B174,INDIRECT("'Monthly Resource Report'!"&amp;'Green Validation'!G$450676&amp;":"&amp;'Green Validation'!G$450677),'Green Validation'!G$450678,FALSE))</f>
        <v>231</v>
      </c>
      <c r="H174" s="297">
        <f ca="1">+IF(ISERROR(HLOOKUP($B174,INDIRECT("'Monthly Resource Report'!"&amp;'Green Validation'!H$450676&amp;":"&amp;'Green Validation'!H$450677),'Green Validation'!H$450678,FALSE)),0,HLOOKUP($B174,INDIRECT("'Monthly Resource Report'!"&amp;'Green Validation'!H$450676&amp;":"&amp;'Green Validation'!H$450677),'Green Validation'!H$450678,FALSE))</f>
        <v>7.1189995323016868</v>
      </c>
      <c r="I174" s="317">
        <f ca="1">+IF(ISERROR(HLOOKUP($B174,INDIRECT("'Monthly Resource Report'!"&amp;'Green Validation'!I$450676&amp;":"&amp;'Green Validation'!I$450677),'Green Validation'!I$450678,FALSE)),0,HLOOKUP($B174,INDIRECT("'Monthly Resource Report'!"&amp;'Green Validation'!I$450676&amp;":"&amp;'Green Validation'!I$450677),'Green Validation'!I$450678,FALSE))</f>
        <v>0.22316119017862607</v>
      </c>
      <c r="J174" s="318">
        <f ca="1">+IF(ISERROR(HLOOKUP($B174,INDIRECT("'Monthly Resource Report'!"&amp;'Green Validation'!J$450676&amp;":"&amp;'Green Validation'!J$450677),'Green Validation'!J$450678,FALSE)),0,HLOOKUP($B174,INDIRECT("'Monthly Resource Report'!"&amp;'Green Validation'!J$450676&amp;":"&amp;'Green Validation'!J$450677),'Green Validation'!J$450678,FALSE))</f>
        <v>0.19038072908468917</v>
      </c>
      <c r="L174" s="301">
        <v>46478</v>
      </c>
      <c r="M174" s="294">
        <v>223</v>
      </c>
      <c r="N174" s="297">
        <v>7.1186053357483621</v>
      </c>
      <c r="O174" s="299">
        <v>0.22500000000000001</v>
      </c>
      <c r="P174" s="295">
        <v>0.19</v>
      </c>
      <c r="Q174" s="294">
        <f ca="1">+IF(ISERROR(HLOOKUP($B174,INDIRECT("'Monthly Resource Report'!"&amp;'Green Validation'!Q$450676&amp;":"&amp;'Green Validation'!Q$450677),'Green Validation'!Q$450678,FALSE)),0,HLOOKUP($B174,INDIRECT("'Monthly Resource Report'!"&amp;'Green Validation'!Q$450676&amp;":"&amp;'Green Validation'!Q$450677),'Green Validation'!Q$450678,FALSE))</f>
        <v>223</v>
      </c>
      <c r="R174" s="297">
        <f ca="1">+IF(ISERROR(HLOOKUP($B174,INDIRECT("'Monthly Resource Report'!"&amp;'Green Validation'!R$450676&amp;":"&amp;'Green Validation'!R$450677),'Green Validation'!R$450678,FALSE)),0,HLOOKUP($B174,INDIRECT("'Monthly Resource Report'!"&amp;'Green Validation'!R$450676&amp;":"&amp;'Green Validation'!R$450677),'Green Validation'!R$450678,FALSE))</f>
        <v>7.1189923638429011</v>
      </c>
      <c r="S174" s="317">
        <f ca="1">+IF(ISERROR(HLOOKUP($B174,INDIRECT("'Monthly Resource Report'!"&amp;'Green Validation'!S$450676&amp;":"&amp;'Green Validation'!S$450677),'Green Validation'!S$450678,FALSE)),0,HLOOKUP($B174,INDIRECT("'Monthly Resource Report'!"&amp;'Green Validation'!S$450676&amp;":"&amp;'Green Validation'!S$450677),'Green Validation'!S$450678,FALSE))</f>
        <v>0.22338983109560878</v>
      </c>
      <c r="T174" s="318">
        <f ca="1">+IF(ISERROR(HLOOKUP($B174,INDIRECT("'Monthly Resource Report'!"&amp;'Green Validation'!T$450676&amp;":"&amp;'Green Validation'!T$450677),'Green Validation'!T$450678,FALSE)),0,HLOOKUP($B174,INDIRECT("'Monthly Resource Report'!"&amp;'Green Validation'!T$450676&amp;":"&amp;'Green Validation'!T$450677),'Green Validation'!T$450678,FALSE))</f>
        <v>0.19009675995623276</v>
      </c>
    </row>
    <row r="175" spans="2:20" s="29" customFormat="1">
      <c r="B175" s="301">
        <v>46508</v>
      </c>
      <c r="C175" s="294">
        <v>231</v>
      </c>
      <c r="D175" s="297">
        <v>7.1186053357483621</v>
      </c>
      <c r="E175" s="299">
        <v>0.21</v>
      </c>
      <c r="F175" s="295">
        <v>0.19</v>
      </c>
      <c r="G175" s="294">
        <f ca="1">+IF(ISERROR(HLOOKUP($B175,INDIRECT("'Monthly Resource Report'!"&amp;'Green Validation'!G$450676&amp;":"&amp;'Green Validation'!G$450677),'Green Validation'!G$450678,FALSE)),0,HLOOKUP($B175,INDIRECT("'Monthly Resource Report'!"&amp;'Green Validation'!G$450676&amp;":"&amp;'Green Validation'!G$450677),'Green Validation'!G$450678,FALSE))</f>
        <v>231</v>
      </c>
      <c r="H175" s="297">
        <f ca="1">+IF(ISERROR(HLOOKUP($B175,INDIRECT("'Monthly Resource Report'!"&amp;'Green Validation'!H$450676&amp;":"&amp;'Green Validation'!H$450677),'Green Validation'!H$450678,FALSE)),0,HLOOKUP($B175,INDIRECT("'Monthly Resource Report'!"&amp;'Green Validation'!H$450676&amp;":"&amp;'Green Validation'!H$450677),'Green Validation'!H$450678,FALSE))</f>
        <v>7.1190000330851939</v>
      </c>
      <c r="I175" s="317">
        <f ca="1">+IF(ISERROR(HLOOKUP($B175,INDIRECT("'Monthly Resource Report'!"&amp;'Green Validation'!I$450676&amp;":"&amp;'Green Validation'!I$450677),'Green Validation'!I$450678,FALSE)),0,HLOOKUP($B175,INDIRECT("'Monthly Resource Report'!"&amp;'Green Validation'!I$450676&amp;":"&amp;'Green Validation'!I$450677),'Green Validation'!I$450678,FALSE))</f>
        <v>0.20810325511764388</v>
      </c>
      <c r="J175" s="318">
        <f ca="1">+IF(ISERROR(HLOOKUP($B175,INDIRECT("'Monthly Resource Report'!"&amp;'Green Validation'!J$450676&amp;":"&amp;'Green Validation'!J$450677),'Green Validation'!J$450678,FALSE)),0,HLOOKUP($B175,INDIRECT("'Monthly Resource Report'!"&amp;'Green Validation'!J$450676&amp;":"&amp;'Green Validation'!J$450677),'Green Validation'!J$450678,FALSE))</f>
        <v>0.19036827604482895</v>
      </c>
      <c r="L175" s="301">
        <v>46508</v>
      </c>
      <c r="M175" s="294">
        <v>223</v>
      </c>
      <c r="N175" s="297">
        <v>7.1186053357483621</v>
      </c>
      <c r="O175" s="299">
        <v>0.21</v>
      </c>
      <c r="P175" s="295">
        <v>0.19</v>
      </c>
      <c r="Q175" s="294">
        <f ca="1">+IF(ISERROR(HLOOKUP($B175,INDIRECT("'Monthly Resource Report'!"&amp;'Green Validation'!Q$450676&amp;":"&amp;'Green Validation'!Q$450677),'Green Validation'!Q$450678,FALSE)),0,HLOOKUP($B175,INDIRECT("'Monthly Resource Report'!"&amp;'Green Validation'!Q$450676&amp;":"&amp;'Green Validation'!Q$450677),'Green Validation'!Q$450678,FALSE))</f>
        <v>223</v>
      </c>
      <c r="R175" s="297">
        <f ca="1">+IF(ISERROR(HLOOKUP($B175,INDIRECT("'Monthly Resource Report'!"&amp;'Green Validation'!R$450676&amp;":"&amp;'Green Validation'!R$450677),'Green Validation'!R$450678,FALSE)),0,HLOOKUP($B175,INDIRECT("'Monthly Resource Report'!"&amp;'Green Validation'!R$450676&amp;":"&amp;'Green Validation'!R$450677),'Green Validation'!R$450678,FALSE))</f>
        <v>7.1189927978674561</v>
      </c>
      <c r="S175" s="317">
        <f ca="1">+IF(ISERROR(HLOOKUP($B175,INDIRECT("'Monthly Resource Report'!"&amp;'Green Validation'!S$450676&amp;":"&amp;'Green Validation'!S$450677),'Green Validation'!S$450678,FALSE)),0,HLOOKUP($B175,INDIRECT("'Monthly Resource Report'!"&amp;'Green Validation'!S$450676&amp;":"&amp;'Green Validation'!S$450677),'Green Validation'!S$450678,FALSE))</f>
        <v>0.20833408682980917</v>
      </c>
      <c r="T175" s="318">
        <f ca="1">+IF(ISERROR(HLOOKUP($B175,INDIRECT("'Monthly Resource Report'!"&amp;'Green Validation'!T$450676&amp;":"&amp;'Green Validation'!T$450677),'Green Validation'!T$450678,FALSE)),0,HLOOKUP($B175,INDIRECT("'Monthly Resource Report'!"&amp;'Green Validation'!T$450676&amp;":"&amp;'Green Validation'!T$450677),'Green Validation'!T$450678,FALSE))</f>
        <v>0.19017635951001002</v>
      </c>
    </row>
    <row r="176" spans="2:20" s="29" customFormat="1">
      <c r="B176" s="301">
        <v>46539</v>
      </c>
      <c r="C176" s="294">
        <v>231</v>
      </c>
      <c r="D176" s="297">
        <v>7.1186053357483621</v>
      </c>
      <c r="E176" s="299">
        <v>0.21</v>
      </c>
      <c r="F176" s="295">
        <v>0.19</v>
      </c>
      <c r="G176" s="294">
        <f ca="1">+IF(ISERROR(HLOOKUP($B176,INDIRECT("'Monthly Resource Report'!"&amp;'Green Validation'!G$450676&amp;":"&amp;'Green Validation'!G$450677),'Green Validation'!G$450678,FALSE)),0,HLOOKUP($B176,INDIRECT("'Monthly Resource Report'!"&amp;'Green Validation'!G$450676&amp;":"&amp;'Green Validation'!G$450677),'Green Validation'!G$450678,FALSE))</f>
        <v>231</v>
      </c>
      <c r="H176" s="297">
        <f ca="1">+IF(ISERROR(HLOOKUP($B176,INDIRECT("'Monthly Resource Report'!"&amp;'Green Validation'!H$450676&amp;":"&amp;'Green Validation'!H$450677),'Green Validation'!H$450678,FALSE)),0,HLOOKUP($B176,INDIRECT("'Monthly Resource Report'!"&amp;'Green Validation'!H$450676&amp;":"&amp;'Green Validation'!H$450677),'Green Validation'!H$450678,FALSE))</f>
        <v>7.1189981845524377</v>
      </c>
      <c r="I176" s="317">
        <f ca="1">+IF(ISERROR(HLOOKUP($B176,INDIRECT("'Monthly Resource Report'!"&amp;'Green Validation'!I$450676&amp;":"&amp;'Green Validation'!I$450677),'Green Validation'!I$450678,FALSE)),0,HLOOKUP($B176,INDIRECT("'Monthly Resource Report'!"&amp;'Green Validation'!I$450676&amp;":"&amp;'Green Validation'!I$450677),'Green Validation'!I$450678,FALSE))</f>
        <v>0.20823453901686059</v>
      </c>
      <c r="J176" s="318">
        <f ca="1">+IF(ISERROR(HLOOKUP($B176,INDIRECT("'Monthly Resource Report'!"&amp;'Green Validation'!J$450676&amp;":"&amp;'Green Validation'!J$450677),'Green Validation'!J$450678,FALSE)),0,HLOOKUP($B176,INDIRECT("'Monthly Resource Report'!"&amp;'Green Validation'!J$450676&amp;":"&amp;'Green Validation'!J$450677),'Green Validation'!J$450678,FALSE))</f>
        <v>0.19025204760368511</v>
      </c>
      <c r="L176" s="301">
        <v>46539</v>
      </c>
      <c r="M176" s="294">
        <v>223</v>
      </c>
      <c r="N176" s="297">
        <v>7.1186053357483621</v>
      </c>
      <c r="O176" s="299">
        <v>0.21</v>
      </c>
      <c r="P176" s="295">
        <v>0.19</v>
      </c>
      <c r="Q176" s="294">
        <f ca="1">+IF(ISERROR(HLOOKUP($B176,INDIRECT("'Monthly Resource Report'!"&amp;'Green Validation'!Q$450676&amp;":"&amp;'Green Validation'!Q$450677),'Green Validation'!Q$450678,FALSE)),0,HLOOKUP($B176,INDIRECT("'Monthly Resource Report'!"&amp;'Green Validation'!Q$450676&amp;":"&amp;'Green Validation'!Q$450677),'Green Validation'!Q$450678,FALSE))</f>
        <v>223</v>
      </c>
      <c r="R176" s="297">
        <f ca="1">+IF(ISERROR(HLOOKUP($B176,INDIRECT("'Monthly Resource Report'!"&amp;'Green Validation'!R$450676&amp;":"&amp;'Green Validation'!R$450677),'Green Validation'!R$450678,FALSE)),0,HLOOKUP($B176,INDIRECT("'Monthly Resource Report'!"&amp;'Green Validation'!R$450676&amp;":"&amp;'Green Validation'!R$450677),'Green Validation'!R$450678,FALSE))</f>
        <v>7.1189922425902266</v>
      </c>
      <c r="S176" s="317">
        <f ca="1">+IF(ISERROR(HLOOKUP($B176,INDIRECT("'Monthly Resource Report'!"&amp;'Green Validation'!S$450676&amp;":"&amp;'Green Validation'!S$450677),'Green Validation'!S$450678,FALSE)),0,HLOOKUP($B176,INDIRECT("'Monthly Resource Report'!"&amp;'Green Validation'!S$450676&amp;":"&amp;'Green Validation'!S$450677),'Green Validation'!S$450678,FALSE))</f>
        <v>0.20838528653610636</v>
      </c>
      <c r="T176" s="318">
        <f ca="1">+IF(ISERROR(HLOOKUP($B176,INDIRECT("'Monthly Resource Report'!"&amp;'Green Validation'!T$450676&amp;":"&amp;'Green Validation'!T$450677),'Green Validation'!T$450678,FALSE)),0,HLOOKUP($B176,INDIRECT("'Monthly Resource Report'!"&amp;'Green Validation'!T$450676&amp;":"&amp;'Green Validation'!T$450677),'Green Validation'!T$450678,FALSE))</f>
        <v>0.19028576770066083</v>
      </c>
    </row>
    <row r="177" spans="2:20" s="29" customFormat="1">
      <c r="B177" s="301">
        <v>46569</v>
      </c>
      <c r="C177" s="294">
        <v>231</v>
      </c>
      <c r="D177" s="297">
        <v>7.1186053357483621</v>
      </c>
      <c r="E177" s="299">
        <v>0.21</v>
      </c>
      <c r="F177" s="295">
        <v>0.19</v>
      </c>
      <c r="G177" s="294">
        <f ca="1">+IF(ISERROR(HLOOKUP($B177,INDIRECT("'Monthly Resource Report'!"&amp;'Green Validation'!G$450676&amp;":"&amp;'Green Validation'!G$450677),'Green Validation'!G$450678,FALSE)),0,HLOOKUP($B177,INDIRECT("'Monthly Resource Report'!"&amp;'Green Validation'!G$450676&amp;":"&amp;'Green Validation'!G$450677),'Green Validation'!G$450678,FALSE))</f>
        <v>231</v>
      </c>
      <c r="H177" s="297">
        <f ca="1">+IF(ISERROR(HLOOKUP($B177,INDIRECT("'Monthly Resource Report'!"&amp;'Green Validation'!H$450676&amp;":"&amp;'Green Validation'!H$450677),'Green Validation'!H$450678,FALSE)),0,HLOOKUP($B177,INDIRECT("'Monthly Resource Report'!"&amp;'Green Validation'!H$450676&amp;":"&amp;'Green Validation'!H$450677),'Green Validation'!H$450678,FALSE))</f>
        <v>7.1189973325164972</v>
      </c>
      <c r="I177" s="317">
        <f ca="1">+IF(ISERROR(HLOOKUP($B177,INDIRECT("'Monthly Resource Report'!"&amp;'Green Validation'!I$450676&amp;":"&amp;'Green Validation'!I$450677),'Green Validation'!I$450678,FALSE)),0,HLOOKUP($B177,INDIRECT("'Monthly Resource Report'!"&amp;'Green Validation'!I$450676&amp;":"&amp;'Green Validation'!I$450677),'Green Validation'!I$450678,FALSE))</f>
        <v>0.20882862696173304</v>
      </c>
      <c r="J177" s="318">
        <f ca="1">+IF(ISERROR(HLOOKUP($B177,INDIRECT("'Monthly Resource Report'!"&amp;'Green Validation'!J$450676&amp;":"&amp;'Green Validation'!J$450677),'Green Validation'!J$450678,FALSE)),0,HLOOKUP($B177,INDIRECT("'Monthly Resource Report'!"&amp;'Green Validation'!J$450676&amp;":"&amp;'Green Validation'!J$450677),'Green Validation'!J$450678,FALSE))</f>
        <v>0.19011730253867729</v>
      </c>
      <c r="L177" s="301">
        <v>46569</v>
      </c>
      <c r="M177" s="294">
        <v>223</v>
      </c>
      <c r="N177" s="297">
        <v>7.1186053357483621</v>
      </c>
      <c r="O177" s="299">
        <v>0.21</v>
      </c>
      <c r="P177" s="295">
        <v>0.19</v>
      </c>
      <c r="Q177" s="294">
        <f ca="1">+IF(ISERROR(HLOOKUP($B177,INDIRECT("'Monthly Resource Report'!"&amp;'Green Validation'!Q$450676&amp;":"&amp;'Green Validation'!Q$450677),'Green Validation'!Q$450678,FALSE)),0,HLOOKUP($B177,INDIRECT("'Monthly Resource Report'!"&amp;'Green Validation'!Q$450676&amp;":"&amp;'Green Validation'!Q$450677),'Green Validation'!Q$450678,FALSE))</f>
        <v>223</v>
      </c>
      <c r="R177" s="297">
        <f ca="1">+IF(ISERROR(HLOOKUP($B177,INDIRECT("'Monthly Resource Report'!"&amp;'Green Validation'!R$450676&amp;":"&amp;'Green Validation'!R$450677),'Green Validation'!R$450678,FALSE)),0,HLOOKUP($B177,INDIRECT("'Monthly Resource Report'!"&amp;'Green Validation'!R$450676&amp;":"&amp;'Green Validation'!R$450677),'Green Validation'!R$450678,FALSE))</f>
        <v>7.1189921943101675</v>
      </c>
      <c r="S177" s="317">
        <f ca="1">+IF(ISERROR(HLOOKUP($B177,INDIRECT("'Monthly Resource Report'!"&amp;'Green Validation'!S$450676&amp;":"&amp;'Green Validation'!S$450677),'Green Validation'!S$450678,FALSE)),0,HLOOKUP($B177,INDIRECT("'Monthly Resource Report'!"&amp;'Green Validation'!S$450676&amp;":"&amp;'Green Validation'!S$450677),'Green Validation'!S$450678,FALSE))</f>
        <v>0.20902230077518097</v>
      </c>
      <c r="T177" s="318">
        <f ca="1">+IF(ISERROR(HLOOKUP($B177,INDIRECT("'Monthly Resource Report'!"&amp;'Green Validation'!T$450676&amp;":"&amp;'Green Validation'!T$450677),'Green Validation'!T$450678,FALSE)),0,HLOOKUP($B177,INDIRECT("'Monthly Resource Report'!"&amp;'Green Validation'!T$450676&amp;":"&amp;'Green Validation'!T$450677),'Green Validation'!T$450678,FALSE))</f>
        <v>0.19025275712166503</v>
      </c>
    </row>
    <row r="178" spans="2:20" s="29" customFormat="1">
      <c r="B178" s="301">
        <v>46600</v>
      </c>
      <c r="C178" s="294">
        <v>231</v>
      </c>
      <c r="D178" s="297">
        <v>7.1186053357483621</v>
      </c>
      <c r="E178" s="299">
        <v>0.21</v>
      </c>
      <c r="F178" s="295">
        <v>0.19</v>
      </c>
      <c r="G178" s="294">
        <f ca="1">+IF(ISERROR(HLOOKUP($B178,INDIRECT("'Monthly Resource Report'!"&amp;'Green Validation'!G$450676&amp;":"&amp;'Green Validation'!G$450677),'Green Validation'!G$450678,FALSE)),0,HLOOKUP($B178,INDIRECT("'Monthly Resource Report'!"&amp;'Green Validation'!G$450676&amp;":"&amp;'Green Validation'!G$450677),'Green Validation'!G$450678,FALSE))</f>
        <v>231</v>
      </c>
      <c r="H178" s="297">
        <f ca="1">+IF(ISERROR(HLOOKUP($B178,INDIRECT("'Monthly Resource Report'!"&amp;'Green Validation'!H$450676&amp;":"&amp;'Green Validation'!H$450677),'Green Validation'!H$450678,FALSE)),0,HLOOKUP($B178,INDIRECT("'Monthly Resource Report'!"&amp;'Green Validation'!H$450676&amp;":"&amp;'Green Validation'!H$450677),'Green Validation'!H$450678,FALSE))</f>
        <v>7.1189961609187993</v>
      </c>
      <c r="I178" s="317">
        <f ca="1">+IF(ISERROR(HLOOKUP($B178,INDIRECT("'Monthly Resource Report'!"&amp;'Green Validation'!I$450676&amp;":"&amp;'Green Validation'!I$450677),'Green Validation'!I$450678,FALSE)),0,HLOOKUP($B178,INDIRECT("'Monthly Resource Report'!"&amp;'Green Validation'!I$450676&amp;":"&amp;'Green Validation'!I$450677),'Green Validation'!I$450678,FALSE))</f>
        <v>0.20854209243667635</v>
      </c>
      <c r="J178" s="318">
        <f ca="1">+IF(ISERROR(HLOOKUP($B178,INDIRECT("'Monthly Resource Report'!"&amp;'Green Validation'!J$450676&amp;":"&amp;'Green Validation'!J$450677),'Green Validation'!J$450678,FALSE)),0,HLOOKUP($B178,INDIRECT("'Monthly Resource Report'!"&amp;'Green Validation'!J$450676&amp;":"&amp;'Green Validation'!J$450677),'Green Validation'!J$450678,FALSE))</f>
        <v>0.19023675711567595</v>
      </c>
      <c r="L178" s="301">
        <v>46600</v>
      </c>
      <c r="M178" s="294">
        <v>223</v>
      </c>
      <c r="N178" s="297">
        <v>7.1186053357483621</v>
      </c>
      <c r="O178" s="299">
        <v>0.21</v>
      </c>
      <c r="P178" s="295">
        <v>0.19</v>
      </c>
      <c r="Q178" s="294">
        <f ca="1">+IF(ISERROR(HLOOKUP($B178,INDIRECT("'Monthly Resource Report'!"&amp;'Green Validation'!Q$450676&amp;":"&amp;'Green Validation'!Q$450677),'Green Validation'!Q$450678,FALSE)),0,HLOOKUP($B178,INDIRECT("'Monthly Resource Report'!"&amp;'Green Validation'!Q$450676&amp;":"&amp;'Green Validation'!Q$450677),'Green Validation'!Q$450678,FALSE))</f>
        <v>223</v>
      </c>
      <c r="R178" s="297">
        <f ca="1">+IF(ISERROR(HLOOKUP($B178,INDIRECT("'Monthly Resource Report'!"&amp;'Green Validation'!R$450676&amp;":"&amp;'Green Validation'!R$450677),'Green Validation'!R$450678,FALSE)),0,HLOOKUP($B178,INDIRECT("'Monthly Resource Report'!"&amp;'Green Validation'!R$450676&amp;":"&amp;'Green Validation'!R$450677),'Green Validation'!R$450678,FALSE))</f>
        <v>7.1189906669428051</v>
      </c>
      <c r="S178" s="317">
        <f ca="1">+IF(ISERROR(HLOOKUP($B178,INDIRECT("'Monthly Resource Report'!"&amp;'Green Validation'!S$450676&amp;":"&amp;'Green Validation'!S$450677),'Green Validation'!S$450678,FALSE)),0,HLOOKUP($B178,INDIRECT("'Monthly Resource Report'!"&amp;'Green Validation'!S$450676&amp;":"&amp;'Green Validation'!S$450677),'Green Validation'!S$450678,FALSE))</f>
        <v>0.20875815887057114</v>
      </c>
      <c r="T178" s="318">
        <f ca="1">+IF(ISERROR(HLOOKUP($B178,INDIRECT("'Monthly Resource Report'!"&amp;'Green Validation'!T$450676&amp;":"&amp;'Green Validation'!T$450677),'Green Validation'!T$450678,FALSE)),0,HLOOKUP($B178,INDIRECT("'Monthly Resource Report'!"&amp;'Green Validation'!T$450676&amp;":"&amp;'Green Validation'!T$450677),'Green Validation'!T$450678,FALSE))</f>
        <v>0.19008277006826457</v>
      </c>
    </row>
    <row r="179" spans="2:20" s="29" customFormat="1">
      <c r="B179" s="301">
        <v>46631</v>
      </c>
      <c r="C179" s="294">
        <v>231</v>
      </c>
      <c r="D179" s="297">
        <v>7.1186053357483621</v>
      </c>
      <c r="E179" s="299">
        <v>0.21</v>
      </c>
      <c r="F179" s="295">
        <v>0.19</v>
      </c>
      <c r="G179" s="294">
        <f ca="1">+IF(ISERROR(HLOOKUP($B179,INDIRECT("'Monthly Resource Report'!"&amp;'Green Validation'!G$450676&amp;":"&amp;'Green Validation'!G$450677),'Green Validation'!G$450678,FALSE)),0,HLOOKUP($B179,INDIRECT("'Monthly Resource Report'!"&amp;'Green Validation'!G$450676&amp;":"&amp;'Green Validation'!G$450677),'Green Validation'!G$450678,FALSE))</f>
        <v>231</v>
      </c>
      <c r="H179" s="297">
        <f ca="1">+IF(ISERROR(HLOOKUP($B179,INDIRECT("'Monthly Resource Report'!"&amp;'Green Validation'!H$450676&amp;":"&amp;'Green Validation'!H$450677),'Green Validation'!H$450678,FALSE)),0,HLOOKUP($B179,INDIRECT("'Monthly Resource Report'!"&amp;'Green Validation'!H$450676&amp;":"&amp;'Green Validation'!H$450677),'Green Validation'!H$450678,FALSE))</f>
        <v>7.1190005868064086</v>
      </c>
      <c r="I179" s="317">
        <f ca="1">+IF(ISERROR(HLOOKUP($B179,INDIRECT("'Monthly Resource Report'!"&amp;'Green Validation'!I$450676&amp;":"&amp;'Green Validation'!I$450677),'Green Validation'!I$450678,FALSE)),0,HLOOKUP($B179,INDIRECT("'Monthly Resource Report'!"&amp;'Green Validation'!I$450676&amp;":"&amp;'Green Validation'!I$450677),'Green Validation'!I$450678,FALSE))</f>
        <v>0.20815208085191222</v>
      </c>
      <c r="J179" s="318">
        <f ca="1">+IF(ISERROR(HLOOKUP($B179,INDIRECT("'Monthly Resource Report'!"&amp;'Green Validation'!J$450676&amp;":"&amp;'Green Validation'!J$450677),'Green Validation'!J$450678,FALSE)),0,HLOOKUP($B179,INDIRECT("'Monthly Resource Report'!"&amp;'Green Validation'!J$450676&amp;":"&amp;'Green Validation'!J$450677),'Green Validation'!J$450678,FALSE))</f>
        <v>0.19025693385444861</v>
      </c>
      <c r="L179" s="301">
        <v>46631</v>
      </c>
      <c r="M179" s="294">
        <v>223</v>
      </c>
      <c r="N179" s="297">
        <v>7.1186053357483621</v>
      </c>
      <c r="O179" s="299">
        <v>0.21</v>
      </c>
      <c r="P179" s="295">
        <v>0.19</v>
      </c>
      <c r="Q179" s="294">
        <f ca="1">+IF(ISERROR(HLOOKUP($B179,INDIRECT("'Monthly Resource Report'!"&amp;'Green Validation'!Q$450676&amp;":"&amp;'Green Validation'!Q$450677),'Green Validation'!Q$450678,FALSE)),0,HLOOKUP($B179,INDIRECT("'Monthly Resource Report'!"&amp;'Green Validation'!Q$450676&amp;":"&amp;'Green Validation'!Q$450677),'Green Validation'!Q$450678,FALSE))</f>
        <v>223</v>
      </c>
      <c r="R179" s="297">
        <f ca="1">+IF(ISERROR(HLOOKUP($B179,INDIRECT("'Monthly Resource Report'!"&amp;'Green Validation'!R$450676&amp;":"&amp;'Green Validation'!R$450677),'Green Validation'!R$450678,FALSE)),0,HLOOKUP($B179,INDIRECT("'Monthly Resource Report'!"&amp;'Green Validation'!R$450676&amp;":"&amp;'Green Validation'!R$450677),'Green Validation'!R$450678,FALSE))</f>
        <v>7.1189936256177671</v>
      </c>
      <c r="S179" s="317">
        <f ca="1">+IF(ISERROR(HLOOKUP($B179,INDIRECT("'Monthly Resource Report'!"&amp;'Green Validation'!S$450676&amp;":"&amp;'Green Validation'!S$450677),'Green Validation'!S$450678,FALSE)),0,HLOOKUP($B179,INDIRECT("'Monthly Resource Report'!"&amp;'Green Validation'!S$450676&amp;":"&amp;'Green Validation'!S$450677),'Green Validation'!S$450678,FALSE))</f>
        <v>0.20835745465860186</v>
      </c>
      <c r="T179" s="318">
        <f ca="1">+IF(ISERROR(HLOOKUP($B179,INDIRECT("'Monthly Resource Report'!"&amp;'Green Validation'!T$450676&amp;":"&amp;'Green Validation'!T$450677),'Green Validation'!T$450678,FALSE)),0,HLOOKUP($B179,INDIRECT("'Monthly Resource Report'!"&amp;'Green Validation'!T$450676&amp;":"&amp;'Green Validation'!T$450677),'Green Validation'!T$450678,FALSE))</f>
        <v>0.19022975290482133</v>
      </c>
    </row>
    <row r="180" spans="2:20" s="29" customFormat="1">
      <c r="B180" s="301">
        <v>46661</v>
      </c>
      <c r="C180" s="294">
        <v>231</v>
      </c>
      <c r="D180" s="297">
        <v>7.1186053357483621</v>
      </c>
      <c r="E180" s="299">
        <v>0.22500000000000001</v>
      </c>
      <c r="F180" s="295">
        <v>0.19</v>
      </c>
      <c r="G180" s="294">
        <f ca="1">+IF(ISERROR(HLOOKUP($B180,INDIRECT("'Monthly Resource Report'!"&amp;'Green Validation'!G$450676&amp;":"&amp;'Green Validation'!G$450677),'Green Validation'!G$450678,FALSE)),0,HLOOKUP($B180,INDIRECT("'Monthly Resource Report'!"&amp;'Green Validation'!G$450676&amp;":"&amp;'Green Validation'!G$450677),'Green Validation'!G$450678,FALSE))</f>
        <v>231</v>
      </c>
      <c r="H180" s="297">
        <f ca="1">+IF(ISERROR(HLOOKUP($B180,INDIRECT("'Monthly Resource Report'!"&amp;'Green Validation'!H$450676&amp;":"&amp;'Green Validation'!H$450677),'Green Validation'!H$450678,FALSE)),0,HLOOKUP($B180,INDIRECT("'Monthly Resource Report'!"&amp;'Green Validation'!H$450676&amp;":"&amp;'Green Validation'!H$450677),'Green Validation'!H$450678,FALSE))</f>
        <v>7.1189990935736347</v>
      </c>
      <c r="I180" s="317">
        <f ca="1">+IF(ISERROR(HLOOKUP($B180,INDIRECT("'Monthly Resource Report'!"&amp;'Green Validation'!I$450676&amp;":"&amp;'Green Validation'!I$450677),'Green Validation'!I$450678,FALSE)),0,HLOOKUP($B180,INDIRECT("'Monthly Resource Report'!"&amp;'Green Validation'!I$450676&amp;":"&amp;'Green Validation'!I$450677),'Green Validation'!I$450678,FALSE))</f>
        <v>0.22306027653482055</v>
      </c>
      <c r="J180" s="318">
        <f ca="1">+IF(ISERROR(HLOOKUP($B180,INDIRECT("'Monthly Resource Report'!"&amp;'Green Validation'!J$450676&amp;":"&amp;'Green Validation'!J$450677),'Green Validation'!J$450678,FALSE)),0,HLOOKUP($B180,INDIRECT("'Monthly Resource Report'!"&amp;'Green Validation'!J$450676&amp;":"&amp;'Green Validation'!J$450677),'Green Validation'!J$450678,FALSE))</f>
        <v>0.1903677114606428</v>
      </c>
      <c r="L180" s="301">
        <v>46661</v>
      </c>
      <c r="M180" s="294">
        <v>223</v>
      </c>
      <c r="N180" s="297">
        <v>7.1186053357483621</v>
      </c>
      <c r="O180" s="299">
        <v>0.22500000000000001</v>
      </c>
      <c r="P180" s="295">
        <v>0.19</v>
      </c>
      <c r="Q180" s="294">
        <f ca="1">+IF(ISERROR(HLOOKUP($B180,INDIRECT("'Monthly Resource Report'!"&amp;'Green Validation'!Q$450676&amp;":"&amp;'Green Validation'!Q$450677),'Green Validation'!Q$450678,FALSE)),0,HLOOKUP($B180,INDIRECT("'Monthly Resource Report'!"&amp;'Green Validation'!Q$450676&amp;":"&amp;'Green Validation'!Q$450677),'Green Validation'!Q$450678,FALSE))</f>
        <v>223</v>
      </c>
      <c r="R180" s="297">
        <f ca="1">+IF(ISERROR(HLOOKUP($B180,INDIRECT("'Monthly Resource Report'!"&amp;'Green Validation'!R$450676&amp;":"&amp;'Green Validation'!R$450677),'Green Validation'!R$450678,FALSE)),0,HLOOKUP($B180,INDIRECT("'Monthly Resource Report'!"&amp;'Green Validation'!R$450676&amp;":"&amp;'Green Validation'!R$450677),'Green Validation'!R$450678,FALSE))</f>
        <v>0</v>
      </c>
      <c r="S180" s="317">
        <f ca="1">+IF(ISERROR(HLOOKUP($B180,INDIRECT("'Monthly Resource Report'!"&amp;'Green Validation'!S$450676&amp;":"&amp;'Green Validation'!S$450677),'Green Validation'!S$450678,FALSE)),0,HLOOKUP($B180,INDIRECT("'Monthly Resource Report'!"&amp;'Green Validation'!S$450676&amp;":"&amp;'Green Validation'!S$450677),'Green Validation'!S$450678,FALSE))</f>
        <v>0</v>
      </c>
      <c r="T180" s="318">
        <f ca="1">+IF(ISERROR(HLOOKUP($B180,INDIRECT("'Monthly Resource Report'!"&amp;'Green Validation'!T$450676&amp;":"&amp;'Green Validation'!T$450677),'Green Validation'!T$450678,FALSE)),0,HLOOKUP($B180,INDIRECT("'Monthly Resource Report'!"&amp;'Green Validation'!T$450676&amp;":"&amp;'Green Validation'!T$450677),'Green Validation'!T$450678,FALSE))</f>
        <v>0</v>
      </c>
    </row>
    <row r="181" spans="2:20" s="29" customFormat="1">
      <c r="B181" s="301">
        <v>46692</v>
      </c>
      <c r="C181" s="294">
        <v>231</v>
      </c>
      <c r="D181" s="297">
        <v>7.1186053357483621</v>
      </c>
      <c r="E181" s="299">
        <v>0.22500000000000001</v>
      </c>
      <c r="F181" s="295">
        <v>0.19</v>
      </c>
      <c r="G181" s="294">
        <f ca="1">+IF(ISERROR(HLOOKUP($B181,INDIRECT("'Monthly Resource Report'!"&amp;'Green Validation'!G$450676&amp;":"&amp;'Green Validation'!G$450677),'Green Validation'!G$450678,FALSE)),0,HLOOKUP($B181,INDIRECT("'Monthly Resource Report'!"&amp;'Green Validation'!G$450676&amp;":"&amp;'Green Validation'!G$450677),'Green Validation'!G$450678,FALSE))</f>
        <v>231</v>
      </c>
      <c r="H181" s="297">
        <f ca="1">+IF(ISERROR(HLOOKUP($B181,INDIRECT("'Monthly Resource Report'!"&amp;'Green Validation'!H$450676&amp;":"&amp;'Green Validation'!H$450677),'Green Validation'!H$450678,FALSE)),0,HLOOKUP($B181,INDIRECT("'Monthly Resource Report'!"&amp;'Green Validation'!H$450676&amp;":"&amp;'Green Validation'!H$450677),'Green Validation'!H$450678,FALSE))</f>
        <v>7.1189971520880562</v>
      </c>
      <c r="I181" s="317">
        <f ca="1">+IF(ISERROR(HLOOKUP($B181,INDIRECT("'Monthly Resource Report'!"&amp;'Green Validation'!I$450676&amp;":"&amp;'Green Validation'!I$450677),'Green Validation'!I$450678,FALSE)),0,HLOOKUP($B181,INDIRECT("'Monthly Resource Report'!"&amp;'Green Validation'!I$450676&amp;":"&amp;'Green Validation'!I$450677),'Green Validation'!I$450678,FALSE))</f>
        <v>0.22353762224078769</v>
      </c>
      <c r="J181" s="318">
        <f ca="1">+IF(ISERROR(HLOOKUP($B181,INDIRECT("'Monthly Resource Report'!"&amp;'Green Validation'!J$450676&amp;":"&amp;'Green Validation'!J$450677),'Green Validation'!J$450678,FALSE)),0,HLOOKUP($B181,INDIRECT("'Monthly Resource Report'!"&amp;'Green Validation'!J$450676&amp;":"&amp;'Green Validation'!J$450677),'Green Validation'!J$450678,FALSE))</f>
        <v>0.19037136968386245</v>
      </c>
      <c r="L181" s="301">
        <v>46692</v>
      </c>
      <c r="M181" s="294">
        <v>223</v>
      </c>
      <c r="N181" s="297">
        <v>7.1186053357483621</v>
      </c>
      <c r="O181" s="299">
        <v>0.22500000000000001</v>
      </c>
      <c r="P181" s="295">
        <v>0.19</v>
      </c>
      <c r="Q181" s="294">
        <f ca="1">+IF(ISERROR(HLOOKUP($B181,INDIRECT("'Monthly Resource Report'!"&amp;'Green Validation'!Q$450676&amp;":"&amp;'Green Validation'!Q$450677),'Green Validation'!Q$450678,FALSE)),0,HLOOKUP($B181,INDIRECT("'Monthly Resource Report'!"&amp;'Green Validation'!Q$450676&amp;":"&amp;'Green Validation'!Q$450677),'Green Validation'!Q$450678,FALSE))</f>
        <v>223</v>
      </c>
      <c r="R181" s="297">
        <f ca="1">+IF(ISERROR(HLOOKUP($B181,INDIRECT("'Monthly Resource Report'!"&amp;'Green Validation'!R$450676&amp;":"&amp;'Green Validation'!R$450677),'Green Validation'!R$450678,FALSE)),0,HLOOKUP($B181,INDIRECT("'Monthly Resource Report'!"&amp;'Green Validation'!R$450676&amp;":"&amp;'Green Validation'!R$450677),'Green Validation'!R$450678,FALSE))</f>
        <v>7.1189953519899296</v>
      </c>
      <c r="S181" s="317">
        <f ca="1">+IF(ISERROR(HLOOKUP($B181,INDIRECT("'Monthly Resource Report'!"&amp;'Green Validation'!S$450676&amp;":"&amp;'Green Validation'!S$450677),'Green Validation'!S$450678,FALSE)),0,HLOOKUP($B181,INDIRECT("'Monthly Resource Report'!"&amp;'Green Validation'!S$450676&amp;":"&amp;'Green Validation'!S$450677),'Green Validation'!S$450678,FALSE))</f>
        <v>0.22356161241977751</v>
      </c>
      <c r="T181" s="318">
        <f ca="1">+IF(ISERROR(HLOOKUP($B181,INDIRECT("'Monthly Resource Report'!"&amp;'Green Validation'!T$450676&amp;":"&amp;'Green Validation'!T$450677),'Green Validation'!T$450678,FALSE)),0,HLOOKUP($B181,INDIRECT("'Monthly Resource Report'!"&amp;'Green Validation'!T$450676&amp;":"&amp;'Green Validation'!T$450677),'Green Validation'!T$450678,FALSE))</f>
        <v>0.19060041946599851</v>
      </c>
    </row>
    <row r="182" spans="2:20" s="29" customFormat="1">
      <c r="B182" s="301">
        <v>46722</v>
      </c>
      <c r="C182" s="294">
        <v>231</v>
      </c>
      <c r="D182" s="297">
        <v>7.1186053357483621</v>
      </c>
      <c r="E182" s="299">
        <v>0.22500000000000001</v>
      </c>
      <c r="F182" s="295">
        <v>0.19</v>
      </c>
      <c r="G182" s="294">
        <f ca="1">+IF(ISERROR(HLOOKUP($B182,INDIRECT("'Monthly Resource Report'!"&amp;'Green Validation'!G$450676&amp;":"&amp;'Green Validation'!G$450677),'Green Validation'!G$450678,FALSE)),0,HLOOKUP($B182,INDIRECT("'Monthly Resource Report'!"&amp;'Green Validation'!G$450676&amp;":"&amp;'Green Validation'!G$450677),'Green Validation'!G$450678,FALSE))</f>
        <v>231</v>
      </c>
      <c r="H182" s="297">
        <f ca="1">+IF(ISERROR(HLOOKUP($B182,INDIRECT("'Monthly Resource Report'!"&amp;'Green Validation'!H$450676&amp;":"&amp;'Green Validation'!H$450677),'Green Validation'!H$450678,FALSE)),0,HLOOKUP($B182,INDIRECT("'Monthly Resource Report'!"&amp;'Green Validation'!H$450676&amp;":"&amp;'Green Validation'!H$450677),'Green Validation'!H$450678,FALSE))</f>
        <v>7.1189979716793355</v>
      </c>
      <c r="I182" s="317">
        <f ca="1">+IF(ISERROR(HLOOKUP($B182,INDIRECT("'Monthly Resource Report'!"&amp;'Green Validation'!I$450676&amp;":"&amp;'Green Validation'!I$450677),'Green Validation'!I$450678,FALSE)),0,HLOOKUP($B182,INDIRECT("'Monthly Resource Report'!"&amp;'Green Validation'!I$450676&amp;":"&amp;'Green Validation'!I$450677),'Green Validation'!I$450678,FALSE))</f>
        <v>0.22397605383271954</v>
      </c>
      <c r="J182" s="318">
        <f ca="1">+IF(ISERROR(HLOOKUP($B182,INDIRECT("'Monthly Resource Report'!"&amp;'Green Validation'!J$450676&amp;":"&amp;'Green Validation'!J$450677),'Green Validation'!J$450678,FALSE)),0,HLOOKUP($B182,INDIRECT("'Monthly Resource Report'!"&amp;'Green Validation'!J$450676&amp;":"&amp;'Green Validation'!J$450677),'Green Validation'!J$450678,FALSE))</f>
        <v>0.1902354056407117</v>
      </c>
      <c r="L182" s="301">
        <v>46722</v>
      </c>
      <c r="M182" s="294">
        <v>223</v>
      </c>
      <c r="N182" s="297">
        <v>7.1186053357483621</v>
      </c>
      <c r="O182" s="299">
        <v>0.22500000000000001</v>
      </c>
      <c r="P182" s="295">
        <v>0.19</v>
      </c>
      <c r="Q182" s="294">
        <f ca="1">+IF(ISERROR(HLOOKUP($B182,INDIRECT("'Monthly Resource Report'!"&amp;'Green Validation'!Q$450676&amp;":"&amp;'Green Validation'!Q$450677),'Green Validation'!Q$450678,FALSE)),0,HLOOKUP($B182,INDIRECT("'Monthly Resource Report'!"&amp;'Green Validation'!Q$450676&amp;":"&amp;'Green Validation'!Q$450677),'Green Validation'!Q$450678,FALSE))</f>
        <v>223</v>
      </c>
      <c r="R182" s="297">
        <f ca="1">+IF(ISERROR(HLOOKUP($B182,INDIRECT("'Monthly Resource Report'!"&amp;'Green Validation'!R$450676&amp;":"&amp;'Green Validation'!R$450677),'Green Validation'!R$450678,FALSE)),0,HLOOKUP($B182,INDIRECT("'Monthly Resource Report'!"&amp;'Green Validation'!R$450676&amp;":"&amp;'Green Validation'!R$450677),'Green Validation'!R$450678,FALSE))</f>
        <v>7.1189923552535408</v>
      </c>
      <c r="S182" s="317">
        <f ca="1">+IF(ISERROR(HLOOKUP($B182,INDIRECT("'Monthly Resource Report'!"&amp;'Green Validation'!S$450676&amp;":"&amp;'Green Validation'!S$450677),'Green Validation'!S$450678,FALSE)),0,HLOOKUP($B182,INDIRECT("'Monthly Resource Report'!"&amp;'Green Validation'!S$450676&amp;":"&amp;'Green Validation'!S$450677),'Green Validation'!S$450678,FALSE))</f>
        <v>0.22407261922471289</v>
      </c>
      <c r="T182" s="318">
        <f ca="1">+IF(ISERROR(HLOOKUP($B182,INDIRECT("'Monthly Resource Report'!"&amp;'Green Validation'!T$450676&amp;":"&amp;'Green Validation'!T$450677),'Green Validation'!T$450678,FALSE)),0,HLOOKUP($B182,INDIRECT("'Monthly Resource Report'!"&amp;'Green Validation'!T$450676&amp;":"&amp;'Green Validation'!T$450677),'Green Validation'!T$450678,FALSE))</f>
        <v>0.19025705317809219</v>
      </c>
    </row>
    <row r="183" spans="2:20" s="29" customFormat="1">
      <c r="B183" s="639"/>
      <c r="C183" s="640"/>
      <c r="D183" s="641"/>
      <c r="E183" s="642"/>
      <c r="F183" s="642"/>
      <c r="G183" s="640"/>
      <c r="H183" s="641"/>
      <c r="I183" s="643"/>
      <c r="J183" s="643"/>
      <c r="L183" s="639"/>
      <c r="M183" s="640"/>
      <c r="N183" s="641"/>
      <c r="O183" s="642"/>
      <c r="P183" s="642"/>
      <c r="Q183" s="640"/>
      <c r="R183" s="641"/>
      <c r="S183" s="643"/>
      <c r="T183" s="643"/>
    </row>
    <row r="184" spans="2:20" s="29" customFormat="1">
      <c r="B184" s="639"/>
      <c r="C184" s="640"/>
      <c r="D184" s="641"/>
      <c r="E184" s="642"/>
      <c r="F184" s="642"/>
      <c r="G184" s="640"/>
      <c r="H184" s="641"/>
      <c r="I184" s="643"/>
      <c r="J184" s="643"/>
      <c r="L184" s="639"/>
      <c r="M184" s="640"/>
      <c r="N184" s="641"/>
      <c r="O184" s="642"/>
      <c r="P184" s="642"/>
      <c r="Q184" s="640"/>
      <c r="R184" s="641"/>
      <c r="S184" s="643"/>
      <c r="T184" s="643"/>
    </row>
    <row r="185" spans="2:20" s="29" customFormat="1">
      <c r="B185" s="639"/>
      <c r="C185" s="640"/>
      <c r="D185" s="641"/>
      <c r="E185" s="642"/>
      <c r="F185" s="642"/>
      <c r="G185" s="640"/>
      <c r="H185" s="641"/>
      <c r="I185" s="643"/>
      <c r="J185" s="643"/>
      <c r="L185" s="639"/>
      <c r="M185" s="640"/>
      <c r="N185" s="641"/>
      <c r="O185" s="642"/>
      <c r="P185" s="642"/>
      <c r="Q185" s="640"/>
      <c r="R185" s="641"/>
      <c r="S185" s="643"/>
      <c r="T185" s="643"/>
    </row>
    <row r="186" spans="2:20" s="29" customFormat="1">
      <c r="B186" s="639"/>
      <c r="C186" s="640"/>
      <c r="D186" s="641"/>
      <c r="E186" s="642"/>
      <c r="F186" s="642"/>
      <c r="G186" s="640"/>
      <c r="H186" s="641"/>
      <c r="I186" s="643"/>
      <c r="J186" s="643"/>
      <c r="L186" s="639"/>
      <c r="M186" s="640"/>
      <c r="N186" s="641"/>
      <c r="O186" s="642"/>
      <c r="P186" s="642"/>
      <c r="Q186" s="640"/>
      <c r="R186" s="641"/>
      <c r="S186" s="643"/>
      <c r="T186" s="643"/>
    </row>
    <row r="187" spans="2:20" s="29" customFormat="1">
      <c r="B187" s="639"/>
      <c r="C187" s="640"/>
      <c r="D187" s="641"/>
      <c r="E187" s="642"/>
      <c r="F187" s="642"/>
      <c r="G187" s="640"/>
      <c r="H187" s="641"/>
      <c r="I187" s="643"/>
      <c r="J187" s="643"/>
      <c r="L187" s="639"/>
      <c r="M187" s="640"/>
      <c r="N187" s="641"/>
      <c r="O187" s="642"/>
      <c r="P187" s="642"/>
      <c r="Q187" s="640"/>
      <c r="R187" s="641"/>
      <c r="S187" s="643"/>
      <c r="T187" s="643"/>
    </row>
    <row r="188" spans="2:20" s="29" customFormat="1">
      <c r="B188" s="639"/>
      <c r="C188" s="640"/>
      <c r="D188" s="641"/>
      <c r="E188" s="642"/>
      <c r="F188" s="642"/>
      <c r="G188" s="640"/>
      <c r="H188" s="641"/>
      <c r="I188" s="643"/>
      <c r="J188" s="643"/>
      <c r="L188" s="639"/>
      <c r="M188" s="640"/>
      <c r="N188" s="641"/>
      <c r="O188" s="642"/>
      <c r="P188" s="642"/>
      <c r="Q188" s="640"/>
      <c r="R188" s="641"/>
      <c r="S188" s="643"/>
      <c r="T188" s="643"/>
    </row>
    <row r="189" spans="2:20" s="29" customFormat="1">
      <c r="B189" s="639"/>
      <c r="C189" s="640"/>
      <c r="D189" s="641"/>
      <c r="E189" s="642"/>
      <c r="F189" s="642"/>
      <c r="G189" s="640"/>
      <c r="H189" s="641"/>
      <c r="I189" s="643"/>
      <c r="J189" s="643"/>
      <c r="L189" s="639"/>
      <c r="M189" s="640"/>
      <c r="N189" s="641"/>
      <c r="O189" s="642"/>
      <c r="P189" s="642"/>
      <c r="Q189" s="640"/>
      <c r="R189" s="641"/>
      <c r="S189" s="643"/>
      <c r="T189" s="643"/>
    </row>
    <row r="190" spans="2:20" s="29" customFormat="1">
      <c r="B190" s="639"/>
      <c r="C190" s="640"/>
      <c r="D190" s="641"/>
      <c r="E190" s="642"/>
      <c r="F190" s="642"/>
      <c r="G190" s="640"/>
      <c r="H190" s="641"/>
      <c r="I190" s="643"/>
      <c r="J190" s="643"/>
      <c r="L190" s="639"/>
      <c r="M190" s="640"/>
      <c r="N190" s="641"/>
      <c r="O190" s="642"/>
      <c r="P190" s="642"/>
      <c r="Q190" s="640"/>
      <c r="R190" s="641"/>
      <c r="S190" s="643"/>
      <c r="T190" s="643"/>
    </row>
    <row r="191" spans="2:20" s="29" customFormat="1">
      <c r="B191" s="639"/>
      <c r="C191" s="640"/>
      <c r="D191" s="641"/>
      <c r="E191" s="642"/>
      <c r="F191" s="642"/>
      <c r="G191" s="640"/>
      <c r="H191" s="641"/>
      <c r="I191" s="643"/>
      <c r="J191" s="643"/>
      <c r="L191" s="639"/>
      <c r="M191" s="640"/>
      <c r="N191" s="641"/>
      <c r="O191" s="642"/>
      <c r="P191" s="642"/>
      <c r="Q191" s="640"/>
      <c r="R191" s="641"/>
      <c r="S191" s="643"/>
      <c r="T191" s="643"/>
    </row>
    <row r="192" spans="2:20" s="29" customFormat="1">
      <c r="B192" s="639"/>
      <c r="C192" s="640"/>
      <c r="D192" s="641"/>
      <c r="E192" s="642"/>
      <c r="F192" s="642"/>
      <c r="G192" s="640"/>
      <c r="H192" s="641"/>
      <c r="I192" s="643"/>
      <c r="J192" s="643"/>
      <c r="L192" s="639"/>
      <c r="M192" s="640"/>
      <c r="N192" s="641"/>
      <c r="O192" s="642"/>
      <c r="P192" s="642"/>
      <c r="Q192" s="640"/>
      <c r="R192" s="641"/>
      <c r="S192" s="643"/>
      <c r="T192" s="643"/>
    </row>
    <row r="193" spans="2:20" s="29" customFormat="1">
      <c r="B193" s="639"/>
      <c r="C193" s="640"/>
      <c r="D193" s="641"/>
      <c r="E193" s="642"/>
      <c r="F193" s="642"/>
      <c r="G193" s="640"/>
      <c r="H193" s="641"/>
      <c r="I193" s="643"/>
      <c r="J193" s="643"/>
      <c r="L193" s="639"/>
      <c r="M193" s="640"/>
      <c r="N193" s="641"/>
      <c r="O193" s="642"/>
      <c r="P193" s="642"/>
      <c r="Q193" s="640"/>
      <c r="R193" s="641"/>
      <c r="S193" s="643"/>
      <c r="T193" s="643"/>
    </row>
    <row r="194" spans="2:20" s="29" customFormat="1">
      <c r="B194" s="639"/>
      <c r="C194" s="640"/>
      <c r="D194" s="641"/>
      <c r="E194" s="642"/>
      <c r="F194" s="642"/>
      <c r="G194" s="640"/>
      <c r="H194" s="641"/>
      <c r="I194" s="643"/>
      <c r="J194" s="643"/>
      <c r="L194" s="639"/>
      <c r="M194" s="640"/>
      <c r="N194" s="641"/>
      <c r="O194" s="642"/>
      <c r="P194" s="642"/>
      <c r="Q194" s="640"/>
      <c r="R194" s="641"/>
      <c r="S194" s="643"/>
      <c r="T194" s="643"/>
    </row>
    <row r="195" spans="2:20" s="29" customFormat="1">
      <c r="B195" s="639"/>
      <c r="C195" s="640"/>
      <c r="D195" s="641"/>
      <c r="E195" s="642"/>
      <c r="F195" s="642"/>
      <c r="G195" s="640"/>
      <c r="H195" s="641"/>
      <c r="I195" s="643"/>
      <c r="J195" s="643"/>
      <c r="L195" s="639"/>
      <c r="M195" s="640"/>
      <c r="N195" s="641"/>
      <c r="O195" s="642"/>
      <c r="P195" s="642"/>
      <c r="Q195" s="640"/>
      <c r="R195" s="641"/>
      <c r="S195" s="643"/>
      <c r="T195" s="643"/>
    </row>
    <row r="196" spans="2:20" s="29" customFormat="1">
      <c r="B196" s="639"/>
      <c r="C196" s="640"/>
      <c r="D196" s="641"/>
      <c r="E196" s="642"/>
      <c r="F196" s="642"/>
      <c r="G196" s="640"/>
      <c r="H196" s="641"/>
      <c r="I196" s="643"/>
      <c r="J196" s="643"/>
      <c r="L196" s="639"/>
      <c r="M196" s="640"/>
      <c r="N196" s="641"/>
      <c r="O196" s="642"/>
      <c r="P196" s="642"/>
      <c r="Q196" s="640"/>
      <c r="R196" s="641"/>
      <c r="S196" s="643"/>
      <c r="T196" s="643"/>
    </row>
    <row r="197" spans="2:20" s="29" customFormat="1">
      <c r="B197" s="639"/>
      <c r="C197" s="640"/>
      <c r="D197" s="641"/>
      <c r="E197" s="642"/>
      <c r="F197" s="642"/>
      <c r="G197" s="640"/>
      <c r="H197" s="641"/>
      <c r="I197" s="643"/>
      <c r="J197" s="643"/>
      <c r="L197" s="639"/>
      <c r="M197" s="640"/>
      <c r="N197" s="641"/>
      <c r="O197" s="642"/>
      <c r="P197" s="642"/>
      <c r="Q197" s="640"/>
      <c r="R197" s="641"/>
      <c r="S197" s="643"/>
      <c r="T197" s="643"/>
    </row>
    <row r="240" spans="7:20">
      <c r="G240" s="685" t="s">
        <v>221</v>
      </c>
      <c r="H240" s="686"/>
      <c r="I240" s="686"/>
      <c r="J240" s="687"/>
      <c r="Q240" s="685" t="s">
        <v>221</v>
      </c>
      <c r="R240" s="686"/>
      <c r="S240" s="686"/>
      <c r="T240" s="687"/>
    </row>
    <row r="241" spans="6:20" ht="30">
      <c r="F241" s="293" t="s">
        <v>199</v>
      </c>
      <c r="G241" s="304" t="s">
        <v>34</v>
      </c>
      <c r="H241" s="305" t="s">
        <v>39</v>
      </c>
      <c r="I241" s="306" t="s">
        <v>48</v>
      </c>
      <c r="J241" s="307" t="s">
        <v>45</v>
      </c>
      <c r="P241" s="293" t="s">
        <v>199</v>
      </c>
      <c r="Q241" s="304" t="s">
        <v>34</v>
      </c>
      <c r="R241" s="305" t="s">
        <v>39</v>
      </c>
      <c r="S241" s="306" t="s">
        <v>48</v>
      </c>
      <c r="T241" s="307" t="s">
        <v>45</v>
      </c>
    </row>
    <row r="242" spans="6:20">
      <c r="F242" s="300">
        <f>+B3</f>
        <v>41275</v>
      </c>
      <c r="G242" s="308">
        <f t="shared" ref="G242:G273" ca="1" si="0">+IF(ISERROR(G3/C3-1),0,G3/C3-1)</f>
        <v>0</v>
      </c>
      <c r="H242" s="309">
        <f t="shared" ref="H242:H273" ca="1" si="1">+IF(ISERROR(H3/D3-1),0,H3/D3-1)</f>
        <v>4.5666125991772333E-8</v>
      </c>
      <c r="I242" s="309">
        <f t="shared" ref="I242:I273" ca="1" si="2">+IF(ISERROR(I3/E3-1),0,I3/E3-1)</f>
        <v>-8.5522325449427505E-3</v>
      </c>
      <c r="J242" s="310">
        <f t="shared" ref="J242:J273" ca="1" si="3">+IF(ISERROR(J3/F3-1),0,J3/F3-1)</f>
        <v>1.3003470789447746E-3</v>
      </c>
      <c r="P242" s="300">
        <f>+L3</f>
        <v>41275</v>
      </c>
      <c r="Q242" s="648">
        <f t="shared" ref="Q242:Q273" ca="1" si="4">+IF(ISERROR(Q3/M3-1),0,Q3/M3-1)</f>
        <v>0</v>
      </c>
      <c r="R242" s="649">
        <f t="shared" ref="R242:R273" ca="1" si="5">+IF(ISERROR(R3/N3-1),0,R3/N3-1)</f>
        <v>4.3131247329242228E-7</v>
      </c>
      <c r="S242" s="649">
        <f t="shared" ref="S242:S273" ca="1" si="6">+IF(ISERROR(S3/O3-1),0,S3/O3-1)</f>
        <v>-7.5192516435349521E-3</v>
      </c>
      <c r="T242" s="310">
        <f t="shared" ref="T242:T273" ca="1" si="7">+IF(ISERROR(T3/P3-1),0,T3/P3-1)</f>
        <v>1.4151031353959453E-3</v>
      </c>
    </row>
    <row r="243" spans="6:20">
      <c r="F243" s="301">
        <f t="shared" ref="F243:F306" si="8">+B4</f>
        <v>41306</v>
      </c>
      <c r="G243" s="308">
        <f t="shared" ca="1" si="0"/>
        <v>0</v>
      </c>
      <c r="H243" s="311">
        <f t="shared" ca="1" si="1"/>
        <v>-6.9590135876040904E-9</v>
      </c>
      <c r="I243" s="311">
        <f t="shared" ca="1" si="2"/>
        <v>-8.0362596311560619E-3</v>
      </c>
      <c r="J243" s="310">
        <f t="shared" ca="1" si="3"/>
        <v>1.421348646728271E-3</v>
      </c>
      <c r="P243" s="301">
        <f t="shared" ref="P243:P306" si="9">+L4</f>
        <v>41306</v>
      </c>
      <c r="Q243" s="648">
        <f t="shared" ca="1" si="4"/>
        <v>0</v>
      </c>
      <c r="R243" s="648">
        <f t="shared" ca="1" si="5"/>
        <v>1.4649565982516322E-7</v>
      </c>
      <c r="S243" s="648">
        <f t="shared" ca="1" si="6"/>
        <v>-8.2571635995264403E-3</v>
      </c>
      <c r="T243" s="648">
        <f t="shared" ca="1" si="7"/>
        <v>1.0693753189077171E-3</v>
      </c>
    </row>
    <row r="244" spans="6:20">
      <c r="F244" s="301">
        <f t="shared" si="8"/>
        <v>41334</v>
      </c>
      <c r="G244" s="308">
        <f t="shared" ca="1" si="0"/>
        <v>0</v>
      </c>
      <c r="H244" s="311">
        <f t="shared" ca="1" si="1"/>
        <v>-1.4003385162553172E-7</v>
      </c>
      <c r="I244" s="311">
        <f t="shared" ca="1" si="2"/>
        <v>-1.2302837326386595E-2</v>
      </c>
      <c r="J244" s="310">
        <f t="shared" ca="1" si="3"/>
        <v>2.0217654623244652E-3</v>
      </c>
      <c r="P244" s="301">
        <f t="shared" si="9"/>
        <v>41334</v>
      </c>
      <c r="Q244" s="648">
        <f t="shared" ca="1" si="4"/>
        <v>0</v>
      </c>
      <c r="R244" s="648">
        <f t="shared" ca="1" si="5"/>
        <v>7.1305234605745227E-8</v>
      </c>
      <c r="S244" s="648">
        <f t="shared" ca="1" si="6"/>
        <v>-1.1128860822665176E-2</v>
      </c>
      <c r="T244" s="648">
        <f t="shared" ca="1" si="7"/>
        <v>1.4892423183190395E-3</v>
      </c>
    </row>
    <row r="245" spans="6:20">
      <c r="F245" s="301">
        <f t="shared" si="8"/>
        <v>41365</v>
      </c>
      <c r="G245" s="308">
        <f t="shared" ca="1" si="0"/>
        <v>0</v>
      </c>
      <c r="H245" s="311">
        <f t="shared" ca="1" si="1"/>
        <v>-3.2693589635535147E-7</v>
      </c>
      <c r="I245" s="311">
        <f t="shared" ca="1" si="2"/>
        <v>-1.1897244985242805E-2</v>
      </c>
      <c r="J245" s="310">
        <f t="shared" ca="1" si="3"/>
        <v>1.3597408440586545E-3</v>
      </c>
      <c r="P245" s="301">
        <f t="shared" si="9"/>
        <v>41365</v>
      </c>
      <c r="Q245" s="648">
        <f t="shared" ca="1" si="4"/>
        <v>0</v>
      </c>
      <c r="R245" s="648">
        <f t="shared" ca="1" si="5"/>
        <v>9.173555026720237E-8</v>
      </c>
      <c r="S245" s="648">
        <f t="shared" ca="1" si="6"/>
        <v>-1.0668068104835227E-2</v>
      </c>
      <c r="T245" s="648">
        <f t="shared" ca="1" si="7"/>
        <v>9.8276823951604086E-4</v>
      </c>
    </row>
    <row r="246" spans="6:20">
      <c r="F246" s="301">
        <f t="shared" si="8"/>
        <v>41395</v>
      </c>
      <c r="G246" s="308">
        <f t="shared" ca="1" si="0"/>
        <v>0</v>
      </c>
      <c r="H246" s="311">
        <f t="shared" ca="1" si="1"/>
        <v>2.5210358689520262E-8</v>
      </c>
      <c r="I246" s="311">
        <f t="shared" ca="1" si="2"/>
        <v>-1.0931016551002926E-2</v>
      </c>
      <c r="J246" s="310">
        <f t="shared" ca="1" si="3"/>
        <v>2.6266794111931002E-3</v>
      </c>
      <c r="P246" s="301">
        <f t="shared" si="9"/>
        <v>41395</v>
      </c>
      <c r="Q246" s="648">
        <f t="shared" ca="1" si="4"/>
        <v>0</v>
      </c>
      <c r="R246" s="648">
        <f t="shared" ca="1" si="5"/>
        <v>2.7363684962367074E-7</v>
      </c>
      <c r="S246" s="648">
        <f t="shared" ca="1" si="6"/>
        <v>-9.9981887533513447E-3</v>
      </c>
      <c r="T246" s="648">
        <f t="shared" ca="1" si="7"/>
        <v>1.4369470515436245E-3</v>
      </c>
    </row>
    <row r="247" spans="6:20">
      <c r="F247" s="301">
        <f t="shared" si="8"/>
        <v>41426</v>
      </c>
      <c r="G247" s="308">
        <f t="shared" ca="1" si="0"/>
        <v>0</v>
      </c>
      <c r="H247" s="311">
        <f t="shared" ca="1" si="1"/>
        <v>3.4716838737125499E-8</v>
      </c>
      <c r="I247" s="311">
        <f t="shared" ca="1" si="2"/>
        <v>-1.269717232449552E-2</v>
      </c>
      <c r="J247" s="310">
        <f t="shared" ca="1" si="3"/>
        <v>1.3666822611668739E-3</v>
      </c>
      <c r="P247" s="301">
        <f t="shared" si="9"/>
        <v>41426</v>
      </c>
      <c r="Q247" s="648">
        <f t="shared" ca="1" si="4"/>
        <v>0</v>
      </c>
      <c r="R247" s="648">
        <f t="shared" ca="1" si="5"/>
        <v>5.0412422236689736E-8</v>
      </c>
      <c r="S247" s="648">
        <f t="shared" ca="1" si="6"/>
        <v>-1.0948729521662592E-2</v>
      </c>
      <c r="T247" s="648">
        <f t="shared" ca="1" si="7"/>
        <v>1.9988133585764345E-3</v>
      </c>
    </row>
    <row r="248" spans="6:20">
      <c r="F248" s="301">
        <f t="shared" si="8"/>
        <v>41456</v>
      </c>
      <c r="G248" s="308">
        <f t="shared" ca="1" si="0"/>
        <v>0</v>
      </c>
      <c r="H248" s="311">
        <f t="shared" ca="1" si="1"/>
        <v>-8.5085140599794329E-8</v>
      </c>
      <c r="I248" s="311">
        <f t="shared" ca="1" si="2"/>
        <v>-1.0972196543680535E-2</v>
      </c>
      <c r="J248" s="310">
        <f t="shared" ca="1" si="3"/>
        <v>1.3331944212364721E-3</v>
      </c>
      <c r="P248" s="301">
        <f t="shared" si="9"/>
        <v>41456</v>
      </c>
      <c r="Q248" s="648">
        <f t="shared" ca="1" si="4"/>
        <v>0</v>
      </c>
      <c r="R248" s="648">
        <f t="shared" ca="1" si="5"/>
        <v>8.7543163607151087E-8</v>
      </c>
      <c r="S248" s="648">
        <f t="shared" ca="1" si="6"/>
        <v>-9.4402749062320046E-3</v>
      </c>
      <c r="T248" s="648">
        <f t="shared" ca="1" si="7"/>
        <v>1.4665101762465493E-3</v>
      </c>
    </row>
    <row r="249" spans="6:20">
      <c r="F249" s="301">
        <f t="shared" si="8"/>
        <v>41487</v>
      </c>
      <c r="G249" s="308">
        <f t="shared" ca="1" si="0"/>
        <v>0</v>
      </c>
      <c r="H249" s="311">
        <f t="shared" ca="1" si="1"/>
        <v>9.6539239935466981E-8</v>
      </c>
      <c r="I249" s="311">
        <f t="shared" ca="1" si="2"/>
        <v>-1.0553662570306988E-2</v>
      </c>
      <c r="J249" s="310">
        <f t="shared" ca="1" si="3"/>
        <v>1.9503879250273304E-3</v>
      </c>
      <c r="P249" s="301">
        <f t="shared" si="9"/>
        <v>41487</v>
      </c>
      <c r="Q249" s="648">
        <f t="shared" ca="1" si="4"/>
        <v>0</v>
      </c>
      <c r="R249" s="648">
        <f t="shared" ca="1" si="5"/>
        <v>8.5599274335379505E-8</v>
      </c>
      <c r="S249" s="648">
        <f t="shared" ca="1" si="6"/>
        <v>-9.1228355919603654E-3</v>
      </c>
      <c r="T249" s="648">
        <f t="shared" ca="1" si="7"/>
        <v>1.4481571474087573E-3</v>
      </c>
    </row>
    <row r="250" spans="6:20">
      <c r="F250" s="301">
        <f t="shared" si="8"/>
        <v>41518</v>
      </c>
      <c r="G250" s="308">
        <f t="shared" ca="1" si="0"/>
        <v>0</v>
      </c>
      <c r="H250" s="311">
        <f t="shared" ca="1" si="1"/>
        <v>-1.051953770758729E-7</v>
      </c>
      <c r="I250" s="311">
        <f t="shared" ca="1" si="2"/>
        <v>-1.3450663249951589E-2</v>
      </c>
      <c r="J250" s="310">
        <f t="shared" ca="1" si="3"/>
        <v>1.3676417441534916E-3</v>
      </c>
      <c r="P250" s="301">
        <f t="shared" si="9"/>
        <v>41518</v>
      </c>
      <c r="Q250" s="648">
        <f t="shared" ca="1" si="4"/>
        <v>0</v>
      </c>
      <c r="R250" s="648">
        <f t="shared" ca="1" si="5"/>
        <v>1.3443844038008024E-7</v>
      </c>
      <c r="S250" s="648">
        <f t="shared" ca="1" si="6"/>
        <v>-1.1701789040107546E-2</v>
      </c>
      <c r="T250" s="648">
        <f t="shared" ca="1" si="7"/>
        <v>1.0276030367273314E-3</v>
      </c>
    </row>
    <row r="251" spans="6:20">
      <c r="F251" s="301">
        <f t="shared" si="8"/>
        <v>41548</v>
      </c>
      <c r="G251" s="308">
        <f t="shared" ca="1" si="0"/>
        <v>0</v>
      </c>
      <c r="H251" s="311">
        <f t="shared" ca="1" si="1"/>
        <v>-8.7064098375222443E-8</v>
      </c>
      <c r="I251" s="311">
        <f t="shared" ca="1" si="2"/>
        <v>-1.0486031381553795E-2</v>
      </c>
      <c r="J251" s="310">
        <f t="shared" ca="1" si="3"/>
        <v>1.3282006258301671E-3</v>
      </c>
      <c r="P251" s="301">
        <f t="shared" si="9"/>
        <v>41548</v>
      </c>
      <c r="Q251" s="648">
        <f t="shared" ca="1" si="4"/>
        <v>0</v>
      </c>
      <c r="R251" s="648">
        <f t="shared" ca="1" si="5"/>
        <v>1.3783344732232194E-7</v>
      </c>
      <c r="S251" s="648">
        <f t="shared" ca="1" si="6"/>
        <v>-9.1889565573093357E-3</v>
      </c>
      <c r="T251" s="648">
        <f t="shared" ca="1" si="7"/>
        <v>9.3515227780471832E-4</v>
      </c>
    </row>
    <row r="252" spans="6:20">
      <c r="F252" s="301">
        <f t="shared" si="8"/>
        <v>41579</v>
      </c>
      <c r="G252" s="308">
        <f t="shared" ca="1" si="0"/>
        <v>0</v>
      </c>
      <c r="H252" s="311">
        <f t="shared" ca="1" si="1"/>
        <v>-1.3837900947333281E-7</v>
      </c>
      <c r="I252" s="311">
        <f t="shared" ca="1" si="2"/>
        <v>-1.0876258372554792E-2</v>
      </c>
      <c r="J252" s="310">
        <f t="shared" ca="1" si="3"/>
        <v>1.7613488883385653E-3</v>
      </c>
      <c r="P252" s="301">
        <f t="shared" si="9"/>
        <v>41579</v>
      </c>
      <c r="Q252" s="648">
        <f t="shared" ca="1" si="4"/>
        <v>0</v>
      </c>
      <c r="R252" s="648">
        <f t="shared" ca="1" si="5"/>
        <v>6.4535112143104811E-8</v>
      </c>
      <c r="S252" s="648">
        <f t="shared" ca="1" si="6"/>
        <v>-9.8866116425456729E-3</v>
      </c>
      <c r="T252" s="648">
        <f t="shared" ca="1" si="7"/>
        <v>1.5373813002825809E-3</v>
      </c>
    </row>
    <row r="253" spans="6:20">
      <c r="F253" s="301">
        <f t="shared" si="8"/>
        <v>41609</v>
      </c>
      <c r="G253" s="308">
        <f t="shared" ca="1" si="0"/>
        <v>0</v>
      </c>
      <c r="H253" s="311">
        <f t="shared" ca="1" si="1"/>
        <v>-1.0444380060814495E-7</v>
      </c>
      <c r="I253" s="311">
        <f t="shared" ca="1" si="2"/>
        <v>-1.0400859194722223E-2</v>
      </c>
      <c r="J253" s="310">
        <f t="shared" ca="1" si="3"/>
        <v>2.0202645717655177E-3</v>
      </c>
      <c r="P253" s="301">
        <f t="shared" si="9"/>
        <v>41609</v>
      </c>
      <c r="Q253" s="648">
        <f t="shared" ca="1" si="4"/>
        <v>0</v>
      </c>
      <c r="R253" s="648">
        <f t="shared" ca="1" si="5"/>
        <v>1.5375416162477507E-7</v>
      </c>
      <c r="S253" s="648">
        <f t="shared" ca="1" si="6"/>
        <v>-9.1541803532134702E-3</v>
      </c>
      <c r="T253" s="648">
        <f t="shared" ca="1" si="7"/>
        <v>9.4510189662266875E-4</v>
      </c>
    </row>
    <row r="254" spans="6:20">
      <c r="F254" s="301">
        <f t="shared" si="8"/>
        <v>41640</v>
      </c>
      <c r="G254" s="308">
        <f t="shared" ca="1" si="0"/>
        <v>0</v>
      </c>
      <c r="H254" s="311">
        <f t="shared" ca="1" si="1"/>
        <v>-2.6886304627105062E-8</v>
      </c>
      <c r="I254" s="311">
        <f t="shared" ca="1" si="2"/>
        <v>-7.8670243274968632E-3</v>
      </c>
      <c r="J254" s="310">
        <f t="shared" ca="1" si="3"/>
        <v>1.9204415807143604E-3</v>
      </c>
      <c r="P254" s="301">
        <f t="shared" si="9"/>
        <v>41640</v>
      </c>
      <c r="Q254" s="648">
        <f t="shared" ca="1" si="4"/>
        <v>0</v>
      </c>
      <c r="R254" s="648">
        <f t="shared" ca="1" si="5"/>
        <v>-9.1253507084054775E-8</v>
      </c>
      <c r="S254" s="648">
        <f t="shared" ca="1" si="6"/>
        <v>-7.2472572233505117E-3</v>
      </c>
      <c r="T254" s="648">
        <f t="shared" ca="1" si="7"/>
        <v>1.4034670960136886E-3</v>
      </c>
    </row>
    <row r="255" spans="6:20">
      <c r="F255" s="301">
        <f t="shared" si="8"/>
        <v>41671</v>
      </c>
      <c r="G255" s="308">
        <f t="shared" ca="1" si="0"/>
        <v>0</v>
      </c>
      <c r="H255" s="311">
        <f t="shared" ca="1" si="1"/>
        <v>1.0911876757724315E-7</v>
      </c>
      <c r="I255" s="311">
        <f t="shared" ca="1" si="2"/>
        <v>-8.4480380956606371E-3</v>
      </c>
      <c r="J255" s="310">
        <f t="shared" ca="1" si="3"/>
        <v>1.4160168886818703E-3</v>
      </c>
      <c r="P255" s="301">
        <f t="shared" si="9"/>
        <v>41671</v>
      </c>
      <c r="Q255" s="648">
        <f t="shared" ca="1" si="4"/>
        <v>0</v>
      </c>
      <c r="R255" s="648">
        <f t="shared" ca="1" si="5"/>
        <v>7.7543956367165379E-8</v>
      </c>
      <c r="S255" s="648">
        <f t="shared" ca="1" si="6"/>
        <v>-7.341092563201812E-3</v>
      </c>
      <c r="T255" s="648">
        <f t="shared" ca="1" si="7"/>
        <v>1.0348827432438146E-3</v>
      </c>
    </row>
    <row r="256" spans="6:20">
      <c r="F256" s="301">
        <f t="shared" si="8"/>
        <v>41699</v>
      </c>
      <c r="G256" s="308">
        <f t="shared" ca="1" si="0"/>
        <v>0</v>
      </c>
      <c r="H256" s="311">
        <f t="shared" ca="1" si="1"/>
        <v>-3.2132979066457068E-7</v>
      </c>
      <c r="I256" s="311">
        <f t="shared" ca="1" si="2"/>
        <v>-1.2696071584466617E-2</v>
      </c>
      <c r="J256" s="310">
        <f t="shared" ca="1" si="3"/>
        <v>1.5037830022752718E-3</v>
      </c>
      <c r="P256" s="301">
        <f t="shared" si="9"/>
        <v>41699</v>
      </c>
      <c r="Q256" s="648">
        <f t="shared" ca="1" si="4"/>
        <v>0</v>
      </c>
      <c r="R256" s="648">
        <f t="shared" ca="1" si="5"/>
        <v>2.9142459334607906E-8</v>
      </c>
      <c r="S256" s="648">
        <f t="shared" ca="1" si="6"/>
        <v>-1.1214169182097611E-2</v>
      </c>
      <c r="T256" s="648">
        <f t="shared" ca="1" si="7"/>
        <v>1.4498737283492602E-3</v>
      </c>
    </row>
    <row r="257" spans="6:20">
      <c r="F257" s="301">
        <f t="shared" si="8"/>
        <v>41730</v>
      </c>
      <c r="G257" s="308">
        <f t="shared" ca="1" si="0"/>
        <v>0</v>
      </c>
      <c r="H257" s="311">
        <f t="shared" ca="1" si="1"/>
        <v>-3.7664818897109598E-7</v>
      </c>
      <c r="I257" s="311">
        <f t="shared" ca="1" si="2"/>
        <v>-1.1561340398000608E-2</v>
      </c>
      <c r="J257" s="310">
        <f t="shared" ca="1" si="3"/>
        <v>2.3770385402814842E-3</v>
      </c>
      <c r="P257" s="301">
        <f t="shared" si="9"/>
        <v>41730</v>
      </c>
      <c r="Q257" s="648">
        <f t="shared" ca="1" si="4"/>
        <v>0</v>
      </c>
      <c r="R257" s="648">
        <f t="shared" ca="1" si="5"/>
        <v>-1.8728343953444693E-7</v>
      </c>
      <c r="S257" s="648">
        <f t="shared" ca="1" si="6"/>
        <v>-1.045740057404021E-2</v>
      </c>
      <c r="T257" s="648">
        <f t="shared" ca="1" si="7"/>
        <v>1.0455225211114527E-3</v>
      </c>
    </row>
    <row r="258" spans="6:20">
      <c r="F258" s="301">
        <f t="shared" si="8"/>
        <v>41760</v>
      </c>
      <c r="G258" s="308">
        <f t="shared" ca="1" si="0"/>
        <v>0</v>
      </c>
      <c r="H258" s="311">
        <f t="shared" ca="1" si="1"/>
        <v>-1.1226011564779981E-7</v>
      </c>
      <c r="I258" s="311">
        <f t="shared" ca="1" si="2"/>
        <v>-1.1345525216265306E-2</v>
      </c>
      <c r="J258" s="310">
        <f t="shared" ca="1" si="3"/>
        <v>6.8568863739848496E-4</v>
      </c>
      <c r="P258" s="301">
        <f t="shared" si="9"/>
        <v>41760</v>
      </c>
      <c r="Q258" s="648">
        <f t="shared" ca="1" si="4"/>
        <v>0</v>
      </c>
      <c r="R258" s="648">
        <f t="shared" ca="1" si="5"/>
        <v>-1.078342826144052E-8</v>
      </c>
      <c r="S258" s="648">
        <f t="shared" ca="1" si="6"/>
        <v>-9.8932914846872055E-3</v>
      </c>
      <c r="T258" s="648">
        <f t="shared" ca="1" si="7"/>
        <v>4.8336398695258964E-4</v>
      </c>
    </row>
    <row r="259" spans="6:20">
      <c r="F259" s="301">
        <f t="shared" si="8"/>
        <v>41791</v>
      </c>
      <c r="G259" s="308">
        <f t="shared" ca="1" si="0"/>
        <v>0</v>
      </c>
      <c r="H259" s="311">
        <f t="shared" ca="1" si="1"/>
        <v>7.6019846417807457E-8</v>
      </c>
      <c r="I259" s="311">
        <f t="shared" ca="1" si="2"/>
        <v>-1.1674421560092907E-2</v>
      </c>
      <c r="J259" s="310">
        <f t="shared" ca="1" si="3"/>
        <v>2.0472517521961109E-3</v>
      </c>
      <c r="P259" s="301">
        <f t="shared" si="9"/>
        <v>41791</v>
      </c>
      <c r="Q259" s="648">
        <f t="shared" ca="1" si="4"/>
        <v>0</v>
      </c>
      <c r="R259" s="648">
        <f t="shared" ca="1" si="5"/>
        <v>-1.3322805614279787E-7</v>
      </c>
      <c r="S259" s="648">
        <f t="shared" ca="1" si="6"/>
        <v>-9.9364421455798713E-3</v>
      </c>
      <c r="T259" s="648">
        <f t="shared" ca="1" si="7"/>
        <v>9.9693942859468976E-4</v>
      </c>
    </row>
    <row r="260" spans="6:20">
      <c r="F260" s="301">
        <f t="shared" si="8"/>
        <v>41821</v>
      </c>
      <c r="G260" s="308">
        <f t="shared" ca="1" si="0"/>
        <v>0</v>
      </c>
      <c r="H260" s="311">
        <f t="shared" ca="1" si="1"/>
        <v>2.0691399260641674E-8</v>
      </c>
      <c r="I260" s="311">
        <f t="shared" ca="1" si="2"/>
        <v>-1.0878890884553072E-2</v>
      </c>
      <c r="J260" s="310">
        <f t="shared" ca="1" si="3"/>
        <v>1.3116312727328161E-3</v>
      </c>
      <c r="P260" s="301">
        <f t="shared" si="9"/>
        <v>41821</v>
      </c>
      <c r="Q260" s="648">
        <f t="shared" ca="1" si="4"/>
        <v>0</v>
      </c>
      <c r="R260" s="648">
        <f t="shared" ca="1" si="5"/>
        <v>-3.5645083551472112E-9</v>
      </c>
      <c r="S260" s="648">
        <f t="shared" ca="1" si="6"/>
        <v>-9.6084166165827378E-3</v>
      </c>
      <c r="T260" s="648">
        <f t="shared" ca="1" si="7"/>
        <v>1.4375424066688236E-3</v>
      </c>
    </row>
    <row r="261" spans="6:20">
      <c r="F261" s="301">
        <f t="shared" si="8"/>
        <v>41852</v>
      </c>
      <c r="G261" s="308">
        <f t="shared" ca="1" si="0"/>
        <v>0</v>
      </c>
      <c r="H261" s="311">
        <f t="shared" ca="1" si="1"/>
        <v>2.2204460492503131E-16</v>
      </c>
      <c r="I261" s="311">
        <f t="shared" ca="1" si="2"/>
        <v>-1.1010415548660668E-2</v>
      </c>
      <c r="J261" s="310">
        <f t="shared" ca="1" si="3"/>
        <v>2.0061948153204945E-3</v>
      </c>
      <c r="P261" s="301">
        <f t="shared" si="9"/>
        <v>41852</v>
      </c>
      <c r="Q261" s="648">
        <f t="shared" ca="1" si="4"/>
        <v>0</v>
      </c>
      <c r="R261" s="648">
        <f t="shared" ca="1" si="5"/>
        <v>2.8461750067876324E-8</v>
      </c>
      <c r="S261" s="648">
        <f t="shared" ca="1" si="6"/>
        <v>-9.2417039478868146E-3</v>
      </c>
      <c r="T261" s="648">
        <f t="shared" ca="1" si="7"/>
        <v>9.9585481987340962E-4</v>
      </c>
    </row>
    <row r="262" spans="6:20">
      <c r="F262" s="301">
        <f t="shared" si="8"/>
        <v>41883</v>
      </c>
      <c r="G262" s="308">
        <f t="shared" ca="1" si="0"/>
        <v>0</v>
      </c>
      <c r="H262" s="311">
        <f t="shared" ca="1" si="1"/>
        <v>-1.7280744668557446E-7</v>
      </c>
      <c r="I262" s="311">
        <f t="shared" ca="1" si="2"/>
        <v>-1.4033133791321761E-2</v>
      </c>
      <c r="J262" s="310">
        <f t="shared" ca="1" si="3"/>
        <v>1.4355660212335142E-3</v>
      </c>
      <c r="P262" s="301">
        <f t="shared" si="9"/>
        <v>41883</v>
      </c>
      <c r="Q262" s="648">
        <f t="shared" ca="1" si="4"/>
        <v>0</v>
      </c>
      <c r="R262" s="648">
        <f t="shared" ca="1" si="5"/>
        <v>1.1415611100851208E-7</v>
      </c>
      <c r="S262" s="648">
        <f t="shared" ca="1" si="6"/>
        <v>-1.2493107518670055E-2</v>
      </c>
      <c r="T262" s="648">
        <f t="shared" ca="1" si="7"/>
        <v>1.5369071209245799E-3</v>
      </c>
    </row>
    <row r="263" spans="6:20">
      <c r="F263" s="301">
        <f t="shared" si="8"/>
        <v>41913</v>
      </c>
      <c r="G263" s="308">
        <f t="shared" ca="1" si="0"/>
        <v>0</v>
      </c>
      <c r="H263" s="311">
        <f t="shared" ca="1" si="1"/>
        <v>-4.015518018096742E-7</v>
      </c>
      <c r="I263" s="311">
        <f t="shared" ca="1" si="2"/>
        <v>-1.2569941014456631E-2</v>
      </c>
      <c r="J263" s="310">
        <f t="shared" ca="1" si="3"/>
        <v>2.0447996172738847E-3</v>
      </c>
      <c r="P263" s="301">
        <f t="shared" si="9"/>
        <v>41913</v>
      </c>
      <c r="Q263" s="648">
        <f t="shared" ca="1" si="4"/>
        <v>0</v>
      </c>
      <c r="R263" s="648">
        <f t="shared" ca="1" si="5"/>
        <v>-9.4122748928171518E-8</v>
      </c>
      <c r="S263" s="648">
        <f t="shared" ca="1" si="6"/>
        <v>-1.0849790246798552E-2</v>
      </c>
      <c r="T263" s="648">
        <f t="shared" ca="1" si="7"/>
        <v>1.4449546665113999E-3</v>
      </c>
    </row>
    <row r="264" spans="6:20">
      <c r="F264" s="301">
        <f t="shared" si="8"/>
        <v>41944</v>
      </c>
      <c r="G264" s="308">
        <f t="shared" ca="1" si="0"/>
        <v>0</v>
      </c>
      <c r="H264" s="311">
        <f t="shared" ca="1" si="1"/>
        <v>-3.0865655620271326E-7</v>
      </c>
      <c r="I264" s="311">
        <f t="shared" ca="1" si="2"/>
        <v>-1.2338936908594333E-2</v>
      </c>
      <c r="J264" s="310">
        <f t="shared" ca="1" si="3"/>
        <v>2.1023065078324965E-3</v>
      </c>
      <c r="P264" s="301">
        <f t="shared" si="9"/>
        <v>41944</v>
      </c>
      <c r="Q264" s="648">
        <f t="shared" ca="1" si="4"/>
        <v>0</v>
      </c>
      <c r="R264" s="648">
        <f t="shared" ca="1" si="5"/>
        <v>-2.2668126087310725E-7</v>
      </c>
      <c r="S264" s="648">
        <f t="shared" ca="1" si="6"/>
        <v>-1.1478822180127191E-2</v>
      </c>
      <c r="T264" s="648">
        <f t="shared" ca="1" si="7"/>
        <v>1.050818728477898E-3</v>
      </c>
    </row>
    <row r="265" spans="6:20">
      <c r="F265" s="301">
        <f t="shared" si="8"/>
        <v>41974</v>
      </c>
      <c r="G265" s="308">
        <f t="shared" ca="1" si="0"/>
        <v>0</v>
      </c>
      <c r="H265" s="311">
        <f t="shared" ca="1" si="1"/>
        <v>-3.9758884118334947E-7</v>
      </c>
      <c r="I265" s="311">
        <f t="shared" ca="1" si="2"/>
        <v>-1.209510335890962E-2</v>
      </c>
      <c r="J265" s="310">
        <f t="shared" ca="1" si="3"/>
        <v>2.0257345695366968E-3</v>
      </c>
      <c r="P265" s="301">
        <f t="shared" si="9"/>
        <v>41974</v>
      </c>
      <c r="Q265" s="648">
        <f t="shared" ca="1" si="4"/>
        <v>0</v>
      </c>
      <c r="R265" s="648">
        <f t="shared" ca="1" si="5"/>
        <v>-2.896535333807293E-8</v>
      </c>
      <c r="S265" s="648">
        <f t="shared" ca="1" si="6"/>
        <v>-1.0367226773563165E-2</v>
      </c>
      <c r="T265" s="648">
        <f t="shared" ca="1" si="7"/>
        <v>9.7841522718367102E-4</v>
      </c>
    </row>
    <row r="266" spans="6:20">
      <c r="F266" s="301">
        <f t="shared" si="8"/>
        <v>42005</v>
      </c>
      <c r="G266" s="308">
        <f t="shared" ca="1" si="0"/>
        <v>0</v>
      </c>
      <c r="H266" s="311">
        <f t="shared" ca="1" si="1"/>
        <v>-7.3579920667476983E-7</v>
      </c>
      <c r="I266" s="311">
        <f t="shared" ca="1" si="2"/>
        <v>-1.1776817135220718E-2</v>
      </c>
      <c r="J266" s="310">
        <f t="shared" ca="1" si="3"/>
        <v>1.3514332820270258E-3</v>
      </c>
      <c r="P266" s="301">
        <f t="shared" si="9"/>
        <v>42005</v>
      </c>
      <c r="Q266" s="648">
        <f t="shared" ca="1" si="4"/>
        <v>0</v>
      </c>
      <c r="R266" s="648">
        <f t="shared" ca="1" si="5"/>
        <v>-1.0079669708895622E-6</v>
      </c>
      <c r="S266" s="648">
        <f t="shared" ca="1" si="6"/>
        <v>-1.0364498817570622E-2</v>
      </c>
      <c r="T266" s="648">
        <f t="shared" ca="1" si="7"/>
        <v>1.9713666945764263E-3</v>
      </c>
    </row>
    <row r="267" spans="6:20">
      <c r="F267" s="301">
        <f t="shared" si="8"/>
        <v>42036</v>
      </c>
      <c r="G267" s="308">
        <f t="shared" ca="1" si="0"/>
        <v>0</v>
      </c>
      <c r="H267" s="311">
        <f t="shared" ca="1" si="1"/>
        <v>-9.27938568207054E-7</v>
      </c>
      <c r="I267" s="311">
        <f t="shared" ca="1" si="2"/>
        <v>-1.0717373247213224E-2</v>
      </c>
      <c r="J267" s="310">
        <f t="shared" ca="1" si="3"/>
        <v>6.9918488404052681E-4</v>
      </c>
      <c r="P267" s="301">
        <f t="shared" si="9"/>
        <v>42036</v>
      </c>
      <c r="Q267" s="648">
        <f t="shared" ca="1" si="4"/>
        <v>0</v>
      </c>
      <c r="R267" s="648">
        <f t="shared" ca="1" si="5"/>
        <v>-1.0693249292703655E-6</v>
      </c>
      <c r="S267" s="648">
        <f t="shared" ca="1" si="6"/>
        <v>-9.424208787795707E-3</v>
      </c>
      <c r="T267" s="648">
        <f t="shared" ca="1" si="7"/>
        <v>1.6207214840240347E-3</v>
      </c>
    </row>
    <row r="268" spans="6:20">
      <c r="F268" s="301">
        <f t="shared" si="8"/>
        <v>42064</v>
      </c>
      <c r="G268" s="308">
        <f t="shared" ca="1" si="0"/>
        <v>0</v>
      </c>
      <c r="H268" s="311">
        <f t="shared" ca="1" si="1"/>
        <v>-6.9385290268897393E-7</v>
      </c>
      <c r="I268" s="311">
        <f t="shared" ca="1" si="2"/>
        <v>-1.439432909941929E-2</v>
      </c>
      <c r="J268" s="310">
        <f t="shared" ca="1" si="3"/>
        <v>2.0577528685246094E-3</v>
      </c>
      <c r="P268" s="301">
        <f t="shared" si="9"/>
        <v>42064</v>
      </c>
      <c r="Q268" s="648">
        <f t="shared" ca="1" si="4"/>
        <v>0</v>
      </c>
      <c r="R268" s="648">
        <f t="shared" ca="1" si="5"/>
        <v>-1.166980200362211E-6</v>
      </c>
      <c r="S268" s="310">
        <f t="shared" ca="1" si="6"/>
        <v>-1.2098181009030484E-2</v>
      </c>
      <c r="T268" s="648">
        <f t="shared" ca="1" si="7"/>
        <v>9.8303480413375333E-4</v>
      </c>
    </row>
    <row r="269" spans="6:20">
      <c r="F269" s="301">
        <f t="shared" si="8"/>
        <v>42095</v>
      </c>
      <c r="G269" s="308">
        <f t="shared" ca="1" si="0"/>
        <v>0</v>
      </c>
      <c r="H269" s="311">
        <f t="shared" ca="1" si="1"/>
        <v>-1.05837287045496E-7</v>
      </c>
      <c r="I269" s="311">
        <f t="shared" ca="1" si="2"/>
        <v>-1.4388653864168321E-2</v>
      </c>
      <c r="J269" s="310">
        <f t="shared" ca="1" si="3"/>
        <v>7.3764532346087819E-4</v>
      </c>
      <c r="P269" s="301">
        <f t="shared" si="9"/>
        <v>42095</v>
      </c>
      <c r="Q269" s="648">
        <f t="shared" ca="1" si="4"/>
        <v>0</v>
      </c>
      <c r="R269" s="648">
        <f t="shared" ca="1" si="5"/>
        <v>-2.5764678113215922E-7</v>
      </c>
      <c r="S269" s="310">
        <f t="shared" ca="1" si="6"/>
        <v>-1.2190148004610823E-2</v>
      </c>
      <c r="T269" s="648">
        <f t="shared" ca="1" si="7"/>
        <v>1.5910022673266688E-3</v>
      </c>
    </row>
    <row r="270" spans="6:20">
      <c r="F270" s="301">
        <f t="shared" si="8"/>
        <v>42125</v>
      </c>
      <c r="G270" s="308">
        <f t="shared" ca="1" si="0"/>
        <v>0</v>
      </c>
      <c r="H270" s="311">
        <f t="shared" ca="1" si="1"/>
        <v>3.7677904796140638E-8</v>
      </c>
      <c r="I270" s="311">
        <f t="shared" ca="1" si="2"/>
        <v>-1.3570380910328805E-2</v>
      </c>
      <c r="J270" s="310">
        <f t="shared" ca="1" si="3"/>
        <v>6.5900557304376939E-4</v>
      </c>
      <c r="P270" s="301">
        <f t="shared" si="9"/>
        <v>42125</v>
      </c>
      <c r="Q270" s="648">
        <f t="shared" ca="1" si="4"/>
        <v>0</v>
      </c>
      <c r="R270" s="648">
        <f t="shared" ca="1" si="5"/>
        <v>3.2708549002613552E-7</v>
      </c>
      <c r="S270" s="648">
        <f t="shared" ca="1" si="6"/>
        <v>-1.188701626024391E-2</v>
      </c>
      <c r="T270" s="648">
        <f t="shared" ca="1" si="7"/>
        <v>2.0051882198106608E-3</v>
      </c>
    </row>
    <row r="271" spans="6:20">
      <c r="F271" s="301">
        <f t="shared" si="8"/>
        <v>42156</v>
      </c>
      <c r="G271" s="308">
        <f t="shared" ca="1" si="0"/>
        <v>0</v>
      </c>
      <c r="H271" s="311">
        <f t="shared" ca="1" si="1"/>
        <v>4.3482850098364167E-7</v>
      </c>
      <c r="I271" s="311">
        <f t="shared" ca="1" si="2"/>
        <v>-1.2393295780360081E-2</v>
      </c>
      <c r="J271" s="310">
        <f t="shared" ca="1" si="3"/>
        <v>1.3913412668762337E-3</v>
      </c>
      <c r="P271" s="301">
        <f t="shared" si="9"/>
        <v>42156</v>
      </c>
      <c r="Q271" s="648">
        <f t="shared" ca="1" si="4"/>
        <v>0</v>
      </c>
      <c r="R271" s="648">
        <f t="shared" ca="1" si="5"/>
        <v>-1.836191215742744E-7</v>
      </c>
      <c r="S271" s="648">
        <f t="shared" ca="1" si="6"/>
        <v>-1.1010269081216717E-2</v>
      </c>
      <c r="T271" s="648">
        <f t="shared" ca="1" si="7"/>
        <v>1.0366353364741343E-3</v>
      </c>
    </row>
    <row r="272" spans="6:20">
      <c r="F272" s="301">
        <f t="shared" si="8"/>
        <v>42186</v>
      </c>
      <c r="G272" s="308">
        <f t="shared" ca="1" si="0"/>
        <v>0</v>
      </c>
      <c r="H272" s="311">
        <f t="shared" ca="1" si="1"/>
        <v>2.0839981274001218E-7</v>
      </c>
      <c r="I272" s="311">
        <f t="shared" ca="1" si="2"/>
        <v>-1.1740543193736186E-2</v>
      </c>
      <c r="J272" s="310">
        <f t="shared" ca="1" si="3"/>
        <v>1.3548195056396484E-3</v>
      </c>
      <c r="P272" s="301">
        <f t="shared" si="9"/>
        <v>42186</v>
      </c>
      <c r="Q272" s="648">
        <f t="shared" ca="1" si="4"/>
        <v>0</v>
      </c>
      <c r="R272" s="648">
        <f t="shared" ca="1" si="5"/>
        <v>-3.4186148667458838E-7</v>
      </c>
      <c r="S272" s="648">
        <f t="shared" ca="1" si="6"/>
        <v>-1.0112335899931324E-2</v>
      </c>
      <c r="T272" s="648">
        <f t="shared" ca="1" si="7"/>
        <v>1.4230740268734721E-3</v>
      </c>
    </row>
    <row r="273" spans="6:20">
      <c r="F273" s="301">
        <f t="shared" si="8"/>
        <v>42217</v>
      </c>
      <c r="G273" s="308">
        <f t="shared" ca="1" si="0"/>
        <v>0</v>
      </c>
      <c r="H273" s="311">
        <f t="shared" ca="1" si="1"/>
        <v>2.3418874395275679E-7</v>
      </c>
      <c r="I273" s="311">
        <f t="shared" ca="1" si="2"/>
        <v>-1.1562284088778463E-2</v>
      </c>
      <c r="J273" s="310">
        <f t="shared" ca="1" si="3"/>
        <v>2.6710459707375289E-3</v>
      </c>
      <c r="P273" s="301">
        <f t="shared" si="9"/>
        <v>42217</v>
      </c>
      <c r="Q273" s="648">
        <f t="shared" ca="1" si="4"/>
        <v>0</v>
      </c>
      <c r="R273" s="648">
        <f t="shared" ca="1" si="5"/>
        <v>-2.2117127973508843E-7</v>
      </c>
      <c r="S273" s="648">
        <f t="shared" ca="1" si="6"/>
        <v>-9.7766521181483768E-3</v>
      </c>
      <c r="T273" s="648">
        <f t="shared" ca="1" si="7"/>
        <v>9.8951102337352381E-4</v>
      </c>
    </row>
    <row r="274" spans="6:20">
      <c r="F274" s="301">
        <f t="shared" si="8"/>
        <v>42248</v>
      </c>
      <c r="G274" s="308">
        <f t="shared" ref="G274:G337" ca="1" si="10">+IF(ISERROR(G35/C35-1),0,G35/C35-1)</f>
        <v>0</v>
      </c>
      <c r="H274" s="311">
        <f t="shared" ref="H274:H337" ca="1" si="11">+IF(ISERROR(H35/D35-1),0,H35/D35-1)</f>
        <v>1.2981825325830698E-7</v>
      </c>
      <c r="I274" s="311">
        <f t="shared" ref="I274:I337" ca="1" si="12">+IF(ISERROR(I35/E35-1),0,I35/E35-1)</f>
        <v>-1.5069167535473271E-2</v>
      </c>
      <c r="J274" s="310">
        <f t="shared" ref="J274:J337" ca="1" si="13">+IF(ISERROR(J35/F35-1),0,J35/F35-1)</f>
        <v>2.1564426161744255E-3</v>
      </c>
      <c r="P274" s="301">
        <f t="shared" si="9"/>
        <v>42248</v>
      </c>
      <c r="Q274" s="648">
        <f t="shared" ref="Q274:Q305" ca="1" si="14">+IF(ISERROR(Q35/M35-1),0,Q35/M35-1)</f>
        <v>0</v>
      </c>
      <c r="R274" s="648">
        <f t="shared" ref="R274:R305" ca="1" si="15">+IF(ISERROR(R35/N35-1),0,R35/N35-1)</f>
        <v>3.6113126933301487E-8</v>
      </c>
      <c r="S274" s="648">
        <f t="shared" ref="S274:S305" ca="1" si="16">+IF(ISERROR(S35/O35-1),0,S35/O35-1)</f>
        <v>-1.3413474486233423E-2</v>
      </c>
      <c r="T274" s="648">
        <f t="shared" ref="T274:T305" ca="1" si="17">+IF(ISERROR(T35/P35-1),0,T35/P35-1)</f>
        <v>1.5564029070374019E-3</v>
      </c>
    </row>
    <row r="275" spans="6:20">
      <c r="F275" s="301">
        <f t="shared" si="8"/>
        <v>42278</v>
      </c>
      <c r="G275" s="308">
        <f t="shared" ca="1" si="10"/>
        <v>0</v>
      </c>
      <c r="H275" s="311">
        <f t="shared" ca="1" si="11"/>
        <v>-2.9486036468018284E-7</v>
      </c>
      <c r="I275" s="311">
        <f t="shared" ca="1" si="12"/>
        <v>-1.4390854764003258E-2</v>
      </c>
      <c r="J275" s="310">
        <f t="shared" ca="1" si="13"/>
        <v>1.3833984892737128E-3</v>
      </c>
      <c r="P275" s="301">
        <f t="shared" si="9"/>
        <v>42278</v>
      </c>
      <c r="Q275" s="648">
        <f t="shared" ca="1" si="14"/>
        <v>0</v>
      </c>
      <c r="R275" s="648">
        <f t="shared" ca="1" si="15"/>
        <v>1.2080505062961322E-7</v>
      </c>
      <c r="S275" s="648">
        <f t="shared" ca="1" si="16"/>
        <v>-1.2355108510645585E-2</v>
      </c>
      <c r="T275" s="648">
        <f t="shared" ca="1" si="17"/>
        <v>1.0011794834519083E-3</v>
      </c>
    </row>
    <row r="276" spans="6:20">
      <c r="F276" s="301">
        <f t="shared" si="8"/>
        <v>42309</v>
      </c>
      <c r="G276" s="308">
        <f t="shared" ca="1" si="10"/>
        <v>0</v>
      </c>
      <c r="H276" s="311">
        <f t="shared" ca="1" si="11"/>
        <v>-3.1456929716622284E-7</v>
      </c>
      <c r="I276" s="311">
        <f t="shared" ca="1" si="12"/>
        <v>-1.3481102763183594E-2</v>
      </c>
      <c r="J276" s="310">
        <f t="shared" ca="1" si="13"/>
        <v>2.8203255448837616E-3</v>
      </c>
      <c r="P276" s="301">
        <f t="shared" si="9"/>
        <v>42309</v>
      </c>
      <c r="Q276" s="648">
        <f t="shared" ca="1" si="14"/>
        <v>0</v>
      </c>
      <c r="R276" s="648">
        <f t="shared" ca="1" si="15"/>
        <v>2.0295744085352396E-7</v>
      </c>
      <c r="S276" s="648">
        <f t="shared" ca="1" si="16"/>
        <v>-1.1943479904348187E-2</v>
      </c>
      <c r="T276" s="648">
        <f t="shared" ca="1" si="17"/>
        <v>1.5509036799215004E-3</v>
      </c>
    </row>
    <row r="277" spans="6:20">
      <c r="F277" s="301">
        <f t="shared" si="8"/>
        <v>42339</v>
      </c>
      <c r="G277" s="308">
        <f t="shared" ca="1" si="10"/>
        <v>0</v>
      </c>
      <c r="H277" s="311">
        <f t="shared" ca="1" si="11"/>
        <v>9.5337058469979752E-8</v>
      </c>
      <c r="I277" s="311">
        <f t="shared" ca="1" si="12"/>
        <v>-1.5417531699974285E-2</v>
      </c>
      <c r="J277" s="310">
        <f t="shared" ca="1" si="13"/>
        <v>1.3565449923751416E-3</v>
      </c>
      <c r="P277" s="301">
        <f t="shared" si="9"/>
        <v>42339</v>
      </c>
      <c r="Q277" s="648">
        <f t="shared" ca="1" si="14"/>
        <v>0</v>
      </c>
      <c r="R277" s="648">
        <f t="shared" ca="1" si="15"/>
        <v>6.9812487790699151E-8</v>
      </c>
      <c r="S277" s="648">
        <f t="shared" ca="1" si="16"/>
        <v>-1.3049436943349146E-2</v>
      </c>
      <c r="T277" s="648">
        <f t="shared" ca="1" si="17"/>
        <v>1.5286495662354405E-3</v>
      </c>
    </row>
    <row r="278" spans="6:20">
      <c r="F278" s="301">
        <f t="shared" si="8"/>
        <v>42370</v>
      </c>
      <c r="G278" s="308">
        <f t="shared" ca="1" si="10"/>
        <v>0</v>
      </c>
      <c r="H278" s="311">
        <f t="shared" ca="1" si="11"/>
        <v>2.1417148721170065E-7</v>
      </c>
      <c r="I278" s="311">
        <f t="shared" ca="1" si="12"/>
        <v>-1.1184709839738072E-2</v>
      </c>
      <c r="J278" s="310">
        <f t="shared" ca="1" si="13"/>
        <v>1.3590324279979527E-3</v>
      </c>
      <c r="P278" s="301">
        <f t="shared" si="9"/>
        <v>42370</v>
      </c>
      <c r="Q278" s="648">
        <f t="shared" ca="1" si="14"/>
        <v>0</v>
      </c>
      <c r="R278" s="648">
        <f t="shared" ca="1" si="15"/>
        <v>-5.3969496260908301E-7</v>
      </c>
      <c r="S278" s="648">
        <f t="shared" ca="1" si="16"/>
        <v>-1.0325426133066529E-2</v>
      </c>
      <c r="T278" s="648">
        <f t="shared" ca="1" si="17"/>
        <v>1.4439354660598092E-3</v>
      </c>
    </row>
    <row r="279" spans="6:20">
      <c r="F279" s="301">
        <f t="shared" si="8"/>
        <v>42401</v>
      </c>
      <c r="G279" s="308">
        <f t="shared" ca="1" si="10"/>
        <v>0</v>
      </c>
      <c r="H279" s="311">
        <f t="shared" ca="1" si="11"/>
        <v>3.8253773926300028E-7</v>
      </c>
      <c r="I279" s="311">
        <f t="shared" ca="1" si="12"/>
        <v>-1.0309577033011053E-2</v>
      </c>
      <c r="J279" s="310">
        <f t="shared" ca="1" si="13"/>
        <v>2.102724278081114E-3</v>
      </c>
      <c r="P279" s="301">
        <f t="shared" si="9"/>
        <v>42401</v>
      </c>
      <c r="Q279" s="648">
        <f t="shared" ca="1" si="14"/>
        <v>0</v>
      </c>
      <c r="R279" s="648">
        <f t="shared" ca="1" si="15"/>
        <v>-6.1882409252422832E-7</v>
      </c>
      <c r="S279" s="648">
        <f t="shared" ca="1" si="16"/>
        <v>-9.14548682217875E-3</v>
      </c>
      <c r="T279" s="648">
        <f t="shared" ca="1" si="17"/>
        <v>1.0079049054492195E-3</v>
      </c>
    </row>
    <row r="280" spans="6:20">
      <c r="F280" s="301">
        <f t="shared" si="8"/>
        <v>42430</v>
      </c>
      <c r="G280" s="308">
        <f t="shared" ca="1" si="10"/>
        <v>0</v>
      </c>
      <c r="H280" s="311">
        <f t="shared" ca="1" si="11"/>
        <v>2.9786105981699507E-7</v>
      </c>
      <c r="I280" s="311">
        <f t="shared" ca="1" si="12"/>
        <v>-1.1824260234503892E-2</v>
      </c>
      <c r="J280" s="310">
        <f t="shared" ca="1" si="13"/>
        <v>5.1269856533495695E-3</v>
      </c>
      <c r="P280" s="301">
        <f t="shared" si="9"/>
        <v>42430</v>
      </c>
      <c r="Q280" s="648">
        <f t="shared" ca="1" si="14"/>
        <v>0</v>
      </c>
      <c r="R280" s="648">
        <f t="shared" ca="1" si="15"/>
        <v>-4.229137048339382E-7</v>
      </c>
      <c r="S280" s="648">
        <f t="shared" ca="1" si="16"/>
        <v>-1.227924184504392E-2</v>
      </c>
      <c r="T280" s="648">
        <f t="shared" ca="1" si="17"/>
        <v>1.4934877970347316E-3</v>
      </c>
    </row>
    <row r="281" spans="6:20">
      <c r="F281" s="301">
        <f t="shared" si="8"/>
        <v>42461</v>
      </c>
      <c r="G281" s="308">
        <f t="shared" ca="1" si="10"/>
        <v>0</v>
      </c>
      <c r="H281" s="311">
        <f t="shared" ca="1" si="11"/>
        <v>5.6170657902754328E-8</v>
      </c>
      <c r="I281" s="311">
        <f t="shared" ca="1" si="12"/>
        <v>-1.5607326113955766E-2</v>
      </c>
      <c r="J281" s="310">
        <f t="shared" ca="1" si="13"/>
        <v>1.8624374011780631E-2</v>
      </c>
      <c r="P281" s="301">
        <f t="shared" si="9"/>
        <v>42461</v>
      </c>
      <c r="Q281" s="648">
        <f t="shared" ca="1" si="14"/>
        <v>0</v>
      </c>
      <c r="R281" s="648">
        <f t="shared" ca="1" si="15"/>
        <v>-3.5510201645827522E-7</v>
      </c>
      <c r="S281" s="648">
        <f t="shared" ca="1" si="16"/>
        <v>-1.2894974508636192E-2</v>
      </c>
      <c r="T281" s="648">
        <f t="shared" ca="1" si="17"/>
        <v>1.0346516128603156E-3</v>
      </c>
    </row>
    <row r="282" spans="6:20">
      <c r="F282" s="301">
        <f t="shared" si="8"/>
        <v>42491</v>
      </c>
      <c r="G282" s="308">
        <f t="shared" ca="1" si="10"/>
        <v>0</v>
      </c>
      <c r="H282" s="311">
        <f t="shared" ca="1" si="11"/>
        <v>9.0449245870871664E-9</v>
      </c>
      <c r="I282" s="311">
        <f t="shared" ca="1" si="12"/>
        <v>-1.2584923867520303E-2</v>
      </c>
      <c r="J282" s="310">
        <f t="shared" ca="1" si="13"/>
        <v>1.332107230949342E-3</v>
      </c>
      <c r="P282" s="301">
        <f t="shared" si="9"/>
        <v>42491</v>
      </c>
      <c r="Q282" s="648">
        <f t="shared" ca="1" si="14"/>
        <v>0</v>
      </c>
      <c r="R282" s="648">
        <f t="shared" ca="1" si="15"/>
        <v>-3.9203718904534668E-7</v>
      </c>
      <c r="S282" s="648">
        <f t="shared" ca="1" si="16"/>
        <v>-1.1004692375775504E-2</v>
      </c>
      <c r="T282" s="648">
        <f t="shared" ca="1" si="17"/>
        <v>1.4673534870606186E-3</v>
      </c>
    </row>
    <row r="283" spans="6:20">
      <c r="F283" s="301">
        <f t="shared" si="8"/>
        <v>42522</v>
      </c>
      <c r="G283" s="308">
        <f t="shared" ca="1" si="10"/>
        <v>0</v>
      </c>
      <c r="H283" s="311">
        <f t="shared" ca="1" si="11"/>
        <v>2.6303517719483693E-7</v>
      </c>
      <c r="I283" s="311">
        <f t="shared" ca="1" si="12"/>
        <v>-1.1653957539018767E-2</v>
      </c>
      <c r="J283" s="310">
        <f t="shared" ca="1" si="13"/>
        <v>1.3505956512571693E-3</v>
      </c>
      <c r="P283" s="301">
        <f t="shared" si="9"/>
        <v>42522</v>
      </c>
      <c r="Q283" s="648">
        <f t="shared" ca="1" si="14"/>
        <v>0</v>
      </c>
      <c r="R283" s="648">
        <f t="shared" ca="1" si="15"/>
        <v>-5.3249617060213694E-7</v>
      </c>
      <c r="S283" s="648">
        <f t="shared" ca="1" si="16"/>
        <v>-1.024584403204809E-2</v>
      </c>
      <c r="T283" s="648">
        <f t="shared" ca="1" si="17"/>
        <v>1.0326816516390558E-3</v>
      </c>
    </row>
    <row r="284" spans="6:20">
      <c r="F284" s="301">
        <f t="shared" si="8"/>
        <v>42552</v>
      </c>
      <c r="G284" s="308">
        <f t="shared" ca="1" si="10"/>
        <v>0</v>
      </c>
      <c r="H284" s="311">
        <f t="shared" ca="1" si="11"/>
        <v>2.3465485554652332E-7</v>
      </c>
      <c r="I284" s="311">
        <f t="shared" ca="1" si="12"/>
        <v>-1.1543404600255602E-2</v>
      </c>
      <c r="J284" s="310">
        <f t="shared" ca="1" si="13"/>
        <v>2.0086068880567076E-3</v>
      </c>
      <c r="P284" s="301">
        <f t="shared" si="9"/>
        <v>42552</v>
      </c>
      <c r="Q284" s="648">
        <f t="shared" ca="1" si="14"/>
        <v>0</v>
      </c>
      <c r="R284" s="648">
        <f t="shared" ca="1" si="15"/>
        <v>-7.8154163907218077E-7</v>
      </c>
      <c r="S284" s="648">
        <f t="shared" ca="1" si="16"/>
        <v>-9.6913762914199175E-3</v>
      </c>
      <c r="T284" s="648">
        <f t="shared" ca="1" si="17"/>
        <v>9.8671773860181666E-4</v>
      </c>
    </row>
    <row r="285" spans="6:20">
      <c r="F285" s="301">
        <f t="shared" si="8"/>
        <v>42583</v>
      </c>
      <c r="G285" s="308">
        <f t="shared" ca="1" si="10"/>
        <v>0</v>
      </c>
      <c r="H285" s="311">
        <f t="shared" ca="1" si="11"/>
        <v>3.8105726507531301E-7</v>
      </c>
      <c r="I285" s="311">
        <f t="shared" ca="1" si="12"/>
        <v>-1.0216040904608148E-2</v>
      </c>
      <c r="J285" s="310">
        <f t="shared" ca="1" si="13"/>
        <v>1.339364910702967E-3</v>
      </c>
      <c r="P285" s="301">
        <f t="shared" si="9"/>
        <v>42583</v>
      </c>
      <c r="Q285" s="648">
        <f t="shared" ca="1" si="14"/>
        <v>0</v>
      </c>
      <c r="R285" s="648">
        <f t="shared" ca="1" si="15"/>
        <v>-5.6257453961983117E-7</v>
      </c>
      <c r="S285" s="648">
        <f t="shared" ca="1" si="16"/>
        <v>-8.905669151670681E-3</v>
      </c>
      <c r="T285" s="648">
        <f t="shared" ca="1" si="17"/>
        <v>9.6357007071801171E-4</v>
      </c>
    </row>
    <row r="286" spans="6:20">
      <c r="F286" s="301">
        <f t="shared" si="8"/>
        <v>42614</v>
      </c>
      <c r="G286" s="308">
        <f t="shared" ca="1" si="10"/>
        <v>0</v>
      </c>
      <c r="H286" s="311">
        <f t="shared" ca="1" si="11"/>
        <v>2.9768923326400909E-7</v>
      </c>
      <c r="I286" s="311">
        <f t="shared" ca="1" si="12"/>
        <v>-1.4072144186278668E-2</v>
      </c>
      <c r="J286" s="310">
        <f t="shared" ca="1" si="13"/>
        <v>1.4179813603489855E-3</v>
      </c>
      <c r="P286" s="301">
        <f t="shared" si="9"/>
        <v>42614</v>
      </c>
      <c r="Q286" s="648">
        <f t="shared" ca="1" si="14"/>
        <v>0</v>
      </c>
      <c r="R286" s="648">
        <f t="shared" ca="1" si="15"/>
        <v>-4.5826474004417861E-7</v>
      </c>
      <c r="S286" s="648">
        <f t="shared" ca="1" si="16"/>
        <v>-1.2010682839561637E-2</v>
      </c>
      <c r="T286" s="648">
        <f t="shared" ca="1" si="17"/>
        <v>1.0472042820386385E-3</v>
      </c>
    </row>
    <row r="287" spans="6:20">
      <c r="F287" s="301">
        <f t="shared" si="8"/>
        <v>42644</v>
      </c>
      <c r="G287" s="308">
        <f t="shared" ca="1" si="10"/>
        <v>0</v>
      </c>
      <c r="H287" s="311">
        <f t="shared" ca="1" si="11"/>
        <v>1.173080477201438E-8</v>
      </c>
      <c r="I287" s="311">
        <f t="shared" ca="1" si="12"/>
        <v>-1.3354848098071193E-2</v>
      </c>
      <c r="J287" s="310">
        <f t="shared" ca="1" si="13"/>
        <v>2.0490758894529115E-3</v>
      </c>
      <c r="P287" s="301">
        <f t="shared" si="9"/>
        <v>42644</v>
      </c>
      <c r="Q287" s="648">
        <f t="shared" ca="1" si="14"/>
        <v>0</v>
      </c>
      <c r="R287" s="648">
        <f t="shared" ca="1" si="15"/>
        <v>-1.2441757135661646E-7</v>
      </c>
      <c r="S287" s="648">
        <f t="shared" ca="1" si="16"/>
        <v>-1.1374706617441666E-2</v>
      </c>
      <c r="T287" s="648">
        <f t="shared" ca="1" si="17"/>
        <v>1.4590039424644541E-3</v>
      </c>
    </row>
    <row r="288" spans="6:20">
      <c r="F288" s="301">
        <f t="shared" si="8"/>
        <v>42675</v>
      </c>
      <c r="G288" s="308">
        <f t="shared" ca="1" si="10"/>
        <v>0</v>
      </c>
      <c r="H288" s="311">
        <f t="shared" ca="1" si="11"/>
        <v>2.1804091021593308E-7</v>
      </c>
      <c r="I288" s="311">
        <f t="shared" ca="1" si="12"/>
        <v>-1.2977001753744943E-2</v>
      </c>
      <c r="J288" s="310">
        <f t="shared" ca="1" si="13"/>
        <v>2.1290981501624895E-3</v>
      </c>
      <c r="P288" s="301">
        <f t="shared" si="9"/>
        <v>42675</v>
      </c>
      <c r="Q288" s="648">
        <f t="shared" ca="1" si="14"/>
        <v>0</v>
      </c>
      <c r="R288" s="648">
        <f t="shared" ca="1" si="15"/>
        <v>-2.7790072953948197E-7</v>
      </c>
      <c r="S288" s="648">
        <f t="shared" ca="1" si="16"/>
        <v>-1.1574699822688106E-2</v>
      </c>
      <c r="T288" s="648">
        <f t="shared" ca="1" si="17"/>
        <v>1.0583784151838582E-3</v>
      </c>
    </row>
    <row r="289" spans="6:20">
      <c r="F289" s="301">
        <f t="shared" si="8"/>
        <v>42705</v>
      </c>
      <c r="G289" s="308">
        <f t="shared" ca="1" si="10"/>
        <v>0</v>
      </c>
      <c r="H289" s="311">
        <f t="shared" ca="1" si="11"/>
        <v>1.4837119399757626E-7</v>
      </c>
      <c r="I289" s="311">
        <f t="shared" ca="1" si="12"/>
        <v>-1.4636881738274266E-2</v>
      </c>
      <c r="J289" s="310">
        <f t="shared" ca="1" si="13"/>
        <v>1.3895297233388337E-3</v>
      </c>
      <c r="P289" s="301">
        <f t="shared" si="9"/>
        <v>42705</v>
      </c>
      <c r="Q289" s="648">
        <f t="shared" ca="1" si="14"/>
        <v>0</v>
      </c>
      <c r="R289" s="648">
        <f t="shared" ca="1" si="15"/>
        <v>-1.9962595054767718E-7</v>
      </c>
      <c r="S289" s="648">
        <f t="shared" ca="1" si="16"/>
        <v>-1.2541629289301359E-2</v>
      </c>
      <c r="T289" s="648">
        <f t="shared" ca="1" si="17"/>
        <v>1.4712862652481729E-3</v>
      </c>
    </row>
    <row r="290" spans="6:20">
      <c r="F290" s="301">
        <f t="shared" si="8"/>
        <v>42736</v>
      </c>
      <c r="G290" s="648">
        <f t="shared" ca="1" si="10"/>
        <v>0</v>
      </c>
      <c r="H290" s="648">
        <f t="shared" ca="1" si="11"/>
        <v>-6.5434080887771806E-5</v>
      </c>
      <c r="I290" s="648">
        <f t="shared" ca="1" si="12"/>
        <v>-1.0832928020186539E-2</v>
      </c>
      <c r="J290" s="648">
        <f t="shared" ca="1" si="13"/>
        <v>2.0036398588392235E-3</v>
      </c>
      <c r="P290" s="301">
        <f t="shared" si="9"/>
        <v>42736</v>
      </c>
      <c r="Q290" s="648">
        <f t="shared" ca="1" si="14"/>
        <v>0</v>
      </c>
      <c r="R290" s="648">
        <f t="shared" ca="1" si="15"/>
        <v>-6.6168676620015354E-5</v>
      </c>
      <c r="S290" s="648">
        <f t="shared" ca="1" si="16"/>
        <v>-9.8224276346992045E-3</v>
      </c>
      <c r="T290" s="648">
        <f t="shared" ca="1" si="17"/>
        <v>9.5281829734150669E-4</v>
      </c>
    </row>
    <row r="291" spans="6:20">
      <c r="F291" s="301">
        <f t="shared" si="8"/>
        <v>42767</v>
      </c>
      <c r="G291" s="648">
        <f t="shared" ca="1" si="10"/>
        <v>0</v>
      </c>
      <c r="H291" s="648">
        <f t="shared" ca="1" si="11"/>
        <v>-6.5401221491900863E-5</v>
      </c>
      <c r="I291" s="648">
        <f t="shared" ca="1" si="12"/>
        <v>-9.6989711225015096E-3</v>
      </c>
      <c r="J291" s="648">
        <f t="shared" ca="1" si="13"/>
        <v>7.1765609518448237E-4</v>
      </c>
      <c r="P291" s="301">
        <f t="shared" si="9"/>
        <v>42767</v>
      </c>
      <c r="Q291" s="648">
        <f t="shared" ca="1" si="14"/>
        <v>0</v>
      </c>
      <c r="R291" s="648">
        <f t="shared" ca="1" si="15"/>
        <v>-6.634941575889286E-5</v>
      </c>
      <c r="S291" s="648">
        <f t="shared" ca="1" si="16"/>
        <v>-8.8127582581635222E-3</v>
      </c>
      <c r="T291" s="648">
        <f t="shared" ca="1" si="17"/>
        <v>1.5841194994514751E-3</v>
      </c>
    </row>
    <row r="292" spans="6:20">
      <c r="F292" s="301">
        <f t="shared" si="8"/>
        <v>42795</v>
      </c>
      <c r="G292" s="648">
        <f t="shared" ca="1" si="10"/>
        <v>0</v>
      </c>
      <c r="H292" s="648">
        <f t="shared" ca="1" si="11"/>
        <v>-6.5541634368004864E-5</v>
      </c>
      <c r="I292" s="648">
        <f t="shared" ca="1" si="12"/>
        <v>-1.3367041091753129E-2</v>
      </c>
      <c r="J292" s="648">
        <f t="shared" ca="1" si="13"/>
        <v>1.3459558358153156E-3</v>
      </c>
      <c r="P292" s="301">
        <f t="shared" si="9"/>
        <v>42795</v>
      </c>
      <c r="Q292" s="648">
        <f t="shared" ca="1" si="14"/>
        <v>0</v>
      </c>
      <c r="R292" s="648">
        <f t="shared" ca="1" si="15"/>
        <v>-6.6937461870586468E-5</v>
      </c>
      <c r="S292" s="648">
        <f t="shared" ca="1" si="16"/>
        <v>-1.1718070324593377E-2</v>
      </c>
      <c r="T292" s="648">
        <f t="shared" ca="1" si="17"/>
        <v>1.7430561970368519E-3</v>
      </c>
    </row>
    <row r="293" spans="6:20">
      <c r="F293" s="301">
        <f t="shared" si="8"/>
        <v>42826</v>
      </c>
      <c r="G293" s="648">
        <f t="shared" ca="1" si="10"/>
        <v>0</v>
      </c>
      <c r="H293" s="648">
        <f t="shared" ca="1" si="11"/>
        <v>-6.5552224150611238E-5</v>
      </c>
      <c r="I293" s="648">
        <f t="shared" ca="1" si="12"/>
        <v>-1.55633727747575E-2</v>
      </c>
      <c r="J293" s="648">
        <f t="shared" ca="1" si="13"/>
        <v>6.9288988380766803E-4</v>
      </c>
      <c r="P293" s="301">
        <f t="shared" si="9"/>
        <v>42826</v>
      </c>
      <c r="Q293" s="648">
        <f t="shared" ca="1" si="14"/>
        <v>0</v>
      </c>
      <c r="R293" s="648">
        <f t="shared" ca="1" si="15"/>
        <v>-6.6309087709659487E-5</v>
      </c>
      <c r="S293" s="648">
        <f t="shared" ca="1" si="16"/>
        <v>-1.3476560147869354E-2</v>
      </c>
      <c r="T293" s="648">
        <f t="shared" ca="1" si="17"/>
        <v>1.8844819200838359E-3</v>
      </c>
    </row>
    <row r="294" spans="6:20">
      <c r="F294" s="301">
        <f t="shared" si="8"/>
        <v>42856</v>
      </c>
      <c r="G294" s="648">
        <f t="shared" ca="1" si="10"/>
        <v>0</v>
      </c>
      <c r="H294" s="648">
        <f t="shared" ca="1" si="11"/>
        <v>-6.5655669999276078E-5</v>
      </c>
      <c r="I294" s="648">
        <f t="shared" ca="1" si="12"/>
        <v>-1.2876736406841061E-2</v>
      </c>
      <c r="J294" s="648">
        <f t="shared" ca="1" si="13"/>
        <v>1.389942320892068E-3</v>
      </c>
      <c r="P294" s="301">
        <f t="shared" si="9"/>
        <v>42856</v>
      </c>
      <c r="Q294" s="648">
        <f t="shared" ca="1" si="14"/>
        <v>0</v>
      </c>
      <c r="R294" s="648">
        <f t="shared" ca="1" si="15"/>
        <v>-6.5891837481180104E-5</v>
      </c>
      <c r="S294" s="648">
        <f t="shared" ca="1" si="16"/>
        <v>-1.1076437213528245E-2</v>
      </c>
      <c r="T294" s="648">
        <f t="shared" ca="1" si="17"/>
        <v>9.8679587895089682E-4</v>
      </c>
    </row>
    <row r="295" spans="6:20">
      <c r="F295" s="301">
        <f t="shared" si="8"/>
        <v>42887</v>
      </c>
      <c r="G295" s="648">
        <f t="shared" ca="1" si="10"/>
        <v>0</v>
      </c>
      <c r="H295" s="648">
        <f t="shared" ca="1" si="11"/>
        <v>-6.5513996004740171E-5</v>
      </c>
      <c r="I295" s="648">
        <f t="shared" ca="1" si="12"/>
        <v>-1.2283521409698017E-2</v>
      </c>
      <c r="J295" s="648">
        <f t="shared" ca="1" si="13"/>
        <v>1.3711565054805863E-3</v>
      </c>
      <c r="P295" s="301">
        <f t="shared" si="9"/>
        <v>42887</v>
      </c>
      <c r="Q295" s="648">
        <f t="shared" ca="1" si="14"/>
        <v>0</v>
      </c>
      <c r="R295" s="648">
        <f t="shared" ca="1" si="15"/>
        <v>-6.6621027766999852E-5</v>
      </c>
      <c r="S295" s="648">
        <f t="shared" ca="1" si="16"/>
        <v>-1.0531229054579816E-2</v>
      </c>
      <c r="T295" s="648">
        <f t="shared" ca="1" si="17"/>
        <v>1.5027267240266262E-3</v>
      </c>
    </row>
    <row r="296" spans="6:20">
      <c r="F296" s="301">
        <f t="shared" si="8"/>
        <v>42917</v>
      </c>
      <c r="G296" s="648">
        <f t="shared" ca="1" si="10"/>
        <v>0</v>
      </c>
      <c r="H296" s="648">
        <f t="shared" ca="1" si="11"/>
        <v>-6.515895074410416E-5</v>
      </c>
      <c r="I296" s="648">
        <f t="shared" ca="1" si="12"/>
        <v>-1.1805293671848127E-2</v>
      </c>
      <c r="J296" s="648">
        <f t="shared" ca="1" si="13"/>
        <v>2.0058309278729869E-3</v>
      </c>
      <c r="P296" s="301">
        <f t="shared" si="9"/>
        <v>42917</v>
      </c>
      <c r="Q296" s="648">
        <f t="shared" ca="1" si="14"/>
        <v>0</v>
      </c>
      <c r="R296" s="648">
        <f t="shared" ca="1" si="15"/>
        <v>-6.6340774797279956E-5</v>
      </c>
      <c r="S296" s="648">
        <f t="shared" ca="1" si="16"/>
        <v>-1.0223301902591575E-2</v>
      </c>
      <c r="T296" s="648">
        <f t="shared" ca="1" si="17"/>
        <v>1.0009018647727519E-3</v>
      </c>
    </row>
    <row r="297" spans="6:20">
      <c r="F297" s="301">
        <f t="shared" si="8"/>
        <v>42948</v>
      </c>
      <c r="G297" s="648">
        <f t="shared" ca="1" si="10"/>
        <v>0</v>
      </c>
      <c r="H297" s="648">
        <f t="shared" ca="1" si="11"/>
        <v>-6.5425000504437669E-5</v>
      </c>
      <c r="I297" s="648">
        <f t="shared" ca="1" si="12"/>
        <v>-1.047520573213423E-2</v>
      </c>
      <c r="J297" s="648">
        <f t="shared" ca="1" si="13"/>
        <v>1.3616362521440273E-3</v>
      </c>
      <c r="P297" s="301">
        <f t="shared" si="9"/>
        <v>42948</v>
      </c>
      <c r="Q297" s="648">
        <f t="shared" ca="1" si="14"/>
        <v>0</v>
      </c>
      <c r="R297" s="648">
        <f t="shared" ca="1" si="15"/>
        <v>-6.6289997928459243E-5</v>
      </c>
      <c r="S297" s="648">
        <f t="shared" ca="1" si="16"/>
        <v>-8.6693335571688124E-3</v>
      </c>
      <c r="T297" s="648">
        <f t="shared" ca="1" si="17"/>
        <v>8.9033085211864815E-4</v>
      </c>
    </row>
    <row r="298" spans="6:20">
      <c r="F298" s="301">
        <f t="shared" si="8"/>
        <v>42979</v>
      </c>
      <c r="G298" s="648">
        <f t="shared" ca="1" si="10"/>
        <v>0</v>
      </c>
      <c r="H298" s="648">
        <f t="shared" ca="1" si="11"/>
        <v>-6.5580802049103326E-5</v>
      </c>
      <c r="I298" s="648">
        <f t="shared" ca="1" si="12"/>
        <v>-1.5121193668513166E-2</v>
      </c>
      <c r="J298" s="648">
        <f t="shared" ca="1" si="13"/>
        <v>2.1618159802314629E-3</v>
      </c>
      <c r="P298" s="301">
        <f t="shared" si="9"/>
        <v>42979</v>
      </c>
      <c r="Q298" s="648">
        <f t="shared" ca="1" si="14"/>
        <v>0</v>
      </c>
      <c r="R298" s="648">
        <f t="shared" ca="1" si="15"/>
        <v>-6.6458350241882513E-5</v>
      </c>
      <c r="S298" s="648">
        <f t="shared" ca="1" si="16"/>
        <v>-1.3156554545158183E-2</v>
      </c>
      <c r="T298" s="648">
        <f t="shared" ca="1" si="17"/>
        <v>1.5755025397168332E-3</v>
      </c>
    </row>
    <row r="299" spans="6:20">
      <c r="F299" s="301">
        <f t="shared" si="8"/>
        <v>43009</v>
      </c>
      <c r="G299" s="648">
        <f t="shared" ca="1" si="10"/>
        <v>0</v>
      </c>
      <c r="H299" s="648">
        <f t="shared" ca="1" si="11"/>
        <v>-6.5841269408117853E-5</v>
      </c>
      <c r="I299" s="648">
        <f t="shared" ca="1" si="12"/>
        <v>-1.3742015288943032E-2</v>
      </c>
      <c r="J299" s="648">
        <f t="shared" ca="1" si="13"/>
        <v>1.3654072797697481E-3</v>
      </c>
      <c r="P299" s="301">
        <f t="shared" si="9"/>
        <v>43009</v>
      </c>
      <c r="Q299" s="648">
        <f t="shared" ca="1" si="14"/>
        <v>0</v>
      </c>
      <c r="R299" s="648">
        <f t="shared" ca="1" si="15"/>
        <v>-6.5961649695300828E-5</v>
      </c>
      <c r="S299" s="648">
        <f t="shared" ca="1" si="16"/>
        <v>-1.2085458876538557E-2</v>
      </c>
      <c r="T299" s="648">
        <f t="shared" ca="1" si="17"/>
        <v>1.0132867152190528E-3</v>
      </c>
    </row>
    <row r="300" spans="6:20">
      <c r="F300" s="301">
        <f t="shared" si="8"/>
        <v>43040</v>
      </c>
      <c r="G300" s="648">
        <f t="shared" ca="1" si="10"/>
        <v>0</v>
      </c>
      <c r="H300" s="648">
        <f t="shared" ca="1" si="11"/>
        <v>-6.5792666557040747E-5</v>
      </c>
      <c r="I300" s="648">
        <f t="shared" ca="1" si="12"/>
        <v>-1.3461351663436205E-2</v>
      </c>
      <c r="J300" s="648">
        <f t="shared" ca="1" si="13"/>
        <v>1.4330548482084371E-3</v>
      </c>
      <c r="P300" s="301">
        <f t="shared" si="9"/>
        <v>43040</v>
      </c>
      <c r="Q300" s="648">
        <f t="shared" ca="1" si="14"/>
        <v>0</v>
      </c>
      <c r="R300" s="648">
        <f t="shared" ca="1" si="15"/>
        <v>-6.631736030504598E-5</v>
      </c>
      <c r="S300" s="648">
        <f t="shared" ca="1" si="16"/>
        <v>-1.1689620620392693E-2</v>
      </c>
      <c r="T300" s="648">
        <f t="shared" ca="1" si="17"/>
        <v>1.044030594368861E-3</v>
      </c>
    </row>
    <row r="301" spans="6:20">
      <c r="F301" s="301">
        <f t="shared" si="8"/>
        <v>43070</v>
      </c>
      <c r="G301" s="648">
        <f t="shared" ca="1" si="10"/>
        <v>0</v>
      </c>
      <c r="H301" s="648">
        <f t="shared" ca="1" si="11"/>
        <v>-6.5446270440583376E-5</v>
      </c>
      <c r="I301" s="648">
        <f t="shared" ca="1" si="12"/>
        <v>-1.4284102282707933E-2</v>
      </c>
      <c r="J301" s="648">
        <f t="shared" ca="1" si="13"/>
        <v>2.785153104542637E-3</v>
      </c>
      <c r="P301" s="301">
        <f t="shared" si="9"/>
        <v>43070</v>
      </c>
      <c r="Q301" s="648">
        <f t="shared" ca="1" si="14"/>
        <v>0</v>
      </c>
      <c r="R301" s="648">
        <f t="shared" ca="1" si="15"/>
        <v>-6.634173437369828E-5</v>
      </c>
      <c r="S301" s="648">
        <f t="shared" ca="1" si="16"/>
        <v>-1.2714607535632472E-2</v>
      </c>
      <c r="T301" s="648">
        <f t="shared" ca="1" si="17"/>
        <v>1.0129912329521762E-3</v>
      </c>
    </row>
    <row r="302" spans="6:20">
      <c r="F302" s="301">
        <f t="shared" si="8"/>
        <v>43101</v>
      </c>
      <c r="G302" s="648">
        <f t="shared" ca="1" si="10"/>
        <v>0</v>
      </c>
      <c r="H302" s="648">
        <f t="shared" ca="1" si="11"/>
        <v>2.4963855226101117E-5</v>
      </c>
      <c r="I302" s="648">
        <f t="shared" ca="1" si="12"/>
        <v>-1.0072208482883482E-2</v>
      </c>
      <c r="J302" s="648">
        <f t="shared" ca="1" si="13"/>
        <v>1.3169129114738443E-3</v>
      </c>
      <c r="P302" s="301">
        <f t="shared" si="9"/>
        <v>43101</v>
      </c>
      <c r="Q302" s="648">
        <f t="shared" ca="1" si="14"/>
        <v>0</v>
      </c>
      <c r="R302" s="648">
        <f t="shared" ca="1" si="15"/>
        <v>2.5160647710631423E-5</v>
      </c>
      <c r="S302" s="648">
        <f t="shared" ca="1" si="16"/>
        <v>-8.9179153929686006E-3</v>
      </c>
      <c r="T302" s="648">
        <f t="shared" ca="1" si="17"/>
        <v>1.4341121902028409E-3</v>
      </c>
    </row>
    <row r="303" spans="6:20">
      <c r="F303" s="301">
        <f t="shared" si="8"/>
        <v>43132</v>
      </c>
      <c r="G303" s="648">
        <f t="shared" ca="1" si="10"/>
        <v>0</v>
      </c>
      <c r="H303" s="648">
        <f t="shared" ca="1" si="11"/>
        <v>2.469362994284019E-5</v>
      </c>
      <c r="I303" s="648">
        <f t="shared" ca="1" si="12"/>
        <v>-8.8265209997560046E-3</v>
      </c>
      <c r="J303" s="648">
        <f t="shared" ca="1" si="13"/>
        <v>1.4289777311864427E-3</v>
      </c>
      <c r="P303" s="301">
        <f t="shared" si="9"/>
        <v>43132</v>
      </c>
      <c r="Q303" s="648">
        <f t="shared" ca="1" si="14"/>
        <v>0</v>
      </c>
      <c r="R303" s="648">
        <f t="shared" ca="1" si="15"/>
        <v>2.5038687880840627E-5</v>
      </c>
      <c r="S303" s="648">
        <f t="shared" ca="1" si="16"/>
        <v>-8.0686545327495196E-3</v>
      </c>
      <c r="T303" s="648">
        <f t="shared" ca="1" si="17"/>
        <v>1.4705282351190618E-3</v>
      </c>
    </row>
    <row r="304" spans="6:20">
      <c r="F304" s="301">
        <f t="shared" si="8"/>
        <v>43160</v>
      </c>
      <c r="G304" s="648">
        <f t="shared" ca="1" si="10"/>
        <v>0</v>
      </c>
      <c r="H304" s="648">
        <f t="shared" ca="1" si="11"/>
        <v>2.429866113806689E-5</v>
      </c>
      <c r="I304" s="648">
        <f t="shared" ca="1" si="12"/>
        <v>-1.2900921492459805E-2</v>
      </c>
      <c r="J304" s="648">
        <f t="shared" ca="1" si="13"/>
        <v>1.3018814796206257E-3</v>
      </c>
      <c r="P304" s="301">
        <f t="shared" si="9"/>
        <v>43160</v>
      </c>
      <c r="Q304" s="648">
        <f t="shared" ca="1" si="14"/>
        <v>0</v>
      </c>
      <c r="R304" s="648">
        <f t="shared" ca="1" si="15"/>
        <v>2.5204117868993237E-5</v>
      </c>
      <c r="S304" s="648">
        <f t="shared" ca="1" si="16"/>
        <v>-1.1604385452523625E-2</v>
      </c>
      <c r="T304" s="648">
        <f t="shared" ca="1" si="17"/>
        <v>1.4739584236340697E-3</v>
      </c>
    </row>
    <row r="305" spans="6:20">
      <c r="F305" s="301">
        <f t="shared" si="8"/>
        <v>43191</v>
      </c>
      <c r="G305" s="648">
        <f t="shared" ca="1" si="10"/>
        <v>0</v>
      </c>
      <c r="H305" s="648">
        <f t="shared" ca="1" si="11"/>
        <v>2.4948659089307768E-5</v>
      </c>
      <c r="I305" s="648">
        <f t="shared" ca="1" si="12"/>
        <v>-1.3496109731732542E-2</v>
      </c>
      <c r="J305" s="648">
        <f t="shared" ca="1" si="13"/>
        <v>3.1749101892899478E-3</v>
      </c>
      <c r="P305" s="301">
        <f t="shared" si="9"/>
        <v>43191</v>
      </c>
      <c r="Q305" s="648">
        <f t="shared" ca="1" si="14"/>
        <v>0</v>
      </c>
      <c r="R305" s="648">
        <f t="shared" ca="1" si="15"/>
        <v>2.5408377428037809E-5</v>
      </c>
      <c r="S305" s="648">
        <f t="shared" ca="1" si="16"/>
        <v>-1.2180607911799091E-2</v>
      </c>
      <c r="T305" s="648">
        <f t="shared" ca="1" si="17"/>
        <v>4.8505278708810273E-4</v>
      </c>
    </row>
    <row r="306" spans="6:20">
      <c r="F306" s="301">
        <f t="shared" si="8"/>
        <v>43221</v>
      </c>
      <c r="G306" s="648">
        <f t="shared" ca="1" si="10"/>
        <v>0</v>
      </c>
      <c r="H306" s="648">
        <f t="shared" ca="1" si="11"/>
        <v>2.4507915211691156E-5</v>
      </c>
      <c r="I306" s="648">
        <f t="shared" ca="1" si="12"/>
        <v>-1.1440550543719064E-2</v>
      </c>
      <c r="J306" s="648">
        <f t="shared" ca="1" si="13"/>
        <v>1.9797920218662668E-3</v>
      </c>
      <c r="P306" s="301">
        <f t="shared" si="9"/>
        <v>43221</v>
      </c>
      <c r="Q306" s="648">
        <f t="shared" ref="Q306:Q313" ca="1" si="18">+IF(ISERROR(Q67/M67-1),0,Q67/M67-1)</f>
        <v>0</v>
      </c>
      <c r="R306" s="648">
        <f t="shared" ref="R306:R313" ca="1" si="19">+IF(ISERROR(R67/N67-1),0,R67/N67-1)</f>
        <v>2.5033182149636346E-5</v>
      </c>
      <c r="S306" s="648">
        <f t="shared" ref="S306:S313" ca="1" si="20">+IF(ISERROR(S67/O67-1),0,S67/O67-1)</f>
        <v>-9.8878023543040872E-3</v>
      </c>
      <c r="T306" s="648">
        <f t="shared" ref="T306:T313" ca="1" si="21">+IF(ISERROR(T67/P67-1),0,T67/P67-1)</f>
        <v>1.4255586588678426E-3</v>
      </c>
    </row>
    <row r="307" spans="6:20">
      <c r="F307" s="301">
        <f t="shared" ref="F307:F370" si="22">+B68</f>
        <v>43252</v>
      </c>
      <c r="G307" s="648">
        <f t="shared" ca="1" si="10"/>
        <v>0</v>
      </c>
      <c r="H307" s="648">
        <f t="shared" ca="1" si="11"/>
        <v>2.4742420940304655E-5</v>
      </c>
      <c r="I307" s="648">
        <f t="shared" ca="1" si="12"/>
        <v>-1.0659772964801806E-2</v>
      </c>
      <c r="J307" s="648">
        <f t="shared" ca="1" si="13"/>
        <v>1.3592026832169868E-3</v>
      </c>
      <c r="P307" s="301">
        <f t="shared" ref="P307:P313" si="23">+L68</f>
        <v>43252</v>
      </c>
      <c r="Q307" s="648">
        <f t="shared" ca="1" si="18"/>
        <v>0</v>
      </c>
      <c r="R307" s="648">
        <f t="shared" ca="1" si="19"/>
        <v>2.5007860544157268E-5</v>
      </c>
      <c r="S307" s="648">
        <f t="shared" ca="1" si="20"/>
        <v>-9.3561271152992065E-3</v>
      </c>
      <c r="T307" s="648">
        <f t="shared" ca="1" si="21"/>
        <v>9.7854551316678418E-4</v>
      </c>
    </row>
    <row r="308" spans="6:20">
      <c r="F308" s="301">
        <f t="shared" si="22"/>
        <v>43282</v>
      </c>
      <c r="G308" s="648">
        <f t="shared" ca="1" si="10"/>
        <v>0</v>
      </c>
      <c r="H308" s="648">
        <f t="shared" ca="1" si="11"/>
        <v>2.5130113918248043E-5</v>
      </c>
      <c r="I308" s="648">
        <f t="shared" ca="1" si="12"/>
        <v>-9.1004885667058666E-3</v>
      </c>
      <c r="J308" s="648">
        <f t="shared" ca="1" si="13"/>
        <v>1.3099715735969131E-3</v>
      </c>
      <c r="P308" s="301">
        <f t="shared" si="23"/>
        <v>43282</v>
      </c>
      <c r="Q308" s="648">
        <f t="shared" ca="1" si="18"/>
        <v>0</v>
      </c>
      <c r="R308" s="648">
        <f t="shared" ca="1" si="19"/>
        <v>2.5543233338254367E-5</v>
      </c>
      <c r="S308" s="648">
        <f t="shared" ca="1" si="20"/>
        <v>-7.9008658889988537E-3</v>
      </c>
      <c r="T308" s="648">
        <f t="shared" ca="1" si="21"/>
        <v>9.8338342694681558E-4</v>
      </c>
    </row>
    <row r="309" spans="6:20">
      <c r="F309" s="301">
        <f t="shared" si="22"/>
        <v>43313</v>
      </c>
      <c r="G309" s="648">
        <f t="shared" ca="1" si="10"/>
        <v>0</v>
      </c>
      <c r="H309" s="648">
        <f t="shared" ca="1" si="11"/>
        <v>2.4603722623695035E-5</v>
      </c>
      <c r="I309" s="648">
        <f t="shared" ca="1" si="12"/>
        <v>-8.4651207330291856E-3</v>
      </c>
      <c r="J309" s="648">
        <f t="shared" ca="1" si="13"/>
        <v>1.2880966537307525E-3</v>
      </c>
      <c r="P309" s="301">
        <f t="shared" si="23"/>
        <v>43313</v>
      </c>
      <c r="Q309" s="648">
        <f t="shared" ca="1" si="18"/>
        <v>0</v>
      </c>
      <c r="R309" s="648">
        <f t="shared" ca="1" si="19"/>
        <v>2.5013679867402772E-5</v>
      </c>
      <c r="S309" s="648">
        <f t="shared" ca="1" si="20"/>
        <v>-7.1948956195464486E-3</v>
      </c>
      <c r="T309" s="648">
        <f t="shared" ca="1" si="21"/>
        <v>1.4331003386760521E-3</v>
      </c>
    </row>
    <row r="310" spans="6:20">
      <c r="F310" s="301">
        <f t="shared" si="22"/>
        <v>43344</v>
      </c>
      <c r="G310" s="648">
        <f t="shared" ca="1" si="10"/>
        <v>0</v>
      </c>
      <c r="H310" s="648">
        <f t="shared" ca="1" si="11"/>
        <v>2.4944509472435428E-5</v>
      </c>
      <c r="I310" s="648">
        <f t="shared" ca="1" si="12"/>
        <v>-1.1985611020354892E-2</v>
      </c>
      <c r="J310" s="648">
        <f t="shared" ca="1" si="13"/>
        <v>1.4101871004654765E-3</v>
      </c>
      <c r="P310" s="301">
        <f t="shared" si="23"/>
        <v>43344</v>
      </c>
      <c r="Q310" s="648">
        <f t="shared" ca="1" si="18"/>
        <v>0</v>
      </c>
      <c r="R310" s="648">
        <f t="shared" ca="1" si="19"/>
        <v>2.524455669883352E-5</v>
      </c>
      <c r="S310" s="648">
        <f t="shared" ca="1" si="20"/>
        <v>-1.0532827404387768E-2</v>
      </c>
      <c r="T310" s="648">
        <f t="shared" ca="1" si="21"/>
        <v>1.5134230556497208E-3</v>
      </c>
    </row>
    <row r="311" spans="6:20">
      <c r="F311" s="301">
        <f t="shared" si="22"/>
        <v>43374</v>
      </c>
      <c r="G311" s="648">
        <f t="shared" ca="1" si="10"/>
        <v>0</v>
      </c>
      <c r="H311" s="648">
        <f t="shared" ca="1" si="11"/>
        <v>2.4923516166230897E-5</v>
      </c>
      <c r="I311" s="648">
        <f t="shared" ca="1" si="12"/>
        <v>-9.5611645777470278E-3</v>
      </c>
      <c r="J311" s="648">
        <f t="shared" ca="1" si="13"/>
        <v>1.9634156957453186E-3</v>
      </c>
      <c r="P311" s="301">
        <f t="shared" si="23"/>
        <v>43374</v>
      </c>
      <c r="Q311" s="648">
        <f t="shared" ca="1" si="18"/>
        <v>0</v>
      </c>
      <c r="R311" s="648">
        <f t="shared" ca="1" si="19"/>
        <v>2.5178767582678674E-5</v>
      </c>
      <c r="S311" s="648">
        <f t="shared" ca="1" si="20"/>
        <v>-8.5310304716395002E-3</v>
      </c>
      <c r="T311" s="648">
        <f t="shared" ca="1" si="21"/>
        <v>1.4584790848317652E-3</v>
      </c>
    </row>
    <row r="312" spans="6:20">
      <c r="F312" s="301">
        <f t="shared" si="22"/>
        <v>43405</v>
      </c>
      <c r="G312" s="648">
        <f t="shared" ca="1" si="10"/>
        <v>0</v>
      </c>
      <c r="H312" s="648">
        <f t="shared" ca="1" si="11"/>
        <v>2.4342711497205016E-5</v>
      </c>
      <c r="I312" s="648">
        <f t="shared" ca="1" si="12"/>
        <v>-7.1331433454456805E-3</v>
      </c>
      <c r="J312" s="648">
        <f t="shared" ca="1" si="13"/>
        <v>2.0458135809999778E-3</v>
      </c>
      <c r="P312" s="301">
        <f t="shared" si="23"/>
        <v>43405</v>
      </c>
      <c r="Q312" s="648">
        <f t="shared" ca="1" si="18"/>
        <v>0</v>
      </c>
      <c r="R312" s="648">
        <f t="shared" ca="1" si="19"/>
        <v>2.4635707274844876E-5</v>
      </c>
      <c r="S312" s="648">
        <f t="shared" ca="1" si="20"/>
        <v>-6.6812171032448742E-3</v>
      </c>
      <c r="T312" s="648">
        <f t="shared" ca="1" si="21"/>
        <v>1.4795316279938575E-3</v>
      </c>
    </row>
    <row r="313" spans="6:20">
      <c r="F313" s="301">
        <f t="shared" si="22"/>
        <v>43435</v>
      </c>
      <c r="G313" s="648">
        <f t="shared" ca="1" si="10"/>
        <v>0</v>
      </c>
      <c r="H313" s="648">
        <f t="shared" ca="1" si="11"/>
        <v>2.4826739019934152E-5</v>
      </c>
      <c r="I313" s="648">
        <f t="shared" ca="1" si="12"/>
        <v>-7.4930427311870051E-3</v>
      </c>
      <c r="J313" s="648">
        <f t="shared" ca="1" si="13"/>
        <v>1.2928557155398313E-3</v>
      </c>
      <c r="P313" s="301">
        <f t="shared" si="23"/>
        <v>43435</v>
      </c>
      <c r="Q313" s="648">
        <f t="shared" ca="1" si="18"/>
        <v>0</v>
      </c>
      <c r="R313" s="648">
        <f t="shared" ca="1" si="19"/>
        <v>2.514667180797403E-5</v>
      </c>
      <c r="S313" s="648">
        <f t="shared" ca="1" si="20"/>
        <v>-7.051006874212562E-3</v>
      </c>
      <c r="T313" s="648">
        <f t="shared" ca="1" si="21"/>
        <v>1.4411044683824148E-3</v>
      </c>
    </row>
    <row r="314" spans="6:20">
      <c r="F314" s="301">
        <f t="shared" si="22"/>
        <v>43466</v>
      </c>
      <c r="G314" s="648">
        <f t="shared" ca="1" si="10"/>
        <v>0</v>
      </c>
      <c r="H314" s="648">
        <f t="shared" ca="1" si="11"/>
        <v>2.2689695361677309E-5</v>
      </c>
      <c r="I314" s="648">
        <f t="shared" ca="1" si="12"/>
        <v>-4.2780095549894703E-3</v>
      </c>
      <c r="J314" s="648">
        <f t="shared" ca="1" si="13"/>
        <v>1.8942358644584711E-3</v>
      </c>
      <c r="P314" s="301">
        <f t="shared" ref="P314:P347" si="24">+L75</f>
        <v>43466</v>
      </c>
      <c r="Q314" s="648">
        <f t="shared" ref="Q314:Q347" ca="1" si="25">+IF(ISERROR(Q75/M75-1),0,Q75/M75-1)</f>
        <v>0</v>
      </c>
      <c r="R314" s="648">
        <f t="shared" ref="R314:R347" ca="1" si="26">+IF(ISERROR(R75/N75-1),0,R75/N75-1)</f>
        <v>2.3450255064005887E-5</v>
      </c>
      <c r="S314" s="648">
        <f t="shared" ref="S314:S347" ca="1" si="27">+IF(ISERROR(S75/O75-1),0,S75/O75-1)</f>
        <v>-3.5741882738741237E-3</v>
      </c>
      <c r="T314" s="648">
        <f t="shared" ref="T314:T347" ca="1" si="28">+IF(ISERROR(T75/P75-1),0,T75/P75-1)</f>
        <v>9.3902338355689174E-4</v>
      </c>
    </row>
    <row r="315" spans="6:20">
      <c r="F315" s="301">
        <f t="shared" si="22"/>
        <v>43497</v>
      </c>
      <c r="G315" s="648">
        <f t="shared" ca="1" si="10"/>
        <v>0</v>
      </c>
      <c r="H315" s="648">
        <f t="shared" ca="1" si="11"/>
        <v>2.2927992672228115E-5</v>
      </c>
      <c r="I315" s="648">
        <f t="shared" ca="1" si="12"/>
        <v>-3.7994325544873364E-3</v>
      </c>
      <c r="J315" s="648">
        <f t="shared" ca="1" si="13"/>
        <v>2.0772139109690446E-3</v>
      </c>
      <c r="P315" s="301">
        <f t="shared" si="24"/>
        <v>43497</v>
      </c>
      <c r="Q315" s="648">
        <f t="shared" ca="1" si="25"/>
        <v>0</v>
      </c>
      <c r="R315" s="648">
        <f t="shared" ca="1" si="26"/>
        <v>2.389836878236018E-5</v>
      </c>
      <c r="S315" s="648">
        <f t="shared" ca="1" si="27"/>
        <v>-3.2674897306923523E-3</v>
      </c>
      <c r="T315" s="648">
        <f t="shared" ca="1" si="28"/>
        <v>1.3270877177424811E-3</v>
      </c>
    </row>
    <row r="316" spans="6:20">
      <c r="F316" s="301">
        <f t="shared" si="22"/>
        <v>43525</v>
      </c>
      <c r="G316" s="648">
        <f t="shared" ca="1" si="10"/>
        <v>0</v>
      </c>
      <c r="H316" s="648">
        <f t="shared" ca="1" si="11"/>
        <v>2.2848237388517489E-5</v>
      </c>
      <c r="I316" s="648">
        <f t="shared" ca="1" si="12"/>
        <v>-6.033769582929227E-3</v>
      </c>
      <c r="J316" s="648">
        <f t="shared" ca="1" si="13"/>
        <v>6.6703016510105684E-4</v>
      </c>
      <c r="P316" s="301">
        <f t="shared" si="24"/>
        <v>43525</v>
      </c>
      <c r="Q316" s="648">
        <f t="shared" ca="1" si="25"/>
        <v>0</v>
      </c>
      <c r="R316" s="648">
        <f t="shared" ca="1" si="26"/>
        <v>-1</v>
      </c>
      <c r="S316" s="648">
        <f t="shared" ca="1" si="27"/>
        <v>-1</v>
      </c>
      <c r="T316" s="648">
        <f t="shared" ca="1" si="28"/>
        <v>-1</v>
      </c>
    </row>
    <row r="317" spans="6:20">
      <c r="F317" s="301">
        <f t="shared" si="22"/>
        <v>43556</v>
      </c>
      <c r="G317" s="648">
        <f t="shared" ca="1" si="10"/>
        <v>0</v>
      </c>
      <c r="H317" s="648">
        <f t="shared" ca="1" si="11"/>
        <v>2.2771927833176164E-5</v>
      </c>
      <c r="I317" s="648">
        <f t="shared" ca="1" si="12"/>
        <v>-7.1360959357340548E-3</v>
      </c>
      <c r="J317" s="648">
        <f t="shared" ca="1" si="13"/>
        <v>1.3350293329355001E-3</v>
      </c>
      <c r="P317" s="301">
        <f t="shared" si="24"/>
        <v>43556</v>
      </c>
      <c r="Q317" s="648">
        <f t="shared" ca="1" si="25"/>
        <v>0</v>
      </c>
      <c r="R317" s="648">
        <f t="shared" ca="1" si="26"/>
        <v>2.3902227781702479E-5</v>
      </c>
      <c r="S317" s="648">
        <f t="shared" ca="1" si="27"/>
        <v>-6.2017087370387358E-3</v>
      </c>
      <c r="T317" s="648">
        <f t="shared" ca="1" si="28"/>
        <v>3.1855334555850323E-3</v>
      </c>
    </row>
    <row r="318" spans="6:20">
      <c r="F318" s="301">
        <f t="shared" si="22"/>
        <v>43586</v>
      </c>
      <c r="G318" s="648">
        <f t="shared" ca="1" si="10"/>
        <v>0</v>
      </c>
      <c r="H318" s="648">
        <f t="shared" ca="1" si="11"/>
        <v>2.2733077629011333E-5</v>
      </c>
      <c r="I318" s="648">
        <f t="shared" ca="1" si="12"/>
        <v>-7.4185595382965097E-3</v>
      </c>
      <c r="J318" s="648">
        <f t="shared" ca="1" si="13"/>
        <v>1.904818904130634E-3</v>
      </c>
      <c r="P318" s="301">
        <f t="shared" si="24"/>
        <v>43586</v>
      </c>
      <c r="Q318" s="648">
        <f t="shared" ca="1" si="25"/>
        <v>0</v>
      </c>
      <c r="R318" s="648">
        <f t="shared" ca="1" si="26"/>
        <v>2.3912543509974071E-5</v>
      </c>
      <c r="S318" s="648">
        <f t="shared" ca="1" si="27"/>
        <v>-6.5953842135162422E-3</v>
      </c>
      <c r="T318" s="648">
        <f t="shared" ca="1" si="28"/>
        <v>9.3170064465808444E-4</v>
      </c>
    </row>
    <row r="319" spans="6:20">
      <c r="F319" s="301">
        <f t="shared" si="22"/>
        <v>43617</v>
      </c>
      <c r="G319" s="648">
        <f t="shared" ca="1" si="10"/>
        <v>0</v>
      </c>
      <c r="H319" s="648">
        <f t="shared" ca="1" si="11"/>
        <v>2.2538584233178227E-5</v>
      </c>
      <c r="I319" s="648">
        <f t="shared" ca="1" si="12"/>
        <v>-8.8957175039467984E-3</v>
      </c>
      <c r="J319" s="648">
        <f t="shared" ca="1" si="13"/>
        <v>1.3677102397398055E-3</v>
      </c>
      <c r="P319" s="301">
        <f t="shared" si="24"/>
        <v>43617</v>
      </c>
      <c r="Q319" s="648">
        <f t="shared" ca="1" si="25"/>
        <v>0</v>
      </c>
      <c r="R319" s="648">
        <f t="shared" ca="1" si="26"/>
        <v>2.3745071412228924E-5</v>
      </c>
      <c r="S319" s="648">
        <f t="shared" ca="1" si="27"/>
        <v>-7.6080809214607026E-3</v>
      </c>
      <c r="T319" s="648">
        <f t="shared" ca="1" si="28"/>
        <v>9.6887741524143145E-4</v>
      </c>
    </row>
    <row r="320" spans="6:20">
      <c r="F320" s="301">
        <f t="shared" si="22"/>
        <v>43647</v>
      </c>
      <c r="G320" s="648">
        <f t="shared" ca="1" si="10"/>
        <v>0</v>
      </c>
      <c r="H320" s="648">
        <f t="shared" ca="1" si="11"/>
        <v>2.2645823260170062E-5</v>
      </c>
      <c r="I320" s="648">
        <f t="shared" ca="1" si="12"/>
        <v>-5.6148670589073468E-3</v>
      </c>
      <c r="J320" s="648">
        <f t="shared" ca="1" si="13"/>
        <v>1.2657265684012931E-3</v>
      </c>
      <c r="P320" s="301">
        <f t="shared" si="24"/>
        <v>43647</v>
      </c>
      <c r="Q320" s="648">
        <f t="shared" ca="1" si="25"/>
        <v>0</v>
      </c>
      <c r="R320" s="648">
        <f t="shared" ca="1" si="26"/>
        <v>2.3818308041878566E-5</v>
      </c>
      <c r="S320" s="648">
        <f t="shared" ca="1" si="27"/>
        <v>-4.6352415190702434E-3</v>
      </c>
      <c r="T320" s="648">
        <f t="shared" ca="1" si="28"/>
        <v>9.2922350377766527E-4</v>
      </c>
    </row>
    <row r="321" spans="6:20">
      <c r="F321" s="301">
        <f t="shared" si="22"/>
        <v>43678</v>
      </c>
      <c r="G321" s="648">
        <f t="shared" ca="1" si="10"/>
        <v>0</v>
      </c>
      <c r="H321" s="648">
        <f t="shared" ca="1" si="11"/>
        <v>2.258635487195626E-5</v>
      </c>
      <c r="I321" s="648">
        <f t="shared" ca="1" si="12"/>
        <v>-5.0370138387973995E-3</v>
      </c>
      <c r="J321" s="648">
        <f t="shared" ca="1" si="13"/>
        <v>1.2401455683666018E-3</v>
      </c>
      <c r="P321" s="301">
        <f t="shared" si="24"/>
        <v>43678</v>
      </c>
      <c r="Q321" s="648">
        <f t="shared" ca="1" si="25"/>
        <v>0</v>
      </c>
      <c r="R321" s="648">
        <f t="shared" ca="1" si="26"/>
        <v>2.3841165582849655E-5</v>
      </c>
      <c r="S321" s="648">
        <f t="shared" ca="1" si="27"/>
        <v>-4.3268809876833014E-3</v>
      </c>
      <c r="T321" s="648">
        <f t="shared" ca="1" si="28"/>
        <v>8.8951022694150339E-4</v>
      </c>
    </row>
    <row r="322" spans="6:20">
      <c r="F322" s="301">
        <f t="shared" si="22"/>
        <v>43709</v>
      </c>
      <c r="G322" s="648">
        <f t="shared" ca="1" si="10"/>
        <v>0</v>
      </c>
      <c r="H322" s="648">
        <f t="shared" ca="1" si="11"/>
        <v>2.2566793746570113E-5</v>
      </c>
      <c r="I322" s="648">
        <f t="shared" ca="1" si="12"/>
        <v>-6.1546708690470853E-3</v>
      </c>
      <c r="J322" s="648">
        <f t="shared" ca="1" si="13"/>
        <v>1.3208757148699402E-3</v>
      </c>
      <c r="P322" s="301">
        <f t="shared" si="24"/>
        <v>43709</v>
      </c>
      <c r="Q322" s="648">
        <f t="shared" ca="1" si="25"/>
        <v>0</v>
      </c>
      <c r="R322" s="648">
        <f t="shared" ca="1" si="26"/>
        <v>2.3752150292155605E-5</v>
      </c>
      <c r="S322" s="648">
        <f t="shared" ca="1" si="27"/>
        <v>-5.6773770526752365E-3</v>
      </c>
      <c r="T322" s="648">
        <f t="shared" ca="1" si="28"/>
        <v>9.3983781591466808E-4</v>
      </c>
    </row>
    <row r="323" spans="6:20">
      <c r="F323" s="301">
        <f t="shared" si="22"/>
        <v>43739</v>
      </c>
      <c r="G323" s="648">
        <f t="shared" ca="1" si="10"/>
        <v>0</v>
      </c>
      <c r="H323" s="648">
        <f t="shared" ca="1" si="11"/>
        <v>2.2787989741424042E-5</v>
      </c>
      <c r="I323" s="648">
        <f t="shared" ca="1" si="12"/>
        <v>-4.7296639068490354E-3</v>
      </c>
      <c r="J323" s="648">
        <f t="shared" ca="1" si="13"/>
        <v>6.0827144862440896E-4</v>
      </c>
      <c r="P323" s="301">
        <f t="shared" si="24"/>
        <v>43739</v>
      </c>
      <c r="Q323" s="648">
        <f t="shared" ca="1" si="25"/>
        <v>0</v>
      </c>
      <c r="R323" s="648">
        <f t="shared" ca="1" si="26"/>
        <v>2.3818308041878566E-5</v>
      </c>
      <c r="S323" s="648">
        <f t="shared" ca="1" si="27"/>
        <v>-4.5296507217424953E-3</v>
      </c>
      <c r="T323" s="648">
        <f t="shared" ca="1" si="28"/>
        <v>1.3566582690165419E-3</v>
      </c>
    </row>
    <row r="324" spans="6:20">
      <c r="F324" s="301">
        <f t="shared" si="22"/>
        <v>43770</v>
      </c>
      <c r="G324" s="648">
        <f t="shared" ca="1" si="10"/>
        <v>0</v>
      </c>
      <c r="H324" s="648">
        <f t="shared" ca="1" si="11"/>
        <v>2.2714060302631012E-5</v>
      </c>
      <c r="I324" s="648">
        <f t="shared" ca="1" si="12"/>
        <v>-3.2727631434518178E-3</v>
      </c>
      <c r="J324" s="648">
        <f t="shared" ca="1" si="13"/>
        <v>1.2852862317873637E-3</v>
      </c>
      <c r="P324" s="301">
        <f t="shared" si="24"/>
        <v>43770</v>
      </c>
      <c r="Q324" s="648">
        <f t="shared" ca="1" si="25"/>
        <v>0</v>
      </c>
      <c r="R324" s="648">
        <f t="shared" ca="1" si="26"/>
        <v>2.3829840455791285E-5</v>
      </c>
      <c r="S324" s="648">
        <f t="shared" ca="1" si="27"/>
        <v>-2.4751662393376339E-3</v>
      </c>
      <c r="T324" s="648">
        <f t="shared" ca="1" si="28"/>
        <v>9.3716719491587774E-4</v>
      </c>
    </row>
    <row r="325" spans="6:20">
      <c r="F325" s="301">
        <f t="shared" si="22"/>
        <v>43800</v>
      </c>
      <c r="G325" s="648">
        <f t="shared" ca="1" si="10"/>
        <v>0</v>
      </c>
      <c r="H325" s="648">
        <f t="shared" ca="1" si="11"/>
        <v>2.2709352297756169E-5</v>
      </c>
      <c r="I325" s="648">
        <f t="shared" ca="1" si="12"/>
        <v>-2.889769585859514E-3</v>
      </c>
      <c r="J325" s="648">
        <f t="shared" ca="1" si="13"/>
        <v>2.423755215760437E-3</v>
      </c>
      <c r="P325" s="301">
        <f t="shared" si="24"/>
        <v>43800</v>
      </c>
      <c r="Q325" s="648">
        <f t="shared" ca="1" si="25"/>
        <v>0</v>
      </c>
      <c r="R325" s="648">
        <f t="shared" ca="1" si="26"/>
        <v>2.3595545728838374E-5</v>
      </c>
      <c r="S325" s="648">
        <f t="shared" ca="1" si="27"/>
        <v>-2.3013160664318022E-3</v>
      </c>
      <c r="T325" s="648">
        <f t="shared" ca="1" si="28"/>
        <v>1.8115666292835009E-3</v>
      </c>
    </row>
    <row r="326" spans="6:20">
      <c r="F326" s="301">
        <f t="shared" si="22"/>
        <v>43831</v>
      </c>
      <c r="G326" s="648">
        <f t="shared" ca="1" si="10"/>
        <v>0</v>
      </c>
      <c r="H326" s="648">
        <f t="shared" ca="1" si="11"/>
        <v>4.5392461340831858E-6</v>
      </c>
      <c r="I326" s="648">
        <f t="shared" ca="1" si="12"/>
        <v>-1.5338742586011866E-3</v>
      </c>
      <c r="J326" s="648">
        <f t="shared" ca="1" si="13"/>
        <v>2.4058744507715613E-3</v>
      </c>
      <c r="P326" s="301">
        <f t="shared" si="24"/>
        <v>43831</v>
      </c>
      <c r="Q326" s="648">
        <f t="shared" ca="1" si="25"/>
        <v>0</v>
      </c>
      <c r="R326" s="648">
        <f t="shared" ca="1" si="26"/>
        <v>5.4635707995576155E-6</v>
      </c>
      <c r="S326" s="648">
        <f t="shared" ca="1" si="27"/>
        <v>-1.3405757769324733E-3</v>
      </c>
      <c r="T326" s="648">
        <f t="shared" ca="1" si="28"/>
        <v>9.1853635925231991E-4</v>
      </c>
    </row>
    <row r="327" spans="6:20">
      <c r="F327" s="301">
        <f t="shared" si="22"/>
        <v>43862</v>
      </c>
      <c r="G327" s="648">
        <f t="shared" ca="1" si="10"/>
        <v>0</v>
      </c>
      <c r="H327" s="648">
        <f t="shared" ca="1" si="11"/>
        <v>4.6089957579376062E-6</v>
      </c>
      <c r="I327" s="648">
        <f t="shared" ca="1" si="12"/>
        <v>-1.6172266343791319E-3</v>
      </c>
      <c r="J327" s="648">
        <f t="shared" ca="1" si="13"/>
        <v>1.9516400639785214E-3</v>
      </c>
      <c r="P327" s="301">
        <f t="shared" si="24"/>
        <v>43862</v>
      </c>
      <c r="Q327" s="648">
        <f t="shared" ca="1" si="25"/>
        <v>0</v>
      </c>
      <c r="R327" s="648">
        <f t="shared" ca="1" si="26"/>
        <v>5.5417923729983443E-6</v>
      </c>
      <c r="S327" s="648">
        <f t="shared" ca="1" si="27"/>
        <v>-1.401809372754026E-3</v>
      </c>
      <c r="T327" s="648">
        <f t="shared" ca="1" si="28"/>
        <v>9.2456206930791041E-4</v>
      </c>
    </row>
    <row r="328" spans="6:20">
      <c r="F328" s="301">
        <f t="shared" si="22"/>
        <v>43891</v>
      </c>
      <c r="G328" s="648">
        <f t="shared" ca="1" si="10"/>
        <v>0</v>
      </c>
      <c r="H328" s="648">
        <f t="shared" ca="1" si="11"/>
        <v>4.6286914907600618E-6</v>
      </c>
      <c r="I328" s="648">
        <f t="shared" ca="1" si="12"/>
        <v>-1.7158512982502483E-3</v>
      </c>
      <c r="J328" s="648">
        <f t="shared" ca="1" si="13"/>
        <v>2.097749464063936E-3</v>
      </c>
      <c r="P328" s="301">
        <f t="shared" si="24"/>
        <v>43891</v>
      </c>
      <c r="Q328" s="648">
        <f t="shared" ca="1" si="25"/>
        <v>0</v>
      </c>
      <c r="R328" s="648">
        <f t="shared" ca="1" si="26"/>
        <v>5.784798425612081E-6</v>
      </c>
      <c r="S328" s="648">
        <f t="shared" ca="1" si="27"/>
        <v>-1.5309712111547524E-3</v>
      </c>
      <c r="T328" s="648">
        <f t="shared" ca="1" si="28"/>
        <v>1.3652731438054122E-3</v>
      </c>
    </row>
    <row r="329" spans="6:20">
      <c r="F329" s="301">
        <f t="shared" si="22"/>
        <v>43922</v>
      </c>
      <c r="G329" s="648">
        <f t="shared" ca="1" si="10"/>
        <v>0</v>
      </c>
      <c r="H329" s="648">
        <f t="shared" ca="1" si="11"/>
        <v>4.7693265456949518E-6</v>
      </c>
      <c r="I329" s="648">
        <f t="shared" ca="1" si="12"/>
        <v>-4.5037651306529813E-3</v>
      </c>
      <c r="J329" s="648">
        <f t="shared" ca="1" si="13"/>
        <v>3.8898167306273823E-3</v>
      </c>
      <c r="P329" s="301">
        <f t="shared" si="24"/>
        <v>43922</v>
      </c>
      <c r="Q329" s="648">
        <f t="shared" ca="1" si="25"/>
        <v>0</v>
      </c>
      <c r="R329" s="648">
        <f t="shared" ca="1" si="26"/>
        <v>5.2444140532514893E-6</v>
      </c>
      <c r="S329" s="648">
        <f t="shared" ca="1" si="27"/>
        <v>-2.9471427791017968E-3</v>
      </c>
      <c r="T329" s="648">
        <f t="shared" ca="1" si="28"/>
        <v>4.8970022454541962E-4</v>
      </c>
    </row>
    <row r="330" spans="6:20">
      <c r="F330" s="301">
        <f t="shared" si="22"/>
        <v>43952</v>
      </c>
      <c r="G330" s="648">
        <f t="shared" ca="1" si="10"/>
        <v>0</v>
      </c>
      <c r="H330" s="648">
        <f t="shared" ca="1" si="11"/>
        <v>4.4626860633556475E-6</v>
      </c>
      <c r="I330" s="648">
        <f t="shared" ca="1" si="12"/>
        <v>-6.2074007542626264E-3</v>
      </c>
      <c r="J330" s="648">
        <f t="shared" ca="1" si="13"/>
        <v>1.2798065580130746E-3</v>
      </c>
      <c r="P330" s="301">
        <f t="shared" si="24"/>
        <v>43952</v>
      </c>
      <c r="Q330" s="648">
        <f t="shared" ca="1" si="25"/>
        <v>0</v>
      </c>
      <c r="R330" s="648">
        <f t="shared" ca="1" si="26"/>
        <v>5.3548009308901356E-6</v>
      </c>
      <c r="S330" s="648">
        <f t="shared" ca="1" si="27"/>
        <v>-4.5519013805868092E-3</v>
      </c>
      <c r="T330" s="648">
        <f t="shared" ca="1" si="28"/>
        <v>9.1085759144338141E-4</v>
      </c>
    </row>
    <row r="331" spans="6:20">
      <c r="F331" s="301">
        <f t="shared" si="22"/>
        <v>43983</v>
      </c>
      <c r="G331" s="648">
        <f t="shared" ca="1" si="10"/>
        <v>0</v>
      </c>
      <c r="H331" s="648">
        <f t="shared" ca="1" si="11"/>
        <v>4.3810821053202886E-6</v>
      </c>
      <c r="I331" s="648">
        <f t="shared" ca="1" si="12"/>
        <v>-4.1567719798866198E-3</v>
      </c>
      <c r="J331" s="648">
        <f t="shared" ca="1" si="13"/>
        <v>6.2507041649761952E-4</v>
      </c>
      <c r="P331" s="301">
        <f t="shared" si="24"/>
        <v>43983</v>
      </c>
      <c r="Q331" s="648">
        <f t="shared" ca="1" si="25"/>
        <v>0</v>
      </c>
      <c r="R331" s="648">
        <f t="shared" ca="1" si="26"/>
        <v>5.4378715339531425E-6</v>
      </c>
      <c r="S331" s="648">
        <f t="shared" ca="1" si="27"/>
        <v>-3.7380619629698852E-3</v>
      </c>
      <c r="T331" s="648">
        <f t="shared" ca="1" si="28"/>
        <v>9.639919731221358E-4</v>
      </c>
    </row>
    <row r="332" spans="6:20">
      <c r="F332" s="301">
        <f t="shared" si="22"/>
        <v>44013</v>
      </c>
      <c r="G332" s="648">
        <f t="shared" ca="1" si="10"/>
        <v>0</v>
      </c>
      <c r="H332" s="648">
        <f t="shared" ca="1" si="11"/>
        <v>4.5923134539549437E-6</v>
      </c>
      <c r="I332" s="648">
        <f t="shared" ca="1" si="12"/>
        <v>-4.5337836800641851E-3</v>
      </c>
      <c r="J332" s="648">
        <f t="shared" ca="1" si="13"/>
        <v>1.8816219719370864E-3</v>
      </c>
      <c r="P332" s="301">
        <f t="shared" si="24"/>
        <v>44013</v>
      </c>
      <c r="Q332" s="648">
        <f t="shared" ca="1" si="25"/>
        <v>0</v>
      </c>
      <c r="R332" s="648">
        <f t="shared" ca="1" si="26"/>
        <v>5.1840752093301745E-6</v>
      </c>
      <c r="S332" s="648">
        <f t="shared" ca="1" si="27"/>
        <v>-3.7022706976247433E-3</v>
      </c>
      <c r="T332" s="648">
        <f t="shared" ca="1" si="28"/>
        <v>9.4042541158678716E-4</v>
      </c>
    </row>
    <row r="333" spans="6:20">
      <c r="F333" s="301">
        <f t="shared" si="22"/>
        <v>44044</v>
      </c>
      <c r="G333" s="648">
        <f t="shared" ca="1" si="10"/>
        <v>0</v>
      </c>
      <c r="H333" s="648">
        <f t="shared" ca="1" si="11"/>
        <v>4.2807379188047889E-6</v>
      </c>
      <c r="I333" s="648">
        <f t="shared" ca="1" si="12"/>
        <v>-3.9593546607439301E-3</v>
      </c>
      <c r="J333" s="648">
        <f t="shared" ca="1" si="13"/>
        <v>1.2318241288111764E-3</v>
      </c>
      <c r="P333" s="301">
        <f t="shared" si="24"/>
        <v>44044</v>
      </c>
      <c r="Q333" s="648">
        <f t="shared" ca="1" si="25"/>
        <v>0</v>
      </c>
      <c r="R333" s="648">
        <f t="shared" ca="1" si="26"/>
        <v>5.5016330833268512E-6</v>
      </c>
      <c r="S333" s="648">
        <f t="shared" ca="1" si="27"/>
        <v>-3.2717345137955878E-3</v>
      </c>
      <c r="T333" s="648">
        <f t="shared" ca="1" si="28"/>
        <v>1.3398851577559601E-3</v>
      </c>
    </row>
    <row r="334" spans="6:20">
      <c r="F334" s="301">
        <f t="shared" si="22"/>
        <v>44075</v>
      </c>
      <c r="G334" s="648">
        <f t="shared" ca="1" si="10"/>
        <v>0</v>
      </c>
      <c r="H334" s="648">
        <f t="shared" ca="1" si="11"/>
        <v>4.3328559997668492E-6</v>
      </c>
      <c r="I334" s="648">
        <f t="shared" ca="1" si="12"/>
        <v>-5.3481237302481777E-3</v>
      </c>
      <c r="J334" s="648">
        <f t="shared" ca="1" si="13"/>
        <v>1.3150530762366941E-3</v>
      </c>
      <c r="P334" s="301">
        <f t="shared" si="24"/>
        <v>44075</v>
      </c>
      <c r="Q334" s="648">
        <f t="shared" ca="1" si="25"/>
        <v>0</v>
      </c>
      <c r="R334" s="648">
        <f t="shared" ca="1" si="26"/>
        <v>5.2087640451947692E-6</v>
      </c>
      <c r="S334" s="648">
        <f t="shared" ca="1" si="27"/>
        <v>-4.4200984415814215E-3</v>
      </c>
      <c r="T334" s="648">
        <f t="shared" ca="1" si="28"/>
        <v>1.9325074584124469E-3</v>
      </c>
    </row>
    <row r="335" spans="6:20">
      <c r="F335" s="301">
        <f t="shared" si="22"/>
        <v>44105</v>
      </c>
      <c r="G335" s="648">
        <f t="shared" ca="1" si="10"/>
        <v>0</v>
      </c>
      <c r="H335" s="648">
        <f t="shared" ca="1" si="11"/>
        <v>4.5284284455604507E-6</v>
      </c>
      <c r="I335" s="648">
        <f t="shared" ca="1" si="12"/>
        <v>-4.1606573012483716E-3</v>
      </c>
      <c r="J335" s="648">
        <f t="shared" ca="1" si="13"/>
        <v>1.2486588203619586E-3</v>
      </c>
      <c r="P335" s="301">
        <f t="shared" si="24"/>
        <v>44105</v>
      </c>
      <c r="Q335" s="648">
        <f t="shared" ca="1" si="25"/>
        <v>0</v>
      </c>
      <c r="R335" s="648">
        <f t="shared" ca="1" si="26"/>
        <v>5.3636571357706941E-6</v>
      </c>
      <c r="S335" s="648">
        <f t="shared" ca="1" si="27"/>
        <v>-3.4803381902650532E-3</v>
      </c>
      <c r="T335" s="648">
        <f t="shared" ca="1" si="28"/>
        <v>9.1651730672848153E-4</v>
      </c>
    </row>
    <row r="336" spans="6:20">
      <c r="F336" s="301">
        <f t="shared" si="22"/>
        <v>44136</v>
      </c>
      <c r="G336" s="648">
        <f t="shared" ca="1" si="10"/>
        <v>0</v>
      </c>
      <c r="H336" s="648">
        <f t="shared" ca="1" si="11"/>
        <v>4.3072503959074027E-6</v>
      </c>
      <c r="I336" s="648">
        <f t="shared" ca="1" si="12"/>
        <v>-3.2876906084442492E-3</v>
      </c>
      <c r="J336" s="648">
        <f t="shared" ca="1" si="13"/>
        <v>1.2571275111787905E-3</v>
      </c>
      <c r="P336" s="301">
        <f t="shared" si="24"/>
        <v>44136</v>
      </c>
      <c r="Q336" s="648">
        <f t="shared" ca="1" si="25"/>
        <v>0</v>
      </c>
      <c r="R336" s="648">
        <f t="shared" ca="1" si="26"/>
        <v>5.546655760468866E-6</v>
      </c>
      <c r="S336" s="648">
        <f t="shared" ca="1" si="27"/>
        <v>-2.9002104053190703E-3</v>
      </c>
      <c r="T336" s="648">
        <f t="shared" ca="1" si="28"/>
        <v>1.4184804215797708E-3</v>
      </c>
    </row>
    <row r="337" spans="6:20">
      <c r="F337" s="301">
        <f t="shared" si="22"/>
        <v>44166</v>
      </c>
      <c r="G337" s="648">
        <f t="shared" ca="1" si="10"/>
        <v>0</v>
      </c>
      <c r="H337" s="648">
        <f t="shared" ca="1" si="11"/>
        <v>4.5902428680300034E-6</v>
      </c>
      <c r="I337" s="648">
        <f t="shared" ca="1" si="12"/>
        <v>-2.6873828844422576E-3</v>
      </c>
      <c r="J337" s="648">
        <f t="shared" ca="1" si="13"/>
        <v>1.8560473799891231E-3</v>
      </c>
      <c r="P337" s="301">
        <f t="shared" si="24"/>
        <v>44166</v>
      </c>
      <c r="Q337" s="648">
        <f t="shared" ca="1" si="25"/>
        <v>0</v>
      </c>
      <c r="R337" s="648">
        <f t="shared" ca="1" si="26"/>
        <v>5.3297682709452232E-6</v>
      </c>
      <c r="S337" s="648">
        <f t="shared" ca="1" si="27"/>
        <v>-1.8616129195301312E-3</v>
      </c>
      <c r="T337" s="648">
        <f t="shared" ca="1" si="28"/>
        <v>8.8479981855016376E-4</v>
      </c>
    </row>
    <row r="338" spans="6:20">
      <c r="F338" s="301">
        <f t="shared" si="22"/>
        <v>44197</v>
      </c>
      <c r="G338" s="648">
        <f t="shared" ref="G338:G401" ca="1" si="29">+IF(ISERROR(G99/C99-1),0,G99/C99-1)</f>
        <v>0</v>
      </c>
      <c r="H338" s="648">
        <f t="shared" ref="H338:H401" ca="1" si="30">+IF(ISERROR(H99/D99-1),0,H99/D99-1)</f>
        <v>1.9259282078909479E-5</v>
      </c>
      <c r="I338" s="648">
        <f t="shared" ref="I338:I401" ca="1" si="31">+IF(ISERROR(I99/E99-1),0,I99/E99-1)</f>
        <v>-2.2892532572728053E-3</v>
      </c>
      <c r="J338" s="648">
        <f t="shared" ref="J338:J401" ca="1" si="32">+IF(ISERROR(J99/F99-1),0,J99/F99-1)</f>
        <v>1.8297022704558685E-3</v>
      </c>
      <c r="P338" s="301">
        <f t="shared" si="24"/>
        <v>44197</v>
      </c>
      <c r="Q338" s="648">
        <f t="shared" ca="1" si="25"/>
        <v>0</v>
      </c>
      <c r="R338" s="648">
        <f t="shared" ca="1" si="26"/>
        <v>2.1626349707482007E-5</v>
      </c>
      <c r="S338" s="648">
        <f t="shared" ca="1" si="27"/>
        <v>-1.7116638456674549E-3</v>
      </c>
      <c r="T338" s="648">
        <f t="shared" ca="1" si="28"/>
        <v>1.3432312022096937E-3</v>
      </c>
    </row>
    <row r="339" spans="6:20">
      <c r="F339" s="301">
        <f t="shared" si="22"/>
        <v>44228</v>
      </c>
      <c r="G339" s="648">
        <f t="shared" ca="1" si="29"/>
        <v>0</v>
      </c>
      <c r="H339" s="648">
        <f t="shared" ca="1" si="30"/>
        <v>1.9220164584776711E-5</v>
      </c>
      <c r="I339" s="648">
        <f t="shared" ca="1" si="31"/>
        <v>-2.0135192426713466E-3</v>
      </c>
      <c r="J339" s="648">
        <f t="shared" ca="1" si="32"/>
        <v>1.3463336921595292E-3</v>
      </c>
      <c r="P339" s="301">
        <f t="shared" si="24"/>
        <v>44228</v>
      </c>
      <c r="Q339" s="648">
        <f t="shared" ca="1" si="25"/>
        <v>0</v>
      </c>
      <c r="R339" s="648">
        <f t="shared" ca="1" si="26"/>
        <v>2.1645983874218899E-5</v>
      </c>
      <c r="S339" s="648">
        <f t="shared" ca="1" si="27"/>
        <v>-1.1662959878733226E-3</v>
      </c>
      <c r="T339" s="648">
        <f t="shared" ca="1" si="28"/>
        <v>7.2698309492524871E-4</v>
      </c>
    </row>
    <row r="340" spans="6:20">
      <c r="F340" s="301">
        <f t="shared" si="22"/>
        <v>44256</v>
      </c>
      <c r="G340" s="648">
        <f t="shared" ca="1" si="29"/>
        <v>0</v>
      </c>
      <c r="H340" s="648">
        <f t="shared" ca="1" si="30"/>
        <v>1.9251292300737077E-5</v>
      </c>
      <c r="I340" s="648">
        <f t="shared" ca="1" si="31"/>
        <v>-2.181490513826545E-3</v>
      </c>
      <c r="J340" s="648">
        <f t="shared" ca="1" si="32"/>
        <v>1.1935924359725014E-3</v>
      </c>
      <c r="P340" s="301">
        <f t="shared" si="24"/>
        <v>44256</v>
      </c>
      <c r="Q340" s="648">
        <f t="shared" ca="1" si="25"/>
        <v>0</v>
      </c>
      <c r="R340" s="648">
        <f t="shared" ca="1" si="26"/>
        <v>2.141491205454038E-5</v>
      </c>
      <c r="S340" s="648">
        <f t="shared" ca="1" si="27"/>
        <v>-1.8424956096038114E-3</v>
      </c>
      <c r="T340" s="648">
        <f t="shared" ca="1" si="28"/>
        <v>2.0640708301964406E-3</v>
      </c>
    </row>
    <row r="341" spans="6:20">
      <c r="F341" s="301">
        <f t="shared" si="22"/>
        <v>44287</v>
      </c>
      <c r="G341" s="648">
        <f t="shared" ca="1" si="29"/>
        <v>0</v>
      </c>
      <c r="H341" s="648">
        <f t="shared" ca="1" si="30"/>
        <v>1.9452042826273441E-5</v>
      </c>
      <c r="I341" s="648">
        <f t="shared" ca="1" si="31"/>
        <v>-4.8077234580894412E-3</v>
      </c>
      <c r="J341" s="648">
        <f t="shared" ca="1" si="32"/>
        <v>6.1827676680237253E-4</v>
      </c>
      <c r="P341" s="301">
        <f t="shared" si="24"/>
        <v>44287</v>
      </c>
      <c r="Q341" s="648">
        <f t="shared" ca="1" si="25"/>
        <v>0</v>
      </c>
      <c r="R341" s="648">
        <f t="shared" ca="1" si="26"/>
        <v>2.1258058338746721E-5</v>
      </c>
      <c r="S341" s="648">
        <f t="shared" ca="1" si="27"/>
        <v>-3.9619623721242059E-3</v>
      </c>
      <c r="T341" s="648">
        <f t="shared" ca="1" si="28"/>
        <v>9.6861976977136166E-4</v>
      </c>
    </row>
    <row r="342" spans="6:20">
      <c r="F342" s="301">
        <f t="shared" si="22"/>
        <v>44317</v>
      </c>
      <c r="G342" s="648">
        <f t="shared" ca="1" si="29"/>
        <v>0</v>
      </c>
      <c r="H342" s="648">
        <f t="shared" ca="1" si="30"/>
        <v>1.9571194564083072E-5</v>
      </c>
      <c r="I342" s="648">
        <f t="shared" ca="1" si="31"/>
        <v>-5.6624488472034606E-3</v>
      </c>
      <c r="J342" s="648">
        <f t="shared" ca="1" si="32"/>
        <v>1.2785963730337357E-3</v>
      </c>
      <c r="P342" s="301">
        <f t="shared" si="24"/>
        <v>44317</v>
      </c>
      <c r="Q342" s="648">
        <f t="shared" ca="1" si="25"/>
        <v>0</v>
      </c>
      <c r="R342" s="648">
        <f t="shared" ca="1" si="26"/>
        <v>2.1430157123303317E-5</v>
      </c>
      <c r="S342" s="648">
        <f t="shared" ca="1" si="27"/>
        <v>-4.5852924258222849E-3</v>
      </c>
      <c r="T342" s="648">
        <f t="shared" ca="1" si="28"/>
        <v>8.9869791161012458E-4</v>
      </c>
    </row>
    <row r="343" spans="6:20">
      <c r="F343" s="301">
        <f t="shared" si="22"/>
        <v>44348</v>
      </c>
      <c r="G343" s="648">
        <f t="shared" ca="1" si="29"/>
        <v>0</v>
      </c>
      <c r="H343" s="648">
        <f t="shared" ca="1" si="30"/>
        <v>1.935341578218619E-5</v>
      </c>
      <c r="I343" s="648">
        <f t="shared" ca="1" si="31"/>
        <v>-4.6267247588910321E-3</v>
      </c>
      <c r="J343" s="648">
        <f t="shared" ca="1" si="32"/>
        <v>6.4218147380379342E-4</v>
      </c>
      <c r="P343" s="301">
        <f t="shared" si="24"/>
        <v>44348</v>
      </c>
      <c r="Q343" s="648">
        <f t="shared" ca="1" si="25"/>
        <v>0</v>
      </c>
      <c r="R343" s="648">
        <f t="shared" ca="1" si="26"/>
        <v>2.1264780642349379E-5</v>
      </c>
      <c r="S343" s="648">
        <f t="shared" ca="1" si="27"/>
        <v>-3.6292529933402706E-3</v>
      </c>
      <c r="T343" s="648">
        <f t="shared" ca="1" si="28"/>
        <v>9.4542110925255329E-4</v>
      </c>
    </row>
    <row r="344" spans="6:20">
      <c r="F344" s="301">
        <f t="shared" si="22"/>
        <v>44378</v>
      </c>
      <c r="G344" s="648">
        <f t="shared" ca="1" si="29"/>
        <v>0</v>
      </c>
      <c r="H344" s="648">
        <f t="shared" ca="1" si="30"/>
        <v>1.9435947773871476E-5</v>
      </c>
      <c r="I344" s="648">
        <f t="shared" ca="1" si="31"/>
        <v>-4.4391360085188625E-3</v>
      </c>
      <c r="J344" s="648">
        <f t="shared" ca="1" si="32"/>
        <v>1.8317337059208239E-3</v>
      </c>
      <c r="P344" s="301">
        <f t="shared" si="24"/>
        <v>44378</v>
      </c>
      <c r="Q344" s="648">
        <f t="shared" ca="1" si="25"/>
        <v>0</v>
      </c>
      <c r="R344" s="648">
        <f t="shared" ca="1" si="26"/>
        <v>2.1534501650100069E-5</v>
      </c>
      <c r="S344" s="648">
        <f t="shared" ca="1" si="27"/>
        <v>-3.3497543885186998E-3</v>
      </c>
      <c r="T344" s="648">
        <f t="shared" ca="1" si="28"/>
        <v>1.3458887003456876E-3</v>
      </c>
    </row>
    <row r="345" spans="6:20">
      <c r="F345" s="301">
        <f t="shared" si="22"/>
        <v>44409</v>
      </c>
      <c r="G345" s="648">
        <f t="shared" ca="1" si="29"/>
        <v>0</v>
      </c>
      <c r="H345" s="648">
        <f t="shared" ca="1" si="30"/>
        <v>1.9387921790681162E-5</v>
      </c>
      <c r="I345" s="648">
        <f t="shared" ca="1" si="31"/>
        <v>-3.5485377213944069E-3</v>
      </c>
      <c r="J345" s="648">
        <f t="shared" ca="1" si="32"/>
        <v>1.2354623229984263E-3</v>
      </c>
      <c r="P345" s="301">
        <f t="shared" si="24"/>
        <v>44409</v>
      </c>
      <c r="Q345" s="648">
        <f t="shared" ca="1" si="25"/>
        <v>0</v>
      </c>
      <c r="R345" s="648">
        <f t="shared" ca="1" si="26"/>
        <v>2.1655564483413769E-5</v>
      </c>
      <c r="S345" s="648">
        <f t="shared" ca="1" si="27"/>
        <v>-2.7053481533493295E-3</v>
      </c>
      <c r="T345" s="648">
        <f t="shared" ca="1" si="28"/>
        <v>1.3417157314192796E-3</v>
      </c>
    </row>
    <row r="346" spans="6:20">
      <c r="F346" s="301">
        <f t="shared" si="22"/>
        <v>44440</v>
      </c>
      <c r="G346" s="648">
        <f t="shared" ca="1" si="29"/>
        <v>0</v>
      </c>
      <c r="H346" s="648">
        <f t="shared" ca="1" si="30"/>
        <v>1.9414962430408522E-5</v>
      </c>
      <c r="I346" s="648">
        <f t="shared" ca="1" si="31"/>
        <v>-6.2330421559864124E-3</v>
      </c>
      <c r="J346" s="648">
        <f t="shared" ca="1" si="32"/>
        <v>1.3051396027856654E-3</v>
      </c>
      <c r="P346" s="301">
        <f t="shared" si="24"/>
        <v>44440</v>
      </c>
      <c r="Q346" s="648">
        <f t="shared" ca="1" si="25"/>
        <v>0</v>
      </c>
      <c r="R346" s="648">
        <f t="shared" ca="1" si="26"/>
        <v>2.1069194299006E-5</v>
      </c>
      <c r="S346" s="648">
        <f t="shared" ca="1" si="27"/>
        <v>-5.0065988853401633E-3</v>
      </c>
      <c r="T346" s="648">
        <f t="shared" ca="1" si="28"/>
        <v>9.8576776185455017E-4</v>
      </c>
    </row>
    <row r="347" spans="6:20">
      <c r="F347" s="301">
        <f t="shared" si="22"/>
        <v>44470</v>
      </c>
      <c r="G347" s="648">
        <f t="shared" ca="1" si="29"/>
        <v>0</v>
      </c>
      <c r="H347" s="648">
        <f t="shared" ca="1" si="30"/>
        <v>1.9524646874824469E-5</v>
      </c>
      <c r="I347" s="648">
        <f t="shared" ca="1" si="31"/>
        <v>-4.124166196613821E-3</v>
      </c>
      <c r="J347" s="648">
        <f t="shared" ca="1" si="32"/>
        <v>1.8586857368991794E-3</v>
      </c>
      <c r="P347" s="301">
        <f t="shared" si="24"/>
        <v>44470</v>
      </c>
      <c r="Q347" s="648">
        <f t="shared" ca="1" si="25"/>
        <v>0</v>
      </c>
      <c r="R347" s="648">
        <f t="shared" ca="1" si="26"/>
        <v>2.1561871118125353E-5</v>
      </c>
      <c r="S347" s="648">
        <f t="shared" ca="1" si="27"/>
        <v>-3.4014981466449212E-3</v>
      </c>
      <c r="T347" s="648">
        <f t="shared" ca="1" si="28"/>
        <v>9.2367279328353646E-4</v>
      </c>
    </row>
    <row r="348" spans="6:20">
      <c r="F348" s="301">
        <f t="shared" si="22"/>
        <v>44501</v>
      </c>
      <c r="G348" s="648">
        <f t="shared" ca="1" si="29"/>
        <v>0</v>
      </c>
      <c r="H348" s="648">
        <f t="shared" ca="1" si="30"/>
        <v>1.9421789056117689E-5</v>
      </c>
      <c r="I348" s="648">
        <f t="shared" ca="1" si="31"/>
        <v>-3.0612221137809037E-3</v>
      </c>
      <c r="J348" s="648">
        <f t="shared" ca="1" si="32"/>
        <v>1.906525082982613E-3</v>
      </c>
      <c r="P348" s="301">
        <f t="shared" ref="P348:P402" si="33">+L109</f>
        <v>44501</v>
      </c>
      <c r="Q348" s="648">
        <f t="shared" ref="Q348:Q402" ca="1" si="34">+IF(ISERROR(Q109/M109-1),0,Q109/M109-1)</f>
        <v>0</v>
      </c>
      <c r="R348" s="648">
        <f t="shared" ref="R348:R402" ca="1" si="35">+IF(ISERROR(R109/N109-1),0,R109/N109-1)</f>
        <v>2.1922037261257188E-5</v>
      </c>
      <c r="S348" s="648">
        <f t="shared" ref="S348:S402" ca="1" si="36">+IF(ISERROR(S109/O109-1),0,S109/O109-1)</f>
        <v>-2.1851163473362023E-3</v>
      </c>
      <c r="T348" s="648">
        <f t="shared" ref="T348:T402" ca="1" si="37">+IF(ISERROR(T109/P109-1),0,T109/P109-1)</f>
        <v>4.5080193320656825E-4</v>
      </c>
    </row>
    <row r="349" spans="6:20">
      <c r="F349" s="301">
        <f t="shared" si="22"/>
        <v>44531</v>
      </c>
      <c r="G349" s="648">
        <f t="shared" ca="1" si="29"/>
        <v>0</v>
      </c>
      <c r="H349" s="648">
        <f t="shared" ca="1" si="30"/>
        <v>1.9407740033727805E-5</v>
      </c>
      <c r="I349" s="648">
        <f t="shared" ca="1" si="31"/>
        <v>-3.1869155286239348E-3</v>
      </c>
      <c r="J349" s="648">
        <f t="shared" ca="1" si="32"/>
        <v>1.2492679519016114E-3</v>
      </c>
      <c r="P349" s="301">
        <f t="shared" si="33"/>
        <v>44531</v>
      </c>
      <c r="Q349" s="648">
        <f t="shared" ca="1" si="34"/>
        <v>0</v>
      </c>
      <c r="R349" s="648">
        <f t="shared" ca="1" si="35"/>
        <v>2.1484688067952007E-5</v>
      </c>
      <c r="S349" s="648">
        <f t="shared" ca="1" si="36"/>
        <v>-2.4413396187729086E-3</v>
      </c>
      <c r="T349" s="648">
        <f t="shared" ca="1" si="37"/>
        <v>9.0221643127441631E-4</v>
      </c>
    </row>
    <row r="350" spans="6:20">
      <c r="F350" s="301">
        <f t="shared" si="22"/>
        <v>44562</v>
      </c>
      <c r="G350" s="648">
        <f t="shared" ca="1" si="29"/>
        <v>0</v>
      </c>
      <c r="H350" s="648">
        <f t="shared" ca="1" si="30"/>
        <v>2.9505951941288799E-5</v>
      </c>
      <c r="I350" s="648">
        <f t="shared" ca="1" si="31"/>
        <v>-2.6275626504320693E-3</v>
      </c>
      <c r="J350" s="648">
        <f t="shared" ca="1" si="32"/>
        <v>1.2039196697219978E-3</v>
      </c>
      <c r="P350" s="301">
        <f t="shared" si="33"/>
        <v>44562</v>
      </c>
      <c r="Q350" s="648">
        <f t="shared" ca="1" si="34"/>
        <v>0</v>
      </c>
      <c r="R350" s="648">
        <f t="shared" ca="1" si="35"/>
        <v>2.6680748899998719E-5</v>
      </c>
      <c r="S350" s="648">
        <f t="shared" ca="1" si="36"/>
        <v>-2.1445819054478621E-3</v>
      </c>
      <c r="T350" s="648">
        <f t="shared" ca="1" si="37"/>
        <v>1.3460547909855958E-3</v>
      </c>
    </row>
    <row r="351" spans="6:20">
      <c r="F351" s="301">
        <f t="shared" si="22"/>
        <v>44593</v>
      </c>
      <c r="G351" s="648">
        <f t="shared" ca="1" si="29"/>
        <v>0</v>
      </c>
      <c r="H351" s="648">
        <f t="shared" ca="1" si="30"/>
        <v>2.9639556509808429E-5</v>
      </c>
      <c r="I351" s="648">
        <f t="shared" ca="1" si="31"/>
        <v>-2.3707877698946334E-3</v>
      </c>
      <c r="J351" s="648">
        <f t="shared" ca="1" si="32"/>
        <v>6.6623049249048272E-4</v>
      </c>
      <c r="P351" s="301">
        <f t="shared" si="33"/>
        <v>44593</v>
      </c>
      <c r="Q351" s="648">
        <f t="shared" ca="1" si="34"/>
        <v>0</v>
      </c>
      <c r="R351" s="648">
        <f t="shared" ca="1" si="35"/>
        <v>2.6543713136595315E-5</v>
      </c>
      <c r="S351" s="648">
        <f t="shared" ca="1" si="36"/>
        <v>-1.9741862010194122E-3</v>
      </c>
      <c r="T351" s="648">
        <f t="shared" ca="1" si="37"/>
        <v>1.0052621489788915E-3</v>
      </c>
    </row>
    <row r="352" spans="6:20">
      <c r="F352" s="301">
        <f t="shared" si="22"/>
        <v>44621</v>
      </c>
      <c r="G352" s="648">
        <f t="shared" ca="1" si="29"/>
        <v>0</v>
      </c>
      <c r="H352" s="648">
        <f t="shared" ca="1" si="30"/>
        <v>2.9545233273475802E-5</v>
      </c>
      <c r="I352" s="648">
        <f t="shared" ca="1" si="31"/>
        <v>-2.6655602608594009E-3</v>
      </c>
      <c r="J352" s="648">
        <f t="shared" ca="1" si="32"/>
        <v>1.2339435062289628E-3</v>
      </c>
      <c r="P352" s="301">
        <f t="shared" si="33"/>
        <v>44621</v>
      </c>
      <c r="Q352" s="648">
        <f t="shared" ca="1" si="34"/>
        <v>0</v>
      </c>
      <c r="R352" s="648">
        <f t="shared" ca="1" si="35"/>
        <v>2.6713807587785965E-5</v>
      </c>
      <c r="S352" s="648">
        <f t="shared" ca="1" si="36"/>
        <v>-2.17208986677353E-3</v>
      </c>
      <c r="T352" s="648">
        <f t="shared" ca="1" si="37"/>
        <v>9.1428646199620545E-4</v>
      </c>
    </row>
    <row r="353" spans="6:20">
      <c r="F353" s="301">
        <f t="shared" si="22"/>
        <v>44652</v>
      </c>
      <c r="G353" s="648">
        <f t="shared" ca="1" si="29"/>
        <v>0</v>
      </c>
      <c r="H353" s="648">
        <f t="shared" ca="1" si="30"/>
        <v>2.8934460462481937E-5</v>
      </c>
      <c r="I353" s="648">
        <f t="shared" ca="1" si="31"/>
        <v>-5.0366722705950107E-3</v>
      </c>
      <c r="J353" s="648">
        <f t="shared" ca="1" si="32"/>
        <v>5.6757209059665747E-3</v>
      </c>
      <c r="P353" s="301">
        <f t="shared" si="33"/>
        <v>44652</v>
      </c>
      <c r="Q353" s="648">
        <f t="shared" ca="1" si="34"/>
        <v>0</v>
      </c>
      <c r="R353" s="648">
        <f t="shared" ca="1" si="35"/>
        <v>2.664578676414564E-5</v>
      </c>
      <c r="S353" s="648">
        <f t="shared" ca="1" si="36"/>
        <v>-4.155795848255317E-3</v>
      </c>
      <c r="T353" s="648">
        <f t="shared" ca="1" si="37"/>
        <v>9.614353471678605E-4</v>
      </c>
    </row>
    <row r="354" spans="6:20">
      <c r="F354" s="301">
        <f t="shared" si="22"/>
        <v>44682</v>
      </c>
      <c r="G354" s="648">
        <f t="shared" ca="1" si="29"/>
        <v>0</v>
      </c>
      <c r="H354" s="648">
        <f t="shared" ca="1" si="30"/>
        <v>2.9508388774468486E-5</v>
      </c>
      <c r="I354" s="648">
        <f t="shared" ca="1" si="31"/>
        <v>-6.461844183486054E-3</v>
      </c>
      <c r="J354" s="648">
        <f t="shared" ca="1" si="32"/>
        <v>1.2426264894818129E-3</v>
      </c>
      <c r="P354" s="301">
        <f t="shared" si="33"/>
        <v>44682</v>
      </c>
      <c r="Q354" s="648">
        <f t="shared" ca="1" si="34"/>
        <v>0</v>
      </c>
      <c r="R354" s="648">
        <f t="shared" ca="1" si="35"/>
        <v>2.6756333187050174E-5</v>
      </c>
      <c r="S354" s="648">
        <f t="shared" ca="1" si="36"/>
        <v>-5.24746398022502E-3</v>
      </c>
      <c r="T354" s="648">
        <f t="shared" ca="1" si="37"/>
        <v>9.0247441866053713E-4</v>
      </c>
    </row>
    <row r="355" spans="6:20">
      <c r="F355" s="301">
        <f t="shared" si="22"/>
        <v>44713</v>
      </c>
      <c r="G355" s="648">
        <f t="shared" ca="1" si="29"/>
        <v>0</v>
      </c>
      <c r="H355" s="648">
        <f t="shared" ca="1" si="30"/>
        <v>2.9651659446905398E-5</v>
      </c>
      <c r="I355" s="648">
        <f t="shared" ca="1" si="31"/>
        <v>-5.0632189459611787E-3</v>
      </c>
      <c r="J355" s="648">
        <f t="shared" ca="1" si="32"/>
        <v>1.2859700909035876E-3</v>
      </c>
      <c r="P355" s="301">
        <f t="shared" si="33"/>
        <v>44713</v>
      </c>
      <c r="Q355" s="648">
        <f t="shared" ca="1" si="34"/>
        <v>0</v>
      </c>
      <c r="R355" s="648">
        <f t="shared" ca="1" si="35"/>
        <v>2.6678086439080317E-5</v>
      </c>
      <c r="S355" s="648">
        <f t="shared" ca="1" si="36"/>
        <v>-4.0982455360899506E-3</v>
      </c>
      <c r="T355" s="648">
        <f t="shared" ca="1" si="37"/>
        <v>1.4491529242597334E-3</v>
      </c>
    </row>
    <row r="356" spans="6:20">
      <c r="F356" s="301">
        <f t="shared" si="22"/>
        <v>44743</v>
      </c>
      <c r="G356" s="648">
        <f t="shared" ca="1" si="29"/>
        <v>0</v>
      </c>
      <c r="H356" s="648">
        <f t="shared" ca="1" si="30"/>
        <v>2.9642909370020121E-5</v>
      </c>
      <c r="I356" s="648">
        <f t="shared" ca="1" si="31"/>
        <v>-4.1772216276878549E-3</v>
      </c>
      <c r="J356" s="648">
        <f t="shared" ca="1" si="32"/>
        <v>1.8340461253065765E-3</v>
      </c>
      <c r="P356" s="301">
        <f t="shared" si="33"/>
        <v>44743</v>
      </c>
      <c r="Q356" s="648">
        <f t="shared" ca="1" si="34"/>
        <v>0</v>
      </c>
      <c r="R356" s="648">
        <f t="shared" ca="1" si="35"/>
        <v>2.6635529176255446E-5</v>
      </c>
      <c r="S356" s="648">
        <f t="shared" ca="1" si="36"/>
        <v>-3.4450158469341297E-3</v>
      </c>
      <c r="T356" s="648">
        <f t="shared" ca="1" si="37"/>
        <v>9.0974312739255936E-4</v>
      </c>
    </row>
    <row r="357" spans="6:20">
      <c r="F357" s="301">
        <f t="shared" si="22"/>
        <v>44774</v>
      </c>
      <c r="G357" s="648">
        <f t="shared" ca="1" si="29"/>
        <v>0</v>
      </c>
      <c r="H357" s="648">
        <f t="shared" ca="1" si="30"/>
        <v>2.9569670731310893E-5</v>
      </c>
      <c r="I357" s="648">
        <f t="shared" ca="1" si="31"/>
        <v>-3.6864095508342132E-3</v>
      </c>
      <c r="J357" s="648">
        <f t="shared" ca="1" si="32"/>
        <v>2.2175527877166257E-3</v>
      </c>
      <c r="P357" s="301">
        <f t="shared" si="33"/>
        <v>44774</v>
      </c>
      <c r="Q357" s="648">
        <f t="shared" ca="1" si="34"/>
        <v>0</v>
      </c>
      <c r="R357" s="648">
        <f t="shared" ca="1" si="35"/>
        <v>2.6704637226426797E-5</v>
      </c>
      <c r="S357" s="648">
        <f t="shared" ca="1" si="36"/>
        <v>-2.8087213532376198E-3</v>
      </c>
      <c r="T357" s="648">
        <f t="shared" ca="1" si="37"/>
        <v>1.368337182764634E-3</v>
      </c>
    </row>
    <row r="358" spans="6:20">
      <c r="F358" s="301">
        <f t="shared" si="22"/>
        <v>44805</v>
      </c>
      <c r="G358" s="648">
        <f t="shared" ca="1" si="29"/>
        <v>0</v>
      </c>
      <c r="H358" s="648">
        <f t="shared" ca="1" si="30"/>
        <v>2.9663212035568876E-5</v>
      </c>
      <c r="I358" s="648">
        <f t="shared" ca="1" si="31"/>
        <v>-6.6613044516585784E-3</v>
      </c>
      <c r="J358" s="648">
        <f t="shared" ca="1" si="32"/>
        <v>1.295621111923273E-3</v>
      </c>
      <c r="P358" s="301">
        <f t="shared" si="33"/>
        <v>44805</v>
      </c>
      <c r="Q358" s="648">
        <f t="shared" ca="1" si="34"/>
        <v>0</v>
      </c>
      <c r="R358" s="648">
        <f t="shared" ca="1" si="35"/>
        <v>2.6738947136450975E-5</v>
      </c>
      <c r="S358" s="648">
        <f t="shared" ca="1" si="36"/>
        <v>-5.1809307780271707E-3</v>
      </c>
      <c r="T358" s="648">
        <f t="shared" ca="1" si="37"/>
        <v>4.6897688372116164E-4</v>
      </c>
    </row>
    <row r="359" spans="6:20">
      <c r="F359" s="301">
        <f t="shared" si="22"/>
        <v>44835</v>
      </c>
      <c r="G359" s="648">
        <f t="shared" ca="1" si="29"/>
        <v>0</v>
      </c>
      <c r="H359" s="648">
        <f t="shared" ca="1" si="30"/>
        <v>2.9524337085584662E-5</v>
      </c>
      <c r="I359" s="648">
        <f t="shared" ca="1" si="31"/>
        <v>-4.0072280246294945E-3</v>
      </c>
      <c r="J359" s="648">
        <f t="shared" ca="1" si="32"/>
        <v>1.2695068201784565E-3</v>
      </c>
      <c r="P359" s="301">
        <f t="shared" si="33"/>
        <v>44835</v>
      </c>
      <c r="Q359" s="648">
        <f t="shared" ca="1" si="34"/>
        <v>0</v>
      </c>
      <c r="R359" s="648">
        <f t="shared" ca="1" si="35"/>
        <v>2.6710162638110546E-5</v>
      </c>
      <c r="S359" s="648">
        <f t="shared" ca="1" si="36"/>
        <v>-3.2362174919917663E-3</v>
      </c>
      <c r="T359" s="648">
        <f t="shared" ca="1" si="37"/>
        <v>1.3473347768713229E-3</v>
      </c>
    </row>
    <row r="360" spans="6:20">
      <c r="F360" s="301">
        <f t="shared" si="22"/>
        <v>44866</v>
      </c>
      <c r="G360" s="648">
        <f t="shared" ca="1" si="29"/>
        <v>0</v>
      </c>
      <c r="H360" s="648">
        <f t="shared" ca="1" si="30"/>
        <v>2.9500208766908287E-5</v>
      </c>
      <c r="I360" s="648">
        <f t="shared" ca="1" si="31"/>
        <v>-2.7999609375569667E-3</v>
      </c>
      <c r="J360" s="648">
        <f t="shared" ca="1" si="32"/>
        <v>6.4907174149064772E-4</v>
      </c>
      <c r="P360" s="301">
        <f t="shared" si="33"/>
        <v>44866</v>
      </c>
      <c r="Q360" s="648">
        <f t="shared" ca="1" si="34"/>
        <v>0</v>
      </c>
      <c r="R360" s="648">
        <f t="shared" ca="1" si="35"/>
        <v>2.666470575607427E-5</v>
      </c>
      <c r="S360" s="648">
        <f t="shared" ca="1" si="36"/>
        <v>-2.4537629910440506E-3</v>
      </c>
      <c r="T360" s="648">
        <f t="shared" ca="1" si="37"/>
        <v>1.3700845873323431E-3</v>
      </c>
    </row>
    <row r="361" spans="6:20">
      <c r="F361" s="301">
        <f t="shared" si="22"/>
        <v>44896</v>
      </c>
      <c r="G361" s="648">
        <f t="shared" ca="1" si="29"/>
        <v>0</v>
      </c>
      <c r="H361" s="648">
        <f t="shared" ca="1" si="30"/>
        <v>2.952906083275586E-5</v>
      </c>
      <c r="I361" s="648">
        <f t="shared" ca="1" si="31"/>
        <v>-3.498096799040562E-3</v>
      </c>
      <c r="J361" s="648">
        <f t="shared" ca="1" si="32"/>
        <v>1.8404680746670898E-3</v>
      </c>
      <c r="P361" s="301">
        <f t="shared" si="33"/>
        <v>44896</v>
      </c>
      <c r="Q361" s="648">
        <f t="shared" ca="1" si="34"/>
        <v>0</v>
      </c>
      <c r="R361" s="648">
        <f t="shared" ca="1" si="35"/>
        <v>2.6649973154047046E-5</v>
      </c>
      <c r="S361" s="648">
        <f t="shared" ca="1" si="36"/>
        <v>-2.7078551574357679E-3</v>
      </c>
      <c r="T361" s="648">
        <f t="shared" ca="1" si="37"/>
        <v>9.2842697864137236E-4</v>
      </c>
    </row>
    <row r="362" spans="6:20">
      <c r="F362" s="301">
        <f t="shared" si="22"/>
        <v>44927</v>
      </c>
      <c r="G362" s="648">
        <f t="shared" ca="1" si="29"/>
        <v>0</v>
      </c>
      <c r="H362" s="648">
        <f t="shared" ca="1" si="30"/>
        <v>2.4259267207948909E-5</v>
      </c>
      <c r="I362" s="648">
        <f t="shared" ca="1" si="31"/>
        <v>-2.4866138535464266E-3</v>
      </c>
      <c r="J362" s="648">
        <f t="shared" ca="1" si="32"/>
        <v>1.2335143545152416E-3</v>
      </c>
      <c r="P362" s="301">
        <f t="shared" si="33"/>
        <v>44927</v>
      </c>
      <c r="Q362" s="648">
        <f t="shared" ca="1" si="34"/>
        <v>0</v>
      </c>
      <c r="R362" s="648">
        <f t="shared" ca="1" si="35"/>
        <v>2.3616752168331701E-5</v>
      </c>
      <c r="S362" s="648">
        <f t="shared" ca="1" si="36"/>
        <v>-2.1327100122959797E-3</v>
      </c>
      <c r="T362" s="648">
        <f t="shared" ca="1" si="37"/>
        <v>1.6944075823428495E-3</v>
      </c>
    </row>
    <row r="363" spans="6:20">
      <c r="F363" s="301">
        <f t="shared" si="22"/>
        <v>44958</v>
      </c>
      <c r="G363" s="648">
        <f t="shared" ca="1" si="29"/>
        <v>0</v>
      </c>
      <c r="H363" s="648">
        <f t="shared" ca="1" si="30"/>
        <v>2.4415336622896078E-5</v>
      </c>
      <c r="I363" s="648">
        <f t="shared" ca="1" si="31"/>
        <v>-2.5366614139883392E-3</v>
      </c>
      <c r="J363" s="648">
        <f t="shared" ca="1" si="32"/>
        <v>2.0370120202028996E-3</v>
      </c>
      <c r="P363" s="301">
        <f t="shared" si="33"/>
        <v>44958</v>
      </c>
      <c r="Q363" s="648">
        <f t="shared" ca="1" si="34"/>
        <v>0</v>
      </c>
      <c r="R363" s="648">
        <f t="shared" ca="1" si="35"/>
        <v>2.3632132622797286E-5</v>
      </c>
      <c r="S363" s="648">
        <f t="shared" ca="1" si="36"/>
        <v>-2.2437998218595157E-3</v>
      </c>
      <c r="T363" s="648">
        <f t="shared" ca="1" si="37"/>
        <v>1.0177401578690404E-3</v>
      </c>
    </row>
    <row r="364" spans="6:20">
      <c r="F364" s="301">
        <f t="shared" si="22"/>
        <v>44986</v>
      </c>
      <c r="G364" s="648">
        <f t="shared" ca="1" si="29"/>
        <v>0</v>
      </c>
      <c r="H364" s="648">
        <f t="shared" ca="1" si="30"/>
        <v>2.4642017367959568E-5</v>
      </c>
      <c r="I364" s="648">
        <f t="shared" ca="1" si="31"/>
        <v>-3.0523477054691384E-3</v>
      </c>
      <c r="J364" s="648">
        <f t="shared" ca="1" si="32"/>
        <v>1.2057225127577453E-3</v>
      </c>
      <c r="P364" s="301">
        <f t="shared" si="33"/>
        <v>44986</v>
      </c>
      <c r="Q364" s="648">
        <f t="shared" ca="1" si="34"/>
        <v>0</v>
      </c>
      <c r="R364" s="648">
        <f t="shared" ca="1" si="35"/>
        <v>2.3882815559872483E-5</v>
      </c>
      <c r="S364" s="648">
        <f t="shared" ca="1" si="36"/>
        <v>-2.6827441273959973E-3</v>
      </c>
      <c r="T364" s="648">
        <f t="shared" ca="1" si="37"/>
        <v>1.2021592125559533E-3</v>
      </c>
    </row>
    <row r="365" spans="6:20">
      <c r="F365" s="301">
        <f t="shared" si="22"/>
        <v>45017</v>
      </c>
      <c r="G365" s="648">
        <f t="shared" ca="1" si="29"/>
        <v>0</v>
      </c>
      <c r="H365" s="648">
        <f t="shared" ca="1" si="30"/>
        <v>2.4498773979919619E-5</v>
      </c>
      <c r="I365" s="648">
        <f t="shared" ca="1" si="31"/>
        <v>-4.7987465445812338E-3</v>
      </c>
      <c r="J365" s="648">
        <f t="shared" ca="1" si="32"/>
        <v>1.9286399964302259E-3</v>
      </c>
      <c r="P365" s="301">
        <f t="shared" si="33"/>
        <v>45017</v>
      </c>
      <c r="Q365" s="648">
        <f t="shared" ca="1" si="34"/>
        <v>0</v>
      </c>
      <c r="R365" s="648">
        <f t="shared" ca="1" si="35"/>
        <v>2.3936801565094257E-5</v>
      </c>
      <c r="S365" s="648">
        <f t="shared" ca="1" si="36"/>
        <v>-4.2824577461553215E-3</v>
      </c>
      <c r="T365" s="648">
        <f t="shared" ca="1" si="37"/>
        <v>2.5894252967293419E-3</v>
      </c>
    </row>
    <row r="366" spans="6:20">
      <c r="F366" s="301">
        <f t="shared" si="22"/>
        <v>45047</v>
      </c>
      <c r="G366" s="648">
        <f t="shared" ca="1" si="29"/>
        <v>0</v>
      </c>
      <c r="H366" s="648">
        <f t="shared" ca="1" si="30"/>
        <v>2.4679946481143133E-5</v>
      </c>
      <c r="I366" s="648">
        <f t="shared" ca="1" si="31"/>
        <v>-6.887147618495848E-3</v>
      </c>
      <c r="J366" s="648">
        <f t="shared" ca="1" si="32"/>
        <v>1.8824191679267521E-3</v>
      </c>
      <c r="P366" s="301">
        <f t="shared" si="33"/>
        <v>45047</v>
      </c>
      <c r="Q366" s="648">
        <f t="shared" ca="1" si="34"/>
        <v>0</v>
      </c>
      <c r="R366" s="648">
        <f t="shared" ca="1" si="35"/>
        <v>2.3629337077890611E-5</v>
      </c>
      <c r="S366" s="648">
        <f t="shared" ca="1" si="36"/>
        <v>-6.0483408853767573E-3</v>
      </c>
      <c r="T366" s="648">
        <f t="shared" ca="1" si="37"/>
        <v>1.3801520044127713E-3</v>
      </c>
    </row>
    <row r="367" spans="6:20">
      <c r="F367" s="301">
        <f t="shared" si="22"/>
        <v>45078</v>
      </c>
      <c r="G367" s="648">
        <f t="shared" ca="1" si="29"/>
        <v>0</v>
      </c>
      <c r="H367" s="648">
        <f t="shared" ca="1" si="30"/>
        <v>2.4736674032910244E-5</v>
      </c>
      <c r="I367" s="648">
        <f t="shared" ca="1" si="31"/>
        <v>-6.0242797739812337E-3</v>
      </c>
      <c r="J367" s="648">
        <f t="shared" ca="1" si="32"/>
        <v>1.2825202557829041E-3</v>
      </c>
      <c r="P367" s="301">
        <f t="shared" si="33"/>
        <v>45078</v>
      </c>
      <c r="Q367" s="648">
        <f t="shared" ca="1" si="34"/>
        <v>0</v>
      </c>
      <c r="R367" s="648">
        <f t="shared" ca="1" si="35"/>
        <v>2.3532196961717489E-5</v>
      </c>
      <c r="S367" s="648">
        <f t="shared" ca="1" si="36"/>
        <v>-5.0715943766194149E-3</v>
      </c>
      <c r="T367" s="648">
        <f t="shared" ca="1" si="37"/>
        <v>9.6632979935007413E-4</v>
      </c>
    </row>
    <row r="368" spans="6:20">
      <c r="F368" s="301">
        <f t="shared" si="22"/>
        <v>45108</v>
      </c>
      <c r="G368" s="648">
        <f t="shared" ca="1" si="29"/>
        <v>0</v>
      </c>
      <c r="H368" s="648">
        <f t="shared" ca="1" si="30"/>
        <v>2.4410769423388601E-5</v>
      </c>
      <c r="I368" s="648">
        <f t="shared" ca="1" si="31"/>
        <v>-4.3536094916835077E-3</v>
      </c>
      <c r="J368" s="648">
        <f t="shared" ca="1" si="32"/>
        <v>1.8449605619548226E-3</v>
      </c>
      <c r="P368" s="301">
        <f t="shared" si="33"/>
        <v>45108</v>
      </c>
      <c r="Q368" s="648">
        <f t="shared" ca="1" si="34"/>
        <v>0</v>
      </c>
      <c r="R368" s="648">
        <f t="shared" ca="1" si="35"/>
        <v>2.3542440824364519E-5</v>
      </c>
      <c r="S368" s="648">
        <f t="shared" ca="1" si="36"/>
        <v>-3.4697548204717377E-3</v>
      </c>
      <c r="T368" s="648">
        <f t="shared" ca="1" si="37"/>
        <v>1.3653837046589956E-3</v>
      </c>
    </row>
    <row r="369" spans="6:20">
      <c r="F369" s="301">
        <f t="shared" si="22"/>
        <v>45139</v>
      </c>
      <c r="G369" s="648">
        <f t="shared" ca="1" si="29"/>
        <v>0</v>
      </c>
      <c r="H369" s="648">
        <f t="shared" ca="1" si="30"/>
        <v>2.4670646730173829E-5</v>
      </c>
      <c r="I369" s="648">
        <f t="shared" ca="1" si="31"/>
        <v>-4.3506211630185421E-3</v>
      </c>
      <c r="J369" s="648">
        <f t="shared" ca="1" si="32"/>
        <v>1.2208781748692665E-3</v>
      </c>
      <c r="P369" s="301">
        <f t="shared" si="33"/>
        <v>45139</v>
      </c>
      <c r="Q369" s="648">
        <f t="shared" ca="1" si="34"/>
        <v>0</v>
      </c>
      <c r="R369" s="648">
        <f t="shared" ca="1" si="35"/>
        <v>2.3632903118020465E-5</v>
      </c>
      <c r="S369" s="648">
        <f t="shared" ca="1" si="36"/>
        <v>-3.5778546814938528E-3</v>
      </c>
      <c r="T369" s="648">
        <f t="shared" ca="1" si="37"/>
        <v>1.7969400184210116E-3</v>
      </c>
    </row>
    <row r="370" spans="6:20">
      <c r="F370" s="301">
        <f t="shared" si="22"/>
        <v>45170</v>
      </c>
      <c r="G370" s="648">
        <f t="shared" ca="1" si="29"/>
        <v>0</v>
      </c>
      <c r="H370" s="648">
        <f t="shared" ca="1" si="30"/>
        <v>2.4722053558967616E-5</v>
      </c>
      <c r="I370" s="648">
        <f t="shared" ca="1" si="31"/>
        <v>-6.9229226021577661E-3</v>
      </c>
      <c r="J370" s="648">
        <f t="shared" ca="1" si="32"/>
        <v>1.2826645850272378E-3</v>
      </c>
      <c r="P370" s="301">
        <f t="shared" si="33"/>
        <v>45170</v>
      </c>
      <c r="Q370" s="648">
        <f t="shared" ca="1" si="34"/>
        <v>0</v>
      </c>
      <c r="R370" s="648">
        <f t="shared" ca="1" si="35"/>
        <v>2.3553618482941019E-5</v>
      </c>
      <c r="S370" s="648">
        <f t="shared" ca="1" si="36"/>
        <v>-5.9853728725531852E-3</v>
      </c>
      <c r="T370" s="648">
        <f t="shared" ca="1" si="37"/>
        <v>1.4737511279241389E-3</v>
      </c>
    </row>
    <row r="371" spans="6:20">
      <c r="F371" s="301">
        <f t="shared" ref="F371:F421" si="38">+B132</f>
        <v>45200</v>
      </c>
      <c r="G371" s="648">
        <f t="shared" ca="1" si="29"/>
        <v>0</v>
      </c>
      <c r="H371" s="648">
        <f t="shared" ca="1" si="30"/>
        <v>2.4529086765978647E-5</v>
      </c>
      <c r="I371" s="648">
        <f t="shared" ca="1" si="31"/>
        <v>-5.4905372095733762E-3</v>
      </c>
      <c r="J371" s="648">
        <f t="shared" ca="1" si="32"/>
        <v>1.2735233771641319E-3</v>
      </c>
      <c r="P371" s="301">
        <f t="shared" si="33"/>
        <v>45200</v>
      </c>
      <c r="Q371" s="648">
        <f t="shared" ca="1" si="34"/>
        <v>0</v>
      </c>
      <c r="R371" s="648">
        <f t="shared" ca="1" si="35"/>
        <v>2.3938666335876491E-5</v>
      </c>
      <c r="S371" s="648">
        <f t="shared" ca="1" si="36"/>
        <v>-4.887211099458888E-3</v>
      </c>
      <c r="T371" s="648">
        <f t="shared" ca="1" si="37"/>
        <v>1.4075144650049776E-3</v>
      </c>
    </row>
    <row r="372" spans="6:20">
      <c r="F372" s="301">
        <f t="shared" si="38"/>
        <v>45231</v>
      </c>
      <c r="G372" s="648">
        <f t="shared" ca="1" si="29"/>
        <v>0</v>
      </c>
      <c r="H372" s="648">
        <f t="shared" ca="1" si="30"/>
        <v>2.4629462047176531E-5</v>
      </c>
      <c r="I372" s="648">
        <f t="shared" ca="1" si="31"/>
        <v>-3.660396534629129E-3</v>
      </c>
      <c r="J372" s="648">
        <f t="shared" ca="1" si="32"/>
        <v>1.2460083126981658E-3</v>
      </c>
      <c r="P372" s="301">
        <f t="shared" si="33"/>
        <v>45231</v>
      </c>
      <c r="Q372" s="648">
        <f t="shared" ca="1" si="34"/>
        <v>0</v>
      </c>
      <c r="R372" s="648">
        <f t="shared" ca="1" si="35"/>
        <v>2.3802527816307872E-5</v>
      </c>
      <c r="S372" s="648">
        <f t="shared" ca="1" si="36"/>
        <v>-3.0837559363927625E-3</v>
      </c>
      <c r="T372" s="648">
        <f t="shared" ca="1" si="37"/>
        <v>9.2785133085349081E-4</v>
      </c>
    </row>
    <row r="373" spans="6:20">
      <c r="F373" s="301">
        <f t="shared" si="38"/>
        <v>45261</v>
      </c>
      <c r="G373" s="648">
        <f t="shared" ca="1" si="29"/>
        <v>0</v>
      </c>
      <c r="H373" s="648">
        <f t="shared" ca="1" si="30"/>
        <v>2.4475291124481657E-5</v>
      </c>
      <c r="I373" s="648">
        <f t="shared" ca="1" si="31"/>
        <v>-3.8026597459240863E-3</v>
      </c>
      <c r="J373" s="648">
        <f t="shared" ca="1" si="32"/>
        <v>1.8469459751295769E-3</v>
      </c>
      <c r="P373" s="301">
        <f t="shared" si="33"/>
        <v>45261</v>
      </c>
      <c r="Q373" s="648">
        <f t="shared" ca="1" si="34"/>
        <v>0</v>
      </c>
      <c r="R373" s="648">
        <f t="shared" ca="1" si="35"/>
        <v>2.3571182091952636E-5</v>
      </c>
      <c r="S373" s="648">
        <f t="shared" ca="1" si="36"/>
        <v>-3.2729564382851795E-3</v>
      </c>
      <c r="T373" s="648">
        <f t="shared" ca="1" si="37"/>
        <v>1.3824768761889761E-3</v>
      </c>
    </row>
    <row r="374" spans="6:20">
      <c r="F374" s="301">
        <f t="shared" si="38"/>
        <v>45292</v>
      </c>
      <c r="G374" s="648">
        <f t="shared" ca="1" si="29"/>
        <v>0</v>
      </c>
      <c r="H374" s="648">
        <f t="shared" ca="1" si="30"/>
        <v>-6.8665881521212668E-5</v>
      </c>
      <c r="I374" s="648">
        <f t="shared" ca="1" si="31"/>
        <v>-2.6744611400821849E-3</v>
      </c>
      <c r="J374" s="648">
        <f t="shared" ca="1" si="32"/>
        <v>1.2354964556822168E-3</v>
      </c>
      <c r="P374" s="301">
        <f t="shared" si="33"/>
        <v>45292</v>
      </c>
      <c r="Q374" s="648">
        <f t="shared" ca="1" si="34"/>
        <v>0</v>
      </c>
      <c r="R374" s="648">
        <f t="shared" ca="1" si="35"/>
        <v>-7.0845297798105555E-5</v>
      </c>
      <c r="S374" s="648">
        <f t="shared" ca="1" si="36"/>
        <v>-1.937045215523292E-3</v>
      </c>
      <c r="T374" s="648">
        <f t="shared" ca="1" si="37"/>
        <v>9.171238471745724E-4</v>
      </c>
    </row>
    <row r="375" spans="6:20">
      <c r="F375" s="301">
        <f t="shared" si="38"/>
        <v>45323</v>
      </c>
      <c r="G375" s="648">
        <f t="shared" ca="1" si="29"/>
        <v>0</v>
      </c>
      <c r="H375" s="648">
        <f t="shared" ca="1" si="30"/>
        <v>-6.8670406338844359E-5</v>
      </c>
      <c r="I375" s="648">
        <f t="shared" ca="1" si="31"/>
        <v>-2.7162479368934012E-3</v>
      </c>
      <c r="J375" s="648">
        <f t="shared" ca="1" si="32"/>
        <v>1.2940043492202236E-3</v>
      </c>
      <c r="P375" s="301">
        <f t="shared" si="33"/>
        <v>45323</v>
      </c>
      <c r="Q375" s="648">
        <f t="shared" ca="1" si="34"/>
        <v>0</v>
      </c>
      <c r="R375" s="648">
        <f t="shared" ca="1" si="35"/>
        <v>-7.0817463361461108E-5</v>
      </c>
      <c r="S375" s="648">
        <f t="shared" ca="1" si="36"/>
        <v>-2.2244250100149632E-3</v>
      </c>
      <c r="T375" s="648">
        <f t="shared" ca="1" si="37"/>
        <v>1.4647297214720467E-3</v>
      </c>
    </row>
    <row r="376" spans="6:20">
      <c r="F376" s="301">
        <f t="shared" si="38"/>
        <v>45352</v>
      </c>
      <c r="G376" s="648">
        <f t="shared" ca="1" si="29"/>
        <v>0</v>
      </c>
      <c r="H376" s="648">
        <f t="shared" ca="1" si="30"/>
        <v>-6.963342424526342E-5</v>
      </c>
      <c r="I376" s="648">
        <f t="shared" ca="1" si="31"/>
        <v>-3.8272750147047008E-3</v>
      </c>
      <c r="J376" s="648">
        <f t="shared" ca="1" si="32"/>
        <v>8.2961368112410838E-4</v>
      </c>
      <c r="P376" s="301">
        <f t="shared" si="33"/>
        <v>45352</v>
      </c>
      <c r="Q376" s="648">
        <f t="shared" ca="1" si="34"/>
        <v>0</v>
      </c>
      <c r="R376" s="648">
        <f t="shared" ca="1" si="35"/>
        <v>-7.057888730288564E-5</v>
      </c>
      <c r="S376" s="648">
        <f t="shared" ca="1" si="36"/>
        <v>-2.8790289984443884E-3</v>
      </c>
      <c r="T376" s="648">
        <f t="shared" ca="1" si="37"/>
        <v>4.7476311336791532E-4</v>
      </c>
    </row>
    <row r="377" spans="6:20">
      <c r="F377" s="301">
        <f t="shared" si="38"/>
        <v>45383</v>
      </c>
      <c r="G377" s="648">
        <f t="shared" ca="1" si="29"/>
        <v>0</v>
      </c>
      <c r="H377" s="648">
        <f t="shared" ca="1" si="30"/>
        <v>-6.9082378941653921E-5</v>
      </c>
      <c r="I377" s="648">
        <f t="shared" ca="1" si="31"/>
        <v>-6.2854264547298477E-3</v>
      </c>
      <c r="J377" s="648">
        <f t="shared" ca="1" si="32"/>
        <v>8.3843008825881249E-3</v>
      </c>
      <c r="P377" s="301">
        <f t="shared" si="33"/>
        <v>45383</v>
      </c>
      <c r="Q377" s="648">
        <f t="shared" ca="1" si="34"/>
        <v>0</v>
      </c>
      <c r="R377" s="648">
        <f t="shared" ca="1" si="35"/>
        <v>-7.0510444995730559E-5</v>
      </c>
      <c r="S377" s="648">
        <f t="shared" ca="1" si="36"/>
        <v>-4.3770326432450712E-3</v>
      </c>
      <c r="T377" s="648">
        <f t="shared" ca="1" si="37"/>
        <v>9.7425015069063647E-4</v>
      </c>
    </row>
    <row r="378" spans="6:20">
      <c r="F378" s="301">
        <f t="shared" si="38"/>
        <v>45413</v>
      </c>
      <c r="G378" s="648">
        <f t="shared" ca="1" si="29"/>
        <v>0</v>
      </c>
      <c r="H378" s="648">
        <f t="shared" ca="1" si="30"/>
        <v>-6.8691126876352371E-5</v>
      </c>
      <c r="I378" s="648">
        <f t="shared" ca="1" si="31"/>
        <v>-6.7367072301502962E-3</v>
      </c>
      <c r="J378" s="648">
        <f t="shared" ca="1" si="32"/>
        <v>1.8969523672169863E-3</v>
      </c>
      <c r="P378" s="301">
        <f t="shared" si="33"/>
        <v>45413</v>
      </c>
      <c r="Q378" s="648">
        <f t="shared" ca="1" si="34"/>
        <v>0</v>
      </c>
      <c r="R378" s="648">
        <f t="shared" ca="1" si="35"/>
        <v>-7.0701704106057583E-5</v>
      </c>
      <c r="S378" s="648">
        <f t="shared" ca="1" si="36"/>
        <v>-5.8377865660249606E-3</v>
      </c>
      <c r="T378" s="648">
        <f t="shared" ca="1" si="37"/>
        <v>1.4126766952935466E-3</v>
      </c>
    </row>
    <row r="379" spans="6:20">
      <c r="F379" s="301">
        <f t="shared" si="38"/>
        <v>45444</v>
      </c>
      <c r="G379" s="648">
        <f t="shared" ca="1" si="29"/>
        <v>0</v>
      </c>
      <c r="H379" s="648">
        <f t="shared" ca="1" si="30"/>
        <v>-6.8527749321867226E-5</v>
      </c>
      <c r="I379" s="648">
        <f t="shared" ca="1" si="31"/>
        <v>-6.0385070065556157E-3</v>
      </c>
      <c r="J379" s="648">
        <f t="shared" ca="1" si="32"/>
        <v>1.2906786635371592E-3</v>
      </c>
      <c r="P379" s="301">
        <f t="shared" si="33"/>
        <v>45444</v>
      </c>
      <c r="Q379" s="648">
        <f t="shared" ca="1" si="34"/>
        <v>0</v>
      </c>
      <c r="R379" s="648">
        <f t="shared" ca="1" si="35"/>
        <v>-7.0611759597549728E-5</v>
      </c>
      <c r="S379" s="648">
        <f t="shared" ca="1" si="36"/>
        <v>-5.1858396330625167E-3</v>
      </c>
      <c r="T379" s="648">
        <f t="shared" ca="1" si="37"/>
        <v>9.3215363006371454E-4</v>
      </c>
    </row>
    <row r="380" spans="6:20">
      <c r="F380" s="301">
        <f t="shared" si="38"/>
        <v>45474</v>
      </c>
      <c r="G380" s="648">
        <f t="shared" ca="1" si="29"/>
        <v>0</v>
      </c>
      <c r="H380" s="648">
        <f t="shared" ca="1" si="30"/>
        <v>-6.8561618023710302E-5</v>
      </c>
      <c r="I380" s="648">
        <f t="shared" ca="1" si="31"/>
        <v>-4.1129693802881562E-3</v>
      </c>
      <c r="J380" s="648">
        <f t="shared" ca="1" si="32"/>
        <v>1.8270277122869327E-3</v>
      </c>
      <c r="P380" s="301">
        <f t="shared" si="33"/>
        <v>45474</v>
      </c>
      <c r="Q380" s="648">
        <f t="shared" ca="1" si="34"/>
        <v>0</v>
      </c>
      <c r="R380" s="648">
        <f t="shared" ca="1" si="35"/>
        <v>-7.0907788423113516E-5</v>
      </c>
      <c r="S380" s="648">
        <f t="shared" ca="1" si="36"/>
        <v>-3.3618134067924244E-3</v>
      </c>
      <c r="T380" s="648">
        <f t="shared" ca="1" si="37"/>
        <v>9.2682054144765935E-4</v>
      </c>
    </row>
    <row r="381" spans="6:20">
      <c r="F381" s="301">
        <f t="shared" si="38"/>
        <v>45505</v>
      </c>
      <c r="G381" s="648">
        <f t="shared" ca="1" si="29"/>
        <v>0</v>
      </c>
      <c r="H381" s="648">
        <f t="shared" ca="1" si="30"/>
        <v>-6.873183373334868E-5</v>
      </c>
      <c r="I381" s="648">
        <f t="shared" ca="1" si="31"/>
        <v>-4.2655031910906471E-3</v>
      </c>
      <c r="J381" s="648">
        <f t="shared" ca="1" si="32"/>
        <v>1.8455493330644668E-3</v>
      </c>
      <c r="P381" s="301">
        <f t="shared" si="33"/>
        <v>45505</v>
      </c>
      <c r="Q381" s="648">
        <f t="shared" ca="1" si="34"/>
        <v>0</v>
      </c>
      <c r="R381" s="648">
        <f t="shared" ca="1" si="35"/>
        <v>-7.0756555474948968E-5</v>
      </c>
      <c r="S381" s="648">
        <f t="shared" ca="1" si="36"/>
        <v>-3.6355481879202234E-3</v>
      </c>
      <c r="T381" s="648">
        <f t="shared" ca="1" si="37"/>
        <v>9.0215415413297251E-4</v>
      </c>
    </row>
    <row r="382" spans="6:20">
      <c r="F382" s="301">
        <f t="shared" si="38"/>
        <v>45536</v>
      </c>
      <c r="G382" s="648">
        <f t="shared" ca="1" si="29"/>
        <v>0</v>
      </c>
      <c r="H382" s="648">
        <f t="shared" ca="1" si="30"/>
        <v>-6.8410040525268556E-5</v>
      </c>
      <c r="I382" s="648">
        <f t="shared" ca="1" si="31"/>
        <v>-6.3183249309266554E-3</v>
      </c>
      <c r="J382" s="648">
        <f t="shared" ca="1" si="32"/>
        <v>6.7610260342676476E-4</v>
      </c>
      <c r="P382" s="301">
        <f t="shared" si="33"/>
        <v>45536</v>
      </c>
      <c r="Q382" s="648">
        <f t="shared" ca="1" si="34"/>
        <v>0</v>
      </c>
      <c r="R382" s="648">
        <f t="shared" ca="1" si="35"/>
        <v>-7.0632480329679836E-5</v>
      </c>
      <c r="S382" s="648">
        <f t="shared" ca="1" si="36"/>
        <v>-5.052129883367007E-3</v>
      </c>
      <c r="T382" s="648">
        <f t="shared" ca="1" si="37"/>
        <v>1.4045041516819179E-3</v>
      </c>
    </row>
    <row r="383" spans="6:20">
      <c r="F383" s="301">
        <f t="shared" si="38"/>
        <v>45566</v>
      </c>
      <c r="G383" s="648">
        <f t="shared" ca="1" si="29"/>
        <v>0</v>
      </c>
      <c r="H383" s="648">
        <f t="shared" ca="1" si="30"/>
        <v>-6.8837625377904388E-5</v>
      </c>
      <c r="I383" s="648">
        <f t="shared" ca="1" si="31"/>
        <v>-4.792403700572212E-3</v>
      </c>
      <c r="J383" s="648">
        <f t="shared" ca="1" si="32"/>
        <v>1.269731859562917E-3</v>
      </c>
      <c r="P383" s="301">
        <f t="shared" si="33"/>
        <v>45566</v>
      </c>
      <c r="Q383" s="648">
        <f t="shared" ca="1" si="34"/>
        <v>0</v>
      </c>
      <c r="R383" s="648">
        <f t="shared" ca="1" si="35"/>
        <v>-7.0440561840579008E-5</v>
      </c>
      <c r="S383" s="648">
        <f t="shared" ca="1" si="36"/>
        <v>-4.2523200825761442E-3</v>
      </c>
      <c r="T383" s="648">
        <f t="shared" ca="1" si="37"/>
        <v>1.8384032138341055E-3</v>
      </c>
    </row>
    <row r="384" spans="6:20">
      <c r="F384" s="301">
        <f t="shared" si="38"/>
        <v>45597</v>
      </c>
      <c r="G384" s="648">
        <f t="shared" ca="1" si="29"/>
        <v>0</v>
      </c>
      <c r="H384" s="648">
        <f t="shared" ca="1" si="30"/>
        <v>-6.8909148318030411E-5</v>
      </c>
      <c r="I384" s="648">
        <f t="shared" ca="1" si="31"/>
        <v>-3.8127383660865322E-3</v>
      </c>
      <c r="J384" s="648">
        <f t="shared" ca="1" si="32"/>
        <v>2.5731483123772048E-3</v>
      </c>
      <c r="P384" s="301">
        <f t="shared" si="33"/>
        <v>45597</v>
      </c>
      <c r="Q384" s="648">
        <f t="shared" ca="1" si="34"/>
        <v>0</v>
      </c>
      <c r="R384" s="648">
        <f t="shared" ca="1" si="35"/>
        <v>-7.0451421446127149E-5</v>
      </c>
      <c r="S384" s="648">
        <f t="shared" ca="1" si="36"/>
        <v>-3.1469737200178205E-3</v>
      </c>
      <c r="T384" s="648">
        <f t="shared" ca="1" si="37"/>
        <v>1.4023427438547564E-3</v>
      </c>
    </row>
    <row r="385" spans="6:20">
      <c r="F385" s="301">
        <f t="shared" si="38"/>
        <v>45627</v>
      </c>
      <c r="G385" s="648">
        <f t="shared" ca="1" si="29"/>
        <v>0</v>
      </c>
      <c r="H385" s="648">
        <f t="shared" ca="1" si="30"/>
        <v>-6.8717089438230516E-5</v>
      </c>
      <c r="I385" s="648">
        <f t="shared" ca="1" si="31"/>
        <v>-3.4489889869464552E-3</v>
      </c>
      <c r="J385" s="648">
        <f t="shared" ca="1" si="32"/>
        <v>1.2411358280974838E-3</v>
      </c>
      <c r="P385" s="301">
        <f t="shared" si="33"/>
        <v>45627</v>
      </c>
      <c r="Q385" s="648">
        <f t="shared" ca="1" si="34"/>
        <v>0</v>
      </c>
      <c r="R385" s="648">
        <f t="shared" ca="1" si="35"/>
        <v>-7.0754039577014538E-5</v>
      </c>
      <c r="S385" s="648">
        <f t="shared" ca="1" si="36"/>
        <v>-2.6978091639983104E-3</v>
      </c>
      <c r="T385" s="648">
        <f t="shared" ca="1" si="37"/>
        <v>1.3689737894977405E-3</v>
      </c>
    </row>
    <row r="386" spans="6:20">
      <c r="F386" s="301">
        <f t="shared" si="38"/>
        <v>45658</v>
      </c>
      <c r="G386" s="648">
        <f t="shared" ca="1" si="29"/>
        <v>0</v>
      </c>
      <c r="H386" s="648">
        <f t="shared" ca="1" si="30"/>
        <v>3.7074890406607608E-5</v>
      </c>
      <c r="I386" s="648">
        <f t="shared" ca="1" si="31"/>
        <v>-3.036495535696293E-3</v>
      </c>
      <c r="J386" s="648">
        <f t="shared" ca="1" si="32"/>
        <v>1.2352065487115649E-3</v>
      </c>
      <c r="P386" s="301">
        <f t="shared" si="33"/>
        <v>45658</v>
      </c>
      <c r="Q386" s="648">
        <f t="shared" ca="1" si="34"/>
        <v>0</v>
      </c>
      <c r="R386" s="648">
        <f t="shared" ca="1" si="35"/>
        <v>3.4482123405066289E-5</v>
      </c>
      <c r="S386" s="648">
        <f t="shared" ca="1" si="36"/>
        <v>-2.5971665290623891E-3</v>
      </c>
      <c r="T386" s="648">
        <f t="shared" ca="1" si="37"/>
        <v>8.7673974582180847E-4</v>
      </c>
    </row>
    <row r="387" spans="6:20">
      <c r="F387" s="301">
        <f t="shared" si="38"/>
        <v>45689</v>
      </c>
      <c r="G387" s="648">
        <f t="shared" ca="1" si="29"/>
        <v>0</v>
      </c>
      <c r="H387" s="648">
        <f t="shared" ca="1" si="30"/>
        <v>3.6948026409966417E-5</v>
      </c>
      <c r="I387" s="648">
        <f t="shared" ca="1" si="31"/>
        <v>-3.275191170088898E-3</v>
      </c>
      <c r="J387" s="648">
        <f t="shared" ca="1" si="32"/>
        <v>1.3524290437199049E-3</v>
      </c>
      <c r="P387" s="301">
        <f t="shared" si="33"/>
        <v>45689</v>
      </c>
      <c r="Q387" s="648">
        <f t="shared" ca="1" si="34"/>
        <v>0</v>
      </c>
      <c r="R387" s="648">
        <f t="shared" ca="1" si="35"/>
        <v>3.4289718066515817E-5</v>
      </c>
      <c r="S387" s="648">
        <f t="shared" ca="1" si="36"/>
        <v>-2.541674595694432E-3</v>
      </c>
      <c r="T387" s="648">
        <f t="shared" ca="1" si="37"/>
        <v>1.4938465705549575E-3</v>
      </c>
    </row>
    <row r="388" spans="6:20">
      <c r="F388" s="301">
        <f t="shared" si="38"/>
        <v>45717</v>
      </c>
      <c r="G388" s="648">
        <f t="shared" ca="1" si="29"/>
        <v>0</v>
      </c>
      <c r="H388" s="648">
        <f t="shared" ca="1" si="30"/>
        <v>3.6860598025878488E-5</v>
      </c>
      <c r="I388" s="648">
        <f t="shared" ca="1" si="31"/>
        <v>-4.2777183719815426E-3</v>
      </c>
      <c r="J388" s="648">
        <f t="shared" ca="1" si="32"/>
        <v>1.2808699334969642E-3</v>
      </c>
      <c r="P388" s="301">
        <f t="shared" si="33"/>
        <v>45717</v>
      </c>
      <c r="Q388" s="648">
        <f t="shared" ca="1" si="34"/>
        <v>0</v>
      </c>
      <c r="R388" s="648">
        <f t="shared" ca="1" si="35"/>
        <v>3.4567269066698714E-5</v>
      </c>
      <c r="S388" s="648">
        <f t="shared" ca="1" si="36"/>
        <v>-3.3409304263564144E-3</v>
      </c>
      <c r="T388" s="648">
        <f t="shared" ca="1" si="37"/>
        <v>6.6020667181243553E-4</v>
      </c>
    </row>
    <row r="389" spans="6:20">
      <c r="F389" s="301">
        <f t="shared" si="38"/>
        <v>45748</v>
      </c>
      <c r="G389" s="648">
        <f t="shared" ca="1" si="29"/>
        <v>0</v>
      </c>
      <c r="H389" s="648">
        <f t="shared" ca="1" si="30"/>
        <v>3.6653573212364066E-5</v>
      </c>
      <c r="I389" s="648">
        <f t="shared" ca="1" si="31"/>
        <v>-7.0003193252692331E-3</v>
      </c>
      <c r="J389" s="648">
        <f t="shared" ca="1" si="32"/>
        <v>1.334069035725749E-3</v>
      </c>
      <c r="P389" s="301">
        <f t="shared" si="33"/>
        <v>45748</v>
      </c>
      <c r="Q389" s="648">
        <f t="shared" ca="1" si="34"/>
        <v>0</v>
      </c>
      <c r="R389" s="648">
        <f t="shared" ca="1" si="35"/>
        <v>3.4615134083537669E-5</v>
      </c>
      <c r="S389" s="648">
        <f t="shared" ca="1" si="36"/>
        <v>-6.2873235300122676E-3</v>
      </c>
      <c r="T389" s="648">
        <f t="shared" ca="1" si="37"/>
        <v>2.1221738943915103E-3</v>
      </c>
    </row>
    <row r="390" spans="6:20">
      <c r="F390" s="301">
        <f t="shared" si="38"/>
        <v>45778</v>
      </c>
      <c r="G390" s="648">
        <f t="shared" ca="1" si="29"/>
        <v>0</v>
      </c>
      <c r="H390" s="648">
        <f t="shared" ca="1" si="30"/>
        <v>3.6642556539456805E-5</v>
      </c>
      <c r="I390" s="648">
        <f t="shared" ca="1" si="31"/>
        <v>-7.2680291504860772E-3</v>
      </c>
      <c r="J390" s="648">
        <f t="shared" ca="1" si="32"/>
        <v>1.3087018787003579E-3</v>
      </c>
      <c r="P390" s="301">
        <f t="shared" si="33"/>
        <v>45778</v>
      </c>
      <c r="Q390" s="648">
        <f t="shared" ca="1" si="34"/>
        <v>0</v>
      </c>
      <c r="R390" s="648">
        <f t="shared" ca="1" si="35"/>
        <v>3.4494602245915829E-5</v>
      </c>
      <c r="S390" s="648">
        <f t="shared" ca="1" si="36"/>
        <v>-6.2310858111662704E-3</v>
      </c>
      <c r="T390" s="648">
        <f t="shared" ca="1" si="37"/>
        <v>9.2214203631901803E-4</v>
      </c>
    </row>
    <row r="391" spans="6:20">
      <c r="F391" s="301">
        <f t="shared" si="38"/>
        <v>45809</v>
      </c>
      <c r="G391" s="648">
        <f t="shared" ca="1" si="29"/>
        <v>0</v>
      </c>
      <c r="H391" s="648">
        <f t="shared" ca="1" si="30"/>
        <v>3.6790429237321121E-5</v>
      </c>
      <c r="I391" s="648">
        <f t="shared" ca="1" si="31"/>
        <v>-6.6811155116376364E-3</v>
      </c>
      <c r="J391" s="648">
        <f t="shared" ca="1" si="32"/>
        <v>1.9707817161100927E-3</v>
      </c>
      <c r="P391" s="301">
        <f t="shared" si="33"/>
        <v>45809</v>
      </c>
      <c r="Q391" s="648">
        <f t="shared" ca="1" si="34"/>
        <v>0</v>
      </c>
      <c r="R391" s="648">
        <f t="shared" ca="1" si="35"/>
        <v>3.433907389616131E-5</v>
      </c>
      <c r="S391" s="648">
        <f t="shared" ca="1" si="36"/>
        <v>-6.0683913611471185E-3</v>
      </c>
      <c r="T391" s="648">
        <f t="shared" ca="1" si="37"/>
        <v>9.5012189953558313E-4</v>
      </c>
    </row>
    <row r="392" spans="6:20">
      <c r="F392" s="301">
        <f t="shared" si="38"/>
        <v>45839</v>
      </c>
      <c r="G392" s="648">
        <f t="shared" ca="1" si="29"/>
        <v>0</v>
      </c>
      <c r="H392" s="648">
        <f t="shared" ca="1" si="30"/>
        <v>3.6818189179443905E-5</v>
      </c>
      <c r="I392" s="648">
        <f t="shared" ca="1" si="31"/>
        <v>-5.023501980964018E-3</v>
      </c>
      <c r="J392" s="648">
        <f t="shared" ca="1" si="32"/>
        <v>1.2612593898262414E-3</v>
      </c>
      <c r="P392" s="301">
        <f t="shared" si="33"/>
        <v>45839</v>
      </c>
      <c r="Q392" s="648">
        <f t="shared" ca="1" si="34"/>
        <v>0</v>
      </c>
      <c r="R392" s="648">
        <f t="shared" ca="1" si="35"/>
        <v>3.4442540172152647E-5</v>
      </c>
      <c r="S392" s="648">
        <f t="shared" ca="1" si="36"/>
        <v>-4.2293953936843875E-3</v>
      </c>
      <c r="T392" s="648">
        <f t="shared" ca="1" si="37"/>
        <v>1.3805798435342354E-3</v>
      </c>
    </row>
    <row r="393" spans="6:20">
      <c r="F393" s="301">
        <f t="shared" si="38"/>
        <v>45870</v>
      </c>
      <c r="G393" s="648">
        <f t="shared" ca="1" si="29"/>
        <v>0</v>
      </c>
      <c r="H393" s="648">
        <f t="shared" ca="1" si="30"/>
        <v>3.6795252194909978E-5</v>
      </c>
      <c r="I393" s="648">
        <f t="shared" ca="1" si="31"/>
        <v>-4.1927747996400866E-3</v>
      </c>
      <c r="J393" s="648">
        <f t="shared" ca="1" si="32"/>
        <v>1.2683837543809862E-3</v>
      </c>
      <c r="P393" s="301">
        <f t="shared" si="33"/>
        <v>45870</v>
      </c>
      <c r="Q393" s="648">
        <f t="shared" ca="1" si="34"/>
        <v>0</v>
      </c>
      <c r="R393" s="648">
        <f t="shared" ca="1" si="35"/>
        <v>3.4212869681971014E-5</v>
      </c>
      <c r="S393" s="648">
        <f t="shared" ca="1" si="36"/>
        <v>-3.5698891755696627E-3</v>
      </c>
      <c r="T393" s="648">
        <f t="shared" ca="1" si="37"/>
        <v>9.1106834118992452E-4</v>
      </c>
    </row>
    <row r="394" spans="6:20">
      <c r="F394" s="301">
        <f t="shared" si="38"/>
        <v>45901</v>
      </c>
      <c r="G394" s="648">
        <f t="shared" ca="1" si="29"/>
        <v>0</v>
      </c>
      <c r="H394" s="648">
        <f t="shared" ca="1" si="30"/>
        <v>3.6581825972215043E-5</v>
      </c>
      <c r="I394" s="648">
        <f t="shared" ca="1" si="31"/>
        <v>-7.6315029217726149E-3</v>
      </c>
      <c r="J394" s="648">
        <f t="shared" ca="1" si="32"/>
        <v>1.3079738006587238E-3</v>
      </c>
      <c r="P394" s="301">
        <f t="shared" si="33"/>
        <v>45901</v>
      </c>
      <c r="Q394" s="648">
        <f t="shared" ca="1" si="34"/>
        <v>0</v>
      </c>
      <c r="R394" s="648">
        <f t="shared" ca="1" si="35"/>
        <v>3.4416858109009851E-5</v>
      </c>
      <c r="S394" s="648">
        <f t="shared" ca="1" si="36"/>
        <v>-6.5618676645453622E-3</v>
      </c>
      <c r="T394" s="648">
        <f t="shared" ca="1" si="37"/>
        <v>1.4250868755987245E-3</v>
      </c>
    </row>
    <row r="395" spans="6:20">
      <c r="F395" s="301">
        <f t="shared" si="38"/>
        <v>45931</v>
      </c>
      <c r="G395" s="648">
        <f t="shared" ca="1" si="29"/>
        <v>0</v>
      </c>
      <c r="H395" s="648">
        <f t="shared" ca="1" si="30"/>
        <v>3.6814960930220408E-5</v>
      </c>
      <c r="I395" s="648">
        <f t="shared" ca="1" si="31"/>
        <v>-6.3922162223518653E-3</v>
      </c>
      <c r="J395" s="648">
        <f t="shared" ca="1" si="32"/>
        <v>1.9446710991490868E-3</v>
      </c>
      <c r="P395" s="301">
        <f t="shared" si="33"/>
        <v>45931</v>
      </c>
      <c r="Q395" s="648">
        <f t="shared" ca="1" si="34"/>
        <v>0</v>
      </c>
      <c r="R395" s="648">
        <f t="shared" ca="1" si="35"/>
        <v>3.44747413616453E-5</v>
      </c>
      <c r="S395" s="648">
        <f t="shared" ca="1" si="36"/>
        <v>-5.4629871105097427E-3</v>
      </c>
      <c r="T395" s="648">
        <f t="shared" ca="1" si="37"/>
        <v>9.1553055889681545E-4</v>
      </c>
    </row>
    <row r="396" spans="6:20">
      <c r="F396" s="301">
        <f t="shared" si="38"/>
        <v>45962</v>
      </c>
      <c r="G396" s="648">
        <f t="shared" ca="1" si="29"/>
        <v>0</v>
      </c>
      <c r="H396" s="648">
        <f t="shared" ca="1" si="30"/>
        <v>3.6737196057234911E-5</v>
      </c>
      <c r="I396" s="648">
        <f t="shared" ca="1" si="31"/>
        <v>-3.9538250488100335E-3</v>
      </c>
      <c r="J396" s="648">
        <f t="shared" ca="1" si="32"/>
        <v>1.9135574077677742E-3</v>
      </c>
      <c r="P396" s="301">
        <f t="shared" si="33"/>
        <v>45962</v>
      </c>
      <c r="Q396" s="648">
        <f t="shared" ca="1" si="34"/>
        <v>0</v>
      </c>
      <c r="R396" s="648">
        <f t="shared" ca="1" si="35"/>
        <v>3.4089669798120781E-5</v>
      </c>
      <c r="S396" s="648">
        <f t="shared" ca="1" si="36"/>
        <v>-3.3741236213179482E-3</v>
      </c>
      <c r="T396" s="648">
        <f t="shared" ca="1" si="37"/>
        <v>9.2874303245515932E-4</v>
      </c>
    </row>
    <row r="397" spans="6:20">
      <c r="F397" s="301">
        <f t="shared" si="38"/>
        <v>45992</v>
      </c>
      <c r="G397" s="648">
        <f t="shared" ca="1" si="29"/>
        <v>0</v>
      </c>
      <c r="H397" s="648">
        <f t="shared" ca="1" si="30"/>
        <v>3.6918092612525655E-5</v>
      </c>
      <c r="I397" s="648">
        <f t="shared" ca="1" si="31"/>
        <v>-4.4857313856617731E-3</v>
      </c>
      <c r="J397" s="648">
        <f t="shared" ca="1" si="32"/>
        <v>1.8781039957822543E-3</v>
      </c>
      <c r="P397" s="301">
        <f t="shared" si="33"/>
        <v>45992</v>
      </c>
      <c r="Q397" s="648">
        <f t="shared" ca="1" si="34"/>
        <v>0</v>
      </c>
      <c r="R397" s="648">
        <f t="shared" ca="1" si="35"/>
        <v>3.4206274553971738E-5</v>
      </c>
      <c r="S397" s="648">
        <f t="shared" ca="1" si="36"/>
        <v>-3.6783100697841409E-3</v>
      </c>
      <c r="T397" s="648">
        <f t="shared" ca="1" si="37"/>
        <v>2.2262019619454509E-3</v>
      </c>
    </row>
    <row r="398" spans="6:20">
      <c r="F398" s="301">
        <f t="shared" si="38"/>
        <v>46023</v>
      </c>
      <c r="G398" s="648">
        <f t="shared" ca="1" si="29"/>
        <v>0</v>
      </c>
      <c r="H398" s="648">
        <f t="shared" ca="1" si="30"/>
        <v>-6.8807120781055886E-6</v>
      </c>
      <c r="I398" s="648">
        <f t="shared" ca="1" si="31"/>
        <v>-4.3936868274812024E-3</v>
      </c>
      <c r="J398" s="648">
        <f t="shared" ca="1" si="32"/>
        <v>1.2439618845756506E-3</v>
      </c>
      <c r="P398" s="301">
        <f t="shared" si="33"/>
        <v>46023</v>
      </c>
      <c r="Q398" s="648">
        <f t="shared" ca="1" si="34"/>
        <v>0</v>
      </c>
      <c r="R398" s="648">
        <f t="shared" ca="1" si="35"/>
        <v>-6.6033769052786795E-6</v>
      </c>
      <c r="S398" s="648">
        <f t="shared" ca="1" si="36"/>
        <v>-3.5037906361149451E-3</v>
      </c>
      <c r="T398" s="648">
        <f t="shared" ca="1" si="37"/>
        <v>8.838344772981177E-4</v>
      </c>
    </row>
    <row r="399" spans="6:20">
      <c r="F399" s="301">
        <f t="shared" si="38"/>
        <v>46054</v>
      </c>
      <c r="G399" s="648">
        <f t="shared" ca="1" si="29"/>
        <v>0</v>
      </c>
      <c r="H399" s="648">
        <f t="shared" ca="1" si="30"/>
        <v>-7.0935709237662792E-6</v>
      </c>
      <c r="I399" s="648">
        <f t="shared" ca="1" si="31"/>
        <v>-4.2859472155518663E-3</v>
      </c>
      <c r="J399" s="648">
        <f t="shared" ca="1" si="32"/>
        <v>6.9730751802055124E-4</v>
      </c>
      <c r="P399" s="301">
        <f t="shared" si="33"/>
        <v>46054</v>
      </c>
      <c r="Q399" s="648">
        <f t="shared" ca="1" si="34"/>
        <v>0</v>
      </c>
      <c r="R399" s="648">
        <f t="shared" ca="1" si="35"/>
        <v>-6.7005722382829092E-6</v>
      </c>
      <c r="S399" s="648">
        <f t="shared" ca="1" si="36"/>
        <v>-3.9346348460945757E-3</v>
      </c>
      <c r="T399" s="648">
        <f t="shared" ca="1" si="37"/>
        <v>1.5199366698075423E-3</v>
      </c>
    </row>
    <row r="400" spans="6:20">
      <c r="F400" s="301">
        <f t="shared" si="38"/>
        <v>46082</v>
      </c>
      <c r="G400" s="648">
        <f t="shared" ca="1" si="29"/>
        <v>0</v>
      </c>
      <c r="H400" s="648">
        <f t="shared" ca="1" si="30"/>
        <v>-6.7923322862872837E-6</v>
      </c>
      <c r="I400" s="648">
        <f t="shared" ca="1" si="31"/>
        <v>-5.6395509463732507E-3</v>
      </c>
      <c r="J400" s="648">
        <f t="shared" ca="1" si="32"/>
        <v>3.0174006082273053E-3</v>
      </c>
      <c r="P400" s="301">
        <f t="shared" si="33"/>
        <v>46082</v>
      </c>
      <c r="Q400" s="648">
        <f t="shared" ca="1" si="34"/>
        <v>0</v>
      </c>
      <c r="R400" s="648">
        <f t="shared" ca="1" si="35"/>
        <v>-6.4292042580849085E-6</v>
      </c>
      <c r="S400" s="648">
        <f t="shared" ca="1" si="36"/>
        <v>-5.6260236678711273E-3</v>
      </c>
      <c r="T400" s="648">
        <f t="shared" ca="1" si="37"/>
        <v>9.4126672049132942E-4</v>
      </c>
    </row>
    <row r="401" spans="6:20">
      <c r="F401" s="301">
        <f t="shared" si="38"/>
        <v>46113</v>
      </c>
      <c r="G401" s="648">
        <f t="shared" ca="1" si="29"/>
        <v>0</v>
      </c>
      <c r="H401" s="648">
        <f t="shared" ca="1" si="30"/>
        <v>-6.7910835827023064E-6</v>
      </c>
      <c r="I401" s="648">
        <f t="shared" ca="1" si="31"/>
        <v>-8.2978455689348696E-3</v>
      </c>
      <c r="J401" s="648">
        <f t="shared" ca="1" si="32"/>
        <v>2.6612327459438756E-3</v>
      </c>
      <c r="P401" s="301">
        <f t="shared" si="33"/>
        <v>46113</v>
      </c>
      <c r="Q401" s="648">
        <f t="shared" ca="1" si="34"/>
        <v>0</v>
      </c>
      <c r="R401" s="648">
        <f t="shared" ca="1" si="35"/>
        <v>-6.1056058143771352E-6</v>
      </c>
      <c r="S401" s="648">
        <f t="shared" ca="1" si="36"/>
        <v>-6.8998040216832202E-3</v>
      </c>
      <c r="T401" s="648">
        <f t="shared" ca="1" si="37"/>
        <v>4.6604041218012426E-4</v>
      </c>
    </row>
    <row r="402" spans="6:20">
      <c r="F402" s="301">
        <f t="shared" si="38"/>
        <v>46143</v>
      </c>
      <c r="G402" s="648">
        <f t="shared" ref="G402:G421" ca="1" si="39">+IF(ISERROR(G163/C163-1),0,G163/C163-1)</f>
        <v>0</v>
      </c>
      <c r="H402" s="648">
        <f t="shared" ref="H402:H421" ca="1" si="40">+IF(ISERROR(H163/D163-1),0,H163/D163-1)</f>
        <v>-6.849463982772086E-6</v>
      </c>
      <c r="I402" s="648">
        <f t="shared" ref="I402:I421" ca="1" si="41">+IF(ISERROR(I163/E163-1),0,I163/E163-1)</f>
        <v>-8.3941395016807752E-3</v>
      </c>
      <c r="J402" s="648">
        <f t="shared" ref="J402:J421" ca="1" si="42">+IF(ISERROR(J163/F163-1),0,J163/F163-1)</f>
        <v>1.9732738965514418E-3</v>
      </c>
      <c r="P402" s="301">
        <f t="shared" si="33"/>
        <v>46143</v>
      </c>
      <c r="Q402" s="648">
        <f t="shared" ca="1" si="34"/>
        <v>0</v>
      </c>
      <c r="R402" s="648">
        <f t="shared" ca="1" si="35"/>
        <v>-6.2105107561105655E-6</v>
      </c>
      <c r="S402" s="648">
        <f t="shared" ca="1" si="36"/>
        <v>-7.4153835511127086E-3</v>
      </c>
      <c r="T402" s="648">
        <f t="shared" ca="1" si="37"/>
        <v>9.540071476634715E-4</v>
      </c>
    </row>
    <row r="403" spans="6:20">
      <c r="F403" s="301">
        <f t="shared" si="38"/>
        <v>46174</v>
      </c>
      <c r="G403" s="648">
        <f t="shared" ca="1" si="39"/>
        <v>0</v>
      </c>
      <c r="H403" s="648">
        <f t="shared" ca="1" si="40"/>
        <v>-6.9755703862028895E-6</v>
      </c>
      <c r="I403" s="648">
        <f t="shared" ca="1" si="41"/>
        <v>-7.6065055267217074E-3</v>
      </c>
      <c r="J403" s="648">
        <f t="shared" ca="1" si="42"/>
        <v>1.3252300917034887E-3</v>
      </c>
      <c r="P403" s="301">
        <f t="shared" ref="P403:P419" si="43">+L164</f>
        <v>46174</v>
      </c>
      <c r="Q403" s="648">
        <f t="shared" ref="Q403:Q419" ca="1" si="44">+IF(ISERROR(Q164/M164-1),0,Q164/M164-1)</f>
        <v>0</v>
      </c>
      <c r="R403" s="648">
        <f t="shared" ref="R403:R419" ca="1" si="45">+IF(ISERROR(R164/N164-1),0,R164/N164-1)</f>
        <v>-6.046253267499857E-6</v>
      </c>
      <c r="S403" s="648">
        <f t="shared" ref="S403:S419" ca="1" si="46">+IF(ISERROR(S164/O164-1),0,S164/O164-1)</f>
        <v>-6.8761848923464264E-3</v>
      </c>
      <c r="T403" s="648">
        <f t="shared" ref="T403:T419" ca="1" si="47">+IF(ISERROR(T164/P164-1),0,T164/P164-1)</f>
        <v>1.0007130350238036E-3</v>
      </c>
    </row>
    <row r="404" spans="6:20">
      <c r="F404" s="301">
        <f t="shared" si="38"/>
        <v>46204</v>
      </c>
      <c r="G404" s="648">
        <f t="shared" ca="1" si="39"/>
        <v>0</v>
      </c>
      <c r="H404" s="648">
        <f t="shared" ca="1" si="40"/>
        <v>-6.9679713124992659E-6</v>
      </c>
      <c r="I404" s="648">
        <f t="shared" ca="1" si="41"/>
        <v>-5.3282438710731128E-3</v>
      </c>
      <c r="J404" s="648">
        <f t="shared" ca="1" si="42"/>
        <v>1.8692696094813055E-3</v>
      </c>
      <c r="P404" s="301">
        <f t="shared" si="43"/>
        <v>46204</v>
      </c>
      <c r="Q404" s="648">
        <f t="shared" ca="1" si="44"/>
        <v>0</v>
      </c>
      <c r="R404" s="648">
        <f t="shared" ca="1" si="45"/>
        <v>-6.5700364635379316E-6</v>
      </c>
      <c r="S404" s="648">
        <f t="shared" ca="1" si="46"/>
        <v>-4.4311701331445352E-3</v>
      </c>
      <c r="T404" s="648">
        <f t="shared" ca="1" si="47"/>
        <v>1.3763394753569802E-3</v>
      </c>
    </row>
    <row r="405" spans="6:20">
      <c r="F405" s="301">
        <f t="shared" si="38"/>
        <v>46235</v>
      </c>
      <c r="G405" s="648">
        <f t="shared" ca="1" si="39"/>
        <v>0</v>
      </c>
      <c r="H405" s="648">
        <f t="shared" ca="1" si="40"/>
        <v>-7.1559185048641893E-6</v>
      </c>
      <c r="I405" s="648">
        <f t="shared" ca="1" si="41"/>
        <v>-4.8747247286227147E-3</v>
      </c>
      <c r="J405" s="648">
        <f t="shared" ca="1" si="42"/>
        <v>1.2337012220697829E-3</v>
      </c>
      <c r="P405" s="301">
        <f t="shared" si="43"/>
        <v>46235</v>
      </c>
      <c r="Q405" s="648">
        <f t="shared" ca="1" si="44"/>
        <v>0</v>
      </c>
      <c r="R405" s="648">
        <f t="shared" ca="1" si="45"/>
        <v>-6.6990981680836725E-6</v>
      </c>
      <c r="S405" s="648">
        <f t="shared" ca="1" si="46"/>
        <v>-4.1897971751768681E-3</v>
      </c>
      <c r="T405" s="648">
        <f t="shared" ca="1" si="47"/>
        <v>1.4016259009952403E-3</v>
      </c>
    </row>
    <row r="406" spans="6:20">
      <c r="F406" s="301">
        <f t="shared" si="38"/>
        <v>46266</v>
      </c>
      <c r="G406" s="648">
        <f t="shared" ca="1" si="39"/>
        <v>0</v>
      </c>
      <c r="H406" s="648">
        <f t="shared" ca="1" si="40"/>
        <v>-6.9000414477660144E-6</v>
      </c>
      <c r="I406" s="648">
        <f t="shared" ca="1" si="41"/>
        <v>-8.103478856279045E-3</v>
      </c>
      <c r="J406" s="648">
        <f t="shared" ca="1" si="42"/>
        <v>1.3386584225758558E-3</v>
      </c>
      <c r="P406" s="301">
        <f t="shared" si="43"/>
        <v>46266</v>
      </c>
      <c r="Q406" s="648">
        <f t="shared" ca="1" si="44"/>
        <v>0</v>
      </c>
      <c r="R406" s="648">
        <f t="shared" ca="1" si="45"/>
        <v>-6.0877829817229667E-6</v>
      </c>
      <c r="S406" s="648">
        <f t="shared" ca="1" si="46"/>
        <v>-6.9359680550343805E-3</v>
      </c>
      <c r="T406" s="648">
        <f t="shared" ca="1" si="47"/>
        <v>1.4523704342892518E-3</v>
      </c>
    </row>
    <row r="407" spans="6:20">
      <c r="F407" s="301">
        <f t="shared" si="38"/>
        <v>46296</v>
      </c>
      <c r="G407" s="648">
        <f t="shared" ca="1" si="39"/>
        <v>0</v>
      </c>
      <c r="H407" s="648">
        <f t="shared" ca="1" si="40"/>
        <v>-6.911215048366337E-6</v>
      </c>
      <c r="I407" s="648">
        <f t="shared" ca="1" si="41"/>
        <v>-7.2259226698500045E-3</v>
      </c>
      <c r="J407" s="648">
        <f t="shared" ca="1" si="42"/>
        <v>2.3014614015695045E-3</v>
      </c>
      <c r="P407" s="301">
        <f t="shared" si="43"/>
        <v>46296</v>
      </c>
      <c r="Q407" s="648">
        <f t="shared" ca="1" si="44"/>
        <v>0</v>
      </c>
      <c r="R407" s="648">
        <f t="shared" ca="1" si="45"/>
        <v>-6.3389190291252007E-6</v>
      </c>
      <c r="S407" s="648">
        <f t="shared" ca="1" si="46"/>
        <v>-6.296957013236959E-3</v>
      </c>
      <c r="T407" s="648">
        <f t="shared" ca="1" si="47"/>
        <v>1.4150187617327781E-3</v>
      </c>
    </row>
    <row r="408" spans="6:20">
      <c r="F408" s="301">
        <f t="shared" si="38"/>
        <v>46327</v>
      </c>
      <c r="G408" s="648">
        <f t="shared" ca="1" si="39"/>
        <v>0</v>
      </c>
      <c r="H408" s="648">
        <f t="shared" ca="1" si="40"/>
        <v>-7.1965978230004168E-6</v>
      </c>
      <c r="I408" s="648">
        <f t="shared" ca="1" si="41"/>
        <v>-4.9675923055658711E-3</v>
      </c>
      <c r="J408" s="648">
        <f t="shared" ca="1" si="42"/>
        <v>1.9660724723551404E-3</v>
      </c>
      <c r="P408" s="301">
        <f t="shared" si="43"/>
        <v>46327</v>
      </c>
      <c r="Q408" s="648">
        <f t="shared" ca="1" si="44"/>
        <v>0</v>
      </c>
      <c r="R408" s="648">
        <f t="shared" ca="1" si="45"/>
        <v>-6.623432781793781E-6</v>
      </c>
      <c r="S408" s="648">
        <f t="shared" ca="1" si="46"/>
        <v>-4.7103812646189791E-3</v>
      </c>
      <c r="T408" s="648">
        <f t="shared" ca="1" si="47"/>
        <v>9.5373239805862653E-4</v>
      </c>
    </row>
    <row r="409" spans="6:20">
      <c r="F409" s="301">
        <f t="shared" si="38"/>
        <v>46357</v>
      </c>
      <c r="G409" s="648">
        <f t="shared" ca="1" si="39"/>
        <v>0</v>
      </c>
      <c r="H409" s="648">
        <f t="shared" ca="1" si="40"/>
        <v>-6.8587918794493774E-6</v>
      </c>
      <c r="I409" s="648">
        <f t="shared" ca="1" si="41"/>
        <v>-4.7062222425254818E-3</v>
      </c>
      <c r="J409" s="648">
        <f t="shared" ca="1" si="42"/>
        <v>1.2764327948251442E-3</v>
      </c>
      <c r="P409" s="301">
        <f t="shared" si="43"/>
        <v>46357</v>
      </c>
      <c r="Q409" s="648">
        <f t="shared" ca="1" si="44"/>
        <v>0</v>
      </c>
      <c r="R409" s="648">
        <f t="shared" ca="1" si="45"/>
        <v>-6.4416911822462453E-6</v>
      </c>
      <c r="S409" s="648">
        <f t="shared" ca="1" si="46"/>
        <v>-4.3049755537291068E-3</v>
      </c>
      <c r="T409" s="648">
        <f t="shared" ca="1" si="47"/>
        <v>1.3979053486055104E-3</v>
      </c>
    </row>
    <row r="410" spans="6:20">
      <c r="F410" s="301">
        <f t="shared" si="38"/>
        <v>46388</v>
      </c>
      <c r="G410" s="648">
        <f t="shared" ca="1" si="39"/>
        <v>0</v>
      </c>
      <c r="H410" s="648">
        <f t="shared" ca="1" si="40"/>
        <v>5.518956328187663E-5</v>
      </c>
      <c r="I410" s="648">
        <f t="shared" ca="1" si="41"/>
        <v>-4.9994890168358896E-3</v>
      </c>
      <c r="J410" s="648">
        <f t="shared" ca="1" si="42"/>
        <v>1.8956808889984966E-3</v>
      </c>
      <c r="P410" s="301">
        <f t="shared" si="43"/>
        <v>46388</v>
      </c>
      <c r="Q410" s="648">
        <f t="shared" ca="1" si="44"/>
        <v>0</v>
      </c>
      <c r="R410" s="648">
        <f t="shared" ca="1" si="45"/>
        <v>5.4538112898239177E-5</v>
      </c>
      <c r="S410" s="648">
        <f t="shared" ca="1" si="46"/>
        <v>-4.4828040640852995E-3</v>
      </c>
      <c r="T410" s="648">
        <f t="shared" ca="1" si="47"/>
        <v>9.5447952841487549E-4</v>
      </c>
    </row>
    <row r="411" spans="6:20">
      <c r="F411" s="301">
        <f t="shared" si="38"/>
        <v>46419</v>
      </c>
      <c r="G411" s="648">
        <f t="shared" ca="1" si="39"/>
        <v>0</v>
      </c>
      <c r="H411" s="648">
        <f t="shared" ca="1" si="40"/>
        <v>5.5093604343303682E-5</v>
      </c>
      <c r="I411" s="648">
        <f t="shared" ca="1" si="41"/>
        <v>-4.8301906643767323E-3</v>
      </c>
      <c r="J411" s="648">
        <f t="shared" ca="1" si="42"/>
        <v>1.4165676652233561E-3</v>
      </c>
      <c r="P411" s="301">
        <f t="shared" si="43"/>
        <v>46419</v>
      </c>
      <c r="Q411" s="648">
        <f t="shared" ca="1" si="44"/>
        <v>0</v>
      </c>
      <c r="R411" s="648">
        <f t="shared" ca="1" si="45"/>
        <v>5.4326856022912651E-5</v>
      </c>
      <c r="S411" s="648">
        <f t="shared" ca="1" si="46"/>
        <v>-4.1336467886181616E-3</v>
      </c>
      <c r="T411" s="648">
        <f t="shared" ca="1" si="47"/>
        <v>9.832890631831237E-4</v>
      </c>
    </row>
    <row r="412" spans="6:20">
      <c r="F412" s="301">
        <f t="shared" si="38"/>
        <v>46447</v>
      </c>
      <c r="G412" s="648">
        <f t="shared" ca="1" si="39"/>
        <v>0</v>
      </c>
      <c r="H412" s="648">
        <f t="shared" ca="1" si="40"/>
        <v>5.5166054323319003E-5</v>
      </c>
      <c r="I412" s="648">
        <f t="shared" ca="1" si="41"/>
        <v>-7.23675337545715E-3</v>
      </c>
      <c r="J412" s="648">
        <f t="shared" ca="1" si="42"/>
        <v>2.2826549236245608E-3</v>
      </c>
      <c r="P412" s="301">
        <f t="shared" si="43"/>
        <v>46447</v>
      </c>
      <c r="Q412" s="648">
        <f t="shared" ca="1" si="44"/>
        <v>0</v>
      </c>
      <c r="R412" s="648">
        <f t="shared" ca="1" si="45"/>
        <v>5.4432990456820818E-5</v>
      </c>
      <c r="S412" s="648">
        <f t="shared" ca="1" si="46"/>
        <v>-6.2531662233212826E-3</v>
      </c>
      <c r="T412" s="648">
        <f t="shared" ca="1" si="47"/>
        <v>1.4198650242784883E-3</v>
      </c>
    </row>
    <row r="413" spans="6:20">
      <c r="F413" s="301">
        <f t="shared" si="38"/>
        <v>46478</v>
      </c>
      <c r="G413" s="648">
        <f t="shared" ca="1" si="39"/>
        <v>0</v>
      </c>
      <c r="H413" s="648">
        <f t="shared" ca="1" si="40"/>
        <v>5.53755314043336E-5</v>
      </c>
      <c r="I413" s="648">
        <f t="shared" ca="1" si="41"/>
        <v>-8.1724880949952672E-3</v>
      </c>
      <c r="J413" s="648">
        <f t="shared" ca="1" si="42"/>
        <v>2.0038372878377064E-3</v>
      </c>
      <c r="P413" s="301">
        <f t="shared" si="43"/>
        <v>46478</v>
      </c>
      <c r="Q413" s="648">
        <f t="shared" ca="1" si="44"/>
        <v>0</v>
      </c>
      <c r="R413" s="648">
        <f t="shared" ca="1" si="45"/>
        <v>5.436852814355575E-5</v>
      </c>
      <c r="S413" s="648">
        <f t="shared" ca="1" si="46"/>
        <v>-7.1563062417387968E-3</v>
      </c>
      <c r="T413" s="648">
        <f t="shared" ca="1" si="47"/>
        <v>5.0926292754094327E-4</v>
      </c>
    </row>
    <row r="414" spans="6:20">
      <c r="F414" s="301">
        <f t="shared" si="38"/>
        <v>46508</v>
      </c>
      <c r="G414" s="648">
        <f t="shared" ca="1" si="39"/>
        <v>0</v>
      </c>
      <c r="H414" s="648">
        <f t="shared" ca="1" si="40"/>
        <v>5.5445879946436349E-5</v>
      </c>
      <c r="I414" s="648">
        <f t="shared" ca="1" si="41"/>
        <v>-9.0321184874100346E-3</v>
      </c>
      <c r="J414" s="648">
        <f t="shared" ca="1" si="42"/>
        <v>1.9382949727839716E-3</v>
      </c>
      <c r="P414" s="301">
        <f t="shared" si="43"/>
        <v>46508</v>
      </c>
      <c r="Q414" s="648">
        <f t="shared" ca="1" si="44"/>
        <v>0</v>
      </c>
      <c r="R414" s="648">
        <f t="shared" ca="1" si="45"/>
        <v>5.4429498591357373E-5</v>
      </c>
      <c r="S414" s="648">
        <f t="shared" ca="1" si="46"/>
        <v>-7.932919858051557E-3</v>
      </c>
      <c r="T414" s="648">
        <f t="shared" ca="1" si="47"/>
        <v>9.2820794742110024E-4</v>
      </c>
    </row>
    <row r="415" spans="6:20">
      <c r="F415" s="301">
        <f t="shared" si="38"/>
        <v>46539</v>
      </c>
      <c r="G415" s="648">
        <f t="shared" ca="1" si="39"/>
        <v>0</v>
      </c>
      <c r="H415" s="648">
        <f t="shared" ca="1" si="40"/>
        <v>5.5186203693935454E-5</v>
      </c>
      <c r="I415" s="648">
        <f t="shared" ca="1" si="41"/>
        <v>-8.4069570625685541E-3</v>
      </c>
      <c r="J415" s="648">
        <f t="shared" ca="1" si="42"/>
        <v>1.3265663351846868E-3</v>
      </c>
      <c r="P415" s="301">
        <f t="shared" si="43"/>
        <v>46539</v>
      </c>
      <c r="Q415" s="648">
        <f t="shared" ca="1" si="44"/>
        <v>0</v>
      </c>
      <c r="R415" s="648">
        <f t="shared" ca="1" si="45"/>
        <v>5.4351494936932809E-5</v>
      </c>
      <c r="S415" s="648">
        <f t="shared" ca="1" si="46"/>
        <v>-7.6891117328268255E-3</v>
      </c>
      <c r="T415" s="648">
        <f t="shared" ca="1" si="47"/>
        <v>1.5040405297939152E-3</v>
      </c>
    </row>
    <row r="416" spans="6:20">
      <c r="F416" s="301">
        <f t="shared" si="38"/>
        <v>46569</v>
      </c>
      <c r="G416" s="648">
        <f t="shared" ca="1" si="39"/>
        <v>0</v>
      </c>
      <c r="H416" s="648">
        <f t="shared" ca="1" si="40"/>
        <v>5.5066512279600133E-5</v>
      </c>
      <c r="I416" s="648">
        <f t="shared" ca="1" si="41"/>
        <v>-5.5779668488902256E-3</v>
      </c>
      <c r="J416" s="648">
        <f t="shared" ca="1" si="42"/>
        <v>6.1738178251191655E-4</v>
      </c>
      <c r="P416" s="301">
        <f t="shared" si="43"/>
        <v>46569</v>
      </c>
      <c r="Q416" s="648">
        <f t="shared" ca="1" si="44"/>
        <v>0</v>
      </c>
      <c r="R416" s="648">
        <f t="shared" ca="1" si="45"/>
        <v>5.4344712701270836E-5</v>
      </c>
      <c r="S416" s="648">
        <f t="shared" ca="1" si="46"/>
        <v>-4.6557105943763055E-3</v>
      </c>
      <c r="T416" s="648">
        <f t="shared" ca="1" si="47"/>
        <v>1.3303006403422302E-3</v>
      </c>
    </row>
    <row r="417" spans="6:20">
      <c r="F417" s="301">
        <f t="shared" si="38"/>
        <v>46600</v>
      </c>
      <c r="G417" s="648">
        <f t="shared" ca="1" si="39"/>
        <v>0</v>
      </c>
      <c r="H417" s="648">
        <f t="shared" ca="1" si="40"/>
        <v>5.490192980284192E-5</v>
      </c>
      <c r="I417" s="648">
        <f t="shared" ca="1" si="41"/>
        <v>-6.942416968207854E-3</v>
      </c>
      <c r="J417" s="648">
        <f t="shared" ca="1" si="42"/>
        <v>1.2460900825048693E-3</v>
      </c>
      <c r="P417" s="301">
        <f t="shared" si="43"/>
        <v>46600</v>
      </c>
      <c r="Q417" s="648">
        <f t="shared" ca="1" si="44"/>
        <v>0</v>
      </c>
      <c r="R417" s="648">
        <f t="shared" ca="1" si="45"/>
        <v>5.4130152785436536E-5</v>
      </c>
      <c r="S417" s="648">
        <f t="shared" ca="1" si="46"/>
        <v>-5.91352918775645E-3</v>
      </c>
      <c r="T417" s="648">
        <f t="shared" ca="1" si="47"/>
        <v>4.3563193823459301E-4</v>
      </c>
    </row>
    <row r="418" spans="6:20">
      <c r="F418" s="301">
        <f t="shared" si="38"/>
        <v>46631</v>
      </c>
      <c r="G418" s="648">
        <f t="shared" ca="1" si="39"/>
        <v>0</v>
      </c>
      <c r="H418" s="648">
        <f t="shared" ca="1" si="40"/>
        <v>5.5523665016377066E-5</v>
      </c>
      <c r="I418" s="648">
        <f t="shared" ca="1" si="41"/>
        <v>-8.7996149908941002E-3</v>
      </c>
      <c r="J418" s="648">
        <f t="shared" ca="1" si="42"/>
        <v>1.3522834444663623E-3</v>
      </c>
      <c r="P418" s="301">
        <f t="shared" si="43"/>
        <v>46631</v>
      </c>
      <c r="Q418" s="648">
        <f t="shared" ca="1" si="44"/>
        <v>0</v>
      </c>
      <c r="R418" s="648">
        <f t="shared" ca="1" si="45"/>
        <v>5.4545778434222925E-5</v>
      </c>
      <c r="S418" s="648">
        <f t="shared" ca="1" si="46"/>
        <v>-7.8216444828482778E-3</v>
      </c>
      <c r="T418" s="648">
        <f t="shared" ca="1" si="47"/>
        <v>1.2092258148490576E-3</v>
      </c>
    </row>
    <row r="419" spans="6:20">
      <c r="F419" s="301">
        <f t="shared" si="38"/>
        <v>46661</v>
      </c>
      <c r="G419" s="648">
        <f t="shared" ca="1" si="39"/>
        <v>0</v>
      </c>
      <c r="H419" s="648">
        <f t="shared" ca="1" si="40"/>
        <v>5.5313900223508128E-5</v>
      </c>
      <c r="I419" s="648">
        <f t="shared" ca="1" si="41"/>
        <v>-8.6209931785753424E-3</v>
      </c>
      <c r="J419" s="648">
        <f t="shared" ca="1" si="42"/>
        <v>1.9353234770673744E-3</v>
      </c>
      <c r="P419" s="301">
        <f t="shared" si="43"/>
        <v>46661</v>
      </c>
      <c r="Q419" s="648">
        <f t="shared" ca="1" si="44"/>
        <v>0</v>
      </c>
      <c r="R419" s="648">
        <f t="shared" ca="1" si="45"/>
        <v>-1</v>
      </c>
      <c r="S419" s="648">
        <f t="shared" ca="1" si="46"/>
        <v>-1</v>
      </c>
      <c r="T419" s="648">
        <f t="shared" ca="1" si="47"/>
        <v>-1</v>
      </c>
    </row>
    <row r="420" spans="6:20">
      <c r="F420" s="301">
        <f t="shared" si="38"/>
        <v>46692</v>
      </c>
      <c r="G420" s="648">
        <f t="shared" ca="1" si="39"/>
        <v>0</v>
      </c>
      <c r="H420" s="648">
        <f t="shared" ca="1" si="40"/>
        <v>5.5041166241664996E-5</v>
      </c>
      <c r="I420" s="648">
        <f t="shared" ca="1" si="41"/>
        <v>-6.4994567076103182E-3</v>
      </c>
      <c r="J420" s="648">
        <f t="shared" ca="1" si="42"/>
        <v>1.9545772834865804E-3</v>
      </c>
      <c r="P420" s="301">
        <f t="shared" ref="P420:P421" si="48">+L181</f>
        <v>46692</v>
      </c>
      <c r="Q420" s="648">
        <f t="shared" ref="Q420:Q421" ca="1" si="49">+IF(ISERROR(Q181/M181-1),0,Q181/M181-1)</f>
        <v>0</v>
      </c>
      <c r="R420" s="648">
        <f t="shared" ref="R420:R421" ca="1" si="50">+IF(ISERROR(R181/N181-1),0,R181/N181-1)</f>
        <v>5.4788293938567989E-5</v>
      </c>
      <c r="S420" s="648">
        <f t="shared" ref="S420:S421" ca="1" si="51">+IF(ISERROR(S181/O181-1),0,S181/O181-1)</f>
        <v>-6.3928336898777527E-3</v>
      </c>
      <c r="T420" s="648">
        <f t="shared" ref="T420:T421" ca="1" si="52">+IF(ISERROR(T181/P181-1),0,T181/P181-1)</f>
        <v>3.1601024526237698E-3</v>
      </c>
    </row>
    <row r="421" spans="6:20">
      <c r="F421" s="302">
        <f t="shared" si="38"/>
        <v>46722</v>
      </c>
      <c r="G421" s="312">
        <f t="shared" ca="1" si="39"/>
        <v>0</v>
      </c>
      <c r="H421" s="313">
        <f t="shared" ca="1" si="40"/>
        <v>5.5156299928915686E-5</v>
      </c>
      <c r="I421" s="313">
        <f t="shared" ca="1" si="41"/>
        <v>-4.5508718545798077E-3</v>
      </c>
      <c r="J421" s="314">
        <f t="shared" ca="1" si="42"/>
        <v>1.2389770563774327E-3</v>
      </c>
      <c r="P421" s="302">
        <f t="shared" si="48"/>
        <v>46722</v>
      </c>
      <c r="Q421" s="312">
        <f t="shared" ca="1" si="49"/>
        <v>0</v>
      </c>
      <c r="R421" s="313">
        <f t="shared" ca="1" si="50"/>
        <v>5.4367321536297197E-5</v>
      </c>
      <c r="S421" s="313">
        <f t="shared" ca="1" si="51"/>
        <v>-4.1216923346094614E-3</v>
      </c>
      <c r="T421" s="314">
        <f t="shared" ca="1" si="52"/>
        <v>1.3529114636430251E-3</v>
      </c>
    </row>
    <row r="450676" spans="7:20">
      <c r="G450676" s="462" t="s">
        <v>306</v>
      </c>
      <c r="H450676" s="45" t="str">
        <f>+G450676</f>
        <v>d194</v>
      </c>
      <c r="I450676" s="45" t="str">
        <f>+H450676</f>
        <v>d194</v>
      </c>
      <c r="J450676" s="45" t="str">
        <f>+I450676</f>
        <v>d194</v>
      </c>
      <c r="Q450676" s="462" t="s">
        <v>308</v>
      </c>
      <c r="R450676" s="45" t="str">
        <f>+Q450676</f>
        <v>d226</v>
      </c>
      <c r="S450676" s="45" t="str">
        <f t="shared" ref="S450676:T450677" si="53">+R450676</f>
        <v>d226</v>
      </c>
      <c r="T450676" s="45" t="str">
        <f t="shared" si="53"/>
        <v>d226</v>
      </c>
    </row>
    <row r="450677" spans="7:20">
      <c r="G450677" s="462" t="s">
        <v>307</v>
      </c>
      <c r="H450677" s="45" t="str">
        <f>+G450677</f>
        <v>aaa224</v>
      </c>
      <c r="I450677" s="45" t="str">
        <f t="shared" ref="I450677:J450677" si="54">+H450677</f>
        <v>aaa224</v>
      </c>
      <c r="J450677" s="45" t="str">
        <f t="shared" si="54"/>
        <v>aaa224</v>
      </c>
      <c r="Q450677" s="462" t="s">
        <v>309</v>
      </c>
      <c r="R450677" s="45" t="str">
        <f>+Q450677</f>
        <v>aaa256</v>
      </c>
      <c r="S450677" s="45" t="str">
        <f t="shared" si="53"/>
        <v>aaa256</v>
      </c>
      <c r="T450677" s="45" t="str">
        <f t="shared" si="53"/>
        <v>aaa256</v>
      </c>
    </row>
    <row r="450678" spans="7:20">
      <c r="G450678" s="45">
        <v>2</v>
      </c>
      <c r="H450678" s="45">
        <v>11</v>
      </c>
      <c r="I450678" s="45">
        <v>23</v>
      </c>
      <c r="J450678" s="45">
        <v>20</v>
      </c>
      <c r="Q450678" s="45">
        <v>2</v>
      </c>
      <c r="R450678" s="45">
        <v>11</v>
      </c>
      <c r="S450678" s="45">
        <v>23</v>
      </c>
      <c r="T450678" s="45">
        <v>20</v>
      </c>
    </row>
  </sheetData>
  <mergeCells count="6">
    <mergeCell ref="C1:F1"/>
    <mergeCell ref="G1:J1"/>
    <mergeCell ref="M1:P1"/>
    <mergeCell ref="Q1:T1"/>
    <mergeCell ref="G240:J240"/>
    <mergeCell ref="Q240:T240"/>
  </mergeCells>
  <conditionalFormatting sqref="G3:J182 Q3:T182">
    <cfRule type="expression" dxfId="5" priority="7">
      <formula>AND(G242&lt;0.05,G242&gt;-0.05)</formula>
    </cfRule>
    <cfRule type="expression" dxfId="4" priority="8">
      <formula>OR(G242&lt;-0.05,G242&gt;0.05)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T482023"/>
  <sheetViews>
    <sheetView showGridLines="0" topLeftCell="H160" zoomScale="80" zoomScaleNormal="80" workbookViewId="0">
      <selection activeCell="R125" sqref="R125"/>
    </sheetView>
  </sheetViews>
  <sheetFormatPr defaultColWidth="9.140625" defaultRowHeight="15"/>
  <cols>
    <col min="1" max="1" width="9.140625" style="41"/>
    <col min="2" max="2" width="15" style="41" bestFit="1" customWidth="1"/>
    <col min="3" max="3" width="20.85546875" style="41" bestFit="1" customWidth="1"/>
    <col min="4" max="4" width="12.28515625" style="41" bestFit="1" customWidth="1"/>
    <col min="5" max="6" width="18" style="41" bestFit="1" customWidth="1"/>
    <col min="7" max="7" width="20.85546875" style="41" bestFit="1" customWidth="1"/>
    <col min="8" max="8" width="12.28515625" style="41" bestFit="1" customWidth="1"/>
    <col min="9" max="10" width="18" style="41" bestFit="1" customWidth="1"/>
    <col min="11" max="11" width="9.140625" style="41"/>
    <col min="12" max="12" width="15" style="41" bestFit="1" customWidth="1"/>
    <col min="13" max="13" width="20.85546875" style="41" bestFit="1" customWidth="1"/>
    <col min="14" max="14" width="12.28515625" style="41" bestFit="1" customWidth="1"/>
    <col min="15" max="16" width="18" style="41" bestFit="1" customWidth="1"/>
    <col min="17" max="17" width="20.85546875" style="41" bestFit="1" customWidth="1"/>
    <col min="18" max="18" width="12.28515625" style="41" bestFit="1" customWidth="1"/>
    <col min="19" max="20" width="18" style="41" bestFit="1" customWidth="1"/>
    <col min="21" max="16384" width="9.140625" style="41"/>
  </cols>
  <sheetData>
    <row r="1" spans="2:20">
      <c r="C1" s="688" t="s">
        <v>213</v>
      </c>
      <c r="D1" s="689"/>
      <c r="E1" s="689"/>
      <c r="F1" s="690"/>
      <c r="G1" s="682" t="s">
        <v>214</v>
      </c>
      <c r="H1" s="683"/>
      <c r="I1" s="683"/>
      <c r="J1" s="684"/>
      <c r="M1" s="688" t="s">
        <v>215</v>
      </c>
      <c r="N1" s="689"/>
      <c r="O1" s="689"/>
      <c r="P1" s="690"/>
      <c r="Q1" s="682" t="s">
        <v>216</v>
      </c>
      <c r="R1" s="683"/>
      <c r="S1" s="683"/>
      <c r="T1" s="684"/>
    </row>
    <row r="2" spans="2:20" ht="30">
      <c r="B2" s="293" t="s">
        <v>199</v>
      </c>
      <c r="C2" s="304" t="s">
        <v>34</v>
      </c>
      <c r="D2" s="305" t="s">
        <v>39</v>
      </c>
      <c r="E2" s="306" t="s">
        <v>48</v>
      </c>
      <c r="F2" s="307" t="s">
        <v>45</v>
      </c>
      <c r="G2" s="304" t="s">
        <v>34</v>
      </c>
      <c r="H2" s="305" t="s">
        <v>39</v>
      </c>
      <c r="I2" s="306" t="s">
        <v>48</v>
      </c>
      <c r="J2" s="307" t="s">
        <v>45</v>
      </c>
      <c r="L2" s="293" t="s">
        <v>199</v>
      </c>
      <c r="M2" s="304" t="s">
        <v>34</v>
      </c>
      <c r="N2" s="305" t="s">
        <v>39</v>
      </c>
      <c r="O2" s="306" t="s">
        <v>48</v>
      </c>
      <c r="P2" s="307" t="s">
        <v>45</v>
      </c>
      <c r="Q2" s="304" t="s">
        <v>34</v>
      </c>
      <c r="R2" s="305" t="s">
        <v>39</v>
      </c>
      <c r="S2" s="306" t="s">
        <v>48</v>
      </c>
      <c r="T2" s="307" t="s">
        <v>45</v>
      </c>
    </row>
    <row r="3" spans="2:20">
      <c r="B3" s="300">
        <v>41275</v>
      </c>
      <c r="C3" s="294">
        <v>153</v>
      </c>
      <c r="D3" s="296">
        <v>3.9470000000000001</v>
      </c>
      <c r="E3" s="298">
        <v>7.0000000000000007E-2</v>
      </c>
      <c r="F3" s="295">
        <v>0.46</v>
      </c>
      <c r="G3" s="294">
        <f ca="1">+IF(ISERROR(HLOOKUP($B3,INDIRECT("'Monthly Resource Report'!"&amp;'HMPL Validation'!G$482021&amp;":"&amp;'HMPL Validation'!G$482022),'HMPL Validation'!G$482023,FALSE)),0,HLOOKUP($B3,INDIRECT("'Monthly Resource Report'!"&amp;'HMPL Validation'!G$482021&amp;":"&amp;'HMPL Validation'!G$482022),'HMPL Validation'!G$482023,FALSE))</f>
        <v>153</v>
      </c>
      <c r="H3" s="296">
        <f ca="1">+IF(ISERROR(HLOOKUP($B3,INDIRECT("'Monthly Resource Report'!"&amp;'HMPL Validation'!H$482021&amp;":"&amp;'HMPL Validation'!H$482022),'HMPL Validation'!H$482023,FALSE)),0,HLOOKUP($B3,INDIRECT("'Monthly Resource Report'!"&amp;'HMPL Validation'!H$482021&amp;":"&amp;'HMPL Validation'!H$482022),'HMPL Validation'!H$482023,FALSE))</f>
        <v>3.9469973367488005</v>
      </c>
      <c r="I3" s="315">
        <f ca="1">+IF(ISERROR(HLOOKUP($B3,INDIRECT("'Monthly Resource Report'!"&amp;'HMPL Validation'!I$482021&amp;":"&amp;'HMPL Validation'!I$482022),'HMPL Validation'!I$482023,FALSE)),0,HLOOKUP($B3,INDIRECT("'Monthly Resource Report'!"&amp;'HMPL Validation'!I$482021&amp;":"&amp;'HMPL Validation'!I$482022),'HMPL Validation'!I$482023,FALSE))</f>
        <v>6.9770629851687596E-2</v>
      </c>
      <c r="J3" s="316">
        <f ca="1">+IF(ISERROR(HLOOKUP($B3,INDIRECT("'Monthly Resource Report'!"&amp;'HMPL Validation'!J$482021&amp;":"&amp;'HMPL Validation'!J$482022),'HMPL Validation'!J$482023,FALSE)),0,HLOOKUP($B3,INDIRECT("'Monthly Resource Report'!"&amp;'HMPL Validation'!J$482021&amp;":"&amp;'HMPL Validation'!J$482022),'HMPL Validation'!J$482023,FALSE))</f>
        <v>0.46143544281583976</v>
      </c>
      <c r="L3" s="300">
        <v>41275</v>
      </c>
      <c r="M3" s="294">
        <v>152</v>
      </c>
      <c r="N3" s="296">
        <v>3.9470000000000001</v>
      </c>
      <c r="O3" s="298">
        <v>7.0000000000000007E-2</v>
      </c>
      <c r="P3" s="295">
        <v>0.46</v>
      </c>
      <c r="Q3" s="294">
        <f ca="1">+IF(ISERROR(HLOOKUP($B3,INDIRECT("'Monthly Resource Report'!"&amp;'HMPL Validation'!Q$482021&amp;":"&amp;'HMPL Validation'!Q$482022),'HMPL Validation'!Q$482023,FALSE)),0,HLOOKUP($B3,INDIRECT("'Monthly Resource Report'!"&amp;'HMPL Validation'!Q$482021&amp;":"&amp;'HMPL Validation'!Q$482022),'HMPL Validation'!Q$482023,FALSE))</f>
        <v>152</v>
      </c>
      <c r="R3" s="296">
        <f ca="1">+IF(ISERROR(HLOOKUP($B3,INDIRECT("'Monthly Resource Report'!"&amp;'HMPL Validation'!R$482021&amp;":"&amp;'HMPL Validation'!R$482022),'HMPL Validation'!R$482023,FALSE)),0,HLOOKUP($B3,INDIRECT("'Monthly Resource Report'!"&amp;'HMPL Validation'!R$482021&amp;":"&amp;'HMPL Validation'!R$482022),'HMPL Validation'!R$482023,FALSE))</f>
        <v>3.9470034353399153</v>
      </c>
      <c r="S3" s="315">
        <f ca="1">+IF(ISERROR(HLOOKUP($B3,INDIRECT("'Monthly Resource Report'!"&amp;'HMPL Validation'!S$482021&amp;":"&amp;'HMPL Validation'!S$482022),'HMPL Validation'!S$482023,FALSE)),0,HLOOKUP($B3,INDIRECT("'Monthly Resource Report'!"&amp;'HMPL Validation'!S$482021&amp;":"&amp;'HMPL Validation'!S$482022),'HMPL Validation'!S$482023,FALSE))</f>
        <v>6.9748912754963741E-2</v>
      </c>
      <c r="T3" s="316">
        <f ca="1">+IF(ISERROR(HLOOKUP($B3,INDIRECT("'Monthly Resource Report'!"&amp;'HMPL Validation'!T$482021&amp;":"&amp;'HMPL Validation'!T$482022),'HMPL Validation'!T$482023,FALSE)),0,HLOOKUP($B3,INDIRECT("'Monthly Resource Report'!"&amp;'HMPL Validation'!T$482021&amp;":"&amp;'HMPL Validation'!T$482022),'HMPL Validation'!T$482023,FALSE))</f>
        <v>0.46203952103564577</v>
      </c>
    </row>
    <row r="4" spans="2:20">
      <c r="B4" s="301">
        <v>41306</v>
      </c>
      <c r="C4" s="294">
        <v>153</v>
      </c>
      <c r="D4" s="297">
        <v>3.9470000000000001</v>
      </c>
      <c r="E4" s="299">
        <v>7.0000000000000007E-2</v>
      </c>
      <c r="F4" s="295">
        <v>0.46</v>
      </c>
      <c r="G4" s="294">
        <f ca="1">+IF(ISERROR(HLOOKUP($B4,INDIRECT("'Monthly Resource Report'!"&amp;'HMPL Validation'!G$482021&amp;":"&amp;'HMPL Validation'!G$482022),'HMPL Validation'!G$482023,FALSE)),0,HLOOKUP($B4,INDIRECT("'Monthly Resource Report'!"&amp;'HMPL Validation'!G$482021&amp;":"&amp;'HMPL Validation'!G$482022),'HMPL Validation'!G$482023,FALSE))</f>
        <v>153</v>
      </c>
      <c r="H4" s="297">
        <f ca="1">+IF(ISERROR(HLOOKUP($B4,INDIRECT("'Monthly Resource Report'!"&amp;'HMPL Validation'!H$482021&amp;":"&amp;'HMPL Validation'!H$482022),'HMPL Validation'!H$482023,FALSE)),0,HLOOKUP($B4,INDIRECT("'Monthly Resource Report'!"&amp;'HMPL Validation'!H$482021&amp;":"&amp;'HMPL Validation'!H$482022),'HMPL Validation'!H$482023,FALSE))</f>
        <v>3.9469978693020829</v>
      </c>
      <c r="I4" s="317">
        <f ca="1">+IF(ISERROR(HLOOKUP($B4,INDIRECT("'Monthly Resource Report'!"&amp;'HMPL Validation'!I$482021&amp;":"&amp;'HMPL Validation'!I$482022),'HMPL Validation'!I$482023,FALSE)),0,HLOOKUP($B4,INDIRECT("'Monthly Resource Report'!"&amp;'HMPL Validation'!I$482021&amp;":"&amp;'HMPL Validation'!I$482022),'HMPL Validation'!I$482023,FALSE))</f>
        <v>6.9740994701901052E-2</v>
      </c>
      <c r="J4" s="318">
        <f ca="1">+IF(ISERROR(HLOOKUP($B4,INDIRECT("'Monthly Resource Report'!"&amp;'HMPL Validation'!J$482021&amp;":"&amp;'HMPL Validation'!J$482022),'HMPL Validation'!J$482023,FALSE)),0,HLOOKUP($B4,INDIRECT("'Monthly Resource Report'!"&amp;'HMPL Validation'!J$482021&amp;":"&amp;'HMPL Validation'!J$482022),'HMPL Validation'!J$482023,FALSE))</f>
        <v>0.46095974399220541</v>
      </c>
      <c r="L4" s="301">
        <v>41306</v>
      </c>
      <c r="M4" s="294">
        <v>152</v>
      </c>
      <c r="N4" s="297">
        <v>3.9470000000000001</v>
      </c>
      <c r="O4" s="299">
        <v>7.0000000000000007E-2</v>
      </c>
      <c r="P4" s="295">
        <v>0.46</v>
      </c>
      <c r="Q4" s="294">
        <f ca="1">+IF(ISERROR(HLOOKUP($B4,INDIRECT("'Monthly Resource Report'!"&amp;'HMPL Validation'!Q$482021&amp;":"&amp;'HMPL Validation'!Q$482022),'HMPL Validation'!Q$482023,FALSE)),0,HLOOKUP($B4,INDIRECT("'Monthly Resource Report'!"&amp;'HMPL Validation'!Q$482021&amp;":"&amp;'HMPL Validation'!Q$482022),'HMPL Validation'!Q$482023,FALSE))</f>
        <v>152</v>
      </c>
      <c r="R4" s="297">
        <f ca="1">+IF(ISERROR(HLOOKUP($B4,INDIRECT("'Monthly Resource Report'!"&amp;'HMPL Validation'!R$482021&amp;":"&amp;'HMPL Validation'!R$482022),'HMPL Validation'!R$482023,FALSE)),0,HLOOKUP($B4,INDIRECT("'Monthly Resource Report'!"&amp;'HMPL Validation'!R$482021&amp;":"&amp;'HMPL Validation'!R$482022),'HMPL Validation'!R$482023,FALSE))</f>
        <v>3.9470028705331055</v>
      </c>
      <c r="S4" s="317">
        <f ca="1">+IF(ISERROR(HLOOKUP($B4,INDIRECT("'Monthly Resource Report'!"&amp;'HMPL Validation'!S$482021&amp;":"&amp;'HMPL Validation'!S$482022),'HMPL Validation'!S$482023,FALSE)),0,HLOOKUP($B4,INDIRECT("'Monthly Resource Report'!"&amp;'HMPL Validation'!S$482021&amp;":"&amp;'HMPL Validation'!S$482022),'HMPL Validation'!S$482023,FALSE))</f>
        <v>6.9720013610014633E-2</v>
      </c>
      <c r="T4" s="318">
        <f ca="1">+IF(ISERROR(HLOOKUP($B4,INDIRECT("'Monthly Resource Report'!"&amp;'HMPL Validation'!T$482021&amp;":"&amp;'HMPL Validation'!T$482022),'HMPL Validation'!T$482023,FALSE)),0,HLOOKUP($B4,INDIRECT("'Monthly Resource Report'!"&amp;'HMPL Validation'!T$482021&amp;":"&amp;'HMPL Validation'!T$482022),'HMPL Validation'!T$482023,FALSE))</f>
        <v>0.46188465303856102</v>
      </c>
    </row>
    <row r="5" spans="2:20">
      <c r="B5" s="301">
        <v>41334</v>
      </c>
      <c r="C5" s="294">
        <v>153</v>
      </c>
      <c r="D5" s="297">
        <v>3.9470000000000001</v>
      </c>
      <c r="E5" s="299">
        <v>7.0000000000000007E-2</v>
      </c>
      <c r="F5" s="295">
        <v>0.46</v>
      </c>
      <c r="G5" s="294">
        <f ca="1">+IF(ISERROR(HLOOKUP($B5,INDIRECT("'Monthly Resource Report'!"&amp;'HMPL Validation'!G$482021&amp;":"&amp;'HMPL Validation'!G$482022),'HMPL Validation'!G$482023,FALSE)),0,HLOOKUP($B5,INDIRECT("'Monthly Resource Report'!"&amp;'HMPL Validation'!G$482021&amp;":"&amp;'HMPL Validation'!G$482022),'HMPL Validation'!G$482023,FALSE))</f>
        <v>153</v>
      </c>
      <c r="H5" s="297">
        <f ca="1">+IF(ISERROR(HLOOKUP($B5,INDIRECT("'Monthly Resource Report'!"&amp;'HMPL Validation'!H$482021&amp;":"&amp;'HMPL Validation'!H$482022),'HMPL Validation'!H$482023,FALSE)),0,HLOOKUP($B5,INDIRECT("'Monthly Resource Report'!"&amp;'HMPL Validation'!H$482021&amp;":"&amp;'HMPL Validation'!H$482022),'HMPL Validation'!H$482023,FALSE))</f>
        <v>3.9469978875779277</v>
      </c>
      <c r="I5" s="317">
        <f ca="1">+IF(ISERROR(HLOOKUP($B5,INDIRECT("'Monthly Resource Report'!"&amp;'HMPL Validation'!I$482021&amp;":"&amp;'HMPL Validation'!I$482022),'HMPL Validation'!I$482023,FALSE)),0,HLOOKUP($B5,INDIRECT("'Monthly Resource Report'!"&amp;'HMPL Validation'!I$482021&amp;":"&amp;'HMPL Validation'!I$482022),'HMPL Validation'!I$482023,FALSE))</f>
        <v>6.9720486047586891E-2</v>
      </c>
      <c r="J5" s="318">
        <f ca="1">+IF(ISERROR(HLOOKUP($B5,INDIRECT("'Monthly Resource Report'!"&amp;'HMPL Validation'!J$482021&amp;":"&amp;'HMPL Validation'!J$482022),'HMPL Validation'!J$482023,FALSE)),0,HLOOKUP($B5,INDIRECT("'Monthly Resource Report'!"&amp;'HMPL Validation'!J$482021&amp;":"&amp;'HMPL Validation'!J$482022),'HMPL Validation'!J$482023,FALSE))</f>
        <v>0.46116642107048889</v>
      </c>
      <c r="L5" s="301">
        <v>41334</v>
      </c>
      <c r="M5" s="294">
        <v>152</v>
      </c>
      <c r="N5" s="297">
        <v>3.9470000000000001</v>
      </c>
      <c r="O5" s="299">
        <v>7.0000000000000007E-2</v>
      </c>
      <c r="P5" s="295">
        <v>0.46</v>
      </c>
      <c r="Q5" s="294">
        <f ca="1">+IF(ISERROR(HLOOKUP($B5,INDIRECT("'Monthly Resource Report'!"&amp;'HMPL Validation'!Q$482021&amp;":"&amp;'HMPL Validation'!Q$482022),'HMPL Validation'!Q$482023,FALSE)),0,HLOOKUP($B5,INDIRECT("'Monthly Resource Report'!"&amp;'HMPL Validation'!Q$482021&amp;":"&amp;'HMPL Validation'!Q$482022),'HMPL Validation'!Q$482023,FALSE))</f>
        <v>152</v>
      </c>
      <c r="R5" s="297">
        <f ca="1">+IF(ISERROR(HLOOKUP($B5,INDIRECT("'Monthly Resource Report'!"&amp;'HMPL Validation'!R$482021&amp;":"&amp;'HMPL Validation'!R$482022),'HMPL Validation'!R$482023,FALSE)),0,HLOOKUP($B5,INDIRECT("'Monthly Resource Report'!"&amp;'HMPL Validation'!R$482021&amp;":"&amp;'HMPL Validation'!R$482022),'HMPL Validation'!R$482023,FALSE))</f>
        <v>3.9470035191984842</v>
      </c>
      <c r="S5" s="317">
        <f ca="1">+IF(ISERROR(HLOOKUP($B5,INDIRECT("'Monthly Resource Report'!"&amp;'HMPL Validation'!S$482021&amp;":"&amp;'HMPL Validation'!S$482022),'HMPL Validation'!S$482023,FALSE)),0,HLOOKUP($B5,INDIRECT("'Monthly Resource Report'!"&amp;'HMPL Validation'!S$482021&amp;":"&amp;'HMPL Validation'!S$482022),'HMPL Validation'!S$482023,FALSE))</f>
        <v>6.9704896457485552E-2</v>
      </c>
      <c r="T5" s="318">
        <f ca="1">+IF(ISERROR(HLOOKUP($B5,INDIRECT("'Monthly Resource Report'!"&amp;'HMPL Validation'!T$482021&amp;":"&amp;'HMPL Validation'!T$482022),'HMPL Validation'!T$482023,FALSE)),0,HLOOKUP($B5,INDIRECT("'Monthly Resource Report'!"&amp;'HMPL Validation'!T$482021&amp;":"&amp;'HMPL Validation'!T$482022),'HMPL Validation'!T$482023,FALSE))</f>
        <v>0.46177718305285043</v>
      </c>
    </row>
    <row r="6" spans="2:20">
      <c r="B6" s="301">
        <v>41365</v>
      </c>
      <c r="C6" s="294">
        <v>153</v>
      </c>
      <c r="D6" s="297">
        <v>3.9470000000000001</v>
      </c>
      <c r="E6" s="299">
        <v>7.0000000000000007E-2</v>
      </c>
      <c r="F6" s="295">
        <v>0.46</v>
      </c>
      <c r="G6" s="294">
        <f ca="1">+IF(ISERROR(HLOOKUP($B6,INDIRECT("'Monthly Resource Report'!"&amp;'HMPL Validation'!G$482021&amp;":"&amp;'HMPL Validation'!G$482022),'HMPL Validation'!G$482023,FALSE)),0,HLOOKUP($B6,INDIRECT("'Monthly Resource Report'!"&amp;'HMPL Validation'!G$482021&amp;":"&amp;'HMPL Validation'!G$482022),'HMPL Validation'!G$482023,FALSE))</f>
        <v>153</v>
      </c>
      <c r="H6" s="297">
        <f ca="1">+IF(ISERROR(HLOOKUP($B6,INDIRECT("'Monthly Resource Report'!"&amp;'HMPL Validation'!H$482021&amp;":"&amp;'HMPL Validation'!H$482022),'HMPL Validation'!H$482023,FALSE)),0,HLOOKUP($B6,INDIRECT("'Monthly Resource Report'!"&amp;'HMPL Validation'!H$482021&amp;":"&amp;'HMPL Validation'!H$482022),'HMPL Validation'!H$482023,FALSE))</f>
        <v>3.9469977042768472</v>
      </c>
      <c r="I6" s="317">
        <f ca="1">+IF(ISERROR(HLOOKUP($B6,INDIRECT("'Monthly Resource Report'!"&amp;'HMPL Validation'!I$482021&amp;":"&amp;'HMPL Validation'!I$482022),'HMPL Validation'!I$482023,FALSE)),0,HLOOKUP($B6,INDIRECT("'Monthly Resource Report'!"&amp;'HMPL Validation'!I$482021&amp;":"&amp;'HMPL Validation'!I$482022),'HMPL Validation'!I$482023,FALSE))</f>
        <v>6.9735552472709572E-2</v>
      </c>
      <c r="J6" s="318">
        <f ca="1">+IF(ISERROR(HLOOKUP($B6,INDIRECT("'Monthly Resource Report'!"&amp;'HMPL Validation'!J$482021&amp;":"&amp;'HMPL Validation'!J$482022),'HMPL Validation'!J$482023,FALSE)),0,HLOOKUP($B6,INDIRECT("'Monthly Resource Report'!"&amp;'HMPL Validation'!J$482021&amp;":"&amp;'HMPL Validation'!J$482022),'HMPL Validation'!J$482023,FALSE))</f>
        <v>0.46060361815963974</v>
      </c>
      <c r="L6" s="301">
        <v>41365</v>
      </c>
      <c r="M6" s="294">
        <v>152</v>
      </c>
      <c r="N6" s="297">
        <v>3.9470000000000001</v>
      </c>
      <c r="O6" s="299">
        <v>7.0000000000000007E-2</v>
      </c>
      <c r="P6" s="295">
        <v>0.46</v>
      </c>
      <c r="Q6" s="294">
        <f ca="1">+IF(ISERROR(HLOOKUP($B6,INDIRECT("'Monthly Resource Report'!"&amp;'HMPL Validation'!Q$482021&amp;":"&amp;'HMPL Validation'!Q$482022),'HMPL Validation'!Q$482023,FALSE)),0,HLOOKUP($B6,INDIRECT("'Monthly Resource Report'!"&amp;'HMPL Validation'!Q$482021&amp;":"&amp;'HMPL Validation'!Q$482022),'HMPL Validation'!Q$482023,FALSE))</f>
        <v>152</v>
      </c>
      <c r="R6" s="297">
        <f ca="1">+IF(ISERROR(HLOOKUP($B6,INDIRECT("'Monthly Resource Report'!"&amp;'HMPL Validation'!R$482021&amp;":"&amp;'HMPL Validation'!R$482022),'HMPL Validation'!R$482023,FALSE)),0,HLOOKUP($B6,INDIRECT("'Monthly Resource Report'!"&amp;'HMPL Validation'!R$482021&amp;":"&amp;'HMPL Validation'!R$482022),'HMPL Validation'!R$482023,FALSE))</f>
        <v>0</v>
      </c>
      <c r="S6" s="317">
        <f ca="1">+IF(ISERROR(HLOOKUP($B6,INDIRECT("'Monthly Resource Report'!"&amp;'HMPL Validation'!S$482021&amp;":"&amp;'HMPL Validation'!S$482022),'HMPL Validation'!S$482023,FALSE)),0,HLOOKUP($B6,INDIRECT("'Monthly Resource Report'!"&amp;'HMPL Validation'!S$482021&amp;":"&amp;'HMPL Validation'!S$482022),'HMPL Validation'!S$482023,FALSE))</f>
        <v>0</v>
      </c>
      <c r="T6" s="318">
        <f ca="1">+IF(ISERROR(HLOOKUP($B6,INDIRECT("'Monthly Resource Report'!"&amp;'HMPL Validation'!T$482021&amp;":"&amp;'HMPL Validation'!T$482022),'HMPL Validation'!T$482023,FALSE)),0,HLOOKUP($B6,INDIRECT("'Monthly Resource Report'!"&amp;'HMPL Validation'!T$482021&amp;":"&amp;'HMPL Validation'!T$482022),'HMPL Validation'!T$482023,FALSE))</f>
        <v>0</v>
      </c>
    </row>
    <row r="7" spans="2:20">
      <c r="B7" s="301">
        <v>41395</v>
      </c>
      <c r="C7" s="294">
        <v>153</v>
      </c>
      <c r="D7" s="297">
        <v>3.9470000000000001</v>
      </c>
      <c r="E7" s="299">
        <v>7.0000000000000007E-2</v>
      </c>
      <c r="F7" s="295">
        <v>0.46</v>
      </c>
      <c r="G7" s="294">
        <f ca="1">+IF(ISERROR(HLOOKUP($B7,INDIRECT("'Monthly Resource Report'!"&amp;'HMPL Validation'!G$482021&amp;":"&amp;'HMPL Validation'!G$482022),'HMPL Validation'!G$482023,FALSE)),0,HLOOKUP($B7,INDIRECT("'Monthly Resource Report'!"&amp;'HMPL Validation'!G$482021&amp;":"&amp;'HMPL Validation'!G$482022),'HMPL Validation'!G$482023,FALSE))</f>
        <v>153</v>
      </c>
      <c r="H7" s="297">
        <f ca="1">+IF(ISERROR(HLOOKUP($B7,INDIRECT("'Monthly Resource Report'!"&amp;'HMPL Validation'!H$482021&amp;":"&amp;'HMPL Validation'!H$482022),'HMPL Validation'!H$482023,FALSE)),0,HLOOKUP($B7,INDIRECT("'Monthly Resource Report'!"&amp;'HMPL Validation'!H$482021&amp;":"&amp;'HMPL Validation'!H$482022),'HMPL Validation'!H$482023,FALSE))</f>
        <v>3.9469977126607318</v>
      </c>
      <c r="I7" s="317">
        <f ca="1">+IF(ISERROR(HLOOKUP($B7,INDIRECT("'Monthly Resource Report'!"&amp;'HMPL Validation'!I$482021&amp;":"&amp;'HMPL Validation'!I$482022),'HMPL Validation'!I$482023,FALSE)),0,HLOOKUP($B7,INDIRECT("'Monthly Resource Report'!"&amp;'HMPL Validation'!I$482021&amp;":"&amp;'HMPL Validation'!I$482022),'HMPL Validation'!I$482023,FALSE))</f>
        <v>6.9735335016845812E-2</v>
      </c>
      <c r="J7" s="318">
        <f ca="1">+IF(ISERROR(HLOOKUP($B7,INDIRECT("'Monthly Resource Report'!"&amp;'HMPL Validation'!J$482021&amp;":"&amp;'HMPL Validation'!J$482022),'HMPL Validation'!J$482023,FALSE)),0,HLOOKUP($B7,INDIRECT("'Monthly Resource Report'!"&amp;'HMPL Validation'!J$482021&amp;":"&amp;'HMPL Validation'!J$482022),'HMPL Validation'!J$482023,FALSE))</f>
        <v>0.46146203294467147</v>
      </c>
      <c r="L7" s="301">
        <v>41395</v>
      </c>
      <c r="M7" s="294">
        <v>152</v>
      </c>
      <c r="N7" s="297">
        <v>3.9470000000000001</v>
      </c>
      <c r="O7" s="299">
        <v>7.0000000000000007E-2</v>
      </c>
      <c r="P7" s="295">
        <v>0.46</v>
      </c>
      <c r="Q7" s="294">
        <f ca="1">+IF(ISERROR(HLOOKUP($B7,INDIRECT("'Monthly Resource Report'!"&amp;'HMPL Validation'!Q$482021&amp;":"&amp;'HMPL Validation'!Q$482022),'HMPL Validation'!Q$482023,FALSE)),0,HLOOKUP($B7,INDIRECT("'Monthly Resource Report'!"&amp;'HMPL Validation'!Q$482021&amp;":"&amp;'HMPL Validation'!Q$482022),'HMPL Validation'!Q$482023,FALSE))</f>
        <v>152</v>
      </c>
      <c r="R7" s="297">
        <f ca="1">+IF(ISERROR(HLOOKUP($B7,INDIRECT("'Monthly Resource Report'!"&amp;'HMPL Validation'!R$482021&amp;":"&amp;'HMPL Validation'!R$482022),'HMPL Validation'!R$482023,FALSE)),0,HLOOKUP($B7,INDIRECT("'Monthly Resource Report'!"&amp;'HMPL Validation'!R$482021&amp;":"&amp;'HMPL Validation'!R$482022),'HMPL Validation'!R$482023,FALSE))</f>
        <v>3.9470026684707036</v>
      </c>
      <c r="S7" s="317">
        <f ca="1">+IF(ISERROR(HLOOKUP($B7,INDIRECT("'Monthly Resource Report'!"&amp;'HMPL Validation'!S$482021&amp;":"&amp;'HMPL Validation'!S$482022),'HMPL Validation'!S$482023,FALSE)),0,HLOOKUP($B7,INDIRECT("'Monthly Resource Report'!"&amp;'HMPL Validation'!S$482021&amp;":"&amp;'HMPL Validation'!S$482022),'HMPL Validation'!S$482023,FALSE))</f>
        <v>6.9656226149189246E-2</v>
      </c>
      <c r="T7" s="318">
        <f ca="1">+IF(ISERROR(HLOOKUP($B7,INDIRECT("'Monthly Resource Report'!"&amp;'HMPL Validation'!T$482021&amp;":"&amp;'HMPL Validation'!T$482022),'HMPL Validation'!T$482023,FALSE)),0,HLOOKUP($B7,INDIRECT("'Monthly Resource Report'!"&amp;'HMPL Validation'!T$482021&amp;":"&amp;'HMPL Validation'!T$482022),'HMPL Validation'!T$482023,FALSE))</f>
        <v>0.46195533770970537</v>
      </c>
    </row>
    <row r="8" spans="2:20">
      <c r="B8" s="301">
        <v>41426</v>
      </c>
      <c r="C8" s="294">
        <v>153</v>
      </c>
      <c r="D8" s="297">
        <v>3.9470000000000001</v>
      </c>
      <c r="E8" s="299">
        <v>7.0000000000000007E-2</v>
      </c>
      <c r="F8" s="295">
        <v>0.46</v>
      </c>
      <c r="G8" s="294">
        <f ca="1">+IF(ISERROR(HLOOKUP($B8,INDIRECT("'Monthly Resource Report'!"&amp;'HMPL Validation'!G$482021&amp;":"&amp;'HMPL Validation'!G$482022),'HMPL Validation'!G$482023,FALSE)),0,HLOOKUP($B8,INDIRECT("'Monthly Resource Report'!"&amp;'HMPL Validation'!G$482021&amp;":"&amp;'HMPL Validation'!G$482022),'HMPL Validation'!G$482023,FALSE))</f>
        <v>153</v>
      </c>
      <c r="H8" s="297">
        <f ca="1">+IF(ISERROR(HLOOKUP($B8,INDIRECT("'Monthly Resource Report'!"&amp;'HMPL Validation'!H$482021&amp;":"&amp;'HMPL Validation'!H$482022),'HMPL Validation'!H$482023,FALSE)),0,HLOOKUP($B8,INDIRECT("'Monthly Resource Report'!"&amp;'HMPL Validation'!H$482021&amp;":"&amp;'HMPL Validation'!H$482022),'HMPL Validation'!H$482023,FALSE))</f>
        <v>3.946997448466433</v>
      </c>
      <c r="I8" s="317">
        <f ca="1">+IF(ISERROR(HLOOKUP($B8,INDIRECT("'Monthly Resource Report'!"&amp;'HMPL Validation'!I$482021&amp;":"&amp;'HMPL Validation'!I$482022),'HMPL Validation'!I$482023,FALSE)),0,HLOOKUP($B8,INDIRECT("'Monthly Resource Report'!"&amp;'HMPL Validation'!I$482021&amp;":"&amp;'HMPL Validation'!I$482022),'HMPL Validation'!I$482023,FALSE))</f>
        <v>6.9727566876573666E-2</v>
      </c>
      <c r="J8" s="318">
        <f ca="1">+IF(ISERROR(HLOOKUP($B8,INDIRECT("'Monthly Resource Report'!"&amp;'HMPL Validation'!J$482021&amp;":"&amp;'HMPL Validation'!J$482022),'HMPL Validation'!J$482023,FALSE)),0,HLOOKUP($B8,INDIRECT("'Monthly Resource Report'!"&amp;'HMPL Validation'!J$482021&amp;":"&amp;'HMPL Validation'!J$482022),'HMPL Validation'!J$482023,FALSE))</f>
        <v>0.46090507651355328</v>
      </c>
      <c r="L8" s="301">
        <v>41426</v>
      </c>
      <c r="M8" s="294">
        <v>152</v>
      </c>
      <c r="N8" s="297">
        <v>3.9470000000000001</v>
      </c>
      <c r="O8" s="299">
        <v>7.0000000000000007E-2</v>
      </c>
      <c r="P8" s="295">
        <v>0.46</v>
      </c>
      <c r="Q8" s="294">
        <f ca="1">+IF(ISERROR(HLOOKUP($B8,INDIRECT("'Monthly Resource Report'!"&amp;'HMPL Validation'!Q$482021&amp;":"&amp;'HMPL Validation'!Q$482022),'HMPL Validation'!Q$482023,FALSE)),0,HLOOKUP($B8,INDIRECT("'Monthly Resource Report'!"&amp;'HMPL Validation'!Q$482021&amp;":"&amp;'HMPL Validation'!Q$482022),'HMPL Validation'!Q$482023,FALSE))</f>
        <v>152</v>
      </c>
      <c r="R8" s="297">
        <f ca="1">+IF(ISERROR(HLOOKUP($B8,INDIRECT("'Monthly Resource Report'!"&amp;'HMPL Validation'!R$482021&amp;":"&amp;'HMPL Validation'!R$482022),'HMPL Validation'!R$482023,FALSE)),0,HLOOKUP($B8,INDIRECT("'Monthly Resource Report'!"&amp;'HMPL Validation'!R$482021&amp;":"&amp;'HMPL Validation'!R$482022),'HMPL Validation'!R$482023,FALSE))</f>
        <v>3.9470037509700782</v>
      </c>
      <c r="S8" s="317">
        <f ca="1">+IF(ISERROR(HLOOKUP($B8,INDIRECT("'Monthly Resource Report'!"&amp;'HMPL Validation'!S$482021&amp;":"&amp;'HMPL Validation'!S$482022),'HMPL Validation'!S$482023,FALSE)),0,HLOOKUP($B8,INDIRECT("'Monthly Resource Report'!"&amp;'HMPL Validation'!S$482021&amp;":"&amp;'HMPL Validation'!S$482022),'HMPL Validation'!S$482023,FALSE))</f>
        <v>6.9730446791745906E-2</v>
      </c>
      <c r="T8" s="318">
        <f ca="1">+IF(ISERROR(HLOOKUP($B8,INDIRECT("'Monthly Resource Report'!"&amp;'HMPL Validation'!T$482021&amp;":"&amp;'HMPL Validation'!T$482022),'HMPL Validation'!T$482023,FALSE)),0,HLOOKUP($B8,INDIRECT("'Monthly Resource Report'!"&amp;'HMPL Validation'!T$482021&amp;":"&amp;'HMPL Validation'!T$482022),'HMPL Validation'!T$482023,FALSE))</f>
        <v>0.46126973217397027</v>
      </c>
    </row>
    <row r="9" spans="2:20">
      <c r="B9" s="301">
        <v>41456</v>
      </c>
      <c r="C9" s="294">
        <v>153</v>
      </c>
      <c r="D9" s="297">
        <v>3.9470000000000001</v>
      </c>
      <c r="E9" s="299">
        <v>7.0000000000000007E-2</v>
      </c>
      <c r="F9" s="295">
        <v>0.46</v>
      </c>
      <c r="G9" s="294">
        <f ca="1">+IF(ISERROR(HLOOKUP($B9,INDIRECT("'Monthly Resource Report'!"&amp;'HMPL Validation'!G$482021&amp;":"&amp;'HMPL Validation'!G$482022),'HMPL Validation'!G$482023,FALSE)),0,HLOOKUP($B9,INDIRECT("'Monthly Resource Report'!"&amp;'HMPL Validation'!G$482021&amp;":"&amp;'HMPL Validation'!G$482022),'HMPL Validation'!G$482023,FALSE))</f>
        <v>153</v>
      </c>
      <c r="H9" s="297">
        <f ca="1">+IF(ISERROR(HLOOKUP($B9,INDIRECT("'Monthly Resource Report'!"&amp;'HMPL Validation'!H$482021&amp;":"&amp;'HMPL Validation'!H$482022),'HMPL Validation'!H$482023,FALSE)),0,HLOOKUP($B9,INDIRECT("'Monthly Resource Report'!"&amp;'HMPL Validation'!H$482021&amp;":"&amp;'HMPL Validation'!H$482022),'HMPL Validation'!H$482023,FALSE))</f>
        <v>3.9469978432345405</v>
      </c>
      <c r="I9" s="317">
        <f ca="1">+IF(ISERROR(HLOOKUP($B9,INDIRECT("'Monthly Resource Report'!"&amp;'HMPL Validation'!I$482021&amp;":"&amp;'HMPL Validation'!I$482022),'HMPL Validation'!I$482023,FALSE)),0,HLOOKUP($B9,INDIRECT("'Monthly Resource Report'!"&amp;'HMPL Validation'!I$482021&amp;":"&amp;'HMPL Validation'!I$482022),'HMPL Validation'!I$482023,FALSE))</f>
        <v>6.9774527157487068E-2</v>
      </c>
      <c r="J9" s="318">
        <f ca="1">+IF(ISERROR(HLOOKUP($B9,INDIRECT("'Monthly Resource Report'!"&amp;'HMPL Validation'!J$482021&amp;":"&amp;'HMPL Validation'!J$482022),'HMPL Validation'!J$482023,FALSE)),0,HLOOKUP($B9,INDIRECT("'Monthly Resource Report'!"&amp;'HMPL Validation'!J$482021&amp;":"&amp;'HMPL Validation'!J$482022),'HMPL Validation'!J$482023,FALSE))</f>
        <v>0.46057169131734232</v>
      </c>
      <c r="L9" s="301">
        <v>41456</v>
      </c>
      <c r="M9" s="294">
        <v>152</v>
      </c>
      <c r="N9" s="297">
        <v>3.9470000000000001</v>
      </c>
      <c r="O9" s="299">
        <v>7.0000000000000007E-2</v>
      </c>
      <c r="P9" s="295">
        <v>0.46</v>
      </c>
      <c r="Q9" s="294">
        <f ca="1">+IF(ISERROR(HLOOKUP($B9,INDIRECT("'Monthly Resource Report'!"&amp;'HMPL Validation'!Q$482021&amp;":"&amp;'HMPL Validation'!Q$482022),'HMPL Validation'!Q$482023,FALSE)),0,HLOOKUP($B9,INDIRECT("'Monthly Resource Report'!"&amp;'HMPL Validation'!Q$482021&amp;":"&amp;'HMPL Validation'!Q$482022),'HMPL Validation'!Q$482023,FALSE))</f>
        <v>152</v>
      </c>
      <c r="R9" s="297">
        <f ca="1">+IF(ISERROR(HLOOKUP($B9,INDIRECT("'Monthly Resource Report'!"&amp;'HMPL Validation'!R$482021&amp;":"&amp;'HMPL Validation'!R$482022),'HMPL Validation'!R$482023,FALSE)),0,HLOOKUP($B9,INDIRECT("'Monthly Resource Report'!"&amp;'HMPL Validation'!R$482021&amp;":"&amp;'HMPL Validation'!R$482022),'HMPL Validation'!R$482023,FALSE))</f>
        <v>3.9470037673287846</v>
      </c>
      <c r="S9" s="317">
        <f ca="1">+IF(ISERROR(HLOOKUP($B9,INDIRECT("'Monthly Resource Report'!"&amp;'HMPL Validation'!S$482021&amp;":"&amp;'HMPL Validation'!S$482022),'HMPL Validation'!S$482023,FALSE)),0,HLOOKUP($B9,INDIRECT("'Monthly Resource Report'!"&amp;'HMPL Validation'!S$482021&amp;":"&amp;'HMPL Validation'!S$482022),'HMPL Validation'!S$482023,FALSE))</f>
        <v>6.9766720444014149E-2</v>
      </c>
      <c r="T9" s="318">
        <f ca="1">+IF(ISERROR(HLOOKUP($B9,INDIRECT("'Monthly Resource Report'!"&amp;'HMPL Validation'!T$482021&amp;":"&amp;'HMPL Validation'!T$482022),'HMPL Validation'!T$482023,FALSE)),0,HLOOKUP($B9,INDIRECT("'Monthly Resource Report'!"&amp;'HMPL Validation'!T$482021&amp;":"&amp;'HMPL Validation'!T$482022),'HMPL Validation'!T$482023,FALSE))</f>
        <v>0.46121791814258933</v>
      </c>
    </row>
    <row r="10" spans="2:20">
      <c r="B10" s="301">
        <v>41487</v>
      </c>
      <c r="C10" s="294">
        <v>153</v>
      </c>
      <c r="D10" s="297">
        <v>3.9470000000000001</v>
      </c>
      <c r="E10" s="299">
        <v>7.0000000000000007E-2</v>
      </c>
      <c r="F10" s="295">
        <v>0.46</v>
      </c>
      <c r="G10" s="294">
        <f ca="1">+IF(ISERROR(HLOOKUP($B10,INDIRECT("'Monthly Resource Report'!"&amp;'HMPL Validation'!G$482021&amp;":"&amp;'HMPL Validation'!G$482022),'HMPL Validation'!G$482023,FALSE)),0,HLOOKUP($B10,INDIRECT("'Monthly Resource Report'!"&amp;'HMPL Validation'!G$482021&amp;":"&amp;'HMPL Validation'!G$482022),'HMPL Validation'!G$482023,FALSE))</f>
        <v>153</v>
      </c>
      <c r="H10" s="297">
        <f ca="1">+IF(ISERROR(HLOOKUP($B10,INDIRECT("'Monthly Resource Report'!"&amp;'HMPL Validation'!H$482021&amp;":"&amp;'HMPL Validation'!H$482022),'HMPL Validation'!H$482023,FALSE)),0,HLOOKUP($B10,INDIRECT("'Monthly Resource Report'!"&amp;'HMPL Validation'!H$482021&amp;":"&amp;'HMPL Validation'!H$482022),'HMPL Validation'!H$482023,FALSE))</f>
        <v>3.9469974070172591</v>
      </c>
      <c r="I10" s="317">
        <f ca="1">+IF(ISERROR(HLOOKUP($B10,INDIRECT("'Monthly Resource Report'!"&amp;'HMPL Validation'!I$482021&amp;":"&amp;'HMPL Validation'!I$482022),'HMPL Validation'!I$482023,FALSE)),0,HLOOKUP($B10,INDIRECT("'Monthly Resource Report'!"&amp;'HMPL Validation'!I$482021&amp;":"&amp;'HMPL Validation'!I$482022),'HMPL Validation'!I$482023,FALSE))</f>
        <v>6.9774844317683077E-2</v>
      </c>
      <c r="J10" s="318">
        <f ca="1">+IF(ISERROR(HLOOKUP($B10,INDIRECT("'Monthly Resource Report'!"&amp;'HMPL Validation'!J$482021&amp;":"&amp;'HMPL Validation'!J$482022),'HMPL Validation'!J$482023,FALSE)),0,HLOOKUP($B10,INDIRECT("'Monthly Resource Report'!"&amp;'HMPL Validation'!J$482021&amp;":"&amp;'HMPL Validation'!J$482022),'HMPL Validation'!J$482023,FALSE))</f>
        <v>0.46142635524126963</v>
      </c>
      <c r="L10" s="301">
        <v>41487</v>
      </c>
      <c r="M10" s="294">
        <v>152</v>
      </c>
      <c r="N10" s="297">
        <v>3.9470000000000001</v>
      </c>
      <c r="O10" s="299">
        <v>7.0000000000000007E-2</v>
      </c>
      <c r="P10" s="295">
        <v>0.46</v>
      </c>
      <c r="Q10" s="294">
        <f ca="1">+IF(ISERROR(HLOOKUP($B10,INDIRECT("'Monthly Resource Report'!"&amp;'HMPL Validation'!Q$482021&amp;":"&amp;'HMPL Validation'!Q$482022),'HMPL Validation'!Q$482023,FALSE)),0,HLOOKUP($B10,INDIRECT("'Monthly Resource Report'!"&amp;'HMPL Validation'!Q$482021&amp;":"&amp;'HMPL Validation'!Q$482022),'HMPL Validation'!Q$482023,FALSE))</f>
        <v>152</v>
      </c>
      <c r="R10" s="297">
        <f ca="1">+IF(ISERROR(HLOOKUP($B10,INDIRECT("'Monthly Resource Report'!"&amp;'HMPL Validation'!R$482021&amp;":"&amp;'HMPL Validation'!R$482022),'HMPL Validation'!R$482023,FALSE)),0,HLOOKUP($B10,INDIRECT("'Monthly Resource Report'!"&amp;'HMPL Validation'!R$482021&amp;":"&amp;'HMPL Validation'!R$482022),'HMPL Validation'!R$482023,FALSE))</f>
        <v>3.9470036319612594</v>
      </c>
      <c r="S10" s="317">
        <f ca="1">+IF(ISERROR(HLOOKUP($B10,INDIRECT("'Monthly Resource Report'!"&amp;'HMPL Validation'!S$482021&amp;":"&amp;'HMPL Validation'!S$482022),'HMPL Validation'!S$482023,FALSE)),0,HLOOKUP($B10,INDIRECT("'Monthly Resource Report'!"&amp;'HMPL Validation'!S$482021&amp;":"&amp;'HMPL Validation'!S$482022),'HMPL Validation'!S$482023,FALSE))</f>
        <v>6.9747133819928517E-2</v>
      </c>
      <c r="T10" s="318">
        <f ca="1">+IF(ISERROR(HLOOKUP($B10,INDIRECT("'Monthly Resource Report'!"&amp;'HMPL Validation'!T$482021&amp;":"&amp;'HMPL Validation'!T$482022),'HMPL Validation'!T$482023,FALSE)),0,HLOOKUP($B10,INDIRECT("'Monthly Resource Report'!"&amp;'HMPL Validation'!T$482021&amp;":"&amp;'HMPL Validation'!T$482022),'HMPL Validation'!T$482023,FALSE))</f>
        <v>0.46163638047258421</v>
      </c>
    </row>
    <row r="11" spans="2:20">
      <c r="B11" s="301">
        <v>41518</v>
      </c>
      <c r="C11" s="294">
        <v>153</v>
      </c>
      <c r="D11" s="297">
        <v>3.9470000000000001</v>
      </c>
      <c r="E11" s="299">
        <v>7.0000000000000007E-2</v>
      </c>
      <c r="F11" s="295">
        <v>0.46</v>
      </c>
      <c r="G11" s="294">
        <f ca="1">+IF(ISERROR(HLOOKUP($B11,INDIRECT("'Monthly Resource Report'!"&amp;'HMPL Validation'!G$482021&amp;":"&amp;'HMPL Validation'!G$482022),'HMPL Validation'!G$482023,FALSE)),0,HLOOKUP($B11,INDIRECT("'Monthly Resource Report'!"&amp;'HMPL Validation'!G$482021&amp;":"&amp;'HMPL Validation'!G$482022),'HMPL Validation'!G$482023,FALSE))</f>
        <v>153</v>
      </c>
      <c r="H11" s="297">
        <f ca="1">+IF(ISERROR(HLOOKUP($B11,INDIRECT("'Monthly Resource Report'!"&amp;'HMPL Validation'!H$482021&amp;":"&amp;'HMPL Validation'!H$482022),'HMPL Validation'!H$482023,FALSE)),0,HLOOKUP($B11,INDIRECT("'Monthly Resource Report'!"&amp;'HMPL Validation'!H$482021&amp;":"&amp;'HMPL Validation'!H$482022),'HMPL Validation'!H$482023,FALSE))</f>
        <v>3.9469978687127028</v>
      </c>
      <c r="I11" s="317">
        <f ca="1">+IF(ISERROR(HLOOKUP($B11,INDIRECT("'Monthly Resource Report'!"&amp;'HMPL Validation'!I$482021&amp;":"&amp;'HMPL Validation'!I$482022),'HMPL Validation'!I$482023,FALSE)),0,HLOOKUP($B11,INDIRECT("'Monthly Resource Report'!"&amp;'HMPL Validation'!I$482021&amp;":"&amp;'HMPL Validation'!I$482022),'HMPL Validation'!I$482023,FALSE))</f>
        <v>6.9716180554529814E-2</v>
      </c>
      <c r="J11" s="318">
        <f ca="1">+IF(ISERROR(HLOOKUP($B11,INDIRECT("'Monthly Resource Report'!"&amp;'HMPL Validation'!J$482021&amp;":"&amp;'HMPL Validation'!J$482022),'HMPL Validation'!J$482023,FALSE)),0,HLOOKUP($B11,INDIRECT("'Monthly Resource Report'!"&amp;'HMPL Validation'!J$482021&amp;":"&amp;'HMPL Validation'!J$482022),'HMPL Validation'!J$482023,FALSE))</f>
        <v>0.46120388404624807</v>
      </c>
      <c r="L11" s="301">
        <v>41518</v>
      </c>
      <c r="M11" s="294">
        <v>152</v>
      </c>
      <c r="N11" s="297">
        <v>3.9470000000000001</v>
      </c>
      <c r="O11" s="299">
        <v>7.0000000000000007E-2</v>
      </c>
      <c r="P11" s="295">
        <v>0.46</v>
      </c>
      <c r="Q11" s="294">
        <f ca="1">+IF(ISERROR(HLOOKUP($B11,INDIRECT("'Monthly Resource Report'!"&amp;'HMPL Validation'!Q$482021&amp;":"&amp;'HMPL Validation'!Q$482022),'HMPL Validation'!Q$482023,FALSE)),0,HLOOKUP($B11,INDIRECT("'Monthly Resource Report'!"&amp;'HMPL Validation'!Q$482021&amp;":"&amp;'HMPL Validation'!Q$482022),'HMPL Validation'!Q$482023,FALSE))</f>
        <v>152</v>
      </c>
      <c r="R11" s="297">
        <f ca="1">+IF(ISERROR(HLOOKUP($B11,INDIRECT("'Monthly Resource Report'!"&amp;'HMPL Validation'!R$482021&amp;":"&amp;'HMPL Validation'!R$482022),'HMPL Validation'!R$482023,FALSE)),0,HLOOKUP($B11,INDIRECT("'Monthly Resource Report'!"&amp;'HMPL Validation'!R$482021&amp;":"&amp;'HMPL Validation'!R$482022),'HMPL Validation'!R$482023,FALSE))</f>
        <v>3.947004172311027</v>
      </c>
      <c r="S11" s="317">
        <f ca="1">+IF(ISERROR(HLOOKUP($B11,INDIRECT("'Monthly Resource Report'!"&amp;'HMPL Validation'!S$482021&amp;":"&amp;'HMPL Validation'!S$482022),'HMPL Validation'!S$482023,FALSE)),0,HLOOKUP($B11,INDIRECT("'Monthly Resource Report'!"&amp;'HMPL Validation'!S$482021&amp;":"&amp;'HMPL Validation'!S$482022),'HMPL Validation'!S$482023,FALSE))</f>
        <v>6.9703724095376174E-2</v>
      </c>
      <c r="T11" s="318">
        <f ca="1">+IF(ISERROR(HLOOKUP($B11,INDIRECT("'Monthly Resource Report'!"&amp;'HMPL Validation'!T$482021&amp;":"&amp;'HMPL Validation'!T$482022),'HMPL Validation'!T$482023,FALSE)),0,HLOOKUP($B11,INDIRECT("'Monthly Resource Report'!"&amp;'HMPL Validation'!T$482021&amp;":"&amp;'HMPL Validation'!T$482022),'HMPL Validation'!T$482023,FALSE))</f>
        <v>0.46127522110797298</v>
      </c>
    </row>
    <row r="12" spans="2:20">
      <c r="B12" s="301">
        <v>41548</v>
      </c>
      <c r="C12" s="294">
        <v>153</v>
      </c>
      <c r="D12" s="297">
        <v>3.9470000000000001</v>
      </c>
      <c r="E12" s="299">
        <v>7.0000000000000007E-2</v>
      </c>
      <c r="F12" s="295">
        <v>0.46</v>
      </c>
      <c r="G12" s="294">
        <f ca="1">+IF(ISERROR(HLOOKUP($B12,INDIRECT("'Monthly Resource Report'!"&amp;'HMPL Validation'!G$482021&amp;":"&amp;'HMPL Validation'!G$482022),'HMPL Validation'!G$482023,FALSE)),0,HLOOKUP($B12,INDIRECT("'Monthly Resource Report'!"&amp;'HMPL Validation'!G$482021&amp;":"&amp;'HMPL Validation'!G$482022),'HMPL Validation'!G$482023,FALSE))</f>
        <v>153</v>
      </c>
      <c r="H12" s="297">
        <f ca="1">+IF(ISERROR(HLOOKUP($B12,INDIRECT("'Monthly Resource Report'!"&amp;'HMPL Validation'!H$482021&amp;":"&amp;'HMPL Validation'!H$482022),'HMPL Validation'!H$482023,FALSE)),0,HLOOKUP($B12,INDIRECT("'Monthly Resource Report'!"&amp;'HMPL Validation'!H$482021&amp;":"&amp;'HMPL Validation'!H$482022),'HMPL Validation'!H$482023,FALSE))</f>
        <v>3.946997590710275</v>
      </c>
      <c r="I12" s="317">
        <f ca="1">+IF(ISERROR(HLOOKUP($B12,INDIRECT("'Monthly Resource Report'!"&amp;'HMPL Validation'!I$482021&amp;":"&amp;'HMPL Validation'!I$482022),'HMPL Validation'!I$482023,FALSE)),0,HLOOKUP($B12,INDIRECT("'Monthly Resource Report'!"&amp;'HMPL Validation'!I$482021&amp;":"&amp;'HMPL Validation'!I$482022),'HMPL Validation'!I$482023,FALSE))</f>
        <v>6.9732852887455579E-2</v>
      </c>
      <c r="J12" s="318">
        <f ca="1">+IF(ISERROR(HLOOKUP($B12,INDIRECT("'Monthly Resource Report'!"&amp;'HMPL Validation'!J$482021&amp;":"&amp;'HMPL Validation'!J$482022),'HMPL Validation'!J$482023,FALSE)),0,HLOOKUP($B12,INDIRECT("'Monthly Resource Report'!"&amp;'HMPL Validation'!J$482021&amp;":"&amp;'HMPL Validation'!J$482022),'HMPL Validation'!J$482023,FALSE))</f>
        <v>0.46087388520776507</v>
      </c>
      <c r="L12" s="301">
        <v>41548</v>
      </c>
      <c r="M12" s="294">
        <v>152</v>
      </c>
      <c r="N12" s="297">
        <v>3.9470000000000001</v>
      </c>
      <c r="O12" s="299">
        <v>7.0000000000000007E-2</v>
      </c>
      <c r="P12" s="295">
        <v>0.46</v>
      </c>
      <c r="Q12" s="294">
        <f ca="1">+IF(ISERROR(HLOOKUP($B12,INDIRECT("'Monthly Resource Report'!"&amp;'HMPL Validation'!Q$482021&amp;":"&amp;'HMPL Validation'!Q$482022),'HMPL Validation'!Q$482023,FALSE)),0,HLOOKUP($B12,INDIRECT("'Monthly Resource Report'!"&amp;'HMPL Validation'!Q$482021&amp;":"&amp;'HMPL Validation'!Q$482022),'HMPL Validation'!Q$482023,FALSE))</f>
        <v>152</v>
      </c>
      <c r="R12" s="297">
        <f ca="1">+IF(ISERROR(HLOOKUP($B12,INDIRECT("'Monthly Resource Report'!"&amp;'HMPL Validation'!R$482021&amp;":"&amp;'HMPL Validation'!R$482022),'HMPL Validation'!R$482023,FALSE)),0,HLOOKUP($B12,INDIRECT("'Monthly Resource Report'!"&amp;'HMPL Validation'!R$482021&amp;":"&amp;'HMPL Validation'!R$482022),'HMPL Validation'!R$482023,FALSE))</f>
        <v>3.9470025855583812</v>
      </c>
      <c r="S12" s="317">
        <f ca="1">+IF(ISERROR(HLOOKUP($B12,INDIRECT("'Monthly Resource Report'!"&amp;'HMPL Validation'!S$482021&amp;":"&amp;'HMPL Validation'!S$482022),'HMPL Validation'!S$482023,FALSE)),0,HLOOKUP($B12,INDIRECT("'Monthly Resource Report'!"&amp;'HMPL Validation'!S$482021&amp;":"&amp;'HMPL Validation'!S$482022),'HMPL Validation'!S$482023,FALSE))</f>
        <v>6.9715895246980242E-2</v>
      </c>
      <c r="T12" s="318">
        <f ca="1">+IF(ISERROR(HLOOKUP($B12,INDIRECT("'Monthly Resource Report'!"&amp;'HMPL Validation'!T$482021&amp;":"&amp;'HMPL Validation'!T$482022),'HMPL Validation'!T$482023,FALSE)),0,HLOOKUP($B12,INDIRECT("'Monthly Resource Report'!"&amp;'HMPL Validation'!T$482021&amp;":"&amp;'HMPL Validation'!T$482022),'HMPL Validation'!T$482023,FALSE))</f>
        <v>0.46207977358014884</v>
      </c>
    </row>
    <row r="13" spans="2:20">
      <c r="B13" s="301">
        <v>41579</v>
      </c>
      <c r="C13" s="294">
        <v>153</v>
      </c>
      <c r="D13" s="297">
        <v>3.9470000000000001</v>
      </c>
      <c r="E13" s="299">
        <v>7.0000000000000007E-2</v>
      </c>
      <c r="F13" s="295">
        <v>0.46</v>
      </c>
      <c r="G13" s="294">
        <f ca="1">+IF(ISERROR(HLOOKUP($B13,INDIRECT("'Monthly Resource Report'!"&amp;'HMPL Validation'!G$482021&amp;":"&amp;'HMPL Validation'!G$482022),'HMPL Validation'!G$482023,FALSE)),0,HLOOKUP($B13,INDIRECT("'Monthly Resource Report'!"&amp;'HMPL Validation'!G$482021&amp;":"&amp;'HMPL Validation'!G$482022),'HMPL Validation'!G$482023,FALSE))</f>
        <v>153</v>
      </c>
      <c r="H13" s="297">
        <f ca="1">+IF(ISERROR(HLOOKUP($B13,INDIRECT("'Monthly Resource Report'!"&amp;'HMPL Validation'!H$482021&amp;":"&amp;'HMPL Validation'!H$482022),'HMPL Validation'!H$482023,FALSE)),0,HLOOKUP($B13,INDIRECT("'Monthly Resource Report'!"&amp;'HMPL Validation'!H$482021&amp;":"&amp;'HMPL Validation'!H$482022),'HMPL Validation'!H$482023,FALSE))</f>
        <v>3.9469976605425825</v>
      </c>
      <c r="I13" s="317">
        <f ca="1">+IF(ISERROR(HLOOKUP($B13,INDIRECT("'Monthly Resource Report'!"&amp;'HMPL Validation'!I$482021&amp;":"&amp;'HMPL Validation'!I$482022),'HMPL Validation'!I$482023,FALSE)),0,HLOOKUP($B13,INDIRECT("'Monthly Resource Report'!"&amp;'HMPL Validation'!I$482021&amp;":"&amp;'HMPL Validation'!I$482022),'HMPL Validation'!I$482023,FALSE))</f>
        <v>6.9696180753185968E-2</v>
      </c>
      <c r="J13" s="318">
        <f ca="1">+IF(ISERROR(HLOOKUP($B13,INDIRECT("'Monthly Resource Report'!"&amp;'HMPL Validation'!J$482021&amp;":"&amp;'HMPL Validation'!J$482022),'HMPL Validation'!J$482023,FALSE)),0,HLOOKUP($B13,INDIRECT("'Monthly Resource Report'!"&amp;'HMPL Validation'!J$482021&amp;":"&amp;'HMPL Validation'!J$482022),'HMPL Validation'!J$482023,FALSE))</f>
        <v>0.46090112036412673</v>
      </c>
      <c r="L13" s="301">
        <v>41579</v>
      </c>
      <c r="M13" s="294">
        <v>152</v>
      </c>
      <c r="N13" s="297">
        <v>3.9470000000000001</v>
      </c>
      <c r="O13" s="299">
        <v>7.0000000000000007E-2</v>
      </c>
      <c r="P13" s="295">
        <v>0.46</v>
      </c>
      <c r="Q13" s="294">
        <f ca="1">+IF(ISERROR(HLOOKUP($B13,INDIRECT("'Monthly Resource Report'!"&amp;'HMPL Validation'!Q$482021&amp;":"&amp;'HMPL Validation'!Q$482022),'HMPL Validation'!Q$482023,FALSE)),0,HLOOKUP($B13,INDIRECT("'Monthly Resource Report'!"&amp;'HMPL Validation'!Q$482021&amp;":"&amp;'HMPL Validation'!Q$482022),'HMPL Validation'!Q$482023,FALSE))</f>
        <v>152</v>
      </c>
      <c r="R13" s="297">
        <f ca="1">+IF(ISERROR(HLOOKUP($B13,INDIRECT("'Monthly Resource Report'!"&amp;'HMPL Validation'!R$482021&amp;":"&amp;'HMPL Validation'!R$482022),'HMPL Validation'!R$482023,FALSE)),0,HLOOKUP($B13,INDIRECT("'Monthly Resource Report'!"&amp;'HMPL Validation'!R$482021&amp;":"&amp;'HMPL Validation'!R$482022),'HMPL Validation'!R$482023,FALSE))</f>
        <v>3.9470028149267788</v>
      </c>
      <c r="S13" s="317">
        <f ca="1">+IF(ISERROR(HLOOKUP($B13,INDIRECT("'Monthly Resource Report'!"&amp;'HMPL Validation'!S$482021&amp;":"&amp;'HMPL Validation'!S$482022),'HMPL Validation'!S$482023,FALSE)),0,HLOOKUP($B13,INDIRECT("'Monthly Resource Report'!"&amp;'HMPL Validation'!S$482021&amp;":"&amp;'HMPL Validation'!S$482022),'HMPL Validation'!S$482023,FALSE))</f>
        <v>6.9683216829890524E-2</v>
      </c>
      <c r="T13" s="318">
        <f ca="1">+IF(ISERROR(HLOOKUP($B13,INDIRECT("'Monthly Resource Report'!"&amp;'HMPL Validation'!T$482021&amp;":"&amp;'HMPL Validation'!T$482022),'HMPL Validation'!T$482023,FALSE)),0,HLOOKUP($B13,INDIRECT("'Monthly Resource Report'!"&amp;'HMPL Validation'!T$482021&amp;":"&amp;'HMPL Validation'!T$482022),'HMPL Validation'!T$482023,FALSE))</f>
        <v>0.46216601707688187</v>
      </c>
    </row>
    <row r="14" spans="2:20">
      <c r="B14" s="301">
        <v>41609</v>
      </c>
      <c r="C14" s="294">
        <v>153</v>
      </c>
      <c r="D14" s="297">
        <v>3.9470000000000001</v>
      </c>
      <c r="E14" s="299">
        <v>7.0000000000000007E-2</v>
      </c>
      <c r="F14" s="295">
        <v>0.46</v>
      </c>
      <c r="G14" s="294">
        <f ca="1">+IF(ISERROR(HLOOKUP($B14,INDIRECT("'Monthly Resource Report'!"&amp;'HMPL Validation'!G$482021&amp;":"&amp;'HMPL Validation'!G$482022),'HMPL Validation'!G$482023,FALSE)),0,HLOOKUP($B14,INDIRECT("'Monthly Resource Report'!"&amp;'HMPL Validation'!G$482021&amp;":"&amp;'HMPL Validation'!G$482022),'HMPL Validation'!G$482023,FALSE))</f>
        <v>153</v>
      </c>
      <c r="H14" s="297">
        <f ca="1">+IF(ISERROR(HLOOKUP($B14,INDIRECT("'Monthly Resource Report'!"&amp;'HMPL Validation'!H$482021&amp;":"&amp;'HMPL Validation'!H$482022),'HMPL Validation'!H$482023,FALSE)),0,HLOOKUP($B14,INDIRECT("'Monthly Resource Report'!"&amp;'HMPL Validation'!H$482021&amp;":"&amp;'HMPL Validation'!H$482022),'HMPL Validation'!H$482023,FALSE))</f>
        <v>3.9469976007280549</v>
      </c>
      <c r="I14" s="317">
        <f ca="1">+IF(ISERROR(HLOOKUP($B14,INDIRECT("'Monthly Resource Report'!"&amp;'HMPL Validation'!I$482021&amp;":"&amp;'HMPL Validation'!I$482022),'HMPL Validation'!I$482023,FALSE)),0,HLOOKUP($B14,INDIRECT("'Monthly Resource Report'!"&amp;'HMPL Validation'!I$482021&amp;":"&amp;'HMPL Validation'!I$482022),'HMPL Validation'!I$482023,FALSE))</f>
        <v>6.97167632984559E-2</v>
      </c>
      <c r="J14" s="318">
        <f ca="1">+IF(ISERROR(HLOOKUP($B14,INDIRECT("'Monthly Resource Report'!"&amp;'HMPL Validation'!J$482021&amp;":"&amp;'HMPL Validation'!J$482022),'HMPL Validation'!J$482023,FALSE)),0,HLOOKUP($B14,INDIRECT("'Monthly Resource Report'!"&amp;'HMPL Validation'!J$482021&amp;":"&amp;'HMPL Validation'!J$482022),'HMPL Validation'!J$482023,FALSE))</f>
        <v>0.46146584253886286</v>
      </c>
      <c r="L14" s="301">
        <v>41609</v>
      </c>
      <c r="M14" s="294">
        <v>152</v>
      </c>
      <c r="N14" s="297">
        <v>3.9470000000000001</v>
      </c>
      <c r="O14" s="299">
        <v>7.0000000000000007E-2</v>
      </c>
      <c r="P14" s="295">
        <v>0.46</v>
      </c>
      <c r="Q14" s="294">
        <f ca="1">+IF(ISERROR(HLOOKUP($B14,INDIRECT("'Monthly Resource Report'!"&amp;'HMPL Validation'!Q$482021&amp;":"&amp;'HMPL Validation'!Q$482022),'HMPL Validation'!Q$482023,FALSE)),0,HLOOKUP($B14,INDIRECT("'Monthly Resource Report'!"&amp;'HMPL Validation'!Q$482021&amp;":"&amp;'HMPL Validation'!Q$482022),'HMPL Validation'!Q$482023,FALSE))</f>
        <v>152</v>
      </c>
      <c r="R14" s="297">
        <f ca="1">+IF(ISERROR(HLOOKUP($B14,INDIRECT("'Monthly Resource Report'!"&amp;'HMPL Validation'!R$482021&amp;":"&amp;'HMPL Validation'!R$482022),'HMPL Validation'!R$482023,FALSE)),0,HLOOKUP($B14,INDIRECT("'Monthly Resource Report'!"&amp;'HMPL Validation'!R$482021&amp;":"&amp;'HMPL Validation'!R$482022),'HMPL Validation'!R$482023,FALSE))</f>
        <v>3.9470033745213109</v>
      </c>
      <c r="S14" s="317">
        <f ca="1">+IF(ISERROR(HLOOKUP($B14,INDIRECT("'Monthly Resource Report'!"&amp;'HMPL Validation'!S$482021&amp;":"&amp;'HMPL Validation'!S$482022),'HMPL Validation'!S$482023,FALSE)),0,HLOOKUP($B14,INDIRECT("'Monthly Resource Report'!"&amp;'HMPL Validation'!S$482021&amp;":"&amp;'HMPL Validation'!S$482022),'HMPL Validation'!S$482023,FALSE))</f>
        <v>6.9689695207548197E-2</v>
      </c>
      <c r="T14" s="318">
        <f ca="1">+IF(ISERROR(HLOOKUP($B14,INDIRECT("'Monthly Resource Report'!"&amp;'HMPL Validation'!T$482021&amp;":"&amp;'HMPL Validation'!T$482022),'HMPL Validation'!T$482023,FALSE)),0,HLOOKUP($B14,INDIRECT("'Monthly Resource Report'!"&amp;'HMPL Validation'!T$482021&amp;":"&amp;'HMPL Validation'!T$482022),'HMPL Validation'!T$482023,FALSE))</f>
        <v>0.46124676959225341</v>
      </c>
    </row>
    <row r="15" spans="2:20">
      <c r="B15" s="301">
        <v>41640</v>
      </c>
      <c r="C15" s="294">
        <v>153</v>
      </c>
      <c r="D15" s="297">
        <v>4.3570000000000002</v>
      </c>
      <c r="E15" s="299">
        <v>7.0000000000000007E-2</v>
      </c>
      <c r="F15" s="295">
        <v>0.49</v>
      </c>
      <c r="G15" s="294">
        <f ca="1">+IF(ISERROR(HLOOKUP($B15,INDIRECT("'Monthly Resource Report'!"&amp;'HMPL Validation'!G$482021&amp;":"&amp;'HMPL Validation'!G$482022),'HMPL Validation'!G$482023,FALSE)),0,HLOOKUP($B15,INDIRECT("'Monthly Resource Report'!"&amp;'HMPL Validation'!G$482021&amp;":"&amp;'HMPL Validation'!G$482022),'HMPL Validation'!G$482023,FALSE))</f>
        <v>153</v>
      </c>
      <c r="H15" s="297">
        <f ca="1">+IF(ISERROR(HLOOKUP($B15,INDIRECT("'Monthly Resource Report'!"&amp;'HMPL Validation'!H$482021&amp;":"&amp;'HMPL Validation'!H$482022),'HMPL Validation'!H$482023,FALSE)),0,HLOOKUP($B15,INDIRECT("'Monthly Resource Report'!"&amp;'HMPL Validation'!H$482021&amp;":"&amp;'HMPL Validation'!H$482022),'HMPL Validation'!H$482023,FALSE))</f>
        <v>4.3569952866448194</v>
      </c>
      <c r="I15" s="317">
        <f ca="1">+IF(ISERROR(HLOOKUP($B15,INDIRECT("'Monthly Resource Report'!"&amp;'HMPL Validation'!I$482021&amp;":"&amp;'HMPL Validation'!I$482022),'HMPL Validation'!I$482023,FALSE)),0,HLOOKUP($B15,INDIRECT("'Monthly Resource Report'!"&amp;'HMPL Validation'!I$482021&amp;":"&amp;'HMPL Validation'!I$482022),'HMPL Validation'!I$482023,FALSE))</f>
        <v>6.9778178401161045E-2</v>
      </c>
      <c r="J15" s="318">
        <f ca="1">+IF(ISERROR(HLOOKUP($B15,INDIRECT("'Monthly Resource Report'!"&amp;'HMPL Validation'!J$482021&amp;":"&amp;'HMPL Validation'!J$482022),'HMPL Validation'!J$482023,FALSE)),0,HLOOKUP($B15,INDIRECT("'Monthly Resource Report'!"&amp;'HMPL Validation'!J$482021&amp;":"&amp;'HMPL Validation'!J$482022),'HMPL Validation'!J$482023,FALSE))</f>
        <v>0.49121074102203466</v>
      </c>
      <c r="L15" s="301">
        <v>41640</v>
      </c>
      <c r="M15" s="294">
        <v>152</v>
      </c>
      <c r="N15" s="297">
        <v>4.3570000000000002</v>
      </c>
      <c r="O15" s="299">
        <v>7.0000000000000007E-2</v>
      </c>
      <c r="P15" s="295">
        <v>0.49</v>
      </c>
      <c r="Q15" s="294">
        <f ca="1">+IF(ISERROR(HLOOKUP($B15,INDIRECT("'Monthly Resource Report'!"&amp;'HMPL Validation'!Q$482021&amp;":"&amp;'HMPL Validation'!Q$482022),'HMPL Validation'!Q$482023,FALSE)),0,HLOOKUP($B15,INDIRECT("'Monthly Resource Report'!"&amp;'HMPL Validation'!Q$482021&amp;":"&amp;'HMPL Validation'!Q$482022),'HMPL Validation'!Q$482023,FALSE))</f>
        <v>152</v>
      </c>
      <c r="R15" s="297">
        <f ca="1">+IF(ISERROR(HLOOKUP($B15,INDIRECT("'Monthly Resource Report'!"&amp;'HMPL Validation'!R$482021&amp;":"&amp;'HMPL Validation'!R$482022),'HMPL Validation'!R$482023,FALSE)),0,HLOOKUP($B15,INDIRECT("'Monthly Resource Report'!"&amp;'HMPL Validation'!R$482021&amp;":"&amp;'HMPL Validation'!R$482022),'HMPL Validation'!R$482023,FALSE))</f>
        <v>4.3570060696683406</v>
      </c>
      <c r="S15" s="317">
        <f ca="1">+IF(ISERROR(HLOOKUP($B15,INDIRECT("'Monthly Resource Report'!"&amp;'HMPL Validation'!S$482021&amp;":"&amp;'HMPL Validation'!S$482022),'HMPL Validation'!S$482023,FALSE)),0,HLOOKUP($B15,INDIRECT("'Monthly Resource Report'!"&amp;'HMPL Validation'!S$482021&amp;":"&amp;'HMPL Validation'!S$482022),'HMPL Validation'!S$482023,FALSE))</f>
        <v>6.9759530397423844E-2</v>
      </c>
      <c r="T15" s="318">
        <f ca="1">+IF(ISERROR(HLOOKUP($B15,INDIRECT("'Monthly Resource Report'!"&amp;'HMPL Validation'!T$482021&amp;":"&amp;'HMPL Validation'!T$482022),'HMPL Validation'!T$482023,FALSE)),0,HLOOKUP($B15,INDIRECT("'Monthly Resource Report'!"&amp;'HMPL Validation'!T$482021&amp;":"&amp;'HMPL Validation'!T$482022),'HMPL Validation'!T$482023,FALSE))</f>
        <v>0.49217238917222622</v>
      </c>
    </row>
    <row r="16" spans="2:20">
      <c r="B16" s="301">
        <v>41671</v>
      </c>
      <c r="C16" s="294">
        <v>153</v>
      </c>
      <c r="D16" s="297">
        <v>4.3570000000000002</v>
      </c>
      <c r="E16" s="299">
        <v>7.0000000000000007E-2</v>
      </c>
      <c r="F16" s="295">
        <v>0.49</v>
      </c>
      <c r="G16" s="294">
        <f ca="1">+IF(ISERROR(HLOOKUP($B16,INDIRECT("'Monthly Resource Report'!"&amp;'HMPL Validation'!G$482021&amp;":"&amp;'HMPL Validation'!G$482022),'HMPL Validation'!G$482023,FALSE)),0,HLOOKUP($B16,INDIRECT("'Monthly Resource Report'!"&amp;'HMPL Validation'!G$482021&amp;":"&amp;'HMPL Validation'!G$482022),'HMPL Validation'!G$482023,FALSE))</f>
        <v>153</v>
      </c>
      <c r="H16" s="297">
        <f ca="1">+IF(ISERROR(HLOOKUP($B16,INDIRECT("'Monthly Resource Report'!"&amp;'HMPL Validation'!H$482021&amp;":"&amp;'HMPL Validation'!H$482022),'HMPL Validation'!H$482023,FALSE)),0,HLOOKUP($B16,INDIRECT("'Monthly Resource Report'!"&amp;'HMPL Validation'!H$482021&amp;":"&amp;'HMPL Validation'!H$482022),'HMPL Validation'!H$482023,FALSE))</f>
        <v>4.3569948071051279</v>
      </c>
      <c r="I16" s="317">
        <f ca="1">+IF(ISERROR(HLOOKUP($B16,INDIRECT("'Monthly Resource Report'!"&amp;'HMPL Validation'!I$482021&amp;":"&amp;'HMPL Validation'!I$482022),'HMPL Validation'!I$482023,FALSE)),0,HLOOKUP($B16,INDIRECT("'Monthly Resource Report'!"&amp;'HMPL Validation'!I$482021&amp;":"&amp;'HMPL Validation'!I$482022),'HMPL Validation'!I$482023,FALSE))</f>
        <v>6.9790307593270859E-2</v>
      </c>
      <c r="J16" s="318">
        <f ca="1">+IF(ISERROR(HLOOKUP($B16,INDIRECT("'Monthly Resource Report'!"&amp;'HMPL Validation'!J$482021&amp;":"&amp;'HMPL Validation'!J$482022),'HMPL Validation'!J$482023,FALSE)),0,HLOOKUP($B16,INDIRECT("'Monthly Resource Report'!"&amp;'HMPL Validation'!J$482021&amp;":"&amp;'HMPL Validation'!J$482022),'HMPL Validation'!J$482023,FALSE))</f>
        <v>0.49100114988378996</v>
      </c>
      <c r="L16" s="301">
        <v>41671</v>
      </c>
      <c r="M16" s="294">
        <v>152</v>
      </c>
      <c r="N16" s="297">
        <v>4.3570000000000002</v>
      </c>
      <c r="O16" s="299">
        <v>7.0000000000000007E-2</v>
      </c>
      <c r="P16" s="295">
        <v>0.49</v>
      </c>
      <c r="Q16" s="294">
        <f ca="1">+IF(ISERROR(HLOOKUP($B16,INDIRECT("'Monthly Resource Report'!"&amp;'HMPL Validation'!Q$482021&amp;":"&amp;'HMPL Validation'!Q$482022),'HMPL Validation'!Q$482023,FALSE)),0,HLOOKUP($B16,INDIRECT("'Monthly Resource Report'!"&amp;'HMPL Validation'!Q$482021&amp;":"&amp;'HMPL Validation'!Q$482022),'HMPL Validation'!Q$482023,FALSE))</f>
        <v>152</v>
      </c>
      <c r="R16" s="297">
        <f ca="1">+IF(ISERROR(HLOOKUP($B16,INDIRECT("'Monthly Resource Report'!"&amp;'HMPL Validation'!R$482021&amp;":"&amp;'HMPL Validation'!R$482022),'HMPL Validation'!R$482023,FALSE)),0,HLOOKUP($B16,INDIRECT("'Monthly Resource Report'!"&amp;'HMPL Validation'!R$482021&amp;":"&amp;'HMPL Validation'!R$482022),'HMPL Validation'!R$482023,FALSE))</f>
        <v>4.3570055993600727</v>
      </c>
      <c r="S16" s="317">
        <f ca="1">+IF(ISERROR(HLOOKUP($B16,INDIRECT("'Monthly Resource Report'!"&amp;'HMPL Validation'!S$482021&amp;":"&amp;'HMPL Validation'!S$482022),'HMPL Validation'!S$482023,FALSE)),0,HLOOKUP($B16,INDIRECT("'Monthly Resource Report'!"&amp;'HMPL Validation'!S$482021&amp;":"&amp;'HMPL Validation'!S$482022),'HMPL Validation'!S$482023,FALSE))</f>
        <v>6.9769774977970767E-2</v>
      </c>
      <c r="T16" s="318">
        <f ca="1">+IF(ISERROR(HLOOKUP($B16,INDIRECT("'Monthly Resource Report'!"&amp;'HMPL Validation'!T$482021&amp;":"&amp;'HMPL Validation'!T$482022),'HMPL Validation'!T$482023,FALSE)),0,HLOOKUP($B16,INDIRECT("'Monthly Resource Report'!"&amp;'HMPL Validation'!T$482021&amp;":"&amp;'HMPL Validation'!T$482022),'HMPL Validation'!T$482023,FALSE))</f>
        <v>0.49193639425837538</v>
      </c>
    </row>
    <row r="17" spans="2:20">
      <c r="B17" s="301">
        <v>41699</v>
      </c>
      <c r="C17" s="294">
        <v>153</v>
      </c>
      <c r="D17" s="297">
        <v>4.3570000000000002</v>
      </c>
      <c r="E17" s="299">
        <v>7.0000000000000007E-2</v>
      </c>
      <c r="F17" s="295">
        <v>0.49</v>
      </c>
      <c r="G17" s="294">
        <f ca="1">+IF(ISERROR(HLOOKUP($B17,INDIRECT("'Monthly Resource Report'!"&amp;'HMPL Validation'!G$482021&amp;":"&amp;'HMPL Validation'!G$482022),'HMPL Validation'!G$482023,FALSE)),0,HLOOKUP($B17,INDIRECT("'Monthly Resource Report'!"&amp;'HMPL Validation'!G$482021&amp;":"&amp;'HMPL Validation'!G$482022),'HMPL Validation'!G$482023,FALSE))</f>
        <v>153</v>
      </c>
      <c r="H17" s="297">
        <f ca="1">+IF(ISERROR(HLOOKUP($B17,INDIRECT("'Monthly Resource Report'!"&amp;'HMPL Validation'!H$482021&amp;":"&amp;'HMPL Validation'!H$482022),'HMPL Validation'!H$482023,FALSE)),0,HLOOKUP($B17,INDIRECT("'Monthly Resource Report'!"&amp;'HMPL Validation'!H$482021&amp;":"&amp;'HMPL Validation'!H$482022),'HMPL Validation'!H$482023,FALSE))</f>
        <v>4.3569937318202303</v>
      </c>
      <c r="I17" s="317">
        <f ca="1">+IF(ISERROR(HLOOKUP($B17,INDIRECT("'Monthly Resource Report'!"&amp;'HMPL Validation'!I$482021&amp;":"&amp;'HMPL Validation'!I$482022),'HMPL Validation'!I$482023,FALSE)),0,HLOOKUP($B17,INDIRECT("'Monthly Resource Report'!"&amp;'HMPL Validation'!I$482021&amp;":"&amp;'HMPL Validation'!I$482022),'HMPL Validation'!I$482023,FALSE))</f>
        <v>6.9749679342337056E-2</v>
      </c>
      <c r="J17" s="318">
        <f ca="1">+IF(ISERROR(HLOOKUP($B17,INDIRECT("'Monthly Resource Report'!"&amp;'HMPL Validation'!J$482021&amp;":"&amp;'HMPL Validation'!J$482022),'HMPL Validation'!J$482023,FALSE)),0,HLOOKUP($B17,INDIRECT("'Monthly Resource Report'!"&amp;'HMPL Validation'!J$482021&amp;":"&amp;'HMPL Validation'!J$482022),'HMPL Validation'!J$482023,FALSE))</f>
        <v>0.49093116218763871</v>
      </c>
      <c r="L17" s="301">
        <v>41699</v>
      </c>
      <c r="M17" s="294">
        <v>152</v>
      </c>
      <c r="N17" s="297">
        <v>4.3570000000000002</v>
      </c>
      <c r="O17" s="299">
        <v>7.0000000000000007E-2</v>
      </c>
      <c r="P17" s="295">
        <v>0.49</v>
      </c>
      <c r="Q17" s="294">
        <f ca="1">+IF(ISERROR(HLOOKUP($B17,INDIRECT("'Monthly Resource Report'!"&amp;'HMPL Validation'!Q$482021&amp;":"&amp;'HMPL Validation'!Q$482022),'HMPL Validation'!Q$482023,FALSE)),0,HLOOKUP($B17,INDIRECT("'Monthly Resource Report'!"&amp;'HMPL Validation'!Q$482021&amp;":"&amp;'HMPL Validation'!Q$482022),'HMPL Validation'!Q$482023,FALSE))</f>
        <v>152</v>
      </c>
      <c r="R17" s="297">
        <f ca="1">+IF(ISERROR(HLOOKUP($B17,INDIRECT("'Monthly Resource Report'!"&amp;'HMPL Validation'!R$482021&amp;":"&amp;'HMPL Validation'!R$482022),'HMPL Validation'!R$482023,FALSE)),0,HLOOKUP($B17,INDIRECT("'Monthly Resource Report'!"&amp;'HMPL Validation'!R$482021&amp;":"&amp;'HMPL Validation'!R$482022),'HMPL Validation'!R$482023,FALSE))</f>
        <v>4.3570059186959185</v>
      </c>
      <c r="S17" s="317">
        <f ca="1">+IF(ISERROR(HLOOKUP($B17,INDIRECT("'Monthly Resource Report'!"&amp;'HMPL Validation'!S$482021&amp;":"&amp;'HMPL Validation'!S$482022),'HMPL Validation'!S$482023,FALSE)),0,HLOOKUP($B17,INDIRECT("'Monthly Resource Report'!"&amp;'HMPL Validation'!S$482021&amp;":"&amp;'HMPL Validation'!S$482022),'HMPL Validation'!S$482023,FALSE))</f>
        <v>6.9711735383193307E-2</v>
      </c>
      <c r="T17" s="318">
        <f ca="1">+IF(ISERROR(HLOOKUP($B17,INDIRECT("'Monthly Resource Report'!"&amp;'HMPL Validation'!T$482021&amp;":"&amp;'HMPL Validation'!T$482022),'HMPL Validation'!T$482023,FALSE)),0,HLOOKUP($B17,INDIRECT("'Monthly Resource Report'!"&amp;'HMPL Validation'!T$482021&amp;":"&amp;'HMPL Validation'!T$482022),'HMPL Validation'!T$482023,FALSE))</f>
        <v>0.49222331108467404</v>
      </c>
    </row>
    <row r="18" spans="2:20">
      <c r="B18" s="301">
        <v>41730</v>
      </c>
      <c r="C18" s="294">
        <v>153</v>
      </c>
      <c r="D18" s="297">
        <v>4.3570000000000002</v>
      </c>
      <c r="E18" s="299">
        <v>7.0000000000000007E-2</v>
      </c>
      <c r="F18" s="295">
        <v>0.49</v>
      </c>
      <c r="G18" s="294">
        <f ca="1">+IF(ISERROR(HLOOKUP($B18,INDIRECT("'Monthly Resource Report'!"&amp;'HMPL Validation'!G$482021&amp;":"&amp;'HMPL Validation'!G$482022),'HMPL Validation'!G$482023,FALSE)),0,HLOOKUP($B18,INDIRECT("'Monthly Resource Report'!"&amp;'HMPL Validation'!G$482021&amp;":"&amp;'HMPL Validation'!G$482022),'HMPL Validation'!G$482023,FALSE))</f>
        <v>153</v>
      </c>
      <c r="H18" s="297">
        <f ca="1">+IF(ISERROR(HLOOKUP($B18,INDIRECT("'Monthly Resource Report'!"&amp;'HMPL Validation'!H$482021&amp;":"&amp;'HMPL Validation'!H$482022),'HMPL Validation'!H$482023,FALSE)),0,HLOOKUP($B18,INDIRECT("'Monthly Resource Report'!"&amp;'HMPL Validation'!H$482021&amp;":"&amp;'HMPL Validation'!H$482022),'HMPL Validation'!H$482023,FALSE))</f>
        <v>4.3569946250905351</v>
      </c>
      <c r="I18" s="317">
        <f ca="1">+IF(ISERROR(HLOOKUP($B18,INDIRECT("'Monthly Resource Report'!"&amp;'HMPL Validation'!I$482021&amp;":"&amp;'HMPL Validation'!I$482022),'HMPL Validation'!I$482023,FALSE)),0,HLOOKUP($B18,INDIRECT("'Monthly Resource Report'!"&amp;'HMPL Validation'!I$482021&amp;":"&amp;'HMPL Validation'!I$482022),'HMPL Validation'!I$482023,FALSE))</f>
        <v>6.9741173275801274E-2</v>
      </c>
      <c r="J18" s="318">
        <f ca="1">+IF(ISERROR(HLOOKUP($B18,INDIRECT("'Monthly Resource Report'!"&amp;'HMPL Validation'!J$482021&amp;":"&amp;'HMPL Validation'!J$482022),'HMPL Validation'!J$482023,FALSE)),0,HLOOKUP($B18,INDIRECT("'Monthly Resource Report'!"&amp;'HMPL Validation'!J$482021&amp;":"&amp;'HMPL Validation'!J$482022),'HMPL Validation'!J$482023,FALSE))</f>
        <v>0.49154047773008441</v>
      </c>
      <c r="L18" s="301">
        <v>41730</v>
      </c>
      <c r="M18" s="294">
        <v>152</v>
      </c>
      <c r="N18" s="297">
        <v>4.3570000000000002</v>
      </c>
      <c r="O18" s="299">
        <v>7.0000000000000007E-2</v>
      </c>
      <c r="P18" s="295">
        <v>0.49</v>
      </c>
      <c r="Q18" s="294">
        <f ca="1">+IF(ISERROR(HLOOKUP($B18,INDIRECT("'Monthly Resource Report'!"&amp;'HMPL Validation'!Q$482021&amp;":"&amp;'HMPL Validation'!Q$482022),'HMPL Validation'!Q$482023,FALSE)),0,HLOOKUP($B18,INDIRECT("'Monthly Resource Report'!"&amp;'HMPL Validation'!Q$482021&amp;":"&amp;'HMPL Validation'!Q$482022),'HMPL Validation'!Q$482023,FALSE))</f>
        <v>152</v>
      </c>
      <c r="R18" s="297">
        <f ca="1">+IF(ISERROR(HLOOKUP($B18,INDIRECT("'Monthly Resource Report'!"&amp;'HMPL Validation'!R$482021&amp;":"&amp;'HMPL Validation'!R$482022),'HMPL Validation'!R$482023,FALSE)),0,HLOOKUP($B18,INDIRECT("'Monthly Resource Report'!"&amp;'HMPL Validation'!R$482021&amp;":"&amp;'HMPL Validation'!R$482022),'HMPL Validation'!R$482023,FALSE))</f>
        <v>4.3570060454540558</v>
      </c>
      <c r="S18" s="317">
        <f ca="1">+IF(ISERROR(HLOOKUP($B18,INDIRECT("'Monthly Resource Report'!"&amp;'HMPL Validation'!S$482021&amp;":"&amp;'HMPL Validation'!S$482022),'HMPL Validation'!S$482023,FALSE)),0,HLOOKUP($B18,INDIRECT("'Monthly Resource Report'!"&amp;'HMPL Validation'!S$482021&amp;":"&amp;'HMPL Validation'!S$482022),'HMPL Validation'!S$482023,FALSE))</f>
        <v>6.9725671867329808E-2</v>
      </c>
      <c r="T18" s="318">
        <f ca="1">+IF(ISERROR(HLOOKUP($B18,INDIRECT("'Monthly Resource Report'!"&amp;'HMPL Validation'!T$482021&amp;":"&amp;'HMPL Validation'!T$482022),'HMPL Validation'!T$482023,FALSE)),0,HLOOKUP($B18,INDIRECT("'Monthly Resource Report'!"&amp;'HMPL Validation'!T$482021&amp;":"&amp;'HMPL Validation'!T$482022),'HMPL Validation'!T$482023,FALSE))</f>
        <v>0.49181676305855621</v>
      </c>
    </row>
    <row r="19" spans="2:20">
      <c r="B19" s="301">
        <v>41760</v>
      </c>
      <c r="C19" s="294">
        <v>153</v>
      </c>
      <c r="D19" s="297">
        <v>4.3570000000000002</v>
      </c>
      <c r="E19" s="299">
        <v>7.0000000000000007E-2</v>
      </c>
      <c r="F19" s="295">
        <v>0.49</v>
      </c>
      <c r="G19" s="294">
        <f ca="1">+IF(ISERROR(HLOOKUP($B19,INDIRECT("'Monthly Resource Report'!"&amp;'HMPL Validation'!G$482021&amp;":"&amp;'HMPL Validation'!G$482022),'HMPL Validation'!G$482023,FALSE)),0,HLOOKUP($B19,INDIRECT("'Monthly Resource Report'!"&amp;'HMPL Validation'!G$482021&amp;":"&amp;'HMPL Validation'!G$482022),'HMPL Validation'!G$482023,FALSE))</f>
        <v>153</v>
      </c>
      <c r="H19" s="297">
        <f ca="1">+IF(ISERROR(HLOOKUP($B19,INDIRECT("'Monthly Resource Report'!"&amp;'HMPL Validation'!H$482021&amp;":"&amp;'HMPL Validation'!H$482022),'HMPL Validation'!H$482023,FALSE)),0,HLOOKUP($B19,INDIRECT("'Monthly Resource Report'!"&amp;'HMPL Validation'!H$482021&amp;":"&amp;'HMPL Validation'!H$482022),'HMPL Validation'!H$482023,FALSE))</f>
        <v>4.3569968344954439</v>
      </c>
      <c r="I19" s="317">
        <f ca="1">+IF(ISERROR(HLOOKUP($B19,INDIRECT("'Monthly Resource Report'!"&amp;'HMPL Validation'!I$482021&amp;":"&amp;'HMPL Validation'!I$482022),'HMPL Validation'!I$482023,FALSE)),0,HLOOKUP($B19,INDIRECT("'Monthly Resource Report'!"&amp;'HMPL Validation'!I$482021&amp;":"&amp;'HMPL Validation'!I$482022),'HMPL Validation'!I$482023,FALSE))</f>
        <v>6.9706139704556039E-2</v>
      </c>
      <c r="J19" s="318">
        <f ca="1">+IF(ISERROR(HLOOKUP($B19,INDIRECT("'Monthly Resource Report'!"&amp;'HMPL Validation'!J$482021&amp;":"&amp;'HMPL Validation'!J$482022),'HMPL Validation'!J$482023,FALSE)),0,HLOOKUP($B19,INDIRECT("'Monthly Resource Report'!"&amp;'HMPL Validation'!J$482021&amp;":"&amp;'HMPL Validation'!J$482022),'HMPL Validation'!J$482023,FALSE))</f>
        <v>0.49283463685852774</v>
      </c>
      <c r="L19" s="301">
        <v>41760</v>
      </c>
      <c r="M19" s="294">
        <v>152</v>
      </c>
      <c r="N19" s="297">
        <v>4.3570000000000002</v>
      </c>
      <c r="O19" s="299">
        <v>7.0000000000000007E-2</v>
      </c>
      <c r="P19" s="295">
        <v>0.49</v>
      </c>
      <c r="Q19" s="294">
        <f ca="1">+IF(ISERROR(HLOOKUP($B19,INDIRECT("'Monthly Resource Report'!"&amp;'HMPL Validation'!Q$482021&amp;":"&amp;'HMPL Validation'!Q$482022),'HMPL Validation'!Q$482023,FALSE)),0,HLOOKUP($B19,INDIRECT("'Monthly Resource Report'!"&amp;'HMPL Validation'!Q$482021&amp;":"&amp;'HMPL Validation'!Q$482022),'HMPL Validation'!Q$482023,FALSE))</f>
        <v>152</v>
      </c>
      <c r="R19" s="297">
        <f ca="1">+IF(ISERROR(HLOOKUP($B19,INDIRECT("'Monthly Resource Report'!"&amp;'HMPL Validation'!R$482021&amp;":"&amp;'HMPL Validation'!R$482022),'HMPL Validation'!R$482023,FALSE)),0,HLOOKUP($B19,INDIRECT("'Monthly Resource Report'!"&amp;'HMPL Validation'!R$482021&amp;":"&amp;'HMPL Validation'!R$482022),'HMPL Validation'!R$482023,FALSE))</f>
        <v>4.357007048814137</v>
      </c>
      <c r="S19" s="317">
        <f ca="1">+IF(ISERROR(HLOOKUP($B19,INDIRECT("'Monthly Resource Report'!"&amp;'HMPL Validation'!S$482021&amp;":"&amp;'HMPL Validation'!S$482022),'HMPL Validation'!S$482023,FALSE)),0,HLOOKUP($B19,INDIRECT("'Monthly Resource Report'!"&amp;'HMPL Validation'!S$482021&amp;":"&amp;'HMPL Validation'!S$482022),'HMPL Validation'!S$482023,FALSE))</f>
        <v>6.9718299095133288E-2</v>
      </c>
      <c r="T19" s="318">
        <f ca="1">+IF(ISERROR(HLOOKUP($B19,INDIRECT("'Monthly Resource Report'!"&amp;'HMPL Validation'!T$482021&amp;":"&amp;'HMPL Validation'!T$482022),'HMPL Validation'!T$482023,FALSE)),0,HLOOKUP($B19,INDIRECT("'Monthly Resource Report'!"&amp;'HMPL Validation'!T$482021&amp;":"&amp;'HMPL Validation'!T$482022),'HMPL Validation'!T$482023,FALSE))</f>
        <v>0.49133345561261926</v>
      </c>
    </row>
    <row r="20" spans="2:20">
      <c r="B20" s="301">
        <v>41791</v>
      </c>
      <c r="C20" s="294">
        <v>153</v>
      </c>
      <c r="D20" s="297">
        <v>4.3570000000000002</v>
      </c>
      <c r="E20" s="299">
        <v>7.0000000000000007E-2</v>
      </c>
      <c r="F20" s="295">
        <v>0.49</v>
      </c>
      <c r="G20" s="294">
        <f ca="1">+IF(ISERROR(HLOOKUP($B20,INDIRECT("'Monthly Resource Report'!"&amp;'HMPL Validation'!G$482021&amp;":"&amp;'HMPL Validation'!G$482022),'HMPL Validation'!G$482023,FALSE)),0,HLOOKUP($B20,INDIRECT("'Monthly Resource Report'!"&amp;'HMPL Validation'!G$482021&amp;":"&amp;'HMPL Validation'!G$482022),'HMPL Validation'!G$482023,FALSE))</f>
        <v>153</v>
      </c>
      <c r="H20" s="297">
        <f ca="1">+IF(ISERROR(HLOOKUP($B20,INDIRECT("'Monthly Resource Report'!"&amp;'HMPL Validation'!H$482021&amp;":"&amp;'HMPL Validation'!H$482022),'HMPL Validation'!H$482023,FALSE)),0,HLOOKUP($B20,INDIRECT("'Monthly Resource Report'!"&amp;'HMPL Validation'!H$482021&amp;":"&amp;'HMPL Validation'!H$482022),'HMPL Validation'!H$482023,FALSE))</f>
        <v>4.3569930938644879</v>
      </c>
      <c r="I20" s="317">
        <f ca="1">+IF(ISERROR(HLOOKUP($B20,INDIRECT("'Monthly Resource Report'!"&amp;'HMPL Validation'!I$482021&amp;":"&amp;'HMPL Validation'!I$482022),'HMPL Validation'!I$482023,FALSE)),0,HLOOKUP($B20,INDIRECT("'Monthly Resource Report'!"&amp;'HMPL Validation'!I$482021&amp;":"&amp;'HMPL Validation'!I$482022),'HMPL Validation'!I$482023,FALSE))</f>
        <v>6.9760910457782127E-2</v>
      </c>
      <c r="J20" s="318">
        <f ca="1">+IF(ISERROR(HLOOKUP($B20,INDIRECT("'Monthly Resource Report'!"&amp;'HMPL Validation'!J$482021&amp;":"&amp;'HMPL Validation'!J$482022),'HMPL Validation'!J$482023,FALSE)),0,HLOOKUP($B20,INDIRECT("'Monthly Resource Report'!"&amp;'HMPL Validation'!J$482021&amp;":"&amp;'HMPL Validation'!J$482022),'HMPL Validation'!J$482023,FALSE))</f>
        <v>0.49063813826837799</v>
      </c>
      <c r="L20" s="301">
        <v>41791</v>
      </c>
      <c r="M20" s="294">
        <v>152</v>
      </c>
      <c r="N20" s="297">
        <v>4.3570000000000002</v>
      </c>
      <c r="O20" s="299">
        <v>7.0000000000000007E-2</v>
      </c>
      <c r="P20" s="295">
        <v>0.49</v>
      </c>
      <c r="Q20" s="294">
        <f ca="1">+IF(ISERROR(HLOOKUP($B20,INDIRECT("'Monthly Resource Report'!"&amp;'HMPL Validation'!Q$482021&amp;":"&amp;'HMPL Validation'!Q$482022),'HMPL Validation'!Q$482023,FALSE)),0,HLOOKUP($B20,INDIRECT("'Monthly Resource Report'!"&amp;'HMPL Validation'!Q$482021&amp;":"&amp;'HMPL Validation'!Q$482022),'HMPL Validation'!Q$482023,FALSE))</f>
        <v>152</v>
      </c>
      <c r="R20" s="297">
        <f ca="1">+IF(ISERROR(HLOOKUP($B20,INDIRECT("'Monthly Resource Report'!"&amp;'HMPL Validation'!R$482021&amp;":"&amp;'HMPL Validation'!R$482022),'HMPL Validation'!R$482023,FALSE)),0,HLOOKUP($B20,INDIRECT("'Monthly Resource Report'!"&amp;'HMPL Validation'!R$482021&amp;":"&amp;'HMPL Validation'!R$482022),'HMPL Validation'!R$482023,FALSE))</f>
        <v>4.3570062936238196</v>
      </c>
      <c r="S20" s="317">
        <f ca="1">+IF(ISERROR(HLOOKUP($B20,INDIRECT("'Monthly Resource Report'!"&amp;'HMPL Validation'!S$482021&amp;":"&amp;'HMPL Validation'!S$482022),'HMPL Validation'!S$482023,FALSE)),0,HLOOKUP($B20,INDIRECT("'Monthly Resource Report'!"&amp;'HMPL Validation'!S$482021&amp;":"&amp;'HMPL Validation'!S$482022),'HMPL Validation'!S$482023,FALSE))</f>
        <v>6.9742234619101798E-2</v>
      </c>
      <c r="T20" s="318">
        <f ca="1">+IF(ISERROR(HLOOKUP($B20,INDIRECT("'Monthly Resource Report'!"&amp;'HMPL Validation'!T$482021&amp;":"&amp;'HMPL Validation'!T$482022),'HMPL Validation'!T$482023,FALSE)),0,HLOOKUP($B20,INDIRECT("'Monthly Resource Report'!"&amp;'HMPL Validation'!T$482021&amp;":"&amp;'HMPL Validation'!T$482022),'HMPL Validation'!T$482023,FALSE))</f>
        <v>0.49181683610428062</v>
      </c>
    </row>
    <row r="21" spans="2:20">
      <c r="B21" s="301">
        <v>41821</v>
      </c>
      <c r="C21" s="294">
        <v>153</v>
      </c>
      <c r="D21" s="297">
        <v>4.3570000000000002</v>
      </c>
      <c r="E21" s="299">
        <v>7.0000000000000007E-2</v>
      </c>
      <c r="F21" s="295">
        <v>0.49</v>
      </c>
      <c r="G21" s="294">
        <f ca="1">+IF(ISERROR(HLOOKUP($B21,INDIRECT("'Monthly Resource Report'!"&amp;'HMPL Validation'!G$482021&amp;":"&amp;'HMPL Validation'!G$482022),'HMPL Validation'!G$482023,FALSE)),0,HLOOKUP($B21,INDIRECT("'Monthly Resource Report'!"&amp;'HMPL Validation'!G$482021&amp;":"&amp;'HMPL Validation'!G$482022),'HMPL Validation'!G$482023,FALSE))</f>
        <v>153</v>
      </c>
      <c r="H21" s="297">
        <f ca="1">+IF(ISERROR(HLOOKUP($B21,INDIRECT("'Monthly Resource Report'!"&amp;'HMPL Validation'!H$482021&amp;":"&amp;'HMPL Validation'!H$482022),'HMPL Validation'!H$482023,FALSE)),0,HLOOKUP($B21,INDIRECT("'Monthly Resource Report'!"&amp;'HMPL Validation'!H$482021&amp;":"&amp;'HMPL Validation'!H$482022),'HMPL Validation'!H$482023,FALSE))</f>
        <v>4.3569930239122545</v>
      </c>
      <c r="I21" s="317">
        <f ca="1">+IF(ISERROR(HLOOKUP($B21,INDIRECT("'Monthly Resource Report'!"&amp;'HMPL Validation'!I$482021&amp;":"&amp;'HMPL Validation'!I$482022),'HMPL Validation'!I$482023,FALSE)),0,HLOOKUP($B21,INDIRECT("'Monthly Resource Report'!"&amp;'HMPL Validation'!I$482021&amp;":"&amp;'HMPL Validation'!I$482022),'HMPL Validation'!I$482023,FALSE))</f>
        <v>6.9792120354222373E-2</v>
      </c>
      <c r="J21" s="318">
        <f ca="1">+IF(ISERROR(HLOOKUP($B21,INDIRECT("'Monthly Resource Report'!"&amp;'HMPL Validation'!J$482021&amp;":"&amp;'HMPL Validation'!J$482022),'HMPL Validation'!J$482023,FALSE)),0,HLOOKUP($B21,INDIRECT("'Monthly Resource Report'!"&amp;'HMPL Validation'!J$482021&amp;":"&amp;'HMPL Validation'!J$482022),'HMPL Validation'!J$482023,FALSE))</f>
        <v>0.49122485990115877</v>
      </c>
      <c r="L21" s="301">
        <v>41821</v>
      </c>
      <c r="M21" s="294">
        <v>152</v>
      </c>
      <c r="N21" s="297">
        <v>4.3570000000000002</v>
      </c>
      <c r="O21" s="299">
        <v>7.0000000000000007E-2</v>
      </c>
      <c r="P21" s="295">
        <v>0.49</v>
      </c>
      <c r="Q21" s="294">
        <f ca="1">+IF(ISERROR(HLOOKUP($B21,INDIRECT("'Monthly Resource Report'!"&amp;'HMPL Validation'!Q$482021&amp;":"&amp;'HMPL Validation'!Q$482022),'HMPL Validation'!Q$482023,FALSE)),0,HLOOKUP($B21,INDIRECT("'Monthly Resource Report'!"&amp;'HMPL Validation'!Q$482021&amp;":"&amp;'HMPL Validation'!Q$482022),'HMPL Validation'!Q$482023,FALSE))</f>
        <v>152</v>
      </c>
      <c r="R21" s="297">
        <f ca="1">+IF(ISERROR(HLOOKUP($B21,INDIRECT("'Monthly Resource Report'!"&amp;'HMPL Validation'!R$482021&amp;":"&amp;'HMPL Validation'!R$482022),'HMPL Validation'!R$482023,FALSE)),0,HLOOKUP($B21,INDIRECT("'Monthly Resource Report'!"&amp;'HMPL Validation'!R$482021&amp;":"&amp;'HMPL Validation'!R$482022),'HMPL Validation'!R$482023,FALSE))</f>
        <v>4.3570064754172453</v>
      </c>
      <c r="S21" s="317">
        <f ca="1">+IF(ISERROR(HLOOKUP($B21,INDIRECT("'Monthly Resource Report'!"&amp;'HMPL Validation'!S$482021&amp;":"&amp;'HMPL Validation'!S$482022),'HMPL Validation'!S$482023,FALSE)),0,HLOOKUP($B21,INDIRECT("'Monthly Resource Report'!"&amp;'HMPL Validation'!S$482021&amp;":"&amp;'HMPL Validation'!S$482022),'HMPL Validation'!S$482023,FALSE))</f>
        <v>6.9777797023949747E-2</v>
      </c>
      <c r="T21" s="318">
        <f ca="1">+IF(ISERROR(HLOOKUP($B21,INDIRECT("'Monthly Resource Report'!"&amp;'HMPL Validation'!T$482021&amp;":"&amp;'HMPL Validation'!T$482022),'HMPL Validation'!T$482023,FALSE)),0,HLOOKUP($B21,INDIRECT("'Monthly Resource Report'!"&amp;'HMPL Validation'!T$482021&amp;":"&amp;'HMPL Validation'!T$482022),'HMPL Validation'!T$482023,FALSE))</f>
        <v>0.49217831985271571</v>
      </c>
    </row>
    <row r="22" spans="2:20">
      <c r="B22" s="301">
        <v>41852</v>
      </c>
      <c r="C22" s="294">
        <v>153</v>
      </c>
      <c r="D22" s="297">
        <v>4.3570000000000002</v>
      </c>
      <c r="E22" s="299">
        <v>7.0000000000000007E-2</v>
      </c>
      <c r="F22" s="295">
        <v>0.49</v>
      </c>
      <c r="G22" s="294">
        <f ca="1">+IF(ISERROR(HLOOKUP($B22,INDIRECT("'Monthly Resource Report'!"&amp;'HMPL Validation'!G$482021&amp;":"&amp;'HMPL Validation'!G$482022),'HMPL Validation'!G$482023,FALSE)),0,HLOOKUP($B22,INDIRECT("'Monthly Resource Report'!"&amp;'HMPL Validation'!G$482021&amp;":"&amp;'HMPL Validation'!G$482022),'HMPL Validation'!G$482023,FALSE))</f>
        <v>153</v>
      </c>
      <c r="H22" s="297">
        <f ca="1">+IF(ISERROR(HLOOKUP($B22,INDIRECT("'Monthly Resource Report'!"&amp;'HMPL Validation'!H$482021&amp;":"&amp;'HMPL Validation'!H$482022),'HMPL Validation'!H$482023,FALSE)),0,HLOOKUP($B22,INDIRECT("'Monthly Resource Report'!"&amp;'HMPL Validation'!H$482021&amp;":"&amp;'HMPL Validation'!H$482022),'HMPL Validation'!H$482023,FALSE))</f>
        <v>4.3569929521530621</v>
      </c>
      <c r="I22" s="317">
        <f ca="1">+IF(ISERROR(HLOOKUP($B22,INDIRECT("'Monthly Resource Report'!"&amp;'HMPL Validation'!I$482021&amp;":"&amp;'HMPL Validation'!I$482022),'HMPL Validation'!I$482023,FALSE)),0,HLOOKUP($B22,INDIRECT("'Monthly Resource Report'!"&amp;'HMPL Validation'!I$482021&amp;":"&amp;'HMPL Validation'!I$482022),'HMPL Validation'!I$482023,FALSE))</f>
        <v>6.9795377494842492E-2</v>
      </c>
      <c r="J22" s="318">
        <f ca="1">+IF(ISERROR(HLOOKUP($B22,INDIRECT("'Monthly Resource Report'!"&amp;'HMPL Validation'!J$482021&amp;":"&amp;'HMPL Validation'!J$482022),'HMPL Validation'!J$482023,FALSE)),0,HLOOKUP($B22,INDIRECT("'Monthly Resource Report'!"&amp;'HMPL Validation'!J$482021&amp;":"&amp;'HMPL Validation'!J$482022),'HMPL Validation'!J$482023,FALSE))</f>
        <v>0.4909065301139906</v>
      </c>
      <c r="L22" s="301">
        <v>41852</v>
      </c>
      <c r="M22" s="294">
        <v>152</v>
      </c>
      <c r="N22" s="297">
        <v>4.3570000000000002</v>
      </c>
      <c r="O22" s="299">
        <v>7.0000000000000007E-2</v>
      </c>
      <c r="P22" s="295">
        <v>0.49</v>
      </c>
      <c r="Q22" s="294">
        <f ca="1">+IF(ISERROR(HLOOKUP($B22,INDIRECT("'Monthly Resource Report'!"&amp;'HMPL Validation'!Q$482021&amp;":"&amp;'HMPL Validation'!Q$482022),'HMPL Validation'!Q$482023,FALSE)),0,HLOOKUP($B22,INDIRECT("'Monthly Resource Report'!"&amp;'HMPL Validation'!Q$482021&amp;":"&amp;'HMPL Validation'!Q$482022),'HMPL Validation'!Q$482023,FALSE))</f>
        <v>152</v>
      </c>
      <c r="R22" s="297">
        <f ca="1">+IF(ISERROR(HLOOKUP($B22,INDIRECT("'Monthly Resource Report'!"&amp;'HMPL Validation'!R$482021&amp;":"&amp;'HMPL Validation'!R$482022),'HMPL Validation'!R$482023,FALSE)),0,HLOOKUP($B22,INDIRECT("'Monthly Resource Report'!"&amp;'HMPL Validation'!R$482021&amp;":"&amp;'HMPL Validation'!R$482022),'HMPL Validation'!R$482023,FALSE))</f>
        <v>4.3570065913196823</v>
      </c>
      <c r="S22" s="317">
        <f ca="1">+IF(ISERROR(HLOOKUP($B22,INDIRECT("'Monthly Resource Report'!"&amp;'HMPL Validation'!S$482021&amp;":"&amp;'HMPL Validation'!S$482022),'HMPL Validation'!S$482023,FALSE)),0,HLOOKUP($B22,INDIRECT("'Monthly Resource Report'!"&amp;'HMPL Validation'!S$482021&amp;":"&amp;'HMPL Validation'!S$482022),'HMPL Validation'!S$482023,FALSE))</f>
        <v>6.9775627337704094E-2</v>
      </c>
      <c r="T22" s="318">
        <f ca="1">+IF(ISERROR(HLOOKUP($B22,INDIRECT("'Monthly Resource Report'!"&amp;'HMPL Validation'!T$482021&amp;":"&amp;'HMPL Validation'!T$482022),'HMPL Validation'!T$482023,FALSE)),0,HLOOKUP($B22,INDIRECT("'Monthly Resource Report'!"&amp;'HMPL Validation'!T$482021&amp;":"&amp;'HMPL Validation'!T$482022),'HMPL Validation'!T$482023,FALSE))</f>
        <v>0.49130151161753877</v>
      </c>
    </row>
    <row r="23" spans="2:20">
      <c r="B23" s="301">
        <v>41883</v>
      </c>
      <c r="C23" s="294">
        <v>153</v>
      </c>
      <c r="D23" s="297">
        <v>4.3570000000000002</v>
      </c>
      <c r="E23" s="299">
        <v>7.0000000000000007E-2</v>
      </c>
      <c r="F23" s="295">
        <v>0.49</v>
      </c>
      <c r="G23" s="294">
        <f ca="1">+IF(ISERROR(HLOOKUP($B23,INDIRECT("'Monthly Resource Report'!"&amp;'HMPL Validation'!G$482021&amp;":"&amp;'HMPL Validation'!G$482022),'HMPL Validation'!G$482023,FALSE)),0,HLOOKUP($B23,INDIRECT("'Monthly Resource Report'!"&amp;'HMPL Validation'!G$482021&amp;":"&amp;'HMPL Validation'!G$482022),'HMPL Validation'!G$482023,FALSE))</f>
        <v>153</v>
      </c>
      <c r="H23" s="297">
        <f ca="1">+IF(ISERROR(HLOOKUP($B23,INDIRECT("'Monthly Resource Report'!"&amp;'HMPL Validation'!H$482021&amp;":"&amp;'HMPL Validation'!H$482022),'HMPL Validation'!H$482023,FALSE)),0,HLOOKUP($B23,INDIRECT("'Monthly Resource Report'!"&amp;'HMPL Validation'!H$482021&amp;":"&amp;'HMPL Validation'!H$482022),'HMPL Validation'!H$482023,FALSE))</f>
        <v>4.3569944779597183</v>
      </c>
      <c r="I23" s="317">
        <f ca="1">+IF(ISERROR(HLOOKUP($B23,INDIRECT("'Monthly Resource Report'!"&amp;'HMPL Validation'!I$482021&amp;":"&amp;'HMPL Validation'!I$482022),'HMPL Validation'!I$482023,FALSE)),0,HLOOKUP($B23,INDIRECT("'Monthly Resource Report'!"&amp;'HMPL Validation'!I$482021&amp;":"&amp;'HMPL Validation'!I$482022),'HMPL Validation'!I$482023,FALSE))</f>
        <v>6.9731672993348939E-2</v>
      </c>
      <c r="J23" s="318">
        <f ca="1">+IF(ISERROR(HLOOKUP($B23,INDIRECT("'Monthly Resource Report'!"&amp;'HMPL Validation'!J$482021&amp;":"&amp;'HMPL Validation'!J$482022),'HMPL Validation'!J$482023,FALSE)),0,HLOOKUP($B23,INDIRECT("'Monthly Resource Report'!"&amp;'HMPL Validation'!J$482021&amp;":"&amp;'HMPL Validation'!J$482022),'HMPL Validation'!J$482023,FALSE))</f>
        <v>0.49128151938348175</v>
      </c>
      <c r="L23" s="301">
        <v>41883</v>
      </c>
      <c r="M23" s="294">
        <v>152</v>
      </c>
      <c r="N23" s="297">
        <v>4.3570000000000002</v>
      </c>
      <c r="O23" s="299">
        <v>7.0000000000000007E-2</v>
      </c>
      <c r="P23" s="295">
        <v>0.49</v>
      </c>
      <c r="Q23" s="294">
        <f ca="1">+IF(ISERROR(HLOOKUP($B23,INDIRECT("'Monthly Resource Report'!"&amp;'HMPL Validation'!Q$482021&amp;":"&amp;'HMPL Validation'!Q$482022),'HMPL Validation'!Q$482023,FALSE)),0,HLOOKUP($B23,INDIRECT("'Monthly Resource Report'!"&amp;'HMPL Validation'!Q$482021&amp;":"&amp;'HMPL Validation'!Q$482022),'HMPL Validation'!Q$482023,FALSE))</f>
        <v>152</v>
      </c>
      <c r="R23" s="297">
        <f ca="1">+IF(ISERROR(HLOOKUP($B23,INDIRECT("'Monthly Resource Report'!"&amp;'HMPL Validation'!R$482021&amp;":"&amp;'HMPL Validation'!R$482022),'HMPL Validation'!R$482023,FALSE)),0,HLOOKUP($B23,INDIRECT("'Monthly Resource Report'!"&amp;'HMPL Validation'!R$482021&amp;":"&amp;'HMPL Validation'!R$482022),'HMPL Validation'!R$482023,FALSE))</f>
        <v>4.357005802331738</v>
      </c>
      <c r="S23" s="317">
        <f ca="1">+IF(ISERROR(HLOOKUP($B23,INDIRECT("'Monthly Resource Report'!"&amp;'HMPL Validation'!S$482021&amp;":"&amp;'HMPL Validation'!S$482022),'HMPL Validation'!S$482023,FALSE)),0,HLOOKUP($B23,INDIRECT("'Monthly Resource Report'!"&amp;'HMPL Validation'!S$482021&amp;":"&amp;'HMPL Validation'!S$482022),'HMPL Validation'!S$482023,FALSE))</f>
        <v>6.9709037926636699E-2</v>
      </c>
      <c r="T23" s="318">
        <f ca="1">+IF(ISERROR(HLOOKUP($B23,INDIRECT("'Monthly Resource Report'!"&amp;'HMPL Validation'!T$482021&amp;":"&amp;'HMPL Validation'!T$482022),'HMPL Validation'!T$482023,FALSE)),0,HLOOKUP($B23,INDIRECT("'Monthly Resource Report'!"&amp;'HMPL Validation'!T$482021&amp;":"&amp;'HMPL Validation'!T$482022),'HMPL Validation'!T$482023,FALSE))</f>
        <v>0.4918283210546664</v>
      </c>
    </row>
    <row r="24" spans="2:20">
      <c r="B24" s="301">
        <v>41913</v>
      </c>
      <c r="C24" s="294">
        <v>153</v>
      </c>
      <c r="D24" s="297">
        <v>4.3570000000000002</v>
      </c>
      <c r="E24" s="299">
        <v>7.0000000000000007E-2</v>
      </c>
      <c r="F24" s="295">
        <v>0.49</v>
      </c>
      <c r="G24" s="294">
        <f ca="1">+IF(ISERROR(HLOOKUP($B24,INDIRECT("'Monthly Resource Report'!"&amp;'HMPL Validation'!G$482021&amp;":"&amp;'HMPL Validation'!G$482022),'HMPL Validation'!G$482023,FALSE)),0,HLOOKUP($B24,INDIRECT("'Monthly Resource Report'!"&amp;'HMPL Validation'!G$482021&amp;":"&amp;'HMPL Validation'!G$482022),'HMPL Validation'!G$482023,FALSE))</f>
        <v>153</v>
      </c>
      <c r="H24" s="297">
        <f ca="1">+IF(ISERROR(HLOOKUP($B24,INDIRECT("'Monthly Resource Report'!"&amp;'HMPL Validation'!H$482021&amp;":"&amp;'HMPL Validation'!H$482022),'HMPL Validation'!H$482023,FALSE)),0,HLOOKUP($B24,INDIRECT("'Monthly Resource Report'!"&amp;'HMPL Validation'!H$482021&amp;":"&amp;'HMPL Validation'!H$482022),'HMPL Validation'!H$482023,FALSE))</f>
        <v>4.3569950312582728</v>
      </c>
      <c r="I24" s="317">
        <f ca="1">+IF(ISERROR(HLOOKUP($B24,INDIRECT("'Monthly Resource Report'!"&amp;'HMPL Validation'!I$482021&amp;":"&amp;'HMPL Validation'!I$482022),'HMPL Validation'!I$482023,FALSE)),0,HLOOKUP($B24,INDIRECT("'Monthly Resource Report'!"&amp;'HMPL Validation'!I$482021&amp;":"&amp;'HMPL Validation'!I$482022),'HMPL Validation'!I$482023,FALSE))</f>
        <v>6.9747313955686868E-2</v>
      </c>
      <c r="J24" s="318">
        <f ca="1">+IF(ISERROR(HLOOKUP($B24,INDIRECT("'Monthly Resource Report'!"&amp;'HMPL Validation'!J$482021&amp;":"&amp;'HMPL Validation'!J$482022),'HMPL Validation'!J$482023,FALSE)),0,HLOOKUP($B24,INDIRECT("'Monthly Resource Report'!"&amp;'HMPL Validation'!J$482021&amp;":"&amp;'HMPL Validation'!J$482022),'HMPL Validation'!J$482023,FALSE))</f>
        <v>0.49121875774340568</v>
      </c>
      <c r="L24" s="301">
        <v>41913</v>
      </c>
      <c r="M24" s="294">
        <v>152</v>
      </c>
      <c r="N24" s="297">
        <v>4.3570000000000002</v>
      </c>
      <c r="O24" s="299">
        <v>7.0000000000000007E-2</v>
      </c>
      <c r="P24" s="295">
        <v>0.49</v>
      </c>
      <c r="Q24" s="294">
        <f ca="1">+IF(ISERROR(HLOOKUP($B24,INDIRECT("'Monthly Resource Report'!"&amp;'HMPL Validation'!Q$482021&amp;":"&amp;'HMPL Validation'!Q$482022),'HMPL Validation'!Q$482023,FALSE)),0,HLOOKUP($B24,INDIRECT("'Monthly Resource Report'!"&amp;'HMPL Validation'!Q$482021&amp;":"&amp;'HMPL Validation'!Q$482022),'HMPL Validation'!Q$482023,FALSE))</f>
        <v>152</v>
      </c>
      <c r="R24" s="297">
        <f ca="1">+IF(ISERROR(HLOOKUP($B24,INDIRECT("'Monthly Resource Report'!"&amp;'HMPL Validation'!R$482021&amp;":"&amp;'HMPL Validation'!R$482022),'HMPL Validation'!R$482023,FALSE)),0,HLOOKUP($B24,INDIRECT("'Monthly Resource Report'!"&amp;'HMPL Validation'!R$482021&amp;":"&amp;'HMPL Validation'!R$482022),'HMPL Validation'!R$482023,FALSE))</f>
        <v>4.3570068003175697</v>
      </c>
      <c r="S24" s="317">
        <f ca="1">+IF(ISERROR(HLOOKUP($B24,INDIRECT("'Monthly Resource Report'!"&amp;'HMPL Validation'!S$482021&amp;":"&amp;'HMPL Validation'!S$482022),'HMPL Validation'!S$482023,FALSE)),0,HLOOKUP($B24,INDIRECT("'Monthly Resource Report'!"&amp;'HMPL Validation'!S$482021&amp;":"&amp;'HMPL Validation'!S$482022),'HMPL Validation'!S$482023,FALSE))</f>
        <v>6.9743974064196801E-2</v>
      </c>
      <c r="T24" s="318">
        <f ca="1">+IF(ISERROR(HLOOKUP($B24,INDIRECT("'Monthly Resource Report'!"&amp;'HMPL Validation'!T$482021&amp;":"&amp;'HMPL Validation'!T$482022),'HMPL Validation'!T$482023,FALSE)),0,HLOOKUP($B24,INDIRECT("'Monthly Resource Report'!"&amp;'HMPL Validation'!T$482021&amp;":"&amp;'HMPL Validation'!T$482022),'HMPL Validation'!T$482023,FALSE))</f>
        <v>0.49264745118360564</v>
      </c>
    </row>
    <row r="25" spans="2:20">
      <c r="B25" s="301">
        <v>41944</v>
      </c>
      <c r="C25" s="294">
        <v>153</v>
      </c>
      <c r="D25" s="297">
        <v>4.3570000000000002</v>
      </c>
      <c r="E25" s="299">
        <v>7.0000000000000007E-2</v>
      </c>
      <c r="F25" s="295">
        <v>0.49</v>
      </c>
      <c r="G25" s="294">
        <f ca="1">+IF(ISERROR(HLOOKUP($B25,INDIRECT("'Monthly Resource Report'!"&amp;'HMPL Validation'!G$482021&amp;":"&amp;'HMPL Validation'!G$482022),'HMPL Validation'!G$482023,FALSE)),0,HLOOKUP($B25,INDIRECT("'Monthly Resource Report'!"&amp;'HMPL Validation'!G$482021&amp;":"&amp;'HMPL Validation'!G$482022),'HMPL Validation'!G$482023,FALSE))</f>
        <v>153</v>
      </c>
      <c r="H25" s="297">
        <f ca="1">+IF(ISERROR(HLOOKUP($B25,INDIRECT("'Monthly Resource Report'!"&amp;'HMPL Validation'!H$482021&amp;":"&amp;'HMPL Validation'!H$482022),'HMPL Validation'!H$482023,FALSE)),0,HLOOKUP($B25,INDIRECT("'Monthly Resource Report'!"&amp;'HMPL Validation'!H$482021&amp;":"&amp;'HMPL Validation'!H$482022),'HMPL Validation'!H$482023,FALSE))</f>
        <v>4.3569940555882827</v>
      </c>
      <c r="I25" s="317">
        <f ca="1">+IF(ISERROR(HLOOKUP($B25,INDIRECT("'Monthly Resource Report'!"&amp;'HMPL Validation'!I$482021&amp;":"&amp;'HMPL Validation'!I$482022),'HMPL Validation'!I$482023,FALSE)),0,HLOOKUP($B25,INDIRECT("'Monthly Resource Report'!"&amp;'HMPL Validation'!I$482021&amp;":"&amp;'HMPL Validation'!I$482022),'HMPL Validation'!I$482023,FALSE))</f>
        <v>6.9708500148631794E-2</v>
      </c>
      <c r="J25" s="318">
        <f ca="1">+IF(ISERROR(HLOOKUP($B25,INDIRECT("'Monthly Resource Report'!"&amp;'HMPL Validation'!J$482021&amp;":"&amp;'HMPL Validation'!J$482022),'HMPL Validation'!J$482023,FALSE)),0,HLOOKUP($B25,INDIRECT("'Monthly Resource Report'!"&amp;'HMPL Validation'!J$482021&amp;":"&amp;'HMPL Validation'!J$482022),'HMPL Validation'!J$482023,FALSE))</f>
        <v>0.49096196406751014</v>
      </c>
      <c r="L25" s="301">
        <v>41944</v>
      </c>
      <c r="M25" s="294">
        <v>152</v>
      </c>
      <c r="N25" s="297">
        <v>4.3570000000000002</v>
      </c>
      <c r="O25" s="299">
        <v>7.0000000000000007E-2</v>
      </c>
      <c r="P25" s="295">
        <v>0.49</v>
      </c>
      <c r="Q25" s="294">
        <f ca="1">+IF(ISERROR(HLOOKUP($B25,INDIRECT("'Monthly Resource Report'!"&amp;'HMPL Validation'!Q$482021&amp;":"&amp;'HMPL Validation'!Q$482022),'HMPL Validation'!Q$482023,FALSE)),0,HLOOKUP($B25,INDIRECT("'Monthly Resource Report'!"&amp;'HMPL Validation'!Q$482021&amp;":"&amp;'HMPL Validation'!Q$482022),'HMPL Validation'!Q$482023,FALSE))</f>
        <v>152</v>
      </c>
      <c r="R25" s="297">
        <f ca="1">+IF(ISERROR(HLOOKUP($B25,INDIRECT("'Monthly Resource Report'!"&amp;'HMPL Validation'!R$482021&amp;":"&amp;'HMPL Validation'!R$482022),'HMPL Validation'!R$482023,FALSE)),0,HLOOKUP($B25,INDIRECT("'Monthly Resource Report'!"&amp;'HMPL Validation'!R$482021&amp;":"&amp;'HMPL Validation'!R$482022),'HMPL Validation'!R$482023,FALSE))</f>
        <v>4.3570067439801505</v>
      </c>
      <c r="S25" s="317">
        <f ca="1">+IF(ISERROR(HLOOKUP($B25,INDIRECT("'Monthly Resource Report'!"&amp;'HMPL Validation'!S$482021&amp;":"&amp;'HMPL Validation'!S$482022),'HMPL Validation'!S$482023,FALSE)),0,HLOOKUP($B25,INDIRECT("'Monthly Resource Report'!"&amp;'HMPL Validation'!S$482021&amp;":"&amp;'HMPL Validation'!S$482022),'HMPL Validation'!S$482023,FALSE))</f>
        <v>6.9679507559867709E-2</v>
      </c>
      <c r="T25" s="318">
        <f ca="1">+IF(ISERROR(HLOOKUP($B25,INDIRECT("'Monthly Resource Report'!"&amp;'HMPL Validation'!T$482021&amp;":"&amp;'HMPL Validation'!T$482022),'HMPL Validation'!T$482023,FALSE)),0,HLOOKUP($B25,INDIRECT("'Monthly Resource Report'!"&amp;'HMPL Validation'!T$482021&amp;":"&amp;'HMPL Validation'!T$482022),'HMPL Validation'!T$482023,FALSE))</f>
        <v>0.49138507090931599</v>
      </c>
    </row>
    <row r="26" spans="2:20">
      <c r="B26" s="301">
        <v>41974</v>
      </c>
      <c r="C26" s="294">
        <v>153</v>
      </c>
      <c r="D26" s="297">
        <v>4.3570000000000002</v>
      </c>
      <c r="E26" s="299">
        <v>7.0000000000000007E-2</v>
      </c>
      <c r="F26" s="295">
        <v>0.49</v>
      </c>
      <c r="G26" s="294">
        <f ca="1">+IF(ISERROR(HLOOKUP($B26,INDIRECT("'Monthly Resource Report'!"&amp;'HMPL Validation'!G$482021&amp;":"&amp;'HMPL Validation'!G$482022),'HMPL Validation'!G$482023,FALSE)),0,HLOOKUP($B26,INDIRECT("'Monthly Resource Report'!"&amp;'HMPL Validation'!G$482021&amp;":"&amp;'HMPL Validation'!G$482022),'HMPL Validation'!G$482023,FALSE))</f>
        <v>153</v>
      </c>
      <c r="H26" s="297">
        <f ca="1">+IF(ISERROR(HLOOKUP($B26,INDIRECT("'Monthly Resource Report'!"&amp;'HMPL Validation'!H$482021&amp;":"&amp;'HMPL Validation'!H$482022),'HMPL Validation'!H$482023,FALSE)),0,HLOOKUP($B26,INDIRECT("'Monthly Resource Report'!"&amp;'HMPL Validation'!H$482021&amp;":"&amp;'HMPL Validation'!H$482022),'HMPL Validation'!H$482023,FALSE))</f>
        <v>4.3569938681865885</v>
      </c>
      <c r="I26" s="317">
        <f ca="1">+IF(ISERROR(HLOOKUP($B26,INDIRECT("'Monthly Resource Report'!"&amp;'HMPL Validation'!I$482021&amp;":"&amp;'HMPL Validation'!I$482022),'HMPL Validation'!I$482023,FALSE)),0,HLOOKUP($B26,INDIRECT("'Monthly Resource Report'!"&amp;'HMPL Validation'!I$482021&amp;":"&amp;'HMPL Validation'!I$482022),'HMPL Validation'!I$482023,FALSE))</f>
        <v>6.973044608544017E-2</v>
      </c>
      <c r="J26" s="318">
        <f ca="1">+IF(ISERROR(HLOOKUP($B26,INDIRECT("'Monthly Resource Report'!"&amp;'HMPL Validation'!J$482021&amp;":"&amp;'HMPL Validation'!J$482022),'HMPL Validation'!J$482023,FALSE)),0,HLOOKUP($B26,INDIRECT("'Monthly Resource Report'!"&amp;'HMPL Validation'!J$482021&amp;":"&amp;'HMPL Validation'!J$482022),'HMPL Validation'!J$482023,FALSE))</f>
        <v>0.49092207905443541</v>
      </c>
      <c r="L26" s="301">
        <v>41974</v>
      </c>
      <c r="M26" s="294">
        <v>152</v>
      </c>
      <c r="N26" s="297">
        <v>4.3570000000000002</v>
      </c>
      <c r="O26" s="299">
        <v>7.0000000000000007E-2</v>
      </c>
      <c r="P26" s="295">
        <v>0.49</v>
      </c>
      <c r="Q26" s="294">
        <f ca="1">+IF(ISERROR(HLOOKUP($B26,INDIRECT("'Monthly Resource Report'!"&amp;'HMPL Validation'!Q$482021&amp;":"&amp;'HMPL Validation'!Q$482022),'HMPL Validation'!Q$482023,FALSE)),0,HLOOKUP($B26,INDIRECT("'Monthly Resource Report'!"&amp;'HMPL Validation'!Q$482021&amp;":"&amp;'HMPL Validation'!Q$482022),'HMPL Validation'!Q$482023,FALSE))</f>
        <v>152</v>
      </c>
      <c r="R26" s="297">
        <f ca="1">+IF(ISERROR(HLOOKUP($B26,INDIRECT("'Monthly Resource Report'!"&amp;'HMPL Validation'!R$482021&amp;":"&amp;'HMPL Validation'!R$482022),'HMPL Validation'!R$482023,FALSE)),0,HLOOKUP($B26,INDIRECT("'Monthly Resource Report'!"&amp;'HMPL Validation'!R$482021&amp;":"&amp;'HMPL Validation'!R$482022),'HMPL Validation'!R$482023,FALSE))</f>
        <v>4.3570064007671707</v>
      </c>
      <c r="S26" s="317">
        <f ca="1">+IF(ISERROR(HLOOKUP($B26,INDIRECT("'Monthly Resource Report'!"&amp;'HMPL Validation'!S$482021&amp;":"&amp;'HMPL Validation'!S$482022),'HMPL Validation'!S$482023,FALSE)),0,HLOOKUP($B26,INDIRECT("'Monthly Resource Report'!"&amp;'HMPL Validation'!S$482021&amp;":"&amp;'HMPL Validation'!S$482022),'HMPL Validation'!S$482023,FALSE))</f>
        <v>6.971491519278003E-2</v>
      </c>
      <c r="T26" s="318">
        <f ca="1">+IF(ISERROR(HLOOKUP($B26,INDIRECT("'Monthly Resource Report'!"&amp;'HMPL Validation'!T$482021&amp;":"&amp;'HMPL Validation'!T$482022),'HMPL Validation'!T$482023,FALSE)),0,HLOOKUP($B26,INDIRECT("'Monthly Resource Report'!"&amp;'HMPL Validation'!T$482021&amp;":"&amp;'HMPL Validation'!T$482022),'HMPL Validation'!T$482023,FALSE))</f>
        <v>0.49176813293016108</v>
      </c>
    </row>
    <row r="27" spans="2:20">
      <c r="B27" s="301">
        <v>42005</v>
      </c>
      <c r="C27" s="294">
        <v>153</v>
      </c>
      <c r="D27" s="297">
        <v>4.641</v>
      </c>
      <c r="E27" s="299">
        <v>7.0000000000000007E-2</v>
      </c>
      <c r="F27" s="295">
        <v>0.49</v>
      </c>
      <c r="G27" s="294">
        <f ca="1">+IF(ISERROR(HLOOKUP($B27,INDIRECT("'Monthly Resource Report'!"&amp;'HMPL Validation'!G$482021&amp;":"&amp;'HMPL Validation'!G$482022),'HMPL Validation'!G$482023,FALSE)),0,HLOOKUP($B27,INDIRECT("'Monthly Resource Report'!"&amp;'HMPL Validation'!G$482021&amp;":"&amp;'HMPL Validation'!G$482022),'HMPL Validation'!G$482023,FALSE))</f>
        <v>153</v>
      </c>
      <c r="H27" s="297">
        <f ca="1">+IF(ISERROR(HLOOKUP($B27,INDIRECT("'Monthly Resource Report'!"&amp;'HMPL Validation'!H$482021&amp;":"&amp;'HMPL Validation'!H$482022),'HMPL Validation'!H$482023,FALSE)),0,HLOOKUP($B27,INDIRECT("'Monthly Resource Report'!"&amp;'HMPL Validation'!H$482021&amp;":"&amp;'HMPL Validation'!H$482022),'HMPL Validation'!H$482023,FALSE))</f>
        <v>4.6409947772156031</v>
      </c>
      <c r="I27" s="317">
        <f ca="1">+IF(ISERROR(HLOOKUP($B27,INDIRECT("'Monthly Resource Report'!"&amp;'HMPL Validation'!I$482021&amp;":"&amp;'HMPL Validation'!I$482022),'HMPL Validation'!I$482023,FALSE)),0,HLOOKUP($B27,INDIRECT("'Monthly Resource Report'!"&amp;'HMPL Validation'!I$482021&amp;":"&amp;'HMPL Validation'!I$482022),'HMPL Validation'!I$482023,FALSE))</f>
        <v>6.9760755057584153E-2</v>
      </c>
      <c r="J27" s="318">
        <f ca="1">+IF(ISERROR(HLOOKUP($B27,INDIRECT("'Monthly Resource Report'!"&amp;'HMPL Validation'!J$482021&amp;":"&amp;'HMPL Validation'!J$482022),'HMPL Validation'!J$482023,FALSE)),0,HLOOKUP($B27,INDIRECT("'Monthly Resource Report'!"&amp;'HMPL Validation'!J$482021&amp;":"&amp;'HMPL Validation'!J$482022),'HMPL Validation'!J$482023,FALSE))</f>
        <v>0.49122414030834211</v>
      </c>
      <c r="L27" s="301">
        <v>42005</v>
      </c>
      <c r="M27" s="294">
        <v>152</v>
      </c>
      <c r="N27" s="297">
        <v>4.641</v>
      </c>
      <c r="O27" s="299">
        <v>7.0000000000000007E-2</v>
      </c>
      <c r="P27" s="295">
        <v>0.49</v>
      </c>
      <c r="Q27" s="294">
        <f ca="1">+IF(ISERROR(HLOOKUP($B27,INDIRECT("'Monthly Resource Report'!"&amp;'HMPL Validation'!Q$482021&amp;":"&amp;'HMPL Validation'!Q$482022),'HMPL Validation'!Q$482023,FALSE)),0,HLOOKUP($B27,INDIRECT("'Monthly Resource Report'!"&amp;'HMPL Validation'!Q$482021&amp;":"&amp;'HMPL Validation'!Q$482022),'HMPL Validation'!Q$482023,FALSE))</f>
        <v>152</v>
      </c>
      <c r="R27" s="297">
        <f ca="1">+IF(ISERROR(HLOOKUP($B27,INDIRECT("'Monthly Resource Report'!"&amp;'HMPL Validation'!R$482021&amp;":"&amp;'HMPL Validation'!R$482022),'HMPL Validation'!R$482023,FALSE)),0,HLOOKUP($B27,INDIRECT("'Monthly Resource Report'!"&amp;'HMPL Validation'!R$482021&amp;":"&amp;'HMPL Validation'!R$482022),'HMPL Validation'!R$482023,FALSE))</f>
        <v>4.6409969322926496</v>
      </c>
      <c r="S27" s="317">
        <f ca="1">+IF(ISERROR(HLOOKUP($B27,INDIRECT("'Monthly Resource Report'!"&amp;'HMPL Validation'!S$482021&amp;":"&amp;'HMPL Validation'!S$482022),'HMPL Validation'!S$482023,FALSE)),0,HLOOKUP($B27,INDIRECT("'Monthly Resource Report'!"&amp;'HMPL Validation'!S$482021&amp;":"&amp;'HMPL Validation'!S$482022),'HMPL Validation'!S$482023,FALSE))</f>
        <v>6.9703380449966032E-2</v>
      </c>
      <c r="T27" s="318">
        <f ca="1">+IF(ISERROR(HLOOKUP($B27,INDIRECT("'Monthly Resource Report'!"&amp;'HMPL Validation'!T$482021&amp;":"&amp;'HMPL Validation'!T$482022),'HMPL Validation'!T$482023,FALSE)),0,HLOOKUP($B27,INDIRECT("'Monthly Resource Report'!"&amp;'HMPL Validation'!T$482021&amp;":"&amp;'HMPL Validation'!T$482022),'HMPL Validation'!T$482023,FALSE))</f>
        <v>0.49218352360992784</v>
      </c>
    </row>
    <row r="28" spans="2:20">
      <c r="B28" s="301">
        <v>42036</v>
      </c>
      <c r="C28" s="294">
        <v>153</v>
      </c>
      <c r="D28" s="297">
        <v>4.641</v>
      </c>
      <c r="E28" s="299">
        <v>7.0000000000000007E-2</v>
      </c>
      <c r="F28" s="295">
        <v>0.49</v>
      </c>
      <c r="G28" s="294">
        <f ca="1">+IF(ISERROR(HLOOKUP($B28,INDIRECT("'Monthly Resource Report'!"&amp;'HMPL Validation'!G$482021&amp;":"&amp;'HMPL Validation'!G$482022),'HMPL Validation'!G$482023,FALSE)),0,HLOOKUP($B28,INDIRECT("'Monthly Resource Report'!"&amp;'HMPL Validation'!G$482021&amp;":"&amp;'HMPL Validation'!G$482022),'HMPL Validation'!G$482023,FALSE))</f>
        <v>153</v>
      </c>
      <c r="H28" s="297">
        <f ca="1">+IF(ISERROR(HLOOKUP($B28,INDIRECT("'Monthly Resource Report'!"&amp;'HMPL Validation'!H$482021&amp;":"&amp;'HMPL Validation'!H$482022),'HMPL Validation'!H$482023,FALSE)),0,HLOOKUP($B28,INDIRECT("'Monthly Resource Report'!"&amp;'HMPL Validation'!H$482021&amp;":"&amp;'HMPL Validation'!H$482022),'HMPL Validation'!H$482023,FALSE))</f>
        <v>4.6409947803343741</v>
      </c>
      <c r="I28" s="317">
        <f ca="1">+IF(ISERROR(HLOOKUP($B28,INDIRECT("'Monthly Resource Report'!"&amp;'HMPL Validation'!I$482021&amp;":"&amp;'HMPL Validation'!I$482022),'HMPL Validation'!I$482023,FALSE)),0,HLOOKUP($B28,INDIRECT("'Monthly Resource Report'!"&amp;'HMPL Validation'!I$482021&amp;":"&amp;'HMPL Validation'!I$482022),'HMPL Validation'!I$482023,FALSE))</f>
        <v>6.9761555295280719E-2</v>
      </c>
      <c r="J28" s="318">
        <f ca="1">+IF(ISERROR(HLOOKUP($B28,INDIRECT("'Monthly Resource Report'!"&amp;'HMPL Validation'!J$482021&amp;":"&amp;'HMPL Validation'!J$482022),'HMPL Validation'!J$482023,FALSE)),0,HLOOKUP($B28,INDIRECT("'Monthly Resource Report'!"&amp;'HMPL Validation'!J$482021&amp;":"&amp;'HMPL Validation'!J$482022),'HMPL Validation'!J$482023,FALSE))</f>
        <v>0.49101482402881746</v>
      </c>
      <c r="L28" s="301">
        <v>42036</v>
      </c>
      <c r="M28" s="294">
        <v>152</v>
      </c>
      <c r="N28" s="297">
        <v>4.641</v>
      </c>
      <c r="O28" s="299">
        <v>7.0000000000000007E-2</v>
      </c>
      <c r="P28" s="295">
        <v>0.49</v>
      </c>
      <c r="Q28" s="294">
        <f ca="1">+IF(ISERROR(HLOOKUP($B28,INDIRECT("'Monthly Resource Report'!"&amp;'HMPL Validation'!Q$482021&amp;":"&amp;'HMPL Validation'!Q$482022),'HMPL Validation'!Q$482023,FALSE)),0,HLOOKUP($B28,INDIRECT("'Monthly Resource Report'!"&amp;'HMPL Validation'!Q$482021&amp;":"&amp;'HMPL Validation'!Q$482022),'HMPL Validation'!Q$482023,FALSE))</f>
        <v>152</v>
      </c>
      <c r="R28" s="297">
        <f ca="1">+IF(ISERROR(HLOOKUP($B28,INDIRECT("'Monthly Resource Report'!"&amp;'HMPL Validation'!R$482021&amp;":"&amp;'HMPL Validation'!R$482022),'HMPL Validation'!R$482023,FALSE)),0,HLOOKUP($B28,INDIRECT("'Monthly Resource Report'!"&amp;'HMPL Validation'!R$482021&amp;":"&amp;'HMPL Validation'!R$482022),'HMPL Validation'!R$482023,FALSE))</f>
        <v>4.6409974509333241</v>
      </c>
      <c r="S28" s="317">
        <f ca="1">+IF(ISERROR(HLOOKUP($B28,INDIRECT("'Monthly Resource Report'!"&amp;'HMPL Validation'!S$482021&amp;":"&amp;'HMPL Validation'!S$482022),'HMPL Validation'!S$482023,FALSE)),0,HLOOKUP($B28,INDIRECT("'Monthly Resource Report'!"&amp;'HMPL Validation'!S$482021&amp;":"&amp;'HMPL Validation'!S$482022),'HMPL Validation'!S$482023,FALSE))</f>
        <v>6.9718840437077073E-2</v>
      </c>
      <c r="T28" s="318">
        <f ca="1">+IF(ISERROR(HLOOKUP($B28,INDIRECT("'Monthly Resource Report'!"&amp;'HMPL Validation'!T$482021&amp;":"&amp;'HMPL Validation'!T$482022),'HMPL Validation'!T$482023,FALSE)),0,HLOOKUP($B28,INDIRECT("'Monthly Resource Report'!"&amp;'HMPL Validation'!T$482021&amp;":"&amp;'HMPL Validation'!T$482022),'HMPL Validation'!T$482023,FALSE))</f>
        <v>0.49143989791249948</v>
      </c>
    </row>
    <row r="29" spans="2:20">
      <c r="B29" s="301">
        <v>42064</v>
      </c>
      <c r="C29" s="294">
        <v>153</v>
      </c>
      <c r="D29" s="297">
        <v>4.641</v>
      </c>
      <c r="E29" s="299">
        <v>7.0000000000000007E-2</v>
      </c>
      <c r="F29" s="295">
        <v>0.49</v>
      </c>
      <c r="G29" s="294">
        <f ca="1">+IF(ISERROR(HLOOKUP($B29,INDIRECT("'Monthly Resource Report'!"&amp;'HMPL Validation'!G$482021&amp;":"&amp;'HMPL Validation'!G$482022),'HMPL Validation'!G$482023,FALSE)),0,HLOOKUP($B29,INDIRECT("'Monthly Resource Report'!"&amp;'HMPL Validation'!G$482021&amp;":"&amp;'HMPL Validation'!G$482022),'HMPL Validation'!G$482023,FALSE))</f>
        <v>153</v>
      </c>
      <c r="H29" s="297">
        <f ca="1">+IF(ISERROR(HLOOKUP($B29,INDIRECT("'Monthly Resource Report'!"&amp;'HMPL Validation'!H$482021&amp;":"&amp;'HMPL Validation'!H$482022),'HMPL Validation'!H$482023,FALSE)),0,HLOOKUP($B29,INDIRECT("'Monthly Resource Report'!"&amp;'HMPL Validation'!H$482021&amp;":"&amp;'HMPL Validation'!H$482022),'HMPL Validation'!H$482023,FALSE))</f>
        <v>4.6409944147894731</v>
      </c>
      <c r="I29" s="317">
        <f ca="1">+IF(ISERROR(HLOOKUP($B29,INDIRECT("'Monthly Resource Report'!"&amp;'HMPL Validation'!I$482021&amp;":"&amp;'HMPL Validation'!I$482022),'HMPL Validation'!I$482023,FALSE)),0,HLOOKUP($B29,INDIRECT("'Monthly Resource Report'!"&amp;'HMPL Validation'!I$482021&amp;":"&amp;'HMPL Validation'!I$482022),'HMPL Validation'!I$482023,FALSE))</f>
        <v>6.9723666746344518E-2</v>
      </c>
      <c r="J29" s="318">
        <f ca="1">+IF(ISERROR(HLOOKUP($B29,INDIRECT("'Monthly Resource Report'!"&amp;'HMPL Validation'!J$482021&amp;":"&amp;'HMPL Validation'!J$482022),'HMPL Validation'!J$482023,FALSE)),0,HLOOKUP($B29,INDIRECT("'Monthly Resource Report'!"&amp;'HMPL Validation'!J$482021&amp;":"&amp;'HMPL Validation'!J$482022),'HMPL Validation'!J$482023,FALSE))</f>
        <v>0.49093597084455826</v>
      </c>
      <c r="L29" s="301">
        <v>42064</v>
      </c>
      <c r="M29" s="294">
        <v>152</v>
      </c>
      <c r="N29" s="297">
        <v>4.641</v>
      </c>
      <c r="O29" s="299">
        <v>7.0000000000000007E-2</v>
      </c>
      <c r="P29" s="295">
        <v>0.49</v>
      </c>
      <c r="Q29" s="294">
        <f ca="1">+IF(ISERROR(HLOOKUP($B29,INDIRECT("'Monthly Resource Report'!"&amp;'HMPL Validation'!Q$482021&amp;":"&amp;'HMPL Validation'!Q$482022),'HMPL Validation'!Q$482023,FALSE)),0,HLOOKUP($B29,INDIRECT("'Monthly Resource Report'!"&amp;'HMPL Validation'!Q$482021&amp;":"&amp;'HMPL Validation'!Q$482022),'HMPL Validation'!Q$482023,FALSE))</f>
        <v>152</v>
      </c>
      <c r="R29" s="297">
        <f ca="1">+IF(ISERROR(HLOOKUP($B29,INDIRECT("'Monthly Resource Report'!"&amp;'HMPL Validation'!R$482021&amp;":"&amp;'HMPL Validation'!R$482022),'HMPL Validation'!R$482023,FALSE)),0,HLOOKUP($B29,INDIRECT("'Monthly Resource Report'!"&amp;'HMPL Validation'!R$482021&amp;":"&amp;'HMPL Validation'!R$482022),'HMPL Validation'!R$482023,FALSE))</f>
        <v>4.6409973352036609</v>
      </c>
      <c r="S29" s="317">
        <f ca="1">+IF(ISERROR(HLOOKUP($B29,INDIRECT("'Monthly Resource Report'!"&amp;'HMPL Validation'!S$482021&amp;":"&amp;'HMPL Validation'!S$482022),'HMPL Validation'!S$482023,FALSE)),0,HLOOKUP($B29,INDIRECT("'Monthly Resource Report'!"&amp;'HMPL Validation'!S$482021&amp;":"&amp;'HMPL Validation'!S$482022),'HMPL Validation'!S$482023,FALSE))</f>
        <v>6.9673991711675029E-2</v>
      </c>
      <c r="T29" s="318">
        <f ca="1">+IF(ISERROR(HLOOKUP($B29,INDIRECT("'Monthly Resource Report'!"&amp;'HMPL Validation'!T$482021&amp;":"&amp;'HMPL Validation'!T$482022),'HMPL Validation'!T$482023,FALSE)),0,HLOOKUP($B29,INDIRECT("'Monthly Resource Report'!"&amp;'HMPL Validation'!T$482021&amp;":"&amp;'HMPL Validation'!T$482022),'HMPL Validation'!T$482023,FALSE))</f>
        <v>0.49176143671013334</v>
      </c>
    </row>
    <row r="30" spans="2:20">
      <c r="B30" s="301">
        <v>42095</v>
      </c>
      <c r="C30" s="294">
        <v>153</v>
      </c>
      <c r="D30" s="297">
        <v>4.641</v>
      </c>
      <c r="E30" s="299">
        <v>7.0000000000000007E-2</v>
      </c>
      <c r="F30" s="295">
        <v>0.49</v>
      </c>
      <c r="G30" s="294">
        <f ca="1">+IF(ISERROR(HLOOKUP($B30,INDIRECT("'Monthly Resource Report'!"&amp;'HMPL Validation'!G$482021&amp;":"&amp;'HMPL Validation'!G$482022),'HMPL Validation'!G$482023,FALSE)),0,HLOOKUP($B30,INDIRECT("'Monthly Resource Report'!"&amp;'HMPL Validation'!G$482021&amp;":"&amp;'HMPL Validation'!G$482022),'HMPL Validation'!G$482023,FALSE))</f>
        <v>153</v>
      </c>
      <c r="H30" s="297">
        <f ca="1">+IF(ISERROR(HLOOKUP($B30,INDIRECT("'Monthly Resource Report'!"&amp;'HMPL Validation'!H$482021&amp;":"&amp;'HMPL Validation'!H$482022),'HMPL Validation'!H$482023,FALSE)),0,HLOOKUP($B30,INDIRECT("'Monthly Resource Report'!"&amp;'HMPL Validation'!H$482021&amp;":"&amp;'HMPL Validation'!H$482022),'HMPL Validation'!H$482023,FALSE))</f>
        <v>4.6409952893888962</v>
      </c>
      <c r="I30" s="317">
        <f ca="1">+IF(ISERROR(HLOOKUP($B30,INDIRECT("'Monthly Resource Report'!"&amp;'HMPL Validation'!I$482021&amp;":"&amp;'HMPL Validation'!I$482022),'HMPL Validation'!I$482023,FALSE)),0,HLOOKUP($B30,INDIRECT("'Monthly Resource Report'!"&amp;'HMPL Validation'!I$482021&amp;":"&amp;'HMPL Validation'!I$482022),'HMPL Validation'!I$482023,FALSE))</f>
        <v>6.9728312994176131E-2</v>
      </c>
      <c r="J30" s="318">
        <f ca="1">+IF(ISERROR(HLOOKUP($B30,INDIRECT("'Monthly Resource Report'!"&amp;'HMPL Validation'!J$482021&amp;":"&amp;'HMPL Validation'!J$482022),'HMPL Validation'!J$482023,FALSE)),0,HLOOKUP($B30,INDIRECT("'Monthly Resource Report'!"&amp;'HMPL Validation'!J$482021&amp;":"&amp;'HMPL Validation'!J$482022),'HMPL Validation'!J$482023,FALSE))</f>
        <v>0.49064803081556002</v>
      </c>
      <c r="L30" s="301">
        <v>42095</v>
      </c>
      <c r="M30" s="294">
        <v>152</v>
      </c>
      <c r="N30" s="297">
        <v>4.641</v>
      </c>
      <c r="O30" s="299">
        <v>7.0000000000000007E-2</v>
      </c>
      <c r="P30" s="295">
        <v>0.49</v>
      </c>
      <c r="Q30" s="294">
        <f ca="1">+IF(ISERROR(HLOOKUP($B30,INDIRECT("'Monthly Resource Report'!"&amp;'HMPL Validation'!Q$482021&amp;":"&amp;'HMPL Validation'!Q$482022),'HMPL Validation'!Q$482023,FALSE)),0,HLOOKUP($B30,INDIRECT("'Monthly Resource Report'!"&amp;'HMPL Validation'!Q$482021&amp;":"&amp;'HMPL Validation'!Q$482022),'HMPL Validation'!Q$482023,FALSE))</f>
        <v>152</v>
      </c>
      <c r="R30" s="297">
        <f ca="1">+IF(ISERROR(HLOOKUP($B30,INDIRECT("'Monthly Resource Report'!"&amp;'HMPL Validation'!R$482021&amp;":"&amp;'HMPL Validation'!R$482022),'HMPL Validation'!R$482023,FALSE)),0,HLOOKUP($B30,INDIRECT("'Monthly Resource Report'!"&amp;'HMPL Validation'!R$482021&amp;":"&amp;'HMPL Validation'!R$482022),'HMPL Validation'!R$482023,FALSE))</f>
        <v>4.6409977348838716</v>
      </c>
      <c r="S30" s="317">
        <f ca="1">+IF(ISERROR(HLOOKUP($B30,INDIRECT("'Monthly Resource Report'!"&amp;'HMPL Validation'!S$482021&amp;":"&amp;'HMPL Validation'!S$482022),'HMPL Validation'!S$482023,FALSE)),0,HLOOKUP($B30,INDIRECT("'Monthly Resource Report'!"&amp;'HMPL Validation'!S$482021&amp;":"&amp;'HMPL Validation'!S$482022),'HMPL Validation'!S$482023,FALSE))</f>
        <v>6.9675713792643229E-2</v>
      </c>
      <c r="T30" s="318">
        <f ca="1">+IF(ISERROR(HLOOKUP($B30,INDIRECT("'Monthly Resource Report'!"&amp;'HMPL Validation'!T$482021&amp;":"&amp;'HMPL Validation'!T$482022),'HMPL Validation'!T$482023,FALSE)),0,HLOOKUP($B30,INDIRECT("'Monthly Resource Report'!"&amp;'HMPL Validation'!T$482021&amp;":"&amp;'HMPL Validation'!T$482022),'HMPL Validation'!T$482023,FALSE))</f>
        <v>0.49137227036925396</v>
      </c>
    </row>
    <row r="31" spans="2:20">
      <c r="B31" s="301">
        <v>42125</v>
      </c>
      <c r="C31" s="294">
        <v>153</v>
      </c>
      <c r="D31" s="297">
        <v>4.641</v>
      </c>
      <c r="E31" s="299">
        <v>7.0000000000000007E-2</v>
      </c>
      <c r="F31" s="295">
        <v>0.49</v>
      </c>
      <c r="G31" s="294">
        <f ca="1">+IF(ISERROR(HLOOKUP($B31,INDIRECT("'Monthly Resource Report'!"&amp;'HMPL Validation'!G$482021&amp;":"&amp;'HMPL Validation'!G$482022),'HMPL Validation'!G$482023,FALSE)),0,HLOOKUP($B31,INDIRECT("'Monthly Resource Report'!"&amp;'HMPL Validation'!G$482021&amp;":"&amp;'HMPL Validation'!G$482022),'HMPL Validation'!G$482023,FALSE))</f>
        <v>153</v>
      </c>
      <c r="H31" s="297">
        <f ca="1">+IF(ISERROR(HLOOKUP($B31,INDIRECT("'Monthly Resource Report'!"&amp;'HMPL Validation'!H$482021&amp;":"&amp;'HMPL Validation'!H$482022),'HMPL Validation'!H$482023,FALSE)),0,HLOOKUP($B31,INDIRECT("'Monthly Resource Report'!"&amp;'HMPL Validation'!H$482021&amp;":"&amp;'HMPL Validation'!H$482022),'HMPL Validation'!H$482023,FALSE))</f>
        <v>4.6409952362294034</v>
      </c>
      <c r="I31" s="317">
        <f ca="1">+IF(ISERROR(HLOOKUP($B31,INDIRECT("'Monthly Resource Report'!"&amp;'HMPL Validation'!I$482021&amp;":"&amp;'HMPL Validation'!I$482022),'HMPL Validation'!I$482023,FALSE)),0,HLOOKUP($B31,INDIRECT("'Monthly Resource Report'!"&amp;'HMPL Validation'!I$482021&amp;":"&amp;'HMPL Validation'!I$482022),'HMPL Validation'!I$482023,FALSE))</f>
        <v>6.9731072778507056E-2</v>
      </c>
      <c r="J31" s="318">
        <f ca="1">+IF(ISERROR(HLOOKUP($B31,INDIRECT("'Monthly Resource Report'!"&amp;'HMPL Validation'!J$482021&amp;":"&amp;'HMPL Validation'!J$482022),'HMPL Validation'!J$482023,FALSE)),0,HLOOKUP($B31,INDIRECT("'Monthly Resource Report'!"&amp;'HMPL Validation'!J$482021&amp;":"&amp;'HMPL Validation'!J$482022),'HMPL Validation'!J$482023,FALSE))</f>
        <v>0.4912369573316212</v>
      </c>
      <c r="L31" s="301">
        <v>42125</v>
      </c>
      <c r="M31" s="294">
        <v>152</v>
      </c>
      <c r="N31" s="297">
        <v>4.641</v>
      </c>
      <c r="O31" s="299">
        <v>7.0000000000000007E-2</v>
      </c>
      <c r="P31" s="295">
        <v>0.49</v>
      </c>
      <c r="Q31" s="294">
        <f ca="1">+IF(ISERROR(HLOOKUP($B31,INDIRECT("'Monthly Resource Report'!"&amp;'HMPL Validation'!Q$482021&amp;":"&amp;'HMPL Validation'!Q$482022),'HMPL Validation'!Q$482023,FALSE)),0,HLOOKUP($B31,INDIRECT("'Monthly Resource Report'!"&amp;'HMPL Validation'!Q$482021&amp;":"&amp;'HMPL Validation'!Q$482022),'HMPL Validation'!Q$482023,FALSE))</f>
        <v>152</v>
      </c>
      <c r="R31" s="297">
        <f ca="1">+IF(ISERROR(HLOOKUP($B31,INDIRECT("'Monthly Resource Report'!"&amp;'HMPL Validation'!R$482021&amp;":"&amp;'HMPL Validation'!R$482022),'HMPL Validation'!R$482023,FALSE)),0,HLOOKUP($B31,INDIRECT("'Monthly Resource Report'!"&amp;'HMPL Validation'!R$482021&amp;":"&amp;'HMPL Validation'!R$482022),'HMPL Validation'!R$482023,FALSE))</f>
        <v>4.6409977011494252</v>
      </c>
      <c r="S31" s="317">
        <f ca="1">+IF(ISERROR(HLOOKUP($B31,INDIRECT("'Monthly Resource Report'!"&amp;'HMPL Validation'!S$482021&amp;":"&amp;'HMPL Validation'!S$482022),'HMPL Validation'!S$482023,FALSE)),0,HLOOKUP($B31,INDIRECT("'Monthly Resource Report'!"&amp;'HMPL Validation'!S$482021&amp;":"&amp;'HMPL Validation'!S$482022),'HMPL Validation'!S$482023,FALSE))</f>
        <v>6.9650939071171342E-2</v>
      </c>
      <c r="T31" s="318">
        <f ca="1">+IF(ISERROR(HLOOKUP($B31,INDIRECT("'Monthly Resource Report'!"&amp;'HMPL Validation'!T$482021&amp;":"&amp;'HMPL Validation'!T$482022),'HMPL Validation'!T$482023,FALSE)),0,HLOOKUP($B31,INDIRECT("'Monthly Resource Report'!"&amp;'HMPL Validation'!T$482021&amp;":"&amp;'HMPL Validation'!T$482022),'HMPL Validation'!T$482023,FALSE))</f>
        <v>0.49429506332272194</v>
      </c>
    </row>
    <row r="32" spans="2:20">
      <c r="B32" s="301">
        <v>42156</v>
      </c>
      <c r="C32" s="294">
        <v>153</v>
      </c>
      <c r="D32" s="297">
        <v>4.641</v>
      </c>
      <c r="E32" s="299">
        <v>7.0000000000000007E-2</v>
      </c>
      <c r="F32" s="295">
        <v>0.49</v>
      </c>
      <c r="G32" s="294">
        <f ca="1">+IF(ISERROR(HLOOKUP($B32,INDIRECT("'Monthly Resource Report'!"&amp;'HMPL Validation'!G$482021&amp;":"&amp;'HMPL Validation'!G$482022),'HMPL Validation'!G$482023,FALSE)),0,HLOOKUP($B32,INDIRECT("'Monthly Resource Report'!"&amp;'HMPL Validation'!G$482021&amp;":"&amp;'HMPL Validation'!G$482022),'HMPL Validation'!G$482023,FALSE))</f>
        <v>153</v>
      </c>
      <c r="H32" s="297">
        <f ca="1">+IF(ISERROR(HLOOKUP($B32,INDIRECT("'Monthly Resource Report'!"&amp;'HMPL Validation'!H$482021&amp;":"&amp;'HMPL Validation'!H$482022),'HMPL Validation'!H$482023,FALSE)),0,HLOOKUP($B32,INDIRECT("'Monthly Resource Report'!"&amp;'HMPL Validation'!H$482021&amp;":"&amp;'HMPL Validation'!H$482022),'HMPL Validation'!H$482023,FALSE))</f>
        <v>4.6409937901295741</v>
      </c>
      <c r="I32" s="317">
        <f ca="1">+IF(ISERROR(HLOOKUP($B32,INDIRECT("'Monthly Resource Report'!"&amp;'HMPL Validation'!I$482021&amp;":"&amp;'HMPL Validation'!I$482022),'HMPL Validation'!I$482023,FALSE)),0,HLOOKUP($B32,INDIRECT("'Monthly Resource Report'!"&amp;'HMPL Validation'!I$482021&amp;":"&amp;'HMPL Validation'!I$482022),'HMPL Validation'!I$482023,FALSE))</f>
        <v>6.9742214004032313E-2</v>
      </c>
      <c r="J32" s="318">
        <f ca="1">+IF(ISERROR(HLOOKUP($B32,INDIRECT("'Monthly Resource Report'!"&amp;'HMPL Validation'!J$482021&amp;":"&amp;'HMPL Validation'!J$482022),'HMPL Validation'!J$482023,FALSE)),0,HLOOKUP($B32,INDIRECT("'Monthly Resource Report'!"&amp;'HMPL Validation'!J$482021&amp;":"&amp;'HMPL Validation'!J$482022),'HMPL Validation'!J$482023,FALSE))</f>
        <v>0.49095795113521989</v>
      </c>
      <c r="L32" s="301">
        <v>42156</v>
      </c>
      <c r="M32" s="294">
        <v>152</v>
      </c>
      <c r="N32" s="297">
        <v>4.641</v>
      </c>
      <c r="O32" s="299">
        <v>7.0000000000000007E-2</v>
      </c>
      <c r="P32" s="295">
        <v>0.49</v>
      </c>
      <c r="Q32" s="294">
        <f ca="1">+IF(ISERROR(HLOOKUP($B32,INDIRECT("'Monthly Resource Report'!"&amp;'HMPL Validation'!Q$482021&amp;":"&amp;'HMPL Validation'!Q$482022),'HMPL Validation'!Q$482023,FALSE)),0,HLOOKUP($B32,INDIRECT("'Monthly Resource Report'!"&amp;'HMPL Validation'!Q$482021&amp;":"&amp;'HMPL Validation'!Q$482022),'HMPL Validation'!Q$482023,FALSE))</f>
        <v>152</v>
      </c>
      <c r="R32" s="297">
        <f ca="1">+IF(ISERROR(HLOOKUP($B32,INDIRECT("'Monthly Resource Report'!"&amp;'HMPL Validation'!R$482021&amp;":"&amp;'HMPL Validation'!R$482022),'HMPL Validation'!R$482023,FALSE)),0,HLOOKUP($B32,INDIRECT("'Monthly Resource Report'!"&amp;'HMPL Validation'!R$482021&amp;":"&amp;'HMPL Validation'!R$482022),'HMPL Validation'!R$482023,FALSE))</f>
        <v>4.6409959119025705</v>
      </c>
      <c r="S32" s="317">
        <f ca="1">+IF(ISERROR(HLOOKUP($B32,INDIRECT("'Monthly Resource Report'!"&amp;'HMPL Validation'!S$482021&amp;":"&amp;'HMPL Validation'!S$482022),'HMPL Validation'!S$482023,FALSE)),0,HLOOKUP($B32,INDIRECT("'Monthly Resource Report'!"&amp;'HMPL Validation'!S$482021&amp;":"&amp;'HMPL Validation'!S$482022),'HMPL Validation'!S$482023,FALSE))</f>
        <v>6.9710080269192939E-2</v>
      </c>
      <c r="T32" s="318">
        <f ca="1">+IF(ISERROR(HLOOKUP($B32,INDIRECT("'Monthly Resource Report'!"&amp;'HMPL Validation'!T$482021&amp;":"&amp;'HMPL Validation'!T$482022),'HMPL Validation'!T$482023,FALSE)),0,HLOOKUP($B32,INDIRECT("'Monthly Resource Report'!"&amp;'HMPL Validation'!T$482021&amp;":"&amp;'HMPL Validation'!T$482022),'HMPL Validation'!T$482023,FALSE))</f>
        <v>0.49135492404027681</v>
      </c>
    </row>
    <row r="33" spans="2:20">
      <c r="B33" s="301">
        <v>42186</v>
      </c>
      <c r="C33" s="294">
        <v>153</v>
      </c>
      <c r="D33" s="297">
        <v>4.641</v>
      </c>
      <c r="E33" s="299">
        <v>7.0000000000000007E-2</v>
      </c>
      <c r="F33" s="295">
        <v>0.49</v>
      </c>
      <c r="G33" s="294">
        <f ca="1">+IF(ISERROR(HLOOKUP($B33,INDIRECT("'Monthly Resource Report'!"&amp;'HMPL Validation'!G$482021&amp;":"&amp;'HMPL Validation'!G$482022),'HMPL Validation'!G$482023,FALSE)),0,HLOOKUP($B33,INDIRECT("'Monthly Resource Report'!"&amp;'HMPL Validation'!G$482021&amp;":"&amp;'HMPL Validation'!G$482022),'HMPL Validation'!G$482023,FALSE))</f>
        <v>153</v>
      </c>
      <c r="H33" s="297">
        <f ca="1">+IF(ISERROR(HLOOKUP($B33,INDIRECT("'Monthly Resource Report'!"&amp;'HMPL Validation'!H$482021&amp;":"&amp;'HMPL Validation'!H$482022),'HMPL Validation'!H$482023,FALSE)),0,HLOOKUP($B33,INDIRECT("'Monthly Resource Report'!"&amp;'HMPL Validation'!H$482021&amp;":"&amp;'HMPL Validation'!H$482022),'HMPL Validation'!H$482023,FALSE))</f>
        <v>4.6409948150987557</v>
      </c>
      <c r="I33" s="317">
        <f ca="1">+IF(ISERROR(HLOOKUP($B33,INDIRECT("'Monthly Resource Report'!"&amp;'HMPL Validation'!I$482021&amp;":"&amp;'HMPL Validation'!I$482022),'HMPL Validation'!I$482023,FALSE)),0,HLOOKUP($B33,INDIRECT("'Monthly Resource Report'!"&amp;'HMPL Validation'!I$482021&amp;":"&amp;'HMPL Validation'!I$482022),'HMPL Validation'!I$482023,FALSE))</f>
        <v>6.9776373891122234E-2</v>
      </c>
      <c r="J33" s="318">
        <f ca="1">+IF(ISERROR(HLOOKUP($B33,INDIRECT("'Monthly Resource Report'!"&amp;'HMPL Validation'!J$482021&amp;":"&amp;'HMPL Validation'!J$482022),'HMPL Validation'!J$482023,FALSE)),0,HLOOKUP($B33,INDIRECT("'Monthly Resource Report'!"&amp;'HMPL Validation'!J$482021&amp;":"&amp;'HMPL Validation'!J$482022),'HMPL Validation'!J$482023,FALSE))</f>
        <v>0.49120928489458826</v>
      </c>
      <c r="L33" s="301">
        <v>42186</v>
      </c>
      <c r="M33" s="294">
        <v>152</v>
      </c>
      <c r="N33" s="297">
        <v>4.641</v>
      </c>
      <c r="O33" s="299">
        <v>7.0000000000000007E-2</v>
      </c>
      <c r="P33" s="295">
        <v>0.49</v>
      </c>
      <c r="Q33" s="294">
        <f ca="1">+IF(ISERROR(HLOOKUP($B33,INDIRECT("'Monthly Resource Report'!"&amp;'HMPL Validation'!Q$482021&amp;":"&amp;'HMPL Validation'!Q$482022),'HMPL Validation'!Q$482023,FALSE)),0,HLOOKUP($B33,INDIRECT("'Monthly Resource Report'!"&amp;'HMPL Validation'!Q$482021&amp;":"&amp;'HMPL Validation'!Q$482022),'HMPL Validation'!Q$482023,FALSE))</f>
        <v>152</v>
      </c>
      <c r="R33" s="297">
        <f ca="1">+IF(ISERROR(HLOOKUP($B33,INDIRECT("'Monthly Resource Report'!"&amp;'HMPL Validation'!R$482021&amp;":"&amp;'HMPL Validation'!R$482022),'HMPL Validation'!R$482023,FALSE)),0,HLOOKUP($B33,INDIRECT("'Monthly Resource Report'!"&amp;'HMPL Validation'!R$482021&amp;":"&amp;'HMPL Validation'!R$482022),'HMPL Validation'!R$482023,FALSE))</f>
        <v>4.6409973351675511</v>
      </c>
      <c r="S33" s="317">
        <f ca="1">+IF(ISERROR(HLOOKUP($B33,INDIRECT("'Monthly Resource Report'!"&amp;'HMPL Validation'!S$482021&amp;":"&amp;'HMPL Validation'!S$482022),'HMPL Validation'!S$482023,FALSE)),0,HLOOKUP($B33,INDIRECT("'Monthly Resource Report'!"&amp;'HMPL Validation'!S$482021&amp;":"&amp;'HMPL Validation'!S$482022),'HMPL Validation'!S$482023,FALSE))</f>
        <v>6.9719426486949315E-2</v>
      </c>
      <c r="T33" s="318">
        <f ca="1">+IF(ISERROR(HLOOKUP($B33,INDIRECT("'Monthly Resource Report'!"&amp;'HMPL Validation'!T$482021&amp;":"&amp;'HMPL Validation'!T$482022),'HMPL Validation'!T$482023,FALSE)),0,HLOOKUP($B33,INDIRECT("'Monthly Resource Report'!"&amp;'HMPL Validation'!T$482021&amp;":"&amp;'HMPL Validation'!T$482022),'HMPL Validation'!T$482023,FALSE))</f>
        <v>0.49217347017062579</v>
      </c>
    </row>
    <row r="34" spans="2:20">
      <c r="B34" s="301">
        <v>42217</v>
      </c>
      <c r="C34" s="294">
        <v>153</v>
      </c>
      <c r="D34" s="297">
        <v>4.641</v>
      </c>
      <c r="E34" s="299">
        <v>7.0000000000000007E-2</v>
      </c>
      <c r="F34" s="295">
        <v>0.49</v>
      </c>
      <c r="G34" s="294">
        <f ca="1">+IF(ISERROR(HLOOKUP($B34,INDIRECT("'Monthly Resource Report'!"&amp;'HMPL Validation'!G$482021&amp;":"&amp;'HMPL Validation'!G$482022),'HMPL Validation'!G$482023,FALSE)),0,HLOOKUP($B34,INDIRECT("'Monthly Resource Report'!"&amp;'HMPL Validation'!G$482021&amp;":"&amp;'HMPL Validation'!G$482022),'HMPL Validation'!G$482023,FALSE))</f>
        <v>153</v>
      </c>
      <c r="H34" s="297">
        <f ca="1">+IF(ISERROR(HLOOKUP($B34,INDIRECT("'Monthly Resource Report'!"&amp;'HMPL Validation'!H$482021&amp;":"&amp;'HMPL Validation'!H$482022),'HMPL Validation'!H$482023,FALSE)),0,HLOOKUP($B34,INDIRECT("'Monthly Resource Report'!"&amp;'HMPL Validation'!H$482021&amp;":"&amp;'HMPL Validation'!H$482022),'HMPL Validation'!H$482023,FALSE))</f>
        <v>4.6409946622454958</v>
      </c>
      <c r="I34" s="317">
        <f ca="1">+IF(ISERROR(HLOOKUP($B34,INDIRECT("'Monthly Resource Report'!"&amp;'HMPL Validation'!I$482021&amp;":"&amp;'HMPL Validation'!I$482022),'HMPL Validation'!I$482023,FALSE)),0,HLOOKUP($B34,INDIRECT("'Monthly Resource Report'!"&amp;'HMPL Validation'!I$482021&amp;":"&amp;'HMPL Validation'!I$482022),'HMPL Validation'!I$482023,FALSE))</f>
        <v>6.9774067873317025E-2</v>
      </c>
      <c r="J34" s="318">
        <f ca="1">+IF(ISERROR(HLOOKUP($B34,INDIRECT("'Monthly Resource Report'!"&amp;'HMPL Validation'!J$482021&amp;":"&amp;'HMPL Validation'!J$482022),'HMPL Validation'!J$482023,FALSE)),0,HLOOKUP($B34,INDIRECT("'Monthly Resource Report'!"&amp;'HMPL Validation'!J$482021&amp;":"&amp;'HMPL Validation'!J$482022),'HMPL Validation'!J$482023,FALSE))</f>
        <v>0.49103103716250091</v>
      </c>
      <c r="L34" s="301">
        <v>42217</v>
      </c>
      <c r="M34" s="294">
        <v>152</v>
      </c>
      <c r="N34" s="297">
        <v>4.641</v>
      </c>
      <c r="O34" s="299">
        <v>7.0000000000000007E-2</v>
      </c>
      <c r="P34" s="295">
        <v>0.49</v>
      </c>
      <c r="Q34" s="294">
        <f ca="1">+IF(ISERROR(HLOOKUP($B34,INDIRECT("'Monthly Resource Report'!"&amp;'HMPL Validation'!Q$482021&amp;":"&amp;'HMPL Validation'!Q$482022),'HMPL Validation'!Q$482023,FALSE)),0,HLOOKUP($B34,INDIRECT("'Monthly Resource Report'!"&amp;'HMPL Validation'!Q$482021&amp;":"&amp;'HMPL Validation'!Q$482022),'HMPL Validation'!Q$482023,FALSE))</f>
        <v>152</v>
      </c>
      <c r="R34" s="297">
        <f ca="1">+IF(ISERROR(HLOOKUP($B34,INDIRECT("'Monthly Resource Report'!"&amp;'HMPL Validation'!R$482021&amp;":"&amp;'HMPL Validation'!R$482022),'HMPL Validation'!R$482023,FALSE)),0,HLOOKUP($B34,INDIRECT("'Monthly Resource Report'!"&amp;'HMPL Validation'!R$482021&amp;":"&amp;'HMPL Validation'!R$482022),'HMPL Validation'!R$482023,FALSE))</f>
        <v>4.6409966564686211</v>
      </c>
      <c r="S34" s="317">
        <f ca="1">+IF(ISERROR(HLOOKUP($B34,INDIRECT("'Monthly Resource Report'!"&amp;'HMPL Validation'!S$482021&amp;":"&amp;'HMPL Validation'!S$482022),'HMPL Validation'!S$482023,FALSE)),0,HLOOKUP($B34,INDIRECT("'Monthly Resource Report'!"&amp;'HMPL Validation'!S$482021&amp;":"&amp;'HMPL Validation'!S$482022),'HMPL Validation'!S$482023,FALSE))</f>
        <v>6.9720861534602954E-2</v>
      </c>
      <c r="T34" s="318">
        <f ca="1">+IF(ISERROR(HLOOKUP($B34,INDIRECT("'Monthly Resource Report'!"&amp;'HMPL Validation'!T$482021&amp;":"&amp;'HMPL Validation'!T$482022),'HMPL Validation'!T$482023,FALSE)),0,HLOOKUP($B34,INDIRECT("'Monthly Resource Report'!"&amp;'HMPL Validation'!T$482021&amp;":"&amp;'HMPL Validation'!T$482022),'HMPL Validation'!T$482023,FALSE))</f>
        <v>0.49173328167438629</v>
      </c>
    </row>
    <row r="35" spans="2:20">
      <c r="B35" s="301">
        <v>42248</v>
      </c>
      <c r="C35" s="294">
        <v>153</v>
      </c>
      <c r="D35" s="297">
        <v>4.641</v>
      </c>
      <c r="E35" s="299">
        <v>7.0000000000000007E-2</v>
      </c>
      <c r="F35" s="295">
        <v>0.49</v>
      </c>
      <c r="G35" s="294">
        <f ca="1">+IF(ISERROR(HLOOKUP($B35,INDIRECT("'Monthly Resource Report'!"&amp;'HMPL Validation'!G$482021&amp;":"&amp;'HMPL Validation'!G$482022),'HMPL Validation'!G$482023,FALSE)),0,HLOOKUP($B35,INDIRECT("'Monthly Resource Report'!"&amp;'HMPL Validation'!G$482021&amp;":"&amp;'HMPL Validation'!G$482022),'HMPL Validation'!G$482023,FALSE))</f>
        <v>153</v>
      </c>
      <c r="H35" s="297">
        <f ca="1">+IF(ISERROR(HLOOKUP($B35,INDIRECT("'Monthly Resource Report'!"&amp;'HMPL Validation'!H$482021&amp;":"&amp;'HMPL Validation'!H$482022),'HMPL Validation'!H$482023,FALSE)),0,HLOOKUP($B35,INDIRECT("'Monthly Resource Report'!"&amp;'HMPL Validation'!H$482021&amp;":"&amp;'HMPL Validation'!H$482022),'HMPL Validation'!H$482023,FALSE))</f>
        <v>4.6409941619785586</v>
      </c>
      <c r="I35" s="317">
        <f ca="1">+IF(ISERROR(HLOOKUP($B35,INDIRECT("'Monthly Resource Report'!"&amp;'HMPL Validation'!I$482021&amp;":"&amp;'HMPL Validation'!I$482022),'HMPL Validation'!I$482023,FALSE)),0,HLOOKUP($B35,INDIRECT("'Monthly Resource Report'!"&amp;'HMPL Validation'!I$482021&amp;":"&amp;'HMPL Validation'!I$482022),'HMPL Validation'!I$482023,FALSE))</f>
        <v>6.9725431198729357E-2</v>
      </c>
      <c r="J35" s="318">
        <f ca="1">+IF(ISERROR(HLOOKUP($B35,INDIRECT("'Monthly Resource Report'!"&amp;'HMPL Validation'!J$482021&amp;":"&amp;'HMPL Validation'!J$482022),'HMPL Validation'!J$482023,FALSE)),0,HLOOKUP($B35,INDIRECT("'Monthly Resource Report'!"&amp;'HMPL Validation'!J$482021&amp;":"&amp;'HMPL Validation'!J$482022),'HMPL Validation'!J$482023,FALSE))</f>
        <v>0.49064303706199391</v>
      </c>
      <c r="L35" s="301">
        <v>42248</v>
      </c>
      <c r="M35" s="294">
        <v>152</v>
      </c>
      <c r="N35" s="297">
        <v>4.641</v>
      </c>
      <c r="O35" s="299">
        <v>7.0000000000000007E-2</v>
      </c>
      <c r="P35" s="295">
        <v>0.49</v>
      </c>
      <c r="Q35" s="294">
        <f ca="1">+IF(ISERROR(HLOOKUP($B35,INDIRECT("'Monthly Resource Report'!"&amp;'HMPL Validation'!Q$482021&amp;":"&amp;'HMPL Validation'!Q$482022),'HMPL Validation'!Q$482023,FALSE)),0,HLOOKUP($B35,INDIRECT("'Monthly Resource Report'!"&amp;'HMPL Validation'!Q$482021&amp;":"&amp;'HMPL Validation'!Q$482022),'HMPL Validation'!Q$482023,FALSE))</f>
        <v>152</v>
      </c>
      <c r="R35" s="297">
        <f ca="1">+IF(ISERROR(HLOOKUP($B35,INDIRECT("'Monthly Resource Report'!"&amp;'HMPL Validation'!R$482021&amp;":"&amp;'HMPL Validation'!R$482022),'HMPL Validation'!R$482023,FALSE)),0,HLOOKUP($B35,INDIRECT("'Monthly Resource Report'!"&amp;'HMPL Validation'!R$482021&amp;":"&amp;'HMPL Validation'!R$482022),'HMPL Validation'!R$482023,FALSE))</f>
        <v>4.640997057578093</v>
      </c>
      <c r="S35" s="317">
        <f ca="1">+IF(ISERROR(HLOOKUP($B35,INDIRECT("'Monthly Resource Report'!"&amp;'HMPL Validation'!S$482021&amp;":"&amp;'HMPL Validation'!S$482022),'HMPL Validation'!S$482023,FALSE)),0,HLOOKUP($B35,INDIRECT("'Monthly Resource Report'!"&amp;'HMPL Validation'!S$482021&amp;":"&amp;'HMPL Validation'!S$482022),'HMPL Validation'!S$482023,FALSE))</f>
        <v>6.9652733792891497E-2</v>
      </c>
      <c r="T35" s="318">
        <f ca="1">+IF(ISERROR(HLOOKUP($B35,INDIRECT("'Monthly Resource Report'!"&amp;'HMPL Validation'!T$482021&amp;":"&amp;'HMPL Validation'!T$482022),'HMPL Validation'!T$482023,FALSE)),0,HLOOKUP($B35,INDIRECT("'Monthly Resource Report'!"&amp;'HMPL Validation'!T$482021&amp;":"&amp;'HMPL Validation'!T$482022),'HMPL Validation'!T$482023,FALSE))</f>
        <v>0.49182876013440374</v>
      </c>
    </row>
    <row r="36" spans="2:20">
      <c r="B36" s="301">
        <v>42278</v>
      </c>
      <c r="C36" s="294">
        <v>153</v>
      </c>
      <c r="D36" s="297">
        <v>4.641</v>
      </c>
      <c r="E36" s="299">
        <v>7.0000000000000007E-2</v>
      </c>
      <c r="F36" s="295">
        <v>0.49</v>
      </c>
      <c r="G36" s="294">
        <f ca="1">+IF(ISERROR(HLOOKUP($B36,INDIRECT("'Monthly Resource Report'!"&amp;'HMPL Validation'!G$482021&amp;":"&amp;'HMPL Validation'!G$482022),'HMPL Validation'!G$482023,FALSE)),0,HLOOKUP($B36,INDIRECT("'Monthly Resource Report'!"&amp;'HMPL Validation'!G$482021&amp;":"&amp;'HMPL Validation'!G$482022),'HMPL Validation'!G$482023,FALSE))</f>
        <v>153</v>
      </c>
      <c r="H36" s="297">
        <f ca="1">+IF(ISERROR(HLOOKUP($B36,INDIRECT("'Monthly Resource Report'!"&amp;'HMPL Validation'!H$482021&amp;":"&amp;'HMPL Validation'!H$482022),'HMPL Validation'!H$482023,FALSE)),0,HLOOKUP($B36,INDIRECT("'Monthly Resource Report'!"&amp;'HMPL Validation'!H$482021&amp;":"&amp;'HMPL Validation'!H$482022),'HMPL Validation'!H$482023,FALSE))</f>
        <v>4.6409944485906784</v>
      </c>
      <c r="I36" s="317">
        <f ca="1">+IF(ISERROR(HLOOKUP($B36,INDIRECT("'Monthly Resource Report'!"&amp;'HMPL Validation'!I$482021&amp;":"&amp;'HMPL Validation'!I$482022),'HMPL Validation'!I$482023,FALSE)),0,HLOOKUP($B36,INDIRECT("'Monthly Resource Report'!"&amp;'HMPL Validation'!I$482021&amp;":"&amp;'HMPL Validation'!I$482022),'HMPL Validation'!I$482023,FALSE))</f>
        <v>6.9740193256923141E-2</v>
      </c>
      <c r="J36" s="318">
        <f ca="1">+IF(ISERROR(HLOOKUP($B36,INDIRECT("'Monthly Resource Report'!"&amp;'HMPL Validation'!J$482021&amp;":"&amp;'HMPL Validation'!J$482022),'HMPL Validation'!J$482023,FALSE)),0,HLOOKUP($B36,INDIRECT("'Monthly Resource Report'!"&amp;'HMPL Validation'!J$482021&amp;":"&amp;'HMPL Validation'!J$482022),'HMPL Validation'!J$482023,FALSE))</f>
        <v>0.49153914408862492</v>
      </c>
      <c r="L36" s="301">
        <v>42278</v>
      </c>
      <c r="M36" s="294">
        <v>152</v>
      </c>
      <c r="N36" s="297">
        <v>4.641</v>
      </c>
      <c r="O36" s="299">
        <v>7.0000000000000007E-2</v>
      </c>
      <c r="P36" s="295">
        <v>0.49</v>
      </c>
      <c r="Q36" s="294">
        <f ca="1">+IF(ISERROR(HLOOKUP($B36,INDIRECT("'Monthly Resource Report'!"&amp;'HMPL Validation'!Q$482021&amp;":"&amp;'HMPL Validation'!Q$482022),'HMPL Validation'!Q$482023,FALSE)),0,HLOOKUP($B36,INDIRECT("'Monthly Resource Report'!"&amp;'HMPL Validation'!Q$482021&amp;":"&amp;'HMPL Validation'!Q$482022),'HMPL Validation'!Q$482023,FALSE))</f>
        <v>152</v>
      </c>
      <c r="R36" s="297">
        <f ca="1">+IF(ISERROR(HLOOKUP($B36,INDIRECT("'Monthly Resource Report'!"&amp;'HMPL Validation'!R$482021&amp;":"&amp;'HMPL Validation'!R$482022),'HMPL Validation'!R$482023,FALSE)),0,HLOOKUP($B36,INDIRECT("'Monthly Resource Report'!"&amp;'HMPL Validation'!R$482021&amp;":"&amp;'HMPL Validation'!R$482022),'HMPL Validation'!R$482023,FALSE))</f>
        <v>4.6409971247049375</v>
      </c>
      <c r="S36" s="317">
        <f ca="1">+IF(ISERROR(HLOOKUP($B36,INDIRECT("'Monthly Resource Report'!"&amp;'HMPL Validation'!S$482021&amp;":"&amp;'HMPL Validation'!S$482022),'HMPL Validation'!S$482023,FALSE)),0,HLOOKUP($B36,INDIRECT("'Monthly Resource Report'!"&amp;'HMPL Validation'!S$482021&amp;":"&amp;'HMPL Validation'!S$482022),'HMPL Validation'!S$482023,FALSE))</f>
        <v>6.9676416637519181E-2</v>
      </c>
      <c r="T36" s="318">
        <f ca="1">+IF(ISERROR(HLOOKUP($B36,INDIRECT("'Monthly Resource Report'!"&amp;'HMPL Validation'!T$482021&amp;":"&amp;'HMPL Validation'!T$482022),'HMPL Validation'!T$482023,FALSE)),0,HLOOKUP($B36,INDIRECT("'Monthly Resource Report'!"&amp;'HMPL Validation'!T$482021&amp;":"&amp;'HMPL Validation'!T$482022),'HMPL Validation'!T$482023,FALSE))</f>
        <v>0.49220257209969204</v>
      </c>
    </row>
    <row r="37" spans="2:20">
      <c r="B37" s="301">
        <v>42309</v>
      </c>
      <c r="C37" s="294">
        <v>153</v>
      </c>
      <c r="D37" s="297">
        <v>4.641</v>
      </c>
      <c r="E37" s="299">
        <v>7.0000000000000007E-2</v>
      </c>
      <c r="F37" s="295">
        <v>0.49</v>
      </c>
      <c r="G37" s="294">
        <f ca="1">+IF(ISERROR(HLOOKUP($B37,INDIRECT("'Monthly Resource Report'!"&amp;'HMPL Validation'!G$482021&amp;":"&amp;'HMPL Validation'!G$482022),'HMPL Validation'!G$482023,FALSE)),0,HLOOKUP($B37,INDIRECT("'Monthly Resource Report'!"&amp;'HMPL Validation'!G$482021&amp;":"&amp;'HMPL Validation'!G$482022),'HMPL Validation'!G$482023,FALSE))</f>
        <v>153</v>
      </c>
      <c r="H37" s="297">
        <f ca="1">+IF(ISERROR(HLOOKUP($B37,INDIRECT("'Monthly Resource Report'!"&amp;'HMPL Validation'!H$482021&amp;":"&amp;'HMPL Validation'!H$482022),'HMPL Validation'!H$482023,FALSE)),0,HLOOKUP($B37,INDIRECT("'Monthly Resource Report'!"&amp;'HMPL Validation'!H$482021&amp;":"&amp;'HMPL Validation'!H$482022),'HMPL Validation'!H$482023,FALSE))</f>
        <v>4.6409944332254174</v>
      </c>
      <c r="I37" s="317">
        <f ca="1">+IF(ISERROR(HLOOKUP($B37,INDIRECT("'Monthly Resource Report'!"&amp;'HMPL Validation'!I$482021&amp;":"&amp;'HMPL Validation'!I$482022),'HMPL Validation'!I$482023,FALSE)),0,HLOOKUP($B37,INDIRECT("'Monthly Resource Report'!"&amp;'HMPL Validation'!I$482021&amp;":"&amp;'HMPL Validation'!I$482022),'HMPL Validation'!I$482023,FALSE))</f>
        <v>6.9724293726456166E-2</v>
      </c>
      <c r="J37" s="318">
        <f ca="1">+IF(ISERROR(HLOOKUP($B37,INDIRECT("'Monthly Resource Report'!"&amp;'HMPL Validation'!J$482021&amp;":"&amp;'HMPL Validation'!J$482022),'HMPL Validation'!J$482023,FALSE)),0,HLOOKUP($B37,INDIRECT("'Monthly Resource Report'!"&amp;'HMPL Validation'!J$482021&amp;":"&amp;'HMPL Validation'!J$482022),'HMPL Validation'!J$482023,FALSE))</f>
        <v>0.49128233982668901</v>
      </c>
      <c r="L37" s="301">
        <v>42309</v>
      </c>
      <c r="M37" s="294">
        <v>152</v>
      </c>
      <c r="N37" s="297">
        <v>4.641</v>
      </c>
      <c r="O37" s="299">
        <v>7.0000000000000007E-2</v>
      </c>
      <c r="P37" s="295">
        <v>0.49</v>
      </c>
      <c r="Q37" s="294">
        <f ca="1">+IF(ISERROR(HLOOKUP($B37,INDIRECT("'Monthly Resource Report'!"&amp;'HMPL Validation'!Q$482021&amp;":"&amp;'HMPL Validation'!Q$482022),'HMPL Validation'!Q$482023,FALSE)),0,HLOOKUP($B37,INDIRECT("'Monthly Resource Report'!"&amp;'HMPL Validation'!Q$482021&amp;":"&amp;'HMPL Validation'!Q$482022),'HMPL Validation'!Q$482023,FALSE))</f>
        <v>152</v>
      </c>
      <c r="R37" s="297">
        <f ca="1">+IF(ISERROR(HLOOKUP($B37,INDIRECT("'Monthly Resource Report'!"&amp;'HMPL Validation'!R$482021&amp;":"&amp;'HMPL Validation'!R$482022),'HMPL Validation'!R$482023,FALSE)),0,HLOOKUP($B37,INDIRECT("'Monthly Resource Report'!"&amp;'HMPL Validation'!R$482021&amp;":"&amp;'HMPL Validation'!R$482022),'HMPL Validation'!R$482023,FALSE))</f>
        <v>4.6409957262161745</v>
      </c>
      <c r="S37" s="317">
        <f ca="1">+IF(ISERROR(HLOOKUP($B37,INDIRECT("'Monthly Resource Report'!"&amp;'HMPL Validation'!S$482021&amp;":"&amp;'HMPL Validation'!S$482022),'HMPL Validation'!S$482023,FALSE)),0,HLOOKUP($B37,INDIRECT("'Monthly Resource Report'!"&amp;'HMPL Validation'!S$482021&amp;":"&amp;'HMPL Validation'!S$482022),'HMPL Validation'!S$482023,FALSE))</f>
        <v>6.9648733896192638E-2</v>
      </c>
      <c r="T37" s="318">
        <f ca="1">+IF(ISERROR(HLOOKUP($B37,INDIRECT("'Monthly Resource Report'!"&amp;'HMPL Validation'!T$482021&amp;":"&amp;'HMPL Validation'!T$482022),'HMPL Validation'!T$482023,FALSE)),0,HLOOKUP($B37,INDIRECT("'Monthly Resource Report'!"&amp;'HMPL Validation'!T$482021&amp;":"&amp;'HMPL Validation'!T$482022),'HMPL Validation'!T$482023,FALSE))</f>
        <v>0.49229261428730137</v>
      </c>
    </row>
    <row r="38" spans="2:20">
      <c r="B38" s="301">
        <v>42339</v>
      </c>
      <c r="C38" s="294">
        <v>153</v>
      </c>
      <c r="D38" s="297">
        <v>4.641</v>
      </c>
      <c r="E38" s="299">
        <v>7.0000000000000007E-2</v>
      </c>
      <c r="F38" s="295">
        <v>0.49</v>
      </c>
      <c r="G38" s="294">
        <f ca="1">+IF(ISERROR(HLOOKUP($B38,INDIRECT("'Monthly Resource Report'!"&amp;'HMPL Validation'!G$482021&amp;":"&amp;'HMPL Validation'!G$482022),'HMPL Validation'!G$482023,FALSE)),0,HLOOKUP($B38,INDIRECT("'Monthly Resource Report'!"&amp;'HMPL Validation'!G$482021&amp;":"&amp;'HMPL Validation'!G$482022),'HMPL Validation'!G$482023,FALSE))</f>
        <v>153</v>
      </c>
      <c r="H38" s="297">
        <f ca="1">+IF(ISERROR(HLOOKUP($B38,INDIRECT("'Monthly Resource Report'!"&amp;'HMPL Validation'!H$482021&amp;":"&amp;'HMPL Validation'!H$482022),'HMPL Validation'!H$482023,FALSE)),0,HLOOKUP($B38,INDIRECT("'Monthly Resource Report'!"&amp;'HMPL Validation'!H$482021&amp;":"&amp;'HMPL Validation'!H$482022),'HMPL Validation'!H$482023,FALSE))</f>
        <v>4.6409943619717575</v>
      </c>
      <c r="I38" s="317">
        <f ca="1">+IF(ISERROR(HLOOKUP($B38,INDIRECT("'Monthly Resource Report'!"&amp;'HMPL Validation'!I$482021&amp;":"&amp;'HMPL Validation'!I$482022),'HMPL Validation'!I$482023,FALSE)),0,HLOOKUP($B38,INDIRECT("'Monthly Resource Report'!"&amp;'HMPL Validation'!I$482021&amp;":"&amp;'HMPL Validation'!I$482022),'HMPL Validation'!I$482023,FALSE))</f>
        <v>6.9714983910749026E-2</v>
      </c>
      <c r="J38" s="318">
        <f ca="1">+IF(ISERROR(HLOOKUP($B38,INDIRECT("'Monthly Resource Report'!"&amp;'HMPL Validation'!J$482021&amp;":"&amp;'HMPL Validation'!J$482022),'HMPL Validation'!J$482023,FALSE)),0,HLOOKUP($B38,INDIRECT("'Monthly Resource Report'!"&amp;'HMPL Validation'!J$482021&amp;":"&amp;'HMPL Validation'!J$482022),'HMPL Validation'!J$482023,FALSE))</f>
        <v>0.49155359755789213</v>
      </c>
      <c r="L38" s="301">
        <v>42339</v>
      </c>
      <c r="M38" s="294">
        <v>152</v>
      </c>
      <c r="N38" s="297">
        <v>4.641</v>
      </c>
      <c r="O38" s="299">
        <v>7.0000000000000007E-2</v>
      </c>
      <c r="P38" s="295">
        <v>0.49</v>
      </c>
      <c r="Q38" s="294">
        <f ca="1">+IF(ISERROR(HLOOKUP($B38,INDIRECT("'Monthly Resource Report'!"&amp;'HMPL Validation'!Q$482021&amp;":"&amp;'HMPL Validation'!Q$482022),'HMPL Validation'!Q$482023,FALSE)),0,HLOOKUP($B38,INDIRECT("'Monthly Resource Report'!"&amp;'HMPL Validation'!Q$482021&amp;":"&amp;'HMPL Validation'!Q$482022),'HMPL Validation'!Q$482023,FALSE))</f>
        <v>152</v>
      </c>
      <c r="R38" s="297">
        <f ca="1">+IF(ISERROR(HLOOKUP($B38,INDIRECT("'Monthly Resource Report'!"&amp;'HMPL Validation'!R$482021&amp;":"&amp;'HMPL Validation'!R$482022),'HMPL Validation'!R$482023,FALSE)),0,HLOOKUP($B38,INDIRECT("'Monthly Resource Report'!"&amp;'HMPL Validation'!R$482021&amp;":"&amp;'HMPL Validation'!R$482022),'HMPL Validation'!R$482023,FALSE))</f>
        <v>4.6409970574204085</v>
      </c>
      <c r="S38" s="317">
        <f ca="1">+IF(ISERROR(HLOOKUP($B38,INDIRECT("'Monthly Resource Report'!"&amp;'HMPL Validation'!S$482021&amp;":"&amp;'HMPL Validation'!S$482022),'HMPL Validation'!S$482023,FALSE)),0,HLOOKUP($B38,INDIRECT("'Monthly Resource Report'!"&amp;'HMPL Validation'!S$482021&amp;":"&amp;'HMPL Validation'!S$482022),'HMPL Validation'!S$482023,FALSE))</f>
        <v>6.9653849502220311E-2</v>
      </c>
      <c r="T38" s="318">
        <f ca="1">+IF(ISERROR(HLOOKUP($B38,INDIRECT("'Monthly Resource Report'!"&amp;'HMPL Validation'!T$482021&amp;":"&amp;'HMPL Validation'!T$482022),'HMPL Validation'!T$482023,FALSE)),0,HLOOKUP($B38,INDIRECT("'Monthly Resource Report'!"&amp;'HMPL Validation'!T$482021&amp;":"&amp;'HMPL Validation'!T$482022),'HMPL Validation'!T$482023,FALSE))</f>
        <v>0.49133373091357052</v>
      </c>
    </row>
    <row r="39" spans="2:20">
      <c r="B39" s="301">
        <v>42370</v>
      </c>
      <c r="C39" s="294">
        <v>153</v>
      </c>
      <c r="D39" s="297">
        <v>4.952</v>
      </c>
      <c r="E39" s="299">
        <v>7.0000000000000007E-2</v>
      </c>
      <c r="F39" s="295">
        <v>0.49</v>
      </c>
      <c r="G39" s="294">
        <f ca="1">+IF(ISERROR(HLOOKUP($B39,INDIRECT("'Monthly Resource Report'!"&amp;'HMPL Validation'!G$482021&amp;":"&amp;'HMPL Validation'!G$482022),'HMPL Validation'!G$482023,FALSE)),0,HLOOKUP($B39,INDIRECT("'Monthly Resource Report'!"&amp;'HMPL Validation'!G$482021&amp;":"&amp;'HMPL Validation'!G$482022),'HMPL Validation'!G$482023,FALSE))</f>
        <v>153</v>
      </c>
      <c r="H39" s="297">
        <f ca="1">+IF(ISERROR(HLOOKUP($B39,INDIRECT("'Monthly Resource Report'!"&amp;'HMPL Validation'!H$482021&amp;":"&amp;'HMPL Validation'!H$482022),'HMPL Validation'!H$482023,FALSE)),0,HLOOKUP($B39,INDIRECT("'Monthly Resource Report'!"&amp;'HMPL Validation'!H$482021&amp;":"&amp;'HMPL Validation'!H$482022),'HMPL Validation'!H$482023,FALSE))</f>
        <v>4.9519998382662136</v>
      </c>
      <c r="I39" s="317">
        <f ca="1">+IF(ISERROR(HLOOKUP($B39,INDIRECT("'Monthly Resource Report'!"&amp;'HMPL Validation'!I$482021&amp;":"&amp;'HMPL Validation'!I$482022),'HMPL Validation'!I$482023,FALSE)),0,HLOOKUP($B39,INDIRECT("'Monthly Resource Report'!"&amp;'HMPL Validation'!I$482021&amp;":"&amp;'HMPL Validation'!I$482022),'HMPL Validation'!I$482023,FALSE))</f>
        <v>6.9772920773025743E-2</v>
      </c>
      <c r="J39" s="318">
        <f ca="1">+IF(ISERROR(HLOOKUP($B39,INDIRECT("'Monthly Resource Report'!"&amp;'HMPL Validation'!J$482021&amp;":"&amp;'HMPL Validation'!J$482022),'HMPL Validation'!J$482023,FALSE)),0,HLOOKUP($B39,INDIRECT("'Monthly Resource Report'!"&amp;'HMPL Validation'!J$482021&amp;":"&amp;'HMPL Validation'!J$482022),'HMPL Validation'!J$482023,FALSE))</f>
        <v>0.4912282338671114</v>
      </c>
      <c r="L39" s="301">
        <v>42370</v>
      </c>
      <c r="M39" s="294">
        <v>152</v>
      </c>
      <c r="N39" s="297">
        <v>4.952</v>
      </c>
      <c r="O39" s="299">
        <v>7.0000000000000007E-2</v>
      </c>
      <c r="P39" s="295">
        <v>0.49</v>
      </c>
      <c r="Q39" s="294">
        <f ca="1">+IF(ISERROR(HLOOKUP($B39,INDIRECT("'Monthly Resource Report'!"&amp;'HMPL Validation'!Q$482021&amp;":"&amp;'HMPL Validation'!Q$482022),'HMPL Validation'!Q$482023,FALSE)),0,HLOOKUP($B39,INDIRECT("'Monthly Resource Report'!"&amp;'HMPL Validation'!Q$482021&amp;":"&amp;'HMPL Validation'!Q$482022),'HMPL Validation'!Q$482023,FALSE))</f>
        <v>152</v>
      </c>
      <c r="R39" s="297">
        <f ca="1">+IF(ISERROR(HLOOKUP($B39,INDIRECT("'Monthly Resource Report'!"&amp;'HMPL Validation'!R$482021&amp;":"&amp;'HMPL Validation'!R$482022),'HMPL Validation'!R$482023,FALSE)),0,HLOOKUP($B39,INDIRECT("'Monthly Resource Report'!"&amp;'HMPL Validation'!R$482021&amp;":"&amp;'HMPL Validation'!R$482022),'HMPL Validation'!R$482023,FALSE))</f>
        <v>4.9519944117531312</v>
      </c>
      <c r="S39" s="317">
        <f ca="1">+IF(ISERROR(HLOOKUP($B39,INDIRECT("'Monthly Resource Report'!"&amp;'HMPL Validation'!S$482021&amp;":"&amp;'HMPL Validation'!S$482022),'HMPL Validation'!S$482023,FALSE)),0,HLOOKUP($B39,INDIRECT("'Monthly Resource Report'!"&amp;'HMPL Validation'!S$482021&amp;":"&amp;'HMPL Validation'!S$482022),'HMPL Validation'!S$482023,FALSE))</f>
        <v>6.975039366245149E-2</v>
      </c>
      <c r="T39" s="318">
        <f ca="1">+IF(ISERROR(HLOOKUP($B39,INDIRECT("'Monthly Resource Report'!"&amp;'HMPL Validation'!T$482021&amp;":"&amp;'HMPL Validation'!T$482022),'HMPL Validation'!T$482023,FALSE)),0,HLOOKUP($B39,INDIRECT("'Monthly Resource Report'!"&amp;'HMPL Validation'!T$482021&amp;":"&amp;'HMPL Validation'!T$482022),'HMPL Validation'!T$482023,FALSE))</f>
        <v>0.49130738061485513</v>
      </c>
    </row>
    <row r="40" spans="2:20">
      <c r="B40" s="301">
        <v>42401</v>
      </c>
      <c r="C40" s="294">
        <v>153</v>
      </c>
      <c r="D40" s="297">
        <v>4.952</v>
      </c>
      <c r="E40" s="299">
        <v>7.0000000000000007E-2</v>
      </c>
      <c r="F40" s="295">
        <v>0.49</v>
      </c>
      <c r="G40" s="294">
        <f ca="1">+IF(ISERROR(HLOOKUP($B40,INDIRECT("'Monthly Resource Report'!"&amp;'HMPL Validation'!G$482021&amp;":"&amp;'HMPL Validation'!G$482022),'HMPL Validation'!G$482023,FALSE)),0,HLOOKUP($B40,INDIRECT("'Monthly Resource Report'!"&amp;'HMPL Validation'!G$482021&amp;":"&amp;'HMPL Validation'!G$482022),'HMPL Validation'!G$482023,FALSE))</f>
        <v>153</v>
      </c>
      <c r="H40" s="297">
        <f ca="1">+IF(ISERROR(HLOOKUP($B40,INDIRECT("'Monthly Resource Report'!"&amp;'HMPL Validation'!H$482021&amp;":"&amp;'HMPL Validation'!H$482022),'HMPL Validation'!H$482023,FALSE)),0,HLOOKUP($B40,INDIRECT("'Monthly Resource Report'!"&amp;'HMPL Validation'!H$482021&amp;":"&amp;'HMPL Validation'!H$482022),'HMPL Validation'!H$482023,FALSE))</f>
        <v>4.9519995471746929</v>
      </c>
      <c r="I40" s="317">
        <f ca="1">+IF(ISERROR(HLOOKUP($B40,INDIRECT("'Monthly Resource Report'!"&amp;'HMPL Validation'!I$482021&amp;":"&amp;'HMPL Validation'!I$482022),'HMPL Validation'!I$482023,FALSE)),0,HLOOKUP($B40,INDIRECT("'Monthly Resource Report'!"&amp;'HMPL Validation'!I$482021&amp;":"&amp;'HMPL Validation'!I$482022),'HMPL Validation'!I$482023,FALSE))</f>
        <v>6.9781169159406201E-2</v>
      </c>
      <c r="J40" s="318">
        <f ca="1">+IF(ISERROR(HLOOKUP($B40,INDIRECT("'Monthly Resource Report'!"&amp;'HMPL Validation'!J$482021&amp;":"&amp;'HMPL Validation'!J$482022),'HMPL Validation'!J$482023,FALSE)),0,HLOOKUP($B40,INDIRECT("'Monthly Resource Report'!"&amp;'HMPL Validation'!J$482021&amp;":"&amp;'HMPL Validation'!J$482022),'HMPL Validation'!J$482023,FALSE))</f>
        <v>0.49097600708049977</v>
      </c>
      <c r="L40" s="301">
        <v>42401</v>
      </c>
      <c r="M40" s="294">
        <v>152</v>
      </c>
      <c r="N40" s="297">
        <v>4.952</v>
      </c>
      <c r="O40" s="299">
        <v>7.0000000000000007E-2</v>
      </c>
      <c r="P40" s="295">
        <v>0.49</v>
      </c>
      <c r="Q40" s="294">
        <f ca="1">+IF(ISERROR(HLOOKUP($B40,INDIRECT("'Monthly Resource Report'!"&amp;'HMPL Validation'!Q$482021&amp;":"&amp;'HMPL Validation'!Q$482022),'HMPL Validation'!Q$482023,FALSE)),0,HLOOKUP($B40,INDIRECT("'Monthly Resource Report'!"&amp;'HMPL Validation'!Q$482021&amp;":"&amp;'HMPL Validation'!Q$482022),'HMPL Validation'!Q$482023,FALSE))</f>
        <v>152</v>
      </c>
      <c r="R40" s="297">
        <f ca="1">+IF(ISERROR(HLOOKUP($B40,INDIRECT("'Monthly Resource Report'!"&amp;'HMPL Validation'!R$482021&amp;":"&amp;'HMPL Validation'!R$482022),'HMPL Validation'!R$482023,FALSE)),0,HLOOKUP($B40,INDIRECT("'Monthly Resource Report'!"&amp;'HMPL Validation'!R$482021&amp;":"&amp;'HMPL Validation'!R$482022),'HMPL Validation'!R$482023,FALSE))</f>
        <v>4.951994542704977</v>
      </c>
      <c r="S40" s="317">
        <f ca="1">+IF(ISERROR(HLOOKUP($B40,INDIRECT("'Monthly Resource Report'!"&amp;'HMPL Validation'!S$482021&amp;":"&amp;'HMPL Validation'!S$482022),'HMPL Validation'!S$482023,FALSE)),0,HLOOKUP($B40,INDIRECT("'Monthly Resource Report'!"&amp;'HMPL Validation'!S$482021&amp;":"&amp;'HMPL Validation'!S$482022),'HMPL Validation'!S$482023,FALSE))</f>
        <v>6.9796990948155613E-2</v>
      </c>
      <c r="T40" s="318">
        <f ca="1">+IF(ISERROR(HLOOKUP($B40,INDIRECT("'Monthly Resource Report'!"&amp;'HMPL Validation'!T$482021&amp;":"&amp;'HMPL Validation'!T$482022),'HMPL Validation'!T$482023,FALSE)),0,HLOOKUP($B40,INDIRECT("'Monthly Resource Report'!"&amp;'HMPL Validation'!T$482021&amp;":"&amp;'HMPL Validation'!T$482022),'HMPL Validation'!T$482023,FALSE))</f>
        <v>0.49137637146474422</v>
      </c>
    </row>
    <row r="41" spans="2:20">
      <c r="B41" s="301">
        <v>42430</v>
      </c>
      <c r="C41" s="294">
        <v>153</v>
      </c>
      <c r="D41" s="297">
        <v>4.952</v>
      </c>
      <c r="E41" s="299">
        <v>7.0000000000000007E-2</v>
      </c>
      <c r="F41" s="295">
        <v>0.49</v>
      </c>
      <c r="G41" s="294">
        <f ca="1">+IF(ISERROR(HLOOKUP($B41,INDIRECT("'Monthly Resource Report'!"&amp;'HMPL Validation'!G$482021&amp;":"&amp;'HMPL Validation'!G$482022),'HMPL Validation'!G$482023,FALSE)),0,HLOOKUP($B41,INDIRECT("'Monthly Resource Report'!"&amp;'HMPL Validation'!G$482021&amp;":"&amp;'HMPL Validation'!G$482022),'HMPL Validation'!G$482023,FALSE))</f>
        <v>153</v>
      </c>
      <c r="H41" s="297">
        <f ca="1">+IF(ISERROR(HLOOKUP($B41,INDIRECT("'Monthly Resource Report'!"&amp;'HMPL Validation'!H$482021&amp;":"&amp;'HMPL Validation'!H$482022),'HMPL Validation'!H$482023,FALSE)),0,HLOOKUP($B41,INDIRECT("'Monthly Resource Report'!"&amp;'HMPL Validation'!H$482021&amp;":"&amp;'HMPL Validation'!H$482022),'HMPL Validation'!H$482023,FALSE))</f>
        <v>4.9519997958767092</v>
      </c>
      <c r="I41" s="317">
        <f ca="1">+IF(ISERROR(HLOOKUP($B41,INDIRECT("'Monthly Resource Report'!"&amp;'HMPL Validation'!I$482021&amp;":"&amp;'HMPL Validation'!I$482022),'HMPL Validation'!I$482023,FALSE)),0,HLOOKUP($B41,INDIRECT("'Monthly Resource Report'!"&amp;'HMPL Validation'!I$482021&amp;":"&amp;'HMPL Validation'!I$482022),'HMPL Validation'!I$482023,FALSE))</f>
        <v>6.9758372553741593E-2</v>
      </c>
      <c r="J41" s="318">
        <f ca="1">+IF(ISERROR(HLOOKUP($B41,INDIRECT("'Monthly Resource Report'!"&amp;'HMPL Validation'!J$482021&amp;":"&amp;'HMPL Validation'!J$482022),'HMPL Validation'!J$482023,FALSE)),0,HLOOKUP($B41,INDIRECT("'Monthly Resource Report'!"&amp;'HMPL Validation'!J$482021&amp;":"&amp;'HMPL Validation'!J$482022),'HMPL Validation'!J$482023,FALSE))</f>
        <v>0.49092643017234944</v>
      </c>
      <c r="L41" s="301">
        <v>42430</v>
      </c>
      <c r="M41" s="294">
        <v>152</v>
      </c>
      <c r="N41" s="297">
        <v>4.952</v>
      </c>
      <c r="O41" s="299">
        <v>7.0000000000000007E-2</v>
      </c>
      <c r="P41" s="295">
        <v>0.49</v>
      </c>
      <c r="Q41" s="294">
        <f ca="1">+IF(ISERROR(HLOOKUP($B41,INDIRECT("'Monthly Resource Report'!"&amp;'HMPL Validation'!Q$482021&amp;":"&amp;'HMPL Validation'!Q$482022),'HMPL Validation'!Q$482023,FALSE)),0,HLOOKUP($B41,INDIRECT("'Monthly Resource Report'!"&amp;'HMPL Validation'!Q$482021&amp;":"&amp;'HMPL Validation'!Q$482022),'HMPL Validation'!Q$482023,FALSE))</f>
        <v>152</v>
      </c>
      <c r="R41" s="297">
        <f ca="1">+IF(ISERROR(HLOOKUP($B41,INDIRECT("'Monthly Resource Report'!"&amp;'HMPL Validation'!R$482021&amp;":"&amp;'HMPL Validation'!R$482022),'HMPL Validation'!R$482023,FALSE)),0,HLOOKUP($B41,INDIRECT("'Monthly Resource Report'!"&amp;'HMPL Validation'!R$482021&amp;":"&amp;'HMPL Validation'!R$482022),'HMPL Validation'!R$482023,FALSE))</f>
        <v>4.951995169262565</v>
      </c>
      <c r="S41" s="317">
        <f ca="1">+IF(ISERROR(HLOOKUP($B41,INDIRECT("'Monthly Resource Report'!"&amp;'HMPL Validation'!S$482021&amp;":"&amp;'HMPL Validation'!S$482022),'HMPL Validation'!S$482023,FALSE)),0,HLOOKUP($B41,INDIRECT("'Monthly Resource Report'!"&amp;'HMPL Validation'!S$482021&amp;":"&amp;'HMPL Validation'!S$482022),'HMPL Validation'!S$482023,FALSE))</f>
        <v>6.9753368999967855E-2</v>
      </c>
      <c r="T41" s="318">
        <f ca="1">+IF(ISERROR(HLOOKUP($B41,INDIRECT("'Monthly Resource Report'!"&amp;'HMPL Validation'!T$482021&amp;":"&amp;'HMPL Validation'!T$482022),'HMPL Validation'!T$482023,FALSE)),0,HLOOKUP($B41,INDIRECT("'Monthly Resource Report'!"&amp;'HMPL Validation'!T$482021&amp;":"&amp;'HMPL Validation'!T$482022),'HMPL Validation'!T$482023,FALSE))</f>
        <v>0.49131449951699641</v>
      </c>
    </row>
    <row r="42" spans="2:20">
      <c r="B42" s="301">
        <v>42461</v>
      </c>
      <c r="C42" s="294">
        <v>153</v>
      </c>
      <c r="D42" s="297">
        <v>4.952</v>
      </c>
      <c r="E42" s="299">
        <v>7.0000000000000007E-2</v>
      </c>
      <c r="F42" s="295">
        <v>0.49</v>
      </c>
      <c r="G42" s="294">
        <f ca="1">+IF(ISERROR(HLOOKUP($B42,INDIRECT("'Monthly Resource Report'!"&amp;'HMPL Validation'!G$482021&amp;":"&amp;'HMPL Validation'!G$482022),'HMPL Validation'!G$482023,FALSE)),0,HLOOKUP($B42,INDIRECT("'Monthly Resource Report'!"&amp;'HMPL Validation'!G$482021&amp;":"&amp;'HMPL Validation'!G$482022),'HMPL Validation'!G$482023,FALSE))</f>
        <v>153</v>
      </c>
      <c r="H42" s="297">
        <f ca="1">+IF(ISERROR(HLOOKUP($B42,INDIRECT("'Monthly Resource Report'!"&amp;'HMPL Validation'!H$482021&amp;":"&amp;'HMPL Validation'!H$482022),'HMPL Validation'!H$482023,FALSE)),0,HLOOKUP($B42,INDIRECT("'Monthly Resource Report'!"&amp;'HMPL Validation'!H$482021&amp;":"&amp;'HMPL Validation'!H$482022),'HMPL Validation'!H$482023,FALSE))</f>
        <v>4.9520012689013431</v>
      </c>
      <c r="I42" s="317">
        <f ca="1">+IF(ISERROR(HLOOKUP($B42,INDIRECT("'Monthly Resource Report'!"&amp;'HMPL Validation'!I$482021&amp;":"&amp;'HMPL Validation'!I$482022),'HMPL Validation'!I$482023,FALSE)),0,HLOOKUP($B42,INDIRECT("'Monthly Resource Report'!"&amp;'HMPL Validation'!I$482021&amp;":"&amp;'HMPL Validation'!I$482022),'HMPL Validation'!I$482023,FALSE))</f>
        <v>6.9730696693555319E-2</v>
      </c>
      <c r="J42" s="318">
        <f ca="1">+IF(ISERROR(HLOOKUP($B42,INDIRECT("'Monthly Resource Report'!"&amp;'HMPL Validation'!J$482021&amp;":"&amp;'HMPL Validation'!J$482022),'HMPL Validation'!J$482023,FALSE)),0,HLOOKUP($B42,INDIRECT("'Monthly Resource Report'!"&amp;'HMPL Validation'!J$482021&amp;":"&amp;'HMPL Validation'!J$482022),'HMPL Validation'!J$482023,FALSE))</f>
        <v>0.49189992306600916</v>
      </c>
      <c r="L42" s="301">
        <v>42461</v>
      </c>
      <c r="M42" s="294">
        <v>152</v>
      </c>
      <c r="N42" s="297">
        <v>4.952</v>
      </c>
      <c r="O42" s="299">
        <v>7.0000000000000007E-2</v>
      </c>
      <c r="P42" s="295">
        <v>0.49</v>
      </c>
      <c r="Q42" s="294">
        <f ca="1">+IF(ISERROR(HLOOKUP($B42,INDIRECT("'Monthly Resource Report'!"&amp;'HMPL Validation'!Q$482021&amp;":"&amp;'HMPL Validation'!Q$482022),'HMPL Validation'!Q$482023,FALSE)),0,HLOOKUP($B42,INDIRECT("'Monthly Resource Report'!"&amp;'HMPL Validation'!Q$482021&amp;":"&amp;'HMPL Validation'!Q$482022),'HMPL Validation'!Q$482023,FALSE))</f>
        <v>152</v>
      </c>
      <c r="R42" s="297">
        <f ca="1">+IF(ISERROR(HLOOKUP($B42,INDIRECT("'Monthly Resource Report'!"&amp;'HMPL Validation'!R$482021&amp;":"&amp;'HMPL Validation'!R$482022),'HMPL Validation'!R$482023,FALSE)),0,HLOOKUP($B42,INDIRECT("'Monthly Resource Report'!"&amp;'HMPL Validation'!R$482021&amp;":"&amp;'HMPL Validation'!R$482022),'HMPL Validation'!R$482023,FALSE))</f>
        <v>4.9519935611421415</v>
      </c>
      <c r="S42" s="317">
        <f ca="1">+IF(ISERROR(HLOOKUP($B42,INDIRECT("'Monthly Resource Report'!"&amp;'HMPL Validation'!S$482021&amp;":"&amp;'HMPL Validation'!S$482022),'HMPL Validation'!S$482023,FALSE)),0,HLOOKUP($B42,INDIRECT("'Monthly Resource Report'!"&amp;'HMPL Validation'!S$482021&amp;":"&amp;'HMPL Validation'!S$482022),'HMPL Validation'!S$482023,FALSE))</f>
        <v>6.9717755054678907E-2</v>
      </c>
      <c r="T42" s="318">
        <f ca="1">+IF(ISERROR(HLOOKUP($B42,INDIRECT("'Monthly Resource Report'!"&amp;'HMPL Validation'!T$482021&amp;":"&amp;'HMPL Validation'!T$482022),'HMPL Validation'!T$482023,FALSE)),0,HLOOKUP($B42,INDIRECT("'Monthly Resource Report'!"&amp;'HMPL Validation'!T$482021&amp;":"&amp;'HMPL Validation'!T$482022),'HMPL Validation'!T$482023,FALSE))</f>
        <v>0.49181499291655495</v>
      </c>
    </row>
    <row r="43" spans="2:20">
      <c r="B43" s="301">
        <v>42491</v>
      </c>
      <c r="C43" s="294">
        <v>153</v>
      </c>
      <c r="D43" s="297">
        <v>4.952</v>
      </c>
      <c r="E43" s="299">
        <v>7.0000000000000007E-2</v>
      </c>
      <c r="F43" s="295">
        <v>0.49</v>
      </c>
      <c r="G43" s="294">
        <f ca="1">+IF(ISERROR(HLOOKUP($B43,INDIRECT("'Monthly Resource Report'!"&amp;'HMPL Validation'!G$482021&amp;":"&amp;'HMPL Validation'!G$482022),'HMPL Validation'!G$482023,FALSE)),0,HLOOKUP($B43,INDIRECT("'Monthly Resource Report'!"&amp;'HMPL Validation'!G$482021&amp;":"&amp;'HMPL Validation'!G$482022),'HMPL Validation'!G$482023,FALSE))</f>
        <v>153</v>
      </c>
      <c r="H43" s="297">
        <f ca="1">+IF(ISERROR(HLOOKUP($B43,INDIRECT("'Monthly Resource Report'!"&amp;'HMPL Validation'!H$482021&amp;":"&amp;'HMPL Validation'!H$482022),'HMPL Validation'!H$482023,FALSE)),0,HLOOKUP($B43,INDIRECT("'Monthly Resource Report'!"&amp;'HMPL Validation'!H$482021&amp;":"&amp;'HMPL Validation'!H$482022),'HMPL Validation'!H$482023,FALSE))</f>
        <v>4.9520000722482447</v>
      </c>
      <c r="I43" s="317">
        <f ca="1">+IF(ISERROR(HLOOKUP($B43,INDIRECT("'Monthly Resource Report'!"&amp;'HMPL Validation'!I$482021&amp;":"&amp;'HMPL Validation'!I$482022),'HMPL Validation'!I$482023,FALSE)),0,HLOOKUP($B43,INDIRECT("'Monthly Resource Report'!"&amp;'HMPL Validation'!I$482021&amp;":"&amp;'HMPL Validation'!I$482022),'HMPL Validation'!I$482023,FALSE))</f>
        <v>6.974767507749742E-2</v>
      </c>
      <c r="J43" s="318">
        <f ca="1">+IF(ISERROR(HLOOKUP($B43,INDIRECT("'Monthly Resource Report'!"&amp;'HMPL Validation'!J$482021&amp;":"&amp;'HMPL Validation'!J$482022),'HMPL Validation'!J$482023,FALSE)),0,HLOOKUP($B43,INDIRECT("'Monthly Resource Report'!"&amp;'HMPL Validation'!J$482021&amp;":"&amp;'HMPL Validation'!J$482022),'HMPL Validation'!J$482023,FALSE))</f>
        <v>0.49153917091652499</v>
      </c>
      <c r="L43" s="301">
        <v>42491</v>
      </c>
      <c r="M43" s="294">
        <v>152</v>
      </c>
      <c r="N43" s="297">
        <v>4.952</v>
      </c>
      <c r="O43" s="299">
        <v>7.0000000000000007E-2</v>
      </c>
      <c r="P43" s="295">
        <v>0.49</v>
      </c>
      <c r="Q43" s="294">
        <f ca="1">+IF(ISERROR(HLOOKUP($B43,INDIRECT("'Monthly Resource Report'!"&amp;'HMPL Validation'!Q$482021&amp;":"&amp;'HMPL Validation'!Q$482022),'HMPL Validation'!Q$482023,FALSE)),0,HLOOKUP($B43,INDIRECT("'Monthly Resource Report'!"&amp;'HMPL Validation'!Q$482021&amp;":"&amp;'HMPL Validation'!Q$482022),'HMPL Validation'!Q$482023,FALSE))</f>
        <v>152</v>
      </c>
      <c r="R43" s="297">
        <f ca="1">+IF(ISERROR(HLOOKUP($B43,INDIRECT("'Monthly Resource Report'!"&amp;'HMPL Validation'!R$482021&amp;":"&amp;'HMPL Validation'!R$482022),'HMPL Validation'!R$482023,FALSE)),0,HLOOKUP($B43,INDIRECT("'Monthly Resource Report'!"&amp;'HMPL Validation'!R$482021&amp;":"&amp;'HMPL Validation'!R$482022),'HMPL Validation'!R$482023,FALSE))</f>
        <v>4.9519934881944989</v>
      </c>
      <c r="S43" s="317">
        <f ca="1">+IF(ISERROR(HLOOKUP($B43,INDIRECT("'Monthly Resource Report'!"&amp;'HMPL Validation'!S$482021&amp;":"&amp;'HMPL Validation'!S$482022),'HMPL Validation'!S$482023,FALSE)),0,HLOOKUP($B43,INDIRECT("'Monthly Resource Report'!"&amp;'HMPL Validation'!S$482021&amp;":"&amp;'HMPL Validation'!S$482022),'HMPL Validation'!S$482023,FALSE))</f>
        <v>6.9738566352660389E-2</v>
      </c>
      <c r="T43" s="318">
        <f ca="1">+IF(ISERROR(HLOOKUP($B43,INDIRECT("'Monthly Resource Report'!"&amp;'HMPL Validation'!T$482021&amp;":"&amp;'HMPL Validation'!T$482022),'HMPL Validation'!T$482023,FALSE)),0,HLOOKUP($B43,INDIRECT("'Monthly Resource Report'!"&amp;'HMPL Validation'!T$482021&amp;":"&amp;'HMPL Validation'!T$482022),'HMPL Validation'!T$482023,FALSE))</f>
        <v>0.49130491482687161</v>
      </c>
    </row>
    <row r="44" spans="2:20">
      <c r="B44" s="301">
        <v>42522</v>
      </c>
      <c r="C44" s="294">
        <v>153</v>
      </c>
      <c r="D44" s="297">
        <v>4.952</v>
      </c>
      <c r="E44" s="299">
        <v>7.0000000000000007E-2</v>
      </c>
      <c r="F44" s="295">
        <v>0.49</v>
      </c>
      <c r="G44" s="294">
        <f ca="1">+IF(ISERROR(HLOOKUP($B44,INDIRECT("'Monthly Resource Report'!"&amp;'HMPL Validation'!G$482021&amp;":"&amp;'HMPL Validation'!G$482022),'HMPL Validation'!G$482023,FALSE)),0,HLOOKUP($B44,INDIRECT("'Monthly Resource Report'!"&amp;'HMPL Validation'!G$482021&amp;":"&amp;'HMPL Validation'!G$482022),'HMPL Validation'!G$482023,FALSE))</f>
        <v>153</v>
      </c>
      <c r="H44" s="297">
        <f ca="1">+IF(ISERROR(HLOOKUP($B44,INDIRECT("'Monthly Resource Report'!"&amp;'HMPL Validation'!H$482021&amp;":"&amp;'HMPL Validation'!H$482022),'HMPL Validation'!H$482023,FALSE)),0,HLOOKUP($B44,INDIRECT("'Monthly Resource Report'!"&amp;'HMPL Validation'!H$482021&amp;":"&amp;'HMPL Validation'!H$482022),'HMPL Validation'!H$482023,FALSE))</f>
        <v>4.9519996431270465</v>
      </c>
      <c r="I44" s="317">
        <f ca="1">+IF(ISERROR(HLOOKUP($B44,INDIRECT("'Monthly Resource Report'!"&amp;'HMPL Validation'!I$482021&amp;":"&amp;'HMPL Validation'!I$482022),'HMPL Validation'!I$482023,FALSE)),0,HLOOKUP($B44,INDIRECT("'Monthly Resource Report'!"&amp;'HMPL Validation'!I$482021&amp;":"&amp;'HMPL Validation'!I$482022),'HMPL Validation'!I$482023,FALSE))</f>
        <v>6.975504057894398E-2</v>
      </c>
      <c r="J44" s="318">
        <f ca="1">+IF(ISERROR(HLOOKUP($B44,INDIRECT("'Monthly Resource Report'!"&amp;'HMPL Validation'!J$482021&amp;":"&amp;'HMPL Validation'!J$482022),'HMPL Validation'!J$482023,FALSE)),0,HLOOKUP($B44,INDIRECT("'Monthly Resource Report'!"&amp;'HMPL Validation'!J$482021&amp;":"&amp;'HMPL Validation'!J$482022),'HMPL Validation'!J$482023,FALSE))</f>
        <v>0.49095848471906006</v>
      </c>
      <c r="L44" s="301">
        <v>42522</v>
      </c>
      <c r="M44" s="294">
        <v>152</v>
      </c>
      <c r="N44" s="297">
        <v>4.952</v>
      </c>
      <c r="O44" s="299">
        <v>7.0000000000000007E-2</v>
      </c>
      <c r="P44" s="295">
        <v>0.49</v>
      </c>
      <c r="Q44" s="294">
        <f ca="1">+IF(ISERROR(HLOOKUP($B44,INDIRECT("'Monthly Resource Report'!"&amp;'HMPL Validation'!Q$482021&amp;":"&amp;'HMPL Validation'!Q$482022),'HMPL Validation'!Q$482023,FALSE)),0,HLOOKUP($B44,INDIRECT("'Monthly Resource Report'!"&amp;'HMPL Validation'!Q$482021&amp;":"&amp;'HMPL Validation'!Q$482022),'HMPL Validation'!Q$482023,FALSE))</f>
        <v>152</v>
      </c>
      <c r="R44" s="297">
        <f ca="1">+IF(ISERROR(HLOOKUP($B44,INDIRECT("'Monthly Resource Report'!"&amp;'HMPL Validation'!R$482021&amp;":"&amp;'HMPL Validation'!R$482022),'HMPL Validation'!R$482023,FALSE)),0,HLOOKUP($B44,INDIRECT("'Monthly Resource Report'!"&amp;'HMPL Validation'!R$482021&amp;":"&amp;'HMPL Validation'!R$482022),'HMPL Validation'!R$482023,FALSE))</f>
        <v>4.9519949341113856</v>
      </c>
      <c r="S44" s="317">
        <f ca="1">+IF(ISERROR(HLOOKUP($B44,INDIRECT("'Monthly Resource Report'!"&amp;'HMPL Validation'!S$482021&amp;":"&amp;'HMPL Validation'!S$482022),'HMPL Validation'!S$482023,FALSE)),0,HLOOKUP($B44,INDIRECT("'Monthly Resource Report'!"&amp;'HMPL Validation'!S$482021&amp;":"&amp;'HMPL Validation'!S$482022),'HMPL Validation'!S$482023,FALSE))</f>
        <v>6.9756831784330064E-2</v>
      </c>
      <c r="T44" s="318">
        <f ca="1">+IF(ISERROR(HLOOKUP($B44,INDIRECT("'Monthly Resource Report'!"&amp;'HMPL Validation'!T$482021&amp;":"&amp;'HMPL Validation'!T$482022),'HMPL Validation'!T$482023,FALSE)),0,HLOOKUP($B44,INDIRECT("'Monthly Resource Report'!"&amp;'HMPL Validation'!T$482021&amp;":"&amp;'HMPL Validation'!T$482022),'HMPL Validation'!T$482023,FALSE))</f>
        <v>0.49135343086899747</v>
      </c>
    </row>
    <row r="45" spans="2:20">
      <c r="B45" s="301">
        <v>42552</v>
      </c>
      <c r="C45" s="294">
        <v>153</v>
      </c>
      <c r="D45" s="297">
        <v>4.952</v>
      </c>
      <c r="E45" s="299">
        <v>7.0000000000000007E-2</v>
      </c>
      <c r="F45" s="295">
        <v>0.49</v>
      </c>
      <c r="G45" s="294">
        <f ca="1">+IF(ISERROR(HLOOKUP($B45,INDIRECT("'Monthly Resource Report'!"&amp;'HMPL Validation'!G$482021&amp;":"&amp;'HMPL Validation'!G$482022),'HMPL Validation'!G$482023,FALSE)),0,HLOOKUP($B45,INDIRECT("'Monthly Resource Report'!"&amp;'HMPL Validation'!G$482021&amp;":"&amp;'HMPL Validation'!G$482022),'HMPL Validation'!G$482023,FALSE))</f>
        <v>153</v>
      </c>
      <c r="H45" s="297">
        <f ca="1">+IF(ISERROR(HLOOKUP($B45,INDIRECT("'Monthly Resource Report'!"&amp;'HMPL Validation'!H$482021&amp;":"&amp;'HMPL Validation'!H$482022),'HMPL Validation'!H$482023,FALSE)),0,HLOOKUP($B45,INDIRECT("'Monthly Resource Report'!"&amp;'HMPL Validation'!H$482021&amp;":"&amp;'HMPL Validation'!H$482022),'HMPL Validation'!H$482023,FALSE))</f>
        <v>4.9520000402969888</v>
      </c>
      <c r="I45" s="317">
        <f ca="1">+IF(ISERROR(HLOOKUP($B45,INDIRECT("'Monthly Resource Report'!"&amp;'HMPL Validation'!I$482021&amp;":"&amp;'HMPL Validation'!I$482022),'HMPL Validation'!I$482023,FALSE)),0,HLOOKUP($B45,INDIRECT("'Monthly Resource Report'!"&amp;'HMPL Validation'!I$482021&amp;":"&amp;'HMPL Validation'!I$482022),'HMPL Validation'!I$482023,FALSE))</f>
        <v>6.9782945096575455E-2</v>
      </c>
      <c r="J45" s="318">
        <f ca="1">+IF(ISERROR(HLOOKUP($B45,INDIRECT("'Monthly Resource Report'!"&amp;'HMPL Validation'!J$482021&amp;":"&amp;'HMPL Validation'!J$482022),'HMPL Validation'!J$482023,FALSE)),0,HLOOKUP($B45,INDIRECT("'Monthly Resource Report'!"&amp;'HMPL Validation'!J$482021&amp;":"&amp;'HMPL Validation'!J$482022),'HMPL Validation'!J$482023,FALSE))</f>
        <v>0.49091706711729988</v>
      </c>
      <c r="L45" s="301">
        <v>42552</v>
      </c>
      <c r="M45" s="294">
        <v>152</v>
      </c>
      <c r="N45" s="297">
        <v>4.952</v>
      </c>
      <c r="O45" s="299">
        <v>7.0000000000000007E-2</v>
      </c>
      <c r="P45" s="295">
        <v>0.49</v>
      </c>
      <c r="Q45" s="294">
        <f ca="1">+IF(ISERROR(HLOOKUP($B45,INDIRECT("'Monthly Resource Report'!"&amp;'HMPL Validation'!Q$482021&amp;":"&amp;'HMPL Validation'!Q$482022),'HMPL Validation'!Q$482023,FALSE)),0,HLOOKUP($B45,INDIRECT("'Monthly Resource Report'!"&amp;'HMPL Validation'!Q$482021&amp;":"&amp;'HMPL Validation'!Q$482022),'HMPL Validation'!Q$482023,FALSE))</f>
        <v>152</v>
      </c>
      <c r="R45" s="297">
        <f ca="1">+IF(ISERROR(HLOOKUP($B45,INDIRECT("'Monthly Resource Report'!"&amp;'HMPL Validation'!R$482021&amp;":"&amp;'HMPL Validation'!R$482022),'HMPL Validation'!R$482023,FALSE)),0,HLOOKUP($B45,INDIRECT("'Monthly Resource Report'!"&amp;'HMPL Validation'!R$482021&amp;":"&amp;'HMPL Validation'!R$482022),'HMPL Validation'!R$482023,FALSE))</f>
        <v>4.9519948150396669</v>
      </c>
      <c r="S45" s="317">
        <f ca="1">+IF(ISERROR(HLOOKUP($B45,INDIRECT("'Monthly Resource Report'!"&amp;'HMPL Validation'!S$482021&amp;":"&amp;'HMPL Validation'!S$482022),'HMPL Validation'!S$482023,FALSE)),0,HLOOKUP($B45,INDIRECT("'Monthly Resource Report'!"&amp;'HMPL Validation'!S$482021&amp;":"&amp;'HMPL Validation'!S$482022),'HMPL Validation'!S$482023,FALSE))</f>
        <v>6.9777082362350917E-2</v>
      </c>
      <c r="T45" s="318">
        <f ca="1">+IF(ISERROR(HLOOKUP($B45,INDIRECT("'Monthly Resource Report'!"&amp;'HMPL Validation'!T$482021&amp;":"&amp;'HMPL Validation'!T$482022),'HMPL Validation'!T$482023,FALSE)),0,HLOOKUP($B45,INDIRECT("'Monthly Resource Report'!"&amp;'HMPL Validation'!T$482021&amp;":"&amp;'HMPL Validation'!T$482022),'HMPL Validation'!T$482023,FALSE))</f>
        <v>0.49172516940108424</v>
      </c>
    </row>
    <row r="46" spans="2:20">
      <c r="B46" s="301">
        <v>42583</v>
      </c>
      <c r="C46" s="294">
        <v>153</v>
      </c>
      <c r="D46" s="297">
        <v>4.952</v>
      </c>
      <c r="E46" s="299">
        <v>7.0000000000000007E-2</v>
      </c>
      <c r="F46" s="295">
        <v>0.49</v>
      </c>
      <c r="G46" s="294">
        <f ca="1">+IF(ISERROR(HLOOKUP($B46,INDIRECT("'Monthly Resource Report'!"&amp;'HMPL Validation'!G$482021&amp;":"&amp;'HMPL Validation'!G$482022),'HMPL Validation'!G$482023,FALSE)),0,HLOOKUP($B46,INDIRECT("'Monthly Resource Report'!"&amp;'HMPL Validation'!G$482021&amp;":"&amp;'HMPL Validation'!G$482022),'HMPL Validation'!G$482023,FALSE))</f>
        <v>153</v>
      </c>
      <c r="H46" s="297">
        <f ca="1">+IF(ISERROR(HLOOKUP($B46,INDIRECT("'Monthly Resource Report'!"&amp;'HMPL Validation'!H$482021&amp;":"&amp;'HMPL Validation'!H$482022),'HMPL Validation'!H$482023,FALSE)),0,HLOOKUP($B46,INDIRECT("'Monthly Resource Report'!"&amp;'HMPL Validation'!H$482021&amp;":"&amp;'HMPL Validation'!H$482022),'HMPL Validation'!H$482023,FALSE))</f>
        <v>4.9520001204529027</v>
      </c>
      <c r="I46" s="317">
        <f ca="1">+IF(ISERROR(HLOOKUP($B46,INDIRECT("'Monthly Resource Report'!"&amp;'HMPL Validation'!I$482021&amp;":"&amp;'HMPL Validation'!I$482022),'HMPL Validation'!I$482023,FALSE)),0,HLOOKUP($B46,INDIRECT("'Monthly Resource Report'!"&amp;'HMPL Validation'!I$482021&amp;":"&amp;'HMPL Validation'!I$482022),'HMPL Validation'!I$482023,FALSE))</f>
        <v>6.9807017332808058E-2</v>
      </c>
      <c r="J46" s="318">
        <f ca="1">+IF(ISERROR(HLOOKUP($B46,INDIRECT("'Monthly Resource Report'!"&amp;'HMPL Validation'!J$482021&amp;":"&amp;'HMPL Validation'!J$482022),'HMPL Validation'!J$482023,FALSE)),0,HLOOKUP($B46,INDIRECT("'Monthly Resource Report'!"&amp;'HMPL Validation'!J$482021&amp;":"&amp;'HMPL Validation'!J$482022),'HMPL Validation'!J$482023,FALSE))</f>
        <v>0.49091052762668314</v>
      </c>
      <c r="L46" s="301">
        <v>42583</v>
      </c>
      <c r="M46" s="294">
        <v>152</v>
      </c>
      <c r="N46" s="297">
        <v>4.952</v>
      </c>
      <c r="O46" s="299">
        <v>7.0000000000000007E-2</v>
      </c>
      <c r="P46" s="295">
        <v>0.49</v>
      </c>
      <c r="Q46" s="294">
        <f ca="1">+IF(ISERROR(HLOOKUP($B46,INDIRECT("'Monthly Resource Report'!"&amp;'HMPL Validation'!Q$482021&amp;":"&amp;'HMPL Validation'!Q$482022),'HMPL Validation'!Q$482023,FALSE)),0,HLOOKUP($B46,INDIRECT("'Monthly Resource Report'!"&amp;'HMPL Validation'!Q$482021&amp;":"&amp;'HMPL Validation'!Q$482022),'HMPL Validation'!Q$482023,FALSE))</f>
        <v>152</v>
      </c>
      <c r="R46" s="297">
        <f ca="1">+IF(ISERROR(HLOOKUP($B46,INDIRECT("'Monthly Resource Report'!"&amp;'HMPL Validation'!R$482021&amp;":"&amp;'HMPL Validation'!R$482022),'HMPL Validation'!R$482023,FALSE)),0,HLOOKUP($B46,INDIRECT("'Monthly Resource Report'!"&amp;'HMPL Validation'!R$482021&amp;":"&amp;'HMPL Validation'!R$482022),'HMPL Validation'!R$482023,FALSE))</f>
        <v>4.951994532327511</v>
      </c>
      <c r="S46" s="317">
        <f ca="1">+IF(ISERROR(HLOOKUP($B46,INDIRECT("'Monthly Resource Report'!"&amp;'HMPL Validation'!S$482021&amp;":"&amp;'HMPL Validation'!S$482022),'HMPL Validation'!S$482023,FALSE)),0,HLOOKUP($B46,INDIRECT("'Monthly Resource Report'!"&amp;'HMPL Validation'!S$482021&amp;":"&amp;'HMPL Validation'!S$482022),'HMPL Validation'!S$482023,FALSE))</f>
        <v>6.97864745353384E-2</v>
      </c>
      <c r="T46" s="318">
        <f ca="1">+IF(ISERROR(HLOOKUP($B46,INDIRECT("'Monthly Resource Report'!"&amp;'HMPL Validation'!T$482021&amp;":"&amp;'HMPL Validation'!T$482022),'HMPL Validation'!T$482023,FALSE)),0,HLOOKUP($B46,INDIRECT("'Monthly Resource Report'!"&amp;'HMPL Validation'!T$482021&amp;":"&amp;'HMPL Validation'!T$482022),'HMPL Validation'!T$482023,FALSE))</f>
        <v>0.4908612181498111</v>
      </c>
    </row>
    <row r="47" spans="2:20">
      <c r="B47" s="301">
        <v>42614</v>
      </c>
      <c r="C47" s="294">
        <v>153</v>
      </c>
      <c r="D47" s="297">
        <v>4.952</v>
      </c>
      <c r="E47" s="299">
        <v>7.0000000000000007E-2</v>
      </c>
      <c r="F47" s="295">
        <v>0.49</v>
      </c>
      <c r="G47" s="294">
        <f ca="1">+IF(ISERROR(HLOOKUP($B47,INDIRECT("'Monthly Resource Report'!"&amp;'HMPL Validation'!G$482021&amp;":"&amp;'HMPL Validation'!G$482022),'HMPL Validation'!G$482023,FALSE)),0,HLOOKUP($B47,INDIRECT("'Monthly Resource Report'!"&amp;'HMPL Validation'!G$482021&amp;":"&amp;'HMPL Validation'!G$482022),'HMPL Validation'!G$482023,FALSE))</f>
        <v>153</v>
      </c>
      <c r="H47" s="297">
        <f ca="1">+IF(ISERROR(HLOOKUP($B47,INDIRECT("'Monthly Resource Report'!"&amp;'HMPL Validation'!H$482021&amp;":"&amp;'HMPL Validation'!H$482022),'HMPL Validation'!H$482023,FALSE)),0,HLOOKUP($B47,INDIRECT("'Monthly Resource Report'!"&amp;'HMPL Validation'!H$482021&amp;":"&amp;'HMPL Validation'!H$482022),'HMPL Validation'!H$482023,FALSE))</f>
        <v>4.9519993021632942</v>
      </c>
      <c r="I47" s="317">
        <f ca="1">+IF(ISERROR(HLOOKUP($B47,INDIRECT("'Monthly Resource Report'!"&amp;'HMPL Validation'!I$482021&amp;":"&amp;'HMPL Validation'!I$482022),'HMPL Validation'!I$482023,FALSE)),0,HLOOKUP($B47,INDIRECT("'Monthly Resource Report'!"&amp;'HMPL Validation'!I$482021&amp;":"&amp;'HMPL Validation'!I$482022),'HMPL Validation'!I$482023,FALSE))</f>
        <v>6.974025733725786E-2</v>
      </c>
      <c r="J47" s="318">
        <f ca="1">+IF(ISERROR(HLOOKUP($B47,INDIRECT("'Monthly Resource Report'!"&amp;'HMPL Validation'!J$482021&amp;":"&amp;'HMPL Validation'!J$482022),'HMPL Validation'!J$482023,FALSE)),0,HLOOKUP($B47,INDIRECT("'Monthly Resource Report'!"&amp;'HMPL Validation'!J$482021&amp;":"&amp;'HMPL Validation'!J$482022),'HMPL Validation'!J$482023,FALSE))</f>
        <v>0.4909519038900052</v>
      </c>
      <c r="L47" s="301">
        <v>42614</v>
      </c>
      <c r="M47" s="294">
        <v>152</v>
      </c>
      <c r="N47" s="297">
        <v>4.952</v>
      </c>
      <c r="O47" s="299">
        <v>7.0000000000000007E-2</v>
      </c>
      <c r="P47" s="295">
        <v>0.49</v>
      </c>
      <c r="Q47" s="294">
        <f ca="1">+IF(ISERROR(HLOOKUP($B47,INDIRECT("'Monthly Resource Report'!"&amp;'HMPL Validation'!Q$482021&amp;":"&amp;'HMPL Validation'!Q$482022),'HMPL Validation'!Q$482023,FALSE)),0,HLOOKUP($B47,INDIRECT("'Monthly Resource Report'!"&amp;'HMPL Validation'!Q$482021&amp;":"&amp;'HMPL Validation'!Q$482022),'HMPL Validation'!Q$482023,FALSE))</f>
        <v>152</v>
      </c>
      <c r="R47" s="297">
        <f ca="1">+IF(ISERROR(HLOOKUP($B47,INDIRECT("'Monthly Resource Report'!"&amp;'HMPL Validation'!R$482021&amp;":"&amp;'HMPL Validation'!R$482022),'HMPL Validation'!R$482023,FALSE)),0,HLOOKUP($B47,INDIRECT("'Monthly Resource Report'!"&amp;'HMPL Validation'!R$482021&amp;":"&amp;'HMPL Validation'!R$482022),'HMPL Validation'!R$482023,FALSE))</f>
        <v>4.951994985634812</v>
      </c>
      <c r="S47" s="317">
        <f ca="1">+IF(ISERROR(HLOOKUP($B47,INDIRECT("'Monthly Resource Report'!"&amp;'HMPL Validation'!S$482021&amp;":"&amp;'HMPL Validation'!S$482022),'HMPL Validation'!S$482023,FALSE)),0,HLOOKUP($B47,INDIRECT("'Monthly Resource Report'!"&amp;'HMPL Validation'!S$482021&amp;":"&amp;'HMPL Validation'!S$482022),'HMPL Validation'!S$482023,FALSE))</f>
        <v>6.9739216011703575E-2</v>
      </c>
      <c r="T47" s="318">
        <f ca="1">+IF(ISERROR(HLOOKUP($B47,INDIRECT("'Monthly Resource Report'!"&amp;'HMPL Validation'!T$482021&amp;":"&amp;'HMPL Validation'!T$482022),'HMPL Validation'!T$482023,FALSE)),0,HLOOKUP($B47,INDIRECT("'Monthly Resource Report'!"&amp;'HMPL Validation'!T$482021&amp;":"&amp;'HMPL Validation'!T$482022),'HMPL Validation'!T$482023,FALSE))</f>
        <v>0.49226193473402041</v>
      </c>
    </row>
    <row r="48" spans="2:20">
      <c r="B48" s="301">
        <v>42644</v>
      </c>
      <c r="C48" s="294">
        <v>153</v>
      </c>
      <c r="D48" s="297">
        <v>4.952</v>
      </c>
      <c r="E48" s="299">
        <v>7.0000000000000007E-2</v>
      </c>
      <c r="F48" s="295">
        <v>0.49</v>
      </c>
      <c r="G48" s="294">
        <f ca="1">+IF(ISERROR(HLOOKUP($B48,INDIRECT("'Monthly Resource Report'!"&amp;'HMPL Validation'!G$482021&amp;":"&amp;'HMPL Validation'!G$482022),'HMPL Validation'!G$482023,FALSE)),0,HLOOKUP($B48,INDIRECT("'Monthly Resource Report'!"&amp;'HMPL Validation'!G$482021&amp;":"&amp;'HMPL Validation'!G$482022),'HMPL Validation'!G$482023,FALSE))</f>
        <v>153</v>
      </c>
      <c r="H48" s="297">
        <f ca="1">+IF(ISERROR(HLOOKUP($B48,INDIRECT("'Monthly Resource Report'!"&amp;'HMPL Validation'!H$482021&amp;":"&amp;'HMPL Validation'!H$482022),'HMPL Validation'!H$482023,FALSE)),0,HLOOKUP($B48,INDIRECT("'Monthly Resource Report'!"&amp;'HMPL Validation'!H$482021&amp;":"&amp;'HMPL Validation'!H$482022),'HMPL Validation'!H$482023,FALSE))</f>
        <v>4.9519984218400932</v>
      </c>
      <c r="I48" s="317">
        <f ca="1">+IF(ISERROR(HLOOKUP($B48,INDIRECT("'Monthly Resource Report'!"&amp;'HMPL Validation'!I$482021&amp;":"&amp;'HMPL Validation'!I$482022),'HMPL Validation'!I$482023,FALSE)),0,HLOOKUP($B48,INDIRECT("'Monthly Resource Report'!"&amp;'HMPL Validation'!I$482021&amp;":"&amp;'HMPL Validation'!I$482022),'HMPL Validation'!I$482023,FALSE))</f>
        <v>6.9753991437692828E-2</v>
      </c>
      <c r="J48" s="318">
        <f ca="1">+IF(ISERROR(HLOOKUP($B48,INDIRECT("'Monthly Resource Report'!"&amp;'HMPL Validation'!J$482021&amp;":"&amp;'HMPL Validation'!J$482022),'HMPL Validation'!J$482023,FALSE)),0,HLOOKUP($B48,INDIRECT("'Monthly Resource Report'!"&amp;'HMPL Validation'!J$482021&amp;":"&amp;'HMPL Validation'!J$482022),'HMPL Validation'!J$482023,FALSE))</f>
        <v>0.49092515036509049</v>
      </c>
      <c r="L48" s="301">
        <v>42644</v>
      </c>
      <c r="M48" s="294">
        <v>152</v>
      </c>
      <c r="N48" s="297">
        <v>4.952</v>
      </c>
      <c r="O48" s="299">
        <v>7.0000000000000007E-2</v>
      </c>
      <c r="P48" s="295">
        <v>0.49</v>
      </c>
      <c r="Q48" s="294">
        <f ca="1">+IF(ISERROR(HLOOKUP($B48,INDIRECT("'Monthly Resource Report'!"&amp;'HMPL Validation'!Q$482021&amp;":"&amp;'HMPL Validation'!Q$482022),'HMPL Validation'!Q$482023,FALSE)),0,HLOOKUP($B48,INDIRECT("'Monthly Resource Report'!"&amp;'HMPL Validation'!Q$482021&amp;":"&amp;'HMPL Validation'!Q$482022),'HMPL Validation'!Q$482023,FALSE))</f>
        <v>152</v>
      </c>
      <c r="R48" s="297">
        <f ca="1">+IF(ISERROR(HLOOKUP($B48,INDIRECT("'Monthly Resource Report'!"&amp;'HMPL Validation'!R$482021&amp;":"&amp;'HMPL Validation'!R$482022),'HMPL Validation'!R$482023,FALSE)),0,HLOOKUP($B48,INDIRECT("'Monthly Resource Report'!"&amp;'HMPL Validation'!R$482021&amp;":"&amp;'HMPL Validation'!R$482022),'HMPL Validation'!R$482023,FALSE))</f>
        <v>4.9519942805696031</v>
      </c>
      <c r="S48" s="317">
        <f ca="1">+IF(ISERROR(HLOOKUP($B48,INDIRECT("'Monthly Resource Report'!"&amp;'HMPL Validation'!S$482021&amp;":"&amp;'HMPL Validation'!S$482022),'HMPL Validation'!S$482023,FALSE)),0,HLOOKUP($B48,INDIRECT("'Monthly Resource Report'!"&amp;'HMPL Validation'!S$482021&amp;":"&amp;'HMPL Validation'!S$482022),'HMPL Validation'!S$482023,FALSE))</f>
        <v>6.9739654839723733E-2</v>
      </c>
      <c r="T48" s="318">
        <f ca="1">+IF(ISERROR(HLOOKUP($B48,INDIRECT("'Monthly Resource Report'!"&amp;'HMPL Validation'!T$482021&amp;":"&amp;'HMPL Validation'!T$482022),'HMPL Validation'!T$482023,FALSE)),0,HLOOKUP($B48,INDIRECT("'Monthly Resource Report'!"&amp;'HMPL Validation'!T$482021&amp;":"&amp;'HMPL Validation'!T$482022),'HMPL Validation'!T$482023,FALSE))</f>
        <v>0.49174864721177186</v>
      </c>
    </row>
    <row r="49" spans="2:20">
      <c r="B49" s="301">
        <v>42675</v>
      </c>
      <c r="C49" s="294">
        <v>153</v>
      </c>
      <c r="D49" s="297">
        <v>4.952</v>
      </c>
      <c r="E49" s="299">
        <v>7.0000000000000007E-2</v>
      </c>
      <c r="F49" s="295">
        <v>0.49</v>
      </c>
      <c r="G49" s="294">
        <f ca="1">+IF(ISERROR(HLOOKUP($B49,INDIRECT("'Monthly Resource Report'!"&amp;'HMPL Validation'!G$482021&amp;":"&amp;'HMPL Validation'!G$482022),'HMPL Validation'!G$482023,FALSE)),0,HLOOKUP($B49,INDIRECT("'Monthly Resource Report'!"&amp;'HMPL Validation'!G$482021&amp;":"&amp;'HMPL Validation'!G$482022),'HMPL Validation'!G$482023,FALSE))</f>
        <v>153</v>
      </c>
      <c r="H49" s="297">
        <f ca="1">+IF(ISERROR(HLOOKUP($B49,INDIRECT("'Monthly Resource Report'!"&amp;'HMPL Validation'!H$482021&amp;":"&amp;'HMPL Validation'!H$482022),'HMPL Validation'!H$482023,FALSE)),0,HLOOKUP($B49,INDIRECT("'Monthly Resource Report'!"&amp;'HMPL Validation'!H$482021&amp;":"&amp;'HMPL Validation'!H$482022),'HMPL Validation'!H$482023,FALSE))</f>
        <v>4.9519990862534264</v>
      </c>
      <c r="I49" s="317">
        <f ca="1">+IF(ISERROR(HLOOKUP($B49,INDIRECT("'Monthly Resource Report'!"&amp;'HMPL Validation'!I$482021&amp;":"&amp;'HMPL Validation'!I$482022),'HMPL Validation'!I$482023,FALSE)),0,HLOOKUP($B49,INDIRECT("'Monthly Resource Report'!"&amp;'HMPL Validation'!I$482021&amp;":"&amp;'HMPL Validation'!I$482022),'HMPL Validation'!I$482023,FALSE))</f>
        <v>6.9740604349967289E-2</v>
      </c>
      <c r="J49" s="318">
        <f ca="1">+IF(ISERROR(HLOOKUP($B49,INDIRECT("'Monthly Resource Report'!"&amp;'HMPL Validation'!J$482021&amp;":"&amp;'HMPL Validation'!J$482022),'HMPL Validation'!J$482023,FALSE)),0,HLOOKUP($B49,INDIRECT("'Monthly Resource Report'!"&amp;'HMPL Validation'!J$482021&amp;":"&amp;'HMPL Validation'!J$482022),'HMPL Validation'!J$482023,FALSE))</f>
        <v>0.4906343641045619</v>
      </c>
      <c r="L49" s="301">
        <v>42675</v>
      </c>
      <c r="M49" s="294">
        <v>152</v>
      </c>
      <c r="N49" s="297">
        <v>4.952</v>
      </c>
      <c r="O49" s="299">
        <v>7.0000000000000007E-2</v>
      </c>
      <c r="P49" s="295">
        <v>0.49</v>
      </c>
      <c r="Q49" s="294">
        <f ca="1">+IF(ISERROR(HLOOKUP($B49,INDIRECT("'Monthly Resource Report'!"&amp;'HMPL Validation'!Q$482021&amp;":"&amp;'HMPL Validation'!Q$482022),'HMPL Validation'!Q$482023,FALSE)),0,HLOOKUP($B49,INDIRECT("'Monthly Resource Report'!"&amp;'HMPL Validation'!Q$482021&amp;":"&amp;'HMPL Validation'!Q$482022),'HMPL Validation'!Q$482023,FALSE))</f>
        <v>152</v>
      </c>
      <c r="R49" s="297">
        <f ca="1">+IF(ISERROR(HLOOKUP($B49,INDIRECT("'Monthly Resource Report'!"&amp;'HMPL Validation'!R$482021&amp;":"&amp;'HMPL Validation'!R$482022),'HMPL Validation'!R$482023,FALSE)),0,HLOOKUP($B49,INDIRECT("'Monthly Resource Report'!"&amp;'HMPL Validation'!R$482021&amp;":"&amp;'HMPL Validation'!R$482022),'HMPL Validation'!R$482023,FALSE))</f>
        <v>4.9519949306209989</v>
      </c>
      <c r="S49" s="317">
        <f ca="1">+IF(ISERROR(HLOOKUP($B49,INDIRECT("'Monthly Resource Report'!"&amp;'HMPL Validation'!S$482021&amp;":"&amp;'HMPL Validation'!S$482022),'HMPL Validation'!S$482023,FALSE)),0,HLOOKUP($B49,INDIRECT("'Monthly Resource Report'!"&amp;'HMPL Validation'!S$482021&amp;":"&amp;'HMPL Validation'!S$482022),'HMPL Validation'!S$482023,FALSE))</f>
        <v>6.9720612326028317E-2</v>
      </c>
      <c r="T49" s="318">
        <f ca="1">+IF(ISERROR(HLOOKUP($B49,INDIRECT("'Monthly Resource Report'!"&amp;'HMPL Validation'!T$482021&amp;":"&amp;'HMPL Validation'!T$482022),'HMPL Validation'!T$482023,FALSE)),0,HLOOKUP($B49,INDIRECT("'Monthly Resource Report'!"&amp;'HMPL Validation'!T$482021&amp;":"&amp;'HMPL Validation'!T$482022),'HMPL Validation'!T$482023,FALSE))</f>
        <v>0.49182514556259255</v>
      </c>
    </row>
    <row r="50" spans="2:20">
      <c r="B50" s="301">
        <v>42705</v>
      </c>
      <c r="C50" s="294">
        <v>153</v>
      </c>
      <c r="D50" s="297">
        <v>4.952</v>
      </c>
      <c r="E50" s="299">
        <v>7.0000000000000007E-2</v>
      </c>
      <c r="F50" s="295">
        <v>0.49</v>
      </c>
      <c r="G50" s="294">
        <f ca="1">+IF(ISERROR(HLOOKUP($B50,INDIRECT("'Monthly Resource Report'!"&amp;'HMPL Validation'!G$482021&amp;":"&amp;'HMPL Validation'!G$482022),'HMPL Validation'!G$482023,FALSE)),0,HLOOKUP($B50,INDIRECT("'Monthly Resource Report'!"&amp;'HMPL Validation'!G$482021&amp;":"&amp;'HMPL Validation'!G$482022),'HMPL Validation'!G$482023,FALSE))</f>
        <v>153</v>
      </c>
      <c r="H50" s="297">
        <f ca="1">+IF(ISERROR(HLOOKUP($B50,INDIRECT("'Monthly Resource Report'!"&amp;'HMPL Validation'!H$482021&amp;":"&amp;'HMPL Validation'!H$482022),'HMPL Validation'!H$482023,FALSE)),0,HLOOKUP($B50,INDIRECT("'Monthly Resource Report'!"&amp;'HMPL Validation'!H$482021&amp;":"&amp;'HMPL Validation'!H$482022),'HMPL Validation'!H$482023,FALSE))</f>
        <v>4.9519990494984034</v>
      </c>
      <c r="I50" s="317">
        <f ca="1">+IF(ISERROR(HLOOKUP($B50,INDIRECT("'Monthly Resource Report'!"&amp;'HMPL Validation'!I$482021&amp;":"&amp;'HMPL Validation'!I$482022),'HMPL Validation'!I$482023,FALSE)),0,HLOOKUP($B50,INDIRECT("'Monthly Resource Report'!"&amp;'HMPL Validation'!I$482021&amp;":"&amp;'HMPL Validation'!I$482022),'HMPL Validation'!I$482023,FALSE))</f>
        <v>6.9728268043771052E-2</v>
      </c>
      <c r="J50" s="318">
        <f ca="1">+IF(ISERROR(HLOOKUP($B50,INDIRECT("'Monthly Resource Report'!"&amp;'HMPL Validation'!J$482021&amp;":"&amp;'HMPL Validation'!J$482022),'HMPL Validation'!J$482023,FALSE)),0,HLOOKUP($B50,INDIRECT("'Monthly Resource Report'!"&amp;'HMPL Validation'!J$482021&amp;":"&amp;'HMPL Validation'!J$482022),'HMPL Validation'!J$482023,FALSE))</f>
        <v>0.49124222291126807</v>
      </c>
      <c r="L50" s="301">
        <v>42705</v>
      </c>
      <c r="M50" s="294">
        <v>152</v>
      </c>
      <c r="N50" s="297">
        <v>4.952</v>
      </c>
      <c r="O50" s="299">
        <v>7.0000000000000007E-2</v>
      </c>
      <c r="P50" s="295">
        <v>0.49</v>
      </c>
      <c r="Q50" s="294">
        <f ca="1">+IF(ISERROR(HLOOKUP($B50,INDIRECT("'Monthly Resource Report'!"&amp;'HMPL Validation'!Q$482021&amp;":"&amp;'HMPL Validation'!Q$482022),'HMPL Validation'!Q$482023,FALSE)),0,HLOOKUP($B50,INDIRECT("'Monthly Resource Report'!"&amp;'HMPL Validation'!Q$482021&amp;":"&amp;'HMPL Validation'!Q$482022),'HMPL Validation'!Q$482023,FALSE))</f>
        <v>152</v>
      </c>
      <c r="R50" s="297">
        <f ca="1">+IF(ISERROR(HLOOKUP($B50,INDIRECT("'Monthly Resource Report'!"&amp;'HMPL Validation'!R$482021&amp;":"&amp;'HMPL Validation'!R$482022),'HMPL Validation'!R$482023,FALSE)),0,HLOOKUP($B50,INDIRECT("'Monthly Resource Report'!"&amp;'HMPL Validation'!R$482021&amp;":"&amp;'HMPL Validation'!R$482022),'HMPL Validation'!R$482023,FALSE))</f>
        <v>4.9519941060489883</v>
      </c>
      <c r="S50" s="317">
        <f ca="1">+IF(ISERROR(HLOOKUP($B50,INDIRECT("'Monthly Resource Report'!"&amp;'HMPL Validation'!S$482021&amp;":"&amp;'HMPL Validation'!S$482022),'HMPL Validation'!S$482023,FALSE)),0,HLOOKUP($B50,INDIRECT("'Monthly Resource Report'!"&amp;'HMPL Validation'!S$482021&amp;":"&amp;'HMPL Validation'!S$482022),'HMPL Validation'!S$482023,FALSE))</f>
        <v>6.969479639417403E-2</v>
      </c>
      <c r="T50" s="318">
        <f ca="1">+IF(ISERROR(HLOOKUP($B50,INDIRECT("'Monthly Resource Report'!"&amp;'HMPL Validation'!T$482021&amp;":"&amp;'HMPL Validation'!T$482022),'HMPL Validation'!T$482023,FALSE)),0,HLOOKUP($B50,INDIRECT("'Monthly Resource Report'!"&amp;'HMPL Validation'!T$482021&amp;":"&amp;'HMPL Validation'!T$482022),'HMPL Validation'!T$482023,FALSE))</f>
        <v>0.49220521781328158</v>
      </c>
    </row>
    <row r="51" spans="2:20">
      <c r="B51" s="301">
        <v>42736</v>
      </c>
      <c r="C51" s="294">
        <v>153</v>
      </c>
      <c r="D51" s="297">
        <v>5.0703528000000002</v>
      </c>
      <c r="E51" s="299">
        <v>7.0000000000000007E-2</v>
      </c>
      <c r="F51" s="295">
        <v>0.49</v>
      </c>
      <c r="G51" s="294">
        <f ca="1">+IF(ISERROR(HLOOKUP($B51,INDIRECT("'Monthly Resource Report'!"&amp;'HMPL Validation'!G$482021&amp;":"&amp;'HMPL Validation'!G$482022),'HMPL Validation'!G$482023,FALSE)),0,HLOOKUP($B51,INDIRECT("'Monthly Resource Report'!"&amp;'HMPL Validation'!G$482021&amp;":"&amp;'HMPL Validation'!G$482022),'HMPL Validation'!G$482023,FALSE))</f>
        <v>153</v>
      </c>
      <c r="H51" s="297">
        <f ca="1">+IF(ISERROR(HLOOKUP($B51,INDIRECT("'Monthly Resource Report'!"&amp;'HMPL Validation'!H$482021&amp;":"&amp;'HMPL Validation'!H$482022),'HMPL Validation'!H$482023,FALSE)),0,HLOOKUP($B51,INDIRECT("'Monthly Resource Report'!"&amp;'HMPL Validation'!H$482021&amp;":"&amp;'HMPL Validation'!H$482022),'HMPL Validation'!H$482023,FALSE))</f>
        <v>5.0700059668284787</v>
      </c>
      <c r="I51" s="317">
        <f ca="1">+IF(ISERROR(HLOOKUP($B51,INDIRECT("'Monthly Resource Report'!"&amp;'HMPL Validation'!I$482021&amp;":"&amp;'HMPL Validation'!I$482022),'HMPL Validation'!I$482023,FALSE)),0,HLOOKUP($B51,INDIRECT("'Monthly Resource Report'!"&amp;'HMPL Validation'!I$482021&amp;":"&amp;'HMPL Validation'!I$482022),'HMPL Validation'!I$482023,FALSE))</f>
        <v>6.978503334690328E-2</v>
      </c>
      <c r="J51" s="318">
        <f ca="1">+IF(ISERROR(HLOOKUP($B51,INDIRECT("'Monthly Resource Report'!"&amp;'HMPL Validation'!J$482021&amp;":"&amp;'HMPL Validation'!J$482022),'HMPL Validation'!J$482023,FALSE)),0,HLOOKUP($B51,INDIRECT("'Monthly Resource Report'!"&amp;'HMPL Validation'!J$482021&amp;":"&amp;'HMPL Validation'!J$482022),'HMPL Validation'!J$482023,FALSE))</f>
        <v>0.49092221425633187</v>
      </c>
      <c r="L51" s="301">
        <v>42736</v>
      </c>
      <c r="M51" s="294">
        <v>152</v>
      </c>
      <c r="N51" s="297">
        <v>5.0703528000000002</v>
      </c>
      <c r="O51" s="299">
        <v>7.0000000000000007E-2</v>
      </c>
      <c r="P51" s="295">
        <v>0.49</v>
      </c>
      <c r="Q51" s="294">
        <f ca="1">+IF(ISERROR(HLOOKUP($B51,INDIRECT("'Monthly Resource Report'!"&amp;'HMPL Validation'!Q$482021&amp;":"&amp;'HMPL Validation'!Q$482022),'HMPL Validation'!Q$482023,FALSE)),0,HLOOKUP($B51,INDIRECT("'Monthly Resource Report'!"&amp;'HMPL Validation'!Q$482021&amp;":"&amp;'HMPL Validation'!Q$482022),'HMPL Validation'!Q$482023,FALSE))</f>
        <v>152</v>
      </c>
      <c r="R51" s="297">
        <f ca="1">+IF(ISERROR(HLOOKUP($B51,INDIRECT("'Monthly Resource Report'!"&amp;'HMPL Validation'!R$482021&amp;":"&amp;'HMPL Validation'!R$482022),'HMPL Validation'!R$482023,FALSE)),0,HLOOKUP($B51,INDIRECT("'Monthly Resource Report'!"&amp;'HMPL Validation'!R$482021&amp;":"&amp;'HMPL Validation'!R$482022),'HMPL Validation'!R$482023,FALSE))</f>
        <v>5.070003971545531</v>
      </c>
      <c r="S51" s="317">
        <f ca="1">+IF(ISERROR(HLOOKUP($B51,INDIRECT("'Monthly Resource Report'!"&amp;'HMPL Validation'!S$482021&amp;":"&amp;'HMPL Validation'!S$482022),'HMPL Validation'!S$482023,FALSE)),0,HLOOKUP($B51,INDIRECT("'Monthly Resource Report'!"&amp;'HMPL Validation'!S$482021&amp;":"&amp;'HMPL Validation'!S$482022),'HMPL Validation'!S$482023,FALSE))</f>
        <v>6.9756328622794087E-2</v>
      </c>
      <c r="T51" s="318">
        <f ca="1">+IF(ISERROR(HLOOKUP($B51,INDIRECT("'Monthly Resource Report'!"&amp;'HMPL Validation'!T$482021&amp;":"&amp;'HMPL Validation'!T$482022),'HMPL Validation'!T$482023,FALSE)),0,HLOOKUP($B51,INDIRECT("'Monthly Resource Report'!"&amp;'HMPL Validation'!T$482021&amp;":"&amp;'HMPL Validation'!T$482022),'HMPL Validation'!T$482023,FALSE))</f>
        <v>0.49173813305786668</v>
      </c>
    </row>
    <row r="52" spans="2:20">
      <c r="B52" s="301">
        <v>42767</v>
      </c>
      <c r="C52" s="294">
        <v>153</v>
      </c>
      <c r="D52" s="297">
        <v>5.0703528000000002</v>
      </c>
      <c r="E52" s="299">
        <v>7.0000000000000007E-2</v>
      </c>
      <c r="F52" s="295">
        <v>0.49</v>
      </c>
      <c r="G52" s="294">
        <f ca="1">+IF(ISERROR(HLOOKUP($B52,INDIRECT("'Monthly Resource Report'!"&amp;'HMPL Validation'!G$482021&amp;":"&amp;'HMPL Validation'!G$482022),'HMPL Validation'!G$482023,FALSE)),0,HLOOKUP($B52,INDIRECT("'Monthly Resource Report'!"&amp;'HMPL Validation'!G$482021&amp;":"&amp;'HMPL Validation'!G$482022),'HMPL Validation'!G$482023,FALSE))</f>
        <v>153</v>
      </c>
      <c r="H52" s="297">
        <f ca="1">+IF(ISERROR(HLOOKUP($B52,INDIRECT("'Monthly Resource Report'!"&amp;'HMPL Validation'!H$482021&amp;":"&amp;'HMPL Validation'!H$482022),'HMPL Validation'!H$482023,FALSE)),0,HLOOKUP($B52,INDIRECT("'Monthly Resource Report'!"&amp;'HMPL Validation'!H$482021&amp;":"&amp;'HMPL Validation'!H$482022),'HMPL Validation'!H$482023,FALSE))</f>
        <v>5.0700061348324637</v>
      </c>
      <c r="I52" s="317">
        <f ca="1">+IF(ISERROR(HLOOKUP($B52,INDIRECT("'Monthly Resource Report'!"&amp;'HMPL Validation'!I$482021&amp;":"&amp;'HMPL Validation'!I$482022),'HMPL Validation'!I$482023,FALSE)),0,HLOOKUP($B52,INDIRECT("'Monthly Resource Report'!"&amp;'HMPL Validation'!I$482021&amp;":"&amp;'HMPL Validation'!I$482022),'HMPL Validation'!I$482023,FALSE))</f>
        <v>6.9791006208691511E-2</v>
      </c>
      <c r="J52" s="318">
        <f ca="1">+IF(ISERROR(HLOOKUP($B52,INDIRECT("'Monthly Resource Report'!"&amp;'HMPL Validation'!J$482021&amp;":"&amp;'HMPL Validation'!J$482022),'HMPL Validation'!J$482023,FALSE)),0,HLOOKUP($B52,INDIRECT("'Monthly Resource Report'!"&amp;'HMPL Validation'!J$482021&amp;":"&amp;'HMPL Validation'!J$482022),'HMPL Validation'!J$482023,FALSE))</f>
        <v>0.49100825052635938</v>
      </c>
      <c r="L52" s="301">
        <v>42767</v>
      </c>
      <c r="M52" s="294">
        <v>152</v>
      </c>
      <c r="N52" s="297">
        <v>5.0703528000000002</v>
      </c>
      <c r="O52" s="299">
        <v>7.0000000000000007E-2</v>
      </c>
      <c r="P52" s="295">
        <v>0.49</v>
      </c>
      <c r="Q52" s="294">
        <f ca="1">+IF(ISERROR(HLOOKUP($B52,INDIRECT("'Monthly Resource Report'!"&amp;'HMPL Validation'!Q$482021&amp;":"&amp;'HMPL Validation'!Q$482022),'HMPL Validation'!Q$482023,FALSE)),0,HLOOKUP($B52,INDIRECT("'Monthly Resource Report'!"&amp;'HMPL Validation'!Q$482021&amp;":"&amp;'HMPL Validation'!Q$482022),'HMPL Validation'!Q$482023,FALSE))</f>
        <v>152</v>
      </c>
      <c r="R52" s="297">
        <f ca="1">+IF(ISERROR(HLOOKUP($B52,INDIRECT("'Monthly Resource Report'!"&amp;'HMPL Validation'!R$482021&amp;":"&amp;'HMPL Validation'!R$482022),'HMPL Validation'!R$482023,FALSE)),0,HLOOKUP($B52,INDIRECT("'Monthly Resource Report'!"&amp;'HMPL Validation'!R$482021&amp;":"&amp;'HMPL Validation'!R$482022),'HMPL Validation'!R$482023,FALSE))</f>
        <v>5.0700026278891865</v>
      </c>
      <c r="S52" s="317">
        <f ca="1">+IF(ISERROR(HLOOKUP($B52,INDIRECT("'Monthly Resource Report'!"&amp;'HMPL Validation'!S$482021&amp;":"&amp;'HMPL Validation'!S$482022),'HMPL Validation'!S$482023,FALSE)),0,HLOOKUP($B52,INDIRECT("'Monthly Resource Report'!"&amp;'HMPL Validation'!S$482021&amp;":"&amp;'HMPL Validation'!S$482022),'HMPL Validation'!S$482023,FALSE))</f>
        <v>6.9788298851184427E-2</v>
      </c>
      <c r="T52" s="318">
        <f ca="1">+IF(ISERROR(HLOOKUP($B52,INDIRECT("'Monthly Resource Report'!"&amp;'HMPL Validation'!T$482021&amp;":"&amp;'HMPL Validation'!T$482022),'HMPL Validation'!T$482023,FALSE)),0,HLOOKUP($B52,INDIRECT("'Monthly Resource Report'!"&amp;'HMPL Validation'!T$482021&amp;":"&amp;'HMPL Validation'!T$482022),'HMPL Validation'!T$482023,FALSE))</f>
        <v>0.49143879294174758</v>
      </c>
    </row>
    <row r="53" spans="2:20">
      <c r="B53" s="301">
        <v>42795</v>
      </c>
      <c r="C53" s="294">
        <v>153</v>
      </c>
      <c r="D53" s="297">
        <v>5.0703528000000002</v>
      </c>
      <c r="E53" s="299">
        <v>7.0000000000000007E-2</v>
      </c>
      <c r="F53" s="295">
        <v>0.49</v>
      </c>
      <c r="G53" s="294">
        <f ca="1">+IF(ISERROR(HLOOKUP($B53,INDIRECT("'Monthly Resource Report'!"&amp;'HMPL Validation'!G$482021&amp;":"&amp;'HMPL Validation'!G$482022),'HMPL Validation'!G$482023,FALSE)),0,HLOOKUP($B53,INDIRECT("'Monthly Resource Report'!"&amp;'HMPL Validation'!G$482021&amp;":"&amp;'HMPL Validation'!G$482022),'HMPL Validation'!G$482023,FALSE))</f>
        <v>153</v>
      </c>
      <c r="H53" s="297">
        <f ca="1">+IF(ISERROR(HLOOKUP($B53,INDIRECT("'Monthly Resource Report'!"&amp;'HMPL Validation'!H$482021&amp;":"&amp;'HMPL Validation'!H$482022),'HMPL Validation'!H$482023,FALSE)),0,HLOOKUP($B53,INDIRECT("'Monthly Resource Report'!"&amp;'HMPL Validation'!H$482021&amp;":"&amp;'HMPL Validation'!H$482022),'HMPL Validation'!H$482023,FALSE))</f>
        <v>5.070006437636672</v>
      </c>
      <c r="I53" s="317">
        <f ca="1">+IF(ISERROR(HLOOKUP($B53,INDIRECT("'Monthly Resource Report'!"&amp;'HMPL Validation'!I$482021&amp;":"&amp;'HMPL Validation'!I$482022),'HMPL Validation'!I$482023,FALSE)),0,HLOOKUP($B53,INDIRECT("'Monthly Resource Report'!"&amp;'HMPL Validation'!I$482021&amp;":"&amp;'HMPL Validation'!I$482022),'HMPL Validation'!I$482023,FALSE))</f>
        <v>6.9742202257571495E-2</v>
      </c>
      <c r="J53" s="318">
        <f ca="1">+IF(ISERROR(HLOOKUP($B53,INDIRECT("'Monthly Resource Report'!"&amp;'HMPL Validation'!J$482021&amp;":"&amp;'HMPL Validation'!J$482022),'HMPL Validation'!J$482023,FALSE)),0,HLOOKUP($B53,INDIRECT("'Monthly Resource Report'!"&amp;'HMPL Validation'!J$482021&amp;":"&amp;'HMPL Validation'!J$482022),'HMPL Validation'!J$482023,FALSE))</f>
        <v>0.49153263391589314</v>
      </c>
      <c r="L53" s="301">
        <v>42795</v>
      </c>
      <c r="M53" s="294">
        <v>152</v>
      </c>
      <c r="N53" s="297">
        <v>5.0703528000000002</v>
      </c>
      <c r="O53" s="299">
        <v>7.0000000000000007E-2</v>
      </c>
      <c r="P53" s="295">
        <v>0.49</v>
      </c>
      <c r="Q53" s="294">
        <f ca="1">+IF(ISERROR(HLOOKUP($B53,INDIRECT("'Monthly Resource Report'!"&amp;'HMPL Validation'!Q$482021&amp;":"&amp;'HMPL Validation'!Q$482022),'HMPL Validation'!Q$482023,FALSE)),0,HLOOKUP($B53,INDIRECT("'Monthly Resource Report'!"&amp;'HMPL Validation'!Q$482021&amp;":"&amp;'HMPL Validation'!Q$482022),'HMPL Validation'!Q$482023,FALSE))</f>
        <v>152</v>
      </c>
      <c r="R53" s="297">
        <f ca="1">+IF(ISERROR(HLOOKUP($B53,INDIRECT("'Monthly Resource Report'!"&amp;'HMPL Validation'!R$482021&amp;":"&amp;'HMPL Validation'!R$482022),'HMPL Validation'!R$482023,FALSE)),0,HLOOKUP($B53,INDIRECT("'Monthly Resource Report'!"&amp;'HMPL Validation'!R$482021&amp;":"&amp;'HMPL Validation'!R$482022),'HMPL Validation'!R$482023,FALSE))</f>
        <v>5.0700037992731275</v>
      </c>
      <c r="S53" s="317">
        <f ca="1">+IF(ISERROR(HLOOKUP($B53,INDIRECT("'Monthly Resource Report'!"&amp;'HMPL Validation'!S$482021&amp;":"&amp;'HMPL Validation'!S$482022),'HMPL Validation'!S$482023,FALSE)),0,HLOOKUP($B53,INDIRECT("'Monthly Resource Report'!"&amp;'HMPL Validation'!S$482021&amp;":"&amp;'HMPL Validation'!S$482022),'HMPL Validation'!S$482023,FALSE))</f>
        <v>6.9722953681812791E-2</v>
      </c>
      <c r="T53" s="318">
        <f ca="1">+IF(ISERROR(HLOOKUP($B53,INDIRECT("'Monthly Resource Report'!"&amp;'HMPL Validation'!T$482021&amp;":"&amp;'HMPL Validation'!T$482022),'HMPL Validation'!T$482023,FALSE)),0,HLOOKUP($B53,INDIRECT("'Monthly Resource Report'!"&amp;'HMPL Validation'!T$482021&amp;":"&amp;'HMPL Validation'!T$482022),'HMPL Validation'!T$482023,FALSE))</f>
        <v>0.49219534321279707</v>
      </c>
    </row>
    <row r="54" spans="2:20">
      <c r="B54" s="301">
        <v>42826</v>
      </c>
      <c r="C54" s="294">
        <v>153</v>
      </c>
      <c r="D54" s="297">
        <v>5.0703528000000002</v>
      </c>
      <c r="E54" s="299">
        <v>7.0000000000000007E-2</v>
      </c>
      <c r="F54" s="295">
        <v>0.49</v>
      </c>
      <c r="G54" s="294">
        <f ca="1">+IF(ISERROR(HLOOKUP($B54,INDIRECT("'Monthly Resource Report'!"&amp;'HMPL Validation'!G$482021&amp;":"&amp;'HMPL Validation'!G$482022),'HMPL Validation'!G$482023,FALSE)),0,HLOOKUP($B54,INDIRECT("'Monthly Resource Report'!"&amp;'HMPL Validation'!G$482021&amp;":"&amp;'HMPL Validation'!G$482022),'HMPL Validation'!G$482023,FALSE))</f>
        <v>153</v>
      </c>
      <c r="H54" s="297">
        <f ca="1">+IF(ISERROR(HLOOKUP($B54,INDIRECT("'Monthly Resource Report'!"&amp;'HMPL Validation'!H$482021&amp;":"&amp;'HMPL Validation'!H$482022),'HMPL Validation'!H$482023,FALSE)),0,HLOOKUP($B54,INDIRECT("'Monthly Resource Report'!"&amp;'HMPL Validation'!H$482021&amp;":"&amp;'HMPL Validation'!H$482022),'HMPL Validation'!H$482023,FALSE))</f>
        <v>5.0700061665390832</v>
      </c>
      <c r="I54" s="317">
        <f ca="1">+IF(ISERROR(HLOOKUP($B54,INDIRECT("'Monthly Resource Report'!"&amp;'HMPL Validation'!I$482021&amp;":"&amp;'HMPL Validation'!I$482022),'HMPL Validation'!I$482023,FALSE)),0,HLOOKUP($B54,INDIRECT("'Monthly Resource Report'!"&amp;'HMPL Validation'!I$482021&amp;":"&amp;'HMPL Validation'!I$482022),'HMPL Validation'!I$482023,FALSE))</f>
        <v>6.9721800797029027E-2</v>
      </c>
      <c r="J54" s="318">
        <f ca="1">+IF(ISERROR(HLOOKUP($B54,INDIRECT("'Monthly Resource Report'!"&amp;'HMPL Validation'!J$482021&amp;":"&amp;'HMPL Validation'!J$482022),'HMPL Validation'!J$482023,FALSE)),0,HLOOKUP($B54,INDIRECT("'Monthly Resource Report'!"&amp;'HMPL Validation'!J$482021&amp;":"&amp;'HMPL Validation'!J$482022),'HMPL Validation'!J$482023,FALSE))</f>
        <v>0.49095522907230033</v>
      </c>
      <c r="L54" s="301">
        <v>42826</v>
      </c>
      <c r="M54" s="294">
        <v>152</v>
      </c>
      <c r="N54" s="297">
        <v>5.0703528000000002</v>
      </c>
      <c r="O54" s="299">
        <v>7.0000000000000007E-2</v>
      </c>
      <c r="P54" s="295">
        <v>0.49</v>
      </c>
      <c r="Q54" s="294">
        <f ca="1">+IF(ISERROR(HLOOKUP($B54,INDIRECT("'Monthly Resource Report'!"&amp;'HMPL Validation'!Q$482021&amp;":"&amp;'HMPL Validation'!Q$482022),'HMPL Validation'!Q$482023,FALSE)),0,HLOOKUP($B54,INDIRECT("'Monthly Resource Report'!"&amp;'HMPL Validation'!Q$482021&amp;":"&amp;'HMPL Validation'!Q$482022),'HMPL Validation'!Q$482023,FALSE))</f>
        <v>152</v>
      </c>
      <c r="R54" s="297">
        <f ca="1">+IF(ISERROR(HLOOKUP($B54,INDIRECT("'Monthly Resource Report'!"&amp;'HMPL Validation'!R$482021&amp;":"&amp;'HMPL Validation'!R$482022),'HMPL Validation'!R$482023,FALSE)),0,HLOOKUP($B54,INDIRECT("'Monthly Resource Report'!"&amp;'HMPL Validation'!R$482021&amp;":"&amp;'HMPL Validation'!R$482022),'HMPL Validation'!R$482023,FALSE))</f>
        <v>5.0700020393893492</v>
      </c>
      <c r="S54" s="317">
        <f ca="1">+IF(ISERROR(HLOOKUP($B54,INDIRECT("'Monthly Resource Report'!"&amp;'HMPL Validation'!S$482021&amp;":"&amp;'HMPL Validation'!S$482022),'HMPL Validation'!S$482023,FALSE)),0,HLOOKUP($B54,INDIRECT("'Monthly Resource Report'!"&amp;'HMPL Validation'!S$482021&amp;":"&amp;'HMPL Validation'!S$482022),'HMPL Validation'!S$482023,FALSE))</f>
        <v>6.9708644852753812E-2</v>
      </c>
      <c r="T54" s="318">
        <f ca="1">+IF(ISERROR(HLOOKUP($B54,INDIRECT("'Monthly Resource Report'!"&amp;'HMPL Validation'!T$482021&amp;":"&amp;'HMPL Validation'!T$482022),'HMPL Validation'!T$482023,FALSE)),0,HLOOKUP($B54,INDIRECT("'Monthly Resource Report'!"&amp;'HMPL Validation'!T$482021&amp;":"&amp;'HMPL Validation'!T$482022),'HMPL Validation'!T$482023,FALSE))</f>
        <v>0.4947404860371083</v>
      </c>
    </row>
    <row r="55" spans="2:20">
      <c r="B55" s="301">
        <v>42856</v>
      </c>
      <c r="C55" s="294">
        <v>153</v>
      </c>
      <c r="D55" s="297">
        <v>5.0703528000000002</v>
      </c>
      <c r="E55" s="299">
        <v>7.0000000000000007E-2</v>
      </c>
      <c r="F55" s="295">
        <v>0.49</v>
      </c>
      <c r="G55" s="294">
        <f ca="1">+IF(ISERROR(HLOOKUP($B55,INDIRECT("'Monthly Resource Report'!"&amp;'HMPL Validation'!G$482021&amp;":"&amp;'HMPL Validation'!G$482022),'HMPL Validation'!G$482023,FALSE)),0,HLOOKUP($B55,INDIRECT("'Monthly Resource Report'!"&amp;'HMPL Validation'!G$482021&amp;":"&amp;'HMPL Validation'!G$482022),'HMPL Validation'!G$482023,FALSE))</f>
        <v>153</v>
      </c>
      <c r="H55" s="297">
        <f ca="1">+IF(ISERROR(HLOOKUP($B55,INDIRECT("'Monthly Resource Report'!"&amp;'HMPL Validation'!H$482021&amp;":"&amp;'HMPL Validation'!H$482022),'HMPL Validation'!H$482023,FALSE)),0,HLOOKUP($B55,INDIRECT("'Monthly Resource Report'!"&amp;'HMPL Validation'!H$482021&amp;":"&amp;'HMPL Validation'!H$482022),'HMPL Validation'!H$482023,FALSE))</f>
        <v>5.0700066458770001</v>
      </c>
      <c r="I55" s="317">
        <f ca="1">+IF(ISERROR(HLOOKUP($B55,INDIRECT("'Monthly Resource Report'!"&amp;'HMPL Validation'!I$482021&amp;":"&amp;'HMPL Validation'!I$482022),'HMPL Validation'!I$482023,FALSE)),0,HLOOKUP($B55,INDIRECT("'Monthly Resource Report'!"&amp;'HMPL Validation'!I$482021&amp;":"&amp;'HMPL Validation'!I$482022),'HMPL Validation'!I$482023,FALSE))</f>
        <v>6.9749321278919932E-2</v>
      </c>
      <c r="J55" s="318">
        <f ca="1">+IF(ISERROR(HLOOKUP($B55,INDIRECT("'Monthly Resource Report'!"&amp;'HMPL Validation'!J$482021&amp;":"&amp;'HMPL Validation'!J$482022),'HMPL Validation'!J$482023,FALSE)),0,HLOOKUP($B55,INDIRECT("'Monthly Resource Report'!"&amp;'HMPL Validation'!J$482021&amp;":"&amp;'HMPL Validation'!J$482022),'HMPL Validation'!J$482023,FALSE))</f>
        <v>0.49062242354836699</v>
      </c>
      <c r="L55" s="301">
        <v>42856</v>
      </c>
      <c r="M55" s="294">
        <v>152</v>
      </c>
      <c r="N55" s="297">
        <v>5.0703528000000002</v>
      </c>
      <c r="O55" s="299">
        <v>7.0000000000000007E-2</v>
      </c>
      <c r="P55" s="295">
        <v>0.49</v>
      </c>
      <c r="Q55" s="294">
        <f ca="1">+IF(ISERROR(HLOOKUP($B55,INDIRECT("'Monthly Resource Report'!"&amp;'HMPL Validation'!Q$482021&amp;":"&amp;'HMPL Validation'!Q$482022),'HMPL Validation'!Q$482023,FALSE)),0,HLOOKUP($B55,INDIRECT("'Monthly Resource Report'!"&amp;'HMPL Validation'!Q$482021&amp;":"&amp;'HMPL Validation'!Q$482022),'HMPL Validation'!Q$482023,FALSE))</f>
        <v>152</v>
      </c>
      <c r="R55" s="297">
        <f ca="1">+IF(ISERROR(HLOOKUP($B55,INDIRECT("'Monthly Resource Report'!"&amp;'HMPL Validation'!R$482021&amp;":"&amp;'HMPL Validation'!R$482022),'HMPL Validation'!R$482023,FALSE)),0,HLOOKUP($B55,INDIRECT("'Monthly Resource Report'!"&amp;'HMPL Validation'!R$482021&amp;":"&amp;'HMPL Validation'!R$482022),'HMPL Validation'!R$482023,FALSE))</f>
        <v>5.0700033979788319</v>
      </c>
      <c r="S55" s="317">
        <f ca="1">+IF(ISERROR(HLOOKUP($B55,INDIRECT("'Monthly Resource Report'!"&amp;'HMPL Validation'!S$482021&amp;":"&amp;'HMPL Validation'!S$482022),'HMPL Validation'!S$482023,FALSE)),0,HLOOKUP($B55,INDIRECT("'Monthly Resource Report'!"&amp;'HMPL Validation'!S$482021&amp;":"&amp;'HMPL Validation'!S$482022),'HMPL Validation'!S$482023,FALSE))</f>
        <v>6.9726354974559077E-2</v>
      </c>
      <c r="T55" s="318">
        <f ca="1">+IF(ISERROR(HLOOKUP($B55,INDIRECT("'Monthly Resource Report'!"&amp;'HMPL Validation'!T$482021&amp;":"&amp;'HMPL Validation'!T$482022),'HMPL Validation'!T$482023,FALSE)),0,HLOOKUP($B55,INDIRECT("'Monthly Resource Report'!"&amp;'HMPL Validation'!T$482021&amp;":"&amp;'HMPL Validation'!T$482022),'HMPL Validation'!T$482023,FALSE))</f>
        <v>0.49220054005300146</v>
      </c>
    </row>
    <row r="56" spans="2:20">
      <c r="B56" s="301">
        <v>42887</v>
      </c>
      <c r="C56" s="294">
        <v>153</v>
      </c>
      <c r="D56" s="297">
        <v>5.0703528000000002</v>
      </c>
      <c r="E56" s="299">
        <v>7.0000000000000007E-2</v>
      </c>
      <c r="F56" s="295">
        <v>0.49</v>
      </c>
      <c r="G56" s="294">
        <f ca="1">+IF(ISERROR(HLOOKUP($B56,INDIRECT("'Monthly Resource Report'!"&amp;'HMPL Validation'!G$482021&amp;":"&amp;'HMPL Validation'!G$482022),'HMPL Validation'!G$482023,FALSE)),0,HLOOKUP($B56,INDIRECT("'Monthly Resource Report'!"&amp;'HMPL Validation'!G$482021&amp;":"&amp;'HMPL Validation'!G$482022),'HMPL Validation'!G$482023,FALSE))</f>
        <v>153</v>
      </c>
      <c r="H56" s="297">
        <f ca="1">+IF(ISERROR(HLOOKUP($B56,INDIRECT("'Monthly Resource Report'!"&amp;'HMPL Validation'!H$482021&amp;":"&amp;'HMPL Validation'!H$482022),'HMPL Validation'!H$482023,FALSE)),0,HLOOKUP($B56,INDIRECT("'Monthly Resource Report'!"&amp;'HMPL Validation'!H$482021&amp;":"&amp;'HMPL Validation'!H$482022),'HMPL Validation'!H$482023,FALSE))</f>
        <v>5.0700059874578516</v>
      </c>
      <c r="I56" s="317">
        <f ca="1">+IF(ISERROR(HLOOKUP($B56,INDIRECT("'Monthly Resource Report'!"&amp;'HMPL Validation'!I$482021&amp;":"&amp;'HMPL Validation'!I$482022),'HMPL Validation'!I$482023,FALSE)),0,HLOOKUP($B56,INDIRECT("'Monthly Resource Report'!"&amp;'HMPL Validation'!I$482021&amp;":"&amp;'HMPL Validation'!I$482022),'HMPL Validation'!I$482023,FALSE))</f>
        <v>6.9766623182229565E-2</v>
      </c>
      <c r="J56" s="318">
        <f ca="1">+IF(ISERROR(HLOOKUP($B56,INDIRECT("'Monthly Resource Report'!"&amp;'HMPL Validation'!J$482021&amp;":"&amp;'HMPL Validation'!J$482022),'HMPL Validation'!J$482023,FALSE)),0,HLOOKUP($B56,INDIRECT("'Monthly Resource Report'!"&amp;'HMPL Validation'!J$482021&amp;":"&amp;'HMPL Validation'!J$482022),'HMPL Validation'!J$482023,FALSE))</f>
        <v>0.49127411261662796</v>
      </c>
      <c r="L56" s="301">
        <v>42887</v>
      </c>
      <c r="M56" s="294">
        <v>152</v>
      </c>
      <c r="N56" s="297">
        <v>5.0703528000000002</v>
      </c>
      <c r="O56" s="299">
        <v>7.0000000000000007E-2</v>
      </c>
      <c r="P56" s="295">
        <v>0.49</v>
      </c>
      <c r="Q56" s="294">
        <f ca="1">+IF(ISERROR(HLOOKUP($B56,INDIRECT("'Monthly Resource Report'!"&amp;'HMPL Validation'!Q$482021&amp;":"&amp;'HMPL Validation'!Q$482022),'HMPL Validation'!Q$482023,FALSE)),0,HLOOKUP($B56,INDIRECT("'Monthly Resource Report'!"&amp;'HMPL Validation'!Q$482021&amp;":"&amp;'HMPL Validation'!Q$482022),'HMPL Validation'!Q$482023,FALSE))</f>
        <v>152</v>
      </c>
      <c r="R56" s="297">
        <f ca="1">+IF(ISERROR(HLOOKUP($B56,INDIRECT("'Monthly Resource Report'!"&amp;'HMPL Validation'!R$482021&amp;":"&amp;'HMPL Validation'!R$482022),'HMPL Validation'!R$482023,FALSE)),0,HLOOKUP($B56,INDIRECT("'Monthly Resource Report'!"&amp;'HMPL Validation'!R$482021&amp;":"&amp;'HMPL Validation'!R$482022),'HMPL Validation'!R$482023,FALSE))</f>
        <v>5.0700038457429759</v>
      </c>
      <c r="S56" s="317">
        <f ca="1">+IF(ISERROR(HLOOKUP($B56,INDIRECT("'Monthly Resource Report'!"&amp;'HMPL Validation'!S$482021&amp;":"&amp;'HMPL Validation'!S$482022),'HMPL Validation'!S$482023,FALSE)),0,HLOOKUP($B56,INDIRECT("'Monthly Resource Report'!"&amp;'HMPL Validation'!S$482021&amp;":"&amp;'HMPL Validation'!S$482022),'HMPL Validation'!S$482023,FALSE))</f>
        <v>6.9764504492822482E-2</v>
      </c>
      <c r="T56" s="318">
        <f ca="1">+IF(ISERROR(HLOOKUP($B56,INDIRECT("'Monthly Resource Report'!"&amp;'HMPL Validation'!T$482021&amp;":"&amp;'HMPL Validation'!T$482022),'HMPL Validation'!T$482023,FALSE)),0,HLOOKUP($B56,INDIRECT("'Monthly Resource Report'!"&amp;'HMPL Validation'!T$482021&amp;":"&amp;'HMPL Validation'!T$482022),'HMPL Validation'!T$482023,FALSE))</f>
        <v>0.49179239645383677</v>
      </c>
    </row>
    <row r="57" spans="2:20">
      <c r="B57" s="301">
        <v>42917</v>
      </c>
      <c r="C57" s="294">
        <v>153</v>
      </c>
      <c r="D57" s="297">
        <v>5.0703528000000002</v>
      </c>
      <c r="E57" s="299">
        <v>7.0000000000000007E-2</v>
      </c>
      <c r="F57" s="295">
        <v>0.49</v>
      </c>
      <c r="G57" s="294">
        <f ca="1">+IF(ISERROR(HLOOKUP($B57,INDIRECT("'Monthly Resource Report'!"&amp;'HMPL Validation'!G$482021&amp;":"&amp;'HMPL Validation'!G$482022),'HMPL Validation'!G$482023,FALSE)),0,HLOOKUP($B57,INDIRECT("'Monthly Resource Report'!"&amp;'HMPL Validation'!G$482021&amp;":"&amp;'HMPL Validation'!G$482022),'HMPL Validation'!G$482023,FALSE))</f>
        <v>153</v>
      </c>
      <c r="H57" s="297">
        <f ca="1">+IF(ISERROR(HLOOKUP($B57,INDIRECT("'Monthly Resource Report'!"&amp;'HMPL Validation'!H$482021&amp;":"&amp;'HMPL Validation'!H$482022),'HMPL Validation'!H$482023,FALSE)),0,HLOOKUP($B57,INDIRECT("'Monthly Resource Report'!"&amp;'HMPL Validation'!H$482021&amp;":"&amp;'HMPL Validation'!H$482022),'HMPL Validation'!H$482023,FALSE))</f>
        <v>5.0700058491327153</v>
      </c>
      <c r="I57" s="317">
        <f ca="1">+IF(ISERROR(HLOOKUP($B57,INDIRECT("'Monthly Resource Report'!"&amp;'HMPL Validation'!I$482021&amp;":"&amp;'HMPL Validation'!I$482022),'HMPL Validation'!I$482023,FALSE)),0,HLOOKUP($B57,INDIRECT("'Monthly Resource Report'!"&amp;'HMPL Validation'!I$482021&amp;":"&amp;'HMPL Validation'!I$482022),'HMPL Validation'!I$482023,FALSE))</f>
        <v>6.9775635401826588E-2</v>
      </c>
      <c r="J57" s="318">
        <f ca="1">+IF(ISERROR(HLOOKUP($B57,INDIRECT("'Monthly Resource Report'!"&amp;'HMPL Validation'!J$482021&amp;":"&amp;'HMPL Validation'!J$482022),'HMPL Validation'!J$482023,FALSE)),0,HLOOKUP($B57,INDIRECT("'Monthly Resource Report'!"&amp;'HMPL Validation'!J$482021&amp;":"&amp;'HMPL Validation'!J$482022),'HMPL Validation'!J$482023,FALSE))</f>
        <v>0.49122196257006301</v>
      </c>
      <c r="L57" s="301">
        <v>42917</v>
      </c>
      <c r="M57" s="294">
        <v>152</v>
      </c>
      <c r="N57" s="297">
        <v>5.0703528000000002</v>
      </c>
      <c r="O57" s="299">
        <v>7.0000000000000007E-2</v>
      </c>
      <c r="P57" s="295">
        <v>0.49</v>
      </c>
      <c r="Q57" s="294">
        <f ca="1">+IF(ISERROR(HLOOKUP($B57,INDIRECT("'Monthly Resource Report'!"&amp;'HMPL Validation'!Q$482021&amp;":"&amp;'HMPL Validation'!Q$482022),'HMPL Validation'!Q$482023,FALSE)),0,HLOOKUP($B57,INDIRECT("'Monthly Resource Report'!"&amp;'HMPL Validation'!Q$482021&amp;":"&amp;'HMPL Validation'!Q$482022),'HMPL Validation'!Q$482023,FALSE))</f>
        <v>152</v>
      </c>
      <c r="R57" s="297">
        <f ca="1">+IF(ISERROR(HLOOKUP($B57,INDIRECT("'Monthly Resource Report'!"&amp;'HMPL Validation'!R$482021&amp;":"&amp;'HMPL Validation'!R$482022),'HMPL Validation'!R$482023,FALSE)),0,HLOOKUP($B57,INDIRECT("'Monthly Resource Report'!"&amp;'HMPL Validation'!R$482021&amp;":"&amp;'HMPL Validation'!R$482022),'HMPL Validation'!R$482023,FALSE))</f>
        <v>5.070003121060175</v>
      </c>
      <c r="S57" s="317">
        <f ca="1">+IF(ISERROR(HLOOKUP($B57,INDIRECT("'Monthly Resource Report'!"&amp;'HMPL Validation'!S$482021&amp;":"&amp;'HMPL Validation'!S$482022),'HMPL Validation'!S$482023,FALSE)),0,HLOOKUP($B57,INDIRECT("'Monthly Resource Report'!"&amp;'HMPL Validation'!S$482021&amp;":"&amp;'HMPL Validation'!S$482022),'HMPL Validation'!S$482023,FALSE))</f>
        <v>6.9780388388164263E-2</v>
      </c>
      <c r="T57" s="318">
        <f ca="1">+IF(ISERROR(HLOOKUP($B57,INDIRECT("'Monthly Resource Report'!"&amp;'HMPL Validation'!T$482021&amp;":"&amp;'HMPL Validation'!T$482022),'HMPL Validation'!T$482023,FALSE)),0,HLOOKUP($B57,INDIRECT("'Monthly Resource Report'!"&amp;'HMPL Validation'!T$482021&amp;":"&amp;'HMPL Validation'!T$482022),'HMPL Validation'!T$482023,FALSE))</f>
        <v>0.49128738423912083</v>
      </c>
    </row>
    <row r="58" spans="2:20">
      <c r="B58" s="301">
        <v>42948</v>
      </c>
      <c r="C58" s="294">
        <v>153</v>
      </c>
      <c r="D58" s="297">
        <v>5.0703528000000002</v>
      </c>
      <c r="E58" s="299">
        <v>7.0000000000000007E-2</v>
      </c>
      <c r="F58" s="295">
        <v>0.49</v>
      </c>
      <c r="G58" s="294">
        <f ca="1">+IF(ISERROR(HLOOKUP($B58,INDIRECT("'Monthly Resource Report'!"&amp;'HMPL Validation'!G$482021&amp;":"&amp;'HMPL Validation'!G$482022),'HMPL Validation'!G$482023,FALSE)),0,HLOOKUP($B58,INDIRECT("'Monthly Resource Report'!"&amp;'HMPL Validation'!G$482021&amp;":"&amp;'HMPL Validation'!G$482022),'HMPL Validation'!G$482023,FALSE))</f>
        <v>153</v>
      </c>
      <c r="H58" s="297">
        <f ca="1">+IF(ISERROR(HLOOKUP($B58,INDIRECT("'Monthly Resource Report'!"&amp;'HMPL Validation'!H$482021&amp;":"&amp;'HMPL Validation'!H$482022),'HMPL Validation'!H$482023,FALSE)),0,HLOOKUP($B58,INDIRECT("'Monthly Resource Report'!"&amp;'HMPL Validation'!H$482021&amp;":"&amp;'HMPL Validation'!H$482022),'HMPL Validation'!H$482023,FALSE))</f>
        <v>5.0700060420526869</v>
      </c>
      <c r="I58" s="317">
        <f ca="1">+IF(ISERROR(HLOOKUP($B58,INDIRECT("'Monthly Resource Report'!"&amp;'HMPL Validation'!I$482021&amp;":"&amp;'HMPL Validation'!I$482022),'HMPL Validation'!I$482023,FALSE)),0,HLOOKUP($B58,INDIRECT("'Monthly Resource Report'!"&amp;'HMPL Validation'!I$482021&amp;":"&amp;'HMPL Validation'!I$482022),'HMPL Validation'!I$482023,FALSE))</f>
        <v>6.9794448933642977E-2</v>
      </c>
      <c r="J58" s="318">
        <f ca="1">+IF(ISERROR(HLOOKUP($B58,INDIRECT("'Monthly Resource Report'!"&amp;'HMPL Validation'!J$482021&amp;":"&amp;'HMPL Validation'!J$482022),'HMPL Validation'!J$482023,FALSE)),0,HLOOKUP($B58,INDIRECT("'Monthly Resource Report'!"&amp;'HMPL Validation'!J$482021&amp;":"&amp;'HMPL Validation'!J$482022),'HMPL Validation'!J$482023,FALSE))</f>
        <v>0.49121980161848194</v>
      </c>
      <c r="L58" s="301">
        <v>42948</v>
      </c>
      <c r="M58" s="294">
        <v>152</v>
      </c>
      <c r="N58" s="297">
        <v>5.0703528000000002</v>
      </c>
      <c r="O58" s="299">
        <v>7.0000000000000007E-2</v>
      </c>
      <c r="P58" s="295">
        <v>0.49</v>
      </c>
      <c r="Q58" s="294">
        <f ca="1">+IF(ISERROR(HLOOKUP($B58,INDIRECT("'Monthly Resource Report'!"&amp;'HMPL Validation'!Q$482021&amp;":"&amp;'HMPL Validation'!Q$482022),'HMPL Validation'!Q$482023,FALSE)),0,HLOOKUP($B58,INDIRECT("'Monthly Resource Report'!"&amp;'HMPL Validation'!Q$482021&amp;":"&amp;'HMPL Validation'!Q$482022),'HMPL Validation'!Q$482023,FALSE))</f>
        <v>152</v>
      </c>
      <c r="R58" s="297">
        <f ca="1">+IF(ISERROR(HLOOKUP($B58,INDIRECT("'Monthly Resource Report'!"&amp;'HMPL Validation'!R$482021&amp;":"&amp;'HMPL Validation'!R$482022),'HMPL Validation'!R$482023,FALSE)),0,HLOOKUP($B58,INDIRECT("'Monthly Resource Report'!"&amp;'HMPL Validation'!R$482021&amp;":"&amp;'HMPL Validation'!R$482022),'HMPL Validation'!R$482023,FALSE))</f>
        <v>5.0700040434807594</v>
      </c>
      <c r="S58" s="317">
        <f ca="1">+IF(ISERROR(HLOOKUP($B58,INDIRECT("'Monthly Resource Report'!"&amp;'HMPL Validation'!S$482021&amp;":"&amp;'HMPL Validation'!S$482022),'HMPL Validation'!S$482023,FALSE)),0,HLOOKUP($B58,INDIRECT("'Monthly Resource Report'!"&amp;'HMPL Validation'!S$482021&amp;":"&amp;'HMPL Validation'!S$482022),'HMPL Validation'!S$482023,FALSE))</f>
        <v>6.9775445118017754E-2</v>
      </c>
      <c r="T58" s="318">
        <f ca="1">+IF(ISERROR(HLOOKUP($B58,INDIRECT("'Monthly Resource Report'!"&amp;'HMPL Validation'!T$482021&amp;":"&amp;'HMPL Validation'!T$482022),'HMPL Validation'!T$482023,FALSE)),0,HLOOKUP($B58,INDIRECT("'Monthly Resource Report'!"&amp;'HMPL Validation'!T$482021&amp;":"&amp;'HMPL Validation'!T$482022),'HMPL Validation'!T$482023,FALSE))</f>
        <v>0.49128898338421129</v>
      </c>
    </row>
    <row r="59" spans="2:20">
      <c r="B59" s="301">
        <v>42979</v>
      </c>
      <c r="C59" s="294">
        <v>153</v>
      </c>
      <c r="D59" s="297">
        <v>5.0703528000000002</v>
      </c>
      <c r="E59" s="299">
        <v>7.0000000000000007E-2</v>
      </c>
      <c r="F59" s="295">
        <v>0.49</v>
      </c>
      <c r="G59" s="294">
        <f ca="1">+IF(ISERROR(HLOOKUP($B59,INDIRECT("'Monthly Resource Report'!"&amp;'HMPL Validation'!G$482021&amp;":"&amp;'HMPL Validation'!G$482022),'HMPL Validation'!G$482023,FALSE)),0,HLOOKUP($B59,INDIRECT("'Monthly Resource Report'!"&amp;'HMPL Validation'!G$482021&amp;":"&amp;'HMPL Validation'!G$482022),'HMPL Validation'!G$482023,FALSE))</f>
        <v>153</v>
      </c>
      <c r="H59" s="297">
        <f ca="1">+IF(ISERROR(HLOOKUP($B59,INDIRECT("'Monthly Resource Report'!"&amp;'HMPL Validation'!H$482021&amp;":"&amp;'HMPL Validation'!H$482022),'HMPL Validation'!H$482023,FALSE)),0,HLOOKUP($B59,INDIRECT("'Monthly Resource Report'!"&amp;'HMPL Validation'!H$482021&amp;":"&amp;'HMPL Validation'!H$482022),'HMPL Validation'!H$482023,FALSE))</f>
        <v>5.0700058595414648</v>
      </c>
      <c r="I59" s="317">
        <f ca="1">+IF(ISERROR(HLOOKUP($B59,INDIRECT("'Monthly Resource Report'!"&amp;'HMPL Validation'!I$482021&amp;":"&amp;'HMPL Validation'!I$482022),'HMPL Validation'!I$482023,FALSE)),0,HLOOKUP($B59,INDIRECT("'Monthly Resource Report'!"&amp;'HMPL Validation'!I$482021&amp;":"&amp;'HMPL Validation'!I$482022),'HMPL Validation'!I$482023,FALSE))</f>
        <v>6.9719802539292275E-2</v>
      </c>
      <c r="J59" s="318">
        <f ca="1">+IF(ISERROR(HLOOKUP($B59,INDIRECT("'Monthly Resource Report'!"&amp;'HMPL Validation'!J$482021&amp;":"&amp;'HMPL Validation'!J$482022),'HMPL Validation'!J$482023,FALSE)),0,HLOOKUP($B59,INDIRECT("'Monthly Resource Report'!"&amp;'HMPL Validation'!J$482021&amp;":"&amp;'HMPL Validation'!J$482022),'HMPL Validation'!J$482023,FALSE))</f>
        <v>0.49128094230125319</v>
      </c>
      <c r="L59" s="301">
        <v>42979</v>
      </c>
      <c r="M59" s="294">
        <v>152</v>
      </c>
      <c r="N59" s="297">
        <v>5.0703528000000002</v>
      </c>
      <c r="O59" s="299">
        <v>7.0000000000000007E-2</v>
      </c>
      <c r="P59" s="295">
        <v>0.49</v>
      </c>
      <c r="Q59" s="294">
        <f ca="1">+IF(ISERROR(HLOOKUP($B59,INDIRECT("'Monthly Resource Report'!"&amp;'HMPL Validation'!Q$482021&amp;":"&amp;'HMPL Validation'!Q$482022),'HMPL Validation'!Q$482023,FALSE)),0,HLOOKUP($B59,INDIRECT("'Monthly Resource Report'!"&amp;'HMPL Validation'!Q$482021&amp;":"&amp;'HMPL Validation'!Q$482022),'HMPL Validation'!Q$482023,FALSE))</f>
        <v>152</v>
      </c>
      <c r="R59" s="297">
        <f ca="1">+IF(ISERROR(HLOOKUP($B59,INDIRECT("'Monthly Resource Report'!"&amp;'HMPL Validation'!R$482021&amp;":"&amp;'HMPL Validation'!R$482022),'HMPL Validation'!R$482023,FALSE)),0,HLOOKUP($B59,INDIRECT("'Monthly Resource Report'!"&amp;'HMPL Validation'!R$482021&amp;":"&amp;'HMPL Validation'!R$482022),'HMPL Validation'!R$482023,FALSE))</f>
        <v>5.0700041144243055</v>
      </c>
      <c r="S59" s="317">
        <f ca="1">+IF(ISERROR(HLOOKUP($B59,INDIRECT("'Monthly Resource Report'!"&amp;'HMPL Validation'!S$482021&amp;":"&amp;'HMPL Validation'!S$482022),'HMPL Validation'!S$482023,FALSE)),0,HLOOKUP($B59,INDIRECT("'Monthly Resource Report'!"&amp;'HMPL Validation'!S$482021&amp;":"&amp;'HMPL Validation'!S$482022),'HMPL Validation'!S$482023,FALSE))</f>
        <v>6.9704767220636177E-2</v>
      </c>
      <c r="T59" s="318">
        <f ca="1">+IF(ISERROR(HLOOKUP($B59,INDIRECT("'Monthly Resource Report'!"&amp;'HMPL Validation'!T$482021&amp;":"&amp;'HMPL Validation'!T$482022),'HMPL Validation'!T$482023,FALSE)),0,HLOOKUP($B59,INDIRECT("'Monthly Resource Report'!"&amp;'HMPL Validation'!T$482021&amp;":"&amp;'HMPL Validation'!T$482022),'HMPL Validation'!T$482023,FALSE))</f>
        <v>0.4918102087213313</v>
      </c>
    </row>
    <row r="60" spans="2:20">
      <c r="B60" s="301">
        <v>43009</v>
      </c>
      <c r="C60" s="294">
        <v>153</v>
      </c>
      <c r="D60" s="297">
        <v>5.0703528000000002</v>
      </c>
      <c r="E60" s="299">
        <v>7.0000000000000007E-2</v>
      </c>
      <c r="F60" s="295">
        <v>0.49</v>
      </c>
      <c r="G60" s="294">
        <f ca="1">+IF(ISERROR(HLOOKUP($B60,INDIRECT("'Monthly Resource Report'!"&amp;'HMPL Validation'!G$482021&amp;":"&amp;'HMPL Validation'!G$482022),'HMPL Validation'!G$482023,FALSE)),0,HLOOKUP($B60,INDIRECT("'Monthly Resource Report'!"&amp;'HMPL Validation'!G$482021&amp;":"&amp;'HMPL Validation'!G$482022),'HMPL Validation'!G$482023,FALSE))</f>
        <v>153</v>
      </c>
      <c r="H60" s="297">
        <f ca="1">+IF(ISERROR(HLOOKUP($B60,INDIRECT("'Monthly Resource Report'!"&amp;'HMPL Validation'!H$482021&amp;":"&amp;'HMPL Validation'!H$482022),'HMPL Validation'!H$482023,FALSE)),0,HLOOKUP($B60,INDIRECT("'Monthly Resource Report'!"&amp;'HMPL Validation'!H$482021&amp;":"&amp;'HMPL Validation'!H$482022),'HMPL Validation'!H$482023,FALSE))</f>
        <v>5.0700062728805895</v>
      </c>
      <c r="I60" s="317">
        <f ca="1">+IF(ISERROR(HLOOKUP($B60,INDIRECT("'Monthly Resource Report'!"&amp;'HMPL Validation'!I$482021&amp;":"&amp;'HMPL Validation'!I$482022),'HMPL Validation'!I$482023,FALSE)),0,HLOOKUP($B60,INDIRECT("'Monthly Resource Report'!"&amp;'HMPL Validation'!I$482021&amp;":"&amp;'HMPL Validation'!I$482022),'HMPL Validation'!I$482023,FALSE))</f>
        <v>6.9741625396310444E-2</v>
      </c>
      <c r="J60" s="318">
        <f ca="1">+IF(ISERROR(HLOOKUP($B60,INDIRECT("'Monthly Resource Report'!"&amp;'HMPL Validation'!J$482021&amp;":"&amp;'HMPL Validation'!J$482022),'HMPL Validation'!J$482023,FALSE)),0,HLOOKUP($B60,INDIRECT("'Monthly Resource Report'!"&amp;'HMPL Validation'!J$482021&amp;":"&amp;'HMPL Validation'!J$482022),'HMPL Validation'!J$482023,FALSE))</f>
        <v>0.49124589401160668</v>
      </c>
      <c r="L60" s="301">
        <v>43009</v>
      </c>
      <c r="M60" s="294">
        <v>152</v>
      </c>
      <c r="N60" s="297">
        <v>5.0703528000000002</v>
      </c>
      <c r="O60" s="299">
        <v>7.0000000000000007E-2</v>
      </c>
      <c r="P60" s="295">
        <v>0.49</v>
      </c>
      <c r="Q60" s="294">
        <f ca="1">+IF(ISERROR(HLOOKUP($B60,INDIRECT("'Monthly Resource Report'!"&amp;'HMPL Validation'!Q$482021&amp;":"&amp;'HMPL Validation'!Q$482022),'HMPL Validation'!Q$482023,FALSE)),0,HLOOKUP($B60,INDIRECT("'Monthly Resource Report'!"&amp;'HMPL Validation'!Q$482021&amp;":"&amp;'HMPL Validation'!Q$482022),'HMPL Validation'!Q$482023,FALSE))</f>
        <v>152</v>
      </c>
      <c r="R60" s="297">
        <f ca="1">+IF(ISERROR(HLOOKUP($B60,INDIRECT("'Monthly Resource Report'!"&amp;'HMPL Validation'!R$482021&amp;":"&amp;'HMPL Validation'!R$482022),'HMPL Validation'!R$482023,FALSE)),0,HLOOKUP($B60,INDIRECT("'Monthly Resource Report'!"&amp;'HMPL Validation'!R$482021&amp;":"&amp;'HMPL Validation'!R$482022),'HMPL Validation'!R$482023,FALSE))</f>
        <v>5.0700039166486883</v>
      </c>
      <c r="S60" s="317">
        <f ca="1">+IF(ISERROR(HLOOKUP($B60,INDIRECT("'Monthly Resource Report'!"&amp;'HMPL Validation'!S$482021&amp;":"&amp;'HMPL Validation'!S$482022),'HMPL Validation'!S$482023,FALSE)),0,HLOOKUP($B60,INDIRECT("'Monthly Resource Report'!"&amp;'HMPL Validation'!S$482021&amp;":"&amp;'HMPL Validation'!S$482022),'HMPL Validation'!S$482023,FALSE))</f>
        <v>6.9728818166620812E-2</v>
      </c>
      <c r="T60" s="318">
        <f ca="1">+IF(ISERROR(HLOOKUP($B60,INDIRECT("'Monthly Resource Report'!"&amp;'HMPL Validation'!T$482021&amp;":"&amp;'HMPL Validation'!T$482022),'HMPL Validation'!T$482023,FALSE)),0,HLOOKUP($B60,INDIRECT("'Monthly Resource Report'!"&amp;'HMPL Validation'!T$482021&amp;":"&amp;'HMPL Validation'!T$482022),'HMPL Validation'!T$482023,FALSE))</f>
        <v>0.49132202031720834</v>
      </c>
    </row>
    <row r="61" spans="2:20">
      <c r="B61" s="301">
        <v>43040</v>
      </c>
      <c r="C61" s="294">
        <v>153</v>
      </c>
      <c r="D61" s="297">
        <v>5.0703528000000002</v>
      </c>
      <c r="E61" s="299">
        <v>7.0000000000000007E-2</v>
      </c>
      <c r="F61" s="295">
        <v>0.49</v>
      </c>
      <c r="G61" s="294">
        <f ca="1">+IF(ISERROR(HLOOKUP($B61,INDIRECT("'Monthly Resource Report'!"&amp;'HMPL Validation'!G$482021&amp;":"&amp;'HMPL Validation'!G$482022),'HMPL Validation'!G$482023,FALSE)),0,HLOOKUP($B61,INDIRECT("'Monthly Resource Report'!"&amp;'HMPL Validation'!G$482021&amp;":"&amp;'HMPL Validation'!G$482022),'HMPL Validation'!G$482023,FALSE))</f>
        <v>153</v>
      </c>
      <c r="H61" s="297">
        <f ca="1">+IF(ISERROR(HLOOKUP($B61,INDIRECT("'Monthly Resource Report'!"&amp;'HMPL Validation'!H$482021&amp;":"&amp;'HMPL Validation'!H$482022),'HMPL Validation'!H$482023,FALSE)),0,HLOOKUP($B61,INDIRECT("'Monthly Resource Report'!"&amp;'HMPL Validation'!H$482021&amp;":"&amp;'HMPL Validation'!H$482022),'HMPL Validation'!H$482023,FALSE))</f>
        <v>5.0700057389419095</v>
      </c>
      <c r="I61" s="317">
        <f ca="1">+IF(ISERROR(HLOOKUP($B61,INDIRECT("'Monthly Resource Report'!"&amp;'HMPL Validation'!I$482021&amp;":"&amp;'HMPL Validation'!I$482022),'HMPL Validation'!I$482023,FALSE)),0,HLOOKUP($B61,INDIRECT("'Monthly Resource Report'!"&amp;'HMPL Validation'!I$482021&amp;":"&amp;'HMPL Validation'!I$482022),'HMPL Validation'!I$482023,FALSE))</f>
        <v>6.9737778307308249E-2</v>
      </c>
      <c r="J61" s="318">
        <f ca="1">+IF(ISERROR(HLOOKUP($B61,INDIRECT("'Monthly Resource Report'!"&amp;'HMPL Validation'!J$482021&amp;":"&amp;'HMPL Validation'!J$482022),'HMPL Validation'!J$482023,FALSE)),0,HLOOKUP($B61,INDIRECT("'Monthly Resource Report'!"&amp;'HMPL Validation'!J$482021&amp;":"&amp;'HMPL Validation'!J$482022),'HMPL Validation'!J$482023,FALSE))</f>
        <v>0.49128176801364354</v>
      </c>
      <c r="L61" s="301">
        <v>43040</v>
      </c>
      <c r="M61" s="294">
        <v>152</v>
      </c>
      <c r="N61" s="297">
        <v>5.0703528000000002</v>
      </c>
      <c r="O61" s="299">
        <v>7.0000000000000007E-2</v>
      </c>
      <c r="P61" s="295">
        <v>0.49</v>
      </c>
      <c r="Q61" s="294">
        <f ca="1">+IF(ISERROR(HLOOKUP($B61,INDIRECT("'Monthly Resource Report'!"&amp;'HMPL Validation'!Q$482021&amp;":"&amp;'HMPL Validation'!Q$482022),'HMPL Validation'!Q$482023,FALSE)),0,HLOOKUP($B61,INDIRECT("'Monthly Resource Report'!"&amp;'HMPL Validation'!Q$482021&amp;":"&amp;'HMPL Validation'!Q$482022),'HMPL Validation'!Q$482023,FALSE))</f>
        <v>152</v>
      </c>
      <c r="R61" s="297">
        <f ca="1">+IF(ISERROR(HLOOKUP($B61,INDIRECT("'Monthly Resource Report'!"&amp;'HMPL Validation'!R$482021&amp;":"&amp;'HMPL Validation'!R$482022),'HMPL Validation'!R$482023,FALSE)),0,HLOOKUP($B61,INDIRECT("'Monthly Resource Report'!"&amp;'HMPL Validation'!R$482021&amp;":"&amp;'HMPL Validation'!R$482022),'HMPL Validation'!R$482023,FALSE))</f>
        <v>5.0700046872615498</v>
      </c>
      <c r="S61" s="317">
        <f ca="1">+IF(ISERROR(HLOOKUP($B61,INDIRECT("'Monthly Resource Report'!"&amp;'HMPL Validation'!S$482021&amp;":"&amp;'HMPL Validation'!S$482022),'HMPL Validation'!S$482023,FALSE)),0,HLOOKUP($B61,INDIRECT("'Monthly Resource Report'!"&amp;'HMPL Validation'!S$482021&amp;":"&amp;'HMPL Validation'!S$482022),'HMPL Validation'!S$482023,FALSE))</f>
        <v>6.9680064064670671E-2</v>
      </c>
      <c r="T61" s="318">
        <f ca="1">+IF(ISERROR(HLOOKUP($B61,INDIRECT("'Monthly Resource Report'!"&amp;'HMPL Validation'!T$482021&amp;":"&amp;'HMPL Validation'!T$482022),'HMPL Validation'!T$482023,FALSE)),0,HLOOKUP($B61,INDIRECT("'Monthly Resource Report'!"&amp;'HMPL Validation'!T$482021&amp;":"&amp;'HMPL Validation'!T$482022),'HMPL Validation'!T$482023,FALSE))</f>
        <v>0.49136662823884703</v>
      </c>
    </row>
    <row r="62" spans="2:20">
      <c r="B62" s="301">
        <v>43070</v>
      </c>
      <c r="C62" s="294">
        <v>153</v>
      </c>
      <c r="D62" s="297">
        <v>5.0703528000000002</v>
      </c>
      <c r="E62" s="299">
        <v>7.0000000000000007E-2</v>
      </c>
      <c r="F62" s="295">
        <v>0.49</v>
      </c>
      <c r="G62" s="294">
        <f ca="1">+IF(ISERROR(HLOOKUP($B62,INDIRECT("'Monthly Resource Report'!"&amp;'HMPL Validation'!G$482021&amp;":"&amp;'HMPL Validation'!G$482022),'HMPL Validation'!G$482023,FALSE)),0,HLOOKUP($B62,INDIRECT("'Monthly Resource Report'!"&amp;'HMPL Validation'!G$482021&amp;":"&amp;'HMPL Validation'!G$482022),'HMPL Validation'!G$482023,FALSE))</f>
        <v>153</v>
      </c>
      <c r="H62" s="297">
        <f ca="1">+IF(ISERROR(HLOOKUP($B62,INDIRECT("'Monthly Resource Report'!"&amp;'HMPL Validation'!H$482021&amp;":"&amp;'HMPL Validation'!H$482022),'HMPL Validation'!H$482023,FALSE)),0,HLOOKUP($B62,INDIRECT("'Monthly Resource Report'!"&amp;'HMPL Validation'!H$482021&amp;":"&amp;'HMPL Validation'!H$482022),'HMPL Validation'!H$482023,FALSE))</f>
        <v>5.0700057667751368</v>
      </c>
      <c r="I62" s="317">
        <f ca="1">+IF(ISERROR(HLOOKUP($B62,INDIRECT("'Monthly Resource Report'!"&amp;'HMPL Validation'!I$482021&amp;":"&amp;'HMPL Validation'!I$482022),'HMPL Validation'!I$482023,FALSE)),0,HLOOKUP($B62,INDIRECT("'Monthly Resource Report'!"&amp;'HMPL Validation'!I$482021&amp;":"&amp;'HMPL Validation'!I$482022),'HMPL Validation'!I$482023,FALSE))</f>
        <v>6.9737767756174115E-2</v>
      </c>
      <c r="J62" s="318">
        <f ca="1">+IF(ISERROR(HLOOKUP($B62,INDIRECT("'Monthly Resource Report'!"&amp;'HMPL Validation'!J$482021&amp;":"&amp;'HMPL Validation'!J$482022),'HMPL Validation'!J$482023,FALSE)),0,HLOOKUP($B62,INDIRECT("'Monthly Resource Report'!"&amp;'HMPL Validation'!J$482021&amp;":"&amp;'HMPL Validation'!J$482022),'HMPL Validation'!J$482023,FALSE))</f>
        <v>0.49093792757363325</v>
      </c>
      <c r="L62" s="301">
        <v>43070</v>
      </c>
      <c r="M62" s="294">
        <v>152</v>
      </c>
      <c r="N62" s="297">
        <v>5.0703528000000002</v>
      </c>
      <c r="O62" s="299">
        <v>7.0000000000000007E-2</v>
      </c>
      <c r="P62" s="295">
        <v>0.49</v>
      </c>
      <c r="Q62" s="294">
        <f ca="1">+IF(ISERROR(HLOOKUP($B62,INDIRECT("'Monthly Resource Report'!"&amp;'HMPL Validation'!Q$482021&amp;":"&amp;'HMPL Validation'!Q$482022),'HMPL Validation'!Q$482023,FALSE)),0,HLOOKUP($B62,INDIRECT("'Monthly Resource Report'!"&amp;'HMPL Validation'!Q$482021&amp;":"&amp;'HMPL Validation'!Q$482022),'HMPL Validation'!Q$482023,FALSE))</f>
        <v>152</v>
      </c>
      <c r="R62" s="297">
        <f ca="1">+IF(ISERROR(HLOOKUP($B62,INDIRECT("'Monthly Resource Report'!"&amp;'HMPL Validation'!R$482021&amp;":"&amp;'HMPL Validation'!R$482022),'HMPL Validation'!R$482023,FALSE)),0,HLOOKUP($B62,INDIRECT("'Monthly Resource Report'!"&amp;'HMPL Validation'!R$482021&amp;":"&amp;'HMPL Validation'!R$482022),'HMPL Validation'!R$482023,FALSE))</f>
        <v>5.070003614819921</v>
      </c>
      <c r="S62" s="317">
        <f ca="1">+IF(ISERROR(HLOOKUP($B62,INDIRECT("'Monthly Resource Report'!"&amp;'HMPL Validation'!S$482021&amp;":"&amp;'HMPL Validation'!S$482022),'HMPL Validation'!S$482023,FALSE)),0,HLOOKUP($B62,INDIRECT("'Monthly Resource Report'!"&amp;'HMPL Validation'!S$482021&amp;":"&amp;'HMPL Validation'!S$482022),'HMPL Validation'!S$482023,FALSE))</f>
        <v>6.9721230614495436E-2</v>
      </c>
      <c r="T62" s="318">
        <f ca="1">+IF(ISERROR(HLOOKUP($B62,INDIRECT("'Monthly Resource Report'!"&amp;'HMPL Validation'!T$482021&amp;":"&amp;'HMPL Validation'!T$482022),'HMPL Validation'!T$482023,FALSE)),0,HLOOKUP($B62,INDIRECT("'Monthly Resource Report'!"&amp;'HMPL Validation'!T$482021&amp;":"&amp;'HMPL Validation'!T$482022),'HMPL Validation'!T$482023,FALSE))</f>
        <v>0.49175415803813377</v>
      </c>
    </row>
    <row r="63" spans="2:20">
      <c r="B63" s="301">
        <v>43101</v>
      </c>
      <c r="C63" s="294">
        <v>153</v>
      </c>
      <c r="D63" s="297">
        <v>5.1981256905599995</v>
      </c>
      <c r="E63" s="299">
        <v>7.0000000000000007E-2</v>
      </c>
      <c r="F63" s="295">
        <v>0.49</v>
      </c>
      <c r="G63" s="294">
        <f ca="1">+IF(ISERROR(HLOOKUP($B63,INDIRECT("'Monthly Resource Report'!"&amp;'HMPL Validation'!G$482021&amp;":"&amp;'HMPL Validation'!G$482022),'HMPL Validation'!G$482023,FALSE)),0,HLOOKUP($B63,INDIRECT("'Monthly Resource Report'!"&amp;'HMPL Validation'!G$482021&amp;":"&amp;'HMPL Validation'!G$482022),'HMPL Validation'!G$482023,FALSE))</f>
        <v>153</v>
      </c>
      <c r="H63" s="297">
        <f ca="1">+IF(ISERROR(HLOOKUP($B63,INDIRECT("'Monthly Resource Report'!"&amp;'HMPL Validation'!H$482021&amp;":"&amp;'HMPL Validation'!H$482022),'HMPL Validation'!H$482023,FALSE)),0,HLOOKUP($B63,INDIRECT("'Monthly Resource Report'!"&amp;'HMPL Validation'!H$482021&amp;":"&amp;'HMPL Validation'!H$482022),'HMPL Validation'!H$482023,FALSE))</f>
        <v>5.1980059352572452</v>
      </c>
      <c r="I63" s="317">
        <f ca="1">+IF(ISERROR(HLOOKUP($B63,INDIRECT("'Monthly Resource Report'!"&amp;'HMPL Validation'!I$482021&amp;":"&amp;'HMPL Validation'!I$482022),'HMPL Validation'!I$482023,FALSE)),0,HLOOKUP($B63,INDIRECT("'Monthly Resource Report'!"&amp;'HMPL Validation'!I$482021&amp;":"&amp;'HMPL Validation'!I$482022),'HMPL Validation'!I$482023,FALSE))</f>
        <v>6.9787336462601227E-2</v>
      </c>
      <c r="J63" s="318">
        <f ca="1">+IF(ISERROR(HLOOKUP($B63,INDIRECT("'Monthly Resource Report'!"&amp;'HMPL Validation'!J$482021&amp;":"&amp;'HMPL Validation'!J$482022),'HMPL Validation'!J$482023,FALSE)),0,HLOOKUP($B63,INDIRECT("'Monthly Resource Report'!"&amp;'HMPL Validation'!J$482021&amp;":"&amp;'HMPL Validation'!J$482022),'HMPL Validation'!J$482023,FALSE))</f>
        <v>0.49091524479860255</v>
      </c>
      <c r="L63" s="301">
        <v>43101</v>
      </c>
      <c r="M63" s="294">
        <v>152</v>
      </c>
      <c r="N63" s="297">
        <v>5.1981256905599995</v>
      </c>
      <c r="O63" s="299">
        <v>7.0000000000000007E-2</v>
      </c>
      <c r="P63" s="295">
        <v>0.49</v>
      </c>
      <c r="Q63" s="294">
        <f ca="1">+IF(ISERROR(HLOOKUP($B63,INDIRECT("'Monthly Resource Report'!"&amp;'HMPL Validation'!Q$482021&amp;":"&amp;'HMPL Validation'!Q$482022),'HMPL Validation'!Q$482023,FALSE)),0,HLOOKUP($B63,INDIRECT("'Monthly Resource Report'!"&amp;'HMPL Validation'!Q$482021&amp;":"&amp;'HMPL Validation'!Q$482022),'HMPL Validation'!Q$482023,FALSE))</f>
        <v>152</v>
      </c>
      <c r="R63" s="297">
        <f ca="1">+IF(ISERROR(HLOOKUP($B63,INDIRECT("'Monthly Resource Report'!"&amp;'HMPL Validation'!R$482021&amp;":"&amp;'HMPL Validation'!R$482022),'HMPL Validation'!R$482023,FALSE)),0,HLOOKUP($B63,INDIRECT("'Monthly Resource Report'!"&amp;'HMPL Validation'!R$482021&amp;":"&amp;'HMPL Validation'!R$482022),'HMPL Validation'!R$482023,FALSE))</f>
        <v>5.1979959785660865</v>
      </c>
      <c r="S63" s="317">
        <f ca="1">+IF(ISERROR(HLOOKUP($B63,INDIRECT("'Monthly Resource Report'!"&amp;'HMPL Validation'!S$482021&amp;":"&amp;'HMPL Validation'!S$482022),'HMPL Validation'!S$482023,FALSE)),0,HLOOKUP($B63,INDIRECT("'Monthly Resource Report'!"&amp;'HMPL Validation'!S$482021&amp;":"&amp;'HMPL Validation'!S$482022),'HMPL Validation'!S$482023,FALSE))</f>
        <v>6.9764461047632148E-2</v>
      </c>
      <c r="T63" s="318">
        <f ca="1">+IF(ISERROR(HLOOKUP($B63,INDIRECT("'Monthly Resource Report'!"&amp;'HMPL Validation'!T$482021&amp;":"&amp;'HMPL Validation'!T$482022),'HMPL Validation'!T$482023,FALSE)),0,HLOOKUP($B63,INDIRECT("'Monthly Resource Report'!"&amp;'HMPL Validation'!T$482021&amp;":"&amp;'HMPL Validation'!T$482022),'HMPL Validation'!T$482023,FALSE))</f>
        <v>0.4917257242467391</v>
      </c>
    </row>
    <row r="64" spans="2:20">
      <c r="B64" s="301">
        <v>43132</v>
      </c>
      <c r="C64" s="294">
        <v>153</v>
      </c>
      <c r="D64" s="297">
        <v>5.1981256905599995</v>
      </c>
      <c r="E64" s="299">
        <v>7.0000000000000007E-2</v>
      </c>
      <c r="F64" s="295">
        <v>0.49</v>
      </c>
      <c r="G64" s="294">
        <f ca="1">+IF(ISERROR(HLOOKUP($B64,INDIRECT("'Monthly Resource Report'!"&amp;'HMPL Validation'!G$482021&amp;":"&amp;'HMPL Validation'!G$482022),'HMPL Validation'!G$482023,FALSE)),0,HLOOKUP($B64,INDIRECT("'Monthly Resource Report'!"&amp;'HMPL Validation'!G$482021&amp;":"&amp;'HMPL Validation'!G$482022),'HMPL Validation'!G$482023,FALSE))</f>
        <v>153</v>
      </c>
      <c r="H64" s="297">
        <f ca="1">+IF(ISERROR(HLOOKUP($B64,INDIRECT("'Monthly Resource Report'!"&amp;'HMPL Validation'!H$482021&amp;":"&amp;'HMPL Validation'!H$482022),'HMPL Validation'!H$482023,FALSE)),0,HLOOKUP($B64,INDIRECT("'Monthly Resource Report'!"&amp;'HMPL Validation'!H$482021&amp;":"&amp;'HMPL Validation'!H$482022),'HMPL Validation'!H$482023,FALSE))</f>
        <v>5.1980034687479151</v>
      </c>
      <c r="I64" s="317">
        <f ca="1">+IF(ISERROR(HLOOKUP($B64,INDIRECT("'Monthly Resource Report'!"&amp;'HMPL Validation'!I$482021&amp;":"&amp;'HMPL Validation'!I$482022),'HMPL Validation'!I$482023,FALSE)),0,HLOOKUP($B64,INDIRECT("'Monthly Resource Report'!"&amp;'HMPL Validation'!I$482021&amp;":"&amp;'HMPL Validation'!I$482022),'HMPL Validation'!I$482023,FALSE))</f>
        <v>6.9800289055314671E-2</v>
      </c>
      <c r="J64" s="318">
        <f ca="1">+IF(ISERROR(HLOOKUP($B64,INDIRECT("'Monthly Resource Report'!"&amp;'HMPL Validation'!J$482021&amp;":"&amp;'HMPL Validation'!J$482022),'HMPL Validation'!J$482023,FALSE)),0,HLOOKUP($B64,INDIRECT("'Monthly Resource Report'!"&amp;'HMPL Validation'!J$482021&amp;":"&amp;'HMPL Validation'!J$482022),'HMPL Validation'!J$482023,FALSE))</f>
        <v>0.49133244645907237</v>
      </c>
      <c r="L64" s="301">
        <v>43132</v>
      </c>
      <c r="M64" s="294">
        <v>152</v>
      </c>
      <c r="N64" s="297">
        <v>5.1981256905599995</v>
      </c>
      <c r="O64" s="299">
        <v>7.0000000000000007E-2</v>
      </c>
      <c r="P64" s="295">
        <v>0.49</v>
      </c>
      <c r="Q64" s="294">
        <f ca="1">+IF(ISERROR(HLOOKUP($B64,INDIRECT("'Monthly Resource Report'!"&amp;'HMPL Validation'!Q$482021&amp;":"&amp;'HMPL Validation'!Q$482022),'HMPL Validation'!Q$482023,FALSE)),0,HLOOKUP($B64,INDIRECT("'Monthly Resource Report'!"&amp;'HMPL Validation'!Q$482021&amp;":"&amp;'HMPL Validation'!Q$482022),'HMPL Validation'!Q$482023,FALSE))</f>
        <v>152</v>
      </c>
      <c r="R64" s="297">
        <f ca="1">+IF(ISERROR(HLOOKUP($B64,INDIRECT("'Monthly Resource Report'!"&amp;'HMPL Validation'!R$482021&amp;":"&amp;'HMPL Validation'!R$482022),'HMPL Validation'!R$482023,FALSE)),0,HLOOKUP($B64,INDIRECT("'Monthly Resource Report'!"&amp;'HMPL Validation'!R$482021&amp;":"&amp;'HMPL Validation'!R$482022),'HMPL Validation'!R$482023,FALSE))</f>
        <v>5.1979960785431967</v>
      </c>
      <c r="S64" s="317">
        <f ca="1">+IF(ISERROR(HLOOKUP($B64,INDIRECT("'Monthly Resource Report'!"&amp;'HMPL Validation'!S$482021&amp;":"&amp;'HMPL Validation'!S$482022),'HMPL Validation'!S$482023,FALSE)),0,HLOOKUP($B64,INDIRECT("'Monthly Resource Report'!"&amp;'HMPL Validation'!S$482021&amp;":"&amp;'HMPL Validation'!S$482022),'HMPL Validation'!S$482023,FALSE))</f>
        <v>6.9784979582186032E-2</v>
      </c>
      <c r="T64" s="318">
        <f ca="1">+IF(ISERROR(HLOOKUP($B64,INDIRECT("'Monthly Resource Report'!"&amp;'HMPL Validation'!T$482021&amp;":"&amp;'HMPL Validation'!T$482022),'HMPL Validation'!T$482023,FALSE)),0,HLOOKUP($B64,INDIRECT("'Monthly Resource Report'!"&amp;'HMPL Validation'!T$482021&amp;":"&amp;'HMPL Validation'!T$482022),'HMPL Validation'!T$482023,FALSE))</f>
        <v>0.4919090352688309</v>
      </c>
    </row>
    <row r="65" spans="1:20">
      <c r="B65" s="301">
        <v>43160</v>
      </c>
      <c r="C65" s="294">
        <v>153</v>
      </c>
      <c r="D65" s="297">
        <v>5.1981256905599995</v>
      </c>
      <c r="E65" s="299">
        <v>7.0000000000000007E-2</v>
      </c>
      <c r="F65" s="295">
        <v>0.49</v>
      </c>
      <c r="G65" s="294">
        <f ca="1">+IF(ISERROR(HLOOKUP($B65,INDIRECT("'Monthly Resource Report'!"&amp;'HMPL Validation'!G$482021&amp;":"&amp;'HMPL Validation'!G$482022),'HMPL Validation'!G$482023,FALSE)),0,HLOOKUP($B65,INDIRECT("'Monthly Resource Report'!"&amp;'HMPL Validation'!G$482021&amp;":"&amp;'HMPL Validation'!G$482022),'HMPL Validation'!G$482023,FALSE))</f>
        <v>153</v>
      </c>
      <c r="H65" s="297">
        <f ca="1">+IF(ISERROR(HLOOKUP($B65,INDIRECT("'Monthly Resource Report'!"&amp;'HMPL Validation'!H$482021&amp;":"&amp;'HMPL Validation'!H$482022),'HMPL Validation'!H$482023,FALSE)),0,HLOOKUP($B65,INDIRECT("'Monthly Resource Report'!"&amp;'HMPL Validation'!H$482021&amp;":"&amp;'HMPL Validation'!H$482022),'HMPL Validation'!H$482023,FALSE))</f>
        <v>5.1980054778341174</v>
      </c>
      <c r="I65" s="317">
        <f ca="1">+IF(ISERROR(HLOOKUP($B65,INDIRECT("'Monthly Resource Report'!"&amp;'HMPL Validation'!I$482021&amp;":"&amp;'HMPL Validation'!I$482022),'HMPL Validation'!I$482023,FALSE)),0,HLOOKUP($B65,INDIRECT("'Monthly Resource Report'!"&amp;'HMPL Validation'!I$482021&amp;":"&amp;'HMPL Validation'!I$482022),'HMPL Validation'!I$482023,FALSE))</f>
        <v>6.9747305437242141E-2</v>
      </c>
      <c r="J65" s="318">
        <f ca="1">+IF(ISERROR(HLOOKUP($B65,INDIRECT("'Monthly Resource Report'!"&amp;'HMPL Validation'!J$482021&amp;":"&amp;'HMPL Validation'!J$482022),'HMPL Validation'!J$482023,FALSE)),0,HLOOKUP($B65,INDIRECT("'Monthly Resource Report'!"&amp;'HMPL Validation'!J$482021&amp;":"&amp;'HMPL Validation'!J$482022),'HMPL Validation'!J$482023,FALSE))</f>
        <v>0.49091806281218353</v>
      </c>
      <c r="L65" s="301">
        <v>43160</v>
      </c>
      <c r="M65" s="294">
        <v>152</v>
      </c>
      <c r="N65" s="297">
        <v>5.1981256905599995</v>
      </c>
      <c r="O65" s="299">
        <v>7.0000000000000007E-2</v>
      </c>
      <c r="P65" s="295">
        <v>0.49</v>
      </c>
      <c r="Q65" s="294">
        <f ca="1">+IF(ISERROR(HLOOKUP($B65,INDIRECT("'Monthly Resource Report'!"&amp;'HMPL Validation'!Q$482021&amp;":"&amp;'HMPL Validation'!Q$482022),'HMPL Validation'!Q$482023,FALSE)),0,HLOOKUP($B65,INDIRECT("'Monthly Resource Report'!"&amp;'HMPL Validation'!Q$482021&amp;":"&amp;'HMPL Validation'!Q$482022),'HMPL Validation'!Q$482023,FALSE))</f>
        <v>152</v>
      </c>
      <c r="R65" s="297">
        <f ca="1">+IF(ISERROR(HLOOKUP($B65,INDIRECT("'Monthly Resource Report'!"&amp;'HMPL Validation'!R$482021&amp;":"&amp;'HMPL Validation'!R$482022),'HMPL Validation'!R$482023,FALSE)),0,HLOOKUP($B65,INDIRECT("'Monthly Resource Report'!"&amp;'HMPL Validation'!R$482021&amp;":"&amp;'HMPL Validation'!R$482022),'HMPL Validation'!R$482023,FALSE))</f>
        <v>5.1979965451941403</v>
      </c>
      <c r="S65" s="317">
        <f ca="1">+IF(ISERROR(HLOOKUP($B65,INDIRECT("'Monthly Resource Report'!"&amp;'HMPL Validation'!S$482021&amp;":"&amp;'HMPL Validation'!S$482022),'HMPL Validation'!S$482023,FALSE)),0,HLOOKUP($B65,INDIRECT("'Monthly Resource Report'!"&amp;'HMPL Validation'!S$482021&amp;":"&amp;'HMPL Validation'!S$482022),'HMPL Validation'!S$482023,FALSE))</f>
        <v>6.9735191842941691E-2</v>
      </c>
      <c r="T65" s="318">
        <f ca="1">+IF(ISERROR(HLOOKUP($B65,INDIRECT("'Monthly Resource Report'!"&amp;'HMPL Validation'!T$482021&amp;":"&amp;'HMPL Validation'!T$482022),'HMPL Validation'!T$482023,FALSE)),0,HLOOKUP($B65,INDIRECT("'Monthly Resource Report'!"&amp;'HMPL Validation'!T$482021&amp;":"&amp;'HMPL Validation'!T$482022),'HMPL Validation'!T$482023,FALSE))</f>
        <v>0.4917374514586943</v>
      </c>
    </row>
    <row r="66" spans="1:20">
      <c r="B66" s="301">
        <v>43191</v>
      </c>
      <c r="C66" s="294">
        <v>153</v>
      </c>
      <c r="D66" s="297">
        <v>5.1981256905599995</v>
      </c>
      <c r="E66" s="299">
        <v>7.0000000000000007E-2</v>
      </c>
      <c r="F66" s="295">
        <v>0.49</v>
      </c>
      <c r="G66" s="294">
        <f ca="1">+IF(ISERROR(HLOOKUP($B66,INDIRECT("'Monthly Resource Report'!"&amp;'HMPL Validation'!G$482021&amp;":"&amp;'HMPL Validation'!G$482022),'HMPL Validation'!G$482023,FALSE)),0,HLOOKUP($B66,INDIRECT("'Monthly Resource Report'!"&amp;'HMPL Validation'!G$482021&amp;":"&amp;'HMPL Validation'!G$482022),'HMPL Validation'!G$482023,FALSE))</f>
        <v>153</v>
      </c>
      <c r="H66" s="297">
        <f ca="1">+IF(ISERROR(HLOOKUP($B66,INDIRECT("'Monthly Resource Report'!"&amp;'HMPL Validation'!H$482021&amp;":"&amp;'HMPL Validation'!H$482022),'HMPL Validation'!H$482023,FALSE)),0,HLOOKUP($B66,INDIRECT("'Monthly Resource Report'!"&amp;'HMPL Validation'!H$482021&amp;":"&amp;'HMPL Validation'!H$482022),'HMPL Validation'!H$482023,FALSE))</f>
        <v>5.1980005250721977</v>
      </c>
      <c r="I66" s="317">
        <f ca="1">+IF(ISERROR(HLOOKUP($B66,INDIRECT("'Monthly Resource Report'!"&amp;'HMPL Validation'!I$482021&amp;":"&amp;'HMPL Validation'!I$482022),'HMPL Validation'!I$482023,FALSE)),0,HLOOKUP($B66,INDIRECT("'Monthly Resource Report'!"&amp;'HMPL Validation'!I$482021&amp;":"&amp;'HMPL Validation'!I$482022),'HMPL Validation'!I$482023,FALSE))</f>
        <v>6.9770463895093129E-2</v>
      </c>
      <c r="J66" s="318">
        <f ca="1">+IF(ISERROR(HLOOKUP($B66,INDIRECT("'Monthly Resource Report'!"&amp;'HMPL Validation'!J$482021&amp;":"&amp;'HMPL Validation'!J$482022),'HMPL Validation'!J$482023,FALSE)),0,HLOOKUP($B66,INDIRECT("'Monthly Resource Report'!"&amp;'HMPL Validation'!J$482021&amp;":"&amp;'HMPL Validation'!J$482022),'HMPL Validation'!J$482023,FALSE))</f>
        <v>0.49159106019417703</v>
      </c>
      <c r="L66" s="301">
        <v>43191</v>
      </c>
      <c r="M66" s="294">
        <v>152</v>
      </c>
      <c r="N66" s="297">
        <v>5.1981256905599995</v>
      </c>
      <c r="O66" s="299">
        <v>7.0000000000000007E-2</v>
      </c>
      <c r="P66" s="295">
        <v>0.49</v>
      </c>
      <c r="Q66" s="294">
        <f ca="1">+IF(ISERROR(HLOOKUP($B66,INDIRECT("'Monthly Resource Report'!"&amp;'HMPL Validation'!Q$482021&amp;":"&amp;'HMPL Validation'!Q$482022),'HMPL Validation'!Q$482023,FALSE)),0,HLOOKUP($B66,INDIRECT("'Monthly Resource Report'!"&amp;'HMPL Validation'!Q$482021&amp;":"&amp;'HMPL Validation'!Q$482022),'HMPL Validation'!Q$482023,FALSE))</f>
        <v>152</v>
      </c>
      <c r="R66" s="297">
        <f ca="1">+IF(ISERROR(HLOOKUP($B66,INDIRECT("'Monthly Resource Report'!"&amp;'HMPL Validation'!R$482021&amp;":"&amp;'HMPL Validation'!R$482022),'HMPL Validation'!R$482023,FALSE)),0,HLOOKUP($B66,INDIRECT("'Monthly Resource Report'!"&amp;'HMPL Validation'!R$482021&amp;":"&amp;'HMPL Validation'!R$482022),'HMPL Validation'!R$482023,FALSE))</f>
        <v>5.1979958075786081</v>
      </c>
      <c r="S66" s="317">
        <f ca="1">+IF(ISERROR(HLOOKUP($B66,INDIRECT("'Monthly Resource Report'!"&amp;'HMPL Validation'!S$482021&amp;":"&amp;'HMPL Validation'!S$482022),'HMPL Validation'!S$482023,FALSE)),0,HLOOKUP($B66,INDIRECT("'Monthly Resource Report'!"&amp;'HMPL Validation'!S$482021&amp;":"&amp;'HMPL Validation'!S$482022),'HMPL Validation'!S$482023,FALSE))</f>
        <v>6.9746356657272246E-2</v>
      </c>
      <c r="T66" s="318">
        <f ca="1">+IF(ISERROR(HLOOKUP($B66,INDIRECT("'Monthly Resource Report'!"&amp;'HMPL Validation'!T$482021&amp;":"&amp;'HMPL Validation'!T$482022),'HMPL Validation'!T$482023,FALSE)),0,HLOOKUP($B66,INDIRECT("'Monthly Resource Report'!"&amp;'HMPL Validation'!T$482021&amp;":"&amp;'HMPL Validation'!T$482022),'HMPL Validation'!T$482023,FALSE))</f>
        <v>0.49135588628908772</v>
      </c>
    </row>
    <row r="67" spans="1:20">
      <c r="B67" s="301">
        <v>43221</v>
      </c>
      <c r="C67" s="294">
        <v>153</v>
      </c>
      <c r="D67" s="297">
        <v>5.1981256905599995</v>
      </c>
      <c r="E67" s="299">
        <v>7.0000000000000007E-2</v>
      </c>
      <c r="F67" s="295">
        <v>0.49</v>
      </c>
      <c r="G67" s="294">
        <f ca="1">+IF(ISERROR(HLOOKUP($B67,INDIRECT("'Monthly Resource Report'!"&amp;'HMPL Validation'!G$482021&amp;":"&amp;'HMPL Validation'!G$482022),'HMPL Validation'!G$482023,FALSE)),0,HLOOKUP($B67,INDIRECT("'Monthly Resource Report'!"&amp;'HMPL Validation'!G$482021&amp;":"&amp;'HMPL Validation'!G$482022),'HMPL Validation'!G$482023,FALSE))</f>
        <v>153</v>
      </c>
      <c r="H67" s="297">
        <f ca="1">+IF(ISERROR(HLOOKUP($B67,INDIRECT("'Monthly Resource Report'!"&amp;'HMPL Validation'!H$482021&amp;":"&amp;'HMPL Validation'!H$482022),'HMPL Validation'!H$482023,FALSE)),0,HLOOKUP($B67,INDIRECT("'Monthly Resource Report'!"&amp;'HMPL Validation'!H$482021&amp;":"&amp;'HMPL Validation'!H$482022),'HMPL Validation'!H$482023,FALSE))</f>
        <v>5.1979985263933477</v>
      </c>
      <c r="I67" s="317">
        <f ca="1">+IF(ISERROR(HLOOKUP($B67,INDIRECT("'Monthly Resource Report'!"&amp;'HMPL Validation'!I$482021&amp;":"&amp;'HMPL Validation'!I$482022),'HMPL Validation'!I$482023,FALSE)),0,HLOOKUP($B67,INDIRECT("'Monthly Resource Report'!"&amp;'HMPL Validation'!I$482021&amp;":"&amp;'HMPL Validation'!I$482022),'HMPL Validation'!I$482023,FALSE))</f>
        <v>6.9735294824655319E-2</v>
      </c>
      <c r="J67" s="318">
        <f ca="1">+IF(ISERROR(HLOOKUP($B67,INDIRECT("'Monthly Resource Report'!"&amp;'HMPL Validation'!J$482021&amp;":"&amp;'HMPL Validation'!J$482022),'HMPL Validation'!J$482023,FALSE)),0,HLOOKUP($B67,INDIRECT("'Monthly Resource Report'!"&amp;'HMPL Validation'!J$482021&amp;":"&amp;'HMPL Validation'!J$482022),'HMPL Validation'!J$482023,FALSE))</f>
        <v>0.49378027700354821</v>
      </c>
      <c r="L67" s="301">
        <v>43221</v>
      </c>
      <c r="M67" s="294">
        <v>152</v>
      </c>
      <c r="N67" s="297">
        <v>5.1981256905599995</v>
      </c>
      <c r="O67" s="299">
        <v>7.0000000000000007E-2</v>
      </c>
      <c r="P67" s="295">
        <v>0.49</v>
      </c>
      <c r="Q67" s="294">
        <f ca="1">+IF(ISERROR(HLOOKUP($B67,INDIRECT("'Monthly Resource Report'!"&amp;'HMPL Validation'!Q$482021&amp;":"&amp;'HMPL Validation'!Q$482022),'HMPL Validation'!Q$482023,FALSE)),0,HLOOKUP($B67,INDIRECT("'Monthly Resource Report'!"&amp;'HMPL Validation'!Q$482021&amp;":"&amp;'HMPL Validation'!Q$482022),'HMPL Validation'!Q$482023,FALSE))</f>
        <v>152</v>
      </c>
      <c r="R67" s="297">
        <f ca="1">+IF(ISERROR(HLOOKUP($B67,INDIRECT("'Monthly Resource Report'!"&amp;'HMPL Validation'!R$482021&amp;":"&amp;'HMPL Validation'!R$482022),'HMPL Validation'!R$482023,FALSE)),0,HLOOKUP($B67,INDIRECT("'Monthly Resource Report'!"&amp;'HMPL Validation'!R$482021&amp;":"&amp;'HMPL Validation'!R$482022),'HMPL Validation'!R$482023,FALSE))</f>
        <v>5.197996959393862</v>
      </c>
      <c r="S67" s="317">
        <f ca="1">+IF(ISERROR(HLOOKUP($B67,INDIRECT("'Monthly Resource Report'!"&amp;'HMPL Validation'!S$482021&amp;":"&amp;'HMPL Validation'!S$482022),'HMPL Validation'!S$482023,FALSE)),0,HLOOKUP($B67,INDIRECT("'Monthly Resource Report'!"&amp;'HMPL Validation'!S$482021&amp;":"&amp;'HMPL Validation'!S$482022),'HMPL Validation'!S$482023,FALSE))</f>
        <v>6.977771470638329E-2</v>
      </c>
      <c r="T67" s="318">
        <f ca="1">+IF(ISERROR(HLOOKUP($B67,INDIRECT("'Monthly Resource Report'!"&amp;'HMPL Validation'!T$482021&amp;":"&amp;'HMPL Validation'!T$482022),'HMPL Validation'!T$482023,FALSE)),0,HLOOKUP($B67,INDIRECT("'Monthly Resource Report'!"&amp;'HMPL Validation'!T$482021&amp;":"&amp;'HMPL Validation'!T$482022),'HMPL Validation'!T$482023,FALSE))</f>
        <v>0.49130389856484824</v>
      </c>
    </row>
    <row r="68" spans="1:20">
      <c r="B68" s="301">
        <v>43252</v>
      </c>
      <c r="C68" s="294">
        <v>153</v>
      </c>
      <c r="D68" s="297">
        <v>5.1981256905599995</v>
      </c>
      <c r="E68" s="299">
        <v>7.0000000000000007E-2</v>
      </c>
      <c r="F68" s="295">
        <v>0.49</v>
      </c>
      <c r="G68" s="294">
        <f ca="1">+IF(ISERROR(HLOOKUP($B68,INDIRECT("'Monthly Resource Report'!"&amp;'HMPL Validation'!G$482021&amp;":"&amp;'HMPL Validation'!G$482022),'HMPL Validation'!G$482023,FALSE)),0,HLOOKUP($B68,INDIRECT("'Monthly Resource Report'!"&amp;'HMPL Validation'!G$482021&amp;":"&amp;'HMPL Validation'!G$482022),'HMPL Validation'!G$482023,FALSE))</f>
        <v>153</v>
      </c>
      <c r="H68" s="297">
        <f ca="1">+IF(ISERROR(HLOOKUP($B68,INDIRECT("'Monthly Resource Report'!"&amp;'HMPL Validation'!H$482021&amp;":"&amp;'HMPL Validation'!H$482022),'HMPL Validation'!H$482023,FALSE)),0,HLOOKUP($B68,INDIRECT("'Monthly Resource Report'!"&amp;'HMPL Validation'!H$482021&amp;":"&amp;'HMPL Validation'!H$482022),'HMPL Validation'!H$482023,FALSE))</f>
        <v>5.1980053147144645</v>
      </c>
      <c r="I68" s="317">
        <f ca="1">+IF(ISERROR(HLOOKUP($B68,INDIRECT("'Monthly Resource Report'!"&amp;'HMPL Validation'!I$482021&amp;":"&amp;'HMPL Validation'!I$482022),'HMPL Validation'!I$482023,FALSE)),0,HLOOKUP($B68,INDIRECT("'Monthly Resource Report'!"&amp;'HMPL Validation'!I$482021&amp;":"&amp;'HMPL Validation'!I$482022),'HMPL Validation'!I$482023,FALSE))</f>
        <v>6.9778796501606274E-2</v>
      </c>
      <c r="J68" s="318">
        <f ca="1">+IF(ISERROR(HLOOKUP($B68,INDIRECT("'Monthly Resource Report'!"&amp;'HMPL Validation'!J$482021&amp;":"&amp;'HMPL Validation'!J$482022),'HMPL Validation'!J$482023,FALSE)),0,HLOOKUP($B68,INDIRECT("'Monthly Resource Report'!"&amp;'HMPL Validation'!J$482021&amp;":"&amp;'HMPL Validation'!J$482022),'HMPL Validation'!J$482023,FALSE))</f>
        <v>0.49093336893520506</v>
      </c>
      <c r="L68" s="301">
        <v>43252</v>
      </c>
      <c r="M68" s="294">
        <v>152</v>
      </c>
      <c r="N68" s="297">
        <v>5.1981256905599995</v>
      </c>
      <c r="O68" s="299">
        <v>7.0000000000000007E-2</v>
      </c>
      <c r="P68" s="295">
        <v>0.49</v>
      </c>
      <c r="Q68" s="294">
        <f ca="1">+IF(ISERROR(HLOOKUP($B68,INDIRECT("'Monthly Resource Report'!"&amp;'HMPL Validation'!Q$482021&amp;":"&amp;'HMPL Validation'!Q$482022),'HMPL Validation'!Q$482023,FALSE)),0,HLOOKUP($B68,INDIRECT("'Monthly Resource Report'!"&amp;'HMPL Validation'!Q$482021&amp;":"&amp;'HMPL Validation'!Q$482022),'HMPL Validation'!Q$482023,FALSE))</f>
        <v>152</v>
      </c>
      <c r="R68" s="297">
        <f ca="1">+IF(ISERROR(HLOOKUP($B68,INDIRECT("'Monthly Resource Report'!"&amp;'HMPL Validation'!R$482021&amp;":"&amp;'HMPL Validation'!R$482022),'HMPL Validation'!R$482023,FALSE)),0,HLOOKUP($B68,INDIRECT("'Monthly Resource Report'!"&amp;'HMPL Validation'!R$482021&amp;":"&amp;'HMPL Validation'!R$482022),'HMPL Validation'!R$482023,FALSE))</f>
        <v>5.1979969402715502</v>
      </c>
      <c r="S68" s="317">
        <f ca="1">+IF(ISERROR(HLOOKUP($B68,INDIRECT("'Monthly Resource Report'!"&amp;'HMPL Validation'!S$482021&amp;":"&amp;'HMPL Validation'!S$482022),'HMPL Validation'!S$482023,FALSE)),0,HLOOKUP($B68,INDIRECT("'Monthly Resource Report'!"&amp;'HMPL Validation'!S$482021&amp;":"&amp;'HMPL Validation'!S$482022),'HMPL Validation'!S$482023,FALSE))</f>
        <v>6.978479649463025E-2</v>
      </c>
      <c r="T68" s="318">
        <f ca="1">+IF(ISERROR(HLOOKUP($B68,INDIRECT("'Monthly Resource Report'!"&amp;'HMPL Validation'!T$482021&amp;":"&amp;'HMPL Validation'!T$482022),'HMPL Validation'!T$482023,FALSE)),0,HLOOKUP($B68,INDIRECT("'Monthly Resource Report'!"&amp;'HMPL Validation'!T$482021&amp;":"&amp;'HMPL Validation'!T$482022),'HMPL Validation'!T$482023,FALSE))</f>
        <v>0.49178186430247289</v>
      </c>
    </row>
    <row r="69" spans="1:20">
      <c r="B69" s="301">
        <v>43282</v>
      </c>
      <c r="C69" s="294">
        <v>153</v>
      </c>
      <c r="D69" s="297">
        <v>5.1981256905599995</v>
      </c>
      <c r="E69" s="299">
        <v>7.0000000000000007E-2</v>
      </c>
      <c r="F69" s="295">
        <v>0.49</v>
      </c>
      <c r="G69" s="294">
        <f ca="1">+IF(ISERROR(HLOOKUP($B69,INDIRECT("'Monthly Resource Report'!"&amp;'HMPL Validation'!G$482021&amp;":"&amp;'HMPL Validation'!G$482022),'HMPL Validation'!G$482023,FALSE)),0,HLOOKUP($B69,INDIRECT("'Monthly Resource Report'!"&amp;'HMPL Validation'!G$482021&amp;":"&amp;'HMPL Validation'!G$482022),'HMPL Validation'!G$482023,FALSE))</f>
        <v>153</v>
      </c>
      <c r="H69" s="297">
        <f ca="1">+IF(ISERROR(HLOOKUP($B69,INDIRECT("'Monthly Resource Report'!"&amp;'HMPL Validation'!H$482021&amp;":"&amp;'HMPL Validation'!H$482022),'HMPL Validation'!H$482023,FALSE)),0,HLOOKUP($B69,INDIRECT("'Monthly Resource Report'!"&amp;'HMPL Validation'!H$482021&amp;":"&amp;'HMPL Validation'!H$482022),'HMPL Validation'!H$482023,FALSE))</f>
        <v>5.1980059886216186</v>
      </c>
      <c r="I69" s="317">
        <f ca="1">+IF(ISERROR(HLOOKUP($B69,INDIRECT("'Monthly Resource Report'!"&amp;'HMPL Validation'!I$482021&amp;":"&amp;'HMPL Validation'!I$482022),'HMPL Validation'!I$482023,FALSE)),0,HLOOKUP($B69,INDIRECT("'Monthly Resource Report'!"&amp;'HMPL Validation'!I$482021&amp;":"&amp;'HMPL Validation'!I$482022),'HMPL Validation'!I$482023,FALSE))</f>
        <v>6.9809032938618898E-2</v>
      </c>
      <c r="J69" s="318">
        <f ca="1">+IF(ISERROR(HLOOKUP($B69,INDIRECT("'Monthly Resource Report'!"&amp;'HMPL Validation'!J$482021&amp;":"&amp;'HMPL Validation'!J$482022),'HMPL Validation'!J$482023,FALSE)),0,HLOOKUP($B69,INDIRECT("'Monthly Resource Report'!"&amp;'HMPL Validation'!J$482021&amp;":"&amp;'HMPL Validation'!J$482022),'HMPL Validation'!J$482023,FALSE))</f>
        <v>0.49089372779387941</v>
      </c>
      <c r="L69" s="301">
        <v>43282</v>
      </c>
      <c r="M69" s="294">
        <v>152</v>
      </c>
      <c r="N69" s="297">
        <v>5.1981256905599995</v>
      </c>
      <c r="O69" s="299">
        <v>7.0000000000000007E-2</v>
      </c>
      <c r="P69" s="295">
        <v>0.49</v>
      </c>
      <c r="Q69" s="294">
        <f ca="1">+IF(ISERROR(HLOOKUP($B69,INDIRECT("'Monthly Resource Report'!"&amp;'HMPL Validation'!Q$482021&amp;":"&amp;'HMPL Validation'!Q$482022),'HMPL Validation'!Q$482023,FALSE)),0,HLOOKUP($B69,INDIRECT("'Monthly Resource Report'!"&amp;'HMPL Validation'!Q$482021&amp;":"&amp;'HMPL Validation'!Q$482022),'HMPL Validation'!Q$482023,FALSE))</f>
        <v>152</v>
      </c>
      <c r="R69" s="297">
        <f ca="1">+IF(ISERROR(HLOOKUP($B69,INDIRECT("'Monthly Resource Report'!"&amp;'HMPL Validation'!R$482021&amp;":"&amp;'HMPL Validation'!R$482022),'HMPL Validation'!R$482023,FALSE)),0,HLOOKUP($B69,INDIRECT("'Monthly Resource Report'!"&amp;'HMPL Validation'!R$482021&amp;":"&amp;'HMPL Validation'!R$482022),'HMPL Validation'!R$482023,FALSE))</f>
        <v>5.1979955908505051</v>
      </c>
      <c r="S69" s="317">
        <f ca="1">+IF(ISERROR(HLOOKUP($B69,INDIRECT("'Monthly Resource Report'!"&amp;'HMPL Validation'!S$482021&amp;":"&amp;'HMPL Validation'!S$482022),'HMPL Validation'!S$482023,FALSE)),0,HLOOKUP($B69,INDIRECT("'Monthly Resource Report'!"&amp;'HMPL Validation'!S$482021&amp;":"&amp;'HMPL Validation'!S$482022),'HMPL Validation'!S$482023,FALSE))</f>
        <v>6.9810839029166641E-2</v>
      </c>
      <c r="T69" s="318">
        <f ca="1">+IF(ISERROR(HLOOKUP($B69,INDIRECT("'Monthly Resource Report'!"&amp;'HMPL Validation'!T$482021&amp;":"&amp;'HMPL Validation'!T$482022),'HMPL Validation'!T$482023,FALSE)),0,HLOOKUP($B69,INDIRECT("'Monthly Resource Report'!"&amp;'HMPL Validation'!T$482021&amp;":"&amp;'HMPL Validation'!T$482022),'HMPL Validation'!T$482023,FALSE))</f>
        <v>0.49214702838466995</v>
      </c>
    </row>
    <row r="70" spans="1:20">
      <c r="B70" s="301">
        <v>43313</v>
      </c>
      <c r="C70" s="294">
        <v>153</v>
      </c>
      <c r="D70" s="297">
        <v>5.1981256905599995</v>
      </c>
      <c r="E70" s="299">
        <v>7.0000000000000007E-2</v>
      </c>
      <c r="F70" s="295">
        <v>0.49</v>
      </c>
      <c r="G70" s="294">
        <f ca="1">+IF(ISERROR(HLOOKUP($B70,INDIRECT("'Monthly Resource Report'!"&amp;'HMPL Validation'!G$482021&amp;":"&amp;'HMPL Validation'!G$482022),'HMPL Validation'!G$482023,FALSE)),0,HLOOKUP($B70,INDIRECT("'Monthly Resource Report'!"&amp;'HMPL Validation'!G$482021&amp;":"&amp;'HMPL Validation'!G$482022),'HMPL Validation'!G$482023,FALSE))</f>
        <v>153</v>
      </c>
      <c r="H70" s="297">
        <f ca="1">+IF(ISERROR(HLOOKUP($B70,INDIRECT("'Monthly Resource Report'!"&amp;'HMPL Validation'!H$482021&amp;":"&amp;'HMPL Validation'!H$482022),'HMPL Validation'!H$482023,FALSE)),0,HLOOKUP($B70,INDIRECT("'Monthly Resource Report'!"&amp;'HMPL Validation'!H$482021&amp;":"&amp;'HMPL Validation'!H$482022),'HMPL Validation'!H$482023,FALSE))</f>
        <v>5.1980052241537953</v>
      </c>
      <c r="I70" s="317">
        <f ca="1">+IF(ISERROR(HLOOKUP($B70,INDIRECT("'Monthly Resource Report'!"&amp;'HMPL Validation'!I$482021&amp;":"&amp;'HMPL Validation'!I$482022),'HMPL Validation'!I$482023,FALSE)),0,HLOOKUP($B70,INDIRECT("'Monthly Resource Report'!"&amp;'HMPL Validation'!I$482021&amp;":"&amp;'HMPL Validation'!I$482022),'HMPL Validation'!I$482023,FALSE))</f>
        <v>6.9825054969865907E-2</v>
      </c>
      <c r="J70" s="318">
        <f ca="1">+IF(ISERROR(HLOOKUP($B70,INDIRECT("'Monthly Resource Report'!"&amp;'HMPL Validation'!J$482021&amp;":"&amp;'HMPL Validation'!J$482022),'HMPL Validation'!J$482023,FALSE)),0,HLOOKUP($B70,INDIRECT("'Monthly Resource Report'!"&amp;'HMPL Validation'!J$482021&amp;":"&amp;'HMPL Validation'!J$482022),'HMPL Validation'!J$482023,FALSE))</f>
        <v>0.49089572677243953</v>
      </c>
      <c r="L70" s="301">
        <v>43313</v>
      </c>
      <c r="M70" s="294">
        <v>152</v>
      </c>
      <c r="N70" s="297">
        <v>5.1981256905599995</v>
      </c>
      <c r="O70" s="299">
        <v>7.0000000000000007E-2</v>
      </c>
      <c r="P70" s="295">
        <v>0.49</v>
      </c>
      <c r="Q70" s="294">
        <f ca="1">+IF(ISERROR(HLOOKUP($B70,INDIRECT("'Monthly Resource Report'!"&amp;'HMPL Validation'!Q$482021&amp;":"&amp;'HMPL Validation'!Q$482022),'HMPL Validation'!Q$482023,FALSE)),0,HLOOKUP($B70,INDIRECT("'Monthly Resource Report'!"&amp;'HMPL Validation'!Q$482021&amp;":"&amp;'HMPL Validation'!Q$482022),'HMPL Validation'!Q$482023,FALSE))</f>
        <v>152</v>
      </c>
      <c r="R70" s="297">
        <f ca="1">+IF(ISERROR(HLOOKUP($B70,INDIRECT("'Monthly Resource Report'!"&amp;'HMPL Validation'!R$482021&amp;":"&amp;'HMPL Validation'!R$482022),'HMPL Validation'!R$482023,FALSE)),0,HLOOKUP($B70,INDIRECT("'Monthly Resource Report'!"&amp;'HMPL Validation'!R$482021&amp;":"&amp;'HMPL Validation'!R$482022),'HMPL Validation'!R$482023,FALSE))</f>
        <v>5.1979965355981452</v>
      </c>
      <c r="S70" s="317">
        <f ca="1">+IF(ISERROR(HLOOKUP($B70,INDIRECT("'Monthly Resource Report'!"&amp;'HMPL Validation'!S$482021&amp;":"&amp;'HMPL Validation'!S$482022),'HMPL Validation'!S$482023,FALSE)),0,HLOOKUP($B70,INDIRECT("'Monthly Resource Report'!"&amp;'HMPL Validation'!S$482021&amp;":"&amp;'HMPL Validation'!S$482022),'HMPL Validation'!S$482023,FALSE))</f>
        <v>6.9828514638902037E-2</v>
      </c>
      <c r="T70" s="318">
        <f ca="1">+IF(ISERROR(HLOOKUP($B70,INDIRECT("'Monthly Resource Report'!"&amp;'HMPL Validation'!T$482021&amp;":"&amp;'HMPL Validation'!T$482022),'HMPL Validation'!T$482023,FALSE)),0,HLOOKUP($B70,INDIRECT("'Monthly Resource Report'!"&amp;'HMPL Validation'!T$482021&amp;":"&amp;'HMPL Validation'!T$482022),'HMPL Validation'!T$482023,FALSE))</f>
        <v>0.49169537814500369</v>
      </c>
    </row>
    <row r="71" spans="1:20">
      <c r="B71" s="301">
        <v>43344</v>
      </c>
      <c r="C71" s="294">
        <v>153</v>
      </c>
      <c r="D71" s="297">
        <v>5.1981256905599995</v>
      </c>
      <c r="E71" s="299">
        <v>7.0000000000000007E-2</v>
      </c>
      <c r="F71" s="295">
        <v>0.49</v>
      </c>
      <c r="G71" s="294">
        <f ca="1">+IF(ISERROR(HLOOKUP($B71,INDIRECT("'Monthly Resource Report'!"&amp;'HMPL Validation'!G$482021&amp;":"&amp;'HMPL Validation'!G$482022),'HMPL Validation'!G$482023,FALSE)),0,HLOOKUP($B71,INDIRECT("'Monthly Resource Report'!"&amp;'HMPL Validation'!G$482021&amp;":"&amp;'HMPL Validation'!G$482022),'HMPL Validation'!G$482023,FALSE))</f>
        <v>153</v>
      </c>
      <c r="H71" s="297">
        <f ca="1">+IF(ISERROR(HLOOKUP($B71,INDIRECT("'Monthly Resource Report'!"&amp;'HMPL Validation'!H$482021&amp;":"&amp;'HMPL Validation'!H$482022),'HMPL Validation'!H$482023,FALSE)),0,HLOOKUP($B71,INDIRECT("'Monthly Resource Report'!"&amp;'HMPL Validation'!H$482021&amp;":"&amp;'HMPL Validation'!H$482022),'HMPL Validation'!H$482023,FALSE))</f>
        <v>5.1980053631659437</v>
      </c>
      <c r="I71" s="317">
        <f ca="1">+IF(ISERROR(HLOOKUP($B71,INDIRECT("'Monthly Resource Report'!"&amp;'HMPL Validation'!I$482021&amp;":"&amp;'HMPL Validation'!I$482022),'HMPL Validation'!I$482023,FALSE)),0,HLOOKUP($B71,INDIRECT("'Monthly Resource Report'!"&amp;'HMPL Validation'!I$482021&amp;":"&amp;'HMPL Validation'!I$482022),'HMPL Validation'!I$482023,FALSE))</f>
        <v>6.9772213249905693E-2</v>
      </c>
      <c r="J71" s="318">
        <f ca="1">+IF(ISERROR(HLOOKUP($B71,INDIRECT("'Monthly Resource Report'!"&amp;'HMPL Validation'!J$482021&amp;":"&amp;'HMPL Validation'!J$482022),'HMPL Validation'!J$482023,FALSE)),0,HLOOKUP($B71,INDIRECT("'Monthly Resource Report'!"&amp;'HMPL Validation'!J$482021&amp;":"&amp;'HMPL Validation'!J$482022),'HMPL Validation'!J$482023,FALSE))</f>
        <v>0.49093809456029514</v>
      </c>
      <c r="L71" s="301">
        <v>43344</v>
      </c>
      <c r="M71" s="294">
        <v>152</v>
      </c>
      <c r="N71" s="297">
        <v>5.1981256905599995</v>
      </c>
      <c r="O71" s="299">
        <v>7.0000000000000007E-2</v>
      </c>
      <c r="P71" s="295">
        <v>0.49</v>
      </c>
      <c r="Q71" s="294">
        <f ca="1">+IF(ISERROR(HLOOKUP($B71,INDIRECT("'Monthly Resource Report'!"&amp;'HMPL Validation'!Q$482021&amp;":"&amp;'HMPL Validation'!Q$482022),'HMPL Validation'!Q$482023,FALSE)),0,HLOOKUP($B71,INDIRECT("'Monthly Resource Report'!"&amp;'HMPL Validation'!Q$482021&amp;":"&amp;'HMPL Validation'!Q$482022),'HMPL Validation'!Q$482023,FALSE))</f>
        <v>152</v>
      </c>
      <c r="R71" s="297">
        <f ca="1">+IF(ISERROR(HLOOKUP($B71,INDIRECT("'Monthly Resource Report'!"&amp;'HMPL Validation'!R$482021&amp;":"&amp;'HMPL Validation'!R$482022),'HMPL Validation'!R$482023,FALSE)),0,HLOOKUP($B71,INDIRECT("'Monthly Resource Report'!"&amp;'HMPL Validation'!R$482021&amp;":"&amp;'HMPL Validation'!R$482022),'HMPL Validation'!R$482023,FALSE))</f>
        <v>5.1979957654757953</v>
      </c>
      <c r="S71" s="317">
        <f ca="1">+IF(ISERROR(HLOOKUP($B71,INDIRECT("'Monthly Resource Report'!"&amp;'HMPL Validation'!S$482021&amp;":"&amp;'HMPL Validation'!S$482022),'HMPL Validation'!S$482023,FALSE)),0,HLOOKUP($B71,INDIRECT("'Monthly Resource Report'!"&amp;'HMPL Validation'!S$482021&amp;":"&amp;'HMPL Validation'!S$482022),'HMPL Validation'!S$482023,FALSE))</f>
        <v>6.9749152927494326E-2</v>
      </c>
      <c r="T71" s="318">
        <f ca="1">+IF(ISERROR(HLOOKUP($B71,INDIRECT("'Monthly Resource Report'!"&amp;'HMPL Validation'!T$482021&amp;":"&amp;'HMPL Validation'!T$482022),'HMPL Validation'!T$482023,FALSE)),0,HLOOKUP($B71,INDIRECT("'Monthly Resource Report'!"&amp;'HMPL Validation'!T$482021&amp;":"&amp;'HMPL Validation'!T$482022),'HMPL Validation'!T$482023,FALSE))</f>
        <v>0.49224908426666031</v>
      </c>
    </row>
    <row r="72" spans="1:20">
      <c r="B72" s="301">
        <v>43374</v>
      </c>
      <c r="C72" s="294">
        <v>153</v>
      </c>
      <c r="D72" s="297">
        <v>5.1981256905599995</v>
      </c>
      <c r="E72" s="299">
        <v>7.0000000000000007E-2</v>
      </c>
      <c r="F72" s="295">
        <v>0.49</v>
      </c>
      <c r="G72" s="294">
        <f ca="1">+IF(ISERROR(HLOOKUP($B72,INDIRECT("'Monthly Resource Report'!"&amp;'HMPL Validation'!G$482021&amp;":"&amp;'HMPL Validation'!G$482022),'HMPL Validation'!G$482023,FALSE)),0,HLOOKUP($B72,INDIRECT("'Monthly Resource Report'!"&amp;'HMPL Validation'!G$482021&amp;":"&amp;'HMPL Validation'!G$482022),'HMPL Validation'!G$482023,FALSE))</f>
        <v>153</v>
      </c>
      <c r="H72" s="297">
        <f ca="1">+IF(ISERROR(HLOOKUP($B72,INDIRECT("'Monthly Resource Report'!"&amp;'HMPL Validation'!H$482021&amp;":"&amp;'HMPL Validation'!H$482022),'HMPL Validation'!H$482023,FALSE)),0,HLOOKUP($B72,INDIRECT("'Monthly Resource Report'!"&amp;'HMPL Validation'!H$482021&amp;":"&amp;'HMPL Validation'!H$482022),'HMPL Validation'!H$482023,FALSE))</f>
        <v>5.1980057838293767</v>
      </c>
      <c r="I72" s="317">
        <f ca="1">+IF(ISERROR(HLOOKUP($B72,INDIRECT("'Monthly Resource Report'!"&amp;'HMPL Validation'!I$482021&amp;":"&amp;'HMPL Validation'!I$482022),'HMPL Validation'!I$482023,FALSE)),0,HLOOKUP($B72,INDIRECT("'Monthly Resource Report'!"&amp;'HMPL Validation'!I$482021&amp;":"&amp;'HMPL Validation'!I$482022),'HMPL Validation'!I$482023,FALSE))</f>
        <v>6.9792713970712017E-2</v>
      </c>
      <c r="J72" s="318">
        <f ca="1">+IF(ISERROR(HLOOKUP($B72,INDIRECT("'Monthly Resource Report'!"&amp;'HMPL Validation'!J$482021&amp;":"&amp;'HMPL Validation'!J$482022),'HMPL Validation'!J$482023,FALSE)),0,HLOOKUP($B72,INDIRECT("'Monthly Resource Report'!"&amp;'HMPL Validation'!J$482021&amp;":"&amp;'HMPL Validation'!J$482022),'HMPL Validation'!J$482023,FALSE))</f>
        <v>0.49121906974285401</v>
      </c>
      <c r="L72" s="301">
        <v>43374</v>
      </c>
      <c r="M72" s="294">
        <v>152</v>
      </c>
      <c r="N72" s="297">
        <v>5.1981256905599995</v>
      </c>
      <c r="O72" s="299">
        <v>7.0000000000000007E-2</v>
      </c>
      <c r="P72" s="295">
        <v>0.49</v>
      </c>
      <c r="Q72" s="294">
        <f ca="1">+IF(ISERROR(HLOOKUP($B72,INDIRECT("'Monthly Resource Report'!"&amp;'HMPL Validation'!Q$482021&amp;":"&amp;'HMPL Validation'!Q$482022),'HMPL Validation'!Q$482023,FALSE)),0,HLOOKUP($B72,INDIRECT("'Monthly Resource Report'!"&amp;'HMPL Validation'!Q$482021&amp;":"&amp;'HMPL Validation'!Q$482022),'HMPL Validation'!Q$482023,FALSE))</f>
        <v>152</v>
      </c>
      <c r="R72" s="297">
        <f ca="1">+IF(ISERROR(HLOOKUP($B72,INDIRECT("'Monthly Resource Report'!"&amp;'HMPL Validation'!R$482021&amp;":"&amp;'HMPL Validation'!R$482022),'HMPL Validation'!R$482023,FALSE)),0,HLOOKUP($B72,INDIRECT("'Monthly Resource Report'!"&amp;'HMPL Validation'!R$482021&amp;":"&amp;'HMPL Validation'!R$482022),'HMPL Validation'!R$482023,FALSE))</f>
        <v>5.1979972642354237</v>
      </c>
      <c r="S72" s="317">
        <f ca="1">+IF(ISERROR(HLOOKUP($B72,INDIRECT("'Monthly Resource Report'!"&amp;'HMPL Validation'!S$482021&amp;":"&amp;'HMPL Validation'!S$482022),'HMPL Validation'!S$482023,FALSE)),0,HLOOKUP($B72,INDIRECT("'Monthly Resource Report'!"&amp;'HMPL Validation'!S$482021&amp;":"&amp;'HMPL Validation'!S$482022),'HMPL Validation'!S$482023,FALSE))</f>
        <v>6.9800759180873029E-2</v>
      </c>
      <c r="T72" s="318">
        <f ca="1">+IF(ISERROR(HLOOKUP($B72,INDIRECT("'Monthly Resource Report'!"&amp;'HMPL Validation'!T$482021&amp;":"&amp;'HMPL Validation'!T$482022),'HMPL Validation'!T$482023,FALSE)),0,HLOOKUP($B72,INDIRECT("'Monthly Resource Report'!"&amp;'HMPL Validation'!T$482021&amp;":"&amp;'HMPL Validation'!T$482022),'HMPL Validation'!T$482023,FALSE))</f>
        <v>0.4917290562859265</v>
      </c>
    </row>
    <row r="73" spans="1:20">
      <c r="B73" s="301">
        <v>43405</v>
      </c>
      <c r="C73" s="294">
        <v>153</v>
      </c>
      <c r="D73" s="297">
        <v>5.1981256905599995</v>
      </c>
      <c r="E73" s="299">
        <v>7.0000000000000007E-2</v>
      </c>
      <c r="F73" s="295">
        <v>0.49</v>
      </c>
      <c r="G73" s="294">
        <f ca="1">+IF(ISERROR(HLOOKUP($B73,INDIRECT("'Monthly Resource Report'!"&amp;'HMPL Validation'!G$482021&amp;":"&amp;'HMPL Validation'!G$482022),'HMPL Validation'!G$482023,FALSE)),0,HLOOKUP($B73,INDIRECT("'Monthly Resource Report'!"&amp;'HMPL Validation'!G$482021&amp;":"&amp;'HMPL Validation'!G$482022),'HMPL Validation'!G$482023,FALSE))</f>
        <v>153</v>
      </c>
      <c r="H73" s="297">
        <f ca="1">+IF(ISERROR(HLOOKUP($B73,INDIRECT("'Monthly Resource Report'!"&amp;'HMPL Validation'!H$482021&amp;":"&amp;'HMPL Validation'!H$482022),'HMPL Validation'!H$482023,FALSE)),0,HLOOKUP($B73,INDIRECT("'Monthly Resource Report'!"&amp;'HMPL Validation'!H$482021&amp;":"&amp;'HMPL Validation'!H$482022),'HMPL Validation'!H$482023,FALSE))</f>
        <v>5.1980052211141858</v>
      </c>
      <c r="I73" s="317">
        <f ca="1">+IF(ISERROR(HLOOKUP($B73,INDIRECT("'Monthly Resource Report'!"&amp;'HMPL Validation'!I$482021&amp;":"&amp;'HMPL Validation'!I$482022),'HMPL Validation'!I$482023,FALSE)),0,HLOOKUP($B73,INDIRECT("'Monthly Resource Report'!"&amp;'HMPL Validation'!I$482021&amp;":"&amp;'HMPL Validation'!I$482022),'HMPL Validation'!I$482023,FALSE))</f>
        <v>6.9787315733171512E-2</v>
      </c>
      <c r="J73" s="318">
        <f ca="1">+IF(ISERROR(HLOOKUP($B73,INDIRECT("'Monthly Resource Report'!"&amp;'HMPL Validation'!J$482021&amp;":"&amp;'HMPL Validation'!J$482022),'HMPL Validation'!J$482023,FALSE)),0,HLOOKUP($B73,INDIRECT("'Monthly Resource Report'!"&amp;'HMPL Validation'!J$482021&amp;":"&amp;'HMPL Validation'!J$482022),'HMPL Validation'!J$482023,FALSE))</f>
        <v>0.4909402713980513</v>
      </c>
      <c r="L73" s="301">
        <v>43405</v>
      </c>
      <c r="M73" s="294">
        <v>152</v>
      </c>
      <c r="N73" s="297">
        <v>5.1981256905599995</v>
      </c>
      <c r="O73" s="299">
        <v>7.0000000000000007E-2</v>
      </c>
      <c r="P73" s="295">
        <v>0.49</v>
      </c>
      <c r="Q73" s="294">
        <f ca="1">+IF(ISERROR(HLOOKUP($B73,INDIRECT("'Monthly Resource Report'!"&amp;'HMPL Validation'!Q$482021&amp;":"&amp;'HMPL Validation'!Q$482022),'HMPL Validation'!Q$482023,FALSE)),0,HLOOKUP($B73,INDIRECT("'Monthly Resource Report'!"&amp;'HMPL Validation'!Q$482021&amp;":"&amp;'HMPL Validation'!Q$482022),'HMPL Validation'!Q$482023,FALSE))</f>
        <v>152</v>
      </c>
      <c r="R73" s="297">
        <f ca="1">+IF(ISERROR(HLOOKUP($B73,INDIRECT("'Monthly Resource Report'!"&amp;'HMPL Validation'!R$482021&amp;":"&amp;'HMPL Validation'!R$482022),'HMPL Validation'!R$482023,FALSE)),0,HLOOKUP($B73,INDIRECT("'Monthly Resource Report'!"&amp;'HMPL Validation'!R$482021&amp;":"&amp;'HMPL Validation'!R$482022),'HMPL Validation'!R$482023,FALSE))</f>
        <v>5.1979981871500938</v>
      </c>
      <c r="S73" s="317">
        <f ca="1">+IF(ISERROR(HLOOKUP($B73,INDIRECT("'Monthly Resource Report'!"&amp;'HMPL Validation'!S$482021&amp;":"&amp;'HMPL Validation'!S$482022),'HMPL Validation'!S$482023,FALSE)),0,HLOOKUP($B73,INDIRECT("'Monthly Resource Report'!"&amp;'HMPL Validation'!S$482021&amp;":"&amp;'HMPL Validation'!S$482022),'HMPL Validation'!S$482023,FALSE))</f>
        <v>6.9767921207757405E-2</v>
      </c>
      <c r="T73" s="318">
        <f ca="1">+IF(ISERROR(HLOOKUP($B73,INDIRECT("'Monthly Resource Report'!"&amp;'HMPL Validation'!T$482021&amp;":"&amp;'HMPL Validation'!T$482022),'HMPL Validation'!T$482023,FALSE)),0,HLOOKUP($B73,INDIRECT("'Monthly Resource Report'!"&amp;'HMPL Validation'!T$482021&amp;":"&amp;'HMPL Validation'!T$482022),'HMPL Validation'!T$482023,FALSE))</f>
        <v>0.49179147115244098</v>
      </c>
    </row>
    <row r="74" spans="1:20" s="29" customFormat="1">
      <c r="A74" s="41"/>
      <c r="B74" s="301">
        <v>43435</v>
      </c>
      <c r="C74" s="294">
        <v>153</v>
      </c>
      <c r="D74" s="297">
        <v>5.1981256905599995</v>
      </c>
      <c r="E74" s="299">
        <v>7.0000000000000007E-2</v>
      </c>
      <c r="F74" s="295">
        <v>0.49</v>
      </c>
      <c r="G74" s="294">
        <f ca="1">+IF(ISERROR(HLOOKUP($B74,INDIRECT("'Monthly Resource Report'!"&amp;'HMPL Validation'!G$482021&amp;":"&amp;'HMPL Validation'!G$482022),'HMPL Validation'!G$482023,FALSE)),0,HLOOKUP($B74,INDIRECT("'Monthly Resource Report'!"&amp;'HMPL Validation'!G$482021&amp;":"&amp;'HMPL Validation'!G$482022),'HMPL Validation'!G$482023,FALSE))</f>
        <v>153</v>
      </c>
      <c r="H74" s="297">
        <f ca="1">+IF(ISERROR(HLOOKUP($B74,INDIRECT("'Monthly Resource Report'!"&amp;'HMPL Validation'!H$482021&amp;":"&amp;'HMPL Validation'!H$482022),'HMPL Validation'!H$482023,FALSE)),0,HLOOKUP($B74,INDIRECT("'Monthly Resource Report'!"&amp;'HMPL Validation'!H$482021&amp;":"&amp;'HMPL Validation'!H$482022),'HMPL Validation'!H$482023,FALSE))</f>
        <v>5.1980060356101001</v>
      </c>
      <c r="I74" s="317">
        <f ca="1">+IF(ISERROR(HLOOKUP($B74,INDIRECT("'Monthly Resource Report'!"&amp;'HMPL Validation'!I$482021&amp;":"&amp;'HMPL Validation'!I$482022),'HMPL Validation'!I$482023,FALSE)),0,HLOOKUP($B74,INDIRECT("'Monthly Resource Report'!"&amp;'HMPL Validation'!I$482021&amp;":"&amp;'HMPL Validation'!I$482022),'HMPL Validation'!I$482023,FALSE))</f>
        <v>6.9805126580999979E-2</v>
      </c>
      <c r="J74" s="318">
        <f ca="1">+IF(ISERROR(HLOOKUP($B74,INDIRECT("'Monthly Resource Report'!"&amp;'HMPL Validation'!J$482021&amp;":"&amp;'HMPL Validation'!J$482022),'HMPL Validation'!J$482023,FALSE)),0,HLOOKUP($B74,INDIRECT("'Monthly Resource Report'!"&amp;'HMPL Validation'!J$482021&amp;":"&amp;'HMPL Validation'!J$482022),'HMPL Validation'!J$482023,FALSE))</f>
        <v>0.4915150224746781</v>
      </c>
      <c r="L74" s="301">
        <v>43435</v>
      </c>
      <c r="M74" s="294">
        <v>152</v>
      </c>
      <c r="N74" s="297">
        <v>5.1981256905599995</v>
      </c>
      <c r="O74" s="299">
        <v>7.0000000000000007E-2</v>
      </c>
      <c r="P74" s="295">
        <v>0.49</v>
      </c>
      <c r="Q74" s="294">
        <f ca="1">+IF(ISERROR(HLOOKUP($B74,INDIRECT("'Monthly Resource Report'!"&amp;'HMPL Validation'!Q$482021&amp;":"&amp;'HMPL Validation'!Q$482022),'HMPL Validation'!Q$482023,FALSE)),0,HLOOKUP($B74,INDIRECT("'Monthly Resource Report'!"&amp;'HMPL Validation'!Q$482021&amp;":"&amp;'HMPL Validation'!Q$482022),'HMPL Validation'!Q$482023,FALSE))</f>
        <v>152</v>
      </c>
      <c r="R74" s="297">
        <f ca="1">+IF(ISERROR(HLOOKUP($B74,INDIRECT("'Monthly Resource Report'!"&amp;'HMPL Validation'!R$482021&amp;":"&amp;'HMPL Validation'!R$482022),'HMPL Validation'!R$482023,FALSE)),0,HLOOKUP($B74,INDIRECT("'Monthly Resource Report'!"&amp;'HMPL Validation'!R$482021&amp;":"&amp;'HMPL Validation'!R$482022),'HMPL Validation'!R$482023,FALSE))</f>
        <v>5.1979966385453622</v>
      </c>
      <c r="S74" s="317">
        <f ca="1">+IF(ISERROR(HLOOKUP($B74,INDIRECT("'Monthly Resource Report'!"&amp;'HMPL Validation'!S$482021&amp;":"&amp;'HMPL Validation'!S$482022),'HMPL Validation'!S$482023,FALSE)),0,HLOOKUP($B74,INDIRECT("'Monthly Resource Report'!"&amp;'HMPL Validation'!S$482021&amp;":"&amp;'HMPL Validation'!S$482022),'HMPL Validation'!S$482023,FALSE))</f>
        <v>6.9789496458405431E-2</v>
      </c>
      <c r="T74" s="318">
        <f ca="1">+IF(ISERROR(HLOOKUP($B74,INDIRECT("'Monthly Resource Report'!"&amp;'HMPL Validation'!T$482021&amp;":"&amp;'HMPL Validation'!T$482022),'HMPL Validation'!T$482023,FALSE)),0,HLOOKUP($B74,INDIRECT("'Monthly Resource Report'!"&amp;'HMPL Validation'!T$482021&amp;":"&amp;'HMPL Validation'!T$482022),'HMPL Validation'!T$482023,FALSE))</f>
        <v>0.49215864231076245</v>
      </c>
    </row>
    <row r="75" spans="1:20" s="461" customFormat="1">
      <c r="B75" s="301">
        <v>43466</v>
      </c>
      <c r="C75" s="294">
        <v>153</v>
      </c>
      <c r="D75" s="297">
        <v>5.3337967710836152</v>
      </c>
      <c r="E75" s="299">
        <v>7.0000000000000007E-2</v>
      </c>
      <c r="F75" s="295">
        <v>0.49</v>
      </c>
      <c r="G75" s="294">
        <f ca="1">+IF(ISERROR(HLOOKUP($B75,INDIRECT("'Monthly Resource Report'!"&amp;'HMPL Validation'!G$482021&amp;":"&amp;'HMPL Validation'!G$482022),'HMPL Validation'!G$482023,FALSE)),0,HLOOKUP($B75,INDIRECT("'Monthly Resource Report'!"&amp;'HMPL Validation'!G$482021&amp;":"&amp;'HMPL Validation'!G$482022),'HMPL Validation'!G$482023,FALSE))</f>
        <v>153</v>
      </c>
      <c r="H75" s="297">
        <f ca="1">+IF(ISERROR(HLOOKUP($B75,INDIRECT("'Monthly Resource Report'!"&amp;'HMPL Validation'!H$482021&amp;":"&amp;'HMPL Validation'!H$482022),'HMPL Validation'!H$482023,FALSE)),0,HLOOKUP($B75,INDIRECT("'Monthly Resource Report'!"&amp;'HMPL Validation'!H$482021&amp;":"&amp;'HMPL Validation'!H$482022),'HMPL Validation'!H$482023,FALSE))</f>
        <v>5.3340000395788811</v>
      </c>
      <c r="I75" s="317">
        <f ca="1">+IF(ISERROR(HLOOKUP($B75,INDIRECT("'Monthly Resource Report'!"&amp;'HMPL Validation'!I$482021&amp;":"&amp;'HMPL Validation'!I$482022),'HMPL Validation'!I$482023,FALSE)),0,HLOOKUP($B75,INDIRECT("'Monthly Resource Report'!"&amp;'HMPL Validation'!I$482021&amp;":"&amp;'HMPL Validation'!I$482022),'HMPL Validation'!I$482023,FALSE))</f>
        <v>6.9850871066198722E-2</v>
      </c>
      <c r="J75" s="318">
        <f ca="1">+IF(ISERROR(HLOOKUP($B75,INDIRECT("'Monthly Resource Report'!"&amp;'HMPL Validation'!J$482021&amp;":"&amp;'HMPL Validation'!J$482022),'HMPL Validation'!J$482023,FALSE)),0,HLOOKUP($B75,INDIRECT("'Monthly Resource Report'!"&amp;'HMPL Validation'!J$482021&amp;":"&amp;'HMPL Validation'!J$482022),'HMPL Validation'!J$482023,FALSE))</f>
        <v>0.49091229094635458</v>
      </c>
      <c r="L75" s="301">
        <v>43466</v>
      </c>
      <c r="M75" s="294">
        <v>152</v>
      </c>
      <c r="N75" s="297">
        <v>5.3337967710836152</v>
      </c>
      <c r="O75" s="299">
        <v>7.0000000000000007E-2</v>
      </c>
      <c r="P75" s="295">
        <v>0.49</v>
      </c>
      <c r="Q75" s="294">
        <f ca="1">+IF(ISERROR(HLOOKUP($B75,INDIRECT("'Monthly Resource Report'!"&amp;'HMPL Validation'!Q$482021&amp;":"&amp;'HMPL Validation'!Q$482022),'HMPL Validation'!Q$482023,FALSE)),0,HLOOKUP($B75,INDIRECT("'Monthly Resource Report'!"&amp;'HMPL Validation'!Q$482021&amp;":"&amp;'HMPL Validation'!Q$482022),'HMPL Validation'!Q$482023,FALSE))</f>
        <v>152</v>
      </c>
      <c r="R75" s="297">
        <f ca="1">+IF(ISERROR(HLOOKUP($B75,INDIRECT("'Monthly Resource Report'!"&amp;'HMPL Validation'!R$482021&amp;":"&amp;'HMPL Validation'!R$482022),'HMPL Validation'!R$482023,FALSE)),0,HLOOKUP($B75,INDIRECT("'Monthly Resource Report'!"&amp;'HMPL Validation'!R$482021&amp;":"&amp;'HMPL Validation'!R$482022),'HMPL Validation'!R$482023,FALSE))</f>
        <v>5.3339985316692253</v>
      </c>
      <c r="S75" s="317">
        <f ca="1">+IF(ISERROR(HLOOKUP($B75,INDIRECT("'Monthly Resource Report'!"&amp;'HMPL Validation'!S$482021&amp;":"&amp;'HMPL Validation'!S$482022),'HMPL Validation'!S$482023,FALSE)),0,HLOOKUP($B75,INDIRECT("'Monthly Resource Report'!"&amp;'HMPL Validation'!S$482021&amp;":"&amp;'HMPL Validation'!S$482022),'HMPL Validation'!S$482023,FALSE))</f>
        <v>6.983704308274119E-2</v>
      </c>
      <c r="T75" s="318">
        <f ca="1">+IF(ISERROR(HLOOKUP($B75,INDIRECT("'Monthly Resource Report'!"&amp;'HMPL Validation'!T$482021&amp;":"&amp;'HMPL Validation'!T$482022),'HMPL Validation'!T$482023,FALSE)),0,HLOOKUP($B75,INDIRECT("'Monthly Resource Report'!"&amp;'HMPL Validation'!T$482021&amp;":"&amp;'HMPL Validation'!T$482022),'HMPL Validation'!T$482023,FALSE))</f>
        <v>0.49127758323892645</v>
      </c>
    </row>
    <row r="76" spans="1:20" s="461" customFormat="1">
      <c r="B76" s="301">
        <v>43497</v>
      </c>
      <c r="C76" s="294">
        <v>153</v>
      </c>
      <c r="D76" s="297">
        <v>5.3337967710836152</v>
      </c>
      <c r="E76" s="299">
        <v>7.0000000000000007E-2</v>
      </c>
      <c r="F76" s="295">
        <v>0.49</v>
      </c>
      <c r="G76" s="294">
        <f ca="1">+IF(ISERROR(HLOOKUP($B76,INDIRECT("'Monthly Resource Report'!"&amp;'HMPL Validation'!G$482021&amp;":"&amp;'HMPL Validation'!G$482022),'HMPL Validation'!G$482023,FALSE)),0,HLOOKUP($B76,INDIRECT("'Monthly Resource Report'!"&amp;'HMPL Validation'!G$482021&amp;":"&amp;'HMPL Validation'!G$482022),'HMPL Validation'!G$482023,FALSE))</f>
        <v>153</v>
      </c>
      <c r="H76" s="297">
        <f ca="1">+IF(ISERROR(HLOOKUP($B76,INDIRECT("'Monthly Resource Report'!"&amp;'HMPL Validation'!H$482021&amp;":"&amp;'HMPL Validation'!H$482022),'HMPL Validation'!H$482023,FALSE)),0,HLOOKUP($B76,INDIRECT("'Monthly Resource Report'!"&amp;'HMPL Validation'!H$482021&amp;":"&amp;'HMPL Validation'!H$482022),'HMPL Validation'!H$482023,FALSE))</f>
        <v>5.3339996764277631</v>
      </c>
      <c r="I76" s="317">
        <f ca="1">+IF(ISERROR(HLOOKUP($B76,INDIRECT("'Monthly Resource Report'!"&amp;'HMPL Validation'!I$482021&amp;":"&amp;'HMPL Validation'!I$482022),'HMPL Validation'!I$482023,FALSE)),0,HLOOKUP($B76,INDIRECT("'Monthly Resource Report'!"&amp;'HMPL Validation'!I$482021&amp;":"&amp;'HMPL Validation'!I$482022),'HMPL Validation'!I$482023,FALSE))</f>
        <v>6.9880148500951061E-2</v>
      </c>
      <c r="J76" s="318">
        <f ca="1">+IF(ISERROR(HLOOKUP($B76,INDIRECT("'Monthly Resource Report'!"&amp;'HMPL Validation'!J$482021&amp;":"&amp;'HMPL Validation'!J$482022),'HMPL Validation'!J$482023,FALSE)),0,HLOOKUP($B76,INDIRECT("'Monthly Resource Report'!"&amp;'HMPL Validation'!J$482021&amp;":"&amp;'HMPL Validation'!J$482022),'HMPL Validation'!J$482023,FALSE))</f>
        <v>0.49131460399098975</v>
      </c>
      <c r="L76" s="301">
        <v>43497</v>
      </c>
      <c r="M76" s="294">
        <v>152</v>
      </c>
      <c r="N76" s="297">
        <v>5.3337967710836152</v>
      </c>
      <c r="O76" s="299">
        <v>7.0000000000000007E-2</v>
      </c>
      <c r="P76" s="295">
        <v>0.49</v>
      </c>
      <c r="Q76" s="294">
        <f ca="1">+IF(ISERROR(HLOOKUP($B76,INDIRECT("'Monthly Resource Report'!"&amp;'HMPL Validation'!Q$482021&amp;":"&amp;'HMPL Validation'!Q$482022),'HMPL Validation'!Q$482023,FALSE)),0,HLOOKUP($B76,INDIRECT("'Monthly Resource Report'!"&amp;'HMPL Validation'!Q$482021&amp;":"&amp;'HMPL Validation'!Q$482022),'HMPL Validation'!Q$482023,FALSE))</f>
        <v>152</v>
      </c>
      <c r="R76" s="297">
        <f ca="1">+IF(ISERROR(HLOOKUP($B76,INDIRECT("'Monthly Resource Report'!"&amp;'HMPL Validation'!R$482021&amp;":"&amp;'HMPL Validation'!R$482022),'HMPL Validation'!R$482023,FALSE)),0,HLOOKUP($B76,INDIRECT("'Monthly Resource Report'!"&amp;'HMPL Validation'!R$482021&amp;":"&amp;'HMPL Validation'!R$482022),'HMPL Validation'!R$482023,FALSE))</f>
        <v>5.3339990597472298</v>
      </c>
      <c r="S76" s="317">
        <f ca="1">+IF(ISERROR(HLOOKUP($B76,INDIRECT("'Monthly Resource Report'!"&amp;'HMPL Validation'!S$482021&amp;":"&amp;'HMPL Validation'!S$482022),'HMPL Validation'!S$482023,FALSE)),0,HLOOKUP($B76,INDIRECT("'Monthly Resource Report'!"&amp;'HMPL Validation'!S$482021&amp;":"&amp;'HMPL Validation'!S$482022),'HMPL Validation'!S$482023,FALSE))</f>
        <v>6.9895333393816969E-2</v>
      </c>
      <c r="T76" s="318">
        <f ca="1">+IF(ISERROR(HLOOKUP($B76,INDIRECT("'Monthly Resource Report'!"&amp;'HMPL Validation'!T$482021&amp;":"&amp;'HMPL Validation'!T$482022),'HMPL Validation'!T$482023,FALSE)),0,HLOOKUP($B76,INDIRECT("'Monthly Resource Report'!"&amp;'HMPL Validation'!T$482021&amp;":"&amp;'HMPL Validation'!T$482022),'HMPL Validation'!T$482023,FALSE))</f>
        <v>0.4913944957836337</v>
      </c>
    </row>
    <row r="77" spans="1:20" s="461" customFormat="1">
      <c r="B77" s="301">
        <v>43525</v>
      </c>
      <c r="C77" s="294">
        <v>153</v>
      </c>
      <c r="D77" s="297">
        <v>5.3337967710836152</v>
      </c>
      <c r="E77" s="299">
        <v>7.0000000000000007E-2</v>
      </c>
      <c r="F77" s="295">
        <v>0.49</v>
      </c>
      <c r="G77" s="294">
        <f ca="1">+IF(ISERROR(HLOOKUP($B77,INDIRECT("'Monthly Resource Report'!"&amp;'HMPL Validation'!G$482021&amp;":"&amp;'HMPL Validation'!G$482022),'HMPL Validation'!G$482023,FALSE)),0,HLOOKUP($B77,INDIRECT("'Monthly Resource Report'!"&amp;'HMPL Validation'!G$482021&amp;":"&amp;'HMPL Validation'!G$482022),'HMPL Validation'!G$482023,FALSE))</f>
        <v>153</v>
      </c>
      <c r="H77" s="297">
        <f ca="1">+IF(ISERROR(HLOOKUP($B77,INDIRECT("'Monthly Resource Report'!"&amp;'HMPL Validation'!H$482021&amp;":"&amp;'HMPL Validation'!H$482022),'HMPL Validation'!H$482023,FALSE)),0,HLOOKUP($B77,INDIRECT("'Monthly Resource Report'!"&amp;'HMPL Validation'!H$482021&amp;":"&amp;'HMPL Validation'!H$482022),'HMPL Validation'!H$482023,FALSE))</f>
        <v>5.3340010782962919</v>
      </c>
      <c r="I77" s="317">
        <f ca="1">+IF(ISERROR(HLOOKUP($B77,INDIRECT("'Monthly Resource Report'!"&amp;'HMPL Validation'!I$482021&amp;":"&amp;'HMPL Validation'!I$482022),'HMPL Validation'!I$482023,FALSE)),0,HLOOKUP($B77,INDIRECT("'Monthly Resource Report'!"&amp;'HMPL Validation'!I$482021&amp;":"&amp;'HMPL Validation'!I$482022),'HMPL Validation'!I$482023,FALSE))</f>
        <v>6.9823629161214207E-2</v>
      </c>
      <c r="J77" s="318">
        <f ca="1">+IF(ISERROR(HLOOKUP($B77,INDIRECT("'Monthly Resource Report'!"&amp;'HMPL Validation'!J$482021&amp;":"&amp;'HMPL Validation'!J$482022),'HMPL Validation'!J$482023,FALSE)),0,HLOOKUP($B77,INDIRECT("'Monthly Resource Report'!"&amp;'HMPL Validation'!J$482021&amp;":"&amp;'HMPL Validation'!J$482022),'HMPL Validation'!J$482023,FALSE))</f>
        <v>0.49090609123954704</v>
      </c>
      <c r="L77" s="301">
        <v>43525</v>
      </c>
      <c r="M77" s="294">
        <v>152</v>
      </c>
      <c r="N77" s="297">
        <v>5.3337967710836152</v>
      </c>
      <c r="O77" s="299">
        <v>7.0000000000000007E-2</v>
      </c>
      <c r="P77" s="295">
        <v>0.49</v>
      </c>
      <c r="Q77" s="294">
        <f ca="1">+IF(ISERROR(HLOOKUP($B77,INDIRECT("'Monthly Resource Report'!"&amp;'HMPL Validation'!Q$482021&amp;":"&amp;'HMPL Validation'!Q$482022),'HMPL Validation'!Q$482023,FALSE)),0,HLOOKUP($B77,INDIRECT("'Monthly Resource Report'!"&amp;'HMPL Validation'!Q$482021&amp;":"&amp;'HMPL Validation'!Q$482022),'HMPL Validation'!Q$482023,FALSE))</f>
        <v>152</v>
      </c>
      <c r="R77" s="297">
        <f ca="1">+IF(ISERROR(HLOOKUP($B77,INDIRECT("'Monthly Resource Report'!"&amp;'HMPL Validation'!R$482021&amp;":"&amp;'HMPL Validation'!R$482022),'HMPL Validation'!R$482023,FALSE)),0,HLOOKUP($B77,INDIRECT("'Monthly Resource Report'!"&amp;'HMPL Validation'!R$482021&amp;":"&amp;'HMPL Validation'!R$482022),'HMPL Validation'!R$482023,FALSE))</f>
        <v>5.3339985830445809</v>
      </c>
      <c r="S77" s="317">
        <f ca="1">+IF(ISERROR(HLOOKUP($B77,INDIRECT("'Monthly Resource Report'!"&amp;'HMPL Validation'!S$482021&amp;":"&amp;'HMPL Validation'!S$482022),'HMPL Validation'!S$482023,FALSE)),0,HLOOKUP($B77,INDIRECT("'Monthly Resource Report'!"&amp;'HMPL Validation'!S$482021&amp;":"&amp;'HMPL Validation'!S$482022),'HMPL Validation'!S$482023,FALSE))</f>
        <v>6.9816964696490416E-2</v>
      </c>
      <c r="T77" s="318">
        <f ca="1">+IF(ISERROR(HLOOKUP($B77,INDIRECT("'Monthly Resource Report'!"&amp;'HMPL Validation'!T$482021&amp;":"&amp;'HMPL Validation'!T$482022),'HMPL Validation'!T$482023,FALSE)),0,HLOOKUP($B77,INDIRECT("'Monthly Resource Report'!"&amp;'HMPL Validation'!T$482021&amp;":"&amp;'HMPL Validation'!T$482022),'HMPL Validation'!T$482023,FALSE))</f>
        <v>0.49085732375074131</v>
      </c>
    </row>
    <row r="78" spans="1:20" s="461" customFormat="1">
      <c r="B78" s="301">
        <v>43556</v>
      </c>
      <c r="C78" s="294">
        <v>153</v>
      </c>
      <c r="D78" s="297">
        <v>5.3337967710836152</v>
      </c>
      <c r="E78" s="299">
        <v>7.0000000000000007E-2</v>
      </c>
      <c r="F78" s="295">
        <v>0.49</v>
      </c>
      <c r="G78" s="294">
        <f ca="1">+IF(ISERROR(HLOOKUP($B78,INDIRECT("'Monthly Resource Report'!"&amp;'HMPL Validation'!G$482021&amp;":"&amp;'HMPL Validation'!G$482022),'HMPL Validation'!G$482023,FALSE)),0,HLOOKUP($B78,INDIRECT("'Monthly Resource Report'!"&amp;'HMPL Validation'!G$482021&amp;":"&amp;'HMPL Validation'!G$482022),'HMPL Validation'!G$482023,FALSE))</f>
        <v>153</v>
      </c>
      <c r="H78" s="297">
        <f ca="1">+IF(ISERROR(HLOOKUP($B78,INDIRECT("'Monthly Resource Report'!"&amp;'HMPL Validation'!H$482021&amp;":"&amp;'HMPL Validation'!H$482022),'HMPL Validation'!H$482023,FALSE)),0,HLOOKUP($B78,INDIRECT("'Monthly Resource Report'!"&amp;'HMPL Validation'!H$482021&amp;":"&amp;'HMPL Validation'!H$482022),'HMPL Validation'!H$482023,FALSE))</f>
        <v>5.3340012470994722</v>
      </c>
      <c r="I78" s="317">
        <f ca="1">+IF(ISERROR(HLOOKUP($B78,INDIRECT("'Monthly Resource Report'!"&amp;'HMPL Validation'!I$482021&amp;":"&amp;'HMPL Validation'!I$482022),'HMPL Validation'!I$482023,FALSE)),0,HLOOKUP($B78,INDIRECT("'Monthly Resource Report'!"&amp;'HMPL Validation'!I$482021&amp;":"&amp;'HMPL Validation'!I$482022),'HMPL Validation'!I$482023,FALSE))</f>
        <v>6.9844905327413484E-2</v>
      </c>
      <c r="J78" s="318">
        <f ca="1">+IF(ISERROR(HLOOKUP($B78,INDIRECT("'Monthly Resource Report'!"&amp;'HMPL Validation'!J$482021&amp;":"&amp;'HMPL Validation'!J$482022),'HMPL Validation'!J$482023,FALSE)),0,HLOOKUP($B78,INDIRECT("'Monthly Resource Report'!"&amp;'HMPL Validation'!J$482021&amp;":"&amp;'HMPL Validation'!J$482022),'HMPL Validation'!J$482023,FALSE))</f>
        <v>0.49104933439797255</v>
      </c>
      <c r="L78" s="301">
        <v>43556</v>
      </c>
      <c r="M78" s="294">
        <v>152</v>
      </c>
      <c r="N78" s="297">
        <v>5.3337967710836152</v>
      </c>
      <c r="O78" s="299">
        <v>7.0000000000000007E-2</v>
      </c>
      <c r="P78" s="295">
        <v>0.49</v>
      </c>
      <c r="Q78" s="294">
        <f ca="1">+IF(ISERROR(HLOOKUP($B78,INDIRECT("'Monthly Resource Report'!"&amp;'HMPL Validation'!Q$482021&amp;":"&amp;'HMPL Validation'!Q$482022),'HMPL Validation'!Q$482023,FALSE)),0,HLOOKUP($B78,INDIRECT("'Monthly Resource Report'!"&amp;'HMPL Validation'!Q$482021&amp;":"&amp;'HMPL Validation'!Q$482022),'HMPL Validation'!Q$482023,FALSE))</f>
        <v>152</v>
      </c>
      <c r="R78" s="297">
        <f ca="1">+IF(ISERROR(HLOOKUP($B78,INDIRECT("'Monthly Resource Report'!"&amp;'HMPL Validation'!R$482021&amp;":"&amp;'HMPL Validation'!R$482022),'HMPL Validation'!R$482023,FALSE)),0,HLOOKUP($B78,INDIRECT("'Monthly Resource Report'!"&amp;'HMPL Validation'!R$482021&amp;":"&amp;'HMPL Validation'!R$482022),'HMPL Validation'!R$482023,FALSE))</f>
        <v>5.333998537144665</v>
      </c>
      <c r="S78" s="317">
        <f ca="1">+IF(ISERROR(HLOOKUP($B78,INDIRECT("'Monthly Resource Report'!"&amp;'HMPL Validation'!S$482021&amp;":"&amp;'HMPL Validation'!S$482022),'HMPL Validation'!S$482023,FALSE)),0,HLOOKUP($B78,INDIRECT("'Monthly Resource Report'!"&amp;'HMPL Validation'!S$482021&amp;":"&amp;'HMPL Validation'!S$482022),'HMPL Validation'!S$482023,FALSE))</f>
        <v>6.9840863265304198E-2</v>
      </c>
      <c r="T78" s="318">
        <f ca="1">+IF(ISERROR(HLOOKUP($B78,INDIRECT("'Monthly Resource Report'!"&amp;'HMPL Validation'!T$482021&amp;":"&amp;'HMPL Validation'!T$482022),'HMPL Validation'!T$482023,FALSE)),0,HLOOKUP($B78,INDIRECT("'Monthly Resource Report'!"&amp;'HMPL Validation'!T$482021&amp;":"&amp;'HMPL Validation'!T$482022),'HMPL Validation'!T$482023,FALSE))</f>
        <v>0.49139315076921725</v>
      </c>
    </row>
    <row r="79" spans="1:20" s="461" customFormat="1">
      <c r="B79" s="301">
        <v>43586</v>
      </c>
      <c r="C79" s="294">
        <v>153</v>
      </c>
      <c r="D79" s="297">
        <v>5.3337967710836152</v>
      </c>
      <c r="E79" s="299">
        <v>7.0000000000000007E-2</v>
      </c>
      <c r="F79" s="295">
        <v>0.49</v>
      </c>
      <c r="G79" s="294">
        <f ca="1">+IF(ISERROR(HLOOKUP($B79,INDIRECT("'Monthly Resource Report'!"&amp;'HMPL Validation'!G$482021&amp;":"&amp;'HMPL Validation'!G$482022),'HMPL Validation'!G$482023,FALSE)),0,HLOOKUP($B79,INDIRECT("'Monthly Resource Report'!"&amp;'HMPL Validation'!G$482021&amp;":"&amp;'HMPL Validation'!G$482022),'HMPL Validation'!G$482023,FALSE))</f>
        <v>153</v>
      </c>
      <c r="H79" s="297">
        <f ca="1">+IF(ISERROR(HLOOKUP($B79,INDIRECT("'Monthly Resource Report'!"&amp;'HMPL Validation'!H$482021&amp;":"&amp;'HMPL Validation'!H$482022),'HMPL Validation'!H$482023,FALSE)),0,HLOOKUP($B79,INDIRECT("'Monthly Resource Report'!"&amp;'HMPL Validation'!H$482021&amp;":"&amp;'HMPL Validation'!H$482022),'HMPL Validation'!H$482023,FALSE))</f>
        <v>5.3340008515188719</v>
      </c>
      <c r="I79" s="317">
        <f ca="1">+IF(ISERROR(HLOOKUP($B79,INDIRECT("'Monthly Resource Report'!"&amp;'HMPL Validation'!I$482021&amp;":"&amp;'HMPL Validation'!I$482022),'HMPL Validation'!I$482023,FALSE)),0,HLOOKUP($B79,INDIRECT("'Monthly Resource Report'!"&amp;'HMPL Validation'!I$482021&amp;":"&amp;'HMPL Validation'!I$482022),'HMPL Validation'!I$482023,FALSE))</f>
        <v>6.9833041789923903E-2</v>
      </c>
      <c r="J79" s="318">
        <f ca="1">+IF(ISERROR(HLOOKUP($B79,INDIRECT("'Monthly Resource Report'!"&amp;'HMPL Validation'!J$482021&amp;":"&amp;'HMPL Validation'!J$482022),'HMPL Validation'!J$482023,FALSE)),0,HLOOKUP($B79,INDIRECT("'Monthly Resource Report'!"&amp;'HMPL Validation'!J$482021&amp;":"&amp;'HMPL Validation'!J$482022),'HMPL Validation'!J$482023,FALSE))</f>
        <v>0.49121322335730977</v>
      </c>
      <c r="L79" s="301">
        <v>43586</v>
      </c>
      <c r="M79" s="294">
        <v>152</v>
      </c>
      <c r="N79" s="297">
        <v>5.3337967710836152</v>
      </c>
      <c r="O79" s="299">
        <v>7.0000000000000007E-2</v>
      </c>
      <c r="P79" s="295">
        <v>0.49</v>
      </c>
      <c r="Q79" s="294">
        <f ca="1">+IF(ISERROR(HLOOKUP($B79,INDIRECT("'Monthly Resource Report'!"&amp;'HMPL Validation'!Q$482021&amp;":"&amp;'HMPL Validation'!Q$482022),'HMPL Validation'!Q$482023,FALSE)),0,HLOOKUP($B79,INDIRECT("'Monthly Resource Report'!"&amp;'HMPL Validation'!Q$482021&amp;":"&amp;'HMPL Validation'!Q$482022),'HMPL Validation'!Q$482023,FALSE))</f>
        <v>152</v>
      </c>
      <c r="R79" s="297">
        <f ca="1">+IF(ISERROR(HLOOKUP($B79,INDIRECT("'Monthly Resource Report'!"&amp;'HMPL Validation'!R$482021&amp;":"&amp;'HMPL Validation'!R$482022),'HMPL Validation'!R$482023,FALSE)),0,HLOOKUP($B79,INDIRECT("'Monthly Resource Report'!"&amp;'HMPL Validation'!R$482021&amp;":"&amp;'HMPL Validation'!R$482022),'HMPL Validation'!R$482023,FALSE))</f>
        <v>5.3339987304482328</v>
      </c>
      <c r="S79" s="317">
        <f ca="1">+IF(ISERROR(HLOOKUP($B79,INDIRECT("'Monthly Resource Report'!"&amp;'HMPL Validation'!S$482021&amp;":"&amp;'HMPL Validation'!S$482022),'HMPL Validation'!S$482023,FALSE)),0,HLOOKUP($B79,INDIRECT("'Monthly Resource Report'!"&amp;'HMPL Validation'!S$482021&amp;":"&amp;'HMPL Validation'!S$482022),'HMPL Validation'!S$482023,FALSE))</f>
        <v>6.984374314848063E-2</v>
      </c>
      <c r="T79" s="318">
        <f ca="1">+IF(ISERROR(HLOOKUP($B79,INDIRECT("'Monthly Resource Report'!"&amp;'HMPL Validation'!T$482021&amp;":"&amp;'HMPL Validation'!T$482022),'HMPL Validation'!T$482023,FALSE)),0,HLOOKUP($B79,INDIRECT("'Monthly Resource Report'!"&amp;'HMPL Validation'!T$482021&amp;":"&amp;'HMPL Validation'!T$482022),'HMPL Validation'!T$482023,FALSE))</f>
        <v>0.49198337565054384</v>
      </c>
    </row>
    <row r="80" spans="1:20" s="461" customFormat="1">
      <c r="B80" s="301">
        <v>43617</v>
      </c>
      <c r="C80" s="294">
        <v>153</v>
      </c>
      <c r="D80" s="297">
        <v>5.3337967710836152</v>
      </c>
      <c r="E80" s="299">
        <v>7.0000000000000007E-2</v>
      </c>
      <c r="F80" s="295">
        <v>0.49</v>
      </c>
      <c r="G80" s="294">
        <f ca="1">+IF(ISERROR(HLOOKUP($B80,INDIRECT("'Monthly Resource Report'!"&amp;'HMPL Validation'!G$482021&amp;":"&amp;'HMPL Validation'!G$482022),'HMPL Validation'!G$482023,FALSE)),0,HLOOKUP($B80,INDIRECT("'Monthly Resource Report'!"&amp;'HMPL Validation'!G$482021&amp;":"&amp;'HMPL Validation'!G$482022),'HMPL Validation'!G$482023,FALSE))</f>
        <v>153</v>
      </c>
      <c r="H80" s="297">
        <f ca="1">+IF(ISERROR(HLOOKUP($B80,INDIRECT("'Monthly Resource Report'!"&amp;'HMPL Validation'!H$482021&amp;":"&amp;'HMPL Validation'!H$482022),'HMPL Validation'!H$482023,FALSE)),0,HLOOKUP($B80,INDIRECT("'Monthly Resource Report'!"&amp;'HMPL Validation'!H$482021&amp;":"&amp;'HMPL Validation'!H$482022),'HMPL Validation'!H$482023,FALSE))</f>
        <v>5.3340007153806841</v>
      </c>
      <c r="I80" s="317">
        <f ca="1">+IF(ISERROR(HLOOKUP($B80,INDIRECT("'Monthly Resource Report'!"&amp;'HMPL Validation'!I$482021&amp;":"&amp;'HMPL Validation'!I$482022),'HMPL Validation'!I$482023,FALSE)),0,HLOOKUP($B80,INDIRECT("'Monthly Resource Report'!"&amp;'HMPL Validation'!I$482021&amp;":"&amp;'HMPL Validation'!I$482022),'HMPL Validation'!I$482023,FALSE))</f>
        <v>6.9819351479409458E-2</v>
      </c>
      <c r="J80" s="318">
        <f ca="1">+IF(ISERROR(HLOOKUP($B80,INDIRECT("'Monthly Resource Report'!"&amp;'HMPL Validation'!J$482021&amp;":"&amp;'HMPL Validation'!J$482022),'HMPL Validation'!J$482023,FALSE)),0,HLOOKUP($B80,INDIRECT("'Monthly Resource Report'!"&amp;'HMPL Validation'!J$482021&amp;":"&amp;'HMPL Validation'!J$482022),'HMPL Validation'!J$482023,FALSE))</f>
        <v>0.4906219548418001</v>
      </c>
      <c r="L80" s="301">
        <v>43617</v>
      </c>
      <c r="M80" s="294">
        <v>152</v>
      </c>
      <c r="N80" s="297">
        <v>5.3337967710836152</v>
      </c>
      <c r="O80" s="299">
        <v>7.0000000000000007E-2</v>
      </c>
      <c r="P80" s="295">
        <v>0.49</v>
      </c>
      <c r="Q80" s="294">
        <f ca="1">+IF(ISERROR(HLOOKUP($B80,INDIRECT("'Monthly Resource Report'!"&amp;'HMPL Validation'!Q$482021&amp;":"&amp;'HMPL Validation'!Q$482022),'HMPL Validation'!Q$482023,FALSE)),0,HLOOKUP($B80,INDIRECT("'Monthly Resource Report'!"&amp;'HMPL Validation'!Q$482021&amp;":"&amp;'HMPL Validation'!Q$482022),'HMPL Validation'!Q$482023,FALSE))</f>
        <v>152</v>
      </c>
      <c r="R80" s="297">
        <f ca="1">+IF(ISERROR(HLOOKUP($B80,INDIRECT("'Monthly Resource Report'!"&amp;'HMPL Validation'!R$482021&amp;":"&amp;'HMPL Validation'!R$482022),'HMPL Validation'!R$482023,FALSE)),0,HLOOKUP($B80,INDIRECT("'Monthly Resource Report'!"&amp;'HMPL Validation'!R$482021&amp;":"&amp;'HMPL Validation'!R$482022),'HMPL Validation'!R$482023,FALSE))</f>
        <v>5.3339970664114515</v>
      </c>
      <c r="S80" s="317">
        <f ca="1">+IF(ISERROR(HLOOKUP($B80,INDIRECT("'Monthly Resource Report'!"&amp;'HMPL Validation'!S$482021&amp;":"&amp;'HMPL Validation'!S$482022),'HMPL Validation'!S$482023,FALSE)),0,HLOOKUP($B80,INDIRECT("'Monthly Resource Report'!"&amp;'HMPL Validation'!S$482021&amp;":"&amp;'HMPL Validation'!S$482022),'HMPL Validation'!S$482023,FALSE))</f>
        <v>6.9849530992251968E-2</v>
      </c>
      <c r="T80" s="318">
        <f ca="1">+IF(ISERROR(HLOOKUP($B80,INDIRECT("'Monthly Resource Report'!"&amp;'HMPL Validation'!T$482021&amp;":"&amp;'HMPL Validation'!T$482022),'HMPL Validation'!T$482023,FALSE)),0,HLOOKUP($B80,INDIRECT("'Monthly Resource Report'!"&amp;'HMPL Validation'!T$482021&amp;":"&amp;'HMPL Validation'!T$482022),'HMPL Validation'!T$482023,FALSE))</f>
        <v>0.49175502242818303</v>
      </c>
    </row>
    <row r="81" spans="2:20" s="461" customFormat="1">
      <c r="B81" s="301">
        <v>43647</v>
      </c>
      <c r="C81" s="294">
        <v>153</v>
      </c>
      <c r="D81" s="297">
        <v>5.3337967710836152</v>
      </c>
      <c r="E81" s="299">
        <v>7.0000000000000007E-2</v>
      </c>
      <c r="F81" s="295">
        <v>0.49</v>
      </c>
      <c r="G81" s="294">
        <f ca="1">+IF(ISERROR(HLOOKUP($B81,INDIRECT("'Monthly Resource Report'!"&amp;'HMPL Validation'!G$482021&amp;":"&amp;'HMPL Validation'!G$482022),'HMPL Validation'!G$482023,FALSE)),0,HLOOKUP($B81,INDIRECT("'Monthly Resource Report'!"&amp;'HMPL Validation'!G$482021&amp;":"&amp;'HMPL Validation'!G$482022),'HMPL Validation'!G$482023,FALSE))</f>
        <v>153</v>
      </c>
      <c r="H81" s="297">
        <f ca="1">+IF(ISERROR(HLOOKUP($B81,INDIRECT("'Monthly Resource Report'!"&amp;'HMPL Validation'!H$482021&amp;":"&amp;'HMPL Validation'!H$482022),'HMPL Validation'!H$482023,FALSE)),0,HLOOKUP($B81,INDIRECT("'Monthly Resource Report'!"&amp;'HMPL Validation'!H$482021&amp;":"&amp;'HMPL Validation'!H$482022),'HMPL Validation'!H$482023,FALSE))</f>
        <v>5.3340000194520361</v>
      </c>
      <c r="I81" s="317">
        <f ca="1">+IF(ISERROR(HLOOKUP($B81,INDIRECT("'Monthly Resource Report'!"&amp;'HMPL Validation'!I$482021&amp;":"&amp;'HMPL Validation'!I$482022),'HMPL Validation'!I$482023,FALSE)),0,HLOOKUP($B81,INDIRECT("'Monthly Resource Report'!"&amp;'HMPL Validation'!I$482021&amp;":"&amp;'HMPL Validation'!I$482022),'HMPL Validation'!I$482023,FALSE))</f>
        <v>6.9886691913347537E-2</v>
      </c>
      <c r="J81" s="318">
        <f ca="1">+IF(ISERROR(HLOOKUP($B81,INDIRECT("'Monthly Resource Report'!"&amp;'HMPL Validation'!J$482021&amp;":"&amp;'HMPL Validation'!J$482022),'HMPL Validation'!J$482023,FALSE)),0,HLOOKUP($B81,INDIRECT("'Monthly Resource Report'!"&amp;'HMPL Validation'!J$482021&amp;":"&amp;'HMPL Validation'!J$482022),'HMPL Validation'!J$482023,FALSE))</f>
        <v>0.49058606660439469</v>
      </c>
      <c r="L81" s="301">
        <v>43647</v>
      </c>
      <c r="M81" s="294">
        <v>152</v>
      </c>
      <c r="N81" s="297">
        <v>5.3337967710836152</v>
      </c>
      <c r="O81" s="299">
        <v>7.0000000000000007E-2</v>
      </c>
      <c r="P81" s="295">
        <v>0.49</v>
      </c>
      <c r="Q81" s="294">
        <f ca="1">+IF(ISERROR(HLOOKUP($B81,INDIRECT("'Monthly Resource Report'!"&amp;'HMPL Validation'!Q$482021&amp;":"&amp;'HMPL Validation'!Q$482022),'HMPL Validation'!Q$482023,FALSE)),0,HLOOKUP($B81,INDIRECT("'Monthly Resource Report'!"&amp;'HMPL Validation'!Q$482021&amp;":"&amp;'HMPL Validation'!Q$482022),'HMPL Validation'!Q$482023,FALSE))</f>
        <v>152</v>
      </c>
      <c r="R81" s="297">
        <f ca="1">+IF(ISERROR(HLOOKUP($B81,INDIRECT("'Monthly Resource Report'!"&amp;'HMPL Validation'!R$482021&amp;":"&amp;'HMPL Validation'!R$482022),'HMPL Validation'!R$482023,FALSE)),0,HLOOKUP($B81,INDIRECT("'Monthly Resource Report'!"&amp;'HMPL Validation'!R$482021&amp;":"&amp;'HMPL Validation'!R$482022),'HMPL Validation'!R$482023,FALSE))</f>
        <v>5.3339964078216395</v>
      </c>
      <c r="S81" s="317">
        <f ca="1">+IF(ISERROR(HLOOKUP($B81,INDIRECT("'Monthly Resource Report'!"&amp;'HMPL Validation'!S$482021&amp;":"&amp;'HMPL Validation'!S$482022),'HMPL Validation'!S$482023,FALSE)),0,HLOOKUP($B81,INDIRECT("'Monthly Resource Report'!"&amp;'HMPL Validation'!S$482021&amp;":"&amp;'HMPL Validation'!S$482022),'HMPL Validation'!S$482023,FALSE))</f>
        <v>6.9886979087547596E-2</v>
      </c>
      <c r="T81" s="318">
        <f ca="1">+IF(ISERROR(HLOOKUP($B81,INDIRECT("'Monthly Resource Report'!"&amp;'HMPL Validation'!T$482021&amp;":"&amp;'HMPL Validation'!T$482022),'HMPL Validation'!T$482023,FALSE)),0,HLOOKUP($B81,INDIRECT("'Monthly Resource Report'!"&amp;'HMPL Validation'!T$482021&amp;":"&amp;'HMPL Validation'!T$482022),'HMPL Validation'!T$482023,FALSE))</f>
        <v>0.49124632230140203</v>
      </c>
    </row>
    <row r="82" spans="2:20" s="461" customFormat="1">
      <c r="B82" s="301">
        <v>43678</v>
      </c>
      <c r="C82" s="294">
        <v>153</v>
      </c>
      <c r="D82" s="297">
        <v>5.3337967710836152</v>
      </c>
      <c r="E82" s="299">
        <v>7.0000000000000007E-2</v>
      </c>
      <c r="F82" s="295">
        <v>0.49</v>
      </c>
      <c r="G82" s="294">
        <f ca="1">+IF(ISERROR(HLOOKUP($B82,INDIRECT("'Monthly Resource Report'!"&amp;'HMPL Validation'!G$482021&amp;":"&amp;'HMPL Validation'!G$482022),'HMPL Validation'!G$482023,FALSE)),0,HLOOKUP($B82,INDIRECT("'Monthly Resource Report'!"&amp;'HMPL Validation'!G$482021&amp;":"&amp;'HMPL Validation'!G$482022),'HMPL Validation'!G$482023,FALSE))</f>
        <v>153</v>
      </c>
      <c r="H82" s="297">
        <f ca="1">+IF(ISERROR(HLOOKUP($B82,INDIRECT("'Monthly Resource Report'!"&amp;'HMPL Validation'!H$482021&amp;":"&amp;'HMPL Validation'!H$482022),'HMPL Validation'!H$482023,FALSE)),0,HLOOKUP($B82,INDIRECT("'Monthly Resource Report'!"&amp;'HMPL Validation'!H$482021&amp;":"&amp;'HMPL Validation'!H$482022),'HMPL Validation'!H$482023,FALSE))</f>
        <v>5.3340000777053609</v>
      </c>
      <c r="I82" s="317">
        <f ca="1">+IF(ISERROR(HLOOKUP($B82,INDIRECT("'Monthly Resource Report'!"&amp;'HMPL Validation'!I$482021&amp;":"&amp;'HMPL Validation'!I$482022),'HMPL Validation'!I$482023,FALSE)),0,HLOOKUP($B82,INDIRECT("'Monthly Resource Report'!"&amp;'HMPL Validation'!I$482021&amp;":"&amp;'HMPL Validation'!I$482022),'HMPL Validation'!I$482023,FALSE))</f>
        <v>6.9894815643587196E-2</v>
      </c>
      <c r="J82" s="318">
        <f ca="1">+IF(ISERROR(HLOOKUP($B82,INDIRECT("'Monthly Resource Report'!"&amp;'HMPL Validation'!J$482021&amp;":"&amp;'HMPL Validation'!J$482022),'HMPL Validation'!J$482023,FALSE)),0,HLOOKUP($B82,INDIRECT("'Monthly Resource Report'!"&amp;'HMPL Validation'!J$482021&amp;":"&amp;'HMPL Validation'!J$482022),'HMPL Validation'!J$482023,FALSE))</f>
        <v>0.49089507190343062</v>
      </c>
      <c r="L82" s="301">
        <v>43678</v>
      </c>
      <c r="M82" s="294">
        <v>152</v>
      </c>
      <c r="N82" s="297">
        <v>5.3337967710836152</v>
      </c>
      <c r="O82" s="299">
        <v>7.0000000000000007E-2</v>
      </c>
      <c r="P82" s="295">
        <v>0.49</v>
      </c>
      <c r="Q82" s="294">
        <f ca="1">+IF(ISERROR(HLOOKUP($B82,INDIRECT("'Monthly Resource Report'!"&amp;'HMPL Validation'!Q$482021&amp;":"&amp;'HMPL Validation'!Q$482022),'HMPL Validation'!Q$482023,FALSE)),0,HLOOKUP($B82,INDIRECT("'Monthly Resource Report'!"&amp;'HMPL Validation'!Q$482021&amp;":"&amp;'HMPL Validation'!Q$482022),'HMPL Validation'!Q$482023,FALSE))</f>
        <v>152</v>
      </c>
      <c r="R82" s="297">
        <f ca="1">+IF(ISERROR(HLOOKUP($B82,INDIRECT("'Monthly Resource Report'!"&amp;'HMPL Validation'!R$482021&amp;":"&amp;'HMPL Validation'!R$482022),'HMPL Validation'!R$482023,FALSE)),0,HLOOKUP($B82,INDIRECT("'Monthly Resource Report'!"&amp;'HMPL Validation'!R$482021&amp;":"&amp;'HMPL Validation'!R$482022),'HMPL Validation'!R$482023,FALSE))</f>
        <v>5.333997872209995</v>
      </c>
      <c r="S82" s="317">
        <f ca="1">+IF(ISERROR(HLOOKUP($B82,INDIRECT("'Monthly Resource Report'!"&amp;'HMPL Validation'!S$482021&amp;":"&amp;'HMPL Validation'!S$482022),'HMPL Validation'!S$482023,FALSE)),0,HLOOKUP($B82,INDIRECT("'Monthly Resource Report'!"&amp;'HMPL Validation'!S$482021&amp;":"&amp;'HMPL Validation'!S$482022),'HMPL Validation'!S$482023,FALSE))</f>
        <v>6.9911348143075508E-2</v>
      </c>
      <c r="T82" s="318">
        <f ca="1">+IF(ISERROR(HLOOKUP($B82,INDIRECT("'Monthly Resource Report'!"&amp;'HMPL Validation'!T$482021&amp;":"&amp;'HMPL Validation'!T$482022),'HMPL Validation'!T$482023,FALSE)),0,HLOOKUP($B82,INDIRECT("'Monthly Resource Report'!"&amp;'HMPL Validation'!T$482021&amp;":"&amp;'HMPL Validation'!T$482022),'HMPL Validation'!T$482023,FALSE))</f>
        <v>0.49165662120624021</v>
      </c>
    </row>
    <row r="83" spans="2:20" s="461" customFormat="1">
      <c r="B83" s="301">
        <v>43709</v>
      </c>
      <c r="C83" s="294">
        <v>153</v>
      </c>
      <c r="D83" s="297">
        <v>5.3337967710836152</v>
      </c>
      <c r="E83" s="299">
        <v>7.0000000000000007E-2</v>
      </c>
      <c r="F83" s="295">
        <v>0.49</v>
      </c>
      <c r="G83" s="294">
        <f ca="1">+IF(ISERROR(HLOOKUP($B83,INDIRECT("'Monthly Resource Report'!"&amp;'HMPL Validation'!G$482021&amp;":"&amp;'HMPL Validation'!G$482022),'HMPL Validation'!G$482023,FALSE)),0,HLOOKUP($B83,INDIRECT("'Monthly Resource Report'!"&amp;'HMPL Validation'!G$482021&amp;":"&amp;'HMPL Validation'!G$482022),'HMPL Validation'!G$482023,FALSE))</f>
        <v>153</v>
      </c>
      <c r="H83" s="297">
        <f ca="1">+IF(ISERROR(HLOOKUP($B83,INDIRECT("'Monthly Resource Report'!"&amp;'HMPL Validation'!H$482021&amp;":"&amp;'HMPL Validation'!H$482022),'HMPL Validation'!H$482023,FALSE)),0,HLOOKUP($B83,INDIRECT("'Monthly Resource Report'!"&amp;'HMPL Validation'!H$482021&amp;":"&amp;'HMPL Validation'!H$482022),'HMPL Validation'!H$482023,FALSE))</f>
        <v>5.3340004070004072</v>
      </c>
      <c r="I83" s="317">
        <f ca="1">+IF(ISERROR(HLOOKUP($B83,INDIRECT("'Monthly Resource Report'!"&amp;'HMPL Validation'!I$482021&amp;":"&amp;'HMPL Validation'!I$482022),'HMPL Validation'!I$482023,FALSE)),0,HLOOKUP($B83,INDIRECT("'Monthly Resource Report'!"&amp;'HMPL Validation'!I$482021&amp;":"&amp;'HMPL Validation'!I$482022),'HMPL Validation'!I$482023,FALSE))</f>
        <v>6.9853449607098064E-2</v>
      </c>
      <c r="J83" s="318">
        <f ca="1">+IF(ISERROR(HLOOKUP($B83,INDIRECT("'Monthly Resource Report'!"&amp;'HMPL Validation'!J$482021&amp;":"&amp;'HMPL Validation'!J$482022),'HMPL Validation'!J$482023,FALSE)),0,HLOOKUP($B83,INDIRECT("'Monthly Resource Report'!"&amp;'HMPL Validation'!J$482021&amp;":"&amp;'HMPL Validation'!J$482022),'HMPL Validation'!J$482023,FALSE))</f>
        <v>0.49123238156189636</v>
      </c>
      <c r="L83" s="301">
        <v>43709</v>
      </c>
      <c r="M83" s="294">
        <v>152</v>
      </c>
      <c r="N83" s="297">
        <v>5.3337967710836152</v>
      </c>
      <c r="O83" s="299">
        <v>7.0000000000000007E-2</v>
      </c>
      <c r="P83" s="295">
        <v>0.49</v>
      </c>
      <c r="Q83" s="294">
        <f ca="1">+IF(ISERROR(HLOOKUP($B83,INDIRECT("'Monthly Resource Report'!"&amp;'HMPL Validation'!Q$482021&amp;":"&amp;'HMPL Validation'!Q$482022),'HMPL Validation'!Q$482023,FALSE)),0,HLOOKUP($B83,INDIRECT("'Monthly Resource Report'!"&amp;'HMPL Validation'!Q$482021&amp;":"&amp;'HMPL Validation'!Q$482022),'HMPL Validation'!Q$482023,FALSE))</f>
        <v>152</v>
      </c>
      <c r="R83" s="297">
        <f ca="1">+IF(ISERROR(HLOOKUP($B83,INDIRECT("'Monthly Resource Report'!"&amp;'HMPL Validation'!R$482021&amp;":"&amp;'HMPL Validation'!R$482022),'HMPL Validation'!R$482023,FALSE)),0,HLOOKUP($B83,INDIRECT("'Monthly Resource Report'!"&amp;'HMPL Validation'!R$482021&amp;":"&amp;'HMPL Validation'!R$482022),'HMPL Validation'!R$482023,FALSE))</f>
        <v>5.3339971630030751</v>
      </c>
      <c r="S83" s="317">
        <f ca="1">+IF(ISERROR(HLOOKUP($B83,INDIRECT("'Monthly Resource Report'!"&amp;'HMPL Validation'!S$482021&amp;":"&amp;'HMPL Validation'!S$482022),'HMPL Validation'!S$482023,FALSE)),0,HLOOKUP($B83,INDIRECT("'Monthly Resource Report'!"&amp;'HMPL Validation'!S$482021&amp;":"&amp;'HMPL Validation'!S$482022),'HMPL Validation'!S$482023,FALSE))</f>
        <v>6.9862546986925733E-2</v>
      </c>
      <c r="T83" s="318">
        <f ca="1">+IF(ISERROR(HLOOKUP($B83,INDIRECT("'Monthly Resource Report'!"&amp;'HMPL Validation'!T$482021&amp;":"&amp;'HMPL Validation'!T$482022),'HMPL Validation'!T$482023,FALSE)),0,HLOOKUP($B83,INDIRECT("'Monthly Resource Report'!"&amp;'HMPL Validation'!T$482021&amp;":"&amp;'HMPL Validation'!T$482022),'HMPL Validation'!T$482023,FALSE))</f>
        <v>0.49130840859835873</v>
      </c>
    </row>
    <row r="84" spans="2:20" s="461" customFormat="1">
      <c r="B84" s="301">
        <v>43739</v>
      </c>
      <c r="C84" s="294">
        <v>153</v>
      </c>
      <c r="D84" s="297">
        <v>5.3337967710836152</v>
      </c>
      <c r="E84" s="299">
        <v>7.0000000000000007E-2</v>
      </c>
      <c r="F84" s="295">
        <v>0.49</v>
      </c>
      <c r="G84" s="294">
        <f ca="1">+IF(ISERROR(HLOOKUP($B84,INDIRECT("'Monthly Resource Report'!"&amp;'HMPL Validation'!G$482021&amp;":"&amp;'HMPL Validation'!G$482022),'HMPL Validation'!G$482023,FALSE)),0,HLOOKUP($B84,INDIRECT("'Monthly Resource Report'!"&amp;'HMPL Validation'!G$482021&amp;":"&amp;'HMPL Validation'!G$482022),'HMPL Validation'!G$482023,FALSE))</f>
        <v>153</v>
      </c>
      <c r="H84" s="297">
        <f ca="1">+IF(ISERROR(HLOOKUP($B84,INDIRECT("'Monthly Resource Report'!"&amp;'HMPL Validation'!H$482021&amp;":"&amp;'HMPL Validation'!H$482022),'HMPL Validation'!H$482023,FALSE)),0,HLOOKUP($B84,INDIRECT("'Monthly Resource Report'!"&amp;'HMPL Validation'!H$482021&amp;":"&amp;'HMPL Validation'!H$482022),'HMPL Validation'!H$482023,FALSE))</f>
        <v>5.334000452706892</v>
      </c>
      <c r="I84" s="317">
        <f ca="1">+IF(ISERROR(HLOOKUP($B84,INDIRECT("'Monthly Resource Report'!"&amp;'HMPL Validation'!I$482021&amp;":"&amp;'HMPL Validation'!I$482022),'HMPL Validation'!I$482023,FALSE)),0,HLOOKUP($B84,INDIRECT("'Monthly Resource Report'!"&amp;'HMPL Validation'!I$482021&amp;":"&amp;'HMPL Validation'!I$482022),'HMPL Validation'!I$482023,FALSE))</f>
        <v>6.9848017139620355E-2</v>
      </c>
      <c r="J84" s="318">
        <f ca="1">+IF(ISERROR(HLOOKUP($B84,INDIRECT("'Monthly Resource Report'!"&amp;'HMPL Validation'!J$482021&amp;":"&amp;'HMPL Validation'!J$482022),'HMPL Validation'!J$482023,FALSE)),0,HLOOKUP($B84,INDIRECT("'Monthly Resource Report'!"&amp;'HMPL Validation'!J$482021&amp;":"&amp;'HMPL Validation'!J$482022),'HMPL Validation'!J$482023,FALSE))</f>
        <v>0.49090030863277989</v>
      </c>
      <c r="L84" s="301">
        <v>43739</v>
      </c>
      <c r="M84" s="294">
        <v>152</v>
      </c>
      <c r="N84" s="297">
        <v>5.3337967710836152</v>
      </c>
      <c r="O84" s="299">
        <v>7.0000000000000007E-2</v>
      </c>
      <c r="P84" s="295">
        <v>0.49</v>
      </c>
      <c r="Q84" s="294">
        <f ca="1">+IF(ISERROR(HLOOKUP($B84,INDIRECT("'Monthly Resource Report'!"&amp;'HMPL Validation'!Q$482021&amp;":"&amp;'HMPL Validation'!Q$482022),'HMPL Validation'!Q$482023,FALSE)),0,HLOOKUP($B84,INDIRECT("'Monthly Resource Report'!"&amp;'HMPL Validation'!Q$482021&amp;":"&amp;'HMPL Validation'!Q$482022),'HMPL Validation'!Q$482023,FALSE))</f>
        <v>152</v>
      </c>
      <c r="R84" s="297">
        <f ca="1">+IF(ISERROR(HLOOKUP($B84,INDIRECT("'Monthly Resource Report'!"&amp;'HMPL Validation'!R$482021&amp;":"&amp;'HMPL Validation'!R$482022),'HMPL Validation'!R$482023,FALSE)),0,HLOOKUP($B84,INDIRECT("'Monthly Resource Report'!"&amp;'HMPL Validation'!R$482021&amp;":"&amp;'HMPL Validation'!R$482022),'HMPL Validation'!R$482023,FALSE))</f>
        <v>5.3339983383257321</v>
      </c>
      <c r="S84" s="317">
        <f ca="1">+IF(ISERROR(HLOOKUP($B84,INDIRECT("'Monthly Resource Report'!"&amp;'HMPL Validation'!S$482021&amp;":"&amp;'HMPL Validation'!S$482022),'HMPL Validation'!S$482023,FALSE)),0,HLOOKUP($B84,INDIRECT("'Monthly Resource Report'!"&amp;'HMPL Validation'!S$482021&amp;":"&amp;'HMPL Validation'!S$482022),'HMPL Validation'!S$482023,FALSE))</f>
        <v>6.9858235441663571E-2</v>
      </c>
      <c r="T84" s="318">
        <f ca="1">+IF(ISERROR(HLOOKUP($B84,INDIRECT("'Monthly Resource Report'!"&amp;'HMPL Validation'!T$482021&amp;":"&amp;'HMPL Validation'!T$482022),'HMPL Validation'!T$482023,FALSE)),0,HLOOKUP($B84,INDIRECT("'Monthly Resource Report'!"&amp;'HMPL Validation'!T$482021&amp;":"&amp;'HMPL Validation'!T$482022),'HMPL Validation'!T$482023,FALSE))</f>
        <v>0.49210597838777925</v>
      </c>
    </row>
    <row r="85" spans="2:20" s="461" customFormat="1">
      <c r="B85" s="301">
        <v>43770</v>
      </c>
      <c r="C85" s="294">
        <v>153</v>
      </c>
      <c r="D85" s="297">
        <v>5.3337967710836152</v>
      </c>
      <c r="E85" s="299">
        <v>7.0000000000000007E-2</v>
      </c>
      <c r="F85" s="295">
        <v>0.49</v>
      </c>
      <c r="G85" s="294">
        <f ca="1">+IF(ISERROR(HLOOKUP($B85,INDIRECT("'Monthly Resource Report'!"&amp;'HMPL Validation'!G$482021&amp;":"&amp;'HMPL Validation'!G$482022),'HMPL Validation'!G$482023,FALSE)),0,HLOOKUP($B85,INDIRECT("'Monthly Resource Report'!"&amp;'HMPL Validation'!G$482021&amp;":"&amp;'HMPL Validation'!G$482022),'HMPL Validation'!G$482023,FALSE))</f>
        <v>153</v>
      </c>
      <c r="H85" s="297">
        <f ca="1">+IF(ISERROR(HLOOKUP($B85,INDIRECT("'Monthly Resource Report'!"&amp;'HMPL Validation'!H$482021&amp;":"&amp;'HMPL Validation'!H$482022),'HMPL Validation'!H$482023,FALSE)),0,HLOOKUP($B85,INDIRECT("'Monthly Resource Report'!"&amp;'HMPL Validation'!H$482021&amp;":"&amp;'HMPL Validation'!H$482022),'HMPL Validation'!H$482023,FALSE))</f>
        <v>5.3339995427617186</v>
      </c>
      <c r="I85" s="317">
        <f ca="1">+IF(ISERROR(HLOOKUP($B85,INDIRECT("'Monthly Resource Report'!"&amp;'HMPL Validation'!I$482021&amp;":"&amp;'HMPL Validation'!I$482022),'HMPL Validation'!I$482023,FALSE)),0,HLOOKUP($B85,INDIRECT("'Monthly Resource Report'!"&amp;'HMPL Validation'!I$482021&amp;":"&amp;'HMPL Validation'!I$482022),'HMPL Validation'!I$482023,FALSE))</f>
        <v>6.9913186024877352E-2</v>
      </c>
      <c r="J85" s="318">
        <f ca="1">+IF(ISERROR(HLOOKUP($B85,INDIRECT("'Monthly Resource Report'!"&amp;'HMPL Validation'!J$482021&amp;":"&amp;'HMPL Validation'!J$482022),'HMPL Validation'!J$482023,FALSE)),0,HLOOKUP($B85,INDIRECT("'Monthly Resource Report'!"&amp;'HMPL Validation'!J$482021&amp;":"&amp;'HMPL Validation'!J$482022),'HMPL Validation'!J$482023,FALSE))</f>
        <v>0.49121063875334475</v>
      </c>
      <c r="L85" s="301">
        <v>43770</v>
      </c>
      <c r="M85" s="294">
        <v>152</v>
      </c>
      <c r="N85" s="297">
        <v>5.3337967710836152</v>
      </c>
      <c r="O85" s="299">
        <v>7.0000000000000007E-2</v>
      </c>
      <c r="P85" s="295">
        <v>0.49</v>
      </c>
      <c r="Q85" s="294">
        <f ca="1">+IF(ISERROR(HLOOKUP($B85,INDIRECT("'Monthly Resource Report'!"&amp;'HMPL Validation'!Q$482021&amp;":"&amp;'HMPL Validation'!Q$482022),'HMPL Validation'!Q$482023,FALSE)),0,HLOOKUP($B85,INDIRECT("'Monthly Resource Report'!"&amp;'HMPL Validation'!Q$482021&amp;":"&amp;'HMPL Validation'!Q$482022),'HMPL Validation'!Q$482023,FALSE))</f>
        <v>152</v>
      </c>
      <c r="R85" s="297">
        <f ca="1">+IF(ISERROR(HLOOKUP($B85,INDIRECT("'Monthly Resource Report'!"&amp;'HMPL Validation'!R$482021&amp;":"&amp;'HMPL Validation'!R$482022),'HMPL Validation'!R$482023,FALSE)),0,HLOOKUP($B85,INDIRECT("'Monthly Resource Report'!"&amp;'HMPL Validation'!R$482021&amp;":"&amp;'HMPL Validation'!R$482022),'HMPL Validation'!R$482023,FALSE))</f>
        <v>5.3339974092739899</v>
      </c>
      <c r="S85" s="317">
        <f ca="1">+IF(ISERROR(HLOOKUP($B85,INDIRECT("'Monthly Resource Report'!"&amp;'HMPL Validation'!S$482021&amp;":"&amp;'HMPL Validation'!S$482022),'HMPL Validation'!S$482023,FALSE)),0,HLOOKUP($B85,INDIRECT("'Monthly Resource Report'!"&amp;'HMPL Validation'!S$482021&amp;":"&amp;'HMPL Validation'!S$482022),'HMPL Validation'!S$482023,FALSE))</f>
        <v>6.9937292376532179E-2</v>
      </c>
      <c r="T85" s="318">
        <f ca="1">+IF(ISERROR(HLOOKUP($B85,INDIRECT("'Monthly Resource Report'!"&amp;'HMPL Validation'!T$482021&amp;":"&amp;'HMPL Validation'!T$482022),'HMPL Validation'!T$482023,FALSE)),0,HLOOKUP($B85,INDIRECT("'Monthly Resource Report'!"&amp;'HMPL Validation'!T$482021&amp;":"&amp;'HMPL Validation'!T$482022),'HMPL Validation'!T$482023,FALSE))</f>
        <v>0.49126862557797185</v>
      </c>
    </row>
    <row r="86" spans="2:20" s="461" customFormat="1">
      <c r="B86" s="301">
        <v>43800</v>
      </c>
      <c r="C86" s="294">
        <v>153</v>
      </c>
      <c r="D86" s="297">
        <v>5.3337967710836152</v>
      </c>
      <c r="E86" s="299">
        <v>7.0000000000000007E-2</v>
      </c>
      <c r="F86" s="295">
        <v>0.49</v>
      </c>
      <c r="G86" s="294">
        <f ca="1">+IF(ISERROR(HLOOKUP($B86,INDIRECT("'Monthly Resource Report'!"&amp;'HMPL Validation'!G$482021&amp;":"&amp;'HMPL Validation'!G$482022),'HMPL Validation'!G$482023,FALSE)),0,HLOOKUP($B86,INDIRECT("'Monthly Resource Report'!"&amp;'HMPL Validation'!G$482021&amp;":"&amp;'HMPL Validation'!G$482022),'HMPL Validation'!G$482023,FALSE))</f>
        <v>153</v>
      </c>
      <c r="H86" s="297">
        <f ca="1">+IF(ISERROR(HLOOKUP($B86,INDIRECT("'Monthly Resource Report'!"&amp;'HMPL Validation'!H$482021&amp;":"&amp;'HMPL Validation'!H$482022),'HMPL Validation'!H$482023,FALSE)),0,HLOOKUP($B86,INDIRECT("'Monthly Resource Report'!"&amp;'HMPL Validation'!H$482021&amp;":"&amp;'HMPL Validation'!H$482022),'HMPL Validation'!H$482023,FALSE))</f>
        <v>5.3339992930904367</v>
      </c>
      <c r="I86" s="317">
        <f ca="1">+IF(ISERROR(HLOOKUP($B86,INDIRECT("'Monthly Resource Report'!"&amp;'HMPL Validation'!I$482021&amp;":"&amp;'HMPL Validation'!I$482022),'HMPL Validation'!I$482023,FALSE)),0,HLOOKUP($B86,INDIRECT("'Monthly Resource Report'!"&amp;'HMPL Validation'!I$482021&amp;":"&amp;'HMPL Validation'!I$482022),'HMPL Validation'!I$482023,FALSE))</f>
        <v>6.9921206292066648E-2</v>
      </c>
      <c r="J86" s="318">
        <f ca="1">+IF(ISERROR(HLOOKUP($B86,INDIRECT("'Monthly Resource Report'!"&amp;'HMPL Validation'!J$482021&amp;":"&amp;'HMPL Validation'!J$482022),'HMPL Validation'!J$482023,FALSE)),0,HLOOKUP($B86,INDIRECT("'Monthly Resource Report'!"&amp;'HMPL Validation'!J$482021&amp;":"&amp;'HMPL Validation'!J$482022),'HMPL Validation'!J$482023,FALSE))</f>
        <v>0.4908754074381822</v>
      </c>
      <c r="L86" s="301">
        <v>43800</v>
      </c>
      <c r="M86" s="294">
        <v>152</v>
      </c>
      <c r="N86" s="297">
        <v>5.3337967710836152</v>
      </c>
      <c r="O86" s="299">
        <v>7.0000000000000007E-2</v>
      </c>
      <c r="P86" s="295">
        <v>0.49</v>
      </c>
      <c r="Q86" s="294">
        <f ca="1">+IF(ISERROR(HLOOKUP($B86,INDIRECT("'Monthly Resource Report'!"&amp;'HMPL Validation'!Q$482021&amp;":"&amp;'HMPL Validation'!Q$482022),'HMPL Validation'!Q$482023,FALSE)),0,HLOOKUP($B86,INDIRECT("'Monthly Resource Report'!"&amp;'HMPL Validation'!Q$482021&amp;":"&amp;'HMPL Validation'!Q$482022),'HMPL Validation'!Q$482023,FALSE))</f>
        <v>152</v>
      </c>
      <c r="R86" s="297">
        <f ca="1">+IF(ISERROR(HLOOKUP($B86,INDIRECT("'Monthly Resource Report'!"&amp;'HMPL Validation'!R$482021&amp;":"&amp;'HMPL Validation'!R$482022),'HMPL Validation'!R$482023,FALSE)),0,HLOOKUP($B86,INDIRECT("'Monthly Resource Report'!"&amp;'HMPL Validation'!R$482021&amp;":"&amp;'HMPL Validation'!R$482022),'HMPL Validation'!R$482023,FALSE))</f>
        <v>5.3339959662146068</v>
      </c>
      <c r="S86" s="317">
        <f ca="1">+IF(ISERROR(HLOOKUP($B86,INDIRECT("'Monthly Resource Report'!"&amp;'HMPL Validation'!S$482021&amp;":"&amp;'HMPL Validation'!S$482022),'HMPL Validation'!S$482023,FALSE)),0,HLOOKUP($B86,INDIRECT("'Monthly Resource Report'!"&amp;'HMPL Validation'!S$482021&amp;":"&amp;'HMPL Validation'!S$482022),'HMPL Validation'!S$482023,FALSE))</f>
        <v>6.9943191392520587E-2</v>
      </c>
      <c r="T86" s="318">
        <f ca="1">+IF(ISERROR(HLOOKUP($B86,INDIRECT("'Monthly Resource Report'!"&amp;'HMPL Validation'!T$482021&amp;":"&amp;'HMPL Validation'!T$482022),'HMPL Validation'!T$482023,FALSE)),0,HLOOKUP($B86,INDIRECT("'Monthly Resource Report'!"&amp;'HMPL Validation'!T$482021&amp;":"&amp;'HMPL Validation'!T$482022),'HMPL Validation'!T$482023,FALSE))</f>
        <v>0.4920465434478638</v>
      </c>
    </row>
    <row r="87" spans="2:20" s="461" customFormat="1">
      <c r="B87" s="301">
        <v>43831</v>
      </c>
      <c r="C87" s="294">
        <v>153</v>
      </c>
      <c r="D87" s="297">
        <v>5.4751423855173309</v>
      </c>
      <c r="E87" s="299">
        <v>7.0000000000000007E-2</v>
      </c>
      <c r="F87" s="295">
        <v>0.49</v>
      </c>
      <c r="G87" s="294">
        <f ca="1">+IF(ISERROR(HLOOKUP($B87,INDIRECT("'Monthly Resource Report'!"&amp;'HMPL Validation'!G$482021&amp;":"&amp;'HMPL Validation'!G$482022),'HMPL Validation'!G$482023,FALSE)),0,HLOOKUP($B87,INDIRECT("'Monthly Resource Report'!"&amp;'HMPL Validation'!G$482021&amp;":"&amp;'HMPL Validation'!G$482022),'HMPL Validation'!G$482023,FALSE))</f>
        <v>153</v>
      </c>
      <c r="H87" s="297">
        <f ca="1">+IF(ISERROR(HLOOKUP($B87,INDIRECT("'Monthly Resource Report'!"&amp;'HMPL Validation'!H$482021&amp;":"&amp;'HMPL Validation'!H$482022),'HMPL Validation'!H$482023,FALSE)),0,HLOOKUP($B87,INDIRECT("'Monthly Resource Report'!"&amp;'HMPL Validation'!H$482021&amp;":"&amp;'HMPL Validation'!H$482022),'HMPL Validation'!H$482023,FALSE))</f>
        <v>5.4749938897481432</v>
      </c>
      <c r="I87" s="317">
        <f ca="1">+IF(ISERROR(HLOOKUP($B87,INDIRECT("'Monthly Resource Report'!"&amp;'HMPL Validation'!I$482021&amp;":"&amp;'HMPL Validation'!I$482022),'HMPL Validation'!I$482023,FALSE)),0,HLOOKUP($B87,INDIRECT("'Monthly Resource Report'!"&amp;'HMPL Validation'!I$482021&amp;":"&amp;'HMPL Validation'!I$482022),'HMPL Validation'!I$482023,FALSE))</f>
        <v>6.9986352661231072E-2</v>
      </c>
      <c r="J87" s="318">
        <f ca="1">+IF(ISERROR(HLOOKUP($B87,INDIRECT("'Monthly Resource Report'!"&amp;'HMPL Validation'!J$482021&amp;":"&amp;'HMPL Validation'!J$482022),'HMPL Validation'!J$482023,FALSE)),0,HLOOKUP($B87,INDIRECT("'Monthly Resource Report'!"&amp;'HMPL Validation'!J$482021&amp;":"&amp;'HMPL Validation'!J$482022),'HMPL Validation'!J$482023,FALSE))</f>
        <v>0.49116436493666699</v>
      </c>
      <c r="L87" s="301">
        <v>43831</v>
      </c>
      <c r="M87" s="294">
        <v>152</v>
      </c>
      <c r="N87" s="297">
        <v>5.4751423855173309</v>
      </c>
      <c r="O87" s="299">
        <v>7.0000000000000007E-2</v>
      </c>
      <c r="P87" s="295">
        <v>0.49</v>
      </c>
      <c r="Q87" s="294">
        <f ca="1">+IF(ISERROR(HLOOKUP($B87,INDIRECT("'Monthly Resource Report'!"&amp;'HMPL Validation'!Q$482021&amp;":"&amp;'HMPL Validation'!Q$482022),'HMPL Validation'!Q$482023,FALSE)),0,HLOOKUP($B87,INDIRECT("'Monthly Resource Report'!"&amp;'HMPL Validation'!Q$482021&amp;":"&amp;'HMPL Validation'!Q$482022),'HMPL Validation'!Q$482023,FALSE))</f>
        <v>152</v>
      </c>
      <c r="R87" s="297">
        <f ca="1">+IF(ISERROR(HLOOKUP($B87,INDIRECT("'Monthly Resource Report'!"&amp;'HMPL Validation'!R$482021&amp;":"&amp;'HMPL Validation'!R$482022),'HMPL Validation'!R$482023,FALSE)),0,HLOOKUP($B87,INDIRECT("'Monthly Resource Report'!"&amp;'HMPL Validation'!R$482021&amp;":"&amp;'HMPL Validation'!R$482022),'HMPL Validation'!R$482023,FALSE))</f>
        <v>5.4750046768674343</v>
      </c>
      <c r="S87" s="317">
        <f ca="1">+IF(ISERROR(HLOOKUP($B87,INDIRECT("'Monthly Resource Report'!"&amp;'HMPL Validation'!S$482021&amp;":"&amp;'HMPL Validation'!S$482022),'HMPL Validation'!S$482023,FALSE)),0,HLOOKUP($B87,INDIRECT("'Monthly Resource Report'!"&amp;'HMPL Validation'!S$482021&amp;":"&amp;'HMPL Validation'!S$482022),'HMPL Validation'!S$482023,FALSE))</f>
        <v>6.9947280155000055E-2</v>
      </c>
      <c r="T87" s="318">
        <f ca="1">+IF(ISERROR(HLOOKUP($B87,INDIRECT("'Monthly Resource Report'!"&amp;'HMPL Validation'!T$482021&amp;":"&amp;'HMPL Validation'!T$482022),'HMPL Validation'!T$482023,FALSE)),0,HLOOKUP($B87,INDIRECT("'Monthly Resource Report'!"&amp;'HMPL Validation'!T$482021&amp;":"&amp;'HMPL Validation'!T$482022),'HMPL Validation'!T$482023,FALSE))</f>
        <v>0.49164663093779865</v>
      </c>
    </row>
    <row r="88" spans="2:20" s="461" customFormat="1">
      <c r="B88" s="301">
        <v>43862</v>
      </c>
      <c r="C88" s="294">
        <v>153</v>
      </c>
      <c r="D88" s="297">
        <v>5.4751423855173309</v>
      </c>
      <c r="E88" s="299">
        <v>7.0000000000000007E-2</v>
      </c>
      <c r="F88" s="295">
        <v>0.49</v>
      </c>
      <c r="G88" s="294">
        <f ca="1">+IF(ISERROR(HLOOKUP($B88,INDIRECT("'Monthly Resource Report'!"&amp;'HMPL Validation'!G$482021&amp;":"&amp;'HMPL Validation'!G$482022),'HMPL Validation'!G$482023,FALSE)),0,HLOOKUP($B88,INDIRECT("'Monthly Resource Report'!"&amp;'HMPL Validation'!G$482021&amp;":"&amp;'HMPL Validation'!G$482022),'HMPL Validation'!G$482023,FALSE))</f>
        <v>153</v>
      </c>
      <c r="H88" s="297">
        <f ca="1">+IF(ISERROR(HLOOKUP($B88,INDIRECT("'Monthly Resource Report'!"&amp;'HMPL Validation'!H$482021&amp;":"&amp;'HMPL Validation'!H$482022),'HMPL Validation'!H$482023,FALSE)),0,HLOOKUP($B88,INDIRECT("'Monthly Resource Report'!"&amp;'HMPL Validation'!H$482021&amp;":"&amp;'HMPL Validation'!H$482022),'HMPL Validation'!H$482023,FALSE))</f>
        <v>5.4749934367321496</v>
      </c>
      <c r="I88" s="317">
        <f ca="1">+IF(ISERROR(HLOOKUP($B88,INDIRECT("'Monthly Resource Report'!"&amp;'HMPL Validation'!I$482021&amp;":"&amp;'HMPL Validation'!I$482022),'HMPL Validation'!I$482023,FALSE)),0,HLOOKUP($B88,INDIRECT("'Monthly Resource Report'!"&amp;'HMPL Validation'!I$482021&amp;":"&amp;'HMPL Validation'!I$482022),'HMPL Validation'!I$482023,FALSE))</f>
        <v>6.9954114978877699E-2</v>
      </c>
      <c r="J88" s="318">
        <f ca="1">+IF(ISERROR(HLOOKUP($B88,INDIRECT("'Monthly Resource Report'!"&amp;'HMPL Validation'!J$482021&amp;":"&amp;'HMPL Validation'!J$482022),'HMPL Validation'!J$482023,FALSE)),0,HLOOKUP($B88,INDIRECT("'Monthly Resource Report'!"&amp;'HMPL Validation'!J$482021&amp;":"&amp;'HMPL Validation'!J$482022),'HMPL Validation'!J$482023,FALSE))</f>
        <v>0.49124138655420552</v>
      </c>
      <c r="L88" s="301">
        <v>43862</v>
      </c>
      <c r="M88" s="294">
        <v>152</v>
      </c>
      <c r="N88" s="297">
        <v>5.4751423855173309</v>
      </c>
      <c r="O88" s="299">
        <v>7.0000000000000007E-2</v>
      </c>
      <c r="P88" s="295">
        <v>0.49</v>
      </c>
      <c r="Q88" s="294">
        <f ca="1">+IF(ISERROR(HLOOKUP($B88,INDIRECT("'Monthly Resource Report'!"&amp;'HMPL Validation'!Q$482021&amp;":"&amp;'HMPL Validation'!Q$482022),'HMPL Validation'!Q$482023,FALSE)),0,HLOOKUP($B88,INDIRECT("'Monthly Resource Report'!"&amp;'HMPL Validation'!Q$482021&amp;":"&amp;'HMPL Validation'!Q$482022),'HMPL Validation'!Q$482023,FALSE))</f>
        <v>152</v>
      </c>
      <c r="R88" s="297">
        <f ca="1">+IF(ISERROR(HLOOKUP($B88,INDIRECT("'Monthly Resource Report'!"&amp;'HMPL Validation'!R$482021&amp;":"&amp;'HMPL Validation'!R$482022),'HMPL Validation'!R$482023,FALSE)),0,HLOOKUP($B88,INDIRECT("'Monthly Resource Report'!"&amp;'HMPL Validation'!R$482021&amp;":"&amp;'HMPL Validation'!R$482022),'HMPL Validation'!R$482023,FALSE))</f>
        <v>5.4750058533811643</v>
      </c>
      <c r="S88" s="317">
        <f ca="1">+IF(ISERROR(HLOOKUP($B88,INDIRECT("'Monthly Resource Report'!"&amp;'HMPL Validation'!S$482021&amp;":"&amp;'HMPL Validation'!S$482022),'HMPL Validation'!S$482023,FALSE)),0,HLOOKUP($B88,INDIRECT("'Monthly Resource Report'!"&amp;'HMPL Validation'!S$482021&amp;":"&amp;'HMPL Validation'!S$482022),'HMPL Validation'!S$482023,FALSE))</f>
        <v>6.9937570478031647E-2</v>
      </c>
      <c r="T88" s="318">
        <f ca="1">+IF(ISERROR(HLOOKUP($B88,INDIRECT("'Monthly Resource Report'!"&amp;'HMPL Validation'!T$482021&amp;":"&amp;'HMPL Validation'!T$482022),'HMPL Validation'!T$482023,FALSE)),0,HLOOKUP($B88,INDIRECT("'Monthly Resource Report'!"&amp;'HMPL Validation'!T$482021&amp;":"&amp;'HMPL Validation'!T$482022),'HMPL Validation'!T$482023,FALSE))</f>
        <v>0.4921989267237829</v>
      </c>
    </row>
    <row r="89" spans="2:20" s="461" customFormat="1">
      <c r="B89" s="301">
        <v>43891</v>
      </c>
      <c r="C89" s="294">
        <v>153</v>
      </c>
      <c r="D89" s="297">
        <v>5.4751423855173309</v>
      </c>
      <c r="E89" s="299">
        <v>7.0000000000000007E-2</v>
      </c>
      <c r="F89" s="295">
        <v>0.49</v>
      </c>
      <c r="G89" s="294">
        <f ca="1">+IF(ISERROR(HLOOKUP($B89,INDIRECT("'Monthly Resource Report'!"&amp;'HMPL Validation'!G$482021&amp;":"&amp;'HMPL Validation'!G$482022),'HMPL Validation'!G$482023,FALSE)),0,HLOOKUP($B89,INDIRECT("'Monthly Resource Report'!"&amp;'HMPL Validation'!G$482021&amp;":"&amp;'HMPL Validation'!G$482022),'HMPL Validation'!G$482023,FALSE))</f>
        <v>153</v>
      </c>
      <c r="H89" s="297">
        <f ca="1">+IF(ISERROR(HLOOKUP($B89,INDIRECT("'Monthly Resource Report'!"&amp;'HMPL Validation'!H$482021&amp;":"&amp;'HMPL Validation'!H$482022),'HMPL Validation'!H$482023,FALSE)),0,HLOOKUP($B89,INDIRECT("'Monthly Resource Report'!"&amp;'HMPL Validation'!H$482021&amp;":"&amp;'HMPL Validation'!H$482022),'HMPL Validation'!H$482023,FALSE))</f>
        <v>5.4749939668902936</v>
      </c>
      <c r="I89" s="317">
        <f ca="1">+IF(ISERROR(HLOOKUP($B89,INDIRECT("'Monthly Resource Report'!"&amp;'HMPL Validation'!I$482021&amp;":"&amp;'HMPL Validation'!I$482022),'HMPL Validation'!I$482023,FALSE)),0,HLOOKUP($B89,INDIRECT("'Monthly Resource Report'!"&amp;'HMPL Validation'!I$482021&amp;":"&amp;'HMPL Validation'!I$482022),'HMPL Validation'!I$482023,FALSE))</f>
        <v>6.9949643789510116E-2</v>
      </c>
      <c r="J89" s="318">
        <f ca="1">+IF(ISERROR(HLOOKUP($B89,INDIRECT("'Monthly Resource Report'!"&amp;'HMPL Validation'!J$482021&amp;":"&amp;'HMPL Validation'!J$482022),'HMPL Validation'!J$482023,FALSE)),0,HLOOKUP($B89,INDIRECT("'Monthly Resource Report'!"&amp;'HMPL Validation'!J$482021&amp;":"&amp;'HMPL Validation'!J$482022),'HMPL Validation'!J$482023,FALSE))</f>
        <v>0.49088507714746221</v>
      </c>
      <c r="L89" s="301">
        <v>43891</v>
      </c>
      <c r="M89" s="294">
        <v>152</v>
      </c>
      <c r="N89" s="297">
        <v>5.4751423855173309</v>
      </c>
      <c r="O89" s="299">
        <v>7.0000000000000007E-2</v>
      </c>
      <c r="P89" s="295">
        <v>0.49</v>
      </c>
      <c r="Q89" s="294">
        <f ca="1">+IF(ISERROR(HLOOKUP($B89,INDIRECT("'Monthly Resource Report'!"&amp;'HMPL Validation'!Q$482021&amp;":"&amp;'HMPL Validation'!Q$482022),'HMPL Validation'!Q$482023,FALSE)),0,HLOOKUP($B89,INDIRECT("'Monthly Resource Report'!"&amp;'HMPL Validation'!Q$482021&amp;":"&amp;'HMPL Validation'!Q$482022),'HMPL Validation'!Q$482023,FALSE))</f>
        <v>152</v>
      </c>
      <c r="R89" s="297">
        <f ca="1">+IF(ISERROR(HLOOKUP($B89,INDIRECT("'Monthly Resource Report'!"&amp;'HMPL Validation'!R$482021&amp;":"&amp;'HMPL Validation'!R$482022),'HMPL Validation'!R$482023,FALSE)),0,HLOOKUP($B89,INDIRECT("'Monthly Resource Report'!"&amp;'HMPL Validation'!R$482021&amp;":"&amp;'HMPL Validation'!R$482022),'HMPL Validation'!R$482023,FALSE))</f>
        <v>5.4750046890517057</v>
      </c>
      <c r="S89" s="317">
        <f ca="1">+IF(ISERROR(HLOOKUP($B89,INDIRECT("'Monthly Resource Report'!"&amp;'HMPL Validation'!S$482021&amp;":"&amp;'HMPL Validation'!S$482022),'HMPL Validation'!S$482023,FALSE)),0,HLOOKUP($B89,INDIRECT("'Monthly Resource Report'!"&amp;'HMPL Validation'!S$482021&amp;":"&amp;'HMPL Validation'!S$482022),'HMPL Validation'!S$482023,FALSE))</f>
        <v>6.992394173203019E-2</v>
      </c>
      <c r="T89" s="318">
        <f ca="1">+IF(ISERROR(HLOOKUP($B89,INDIRECT("'Monthly Resource Report'!"&amp;'HMPL Validation'!T$482021&amp;":"&amp;'HMPL Validation'!T$482022),'HMPL Validation'!T$482023,FALSE)),0,HLOOKUP($B89,INDIRECT("'Monthly Resource Report'!"&amp;'HMPL Validation'!T$482021&amp;":"&amp;'HMPL Validation'!T$482022),'HMPL Validation'!T$482023,FALSE))</f>
        <v>0.49208190595081219</v>
      </c>
    </row>
    <row r="90" spans="2:20" s="461" customFormat="1">
      <c r="B90" s="301">
        <v>43922</v>
      </c>
      <c r="C90" s="294">
        <v>153</v>
      </c>
      <c r="D90" s="297">
        <v>5.4751423855173309</v>
      </c>
      <c r="E90" s="299">
        <v>7.0000000000000007E-2</v>
      </c>
      <c r="F90" s="295">
        <v>0.49</v>
      </c>
      <c r="G90" s="294">
        <f ca="1">+IF(ISERROR(HLOOKUP($B90,INDIRECT("'Monthly Resource Report'!"&amp;'HMPL Validation'!G$482021&amp;":"&amp;'HMPL Validation'!G$482022),'HMPL Validation'!G$482023,FALSE)),0,HLOOKUP($B90,INDIRECT("'Monthly Resource Report'!"&amp;'HMPL Validation'!G$482021&amp;":"&amp;'HMPL Validation'!G$482022),'HMPL Validation'!G$482023,FALSE))</f>
        <v>153</v>
      </c>
      <c r="H90" s="297">
        <f ca="1">+IF(ISERROR(HLOOKUP($B90,INDIRECT("'Monthly Resource Report'!"&amp;'HMPL Validation'!H$482021&amp;":"&amp;'HMPL Validation'!H$482022),'HMPL Validation'!H$482023,FALSE)),0,HLOOKUP($B90,INDIRECT("'Monthly Resource Report'!"&amp;'HMPL Validation'!H$482021&amp;":"&amp;'HMPL Validation'!H$482022),'HMPL Validation'!H$482023,FALSE))</f>
        <v>5.4749971635819046</v>
      </c>
      <c r="I90" s="317">
        <f ca="1">+IF(ISERROR(HLOOKUP($B90,INDIRECT("'Monthly Resource Report'!"&amp;'HMPL Validation'!I$482021&amp;":"&amp;'HMPL Validation'!I$482022),'HMPL Validation'!I$482023,FALSE)),0,HLOOKUP($B90,INDIRECT("'Monthly Resource Report'!"&amp;'HMPL Validation'!I$482021&amp;":"&amp;'HMPL Validation'!I$482022),'HMPL Validation'!I$482023,FALSE))</f>
        <v>6.9904105681244652E-2</v>
      </c>
      <c r="J90" s="318">
        <f ca="1">+IF(ISERROR(HLOOKUP($B90,INDIRECT("'Monthly Resource Report'!"&amp;'HMPL Validation'!J$482021&amp;":"&amp;'HMPL Validation'!J$482022),'HMPL Validation'!J$482023,FALSE)),0,HLOOKUP($B90,INDIRECT("'Monthly Resource Report'!"&amp;'HMPL Validation'!J$482021&amp;":"&amp;'HMPL Validation'!J$482022),'HMPL Validation'!J$482023,FALSE))</f>
        <v>0.49115446226767023</v>
      </c>
      <c r="L90" s="301">
        <v>43922</v>
      </c>
      <c r="M90" s="294">
        <v>152</v>
      </c>
      <c r="N90" s="297">
        <v>5.4751423855173309</v>
      </c>
      <c r="O90" s="299">
        <v>7.0000000000000007E-2</v>
      </c>
      <c r="P90" s="295">
        <v>0.49</v>
      </c>
      <c r="Q90" s="294">
        <f ca="1">+IF(ISERROR(HLOOKUP($B90,INDIRECT("'Monthly Resource Report'!"&amp;'HMPL Validation'!Q$482021&amp;":"&amp;'HMPL Validation'!Q$482022),'HMPL Validation'!Q$482023,FALSE)),0,HLOOKUP($B90,INDIRECT("'Monthly Resource Report'!"&amp;'HMPL Validation'!Q$482021&amp;":"&amp;'HMPL Validation'!Q$482022),'HMPL Validation'!Q$482023,FALSE))</f>
        <v>152</v>
      </c>
      <c r="R90" s="297">
        <f ca="1">+IF(ISERROR(HLOOKUP($B90,INDIRECT("'Monthly Resource Report'!"&amp;'HMPL Validation'!R$482021&amp;":"&amp;'HMPL Validation'!R$482022),'HMPL Validation'!R$482023,FALSE)),0,HLOOKUP($B90,INDIRECT("'Monthly Resource Report'!"&amp;'HMPL Validation'!R$482021&amp;":"&amp;'HMPL Validation'!R$482022),'HMPL Validation'!R$482023,FALSE))</f>
        <v>5.4750033937349594</v>
      </c>
      <c r="S90" s="317">
        <f ca="1">+IF(ISERROR(HLOOKUP($B90,INDIRECT("'Monthly Resource Report'!"&amp;'HMPL Validation'!S$482021&amp;":"&amp;'HMPL Validation'!S$482022),'HMPL Validation'!S$482023,FALSE)),0,HLOOKUP($B90,INDIRECT("'Monthly Resource Report'!"&amp;'HMPL Validation'!S$482021&amp;":"&amp;'HMPL Validation'!S$482022),'HMPL Validation'!S$482023,FALSE))</f>
        <v>6.9886432217477479E-2</v>
      </c>
      <c r="T90" s="318">
        <f ca="1">+IF(ISERROR(HLOOKUP($B90,INDIRECT("'Monthly Resource Report'!"&amp;'HMPL Validation'!T$482021&amp;":"&amp;'HMPL Validation'!T$482022),'HMPL Validation'!T$482023,FALSE)),0,HLOOKUP($B90,INDIRECT("'Monthly Resource Report'!"&amp;'HMPL Validation'!T$482021&amp;":"&amp;'HMPL Validation'!T$482022),'HMPL Validation'!T$482023,FALSE))</f>
        <v>0.4912928570529792</v>
      </c>
    </row>
    <row r="91" spans="2:20" s="461" customFormat="1">
      <c r="B91" s="301">
        <v>43952</v>
      </c>
      <c r="C91" s="294">
        <v>153</v>
      </c>
      <c r="D91" s="297">
        <v>5.4751423855173309</v>
      </c>
      <c r="E91" s="299">
        <v>7.0000000000000007E-2</v>
      </c>
      <c r="F91" s="295">
        <v>0.49</v>
      </c>
      <c r="G91" s="294">
        <f ca="1">+IF(ISERROR(HLOOKUP($B91,INDIRECT("'Monthly Resource Report'!"&amp;'HMPL Validation'!G$482021&amp;":"&amp;'HMPL Validation'!G$482022),'HMPL Validation'!G$482023,FALSE)),0,HLOOKUP($B91,INDIRECT("'Monthly Resource Report'!"&amp;'HMPL Validation'!G$482021&amp;":"&amp;'HMPL Validation'!G$482022),'HMPL Validation'!G$482023,FALSE))</f>
        <v>153</v>
      </c>
      <c r="H91" s="297">
        <f ca="1">+IF(ISERROR(HLOOKUP($B91,INDIRECT("'Monthly Resource Report'!"&amp;'HMPL Validation'!H$482021&amp;":"&amp;'HMPL Validation'!H$482022),'HMPL Validation'!H$482023,FALSE)),0,HLOOKUP($B91,INDIRECT("'Monthly Resource Report'!"&amp;'HMPL Validation'!H$482021&amp;":"&amp;'HMPL Validation'!H$482022),'HMPL Validation'!H$482023,FALSE))</f>
        <v>5.4749953693953826</v>
      </c>
      <c r="I91" s="317">
        <f ca="1">+IF(ISERROR(HLOOKUP($B91,INDIRECT("'Monthly Resource Report'!"&amp;'HMPL Validation'!I$482021&amp;":"&amp;'HMPL Validation'!I$482022),'HMPL Validation'!I$482023,FALSE)),0,HLOOKUP($B91,INDIRECT("'Monthly Resource Report'!"&amp;'HMPL Validation'!I$482021&amp;":"&amp;'HMPL Validation'!I$482022),'HMPL Validation'!I$482023,FALSE))</f>
        <v>6.9905518734514144E-2</v>
      </c>
      <c r="J91" s="318">
        <f ca="1">+IF(ISERROR(HLOOKUP($B91,INDIRECT("'Monthly Resource Report'!"&amp;'HMPL Validation'!J$482021&amp;":"&amp;'HMPL Validation'!J$482022),'HMPL Validation'!J$482023,FALSE)),0,HLOOKUP($B91,INDIRECT("'Monthly Resource Report'!"&amp;'HMPL Validation'!J$482021&amp;":"&amp;'HMPL Validation'!J$482022),'HMPL Validation'!J$482023,FALSE))</f>
        <v>0.49169393837658942</v>
      </c>
      <c r="L91" s="301">
        <v>43952</v>
      </c>
      <c r="M91" s="294">
        <v>152</v>
      </c>
      <c r="N91" s="297">
        <v>5.4751423855173309</v>
      </c>
      <c r="O91" s="299">
        <v>7.0000000000000007E-2</v>
      </c>
      <c r="P91" s="295">
        <v>0.49</v>
      </c>
      <c r="Q91" s="294">
        <f ca="1">+IF(ISERROR(HLOOKUP($B91,INDIRECT("'Monthly Resource Report'!"&amp;'HMPL Validation'!Q$482021&amp;":"&amp;'HMPL Validation'!Q$482022),'HMPL Validation'!Q$482023,FALSE)),0,HLOOKUP($B91,INDIRECT("'Monthly Resource Report'!"&amp;'HMPL Validation'!Q$482021&amp;":"&amp;'HMPL Validation'!Q$482022),'HMPL Validation'!Q$482023,FALSE))</f>
        <v>152</v>
      </c>
      <c r="R91" s="297">
        <f ca="1">+IF(ISERROR(HLOOKUP($B91,INDIRECT("'Monthly Resource Report'!"&amp;'HMPL Validation'!R$482021&amp;":"&amp;'HMPL Validation'!R$482022),'HMPL Validation'!R$482023,FALSE)),0,HLOOKUP($B91,INDIRECT("'Monthly Resource Report'!"&amp;'HMPL Validation'!R$482021&amp;":"&amp;'HMPL Validation'!R$482022),'HMPL Validation'!R$482023,FALSE))</f>
        <v>5.4750036988607507</v>
      </c>
      <c r="S91" s="317">
        <f ca="1">+IF(ISERROR(HLOOKUP($B91,INDIRECT("'Monthly Resource Report'!"&amp;'HMPL Validation'!S$482021&amp;":"&amp;'HMPL Validation'!S$482022),'HMPL Validation'!S$482023,FALSE)),0,HLOOKUP($B91,INDIRECT("'Monthly Resource Report'!"&amp;'HMPL Validation'!S$482021&amp;":"&amp;'HMPL Validation'!S$482022),'HMPL Validation'!S$482023,FALSE))</f>
        <v>6.9861772612757458E-2</v>
      </c>
      <c r="T91" s="318">
        <f ca="1">+IF(ISERROR(HLOOKUP($B91,INDIRECT("'Monthly Resource Report'!"&amp;'HMPL Validation'!T$482021&amp;":"&amp;'HMPL Validation'!T$482022),'HMPL Validation'!T$482023,FALSE)),0,HLOOKUP($B91,INDIRECT("'Monthly Resource Report'!"&amp;'HMPL Validation'!T$482021&amp;":"&amp;'HMPL Validation'!T$482022),'HMPL Validation'!T$482023,FALSE))</f>
        <v>0.4916775895137479</v>
      </c>
    </row>
    <row r="92" spans="2:20" s="461" customFormat="1">
      <c r="B92" s="301">
        <v>43983</v>
      </c>
      <c r="C92" s="294">
        <v>153</v>
      </c>
      <c r="D92" s="297">
        <v>5.4751423855173309</v>
      </c>
      <c r="E92" s="299">
        <v>7.0000000000000007E-2</v>
      </c>
      <c r="F92" s="295">
        <v>0.49</v>
      </c>
      <c r="G92" s="294">
        <f ca="1">+IF(ISERROR(HLOOKUP($B92,INDIRECT("'Monthly Resource Report'!"&amp;'HMPL Validation'!G$482021&amp;":"&amp;'HMPL Validation'!G$482022),'HMPL Validation'!G$482023,FALSE)),0,HLOOKUP($B92,INDIRECT("'Monthly Resource Report'!"&amp;'HMPL Validation'!G$482021&amp;":"&amp;'HMPL Validation'!G$482022),'HMPL Validation'!G$482023,FALSE))</f>
        <v>153</v>
      </c>
      <c r="H92" s="297">
        <f ca="1">+IF(ISERROR(HLOOKUP($B92,INDIRECT("'Monthly Resource Report'!"&amp;'HMPL Validation'!H$482021&amp;":"&amp;'HMPL Validation'!H$482022),'HMPL Validation'!H$482023,FALSE)),0,HLOOKUP($B92,INDIRECT("'Monthly Resource Report'!"&amp;'HMPL Validation'!H$482021&amp;":"&amp;'HMPL Validation'!H$482022),'HMPL Validation'!H$482023,FALSE))</f>
        <v>5.4749952422408033</v>
      </c>
      <c r="I92" s="317">
        <f ca="1">+IF(ISERROR(HLOOKUP($B92,INDIRECT("'Monthly Resource Report'!"&amp;'HMPL Validation'!I$482021&amp;":"&amp;'HMPL Validation'!I$482022),'HMPL Validation'!I$482023,FALSE)),0,HLOOKUP($B92,INDIRECT("'Monthly Resource Report'!"&amp;'HMPL Validation'!I$482021&amp;":"&amp;'HMPL Validation'!I$482022),'HMPL Validation'!I$482023,FALSE))</f>
        <v>6.9903970477855945E-2</v>
      </c>
      <c r="J92" s="318">
        <f ca="1">+IF(ISERROR(HLOOKUP($B92,INDIRECT("'Monthly Resource Report'!"&amp;'HMPL Validation'!J$482021&amp;":"&amp;'HMPL Validation'!J$482022),'HMPL Validation'!J$482023,FALSE)),0,HLOOKUP($B92,INDIRECT("'Monthly Resource Report'!"&amp;'HMPL Validation'!J$482021&amp;":"&amp;'HMPL Validation'!J$482022),'HMPL Validation'!J$482023,FALSE))</f>
        <v>0.49092549097624133</v>
      </c>
      <c r="L92" s="301">
        <v>43983</v>
      </c>
      <c r="M92" s="294">
        <v>152</v>
      </c>
      <c r="N92" s="297">
        <v>5.4751423855173309</v>
      </c>
      <c r="O92" s="299">
        <v>7.0000000000000007E-2</v>
      </c>
      <c r="P92" s="295">
        <v>0.49</v>
      </c>
      <c r="Q92" s="294">
        <f ca="1">+IF(ISERROR(HLOOKUP($B92,INDIRECT("'Monthly Resource Report'!"&amp;'HMPL Validation'!Q$482021&amp;":"&amp;'HMPL Validation'!Q$482022),'HMPL Validation'!Q$482023,FALSE)),0,HLOOKUP($B92,INDIRECT("'Monthly Resource Report'!"&amp;'HMPL Validation'!Q$482021&amp;":"&amp;'HMPL Validation'!Q$482022),'HMPL Validation'!Q$482023,FALSE))</f>
        <v>152</v>
      </c>
      <c r="R92" s="297">
        <f ca="1">+IF(ISERROR(HLOOKUP($B92,INDIRECT("'Monthly Resource Report'!"&amp;'HMPL Validation'!R$482021&amp;":"&amp;'HMPL Validation'!R$482022),'HMPL Validation'!R$482023,FALSE)),0,HLOOKUP($B92,INDIRECT("'Monthly Resource Report'!"&amp;'HMPL Validation'!R$482021&amp;":"&amp;'HMPL Validation'!R$482022),'HMPL Validation'!R$482023,FALSE))</f>
        <v>5.4750027787497686</v>
      </c>
      <c r="S92" s="317">
        <f ca="1">+IF(ISERROR(HLOOKUP($B92,INDIRECT("'Monthly Resource Report'!"&amp;'HMPL Validation'!S$482021&amp;":"&amp;'HMPL Validation'!S$482022),'HMPL Validation'!S$482023,FALSE)),0,HLOOKUP($B92,INDIRECT("'Monthly Resource Report'!"&amp;'HMPL Validation'!S$482021&amp;":"&amp;'HMPL Validation'!S$482022),'HMPL Validation'!S$482023,FALSE))</f>
        <v>6.9884881634347321E-2</v>
      </c>
      <c r="T92" s="318">
        <f ca="1">+IF(ISERROR(HLOOKUP($B92,INDIRECT("'Monthly Resource Report'!"&amp;'HMPL Validation'!T$482021&amp;":"&amp;'HMPL Validation'!T$482022),'HMPL Validation'!T$482023,FALSE)),0,HLOOKUP($B92,INDIRECT("'Monthly Resource Report'!"&amp;'HMPL Validation'!T$482021&amp;":"&amp;'HMPL Validation'!T$482022),'HMPL Validation'!T$482023,FALSE))</f>
        <v>0.49173136949229224</v>
      </c>
    </row>
    <row r="93" spans="2:20" s="461" customFormat="1">
      <c r="B93" s="301">
        <v>44013</v>
      </c>
      <c r="C93" s="294">
        <v>153</v>
      </c>
      <c r="D93" s="297">
        <v>5.4751423855173309</v>
      </c>
      <c r="E93" s="299">
        <v>7.0000000000000007E-2</v>
      </c>
      <c r="F93" s="295">
        <v>0.49</v>
      </c>
      <c r="G93" s="294">
        <f ca="1">+IF(ISERROR(HLOOKUP($B93,INDIRECT("'Monthly Resource Report'!"&amp;'HMPL Validation'!G$482021&amp;":"&amp;'HMPL Validation'!G$482022),'HMPL Validation'!G$482023,FALSE)),0,HLOOKUP($B93,INDIRECT("'Monthly Resource Report'!"&amp;'HMPL Validation'!G$482021&amp;":"&amp;'HMPL Validation'!G$482022),'HMPL Validation'!G$482023,FALSE))</f>
        <v>153</v>
      </c>
      <c r="H93" s="297">
        <f ca="1">+IF(ISERROR(HLOOKUP($B93,INDIRECT("'Monthly Resource Report'!"&amp;'HMPL Validation'!H$482021&amp;":"&amp;'HMPL Validation'!H$482022),'HMPL Validation'!H$482023,FALSE)),0,HLOOKUP($B93,INDIRECT("'Monthly Resource Report'!"&amp;'HMPL Validation'!H$482021&amp;":"&amp;'HMPL Validation'!H$482022),'HMPL Validation'!H$482023,FALSE))</f>
        <v>5.4749944075902501</v>
      </c>
      <c r="I93" s="317">
        <f ca="1">+IF(ISERROR(HLOOKUP($B93,INDIRECT("'Monthly Resource Report'!"&amp;'HMPL Validation'!I$482021&amp;":"&amp;'HMPL Validation'!I$482022),'HMPL Validation'!I$482023,FALSE)),0,HLOOKUP($B93,INDIRECT("'Monthly Resource Report'!"&amp;'HMPL Validation'!I$482021&amp;":"&amp;'HMPL Validation'!I$482022),'HMPL Validation'!I$482023,FALSE))</f>
        <v>6.9953104101818042E-2</v>
      </c>
      <c r="J93" s="318">
        <f ca="1">+IF(ISERROR(HLOOKUP($B93,INDIRECT("'Monthly Resource Report'!"&amp;'HMPL Validation'!J$482021&amp;":"&amp;'HMPL Validation'!J$482022),'HMPL Validation'!J$482023,FALSE)),0,HLOOKUP($B93,INDIRECT("'Monthly Resource Report'!"&amp;'HMPL Validation'!J$482021&amp;":"&amp;'HMPL Validation'!J$482022),'HMPL Validation'!J$482023,FALSE))</f>
        <v>0.49087194842458848</v>
      </c>
      <c r="L93" s="301">
        <v>44013</v>
      </c>
      <c r="M93" s="294">
        <v>152</v>
      </c>
      <c r="N93" s="297">
        <v>5.4751423855173309</v>
      </c>
      <c r="O93" s="299">
        <v>7.0000000000000007E-2</v>
      </c>
      <c r="P93" s="295">
        <v>0.49</v>
      </c>
      <c r="Q93" s="294">
        <f ca="1">+IF(ISERROR(HLOOKUP($B93,INDIRECT("'Monthly Resource Report'!"&amp;'HMPL Validation'!Q$482021&amp;":"&amp;'HMPL Validation'!Q$482022),'HMPL Validation'!Q$482023,FALSE)),0,HLOOKUP($B93,INDIRECT("'Monthly Resource Report'!"&amp;'HMPL Validation'!Q$482021&amp;":"&amp;'HMPL Validation'!Q$482022),'HMPL Validation'!Q$482023,FALSE))</f>
        <v>152</v>
      </c>
      <c r="R93" s="297">
        <f ca="1">+IF(ISERROR(HLOOKUP($B93,INDIRECT("'Monthly Resource Report'!"&amp;'HMPL Validation'!R$482021&amp;":"&amp;'HMPL Validation'!R$482022),'HMPL Validation'!R$482023,FALSE)),0,HLOOKUP($B93,INDIRECT("'Monthly Resource Report'!"&amp;'HMPL Validation'!R$482021&amp;":"&amp;'HMPL Validation'!R$482022),'HMPL Validation'!R$482023,FALSE))</f>
        <v>5.4750037821556905</v>
      </c>
      <c r="S93" s="317">
        <f ca="1">+IF(ISERROR(HLOOKUP($B93,INDIRECT("'Monthly Resource Report'!"&amp;'HMPL Validation'!S$482021&amp;":"&amp;'HMPL Validation'!S$482022),'HMPL Validation'!S$482023,FALSE)),0,HLOOKUP($B93,INDIRECT("'Monthly Resource Report'!"&amp;'HMPL Validation'!S$482021&amp;":"&amp;'HMPL Validation'!S$482022),'HMPL Validation'!S$482023,FALSE))</f>
        <v>6.9917928752989161E-2</v>
      </c>
      <c r="T93" s="318">
        <f ca="1">+IF(ISERROR(HLOOKUP($B93,INDIRECT("'Monthly Resource Report'!"&amp;'HMPL Validation'!T$482021&amp;":"&amp;'HMPL Validation'!T$482022),'HMPL Validation'!T$482023,FALSE)),0,HLOOKUP($B93,INDIRECT("'Monthly Resource Report'!"&amp;'HMPL Validation'!T$482021&amp;":"&amp;'HMPL Validation'!T$482022),'HMPL Validation'!T$482023,FALSE))</f>
        <v>0.4908331252188054</v>
      </c>
    </row>
    <row r="94" spans="2:20" s="461" customFormat="1">
      <c r="B94" s="301">
        <v>44044</v>
      </c>
      <c r="C94" s="294">
        <v>153</v>
      </c>
      <c r="D94" s="297">
        <v>5.4751423855173309</v>
      </c>
      <c r="E94" s="299">
        <v>7.0000000000000007E-2</v>
      </c>
      <c r="F94" s="295">
        <v>0.49</v>
      </c>
      <c r="G94" s="294">
        <f ca="1">+IF(ISERROR(HLOOKUP($B94,INDIRECT("'Monthly Resource Report'!"&amp;'HMPL Validation'!G$482021&amp;":"&amp;'HMPL Validation'!G$482022),'HMPL Validation'!G$482023,FALSE)),0,HLOOKUP($B94,INDIRECT("'Monthly Resource Report'!"&amp;'HMPL Validation'!G$482021&amp;":"&amp;'HMPL Validation'!G$482022),'HMPL Validation'!G$482023,FALSE))</f>
        <v>153</v>
      </c>
      <c r="H94" s="297">
        <f ca="1">+IF(ISERROR(HLOOKUP($B94,INDIRECT("'Monthly Resource Report'!"&amp;'HMPL Validation'!H$482021&amp;":"&amp;'HMPL Validation'!H$482022),'HMPL Validation'!H$482023,FALSE)),0,HLOOKUP($B94,INDIRECT("'Monthly Resource Report'!"&amp;'HMPL Validation'!H$482021&amp;":"&amp;'HMPL Validation'!H$482022),'HMPL Validation'!H$482023,FALSE))</f>
        <v>5.4749945925067589</v>
      </c>
      <c r="I94" s="317">
        <f ca="1">+IF(ISERROR(HLOOKUP($B94,INDIRECT("'Monthly Resource Report'!"&amp;'HMPL Validation'!I$482021&amp;":"&amp;'HMPL Validation'!I$482022),'HMPL Validation'!I$482023,FALSE)),0,HLOOKUP($B94,INDIRECT("'Monthly Resource Report'!"&amp;'HMPL Validation'!I$482021&amp;":"&amp;'HMPL Validation'!I$482022),'HMPL Validation'!I$482023,FALSE))</f>
        <v>6.9944606257746053E-2</v>
      </c>
      <c r="J94" s="318">
        <f ca="1">+IF(ISERROR(HLOOKUP($B94,INDIRECT("'Monthly Resource Report'!"&amp;'HMPL Validation'!J$482021&amp;":"&amp;'HMPL Validation'!J$482022),'HMPL Validation'!J$482023,FALSE)),0,HLOOKUP($B94,INDIRECT("'Monthly Resource Report'!"&amp;'HMPL Validation'!J$482021&amp;":"&amp;'HMPL Validation'!J$482022),'HMPL Validation'!J$482023,FALSE))</f>
        <v>0.49058095597091084</v>
      </c>
      <c r="L94" s="301">
        <v>44044</v>
      </c>
      <c r="M94" s="294">
        <v>152</v>
      </c>
      <c r="N94" s="297">
        <v>5.4751423855173309</v>
      </c>
      <c r="O94" s="299">
        <v>7.0000000000000007E-2</v>
      </c>
      <c r="P94" s="295">
        <v>0.49</v>
      </c>
      <c r="Q94" s="294">
        <f ca="1">+IF(ISERROR(HLOOKUP($B94,INDIRECT("'Monthly Resource Report'!"&amp;'HMPL Validation'!Q$482021&amp;":"&amp;'HMPL Validation'!Q$482022),'HMPL Validation'!Q$482023,FALSE)),0,HLOOKUP($B94,INDIRECT("'Monthly Resource Report'!"&amp;'HMPL Validation'!Q$482021&amp;":"&amp;'HMPL Validation'!Q$482022),'HMPL Validation'!Q$482023,FALSE))</f>
        <v>152</v>
      </c>
      <c r="R94" s="297">
        <f ca="1">+IF(ISERROR(HLOOKUP($B94,INDIRECT("'Monthly Resource Report'!"&amp;'HMPL Validation'!R$482021&amp;":"&amp;'HMPL Validation'!R$482022),'HMPL Validation'!R$482023,FALSE)),0,HLOOKUP($B94,INDIRECT("'Monthly Resource Report'!"&amp;'HMPL Validation'!R$482021&amp;":"&amp;'HMPL Validation'!R$482022),'HMPL Validation'!R$482023,FALSE))</f>
        <v>5.4750036918242335</v>
      </c>
      <c r="S94" s="317">
        <f ca="1">+IF(ISERROR(HLOOKUP($B94,INDIRECT("'Monthly Resource Report'!"&amp;'HMPL Validation'!S$482021&amp;":"&amp;'HMPL Validation'!S$482022),'HMPL Validation'!S$482023,FALSE)),0,HLOOKUP($B94,INDIRECT("'Monthly Resource Report'!"&amp;'HMPL Validation'!S$482021&amp;":"&amp;'HMPL Validation'!S$482022),'HMPL Validation'!S$482023,FALSE))</f>
        <v>6.9920448170789296E-2</v>
      </c>
      <c r="T94" s="318">
        <f ca="1">+IF(ISERROR(HLOOKUP($B94,INDIRECT("'Monthly Resource Report'!"&amp;'HMPL Validation'!T$482021&amp;":"&amp;'HMPL Validation'!T$482022),'HMPL Validation'!T$482023,FALSE)),0,HLOOKUP($B94,INDIRECT("'Monthly Resource Report'!"&amp;'HMPL Validation'!T$482021&amp;":"&amp;'HMPL Validation'!T$482022),'HMPL Validation'!T$482023,FALSE))</f>
        <v>0.49165716568714352</v>
      </c>
    </row>
    <row r="95" spans="2:20" s="461" customFormat="1">
      <c r="B95" s="301">
        <v>44075</v>
      </c>
      <c r="C95" s="294">
        <v>153</v>
      </c>
      <c r="D95" s="297">
        <v>5.4751423855173309</v>
      </c>
      <c r="E95" s="299">
        <v>7.0000000000000007E-2</v>
      </c>
      <c r="F95" s="295">
        <v>0.49</v>
      </c>
      <c r="G95" s="294">
        <f ca="1">+IF(ISERROR(HLOOKUP($B95,INDIRECT("'Monthly Resource Report'!"&amp;'HMPL Validation'!G$482021&amp;":"&amp;'HMPL Validation'!G$482022),'HMPL Validation'!G$482023,FALSE)),0,HLOOKUP($B95,INDIRECT("'Monthly Resource Report'!"&amp;'HMPL Validation'!G$482021&amp;":"&amp;'HMPL Validation'!G$482022),'HMPL Validation'!G$482023,FALSE))</f>
        <v>153</v>
      </c>
      <c r="H95" s="297">
        <f ca="1">+IF(ISERROR(HLOOKUP($B95,INDIRECT("'Monthly Resource Report'!"&amp;'HMPL Validation'!H$482021&amp;":"&amp;'HMPL Validation'!H$482022),'HMPL Validation'!H$482023,FALSE)),0,HLOOKUP($B95,INDIRECT("'Monthly Resource Report'!"&amp;'HMPL Validation'!H$482021&amp;":"&amp;'HMPL Validation'!H$482022),'HMPL Validation'!H$482023,FALSE))</f>
        <v>5.4749958605092575</v>
      </c>
      <c r="I95" s="317">
        <f ca="1">+IF(ISERROR(HLOOKUP($B95,INDIRECT("'Monthly Resource Report'!"&amp;'HMPL Validation'!I$482021&amp;":"&amp;'HMPL Validation'!I$482022),'HMPL Validation'!I$482023,FALSE)),0,HLOOKUP($B95,INDIRECT("'Monthly Resource Report'!"&amp;'HMPL Validation'!I$482021&amp;":"&amp;'HMPL Validation'!I$482022),'HMPL Validation'!I$482023,FALSE))</f>
        <v>6.9913328658320853E-2</v>
      </c>
      <c r="J95" s="318">
        <f ca="1">+IF(ISERROR(HLOOKUP($B95,INDIRECT("'Monthly Resource Report'!"&amp;'HMPL Validation'!J$482021&amp;":"&amp;'HMPL Validation'!J$482022),'HMPL Validation'!J$482023,FALSE)),0,HLOOKUP($B95,INDIRECT("'Monthly Resource Report'!"&amp;'HMPL Validation'!J$482021&amp;":"&amp;'HMPL Validation'!J$482022),'HMPL Validation'!J$482023,FALSE))</f>
        <v>0.49123065813265349</v>
      </c>
      <c r="L95" s="301">
        <v>44075</v>
      </c>
      <c r="M95" s="294">
        <v>152</v>
      </c>
      <c r="N95" s="297">
        <v>5.4751423855173309</v>
      </c>
      <c r="O95" s="299">
        <v>7.0000000000000007E-2</v>
      </c>
      <c r="P95" s="295">
        <v>0.49</v>
      </c>
      <c r="Q95" s="294">
        <f ca="1">+IF(ISERROR(HLOOKUP($B95,INDIRECT("'Monthly Resource Report'!"&amp;'HMPL Validation'!Q$482021&amp;":"&amp;'HMPL Validation'!Q$482022),'HMPL Validation'!Q$482023,FALSE)),0,HLOOKUP($B95,INDIRECT("'Monthly Resource Report'!"&amp;'HMPL Validation'!Q$482021&amp;":"&amp;'HMPL Validation'!Q$482022),'HMPL Validation'!Q$482023,FALSE))</f>
        <v>152</v>
      </c>
      <c r="R95" s="297">
        <f ca="1">+IF(ISERROR(HLOOKUP($B95,INDIRECT("'Monthly Resource Report'!"&amp;'HMPL Validation'!R$482021&amp;":"&amp;'HMPL Validation'!R$482022),'HMPL Validation'!R$482023,FALSE)),0,HLOOKUP($B95,INDIRECT("'Monthly Resource Report'!"&amp;'HMPL Validation'!R$482021&amp;":"&amp;'HMPL Validation'!R$482022),'HMPL Validation'!R$482023,FALSE))</f>
        <v>5.4750031889723285</v>
      </c>
      <c r="S95" s="317">
        <f ca="1">+IF(ISERROR(HLOOKUP($B95,INDIRECT("'Monthly Resource Report'!"&amp;'HMPL Validation'!S$482021&amp;":"&amp;'HMPL Validation'!S$482022),'HMPL Validation'!S$482023,FALSE)),0,HLOOKUP($B95,INDIRECT("'Monthly Resource Report'!"&amp;'HMPL Validation'!S$482021&amp;":"&amp;'HMPL Validation'!S$482022),'HMPL Validation'!S$482023,FALSE))</f>
        <v>6.9876724180662306E-2</v>
      </c>
      <c r="T95" s="318">
        <f ca="1">+IF(ISERROR(HLOOKUP($B95,INDIRECT("'Monthly Resource Report'!"&amp;'HMPL Validation'!T$482021&amp;":"&amp;'HMPL Validation'!T$482022),'HMPL Validation'!T$482023,FALSE)),0,HLOOKUP($B95,INDIRECT("'Monthly Resource Report'!"&amp;'HMPL Validation'!T$482021&amp;":"&amp;'HMPL Validation'!T$482022),'HMPL Validation'!T$482023,FALSE))</f>
        <v>0.49130031986643935</v>
      </c>
    </row>
    <row r="96" spans="2:20" s="461" customFormat="1">
      <c r="B96" s="301">
        <v>44105</v>
      </c>
      <c r="C96" s="294">
        <v>153</v>
      </c>
      <c r="D96" s="297">
        <v>5.4751423855173309</v>
      </c>
      <c r="E96" s="299">
        <v>7.0000000000000007E-2</v>
      </c>
      <c r="F96" s="295">
        <v>0.49</v>
      </c>
      <c r="G96" s="294">
        <f ca="1">+IF(ISERROR(HLOOKUP($B96,INDIRECT("'Monthly Resource Report'!"&amp;'HMPL Validation'!G$482021&amp;":"&amp;'HMPL Validation'!G$482022),'HMPL Validation'!G$482023,FALSE)),0,HLOOKUP($B96,INDIRECT("'Monthly Resource Report'!"&amp;'HMPL Validation'!G$482021&amp;":"&amp;'HMPL Validation'!G$482022),'HMPL Validation'!G$482023,FALSE))</f>
        <v>153</v>
      </c>
      <c r="H96" s="297">
        <f ca="1">+IF(ISERROR(HLOOKUP($B96,INDIRECT("'Monthly Resource Report'!"&amp;'HMPL Validation'!H$482021&amp;":"&amp;'HMPL Validation'!H$482022),'HMPL Validation'!H$482023,FALSE)),0,HLOOKUP($B96,INDIRECT("'Monthly Resource Report'!"&amp;'HMPL Validation'!H$482021&amp;":"&amp;'HMPL Validation'!H$482022),'HMPL Validation'!H$482023,FALSE))</f>
        <v>5.4749950025477201</v>
      </c>
      <c r="I96" s="317">
        <f ca="1">+IF(ISERROR(HLOOKUP($B96,INDIRECT("'Monthly Resource Report'!"&amp;'HMPL Validation'!I$482021&amp;":"&amp;'HMPL Validation'!I$482022),'HMPL Validation'!I$482023,FALSE)),0,HLOOKUP($B96,INDIRECT("'Monthly Resource Report'!"&amp;'HMPL Validation'!I$482021&amp;":"&amp;'HMPL Validation'!I$482022),'HMPL Validation'!I$482023,FALSE))</f>
        <v>6.9910990317018501E-2</v>
      </c>
      <c r="J96" s="318">
        <f ca="1">+IF(ISERROR(HLOOKUP($B96,INDIRECT("'Monthly Resource Report'!"&amp;'HMPL Validation'!J$482021&amp;":"&amp;'HMPL Validation'!J$482022),'HMPL Validation'!J$482023,FALSE)),0,HLOOKUP($B96,INDIRECT("'Monthly Resource Report'!"&amp;'HMPL Validation'!J$482021&amp;":"&amp;'HMPL Validation'!J$482022),'HMPL Validation'!J$482023,FALSE))</f>
        <v>0.49148772734582769</v>
      </c>
      <c r="L96" s="301">
        <v>44105</v>
      </c>
      <c r="M96" s="294">
        <v>152</v>
      </c>
      <c r="N96" s="297">
        <v>5.4751423855173309</v>
      </c>
      <c r="O96" s="299">
        <v>7.0000000000000007E-2</v>
      </c>
      <c r="P96" s="295">
        <v>0.49</v>
      </c>
      <c r="Q96" s="294">
        <f ca="1">+IF(ISERROR(HLOOKUP($B96,INDIRECT("'Monthly Resource Report'!"&amp;'HMPL Validation'!Q$482021&amp;":"&amp;'HMPL Validation'!Q$482022),'HMPL Validation'!Q$482023,FALSE)),0,HLOOKUP($B96,INDIRECT("'Monthly Resource Report'!"&amp;'HMPL Validation'!Q$482021&amp;":"&amp;'HMPL Validation'!Q$482022),'HMPL Validation'!Q$482023,FALSE))</f>
        <v>152</v>
      </c>
      <c r="R96" s="297">
        <f ca="1">+IF(ISERROR(HLOOKUP($B96,INDIRECT("'Monthly Resource Report'!"&amp;'HMPL Validation'!R$482021&amp;":"&amp;'HMPL Validation'!R$482022),'HMPL Validation'!R$482023,FALSE)),0,HLOOKUP($B96,INDIRECT("'Monthly Resource Report'!"&amp;'HMPL Validation'!R$482021&amp;":"&amp;'HMPL Validation'!R$482022),'HMPL Validation'!R$482023,FALSE))</f>
        <v>5.4750033349327731</v>
      </c>
      <c r="S96" s="317">
        <f ca="1">+IF(ISERROR(HLOOKUP($B96,INDIRECT("'Monthly Resource Report'!"&amp;'HMPL Validation'!S$482021&amp;":"&amp;'HMPL Validation'!S$482022),'HMPL Validation'!S$482023,FALSE)),0,HLOOKUP($B96,INDIRECT("'Monthly Resource Report'!"&amp;'HMPL Validation'!S$482021&amp;":"&amp;'HMPL Validation'!S$482022),'HMPL Validation'!S$482023,FALSE))</f>
        <v>6.988031281907596E-2</v>
      </c>
      <c r="T96" s="318">
        <f ca="1">+IF(ISERROR(HLOOKUP($B96,INDIRECT("'Monthly Resource Report'!"&amp;'HMPL Validation'!T$482021&amp;":"&amp;'HMPL Validation'!T$482022),'HMPL Validation'!T$482023,FALSE)),0,HLOOKUP($B96,INDIRECT("'Monthly Resource Report'!"&amp;'HMPL Validation'!T$482021&amp;":"&amp;'HMPL Validation'!T$482022),'HMPL Validation'!T$482023,FALSE))</f>
        <v>0.49167080633524951</v>
      </c>
    </row>
    <row r="97" spans="2:20" s="461" customFormat="1">
      <c r="B97" s="301">
        <v>44136</v>
      </c>
      <c r="C97" s="294">
        <v>153</v>
      </c>
      <c r="D97" s="297">
        <v>5.4751423855173309</v>
      </c>
      <c r="E97" s="299">
        <v>7.0000000000000007E-2</v>
      </c>
      <c r="F97" s="295">
        <v>0.49</v>
      </c>
      <c r="G97" s="294">
        <f ca="1">+IF(ISERROR(HLOOKUP($B97,INDIRECT("'Monthly Resource Report'!"&amp;'HMPL Validation'!G$482021&amp;":"&amp;'HMPL Validation'!G$482022),'HMPL Validation'!G$482023,FALSE)),0,HLOOKUP($B97,INDIRECT("'Monthly Resource Report'!"&amp;'HMPL Validation'!G$482021&amp;":"&amp;'HMPL Validation'!G$482022),'HMPL Validation'!G$482023,FALSE))</f>
        <v>153</v>
      </c>
      <c r="H97" s="297">
        <f ca="1">+IF(ISERROR(HLOOKUP($B97,INDIRECT("'Monthly Resource Report'!"&amp;'HMPL Validation'!H$482021&amp;":"&amp;'HMPL Validation'!H$482022),'HMPL Validation'!H$482023,FALSE)),0,HLOOKUP($B97,INDIRECT("'Monthly Resource Report'!"&amp;'HMPL Validation'!H$482021&amp;":"&amp;'HMPL Validation'!H$482022),'HMPL Validation'!H$482023,FALSE))</f>
        <v>5.4749932020046641</v>
      </c>
      <c r="I97" s="317">
        <f ca="1">+IF(ISERROR(HLOOKUP($B97,INDIRECT("'Monthly Resource Report'!"&amp;'HMPL Validation'!I$482021&amp;":"&amp;'HMPL Validation'!I$482022),'HMPL Validation'!I$482023,FALSE)),0,HLOOKUP($B97,INDIRECT("'Monthly Resource Report'!"&amp;'HMPL Validation'!I$482021&amp;":"&amp;'HMPL Validation'!I$482022),'HMPL Validation'!I$482023,FALSE))</f>
        <v>6.9961050282430395E-2</v>
      </c>
      <c r="J97" s="318">
        <f ca="1">+IF(ISERROR(HLOOKUP($B97,INDIRECT("'Monthly Resource Report'!"&amp;'HMPL Validation'!J$482021&amp;":"&amp;'HMPL Validation'!J$482022),'HMPL Validation'!J$482023,FALSE)),0,HLOOKUP($B97,INDIRECT("'Monthly Resource Report'!"&amp;'HMPL Validation'!J$482021&amp;":"&amp;'HMPL Validation'!J$482022),'HMPL Validation'!J$482023,FALSE))</f>
        <v>0.4912025454463313</v>
      </c>
      <c r="L97" s="301">
        <v>44136</v>
      </c>
      <c r="M97" s="294">
        <v>152</v>
      </c>
      <c r="N97" s="297">
        <v>5.4751423855173309</v>
      </c>
      <c r="O97" s="299">
        <v>7.0000000000000007E-2</v>
      </c>
      <c r="P97" s="295">
        <v>0.49</v>
      </c>
      <c r="Q97" s="294">
        <f ca="1">+IF(ISERROR(HLOOKUP($B97,INDIRECT("'Monthly Resource Report'!"&amp;'HMPL Validation'!Q$482021&amp;":"&amp;'HMPL Validation'!Q$482022),'HMPL Validation'!Q$482023,FALSE)),0,HLOOKUP($B97,INDIRECT("'Monthly Resource Report'!"&amp;'HMPL Validation'!Q$482021&amp;":"&amp;'HMPL Validation'!Q$482022),'HMPL Validation'!Q$482023,FALSE))</f>
        <v>152</v>
      </c>
      <c r="R97" s="297">
        <f ca="1">+IF(ISERROR(HLOOKUP($B97,INDIRECT("'Monthly Resource Report'!"&amp;'HMPL Validation'!R$482021&amp;":"&amp;'HMPL Validation'!R$482022),'HMPL Validation'!R$482023,FALSE)),0,HLOOKUP($B97,INDIRECT("'Monthly Resource Report'!"&amp;'HMPL Validation'!R$482021&amp;":"&amp;'HMPL Validation'!R$482022),'HMPL Validation'!R$482023,FALSE))</f>
        <v>5.4750052203176782</v>
      </c>
      <c r="S97" s="317">
        <f ca="1">+IF(ISERROR(HLOOKUP($B97,INDIRECT("'Monthly Resource Report'!"&amp;'HMPL Validation'!S$482021&amp;":"&amp;'HMPL Validation'!S$482022),'HMPL Validation'!S$482023,FALSE)),0,HLOOKUP($B97,INDIRECT("'Monthly Resource Report'!"&amp;'HMPL Validation'!S$482021&amp;":"&amp;'HMPL Validation'!S$482022),'HMPL Validation'!S$482023,FALSE))</f>
        <v>6.9935849167774428E-2</v>
      </c>
      <c r="T97" s="318">
        <f ca="1">+IF(ISERROR(HLOOKUP($B97,INDIRECT("'Monthly Resource Report'!"&amp;'HMPL Validation'!T$482021&amp;":"&amp;'HMPL Validation'!T$482022),'HMPL Validation'!T$482023,FALSE)),0,HLOOKUP($B97,INDIRECT("'Monthly Resource Report'!"&amp;'HMPL Validation'!T$482021&amp;":"&amp;'HMPL Validation'!T$482022),'HMPL Validation'!T$482023,FALSE))</f>
        <v>0.49127957152697704</v>
      </c>
    </row>
    <row r="98" spans="2:20" s="461" customFormat="1">
      <c r="B98" s="301">
        <v>44166</v>
      </c>
      <c r="C98" s="294">
        <v>153</v>
      </c>
      <c r="D98" s="297">
        <v>5.4751423855173309</v>
      </c>
      <c r="E98" s="299">
        <v>7.0000000000000007E-2</v>
      </c>
      <c r="F98" s="295">
        <v>0.49</v>
      </c>
      <c r="G98" s="294">
        <f ca="1">+IF(ISERROR(HLOOKUP($B98,INDIRECT("'Monthly Resource Report'!"&amp;'HMPL Validation'!G$482021&amp;":"&amp;'HMPL Validation'!G$482022),'HMPL Validation'!G$482023,FALSE)),0,HLOOKUP($B98,INDIRECT("'Monthly Resource Report'!"&amp;'HMPL Validation'!G$482021&amp;":"&amp;'HMPL Validation'!G$482022),'HMPL Validation'!G$482023,FALSE))</f>
        <v>153</v>
      </c>
      <c r="H98" s="297">
        <f ca="1">+IF(ISERROR(HLOOKUP($B98,INDIRECT("'Monthly Resource Report'!"&amp;'HMPL Validation'!H$482021&amp;":"&amp;'HMPL Validation'!H$482022),'HMPL Validation'!H$482023,FALSE)),0,HLOOKUP($B98,INDIRECT("'Monthly Resource Report'!"&amp;'HMPL Validation'!H$482021&amp;":"&amp;'HMPL Validation'!H$482022),'HMPL Validation'!H$482023,FALSE))</f>
        <v>5.4749944029315243</v>
      </c>
      <c r="I98" s="317">
        <f ca="1">+IF(ISERROR(HLOOKUP($B98,INDIRECT("'Monthly Resource Report'!"&amp;'HMPL Validation'!I$482021&amp;":"&amp;'HMPL Validation'!I$482022),'HMPL Validation'!I$482023,FALSE)),0,HLOOKUP($B98,INDIRECT("'Monthly Resource Report'!"&amp;'HMPL Validation'!I$482021&amp;":"&amp;'HMPL Validation'!I$482022),'HMPL Validation'!I$482023,FALSE))</f>
        <v>6.9965988261805265E-2</v>
      </c>
      <c r="J98" s="318">
        <f ca="1">+IF(ISERROR(HLOOKUP($B98,INDIRECT("'Monthly Resource Report'!"&amp;'HMPL Validation'!J$482021&amp;":"&amp;'HMPL Validation'!J$482022),'HMPL Validation'!J$482023,FALSE)),0,HLOOKUP($B98,INDIRECT("'Monthly Resource Report'!"&amp;'HMPL Validation'!J$482021&amp;":"&amp;'HMPL Validation'!J$482022),'HMPL Validation'!J$482023,FALSE))</f>
        <v>0.49086430443294987</v>
      </c>
      <c r="L98" s="301">
        <v>44166</v>
      </c>
      <c r="M98" s="294">
        <v>152</v>
      </c>
      <c r="N98" s="297">
        <v>5.4751423855173309</v>
      </c>
      <c r="O98" s="299">
        <v>7.0000000000000007E-2</v>
      </c>
      <c r="P98" s="295">
        <v>0.49</v>
      </c>
      <c r="Q98" s="294">
        <f ca="1">+IF(ISERROR(HLOOKUP($B98,INDIRECT("'Monthly Resource Report'!"&amp;'HMPL Validation'!Q$482021&amp;":"&amp;'HMPL Validation'!Q$482022),'HMPL Validation'!Q$482023,FALSE)),0,HLOOKUP($B98,INDIRECT("'Monthly Resource Report'!"&amp;'HMPL Validation'!Q$482021&amp;":"&amp;'HMPL Validation'!Q$482022),'HMPL Validation'!Q$482023,FALSE))</f>
        <v>152</v>
      </c>
      <c r="R98" s="297">
        <f ca="1">+IF(ISERROR(HLOOKUP($B98,INDIRECT("'Monthly Resource Report'!"&amp;'HMPL Validation'!R$482021&amp;":"&amp;'HMPL Validation'!R$482022),'HMPL Validation'!R$482023,FALSE)),0,HLOOKUP($B98,INDIRECT("'Monthly Resource Report'!"&amp;'HMPL Validation'!R$482021&amp;":"&amp;'HMPL Validation'!R$482022),'HMPL Validation'!R$482023,FALSE))</f>
        <v>5.4750040946527729</v>
      </c>
      <c r="S98" s="317">
        <f ca="1">+IF(ISERROR(HLOOKUP($B98,INDIRECT("'Monthly Resource Report'!"&amp;'HMPL Validation'!S$482021&amp;":"&amp;'HMPL Validation'!S$482022),'HMPL Validation'!S$482023,FALSE)),0,HLOOKUP($B98,INDIRECT("'Monthly Resource Report'!"&amp;'HMPL Validation'!S$482021&amp;":"&amp;'HMPL Validation'!S$482022),'HMPL Validation'!S$482023,FALSE))</f>
        <v>6.9941828705350581E-2</v>
      </c>
      <c r="T98" s="318">
        <f ca="1">+IF(ISERROR(HLOOKUP($B98,INDIRECT("'Monthly Resource Report'!"&amp;'HMPL Validation'!T$482021&amp;":"&amp;'HMPL Validation'!T$482022),'HMPL Validation'!T$482023,FALSE)),0,HLOOKUP($B98,INDIRECT("'Monthly Resource Report'!"&amp;'HMPL Validation'!T$482021&amp;":"&amp;'HMPL Validation'!T$482022),'HMPL Validation'!T$482023,FALSE))</f>
        <v>0.49081333360833651</v>
      </c>
    </row>
    <row r="99" spans="2:20" s="461" customFormat="1">
      <c r="B99" s="301">
        <v>44197</v>
      </c>
      <c r="C99" s="294">
        <v>153</v>
      </c>
      <c r="D99" s="297">
        <v>5.6218762014491954</v>
      </c>
      <c r="E99" s="299">
        <v>7.0000000000000007E-2</v>
      </c>
      <c r="F99" s="295">
        <v>0.49</v>
      </c>
      <c r="G99" s="294">
        <f ca="1">+IF(ISERROR(HLOOKUP($B99,INDIRECT("'Monthly Resource Report'!"&amp;'HMPL Validation'!G$482021&amp;":"&amp;'HMPL Validation'!G$482022),'HMPL Validation'!G$482023,FALSE)),0,HLOOKUP($B99,INDIRECT("'Monthly Resource Report'!"&amp;'HMPL Validation'!G$482021&amp;":"&amp;'HMPL Validation'!G$482022),'HMPL Validation'!G$482023,FALSE))</f>
        <v>153</v>
      </c>
      <c r="H99" s="297">
        <f ca="1">+IF(ISERROR(HLOOKUP($B99,INDIRECT("'Monthly Resource Report'!"&amp;'HMPL Validation'!H$482021&amp;":"&amp;'HMPL Validation'!H$482022),'HMPL Validation'!H$482023,FALSE)),0,HLOOKUP($B99,INDIRECT("'Monthly Resource Report'!"&amp;'HMPL Validation'!H$482021&amp;":"&amp;'HMPL Validation'!H$482022),'HMPL Validation'!H$482023,FALSE))</f>
        <v>5.6219930036419399</v>
      </c>
      <c r="I99" s="317">
        <f ca="1">+IF(ISERROR(HLOOKUP($B99,INDIRECT("'Monthly Resource Report'!"&amp;'HMPL Validation'!I$482021&amp;":"&amp;'HMPL Validation'!I$482022),'HMPL Validation'!I$482023,FALSE)),0,HLOOKUP($B99,INDIRECT("'Monthly Resource Report'!"&amp;'HMPL Validation'!I$482021&amp;":"&amp;'HMPL Validation'!I$482022),'HMPL Validation'!I$482023,FALSE))</f>
        <v>6.9918958980448975E-2</v>
      </c>
      <c r="J99" s="318">
        <f ca="1">+IF(ISERROR(HLOOKUP($B99,INDIRECT("'Monthly Resource Report'!"&amp;'HMPL Validation'!J$482021&amp;":"&amp;'HMPL Validation'!J$482022),'HMPL Validation'!J$482023,FALSE)),0,HLOOKUP($B99,INDIRECT("'Monthly Resource Report'!"&amp;'HMPL Validation'!J$482021&amp;":"&amp;'HMPL Validation'!J$482022),'HMPL Validation'!J$482023,FALSE))</f>
        <v>0.49115232214841248</v>
      </c>
      <c r="L99" s="301">
        <v>44197</v>
      </c>
      <c r="M99" s="294">
        <v>152</v>
      </c>
      <c r="N99" s="297">
        <v>5.6218762014491954</v>
      </c>
      <c r="O99" s="299">
        <v>7.0000000000000007E-2</v>
      </c>
      <c r="P99" s="295">
        <v>0.49</v>
      </c>
      <c r="Q99" s="294">
        <f ca="1">+IF(ISERROR(HLOOKUP($B99,INDIRECT("'Monthly Resource Report'!"&amp;'HMPL Validation'!Q$482021&amp;":"&amp;'HMPL Validation'!Q$482022),'HMPL Validation'!Q$482023,FALSE)),0,HLOOKUP($B99,INDIRECT("'Monthly Resource Report'!"&amp;'HMPL Validation'!Q$482021&amp;":"&amp;'HMPL Validation'!Q$482022),'HMPL Validation'!Q$482023,FALSE))</f>
        <v>152</v>
      </c>
      <c r="R99" s="297">
        <f ca="1">+IF(ISERROR(HLOOKUP($B99,INDIRECT("'Monthly Resource Report'!"&amp;'HMPL Validation'!R$482021&amp;":"&amp;'HMPL Validation'!R$482022),'HMPL Validation'!R$482023,FALSE)),0,HLOOKUP($B99,INDIRECT("'Monthly Resource Report'!"&amp;'HMPL Validation'!R$482021&amp;":"&amp;'HMPL Validation'!R$482022),'HMPL Validation'!R$482023,FALSE))</f>
        <v>5.6220047680039977</v>
      </c>
      <c r="S99" s="317">
        <f ca="1">+IF(ISERROR(HLOOKUP($B99,INDIRECT("'Monthly Resource Report'!"&amp;'HMPL Validation'!S$482021&amp;":"&amp;'HMPL Validation'!S$482022),'HMPL Validation'!S$482023,FALSE)),0,HLOOKUP($B99,INDIRECT("'Monthly Resource Report'!"&amp;'HMPL Validation'!S$482021&amp;":"&amp;'HMPL Validation'!S$482022),'HMPL Validation'!S$482023,FALSE))</f>
        <v>6.9949470851029011E-2</v>
      </c>
      <c r="T99" s="318">
        <f ca="1">+IF(ISERROR(HLOOKUP($B99,INDIRECT("'Monthly Resource Report'!"&amp;'HMPL Validation'!T$482021&amp;":"&amp;'HMPL Validation'!T$482022),'HMPL Validation'!T$482023,FALSE)),0,HLOOKUP($B99,INDIRECT("'Monthly Resource Report'!"&amp;'HMPL Validation'!T$482021&amp;":"&amp;'HMPL Validation'!T$482022),'HMPL Validation'!T$482023,FALSE))</f>
        <v>0.49124048496115158</v>
      </c>
    </row>
    <row r="100" spans="2:20" s="461" customFormat="1">
      <c r="B100" s="301">
        <v>44228</v>
      </c>
      <c r="C100" s="294">
        <v>153</v>
      </c>
      <c r="D100" s="297">
        <v>5.6218762014491954</v>
      </c>
      <c r="E100" s="299">
        <v>7.0000000000000007E-2</v>
      </c>
      <c r="F100" s="295">
        <v>0.49</v>
      </c>
      <c r="G100" s="294">
        <f ca="1">+IF(ISERROR(HLOOKUP($B100,INDIRECT("'Monthly Resource Report'!"&amp;'HMPL Validation'!G$482021&amp;":"&amp;'HMPL Validation'!G$482022),'HMPL Validation'!G$482023,FALSE)),0,HLOOKUP($B100,INDIRECT("'Monthly Resource Report'!"&amp;'HMPL Validation'!G$482021&amp;":"&amp;'HMPL Validation'!G$482022),'HMPL Validation'!G$482023,FALSE))</f>
        <v>153</v>
      </c>
      <c r="H100" s="297">
        <f ca="1">+IF(ISERROR(HLOOKUP($B100,INDIRECT("'Monthly Resource Report'!"&amp;'HMPL Validation'!H$482021&amp;":"&amp;'HMPL Validation'!H$482022),'HMPL Validation'!H$482023,FALSE)),0,HLOOKUP($B100,INDIRECT("'Monthly Resource Report'!"&amp;'HMPL Validation'!H$482021&amp;":"&amp;'HMPL Validation'!H$482022),'HMPL Validation'!H$482023,FALSE))</f>
        <v>5.6219927820825806</v>
      </c>
      <c r="I100" s="317">
        <f ca="1">+IF(ISERROR(HLOOKUP($B100,INDIRECT("'Monthly Resource Report'!"&amp;'HMPL Validation'!I$482021&amp;":"&amp;'HMPL Validation'!I$482022),'HMPL Validation'!I$482023,FALSE)),0,HLOOKUP($B100,INDIRECT("'Monthly Resource Report'!"&amp;'HMPL Validation'!I$482021&amp;":"&amp;'HMPL Validation'!I$482022),'HMPL Validation'!I$482023,FALSE))</f>
        <v>6.9917416849691022E-2</v>
      </c>
      <c r="J100" s="318">
        <f ca="1">+IF(ISERROR(HLOOKUP($B100,INDIRECT("'Monthly Resource Report'!"&amp;'HMPL Validation'!J$482021&amp;":"&amp;'HMPL Validation'!J$482022),'HMPL Validation'!J$482023,FALSE)),0,HLOOKUP($B100,INDIRECT("'Monthly Resource Report'!"&amp;'HMPL Validation'!J$482021&amp;":"&amp;'HMPL Validation'!J$482022),'HMPL Validation'!J$482023,FALSE))</f>
        <v>0.49160131510321931</v>
      </c>
      <c r="L100" s="301">
        <v>44228</v>
      </c>
      <c r="M100" s="294">
        <v>152</v>
      </c>
      <c r="N100" s="297">
        <v>5.6218762014491954</v>
      </c>
      <c r="O100" s="299">
        <v>7.0000000000000007E-2</v>
      </c>
      <c r="P100" s="295">
        <v>0.49</v>
      </c>
      <c r="Q100" s="294">
        <f ca="1">+IF(ISERROR(HLOOKUP($B100,INDIRECT("'Monthly Resource Report'!"&amp;'HMPL Validation'!Q$482021&amp;":"&amp;'HMPL Validation'!Q$482022),'HMPL Validation'!Q$482023,FALSE)),0,HLOOKUP($B100,INDIRECT("'Monthly Resource Report'!"&amp;'HMPL Validation'!Q$482021&amp;":"&amp;'HMPL Validation'!Q$482022),'HMPL Validation'!Q$482023,FALSE))</f>
        <v>152</v>
      </c>
      <c r="R100" s="297">
        <f ca="1">+IF(ISERROR(HLOOKUP($B100,INDIRECT("'Monthly Resource Report'!"&amp;'HMPL Validation'!R$482021&amp;":"&amp;'HMPL Validation'!R$482022),'HMPL Validation'!R$482023,FALSE)),0,HLOOKUP($B100,INDIRECT("'Monthly Resource Report'!"&amp;'HMPL Validation'!R$482021&amp;":"&amp;'HMPL Validation'!R$482022),'HMPL Validation'!R$482023,FALSE))</f>
        <v>5.6220051698674594</v>
      </c>
      <c r="S100" s="317">
        <f ca="1">+IF(ISERROR(HLOOKUP($B100,INDIRECT("'Monthly Resource Report'!"&amp;'HMPL Validation'!S$482021&amp;":"&amp;'HMPL Validation'!S$482022),'HMPL Validation'!S$482023,FALSE)),0,HLOOKUP($B100,INDIRECT("'Monthly Resource Report'!"&amp;'HMPL Validation'!S$482021&amp;":"&amp;'HMPL Validation'!S$482022),'HMPL Validation'!S$482023,FALSE))</f>
        <v>6.9955235112357766E-2</v>
      </c>
      <c r="T100" s="318">
        <f ca="1">+IF(ISERROR(HLOOKUP($B100,INDIRECT("'Monthly Resource Report'!"&amp;'HMPL Validation'!T$482021&amp;":"&amp;'HMPL Validation'!T$482022),'HMPL Validation'!T$482023,FALSE)),0,HLOOKUP($B100,INDIRECT("'Monthly Resource Report'!"&amp;'HMPL Validation'!T$482021&amp;":"&amp;'HMPL Validation'!T$482022),'HMPL Validation'!T$482023,FALSE))</f>
        <v>0.49227177765515812</v>
      </c>
    </row>
    <row r="101" spans="2:20" s="461" customFormat="1">
      <c r="B101" s="301">
        <v>44256</v>
      </c>
      <c r="C101" s="294">
        <v>153</v>
      </c>
      <c r="D101" s="297">
        <v>5.6218762014491954</v>
      </c>
      <c r="E101" s="299">
        <v>7.0000000000000007E-2</v>
      </c>
      <c r="F101" s="295">
        <v>0.49</v>
      </c>
      <c r="G101" s="294">
        <f ca="1">+IF(ISERROR(HLOOKUP($B101,INDIRECT("'Monthly Resource Report'!"&amp;'HMPL Validation'!G$482021&amp;":"&amp;'HMPL Validation'!G$482022),'HMPL Validation'!G$482023,FALSE)),0,HLOOKUP($B101,INDIRECT("'Monthly Resource Report'!"&amp;'HMPL Validation'!G$482021&amp;":"&amp;'HMPL Validation'!G$482022),'HMPL Validation'!G$482023,FALSE))</f>
        <v>153</v>
      </c>
      <c r="H101" s="297">
        <f ca="1">+IF(ISERROR(HLOOKUP($B101,INDIRECT("'Monthly Resource Report'!"&amp;'HMPL Validation'!H$482021&amp;":"&amp;'HMPL Validation'!H$482022),'HMPL Validation'!H$482023,FALSE)),0,HLOOKUP($B101,INDIRECT("'Monthly Resource Report'!"&amp;'HMPL Validation'!H$482021&amp;":"&amp;'HMPL Validation'!H$482022),'HMPL Validation'!H$482023,FALSE))</f>
        <v>5.621993660925618</v>
      </c>
      <c r="I101" s="317">
        <f ca="1">+IF(ISERROR(HLOOKUP($B101,INDIRECT("'Monthly Resource Report'!"&amp;'HMPL Validation'!I$482021&amp;":"&amp;'HMPL Validation'!I$482022),'HMPL Validation'!I$482023,FALSE)),0,HLOOKUP($B101,INDIRECT("'Monthly Resource Report'!"&amp;'HMPL Validation'!I$482021&amp;":"&amp;'HMPL Validation'!I$482022),'HMPL Validation'!I$482023,FALSE))</f>
        <v>6.9900110356036008E-2</v>
      </c>
      <c r="J101" s="318">
        <f ca="1">+IF(ISERROR(HLOOKUP($B101,INDIRECT("'Monthly Resource Report'!"&amp;'HMPL Validation'!J$482021&amp;":"&amp;'HMPL Validation'!J$482022),'HMPL Validation'!J$482023,FALSE)),0,HLOOKUP($B101,INDIRECT("'Monthly Resource Report'!"&amp;'HMPL Validation'!J$482021&amp;":"&amp;'HMPL Validation'!J$482022),'HMPL Validation'!J$482023,FALSE))</f>
        <v>0.49209444884286802</v>
      </c>
      <c r="L101" s="301">
        <v>44256</v>
      </c>
      <c r="M101" s="294">
        <v>152</v>
      </c>
      <c r="N101" s="297">
        <v>5.6218762014491954</v>
      </c>
      <c r="O101" s="299">
        <v>7.0000000000000007E-2</v>
      </c>
      <c r="P101" s="295">
        <v>0.49</v>
      </c>
      <c r="Q101" s="294">
        <f ca="1">+IF(ISERROR(HLOOKUP($B101,INDIRECT("'Monthly Resource Report'!"&amp;'HMPL Validation'!Q$482021&amp;":"&amp;'HMPL Validation'!Q$482022),'HMPL Validation'!Q$482023,FALSE)),0,HLOOKUP($B101,INDIRECT("'Monthly Resource Report'!"&amp;'HMPL Validation'!Q$482021&amp;":"&amp;'HMPL Validation'!Q$482022),'HMPL Validation'!Q$482023,FALSE))</f>
        <v>152</v>
      </c>
      <c r="R101" s="297">
        <f ca="1">+IF(ISERROR(HLOOKUP($B101,INDIRECT("'Monthly Resource Report'!"&amp;'HMPL Validation'!R$482021&amp;":"&amp;'HMPL Validation'!R$482022),'HMPL Validation'!R$482023,FALSE)),0,HLOOKUP($B101,INDIRECT("'Monthly Resource Report'!"&amp;'HMPL Validation'!R$482021&amp;":"&amp;'HMPL Validation'!R$482022),'HMPL Validation'!R$482023,FALSE))</f>
        <v>5.6220033032651502</v>
      </c>
      <c r="S101" s="317">
        <f ca="1">+IF(ISERROR(HLOOKUP($B101,INDIRECT("'Monthly Resource Report'!"&amp;'HMPL Validation'!S$482021&amp;":"&amp;'HMPL Validation'!S$482022),'HMPL Validation'!S$482023,FALSE)),0,HLOOKUP($B101,INDIRECT("'Monthly Resource Report'!"&amp;'HMPL Validation'!S$482021&amp;":"&amp;'HMPL Validation'!S$482022),'HMPL Validation'!S$482023,FALSE))</f>
        <v>6.99351329743714E-2</v>
      </c>
      <c r="T101" s="318">
        <f ca="1">+IF(ISERROR(HLOOKUP($B101,INDIRECT("'Monthly Resource Report'!"&amp;'HMPL Validation'!T$482021&amp;":"&amp;'HMPL Validation'!T$482022),'HMPL Validation'!T$482023,FALSE)),0,HLOOKUP($B101,INDIRECT("'Monthly Resource Report'!"&amp;'HMPL Validation'!T$482021&amp;":"&amp;'HMPL Validation'!T$482022),'HMPL Validation'!T$482023,FALSE))</f>
        <v>0.49106726199275158</v>
      </c>
    </row>
    <row r="102" spans="2:20" s="461" customFormat="1">
      <c r="B102" s="301">
        <v>44287</v>
      </c>
      <c r="C102" s="294">
        <v>153</v>
      </c>
      <c r="D102" s="297">
        <v>5.6218762014491954</v>
      </c>
      <c r="E102" s="299">
        <v>7.0000000000000007E-2</v>
      </c>
      <c r="F102" s="295">
        <v>0.49</v>
      </c>
      <c r="G102" s="294">
        <f ca="1">+IF(ISERROR(HLOOKUP($B102,INDIRECT("'Monthly Resource Report'!"&amp;'HMPL Validation'!G$482021&amp;":"&amp;'HMPL Validation'!G$482022),'HMPL Validation'!G$482023,FALSE)),0,HLOOKUP($B102,INDIRECT("'Monthly Resource Report'!"&amp;'HMPL Validation'!G$482021&amp;":"&amp;'HMPL Validation'!G$482022),'HMPL Validation'!G$482023,FALSE))</f>
        <v>153</v>
      </c>
      <c r="H102" s="297">
        <f ca="1">+IF(ISERROR(HLOOKUP($B102,INDIRECT("'Monthly Resource Report'!"&amp;'HMPL Validation'!H$482021&amp;":"&amp;'HMPL Validation'!H$482022),'HMPL Validation'!H$482023,FALSE)),0,HLOOKUP($B102,INDIRECT("'Monthly Resource Report'!"&amp;'HMPL Validation'!H$482021&amp;":"&amp;'HMPL Validation'!H$482022),'HMPL Validation'!H$482023,FALSE))</f>
        <v>5.6219948155031219</v>
      </c>
      <c r="I102" s="317">
        <f ca="1">+IF(ISERROR(HLOOKUP($B102,INDIRECT("'Monthly Resource Report'!"&amp;'HMPL Validation'!I$482021&amp;":"&amp;'HMPL Validation'!I$482022),'HMPL Validation'!I$482023,FALSE)),0,HLOOKUP($B102,INDIRECT("'Monthly Resource Report'!"&amp;'HMPL Validation'!I$482021&amp;":"&amp;'HMPL Validation'!I$482022),'HMPL Validation'!I$482023,FALSE))</f>
        <v>6.9851969994065191E-2</v>
      </c>
      <c r="J102" s="318">
        <f ca="1">+IF(ISERROR(HLOOKUP($B102,INDIRECT("'Monthly Resource Report'!"&amp;'HMPL Validation'!J$482021&amp;":"&amp;'HMPL Validation'!J$482022),'HMPL Validation'!J$482023,FALSE)),0,HLOOKUP($B102,INDIRECT("'Monthly Resource Report'!"&amp;'HMPL Validation'!J$482021&amp;":"&amp;'HMPL Validation'!J$482022),'HMPL Validation'!J$482023,FALSE))</f>
        <v>0.4915717038295731</v>
      </c>
      <c r="L102" s="301">
        <v>44287</v>
      </c>
      <c r="M102" s="294">
        <v>152</v>
      </c>
      <c r="N102" s="297">
        <v>5.6218762014491954</v>
      </c>
      <c r="O102" s="299">
        <v>7.0000000000000007E-2</v>
      </c>
      <c r="P102" s="295">
        <v>0.49</v>
      </c>
      <c r="Q102" s="294">
        <f ca="1">+IF(ISERROR(HLOOKUP($B102,INDIRECT("'Monthly Resource Report'!"&amp;'HMPL Validation'!Q$482021&amp;":"&amp;'HMPL Validation'!Q$482022),'HMPL Validation'!Q$482023,FALSE)),0,HLOOKUP($B102,INDIRECT("'Monthly Resource Report'!"&amp;'HMPL Validation'!Q$482021&amp;":"&amp;'HMPL Validation'!Q$482022),'HMPL Validation'!Q$482023,FALSE))</f>
        <v>152</v>
      </c>
      <c r="R102" s="297">
        <f ca="1">+IF(ISERROR(HLOOKUP($B102,INDIRECT("'Monthly Resource Report'!"&amp;'HMPL Validation'!R$482021&amp;":"&amp;'HMPL Validation'!R$482022),'HMPL Validation'!R$482023,FALSE)),0,HLOOKUP($B102,INDIRECT("'Monthly Resource Report'!"&amp;'HMPL Validation'!R$482021&amp;":"&amp;'HMPL Validation'!R$482022),'HMPL Validation'!R$482023,FALSE))</f>
        <v>0</v>
      </c>
      <c r="S102" s="317">
        <f ca="1">+IF(ISERROR(HLOOKUP($B102,INDIRECT("'Monthly Resource Report'!"&amp;'HMPL Validation'!S$482021&amp;":"&amp;'HMPL Validation'!S$482022),'HMPL Validation'!S$482023,FALSE)),0,HLOOKUP($B102,INDIRECT("'Monthly Resource Report'!"&amp;'HMPL Validation'!S$482021&amp;":"&amp;'HMPL Validation'!S$482022),'HMPL Validation'!S$482023,FALSE))</f>
        <v>0</v>
      </c>
      <c r="T102" s="318">
        <f ca="1">+IF(ISERROR(HLOOKUP($B102,INDIRECT("'Monthly Resource Report'!"&amp;'HMPL Validation'!T$482021&amp;":"&amp;'HMPL Validation'!T$482022),'HMPL Validation'!T$482023,FALSE)),0,HLOOKUP($B102,INDIRECT("'Monthly Resource Report'!"&amp;'HMPL Validation'!T$482021&amp;":"&amp;'HMPL Validation'!T$482022),'HMPL Validation'!T$482023,FALSE))</f>
        <v>0</v>
      </c>
    </row>
    <row r="103" spans="2:20" s="461" customFormat="1">
      <c r="B103" s="301">
        <v>44317</v>
      </c>
      <c r="C103" s="294">
        <v>153</v>
      </c>
      <c r="D103" s="297">
        <v>5.6218762014491954</v>
      </c>
      <c r="E103" s="299">
        <v>7.0000000000000007E-2</v>
      </c>
      <c r="F103" s="295">
        <v>0.49</v>
      </c>
      <c r="G103" s="294">
        <f ca="1">+IF(ISERROR(HLOOKUP($B103,INDIRECT("'Monthly Resource Report'!"&amp;'HMPL Validation'!G$482021&amp;":"&amp;'HMPL Validation'!G$482022),'HMPL Validation'!G$482023,FALSE)),0,HLOOKUP($B103,INDIRECT("'Monthly Resource Report'!"&amp;'HMPL Validation'!G$482021&amp;":"&amp;'HMPL Validation'!G$482022),'HMPL Validation'!G$482023,FALSE))</f>
        <v>153</v>
      </c>
      <c r="H103" s="297">
        <f ca="1">+IF(ISERROR(HLOOKUP($B103,INDIRECT("'Monthly Resource Report'!"&amp;'HMPL Validation'!H$482021&amp;":"&amp;'HMPL Validation'!H$482022),'HMPL Validation'!H$482023,FALSE)),0,HLOOKUP($B103,INDIRECT("'Monthly Resource Report'!"&amp;'HMPL Validation'!H$482021&amp;":"&amp;'HMPL Validation'!H$482022),'HMPL Validation'!H$482023,FALSE))</f>
        <v>5.6219941741458044</v>
      </c>
      <c r="I103" s="317">
        <f ca="1">+IF(ISERROR(HLOOKUP($B103,INDIRECT("'Monthly Resource Report'!"&amp;'HMPL Validation'!I$482021&amp;":"&amp;'HMPL Validation'!I$482022),'HMPL Validation'!I$482023,FALSE)),0,HLOOKUP($B103,INDIRECT("'Monthly Resource Report'!"&amp;'HMPL Validation'!I$482021&amp;":"&amp;'HMPL Validation'!I$482022),'HMPL Validation'!I$482023,FALSE))</f>
        <v>6.9849261620018421E-2</v>
      </c>
      <c r="J103" s="318">
        <f ca="1">+IF(ISERROR(HLOOKUP($B103,INDIRECT("'Monthly Resource Report'!"&amp;'HMPL Validation'!J$482021&amp;":"&amp;'HMPL Validation'!J$482022),'HMPL Validation'!J$482023,FALSE)),0,HLOOKUP($B103,INDIRECT("'Monthly Resource Report'!"&amp;'HMPL Validation'!J$482021&amp;":"&amp;'HMPL Validation'!J$482022),'HMPL Validation'!J$482023,FALSE))</f>
        <v>0.49059968237043922</v>
      </c>
      <c r="L103" s="301">
        <v>44317</v>
      </c>
      <c r="M103" s="294">
        <v>152</v>
      </c>
      <c r="N103" s="297">
        <v>5.6218762014491954</v>
      </c>
      <c r="O103" s="299">
        <v>7.0000000000000007E-2</v>
      </c>
      <c r="P103" s="295">
        <v>0.49</v>
      </c>
      <c r="Q103" s="294">
        <f ca="1">+IF(ISERROR(HLOOKUP($B103,INDIRECT("'Monthly Resource Report'!"&amp;'HMPL Validation'!Q$482021&amp;":"&amp;'HMPL Validation'!Q$482022),'HMPL Validation'!Q$482023,FALSE)),0,HLOOKUP($B103,INDIRECT("'Monthly Resource Report'!"&amp;'HMPL Validation'!Q$482021&amp;":"&amp;'HMPL Validation'!Q$482022),'HMPL Validation'!Q$482023,FALSE))</f>
        <v>152</v>
      </c>
      <c r="R103" s="297">
        <f ca="1">+IF(ISERROR(HLOOKUP($B103,INDIRECT("'Monthly Resource Report'!"&amp;'HMPL Validation'!R$482021&amp;":"&amp;'HMPL Validation'!R$482022),'HMPL Validation'!R$482023,FALSE)),0,HLOOKUP($B103,INDIRECT("'Monthly Resource Report'!"&amp;'HMPL Validation'!R$482021&amp;":"&amp;'HMPL Validation'!R$482022),'HMPL Validation'!R$482023,FALSE))</f>
        <v>5.622001844372563</v>
      </c>
      <c r="S103" s="317">
        <f ca="1">+IF(ISERROR(HLOOKUP($B103,INDIRECT("'Monthly Resource Report'!"&amp;'HMPL Validation'!S$482021&amp;":"&amp;'HMPL Validation'!S$482022),'HMPL Validation'!S$482023,FALSE)),0,HLOOKUP($B103,INDIRECT("'Monthly Resource Report'!"&amp;'HMPL Validation'!S$482021&amp;":"&amp;'HMPL Validation'!S$482022),'HMPL Validation'!S$482023,FALSE))</f>
        <v>6.9869739799124503E-2</v>
      </c>
      <c r="T103" s="318">
        <f ca="1">+IF(ISERROR(HLOOKUP($B103,INDIRECT("'Monthly Resource Report'!"&amp;'HMPL Validation'!T$482021&amp;":"&amp;'HMPL Validation'!T$482022),'HMPL Validation'!T$482023,FALSE)),0,HLOOKUP($B103,INDIRECT("'Monthly Resource Report'!"&amp;'HMPL Validation'!T$482021&amp;":"&amp;'HMPL Validation'!T$482022),'HMPL Validation'!T$482023,FALSE))</f>
        <v>0.49209761730862361</v>
      </c>
    </row>
    <row r="104" spans="2:20" s="461" customFormat="1">
      <c r="B104" s="301">
        <v>44348</v>
      </c>
      <c r="C104" s="294">
        <v>153</v>
      </c>
      <c r="D104" s="297">
        <v>5.6218762014491954</v>
      </c>
      <c r="E104" s="299">
        <v>7.0000000000000007E-2</v>
      </c>
      <c r="F104" s="295">
        <v>0.49</v>
      </c>
      <c r="G104" s="294">
        <f ca="1">+IF(ISERROR(HLOOKUP($B104,INDIRECT("'Monthly Resource Report'!"&amp;'HMPL Validation'!G$482021&amp;":"&amp;'HMPL Validation'!G$482022),'HMPL Validation'!G$482023,FALSE)),0,HLOOKUP($B104,INDIRECT("'Monthly Resource Report'!"&amp;'HMPL Validation'!G$482021&amp;":"&amp;'HMPL Validation'!G$482022),'HMPL Validation'!G$482023,FALSE))</f>
        <v>153</v>
      </c>
      <c r="H104" s="297">
        <f ca="1">+IF(ISERROR(HLOOKUP($B104,INDIRECT("'Monthly Resource Report'!"&amp;'HMPL Validation'!H$482021&amp;":"&amp;'HMPL Validation'!H$482022),'HMPL Validation'!H$482023,FALSE)),0,HLOOKUP($B104,INDIRECT("'Monthly Resource Report'!"&amp;'HMPL Validation'!H$482021&amp;":"&amp;'HMPL Validation'!H$482022),'HMPL Validation'!H$482023,FALSE))</f>
        <v>5.6219933320574933</v>
      </c>
      <c r="I104" s="317">
        <f ca="1">+IF(ISERROR(HLOOKUP($B104,INDIRECT("'Monthly Resource Report'!"&amp;'HMPL Validation'!I$482021&amp;":"&amp;'HMPL Validation'!I$482022),'HMPL Validation'!I$482023,FALSE)),0,HLOOKUP($B104,INDIRECT("'Monthly Resource Report'!"&amp;'HMPL Validation'!I$482021&amp;":"&amp;'HMPL Validation'!I$482022),'HMPL Validation'!I$482023,FALSE))</f>
        <v>6.988064765227836E-2</v>
      </c>
      <c r="J104" s="318">
        <f ca="1">+IF(ISERROR(HLOOKUP($B104,INDIRECT("'Monthly Resource Report'!"&amp;'HMPL Validation'!J$482021&amp;":"&amp;'HMPL Validation'!J$482022),'HMPL Validation'!J$482023,FALSE)),0,HLOOKUP($B104,INDIRECT("'Monthly Resource Report'!"&amp;'HMPL Validation'!J$482021&amp;":"&amp;'HMPL Validation'!J$482022),'HMPL Validation'!J$482023,FALSE))</f>
        <v>0.49091480824735384</v>
      </c>
      <c r="L104" s="301">
        <v>44348</v>
      </c>
      <c r="M104" s="294">
        <v>152</v>
      </c>
      <c r="N104" s="297">
        <v>5.6218762014491954</v>
      </c>
      <c r="O104" s="299">
        <v>7.0000000000000007E-2</v>
      </c>
      <c r="P104" s="295">
        <v>0.49</v>
      </c>
      <c r="Q104" s="294">
        <f ca="1">+IF(ISERROR(HLOOKUP($B104,INDIRECT("'Monthly Resource Report'!"&amp;'HMPL Validation'!Q$482021&amp;":"&amp;'HMPL Validation'!Q$482022),'HMPL Validation'!Q$482023,FALSE)),0,HLOOKUP($B104,INDIRECT("'Monthly Resource Report'!"&amp;'HMPL Validation'!Q$482021&amp;":"&amp;'HMPL Validation'!Q$482022),'HMPL Validation'!Q$482023,FALSE))</f>
        <v>152</v>
      </c>
      <c r="R104" s="297">
        <f ca="1">+IF(ISERROR(HLOOKUP($B104,INDIRECT("'Monthly Resource Report'!"&amp;'HMPL Validation'!R$482021&amp;":"&amp;'HMPL Validation'!R$482022),'HMPL Validation'!R$482023,FALSE)),0,HLOOKUP($B104,INDIRECT("'Monthly Resource Report'!"&amp;'HMPL Validation'!R$482021&amp;":"&amp;'HMPL Validation'!R$482022),'HMPL Validation'!R$482023,FALSE))</f>
        <v>5.6220038203216465</v>
      </c>
      <c r="S104" s="317">
        <f ca="1">+IF(ISERROR(HLOOKUP($B104,INDIRECT("'Monthly Resource Report'!"&amp;'HMPL Validation'!S$482021&amp;":"&amp;'HMPL Validation'!S$482022),'HMPL Validation'!S$482023,FALSE)),0,HLOOKUP($B104,INDIRECT("'Monthly Resource Report'!"&amp;'HMPL Validation'!S$482021&amp;":"&amp;'HMPL Validation'!S$482022),'HMPL Validation'!S$482023,FALSE))</f>
        <v>6.9892768407128172E-2</v>
      </c>
      <c r="T104" s="318">
        <f ca="1">+IF(ISERROR(HLOOKUP($B104,INDIRECT("'Monthly Resource Report'!"&amp;'HMPL Validation'!T$482021&amp;":"&amp;'HMPL Validation'!T$482022),'HMPL Validation'!T$482023,FALSE)),0,HLOOKUP($B104,INDIRECT("'Monthly Resource Report'!"&amp;'HMPL Validation'!T$482021&amp;":"&amp;'HMPL Validation'!T$482022),'HMPL Validation'!T$482023,FALSE))</f>
        <v>0.49129738218628077</v>
      </c>
    </row>
    <row r="105" spans="2:20" s="461" customFormat="1">
      <c r="B105" s="301">
        <v>44378</v>
      </c>
      <c r="C105" s="294">
        <v>153</v>
      </c>
      <c r="D105" s="297">
        <v>5.6218762014491954</v>
      </c>
      <c r="E105" s="299">
        <v>7.0000000000000007E-2</v>
      </c>
      <c r="F105" s="295">
        <v>0.49</v>
      </c>
      <c r="G105" s="294">
        <f ca="1">+IF(ISERROR(HLOOKUP($B105,INDIRECT("'Monthly Resource Report'!"&amp;'HMPL Validation'!G$482021&amp;":"&amp;'HMPL Validation'!G$482022),'HMPL Validation'!G$482023,FALSE)),0,HLOOKUP($B105,INDIRECT("'Monthly Resource Report'!"&amp;'HMPL Validation'!G$482021&amp;":"&amp;'HMPL Validation'!G$482022),'HMPL Validation'!G$482023,FALSE))</f>
        <v>153</v>
      </c>
      <c r="H105" s="297">
        <f ca="1">+IF(ISERROR(HLOOKUP($B105,INDIRECT("'Monthly Resource Report'!"&amp;'HMPL Validation'!H$482021&amp;":"&amp;'HMPL Validation'!H$482022),'HMPL Validation'!H$482023,FALSE)),0,HLOOKUP($B105,INDIRECT("'Monthly Resource Report'!"&amp;'HMPL Validation'!H$482021&amp;":"&amp;'HMPL Validation'!H$482022),'HMPL Validation'!H$482023,FALSE))</f>
        <v>5.6219926224205024</v>
      </c>
      <c r="I105" s="317">
        <f ca="1">+IF(ISERROR(HLOOKUP($B105,INDIRECT("'Monthly Resource Report'!"&amp;'HMPL Validation'!I$482021&amp;":"&amp;'HMPL Validation'!I$482022),'HMPL Validation'!I$482023,FALSE)),0,HLOOKUP($B105,INDIRECT("'Monthly Resource Report'!"&amp;'HMPL Validation'!I$482021&amp;":"&amp;'HMPL Validation'!I$482022),'HMPL Validation'!I$482023,FALSE))</f>
        <v>6.9890844660946153E-2</v>
      </c>
      <c r="J105" s="318">
        <f ca="1">+IF(ISERROR(HLOOKUP($B105,INDIRECT("'Monthly Resource Report'!"&amp;'HMPL Validation'!J$482021&amp;":"&amp;'HMPL Validation'!J$482022),'HMPL Validation'!J$482023,FALSE)),0,HLOOKUP($B105,INDIRECT("'Monthly Resource Report'!"&amp;'HMPL Validation'!J$482021&amp;":"&amp;'HMPL Validation'!J$482022),'HMPL Validation'!J$482023,FALSE))</f>
        <v>0.49087872246535758</v>
      </c>
      <c r="L105" s="301">
        <v>44378</v>
      </c>
      <c r="M105" s="294">
        <v>152</v>
      </c>
      <c r="N105" s="297">
        <v>5.6218762014491954</v>
      </c>
      <c r="O105" s="299">
        <v>7.0000000000000007E-2</v>
      </c>
      <c r="P105" s="295">
        <v>0.49</v>
      </c>
      <c r="Q105" s="294">
        <f ca="1">+IF(ISERROR(HLOOKUP($B105,INDIRECT("'Monthly Resource Report'!"&amp;'HMPL Validation'!Q$482021&amp;":"&amp;'HMPL Validation'!Q$482022),'HMPL Validation'!Q$482023,FALSE)),0,HLOOKUP($B105,INDIRECT("'Monthly Resource Report'!"&amp;'HMPL Validation'!Q$482021&amp;":"&amp;'HMPL Validation'!Q$482022),'HMPL Validation'!Q$482023,FALSE))</f>
        <v>152</v>
      </c>
      <c r="R105" s="297">
        <f ca="1">+IF(ISERROR(HLOOKUP($B105,INDIRECT("'Monthly Resource Report'!"&amp;'HMPL Validation'!R$482021&amp;":"&amp;'HMPL Validation'!R$482022),'HMPL Validation'!R$482023,FALSE)),0,HLOOKUP($B105,INDIRECT("'Monthly Resource Report'!"&amp;'HMPL Validation'!R$482021&amp;":"&amp;'HMPL Validation'!R$482022),'HMPL Validation'!R$482023,FALSE))</f>
        <v>5.6220041831070748</v>
      </c>
      <c r="S105" s="317">
        <f ca="1">+IF(ISERROR(HLOOKUP($B105,INDIRECT("'Monthly Resource Report'!"&amp;'HMPL Validation'!S$482021&amp;":"&amp;'HMPL Validation'!S$482022),'HMPL Validation'!S$482023,FALSE)),0,HLOOKUP($B105,INDIRECT("'Monthly Resource Report'!"&amp;'HMPL Validation'!S$482021&amp;":"&amp;'HMPL Validation'!S$482022),'HMPL Validation'!S$482023,FALSE))</f>
        <v>6.9935545408277663E-2</v>
      </c>
      <c r="T105" s="318">
        <f ca="1">+IF(ISERROR(HLOOKUP($B105,INDIRECT("'Monthly Resource Report'!"&amp;'HMPL Validation'!T$482021&amp;":"&amp;'HMPL Validation'!T$482022),'HMPL Validation'!T$482023,FALSE)),0,HLOOKUP($B105,INDIRECT("'Monthly Resource Report'!"&amp;'HMPL Validation'!T$482021&amp;":"&amp;'HMPL Validation'!T$482022),'HMPL Validation'!T$482023,FALSE))</f>
        <v>0.4916486637506095</v>
      </c>
    </row>
    <row r="106" spans="2:20" s="461" customFormat="1">
      <c r="B106" s="301">
        <v>44409</v>
      </c>
      <c r="C106" s="294">
        <v>153</v>
      </c>
      <c r="D106" s="297">
        <v>5.6218762014491954</v>
      </c>
      <c r="E106" s="299">
        <v>7.0000000000000007E-2</v>
      </c>
      <c r="F106" s="295">
        <v>0.49</v>
      </c>
      <c r="G106" s="294">
        <f ca="1">+IF(ISERROR(HLOOKUP($B106,INDIRECT("'Monthly Resource Report'!"&amp;'HMPL Validation'!G$482021&amp;":"&amp;'HMPL Validation'!G$482022),'HMPL Validation'!G$482023,FALSE)),0,HLOOKUP($B106,INDIRECT("'Monthly Resource Report'!"&amp;'HMPL Validation'!G$482021&amp;":"&amp;'HMPL Validation'!G$482022),'HMPL Validation'!G$482023,FALSE))</f>
        <v>153</v>
      </c>
      <c r="H106" s="297">
        <f ca="1">+IF(ISERROR(HLOOKUP($B106,INDIRECT("'Monthly Resource Report'!"&amp;'HMPL Validation'!H$482021&amp;":"&amp;'HMPL Validation'!H$482022),'HMPL Validation'!H$482023,FALSE)),0,HLOOKUP($B106,INDIRECT("'Monthly Resource Report'!"&amp;'HMPL Validation'!H$482021&amp;":"&amp;'HMPL Validation'!H$482022),'HMPL Validation'!H$482023,FALSE))</f>
        <v>5.6219936492662974</v>
      </c>
      <c r="I106" s="317">
        <f ca="1">+IF(ISERROR(HLOOKUP($B106,INDIRECT("'Monthly Resource Report'!"&amp;'HMPL Validation'!I$482021&amp;":"&amp;'HMPL Validation'!I$482022),'HMPL Validation'!I$482023,FALSE)),0,HLOOKUP($B106,INDIRECT("'Monthly Resource Report'!"&amp;'HMPL Validation'!I$482021&amp;":"&amp;'HMPL Validation'!I$482022),'HMPL Validation'!I$482023,FALSE))</f>
        <v>6.9901875420336629E-2</v>
      </c>
      <c r="J106" s="318">
        <f ca="1">+IF(ISERROR(HLOOKUP($B106,INDIRECT("'Monthly Resource Report'!"&amp;'HMPL Validation'!J$482021&amp;":"&amp;'HMPL Validation'!J$482022),'HMPL Validation'!J$482023,FALSE)),0,HLOOKUP($B106,INDIRECT("'Monthly Resource Report'!"&amp;'HMPL Validation'!J$482021&amp;":"&amp;'HMPL Validation'!J$482022),'HMPL Validation'!J$482023,FALSE))</f>
        <v>0.49087915773792401</v>
      </c>
      <c r="L106" s="301">
        <v>44409</v>
      </c>
      <c r="M106" s="294">
        <v>152</v>
      </c>
      <c r="N106" s="297">
        <v>5.6218762014491954</v>
      </c>
      <c r="O106" s="299">
        <v>7.0000000000000007E-2</v>
      </c>
      <c r="P106" s="295">
        <v>0.49</v>
      </c>
      <c r="Q106" s="294">
        <f ca="1">+IF(ISERROR(HLOOKUP($B106,INDIRECT("'Monthly Resource Report'!"&amp;'HMPL Validation'!Q$482021&amp;":"&amp;'HMPL Validation'!Q$482022),'HMPL Validation'!Q$482023,FALSE)),0,HLOOKUP($B106,INDIRECT("'Monthly Resource Report'!"&amp;'HMPL Validation'!Q$482021&amp;":"&amp;'HMPL Validation'!Q$482022),'HMPL Validation'!Q$482023,FALSE))</f>
        <v>152</v>
      </c>
      <c r="R106" s="297">
        <f ca="1">+IF(ISERROR(HLOOKUP($B106,INDIRECT("'Monthly Resource Report'!"&amp;'HMPL Validation'!R$482021&amp;":"&amp;'HMPL Validation'!R$482022),'HMPL Validation'!R$482023,FALSE)),0,HLOOKUP($B106,INDIRECT("'Monthly Resource Report'!"&amp;'HMPL Validation'!R$482021&amp;":"&amp;'HMPL Validation'!R$482022),'HMPL Validation'!R$482023,FALSE))</f>
        <v>5.6220044760983789</v>
      </c>
      <c r="S106" s="317">
        <f ca="1">+IF(ISERROR(HLOOKUP($B106,INDIRECT("'Monthly Resource Report'!"&amp;'HMPL Validation'!S$482021&amp;":"&amp;'HMPL Validation'!S$482022),'HMPL Validation'!S$482023,FALSE)),0,HLOOKUP($B106,INDIRECT("'Monthly Resource Report'!"&amp;'HMPL Validation'!S$482021&amp;":"&amp;'HMPL Validation'!S$482022),'HMPL Validation'!S$482023,FALSE))</f>
        <v>6.9933017120815871E-2</v>
      </c>
      <c r="T106" s="318">
        <f ca="1">+IF(ISERROR(HLOOKUP($B106,INDIRECT("'Monthly Resource Report'!"&amp;'HMPL Validation'!T$482021&amp;":"&amp;'HMPL Validation'!T$482022),'HMPL Validation'!T$482023,FALSE)),0,HLOOKUP($B106,INDIRECT("'Monthly Resource Report'!"&amp;'HMPL Validation'!T$482021&amp;":"&amp;'HMPL Validation'!T$482022),'HMPL Validation'!T$482023,FALSE))</f>
        <v>0.49248428210520118</v>
      </c>
    </row>
    <row r="107" spans="2:20" s="461" customFormat="1">
      <c r="B107" s="301">
        <v>44440</v>
      </c>
      <c r="C107" s="294">
        <v>153</v>
      </c>
      <c r="D107" s="297">
        <v>5.6218762014491954</v>
      </c>
      <c r="E107" s="299">
        <v>7.0000000000000007E-2</v>
      </c>
      <c r="F107" s="295">
        <v>0.49</v>
      </c>
      <c r="G107" s="294">
        <f ca="1">+IF(ISERROR(HLOOKUP($B107,INDIRECT("'Monthly Resource Report'!"&amp;'HMPL Validation'!G$482021&amp;":"&amp;'HMPL Validation'!G$482022),'HMPL Validation'!G$482023,FALSE)),0,HLOOKUP($B107,INDIRECT("'Monthly Resource Report'!"&amp;'HMPL Validation'!G$482021&amp;":"&amp;'HMPL Validation'!G$482022),'HMPL Validation'!G$482023,FALSE))</f>
        <v>153</v>
      </c>
      <c r="H107" s="297">
        <f ca="1">+IF(ISERROR(HLOOKUP($B107,INDIRECT("'Monthly Resource Report'!"&amp;'HMPL Validation'!H$482021&amp;":"&amp;'HMPL Validation'!H$482022),'HMPL Validation'!H$482023,FALSE)),0,HLOOKUP($B107,INDIRECT("'Monthly Resource Report'!"&amp;'HMPL Validation'!H$482021&amp;":"&amp;'HMPL Validation'!H$482022),'HMPL Validation'!H$482023,FALSE))</f>
        <v>5.6219929020482651</v>
      </c>
      <c r="I107" s="317">
        <f ca="1">+IF(ISERROR(HLOOKUP($B107,INDIRECT("'Monthly Resource Report'!"&amp;'HMPL Validation'!I$482021&amp;":"&amp;'HMPL Validation'!I$482022),'HMPL Validation'!I$482023,FALSE)),0,HLOOKUP($B107,INDIRECT("'Monthly Resource Report'!"&amp;'HMPL Validation'!I$482021&amp;":"&amp;'HMPL Validation'!I$482022),'HMPL Validation'!I$482023,FALSE))</f>
        <v>6.9856958508227138E-2</v>
      </c>
      <c r="J107" s="318">
        <f ca="1">+IF(ISERROR(HLOOKUP($B107,INDIRECT("'Monthly Resource Report'!"&amp;'HMPL Validation'!J$482021&amp;":"&amp;'HMPL Validation'!J$482022),'HMPL Validation'!J$482023,FALSE)),0,HLOOKUP($B107,INDIRECT("'Monthly Resource Report'!"&amp;'HMPL Validation'!J$482021&amp;":"&amp;'HMPL Validation'!J$482022),'HMPL Validation'!J$482023,FALSE))</f>
        <v>0.49122858564731076</v>
      </c>
      <c r="L107" s="301">
        <v>44440</v>
      </c>
      <c r="M107" s="294">
        <v>152</v>
      </c>
      <c r="N107" s="297">
        <v>5.6218762014491954</v>
      </c>
      <c r="O107" s="299">
        <v>7.0000000000000007E-2</v>
      </c>
      <c r="P107" s="295">
        <v>0.49</v>
      </c>
      <c r="Q107" s="294">
        <f ca="1">+IF(ISERROR(HLOOKUP($B107,INDIRECT("'Monthly Resource Report'!"&amp;'HMPL Validation'!Q$482021&amp;":"&amp;'HMPL Validation'!Q$482022),'HMPL Validation'!Q$482023,FALSE)),0,HLOOKUP($B107,INDIRECT("'Monthly Resource Report'!"&amp;'HMPL Validation'!Q$482021&amp;":"&amp;'HMPL Validation'!Q$482022),'HMPL Validation'!Q$482023,FALSE))</f>
        <v>152</v>
      </c>
      <c r="R107" s="297">
        <f ca="1">+IF(ISERROR(HLOOKUP($B107,INDIRECT("'Monthly Resource Report'!"&amp;'HMPL Validation'!R$482021&amp;":"&amp;'HMPL Validation'!R$482022),'HMPL Validation'!R$482023,FALSE)),0,HLOOKUP($B107,INDIRECT("'Monthly Resource Report'!"&amp;'HMPL Validation'!R$482021&amp;":"&amp;'HMPL Validation'!R$482022),'HMPL Validation'!R$482023,FALSE))</f>
        <v>5.6220024202807117</v>
      </c>
      <c r="S107" s="317">
        <f ca="1">+IF(ISERROR(HLOOKUP($B107,INDIRECT("'Monthly Resource Report'!"&amp;'HMPL Validation'!S$482021&amp;":"&amp;'HMPL Validation'!S$482022),'HMPL Validation'!S$482023,FALSE)),0,HLOOKUP($B107,INDIRECT("'Monthly Resource Report'!"&amp;'HMPL Validation'!S$482021&amp;":"&amp;'HMPL Validation'!S$482022),'HMPL Validation'!S$482023,FALSE))</f>
        <v>6.9861080669378989E-2</v>
      </c>
      <c r="T107" s="318">
        <f ca="1">+IF(ISERROR(HLOOKUP($B107,INDIRECT("'Monthly Resource Report'!"&amp;'HMPL Validation'!T$482021&amp;":"&amp;'HMPL Validation'!T$482022),'HMPL Validation'!T$482023,FALSE)),0,HLOOKUP($B107,INDIRECT("'Monthly Resource Report'!"&amp;'HMPL Validation'!T$482021&amp;":"&amp;'HMPL Validation'!T$482022),'HMPL Validation'!T$482023,FALSE))</f>
        <v>0.49129565987239698</v>
      </c>
    </row>
    <row r="108" spans="2:20" s="461" customFormat="1">
      <c r="B108" s="301">
        <v>44470</v>
      </c>
      <c r="C108" s="294">
        <v>153</v>
      </c>
      <c r="D108" s="297">
        <v>5.6218762014491954</v>
      </c>
      <c r="E108" s="299">
        <v>7.0000000000000007E-2</v>
      </c>
      <c r="F108" s="295">
        <v>0.49</v>
      </c>
      <c r="G108" s="294">
        <f ca="1">+IF(ISERROR(HLOOKUP($B108,INDIRECT("'Monthly Resource Report'!"&amp;'HMPL Validation'!G$482021&amp;":"&amp;'HMPL Validation'!G$482022),'HMPL Validation'!G$482023,FALSE)),0,HLOOKUP($B108,INDIRECT("'Monthly Resource Report'!"&amp;'HMPL Validation'!G$482021&amp;":"&amp;'HMPL Validation'!G$482022),'HMPL Validation'!G$482023,FALSE))</f>
        <v>153</v>
      </c>
      <c r="H108" s="297">
        <f ca="1">+IF(ISERROR(HLOOKUP($B108,INDIRECT("'Monthly Resource Report'!"&amp;'HMPL Validation'!H$482021&amp;":"&amp;'HMPL Validation'!H$482022),'HMPL Validation'!H$482023,FALSE)),0,HLOOKUP($B108,INDIRECT("'Monthly Resource Report'!"&amp;'HMPL Validation'!H$482021&amp;":"&amp;'HMPL Validation'!H$482022),'HMPL Validation'!H$482023,FALSE))</f>
        <v>5.6219937810458802</v>
      </c>
      <c r="I108" s="317">
        <f ca="1">+IF(ISERROR(HLOOKUP($B108,INDIRECT("'Monthly Resource Report'!"&amp;'HMPL Validation'!I$482021&amp;":"&amp;'HMPL Validation'!I$482022),'HMPL Validation'!I$482023,FALSE)),0,HLOOKUP($B108,INDIRECT("'Monthly Resource Report'!"&amp;'HMPL Validation'!I$482021&amp;":"&amp;'HMPL Validation'!I$482022),'HMPL Validation'!I$482023,FALSE))</f>
        <v>6.9879209376213725E-2</v>
      </c>
      <c r="J108" s="318">
        <f ca="1">+IF(ISERROR(HLOOKUP($B108,INDIRECT("'Monthly Resource Report'!"&amp;'HMPL Validation'!J$482021&amp;":"&amp;'HMPL Validation'!J$482022),'HMPL Validation'!J$482023,FALSE)),0,HLOOKUP($B108,INDIRECT("'Monthly Resource Report'!"&amp;'HMPL Validation'!J$482021&amp;":"&amp;'HMPL Validation'!J$482022),'HMPL Validation'!J$482023,FALSE))</f>
        <v>0.49117890211827003</v>
      </c>
      <c r="L108" s="301">
        <v>44470</v>
      </c>
      <c r="M108" s="294">
        <v>152</v>
      </c>
      <c r="N108" s="297">
        <v>5.6218762014491954</v>
      </c>
      <c r="O108" s="299">
        <v>7.0000000000000007E-2</v>
      </c>
      <c r="P108" s="295">
        <v>0.49</v>
      </c>
      <c r="Q108" s="294">
        <f ca="1">+IF(ISERROR(HLOOKUP($B108,INDIRECT("'Monthly Resource Report'!"&amp;'HMPL Validation'!Q$482021&amp;":"&amp;'HMPL Validation'!Q$482022),'HMPL Validation'!Q$482023,FALSE)),0,HLOOKUP($B108,INDIRECT("'Monthly Resource Report'!"&amp;'HMPL Validation'!Q$482021&amp;":"&amp;'HMPL Validation'!Q$482022),'HMPL Validation'!Q$482023,FALSE))</f>
        <v>152</v>
      </c>
      <c r="R108" s="297">
        <f ca="1">+IF(ISERROR(HLOOKUP($B108,INDIRECT("'Monthly Resource Report'!"&amp;'HMPL Validation'!R$482021&amp;":"&amp;'HMPL Validation'!R$482022),'HMPL Validation'!R$482023,FALSE)),0,HLOOKUP($B108,INDIRECT("'Monthly Resource Report'!"&amp;'HMPL Validation'!R$482021&amp;":"&amp;'HMPL Validation'!R$482022),'HMPL Validation'!R$482023,FALSE))</f>
        <v>5.6220020595965821</v>
      </c>
      <c r="S108" s="317">
        <f ca="1">+IF(ISERROR(HLOOKUP($B108,INDIRECT("'Monthly Resource Report'!"&amp;'HMPL Validation'!S$482021&amp;":"&amp;'HMPL Validation'!S$482022),'HMPL Validation'!S$482023,FALSE)),0,HLOOKUP($B108,INDIRECT("'Monthly Resource Report'!"&amp;'HMPL Validation'!S$482021&amp;":"&amp;'HMPL Validation'!S$482022),'HMPL Validation'!S$482023,FALSE))</f>
        <v>6.9881192475606368E-2</v>
      </c>
      <c r="T108" s="318">
        <f ca="1">+IF(ISERROR(HLOOKUP($B108,INDIRECT("'Monthly Resource Report'!"&amp;'HMPL Validation'!T$482021&amp;":"&amp;'HMPL Validation'!T$482022),'HMPL Validation'!T$482023,FALSE)),0,HLOOKUP($B108,INDIRECT("'Monthly Resource Report'!"&amp;'HMPL Validation'!T$482021&amp;":"&amp;'HMPL Validation'!T$482022),'HMPL Validation'!T$482023,FALSE))</f>
        <v>0.49209890730362932</v>
      </c>
    </row>
    <row r="109" spans="2:20" s="461" customFormat="1">
      <c r="B109" s="301">
        <v>44501</v>
      </c>
      <c r="C109" s="294">
        <v>153</v>
      </c>
      <c r="D109" s="297">
        <v>5.6218762014491954</v>
      </c>
      <c r="E109" s="299">
        <v>7.0000000000000007E-2</v>
      </c>
      <c r="F109" s="295">
        <v>0.49</v>
      </c>
      <c r="G109" s="294">
        <f ca="1">+IF(ISERROR(HLOOKUP($B109,INDIRECT("'Monthly Resource Report'!"&amp;'HMPL Validation'!G$482021&amp;":"&amp;'HMPL Validation'!G$482022),'HMPL Validation'!G$482023,FALSE)),0,HLOOKUP($B109,INDIRECT("'Monthly Resource Report'!"&amp;'HMPL Validation'!G$482021&amp;":"&amp;'HMPL Validation'!G$482022),'HMPL Validation'!G$482023,FALSE))</f>
        <v>153</v>
      </c>
      <c r="H109" s="297">
        <f ca="1">+IF(ISERROR(HLOOKUP($B109,INDIRECT("'Monthly Resource Report'!"&amp;'HMPL Validation'!H$482021&amp;":"&amp;'HMPL Validation'!H$482022),'HMPL Validation'!H$482023,FALSE)),0,HLOOKUP($B109,INDIRECT("'Monthly Resource Report'!"&amp;'HMPL Validation'!H$482021&amp;":"&amp;'HMPL Validation'!H$482022),'HMPL Validation'!H$482023,FALSE))</f>
        <v>5.6219938461538463</v>
      </c>
      <c r="I109" s="317">
        <f ca="1">+IF(ISERROR(HLOOKUP($B109,INDIRECT("'Monthly Resource Report'!"&amp;'HMPL Validation'!I$482021&amp;":"&amp;'HMPL Validation'!I$482022),'HMPL Validation'!I$482023,FALSE)),0,HLOOKUP($B109,INDIRECT("'Monthly Resource Report'!"&amp;'HMPL Validation'!I$482021&amp;":"&amp;'HMPL Validation'!I$482022),'HMPL Validation'!I$482023,FALSE))</f>
        <v>6.9904154850185876E-2</v>
      </c>
      <c r="J109" s="318">
        <f ca="1">+IF(ISERROR(HLOOKUP($B109,INDIRECT("'Monthly Resource Report'!"&amp;'HMPL Validation'!J$482021&amp;":"&amp;'HMPL Validation'!J$482022),'HMPL Validation'!J$482023,FALSE)),0,HLOOKUP($B109,INDIRECT("'Monthly Resource Report'!"&amp;'HMPL Validation'!J$482021&amp;":"&amp;'HMPL Validation'!J$482022),'HMPL Validation'!J$482023,FALSE))</f>
        <v>0.49120151667050255</v>
      </c>
      <c r="L109" s="301">
        <v>44501</v>
      </c>
      <c r="M109" s="294">
        <v>152</v>
      </c>
      <c r="N109" s="297">
        <v>5.6218762014491954</v>
      </c>
      <c r="O109" s="299">
        <v>7.0000000000000007E-2</v>
      </c>
      <c r="P109" s="295">
        <v>0.49</v>
      </c>
      <c r="Q109" s="294">
        <f ca="1">+IF(ISERROR(HLOOKUP($B109,INDIRECT("'Monthly Resource Report'!"&amp;'HMPL Validation'!Q$482021&amp;":"&amp;'HMPL Validation'!Q$482022),'HMPL Validation'!Q$482023,FALSE)),0,HLOOKUP($B109,INDIRECT("'Monthly Resource Report'!"&amp;'HMPL Validation'!Q$482021&amp;":"&amp;'HMPL Validation'!Q$482022),'HMPL Validation'!Q$482023,FALSE))</f>
        <v>152</v>
      </c>
      <c r="R109" s="297">
        <f ca="1">+IF(ISERROR(HLOOKUP($B109,INDIRECT("'Monthly Resource Report'!"&amp;'HMPL Validation'!R$482021&amp;":"&amp;'HMPL Validation'!R$482022),'HMPL Validation'!R$482023,FALSE)),0,HLOOKUP($B109,INDIRECT("'Monthly Resource Report'!"&amp;'HMPL Validation'!R$482021&amp;":"&amp;'HMPL Validation'!R$482022),'HMPL Validation'!R$482023,FALSE))</f>
        <v>5.6220044799015803</v>
      </c>
      <c r="S109" s="317">
        <f ca="1">+IF(ISERROR(HLOOKUP($B109,INDIRECT("'Monthly Resource Report'!"&amp;'HMPL Validation'!S$482021&amp;":"&amp;'HMPL Validation'!S$482022),'HMPL Validation'!S$482023,FALSE)),0,HLOOKUP($B109,INDIRECT("'Monthly Resource Report'!"&amp;'HMPL Validation'!S$482021&amp;":"&amp;'HMPL Validation'!S$482022),'HMPL Validation'!S$482023,FALSE))</f>
        <v>6.9927515673388882E-2</v>
      </c>
      <c r="T109" s="318">
        <f ca="1">+IF(ISERROR(HLOOKUP($B109,INDIRECT("'Monthly Resource Report'!"&amp;'HMPL Validation'!T$482021&amp;":"&amp;'HMPL Validation'!T$482022),'HMPL Validation'!T$482023,FALSE)),0,HLOOKUP($B109,INDIRECT("'Monthly Resource Report'!"&amp;'HMPL Validation'!T$482021&amp;":"&amp;'HMPL Validation'!T$482022),'HMPL Validation'!T$482023,FALSE))</f>
        <v>0.49169794529343486</v>
      </c>
    </row>
    <row r="110" spans="2:20" s="461" customFormat="1">
      <c r="B110" s="301">
        <v>44531</v>
      </c>
      <c r="C110" s="294">
        <v>153</v>
      </c>
      <c r="D110" s="297">
        <v>5.6218762014491954</v>
      </c>
      <c r="E110" s="299">
        <v>7.0000000000000007E-2</v>
      </c>
      <c r="F110" s="295">
        <v>0.49</v>
      </c>
      <c r="G110" s="294">
        <f ca="1">+IF(ISERROR(HLOOKUP($B110,INDIRECT("'Monthly Resource Report'!"&amp;'HMPL Validation'!G$482021&amp;":"&amp;'HMPL Validation'!G$482022),'HMPL Validation'!G$482023,FALSE)),0,HLOOKUP($B110,INDIRECT("'Monthly Resource Report'!"&amp;'HMPL Validation'!G$482021&amp;":"&amp;'HMPL Validation'!G$482022),'HMPL Validation'!G$482023,FALSE))</f>
        <v>153</v>
      </c>
      <c r="H110" s="297">
        <f ca="1">+IF(ISERROR(HLOOKUP($B110,INDIRECT("'Monthly Resource Report'!"&amp;'HMPL Validation'!H$482021&amp;":"&amp;'HMPL Validation'!H$482022),'HMPL Validation'!H$482023,FALSE)),0,HLOOKUP($B110,INDIRECT("'Monthly Resource Report'!"&amp;'HMPL Validation'!H$482021&amp;":"&amp;'HMPL Validation'!H$482022),'HMPL Validation'!H$482023,FALSE))</f>
        <v>5.6219931616666985</v>
      </c>
      <c r="I110" s="317">
        <f ca="1">+IF(ISERROR(HLOOKUP($B110,INDIRECT("'Monthly Resource Report'!"&amp;'HMPL Validation'!I$482021&amp;":"&amp;'HMPL Validation'!I$482022),'HMPL Validation'!I$482023,FALSE)),0,HLOOKUP($B110,INDIRECT("'Monthly Resource Report'!"&amp;'HMPL Validation'!I$482021&amp;":"&amp;'HMPL Validation'!I$482022),'HMPL Validation'!I$482023,FALSE))</f>
        <v>6.9906136187923198E-2</v>
      </c>
      <c r="J110" s="318">
        <f ca="1">+IF(ISERROR(HLOOKUP($B110,INDIRECT("'Monthly Resource Report'!"&amp;'HMPL Validation'!J$482021&amp;":"&amp;'HMPL Validation'!J$482022),'HMPL Validation'!J$482023,FALSE)),0,HLOOKUP($B110,INDIRECT("'Monthly Resource Report'!"&amp;'HMPL Validation'!J$482021&amp;":"&amp;'HMPL Validation'!J$482022),'HMPL Validation'!J$482023,FALSE))</f>
        <v>0.49145049651172579</v>
      </c>
      <c r="L110" s="301">
        <v>44531</v>
      </c>
      <c r="M110" s="294">
        <v>152</v>
      </c>
      <c r="N110" s="297">
        <v>5.6218762014491954</v>
      </c>
      <c r="O110" s="299">
        <v>7.0000000000000007E-2</v>
      </c>
      <c r="P110" s="295">
        <v>0.49</v>
      </c>
      <c r="Q110" s="294">
        <f ca="1">+IF(ISERROR(HLOOKUP($B110,INDIRECT("'Monthly Resource Report'!"&amp;'HMPL Validation'!Q$482021&amp;":"&amp;'HMPL Validation'!Q$482022),'HMPL Validation'!Q$482023,FALSE)),0,HLOOKUP($B110,INDIRECT("'Monthly Resource Report'!"&amp;'HMPL Validation'!Q$482021&amp;":"&amp;'HMPL Validation'!Q$482022),'HMPL Validation'!Q$482023,FALSE))</f>
        <v>152</v>
      </c>
      <c r="R110" s="297">
        <f ca="1">+IF(ISERROR(HLOOKUP($B110,INDIRECT("'Monthly Resource Report'!"&amp;'HMPL Validation'!R$482021&amp;":"&amp;'HMPL Validation'!R$482022),'HMPL Validation'!R$482023,FALSE)),0,HLOOKUP($B110,INDIRECT("'Monthly Resource Report'!"&amp;'HMPL Validation'!R$482021&amp;":"&amp;'HMPL Validation'!R$482022),'HMPL Validation'!R$482023,FALSE))</f>
        <v>5.6220043059418856</v>
      </c>
      <c r="S110" s="317">
        <f ca="1">+IF(ISERROR(HLOOKUP($B110,INDIRECT("'Monthly Resource Report'!"&amp;'HMPL Validation'!S$482021&amp;":"&amp;'HMPL Validation'!S$482022),'HMPL Validation'!S$482023,FALSE)),0,HLOOKUP($B110,INDIRECT("'Monthly Resource Report'!"&amp;'HMPL Validation'!S$482021&amp;":"&amp;'HMPL Validation'!S$482022),'HMPL Validation'!S$482023,FALSE))</f>
        <v>6.9924837480425495E-2</v>
      </c>
      <c r="T110" s="318">
        <f ca="1">+IF(ISERROR(HLOOKUP($B110,INDIRECT("'Monthly Resource Report'!"&amp;'HMPL Validation'!T$482021&amp;":"&amp;'HMPL Validation'!T$482022),'HMPL Validation'!T$482023,FALSE)),0,HLOOKUP($B110,INDIRECT("'Monthly Resource Report'!"&amp;'HMPL Validation'!T$482021&amp;":"&amp;'HMPL Validation'!T$482022),'HMPL Validation'!T$482023,FALSE))</f>
        <v>0.49164732227956753</v>
      </c>
    </row>
    <row r="111" spans="2:20" s="461" customFormat="1">
      <c r="B111" s="301">
        <v>44562</v>
      </c>
      <c r="C111" s="294">
        <v>153</v>
      </c>
      <c r="D111" s="297">
        <v>5.7742290465084682</v>
      </c>
      <c r="E111" s="299">
        <v>7.0000000000000007E-2</v>
      </c>
      <c r="F111" s="295">
        <v>0.49</v>
      </c>
      <c r="G111" s="294">
        <f ca="1">+IF(ISERROR(HLOOKUP($B111,INDIRECT("'Monthly Resource Report'!"&amp;'HMPL Validation'!G$482021&amp;":"&amp;'HMPL Validation'!G$482022),'HMPL Validation'!G$482023,FALSE)),0,HLOOKUP($B111,INDIRECT("'Monthly Resource Report'!"&amp;'HMPL Validation'!G$482021&amp;":"&amp;'HMPL Validation'!G$482022),'HMPL Validation'!G$482023,FALSE))</f>
        <v>153</v>
      </c>
      <c r="H111" s="297">
        <f ca="1">+IF(ISERROR(HLOOKUP($B111,INDIRECT("'Monthly Resource Report'!"&amp;'HMPL Validation'!H$482021&amp;":"&amp;'HMPL Validation'!H$482022),'HMPL Validation'!H$482023,FALSE)),0,HLOOKUP($B111,INDIRECT("'Monthly Resource Report'!"&amp;'HMPL Validation'!H$482021&amp;":"&amp;'HMPL Validation'!H$482022),'HMPL Validation'!H$482023,FALSE))</f>
        <v>5.7739991942523332</v>
      </c>
      <c r="I111" s="317">
        <f ca="1">+IF(ISERROR(HLOOKUP($B111,INDIRECT("'Monthly Resource Report'!"&amp;'HMPL Validation'!I$482021&amp;":"&amp;'HMPL Validation'!I$482022),'HMPL Validation'!I$482023,FALSE)),0,HLOOKUP($B111,INDIRECT("'Monthly Resource Report'!"&amp;'HMPL Validation'!I$482021&amp;":"&amp;'HMPL Validation'!I$482022),'HMPL Validation'!I$482023,FALSE))</f>
        <v>6.9923292409459339E-2</v>
      </c>
      <c r="J111" s="318">
        <f ca="1">+IF(ISERROR(HLOOKUP($B111,INDIRECT("'Monthly Resource Report'!"&amp;'HMPL Validation'!J$482021&amp;":"&amp;'HMPL Validation'!J$482022),'HMPL Validation'!J$482023,FALSE)),0,HLOOKUP($B111,INDIRECT("'Monthly Resource Report'!"&amp;'HMPL Validation'!J$482021&amp;":"&amp;'HMPL Validation'!J$482022),'HMPL Validation'!J$482023,FALSE))</f>
        <v>0.49116632929993981</v>
      </c>
      <c r="L111" s="301">
        <v>44562</v>
      </c>
      <c r="M111" s="294">
        <v>152</v>
      </c>
      <c r="N111" s="297">
        <v>5.7742290465084682</v>
      </c>
      <c r="O111" s="299">
        <v>7.0000000000000007E-2</v>
      </c>
      <c r="P111" s="295">
        <v>0.49</v>
      </c>
      <c r="Q111" s="294">
        <f ca="1">+IF(ISERROR(HLOOKUP($B111,INDIRECT("'Monthly Resource Report'!"&amp;'HMPL Validation'!Q$482021&amp;":"&amp;'HMPL Validation'!Q$482022),'HMPL Validation'!Q$482023,FALSE)),0,HLOOKUP($B111,INDIRECT("'Monthly Resource Report'!"&amp;'HMPL Validation'!Q$482021&amp;":"&amp;'HMPL Validation'!Q$482022),'HMPL Validation'!Q$482023,FALSE))</f>
        <v>152</v>
      </c>
      <c r="R111" s="297">
        <f ca="1">+IF(ISERROR(HLOOKUP($B111,INDIRECT("'Monthly Resource Report'!"&amp;'HMPL Validation'!R$482021&amp;":"&amp;'HMPL Validation'!R$482022),'HMPL Validation'!R$482023,FALSE)),0,HLOOKUP($B111,INDIRECT("'Monthly Resource Report'!"&amp;'HMPL Validation'!R$482021&amp;":"&amp;'HMPL Validation'!R$482022),'HMPL Validation'!R$482023,FALSE))</f>
        <v>5.7740006127558594</v>
      </c>
      <c r="S111" s="317">
        <f ca="1">+IF(ISERROR(HLOOKUP($B111,INDIRECT("'Monthly Resource Report'!"&amp;'HMPL Validation'!S$482021&amp;":"&amp;'HMPL Validation'!S$482022),'HMPL Validation'!S$482023,FALSE)),0,HLOOKUP($B111,INDIRECT("'Monthly Resource Report'!"&amp;'HMPL Validation'!S$482021&amp;":"&amp;'HMPL Validation'!S$482022),'HMPL Validation'!S$482023,FALSE))</f>
        <v>6.9945452819759807E-2</v>
      </c>
      <c r="T111" s="318">
        <f ca="1">+IF(ISERROR(HLOOKUP($B111,INDIRECT("'Monthly Resource Report'!"&amp;'HMPL Validation'!T$482021&amp;":"&amp;'HMPL Validation'!T$482022),'HMPL Validation'!T$482023,FALSE)),0,HLOOKUP($B111,INDIRECT("'Monthly Resource Report'!"&amp;'HMPL Validation'!T$482021&amp;":"&amp;'HMPL Validation'!T$482022),'HMPL Validation'!T$482023,FALSE))</f>
        <v>0.49206581393660914</v>
      </c>
    </row>
    <row r="112" spans="2:20" s="461" customFormat="1">
      <c r="B112" s="301">
        <v>44593</v>
      </c>
      <c r="C112" s="294">
        <v>153</v>
      </c>
      <c r="D112" s="297">
        <v>5.7742290465084682</v>
      </c>
      <c r="E112" s="299">
        <v>7.0000000000000007E-2</v>
      </c>
      <c r="F112" s="295">
        <v>0.49</v>
      </c>
      <c r="G112" s="294">
        <f ca="1">+IF(ISERROR(HLOOKUP($B112,INDIRECT("'Monthly Resource Report'!"&amp;'HMPL Validation'!G$482021&amp;":"&amp;'HMPL Validation'!G$482022),'HMPL Validation'!G$482023,FALSE)),0,HLOOKUP($B112,INDIRECT("'Monthly Resource Report'!"&amp;'HMPL Validation'!G$482021&amp;":"&amp;'HMPL Validation'!G$482022),'HMPL Validation'!G$482023,FALSE))</f>
        <v>153</v>
      </c>
      <c r="H112" s="297">
        <f ca="1">+IF(ISERROR(HLOOKUP($B112,INDIRECT("'Monthly Resource Report'!"&amp;'HMPL Validation'!H$482021&amp;":"&amp;'HMPL Validation'!H$482022),'HMPL Validation'!H$482023,FALSE)),0,HLOOKUP($B112,INDIRECT("'Monthly Resource Report'!"&amp;'HMPL Validation'!H$482021&amp;":"&amp;'HMPL Validation'!H$482022),'HMPL Validation'!H$482023,FALSE))</f>
        <v>5.7739999575961241</v>
      </c>
      <c r="I112" s="317">
        <f ca="1">+IF(ISERROR(HLOOKUP($B112,INDIRECT("'Monthly Resource Report'!"&amp;'HMPL Validation'!I$482021&amp;":"&amp;'HMPL Validation'!I$482022),'HMPL Validation'!I$482023,FALSE)),0,HLOOKUP($B112,INDIRECT("'Monthly Resource Report'!"&amp;'HMPL Validation'!I$482021&amp;":"&amp;'HMPL Validation'!I$482022),'HMPL Validation'!I$482023,FALSE))</f>
        <v>6.9928908420525002E-2</v>
      </c>
      <c r="J112" s="318">
        <f ca="1">+IF(ISERROR(HLOOKUP($B112,INDIRECT("'Monthly Resource Report'!"&amp;'HMPL Validation'!J$482021&amp;":"&amp;'HMPL Validation'!J$482022),'HMPL Validation'!J$482023,FALSE)),0,HLOOKUP($B112,INDIRECT("'Monthly Resource Report'!"&amp;'HMPL Validation'!J$482021&amp;":"&amp;'HMPL Validation'!J$482022),'HMPL Validation'!J$482023,FALSE))</f>
        <v>0.49095349164785868</v>
      </c>
      <c r="L112" s="301">
        <v>44593</v>
      </c>
      <c r="M112" s="294">
        <v>152</v>
      </c>
      <c r="N112" s="297">
        <v>5.7742290465084682</v>
      </c>
      <c r="O112" s="299">
        <v>7.0000000000000007E-2</v>
      </c>
      <c r="P112" s="295">
        <v>0.49</v>
      </c>
      <c r="Q112" s="294">
        <f ca="1">+IF(ISERROR(HLOOKUP($B112,INDIRECT("'Monthly Resource Report'!"&amp;'HMPL Validation'!Q$482021&amp;":"&amp;'HMPL Validation'!Q$482022),'HMPL Validation'!Q$482023,FALSE)),0,HLOOKUP($B112,INDIRECT("'Monthly Resource Report'!"&amp;'HMPL Validation'!Q$482021&amp;":"&amp;'HMPL Validation'!Q$482022),'HMPL Validation'!Q$482023,FALSE))</f>
        <v>152</v>
      </c>
      <c r="R112" s="297">
        <f ca="1">+IF(ISERROR(HLOOKUP($B112,INDIRECT("'Monthly Resource Report'!"&amp;'HMPL Validation'!R$482021&amp;":"&amp;'HMPL Validation'!R$482022),'HMPL Validation'!R$482023,FALSE)),0,HLOOKUP($B112,INDIRECT("'Monthly Resource Report'!"&amp;'HMPL Validation'!R$482021&amp;":"&amp;'HMPL Validation'!R$482022),'HMPL Validation'!R$482023,FALSE))</f>
        <v>5.7740008071577353</v>
      </c>
      <c r="S112" s="317">
        <f ca="1">+IF(ISERROR(HLOOKUP($B112,INDIRECT("'Monthly Resource Report'!"&amp;'HMPL Validation'!S$482021&amp;":"&amp;'HMPL Validation'!S$482022),'HMPL Validation'!S$482023,FALSE)),0,HLOOKUP($B112,INDIRECT("'Monthly Resource Report'!"&amp;'HMPL Validation'!S$482021&amp;":"&amp;'HMPL Validation'!S$482022),'HMPL Validation'!S$482023,FALSE))</f>
        <v>6.993580633312374E-2</v>
      </c>
      <c r="T112" s="318">
        <f ca="1">+IF(ISERROR(HLOOKUP($B112,INDIRECT("'Monthly Resource Report'!"&amp;'HMPL Validation'!T$482021&amp;":"&amp;'HMPL Validation'!T$482022),'HMPL Validation'!T$482023,FALSE)),0,HLOOKUP($B112,INDIRECT("'Monthly Resource Report'!"&amp;'HMPL Validation'!T$482021&amp;":"&amp;'HMPL Validation'!T$482022),'HMPL Validation'!T$482023,FALSE))</f>
        <v>0.49182707165377654</v>
      </c>
    </row>
    <row r="113" spans="2:20" s="461" customFormat="1">
      <c r="B113" s="301">
        <v>44621</v>
      </c>
      <c r="C113" s="294">
        <v>153</v>
      </c>
      <c r="D113" s="297">
        <v>5.7742290465084682</v>
      </c>
      <c r="E113" s="299">
        <v>7.0000000000000007E-2</v>
      </c>
      <c r="F113" s="295">
        <v>0.49</v>
      </c>
      <c r="G113" s="294">
        <f ca="1">+IF(ISERROR(HLOOKUP($B113,INDIRECT("'Monthly Resource Report'!"&amp;'HMPL Validation'!G$482021&amp;":"&amp;'HMPL Validation'!G$482022),'HMPL Validation'!G$482023,FALSE)),0,HLOOKUP($B113,INDIRECT("'Monthly Resource Report'!"&amp;'HMPL Validation'!G$482021&amp;":"&amp;'HMPL Validation'!G$482022),'HMPL Validation'!G$482023,FALSE))</f>
        <v>153</v>
      </c>
      <c r="H113" s="297">
        <f ca="1">+IF(ISERROR(HLOOKUP($B113,INDIRECT("'Monthly Resource Report'!"&amp;'HMPL Validation'!H$482021&amp;":"&amp;'HMPL Validation'!H$482022),'HMPL Validation'!H$482023,FALSE)),0,HLOOKUP($B113,INDIRECT("'Monthly Resource Report'!"&amp;'HMPL Validation'!H$482021&amp;":"&amp;'HMPL Validation'!H$482022),'HMPL Validation'!H$482023,FALSE))</f>
        <v>5.7739989919159411</v>
      </c>
      <c r="I113" s="317">
        <f ca="1">+IF(ISERROR(HLOOKUP($B113,INDIRECT("'Monthly Resource Report'!"&amp;'HMPL Validation'!I$482021&amp;":"&amp;'HMPL Validation'!I$482022),'HMPL Validation'!I$482023,FALSE)),0,HLOOKUP($B113,INDIRECT("'Monthly Resource Report'!"&amp;'HMPL Validation'!I$482021&amp;":"&amp;'HMPL Validation'!I$482022),'HMPL Validation'!I$482023,FALSE))</f>
        <v>6.9903356369327208E-2</v>
      </c>
      <c r="J113" s="318">
        <f ca="1">+IF(ISERROR(HLOOKUP($B113,INDIRECT("'Monthly Resource Report'!"&amp;'HMPL Validation'!J$482021&amp;":"&amp;'HMPL Validation'!J$482022),'HMPL Validation'!J$482023,FALSE)),0,HLOOKUP($B113,INDIRECT("'Monthly Resource Report'!"&amp;'HMPL Validation'!J$482021&amp;":"&amp;'HMPL Validation'!J$482022),'HMPL Validation'!J$482023,FALSE))</f>
        <v>0.49116966015094193</v>
      </c>
      <c r="L113" s="301">
        <v>44621</v>
      </c>
      <c r="M113" s="294">
        <v>152</v>
      </c>
      <c r="N113" s="297">
        <v>5.7742290465084682</v>
      </c>
      <c r="O113" s="299">
        <v>7.0000000000000007E-2</v>
      </c>
      <c r="P113" s="295">
        <v>0.49</v>
      </c>
      <c r="Q113" s="294">
        <f ca="1">+IF(ISERROR(HLOOKUP($B113,INDIRECT("'Monthly Resource Report'!"&amp;'HMPL Validation'!Q$482021&amp;":"&amp;'HMPL Validation'!Q$482022),'HMPL Validation'!Q$482023,FALSE)),0,HLOOKUP($B113,INDIRECT("'Monthly Resource Report'!"&amp;'HMPL Validation'!Q$482021&amp;":"&amp;'HMPL Validation'!Q$482022),'HMPL Validation'!Q$482023,FALSE))</f>
        <v>152</v>
      </c>
      <c r="R113" s="297">
        <f ca="1">+IF(ISERROR(HLOOKUP($B113,INDIRECT("'Monthly Resource Report'!"&amp;'HMPL Validation'!R$482021&amp;":"&amp;'HMPL Validation'!R$482022),'HMPL Validation'!R$482023,FALSE)),0,HLOOKUP($B113,INDIRECT("'Monthly Resource Report'!"&amp;'HMPL Validation'!R$482021&amp;":"&amp;'HMPL Validation'!R$482022),'HMPL Validation'!R$482023,FALSE))</f>
        <v>5.7739995944634419</v>
      </c>
      <c r="S113" s="317">
        <f ca="1">+IF(ISERROR(HLOOKUP($B113,INDIRECT("'Monthly Resource Report'!"&amp;'HMPL Validation'!S$482021&amp;":"&amp;'HMPL Validation'!S$482022),'HMPL Validation'!S$482023,FALSE)),0,HLOOKUP($B113,INDIRECT("'Monthly Resource Report'!"&amp;'HMPL Validation'!S$482021&amp;":"&amp;'HMPL Validation'!S$482022),'HMPL Validation'!S$482023,FALSE))</f>
        <v>6.9936591244410901E-2</v>
      </c>
      <c r="T113" s="318">
        <f ca="1">+IF(ISERROR(HLOOKUP($B113,INDIRECT("'Monthly Resource Report'!"&amp;'HMPL Validation'!T$482021&amp;":"&amp;'HMPL Validation'!T$482022),'HMPL Validation'!T$482023,FALSE)),0,HLOOKUP($B113,INDIRECT("'Monthly Resource Report'!"&amp;'HMPL Validation'!T$482021&amp;":"&amp;'HMPL Validation'!T$482022),'HMPL Validation'!T$482023,FALSE))</f>
        <v>0.4916645079908547</v>
      </c>
    </row>
    <row r="114" spans="2:20" s="461" customFormat="1">
      <c r="B114" s="301">
        <v>44652</v>
      </c>
      <c r="C114" s="294">
        <v>153</v>
      </c>
      <c r="D114" s="297">
        <v>5.7742290465084682</v>
      </c>
      <c r="E114" s="299">
        <v>7.0000000000000007E-2</v>
      </c>
      <c r="F114" s="295">
        <v>0.49</v>
      </c>
      <c r="G114" s="294">
        <f ca="1">+IF(ISERROR(HLOOKUP($B114,INDIRECT("'Monthly Resource Report'!"&amp;'HMPL Validation'!G$482021&amp;":"&amp;'HMPL Validation'!G$482022),'HMPL Validation'!G$482023,FALSE)),0,HLOOKUP($B114,INDIRECT("'Monthly Resource Report'!"&amp;'HMPL Validation'!G$482021&amp;":"&amp;'HMPL Validation'!G$482022),'HMPL Validation'!G$482023,FALSE))</f>
        <v>153</v>
      </c>
      <c r="H114" s="297">
        <f ca="1">+IF(ISERROR(HLOOKUP($B114,INDIRECT("'Monthly Resource Report'!"&amp;'HMPL Validation'!H$482021&amp;":"&amp;'HMPL Validation'!H$482022),'HMPL Validation'!H$482023,FALSE)),0,HLOOKUP($B114,INDIRECT("'Monthly Resource Report'!"&amp;'HMPL Validation'!H$482021&amp;":"&amp;'HMPL Validation'!H$482022),'HMPL Validation'!H$482023,FALSE))</f>
        <v>5.773998950461797</v>
      </c>
      <c r="I114" s="317">
        <f ca="1">+IF(ISERROR(HLOOKUP($B114,INDIRECT("'Monthly Resource Report'!"&amp;'HMPL Validation'!I$482021&amp;":"&amp;'HMPL Validation'!I$482022),'HMPL Validation'!I$482023,FALSE)),0,HLOOKUP($B114,INDIRECT("'Monthly Resource Report'!"&amp;'HMPL Validation'!I$482021&amp;":"&amp;'HMPL Validation'!I$482022),'HMPL Validation'!I$482023,FALSE))</f>
        <v>6.9864786423328509E-2</v>
      </c>
      <c r="J114" s="318">
        <f ca="1">+IF(ISERROR(HLOOKUP($B114,INDIRECT("'Monthly Resource Report'!"&amp;'HMPL Validation'!J$482021&amp;":"&amp;'HMPL Validation'!J$482022),'HMPL Validation'!J$482023,FALSE)),0,HLOOKUP($B114,INDIRECT("'Monthly Resource Report'!"&amp;'HMPL Validation'!J$482021&amp;":"&amp;'HMPL Validation'!J$482022),'HMPL Validation'!J$482023,FALSE))</f>
        <v>0.49062458983289692</v>
      </c>
      <c r="L114" s="301">
        <v>44652</v>
      </c>
      <c r="M114" s="294">
        <v>152</v>
      </c>
      <c r="N114" s="297">
        <v>5.7742290465084682</v>
      </c>
      <c r="O114" s="299">
        <v>7.0000000000000007E-2</v>
      </c>
      <c r="P114" s="295">
        <v>0.49</v>
      </c>
      <c r="Q114" s="294">
        <f ca="1">+IF(ISERROR(HLOOKUP($B114,INDIRECT("'Monthly Resource Report'!"&amp;'HMPL Validation'!Q$482021&amp;":"&amp;'HMPL Validation'!Q$482022),'HMPL Validation'!Q$482023,FALSE)),0,HLOOKUP($B114,INDIRECT("'Monthly Resource Report'!"&amp;'HMPL Validation'!Q$482021&amp;":"&amp;'HMPL Validation'!Q$482022),'HMPL Validation'!Q$482023,FALSE))</f>
        <v>152</v>
      </c>
      <c r="R114" s="297">
        <f ca="1">+IF(ISERROR(HLOOKUP($B114,INDIRECT("'Monthly Resource Report'!"&amp;'HMPL Validation'!R$482021&amp;":"&amp;'HMPL Validation'!R$482022),'HMPL Validation'!R$482023,FALSE)),0,HLOOKUP($B114,INDIRECT("'Monthly Resource Report'!"&amp;'HMPL Validation'!R$482021&amp;":"&amp;'HMPL Validation'!R$482022),'HMPL Validation'!R$482023,FALSE))</f>
        <v>5.7740000619188656</v>
      </c>
      <c r="S114" s="317">
        <f ca="1">+IF(ISERROR(HLOOKUP($B114,INDIRECT("'Monthly Resource Report'!"&amp;'HMPL Validation'!S$482021&amp;":"&amp;'HMPL Validation'!S$482022),'HMPL Validation'!S$482023,FALSE)),0,HLOOKUP($B114,INDIRECT("'Monthly Resource Report'!"&amp;'HMPL Validation'!S$482021&amp;":"&amp;'HMPL Validation'!S$482022),'HMPL Validation'!S$482023,FALSE))</f>
        <v>6.9880906475034171E-2</v>
      </c>
      <c r="T114" s="318">
        <f ca="1">+IF(ISERROR(HLOOKUP($B114,INDIRECT("'Monthly Resource Report'!"&amp;'HMPL Validation'!T$482021&amp;":"&amp;'HMPL Validation'!T$482022),'HMPL Validation'!T$482023,FALSE)),0,HLOOKUP($B114,INDIRECT("'Monthly Resource Report'!"&amp;'HMPL Validation'!T$482021&amp;":"&amp;'HMPL Validation'!T$482022),'HMPL Validation'!T$482023,FALSE))</f>
        <v>0.49175242965454224</v>
      </c>
    </row>
    <row r="115" spans="2:20" s="461" customFormat="1">
      <c r="B115" s="301">
        <v>44682</v>
      </c>
      <c r="C115" s="294">
        <v>153</v>
      </c>
      <c r="D115" s="297">
        <v>5.7742290465084682</v>
      </c>
      <c r="E115" s="299">
        <v>7.0000000000000007E-2</v>
      </c>
      <c r="F115" s="295">
        <v>0.49</v>
      </c>
      <c r="G115" s="294">
        <f ca="1">+IF(ISERROR(HLOOKUP($B115,INDIRECT("'Monthly Resource Report'!"&amp;'HMPL Validation'!G$482021&amp;":"&amp;'HMPL Validation'!G$482022),'HMPL Validation'!G$482023,FALSE)),0,HLOOKUP($B115,INDIRECT("'Monthly Resource Report'!"&amp;'HMPL Validation'!G$482021&amp;":"&amp;'HMPL Validation'!G$482022),'HMPL Validation'!G$482023,FALSE))</f>
        <v>153</v>
      </c>
      <c r="H115" s="297">
        <f ca="1">+IF(ISERROR(HLOOKUP($B115,INDIRECT("'Monthly Resource Report'!"&amp;'HMPL Validation'!H$482021&amp;":"&amp;'HMPL Validation'!H$482022),'HMPL Validation'!H$482023,FALSE)),0,HLOOKUP($B115,INDIRECT("'Monthly Resource Report'!"&amp;'HMPL Validation'!H$482021&amp;":"&amp;'HMPL Validation'!H$482022),'HMPL Validation'!H$482023,FALSE))</f>
        <v>5.7739983210376211</v>
      </c>
      <c r="I115" s="317">
        <f ca="1">+IF(ISERROR(HLOOKUP($B115,INDIRECT("'Monthly Resource Report'!"&amp;'HMPL Validation'!I$482021&amp;":"&amp;'HMPL Validation'!I$482022),'HMPL Validation'!I$482023,FALSE)),0,HLOOKUP($B115,INDIRECT("'Monthly Resource Report'!"&amp;'HMPL Validation'!I$482021&amp;":"&amp;'HMPL Validation'!I$482022),'HMPL Validation'!I$482023,FALSE))</f>
        <v>6.9842477737902808E-2</v>
      </c>
      <c r="J115" s="318">
        <f ca="1">+IF(ISERROR(HLOOKUP($B115,INDIRECT("'Monthly Resource Report'!"&amp;'HMPL Validation'!J$482021&amp;":"&amp;'HMPL Validation'!J$482022),'HMPL Validation'!J$482023,FALSE)),0,HLOOKUP($B115,INDIRECT("'Monthly Resource Report'!"&amp;'HMPL Validation'!J$482021&amp;":"&amp;'HMPL Validation'!J$482022),'HMPL Validation'!J$482023,FALSE))</f>
        <v>0.49197862994787417</v>
      </c>
      <c r="L115" s="301">
        <v>44682</v>
      </c>
      <c r="M115" s="294">
        <v>152</v>
      </c>
      <c r="N115" s="297">
        <v>5.7742290465084682</v>
      </c>
      <c r="O115" s="299">
        <v>7.0000000000000007E-2</v>
      </c>
      <c r="P115" s="295">
        <v>0.49</v>
      </c>
      <c r="Q115" s="294">
        <f ca="1">+IF(ISERROR(HLOOKUP($B115,INDIRECT("'Monthly Resource Report'!"&amp;'HMPL Validation'!Q$482021&amp;":"&amp;'HMPL Validation'!Q$482022),'HMPL Validation'!Q$482023,FALSE)),0,HLOOKUP($B115,INDIRECT("'Monthly Resource Report'!"&amp;'HMPL Validation'!Q$482021&amp;":"&amp;'HMPL Validation'!Q$482022),'HMPL Validation'!Q$482023,FALSE))</f>
        <v>152</v>
      </c>
      <c r="R115" s="297">
        <f ca="1">+IF(ISERROR(HLOOKUP($B115,INDIRECT("'Monthly Resource Report'!"&amp;'HMPL Validation'!R$482021&amp;":"&amp;'HMPL Validation'!R$482022),'HMPL Validation'!R$482023,FALSE)),0,HLOOKUP($B115,INDIRECT("'Monthly Resource Report'!"&amp;'HMPL Validation'!R$482021&amp;":"&amp;'HMPL Validation'!R$482022),'HMPL Validation'!R$482023,FALSE))</f>
        <v>5.7739993461679626</v>
      </c>
      <c r="S115" s="317">
        <f ca="1">+IF(ISERROR(HLOOKUP($B115,INDIRECT("'Monthly Resource Report'!"&amp;'HMPL Validation'!S$482021&amp;":"&amp;'HMPL Validation'!S$482022),'HMPL Validation'!S$482023,FALSE)),0,HLOOKUP($B115,INDIRECT("'Monthly Resource Report'!"&amp;'HMPL Validation'!S$482021&amp;":"&amp;'HMPL Validation'!S$482022),'HMPL Validation'!S$482023,FALSE))</f>
        <v>6.9852754922324567E-2</v>
      </c>
      <c r="T115" s="318">
        <f ca="1">+IF(ISERROR(HLOOKUP($B115,INDIRECT("'Monthly Resource Report'!"&amp;'HMPL Validation'!T$482021&amp;":"&amp;'HMPL Validation'!T$482022),'HMPL Validation'!T$482023,FALSE)),0,HLOOKUP($B115,INDIRECT("'Monthly Resource Report'!"&amp;'HMPL Validation'!T$482021&amp;":"&amp;'HMPL Validation'!T$482022),'HMPL Validation'!T$482023,FALSE))</f>
        <v>0.49212357005528484</v>
      </c>
    </row>
    <row r="116" spans="2:20" s="461" customFormat="1">
      <c r="B116" s="301">
        <v>44713</v>
      </c>
      <c r="C116" s="294">
        <v>153</v>
      </c>
      <c r="D116" s="297">
        <v>5.7742290465084682</v>
      </c>
      <c r="E116" s="299">
        <v>7.0000000000000007E-2</v>
      </c>
      <c r="F116" s="295">
        <v>0.49</v>
      </c>
      <c r="G116" s="294">
        <f ca="1">+IF(ISERROR(HLOOKUP($B116,INDIRECT("'Monthly Resource Report'!"&amp;'HMPL Validation'!G$482021&amp;":"&amp;'HMPL Validation'!G$482022),'HMPL Validation'!G$482023,FALSE)),0,HLOOKUP($B116,INDIRECT("'Monthly Resource Report'!"&amp;'HMPL Validation'!G$482021&amp;":"&amp;'HMPL Validation'!G$482022),'HMPL Validation'!G$482023,FALSE))</f>
        <v>153</v>
      </c>
      <c r="H116" s="297">
        <f ca="1">+IF(ISERROR(HLOOKUP($B116,INDIRECT("'Monthly Resource Report'!"&amp;'HMPL Validation'!H$482021&amp;":"&amp;'HMPL Validation'!H$482022),'HMPL Validation'!H$482023,FALSE)),0,HLOOKUP($B116,INDIRECT("'Monthly Resource Report'!"&amp;'HMPL Validation'!H$482021&amp;":"&amp;'HMPL Validation'!H$482022),'HMPL Validation'!H$482023,FALSE))</f>
        <v>5.7739987694542236</v>
      </c>
      <c r="I116" s="317">
        <f ca="1">+IF(ISERROR(HLOOKUP($B116,INDIRECT("'Monthly Resource Report'!"&amp;'HMPL Validation'!I$482021&amp;":"&amp;'HMPL Validation'!I$482022),'HMPL Validation'!I$482023,FALSE)),0,HLOOKUP($B116,INDIRECT("'Monthly Resource Report'!"&amp;'HMPL Validation'!I$482021&amp;":"&amp;'HMPL Validation'!I$482022),'HMPL Validation'!I$482023,FALSE))</f>
        <v>6.9878187106266351E-2</v>
      </c>
      <c r="J116" s="318">
        <f ca="1">+IF(ISERROR(HLOOKUP($B116,INDIRECT("'Monthly Resource Report'!"&amp;'HMPL Validation'!J$482021&amp;":"&amp;'HMPL Validation'!J$482022),'HMPL Validation'!J$482023,FALSE)),0,HLOOKUP($B116,INDIRECT("'Monthly Resource Report'!"&amp;'HMPL Validation'!J$482021&amp;":"&amp;'HMPL Validation'!J$482022),'HMPL Validation'!J$482023,FALSE))</f>
        <v>0.49091850178631247</v>
      </c>
      <c r="L116" s="301">
        <v>44713</v>
      </c>
      <c r="M116" s="294">
        <v>152</v>
      </c>
      <c r="N116" s="297">
        <v>5.7742290465084682</v>
      </c>
      <c r="O116" s="299">
        <v>7.0000000000000007E-2</v>
      </c>
      <c r="P116" s="295">
        <v>0.49</v>
      </c>
      <c r="Q116" s="294">
        <f ca="1">+IF(ISERROR(HLOOKUP($B116,INDIRECT("'Monthly Resource Report'!"&amp;'HMPL Validation'!Q$482021&amp;":"&amp;'HMPL Validation'!Q$482022),'HMPL Validation'!Q$482023,FALSE)),0,HLOOKUP($B116,INDIRECT("'Monthly Resource Report'!"&amp;'HMPL Validation'!Q$482021&amp;":"&amp;'HMPL Validation'!Q$482022),'HMPL Validation'!Q$482023,FALSE))</f>
        <v>152</v>
      </c>
      <c r="R116" s="297">
        <f ca="1">+IF(ISERROR(HLOOKUP($B116,INDIRECT("'Monthly Resource Report'!"&amp;'HMPL Validation'!R$482021&amp;":"&amp;'HMPL Validation'!R$482022),'HMPL Validation'!R$482023,FALSE)),0,HLOOKUP($B116,INDIRECT("'Monthly Resource Report'!"&amp;'HMPL Validation'!R$482021&amp;":"&amp;'HMPL Validation'!R$482022),'HMPL Validation'!R$482023,FALSE))</f>
        <v>5.7740019304226395</v>
      </c>
      <c r="S116" s="317">
        <f ca="1">+IF(ISERROR(HLOOKUP($B116,INDIRECT("'Monthly Resource Report'!"&amp;'HMPL Validation'!S$482021&amp;":"&amp;'HMPL Validation'!S$482022),'HMPL Validation'!S$482023,FALSE)),0,HLOOKUP($B116,INDIRECT("'Monthly Resource Report'!"&amp;'HMPL Validation'!S$482021&amp;":"&amp;'HMPL Validation'!S$482022),'HMPL Validation'!S$482023,FALSE))</f>
        <v>6.9883056247171865E-2</v>
      </c>
      <c r="T116" s="318">
        <f ca="1">+IF(ISERROR(HLOOKUP($B116,INDIRECT("'Monthly Resource Report'!"&amp;'HMPL Validation'!T$482021&amp;":"&amp;'HMPL Validation'!T$482022),'HMPL Validation'!T$482023,FALSE)),0,HLOOKUP($B116,INDIRECT("'Monthly Resource Report'!"&amp;'HMPL Validation'!T$482021&amp;":"&amp;'HMPL Validation'!T$482022),'HMPL Validation'!T$482023,FALSE))</f>
        <v>0.49130418549254984</v>
      </c>
    </row>
    <row r="117" spans="2:20" s="461" customFormat="1">
      <c r="B117" s="301">
        <v>44743</v>
      </c>
      <c r="C117" s="294">
        <v>153</v>
      </c>
      <c r="D117" s="297">
        <v>5.7742290465084682</v>
      </c>
      <c r="E117" s="299">
        <v>7.0000000000000007E-2</v>
      </c>
      <c r="F117" s="295">
        <v>0.49</v>
      </c>
      <c r="G117" s="294">
        <f ca="1">+IF(ISERROR(HLOOKUP($B117,INDIRECT("'Monthly Resource Report'!"&amp;'HMPL Validation'!G$482021&amp;":"&amp;'HMPL Validation'!G$482022),'HMPL Validation'!G$482023,FALSE)),0,HLOOKUP($B117,INDIRECT("'Monthly Resource Report'!"&amp;'HMPL Validation'!G$482021&amp;":"&amp;'HMPL Validation'!G$482022),'HMPL Validation'!G$482023,FALSE))</f>
        <v>153</v>
      </c>
      <c r="H117" s="297">
        <f ca="1">+IF(ISERROR(HLOOKUP($B117,INDIRECT("'Monthly Resource Report'!"&amp;'HMPL Validation'!H$482021&amp;":"&amp;'HMPL Validation'!H$482022),'HMPL Validation'!H$482023,FALSE)),0,HLOOKUP($B117,INDIRECT("'Monthly Resource Report'!"&amp;'HMPL Validation'!H$482021&amp;":"&amp;'HMPL Validation'!H$482022),'HMPL Validation'!H$482023,FALSE))</f>
        <v>5.7739976375131921</v>
      </c>
      <c r="I117" s="317">
        <f ca="1">+IF(ISERROR(HLOOKUP($B117,INDIRECT("'Monthly Resource Report'!"&amp;'HMPL Validation'!I$482021&amp;":"&amp;'HMPL Validation'!I$482022),'HMPL Validation'!I$482023,FALSE)),0,HLOOKUP($B117,INDIRECT("'Monthly Resource Report'!"&amp;'HMPL Validation'!I$482021&amp;":"&amp;'HMPL Validation'!I$482022),'HMPL Validation'!I$482023,FALSE))</f>
        <v>6.9891479335332754E-2</v>
      </c>
      <c r="J117" s="318">
        <f ca="1">+IF(ISERROR(HLOOKUP($B117,INDIRECT("'Monthly Resource Report'!"&amp;'HMPL Validation'!J$482021&amp;":"&amp;'HMPL Validation'!J$482022),'HMPL Validation'!J$482023,FALSE)),0,HLOOKUP($B117,INDIRECT("'Monthly Resource Report'!"&amp;'HMPL Validation'!J$482021&amp;":"&amp;'HMPL Validation'!J$482022),'HMPL Validation'!J$482023,FALSE))</f>
        <v>0.49117382864861403</v>
      </c>
      <c r="L117" s="301">
        <v>44743</v>
      </c>
      <c r="M117" s="294">
        <v>152</v>
      </c>
      <c r="N117" s="297">
        <v>5.7742290465084682</v>
      </c>
      <c r="O117" s="299">
        <v>7.0000000000000007E-2</v>
      </c>
      <c r="P117" s="295">
        <v>0.49</v>
      </c>
      <c r="Q117" s="294">
        <f ca="1">+IF(ISERROR(HLOOKUP($B117,INDIRECT("'Monthly Resource Report'!"&amp;'HMPL Validation'!Q$482021&amp;":"&amp;'HMPL Validation'!Q$482022),'HMPL Validation'!Q$482023,FALSE)),0,HLOOKUP($B117,INDIRECT("'Monthly Resource Report'!"&amp;'HMPL Validation'!Q$482021&amp;":"&amp;'HMPL Validation'!Q$482022),'HMPL Validation'!Q$482023,FALSE))</f>
        <v>152</v>
      </c>
      <c r="R117" s="297">
        <f ca="1">+IF(ISERROR(HLOOKUP($B117,INDIRECT("'Monthly Resource Report'!"&amp;'HMPL Validation'!R$482021&amp;":"&amp;'HMPL Validation'!R$482022),'HMPL Validation'!R$482023,FALSE)),0,HLOOKUP($B117,INDIRECT("'Monthly Resource Report'!"&amp;'HMPL Validation'!R$482021&amp;":"&amp;'HMPL Validation'!R$482022),'HMPL Validation'!R$482023,FALSE))</f>
        <v>5.7740000865257741</v>
      </c>
      <c r="S117" s="317">
        <f ca="1">+IF(ISERROR(HLOOKUP($B117,INDIRECT("'Monthly Resource Report'!"&amp;'HMPL Validation'!S$482021&amp;":"&amp;'HMPL Validation'!S$482022),'HMPL Validation'!S$482023,FALSE)),0,HLOOKUP($B117,INDIRECT("'Monthly Resource Report'!"&amp;'HMPL Validation'!S$482021&amp;":"&amp;'HMPL Validation'!S$482022),'HMPL Validation'!S$482023,FALSE))</f>
        <v>6.9917940903142725E-2</v>
      </c>
      <c r="T117" s="318">
        <f ca="1">+IF(ISERROR(HLOOKUP($B117,INDIRECT("'Monthly Resource Report'!"&amp;'HMPL Validation'!T$482021&amp;":"&amp;'HMPL Validation'!T$482022),'HMPL Validation'!T$482023,FALSE)),0,HLOOKUP($B117,INDIRECT("'Monthly Resource Report'!"&amp;'HMPL Validation'!T$482021&amp;":"&amp;'HMPL Validation'!T$482022),'HMPL Validation'!T$482023,FALSE))</f>
        <v>0.4916751983201697</v>
      </c>
    </row>
    <row r="118" spans="2:20" s="461" customFormat="1">
      <c r="B118" s="301">
        <v>44774</v>
      </c>
      <c r="C118" s="294">
        <v>153</v>
      </c>
      <c r="D118" s="297">
        <v>5.7742290465084682</v>
      </c>
      <c r="E118" s="299">
        <v>7.0000000000000007E-2</v>
      </c>
      <c r="F118" s="295">
        <v>0.49</v>
      </c>
      <c r="G118" s="294">
        <f ca="1">+IF(ISERROR(HLOOKUP($B118,INDIRECT("'Monthly Resource Report'!"&amp;'HMPL Validation'!G$482021&amp;":"&amp;'HMPL Validation'!G$482022),'HMPL Validation'!G$482023,FALSE)),0,HLOOKUP($B118,INDIRECT("'Monthly Resource Report'!"&amp;'HMPL Validation'!G$482021&amp;":"&amp;'HMPL Validation'!G$482022),'HMPL Validation'!G$482023,FALSE))</f>
        <v>153</v>
      </c>
      <c r="H118" s="297">
        <f ca="1">+IF(ISERROR(HLOOKUP($B118,INDIRECT("'Monthly Resource Report'!"&amp;'HMPL Validation'!H$482021&amp;":"&amp;'HMPL Validation'!H$482022),'HMPL Validation'!H$482023,FALSE)),0,HLOOKUP($B118,INDIRECT("'Monthly Resource Report'!"&amp;'HMPL Validation'!H$482021&amp;":"&amp;'HMPL Validation'!H$482022),'HMPL Validation'!H$482023,FALSE))</f>
        <v>5.7739985547044368</v>
      </c>
      <c r="I118" s="317">
        <f ca="1">+IF(ISERROR(HLOOKUP($B118,INDIRECT("'Monthly Resource Report'!"&amp;'HMPL Validation'!I$482021&amp;":"&amp;'HMPL Validation'!I$482022),'HMPL Validation'!I$482023,FALSE)),0,HLOOKUP($B118,INDIRECT("'Monthly Resource Report'!"&amp;'HMPL Validation'!I$482021&amp;":"&amp;'HMPL Validation'!I$482022),'HMPL Validation'!I$482023,FALSE))</f>
        <v>6.9904369290367308E-2</v>
      </c>
      <c r="J118" s="318">
        <f ca="1">+IF(ISERROR(HLOOKUP($B118,INDIRECT("'Monthly Resource Report'!"&amp;'HMPL Validation'!J$482021&amp;":"&amp;'HMPL Validation'!J$482022),'HMPL Validation'!J$482023,FALSE)),0,HLOOKUP($B118,INDIRECT("'Monthly Resource Report'!"&amp;'HMPL Validation'!J$482021&amp;":"&amp;'HMPL Validation'!J$482022),'HMPL Validation'!J$482023,FALSE))</f>
        <v>0.49116595338253488</v>
      </c>
      <c r="L118" s="301">
        <v>44774</v>
      </c>
      <c r="M118" s="294">
        <v>152</v>
      </c>
      <c r="N118" s="297">
        <v>5.7742290465084682</v>
      </c>
      <c r="O118" s="299">
        <v>7.0000000000000007E-2</v>
      </c>
      <c r="P118" s="295">
        <v>0.49</v>
      </c>
      <c r="Q118" s="294">
        <f ca="1">+IF(ISERROR(HLOOKUP($B118,INDIRECT("'Monthly Resource Report'!"&amp;'HMPL Validation'!Q$482021&amp;":"&amp;'HMPL Validation'!Q$482022),'HMPL Validation'!Q$482023,FALSE)),0,HLOOKUP($B118,INDIRECT("'Monthly Resource Report'!"&amp;'HMPL Validation'!Q$482021&amp;":"&amp;'HMPL Validation'!Q$482022),'HMPL Validation'!Q$482023,FALSE))</f>
        <v>152</v>
      </c>
      <c r="R118" s="297">
        <f ca="1">+IF(ISERROR(HLOOKUP($B118,INDIRECT("'Monthly Resource Report'!"&amp;'HMPL Validation'!R$482021&amp;":"&amp;'HMPL Validation'!R$482022),'HMPL Validation'!R$482023,FALSE)),0,HLOOKUP($B118,INDIRECT("'Monthly Resource Report'!"&amp;'HMPL Validation'!R$482021&amp;":"&amp;'HMPL Validation'!R$482022),'HMPL Validation'!R$482023,FALSE))</f>
        <v>5.7739981369847904</v>
      </c>
      <c r="S118" s="317">
        <f ca="1">+IF(ISERROR(HLOOKUP($B118,INDIRECT("'Monthly Resource Report'!"&amp;'HMPL Validation'!S$482021&amp;":"&amp;'HMPL Validation'!S$482022),'HMPL Validation'!S$482023,FALSE)),0,HLOOKUP($B118,INDIRECT("'Monthly Resource Report'!"&amp;'HMPL Validation'!S$482021&amp;":"&amp;'HMPL Validation'!S$482022),'HMPL Validation'!S$482023,FALSE))</f>
        <v>6.9917850941198109E-2</v>
      </c>
      <c r="T118" s="318">
        <f ca="1">+IF(ISERROR(HLOOKUP($B118,INDIRECT("'Monthly Resource Report'!"&amp;'HMPL Validation'!T$482021&amp;":"&amp;'HMPL Validation'!T$482022),'HMPL Validation'!T$482023,FALSE)),0,HLOOKUP($B118,INDIRECT("'Monthly Resource Report'!"&amp;'HMPL Validation'!T$482021&amp;":"&amp;'HMPL Validation'!T$482022),'HMPL Validation'!T$482023,FALSE))</f>
        <v>0.49167804536581639</v>
      </c>
    </row>
    <row r="119" spans="2:20" s="461" customFormat="1">
      <c r="B119" s="301">
        <v>44805</v>
      </c>
      <c r="C119" s="294">
        <v>153</v>
      </c>
      <c r="D119" s="297">
        <v>5.7742290465084682</v>
      </c>
      <c r="E119" s="299">
        <v>7.0000000000000007E-2</v>
      </c>
      <c r="F119" s="295">
        <v>0.49</v>
      </c>
      <c r="G119" s="294">
        <f ca="1">+IF(ISERROR(HLOOKUP($B119,INDIRECT("'Monthly Resource Report'!"&amp;'HMPL Validation'!G$482021&amp;":"&amp;'HMPL Validation'!G$482022),'HMPL Validation'!G$482023,FALSE)),0,HLOOKUP($B119,INDIRECT("'Monthly Resource Report'!"&amp;'HMPL Validation'!G$482021&amp;":"&amp;'HMPL Validation'!G$482022),'HMPL Validation'!G$482023,FALSE))</f>
        <v>153</v>
      </c>
      <c r="H119" s="297">
        <f ca="1">+IF(ISERROR(HLOOKUP($B119,INDIRECT("'Monthly Resource Report'!"&amp;'HMPL Validation'!H$482021&amp;":"&amp;'HMPL Validation'!H$482022),'HMPL Validation'!H$482023,FALSE)),0,HLOOKUP($B119,INDIRECT("'Monthly Resource Report'!"&amp;'HMPL Validation'!H$482021&amp;":"&amp;'HMPL Validation'!H$482022),'HMPL Validation'!H$482023,FALSE))</f>
        <v>5.7739978647686829</v>
      </c>
      <c r="I119" s="317">
        <f ca="1">+IF(ISERROR(HLOOKUP($B119,INDIRECT("'Monthly Resource Report'!"&amp;'HMPL Validation'!I$482021&amp;":"&amp;'HMPL Validation'!I$482022),'HMPL Validation'!I$482023,FALSE)),0,HLOOKUP($B119,INDIRECT("'Monthly Resource Report'!"&amp;'HMPL Validation'!I$482021&amp;":"&amp;'HMPL Validation'!I$482022),'HMPL Validation'!I$482023,FALSE))</f>
        <v>6.9853243370822937E-2</v>
      </c>
      <c r="J119" s="318">
        <f ca="1">+IF(ISERROR(HLOOKUP($B119,INDIRECT("'Monthly Resource Report'!"&amp;'HMPL Validation'!J$482021&amp;":"&amp;'HMPL Validation'!J$482022),'HMPL Validation'!J$482023,FALSE)),0,HLOOKUP($B119,INDIRECT("'Monthly Resource Report'!"&amp;'HMPL Validation'!J$482021&amp;":"&amp;'HMPL Validation'!J$482022),'HMPL Validation'!J$482023,FALSE))</f>
        <v>0.49122724614672841</v>
      </c>
      <c r="L119" s="301">
        <v>44805</v>
      </c>
      <c r="M119" s="294">
        <v>152</v>
      </c>
      <c r="N119" s="297">
        <v>5.7742290465084682</v>
      </c>
      <c r="O119" s="299">
        <v>7.0000000000000007E-2</v>
      </c>
      <c r="P119" s="295">
        <v>0.49</v>
      </c>
      <c r="Q119" s="294">
        <f ca="1">+IF(ISERROR(HLOOKUP($B119,INDIRECT("'Monthly Resource Report'!"&amp;'HMPL Validation'!Q$482021&amp;":"&amp;'HMPL Validation'!Q$482022),'HMPL Validation'!Q$482023,FALSE)),0,HLOOKUP($B119,INDIRECT("'Monthly Resource Report'!"&amp;'HMPL Validation'!Q$482021&amp;":"&amp;'HMPL Validation'!Q$482022),'HMPL Validation'!Q$482023,FALSE))</f>
        <v>152</v>
      </c>
      <c r="R119" s="297">
        <f ca="1">+IF(ISERROR(HLOOKUP($B119,INDIRECT("'Monthly Resource Report'!"&amp;'HMPL Validation'!R$482021&amp;":"&amp;'HMPL Validation'!R$482022),'HMPL Validation'!R$482023,FALSE)),0,HLOOKUP($B119,INDIRECT("'Monthly Resource Report'!"&amp;'HMPL Validation'!R$482021&amp;":"&amp;'HMPL Validation'!R$482022),'HMPL Validation'!R$482023,FALSE))</f>
        <v>5.7739998344439378</v>
      </c>
      <c r="S119" s="317">
        <f ca="1">+IF(ISERROR(HLOOKUP($B119,INDIRECT("'Monthly Resource Report'!"&amp;'HMPL Validation'!S$482021&amp;":"&amp;'HMPL Validation'!S$482022),'HMPL Validation'!S$482023,FALSE)),0,HLOOKUP($B119,INDIRECT("'Monthly Resource Report'!"&amp;'HMPL Validation'!S$482021&amp;":"&amp;'HMPL Validation'!S$482022),'HMPL Validation'!S$482023,FALSE))</f>
        <v>6.9864327147773131E-2</v>
      </c>
      <c r="T119" s="318">
        <f ca="1">+IF(ISERROR(HLOOKUP($B119,INDIRECT("'Monthly Resource Report'!"&amp;'HMPL Validation'!T$482021&amp;":"&amp;'HMPL Validation'!T$482022),'HMPL Validation'!T$482023,FALSE)),0,HLOOKUP($B119,INDIRECT("'Monthly Resource Report'!"&amp;'HMPL Validation'!T$482021&amp;":"&amp;'HMPL Validation'!T$482022),'HMPL Validation'!T$482023,FALSE))</f>
        <v>0.49132106989836988</v>
      </c>
    </row>
    <row r="120" spans="2:20" s="461" customFormat="1">
      <c r="B120" s="301">
        <v>44835</v>
      </c>
      <c r="C120" s="294">
        <v>153</v>
      </c>
      <c r="D120" s="297">
        <v>5.7742290465084682</v>
      </c>
      <c r="E120" s="299">
        <v>7.0000000000000007E-2</v>
      </c>
      <c r="F120" s="295">
        <v>0.49</v>
      </c>
      <c r="G120" s="294">
        <f ca="1">+IF(ISERROR(HLOOKUP($B120,INDIRECT("'Monthly Resource Report'!"&amp;'HMPL Validation'!G$482021&amp;":"&amp;'HMPL Validation'!G$482022),'HMPL Validation'!G$482023,FALSE)),0,HLOOKUP($B120,INDIRECT("'Monthly Resource Report'!"&amp;'HMPL Validation'!G$482021&amp;":"&amp;'HMPL Validation'!G$482022),'HMPL Validation'!G$482023,FALSE))</f>
        <v>153</v>
      </c>
      <c r="H120" s="297">
        <f ca="1">+IF(ISERROR(HLOOKUP($B120,INDIRECT("'Monthly Resource Report'!"&amp;'HMPL Validation'!H$482021&amp;":"&amp;'HMPL Validation'!H$482022),'HMPL Validation'!H$482023,FALSE)),0,HLOOKUP($B120,INDIRECT("'Monthly Resource Report'!"&amp;'HMPL Validation'!H$482021&amp;":"&amp;'HMPL Validation'!H$482022),'HMPL Validation'!H$482023,FALSE))</f>
        <v>5.7739981019655415</v>
      </c>
      <c r="I120" s="317">
        <f ca="1">+IF(ISERROR(HLOOKUP($B120,INDIRECT("'Monthly Resource Report'!"&amp;'HMPL Validation'!I$482021&amp;":"&amp;'HMPL Validation'!I$482022),'HMPL Validation'!I$482023,FALSE)),0,HLOOKUP($B120,INDIRECT("'Monthly Resource Report'!"&amp;'HMPL Validation'!I$482021&amp;":"&amp;'HMPL Validation'!I$482022),'HMPL Validation'!I$482023,FALSE))</f>
        <v>6.9881141925497645E-2</v>
      </c>
      <c r="J120" s="318">
        <f ca="1">+IF(ISERROR(HLOOKUP($B120,INDIRECT("'Monthly Resource Report'!"&amp;'HMPL Validation'!J$482021&amp;":"&amp;'HMPL Validation'!J$482022),'HMPL Validation'!J$482023,FALSE)),0,HLOOKUP($B120,INDIRECT("'Monthly Resource Report'!"&amp;'HMPL Validation'!J$482021&amp;":"&amp;'HMPL Validation'!J$482022),'HMPL Validation'!J$482023,FALSE))</f>
        <v>0.49088608573596854</v>
      </c>
      <c r="L120" s="301">
        <v>44835</v>
      </c>
      <c r="M120" s="294">
        <v>152</v>
      </c>
      <c r="N120" s="297">
        <v>5.7742290465084682</v>
      </c>
      <c r="O120" s="299">
        <v>7.0000000000000007E-2</v>
      </c>
      <c r="P120" s="295">
        <v>0.49</v>
      </c>
      <c r="Q120" s="294">
        <f ca="1">+IF(ISERROR(HLOOKUP($B120,INDIRECT("'Monthly Resource Report'!"&amp;'HMPL Validation'!Q$482021&amp;":"&amp;'HMPL Validation'!Q$482022),'HMPL Validation'!Q$482023,FALSE)),0,HLOOKUP($B120,INDIRECT("'Monthly Resource Report'!"&amp;'HMPL Validation'!Q$482021&amp;":"&amp;'HMPL Validation'!Q$482022),'HMPL Validation'!Q$482023,FALSE))</f>
        <v>152</v>
      </c>
      <c r="R120" s="297">
        <f ca="1">+IF(ISERROR(HLOOKUP($B120,INDIRECT("'Monthly Resource Report'!"&amp;'HMPL Validation'!R$482021&amp;":"&amp;'HMPL Validation'!R$482022),'HMPL Validation'!R$482023,FALSE)),0,HLOOKUP($B120,INDIRECT("'Monthly Resource Report'!"&amp;'HMPL Validation'!R$482021&amp;":"&amp;'HMPL Validation'!R$482022),'HMPL Validation'!R$482023,FALSE))</f>
        <v>5.7739981162095582</v>
      </c>
      <c r="S120" s="317">
        <f ca="1">+IF(ISERROR(HLOOKUP($B120,INDIRECT("'Monthly Resource Report'!"&amp;'HMPL Validation'!S$482021&amp;":"&amp;'HMPL Validation'!S$482022),'HMPL Validation'!S$482023,FALSE)),0,HLOOKUP($B120,INDIRECT("'Monthly Resource Report'!"&amp;'HMPL Validation'!S$482021&amp;":"&amp;'HMPL Validation'!S$482022),'HMPL Validation'!S$482023,FALSE))</f>
        <v>6.9895134528096273E-2</v>
      </c>
      <c r="T120" s="318">
        <f ca="1">+IF(ISERROR(HLOOKUP($B120,INDIRECT("'Monthly Resource Report'!"&amp;'HMPL Validation'!T$482021&amp;":"&amp;'HMPL Validation'!T$482022),'HMPL Validation'!T$482023,FALSE)),0,HLOOKUP($B120,INDIRECT("'Monthly Resource Report'!"&amp;'HMPL Validation'!T$482021&amp;":"&amp;'HMPL Validation'!T$482022),'HMPL Validation'!T$482023,FALSE))</f>
        <v>0.49168868156955292</v>
      </c>
    </row>
    <row r="121" spans="2:20" s="461" customFormat="1">
      <c r="B121" s="301">
        <v>44866</v>
      </c>
      <c r="C121" s="294">
        <v>153</v>
      </c>
      <c r="D121" s="297">
        <v>5.7742290465084682</v>
      </c>
      <c r="E121" s="299">
        <v>7.0000000000000007E-2</v>
      </c>
      <c r="F121" s="295">
        <v>0.49</v>
      </c>
      <c r="G121" s="294">
        <f ca="1">+IF(ISERROR(HLOOKUP($B121,INDIRECT("'Monthly Resource Report'!"&amp;'HMPL Validation'!G$482021&amp;":"&amp;'HMPL Validation'!G$482022),'HMPL Validation'!G$482023,FALSE)),0,HLOOKUP($B121,INDIRECT("'Monthly Resource Report'!"&amp;'HMPL Validation'!G$482021&amp;":"&amp;'HMPL Validation'!G$482022),'HMPL Validation'!G$482023,FALSE))</f>
        <v>153</v>
      </c>
      <c r="H121" s="297">
        <f ca="1">+IF(ISERROR(HLOOKUP($B121,INDIRECT("'Monthly Resource Report'!"&amp;'HMPL Validation'!H$482021&amp;":"&amp;'HMPL Validation'!H$482022),'HMPL Validation'!H$482023,FALSE)),0,HLOOKUP($B121,INDIRECT("'Monthly Resource Report'!"&amp;'HMPL Validation'!H$482021&amp;":"&amp;'HMPL Validation'!H$482022),'HMPL Validation'!H$482023,FALSE))</f>
        <v>5.7739991246132885</v>
      </c>
      <c r="I121" s="317">
        <f ca="1">+IF(ISERROR(HLOOKUP($B121,INDIRECT("'Monthly Resource Report'!"&amp;'HMPL Validation'!I$482021&amp;":"&amp;'HMPL Validation'!I$482022),'HMPL Validation'!I$482023,FALSE)),0,HLOOKUP($B121,INDIRECT("'Monthly Resource Report'!"&amp;'HMPL Validation'!I$482021&amp;":"&amp;'HMPL Validation'!I$482022),'HMPL Validation'!I$482023,FALSE))</f>
        <v>6.9908906854660308E-2</v>
      </c>
      <c r="J121" s="318">
        <f ca="1">+IF(ISERROR(HLOOKUP($B121,INDIRECT("'Monthly Resource Report'!"&amp;'HMPL Validation'!J$482021&amp;":"&amp;'HMPL Validation'!J$482022),'HMPL Validation'!J$482023,FALSE)),0,HLOOKUP($B121,INDIRECT("'Monthly Resource Report'!"&amp;'HMPL Validation'!J$482021&amp;":"&amp;'HMPL Validation'!J$482022),'HMPL Validation'!J$482023,FALSE))</f>
        <v>0.49090770276572515</v>
      </c>
      <c r="L121" s="301">
        <v>44866</v>
      </c>
      <c r="M121" s="294">
        <v>152</v>
      </c>
      <c r="N121" s="297">
        <v>5.7742290465084682</v>
      </c>
      <c r="O121" s="299">
        <v>7.0000000000000007E-2</v>
      </c>
      <c r="P121" s="295">
        <v>0.49</v>
      </c>
      <c r="Q121" s="294">
        <f ca="1">+IF(ISERROR(HLOOKUP($B121,INDIRECT("'Monthly Resource Report'!"&amp;'HMPL Validation'!Q$482021&amp;":"&amp;'HMPL Validation'!Q$482022),'HMPL Validation'!Q$482023,FALSE)),0,HLOOKUP($B121,INDIRECT("'Monthly Resource Report'!"&amp;'HMPL Validation'!Q$482021&amp;":"&amp;'HMPL Validation'!Q$482022),'HMPL Validation'!Q$482023,FALSE))</f>
        <v>152</v>
      </c>
      <c r="R121" s="297">
        <f ca="1">+IF(ISERROR(HLOOKUP($B121,INDIRECT("'Monthly Resource Report'!"&amp;'HMPL Validation'!R$482021&amp;":"&amp;'HMPL Validation'!R$482022),'HMPL Validation'!R$482023,FALSE)),0,HLOOKUP($B121,INDIRECT("'Monthly Resource Report'!"&amp;'HMPL Validation'!R$482021&amp;":"&amp;'HMPL Validation'!R$482022),'HMPL Validation'!R$482023,FALSE))</f>
        <v>5.7739999797371917</v>
      </c>
      <c r="S121" s="317">
        <f ca="1">+IF(ISERROR(HLOOKUP($B121,INDIRECT("'Monthly Resource Report'!"&amp;'HMPL Validation'!S$482021&amp;":"&amp;'HMPL Validation'!S$482022),'HMPL Validation'!S$482023,FALSE)),0,HLOOKUP($B121,INDIRECT("'Monthly Resource Report'!"&amp;'HMPL Validation'!S$482021&amp;":"&amp;'HMPL Validation'!S$482022),'HMPL Validation'!S$482023,FALSE))</f>
        <v>6.9925425183217121E-2</v>
      </c>
      <c r="T121" s="318">
        <f ca="1">+IF(ISERROR(HLOOKUP($B121,INDIRECT("'Monthly Resource Report'!"&amp;'HMPL Validation'!T$482021&amp;":"&amp;'HMPL Validation'!T$482022),'HMPL Validation'!T$482023,FALSE)),0,HLOOKUP($B121,INDIRECT("'Monthly Resource Report'!"&amp;'HMPL Validation'!T$482021&amp;":"&amp;'HMPL Validation'!T$482022),'HMPL Validation'!T$482023,FALSE))</f>
        <v>0.49172226711731282</v>
      </c>
    </row>
    <row r="122" spans="2:20" s="461" customFormat="1">
      <c r="B122" s="301">
        <v>44896</v>
      </c>
      <c r="C122" s="294">
        <v>153</v>
      </c>
      <c r="D122" s="297">
        <v>5.7742290465084682</v>
      </c>
      <c r="E122" s="299">
        <v>7.0000000000000007E-2</v>
      </c>
      <c r="F122" s="295">
        <v>0.49</v>
      </c>
      <c r="G122" s="294">
        <f ca="1">+IF(ISERROR(HLOOKUP($B122,INDIRECT("'Monthly Resource Report'!"&amp;'HMPL Validation'!G$482021&amp;":"&amp;'HMPL Validation'!G$482022),'HMPL Validation'!G$482023,FALSE)),0,HLOOKUP($B122,INDIRECT("'Monthly Resource Report'!"&amp;'HMPL Validation'!G$482021&amp;":"&amp;'HMPL Validation'!G$482022),'HMPL Validation'!G$482023,FALSE))</f>
        <v>153</v>
      </c>
      <c r="H122" s="297">
        <f ca="1">+IF(ISERROR(HLOOKUP($B122,INDIRECT("'Monthly Resource Report'!"&amp;'HMPL Validation'!H$482021&amp;":"&amp;'HMPL Validation'!H$482022),'HMPL Validation'!H$482023,FALSE)),0,HLOOKUP($B122,INDIRECT("'Monthly Resource Report'!"&amp;'HMPL Validation'!H$482021&amp;":"&amp;'HMPL Validation'!H$482022),'HMPL Validation'!H$482023,FALSE))</f>
        <v>5.7739987859985167</v>
      </c>
      <c r="I122" s="317">
        <f ca="1">+IF(ISERROR(HLOOKUP($B122,INDIRECT("'Monthly Resource Report'!"&amp;'HMPL Validation'!I$482021&amp;":"&amp;'HMPL Validation'!I$482022),'HMPL Validation'!I$482023,FALSE)),0,HLOOKUP($B122,INDIRECT("'Monthly Resource Report'!"&amp;'HMPL Validation'!I$482021&amp;":"&amp;'HMPL Validation'!I$482022),'HMPL Validation'!I$482023,FALSE))</f>
        <v>6.9902002666539564E-2</v>
      </c>
      <c r="J122" s="318">
        <f ca="1">+IF(ISERROR(HLOOKUP($B122,INDIRECT("'Monthly Resource Report'!"&amp;'HMPL Validation'!J$482021&amp;":"&amp;'HMPL Validation'!J$482022),'HMPL Validation'!J$482023,FALSE)),0,HLOOKUP($B122,INDIRECT("'Monthly Resource Report'!"&amp;'HMPL Validation'!J$482021&amp;":"&amp;'HMPL Validation'!J$482022),'HMPL Validation'!J$482023,FALSE))</f>
        <v>0.49116714338597067</v>
      </c>
      <c r="L122" s="301">
        <v>44896</v>
      </c>
      <c r="M122" s="294">
        <v>152</v>
      </c>
      <c r="N122" s="297">
        <v>5.7742290465084682</v>
      </c>
      <c r="O122" s="299">
        <v>7.0000000000000007E-2</v>
      </c>
      <c r="P122" s="295">
        <v>0.49</v>
      </c>
      <c r="Q122" s="294">
        <f ca="1">+IF(ISERROR(HLOOKUP($B122,INDIRECT("'Monthly Resource Report'!"&amp;'HMPL Validation'!Q$482021&amp;":"&amp;'HMPL Validation'!Q$482022),'HMPL Validation'!Q$482023,FALSE)),0,HLOOKUP($B122,INDIRECT("'Monthly Resource Report'!"&amp;'HMPL Validation'!Q$482021&amp;":"&amp;'HMPL Validation'!Q$482022),'HMPL Validation'!Q$482023,FALSE))</f>
        <v>152</v>
      </c>
      <c r="R122" s="297">
        <f ca="1">+IF(ISERROR(HLOOKUP($B122,INDIRECT("'Monthly Resource Report'!"&amp;'HMPL Validation'!R$482021&amp;":"&amp;'HMPL Validation'!R$482022),'HMPL Validation'!R$482023,FALSE)),0,HLOOKUP($B122,INDIRECT("'Monthly Resource Report'!"&amp;'HMPL Validation'!R$482021&amp;":"&amp;'HMPL Validation'!R$482022),'HMPL Validation'!R$482023,FALSE))</f>
        <v>5.7739996145935333</v>
      </c>
      <c r="S122" s="317">
        <f ca="1">+IF(ISERROR(HLOOKUP($B122,INDIRECT("'Monthly Resource Report'!"&amp;'HMPL Validation'!S$482021&amp;":"&amp;'HMPL Validation'!S$482022),'HMPL Validation'!S$482023,FALSE)),0,HLOOKUP($B122,INDIRECT("'Monthly Resource Report'!"&amp;'HMPL Validation'!S$482021&amp;":"&amp;'HMPL Validation'!S$482022),'HMPL Validation'!S$482023,FALSE))</f>
        <v>6.9912656417759164E-2</v>
      </c>
      <c r="T122" s="318">
        <f ca="1">+IF(ISERROR(HLOOKUP($B122,INDIRECT("'Monthly Resource Report'!"&amp;'HMPL Validation'!T$482021&amp;":"&amp;'HMPL Validation'!T$482022),'HMPL Validation'!T$482023,FALSE)),0,HLOOKUP($B122,INDIRECT("'Monthly Resource Report'!"&amp;'HMPL Validation'!T$482021&amp;":"&amp;'HMPL Validation'!T$482022),'HMPL Validation'!T$482023,FALSE))</f>
        <v>0.49126013064309071</v>
      </c>
    </row>
    <row r="123" spans="2:20" s="461" customFormat="1">
      <c r="B123" s="301">
        <v>44927</v>
      </c>
      <c r="C123" s="294">
        <v>153</v>
      </c>
      <c r="D123" s="297">
        <v>5.9312880765734981</v>
      </c>
      <c r="E123" s="299">
        <v>7.0000000000000007E-2</v>
      </c>
      <c r="F123" s="295">
        <v>0.49</v>
      </c>
      <c r="G123" s="294">
        <f ca="1">+IF(ISERROR(HLOOKUP($B123,INDIRECT("'Monthly Resource Report'!"&amp;'HMPL Validation'!G$482021&amp;":"&amp;'HMPL Validation'!G$482022),'HMPL Validation'!G$482023,FALSE)),0,HLOOKUP($B123,INDIRECT("'Monthly Resource Report'!"&amp;'HMPL Validation'!G$482021&amp;":"&amp;'HMPL Validation'!G$482022),'HMPL Validation'!G$482023,FALSE))</f>
        <v>153</v>
      </c>
      <c r="H123" s="297">
        <f ca="1">+IF(ISERROR(HLOOKUP($B123,INDIRECT("'Monthly Resource Report'!"&amp;'HMPL Validation'!H$482021&amp;":"&amp;'HMPL Validation'!H$482022),'HMPL Validation'!H$482023,FALSE)),0,HLOOKUP($B123,INDIRECT("'Monthly Resource Report'!"&amp;'HMPL Validation'!H$482021&amp;":"&amp;'HMPL Validation'!H$482022),'HMPL Validation'!H$482023,FALSE))</f>
        <v>5.931001926412943</v>
      </c>
      <c r="I123" s="317">
        <f ca="1">+IF(ISERROR(HLOOKUP($B123,INDIRECT("'Monthly Resource Report'!"&amp;'HMPL Validation'!I$482021&amp;":"&amp;'HMPL Validation'!I$482022),'HMPL Validation'!I$482023,FALSE)),0,HLOOKUP($B123,INDIRECT("'Monthly Resource Report'!"&amp;'HMPL Validation'!I$482021&amp;":"&amp;'HMPL Validation'!I$482022),'HMPL Validation'!I$482023,FALSE))</f>
        <v>6.9920562334349748E-2</v>
      </c>
      <c r="J123" s="318">
        <f ca="1">+IF(ISERROR(HLOOKUP($B123,INDIRECT("'Monthly Resource Report'!"&amp;'HMPL Validation'!J$482021&amp;":"&amp;'HMPL Validation'!J$482022),'HMPL Validation'!J$482023,FALSE)),0,HLOOKUP($B123,INDIRECT("'Monthly Resource Report'!"&amp;'HMPL Validation'!J$482021&amp;":"&amp;'HMPL Validation'!J$482022),'HMPL Validation'!J$482023,FALSE))</f>
        <v>0.49116358505911756</v>
      </c>
      <c r="L123" s="301">
        <v>44927</v>
      </c>
      <c r="M123" s="294">
        <v>152</v>
      </c>
      <c r="N123" s="297">
        <v>5.9312880765734981</v>
      </c>
      <c r="O123" s="299">
        <v>7.0000000000000007E-2</v>
      </c>
      <c r="P123" s="295">
        <v>0.49</v>
      </c>
      <c r="Q123" s="294">
        <f ca="1">+IF(ISERROR(HLOOKUP($B123,INDIRECT("'Monthly Resource Report'!"&amp;'HMPL Validation'!Q$482021&amp;":"&amp;'HMPL Validation'!Q$482022),'HMPL Validation'!Q$482023,FALSE)),0,HLOOKUP($B123,INDIRECT("'Monthly Resource Report'!"&amp;'HMPL Validation'!Q$482021&amp;":"&amp;'HMPL Validation'!Q$482022),'HMPL Validation'!Q$482023,FALSE))</f>
        <v>152</v>
      </c>
      <c r="R123" s="297">
        <f ca="1">+IF(ISERROR(HLOOKUP($B123,INDIRECT("'Monthly Resource Report'!"&amp;'HMPL Validation'!R$482021&amp;":"&amp;'HMPL Validation'!R$482022),'HMPL Validation'!R$482023,FALSE)),0,HLOOKUP($B123,INDIRECT("'Monthly Resource Report'!"&amp;'HMPL Validation'!R$482021&amp;":"&amp;'HMPL Validation'!R$482022),'HMPL Validation'!R$482023,FALSE))</f>
        <v>5.931009375232617</v>
      </c>
      <c r="S123" s="317">
        <f ca="1">+IF(ISERROR(HLOOKUP($B123,INDIRECT("'Monthly Resource Report'!"&amp;'HMPL Validation'!S$482021&amp;":"&amp;'HMPL Validation'!S$482022),'HMPL Validation'!S$482023,FALSE)),0,HLOOKUP($B123,INDIRECT("'Monthly Resource Report'!"&amp;'HMPL Validation'!S$482021&amp;":"&amp;'HMPL Validation'!S$482022),'HMPL Validation'!S$482023,FALSE))</f>
        <v>6.9882161183392189E-2</v>
      </c>
      <c r="T123" s="318">
        <f ca="1">+IF(ISERROR(HLOOKUP($B123,INDIRECT("'Monthly Resource Report'!"&amp;'HMPL Validation'!T$482021&amp;":"&amp;'HMPL Validation'!T$482022),'HMPL Validation'!T$482023,FALSE)),0,HLOOKUP($B123,INDIRECT("'Monthly Resource Report'!"&amp;'HMPL Validation'!T$482021&amp;":"&amp;'HMPL Validation'!T$482022),'HMPL Validation'!T$482023,FALSE))</f>
        <v>0.49165625737812374</v>
      </c>
    </row>
    <row r="124" spans="2:20" s="461" customFormat="1">
      <c r="B124" s="301">
        <v>44958</v>
      </c>
      <c r="C124" s="294">
        <v>153</v>
      </c>
      <c r="D124" s="297">
        <v>5.9312880765734981</v>
      </c>
      <c r="E124" s="299">
        <v>7.0000000000000007E-2</v>
      </c>
      <c r="F124" s="295">
        <v>0.49</v>
      </c>
      <c r="G124" s="294">
        <f ca="1">+IF(ISERROR(HLOOKUP($B124,INDIRECT("'Monthly Resource Report'!"&amp;'HMPL Validation'!G$482021&amp;":"&amp;'HMPL Validation'!G$482022),'HMPL Validation'!G$482023,FALSE)),0,HLOOKUP($B124,INDIRECT("'Monthly Resource Report'!"&amp;'HMPL Validation'!G$482021&amp;":"&amp;'HMPL Validation'!G$482022),'HMPL Validation'!G$482023,FALSE))</f>
        <v>153</v>
      </c>
      <c r="H124" s="297">
        <f ca="1">+IF(ISERROR(HLOOKUP($B124,INDIRECT("'Monthly Resource Report'!"&amp;'HMPL Validation'!H$482021&amp;":"&amp;'HMPL Validation'!H$482022),'HMPL Validation'!H$482023,FALSE)),0,HLOOKUP($B124,INDIRECT("'Monthly Resource Report'!"&amp;'HMPL Validation'!H$482021&amp;":"&amp;'HMPL Validation'!H$482022),'HMPL Validation'!H$482023,FALSE))</f>
        <v>5.9310005111712218</v>
      </c>
      <c r="I124" s="317">
        <f ca="1">+IF(ISERROR(HLOOKUP($B124,INDIRECT("'Monthly Resource Report'!"&amp;'HMPL Validation'!I$482021&amp;":"&amp;'HMPL Validation'!I$482022),'HMPL Validation'!I$482023,FALSE)),0,HLOOKUP($B124,INDIRECT("'Monthly Resource Report'!"&amp;'HMPL Validation'!I$482021&amp;":"&amp;'HMPL Validation'!I$482022),'HMPL Validation'!I$482023,FALSE))</f>
        <v>6.9903856689727192E-2</v>
      </c>
      <c r="J124" s="318">
        <f ca="1">+IF(ISERROR(HLOOKUP($B124,INDIRECT("'Monthly Resource Report'!"&amp;'HMPL Validation'!J$482021&amp;":"&amp;'HMPL Validation'!J$482022),'HMPL Validation'!J$482023,FALSE)),0,HLOOKUP($B124,INDIRECT("'Monthly Resource Report'!"&amp;'HMPL Validation'!J$482021&amp;":"&amp;'HMPL Validation'!J$482022),'HMPL Validation'!J$482023,FALSE))</f>
        <v>0.4909618292048859</v>
      </c>
      <c r="L124" s="301">
        <v>44958</v>
      </c>
      <c r="M124" s="294">
        <v>152</v>
      </c>
      <c r="N124" s="297">
        <v>5.9312880765734981</v>
      </c>
      <c r="O124" s="299">
        <v>7.0000000000000007E-2</v>
      </c>
      <c r="P124" s="295">
        <v>0.49</v>
      </c>
      <c r="Q124" s="294">
        <f ca="1">+IF(ISERROR(HLOOKUP($B124,INDIRECT("'Monthly Resource Report'!"&amp;'HMPL Validation'!Q$482021&amp;":"&amp;'HMPL Validation'!Q$482022),'HMPL Validation'!Q$482023,FALSE)),0,HLOOKUP($B124,INDIRECT("'Monthly Resource Report'!"&amp;'HMPL Validation'!Q$482021&amp;":"&amp;'HMPL Validation'!Q$482022),'HMPL Validation'!Q$482023,FALSE))</f>
        <v>152</v>
      </c>
      <c r="R124" s="297">
        <f ca="1">+IF(ISERROR(HLOOKUP($B124,INDIRECT("'Monthly Resource Report'!"&amp;'HMPL Validation'!R$482021&amp;":"&amp;'HMPL Validation'!R$482022),'HMPL Validation'!R$482023,FALSE)),0,HLOOKUP($B124,INDIRECT("'Monthly Resource Report'!"&amp;'HMPL Validation'!R$482021&amp;":"&amp;'HMPL Validation'!R$482022),'HMPL Validation'!R$482023,FALSE))</f>
        <v>5.9310078030096252</v>
      </c>
      <c r="S124" s="317">
        <f ca="1">+IF(ISERROR(HLOOKUP($B124,INDIRECT("'Monthly Resource Report'!"&amp;'HMPL Validation'!S$482021&amp;":"&amp;'HMPL Validation'!S$482022),'HMPL Validation'!S$482023,FALSE)),0,HLOOKUP($B124,INDIRECT("'Monthly Resource Report'!"&amp;'HMPL Validation'!S$482021&amp;":"&amp;'HMPL Validation'!S$482022),'HMPL Validation'!S$482023,FALSE))</f>
        <v>6.9895893074071166E-2</v>
      </c>
      <c r="T124" s="318">
        <f ca="1">+IF(ISERROR(HLOOKUP($B124,INDIRECT("'Monthly Resource Report'!"&amp;'HMPL Validation'!T$482021&amp;":"&amp;'HMPL Validation'!T$482022),'HMPL Validation'!T$482023,FALSE)),0,HLOOKUP($B124,INDIRECT("'Monthly Resource Report'!"&amp;'HMPL Validation'!T$482021&amp;":"&amp;'HMPL Validation'!T$482022),'HMPL Validation'!T$482023,FALSE))</f>
        <v>0.49138094420084671</v>
      </c>
    </row>
    <row r="125" spans="2:20" s="461" customFormat="1">
      <c r="B125" s="301">
        <v>44986</v>
      </c>
      <c r="C125" s="294">
        <v>153</v>
      </c>
      <c r="D125" s="297">
        <v>5.9312880765734981</v>
      </c>
      <c r="E125" s="299">
        <v>7.0000000000000007E-2</v>
      </c>
      <c r="F125" s="295">
        <v>0.49</v>
      </c>
      <c r="G125" s="294">
        <f ca="1">+IF(ISERROR(HLOOKUP($B125,INDIRECT("'Monthly Resource Report'!"&amp;'HMPL Validation'!G$482021&amp;":"&amp;'HMPL Validation'!G$482022),'HMPL Validation'!G$482023,FALSE)),0,HLOOKUP($B125,INDIRECT("'Monthly Resource Report'!"&amp;'HMPL Validation'!G$482021&amp;":"&amp;'HMPL Validation'!G$482022),'HMPL Validation'!G$482023,FALSE))</f>
        <v>153</v>
      </c>
      <c r="H125" s="297">
        <f ca="1">+IF(ISERROR(HLOOKUP($B125,INDIRECT("'Monthly Resource Report'!"&amp;'HMPL Validation'!H$482021&amp;":"&amp;'HMPL Validation'!H$482022),'HMPL Validation'!H$482023,FALSE)),0,HLOOKUP($B125,INDIRECT("'Monthly Resource Report'!"&amp;'HMPL Validation'!H$482021&amp;":"&amp;'HMPL Validation'!H$482022),'HMPL Validation'!H$482023,FALSE))</f>
        <v>5.9310005264902603</v>
      </c>
      <c r="I125" s="317">
        <f ca="1">+IF(ISERROR(HLOOKUP($B125,INDIRECT("'Monthly Resource Report'!"&amp;'HMPL Validation'!I$482021&amp;":"&amp;'HMPL Validation'!I$482022),'HMPL Validation'!I$482023,FALSE)),0,HLOOKUP($B125,INDIRECT("'Monthly Resource Report'!"&amp;'HMPL Validation'!I$482021&amp;":"&amp;'HMPL Validation'!I$482022),'HMPL Validation'!I$482023,FALSE))</f>
        <v>6.9884092806868359E-2</v>
      </c>
      <c r="J125" s="318">
        <f ca="1">+IF(ISERROR(HLOOKUP($B125,INDIRECT("'Monthly Resource Report'!"&amp;'HMPL Validation'!J$482021&amp;":"&amp;'HMPL Validation'!J$482022),'HMPL Validation'!J$482023,FALSE)),0,HLOOKUP($B125,INDIRECT("'Monthly Resource Report'!"&amp;'HMPL Validation'!J$482021&amp;":"&amp;'HMPL Validation'!J$482022),'HMPL Validation'!J$482023,FALSE))</f>
        <v>0.49059462314277436</v>
      </c>
      <c r="L125" s="301">
        <v>44986</v>
      </c>
      <c r="M125" s="294">
        <v>152</v>
      </c>
      <c r="N125" s="297">
        <v>5.9312880765734981</v>
      </c>
      <c r="O125" s="299">
        <v>7.0000000000000007E-2</v>
      </c>
      <c r="P125" s="295">
        <v>0.49</v>
      </c>
      <c r="Q125" s="294">
        <f ca="1">+IF(ISERROR(HLOOKUP($B125,INDIRECT("'Monthly Resource Report'!"&amp;'HMPL Validation'!Q$482021&amp;":"&amp;'HMPL Validation'!Q$482022),'HMPL Validation'!Q$482023,FALSE)),0,HLOOKUP($B125,INDIRECT("'Monthly Resource Report'!"&amp;'HMPL Validation'!Q$482021&amp;":"&amp;'HMPL Validation'!Q$482022),'HMPL Validation'!Q$482023,FALSE))</f>
        <v>152</v>
      </c>
      <c r="R125" s="297">
        <f ca="1">+IF(ISERROR(HLOOKUP($B125,INDIRECT("'Monthly Resource Report'!"&amp;'HMPL Validation'!R$482021&amp;":"&amp;'HMPL Validation'!R$482022),'HMPL Validation'!R$482023,FALSE)),0,HLOOKUP($B125,INDIRECT("'Monthly Resource Report'!"&amp;'HMPL Validation'!R$482021&amp;":"&amp;'HMPL Validation'!R$482022),'HMPL Validation'!R$482023,FALSE))</f>
        <v>5.9310079039250274</v>
      </c>
      <c r="S125" s="317">
        <f ca="1">+IF(ISERROR(HLOOKUP($B125,INDIRECT("'Monthly Resource Report'!"&amp;'HMPL Validation'!S$482021&amp;":"&amp;'HMPL Validation'!S$482022),'HMPL Validation'!S$482023,FALSE)),0,HLOOKUP($B125,INDIRECT("'Monthly Resource Report'!"&amp;'HMPL Validation'!S$482021&amp;":"&amp;'HMPL Validation'!S$482022),'HMPL Validation'!S$482023,FALSE))</f>
        <v>6.9863371381181538E-2</v>
      </c>
      <c r="T125" s="318">
        <f ca="1">+IF(ISERROR(HLOOKUP($B125,INDIRECT("'Monthly Resource Report'!"&amp;'HMPL Validation'!T$482021&amp;":"&amp;'HMPL Validation'!T$482022),'HMPL Validation'!T$482023,FALSE)),0,HLOOKUP($B125,INDIRECT("'Monthly Resource Report'!"&amp;'HMPL Validation'!T$482021&amp;":"&amp;'HMPL Validation'!T$482022),'HMPL Validation'!T$482023,FALSE))</f>
        <v>0.49126234345342057</v>
      </c>
    </row>
    <row r="126" spans="2:20" s="461" customFormat="1">
      <c r="B126" s="301">
        <v>45017</v>
      </c>
      <c r="C126" s="294">
        <v>153</v>
      </c>
      <c r="D126" s="297">
        <v>5.9312880765734981</v>
      </c>
      <c r="E126" s="299">
        <v>7.0000000000000007E-2</v>
      </c>
      <c r="F126" s="295">
        <v>0.49</v>
      </c>
      <c r="G126" s="294">
        <f ca="1">+IF(ISERROR(HLOOKUP($B126,INDIRECT("'Monthly Resource Report'!"&amp;'HMPL Validation'!G$482021&amp;":"&amp;'HMPL Validation'!G$482022),'HMPL Validation'!G$482023,FALSE)),0,HLOOKUP($B126,INDIRECT("'Monthly Resource Report'!"&amp;'HMPL Validation'!G$482021&amp;":"&amp;'HMPL Validation'!G$482022),'HMPL Validation'!G$482023,FALSE))</f>
        <v>153</v>
      </c>
      <c r="H126" s="297">
        <f ca="1">+IF(ISERROR(HLOOKUP($B126,INDIRECT("'Monthly Resource Report'!"&amp;'HMPL Validation'!H$482021&amp;":"&amp;'HMPL Validation'!H$482022),'HMPL Validation'!H$482023,FALSE)),0,HLOOKUP($B126,INDIRECT("'Monthly Resource Report'!"&amp;'HMPL Validation'!H$482021&amp;":"&amp;'HMPL Validation'!H$482022),'HMPL Validation'!H$482023,FALSE))</f>
        <v>5.931002937260522</v>
      </c>
      <c r="I126" s="317">
        <f ca="1">+IF(ISERROR(HLOOKUP($B126,INDIRECT("'Monthly Resource Report'!"&amp;'HMPL Validation'!I$482021&amp;":"&amp;'HMPL Validation'!I$482022),'HMPL Validation'!I$482023,FALSE)),0,HLOOKUP($B126,INDIRECT("'Monthly Resource Report'!"&amp;'HMPL Validation'!I$482021&amp;":"&amp;'HMPL Validation'!I$482022),'HMPL Validation'!I$482023,FALSE))</f>
        <v>6.9848278608049083E-2</v>
      </c>
      <c r="J126" s="318">
        <f ca="1">+IF(ISERROR(HLOOKUP($B126,INDIRECT("'Monthly Resource Report'!"&amp;'HMPL Validation'!J$482021&amp;":"&amp;'HMPL Validation'!J$482022),'HMPL Validation'!J$482023,FALSE)),0,HLOOKUP($B126,INDIRECT("'Monthly Resource Report'!"&amp;'HMPL Validation'!J$482021&amp;":"&amp;'HMPL Validation'!J$482022),'HMPL Validation'!J$482023,FALSE))</f>
        <v>0.49122928932334597</v>
      </c>
      <c r="L126" s="301">
        <v>45017</v>
      </c>
      <c r="M126" s="294">
        <v>152</v>
      </c>
      <c r="N126" s="297">
        <v>5.9312880765734981</v>
      </c>
      <c r="O126" s="299">
        <v>7.0000000000000007E-2</v>
      </c>
      <c r="P126" s="295">
        <v>0.49</v>
      </c>
      <c r="Q126" s="294">
        <f ca="1">+IF(ISERROR(HLOOKUP($B126,INDIRECT("'Monthly Resource Report'!"&amp;'HMPL Validation'!Q$482021&amp;":"&amp;'HMPL Validation'!Q$482022),'HMPL Validation'!Q$482023,FALSE)),0,HLOOKUP($B126,INDIRECT("'Monthly Resource Report'!"&amp;'HMPL Validation'!Q$482021&amp;":"&amp;'HMPL Validation'!Q$482022),'HMPL Validation'!Q$482023,FALSE))</f>
        <v>152</v>
      </c>
      <c r="R126" s="297">
        <f ca="1">+IF(ISERROR(HLOOKUP($B126,INDIRECT("'Monthly Resource Report'!"&amp;'HMPL Validation'!R$482021&amp;":"&amp;'HMPL Validation'!R$482022),'HMPL Validation'!R$482023,FALSE)),0,HLOOKUP($B126,INDIRECT("'Monthly Resource Report'!"&amp;'HMPL Validation'!R$482021&amp;":"&amp;'HMPL Validation'!R$482022),'HMPL Validation'!R$482023,FALSE))</f>
        <v>5.9310070232690126</v>
      </c>
      <c r="S126" s="317">
        <f ca="1">+IF(ISERROR(HLOOKUP($B126,INDIRECT("'Monthly Resource Report'!"&amp;'HMPL Validation'!S$482021&amp;":"&amp;'HMPL Validation'!S$482022),'HMPL Validation'!S$482023,FALSE)),0,HLOOKUP($B126,INDIRECT("'Monthly Resource Report'!"&amp;'HMPL Validation'!S$482021&amp;":"&amp;'HMPL Validation'!S$482022),'HMPL Validation'!S$482023,FALSE))</f>
        <v>6.9811561847868464E-2</v>
      </c>
      <c r="T126" s="318">
        <f ca="1">+IF(ISERROR(HLOOKUP($B126,INDIRECT("'Monthly Resource Report'!"&amp;'HMPL Validation'!T$482021&amp;":"&amp;'HMPL Validation'!T$482022),'HMPL Validation'!T$482023,FALSE)),0,HLOOKUP($B126,INDIRECT("'Monthly Resource Report'!"&amp;'HMPL Validation'!T$482021&amp;":"&amp;'HMPL Validation'!T$482022),'HMPL Validation'!T$482023,FALSE))</f>
        <v>0.49094072915674436</v>
      </c>
    </row>
    <row r="127" spans="2:20" s="461" customFormat="1">
      <c r="B127" s="301">
        <v>45047</v>
      </c>
      <c r="C127" s="294">
        <v>153</v>
      </c>
      <c r="D127" s="297">
        <v>5.9312880765734981</v>
      </c>
      <c r="E127" s="299">
        <v>7.0000000000000007E-2</v>
      </c>
      <c r="F127" s="295">
        <v>0.49</v>
      </c>
      <c r="G127" s="294">
        <f ca="1">+IF(ISERROR(HLOOKUP($B127,INDIRECT("'Monthly Resource Report'!"&amp;'HMPL Validation'!G$482021&amp;":"&amp;'HMPL Validation'!G$482022),'HMPL Validation'!G$482023,FALSE)),0,HLOOKUP($B127,INDIRECT("'Monthly Resource Report'!"&amp;'HMPL Validation'!G$482021&amp;":"&amp;'HMPL Validation'!G$482022),'HMPL Validation'!G$482023,FALSE))</f>
        <v>153</v>
      </c>
      <c r="H127" s="297">
        <f ca="1">+IF(ISERROR(HLOOKUP($B127,INDIRECT("'Monthly Resource Report'!"&amp;'HMPL Validation'!H$482021&amp;":"&amp;'HMPL Validation'!H$482022),'HMPL Validation'!H$482023,FALSE)),0,HLOOKUP($B127,INDIRECT("'Monthly Resource Report'!"&amp;'HMPL Validation'!H$482021&amp;":"&amp;'HMPL Validation'!H$482022),'HMPL Validation'!H$482023,FALSE))</f>
        <v>5.9310022675736969</v>
      </c>
      <c r="I127" s="317">
        <f ca="1">+IF(ISERROR(HLOOKUP($B127,INDIRECT("'Monthly Resource Report'!"&amp;'HMPL Validation'!I$482021&amp;":"&amp;'HMPL Validation'!I$482022),'HMPL Validation'!I$482023,FALSE)),0,HLOOKUP($B127,INDIRECT("'Monthly Resource Report'!"&amp;'HMPL Validation'!I$482021&amp;":"&amp;'HMPL Validation'!I$482022),'HMPL Validation'!I$482023,FALSE))</f>
        <v>6.9846704791781802E-2</v>
      </c>
      <c r="J127" s="318">
        <f ca="1">+IF(ISERROR(HLOOKUP($B127,INDIRECT("'Monthly Resource Report'!"&amp;'HMPL Validation'!J$482021&amp;":"&amp;'HMPL Validation'!J$482022),'HMPL Validation'!J$482023,FALSE)),0,HLOOKUP($B127,INDIRECT("'Monthly Resource Report'!"&amp;'HMPL Validation'!J$482021&amp;":"&amp;'HMPL Validation'!J$482022),'HMPL Validation'!J$482023,FALSE))</f>
        <v>0.49149563082354758</v>
      </c>
      <c r="L127" s="301">
        <v>45047</v>
      </c>
      <c r="M127" s="294">
        <v>152</v>
      </c>
      <c r="N127" s="297">
        <v>5.9312880765734981</v>
      </c>
      <c r="O127" s="299">
        <v>7.0000000000000007E-2</v>
      </c>
      <c r="P127" s="295">
        <v>0.49</v>
      </c>
      <c r="Q127" s="294">
        <f ca="1">+IF(ISERROR(HLOOKUP($B127,INDIRECT("'Monthly Resource Report'!"&amp;'HMPL Validation'!Q$482021&amp;":"&amp;'HMPL Validation'!Q$482022),'HMPL Validation'!Q$482023,FALSE)),0,HLOOKUP($B127,INDIRECT("'Monthly Resource Report'!"&amp;'HMPL Validation'!Q$482021&amp;":"&amp;'HMPL Validation'!Q$482022),'HMPL Validation'!Q$482023,FALSE))</f>
        <v>152</v>
      </c>
      <c r="R127" s="297">
        <f ca="1">+IF(ISERROR(HLOOKUP($B127,INDIRECT("'Monthly Resource Report'!"&amp;'HMPL Validation'!R$482021&amp;":"&amp;'HMPL Validation'!R$482022),'HMPL Validation'!R$482023,FALSE)),0,HLOOKUP($B127,INDIRECT("'Monthly Resource Report'!"&amp;'HMPL Validation'!R$482021&amp;":"&amp;'HMPL Validation'!R$482022),'HMPL Validation'!R$482023,FALSE))</f>
        <v>5.9310069430317185</v>
      </c>
      <c r="S127" s="317">
        <f ca="1">+IF(ISERROR(HLOOKUP($B127,INDIRECT("'Monthly Resource Report'!"&amp;'HMPL Validation'!S$482021&amp;":"&amp;'HMPL Validation'!S$482022),'HMPL Validation'!S$482023,FALSE)),0,HLOOKUP($B127,INDIRECT("'Monthly Resource Report'!"&amp;'HMPL Validation'!S$482021&amp;":"&amp;'HMPL Validation'!S$482022),'HMPL Validation'!S$482023,FALSE))</f>
        <v>6.9810228137211744E-2</v>
      </c>
      <c r="T127" s="318">
        <f ca="1">+IF(ISERROR(HLOOKUP($B127,INDIRECT("'Monthly Resource Report'!"&amp;'HMPL Validation'!T$482021&amp;":"&amp;'HMPL Validation'!T$482022),'HMPL Validation'!T$482023,FALSE)),0,HLOOKUP($B127,INDIRECT("'Monthly Resource Report'!"&amp;'HMPL Validation'!T$482021&amp;":"&amp;'HMPL Validation'!T$482022),'HMPL Validation'!T$482023,FALSE))</f>
        <v>0.49156855806570821</v>
      </c>
    </row>
    <row r="128" spans="2:20" s="461" customFormat="1">
      <c r="B128" s="301">
        <v>45078</v>
      </c>
      <c r="C128" s="294">
        <v>153</v>
      </c>
      <c r="D128" s="297">
        <v>5.9312880765734981</v>
      </c>
      <c r="E128" s="299">
        <v>7.0000000000000007E-2</v>
      </c>
      <c r="F128" s="295">
        <v>0.49</v>
      </c>
      <c r="G128" s="294">
        <f ca="1">+IF(ISERROR(HLOOKUP($B128,INDIRECT("'Monthly Resource Report'!"&amp;'HMPL Validation'!G$482021&amp;":"&amp;'HMPL Validation'!G$482022),'HMPL Validation'!G$482023,FALSE)),0,HLOOKUP($B128,INDIRECT("'Monthly Resource Report'!"&amp;'HMPL Validation'!G$482021&amp;":"&amp;'HMPL Validation'!G$482022),'HMPL Validation'!G$482023,FALSE))</f>
        <v>153</v>
      </c>
      <c r="H128" s="297">
        <f ca="1">+IF(ISERROR(HLOOKUP($B128,INDIRECT("'Monthly Resource Report'!"&amp;'HMPL Validation'!H$482021&amp;":"&amp;'HMPL Validation'!H$482022),'HMPL Validation'!H$482023,FALSE)),0,HLOOKUP($B128,INDIRECT("'Monthly Resource Report'!"&amp;'HMPL Validation'!H$482021&amp;":"&amp;'HMPL Validation'!H$482022),'HMPL Validation'!H$482023,FALSE))</f>
        <v>5.9310017036466141</v>
      </c>
      <c r="I128" s="317">
        <f ca="1">+IF(ISERROR(HLOOKUP($B128,INDIRECT("'Monthly Resource Report'!"&amp;'HMPL Validation'!I$482021&amp;":"&amp;'HMPL Validation'!I$482022),'HMPL Validation'!I$482023,FALSE)),0,HLOOKUP($B128,INDIRECT("'Monthly Resource Report'!"&amp;'HMPL Validation'!I$482021&amp;":"&amp;'HMPL Validation'!I$482022),'HMPL Validation'!I$482023,FALSE))</f>
        <v>6.9863561786055961E-2</v>
      </c>
      <c r="J128" s="318">
        <f ca="1">+IF(ISERROR(HLOOKUP($B128,INDIRECT("'Monthly Resource Report'!"&amp;'HMPL Validation'!J$482021&amp;":"&amp;'HMPL Validation'!J$482022),'HMPL Validation'!J$482023,FALSE)),0,HLOOKUP($B128,INDIRECT("'Monthly Resource Report'!"&amp;'HMPL Validation'!J$482021&amp;":"&amp;'HMPL Validation'!J$482022),'HMPL Validation'!J$482023,FALSE))</f>
        <v>0.49121879869530549</v>
      </c>
      <c r="L128" s="301">
        <v>45078</v>
      </c>
      <c r="M128" s="294">
        <v>152</v>
      </c>
      <c r="N128" s="297">
        <v>5.9312880765734981</v>
      </c>
      <c r="O128" s="299">
        <v>7.0000000000000007E-2</v>
      </c>
      <c r="P128" s="295">
        <v>0.49</v>
      </c>
      <c r="Q128" s="294">
        <f ca="1">+IF(ISERROR(HLOOKUP($B128,INDIRECT("'Monthly Resource Report'!"&amp;'HMPL Validation'!Q$482021&amp;":"&amp;'HMPL Validation'!Q$482022),'HMPL Validation'!Q$482023,FALSE)),0,HLOOKUP($B128,INDIRECT("'Monthly Resource Report'!"&amp;'HMPL Validation'!Q$482021&amp;":"&amp;'HMPL Validation'!Q$482022),'HMPL Validation'!Q$482023,FALSE))</f>
        <v>152</v>
      </c>
      <c r="R128" s="297">
        <f ca="1">+IF(ISERROR(HLOOKUP($B128,INDIRECT("'Monthly Resource Report'!"&amp;'HMPL Validation'!R$482021&amp;":"&amp;'HMPL Validation'!R$482022),'HMPL Validation'!R$482023,FALSE)),0,HLOOKUP($B128,INDIRECT("'Monthly Resource Report'!"&amp;'HMPL Validation'!R$482021&amp;":"&amp;'HMPL Validation'!R$482022),'HMPL Validation'!R$482023,FALSE))</f>
        <v>5.9310080678441732</v>
      </c>
      <c r="S128" s="317">
        <f ca="1">+IF(ISERROR(HLOOKUP($B128,INDIRECT("'Monthly Resource Report'!"&amp;'HMPL Validation'!S$482021&amp;":"&amp;'HMPL Validation'!S$482022),'HMPL Validation'!S$482023,FALSE)),0,HLOOKUP($B128,INDIRECT("'Monthly Resource Report'!"&amp;'HMPL Validation'!S$482021&amp;":"&amp;'HMPL Validation'!S$482022),'HMPL Validation'!S$482023,FALSE))</f>
        <v>6.9819345402218611E-2</v>
      </c>
      <c r="T128" s="318">
        <f ca="1">+IF(ISERROR(HLOOKUP($B128,INDIRECT("'Monthly Resource Report'!"&amp;'HMPL Validation'!T$482021&amp;":"&amp;'HMPL Validation'!T$482022),'HMPL Validation'!T$482023,FALSE)),0,HLOOKUP($B128,INDIRECT("'Monthly Resource Report'!"&amp;'HMPL Validation'!T$482021&amp;":"&amp;'HMPL Validation'!T$482022),'HMPL Validation'!T$482023,FALSE))</f>
        <v>0.49130879697079094</v>
      </c>
    </row>
    <row r="129" spans="2:20" s="461" customFormat="1">
      <c r="B129" s="301">
        <v>45108</v>
      </c>
      <c r="C129" s="294">
        <v>153</v>
      </c>
      <c r="D129" s="297">
        <v>5.9312880765734981</v>
      </c>
      <c r="E129" s="299">
        <v>7.0000000000000007E-2</v>
      </c>
      <c r="F129" s="295">
        <v>0.49</v>
      </c>
      <c r="G129" s="294">
        <f ca="1">+IF(ISERROR(HLOOKUP($B129,INDIRECT("'Monthly Resource Report'!"&amp;'HMPL Validation'!G$482021&amp;":"&amp;'HMPL Validation'!G$482022),'HMPL Validation'!G$482023,FALSE)),0,HLOOKUP($B129,INDIRECT("'Monthly Resource Report'!"&amp;'HMPL Validation'!G$482021&amp;":"&amp;'HMPL Validation'!G$482022),'HMPL Validation'!G$482023,FALSE))</f>
        <v>153</v>
      </c>
      <c r="H129" s="297">
        <f ca="1">+IF(ISERROR(HLOOKUP($B129,INDIRECT("'Monthly Resource Report'!"&amp;'HMPL Validation'!H$482021&amp;":"&amp;'HMPL Validation'!H$482022),'HMPL Validation'!H$482023,FALSE)),0,HLOOKUP($B129,INDIRECT("'Monthly Resource Report'!"&amp;'HMPL Validation'!H$482021&amp;":"&amp;'HMPL Validation'!H$482022),'HMPL Validation'!H$482023,FALSE))</f>
        <v>5.9310024064713787</v>
      </c>
      <c r="I129" s="317">
        <f ca="1">+IF(ISERROR(HLOOKUP($B129,INDIRECT("'Monthly Resource Report'!"&amp;'HMPL Validation'!I$482021&amp;":"&amp;'HMPL Validation'!I$482022),'HMPL Validation'!I$482023,FALSE)),0,HLOOKUP($B129,INDIRECT("'Monthly Resource Report'!"&amp;'HMPL Validation'!I$482021&amp;":"&amp;'HMPL Validation'!I$482022),'HMPL Validation'!I$482023,FALSE))</f>
        <v>6.9893375073969075E-2</v>
      </c>
      <c r="J129" s="318">
        <f ca="1">+IF(ISERROR(HLOOKUP($B129,INDIRECT("'Monthly Resource Report'!"&amp;'HMPL Validation'!J$482021&amp;":"&amp;'HMPL Validation'!J$482022),'HMPL Validation'!J$482023,FALSE)),0,HLOOKUP($B129,INDIRECT("'Monthly Resource Report'!"&amp;'HMPL Validation'!J$482021&amp;":"&amp;'HMPL Validation'!J$482022),'HMPL Validation'!J$482023,FALSE))</f>
        <v>0.49116581961978167</v>
      </c>
      <c r="L129" s="301">
        <v>45108</v>
      </c>
      <c r="M129" s="294">
        <v>152</v>
      </c>
      <c r="N129" s="297">
        <v>5.9312880765734981</v>
      </c>
      <c r="O129" s="299">
        <v>7.0000000000000007E-2</v>
      </c>
      <c r="P129" s="295">
        <v>0.49</v>
      </c>
      <c r="Q129" s="294">
        <f ca="1">+IF(ISERROR(HLOOKUP($B129,INDIRECT("'Monthly Resource Report'!"&amp;'HMPL Validation'!Q$482021&amp;":"&amp;'HMPL Validation'!Q$482022),'HMPL Validation'!Q$482023,FALSE)),0,HLOOKUP($B129,INDIRECT("'Monthly Resource Report'!"&amp;'HMPL Validation'!Q$482021&amp;":"&amp;'HMPL Validation'!Q$482022),'HMPL Validation'!Q$482023,FALSE))</f>
        <v>152</v>
      </c>
      <c r="R129" s="297">
        <f ca="1">+IF(ISERROR(HLOOKUP($B129,INDIRECT("'Monthly Resource Report'!"&amp;'HMPL Validation'!R$482021&amp;":"&amp;'HMPL Validation'!R$482022),'HMPL Validation'!R$482023,FALSE)),0,HLOOKUP($B129,INDIRECT("'Monthly Resource Report'!"&amp;'HMPL Validation'!R$482021&amp;":"&amp;'HMPL Validation'!R$482022),'HMPL Validation'!R$482023,FALSE))</f>
        <v>5.9310095169873103</v>
      </c>
      <c r="S129" s="317">
        <f ca="1">+IF(ISERROR(HLOOKUP($B129,INDIRECT("'Monthly Resource Report'!"&amp;'HMPL Validation'!S$482021&amp;":"&amp;'HMPL Validation'!S$482022),'HMPL Validation'!S$482023,FALSE)),0,HLOOKUP($B129,INDIRECT("'Monthly Resource Report'!"&amp;'HMPL Validation'!S$482021&amp;":"&amp;'HMPL Validation'!S$482022),'HMPL Validation'!S$482023,FALSE))</f>
        <v>6.9862599431178257E-2</v>
      </c>
      <c r="T129" s="318">
        <f ca="1">+IF(ISERROR(HLOOKUP($B129,INDIRECT("'Monthly Resource Report'!"&amp;'HMPL Validation'!T$482021&amp;":"&amp;'HMPL Validation'!T$482022),'HMPL Validation'!T$482023,FALSE)),0,HLOOKUP($B129,INDIRECT("'Monthly Resource Report'!"&amp;'HMPL Validation'!T$482021&amp;":"&amp;'HMPL Validation'!T$482022),'HMPL Validation'!T$482023,FALSE))</f>
        <v>0.49165557849629554</v>
      </c>
    </row>
    <row r="130" spans="2:20" s="461" customFormat="1">
      <c r="B130" s="301">
        <v>45139</v>
      </c>
      <c r="C130" s="294">
        <v>153</v>
      </c>
      <c r="D130" s="297">
        <v>5.9312880765734981</v>
      </c>
      <c r="E130" s="299">
        <v>7.0000000000000007E-2</v>
      </c>
      <c r="F130" s="295">
        <v>0.49</v>
      </c>
      <c r="G130" s="294">
        <f ca="1">+IF(ISERROR(HLOOKUP($B130,INDIRECT("'Monthly Resource Report'!"&amp;'HMPL Validation'!G$482021&amp;":"&amp;'HMPL Validation'!G$482022),'HMPL Validation'!G$482023,FALSE)),0,HLOOKUP($B130,INDIRECT("'Monthly Resource Report'!"&amp;'HMPL Validation'!G$482021&amp;":"&amp;'HMPL Validation'!G$482022),'HMPL Validation'!G$482023,FALSE))</f>
        <v>153</v>
      </c>
      <c r="H130" s="297">
        <f ca="1">+IF(ISERROR(HLOOKUP($B130,INDIRECT("'Monthly Resource Report'!"&amp;'HMPL Validation'!H$482021&amp;":"&amp;'HMPL Validation'!H$482022),'HMPL Validation'!H$482023,FALSE)),0,HLOOKUP($B130,INDIRECT("'Monthly Resource Report'!"&amp;'HMPL Validation'!H$482021&amp;":"&amp;'HMPL Validation'!H$482022),'HMPL Validation'!H$482023,FALSE))</f>
        <v>5.93100206009251</v>
      </c>
      <c r="I130" s="317">
        <f ca="1">+IF(ISERROR(HLOOKUP($B130,INDIRECT("'Monthly Resource Report'!"&amp;'HMPL Validation'!I$482021&amp;":"&amp;'HMPL Validation'!I$482022),'HMPL Validation'!I$482023,FALSE)),0,HLOOKUP($B130,INDIRECT("'Monthly Resource Report'!"&amp;'HMPL Validation'!I$482021&amp;":"&amp;'HMPL Validation'!I$482022),'HMPL Validation'!I$482023,FALSE))</f>
        <v>6.9890084815840081E-2</v>
      </c>
      <c r="J130" s="318">
        <f ca="1">+IF(ISERROR(HLOOKUP($B130,INDIRECT("'Monthly Resource Report'!"&amp;'HMPL Validation'!J$482021&amp;":"&amp;'HMPL Validation'!J$482022),'HMPL Validation'!J$482023,FALSE)),0,HLOOKUP($B130,INDIRECT("'Monthly Resource Report'!"&amp;'HMPL Validation'!J$482021&amp;":"&amp;'HMPL Validation'!J$482022),'HMPL Validation'!J$482023,FALSE))</f>
        <v>0.49145845245565278</v>
      </c>
      <c r="L130" s="301">
        <v>45139</v>
      </c>
      <c r="M130" s="294">
        <v>152</v>
      </c>
      <c r="N130" s="297">
        <v>5.9312880765734981</v>
      </c>
      <c r="O130" s="299">
        <v>7.0000000000000007E-2</v>
      </c>
      <c r="P130" s="295">
        <v>0.49</v>
      </c>
      <c r="Q130" s="294">
        <f ca="1">+IF(ISERROR(HLOOKUP($B130,INDIRECT("'Monthly Resource Report'!"&amp;'HMPL Validation'!Q$482021&amp;":"&amp;'HMPL Validation'!Q$482022),'HMPL Validation'!Q$482023,FALSE)),0,HLOOKUP($B130,INDIRECT("'Monthly Resource Report'!"&amp;'HMPL Validation'!Q$482021&amp;":"&amp;'HMPL Validation'!Q$482022),'HMPL Validation'!Q$482023,FALSE))</f>
        <v>152</v>
      </c>
      <c r="R130" s="297">
        <f ca="1">+IF(ISERROR(HLOOKUP($B130,INDIRECT("'Monthly Resource Report'!"&amp;'HMPL Validation'!R$482021&amp;":"&amp;'HMPL Validation'!R$482022),'HMPL Validation'!R$482023,FALSE)),0,HLOOKUP($B130,INDIRECT("'Monthly Resource Report'!"&amp;'HMPL Validation'!R$482021&amp;":"&amp;'HMPL Validation'!R$482022),'HMPL Validation'!R$482023,FALSE))</f>
        <v>5.9310089379017708</v>
      </c>
      <c r="S130" s="317">
        <f ca="1">+IF(ISERROR(HLOOKUP($B130,INDIRECT("'Monthly Resource Report'!"&amp;'HMPL Validation'!S$482021&amp;":"&amp;'HMPL Validation'!S$482022),'HMPL Validation'!S$482023,FALSE)),0,HLOOKUP($B130,INDIRECT("'Monthly Resource Report'!"&amp;'HMPL Validation'!S$482021&amp;":"&amp;'HMPL Validation'!S$482022),'HMPL Validation'!S$482023,FALSE))</f>
        <v>6.9850182624429089E-2</v>
      </c>
      <c r="T130" s="318">
        <f ca="1">+IF(ISERROR(HLOOKUP($B130,INDIRECT("'Monthly Resource Report'!"&amp;'HMPL Validation'!T$482021&amp;":"&amp;'HMPL Validation'!T$482022),'HMPL Validation'!T$482023,FALSE)),0,HLOOKUP($B130,INDIRECT("'Monthly Resource Report'!"&amp;'HMPL Validation'!T$482021&amp;":"&amp;'HMPL Validation'!T$482022),'HMPL Validation'!T$482023,FALSE))</f>
        <v>0.49167318226165879</v>
      </c>
    </row>
    <row r="131" spans="2:20" s="461" customFormat="1">
      <c r="B131" s="301">
        <v>45170</v>
      </c>
      <c r="C131" s="294">
        <v>153</v>
      </c>
      <c r="D131" s="297">
        <v>5.9312880765734981</v>
      </c>
      <c r="E131" s="299">
        <v>7.0000000000000007E-2</v>
      </c>
      <c r="F131" s="295">
        <v>0.49</v>
      </c>
      <c r="G131" s="294">
        <f ca="1">+IF(ISERROR(HLOOKUP($B131,INDIRECT("'Monthly Resource Report'!"&amp;'HMPL Validation'!G$482021&amp;":"&amp;'HMPL Validation'!G$482022),'HMPL Validation'!G$482023,FALSE)),0,HLOOKUP($B131,INDIRECT("'Monthly Resource Report'!"&amp;'HMPL Validation'!G$482021&amp;":"&amp;'HMPL Validation'!G$482022),'HMPL Validation'!G$482023,FALSE))</f>
        <v>153</v>
      </c>
      <c r="H131" s="297">
        <f ca="1">+IF(ISERROR(HLOOKUP($B131,INDIRECT("'Monthly Resource Report'!"&amp;'HMPL Validation'!H$482021&amp;":"&amp;'HMPL Validation'!H$482022),'HMPL Validation'!H$482023,FALSE)),0,HLOOKUP($B131,INDIRECT("'Monthly Resource Report'!"&amp;'HMPL Validation'!H$482021&amp;":"&amp;'HMPL Validation'!H$482022),'HMPL Validation'!H$482023,FALSE))</f>
        <v>5.9310029729784768</v>
      </c>
      <c r="I131" s="317">
        <f ca="1">+IF(ISERROR(HLOOKUP($B131,INDIRECT("'Monthly Resource Report'!"&amp;'HMPL Validation'!I$482021&amp;":"&amp;'HMPL Validation'!I$482022),'HMPL Validation'!I$482023,FALSE)),0,HLOOKUP($B131,INDIRECT("'Monthly Resource Report'!"&amp;'HMPL Validation'!I$482021&amp;":"&amp;'HMPL Validation'!I$482022),'HMPL Validation'!I$482023,FALSE))</f>
        <v>6.9849821942212578E-2</v>
      </c>
      <c r="J131" s="318">
        <f ca="1">+IF(ISERROR(HLOOKUP($B131,INDIRECT("'Monthly Resource Report'!"&amp;'HMPL Validation'!J$482021&amp;":"&amp;'HMPL Validation'!J$482022),'HMPL Validation'!J$482023,FALSE)),0,HLOOKUP($B131,INDIRECT("'Monthly Resource Report'!"&amp;'HMPL Validation'!J$482021&amp;":"&amp;'HMPL Validation'!J$482022),'HMPL Validation'!J$482023,FALSE))</f>
        <v>0.49092403808348489</v>
      </c>
      <c r="L131" s="301">
        <v>45170</v>
      </c>
      <c r="M131" s="294">
        <v>152</v>
      </c>
      <c r="N131" s="297">
        <v>5.9312880765734981</v>
      </c>
      <c r="O131" s="299">
        <v>7.0000000000000007E-2</v>
      </c>
      <c r="P131" s="295">
        <v>0.49</v>
      </c>
      <c r="Q131" s="294">
        <f ca="1">+IF(ISERROR(HLOOKUP($B131,INDIRECT("'Monthly Resource Report'!"&amp;'HMPL Validation'!Q$482021&amp;":"&amp;'HMPL Validation'!Q$482022),'HMPL Validation'!Q$482023,FALSE)),0,HLOOKUP($B131,INDIRECT("'Monthly Resource Report'!"&amp;'HMPL Validation'!Q$482021&amp;":"&amp;'HMPL Validation'!Q$482022),'HMPL Validation'!Q$482023,FALSE))</f>
        <v>152</v>
      </c>
      <c r="R131" s="297">
        <f ca="1">+IF(ISERROR(HLOOKUP($B131,INDIRECT("'Monthly Resource Report'!"&amp;'HMPL Validation'!R$482021&amp;":"&amp;'HMPL Validation'!R$482022),'HMPL Validation'!R$482023,FALSE)),0,HLOOKUP($B131,INDIRECT("'Monthly Resource Report'!"&amp;'HMPL Validation'!R$482021&amp;":"&amp;'HMPL Validation'!R$482022),'HMPL Validation'!R$482023,FALSE))</f>
        <v>5.9310092246529109</v>
      </c>
      <c r="S131" s="317">
        <f ca="1">+IF(ISERROR(HLOOKUP($B131,INDIRECT("'Monthly Resource Report'!"&amp;'HMPL Validation'!S$482021&amp;":"&amp;'HMPL Validation'!S$482022),'HMPL Validation'!S$482023,FALSE)),0,HLOOKUP($B131,INDIRECT("'Monthly Resource Report'!"&amp;'HMPL Validation'!S$482021&amp;":"&amp;'HMPL Validation'!S$482022),'HMPL Validation'!S$482023,FALSE))</f>
        <v>6.9814368607539409E-2</v>
      </c>
      <c r="T131" s="318">
        <f ca="1">+IF(ISERROR(HLOOKUP($B131,INDIRECT("'Monthly Resource Report'!"&amp;'HMPL Validation'!T$482021&amp;":"&amp;'HMPL Validation'!T$482022),'HMPL Validation'!T$482023,FALSE)),0,HLOOKUP($B131,INDIRECT("'Monthly Resource Report'!"&amp;'HMPL Validation'!T$482021&amp;":"&amp;'HMPL Validation'!T$482022),'HMPL Validation'!T$482023,FALSE))</f>
        <v>0.49175401646077294</v>
      </c>
    </row>
    <row r="132" spans="2:20" s="461" customFormat="1">
      <c r="B132" s="301">
        <v>45200</v>
      </c>
      <c r="C132" s="294">
        <v>153</v>
      </c>
      <c r="D132" s="297">
        <v>5.9312880765734981</v>
      </c>
      <c r="E132" s="299">
        <v>7.0000000000000007E-2</v>
      </c>
      <c r="F132" s="295">
        <v>0.49</v>
      </c>
      <c r="G132" s="294">
        <f ca="1">+IF(ISERROR(HLOOKUP($B132,INDIRECT("'Monthly Resource Report'!"&amp;'HMPL Validation'!G$482021&amp;":"&amp;'HMPL Validation'!G$482022),'HMPL Validation'!G$482023,FALSE)),0,HLOOKUP($B132,INDIRECT("'Monthly Resource Report'!"&amp;'HMPL Validation'!G$482021&amp;":"&amp;'HMPL Validation'!G$482022),'HMPL Validation'!G$482023,FALSE))</f>
        <v>153</v>
      </c>
      <c r="H132" s="297">
        <f ca="1">+IF(ISERROR(HLOOKUP($B132,INDIRECT("'Monthly Resource Report'!"&amp;'HMPL Validation'!H$482021&amp;":"&amp;'HMPL Validation'!H$482022),'HMPL Validation'!H$482023,FALSE)),0,HLOOKUP($B132,INDIRECT("'Monthly Resource Report'!"&amp;'HMPL Validation'!H$482021&amp;":"&amp;'HMPL Validation'!H$482022),'HMPL Validation'!H$482023,FALSE))</f>
        <v>5.9310026100883864</v>
      </c>
      <c r="I132" s="317">
        <f ca="1">+IF(ISERROR(HLOOKUP($B132,INDIRECT("'Monthly Resource Report'!"&amp;'HMPL Validation'!I$482021&amp;":"&amp;'HMPL Validation'!I$482022),'HMPL Validation'!I$482023,FALSE)),0,HLOOKUP($B132,INDIRECT("'Monthly Resource Report'!"&amp;'HMPL Validation'!I$482021&amp;":"&amp;'HMPL Validation'!I$482022),'HMPL Validation'!I$482023,FALSE))</f>
        <v>6.9838857295265094E-2</v>
      </c>
      <c r="J132" s="318">
        <f ca="1">+IF(ISERROR(HLOOKUP($B132,INDIRECT("'Monthly Resource Report'!"&amp;'HMPL Validation'!J$482021&amp;":"&amp;'HMPL Validation'!J$482022),'HMPL Validation'!J$482023,FALSE)),0,HLOOKUP($B132,INDIRECT("'Monthly Resource Report'!"&amp;'HMPL Validation'!J$482021&amp;":"&amp;'HMPL Validation'!J$482022),'HMPL Validation'!J$482023,FALSE))</f>
        <v>0.4911920468101198</v>
      </c>
      <c r="L132" s="301">
        <v>45200</v>
      </c>
      <c r="M132" s="294">
        <v>152</v>
      </c>
      <c r="N132" s="297">
        <v>5.9312880765734981</v>
      </c>
      <c r="O132" s="299">
        <v>7.0000000000000007E-2</v>
      </c>
      <c r="P132" s="295">
        <v>0.49</v>
      </c>
      <c r="Q132" s="294">
        <f ca="1">+IF(ISERROR(HLOOKUP($B132,INDIRECT("'Monthly Resource Report'!"&amp;'HMPL Validation'!Q$482021&amp;":"&amp;'HMPL Validation'!Q$482022),'HMPL Validation'!Q$482023,FALSE)),0,HLOOKUP($B132,INDIRECT("'Monthly Resource Report'!"&amp;'HMPL Validation'!Q$482021&amp;":"&amp;'HMPL Validation'!Q$482022),'HMPL Validation'!Q$482023,FALSE))</f>
        <v>152</v>
      </c>
      <c r="R132" s="297">
        <f ca="1">+IF(ISERROR(HLOOKUP($B132,INDIRECT("'Monthly Resource Report'!"&amp;'HMPL Validation'!R$482021&amp;":"&amp;'HMPL Validation'!R$482022),'HMPL Validation'!R$482023,FALSE)),0,HLOOKUP($B132,INDIRECT("'Monthly Resource Report'!"&amp;'HMPL Validation'!R$482021&amp;":"&amp;'HMPL Validation'!R$482022),'HMPL Validation'!R$482023,FALSE))</f>
        <v>5.9310083306741808</v>
      </c>
      <c r="S132" s="317">
        <f ca="1">+IF(ISERROR(HLOOKUP($B132,INDIRECT("'Monthly Resource Report'!"&amp;'HMPL Validation'!S$482021&amp;":"&amp;'HMPL Validation'!S$482022),'HMPL Validation'!S$482023,FALSE)),0,HLOOKUP($B132,INDIRECT("'Monthly Resource Report'!"&amp;'HMPL Validation'!S$482021&amp;":"&amp;'HMPL Validation'!S$482022),'HMPL Validation'!S$482023,FALSE))</f>
        <v>6.9820979520019685E-2</v>
      </c>
      <c r="T132" s="318">
        <f ca="1">+IF(ISERROR(HLOOKUP($B132,INDIRECT("'Monthly Resource Report'!"&amp;'HMPL Validation'!T$482021&amp;":"&amp;'HMPL Validation'!T$482022),'HMPL Validation'!T$482023,FALSE)),0,HLOOKUP($B132,INDIRECT("'Monthly Resource Report'!"&amp;'HMPL Validation'!T$482021&amp;":"&amp;'HMPL Validation'!T$482022),'HMPL Validation'!T$482023,FALSE))</f>
        <v>0.49254663783850622</v>
      </c>
    </row>
    <row r="133" spans="2:20" s="461" customFormat="1">
      <c r="B133" s="301">
        <v>45231</v>
      </c>
      <c r="C133" s="294">
        <v>153</v>
      </c>
      <c r="D133" s="297">
        <v>5.9312880765734981</v>
      </c>
      <c r="E133" s="299">
        <v>7.0000000000000007E-2</v>
      </c>
      <c r="F133" s="295">
        <v>0.49</v>
      </c>
      <c r="G133" s="294">
        <f ca="1">+IF(ISERROR(HLOOKUP($B133,INDIRECT("'Monthly Resource Report'!"&amp;'HMPL Validation'!G$482021&amp;":"&amp;'HMPL Validation'!G$482022),'HMPL Validation'!G$482023,FALSE)),0,HLOOKUP($B133,INDIRECT("'Monthly Resource Report'!"&amp;'HMPL Validation'!G$482021&amp;":"&amp;'HMPL Validation'!G$482022),'HMPL Validation'!G$482023,FALSE))</f>
        <v>153</v>
      </c>
      <c r="H133" s="297">
        <f ca="1">+IF(ISERROR(HLOOKUP($B133,INDIRECT("'Monthly Resource Report'!"&amp;'HMPL Validation'!H$482021&amp;":"&amp;'HMPL Validation'!H$482022),'HMPL Validation'!H$482023,FALSE)),0,HLOOKUP($B133,INDIRECT("'Monthly Resource Report'!"&amp;'HMPL Validation'!H$482021&amp;":"&amp;'HMPL Validation'!H$482022),'HMPL Validation'!H$482023,FALSE))</f>
        <v>5.9310020466310851</v>
      </c>
      <c r="I133" s="317">
        <f ca="1">+IF(ISERROR(HLOOKUP($B133,INDIRECT("'Monthly Resource Report'!"&amp;'HMPL Validation'!I$482021&amp;":"&amp;'HMPL Validation'!I$482022),'HMPL Validation'!I$482023,FALSE)),0,HLOOKUP($B133,INDIRECT("'Monthly Resource Report'!"&amp;'HMPL Validation'!I$482021&amp;":"&amp;'HMPL Validation'!I$482022),'HMPL Validation'!I$482023,FALSE))</f>
        <v>6.9893109173815596E-2</v>
      </c>
      <c r="J133" s="318">
        <f ca="1">+IF(ISERROR(HLOOKUP($B133,INDIRECT("'Monthly Resource Report'!"&amp;'HMPL Validation'!J$482021&amp;":"&amp;'HMPL Validation'!J$482022),'HMPL Validation'!J$482023,FALSE)),0,HLOOKUP($B133,INDIRECT("'Monthly Resource Report'!"&amp;'HMPL Validation'!J$482021&amp;":"&amp;'HMPL Validation'!J$482022),'HMPL Validation'!J$482023,FALSE))</f>
        <v>0.49090263648753446</v>
      </c>
      <c r="L133" s="301">
        <v>45231</v>
      </c>
      <c r="M133" s="294">
        <v>152</v>
      </c>
      <c r="N133" s="297">
        <v>5.9312880765734981</v>
      </c>
      <c r="O133" s="299">
        <v>7.0000000000000007E-2</v>
      </c>
      <c r="P133" s="295">
        <v>0.49</v>
      </c>
      <c r="Q133" s="294">
        <f ca="1">+IF(ISERROR(HLOOKUP($B133,INDIRECT("'Monthly Resource Report'!"&amp;'HMPL Validation'!Q$482021&amp;":"&amp;'HMPL Validation'!Q$482022),'HMPL Validation'!Q$482023,FALSE)),0,HLOOKUP($B133,INDIRECT("'Monthly Resource Report'!"&amp;'HMPL Validation'!Q$482021&amp;":"&amp;'HMPL Validation'!Q$482022),'HMPL Validation'!Q$482023,FALSE))</f>
        <v>152</v>
      </c>
      <c r="R133" s="297">
        <f ca="1">+IF(ISERROR(HLOOKUP($B133,INDIRECT("'Monthly Resource Report'!"&amp;'HMPL Validation'!R$482021&amp;":"&amp;'HMPL Validation'!R$482022),'HMPL Validation'!R$482023,FALSE)),0,HLOOKUP($B133,INDIRECT("'Monthly Resource Report'!"&amp;'HMPL Validation'!R$482021&amp;":"&amp;'HMPL Validation'!R$482022),'HMPL Validation'!R$482023,FALSE))</f>
        <v>5.9310080294583951</v>
      </c>
      <c r="S133" s="317">
        <f ca="1">+IF(ISERROR(HLOOKUP($B133,INDIRECT("'Monthly Resource Report'!"&amp;'HMPL Validation'!S$482021&amp;":"&amp;'HMPL Validation'!S$482022),'HMPL Validation'!S$482023,FALSE)),0,HLOOKUP($B133,INDIRECT("'Monthly Resource Report'!"&amp;'HMPL Validation'!S$482021&amp;":"&amp;'HMPL Validation'!S$482022),'HMPL Validation'!S$482023,FALSE))</f>
        <v>6.9858124559048537E-2</v>
      </c>
      <c r="T133" s="318">
        <f ca="1">+IF(ISERROR(HLOOKUP($B133,INDIRECT("'Monthly Resource Report'!"&amp;'HMPL Validation'!T$482021&amp;":"&amp;'HMPL Validation'!T$482022),'HMPL Validation'!T$482023,FALSE)),0,HLOOKUP($B133,INDIRECT("'Monthly Resource Report'!"&amp;'HMPL Validation'!T$482021&amp;":"&amp;'HMPL Validation'!T$482022),'HMPL Validation'!T$482023,FALSE))</f>
        <v>0.49172740703887219</v>
      </c>
    </row>
    <row r="134" spans="2:20" s="461" customFormat="1">
      <c r="B134" s="301">
        <v>45261</v>
      </c>
      <c r="C134" s="294">
        <v>153</v>
      </c>
      <c r="D134" s="297">
        <v>5.9312880765734981</v>
      </c>
      <c r="E134" s="299">
        <v>7.0000000000000007E-2</v>
      </c>
      <c r="F134" s="295">
        <v>0.49</v>
      </c>
      <c r="G134" s="294">
        <f ca="1">+IF(ISERROR(HLOOKUP($B134,INDIRECT("'Monthly Resource Report'!"&amp;'HMPL Validation'!G$482021&amp;":"&amp;'HMPL Validation'!G$482022),'HMPL Validation'!G$482023,FALSE)),0,HLOOKUP($B134,INDIRECT("'Monthly Resource Report'!"&amp;'HMPL Validation'!G$482021&amp;":"&amp;'HMPL Validation'!G$482022),'HMPL Validation'!G$482023,FALSE))</f>
        <v>153</v>
      </c>
      <c r="H134" s="297">
        <f ca="1">+IF(ISERROR(HLOOKUP($B134,INDIRECT("'Monthly Resource Report'!"&amp;'HMPL Validation'!H$482021&amp;":"&amp;'HMPL Validation'!H$482022),'HMPL Validation'!H$482023,FALSE)),0,HLOOKUP($B134,INDIRECT("'Monthly Resource Report'!"&amp;'HMPL Validation'!H$482021&amp;":"&amp;'HMPL Validation'!H$482022),'HMPL Validation'!H$482023,FALSE))</f>
        <v>5.9310009766097131</v>
      </c>
      <c r="I134" s="317">
        <f ca="1">+IF(ISERROR(HLOOKUP($B134,INDIRECT("'Monthly Resource Report'!"&amp;'HMPL Validation'!I$482021&amp;":"&amp;'HMPL Validation'!I$482022),'HMPL Validation'!I$482023,FALSE)),0,HLOOKUP($B134,INDIRECT("'Monthly Resource Report'!"&amp;'HMPL Validation'!I$482021&amp;":"&amp;'HMPL Validation'!I$482022),'HMPL Validation'!I$482023,FALSE))</f>
        <v>6.9891169400934428E-2</v>
      </c>
      <c r="J134" s="318">
        <f ca="1">+IF(ISERROR(HLOOKUP($B134,INDIRECT("'Monthly Resource Report'!"&amp;'HMPL Validation'!J$482021&amp;":"&amp;'HMPL Validation'!J$482022),'HMPL Validation'!J$482023,FALSE)),0,HLOOKUP($B134,INDIRECT("'Monthly Resource Report'!"&amp;'HMPL Validation'!J$482021&amp;":"&amp;'HMPL Validation'!J$482022),'HMPL Validation'!J$482023,FALSE))</f>
        <v>0.49088310460543738</v>
      </c>
      <c r="L134" s="301">
        <v>45261</v>
      </c>
      <c r="M134" s="294">
        <v>152</v>
      </c>
      <c r="N134" s="297">
        <v>5.9312880765734981</v>
      </c>
      <c r="O134" s="299">
        <v>7.0000000000000007E-2</v>
      </c>
      <c r="P134" s="295">
        <v>0.49</v>
      </c>
      <c r="Q134" s="294">
        <f ca="1">+IF(ISERROR(HLOOKUP($B134,INDIRECT("'Monthly Resource Report'!"&amp;'HMPL Validation'!Q$482021&amp;":"&amp;'HMPL Validation'!Q$482022),'HMPL Validation'!Q$482023,FALSE)),0,HLOOKUP($B134,INDIRECT("'Monthly Resource Report'!"&amp;'HMPL Validation'!Q$482021&amp;":"&amp;'HMPL Validation'!Q$482022),'HMPL Validation'!Q$482023,FALSE))</f>
        <v>152</v>
      </c>
      <c r="R134" s="297">
        <f ca="1">+IF(ISERROR(HLOOKUP($B134,INDIRECT("'Monthly Resource Report'!"&amp;'HMPL Validation'!R$482021&amp;":"&amp;'HMPL Validation'!R$482022),'HMPL Validation'!R$482023,FALSE)),0,HLOOKUP($B134,INDIRECT("'Monthly Resource Report'!"&amp;'HMPL Validation'!R$482021&amp;":"&amp;'HMPL Validation'!R$482022),'HMPL Validation'!R$482023,FALSE))</f>
        <v>5.9310087479389422</v>
      </c>
      <c r="S134" s="317">
        <f ca="1">+IF(ISERROR(HLOOKUP($B134,INDIRECT("'Monthly Resource Report'!"&amp;'HMPL Validation'!S$482021&amp;":"&amp;'HMPL Validation'!S$482022),'HMPL Validation'!S$482023,FALSE)),0,HLOOKUP($B134,INDIRECT("'Monthly Resource Report'!"&amp;'HMPL Validation'!S$482021&amp;":"&amp;'HMPL Validation'!S$482022),'HMPL Validation'!S$482023,FALSE))</f>
        <v>6.9867986250310099E-2</v>
      </c>
      <c r="T134" s="318">
        <f ca="1">+IF(ISERROR(HLOOKUP($B134,INDIRECT("'Monthly Resource Report'!"&amp;'HMPL Validation'!T$482021&amp;":"&amp;'HMPL Validation'!T$482022),'HMPL Validation'!T$482023,FALSE)),0,HLOOKUP($B134,INDIRECT("'Monthly Resource Report'!"&amp;'HMPL Validation'!T$482021&amp;":"&amp;'HMPL Validation'!T$482022),'HMPL Validation'!T$482023,FALSE))</f>
        <v>0.49206922178803569</v>
      </c>
    </row>
    <row r="135" spans="2:20" s="461" customFormat="1">
      <c r="B135" s="301">
        <v>45292</v>
      </c>
      <c r="C135" s="294">
        <v>153</v>
      </c>
      <c r="D135" s="297">
        <v>6.0926191122562967</v>
      </c>
      <c r="E135" s="299">
        <v>7.0000000000000007E-2</v>
      </c>
      <c r="F135" s="295">
        <v>0.49</v>
      </c>
      <c r="G135" s="294">
        <f ca="1">+IF(ISERROR(HLOOKUP($B135,INDIRECT("'Monthly Resource Report'!"&amp;'HMPL Validation'!G$482021&amp;":"&amp;'HMPL Validation'!G$482022),'HMPL Validation'!G$482023,FALSE)),0,HLOOKUP($B135,INDIRECT("'Monthly Resource Report'!"&amp;'HMPL Validation'!G$482021&amp;":"&amp;'HMPL Validation'!G$482022),'HMPL Validation'!G$482023,FALSE))</f>
        <v>153</v>
      </c>
      <c r="H135" s="297">
        <f ca="1">+IF(ISERROR(HLOOKUP($B135,INDIRECT("'Monthly Resource Report'!"&amp;'HMPL Validation'!H$482021&amp;":"&amp;'HMPL Validation'!H$482022),'HMPL Validation'!H$482023,FALSE)),0,HLOOKUP($B135,INDIRECT("'Monthly Resource Report'!"&amp;'HMPL Validation'!H$482021&amp;":"&amp;'HMPL Validation'!H$482022),'HMPL Validation'!H$482023,FALSE))</f>
        <v>6.0930004518318412</v>
      </c>
      <c r="I135" s="317">
        <f ca="1">+IF(ISERROR(HLOOKUP($B135,INDIRECT("'Monthly Resource Report'!"&amp;'HMPL Validation'!I$482021&amp;":"&amp;'HMPL Validation'!I$482022),'HMPL Validation'!I$482023,FALSE)),0,HLOOKUP($B135,INDIRECT("'Monthly Resource Report'!"&amp;'HMPL Validation'!I$482021&amp;":"&amp;'HMPL Validation'!I$482022),'HMPL Validation'!I$482023,FALSE))</f>
        <v>6.9912040979977635E-2</v>
      </c>
      <c r="J135" s="318">
        <f ca="1">+IF(ISERROR(HLOOKUP($B135,INDIRECT("'Monthly Resource Report'!"&amp;'HMPL Validation'!J$482021&amp;":"&amp;'HMPL Validation'!J$482022),'HMPL Validation'!J$482023,FALSE)),0,HLOOKUP($B135,INDIRECT("'Monthly Resource Report'!"&amp;'HMPL Validation'!J$482021&amp;":"&amp;'HMPL Validation'!J$482022),'HMPL Validation'!J$482023,FALSE))</f>
        <v>0.49116231435170449</v>
      </c>
      <c r="L135" s="301">
        <v>45292</v>
      </c>
      <c r="M135" s="294">
        <v>152</v>
      </c>
      <c r="N135" s="297">
        <v>6.0926191122562967</v>
      </c>
      <c r="O135" s="299">
        <v>7.0000000000000007E-2</v>
      </c>
      <c r="P135" s="295">
        <v>0.49</v>
      </c>
      <c r="Q135" s="294">
        <f ca="1">+IF(ISERROR(HLOOKUP($B135,INDIRECT("'Monthly Resource Report'!"&amp;'HMPL Validation'!Q$482021&amp;":"&amp;'HMPL Validation'!Q$482022),'HMPL Validation'!Q$482023,FALSE)),0,HLOOKUP($B135,INDIRECT("'Monthly Resource Report'!"&amp;'HMPL Validation'!Q$482021&amp;":"&amp;'HMPL Validation'!Q$482022),'HMPL Validation'!Q$482023,FALSE))</f>
        <v>152</v>
      </c>
      <c r="R135" s="297">
        <f ca="1">+IF(ISERROR(HLOOKUP($B135,INDIRECT("'Monthly Resource Report'!"&amp;'HMPL Validation'!R$482021&amp;":"&amp;'HMPL Validation'!R$482022),'HMPL Validation'!R$482023,FALSE)),0,HLOOKUP($B135,INDIRECT("'Monthly Resource Report'!"&amp;'HMPL Validation'!R$482021&amp;":"&amp;'HMPL Validation'!R$482022),'HMPL Validation'!R$482023,FALSE))</f>
        <v>6.0929968756378248</v>
      </c>
      <c r="S135" s="317">
        <f ca="1">+IF(ISERROR(HLOOKUP($B135,INDIRECT("'Monthly Resource Report'!"&amp;'HMPL Validation'!S$482021&amp;":"&amp;'HMPL Validation'!S$482022),'HMPL Validation'!S$482023,FALSE)),0,HLOOKUP($B135,INDIRECT("'Monthly Resource Report'!"&amp;'HMPL Validation'!S$482021&amp;":"&amp;'HMPL Validation'!S$482022),'HMPL Validation'!S$482023,FALSE))</f>
        <v>6.9942604518399051E-2</v>
      </c>
      <c r="T135" s="318">
        <f ca="1">+IF(ISERROR(HLOOKUP($B135,INDIRECT("'Monthly Resource Report'!"&amp;'HMPL Validation'!T$482021&amp;":"&amp;'HMPL Validation'!T$482022),'HMPL Validation'!T$482023,FALSE)),0,HLOOKUP($B135,INDIRECT("'Monthly Resource Report'!"&amp;'HMPL Validation'!T$482021&amp;":"&amp;'HMPL Validation'!T$482022),'HMPL Validation'!T$482023,FALSE))</f>
        <v>0.49207265820758123</v>
      </c>
    </row>
    <row r="136" spans="2:20" s="461" customFormat="1">
      <c r="B136" s="301">
        <v>45323</v>
      </c>
      <c r="C136" s="294">
        <v>153</v>
      </c>
      <c r="D136" s="297">
        <v>6.0926191122562967</v>
      </c>
      <c r="E136" s="299">
        <v>7.0000000000000007E-2</v>
      </c>
      <c r="F136" s="295">
        <v>0.49</v>
      </c>
      <c r="G136" s="294">
        <f ca="1">+IF(ISERROR(HLOOKUP($B136,INDIRECT("'Monthly Resource Report'!"&amp;'HMPL Validation'!G$482021&amp;":"&amp;'HMPL Validation'!G$482022),'HMPL Validation'!G$482023,FALSE)),0,HLOOKUP($B136,INDIRECT("'Monthly Resource Report'!"&amp;'HMPL Validation'!G$482021&amp;":"&amp;'HMPL Validation'!G$482022),'HMPL Validation'!G$482023,FALSE))</f>
        <v>153</v>
      </c>
      <c r="H136" s="297">
        <f ca="1">+IF(ISERROR(HLOOKUP($B136,INDIRECT("'Monthly Resource Report'!"&amp;'HMPL Validation'!H$482021&amp;":"&amp;'HMPL Validation'!H$482022),'HMPL Validation'!H$482023,FALSE)),0,HLOOKUP($B136,INDIRECT("'Monthly Resource Report'!"&amp;'HMPL Validation'!H$482021&amp;":"&amp;'HMPL Validation'!H$482022),'HMPL Validation'!H$482023,FALSE))</f>
        <v>6.0930003582591077</v>
      </c>
      <c r="I136" s="317">
        <f ca="1">+IF(ISERROR(HLOOKUP($B136,INDIRECT("'Monthly Resource Report'!"&amp;'HMPL Validation'!I$482021&amp;":"&amp;'HMPL Validation'!I$482022),'HMPL Validation'!I$482023,FALSE)),0,HLOOKUP($B136,INDIRECT("'Monthly Resource Report'!"&amp;'HMPL Validation'!I$482021&amp;":"&amp;'HMPL Validation'!I$482022),'HMPL Validation'!I$482023,FALSE))</f>
        <v>6.9908651838207728E-2</v>
      </c>
      <c r="J136" s="318">
        <f ca="1">+IF(ISERROR(HLOOKUP($B136,INDIRECT("'Monthly Resource Report'!"&amp;'HMPL Validation'!J$482021&amp;":"&amp;'HMPL Validation'!J$482022),'HMPL Validation'!J$482023,FALSE)),0,HLOOKUP($B136,INDIRECT("'Monthly Resource Report'!"&amp;'HMPL Validation'!J$482021&amp;":"&amp;'HMPL Validation'!J$482022),'HMPL Validation'!J$482023,FALSE))</f>
        <v>0.49124535495132732</v>
      </c>
      <c r="L136" s="301">
        <v>45323</v>
      </c>
      <c r="M136" s="294">
        <v>152</v>
      </c>
      <c r="N136" s="297">
        <v>6.0926191122562967</v>
      </c>
      <c r="O136" s="299">
        <v>7.0000000000000007E-2</v>
      </c>
      <c r="P136" s="295">
        <v>0.49</v>
      </c>
      <c r="Q136" s="294">
        <f ca="1">+IF(ISERROR(HLOOKUP($B136,INDIRECT("'Monthly Resource Report'!"&amp;'HMPL Validation'!Q$482021&amp;":"&amp;'HMPL Validation'!Q$482022),'HMPL Validation'!Q$482023,FALSE)),0,HLOOKUP($B136,INDIRECT("'Monthly Resource Report'!"&amp;'HMPL Validation'!Q$482021&amp;":"&amp;'HMPL Validation'!Q$482022),'HMPL Validation'!Q$482023,FALSE))</f>
        <v>152</v>
      </c>
      <c r="R136" s="297">
        <f ca="1">+IF(ISERROR(HLOOKUP($B136,INDIRECT("'Monthly Resource Report'!"&amp;'HMPL Validation'!R$482021&amp;":"&amp;'HMPL Validation'!R$482022),'HMPL Validation'!R$482023,FALSE)),0,HLOOKUP($B136,INDIRECT("'Monthly Resource Report'!"&amp;'HMPL Validation'!R$482021&amp;":"&amp;'HMPL Validation'!R$482022),'HMPL Validation'!R$482023,FALSE))</f>
        <v>6.0929978598818861</v>
      </c>
      <c r="S136" s="317">
        <f ca="1">+IF(ISERROR(HLOOKUP($B136,INDIRECT("'Monthly Resource Report'!"&amp;'HMPL Validation'!S$482021&amp;":"&amp;'HMPL Validation'!S$482022),'HMPL Validation'!S$482023,FALSE)),0,HLOOKUP($B136,INDIRECT("'Monthly Resource Report'!"&amp;'HMPL Validation'!S$482021&amp;":"&amp;'HMPL Validation'!S$482022),'HMPL Validation'!S$482023,FALSE))</f>
        <v>6.9930592795467567E-2</v>
      </c>
      <c r="T136" s="318">
        <f ca="1">+IF(ISERROR(HLOOKUP($B136,INDIRECT("'Monthly Resource Report'!"&amp;'HMPL Validation'!T$482021&amp;":"&amp;'HMPL Validation'!T$482022),'HMPL Validation'!T$482023,FALSE)),0,HLOOKUP($B136,INDIRECT("'Monthly Resource Report'!"&amp;'HMPL Validation'!T$482021&amp;":"&amp;'HMPL Validation'!T$482022),'HMPL Validation'!T$482023,FALSE))</f>
        <v>0.4913169735345061</v>
      </c>
    </row>
    <row r="137" spans="2:20" s="461" customFormat="1">
      <c r="B137" s="301">
        <v>45352</v>
      </c>
      <c r="C137" s="294">
        <v>153</v>
      </c>
      <c r="D137" s="297">
        <v>6.0926191122562967</v>
      </c>
      <c r="E137" s="299">
        <v>7.0000000000000007E-2</v>
      </c>
      <c r="F137" s="295">
        <v>0.49</v>
      </c>
      <c r="G137" s="294">
        <f ca="1">+IF(ISERROR(HLOOKUP($B137,INDIRECT("'Monthly Resource Report'!"&amp;'HMPL Validation'!G$482021&amp;":"&amp;'HMPL Validation'!G$482022),'HMPL Validation'!G$482023,FALSE)),0,HLOOKUP($B137,INDIRECT("'Monthly Resource Report'!"&amp;'HMPL Validation'!G$482021&amp;":"&amp;'HMPL Validation'!G$482022),'HMPL Validation'!G$482023,FALSE))</f>
        <v>153</v>
      </c>
      <c r="H137" s="297">
        <f ca="1">+IF(ISERROR(HLOOKUP($B137,INDIRECT("'Monthly Resource Report'!"&amp;'HMPL Validation'!H$482021&amp;":"&amp;'HMPL Validation'!H$482022),'HMPL Validation'!H$482023,FALSE)),0,HLOOKUP($B137,INDIRECT("'Monthly Resource Report'!"&amp;'HMPL Validation'!H$482021&amp;":"&amp;'HMPL Validation'!H$482022),'HMPL Validation'!H$482023,FALSE))</f>
        <v>6.0929998731967103</v>
      </c>
      <c r="I137" s="317">
        <f ca="1">+IF(ISERROR(HLOOKUP($B137,INDIRECT("'Monthly Resource Report'!"&amp;'HMPL Validation'!I$482021&amp;":"&amp;'HMPL Validation'!I$482022),'HMPL Validation'!I$482023,FALSE)),0,HLOOKUP($B137,INDIRECT("'Monthly Resource Report'!"&amp;'HMPL Validation'!I$482021&amp;":"&amp;'HMPL Validation'!I$482022),'HMPL Validation'!I$482023,FALSE))</f>
        <v>6.987774406294342E-2</v>
      </c>
      <c r="J137" s="318">
        <f ca="1">+IF(ISERROR(HLOOKUP($B137,INDIRECT("'Monthly Resource Report'!"&amp;'HMPL Validation'!J$482021&amp;":"&amp;'HMPL Validation'!J$482022),'HMPL Validation'!J$482023,FALSE)),0,HLOOKUP($B137,INDIRECT("'Monthly Resource Report'!"&amp;'HMPL Validation'!J$482021&amp;":"&amp;'HMPL Validation'!J$482022),'HMPL Validation'!J$482023,FALSE))</f>
        <v>0.49087537319674401</v>
      </c>
      <c r="L137" s="301">
        <v>45352</v>
      </c>
      <c r="M137" s="294">
        <v>152</v>
      </c>
      <c r="N137" s="297">
        <v>6.0926191122562967</v>
      </c>
      <c r="O137" s="299">
        <v>7.0000000000000007E-2</v>
      </c>
      <c r="P137" s="295">
        <v>0.49</v>
      </c>
      <c r="Q137" s="294">
        <f ca="1">+IF(ISERROR(HLOOKUP($B137,INDIRECT("'Monthly Resource Report'!"&amp;'HMPL Validation'!Q$482021&amp;":"&amp;'HMPL Validation'!Q$482022),'HMPL Validation'!Q$482023,FALSE)),0,HLOOKUP($B137,INDIRECT("'Monthly Resource Report'!"&amp;'HMPL Validation'!Q$482021&amp;":"&amp;'HMPL Validation'!Q$482022),'HMPL Validation'!Q$482023,FALSE))</f>
        <v>152</v>
      </c>
      <c r="R137" s="297">
        <f ca="1">+IF(ISERROR(HLOOKUP($B137,INDIRECT("'Monthly Resource Report'!"&amp;'HMPL Validation'!R$482021&amp;":"&amp;'HMPL Validation'!R$482022),'HMPL Validation'!R$482023,FALSE)),0,HLOOKUP($B137,INDIRECT("'Monthly Resource Report'!"&amp;'HMPL Validation'!R$482021&amp;":"&amp;'HMPL Validation'!R$482022),'HMPL Validation'!R$482023,FALSE))</f>
        <v>6.0929965149192</v>
      </c>
      <c r="S137" s="317">
        <f ca="1">+IF(ISERROR(HLOOKUP($B137,INDIRECT("'Monthly Resource Report'!"&amp;'HMPL Validation'!S$482021&amp;":"&amp;'HMPL Validation'!S$482022),'HMPL Validation'!S$482023,FALSE)),0,HLOOKUP($B137,INDIRECT("'Monthly Resource Report'!"&amp;'HMPL Validation'!S$482021&amp;":"&amp;'HMPL Validation'!S$482022),'HMPL Validation'!S$482023,FALSE))</f>
        <v>6.9902842781546876E-2</v>
      </c>
      <c r="T137" s="318">
        <f ca="1">+IF(ISERROR(HLOOKUP($B137,INDIRECT("'Monthly Resource Report'!"&amp;'HMPL Validation'!T$482021&amp;":"&amp;'HMPL Validation'!T$482022),'HMPL Validation'!T$482023,FALSE)),0,HLOOKUP($B137,INDIRECT("'Monthly Resource Report'!"&amp;'HMPL Validation'!T$482021&amp;":"&amp;'HMPL Validation'!T$482022),'HMPL Validation'!T$482023,FALSE))</f>
        <v>0.49167577094095483</v>
      </c>
    </row>
    <row r="138" spans="2:20" s="461" customFormat="1">
      <c r="B138" s="301">
        <v>45383</v>
      </c>
      <c r="C138" s="294">
        <v>153</v>
      </c>
      <c r="D138" s="297">
        <v>6.0926191122562967</v>
      </c>
      <c r="E138" s="299">
        <v>7.0000000000000007E-2</v>
      </c>
      <c r="F138" s="295">
        <v>0.49</v>
      </c>
      <c r="G138" s="294">
        <f ca="1">+IF(ISERROR(HLOOKUP($B138,INDIRECT("'Monthly Resource Report'!"&amp;'HMPL Validation'!G$482021&amp;":"&amp;'HMPL Validation'!G$482022),'HMPL Validation'!G$482023,FALSE)),0,HLOOKUP($B138,INDIRECT("'Monthly Resource Report'!"&amp;'HMPL Validation'!G$482021&amp;":"&amp;'HMPL Validation'!G$482022),'HMPL Validation'!G$482023,FALSE))</f>
        <v>153</v>
      </c>
      <c r="H138" s="297">
        <f ca="1">+IF(ISERROR(HLOOKUP($B138,INDIRECT("'Monthly Resource Report'!"&amp;'HMPL Validation'!H$482021&amp;":"&amp;'HMPL Validation'!H$482022),'HMPL Validation'!H$482023,FALSE)),0,HLOOKUP($B138,INDIRECT("'Monthly Resource Report'!"&amp;'HMPL Validation'!H$482021&amp;":"&amp;'HMPL Validation'!H$482022),'HMPL Validation'!H$482023,FALSE))</f>
        <v>6.0930033187241914</v>
      </c>
      <c r="I138" s="317">
        <f ca="1">+IF(ISERROR(HLOOKUP($B138,INDIRECT("'Monthly Resource Report'!"&amp;'HMPL Validation'!I$482021&amp;":"&amp;'HMPL Validation'!I$482022),'HMPL Validation'!I$482023,FALSE)),0,HLOOKUP($B138,INDIRECT("'Monthly Resource Report'!"&amp;'HMPL Validation'!I$482021&amp;":"&amp;'HMPL Validation'!I$482022),'HMPL Validation'!I$482023,FALSE))</f>
        <v>6.9855439505423486E-2</v>
      </c>
      <c r="J138" s="318">
        <f ca="1">+IF(ISERROR(HLOOKUP($B138,INDIRECT("'Monthly Resource Report'!"&amp;'HMPL Validation'!J$482021&amp;":"&amp;'HMPL Validation'!J$482022),'HMPL Validation'!J$482023,FALSE)),0,HLOOKUP($B138,INDIRECT("'Monthly Resource Report'!"&amp;'HMPL Validation'!J$482021&amp;":"&amp;'HMPL Validation'!J$482022),'HMPL Validation'!J$482023,FALSE))</f>
        <v>0.49076723652536797</v>
      </c>
      <c r="L138" s="301">
        <v>45383</v>
      </c>
      <c r="M138" s="294">
        <v>152</v>
      </c>
      <c r="N138" s="297">
        <v>6.0926191122562967</v>
      </c>
      <c r="O138" s="299">
        <v>7.0000000000000007E-2</v>
      </c>
      <c r="P138" s="295">
        <v>0.49</v>
      </c>
      <c r="Q138" s="294">
        <f ca="1">+IF(ISERROR(HLOOKUP($B138,INDIRECT("'Monthly Resource Report'!"&amp;'HMPL Validation'!Q$482021&amp;":"&amp;'HMPL Validation'!Q$482022),'HMPL Validation'!Q$482023,FALSE)),0,HLOOKUP($B138,INDIRECT("'Monthly Resource Report'!"&amp;'HMPL Validation'!Q$482021&amp;":"&amp;'HMPL Validation'!Q$482022),'HMPL Validation'!Q$482023,FALSE))</f>
        <v>152</v>
      </c>
      <c r="R138" s="297">
        <f ca="1">+IF(ISERROR(HLOOKUP($B138,INDIRECT("'Monthly Resource Report'!"&amp;'HMPL Validation'!R$482021&amp;":"&amp;'HMPL Validation'!R$482022),'HMPL Validation'!R$482023,FALSE)),0,HLOOKUP($B138,INDIRECT("'Monthly Resource Report'!"&amp;'HMPL Validation'!R$482021&amp;":"&amp;'HMPL Validation'!R$482022),'HMPL Validation'!R$482023,FALSE))</f>
        <v>6.0929988000662032</v>
      </c>
      <c r="S138" s="317">
        <f ca="1">+IF(ISERROR(HLOOKUP($B138,INDIRECT("'Monthly Resource Report'!"&amp;'HMPL Validation'!S$482021&amp;":"&amp;'HMPL Validation'!S$482022),'HMPL Validation'!S$482023,FALSE)),0,HLOOKUP($B138,INDIRECT("'Monthly Resource Report'!"&amp;'HMPL Validation'!S$482021&amp;":"&amp;'HMPL Validation'!S$482022),'HMPL Validation'!S$482023,FALSE))</f>
        <v>6.9865442943534029E-2</v>
      </c>
      <c r="T138" s="318">
        <f ca="1">+IF(ISERROR(HLOOKUP($B138,INDIRECT("'Monthly Resource Report'!"&amp;'HMPL Validation'!T$482021&amp;":"&amp;'HMPL Validation'!T$482022),'HMPL Validation'!T$482023,FALSE)),0,HLOOKUP($B138,INDIRECT("'Monthly Resource Report'!"&amp;'HMPL Validation'!T$482021&amp;":"&amp;'HMPL Validation'!T$482022),'HMPL Validation'!T$482023,FALSE))</f>
        <v>0.49130759165738747</v>
      </c>
    </row>
    <row r="139" spans="2:20" s="461" customFormat="1">
      <c r="B139" s="301">
        <v>45413</v>
      </c>
      <c r="C139" s="294">
        <v>153</v>
      </c>
      <c r="D139" s="297">
        <v>6.0926191122562967</v>
      </c>
      <c r="E139" s="299">
        <v>7.0000000000000007E-2</v>
      </c>
      <c r="F139" s="295">
        <v>0.49</v>
      </c>
      <c r="G139" s="294">
        <f ca="1">+IF(ISERROR(HLOOKUP($B139,INDIRECT("'Monthly Resource Report'!"&amp;'HMPL Validation'!G$482021&amp;":"&amp;'HMPL Validation'!G$482022),'HMPL Validation'!G$482023,FALSE)),0,HLOOKUP($B139,INDIRECT("'Monthly Resource Report'!"&amp;'HMPL Validation'!G$482021&amp;":"&amp;'HMPL Validation'!G$482022),'HMPL Validation'!G$482023,FALSE))</f>
        <v>153</v>
      </c>
      <c r="H139" s="297">
        <f ca="1">+IF(ISERROR(HLOOKUP($B139,INDIRECT("'Monthly Resource Report'!"&amp;'HMPL Validation'!H$482021&amp;":"&amp;'HMPL Validation'!H$482022),'HMPL Validation'!H$482023,FALSE)),0,HLOOKUP($B139,INDIRECT("'Monthly Resource Report'!"&amp;'HMPL Validation'!H$482021&amp;":"&amp;'HMPL Validation'!H$482022),'HMPL Validation'!H$482023,FALSE))</f>
        <v>6.0930021987418312</v>
      </c>
      <c r="I139" s="317">
        <f ca="1">+IF(ISERROR(HLOOKUP($B139,INDIRECT("'Monthly Resource Report'!"&amp;'HMPL Validation'!I$482021&amp;":"&amp;'HMPL Validation'!I$482022),'HMPL Validation'!I$482023,FALSE)),0,HLOOKUP($B139,INDIRECT("'Monthly Resource Report'!"&amp;'HMPL Validation'!I$482021&amp;":"&amp;'HMPL Validation'!I$482022),'HMPL Validation'!I$482023,FALSE))</f>
        <v>6.9853140825251986E-2</v>
      </c>
      <c r="J139" s="318">
        <f ca="1">+IF(ISERROR(HLOOKUP($B139,INDIRECT("'Monthly Resource Report'!"&amp;'HMPL Validation'!J$482021&amp;":"&amp;'HMPL Validation'!J$482022),'HMPL Validation'!J$482023,FALSE)),0,HLOOKUP($B139,INDIRECT("'Monthly Resource Report'!"&amp;'HMPL Validation'!J$482021&amp;":"&amp;'HMPL Validation'!J$482022),'HMPL Validation'!J$482023,FALSE))</f>
        <v>0.49078582959507683</v>
      </c>
      <c r="L139" s="301">
        <v>45413</v>
      </c>
      <c r="M139" s="294">
        <v>152</v>
      </c>
      <c r="N139" s="297">
        <v>6.0926191122562967</v>
      </c>
      <c r="O139" s="299">
        <v>7.0000000000000007E-2</v>
      </c>
      <c r="P139" s="295">
        <v>0.49</v>
      </c>
      <c r="Q139" s="294">
        <f ca="1">+IF(ISERROR(HLOOKUP($B139,INDIRECT("'Monthly Resource Report'!"&amp;'HMPL Validation'!Q$482021&amp;":"&amp;'HMPL Validation'!Q$482022),'HMPL Validation'!Q$482023,FALSE)),0,HLOOKUP($B139,INDIRECT("'Monthly Resource Report'!"&amp;'HMPL Validation'!Q$482021&amp;":"&amp;'HMPL Validation'!Q$482022),'HMPL Validation'!Q$482023,FALSE))</f>
        <v>152</v>
      </c>
      <c r="R139" s="297">
        <f ca="1">+IF(ISERROR(HLOOKUP($B139,INDIRECT("'Monthly Resource Report'!"&amp;'HMPL Validation'!R$482021&amp;":"&amp;'HMPL Validation'!R$482022),'HMPL Validation'!R$482023,FALSE)),0,HLOOKUP($B139,INDIRECT("'Monthly Resource Report'!"&amp;'HMPL Validation'!R$482021&amp;":"&amp;'HMPL Validation'!R$482022),'HMPL Validation'!R$482023,FALSE))</f>
        <v>6.0929992630803245</v>
      </c>
      <c r="S139" s="317">
        <f ca="1">+IF(ISERROR(HLOOKUP($B139,INDIRECT("'Monthly Resource Report'!"&amp;'HMPL Validation'!S$482021&amp;":"&amp;'HMPL Validation'!S$482022),'HMPL Validation'!S$482023,FALSE)),0,HLOOKUP($B139,INDIRECT("'Monthly Resource Report'!"&amp;'HMPL Validation'!S$482021&amp;":"&amp;'HMPL Validation'!S$482022),'HMPL Validation'!S$482023,FALSE))</f>
        <v>6.9857976732163554E-2</v>
      </c>
      <c r="T139" s="318">
        <f ca="1">+IF(ISERROR(HLOOKUP($B139,INDIRECT("'Monthly Resource Report'!"&amp;'HMPL Validation'!T$482021&amp;":"&amp;'HMPL Validation'!T$482022),'HMPL Validation'!T$482023,FALSE)),0,HLOOKUP($B139,INDIRECT("'Monthly Resource Report'!"&amp;'HMPL Validation'!T$482021&amp;":"&amp;'HMPL Validation'!T$482022),'HMPL Validation'!T$482023,FALSE))</f>
        <v>0.4912616676237877</v>
      </c>
    </row>
    <row r="140" spans="2:20" s="461" customFormat="1">
      <c r="B140" s="301">
        <v>45444</v>
      </c>
      <c r="C140" s="294">
        <v>153</v>
      </c>
      <c r="D140" s="297">
        <v>6.0926191122562967</v>
      </c>
      <c r="E140" s="299">
        <v>7.0000000000000007E-2</v>
      </c>
      <c r="F140" s="295">
        <v>0.49</v>
      </c>
      <c r="G140" s="294">
        <f ca="1">+IF(ISERROR(HLOOKUP($B140,INDIRECT("'Monthly Resource Report'!"&amp;'HMPL Validation'!G$482021&amp;":"&amp;'HMPL Validation'!G$482022),'HMPL Validation'!G$482023,FALSE)),0,HLOOKUP($B140,INDIRECT("'Monthly Resource Report'!"&amp;'HMPL Validation'!G$482021&amp;":"&amp;'HMPL Validation'!G$482022),'HMPL Validation'!G$482023,FALSE))</f>
        <v>153</v>
      </c>
      <c r="H140" s="297">
        <f ca="1">+IF(ISERROR(HLOOKUP($B140,INDIRECT("'Monthly Resource Report'!"&amp;'HMPL Validation'!H$482021&amp;":"&amp;'HMPL Validation'!H$482022),'HMPL Validation'!H$482023,FALSE)),0,HLOOKUP($B140,INDIRECT("'Monthly Resource Report'!"&amp;'HMPL Validation'!H$482021&amp;":"&amp;'HMPL Validation'!H$482022),'HMPL Validation'!H$482023,FALSE))</f>
        <v>6.093002832573581</v>
      </c>
      <c r="I140" s="317">
        <f ca="1">+IF(ISERROR(HLOOKUP($B140,INDIRECT("'Monthly Resource Report'!"&amp;'HMPL Validation'!I$482021&amp;":"&amp;'HMPL Validation'!I$482022),'HMPL Validation'!I$482023,FALSE)),0,HLOOKUP($B140,INDIRECT("'Monthly Resource Report'!"&amp;'HMPL Validation'!I$482021&amp;":"&amp;'HMPL Validation'!I$482022),'HMPL Validation'!I$482023,FALSE))</f>
        <v>6.9849857047473929E-2</v>
      </c>
      <c r="J140" s="318">
        <f ca="1">+IF(ISERROR(HLOOKUP($B140,INDIRECT("'Monthly Resource Report'!"&amp;'HMPL Validation'!J$482021&amp;":"&amp;'HMPL Validation'!J$482022),'HMPL Validation'!J$482023,FALSE)),0,HLOOKUP($B140,INDIRECT("'Monthly Resource Report'!"&amp;'HMPL Validation'!J$482021&amp;":"&amp;'HMPL Validation'!J$482022),'HMPL Validation'!J$482023,FALSE))</f>
        <v>0.49121916659064263</v>
      </c>
      <c r="L140" s="301">
        <v>45444</v>
      </c>
      <c r="M140" s="294">
        <v>152</v>
      </c>
      <c r="N140" s="297">
        <v>6.0926191122562967</v>
      </c>
      <c r="O140" s="299">
        <v>7.0000000000000007E-2</v>
      </c>
      <c r="P140" s="295">
        <v>0.49</v>
      </c>
      <c r="Q140" s="294">
        <f ca="1">+IF(ISERROR(HLOOKUP($B140,INDIRECT("'Monthly Resource Report'!"&amp;'HMPL Validation'!Q$482021&amp;":"&amp;'HMPL Validation'!Q$482022),'HMPL Validation'!Q$482023,FALSE)),0,HLOOKUP($B140,INDIRECT("'Monthly Resource Report'!"&amp;'HMPL Validation'!Q$482021&amp;":"&amp;'HMPL Validation'!Q$482022),'HMPL Validation'!Q$482023,FALSE))</f>
        <v>152</v>
      </c>
      <c r="R140" s="297">
        <f ca="1">+IF(ISERROR(HLOOKUP($B140,INDIRECT("'Monthly Resource Report'!"&amp;'HMPL Validation'!R$482021&amp;":"&amp;'HMPL Validation'!R$482022),'HMPL Validation'!R$482023,FALSE)),0,HLOOKUP($B140,INDIRECT("'Monthly Resource Report'!"&amp;'HMPL Validation'!R$482021&amp;":"&amp;'HMPL Validation'!R$482022),'HMPL Validation'!R$482023,FALSE))</f>
        <v>6.0929992356793159</v>
      </c>
      <c r="S140" s="317">
        <f ca="1">+IF(ISERROR(HLOOKUP($B140,INDIRECT("'Monthly Resource Report'!"&amp;'HMPL Validation'!S$482021&amp;":"&amp;'HMPL Validation'!S$482022),'HMPL Validation'!S$482023,FALSE)),0,HLOOKUP($B140,INDIRECT("'Monthly Resource Report'!"&amp;'HMPL Validation'!S$482021&amp;":"&amp;'HMPL Validation'!S$482022),'HMPL Validation'!S$482023,FALSE))</f>
        <v>6.9861744506165641E-2</v>
      </c>
      <c r="T140" s="318">
        <f ca="1">+IF(ISERROR(HLOOKUP($B140,INDIRECT("'Monthly Resource Report'!"&amp;'HMPL Validation'!T$482021&amp;":"&amp;'HMPL Validation'!T$482022),'HMPL Validation'!T$482023,FALSE)),0,HLOOKUP($B140,INDIRECT("'Monthly Resource Report'!"&amp;'HMPL Validation'!T$482021&amp;":"&amp;'HMPL Validation'!T$482022),'HMPL Validation'!T$482023,FALSE))</f>
        <v>0.49172784155625915</v>
      </c>
    </row>
    <row r="141" spans="2:20" s="461" customFormat="1">
      <c r="B141" s="301">
        <v>45474</v>
      </c>
      <c r="C141" s="294">
        <v>153</v>
      </c>
      <c r="D141" s="297">
        <v>6.0926191122562967</v>
      </c>
      <c r="E141" s="299">
        <v>7.0000000000000007E-2</v>
      </c>
      <c r="F141" s="295">
        <v>0.49</v>
      </c>
      <c r="G141" s="294">
        <f ca="1">+IF(ISERROR(HLOOKUP($B141,INDIRECT("'Monthly Resource Report'!"&amp;'HMPL Validation'!G$482021&amp;":"&amp;'HMPL Validation'!G$482022),'HMPL Validation'!G$482023,FALSE)),0,HLOOKUP($B141,INDIRECT("'Monthly Resource Report'!"&amp;'HMPL Validation'!G$482021&amp;":"&amp;'HMPL Validation'!G$482022),'HMPL Validation'!G$482023,FALSE))</f>
        <v>153</v>
      </c>
      <c r="H141" s="297">
        <f ca="1">+IF(ISERROR(HLOOKUP($B141,INDIRECT("'Monthly Resource Report'!"&amp;'HMPL Validation'!H$482021&amp;":"&amp;'HMPL Validation'!H$482022),'HMPL Validation'!H$482023,FALSE)),0,HLOOKUP($B141,INDIRECT("'Monthly Resource Report'!"&amp;'HMPL Validation'!H$482021&amp;":"&amp;'HMPL Validation'!H$482022),'HMPL Validation'!H$482023,FALSE))</f>
        <v>6.093000009657823</v>
      </c>
      <c r="I141" s="317">
        <f ca="1">+IF(ISERROR(HLOOKUP($B141,INDIRECT("'Monthly Resource Report'!"&amp;'HMPL Validation'!I$482021&amp;":"&amp;'HMPL Validation'!I$482022),'HMPL Validation'!I$482023,FALSE)),0,HLOOKUP($B141,INDIRECT("'Monthly Resource Report'!"&amp;'HMPL Validation'!I$482021&amp;":"&amp;'HMPL Validation'!I$482022),'HMPL Validation'!I$482023,FALSE))</f>
        <v>6.9900315256851073E-2</v>
      </c>
      <c r="J141" s="318">
        <f ca="1">+IF(ISERROR(HLOOKUP($B141,INDIRECT("'Monthly Resource Report'!"&amp;'HMPL Validation'!J$482021&amp;":"&amp;'HMPL Validation'!J$482022),'HMPL Validation'!J$482023,FALSE)),0,HLOOKUP($B141,INDIRECT("'Monthly Resource Report'!"&amp;'HMPL Validation'!J$482021&amp;":"&amp;'HMPL Validation'!J$482022),'HMPL Validation'!J$482023,FALSE))</f>
        <v>0.49115954782675475</v>
      </c>
      <c r="L141" s="301">
        <v>45474</v>
      </c>
      <c r="M141" s="294">
        <v>152</v>
      </c>
      <c r="N141" s="297">
        <v>6.0926191122562967</v>
      </c>
      <c r="O141" s="299">
        <v>7.0000000000000007E-2</v>
      </c>
      <c r="P141" s="295">
        <v>0.49</v>
      </c>
      <c r="Q141" s="294">
        <f ca="1">+IF(ISERROR(HLOOKUP($B141,INDIRECT("'Monthly Resource Report'!"&amp;'HMPL Validation'!Q$482021&amp;":"&amp;'HMPL Validation'!Q$482022),'HMPL Validation'!Q$482023,FALSE)),0,HLOOKUP($B141,INDIRECT("'Monthly Resource Report'!"&amp;'HMPL Validation'!Q$482021&amp;":"&amp;'HMPL Validation'!Q$482022),'HMPL Validation'!Q$482023,FALSE))</f>
        <v>152</v>
      </c>
      <c r="R141" s="297">
        <f ca="1">+IF(ISERROR(HLOOKUP($B141,INDIRECT("'Monthly Resource Report'!"&amp;'HMPL Validation'!R$482021&amp;":"&amp;'HMPL Validation'!R$482022),'HMPL Validation'!R$482023,FALSE)),0,HLOOKUP($B141,INDIRECT("'Monthly Resource Report'!"&amp;'HMPL Validation'!R$482021&amp;":"&amp;'HMPL Validation'!R$482022),'HMPL Validation'!R$482023,FALSE))</f>
        <v>6.0929993484114586</v>
      </c>
      <c r="S141" s="317">
        <f ca="1">+IF(ISERROR(HLOOKUP($B141,INDIRECT("'Monthly Resource Report'!"&amp;'HMPL Validation'!S$482021&amp;":"&amp;'HMPL Validation'!S$482022),'HMPL Validation'!S$482023,FALSE)),0,HLOOKUP($B141,INDIRECT("'Monthly Resource Report'!"&amp;'HMPL Validation'!S$482021&amp;":"&amp;'HMPL Validation'!S$482022),'HMPL Validation'!S$482023,FALSE))</f>
        <v>6.9918019520121374E-2</v>
      </c>
      <c r="T141" s="318">
        <f ca="1">+IF(ISERROR(HLOOKUP($B141,INDIRECT("'Monthly Resource Report'!"&amp;'HMPL Validation'!T$482021&amp;":"&amp;'HMPL Validation'!T$482022),'HMPL Validation'!T$482023,FALSE)),0,HLOOKUP($B141,INDIRECT("'Monthly Resource Report'!"&amp;'HMPL Validation'!T$482021&amp;":"&amp;'HMPL Validation'!T$482022),'HMPL Validation'!T$482023,FALSE))</f>
        <v>0.49165112453291049</v>
      </c>
    </row>
    <row r="142" spans="2:20" s="461" customFormat="1">
      <c r="B142" s="301">
        <v>45505</v>
      </c>
      <c r="C142" s="294">
        <v>153</v>
      </c>
      <c r="D142" s="297">
        <v>6.0926191122562967</v>
      </c>
      <c r="E142" s="299">
        <v>7.0000000000000007E-2</v>
      </c>
      <c r="F142" s="295">
        <v>0.49</v>
      </c>
      <c r="G142" s="294">
        <f ca="1">+IF(ISERROR(HLOOKUP($B142,INDIRECT("'Monthly Resource Report'!"&amp;'HMPL Validation'!G$482021&amp;":"&amp;'HMPL Validation'!G$482022),'HMPL Validation'!G$482023,FALSE)),0,HLOOKUP($B142,INDIRECT("'Monthly Resource Report'!"&amp;'HMPL Validation'!G$482021&amp;":"&amp;'HMPL Validation'!G$482022),'HMPL Validation'!G$482023,FALSE))</f>
        <v>153</v>
      </c>
      <c r="H142" s="297">
        <f ca="1">+IF(ISERROR(HLOOKUP($B142,INDIRECT("'Monthly Resource Report'!"&amp;'HMPL Validation'!H$482021&amp;":"&amp;'HMPL Validation'!H$482022),'HMPL Validation'!H$482023,FALSE)),0,HLOOKUP($B142,INDIRECT("'Monthly Resource Report'!"&amp;'HMPL Validation'!H$482021&amp;":"&amp;'HMPL Validation'!H$482022),'HMPL Validation'!H$482023,FALSE))</f>
        <v>6.093000405930451</v>
      </c>
      <c r="I142" s="317">
        <f ca="1">+IF(ISERROR(HLOOKUP($B142,INDIRECT("'Monthly Resource Report'!"&amp;'HMPL Validation'!I$482021&amp;":"&amp;'HMPL Validation'!I$482022),'HMPL Validation'!I$482023,FALSE)),0,HLOOKUP($B142,INDIRECT("'Monthly Resource Report'!"&amp;'HMPL Validation'!I$482021&amp;":"&amp;'HMPL Validation'!I$482022),'HMPL Validation'!I$482023,FALSE))</f>
        <v>6.9897356687855405E-2</v>
      </c>
      <c r="J142" s="318">
        <f ca="1">+IF(ISERROR(HLOOKUP($B142,INDIRECT("'Monthly Resource Report'!"&amp;'HMPL Validation'!J$482021&amp;":"&amp;'HMPL Validation'!J$482022),'HMPL Validation'!J$482023,FALSE)),0,HLOOKUP($B142,INDIRECT("'Monthly Resource Report'!"&amp;'HMPL Validation'!J$482021&amp;":"&amp;'HMPL Validation'!J$482022),'HMPL Validation'!J$482023,FALSE))</f>
        <v>0.49174783156899549</v>
      </c>
      <c r="L142" s="301">
        <v>45505</v>
      </c>
      <c r="M142" s="294">
        <v>152</v>
      </c>
      <c r="N142" s="297">
        <v>6.0926191122562967</v>
      </c>
      <c r="O142" s="299">
        <v>7.0000000000000007E-2</v>
      </c>
      <c r="P142" s="295">
        <v>0.49</v>
      </c>
      <c r="Q142" s="294">
        <f ca="1">+IF(ISERROR(HLOOKUP($B142,INDIRECT("'Monthly Resource Report'!"&amp;'HMPL Validation'!Q$482021&amp;":"&amp;'HMPL Validation'!Q$482022),'HMPL Validation'!Q$482023,FALSE)),0,HLOOKUP($B142,INDIRECT("'Monthly Resource Report'!"&amp;'HMPL Validation'!Q$482021&amp;":"&amp;'HMPL Validation'!Q$482022),'HMPL Validation'!Q$482023,FALSE))</f>
        <v>152</v>
      </c>
      <c r="R142" s="297">
        <f ca="1">+IF(ISERROR(HLOOKUP($B142,INDIRECT("'Monthly Resource Report'!"&amp;'HMPL Validation'!R$482021&amp;":"&amp;'HMPL Validation'!R$482022),'HMPL Validation'!R$482023,FALSE)),0,HLOOKUP($B142,INDIRECT("'Monthly Resource Report'!"&amp;'HMPL Validation'!R$482021&amp;":"&amp;'HMPL Validation'!R$482022),'HMPL Validation'!R$482023,FALSE))</f>
        <v>6.0929972406518935</v>
      </c>
      <c r="S142" s="317">
        <f ca="1">+IF(ISERROR(HLOOKUP($B142,INDIRECT("'Monthly Resource Report'!"&amp;'HMPL Validation'!S$482021&amp;":"&amp;'HMPL Validation'!S$482022),'HMPL Validation'!S$482023,FALSE)),0,HLOOKUP($B142,INDIRECT("'Monthly Resource Report'!"&amp;'HMPL Validation'!S$482021&amp;":"&amp;'HMPL Validation'!S$482022),'HMPL Validation'!S$482023,FALSE))</f>
        <v>6.9907548118397056E-2</v>
      </c>
      <c r="T142" s="318">
        <f ca="1">+IF(ISERROR(HLOOKUP($B142,INDIRECT("'Monthly Resource Report'!"&amp;'HMPL Validation'!T$482021&amp;":"&amp;'HMPL Validation'!T$482022),'HMPL Validation'!T$482023,FALSE)),0,HLOOKUP($B142,INDIRECT("'Monthly Resource Report'!"&amp;'HMPL Validation'!T$482021&amp;":"&amp;'HMPL Validation'!T$482022),'HMPL Validation'!T$482023,FALSE))</f>
        <v>0.49207534446751783</v>
      </c>
    </row>
    <row r="143" spans="2:20" s="461" customFormat="1">
      <c r="B143" s="301">
        <v>45536</v>
      </c>
      <c r="C143" s="294">
        <v>153</v>
      </c>
      <c r="D143" s="297">
        <v>6.0926191122562967</v>
      </c>
      <c r="E143" s="299">
        <v>7.0000000000000007E-2</v>
      </c>
      <c r="F143" s="295">
        <v>0.49</v>
      </c>
      <c r="G143" s="294">
        <f ca="1">+IF(ISERROR(HLOOKUP($B143,INDIRECT("'Monthly Resource Report'!"&amp;'HMPL Validation'!G$482021&amp;":"&amp;'HMPL Validation'!G$482022),'HMPL Validation'!G$482023,FALSE)),0,HLOOKUP($B143,INDIRECT("'Monthly Resource Report'!"&amp;'HMPL Validation'!G$482021&amp;":"&amp;'HMPL Validation'!G$482022),'HMPL Validation'!G$482023,FALSE))</f>
        <v>153</v>
      </c>
      <c r="H143" s="297">
        <f ca="1">+IF(ISERROR(HLOOKUP($B143,INDIRECT("'Monthly Resource Report'!"&amp;'HMPL Validation'!H$482021&amp;":"&amp;'HMPL Validation'!H$482022),'HMPL Validation'!H$482023,FALSE)),0,HLOOKUP($B143,INDIRECT("'Monthly Resource Report'!"&amp;'HMPL Validation'!H$482021&amp;":"&amp;'HMPL Validation'!H$482022),'HMPL Validation'!H$482023,FALSE))</f>
        <v>6.0930020632387771</v>
      </c>
      <c r="I143" s="317">
        <f ca="1">+IF(ISERROR(HLOOKUP($B143,INDIRECT("'Monthly Resource Report'!"&amp;'HMPL Validation'!I$482021&amp;":"&amp;'HMPL Validation'!I$482022),'HMPL Validation'!I$482023,FALSE)),0,HLOOKUP($B143,INDIRECT("'Monthly Resource Report'!"&amp;'HMPL Validation'!I$482021&amp;":"&amp;'HMPL Validation'!I$482022),'HMPL Validation'!I$482023,FALSE))</f>
        <v>6.9845802572922916E-2</v>
      </c>
      <c r="J143" s="318">
        <f ca="1">+IF(ISERROR(HLOOKUP($B143,INDIRECT("'Monthly Resource Report'!"&amp;'HMPL Validation'!J$482021&amp;":"&amp;'HMPL Validation'!J$482022),'HMPL Validation'!J$482023,FALSE)),0,HLOOKUP($B143,INDIRECT("'Monthly Resource Report'!"&amp;'HMPL Validation'!J$482021&amp;":"&amp;'HMPL Validation'!J$482022),'HMPL Validation'!J$482023,FALSE))</f>
        <v>0.4912306566543081</v>
      </c>
      <c r="L143" s="301">
        <v>45536</v>
      </c>
      <c r="M143" s="294">
        <v>152</v>
      </c>
      <c r="N143" s="297">
        <v>6.0926191122562967</v>
      </c>
      <c r="O143" s="299">
        <v>7.0000000000000007E-2</v>
      </c>
      <c r="P143" s="295">
        <v>0.49</v>
      </c>
      <c r="Q143" s="294">
        <f ca="1">+IF(ISERROR(HLOOKUP($B143,INDIRECT("'Monthly Resource Report'!"&amp;'HMPL Validation'!Q$482021&amp;":"&amp;'HMPL Validation'!Q$482022),'HMPL Validation'!Q$482023,FALSE)),0,HLOOKUP($B143,INDIRECT("'Monthly Resource Report'!"&amp;'HMPL Validation'!Q$482021&amp;":"&amp;'HMPL Validation'!Q$482022),'HMPL Validation'!Q$482023,FALSE))</f>
        <v>152</v>
      </c>
      <c r="R143" s="297">
        <f ca="1">+IF(ISERROR(HLOOKUP($B143,INDIRECT("'Monthly Resource Report'!"&amp;'HMPL Validation'!R$482021&amp;":"&amp;'HMPL Validation'!R$482022),'HMPL Validation'!R$482023,FALSE)),0,HLOOKUP($B143,INDIRECT("'Monthly Resource Report'!"&amp;'HMPL Validation'!R$482021&amp;":"&amp;'HMPL Validation'!R$482022),'HMPL Validation'!R$482023,FALSE))</f>
        <v>6.092998479504339</v>
      </c>
      <c r="S143" s="317">
        <f ca="1">+IF(ISERROR(HLOOKUP($B143,INDIRECT("'Monthly Resource Report'!"&amp;'HMPL Validation'!S$482021&amp;":"&amp;'HMPL Validation'!S$482022),'HMPL Validation'!S$482023,FALSE)),0,HLOOKUP($B143,INDIRECT("'Monthly Resource Report'!"&amp;'HMPL Validation'!S$482021&amp;":"&amp;'HMPL Validation'!S$482022),'HMPL Validation'!S$482023,FALSE))</f>
        <v>6.986545080161935E-2</v>
      </c>
      <c r="T143" s="318">
        <f ca="1">+IF(ISERROR(HLOOKUP($B143,INDIRECT("'Monthly Resource Report'!"&amp;'HMPL Validation'!T$482021&amp;":"&amp;'HMPL Validation'!T$482022),'HMPL Validation'!T$482023,FALSE)),0,HLOOKUP($B143,INDIRECT("'Monthly Resource Report'!"&amp;'HMPL Validation'!T$482021&amp;":"&amp;'HMPL Validation'!T$482022),'HMPL Validation'!T$482023,FALSE))</f>
        <v>0.49216995191749829</v>
      </c>
    </row>
    <row r="144" spans="2:20" s="461" customFormat="1">
      <c r="B144" s="301">
        <v>45566</v>
      </c>
      <c r="C144" s="294">
        <v>153</v>
      </c>
      <c r="D144" s="297">
        <v>6.0926191122562967</v>
      </c>
      <c r="E144" s="299">
        <v>7.0000000000000007E-2</v>
      </c>
      <c r="F144" s="295">
        <v>0.49</v>
      </c>
      <c r="G144" s="294">
        <f ca="1">+IF(ISERROR(HLOOKUP($B144,INDIRECT("'Monthly Resource Report'!"&amp;'HMPL Validation'!G$482021&amp;":"&amp;'HMPL Validation'!G$482022),'HMPL Validation'!G$482023,FALSE)),0,HLOOKUP($B144,INDIRECT("'Monthly Resource Report'!"&amp;'HMPL Validation'!G$482021&amp;":"&amp;'HMPL Validation'!G$482022),'HMPL Validation'!G$482023,FALSE))</f>
        <v>153</v>
      </c>
      <c r="H144" s="297">
        <f ca="1">+IF(ISERROR(HLOOKUP($B144,INDIRECT("'Monthly Resource Report'!"&amp;'HMPL Validation'!H$482021&amp;":"&amp;'HMPL Validation'!H$482022),'HMPL Validation'!H$482023,FALSE)),0,HLOOKUP($B144,INDIRECT("'Monthly Resource Report'!"&amp;'HMPL Validation'!H$482021&amp;":"&amp;'HMPL Validation'!H$482022),'HMPL Validation'!H$482023,FALSE))</f>
        <v>6.0930014785608675</v>
      </c>
      <c r="I144" s="317">
        <f ca="1">+IF(ISERROR(HLOOKUP($B144,INDIRECT("'Monthly Resource Report'!"&amp;'HMPL Validation'!I$482021&amp;":"&amp;'HMPL Validation'!I$482022),'HMPL Validation'!I$482023,FALSE)),0,HLOOKUP($B144,INDIRECT("'Monthly Resource Report'!"&amp;'HMPL Validation'!I$482021&amp;":"&amp;'HMPL Validation'!I$482022),'HMPL Validation'!I$482023,FALSE))</f>
        <v>6.9854463734841124E-2</v>
      </c>
      <c r="J144" s="318">
        <f ca="1">+IF(ISERROR(HLOOKUP($B144,INDIRECT("'Monthly Resource Report'!"&amp;'HMPL Validation'!J$482021&amp;":"&amp;'HMPL Validation'!J$482022),'HMPL Validation'!J$482023,FALSE)),0,HLOOKUP($B144,INDIRECT("'Monthly Resource Report'!"&amp;'HMPL Validation'!J$482021&amp;":"&amp;'HMPL Validation'!J$482022),'HMPL Validation'!J$482023,FALSE))</f>
        <v>0.49118525921088019</v>
      </c>
      <c r="L144" s="301">
        <v>45566</v>
      </c>
      <c r="M144" s="294">
        <v>152</v>
      </c>
      <c r="N144" s="297">
        <v>6.0926191122562967</v>
      </c>
      <c r="O144" s="299">
        <v>7.0000000000000007E-2</v>
      </c>
      <c r="P144" s="295">
        <v>0.49</v>
      </c>
      <c r="Q144" s="294">
        <f ca="1">+IF(ISERROR(HLOOKUP($B144,INDIRECT("'Monthly Resource Report'!"&amp;'HMPL Validation'!Q$482021&amp;":"&amp;'HMPL Validation'!Q$482022),'HMPL Validation'!Q$482023,FALSE)),0,HLOOKUP($B144,INDIRECT("'Monthly Resource Report'!"&amp;'HMPL Validation'!Q$482021&amp;":"&amp;'HMPL Validation'!Q$482022),'HMPL Validation'!Q$482023,FALSE))</f>
        <v>152</v>
      </c>
      <c r="R144" s="297">
        <f ca="1">+IF(ISERROR(HLOOKUP($B144,INDIRECT("'Monthly Resource Report'!"&amp;'HMPL Validation'!R$482021&amp;":"&amp;'HMPL Validation'!R$482022),'HMPL Validation'!R$482023,FALSE)),0,HLOOKUP($B144,INDIRECT("'Monthly Resource Report'!"&amp;'HMPL Validation'!R$482021&amp;":"&amp;'HMPL Validation'!R$482022),'HMPL Validation'!R$482023,FALSE))</f>
        <v>6.0929979504827001</v>
      </c>
      <c r="S144" s="317">
        <f ca="1">+IF(ISERROR(HLOOKUP($B144,INDIRECT("'Monthly Resource Report'!"&amp;'HMPL Validation'!S$482021&amp;":"&amp;'HMPL Validation'!S$482022),'HMPL Validation'!S$482023,FALSE)),0,HLOOKUP($B144,INDIRECT("'Monthly Resource Report'!"&amp;'HMPL Validation'!S$482021&amp;":"&amp;'HMPL Validation'!S$482022),'HMPL Validation'!S$482023,FALSE))</f>
        <v>6.9869575218059393E-2</v>
      </c>
      <c r="T144" s="318">
        <f ca="1">+IF(ISERROR(HLOOKUP($B144,INDIRECT("'Monthly Resource Report'!"&amp;'HMPL Validation'!T$482021&amp;":"&amp;'HMPL Validation'!T$482022),'HMPL Validation'!T$482023,FALSE)),0,HLOOKUP($B144,INDIRECT("'Monthly Resource Report'!"&amp;'HMPL Validation'!T$482021&amp;":"&amp;'HMPL Validation'!T$482022),'HMPL Validation'!T$482023,FALSE))</f>
        <v>0.49210350233556993</v>
      </c>
    </row>
    <row r="145" spans="2:20" s="461" customFormat="1">
      <c r="B145" s="301">
        <v>45597</v>
      </c>
      <c r="C145" s="294">
        <v>153</v>
      </c>
      <c r="D145" s="297">
        <v>6.0926191122562967</v>
      </c>
      <c r="E145" s="299">
        <v>7.0000000000000007E-2</v>
      </c>
      <c r="F145" s="295">
        <v>0.49</v>
      </c>
      <c r="G145" s="294">
        <f ca="1">+IF(ISERROR(HLOOKUP($B145,INDIRECT("'Monthly Resource Report'!"&amp;'HMPL Validation'!G$482021&amp;":"&amp;'HMPL Validation'!G$482022),'HMPL Validation'!G$482023,FALSE)),0,HLOOKUP($B145,INDIRECT("'Monthly Resource Report'!"&amp;'HMPL Validation'!G$482021&amp;":"&amp;'HMPL Validation'!G$482022),'HMPL Validation'!G$482023,FALSE))</f>
        <v>153</v>
      </c>
      <c r="H145" s="297">
        <f ca="1">+IF(ISERROR(HLOOKUP($B145,INDIRECT("'Monthly Resource Report'!"&amp;'HMPL Validation'!H$482021&amp;":"&amp;'HMPL Validation'!H$482022),'HMPL Validation'!H$482023,FALSE)),0,HLOOKUP($B145,INDIRECT("'Monthly Resource Report'!"&amp;'HMPL Validation'!H$482021&amp;":"&amp;'HMPL Validation'!H$482022),'HMPL Validation'!H$482023,FALSE))</f>
        <v>6.0930002009444397</v>
      </c>
      <c r="I145" s="317">
        <f ca="1">+IF(ISERROR(HLOOKUP($B145,INDIRECT("'Monthly Resource Report'!"&amp;'HMPL Validation'!I$482021&amp;":"&amp;'HMPL Validation'!I$482022),'HMPL Validation'!I$482023,FALSE)),0,HLOOKUP($B145,INDIRECT("'Monthly Resource Report'!"&amp;'HMPL Validation'!I$482021&amp;":"&amp;'HMPL Validation'!I$482022),'HMPL Validation'!I$482023,FALSE))</f>
        <v>6.9880919625100568E-2</v>
      </c>
      <c r="J145" s="318">
        <f ca="1">+IF(ISERROR(HLOOKUP($B145,INDIRECT("'Monthly Resource Report'!"&amp;'HMPL Validation'!J$482021&amp;":"&amp;'HMPL Validation'!J$482022),'HMPL Validation'!J$482023,FALSE)),0,HLOOKUP($B145,INDIRECT("'Monthly Resource Report'!"&amp;'HMPL Validation'!J$482021&amp;":"&amp;'HMPL Validation'!J$482022),'HMPL Validation'!J$482023,FALSE))</f>
        <v>0.49091253159281178</v>
      </c>
      <c r="L145" s="301">
        <v>45597</v>
      </c>
      <c r="M145" s="294">
        <v>152</v>
      </c>
      <c r="N145" s="297">
        <v>6.0926191122562967</v>
      </c>
      <c r="O145" s="299">
        <v>7.0000000000000007E-2</v>
      </c>
      <c r="P145" s="295">
        <v>0.49</v>
      </c>
      <c r="Q145" s="294">
        <f ca="1">+IF(ISERROR(HLOOKUP($B145,INDIRECT("'Monthly Resource Report'!"&amp;'HMPL Validation'!Q$482021&amp;":"&amp;'HMPL Validation'!Q$482022),'HMPL Validation'!Q$482023,FALSE)),0,HLOOKUP($B145,INDIRECT("'Monthly Resource Report'!"&amp;'HMPL Validation'!Q$482021&amp;":"&amp;'HMPL Validation'!Q$482022),'HMPL Validation'!Q$482023,FALSE))</f>
        <v>152</v>
      </c>
      <c r="R145" s="297">
        <f ca="1">+IF(ISERROR(HLOOKUP($B145,INDIRECT("'Monthly Resource Report'!"&amp;'HMPL Validation'!R$482021&amp;":"&amp;'HMPL Validation'!R$482022),'HMPL Validation'!R$482023,FALSE)),0,HLOOKUP($B145,INDIRECT("'Monthly Resource Report'!"&amp;'HMPL Validation'!R$482021&amp;":"&amp;'HMPL Validation'!R$482022),'HMPL Validation'!R$482023,FALSE))</f>
        <v>6.0929986484272609</v>
      </c>
      <c r="S145" s="317">
        <f ca="1">+IF(ISERROR(HLOOKUP($B145,INDIRECT("'Monthly Resource Report'!"&amp;'HMPL Validation'!S$482021&amp;":"&amp;'HMPL Validation'!S$482022),'HMPL Validation'!S$482023,FALSE)),0,HLOOKUP($B145,INDIRECT("'Monthly Resource Report'!"&amp;'HMPL Validation'!S$482021&amp;":"&amp;'HMPL Validation'!S$482022),'HMPL Validation'!S$482023,FALSE))</f>
        <v>6.9905692300765293E-2</v>
      </c>
      <c r="T145" s="318">
        <f ca="1">+IF(ISERROR(HLOOKUP($B145,INDIRECT("'Monthly Resource Report'!"&amp;'HMPL Validation'!T$482021&amp;":"&amp;'HMPL Validation'!T$482022),'HMPL Validation'!T$482023,FALSE)),0,HLOOKUP($B145,INDIRECT("'Monthly Resource Report'!"&amp;'HMPL Validation'!T$482021&amp;":"&amp;'HMPL Validation'!T$482022),'HMPL Validation'!T$482023,FALSE))</f>
        <v>0.49171645397109359</v>
      </c>
    </row>
    <row r="146" spans="2:20" s="461" customFormat="1">
      <c r="B146" s="301">
        <v>45627</v>
      </c>
      <c r="C146" s="294">
        <v>153</v>
      </c>
      <c r="D146" s="297">
        <v>6.0926191122562967</v>
      </c>
      <c r="E146" s="299">
        <v>7.0000000000000007E-2</v>
      </c>
      <c r="F146" s="295">
        <v>0.49</v>
      </c>
      <c r="G146" s="294">
        <f ca="1">+IF(ISERROR(HLOOKUP($B146,INDIRECT("'Monthly Resource Report'!"&amp;'HMPL Validation'!G$482021&amp;":"&amp;'HMPL Validation'!G$482022),'HMPL Validation'!G$482023,FALSE)),0,HLOOKUP($B146,INDIRECT("'Monthly Resource Report'!"&amp;'HMPL Validation'!G$482021&amp;":"&amp;'HMPL Validation'!G$482022),'HMPL Validation'!G$482023,FALSE))</f>
        <v>153</v>
      </c>
      <c r="H146" s="297">
        <f ca="1">+IF(ISERROR(HLOOKUP($B146,INDIRECT("'Monthly Resource Report'!"&amp;'HMPL Validation'!H$482021&amp;":"&amp;'HMPL Validation'!H$482022),'HMPL Validation'!H$482023,FALSE)),0,HLOOKUP($B146,INDIRECT("'Monthly Resource Report'!"&amp;'HMPL Validation'!H$482021&amp;":"&amp;'HMPL Validation'!H$482022),'HMPL Validation'!H$482023,FALSE))</f>
        <v>6.0930000385832237</v>
      </c>
      <c r="I146" s="317">
        <f ca="1">+IF(ISERROR(HLOOKUP($B146,INDIRECT("'Monthly Resource Report'!"&amp;'HMPL Validation'!I$482021&amp;":"&amp;'HMPL Validation'!I$482022),'HMPL Validation'!I$482023,FALSE)),0,HLOOKUP($B146,INDIRECT("'Monthly Resource Report'!"&amp;'HMPL Validation'!I$482021&amp;":"&amp;'HMPL Validation'!I$482022),'HMPL Validation'!I$482023,FALSE))</f>
        <v>6.9905449713093787E-2</v>
      </c>
      <c r="J146" s="318">
        <f ca="1">+IF(ISERROR(HLOOKUP($B146,INDIRECT("'Monthly Resource Report'!"&amp;'HMPL Validation'!J$482021&amp;":"&amp;'HMPL Validation'!J$482022),'HMPL Validation'!J$482023,FALSE)),0,HLOOKUP($B146,INDIRECT("'Monthly Resource Report'!"&amp;'HMPL Validation'!J$482021&amp;":"&amp;'HMPL Validation'!J$482022),'HMPL Validation'!J$482023,FALSE))</f>
        <v>0.49115758046696539</v>
      </c>
      <c r="L146" s="301">
        <v>45627</v>
      </c>
      <c r="M146" s="294">
        <v>152</v>
      </c>
      <c r="N146" s="297">
        <v>6.0926191122562967</v>
      </c>
      <c r="O146" s="299">
        <v>7.0000000000000007E-2</v>
      </c>
      <c r="P146" s="295">
        <v>0.49</v>
      </c>
      <c r="Q146" s="294">
        <f ca="1">+IF(ISERROR(HLOOKUP($B146,INDIRECT("'Monthly Resource Report'!"&amp;'HMPL Validation'!Q$482021&amp;":"&amp;'HMPL Validation'!Q$482022),'HMPL Validation'!Q$482023,FALSE)),0,HLOOKUP($B146,INDIRECT("'Monthly Resource Report'!"&amp;'HMPL Validation'!Q$482021&amp;":"&amp;'HMPL Validation'!Q$482022),'HMPL Validation'!Q$482023,FALSE))</f>
        <v>152</v>
      </c>
      <c r="R146" s="297">
        <f ca="1">+IF(ISERROR(HLOOKUP($B146,INDIRECT("'Monthly Resource Report'!"&amp;'HMPL Validation'!R$482021&amp;":"&amp;'HMPL Validation'!R$482022),'HMPL Validation'!R$482023,FALSE)),0,HLOOKUP($B146,INDIRECT("'Monthly Resource Report'!"&amp;'HMPL Validation'!R$482021&amp;":"&amp;'HMPL Validation'!R$482022),'HMPL Validation'!R$482023,FALSE))</f>
        <v>6.092997424845529</v>
      </c>
      <c r="S146" s="317">
        <f ca="1">+IF(ISERROR(HLOOKUP($B146,INDIRECT("'Monthly Resource Report'!"&amp;'HMPL Validation'!S$482021&amp;":"&amp;'HMPL Validation'!S$482022),'HMPL Validation'!S$482023,FALSE)),0,HLOOKUP($B146,INDIRECT("'Monthly Resource Report'!"&amp;'HMPL Validation'!S$482021&amp;":"&amp;'HMPL Validation'!S$482022),'HMPL Validation'!S$482023,FALSE))</f>
        <v>6.9922460921724175E-2</v>
      </c>
      <c r="T146" s="318">
        <f ca="1">+IF(ISERROR(HLOOKUP($B146,INDIRECT("'Monthly Resource Report'!"&amp;'HMPL Validation'!T$482021&amp;":"&amp;'HMPL Validation'!T$482022),'HMPL Validation'!T$482023,FALSE)),0,HLOOKUP($B146,INDIRECT("'Monthly Resource Report'!"&amp;'HMPL Validation'!T$482021&amp;":"&amp;'HMPL Validation'!T$482022),'HMPL Validation'!T$482023,FALSE))</f>
        <v>0.49248340220479153</v>
      </c>
    </row>
    <row r="147" spans="2:20" s="461" customFormat="1">
      <c r="B147" s="301">
        <v>45658</v>
      </c>
      <c r="C147" s="294">
        <v>153</v>
      </c>
      <c r="D147" s="297">
        <v>6.2601661378433455</v>
      </c>
      <c r="E147" s="299">
        <v>7.0000000000000007E-2</v>
      </c>
      <c r="F147" s="295">
        <v>0.49</v>
      </c>
      <c r="G147" s="294">
        <f ca="1">+IF(ISERROR(HLOOKUP($B147,INDIRECT("'Monthly Resource Report'!"&amp;'HMPL Validation'!G$482021&amp;":"&amp;'HMPL Validation'!G$482022),'HMPL Validation'!G$482023,FALSE)),0,HLOOKUP($B147,INDIRECT("'Monthly Resource Report'!"&amp;'HMPL Validation'!G$482021&amp;":"&amp;'HMPL Validation'!G$482022),'HMPL Validation'!G$482023,FALSE))</f>
        <v>153</v>
      </c>
      <c r="H147" s="297">
        <f ca="1">+IF(ISERROR(HLOOKUP($B147,INDIRECT("'Monthly Resource Report'!"&amp;'HMPL Validation'!H$482021&amp;":"&amp;'HMPL Validation'!H$482022),'HMPL Validation'!H$482023,FALSE)),0,HLOOKUP($B147,INDIRECT("'Monthly Resource Report'!"&amp;'HMPL Validation'!H$482021&amp;":"&amp;'HMPL Validation'!H$482022),'HMPL Validation'!H$482023,FALSE))</f>
        <v>6.2600042407186089</v>
      </c>
      <c r="I147" s="317">
        <f ca="1">+IF(ISERROR(HLOOKUP($B147,INDIRECT("'Monthly Resource Report'!"&amp;'HMPL Validation'!I$482021&amp;":"&amp;'HMPL Validation'!I$482022),'HMPL Validation'!I$482023,FALSE)),0,HLOOKUP($B147,INDIRECT("'Monthly Resource Report'!"&amp;'HMPL Validation'!I$482021&amp;":"&amp;'HMPL Validation'!I$482022),'HMPL Validation'!I$482023,FALSE))</f>
        <v>6.9909229763385788E-2</v>
      </c>
      <c r="J147" s="318">
        <f ca="1">+IF(ISERROR(HLOOKUP($B147,INDIRECT("'Monthly Resource Report'!"&amp;'HMPL Validation'!J$482021&amp;":"&amp;'HMPL Validation'!J$482022),'HMPL Validation'!J$482023,FALSE)),0,HLOOKUP($B147,INDIRECT("'Monthly Resource Report'!"&amp;'HMPL Validation'!J$482021&amp;":"&amp;'HMPL Validation'!J$482022),'HMPL Validation'!J$482023,FALSE))</f>
        <v>0.49087972423607373</v>
      </c>
      <c r="L147" s="301">
        <v>45658</v>
      </c>
      <c r="M147" s="294">
        <v>152</v>
      </c>
      <c r="N147" s="297">
        <v>6.2601661378433455</v>
      </c>
      <c r="O147" s="299">
        <v>7.0000000000000007E-2</v>
      </c>
      <c r="P147" s="295">
        <v>0.49</v>
      </c>
      <c r="Q147" s="294">
        <f ca="1">+IF(ISERROR(HLOOKUP($B147,INDIRECT("'Monthly Resource Report'!"&amp;'HMPL Validation'!Q$482021&amp;":"&amp;'HMPL Validation'!Q$482022),'HMPL Validation'!Q$482023,FALSE)),0,HLOOKUP($B147,INDIRECT("'Monthly Resource Report'!"&amp;'HMPL Validation'!Q$482021&amp;":"&amp;'HMPL Validation'!Q$482022),'HMPL Validation'!Q$482023,FALSE))</f>
        <v>152</v>
      </c>
      <c r="R147" s="297">
        <f ca="1">+IF(ISERROR(HLOOKUP($B147,INDIRECT("'Monthly Resource Report'!"&amp;'HMPL Validation'!R$482021&amp;":"&amp;'HMPL Validation'!R$482022),'HMPL Validation'!R$482023,FALSE)),0,HLOOKUP($B147,INDIRECT("'Monthly Resource Report'!"&amp;'HMPL Validation'!R$482021&amp;":"&amp;'HMPL Validation'!R$482022),'HMPL Validation'!R$482023,FALSE))</f>
        <v>6.260006246676511</v>
      </c>
      <c r="S147" s="317">
        <f ca="1">+IF(ISERROR(HLOOKUP($B147,INDIRECT("'Monthly Resource Report'!"&amp;'HMPL Validation'!S$482021&amp;":"&amp;'HMPL Validation'!S$482022),'HMPL Validation'!S$482023,FALSE)),0,HLOOKUP($B147,INDIRECT("'Monthly Resource Report'!"&amp;'HMPL Validation'!S$482021&amp;":"&amp;'HMPL Validation'!S$482022),'HMPL Validation'!S$482023,FALSE))</f>
        <v>6.9915472552225258E-2</v>
      </c>
      <c r="T147" s="318">
        <f ca="1">+IF(ISERROR(HLOOKUP($B147,INDIRECT("'Monthly Resource Report'!"&amp;'HMPL Validation'!T$482021&amp;":"&amp;'HMPL Validation'!T$482022),'HMPL Validation'!T$482023,FALSE)),0,HLOOKUP($B147,INDIRECT("'Monthly Resource Report'!"&amp;'HMPL Validation'!T$482021&amp;":"&amp;'HMPL Validation'!T$482022),'HMPL Validation'!T$482023,FALSE))</f>
        <v>0.49082454436086542</v>
      </c>
    </row>
    <row r="148" spans="2:20" s="461" customFormat="1">
      <c r="B148" s="301">
        <v>45689</v>
      </c>
      <c r="C148" s="294">
        <v>153</v>
      </c>
      <c r="D148" s="297">
        <v>6.2601661378433455</v>
      </c>
      <c r="E148" s="299">
        <v>7.0000000000000007E-2</v>
      </c>
      <c r="F148" s="295">
        <v>0.49</v>
      </c>
      <c r="G148" s="294">
        <f ca="1">+IF(ISERROR(HLOOKUP($B148,INDIRECT("'Monthly Resource Report'!"&amp;'HMPL Validation'!G$482021&amp;":"&amp;'HMPL Validation'!G$482022),'HMPL Validation'!G$482023,FALSE)),0,HLOOKUP($B148,INDIRECT("'Monthly Resource Report'!"&amp;'HMPL Validation'!G$482021&amp;":"&amp;'HMPL Validation'!G$482022),'HMPL Validation'!G$482023,FALSE))</f>
        <v>153</v>
      </c>
      <c r="H148" s="297">
        <f ca="1">+IF(ISERROR(HLOOKUP($B148,INDIRECT("'Monthly Resource Report'!"&amp;'HMPL Validation'!H$482021&amp;":"&amp;'HMPL Validation'!H$482022),'HMPL Validation'!H$482023,FALSE)),0,HLOOKUP($B148,INDIRECT("'Monthly Resource Report'!"&amp;'HMPL Validation'!H$482021&amp;":"&amp;'HMPL Validation'!H$482022),'HMPL Validation'!H$482023,FALSE))</f>
        <v>6.2600039587858296</v>
      </c>
      <c r="I148" s="317">
        <f ca="1">+IF(ISERROR(HLOOKUP($B148,INDIRECT("'Monthly Resource Report'!"&amp;'HMPL Validation'!I$482021&amp;":"&amp;'HMPL Validation'!I$482022),'HMPL Validation'!I$482023,FALSE)),0,HLOOKUP($B148,INDIRECT("'Monthly Resource Report'!"&amp;'HMPL Validation'!I$482021&amp;":"&amp;'HMPL Validation'!I$482022),'HMPL Validation'!I$482023,FALSE))</f>
        <v>6.9903850053966252E-2</v>
      </c>
      <c r="J148" s="318">
        <f ca="1">+IF(ISERROR(HLOOKUP($B148,INDIRECT("'Monthly Resource Report'!"&amp;'HMPL Validation'!J$482021&amp;":"&amp;'HMPL Validation'!J$482022),'HMPL Validation'!J$482023,FALSE)),0,HLOOKUP($B148,INDIRECT("'Monthly Resource Report'!"&amp;'HMPL Validation'!J$482021&amp;":"&amp;'HMPL Validation'!J$482022),'HMPL Validation'!J$482023,FALSE))</f>
        <v>0.49128576191338291</v>
      </c>
      <c r="L148" s="301">
        <v>45689</v>
      </c>
      <c r="M148" s="294">
        <v>152</v>
      </c>
      <c r="N148" s="297">
        <v>6.2601661378433455</v>
      </c>
      <c r="O148" s="299">
        <v>7.0000000000000007E-2</v>
      </c>
      <c r="P148" s="295">
        <v>0.49</v>
      </c>
      <c r="Q148" s="294">
        <f ca="1">+IF(ISERROR(HLOOKUP($B148,INDIRECT("'Monthly Resource Report'!"&amp;'HMPL Validation'!Q$482021&amp;":"&amp;'HMPL Validation'!Q$482022),'HMPL Validation'!Q$482023,FALSE)),0,HLOOKUP($B148,INDIRECT("'Monthly Resource Report'!"&amp;'HMPL Validation'!Q$482021&amp;":"&amp;'HMPL Validation'!Q$482022),'HMPL Validation'!Q$482023,FALSE))</f>
        <v>152</v>
      </c>
      <c r="R148" s="297">
        <f ca="1">+IF(ISERROR(HLOOKUP($B148,INDIRECT("'Monthly Resource Report'!"&amp;'HMPL Validation'!R$482021&amp;":"&amp;'HMPL Validation'!R$482022),'HMPL Validation'!R$482023,FALSE)),0,HLOOKUP($B148,INDIRECT("'Monthly Resource Report'!"&amp;'HMPL Validation'!R$482021&amp;":"&amp;'HMPL Validation'!R$482022),'HMPL Validation'!R$482023,FALSE))</f>
        <v>6.2600044106997847</v>
      </c>
      <c r="S148" s="317">
        <f ca="1">+IF(ISERROR(HLOOKUP($B148,INDIRECT("'Monthly Resource Report'!"&amp;'HMPL Validation'!S$482021&amp;":"&amp;'HMPL Validation'!S$482022),'HMPL Validation'!S$482023,FALSE)),0,HLOOKUP($B148,INDIRECT("'Monthly Resource Report'!"&amp;'HMPL Validation'!S$482021&amp;":"&amp;'HMPL Validation'!S$482022),'HMPL Validation'!S$482023,FALSE))</f>
        <v>6.9921468038304027E-2</v>
      </c>
      <c r="T148" s="318">
        <f ca="1">+IF(ISERROR(HLOOKUP($B148,INDIRECT("'Monthly Resource Report'!"&amp;'HMPL Validation'!T$482021&amp;":"&amp;'HMPL Validation'!T$482022),'HMPL Validation'!T$482023,FALSE)),0,HLOOKUP($B148,INDIRECT("'Monthly Resource Report'!"&amp;'HMPL Validation'!T$482021&amp;":"&amp;'HMPL Validation'!T$482022),'HMPL Validation'!T$482023,FALSE))</f>
        <v>0.49137381069799646</v>
      </c>
    </row>
    <row r="149" spans="2:20" s="461" customFormat="1">
      <c r="B149" s="301">
        <v>45717</v>
      </c>
      <c r="C149" s="294">
        <v>153</v>
      </c>
      <c r="D149" s="297">
        <v>6.2601661378433455</v>
      </c>
      <c r="E149" s="299">
        <v>7.0000000000000007E-2</v>
      </c>
      <c r="F149" s="295">
        <v>0.49</v>
      </c>
      <c r="G149" s="294">
        <f ca="1">+IF(ISERROR(HLOOKUP($B149,INDIRECT("'Monthly Resource Report'!"&amp;'HMPL Validation'!G$482021&amp;":"&amp;'HMPL Validation'!G$482022),'HMPL Validation'!G$482023,FALSE)),0,HLOOKUP($B149,INDIRECT("'Monthly Resource Report'!"&amp;'HMPL Validation'!G$482021&amp;":"&amp;'HMPL Validation'!G$482022),'HMPL Validation'!G$482023,FALSE))</f>
        <v>153</v>
      </c>
      <c r="H149" s="297">
        <f ca="1">+IF(ISERROR(HLOOKUP($B149,INDIRECT("'Monthly Resource Report'!"&amp;'HMPL Validation'!H$482021&amp;":"&amp;'HMPL Validation'!H$482022),'HMPL Validation'!H$482023,FALSE)),0,HLOOKUP($B149,INDIRECT("'Monthly Resource Report'!"&amp;'HMPL Validation'!H$482021&amp;":"&amp;'HMPL Validation'!H$482022),'HMPL Validation'!H$482023,FALSE))</f>
        <v>6.2600023536334213</v>
      </c>
      <c r="I149" s="317">
        <f ca="1">+IF(ISERROR(HLOOKUP($B149,INDIRECT("'Monthly Resource Report'!"&amp;'HMPL Validation'!I$482021&amp;":"&amp;'HMPL Validation'!I$482022),'HMPL Validation'!I$482023,FALSE)),0,HLOOKUP($B149,INDIRECT("'Monthly Resource Report'!"&amp;'HMPL Validation'!I$482021&amp;":"&amp;'HMPL Validation'!I$482022),'HMPL Validation'!I$482023,FALSE))</f>
        <v>6.9856188963347485E-2</v>
      </c>
      <c r="J149" s="318">
        <f ca="1">+IF(ISERROR(HLOOKUP($B149,INDIRECT("'Monthly Resource Report'!"&amp;'HMPL Validation'!J$482021&amp;":"&amp;'HMPL Validation'!J$482022),'HMPL Validation'!J$482023,FALSE)),0,HLOOKUP($B149,INDIRECT("'Monthly Resource Report'!"&amp;'HMPL Validation'!J$482021&amp;":"&amp;'HMPL Validation'!J$482022),'HMPL Validation'!J$482023,FALSE))</f>
        <v>0.49058837843330638</v>
      </c>
      <c r="L149" s="301">
        <v>45717</v>
      </c>
      <c r="M149" s="294">
        <v>152</v>
      </c>
      <c r="N149" s="297">
        <v>6.2601661378433455</v>
      </c>
      <c r="O149" s="299">
        <v>7.0000000000000007E-2</v>
      </c>
      <c r="P149" s="295">
        <v>0.49</v>
      </c>
      <c r="Q149" s="294">
        <f ca="1">+IF(ISERROR(HLOOKUP($B149,INDIRECT("'Monthly Resource Report'!"&amp;'HMPL Validation'!Q$482021&amp;":"&amp;'HMPL Validation'!Q$482022),'HMPL Validation'!Q$482023,FALSE)),0,HLOOKUP($B149,INDIRECT("'Monthly Resource Report'!"&amp;'HMPL Validation'!Q$482021&amp;":"&amp;'HMPL Validation'!Q$482022),'HMPL Validation'!Q$482023,FALSE))</f>
        <v>152</v>
      </c>
      <c r="R149" s="297">
        <f ca="1">+IF(ISERROR(HLOOKUP($B149,INDIRECT("'Monthly Resource Report'!"&amp;'HMPL Validation'!R$482021&amp;":"&amp;'HMPL Validation'!R$482022),'HMPL Validation'!R$482023,FALSE)),0,HLOOKUP($B149,INDIRECT("'Monthly Resource Report'!"&amp;'HMPL Validation'!R$482021&amp;":"&amp;'HMPL Validation'!R$482022),'HMPL Validation'!R$482023,FALSE))</f>
        <v>6.2600047254910214</v>
      </c>
      <c r="S149" s="317">
        <f ca="1">+IF(ISERROR(HLOOKUP($B149,INDIRECT("'Monthly Resource Report'!"&amp;'HMPL Validation'!S$482021&amp;":"&amp;'HMPL Validation'!S$482022),'HMPL Validation'!S$482023,FALSE)),0,HLOOKUP($B149,INDIRECT("'Monthly Resource Report'!"&amp;'HMPL Validation'!S$482021&amp;":"&amp;'HMPL Validation'!S$482022),'HMPL Validation'!S$482023,FALSE))</f>
        <v>6.987511252528629E-2</v>
      </c>
      <c r="T149" s="318">
        <f ca="1">+IF(ISERROR(HLOOKUP($B149,INDIRECT("'Monthly Resource Report'!"&amp;'HMPL Validation'!T$482021&amp;":"&amp;'HMPL Validation'!T$482022),'HMPL Validation'!T$482023,FALSE)),0,HLOOKUP($B149,INDIRECT("'Monthly Resource Report'!"&amp;'HMPL Validation'!T$482021&amp;":"&amp;'HMPL Validation'!T$482022),'HMPL Validation'!T$482023,FALSE))</f>
        <v>0.49168418572064609</v>
      </c>
    </row>
    <row r="150" spans="2:20" s="461" customFormat="1">
      <c r="B150" s="301">
        <v>45748</v>
      </c>
      <c r="C150" s="294">
        <v>153</v>
      </c>
      <c r="D150" s="297">
        <v>6.2601661378433455</v>
      </c>
      <c r="E150" s="299">
        <v>7.0000000000000007E-2</v>
      </c>
      <c r="F150" s="295">
        <v>0.49</v>
      </c>
      <c r="G150" s="294">
        <f ca="1">+IF(ISERROR(HLOOKUP($B150,INDIRECT("'Monthly Resource Report'!"&amp;'HMPL Validation'!G$482021&amp;":"&amp;'HMPL Validation'!G$482022),'HMPL Validation'!G$482023,FALSE)),0,HLOOKUP($B150,INDIRECT("'Monthly Resource Report'!"&amp;'HMPL Validation'!G$482021&amp;":"&amp;'HMPL Validation'!G$482022),'HMPL Validation'!G$482023,FALSE))</f>
        <v>153</v>
      </c>
      <c r="H150" s="297">
        <f ca="1">+IF(ISERROR(HLOOKUP($B150,INDIRECT("'Monthly Resource Report'!"&amp;'HMPL Validation'!H$482021&amp;":"&amp;'HMPL Validation'!H$482022),'HMPL Validation'!H$482023,FALSE)),0,HLOOKUP($B150,INDIRECT("'Monthly Resource Report'!"&amp;'HMPL Validation'!H$482021&amp;":"&amp;'HMPL Validation'!H$482022),'HMPL Validation'!H$482023,FALSE))</f>
        <v>6.2600017358806532</v>
      </c>
      <c r="I150" s="317">
        <f ca="1">+IF(ISERROR(HLOOKUP($B150,INDIRECT("'Monthly Resource Report'!"&amp;'HMPL Validation'!I$482021&amp;":"&amp;'HMPL Validation'!I$482022),'HMPL Validation'!I$482023,FALSE)),0,HLOOKUP($B150,INDIRECT("'Monthly Resource Report'!"&amp;'HMPL Validation'!I$482021&amp;":"&amp;'HMPL Validation'!I$482022),'HMPL Validation'!I$482023,FALSE))</f>
        <v>6.9839091356068292E-2</v>
      </c>
      <c r="J150" s="318">
        <f ca="1">+IF(ISERROR(HLOOKUP($B150,INDIRECT("'Monthly Resource Report'!"&amp;'HMPL Validation'!J$482021&amp;":"&amp;'HMPL Validation'!J$482022),'HMPL Validation'!J$482023,FALSE)),0,HLOOKUP($B150,INDIRECT("'Monthly Resource Report'!"&amp;'HMPL Validation'!J$482021&amp;":"&amp;'HMPL Validation'!J$482022),'HMPL Validation'!J$482023,FALSE))</f>
        <v>0.49092994985385346</v>
      </c>
      <c r="L150" s="301">
        <v>45748</v>
      </c>
      <c r="M150" s="294">
        <v>152</v>
      </c>
      <c r="N150" s="297">
        <v>6.2601661378433455</v>
      </c>
      <c r="O150" s="299">
        <v>7.0000000000000007E-2</v>
      </c>
      <c r="P150" s="295">
        <v>0.49</v>
      </c>
      <c r="Q150" s="294">
        <f ca="1">+IF(ISERROR(HLOOKUP($B150,INDIRECT("'Monthly Resource Report'!"&amp;'HMPL Validation'!Q$482021&amp;":"&amp;'HMPL Validation'!Q$482022),'HMPL Validation'!Q$482023,FALSE)),0,HLOOKUP($B150,INDIRECT("'Monthly Resource Report'!"&amp;'HMPL Validation'!Q$482021&amp;":"&amp;'HMPL Validation'!Q$482022),'HMPL Validation'!Q$482023,FALSE))</f>
        <v>152</v>
      </c>
      <c r="R150" s="297">
        <f ca="1">+IF(ISERROR(HLOOKUP($B150,INDIRECT("'Monthly Resource Report'!"&amp;'HMPL Validation'!R$482021&amp;":"&amp;'HMPL Validation'!R$482022),'HMPL Validation'!R$482023,FALSE)),0,HLOOKUP($B150,INDIRECT("'Monthly Resource Report'!"&amp;'HMPL Validation'!R$482021&amp;":"&amp;'HMPL Validation'!R$482022),'HMPL Validation'!R$482023,FALSE))</f>
        <v>6.2600045293701347</v>
      </c>
      <c r="S150" s="317">
        <f ca="1">+IF(ISERROR(HLOOKUP($B150,INDIRECT("'Monthly Resource Report'!"&amp;'HMPL Validation'!S$482021&amp;":"&amp;'HMPL Validation'!S$482022),'HMPL Validation'!S$482023,FALSE)),0,HLOOKUP($B150,INDIRECT("'Monthly Resource Report'!"&amp;'HMPL Validation'!S$482021&amp;":"&amp;'HMPL Validation'!S$482022),'HMPL Validation'!S$482023,FALSE))</f>
        <v>6.9867024380359771E-2</v>
      </c>
      <c r="T150" s="318">
        <f ca="1">+IF(ISERROR(HLOOKUP($B150,INDIRECT("'Monthly Resource Report'!"&amp;'HMPL Validation'!T$482021&amp;":"&amp;'HMPL Validation'!T$482022),'HMPL Validation'!T$482023,FALSE)),0,HLOOKUP($B150,INDIRECT("'Monthly Resource Report'!"&amp;'HMPL Validation'!T$482021&amp;":"&amp;'HMPL Validation'!T$482022),'HMPL Validation'!T$482023,FALSE))</f>
        <v>0.49240350001987776</v>
      </c>
    </row>
    <row r="151" spans="2:20" s="461" customFormat="1">
      <c r="B151" s="301">
        <v>45778</v>
      </c>
      <c r="C151" s="294">
        <v>153</v>
      </c>
      <c r="D151" s="297">
        <v>6.2601661378433455</v>
      </c>
      <c r="E151" s="299">
        <v>7.0000000000000007E-2</v>
      </c>
      <c r="F151" s="295">
        <v>0.49</v>
      </c>
      <c r="G151" s="294">
        <f ca="1">+IF(ISERROR(HLOOKUP($B151,INDIRECT("'Monthly Resource Report'!"&amp;'HMPL Validation'!G$482021&amp;":"&amp;'HMPL Validation'!G$482022),'HMPL Validation'!G$482023,FALSE)),0,HLOOKUP($B151,INDIRECT("'Monthly Resource Report'!"&amp;'HMPL Validation'!G$482021&amp;":"&amp;'HMPL Validation'!G$482022),'HMPL Validation'!G$482023,FALSE))</f>
        <v>153</v>
      </c>
      <c r="H151" s="297">
        <f ca="1">+IF(ISERROR(HLOOKUP($B151,INDIRECT("'Monthly Resource Report'!"&amp;'HMPL Validation'!H$482021&amp;":"&amp;'HMPL Validation'!H$482022),'HMPL Validation'!H$482023,FALSE)),0,HLOOKUP($B151,INDIRECT("'Monthly Resource Report'!"&amp;'HMPL Validation'!H$482021&amp;":"&amp;'HMPL Validation'!H$482022),'HMPL Validation'!H$482023,FALSE))</f>
        <v>6.2600016791947777</v>
      </c>
      <c r="I151" s="317">
        <f ca="1">+IF(ISERROR(HLOOKUP($B151,INDIRECT("'Monthly Resource Report'!"&amp;'HMPL Validation'!I$482021&amp;":"&amp;'HMPL Validation'!I$482022),'HMPL Validation'!I$482023,FALSE)),0,HLOOKUP($B151,INDIRECT("'Monthly Resource Report'!"&amp;'HMPL Validation'!I$482021&amp;":"&amp;'HMPL Validation'!I$482022),'HMPL Validation'!I$482023,FALSE))</f>
        <v>6.9846289251168939E-2</v>
      </c>
      <c r="J151" s="318">
        <f ca="1">+IF(ISERROR(HLOOKUP($B151,INDIRECT("'Monthly Resource Report'!"&amp;'HMPL Validation'!J$482021&amp;":"&amp;'HMPL Validation'!J$482022),'HMPL Validation'!J$482023,FALSE)),0,HLOOKUP($B151,INDIRECT("'Monthly Resource Report'!"&amp;'HMPL Validation'!J$482021&amp;":"&amp;'HMPL Validation'!J$482022),'HMPL Validation'!J$482023,FALSE))</f>
        <v>0.49149740515651413</v>
      </c>
      <c r="L151" s="301">
        <v>45778</v>
      </c>
      <c r="M151" s="294">
        <v>152</v>
      </c>
      <c r="N151" s="297">
        <v>6.2601661378433455</v>
      </c>
      <c r="O151" s="299">
        <v>7.0000000000000007E-2</v>
      </c>
      <c r="P151" s="295">
        <v>0.49</v>
      </c>
      <c r="Q151" s="294">
        <f ca="1">+IF(ISERROR(HLOOKUP($B151,INDIRECT("'Monthly Resource Report'!"&amp;'HMPL Validation'!Q$482021&amp;":"&amp;'HMPL Validation'!Q$482022),'HMPL Validation'!Q$482023,FALSE)),0,HLOOKUP($B151,INDIRECT("'Monthly Resource Report'!"&amp;'HMPL Validation'!Q$482021&amp;":"&amp;'HMPL Validation'!Q$482022),'HMPL Validation'!Q$482023,FALSE))</f>
        <v>152</v>
      </c>
      <c r="R151" s="297">
        <f ca="1">+IF(ISERROR(HLOOKUP($B151,INDIRECT("'Monthly Resource Report'!"&amp;'HMPL Validation'!R$482021&amp;":"&amp;'HMPL Validation'!R$482022),'HMPL Validation'!R$482023,FALSE)),0,HLOOKUP($B151,INDIRECT("'Monthly Resource Report'!"&amp;'HMPL Validation'!R$482021&amp;":"&amp;'HMPL Validation'!R$482022),'HMPL Validation'!R$482023,FALSE))</f>
        <v>6.2600043919515338</v>
      </c>
      <c r="S151" s="317">
        <f ca="1">+IF(ISERROR(HLOOKUP($B151,INDIRECT("'Monthly Resource Report'!"&amp;'HMPL Validation'!S$482021&amp;":"&amp;'HMPL Validation'!S$482022),'HMPL Validation'!S$482023,FALSE)),0,HLOOKUP($B151,INDIRECT("'Monthly Resource Report'!"&amp;'HMPL Validation'!S$482021&amp;":"&amp;'HMPL Validation'!S$482022),'HMPL Validation'!S$482023,FALSE))</f>
        <v>6.9838136515692678E-2</v>
      </c>
      <c r="T151" s="318">
        <f ca="1">+IF(ISERROR(HLOOKUP($B151,INDIRECT("'Monthly Resource Report'!"&amp;'HMPL Validation'!T$482021&amp;":"&amp;'HMPL Validation'!T$482022),'HMPL Validation'!T$482023,FALSE)),0,HLOOKUP($B151,INDIRECT("'Monthly Resource Report'!"&amp;'HMPL Validation'!T$482021&amp;":"&amp;'HMPL Validation'!T$482022),'HMPL Validation'!T$482023,FALSE))</f>
        <v>0.49187032702102351</v>
      </c>
    </row>
    <row r="152" spans="2:20" s="461" customFormat="1">
      <c r="B152" s="301">
        <v>45809</v>
      </c>
      <c r="C152" s="294">
        <v>153</v>
      </c>
      <c r="D152" s="297">
        <v>6.2601661378433455</v>
      </c>
      <c r="E152" s="299">
        <v>7.0000000000000007E-2</v>
      </c>
      <c r="F152" s="295">
        <v>0.49</v>
      </c>
      <c r="G152" s="294">
        <f ca="1">+IF(ISERROR(HLOOKUP($B152,INDIRECT("'Monthly Resource Report'!"&amp;'HMPL Validation'!G$482021&amp;":"&amp;'HMPL Validation'!G$482022),'HMPL Validation'!G$482023,FALSE)),0,HLOOKUP($B152,INDIRECT("'Monthly Resource Report'!"&amp;'HMPL Validation'!G$482021&amp;":"&amp;'HMPL Validation'!G$482022),'HMPL Validation'!G$482023,FALSE))</f>
        <v>153</v>
      </c>
      <c r="H152" s="297">
        <f ca="1">+IF(ISERROR(HLOOKUP($B152,INDIRECT("'Monthly Resource Report'!"&amp;'HMPL Validation'!H$482021&amp;":"&amp;'HMPL Validation'!H$482022),'HMPL Validation'!H$482023,FALSE)),0,HLOOKUP($B152,INDIRECT("'Monthly Resource Report'!"&amp;'HMPL Validation'!H$482021&amp;":"&amp;'HMPL Validation'!H$482022),'HMPL Validation'!H$482023,FALSE))</f>
        <v>6.2600016266940495</v>
      </c>
      <c r="I152" s="317">
        <f ca="1">+IF(ISERROR(HLOOKUP($B152,INDIRECT("'Monthly Resource Report'!"&amp;'HMPL Validation'!I$482021&amp;":"&amp;'HMPL Validation'!I$482022),'HMPL Validation'!I$482023,FALSE)),0,HLOOKUP($B152,INDIRECT("'Monthly Resource Report'!"&amp;'HMPL Validation'!I$482021&amp;":"&amp;'HMPL Validation'!I$482022),'HMPL Validation'!I$482023,FALSE))</f>
        <v>6.9848437063726135E-2</v>
      </c>
      <c r="J152" s="318">
        <f ca="1">+IF(ISERROR(HLOOKUP($B152,INDIRECT("'Monthly Resource Report'!"&amp;'HMPL Validation'!J$482021&amp;":"&amp;'HMPL Validation'!J$482022),'HMPL Validation'!J$482023,FALSE)),0,HLOOKUP($B152,INDIRECT("'Monthly Resource Report'!"&amp;'HMPL Validation'!J$482021&amp;":"&amp;'HMPL Validation'!J$482022),'HMPL Validation'!J$482023,FALSE))</f>
        <v>0.49091164844331026</v>
      </c>
      <c r="L152" s="301">
        <v>45809</v>
      </c>
      <c r="M152" s="294">
        <v>152</v>
      </c>
      <c r="N152" s="297">
        <v>6.2601661378433455</v>
      </c>
      <c r="O152" s="299">
        <v>7.0000000000000007E-2</v>
      </c>
      <c r="P152" s="295">
        <v>0.49</v>
      </c>
      <c r="Q152" s="294">
        <f ca="1">+IF(ISERROR(HLOOKUP($B152,INDIRECT("'Monthly Resource Report'!"&amp;'HMPL Validation'!Q$482021&amp;":"&amp;'HMPL Validation'!Q$482022),'HMPL Validation'!Q$482023,FALSE)),0,HLOOKUP($B152,INDIRECT("'Monthly Resource Report'!"&amp;'HMPL Validation'!Q$482021&amp;":"&amp;'HMPL Validation'!Q$482022),'HMPL Validation'!Q$482023,FALSE))</f>
        <v>152</v>
      </c>
      <c r="R152" s="297">
        <f ca="1">+IF(ISERROR(HLOOKUP($B152,INDIRECT("'Monthly Resource Report'!"&amp;'HMPL Validation'!R$482021&amp;":"&amp;'HMPL Validation'!R$482022),'HMPL Validation'!R$482023,FALSE)),0,HLOOKUP($B152,INDIRECT("'Monthly Resource Report'!"&amp;'HMPL Validation'!R$482021&amp;":"&amp;'HMPL Validation'!R$482022),'HMPL Validation'!R$482023,FALSE))</f>
        <v>6.2600047598352679</v>
      </c>
      <c r="S152" s="317">
        <f ca="1">+IF(ISERROR(HLOOKUP($B152,INDIRECT("'Monthly Resource Report'!"&amp;'HMPL Validation'!S$482021&amp;":"&amp;'HMPL Validation'!S$482022),'HMPL Validation'!S$482023,FALSE)),0,HLOOKUP($B152,INDIRECT("'Monthly Resource Report'!"&amp;'HMPL Validation'!S$482021&amp;":"&amp;'HMPL Validation'!S$482022),'HMPL Validation'!S$482023,FALSE))</f>
        <v>6.9868086390182438E-2</v>
      </c>
      <c r="T152" s="318">
        <f ca="1">+IF(ISERROR(HLOOKUP($B152,INDIRECT("'Monthly Resource Report'!"&amp;'HMPL Validation'!T$482021&amp;":"&amp;'HMPL Validation'!T$482022),'HMPL Validation'!T$482023,FALSE)),0,HLOOKUP($B152,INDIRECT("'Monthly Resource Report'!"&amp;'HMPL Validation'!T$482021&amp;":"&amp;'HMPL Validation'!T$482022),'HMPL Validation'!T$482023,FALSE))</f>
        <v>0.49087674866403536</v>
      </c>
    </row>
    <row r="153" spans="2:20" s="461" customFormat="1">
      <c r="B153" s="301">
        <v>45839</v>
      </c>
      <c r="C153" s="294">
        <v>153</v>
      </c>
      <c r="D153" s="297">
        <v>6.2601661378433455</v>
      </c>
      <c r="E153" s="299">
        <v>7.0000000000000007E-2</v>
      </c>
      <c r="F153" s="295">
        <v>0.49</v>
      </c>
      <c r="G153" s="294">
        <f ca="1">+IF(ISERROR(HLOOKUP($B153,INDIRECT("'Monthly Resource Report'!"&amp;'HMPL Validation'!G$482021&amp;":"&amp;'HMPL Validation'!G$482022),'HMPL Validation'!G$482023,FALSE)),0,HLOOKUP($B153,INDIRECT("'Monthly Resource Report'!"&amp;'HMPL Validation'!G$482021&amp;":"&amp;'HMPL Validation'!G$482022),'HMPL Validation'!G$482023,FALSE))</f>
        <v>153</v>
      </c>
      <c r="H153" s="297">
        <f ca="1">+IF(ISERROR(HLOOKUP($B153,INDIRECT("'Monthly Resource Report'!"&amp;'HMPL Validation'!H$482021&amp;":"&amp;'HMPL Validation'!H$482022),'HMPL Validation'!H$482023,FALSE)),0,HLOOKUP($B153,INDIRECT("'Monthly Resource Report'!"&amp;'HMPL Validation'!H$482021&amp;":"&amp;'HMPL Validation'!H$482022),'HMPL Validation'!H$482023,FALSE))</f>
        <v>6.2600043613103313</v>
      </c>
      <c r="I153" s="317">
        <f ca="1">+IF(ISERROR(HLOOKUP($B153,INDIRECT("'Monthly Resource Report'!"&amp;'HMPL Validation'!I$482021&amp;":"&amp;'HMPL Validation'!I$482022),'HMPL Validation'!I$482023,FALSE)),0,HLOOKUP($B153,INDIRECT("'Monthly Resource Report'!"&amp;'HMPL Validation'!I$482021&amp;":"&amp;'HMPL Validation'!I$482022),'HMPL Validation'!I$482023,FALSE))</f>
        <v>6.9887658635129163E-2</v>
      </c>
      <c r="J153" s="318">
        <f ca="1">+IF(ISERROR(HLOOKUP($B153,INDIRECT("'Monthly Resource Report'!"&amp;'HMPL Validation'!J$482021&amp;":"&amp;'HMPL Validation'!J$482022),'HMPL Validation'!J$482023,FALSE)),0,HLOOKUP($B153,INDIRECT("'Monthly Resource Report'!"&amp;'HMPL Validation'!J$482021&amp;":"&amp;'HMPL Validation'!J$482022),'HMPL Validation'!J$482023,FALSE))</f>
        <v>0.49116688090519361</v>
      </c>
      <c r="L153" s="301">
        <v>45839</v>
      </c>
      <c r="M153" s="294">
        <v>152</v>
      </c>
      <c r="N153" s="297">
        <v>6.2601661378433455</v>
      </c>
      <c r="O153" s="299">
        <v>7.0000000000000007E-2</v>
      </c>
      <c r="P153" s="295">
        <v>0.49</v>
      </c>
      <c r="Q153" s="294">
        <f ca="1">+IF(ISERROR(HLOOKUP($B153,INDIRECT("'Monthly Resource Report'!"&amp;'HMPL Validation'!Q$482021&amp;":"&amp;'HMPL Validation'!Q$482022),'HMPL Validation'!Q$482023,FALSE)),0,HLOOKUP($B153,INDIRECT("'Monthly Resource Report'!"&amp;'HMPL Validation'!Q$482021&amp;":"&amp;'HMPL Validation'!Q$482022),'HMPL Validation'!Q$482023,FALSE))</f>
        <v>152</v>
      </c>
      <c r="R153" s="297">
        <f ca="1">+IF(ISERROR(HLOOKUP($B153,INDIRECT("'Monthly Resource Report'!"&amp;'HMPL Validation'!R$482021&amp;":"&amp;'HMPL Validation'!R$482022),'HMPL Validation'!R$482023,FALSE)),0,HLOOKUP($B153,INDIRECT("'Monthly Resource Report'!"&amp;'HMPL Validation'!R$482021&amp;":"&amp;'HMPL Validation'!R$482022),'HMPL Validation'!R$482023,FALSE))</f>
        <v>6.260003786196835</v>
      </c>
      <c r="S153" s="317">
        <f ca="1">+IF(ISERROR(HLOOKUP($B153,INDIRECT("'Monthly Resource Report'!"&amp;'HMPL Validation'!S$482021&amp;":"&amp;'HMPL Validation'!S$482022),'HMPL Validation'!S$482023,FALSE)),0,HLOOKUP($B153,INDIRECT("'Monthly Resource Report'!"&amp;'HMPL Validation'!S$482021&amp;":"&amp;'HMPL Validation'!S$482022),'HMPL Validation'!S$482023,FALSE))</f>
        <v>6.9896496480799472E-2</v>
      </c>
      <c r="T153" s="318">
        <f ca="1">+IF(ISERROR(HLOOKUP($B153,INDIRECT("'Monthly Resource Report'!"&amp;'HMPL Validation'!T$482021&amp;":"&amp;'HMPL Validation'!T$482022),'HMPL Validation'!T$482023,FALSE)),0,HLOOKUP($B153,INDIRECT("'Monthly Resource Report'!"&amp;'HMPL Validation'!T$482021&amp;":"&amp;'HMPL Validation'!T$482022),'HMPL Validation'!T$482023,FALSE))</f>
        <v>0.49166586724832867</v>
      </c>
    </row>
    <row r="154" spans="2:20" s="461" customFormat="1">
      <c r="B154" s="301">
        <v>45870</v>
      </c>
      <c r="C154" s="294">
        <v>153</v>
      </c>
      <c r="D154" s="297">
        <v>6.2601661378433455</v>
      </c>
      <c r="E154" s="299">
        <v>7.0000000000000007E-2</v>
      </c>
      <c r="F154" s="295">
        <v>0.49</v>
      </c>
      <c r="G154" s="294">
        <f ca="1">+IF(ISERROR(HLOOKUP($B154,INDIRECT("'Monthly Resource Report'!"&amp;'HMPL Validation'!G$482021&amp;":"&amp;'HMPL Validation'!G$482022),'HMPL Validation'!G$482023,FALSE)),0,HLOOKUP($B154,INDIRECT("'Monthly Resource Report'!"&amp;'HMPL Validation'!G$482021&amp;":"&amp;'HMPL Validation'!G$482022),'HMPL Validation'!G$482023,FALSE))</f>
        <v>153</v>
      </c>
      <c r="H154" s="297">
        <f ca="1">+IF(ISERROR(HLOOKUP($B154,INDIRECT("'Monthly Resource Report'!"&amp;'HMPL Validation'!H$482021&amp;":"&amp;'HMPL Validation'!H$482022),'HMPL Validation'!H$482023,FALSE)),0,HLOOKUP($B154,INDIRECT("'Monthly Resource Report'!"&amp;'HMPL Validation'!H$482021&amp;":"&amp;'HMPL Validation'!H$482022),'HMPL Validation'!H$482023,FALSE))</f>
        <v>6.2600042845735873</v>
      </c>
      <c r="I154" s="317">
        <f ca="1">+IF(ISERROR(HLOOKUP($B154,INDIRECT("'Monthly Resource Report'!"&amp;'HMPL Validation'!I$482021&amp;":"&amp;'HMPL Validation'!I$482022),'HMPL Validation'!I$482023,FALSE)),0,HLOOKUP($B154,INDIRECT("'Monthly Resource Report'!"&amp;'HMPL Validation'!I$482021&amp;":"&amp;'HMPL Validation'!I$482022),'HMPL Validation'!I$482023,FALSE))</f>
        <v>6.9884891105270866E-2</v>
      </c>
      <c r="J154" s="318">
        <f ca="1">+IF(ISERROR(HLOOKUP($B154,INDIRECT("'Monthly Resource Report'!"&amp;'HMPL Validation'!J$482021&amp;":"&amp;'HMPL Validation'!J$482022),'HMPL Validation'!J$482023,FALSE)),0,HLOOKUP($B154,INDIRECT("'Monthly Resource Report'!"&amp;'HMPL Validation'!J$482021&amp;":"&amp;'HMPL Validation'!J$482022),'HMPL Validation'!J$482023,FALSE))</f>
        <v>0.49117448967444882</v>
      </c>
      <c r="L154" s="301">
        <v>45870</v>
      </c>
      <c r="M154" s="294">
        <v>152</v>
      </c>
      <c r="N154" s="297">
        <v>6.2601661378433455</v>
      </c>
      <c r="O154" s="299">
        <v>7.0000000000000007E-2</v>
      </c>
      <c r="P154" s="295">
        <v>0.49</v>
      </c>
      <c r="Q154" s="294">
        <f ca="1">+IF(ISERROR(HLOOKUP($B154,INDIRECT("'Monthly Resource Report'!"&amp;'HMPL Validation'!Q$482021&amp;":"&amp;'HMPL Validation'!Q$482022),'HMPL Validation'!Q$482023,FALSE)),0,HLOOKUP($B154,INDIRECT("'Monthly Resource Report'!"&amp;'HMPL Validation'!Q$482021&amp;":"&amp;'HMPL Validation'!Q$482022),'HMPL Validation'!Q$482023,FALSE))</f>
        <v>152</v>
      </c>
      <c r="R154" s="297">
        <f ca="1">+IF(ISERROR(HLOOKUP($B154,INDIRECT("'Monthly Resource Report'!"&amp;'HMPL Validation'!R$482021&amp;":"&amp;'HMPL Validation'!R$482022),'HMPL Validation'!R$482023,FALSE)),0,HLOOKUP($B154,INDIRECT("'Monthly Resource Report'!"&amp;'HMPL Validation'!R$482021&amp;":"&amp;'HMPL Validation'!R$482022),'HMPL Validation'!R$482023,FALSE))</f>
        <v>6.2600046861751864</v>
      </c>
      <c r="S154" s="317">
        <f ca="1">+IF(ISERROR(HLOOKUP($B154,INDIRECT("'Monthly Resource Report'!"&amp;'HMPL Validation'!S$482021&amp;":"&amp;'HMPL Validation'!S$482022),'HMPL Validation'!S$482023,FALSE)),0,HLOOKUP($B154,INDIRECT("'Monthly Resource Report'!"&amp;'HMPL Validation'!S$482021&amp;":"&amp;'HMPL Validation'!S$482022),'HMPL Validation'!S$482023,FALSE))</f>
        <v>6.9893708193768292E-2</v>
      </c>
      <c r="T154" s="318">
        <f ca="1">+IF(ISERROR(HLOOKUP($B154,INDIRECT("'Monthly Resource Report'!"&amp;'HMPL Validation'!T$482021&amp;":"&amp;'HMPL Validation'!T$482022),'HMPL Validation'!T$482023,FALSE)),0,HLOOKUP($B154,INDIRECT("'Monthly Resource Report'!"&amp;'HMPL Validation'!T$482021&amp;":"&amp;'HMPL Validation'!T$482022),'HMPL Validation'!T$482023,FALSE))</f>
        <v>0.49166794728632007</v>
      </c>
    </row>
    <row r="155" spans="2:20" s="461" customFormat="1">
      <c r="B155" s="301">
        <v>45901</v>
      </c>
      <c r="C155" s="294">
        <v>153</v>
      </c>
      <c r="D155" s="297">
        <v>6.2601661378433455</v>
      </c>
      <c r="E155" s="299">
        <v>7.0000000000000007E-2</v>
      </c>
      <c r="F155" s="295">
        <v>0.49</v>
      </c>
      <c r="G155" s="294">
        <f ca="1">+IF(ISERROR(HLOOKUP($B155,INDIRECT("'Monthly Resource Report'!"&amp;'HMPL Validation'!G$482021&amp;":"&amp;'HMPL Validation'!G$482022),'HMPL Validation'!G$482023,FALSE)),0,HLOOKUP($B155,INDIRECT("'Monthly Resource Report'!"&amp;'HMPL Validation'!G$482021&amp;":"&amp;'HMPL Validation'!G$482022),'HMPL Validation'!G$482023,FALSE))</f>
        <v>153</v>
      </c>
      <c r="H155" s="297">
        <f ca="1">+IF(ISERROR(HLOOKUP($B155,INDIRECT("'Monthly Resource Report'!"&amp;'HMPL Validation'!H$482021&amp;":"&amp;'HMPL Validation'!H$482022),'HMPL Validation'!H$482023,FALSE)),0,HLOOKUP($B155,INDIRECT("'Monthly Resource Report'!"&amp;'HMPL Validation'!H$482021&amp;":"&amp;'HMPL Validation'!H$482022),'HMPL Validation'!H$482023,FALSE))</f>
        <v>6.2600027579725834</v>
      </c>
      <c r="I155" s="317">
        <f ca="1">+IF(ISERROR(HLOOKUP($B155,INDIRECT("'Monthly Resource Report'!"&amp;'HMPL Validation'!I$482021&amp;":"&amp;'HMPL Validation'!I$482022),'HMPL Validation'!I$482023,FALSE)),0,HLOOKUP($B155,INDIRECT("'Monthly Resource Report'!"&amp;'HMPL Validation'!I$482021&amp;":"&amp;'HMPL Validation'!I$482022),'HMPL Validation'!I$482023,FALSE))</f>
        <v>6.9845714195451644E-2</v>
      </c>
      <c r="J155" s="318">
        <f ca="1">+IF(ISERROR(HLOOKUP($B155,INDIRECT("'Monthly Resource Report'!"&amp;'HMPL Validation'!J$482021&amp;":"&amp;'HMPL Validation'!J$482022),'HMPL Validation'!J$482023,FALSE)),0,HLOOKUP($B155,INDIRECT("'Monthly Resource Report'!"&amp;'HMPL Validation'!J$482021&amp;":"&amp;'HMPL Validation'!J$482022),'HMPL Validation'!J$482023,FALSE))</f>
        <v>0.49124127006420054</v>
      </c>
      <c r="L155" s="301">
        <v>45901</v>
      </c>
      <c r="M155" s="294">
        <v>152</v>
      </c>
      <c r="N155" s="297">
        <v>6.2601661378433455</v>
      </c>
      <c r="O155" s="299">
        <v>7.0000000000000007E-2</v>
      </c>
      <c r="P155" s="295">
        <v>0.49</v>
      </c>
      <c r="Q155" s="294">
        <f ca="1">+IF(ISERROR(HLOOKUP($B155,INDIRECT("'Monthly Resource Report'!"&amp;'HMPL Validation'!Q$482021&amp;":"&amp;'HMPL Validation'!Q$482022),'HMPL Validation'!Q$482023,FALSE)),0,HLOOKUP($B155,INDIRECT("'Monthly Resource Report'!"&amp;'HMPL Validation'!Q$482021&amp;":"&amp;'HMPL Validation'!Q$482022),'HMPL Validation'!Q$482023,FALSE))</f>
        <v>152</v>
      </c>
      <c r="R155" s="297">
        <f ca="1">+IF(ISERROR(HLOOKUP($B155,INDIRECT("'Monthly Resource Report'!"&amp;'HMPL Validation'!R$482021&amp;":"&amp;'HMPL Validation'!R$482022),'HMPL Validation'!R$482023,FALSE)),0,HLOOKUP($B155,INDIRECT("'Monthly Resource Report'!"&amp;'HMPL Validation'!R$482021&amp;":"&amp;'HMPL Validation'!R$482022),'HMPL Validation'!R$482023,FALSE))</f>
        <v>6.2600038426387501</v>
      </c>
      <c r="S155" s="317">
        <f ca="1">+IF(ISERROR(HLOOKUP($B155,INDIRECT("'Monthly Resource Report'!"&amp;'HMPL Validation'!S$482021&amp;":"&amp;'HMPL Validation'!S$482022),'HMPL Validation'!S$482023,FALSE)),0,HLOOKUP($B155,INDIRECT("'Monthly Resource Report'!"&amp;'HMPL Validation'!S$482021&amp;":"&amp;'HMPL Validation'!S$482022),'HMPL Validation'!S$482023,FALSE))</f>
        <v>6.9853521568752033E-2</v>
      </c>
      <c r="T155" s="318">
        <f ca="1">+IF(ISERROR(HLOOKUP($B155,INDIRECT("'Monthly Resource Report'!"&amp;'HMPL Validation'!T$482021&amp;":"&amp;'HMPL Validation'!T$482022),'HMPL Validation'!T$482023,FALSE)),0,HLOOKUP($B155,INDIRECT("'Monthly Resource Report'!"&amp;'HMPL Validation'!T$482021&amp;":"&amp;'HMPL Validation'!T$482022),'HMPL Validation'!T$482023,FALSE))</f>
        <v>0.49174094076321639</v>
      </c>
    </row>
    <row r="156" spans="2:20" s="461" customFormat="1">
      <c r="B156" s="301">
        <v>45931</v>
      </c>
      <c r="C156" s="294">
        <v>153</v>
      </c>
      <c r="D156" s="297">
        <v>6.2601661378433455</v>
      </c>
      <c r="E156" s="299">
        <v>7.0000000000000007E-2</v>
      </c>
      <c r="F156" s="295">
        <v>0.49</v>
      </c>
      <c r="G156" s="294">
        <f ca="1">+IF(ISERROR(HLOOKUP($B156,INDIRECT("'Monthly Resource Report'!"&amp;'HMPL Validation'!G$482021&amp;":"&amp;'HMPL Validation'!G$482022),'HMPL Validation'!G$482023,FALSE)),0,HLOOKUP($B156,INDIRECT("'Monthly Resource Report'!"&amp;'HMPL Validation'!G$482021&amp;":"&amp;'HMPL Validation'!G$482022),'HMPL Validation'!G$482023,FALSE))</f>
        <v>153</v>
      </c>
      <c r="H156" s="297">
        <f ca="1">+IF(ISERROR(HLOOKUP($B156,INDIRECT("'Monthly Resource Report'!"&amp;'HMPL Validation'!H$482021&amp;":"&amp;'HMPL Validation'!H$482022),'HMPL Validation'!H$482023,FALSE)),0,HLOOKUP($B156,INDIRECT("'Monthly Resource Report'!"&amp;'HMPL Validation'!H$482021&amp;":"&amp;'HMPL Validation'!H$482022),'HMPL Validation'!H$482023,FALSE))</f>
        <v>6.2600019775352003</v>
      </c>
      <c r="I156" s="317">
        <f ca="1">+IF(ISERROR(HLOOKUP($B156,INDIRECT("'Monthly Resource Report'!"&amp;'HMPL Validation'!I$482021&amp;":"&amp;'HMPL Validation'!I$482022),'HMPL Validation'!I$482023,FALSE)),0,HLOOKUP($B156,INDIRECT("'Monthly Resource Report'!"&amp;'HMPL Validation'!I$482021&amp;":"&amp;'HMPL Validation'!I$482022),'HMPL Validation'!I$482023,FALSE))</f>
        <v>6.9842094842660032E-2</v>
      </c>
      <c r="J156" s="318">
        <f ca="1">+IF(ISERROR(HLOOKUP($B156,INDIRECT("'Monthly Resource Report'!"&amp;'HMPL Validation'!J$482021&amp;":"&amp;'HMPL Validation'!J$482022),'HMPL Validation'!J$482023,FALSE)),0,HLOOKUP($B156,INDIRECT("'Monthly Resource Report'!"&amp;'HMPL Validation'!J$482021&amp;":"&amp;'HMPL Validation'!J$482022),'HMPL Validation'!J$482023,FALSE))</f>
        <v>0.49119654826957898</v>
      </c>
      <c r="L156" s="301">
        <v>45931</v>
      </c>
      <c r="M156" s="294">
        <v>152</v>
      </c>
      <c r="N156" s="297">
        <v>6.2601661378433455</v>
      </c>
      <c r="O156" s="299">
        <v>7.0000000000000007E-2</v>
      </c>
      <c r="P156" s="295">
        <v>0.49</v>
      </c>
      <c r="Q156" s="294">
        <f ca="1">+IF(ISERROR(HLOOKUP($B156,INDIRECT("'Monthly Resource Report'!"&amp;'HMPL Validation'!Q$482021&amp;":"&amp;'HMPL Validation'!Q$482022),'HMPL Validation'!Q$482023,FALSE)),0,HLOOKUP($B156,INDIRECT("'Monthly Resource Report'!"&amp;'HMPL Validation'!Q$482021&amp;":"&amp;'HMPL Validation'!Q$482022),'HMPL Validation'!Q$482023,FALSE))</f>
        <v>152</v>
      </c>
      <c r="R156" s="297">
        <f ca="1">+IF(ISERROR(HLOOKUP($B156,INDIRECT("'Monthly Resource Report'!"&amp;'HMPL Validation'!R$482021&amp;":"&amp;'HMPL Validation'!R$482022),'HMPL Validation'!R$482023,FALSE)),0,HLOOKUP($B156,INDIRECT("'Monthly Resource Report'!"&amp;'HMPL Validation'!R$482021&amp;":"&amp;'HMPL Validation'!R$482022),'HMPL Validation'!R$482023,FALSE))</f>
        <v>6.2600048566286928</v>
      </c>
      <c r="S156" s="317">
        <f ca="1">+IF(ISERROR(HLOOKUP($B156,INDIRECT("'Monthly Resource Report'!"&amp;'HMPL Validation'!S$482021&amp;":"&amp;'HMPL Validation'!S$482022),'HMPL Validation'!S$482023,FALSE)),0,HLOOKUP($B156,INDIRECT("'Monthly Resource Report'!"&amp;'HMPL Validation'!S$482021&amp;":"&amp;'HMPL Validation'!S$482022),'HMPL Validation'!S$482023,FALSE))</f>
        <v>6.9844904970721863E-2</v>
      </c>
      <c r="T156" s="318">
        <f ca="1">+IF(ISERROR(HLOOKUP($B156,INDIRECT("'Monthly Resource Report'!"&amp;'HMPL Validation'!T$482021&amp;":"&amp;'HMPL Validation'!T$482022),'HMPL Validation'!T$482023,FALSE)),0,HLOOKUP($B156,INDIRECT("'Monthly Resource Report'!"&amp;'HMPL Validation'!T$482021&amp;":"&amp;'HMPL Validation'!T$482022),'HMPL Validation'!T$482023,FALSE))</f>
        <v>0.49168914544731385</v>
      </c>
    </row>
    <row r="157" spans="2:20" s="461" customFormat="1">
      <c r="B157" s="301">
        <v>45962</v>
      </c>
      <c r="C157" s="294">
        <v>153</v>
      </c>
      <c r="D157" s="297">
        <v>6.2601661378433455</v>
      </c>
      <c r="E157" s="299">
        <v>7.0000000000000007E-2</v>
      </c>
      <c r="F157" s="295">
        <v>0.49</v>
      </c>
      <c r="G157" s="294">
        <f ca="1">+IF(ISERROR(HLOOKUP($B157,INDIRECT("'Monthly Resource Report'!"&amp;'HMPL Validation'!G$482021&amp;":"&amp;'HMPL Validation'!G$482022),'HMPL Validation'!G$482023,FALSE)),0,HLOOKUP($B157,INDIRECT("'Monthly Resource Report'!"&amp;'HMPL Validation'!G$482021&amp;":"&amp;'HMPL Validation'!G$482022),'HMPL Validation'!G$482023,FALSE))</f>
        <v>153</v>
      </c>
      <c r="H157" s="297">
        <f ca="1">+IF(ISERROR(HLOOKUP($B157,INDIRECT("'Monthly Resource Report'!"&amp;'HMPL Validation'!H$482021&amp;":"&amp;'HMPL Validation'!H$482022),'HMPL Validation'!H$482023,FALSE)),0,HLOOKUP($B157,INDIRECT("'Monthly Resource Report'!"&amp;'HMPL Validation'!H$482021&amp;":"&amp;'HMPL Validation'!H$482022),'HMPL Validation'!H$482023,FALSE))</f>
        <v>6.2600034337884782</v>
      </c>
      <c r="I157" s="317">
        <f ca="1">+IF(ISERROR(HLOOKUP($B157,INDIRECT("'Monthly Resource Report'!"&amp;'HMPL Validation'!I$482021&amp;":"&amp;'HMPL Validation'!I$482022),'HMPL Validation'!I$482023,FALSE)),0,HLOOKUP($B157,INDIRECT("'Monthly Resource Report'!"&amp;'HMPL Validation'!I$482021&amp;":"&amp;'HMPL Validation'!I$482022),'HMPL Validation'!I$482023,FALSE))</f>
        <v>6.987626738826716E-2</v>
      </c>
      <c r="J157" s="318">
        <f ca="1">+IF(ISERROR(HLOOKUP($B157,INDIRECT("'Monthly Resource Report'!"&amp;'HMPL Validation'!J$482021&amp;":"&amp;'HMPL Validation'!J$482022),'HMPL Validation'!J$482023,FALSE)),0,HLOOKUP($B157,INDIRECT("'Monthly Resource Report'!"&amp;'HMPL Validation'!J$482021&amp;":"&amp;'HMPL Validation'!J$482022),'HMPL Validation'!J$482023,FALSE))</f>
        <v>0.49060868473514857</v>
      </c>
      <c r="L157" s="301">
        <v>45962</v>
      </c>
      <c r="M157" s="294">
        <v>152</v>
      </c>
      <c r="N157" s="297">
        <v>6.2601661378433455</v>
      </c>
      <c r="O157" s="299">
        <v>7.0000000000000007E-2</v>
      </c>
      <c r="P157" s="295">
        <v>0.49</v>
      </c>
      <c r="Q157" s="294">
        <f ca="1">+IF(ISERROR(HLOOKUP($B157,INDIRECT("'Monthly Resource Report'!"&amp;'HMPL Validation'!Q$482021&amp;":"&amp;'HMPL Validation'!Q$482022),'HMPL Validation'!Q$482023,FALSE)),0,HLOOKUP($B157,INDIRECT("'Monthly Resource Report'!"&amp;'HMPL Validation'!Q$482021&amp;":"&amp;'HMPL Validation'!Q$482022),'HMPL Validation'!Q$482023,FALSE))</f>
        <v>152</v>
      </c>
      <c r="R157" s="297">
        <f ca="1">+IF(ISERROR(HLOOKUP($B157,INDIRECT("'Monthly Resource Report'!"&amp;'HMPL Validation'!R$482021&amp;":"&amp;'HMPL Validation'!R$482022),'HMPL Validation'!R$482023,FALSE)),0,HLOOKUP($B157,INDIRECT("'Monthly Resource Report'!"&amp;'HMPL Validation'!R$482021&amp;":"&amp;'HMPL Validation'!R$482022),'HMPL Validation'!R$482023,FALSE))</f>
        <v>6.2600056649053952</v>
      </c>
      <c r="S157" s="317">
        <f ca="1">+IF(ISERROR(HLOOKUP($B157,INDIRECT("'Monthly Resource Report'!"&amp;'HMPL Validation'!S$482021&amp;":"&amp;'HMPL Validation'!S$482022),'HMPL Validation'!S$482023,FALSE)),0,HLOOKUP($B157,INDIRECT("'Monthly Resource Report'!"&amp;'HMPL Validation'!S$482021&amp;":"&amp;'HMPL Validation'!S$482022),'HMPL Validation'!S$482023,FALSE))</f>
        <v>6.9884103664768688E-2</v>
      </c>
      <c r="T157" s="318">
        <f ca="1">+IF(ISERROR(HLOOKUP($B157,INDIRECT("'Monthly Resource Report'!"&amp;'HMPL Validation'!T$482021&amp;":"&amp;'HMPL Validation'!T$482022),'HMPL Validation'!T$482023,FALSE)),0,HLOOKUP($B157,INDIRECT("'Monthly Resource Report'!"&amp;'HMPL Validation'!T$482021&amp;":"&amp;'HMPL Validation'!T$482022),'HMPL Validation'!T$482023,FALSE))</f>
        <v>0.49215735308664244</v>
      </c>
    </row>
    <row r="158" spans="2:20" s="461" customFormat="1">
      <c r="B158" s="301">
        <v>45992</v>
      </c>
      <c r="C158" s="294">
        <v>153</v>
      </c>
      <c r="D158" s="297">
        <v>6.2601661378433455</v>
      </c>
      <c r="E158" s="299">
        <v>7.0000000000000007E-2</v>
      </c>
      <c r="F158" s="295">
        <v>0.49</v>
      </c>
      <c r="G158" s="294">
        <f ca="1">+IF(ISERROR(HLOOKUP($B158,INDIRECT("'Monthly Resource Report'!"&amp;'HMPL Validation'!G$482021&amp;":"&amp;'HMPL Validation'!G$482022),'HMPL Validation'!G$482023,FALSE)),0,HLOOKUP($B158,INDIRECT("'Monthly Resource Report'!"&amp;'HMPL Validation'!G$482021&amp;":"&amp;'HMPL Validation'!G$482022),'HMPL Validation'!G$482023,FALSE))</f>
        <v>153</v>
      </c>
      <c r="H158" s="297">
        <f ca="1">+IF(ISERROR(HLOOKUP($B158,INDIRECT("'Monthly Resource Report'!"&amp;'HMPL Validation'!H$482021&amp;":"&amp;'HMPL Validation'!H$482022),'HMPL Validation'!H$482023,FALSE)),0,HLOOKUP($B158,INDIRECT("'Monthly Resource Report'!"&amp;'HMPL Validation'!H$482021&amp;":"&amp;'HMPL Validation'!H$482022),'HMPL Validation'!H$482023,FALSE))</f>
        <v>6.2600044477534009</v>
      </c>
      <c r="I158" s="317">
        <f ca="1">+IF(ISERROR(HLOOKUP($B158,INDIRECT("'Monthly Resource Report'!"&amp;'HMPL Validation'!I$482021&amp;":"&amp;'HMPL Validation'!I$482022),'HMPL Validation'!I$482023,FALSE)),0,HLOOKUP($B158,INDIRECT("'Monthly Resource Report'!"&amp;'HMPL Validation'!I$482021&amp;":"&amp;'HMPL Validation'!I$482022),'HMPL Validation'!I$482023,FALSE))</f>
        <v>6.9890732035688255E-2</v>
      </c>
      <c r="J158" s="318">
        <f ca="1">+IF(ISERROR(HLOOKUP($B158,INDIRECT("'Monthly Resource Report'!"&amp;'HMPL Validation'!J$482021&amp;":"&amp;'HMPL Validation'!J$482022),'HMPL Validation'!J$482023,FALSE)),0,HLOOKUP($B158,INDIRECT("'Monthly Resource Report'!"&amp;'HMPL Validation'!J$482021&amp;":"&amp;'HMPL Validation'!J$482022),'HMPL Validation'!J$482023,FALSE))</f>
        <v>0.49116610379953751</v>
      </c>
      <c r="L158" s="301">
        <v>45992</v>
      </c>
      <c r="M158" s="294">
        <v>152</v>
      </c>
      <c r="N158" s="297">
        <v>6.2601661378433455</v>
      </c>
      <c r="O158" s="299">
        <v>7.0000000000000007E-2</v>
      </c>
      <c r="P158" s="295">
        <v>0.49</v>
      </c>
      <c r="Q158" s="294">
        <f ca="1">+IF(ISERROR(HLOOKUP($B158,INDIRECT("'Monthly Resource Report'!"&amp;'HMPL Validation'!Q$482021&amp;":"&amp;'HMPL Validation'!Q$482022),'HMPL Validation'!Q$482023,FALSE)),0,HLOOKUP($B158,INDIRECT("'Monthly Resource Report'!"&amp;'HMPL Validation'!Q$482021&amp;":"&amp;'HMPL Validation'!Q$482022),'HMPL Validation'!Q$482023,FALSE))</f>
        <v>152</v>
      </c>
      <c r="R158" s="297">
        <f ca="1">+IF(ISERROR(HLOOKUP($B158,INDIRECT("'Monthly Resource Report'!"&amp;'HMPL Validation'!R$482021&amp;":"&amp;'HMPL Validation'!R$482022),'HMPL Validation'!R$482023,FALSE)),0,HLOOKUP($B158,INDIRECT("'Monthly Resource Report'!"&amp;'HMPL Validation'!R$482021&amp;":"&amp;'HMPL Validation'!R$482022),'HMPL Validation'!R$482023,FALSE))</f>
        <v>6.260004566444735</v>
      </c>
      <c r="S158" s="317">
        <f ca="1">+IF(ISERROR(HLOOKUP($B158,INDIRECT("'Monthly Resource Report'!"&amp;'HMPL Validation'!S$482021&amp;":"&amp;'HMPL Validation'!S$482022),'HMPL Validation'!S$482023,FALSE)),0,HLOOKUP($B158,INDIRECT("'Monthly Resource Report'!"&amp;'HMPL Validation'!S$482021&amp;":"&amp;'HMPL Validation'!S$482022),'HMPL Validation'!S$482023,FALSE))</f>
        <v>6.990803955898782E-2</v>
      </c>
      <c r="T158" s="318">
        <f ca="1">+IF(ISERROR(HLOOKUP($B158,INDIRECT("'Monthly Resource Report'!"&amp;'HMPL Validation'!T$482021&amp;":"&amp;'HMPL Validation'!T$482022),'HMPL Validation'!T$482023,FALSE)),0,HLOOKUP($B158,INDIRECT("'Monthly Resource Report'!"&amp;'HMPL Validation'!T$482021&amp;":"&amp;'HMPL Validation'!T$482022),'HMPL Validation'!T$482023,FALSE))</f>
        <v>0.49166861975986587</v>
      </c>
    </row>
    <row r="159" spans="2:20" s="461" customFormat="1">
      <c r="B159" s="301">
        <v>46023</v>
      </c>
      <c r="C159" s="294">
        <v>153</v>
      </c>
      <c r="D159" s="297">
        <v>6.4341987564753911</v>
      </c>
      <c r="E159" s="299">
        <v>7.0000000000000007E-2</v>
      </c>
      <c r="F159" s="295">
        <v>0.49</v>
      </c>
      <c r="G159" s="294">
        <f ca="1">+IF(ISERROR(HLOOKUP($B159,INDIRECT("'Monthly Resource Report'!"&amp;'HMPL Validation'!G$482021&amp;":"&amp;'HMPL Validation'!G$482022),'HMPL Validation'!G$482023,FALSE)),0,HLOOKUP($B159,INDIRECT("'Monthly Resource Report'!"&amp;'HMPL Validation'!G$482021&amp;":"&amp;'HMPL Validation'!G$482022),'HMPL Validation'!G$482023,FALSE))</f>
        <v>153</v>
      </c>
      <c r="H159" s="297">
        <f ca="1">+IF(ISERROR(HLOOKUP($B159,INDIRECT("'Monthly Resource Report'!"&amp;'HMPL Validation'!H$482021&amp;":"&amp;'HMPL Validation'!H$482022),'HMPL Validation'!H$482023,FALSE)),0,HLOOKUP($B159,INDIRECT("'Monthly Resource Report'!"&amp;'HMPL Validation'!H$482021&amp;":"&amp;'HMPL Validation'!H$482022),'HMPL Validation'!H$482023,FALSE))</f>
        <v>6.4339952555786324</v>
      </c>
      <c r="I159" s="317">
        <f ca="1">+IF(ISERROR(HLOOKUP($B159,INDIRECT("'Monthly Resource Report'!"&amp;'HMPL Validation'!I$482021&amp;":"&amp;'HMPL Validation'!I$482022),'HMPL Validation'!I$482023,FALSE)),0,HLOOKUP($B159,INDIRECT("'Monthly Resource Report'!"&amp;'HMPL Validation'!I$482021&amp;":"&amp;'HMPL Validation'!I$482022),'HMPL Validation'!I$482023,FALSE))</f>
        <v>6.9856761802540954E-2</v>
      </c>
      <c r="J159" s="318">
        <f ca="1">+IF(ISERROR(HLOOKUP($B159,INDIRECT("'Monthly Resource Report'!"&amp;'HMPL Validation'!J$482021&amp;":"&amp;'HMPL Validation'!J$482022),'HMPL Validation'!J$482023,FALSE)),0,HLOOKUP($B159,INDIRECT("'Monthly Resource Report'!"&amp;'HMPL Validation'!J$482021&amp;":"&amp;'HMPL Validation'!J$482022),'HMPL Validation'!J$482023,FALSE))</f>
        <v>0.49118035642411606</v>
      </c>
      <c r="L159" s="301">
        <v>46023</v>
      </c>
      <c r="M159" s="294">
        <v>152</v>
      </c>
      <c r="N159" s="297">
        <v>6.4341987564753911</v>
      </c>
      <c r="O159" s="299">
        <v>7.0000000000000007E-2</v>
      </c>
      <c r="P159" s="295">
        <v>0.49</v>
      </c>
      <c r="Q159" s="294">
        <f ca="1">+IF(ISERROR(HLOOKUP($B159,INDIRECT("'Monthly Resource Report'!"&amp;'HMPL Validation'!Q$482021&amp;":"&amp;'HMPL Validation'!Q$482022),'HMPL Validation'!Q$482023,FALSE)),0,HLOOKUP($B159,INDIRECT("'Monthly Resource Report'!"&amp;'HMPL Validation'!Q$482021&amp;":"&amp;'HMPL Validation'!Q$482022),'HMPL Validation'!Q$482023,FALSE))</f>
        <v>152</v>
      </c>
      <c r="R159" s="297">
        <f ca="1">+IF(ISERROR(HLOOKUP($B159,INDIRECT("'Monthly Resource Report'!"&amp;'HMPL Validation'!R$482021&amp;":"&amp;'HMPL Validation'!R$482022),'HMPL Validation'!R$482023,FALSE)),0,HLOOKUP($B159,INDIRECT("'Monthly Resource Report'!"&amp;'HMPL Validation'!R$482021&amp;":"&amp;'HMPL Validation'!R$482022),'HMPL Validation'!R$482023,FALSE))</f>
        <v>6.4339999678762592</v>
      </c>
      <c r="S159" s="317">
        <f ca="1">+IF(ISERROR(HLOOKUP($B159,INDIRECT("'Monthly Resource Report'!"&amp;'HMPL Validation'!S$482021&amp;":"&amp;'HMPL Validation'!S$482022),'HMPL Validation'!S$482023,FALSE)),0,HLOOKUP($B159,INDIRECT("'Monthly Resource Report'!"&amp;'HMPL Validation'!S$482021&amp;":"&amp;'HMPL Validation'!S$482022),'HMPL Validation'!S$482023,FALSE))</f>
        <v>6.985374372407771E-2</v>
      </c>
      <c r="T159" s="318">
        <f ca="1">+IF(ISERROR(HLOOKUP($B159,INDIRECT("'Monthly Resource Report'!"&amp;'HMPL Validation'!T$482021&amp;":"&amp;'HMPL Validation'!T$482022),'HMPL Validation'!T$482023,FALSE)),0,HLOOKUP($B159,INDIRECT("'Monthly Resource Report'!"&amp;'HMPL Validation'!T$482021&amp;":"&amp;'HMPL Validation'!T$482022),'HMPL Validation'!T$482023,FALSE))</f>
        <v>0.49084988721530959</v>
      </c>
    </row>
    <row r="160" spans="2:20" s="461" customFormat="1">
      <c r="B160" s="301">
        <v>46054</v>
      </c>
      <c r="C160" s="294">
        <v>153</v>
      </c>
      <c r="D160" s="297">
        <v>6.4341987564753911</v>
      </c>
      <c r="E160" s="299">
        <v>7.0000000000000007E-2</v>
      </c>
      <c r="F160" s="295">
        <v>0.49</v>
      </c>
      <c r="G160" s="294">
        <f ca="1">+IF(ISERROR(HLOOKUP($B160,INDIRECT("'Monthly Resource Report'!"&amp;'HMPL Validation'!G$482021&amp;":"&amp;'HMPL Validation'!G$482022),'HMPL Validation'!G$482023,FALSE)),0,HLOOKUP($B160,INDIRECT("'Monthly Resource Report'!"&amp;'HMPL Validation'!G$482021&amp;":"&amp;'HMPL Validation'!G$482022),'HMPL Validation'!G$482023,FALSE))</f>
        <v>153</v>
      </c>
      <c r="H160" s="297">
        <f ca="1">+IF(ISERROR(HLOOKUP($B160,INDIRECT("'Monthly Resource Report'!"&amp;'HMPL Validation'!H$482021&amp;":"&amp;'HMPL Validation'!H$482022),'HMPL Validation'!H$482023,FALSE)),0,HLOOKUP($B160,INDIRECT("'Monthly Resource Report'!"&amp;'HMPL Validation'!H$482021&amp;":"&amp;'HMPL Validation'!H$482022),'HMPL Validation'!H$482023,FALSE))</f>
        <v>6.4339954474012249</v>
      </c>
      <c r="I160" s="317">
        <f ca="1">+IF(ISERROR(HLOOKUP($B160,INDIRECT("'Monthly Resource Report'!"&amp;'HMPL Validation'!I$482021&amp;":"&amp;'HMPL Validation'!I$482022),'HMPL Validation'!I$482023,FALSE)),0,HLOOKUP($B160,INDIRECT("'Monthly Resource Report'!"&amp;'HMPL Validation'!I$482021&amp;":"&amp;'HMPL Validation'!I$482022),'HMPL Validation'!I$482023,FALSE))</f>
        <v>6.9866563279380595E-2</v>
      </c>
      <c r="J160" s="318">
        <f ca="1">+IF(ISERROR(HLOOKUP($B160,INDIRECT("'Monthly Resource Report'!"&amp;'HMPL Validation'!J$482021&amp;":"&amp;'HMPL Validation'!J$482022),'HMPL Validation'!J$482023,FALSE)),0,HLOOKUP($B160,INDIRECT("'Monthly Resource Report'!"&amp;'HMPL Validation'!J$482021&amp;":"&amp;'HMPL Validation'!J$482022),'HMPL Validation'!J$482023,FALSE))</f>
        <v>0.49131000807963626</v>
      </c>
      <c r="L160" s="301">
        <v>46054</v>
      </c>
      <c r="M160" s="294">
        <v>152</v>
      </c>
      <c r="N160" s="297">
        <v>6.4341987564753911</v>
      </c>
      <c r="O160" s="299">
        <v>7.0000000000000007E-2</v>
      </c>
      <c r="P160" s="295">
        <v>0.49</v>
      </c>
      <c r="Q160" s="294">
        <f ca="1">+IF(ISERROR(HLOOKUP($B160,INDIRECT("'Monthly Resource Report'!"&amp;'HMPL Validation'!Q$482021&amp;":"&amp;'HMPL Validation'!Q$482022),'HMPL Validation'!Q$482023,FALSE)),0,HLOOKUP($B160,INDIRECT("'Monthly Resource Report'!"&amp;'HMPL Validation'!Q$482021&amp;":"&amp;'HMPL Validation'!Q$482022),'HMPL Validation'!Q$482023,FALSE))</f>
        <v>152</v>
      </c>
      <c r="R160" s="297">
        <f ca="1">+IF(ISERROR(HLOOKUP($B160,INDIRECT("'Monthly Resource Report'!"&amp;'HMPL Validation'!R$482021&amp;":"&amp;'HMPL Validation'!R$482022),'HMPL Validation'!R$482023,FALSE)),0,HLOOKUP($B160,INDIRECT("'Monthly Resource Report'!"&amp;'HMPL Validation'!R$482021&amp;":"&amp;'HMPL Validation'!R$482022),'HMPL Validation'!R$482023,FALSE))</f>
        <v>6.4339999785389708</v>
      </c>
      <c r="S160" s="317">
        <f ca="1">+IF(ISERROR(HLOOKUP($B160,INDIRECT("'Monthly Resource Report'!"&amp;'HMPL Validation'!S$482021&amp;":"&amp;'HMPL Validation'!S$482022),'HMPL Validation'!S$482023,FALSE)),0,HLOOKUP($B160,INDIRECT("'Monthly Resource Report'!"&amp;'HMPL Validation'!S$482021&amp;":"&amp;'HMPL Validation'!S$482022),'HMPL Validation'!S$482023,FALSE))</f>
        <v>6.9874398112761679E-2</v>
      </c>
      <c r="T160" s="318">
        <f ca="1">+IF(ISERROR(HLOOKUP($B160,INDIRECT("'Monthly Resource Report'!"&amp;'HMPL Validation'!T$482021&amp;":"&amp;'HMPL Validation'!T$482022),'HMPL Validation'!T$482023,FALSE)),0,HLOOKUP($B160,INDIRECT("'Monthly Resource Report'!"&amp;'HMPL Validation'!T$482021&amp;":"&amp;'HMPL Validation'!T$482022),'HMPL Validation'!T$482023,FALSE))</f>
        <v>0.49138644159184025</v>
      </c>
    </row>
    <row r="161" spans="2:20" s="461" customFormat="1">
      <c r="B161" s="301">
        <v>46082</v>
      </c>
      <c r="C161" s="294">
        <v>153</v>
      </c>
      <c r="D161" s="297">
        <v>6.4341987564753911</v>
      </c>
      <c r="E161" s="299">
        <v>7.0000000000000007E-2</v>
      </c>
      <c r="F161" s="295">
        <v>0.49</v>
      </c>
      <c r="G161" s="294">
        <f ca="1">+IF(ISERROR(HLOOKUP($B161,INDIRECT("'Monthly Resource Report'!"&amp;'HMPL Validation'!G$482021&amp;":"&amp;'HMPL Validation'!G$482022),'HMPL Validation'!G$482023,FALSE)),0,HLOOKUP($B161,INDIRECT("'Monthly Resource Report'!"&amp;'HMPL Validation'!G$482021&amp;":"&amp;'HMPL Validation'!G$482022),'HMPL Validation'!G$482023,FALSE))</f>
        <v>153</v>
      </c>
      <c r="H161" s="297">
        <f ca="1">+IF(ISERROR(HLOOKUP($B161,INDIRECT("'Monthly Resource Report'!"&amp;'HMPL Validation'!H$482021&amp;":"&amp;'HMPL Validation'!H$482022),'HMPL Validation'!H$482023,FALSE)),0,HLOOKUP($B161,INDIRECT("'Monthly Resource Report'!"&amp;'HMPL Validation'!H$482021&amp;":"&amp;'HMPL Validation'!H$482022),'HMPL Validation'!H$482023,FALSE))</f>
        <v>6.4339968662918121</v>
      </c>
      <c r="I161" s="317">
        <f ca="1">+IF(ISERROR(HLOOKUP($B161,INDIRECT("'Monthly Resource Report'!"&amp;'HMPL Validation'!I$482021&amp;":"&amp;'HMPL Validation'!I$482022),'HMPL Validation'!I$482023,FALSE)),0,HLOOKUP($B161,INDIRECT("'Monthly Resource Report'!"&amp;'HMPL Validation'!I$482021&amp;":"&amp;'HMPL Validation'!I$482022),'HMPL Validation'!I$482023,FALSE))</f>
        <v>6.9839881628362646E-2</v>
      </c>
      <c r="J161" s="318">
        <f ca="1">+IF(ISERROR(HLOOKUP($B161,INDIRECT("'Monthly Resource Report'!"&amp;'HMPL Validation'!J$482021&amp;":"&amp;'HMPL Validation'!J$482022),'HMPL Validation'!J$482023,FALSE)),0,HLOOKUP($B161,INDIRECT("'Monthly Resource Report'!"&amp;'HMPL Validation'!J$482021&amp;":"&amp;'HMPL Validation'!J$482022),'HMPL Validation'!J$482023,FALSE))</f>
        <v>0.49118762498856311</v>
      </c>
      <c r="L161" s="301">
        <v>46082</v>
      </c>
      <c r="M161" s="294">
        <v>152</v>
      </c>
      <c r="N161" s="297">
        <v>6.4341987564753911</v>
      </c>
      <c r="O161" s="299">
        <v>7.0000000000000007E-2</v>
      </c>
      <c r="P161" s="295">
        <v>0.49</v>
      </c>
      <c r="Q161" s="294">
        <f ca="1">+IF(ISERROR(HLOOKUP($B161,INDIRECT("'Monthly Resource Report'!"&amp;'HMPL Validation'!Q$482021&amp;":"&amp;'HMPL Validation'!Q$482022),'HMPL Validation'!Q$482023,FALSE)),0,HLOOKUP($B161,INDIRECT("'Monthly Resource Report'!"&amp;'HMPL Validation'!Q$482021&amp;":"&amp;'HMPL Validation'!Q$482022),'HMPL Validation'!Q$482023,FALSE))</f>
        <v>152</v>
      </c>
      <c r="R161" s="297">
        <f ca="1">+IF(ISERROR(HLOOKUP($B161,INDIRECT("'Monthly Resource Report'!"&amp;'HMPL Validation'!R$482021&amp;":"&amp;'HMPL Validation'!R$482022),'HMPL Validation'!R$482023,FALSE)),0,HLOOKUP($B161,INDIRECT("'Monthly Resource Report'!"&amp;'HMPL Validation'!R$482021&amp;":"&amp;'HMPL Validation'!R$482022),'HMPL Validation'!R$482023,FALSE))</f>
        <v>6.4339995650195139</v>
      </c>
      <c r="S161" s="317">
        <f ca="1">+IF(ISERROR(HLOOKUP($B161,INDIRECT("'Monthly Resource Report'!"&amp;'HMPL Validation'!S$482021&amp;":"&amp;'HMPL Validation'!S$482022),'HMPL Validation'!S$482023,FALSE)),0,HLOOKUP($B161,INDIRECT("'Monthly Resource Report'!"&amp;'HMPL Validation'!S$482021&amp;":"&amp;'HMPL Validation'!S$482022),'HMPL Validation'!S$482023,FALSE))</f>
        <v>6.9856161438410058E-2</v>
      </c>
      <c r="T161" s="318">
        <f ca="1">+IF(ISERROR(HLOOKUP($B161,INDIRECT("'Monthly Resource Report'!"&amp;'HMPL Validation'!T$482021&amp;":"&amp;'HMPL Validation'!T$482022),'HMPL Validation'!T$482023,FALSE)),0,HLOOKUP($B161,INDIRECT("'Monthly Resource Report'!"&amp;'HMPL Validation'!T$482021&amp;":"&amp;'HMPL Validation'!T$482022),'HMPL Validation'!T$482023,FALSE))</f>
        <v>0.49127362632893862</v>
      </c>
    </row>
    <row r="162" spans="2:20" s="461" customFormat="1">
      <c r="B162" s="301">
        <v>46113</v>
      </c>
      <c r="C162" s="294">
        <v>153</v>
      </c>
      <c r="D162" s="297">
        <v>6.4341987564753911</v>
      </c>
      <c r="E162" s="299">
        <v>7.0000000000000007E-2</v>
      </c>
      <c r="F162" s="295">
        <v>0.49</v>
      </c>
      <c r="G162" s="294">
        <f ca="1">+IF(ISERROR(HLOOKUP($B162,INDIRECT("'Monthly Resource Report'!"&amp;'HMPL Validation'!G$482021&amp;":"&amp;'HMPL Validation'!G$482022),'HMPL Validation'!G$482023,FALSE)),0,HLOOKUP($B162,INDIRECT("'Monthly Resource Report'!"&amp;'HMPL Validation'!G$482021&amp;":"&amp;'HMPL Validation'!G$482022),'HMPL Validation'!G$482023,FALSE))</f>
        <v>153</v>
      </c>
      <c r="H162" s="297">
        <f ca="1">+IF(ISERROR(HLOOKUP($B162,INDIRECT("'Monthly Resource Report'!"&amp;'HMPL Validation'!H$482021&amp;":"&amp;'HMPL Validation'!H$482022),'HMPL Validation'!H$482023,FALSE)),0,HLOOKUP($B162,INDIRECT("'Monthly Resource Report'!"&amp;'HMPL Validation'!H$482021&amp;":"&amp;'HMPL Validation'!H$482022),'HMPL Validation'!H$482023,FALSE))</f>
        <v>6.4340020366598782</v>
      </c>
      <c r="I162" s="317">
        <f ca="1">+IF(ISERROR(HLOOKUP($B162,INDIRECT("'Monthly Resource Report'!"&amp;'HMPL Validation'!I$482021&amp;":"&amp;'HMPL Validation'!I$482022),'HMPL Validation'!I$482023,FALSE)),0,HLOOKUP($B162,INDIRECT("'Monthly Resource Report'!"&amp;'HMPL Validation'!I$482021&amp;":"&amp;'HMPL Validation'!I$482022),'HMPL Validation'!I$482023,FALSE))</f>
        <v>6.9807732382367621E-2</v>
      </c>
      <c r="J162" s="318">
        <f ca="1">+IF(ISERROR(HLOOKUP($B162,INDIRECT("'Monthly Resource Report'!"&amp;'HMPL Validation'!J$482021&amp;":"&amp;'HMPL Validation'!J$482022),'HMPL Validation'!J$482023,FALSE)),0,HLOOKUP($B162,INDIRECT("'Monthly Resource Report'!"&amp;'HMPL Validation'!J$482021&amp;":"&amp;'HMPL Validation'!J$482022),'HMPL Validation'!J$482023,FALSE))</f>
        <v>0.49298182976227267</v>
      </c>
      <c r="L162" s="301">
        <v>46113</v>
      </c>
      <c r="M162" s="294">
        <v>152</v>
      </c>
      <c r="N162" s="297">
        <v>6.4341987564753911</v>
      </c>
      <c r="O162" s="299">
        <v>7.0000000000000007E-2</v>
      </c>
      <c r="P162" s="295">
        <v>0.49</v>
      </c>
      <c r="Q162" s="294">
        <f ca="1">+IF(ISERROR(HLOOKUP($B162,INDIRECT("'Monthly Resource Report'!"&amp;'HMPL Validation'!Q$482021&amp;":"&amp;'HMPL Validation'!Q$482022),'HMPL Validation'!Q$482023,FALSE)),0,HLOOKUP($B162,INDIRECT("'Monthly Resource Report'!"&amp;'HMPL Validation'!Q$482021&amp;":"&amp;'HMPL Validation'!Q$482022),'HMPL Validation'!Q$482023,FALSE))</f>
        <v>152</v>
      </c>
      <c r="R162" s="297">
        <f ca="1">+IF(ISERROR(HLOOKUP($B162,INDIRECT("'Monthly Resource Report'!"&amp;'HMPL Validation'!R$482021&amp;":"&amp;'HMPL Validation'!R$482022),'HMPL Validation'!R$482023,FALSE)),0,HLOOKUP($B162,INDIRECT("'Monthly Resource Report'!"&amp;'HMPL Validation'!R$482021&amp;":"&amp;'HMPL Validation'!R$482022),'HMPL Validation'!R$482023,FALSE))</f>
        <v>6.4340003339176892</v>
      </c>
      <c r="S162" s="317">
        <f ca="1">+IF(ISERROR(HLOOKUP($B162,INDIRECT("'Monthly Resource Report'!"&amp;'HMPL Validation'!S$482021&amp;":"&amp;'HMPL Validation'!S$482022),'HMPL Validation'!S$482023,FALSE)),0,HLOOKUP($B162,INDIRECT("'Monthly Resource Report'!"&amp;'HMPL Validation'!S$482021&amp;":"&amp;'HMPL Validation'!S$482022),'HMPL Validation'!S$482023,FALSE))</f>
        <v>6.9828720583021059E-2</v>
      </c>
      <c r="T162" s="318">
        <f ca="1">+IF(ISERROR(HLOOKUP($B162,INDIRECT("'Monthly Resource Report'!"&amp;'HMPL Validation'!T$482021&amp;":"&amp;'HMPL Validation'!T$482022),'HMPL Validation'!T$482023,FALSE)),0,HLOOKUP($B162,INDIRECT("'Monthly Resource Report'!"&amp;'HMPL Validation'!T$482021&amp;":"&amp;'HMPL Validation'!T$482022),'HMPL Validation'!T$482023,FALSE))</f>
        <v>0.49131518047463463</v>
      </c>
    </row>
    <row r="163" spans="2:20" s="461" customFormat="1">
      <c r="B163" s="301">
        <v>46143</v>
      </c>
      <c r="C163" s="294">
        <v>153</v>
      </c>
      <c r="D163" s="297">
        <v>6.4341987564753911</v>
      </c>
      <c r="E163" s="299">
        <v>7.0000000000000007E-2</v>
      </c>
      <c r="F163" s="295">
        <v>0.49</v>
      </c>
      <c r="G163" s="294">
        <f ca="1">+IF(ISERROR(HLOOKUP($B163,INDIRECT("'Monthly Resource Report'!"&amp;'HMPL Validation'!G$482021&amp;":"&amp;'HMPL Validation'!G$482022),'HMPL Validation'!G$482023,FALSE)),0,HLOOKUP($B163,INDIRECT("'Monthly Resource Report'!"&amp;'HMPL Validation'!G$482021&amp;":"&amp;'HMPL Validation'!G$482022),'HMPL Validation'!G$482023,FALSE))</f>
        <v>153</v>
      </c>
      <c r="H163" s="297">
        <f ca="1">+IF(ISERROR(HLOOKUP($B163,INDIRECT("'Monthly Resource Report'!"&amp;'HMPL Validation'!H$482021&amp;":"&amp;'HMPL Validation'!H$482022),'HMPL Validation'!H$482023,FALSE)),0,HLOOKUP($B163,INDIRECT("'Monthly Resource Report'!"&amp;'HMPL Validation'!H$482021&amp;":"&amp;'HMPL Validation'!H$482022),'HMPL Validation'!H$482023,FALSE))</f>
        <v>6.4339994454841616</v>
      </c>
      <c r="I163" s="317">
        <f ca="1">+IF(ISERROR(HLOOKUP($B163,INDIRECT("'Monthly Resource Report'!"&amp;'HMPL Validation'!I$482021&amp;":"&amp;'HMPL Validation'!I$482022),'HMPL Validation'!I$482023,FALSE)),0,HLOOKUP($B163,INDIRECT("'Monthly Resource Report'!"&amp;'HMPL Validation'!I$482021&amp;":"&amp;'HMPL Validation'!I$482022),'HMPL Validation'!I$482023,FALSE))</f>
        <v>6.981299747159847E-2</v>
      </c>
      <c r="J163" s="318">
        <f ca="1">+IF(ISERROR(HLOOKUP($B163,INDIRECT("'Monthly Resource Report'!"&amp;'HMPL Validation'!J$482021&amp;":"&amp;'HMPL Validation'!J$482022),'HMPL Validation'!J$482023,FALSE)),0,HLOOKUP($B163,INDIRECT("'Monthly Resource Report'!"&amp;'HMPL Validation'!J$482021&amp;":"&amp;'HMPL Validation'!J$482022),'HMPL Validation'!J$482023,FALSE))</f>
        <v>0.49246638729736192</v>
      </c>
      <c r="L163" s="301">
        <v>46143</v>
      </c>
      <c r="M163" s="294">
        <v>152</v>
      </c>
      <c r="N163" s="297">
        <v>6.4341987564753911</v>
      </c>
      <c r="O163" s="299">
        <v>7.0000000000000007E-2</v>
      </c>
      <c r="P163" s="295">
        <v>0.49</v>
      </c>
      <c r="Q163" s="294">
        <f ca="1">+IF(ISERROR(HLOOKUP($B163,INDIRECT("'Monthly Resource Report'!"&amp;'HMPL Validation'!Q$482021&amp;":"&amp;'HMPL Validation'!Q$482022),'HMPL Validation'!Q$482023,FALSE)),0,HLOOKUP($B163,INDIRECT("'Monthly Resource Report'!"&amp;'HMPL Validation'!Q$482021&amp;":"&amp;'HMPL Validation'!Q$482022),'HMPL Validation'!Q$482023,FALSE))</f>
        <v>152</v>
      </c>
      <c r="R163" s="297">
        <f ca="1">+IF(ISERROR(HLOOKUP($B163,INDIRECT("'Monthly Resource Report'!"&amp;'HMPL Validation'!R$482021&amp;":"&amp;'HMPL Validation'!R$482022),'HMPL Validation'!R$482023,FALSE)),0,HLOOKUP($B163,INDIRECT("'Monthly Resource Report'!"&amp;'HMPL Validation'!R$482021&amp;":"&amp;'HMPL Validation'!R$482022),'HMPL Validation'!R$482023,FALSE))</f>
        <v>6.4339993798562727</v>
      </c>
      <c r="S163" s="317">
        <f ca="1">+IF(ISERROR(HLOOKUP($B163,INDIRECT("'Monthly Resource Report'!"&amp;'HMPL Validation'!S$482021&amp;":"&amp;'HMPL Validation'!S$482022),'HMPL Validation'!S$482023,FALSE)),0,HLOOKUP($B163,INDIRECT("'Monthly Resource Report'!"&amp;'HMPL Validation'!S$482021&amp;":"&amp;'HMPL Validation'!S$482022),'HMPL Validation'!S$482023,FALSE))</f>
        <v>6.9822538968878592E-2</v>
      </c>
      <c r="T163" s="318">
        <f ca="1">+IF(ISERROR(HLOOKUP($B163,INDIRECT("'Monthly Resource Report'!"&amp;'HMPL Validation'!T$482021&amp;":"&amp;'HMPL Validation'!T$482022),'HMPL Validation'!T$482023,FALSE)),0,HLOOKUP($B163,INDIRECT("'Monthly Resource Report'!"&amp;'HMPL Validation'!T$482021&amp;":"&amp;'HMPL Validation'!T$482022),'HMPL Validation'!T$482023,FALSE))</f>
        <v>0.49213509853669102</v>
      </c>
    </row>
    <row r="164" spans="2:20" s="461" customFormat="1">
      <c r="B164" s="301">
        <v>46174</v>
      </c>
      <c r="C164" s="294">
        <v>153</v>
      </c>
      <c r="D164" s="297">
        <v>6.4341987564753911</v>
      </c>
      <c r="E164" s="299">
        <v>7.0000000000000007E-2</v>
      </c>
      <c r="F164" s="295">
        <v>0.49</v>
      </c>
      <c r="G164" s="294">
        <f ca="1">+IF(ISERROR(HLOOKUP($B164,INDIRECT("'Monthly Resource Report'!"&amp;'HMPL Validation'!G$482021&amp;":"&amp;'HMPL Validation'!G$482022),'HMPL Validation'!G$482023,FALSE)),0,HLOOKUP($B164,INDIRECT("'Monthly Resource Report'!"&amp;'HMPL Validation'!G$482021&amp;":"&amp;'HMPL Validation'!G$482022),'HMPL Validation'!G$482023,FALSE))</f>
        <v>153</v>
      </c>
      <c r="H164" s="297">
        <f ca="1">+IF(ISERROR(HLOOKUP($B164,INDIRECT("'Monthly Resource Report'!"&amp;'HMPL Validation'!H$482021&amp;":"&amp;'HMPL Validation'!H$482022),'HMPL Validation'!H$482023,FALSE)),0,HLOOKUP($B164,INDIRECT("'Monthly Resource Report'!"&amp;'HMPL Validation'!H$482021&amp;":"&amp;'HMPL Validation'!H$482022),'HMPL Validation'!H$482023,FALSE))</f>
        <v>6.4339980689626834</v>
      </c>
      <c r="I164" s="317">
        <f ca="1">+IF(ISERROR(HLOOKUP($B164,INDIRECT("'Monthly Resource Report'!"&amp;'HMPL Validation'!I$482021&amp;":"&amp;'HMPL Validation'!I$482022),'HMPL Validation'!I$482023,FALSE)),0,HLOOKUP($B164,INDIRECT("'Monthly Resource Report'!"&amp;'HMPL Validation'!I$482021&amp;":"&amp;'HMPL Validation'!I$482022),'HMPL Validation'!I$482023,FALSE))</f>
        <v>6.9822928673411791E-2</v>
      </c>
      <c r="J164" s="318">
        <f ca="1">+IF(ISERROR(HLOOKUP($B164,INDIRECT("'Monthly Resource Report'!"&amp;'HMPL Validation'!J$482021&amp;":"&amp;'HMPL Validation'!J$482022),'HMPL Validation'!J$482023,FALSE)),0,HLOOKUP($B164,INDIRECT("'Monthly Resource Report'!"&amp;'HMPL Validation'!J$482021&amp;":"&amp;'HMPL Validation'!J$482022),'HMPL Validation'!J$482023,FALSE))</f>
        <v>0.49124604518568066</v>
      </c>
      <c r="L164" s="301">
        <v>46174</v>
      </c>
      <c r="M164" s="294">
        <v>152</v>
      </c>
      <c r="N164" s="297">
        <v>6.4341987564753911</v>
      </c>
      <c r="O164" s="299">
        <v>7.0000000000000007E-2</v>
      </c>
      <c r="P164" s="295">
        <v>0.49</v>
      </c>
      <c r="Q164" s="294">
        <f ca="1">+IF(ISERROR(HLOOKUP($B164,INDIRECT("'Monthly Resource Report'!"&amp;'HMPL Validation'!Q$482021&amp;":"&amp;'HMPL Validation'!Q$482022),'HMPL Validation'!Q$482023,FALSE)),0,HLOOKUP($B164,INDIRECT("'Monthly Resource Report'!"&amp;'HMPL Validation'!Q$482021&amp;":"&amp;'HMPL Validation'!Q$482022),'HMPL Validation'!Q$482023,FALSE))</f>
        <v>152</v>
      </c>
      <c r="R164" s="297">
        <f ca="1">+IF(ISERROR(HLOOKUP($B164,INDIRECT("'Monthly Resource Report'!"&amp;'HMPL Validation'!R$482021&amp;":"&amp;'HMPL Validation'!R$482022),'HMPL Validation'!R$482023,FALSE)),0,HLOOKUP($B164,INDIRECT("'Monthly Resource Report'!"&amp;'HMPL Validation'!R$482021&amp;":"&amp;'HMPL Validation'!R$482022),'HMPL Validation'!R$482023,FALSE))</f>
        <v>6.4339997913406366</v>
      </c>
      <c r="S164" s="317">
        <f ca="1">+IF(ISERROR(HLOOKUP($B164,INDIRECT("'Monthly Resource Report'!"&amp;'HMPL Validation'!S$482021&amp;":"&amp;'HMPL Validation'!S$482022),'HMPL Validation'!S$482023,FALSE)),0,HLOOKUP($B164,INDIRECT("'Monthly Resource Report'!"&amp;'HMPL Validation'!S$482021&amp;":"&amp;'HMPL Validation'!S$482022),'HMPL Validation'!S$482023,FALSE))</f>
        <v>6.9843630036004536E-2</v>
      </c>
      <c r="T164" s="318">
        <f ca="1">+IF(ISERROR(HLOOKUP($B164,INDIRECT("'Monthly Resource Report'!"&amp;'HMPL Validation'!T$482021&amp;":"&amp;'HMPL Validation'!T$482022),'HMPL Validation'!T$482023,FALSE)),0,HLOOKUP($B164,INDIRECT("'Monthly Resource Report'!"&amp;'HMPL Validation'!T$482021&amp;":"&amp;'HMPL Validation'!T$482022),'HMPL Validation'!T$482023,FALSE))</f>
        <v>0.49175964249436921</v>
      </c>
    </row>
    <row r="165" spans="2:20" s="461" customFormat="1">
      <c r="B165" s="301">
        <v>46204</v>
      </c>
      <c r="C165" s="294">
        <v>153</v>
      </c>
      <c r="D165" s="297">
        <v>6.4341987564753911</v>
      </c>
      <c r="E165" s="299">
        <v>7.0000000000000007E-2</v>
      </c>
      <c r="F165" s="295">
        <v>0.49</v>
      </c>
      <c r="G165" s="294">
        <f ca="1">+IF(ISERROR(HLOOKUP($B165,INDIRECT("'Monthly Resource Report'!"&amp;'HMPL Validation'!G$482021&amp;":"&amp;'HMPL Validation'!G$482022),'HMPL Validation'!G$482023,FALSE)),0,HLOOKUP($B165,INDIRECT("'Monthly Resource Report'!"&amp;'HMPL Validation'!G$482021&amp;":"&amp;'HMPL Validation'!G$482022),'HMPL Validation'!G$482023,FALSE))</f>
        <v>153</v>
      </c>
      <c r="H165" s="297">
        <f ca="1">+IF(ISERROR(HLOOKUP($B165,INDIRECT("'Monthly Resource Report'!"&amp;'HMPL Validation'!H$482021&amp;":"&amp;'HMPL Validation'!H$482022),'HMPL Validation'!H$482023,FALSE)),0,HLOOKUP($B165,INDIRECT("'Monthly Resource Report'!"&amp;'HMPL Validation'!H$482021&amp;":"&amp;'HMPL Validation'!H$482022),'HMPL Validation'!H$482023,FALSE))</f>
        <v>6.4339952413124575</v>
      </c>
      <c r="I165" s="317">
        <f ca="1">+IF(ISERROR(HLOOKUP($B165,INDIRECT("'Monthly Resource Report'!"&amp;'HMPL Validation'!I$482021&amp;":"&amp;'HMPL Validation'!I$482022),'HMPL Validation'!I$482023,FALSE)),0,HLOOKUP($B165,INDIRECT("'Monthly Resource Report'!"&amp;'HMPL Validation'!I$482021&amp;":"&amp;'HMPL Validation'!I$482022),'HMPL Validation'!I$482023,FALSE))</f>
        <v>6.9858848025786235E-2</v>
      </c>
      <c r="J165" s="318">
        <f ca="1">+IF(ISERROR(HLOOKUP($B165,INDIRECT("'Monthly Resource Report'!"&amp;'HMPL Validation'!J$482021&amp;":"&amp;'HMPL Validation'!J$482022),'HMPL Validation'!J$482023,FALSE)),0,HLOOKUP($B165,INDIRECT("'Monthly Resource Report'!"&amp;'HMPL Validation'!J$482021&amp;":"&amp;'HMPL Validation'!J$482022),'HMPL Validation'!J$482023,FALSE))</f>
        <v>0.49089414348482541</v>
      </c>
      <c r="L165" s="301">
        <v>46204</v>
      </c>
      <c r="M165" s="294">
        <v>152</v>
      </c>
      <c r="N165" s="297">
        <v>6.4341987564753911</v>
      </c>
      <c r="O165" s="299">
        <v>7.0000000000000007E-2</v>
      </c>
      <c r="P165" s="295">
        <v>0.49</v>
      </c>
      <c r="Q165" s="294">
        <f ca="1">+IF(ISERROR(HLOOKUP($B165,INDIRECT("'Monthly Resource Report'!"&amp;'HMPL Validation'!Q$482021&amp;":"&amp;'HMPL Validation'!Q$482022),'HMPL Validation'!Q$482023,FALSE)),0,HLOOKUP($B165,INDIRECT("'Monthly Resource Report'!"&amp;'HMPL Validation'!Q$482021&amp;":"&amp;'HMPL Validation'!Q$482022),'HMPL Validation'!Q$482023,FALSE))</f>
        <v>152</v>
      </c>
      <c r="R165" s="297">
        <f ca="1">+IF(ISERROR(HLOOKUP($B165,INDIRECT("'Monthly Resource Report'!"&amp;'HMPL Validation'!R$482021&amp;":"&amp;'HMPL Validation'!R$482022),'HMPL Validation'!R$482023,FALSE)),0,HLOOKUP($B165,INDIRECT("'Monthly Resource Report'!"&amp;'HMPL Validation'!R$482021&amp;":"&amp;'HMPL Validation'!R$482022),'HMPL Validation'!R$482023,FALSE))</f>
        <v>6.4340010065525775</v>
      </c>
      <c r="S165" s="317">
        <f ca="1">+IF(ISERROR(HLOOKUP($B165,INDIRECT("'Monthly Resource Report'!"&amp;'HMPL Validation'!S$482021&amp;":"&amp;'HMPL Validation'!S$482022),'HMPL Validation'!S$482023,FALSE)),0,HLOOKUP($B165,INDIRECT("'Monthly Resource Report'!"&amp;'HMPL Validation'!S$482021&amp;":"&amp;'HMPL Validation'!S$482022),'HMPL Validation'!S$482023,FALSE))</f>
        <v>6.9877111841602335E-2</v>
      </c>
      <c r="T165" s="318">
        <f ca="1">+IF(ISERROR(HLOOKUP($B165,INDIRECT("'Monthly Resource Report'!"&amp;'HMPL Validation'!T$482021&amp;":"&amp;'HMPL Validation'!T$482022),'HMPL Validation'!T$482023,FALSE)),0,HLOOKUP($B165,INDIRECT("'Monthly Resource Report'!"&amp;'HMPL Validation'!T$482021&amp;":"&amp;'HMPL Validation'!T$482022),'HMPL Validation'!T$482023,FALSE))</f>
        <v>0.49167352950033943</v>
      </c>
    </row>
    <row r="166" spans="2:20" s="461" customFormat="1">
      <c r="B166" s="301">
        <v>46235</v>
      </c>
      <c r="C166" s="294">
        <v>153</v>
      </c>
      <c r="D166" s="297">
        <v>6.4341987564753911</v>
      </c>
      <c r="E166" s="299">
        <v>7.0000000000000007E-2</v>
      </c>
      <c r="F166" s="295">
        <v>0.49</v>
      </c>
      <c r="G166" s="294">
        <f ca="1">+IF(ISERROR(HLOOKUP($B166,INDIRECT("'Monthly Resource Report'!"&amp;'HMPL Validation'!G$482021&amp;":"&amp;'HMPL Validation'!G$482022),'HMPL Validation'!G$482023,FALSE)),0,HLOOKUP($B166,INDIRECT("'Monthly Resource Report'!"&amp;'HMPL Validation'!G$482021&amp;":"&amp;'HMPL Validation'!G$482022),'HMPL Validation'!G$482023,FALSE))</f>
        <v>153</v>
      </c>
      <c r="H166" s="297">
        <f ca="1">+IF(ISERROR(HLOOKUP($B166,INDIRECT("'Monthly Resource Report'!"&amp;'HMPL Validation'!H$482021&amp;":"&amp;'HMPL Validation'!H$482022),'HMPL Validation'!H$482023,FALSE)),0,HLOOKUP($B166,INDIRECT("'Monthly Resource Report'!"&amp;'HMPL Validation'!H$482021&amp;":"&amp;'HMPL Validation'!H$482022),'HMPL Validation'!H$482023,FALSE))</f>
        <v>6.4339972766991247</v>
      </c>
      <c r="I166" s="317">
        <f ca="1">+IF(ISERROR(HLOOKUP($B166,INDIRECT("'Monthly Resource Report'!"&amp;'HMPL Validation'!I$482021&amp;":"&amp;'HMPL Validation'!I$482022),'HMPL Validation'!I$482023,FALSE)),0,HLOOKUP($B166,INDIRECT("'Monthly Resource Report'!"&amp;'HMPL Validation'!I$482021&amp;":"&amp;'HMPL Validation'!I$482022),'HMPL Validation'!I$482023,FALSE))</f>
        <v>6.9865928116758833E-2</v>
      </c>
      <c r="J166" s="318">
        <f ca="1">+IF(ISERROR(HLOOKUP($B166,INDIRECT("'Monthly Resource Report'!"&amp;'HMPL Validation'!J$482021&amp;":"&amp;'HMPL Validation'!J$482022),'HMPL Validation'!J$482023,FALSE)),0,HLOOKUP($B166,INDIRECT("'Monthly Resource Report'!"&amp;'HMPL Validation'!J$482021&amp;":"&amp;'HMPL Validation'!J$482022),'HMPL Validation'!J$482023,FALSE))</f>
        <v>0.49117974340701409</v>
      </c>
      <c r="L166" s="301">
        <v>46235</v>
      </c>
      <c r="M166" s="294">
        <v>152</v>
      </c>
      <c r="N166" s="297">
        <v>6.4341987564753911</v>
      </c>
      <c r="O166" s="299">
        <v>7.0000000000000007E-2</v>
      </c>
      <c r="P166" s="295">
        <v>0.49</v>
      </c>
      <c r="Q166" s="294">
        <f ca="1">+IF(ISERROR(HLOOKUP($B166,INDIRECT("'Monthly Resource Report'!"&amp;'HMPL Validation'!Q$482021&amp;":"&amp;'HMPL Validation'!Q$482022),'HMPL Validation'!Q$482023,FALSE)),0,HLOOKUP($B166,INDIRECT("'Monthly Resource Report'!"&amp;'HMPL Validation'!Q$482021&amp;":"&amp;'HMPL Validation'!Q$482022),'HMPL Validation'!Q$482023,FALSE))</f>
        <v>152</v>
      </c>
      <c r="R166" s="297">
        <f ca="1">+IF(ISERROR(HLOOKUP($B166,INDIRECT("'Monthly Resource Report'!"&amp;'HMPL Validation'!R$482021&amp;":"&amp;'HMPL Validation'!R$482022),'HMPL Validation'!R$482023,FALSE)),0,HLOOKUP($B166,INDIRECT("'Monthly Resource Report'!"&amp;'HMPL Validation'!R$482021&amp;":"&amp;'HMPL Validation'!R$482022),'HMPL Validation'!R$482023,FALSE))</f>
        <v>6.4340004076380177</v>
      </c>
      <c r="S166" s="317">
        <f ca="1">+IF(ISERROR(HLOOKUP($B166,INDIRECT("'Monthly Resource Report'!"&amp;'HMPL Validation'!S$482021&amp;":"&amp;'HMPL Validation'!S$482022),'HMPL Validation'!S$482023,FALSE)),0,HLOOKUP($B166,INDIRECT("'Monthly Resource Report'!"&amp;'HMPL Validation'!S$482021&amp;":"&amp;'HMPL Validation'!S$482022),'HMPL Validation'!S$482023,FALSE))</f>
        <v>6.986557938585114E-2</v>
      </c>
      <c r="T166" s="318">
        <f ca="1">+IF(ISERROR(HLOOKUP($B166,INDIRECT("'Monthly Resource Report'!"&amp;'HMPL Validation'!T$482021&amp;":"&amp;'HMPL Validation'!T$482022),'HMPL Validation'!T$482023,FALSE)),0,HLOOKUP($B166,INDIRECT("'Monthly Resource Report'!"&amp;'HMPL Validation'!T$482021&amp;":"&amp;'HMPL Validation'!T$482022),'HMPL Validation'!T$482023,FALSE))</f>
        <v>0.49210141374575395</v>
      </c>
    </row>
    <row r="167" spans="2:20" s="461" customFormat="1">
      <c r="B167" s="301">
        <v>46266</v>
      </c>
      <c r="C167" s="294">
        <v>153</v>
      </c>
      <c r="D167" s="297">
        <v>6.4341987564753911</v>
      </c>
      <c r="E167" s="299">
        <v>7.0000000000000007E-2</v>
      </c>
      <c r="F167" s="295">
        <v>0.49</v>
      </c>
      <c r="G167" s="294">
        <f ca="1">+IF(ISERROR(HLOOKUP($B167,INDIRECT("'Monthly Resource Report'!"&amp;'HMPL Validation'!G$482021&amp;":"&amp;'HMPL Validation'!G$482022),'HMPL Validation'!G$482023,FALSE)),0,HLOOKUP($B167,INDIRECT("'Monthly Resource Report'!"&amp;'HMPL Validation'!G$482021&amp;":"&amp;'HMPL Validation'!G$482022),'HMPL Validation'!G$482023,FALSE))</f>
        <v>153</v>
      </c>
      <c r="H167" s="297">
        <f ca="1">+IF(ISERROR(HLOOKUP($B167,INDIRECT("'Monthly Resource Report'!"&amp;'HMPL Validation'!H$482021&amp;":"&amp;'HMPL Validation'!H$482022),'HMPL Validation'!H$482023,FALSE)),0,HLOOKUP($B167,INDIRECT("'Monthly Resource Report'!"&amp;'HMPL Validation'!H$482021&amp;":"&amp;'HMPL Validation'!H$482022),'HMPL Validation'!H$482023,FALSE))</f>
        <v>6.433997327852004</v>
      </c>
      <c r="I167" s="317">
        <f ca="1">+IF(ISERROR(HLOOKUP($B167,INDIRECT("'Monthly Resource Report'!"&amp;'HMPL Validation'!I$482021&amp;":"&amp;'HMPL Validation'!I$482022),'HMPL Validation'!I$482023,FALSE)),0,HLOOKUP($B167,INDIRECT("'Monthly Resource Report'!"&amp;'HMPL Validation'!I$482021&amp;":"&amp;'HMPL Validation'!I$482022),'HMPL Validation'!I$482023,FALSE))</f>
        <v>6.9822704813504749E-2</v>
      </c>
      <c r="J167" s="318">
        <f ca="1">+IF(ISERROR(HLOOKUP($B167,INDIRECT("'Monthly Resource Report'!"&amp;'HMPL Validation'!J$482021&amp;":"&amp;'HMPL Validation'!J$482022),'HMPL Validation'!J$482023,FALSE)),0,HLOOKUP($B167,INDIRECT("'Monthly Resource Report'!"&amp;'HMPL Validation'!J$482021&amp;":"&amp;'HMPL Validation'!J$482022),'HMPL Validation'!J$482023,FALSE))</f>
        <v>0.49061935377928678</v>
      </c>
      <c r="L167" s="301">
        <v>46266</v>
      </c>
      <c r="M167" s="294">
        <v>152</v>
      </c>
      <c r="N167" s="297">
        <v>6.4341987564753911</v>
      </c>
      <c r="O167" s="299">
        <v>7.0000000000000007E-2</v>
      </c>
      <c r="P167" s="295">
        <v>0.49</v>
      </c>
      <c r="Q167" s="294">
        <f ca="1">+IF(ISERROR(HLOOKUP($B167,INDIRECT("'Monthly Resource Report'!"&amp;'HMPL Validation'!Q$482021&amp;":"&amp;'HMPL Validation'!Q$482022),'HMPL Validation'!Q$482023,FALSE)),0,HLOOKUP($B167,INDIRECT("'Monthly Resource Report'!"&amp;'HMPL Validation'!Q$482021&amp;":"&amp;'HMPL Validation'!Q$482022),'HMPL Validation'!Q$482023,FALSE))</f>
        <v>152</v>
      </c>
      <c r="R167" s="297">
        <f ca="1">+IF(ISERROR(HLOOKUP($B167,INDIRECT("'Monthly Resource Report'!"&amp;'HMPL Validation'!R$482021&amp;":"&amp;'HMPL Validation'!R$482022),'HMPL Validation'!R$482023,FALSE)),0,HLOOKUP($B167,INDIRECT("'Monthly Resource Report'!"&amp;'HMPL Validation'!R$482021&amp;":"&amp;'HMPL Validation'!R$482022),'HMPL Validation'!R$482023,FALSE))</f>
        <v>6.4339992250984333</v>
      </c>
      <c r="S167" s="317">
        <f ca="1">+IF(ISERROR(HLOOKUP($B167,INDIRECT("'Monthly Resource Report'!"&amp;'HMPL Validation'!S$482021&amp;":"&amp;'HMPL Validation'!S$482022),'HMPL Validation'!S$482023,FALSE)),0,HLOOKUP($B167,INDIRECT("'Monthly Resource Report'!"&amp;'HMPL Validation'!S$482021&amp;":"&amp;'HMPL Validation'!S$482022),'HMPL Validation'!S$482023,FALSE))</f>
        <v>6.982324778787298E-2</v>
      </c>
      <c r="T167" s="318">
        <f ca="1">+IF(ISERROR(HLOOKUP($B167,INDIRECT("'Monthly Resource Report'!"&amp;'HMPL Validation'!T$482021&amp;":"&amp;'HMPL Validation'!T$482022),'HMPL Validation'!T$482023,FALSE)),0,HLOOKUP($B167,INDIRECT("'Monthly Resource Report'!"&amp;'HMPL Validation'!T$482021&amp;":"&amp;'HMPL Validation'!T$482022),'HMPL Validation'!T$482023,FALSE))</f>
        <v>0.49175976606916788</v>
      </c>
    </row>
    <row r="168" spans="2:20" s="461" customFormat="1">
      <c r="B168" s="301">
        <v>46296</v>
      </c>
      <c r="C168" s="294">
        <v>153</v>
      </c>
      <c r="D168" s="297">
        <v>6.4341987564753911</v>
      </c>
      <c r="E168" s="299">
        <v>7.0000000000000007E-2</v>
      </c>
      <c r="F168" s="295">
        <v>0.49</v>
      </c>
      <c r="G168" s="294">
        <f ca="1">+IF(ISERROR(HLOOKUP($B168,INDIRECT("'Monthly Resource Report'!"&amp;'HMPL Validation'!G$482021&amp;":"&amp;'HMPL Validation'!G$482022),'HMPL Validation'!G$482023,FALSE)),0,HLOOKUP($B168,INDIRECT("'Monthly Resource Report'!"&amp;'HMPL Validation'!G$482021&amp;":"&amp;'HMPL Validation'!G$482022),'HMPL Validation'!G$482023,FALSE))</f>
        <v>153</v>
      </c>
      <c r="H168" s="297">
        <f ca="1">+IF(ISERROR(HLOOKUP($B168,INDIRECT("'Monthly Resource Report'!"&amp;'HMPL Validation'!H$482021&amp;":"&amp;'HMPL Validation'!H$482022),'HMPL Validation'!H$482023,FALSE)),0,HLOOKUP($B168,INDIRECT("'Monthly Resource Report'!"&amp;'HMPL Validation'!H$482021&amp;":"&amp;'HMPL Validation'!H$482022),'HMPL Validation'!H$482023,FALSE))</f>
        <v>6.4339972579331182</v>
      </c>
      <c r="I168" s="317">
        <f ca="1">+IF(ISERROR(HLOOKUP($B168,INDIRECT("'Monthly Resource Report'!"&amp;'HMPL Validation'!I$482021&amp;":"&amp;'HMPL Validation'!I$482022),'HMPL Validation'!I$482023,FALSE)),0,HLOOKUP($B168,INDIRECT("'Monthly Resource Report'!"&amp;'HMPL Validation'!I$482021&amp;":"&amp;'HMPL Validation'!I$482022),'HMPL Validation'!I$482023,FALSE))</f>
        <v>6.9831737080151376E-2</v>
      </c>
      <c r="J168" s="318">
        <f ca="1">+IF(ISERROR(HLOOKUP($B168,INDIRECT("'Monthly Resource Report'!"&amp;'HMPL Validation'!J$482021&amp;":"&amp;'HMPL Validation'!J$482022),'HMPL Validation'!J$482023,FALSE)),0,HLOOKUP($B168,INDIRECT("'Monthly Resource Report'!"&amp;'HMPL Validation'!J$482021&amp;":"&amp;'HMPL Validation'!J$482022),'HMPL Validation'!J$482023,FALSE))</f>
        <v>0.49089600615502993</v>
      </c>
      <c r="L168" s="301">
        <v>46296</v>
      </c>
      <c r="M168" s="294">
        <v>152</v>
      </c>
      <c r="N168" s="297">
        <v>6.4341987564753911</v>
      </c>
      <c r="O168" s="299">
        <v>7.0000000000000007E-2</v>
      </c>
      <c r="P168" s="295">
        <v>0.49</v>
      </c>
      <c r="Q168" s="294">
        <f ca="1">+IF(ISERROR(HLOOKUP($B168,INDIRECT("'Monthly Resource Report'!"&amp;'HMPL Validation'!Q$482021&amp;":"&amp;'HMPL Validation'!Q$482022),'HMPL Validation'!Q$482023,FALSE)),0,HLOOKUP($B168,INDIRECT("'Monthly Resource Report'!"&amp;'HMPL Validation'!Q$482021&amp;":"&amp;'HMPL Validation'!Q$482022),'HMPL Validation'!Q$482023,FALSE))</f>
        <v>152</v>
      </c>
      <c r="R168" s="297">
        <f ca="1">+IF(ISERROR(HLOOKUP($B168,INDIRECT("'Monthly Resource Report'!"&amp;'HMPL Validation'!R$482021&amp;":"&amp;'HMPL Validation'!R$482022),'HMPL Validation'!R$482023,FALSE)),0,HLOOKUP($B168,INDIRECT("'Monthly Resource Report'!"&amp;'HMPL Validation'!R$482021&amp;":"&amp;'HMPL Validation'!R$482022),'HMPL Validation'!R$482023,FALSE))</f>
        <v>6.4339998263604956</v>
      </c>
      <c r="S168" s="317">
        <f ca="1">+IF(ISERROR(HLOOKUP($B168,INDIRECT("'Monthly Resource Report'!"&amp;'HMPL Validation'!S$482021&amp;":"&amp;'HMPL Validation'!S$482022),'HMPL Validation'!S$482023,FALSE)),0,HLOOKUP($B168,INDIRECT("'Monthly Resource Report'!"&amp;'HMPL Validation'!S$482021&amp;":"&amp;'HMPL Validation'!S$482022),'HMPL Validation'!S$482023,FALSE))</f>
        <v>6.9843184311527307E-2</v>
      </c>
      <c r="T168" s="318">
        <f ca="1">+IF(ISERROR(HLOOKUP($B168,INDIRECT("'Monthly Resource Report'!"&amp;'HMPL Validation'!T$482021&amp;":"&amp;'HMPL Validation'!T$482022),'HMPL Validation'!T$482023,FALSE)),0,HLOOKUP($B168,INDIRECT("'Monthly Resource Report'!"&amp;'HMPL Validation'!T$482021&amp;":"&amp;'HMPL Validation'!T$482022),'HMPL Validation'!T$482023,FALSE))</f>
        <v>0.49127977485220159</v>
      </c>
    </row>
    <row r="169" spans="2:20" s="461" customFormat="1">
      <c r="B169" s="301">
        <v>46327</v>
      </c>
      <c r="C169" s="294">
        <v>153</v>
      </c>
      <c r="D169" s="297">
        <v>6.4341987564753911</v>
      </c>
      <c r="E169" s="299">
        <v>7.0000000000000007E-2</v>
      </c>
      <c r="F169" s="295">
        <v>0.49</v>
      </c>
      <c r="G169" s="294">
        <f ca="1">+IF(ISERROR(HLOOKUP($B169,INDIRECT("'Monthly Resource Report'!"&amp;'HMPL Validation'!G$482021&amp;":"&amp;'HMPL Validation'!G$482022),'HMPL Validation'!G$482023,FALSE)),0,HLOOKUP($B169,INDIRECT("'Monthly Resource Report'!"&amp;'HMPL Validation'!G$482021&amp;":"&amp;'HMPL Validation'!G$482022),'HMPL Validation'!G$482023,FALSE))</f>
        <v>153</v>
      </c>
      <c r="H169" s="297">
        <f ca="1">+IF(ISERROR(HLOOKUP($B169,INDIRECT("'Monthly Resource Report'!"&amp;'HMPL Validation'!H$482021&amp;":"&amp;'HMPL Validation'!H$482022),'HMPL Validation'!H$482023,FALSE)),0,HLOOKUP($B169,INDIRECT("'Monthly Resource Report'!"&amp;'HMPL Validation'!H$482021&amp;":"&amp;'HMPL Validation'!H$482022),'HMPL Validation'!H$482023,FALSE))</f>
        <v>6.4339975443802118</v>
      </c>
      <c r="I169" s="317">
        <f ca="1">+IF(ISERROR(HLOOKUP($B169,INDIRECT("'Monthly Resource Report'!"&amp;'HMPL Validation'!I$482021&amp;":"&amp;'HMPL Validation'!I$482022),'HMPL Validation'!I$482023,FALSE)),0,HLOOKUP($B169,INDIRECT("'Monthly Resource Report'!"&amp;'HMPL Validation'!I$482021&amp;":"&amp;'HMPL Validation'!I$482022),'HMPL Validation'!I$482023,FALSE))</f>
        <v>6.983052769874952E-2</v>
      </c>
      <c r="J169" s="318">
        <f ca="1">+IF(ISERROR(HLOOKUP($B169,INDIRECT("'Monthly Resource Report'!"&amp;'HMPL Validation'!J$482021&amp;":"&amp;'HMPL Validation'!J$482022),'HMPL Validation'!J$482023,FALSE)),0,HLOOKUP($B169,INDIRECT("'Monthly Resource Report'!"&amp;'HMPL Validation'!J$482021&amp;":"&amp;'HMPL Validation'!J$482022),'HMPL Validation'!J$482023,FALSE))</f>
        <v>0.49093091617123036</v>
      </c>
      <c r="L169" s="301">
        <v>46327</v>
      </c>
      <c r="M169" s="294">
        <v>152</v>
      </c>
      <c r="N169" s="297">
        <v>6.4341987564753911</v>
      </c>
      <c r="O169" s="299">
        <v>7.0000000000000007E-2</v>
      </c>
      <c r="P169" s="295">
        <v>0.49</v>
      </c>
      <c r="Q169" s="294">
        <f ca="1">+IF(ISERROR(HLOOKUP($B169,INDIRECT("'Monthly Resource Report'!"&amp;'HMPL Validation'!Q$482021&amp;":"&amp;'HMPL Validation'!Q$482022),'HMPL Validation'!Q$482023,FALSE)),0,HLOOKUP($B169,INDIRECT("'Monthly Resource Report'!"&amp;'HMPL Validation'!Q$482021&amp;":"&amp;'HMPL Validation'!Q$482022),'HMPL Validation'!Q$482023,FALSE))</f>
        <v>152</v>
      </c>
      <c r="R169" s="297">
        <f ca="1">+IF(ISERROR(HLOOKUP($B169,INDIRECT("'Monthly Resource Report'!"&amp;'HMPL Validation'!R$482021&amp;":"&amp;'HMPL Validation'!R$482022),'HMPL Validation'!R$482023,FALSE)),0,HLOOKUP($B169,INDIRECT("'Monthly Resource Report'!"&amp;'HMPL Validation'!R$482021&amp;":"&amp;'HMPL Validation'!R$482022),'HMPL Validation'!R$482023,FALSE))</f>
        <v>6.4339987948552784</v>
      </c>
      <c r="S169" s="317">
        <f ca="1">+IF(ISERROR(HLOOKUP($B169,INDIRECT("'Monthly Resource Report'!"&amp;'HMPL Validation'!S$482021&amp;":"&amp;'HMPL Validation'!S$482022),'HMPL Validation'!S$482023,FALSE)),0,HLOOKUP($B169,INDIRECT("'Monthly Resource Report'!"&amp;'HMPL Validation'!S$482021&amp;":"&amp;'HMPL Validation'!S$482022),'HMPL Validation'!S$482023,FALSE))</f>
        <v>6.986571568464231E-2</v>
      </c>
      <c r="T169" s="318">
        <f ca="1">+IF(ISERROR(HLOOKUP($B169,INDIRECT("'Monthly Resource Report'!"&amp;'HMPL Validation'!T$482021&amp;":"&amp;'HMPL Validation'!T$482022),'HMPL Validation'!T$482023,FALSE)),0,HLOOKUP($B169,INDIRECT("'Monthly Resource Report'!"&amp;'HMPL Validation'!T$482021&amp;":"&amp;'HMPL Validation'!T$482022),'HMPL Validation'!T$482023,FALSE))</f>
        <v>0.49175222141817759</v>
      </c>
    </row>
    <row r="170" spans="2:20" s="461" customFormat="1">
      <c r="B170" s="301">
        <v>46357</v>
      </c>
      <c r="C170" s="294">
        <v>153</v>
      </c>
      <c r="D170" s="297">
        <v>6.4341987564753911</v>
      </c>
      <c r="E170" s="299">
        <v>7.0000000000000007E-2</v>
      </c>
      <c r="F170" s="295">
        <v>0.49</v>
      </c>
      <c r="G170" s="294">
        <f ca="1">+IF(ISERROR(HLOOKUP($B170,INDIRECT("'Monthly Resource Report'!"&amp;'HMPL Validation'!G$482021&amp;":"&amp;'HMPL Validation'!G$482022),'HMPL Validation'!G$482023,FALSE)),0,HLOOKUP($B170,INDIRECT("'Monthly Resource Report'!"&amp;'HMPL Validation'!G$482021&amp;":"&amp;'HMPL Validation'!G$482022),'HMPL Validation'!G$482023,FALSE))</f>
        <v>153</v>
      </c>
      <c r="H170" s="297">
        <f ca="1">+IF(ISERROR(HLOOKUP($B170,INDIRECT("'Monthly Resource Report'!"&amp;'HMPL Validation'!H$482021&amp;":"&amp;'HMPL Validation'!H$482022),'HMPL Validation'!H$482023,FALSE)),0,HLOOKUP($B170,INDIRECT("'Monthly Resource Report'!"&amp;'HMPL Validation'!H$482021&amp;":"&amp;'HMPL Validation'!H$482022),'HMPL Validation'!H$482023,FALSE))</f>
        <v>6.4339958861844364</v>
      </c>
      <c r="I170" s="317">
        <f ca="1">+IF(ISERROR(HLOOKUP($B170,INDIRECT("'Monthly Resource Report'!"&amp;'HMPL Validation'!I$482021&amp;":"&amp;'HMPL Validation'!I$482022),'HMPL Validation'!I$482023,FALSE)),0,HLOOKUP($B170,INDIRECT("'Monthly Resource Report'!"&amp;'HMPL Validation'!I$482021&amp;":"&amp;'HMPL Validation'!I$482022),'HMPL Validation'!I$482023,FALSE))</f>
        <v>6.9865722571163594E-2</v>
      </c>
      <c r="J170" s="318">
        <f ca="1">+IF(ISERROR(HLOOKUP($B170,INDIRECT("'Monthly Resource Report'!"&amp;'HMPL Validation'!J$482021&amp;":"&amp;'HMPL Validation'!J$482022),'HMPL Validation'!J$482023,FALSE)),0,HLOOKUP($B170,INDIRECT("'Monthly Resource Report'!"&amp;'HMPL Validation'!J$482021&amp;":"&amp;'HMPL Validation'!J$482022),'HMPL Validation'!J$482023,FALSE))</f>
        <v>0.49148607686949419</v>
      </c>
      <c r="L170" s="301">
        <v>46357</v>
      </c>
      <c r="M170" s="294">
        <v>152</v>
      </c>
      <c r="N170" s="297">
        <v>6.4341987564753911</v>
      </c>
      <c r="O170" s="299">
        <v>7.0000000000000007E-2</v>
      </c>
      <c r="P170" s="295">
        <v>0.49</v>
      </c>
      <c r="Q170" s="294">
        <f ca="1">+IF(ISERROR(HLOOKUP($B170,INDIRECT("'Monthly Resource Report'!"&amp;'HMPL Validation'!Q$482021&amp;":"&amp;'HMPL Validation'!Q$482022),'HMPL Validation'!Q$482023,FALSE)),0,HLOOKUP($B170,INDIRECT("'Monthly Resource Report'!"&amp;'HMPL Validation'!Q$482021&amp;":"&amp;'HMPL Validation'!Q$482022),'HMPL Validation'!Q$482023,FALSE))</f>
        <v>152</v>
      </c>
      <c r="R170" s="297">
        <f ca="1">+IF(ISERROR(HLOOKUP($B170,INDIRECT("'Monthly Resource Report'!"&amp;'HMPL Validation'!R$482021&amp;":"&amp;'HMPL Validation'!R$482022),'HMPL Validation'!R$482023,FALSE)),0,HLOOKUP($B170,INDIRECT("'Monthly Resource Report'!"&amp;'HMPL Validation'!R$482021&amp;":"&amp;'HMPL Validation'!R$482022),'HMPL Validation'!R$482023,FALSE))</f>
        <v>6.4340011271456241</v>
      </c>
      <c r="S170" s="317">
        <f ca="1">+IF(ISERROR(HLOOKUP($B170,INDIRECT("'Monthly Resource Report'!"&amp;'HMPL Validation'!S$482021&amp;":"&amp;'HMPL Validation'!S$482022),'HMPL Validation'!S$482023,FALSE)),0,HLOOKUP($B170,INDIRECT("'Monthly Resource Report'!"&amp;'HMPL Validation'!S$482021&amp;":"&amp;'HMPL Validation'!S$482022),'HMPL Validation'!S$482023,FALSE))</f>
        <v>6.9880789314564359E-2</v>
      </c>
      <c r="T170" s="318">
        <f ca="1">+IF(ISERROR(HLOOKUP($B170,INDIRECT("'Monthly Resource Report'!"&amp;'HMPL Validation'!T$482021&amp;":"&amp;'HMPL Validation'!T$482022),'HMPL Validation'!T$482023,FALSE)),0,HLOOKUP($B170,INDIRECT("'Monthly Resource Report'!"&amp;'HMPL Validation'!T$482021&amp;":"&amp;'HMPL Validation'!T$482022),'HMPL Validation'!T$482023,FALSE))</f>
        <v>0.4925164702572109</v>
      </c>
    </row>
    <row r="171" spans="2:20" s="461" customFormat="1">
      <c r="B171" s="301">
        <v>46388</v>
      </c>
      <c r="C171" s="294">
        <v>153</v>
      </c>
      <c r="D171" s="297">
        <v>6.6149997415323494</v>
      </c>
      <c r="E171" s="299">
        <v>7.0000000000000007E-2</v>
      </c>
      <c r="F171" s="295">
        <v>0.49</v>
      </c>
      <c r="G171" s="294">
        <f ca="1">+IF(ISERROR(HLOOKUP($B171,INDIRECT("'Monthly Resource Report'!"&amp;'HMPL Validation'!G$482021&amp;":"&amp;'HMPL Validation'!G$482022),'HMPL Validation'!G$482023,FALSE)),0,HLOOKUP($B171,INDIRECT("'Monthly Resource Report'!"&amp;'HMPL Validation'!G$482021&amp;":"&amp;'HMPL Validation'!G$482022),'HMPL Validation'!G$482023,FALSE))</f>
        <v>153</v>
      </c>
      <c r="H171" s="297">
        <f ca="1">+IF(ISERROR(HLOOKUP($B171,INDIRECT("'Monthly Resource Report'!"&amp;'HMPL Validation'!H$482021&amp;":"&amp;'HMPL Validation'!H$482022),'HMPL Validation'!H$482023,FALSE)),0,HLOOKUP($B171,INDIRECT("'Monthly Resource Report'!"&amp;'HMPL Validation'!H$482021&amp;":"&amp;'HMPL Validation'!H$482022),'HMPL Validation'!H$482023,FALSE))</f>
        <v>6.6149973868712468</v>
      </c>
      <c r="I171" s="317">
        <f ca="1">+IF(ISERROR(HLOOKUP($B171,INDIRECT("'Monthly Resource Report'!"&amp;'HMPL Validation'!I$482021&amp;":"&amp;'HMPL Validation'!I$482022),'HMPL Validation'!I$482023,FALSE)),0,HLOOKUP($B171,INDIRECT("'Monthly Resource Report'!"&amp;'HMPL Validation'!I$482021&amp;":"&amp;'HMPL Validation'!I$482022),'HMPL Validation'!I$482023,FALSE))</f>
        <v>6.9855044896212554E-2</v>
      </c>
      <c r="J171" s="318">
        <f ca="1">+IF(ISERROR(HLOOKUP($B171,INDIRECT("'Monthly Resource Report'!"&amp;'HMPL Validation'!J$482021&amp;":"&amp;'HMPL Validation'!J$482022),'HMPL Validation'!J$482023,FALSE)),0,HLOOKUP($B171,INDIRECT("'Monthly Resource Report'!"&amp;'HMPL Validation'!J$482021&amp;":"&amp;'HMPL Validation'!J$482022),'HMPL Validation'!J$482023,FALSE))</f>
        <v>0.49089814330698084</v>
      </c>
      <c r="L171" s="301">
        <v>46388</v>
      </c>
      <c r="M171" s="294">
        <v>152</v>
      </c>
      <c r="N171" s="297">
        <v>6.6149997415323494</v>
      </c>
      <c r="O171" s="299">
        <v>7.0000000000000007E-2</v>
      </c>
      <c r="P171" s="295">
        <v>0.49</v>
      </c>
      <c r="Q171" s="294">
        <f ca="1">+IF(ISERROR(HLOOKUP($B171,INDIRECT("'Monthly Resource Report'!"&amp;'HMPL Validation'!Q$482021&amp;":"&amp;'HMPL Validation'!Q$482022),'HMPL Validation'!Q$482023,FALSE)),0,HLOOKUP($B171,INDIRECT("'Monthly Resource Report'!"&amp;'HMPL Validation'!Q$482021&amp;":"&amp;'HMPL Validation'!Q$482022),'HMPL Validation'!Q$482023,FALSE))</f>
        <v>152</v>
      </c>
      <c r="R171" s="297">
        <f ca="1">+IF(ISERROR(HLOOKUP($B171,INDIRECT("'Monthly Resource Report'!"&amp;'HMPL Validation'!R$482021&amp;":"&amp;'HMPL Validation'!R$482022),'HMPL Validation'!R$482023,FALSE)),0,HLOOKUP($B171,INDIRECT("'Monthly Resource Report'!"&amp;'HMPL Validation'!R$482021&amp;":"&amp;'HMPL Validation'!R$482022),'HMPL Validation'!R$482023,FALSE))</f>
        <v>6.6149946037634981</v>
      </c>
      <c r="S171" s="317">
        <f ca="1">+IF(ISERROR(HLOOKUP($B171,INDIRECT("'Monthly Resource Report'!"&amp;'HMPL Validation'!S$482021&amp;":"&amp;'HMPL Validation'!S$482022),'HMPL Validation'!S$482023,FALSE)),0,HLOOKUP($B171,INDIRECT("'Monthly Resource Report'!"&amp;'HMPL Validation'!S$482021&amp;":"&amp;'HMPL Validation'!S$482022),'HMPL Validation'!S$482023,FALSE))</f>
        <v>6.9852829775282205E-2</v>
      </c>
      <c r="T171" s="318">
        <f ca="1">+IF(ISERROR(HLOOKUP($B171,INDIRECT("'Monthly Resource Report'!"&amp;'HMPL Validation'!T$482021&amp;":"&amp;'HMPL Validation'!T$482022),'HMPL Validation'!T$482023,FALSE)),0,HLOOKUP($B171,INDIRECT("'Monthly Resource Report'!"&amp;'HMPL Validation'!T$482021&amp;":"&amp;'HMPL Validation'!T$482022),'HMPL Validation'!T$482023,FALSE))</f>
        <v>0.49168307006318945</v>
      </c>
    </row>
    <row r="172" spans="2:20" s="461" customFormat="1">
      <c r="B172" s="301">
        <v>46419</v>
      </c>
      <c r="C172" s="294">
        <v>153</v>
      </c>
      <c r="D172" s="297">
        <v>6.6149997415323494</v>
      </c>
      <c r="E172" s="299">
        <v>7.0000000000000007E-2</v>
      </c>
      <c r="F172" s="295">
        <v>0.49</v>
      </c>
      <c r="G172" s="294">
        <f ca="1">+IF(ISERROR(HLOOKUP($B172,INDIRECT("'Monthly Resource Report'!"&amp;'HMPL Validation'!G$482021&amp;":"&amp;'HMPL Validation'!G$482022),'HMPL Validation'!G$482023,FALSE)),0,HLOOKUP($B172,INDIRECT("'Monthly Resource Report'!"&amp;'HMPL Validation'!G$482021&amp;":"&amp;'HMPL Validation'!G$482022),'HMPL Validation'!G$482023,FALSE))</f>
        <v>153</v>
      </c>
      <c r="H172" s="297">
        <f ca="1">+IF(ISERROR(HLOOKUP($B172,INDIRECT("'Monthly Resource Report'!"&amp;'HMPL Validation'!H$482021&amp;":"&amp;'HMPL Validation'!H$482022),'HMPL Validation'!H$482023,FALSE)),0,HLOOKUP($B172,INDIRECT("'Monthly Resource Report'!"&amp;'HMPL Validation'!H$482021&amp;":"&amp;'HMPL Validation'!H$482022),'HMPL Validation'!H$482023,FALSE))</f>
        <v>6.6149974441242039</v>
      </c>
      <c r="I172" s="317">
        <f ca="1">+IF(ISERROR(HLOOKUP($B172,INDIRECT("'Monthly Resource Report'!"&amp;'HMPL Validation'!I$482021&amp;":"&amp;'HMPL Validation'!I$482022),'HMPL Validation'!I$482023,FALSE)),0,HLOOKUP($B172,INDIRECT("'Monthly Resource Report'!"&amp;'HMPL Validation'!I$482021&amp;":"&amp;'HMPL Validation'!I$482022),'HMPL Validation'!I$482023,FALSE))</f>
        <v>6.9852259731760832E-2</v>
      </c>
      <c r="J172" s="318">
        <f ca="1">+IF(ISERROR(HLOOKUP($B172,INDIRECT("'Monthly Resource Report'!"&amp;'HMPL Validation'!J$482021&amp;":"&amp;'HMPL Validation'!J$482022),'HMPL Validation'!J$482023,FALSE)),0,HLOOKUP($B172,INDIRECT("'Monthly Resource Report'!"&amp;'HMPL Validation'!J$482021&amp;":"&amp;'HMPL Validation'!J$482022),'HMPL Validation'!J$482023,FALSE))</f>
        <v>0.49067002660837516</v>
      </c>
      <c r="L172" s="301">
        <v>46419</v>
      </c>
      <c r="M172" s="294">
        <v>152</v>
      </c>
      <c r="N172" s="297">
        <v>6.6149997415323494</v>
      </c>
      <c r="O172" s="299">
        <v>7.0000000000000007E-2</v>
      </c>
      <c r="P172" s="295">
        <v>0.49</v>
      </c>
      <c r="Q172" s="294">
        <f ca="1">+IF(ISERROR(HLOOKUP($B172,INDIRECT("'Monthly Resource Report'!"&amp;'HMPL Validation'!Q$482021&amp;":"&amp;'HMPL Validation'!Q$482022),'HMPL Validation'!Q$482023,FALSE)),0,HLOOKUP($B172,INDIRECT("'Monthly Resource Report'!"&amp;'HMPL Validation'!Q$482021&amp;":"&amp;'HMPL Validation'!Q$482022),'HMPL Validation'!Q$482023,FALSE))</f>
        <v>152</v>
      </c>
      <c r="R172" s="297">
        <f ca="1">+IF(ISERROR(HLOOKUP($B172,INDIRECT("'Monthly Resource Report'!"&amp;'HMPL Validation'!R$482021&amp;":"&amp;'HMPL Validation'!R$482022),'HMPL Validation'!R$482023,FALSE)),0,HLOOKUP($B172,INDIRECT("'Monthly Resource Report'!"&amp;'HMPL Validation'!R$482021&amp;":"&amp;'HMPL Validation'!R$482022),'HMPL Validation'!R$482023,FALSE))</f>
        <v>6.6149924429253355</v>
      </c>
      <c r="S172" s="317">
        <f ca="1">+IF(ISERROR(HLOOKUP($B172,INDIRECT("'Monthly Resource Report'!"&amp;'HMPL Validation'!S$482021&amp;":"&amp;'HMPL Validation'!S$482022),'HMPL Validation'!S$482023,FALSE)),0,HLOOKUP($B172,INDIRECT("'Monthly Resource Report'!"&amp;'HMPL Validation'!S$482021&amp;":"&amp;'HMPL Validation'!S$482022),'HMPL Validation'!S$482023,FALSE))</f>
        <v>6.9873287704135534E-2</v>
      </c>
      <c r="T172" s="318">
        <f ca="1">+IF(ISERROR(HLOOKUP($B172,INDIRECT("'Monthly Resource Report'!"&amp;'HMPL Validation'!T$482021&amp;":"&amp;'HMPL Validation'!T$482022),'HMPL Validation'!T$482023,FALSE)),0,HLOOKUP($B172,INDIRECT("'Monthly Resource Report'!"&amp;'HMPL Validation'!T$482021&amp;":"&amp;'HMPL Validation'!T$482022),'HMPL Validation'!T$482023,FALSE))</f>
        <v>0.49186377266902531</v>
      </c>
    </row>
    <row r="173" spans="2:20" s="461" customFormat="1">
      <c r="B173" s="301">
        <v>46447</v>
      </c>
      <c r="C173" s="294">
        <v>153</v>
      </c>
      <c r="D173" s="297">
        <v>6.6149997415323494</v>
      </c>
      <c r="E173" s="299">
        <v>7.0000000000000007E-2</v>
      </c>
      <c r="F173" s="295">
        <v>0.49</v>
      </c>
      <c r="G173" s="294">
        <f ca="1">+IF(ISERROR(HLOOKUP($B173,INDIRECT("'Monthly Resource Report'!"&amp;'HMPL Validation'!G$482021&amp;":"&amp;'HMPL Validation'!G$482022),'HMPL Validation'!G$482023,FALSE)),0,HLOOKUP($B173,INDIRECT("'Monthly Resource Report'!"&amp;'HMPL Validation'!G$482021&amp;":"&amp;'HMPL Validation'!G$482022),'HMPL Validation'!G$482023,FALSE))</f>
        <v>153</v>
      </c>
      <c r="H173" s="297">
        <f ca="1">+IF(ISERROR(HLOOKUP($B173,INDIRECT("'Monthly Resource Report'!"&amp;'HMPL Validation'!H$482021&amp;":"&amp;'HMPL Validation'!H$482022),'HMPL Validation'!H$482023,FALSE)),0,HLOOKUP($B173,INDIRECT("'Monthly Resource Report'!"&amp;'HMPL Validation'!H$482021&amp;":"&amp;'HMPL Validation'!H$482022),'HMPL Validation'!H$482023,FALSE))</f>
        <v>6.6149988111514002</v>
      </c>
      <c r="I173" s="317">
        <f ca="1">+IF(ISERROR(HLOOKUP($B173,INDIRECT("'Monthly Resource Report'!"&amp;'HMPL Validation'!I$482021&amp;":"&amp;'HMPL Validation'!I$482022),'HMPL Validation'!I$482023,FALSE)),0,HLOOKUP($B173,INDIRECT("'Monthly Resource Report'!"&amp;'HMPL Validation'!I$482021&amp;":"&amp;'HMPL Validation'!I$482022),'HMPL Validation'!I$482023,FALSE))</f>
        <v>6.9832740886584838E-2</v>
      </c>
      <c r="J173" s="318">
        <f ca="1">+IF(ISERROR(HLOOKUP($B173,INDIRECT("'Monthly Resource Report'!"&amp;'HMPL Validation'!J$482021&amp;":"&amp;'HMPL Validation'!J$482022),'HMPL Validation'!J$482023,FALSE)),0,HLOOKUP($B173,INDIRECT("'Monthly Resource Report'!"&amp;'HMPL Validation'!J$482021&amp;":"&amp;'HMPL Validation'!J$482022),'HMPL Validation'!J$482023,FALSE))</f>
        <v>0.49121236704587418</v>
      </c>
      <c r="L173" s="301">
        <v>46447</v>
      </c>
      <c r="M173" s="294">
        <v>152</v>
      </c>
      <c r="N173" s="297">
        <v>6.6149997415323494</v>
      </c>
      <c r="O173" s="299">
        <v>7.0000000000000007E-2</v>
      </c>
      <c r="P173" s="295">
        <v>0.49</v>
      </c>
      <c r="Q173" s="294">
        <f ca="1">+IF(ISERROR(HLOOKUP($B173,INDIRECT("'Monthly Resource Report'!"&amp;'HMPL Validation'!Q$482021&amp;":"&amp;'HMPL Validation'!Q$482022),'HMPL Validation'!Q$482023,FALSE)),0,HLOOKUP($B173,INDIRECT("'Monthly Resource Report'!"&amp;'HMPL Validation'!Q$482021&amp;":"&amp;'HMPL Validation'!Q$482022),'HMPL Validation'!Q$482023,FALSE))</f>
        <v>152</v>
      </c>
      <c r="R173" s="297">
        <f ca="1">+IF(ISERROR(HLOOKUP($B173,INDIRECT("'Monthly Resource Report'!"&amp;'HMPL Validation'!R$482021&amp;":"&amp;'HMPL Validation'!R$482022),'HMPL Validation'!R$482023,FALSE)),0,HLOOKUP($B173,INDIRECT("'Monthly Resource Report'!"&amp;'HMPL Validation'!R$482021&amp;":"&amp;'HMPL Validation'!R$482022),'HMPL Validation'!R$482023,FALSE))</f>
        <v>6.6149950904189572</v>
      </c>
      <c r="S173" s="317">
        <f ca="1">+IF(ISERROR(HLOOKUP($B173,INDIRECT("'Monthly Resource Report'!"&amp;'HMPL Validation'!S$482021&amp;":"&amp;'HMPL Validation'!S$482022),'HMPL Validation'!S$482023,FALSE)),0,HLOOKUP($B173,INDIRECT("'Monthly Resource Report'!"&amp;'HMPL Validation'!S$482021&amp;":"&amp;'HMPL Validation'!S$482022),'HMPL Validation'!S$482023,FALSE))</f>
        <v>6.9842987156798833E-2</v>
      </c>
      <c r="T173" s="318">
        <f ca="1">+IF(ISERROR(HLOOKUP($B173,INDIRECT("'Monthly Resource Report'!"&amp;'HMPL Validation'!T$482021&amp;":"&amp;'HMPL Validation'!T$482022),'HMPL Validation'!T$482023,FALSE)),0,HLOOKUP($B173,INDIRECT("'Monthly Resource Report'!"&amp;'HMPL Validation'!T$482021&amp;":"&amp;'HMPL Validation'!T$482022),'HMPL Validation'!T$482023,FALSE))</f>
        <v>0.4912752794308512</v>
      </c>
    </row>
    <row r="174" spans="2:20" s="461" customFormat="1">
      <c r="B174" s="301">
        <v>46478</v>
      </c>
      <c r="C174" s="294">
        <v>153</v>
      </c>
      <c r="D174" s="297">
        <v>6.6149997415323494</v>
      </c>
      <c r="E174" s="299">
        <v>7.0000000000000007E-2</v>
      </c>
      <c r="F174" s="295">
        <v>0.49</v>
      </c>
      <c r="G174" s="294">
        <f ca="1">+IF(ISERROR(HLOOKUP($B174,INDIRECT("'Monthly Resource Report'!"&amp;'HMPL Validation'!G$482021&amp;":"&amp;'HMPL Validation'!G$482022),'HMPL Validation'!G$482023,FALSE)),0,HLOOKUP($B174,INDIRECT("'Monthly Resource Report'!"&amp;'HMPL Validation'!G$482021&amp;":"&amp;'HMPL Validation'!G$482022),'HMPL Validation'!G$482023,FALSE))</f>
        <v>153</v>
      </c>
      <c r="H174" s="297">
        <f ca="1">+IF(ISERROR(HLOOKUP($B174,INDIRECT("'Monthly Resource Report'!"&amp;'HMPL Validation'!H$482021&amp;":"&amp;'HMPL Validation'!H$482022),'HMPL Validation'!H$482023,FALSE)),0,HLOOKUP($B174,INDIRECT("'Monthly Resource Report'!"&amp;'HMPL Validation'!H$482021&amp;":"&amp;'HMPL Validation'!H$482022),'HMPL Validation'!H$482023,FALSE))</f>
        <v>6.6149990242900429</v>
      </c>
      <c r="I174" s="317">
        <f ca="1">+IF(ISERROR(HLOOKUP($B174,INDIRECT("'Monthly Resource Report'!"&amp;'HMPL Validation'!I$482021&amp;":"&amp;'HMPL Validation'!I$482022),'HMPL Validation'!I$482023,FALSE)),0,HLOOKUP($B174,INDIRECT("'Monthly Resource Report'!"&amp;'HMPL Validation'!I$482021&amp;":"&amp;'HMPL Validation'!I$482022),'HMPL Validation'!I$482023,FALSE))</f>
        <v>6.9812531142544876E-2</v>
      </c>
      <c r="J174" s="318">
        <f ca="1">+IF(ISERROR(HLOOKUP($B174,INDIRECT("'Monthly Resource Report'!"&amp;'HMPL Validation'!J$482021&amp;":"&amp;'HMPL Validation'!J$482022),'HMPL Validation'!J$482023,FALSE)),0,HLOOKUP($B174,INDIRECT("'Monthly Resource Report'!"&amp;'HMPL Validation'!J$482021&amp;":"&amp;'HMPL Validation'!J$482022),'HMPL Validation'!J$482023,FALSE))</f>
        <v>0.49094714714614657</v>
      </c>
      <c r="L174" s="301">
        <v>46478</v>
      </c>
      <c r="M174" s="294">
        <v>152</v>
      </c>
      <c r="N174" s="297">
        <v>6.6149997415323494</v>
      </c>
      <c r="O174" s="299">
        <v>7.0000000000000007E-2</v>
      </c>
      <c r="P174" s="295">
        <v>0.49</v>
      </c>
      <c r="Q174" s="294">
        <f ca="1">+IF(ISERROR(HLOOKUP($B174,INDIRECT("'Monthly Resource Report'!"&amp;'HMPL Validation'!Q$482021&amp;":"&amp;'HMPL Validation'!Q$482022),'HMPL Validation'!Q$482023,FALSE)),0,HLOOKUP($B174,INDIRECT("'Monthly Resource Report'!"&amp;'HMPL Validation'!Q$482021&amp;":"&amp;'HMPL Validation'!Q$482022),'HMPL Validation'!Q$482023,FALSE))</f>
        <v>152</v>
      </c>
      <c r="R174" s="297">
        <f ca="1">+IF(ISERROR(HLOOKUP($B174,INDIRECT("'Monthly Resource Report'!"&amp;'HMPL Validation'!R$482021&amp;":"&amp;'HMPL Validation'!R$482022),'HMPL Validation'!R$482023,FALSE)),0,HLOOKUP($B174,INDIRECT("'Monthly Resource Report'!"&amp;'HMPL Validation'!R$482021&amp;":"&amp;'HMPL Validation'!R$482022),'HMPL Validation'!R$482023,FALSE))</f>
        <v>6.6149963993111722</v>
      </c>
      <c r="S174" s="317">
        <f ca="1">+IF(ISERROR(HLOOKUP($B174,INDIRECT("'Monthly Resource Report'!"&amp;'HMPL Validation'!S$482021&amp;":"&amp;'HMPL Validation'!S$482022),'HMPL Validation'!S$482023,FALSE)),0,HLOOKUP($B174,INDIRECT("'Monthly Resource Report'!"&amp;'HMPL Validation'!S$482021&amp;":"&amp;'HMPL Validation'!S$482022),'HMPL Validation'!S$482023,FALSE))</f>
        <v>6.984149384111088E-2</v>
      </c>
      <c r="T174" s="318">
        <f ca="1">+IF(ISERROR(HLOOKUP($B174,INDIRECT("'Monthly Resource Report'!"&amp;'HMPL Validation'!T$482021&amp;":"&amp;'HMPL Validation'!T$482022),'HMPL Validation'!T$482023,FALSE)),0,HLOOKUP($B174,INDIRECT("'Monthly Resource Report'!"&amp;'HMPL Validation'!T$482021&amp;":"&amp;'HMPL Validation'!T$482022),'HMPL Validation'!T$482023,FALSE))</f>
        <v>0.49174537447575867</v>
      </c>
    </row>
    <row r="175" spans="2:20" s="461" customFormat="1">
      <c r="B175" s="301">
        <v>46508</v>
      </c>
      <c r="C175" s="294">
        <v>153</v>
      </c>
      <c r="D175" s="297">
        <v>6.6149997415323494</v>
      </c>
      <c r="E175" s="299">
        <v>7.0000000000000007E-2</v>
      </c>
      <c r="F175" s="295">
        <v>0.49</v>
      </c>
      <c r="G175" s="294">
        <f ca="1">+IF(ISERROR(HLOOKUP($B175,INDIRECT("'Monthly Resource Report'!"&amp;'HMPL Validation'!G$482021&amp;":"&amp;'HMPL Validation'!G$482022),'HMPL Validation'!G$482023,FALSE)),0,HLOOKUP($B175,INDIRECT("'Monthly Resource Report'!"&amp;'HMPL Validation'!G$482021&amp;":"&amp;'HMPL Validation'!G$482022),'HMPL Validation'!G$482023,FALSE))</f>
        <v>153</v>
      </c>
      <c r="H175" s="297">
        <f ca="1">+IF(ISERROR(HLOOKUP($B175,INDIRECT("'Monthly Resource Report'!"&amp;'HMPL Validation'!H$482021&amp;":"&amp;'HMPL Validation'!H$482022),'HMPL Validation'!H$482023,FALSE)),0,HLOOKUP($B175,INDIRECT("'Monthly Resource Report'!"&amp;'HMPL Validation'!H$482021&amp;":"&amp;'HMPL Validation'!H$482022),'HMPL Validation'!H$482023,FALSE))</f>
        <v>6.6149994995996799</v>
      </c>
      <c r="I175" s="317">
        <f ca="1">+IF(ISERROR(HLOOKUP($B175,INDIRECT("'Monthly Resource Report'!"&amp;'HMPL Validation'!I$482021&amp;":"&amp;'HMPL Validation'!I$482022),'HMPL Validation'!I$482023,FALSE)),0,HLOOKUP($B175,INDIRECT("'Monthly Resource Report'!"&amp;'HMPL Validation'!I$482021&amp;":"&amp;'HMPL Validation'!I$482022),'HMPL Validation'!I$482023,FALSE))</f>
        <v>6.9806082359536628E-2</v>
      </c>
      <c r="J175" s="318">
        <f ca="1">+IF(ISERROR(HLOOKUP($B175,INDIRECT("'Monthly Resource Report'!"&amp;'HMPL Validation'!J$482021&amp;":"&amp;'HMPL Validation'!J$482022),'HMPL Validation'!J$482023,FALSE)),0,HLOOKUP($B175,INDIRECT("'Monthly Resource Report'!"&amp;'HMPL Validation'!J$482021&amp;":"&amp;'HMPL Validation'!J$482022),'HMPL Validation'!J$482023,FALSE))</f>
        <v>0.49121693230660568</v>
      </c>
      <c r="L175" s="301">
        <v>46508</v>
      </c>
      <c r="M175" s="294">
        <v>152</v>
      </c>
      <c r="N175" s="297">
        <v>6.6149997415323494</v>
      </c>
      <c r="O175" s="299">
        <v>7.0000000000000007E-2</v>
      </c>
      <c r="P175" s="295">
        <v>0.49</v>
      </c>
      <c r="Q175" s="294">
        <f ca="1">+IF(ISERROR(HLOOKUP($B175,INDIRECT("'Monthly Resource Report'!"&amp;'HMPL Validation'!Q$482021&amp;":"&amp;'HMPL Validation'!Q$482022),'HMPL Validation'!Q$482023,FALSE)),0,HLOOKUP($B175,INDIRECT("'Monthly Resource Report'!"&amp;'HMPL Validation'!Q$482021&amp;":"&amp;'HMPL Validation'!Q$482022),'HMPL Validation'!Q$482023,FALSE))</f>
        <v>152</v>
      </c>
      <c r="R175" s="297">
        <f ca="1">+IF(ISERROR(HLOOKUP($B175,INDIRECT("'Monthly Resource Report'!"&amp;'HMPL Validation'!R$482021&amp;":"&amp;'HMPL Validation'!R$482022),'HMPL Validation'!R$482023,FALSE)),0,HLOOKUP($B175,INDIRECT("'Monthly Resource Report'!"&amp;'HMPL Validation'!R$482021&amp;":"&amp;'HMPL Validation'!R$482022),'HMPL Validation'!R$482023,FALSE))</f>
        <v>6.6149958735398675</v>
      </c>
      <c r="S175" s="317">
        <f ca="1">+IF(ISERROR(HLOOKUP($B175,INDIRECT("'Monthly Resource Report'!"&amp;'HMPL Validation'!S$482021&amp;":"&amp;'HMPL Validation'!S$482022),'HMPL Validation'!S$482023,FALSE)),0,HLOOKUP($B175,INDIRECT("'Monthly Resource Report'!"&amp;'HMPL Validation'!S$482021&amp;":"&amp;'HMPL Validation'!S$482022),'HMPL Validation'!S$482023,FALSE))</f>
        <v>6.9770967030488157E-2</v>
      </c>
      <c r="T175" s="318">
        <f ca="1">+IF(ISERROR(HLOOKUP($B175,INDIRECT("'Monthly Resource Report'!"&amp;'HMPL Validation'!T$482021&amp;":"&amp;'HMPL Validation'!T$482022),'HMPL Validation'!T$482023,FALSE)),0,HLOOKUP($B175,INDIRECT("'Monthly Resource Report'!"&amp;'HMPL Validation'!T$482021&amp;":"&amp;'HMPL Validation'!T$482022),'HMPL Validation'!T$482023,FALSE))</f>
        <v>0.49282211061485665</v>
      </c>
    </row>
    <row r="176" spans="2:20" s="461" customFormat="1">
      <c r="B176" s="301">
        <v>46539</v>
      </c>
      <c r="C176" s="294">
        <v>153</v>
      </c>
      <c r="D176" s="297">
        <v>6.6149997415323494</v>
      </c>
      <c r="E176" s="299">
        <v>7.0000000000000007E-2</v>
      </c>
      <c r="F176" s="295">
        <v>0.49</v>
      </c>
      <c r="G176" s="294">
        <f ca="1">+IF(ISERROR(HLOOKUP($B176,INDIRECT("'Monthly Resource Report'!"&amp;'HMPL Validation'!G$482021&amp;":"&amp;'HMPL Validation'!G$482022),'HMPL Validation'!G$482023,FALSE)),0,HLOOKUP($B176,INDIRECT("'Monthly Resource Report'!"&amp;'HMPL Validation'!G$482021&amp;":"&amp;'HMPL Validation'!G$482022),'HMPL Validation'!G$482023,FALSE))</f>
        <v>153</v>
      </c>
      <c r="H176" s="297">
        <f ca="1">+IF(ISERROR(HLOOKUP($B176,INDIRECT("'Monthly Resource Report'!"&amp;'HMPL Validation'!H$482021&amp;":"&amp;'HMPL Validation'!H$482022),'HMPL Validation'!H$482023,FALSE)),0,HLOOKUP($B176,INDIRECT("'Monthly Resource Report'!"&amp;'HMPL Validation'!H$482021&amp;":"&amp;'HMPL Validation'!H$482022),'HMPL Validation'!H$482023,FALSE))</f>
        <v>6.6149992280853427</v>
      </c>
      <c r="I176" s="317">
        <f ca="1">+IF(ISERROR(HLOOKUP($B176,INDIRECT("'Monthly Resource Report'!"&amp;'HMPL Validation'!I$482021&amp;":"&amp;'HMPL Validation'!I$482022),'HMPL Validation'!I$482023,FALSE)),0,HLOOKUP($B176,INDIRECT("'Monthly Resource Report'!"&amp;'HMPL Validation'!I$482021&amp;":"&amp;'HMPL Validation'!I$482022),'HMPL Validation'!I$482023,FALSE))</f>
        <v>6.9823670001554386E-2</v>
      </c>
      <c r="J176" s="318">
        <f ca="1">+IF(ISERROR(HLOOKUP($B176,INDIRECT("'Monthly Resource Report'!"&amp;'HMPL Validation'!J$482021&amp;":"&amp;'HMPL Validation'!J$482022),'HMPL Validation'!J$482023,FALSE)),0,HLOOKUP($B176,INDIRECT("'Monthly Resource Report'!"&amp;'HMPL Validation'!J$482021&amp;":"&amp;'HMPL Validation'!J$482022),'HMPL Validation'!J$482023,FALSE))</f>
        <v>0.49126007778230196</v>
      </c>
      <c r="L176" s="301">
        <v>46539</v>
      </c>
      <c r="M176" s="294">
        <v>152</v>
      </c>
      <c r="N176" s="297">
        <v>6.6149997415323494</v>
      </c>
      <c r="O176" s="299">
        <v>7.0000000000000007E-2</v>
      </c>
      <c r="P176" s="295">
        <v>0.49</v>
      </c>
      <c r="Q176" s="294">
        <f ca="1">+IF(ISERROR(HLOOKUP($B176,INDIRECT("'Monthly Resource Report'!"&amp;'HMPL Validation'!Q$482021&amp;":"&amp;'HMPL Validation'!Q$482022),'HMPL Validation'!Q$482023,FALSE)),0,HLOOKUP($B176,INDIRECT("'Monthly Resource Report'!"&amp;'HMPL Validation'!Q$482021&amp;":"&amp;'HMPL Validation'!Q$482022),'HMPL Validation'!Q$482023,FALSE))</f>
        <v>152</v>
      </c>
      <c r="R176" s="297">
        <f ca="1">+IF(ISERROR(HLOOKUP($B176,INDIRECT("'Monthly Resource Report'!"&amp;'HMPL Validation'!R$482021&amp;":"&amp;'HMPL Validation'!R$482022),'HMPL Validation'!R$482023,FALSE)),0,HLOOKUP($B176,INDIRECT("'Monthly Resource Report'!"&amp;'HMPL Validation'!R$482021&amp;":"&amp;'HMPL Validation'!R$482022),'HMPL Validation'!R$482023,FALSE))</f>
        <v>6.614996593469944</v>
      </c>
      <c r="S176" s="317">
        <f ca="1">+IF(ISERROR(HLOOKUP($B176,INDIRECT("'Monthly Resource Report'!"&amp;'HMPL Validation'!S$482021&amp;":"&amp;'HMPL Validation'!S$482022),'HMPL Validation'!S$482023,FALSE)),0,HLOOKUP($B176,INDIRECT("'Monthly Resource Report'!"&amp;'HMPL Validation'!S$482021&amp;":"&amp;'HMPL Validation'!S$482022),'HMPL Validation'!S$482023,FALSE))</f>
        <v>6.9824875396627073E-2</v>
      </c>
      <c r="T176" s="318">
        <f ca="1">+IF(ISERROR(HLOOKUP($B176,INDIRECT("'Monthly Resource Report'!"&amp;'HMPL Validation'!T$482021&amp;":"&amp;'HMPL Validation'!T$482022),'HMPL Validation'!T$482023,FALSE)),0,HLOOKUP($B176,INDIRECT("'Monthly Resource Report'!"&amp;'HMPL Validation'!T$482021&amp;":"&amp;'HMPL Validation'!T$482022),'HMPL Validation'!T$482023,FALSE))</f>
        <v>0.49175468934171584</v>
      </c>
    </row>
    <row r="177" spans="2:20" s="461" customFormat="1">
      <c r="B177" s="301">
        <v>46569</v>
      </c>
      <c r="C177" s="294">
        <v>153</v>
      </c>
      <c r="D177" s="297">
        <v>6.6149997415323494</v>
      </c>
      <c r="E177" s="299">
        <v>7.0000000000000007E-2</v>
      </c>
      <c r="F177" s="295">
        <v>0.49</v>
      </c>
      <c r="G177" s="294">
        <f ca="1">+IF(ISERROR(HLOOKUP($B177,INDIRECT("'Monthly Resource Report'!"&amp;'HMPL Validation'!G$482021&amp;":"&amp;'HMPL Validation'!G$482022),'HMPL Validation'!G$482023,FALSE)),0,HLOOKUP($B177,INDIRECT("'Monthly Resource Report'!"&amp;'HMPL Validation'!G$482021&amp;":"&amp;'HMPL Validation'!G$482022),'HMPL Validation'!G$482023,FALSE))</f>
        <v>153</v>
      </c>
      <c r="H177" s="297">
        <f ca="1">+IF(ISERROR(HLOOKUP($B177,INDIRECT("'Monthly Resource Report'!"&amp;'HMPL Validation'!H$482021&amp;":"&amp;'HMPL Validation'!H$482022),'HMPL Validation'!H$482023,FALSE)),0,HLOOKUP($B177,INDIRECT("'Monthly Resource Report'!"&amp;'HMPL Validation'!H$482021&amp;":"&amp;'HMPL Validation'!H$482022),'HMPL Validation'!H$482023,FALSE))</f>
        <v>6.6149975950920243</v>
      </c>
      <c r="I177" s="317">
        <f ca="1">+IF(ISERROR(HLOOKUP($B177,INDIRECT("'Monthly Resource Report'!"&amp;'HMPL Validation'!I$482021&amp;":"&amp;'HMPL Validation'!I$482022),'HMPL Validation'!I$482023,FALSE)),0,HLOOKUP($B177,INDIRECT("'Monthly Resource Report'!"&amp;'HMPL Validation'!I$482021&amp;":"&amp;'HMPL Validation'!I$482022),'HMPL Validation'!I$482023,FALSE))</f>
        <v>6.9852508670911834E-2</v>
      </c>
      <c r="J177" s="318">
        <f ca="1">+IF(ISERROR(HLOOKUP($B177,INDIRECT("'Monthly Resource Report'!"&amp;'HMPL Validation'!J$482021&amp;":"&amp;'HMPL Validation'!J$482022),'HMPL Validation'!J$482023,FALSE)),0,HLOOKUP($B177,INDIRECT("'Monthly Resource Report'!"&amp;'HMPL Validation'!J$482021&amp;":"&amp;'HMPL Validation'!J$482022),'HMPL Validation'!J$482023,FALSE))</f>
        <v>0.49120137617681564</v>
      </c>
      <c r="L177" s="301">
        <v>46569</v>
      </c>
      <c r="M177" s="294">
        <v>152</v>
      </c>
      <c r="N177" s="297">
        <v>6.6149997415323494</v>
      </c>
      <c r="O177" s="299">
        <v>7.0000000000000007E-2</v>
      </c>
      <c r="P177" s="295">
        <v>0.49</v>
      </c>
      <c r="Q177" s="294">
        <f ca="1">+IF(ISERROR(HLOOKUP($B177,INDIRECT("'Monthly Resource Report'!"&amp;'HMPL Validation'!Q$482021&amp;":"&amp;'HMPL Validation'!Q$482022),'HMPL Validation'!Q$482023,FALSE)),0,HLOOKUP($B177,INDIRECT("'Monthly Resource Report'!"&amp;'HMPL Validation'!Q$482021&amp;":"&amp;'HMPL Validation'!Q$482022),'HMPL Validation'!Q$482023,FALSE))</f>
        <v>152</v>
      </c>
      <c r="R177" s="297">
        <f ca="1">+IF(ISERROR(HLOOKUP($B177,INDIRECT("'Monthly Resource Report'!"&amp;'HMPL Validation'!R$482021&amp;":"&amp;'HMPL Validation'!R$482022),'HMPL Validation'!R$482023,FALSE)),0,HLOOKUP($B177,INDIRECT("'Monthly Resource Report'!"&amp;'HMPL Validation'!R$482021&amp;":"&amp;'HMPL Validation'!R$482022),'HMPL Validation'!R$482023,FALSE))</f>
        <v>6.6149964255605465</v>
      </c>
      <c r="S177" s="317">
        <f ca="1">+IF(ISERROR(HLOOKUP($B177,INDIRECT("'Monthly Resource Report'!"&amp;'HMPL Validation'!S$482021&amp;":"&amp;'HMPL Validation'!S$482022),'HMPL Validation'!S$482023,FALSE)),0,HLOOKUP($B177,INDIRECT("'Monthly Resource Report'!"&amp;'HMPL Validation'!S$482021&amp;":"&amp;'HMPL Validation'!S$482022),'HMPL Validation'!S$482023,FALSE))</f>
        <v>6.9864629024536079E-2</v>
      </c>
      <c r="T177" s="318">
        <f ca="1">+IF(ISERROR(HLOOKUP($B177,INDIRECT("'Monthly Resource Report'!"&amp;'HMPL Validation'!T$482021&amp;":"&amp;'HMPL Validation'!T$482022),'HMPL Validation'!T$482023,FALSE)),0,HLOOKUP($B177,INDIRECT("'Monthly Resource Report'!"&amp;'HMPL Validation'!T$482021&amp;":"&amp;'HMPL Validation'!T$482022),'HMPL Validation'!T$482023,FALSE))</f>
        <v>0.49168366842072864</v>
      </c>
    </row>
    <row r="178" spans="2:20" s="461" customFormat="1">
      <c r="B178" s="301">
        <v>46600</v>
      </c>
      <c r="C178" s="294">
        <v>153</v>
      </c>
      <c r="D178" s="297">
        <v>6.6149997415323494</v>
      </c>
      <c r="E178" s="299">
        <v>7.0000000000000007E-2</v>
      </c>
      <c r="F178" s="295">
        <v>0.49</v>
      </c>
      <c r="G178" s="294">
        <f ca="1">+IF(ISERROR(HLOOKUP($B178,INDIRECT("'Monthly Resource Report'!"&amp;'HMPL Validation'!G$482021&amp;":"&amp;'HMPL Validation'!G$482022),'HMPL Validation'!G$482023,FALSE)),0,HLOOKUP($B178,INDIRECT("'Monthly Resource Report'!"&amp;'HMPL Validation'!G$482021&amp;":"&amp;'HMPL Validation'!G$482022),'HMPL Validation'!G$482023,FALSE))</f>
        <v>153</v>
      </c>
      <c r="H178" s="297">
        <f ca="1">+IF(ISERROR(HLOOKUP($B178,INDIRECT("'Monthly Resource Report'!"&amp;'HMPL Validation'!H$482021&amp;":"&amp;'HMPL Validation'!H$482022),'HMPL Validation'!H$482023,FALSE)),0,HLOOKUP($B178,INDIRECT("'Monthly Resource Report'!"&amp;'HMPL Validation'!H$482021&amp;":"&amp;'HMPL Validation'!H$482022),'HMPL Validation'!H$482023,FALSE))</f>
        <v>6.6149972512909123</v>
      </c>
      <c r="I178" s="317">
        <f ca="1">+IF(ISERROR(HLOOKUP($B178,INDIRECT("'Monthly Resource Report'!"&amp;'HMPL Validation'!I$482021&amp;":"&amp;'HMPL Validation'!I$482022),'HMPL Validation'!I$482023,FALSE)),0,HLOOKUP($B178,INDIRECT("'Monthly Resource Report'!"&amp;'HMPL Validation'!I$482021&amp;":"&amp;'HMPL Validation'!I$482022),'HMPL Validation'!I$482023,FALSE))</f>
        <v>6.9859399946209183E-2</v>
      </c>
      <c r="J178" s="318">
        <f ca="1">+IF(ISERROR(HLOOKUP($B178,INDIRECT("'Monthly Resource Report'!"&amp;'HMPL Validation'!J$482021&amp;":"&amp;'HMPL Validation'!J$482022),'HMPL Validation'!J$482023,FALSE)),0,HLOOKUP($B178,INDIRECT("'Monthly Resource Report'!"&amp;'HMPL Validation'!J$482021&amp;":"&amp;'HMPL Validation'!J$482022),'HMPL Validation'!J$482023,FALSE))</f>
        <v>0.4911949001722451</v>
      </c>
      <c r="L178" s="301">
        <v>46600</v>
      </c>
      <c r="M178" s="294">
        <v>152</v>
      </c>
      <c r="N178" s="297">
        <v>6.6149997415323494</v>
      </c>
      <c r="O178" s="299">
        <v>7.0000000000000007E-2</v>
      </c>
      <c r="P178" s="295">
        <v>0.49</v>
      </c>
      <c r="Q178" s="294">
        <f ca="1">+IF(ISERROR(HLOOKUP($B178,INDIRECT("'Monthly Resource Report'!"&amp;'HMPL Validation'!Q$482021&amp;":"&amp;'HMPL Validation'!Q$482022),'HMPL Validation'!Q$482023,FALSE)),0,HLOOKUP($B178,INDIRECT("'Monthly Resource Report'!"&amp;'HMPL Validation'!Q$482021&amp;":"&amp;'HMPL Validation'!Q$482022),'HMPL Validation'!Q$482023,FALSE))</f>
        <v>152</v>
      </c>
      <c r="R178" s="297">
        <f ca="1">+IF(ISERROR(HLOOKUP($B178,INDIRECT("'Monthly Resource Report'!"&amp;'HMPL Validation'!R$482021&amp;":"&amp;'HMPL Validation'!R$482022),'HMPL Validation'!R$482023,FALSE)),0,HLOOKUP($B178,INDIRECT("'Monthly Resource Report'!"&amp;'HMPL Validation'!R$482021&amp;":"&amp;'HMPL Validation'!R$482022),'HMPL Validation'!R$482023,FALSE))</f>
        <v>6.6149953066175682</v>
      </c>
      <c r="S178" s="317">
        <f ca="1">+IF(ISERROR(HLOOKUP($B178,INDIRECT("'Monthly Resource Report'!"&amp;'HMPL Validation'!S$482021&amp;":"&amp;'HMPL Validation'!S$482022),'HMPL Validation'!S$482023,FALSE)),0,HLOOKUP($B178,INDIRECT("'Monthly Resource Report'!"&amp;'HMPL Validation'!S$482021&amp;":"&amp;'HMPL Validation'!S$482022),'HMPL Validation'!S$482023,FALSE))</f>
        <v>6.9860827797266434E-2</v>
      </c>
      <c r="T178" s="318">
        <f ca="1">+IF(ISERROR(HLOOKUP($B178,INDIRECT("'Monthly Resource Report'!"&amp;'HMPL Validation'!T$482021&amp;":"&amp;'HMPL Validation'!T$482022),'HMPL Validation'!T$482023,FALSE)),0,HLOOKUP($B178,INDIRECT("'Monthly Resource Report'!"&amp;'HMPL Validation'!T$482021&amp;":"&amp;'HMPL Validation'!T$482022),'HMPL Validation'!T$482023,FALSE))</f>
        <v>0.49210360477318466</v>
      </c>
    </row>
    <row r="179" spans="2:20" s="461" customFormat="1">
      <c r="B179" s="301">
        <v>46631</v>
      </c>
      <c r="C179" s="294">
        <v>153</v>
      </c>
      <c r="D179" s="297">
        <v>6.6149997415323494</v>
      </c>
      <c r="E179" s="299">
        <v>7.0000000000000007E-2</v>
      </c>
      <c r="F179" s="295">
        <v>0.49</v>
      </c>
      <c r="G179" s="294">
        <f ca="1">+IF(ISERROR(HLOOKUP($B179,INDIRECT("'Monthly Resource Report'!"&amp;'HMPL Validation'!G$482021&amp;":"&amp;'HMPL Validation'!G$482022),'HMPL Validation'!G$482023,FALSE)),0,HLOOKUP($B179,INDIRECT("'Monthly Resource Report'!"&amp;'HMPL Validation'!G$482021&amp;":"&amp;'HMPL Validation'!G$482022),'HMPL Validation'!G$482023,FALSE))</f>
        <v>153</v>
      </c>
      <c r="H179" s="297">
        <f ca="1">+IF(ISERROR(HLOOKUP($B179,INDIRECT("'Monthly Resource Report'!"&amp;'HMPL Validation'!H$482021&amp;":"&amp;'HMPL Validation'!H$482022),'HMPL Validation'!H$482023,FALSE)),0,HLOOKUP($B179,INDIRECT("'Monthly Resource Report'!"&amp;'HMPL Validation'!H$482021&amp;":"&amp;'HMPL Validation'!H$482022),'HMPL Validation'!H$482023,FALSE))</f>
        <v>6.6149995352535971</v>
      </c>
      <c r="I179" s="317">
        <f ca="1">+IF(ISERROR(HLOOKUP($B179,INDIRECT("'Monthly Resource Report'!"&amp;'HMPL Validation'!I$482021&amp;":"&amp;'HMPL Validation'!I$482022),'HMPL Validation'!I$482023,FALSE)),0,HLOOKUP($B179,INDIRECT("'Monthly Resource Report'!"&amp;'HMPL Validation'!I$482021&amp;":"&amp;'HMPL Validation'!I$482022),'HMPL Validation'!I$482023,FALSE))</f>
        <v>6.9804697775305416E-2</v>
      </c>
      <c r="J179" s="318">
        <f ca="1">+IF(ISERROR(HLOOKUP($B179,INDIRECT("'Monthly Resource Report'!"&amp;'HMPL Validation'!J$482021&amp;":"&amp;'HMPL Validation'!J$482022),'HMPL Validation'!J$482023,FALSE)),0,HLOOKUP($B179,INDIRECT("'Monthly Resource Report'!"&amp;'HMPL Validation'!J$482021&amp;":"&amp;'HMPL Validation'!J$482022),'HMPL Validation'!J$482023,FALSE))</f>
        <v>0.49094302334965212</v>
      </c>
      <c r="L179" s="301">
        <v>46631</v>
      </c>
      <c r="M179" s="294">
        <v>152</v>
      </c>
      <c r="N179" s="297">
        <v>6.6149997415323494</v>
      </c>
      <c r="O179" s="299">
        <v>7.0000000000000007E-2</v>
      </c>
      <c r="P179" s="295">
        <v>0.49</v>
      </c>
      <c r="Q179" s="294">
        <f ca="1">+IF(ISERROR(HLOOKUP($B179,INDIRECT("'Monthly Resource Report'!"&amp;'HMPL Validation'!Q$482021&amp;":"&amp;'HMPL Validation'!Q$482022),'HMPL Validation'!Q$482023,FALSE)),0,HLOOKUP($B179,INDIRECT("'Monthly Resource Report'!"&amp;'HMPL Validation'!Q$482021&amp;":"&amp;'HMPL Validation'!Q$482022),'HMPL Validation'!Q$482023,FALSE))</f>
        <v>152</v>
      </c>
      <c r="R179" s="297">
        <f ca="1">+IF(ISERROR(HLOOKUP($B179,INDIRECT("'Monthly Resource Report'!"&amp;'HMPL Validation'!R$482021&amp;":"&amp;'HMPL Validation'!R$482022),'HMPL Validation'!R$482023,FALSE)),0,HLOOKUP($B179,INDIRECT("'Monthly Resource Report'!"&amp;'HMPL Validation'!R$482021&amp;":"&amp;'HMPL Validation'!R$482022),'HMPL Validation'!R$482023,FALSE))</f>
        <v>6.6149961149961154</v>
      </c>
      <c r="S179" s="317">
        <f ca="1">+IF(ISERROR(HLOOKUP($B179,INDIRECT("'Monthly Resource Report'!"&amp;'HMPL Validation'!S$482021&amp;":"&amp;'HMPL Validation'!S$482022),'HMPL Validation'!S$482023,FALSE)),0,HLOOKUP($B179,INDIRECT("'Monthly Resource Report'!"&amp;'HMPL Validation'!S$482021&amp;":"&amp;'HMPL Validation'!S$482022),'HMPL Validation'!S$482023,FALSE))</f>
        <v>6.9808774635891663E-2</v>
      </c>
      <c r="T179" s="318">
        <f ca="1">+IF(ISERROR(HLOOKUP($B179,INDIRECT("'Monthly Resource Report'!"&amp;'HMPL Validation'!T$482021&amp;":"&amp;'HMPL Validation'!T$482022),'HMPL Validation'!T$482023,FALSE)),0,HLOOKUP($B179,INDIRECT("'Monthly Resource Report'!"&amp;'HMPL Validation'!T$482021&amp;":"&amp;'HMPL Validation'!T$482022),'HMPL Validation'!T$482023,FALSE))</f>
        <v>0.49176107656882556</v>
      </c>
    </row>
    <row r="180" spans="2:20" s="461" customFormat="1">
      <c r="B180" s="301">
        <v>46661</v>
      </c>
      <c r="C180" s="294">
        <v>153</v>
      </c>
      <c r="D180" s="297">
        <v>6.6149997415323494</v>
      </c>
      <c r="E180" s="299">
        <v>7.0000000000000007E-2</v>
      </c>
      <c r="F180" s="295">
        <v>0.49</v>
      </c>
      <c r="G180" s="294">
        <f ca="1">+IF(ISERROR(HLOOKUP($B180,INDIRECT("'Monthly Resource Report'!"&amp;'HMPL Validation'!G$482021&amp;":"&amp;'HMPL Validation'!G$482022),'HMPL Validation'!G$482023,FALSE)),0,HLOOKUP($B180,INDIRECT("'Monthly Resource Report'!"&amp;'HMPL Validation'!G$482021&amp;":"&amp;'HMPL Validation'!G$482022),'HMPL Validation'!G$482023,FALSE))</f>
        <v>153</v>
      </c>
      <c r="H180" s="297">
        <f ca="1">+IF(ISERROR(HLOOKUP($B180,INDIRECT("'Monthly Resource Report'!"&amp;'HMPL Validation'!H$482021&amp;":"&amp;'HMPL Validation'!H$482022),'HMPL Validation'!H$482023,FALSE)),0,HLOOKUP($B180,INDIRECT("'Monthly Resource Report'!"&amp;'HMPL Validation'!H$482021&amp;":"&amp;'HMPL Validation'!H$482022),'HMPL Validation'!H$482023,FALSE))</f>
        <v>6.6149991032819875</v>
      </c>
      <c r="I180" s="317">
        <f ca="1">+IF(ISERROR(HLOOKUP($B180,INDIRECT("'Monthly Resource Report'!"&amp;'HMPL Validation'!I$482021&amp;":"&amp;'HMPL Validation'!I$482022),'HMPL Validation'!I$482023,FALSE)),0,HLOOKUP($B180,INDIRECT("'Monthly Resource Report'!"&amp;'HMPL Validation'!I$482021&amp;":"&amp;'HMPL Validation'!I$482022),'HMPL Validation'!I$482023,FALSE))</f>
        <v>6.9821520850175373E-2</v>
      </c>
      <c r="J180" s="318">
        <f ca="1">+IF(ISERROR(HLOOKUP($B180,INDIRECT("'Monthly Resource Report'!"&amp;'HMPL Validation'!J$482021&amp;":"&amp;'HMPL Validation'!J$482022),'HMPL Validation'!J$482023,FALSE)),0,HLOOKUP($B180,INDIRECT("'Monthly Resource Report'!"&amp;'HMPL Validation'!J$482021&amp;":"&amp;'HMPL Validation'!J$482022),'HMPL Validation'!J$482023,FALSE))</f>
        <v>0.49090528719055199</v>
      </c>
      <c r="L180" s="301">
        <v>46661</v>
      </c>
      <c r="M180" s="294">
        <v>152</v>
      </c>
      <c r="N180" s="297">
        <v>6.6149997415323494</v>
      </c>
      <c r="O180" s="299">
        <v>7.0000000000000007E-2</v>
      </c>
      <c r="P180" s="295">
        <v>0.49</v>
      </c>
      <c r="Q180" s="294">
        <f ca="1">+IF(ISERROR(HLOOKUP($B180,INDIRECT("'Monthly Resource Report'!"&amp;'HMPL Validation'!Q$482021&amp;":"&amp;'HMPL Validation'!Q$482022),'HMPL Validation'!Q$482023,FALSE)),0,HLOOKUP($B180,INDIRECT("'Monthly Resource Report'!"&amp;'HMPL Validation'!Q$482021&amp;":"&amp;'HMPL Validation'!Q$482022),'HMPL Validation'!Q$482023,FALSE))</f>
        <v>152</v>
      </c>
      <c r="R180" s="297">
        <f ca="1">+IF(ISERROR(HLOOKUP($B180,INDIRECT("'Monthly Resource Report'!"&amp;'HMPL Validation'!R$482021&amp;":"&amp;'HMPL Validation'!R$482022),'HMPL Validation'!R$482023,FALSE)),0,HLOOKUP($B180,INDIRECT("'Monthly Resource Report'!"&amp;'HMPL Validation'!R$482021&amp;":"&amp;'HMPL Validation'!R$482022),'HMPL Validation'!R$482023,FALSE))</f>
        <v>6.6149956917146158</v>
      </c>
      <c r="S180" s="317">
        <f ca="1">+IF(ISERROR(HLOOKUP($B180,INDIRECT("'Monthly Resource Report'!"&amp;'HMPL Validation'!S$482021&amp;":"&amp;'HMPL Validation'!S$482022),'HMPL Validation'!S$482023,FALSE)),0,HLOOKUP($B180,INDIRECT("'Monthly Resource Report'!"&amp;'HMPL Validation'!S$482021&amp;":"&amp;'HMPL Validation'!S$482022),'HMPL Validation'!S$482023,FALSE))</f>
        <v>6.9804930712690602E-2</v>
      </c>
      <c r="T180" s="318">
        <f ca="1">+IF(ISERROR(HLOOKUP($B180,INDIRECT("'Monthly Resource Report'!"&amp;'HMPL Validation'!T$482021&amp;":"&amp;'HMPL Validation'!T$482022),'HMPL Validation'!T$482023,FALSE)),0,HLOOKUP($B180,INDIRECT("'Monthly Resource Report'!"&amp;'HMPL Validation'!T$482021&amp;":"&amp;'HMPL Validation'!T$482022),'HMPL Validation'!T$482023,FALSE))</f>
        <v>0.49172175636304477</v>
      </c>
    </row>
    <row r="181" spans="2:20" s="461" customFormat="1">
      <c r="B181" s="301">
        <v>46692</v>
      </c>
      <c r="C181" s="294">
        <v>153</v>
      </c>
      <c r="D181" s="297">
        <v>6.6149997415323494</v>
      </c>
      <c r="E181" s="299">
        <v>7.0000000000000007E-2</v>
      </c>
      <c r="F181" s="295">
        <v>0.49</v>
      </c>
      <c r="G181" s="294">
        <f ca="1">+IF(ISERROR(HLOOKUP($B181,INDIRECT("'Monthly Resource Report'!"&amp;'HMPL Validation'!G$482021&amp;":"&amp;'HMPL Validation'!G$482022),'HMPL Validation'!G$482023,FALSE)),0,HLOOKUP($B181,INDIRECT("'Monthly Resource Report'!"&amp;'HMPL Validation'!G$482021&amp;":"&amp;'HMPL Validation'!G$482022),'HMPL Validation'!G$482023,FALSE))</f>
        <v>153</v>
      </c>
      <c r="H181" s="297">
        <f ca="1">+IF(ISERROR(HLOOKUP($B181,INDIRECT("'Monthly Resource Report'!"&amp;'HMPL Validation'!H$482021&amp;":"&amp;'HMPL Validation'!H$482022),'HMPL Validation'!H$482023,FALSE)),0,HLOOKUP($B181,INDIRECT("'Monthly Resource Report'!"&amp;'HMPL Validation'!H$482021&amp;":"&amp;'HMPL Validation'!H$482022),'HMPL Validation'!H$482023,FALSE))</f>
        <v>6.6149986667487131</v>
      </c>
      <c r="I181" s="317">
        <f ca="1">+IF(ISERROR(HLOOKUP($B181,INDIRECT("'Monthly Resource Report'!"&amp;'HMPL Validation'!I$482021&amp;":"&amp;'HMPL Validation'!I$482022),'HMPL Validation'!I$482023,FALSE)),0,HLOOKUP($B181,INDIRECT("'Monthly Resource Report'!"&amp;'HMPL Validation'!I$482021&amp;":"&amp;'HMPL Validation'!I$482022),'HMPL Validation'!I$482023,FALSE))</f>
        <v>6.9837204351691592E-2</v>
      </c>
      <c r="J181" s="318">
        <f ca="1">+IF(ISERROR(HLOOKUP($B181,INDIRECT("'Monthly Resource Report'!"&amp;'HMPL Validation'!J$482021&amp;":"&amp;'HMPL Validation'!J$482022),'HMPL Validation'!J$482023,FALSE)),0,HLOOKUP($B181,INDIRECT("'Monthly Resource Report'!"&amp;'HMPL Validation'!J$482021&amp;":"&amp;'HMPL Validation'!J$482022),'HMPL Validation'!J$482023,FALSE))</f>
        <v>0.4909448377111113</v>
      </c>
      <c r="L181" s="301">
        <v>46692</v>
      </c>
      <c r="M181" s="294">
        <v>152</v>
      </c>
      <c r="N181" s="297">
        <v>6.6149997415323494</v>
      </c>
      <c r="O181" s="299">
        <v>7.0000000000000007E-2</v>
      </c>
      <c r="P181" s="295">
        <v>0.49</v>
      </c>
      <c r="Q181" s="294">
        <f ca="1">+IF(ISERROR(HLOOKUP($B181,INDIRECT("'Monthly Resource Report'!"&amp;'HMPL Validation'!Q$482021&amp;":"&amp;'HMPL Validation'!Q$482022),'HMPL Validation'!Q$482023,FALSE)),0,HLOOKUP($B181,INDIRECT("'Monthly Resource Report'!"&amp;'HMPL Validation'!Q$482021&amp;":"&amp;'HMPL Validation'!Q$482022),'HMPL Validation'!Q$482023,FALSE))</f>
        <v>152</v>
      </c>
      <c r="R181" s="297">
        <f ca="1">+IF(ISERROR(HLOOKUP($B181,INDIRECT("'Monthly Resource Report'!"&amp;'HMPL Validation'!R$482021&amp;":"&amp;'HMPL Validation'!R$482022),'HMPL Validation'!R$482023,FALSE)),0,HLOOKUP($B181,INDIRECT("'Monthly Resource Report'!"&amp;'HMPL Validation'!R$482021&amp;":"&amp;'HMPL Validation'!R$482022),'HMPL Validation'!R$482023,FALSE))</f>
        <v>6.6149967193833579</v>
      </c>
      <c r="S181" s="317">
        <f ca="1">+IF(ISERROR(HLOOKUP($B181,INDIRECT("'Monthly Resource Report'!"&amp;'HMPL Validation'!S$482021&amp;":"&amp;'HMPL Validation'!S$482022),'HMPL Validation'!S$482023,FALSE)),0,HLOOKUP($B181,INDIRECT("'Monthly Resource Report'!"&amp;'HMPL Validation'!S$482021&amp;":"&amp;'HMPL Validation'!S$482022),'HMPL Validation'!S$482023,FALSE))</f>
        <v>6.9836167626685167E-2</v>
      </c>
      <c r="T181" s="318">
        <f ca="1">+IF(ISERROR(HLOOKUP($B181,INDIRECT("'Monthly Resource Report'!"&amp;'HMPL Validation'!T$482021&amp;":"&amp;'HMPL Validation'!T$482022),'HMPL Validation'!T$482023,FALSE)),0,HLOOKUP($B181,INDIRECT("'Monthly Resource Report'!"&amp;'HMPL Validation'!T$482021&amp;":"&amp;'HMPL Validation'!T$482022),'HMPL Validation'!T$482023,FALSE))</f>
        <v>0.49131486042352845</v>
      </c>
    </row>
    <row r="182" spans="2:20" s="461" customFormat="1">
      <c r="B182" s="301">
        <v>46722</v>
      </c>
      <c r="C182" s="294">
        <v>153</v>
      </c>
      <c r="D182" s="297">
        <v>6.6149997415323494</v>
      </c>
      <c r="E182" s="299">
        <v>7.0000000000000007E-2</v>
      </c>
      <c r="F182" s="295">
        <v>0.49</v>
      </c>
      <c r="G182" s="294">
        <f ca="1">+IF(ISERROR(HLOOKUP($B182,INDIRECT("'Monthly Resource Report'!"&amp;'HMPL Validation'!G$482021&amp;":"&amp;'HMPL Validation'!G$482022),'HMPL Validation'!G$482023,FALSE)),0,HLOOKUP($B182,INDIRECT("'Monthly Resource Report'!"&amp;'HMPL Validation'!G$482021&amp;":"&amp;'HMPL Validation'!G$482022),'HMPL Validation'!G$482023,FALSE))</f>
        <v>153</v>
      </c>
      <c r="H182" s="297">
        <f ca="1">+IF(ISERROR(HLOOKUP($B182,INDIRECT("'Monthly Resource Report'!"&amp;'HMPL Validation'!H$482021&amp;":"&amp;'HMPL Validation'!H$482022),'HMPL Validation'!H$482023,FALSE)),0,HLOOKUP($B182,INDIRECT("'Monthly Resource Report'!"&amp;'HMPL Validation'!H$482021&amp;":"&amp;'HMPL Validation'!H$482022),'HMPL Validation'!H$482023,FALSE))</f>
        <v>6.6149969168730243</v>
      </c>
      <c r="I182" s="317">
        <f ca="1">+IF(ISERROR(HLOOKUP($B182,INDIRECT("'Monthly Resource Report'!"&amp;'HMPL Validation'!I$482021&amp;":"&amp;'HMPL Validation'!I$482022),'HMPL Validation'!I$482023,FALSE)),0,HLOOKUP($B182,INDIRECT("'Monthly Resource Report'!"&amp;'HMPL Validation'!I$482021&amp;":"&amp;'HMPL Validation'!I$482022),'HMPL Validation'!I$482023,FALSE))</f>
        <v>6.9867384819137568E-2</v>
      </c>
      <c r="J182" s="318">
        <f ca="1">+IF(ISERROR(HLOOKUP($B182,INDIRECT("'Monthly Resource Report'!"&amp;'HMPL Validation'!J$482021&amp;":"&amp;'HMPL Validation'!J$482022),'HMPL Validation'!J$482023,FALSE)),0,HLOOKUP($B182,INDIRECT("'Monthly Resource Report'!"&amp;'HMPL Validation'!J$482021&amp;":"&amp;'HMPL Validation'!J$482022),'HMPL Validation'!J$482023,FALSE))</f>
        <v>0.49118999395325724</v>
      </c>
      <c r="L182" s="301">
        <v>46722</v>
      </c>
      <c r="M182" s="294">
        <v>152</v>
      </c>
      <c r="N182" s="297">
        <v>6.6149997415323494</v>
      </c>
      <c r="O182" s="299">
        <v>7.0000000000000007E-2</v>
      </c>
      <c r="P182" s="295">
        <v>0.49</v>
      </c>
      <c r="Q182" s="294">
        <f ca="1">+IF(ISERROR(HLOOKUP($B182,INDIRECT("'Monthly Resource Report'!"&amp;'HMPL Validation'!Q$482021&amp;":"&amp;'HMPL Validation'!Q$482022),'HMPL Validation'!Q$482023,FALSE)),0,HLOOKUP($B182,INDIRECT("'Monthly Resource Report'!"&amp;'HMPL Validation'!Q$482021&amp;":"&amp;'HMPL Validation'!Q$482022),'HMPL Validation'!Q$482023,FALSE))</f>
        <v>152</v>
      </c>
      <c r="R182" s="297">
        <f ca="1">+IF(ISERROR(HLOOKUP($B182,INDIRECT("'Monthly Resource Report'!"&amp;'HMPL Validation'!R$482021&amp;":"&amp;'HMPL Validation'!R$482022),'HMPL Validation'!R$482023,FALSE)),0,HLOOKUP($B182,INDIRECT("'Monthly Resource Report'!"&amp;'HMPL Validation'!R$482021&amp;":"&amp;'HMPL Validation'!R$482022),'HMPL Validation'!R$482023,FALSE))</f>
        <v>6.6149946283777696</v>
      </c>
      <c r="S182" s="317">
        <f ca="1">+IF(ISERROR(HLOOKUP($B182,INDIRECT("'Monthly Resource Report'!"&amp;'HMPL Validation'!S$482021&amp;":"&amp;'HMPL Validation'!S$482022),'HMPL Validation'!S$482023,FALSE)),0,HLOOKUP($B182,INDIRECT("'Monthly Resource Report'!"&amp;'HMPL Validation'!S$482021&amp;":"&amp;'HMPL Validation'!S$482022),'HMPL Validation'!S$482023,FALSE))</f>
        <v>6.9878077441227981E-2</v>
      </c>
      <c r="T182" s="318">
        <f ca="1">+IF(ISERROR(HLOOKUP($B182,INDIRECT("'Monthly Resource Report'!"&amp;'HMPL Validation'!T$482021&amp;":"&amp;'HMPL Validation'!T$482022),'HMPL Validation'!T$482023,FALSE)),0,HLOOKUP($B182,INDIRECT("'Monthly Resource Report'!"&amp;'HMPL Validation'!T$482021&amp;":"&amp;'HMPL Validation'!T$482022),'HMPL Validation'!T$482023,FALSE))</f>
        <v>0.4908327541285632</v>
      </c>
    </row>
    <row r="183" spans="2:20" s="461" customFormat="1">
      <c r="B183" s="639"/>
      <c r="C183" s="640"/>
      <c r="D183" s="641"/>
      <c r="E183" s="642"/>
      <c r="F183" s="642"/>
      <c r="G183" s="640"/>
      <c r="H183" s="641"/>
      <c r="I183" s="643"/>
      <c r="J183" s="643"/>
      <c r="L183" s="639"/>
      <c r="M183" s="640"/>
      <c r="N183" s="641"/>
      <c r="O183" s="642"/>
      <c r="P183" s="642"/>
      <c r="Q183" s="640"/>
      <c r="R183" s="641"/>
      <c r="S183" s="643"/>
      <c r="T183" s="643"/>
    </row>
    <row r="184" spans="2:20" s="461" customFormat="1">
      <c r="B184" s="639"/>
      <c r="C184" s="640"/>
      <c r="D184" s="641"/>
      <c r="E184" s="642"/>
      <c r="F184" s="642"/>
      <c r="G184" s="640"/>
      <c r="H184" s="641"/>
      <c r="I184" s="643"/>
      <c r="J184" s="643"/>
      <c r="L184" s="639"/>
      <c r="M184" s="640"/>
      <c r="N184" s="641"/>
      <c r="O184" s="642"/>
      <c r="P184" s="642"/>
      <c r="Q184" s="640"/>
      <c r="R184" s="641"/>
      <c r="S184" s="643"/>
      <c r="T184" s="643"/>
    </row>
    <row r="185" spans="2:20" s="461" customFormat="1">
      <c r="B185" s="639"/>
      <c r="C185" s="640"/>
      <c r="D185" s="641"/>
      <c r="E185" s="642"/>
      <c r="F185" s="642"/>
      <c r="G185" s="640"/>
      <c r="H185" s="641"/>
      <c r="I185" s="643"/>
      <c r="J185" s="643"/>
      <c r="L185" s="639"/>
      <c r="M185" s="640"/>
      <c r="N185" s="641"/>
      <c r="O185" s="642"/>
      <c r="P185" s="642"/>
      <c r="Q185" s="640"/>
      <c r="R185" s="641"/>
      <c r="S185" s="643"/>
      <c r="T185" s="643"/>
    </row>
    <row r="186" spans="2:20" s="461" customFormat="1">
      <c r="B186" s="639"/>
      <c r="C186" s="640"/>
      <c r="D186" s="641"/>
      <c r="E186" s="642"/>
      <c r="F186" s="642"/>
      <c r="G186" s="640"/>
      <c r="H186" s="641"/>
      <c r="I186" s="643"/>
      <c r="J186" s="643"/>
      <c r="L186" s="639"/>
      <c r="M186" s="640"/>
      <c r="N186" s="641"/>
      <c r="O186" s="642"/>
      <c r="P186" s="642"/>
      <c r="Q186" s="640"/>
      <c r="R186" s="641"/>
      <c r="S186" s="643"/>
      <c r="T186" s="643"/>
    </row>
    <row r="187" spans="2:20" s="461" customFormat="1">
      <c r="B187" s="639"/>
      <c r="C187" s="640"/>
      <c r="D187" s="641"/>
      <c r="E187" s="642"/>
      <c r="F187" s="642"/>
      <c r="G187" s="640"/>
      <c r="H187" s="641"/>
      <c r="I187" s="643"/>
      <c r="J187" s="643"/>
      <c r="L187" s="639"/>
      <c r="M187" s="640"/>
      <c r="N187" s="641"/>
      <c r="O187" s="642"/>
      <c r="P187" s="642"/>
      <c r="Q187" s="640"/>
      <c r="R187" s="641"/>
      <c r="S187" s="643"/>
      <c r="T187" s="643"/>
    </row>
    <row r="188" spans="2:20" s="461" customFormat="1">
      <c r="B188" s="639"/>
      <c r="C188" s="640"/>
      <c r="D188" s="641"/>
      <c r="E188" s="642"/>
      <c r="F188" s="642"/>
      <c r="G188" s="640"/>
      <c r="H188" s="641"/>
      <c r="I188" s="643"/>
      <c r="J188" s="643"/>
      <c r="L188" s="639"/>
      <c r="M188" s="640"/>
      <c r="N188" s="641"/>
      <c r="O188" s="642"/>
      <c r="P188" s="642"/>
      <c r="Q188" s="640"/>
      <c r="R188" s="641"/>
      <c r="S188" s="643"/>
      <c r="T188" s="643"/>
    </row>
    <row r="189" spans="2:20" s="461" customFormat="1">
      <c r="B189" s="639"/>
      <c r="C189" s="640"/>
      <c r="D189" s="641"/>
      <c r="E189" s="642"/>
      <c r="F189" s="642"/>
      <c r="G189" s="640"/>
      <c r="H189" s="641"/>
      <c r="I189" s="643"/>
      <c r="J189" s="643"/>
      <c r="L189" s="639"/>
      <c r="M189" s="640"/>
      <c r="N189" s="641"/>
      <c r="O189" s="642"/>
      <c r="P189" s="642"/>
      <c r="Q189" s="640"/>
      <c r="R189" s="641"/>
      <c r="S189" s="643"/>
      <c r="T189" s="643"/>
    </row>
    <row r="190" spans="2:20" s="461" customFormat="1">
      <c r="B190" s="639"/>
      <c r="C190" s="640"/>
      <c r="D190" s="641"/>
      <c r="E190" s="642"/>
      <c r="F190" s="642"/>
      <c r="G190" s="640"/>
      <c r="H190" s="641"/>
      <c r="I190" s="643"/>
      <c r="J190" s="643"/>
      <c r="L190" s="639"/>
      <c r="M190" s="640"/>
      <c r="N190" s="641"/>
      <c r="O190" s="642"/>
      <c r="P190" s="642"/>
      <c r="Q190" s="640"/>
      <c r="R190" s="641"/>
      <c r="S190" s="643"/>
      <c r="T190" s="643"/>
    </row>
    <row r="191" spans="2:20" s="461" customFormat="1">
      <c r="B191" s="639"/>
      <c r="C191" s="640"/>
      <c r="D191" s="641"/>
      <c r="E191" s="642"/>
      <c r="F191" s="642"/>
      <c r="G191" s="640"/>
      <c r="H191" s="641"/>
      <c r="I191" s="643"/>
      <c r="J191" s="643"/>
      <c r="L191" s="639"/>
      <c r="M191" s="640"/>
      <c r="N191" s="641"/>
      <c r="O191" s="642"/>
      <c r="P191" s="642"/>
      <c r="Q191" s="640"/>
      <c r="R191" s="641"/>
      <c r="S191" s="643"/>
      <c r="T191" s="643"/>
    </row>
    <row r="192" spans="2:20" s="461" customFormat="1">
      <c r="B192" s="639"/>
      <c r="C192" s="640"/>
      <c r="D192" s="641"/>
      <c r="E192" s="642"/>
      <c r="F192" s="642"/>
      <c r="G192" s="640"/>
      <c r="H192" s="641"/>
      <c r="I192" s="643"/>
      <c r="J192" s="643"/>
      <c r="L192" s="639"/>
      <c r="M192" s="640"/>
      <c r="N192" s="641"/>
      <c r="O192" s="642"/>
      <c r="P192" s="642"/>
      <c r="Q192" s="640"/>
      <c r="R192" s="641"/>
      <c r="S192" s="643"/>
      <c r="T192" s="643"/>
    </row>
    <row r="193" spans="2:20" s="461" customFormat="1">
      <c r="B193" s="639"/>
      <c r="C193" s="640"/>
      <c r="D193" s="641"/>
      <c r="E193" s="642"/>
      <c r="F193" s="642"/>
      <c r="G193" s="640"/>
      <c r="H193" s="641"/>
      <c r="I193" s="643"/>
      <c r="J193" s="643"/>
      <c r="L193" s="639"/>
      <c r="M193" s="640"/>
      <c r="N193" s="641"/>
      <c r="O193" s="642"/>
      <c r="P193" s="642"/>
      <c r="Q193" s="640"/>
      <c r="R193" s="641"/>
      <c r="S193" s="643"/>
      <c r="T193" s="643"/>
    </row>
    <row r="194" spans="2:20" s="461" customFormat="1">
      <c r="B194" s="639"/>
      <c r="C194" s="640"/>
      <c r="D194" s="641"/>
      <c r="E194" s="642"/>
      <c r="F194" s="642"/>
      <c r="G194" s="640"/>
      <c r="H194" s="641"/>
      <c r="I194" s="643"/>
      <c r="J194" s="643"/>
      <c r="L194" s="639"/>
      <c r="M194" s="640"/>
      <c r="N194" s="641"/>
      <c r="O194" s="642"/>
      <c r="P194" s="642"/>
      <c r="Q194" s="640"/>
      <c r="R194" s="641"/>
      <c r="S194" s="643"/>
      <c r="T194" s="643"/>
    </row>
    <row r="195" spans="2:20" s="461" customFormat="1">
      <c r="B195" s="639"/>
      <c r="C195" s="640"/>
      <c r="D195" s="641"/>
      <c r="E195" s="642"/>
      <c r="F195" s="642"/>
      <c r="G195" s="640"/>
      <c r="H195" s="641"/>
      <c r="I195" s="643"/>
      <c r="J195" s="643"/>
      <c r="L195" s="639"/>
      <c r="M195" s="640"/>
      <c r="N195" s="641"/>
      <c r="O195" s="642"/>
      <c r="P195" s="642"/>
      <c r="Q195" s="640"/>
      <c r="R195" s="641"/>
      <c r="S195" s="643"/>
      <c r="T195" s="643"/>
    </row>
    <row r="196" spans="2:20" s="461" customFormat="1">
      <c r="B196" s="639"/>
      <c r="C196" s="640"/>
      <c r="D196" s="641"/>
      <c r="E196" s="642"/>
      <c r="F196" s="642"/>
      <c r="G196" s="640"/>
      <c r="H196" s="641"/>
      <c r="I196" s="643"/>
      <c r="J196" s="643"/>
      <c r="L196" s="639"/>
      <c r="M196" s="640"/>
      <c r="N196" s="641"/>
      <c r="O196" s="642"/>
      <c r="P196" s="642"/>
      <c r="Q196" s="640"/>
      <c r="R196" s="641"/>
      <c r="S196" s="643"/>
      <c r="T196" s="643"/>
    </row>
    <row r="197" spans="2:20" s="461" customFormat="1">
      <c r="B197" s="639"/>
      <c r="C197" s="640"/>
      <c r="D197" s="641"/>
      <c r="E197" s="642"/>
      <c r="F197" s="642"/>
      <c r="G197" s="640"/>
      <c r="H197" s="641"/>
      <c r="I197" s="643"/>
      <c r="J197" s="643"/>
      <c r="L197" s="639"/>
      <c r="M197" s="640"/>
      <c r="N197" s="641"/>
      <c r="O197" s="642"/>
      <c r="P197" s="642"/>
      <c r="Q197" s="640"/>
      <c r="R197" s="641"/>
      <c r="S197" s="643"/>
      <c r="T197" s="643"/>
    </row>
    <row r="240" spans="7:20">
      <c r="G240" s="685" t="s">
        <v>221</v>
      </c>
      <c r="H240" s="686"/>
      <c r="I240" s="686"/>
      <c r="J240" s="687"/>
      <c r="Q240" s="685" t="s">
        <v>221</v>
      </c>
      <c r="R240" s="686"/>
      <c r="S240" s="686"/>
      <c r="T240" s="687"/>
    </row>
    <row r="241" spans="6:20" ht="30">
      <c r="F241" s="293" t="s">
        <v>199</v>
      </c>
      <c r="G241" s="304" t="s">
        <v>34</v>
      </c>
      <c r="H241" s="305" t="s">
        <v>39</v>
      </c>
      <c r="I241" s="306" t="s">
        <v>48</v>
      </c>
      <c r="J241" s="307" t="s">
        <v>45</v>
      </c>
      <c r="P241" s="293" t="s">
        <v>199</v>
      </c>
      <c r="Q241" s="304" t="s">
        <v>34</v>
      </c>
      <c r="R241" s="305" t="s">
        <v>39</v>
      </c>
      <c r="S241" s="306" t="s">
        <v>48</v>
      </c>
      <c r="T241" s="307" t="s">
        <v>45</v>
      </c>
    </row>
    <row r="242" spans="6:20">
      <c r="F242" s="300">
        <f>+B3</f>
        <v>41275</v>
      </c>
      <c r="G242" s="308">
        <f t="shared" ref="G242:G273" ca="1" si="0">+IF(ISERROR(G3/C3-1),0,G3/C3-1)</f>
        <v>0</v>
      </c>
      <c r="H242" s="309">
        <f t="shared" ref="H242:H273" ca="1" si="1">+IF(ISERROR(H3/D3-1),0,H3/D3-1)</f>
        <v>-6.7475328091592957E-7</v>
      </c>
      <c r="I242" s="309">
        <f t="shared" ref="I242:I273" ca="1" si="2">+IF(ISERROR(I3/E3-1),0,I3/E3-1)</f>
        <v>-3.2767164044630315E-3</v>
      </c>
      <c r="J242" s="310">
        <f t="shared" ref="J242:J273" ca="1" si="3">+IF(ISERROR(J3/F3-1),0,J3/F3-1)</f>
        <v>3.1205278605210829E-3</v>
      </c>
      <c r="P242" s="300">
        <f>+L3</f>
        <v>41275</v>
      </c>
      <c r="Q242" s="308">
        <f t="shared" ref="Q242:Q305" ca="1" si="4">+IF(ISERROR(Q3/M3-1),0,Q3/M3-1)</f>
        <v>0</v>
      </c>
      <c r="R242" s="309">
        <f t="shared" ref="R242:R305" ca="1" si="5">+IF(ISERROR(R3/N3-1),0,R3/N3-1)</f>
        <v>8.7036734619516665E-7</v>
      </c>
      <c r="S242" s="309">
        <f t="shared" ref="S242:S305" ca="1" si="6">+IF(ISERROR(S3/O3-1),0,S3/O3-1)</f>
        <v>-3.5869606433752699E-3</v>
      </c>
      <c r="T242" s="310">
        <f t="shared" ref="T242:T305" ca="1" si="7">+IF(ISERROR(T3/P3-1),0,T3/P3-1)</f>
        <v>4.4337413818384963E-3</v>
      </c>
    </row>
    <row r="243" spans="6:20">
      <c r="F243" s="301">
        <f t="shared" ref="F243:F306" si="8">+B4</f>
        <v>41306</v>
      </c>
      <c r="G243" s="308">
        <f t="shared" ca="1" si="0"/>
        <v>0</v>
      </c>
      <c r="H243" s="311">
        <f t="shared" ca="1" si="1"/>
        <v>-5.3982718961620435E-7</v>
      </c>
      <c r="I243" s="311">
        <f t="shared" ca="1" si="2"/>
        <v>-3.700075687127935E-3</v>
      </c>
      <c r="J243" s="310">
        <f t="shared" ca="1" si="3"/>
        <v>2.0863999830551538E-3</v>
      </c>
      <c r="P243" s="301">
        <f t="shared" ref="P243:P306" si="9">+L4</f>
        <v>41306</v>
      </c>
      <c r="Q243" s="308">
        <f t="shared" ca="1" si="4"/>
        <v>0</v>
      </c>
      <c r="R243" s="311">
        <f t="shared" ca="1" si="5"/>
        <v>7.2726959854385598E-7</v>
      </c>
      <c r="S243" s="311">
        <f t="shared" ca="1" si="6"/>
        <v>-3.9998055712195946E-3</v>
      </c>
      <c r="T243" s="310">
        <f t="shared" ca="1" si="7"/>
        <v>4.0970718229587089E-3</v>
      </c>
    </row>
    <row r="244" spans="6:20">
      <c r="F244" s="301">
        <f t="shared" si="8"/>
        <v>41334</v>
      </c>
      <c r="G244" s="308">
        <f t="shared" ca="1" si="0"/>
        <v>0</v>
      </c>
      <c r="H244" s="311">
        <f t="shared" ca="1" si="1"/>
        <v>-5.35196876705335E-7</v>
      </c>
      <c r="I244" s="311">
        <f t="shared" ca="1" si="2"/>
        <v>-3.9930564630444865E-3</v>
      </c>
      <c r="J244" s="310">
        <f t="shared" ca="1" si="3"/>
        <v>2.5356979793236256E-3</v>
      </c>
      <c r="P244" s="301">
        <f t="shared" si="9"/>
        <v>41334</v>
      </c>
      <c r="Q244" s="308">
        <f t="shared" ca="1" si="4"/>
        <v>0</v>
      </c>
      <c r="R244" s="311">
        <f t="shared" ca="1" si="5"/>
        <v>8.9161349992039618E-7</v>
      </c>
      <c r="S244" s="311">
        <f t="shared" ca="1" si="6"/>
        <v>-4.2157648930636338E-3</v>
      </c>
      <c r="T244" s="310">
        <f t="shared" ca="1" si="7"/>
        <v>3.8634414192399991E-3</v>
      </c>
    </row>
    <row r="245" spans="6:20">
      <c r="F245" s="301">
        <f t="shared" si="8"/>
        <v>41365</v>
      </c>
      <c r="G245" s="308">
        <f t="shared" ca="1" si="0"/>
        <v>0</v>
      </c>
      <c r="H245" s="311">
        <f t="shared" ca="1" si="1"/>
        <v>-5.8163748495321244E-7</v>
      </c>
      <c r="I245" s="311">
        <f t="shared" ca="1" si="2"/>
        <v>-3.7778218184347789E-3</v>
      </c>
      <c r="J245" s="310">
        <f t="shared" ca="1" si="3"/>
        <v>1.312213390521233E-3</v>
      </c>
      <c r="P245" s="301">
        <f t="shared" si="9"/>
        <v>41365</v>
      </c>
      <c r="Q245" s="308">
        <f t="shared" ca="1" si="4"/>
        <v>0</v>
      </c>
      <c r="R245" s="311">
        <f t="shared" ca="1" si="5"/>
        <v>-1</v>
      </c>
      <c r="S245" s="311">
        <f t="shared" ca="1" si="6"/>
        <v>-1</v>
      </c>
      <c r="T245" s="310">
        <f t="shared" ca="1" si="7"/>
        <v>-1</v>
      </c>
    </row>
    <row r="246" spans="6:20">
      <c r="F246" s="301">
        <f t="shared" si="8"/>
        <v>41395</v>
      </c>
      <c r="G246" s="308">
        <f t="shared" ca="1" si="0"/>
        <v>0</v>
      </c>
      <c r="H246" s="311">
        <f t="shared" ca="1" si="1"/>
        <v>-5.7951336918105056E-7</v>
      </c>
      <c r="I246" s="311">
        <f t="shared" ca="1" si="2"/>
        <v>-3.7809283307742581E-3</v>
      </c>
      <c r="J246" s="310">
        <f t="shared" ca="1" si="3"/>
        <v>3.1783324884162578E-3</v>
      </c>
      <c r="P246" s="301">
        <f t="shared" si="9"/>
        <v>41395</v>
      </c>
      <c r="Q246" s="308">
        <f t="shared" ca="1" si="4"/>
        <v>0</v>
      </c>
      <c r="R246" s="311">
        <f t="shared" ca="1" si="5"/>
        <v>6.7607567855176853E-7</v>
      </c>
      <c r="S246" s="311">
        <f t="shared" ca="1" si="6"/>
        <v>-4.9110550115822882E-3</v>
      </c>
      <c r="T246" s="310">
        <f t="shared" ca="1" si="7"/>
        <v>4.2507341515334307E-3</v>
      </c>
    </row>
    <row r="247" spans="6:20">
      <c r="F247" s="301">
        <f t="shared" si="8"/>
        <v>41426</v>
      </c>
      <c r="G247" s="308">
        <f t="shared" ca="1" si="0"/>
        <v>0</v>
      </c>
      <c r="H247" s="311">
        <f t="shared" ca="1" si="1"/>
        <v>-6.4644883890352389E-7</v>
      </c>
      <c r="I247" s="311">
        <f t="shared" ca="1" si="2"/>
        <v>-3.8919017632333963E-3</v>
      </c>
      <c r="J247" s="310">
        <f t="shared" ca="1" si="3"/>
        <v>1.9675576381592563E-3</v>
      </c>
      <c r="P247" s="301">
        <f t="shared" si="9"/>
        <v>41426</v>
      </c>
      <c r="Q247" s="308">
        <f t="shared" ca="1" si="4"/>
        <v>0</v>
      </c>
      <c r="R247" s="311">
        <f t="shared" ca="1" si="5"/>
        <v>9.5033445091097235E-7</v>
      </c>
      <c r="S247" s="311">
        <f t="shared" ca="1" si="6"/>
        <v>-3.8507601179157414E-3</v>
      </c>
      <c r="T247" s="310">
        <f t="shared" ca="1" si="7"/>
        <v>2.7602873347178924E-3</v>
      </c>
    </row>
    <row r="248" spans="6:20">
      <c r="F248" s="301">
        <f t="shared" si="8"/>
        <v>41456</v>
      </c>
      <c r="G248" s="308">
        <f t="shared" ca="1" si="0"/>
        <v>0</v>
      </c>
      <c r="H248" s="311">
        <f t="shared" ca="1" si="1"/>
        <v>-5.4643158331479924E-7</v>
      </c>
      <c r="I248" s="311">
        <f t="shared" ca="1" si="2"/>
        <v>-3.221040607327641E-3</v>
      </c>
      <c r="J248" s="310">
        <f t="shared" ca="1" si="3"/>
        <v>1.242807211613739E-3</v>
      </c>
      <c r="P248" s="301">
        <f t="shared" si="9"/>
        <v>41456</v>
      </c>
      <c r="Q248" s="308">
        <f t="shared" ca="1" si="4"/>
        <v>0</v>
      </c>
      <c r="R248" s="311">
        <f t="shared" ca="1" si="5"/>
        <v>9.5447904335799194E-7</v>
      </c>
      <c r="S248" s="311">
        <f t="shared" ca="1" si="6"/>
        <v>-3.3325650855122735E-3</v>
      </c>
      <c r="T248" s="310">
        <f t="shared" ca="1" si="7"/>
        <v>2.6476481360637738E-3</v>
      </c>
    </row>
    <row r="249" spans="6:20">
      <c r="F249" s="301">
        <f t="shared" si="8"/>
        <v>41487</v>
      </c>
      <c r="G249" s="308">
        <f t="shared" ca="1" si="0"/>
        <v>0</v>
      </c>
      <c r="H249" s="311">
        <f t="shared" ca="1" si="1"/>
        <v>-6.5695027640089165E-7</v>
      </c>
      <c r="I249" s="311">
        <f t="shared" ca="1" si="2"/>
        <v>-3.2165097473847437E-3</v>
      </c>
      <c r="J249" s="310">
        <f t="shared" ca="1" si="3"/>
        <v>3.100772263629592E-3</v>
      </c>
      <c r="P249" s="301">
        <f t="shared" si="9"/>
        <v>41487</v>
      </c>
      <c r="Q249" s="308">
        <f t="shared" ca="1" si="4"/>
        <v>0</v>
      </c>
      <c r="R249" s="311">
        <f t="shared" ca="1" si="5"/>
        <v>9.2018273600835698E-7</v>
      </c>
      <c r="S249" s="311">
        <f t="shared" ca="1" si="6"/>
        <v>-3.6123740010213234E-3</v>
      </c>
      <c r="T249" s="310">
        <f t="shared" ca="1" si="7"/>
        <v>3.5573488534439424E-3</v>
      </c>
    </row>
    <row r="250" spans="6:20">
      <c r="F250" s="301">
        <f t="shared" si="8"/>
        <v>41518</v>
      </c>
      <c r="G250" s="308">
        <f t="shared" ca="1" si="0"/>
        <v>0</v>
      </c>
      <c r="H250" s="311">
        <f t="shared" ca="1" si="1"/>
        <v>-5.399765131697265E-7</v>
      </c>
      <c r="I250" s="311">
        <f t="shared" ca="1" si="2"/>
        <v>-4.0545635067170682E-3</v>
      </c>
      <c r="J250" s="310">
        <f t="shared" ca="1" si="3"/>
        <v>2.6171392309739527E-3</v>
      </c>
      <c r="P250" s="301">
        <f t="shared" si="9"/>
        <v>41518</v>
      </c>
      <c r="Q250" s="308">
        <f t="shared" ca="1" si="4"/>
        <v>0</v>
      </c>
      <c r="R250" s="311">
        <f t="shared" ca="1" si="5"/>
        <v>1.057084121347529E-6</v>
      </c>
      <c r="S250" s="311">
        <f t="shared" ca="1" si="6"/>
        <v>-4.2325129231975955E-3</v>
      </c>
      <c r="T250" s="310">
        <f t="shared" ca="1" si="7"/>
        <v>2.7722197999411335E-3</v>
      </c>
    </row>
    <row r="251" spans="6:20">
      <c r="F251" s="301">
        <f t="shared" si="8"/>
        <v>41548</v>
      </c>
      <c r="G251" s="308">
        <f t="shared" ca="1" si="0"/>
        <v>0</v>
      </c>
      <c r="H251" s="311">
        <f t="shared" ca="1" si="1"/>
        <v>-6.1041036869546872E-7</v>
      </c>
      <c r="I251" s="311">
        <f t="shared" ca="1" si="2"/>
        <v>-3.8163873220632416E-3</v>
      </c>
      <c r="J251" s="310">
        <f t="shared" ca="1" si="3"/>
        <v>1.8997504516631292E-3</v>
      </c>
      <c r="P251" s="301">
        <f t="shared" si="9"/>
        <v>41548</v>
      </c>
      <c r="Q251" s="308">
        <f t="shared" ca="1" si="4"/>
        <v>0</v>
      </c>
      <c r="R251" s="311">
        <f t="shared" ca="1" si="5"/>
        <v>6.5506926305580748E-7</v>
      </c>
      <c r="S251" s="311">
        <f t="shared" ca="1" si="6"/>
        <v>-4.0586393288537526E-3</v>
      </c>
      <c r="T251" s="310">
        <f t="shared" ca="1" si="7"/>
        <v>4.521246913367083E-3</v>
      </c>
    </row>
    <row r="252" spans="6:20">
      <c r="F252" s="301">
        <f t="shared" si="8"/>
        <v>41579</v>
      </c>
      <c r="G252" s="308">
        <f t="shared" ca="1" si="0"/>
        <v>0</v>
      </c>
      <c r="H252" s="311">
        <f t="shared" ca="1" si="1"/>
        <v>-5.9271786612136168E-7</v>
      </c>
      <c r="I252" s="311">
        <f t="shared" ca="1" si="2"/>
        <v>-4.3402749544863006E-3</v>
      </c>
      <c r="J252" s="310">
        <f t="shared" ca="1" si="3"/>
        <v>1.9589573133189653E-3</v>
      </c>
      <c r="P252" s="301">
        <f t="shared" si="9"/>
        <v>41579</v>
      </c>
      <c r="Q252" s="308">
        <f t="shared" ca="1" si="4"/>
        <v>0</v>
      </c>
      <c r="R252" s="311">
        <f t="shared" ca="1" si="5"/>
        <v>7.1318134753362017E-7</v>
      </c>
      <c r="S252" s="311">
        <f t="shared" ca="1" si="6"/>
        <v>-4.525473858706941E-3</v>
      </c>
      <c r="T252" s="310">
        <f t="shared" ca="1" si="7"/>
        <v>4.7087327758301711E-3</v>
      </c>
    </row>
    <row r="253" spans="6:20">
      <c r="F253" s="301">
        <f t="shared" si="8"/>
        <v>41609</v>
      </c>
      <c r="G253" s="308">
        <f t="shared" ca="1" si="0"/>
        <v>0</v>
      </c>
      <c r="H253" s="311">
        <f t="shared" ca="1" si="1"/>
        <v>-6.0787229416714439E-7</v>
      </c>
      <c r="I253" s="311">
        <f t="shared" ca="1" si="2"/>
        <v>-4.0462385934871836E-3</v>
      </c>
      <c r="J253" s="310">
        <f t="shared" ca="1" si="3"/>
        <v>3.1866142149192811E-3</v>
      </c>
      <c r="P253" s="301">
        <f t="shared" si="9"/>
        <v>41609</v>
      </c>
      <c r="Q253" s="308">
        <f t="shared" ca="1" si="4"/>
        <v>0</v>
      </c>
      <c r="R253" s="311">
        <f t="shared" ca="1" si="5"/>
        <v>8.5495852819583718E-7</v>
      </c>
      <c r="S253" s="311">
        <f t="shared" ca="1" si="6"/>
        <v>-4.4329256064544742E-3</v>
      </c>
      <c r="T253" s="310">
        <f t="shared" ca="1" si="7"/>
        <v>2.7103686788116921E-3</v>
      </c>
    </row>
    <row r="254" spans="6:20">
      <c r="F254" s="301">
        <f t="shared" si="8"/>
        <v>41640</v>
      </c>
      <c r="G254" s="308">
        <f t="shared" ca="1" si="0"/>
        <v>0</v>
      </c>
      <c r="H254" s="311">
        <f t="shared" ca="1" si="1"/>
        <v>-1.0817891165082472E-6</v>
      </c>
      <c r="I254" s="311">
        <f t="shared" ca="1" si="2"/>
        <v>-3.1688799834137527E-3</v>
      </c>
      <c r="J254" s="310">
        <f t="shared" ca="1" si="3"/>
        <v>2.470900044968749E-3</v>
      </c>
      <c r="P254" s="301">
        <f t="shared" si="9"/>
        <v>41640</v>
      </c>
      <c r="Q254" s="308">
        <f t="shared" ca="1" si="4"/>
        <v>0</v>
      </c>
      <c r="R254" s="311">
        <f t="shared" ca="1" si="5"/>
        <v>1.3930843103526769E-6</v>
      </c>
      <c r="S254" s="311">
        <f t="shared" ca="1" si="6"/>
        <v>-3.4352800368022685E-3</v>
      </c>
      <c r="T254" s="310">
        <f t="shared" ca="1" si="7"/>
        <v>4.4334472902576305E-3</v>
      </c>
    </row>
    <row r="255" spans="6:20">
      <c r="F255" s="301">
        <f t="shared" si="8"/>
        <v>41671</v>
      </c>
      <c r="G255" s="308">
        <f t="shared" ca="1" si="0"/>
        <v>0</v>
      </c>
      <c r="H255" s="311">
        <f t="shared" ca="1" si="1"/>
        <v>-1.1918510149921957E-6</v>
      </c>
      <c r="I255" s="311">
        <f t="shared" ca="1" si="2"/>
        <v>-2.9956058104163574E-3</v>
      </c>
      <c r="J255" s="310">
        <f t="shared" ca="1" si="3"/>
        <v>2.0431630281427804E-3</v>
      </c>
      <c r="P255" s="301">
        <f t="shared" si="9"/>
        <v>41671</v>
      </c>
      <c r="Q255" s="308">
        <f t="shared" ca="1" si="4"/>
        <v>0</v>
      </c>
      <c r="R255" s="311">
        <f t="shared" ca="1" si="5"/>
        <v>1.285141168816395E-6</v>
      </c>
      <c r="S255" s="311">
        <f t="shared" ca="1" si="6"/>
        <v>-3.2889288861319699E-3</v>
      </c>
      <c r="T255" s="310">
        <f t="shared" ca="1" si="7"/>
        <v>3.9518250170926805E-3</v>
      </c>
    </row>
    <row r="256" spans="6:20">
      <c r="F256" s="301">
        <f t="shared" si="8"/>
        <v>41699</v>
      </c>
      <c r="G256" s="308">
        <f t="shared" ca="1" si="0"/>
        <v>0</v>
      </c>
      <c r="H256" s="311">
        <f t="shared" ca="1" si="1"/>
        <v>-1.4386458043746941E-6</v>
      </c>
      <c r="I256" s="311">
        <f t="shared" ca="1" si="2"/>
        <v>-3.5760093951849869E-3</v>
      </c>
      <c r="J256" s="310">
        <f t="shared" ca="1" si="3"/>
        <v>1.9003309951810543E-3</v>
      </c>
      <c r="P256" s="301">
        <f t="shared" si="9"/>
        <v>41699</v>
      </c>
      <c r="Q256" s="308">
        <f t="shared" ca="1" si="4"/>
        <v>0</v>
      </c>
      <c r="R256" s="311">
        <f t="shared" ca="1" si="5"/>
        <v>1.3584337659189316E-6</v>
      </c>
      <c r="S256" s="311">
        <f t="shared" ca="1" si="6"/>
        <v>-4.1180659543814668E-3</v>
      </c>
      <c r="T256" s="310">
        <f t="shared" ca="1" si="7"/>
        <v>4.537369560559279E-3</v>
      </c>
    </row>
    <row r="257" spans="6:20">
      <c r="F257" s="301">
        <f t="shared" si="8"/>
        <v>41730</v>
      </c>
      <c r="G257" s="308">
        <f t="shared" ca="1" si="0"/>
        <v>0</v>
      </c>
      <c r="H257" s="311">
        <f t="shared" ca="1" si="1"/>
        <v>-1.2336262256162911E-6</v>
      </c>
      <c r="I257" s="311">
        <f t="shared" ca="1" si="2"/>
        <v>-3.697524631410487E-3</v>
      </c>
      <c r="J257" s="310">
        <f t="shared" ca="1" si="3"/>
        <v>3.1438321022130289E-3</v>
      </c>
      <c r="P257" s="301">
        <f t="shared" si="9"/>
        <v>41730</v>
      </c>
      <c r="Q257" s="308">
        <f t="shared" ca="1" si="4"/>
        <v>0</v>
      </c>
      <c r="R257" s="311">
        <f t="shared" ca="1" si="5"/>
        <v>1.3875267512730716E-6</v>
      </c>
      <c r="S257" s="311">
        <f t="shared" ca="1" si="6"/>
        <v>-3.9189733238599311E-3</v>
      </c>
      <c r="T257" s="310">
        <f t="shared" ca="1" si="7"/>
        <v>3.707679711339118E-3</v>
      </c>
    </row>
    <row r="258" spans="6:20">
      <c r="F258" s="301">
        <f t="shared" si="8"/>
        <v>41760</v>
      </c>
      <c r="G258" s="308">
        <f t="shared" ca="1" si="0"/>
        <v>0</v>
      </c>
      <c r="H258" s="311">
        <f t="shared" ca="1" si="1"/>
        <v>-7.2653306315562105E-7</v>
      </c>
      <c r="I258" s="311">
        <f t="shared" ca="1" si="2"/>
        <v>-4.1980042206281043E-3</v>
      </c>
      <c r="J258" s="310">
        <f t="shared" ca="1" si="3"/>
        <v>5.7849731806689508E-3</v>
      </c>
      <c r="P258" s="301">
        <f t="shared" si="9"/>
        <v>41760</v>
      </c>
      <c r="Q258" s="308">
        <f t="shared" ca="1" si="4"/>
        <v>0</v>
      </c>
      <c r="R258" s="311">
        <f t="shared" ca="1" si="5"/>
        <v>1.6178136645894625E-6</v>
      </c>
      <c r="S258" s="311">
        <f t="shared" ca="1" si="6"/>
        <v>-4.0242986409531056E-3</v>
      </c>
      <c r="T258" s="310">
        <f t="shared" ca="1" si="7"/>
        <v>2.7213379849373442E-3</v>
      </c>
    </row>
    <row r="259" spans="6:20">
      <c r="F259" s="301">
        <f t="shared" si="8"/>
        <v>41791</v>
      </c>
      <c r="G259" s="308">
        <f t="shared" ca="1" si="0"/>
        <v>0</v>
      </c>
      <c r="H259" s="311">
        <f t="shared" ca="1" si="1"/>
        <v>-1.5850666771344279E-6</v>
      </c>
      <c r="I259" s="311">
        <f t="shared" ca="1" si="2"/>
        <v>-3.415564888826883E-3</v>
      </c>
      <c r="J259" s="310">
        <f t="shared" ca="1" si="3"/>
        <v>1.3023229966897532E-3</v>
      </c>
      <c r="P259" s="301">
        <f t="shared" si="9"/>
        <v>41791</v>
      </c>
      <c r="Q259" s="308">
        <f t="shared" ca="1" si="4"/>
        <v>0</v>
      </c>
      <c r="R259" s="311">
        <f t="shared" ca="1" si="5"/>
        <v>1.4444856137885154E-6</v>
      </c>
      <c r="S259" s="311">
        <f t="shared" ca="1" si="6"/>
        <v>-3.6823625842601349E-3</v>
      </c>
      <c r="T259" s="310">
        <f t="shared" ca="1" si="7"/>
        <v>3.7078287842462476E-3</v>
      </c>
    </row>
    <row r="260" spans="6:20">
      <c r="F260" s="301">
        <f t="shared" si="8"/>
        <v>41821</v>
      </c>
      <c r="G260" s="308">
        <f t="shared" ca="1" si="0"/>
        <v>0</v>
      </c>
      <c r="H260" s="311">
        <f t="shared" ca="1" si="1"/>
        <v>-1.6011218144651451E-6</v>
      </c>
      <c r="I260" s="311">
        <f t="shared" ca="1" si="2"/>
        <v>-2.9697092253947455E-3</v>
      </c>
      <c r="J260" s="310">
        <f t="shared" ca="1" si="3"/>
        <v>2.4997140839975174E-3</v>
      </c>
      <c r="P260" s="301">
        <f t="shared" si="9"/>
        <v>41821</v>
      </c>
      <c r="Q260" s="308">
        <f t="shared" ca="1" si="4"/>
        <v>0</v>
      </c>
      <c r="R260" s="311">
        <f t="shared" ca="1" si="5"/>
        <v>1.4862100632395681E-6</v>
      </c>
      <c r="S260" s="311">
        <f t="shared" ca="1" si="6"/>
        <v>-3.1743282292894248E-3</v>
      </c>
      <c r="T260" s="310">
        <f t="shared" ca="1" si="7"/>
        <v>4.4455507198279953E-3</v>
      </c>
    </row>
    <row r="261" spans="6:20">
      <c r="F261" s="301">
        <f t="shared" si="8"/>
        <v>41852</v>
      </c>
      <c r="G261" s="308">
        <f t="shared" ca="1" si="0"/>
        <v>0</v>
      </c>
      <c r="H261" s="311">
        <f t="shared" ca="1" si="1"/>
        <v>-1.6175916772720456E-6</v>
      </c>
      <c r="I261" s="311">
        <f t="shared" ca="1" si="2"/>
        <v>-2.9231786451073827E-3</v>
      </c>
      <c r="J261" s="310">
        <f t="shared" ca="1" si="3"/>
        <v>1.8500614571237417E-3</v>
      </c>
      <c r="P261" s="301">
        <f t="shared" si="9"/>
        <v>41852</v>
      </c>
      <c r="Q261" s="308">
        <f t="shared" ca="1" si="4"/>
        <v>0</v>
      </c>
      <c r="R261" s="311">
        <f t="shared" ca="1" si="5"/>
        <v>1.5128114945195392E-6</v>
      </c>
      <c r="S261" s="311">
        <f t="shared" ca="1" si="6"/>
        <v>-3.2053237470844875E-3</v>
      </c>
      <c r="T261" s="310">
        <f t="shared" ca="1" si="7"/>
        <v>2.6561461582423895E-3</v>
      </c>
    </row>
    <row r="262" spans="6:20">
      <c r="F262" s="301">
        <f t="shared" si="8"/>
        <v>41883</v>
      </c>
      <c r="G262" s="308">
        <f t="shared" ca="1" si="0"/>
        <v>0</v>
      </c>
      <c r="H262" s="311">
        <f t="shared" ca="1" si="1"/>
        <v>-1.2673950612329676E-6</v>
      </c>
      <c r="I262" s="311">
        <f t="shared" ca="1" si="2"/>
        <v>-3.8332429521581446E-3</v>
      </c>
      <c r="J262" s="310">
        <f t="shared" ca="1" si="3"/>
        <v>2.6153456805750874E-3</v>
      </c>
      <c r="P262" s="301">
        <f t="shared" si="9"/>
        <v>41883</v>
      </c>
      <c r="Q262" s="308">
        <f t="shared" ca="1" si="4"/>
        <v>0</v>
      </c>
      <c r="R262" s="311">
        <f t="shared" ca="1" si="5"/>
        <v>1.3317263569678772E-6</v>
      </c>
      <c r="S262" s="311">
        <f t="shared" ca="1" si="6"/>
        <v>-4.1566010480472704E-3</v>
      </c>
      <c r="T262" s="310">
        <f t="shared" ca="1" si="7"/>
        <v>3.7312674585028294E-3</v>
      </c>
    </row>
    <row r="263" spans="6:20">
      <c r="F263" s="301">
        <f t="shared" si="8"/>
        <v>41913</v>
      </c>
      <c r="G263" s="308">
        <f t="shared" ca="1" si="0"/>
        <v>0</v>
      </c>
      <c r="H263" s="311">
        <f t="shared" ca="1" si="1"/>
        <v>-1.140404344179835E-6</v>
      </c>
      <c r="I263" s="311">
        <f t="shared" ca="1" si="2"/>
        <v>-3.6098006330448351E-3</v>
      </c>
      <c r="J263" s="310">
        <f t="shared" ca="1" si="3"/>
        <v>2.4872607008279424E-3</v>
      </c>
      <c r="P263" s="301">
        <f t="shared" si="9"/>
        <v>41913</v>
      </c>
      <c r="Q263" s="308">
        <f t="shared" ca="1" si="4"/>
        <v>0</v>
      </c>
      <c r="R263" s="311">
        <f t="shared" ca="1" si="5"/>
        <v>1.5607797956285197E-6</v>
      </c>
      <c r="S263" s="311">
        <f t="shared" ca="1" si="6"/>
        <v>-3.6575133686171934E-3</v>
      </c>
      <c r="T263" s="310">
        <f t="shared" ca="1" si="7"/>
        <v>5.4029615991952884E-3</v>
      </c>
    </row>
    <row r="264" spans="6:20">
      <c r="F264" s="301">
        <f t="shared" si="8"/>
        <v>41944</v>
      </c>
      <c r="G264" s="308">
        <f t="shared" ca="1" si="0"/>
        <v>0</v>
      </c>
      <c r="H264" s="311">
        <f t="shared" ca="1" si="1"/>
        <v>-1.3643359462189864E-6</v>
      </c>
      <c r="I264" s="311">
        <f t="shared" ca="1" si="2"/>
        <v>-4.1642835909744269E-3</v>
      </c>
      <c r="J264" s="310">
        <f t="shared" ca="1" si="3"/>
        <v>1.9631919745104476E-3</v>
      </c>
      <c r="P264" s="301">
        <f t="shared" si="9"/>
        <v>41944</v>
      </c>
      <c r="Q264" s="308">
        <f t="shared" ca="1" si="4"/>
        <v>0</v>
      </c>
      <c r="R264" s="311">
        <f t="shared" ca="1" si="5"/>
        <v>1.5478494721499203E-6</v>
      </c>
      <c r="S264" s="311">
        <f t="shared" ca="1" si="6"/>
        <v>-4.5784634304614213E-3</v>
      </c>
      <c r="T264" s="310">
        <f t="shared" ca="1" si="7"/>
        <v>2.8266753251346977E-3</v>
      </c>
    </row>
    <row r="265" spans="6:20">
      <c r="F265" s="301">
        <f t="shared" si="8"/>
        <v>41974</v>
      </c>
      <c r="G265" s="308">
        <f t="shared" ca="1" si="0"/>
        <v>0</v>
      </c>
      <c r="H265" s="311">
        <f t="shared" ca="1" si="1"/>
        <v>-1.4073475812503844E-6</v>
      </c>
      <c r="I265" s="311">
        <f t="shared" ca="1" si="2"/>
        <v>-3.8507702079976225E-3</v>
      </c>
      <c r="J265" s="310">
        <f t="shared" ca="1" si="3"/>
        <v>1.8817939886437429E-3</v>
      </c>
      <c r="P265" s="301">
        <f t="shared" si="9"/>
        <v>41974</v>
      </c>
      <c r="Q265" s="308">
        <f t="shared" ca="1" si="4"/>
        <v>0</v>
      </c>
      <c r="R265" s="311">
        <f t="shared" ca="1" si="5"/>
        <v>1.4690766974023717E-6</v>
      </c>
      <c r="S265" s="311">
        <f t="shared" ca="1" si="6"/>
        <v>-4.0726401031425663E-3</v>
      </c>
      <c r="T265" s="310">
        <f t="shared" ca="1" si="7"/>
        <v>3.6084345513491822E-3</v>
      </c>
    </row>
    <row r="266" spans="6:20">
      <c r="F266" s="301">
        <f t="shared" si="8"/>
        <v>42005</v>
      </c>
      <c r="G266" s="308">
        <f t="shared" ca="1" si="0"/>
        <v>0</v>
      </c>
      <c r="H266" s="311">
        <f t="shared" ca="1" si="1"/>
        <v>-1.1253575515901559E-6</v>
      </c>
      <c r="I266" s="311">
        <f t="shared" ca="1" si="2"/>
        <v>-3.4177848916550069E-3</v>
      </c>
      <c r="J266" s="310">
        <f t="shared" ca="1" si="3"/>
        <v>2.4982455272288817E-3</v>
      </c>
      <c r="P266" s="301">
        <f t="shared" si="9"/>
        <v>42005</v>
      </c>
      <c r="Q266" s="308">
        <f t="shared" ca="1" si="4"/>
        <v>0</v>
      </c>
      <c r="R266" s="311">
        <f t="shared" ca="1" si="5"/>
        <v>-6.6100136830726797E-7</v>
      </c>
      <c r="S266" s="311">
        <f t="shared" ca="1" si="6"/>
        <v>-4.2374221433424397E-3</v>
      </c>
      <c r="T266" s="310">
        <f t="shared" ca="1" si="7"/>
        <v>4.4561706325059181E-3</v>
      </c>
    </row>
    <row r="267" spans="6:20">
      <c r="F267" s="301">
        <f t="shared" si="8"/>
        <v>42036</v>
      </c>
      <c r="G267" s="308">
        <f t="shared" ca="1" si="0"/>
        <v>0</v>
      </c>
      <c r="H267" s="311">
        <f t="shared" ca="1" si="1"/>
        <v>-1.1246855474711381E-6</v>
      </c>
      <c r="I267" s="311">
        <f t="shared" ca="1" si="2"/>
        <v>-3.4063529245612623E-3</v>
      </c>
      <c r="J267" s="310">
        <f t="shared" ca="1" si="3"/>
        <v>2.0710694465662094E-3</v>
      </c>
      <c r="P267" s="301">
        <f t="shared" si="9"/>
        <v>42036</v>
      </c>
      <c r="Q267" s="308">
        <f t="shared" ca="1" si="4"/>
        <v>0</v>
      </c>
      <c r="R267" s="311">
        <f t="shared" ca="1" si="5"/>
        <v>-5.4924944536960396E-7</v>
      </c>
      <c r="S267" s="311">
        <f t="shared" ca="1" si="6"/>
        <v>-4.0165651846133521E-3</v>
      </c>
      <c r="T267" s="310">
        <f t="shared" ca="1" si="7"/>
        <v>2.9385671683663794E-3</v>
      </c>
    </row>
    <row r="268" spans="6:20">
      <c r="F268" s="301">
        <f t="shared" si="8"/>
        <v>42064</v>
      </c>
      <c r="G268" s="308">
        <f t="shared" ca="1" si="0"/>
        <v>0</v>
      </c>
      <c r="H268" s="311">
        <f t="shared" ca="1" si="1"/>
        <v>-1.2034498011459505E-6</v>
      </c>
      <c r="I268" s="311">
        <f t="shared" ca="1" si="2"/>
        <v>-3.9476179093641539E-3</v>
      </c>
      <c r="J268" s="310">
        <f t="shared" ca="1" si="3"/>
        <v>1.9101445807312434E-3</v>
      </c>
      <c r="P268" s="301">
        <f t="shared" si="9"/>
        <v>42064</v>
      </c>
      <c r="Q268" s="308">
        <f t="shared" ca="1" si="4"/>
        <v>0</v>
      </c>
      <c r="R268" s="311">
        <f t="shared" ca="1" si="5"/>
        <v>-5.7418580889923021E-7</v>
      </c>
      <c r="S268" s="311">
        <f t="shared" ca="1" si="6"/>
        <v>-4.6572612617853393E-3</v>
      </c>
      <c r="T268" s="310">
        <f t="shared" ca="1" si="7"/>
        <v>3.5947687961905839E-3</v>
      </c>
    </row>
    <row r="269" spans="6:20">
      <c r="F269" s="301">
        <f t="shared" si="8"/>
        <v>42095</v>
      </c>
      <c r="G269" s="308">
        <f t="shared" ca="1" si="0"/>
        <v>0</v>
      </c>
      <c r="H269" s="311">
        <f t="shared" ca="1" si="1"/>
        <v>-1.0149991604979647E-6</v>
      </c>
      <c r="I269" s="311">
        <f t="shared" ca="1" si="2"/>
        <v>-3.8812429403410897E-3</v>
      </c>
      <c r="J269" s="310">
        <f t="shared" ca="1" si="3"/>
        <v>1.3225118684898618E-3</v>
      </c>
      <c r="P269" s="301">
        <f t="shared" si="9"/>
        <v>42095</v>
      </c>
      <c r="Q269" s="308">
        <f t="shared" ca="1" si="4"/>
        <v>0</v>
      </c>
      <c r="R269" s="311">
        <f t="shared" ca="1" si="5"/>
        <v>-4.8806639263432317E-7</v>
      </c>
      <c r="S269" s="311">
        <f t="shared" ca="1" si="6"/>
        <v>-4.6326601050967753E-3</v>
      </c>
      <c r="T269" s="310">
        <f t="shared" ca="1" si="7"/>
        <v>2.8005517739877472E-3</v>
      </c>
    </row>
    <row r="270" spans="6:20">
      <c r="F270" s="301">
        <f t="shared" si="8"/>
        <v>42125</v>
      </c>
      <c r="G270" s="308">
        <f t="shared" ca="1" si="0"/>
        <v>0</v>
      </c>
      <c r="H270" s="311">
        <f t="shared" ca="1" si="1"/>
        <v>-1.0264534791026847E-6</v>
      </c>
      <c r="I270" s="311">
        <f t="shared" ca="1" si="2"/>
        <v>-3.8418174498993096E-3</v>
      </c>
      <c r="J270" s="310">
        <f t="shared" ca="1" si="3"/>
        <v>2.524402717594354E-3</v>
      </c>
      <c r="P270" s="301">
        <f t="shared" si="9"/>
        <v>42125</v>
      </c>
      <c r="Q270" s="308">
        <f t="shared" ca="1" si="4"/>
        <v>0</v>
      </c>
      <c r="R270" s="311">
        <f t="shared" ca="1" si="5"/>
        <v>-4.9533518098332507E-7</v>
      </c>
      <c r="S270" s="311">
        <f t="shared" ca="1" si="6"/>
        <v>-4.9865846975523098E-3</v>
      </c>
      <c r="T270" s="310">
        <f t="shared" ca="1" si="7"/>
        <v>8.7654353524937445E-3</v>
      </c>
    </row>
    <row r="271" spans="6:20">
      <c r="F271" s="301">
        <f t="shared" si="8"/>
        <v>42156</v>
      </c>
      <c r="G271" s="308">
        <f t="shared" ca="1" si="0"/>
        <v>0</v>
      </c>
      <c r="H271" s="311">
        <f t="shared" ca="1" si="1"/>
        <v>-1.3380457716261063E-6</v>
      </c>
      <c r="I271" s="311">
        <f t="shared" ca="1" si="2"/>
        <v>-3.6826570852527274E-3</v>
      </c>
      <c r="J271" s="310">
        <f t="shared" ca="1" si="3"/>
        <v>1.9550023167753672E-3</v>
      </c>
      <c r="P271" s="301">
        <f t="shared" si="9"/>
        <v>42156</v>
      </c>
      <c r="Q271" s="308">
        <f t="shared" ca="1" si="4"/>
        <v>0</v>
      </c>
      <c r="R271" s="311">
        <f t="shared" ca="1" si="5"/>
        <v>-8.8086563876377255E-7</v>
      </c>
      <c r="S271" s="311">
        <f t="shared" ca="1" si="6"/>
        <v>-4.1417104401009208E-3</v>
      </c>
      <c r="T271" s="310">
        <f t="shared" ca="1" si="7"/>
        <v>2.7651511026056674E-3</v>
      </c>
    </row>
    <row r="272" spans="6:20">
      <c r="F272" s="301">
        <f t="shared" si="8"/>
        <v>42186</v>
      </c>
      <c r="G272" s="308">
        <f t="shared" ca="1" si="0"/>
        <v>0</v>
      </c>
      <c r="H272" s="311">
        <f t="shared" ca="1" si="1"/>
        <v>-1.1171948383070784E-6</v>
      </c>
      <c r="I272" s="311">
        <f t="shared" ca="1" si="2"/>
        <v>-3.1946586982538605E-3</v>
      </c>
      <c r="J272" s="310">
        <f t="shared" ca="1" si="3"/>
        <v>2.4679283563024956E-3</v>
      </c>
      <c r="P272" s="301">
        <f t="shared" si="9"/>
        <v>42186</v>
      </c>
      <c r="Q272" s="308">
        <f t="shared" ca="1" si="4"/>
        <v>0</v>
      </c>
      <c r="R272" s="311">
        <f t="shared" ca="1" si="5"/>
        <v>-5.7419358956423139E-7</v>
      </c>
      <c r="S272" s="311">
        <f t="shared" ca="1" si="6"/>
        <v>-4.008193043581354E-3</v>
      </c>
      <c r="T272" s="310">
        <f t="shared" ca="1" si="7"/>
        <v>4.4356534094405209E-3</v>
      </c>
    </row>
    <row r="273" spans="6:20">
      <c r="F273" s="301">
        <f t="shared" si="8"/>
        <v>42217</v>
      </c>
      <c r="G273" s="308">
        <f t="shared" ca="1" si="0"/>
        <v>0</v>
      </c>
      <c r="H273" s="311">
        <f t="shared" ca="1" si="1"/>
        <v>-1.150130253035897E-6</v>
      </c>
      <c r="I273" s="311">
        <f t="shared" ca="1" si="2"/>
        <v>-3.227601809756897E-3</v>
      </c>
      <c r="J273" s="310">
        <f t="shared" ca="1" si="3"/>
        <v>2.1041574744915525E-3</v>
      </c>
      <c r="P273" s="301">
        <f t="shared" si="9"/>
        <v>42217</v>
      </c>
      <c r="Q273" s="308">
        <f t="shared" ca="1" si="4"/>
        <v>0</v>
      </c>
      <c r="R273" s="311">
        <f t="shared" ca="1" si="5"/>
        <v>-7.2043339338634382E-7</v>
      </c>
      <c r="S273" s="311">
        <f t="shared" ca="1" si="6"/>
        <v>-3.9876923628150429E-3</v>
      </c>
      <c r="T273" s="310">
        <f t="shared" ca="1" si="7"/>
        <v>3.5373095395638821E-3</v>
      </c>
    </row>
    <row r="274" spans="6:20">
      <c r="F274" s="301">
        <f t="shared" si="8"/>
        <v>42248</v>
      </c>
      <c r="G274" s="308">
        <f t="shared" ref="G274:G305" ca="1" si="10">+IF(ISERROR(G35/C35-1),0,G35/C35-1)</f>
        <v>0</v>
      </c>
      <c r="H274" s="311">
        <f t="shared" ref="H274:H305" ca="1" si="11">+IF(ISERROR(H35/D35-1),0,H35/D35-1)</f>
        <v>-1.2579231720710737E-6</v>
      </c>
      <c r="I274" s="311">
        <f t="shared" ref="I274:I305" ca="1" si="12">+IF(ISERROR(I35/E35-1),0,I35/E35-1)</f>
        <v>-3.9224114467235616E-3</v>
      </c>
      <c r="J274" s="310">
        <f t="shared" ref="J274:J305" ca="1" si="13">+IF(ISERROR(J35/F35-1),0,J35/F35-1)</f>
        <v>1.3123205346814437E-3</v>
      </c>
      <c r="P274" s="301">
        <f t="shared" si="9"/>
        <v>42248</v>
      </c>
      <c r="Q274" s="308">
        <f t="shared" ca="1" si="4"/>
        <v>0</v>
      </c>
      <c r="R274" s="311">
        <f t="shared" ca="1" si="5"/>
        <v>-6.3400601313379212E-7</v>
      </c>
      <c r="S274" s="311">
        <f t="shared" ca="1" si="6"/>
        <v>-4.9609458158358377E-3</v>
      </c>
      <c r="T274" s="310">
        <f t="shared" ca="1" si="7"/>
        <v>3.7321635395994868E-3</v>
      </c>
    </row>
    <row r="275" spans="6:20">
      <c r="F275" s="301">
        <f t="shared" si="8"/>
        <v>42278</v>
      </c>
      <c r="G275" s="308">
        <f t="shared" ca="1" si="10"/>
        <v>0</v>
      </c>
      <c r="H275" s="311">
        <f t="shared" ca="1" si="11"/>
        <v>-1.19616662819233E-6</v>
      </c>
      <c r="I275" s="311">
        <f t="shared" ca="1" si="12"/>
        <v>-3.7115249010980511E-3</v>
      </c>
      <c r="J275" s="310">
        <f t="shared" ca="1" si="13"/>
        <v>3.1411103849487976E-3</v>
      </c>
      <c r="P275" s="301">
        <f t="shared" si="9"/>
        <v>42278</v>
      </c>
      <c r="Q275" s="308">
        <f t="shared" ca="1" si="4"/>
        <v>0</v>
      </c>
      <c r="R275" s="311">
        <f t="shared" ca="1" si="5"/>
        <v>-6.1954213803616653E-7</v>
      </c>
      <c r="S275" s="311">
        <f t="shared" ca="1" si="6"/>
        <v>-4.6226194640117679E-3</v>
      </c>
      <c r="T275" s="310">
        <f t="shared" ca="1" si="7"/>
        <v>4.4950451014122983E-3</v>
      </c>
    </row>
    <row r="276" spans="6:20">
      <c r="F276" s="301">
        <f t="shared" si="8"/>
        <v>42309</v>
      </c>
      <c r="G276" s="308">
        <f t="shared" ca="1" si="10"/>
        <v>0</v>
      </c>
      <c r="H276" s="311">
        <f t="shared" ca="1" si="11"/>
        <v>-1.1994773934098646E-6</v>
      </c>
      <c r="I276" s="311">
        <f t="shared" ca="1" si="12"/>
        <v>-3.9386610506263464E-3</v>
      </c>
      <c r="J276" s="310">
        <f t="shared" ca="1" si="13"/>
        <v>2.6170200544672895E-3</v>
      </c>
      <c r="P276" s="301">
        <f t="shared" si="9"/>
        <v>42309</v>
      </c>
      <c r="Q276" s="308">
        <f t="shared" ca="1" si="4"/>
        <v>0</v>
      </c>
      <c r="R276" s="311">
        <f t="shared" ca="1" si="5"/>
        <v>-9.2087563574594355E-7</v>
      </c>
      <c r="S276" s="311">
        <f t="shared" ca="1" si="6"/>
        <v>-5.0180871972481667E-3</v>
      </c>
      <c r="T276" s="310">
        <f t="shared" ca="1" si="7"/>
        <v>4.6788046679619999E-3</v>
      </c>
    </row>
    <row r="277" spans="6:20">
      <c r="F277" s="301">
        <f t="shared" si="8"/>
        <v>42339</v>
      </c>
      <c r="G277" s="308">
        <f t="shared" ca="1" si="10"/>
        <v>0</v>
      </c>
      <c r="H277" s="311">
        <f t="shared" ca="1" si="11"/>
        <v>-1.2148304767700679E-6</v>
      </c>
      <c r="I277" s="311">
        <f t="shared" ca="1" si="12"/>
        <v>-4.0716584178711601E-3</v>
      </c>
      <c r="J277" s="310">
        <f t="shared" ca="1" si="13"/>
        <v>3.1706072610042657E-3</v>
      </c>
      <c r="P277" s="301">
        <f t="shared" si="9"/>
        <v>42339</v>
      </c>
      <c r="Q277" s="308">
        <f t="shared" ca="1" si="4"/>
        <v>0</v>
      </c>
      <c r="R277" s="311">
        <f t="shared" ca="1" si="5"/>
        <v>-6.3403998951105933E-7</v>
      </c>
      <c r="S277" s="311">
        <f t="shared" ca="1" si="6"/>
        <v>-4.9450071111385441E-3</v>
      </c>
      <c r="T277" s="310">
        <f t="shared" ca="1" si="7"/>
        <v>2.7218998236133718E-3</v>
      </c>
    </row>
    <row r="278" spans="6:20">
      <c r="F278" s="301">
        <f t="shared" si="8"/>
        <v>42370</v>
      </c>
      <c r="G278" s="308">
        <f t="shared" ca="1" si="10"/>
        <v>0</v>
      </c>
      <c r="H278" s="311">
        <f t="shared" ca="1" si="11"/>
        <v>-3.2660296134245925E-8</v>
      </c>
      <c r="I278" s="311">
        <f t="shared" ca="1" si="12"/>
        <v>-3.2439889567752456E-3</v>
      </c>
      <c r="J278" s="310">
        <f t="shared" ca="1" si="13"/>
        <v>2.5065997287987418E-3</v>
      </c>
      <c r="P278" s="301">
        <f t="shared" si="9"/>
        <v>42370</v>
      </c>
      <c r="Q278" s="308">
        <f t="shared" ca="1" si="4"/>
        <v>0</v>
      </c>
      <c r="R278" s="311">
        <f t="shared" ca="1" si="5"/>
        <v>-1.1284828087543275E-6</v>
      </c>
      <c r="S278" s="311">
        <f t="shared" ca="1" si="6"/>
        <v>-3.5658048221216543E-3</v>
      </c>
      <c r="T278" s="310">
        <f t="shared" ca="1" si="7"/>
        <v>2.6681237037859962E-3</v>
      </c>
    </row>
    <row r="279" spans="6:20">
      <c r="F279" s="301">
        <f t="shared" si="8"/>
        <v>42401</v>
      </c>
      <c r="G279" s="308">
        <f t="shared" ca="1" si="10"/>
        <v>0</v>
      </c>
      <c r="H279" s="311">
        <f t="shared" ca="1" si="11"/>
        <v>-9.1442913352501876E-8</v>
      </c>
      <c r="I279" s="311">
        <f t="shared" ca="1" si="12"/>
        <v>-3.1261548656258409E-3</v>
      </c>
      <c r="J279" s="310">
        <f t="shared" ca="1" si="13"/>
        <v>1.9918511846934717E-3</v>
      </c>
      <c r="P279" s="301">
        <f t="shared" si="9"/>
        <v>42401</v>
      </c>
      <c r="Q279" s="308">
        <f t="shared" ca="1" si="4"/>
        <v>0</v>
      </c>
      <c r="R279" s="311">
        <f t="shared" ca="1" si="5"/>
        <v>-1.1020385749516137E-6</v>
      </c>
      <c r="S279" s="311">
        <f t="shared" ca="1" si="6"/>
        <v>-2.9001293120627381E-3</v>
      </c>
      <c r="T279" s="310">
        <f t="shared" ca="1" si="7"/>
        <v>2.8089213566209192E-3</v>
      </c>
    </row>
    <row r="280" spans="6:20">
      <c r="F280" s="301">
        <f t="shared" si="8"/>
        <v>42430</v>
      </c>
      <c r="G280" s="308">
        <f t="shared" ca="1" si="10"/>
        <v>0</v>
      </c>
      <c r="H280" s="311">
        <f t="shared" ca="1" si="11"/>
        <v>-4.1220373780959108E-8</v>
      </c>
      <c r="I280" s="311">
        <f t="shared" ca="1" si="12"/>
        <v>-3.4518206608344926E-3</v>
      </c>
      <c r="J280" s="310">
        <f t="shared" ca="1" si="13"/>
        <v>1.8906738211212915E-3</v>
      </c>
      <c r="P280" s="301">
        <f t="shared" si="9"/>
        <v>42430</v>
      </c>
      <c r="Q280" s="308">
        <f t="shared" ca="1" si="4"/>
        <v>0</v>
      </c>
      <c r="R280" s="311">
        <f t="shared" ca="1" si="5"/>
        <v>-9.7551240607618439E-7</v>
      </c>
      <c r="S280" s="311">
        <f t="shared" ca="1" si="6"/>
        <v>-3.5233000004593062E-3</v>
      </c>
      <c r="T280" s="310">
        <f t="shared" ca="1" si="7"/>
        <v>2.6826520755027783E-3</v>
      </c>
    </row>
    <row r="281" spans="6:20">
      <c r="F281" s="301">
        <f t="shared" si="8"/>
        <v>42461</v>
      </c>
      <c r="G281" s="308">
        <f t="shared" ca="1" si="10"/>
        <v>0</v>
      </c>
      <c r="H281" s="311">
        <f t="shared" ca="1" si="11"/>
        <v>2.5624017419012546E-7</v>
      </c>
      <c r="I281" s="311">
        <f t="shared" ca="1" si="12"/>
        <v>-3.84719009206691E-3</v>
      </c>
      <c r="J281" s="310">
        <f t="shared" ca="1" si="13"/>
        <v>3.877394012263613E-3</v>
      </c>
      <c r="P281" s="301">
        <f t="shared" si="9"/>
        <v>42461</v>
      </c>
      <c r="Q281" s="308">
        <f t="shared" ca="1" si="4"/>
        <v>0</v>
      </c>
      <c r="R281" s="311">
        <f t="shared" ca="1" si="5"/>
        <v>-1.3002540102391436E-6</v>
      </c>
      <c r="S281" s="311">
        <f t="shared" ca="1" si="6"/>
        <v>-4.0320706474442636E-3</v>
      </c>
      <c r="T281" s="310">
        <f t="shared" ca="1" si="7"/>
        <v>3.7040671766428446E-3</v>
      </c>
    </row>
    <row r="282" spans="6:20">
      <c r="F282" s="301">
        <f t="shared" si="8"/>
        <v>42491</v>
      </c>
      <c r="G282" s="308">
        <f t="shared" ca="1" si="10"/>
        <v>0</v>
      </c>
      <c r="H282" s="311">
        <f t="shared" ca="1" si="11"/>
        <v>1.4589710106704956E-8</v>
      </c>
      <c r="I282" s="311">
        <f t="shared" ca="1" si="12"/>
        <v>-3.604641750036941E-3</v>
      </c>
      <c r="J282" s="310">
        <f t="shared" ca="1" si="13"/>
        <v>3.1411651357653447E-3</v>
      </c>
      <c r="P282" s="301">
        <f t="shared" si="9"/>
        <v>42491</v>
      </c>
      <c r="Q282" s="308">
        <f t="shared" ca="1" si="4"/>
        <v>0</v>
      </c>
      <c r="R282" s="311">
        <f t="shared" ca="1" si="5"/>
        <v>-1.314984955813614E-6</v>
      </c>
      <c r="S282" s="311">
        <f t="shared" ca="1" si="6"/>
        <v>-3.7347663905659134E-3</v>
      </c>
      <c r="T282" s="310">
        <f t="shared" ca="1" si="7"/>
        <v>2.6630914834113728E-3</v>
      </c>
    </row>
    <row r="283" spans="6:20">
      <c r="F283" s="301">
        <f t="shared" si="8"/>
        <v>42522</v>
      </c>
      <c r="G283" s="308">
        <f t="shared" ca="1" si="10"/>
        <v>0</v>
      </c>
      <c r="H283" s="311">
        <f t="shared" ca="1" si="11"/>
        <v>-7.2066428380423986E-8</v>
      </c>
      <c r="I283" s="311">
        <f t="shared" ca="1" si="12"/>
        <v>-3.4994203008004154E-3</v>
      </c>
      <c r="J283" s="310">
        <f t="shared" ca="1" si="13"/>
        <v>1.9560912633878047E-3</v>
      </c>
      <c r="P283" s="301">
        <f t="shared" si="9"/>
        <v>42522</v>
      </c>
      <c r="Q283" s="308">
        <f t="shared" ca="1" si="4"/>
        <v>0</v>
      </c>
      <c r="R283" s="311">
        <f t="shared" ca="1" si="5"/>
        <v>-1.0229985085707938E-6</v>
      </c>
      <c r="S283" s="311">
        <f t="shared" ca="1" si="6"/>
        <v>-3.4738316524277613E-3</v>
      </c>
      <c r="T283" s="310">
        <f t="shared" ca="1" si="7"/>
        <v>2.7621038142806587E-3</v>
      </c>
    </row>
    <row r="284" spans="6:20">
      <c r="F284" s="301">
        <f t="shared" si="8"/>
        <v>42552</v>
      </c>
      <c r="G284" s="308">
        <f t="shared" ca="1" si="10"/>
        <v>0</v>
      </c>
      <c r="H284" s="311">
        <f t="shared" ca="1" si="11"/>
        <v>8.1375179927789532E-9</v>
      </c>
      <c r="I284" s="311">
        <f t="shared" ca="1" si="12"/>
        <v>-3.1007843346364528E-3</v>
      </c>
      <c r="J284" s="310">
        <f t="shared" ca="1" si="13"/>
        <v>1.8715655455099345E-3</v>
      </c>
      <c r="P284" s="301">
        <f t="shared" si="9"/>
        <v>42552</v>
      </c>
      <c r="Q284" s="308">
        <f t="shared" ca="1" si="4"/>
        <v>0</v>
      </c>
      <c r="R284" s="311">
        <f t="shared" ca="1" si="5"/>
        <v>-1.0470436859755239E-6</v>
      </c>
      <c r="S284" s="311">
        <f t="shared" ca="1" si="6"/>
        <v>-3.1845376807012604E-3</v>
      </c>
      <c r="T284" s="310">
        <f t="shared" ca="1" si="7"/>
        <v>3.5207538797636939E-3</v>
      </c>
    </row>
    <row r="285" spans="6:20">
      <c r="F285" s="301">
        <f t="shared" si="8"/>
        <v>42583</v>
      </c>
      <c r="G285" s="308">
        <f t="shared" ca="1" si="10"/>
        <v>0</v>
      </c>
      <c r="H285" s="311">
        <f t="shared" ca="1" si="11"/>
        <v>2.4324091851823937E-8</v>
      </c>
      <c r="I285" s="311">
        <f t="shared" ca="1" si="12"/>
        <v>-2.7568952455993001E-3</v>
      </c>
      <c r="J285" s="310">
        <f t="shared" ca="1" si="13"/>
        <v>1.8582196462921807E-3</v>
      </c>
      <c r="P285" s="301">
        <f t="shared" si="9"/>
        <v>42583</v>
      </c>
      <c r="Q285" s="308">
        <f t="shared" ca="1" si="4"/>
        <v>0</v>
      </c>
      <c r="R285" s="311">
        <f t="shared" ca="1" si="5"/>
        <v>-1.104134185969663E-6</v>
      </c>
      <c r="S285" s="311">
        <f t="shared" ca="1" si="6"/>
        <v>-3.0503637808800832E-3</v>
      </c>
      <c r="T285" s="310">
        <f t="shared" ca="1" si="7"/>
        <v>1.7575880608389216E-3</v>
      </c>
    </row>
    <row r="286" spans="6:20">
      <c r="F286" s="301">
        <f t="shared" si="8"/>
        <v>42614</v>
      </c>
      <c r="G286" s="308">
        <f t="shared" ca="1" si="10"/>
        <v>0</v>
      </c>
      <c r="H286" s="311">
        <f t="shared" ca="1" si="11"/>
        <v>-1.409201748625577E-7</v>
      </c>
      <c r="I286" s="311">
        <f t="shared" ca="1" si="12"/>
        <v>-3.7106094677449297E-3</v>
      </c>
      <c r="J286" s="310">
        <f t="shared" ca="1" si="13"/>
        <v>1.9426610000106148E-3</v>
      </c>
      <c r="P286" s="301">
        <f t="shared" si="9"/>
        <v>42614</v>
      </c>
      <c r="Q286" s="308">
        <f t="shared" ca="1" si="4"/>
        <v>0</v>
      </c>
      <c r="R286" s="311">
        <f t="shared" ca="1" si="5"/>
        <v>-1.0125939393645922E-6</v>
      </c>
      <c r="S286" s="311">
        <f t="shared" ca="1" si="6"/>
        <v>-3.7254855470918447E-3</v>
      </c>
      <c r="T286" s="310">
        <f t="shared" ca="1" si="7"/>
        <v>4.6161933347355077E-3</v>
      </c>
    </row>
    <row r="287" spans="6:20">
      <c r="F287" s="301">
        <f t="shared" si="8"/>
        <v>42644</v>
      </c>
      <c r="G287" s="308">
        <f t="shared" ca="1" si="10"/>
        <v>0</v>
      </c>
      <c r="H287" s="311">
        <f t="shared" ca="1" si="11"/>
        <v>-3.1869141892126862E-7</v>
      </c>
      <c r="I287" s="311">
        <f t="shared" ca="1" si="12"/>
        <v>-3.5144080329596594E-3</v>
      </c>
      <c r="J287" s="310">
        <f t="shared" ca="1" si="13"/>
        <v>1.8880619695724743E-3</v>
      </c>
      <c r="P287" s="301">
        <f t="shared" si="9"/>
        <v>42644</v>
      </c>
      <c r="Q287" s="308">
        <f t="shared" ca="1" si="4"/>
        <v>0</v>
      </c>
      <c r="R287" s="311">
        <f t="shared" ca="1" si="5"/>
        <v>-1.1549738281324551E-6</v>
      </c>
      <c r="S287" s="311">
        <f t="shared" ca="1" si="6"/>
        <v>-3.7192165753753281E-3</v>
      </c>
      <c r="T287" s="310">
        <f t="shared" ca="1" si="7"/>
        <v>3.5686677791262333E-3</v>
      </c>
    </row>
    <row r="288" spans="6:20">
      <c r="F288" s="301">
        <f t="shared" si="8"/>
        <v>42675</v>
      </c>
      <c r="G288" s="308">
        <f t="shared" ca="1" si="10"/>
        <v>0</v>
      </c>
      <c r="H288" s="311">
        <f t="shared" ca="1" si="11"/>
        <v>-1.8452071359753575E-7</v>
      </c>
      <c r="I288" s="311">
        <f t="shared" ca="1" si="12"/>
        <v>-3.7056521433245226E-3</v>
      </c>
      <c r="J288" s="310">
        <f t="shared" ca="1" si="13"/>
        <v>1.2946206215549427E-3</v>
      </c>
      <c r="P288" s="301">
        <f t="shared" si="9"/>
        <v>42675</v>
      </c>
      <c r="Q288" s="308">
        <f t="shared" ca="1" si="4"/>
        <v>0</v>
      </c>
      <c r="R288" s="311">
        <f t="shared" ca="1" si="5"/>
        <v>-1.0237033524207462E-6</v>
      </c>
      <c r="S288" s="311">
        <f t="shared" ca="1" si="6"/>
        <v>-3.9912524853098486E-3</v>
      </c>
      <c r="T288" s="310">
        <f t="shared" ca="1" si="7"/>
        <v>3.7247868624337155E-3</v>
      </c>
    </row>
    <row r="289" spans="6:20">
      <c r="F289" s="301">
        <f t="shared" si="8"/>
        <v>42705</v>
      </c>
      <c r="G289" s="308">
        <f t="shared" ca="1" si="10"/>
        <v>0</v>
      </c>
      <c r="H289" s="311">
        <f t="shared" ca="1" si="11"/>
        <v>-1.9194297184998987E-7</v>
      </c>
      <c r="I289" s="311">
        <f t="shared" ca="1" si="12"/>
        <v>-3.8818850889850154E-3</v>
      </c>
      <c r="J289" s="310">
        <f t="shared" ca="1" si="13"/>
        <v>2.5351487985063592E-3</v>
      </c>
      <c r="P289" s="301">
        <f t="shared" si="9"/>
        <v>42705</v>
      </c>
      <c r="Q289" s="308">
        <f t="shared" ca="1" si="4"/>
        <v>0</v>
      </c>
      <c r="R289" s="311">
        <f t="shared" ca="1" si="5"/>
        <v>-1.1902162786459058E-6</v>
      </c>
      <c r="S289" s="311">
        <f t="shared" ca="1" si="6"/>
        <v>-4.3600515117996341E-3</v>
      </c>
      <c r="T289" s="310">
        <f t="shared" ca="1" si="7"/>
        <v>4.5004445169012364E-3</v>
      </c>
    </row>
    <row r="290" spans="6:20">
      <c r="F290" s="301">
        <f t="shared" si="8"/>
        <v>42736</v>
      </c>
      <c r="G290" s="308">
        <f t="shared" ca="1" si="10"/>
        <v>0</v>
      </c>
      <c r="H290" s="311">
        <f t="shared" ca="1" si="11"/>
        <v>-6.8404149612955045E-5</v>
      </c>
      <c r="I290" s="311">
        <f t="shared" ca="1" si="12"/>
        <v>-3.0709521870960765E-3</v>
      </c>
      <c r="J290" s="310">
        <f t="shared" ca="1" si="13"/>
        <v>1.8820699108814676E-3</v>
      </c>
      <c r="P290" s="301">
        <f t="shared" si="9"/>
        <v>42736</v>
      </c>
      <c r="Q290" s="308">
        <f t="shared" ca="1" si="4"/>
        <v>0</v>
      </c>
      <c r="R290" s="311">
        <f t="shared" ca="1" si="5"/>
        <v>-6.8797669162012909E-5</v>
      </c>
      <c r="S290" s="311">
        <f t="shared" ca="1" si="6"/>
        <v>-3.4810196743703115E-3</v>
      </c>
      <c r="T290" s="310">
        <f t="shared" ca="1" si="7"/>
        <v>3.5472103221769746E-3</v>
      </c>
    </row>
    <row r="291" spans="6:20">
      <c r="F291" s="301">
        <f t="shared" si="8"/>
        <v>42767</v>
      </c>
      <c r="G291" s="308">
        <f t="shared" ca="1" si="10"/>
        <v>0</v>
      </c>
      <c r="H291" s="311">
        <f t="shared" ca="1" si="11"/>
        <v>-6.8371015037982374E-5</v>
      </c>
      <c r="I291" s="311">
        <f t="shared" ca="1" si="12"/>
        <v>-2.985625590121388E-3</v>
      </c>
      <c r="J291" s="310">
        <f t="shared" ca="1" si="13"/>
        <v>2.0576541354273559E-3</v>
      </c>
      <c r="P291" s="301">
        <f t="shared" si="9"/>
        <v>42767</v>
      </c>
      <c r="Q291" s="308">
        <f t="shared" ca="1" si="4"/>
        <v>0</v>
      </c>
      <c r="R291" s="311">
        <f t="shared" ca="1" si="5"/>
        <v>-6.9062671696817901E-5</v>
      </c>
      <c r="S291" s="311">
        <f t="shared" ca="1" si="6"/>
        <v>-3.0243021259368508E-3</v>
      </c>
      <c r="T291" s="310">
        <f t="shared" ca="1" si="7"/>
        <v>2.9363121260155278E-3</v>
      </c>
    </row>
    <row r="292" spans="6:20">
      <c r="F292" s="301">
        <f t="shared" si="8"/>
        <v>42795</v>
      </c>
      <c r="G292" s="308">
        <f t="shared" ca="1" si="10"/>
        <v>0</v>
      </c>
      <c r="H292" s="311">
        <f t="shared" ca="1" si="11"/>
        <v>-6.8311294497691577E-5</v>
      </c>
      <c r="I292" s="311">
        <f t="shared" ca="1" si="12"/>
        <v>-3.6828248918359119E-3</v>
      </c>
      <c r="J292" s="310">
        <f t="shared" ca="1" si="13"/>
        <v>3.1278243181491749E-3</v>
      </c>
      <c r="P292" s="301">
        <f t="shared" si="9"/>
        <v>42795</v>
      </c>
      <c r="Q292" s="308">
        <f t="shared" ca="1" si="4"/>
        <v>0</v>
      </c>
      <c r="R292" s="311">
        <f t="shared" ca="1" si="5"/>
        <v>-6.883164557558441E-5</v>
      </c>
      <c r="S292" s="311">
        <f t="shared" ca="1" si="6"/>
        <v>-3.9578045455316291E-3</v>
      </c>
      <c r="T292" s="310">
        <f t="shared" ca="1" si="7"/>
        <v>4.480292271014541E-3</v>
      </c>
    </row>
    <row r="293" spans="6:20">
      <c r="F293" s="301">
        <f t="shared" si="8"/>
        <v>42826</v>
      </c>
      <c r="G293" s="308">
        <f t="shared" ca="1" si="10"/>
        <v>0</v>
      </c>
      <c r="H293" s="311">
        <f t="shared" ca="1" si="11"/>
        <v>-6.8364761702022214E-5</v>
      </c>
      <c r="I293" s="311">
        <f t="shared" ca="1" si="12"/>
        <v>-3.9742743281568904E-3</v>
      </c>
      <c r="J293" s="310">
        <f t="shared" ca="1" si="13"/>
        <v>1.9494470863272717E-3</v>
      </c>
      <c r="P293" s="301">
        <f t="shared" si="9"/>
        <v>42826</v>
      </c>
      <c r="Q293" s="308">
        <f t="shared" ca="1" si="4"/>
        <v>0</v>
      </c>
      <c r="R293" s="311">
        <f t="shared" ca="1" si="5"/>
        <v>-6.9178738538844264E-5</v>
      </c>
      <c r="S293" s="311">
        <f t="shared" ca="1" si="6"/>
        <v>-4.1622163892313102E-3</v>
      </c>
      <c r="T293" s="310">
        <f t="shared" ca="1" si="7"/>
        <v>9.6744613002210933E-3</v>
      </c>
    </row>
    <row r="294" spans="6:20">
      <c r="F294" s="301">
        <f t="shared" si="8"/>
        <v>42856</v>
      </c>
      <c r="G294" s="308">
        <f t="shared" ca="1" si="10"/>
        <v>0</v>
      </c>
      <c r="H294" s="311">
        <f t="shared" ca="1" si="11"/>
        <v>-6.8270224312660943E-5</v>
      </c>
      <c r="I294" s="311">
        <f t="shared" ca="1" si="12"/>
        <v>-3.5811245868582198E-3</v>
      </c>
      <c r="J294" s="310">
        <f t="shared" ca="1" si="13"/>
        <v>1.2702521395244748E-3</v>
      </c>
      <c r="P294" s="301">
        <f t="shared" si="9"/>
        <v>42856</v>
      </c>
      <c r="Q294" s="308">
        <f t="shared" ca="1" si="4"/>
        <v>0</v>
      </c>
      <c r="R294" s="311">
        <f t="shared" ca="1" si="5"/>
        <v>-6.8910790816834044E-5</v>
      </c>
      <c r="S294" s="311">
        <f t="shared" ca="1" si="6"/>
        <v>-3.9092146491561675E-3</v>
      </c>
      <c r="T294" s="310">
        <f t="shared" ca="1" si="7"/>
        <v>4.4908980673499244E-3</v>
      </c>
    </row>
    <row r="295" spans="6:20">
      <c r="F295" s="301">
        <f t="shared" si="8"/>
        <v>42887</v>
      </c>
      <c r="G295" s="308">
        <f t="shared" ca="1" si="10"/>
        <v>0</v>
      </c>
      <c r="H295" s="311">
        <f t="shared" ca="1" si="11"/>
        <v>-6.8400080986186218E-5</v>
      </c>
      <c r="I295" s="311">
        <f t="shared" ca="1" si="12"/>
        <v>-3.3339545395777437E-3</v>
      </c>
      <c r="J295" s="310">
        <f t="shared" ca="1" si="13"/>
        <v>2.6002298298530846E-3</v>
      </c>
      <c r="P295" s="301">
        <f t="shared" si="9"/>
        <v>42887</v>
      </c>
      <c r="Q295" s="308">
        <f t="shared" ca="1" si="4"/>
        <v>0</v>
      </c>
      <c r="R295" s="311">
        <f t="shared" ca="1" si="5"/>
        <v>-6.8822480562724664E-5</v>
      </c>
      <c r="S295" s="311">
        <f t="shared" ca="1" si="6"/>
        <v>-3.3642215311074919E-3</v>
      </c>
      <c r="T295" s="310">
        <f t="shared" ca="1" si="7"/>
        <v>3.6579519466055643E-3</v>
      </c>
    </row>
    <row r="296" spans="6:20">
      <c r="F296" s="301">
        <f t="shared" si="8"/>
        <v>42917</v>
      </c>
      <c r="G296" s="308">
        <f t="shared" ca="1" si="10"/>
        <v>0</v>
      </c>
      <c r="H296" s="311">
        <f t="shared" ca="1" si="11"/>
        <v>-6.842736215217915E-5</v>
      </c>
      <c r="I296" s="311">
        <f t="shared" ca="1" si="12"/>
        <v>-3.2052085453345702E-3</v>
      </c>
      <c r="J296" s="310">
        <f t="shared" ca="1" si="13"/>
        <v>2.4938011633939272E-3</v>
      </c>
      <c r="P296" s="301">
        <f t="shared" si="9"/>
        <v>42917</v>
      </c>
      <c r="Q296" s="308">
        <f t="shared" ca="1" si="4"/>
        <v>0</v>
      </c>
      <c r="R296" s="311">
        <f t="shared" ca="1" si="5"/>
        <v>-6.8965406080812031E-5</v>
      </c>
      <c r="S296" s="311">
        <f t="shared" ca="1" si="6"/>
        <v>-3.1373087405106581E-3</v>
      </c>
      <c r="T296" s="310">
        <f t="shared" ca="1" si="7"/>
        <v>2.6273147737159164E-3</v>
      </c>
    </row>
    <row r="297" spans="6:20">
      <c r="F297" s="301">
        <f t="shared" si="8"/>
        <v>42948</v>
      </c>
      <c r="G297" s="308">
        <f t="shared" ca="1" si="10"/>
        <v>0</v>
      </c>
      <c r="H297" s="311">
        <f t="shared" ca="1" si="11"/>
        <v>-6.8389313523375961E-5</v>
      </c>
      <c r="I297" s="311">
        <f t="shared" ca="1" si="12"/>
        <v>-2.9364438051003861E-3</v>
      </c>
      <c r="J297" s="310">
        <f t="shared" ca="1" si="13"/>
        <v>2.4893910581265111E-3</v>
      </c>
      <c r="P297" s="301">
        <f t="shared" si="9"/>
        <v>42948</v>
      </c>
      <c r="Q297" s="308">
        <f t="shared" ca="1" si="4"/>
        <v>0</v>
      </c>
      <c r="R297" s="311">
        <f t="shared" ca="1" si="5"/>
        <v>-6.8783481741330199E-5</v>
      </c>
      <c r="S297" s="311">
        <f t="shared" ca="1" si="6"/>
        <v>-3.2079268854607879E-3</v>
      </c>
      <c r="T297" s="310">
        <f t="shared" ca="1" si="7"/>
        <v>2.6305783351250334E-3</v>
      </c>
    </row>
    <row r="298" spans="6:20">
      <c r="F298" s="301">
        <f t="shared" si="8"/>
        <v>42979</v>
      </c>
      <c r="G298" s="308">
        <f t="shared" ca="1" si="10"/>
        <v>0</v>
      </c>
      <c r="H298" s="311">
        <f t="shared" ca="1" si="11"/>
        <v>-6.8425309287190039E-5</v>
      </c>
      <c r="I298" s="311">
        <f t="shared" ca="1" si="12"/>
        <v>-4.0028208672533427E-3</v>
      </c>
      <c r="J298" s="310">
        <f t="shared" ca="1" si="13"/>
        <v>2.6141679617412983E-3</v>
      </c>
      <c r="P298" s="301">
        <f t="shared" si="9"/>
        <v>42979</v>
      </c>
      <c r="Q298" s="308">
        <f t="shared" ca="1" si="4"/>
        <v>0</v>
      </c>
      <c r="R298" s="311">
        <f t="shared" ca="1" si="5"/>
        <v>-6.8769489905085024E-5</v>
      </c>
      <c r="S298" s="311">
        <f t="shared" ca="1" si="6"/>
        <v>-4.2176111337689504E-3</v>
      </c>
      <c r="T298" s="310">
        <f t="shared" ca="1" si="7"/>
        <v>3.6943035129211044E-3</v>
      </c>
    </row>
    <row r="299" spans="6:20">
      <c r="F299" s="301">
        <f t="shared" si="8"/>
        <v>43009</v>
      </c>
      <c r="G299" s="308">
        <f t="shared" ca="1" si="10"/>
        <v>0</v>
      </c>
      <c r="H299" s="311">
        <f t="shared" ca="1" si="11"/>
        <v>-6.8343788505398351E-5</v>
      </c>
      <c r="I299" s="311">
        <f t="shared" ca="1" si="12"/>
        <v>-3.6910657669937397E-3</v>
      </c>
      <c r="J299" s="310">
        <f t="shared" ca="1" si="13"/>
        <v>2.5426408400135436E-3</v>
      </c>
      <c r="P299" s="301">
        <f t="shared" si="9"/>
        <v>43009</v>
      </c>
      <c r="Q299" s="308">
        <f t="shared" ca="1" si="4"/>
        <v>0</v>
      </c>
      <c r="R299" s="311">
        <f t="shared" ca="1" si="5"/>
        <v>-6.8808496188288437E-5</v>
      </c>
      <c r="S299" s="311">
        <f t="shared" ca="1" si="6"/>
        <v>-3.8740261911313079E-3</v>
      </c>
      <c r="T299" s="310">
        <f t="shared" ca="1" si="7"/>
        <v>2.6980006473640294E-3</v>
      </c>
    </row>
    <row r="300" spans="6:20">
      <c r="F300" s="301">
        <f t="shared" si="8"/>
        <v>43040</v>
      </c>
      <c r="G300" s="308">
        <f t="shared" ca="1" si="10"/>
        <v>0</v>
      </c>
      <c r="H300" s="311">
        <f t="shared" ca="1" si="11"/>
        <v>-6.8449094526634724E-5</v>
      </c>
      <c r="I300" s="311">
        <f t="shared" ca="1" si="12"/>
        <v>-3.7460241813108697E-3</v>
      </c>
      <c r="J300" s="310">
        <f t="shared" ca="1" si="13"/>
        <v>2.6158530890685316E-3</v>
      </c>
      <c r="P300" s="301">
        <f t="shared" si="9"/>
        <v>43040</v>
      </c>
      <c r="Q300" s="308">
        <f t="shared" ca="1" si="4"/>
        <v>0</v>
      </c>
      <c r="R300" s="311">
        <f t="shared" ca="1" si="5"/>
        <v>-6.8656512116960222E-5</v>
      </c>
      <c r="S300" s="311">
        <f t="shared" ca="1" si="6"/>
        <v>-4.5705133618476612E-3</v>
      </c>
      <c r="T300" s="310">
        <f t="shared" ca="1" si="7"/>
        <v>2.7890372221368587E-3</v>
      </c>
    </row>
    <row r="301" spans="6:20">
      <c r="F301" s="301">
        <f t="shared" si="8"/>
        <v>43070</v>
      </c>
      <c r="G301" s="308">
        <f t="shared" ca="1" si="10"/>
        <v>0</v>
      </c>
      <c r="H301" s="311">
        <f t="shared" ca="1" si="11"/>
        <v>-6.844360512026082E-5</v>
      </c>
      <c r="I301" s="311">
        <f t="shared" ca="1" si="12"/>
        <v>-3.7461749117984056E-3</v>
      </c>
      <c r="J301" s="310">
        <f t="shared" ca="1" si="13"/>
        <v>1.9141379053739804E-3</v>
      </c>
      <c r="P301" s="301">
        <f t="shared" si="9"/>
        <v>43070</v>
      </c>
      <c r="Q301" s="308">
        <f t="shared" ca="1" si="4"/>
        <v>0</v>
      </c>
      <c r="R301" s="311">
        <f t="shared" ca="1" si="5"/>
        <v>-6.8868024347135126E-5</v>
      </c>
      <c r="S301" s="311">
        <f t="shared" ca="1" si="6"/>
        <v>-3.9824197929224647E-3</v>
      </c>
      <c r="T301" s="310">
        <f t="shared" ca="1" si="7"/>
        <v>3.5799143635382169E-3</v>
      </c>
    </row>
    <row r="302" spans="6:20">
      <c r="F302" s="301">
        <f t="shared" si="8"/>
        <v>43101</v>
      </c>
      <c r="G302" s="308">
        <f t="shared" ca="1" si="10"/>
        <v>0</v>
      </c>
      <c r="H302" s="311">
        <f t="shared" ca="1" si="11"/>
        <v>-2.3038169887246163E-5</v>
      </c>
      <c r="I302" s="311">
        <f t="shared" ca="1" si="12"/>
        <v>-3.0380505342683106E-3</v>
      </c>
      <c r="J302" s="310">
        <f t="shared" ca="1" si="13"/>
        <v>1.8678465277603973E-3</v>
      </c>
      <c r="P302" s="301">
        <f t="shared" si="9"/>
        <v>43101</v>
      </c>
      <c r="Q302" s="308">
        <f t="shared" ca="1" si="4"/>
        <v>0</v>
      </c>
      <c r="R302" s="311">
        <f t="shared" ca="1" si="5"/>
        <v>-2.4953608595557064E-5</v>
      </c>
      <c r="S302" s="311">
        <f t="shared" ca="1" si="6"/>
        <v>-3.3648421766836467E-3</v>
      </c>
      <c r="T302" s="310">
        <f t="shared" ca="1" si="7"/>
        <v>3.5218862178350019E-3</v>
      </c>
    </row>
    <row r="303" spans="6:20">
      <c r="F303" s="301">
        <f t="shared" si="8"/>
        <v>43132</v>
      </c>
      <c r="G303" s="308">
        <f t="shared" ca="1" si="10"/>
        <v>0</v>
      </c>
      <c r="H303" s="311">
        <f t="shared" ca="1" si="11"/>
        <v>-2.3512669635183947E-5</v>
      </c>
      <c r="I303" s="311">
        <f t="shared" ca="1" si="12"/>
        <v>-2.8530134955048192E-3</v>
      </c>
      <c r="J303" s="310">
        <f t="shared" ca="1" si="13"/>
        <v>2.7192784879028764E-3</v>
      </c>
      <c r="P303" s="301">
        <f t="shared" si="9"/>
        <v>43132</v>
      </c>
      <c r="Q303" s="308">
        <f t="shared" ca="1" si="4"/>
        <v>0</v>
      </c>
      <c r="R303" s="311">
        <f t="shared" ca="1" si="5"/>
        <v>-2.4934375295715405E-5</v>
      </c>
      <c r="S303" s="311">
        <f t="shared" ca="1" si="6"/>
        <v>-3.0717202544853217E-3</v>
      </c>
      <c r="T303" s="310">
        <f t="shared" ca="1" si="7"/>
        <v>3.895990344552791E-3</v>
      </c>
    </row>
    <row r="304" spans="6:20">
      <c r="F304" s="301">
        <f t="shared" si="8"/>
        <v>43160</v>
      </c>
      <c r="G304" s="308">
        <f t="shared" ca="1" si="10"/>
        <v>0</v>
      </c>
      <c r="H304" s="311">
        <f t="shared" ca="1" si="11"/>
        <v>-2.3126167591591695E-5</v>
      </c>
      <c r="I304" s="311">
        <f t="shared" ca="1" si="12"/>
        <v>-3.6099223251123691E-3</v>
      </c>
      <c r="J304" s="310">
        <f t="shared" ca="1" si="13"/>
        <v>1.8735975758847889E-3</v>
      </c>
      <c r="P304" s="301">
        <f t="shared" si="9"/>
        <v>43160</v>
      </c>
      <c r="Q304" s="308">
        <f t="shared" ca="1" si="4"/>
        <v>0</v>
      </c>
      <c r="R304" s="311">
        <f t="shared" ca="1" si="5"/>
        <v>-2.4844602371509872E-5</v>
      </c>
      <c r="S304" s="311">
        <f t="shared" ca="1" si="6"/>
        <v>-3.782973672261658E-3</v>
      </c>
      <c r="T304" s="310">
        <f t="shared" ca="1" si="7"/>
        <v>3.5458193034578755E-3</v>
      </c>
    </row>
    <row r="305" spans="6:20">
      <c r="F305" s="301">
        <f t="shared" si="8"/>
        <v>43191</v>
      </c>
      <c r="G305" s="308">
        <f t="shared" ca="1" si="10"/>
        <v>0</v>
      </c>
      <c r="H305" s="311">
        <f t="shared" ca="1" si="11"/>
        <v>-2.407896523726194E-5</v>
      </c>
      <c r="I305" s="311">
        <f t="shared" ca="1" si="12"/>
        <v>-3.2790872129553339E-3</v>
      </c>
      <c r="J305" s="310">
        <f t="shared" ca="1" si="13"/>
        <v>3.2470616207693759E-3</v>
      </c>
      <c r="P305" s="301">
        <f t="shared" si="9"/>
        <v>43191</v>
      </c>
      <c r="Q305" s="308">
        <f t="shared" ca="1" si="4"/>
        <v>0</v>
      </c>
      <c r="R305" s="311">
        <f t="shared" ca="1" si="5"/>
        <v>-2.4986502659474219E-5</v>
      </c>
      <c r="S305" s="311">
        <f t="shared" ca="1" si="6"/>
        <v>-3.6234763246822954E-3</v>
      </c>
      <c r="T305" s="310">
        <f t="shared" ca="1" si="7"/>
        <v>2.7671148756891473E-3</v>
      </c>
    </row>
    <row r="306" spans="6:20">
      <c r="F306" s="301">
        <f t="shared" si="8"/>
        <v>43221</v>
      </c>
      <c r="G306" s="308">
        <f t="shared" ref="G306:G313" ca="1" si="14">+IF(ISERROR(G67/C67-1),0,G67/C67-1)</f>
        <v>0</v>
      </c>
      <c r="H306" s="311">
        <f t="shared" ref="H306:H313" ca="1" si="15">+IF(ISERROR(H67/D67-1),0,H67/D67-1)</f>
        <v>-2.4463465145285745E-5</v>
      </c>
      <c r="I306" s="311">
        <f t="shared" ref="I306:I313" ca="1" si="16">+IF(ISERROR(I67/E67-1),0,I67/E67-1)</f>
        <v>-3.7815025049241502E-3</v>
      </c>
      <c r="J306" s="310">
        <f t="shared" ref="J306:J313" ca="1" si="17">+IF(ISERROR(J67/F67-1),0,J67/F67-1)</f>
        <v>7.7148510276494608E-3</v>
      </c>
      <c r="P306" s="301">
        <f t="shared" si="9"/>
        <v>43221</v>
      </c>
      <c r="Q306" s="308">
        <f t="shared" ref="Q306:Q369" ca="1" si="18">+IF(ISERROR(Q67/M67-1),0,Q67/M67-1)</f>
        <v>0</v>
      </c>
      <c r="R306" s="311">
        <f t="shared" ref="R306:R369" ca="1" si="19">+IF(ISERROR(R67/N67-1),0,R67/N67-1)</f>
        <v>-2.4764919857811485E-5</v>
      </c>
      <c r="S306" s="311">
        <f t="shared" ref="S306:S369" ca="1" si="20">+IF(ISERROR(S67/O67-1),0,S67/O67-1)</f>
        <v>-3.1755041945245033E-3</v>
      </c>
      <c r="T306" s="310">
        <f t="shared" ref="T306:T369" ca="1" si="21">+IF(ISERROR(T67/P67-1),0,T67/P67-1)</f>
        <v>2.6610174792820462E-3</v>
      </c>
    </row>
    <row r="307" spans="6:20">
      <c r="F307" s="301">
        <f t="shared" ref="F307:F313" si="22">+B68</f>
        <v>43252</v>
      </c>
      <c r="G307" s="308">
        <f t="shared" ca="1" si="14"/>
        <v>0</v>
      </c>
      <c r="H307" s="311">
        <f t="shared" ca="1" si="15"/>
        <v>-2.3157548066587985E-5</v>
      </c>
      <c r="I307" s="311">
        <f t="shared" ca="1" si="16"/>
        <v>-3.1600499770533252E-3</v>
      </c>
      <c r="J307" s="310">
        <f t="shared" ca="1" si="17"/>
        <v>1.9048345616430318E-3</v>
      </c>
      <c r="P307" s="301">
        <f t="shared" ref="P307:P370" si="23">+L68</f>
        <v>43252</v>
      </c>
      <c r="Q307" s="308">
        <f t="shared" ca="1" si="18"/>
        <v>0</v>
      </c>
      <c r="R307" s="311">
        <f t="shared" ca="1" si="19"/>
        <v>-2.4768598551383469E-5</v>
      </c>
      <c r="S307" s="311">
        <f t="shared" ca="1" si="20"/>
        <v>-3.0743357909964741E-3</v>
      </c>
      <c r="T307" s="310">
        <f t="shared" ca="1" si="21"/>
        <v>3.6364577601488701E-3</v>
      </c>
    </row>
    <row r="308" spans="6:20">
      <c r="F308" s="301">
        <f t="shared" si="22"/>
        <v>43282</v>
      </c>
      <c r="G308" s="308">
        <f t="shared" ca="1" si="14"/>
        <v>0</v>
      </c>
      <c r="H308" s="311">
        <f t="shared" ca="1" si="15"/>
        <v>-2.3027903807371075E-5</v>
      </c>
      <c r="I308" s="311">
        <f t="shared" ca="1" si="16"/>
        <v>-2.7281008768730297E-3</v>
      </c>
      <c r="J308" s="310">
        <f t="shared" ca="1" si="17"/>
        <v>1.8239342732233599E-3</v>
      </c>
      <c r="P308" s="301">
        <f t="shared" si="23"/>
        <v>43282</v>
      </c>
      <c r="Q308" s="308">
        <f t="shared" ca="1" si="18"/>
        <v>0</v>
      </c>
      <c r="R308" s="311">
        <f t="shared" ca="1" si="19"/>
        <v>-2.5028196169007977E-5</v>
      </c>
      <c r="S308" s="311">
        <f t="shared" ca="1" si="20"/>
        <v>-2.7022995833337893E-3</v>
      </c>
      <c r="T308" s="310">
        <f t="shared" ca="1" si="21"/>
        <v>4.3816905809590523E-3</v>
      </c>
    </row>
    <row r="309" spans="6:20">
      <c r="F309" s="301">
        <f t="shared" si="22"/>
        <v>43313</v>
      </c>
      <c r="G309" s="308">
        <f t="shared" ca="1" si="14"/>
        <v>0</v>
      </c>
      <c r="H309" s="311">
        <f t="shared" ca="1" si="15"/>
        <v>-2.3174969859374173E-5</v>
      </c>
      <c r="I309" s="311">
        <f t="shared" ca="1" si="16"/>
        <v>-2.4992147162014033E-3</v>
      </c>
      <c r="J309" s="310">
        <f t="shared" ca="1" si="17"/>
        <v>1.8280138213051522E-3</v>
      </c>
      <c r="P309" s="301">
        <f t="shared" si="23"/>
        <v>43313</v>
      </c>
      <c r="Q309" s="308">
        <f t="shared" ca="1" si="18"/>
        <v>0</v>
      </c>
      <c r="R309" s="311">
        <f t="shared" ca="1" si="19"/>
        <v>-2.4846448420601241E-5</v>
      </c>
      <c r="S309" s="311">
        <f t="shared" ca="1" si="20"/>
        <v>-2.4497908728281503E-3</v>
      </c>
      <c r="T309" s="310">
        <f t="shared" ca="1" si="21"/>
        <v>3.4599553979668407E-3</v>
      </c>
    </row>
    <row r="310" spans="6:20">
      <c r="F310" s="301">
        <f t="shared" si="22"/>
        <v>43344</v>
      </c>
      <c r="G310" s="308">
        <f t="shared" ca="1" si="14"/>
        <v>0</v>
      </c>
      <c r="H310" s="311">
        <f t="shared" ca="1" si="15"/>
        <v>-2.314822711468878E-5</v>
      </c>
      <c r="I310" s="311">
        <f t="shared" ca="1" si="16"/>
        <v>-3.2540964299188069E-3</v>
      </c>
      <c r="J310" s="310">
        <f t="shared" ca="1" si="17"/>
        <v>1.9144786944798042E-3</v>
      </c>
      <c r="P310" s="301">
        <f t="shared" si="23"/>
        <v>43344</v>
      </c>
      <c r="Q310" s="308">
        <f t="shared" ca="1" si="18"/>
        <v>0</v>
      </c>
      <c r="R310" s="311">
        <f t="shared" ca="1" si="19"/>
        <v>-2.4994602273675781E-5</v>
      </c>
      <c r="S310" s="311">
        <f t="shared" ca="1" si="20"/>
        <v>-3.5835296072239675E-3</v>
      </c>
      <c r="T310" s="310">
        <f t="shared" ca="1" si="21"/>
        <v>4.5899678911434094E-3</v>
      </c>
    </row>
    <row r="311" spans="6:20">
      <c r="F311" s="301">
        <f t="shared" si="22"/>
        <v>43374</v>
      </c>
      <c r="G311" s="308">
        <f t="shared" ca="1" si="14"/>
        <v>0</v>
      </c>
      <c r="H311" s="311">
        <f t="shared" ca="1" si="15"/>
        <v>-2.306730113132982E-5</v>
      </c>
      <c r="I311" s="311">
        <f t="shared" ca="1" si="16"/>
        <v>-2.9612289898284239E-3</v>
      </c>
      <c r="J311" s="310">
        <f t="shared" ca="1" si="17"/>
        <v>2.4878974343960358E-3</v>
      </c>
      <c r="P311" s="301">
        <f t="shared" si="23"/>
        <v>43374</v>
      </c>
      <c r="Q311" s="308">
        <f t="shared" ca="1" si="18"/>
        <v>0</v>
      </c>
      <c r="R311" s="311">
        <f t="shared" ca="1" si="19"/>
        <v>-2.4706275342456507E-5</v>
      </c>
      <c r="S311" s="311">
        <f t="shared" ca="1" si="20"/>
        <v>-2.8462974160996524E-3</v>
      </c>
      <c r="T311" s="310">
        <f t="shared" ca="1" si="21"/>
        <v>3.5286862978092248E-3</v>
      </c>
    </row>
    <row r="312" spans="6:20">
      <c r="F312" s="301">
        <f t="shared" si="22"/>
        <v>43405</v>
      </c>
      <c r="G312" s="308">
        <f t="shared" ca="1" si="14"/>
        <v>0</v>
      </c>
      <c r="H312" s="311">
        <f t="shared" ca="1" si="15"/>
        <v>-2.3175554610510574E-5</v>
      </c>
      <c r="I312" s="311">
        <f t="shared" ca="1" si="16"/>
        <v>-3.0383466689785088E-3</v>
      </c>
      <c r="J312" s="310">
        <f t="shared" ca="1" si="17"/>
        <v>1.9189212205128481E-3</v>
      </c>
      <c r="P312" s="301">
        <f t="shared" si="23"/>
        <v>43405</v>
      </c>
      <c r="Q312" s="308">
        <f t="shared" ca="1" si="18"/>
        <v>0</v>
      </c>
      <c r="R312" s="311">
        <f t="shared" ca="1" si="19"/>
        <v>-2.4528727756156776E-5</v>
      </c>
      <c r="S312" s="311">
        <f t="shared" ca="1" si="20"/>
        <v>-3.3154113177514821E-3</v>
      </c>
      <c r="T312" s="310">
        <f t="shared" ca="1" si="21"/>
        <v>3.65606357641024E-3</v>
      </c>
    </row>
    <row r="313" spans="6:20">
      <c r="F313" s="301">
        <f t="shared" si="22"/>
        <v>43435</v>
      </c>
      <c r="G313" s="308">
        <f t="shared" ca="1" si="14"/>
        <v>0</v>
      </c>
      <c r="H313" s="311">
        <f t="shared" ca="1" si="15"/>
        <v>-2.301886430267075E-5</v>
      </c>
      <c r="I313" s="311">
        <f t="shared" ca="1" si="16"/>
        <v>-2.783905985714652E-3</v>
      </c>
      <c r="J313" s="310">
        <f t="shared" ca="1" si="17"/>
        <v>3.0918826013839329E-3</v>
      </c>
      <c r="P313" s="301">
        <f t="shared" si="23"/>
        <v>43435</v>
      </c>
      <c r="Q313" s="308">
        <f t="shared" ca="1" si="18"/>
        <v>0</v>
      </c>
      <c r="R313" s="311">
        <f t="shared" ca="1" si="19"/>
        <v>-2.4826643740372134E-5</v>
      </c>
      <c r="S313" s="311">
        <f t="shared" ca="1" si="20"/>
        <v>-3.0071934513510312E-3</v>
      </c>
      <c r="T313" s="310">
        <f t="shared" ca="1" si="21"/>
        <v>4.4053924709437364E-3</v>
      </c>
    </row>
    <row r="314" spans="6:20">
      <c r="F314" s="301">
        <f t="shared" ref="F314:F341" si="24">+B75</f>
        <v>43466</v>
      </c>
      <c r="G314" s="308">
        <f t="shared" ref="G314:G341" ca="1" si="25">+IF(ISERROR(G75/C75-1),0,G75/C75-1)</f>
        <v>0</v>
      </c>
      <c r="H314" s="311">
        <f t="shared" ref="H314:H341" ca="1" si="26">+IF(ISERROR(H75/D75-1),0,H75/D75-1)</f>
        <v>3.8109531350638548E-5</v>
      </c>
      <c r="I314" s="311">
        <f t="shared" ref="I314:I341" ca="1" si="27">+IF(ISERROR(I75/E75-1),0,I75/E75-1)</f>
        <v>-2.1304133400184E-3</v>
      </c>
      <c r="J314" s="310">
        <f t="shared" ref="J314:J341" ca="1" si="28">+IF(ISERROR(J75/F75-1),0,J75/F75-1)</f>
        <v>1.8618182578664655E-3</v>
      </c>
      <c r="P314" s="301">
        <f t="shared" si="23"/>
        <v>43466</v>
      </c>
      <c r="Q314" s="308">
        <f t="shared" ca="1" si="18"/>
        <v>0</v>
      </c>
      <c r="R314" s="311">
        <f t="shared" ca="1" si="19"/>
        <v>3.7826822856024123E-5</v>
      </c>
      <c r="S314" s="311">
        <f t="shared" ca="1" si="20"/>
        <v>-2.3279559608402334E-3</v>
      </c>
      <c r="T314" s="310">
        <f t="shared" ca="1" si="21"/>
        <v>2.607312732503031E-3</v>
      </c>
    </row>
    <row r="315" spans="6:20">
      <c r="F315" s="301">
        <f t="shared" si="24"/>
        <v>43497</v>
      </c>
      <c r="G315" s="308">
        <f t="shared" ca="1" si="25"/>
        <v>0</v>
      </c>
      <c r="H315" s="311">
        <f t="shared" ca="1" si="26"/>
        <v>3.80414464322687E-5</v>
      </c>
      <c r="I315" s="311">
        <f t="shared" ca="1" si="27"/>
        <v>-1.7121642721278363E-3</v>
      </c>
      <c r="J315" s="310">
        <f t="shared" ca="1" si="28"/>
        <v>2.6828652877342041E-3</v>
      </c>
      <c r="P315" s="301">
        <f t="shared" si="23"/>
        <v>43497</v>
      </c>
      <c r="Q315" s="308">
        <f t="shared" ca="1" si="18"/>
        <v>0</v>
      </c>
      <c r="R315" s="311">
        <f t="shared" ca="1" si="19"/>
        <v>3.7925828878737633E-5</v>
      </c>
      <c r="S315" s="311">
        <f t="shared" ca="1" si="20"/>
        <v>-1.4952372311862749E-3</v>
      </c>
      <c r="T315" s="310">
        <f t="shared" ca="1" si="21"/>
        <v>2.845909762517751E-3</v>
      </c>
    </row>
    <row r="316" spans="6:20">
      <c r="F316" s="301">
        <f t="shared" si="24"/>
        <v>43525</v>
      </c>
      <c r="G316" s="308">
        <f t="shared" ca="1" si="25"/>
        <v>0</v>
      </c>
      <c r="H316" s="311">
        <f t="shared" ca="1" si="26"/>
        <v>3.8304273943134959E-5</v>
      </c>
      <c r="I316" s="311">
        <f t="shared" ca="1" si="27"/>
        <v>-2.5195834112257121E-3</v>
      </c>
      <c r="J316" s="310">
        <f t="shared" ca="1" si="28"/>
        <v>1.8491657949939455E-3</v>
      </c>
      <c r="P316" s="301">
        <f t="shared" si="23"/>
        <v>43525</v>
      </c>
      <c r="Q316" s="308">
        <f t="shared" ca="1" si="18"/>
        <v>0</v>
      </c>
      <c r="R316" s="311">
        <f t="shared" ca="1" si="19"/>
        <v>3.783645489829901E-5</v>
      </c>
      <c r="S316" s="311">
        <f t="shared" ca="1" si="20"/>
        <v>-2.6147900501369836E-3</v>
      </c>
      <c r="T316" s="310">
        <f t="shared" ca="1" si="21"/>
        <v>1.7496403076353584E-3</v>
      </c>
    </row>
    <row r="317" spans="6:20">
      <c r="F317" s="301">
        <f t="shared" si="24"/>
        <v>43556</v>
      </c>
      <c r="G317" s="308">
        <f t="shared" ca="1" si="25"/>
        <v>0</v>
      </c>
      <c r="H317" s="311">
        <f t="shared" ca="1" si="26"/>
        <v>3.8335921789478533E-5</v>
      </c>
      <c r="I317" s="311">
        <f t="shared" ca="1" si="27"/>
        <v>-2.215638179807411E-3</v>
      </c>
      <c r="J317" s="310">
        <f t="shared" ca="1" si="28"/>
        <v>2.1414987713725964E-3</v>
      </c>
      <c r="P317" s="301">
        <f t="shared" si="23"/>
        <v>43556</v>
      </c>
      <c r="Q317" s="308">
        <f t="shared" ca="1" si="18"/>
        <v>0</v>
      </c>
      <c r="R317" s="311">
        <f t="shared" ca="1" si="19"/>
        <v>3.7827849411753434E-5</v>
      </c>
      <c r="S317" s="311">
        <f t="shared" ca="1" si="20"/>
        <v>-2.2733819242258813E-3</v>
      </c>
      <c r="T317" s="310">
        <f t="shared" ca="1" si="21"/>
        <v>2.8431648351372463E-3</v>
      </c>
    </row>
    <row r="318" spans="6:20">
      <c r="F318" s="301">
        <f t="shared" si="24"/>
        <v>43586</v>
      </c>
      <c r="G318" s="308">
        <f t="shared" ca="1" si="25"/>
        <v>0</v>
      </c>
      <c r="H318" s="311">
        <f t="shared" ca="1" si="26"/>
        <v>3.8261756871493802E-5</v>
      </c>
      <c r="I318" s="311">
        <f t="shared" ca="1" si="27"/>
        <v>-2.3851172868014636E-3</v>
      </c>
      <c r="J318" s="310">
        <f t="shared" ca="1" si="28"/>
        <v>2.4759660353261825E-3</v>
      </c>
      <c r="P318" s="301">
        <f t="shared" si="23"/>
        <v>43586</v>
      </c>
      <c r="Q318" s="308">
        <f t="shared" ca="1" si="18"/>
        <v>0</v>
      </c>
      <c r="R318" s="311">
        <f t="shared" ca="1" si="19"/>
        <v>3.7864090681516416E-5</v>
      </c>
      <c r="S318" s="311">
        <f t="shared" ca="1" si="20"/>
        <v>-2.2322407359910423E-3</v>
      </c>
      <c r="T318" s="310">
        <f t="shared" ca="1" si="21"/>
        <v>4.0477054092731279E-3</v>
      </c>
    </row>
    <row r="319" spans="6:20">
      <c r="F319" s="301">
        <f t="shared" si="24"/>
        <v>43617</v>
      </c>
      <c r="G319" s="308">
        <f t="shared" ca="1" si="25"/>
        <v>0</v>
      </c>
      <c r="H319" s="311">
        <f t="shared" ca="1" si="26"/>
        <v>3.8236233179000934E-5</v>
      </c>
      <c r="I319" s="311">
        <f t="shared" ca="1" si="27"/>
        <v>-2.5806931512935005E-3</v>
      </c>
      <c r="J319" s="310">
        <f t="shared" ca="1" si="28"/>
        <v>1.2692955955104779E-3</v>
      </c>
      <c r="P319" s="301">
        <f t="shared" si="23"/>
        <v>43617</v>
      </c>
      <c r="Q319" s="308">
        <f t="shared" ca="1" si="18"/>
        <v>0</v>
      </c>
      <c r="R319" s="311">
        <f t="shared" ca="1" si="19"/>
        <v>3.7552110894401025E-5</v>
      </c>
      <c r="S319" s="311">
        <f t="shared" ca="1" si="20"/>
        <v>-2.1495572535433771E-3</v>
      </c>
      <c r="T319" s="310">
        <f t="shared" ca="1" si="21"/>
        <v>3.5816784248634548E-3</v>
      </c>
    </row>
    <row r="320" spans="6:20">
      <c r="F320" s="301">
        <f t="shared" si="24"/>
        <v>43647</v>
      </c>
      <c r="G320" s="308">
        <f t="shared" ca="1" si="25"/>
        <v>0</v>
      </c>
      <c r="H320" s="311">
        <f t="shared" ca="1" si="26"/>
        <v>3.810575789509052E-5</v>
      </c>
      <c r="I320" s="311">
        <f t="shared" ca="1" si="27"/>
        <v>-1.61868695217815E-3</v>
      </c>
      <c r="J320" s="310">
        <f t="shared" ca="1" si="28"/>
        <v>1.1960542946829467E-3</v>
      </c>
      <c r="P320" s="301">
        <f t="shared" si="23"/>
        <v>43647</v>
      </c>
      <c r="Q320" s="308">
        <f t="shared" ca="1" si="18"/>
        <v>0</v>
      </c>
      <c r="R320" s="311">
        <f t="shared" ca="1" si="19"/>
        <v>3.7428636034064766E-5</v>
      </c>
      <c r="S320" s="311">
        <f t="shared" ca="1" si="20"/>
        <v>-1.6145844636058504E-3</v>
      </c>
      <c r="T320" s="310">
        <f t="shared" ca="1" si="21"/>
        <v>2.5435149008203872E-3</v>
      </c>
    </row>
    <row r="321" spans="6:20">
      <c r="F321" s="301">
        <f t="shared" si="24"/>
        <v>43678</v>
      </c>
      <c r="G321" s="308">
        <f t="shared" ca="1" si="25"/>
        <v>0</v>
      </c>
      <c r="H321" s="311">
        <f t="shared" ca="1" si="26"/>
        <v>3.8116679444533119E-5</v>
      </c>
      <c r="I321" s="311">
        <f t="shared" ca="1" si="27"/>
        <v>-1.5026336630401538E-3</v>
      </c>
      <c r="J321" s="310">
        <f t="shared" ca="1" si="28"/>
        <v>1.8266773539401537E-3</v>
      </c>
      <c r="P321" s="301">
        <f t="shared" si="23"/>
        <v>43678</v>
      </c>
      <c r="Q321" s="308">
        <f t="shared" ca="1" si="18"/>
        <v>0</v>
      </c>
      <c r="R321" s="311">
        <f t="shared" ca="1" si="19"/>
        <v>3.7703184993853611E-5</v>
      </c>
      <c r="S321" s="311">
        <f t="shared" ca="1" si="20"/>
        <v>-1.2664550989214263E-3</v>
      </c>
      <c r="T321" s="310">
        <f t="shared" ca="1" si="21"/>
        <v>3.3808596045719064E-3</v>
      </c>
    </row>
    <row r="322" spans="6:20">
      <c r="F322" s="301">
        <f t="shared" si="24"/>
        <v>43709</v>
      </c>
      <c r="G322" s="308">
        <f t="shared" ca="1" si="25"/>
        <v>0</v>
      </c>
      <c r="H322" s="311">
        <f t="shared" ca="1" si="26"/>
        <v>3.8178416901013534E-5</v>
      </c>
      <c r="I322" s="311">
        <f t="shared" ca="1" si="27"/>
        <v>-2.093577041456296E-3</v>
      </c>
      <c r="J322" s="310">
        <f t="shared" ca="1" si="28"/>
        <v>2.5150644120333077E-3</v>
      </c>
      <c r="P322" s="301">
        <f t="shared" si="23"/>
        <v>43709</v>
      </c>
      <c r="Q322" s="308">
        <f t="shared" ca="1" si="18"/>
        <v>0</v>
      </c>
      <c r="R322" s="311">
        <f t="shared" ca="1" si="19"/>
        <v>3.7570220250193742E-5</v>
      </c>
      <c r="S322" s="311">
        <f t="shared" ca="1" si="20"/>
        <v>-1.9636144724896054E-3</v>
      </c>
      <c r="T322" s="310">
        <f t="shared" ca="1" si="21"/>
        <v>2.6702216293035264E-3</v>
      </c>
    </row>
    <row r="323" spans="6:20">
      <c r="F323" s="301">
        <f t="shared" si="24"/>
        <v>43739</v>
      </c>
      <c r="G323" s="308">
        <f t="shared" ca="1" si="25"/>
        <v>0</v>
      </c>
      <c r="H323" s="311">
        <f t="shared" ca="1" si="26"/>
        <v>3.8186986122346056E-5</v>
      </c>
      <c r="I323" s="311">
        <f t="shared" ca="1" si="27"/>
        <v>-2.1711837197092576E-3</v>
      </c>
      <c r="J323" s="310">
        <f t="shared" ca="1" si="28"/>
        <v>1.8373645566935881E-3</v>
      </c>
      <c r="P323" s="301">
        <f t="shared" si="23"/>
        <v>43739</v>
      </c>
      <c r="Q323" s="308">
        <f t="shared" ca="1" si="18"/>
        <v>0</v>
      </c>
      <c r="R323" s="311">
        <f t="shared" ca="1" si="19"/>
        <v>3.7790574100915464E-5</v>
      </c>
      <c r="S323" s="311">
        <f t="shared" ca="1" si="20"/>
        <v>-2.025207976234733E-3</v>
      </c>
      <c r="T323" s="310">
        <f t="shared" ca="1" si="21"/>
        <v>4.2979150771005337E-3</v>
      </c>
    </row>
    <row r="324" spans="6:20">
      <c r="F324" s="301">
        <f t="shared" si="24"/>
        <v>43770</v>
      </c>
      <c r="G324" s="308">
        <f t="shared" ca="1" si="25"/>
        <v>0</v>
      </c>
      <c r="H324" s="311">
        <f t="shared" ca="1" si="26"/>
        <v>3.8016386226580323E-5</v>
      </c>
      <c r="I324" s="311">
        <f t="shared" ca="1" si="27"/>
        <v>-1.2401996446093078E-3</v>
      </c>
      <c r="J324" s="310">
        <f t="shared" ca="1" si="28"/>
        <v>2.4706913333567559E-3</v>
      </c>
      <c r="P324" s="301">
        <f t="shared" si="23"/>
        <v>43770</v>
      </c>
      <c r="Q324" s="308">
        <f t="shared" ca="1" si="18"/>
        <v>0</v>
      </c>
      <c r="R324" s="311">
        <f t="shared" ca="1" si="19"/>
        <v>3.7616392034811597E-5</v>
      </c>
      <c r="S324" s="311">
        <f t="shared" ca="1" si="20"/>
        <v>-8.9582319239756014E-4</v>
      </c>
      <c r="T324" s="310">
        <f t="shared" ca="1" si="21"/>
        <v>2.5890317917793837E-3</v>
      </c>
    </row>
    <row r="325" spans="6:20">
      <c r="F325" s="301">
        <f t="shared" si="24"/>
        <v>43800</v>
      </c>
      <c r="G325" s="308">
        <f t="shared" ca="1" si="25"/>
        <v>0</v>
      </c>
      <c r="H325" s="311">
        <f t="shared" ca="1" si="26"/>
        <v>3.7969576928587045E-5</v>
      </c>
      <c r="I325" s="311">
        <f t="shared" ca="1" si="27"/>
        <v>-1.1256243990479531E-3</v>
      </c>
      <c r="J325" s="310">
        <f t="shared" ca="1" si="28"/>
        <v>1.7865457922086048E-3</v>
      </c>
      <c r="P325" s="301">
        <f t="shared" si="23"/>
        <v>43800</v>
      </c>
      <c r="Q325" s="308">
        <f t="shared" ca="1" si="18"/>
        <v>0</v>
      </c>
      <c r="R325" s="311">
        <f t="shared" ca="1" si="19"/>
        <v>3.7345841909841582E-5</v>
      </c>
      <c r="S325" s="311">
        <f t="shared" ca="1" si="20"/>
        <v>-8.1155153542022962E-4</v>
      </c>
      <c r="T325" s="310">
        <f t="shared" ca="1" si="21"/>
        <v>4.1766192813548209E-3</v>
      </c>
    </row>
    <row r="326" spans="6:20">
      <c r="F326" s="301">
        <f t="shared" si="24"/>
        <v>43831</v>
      </c>
      <c r="G326" s="308">
        <f t="shared" ca="1" si="25"/>
        <v>0</v>
      </c>
      <c r="H326" s="311">
        <f t="shared" ca="1" si="26"/>
        <v>-2.7121809577090872E-5</v>
      </c>
      <c r="I326" s="311">
        <f t="shared" ca="1" si="27"/>
        <v>-1.9496198241331086E-4</v>
      </c>
      <c r="J326" s="310">
        <f t="shared" ca="1" si="28"/>
        <v>2.3762549727897042E-3</v>
      </c>
      <c r="P326" s="301">
        <f t="shared" si="23"/>
        <v>43831</v>
      </c>
      <c r="Q326" s="308">
        <f t="shared" ca="1" si="18"/>
        <v>0</v>
      </c>
      <c r="R326" s="311">
        <f t="shared" ca="1" si="19"/>
        <v>-2.5151610716256378E-5</v>
      </c>
      <c r="S326" s="311">
        <f t="shared" ca="1" si="20"/>
        <v>-7.5314064285647575E-4</v>
      </c>
      <c r="T326" s="310">
        <f t="shared" ca="1" si="21"/>
        <v>3.3604713016299748E-3</v>
      </c>
    </row>
    <row r="327" spans="6:20">
      <c r="F327" s="301">
        <f t="shared" si="24"/>
        <v>43862</v>
      </c>
      <c r="G327" s="308">
        <f t="shared" ca="1" si="25"/>
        <v>0</v>
      </c>
      <c r="H327" s="311">
        <f t="shared" ca="1" si="26"/>
        <v>-2.7204550072545963E-5</v>
      </c>
      <c r="I327" s="311">
        <f t="shared" ca="1" si="27"/>
        <v>-6.5550030174721385E-4</v>
      </c>
      <c r="J327" s="310">
        <f t="shared" ca="1" si="28"/>
        <v>2.5334419473581615E-3</v>
      </c>
      <c r="P327" s="301">
        <f t="shared" si="23"/>
        <v>43862</v>
      </c>
      <c r="Q327" s="308">
        <f t="shared" ca="1" si="18"/>
        <v>0</v>
      </c>
      <c r="R327" s="311">
        <f t="shared" ca="1" si="19"/>
        <v>-2.4936727952118432E-5</v>
      </c>
      <c r="S327" s="311">
        <f t="shared" ca="1" si="20"/>
        <v>-8.9185031383376412E-4</v>
      </c>
      <c r="T327" s="310">
        <f t="shared" ca="1" si="21"/>
        <v>4.487605558740615E-3</v>
      </c>
    </row>
    <row r="328" spans="6:20">
      <c r="F328" s="301">
        <f t="shared" si="24"/>
        <v>43891</v>
      </c>
      <c r="G328" s="308">
        <f t="shared" ca="1" si="25"/>
        <v>0</v>
      </c>
      <c r="H328" s="311">
        <f t="shared" ca="1" si="26"/>
        <v>-2.7107720053098916E-5</v>
      </c>
      <c r="I328" s="311">
        <f t="shared" ca="1" si="27"/>
        <v>-7.1937443556990832E-4</v>
      </c>
      <c r="J328" s="310">
        <f t="shared" ca="1" si="28"/>
        <v>1.8062798927800383E-3</v>
      </c>
      <c r="P328" s="301">
        <f t="shared" si="23"/>
        <v>43891</v>
      </c>
      <c r="Q328" s="308">
        <f t="shared" ca="1" si="18"/>
        <v>0</v>
      </c>
      <c r="R328" s="311">
        <f t="shared" ca="1" si="19"/>
        <v>-2.5149385336487029E-5</v>
      </c>
      <c r="S328" s="311">
        <f t="shared" ca="1" si="20"/>
        <v>-1.0865466852830741E-3</v>
      </c>
      <c r="T328" s="310">
        <f t="shared" ca="1" si="21"/>
        <v>4.2487876547188108E-3</v>
      </c>
    </row>
    <row r="329" spans="6:20">
      <c r="F329" s="301">
        <f t="shared" si="24"/>
        <v>43922</v>
      </c>
      <c r="G329" s="308">
        <f t="shared" ca="1" si="25"/>
        <v>0</v>
      </c>
      <c r="H329" s="311">
        <f t="shared" ca="1" si="26"/>
        <v>-2.6523864623206883E-5</v>
      </c>
      <c r="I329" s="311">
        <f t="shared" ca="1" si="27"/>
        <v>-1.3699188393622164E-3</v>
      </c>
      <c r="J329" s="310">
        <f t="shared" ca="1" si="28"/>
        <v>2.3560454442250744E-3</v>
      </c>
      <c r="P329" s="301">
        <f t="shared" si="23"/>
        <v>43922</v>
      </c>
      <c r="Q329" s="308">
        <f t="shared" ca="1" si="18"/>
        <v>0</v>
      </c>
      <c r="R329" s="311">
        <f t="shared" ca="1" si="19"/>
        <v>-2.5385966717306196E-5</v>
      </c>
      <c r="S329" s="311">
        <f t="shared" ca="1" si="20"/>
        <v>-1.6223968931790012E-3</v>
      </c>
      <c r="T329" s="310">
        <f t="shared" ca="1" si="21"/>
        <v>2.6384837815902618E-3</v>
      </c>
    </row>
    <row r="330" spans="6:20">
      <c r="F330" s="301">
        <f t="shared" si="24"/>
        <v>43952</v>
      </c>
      <c r="G330" s="308">
        <f t="shared" ca="1" si="25"/>
        <v>0</v>
      </c>
      <c r="H330" s="311">
        <f t="shared" ca="1" si="26"/>
        <v>-2.6851561401808333E-5</v>
      </c>
      <c r="I330" s="311">
        <f t="shared" ca="1" si="27"/>
        <v>-1.3497323640837555E-3</v>
      </c>
      <c r="J330" s="310">
        <f t="shared" ca="1" si="28"/>
        <v>3.4570170950805057E-3</v>
      </c>
      <c r="P330" s="301">
        <f t="shared" si="23"/>
        <v>43952</v>
      </c>
      <c r="Q330" s="308">
        <f t="shared" ca="1" si="18"/>
        <v>0</v>
      </c>
      <c r="R330" s="311">
        <f t="shared" ca="1" si="19"/>
        <v>-2.5330237428566882E-5</v>
      </c>
      <c r="S330" s="311">
        <f t="shared" ca="1" si="20"/>
        <v>-1.974676960607824E-3</v>
      </c>
      <c r="T330" s="310">
        <f t="shared" ca="1" si="21"/>
        <v>3.4236520688732952E-3</v>
      </c>
    </row>
    <row r="331" spans="6:20">
      <c r="F331" s="301">
        <f t="shared" si="24"/>
        <v>43983</v>
      </c>
      <c r="G331" s="308">
        <f t="shared" ca="1" si="25"/>
        <v>0</v>
      </c>
      <c r="H331" s="311">
        <f t="shared" ca="1" si="26"/>
        <v>-2.6874785378550037E-5</v>
      </c>
      <c r="I331" s="311">
        <f t="shared" ca="1" si="27"/>
        <v>-1.3718503163436813E-3</v>
      </c>
      <c r="J331" s="310">
        <f t="shared" ca="1" si="28"/>
        <v>1.888757094369975E-3</v>
      </c>
      <c r="P331" s="301">
        <f t="shared" si="23"/>
        <v>43983</v>
      </c>
      <c r="Q331" s="308">
        <f t="shared" ca="1" si="18"/>
        <v>0</v>
      </c>
      <c r="R331" s="311">
        <f t="shared" ca="1" si="19"/>
        <v>-2.5498289858427725E-5</v>
      </c>
      <c r="S331" s="311">
        <f t="shared" ca="1" si="20"/>
        <v>-1.6445480807526502E-3</v>
      </c>
      <c r="T331" s="310">
        <f t="shared" ca="1" si="21"/>
        <v>3.5334071271271306E-3</v>
      </c>
    </row>
    <row r="332" spans="6:20">
      <c r="F332" s="301">
        <f t="shared" si="24"/>
        <v>44013</v>
      </c>
      <c r="G332" s="308">
        <f t="shared" ca="1" si="25"/>
        <v>0</v>
      </c>
      <c r="H332" s="311">
        <f t="shared" ca="1" si="26"/>
        <v>-2.7027229003606656E-5</v>
      </c>
      <c r="I332" s="311">
        <f t="shared" ca="1" si="27"/>
        <v>-6.69941402599461E-4</v>
      </c>
      <c r="J332" s="310">
        <f t="shared" ca="1" si="28"/>
        <v>1.779486580792744E-3</v>
      </c>
      <c r="P332" s="301">
        <f t="shared" si="23"/>
        <v>44013</v>
      </c>
      <c r="Q332" s="308">
        <f t="shared" ca="1" si="18"/>
        <v>0</v>
      </c>
      <c r="R332" s="311">
        <f t="shared" ca="1" si="19"/>
        <v>-2.5315024136496334E-5</v>
      </c>
      <c r="S332" s="311">
        <f t="shared" ca="1" si="20"/>
        <v>-1.1724463858692191E-3</v>
      </c>
      <c r="T332" s="310">
        <f t="shared" ca="1" si="21"/>
        <v>1.7002555485825521E-3</v>
      </c>
    </row>
    <row r="333" spans="6:20">
      <c r="F333" s="301">
        <f t="shared" si="24"/>
        <v>44044</v>
      </c>
      <c r="G333" s="308">
        <f t="shared" ca="1" si="25"/>
        <v>0</v>
      </c>
      <c r="H333" s="311">
        <f t="shared" ca="1" si="26"/>
        <v>-2.6993455177204417E-5</v>
      </c>
      <c r="I333" s="311">
        <f t="shared" ca="1" si="27"/>
        <v>-7.9133917505647133E-4</v>
      </c>
      <c r="J333" s="310">
        <f t="shared" ca="1" si="28"/>
        <v>1.1856244304302432E-3</v>
      </c>
      <c r="P333" s="301">
        <f t="shared" si="23"/>
        <v>44044</v>
      </c>
      <c r="Q333" s="308">
        <f t="shared" ca="1" si="18"/>
        <v>0</v>
      </c>
      <c r="R333" s="311">
        <f t="shared" ca="1" si="19"/>
        <v>-2.5331522603755374E-5</v>
      </c>
      <c r="S333" s="311">
        <f t="shared" ca="1" si="20"/>
        <v>-1.1364547030101591E-3</v>
      </c>
      <c r="T333" s="310">
        <f t="shared" ca="1" si="21"/>
        <v>3.3819707900888396E-3</v>
      </c>
    </row>
    <row r="334" spans="6:20">
      <c r="F334" s="301">
        <f t="shared" si="24"/>
        <v>44075</v>
      </c>
      <c r="G334" s="308">
        <f t="shared" ca="1" si="25"/>
        <v>0</v>
      </c>
      <c r="H334" s="311">
        <f t="shared" ca="1" si="26"/>
        <v>-2.6761862570223727E-5</v>
      </c>
      <c r="I334" s="311">
        <f t="shared" ca="1" si="27"/>
        <v>-1.2381620239878544E-3</v>
      </c>
      <c r="J334" s="310">
        <f t="shared" ca="1" si="28"/>
        <v>2.5115472094969782E-3</v>
      </c>
      <c r="P334" s="301">
        <f t="shared" si="23"/>
        <v>44075</v>
      </c>
      <c r="Q334" s="308">
        <f t="shared" ca="1" si="18"/>
        <v>0</v>
      </c>
      <c r="R334" s="311">
        <f t="shared" ca="1" si="19"/>
        <v>-2.542336531208278E-5</v>
      </c>
      <c r="S334" s="311">
        <f t="shared" ca="1" si="20"/>
        <v>-1.7610831333957355E-3</v>
      </c>
      <c r="T334" s="310">
        <f t="shared" ca="1" si="21"/>
        <v>2.6537140131415171E-3</v>
      </c>
    </row>
    <row r="335" spans="6:20">
      <c r="F335" s="301">
        <f t="shared" si="24"/>
        <v>44105</v>
      </c>
      <c r="G335" s="308">
        <f t="shared" ca="1" si="25"/>
        <v>0</v>
      </c>
      <c r="H335" s="311">
        <f t="shared" ca="1" si="26"/>
        <v>-2.6918563798550288E-5</v>
      </c>
      <c r="I335" s="311">
        <f t="shared" ca="1" si="27"/>
        <v>-1.2715668997358431E-3</v>
      </c>
      <c r="J335" s="310">
        <f t="shared" ca="1" si="28"/>
        <v>3.0361782567911444E-3</v>
      </c>
      <c r="P335" s="301">
        <f t="shared" si="23"/>
        <v>44105</v>
      </c>
      <c r="Q335" s="308">
        <f t="shared" ca="1" si="18"/>
        <v>0</v>
      </c>
      <c r="R335" s="311">
        <f t="shared" ca="1" si="19"/>
        <v>-2.5396706563429738E-5</v>
      </c>
      <c r="S335" s="311">
        <f t="shared" ca="1" si="20"/>
        <v>-1.7098168703435501E-3</v>
      </c>
      <c r="T335" s="310">
        <f t="shared" ca="1" si="21"/>
        <v>3.4098088474479038E-3</v>
      </c>
    </row>
    <row r="336" spans="6:20">
      <c r="F336" s="301">
        <f t="shared" si="24"/>
        <v>44136</v>
      </c>
      <c r="G336" s="308">
        <f t="shared" ca="1" si="25"/>
        <v>0</v>
      </c>
      <c r="H336" s="311">
        <f t="shared" ca="1" si="26"/>
        <v>-2.7247421557685669E-5</v>
      </c>
      <c r="I336" s="311">
        <f t="shared" ca="1" si="27"/>
        <v>-5.5642453670867731E-4</v>
      </c>
      <c r="J336" s="310">
        <f t="shared" ca="1" si="28"/>
        <v>2.4541743802679594E-3</v>
      </c>
      <c r="P336" s="301">
        <f t="shared" si="23"/>
        <v>44136</v>
      </c>
      <c r="Q336" s="308">
        <f t="shared" ca="1" si="18"/>
        <v>0</v>
      </c>
      <c r="R336" s="311">
        <f t="shared" ca="1" si="19"/>
        <v>-2.5052352979115788E-5</v>
      </c>
      <c r="S336" s="311">
        <f t="shared" ca="1" si="20"/>
        <v>-9.1644046036543081E-4</v>
      </c>
      <c r="T336" s="310">
        <f t="shared" ca="1" si="21"/>
        <v>2.6113704632184653E-3</v>
      </c>
    </row>
    <row r="337" spans="6:20">
      <c r="F337" s="301">
        <f t="shared" si="24"/>
        <v>44166</v>
      </c>
      <c r="G337" s="308">
        <f t="shared" ca="1" si="25"/>
        <v>0</v>
      </c>
      <c r="H337" s="311">
        <f t="shared" ca="1" si="26"/>
        <v>-2.7028079890301093E-5</v>
      </c>
      <c r="I337" s="311">
        <f t="shared" ca="1" si="27"/>
        <v>-4.858819742106224E-4</v>
      </c>
      <c r="J337" s="310">
        <f t="shared" ca="1" si="28"/>
        <v>1.7638865978568674E-3</v>
      </c>
      <c r="P337" s="301">
        <f t="shared" si="23"/>
        <v>44166</v>
      </c>
      <c r="Q337" s="308">
        <f t="shared" ca="1" si="18"/>
        <v>0</v>
      </c>
      <c r="R337" s="311">
        <f t="shared" ca="1" si="19"/>
        <v>-2.5257948528145668E-5</v>
      </c>
      <c r="S337" s="311">
        <f t="shared" ca="1" si="20"/>
        <v>-8.3101849499178648E-4</v>
      </c>
      <c r="T337" s="310">
        <f t="shared" ca="1" si="21"/>
        <v>1.6598645068093276E-3</v>
      </c>
    </row>
    <row r="338" spans="6:20">
      <c r="F338" s="301">
        <f t="shared" si="24"/>
        <v>44197</v>
      </c>
      <c r="G338" s="308">
        <f t="shared" ca="1" si="25"/>
        <v>0</v>
      </c>
      <c r="H338" s="311">
        <f t="shared" ca="1" si="26"/>
        <v>2.077637225705864E-5</v>
      </c>
      <c r="I338" s="311">
        <f t="shared" ca="1" si="27"/>
        <v>-1.1577288507290673E-3</v>
      </c>
      <c r="J338" s="310">
        <f t="shared" ca="1" si="28"/>
        <v>2.3516778539030003E-3</v>
      </c>
      <c r="P338" s="301">
        <f t="shared" si="23"/>
        <v>44197</v>
      </c>
      <c r="Q338" s="308">
        <f t="shared" ca="1" si="18"/>
        <v>0</v>
      </c>
      <c r="R338" s="311">
        <f t="shared" ca="1" si="19"/>
        <v>2.2868976511603023E-5</v>
      </c>
      <c r="S338" s="311">
        <f t="shared" ca="1" si="20"/>
        <v>-7.2184498529992425E-4</v>
      </c>
      <c r="T338" s="310">
        <f t="shared" ca="1" si="21"/>
        <v>2.5316019615337915E-3</v>
      </c>
    </row>
    <row r="339" spans="6:20">
      <c r="F339" s="301">
        <f t="shared" si="24"/>
        <v>44228</v>
      </c>
      <c r="G339" s="308">
        <f t="shared" ca="1" si="25"/>
        <v>0</v>
      </c>
      <c r="H339" s="311">
        <f t="shared" ca="1" si="26"/>
        <v>2.0736962040412976E-5</v>
      </c>
      <c r="I339" s="311">
        <f t="shared" ca="1" si="27"/>
        <v>-1.1797592901283682E-3</v>
      </c>
      <c r="J339" s="310">
        <f t="shared" ca="1" si="28"/>
        <v>3.2679900065699652E-3</v>
      </c>
      <c r="P339" s="301">
        <f t="shared" si="23"/>
        <v>44228</v>
      </c>
      <c r="Q339" s="308">
        <f t="shared" ca="1" si="18"/>
        <v>0</v>
      </c>
      <c r="R339" s="311">
        <f t="shared" ca="1" si="19"/>
        <v>2.2940458601850011E-5</v>
      </c>
      <c r="S339" s="311">
        <f t="shared" ca="1" si="20"/>
        <v>-6.3949839488919302E-4</v>
      </c>
      <c r="T339" s="310">
        <f t="shared" ca="1" si="21"/>
        <v>4.6362809288942319E-3</v>
      </c>
    </row>
    <row r="340" spans="6:20">
      <c r="F340" s="301">
        <f t="shared" si="24"/>
        <v>44256</v>
      </c>
      <c r="G340" s="308">
        <f t="shared" ca="1" si="25"/>
        <v>0</v>
      </c>
      <c r="H340" s="311">
        <f t="shared" ca="1" si="26"/>
        <v>2.0893287616674527E-5</v>
      </c>
      <c r="I340" s="311">
        <f t="shared" ca="1" si="27"/>
        <v>-1.4269949137714066E-3</v>
      </c>
      <c r="J340" s="310">
        <f t="shared" ca="1" si="28"/>
        <v>4.2743853936082488E-3</v>
      </c>
      <c r="P340" s="301">
        <f t="shared" si="23"/>
        <v>44256</v>
      </c>
      <c r="Q340" s="308">
        <f t="shared" ca="1" si="18"/>
        <v>0</v>
      </c>
      <c r="R340" s="311">
        <f t="shared" ca="1" si="19"/>
        <v>2.2608433803972261E-5</v>
      </c>
      <c r="S340" s="311">
        <f t="shared" ca="1" si="20"/>
        <v>-9.2667179469441141E-4</v>
      </c>
      <c r="T340" s="310">
        <f t="shared" ca="1" si="21"/>
        <v>2.1780856994930708E-3</v>
      </c>
    </row>
    <row r="341" spans="6:20">
      <c r="F341" s="301">
        <f t="shared" si="24"/>
        <v>44287</v>
      </c>
      <c r="G341" s="308">
        <f t="shared" ca="1" si="25"/>
        <v>0</v>
      </c>
      <c r="H341" s="311">
        <f t="shared" ca="1" si="26"/>
        <v>2.109865989141646E-5</v>
      </c>
      <c r="I341" s="311">
        <f t="shared" ca="1" si="27"/>
        <v>-2.1147143704973725E-3</v>
      </c>
      <c r="J341" s="310">
        <f t="shared" ca="1" si="28"/>
        <v>3.2075588358635443E-3</v>
      </c>
      <c r="P341" s="301">
        <f t="shared" si="23"/>
        <v>44287</v>
      </c>
      <c r="Q341" s="308">
        <f t="shared" ca="1" si="18"/>
        <v>0</v>
      </c>
      <c r="R341" s="311">
        <f t="shared" ca="1" si="19"/>
        <v>-1</v>
      </c>
      <c r="S341" s="311">
        <f t="shared" ca="1" si="20"/>
        <v>-1</v>
      </c>
      <c r="T341" s="310">
        <f t="shared" ca="1" si="21"/>
        <v>-1</v>
      </c>
    </row>
    <row r="342" spans="6:20">
      <c r="F342" s="301">
        <f t="shared" ref="F342:F370" si="29">+B103</f>
        <v>44317</v>
      </c>
      <c r="G342" s="308">
        <f t="shared" ref="G342:G370" ca="1" si="30">+IF(ISERROR(G103/C103-1),0,G103/C103-1)</f>
        <v>0</v>
      </c>
      <c r="H342" s="311">
        <f t="shared" ref="H342:H370" ca="1" si="31">+IF(ISERROR(H103/D103-1),0,H103/D103-1)</f>
        <v>2.0984577458138531E-5</v>
      </c>
      <c r="I342" s="311">
        <f t="shared" ref="I342:I370" ca="1" si="32">+IF(ISERROR(I103/E103-1),0,I103/E103-1)</f>
        <v>-2.1534054283083304E-3</v>
      </c>
      <c r="J342" s="310">
        <f t="shared" ref="J342:J370" ca="1" si="33">+IF(ISERROR(J103/F103-1),0,J103/F103-1)</f>
        <v>1.223841572324913E-3</v>
      </c>
      <c r="P342" s="301">
        <f t="shared" si="23"/>
        <v>44317</v>
      </c>
      <c r="Q342" s="308">
        <f t="shared" ca="1" si="18"/>
        <v>0</v>
      </c>
      <c r="R342" s="311">
        <f t="shared" ca="1" si="19"/>
        <v>2.2348931008941975E-5</v>
      </c>
      <c r="S342" s="311">
        <f t="shared" ca="1" si="20"/>
        <v>-1.8608600125071817E-3</v>
      </c>
      <c r="T342" s="310">
        <f t="shared" ca="1" si="21"/>
        <v>4.2808516502523819E-3</v>
      </c>
    </row>
    <row r="343" spans="6:20">
      <c r="F343" s="301">
        <f t="shared" si="29"/>
        <v>44348</v>
      </c>
      <c r="G343" s="308">
        <f t="shared" ca="1" si="30"/>
        <v>0</v>
      </c>
      <c r="H343" s="311">
        <f t="shared" ca="1" si="31"/>
        <v>2.083478968595287E-5</v>
      </c>
      <c r="I343" s="311">
        <f t="shared" ca="1" si="32"/>
        <v>-1.7050335388806293E-3</v>
      </c>
      <c r="J343" s="310">
        <f t="shared" ca="1" si="33"/>
        <v>1.8669556068446891E-3</v>
      </c>
      <c r="P343" s="301">
        <f t="shared" si="23"/>
        <v>44348</v>
      </c>
      <c r="Q343" s="308">
        <f t="shared" ca="1" si="18"/>
        <v>0</v>
      </c>
      <c r="R343" s="311">
        <f t="shared" ca="1" si="19"/>
        <v>2.2700406034914522E-5</v>
      </c>
      <c r="S343" s="311">
        <f t="shared" ca="1" si="20"/>
        <v>-1.5318798981690529E-3</v>
      </c>
      <c r="T343" s="310">
        <f t="shared" ca="1" si="21"/>
        <v>2.6477187475117958E-3</v>
      </c>
    </row>
    <row r="344" spans="6:20">
      <c r="F344" s="301">
        <f t="shared" si="29"/>
        <v>44378</v>
      </c>
      <c r="G344" s="308">
        <f t="shared" ca="1" si="30"/>
        <v>0</v>
      </c>
      <c r="H344" s="311">
        <f t="shared" ca="1" si="31"/>
        <v>2.0708561899063227E-5</v>
      </c>
      <c r="I344" s="311">
        <f t="shared" ca="1" si="32"/>
        <v>-1.5593619864836539E-3</v>
      </c>
      <c r="J344" s="310">
        <f t="shared" ca="1" si="33"/>
        <v>1.7933111537908886E-3</v>
      </c>
      <c r="P344" s="301">
        <f t="shared" si="23"/>
        <v>44378</v>
      </c>
      <c r="Q344" s="308">
        <f t="shared" ca="1" si="18"/>
        <v>0</v>
      </c>
      <c r="R344" s="311">
        <f t="shared" ca="1" si="19"/>
        <v>2.2764937058994406E-5</v>
      </c>
      <c r="S344" s="311">
        <f t="shared" ca="1" si="20"/>
        <v>-9.2077988174776859E-4</v>
      </c>
      <c r="T344" s="310">
        <f t="shared" ca="1" si="21"/>
        <v>3.364619899203003E-3</v>
      </c>
    </row>
    <row r="345" spans="6:20">
      <c r="F345" s="301">
        <f t="shared" si="29"/>
        <v>44409</v>
      </c>
      <c r="G345" s="308">
        <f t="shared" ca="1" si="30"/>
        <v>0</v>
      </c>
      <c r="H345" s="311">
        <f t="shared" ca="1" si="31"/>
        <v>2.0891213696971889E-5</v>
      </c>
      <c r="I345" s="311">
        <f t="shared" ca="1" si="32"/>
        <v>-1.401779709476858E-3</v>
      </c>
      <c r="J345" s="310">
        <f t="shared" ca="1" si="33"/>
        <v>1.7941994651511362E-3</v>
      </c>
      <c r="P345" s="301">
        <f t="shared" si="23"/>
        <v>44409</v>
      </c>
      <c r="Q345" s="308">
        <f t="shared" ca="1" si="18"/>
        <v>0</v>
      </c>
      <c r="R345" s="311">
        <f t="shared" ca="1" si="19"/>
        <v>2.2817053344281746E-5</v>
      </c>
      <c r="S345" s="311">
        <f t="shared" ca="1" si="20"/>
        <v>-9.5689827405909256E-4</v>
      </c>
      <c r="T345" s="310">
        <f t="shared" ca="1" si="21"/>
        <v>5.0699634800024374E-3</v>
      </c>
    </row>
    <row r="346" spans="6:20">
      <c r="F346" s="301">
        <f t="shared" si="29"/>
        <v>44440</v>
      </c>
      <c r="G346" s="308">
        <f t="shared" ca="1" si="30"/>
        <v>0</v>
      </c>
      <c r="H346" s="311">
        <f t="shared" ca="1" si="31"/>
        <v>2.0758301123580125E-5</v>
      </c>
      <c r="I346" s="311">
        <f t="shared" ca="1" si="32"/>
        <v>-2.0434498824695169E-3</v>
      </c>
      <c r="J346" s="310">
        <f t="shared" ca="1" si="33"/>
        <v>2.5073176475729486E-3</v>
      </c>
      <c r="P346" s="301">
        <f t="shared" si="23"/>
        <v>44440</v>
      </c>
      <c r="Q346" s="308">
        <f t="shared" ca="1" si="18"/>
        <v>0</v>
      </c>
      <c r="R346" s="311">
        <f t="shared" ca="1" si="19"/>
        <v>2.2451371569420786E-5</v>
      </c>
      <c r="S346" s="311">
        <f t="shared" ca="1" si="20"/>
        <v>-1.9845618660145892E-3</v>
      </c>
      <c r="T346" s="310">
        <f t="shared" ca="1" si="21"/>
        <v>2.6442038212184382E-3</v>
      </c>
    </row>
    <row r="347" spans="6:20">
      <c r="F347" s="301">
        <f t="shared" si="29"/>
        <v>44470</v>
      </c>
      <c r="G347" s="308">
        <f t="shared" ca="1" si="30"/>
        <v>0</v>
      </c>
      <c r="H347" s="311">
        <f t="shared" ca="1" si="31"/>
        <v>2.0914654195847149E-5</v>
      </c>
      <c r="I347" s="311">
        <f t="shared" ca="1" si="32"/>
        <v>-1.7255803398040781E-3</v>
      </c>
      <c r="J347" s="310">
        <f t="shared" ca="1" si="33"/>
        <v>2.4059226903470066E-3</v>
      </c>
      <c r="P347" s="301">
        <f t="shared" si="23"/>
        <v>44470</v>
      </c>
      <c r="Q347" s="308">
        <f t="shared" ca="1" si="18"/>
        <v>0</v>
      </c>
      <c r="R347" s="311">
        <f t="shared" ca="1" si="19"/>
        <v>2.238721431724322E-5</v>
      </c>
      <c r="S347" s="311">
        <f t="shared" ca="1" si="20"/>
        <v>-1.6972503484805612E-3</v>
      </c>
      <c r="T347" s="310">
        <f t="shared" ca="1" si="21"/>
        <v>4.283484293120976E-3</v>
      </c>
    </row>
    <row r="348" spans="6:20">
      <c r="F348" s="301">
        <f t="shared" si="29"/>
        <v>44501</v>
      </c>
      <c r="G348" s="308">
        <f t="shared" ca="1" si="30"/>
        <v>0</v>
      </c>
      <c r="H348" s="311">
        <f t="shared" ca="1" si="31"/>
        <v>2.0926235376750313E-5</v>
      </c>
      <c r="I348" s="311">
        <f t="shared" ca="1" si="32"/>
        <v>-1.3692164259161421E-3</v>
      </c>
      <c r="J348" s="310">
        <f t="shared" ca="1" si="33"/>
        <v>2.4520748377603319E-3</v>
      </c>
      <c r="P348" s="301">
        <f t="shared" si="23"/>
        <v>44501</v>
      </c>
      <c r="Q348" s="308">
        <f t="shared" ca="1" si="18"/>
        <v>0</v>
      </c>
      <c r="R348" s="311">
        <f t="shared" ca="1" si="19"/>
        <v>2.2817729844692991E-5</v>
      </c>
      <c r="S348" s="311">
        <f t="shared" ca="1" si="20"/>
        <v>-1.0354903801589321E-3</v>
      </c>
      <c r="T348" s="310">
        <f t="shared" ca="1" si="21"/>
        <v>3.4651944763977038E-3</v>
      </c>
    </row>
    <row r="349" spans="6:20">
      <c r="F349" s="301">
        <f t="shared" si="29"/>
        <v>44531</v>
      </c>
      <c r="G349" s="308">
        <f t="shared" ca="1" si="30"/>
        <v>0</v>
      </c>
      <c r="H349" s="311">
        <f t="shared" ca="1" si="31"/>
        <v>2.0804481157599142E-5</v>
      </c>
      <c r="I349" s="311">
        <f t="shared" ca="1" si="32"/>
        <v>-1.3409116010972832E-3</v>
      </c>
      <c r="J349" s="310">
        <f t="shared" ca="1" si="33"/>
        <v>2.9601969627057745E-3</v>
      </c>
      <c r="P349" s="301">
        <f t="shared" si="23"/>
        <v>44531</v>
      </c>
      <c r="Q349" s="308">
        <f t="shared" ca="1" si="18"/>
        <v>0</v>
      </c>
      <c r="R349" s="311">
        <f t="shared" ca="1" si="19"/>
        <v>2.2786786492590139E-5</v>
      </c>
      <c r="S349" s="311">
        <f t="shared" ca="1" si="20"/>
        <v>-1.0737502796358545E-3</v>
      </c>
      <c r="T349" s="310">
        <f t="shared" ca="1" si="21"/>
        <v>3.3618822031991069E-3</v>
      </c>
    </row>
    <row r="350" spans="6:20">
      <c r="F350" s="301">
        <f t="shared" si="29"/>
        <v>44562</v>
      </c>
      <c r="G350" s="308">
        <f t="shared" ca="1" si="30"/>
        <v>0</v>
      </c>
      <c r="H350" s="311">
        <f t="shared" ca="1" si="31"/>
        <v>-3.9806570588662993E-5</v>
      </c>
      <c r="I350" s="311">
        <f t="shared" ca="1" si="32"/>
        <v>-1.0958227220094763E-3</v>
      </c>
      <c r="J350" s="310">
        <f t="shared" ca="1" si="33"/>
        <v>2.3802638774281792E-3</v>
      </c>
      <c r="P350" s="301">
        <f t="shared" si="23"/>
        <v>44562</v>
      </c>
      <c r="Q350" s="308">
        <f t="shared" ca="1" si="18"/>
        <v>0</v>
      </c>
      <c r="R350" s="311">
        <f t="shared" ca="1" si="19"/>
        <v>-3.9560909477098782E-5</v>
      </c>
      <c r="S350" s="311">
        <f t="shared" ca="1" si="20"/>
        <v>-7.7924543200280638E-4</v>
      </c>
      <c r="T350" s="310">
        <f t="shared" ca="1" si="21"/>
        <v>4.2159468094065122E-3</v>
      </c>
    </row>
    <row r="351" spans="6:20">
      <c r="F351" s="301">
        <f t="shared" si="29"/>
        <v>44593</v>
      </c>
      <c r="G351" s="308">
        <f t="shared" ca="1" si="30"/>
        <v>0</v>
      </c>
      <c r="H351" s="311">
        <f t="shared" ca="1" si="31"/>
        <v>-3.9674372197429086E-5</v>
      </c>
      <c r="I351" s="311">
        <f t="shared" ca="1" si="32"/>
        <v>-1.0155939925000634E-3</v>
      </c>
      <c r="J351" s="310">
        <f t="shared" ca="1" si="33"/>
        <v>1.9459013221605481E-3</v>
      </c>
      <c r="P351" s="301">
        <f t="shared" si="23"/>
        <v>44593</v>
      </c>
      <c r="Q351" s="308">
        <f t="shared" ca="1" si="18"/>
        <v>0</v>
      </c>
      <c r="R351" s="311">
        <f t="shared" ca="1" si="19"/>
        <v>-3.9527242320036571E-5</v>
      </c>
      <c r="S351" s="311">
        <f t="shared" ca="1" si="20"/>
        <v>-9.1705238394668154E-4</v>
      </c>
      <c r="T351" s="310">
        <f t="shared" ca="1" si="21"/>
        <v>3.7287176607685435E-3</v>
      </c>
    </row>
    <row r="352" spans="6:20">
      <c r="F352" s="301">
        <f t="shared" si="29"/>
        <v>44621</v>
      </c>
      <c r="G352" s="308">
        <f t="shared" ca="1" si="30"/>
        <v>0</v>
      </c>
      <c r="H352" s="311">
        <f t="shared" ca="1" si="31"/>
        <v>-3.9841611871316296E-5</v>
      </c>
      <c r="I352" s="311">
        <f t="shared" ca="1" si="32"/>
        <v>-1.3806232953257336E-3</v>
      </c>
      <c r="J352" s="310">
        <f t="shared" ca="1" si="33"/>
        <v>2.3870615325345401E-3</v>
      </c>
      <c r="P352" s="301">
        <f t="shared" si="23"/>
        <v>44621</v>
      </c>
      <c r="Q352" s="308">
        <f t="shared" ca="1" si="18"/>
        <v>0</v>
      </c>
      <c r="R352" s="311">
        <f t="shared" ca="1" si="19"/>
        <v>-3.9737260711047995E-5</v>
      </c>
      <c r="S352" s="311">
        <f t="shared" ca="1" si="20"/>
        <v>-9.0583936555865829E-4</v>
      </c>
      <c r="T352" s="310">
        <f t="shared" ca="1" si="21"/>
        <v>3.3969550833770068E-3</v>
      </c>
    </row>
    <row r="353" spans="6:20">
      <c r="F353" s="301">
        <f t="shared" si="29"/>
        <v>44652</v>
      </c>
      <c r="G353" s="308">
        <f t="shared" ca="1" si="30"/>
        <v>0</v>
      </c>
      <c r="H353" s="311">
        <f t="shared" ca="1" si="31"/>
        <v>-3.9848791036467546E-5</v>
      </c>
      <c r="I353" s="311">
        <f t="shared" ca="1" si="32"/>
        <v>-1.9316225238785734E-3</v>
      </c>
      <c r="J353" s="310">
        <f t="shared" ca="1" si="33"/>
        <v>1.274673128361048E-3</v>
      </c>
      <c r="P353" s="301">
        <f t="shared" si="23"/>
        <v>44652</v>
      </c>
      <c r="Q353" s="308">
        <f t="shared" ca="1" si="18"/>
        <v>0</v>
      </c>
      <c r="R353" s="311">
        <f t="shared" ca="1" si="19"/>
        <v>-3.9656305241497769E-5</v>
      </c>
      <c r="S353" s="311">
        <f t="shared" ca="1" si="20"/>
        <v>-1.7013360709404735E-3</v>
      </c>
      <c r="T353" s="310">
        <f t="shared" ca="1" si="21"/>
        <v>3.5763870500862271E-3</v>
      </c>
    </row>
    <row r="354" spans="6:20">
      <c r="F354" s="301">
        <f t="shared" si="29"/>
        <v>44682</v>
      </c>
      <c r="G354" s="308">
        <f t="shared" ca="1" si="30"/>
        <v>0</v>
      </c>
      <c r="H354" s="311">
        <f t="shared" ca="1" si="31"/>
        <v>-3.9957796787892796E-5</v>
      </c>
      <c r="I354" s="311">
        <f t="shared" ca="1" si="32"/>
        <v>-2.2503180299600078E-3</v>
      </c>
      <c r="J354" s="310">
        <f t="shared" ca="1" si="33"/>
        <v>4.0380203017840177E-3</v>
      </c>
      <c r="P354" s="301">
        <f t="shared" si="23"/>
        <v>44682</v>
      </c>
      <c r="Q354" s="308">
        <f t="shared" ca="1" si="18"/>
        <v>0</v>
      </c>
      <c r="R354" s="311">
        <f t="shared" ca="1" si="19"/>
        <v>-3.9780261339772416E-5</v>
      </c>
      <c r="S354" s="311">
        <f t="shared" ca="1" si="20"/>
        <v>-2.1035011096491862E-3</v>
      </c>
      <c r="T354" s="310">
        <f t="shared" ca="1" si="21"/>
        <v>4.3338164393569301E-3</v>
      </c>
    </row>
    <row r="355" spans="6:20">
      <c r="F355" s="301">
        <f t="shared" si="29"/>
        <v>44713</v>
      </c>
      <c r="G355" s="308">
        <f t="shared" ca="1" si="30"/>
        <v>0</v>
      </c>
      <c r="H355" s="311">
        <f t="shared" ca="1" si="31"/>
        <v>-3.9880138524073239E-5</v>
      </c>
      <c r="I355" s="311">
        <f t="shared" ca="1" si="32"/>
        <v>-1.7401841961950382E-3</v>
      </c>
      <c r="J355" s="310">
        <f t="shared" ca="1" si="33"/>
        <v>1.8744934414540726E-3</v>
      </c>
      <c r="P355" s="301">
        <f t="shared" si="23"/>
        <v>44713</v>
      </c>
      <c r="Q355" s="308">
        <f t="shared" ca="1" si="18"/>
        <v>0</v>
      </c>
      <c r="R355" s="311">
        <f t="shared" ca="1" si="19"/>
        <v>-3.9332711605166715E-5</v>
      </c>
      <c r="S355" s="311">
        <f t="shared" ca="1" si="20"/>
        <v>-1.6706250404020517E-3</v>
      </c>
      <c r="T355" s="310">
        <f t="shared" ca="1" si="21"/>
        <v>2.6616030460200335E-3</v>
      </c>
    </row>
    <row r="356" spans="6:20">
      <c r="F356" s="301">
        <f t="shared" si="29"/>
        <v>44743</v>
      </c>
      <c r="G356" s="308">
        <f t="shared" ca="1" si="30"/>
        <v>0</v>
      </c>
      <c r="H356" s="311">
        <f t="shared" ca="1" si="31"/>
        <v>-4.00761717992415E-5</v>
      </c>
      <c r="I356" s="311">
        <f t="shared" ca="1" si="32"/>
        <v>-1.5502952095322042E-3</v>
      </c>
      <c r="J356" s="310">
        <f t="shared" ca="1" si="33"/>
        <v>2.3955686706409463E-3</v>
      </c>
      <c r="P356" s="301">
        <f t="shared" si="23"/>
        <v>44743</v>
      </c>
      <c r="Q356" s="308">
        <f t="shared" ca="1" si="18"/>
        <v>0</v>
      </c>
      <c r="R356" s="311">
        <f t="shared" ca="1" si="19"/>
        <v>-3.9652043736015941E-5</v>
      </c>
      <c r="S356" s="311">
        <f t="shared" ca="1" si="20"/>
        <v>-1.1722728122468551E-3</v>
      </c>
      <c r="T356" s="310">
        <f t="shared" ca="1" si="21"/>
        <v>3.418772081978938E-3</v>
      </c>
    </row>
    <row r="357" spans="6:20">
      <c r="F357" s="301">
        <f t="shared" si="29"/>
        <v>44774</v>
      </c>
      <c r="G357" s="308">
        <f t="shared" ca="1" si="30"/>
        <v>0</v>
      </c>
      <c r="H357" s="311">
        <f t="shared" ca="1" si="31"/>
        <v>-3.9917329599292728E-5</v>
      </c>
      <c r="I357" s="311">
        <f t="shared" ca="1" si="32"/>
        <v>-1.366152994752845E-3</v>
      </c>
      <c r="J357" s="310">
        <f t="shared" ca="1" si="33"/>
        <v>2.3794966990506872E-3</v>
      </c>
      <c r="P357" s="301">
        <f t="shared" si="23"/>
        <v>44774</v>
      </c>
      <c r="Q357" s="308">
        <f t="shared" ca="1" si="18"/>
        <v>0</v>
      </c>
      <c r="R357" s="311">
        <f t="shared" ca="1" si="19"/>
        <v>-3.9989671663187565E-5</v>
      </c>
      <c r="S357" s="311">
        <f t="shared" ca="1" si="20"/>
        <v>-1.1735579828842102E-3</v>
      </c>
      <c r="T357" s="310">
        <f t="shared" ca="1" si="21"/>
        <v>3.424582379217167E-3</v>
      </c>
    </row>
    <row r="358" spans="6:20">
      <c r="F358" s="301">
        <f t="shared" si="29"/>
        <v>44805</v>
      </c>
      <c r="G358" s="308">
        <f t="shared" ca="1" si="30"/>
        <v>0</v>
      </c>
      <c r="H358" s="311">
        <f t="shared" ca="1" si="31"/>
        <v>-4.0036814945021426E-5</v>
      </c>
      <c r="I358" s="311">
        <f t="shared" ca="1" si="32"/>
        <v>-2.0965232739581507E-3</v>
      </c>
      <c r="J358" s="310">
        <f t="shared" ca="1" si="33"/>
        <v>2.5045839729151975E-3</v>
      </c>
      <c r="P358" s="301">
        <f t="shared" si="23"/>
        <v>44805</v>
      </c>
      <c r="Q358" s="308">
        <f t="shared" ca="1" si="18"/>
        <v>0</v>
      </c>
      <c r="R358" s="311">
        <f t="shared" ca="1" si="19"/>
        <v>-3.9695700098540954E-5</v>
      </c>
      <c r="S358" s="311">
        <f t="shared" ca="1" si="20"/>
        <v>-1.9381836032410504E-3</v>
      </c>
      <c r="T358" s="310">
        <f t="shared" ca="1" si="21"/>
        <v>2.6960610170814192E-3</v>
      </c>
    </row>
    <row r="359" spans="6:20">
      <c r="F359" s="301">
        <f t="shared" si="29"/>
        <v>44835</v>
      </c>
      <c r="G359" s="308">
        <f t="shared" ca="1" si="30"/>
        <v>0</v>
      </c>
      <c r="H359" s="311">
        <f t="shared" ca="1" si="31"/>
        <v>-3.9995736412001825E-5</v>
      </c>
      <c r="I359" s="311">
        <f t="shared" ca="1" si="32"/>
        <v>-1.6979724928908313E-3</v>
      </c>
      <c r="J359" s="310">
        <f t="shared" ca="1" si="33"/>
        <v>1.8083382366704814E-3</v>
      </c>
      <c r="P359" s="301">
        <f t="shared" si="23"/>
        <v>44835</v>
      </c>
      <c r="Q359" s="308">
        <f t="shared" ca="1" si="18"/>
        <v>0</v>
      </c>
      <c r="R359" s="311">
        <f t="shared" ca="1" si="19"/>
        <v>-3.9993269586258151E-5</v>
      </c>
      <c r="S359" s="311">
        <f t="shared" ca="1" si="20"/>
        <v>-1.4980781700533186E-3</v>
      </c>
      <c r="T359" s="310">
        <f t="shared" ca="1" si="21"/>
        <v>3.4462889174549094E-3</v>
      </c>
    </row>
    <row r="360" spans="6:20">
      <c r="F360" s="301">
        <f t="shared" si="29"/>
        <v>44866</v>
      </c>
      <c r="G360" s="308">
        <f t="shared" ca="1" si="30"/>
        <v>0</v>
      </c>
      <c r="H360" s="311">
        <f t="shared" ca="1" si="31"/>
        <v>-3.9818630907739738E-5</v>
      </c>
      <c r="I360" s="311">
        <f t="shared" ca="1" si="32"/>
        <v>-1.3013306477099862E-3</v>
      </c>
      <c r="J360" s="310">
        <f t="shared" ca="1" si="33"/>
        <v>1.8524546239289119E-3</v>
      </c>
      <c r="P360" s="301">
        <f t="shared" si="23"/>
        <v>44866</v>
      </c>
      <c r="Q360" s="308">
        <f t="shared" ca="1" si="18"/>
        <v>0</v>
      </c>
      <c r="R360" s="311">
        <f t="shared" ca="1" si="19"/>
        <v>-3.9670537734348699E-5</v>
      </c>
      <c r="S360" s="311">
        <f t="shared" ca="1" si="20"/>
        <v>-1.0653545254697416E-3</v>
      </c>
      <c r="T360" s="310">
        <f t="shared" ca="1" si="21"/>
        <v>3.5148308516588234E-3</v>
      </c>
    </row>
    <row r="361" spans="6:20">
      <c r="F361" s="301">
        <f t="shared" si="29"/>
        <v>44896</v>
      </c>
      <c r="G361" s="308">
        <f t="shared" ca="1" si="30"/>
        <v>0</v>
      </c>
      <c r="H361" s="311">
        <f t="shared" ca="1" si="31"/>
        <v>-3.9877273328992047E-5</v>
      </c>
      <c r="I361" s="311">
        <f t="shared" ca="1" si="32"/>
        <v>-1.3999619065777624E-3</v>
      </c>
      <c r="J361" s="310">
        <f t="shared" ca="1" si="33"/>
        <v>2.3819252774912592E-3</v>
      </c>
      <c r="P361" s="301">
        <f t="shared" si="23"/>
        <v>44896</v>
      </c>
      <c r="Q361" s="308">
        <f t="shared" ca="1" si="18"/>
        <v>0</v>
      </c>
      <c r="R361" s="311">
        <f t="shared" ca="1" si="19"/>
        <v>-3.9733774515493536E-5</v>
      </c>
      <c r="S361" s="311">
        <f t="shared" ca="1" si="20"/>
        <v>-1.247765460583472E-3</v>
      </c>
      <c r="T361" s="310">
        <f t="shared" ca="1" si="21"/>
        <v>2.5716951899810159E-3</v>
      </c>
    </row>
    <row r="362" spans="6:20">
      <c r="F362" s="301">
        <f t="shared" si="29"/>
        <v>44927</v>
      </c>
      <c r="G362" s="308">
        <f t="shared" ca="1" si="30"/>
        <v>0</v>
      </c>
      <c r="H362" s="311">
        <f t="shared" ca="1" si="31"/>
        <v>-4.824418521931495E-5</v>
      </c>
      <c r="I362" s="311">
        <f t="shared" ca="1" si="32"/>
        <v>-1.1348237950037365E-3</v>
      </c>
      <c r="J362" s="310">
        <f t="shared" ca="1" si="33"/>
        <v>2.3746633859542676E-3</v>
      </c>
      <c r="P362" s="301">
        <f t="shared" si="23"/>
        <v>44927</v>
      </c>
      <c r="Q362" s="308">
        <f t="shared" ca="1" si="18"/>
        <v>0</v>
      </c>
      <c r="R362" s="311">
        <f t="shared" ca="1" si="19"/>
        <v>-4.698833327321239E-5</v>
      </c>
      <c r="S362" s="311">
        <f t="shared" ca="1" si="20"/>
        <v>-1.6834116658259735E-3</v>
      </c>
      <c r="T362" s="310">
        <f t="shared" ca="1" si="21"/>
        <v>3.3801170982117323E-3</v>
      </c>
    </row>
    <row r="363" spans="6:20">
      <c r="F363" s="301">
        <f t="shared" si="29"/>
        <v>44958</v>
      </c>
      <c r="G363" s="308">
        <f t="shared" ca="1" si="30"/>
        <v>0</v>
      </c>
      <c r="H363" s="311">
        <f t="shared" ca="1" si="31"/>
        <v>-4.8482791353832155E-5</v>
      </c>
      <c r="I363" s="311">
        <f t="shared" ca="1" si="32"/>
        <v>-1.3734758610401965E-3</v>
      </c>
      <c r="J363" s="310">
        <f t="shared" ca="1" si="33"/>
        <v>1.9629167446650886E-3</v>
      </c>
      <c r="P363" s="301">
        <f t="shared" si="23"/>
        <v>44958</v>
      </c>
      <c r="Q363" s="308">
        <f t="shared" ca="1" si="18"/>
        <v>0</v>
      </c>
      <c r="R363" s="311">
        <f t="shared" ca="1" si="19"/>
        <v>-4.7253406048497482E-5</v>
      </c>
      <c r="S363" s="311">
        <f t="shared" ca="1" si="20"/>
        <v>-1.4872417989834075E-3</v>
      </c>
      <c r="T363" s="310">
        <f t="shared" ca="1" si="21"/>
        <v>2.8182534711158613E-3</v>
      </c>
    </row>
    <row r="364" spans="6:20">
      <c r="F364" s="301">
        <f t="shared" si="29"/>
        <v>44986</v>
      </c>
      <c r="G364" s="308">
        <f t="shared" ca="1" si="30"/>
        <v>0</v>
      </c>
      <c r="H364" s="311">
        <f t="shared" ca="1" si="31"/>
        <v>-4.8480208603152164E-5</v>
      </c>
      <c r="I364" s="311">
        <f t="shared" ca="1" si="32"/>
        <v>-1.6558170447378284E-3</v>
      </c>
      <c r="J364" s="310">
        <f t="shared" ca="1" si="33"/>
        <v>1.2135166179068069E-3</v>
      </c>
      <c r="P364" s="301">
        <f t="shared" si="23"/>
        <v>44986</v>
      </c>
      <c r="Q364" s="308">
        <f t="shared" ca="1" si="18"/>
        <v>0</v>
      </c>
      <c r="R364" s="311">
        <f t="shared" ca="1" si="19"/>
        <v>-4.723639196979601E-5</v>
      </c>
      <c r="S364" s="311">
        <f t="shared" ca="1" si="20"/>
        <v>-1.9518374116923587E-3</v>
      </c>
      <c r="T364" s="310">
        <f t="shared" ca="1" si="21"/>
        <v>2.5762111294298506E-3</v>
      </c>
    </row>
    <row r="365" spans="6:20">
      <c r="F365" s="301">
        <f t="shared" si="29"/>
        <v>45017</v>
      </c>
      <c r="G365" s="308">
        <f t="shared" ca="1" si="30"/>
        <v>0</v>
      </c>
      <c r="H365" s="311">
        <f t="shared" ca="1" si="31"/>
        <v>-4.8073758902811292E-5</v>
      </c>
      <c r="I365" s="311">
        <f t="shared" ca="1" si="32"/>
        <v>-2.1674484564417895E-3</v>
      </c>
      <c r="J365" s="310">
        <f t="shared" ca="1" si="33"/>
        <v>2.5087537211141431E-3</v>
      </c>
      <c r="P365" s="301">
        <f t="shared" si="23"/>
        <v>45017</v>
      </c>
      <c r="Q365" s="308">
        <f t="shared" ca="1" si="18"/>
        <v>0</v>
      </c>
      <c r="R365" s="311">
        <f t="shared" ca="1" si="19"/>
        <v>-4.7384868321564966E-5</v>
      </c>
      <c r="S365" s="311">
        <f t="shared" ca="1" si="20"/>
        <v>-2.6919736018792273E-3</v>
      </c>
      <c r="T365" s="310">
        <f t="shared" ca="1" si="21"/>
        <v>1.9198554219272967E-3</v>
      </c>
    </row>
    <row r="366" spans="6:20">
      <c r="F366" s="301">
        <f t="shared" si="29"/>
        <v>45047</v>
      </c>
      <c r="G366" s="308">
        <f t="shared" ca="1" si="30"/>
        <v>0</v>
      </c>
      <c r="H366" s="311">
        <f t="shared" ca="1" si="31"/>
        <v>-4.8186666388727595E-5</v>
      </c>
      <c r="I366" s="311">
        <f t="shared" ca="1" si="32"/>
        <v>-2.1899315459743551E-3</v>
      </c>
      <c r="J366" s="310">
        <f t="shared" ca="1" si="33"/>
        <v>3.0523078031583495E-3</v>
      </c>
      <c r="P366" s="301">
        <f t="shared" si="23"/>
        <v>45047</v>
      </c>
      <c r="Q366" s="308">
        <f t="shared" ca="1" si="18"/>
        <v>0</v>
      </c>
      <c r="R366" s="311">
        <f t="shared" ca="1" si="19"/>
        <v>-4.7398396124109787E-5</v>
      </c>
      <c r="S366" s="311">
        <f t="shared" ca="1" si="20"/>
        <v>-2.7110266112608805E-3</v>
      </c>
      <c r="T366" s="310">
        <f t="shared" ca="1" si="21"/>
        <v>3.2011389096084919E-3</v>
      </c>
    </row>
    <row r="367" spans="6:20">
      <c r="F367" s="301">
        <f t="shared" si="29"/>
        <v>45078</v>
      </c>
      <c r="G367" s="308">
        <f t="shared" ca="1" si="30"/>
        <v>0</v>
      </c>
      <c r="H367" s="311">
        <f t="shared" ca="1" si="31"/>
        <v>-4.8281743052602799E-5</v>
      </c>
      <c r="I367" s="311">
        <f t="shared" ca="1" si="32"/>
        <v>-1.9491173420578267E-3</v>
      </c>
      <c r="J367" s="310">
        <f t="shared" ca="1" si="33"/>
        <v>2.4873442761337294E-3</v>
      </c>
      <c r="P367" s="301">
        <f t="shared" si="23"/>
        <v>45078</v>
      </c>
      <c r="Q367" s="308">
        <f t="shared" ca="1" si="18"/>
        <v>0</v>
      </c>
      <c r="R367" s="311">
        <f t="shared" ca="1" si="19"/>
        <v>-4.7208755621030996E-5</v>
      </c>
      <c r="S367" s="311">
        <f t="shared" ca="1" si="20"/>
        <v>-2.5807799683056354E-3</v>
      </c>
      <c r="T367" s="310">
        <f t="shared" ca="1" si="21"/>
        <v>2.6710142261039405E-3</v>
      </c>
    </row>
    <row r="368" spans="6:20">
      <c r="F368" s="301">
        <f t="shared" si="29"/>
        <v>45108</v>
      </c>
      <c r="G368" s="308">
        <f t="shared" ca="1" si="30"/>
        <v>0</v>
      </c>
      <c r="H368" s="311">
        <f t="shared" ca="1" si="31"/>
        <v>-4.8163248594801367E-5</v>
      </c>
      <c r="I368" s="311">
        <f t="shared" ca="1" si="32"/>
        <v>-1.523213229013276E-3</v>
      </c>
      <c r="J368" s="310">
        <f t="shared" ca="1" si="33"/>
        <v>2.3792237138402506E-3</v>
      </c>
      <c r="P368" s="301">
        <f t="shared" si="23"/>
        <v>45108</v>
      </c>
      <c r="Q368" s="308">
        <f t="shared" ca="1" si="18"/>
        <v>0</v>
      </c>
      <c r="R368" s="311">
        <f t="shared" ca="1" si="19"/>
        <v>-4.6964433794371985E-5</v>
      </c>
      <c r="S368" s="311">
        <f t="shared" ca="1" si="20"/>
        <v>-1.9628652688821191E-3</v>
      </c>
      <c r="T368" s="310">
        <f t="shared" ca="1" si="21"/>
        <v>3.3787316250930566E-3</v>
      </c>
    </row>
    <row r="369" spans="6:20">
      <c r="F369" s="301">
        <f t="shared" si="29"/>
        <v>45139</v>
      </c>
      <c r="G369" s="308">
        <f t="shared" ca="1" si="30"/>
        <v>0</v>
      </c>
      <c r="H369" s="311">
        <f t="shared" ca="1" si="31"/>
        <v>-4.8221647186208472E-5</v>
      </c>
      <c r="I369" s="311">
        <f t="shared" ca="1" si="32"/>
        <v>-1.5702169165703328E-3</v>
      </c>
      <c r="J369" s="310">
        <f t="shared" ca="1" si="33"/>
        <v>2.9764335829649546E-3</v>
      </c>
      <c r="P369" s="301">
        <f t="shared" si="23"/>
        <v>45139</v>
      </c>
      <c r="Q369" s="308">
        <f t="shared" ca="1" si="18"/>
        <v>0</v>
      </c>
      <c r="R369" s="311">
        <f t="shared" ca="1" si="19"/>
        <v>-4.7062066135361569E-5</v>
      </c>
      <c r="S369" s="311">
        <f t="shared" ca="1" si="20"/>
        <v>-2.1402482224416319E-3</v>
      </c>
      <c r="T369" s="310">
        <f t="shared" ca="1" si="21"/>
        <v>3.4146576768547821E-3</v>
      </c>
    </row>
    <row r="370" spans="6:20">
      <c r="F370" s="301">
        <f t="shared" si="29"/>
        <v>45170</v>
      </c>
      <c r="G370" s="308">
        <f t="shared" ca="1" si="30"/>
        <v>0</v>
      </c>
      <c r="H370" s="311">
        <f t="shared" ca="1" si="31"/>
        <v>-4.8067736946988404E-5</v>
      </c>
      <c r="I370" s="311">
        <f t="shared" ca="1" si="32"/>
        <v>-2.1454008255347157E-3</v>
      </c>
      <c r="J370" s="310">
        <f t="shared" ca="1" si="33"/>
        <v>1.8857920071120304E-3</v>
      </c>
      <c r="P370" s="301">
        <f t="shared" si="23"/>
        <v>45170</v>
      </c>
      <c r="Q370" s="308">
        <f t="shared" ref="Q370:Q421" ca="1" si="34">+IF(ISERROR(Q131/M131-1),0,Q131/M131-1)</f>
        <v>0</v>
      </c>
      <c r="R370" s="311">
        <f t="shared" ref="R370:R421" ca="1" si="35">+IF(ISERROR(R131/N131-1),0,R131/N131-1)</f>
        <v>-4.7013720626432054E-5</v>
      </c>
      <c r="S370" s="311">
        <f t="shared" ref="S370:S421" ca="1" si="36">+IF(ISERROR(S131/O131-1),0,S131/O131-1)</f>
        <v>-2.651877035151351E-3</v>
      </c>
      <c r="T370" s="310">
        <f t="shared" ref="T370:T421" ca="1" si="37">+IF(ISERROR(T131/P131-1),0,T131/P131-1)</f>
        <v>3.5796254301487807E-3</v>
      </c>
    </row>
    <row r="371" spans="6:20">
      <c r="F371" s="301">
        <f t="shared" ref="F371:F413" si="38">+B132</f>
        <v>45200</v>
      </c>
      <c r="G371" s="308">
        <f t="shared" ref="G371:G413" ca="1" si="39">+IF(ISERROR(G132/C132-1),0,G132/C132-1)</f>
        <v>0</v>
      </c>
      <c r="H371" s="311">
        <f t="shared" ref="H371:H413" ca="1" si="40">+IF(ISERROR(H132/D132-1),0,H132/D132-1)</f>
        <v>-4.8128919288070726E-5</v>
      </c>
      <c r="I371" s="311">
        <f t="shared" ref="I371:I413" ca="1" si="41">+IF(ISERROR(I132/E132-1),0,I132/E132-1)</f>
        <v>-2.3020386390701919E-3</v>
      </c>
      <c r="J371" s="310">
        <f t="shared" ref="J371:J413" ca="1" si="42">+IF(ISERROR(J132/F132-1),0,J132/F132-1)</f>
        <v>2.432748592081202E-3</v>
      </c>
      <c r="P371" s="301">
        <f t="shared" ref="P371:P421" si="43">+L132</f>
        <v>45200</v>
      </c>
      <c r="Q371" s="308">
        <f t="shared" ca="1" si="34"/>
        <v>0</v>
      </c>
      <c r="R371" s="311">
        <f t="shared" ca="1" si="35"/>
        <v>-4.7164443154001923E-5</v>
      </c>
      <c r="S371" s="311">
        <f t="shared" ca="1" si="36"/>
        <v>-2.5574354282903444E-3</v>
      </c>
      <c r="T371" s="310">
        <f t="shared" ca="1" si="37"/>
        <v>5.1972200785841416E-3</v>
      </c>
    </row>
    <row r="372" spans="6:20">
      <c r="F372" s="301">
        <f t="shared" si="38"/>
        <v>45231</v>
      </c>
      <c r="G372" s="308">
        <f t="shared" ca="1" si="39"/>
        <v>0</v>
      </c>
      <c r="H372" s="311">
        <f t="shared" ca="1" si="40"/>
        <v>-4.822391674796922E-5</v>
      </c>
      <c r="I372" s="311">
        <f t="shared" ca="1" si="41"/>
        <v>-1.5270118026344814E-3</v>
      </c>
      <c r="J372" s="310">
        <f t="shared" ca="1" si="42"/>
        <v>1.8421152806826768E-3</v>
      </c>
      <c r="P372" s="301">
        <f t="shared" si="43"/>
        <v>45231</v>
      </c>
      <c r="Q372" s="308">
        <f t="shared" ca="1" si="34"/>
        <v>0</v>
      </c>
      <c r="R372" s="311">
        <f t="shared" ca="1" si="35"/>
        <v>-4.7215227365060564E-5</v>
      </c>
      <c r="S372" s="311">
        <f t="shared" ca="1" si="36"/>
        <v>-2.02679201359246E-3</v>
      </c>
      <c r="T372" s="310">
        <f t="shared" ca="1" si="37"/>
        <v>3.5253204874943211E-3</v>
      </c>
    </row>
    <row r="373" spans="6:20">
      <c r="F373" s="301">
        <f t="shared" si="38"/>
        <v>45261</v>
      </c>
      <c r="G373" s="308">
        <f t="shared" ca="1" si="39"/>
        <v>0</v>
      </c>
      <c r="H373" s="311">
        <f t="shared" ca="1" si="40"/>
        <v>-4.8404319614614444E-5</v>
      </c>
      <c r="I373" s="311">
        <f t="shared" ca="1" si="41"/>
        <v>-1.5547228437939875E-3</v>
      </c>
      <c r="J373" s="310">
        <f t="shared" ca="1" si="42"/>
        <v>1.8022542968110233E-3</v>
      </c>
      <c r="P373" s="301">
        <f t="shared" si="43"/>
        <v>45261</v>
      </c>
      <c r="Q373" s="308">
        <f t="shared" ca="1" si="34"/>
        <v>0</v>
      </c>
      <c r="R373" s="311">
        <f t="shared" ca="1" si="35"/>
        <v>-4.7094093382327173E-5</v>
      </c>
      <c r="S373" s="311">
        <f t="shared" ca="1" si="36"/>
        <v>-1.8859107098557759E-3</v>
      </c>
      <c r="T373" s="310">
        <f t="shared" ca="1" si="37"/>
        <v>4.2229016082360182E-3</v>
      </c>
    </row>
    <row r="374" spans="6:20">
      <c r="F374" s="301">
        <f t="shared" si="38"/>
        <v>45292</v>
      </c>
      <c r="G374" s="308">
        <f t="shared" ca="1" si="39"/>
        <v>0</v>
      </c>
      <c r="H374" s="311">
        <f t="shared" ca="1" si="40"/>
        <v>6.2590417769126105E-5</v>
      </c>
      <c r="I374" s="311">
        <f t="shared" ca="1" si="41"/>
        <v>-1.2565574288909698E-3</v>
      </c>
      <c r="J374" s="310">
        <f t="shared" ca="1" si="42"/>
        <v>2.3720701055194304E-3</v>
      </c>
      <c r="P374" s="301">
        <f t="shared" si="43"/>
        <v>45292</v>
      </c>
      <c r="Q374" s="308">
        <f t="shared" ca="1" si="34"/>
        <v>0</v>
      </c>
      <c r="R374" s="311">
        <f t="shared" ca="1" si="35"/>
        <v>6.2003446230196602E-5</v>
      </c>
      <c r="S374" s="311">
        <f t="shared" ca="1" si="36"/>
        <v>-8.1993545144221081E-4</v>
      </c>
      <c r="T374" s="310">
        <f t="shared" ca="1" si="37"/>
        <v>4.2299147093494138E-3</v>
      </c>
    </row>
    <row r="375" spans="6:20">
      <c r="F375" s="301">
        <f t="shared" si="38"/>
        <v>45323</v>
      </c>
      <c r="G375" s="308">
        <f t="shared" ca="1" si="39"/>
        <v>0</v>
      </c>
      <c r="H375" s="311">
        <f t="shared" ca="1" si="40"/>
        <v>6.2575059393443766E-5</v>
      </c>
      <c r="I375" s="311">
        <f t="shared" ca="1" si="41"/>
        <v>-1.3049737398896921E-3</v>
      </c>
      <c r="J375" s="310">
        <f t="shared" ca="1" si="42"/>
        <v>2.5415407169946391E-3</v>
      </c>
      <c r="P375" s="301">
        <f t="shared" si="43"/>
        <v>45323</v>
      </c>
      <c r="Q375" s="308">
        <f t="shared" ca="1" si="34"/>
        <v>0</v>
      </c>
      <c r="R375" s="311">
        <f t="shared" ca="1" si="35"/>
        <v>6.2164993184454787E-5</v>
      </c>
      <c r="S375" s="311">
        <f t="shared" ca="1" si="36"/>
        <v>-9.9153149332054102E-4</v>
      </c>
      <c r="T375" s="310">
        <f t="shared" ca="1" si="37"/>
        <v>2.6877010908288312E-3</v>
      </c>
    </row>
    <row r="376" spans="6:20">
      <c r="F376" s="301">
        <f t="shared" si="38"/>
        <v>45352</v>
      </c>
      <c r="G376" s="308">
        <f t="shared" ca="1" si="39"/>
        <v>0</v>
      </c>
      <c r="H376" s="311">
        <f t="shared" ca="1" si="40"/>
        <v>6.2495444635324304E-5</v>
      </c>
      <c r="I376" s="311">
        <f t="shared" ca="1" si="41"/>
        <v>-1.7465133865226523E-3</v>
      </c>
      <c r="J376" s="310">
        <f t="shared" ca="1" si="42"/>
        <v>1.7864759117225404E-3</v>
      </c>
      <c r="P376" s="301">
        <f t="shared" si="43"/>
        <v>45352</v>
      </c>
      <c r="Q376" s="308">
        <f t="shared" ca="1" si="34"/>
        <v>0</v>
      </c>
      <c r="R376" s="311">
        <f t="shared" ca="1" si="35"/>
        <v>6.1944240391520466E-5</v>
      </c>
      <c r="S376" s="311">
        <f t="shared" ca="1" si="36"/>
        <v>-1.3879602636162058E-3</v>
      </c>
      <c r="T376" s="310">
        <f t="shared" ca="1" si="37"/>
        <v>3.4199406958261847E-3</v>
      </c>
    </row>
    <row r="377" spans="6:20">
      <c r="F377" s="301">
        <f t="shared" si="38"/>
        <v>45383</v>
      </c>
      <c r="G377" s="308">
        <f t="shared" ca="1" si="39"/>
        <v>0</v>
      </c>
      <c r="H377" s="311">
        <f t="shared" ca="1" si="40"/>
        <v>6.3060969480499551E-5</v>
      </c>
      <c r="I377" s="311">
        <f t="shared" ca="1" si="41"/>
        <v>-2.065149922521714E-3</v>
      </c>
      <c r="J377" s="310">
        <f t="shared" ca="1" si="42"/>
        <v>1.5657888272815335E-3</v>
      </c>
      <c r="P377" s="301">
        <f t="shared" si="43"/>
        <v>45383</v>
      </c>
      <c r="Q377" s="308">
        <f t="shared" ca="1" si="34"/>
        <v>0</v>
      </c>
      <c r="R377" s="311">
        <f t="shared" ca="1" si="35"/>
        <v>6.2319308479885649E-5</v>
      </c>
      <c r="S377" s="311">
        <f t="shared" ca="1" si="36"/>
        <v>-1.922243663799672E-3</v>
      </c>
      <c r="T377" s="310">
        <f t="shared" ca="1" si="37"/>
        <v>2.6685544028315356E-3</v>
      </c>
    </row>
    <row r="378" spans="6:20">
      <c r="F378" s="301">
        <f t="shared" si="38"/>
        <v>45413</v>
      </c>
      <c r="G378" s="308">
        <f t="shared" ca="1" si="39"/>
        <v>0</v>
      </c>
      <c r="H378" s="311">
        <f t="shared" ca="1" si="40"/>
        <v>6.2877143388817558E-5</v>
      </c>
      <c r="I378" s="311">
        <f t="shared" ca="1" si="41"/>
        <v>-2.0979882106859638E-3</v>
      </c>
      <c r="J378" s="310">
        <f t="shared" ca="1" si="42"/>
        <v>1.6037338675036761E-3</v>
      </c>
      <c r="P378" s="301">
        <f t="shared" si="43"/>
        <v>45413</v>
      </c>
      <c r="Q378" s="308">
        <f t="shared" ca="1" si="34"/>
        <v>0</v>
      </c>
      <c r="R378" s="311">
        <f t="shared" ca="1" si="35"/>
        <v>6.2395304387674599E-5</v>
      </c>
      <c r="S378" s="311">
        <f t="shared" ca="1" si="36"/>
        <v>-2.0289038262349957E-3</v>
      </c>
      <c r="T378" s="310">
        <f t="shared" ca="1" si="37"/>
        <v>2.5748318852809593E-3</v>
      </c>
    </row>
    <row r="379" spans="6:20">
      <c r="F379" s="301">
        <f t="shared" si="38"/>
        <v>45444</v>
      </c>
      <c r="G379" s="308">
        <f t="shared" ca="1" si="39"/>
        <v>0</v>
      </c>
      <c r="H379" s="311">
        <f t="shared" ca="1" si="40"/>
        <v>6.2981176110588066E-5</v>
      </c>
      <c r="I379" s="311">
        <f t="shared" ca="1" si="41"/>
        <v>-2.1448993218010637E-3</v>
      </c>
      <c r="J379" s="310">
        <f t="shared" ca="1" si="42"/>
        <v>2.4880950829442305E-3</v>
      </c>
      <c r="P379" s="301">
        <f t="shared" si="43"/>
        <v>45444</v>
      </c>
      <c r="Q379" s="308">
        <f t="shared" ca="1" si="34"/>
        <v>0</v>
      </c>
      <c r="R379" s="311">
        <f t="shared" ca="1" si="35"/>
        <v>6.239080697723054E-5</v>
      </c>
      <c r="S379" s="311">
        <f t="shared" ca="1" si="36"/>
        <v>-1.9750784833481028E-3</v>
      </c>
      <c r="T379" s="310">
        <f t="shared" ca="1" si="37"/>
        <v>3.5262072576718317E-3</v>
      </c>
    </row>
    <row r="380" spans="6:20">
      <c r="F380" s="301">
        <f t="shared" si="38"/>
        <v>45474</v>
      </c>
      <c r="G380" s="308">
        <f t="shared" ca="1" si="39"/>
        <v>0</v>
      </c>
      <c r="H380" s="311">
        <f t="shared" ca="1" si="40"/>
        <v>6.2517842410292346E-5</v>
      </c>
      <c r="I380" s="311">
        <f t="shared" ca="1" si="41"/>
        <v>-1.4240677592705087E-3</v>
      </c>
      <c r="J380" s="310">
        <f t="shared" ca="1" si="42"/>
        <v>2.3664241362342242E-3</v>
      </c>
      <c r="P380" s="301">
        <f t="shared" si="43"/>
        <v>45474</v>
      </c>
      <c r="Q380" s="308">
        <f t="shared" ca="1" si="34"/>
        <v>0</v>
      </c>
      <c r="R380" s="311">
        <f t="shared" ca="1" si="35"/>
        <v>6.2409310044753141E-5</v>
      </c>
      <c r="S380" s="311">
        <f t="shared" ca="1" si="36"/>
        <v>-1.1711497125518333E-3</v>
      </c>
      <c r="T380" s="310">
        <f t="shared" ca="1" si="37"/>
        <v>3.369641903898879E-3</v>
      </c>
    </row>
    <row r="381" spans="6:20">
      <c r="F381" s="301">
        <f t="shared" si="38"/>
        <v>45505</v>
      </c>
      <c r="G381" s="308">
        <f t="shared" ca="1" si="39"/>
        <v>0</v>
      </c>
      <c r="H381" s="311">
        <f t="shared" ca="1" si="40"/>
        <v>6.2582883835204939E-5</v>
      </c>
      <c r="I381" s="311">
        <f t="shared" ca="1" si="41"/>
        <v>-1.4663330306371458E-3</v>
      </c>
      <c r="J381" s="310">
        <f t="shared" ca="1" si="42"/>
        <v>3.5670032020316267E-3</v>
      </c>
      <c r="P381" s="301">
        <f t="shared" si="43"/>
        <v>45505</v>
      </c>
      <c r="Q381" s="308">
        <f t="shared" ca="1" si="34"/>
        <v>0</v>
      </c>
      <c r="R381" s="311">
        <f t="shared" ca="1" si="35"/>
        <v>6.2063357093133931E-5</v>
      </c>
      <c r="S381" s="311">
        <f t="shared" ca="1" si="36"/>
        <v>-1.3207411657564228E-3</v>
      </c>
      <c r="T381" s="310">
        <f t="shared" ca="1" si="37"/>
        <v>4.2353968724853086E-3</v>
      </c>
    </row>
    <row r="382" spans="6:20">
      <c r="F382" s="301">
        <f t="shared" si="38"/>
        <v>45536</v>
      </c>
      <c r="G382" s="308">
        <f t="shared" ca="1" si="39"/>
        <v>0</v>
      </c>
      <c r="H382" s="311">
        <f t="shared" ca="1" si="40"/>
        <v>6.28549028627301E-5</v>
      </c>
      <c r="I382" s="311">
        <f t="shared" ca="1" si="41"/>
        <v>-2.2028203868156293E-3</v>
      </c>
      <c r="J382" s="310">
        <f t="shared" ca="1" si="42"/>
        <v>2.5115441924654647E-3</v>
      </c>
      <c r="P382" s="301">
        <f t="shared" si="43"/>
        <v>45536</v>
      </c>
      <c r="Q382" s="308">
        <f t="shared" ca="1" si="34"/>
        <v>0</v>
      </c>
      <c r="R382" s="311">
        <f t="shared" ca="1" si="35"/>
        <v>6.2266693691581665E-5</v>
      </c>
      <c r="S382" s="311">
        <f t="shared" ca="1" si="36"/>
        <v>-1.9221314054379546E-3</v>
      </c>
      <c r="T382" s="310">
        <f t="shared" ca="1" si="37"/>
        <v>4.4284733010169219E-3</v>
      </c>
    </row>
    <row r="383" spans="6:20">
      <c r="F383" s="301">
        <f t="shared" si="38"/>
        <v>45566</v>
      </c>
      <c r="G383" s="308">
        <f t="shared" ca="1" si="39"/>
        <v>0</v>
      </c>
      <c r="H383" s="311">
        <f t="shared" ca="1" si="40"/>
        <v>6.2758937909190848E-5</v>
      </c>
      <c r="I383" s="311">
        <f t="shared" ca="1" si="41"/>
        <v>-2.0790895022697597E-3</v>
      </c>
      <c r="J383" s="310">
        <f t="shared" ca="1" si="42"/>
        <v>2.4188963487350446E-3</v>
      </c>
      <c r="P383" s="301">
        <f t="shared" si="43"/>
        <v>45566</v>
      </c>
      <c r="Q383" s="308">
        <f t="shared" ca="1" si="34"/>
        <v>0</v>
      </c>
      <c r="R383" s="311">
        <f t="shared" ca="1" si="35"/>
        <v>6.2179863770106536E-5</v>
      </c>
      <c r="S383" s="311">
        <f t="shared" ca="1" si="36"/>
        <v>-1.8632111705801924E-3</v>
      </c>
      <c r="T383" s="310">
        <f t="shared" ca="1" si="37"/>
        <v>4.2928619093263176E-3</v>
      </c>
    </row>
    <row r="384" spans="6:20">
      <c r="F384" s="301">
        <f t="shared" si="38"/>
        <v>45597</v>
      </c>
      <c r="G384" s="308">
        <f t="shared" ca="1" si="39"/>
        <v>0</v>
      </c>
      <c r="H384" s="311">
        <f t="shared" ca="1" si="40"/>
        <v>6.2549238861286938E-5</v>
      </c>
      <c r="I384" s="311">
        <f t="shared" ca="1" si="41"/>
        <v>-1.7011482128491684E-3</v>
      </c>
      <c r="J384" s="310">
        <f t="shared" ca="1" si="42"/>
        <v>1.8623093730854023E-3</v>
      </c>
      <c r="P384" s="301">
        <f t="shared" si="43"/>
        <v>45597</v>
      </c>
      <c r="Q384" s="308">
        <f t="shared" ca="1" si="34"/>
        <v>0</v>
      </c>
      <c r="R384" s="311">
        <f t="shared" ca="1" si="35"/>
        <v>6.2294419521657929E-5</v>
      </c>
      <c r="S384" s="311">
        <f t="shared" ca="1" si="36"/>
        <v>-1.3472528462101785E-3</v>
      </c>
      <c r="T384" s="310">
        <f t="shared" ca="1" si="37"/>
        <v>3.5029672879460794E-3</v>
      </c>
    </row>
    <row r="385" spans="6:20">
      <c r="F385" s="301">
        <f t="shared" si="38"/>
        <v>45627</v>
      </c>
      <c r="G385" s="308">
        <f t="shared" ca="1" si="39"/>
        <v>0</v>
      </c>
      <c r="H385" s="311">
        <f t="shared" ca="1" si="40"/>
        <v>6.2522590023927904E-5</v>
      </c>
      <c r="I385" s="311">
        <f t="shared" ca="1" si="41"/>
        <v>-1.3507183843746162E-3</v>
      </c>
      <c r="J385" s="310">
        <f t="shared" ca="1" si="42"/>
        <v>2.3624091162559591E-3</v>
      </c>
      <c r="P385" s="301">
        <f t="shared" si="43"/>
        <v>45627</v>
      </c>
      <c r="Q385" s="308">
        <f t="shared" ca="1" si="34"/>
        <v>0</v>
      </c>
      <c r="R385" s="311">
        <f t="shared" ca="1" si="35"/>
        <v>6.2093589351608358E-5</v>
      </c>
      <c r="S385" s="311">
        <f t="shared" ca="1" si="36"/>
        <v>-1.1077011182261121E-3</v>
      </c>
      <c r="T385" s="310">
        <f t="shared" ca="1" si="37"/>
        <v>5.0681677648807266E-3</v>
      </c>
    </row>
    <row r="386" spans="6:20">
      <c r="F386" s="301">
        <f t="shared" si="38"/>
        <v>45658</v>
      </c>
      <c r="G386" s="308">
        <f t="shared" ca="1" si="39"/>
        <v>0</v>
      </c>
      <c r="H386" s="311">
        <f t="shared" ca="1" si="40"/>
        <v>-2.5861474148070052E-5</v>
      </c>
      <c r="I386" s="311">
        <f t="shared" ca="1" si="41"/>
        <v>-1.2967176659174351E-3</v>
      </c>
      <c r="J386" s="310">
        <f t="shared" ca="1" si="42"/>
        <v>1.7953555838239321E-3</v>
      </c>
      <c r="P386" s="301">
        <f t="shared" si="43"/>
        <v>45658</v>
      </c>
      <c r="Q386" s="308">
        <f t="shared" ca="1" si="34"/>
        <v>0</v>
      </c>
      <c r="R386" s="311">
        <f t="shared" ca="1" si="35"/>
        <v>-2.5541042092847022E-5</v>
      </c>
      <c r="S386" s="311">
        <f t="shared" ca="1" si="36"/>
        <v>-1.2075349682106884E-3</v>
      </c>
      <c r="T386" s="310">
        <f t="shared" ca="1" si="37"/>
        <v>1.6827435936028756E-3</v>
      </c>
    </row>
    <row r="387" spans="6:20">
      <c r="F387" s="301">
        <f t="shared" si="38"/>
        <v>45689</v>
      </c>
      <c r="G387" s="308">
        <f t="shared" ca="1" si="39"/>
        <v>0</v>
      </c>
      <c r="H387" s="311">
        <f t="shared" ca="1" si="40"/>
        <v>-2.5906510138007377E-5</v>
      </c>
      <c r="I387" s="311">
        <f t="shared" ca="1" si="41"/>
        <v>-1.3735706576251117E-3</v>
      </c>
      <c r="J387" s="310">
        <f t="shared" ca="1" si="42"/>
        <v>2.6240039048630592E-3</v>
      </c>
      <c r="P387" s="301">
        <f t="shared" si="43"/>
        <v>45689</v>
      </c>
      <c r="Q387" s="308">
        <f t="shared" ca="1" si="34"/>
        <v>0</v>
      </c>
      <c r="R387" s="311">
        <f t="shared" ca="1" si="35"/>
        <v>-2.5834321326301257E-5</v>
      </c>
      <c r="S387" s="311">
        <f t="shared" ca="1" si="36"/>
        <v>-1.1218851670854457E-3</v>
      </c>
      <c r="T387" s="310">
        <f t="shared" ca="1" si="37"/>
        <v>2.8036953020336153E-3</v>
      </c>
    </row>
    <row r="388" spans="6:20">
      <c r="F388" s="301">
        <f t="shared" si="38"/>
        <v>45717</v>
      </c>
      <c r="G388" s="308">
        <f t="shared" ca="1" si="39"/>
        <v>0</v>
      </c>
      <c r="H388" s="311">
        <f t="shared" ca="1" si="40"/>
        <v>-2.6162917455829771E-5</v>
      </c>
      <c r="I388" s="311">
        <f t="shared" ca="1" si="41"/>
        <v>-2.0544433807503371E-3</v>
      </c>
      <c r="J388" s="310">
        <f t="shared" ca="1" si="42"/>
        <v>1.2007723128701908E-3</v>
      </c>
      <c r="P388" s="301">
        <f t="shared" si="43"/>
        <v>45717</v>
      </c>
      <c r="Q388" s="308">
        <f t="shared" ca="1" si="34"/>
        <v>0</v>
      </c>
      <c r="R388" s="311">
        <f t="shared" ca="1" si="35"/>
        <v>-2.5784036520759557E-5</v>
      </c>
      <c r="S388" s="311">
        <f t="shared" ca="1" si="36"/>
        <v>-1.7841067816245504E-3</v>
      </c>
      <c r="T388" s="310">
        <f t="shared" ca="1" si="37"/>
        <v>3.4371137156044007E-3</v>
      </c>
    </row>
    <row r="389" spans="6:20">
      <c r="F389" s="301">
        <f t="shared" si="38"/>
        <v>45748</v>
      </c>
      <c r="G389" s="308">
        <f t="shared" ca="1" si="39"/>
        <v>0</v>
      </c>
      <c r="H389" s="311">
        <f t="shared" ca="1" si="40"/>
        <v>-2.6261597387722269E-5</v>
      </c>
      <c r="I389" s="311">
        <f t="shared" ca="1" si="41"/>
        <v>-2.2986949133102508E-3</v>
      </c>
      <c r="J389" s="310">
        <f t="shared" ca="1" si="42"/>
        <v>1.8978568445988664E-3</v>
      </c>
      <c r="P389" s="301">
        <f t="shared" si="43"/>
        <v>45748</v>
      </c>
      <c r="Q389" s="308">
        <f t="shared" ca="1" si="34"/>
        <v>0</v>
      </c>
      <c r="R389" s="311">
        <f t="shared" ca="1" si="35"/>
        <v>-2.5815364904424598E-5</v>
      </c>
      <c r="S389" s="311">
        <f t="shared" ca="1" si="36"/>
        <v>-1.8996517091461884E-3</v>
      </c>
      <c r="T389" s="310">
        <f t="shared" ca="1" si="37"/>
        <v>4.9051020813832835E-3</v>
      </c>
    </row>
    <row r="390" spans="6:20">
      <c r="F390" s="301">
        <f t="shared" si="38"/>
        <v>45778</v>
      </c>
      <c r="G390" s="308">
        <f t="shared" ca="1" si="39"/>
        <v>0</v>
      </c>
      <c r="H390" s="311">
        <f t="shared" ca="1" si="40"/>
        <v>-2.6270652399129624E-5</v>
      </c>
      <c r="I390" s="311">
        <f t="shared" ca="1" si="41"/>
        <v>-2.1958678404437881E-3</v>
      </c>
      <c r="J390" s="310">
        <f t="shared" ca="1" si="42"/>
        <v>3.055928890845161E-3</v>
      </c>
      <c r="P390" s="301">
        <f t="shared" si="43"/>
        <v>45778</v>
      </c>
      <c r="Q390" s="308">
        <f t="shared" ca="1" si="34"/>
        <v>0</v>
      </c>
      <c r="R390" s="311">
        <f t="shared" ca="1" si="35"/>
        <v>-2.5837316175003622E-5</v>
      </c>
      <c r="S390" s="311">
        <f t="shared" ca="1" si="36"/>
        <v>-2.3123354901046778E-3</v>
      </c>
      <c r="T390" s="310">
        <f t="shared" ca="1" si="37"/>
        <v>3.816993920456202E-3</v>
      </c>
    </row>
    <row r="391" spans="6:20">
      <c r="F391" s="301">
        <f t="shared" si="38"/>
        <v>45809</v>
      </c>
      <c r="G391" s="308">
        <f t="shared" ca="1" si="39"/>
        <v>0</v>
      </c>
      <c r="H391" s="311">
        <f t="shared" ca="1" si="40"/>
        <v>-2.6279038874310601E-5</v>
      </c>
      <c r="I391" s="311">
        <f t="shared" ca="1" si="41"/>
        <v>-2.1651848039124788E-3</v>
      </c>
      <c r="J391" s="310">
        <f t="shared" ca="1" si="42"/>
        <v>1.8605070271637825E-3</v>
      </c>
      <c r="P391" s="301">
        <f t="shared" si="43"/>
        <v>45809</v>
      </c>
      <c r="Q391" s="308">
        <f t="shared" ca="1" si="34"/>
        <v>0</v>
      </c>
      <c r="R391" s="311">
        <f t="shared" ca="1" si="35"/>
        <v>-2.5778550365007646E-5</v>
      </c>
      <c r="S391" s="311">
        <f t="shared" ca="1" si="36"/>
        <v>-1.8844801402509992E-3</v>
      </c>
      <c r="T391" s="310">
        <f t="shared" ca="1" si="37"/>
        <v>1.7892829878272121E-3</v>
      </c>
    </row>
    <row r="392" spans="6:20">
      <c r="F392" s="301">
        <f t="shared" si="38"/>
        <v>45839</v>
      </c>
      <c r="G392" s="308">
        <f t="shared" ca="1" si="39"/>
        <v>0</v>
      </c>
      <c r="H392" s="311">
        <f t="shared" ca="1" si="40"/>
        <v>-2.5842210805926413E-5</v>
      </c>
      <c r="I392" s="311">
        <f t="shared" ca="1" si="41"/>
        <v>-1.6048766410120541E-3</v>
      </c>
      <c r="J392" s="310">
        <f t="shared" ca="1" si="42"/>
        <v>2.381389602436057E-3</v>
      </c>
      <c r="P392" s="301">
        <f t="shared" si="43"/>
        <v>45839</v>
      </c>
      <c r="Q392" s="308">
        <f t="shared" ca="1" si="34"/>
        <v>0</v>
      </c>
      <c r="R392" s="311">
        <f t="shared" ca="1" si="35"/>
        <v>-2.5934079533329601E-5</v>
      </c>
      <c r="S392" s="311">
        <f t="shared" ca="1" si="36"/>
        <v>-1.4786217028647242E-3</v>
      </c>
      <c r="T392" s="310">
        <f t="shared" ca="1" si="37"/>
        <v>3.3997290782217249E-3</v>
      </c>
    </row>
    <row r="393" spans="6:20">
      <c r="F393" s="301">
        <f t="shared" si="38"/>
        <v>45870</v>
      </c>
      <c r="G393" s="308">
        <f t="shared" ca="1" si="39"/>
        <v>0</v>
      </c>
      <c r="H393" s="311">
        <f t="shared" ca="1" si="40"/>
        <v>-2.5854468746366877E-5</v>
      </c>
      <c r="I393" s="311">
        <f t="shared" ca="1" si="41"/>
        <v>-1.6444127818449061E-3</v>
      </c>
      <c r="J393" s="310">
        <f t="shared" ca="1" si="42"/>
        <v>2.3969177029568023E-3</v>
      </c>
      <c r="P393" s="301">
        <f t="shared" si="43"/>
        <v>45870</v>
      </c>
      <c r="Q393" s="308">
        <f t="shared" ca="1" si="34"/>
        <v>0</v>
      </c>
      <c r="R393" s="311">
        <f t="shared" ca="1" si="35"/>
        <v>-2.5790316838913974E-5</v>
      </c>
      <c r="S393" s="311">
        <f t="shared" ca="1" si="36"/>
        <v>-1.5184543747387425E-3</v>
      </c>
      <c r="T393" s="310">
        <f t="shared" ca="1" si="37"/>
        <v>3.4039740537143981E-3</v>
      </c>
    </row>
    <row r="394" spans="6:20">
      <c r="F394" s="301">
        <f t="shared" si="38"/>
        <v>45901</v>
      </c>
      <c r="G394" s="308">
        <f t="shared" ca="1" si="39"/>
        <v>0</v>
      </c>
      <c r="H394" s="311">
        <f t="shared" ca="1" si="40"/>
        <v>-2.6098328249513081E-5</v>
      </c>
      <c r="I394" s="311">
        <f t="shared" ca="1" si="41"/>
        <v>-2.204082922119488E-3</v>
      </c>
      <c r="J394" s="310">
        <f t="shared" ca="1" si="42"/>
        <v>2.5332042126542387E-3</v>
      </c>
      <c r="P394" s="301">
        <f t="shared" si="43"/>
        <v>45901</v>
      </c>
      <c r="Q394" s="308">
        <f t="shared" ca="1" si="34"/>
        <v>0</v>
      </c>
      <c r="R394" s="311">
        <f t="shared" ca="1" si="35"/>
        <v>-2.5925063492193701E-5</v>
      </c>
      <c r="S394" s="311">
        <f t="shared" ca="1" si="36"/>
        <v>-2.0925490178281825E-3</v>
      </c>
      <c r="T394" s="310">
        <f t="shared" ca="1" si="37"/>
        <v>3.5529403330947229E-3</v>
      </c>
    </row>
    <row r="395" spans="6:20">
      <c r="F395" s="301">
        <f t="shared" si="38"/>
        <v>45931</v>
      </c>
      <c r="G395" s="308">
        <f t="shared" ca="1" si="39"/>
        <v>0</v>
      </c>
      <c r="H395" s="311">
        <f t="shared" ca="1" si="40"/>
        <v>-2.6222995449409758E-5</v>
      </c>
      <c r="I395" s="311">
        <f t="shared" ca="1" si="41"/>
        <v>-2.2557879619996557E-3</v>
      </c>
      <c r="J395" s="310">
        <f t="shared" ca="1" si="42"/>
        <v>2.4419352440387954E-3</v>
      </c>
      <c r="P395" s="301">
        <f t="shared" si="43"/>
        <v>45931</v>
      </c>
      <c r="Q395" s="308">
        <f t="shared" ca="1" si="34"/>
        <v>0</v>
      </c>
      <c r="R395" s="311">
        <f t="shared" ca="1" si="35"/>
        <v>-2.5763088566943537E-5</v>
      </c>
      <c r="S395" s="311">
        <f t="shared" ca="1" si="36"/>
        <v>-2.2156432754020239E-3</v>
      </c>
      <c r="T395" s="310">
        <f t="shared" ca="1" si="37"/>
        <v>3.4472356067629661E-3</v>
      </c>
    </row>
    <row r="396" spans="6:20">
      <c r="F396" s="301">
        <f t="shared" si="38"/>
        <v>45962</v>
      </c>
      <c r="G396" s="308">
        <f t="shared" ca="1" si="39"/>
        <v>0</v>
      </c>
      <c r="H396" s="311">
        <f t="shared" ca="1" si="40"/>
        <v>-2.5990373303974579E-5</v>
      </c>
      <c r="I396" s="311">
        <f t="shared" ca="1" si="41"/>
        <v>-1.7676087390406936E-3</v>
      </c>
      <c r="J396" s="310">
        <f t="shared" ca="1" si="42"/>
        <v>1.2422137452012816E-3</v>
      </c>
      <c r="P396" s="301">
        <f t="shared" si="43"/>
        <v>45962</v>
      </c>
      <c r="Q396" s="308">
        <f t="shared" ca="1" si="34"/>
        <v>0</v>
      </c>
      <c r="R396" s="311">
        <f t="shared" ca="1" si="35"/>
        <v>-2.5633974309435814E-5</v>
      </c>
      <c r="S396" s="311">
        <f t="shared" ca="1" si="36"/>
        <v>-1.6556619318759402E-3</v>
      </c>
      <c r="T396" s="310">
        <f t="shared" ca="1" si="37"/>
        <v>4.4027614013111283E-3</v>
      </c>
    </row>
    <row r="397" spans="6:20">
      <c r="F397" s="301">
        <f t="shared" si="38"/>
        <v>45992</v>
      </c>
      <c r="G397" s="308">
        <f t="shared" ca="1" si="39"/>
        <v>0</v>
      </c>
      <c r="H397" s="311">
        <f t="shared" ca="1" si="40"/>
        <v>-2.5828402375305259E-5</v>
      </c>
      <c r="I397" s="311">
        <f t="shared" ca="1" si="41"/>
        <v>-1.5609709187393017E-3</v>
      </c>
      <c r="J397" s="310">
        <f t="shared" ca="1" si="42"/>
        <v>2.3798036725255489E-3</v>
      </c>
      <c r="P397" s="301">
        <f t="shared" si="43"/>
        <v>45992</v>
      </c>
      <c r="Q397" s="308">
        <f t="shared" ca="1" si="34"/>
        <v>0</v>
      </c>
      <c r="R397" s="311">
        <f t="shared" ca="1" si="35"/>
        <v>-2.5809442601443244E-5</v>
      </c>
      <c r="S397" s="311">
        <f t="shared" ca="1" si="36"/>
        <v>-1.3137205858884116E-3</v>
      </c>
      <c r="T397" s="310">
        <f t="shared" ca="1" si="37"/>
        <v>3.405346448705826E-3</v>
      </c>
    </row>
    <row r="398" spans="6:20">
      <c r="F398" s="301">
        <f t="shared" si="38"/>
        <v>46023</v>
      </c>
      <c r="G398" s="308">
        <f t="shared" ca="1" si="39"/>
        <v>0</v>
      </c>
      <c r="H398" s="311">
        <f t="shared" ca="1" si="40"/>
        <v>-3.1628009090289844E-5</v>
      </c>
      <c r="I398" s="311">
        <f t="shared" ca="1" si="41"/>
        <v>-2.0462599637007806E-3</v>
      </c>
      <c r="J398" s="310">
        <f t="shared" ca="1" si="42"/>
        <v>2.408890661461438E-3</v>
      </c>
      <c r="P398" s="301">
        <f t="shared" si="43"/>
        <v>46023</v>
      </c>
      <c r="Q398" s="308">
        <f t="shared" ca="1" si="34"/>
        <v>0</v>
      </c>
      <c r="R398" s="311">
        <f t="shared" ca="1" si="35"/>
        <v>-3.0895626115357011E-5</v>
      </c>
      <c r="S398" s="311">
        <f t="shared" ca="1" si="36"/>
        <v>-2.0893753703185025E-3</v>
      </c>
      <c r="T398" s="310">
        <f t="shared" ca="1" si="37"/>
        <v>1.7344637047134182E-3</v>
      </c>
    </row>
    <row r="399" spans="6:20">
      <c r="F399" s="301">
        <f t="shared" si="38"/>
        <v>46054</v>
      </c>
      <c r="G399" s="308">
        <f t="shared" ca="1" si="39"/>
        <v>0</v>
      </c>
      <c r="H399" s="311">
        <f t="shared" ca="1" si="40"/>
        <v>-3.1598196117532673E-5</v>
      </c>
      <c r="I399" s="311">
        <f t="shared" ca="1" si="41"/>
        <v>-1.9062388659916163E-3</v>
      </c>
      <c r="J399" s="310">
        <f t="shared" ca="1" si="42"/>
        <v>2.6734858768087122E-3</v>
      </c>
      <c r="P399" s="301">
        <f t="shared" si="43"/>
        <v>46054</v>
      </c>
      <c r="Q399" s="308">
        <f t="shared" ca="1" si="34"/>
        <v>0</v>
      </c>
      <c r="R399" s="311">
        <f t="shared" ca="1" si="35"/>
        <v>-3.0893968921974491E-5</v>
      </c>
      <c r="S399" s="311">
        <f t="shared" ca="1" si="36"/>
        <v>-1.7943126748332094E-3</v>
      </c>
      <c r="T399" s="310">
        <f t="shared" ca="1" si="37"/>
        <v>2.8294726364086475E-3</v>
      </c>
    </row>
    <row r="400" spans="6:20">
      <c r="F400" s="301">
        <f t="shared" si="38"/>
        <v>46082</v>
      </c>
      <c r="G400" s="308">
        <f t="shared" ca="1" si="39"/>
        <v>0</v>
      </c>
      <c r="H400" s="311">
        <f t="shared" ca="1" si="40"/>
        <v>-3.1377672841670368E-5</v>
      </c>
      <c r="I400" s="311">
        <f t="shared" ca="1" si="41"/>
        <v>-2.287405309105095E-3</v>
      </c>
      <c r="J400" s="310">
        <f t="shared" ca="1" si="42"/>
        <v>2.4237244664553348E-3</v>
      </c>
      <c r="P400" s="301">
        <f t="shared" si="43"/>
        <v>46082</v>
      </c>
      <c r="Q400" s="308">
        <f t="shared" ca="1" si="34"/>
        <v>0</v>
      </c>
      <c r="R400" s="311">
        <f t="shared" ca="1" si="35"/>
        <v>-3.0958237912215303E-5</v>
      </c>
      <c r="S400" s="311">
        <f t="shared" ca="1" si="36"/>
        <v>-2.0548365941420732E-3</v>
      </c>
      <c r="T400" s="310">
        <f t="shared" ca="1" si="37"/>
        <v>2.5992374059971013E-3</v>
      </c>
    </row>
    <row r="401" spans="6:20">
      <c r="F401" s="301">
        <f t="shared" si="38"/>
        <v>46113</v>
      </c>
      <c r="G401" s="308">
        <f t="shared" ca="1" si="39"/>
        <v>0</v>
      </c>
      <c r="H401" s="311">
        <f t="shared" ca="1" si="40"/>
        <v>-3.0574096784752314E-5</v>
      </c>
      <c r="I401" s="311">
        <f t="shared" ca="1" si="41"/>
        <v>-2.7466802518911759E-3</v>
      </c>
      <c r="J401" s="310">
        <f t="shared" ca="1" si="42"/>
        <v>6.0853668617810719E-3</v>
      </c>
      <c r="P401" s="301">
        <f t="shared" si="43"/>
        <v>46113</v>
      </c>
      <c r="Q401" s="308">
        <f t="shared" ca="1" si="34"/>
        <v>0</v>
      </c>
      <c r="R401" s="311">
        <f t="shared" ca="1" si="35"/>
        <v>-3.083873613662913E-5</v>
      </c>
      <c r="S401" s="311">
        <f t="shared" ca="1" si="36"/>
        <v>-2.4468488139849365E-3</v>
      </c>
      <c r="T401" s="310">
        <f t="shared" ca="1" si="37"/>
        <v>2.684041784968727E-3</v>
      </c>
    </row>
    <row r="402" spans="6:20">
      <c r="F402" s="301">
        <f t="shared" si="38"/>
        <v>46143</v>
      </c>
      <c r="G402" s="308">
        <f t="shared" ca="1" si="39"/>
        <v>0</v>
      </c>
      <c r="H402" s="311">
        <f t="shared" ca="1" si="40"/>
        <v>-3.0976816037697752E-5</v>
      </c>
      <c r="I402" s="311">
        <f t="shared" ca="1" si="41"/>
        <v>-2.6714646914505202E-3</v>
      </c>
      <c r="J402" s="310">
        <f t="shared" ca="1" si="42"/>
        <v>5.0334434640040282E-3</v>
      </c>
      <c r="P402" s="301">
        <f t="shared" si="43"/>
        <v>46143</v>
      </c>
      <c r="Q402" s="308">
        <f t="shared" ca="1" si="34"/>
        <v>0</v>
      </c>
      <c r="R402" s="311">
        <f t="shared" ca="1" si="35"/>
        <v>-3.0987015891881242E-5</v>
      </c>
      <c r="S402" s="311">
        <f t="shared" ca="1" si="36"/>
        <v>-2.5351575874488219E-3</v>
      </c>
      <c r="T402" s="310">
        <f t="shared" ca="1" si="37"/>
        <v>4.3573439524307034E-3</v>
      </c>
    </row>
    <row r="403" spans="6:20">
      <c r="F403" s="301">
        <f t="shared" si="38"/>
        <v>46174</v>
      </c>
      <c r="G403" s="308">
        <f t="shared" ca="1" si="39"/>
        <v>0</v>
      </c>
      <c r="H403" s="311">
        <f t="shared" ca="1" si="40"/>
        <v>-3.1190754327559134E-5</v>
      </c>
      <c r="I403" s="311">
        <f t="shared" ca="1" si="41"/>
        <v>-2.5295903798316921E-3</v>
      </c>
      <c r="J403" s="310">
        <f t="shared" ca="1" si="42"/>
        <v>2.5429493585320539E-3</v>
      </c>
      <c r="P403" s="301">
        <f t="shared" si="43"/>
        <v>46174</v>
      </c>
      <c r="Q403" s="308">
        <f t="shared" ca="1" si="34"/>
        <v>0</v>
      </c>
      <c r="R403" s="311">
        <f t="shared" ca="1" si="35"/>
        <v>-3.0923063194854272E-5</v>
      </c>
      <c r="S403" s="311">
        <f t="shared" ca="1" si="36"/>
        <v>-2.2338566285067252E-3</v>
      </c>
      <c r="T403" s="310">
        <f t="shared" ca="1" si="37"/>
        <v>3.5911071313656784E-3</v>
      </c>
    </row>
    <row r="404" spans="6:20">
      <c r="F404" s="301">
        <f t="shared" si="38"/>
        <v>46204</v>
      </c>
      <c r="G404" s="308">
        <f t="shared" ca="1" si="39"/>
        <v>0</v>
      </c>
      <c r="H404" s="311">
        <f t="shared" ca="1" si="40"/>
        <v>-3.1630226332235445E-5</v>
      </c>
      <c r="I404" s="311">
        <f t="shared" ca="1" si="41"/>
        <v>-2.016456774482478E-3</v>
      </c>
      <c r="J404" s="310">
        <f t="shared" ca="1" si="42"/>
        <v>1.8247826220927355E-3</v>
      </c>
      <c r="P404" s="301">
        <f t="shared" si="43"/>
        <v>46204</v>
      </c>
      <c r="Q404" s="308">
        <f t="shared" ca="1" si="34"/>
        <v>0</v>
      </c>
      <c r="R404" s="311">
        <f t="shared" ca="1" si="35"/>
        <v>-3.0734195553772103E-5</v>
      </c>
      <c r="S404" s="311">
        <f t="shared" ca="1" si="36"/>
        <v>-1.7555451199667838E-3</v>
      </c>
      <c r="T404" s="310">
        <f t="shared" ca="1" si="37"/>
        <v>3.4153663272233903E-3</v>
      </c>
    </row>
    <row r="405" spans="6:20">
      <c r="F405" s="301">
        <f t="shared" si="38"/>
        <v>46235</v>
      </c>
      <c r="G405" s="308">
        <f t="shared" ca="1" si="39"/>
        <v>0</v>
      </c>
      <c r="H405" s="311">
        <f t="shared" ca="1" si="40"/>
        <v>-3.1313887539408114E-5</v>
      </c>
      <c r="I405" s="311">
        <f t="shared" ca="1" si="41"/>
        <v>-1.9153126177310353E-3</v>
      </c>
      <c r="J405" s="310">
        <f t="shared" ca="1" si="42"/>
        <v>2.4076396061512018E-3</v>
      </c>
      <c r="P405" s="301">
        <f t="shared" si="43"/>
        <v>46235</v>
      </c>
      <c r="Q405" s="308">
        <f t="shared" ca="1" si="34"/>
        <v>0</v>
      </c>
      <c r="R405" s="311">
        <f t="shared" ca="1" si="35"/>
        <v>-3.0827278559519833E-5</v>
      </c>
      <c r="S405" s="311">
        <f t="shared" ca="1" si="36"/>
        <v>-1.9202944878409234E-3</v>
      </c>
      <c r="T405" s="310">
        <f t="shared" ca="1" si="37"/>
        <v>4.2885994811305839E-3</v>
      </c>
    </row>
    <row r="406" spans="6:20">
      <c r="F406" s="301">
        <f t="shared" si="38"/>
        <v>46266</v>
      </c>
      <c r="G406" s="308">
        <f t="shared" ca="1" si="39"/>
        <v>0</v>
      </c>
      <c r="H406" s="311">
        <f t="shared" ca="1" si="40"/>
        <v>-3.1305937384096261E-5</v>
      </c>
      <c r="I406" s="311">
        <f t="shared" ca="1" si="41"/>
        <v>-2.5327883785036809E-3</v>
      </c>
      <c r="J406" s="310">
        <f t="shared" ca="1" si="42"/>
        <v>1.2639873046669248E-3</v>
      </c>
      <c r="P406" s="301">
        <f t="shared" si="43"/>
        <v>46266</v>
      </c>
      <c r="Q406" s="308">
        <f t="shared" ca="1" si="34"/>
        <v>0</v>
      </c>
      <c r="R406" s="311">
        <f t="shared" ca="1" si="35"/>
        <v>-3.1011068278963272E-5</v>
      </c>
      <c r="S406" s="311">
        <f t="shared" ca="1" si="36"/>
        <v>-2.5250316018146091E-3</v>
      </c>
      <c r="T406" s="310">
        <f t="shared" ca="1" si="37"/>
        <v>3.5913593248324549E-3</v>
      </c>
    </row>
    <row r="407" spans="6:20">
      <c r="F407" s="301">
        <f t="shared" si="38"/>
        <v>46296</v>
      </c>
      <c r="G407" s="308">
        <f t="shared" ca="1" si="39"/>
        <v>0</v>
      </c>
      <c r="H407" s="311">
        <f t="shared" ca="1" si="40"/>
        <v>-3.1316804142922372E-5</v>
      </c>
      <c r="I407" s="311">
        <f t="shared" ca="1" si="41"/>
        <v>-2.4037559978375977E-3</v>
      </c>
      <c r="J407" s="310">
        <f t="shared" ca="1" si="42"/>
        <v>1.8285839898570799E-3</v>
      </c>
      <c r="P407" s="301">
        <f t="shared" si="43"/>
        <v>46296</v>
      </c>
      <c r="Q407" s="308">
        <f t="shared" ca="1" si="34"/>
        <v>0</v>
      </c>
      <c r="R407" s="311">
        <f t="shared" ca="1" si="35"/>
        <v>-3.0917620425618964E-5</v>
      </c>
      <c r="S407" s="311">
        <f t="shared" ca="1" si="36"/>
        <v>-2.2402241210385254E-3</v>
      </c>
      <c r="T407" s="310">
        <f t="shared" ca="1" si="37"/>
        <v>2.6117854126563866E-3</v>
      </c>
    </row>
    <row r="408" spans="6:20">
      <c r="F408" s="301">
        <f t="shared" si="38"/>
        <v>46327</v>
      </c>
      <c r="G408" s="308">
        <f t="shared" ca="1" si="39"/>
        <v>0</v>
      </c>
      <c r="H408" s="311">
        <f t="shared" ca="1" si="40"/>
        <v>-3.1272284676808759E-5</v>
      </c>
      <c r="I408" s="311">
        <f t="shared" ca="1" si="41"/>
        <v>-2.4210328750069454E-3</v>
      </c>
      <c r="J408" s="310">
        <f t="shared" ca="1" si="42"/>
        <v>1.8998289208782548E-3</v>
      </c>
      <c r="P408" s="301">
        <f t="shared" si="43"/>
        <v>46327</v>
      </c>
      <c r="Q408" s="308">
        <f t="shared" ca="1" si="34"/>
        <v>0</v>
      </c>
      <c r="R408" s="311">
        <f t="shared" ca="1" si="35"/>
        <v>-3.1077936458179245E-5</v>
      </c>
      <c r="S408" s="311">
        <f t="shared" ca="1" si="36"/>
        <v>-1.9183473622528258E-3</v>
      </c>
      <c r="T408" s="310">
        <f t="shared" ca="1" si="37"/>
        <v>3.5759620779134416E-3</v>
      </c>
    </row>
    <row r="409" spans="6:20">
      <c r="F409" s="301">
        <f t="shared" si="38"/>
        <v>46357</v>
      </c>
      <c r="G409" s="308">
        <f t="shared" ca="1" si="39"/>
        <v>0</v>
      </c>
      <c r="H409" s="311">
        <f t="shared" ca="1" si="40"/>
        <v>-3.1530000647039813E-5</v>
      </c>
      <c r="I409" s="311">
        <f t="shared" ca="1" si="41"/>
        <v>-1.9182489833773353E-3</v>
      </c>
      <c r="J409" s="310">
        <f t="shared" ca="1" si="42"/>
        <v>3.0328099377432416E-3</v>
      </c>
      <c r="P409" s="301">
        <f t="shared" si="43"/>
        <v>46357</v>
      </c>
      <c r="Q409" s="308">
        <f t="shared" ca="1" si="34"/>
        <v>0</v>
      </c>
      <c r="R409" s="311">
        <f t="shared" ca="1" si="35"/>
        <v>-3.0715453041896268E-5</v>
      </c>
      <c r="S409" s="311">
        <f t="shared" ca="1" si="36"/>
        <v>-1.7030097919378262E-3</v>
      </c>
      <c r="T409" s="310">
        <f t="shared" ca="1" si="37"/>
        <v>5.1356535861446506E-3</v>
      </c>
    </row>
    <row r="410" spans="6:20">
      <c r="F410" s="301">
        <f t="shared" si="38"/>
        <v>46388</v>
      </c>
      <c r="G410" s="308">
        <f t="shared" ca="1" si="39"/>
        <v>0</v>
      </c>
      <c r="H410" s="311">
        <f t="shared" ca="1" si="40"/>
        <v>-3.5595785252695578E-7</v>
      </c>
      <c r="I410" s="311">
        <f t="shared" ca="1" si="41"/>
        <v>-2.0707871969636304E-3</v>
      </c>
      <c r="J410" s="310">
        <f t="shared" ca="1" si="42"/>
        <v>1.8329455244507908E-3</v>
      </c>
      <c r="P410" s="301">
        <f t="shared" si="43"/>
        <v>46388</v>
      </c>
      <c r="Q410" s="308">
        <f t="shared" ca="1" si="34"/>
        <v>0</v>
      </c>
      <c r="R410" s="311">
        <f t="shared" ca="1" si="35"/>
        <v>-7.7668466391678237E-7</v>
      </c>
      <c r="S410" s="311">
        <f t="shared" ca="1" si="36"/>
        <v>-2.1024317816829008E-3</v>
      </c>
      <c r="T410" s="310">
        <f t="shared" ca="1" si="37"/>
        <v>3.4348368636518689E-3</v>
      </c>
    </row>
    <row r="411" spans="6:20">
      <c r="F411" s="301">
        <f t="shared" si="38"/>
        <v>46419</v>
      </c>
      <c r="G411" s="308">
        <f t="shared" ca="1" si="39"/>
        <v>0</v>
      </c>
      <c r="H411" s="311">
        <f t="shared" ca="1" si="40"/>
        <v>-3.4730283227091263E-7</v>
      </c>
      <c r="I411" s="311">
        <f t="shared" ca="1" si="41"/>
        <v>-2.1105752605595773E-3</v>
      </c>
      <c r="J411" s="310">
        <f t="shared" ca="1" si="42"/>
        <v>1.367401241582078E-3</v>
      </c>
      <c r="P411" s="301">
        <f t="shared" si="43"/>
        <v>46419</v>
      </c>
      <c r="Q411" s="308">
        <f t="shared" ca="1" si="34"/>
        <v>0</v>
      </c>
      <c r="R411" s="311">
        <f t="shared" ca="1" si="35"/>
        <v>-1.1033419953232482E-6</v>
      </c>
      <c r="S411" s="311">
        <f t="shared" ca="1" si="36"/>
        <v>-1.8101756552068027E-3</v>
      </c>
      <c r="T411" s="310">
        <f t="shared" ca="1" si="37"/>
        <v>3.8036176918883058E-3</v>
      </c>
    </row>
    <row r="412" spans="6:20">
      <c r="F412" s="301">
        <f t="shared" si="38"/>
        <v>46447</v>
      </c>
      <c r="G412" s="308">
        <f t="shared" ca="1" si="39"/>
        <v>0</v>
      </c>
      <c r="H412" s="311">
        <f t="shared" ca="1" si="40"/>
        <v>-1.4064716336026351E-7</v>
      </c>
      <c r="I412" s="311">
        <f t="shared" ca="1" si="41"/>
        <v>-2.3894159059310027E-3</v>
      </c>
      <c r="J412" s="310">
        <f t="shared" ca="1" si="42"/>
        <v>2.4742184609676254E-3</v>
      </c>
      <c r="P412" s="301">
        <f t="shared" si="43"/>
        <v>46447</v>
      </c>
      <c r="Q412" s="308">
        <f t="shared" ca="1" si="34"/>
        <v>0</v>
      </c>
      <c r="R412" s="311">
        <f t="shared" ca="1" si="35"/>
        <v>-7.0311618649565588E-7</v>
      </c>
      <c r="S412" s="311">
        <f t="shared" ca="1" si="36"/>
        <v>-2.2430406171596307E-3</v>
      </c>
      <c r="T412" s="310">
        <f t="shared" ca="1" si="37"/>
        <v>2.602611083369899E-3</v>
      </c>
    </row>
    <row r="413" spans="6:20">
      <c r="F413" s="301">
        <f t="shared" si="38"/>
        <v>46478</v>
      </c>
      <c r="G413" s="308">
        <f t="shared" ca="1" si="39"/>
        <v>0</v>
      </c>
      <c r="H413" s="311">
        <f t="shared" ca="1" si="40"/>
        <v>-1.0842665676413787E-7</v>
      </c>
      <c r="I413" s="311">
        <f t="shared" ca="1" si="41"/>
        <v>-2.6781265350732664E-3</v>
      </c>
      <c r="J413" s="310">
        <f t="shared" ca="1" si="42"/>
        <v>1.9329533594827364E-3</v>
      </c>
      <c r="P413" s="301">
        <f t="shared" si="43"/>
        <v>46478</v>
      </c>
      <c r="Q413" s="308">
        <f t="shared" ca="1" si="34"/>
        <v>0</v>
      </c>
      <c r="R413" s="311">
        <f t="shared" ca="1" si="35"/>
        <v>-5.0524887496017357E-7</v>
      </c>
      <c r="S413" s="311">
        <f t="shared" ca="1" si="36"/>
        <v>-2.2643736984161444E-3</v>
      </c>
      <c r="T413" s="310">
        <f t="shared" ca="1" si="37"/>
        <v>3.5619887260380789E-3</v>
      </c>
    </row>
    <row r="414" spans="6:20">
      <c r="F414" s="301">
        <f t="shared" ref="F414:F421" si="44">+B175</f>
        <v>46508</v>
      </c>
      <c r="G414" s="308">
        <f t="shared" ref="G414:G421" ca="1" si="45">+IF(ISERROR(G175/C175-1),0,G175/C175-1)</f>
        <v>0</v>
      </c>
      <c r="H414" s="311">
        <f t="shared" ref="H414:H421" ca="1" si="46">+IF(ISERROR(H175/D175-1),0,H175/D175-1)</f>
        <v>-3.6573345241208699E-8</v>
      </c>
      <c r="I414" s="311">
        <f t="shared" ref="I414:I421" ca="1" si="47">+IF(ISERROR(I175/E175-1),0,I175/E175-1)</f>
        <v>-2.7702520066197334E-3</v>
      </c>
      <c r="J414" s="310">
        <f t="shared" ref="J414:J421" ca="1" si="48">+IF(ISERROR(J175/F175-1),0,J175/F175-1)</f>
        <v>2.483535319603547E-3</v>
      </c>
      <c r="P414" s="301">
        <f t="shared" si="43"/>
        <v>46508</v>
      </c>
      <c r="Q414" s="308">
        <f t="shared" ca="1" si="34"/>
        <v>0</v>
      </c>
      <c r="R414" s="311">
        <f t="shared" ca="1" si="35"/>
        <v>-5.8473055675190011E-7</v>
      </c>
      <c r="S414" s="311">
        <f t="shared" ca="1" si="36"/>
        <v>-3.2718995644549498E-3</v>
      </c>
      <c r="T414" s="310">
        <f t="shared" ca="1" si="37"/>
        <v>5.7594094180748456E-3</v>
      </c>
    </row>
    <row r="415" spans="6:20">
      <c r="F415" s="301">
        <f t="shared" si="44"/>
        <v>46539</v>
      </c>
      <c r="G415" s="308">
        <f t="shared" ca="1" si="45"/>
        <v>0</v>
      </c>
      <c r="H415" s="311">
        <f t="shared" ca="1" si="46"/>
        <v>-7.761859810440086E-8</v>
      </c>
      <c r="I415" s="311">
        <f t="shared" ca="1" si="47"/>
        <v>-2.5189999777945893E-3</v>
      </c>
      <c r="J415" s="310">
        <f t="shared" ca="1" si="48"/>
        <v>2.5715873108203002E-3</v>
      </c>
      <c r="P415" s="301">
        <f t="shared" si="43"/>
        <v>46539</v>
      </c>
      <c r="Q415" s="308">
        <f t="shared" ca="1" si="34"/>
        <v>0</v>
      </c>
      <c r="R415" s="311">
        <f t="shared" ca="1" si="35"/>
        <v>-4.7589758556121353E-7</v>
      </c>
      <c r="S415" s="311">
        <f t="shared" ca="1" si="36"/>
        <v>-2.5017800481847985E-3</v>
      </c>
      <c r="T415" s="310">
        <f t="shared" ca="1" si="37"/>
        <v>3.580998656562917E-3</v>
      </c>
    </row>
    <row r="416" spans="6:20">
      <c r="F416" s="301">
        <f t="shared" si="44"/>
        <v>46569</v>
      </c>
      <c r="G416" s="308">
        <f t="shared" ca="1" si="45"/>
        <v>0</v>
      </c>
      <c r="H416" s="311">
        <f t="shared" ca="1" si="46"/>
        <v>-3.2448078746138975E-7</v>
      </c>
      <c r="I416" s="311">
        <f t="shared" ca="1" si="47"/>
        <v>-2.107018986973852E-3</v>
      </c>
      <c r="J416" s="310">
        <f t="shared" ca="1" si="48"/>
        <v>2.4517881159502597E-3</v>
      </c>
      <c r="P416" s="301">
        <f t="shared" si="43"/>
        <v>46569</v>
      </c>
      <c r="Q416" s="308">
        <f t="shared" ca="1" si="34"/>
        <v>0</v>
      </c>
      <c r="R416" s="311">
        <f t="shared" ca="1" si="35"/>
        <v>-5.0128071538146912E-7</v>
      </c>
      <c r="S416" s="311">
        <f t="shared" ca="1" si="36"/>
        <v>-1.933871078056093E-3</v>
      </c>
      <c r="T416" s="310">
        <f t="shared" ca="1" si="37"/>
        <v>3.4360580014869413E-3</v>
      </c>
    </row>
    <row r="417" spans="6:20">
      <c r="F417" s="301">
        <f t="shared" si="44"/>
        <v>46600</v>
      </c>
      <c r="G417" s="308">
        <f t="shared" ca="1" si="45"/>
        <v>0</v>
      </c>
      <c r="H417" s="311">
        <f t="shared" ca="1" si="46"/>
        <v>-3.7645374673100918E-7</v>
      </c>
      <c r="I417" s="311">
        <f t="shared" ca="1" si="47"/>
        <v>-2.008572197011782E-3</v>
      </c>
      <c r="J417" s="310">
        <f t="shared" ca="1" si="48"/>
        <v>2.4385717800921025E-3</v>
      </c>
      <c r="P417" s="301">
        <f t="shared" si="43"/>
        <v>46600</v>
      </c>
      <c r="Q417" s="308">
        <f t="shared" ca="1" si="34"/>
        <v>0</v>
      </c>
      <c r="R417" s="311">
        <f t="shared" ca="1" si="35"/>
        <v>-6.7043309970316045E-7</v>
      </c>
      <c r="S417" s="311">
        <f t="shared" ca="1" si="36"/>
        <v>-1.9881743247652794E-3</v>
      </c>
      <c r="T417" s="310">
        <f t="shared" ca="1" si="37"/>
        <v>4.293070965682988E-3</v>
      </c>
    </row>
    <row r="418" spans="6:20">
      <c r="F418" s="301">
        <f t="shared" si="44"/>
        <v>46631</v>
      </c>
      <c r="G418" s="308">
        <f t="shared" ca="1" si="45"/>
        <v>0</v>
      </c>
      <c r="H418" s="311">
        <f t="shared" ca="1" si="46"/>
        <v>-3.1183486126629134E-8</v>
      </c>
      <c r="I418" s="311">
        <f t="shared" ca="1" si="47"/>
        <v>-2.7900317813512876E-3</v>
      </c>
      <c r="J418" s="310">
        <f t="shared" ca="1" si="48"/>
        <v>1.9245374482697031E-3</v>
      </c>
      <c r="P418" s="301">
        <f t="shared" si="43"/>
        <v>46631</v>
      </c>
      <c r="Q418" s="308">
        <f t="shared" ca="1" si="34"/>
        <v>0</v>
      </c>
      <c r="R418" s="311">
        <f t="shared" ca="1" si="35"/>
        <v>-5.4822923289954417E-7</v>
      </c>
      <c r="S418" s="311">
        <f t="shared" ca="1" si="36"/>
        <v>-2.7317909158335318E-3</v>
      </c>
      <c r="T418" s="310">
        <f t="shared" ca="1" si="37"/>
        <v>3.5940338139297534E-3</v>
      </c>
    </row>
    <row r="419" spans="6:20">
      <c r="F419" s="301">
        <f t="shared" si="44"/>
        <v>46661</v>
      </c>
      <c r="G419" s="308">
        <f t="shared" ca="1" si="45"/>
        <v>0</v>
      </c>
      <c r="H419" s="311">
        <f t="shared" ca="1" si="46"/>
        <v>-9.6485319289740801E-8</v>
      </c>
      <c r="I419" s="311">
        <f t="shared" ca="1" si="47"/>
        <v>-2.5497021403518838E-3</v>
      </c>
      <c r="J419" s="310">
        <f t="shared" ca="1" si="48"/>
        <v>1.8475248786775644E-3</v>
      </c>
      <c r="P419" s="301">
        <f t="shared" si="43"/>
        <v>46661</v>
      </c>
      <c r="Q419" s="308">
        <f t="shared" ca="1" si="34"/>
        <v>0</v>
      </c>
      <c r="R419" s="311">
        <f t="shared" ca="1" si="35"/>
        <v>-6.1221736835648244E-7</v>
      </c>
      <c r="S419" s="311">
        <f t="shared" ca="1" si="36"/>
        <v>-2.7867041044200569E-3</v>
      </c>
      <c r="T419" s="310">
        <f t="shared" ca="1" si="37"/>
        <v>3.5137884960096955E-3</v>
      </c>
    </row>
    <row r="420" spans="6:20">
      <c r="F420" s="301">
        <f t="shared" si="44"/>
        <v>46692</v>
      </c>
      <c r="G420" s="308">
        <f t="shared" ca="1" si="45"/>
        <v>0</v>
      </c>
      <c r="H420" s="311">
        <f t="shared" ca="1" si="46"/>
        <v>-1.6247674650138322E-7</v>
      </c>
      <c r="I420" s="311">
        <f t="shared" ca="1" si="47"/>
        <v>-2.3256521186916235E-3</v>
      </c>
      <c r="J420" s="310">
        <f t="shared" ca="1" si="48"/>
        <v>1.9282402267577492E-3</v>
      </c>
      <c r="P420" s="301">
        <f t="shared" si="43"/>
        <v>46692</v>
      </c>
      <c r="Q420" s="308">
        <f t="shared" ca="1" si="34"/>
        <v>0</v>
      </c>
      <c r="R420" s="311">
        <f t="shared" ca="1" si="35"/>
        <v>-4.5686305516490222E-7</v>
      </c>
      <c r="S420" s="311">
        <f t="shared" ca="1" si="36"/>
        <v>-2.3404624759262305E-3</v>
      </c>
      <c r="T420" s="310">
        <f t="shared" ca="1" si="37"/>
        <v>2.6833886194459478E-3</v>
      </c>
    </row>
    <row r="421" spans="6:20">
      <c r="F421" s="301">
        <f t="shared" si="44"/>
        <v>46722</v>
      </c>
      <c r="G421" s="308">
        <f t="shared" ca="1" si="45"/>
        <v>0</v>
      </c>
      <c r="H421" s="311">
        <f t="shared" ca="1" si="46"/>
        <v>-4.2700822910912706E-7</v>
      </c>
      <c r="I421" s="311">
        <f t="shared" ca="1" si="47"/>
        <v>-1.8945025837491247E-3</v>
      </c>
      <c r="J421" s="310">
        <f t="shared" ca="1" si="48"/>
        <v>2.4285590882802133E-3</v>
      </c>
      <c r="P421" s="301">
        <f t="shared" si="43"/>
        <v>46722</v>
      </c>
      <c r="Q421" s="308">
        <f t="shared" ca="1" si="34"/>
        <v>0</v>
      </c>
      <c r="R421" s="311">
        <f t="shared" ca="1" si="35"/>
        <v>-7.7296368550250349E-7</v>
      </c>
      <c r="S421" s="311">
        <f t="shared" ca="1" si="36"/>
        <v>-1.7417508396003756E-3</v>
      </c>
      <c r="T421" s="310">
        <f t="shared" ca="1" si="37"/>
        <v>1.6994982215574606E-3</v>
      </c>
    </row>
    <row r="422" spans="6:20">
      <c r="F422" s="639"/>
      <c r="G422" s="650"/>
      <c r="H422" s="650"/>
      <c r="I422" s="650"/>
      <c r="J422" s="650"/>
    </row>
    <row r="423" spans="6:20">
      <c r="F423" s="639"/>
      <c r="G423" s="650"/>
      <c r="H423" s="650"/>
      <c r="I423" s="650"/>
      <c r="J423" s="650"/>
    </row>
    <row r="424" spans="6:20">
      <c r="F424" s="639"/>
      <c r="G424" s="650"/>
      <c r="H424" s="650"/>
      <c r="I424" s="650"/>
      <c r="J424" s="650"/>
    </row>
    <row r="425" spans="6:20">
      <c r="F425" s="639"/>
      <c r="G425" s="650"/>
      <c r="H425" s="650"/>
      <c r="I425" s="650"/>
      <c r="J425" s="650"/>
    </row>
    <row r="426" spans="6:20">
      <c r="F426" s="639"/>
      <c r="G426" s="650"/>
      <c r="H426" s="650"/>
      <c r="I426" s="650"/>
      <c r="J426" s="650"/>
    </row>
    <row r="427" spans="6:20">
      <c r="F427" s="639"/>
      <c r="G427" s="650"/>
      <c r="H427" s="650"/>
      <c r="I427" s="650"/>
      <c r="J427" s="650"/>
    </row>
    <row r="428" spans="6:20">
      <c r="F428" s="29"/>
      <c r="G428" s="29"/>
      <c r="H428" s="29"/>
      <c r="I428" s="29"/>
      <c r="J428" s="29"/>
    </row>
    <row r="482021" spans="7:20">
      <c r="G482021" s="462" t="s">
        <v>310</v>
      </c>
      <c r="H482021" s="45" t="str">
        <f>+G482021</f>
        <v>d34</v>
      </c>
      <c r="I482021" s="45" t="str">
        <f t="shared" ref="I482021:J482022" si="49">+H482021</f>
        <v>d34</v>
      </c>
      <c r="J482021" s="45" t="str">
        <f t="shared" si="49"/>
        <v>d34</v>
      </c>
      <c r="Q482021" s="462" t="s">
        <v>312</v>
      </c>
      <c r="R482021" s="45" t="str">
        <f>+Q482021</f>
        <v>d66</v>
      </c>
      <c r="S482021" s="45" t="str">
        <f t="shared" ref="S482021:T482022" si="50">+R482021</f>
        <v>d66</v>
      </c>
      <c r="T482021" s="45" t="str">
        <f t="shared" si="50"/>
        <v>d66</v>
      </c>
    </row>
    <row r="482022" spans="7:20">
      <c r="G482022" s="462" t="s">
        <v>311</v>
      </c>
      <c r="H482022" s="45" t="str">
        <f>+G482022</f>
        <v>aaa64</v>
      </c>
      <c r="I482022" s="45" t="str">
        <f t="shared" si="49"/>
        <v>aaa64</v>
      </c>
      <c r="J482022" s="45" t="str">
        <f t="shared" si="49"/>
        <v>aaa64</v>
      </c>
      <c r="Q482022" s="462" t="s">
        <v>313</v>
      </c>
      <c r="R482022" s="45" t="str">
        <f>+Q482022</f>
        <v>aaa96</v>
      </c>
      <c r="S482022" s="45" t="str">
        <f t="shared" si="50"/>
        <v>aaa96</v>
      </c>
      <c r="T482022" s="45" t="str">
        <f t="shared" si="50"/>
        <v>aaa96</v>
      </c>
    </row>
    <row r="482023" spans="7:20">
      <c r="G482023" s="45">
        <v>2</v>
      </c>
      <c r="H482023" s="45">
        <v>11</v>
      </c>
      <c r="I482023" s="45">
        <v>23</v>
      </c>
      <c r="J482023" s="45">
        <v>20</v>
      </c>
      <c r="Q482023" s="45">
        <v>2</v>
      </c>
      <c r="R482023" s="45">
        <v>11</v>
      </c>
      <c r="S482023" s="45">
        <v>23</v>
      </c>
      <c r="T482023" s="45">
        <v>20</v>
      </c>
    </row>
  </sheetData>
  <mergeCells count="6">
    <mergeCell ref="C1:F1"/>
    <mergeCell ref="G1:J1"/>
    <mergeCell ref="M1:P1"/>
    <mergeCell ref="Q1:T1"/>
    <mergeCell ref="G240:J240"/>
    <mergeCell ref="Q240:T240"/>
  </mergeCells>
  <conditionalFormatting sqref="G3:J182 Q3:T182">
    <cfRule type="expression" dxfId="3" priority="47">
      <formula>AND(G242&lt;0.05,G242&gt;-0.05)</formula>
    </cfRule>
    <cfRule type="expression" dxfId="2" priority="48">
      <formula>OR(G242&lt;-0.05,G242&gt;0.05)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T482633"/>
  <sheetViews>
    <sheetView showGridLines="0" topLeftCell="H154" zoomScale="80" zoomScaleNormal="80" workbookViewId="0">
      <selection activeCell="R147" sqref="R147"/>
    </sheetView>
  </sheetViews>
  <sheetFormatPr defaultColWidth="9.140625" defaultRowHeight="15"/>
  <cols>
    <col min="1" max="1" width="9.140625" style="41"/>
    <col min="2" max="2" width="15" style="41" bestFit="1" customWidth="1"/>
    <col min="3" max="3" width="20.85546875" style="41" bestFit="1" customWidth="1"/>
    <col min="4" max="4" width="12.28515625" style="41" bestFit="1" customWidth="1"/>
    <col min="5" max="6" width="18" style="41" bestFit="1" customWidth="1"/>
    <col min="7" max="7" width="20.85546875" style="41" bestFit="1" customWidth="1"/>
    <col min="8" max="8" width="12.28515625" style="41" bestFit="1" customWidth="1"/>
    <col min="9" max="10" width="18" style="41" bestFit="1" customWidth="1"/>
    <col min="11" max="11" width="9.140625" style="41"/>
    <col min="12" max="12" width="15" style="41" bestFit="1" customWidth="1"/>
    <col min="13" max="13" width="20.85546875" style="41" bestFit="1" customWidth="1"/>
    <col min="14" max="14" width="12.28515625" style="41" bestFit="1" customWidth="1"/>
    <col min="15" max="16" width="18" style="41" bestFit="1" customWidth="1"/>
    <col min="17" max="17" width="20.85546875" style="41" bestFit="1" customWidth="1"/>
    <col min="18" max="18" width="12.28515625" style="41" bestFit="1" customWidth="1"/>
    <col min="19" max="20" width="18" style="41" bestFit="1" customWidth="1"/>
    <col min="21" max="16384" width="9.140625" style="41"/>
  </cols>
  <sheetData>
    <row r="1" spans="2:20">
      <c r="C1" s="688" t="s">
        <v>217</v>
      </c>
      <c r="D1" s="689"/>
      <c r="E1" s="689"/>
      <c r="F1" s="690"/>
      <c r="G1" s="682" t="s">
        <v>219</v>
      </c>
      <c r="H1" s="683"/>
      <c r="I1" s="683"/>
      <c r="J1" s="684"/>
      <c r="M1" s="688" t="s">
        <v>218</v>
      </c>
      <c r="N1" s="689"/>
      <c r="O1" s="689"/>
      <c r="P1" s="690"/>
      <c r="Q1" s="682" t="s">
        <v>220</v>
      </c>
      <c r="R1" s="683"/>
      <c r="S1" s="683"/>
      <c r="T1" s="684"/>
    </row>
    <row r="2" spans="2:20" ht="30">
      <c r="B2" s="293" t="s">
        <v>199</v>
      </c>
      <c r="C2" s="304" t="s">
        <v>34</v>
      </c>
      <c r="D2" s="305" t="s">
        <v>39</v>
      </c>
      <c r="E2" s="306" t="s">
        <v>48</v>
      </c>
      <c r="F2" s="307" t="s">
        <v>45</v>
      </c>
      <c r="G2" s="304" t="s">
        <v>34</v>
      </c>
      <c r="H2" s="305" t="s">
        <v>39</v>
      </c>
      <c r="I2" s="306" t="s">
        <v>48</v>
      </c>
      <c r="J2" s="307" t="s">
        <v>45</v>
      </c>
      <c r="L2" s="293" t="s">
        <v>199</v>
      </c>
      <c r="M2" s="304" t="s">
        <v>34</v>
      </c>
      <c r="N2" s="305" t="s">
        <v>39</v>
      </c>
      <c r="O2" s="306" t="s">
        <v>48</v>
      </c>
      <c r="P2" s="307" t="s">
        <v>45</v>
      </c>
      <c r="Q2" s="304" t="s">
        <v>34</v>
      </c>
      <c r="R2" s="305" t="s">
        <v>39</v>
      </c>
      <c r="S2" s="306" t="s">
        <v>48</v>
      </c>
      <c r="T2" s="307" t="s">
        <v>45</v>
      </c>
    </row>
    <row r="3" spans="2:20">
      <c r="B3" s="300">
        <v>41275</v>
      </c>
      <c r="C3" s="294">
        <v>45</v>
      </c>
      <c r="D3" s="296">
        <v>0.5</v>
      </c>
      <c r="E3" s="298">
        <v>0.5</v>
      </c>
      <c r="F3" s="295">
        <v>5.07</v>
      </c>
      <c r="G3" s="294">
        <f ca="1">+IF(ISERROR(HLOOKUP($B3,INDIRECT("'Monthly Resource Report'!"&amp;'Reid Validation'!G$482631&amp;":"&amp;'Reid Validation'!G$482632),'Reid Validation'!G$482633,FALSE)),0,HLOOKUP($B3,INDIRECT("'Monthly Resource Report'!"&amp;'Reid Validation'!G$482631&amp;":"&amp;'Reid Validation'!G$482632),'Reid Validation'!G$482633,FALSE))</f>
        <v>45</v>
      </c>
      <c r="H3" s="296">
        <f ca="1">+IF(ISERROR(HLOOKUP($B3,INDIRECT("'Monthly Resource Report'!"&amp;'Reid Validation'!H$482631&amp;":"&amp;'Reid Validation'!H$482632),'Reid Validation'!H$482633,FALSE)),0,HLOOKUP($B3,INDIRECT("'Monthly Resource Report'!"&amp;'Reid Validation'!H$482631&amp;":"&amp;'Reid Validation'!H$482632),'Reid Validation'!H$482633,FALSE))</f>
        <v>0</v>
      </c>
      <c r="I3" s="315">
        <f ca="1">+IF(ISERROR(HLOOKUP($B3,INDIRECT("'Monthly Resource Report'!"&amp;'Reid Validation'!I$482631&amp;":"&amp;'Reid Validation'!I$482632),'Reid Validation'!I$482633,FALSE)),0,HLOOKUP($B3,INDIRECT("'Monthly Resource Report'!"&amp;'Reid Validation'!I$482631&amp;":"&amp;'Reid Validation'!I$482632),'Reid Validation'!I$482633,FALSE))</f>
        <v>0</v>
      </c>
      <c r="J3" s="316">
        <f ca="1">+IF(ISERROR(HLOOKUP($B3,INDIRECT("'Monthly Resource Report'!"&amp;'Reid Validation'!J$482631&amp;":"&amp;'Reid Validation'!J$482632),'Reid Validation'!J$482633,FALSE)),0,HLOOKUP($B3,INDIRECT("'Monthly Resource Report'!"&amp;'Reid Validation'!J$482631&amp;":"&amp;'Reid Validation'!J$482632),'Reid Validation'!J$482633,FALSE))</f>
        <v>0</v>
      </c>
      <c r="L3" s="300">
        <v>41275</v>
      </c>
      <c r="M3" s="294">
        <v>65</v>
      </c>
      <c r="N3" s="296">
        <v>0</v>
      </c>
      <c r="O3" s="298">
        <v>0.7</v>
      </c>
      <c r="P3" s="295">
        <v>0.06</v>
      </c>
      <c r="Q3" s="294">
        <f ca="1">+IF(ISERROR(HLOOKUP($B3,INDIRECT("'Monthly Resource Report'!"&amp;'Reid Validation'!Q$482631&amp;":"&amp;'Reid Validation'!Q$482632),'Reid Validation'!Q$482633,FALSE)),0,HLOOKUP($B3,INDIRECT("'Monthly Resource Report'!"&amp;'Reid Validation'!Q$482631&amp;":"&amp;'Reid Validation'!Q$482632),'Reid Validation'!Q$482633,FALSE))</f>
        <v>65</v>
      </c>
      <c r="R3" s="296">
        <f ca="1">+IF(ISERROR(HLOOKUP($B3,INDIRECT("'Monthly Resource Report'!"&amp;'Reid Validation'!R$482631&amp;":"&amp;'Reid Validation'!R$482632),'Reid Validation'!R$482633,FALSE)),0,HLOOKUP($B3,INDIRECT("'Monthly Resource Report'!"&amp;'Reid Validation'!R$482631&amp;":"&amp;'Reid Validation'!R$482632),'Reid Validation'!R$482633,FALSE))</f>
        <v>0</v>
      </c>
      <c r="S3" s="315">
        <f ca="1">+IF(ISERROR(HLOOKUP($B3,INDIRECT("'Monthly Resource Report'!"&amp;'Reid Validation'!S$482631&amp;":"&amp;'Reid Validation'!S$482632),'Reid Validation'!S$482633,FALSE)),0,HLOOKUP($B3,INDIRECT("'Monthly Resource Report'!"&amp;'Reid Validation'!S$482631&amp;":"&amp;'Reid Validation'!S$482632),'Reid Validation'!S$482633,FALSE))</f>
        <v>0</v>
      </c>
      <c r="T3" s="316">
        <f ca="1">+IF(ISERROR(HLOOKUP($B3,INDIRECT("'Monthly Resource Report'!"&amp;'Reid Validation'!T$482631&amp;":"&amp;'Reid Validation'!T$482632),'Reid Validation'!T$482633,FALSE)),0,HLOOKUP($B3,INDIRECT("'Monthly Resource Report'!"&amp;'Reid Validation'!T$482631&amp;":"&amp;'Reid Validation'!T$482632),'Reid Validation'!T$482633,FALSE))</f>
        <v>0</v>
      </c>
    </row>
    <row r="4" spans="2:20">
      <c r="B4" s="301">
        <v>41306</v>
      </c>
      <c r="C4" s="294">
        <v>45</v>
      </c>
      <c r="D4" s="297">
        <v>0.5</v>
      </c>
      <c r="E4" s="299">
        <v>0.5</v>
      </c>
      <c r="F4" s="295">
        <v>5.07</v>
      </c>
      <c r="G4" s="294">
        <f ca="1">+IF(ISERROR(HLOOKUP($B4,INDIRECT("'Monthly Resource Report'!"&amp;'Reid Validation'!G$482631&amp;":"&amp;'Reid Validation'!G$482632),'Reid Validation'!G$482633,FALSE)),0,HLOOKUP($B4,INDIRECT("'Monthly Resource Report'!"&amp;'Reid Validation'!G$482631&amp;":"&amp;'Reid Validation'!G$482632),'Reid Validation'!G$482633,FALSE))</f>
        <v>45</v>
      </c>
      <c r="H4" s="297">
        <f ca="1">+IF(ISERROR(HLOOKUP($B4,INDIRECT("'Monthly Resource Report'!"&amp;'Reid Validation'!H$482631&amp;":"&amp;'Reid Validation'!H$482632),'Reid Validation'!H$482633,FALSE)),0,HLOOKUP($B4,INDIRECT("'Monthly Resource Report'!"&amp;'Reid Validation'!H$482631&amp;":"&amp;'Reid Validation'!H$482632),'Reid Validation'!H$482633,FALSE))</f>
        <v>0</v>
      </c>
      <c r="I4" s="317">
        <f ca="1">+IF(ISERROR(HLOOKUP($B4,INDIRECT("'Monthly Resource Report'!"&amp;'Reid Validation'!I$482631&amp;":"&amp;'Reid Validation'!I$482632),'Reid Validation'!I$482633,FALSE)),0,HLOOKUP($B4,INDIRECT("'Monthly Resource Report'!"&amp;'Reid Validation'!I$482631&amp;":"&amp;'Reid Validation'!I$482632),'Reid Validation'!I$482633,FALSE))</f>
        <v>0</v>
      </c>
      <c r="J4" s="318">
        <f ca="1">+IF(ISERROR(HLOOKUP($B4,INDIRECT("'Monthly Resource Report'!"&amp;'Reid Validation'!J$482631&amp;":"&amp;'Reid Validation'!J$482632),'Reid Validation'!J$482633,FALSE)),0,HLOOKUP($B4,INDIRECT("'Monthly Resource Report'!"&amp;'Reid Validation'!J$482631&amp;":"&amp;'Reid Validation'!J$482632),'Reid Validation'!J$482633,FALSE))</f>
        <v>0</v>
      </c>
      <c r="L4" s="301">
        <v>41306</v>
      </c>
      <c r="M4" s="294">
        <v>65</v>
      </c>
      <c r="N4" s="297">
        <v>0</v>
      </c>
      <c r="O4" s="299">
        <v>0.7</v>
      </c>
      <c r="P4" s="295">
        <v>0.06</v>
      </c>
      <c r="Q4" s="294">
        <f ca="1">+IF(ISERROR(HLOOKUP($B4,INDIRECT("'Monthly Resource Report'!"&amp;'Reid Validation'!Q$482631&amp;":"&amp;'Reid Validation'!Q$482632),'Reid Validation'!Q$482633,FALSE)),0,HLOOKUP($B4,INDIRECT("'Monthly Resource Report'!"&amp;'Reid Validation'!Q$482631&amp;":"&amp;'Reid Validation'!Q$482632),'Reid Validation'!Q$482633,FALSE))</f>
        <v>65</v>
      </c>
      <c r="R4" s="297">
        <f ca="1">+IF(ISERROR(HLOOKUP($B4,INDIRECT("'Monthly Resource Report'!"&amp;'Reid Validation'!R$482631&amp;":"&amp;'Reid Validation'!R$482632),'Reid Validation'!R$482633,FALSE)),0,HLOOKUP($B4,INDIRECT("'Monthly Resource Report'!"&amp;'Reid Validation'!R$482631&amp;":"&amp;'Reid Validation'!R$482632),'Reid Validation'!R$482633,FALSE))</f>
        <v>0</v>
      </c>
      <c r="S4" s="317">
        <f ca="1">+IF(ISERROR(HLOOKUP($B4,INDIRECT("'Monthly Resource Report'!"&amp;'Reid Validation'!S$482631&amp;":"&amp;'Reid Validation'!S$482632),'Reid Validation'!S$482633,FALSE)),0,HLOOKUP($B4,INDIRECT("'Monthly Resource Report'!"&amp;'Reid Validation'!S$482631&amp;":"&amp;'Reid Validation'!S$482632),'Reid Validation'!S$482633,FALSE))</f>
        <v>0</v>
      </c>
      <c r="T4" s="318">
        <f ca="1">+IF(ISERROR(HLOOKUP($B4,INDIRECT("'Monthly Resource Report'!"&amp;'Reid Validation'!T$482631&amp;":"&amp;'Reid Validation'!T$482632),'Reid Validation'!T$482633,FALSE)),0,HLOOKUP($B4,INDIRECT("'Monthly Resource Report'!"&amp;'Reid Validation'!T$482631&amp;":"&amp;'Reid Validation'!T$482632),'Reid Validation'!T$482633,FALSE))</f>
        <v>0</v>
      </c>
    </row>
    <row r="5" spans="2:20">
      <c r="B5" s="301">
        <v>41334</v>
      </c>
      <c r="C5" s="294">
        <v>45</v>
      </c>
      <c r="D5" s="297">
        <v>0.5</v>
      </c>
      <c r="E5" s="299">
        <v>0.5</v>
      </c>
      <c r="F5" s="295">
        <v>5.07</v>
      </c>
      <c r="G5" s="294">
        <f ca="1">+IF(ISERROR(HLOOKUP($B5,INDIRECT("'Monthly Resource Report'!"&amp;'Reid Validation'!G$482631&amp;":"&amp;'Reid Validation'!G$482632),'Reid Validation'!G$482633,FALSE)),0,HLOOKUP($B5,INDIRECT("'Monthly Resource Report'!"&amp;'Reid Validation'!G$482631&amp;":"&amp;'Reid Validation'!G$482632),'Reid Validation'!G$482633,FALSE))</f>
        <v>0</v>
      </c>
      <c r="H5" s="297">
        <f ca="1">+IF(ISERROR(HLOOKUP($B5,INDIRECT("'Monthly Resource Report'!"&amp;'Reid Validation'!H$482631&amp;":"&amp;'Reid Validation'!H$482632),'Reid Validation'!H$482633,FALSE)),0,HLOOKUP($B5,INDIRECT("'Monthly Resource Report'!"&amp;'Reid Validation'!H$482631&amp;":"&amp;'Reid Validation'!H$482632),'Reid Validation'!H$482633,FALSE))</f>
        <v>0</v>
      </c>
      <c r="I5" s="317">
        <f ca="1">+IF(ISERROR(HLOOKUP($B5,INDIRECT("'Monthly Resource Report'!"&amp;'Reid Validation'!I$482631&amp;":"&amp;'Reid Validation'!I$482632),'Reid Validation'!I$482633,FALSE)),0,HLOOKUP($B5,INDIRECT("'Monthly Resource Report'!"&amp;'Reid Validation'!I$482631&amp;":"&amp;'Reid Validation'!I$482632),'Reid Validation'!I$482633,FALSE))</f>
        <v>0</v>
      </c>
      <c r="J5" s="318">
        <f ca="1">+IF(ISERROR(HLOOKUP($B5,INDIRECT("'Monthly Resource Report'!"&amp;'Reid Validation'!J$482631&amp;":"&amp;'Reid Validation'!J$482632),'Reid Validation'!J$482633,FALSE)),0,HLOOKUP($B5,INDIRECT("'Monthly Resource Report'!"&amp;'Reid Validation'!J$482631&amp;":"&amp;'Reid Validation'!J$482632),'Reid Validation'!J$482633,FALSE))</f>
        <v>0</v>
      </c>
      <c r="L5" s="301">
        <v>41334</v>
      </c>
      <c r="M5" s="294">
        <v>65</v>
      </c>
      <c r="N5" s="297">
        <v>0</v>
      </c>
      <c r="O5" s="299">
        <v>0.7</v>
      </c>
      <c r="P5" s="295">
        <v>0.06</v>
      </c>
      <c r="Q5" s="294">
        <f ca="1">+IF(ISERROR(HLOOKUP($B5,INDIRECT("'Monthly Resource Report'!"&amp;'Reid Validation'!Q$482631&amp;":"&amp;'Reid Validation'!Q$482632),'Reid Validation'!Q$482633,FALSE)),0,HLOOKUP($B5,INDIRECT("'Monthly Resource Report'!"&amp;'Reid Validation'!Q$482631&amp;":"&amp;'Reid Validation'!Q$482632),'Reid Validation'!Q$482633,FALSE))</f>
        <v>65</v>
      </c>
      <c r="R5" s="297">
        <f ca="1">+IF(ISERROR(HLOOKUP($B5,INDIRECT("'Monthly Resource Report'!"&amp;'Reid Validation'!R$482631&amp;":"&amp;'Reid Validation'!R$482632),'Reid Validation'!R$482633,FALSE)),0,HLOOKUP($B5,INDIRECT("'Monthly Resource Report'!"&amp;'Reid Validation'!R$482631&amp;":"&amp;'Reid Validation'!R$482632),'Reid Validation'!R$482633,FALSE))</f>
        <v>0</v>
      </c>
      <c r="S5" s="317">
        <f ca="1">+IF(ISERROR(HLOOKUP($B5,INDIRECT("'Monthly Resource Report'!"&amp;'Reid Validation'!S$482631&amp;":"&amp;'Reid Validation'!S$482632),'Reid Validation'!S$482633,FALSE)),0,HLOOKUP($B5,INDIRECT("'Monthly Resource Report'!"&amp;'Reid Validation'!S$482631&amp;":"&amp;'Reid Validation'!S$482632),'Reid Validation'!S$482633,FALSE))</f>
        <v>0</v>
      </c>
      <c r="T5" s="318">
        <f ca="1">+IF(ISERROR(HLOOKUP($B5,INDIRECT("'Monthly Resource Report'!"&amp;'Reid Validation'!T$482631&amp;":"&amp;'Reid Validation'!T$482632),'Reid Validation'!T$482633,FALSE)),0,HLOOKUP($B5,INDIRECT("'Monthly Resource Report'!"&amp;'Reid Validation'!T$482631&amp;":"&amp;'Reid Validation'!T$482632),'Reid Validation'!T$482633,FALSE))</f>
        <v>0</v>
      </c>
    </row>
    <row r="6" spans="2:20">
      <c r="B6" s="301">
        <v>41365</v>
      </c>
      <c r="C6" s="294">
        <v>45</v>
      </c>
      <c r="D6" s="297">
        <v>0.5</v>
      </c>
      <c r="E6" s="299">
        <v>0.5</v>
      </c>
      <c r="F6" s="295">
        <v>5.07</v>
      </c>
      <c r="G6" s="294">
        <f ca="1">+IF(ISERROR(HLOOKUP($B6,INDIRECT("'Monthly Resource Report'!"&amp;'Reid Validation'!G$482631&amp;":"&amp;'Reid Validation'!G$482632),'Reid Validation'!G$482633,FALSE)),0,HLOOKUP($B6,INDIRECT("'Monthly Resource Report'!"&amp;'Reid Validation'!G$482631&amp;":"&amp;'Reid Validation'!G$482632),'Reid Validation'!G$482633,FALSE))</f>
        <v>0</v>
      </c>
      <c r="H6" s="297">
        <f ca="1">+IF(ISERROR(HLOOKUP($B6,INDIRECT("'Monthly Resource Report'!"&amp;'Reid Validation'!H$482631&amp;":"&amp;'Reid Validation'!H$482632),'Reid Validation'!H$482633,FALSE)),0,HLOOKUP($B6,INDIRECT("'Monthly Resource Report'!"&amp;'Reid Validation'!H$482631&amp;":"&amp;'Reid Validation'!H$482632),'Reid Validation'!H$482633,FALSE))</f>
        <v>0</v>
      </c>
      <c r="I6" s="317">
        <f ca="1">+IF(ISERROR(HLOOKUP($B6,INDIRECT("'Monthly Resource Report'!"&amp;'Reid Validation'!I$482631&amp;":"&amp;'Reid Validation'!I$482632),'Reid Validation'!I$482633,FALSE)),0,HLOOKUP($B6,INDIRECT("'Monthly Resource Report'!"&amp;'Reid Validation'!I$482631&amp;":"&amp;'Reid Validation'!I$482632),'Reid Validation'!I$482633,FALSE))</f>
        <v>0</v>
      </c>
      <c r="J6" s="318">
        <f ca="1">+IF(ISERROR(HLOOKUP($B6,INDIRECT("'Monthly Resource Report'!"&amp;'Reid Validation'!J$482631&amp;":"&amp;'Reid Validation'!J$482632),'Reid Validation'!J$482633,FALSE)),0,HLOOKUP($B6,INDIRECT("'Monthly Resource Report'!"&amp;'Reid Validation'!J$482631&amp;":"&amp;'Reid Validation'!J$482632),'Reid Validation'!J$482633,FALSE))</f>
        <v>0</v>
      </c>
      <c r="L6" s="301">
        <v>41365</v>
      </c>
      <c r="M6" s="294">
        <v>65</v>
      </c>
      <c r="N6" s="297">
        <v>0</v>
      </c>
      <c r="O6" s="299">
        <v>0.7</v>
      </c>
      <c r="P6" s="295">
        <v>0.06</v>
      </c>
      <c r="Q6" s="294">
        <f ca="1">+IF(ISERROR(HLOOKUP($B6,INDIRECT("'Monthly Resource Report'!"&amp;'Reid Validation'!Q$482631&amp;":"&amp;'Reid Validation'!Q$482632),'Reid Validation'!Q$482633,FALSE)),0,HLOOKUP($B6,INDIRECT("'Monthly Resource Report'!"&amp;'Reid Validation'!Q$482631&amp;":"&amp;'Reid Validation'!Q$482632),'Reid Validation'!Q$482633,FALSE))</f>
        <v>65</v>
      </c>
      <c r="R6" s="297">
        <f ca="1">+IF(ISERROR(HLOOKUP($B6,INDIRECT("'Monthly Resource Report'!"&amp;'Reid Validation'!R$482631&amp;":"&amp;'Reid Validation'!R$482632),'Reid Validation'!R$482633,FALSE)),0,HLOOKUP($B6,INDIRECT("'Monthly Resource Report'!"&amp;'Reid Validation'!R$482631&amp;":"&amp;'Reid Validation'!R$482632),'Reid Validation'!R$482633,FALSE))</f>
        <v>0</v>
      </c>
      <c r="S6" s="317">
        <f ca="1">+IF(ISERROR(HLOOKUP($B6,INDIRECT("'Monthly Resource Report'!"&amp;'Reid Validation'!S$482631&amp;":"&amp;'Reid Validation'!S$482632),'Reid Validation'!S$482633,FALSE)),0,HLOOKUP($B6,INDIRECT("'Monthly Resource Report'!"&amp;'Reid Validation'!S$482631&amp;":"&amp;'Reid Validation'!S$482632),'Reid Validation'!S$482633,FALSE))</f>
        <v>0</v>
      </c>
      <c r="T6" s="318">
        <f ca="1">+IF(ISERROR(HLOOKUP($B6,INDIRECT("'Monthly Resource Report'!"&amp;'Reid Validation'!T$482631&amp;":"&amp;'Reid Validation'!T$482632),'Reid Validation'!T$482633,FALSE)),0,HLOOKUP($B6,INDIRECT("'Monthly Resource Report'!"&amp;'Reid Validation'!T$482631&amp;":"&amp;'Reid Validation'!T$482632),'Reid Validation'!T$482633,FALSE))</f>
        <v>0</v>
      </c>
    </row>
    <row r="7" spans="2:20">
      <c r="B7" s="301">
        <v>41395</v>
      </c>
      <c r="C7" s="294">
        <v>45</v>
      </c>
      <c r="D7" s="297">
        <v>0.5</v>
      </c>
      <c r="E7" s="299">
        <v>0.5</v>
      </c>
      <c r="F7" s="295">
        <v>5.07</v>
      </c>
      <c r="G7" s="294">
        <f ca="1">+IF(ISERROR(HLOOKUP($B7,INDIRECT("'Monthly Resource Report'!"&amp;'Reid Validation'!G$482631&amp;":"&amp;'Reid Validation'!G$482632),'Reid Validation'!G$482633,FALSE)),0,HLOOKUP($B7,INDIRECT("'Monthly Resource Report'!"&amp;'Reid Validation'!G$482631&amp;":"&amp;'Reid Validation'!G$482632),'Reid Validation'!G$482633,FALSE))</f>
        <v>0</v>
      </c>
      <c r="H7" s="297">
        <f ca="1">+IF(ISERROR(HLOOKUP($B7,INDIRECT("'Monthly Resource Report'!"&amp;'Reid Validation'!H$482631&amp;":"&amp;'Reid Validation'!H$482632),'Reid Validation'!H$482633,FALSE)),0,HLOOKUP($B7,INDIRECT("'Monthly Resource Report'!"&amp;'Reid Validation'!H$482631&amp;":"&amp;'Reid Validation'!H$482632),'Reid Validation'!H$482633,FALSE))</f>
        <v>0</v>
      </c>
      <c r="I7" s="317">
        <f ca="1">+IF(ISERROR(HLOOKUP($B7,INDIRECT("'Monthly Resource Report'!"&amp;'Reid Validation'!I$482631&amp;":"&amp;'Reid Validation'!I$482632),'Reid Validation'!I$482633,FALSE)),0,HLOOKUP($B7,INDIRECT("'Monthly Resource Report'!"&amp;'Reid Validation'!I$482631&amp;":"&amp;'Reid Validation'!I$482632),'Reid Validation'!I$482633,FALSE))</f>
        <v>0</v>
      </c>
      <c r="J7" s="318">
        <f ca="1">+IF(ISERROR(HLOOKUP($B7,INDIRECT("'Monthly Resource Report'!"&amp;'Reid Validation'!J$482631&amp;":"&amp;'Reid Validation'!J$482632),'Reid Validation'!J$482633,FALSE)),0,HLOOKUP($B7,INDIRECT("'Monthly Resource Report'!"&amp;'Reid Validation'!J$482631&amp;":"&amp;'Reid Validation'!J$482632),'Reid Validation'!J$482633,FALSE))</f>
        <v>0</v>
      </c>
      <c r="L7" s="301">
        <v>41395</v>
      </c>
      <c r="M7" s="294">
        <v>60</v>
      </c>
      <c r="N7" s="297">
        <v>0</v>
      </c>
      <c r="O7" s="299">
        <v>0.7</v>
      </c>
      <c r="P7" s="295">
        <v>0.06</v>
      </c>
      <c r="Q7" s="294">
        <f ca="1">+IF(ISERROR(HLOOKUP($B7,INDIRECT("'Monthly Resource Report'!"&amp;'Reid Validation'!Q$482631&amp;":"&amp;'Reid Validation'!Q$482632),'Reid Validation'!Q$482633,FALSE)),0,HLOOKUP($B7,INDIRECT("'Monthly Resource Report'!"&amp;'Reid Validation'!Q$482631&amp;":"&amp;'Reid Validation'!Q$482632),'Reid Validation'!Q$482633,FALSE))</f>
        <v>60</v>
      </c>
      <c r="R7" s="297">
        <f ca="1">+IF(ISERROR(HLOOKUP($B7,INDIRECT("'Monthly Resource Report'!"&amp;'Reid Validation'!R$482631&amp;":"&amp;'Reid Validation'!R$482632),'Reid Validation'!R$482633,FALSE)),0,HLOOKUP($B7,INDIRECT("'Monthly Resource Report'!"&amp;'Reid Validation'!R$482631&amp;":"&amp;'Reid Validation'!R$482632),'Reid Validation'!R$482633,FALSE))</f>
        <v>0</v>
      </c>
      <c r="S7" s="317">
        <f ca="1">+IF(ISERROR(HLOOKUP($B7,INDIRECT("'Monthly Resource Report'!"&amp;'Reid Validation'!S$482631&amp;":"&amp;'Reid Validation'!S$482632),'Reid Validation'!S$482633,FALSE)),0,HLOOKUP($B7,INDIRECT("'Monthly Resource Report'!"&amp;'Reid Validation'!S$482631&amp;":"&amp;'Reid Validation'!S$482632),'Reid Validation'!S$482633,FALSE))</f>
        <v>0</v>
      </c>
      <c r="T7" s="318">
        <f ca="1">+IF(ISERROR(HLOOKUP($B7,INDIRECT("'Monthly Resource Report'!"&amp;'Reid Validation'!T$482631&amp;":"&amp;'Reid Validation'!T$482632),'Reid Validation'!T$482633,FALSE)),0,HLOOKUP($B7,INDIRECT("'Monthly Resource Report'!"&amp;'Reid Validation'!T$482631&amp;":"&amp;'Reid Validation'!T$482632),'Reid Validation'!T$482633,FALSE))</f>
        <v>0</v>
      </c>
    </row>
    <row r="8" spans="2:20">
      <c r="B8" s="301">
        <v>41426</v>
      </c>
      <c r="C8" s="294">
        <v>45</v>
      </c>
      <c r="D8" s="297">
        <v>0.5</v>
      </c>
      <c r="E8" s="299">
        <v>0.5</v>
      </c>
      <c r="F8" s="295">
        <v>5.07</v>
      </c>
      <c r="G8" s="294">
        <f ca="1">+IF(ISERROR(HLOOKUP($B8,INDIRECT("'Monthly Resource Report'!"&amp;'Reid Validation'!G$482631&amp;":"&amp;'Reid Validation'!G$482632),'Reid Validation'!G$482633,FALSE)),0,HLOOKUP($B8,INDIRECT("'Monthly Resource Report'!"&amp;'Reid Validation'!G$482631&amp;":"&amp;'Reid Validation'!G$482632),'Reid Validation'!G$482633,FALSE))</f>
        <v>0</v>
      </c>
      <c r="H8" s="297">
        <f ca="1">+IF(ISERROR(HLOOKUP($B8,INDIRECT("'Monthly Resource Report'!"&amp;'Reid Validation'!H$482631&amp;":"&amp;'Reid Validation'!H$482632),'Reid Validation'!H$482633,FALSE)),0,HLOOKUP($B8,INDIRECT("'Monthly Resource Report'!"&amp;'Reid Validation'!H$482631&amp;":"&amp;'Reid Validation'!H$482632),'Reid Validation'!H$482633,FALSE))</f>
        <v>0</v>
      </c>
      <c r="I8" s="317">
        <f ca="1">+IF(ISERROR(HLOOKUP($B8,INDIRECT("'Monthly Resource Report'!"&amp;'Reid Validation'!I$482631&amp;":"&amp;'Reid Validation'!I$482632),'Reid Validation'!I$482633,FALSE)),0,HLOOKUP($B8,INDIRECT("'Monthly Resource Report'!"&amp;'Reid Validation'!I$482631&amp;":"&amp;'Reid Validation'!I$482632),'Reid Validation'!I$482633,FALSE))</f>
        <v>0</v>
      </c>
      <c r="J8" s="318">
        <f ca="1">+IF(ISERROR(HLOOKUP($B8,INDIRECT("'Monthly Resource Report'!"&amp;'Reid Validation'!J$482631&amp;":"&amp;'Reid Validation'!J$482632),'Reid Validation'!J$482633,FALSE)),0,HLOOKUP($B8,INDIRECT("'Monthly Resource Report'!"&amp;'Reid Validation'!J$482631&amp;":"&amp;'Reid Validation'!J$482632),'Reid Validation'!J$482633,FALSE))</f>
        <v>0</v>
      </c>
      <c r="L8" s="301">
        <v>41426</v>
      </c>
      <c r="M8" s="294">
        <v>60</v>
      </c>
      <c r="N8" s="297">
        <v>0</v>
      </c>
      <c r="O8" s="299">
        <v>0.7</v>
      </c>
      <c r="P8" s="295">
        <v>0.06</v>
      </c>
      <c r="Q8" s="294">
        <f ca="1">+IF(ISERROR(HLOOKUP($B8,INDIRECT("'Monthly Resource Report'!"&amp;'Reid Validation'!Q$482631&amp;":"&amp;'Reid Validation'!Q$482632),'Reid Validation'!Q$482633,FALSE)),0,HLOOKUP($B8,INDIRECT("'Monthly Resource Report'!"&amp;'Reid Validation'!Q$482631&amp;":"&amp;'Reid Validation'!Q$482632),'Reid Validation'!Q$482633,FALSE))</f>
        <v>60</v>
      </c>
      <c r="R8" s="297">
        <f ca="1">+IF(ISERROR(HLOOKUP($B8,INDIRECT("'Monthly Resource Report'!"&amp;'Reid Validation'!R$482631&amp;":"&amp;'Reid Validation'!R$482632),'Reid Validation'!R$482633,FALSE)),0,HLOOKUP($B8,INDIRECT("'Monthly Resource Report'!"&amp;'Reid Validation'!R$482631&amp;":"&amp;'Reid Validation'!R$482632),'Reid Validation'!R$482633,FALSE))</f>
        <v>0</v>
      </c>
      <c r="S8" s="317">
        <f ca="1">+IF(ISERROR(HLOOKUP($B8,INDIRECT("'Monthly Resource Report'!"&amp;'Reid Validation'!S$482631&amp;":"&amp;'Reid Validation'!S$482632),'Reid Validation'!S$482633,FALSE)),0,HLOOKUP($B8,INDIRECT("'Monthly Resource Report'!"&amp;'Reid Validation'!S$482631&amp;":"&amp;'Reid Validation'!S$482632),'Reid Validation'!S$482633,FALSE))</f>
        <v>0</v>
      </c>
      <c r="T8" s="318">
        <f ca="1">+IF(ISERROR(HLOOKUP($B8,INDIRECT("'Monthly Resource Report'!"&amp;'Reid Validation'!T$482631&amp;":"&amp;'Reid Validation'!T$482632),'Reid Validation'!T$482633,FALSE)),0,HLOOKUP($B8,INDIRECT("'Monthly Resource Report'!"&amp;'Reid Validation'!T$482631&amp;":"&amp;'Reid Validation'!T$482632),'Reid Validation'!T$482633,FALSE))</f>
        <v>0</v>
      </c>
    </row>
    <row r="9" spans="2:20">
      <c r="B9" s="301">
        <v>41456</v>
      </c>
      <c r="C9" s="294">
        <v>45</v>
      </c>
      <c r="D9" s="297">
        <v>0.5</v>
      </c>
      <c r="E9" s="299">
        <v>0.5</v>
      </c>
      <c r="F9" s="295">
        <v>5.07</v>
      </c>
      <c r="G9" s="294">
        <f ca="1">+IF(ISERROR(HLOOKUP($B9,INDIRECT("'Monthly Resource Report'!"&amp;'Reid Validation'!G$482631&amp;":"&amp;'Reid Validation'!G$482632),'Reid Validation'!G$482633,FALSE)),0,HLOOKUP($B9,INDIRECT("'Monthly Resource Report'!"&amp;'Reid Validation'!G$482631&amp;":"&amp;'Reid Validation'!G$482632),'Reid Validation'!G$482633,FALSE))</f>
        <v>45</v>
      </c>
      <c r="H9" s="297">
        <f ca="1">+IF(ISERROR(HLOOKUP($B9,INDIRECT("'Monthly Resource Report'!"&amp;'Reid Validation'!H$482631&amp;":"&amp;'Reid Validation'!H$482632),'Reid Validation'!H$482633,FALSE)),0,HLOOKUP($B9,INDIRECT("'Monthly Resource Report'!"&amp;'Reid Validation'!H$482631&amp;":"&amp;'Reid Validation'!H$482632),'Reid Validation'!H$482633,FALSE))</f>
        <v>0.5</v>
      </c>
      <c r="I9" s="317">
        <f ca="1">+IF(ISERROR(HLOOKUP($B9,INDIRECT("'Monthly Resource Report'!"&amp;'Reid Validation'!I$482631&amp;":"&amp;'Reid Validation'!I$482632),'Reid Validation'!I$482633,FALSE)),0,HLOOKUP($B9,INDIRECT("'Monthly Resource Report'!"&amp;'Reid Validation'!I$482631&amp;":"&amp;'Reid Validation'!I$482632),'Reid Validation'!I$482633,FALSE))</f>
        <v>0.4906190409527203</v>
      </c>
      <c r="J9" s="318">
        <f ca="1">+IF(ISERROR(HLOOKUP($B9,INDIRECT("'Monthly Resource Report'!"&amp;'Reid Validation'!J$482631&amp;":"&amp;'Reid Validation'!J$482632),'Reid Validation'!J$482633,FALSE)),0,HLOOKUP($B9,INDIRECT("'Monthly Resource Report'!"&amp;'Reid Validation'!J$482631&amp;":"&amp;'Reid Validation'!J$482632),'Reid Validation'!J$482633,FALSE))</f>
        <v>5.1881576531765248</v>
      </c>
      <c r="L9" s="301">
        <v>41456</v>
      </c>
      <c r="M9" s="294">
        <v>58</v>
      </c>
      <c r="N9" s="297">
        <v>0</v>
      </c>
      <c r="O9" s="299">
        <v>0.7</v>
      </c>
      <c r="P9" s="295">
        <v>0.06</v>
      </c>
      <c r="Q9" s="294">
        <f ca="1">+IF(ISERROR(HLOOKUP($B9,INDIRECT("'Monthly Resource Report'!"&amp;'Reid Validation'!Q$482631&amp;":"&amp;'Reid Validation'!Q$482632),'Reid Validation'!Q$482633,FALSE)),0,HLOOKUP($B9,INDIRECT("'Monthly Resource Report'!"&amp;'Reid Validation'!Q$482631&amp;":"&amp;'Reid Validation'!Q$482632),'Reid Validation'!Q$482633,FALSE))</f>
        <v>58</v>
      </c>
      <c r="R9" s="297">
        <f ca="1">+IF(ISERROR(HLOOKUP($B9,INDIRECT("'Monthly Resource Report'!"&amp;'Reid Validation'!R$482631&amp;":"&amp;'Reid Validation'!R$482632),'Reid Validation'!R$482633,FALSE)),0,HLOOKUP($B9,INDIRECT("'Monthly Resource Report'!"&amp;'Reid Validation'!R$482631&amp;":"&amp;'Reid Validation'!R$482632),'Reid Validation'!R$482633,FALSE))</f>
        <v>0</v>
      </c>
      <c r="S9" s="317">
        <f ca="1">+IF(ISERROR(HLOOKUP($B9,INDIRECT("'Monthly Resource Report'!"&amp;'Reid Validation'!S$482631&amp;":"&amp;'Reid Validation'!S$482632),'Reid Validation'!S$482633,FALSE)),0,HLOOKUP($B9,INDIRECT("'Monthly Resource Report'!"&amp;'Reid Validation'!S$482631&amp;":"&amp;'Reid Validation'!S$482632),'Reid Validation'!S$482633,FALSE))</f>
        <v>0.71847455621901635</v>
      </c>
      <c r="T9" s="318">
        <f ca="1">+IF(ISERROR(HLOOKUP($B9,INDIRECT("'Monthly Resource Report'!"&amp;'Reid Validation'!T$482631&amp;":"&amp;'Reid Validation'!T$482632),'Reid Validation'!T$482633,FALSE)),0,HLOOKUP($B9,INDIRECT("'Monthly Resource Report'!"&amp;'Reid Validation'!T$482631&amp;":"&amp;'Reid Validation'!T$482632),'Reid Validation'!T$482633,FALSE))</f>
        <v>6.0609831971643227E-2</v>
      </c>
    </row>
    <row r="10" spans="2:20">
      <c r="B10" s="301">
        <v>41487</v>
      </c>
      <c r="C10" s="294">
        <v>45</v>
      </c>
      <c r="D10" s="297">
        <v>0.5</v>
      </c>
      <c r="E10" s="299">
        <v>0.5</v>
      </c>
      <c r="F10" s="295">
        <v>5.07</v>
      </c>
      <c r="G10" s="294">
        <f ca="1">+IF(ISERROR(HLOOKUP($B10,INDIRECT("'Monthly Resource Report'!"&amp;'Reid Validation'!G$482631&amp;":"&amp;'Reid Validation'!G$482632),'Reid Validation'!G$482633,FALSE)),0,HLOOKUP($B10,INDIRECT("'Monthly Resource Report'!"&amp;'Reid Validation'!G$482631&amp;":"&amp;'Reid Validation'!G$482632),'Reid Validation'!G$482633,FALSE))</f>
        <v>45</v>
      </c>
      <c r="H10" s="297">
        <f ca="1">+IF(ISERROR(HLOOKUP($B10,INDIRECT("'Monthly Resource Report'!"&amp;'Reid Validation'!H$482631&amp;":"&amp;'Reid Validation'!H$482632),'Reid Validation'!H$482633,FALSE)),0,HLOOKUP($B10,INDIRECT("'Monthly Resource Report'!"&amp;'Reid Validation'!H$482631&amp;":"&amp;'Reid Validation'!H$482632),'Reid Validation'!H$482633,FALSE))</f>
        <v>0</v>
      </c>
      <c r="I10" s="317">
        <f ca="1">+IF(ISERROR(HLOOKUP($B10,INDIRECT("'Monthly Resource Report'!"&amp;'Reid Validation'!I$482631&amp;":"&amp;'Reid Validation'!I$482632),'Reid Validation'!I$482633,FALSE)),0,HLOOKUP($B10,INDIRECT("'Monthly Resource Report'!"&amp;'Reid Validation'!I$482631&amp;":"&amp;'Reid Validation'!I$482632),'Reid Validation'!I$482633,FALSE))</f>
        <v>0</v>
      </c>
      <c r="J10" s="318">
        <f ca="1">+IF(ISERROR(HLOOKUP($B10,INDIRECT("'Monthly Resource Report'!"&amp;'Reid Validation'!J$482631&amp;":"&amp;'Reid Validation'!J$482632),'Reid Validation'!J$482633,FALSE)),0,HLOOKUP($B10,INDIRECT("'Monthly Resource Report'!"&amp;'Reid Validation'!J$482631&amp;":"&amp;'Reid Validation'!J$482632),'Reid Validation'!J$482633,FALSE))</f>
        <v>0</v>
      </c>
      <c r="L10" s="301">
        <v>41487</v>
      </c>
      <c r="M10" s="294">
        <v>58</v>
      </c>
      <c r="N10" s="297">
        <v>0</v>
      </c>
      <c r="O10" s="299">
        <v>0.7</v>
      </c>
      <c r="P10" s="295">
        <v>0.06</v>
      </c>
      <c r="Q10" s="294">
        <f ca="1">+IF(ISERROR(HLOOKUP($B10,INDIRECT("'Monthly Resource Report'!"&amp;'Reid Validation'!Q$482631&amp;":"&amp;'Reid Validation'!Q$482632),'Reid Validation'!Q$482633,FALSE)),0,HLOOKUP($B10,INDIRECT("'Monthly Resource Report'!"&amp;'Reid Validation'!Q$482631&amp;":"&amp;'Reid Validation'!Q$482632),'Reid Validation'!Q$482633,FALSE))</f>
        <v>58</v>
      </c>
      <c r="R10" s="297">
        <f ca="1">+IF(ISERROR(HLOOKUP($B10,INDIRECT("'Monthly Resource Report'!"&amp;'Reid Validation'!R$482631&amp;":"&amp;'Reid Validation'!R$482632),'Reid Validation'!R$482633,FALSE)),0,HLOOKUP($B10,INDIRECT("'Monthly Resource Report'!"&amp;'Reid Validation'!R$482631&amp;":"&amp;'Reid Validation'!R$482632),'Reid Validation'!R$482633,FALSE))</f>
        <v>0</v>
      </c>
      <c r="S10" s="317">
        <f ca="1">+IF(ISERROR(HLOOKUP($B10,INDIRECT("'Monthly Resource Report'!"&amp;'Reid Validation'!S$482631&amp;":"&amp;'Reid Validation'!S$482632),'Reid Validation'!S$482633,FALSE)),0,HLOOKUP($B10,INDIRECT("'Monthly Resource Report'!"&amp;'Reid Validation'!S$482631&amp;":"&amp;'Reid Validation'!S$482632),'Reid Validation'!S$482633,FALSE))</f>
        <v>0</v>
      </c>
      <c r="T10" s="318">
        <f ca="1">+IF(ISERROR(HLOOKUP($B10,INDIRECT("'Monthly Resource Report'!"&amp;'Reid Validation'!T$482631&amp;":"&amp;'Reid Validation'!T$482632),'Reid Validation'!T$482633,FALSE)),0,HLOOKUP($B10,INDIRECT("'Monthly Resource Report'!"&amp;'Reid Validation'!T$482631&amp;":"&amp;'Reid Validation'!T$482632),'Reid Validation'!T$482633,FALSE))</f>
        <v>0</v>
      </c>
    </row>
    <row r="11" spans="2:20">
      <c r="B11" s="301">
        <v>41518</v>
      </c>
      <c r="C11" s="294">
        <v>45</v>
      </c>
      <c r="D11" s="297">
        <v>0.5</v>
      </c>
      <c r="E11" s="299">
        <v>0.5</v>
      </c>
      <c r="F11" s="295">
        <v>5.07</v>
      </c>
      <c r="G11" s="294">
        <f ca="1">+IF(ISERROR(HLOOKUP($B11,INDIRECT("'Monthly Resource Report'!"&amp;'Reid Validation'!G$482631&amp;":"&amp;'Reid Validation'!G$482632),'Reid Validation'!G$482633,FALSE)),0,HLOOKUP($B11,INDIRECT("'Monthly Resource Report'!"&amp;'Reid Validation'!G$482631&amp;":"&amp;'Reid Validation'!G$482632),'Reid Validation'!G$482633,FALSE))</f>
        <v>0</v>
      </c>
      <c r="H11" s="297">
        <f ca="1">+IF(ISERROR(HLOOKUP($B11,INDIRECT("'Monthly Resource Report'!"&amp;'Reid Validation'!H$482631&amp;":"&amp;'Reid Validation'!H$482632),'Reid Validation'!H$482633,FALSE)),0,HLOOKUP($B11,INDIRECT("'Monthly Resource Report'!"&amp;'Reid Validation'!H$482631&amp;":"&amp;'Reid Validation'!H$482632),'Reid Validation'!H$482633,FALSE))</f>
        <v>0</v>
      </c>
      <c r="I11" s="317">
        <f ca="1">+IF(ISERROR(HLOOKUP($B11,INDIRECT("'Monthly Resource Report'!"&amp;'Reid Validation'!I$482631&amp;":"&amp;'Reid Validation'!I$482632),'Reid Validation'!I$482633,FALSE)),0,HLOOKUP($B11,INDIRECT("'Monthly Resource Report'!"&amp;'Reid Validation'!I$482631&amp;":"&amp;'Reid Validation'!I$482632),'Reid Validation'!I$482633,FALSE))</f>
        <v>0</v>
      </c>
      <c r="J11" s="318">
        <f ca="1">+IF(ISERROR(HLOOKUP($B11,INDIRECT("'Monthly Resource Report'!"&amp;'Reid Validation'!J$482631&amp;":"&amp;'Reid Validation'!J$482632),'Reid Validation'!J$482633,FALSE)),0,HLOOKUP($B11,INDIRECT("'Monthly Resource Report'!"&amp;'Reid Validation'!J$482631&amp;":"&amp;'Reid Validation'!J$482632),'Reid Validation'!J$482633,FALSE))</f>
        <v>0</v>
      </c>
      <c r="L11" s="301">
        <v>41518</v>
      </c>
      <c r="M11" s="294">
        <v>58</v>
      </c>
      <c r="N11" s="297">
        <v>0</v>
      </c>
      <c r="O11" s="299">
        <v>0.7</v>
      </c>
      <c r="P11" s="295">
        <v>0.06</v>
      </c>
      <c r="Q11" s="294">
        <f ca="1">+IF(ISERROR(HLOOKUP($B11,INDIRECT("'Monthly Resource Report'!"&amp;'Reid Validation'!Q$482631&amp;":"&amp;'Reid Validation'!Q$482632),'Reid Validation'!Q$482633,FALSE)),0,HLOOKUP($B11,INDIRECT("'Monthly Resource Report'!"&amp;'Reid Validation'!Q$482631&amp;":"&amp;'Reid Validation'!Q$482632),'Reid Validation'!Q$482633,FALSE))</f>
        <v>58</v>
      </c>
      <c r="R11" s="297">
        <f ca="1">+IF(ISERROR(HLOOKUP($B11,INDIRECT("'Monthly Resource Report'!"&amp;'Reid Validation'!R$482631&amp;":"&amp;'Reid Validation'!R$482632),'Reid Validation'!R$482633,FALSE)),0,HLOOKUP($B11,INDIRECT("'Monthly Resource Report'!"&amp;'Reid Validation'!R$482631&amp;":"&amp;'Reid Validation'!R$482632),'Reid Validation'!R$482633,FALSE))</f>
        <v>0</v>
      </c>
      <c r="S11" s="317">
        <f ca="1">+IF(ISERROR(HLOOKUP($B11,INDIRECT("'Monthly Resource Report'!"&amp;'Reid Validation'!S$482631&amp;":"&amp;'Reid Validation'!S$482632),'Reid Validation'!S$482633,FALSE)),0,HLOOKUP($B11,INDIRECT("'Monthly Resource Report'!"&amp;'Reid Validation'!S$482631&amp;":"&amp;'Reid Validation'!S$482632),'Reid Validation'!S$482633,FALSE))</f>
        <v>0</v>
      </c>
      <c r="T11" s="318">
        <f ca="1">+IF(ISERROR(HLOOKUP($B11,INDIRECT("'Monthly Resource Report'!"&amp;'Reid Validation'!T$482631&amp;":"&amp;'Reid Validation'!T$482632),'Reid Validation'!T$482633,FALSE)),0,HLOOKUP($B11,INDIRECT("'Monthly Resource Report'!"&amp;'Reid Validation'!T$482631&amp;":"&amp;'Reid Validation'!T$482632),'Reid Validation'!T$482633,FALSE))</f>
        <v>0</v>
      </c>
    </row>
    <row r="12" spans="2:20">
      <c r="B12" s="301">
        <v>41548</v>
      </c>
      <c r="C12" s="294">
        <v>45</v>
      </c>
      <c r="D12" s="297">
        <v>0.5</v>
      </c>
      <c r="E12" s="299">
        <v>0.5</v>
      </c>
      <c r="F12" s="295">
        <v>5.07</v>
      </c>
      <c r="G12" s="294">
        <f ca="1">+IF(ISERROR(HLOOKUP($B12,INDIRECT("'Monthly Resource Report'!"&amp;'Reid Validation'!G$482631&amp;":"&amp;'Reid Validation'!G$482632),'Reid Validation'!G$482633,FALSE)),0,HLOOKUP($B12,INDIRECT("'Monthly Resource Report'!"&amp;'Reid Validation'!G$482631&amp;":"&amp;'Reid Validation'!G$482632),'Reid Validation'!G$482633,FALSE))</f>
        <v>0</v>
      </c>
      <c r="H12" s="297">
        <f ca="1">+IF(ISERROR(HLOOKUP($B12,INDIRECT("'Monthly Resource Report'!"&amp;'Reid Validation'!H$482631&amp;":"&amp;'Reid Validation'!H$482632),'Reid Validation'!H$482633,FALSE)),0,HLOOKUP($B12,INDIRECT("'Monthly Resource Report'!"&amp;'Reid Validation'!H$482631&amp;":"&amp;'Reid Validation'!H$482632),'Reid Validation'!H$482633,FALSE))</f>
        <v>0</v>
      </c>
      <c r="I12" s="317">
        <f ca="1">+IF(ISERROR(HLOOKUP($B12,INDIRECT("'Monthly Resource Report'!"&amp;'Reid Validation'!I$482631&amp;":"&amp;'Reid Validation'!I$482632),'Reid Validation'!I$482633,FALSE)),0,HLOOKUP($B12,INDIRECT("'Monthly Resource Report'!"&amp;'Reid Validation'!I$482631&amp;":"&amp;'Reid Validation'!I$482632),'Reid Validation'!I$482633,FALSE))</f>
        <v>0</v>
      </c>
      <c r="J12" s="318">
        <f ca="1">+IF(ISERROR(HLOOKUP($B12,INDIRECT("'Monthly Resource Report'!"&amp;'Reid Validation'!J$482631&amp;":"&amp;'Reid Validation'!J$482632),'Reid Validation'!J$482633,FALSE)),0,HLOOKUP($B12,INDIRECT("'Monthly Resource Report'!"&amp;'Reid Validation'!J$482631&amp;":"&amp;'Reid Validation'!J$482632),'Reid Validation'!J$482633,FALSE))</f>
        <v>0</v>
      </c>
      <c r="L12" s="301">
        <v>41548</v>
      </c>
      <c r="M12" s="294">
        <v>60</v>
      </c>
      <c r="N12" s="297">
        <v>0</v>
      </c>
      <c r="O12" s="299">
        <v>0.7</v>
      </c>
      <c r="P12" s="295">
        <v>0.06</v>
      </c>
      <c r="Q12" s="294">
        <f ca="1">+IF(ISERROR(HLOOKUP($B12,INDIRECT("'Monthly Resource Report'!"&amp;'Reid Validation'!Q$482631&amp;":"&amp;'Reid Validation'!Q$482632),'Reid Validation'!Q$482633,FALSE)),0,HLOOKUP($B12,INDIRECT("'Monthly Resource Report'!"&amp;'Reid Validation'!Q$482631&amp;":"&amp;'Reid Validation'!Q$482632),'Reid Validation'!Q$482633,FALSE))</f>
        <v>60</v>
      </c>
      <c r="R12" s="297">
        <f ca="1">+IF(ISERROR(HLOOKUP($B12,INDIRECT("'Monthly Resource Report'!"&amp;'Reid Validation'!R$482631&amp;":"&amp;'Reid Validation'!R$482632),'Reid Validation'!R$482633,FALSE)),0,HLOOKUP($B12,INDIRECT("'Monthly Resource Report'!"&amp;'Reid Validation'!R$482631&amp;":"&amp;'Reid Validation'!R$482632),'Reid Validation'!R$482633,FALSE))</f>
        <v>0</v>
      </c>
      <c r="S12" s="317">
        <f ca="1">+IF(ISERROR(HLOOKUP($B12,INDIRECT("'Monthly Resource Report'!"&amp;'Reid Validation'!S$482631&amp;":"&amp;'Reid Validation'!S$482632),'Reid Validation'!S$482633,FALSE)),0,HLOOKUP($B12,INDIRECT("'Monthly Resource Report'!"&amp;'Reid Validation'!S$482631&amp;":"&amp;'Reid Validation'!S$482632),'Reid Validation'!S$482633,FALSE))</f>
        <v>0</v>
      </c>
      <c r="T12" s="318">
        <f ca="1">+IF(ISERROR(HLOOKUP($B12,INDIRECT("'Monthly Resource Report'!"&amp;'Reid Validation'!T$482631&amp;":"&amp;'Reid Validation'!T$482632),'Reid Validation'!T$482633,FALSE)),0,HLOOKUP($B12,INDIRECT("'Monthly Resource Report'!"&amp;'Reid Validation'!T$482631&amp;":"&amp;'Reid Validation'!T$482632),'Reid Validation'!T$482633,FALSE))</f>
        <v>0</v>
      </c>
    </row>
    <row r="13" spans="2:20">
      <c r="B13" s="301">
        <v>41579</v>
      </c>
      <c r="C13" s="294">
        <v>45</v>
      </c>
      <c r="D13" s="297">
        <v>0.5</v>
      </c>
      <c r="E13" s="299">
        <v>0.5</v>
      </c>
      <c r="F13" s="295">
        <v>5.07</v>
      </c>
      <c r="G13" s="294">
        <f ca="1">+IF(ISERROR(HLOOKUP($B13,INDIRECT("'Monthly Resource Report'!"&amp;'Reid Validation'!G$482631&amp;":"&amp;'Reid Validation'!G$482632),'Reid Validation'!G$482633,FALSE)),0,HLOOKUP($B13,INDIRECT("'Monthly Resource Report'!"&amp;'Reid Validation'!G$482631&amp;":"&amp;'Reid Validation'!G$482632),'Reid Validation'!G$482633,FALSE))</f>
        <v>0</v>
      </c>
      <c r="H13" s="297">
        <f ca="1">+IF(ISERROR(HLOOKUP($B13,INDIRECT("'Monthly Resource Report'!"&amp;'Reid Validation'!H$482631&amp;":"&amp;'Reid Validation'!H$482632),'Reid Validation'!H$482633,FALSE)),0,HLOOKUP($B13,INDIRECT("'Monthly Resource Report'!"&amp;'Reid Validation'!H$482631&amp;":"&amp;'Reid Validation'!H$482632),'Reid Validation'!H$482633,FALSE))</f>
        <v>0</v>
      </c>
      <c r="I13" s="317">
        <f ca="1">+IF(ISERROR(HLOOKUP($B13,INDIRECT("'Monthly Resource Report'!"&amp;'Reid Validation'!I$482631&amp;":"&amp;'Reid Validation'!I$482632),'Reid Validation'!I$482633,FALSE)),0,HLOOKUP($B13,INDIRECT("'Monthly Resource Report'!"&amp;'Reid Validation'!I$482631&amp;":"&amp;'Reid Validation'!I$482632),'Reid Validation'!I$482633,FALSE))</f>
        <v>0</v>
      </c>
      <c r="J13" s="318">
        <f ca="1">+IF(ISERROR(HLOOKUP($B13,INDIRECT("'Monthly Resource Report'!"&amp;'Reid Validation'!J$482631&amp;":"&amp;'Reid Validation'!J$482632),'Reid Validation'!J$482633,FALSE)),0,HLOOKUP($B13,INDIRECT("'Monthly Resource Report'!"&amp;'Reid Validation'!J$482631&amp;":"&amp;'Reid Validation'!J$482632),'Reid Validation'!J$482633,FALSE))</f>
        <v>0</v>
      </c>
      <c r="L13" s="301">
        <v>41579</v>
      </c>
      <c r="M13" s="294">
        <v>60</v>
      </c>
      <c r="N13" s="297">
        <v>0</v>
      </c>
      <c r="O13" s="299">
        <v>0.7</v>
      </c>
      <c r="P13" s="295">
        <v>0.06</v>
      </c>
      <c r="Q13" s="294">
        <f ca="1">+IF(ISERROR(HLOOKUP($B13,INDIRECT("'Monthly Resource Report'!"&amp;'Reid Validation'!Q$482631&amp;":"&amp;'Reid Validation'!Q$482632),'Reid Validation'!Q$482633,FALSE)),0,HLOOKUP($B13,INDIRECT("'Monthly Resource Report'!"&amp;'Reid Validation'!Q$482631&amp;":"&amp;'Reid Validation'!Q$482632),'Reid Validation'!Q$482633,FALSE))</f>
        <v>60</v>
      </c>
      <c r="R13" s="297">
        <f ca="1">+IF(ISERROR(HLOOKUP($B13,INDIRECT("'Monthly Resource Report'!"&amp;'Reid Validation'!R$482631&amp;":"&amp;'Reid Validation'!R$482632),'Reid Validation'!R$482633,FALSE)),0,HLOOKUP($B13,INDIRECT("'Monthly Resource Report'!"&amp;'Reid Validation'!R$482631&amp;":"&amp;'Reid Validation'!R$482632),'Reid Validation'!R$482633,FALSE))</f>
        <v>0</v>
      </c>
      <c r="S13" s="317">
        <f ca="1">+IF(ISERROR(HLOOKUP($B13,INDIRECT("'Monthly Resource Report'!"&amp;'Reid Validation'!S$482631&amp;":"&amp;'Reid Validation'!S$482632),'Reid Validation'!S$482633,FALSE)),0,HLOOKUP($B13,INDIRECT("'Monthly Resource Report'!"&amp;'Reid Validation'!S$482631&amp;":"&amp;'Reid Validation'!S$482632),'Reid Validation'!S$482633,FALSE))</f>
        <v>0</v>
      </c>
      <c r="T13" s="318">
        <f ca="1">+IF(ISERROR(HLOOKUP($B13,INDIRECT("'Monthly Resource Report'!"&amp;'Reid Validation'!T$482631&amp;":"&amp;'Reid Validation'!T$482632),'Reid Validation'!T$482633,FALSE)),0,HLOOKUP($B13,INDIRECT("'Monthly Resource Report'!"&amp;'Reid Validation'!T$482631&amp;":"&amp;'Reid Validation'!T$482632),'Reid Validation'!T$482633,FALSE))</f>
        <v>0</v>
      </c>
    </row>
    <row r="14" spans="2:20">
      <c r="B14" s="301">
        <v>41609</v>
      </c>
      <c r="C14" s="294">
        <v>45</v>
      </c>
      <c r="D14" s="297">
        <v>0.5</v>
      </c>
      <c r="E14" s="299">
        <v>0.5</v>
      </c>
      <c r="F14" s="295">
        <v>5.07</v>
      </c>
      <c r="G14" s="294">
        <f ca="1">+IF(ISERROR(HLOOKUP($B14,INDIRECT("'Monthly Resource Report'!"&amp;'Reid Validation'!G$482631&amp;":"&amp;'Reid Validation'!G$482632),'Reid Validation'!G$482633,FALSE)),0,HLOOKUP($B14,INDIRECT("'Monthly Resource Report'!"&amp;'Reid Validation'!G$482631&amp;":"&amp;'Reid Validation'!G$482632),'Reid Validation'!G$482633,FALSE))</f>
        <v>0</v>
      </c>
      <c r="H14" s="297">
        <f ca="1">+IF(ISERROR(HLOOKUP($B14,INDIRECT("'Monthly Resource Report'!"&amp;'Reid Validation'!H$482631&amp;":"&amp;'Reid Validation'!H$482632),'Reid Validation'!H$482633,FALSE)),0,HLOOKUP($B14,INDIRECT("'Monthly Resource Report'!"&amp;'Reid Validation'!H$482631&amp;":"&amp;'Reid Validation'!H$482632),'Reid Validation'!H$482633,FALSE))</f>
        <v>0</v>
      </c>
      <c r="I14" s="317">
        <f ca="1">+IF(ISERROR(HLOOKUP($B14,INDIRECT("'Monthly Resource Report'!"&amp;'Reid Validation'!I$482631&amp;":"&amp;'Reid Validation'!I$482632),'Reid Validation'!I$482633,FALSE)),0,HLOOKUP($B14,INDIRECT("'Monthly Resource Report'!"&amp;'Reid Validation'!I$482631&amp;":"&amp;'Reid Validation'!I$482632),'Reid Validation'!I$482633,FALSE))</f>
        <v>0</v>
      </c>
      <c r="J14" s="318">
        <f ca="1">+IF(ISERROR(HLOOKUP($B14,INDIRECT("'Monthly Resource Report'!"&amp;'Reid Validation'!J$482631&amp;":"&amp;'Reid Validation'!J$482632),'Reid Validation'!J$482633,FALSE)),0,HLOOKUP($B14,INDIRECT("'Monthly Resource Report'!"&amp;'Reid Validation'!J$482631&amp;":"&amp;'Reid Validation'!J$482632),'Reid Validation'!J$482633,FALSE))</f>
        <v>0</v>
      </c>
      <c r="L14" s="301">
        <v>41609</v>
      </c>
      <c r="M14" s="294">
        <v>65</v>
      </c>
      <c r="N14" s="297">
        <v>0</v>
      </c>
      <c r="O14" s="299">
        <v>0.7</v>
      </c>
      <c r="P14" s="295">
        <v>0.06</v>
      </c>
      <c r="Q14" s="294">
        <f ca="1">+IF(ISERROR(HLOOKUP($B14,INDIRECT("'Monthly Resource Report'!"&amp;'Reid Validation'!Q$482631&amp;":"&amp;'Reid Validation'!Q$482632),'Reid Validation'!Q$482633,FALSE)),0,HLOOKUP($B14,INDIRECT("'Monthly Resource Report'!"&amp;'Reid Validation'!Q$482631&amp;":"&amp;'Reid Validation'!Q$482632),'Reid Validation'!Q$482633,FALSE))</f>
        <v>65</v>
      </c>
      <c r="R14" s="297">
        <f ca="1">+IF(ISERROR(HLOOKUP($B14,INDIRECT("'Monthly Resource Report'!"&amp;'Reid Validation'!R$482631&amp;":"&amp;'Reid Validation'!R$482632),'Reid Validation'!R$482633,FALSE)),0,HLOOKUP($B14,INDIRECT("'Monthly Resource Report'!"&amp;'Reid Validation'!R$482631&amp;":"&amp;'Reid Validation'!R$482632),'Reid Validation'!R$482633,FALSE))</f>
        <v>0</v>
      </c>
      <c r="S14" s="317">
        <f ca="1">+IF(ISERROR(HLOOKUP($B14,INDIRECT("'Monthly Resource Report'!"&amp;'Reid Validation'!S$482631&amp;":"&amp;'Reid Validation'!S$482632),'Reid Validation'!S$482633,FALSE)),0,HLOOKUP($B14,INDIRECT("'Monthly Resource Report'!"&amp;'Reid Validation'!S$482631&amp;":"&amp;'Reid Validation'!S$482632),'Reid Validation'!S$482633,FALSE))</f>
        <v>0</v>
      </c>
      <c r="T14" s="318">
        <f ca="1">+IF(ISERROR(HLOOKUP($B14,INDIRECT("'Monthly Resource Report'!"&amp;'Reid Validation'!T$482631&amp;":"&amp;'Reid Validation'!T$482632),'Reid Validation'!T$482633,FALSE)),0,HLOOKUP($B14,INDIRECT("'Monthly Resource Report'!"&amp;'Reid Validation'!T$482631&amp;":"&amp;'Reid Validation'!T$482632),'Reid Validation'!T$482633,FALSE))</f>
        <v>0</v>
      </c>
    </row>
    <row r="15" spans="2:20">
      <c r="B15" s="301">
        <v>41640</v>
      </c>
      <c r="C15" s="294">
        <v>45</v>
      </c>
      <c r="D15" s="297">
        <v>0</v>
      </c>
      <c r="E15" s="299">
        <v>0.3</v>
      </c>
      <c r="F15" s="295">
        <v>0.06</v>
      </c>
      <c r="G15" s="294">
        <f ca="1">+IF(ISERROR(HLOOKUP($B15,INDIRECT("'Monthly Resource Report'!"&amp;'Reid Validation'!G$482631&amp;":"&amp;'Reid Validation'!G$482632),'Reid Validation'!G$482633,FALSE)),0,HLOOKUP($B15,INDIRECT("'Monthly Resource Report'!"&amp;'Reid Validation'!G$482631&amp;":"&amp;'Reid Validation'!G$482632),'Reid Validation'!G$482633,FALSE))</f>
        <v>45</v>
      </c>
      <c r="H15" s="297">
        <f ca="1">+IF(ISERROR(HLOOKUP($B15,INDIRECT("'Monthly Resource Report'!"&amp;'Reid Validation'!H$482631&amp;":"&amp;'Reid Validation'!H$482632),'Reid Validation'!H$482633,FALSE)),0,HLOOKUP($B15,INDIRECT("'Monthly Resource Report'!"&amp;'Reid Validation'!H$482631&amp;":"&amp;'Reid Validation'!H$482632),'Reid Validation'!H$482633,FALSE))</f>
        <v>0</v>
      </c>
      <c r="I15" s="317">
        <f ca="1">+IF(ISERROR(HLOOKUP($B15,INDIRECT("'Monthly Resource Report'!"&amp;'Reid Validation'!I$482631&amp;":"&amp;'Reid Validation'!I$482632),'Reid Validation'!I$482633,FALSE)),0,HLOOKUP($B15,INDIRECT("'Monthly Resource Report'!"&amp;'Reid Validation'!I$482631&amp;":"&amp;'Reid Validation'!I$482632),'Reid Validation'!I$482633,FALSE))</f>
        <v>0</v>
      </c>
      <c r="J15" s="318">
        <f ca="1">+IF(ISERROR(HLOOKUP($B15,INDIRECT("'Monthly Resource Report'!"&amp;'Reid Validation'!J$482631&amp;":"&amp;'Reid Validation'!J$482632),'Reid Validation'!J$482633,FALSE)),0,HLOOKUP($B15,INDIRECT("'Monthly Resource Report'!"&amp;'Reid Validation'!J$482631&amp;":"&amp;'Reid Validation'!J$482632),'Reid Validation'!J$482633,FALSE))</f>
        <v>0</v>
      </c>
      <c r="L15" s="301">
        <v>41640</v>
      </c>
      <c r="M15" s="294">
        <v>65</v>
      </c>
      <c r="N15" s="297">
        <v>0</v>
      </c>
      <c r="O15" s="299">
        <v>0.7</v>
      </c>
      <c r="P15" s="295">
        <v>0.06</v>
      </c>
      <c r="Q15" s="294">
        <f ca="1">+IF(ISERROR(HLOOKUP($B15,INDIRECT("'Monthly Resource Report'!"&amp;'Reid Validation'!Q$482631&amp;":"&amp;'Reid Validation'!Q$482632),'Reid Validation'!Q$482633,FALSE)),0,HLOOKUP($B15,INDIRECT("'Monthly Resource Report'!"&amp;'Reid Validation'!Q$482631&amp;":"&amp;'Reid Validation'!Q$482632),'Reid Validation'!Q$482633,FALSE))</f>
        <v>65</v>
      </c>
      <c r="R15" s="297">
        <f ca="1">+IF(ISERROR(HLOOKUP($B15,INDIRECT("'Monthly Resource Report'!"&amp;'Reid Validation'!R$482631&amp;":"&amp;'Reid Validation'!R$482632),'Reid Validation'!R$482633,FALSE)),0,HLOOKUP($B15,INDIRECT("'Monthly Resource Report'!"&amp;'Reid Validation'!R$482631&amp;":"&amp;'Reid Validation'!R$482632),'Reid Validation'!R$482633,FALSE))</f>
        <v>0</v>
      </c>
      <c r="S15" s="317">
        <f ca="1">+IF(ISERROR(HLOOKUP($B15,INDIRECT("'Monthly Resource Report'!"&amp;'Reid Validation'!S$482631&amp;":"&amp;'Reid Validation'!S$482632),'Reid Validation'!S$482633,FALSE)),0,HLOOKUP($B15,INDIRECT("'Monthly Resource Report'!"&amp;'Reid Validation'!S$482631&amp;":"&amp;'Reid Validation'!S$482632),'Reid Validation'!S$482633,FALSE))</f>
        <v>0</v>
      </c>
      <c r="T15" s="318">
        <f ca="1">+IF(ISERROR(HLOOKUP($B15,INDIRECT("'Monthly Resource Report'!"&amp;'Reid Validation'!T$482631&amp;":"&amp;'Reid Validation'!T$482632),'Reid Validation'!T$482633,FALSE)),0,HLOOKUP($B15,INDIRECT("'Monthly Resource Report'!"&amp;'Reid Validation'!T$482631&amp;":"&amp;'Reid Validation'!T$482632),'Reid Validation'!T$482633,FALSE))</f>
        <v>0</v>
      </c>
    </row>
    <row r="16" spans="2:20">
      <c r="B16" s="301">
        <v>41671</v>
      </c>
      <c r="C16" s="294">
        <v>45</v>
      </c>
      <c r="D16" s="297">
        <v>0</v>
      </c>
      <c r="E16" s="299">
        <v>0.3</v>
      </c>
      <c r="F16" s="295">
        <v>0.06</v>
      </c>
      <c r="G16" s="294">
        <f ca="1">+IF(ISERROR(HLOOKUP($B16,INDIRECT("'Monthly Resource Report'!"&amp;'Reid Validation'!G$482631&amp;":"&amp;'Reid Validation'!G$482632),'Reid Validation'!G$482633,FALSE)),0,HLOOKUP($B16,INDIRECT("'Monthly Resource Report'!"&amp;'Reid Validation'!G$482631&amp;":"&amp;'Reid Validation'!G$482632),'Reid Validation'!G$482633,FALSE))</f>
        <v>45</v>
      </c>
      <c r="H16" s="297">
        <f ca="1">+IF(ISERROR(HLOOKUP($B16,INDIRECT("'Monthly Resource Report'!"&amp;'Reid Validation'!H$482631&amp;":"&amp;'Reid Validation'!H$482632),'Reid Validation'!H$482633,FALSE)),0,HLOOKUP($B16,INDIRECT("'Monthly Resource Report'!"&amp;'Reid Validation'!H$482631&amp;":"&amp;'Reid Validation'!H$482632),'Reid Validation'!H$482633,FALSE))</f>
        <v>0</v>
      </c>
      <c r="I16" s="317">
        <f ca="1">+IF(ISERROR(HLOOKUP($B16,INDIRECT("'Monthly Resource Report'!"&amp;'Reid Validation'!I$482631&amp;":"&amp;'Reid Validation'!I$482632),'Reid Validation'!I$482633,FALSE)),0,HLOOKUP($B16,INDIRECT("'Monthly Resource Report'!"&amp;'Reid Validation'!I$482631&amp;":"&amp;'Reid Validation'!I$482632),'Reid Validation'!I$482633,FALSE))</f>
        <v>0</v>
      </c>
      <c r="J16" s="318">
        <f ca="1">+IF(ISERROR(HLOOKUP($B16,INDIRECT("'Monthly Resource Report'!"&amp;'Reid Validation'!J$482631&amp;":"&amp;'Reid Validation'!J$482632),'Reid Validation'!J$482633,FALSE)),0,HLOOKUP($B16,INDIRECT("'Monthly Resource Report'!"&amp;'Reid Validation'!J$482631&amp;":"&amp;'Reid Validation'!J$482632),'Reid Validation'!J$482633,FALSE))</f>
        <v>0</v>
      </c>
      <c r="L16" s="301">
        <v>41671</v>
      </c>
      <c r="M16" s="294">
        <v>65</v>
      </c>
      <c r="N16" s="297">
        <v>0</v>
      </c>
      <c r="O16" s="299">
        <v>0.7</v>
      </c>
      <c r="P16" s="295">
        <v>0.06</v>
      </c>
      <c r="Q16" s="294">
        <f ca="1">+IF(ISERROR(HLOOKUP($B16,INDIRECT("'Monthly Resource Report'!"&amp;'Reid Validation'!Q$482631&amp;":"&amp;'Reid Validation'!Q$482632),'Reid Validation'!Q$482633,FALSE)),0,HLOOKUP($B16,INDIRECT("'Monthly Resource Report'!"&amp;'Reid Validation'!Q$482631&amp;":"&amp;'Reid Validation'!Q$482632),'Reid Validation'!Q$482633,FALSE))</f>
        <v>65</v>
      </c>
      <c r="R16" s="297">
        <f ca="1">+IF(ISERROR(HLOOKUP($B16,INDIRECT("'Monthly Resource Report'!"&amp;'Reid Validation'!R$482631&amp;":"&amp;'Reid Validation'!R$482632),'Reid Validation'!R$482633,FALSE)),0,HLOOKUP($B16,INDIRECT("'Monthly Resource Report'!"&amp;'Reid Validation'!R$482631&amp;":"&amp;'Reid Validation'!R$482632),'Reid Validation'!R$482633,FALSE))</f>
        <v>0</v>
      </c>
      <c r="S16" s="317">
        <f ca="1">+IF(ISERROR(HLOOKUP($B16,INDIRECT("'Monthly Resource Report'!"&amp;'Reid Validation'!S$482631&amp;":"&amp;'Reid Validation'!S$482632),'Reid Validation'!S$482633,FALSE)),0,HLOOKUP($B16,INDIRECT("'Monthly Resource Report'!"&amp;'Reid Validation'!S$482631&amp;":"&amp;'Reid Validation'!S$482632),'Reid Validation'!S$482633,FALSE))</f>
        <v>0</v>
      </c>
      <c r="T16" s="318">
        <f ca="1">+IF(ISERROR(HLOOKUP($B16,INDIRECT("'Monthly Resource Report'!"&amp;'Reid Validation'!T$482631&amp;":"&amp;'Reid Validation'!T$482632),'Reid Validation'!T$482633,FALSE)),0,HLOOKUP($B16,INDIRECT("'Monthly Resource Report'!"&amp;'Reid Validation'!T$482631&amp;":"&amp;'Reid Validation'!T$482632),'Reid Validation'!T$482633,FALSE))</f>
        <v>0</v>
      </c>
    </row>
    <row r="17" spans="2:20">
      <c r="B17" s="301">
        <v>41699</v>
      </c>
      <c r="C17" s="294">
        <v>45</v>
      </c>
      <c r="D17" s="297">
        <v>0</v>
      </c>
      <c r="E17" s="299">
        <v>0.3</v>
      </c>
      <c r="F17" s="295">
        <v>0.06</v>
      </c>
      <c r="G17" s="294">
        <f ca="1">+IF(ISERROR(HLOOKUP($B17,INDIRECT("'Monthly Resource Report'!"&amp;'Reid Validation'!G$482631&amp;":"&amp;'Reid Validation'!G$482632),'Reid Validation'!G$482633,FALSE)),0,HLOOKUP($B17,INDIRECT("'Monthly Resource Report'!"&amp;'Reid Validation'!G$482631&amp;":"&amp;'Reid Validation'!G$482632),'Reid Validation'!G$482633,FALSE))</f>
        <v>0</v>
      </c>
      <c r="H17" s="297">
        <f ca="1">+IF(ISERROR(HLOOKUP($B17,INDIRECT("'Monthly Resource Report'!"&amp;'Reid Validation'!H$482631&amp;":"&amp;'Reid Validation'!H$482632),'Reid Validation'!H$482633,FALSE)),0,HLOOKUP($B17,INDIRECT("'Monthly Resource Report'!"&amp;'Reid Validation'!H$482631&amp;":"&amp;'Reid Validation'!H$482632),'Reid Validation'!H$482633,FALSE))</f>
        <v>0</v>
      </c>
      <c r="I17" s="317">
        <f ca="1">+IF(ISERROR(HLOOKUP($B17,INDIRECT("'Monthly Resource Report'!"&amp;'Reid Validation'!I$482631&amp;":"&amp;'Reid Validation'!I$482632),'Reid Validation'!I$482633,FALSE)),0,HLOOKUP($B17,INDIRECT("'Monthly Resource Report'!"&amp;'Reid Validation'!I$482631&amp;":"&amp;'Reid Validation'!I$482632),'Reid Validation'!I$482633,FALSE))</f>
        <v>0</v>
      </c>
      <c r="J17" s="318">
        <f ca="1">+IF(ISERROR(HLOOKUP($B17,INDIRECT("'Monthly Resource Report'!"&amp;'Reid Validation'!J$482631&amp;":"&amp;'Reid Validation'!J$482632),'Reid Validation'!J$482633,FALSE)),0,HLOOKUP($B17,INDIRECT("'Monthly Resource Report'!"&amp;'Reid Validation'!J$482631&amp;":"&amp;'Reid Validation'!J$482632),'Reid Validation'!J$482633,FALSE))</f>
        <v>0</v>
      </c>
      <c r="L17" s="301">
        <v>41699</v>
      </c>
      <c r="M17" s="294">
        <v>65</v>
      </c>
      <c r="N17" s="297">
        <v>0</v>
      </c>
      <c r="O17" s="299">
        <v>0.7</v>
      </c>
      <c r="P17" s="295">
        <v>0.06</v>
      </c>
      <c r="Q17" s="294">
        <f ca="1">+IF(ISERROR(HLOOKUP($B17,INDIRECT("'Monthly Resource Report'!"&amp;'Reid Validation'!Q$482631&amp;":"&amp;'Reid Validation'!Q$482632),'Reid Validation'!Q$482633,FALSE)),0,HLOOKUP($B17,INDIRECT("'Monthly Resource Report'!"&amp;'Reid Validation'!Q$482631&amp;":"&amp;'Reid Validation'!Q$482632),'Reid Validation'!Q$482633,FALSE))</f>
        <v>65</v>
      </c>
      <c r="R17" s="297">
        <f ca="1">+IF(ISERROR(HLOOKUP($B17,INDIRECT("'Monthly Resource Report'!"&amp;'Reid Validation'!R$482631&amp;":"&amp;'Reid Validation'!R$482632),'Reid Validation'!R$482633,FALSE)),0,HLOOKUP($B17,INDIRECT("'Monthly Resource Report'!"&amp;'Reid Validation'!R$482631&amp;":"&amp;'Reid Validation'!R$482632),'Reid Validation'!R$482633,FALSE))</f>
        <v>0</v>
      </c>
      <c r="S17" s="317">
        <f ca="1">+IF(ISERROR(HLOOKUP($B17,INDIRECT("'Monthly Resource Report'!"&amp;'Reid Validation'!S$482631&amp;":"&amp;'Reid Validation'!S$482632),'Reid Validation'!S$482633,FALSE)),0,HLOOKUP($B17,INDIRECT("'Monthly Resource Report'!"&amp;'Reid Validation'!S$482631&amp;":"&amp;'Reid Validation'!S$482632),'Reid Validation'!S$482633,FALSE))</f>
        <v>0</v>
      </c>
      <c r="T17" s="318">
        <f ca="1">+IF(ISERROR(HLOOKUP($B17,INDIRECT("'Monthly Resource Report'!"&amp;'Reid Validation'!T$482631&amp;":"&amp;'Reid Validation'!T$482632),'Reid Validation'!T$482633,FALSE)),0,HLOOKUP($B17,INDIRECT("'Monthly Resource Report'!"&amp;'Reid Validation'!T$482631&amp;":"&amp;'Reid Validation'!T$482632),'Reid Validation'!T$482633,FALSE))</f>
        <v>0</v>
      </c>
    </row>
    <row r="18" spans="2:20">
      <c r="B18" s="301">
        <v>41730</v>
      </c>
      <c r="C18" s="294">
        <v>45</v>
      </c>
      <c r="D18" s="297">
        <v>0</v>
      </c>
      <c r="E18" s="299">
        <v>0.3</v>
      </c>
      <c r="F18" s="295">
        <v>0.06</v>
      </c>
      <c r="G18" s="294">
        <f ca="1">+IF(ISERROR(HLOOKUP($B18,INDIRECT("'Monthly Resource Report'!"&amp;'Reid Validation'!G$482631&amp;":"&amp;'Reid Validation'!G$482632),'Reid Validation'!G$482633,FALSE)),0,HLOOKUP($B18,INDIRECT("'Monthly Resource Report'!"&amp;'Reid Validation'!G$482631&amp;":"&amp;'Reid Validation'!G$482632),'Reid Validation'!G$482633,FALSE))</f>
        <v>0</v>
      </c>
      <c r="H18" s="297">
        <f ca="1">+IF(ISERROR(HLOOKUP($B18,INDIRECT("'Monthly Resource Report'!"&amp;'Reid Validation'!H$482631&amp;":"&amp;'Reid Validation'!H$482632),'Reid Validation'!H$482633,FALSE)),0,HLOOKUP($B18,INDIRECT("'Monthly Resource Report'!"&amp;'Reid Validation'!H$482631&amp;":"&amp;'Reid Validation'!H$482632),'Reid Validation'!H$482633,FALSE))</f>
        <v>0</v>
      </c>
      <c r="I18" s="317">
        <f ca="1">+IF(ISERROR(HLOOKUP($B18,INDIRECT("'Monthly Resource Report'!"&amp;'Reid Validation'!I$482631&amp;":"&amp;'Reid Validation'!I$482632),'Reid Validation'!I$482633,FALSE)),0,HLOOKUP($B18,INDIRECT("'Monthly Resource Report'!"&amp;'Reid Validation'!I$482631&amp;":"&amp;'Reid Validation'!I$482632),'Reid Validation'!I$482633,FALSE))</f>
        <v>0</v>
      </c>
      <c r="J18" s="318">
        <f ca="1">+IF(ISERROR(HLOOKUP($B18,INDIRECT("'Monthly Resource Report'!"&amp;'Reid Validation'!J$482631&amp;":"&amp;'Reid Validation'!J$482632),'Reid Validation'!J$482633,FALSE)),0,HLOOKUP($B18,INDIRECT("'Monthly Resource Report'!"&amp;'Reid Validation'!J$482631&amp;":"&amp;'Reid Validation'!J$482632),'Reid Validation'!J$482633,FALSE))</f>
        <v>0</v>
      </c>
      <c r="L18" s="301">
        <v>41730</v>
      </c>
      <c r="M18" s="294">
        <v>65</v>
      </c>
      <c r="N18" s="297">
        <v>0</v>
      </c>
      <c r="O18" s="299">
        <v>0.7</v>
      </c>
      <c r="P18" s="295">
        <v>0.06</v>
      </c>
      <c r="Q18" s="294">
        <f ca="1">+IF(ISERROR(HLOOKUP($B18,INDIRECT("'Monthly Resource Report'!"&amp;'Reid Validation'!Q$482631&amp;":"&amp;'Reid Validation'!Q$482632),'Reid Validation'!Q$482633,FALSE)),0,HLOOKUP($B18,INDIRECT("'Monthly Resource Report'!"&amp;'Reid Validation'!Q$482631&amp;":"&amp;'Reid Validation'!Q$482632),'Reid Validation'!Q$482633,FALSE))</f>
        <v>65</v>
      </c>
      <c r="R18" s="297">
        <f ca="1">+IF(ISERROR(HLOOKUP($B18,INDIRECT("'Monthly Resource Report'!"&amp;'Reid Validation'!R$482631&amp;":"&amp;'Reid Validation'!R$482632),'Reid Validation'!R$482633,FALSE)),0,HLOOKUP($B18,INDIRECT("'Monthly Resource Report'!"&amp;'Reid Validation'!R$482631&amp;":"&amp;'Reid Validation'!R$482632),'Reid Validation'!R$482633,FALSE))</f>
        <v>0</v>
      </c>
      <c r="S18" s="317">
        <f ca="1">+IF(ISERROR(HLOOKUP($B18,INDIRECT("'Monthly Resource Report'!"&amp;'Reid Validation'!S$482631&amp;":"&amp;'Reid Validation'!S$482632),'Reid Validation'!S$482633,FALSE)),0,HLOOKUP($B18,INDIRECT("'Monthly Resource Report'!"&amp;'Reid Validation'!S$482631&amp;":"&amp;'Reid Validation'!S$482632),'Reid Validation'!S$482633,FALSE))</f>
        <v>0</v>
      </c>
      <c r="T18" s="318">
        <f ca="1">+IF(ISERROR(HLOOKUP($B18,INDIRECT("'Monthly Resource Report'!"&amp;'Reid Validation'!T$482631&amp;":"&amp;'Reid Validation'!T$482632),'Reid Validation'!T$482633,FALSE)),0,HLOOKUP($B18,INDIRECT("'Monthly Resource Report'!"&amp;'Reid Validation'!T$482631&amp;":"&amp;'Reid Validation'!T$482632),'Reid Validation'!T$482633,FALSE))</f>
        <v>0</v>
      </c>
    </row>
    <row r="19" spans="2:20">
      <c r="B19" s="301">
        <v>41760</v>
      </c>
      <c r="C19" s="294">
        <v>45</v>
      </c>
      <c r="D19" s="297">
        <v>0</v>
      </c>
      <c r="E19" s="299">
        <v>0.3</v>
      </c>
      <c r="F19" s="295">
        <v>0.06</v>
      </c>
      <c r="G19" s="294">
        <f ca="1">+IF(ISERROR(HLOOKUP($B19,INDIRECT("'Monthly Resource Report'!"&amp;'Reid Validation'!G$482631&amp;":"&amp;'Reid Validation'!G$482632),'Reid Validation'!G$482633,FALSE)),0,HLOOKUP($B19,INDIRECT("'Monthly Resource Report'!"&amp;'Reid Validation'!G$482631&amp;":"&amp;'Reid Validation'!G$482632),'Reid Validation'!G$482633,FALSE))</f>
        <v>0</v>
      </c>
      <c r="H19" s="297">
        <f ca="1">+IF(ISERROR(HLOOKUP($B19,INDIRECT("'Monthly Resource Report'!"&amp;'Reid Validation'!H$482631&amp;":"&amp;'Reid Validation'!H$482632),'Reid Validation'!H$482633,FALSE)),0,HLOOKUP($B19,INDIRECT("'Monthly Resource Report'!"&amp;'Reid Validation'!H$482631&amp;":"&amp;'Reid Validation'!H$482632),'Reid Validation'!H$482633,FALSE))</f>
        <v>0</v>
      </c>
      <c r="I19" s="317">
        <f ca="1">+IF(ISERROR(HLOOKUP($B19,INDIRECT("'Monthly Resource Report'!"&amp;'Reid Validation'!I$482631&amp;":"&amp;'Reid Validation'!I$482632),'Reid Validation'!I$482633,FALSE)),0,HLOOKUP($B19,INDIRECT("'Monthly Resource Report'!"&amp;'Reid Validation'!I$482631&amp;":"&amp;'Reid Validation'!I$482632),'Reid Validation'!I$482633,FALSE))</f>
        <v>0</v>
      </c>
      <c r="J19" s="318">
        <f ca="1">+IF(ISERROR(HLOOKUP($B19,INDIRECT("'Monthly Resource Report'!"&amp;'Reid Validation'!J$482631&amp;":"&amp;'Reid Validation'!J$482632),'Reid Validation'!J$482633,FALSE)),0,HLOOKUP($B19,INDIRECT("'Monthly Resource Report'!"&amp;'Reid Validation'!J$482631&amp;":"&amp;'Reid Validation'!J$482632),'Reid Validation'!J$482633,FALSE))</f>
        <v>0</v>
      </c>
      <c r="L19" s="301">
        <v>41760</v>
      </c>
      <c r="M19" s="294">
        <v>60</v>
      </c>
      <c r="N19" s="297">
        <v>0</v>
      </c>
      <c r="O19" s="299">
        <v>0.7</v>
      </c>
      <c r="P19" s="295">
        <v>0.06</v>
      </c>
      <c r="Q19" s="294">
        <f ca="1">+IF(ISERROR(HLOOKUP($B19,INDIRECT("'Monthly Resource Report'!"&amp;'Reid Validation'!Q$482631&amp;":"&amp;'Reid Validation'!Q$482632),'Reid Validation'!Q$482633,FALSE)),0,HLOOKUP($B19,INDIRECT("'Monthly Resource Report'!"&amp;'Reid Validation'!Q$482631&amp;":"&amp;'Reid Validation'!Q$482632),'Reid Validation'!Q$482633,FALSE))</f>
        <v>60</v>
      </c>
      <c r="R19" s="297">
        <f ca="1">+IF(ISERROR(HLOOKUP($B19,INDIRECT("'Monthly Resource Report'!"&amp;'Reid Validation'!R$482631&amp;":"&amp;'Reid Validation'!R$482632),'Reid Validation'!R$482633,FALSE)),0,HLOOKUP($B19,INDIRECT("'Monthly Resource Report'!"&amp;'Reid Validation'!R$482631&amp;":"&amp;'Reid Validation'!R$482632),'Reid Validation'!R$482633,FALSE))</f>
        <v>0</v>
      </c>
      <c r="S19" s="317">
        <f ca="1">+IF(ISERROR(HLOOKUP($B19,INDIRECT("'Monthly Resource Report'!"&amp;'Reid Validation'!S$482631&amp;":"&amp;'Reid Validation'!S$482632),'Reid Validation'!S$482633,FALSE)),0,HLOOKUP($B19,INDIRECT("'Monthly Resource Report'!"&amp;'Reid Validation'!S$482631&amp;":"&amp;'Reid Validation'!S$482632),'Reid Validation'!S$482633,FALSE))</f>
        <v>0</v>
      </c>
      <c r="T19" s="318">
        <f ca="1">+IF(ISERROR(HLOOKUP($B19,INDIRECT("'Monthly Resource Report'!"&amp;'Reid Validation'!T$482631&amp;":"&amp;'Reid Validation'!T$482632),'Reid Validation'!T$482633,FALSE)),0,HLOOKUP($B19,INDIRECT("'Monthly Resource Report'!"&amp;'Reid Validation'!T$482631&amp;":"&amp;'Reid Validation'!T$482632),'Reid Validation'!T$482633,FALSE))</f>
        <v>0</v>
      </c>
    </row>
    <row r="20" spans="2:20">
      <c r="B20" s="301">
        <v>41791</v>
      </c>
      <c r="C20" s="294">
        <v>45</v>
      </c>
      <c r="D20" s="297">
        <v>0</v>
      </c>
      <c r="E20" s="299">
        <v>0.3</v>
      </c>
      <c r="F20" s="295">
        <v>0.06</v>
      </c>
      <c r="G20" s="294">
        <f ca="1">+IF(ISERROR(HLOOKUP($B20,INDIRECT("'Monthly Resource Report'!"&amp;'Reid Validation'!G$482631&amp;":"&amp;'Reid Validation'!G$482632),'Reid Validation'!G$482633,FALSE)),0,HLOOKUP($B20,INDIRECT("'Monthly Resource Report'!"&amp;'Reid Validation'!G$482631&amp;":"&amp;'Reid Validation'!G$482632),'Reid Validation'!G$482633,FALSE))</f>
        <v>0</v>
      </c>
      <c r="H20" s="297">
        <f ca="1">+IF(ISERROR(HLOOKUP($B20,INDIRECT("'Monthly Resource Report'!"&amp;'Reid Validation'!H$482631&amp;":"&amp;'Reid Validation'!H$482632),'Reid Validation'!H$482633,FALSE)),0,HLOOKUP($B20,INDIRECT("'Monthly Resource Report'!"&amp;'Reid Validation'!H$482631&amp;":"&amp;'Reid Validation'!H$482632),'Reid Validation'!H$482633,FALSE))</f>
        <v>0</v>
      </c>
      <c r="I20" s="317">
        <f ca="1">+IF(ISERROR(HLOOKUP($B20,INDIRECT("'Monthly Resource Report'!"&amp;'Reid Validation'!I$482631&amp;":"&amp;'Reid Validation'!I$482632),'Reid Validation'!I$482633,FALSE)),0,HLOOKUP($B20,INDIRECT("'Monthly Resource Report'!"&amp;'Reid Validation'!I$482631&amp;":"&amp;'Reid Validation'!I$482632),'Reid Validation'!I$482633,FALSE))</f>
        <v>0</v>
      </c>
      <c r="J20" s="318">
        <f ca="1">+IF(ISERROR(HLOOKUP($B20,INDIRECT("'Monthly Resource Report'!"&amp;'Reid Validation'!J$482631&amp;":"&amp;'Reid Validation'!J$482632),'Reid Validation'!J$482633,FALSE)),0,HLOOKUP($B20,INDIRECT("'Monthly Resource Report'!"&amp;'Reid Validation'!J$482631&amp;":"&amp;'Reid Validation'!J$482632),'Reid Validation'!J$482633,FALSE))</f>
        <v>0</v>
      </c>
      <c r="L20" s="301">
        <v>41791</v>
      </c>
      <c r="M20" s="294">
        <v>60</v>
      </c>
      <c r="N20" s="297">
        <v>0</v>
      </c>
      <c r="O20" s="299">
        <v>0.7</v>
      </c>
      <c r="P20" s="295">
        <v>0.06</v>
      </c>
      <c r="Q20" s="294">
        <f ca="1">+IF(ISERROR(HLOOKUP($B20,INDIRECT("'Monthly Resource Report'!"&amp;'Reid Validation'!Q$482631&amp;":"&amp;'Reid Validation'!Q$482632),'Reid Validation'!Q$482633,FALSE)),0,HLOOKUP($B20,INDIRECT("'Monthly Resource Report'!"&amp;'Reid Validation'!Q$482631&amp;":"&amp;'Reid Validation'!Q$482632),'Reid Validation'!Q$482633,FALSE))</f>
        <v>60</v>
      </c>
      <c r="R20" s="297">
        <f ca="1">+IF(ISERROR(HLOOKUP($B20,INDIRECT("'Monthly Resource Report'!"&amp;'Reid Validation'!R$482631&amp;":"&amp;'Reid Validation'!R$482632),'Reid Validation'!R$482633,FALSE)),0,HLOOKUP($B20,INDIRECT("'Monthly Resource Report'!"&amp;'Reid Validation'!R$482631&amp;":"&amp;'Reid Validation'!R$482632),'Reid Validation'!R$482633,FALSE))</f>
        <v>0</v>
      </c>
      <c r="S20" s="317">
        <f ca="1">+IF(ISERROR(HLOOKUP($B20,INDIRECT("'Monthly Resource Report'!"&amp;'Reid Validation'!S$482631&amp;":"&amp;'Reid Validation'!S$482632),'Reid Validation'!S$482633,FALSE)),0,HLOOKUP($B20,INDIRECT("'Monthly Resource Report'!"&amp;'Reid Validation'!S$482631&amp;":"&amp;'Reid Validation'!S$482632),'Reid Validation'!S$482633,FALSE))</f>
        <v>0</v>
      </c>
      <c r="T20" s="318">
        <f ca="1">+IF(ISERROR(HLOOKUP($B20,INDIRECT("'Monthly Resource Report'!"&amp;'Reid Validation'!T$482631&amp;":"&amp;'Reid Validation'!T$482632),'Reid Validation'!T$482633,FALSE)),0,HLOOKUP($B20,INDIRECT("'Monthly Resource Report'!"&amp;'Reid Validation'!T$482631&amp;":"&amp;'Reid Validation'!T$482632),'Reid Validation'!T$482633,FALSE))</f>
        <v>0</v>
      </c>
    </row>
    <row r="21" spans="2:20">
      <c r="B21" s="301">
        <v>41821</v>
      </c>
      <c r="C21" s="294">
        <v>45</v>
      </c>
      <c r="D21" s="297">
        <v>0</v>
      </c>
      <c r="E21" s="299">
        <v>0.3</v>
      </c>
      <c r="F21" s="295">
        <v>0.06</v>
      </c>
      <c r="G21" s="294">
        <f ca="1">+IF(ISERROR(HLOOKUP($B21,INDIRECT("'Monthly Resource Report'!"&amp;'Reid Validation'!G$482631&amp;":"&amp;'Reid Validation'!G$482632),'Reid Validation'!G$482633,FALSE)),0,HLOOKUP($B21,INDIRECT("'Monthly Resource Report'!"&amp;'Reid Validation'!G$482631&amp;":"&amp;'Reid Validation'!G$482632),'Reid Validation'!G$482633,FALSE))</f>
        <v>45</v>
      </c>
      <c r="H21" s="297">
        <f ca="1">+IF(ISERROR(HLOOKUP($B21,INDIRECT("'Monthly Resource Report'!"&amp;'Reid Validation'!H$482631&amp;":"&amp;'Reid Validation'!H$482632),'Reid Validation'!H$482633,FALSE)),0,HLOOKUP($B21,INDIRECT("'Monthly Resource Report'!"&amp;'Reid Validation'!H$482631&amp;":"&amp;'Reid Validation'!H$482632),'Reid Validation'!H$482633,FALSE))</f>
        <v>0</v>
      </c>
      <c r="I21" s="317">
        <f ca="1">+IF(ISERROR(HLOOKUP($B21,INDIRECT("'Monthly Resource Report'!"&amp;'Reid Validation'!I$482631&amp;":"&amp;'Reid Validation'!I$482632),'Reid Validation'!I$482633,FALSE)),0,HLOOKUP($B21,INDIRECT("'Monthly Resource Report'!"&amp;'Reid Validation'!I$482631&amp;":"&amp;'Reid Validation'!I$482632),'Reid Validation'!I$482633,FALSE))</f>
        <v>0</v>
      </c>
      <c r="J21" s="318">
        <f ca="1">+IF(ISERROR(HLOOKUP($B21,INDIRECT("'Monthly Resource Report'!"&amp;'Reid Validation'!J$482631&amp;":"&amp;'Reid Validation'!J$482632),'Reid Validation'!J$482633,FALSE)),0,HLOOKUP($B21,INDIRECT("'Monthly Resource Report'!"&amp;'Reid Validation'!J$482631&amp;":"&amp;'Reid Validation'!J$482632),'Reid Validation'!J$482633,FALSE))</f>
        <v>0</v>
      </c>
      <c r="L21" s="301">
        <v>41821</v>
      </c>
      <c r="M21" s="294">
        <v>58</v>
      </c>
      <c r="N21" s="297">
        <v>0</v>
      </c>
      <c r="O21" s="299">
        <v>0.7</v>
      </c>
      <c r="P21" s="295">
        <v>0.06</v>
      </c>
      <c r="Q21" s="294">
        <f ca="1">+IF(ISERROR(HLOOKUP($B21,INDIRECT("'Monthly Resource Report'!"&amp;'Reid Validation'!Q$482631&amp;":"&amp;'Reid Validation'!Q$482632),'Reid Validation'!Q$482633,FALSE)),0,HLOOKUP($B21,INDIRECT("'Monthly Resource Report'!"&amp;'Reid Validation'!Q$482631&amp;":"&amp;'Reid Validation'!Q$482632),'Reid Validation'!Q$482633,FALSE))</f>
        <v>58</v>
      </c>
      <c r="R21" s="297">
        <f ca="1">+IF(ISERROR(HLOOKUP($B21,INDIRECT("'Monthly Resource Report'!"&amp;'Reid Validation'!R$482631&amp;":"&amp;'Reid Validation'!R$482632),'Reid Validation'!R$482633,FALSE)),0,HLOOKUP($B21,INDIRECT("'Monthly Resource Report'!"&amp;'Reid Validation'!R$482631&amp;":"&amp;'Reid Validation'!R$482632),'Reid Validation'!R$482633,FALSE))</f>
        <v>0</v>
      </c>
      <c r="S21" s="317">
        <f ca="1">+IF(ISERROR(HLOOKUP($B21,INDIRECT("'Monthly Resource Report'!"&amp;'Reid Validation'!S$482631&amp;":"&amp;'Reid Validation'!S$482632),'Reid Validation'!S$482633,FALSE)),0,HLOOKUP($B21,INDIRECT("'Monthly Resource Report'!"&amp;'Reid Validation'!S$482631&amp;":"&amp;'Reid Validation'!S$482632),'Reid Validation'!S$482633,FALSE))</f>
        <v>0</v>
      </c>
      <c r="T21" s="318">
        <f ca="1">+IF(ISERROR(HLOOKUP($B21,INDIRECT("'Monthly Resource Report'!"&amp;'Reid Validation'!T$482631&amp;":"&amp;'Reid Validation'!T$482632),'Reid Validation'!T$482633,FALSE)),0,HLOOKUP($B21,INDIRECT("'Monthly Resource Report'!"&amp;'Reid Validation'!T$482631&amp;":"&amp;'Reid Validation'!T$482632),'Reid Validation'!T$482633,FALSE))</f>
        <v>0</v>
      </c>
    </row>
    <row r="22" spans="2:20">
      <c r="B22" s="301">
        <v>41852</v>
      </c>
      <c r="C22" s="294">
        <v>45</v>
      </c>
      <c r="D22" s="297">
        <v>0</v>
      </c>
      <c r="E22" s="299">
        <v>0.3</v>
      </c>
      <c r="F22" s="295">
        <v>0.06</v>
      </c>
      <c r="G22" s="294">
        <f ca="1">+IF(ISERROR(HLOOKUP($B22,INDIRECT("'Monthly Resource Report'!"&amp;'Reid Validation'!G$482631&amp;":"&amp;'Reid Validation'!G$482632),'Reid Validation'!G$482633,FALSE)),0,HLOOKUP($B22,INDIRECT("'Monthly Resource Report'!"&amp;'Reid Validation'!G$482631&amp;":"&amp;'Reid Validation'!G$482632),'Reid Validation'!G$482633,FALSE))</f>
        <v>45</v>
      </c>
      <c r="H22" s="297">
        <f ca="1">+IF(ISERROR(HLOOKUP($B22,INDIRECT("'Monthly Resource Report'!"&amp;'Reid Validation'!H$482631&amp;":"&amp;'Reid Validation'!H$482632),'Reid Validation'!H$482633,FALSE)),0,HLOOKUP($B22,INDIRECT("'Monthly Resource Report'!"&amp;'Reid Validation'!H$482631&amp;":"&amp;'Reid Validation'!H$482632),'Reid Validation'!H$482633,FALSE))</f>
        <v>0</v>
      </c>
      <c r="I22" s="317">
        <f ca="1">+IF(ISERROR(HLOOKUP($B22,INDIRECT("'Monthly Resource Report'!"&amp;'Reid Validation'!I$482631&amp;":"&amp;'Reid Validation'!I$482632),'Reid Validation'!I$482633,FALSE)),0,HLOOKUP($B22,INDIRECT("'Monthly Resource Report'!"&amp;'Reid Validation'!I$482631&amp;":"&amp;'Reid Validation'!I$482632),'Reid Validation'!I$482633,FALSE))</f>
        <v>0</v>
      </c>
      <c r="J22" s="318">
        <f ca="1">+IF(ISERROR(HLOOKUP($B22,INDIRECT("'Monthly Resource Report'!"&amp;'Reid Validation'!J$482631&amp;":"&amp;'Reid Validation'!J$482632),'Reid Validation'!J$482633,FALSE)),0,HLOOKUP($B22,INDIRECT("'Monthly Resource Report'!"&amp;'Reid Validation'!J$482631&amp;":"&amp;'Reid Validation'!J$482632),'Reid Validation'!J$482633,FALSE))</f>
        <v>0</v>
      </c>
      <c r="L22" s="301">
        <v>41852</v>
      </c>
      <c r="M22" s="294">
        <v>58</v>
      </c>
      <c r="N22" s="297">
        <v>0</v>
      </c>
      <c r="O22" s="299">
        <v>0.7</v>
      </c>
      <c r="P22" s="295">
        <v>0.06</v>
      </c>
      <c r="Q22" s="294">
        <f ca="1">+IF(ISERROR(HLOOKUP($B22,INDIRECT("'Monthly Resource Report'!"&amp;'Reid Validation'!Q$482631&amp;":"&amp;'Reid Validation'!Q$482632),'Reid Validation'!Q$482633,FALSE)),0,HLOOKUP($B22,INDIRECT("'Monthly Resource Report'!"&amp;'Reid Validation'!Q$482631&amp;":"&amp;'Reid Validation'!Q$482632),'Reid Validation'!Q$482633,FALSE))</f>
        <v>58</v>
      </c>
      <c r="R22" s="297">
        <f ca="1">+IF(ISERROR(HLOOKUP($B22,INDIRECT("'Monthly Resource Report'!"&amp;'Reid Validation'!R$482631&amp;":"&amp;'Reid Validation'!R$482632),'Reid Validation'!R$482633,FALSE)),0,HLOOKUP($B22,INDIRECT("'Monthly Resource Report'!"&amp;'Reid Validation'!R$482631&amp;":"&amp;'Reid Validation'!R$482632),'Reid Validation'!R$482633,FALSE))</f>
        <v>0</v>
      </c>
      <c r="S22" s="317">
        <f ca="1">+IF(ISERROR(HLOOKUP($B22,INDIRECT("'Monthly Resource Report'!"&amp;'Reid Validation'!S$482631&amp;":"&amp;'Reid Validation'!S$482632),'Reid Validation'!S$482633,FALSE)),0,HLOOKUP($B22,INDIRECT("'Monthly Resource Report'!"&amp;'Reid Validation'!S$482631&amp;":"&amp;'Reid Validation'!S$482632),'Reid Validation'!S$482633,FALSE))</f>
        <v>0</v>
      </c>
      <c r="T22" s="318">
        <f ca="1">+IF(ISERROR(HLOOKUP($B22,INDIRECT("'Monthly Resource Report'!"&amp;'Reid Validation'!T$482631&amp;":"&amp;'Reid Validation'!T$482632),'Reid Validation'!T$482633,FALSE)),0,HLOOKUP($B22,INDIRECT("'Monthly Resource Report'!"&amp;'Reid Validation'!T$482631&amp;":"&amp;'Reid Validation'!T$482632),'Reid Validation'!T$482633,FALSE))</f>
        <v>0</v>
      </c>
    </row>
    <row r="23" spans="2:20">
      <c r="B23" s="301">
        <v>41883</v>
      </c>
      <c r="C23" s="294">
        <v>45</v>
      </c>
      <c r="D23" s="297">
        <v>0</v>
      </c>
      <c r="E23" s="299">
        <v>0.3</v>
      </c>
      <c r="F23" s="295">
        <v>0.06</v>
      </c>
      <c r="G23" s="294">
        <f ca="1">+IF(ISERROR(HLOOKUP($B23,INDIRECT("'Monthly Resource Report'!"&amp;'Reid Validation'!G$482631&amp;":"&amp;'Reid Validation'!G$482632),'Reid Validation'!G$482633,FALSE)),0,HLOOKUP($B23,INDIRECT("'Monthly Resource Report'!"&amp;'Reid Validation'!G$482631&amp;":"&amp;'Reid Validation'!G$482632),'Reid Validation'!G$482633,FALSE))</f>
        <v>0</v>
      </c>
      <c r="H23" s="297">
        <f ca="1">+IF(ISERROR(HLOOKUP($B23,INDIRECT("'Monthly Resource Report'!"&amp;'Reid Validation'!H$482631&amp;":"&amp;'Reid Validation'!H$482632),'Reid Validation'!H$482633,FALSE)),0,HLOOKUP($B23,INDIRECT("'Monthly Resource Report'!"&amp;'Reid Validation'!H$482631&amp;":"&amp;'Reid Validation'!H$482632),'Reid Validation'!H$482633,FALSE))</f>
        <v>0</v>
      </c>
      <c r="I23" s="317">
        <f ca="1">+IF(ISERROR(HLOOKUP($B23,INDIRECT("'Monthly Resource Report'!"&amp;'Reid Validation'!I$482631&amp;":"&amp;'Reid Validation'!I$482632),'Reid Validation'!I$482633,FALSE)),0,HLOOKUP($B23,INDIRECT("'Monthly Resource Report'!"&amp;'Reid Validation'!I$482631&amp;":"&amp;'Reid Validation'!I$482632),'Reid Validation'!I$482633,FALSE))</f>
        <v>0</v>
      </c>
      <c r="J23" s="318">
        <f ca="1">+IF(ISERROR(HLOOKUP($B23,INDIRECT("'Monthly Resource Report'!"&amp;'Reid Validation'!J$482631&amp;":"&amp;'Reid Validation'!J$482632),'Reid Validation'!J$482633,FALSE)),0,HLOOKUP($B23,INDIRECT("'Monthly Resource Report'!"&amp;'Reid Validation'!J$482631&amp;":"&amp;'Reid Validation'!J$482632),'Reid Validation'!J$482633,FALSE))</f>
        <v>0</v>
      </c>
      <c r="L23" s="301">
        <v>41883</v>
      </c>
      <c r="M23" s="294">
        <v>58</v>
      </c>
      <c r="N23" s="297">
        <v>0</v>
      </c>
      <c r="O23" s="299">
        <v>0.7</v>
      </c>
      <c r="P23" s="295">
        <v>0.06</v>
      </c>
      <c r="Q23" s="294">
        <f ca="1">+IF(ISERROR(HLOOKUP($B23,INDIRECT("'Monthly Resource Report'!"&amp;'Reid Validation'!Q$482631&amp;":"&amp;'Reid Validation'!Q$482632),'Reid Validation'!Q$482633,FALSE)),0,HLOOKUP($B23,INDIRECT("'Monthly Resource Report'!"&amp;'Reid Validation'!Q$482631&amp;":"&amp;'Reid Validation'!Q$482632),'Reid Validation'!Q$482633,FALSE))</f>
        <v>58</v>
      </c>
      <c r="R23" s="297">
        <f ca="1">+IF(ISERROR(HLOOKUP($B23,INDIRECT("'Monthly Resource Report'!"&amp;'Reid Validation'!R$482631&amp;":"&amp;'Reid Validation'!R$482632),'Reid Validation'!R$482633,FALSE)),0,HLOOKUP($B23,INDIRECT("'Monthly Resource Report'!"&amp;'Reid Validation'!R$482631&amp;":"&amp;'Reid Validation'!R$482632),'Reid Validation'!R$482633,FALSE))</f>
        <v>0</v>
      </c>
      <c r="S23" s="317">
        <f ca="1">+IF(ISERROR(HLOOKUP($B23,INDIRECT("'Monthly Resource Report'!"&amp;'Reid Validation'!S$482631&amp;":"&amp;'Reid Validation'!S$482632),'Reid Validation'!S$482633,FALSE)),0,HLOOKUP($B23,INDIRECT("'Monthly Resource Report'!"&amp;'Reid Validation'!S$482631&amp;":"&amp;'Reid Validation'!S$482632),'Reid Validation'!S$482633,FALSE))</f>
        <v>0</v>
      </c>
      <c r="T23" s="318">
        <f ca="1">+IF(ISERROR(HLOOKUP($B23,INDIRECT("'Monthly Resource Report'!"&amp;'Reid Validation'!T$482631&amp;":"&amp;'Reid Validation'!T$482632),'Reid Validation'!T$482633,FALSE)),0,HLOOKUP($B23,INDIRECT("'Monthly Resource Report'!"&amp;'Reid Validation'!T$482631&amp;":"&amp;'Reid Validation'!T$482632),'Reid Validation'!T$482633,FALSE))</f>
        <v>0</v>
      </c>
    </row>
    <row r="24" spans="2:20">
      <c r="B24" s="301">
        <v>41913</v>
      </c>
      <c r="C24" s="294">
        <v>45</v>
      </c>
      <c r="D24" s="297">
        <v>0</v>
      </c>
      <c r="E24" s="299">
        <v>0.3</v>
      </c>
      <c r="F24" s="295">
        <v>0.06</v>
      </c>
      <c r="G24" s="294">
        <f ca="1">+IF(ISERROR(HLOOKUP($B24,INDIRECT("'Monthly Resource Report'!"&amp;'Reid Validation'!G$482631&amp;":"&amp;'Reid Validation'!G$482632),'Reid Validation'!G$482633,FALSE)),0,HLOOKUP($B24,INDIRECT("'Monthly Resource Report'!"&amp;'Reid Validation'!G$482631&amp;":"&amp;'Reid Validation'!G$482632),'Reid Validation'!G$482633,FALSE))</f>
        <v>0</v>
      </c>
      <c r="H24" s="297">
        <f ca="1">+IF(ISERROR(HLOOKUP($B24,INDIRECT("'Monthly Resource Report'!"&amp;'Reid Validation'!H$482631&amp;":"&amp;'Reid Validation'!H$482632),'Reid Validation'!H$482633,FALSE)),0,HLOOKUP($B24,INDIRECT("'Monthly Resource Report'!"&amp;'Reid Validation'!H$482631&amp;":"&amp;'Reid Validation'!H$482632),'Reid Validation'!H$482633,FALSE))</f>
        <v>0</v>
      </c>
      <c r="I24" s="317">
        <f ca="1">+IF(ISERROR(HLOOKUP($B24,INDIRECT("'Monthly Resource Report'!"&amp;'Reid Validation'!I$482631&amp;":"&amp;'Reid Validation'!I$482632),'Reid Validation'!I$482633,FALSE)),0,HLOOKUP($B24,INDIRECT("'Monthly Resource Report'!"&amp;'Reid Validation'!I$482631&amp;":"&amp;'Reid Validation'!I$482632),'Reid Validation'!I$482633,FALSE))</f>
        <v>0</v>
      </c>
      <c r="J24" s="318">
        <f ca="1">+IF(ISERROR(HLOOKUP($B24,INDIRECT("'Monthly Resource Report'!"&amp;'Reid Validation'!J$482631&amp;":"&amp;'Reid Validation'!J$482632),'Reid Validation'!J$482633,FALSE)),0,HLOOKUP($B24,INDIRECT("'Monthly Resource Report'!"&amp;'Reid Validation'!J$482631&amp;":"&amp;'Reid Validation'!J$482632),'Reid Validation'!J$482633,FALSE))</f>
        <v>0</v>
      </c>
      <c r="L24" s="301">
        <v>41913</v>
      </c>
      <c r="M24" s="294">
        <v>60</v>
      </c>
      <c r="N24" s="297">
        <v>0</v>
      </c>
      <c r="O24" s="299">
        <v>0.7</v>
      </c>
      <c r="P24" s="295">
        <v>0.06</v>
      </c>
      <c r="Q24" s="294">
        <f ca="1">+IF(ISERROR(HLOOKUP($B24,INDIRECT("'Monthly Resource Report'!"&amp;'Reid Validation'!Q$482631&amp;":"&amp;'Reid Validation'!Q$482632),'Reid Validation'!Q$482633,FALSE)),0,HLOOKUP($B24,INDIRECT("'Monthly Resource Report'!"&amp;'Reid Validation'!Q$482631&amp;":"&amp;'Reid Validation'!Q$482632),'Reid Validation'!Q$482633,FALSE))</f>
        <v>60</v>
      </c>
      <c r="R24" s="297">
        <f ca="1">+IF(ISERROR(HLOOKUP($B24,INDIRECT("'Monthly Resource Report'!"&amp;'Reid Validation'!R$482631&amp;":"&amp;'Reid Validation'!R$482632),'Reid Validation'!R$482633,FALSE)),0,HLOOKUP($B24,INDIRECT("'Monthly Resource Report'!"&amp;'Reid Validation'!R$482631&amp;":"&amp;'Reid Validation'!R$482632),'Reid Validation'!R$482633,FALSE))</f>
        <v>0</v>
      </c>
      <c r="S24" s="317">
        <f ca="1">+IF(ISERROR(HLOOKUP($B24,INDIRECT("'Monthly Resource Report'!"&amp;'Reid Validation'!S$482631&amp;":"&amp;'Reid Validation'!S$482632),'Reid Validation'!S$482633,FALSE)),0,HLOOKUP($B24,INDIRECT("'Monthly Resource Report'!"&amp;'Reid Validation'!S$482631&amp;":"&amp;'Reid Validation'!S$482632),'Reid Validation'!S$482633,FALSE))</f>
        <v>0</v>
      </c>
      <c r="T24" s="318">
        <f ca="1">+IF(ISERROR(HLOOKUP($B24,INDIRECT("'Monthly Resource Report'!"&amp;'Reid Validation'!T$482631&amp;":"&amp;'Reid Validation'!T$482632),'Reid Validation'!T$482633,FALSE)),0,HLOOKUP($B24,INDIRECT("'Monthly Resource Report'!"&amp;'Reid Validation'!T$482631&amp;":"&amp;'Reid Validation'!T$482632),'Reid Validation'!T$482633,FALSE))</f>
        <v>0</v>
      </c>
    </row>
    <row r="25" spans="2:20">
      <c r="B25" s="301">
        <v>41944</v>
      </c>
      <c r="C25" s="294">
        <v>45</v>
      </c>
      <c r="D25" s="297">
        <v>0</v>
      </c>
      <c r="E25" s="299">
        <v>0.3</v>
      </c>
      <c r="F25" s="295">
        <v>0.06</v>
      </c>
      <c r="G25" s="294">
        <f ca="1">+IF(ISERROR(HLOOKUP($B25,INDIRECT("'Monthly Resource Report'!"&amp;'Reid Validation'!G$482631&amp;":"&amp;'Reid Validation'!G$482632),'Reid Validation'!G$482633,FALSE)),0,HLOOKUP($B25,INDIRECT("'Monthly Resource Report'!"&amp;'Reid Validation'!G$482631&amp;":"&amp;'Reid Validation'!G$482632),'Reid Validation'!G$482633,FALSE))</f>
        <v>0</v>
      </c>
      <c r="H25" s="297">
        <f ca="1">+IF(ISERROR(HLOOKUP($B25,INDIRECT("'Monthly Resource Report'!"&amp;'Reid Validation'!H$482631&amp;":"&amp;'Reid Validation'!H$482632),'Reid Validation'!H$482633,FALSE)),0,HLOOKUP($B25,INDIRECT("'Monthly Resource Report'!"&amp;'Reid Validation'!H$482631&amp;":"&amp;'Reid Validation'!H$482632),'Reid Validation'!H$482633,FALSE))</f>
        <v>0</v>
      </c>
      <c r="I25" s="317">
        <f ca="1">+IF(ISERROR(HLOOKUP($B25,INDIRECT("'Monthly Resource Report'!"&amp;'Reid Validation'!I$482631&amp;":"&amp;'Reid Validation'!I$482632),'Reid Validation'!I$482633,FALSE)),0,HLOOKUP($B25,INDIRECT("'Monthly Resource Report'!"&amp;'Reid Validation'!I$482631&amp;":"&amp;'Reid Validation'!I$482632),'Reid Validation'!I$482633,FALSE))</f>
        <v>0</v>
      </c>
      <c r="J25" s="318">
        <f ca="1">+IF(ISERROR(HLOOKUP($B25,INDIRECT("'Monthly Resource Report'!"&amp;'Reid Validation'!J$482631&amp;":"&amp;'Reid Validation'!J$482632),'Reid Validation'!J$482633,FALSE)),0,HLOOKUP($B25,INDIRECT("'Monthly Resource Report'!"&amp;'Reid Validation'!J$482631&amp;":"&amp;'Reid Validation'!J$482632),'Reid Validation'!J$482633,FALSE))</f>
        <v>0</v>
      </c>
      <c r="L25" s="301">
        <v>41944</v>
      </c>
      <c r="M25" s="294">
        <v>60</v>
      </c>
      <c r="N25" s="297">
        <v>0</v>
      </c>
      <c r="O25" s="299">
        <v>0.7</v>
      </c>
      <c r="P25" s="295">
        <v>0.06</v>
      </c>
      <c r="Q25" s="294">
        <f ca="1">+IF(ISERROR(HLOOKUP($B25,INDIRECT("'Monthly Resource Report'!"&amp;'Reid Validation'!Q$482631&amp;":"&amp;'Reid Validation'!Q$482632),'Reid Validation'!Q$482633,FALSE)),0,HLOOKUP($B25,INDIRECT("'Monthly Resource Report'!"&amp;'Reid Validation'!Q$482631&amp;":"&amp;'Reid Validation'!Q$482632),'Reid Validation'!Q$482633,FALSE))</f>
        <v>60</v>
      </c>
      <c r="R25" s="297">
        <f ca="1">+IF(ISERROR(HLOOKUP($B25,INDIRECT("'Monthly Resource Report'!"&amp;'Reid Validation'!R$482631&amp;":"&amp;'Reid Validation'!R$482632),'Reid Validation'!R$482633,FALSE)),0,HLOOKUP($B25,INDIRECT("'Monthly Resource Report'!"&amp;'Reid Validation'!R$482631&amp;":"&amp;'Reid Validation'!R$482632),'Reid Validation'!R$482633,FALSE))</f>
        <v>0</v>
      </c>
      <c r="S25" s="317">
        <f ca="1">+IF(ISERROR(HLOOKUP($B25,INDIRECT("'Monthly Resource Report'!"&amp;'Reid Validation'!S$482631&amp;":"&amp;'Reid Validation'!S$482632),'Reid Validation'!S$482633,FALSE)),0,HLOOKUP($B25,INDIRECT("'Monthly Resource Report'!"&amp;'Reid Validation'!S$482631&amp;":"&amp;'Reid Validation'!S$482632),'Reid Validation'!S$482633,FALSE))</f>
        <v>0</v>
      </c>
      <c r="T25" s="318">
        <f ca="1">+IF(ISERROR(HLOOKUP($B25,INDIRECT("'Monthly Resource Report'!"&amp;'Reid Validation'!T$482631&amp;":"&amp;'Reid Validation'!T$482632),'Reid Validation'!T$482633,FALSE)),0,HLOOKUP($B25,INDIRECT("'Monthly Resource Report'!"&amp;'Reid Validation'!T$482631&amp;":"&amp;'Reid Validation'!T$482632),'Reid Validation'!T$482633,FALSE))</f>
        <v>0</v>
      </c>
    </row>
    <row r="26" spans="2:20">
      <c r="B26" s="301">
        <v>41974</v>
      </c>
      <c r="C26" s="294">
        <v>45</v>
      </c>
      <c r="D26" s="297">
        <v>0</v>
      </c>
      <c r="E26" s="299">
        <v>0.3</v>
      </c>
      <c r="F26" s="295">
        <v>0.06</v>
      </c>
      <c r="G26" s="294">
        <f ca="1">+IF(ISERROR(HLOOKUP($B26,INDIRECT("'Monthly Resource Report'!"&amp;'Reid Validation'!G$482631&amp;":"&amp;'Reid Validation'!G$482632),'Reid Validation'!G$482633,FALSE)),0,HLOOKUP($B26,INDIRECT("'Monthly Resource Report'!"&amp;'Reid Validation'!G$482631&amp;":"&amp;'Reid Validation'!G$482632),'Reid Validation'!G$482633,FALSE))</f>
        <v>0</v>
      </c>
      <c r="H26" s="297">
        <f ca="1">+IF(ISERROR(HLOOKUP($B26,INDIRECT("'Monthly Resource Report'!"&amp;'Reid Validation'!H$482631&amp;":"&amp;'Reid Validation'!H$482632),'Reid Validation'!H$482633,FALSE)),0,HLOOKUP($B26,INDIRECT("'Monthly Resource Report'!"&amp;'Reid Validation'!H$482631&amp;":"&amp;'Reid Validation'!H$482632),'Reid Validation'!H$482633,FALSE))</f>
        <v>0</v>
      </c>
      <c r="I26" s="317">
        <f ca="1">+IF(ISERROR(HLOOKUP($B26,INDIRECT("'Monthly Resource Report'!"&amp;'Reid Validation'!I$482631&amp;":"&amp;'Reid Validation'!I$482632),'Reid Validation'!I$482633,FALSE)),0,HLOOKUP($B26,INDIRECT("'Monthly Resource Report'!"&amp;'Reid Validation'!I$482631&amp;":"&amp;'Reid Validation'!I$482632),'Reid Validation'!I$482633,FALSE))</f>
        <v>0</v>
      </c>
      <c r="J26" s="318">
        <f ca="1">+IF(ISERROR(HLOOKUP($B26,INDIRECT("'Monthly Resource Report'!"&amp;'Reid Validation'!J$482631&amp;":"&amp;'Reid Validation'!J$482632),'Reid Validation'!J$482633,FALSE)),0,HLOOKUP($B26,INDIRECT("'Monthly Resource Report'!"&amp;'Reid Validation'!J$482631&amp;":"&amp;'Reid Validation'!J$482632),'Reid Validation'!J$482633,FALSE))</f>
        <v>0</v>
      </c>
      <c r="L26" s="301">
        <v>41974</v>
      </c>
      <c r="M26" s="294">
        <v>65</v>
      </c>
      <c r="N26" s="297">
        <v>0</v>
      </c>
      <c r="O26" s="299">
        <v>0.7</v>
      </c>
      <c r="P26" s="295">
        <v>0.06</v>
      </c>
      <c r="Q26" s="294">
        <f ca="1">+IF(ISERROR(HLOOKUP($B26,INDIRECT("'Monthly Resource Report'!"&amp;'Reid Validation'!Q$482631&amp;":"&amp;'Reid Validation'!Q$482632),'Reid Validation'!Q$482633,FALSE)),0,HLOOKUP($B26,INDIRECT("'Monthly Resource Report'!"&amp;'Reid Validation'!Q$482631&amp;":"&amp;'Reid Validation'!Q$482632),'Reid Validation'!Q$482633,FALSE))</f>
        <v>65</v>
      </c>
      <c r="R26" s="297">
        <f ca="1">+IF(ISERROR(HLOOKUP($B26,INDIRECT("'Monthly Resource Report'!"&amp;'Reid Validation'!R$482631&amp;":"&amp;'Reid Validation'!R$482632),'Reid Validation'!R$482633,FALSE)),0,HLOOKUP($B26,INDIRECT("'Monthly Resource Report'!"&amp;'Reid Validation'!R$482631&amp;":"&amp;'Reid Validation'!R$482632),'Reid Validation'!R$482633,FALSE))</f>
        <v>0</v>
      </c>
      <c r="S26" s="317">
        <f ca="1">+IF(ISERROR(HLOOKUP($B26,INDIRECT("'Monthly Resource Report'!"&amp;'Reid Validation'!S$482631&amp;":"&amp;'Reid Validation'!S$482632),'Reid Validation'!S$482633,FALSE)),0,HLOOKUP($B26,INDIRECT("'Monthly Resource Report'!"&amp;'Reid Validation'!S$482631&amp;":"&amp;'Reid Validation'!S$482632),'Reid Validation'!S$482633,FALSE))</f>
        <v>0</v>
      </c>
      <c r="T26" s="318">
        <f ca="1">+IF(ISERROR(HLOOKUP($B26,INDIRECT("'Monthly Resource Report'!"&amp;'Reid Validation'!T$482631&amp;":"&amp;'Reid Validation'!T$482632),'Reid Validation'!T$482633,FALSE)),0,HLOOKUP($B26,INDIRECT("'Monthly Resource Report'!"&amp;'Reid Validation'!T$482631&amp;":"&amp;'Reid Validation'!T$482632),'Reid Validation'!T$482633,FALSE))</f>
        <v>0</v>
      </c>
    </row>
    <row r="27" spans="2:20">
      <c r="B27" s="301">
        <v>42005</v>
      </c>
      <c r="C27" s="294">
        <v>45</v>
      </c>
      <c r="D27" s="297">
        <v>0</v>
      </c>
      <c r="E27" s="299">
        <v>0.3</v>
      </c>
      <c r="F27" s="295">
        <v>0.06</v>
      </c>
      <c r="G27" s="294">
        <f ca="1">+IF(ISERROR(HLOOKUP($B27,INDIRECT("'Monthly Resource Report'!"&amp;'Reid Validation'!G$482631&amp;":"&amp;'Reid Validation'!G$482632),'Reid Validation'!G$482633,FALSE)),0,HLOOKUP($B27,INDIRECT("'Monthly Resource Report'!"&amp;'Reid Validation'!G$482631&amp;":"&amp;'Reid Validation'!G$482632),'Reid Validation'!G$482633,FALSE))</f>
        <v>45</v>
      </c>
      <c r="H27" s="297">
        <f ca="1">+IF(ISERROR(HLOOKUP($B27,INDIRECT("'Monthly Resource Report'!"&amp;'Reid Validation'!H$482631&amp;":"&amp;'Reid Validation'!H$482632),'Reid Validation'!H$482633,FALSE)),0,HLOOKUP($B27,INDIRECT("'Monthly Resource Report'!"&amp;'Reid Validation'!H$482631&amp;":"&amp;'Reid Validation'!H$482632),'Reid Validation'!H$482633,FALSE))</f>
        <v>0</v>
      </c>
      <c r="I27" s="317">
        <f ca="1">+IF(ISERROR(HLOOKUP($B27,INDIRECT("'Monthly Resource Report'!"&amp;'Reid Validation'!I$482631&amp;":"&amp;'Reid Validation'!I$482632),'Reid Validation'!I$482633,FALSE)),0,HLOOKUP($B27,INDIRECT("'Monthly Resource Report'!"&amp;'Reid Validation'!I$482631&amp;":"&amp;'Reid Validation'!I$482632),'Reid Validation'!I$482633,FALSE))</f>
        <v>0</v>
      </c>
      <c r="J27" s="318">
        <f ca="1">+IF(ISERROR(HLOOKUP($B27,INDIRECT("'Monthly Resource Report'!"&amp;'Reid Validation'!J$482631&amp;":"&amp;'Reid Validation'!J$482632),'Reid Validation'!J$482633,FALSE)),0,HLOOKUP($B27,INDIRECT("'Monthly Resource Report'!"&amp;'Reid Validation'!J$482631&amp;":"&amp;'Reid Validation'!J$482632),'Reid Validation'!J$482633,FALSE))</f>
        <v>0</v>
      </c>
      <c r="L27" s="301">
        <v>42005</v>
      </c>
      <c r="M27" s="294">
        <v>65</v>
      </c>
      <c r="N27" s="297">
        <v>0</v>
      </c>
      <c r="O27" s="299">
        <v>0.7</v>
      </c>
      <c r="P27" s="295">
        <v>0.06</v>
      </c>
      <c r="Q27" s="294">
        <f ca="1">+IF(ISERROR(HLOOKUP($B27,INDIRECT("'Monthly Resource Report'!"&amp;'Reid Validation'!Q$482631&amp;":"&amp;'Reid Validation'!Q$482632),'Reid Validation'!Q$482633,FALSE)),0,HLOOKUP($B27,INDIRECT("'Monthly Resource Report'!"&amp;'Reid Validation'!Q$482631&amp;":"&amp;'Reid Validation'!Q$482632),'Reid Validation'!Q$482633,FALSE))</f>
        <v>65</v>
      </c>
      <c r="R27" s="297">
        <f ca="1">+IF(ISERROR(HLOOKUP($B27,INDIRECT("'Monthly Resource Report'!"&amp;'Reid Validation'!R$482631&amp;":"&amp;'Reid Validation'!R$482632),'Reid Validation'!R$482633,FALSE)),0,HLOOKUP($B27,INDIRECT("'Monthly Resource Report'!"&amp;'Reid Validation'!R$482631&amp;":"&amp;'Reid Validation'!R$482632),'Reid Validation'!R$482633,FALSE))</f>
        <v>0</v>
      </c>
      <c r="S27" s="317">
        <f ca="1">+IF(ISERROR(HLOOKUP($B27,INDIRECT("'Monthly Resource Report'!"&amp;'Reid Validation'!S$482631&amp;":"&amp;'Reid Validation'!S$482632),'Reid Validation'!S$482633,FALSE)),0,HLOOKUP($B27,INDIRECT("'Monthly Resource Report'!"&amp;'Reid Validation'!S$482631&amp;":"&amp;'Reid Validation'!S$482632),'Reid Validation'!S$482633,FALSE))</f>
        <v>0</v>
      </c>
      <c r="T27" s="318">
        <f ca="1">+IF(ISERROR(HLOOKUP($B27,INDIRECT("'Monthly Resource Report'!"&amp;'Reid Validation'!T$482631&amp;":"&amp;'Reid Validation'!T$482632),'Reid Validation'!T$482633,FALSE)),0,HLOOKUP($B27,INDIRECT("'Monthly Resource Report'!"&amp;'Reid Validation'!T$482631&amp;":"&amp;'Reid Validation'!T$482632),'Reid Validation'!T$482633,FALSE))</f>
        <v>0</v>
      </c>
    </row>
    <row r="28" spans="2:20">
      <c r="B28" s="301">
        <v>42036</v>
      </c>
      <c r="C28" s="294">
        <v>45</v>
      </c>
      <c r="D28" s="297">
        <v>0</v>
      </c>
      <c r="E28" s="299">
        <v>0.3</v>
      </c>
      <c r="F28" s="295">
        <v>0.06</v>
      </c>
      <c r="G28" s="294">
        <f ca="1">+IF(ISERROR(HLOOKUP($B28,INDIRECT("'Monthly Resource Report'!"&amp;'Reid Validation'!G$482631&amp;":"&amp;'Reid Validation'!G$482632),'Reid Validation'!G$482633,FALSE)),0,HLOOKUP($B28,INDIRECT("'Monthly Resource Report'!"&amp;'Reid Validation'!G$482631&amp;":"&amp;'Reid Validation'!G$482632),'Reid Validation'!G$482633,FALSE))</f>
        <v>45</v>
      </c>
      <c r="H28" s="297">
        <f ca="1">+IF(ISERROR(HLOOKUP($B28,INDIRECT("'Monthly Resource Report'!"&amp;'Reid Validation'!H$482631&amp;":"&amp;'Reid Validation'!H$482632),'Reid Validation'!H$482633,FALSE)),0,HLOOKUP($B28,INDIRECT("'Monthly Resource Report'!"&amp;'Reid Validation'!H$482631&amp;":"&amp;'Reid Validation'!H$482632),'Reid Validation'!H$482633,FALSE))</f>
        <v>0</v>
      </c>
      <c r="I28" s="317">
        <f ca="1">+IF(ISERROR(HLOOKUP($B28,INDIRECT("'Monthly Resource Report'!"&amp;'Reid Validation'!I$482631&amp;":"&amp;'Reid Validation'!I$482632),'Reid Validation'!I$482633,FALSE)),0,HLOOKUP($B28,INDIRECT("'Monthly Resource Report'!"&amp;'Reid Validation'!I$482631&amp;":"&amp;'Reid Validation'!I$482632),'Reid Validation'!I$482633,FALSE))</f>
        <v>0</v>
      </c>
      <c r="J28" s="318">
        <f ca="1">+IF(ISERROR(HLOOKUP($B28,INDIRECT("'Monthly Resource Report'!"&amp;'Reid Validation'!J$482631&amp;":"&amp;'Reid Validation'!J$482632),'Reid Validation'!J$482633,FALSE)),0,HLOOKUP($B28,INDIRECT("'Monthly Resource Report'!"&amp;'Reid Validation'!J$482631&amp;":"&amp;'Reid Validation'!J$482632),'Reid Validation'!J$482633,FALSE))</f>
        <v>0</v>
      </c>
      <c r="L28" s="301">
        <v>42036</v>
      </c>
      <c r="M28" s="294">
        <v>65</v>
      </c>
      <c r="N28" s="297">
        <v>0</v>
      </c>
      <c r="O28" s="299">
        <v>0.7</v>
      </c>
      <c r="P28" s="295">
        <v>0.06</v>
      </c>
      <c r="Q28" s="294">
        <f ca="1">+IF(ISERROR(HLOOKUP($B28,INDIRECT("'Monthly Resource Report'!"&amp;'Reid Validation'!Q$482631&amp;":"&amp;'Reid Validation'!Q$482632),'Reid Validation'!Q$482633,FALSE)),0,HLOOKUP($B28,INDIRECT("'Monthly Resource Report'!"&amp;'Reid Validation'!Q$482631&amp;":"&amp;'Reid Validation'!Q$482632),'Reid Validation'!Q$482633,FALSE))</f>
        <v>65</v>
      </c>
      <c r="R28" s="297">
        <f ca="1">+IF(ISERROR(HLOOKUP($B28,INDIRECT("'Monthly Resource Report'!"&amp;'Reid Validation'!R$482631&amp;":"&amp;'Reid Validation'!R$482632),'Reid Validation'!R$482633,FALSE)),0,HLOOKUP($B28,INDIRECT("'Monthly Resource Report'!"&amp;'Reid Validation'!R$482631&amp;":"&amp;'Reid Validation'!R$482632),'Reid Validation'!R$482633,FALSE))</f>
        <v>0</v>
      </c>
      <c r="S28" s="317">
        <f ca="1">+IF(ISERROR(HLOOKUP($B28,INDIRECT("'Monthly Resource Report'!"&amp;'Reid Validation'!S$482631&amp;":"&amp;'Reid Validation'!S$482632),'Reid Validation'!S$482633,FALSE)),0,HLOOKUP($B28,INDIRECT("'Monthly Resource Report'!"&amp;'Reid Validation'!S$482631&amp;":"&amp;'Reid Validation'!S$482632),'Reid Validation'!S$482633,FALSE))</f>
        <v>0</v>
      </c>
      <c r="T28" s="318">
        <f ca="1">+IF(ISERROR(HLOOKUP($B28,INDIRECT("'Monthly Resource Report'!"&amp;'Reid Validation'!T$482631&amp;":"&amp;'Reid Validation'!T$482632),'Reid Validation'!T$482633,FALSE)),0,HLOOKUP($B28,INDIRECT("'Monthly Resource Report'!"&amp;'Reid Validation'!T$482631&amp;":"&amp;'Reid Validation'!T$482632),'Reid Validation'!T$482633,FALSE))</f>
        <v>0</v>
      </c>
    </row>
    <row r="29" spans="2:20">
      <c r="B29" s="301">
        <v>42064</v>
      </c>
      <c r="C29" s="294">
        <v>45</v>
      </c>
      <c r="D29" s="297">
        <v>0</v>
      </c>
      <c r="E29" s="299">
        <v>0.3</v>
      </c>
      <c r="F29" s="295">
        <v>0.06</v>
      </c>
      <c r="G29" s="294">
        <f ca="1">+IF(ISERROR(HLOOKUP($B29,INDIRECT("'Monthly Resource Report'!"&amp;'Reid Validation'!G$482631&amp;":"&amp;'Reid Validation'!G$482632),'Reid Validation'!G$482633,FALSE)),0,HLOOKUP($B29,INDIRECT("'Monthly Resource Report'!"&amp;'Reid Validation'!G$482631&amp;":"&amp;'Reid Validation'!G$482632),'Reid Validation'!G$482633,FALSE))</f>
        <v>0</v>
      </c>
      <c r="H29" s="297">
        <f ca="1">+IF(ISERROR(HLOOKUP($B29,INDIRECT("'Monthly Resource Report'!"&amp;'Reid Validation'!H$482631&amp;":"&amp;'Reid Validation'!H$482632),'Reid Validation'!H$482633,FALSE)),0,HLOOKUP($B29,INDIRECT("'Monthly Resource Report'!"&amp;'Reid Validation'!H$482631&amp;":"&amp;'Reid Validation'!H$482632),'Reid Validation'!H$482633,FALSE))</f>
        <v>0</v>
      </c>
      <c r="I29" s="317">
        <f ca="1">+IF(ISERROR(HLOOKUP($B29,INDIRECT("'Monthly Resource Report'!"&amp;'Reid Validation'!I$482631&amp;":"&amp;'Reid Validation'!I$482632),'Reid Validation'!I$482633,FALSE)),0,HLOOKUP($B29,INDIRECT("'Monthly Resource Report'!"&amp;'Reid Validation'!I$482631&amp;":"&amp;'Reid Validation'!I$482632),'Reid Validation'!I$482633,FALSE))</f>
        <v>0</v>
      </c>
      <c r="J29" s="318">
        <f ca="1">+IF(ISERROR(HLOOKUP($B29,INDIRECT("'Monthly Resource Report'!"&amp;'Reid Validation'!J$482631&amp;":"&amp;'Reid Validation'!J$482632),'Reid Validation'!J$482633,FALSE)),0,HLOOKUP($B29,INDIRECT("'Monthly Resource Report'!"&amp;'Reid Validation'!J$482631&amp;":"&amp;'Reid Validation'!J$482632),'Reid Validation'!J$482633,FALSE))</f>
        <v>0</v>
      </c>
      <c r="L29" s="301">
        <v>42064</v>
      </c>
      <c r="M29" s="294">
        <v>65</v>
      </c>
      <c r="N29" s="297">
        <v>0</v>
      </c>
      <c r="O29" s="299">
        <v>0.7</v>
      </c>
      <c r="P29" s="295">
        <v>0.06</v>
      </c>
      <c r="Q29" s="294">
        <f ca="1">+IF(ISERROR(HLOOKUP($B29,INDIRECT("'Monthly Resource Report'!"&amp;'Reid Validation'!Q$482631&amp;":"&amp;'Reid Validation'!Q$482632),'Reid Validation'!Q$482633,FALSE)),0,HLOOKUP($B29,INDIRECT("'Monthly Resource Report'!"&amp;'Reid Validation'!Q$482631&amp;":"&amp;'Reid Validation'!Q$482632),'Reid Validation'!Q$482633,FALSE))</f>
        <v>65</v>
      </c>
      <c r="R29" s="297">
        <f ca="1">+IF(ISERROR(HLOOKUP($B29,INDIRECT("'Monthly Resource Report'!"&amp;'Reid Validation'!R$482631&amp;":"&amp;'Reid Validation'!R$482632),'Reid Validation'!R$482633,FALSE)),0,HLOOKUP($B29,INDIRECT("'Monthly Resource Report'!"&amp;'Reid Validation'!R$482631&amp;":"&amp;'Reid Validation'!R$482632),'Reid Validation'!R$482633,FALSE))</f>
        <v>0</v>
      </c>
      <c r="S29" s="317">
        <f ca="1">+IF(ISERROR(HLOOKUP($B29,INDIRECT("'Monthly Resource Report'!"&amp;'Reid Validation'!S$482631&amp;":"&amp;'Reid Validation'!S$482632),'Reid Validation'!S$482633,FALSE)),0,HLOOKUP($B29,INDIRECT("'Monthly Resource Report'!"&amp;'Reid Validation'!S$482631&amp;":"&amp;'Reid Validation'!S$482632),'Reid Validation'!S$482633,FALSE))</f>
        <v>0</v>
      </c>
      <c r="T29" s="318">
        <f ca="1">+IF(ISERROR(HLOOKUP($B29,INDIRECT("'Monthly Resource Report'!"&amp;'Reid Validation'!T$482631&amp;":"&amp;'Reid Validation'!T$482632),'Reid Validation'!T$482633,FALSE)),0,HLOOKUP($B29,INDIRECT("'Monthly Resource Report'!"&amp;'Reid Validation'!T$482631&amp;":"&amp;'Reid Validation'!T$482632),'Reid Validation'!T$482633,FALSE))</f>
        <v>0</v>
      </c>
    </row>
    <row r="30" spans="2:20">
      <c r="B30" s="301">
        <v>42095</v>
      </c>
      <c r="C30" s="294">
        <v>45</v>
      </c>
      <c r="D30" s="297">
        <v>0</v>
      </c>
      <c r="E30" s="299">
        <v>0.3</v>
      </c>
      <c r="F30" s="295">
        <v>0.06</v>
      </c>
      <c r="G30" s="294">
        <f ca="1">+IF(ISERROR(HLOOKUP($B30,INDIRECT("'Monthly Resource Report'!"&amp;'Reid Validation'!G$482631&amp;":"&amp;'Reid Validation'!G$482632),'Reid Validation'!G$482633,FALSE)),0,HLOOKUP($B30,INDIRECT("'Monthly Resource Report'!"&amp;'Reid Validation'!G$482631&amp;":"&amp;'Reid Validation'!G$482632),'Reid Validation'!G$482633,FALSE))</f>
        <v>0</v>
      </c>
      <c r="H30" s="297">
        <f ca="1">+IF(ISERROR(HLOOKUP($B30,INDIRECT("'Monthly Resource Report'!"&amp;'Reid Validation'!H$482631&amp;":"&amp;'Reid Validation'!H$482632),'Reid Validation'!H$482633,FALSE)),0,HLOOKUP($B30,INDIRECT("'Monthly Resource Report'!"&amp;'Reid Validation'!H$482631&amp;":"&amp;'Reid Validation'!H$482632),'Reid Validation'!H$482633,FALSE))</f>
        <v>0</v>
      </c>
      <c r="I30" s="317">
        <f ca="1">+IF(ISERROR(HLOOKUP($B30,INDIRECT("'Monthly Resource Report'!"&amp;'Reid Validation'!I$482631&amp;":"&amp;'Reid Validation'!I$482632),'Reid Validation'!I$482633,FALSE)),0,HLOOKUP($B30,INDIRECT("'Monthly Resource Report'!"&amp;'Reid Validation'!I$482631&amp;":"&amp;'Reid Validation'!I$482632),'Reid Validation'!I$482633,FALSE))</f>
        <v>0</v>
      </c>
      <c r="J30" s="318">
        <f ca="1">+IF(ISERROR(HLOOKUP($B30,INDIRECT("'Monthly Resource Report'!"&amp;'Reid Validation'!J$482631&amp;":"&amp;'Reid Validation'!J$482632),'Reid Validation'!J$482633,FALSE)),0,HLOOKUP($B30,INDIRECT("'Monthly Resource Report'!"&amp;'Reid Validation'!J$482631&amp;":"&amp;'Reid Validation'!J$482632),'Reid Validation'!J$482633,FALSE))</f>
        <v>0</v>
      </c>
      <c r="L30" s="301">
        <v>42095</v>
      </c>
      <c r="M30" s="294">
        <v>65</v>
      </c>
      <c r="N30" s="297">
        <v>0</v>
      </c>
      <c r="O30" s="299">
        <v>0.7</v>
      </c>
      <c r="P30" s="295">
        <v>0.06</v>
      </c>
      <c r="Q30" s="294">
        <f ca="1">+IF(ISERROR(HLOOKUP($B30,INDIRECT("'Monthly Resource Report'!"&amp;'Reid Validation'!Q$482631&amp;":"&amp;'Reid Validation'!Q$482632),'Reid Validation'!Q$482633,FALSE)),0,HLOOKUP($B30,INDIRECT("'Monthly Resource Report'!"&amp;'Reid Validation'!Q$482631&amp;":"&amp;'Reid Validation'!Q$482632),'Reid Validation'!Q$482633,FALSE))</f>
        <v>65</v>
      </c>
      <c r="R30" s="297">
        <f ca="1">+IF(ISERROR(HLOOKUP($B30,INDIRECT("'Monthly Resource Report'!"&amp;'Reid Validation'!R$482631&amp;":"&amp;'Reid Validation'!R$482632),'Reid Validation'!R$482633,FALSE)),0,HLOOKUP($B30,INDIRECT("'Monthly Resource Report'!"&amp;'Reid Validation'!R$482631&amp;":"&amp;'Reid Validation'!R$482632),'Reid Validation'!R$482633,FALSE))</f>
        <v>0</v>
      </c>
      <c r="S30" s="317">
        <f ca="1">+IF(ISERROR(HLOOKUP($B30,INDIRECT("'Monthly Resource Report'!"&amp;'Reid Validation'!S$482631&amp;":"&amp;'Reid Validation'!S$482632),'Reid Validation'!S$482633,FALSE)),0,HLOOKUP($B30,INDIRECT("'Monthly Resource Report'!"&amp;'Reid Validation'!S$482631&amp;":"&amp;'Reid Validation'!S$482632),'Reid Validation'!S$482633,FALSE))</f>
        <v>0</v>
      </c>
      <c r="T30" s="318">
        <f ca="1">+IF(ISERROR(HLOOKUP($B30,INDIRECT("'Monthly Resource Report'!"&amp;'Reid Validation'!T$482631&amp;":"&amp;'Reid Validation'!T$482632),'Reid Validation'!T$482633,FALSE)),0,HLOOKUP($B30,INDIRECT("'Monthly Resource Report'!"&amp;'Reid Validation'!T$482631&amp;":"&amp;'Reid Validation'!T$482632),'Reid Validation'!T$482633,FALSE))</f>
        <v>0</v>
      </c>
    </row>
    <row r="31" spans="2:20">
      <c r="B31" s="301">
        <v>42125</v>
      </c>
      <c r="C31" s="294">
        <v>45</v>
      </c>
      <c r="D31" s="297">
        <v>0</v>
      </c>
      <c r="E31" s="299">
        <v>0.3</v>
      </c>
      <c r="F31" s="295">
        <v>0.06</v>
      </c>
      <c r="G31" s="294">
        <f ca="1">+IF(ISERROR(HLOOKUP($B31,INDIRECT("'Monthly Resource Report'!"&amp;'Reid Validation'!G$482631&amp;":"&amp;'Reid Validation'!G$482632),'Reid Validation'!G$482633,FALSE)),0,HLOOKUP($B31,INDIRECT("'Monthly Resource Report'!"&amp;'Reid Validation'!G$482631&amp;":"&amp;'Reid Validation'!G$482632),'Reid Validation'!G$482633,FALSE))</f>
        <v>0</v>
      </c>
      <c r="H31" s="297">
        <f ca="1">+IF(ISERROR(HLOOKUP($B31,INDIRECT("'Monthly Resource Report'!"&amp;'Reid Validation'!H$482631&amp;":"&amp;'Reid Validation'!H$482632),'Reid Validation'!H$482633,FALSE)),0,HLOOKUP($B31,INDIRECT("'Monthly Resource Report'!"&amp;'Reid Validation'!H$482631&amp;":"&amp;'Reid Validation'!H$482632),'Reid Validation'!H$482633,FALSE))</f>
        <v>0</v>
      </c>
      <c r="I31" s="317">
        <f ca="1">+IF(ISERROR(HLOOKUP($B31,INDIRECT("'Monthly Resource Report'!"&amp;'Reid Validation'!I$482631&amp;":"&amp;'Reid Validation'!I$482632),'Reid Validation'!I$482633,FALSE)),0,HLOOKUP($B31,INDIRECT("'Monthly Resource Report'!"&amp;'Reid Validation'!I$482631&amp;":"&amp;'Reid Validation'!I$482632),'Reid Validation'!I$482633,FALSE))</f>
        <v>0</v>
      </c>
      <c r="J31" s="318">
        <f ca="1">+IF(ISERROR(HLOOKUP($B31,INDIRECT("'Monthly Resource Report'!"&amp;'Reid Validation'!J$482631&amp;":"&amp;'Reid Validation'!J$482632),'Reid Validation'!J$482633,FALSE)),0,HLOOKUP($B31,INDIRECT("'Monthly Resource Report'!"&amp;'Reid Validation'!J$482631&amp;":"&amp;'Reid Validation'!J$482632),'Reid Validation'!J$482633,FALSE))</f>
        <v>0</v>
      </c>
      <c r="L31" s="301">
        <v>42125</v>
      </c>
      <c r="M31" s="294">
        <v>60</v>
      </c>
      <c r="N31" s="297">
        <v>0</v>
      </c>
      <c r="O31" s="299">
        <v>0.7</v>
      </c>
      <c r="P31" s="295">
        <v>0.06</v>
      </c>
      <c r="Q31" s="294">
        <f ca="1">+IF(ISERROR(HLOOKUP($B31,INDIRECT("'Monthly Resource Report'!"&amp;'Reid Validation'!Q$482631&amp;":"&amp;'Reid Validation'!Q$482632),'Reid Validation'!Q$482633,FALSE)),0,HLOOKUP($B31,INDIRECT("'Monthly Resource Report'!"&amp;'Reid Validation'!Q$482631&amp;":"&amp;'Reid Validation'!Q$482632),'Reid Validation'!Q$482633,FALSE))</f>
        <v>60</v>
      </c>
      <c r="R31" s="297">
        <f ca="1">+IF(ISERROR(HLOOKUP($B31,INDIRECT("'Monthly Resource Report'!"&amp;'Reid Validation'!R$482631&amp;":"&amp;'Reid Validation'!R$482632),'Reid Validation'!R$482633,FALSE)),0,HLOOKUP($B31,INDIRECT("'Monthly Resource Report'!"&amp;'Reid Validation'!R$482631&amp;":"&amp;'Reid Validation'!R$482632),'Reid Validation'!R$482633,FALSE))</f>
        <v>0</v>
      </c>
      <c r="S31" s="317">
        <f ca="1">+IF(ISERROR(HLOOKUP($B31,INDIRECT("'Monthly Resource Report'!"&amp;'Reid Validation'!S$482631&amp;":"&amp;'Reid Validation'!S$482632),'Reid Validation'!S$482633,FALSE)),0,HLOOKUP($B31,INDIRECT("'Monthly Resource Report'!"&amp;'Reid Validation'!S$482631&amp;":"&amp;'Reid Validation'!S$482632),'Reid Validation'!S$482633,FALSE))</f>
        <v>0</v>
      </c>
      <c r="T31" s="318">
        <f ca="1">+IF(ISERROR(HLOOKUP($B31,INDIRECT("'Monthly Resource Report'!"&amp;'Reid Validation'!T$482631&amp;":"&amp;'Reid Validation'!T$482632),'Reid Validation'!T$482633,FALSE)),0,HLOOKUP($B31,INDIRECT("'Monthly Resource Report'!"&amp;'Reid Validation'!T$482631&amp;":"&amp;'Reid Validation'!T$482632),'Reid Validation'!T$482633,FALSE))</f>
        <v>0</v>
      </c>
    </row>
    <row r="32" spans="2:20">
      <c r="B32" s="301">
        <v>42156</v>
      </c>
      <c r="C32" s="294">
        <v>45</v>
      </c>
      <c r="D32" s="297">
        <v>0</v>
      </c>
      <c r="E32" s="299">
        <v>0.3</v>
      </c>
      <c r="F32" s="295">
        <v>0.06</v>
      </c>
      <c r="G32" s="294">
        <f ca="1">+IF(ISERROR(HLOOKUP($B32,INDIRECT("'Monthly Resource Report'!"&amp;'Reid Validation'!G$482631&amp;":"&amp;'Reid Validation'!G$482632),'Reid Validation'!G$482633,FALSE)),0,HLOOKUP($B32,INDIRECT("'Monthly Resource Report'!"&amp;'Reid Validation'!G$482631&amp;":"&amp;'Reid Validation'!G$482632),'Reid Validation'!G$482633,FALSE))</f>
        <v>0</v>
      </c>
      <c r="H32" s="297">
        <f ca="1">+IF(ISERROR(HLOOKUP($B32,INDIRECT("'Monthly Resource Report'!"&amp;'Reid Validation'!H$482631&amp;":"&amp;'Reid Validation'!H$482632),'Reid Validation'!H$482633,FALSE)),0,HLOOKUP($B32,INDIRECT("'Monthly Resource Report'!"&amp;'Reid Validation'!H$482631&amp;":"&amp;'Reid Validation'!H$482632),'Reid Validation'!H$482633,FALSE))</f>
        <v>0</v>
      </c>
      <c r="I32" s="317">
        <f ca="1">+IF(ISERROR(HLOOKUP($B32,INDIRECT("'Monthly Resource Report'!"&amp;'Reid Validation'!I$482631&amp;":"&amp;'Reid Validation'!I$482632),'Reid Validation'!I$482633,FALSE)),0,HLOOKUP($B32,INDIRECT("'Monthly Resource Report'!"&amp;'Reid Validation'!I$482631&amp;":"&amp;'Reid Validation'!I$482632),'Reid Validation'!I$482633,FALSE))</f>
        <v>0</v>
      </c>
      <c r="J32" s="318">
        <f ca="1">+IF(ISERROR(HLOOKUP($B32,INDIRECT("'Monthly Resource Report'!"&amp;'Reid Validation'!J$482631&amp;":"&amp;'Reid Validation'!J$482632),'Reid Validation'!J$482633,FALSE)),0,HLOOKUP($B32,INDIRECT("'Monthly Resource Report'!"&amp;'Reid Validation'!J$482631&amp;":"&amp;'Reid Validation'!J$482632),'Reid Validation'!J$482633,FALSE))</f>
        <v>0</v>
      </c>
      <c r="L32" s="301">
        <v>42156</v>
      </c>
      <c r="M32" s="294">
        <v>60</v>
      </c>
      <c r="N32" s="297">
        <v>0</v>
      </c>
      <c r="O32" s="299">
        <v>0.7</v>
      </c>
      <c r="P32" s="295">
        <v>0.06</v>
      </c>
      <c r="Q32" s="294">
        <f ca="1">+IF(ISERROR(HLOOKUP($B32,INDIRECT("'Monthly Resource Report'!"&amp;'Reid Validation'!Q$482631&amp;":"&amp;'Reid Validation'!Q$482632),'Reid Validation'!Q$482633,FALSE)),0,HLOOKUP($B32,INDIRECT("'Monthly Resource Report'!"&amp;'Reid Validation'!Q$482631&amp;":"&amp;'Reid Validation'!Q$482632),'Reid Validation'!Q$482633,FALSE))</f>
        <v>60</v>
      </c>
      <c r="R32" s="297">
        <f ca="1">+IF(ISERROR(HLOOKUP($B32,INDIRECT("'Monthly Resource Report'!"&amp;'Reid Validation'!R$482631&amp;":"&amp;'Reid Validation'!R$482632),'Reid Validation'!R$482633,FALSE)),0,HLOOKUP($B32,INDIRECT("'Monthly Resource Report'!"&amp;'Reid Validation'!R$482631&amp;":"&amp;'Reid Validation'!R$482632),'Reid Validation'!R$482633,FALSE))</f>
        <v>0</v>
      </c>
      <c r="S32" s="317">
        <f ca="1">+IF(ISERROR(HLOOKUP($B32,INDIRECT("'Monthly Resource Report'!"&amp;'Reid Validation'!S$482631&amp;":"&amp;'Reid Validation'!S$482632),'Reid Validation'!S$482633,FALSE)),0,HLOOKUP($B32,INDIRECT("'Monthly Resource Report'!"&amp;'Reid Validation'!S$482631&amp;":"&amp;'Reid Validation'!S$482632),'Reid Validation'!S$482633,FALSE))</f>
        <v>0</v>
      </c>
      <c r="T32" s="318">
        <f ca="1">+IF(ISERROR(HLOOKUP($B32,INDIRECT("'Monthly Resource Report'!"&amp;'Reid Validation'!T$482631&amp;":"&amp;'Reid Validation'!T$482632),'Reid Validation'!T$482633,FALSE)),0,HLOOKUP($B32,INDIRECT("'Monthly Resource Report'!"&amp;'Reid Validation'!T$482631&amp;":"&amp;'Reid Validation'!T$482632),'Reid Validation'!T$482633,FALSE))</f>
        <v>0</v>
      </c>
    </row>
    <row r="33" spans="2:20">
      <c r="B33" s="301">
        <v>42186</v>
      </c>
      <c r="C33" s="294">
        <v>45</v>
      </c>
      <c r="D33" s="297">
        <v>0</v>
      </c>
      <c r="E33" s="299">
        <v>0.3</v>
      </c>
      <c r="F33" s="295">
        <v>0.06</v>
      </c>
      <c r="G33" s="294">
        <f ca="1">+IF(ISERROR(HLOOKUP($B33,INDIRECT("'Monthly Resource Report'!"&amp;'Reid Validation'!G$482631&amp;":"&amp;'Reid Validation'!G$482632),'Reid Validation'!G$482633,FALSE)),0,HLOOKUP($B33,INDIRECT("'Monthly Resource Report'!"&amp;'Reid Validation'!G$482631&amp;":"&amp;'Reid Validation'!G$482632),'Reid Validation'!G$482633,FALSE))</f>
        <v>45</v>
      </c>
      <c r="H33" s="297">
        <f ca="1">+IF(ISERROR(HLOOKUP($B33,INDIRECT("'Monthly Resource Report'!"&amp;'Reid Validation'!H$482631&amp;":"&amp;'Reid Validation'!H$482632),'Reid Validation'!H$482633,FALSE)),0,HLOOKUP($B33,INDIRECT("'Monthly Resource Report'!"&amp;'Reid Validation'!H$482631&amp;":"&amp;'Reid Validation'!H$482632),'Reid Validation'!H$482633,FALSE))</f>
        <v>0</v>
      </c>
      <c r="I33" s="317">
        <f ca="1">+IF(ISERROR(HLOOKUP($B33,INDIRECT("'Monthly Resource Report'!"&amp;'Reid Validation'!I$482631&amp;":"&amp;'Reid Validation'!I$482632),'Reid Validation'!I$482633,FALSE)),0,HLOOKUP($B33,INDIRECT("'Monthly Resource Report'!"&amp;'Reid Validation'!I$482631&amp;":"&amp;'Reid Validation'!I$482632),'Reid Validation'!I$482633,FALSE))</f>
        <v>0</v>
      </c>
      <c r="J33" s="318">
        <f ca="1">+IF(ISERROR(HLOOKUP($B33,INDIRECT("'Monthly Resource Report'!"&amp;'Reid Validation'!J$482631&amp;":"&amp;'Reid Validation'!J$482632),'Reid Validation'!J$482633,FALSE)),0,HLOOKUP($B33,INDIRECT("'Monthly Resource Report'!"&amp;'Reid Validation'!J$482631&amp;":"&amp;'Reid Validation'!J$482632),'Reid Validation'!J$482633,FALSE))</f>
        <v>0</v>
      </c>
      <c r="L33" s="301">
        <v>42186</v>
      </c>
      <c r="M33" s="294">
        <v>58</v>
      </c>
      <c r="N33" s="297">
        <v>0</v>
      </c>
      <c r="O33" s="299">
        <v>0.7</v>
      </c>
      <c r="P33" s="295">
        <v>0.06</v>
      </c>
      <c r="Q33" s="294">
        <f ca="1">+IF(ISERROR(HLOOKUP($B33,INDIRECT("'Monthly Resource Report'!"&amp;'Reid Validation'!Q$482631&amp;":"&amp;'Reid Validation'!Q$482632),'Reid Validation'!Q$482633,FALSE)),0,HLOOKUP($B33,INDIRECT("'Monthly Resource Report'!"&amp;'Reid Validation'!Q$482631&amp;":"&amp;'Reid Validation'!Q$482632),'Reid Validation'!Q$482633,FALSE))</f>
        <v>58</v>
      </c>
      <c r="R33" s="297">
        <f ca="1">+IF(ISERROR(HLOOKUP($B33,INDIRECT("'Monthly Resource Report'!"&amp;'Reid Validation'!R$482631&amp;":"&amp;'Reid Validation'!R$482632),'Reid Validation'!R$482633,FALSE)),0,HLOOKUP($B33,INDIRECT("'Monthly Resource Report'!"&amp;'Reid Validation'!R$482631&amp;":"&amp;'Reid Validation'!R$482632),'Reid Validation'!R$482633,FALSE))</f>
        <v>0</v>
      </c>
      <c r="S33" s="317">
        <f ca="1">+IF(ISERROR(HLOOKUP($B33,INDIRECT("'Monthly Resource Report'!"&amp;'Reid Validation'!S$482631&amp;":"&amp;'Reid Validation'!S$482632),'Reid Validation'!S$482633,FALSE)),0,HLOOKUP($B33,INDIRECT("'Monthly Resource Report'!"&amp;'Reid Validation'!S$482631&amp;":"&amp;'Reid Validation'!S$482632),'Reid Validation'!S$482633,FALSE))</f>
        <v>0</v>
      </c>
      <c r="T33" s="318">
        <f ca="1">+IF(ISERROR(HLOOKUP($B33,INDIRECT("'Monthly Resource Report'!"&amp;'Reid Validation'!T$482631&amp;":"&amp;'Reid Validation'!T$482632),'Reid Validation'!T$482633,FALSE)),0,HLOOKUP($B33,INDIRECT("'Monthly Resource Report'!"&amp;'Reid Validation'!T$482631&amp;":"&amp;'Reid Validation'!T$482632),'Reid Validation'!T$482633,FALSE))</f>
        <v>0</v>
      </c>
    </row>
    <row r="34" spans="2:20">
      <c r="B34" s="301">
        <v>42217</v>
      </c>
      <c r="C34" s="294">
        <v>45</v>
      </c>
      <c r="D34" s="297">
        <v>0</v>
      </c>
      <c r="E34" s="299">
        <v>0.3</v>
      </c>
      <c r="F34" s="295">
        <v>0.06</v>
      </c>
      <c r="G34" s="294">
        <f ca="1">+IF(ISERROR(HLOOKUP($B34,INDIRECT("'Monthly Resource Report'!"&amp;'Reid Validation'!G$482631&amp;":"&amp;'Reid Validation'!G$482632),'Reid Validation'!G$482633,FALSE)),0,HLOOKUP($B34,INDIRECT("'Monthly Resource Report'!"&amp;'Reid Validation'!G$482631&amp;":"&amp;'Reid Validation'!G$482632),'Reid Validation'!G$482633,FALSE))</f>
        <v>45</v>
      </c>
      <c r="H34" s="297">
        <f ca="1">+IF(ISERROR(HLOOKUP($B34,INDIRECT("'Monthly Resource Report'!"&amp;'Reid Validation'!H$482631&amp;":"&amp;'Reid Validation'!H$482632),'Reid Validation'!H$482633,FALSE)),0,HLOOKUP($B34,INDIRECT("'Monthly Resource Report'!"&amp;'Reid Validation'!H$482631&amp;":"&amp;'Reid Validation'!H$482632),'Reid Validation'!H$482633,FALSE))</f>
        <v>0</v>
      </c>
      <c r="I34" s="317">
        <f ca="1">+IF(ISERROR(HLOOKUP($B34,INDIRECT("'Monthly Resource Report'!"&amp;'Reid Validation'!I$482631&amp;":"&amp;'Reid Validation'!I$482632),'Reid Validation'!I$482633,FALSE)),0,HLOOKUP($B34,INDIRECT("'Monthly Resource Report'!"&amp;'Reid Validation'!I$482631&amp;":"&amp;'Reid Validation'!I$482632),'Reid Validation'!I$482633,FALSE))</f>
        <v>0</v>
      </c>
      <c r="J34" s="318">
        <f ca="1">+IF(ISERROR(HLOOKUP($B34,INDIRECT("'Monthly Resource Report'!"&amp;'Reid Validation'!J$482631&amp;":"&amp;'Reid Validation'!J$482632),'Reid Validation'!J$482633,FALSE)),0,HLOOKUP($B34,INDIRECT("'Monthly Resource Report'!"&amp;'Reid Validation'!J$482631&amp;":"&amp;'Reid Validation'!J$482632),'Reid Validation'!J$482633,FALSE))</f>
        <v>0</v>
      </c>
      <c r="L34" s="301">
        <v>42217</v>
      </c>
      <c r="M34" s="294">
        <v>58</v>
      </c>
      <c r="N34" s="297">
        <v>0</v>
      </c>
      <c r="O34" s="299">
        <v>0.7</v>
      </c>
      <c r="P34" s="295">
        <v>0.06</v>
      </c>
      <c r="Q34" s="294">
        <f ca="1">+IF(ISERROR(HLOOKUP($B34,INDIRECT("'Monthly Resource Report'!"&amp;'Reid Validation'!Q$482631&amp;":"&amp;'Reid Validation'!Q$482632),'Reid Validation'!Q$482633,FALSE)),0,HLOOKUP($B34,INDIRECT("'Monthly Resource Report'!"&amp;'Reid Validation'!Q$482631&amp;":"&amp;'Reid Validation'!Q$482632),'Reid Validation'!Q$482633,FALSE))</f>
        <v>58</v>
      </c>
      <c r="R34" s="297">
        <f ca="1">+IF(ISERROR(HLOOKUP($B34,INDIRECT("'Monthly Resource Report'!"&amp;'Reid Validation'!R$482631&amp;":"&amp;'Reid Validation'!R$482632),'Reid Validation'!R$482633,FALSE)),0,HLOOKUP($B34,INDIRECT("'Monthly Resource Report'!"&amp;'Reid Validation'!R$482631&amp;":"&amp;'Reid Validation'!R$482632),'Reid Validation'!R$482633,FALSE))</f>
        <v>0</v>
      </c>
      <c r="S34" s="317">
        <f ca="1">+IF(ISERROR(HLOOKUP($B34,INDIRECT("'Monthly Resource Report'!"&amp;'Reid Validation'!S$482631&amp;":"&amp;'Reid Validation'!S$482632),'Reid Validation'!S$482633,FALSE)),0,HLOOKUP($B34,INDIRECT("'Monthly Resource Report'!"&amp;'Reid Validation'!S$482631&amp;":"&amp;'Reid Validation'!S$482632),'Reid Validation'!S$482633,FALSE))</f>
        <v>0</v>
      </c>
      <c r="T34" s="318">
        <f ca="1">+IF(ISERROR(HLOOKUP($B34,INDIRECT("'Monthly Resource Report'!"&amp;'Reid Validation'!T$482631&amp;":"&amp;'Reid Validation'!T$482632),'Reid Validation'!T$482633,FALSE)),0,HLOOKUP($B34,INDIRECT("'Monthly Resource Report'!"&amp;'Reid Validation'!T$482631&amp;":"&amp;'Reid Validation'!T$482632),'Reid Validation'!T$482633,FALSE))</f>
        <v>0</v>
      </c>
    </row>
    <row r="35" spans="2:20">
      <c r="B35" s="301">
        <v>42248</v>
      </c>
      <c r="C35" s="294">
        <v>45</v>
      </c>
      <c r="D35" s="297">
        <v>0</v>
      </c>
      <c r="E35" s="299">
        <v>0.3</v>
      </c>
      <c r="F35" s="295">
        <v>0.06</v>
      </c>
      <c r="G35" s="294">
        <f ca="1">+IF(ISERROR(HLOOKUP($B35,INDIRECT("'Monthly Resource Report'!"&amp;'Reid Validation'!G$482631&amp;":"&amp;'Reid Validation'!G$482632),'Reid Validation'!G$482633,FALSE)),0,HLOOKUP($B35,INDIRECT("'Monthly Resource Report'!"&amp;'Reid Validation'!G$482631&amp;":"&amp;'Reid Validation'!G$482632),'Reid Validation'!G$482633,FALSE))</f>
        <v>0</v>
      </c>
      <c r="H35" s="297">
        <f ca="1">+IF(ISERROR(HLOOKUP($B35,INDIRECT("'Monthly Resource Report'!"&amp;'Reid Validation'!H$482631&amp;":"&amp;'Reid Validation'!H$482632),'Reid Validation'!H$482633,FALSE)),0,HLOOKUP($B35,INDIRECT("'Monthly Resource Report'!"&amp;'Reid Validation'!H$482631&amp;":"&amp;'Reid Validation'!H$482632),'Reid Validation'!H$482633,FALSE))</f>
        <v>0</v>
      </c>
      <c r="I35" s="317">
        <f ca="1">+IF(ISERROR(HLOOKUP($B35,INDIRECT("'Monthly Resource Report'!"&amp;'Reid Validation'!I$482631&amp;":"&amp;'Reid Validation'!I$482632),'Reid Validation'!I$482633,FALSE)),0,HLOOKUP($B35,INDIRECT("'Monthly Resource Report'!"&amp;'Reid Validation'!I$482631&amp;":"&amp;'Reid Validation'!I$482632),'Reid Validation'!I$482633,FALSE))</f>
        <v>0</v>
      </c>
      <c r="J35" s="318">
        <f ca="1">+IF(ISERROR(HLOOKUP($B35,INDIRECT("'Monthly Resource Report'!"&amp;'Reid Validation'!J$482631&amp;":"&amp;'Reid Validation'!J$482632),'Reid Validation'!J$482633,FALSE)),0,HLOOKUP($B35,INDIRECT("'Monthly Resource Report'!"&amp;'Reid Validation'!J$482631&amp;":"&amp;'Reid Validation'!J$482632),'Reid Validation'!J$482633,FALSE))</f>
        <v>0</v>
      </c>
      <c r="L35" s="301">
        <v>42248</v>
      </c>
      <c r="M35" s="294">
        <v>58</v>
      </c>
      <c r="N35" s="297">
        <v>0</v>
      </c>
      <c r="O35" s="299">
        <v>0.7</v>
      </c>
      <c r="P35" s="295">
        <v>0.06</v>
      </c>
      <c r="Q35" s="294">
        <f ca="1">+IF(ISERROR(HLOOKUP($B35,INDIRECT("'Monthly Resource Report'!"&amp;'Reid Validation'!Q$482631&amp;":"&amp;'Reid Validation'!Q$482632),'Reid Validation'!Q$482633,FALSE)),0,HLOOKUP($B35,INDIRECT("'Monthly Resource Report'!"&amp;'Reid Validation'!Q$482631&amp;":"&amp;'Reid Validation'!Q$482632),'Reid Validation'!Q$482633,FALSE))</f>
        <v>58</v>
      </c>
      <c r="R35" s="297">
        <f ca="1">+IF(ISERROR(HLOOKUP($B35,INDIRECT("'Monthly Resource Report'!"&amp;'Reid Validation'!R$482631&amp;":"&amp;'Reid Validation'!R$482632),'Reid Validation'!R$482633,FALSE)),0,HLOOKUP($B35,INDIRECT("'Monthly Resource Report'!"&amp;'Reid Validation'!R$482631&amp;":"&amp;'Reid Validation'!R$482632),'Reid Validation'!R$482633,FALSE))</f>
        <v>0</v>
      </c>
      <c r="S35" s="317">
        <f ca="1">+IF(ISERROR(HLOOKUP($B35,INDIRECT("'Monthly Resource Report'!"&amp;'Reid Validation'!S$482631&amp;":"&amp;'Reid Validation'!S$482632),'Reid Validation'!S$482633,FALSE)),0,HLOOKUP($B35,INDIRECT("'Monthly Resource Report'!"&amp;'Reid Validation'!S$482631&amp;":"&amp;'Reid Validation'!S$482632),'Reid Validation'!S$482633,FALSE))</f>
        <v>0</v>
      </c>
      <c r="T35" s="318">
        <f ca="1">+IF(ISERROR(HLOOKUP($B35,INDIRECT("'Monthly Resource Report'!"&amp;'Reid Validation'!T$482631&amp;":"&amp;'Reid Validation'!T$482632),'Reid Validation'!T$482633,FALSE)),0,HLOOKUP($B35,INDIRECT("'Monthly Resource Report'!"&amp;'Reid Validation'!T$482631&amp;":"&amp;'Reid Validation'!T$482632),'Reid Validation'!T$482633,FALSE))</f>
        <v>0</v>
      </c>
    </row>
    <row r="36" spans="2:20">
      <c r="B36" s="301">
        <v>42278</v>
      </c>
      <c r="C36" s="294">
        <v>45</v>
      </c>
      <c r="D36" s="297">
        <v>0</v>
      </c>
      <c r="E36" s="299">
        <v>0.3</v>
      </c>
      <c r="F36" s="295">
        <v>0.06</v>
      </c>
      <c r="G36" s="294">
        <f ca="1">+IF(ISERROR(HLOOKUP($B36,INDIRECT("'Monthly Resource Report'!"&amp;'Reid Validation'!G$482631&amp;":"&amp;'Reid Validation'!G$482632),'Reid Validation'!G$482633,FALSE)),0,HLOOKUP($B36,INDIRECT("'Monthly Resource Report'!"&amp;'Reid Validation'!G$482631&amp;":"&amp;'Reid Validation'!G$482632),'Reid Validation'!G$482633,FALSE))</f>
        <v>0</v>
      </c>
      <c r="H36" s="297">
        <f ca="1">+IF(ISERROR(HLOOKUP($B36,INDIRECT("'Monthly Resource Report'!"&amp;'Reid Validation'!H$482631&amp;":"&amp;'Reid Validation'!H$482632),'Reid Validation'!H$482633,FALSE)),0,HLOOKUP($B36,INDIRECT("'Monthly Resource Report'!"&amp;'Reid Validation'!H$482631&amp;":"&amp;'Reid Validation'!H$482632),'Reid Validation'!H$482633,FALSE))</f>
        <v>0</v>
      </c>
      <c r="I36" s="317">
        <f ca="1">+IF(ISERROR(HLOOKUP($B36,INDIRECT("'Monthly Resource Report'!"&amp;'Reid Validation'!I$482631&amp;":"&amp;'Reid Validation'!I$482632),'Reid Validation'!I$482633,FALSE)),0,HLOOKUP($B36,INDIRECT("'Monthly Resource Report'!"&amp;'Reid Validation'!I$482631&amp;":"&amp;'Reid Validation'!I$482632),'Reid Validation'!I$482633,FALSE))</f>
        <v>0</v>
      </c>
      <c r="J36" s="318">
        <f ca="1">+IF(ISERROR(HLOOKUP($B36,INDIRECT("'Monthly Resource Report'!"&amp;'Reid Validation'!J$482631&amp;":"&amp;'Reid Validation'!J$482632),'Reid Validation'!J$482633,FALSE)),0,HLOOKUP($B36,INDIRECT("'Monthly Resource Report'!"&amp;'Reid Validation'!J$482631&amp;":"&amp;'Reid Validation'!J$482632),'Reid Validation'!J$482633,FALSE))</f>
        <v>0</v>
      </c>
      <c r="L36" s="301">
        <v>42278</v>
      </c>
      <c r="M36" s="294">
        <v>60</v>
      </c>
      <c r="N36" s="297">
        <v>0</v>
      </c>
      <c r="O36" s="299">
        <v>0.7</v>
      </c>
      <c r="P36" s="295">
        <v>0.06</v>
      </c>
      <c r="Q36" s="294">
        <f ca="1">+IF(ISERROR(HLOOKUP($B36,INDIRECT("'Monthly Resource Report'!"&amp;'Reid Validation'!Q$482631&amp;":"&amp;'Reid Validation'!Q$482632),'Reid Validation'!Q$482633,FALSE)),0,HLOOKUP($B36,INDIRECT("'Monthly Resource Report'!"&amp;'Reid Validation'!Q$482631&amp;":"&amp;'Reid Validation'!Q$482632),'Reid Validation'!Q$482633,FALSE))</f>
        <v>60</v>
      </c>
      <c r="R36" s="297">
        <f ca="1">+IF(ISERROR(HLOOKUP($B36,INDIRECT("'Monthly Resource Report'!"&amp;'Reid Validation'!R$482631&amp;":"&amp;'Reid Validation'!R$482632),'Reid Validation'!R$482633,FALSE)),0,HLOOKUP($B36,INDIRECT("'Monthly Resource Report'!"&amp;'Reid Validation'!R$482631&amp;":"&amp;'Reid Validation'!R$482632),'Reid Validation'!R$482633,FALSE))</f>
        <v>0</v>
      </c>
      <c r="S36" s="317">
        <f ca="1">+IF(ISERROR(HLOOKUP($B36,INDIRECT("'Monthly Resource Report'!"&amp;'Reid Validation'!S$482631&amp;":"&amp;'Reid Validation'!S$482632),'Reid Validation'!S$482633,FALSE)),0,HLOOKUP($B36,INDIRECT("'Monthly Resource Report'!"&amp;'Reid Validation'!S$482631&amp;":"&amp;'Reid Validation'!S$482632),'Reid Validation'!S$482633,FALSE))</f>
        <v>0</v>
      </c>
      <c r="T36" s="318">
        <f ca="1">+IF(ISERROR(HLOOKUP($B36,INDIRECT("'Monthly Resource Report'!"&amp;'Reid Validation'!T$482631&amp;":"&amp;'Reid Validation'!T$482632),'Reid Validation'!T$482633,FALSE)),0,HLOOKUP($B36,INDIRECT("'Monthly Resource Report'!"&amp;'Reid Validation'!T$482631&amp;":"&amp;'Reid Validation'!T$482632),'Reid Validation'!T$482633,FALSE))</f>
        <v>0</v>
      </c>
    </row>
    <row r="37" spans="2:20">
      <c r="B37" s="301">
        <v>42309</v>
      </c>
      <c r="C37" s="294">
        <v>45</v>
      </c>
      <c r="D37" s="297">
        <v>0</v>
      </c>
      <c r="E37" s="299">
        <v>0.3</v>
      </c>
      <c r="F37" s="295">
        <v>0.06</v>
      </c>
      <c r="G37" s="294">
        <f ca="1">+IF(ISERROR(HLOOKUP($B37,INDIRECT("'Monthly Resource Report'!"&amp;'Reid Validation'!G$482631&amp;":"&amp;'Reid Validation'!G$482632),'Reid Validation'!G$482633,FALSE)),0,HLOOKUP($B37,INDIRECT("'Monthly Resource Report'!"&amp;'Reid Validation'!G$482631&amp;":"&amp;'Reid Validation'!G$482632),'Reid Validation'!G$482633,FALSE))</f>
        <v>0</v>
      </c>
      <c r="H37" s="297">
        <f ca="1">+IF(ISERROR(HLOOKUP($B37,INDIRECT("'Monthly Resource Report'!"&amp;'Reid Validation'!H$482631&amp;":"&amp;'Reid Validation'!H$482632),'Reid Validation'!H$482633,FALSE)),0,HLOOKUP($B37,INDIRECT("'Monthly Resource Report'!"&amp;'Reid Validation'!H$482631&amp;":"&amp;'Reid Validation'!H$482632),'Reid Validation'!H$482633,FALSE))</f>
        <v>0</v>
      </c>
      <c r="I37" s="317">
        <f ca="1">+IF(ISERROR(HLOOKUP($B37,INDIRECT("'Monthly Resource Report'!"&amp;'Reid Validation'!I$482631&amp;":"&amp;'Reid Validation'!I$482632),'Reid Validation'!I$482633,FALSE)),0,HLOOKUP($B37,INDIRECT("'Monthly Resource Report'!"&amp;'Reid Validation'!I$482631&amp;":"&amp;'Reid Validation'!I$482632),'Reid Validation'!I$482633,FALSE))</f>
        <v>0</v>
      </c>
      <c r="J37" s="318">
        <f ca="1">+IF(ISERROR(HLOOKUP($B37,INDIRECT("'Monthly Resource Report'!"&amp;'Reid Validation'!J$482631&amp;":"&amp;'Reid Validation'!J$482632),'Reid Validation'!J$482633,FALSE)),0,HLOOKUP($B37,INDIRECT("'Monthly Resource Report'!"&amp;'Reid Validation'!J$482631&amp;":"&amp;'Reid Validation'!J$482632),'Reid Validation'!J$482633,FALSE))</f>
        <v>0</v>
      </c>
      <c r="L37" s="301">
        <v>42309</v>
      </c>
      <c r="M37" s="294">
        <v>60</v>
      </c>
      <c r="N37" s="297">
        <v>0</v>
      </c>
      <c r="O37" s="299">
        <v>0.7</v>
      </c>
      <c r="P37" s="295">
        <v>0.06</v>
      </c>
      <c r="Q37" s="294">
        <f ca="1">+IF(ISERROR(HLOOKUP($B37,INDIRECT("'Monthly Resource Report'!"&amp;'Reid Validation'!Q$482631&amp;":"&amp;'Reid Validation'!Q$482632),'Reid Validation'!Q$482633,FALSE)),0,HLOOKUP($B37,INDIRECT("'Monthly Resource Report'!"&amp;'Reid Validation'!Q$482631&amp;":"&amp;'Reid Validation'!Q$482632),'Reid Validation'!Q$482633,FALSE))</f>
        <v>60</v>
      </c>
      <c r="R37" s="297">
        <f ca="1">+IF(ISERROR(HLOOKUP($B37,INDIRECT("'Monthly Resource Report'!"&amp;'Reid Validation'!R$482631&amp;":"&amp;'Reid Validation'!R$482632),'Reid Validation'!R$482633,FALSE)),0,HLOOKUP($B37,INDIRECT("'Monthly Resource Report'!"&amp;'Reid Validation'!R$482631&amp;":"&amp;'Reid Validation'!R$482632),'Reid Validation'!R$482633,FALSE))</f>
        <v>0</v>
      </c>
      <c r="S37" s="317">
        <f ca="1">+IF(ISERROR(HLOOKUP($B37,INDIRECT("'Monthly Resource Report'!"&amp;'Reid Validation'!S$482631&amp;":"&amp;'Reid Validation'!S$482632),'Reid Validation'!S$482633,FALSE)),0,HLOOKUP($B37,INDIRECT("'Monthly Resource Report'!"&amp;'Reid Validation'!S$482631&amp;":"&amp;'Reid Validation'!S$482632),'Reid Validation'!S$482633,FALSE))</f>
        <v>0</v>
      </c>
      <c r="T37" s="318">
        <f ca="1">+IF(ISERROR(HLOOKUP($B37,INDIRECT("'Monthly Resource Report'!"&amp;'Reid Validation'!T$482631&amp;":"&amp;'Reid Validation'!T$482632),'Reid Validation'!T$482633,FALSE)),0,HLOOKUP($B37,INDIRECT("'Monthly Resource Report'!"&amp;'Reid Validation'!T$482631&amp;":"&amp;'Reid Validation'!T$482632),'Reid Validation'!T$482633,FALSE))</f>
        <v>0</v>
      </c>
    </row>
    <row r="38" spans="2:20">
      <c r="B38" s="301">
        <v>42339</v>
      </c>
      <c r="C38" s="294">
        <v>45</v>
      </c>
      <c r="D38" s="297">
        <v>0</v>
      </c>
      <c r="E38" s="299">
        <v>0.3</v>
      </c>
      <c r="F38" s="295">
        <v>0.06</v>
      </c>
      <c r="G38" s="294">
        <f ca="1">+IF(ISERROR(HLOOKUP($B38,INDIRECT("'Monthly Resource Report'!"&amp;'Reid Validation'!G$482631&amp;":"&amp;'Reid Validation'!G$482632),'Reid Validation'!G$482633,FALSE)),0,HLOOKUP($B38,INDIRECT("'Monthly Resource Report'!"&amp;'Reid Validation'!G$482631&amp;":"&amp;'Reid Validation'!G$482632),'Reid Validation'!G$482633,FALSE))</f>
        <v>0</v>
      </c>
      <c r="H38" s="297">
        <f ca="1">+IF(ISERROR(HLOOKUP($B38,INDIRECT("'Monthly Resource Report'!"&amp;'Reid Validation'!H$482631&amp;":"&amp;'Reid Validation'!H$482632),'Reid Validation'!H$482633,FALSE)),0,HLOOKUP($B38,INDIRECT("'Monthly Resource Report'!"&amp;'Reid Validation'!H$482631&amp;":"&amp;'Reid Validation'!H$482632),'Reid Validation'!H$482633,FALSE))</f>
        <v>0</v>
      </c>
      <c r="I38" s="317">
        <f ca="1">+IF(ISERROR(HLOOKUP($B38,INDIRECT("'Monthly Resource Report'!"&amp;'Reid Validation'!I$482631&amp;":"&amp;'Reid Validation'!I$482632),'Reid Validation'!I$482633,FALSE)),0,HLOOKUP($B38,INDIRECT("'Monthly Resource Report'!"&amp;'Reid Validation'!I$482631&amp;":"&amp;'Reid Validation'!I$482632),'Reid Validation'!I$482633,FALSE))</f>
        <v>0</v>
      </c>
      <c r="J38" s="318">
        <f ca="1">+IF(ISERROR(HLOOKUP($B38,INDIRECT("'Monthly Resource Report'!"&amp;'Reid Validation'!J$482631&amp;":"&amp;'Reid Validation'!J$482632),'Reid Validation'!J$482633,FALSE)),0,HLOOKUP($B38,INDIRECT("'Monthly Resource Report'!"&amp;'Reid Validation'!J$482631&amp;":"&amp;'Reid Validation'!J$482632),'Reid Validation'!J$482633,FALSE))</f>
        <v>0</v>
      </c>
      <c r="L38" s="301">
        <v>42339</v>
      </c>
      <c r="M38" s="294">
        <v>65</v>
      </c>
      <c r="N38" s="297">
        <v>0</v>
      </c>
      <c r="O38" s="299">
        <v>0.7</v>
      </c>
      <c r="P38" s="295">
        <v>0.06</v>
      </c>
      <c r="Q38" s="294">
        <f ca="1">+IF(ISERROR(HLOOKUP($B38,INDIRECT("'Monthly Resource Report'!"&amp;'Reid Validation'!Q$482631&amp;":"&amp;'Reid Validation'!Q$482632),'Reid Validation'!Q$482633,FALSE)),0,HLOOKUP($B38,INDIRECT("'Monthly Resource Report'!"&amp;'Reid Validation'!Q$482631&amp;":"&amp;'Reid Validation'!Q$482632),'Reid Validation'!Q$482633,FALSE))</f>
        <v>65</v>
      </c>
      <c r="R38" s="297">
        <f ca="1">+IF(ISERROR(HLOOKUP($B38,INDIRECT("'Monthly Resource Report'!"&amp;'Reid Validation'!R$482631&amp;":"&amp;'Reid Validation'!R$482632),'Reid Validation'!R$482633,FALSE)),0,HLOOKUP($B38,INDIRECT("'Monthly Resource Report'!"&amp;'Reid Validation'!R$482631&amp;":"&amp;'Reid Validation'!R$482632),'Reid Validation'!R$482633,FALSE))</f>
        <v>0</v>
      </c>
      <c r="S38" s="317">
        <f ca="1">+IF(ISERROR(HLOOKUP($B38,INDIRECT("'Monthly Resource Report'!"&amp;'Reid Validation'!S$482631&amp;":"&amp;'Reid Validation'!S$482632),'Reid Validation'!S$482633,FALSE)),0,HLOOKUP($B38,INDIRECT("'Monthly Resource Report'!"&amp;'Reid Validation'!S$482631&amp;":"&amp;'Reid Validation'!S$482632),'Reid Validation'!S$482633,FALSE))</f>
        <v>0</v>
      </c>
      <c r="T38" s="318">
        <f ca="1">+IF(ISERROR(HLOOKUP($B38,INDIRECT("'Monthly Resource Report'!"&amp;'Reid Validation'!T$482631&amp;":"&amp;'Reid Validation'!T$482632),'Reid Validation'!T$482633,FALSE)),0,HLOOKUP($B38,INDIRECT("'Monthly Resource Report'!"&amp;'Reid Validation'!T$482631&amp;":"&amp;'Reid Validation'!T$482632),'Reid Validation'!T$482633,FALSE))</f>
        <v>0</v>
      </c>
    </row>
    <row r="39" spans="2:20">
      <c r="B39" s="301">
        <v>42370</v>
      </c>
      <c r="C39" s="294">
        <v>45</v>
      </c>
      <c r="D39" s="297">
        <v>0</v>
      </c>
      <c r="E39" s="299">
        <v>0.3</v>
      </c>
      <c r="F39" s="295">
        <v>0.06</v>
      </c>
      <c r="G39" s="294">
        <f ca="1">+IF(ISERROR(HLOOKUP($B39,INDIRECT("'Monthly Resource Report'!"&amp;'Reid Validation'!G$482631&amp;":"&amp;'Reid Validation'!G$482632),'Reid Validation'!G$482633,FALSE)),0,HLOOKUP($B39,INDIRECT("'Monthly Resource Report'!"&amp;'Reid Validation'!G$482631&amp;":"&amp;'Reid Validation'!G$482632),'Reid Validation'!G$482633,FALSE))</f>
        <v>45</v>
      </c>
      <c r="H39" s="297">
        <f ca="1">+IF(ISERROR(HLOOKUP($B39,INDIRECT("'Monthly Resource Report'!"&amp;'Reid Validation'!H$482631&amp;":"&amp;'Reid Validation'!H$482632),'Reid Validation'!H$482633,FALSE)),0,HLOOKUP($B39,INDIRECT("'Monthly Resource Report'!"&amp;'Reid Validation'!H$482631&amp;":"&amp;'Reid Validation'!H$482632),'Reid Validation'!H$482633,FALSE))</f>
        <v>0</v>
      </c>
      <c r="I39" s="317">
        <f ca="1">+IF(ISERROR(HLOOKUP($B39,INDIRECT("'Monthly Resource Report'!"&amp;'Reid Validation'!I$482631&amp;":"&amp;'Reid Validation'!I$482632),'Reid Validation'!I$482633,FALSE)),0,HLOOKUP($B39,INDIRECT("'Monthly Resource Report'!"&amp;'Reid Validation'!I$482631&amp;":"&amp;'Reid Validation'!I$482632),'Reid Validation'!I$482633,FALSE))</f>
        <v>0</v>
      </c>
      <c r="J39" s="318">
        <f ca="1">+IF(ISERROR(HLOOKUP($B39,INDIRECT("'Monthly Resource Report'!"&amp;'Reid Validation'!J$482631&amp;":"&amp;'Reid Validation'!J$482632),'Reid Validation'!J$482633,FALSE)),0,HLOOKUP($B39,INDIRECT("'Monthly Resource Report'!"&amp;'Reid Validation'!J$482631&amp;":"&amp;'Reid Validation'!J$482632),'Reid Validation'!J$482633,FALSE))</f>
        <v>0</v>
      </c>
      <c r="L39" s="301">
        <v>42370</v>
      </c>
      <c r="M39" s="294">
        <v>65</v>
      </c>
      <c r="N39" s="297">
        <v>0</v>
      </c>
      <c r="O39" s="299">
        <v>0.7</v>
      </c>
      <c r="P39" s="295">
        <v>0.06</v>
      </c>
      <c r="Q39" s="294">
        <f ca="1">+IF(ISERROR(HLOOKUP($B39,INDIRECT("'Monthly Resource Report'!"&amp;'Reid Validation'!Q$482631&amp;":"&amp;'Reid Validation'!Q$482632),'Reid Validation'!Q$482633,FALSE)),0,HLOOKUP($B39,INDIRECT("'Monthly Resource Report'!"&amp;'Reid Validation'!Q$482631&amp;":"&amp;'Reid Validation'!Q$482632),'Reid Validation'!Q$482633,FALSE))</f>
        <v>65</v>
      </c>
      <c r="R39" s="297">
        <f ca="1">+IF(ISERROR(HLOOKUP($B39,INDIRECT("'Monthly Resource Report'!"&amp;'Reid Validation'!R$482631&amp;":"&amp;'Reid Validation'!R$482632),'Reid Validation'!R$482633,FALSE)),0,HLOOKUP($B39,INDIRECT("'Monthly Resource Report'!"&amp;'Reid Validation'!R$482631&amp;":"&amp;'Reid Validation'!R$482632),'Reid Validation'!R$482633,FALSE))</f>
        <v>0</v>
      </c>
      <c r="S39" s="317">
        <f ca="1">+IF(ISERROR(HLOOKUP($B39,INDIRECT("'Monthly Resource Report'!"&amp;'Reid Validation'!S$482631&amp;":"&amp;'Reid Validation'!S$482632),'Reid Validation'!S$482633,FALSE)),0,HLOOKUP($B39,INDIRECT("'Monthly Resource Report'!"&amp;'Reid Validation'!S$482631&amp;":"&amp;'Reid Validation'!S$482632),'Reid Validation'!S$482633,FALSE))</f>
        <v>0</v>
      </c>
      <c r="T39" s="318">
        <f ca="1">+IF(ISERROR(HLOOKUP($B39,INDIRECT("'Monthly Resource Report'!"&amp;'Reid Validation'!T$482631&amp;":"&amp;'Reid Validation'!T$482632),'Reid Validation'!T$482633,FALSE)),0,HLOOKUP($B39,INDIRECT("'Monthly Resource Report'!"&amp;'Reid Validation'!T$482631&amp;":"&amp;'Reid Validation'!T$482632),'Reid Validation'!T$482633,FALSE))</f>
        <v>0</v>
      </c>
    </row>
    <row r="40" spans="2:20">
      <c r="B40" s="301">
        <v>42401</v>
      </c>
      <c r="C40" s="294">
        <v>45</v>
      </c>
      <c r="D40" s="297">
        <v>0</v>
      </c>
      <c r="E40" s="299">
        <v>0.3</v>
      </c>
      <c r="F40" s="295">
        <v>0.06</v>
      </c>
      <c r="G40" s="294">
        <f ca="1">+IF(ISERROR(HLOOKUP($B40,INDIRECT("'Monthly Resource Report'!"&amp;'Reid Validation'!G$482631&amp;":"&amp;'Reid Validation'!G$482632),'Reid Validation'!G$482633,FALSE)),0,HLOOKUP($B40,INDIRECT("'Monthly Resource Report'!"&amp;'Reid Validation'!G$482631&amp;":"&amp;'Reid Validation'!G$482632),'Reid Validation'!G$482633,FALSE))</f>
        <v>45</v>
      </c>
      <c r="H40" s="297">
        <f ca="1">+IF(ISERROR(HLOOKUP($B40,INDIRECT("'Monthly Resource Report'!"&amp;'Reid Validation'!H$482631&amp;":"&amp;'Reid Validation'!H$482632),'Reid Validation'!H$482633,FALSE)),0,HLOOKUP($B40,INDIRECT("'Monthly Resource Report'!"&amp;'Reid Validation'!H$482631&amp;":"&amp;'Reid Validation'!H$482632),'Reid Validation'!H$482633,FALSE))</f>
        <v>0</v>
      </c>
      <c r="I40" s="317">
        <f ca="1">+IF(ISERROR(HLOOKUP($B40,INDIRECT("'Monthly Resource Report'!"&amp;'Reid Validation'!I$482631&amp;":"&amp;'Reid Validation'!I$482632),'Reid Validation'!I$482633,FALSE)),0,HLOOKUP($B40,INDIRECT("'Monthly Resource Report'!"&amp;'Reid Validation'!I$482631&amp;":"&amp;'Reid Validation'!I$482632),'Reid Validation'!I$482633,FALSE))</f>
        <v>0</v>
      </c>
      <c r="J40" s="318">
        <f ca="1">+IF(ISERROR(HLOOKUP($B40,INDIRECT("'Monthly Resource Report'!"&amp;'Reid Validation'!J$482631&amp;":"&amp;'Reid Validation'!J$482632),'Reid Validation'!J$482633,FALSE)),0,HLOOKUP($B40,INDIRECT("'Monthly Resource Report'!"&amp;'Reid Validation'!J$482631&amp;":"&amp;'Reid Validation'!J$482632),'Reid Validation'!J$482633,FALSE))</f>
        <v>0</v>
      </c>
      <c r="L40" s="301">
        <v>42401</v>
      </c>
      <c r="M40" s="294">
        <v>65</v>
      </c>
      <c r="N40" s="297">
        <v>0</v>
      </c>
      <c r="O40" s="299">
        <v>0.7</v>
      </c>
      <c r="P40" s="295">
        <v>0.06</v>
      </c>
      <c r="Q40" s="294">
        <f ca="1">+IF(ISERROR(HLOOKUP($B40,INDIRECT("'Monthly Resource Report'!"&amp;'Reid Validation'!Q$482631&amp;":"&amp;'Reid Validation'!Q$482632),'Reid Validation'!Q$482633,FALSE)),0,HLOOKUP($B40,INDIRECT("'Monthly Resource Report'!"&amp;'Reid Validation'!Q$482631&amp;":"&amp;'Reid Validation'!Q$482632),'Reid Validation'!Q$482633,FALSE))</f>
        <v>65</v>
      </c>
      <c r="R40" s="297">
        <f ca="1">+IF(ISERROR(HLOOKUP($B40,INDIRECT("'Monthly Resource Report'!"&amp;'Reid Validation'!R$482631&amp;":"&amp;'Reid Validation'!R$482632),'Reid Validation'!R$482633,FALSE)),0,HLOOKUP($B40,INDIRECT("'Monthly Resource Report'!"&amp;'Reid Validation'!R$482631&amp;":"&amp;'Reid Validation'!R$482632),'Reid Validation'!R$482633,FALSE))</f>
        <v>0</v>
      </c>
      <c r="S40" s="317">
        <f ca="1">+IF(ISERROR(HLOOKUP($B40,INDIRECT("'Monthly Resource Report'!"&amp;'Reid Validation'!S$482631&amp;":"&amp;'Reid Validation'!S$482632),'Reid Validation'!S$482633,FALSE)),0,HLOOKUP($B40,INDIRECT("'Monthly Resource Report'!"&amp;'Reid Validation'!S$482631&amp;":"&amp;'Reid Validation'!S$482632),'Reid Validation'!S$482633,FALSE))</f>
        <v>0</v>
      </c>
      <c r="T40" s="318">
        <f ca="1">+IF(ISERROR(HLOOKUP($B40,INDIRECT("'Monthly Resource Report'!"&amp;'Reid Validation'!T$482631&amp;":"&amp;'Reid Validation'!T$482632),'Reid Validation'!T$482633,FALSE)),0,HLOOKUP($B40,INDIRECT("'Monthly Resource Report'!"&amp;'Reid Validation'!T$482631&amp;":"&amp;'Reid Validation'!T$482632),'Reid Validation'!T$482633,FALSE))</f>
        <v>0</v>
      </c>
    </row>
    <row r="41" spans="2:20">
      <c r="B41" s="301">
        <v>42430</v>
      </c>
      <c r="C41" s="294">
        <v>45</v>
      </c>
      <c r="D41" s="297">
        <v>0</v>
      </c>
      <c r="E41" s="299">
        <v>0.3</v>
      </c>
      <c r="F41" s="295">
        <v>0.06</v>
      </c>
      <c r="G41" s="294">
        <f ca="1">+IF(ISERROR(HLOOKUP($B41,INDIRECT("'Monthly Resource Report'!"&amp;'Reid Validation'!G$482631&amp;":"&amp;'Reid Validation'!G$482632),'Reid Validation'!G$482633,FALSE)),0,HLOOKUP($B41,INDIRECT("'Monthly Resource Report'!"&amp;'Reid Validation'!G$482631&amp;":"&amp;'Reid Validation'!G$482632),'Reid Validation'!G$482633,FALSE))</f>
        <v>0</v>
      </c>
      <c r="H41" s="297">
        <f ca="1">+IF(ISERROR(HLOOKUP($B41,INDIRECT("'Monthly Resource Report'!"&amp;'Reid Validation'!H$482631&amp;":"&amp;'Reid Validation'!H$482632),'Reid Validation'!H$482633,FALSE)),0,HLOOKUP($B41,INDIRECT("'Monthly Resource Report'!"&amp;'Reid Validation'!H$482631&amp;":"&amp;'Reid Validation'!H$482632),'Reid Validation'!H$482633,FALSE))</f>
        <v>0</v>
      </c>
      <c r="I41" s="317">
        <f ca="1">+IF(ISERROR(HLOOKUP($B41,INDIRECT("'Monthly Resource Report'!"&amp;'Reid Validation'!I$482631&amp;":"&amp;'Reid Validation'!I$482632),'Reid Validation'!I$482633,FALSE)),0,HLOOKUP($B41,INDIRECT("'Monthly Resource Report'!"&amp;'Reid Validation'!I$482631&amp;":"&amp;'Reid Validation'!I$482632),'Reid Validation'!I$482633,FALSE))</f>
        <v>0</v>
      </c>
      <c r="J41" s="318">
        <f ca="1">+IF(ISERROR(HLOOKUP($B41,INDIRECT("'Monthly Resource Report'!"&amp;'Reid Validation'!J$482631&amp;":"&amp;'Reid Validation'!J$482632),'Reid Validation'!J$482633,FALSE)),0,HLOOKUP($B41,INDIRECT("'Monthly Resource Report'!"&amp;'Reid Validation'!J$482631&amp;":"&amp;'Reid Validation'!J$482632),'Reid Validation'!J$482633,FALSE))</f>
        <v>0</v>
      </c>
      <c r="L41" s="301">
        <v>42430</v>
      </c>
      <c r="M41" s="294">
        <v>65</v>
      </c>
      <c r="N41" s="297">
        <v>0</v>
      </c>
      <c r="O41" s="299">
        <v>0.7</v>
      </c>
      <c r="P41" s="295">
        <v>0.06</v>
      </c>
      <c r="Q41" s="294">
        <f ca="1">+IF(ISERROR(HLOOKUP($B41,INDIRECT("'Monthly Resource Report'!"&amp;'Reid Validation'!Q$482631&amp;":"&amp;'Reid Validation'!Q$482632),'Reid Validation'!Q$482633,FALSE)),0,HLOOKUP($B41,INDIRECT("'Monthly Resource Report'!"&amp;'Reid Validation'!Q$482631&amp;":"&amp;'Reid Validation'!Q$482632),'Reid Validation'!Q$482633,FALSE))</f>
        <v>65</v>
      </c>
      <c r="R41" s="297">
        <f ca="1">+IF(ISERROR(HLOOKUP($B41,INDIRECT("'Monthly Resource Report'!"&amp;'Reid Validation'!R$482631&amp;":"&amp;'Reid Validation'!R$482632),'Reid Validation'!R$482633,FALSE)),0,HLOOKUP($B41,INDIRECT("'Monthly Resource Report'!"&amp;'Reid Validation'!R$482631&amp;":"&amp;'Reid Validation'!R$482632),'Reid Validation'!R$482633,FALSE))</f>
        <v>0</v>
      </c>
      <c r="S41" s="317">
        <f ca="1">+IF(ISERROR(HLOOKUP($B41,INDIRECT("'Monthly Resource Report'!"&amp;'Reid Validation'!S$482631&amp;":"&amp;'Reid Validation'!S$482632),'Reid Validation'!S$482633,FALSE)),0,HLOOKUP($B41,INDIRECT("'Monthly Resource Report'!"&amp;'Reid Validation'!S$482631&amp;":"&amp;'Reid Validation'!S$482632),'Reid Validation'!S$482633,FALSE))</f>
        <v>0</v>
      </c>
      <c r="T41" s="318">
        <f ca="1">+IF(ISERROR(HLOOKUP($B41,INDIRECT("'Monthly Resource Report'!"&amp;'Reid Validation'!T$482631&amp;":"&amp;'Reid Validation'!T$482632),'Reid Validation'!T$482633,FALSE)),0,HLOOKUP($B41,INDIRECT("'Monthly Resource Report'!"&amp;'Reid Validation'!T$482631&amp;":"&amp;'Reid Validation'!T$482632),'Reid Validation'!T$482633,FALSE))</f>
        <v>0</v>
      </c>
    </row>
    <row r="42" spans="2:20">
      <c r="B42" s="301">
        <v>42461</v>
      </c>
      <c r="C42" s="294">
        <v>45</v>
      </c>
      <c r="D42" s="297">
        <v>0</v>
      </c>
      <c r="E42" s="299">
        <v>0.3</v>
      </c>
      <c r="F42" s="295">
        <v>0.06</v>
      </c>
      <c r="G42" s="294">
        <f ca="1">+IF(ISERROR(HLOOKUP($B42,INDIRECT("'Monthly Resource Report'!"&amp;'Reid Validation'!G$482631&amp;":"&amp;'Reid Validation'!G$482632),'Reid Validation'!G$482633,FALSE)),0,HLOOKUP($B42,INDIRECT("'Monthly Resource Report'!"&amp;'Reid Validation'!G$482631&amp;":"&amp;'Reid Validation'!G$482632),'Reid Validation'!G$482633,FALSE))</f>
        <v>0</v>
      </c>
      <c r="H42" s="297">
        <f ca="1">+IF(ISERROR(HLOOKUP($B42,INDIRECT("'Monthly Resource Report'!"&amp;'Reid Validation'!H$482631&amp;":"&amp;'Reid Validation'!H$482632),'Reid Validation'!H$482633,FALSE)),0,HLOOKUP($B42,INDIRECT("'Monthly Resource Report'!"&amp;'Reid Validation'!H$482631&amp;":"&amp;'Reid Validation'!H$482632),'Reid Validation'!H$482633,FALSE))</f>
        <v>0</v>
      </c>
      <c r="I42" s="317">
        <f ca="1">+IF(ISERROR(HLOOKUP($B42,INDIRECT("'Monthly Resource Report'!"&amp;'Reid Validation'!I$482631&amp;":"&amp;'Reid Validation'!I$482632),'Reid Validation'!I$482633,FALSE)),0,HLOOKUP($B42,INDIRECT("'Monthly Resource Report'!"&amp;'Reid Validation'!I$482631&amp;":"&amp;'Reid Validation'!I$482632),'Reid Validation'!I$482633,FALSE))</f>
        <v>0</v>
      </c>
      <c r="J42" s="318">
        <f ca="1">+IF(ISERROR(HLOOKUP($B42,INDIRECT("'Monthly Resource Report'!"&amp;'Reid Validation'!J$482631&amp;":"&amp;'Reid Validation'!J$482632),'Reid Validation'!J$482633,FALSE)),0,HLOOKUP($B42,INDIRECT("'Monthly Resource Report'!"&amp;'Reid Validation'!J$482631&amp;":"&amp;'Reid Validation'!J$482632),'Reid Validation'!J$482633,FALSE))</f>
        <v>0</v>
      </c>
      <c r="L42" s="301">
        <v>42461</v>
      </c>
      <c r="M42" s="294">
        <v>65</v>
      </c>
      <c r="N42" s="297">
        <v>0</v>
      </c>
      <c r="O42" s="299">
        <v>0.7</v>
      </c>
      <c r="P42" s="295">
        <v>0.06</v>
      </c>
      <c r="Q42" s="294">
        <f ca="1">+IF(ISERROR(HLOOKUP($B42,INDIRECT("'Monthly Resource Report'!"&amp;'Reid Validation'!Q$482631&amp;":"&amp;'Reid Validation'!Q$482632),'Reid Validation'!Q$482633,FALSE)),0,HLOOKUP($B42,INDIRECT("'Monthly Resource Report'!"&amp;'Reid Validation'!Q$482631&amp;":"&amp;'Reid Validation'!Q$482632),'Reid Validation'!Q$482633,FALSE))</f>
        <v>65</v>
      </c>
      <c r="R42" s="297">
        <f ca="1">+IF(ISERROR(HLOOKUP($B42,INDIRECT("'Monthly Resource Report'!"&amp;'Reid Validation'!R$482631&amp;":"&amp;'Reid Validation'!R$482632),'Reid Validation'!R$482633,FALSE)),0,HLOOKUP($B42,INDIRECT("'Monthly Resource Report'!"&amp;'Reid Validation'!R$482631&amp;":"&amp;'Reid Validation'!R$482632),'Reid Validation'!R$482633,FALSE))</f>
        <v>0</v>
      </c>
      <c r="S42" s="317">
        <f ca="1">+IF(ISERROR(HLOOKUP($B42,INDIRECT("'Monthly Resource Report'!"&amp;'Reid Validation'!S$482631&amp;":"&amp;'Reid Validation'!S$482632),'Reid Validation'!S$482633,FALSE)),0,HLOOKUP($B42,INDIRECT("'Monthly Resource Report'!"&amp;'Reid Validation'!S$482631&amp;":"&amp;'Reid Validation'!S$482632),'Reid Validation'!S$482633,FALSE))</f>
        <v>0</v>
      </c>
      <c r="T42" s="318">
        <f ca="1">+IF(ISERROR(HLOOKUP($B42,INDIRECT("'Monthly Resource Report'!"&amp;'Reid Validation'!T$482631&amp;":"&amp;'Reid Validation'!T$482632),'Reid Validation'!T$482633,FALSE)),0,HLOOKUP($B42,INDIRECT("'Monthly Resource Report'!"&amp;'Reid Validation'!T$482631&amp;":"&amp;'Reid Validation'!T$482632),'Reid Validation'!T$482633,FALSE))</f>
        <v>0</v>
      </c>
    </row>
    <row r="43" spans="2:20">
      <c r="B43" s="301">
        <v>42491</v>
      </c>
      <c r="C43" s="294">
        <v>45</v>
      </c>
      <c r="D43" s="297">
        <v>0</v>
      </c>
      <c r="E43" s="299">
        <v>0.3</v>
      </c>
      <c r="F43" s="295">
        <v>0.06</v>
      </c>
      <c r="G43" s="294">
        <f ca="1">+IF(ISERROR(HLOOKUP($B43,INDIRECT("'Monthly Resource Report'!"&amp;'Reid Validation'!G$482631&amp;":"&amp;'Reid Validation'!G$482632),'Reid Validation'!G$482633,FALSE)),0,HLOOKUP($B43,INDIRECT("'Monthly Resource Report'!"&amp;'Reid Validation'!G$482631&amp;":"&amp;'Reid Validation'!G$482632),'Reid Validation'!G$482633,FALSE))</f>
        <v>0</v>
      </c>
      <c r="H43" s="297">
        <f ca="1">+IF(ISERROR(HLOOKUP($B43,INDIRECT("'Monthly Resource Report'!"&amp;'Reid Validation'!H$482631&amp;":"&amp;'Reid Validation'!H$482632),'Reid Validation'!H$482633,FALSE)),0,HLOOKUP($B43,INDIRECT("'Monthly Resource Report'!"&amp;'Reid Validation'!H$482631&amp;":"&amp;'Reid Validation'!H$482632),'Reid Validation'!H$482633,FALSE))</f>
        <v>0</v>
      </c>
      <c r="I43" s="317">
        <f ca="1">+IF(ISERROR(HLOOKUP($B43,INDIRECT("'Monthly Resource Report'!"&amp;'Reid Validation'!I$482631&amp;":"&amp;'Reid Validation'!I$482632),'Reid Validation'!I$482633,FALSE)),0,HLOOKUP($B43,INDIRECT("'Monthly Resource Report'!"&amp;'Reid Validation'!I$482631&amp;":"&amp;'Reid Validation'!I$482632),'Reid Validation'!I$482633,FALSE))</f>
        <v>0</v>
      </c>
      <c r="J43" s="318">
        <f ca="1">+IF(ISERROR(HLOOKUP($B43,INDIRECT("'Monthly Resource Report'!"&amp;'Reid Validation'!J$482631&amp;":"&amp;'Reid Validation'!J$482632),'Reid Validation'!J$482633,FALSE)),0,HLOOKUP($B43,INDIRECT("'Monthly Resource Report'!"&amp;'Reid Validation'!J$482631&amp;":"&amp;'Reid Validation'!J$482632),'Reid Validation'!J$482633,FALSE))</f>
        <v>0</v>
      </c>
      <c r="L43" s="301">
        <v>42491</v>
      </c>
      <c r="M43" s="294">
        <v>60</v>
      </c>
      <c r="N43" s="297">
        <v>0</v>
      </c>
      <c r="O43" s="299">
        <v>0.7</v>
      </c>
      <c r="P43" s="295">
        <v>0.06</v>
      </c>
      <c r="Q43" s="294">
        <f ca="1">+IF(ISERROR(HLOOKUP($B43,INDIRECT("'Monthly Resource Report'!"&amp;'Reid Validation'!Q$482631&amp;":"&amp;'Reid Validation'!Q$482632),'Reid Validation'!Q$482633,FALSE)),0,HLOOKUP($B43,INDIRECT("'Monthly Resource Report'!"&amp;'Reid Validation'!Q$482631&amp;":"&amp;'Reid Validation'!Q$482632),'Reid Validation'!Q$482633,FALSE))</f>
        <v>60</v>
      </c>
      <c r="R43" s="297">
        <f ca="1">+IF(ISERROR(HLOOKUP($B43,INDIRECT("'Monthly Resource Report'!"&amp;'Reid Validation'!R$482631&amp;":"&amp;'Reid Validation'!R$482632),'Reid Validation'!R$482633,FALSE)),0,HLOOKUP($B43,INDIRECT("'Monthly Resource Report'!"&amp;'Reid Validation'!R$482631&amp;":"&amp;'Reid Validation'!R$482632),'Reid Validation'!R$482633,FALSE))</f>
        <v>0</v>
      </c>
      <c r="S43" s="317">
        <f ca="1">+IF(ISERROR(HLOOKUP($B43,INDIRECT("'Monthly Resource Report'!"&amp;'Reid Validation'!S$482631&amp;":"&amp;'Reid Validation'!S$482632),'Reid Validation'!S$482633,FALSE)),0,HLOOKUP($B43,INDIRECT("'Monthly Resource Report'!"&amp;'Reid Validation'!S$482631&amp;":"&amp;'Reid Validation'!S$482632),'Reid Validation'!S$482633,FALSE))</f>
        <v>0</v>
      </c>
      <c r="T43" s="318">
        <f ca="1">+IF(ISERROR(HLOOKUP($B43,INDIRECT("'Monthly Resource Report'!"&amp;'Reid Validation'!T$482631&amp;":"&amp;'Reid Validation'!T$482632),'Reid Validation'!T$482633,FALSE)),0,HLOOKUP($B43,INDIRECT("'Monthly Resource Report'!"&amp;'Reid Validation'!T$482631&amp;":"&amp;'Reid Validation'!T$482632),'Reid Validation'!T$482633,FALSE))</f>
        <v>0</v>
      </c>
    </row>
    <row r="44" spans="2:20">
      <c r="B44" s="301">
        <v>42522</v>
      </c>
      <c r="C44" s="294">
        <v>45</v>
      </c>
      <c r="D44" s="297">
        <v>0</v>
      </c>
      <c r="E44" s="299">
        <v>0.3</v>
      </c>
      <c r="F44" s="295">
        <v>0.06</v>
      </c>
      <c r="G44" s="294">
        <f ca="1">+IF(ISERROR(HLOOKUP($B44,INDIRECT("'Monthly Resource Report'!"&amp;'Reid Validation'!G$482631&amp;":"&amp;'Reid Validation'!G$482632),'Reid Validation'!G$482633,FALSE)),0,HLOOKUP($B44,INDIRECT("'Monthly Resource Report'!"&amp;'Reid Validation'!G$482631&amp;":"&amp;'Reid Validation'!G$482632),'Reid Validation'!G$482633,FALSE))</f>
        <v>0</v>
      </c>
      <c r="H44" s="297">
        <f ca="1">+IF(ISERROR(HLOOKUP($B44,INDIRECT("'Monthly Resource Report'!"&amp;'Reid Validation'!H$482631&amp;":"&amp;'Reid Validation'!H$482632),'Reid Validation'!H$482633,FALSE)),0,HLOOKUP($B44,INDIRECT("'Monthly Resource Report'!"&amp;'Reid Validation'!H$482631&amp;":"&amp;'Reid Validation'!H$482632),'Reid Validation'!H$482633,FALSE))</f>
        <v>0</v>
      </c>
      <c r="I44" s="317">
        <f ca="1">+IF(ISERROR(HLOOKUP($B44,INDIRECT("'Monthly Resource Report'!"&amp;'Reid Validation'!I$482631&amp;":"&amp;'Reid Validation'!I$482632),'Reid Validation'!I$482633,FALSE)),0,HLOOKUP($B44,INDIRECT("'Monthly Resource Report'!"&amp;'Reid Validation'!I$482631&amp;":"&amp;'Reid Validation'!I$482632),'Reid Validation'!I$482633,FALSE))</f>
        <v>0</v>
      </c>
      <c r="J44" s="318">
        <f ca="1">+IF(ISERROR(HLOOKUP($B44,INDIRECT("'Monthly Resource Report'!"&amp;'Reid Validation'!J$482631&amp;":"&amp;'Reid Validation'!J$482632),'Reid Validation'!J$482633,FALSE)),0,HLOOKUP($B44,INDIRECT("'Monthly Resource Report'!"&amp;'Reid Validation'!J$482631&amp;":"&amp;'Reid Validation'!J$482632),'Reid Validation'!J$482633,FALSE))</f>
        <v>0</v>
      </c>
      <c r="L44" s="301">
        <v>42522</v>
      </c>
      <c r="M44" s="294">
        <v>60</v>
      </c>
      <c r="N44" s="297">
        <v>0</v>
      </c>
      <c r="O44" s="299">
        <v>0.7</v>
      </c>
      <c r="P44" s="295">
        <v>0.06</v>
      </c>
      <c r="Q44" s="294">
        <f ca="1">+IF(ISERROR(HLOOKUP($B44,INDIRECT("'Monthly Resource Report'!"&amp;'Reid Validation'!Q$482631&amp;":"&amp;'Reid Validation'!Q$482632),'Reid Validation'!Q$482633,FALSE)),0,HLOOKUP($B44,INDIRECT("'Monthly Resource Report'!"&amp;'Reid Validation'!Q$482631&amp;":"&amp;'Reid Validation'!Q$482632),'Reid Validation'!Q$482633,FALSE))</f>
        <v>60</v>
      </c>
      <c r="R44" s="297">
        <f ca="1">+IF(ISERROR(HLOOKUP($B44,INDIRECT("'Monthly Resource Report'!"&amp;'Reid Validation'!R$482631&amp;":"&amp;'Reid Validation'!R$482632),'Reid Validation'!R$482633,FALSE)),0,HLOOKUP($B44,INDIRECT("'Monthly Resource Report'!"&amp;'Reid Validation'!R$482631&amp;":"&amp;'Reid Validation'!R$482632),'Reid Validation'!R$482633,FALSE))</f>
        <v>0</v>
      </c>
      <c r="S44" s="317">
        <f ca="1">+IF(ISERROR(HLOOKUP($B44,INDIRECT("'Monthly Resource Report'!"&amp;'Reid Validation'!S$482631&amp;":"&amp;'Reid Validation'!S$482632),'Reid Validation'!S$482633,FALSE)),0,HLOOKUP($B44,INDIRECT("'Monthly Resource Report'!"&amp;'Reid Validation'!S$482631&amp;":"&amp;'Reid Validation'!S$482632),'Reid Validation'!S$482633,FALSE))</f>
        <v>0</v>
      </c>
      <c r="T44" s="318">
        <f ca="1">+IF(ISERROR(HLOOKUP($B44,INDIRECT("'Monthly Resource Report'!"&amp;'Reid Validation'!T$482631&amp;":"&amp;'Reid Validation'!T$482632),'Reid Validation'!T$482633,FALSE)),0,HLOOKUP($B44,INDIRECT("'Monthly Resource Report'!"&amp;'Reid Validation'!T$482631&amp;":"&amp;'Reid Validation'!T$482632),'Reid Validation'!T$482633,FALSE))</f>
        <v>0</v>
      </c>
    </row>
    <row r="45" spans="2:20">
      <c r="B45" s="301">
        <v>42552</v>
      </c>
      <c r="C45" s="294">
        <v>45</v>
      </c>
      <c r="D45" s="297">
        <v>0</v>
      </c>
      <c r="E45" s="299">
        <v>0.3</v>
      </c>
      <c r="F45" s="295">
        <v>0.06</v>
      </c>
      <c r="G45" s="294">
        <f ca="1">+IF(ISERROR(HLOOKUP($B45,INDIRECT("'Monthly Resource Report'!"&amp;'Reid Validation'!G$482631&amp;":"&amp;'Reid Validation'!G$482632),'Reid Validation'!G$482633,FALSE)),0,HLOOKUP($B45,INDIRECT("'Monthly Resource Report'!"&amp;'Reid Validation'!G$482631&amp;":"&amp;'Reid Validation'!G$482632),'Reid Validation'!G$482633,FALSE))</f>
        <v>45</v>
      </c>
      <c r="H45" s="297">
        <f ca="1">+IF(ISERROR(HLOOKUP($B45,INDIRECT("'Monthly Resource Report'!"&amp;'Reid Validation'!H$482631&amp;":"&amp;'Reid Validation'!H$482632),'Reid Validation'!H$482633,FALSE)),0,HLOOKUP($B45,INDIRECT("'Monthly Resource Report'!"&amp;'Reid Validation'!H$482631&amp;":"&amp;'Reid Validation'!H$482632),'Reid Validation'!H$482633,FALSE))</f>
        <v>0</v>
      </c>
      <c r="I45" s="317">
        <f ca="1">+IF(ISERROR(HLOOKUP($B45,INDIRECT("'Monthly Resource Report'!"&amp;'Reid Validation'!I$482631&amp;":"&amp;'Reid Validation'!I$482632),'Reid Validation'!I$482633,FALSE)),0,HLOOKUP($B45,INDIRECT("'Monthly Resource Report'!"&amp;'Reid Validation'!I$482631&amp;":"&amp;'Reid Validation'!I$482632),'Reid Validation'!I$482633,FALSE))</f>
        <v>0</v>
      </c>
      <c r="J45" s="318">
        <f ca="1">+IF(ISERROR(HLOOKUP($B45,INDIRECT("'Monthly Resource Report'!"&amp;'Reid Validation'!J$482631&amp;":"&amp;'Reid Validation'!J$482632),'Reid Validation'!J$482633,FALSE)),0,HLOOKUP($B45,INDIRECT("'Monthly Resource Report'!"&amp;'Reid Validation'!J$482631&amp;":"&amp;'Reid Validation'!J$482632),'Reid Validation'!J$482633,FALSE))</f>
        <v>0</v>
      </c>
      <c r="L45" s="301">
        <v>42552</v>
      </c>
      <c r="M45" s="294">
        <v>58</v>
      </c>
      <c r="N45" s="297">
        <v>0</v>
      </c>
      <c r="O45" s="299">
        <v>0.7</v>
      </c>
      <c r="P45" s="295">
        <v>0.06</v>
      </c>
      <c r="Q45" s="294">
        <f ca="1">+IF(ISERROR(HLOOKUP($B45,INDIRECT("'Monthly Resource Report'!"&amp;'Reid Validation'!Q$482631&amp;":"&amp;'Reid Validation'!Q$482632),'Reid Validation'!Q$482633,FALSE)),0,HLOOKUP($B45,INDIRECT("'Monthly Resource Report'!"&amp;'Reid Validation'!Q$482631&amp;":"&amp;'Reid Validation'!Q$482632),'Reid Validation'!Q$482633,FALSE))</f>
        <v>58</v>
      </c>
      <c r="R45" s="297">
        <f ca="1">+IF(ISERROR(HLOOKUP($B45,INDIRECT("'Monthly Resource Report'!"&amp;'Reid Validation'!R$482631&amp;":"&amp;'Reid Validation'!R$482632),'Reid Validation'!R$482633,FALSE)),0,HLOOKUP($B45,INDIRECT("'Monthly Resource Report'!"&amp;'Reid Validation'!R$482631&amp;":"&amp;'Reid Validation'!R$482632),'Reid Validation'!R$482633,FALSE))</f>
        <v>0</v>
      </c>
      <c r="S45" s="317">
        <f ca="1">+IF(ISERROR(HLOOKUP($B45,INDIRECT("'Monthly Resource Report'!"&amp;'Reid Validation'!S$482631&amp;":"&amp;'Reid Validation'!S$482632),'Reid Validation'!S$482633,FALSE)),0,HLOOKUP($B45,INDIRECT("'Monthly Resource Report'!"&amp;'Reid Validation'!S$482631&amp;":"&amp;'Reid Validation'!S$482632),'Reid Validation'!S$482633,FALSE))</f>
        <v>0</v>
      </c>
      <c r="T45" s="318">
        <f ca="1">+IF(ISERROR(HLOOKUP($B45,INDIRECT("'Monthly Resource Report'!"&amp;'Reid Validation'!T$482631&amp;":"&amp;'Reid Validation'!T$482632),'Reid Validation'!T$482633,FALSE)),0,HLOOKUP($B45,INDIRECT("'Monthly Resource Report'!"&amp;'Reid Validation'!T$482631&amp;":"&amp;'Reid Validation'!T$482632),'Reid Validation'!T$482633,FALSE))</f>
        <v>0</v>
      </c>
    </row>
    <row r="46" spans="2:20">
      <c r="B46" s="301">
        <v>42583</v>
      </c>
      <c r="C46" s="294">
        <v>45</v>
      </c>
      <c r="D46" s="297">
        <v>0</v>
      </c>
      <c r="E46" s="299">
        <v>0.3</v>
      </c>
      <c r="F46" s="295">
        <v>0.06</v>
      </c>
      <c r="G46" s="294">
        <f ca="1">+IF(ISERROR(HLOOKUP($B46,INDIRECT("'Monthly Resource Report'!"&amp;'Reid Validation'!G$482631&amp;":"&amp;'Reid Validation'!G$482632),'Reid Validation'!G$482633,FALSE)),0,HLOOKUP($B46,INDIRECT("'Monthly Resource Report'!"&amp;'Reid Validation'!G$482631&amp;":"&amp;'Reid Validation'!G$482632),'Reid Validation'!G$482633,FALSE))</f>
        <v>45</v>
      </c>
      <c r="H46" s="297">
        <f ca="1">+IF(ISERROR(HLOOKUP($B46,INDIRECT("'Monthly Resource Report'!"&amp;'Reid Validation'!H$482631&amp;":"&amp;'Reid Validation'!H$482632),'Reid Validation'!H$482633,FALSE)),0,HLOOKUP($B46,INDIRECT("'Monthly Resource Report'!"&amp;'Reid Validation'!H$482631&amp;":"&amp;'Reid Validation'!H$482632),'Reid Validation'!H$482633,FALSE))</f>
        <v>0</v>
      </c>
      <c r="I46" s="317">
        <f ca="1">+IF(ISERROR(HLOOKUP($B46,INDIRECT("'Monthly Resource Report'!"&amp;'Reid Validation'!I$482631&amp;":"&amp;'Reid Validation'!I$482632),'Reid Validation'!I$482633,FALSE)),0,HLOOKUP($B46,INDIRECT("'Monthly Resource Report'!"&amp;'Reid Validation'!I$482631&amp;":"&amp;'Reid Validation'!I$482632),'Reid Validation'!I$482633,FALSE))</f>
        <v>0</v>
      </c>
      <c r="J46" s="318">
        <f ca="1">+IF(ISERROR(HLOOKUP($B46,INDIRECT("'Monthly Resource Report'!"&amp;'Reid Validation'!J$482631&amp;":"&amp;'Reid Validation'!J$482632),'Reid Validation'!J$482633,FALSE)),0,HLOOKUP($B46,INDIRECT("'Monthly Resource Report'!"&amp;'Reid Validation'!J$482631&amp;":"&amp;'Reid Validation'!J$482632),'Reid Validation'!J$482633,FALSE))</f>
        <v>0</v>
      </c>
      <c r="L46" s="301">
        <v>42583</v>
      </c>
      <c r="M46" s="294">
        <v>58</v>
      </c>
      <c r="N46" s="297">
        <v>0</v>
      </c>
      <c r="O46" s="299">
        <v>0.7</v>
      </c>
      <c r="P46" s="295">
        <v>0.06</v>
      </c>
      <c r="Q46" s="294">
        <f ca="1">+IF(ISERROR(HLOOKUP($B46,INDIRECT("'Monthly Resource Report'!"&amp;'Reid Validation'!Q$482631&amp;":"&amp;'Reid Validation'!Q$482632),'Reid Validation'!Q$482633,FALSE)),0,HLOOKUP($B46,INDIRECT("'Monthly Resource Report'!"&amp;'Reid Validation'!Q$482631&amp;":"&amp;'Reid Validation'!Q$482632),'Reid Validation'!Q$482633,FALSE))</f>
        <v>58</v>
      </c>
      <c r="R46" s="297">
        <f ca="1">+IF(ISERROR(HLOOKUP($B46,INDIRECT("'Monthly Resource Report'!"&amp;'Reid Validation'!R$482631&amp;":"&amp;'Reid Validation'!R$482632),'Reid Validation'!R$482633,FALSE)),0,HLOOKUP($B46,INDIRECT("'Monthly Resource Report'!"&amp;'Reid Validation'!R$482631&amp;":"&amp;'Reid Validation'!R$482632),'Reid Validation'!R$482633,FALSE))</f>
        <v>0</v>
      </c>
      <c r="S46" s="317">
        <f ca="1">+IF(ISERROR(HLOOKUP($B46,INDIRECT("'Monthly Resource Report'!"&amp;'Reid Validation'!S$482631&amp;":"&amp;'Reid Validation'!S$482632),'Reid Validation'!S$482633,FALSE)),0,HLOOKUP($B46,INDIRECT("'Monthly Resource Report'!"&amp;'Reid Validation'!S$482631&amp;":"&amp;'Reid Validation'!S$482632),'Reid Validation'!S$482633,FALSE))</f>
        <v>0</v>
      </c>
      <c r="T46" s="318">
        <f ca="1">+IF(ISERROR(HLOOKUP($B46,INDIRECT("'Monthly Resource Report'!"&amp;'Reid Validation'!T$482631&amp;":"&amp;'Reid Validation'!T$482632),'Reid Validation'!T$482633,FALSE)),0,HLOOKUP($B46,INDIRECT("'Monthly Resource Report'!"&amp;'Reid Validation'!T$482631&amp;":"&amp;'Reid Validation'!T$482632),'Reid Validation'!T$482633,FALSE))</f>
        <v>0</v>
      </c>
    </row>
    <row r="47" spans="2:20">
      <c r="B47" s="301">
        <v>42614</v>
      </c>
      <c r="C47" s="294">
        <v>45</v>
      </c>
      <c r="D47" s="297">
        <v>0</v>
      </c>
      <c r="E47" s="299">
        <v>0.3</v>
      </c>
      <c r="F47" s="295">
        <v>0.06</v>
      </c>
      <c r="G47" s="294">
        <f ca="1">+IF(ISERROR(HLOOKUP($B47,INDIRECT("'Monthly Resource Report'!"&amp;'Reid Validation'!G$482631&amp;":"&amp;'Reid Validation'!G$482632),'Reid Validation'!G$482633,FALSE)),0,HLOOKUP($B47,INDIRECT("'Monthly Resource Report'!"&amp;'Reid Validation'!G$482631&amp;":"&amp;'Reid Validation'!G$482632),'Reid Validation'!G$482633,FALSE))</f>
        <v>0</v>
      </c>
      <c r="H47" s="297">
        <f ca="1">+IF(ISERROR(HLOOKUP($B47,INDIRECT("'Monthly Resource Report'!"&amp;'Reid Validation'!H$482631&amp;":"&amp;'Reid Validation'!H$482632),'Reid Validation'!H$482633,FALSE)),0,HLOOKUP($B47,INDIRECT("'Monthly Resource Report'!"&amp;'Reid Validation'!H$482631&amp;":"&amp;'Reid Validation'!H$482632),'Reid Validation'!H$482633,FALSE))</f>
        <v>0</v>
      </c>
      <c r="I47" s="317">
        <f ca="1">+IF(ISERROR(HLOOKUP($B47,INDIRECT("'Monthly Resource Report'!"&amp;'Reid Validation'!I$482631&amp;":"&amp;'Reid Validation'!I$482632),'Reid Validation'!I$482633,FALSE)),0,HLOOKUP($B47,INDIRECT("'Monthly Resource Report'!"&amp;'Reid Validation'!I$482631&amp;":"&amp;'Reid Validation'!I$482632),'Reid Validation'!I$482633,FALSE))</f>
        <v>0</v>
      </c>
      <c r="J47" s="318">
        <f ca="1">+IF(ISERROR(HLOOKUP($B47,INDIRECT("'Monthly Resource Report'!"&amp;'Reid Validation'!J$482631&amp;":"&amp;'Reid Validation'!J$482632),'Reid Validation'!J$482633,FALSE)),0,HLOOKUP($B47,INDIRECT("'Monthly Resource Report'!"&amp;'Reid Validation'!J$482631&amp;":"&amp;'Reid Validation'!J$482632),'Reid Validation'!J$482633,FALSE))</f>
        <v>0</v>
      </c>
      <c r="L47" s="301">
        <v>42614</v>
      </c>
      <c r="M47" s="294">
        <v>58</v>
      </c>
      <c r="N47" s="297">
        <v>0</v>
      </c>
      <c r="O47" s="299">
        <v>0.7</v>
      </c>
      <c r="P47" s="295">
        <v>0.06</v>
      </c>
      <c r="Q47" s="294">
        <f ca="1">+IF(ISERROR(HLOOKUP($B47,INDIRECT("'Monthly Resource Report'!"&amp;'Reid Validation'!Q$482631&amp;":"&amp;'Reid Validation'!Q$482632),'Reid Validation'!Q$482633,FALSE)),0,HLOOKUP($B47,INDIRECT("'Monthly Resource Report'!"&amp;'Reid Validation'!Q$482631&amp;":"&amp;'Reid Validation'!Q$482632),'Reid Validation'!Q$482633,FALSE))</f>
        <v>58</v>
      </c>
      <c r="R47" s="297">
        <f ca="1">+IF(ISERROR(HLOOKUP($B47,INDIRECT("'Monthly Resource Report'!"&amp;'Reid Validation'!R$482631&amp;":"&amp;'Reid Validation'!R$482632),'Reid Validation'!R$482633,FALSE)),0,HLOOKUP($B47,INDIRECT("'Monthly Resource Report'!"&amp;'Reid Validation'!R$482631&amp;":"&amp;'Reid Validation'!R$482632),'Reid Validation'!R$482633,FALSE))</f>
        <v>0</v>
      </c>
      <c r="S47" s="317">
        <f ca="1">+IF(ISERROR(HLOOKUP($B47,INDIRECT("'Monthly Resource Report'!"&amp;'Reid Validation'!S$482631&amp;":"&amp;'Reid Validation'!S$482632),'Reid Validation'!S$482633,FALSE)),0,HLOOKUP($B47,INDIRECT("'Monthly Resource Report'!"&amp;'Reid Validation'!S$482631&amp;":"&amp;'Reid Validation'!S$482632),'Reid Validation'!S$482633,FALSE))</f>
        <v>0</v>
      </c>
      <c r="T47" s="318">
        <f ca="1">+IF(ISERROR(HLOOKUP($B47,INDIRECT("'Monthly Resource Report'!"&amp;'Reid Validation'!T$482631&amp;":"&amp;'Reid Validation'!T$482632),'Reid Validation'!T$482633,FALSE)),0,HLOOKUP($B47,INDIRECT("'Monthly Resource Report'!"&amp;'Reid Validation'!T$482631&amp;":"&amp;'Reid Validation'!T$482632),'Reid Validation'!T$482633,FALSE))</f>
        <v>0</v>
      </c>
    </row>
    <row r="48" spans="2:20">
      <c r="B48" s="301">
        <v>42644</v>
      </c>
      <c r="C48" s="294">
        <v>45</v>
      </c>
      <c r="D48" s="297">
        <v>0</v>
      </c>
      <c r="E48" s="299">
        <v>0.3</v>
      </c>
      <c r="F48" s="295">
        <v>0.06</v>
      </c>
      <c r="G48" s="294">
        <f ca="1">+IF(ISERROR(HLOOKUP($B48,INDIRECT("'Monthly Resource Report'!"&amp;'Reid Validation'!G$482631&amp;":"&amp;'Reid Validation'!G$482632),'Reid Validation'!G$482633,FALSE)),0,HLOOKUP($B48,INDIRECT("'Monthly Resource Report'!"&amp;'Reid Validation'!G$482631&amp;":"&amp;'Reid Validation'!G$482632),'Reid Validation'!G$482633,FALSE))</f>
        <v>0</v>
      </c>
      <c r="H48" s="297">
        <f ca="1">+IF(ISERROR(HLOOKUP($B48,INDIRECT("'Monthly Resource Report'!"&amp;'Reid Validation'!H$482631&amp;":"&amp;'Reid Validation'!H$482632),'Reid Validation'!H$482633,FALSE)),0,HLOOKUP($B48,INDIRECT("'Monthly Resource Report'!"&amp;'Reid Validation'!H$482631&amp;":"&amp;'Reid Validation'!H$482632),'Reid Validation'!H$482633,FALSE))</f>
        <v>0</v>
      </c>
      <c r="I48" s="317">
        <f ca="1">+IF(ISERROR(HLOOKUP($B48,INDIRECT("'Monthly Resource Report'!"&amp;'Reid Validation'!I$482631&amp;":"&amp;'Reid Validation'!I$482632),'Reid Validation'!I$482633,FALSE)),0,HLOOKUP($B48,INDIRECT("'Monthly Resource Report'!"&amp;'Reid Validation'!I$482631&amp;":"&amp;'Reid Validation'!I$482632),'Reid Validation'!I$482633,FALSE))</f>
        <v>0</v>
      </c>
      <c r="J48" s="318">
        <f ca="1">+IF(ISERROR(HLOOKUP($B48,INDIRECT("'Monthly Resource Report'!"&amp;'Reid Validation'!J$482631&amp;":"&amp;'Reid Validation'!J$482632),'Reid Validation'!J$482633,FALSE)),0,HLOOKUP($B48,INDIRECT("'Monthly Resource Report'!"&amp;'Reid Validation'!J$482631&amp;":"&amp;'Reid Validation'!J$482632),'Reid Validation'!J$482633,FALSE))</f>
        <v>0</v>
      </c>
      <c r="L48" s="301">
        <v>42644</v>
      </c>
      <c r="M48" s="294">
        <v>60</v>
      </c>
      <c r="N48" s="297">
        <v>0</v>
      </c>
      <c r="O48" s="299">
        <v>0.7</v>
      </c>
      <c r="P48" s="295">
        <v>0.06</v>
      </c>
      <c r="Q48" s="294">
        <f ca="1">+IF(ISERROR(HLOOKUP($B48,INDIRECT("'Monthly Resource Report'!"&amp;'Reid Validation'!Q$482631&amp;":"&amp;'Reid Validation'!Q$482632),'Reid Validation'!Q$482633,FALSE)),0,HLOOKUP($B48,INDIRECT("'Monthly Resource Report'!"&amp;'Reid Validation'!Q$482631&amp;":"&amp;'Reid Validation'!Q$482632),'Reid Validation'!Q$482633,FALSE))</f>
        <v>60</v>
      </c>
      <c r="R48" s="297">
        <f ca="1">+IF(ISERROR(HLOOKUP($B48,INDIRECT("'Monthly Resource Report'!"&amp;'Reid Validation'!R$482631&amp;":"&amp;'Reid Validation'!R$482632),'Reid Validation'!R$482633,FALSE)),0,HLOOKUP($B48,INDIRECT("'Monthly Resource Report'!"&amp;'Reid Validation'!R$482631&amp;":"&amp;'Reid Validation'!R$482632),'Reid Validation'!R$482633,FALSE))</f>
        <v>0</v>
      </c>
      <c r="S48" s="317">
        <f ca="1">+IF(ISERROR(HLOOKUP($B48,INDIRECT("'Monthly Resource Report'!"&amp;'Reid Validation'!S$482631&amp;":"&amp;'Reid Validation'!S$482632),'Reid Validation'!S$482633,FALSE)),0,HLOOKUP($B48,INDIRECT("'Monthly Resource Report'!"&amp;'Reid Validation'!S$482631&amp;":"&amp;'Reid Validation'!S$482632),'Reid Validation'!S$482633,FALSE))</f>
        <v>0</v>
      </c>
      <c r="T48" s="318">
        <f ca="1">+IF(ISERROR(HLOOKUP($B48,INDIRECT("'Monthly Resource Report'!"&amp;'Reid Validation'!T$482631&amp;":"&amp;'Reid Validation'!T$482632),'Reid Validation'!T$482633,FALSE)),0,HLOOKUP($B48,INDIRECT("'Monthly Resource Report'!"&amp;'Reid Validation'!T$482631&amp;":"&amp;'Reid Validation'!T$482632),'Reid Validation'!T$482633,FALSE))</f>
        <v>0</v>
      </c>
    </row>
    <row r="49" spans="2:20">
      <c r="B49" s="301">
        <v>42675</v>
      </c>
      <c r="C49" s="294">
        <v>45</v>
      </c>
      <c r="D49" s="297">
        <v>0</v>
      </c>
      <c r="E49" s="299">
        <v>0.3</v>
      </c>
      <c r="F49" s="295">
        <v>0.06</v>
      </c>
      <c r="G49" s="294">
        <f ca="1">+IF(ISERROR(HLOOKUP($B49,INDIRECT("'Monthly Resource Report'!"&amp;'Reid Validation'!G$482631&amp;":"&amp;'Reid Validation'!G$482632),'Reid Validation'!G$482633,FALSE)),0,HLOOKUP($B49,INDIRECT("'Monthly Resource Report'!"&amp;'Reid Validation'!G$482631&amp;":"&amp;'Reid Validation'!G$482632),'Reid Validation'!G$482633,FALSE))</f>
        <v>0</v>
      </c>
      <c r="H49" s="297">
        <f ca="1">+IF(ISERROR(HLOOKUP($B49,INDIRECT("'Monthly Resource Report'!"&amp;'Reid Validation'!H$482631&amp;":"&amp;'Reid Validation'!H$482632),'Reid Validation'!H$482633,FALSE)),0,HLOOKUP($B49,INDIRECT("'Monthly Resource Report'!"&amp;'Reid Validation'!H$482631&amp;":"&amp;'Reid Validation'!H$482632),'Reid Validation'!H$482633,FALSE))</f>
        <v>0</v>
      </c>
      <c r="I49" s="317">
        <f ca="1">+IF(ISERROR(HLOOKUP($B49,INDIRECT("'Monthly Resource Report'!"&amp;'Reid Validation'!I$482631&amp;":"&amp;'Reid Validation'!I$482632),'Reid Validation'!I$482633,FALSE)),0,HLOOKUP($B49,INDIRECT("'Monthly Resource Report'!"&amp;'Reid Validation'!I$482631&amp;":"&amp;'Reid Validation'!I$482632),'Reid Validation'!I$482633,FALSE))</f>
        <v>0</v>
      </c>
      <c r="J49" s="318">
        <f ca="1">+IF(ISERROR(HLOOKUP($B49,INDIRECT("'Monthly Resource Report'!"&amp;'Reid Validation'!J$482631&amp;":"&amp;'Reid Validation'!J$482632),'Reid Validation'!J$482633,FALSE)),0,HLOOKUP($B49,INDIRECT("'Monthly Resource Report'!"&amp;'Reid Validation'!J$482631&amp;":"&amp;'Reid Validation'!J$482632),'Reid Validation'!J$482633,FALSE))</f>
        <v>0</v>
      </c>
      <c r="L49" s="301">
        <v>42675</v>
      </c>
      <c r="M49" s="294">
        <v>60</v>
      </c>
      <c r="N49" s="297">
        <v>0</v>
      </c>
      <c r="O49" s="299">
        <v>0.7</v>
      </c>
      <c r="P49" s="295">
        <v>0.06</v>
      </c>
      <c r="Q49" s="294">
        <f ca="1">+IF(ISERROR(HLOOKUP($B49,INDIRECT("'Monthly Resource Report'!"&amp;'Reid Validation'!Q$482631&amp;":"&amp;'Reid Validation'!Q$482632),'Reid Validation'!Q$482633,FALSE)),0,HLOOKUP($B49,INDIRECT("'Monthly Resource Report'!"&amp;'Reid Validation'!Q$482631&amp;":"&amp;'Reid Validation'!Q$482632),'Reid Validation'!Q$482633,FALSE))</f>
        <v>60</v>
      </c>
      <c r="R49" s="297">
        <f ca="1">+IF(ISERROR(HLOOKUP($B49,INDIRECT("'Monthly Resource Report'!"&amp;'Reid Validation'!R$482631&amp;":"&amp;'Reid Validation'!R$482632),'Reid Validation'!R$482633,FALSE)),0,HLOOKUP($B49,INDIRECT("'Monthly Resource Report'!"&amp;'Reid Validation'!R$482631&amp;":"&amp;'Reid Validation'!R$482632),'Reid Validation'!R$482633,FALSE))</f>
        <v>0</v>
      </c>
      <c r="S49" s="317">
        <f ca="1">+IF(ISERROR(HLOOKUP($B49,INDIRECT("'Monthly Resource Report'!"&amp;'Reid Validation'!S$482631&amp;":"&amp;'Reid Validation'!S$482632),'Reid Validation'!S$482633,FALSE)),0,HLOOKUP($B49,INDIRECT("'Monthly Resource Report'!"&amp;'Reid Validation'!S$482631&amp;":"&amp;'Reid Validation'!S$482632),'Reid Validation'!S$482633,FALSE))</f>
        <v>0</v>
      </c>
      <c r="T49" s="318">
        <f ca="1">+IF(ISERROR(HLOOKUP($B49,INDIRECT("'Monthly Resource Report'!"&amp;'Reid Validation'!T$482631&amp;":"&amp;'Reid Validation'!T$482632),'Reid Validation'!T$482633,FALSE)),0,HLOOKUP($B49,INDIRECT("'Monthly Resource Report'!"&amp;'Reid Validation'!T$482631&amp;":"&amp;'Reid Validation'!T$482632),'Reid Validation'!T$482633,FALSE))</f>
        <v>0</v>
      </c>
    </row>
    <row r="50" spans="2:20">
      <c r="B50" s="301">
        <v>42705</v>
      </c>
      <c r="C50" s="294">
        <v>45</v>
      </c>
      <c r="D50" s="297">
        <v>0</v>
      </c>
      <c r="E50" s="299">
        <v>0.3</v>
      </c>
      <c r="F50" s="295">
        <v>0.06</v>
      </c>
      <c r="G50" s="294">
        <f ca="1">+IF(ISERROR(HLOOKUP($B50,INDIRECT("'Monthly Resource Report'!"&amp;'Reid Validation'!G$482631&amp;":"&amp;'Reid Validation'!G$482632),'Reid Validation'!G$482633,FALSE)),0,HLOOKUP($B50,INDIRECT("'Monthly Resource Report'!"&amp;'Reid Validation'!G$482631&amp;":"&amp;'Reid Validation'!G$482632),'Reid Validation'!G$482633,FALSE))</f>
        <v>0</v>
      </c>
      <c r="H50" s="297">
        <f ca="1">+IF(ISERROR(HLOOKUP($B50,INDIRECT("'Monthly Resource Report'!"&amp;'Reid Validation'!H$482631&amp;":"&amp;'Reid Validation'!H$482632),'Reid Validation'!H$482633,FALSE)),0,HLOOKUP($B50,INDIRECT("'Monthly Resource Report'!"&amp;'Reid Validation'!H$482631&amp;":"&amp;'Reid Validation'!H$482632),'Reid Validation'!H$482633,FALSE))</f>
        <v>0</v>
      </c>
      <c r="I50" s="317">
        <f ca="1">+IF(ISERROR(HLOOKUP($B50,INDIRECT("'Monthly Resource Report'!"&amp;'Reid Validation'!I$482631&amp;":"&amp;'Reid Validation'!I$482632),'Reid Validation'!I$482633,FALSE)),0,HLOOKUP($B50,INDIRECT("'Monthly Resource Report'!"&amp;'Reid Validation'!I$482631&amp;":"&amp;'Reid Validation'!I$482632),'Reid Validation'!I$482633,FALSE))</f>
        <v>0</v>
      </c>
      <c r="J50" s="318">
        <f ca="1">+IF(ISERROR(HLOOKUP($B50,INDIRECT("'Monthly Resource Report'!"&amp;'Reid Validation'!J$482631&amp;":"&amp;'Reid Validation'!J$482632),'Reid Validation'!J$482633,FALSE)),0,HLOOKUP($B50,INDIRECT("'Monthly Resource Report'!"&amp;'Reid Validation'!J$482631&amp;":"&amp;'Reid Validation'!J$482632),'Reid Validation'!J$482633,FALSE))</f>
        <v>0</v>
      </c>
      <c r="L50" s="301">
        <v>42705</v>
      </c>
      <c r="M50" s="294">
        <v>65</v>
      </c>
      <c r="N50" s="297">
        <v>0</v>
      </c>
      <c r="O50" s="299">
        <v>0.7</v>
      </c>
      <c r="P50" s="295">
        <v>0.06</v>
      </c>
      <c r="Q50" s="294">
        <f ca="1">+IF(ISERROR(HLOOKUP($B50,INDIRECT("'Monthly Resource Report'!"&amp;'Reid Validation'!Q$482631&amp;":"&amp;'Reid Validation'!Q$482632),'Reid Validation'!Q$482633,FALSE)),0,HLOOKUP($B50,INDIRECT("'Monthly Resource Report'!"&amp;'Reid Validation'!Q$482631&amp;":"&amp;'Reid Validation'!Q$482632),'Reid Validation'!Q$482633,FALSE))</f>
        <v>65</v>
      </c>
      <c r="R50" s="297">
        <f ca="1">+IF(ISERROR(HLOOKUP($B50,INDIRECT("'Monthly Resource Report'!"&amp;'Reid Validation'!R$482631&amp;":"&amp;'Reid Validation'!R$482632),'Reid Validation'!R$482633,FALSE)),0,HLOOKUP($B50,INDIRECT("'Monthly Resource Report'!"&amp;'Reid Validation'!R$482631&amp;":"&amp;'Reid Validation'!R$482632),'Reid Validation'!R$482633,FALSE))</f>
        <v>0</v>
      </c>
      <c r="S50" s="317">
        <f ca="1">+IF(ISERROR(HLOOKUP($B50,INDIRECT("'Monthly Resource Report'!"&amp;'Reid Validation'!S$482631&amp;":"&amp;'Reid Validation'!S$482632),'Reid Validation'!S$482633,FALSE)),0,HLOOKUP($B50,INDIRECT("'Monthly Resource Report'!"&amp;'Reid Validation'!S$482631&amp;":"&amp;'Reid Validation'!S$482632),'Reid Validation'!S$482633,FALSE))</f>
        <v>0</v>
      </c>
      <c r="T50" s="318">
        <f ca="1">+IF(ISERROR(HLOOKUP($B50,INDIRECT("'Monthly Resource Report'!"&amp;'Reid Validation'!T$482631&amp;":"&amp;'Reid Validation'!T$482632),'Reid Validation'!T$482633,FALSE)),0,HLOOKUP($B50,INDIRECT("'Monthly Resource Report'!"&amp;'Reid Validation'!T$482631&amp;":"&amp;'Reid Validation'!T$482632),'Reid Validation'!T$482633,FALSE))</f>
        <v>0</v>
      </c>
    </row>
    <row r="51" spans="2:20">
      <c r="B51" s="301">
        <v>42736</v>
      </c>
      <c r="C51" s="294">
        <v>45</v>
      </c>
      <c r="D51" s="297">
        <v>0</v>
      </c>
      <c r="E51" s="299">
        <v>0.3</v>
      </c>
      <c r="F51" s="295">
        <v>0.06</v>
      </c>
      <c r="G51" s="294">
        <f ca="1">+IF(ISERROR(HLOOKUP($B51,INDIRECT("'Monthly Resource Report'!"&amp;'Reid Validation'!G$482631&amp;":"&amp;'Reid Validation'!G$482632),'Reid Validation'!G$482633,FALSE)),0,HLOOKUP($B51,INDIRECT("'Monthly Resource Report'!"&amp;'Reid Validation'!G$482631&amp;":"&amp;'Reid Validation'!G$482632),'Reid Validation'!G$482633,FALSE))</f>
        <v>45</v>
      </c>
      <c r="H51" s="297">
        <f ca="1">+IF(ISERROR(HLOOKUP($B51,INDIRECT("'Monthly Resource Report'!"&amp;'Reid Validation'!H$482631&amp;":"&amp;'Reid Validation'!H$482632),'Reid Validation'!H$482633,FALSE)),0,HLOOKUP($B51,INDIRECT("'Monthly Resource Report'!"&amp;'Reid Validation'!H$482631&amp;":"&amp;'Reid Validation'!H$482632),'Reid Validation'!H$482633,FALSE))</f>
        <v>0</v>
      </c>
      <c r="I51" s="317">
        <f ca="1">+IF(ISERROR(HLOOKUP($B51,INDIRECT("'Monthly Resource Report'!"&amp;'Reid Validation'!I$482631&amp;":"&amp;'Reid Validation'!I$482632),'Reid Validation'!I$482633,FALSE)),0,HLOOKUP($B51,INDIRECT("'Monthly Resource Report'!"&amp;'Reid Validation'!I$482631&amp;":"&amp;'Reid Validation'!I$482632),'Reid Validation'!I$482633,FALSE))</f>
        <v>0</v>
      </c>
      <c r="J51" s="318">
        <f ca="1">+IF(ISERROR(HLOOKUP($B51,INDIRECT("'Monthly Resource Report'!"&amp;'Reid Validation'!J$482631&amp;":"&amp;'Reid Validation'!J$482632),'Reid Validation'!J$482633,FALSE)),0,HLOOKUP($B51,INDIRECT("'Monthly Resource Report'!"&amp;'Reid Validation'!J$482631&amp;":"&amp;'Reid Validation'!J$482632),'Reid Validation'!J$482633,FALSE))</f>
        <v>0</v>
      </c>
      <c r="L51" s="301">
        <v>42736</v>
      </c>
      <c r="M51" s="294">
        <v>65</v>
      </c>
      <c r="N51" s="297">
        <v>0</v>
      </c>
      <c r="O51" s="299">
        <v>0.7</v>
      </c>
      <c r="P51" s="295">
        <v>0.06</v>
      </c>
      <c r="Q51" s="294">
        <f ca="1">+IF(ISERROR(HLOOKUP($B51,INDIRECT("'Monthly Resource Report'!"&amp;'Reid Validation'!Q$482631&amp;":"&amp;'Reid Validation'!Q$482632),'Reid Validation'!Q$482633,FALSE)),0,HLOOKUP($B51,INDIRECT("'Monthly Resource Report'!"&amp;'Reid Validation'!Q$482631&amp;":"&amp;'Reid Validation'!Q$482632),'Reid Validation'!Q$482633,FALSE))</f>
        <v>65</v>
      </c>
      <c r="R51" s="297">
        <f ca="1">+IF(ISERROR(HLOOKUP($B51,INDIRECT("'Monthly Resource Report'!"&amp;'Reid Validation'!R$482631&amp;":"&amp;'Reid Validation'!R$482632),'Reid Validation'!R$482633,FALSE)),0,HLOOKUP($B51,INDIRECT("'Monthly Resource Report'!"&amp;'Reid Validation'!R$482631&amp;":"&amp;'Reid Validation'!R$482632),'Reid Validation'!R$482633,FALSE))</f>
        <v>0</v>
      </c>
      <c r="S51" s="317">
        <f ca="1">+IF(ISERROR(HLOOKUP($B51,INDIRECT("'Monthly Resource Report'!"&amp;'Reid Validation'!S$482631&amp;":"&amp;'Reid Validation'!S$482632),'Reid Validation'!S$482633,FALSE)),0,HLOOKUP($B51,INDIRECT("'Monthly Resource Report'!"&amp;'Reid Validation'!S$482631&amp;":"&amp;'Reid Validation'!S$482632),'Reid Validation'!S$482633,FALSE))</f>
        <v>0</v>
      </c>
      <c r="T51" s="318">
        <f ca="1">+IF(ISERROR(HLOOKUP($B51,INDIRECT("'Monthly Resource Report'!"&amp;'Reid Validation'!T$482631&amp;":"&amp;'Reid Validation'!T$482632),'Reid Validation'!T$482633,FALSE)),0,HLOOKUP($B51,INDIRECT("'Monthly Resource Report'!"&amp;'Reid Validation'!T$482631&amp;":"&amp;'Reid Validation'!T$482632),'Reid Validation'!T$482633,FALSE))</f>
        <v>0</v>
      </c>
    </row>
    <row r="52" spans="2:20">
      <c r="B52" s="301">
        <v>42767</v>
      </c>
      <c r="C52" s="294">
        <v>45</v>
      </c>
      <c r="D52" s="297">
        <v>0</v>
      </c>
      <c r="E52" s="299">
        <v>0.3</v>
      </c>
      <c r="F52" s="295">
        <v>0.06</v>
      </c>
      <c r="G52" s="294">
        <f ca="1">+IF(ISERROR(HLOOKUP($B52,INDIRECT("'Monthly Resource Report'!"&amp;'Reid Validation'!G$482631&amp;":"&amp;'Reid Validation'!G$482632),'Reid Validation'!G$482633,FALSE)),0,HLOOKUP($B52,INDIRECT("'Monthly Resource Report'!"&amp;'Reid Validation'!G$482631&amp;":"&amp;'Reid Validation'!G$482632),'Reid Validation'!G$482633,FALSE))</f>
        <v>45</v>
      </c>
      <c r="H52" s="297">
        <f ca="1">+IF(ISERROR(HLOOKUP($B52,INDIRECT("'Monthly Resource Report'!"&amp;'Reid Validation'!H$482631&amp;":"&amp;'Reid Validation'!H$482632),'Reid Validation'!H$482633,FALSE)),0,HLOOKUP($B52,INDIRECT("'Monthly Resource Report'!"&amp;'Reid Validation'!H$482631&amp;":"&amp;'Reid Validation'!H$482632),'Reid Validation'!H$482633,FALSE))</f>
        <v>0</v>
      </c>
      <c r="I52" s="317">
        <f ca="1">+IF(ISERROR(HLOOKUP($B52,INDIRECT("'Monthly Resource Report'!"&amp;'Reid Validation'!I$482631&amp;":"&amp;'Reid Validation'!I$482632),'Reid Validation'!I$482633,FALSE)),0,HLOOKUP($B52,INDIRECT("'Monthly Resource Report'!"&amp;'Reid Validation'!I$482631&amp;":"&amp;'Reid Validation'!I$482632),'Reid Validation'!I$482633,FALSE))</f>
        <v>0</v>
      </c>
      <c r="J52" s="318">
        <f ca="1">+IF(ISERROR(HLOOKUP($B52,INDIRECT("'Monthly Resource Report'!"&amp;'Reid Validation'!J$482631&amp;":"&amp;'Reid Validation'!J$482632),'Reid Validation'!J$482633,FALSE)),0,HLOOKUP($B52,INDIRECT("'Monthly Resource Report'!"&amp;'Reid Validation'!J$482631&amp;":"&amp;'Reid Validation'!J$482632),'Reid Validation'!J$482633,FALSE))</f>
        <v>0</v>
      </c>
      <c r="L52" s="301">
        <v>42767</v>
      </c>
      <c r="M52" s="294">
        <v>65</v>
      </c>
      <c r="N52" s="297">
        <v>0</v>
      </c>
      <c r="O52" s="299">
        <v>0.7</v>
      </c>
      <c r="P52" s="295">
        <v>0.06</v>
      </c>
      <c r="Q52" s="294">
        <f ca="1">+IF(ISERROR(HLOOKUP($B52,INDIRECT("'Monthly Resource Report'!"&amp;'Reid Validation'!Q$482631&amp;":"&amp;'Reid Validation'!Q$482632),'Reid Validation'!Q$482633,FALSE)),0,HLOOKUP($B52,INDIRECT("'Monthly Resource Report'!"&amp;'Reid Validation'!Q$482631&amp;":"&amp;'Reid Validation'!Q$482632),'Reid Validation'!Q$482633,FALSE))</f>
        <v>65</v>
      </c>
      <c r="R52" s="297">
        <f ca="1">+IF(ISERROR(HLOOKUP($B52,INDIRECT("'Monthly Resource Report'!"&amp;'Reid Validation'!R$482631&amp;":"&amp;'Reid Validation'!R$482632),'Reid Validation'!R$482633,FALSE)),0,HLOOKUP($B52,INDIRECT("'Monthly Resource Report'!"&amp;'Reid Validation'!R$482631&amp;":"&amp;'Reid Validation'!R$482632),'Reid Validation'!R$482633,FALSE))</f>
        <v>0</v>
      </c>
      <c r="S52" s="317">
        <f ca="1">+IF(ISERROR(HLOOKUP($B52,INDIRECT("'Monthly Resource Report'!"&amp;'Reid Validation'!S$482631&amp;":"&amp;'Reid Validation'!S$482632),'Reid Validation'!S$482633,FALSE)),0,HLOOKUP($B52,INDIRECT("'Monthly Resource Report'!"&amp;'Reid Validation'!S$482631&amp;":"&amp;'Reid Validation'!S$482632),'Reid Validation'!S$482633,FALSE))</f>
        <v>0</v>
      </c>
      <c r="T52" s="318">
        <f ca="1">+IF(ISERROR(HLOOKUP($B52,INDIRECT("'Monthly Resource Report'!"&amp;'Reid Validation'!T$482631&amp;":"&amp;'Reid Validation'!T$482632),'Reid Validation'!T$482633,FALSE)),0,HLOOKUP($B52,INDIRECT("'Monthly Resource Report'!"&amp;'Reid Validation'!T$482631&amp;":"&amp;'Reid Validation'!T$482632),'Reid Validation'!T$482633,FALSE))</f>
        <v>0</v>
      </c>
    </row>
    <row r="53" spans="2:20">
      <c r="B53" s="301">
        <v>42795</v>
      </c>
      <c r="C53" s="294">
        <v>45</v>
      </c>
      <c r="D53" s="297">
        <v>0</v>
      </c>
      <c r="E53" s="299">
        <v>0.3</v>
      </c>
      <c r="F53" s="295">
        <v>0.06</v>
      </c>
      <c r="G53" s="294">
        <f ca="1">+IF(ISERROR(HLOOKUP($B53,INDIRECT("'Monthly Resource Report'!"&amp;'Reid Validation'!G$482631&amp;":"&amp;'Reid Validation'!G$482632),'Reid Validation'!G$482633,FALSE)),0,HLOOKUP($B53,INDIRECT("'Monthly Resource Report'!"&amp;'Reid Validation'!G$482631&amp;":"&amp;'Reid Validation'!G$482632),'Reid Validation'!G$482633,FALSE))</f>
        <v>0</v>
      </c>
      <c r="H53" s="297">
        <f ca="1">+IF(ISERROR(HLOOKUP($B53,INDIRECT("'Monthly Resource Report'!"&amp;'Reid Validation'!H$482631&amp;":"&amp;'Reid Validation'!H$482632),'Reid Validation'!H$482633,FALSE)),0,HLOOKUP($B53,INDIRECT("'Monthly Resource Report'!"&amp;'Reid Validation'!H$482631&amp;":"&amp;'Reid Validation'!H$482632),'Reid Validation'!H$482633,FALSE))</f>
        <v>0</v>
      </c>
      <c r="I53" s="317">
        <f ca="1">+IF(ISERROR(HLOOKUP($B53,INDIRECT("'Monthly Resource Report'!"&amp;'Reid Validation'!I$482631&amp;":"&amp;'Reid Validation'!I$482632),'Reid Validation'!I$482633,FALSE)),0,HLOOKUP($B53,INDIRECT("'Monthly Resource Report'!"&amp;'Reid Validation'!I$482631&amp;":"&amp;'Reid Validation'!I$482632),'Reid Validation'!I$482633,FALSE))</f>
        <v>0</v>
      </c>
      <c r="J53" s="318">
        <f ca="1">+IF(ISERROR(HLOOKUP($B53,INDIRECT("'Monthly Resource Report'!"&amp;'Reid Validation'!J$482631&amp;":"&amp;'Reid Validation'!J$482632),'Reid Validation'!J$482633,FALSE)),0,HLOOKUP($B53,INDIRECT("'Monthly Resource Report'!"&amp;'Reid Validation'!J$482631&amp;":"&amp;'Reid Validation'!J$482632),'Reid Validation'!J$482633,FALSE))</f>
        <v>0</v>
      </c>
      <c r="L53" s="301">
        <v>42795</v>
      </c>
      <c r="M53" s="294">
        <v>65</v>
      </c>
      <c r="N53" s="297">
        <v>0</v>
      </c>
      <c r="O53" s="299">
        <v>0.7</v>
      </c>
      <c r="P53" s="295">
        <v>0.06</v>
      </c>
      <c r="Q53" s="294">
        <f ca="1">+IF(ISERROR(HLOOKUP($B53,INDIRECT("'Monthly Resource Report'!"&amp;'Reid Validation'!Q$482631&amp;":"&amp;'Reid Validation'!Q$482632),'Reid Validation'!Q$482633,FALSE)),0,HLOOKUP($B53,INDIRECT("'Monthly Resource Report'!"&amp;'Reid Validation'!Q$482631&amp;":"&amp;'Reid Validation'!Q$482632),'Reid Validation'!Q$482633,FALSE))</f>
        <v>65</v>
      </c>
      <c r="R53" s="297">
        <f ca="1">+IF(ISERROR(HLOOKUP($B53,INDIRECT("'Monthly Resource Report'!"&amp;'Reid Validation'!R$482631&amp;":"&amp;'Reid Validation'!R$482632),'Reid Validation'!R$482633,FALSE)),0,HLOOKUP($B53,INDIRECT("'Monthly Resource Report'!"&amp;'Reid Validation'!R$482631&amp;":"&amp;'Reid Validation'!R$482632),'Reid Validation'!R$482633,FALSE))</f>
        <v>0</v>
      </c>
      <c r="S53" s="317">
        <f ca="1">+IF(ISERROR(HLOOKUP($B53,INDIRECT("'Monthly Resource Report'!"&amp;'Reid Validation'!S$482631&amp;":"&amp;'Reid Validation'!S$482632),'Reid Validation'!S$482633,FALSE)),0,HLOOKUP($B53,INDIRECT("'Monthly Resource Report'!"&amp;'Reid Validation'!S$482631&amp;":"&amp;'Reid Validation'!S$482632),'Reid Validation'!S$482633,FALSE))</f>
        <v>0</v>
      </c>
      <c r="T53" s="318">
        <f ca="1">+IF(ISERROR(HLOOKUP($B53,INDIRECT("'Monthly Resource Report'!"&amp;'Reid Validation'!T$482631&amp;":"&amp;'Reid Validation'!T$482632),'Reid Validation'!T$482633,FALSE)),0,HLOOKUP($B53,INDIRECT("'Monthly Resource Report'!"&amp;'Reid Validation'!T$482631&amp;":"&amp;'Reid Validation'!T$482632),'Reid Validation'!T$482633,FALSE))</f>
        <v>0</v>
      </c>
    </row>
    <row r="54" spans="2:20">
      <c r="B54" s="301">
        <v>42826</v>
      </c>
      <c r="C54" s="294">
        <v>45</v>
      </c>
      <c r="D54" s="297">
        <v>0</v>
      </c>
      <c r="E54" s="299">
        <v>0.3</v>
      </c>
      <c r="F54" s="295">
        <v>0.06</v>
      </c>
      <c r="G54" s="294">
        <f ca="1">+IF(ISERROR(HLOOKUP($B54,INDIRECT("'Monthly Resource Report'!"&amp;'Reid Validation'!G$482631&amp;":"&amp;'Reid Validation'!G$482632),'Reid Validation'!G$482633,FALSE)),0,HLOOKUP($B54,INDIRECT("'Monthly Resource Report'!"&amp;'Reid Validation'!G$482631&amp;":"&amp;'Reid Validation'!G$482632),'Reid Validation'!G$482633,FALSE))</f>
        <v>0</v>
      </c>
      <c r="H54" s="297">
        <f ca="1">+IF(ISERROR(HLOOKUP($B54,INDIRECT("'Monthly Resource Report'!"&amp;'Reid Validation'!H$482631&amp;":"&amp;'Reid Validation'!H$482632),'Reid Validation'!H$482633,FALSE)),0,HLOOKUP($B54,INDIRECT("'Monthly Resource Report'!"&amp;'Reid Validation'!H$482631&amp;":"&amp;'Reid Validation'!H$482632),'Reid Validation'!H$482633,FALSE))</f>
        <v>0</v>
      </c>
      <c r="I54" s="317">
        <f ca="1">+IF(ISERROR(HLOOKUP($B54,INDIRECT("'Monthly Resource Report'!"&amp;'Reid Validation'!I$482631&amp;":"&amp;'Reid Validation'!I$482632),'Reid Validation'!I$482633,FALSE)),0,HLOOKUP($B54,INDIRECT("'Monthly Resource Report'!"&amp;'Reid Validation'!I$482631&amp;":"&amp;'Reid Validation'!I$482632),'Reid Validation'!I$482633,FALSE))</f>
        <v>0</v>
      </c>
      <c r="J54" s="318">
        <f ca="1">+IF(ISERROR(HLOOKUP($B54,INDIRECT("'Monthly Resource Report'!"&amp;'Reid Validation'!J$482631&amp;":"&amp;'Reid Validation'!J$482632),'Reid Validation'!J$482633,FALSE)),0,HLOOKUP($B54,INDIRECT("'Monthly Resource Report'!"&amp;'Reid Validation'!J$482631&amp;":"&amp;'Reid Validation'!J$482632),'Reid Validation'!J$482633,FALSE))</f>
        <v>0</v>
      </c>
      <c r="L54" s="301">
        <v>42826</v>
      </c>
      <c r="M54" s="294">
        <v>65</v>
      </c>
      <c r="N54" s="297">
        <v>0</v>
      </c>
      <c r="O54" s="299">
        <v>0.7</v>
      </c>
      <c r="P54" s="295">
        <v>0.06</v>
      </c>
      <c r="Q54" s="294">
        <f ca="1">+IF(ISERROR(HLOOKUP($B54,INDIRECT("'Monthly Resource Report'!"&amp;'Reid Validation'!Q$482631&amp;":"&amp;'Reid Validation'!Q$482632),'Reid Validation'!Q$482633,FALSE)),0,HLOOKUP($B54,INDIRECT("'Monthly Resource Report'!"&amp;'Reid Validation'!Q$482631&amp;":"&amp;'Reid Validation'!Q$482632),'Reid Validation'!Q$482633,FALSE))</f>
        <v>65</v>
      </c>
      <c r="R54" s="297">
        <f ca="1">+IF(ISERROR(HLOOKUP($B54,INDIRECT("'Monthly Resource Report'!"&amp;'Reid Validation'!R$482631&amp;":"&amp;'Reid Validation'!R$482632),'Reid Validation'!R$482633,FALSE)),0,HLOOKUP($B54,INDIRECT("'Monthly Resource Report'!"&amp;'Reid Validation'!R$482631&amp;":"&amp;'Reid Validation'!R$482632),'Reid Validation'!R$482633,FALSE))</f>
        <v>0</v>
      </c>
      <c r="S54" s="317">
        <f ca="1">+IF(ISERROR(HLOOKUP($B54,INDIRECT("'Monthly Resource Report'!"&amp;'Reid Validation'!S$482631&amp;":"&amp;'Reid Validation'!S$482632),'Reid Validation'!S$482633,FALSE)),0,HLOOKUP($B54,INDIRECT("'Monthly Resource Report'!"&amp;'Reid Validation'!S$482631&amp;":"&amp;'Reid Validation'!S$482632),'Reid Validation'!S$482633,FALSE))</f>
        <v>0</v>
      </c>
      <c r="T54" s="318">
        <f ca="1">+IF(ISERROR(HLOOKUP($B54,INDIRECT("'Monthly Resource Report'!"&amp;'Reid Validation'!T$482631&amp;":"&amp;'Reid Validation'!T$482632),'Reid Validation'!T$482633,FALSE)),0,HLOOKUP($B54,INDIRECT("'Monthly Resource Report'!"&amp;'Reid Validation'!T$482631&amp;":"&amp;'Reid Validation'!T$482632),'Reid Validation'!T$482633,FALSE))</f>
        <v>0</v>
      </c>
    </row>
    <row r="55" spans="2:20">
      <c r="B55" s="301">
        <v>42856</v>
      </c>
      <c r="C55" s="294">
        <v>45</v>
      </c>
      <c r="D55" s="297">
        <v>0</v>
      </c>
      <c r="E55" s="299">
        <v>0.3</v>
      </c>
      <c r="F55" s="295">
        <v>0.06</v>
      </c>
      <c r="G55" s="294">
        <f ca="1">+IF(ISERROR(HLOOKUP($B55,INDIRECT("'Monthly Resource Report'!"&amp;'Reid Validation'!G$482631&amp;":"&amp;'Reid Validation'!G$482632),'Reid Validation'!G$482633,FALSE)),0,HLOOKUP($B55,INDIRECT("'Monthly Resource Report'!"&amp;'Reid Validation'!G$482631&amp;":"&amp;'Reid Validation'!G$482632),'Reid Validation'!G$482633,FALSE))</f>
        <v>0</v>
      </c>
      <c r="H55" s="297">
        <f ca="1">+IF(ISERROR(HLOOKUP($B55,INDIRECT("'Monthly Resource Report'!"&amp;'Reid Validation'!H$482631&amp;":"&amp;'Reid Validation'!H$482632),'Reid Validation'!H$482633,FALSE)),0,HLOOKUP($B55,INDIRECT("'Monthly Resource Report'!"&amp;'Reid Validation'!H$482631&amp;":"&amp;'Reid Validation'!H$482632),'Reid Validation'!H$482633,FALSE))</f>
        <v>0</v>
      </c>
      <c r="I55" s="317">
        <f ca="1">+IF(ISERROR(HLOOKUP($B55,INDIRECT("'Monthly Resource Report'!"&amp;'Reid Validation'!I$482631&amp;":"&amp;'Reid Validation'!I$482632),'Reid Validation'!I$482633,FALSE)),0,HLOOKUP($B55,INDIRECT("'Monthly Resource Report'!"&amp;'Reid Validation'!I$482631&amp;":"&amp;'Reid Validation'!I$482632),'Reid Validation'!I$482633,FALSE))</f>
        <v>0</v>
      </c>
      <c r="J55" s="318">
        <f ca="1">+IF(ISERROR(HLOOKUP($B55,INDIRECT("'Monthly Resource Report'!"&amp;'Reid Validation'!J$482631&amp;":"&amp;'Reid Validation'!J$482632),'Reid Validation'!J$482633,FALSE)),0,HLOOKUP($B55,INDIRECT("'Monthly Resource Report'!"&amp;'Reid Validation'!J$482631&amp;":"&amp;'Reid Validation'!J$482632),'Reid Validation'!J$482633,FALSE))</f>
        <v>0</v>
      </c>
      <c r="L55" s="301">
        <v>42856</v>
      </c>
      <c r="M55" s="294">
        <v>60</v>
      </c>
      <c r="N55" s="297">
        <v>0</v>
      </c>
      <c r="O55" s="299">
        <v>0.7</v>
      </c>
      <c r="P55" s="295">
        <v>0.06</v>
      </c>
      <c r="Q55" s="294">
        <f ca="1">+IF(ISERROR(HLOOKUP($B55,INDIRECT("'Monthly Resource Report'!"&amp;'Reid Validation'!Q$482631&amp;":"&amp;'Reid Validation'!Q$482632),'Reid Validation'!Q$482633,FALSE)),0,HLOOKUP($B55,INDIRECT("'Monthly Resource Report'!"&amp;'Reid Validation'!Q$482631&amp;":"&amp;'Reid Validation'!Q$482632),'Reid Validation'!Q$482633,FALSE))</f>
        <v>60</v>
      </c>
      <c r="R55" s="297">
        <f ca="1">+IF(ISERROR(HLOOKUP($B55,INDIRECT("'Monthly Resource Report'!"&amp;'Reid Validation'!R$482631&amp;":"&amp;'Reid Validation'!R$482632),'Reid Validation'!R$482633,FALSE)),0,HLOOKUP($B55,INDIRECT("'Monthly Resource Report'!"&amp;'Reid Validation'!R$482631&amp;":"&amp;'Reid Validation'!R$482632),'Reid Validation'!R$482633,FALSE))</f>
        <v>0</v>
      </c>
      <c r="S55" s="317">
        <f ca="1">+IF(ISERROR(HLOOKUP($B55,INDIRECT("'Monthly Resource Report'!"&amp;'Reid Validation'!S$482631&amp;":"&amp;'Reid Validation'!S$482632),'Reid Validation'!S$482633,FALSE)),0,HLOOKUP($B55,INDIRECT("'Monthly Resource Report'!"&amp;'Reid Validation'!S$482631&amp;":"&amp;'Reid Validation'!S$482632),'Reid Validation'!S$482633,FALSE))</f>
        <v>0</v>
      </c>
      <c r="T55" s="318">
        <f ca="1">+IF(ISERROR(HLOOKUP($B55,INDIRECT("'Monthly Resource Report'!"&amp;'Reid Validation'!T$482631&amp;":"&amp;'Reid Validation'!T$482632),'Reid Validation'!T$482633,FALSE)),0,HLOOKUP($B55,INDIRECT("'Monthly Resource Report'!"&amp;'Reid Validation'!T$482631&amp;":"&amp;'Reid Validation'!T$482632),'Reid Validation'!T$482633,FALSE))</f>
        <v>0</v>
      </c>
    </row>
    <row r="56" spans="2:20">
      <c r="B56" s="301">
        <v>42887</v>
      </c>
      <c r="C56" s="294">
        <v>45</v>
      </c>
      <c r="D56" s="297">
        <v>0</v>
      </c>
      <c r="E56" s="299">
        <v>0.3</v>
      </c>
      <c r="F56" s="295">
        <v>0.06</v>
      </c>
      <c r="G56" s="294">
        <f ca="1">+IF(ISERROR(HLOOKUP($B56,INDIRECT("'Monthly Resource Report'!"&amp;'Reid Validation'!G$482631&amp;":"&amp;'Reid Validation'!G$482632),'Reid Validation'!G$482633,FALSE)),0,HLOOKUP($B56,INDIRECT("'Monthly Resource Report'!"&amp;'Reid Validation'!G$482631&amp;":"&amp;'Reid Validation'!G$482632),'Reid Validation'!G$482633,FALSE))</f>
        <v>0</v>
      </c>
      <c r="H56" s="297">
        <f ca="1">+IF(ISERROR(HLOOKUP($B56,INDIRECT("'Monthly Resource Report'!"&amp;'Reid Validation'!H$482631&amp;":"&amp;'Reid Validation'!H$482632),'Reid Validation'!H$482633,FALSE)),0,HLOOKUP($B56,INDIRECT("'Monthly Resource Report'!"&amp;'Reid Validation'!H$482631&amp;":"&amp;'Reid Validation'!H$482632),'Reid Validation'!H$482633,FALSE))</f>
        <v>0</v>
      </c>
      <c r="I56" s="317">
        <f ca="1">+IF(ISERROR(HLOOKUP($B56,INDIRECT("'Monthly Resource Report'!"&amp;'Reid Validation'!I$482631&amp;":"&amp;'Reid Validation'!I$482632),'Reid Validation'!I$482633,FALSE)),0,HLOOKUP($B56,INDIRECT("'Monthly Resource Report'!"&amp;'Reid Validation'!I$482631&amp;":"&amp;'Reid Validation'!I$482632),'Reid Validation'!I$482633,FALSE))</f>
        <v>0</v>
      </c>
      <c r="J56" s="318">
        <f ca="1">+IF(ISERROR(HLOOKUP($B56,INDIRECT("'Monthly Resource Report'!"&amp;'Reid Validation'!J$482631&amp;":"&amp;'Reid Validation'!J$482632),'Reid Validation'!J$482633,FALSE)),0,HLOOKUP($B56,INDIRECT("'Monthly Resource Report'!"&amp;'Reid Validation'!J$482631&amp;":"&amp;'Reid Validation'!J$482632),'Reid Validation'!J$482633,FALSE))</f>
        <v>0</v>
      </c>
      <c r="L56" s="301">
        <v>42887</v>
      </c>
      <c r="M56" s="294">
        <v>60</v>
      </c>
      <c r="N56" s="297">
        <v>0</v>
      </c>
      <c r="O56" s="299">
        <v>0.7</v>
      </c>
      <c r="P56" s="295">
        <v>0.06</v>
      </c>
      <c r="Q56" s="294">
        <f ca="1">+IF(ISERROR(HLOOKUP($B56,INDIRECT("'Monthly Resource Report'!"&amp;'Reid Validation'!Q$482631&amp;":"&amp;'Reid Validation'!Q$482632),'Reid Validation'!Q$482633,FALSE)),0,HLOOKUP($B56,INDIRECT("'Monthly Resource Report'!"&amp;'Reid Validation'!Q$482631&amp;":"&amp;'Reid Validation'!Q$482632),'Reid Validation'!Q$482633,FALSE))</f>
        <v>60</v>
      </c>
      <c r="R56" s="297">
        <f ca="1">+IF(ISERROR(HLOOKUP($B56,INDIRECT("'Monthly Resource Report'!"&amp;'Reid Validation'!R$482631&amp;":"&amp;'Reid Validation'!R$482632),'Reid Validation'!R$482633,FALSE)),0,HLOOKUP($B56,INDIRECT("'Monthly Resource Report'!"&amp;'Reid Validation'!R$482631&amp;":"&amp;'Reid Validation'!R$482632),'Reid Validation'!R$482633,FALSE))</f>
        <v>0</v>
      </c>
      <c r="S56" s="317">
        <f ca="1">+IF(ISERROR(HLOOKUP($B56,INDIRECT("'Monthly Resource Report'!"&amp;'Reid Validation'!S$482631&amp;":"&amp;'Reid Validation'!S$482632),'Reid Validation'!S$482633,FALSE)),0,HLOOKUP($B56,INDIRECT("'Monthly Resource Report'!"&amp;'Reid Validation'!S$482631&amp;":"&amp;'Reid Validation'!S$482632),'Reid Validation'!S$482633,FALSE))</f>
        <v>0</v>
      </c>
      <c r="T56" s="318">
        <f ca="1">+IF(ISERROR(HLOOKUP($B56,INDIRECT("'Monthly Resource Report'!"&amp;'Reid Validation'!T$482631&amp;":"&amp;'Reid Validation'!T$482632),'Reid Validation'!T$482633,FALSE)),0,HLOOKUP($B56,INDIRECT("'Monthly Resource Report'!"&amp;'Reid Validation'!T$482631&amp;":"&amp;'Reid Validation'!T$482632),'Reid Validation'!T$482633,FALSE))</f>
        <v>0</v>
      </c>
    </row>
    <row r="57" spans="2:20">
      <c r="B57" s="301">
        <v>42917</v>
      </c>
      <c r="C57" s="294">
        <v>45</v>
      </c>
      <c r="D57" s="297">
        <v>0</v>
      </c>
      <c r="E57" s="299">
        <v>0.3</v>
      </c>
      <c r="F57" s="295">
        <v>0.06</v>
      </c>
      <c r="G57" s="294">
        <f ca="1">+IF(ISERROR(HLOOKUP($B57,INDIRECT("'Monthly Resource Report'!"&amp;'Reid Validation'!G$482631&amp;":"&amp;'Reid Validation'!G$482632),'Reid Validation'!G$482633,FALSE)),0,HLOOKUP($B57,INDIRECT("'Monthly Resource Report'!"&amp;'Reid Validation'!G$482631&amp;":"&amp;'Reid Validation'!G$482632),'Reid Validation'!G$482633,FALSE))</f>
        <v>45</v>
      </c>
      <c r="H57" s="297">
        <f ca="1">+IF(ISERROR(HLOOKUP($B57,INDIRECT("'Monthly Resource Report'!"&amp;'Reid Validation'!H$482631&amp;":"&amp;'Reid Validation'!H$482632),'Reid Validation'!H$482633,FALSE)),0,HLOOKUP($B57,INDIRECT("'Monthly Resource Report'!"&amp;'Reid Validation'!H$482631&amp;":"&amp;'Reid Validation'!H$482632),'Reid Validation'!H$482633,FALSE))</f>
        <v>0</v>
      </c>
      <c r="I57" s="317">
        <f ca="1">+IF(ISERROR(HLOOKUP($B57,INDIRECT("'Monthly Resource Report'!"&amp;'Reid Validation'!I$482631&amp;":"&amp;'Reid Validation'!I$482632),'Reid Validation'!I$482633,FALSE)),0,HLOOKUP($B57,INDIRECT("'Monthly Resource Report'!"&amp;'Reid Validation'!I$482631&amp;":"&amp;'Reid Validation'!I$482632),'Reid Validation'!I$482633,FALSE))</f>
        <v>0</v>
      </c>
      <c r="J57" s="318">
        <f ca="1">+IF(ISERROR(HLOOKUP($B57,INDIRECT("'Monthly Resource Report'!"&amp;'Reid Validation'!J$482631&amp;":"&amp;'Reid Validation'!J$482632),'Reid Validation'!J$482633,FALSE)),0,HLOOKUP($B57,INDIRECT("'Monthly Resource Report'!"&amp;'Reid Validation'!J$482631&amp;":"&amp;'Reid Validation'!J$482632),'Reid Validation'!J$482633,FALSE))</f>
        <v>0</v>
      </c>
      <c r="L57" s="301">
        <v>42917</v>
      </c>
      <c r="M57" s="294">
        <v>58</v>
      </c>
      <c r="N57" s="297">
        <v>0</v>
      </c>
      <c r="O57" s="299">
        <v>0.7</v>
      </c>
      <c r="P57" s="295">
        <v>0.06</v>
      </c>
      <c r="Q57" s="294">
        <f ca="1">+IF(ISERROR(HLOOKUP($B57,INDIRECT("'Monthly Resource Report'!"&amp;'Reid Validation'!Q$482631&amp;":"&amp;'Reid Validation'!Q$482632),'Reid Validation'!Q$482633,FALSE)),0,HLOOKUP($B57,INDIRECT("'Monthly Resource Report'!"&amp;'Reid Validation'!Q$482631&amp;":"&amp;'Reid Validation'!Q$482632),'Reid Validation'!Q$482633,FALSE))</f>
        <v>58</v>
      </c>
      <c r="R57" s="297">
        <f ca="1">+IF(ISERROR(HLOOKUP($B57,INDIRECT("'Monthly Resource Report'!"&amp;'Reid Validation'!R$482631&amp;":"&amp;'Reid Validation'!R$482632),'Reid Validation'!R$482633,FALSE)),0,HLOOKUP($B57,INDIRECT("'Monthly Resource Report'!"&amp;'Reid Validation'!R$482631&amp;":"&amp;'Reid Validation'!R$482632),'Reid Validation'!R$482633,FALSE))</f>
        <v>0</v>
      </c>
      <c r="S57" s="317">
        <f ca="1">+IF(ISERROR(HLOOKUP($B57,INDIRECT("'Monthly Resource Report'!"&amp;'Reid Validation'!S$482631&amp;":"&amp;'Reid Validation'!S$482632),'Reid Validation'!S$482633,FALSE)),0,HLOOKUP($B57,INDIRECT("'Monthly Resource Report'!"&amp;'Reid Validation'!S$482631&amp;":"&amp;'Reid Validation'!S$482632),'Reid Validation'!S$482633,FALSE))</f>
        <v>0</v>
      </c>
      <c r="T57" s="318">
        <f ca="1">+IF(ISERROR(HLOOKUP($B57,INDIRECT("'Monthly Resource Report'!"&amp;'Reid Validation'!T$482631&amp;":"&amp;'Reid Validation'!T$482632),'Reid Validation'!T$482633,FALSE)),0,HLOOKUP($B57,INDIRECT("'Monthly Resource Report'!"&amp;'Reid Validation'!T$482631&amp;":"&amp;'Reid Validation'!T$482632),'Reid Validation'!T$482633,FALSE))</f>
        <v>0</v>
      </c>
    </row>
    <row r="58" spans="2:20">
      <c r="B58" s="301">
        <v>42948</v>
      </c>
      <c r="C58" s="294">
        <v>45</v>
      </c>
      <c r="D58" s="297">
        <v>0</v>
      </c>
      <c r="E58" s="299">
        <v>0.3</v>
      </c>
      <c r="F58" s="295">
        <v>0.06</v>
      </c>
      <c r="G58" s="294">
        <f ca="1">+IF(ISERROR(HLOOKUP($B58,INDIRECT("'Monthly Resource Report'!"&amp;'Reid Validation'!G$482631&amp;":"&amp;'Reid Validation'!G$482632),'Reid Validation'!G$482633,FALSE)),0,HLOOKUP($B58,INDIRECT("'Monthly Resource Report'!"&amp;'Reid Validation'!G$482631&amp;":"&amp;'Reid Validation'!G$482632),'Reid Validation'!G$482633,FALSE))</f>
        <v>45</v>
      </c>
      <c r="H58" s="297">
        <f ca="1">+IF(ISERROR(HLOOKUP($B58,INDIRECT("'Monthly Resource Report'!"&amp;'Reid Validation'!H$482631&amp;":"&amp;'Reid Validation'!H$482632),'Reid Validation'!H$482633,FALSE)),0,HLOOKUP($B58,INDIRECT("'Monthly Resource Report'!"&amp;'Reid Validation'!H$482631&amp;":"&amp;'Reid Validation'!H$482632),'Reid Validation'!H$482633,FALSE))</f>
        <v>0</v>
      </c>
      <c r="I58" s="317">
        <f ca="1">+IF(ISERROR(HLOOKUP($B58,INDIRECT("'Monthly Resource Report'!"&amp;'Reid Validation'!I$482631&amp;":"&amp;'Reid Validation'!I$482632),'Reid Validation'!I$482633,FALSE)),0,HLOOKUP($B58,INDIRECT("'Monthly Resource Report'!"&amp;'Reid Validation'!I$482631&amp;":"&amp;'Reid Validation'!I$482632),'Reid Validation'!I$482633,FALSE))</f>
        <v>0</v>
      </c>
      <c r="J58" s="318">
        <f ca="1">+IF(ISERROR(HLOOKUP($B58,INDIRECT("'Monthly Resource Report'!"&amp;'Reid Validation'!J$482631&amp;":"&amp;'Reid Validation'!J$482632),'Reid Validation'!J$482633,FALSE)),0,HLOOKUP($B58,INDIRECT("'Monthly Resource Report'!"&amp;'Reid Validation'!J$482631&amp;":"&amp;'Reid Validation'!J$482632),'Reid Validation'!J$482633,FALSE))</f>
        <v>0</v>
      </c>
      <c r="L58" s="301">
        <v>42948</v>
      </c>
      <c r="M58" s="294">
        <v>58</v>
      </c>
      <c r="N58" s="297">
        <v>0</v>
      </c>
      <c r="O58" s="299">
        <v>0.7</v>
      </c>
      <c r="P58" s="295">
        <v>0.06</v>
      </c>
      <c r="Q58" s="294">
        <f ca="1">+IF(ISERROR(HLOOKUP($B58,INDIRECT("'Monthly Resource Report'!"&amp;'Reid Validation'!Q$482631&amp;":"&amp;'Reid Validation'!Q$482632),'Reid Validation'!Q$482633,FALSE)),0,HLOOKUP($B58,INDIRECT("'Monthly Resource Report'!"&amp;'Reid Validation'!Q$482631&amp;":"&amp;'Reid Validation'!Q$482632),'Reid Validation'!Q$482633,FALSE))</f>
        <v>58</v>
      </c>
      <c r="R58" s="297">
        <f ca="1">+IF(ISERROR(HLOOKUP($B58,INDIRECT("'Monthly Resource Report'!"&amp;'Reid Validation'!R$482631&amp;":"&amp;'Reid Validation'!R$482632),'Reid Validation'!R$482633,FALSE)),0,HLOOKUP($B58,INDIRECT("'Monthly Resource Report'!"&amp;'Reid Validation'!R$482631&amp;":"&amp;'Reid Validation'!R$482632),'Reid Validation'!R$482633,FALSE))</f>
        <v>0</v>
      </c>
      <c r="S58" s="317">
        <f ca="1">+IF(ISERROR(HLOOKUP($B58,INDIRECT("'Monthly Resource Report'!"&amp;'Reid Validation'!S$482631&amp;":"&amp;'Reid Validation'!S$482632),'Reid Validation'!S$482633,FALSE)),0,HLOOKUP($B58,INDIRECT("'Monthly Resource Report'!"&amp;'Reid Validation'!S$482631&amp;":"&amp;'Reid Validation'!S$482632),'Reid Validation'!S$482633,FALSE))</f>
        <v>0</v>
      </c>
      <c r="T58" s="318">
        <f ca="1">+IF(ISERROR(HLOOKUP($B58,INDIRECT("'Monthly Resource Report'!"&amp;'Reid Validation'!T$482631&amp;":"&amp;'Reid Validation'!T$482632),'Reid Validation'!T$482633,FALSE)),0,HLOOKUP($B58,INDIRECT("'Monthly Resource Report'!"&amp;'Reid Validation'!T$482631&amp;":"&amp;'Reid Validation'!T$482632),'Reid Validation'!T$482633,FALSE))</f>
        <v>0</v>
      </c>
    </row>
    <row r="59" spans="2:20">
      <c r="B59" s="301">
        <v>42979</v>
      </c>
      <c r="C59" s="294">
        <v>45</v>
      </c>
      <c r="D59" s="297">
        <v>0</v>
      </c>
      <c r="E59" s="299">
        <v>0.3</v>
      </c>
      <c r="F59" s="295">
        <v>0.06</v>
      </c>
      <c r="G59" s="294">
        <f ca="1">+IF(ISERROR(HLOOKUP($B59,INDIRECT("'Monthly Resource Report'!"&amp;'Reid Validation'!G$482631&amp;":"&amp;'Reid Validation'!G$482632),'Reid Validation'!G$482633,FALSE)),0,HLOOKUP($B59,INDIRECT("'Monthly Resource Report'!"&amp;'Reid Validation'!G$482631&amp;":"&amp;'Reid Validation'!G$482632),'Reid Validation'!G$482633,FALSE))</f>
        <v>0</v>
      </c>
      <c r="H59" s="297">
        <f ca="1">+IF(ISERROR(HLOOKUP($B59,INDIRECT("'Monthly Resource Report'!"&amp;'Reid Validation'!H$482631&amp;":"&amp;'Reid Validation'!H$482632),'Reid Validation'!H$482633,FALSE)),0,HLOOKUP($B59,INDIRECT("'Monthly Resource Report'!"&amp;'Reid Validation'!H$482631&amp;":"&amp;'Reid Validation'!H$482632),'Reid Validation'!H$482633,FALSE))</f>
        <v>0</v>
      </c>
      <c r="I59" s="317">
        <f ca="1">+IF(ISERROR(HLOOKUP($B59,INDIRECT("'Monthly Resource Report'!"&amp;'Reid Validation'!I$482631&amp;":"&amp;'Reid Validation'!I$482632),'Reid Validation'!I$482633,FALSE)),0,HLOOKUP($B59,INDIRECT("'Monthly Resource Report'!"&amp;'Reid Validation'!I$482631&amp;":"&amp;'Reid Validation'!I$482632),'Reid Validation'!I$482633,FALSE))</f>
        <v>0</v>
      </c>
      <c r="J59" s="318">
        <f ca="1">+IF(ISERROR(HLOOKUP($B59,INDIRECT("'Monthly Resource Report'!"&amp;'Reid Validation'!J$482631&amp;":"&amp;'Reid Validation'!J$482632),'Reid Validation'!J$482633,FALSE)),0,HLOOKUP($B59,INDIRECT("'Monthly Resource Report'!"&amp;'Reid Validation'!J$482631&amp;":"&amp;'Reid Validation'!J$482632),'Reid Validation'!J$482633,FALSE))</f>
        <v>0</v>
      </c>
      <c r="L59" s="301">
        <v>42979</v>
      </c>
      <c r="M59" s="294">
        <v>58</v>
      </c>
      <c r="N59" s="297">
        <v>0</v>
      </c>
      <c r="O59" s="299">
        <v>0.7</v>
      </c>
      <c r="P59" s="295">
        <v>0.06</v>
      </c>
      <c r="Q59" s="294">
        <f ca="1">+IF(ISERROR(HLOOKUP($B59,INDIRECT("'Monthly Resource Report'!"&amp;'Reid Validation'!Q$482631&amp;":"&amp;'Reid Validation'!Q$482632),'Reid Validation'!Q$482633,FALSE)),0,HLOOKUP($B59,INDIRECT("'Monthly Resource Report'!"&amp;'Reid Validation'!Q$482631&amp;":"&amp;'Reid Validation'!Q$482632),'Reid Validation'!Q$482633,FALSE))</f>
        <v>58</v>
      </c>
      <c r="R59" s="297">
        <f ca="1">+IF(ISERROR(HLOOKUP($B59,INDIRECT("'Monthly Resource Report'!"&amp;'Reid Validation'!R$482631&amp;":"&amp;'Reid Validation'!R$482632),'Reid Validation'!R$482633,FALSE)),0,HLOOKUP($B59,INDIRECT("'Monthly Resource Report'!"&amp;'Reid Validation'!R$482631&amp;":"&amp;'Reid Validation'!R$482632),'Reid Validation'!R$482633,FALSE))</f>
        <v>0</v>
      </c>
      <c r="S59" s="317">
        <f ca="1">+IF(ISERROR(HLOOKUP($B59,INDIRECT("'Monthly Resource Report'!"&amp;'Reid Validation'!S$482631&amp;":"&amp;'Reid Validation'!S$482632),'Reid Validation'!S$482633,FALSE)),0,HLOOKUP($B59,INDIRECT("'Monthly Resource Report'!"&amp;'Reid Validation'!S$482631&amp;":"&amp;'Reid Validation'!S$482632),'Reid Validation'!S$482633,FALSE))</f>
        <v>0</v>
      </c>
      <c r="T59" s="318">
        <f ca="1">+IF(ISERROR(HLOOKUP($B59,INDIRECT("'Monthly Resource Report'!"&amp;'Reid Validation'!T$482631&amp;":"&amp;'Reid Validation'!T$482632),'Reid Validation'!T$482633,FALSE)),0,HLOOKUP($B59,INDIRECT("'Monthly Resource Report'!"&amp;'Reid Validation'!T$482631&amp;":"&amp;'Reid Validation'!T$482632),'Reid Validation'!T$482633,FALSE))</f>
        <v>0</v>
      </c>
    </row>
    <row r="60" spans="2:20">
      <c r="B60" s="301">
        <v>43009</v>
      </c>
      <c r="C60" s="294">
        <v>45</v>
      </c>
      <c r="D60" s="297">
        <v>0</v>
      </c>
      <c r="E60" s="299">
        <v>0.3</v>
      </c>
      <c r="F60" s="295">
        <v>0.06</v>
      </c>
      <c r="G60" s="294">
        <f ca="1">+IF(ISERROR(HLOOKUP($B60,INDIRECT("'Monthly Resource Report'!"&amp;'Reid Validation'!G$482631&amp;":"&amp;'Reid Validation'!G$482632),'Reid Validation'!G$482633,FALSE)),0,HLOOKUP($B60,INDIRECT("'Monthly Resource Report'!"&amp;'Reid Validation'!G$482631&amp;":"&amp;'Reid Validation'!G$482632),'Reid Validation'!G$482633,FALSE))</f>
        <v>0</v>
      </c>
      <c r="H60" s="297">
        <f ca="1">+IF(ISERROR(HLOOKUP($B60,INDIRECT("'Monthly Resource Report'!"&amp;'Reid Validation'!H$482631&amp;":"&amp;'Reid Validation'!H$482632),'Reid Validation'!H$482633,FALSE)),0,HLOOKUP($B60,INDIRECT("'Monthly Resource Report'!"&amp;'Reid Validation'!H$482631&amp;":"&amp;'Reid Validation'!H$482632),'Reid Validation'!H$482633,FALSE))</f>
        <v>0</v>
      </c>
      <c r="I60" s="317">
        <f ca="1">+IF(ISERROR(HLOOKUP($B60,INDIRECT("'Monthly Resource Report'!"&amp;'Reid Validation'!I$482631&amp;":"&amp;'Reid Validation'!I$482632),'Reid Validation'!I$482633,FALSE)),0,HLOOKUP($B60,INDIRECT("'Monthly Resource Report'!"&amp;'Reid Validation'!I$482631&amp;":"&amp;'Reid Validation'!I$482632),'Reid Validation'!I$482633,FALSE))</f>
        <v>0</v>
      </c>
      <c r="J60" s="318">
        <f ca="1">+IF(ISERROR(HLOOKUP($B60,INDIRECT("'Monthly Resource Report'!"&amp;'Reid Validation'!J$482631&amp;":"&amp;'Reid Validation'!J$482632),'Reid Validation'!J$482633,FALSE)),0,HLOOKUP($B60,INDIRECT("'Monthly Resource Report'!"&amp;'Reid Validation'!J$482631&amp;":"&amp;'Reid Validation'!J$482632),'Reid Validation'!J$482633,FALSE))</f>
        <v>0</v>
      </c>
      <c r="L60" s="301">
        <v>43009</v>
      </c>
      <c r="M60" s="294">
        <v>60</v>
      </c>
      <c r="N60" s="297">
        <v>0</v>
      </c>
      <c r="O60" s="299">
        <v>0.7</v>
      </c>
      <c r="P60" s="295">
        <v>0.06</v>
      </c>
      <c r="Q60" s="294">
        <f ca="1">+IF(ISERROR(HLOOKUP($B60,INDIRECT("'Monthly Resource Report'!"&amp;'Reid Validation'!Q$482631&amp;":"&amp;'Reid Validation'!Q$482632),'Reid Validation'!Q$482633,FALSE)),0,HLOOKUP($B60,INDIRECT("'Monthly Resource Report'!"&amp;'Reid Validation'!Q$482631&amp;":"&amp;'Reid Validation'!Q$482632),'Reid Validation'!Q$482633,FALSE))</f>
        <v>60</v>
      </c>
      <c r="R60" s="297">
        <f ca="1">+IF(ISERROR(HLOOKUP($B60,INDIRECT("'Monthly Resource Report'!"&amp;'Reid Validation'!R$482631&amp;":"&amp;'Reid Validation'!R$482632),'Reid Validation'!R$482633,FALSE)),0,HLOOKUP($B60,INDIRECT("'Monthly Resource Report'!"&amp;'Reid Validation'!R$482631&amp;":"&amp;'Reid Validation'!R$482632),'Reid Validation'!R$482633,FALSE))</f>
        <v>0</v>
      </c>
      <c r="S60" s="317">
        <f ca="1">+IF(ISERROR(HLOOKUP($B60,INDIRECT("'Monthly Resource Report'!"&amp;'Reid Validation'!S$482631&amp;":"&amp;'Reid Validation'!S$482632),'Reid Validation'!S$482633,FALSE)),0,HLOOKUP($B60,INDIRECT("'Monthly Resource Report'!"&amp;'Reid Validation'!S$482631&amp;":"&amp;'Reid Validation'!S$482632),'Reid Validation'!S$482633,FALSE))</f>
        <v>0</v>
      </c>
      <c r="T60" s="318">
        <f ca="1">+IF(ISERROR(HLOOKUP($B60,INDIRECT("'Monthly Resource Report'!"&amp;'Reid Validation'!T$482631&amp;":"&amp;'Reid Validation'!T$482632),'Reid Validation'!T$482633,FALSE)),0,HLOOKUP($B60,INDIRECT("'Monthly Resource Report'!"&amp;'Reid Validation'!T$482631&amp;":"&amp;'Reid Validation'!T$482632),'Reid Validation'!T$482633,FALSE))</f>
        <v>0</v>
      </c>
    </row>
    <row r="61" spans="2:20">
      <c r="B61" s="301">
        <v>43040</v>
      </c>
      <c r="C61" s="294">
        <v>45</v>
      </c>
      <c r="D61" s="297">
        <v>0</v>
      </c>
      <c r="E61" s="299">
        <v>0.3</v>
      </c>
      <c r="F61" s="295">
        <v>0.06</v>
      </c>
      <c r="G61" s="294">
        <f ca="1">+IF(ISERROR(HLOOKUP($B61,INDIRECT("'Monthly Resource Report'!"&amp;'Reid Validation'!G$482631&amp;":"&amp;'Reid Validation'!G$482632),'Reid Validation'!G$482633,FALSE)),0,HLOOKUP($B61,INDIRECT("'Monthly Resource Report'!"&amp;'Reid Validation'!G$482631&amp;":"&amp;'Reid Validation'!G$482632),'Reid Validation'!G$482633,FALSE))</f>
        <v>0</v>
      </c>
      <c r="H61" s="297">
        <f ca="1">+IF(ISERROR(HLOOKUP($B61,INDIRECT("'Monthly Resource Report'!"&amp;'Reid Validation'!H$482631&amp;":"&amp;'Reid Validation'!H$482632),'Reid Validation'!H$482633,FALSE)),0,HLOOKUP($B61,INDIRECT("'Monthly Resource Report'!"&amp;'Reid Validation'!H$482631&amp;":"&amp;'Reid Validation'!H$482632),'Reid Validation'!H$482633,FALSE))</f>
        <v>0</v>
      </c>
      <c r="I61" s="317">
        <f ca="1">+IF(ISERROR(HLOOKUP($B61,INDIRECT("'Monthly Resource Report'!"&amp;'Reid Validation'!I$482631&amp;":"&amp;'Reid Validation'!I$482632),'Reid Validation'!I$482633,FALSE)),0,HLOOKUP($B61,INDIRECT("'Monthly Resource Report'!"&amp;'Reid Validation'!I$482631&amp;":"&amp;'Reid Validation'!I$482632),'Reid Validation'!I$482633,FALSE))</f>
        <v>0</v>
      </c>
      <c r="J61" s="318">
        <f ca="1">+IF(ISERROR(HLOOKUP($B61,INDIRECT("'Monthly Resource Report'!"&amp;'Reid Validation'!J$482631&amp;":"&amp;'Reid Validation'!J$482632),'Reid Validation'!J$482633,FALSE)),0,HLOOKUP($B61,INDIRECT("'Monthly Resource Report'!"&amp;'Reid Validation'!J$482631&amp;":"&amp;'Reid Validation'!J$482632),'Reid Validation'!J$482633,FALSE))</f>
        <v>0</v>
      </c>
      <c r="L61" s="301">
        <v>43040</v>
      </c>
      <c r="M61" s="294">
        <v>60</v>
      </c>
      <c r="N61" s="297">
        <v>0</v>
      </c>
      <c r="O61" s="299">
        <v>0.7</v>
      </c>
      <c r="P61" s="295">
        <v>0.06</v>
      </c>
      <c r="Q61" s="294">
        <f ca="1">+IF(ISERROR(HLOOKUP($B61,INDIRECT("'Monthly Resource Report'!"&amp;'Reid Validation'!Q$482631&amp;":"&amp;'Reid Validation'!Q$482632),'Reid Validation'!Q$482633,FALSE)),0,HLOOKUP($B61,INDIRECT("'Monthly Resource Report'!"&amp;'Reid Validation'!Q$482631&amp;":"&amp;'Reid Validation'!Q$482632),'Reid Validation'!Q$482633,FALSE))</f>
        <v>60</v>
      </c>
      <c r="R61" s="297">
        <f ca="1">+IF(ISERROR(HLOOKUP($B61,INDIRECT("'Monthly Resource Report'!"&amp;'Reid Validation'!R$482631&amp;":"&amp;'Reid Validation'!R$482632),'Reid Validation'!R$482633,FALSE)),0,HLOOKUP($B61,INDIRECT("'Monthly Resource Report'!"&amp;'Reid Validation'!R$482631&amp;":"&amp;'Reid Validation'!R$482632),'Reid Validation'!R$482633,FALSE))</f>
        <v>0</v>
      </c>
      <c r="S61" s="317">
        <f ca="1">+IF(ISERROR(HLOOKUP($B61,INDIRECT("'Monthly Resource Report'!"&amp;'Reid Validation'!S$482631&amp;":"&amp;'Reid Validation'!S$482632),'Reid Validation'!S$482633,FALSE)),0,HLOOKUP($B61,INDIRECT("'Monthly Resource Report'!"&amp;'Reid Validation'!S$482631&amp;":"&amp;'Reid Validation'!S$482632),'Reid Validation'!S$482633,FALSE))</f>
        <v>0</v>
      </c>
      <c r="T61" s="318">
        <f ca="1">+IF(ISERROR(HLOOKUP($B61,INDIRECT("'Monthly Resource Report'!"&amp;'Reid Validation'!T$482631&amp;":"&amp;'Reid Validation'!T$482632),'Reid Validation'!T$482633,FALSE)),0,HLOOKUP($B61,INDIRECT("'Monthly Resource Report'!"&amp;'Reid Validation'!T$482631&amp;":"&amp;'Reid Validation'!T$482632),'Reid Validation'!T$482633,FALSE))</f>
        <v>0</v>
      </c>
    </row>
    <row r="62" spans="2:20" s="29" customFormat="1">
      <c r="B62" s="301">
        <v>43070</v>
      </c>
      <c r="C62" s="294">
        <v>45</v>
      </c>
      <c r="D62" s="297">
        <v>0</v>
      </c>
      <c r="E62" s="299">
        <v>0.3</v>
      </c>
      <c r="F62" s="295">
        <v>0.06</v>
      </c>
      <c r="G62" s="294">
        <f ca="1">+IF(ISERROR(HLOOKUP($B62,INDIRECT("'Monthly Resource Report'!"&amp;'Reid Validation'!G$482631&amp;":"&amp;'Reid Validation'!G$482632),'Reid Validation'!G$482633,FALSE)),0,HLOOKUP($B62,INDIRECT("'Monthly Resource Report'!"&amp;'Reid Validation'!G$482631&amp;":"&amp;'Reid Validation'!G$482632),'Reid Validation'!G$482633,FALSE))</f>
        <v>0</v>
      </c>
      <c r="H62" s="297">
        <f ca="1">+IF(ISERROR(HLOOKUP($B62,INDIRECT("'Monthly Resource Report'!"&amp;'Reid Validation'!H$482631&amp;":"&amp;'Reid Validation'!H$482632),'Reid Validation'!H$482633,FALSE)),0,HLOOKUP($B62,INDIRECT("'Monthly Resource Report'!"&amp;'Reid Validation'!H$482631&amp;":"&amp;'Reid Validation'!H$482632),'Reid Validation'!H$482633,FALSE))</f>
        <v>0</v>
      </c>
      <c r="I62" s="317">
        <f ca="1">+IF(ISERROR(HLOOKUP($B62,INDIRECT("'Monthly Resource Report'!"&amp;'Reid Validation'!I$482631&amp;":"&amp;'Reid Validation'!I$482632),'Reid Validation'!I$482633,FALSE)),0,HLOOKUP($B62,INDIRECT("'Monthly Resource Report'!"&amp;'Reid Validation'!I$482631&amp;":"&amp;'Reid Validation'!I$482632),'Reid Validation'!I$482633,FALSE))</f>
        <v>0</v>
      </c>
      <c r="J62" s="318">
        <f ca="1">+IF(ISERROR(HLOOKUP($B62,INDIRECT("'Monthly Resource Report'!"&amp;'Reid Validation'!J$482631&amp;":"&amp;'Reid Validation'!J$482632),'Reid Validation'!J$482633,FALSE)),0,HLOOKUP($B62,INDIRECT("'Monthly Resource Report'!"&amp;'Reid Validation'!J$482631&amp;":"&amp;'Reid Validation'!J$482632),'Reid Validation'!J$482633,FALSE))</f>
        <v>0</v>
      </c>
      <c r="L62" s="301">
        <v>43070</v>
      </c>
      <c r="M62" s="294">
        <v>65</v>
      </c>
      <c r="N62" s="297">
        <v>0</v>
      </c>
      <c r="O62" s="299">
        <v>0.7</v>
      </c>
      <c r="P62" s="295">
        <v>0.06</v>
      </c>
      <c r="Q62" s="294">
        <f ca="1">+IF(ISERROR(HLOOKUP($B62,INDIRECT("'Monthly Resource Report'!"&amp;'Reid Validation'!Q$482631&amp;":"&amp;'Reid Validation'!Q$482632),'Reid Validation'!Q$482633,FALSE)),0,HLOOKUP($B62,INDIRECT("'Monthly Resource Report'!"&amp;'Reid Validation'!Q$482631&amp;":"&amp;'Reid Validation'!Q$482632),'Reid Validation'!Q$482633,FALSE))</f>
        <v>65</v>
      </c>
      <c r="R62" s="297">
        <f ca="1">+IF(ISERROR(HLOOKUP($B62,INDIRECT("'Monthly Resource Report'!"&amp;'Reid Validation'!R$482631&amp;":"&amp;'Reid Validation'!R$482632),'Reid Validation'!R$482633,FALSE)),0,HLOOKUP($B62,INDIRECT("'Monthly Resource Report'!"&amp;'Reid Validation'!R$482631&amp;":"&amp;'Reid Validation'!R$482632),'Reid Validation'!R$482633,FALSE))</f>
        <v>0</v>
      </c>
      <c r="S62" s="317">
        <f ca="1">+IF(ISERROR(HLOOKUP($B62,INDIRECT("'Monthly Resource Report'!"&amp;'Reid Validation'!S$482631&amp;":"&amp;'Reid Validation'!S$482632),'Reid Validation'!S$482633,FALSE)),0,HLOOKUP($B62,INDIRECT("'Monthly Resource Report'!"&amp;'Reid Validation'!S$482631&amp;":"&amp;'Reid Validation'!S$482632),'Reid Validation'!S$482633,FALSE))</f>
        <v>0</v>
      </c>
      <c r="T62" s="318">
        <f ca="1">+IF(ISERROR(HLOOKUP($B62,INDIRECT("'Monthly Resource Report'!"&amp;'Reid Validation'!T$482631&amp;":"&amp;'Reid Validation'!T$482632),'Reid Validation'!T$482633,FALSE)),0,HLOOKUP($B62,INDIRECT("'Monthly Resource Report'!"&amp;'Reid Validation'!T$482631&amp;":"&amp;'Reid Validation'!T$482632),'Reid Validation'!T$482633,FALSE))</f>
        <v>0</v>
      </c>
    </row>
    <row r="63" spans="2:20" s="29" customFormat="1">
      <c r="B63" s="301">
        <v>43101</v>
      </c>
      <c r="C63" s="294">
        <v>45</v>
      </c>
      <c r="D63" s="297">
        <v>0</v>
      </c>
      <c r="E63" s="299">
        <v>0.3</v>
      </c>
      <c r="F63" s="295">
        <v>0.06</v>
      </c>
      <c r="G63" s="294">
        <f ca="1">+IF(ISERROR(HLOOKUP($B63,INDIRECT("'Monthly Resource Report'!"&amp;'Reid Validation'!G$482631&amp;":"&amp;'Reid Validation'!G$482632),'Reid Validation'!G$482633,FALSE)),0,HLOOKUP($B63,INDIRECT("'Monthly Resource Report'!"&amp;'Reid Validation'!G$482631&amp;":"&amp;'Reid Validation'!G$482632),'Reid Validation'!G$482633,FALSE))</f>
        <v>45</v>
      </c>
      <c r="H63" s="297">
        <f ca="1">+IF(ISERROR(HLOOKUP($B63,INDIRECT("'Monthly Resource Report'!"&amp;'Reid Validation'!H$482631&amp;":"&amp;'Reid Validation'!H$482632),'Reid Validation'!H$482633,FALSE)),0,HLOOKUP($B63,INDIRECT("'Monthly Resource Report'!"&amp;'Reid Validation'!H$482631&amp;":"&amp;'Reid Validation'!H$482632),'Reid Validation'!H$482633,FALSE))</f>
        <v>0</v>
      </c>
      <c r="I63" s="317">
        <f ca="1">+IF(ISERROR(HLOOKUP($B63,INDIRECT("'Monthly Resource Report'!"&amp;'Reid Validation'!I$482631&amp;":"&amp;'Reid Validation'!I$482632),'Reid Validation'!I$482633,FALSE)),0,HLOOKUP($B63,INDIRECT("'Monthly Resource Report'!"&amp;'Reid Validation'!I$482631&amp;":"&amp;'Reid Validation'!I$482632),'Reid Validation'!I$482633,FALSE))</f>
        <v>0</v>
      </c>
      <c r="J63" s="318">
        <f ca="1">+IF(ISERROR(HLOOKUP($B63,INDIRECT("'Monthly Resource Report'!"&amp;'Reid Validation'!J$482631&amp;":"&amp;'Reid Validation'!J$482632),'Reid Validation'!J$482633,FALSE)),0,HLOOKUP($B63,INDIRECT("'Monthly Resource Report'!"&amp;'Reid Validation'!J$482631&amp;":"&amp;'Reid Validation'!J$482632),'Reid Validation'!J$482633,FALSE))</f>
        <v>0</v>
      </c>
      <c r="L63" s="301">
        <v>43101</v>
      </c>
      <c r="M63" s="294">
        <v>65</v>
      </c>
      <c r="N63" s="297">
        <v>0</v>
      </c>
      <c r="O63" s="299">
        <v>0.7</v>
      </c>
      <c r="P63" s="295">
        <v>0.06</v>
      </c>
      <c r="Q63" s="294">
        <f ca="1">+IF(ISERROR(HLOOKUP($B63,INDIRECT("'Monthly Resource Report'!"&amp;'Reid Validation'!Q$482631&amp;":"&amp;'Reid Validation'!Q$482632),'Reid Validation'!Q$482633,FALSE)),0,HLOOKUP($B63,INDIRECT("'Monthly Resource Report'!"&amp;'Reid Validation'!Q$482631&amp;":"&amp;'Reid Validation'!Q$482632),'Reid Validation'!Q$482633,FALSE))</f>
        <v>65</v>
      </c>
      <c r="R63" s="297">
        <f ca="1">+IF(ISERROR(HLOOKUP($B63,INDIRECT("'Monthly Resource Report'!"&amp;'Reid Validation'!R$482631&amp;":"&amp;'Reid Validation'!R$482632),'Reid Validation'!R$482633,FALSE)),0,HLOOKUP($B63,INDIRECT("'Monthly Resource Report'!"&amp;'Reid Validation'!R$482631&amp;":"&amp;'Reid Validation'!R$482632),'Reid Validation'!R$482633,FALSE))</f>
        <v>0</v>
      </c>
      <c r="S63" s="317">
        <f ca="1">+IF(ISERROR(HLOOKUP($B63,INDIRECT("'Monthly Resource Report'!"&amp;'Reid Validation'!S$482631&amp;":"&amp;'Reid Validation'!S$482632),'Reid Validation'!S$482633,FALSE)),0,HLOOKUP($B63,INDIRECT("'Monthly Resource Report'!"&amp;'Reid Validation'!S$482631&amp;":"&amp;'Reid Validation'!S$482632),'Reid Validation'!S$482633,FALSE))</f>
        <v>0</v>
      </c>
      <c r="T63" s="318">
        <f ca="1">+IF(ISERROR(HLOOKUP($B63,INDIRECT("'Monthly Resource Report'!"&amp;'Reid Validation'!T$482631&amp;":"&amp;'Reid Validation'!T$482632),'Reid Validation'!T$482633,FALSE)),0,HLOOKUP($B63,INDIRECT("'Monthly Resource Report'!"&amp;'Reid Validation'!T$482631&amp;":"&amp;'Reid Validation'!T$482632),'Reid Validation'!T$482633,FALSE))</f>
        <v>0</v>
      </c>
    </row>
    <row r="64" spans="2:20" s="29" customFormat="1">
      <c r="B64" s="301">
        <v>43132</v>
      </c>
      <c r="C64" s="294">
        <v>45</v>
      </c>
      <c r="D64" s="297">
        <v>0</v>
      </c>
      <c r="E64" s="299">
        <v>0.3</v>
      </c>
      <c r="F64" s="295">
        <v>0.06</v>
      </c>
      <c r="G64" s="294">
        <f ca="1">+IF(ISERROR(HLOOKUP($B64,INDIRECT("'Monthly Resource Report'!"&amp;'Reid Validation'!G$482631&amp;":"&amp;'Reid Validation'!G$482632),'Reid Validation'!G$482633,FALSE)),0,HLOOKUP($B64,INDIRECT("'Monthly Resource Report'!"&amp;'Reid Validation'!G$482631&amp;":"&amp;'Reid Validation'!G$482632),'Reid Validation'!G$482633,FALSE))</f>
        <v>45</v>
      </c>
      <c r="H64" s="297">
        <f ca="1">+IF(ISERROR(HLOOKUP($B64,INDIRECT("'Monthly Resource Report'!"&amp;'Reid Validation'!H$482631&amp;":"&amp;'Reid Validation'!H$482632),'Reid Validation'!H$482633,FALSE)),0,HLOOKUP($B64,INDIRECT("'Monthly Resource Report'!"&amp;'Reid Validation'!H$482631&amp;":"&amp;'Reid Validation'!H$482632),'Reid Validation'!H$482633,FALSE))</f>
        <v>0</v>
      </c>
      <c r="I64" s="317">
        <f ca="1">+IF(ISERROR(HLOOKUP($B64,INDIRECT("'Monthly Resource Report'!"&amp;'Reid Validation'!I$482631&amp;":"&amp;'Reid Validation'!I$482632),'Reid Validation'!I$482633,FALSE)),0,HLOOKUP($B64,INDIRECT("'Monthly Resource Report'!"&amp;'Reid Validation'!I$482631&amp;":"&amp;'Reid Validation'!I$482632),'Reid Validation'!I$482633,FALSE))</f>
        <v>0</v>
      </c>
      <c r="J64" s="318">
        <f ca="1">+IF(ISERROR(HLOOKUP($B64,INDIRECT("'Monthly Resource Report'!"&amp;'Reid Validation'!J$482631&amp;":"&amp;'Reid Validation'!J$482632),'Reid Validation'!J$482633,FALSE)),0,HLOOKUP($B64,INDIRECT("'Monthly Resource Report'!"&amp;'Reid Validation'!J$482631&amp;":"&amp;'Reid Validation'!J$482632),'Reid Validation'!J$482633,FALSE))</f>
        <v>0</v>
      </c>
      <c r="L64" s="301">
        <v>43132</v>
      </c>
      <c r="M64" s="294">
        <v>65</v>
      </c>
      <c r="N64" s="297">
        <v>0</v>
      </c>
      <c r="O64" s="299">
        <v>0.7</v>
      </c>
      <c r="P64" s="295">
        <v>0.06</v>
      </c>
      <c r="Q64" s="294">
        <f ca="1">+IF(ISERROR(HLOOKUP($B64,INDIRECT("'Monthly Resource Report'!"&amp;'Reid Validation'!Q$482631&amp;":"&amp;'Reid Validation'!Q$482632),'Reid Validation'!Q$482633,FALSE)),0,HLOOKUP($B64,INDIRECT("'Monthly Resource Report'!"&amp;'Reid Validation'!Q$482631&amp;":"&amp;'Reid Validation'!Q$482632),'Reid Validation'!Q$482633,FALSE))</f>
        <v>65</v>
      </c>
      <c r="R64" s="297">
        <f ca="1">+IF(ISERROR(HLOOKUP($B64,INDIRECT("'Monthly Resource Report'!"&amp;'Reid Validation'!R$482631&amp;":"&amp;'Reid Validation'!R$482632),'Reid Validation'!R$482633,FALSE)),0,HLOOKUP($B64,INDIRECT("'Monthly Resource Report'!"&amp;'Reid Validation'!R$482631&amp;":"&amp;'Reid Validation'!R$482632),'Reid Validation'!R$482633,FALSE))</f>
        <v>0</v>
      </c>
      <c r="S64" s="317">
        <f ca="1">+IF(ISERROR(HLOOKUP($B64,INDIRECT("'Monthly Resource Report'!"&amp;'Reid Validation'!S$482631&amp;":"&amp;'Reid Validation'!S$482632),'Reid Validation'!S$482633,FALSE)),0,HLOOKUP($B64,INDIRECT("'Monthly Resource Report'!"&amp;'Reid Validation'!S$482631&amp;":"&amp;'Reid Validation'!S$482632),'Reid Validation'!S$482633,FALSE))</f>
        <v>0</v>
      </c>
      <c r="T64" s="318">
        <f ca="1">+IF(ISERROR(HLOOKUP($B64,INDIRECT("'Monthly Resource Report'!"&amp;'Reid Validation'!T$482631&amp;":"&amp;'Reid Validation'!T$482632),'Reid Validation'!T$482633,FALSE)),0,HLOOKUP($B64,INDIRECT("'Monthly Resource Report'!"&amp;'Reid Validation'!T$482631&amp;":"&amp;'Reid Validation'!T$482632),'Reid Validation'!T$482633,FALSE))</f>
        <v>0</v>
      </c>
    </row>
    <row r="65" spans="2:20" s="29" customFormat="1">
      <c r="B65" s="301">
        <v>43160</v>
      </c>
      <c r="C65" s="294">
        <v>45</v>
      </c>
      <c r="D65" s="297">
        <v>0</v>
      </c>
      <c r="E65" s="299">
        <v>0.3</v>
      </c>
      <c r="F65" s="295">
        <v>0.06</v>
      </c>
      <c r="G65" s="294">
        <f ca="1">+IF(ISERROR(HLOOKUP($B65,INDIRECT("'Monthly Resource Report'!"&amp;'Reid Validation'!G$482631&amp;":"&amp;'Reid Validation'!G$482632),'Reid Validation'!G$482633,FALSE)),0,HLOOKUP($B65,INDIRECT("'Monthly Resource Report'!"&amp;'Reid Validation'!G$482631&amp;":"&amp;'Reid Validation'!G$482632),'Reid Validation'!G$482633,FALSE))</f>
        <v>0</v>
      </c>
      <c r="H65" s="297">
        <f ca="1">+IF(ISERROR(HLOOKUP($B65,INDIRECT("'Monthly Resource Report'!"&amp;'Reid Validation'!H$482631&amp;":"&amp;'Reid Validation'!H$482632),'Reid Validation'!H$482633,FALSE)),0,HLOOKUP($B65,INDIRECT("'Monthly Resource Report'!"&amp;'Reid Validation'!H$482631&amp;":"&amp;'Reid Validation'!H$482632),'Reid Validation'!H$482633,FALSE))</f>
        <v>0</v>
      </c>
      <c r="I65" s="317">
        <f ca="1">+IF(ISERROR(HLOOKUP($B65,INDIRECT("'Monthly Resource Report'!"&amp;'Reid Validation'!I$482631&amp;":"&amp;'Reid Validation'!I$482632),'Reid Validation'!I$482633,FALSE)),0,HLOOKUP($B65,INDIRECT("'Monthly Resource Report'!"&amp;'Reid Validation'!I$482631&amp;":"&amp;'Reid Validation'!I$482632),'Reid Validation'!I$482633,FALSE))</f>
        <v>0</v>
      </c>
      <c r="J65" s="318">
        <f ca="1">+IF(ISERROR(HLOOKUP($B65,INDIRECT("'Monthly Resource Report'!"&amp;'Reid Validation'!J$482631&amp;":"&amp;'Reid Validation'!J$482632),'Reid Validation'!J$482633,FALSE)),0,HLOOKUP($B65,INDIRECT("'Monthly Resource Report'!"&amp;'Reid Validation'!J$482631&amp;":"&amp;'Reid Validation'!J$482632),'Reid Validation'!J$482633,FALSE))</f>
        <v>0</v>
      </c>
      <c r="L65" s="301">
        <v>43160</v>
      </c>
      <c r="M65" s="294">
        <v>65</v>
      </c>
      <c r="N65" s="297">
        <v>0</v>
      </c>
      <c r="O65" s="299">
        <v>0.7</v>
      </c>
      <c r="P65" s="295">
        <v>0.06</v>
      </c>
      <c r="Q65" s="294">
        <f ca="1">+IF(ISERROR(HLOOKUP($B65,INDIRECT("'Monthly Resource Report'!"&amp;'Reid Validation'!Q$482631&amp;":"&amp;'Reid Validation'!Q$482632),'Reid Validation'!Q$482633,FALSE)),0,HLOOKUP($B65,INDIRECT("'Monthly Resource Report'!"&amp;'Reid Validation'!Q$482631&amp;":"&amp;'Reid Validation'!Q$482632),'Reid Validation'!Q$482633,FALSE))</f>
        <v>65</v>
      </c>
      <c r="R65" s="297">
        <f ca="1">+IF(ISERROR(HLOOKUP($B65,INDIRECT("'Monthly Resource Report'!"&amp;'Reid Validation'!R$482631&amp;":"&amp;'Reid Validation'!R$482632),'Reid Validation'!R$482633,FALSE)),0,HLOOKUP($B65,INDIRECT("'Monthly Resource Report'!"&amp;'Reid Validation'!R$482631&amp;":"&amp;'Reid Validation'!R$482632),'Reid Validation'!R$482633,FALSE))</f>
        <v>0</v>
      </c>
      <c r="S65" s="317">
        <f ca="1">+IF(ISERROR(HLOOKUP($B65,INDIRECT("'Monthly Resource Report'!"&amp;'Reid Validation'!S$482631&amp;":"&amp;'Reid Validation'!S$482632),'Reid Validation'!S$482633,FALSE)),0,HLOOKUP($B65,INDIRECT("'Monthly Resource Report'!"&amp;'Reid Validation'!S$482631&amp;":"&amp;'Reid Validation'!S$482632),'Reid Validation'!S$482633,FALSE))</f>
        <v>0</v>
      </c>
      <c r="T65" s="318">
        <f ca="1">+IF(ISERROR(HLOOKUP($B65,INDIRECT("'Monthly Resource Report'!"&amp;'Reid Validation'!T$482631&amp;":"&amp;'Reid Validation'!T$482632),'Reid Validation'!T$482633,FALSE)),0,HLOOKUP($B65,INDIRECT("'Monthly Resource Report'!"&amp;'Reid Validation'!T$482631&amp;":"&amp;'Reid Validation'!T$482632),'Reid Validation'!T$482633,FALSE))</f>
        <v>0</v>
      </c>
    </row>
    <row r="66" spans="2:20" s="29" customFormat="1">
      <c r="B66" s="301">
        <v>43191</v>
      </c>
      <c r="C66" s="294">
        <v>45</v>
      </c>
      <c r="D66" s="297">
        <v>0</v>
      </c>
      <c r="E66" s="299">
        <v>0.3</v>
      </c>
      <c r="F66" s="295">
        <v>0.06</v>
      </c>
      <c r="G66" s="294">
        <f ca="1">+IF(ISERROR(HLOOKUP($B66,INDIRECT("'Monthly Resource Report'!"&amp;'Reid Validation'!G$482631&amp;":"&amp;'Reid Validation'!G$482632),'Reid Validation'!G$482633,FALSE)),0,HLOOKUP($B66,INDIRECT("'Monthly Resource Report'!"&amp;'Reid Validation'!G$482631&amp;":"&amp;'Reid Validation'!G$482632),'Reid Validation'!G$482633,FALSE))</f>
        <v>0</v>
      </c>
      <c r="H66" s="297">
        <f ca="1">+IF(ISERROR(HLOOKUP($B66,INDIRECT("'Monthly Resource Report'!"&amp;'Reid Validation'!H$482631&amp;":"&amp;'Reid Validation'!H$482632),'Reid Validation'!H$482633,FALSE)),0,HLOOKUP($B66,INDIRECT("'Monthly Resource Report'!"&amp;'Reid Validation'!H$482631&amp;":"&amp;'Reid Validation'!H$482632),'Reid Validation'!H$482633,FALSE))</f>
        <v>0</v>
      </c>
      <c r="I66" s="317">
        <f ca="1">+IF(ISERROR(HLOOKUP($B66,INDIRECT("'Monthly Resource Report'!"&amp;'Reid Validation'!I$482631&amp;":"&amp;'Reid Validation'!I$482632),'Reid Validation'!I$482633,FALSE)),0,HLOOKUP($B66,INDIRECT("'Monthly Resource Report'!"&amp;'Reid Validation'!I$482631&amp;":"&amp;'Reid Validation'!I$482632),'Reid Validation'!I$482633,FALSE))</f>
        <v>0</v>
      </c>
      <c r="J66" s="318">
        <f ca="1">+IF(ISERROR(HLOOKUP($B66,INDIRECT("'Monthly Resource Report'!"&amp;'Reid Validation'!J$482631&amp;":"&amp;'Reid Validation'!J$482632),'Reid Validation'!J$482633,FALSE)),0,HLOOKUP($B66,INDIRECT("'Monthly Resource Report'!"&amp;'Reid Validation'!J$482631&amp;":"&amp;'Reid Validation'!J$482632),'Reid Validation'!J$482633,FALSE))</f>
        <v>0</v>
      </c>
      <c r="L66" s="301">
        <v>43191</v>
      </c>
      <c r="M66" s="294">
        <v>65</v>
      </c>
      <c r="N66" s="297">
        <v>0</v>
      </c>
      <c r="O66" s="299">
        <v>0.7</v>
      </c>
      <c r="P66" s="295">
        <v>0.06</v>
      </c>
      <c r="Q66" s="294">
        <f ca="1">+IF(ISERROR(HLOOKUP($B66,INDIRECT("'Monthly Resource Report'!"&amp;'Reid Validation'!Q$482631&amp;":"&amp;'Reid Validation'!Q$482632),'Reid Validation'!Q$482633,FALSE)),0,HLOOKUP($B66,INDIRECT("'Monthly Resource Report'!"&amp;'Reid Validation'!Q$482631&amp;":"&amp;'Reid Validation'!Q$482632),'Reid Validation'!Q$482633,FALSE))</f>
        <v>65</v>
      </c>
      <c r="R66" s="297">
        <f ca="1">+IF(ISERROR(HLOOKUP($B66,INDIRECT("'Monthly Resource Report'!"&amp;'Reid Validation'!R$482631&amp;":"&amp;'Reid Validation'!R$482632),'Reid Validation'!R$482633,FALSE)),0,HLOOKUP($B66,INDIRECT("'Monthly Resource Report'!"&amp;'Reid Validation'!R$482631&amp;":"&amp;'Reid Validation'!R$482632),'Reid Validation'!R$482633,FALSE))</f>
        <v>0</v>
      </c>
      <c r="S66" s="317">
        <f ca="1">+IF(ISERROR(HLOOKUP($B66,INDIRECT("'Monthly Resource Report'!"&amp;'Reid Validation'!S$482631&amp;":"&amp;'Reid Validation'!S$482632),'Reid Validation'!S$482633,FALSE)),0,HLOOKUP($B66,INDIRECT("'Monthly Resource Report'!"&amp;'Reid Validation'!S$482631&amp;":"&amp;'Reid Validation'!S$482632),'Reid Validation'!S$482633,FALSE))</f>
        <v>0</v>
      </c>
      <c r="T66" s="318">
        <f ca="1">+IF(ISERROR(HLOOKUP($B66,INDIRECT("'Monthly Resource Report'!"&amp;'Reid Validation'!T$482631&amp;":"&amp;'Reid Validation'!T$482632),'Reid Validation'!T$482633,FALSE)),0,HLOOKUP($B66,INDIRECT("'Monthly Resource Report'!"&amp;'Reid Validation'!T$482631&amp;":"&amp;'Reid Validation'!T$482632),'Reid Validation'!T$482633,FALSE))</f>
        <v>0</v>
      </c>
    </row>
    <row r="67" spans="2:20" s="29" customFormat="1">
      <c r="B67" s="301">
        <v>43221</v>
      </c>
      <c r="C67" s="294">
        <v>45</v>
      </c>
      <c r="D67" s="297">
        <v>0</v>
      </c>
      <c r="E67" s="299">
        <v>0.3</v>
      </c>
      <c r="F67" s="295">
        <v>0.06</v>
      </c>
      <c r="G67" s="294">
        <f ca="1">+IF(ISERROR(HLOOKUP($B67,INDIRECT("'Monthly Resource Report'!"&amp;'Reid Validation'!G$482631&amp;":"&amp;'Reid Validation'!G$482632),'Reid Validation'!G$482633,FALSE)),0,HLOOKUP($B67,INDIRECT("'Monthly Resource Report'!"&amp;'Reid Validation'!G$482631&amp;":"&amp;'Reid Validation'!G$482632),'Reid Validation'!G$482633,FALSE))</f>
        <v>0</v>
      </c>
      <c r="H67" s="297">
        <f ca="1">+IF(ISERROR(HLOOKUP($B67,INDIRECT("'Monthly Resource Report'!"&amp;'Reid Validation'!H$482631&amp;":"&amp;'Reid Validation'!H$482632),'Reid Validation'!H$482633,FALSE)),0,HLOOKUP($B67,INDIRECT("'Monthly Resource Report'!"&amp;'Reid Validation'!H$482631&amp;":"&amp;'Reid Validation'!H$482632),'Reid Validation'!H$482633,FALSE))</f>
        <v>0</v>
      </c>
      <c r="I67" s="317">
        <f ca="1">+IF(ISERROR(HLOOKUP($B67,INDIRECT("'Monthly Resource Report'!"&amp;'Reid Validation'!I$482631&amp;":"&amp;'Reid Validation'!I$482632),'Reid Validation'!I$482633,FALSE)),0,HLOOKUP($B67,INDIRECT("'Monthly Resource Report'!"&amp;'Reid Validation'!I$482631&amp;":"&amp;'Reid Validation'!I$482632),'Reid Validation'!I$482633,FALSE))</f>
        <v>0</v>
      </c>
      <c r="J67" s="318">
        <f ca="1">+IF(ISERROR(HLOOKUP($B67,INDIRECT("'Monthly Resource Report'!"&amp;'Reid Validation'!J$482631&amp;":"&amp;'Reid Validation'!J$482632),'Reid Validation'!J$482633,FALSE)),0,HLOOKUP($B67,INDIRECT("'Monthly Resource Report'!"&amp;'Reid Validation'!J$482631&amp;":"&amp;'Reid Validation'!J$482632),'Reid Validation'!J$482633,FALSE))</f>
        <v>0</v>
      </c>
      <c r="L67" s="301">
        <v>43221</v>
      </c>
      <c r="M67" s="294">
        <v>60</v>
      </c>
      <c r="N67" s="297">
        <v>0</v>
      </c>
      <c r="O67" s="299">
        <v>0.7</v>
      </c>
      <c r="P67" s="295">
        <v>0.06</v>
      </c>
      <c r="Q67" s="294">
        <f ca="1">+IF(ISERROR(HLOOKUP($B67,INDIRECT("'Monthly Resource Report'!"&amp;'Reid Validation'!Q$482631&amp;":"&amp;'Reid Validation'!Q$482632),'Reid Validation'!Q$482633,FALSE)),0,HLOOKUP($B67,INDIRECT("'Monthly Resource Report'!"&amp;'Reid Validation'!Q$482631&amp;":"&amp;'Reid Validation'!Q$482632),'Reid Validation'!Q$482633,FALSE))</f>
        <v>60</v>
      </c>
      <c r="R67" s="297">
        <f ca="1">+IF(ISERROR(HLOOKUP($B67,INDIRECT("'Monthly Resource Report'!"&amp;'Reid Validation'!R$482631&amp;":"&amp;'Reid Validation'!R$482632),'Reid Validation'!R$482633,FALSE)),0,HLOOKUP($B67,INDIRECT("'Monthly Resource Report'!"&amp;'Reid Validation'!R$482631&amp;":"&amp;'Reid Validation'!R$482632),'Reid Validation'!R$482633,FALSE))</f>
        <v>0</v>
      </c>
      <c r="S67" s="317">
        <f ca="1">+IF(ISERROR(HLOOKUP($B67,INDIRECT("'Monthly Resource Report'!"&amp;'Reid Validation'!S$482631&amp;":"&amp;'Reid Validation'!S$482632),'Reid Validation'!S$482633,FALSE)),0,HLOOKUP($B67,INDIRECT("'Monthly Resource Report'!"&amp;'Reid Validation'!S$482631&amp;":"&amp;'Reid Validation'!S$482632),'Reid Validation'!S$482633,FALSE))</f>
        <v>0</v>
      </c>
      <c r="T67" s="318">
        <f ca="1">+IF(ISERROR(HLOOKUP($B67,INDIRECT("'Monthly Resource Report'!"&amp;'Reid Validation'!T$482631&amp;":"&amp;'Reid Validation'!T$482632),'Reid Validation'!T$482633,FALSE)),0,HLOOKUP($B67,INDIRECT("'Monthly Resource Report'!"&amp;'Reid Validation'!T$482631&amp;":"&amp;'Reid Validation'!T$482632),'Reid Validation'!T$482633,FALSE))</f>
        <v>0</v>
      </c>
    </row>
    <row r="68" spans="2:20" s="29" customFormat="1">
      <c r="B68" s="301">
        <v>43252</v>
      </c>
      <c r="C68" s="294">
        <v>45</v>
      </c>
      <c r="D68" s="297">
        <v>0</v>
      </c>
      <c r="E68" s="299">
        <v>0.3</v>
      </c>
      <c r="F68" s="295">
        <v>0.06</v>
      </c>
      <c r="G68" s="294">
        <f ca="1">+IF(ISERROR(HLOOKUP($B68,INDIRECT("'Monthly Resource Report'!"&amp;'Reid Validation'!G$482631&amp;":"&amp;'Reid Validation'!G$482632),'Reid Validation'!G$482633,FALSE)),0,HLOOKUP($B68,INDIRECT("'Monthly Resource Report'!"&amp;'Reid Validation'!G$482631&amp;":"&amp;'Reid Validation'!G$482632),'Reid Validation'!G$482633,FALSE))</f>
        <v>0</v>
      </c>
      <c r="H68" s="297">
        <f ca="1">+IF(ISERROR(HLOOKUP($B68,INDIRECT("'Monthly Resource Report'!"&amp;'Reid Validation'!H$482631&amp;":"&amp;'Reid Validation'!H$482632),'Reid Validation'!H$482633,FALSE)),0,HLOOKUP($B68,INDIRECT("'Monthly Resource Report'!"&amp;'Reid Validation'!H$482631&amp;":"&amp;'Reid Validation'!H$482632),'Reid Validation'!H$482633,FALSE))</f>
        <v>0</v>
      </c>
      <c r="I68" s="317">
        <f ca="1">+IF(ISERROR(HLOOKUP($B68,INDIRECT("'Monthly Resource Report'!"&amp;'Reid Validation'!I$482631&amp;":"&amp;'Reid Validation'!I$482632),'Reid Validation'!I$482633,FALSE)),0,HLOOKUP($B68,INDIRECT("'Monthly Resource Report'!"&amp;'Reid Validation'!I$482631&amp;":"&amp;'Reid Validation'!I$482632),'Reid Validation'!I$482633,FALSE))</f>
        <v>0</v>
      </c>
      <c r="J68" s="318">
        <f ca="1">+IF(ISERROR(HLOOKUP($B68,INDIRECT("'Monthly Resource Report'!"&amp;'Reid Validation'!J$482631&amp;":"&amp;'Reid Validation'!J$482632),'Reid Validation'!J$482633,FALSE)),0,HLOOKUP($B68,INDIRECT("'Monthly Resource Report'!"&amp;'Reid Validation'!J$482631&amp;":"&amp;'Reid Validation'!J$482632),'Reid Validation'!J$482633,FALSE))</f>
        <v>0</v>
      </c>
      <c r="L68" s="301">
        <v>43252</v>
      </c>
      <c r="M68" s="294">
        <v>60</v>
      </c>
      <c r="N68" s="297">
        <v>0</v>
      </c>
      <c r="O68" s="299">
        <v>0.7</v>
      </c>
      <c r="P68" s="295">
        <v>0.06</v>
      </c>
      <c r="Q68" s="294">
        <f ca="1">+IF(ISERROR(HLOOKUP($B68,INDIRECT("'Monthly Resource Report'!"&amp;'Reid Validation'!Q$482631&amp;":"&amp;'Reid Validation'!Q$482632),'Reid Validation'!Q$482633,FALSE)),0,HLOOKUP($B68,INDIRECT("'Monthly Resource Report'!"&amp;'Reid Validation'!Q$482631&amp;":"&amp;'Reid Validation'!Q$482632),'Reid Validation'!Q$482633,FALSE))</f>
        <v>60</v>
      </c>
      <c r="R68" s="297">
        <f ca="1">+IF(ISERROR(HLOOKUP($B68,INDIRECT("'Monthly Resource Report'!"&amp;'Reid Validation'!R$482631&amp;":"&amp;'Reid Validation'!R$482632),'Reid Validation'!R$482633,FALSE)),0,HLOOKUP($B68,INDIRECT("'Monthly Resource Report'!"&amp;'Reid Validation'!R$482631&amp;":"&amp;'Reid Validation'!R$482632),'Reid Validation'!R$482633,FALSE))</f>
        <v>0</v>
      </c>
      <c r="S68" s="317">
        <f ca="1">+IF(ISERROR(HLOOKUP($B68,INDIRECT("'Monthly Resource Report'!"&amp;'Reid Validation'!S$482631&amp;":"&amp;'Reid Validation'!S$482632),'Reid Validation'!S$482633,FALSE)),0,HLOOKUP($B68,INDIRECT("'Monthly Resource Report'!"&amp;'Reid Validation'!S$482631&amp;":"&amp;'Reid Validation'!S$482632),'Reid Validation'!S$482633,FALSE))</f>
        <v>0</v>
      </c>
      <c r="T68" s="318">
        <f ca="1">+IF(ISERROR(HLOOKUP($B68,INDIRECT("'Monthly Resource Report'!"&amp;'Reid Validation'!T$482631&amp;":"&amp;'Reid Validation'!T$482632),'Reid Validation'!T$482633,FALSE)),0,HLOOKUP($B68,INDIRECT("'Monthly Resource Report'!"&amp;'Reid Validation'!T$482631&amp;":"&amp;'Reid Validation'!T$482632),'Reid Validation'!T$482633,FALSE))</f>
        <v>0</v>
      </c>
    </row>
    <row r="69" spans="2:20" s="29" customFormat="1">
      <c r="B69" s="301">
        <v>43282</v>
      </c>
      <c r="C69" s="294">
        <v>45</v>
      </c>
      <c r="D69" s="297">
        <v>0</v>
      </c>
      <c r="E69" s="299">
        <v>0.3</v>
      </c>
      <c r="F69" s="295">
        <v>0.06</v>
      </c>
      <c r="G69" s="294">
        <f ca="1">+IF(ISERROR(HLOOKUP($B69,INDIRECT("'Monthly Resource Report'!"&amp;'Reid Validation'!G$482631&amp;":"&amp;'Reid Validation'!G$482632),'Reid Validation'!G$482633,FALSE)),0,HLOOKUP($B69,INDIRECT("'Monthly Resource Report'!"&amp;'Reid Validation'!G$482631&amp;":"&amp;'Reid Validation'!G$482632),'Reid Validation'!G$482633,FALSE))</f>
        <v>45</v>
      </c>
      <c r="H69" s="297">
        <f ca="1">+IF(ISERROR(HLOOKUP($B69,INDIRECT("'Monthly Resource Report'!"&amp;'Reid Validation'!H$482631&amp;":"&amp;'Reid Validation'!H$482632),'Reid Validation'!H$482633,FALSE)),0,HLOOKUP($B69,INDIRECT("'Monthly Resource Report'!"&amp;'Reid Validation'!H$482631&amp;":"&amp;'Reid Validation'!H$482632),'Reid Validation'!H$482633,FALSE))</f>
        <v>0</v>
      </c>
      <c r="I69" s="317">
        <f ca="1">+IF(ISERROR(HLOOKUP($B69,INDIRECT("'Monthly Resource Report'!"&amp;'Reid Validation'!I$482631&amp;":"&amp;'Reid Validation'!I$482632),'Reid Validation'!I$482633,FALSE)),0,HLOOKUP($B69,INDIRECT("'Monthly Resource Report'!"&amp;'Reid Validation'!I$482631&amp;":"&amp;'Reid Validation'!I$482632),'Reid Validation'!I$482633,FALSE))</f>
        <v>0</v>
      </c>
      <c r="J69" s="318">
        <f ca="1">+IF(ISERROR(HLOOKUP($B69,INDIRECT("'Monthly Resource Report'!"&amp;'Reid Validation'!J$482631&amp;":"&amp;'Reid Validation'!J$482632),'Reid Validation'!J$482633,FALSE)),0,HLOOKUP($B69,INDIRECT("'Monthly Resource Report'!"&amp;'Reid Validation'!J$482631&amp;":"&amp;'Reid Validation'!J$482632),'Reid Validation'!J$482633,FALSE))</f>
        <v>0</v>
      </c>
      <c r="L69" s="301">
        <v>43282</v>
      </c>
      <c r="M69" s="294">
        <v>58</v>
      </c>
      <c r="N69" s="297">
        <v>0</v>
      </c>
      <c r="O69" s="299">
        <v>0.7</v>
      </c>
      <c r="P69" s="295">
        <v>0.06</v>
      </c>
      <c r="Q69" s="294">
        <f ca="1">+IF(ISERROR(HLOOKUP($B69,INDIRECT("'Monthly Resource Report'!"&amp;'Reid Validation'!Q$482631&amp;":"&amp;'Reid Validation'!Q$482632),'Reid Validation'!Q$482633,FALSE)),0,HLOOKUP($B69,INDIRECT("'Monthly Resource Report'!"&amp;'Reid Validation'!Q$482631&amp;":"&amp;'Reid Validation'!Q$482632),'Reid Validation'!Q$482633,FALSE))</f>
        <v>58</v>
      </c>
      <c r="R69" s="297">
        <f ca="1">+IF(ISERROR(HLOOKUP($B69,INDIRECT("'Monthly Resource Report'!"&amp;'Reid Validation'!R$482631&amp;":"&amp;'Reid Validation'!R$482632),'Reid Validation'!R$482633,FALSE)),0,HLOOKUP($B69,INDIRECT("'Monthly Resource Report'!"&amp;'Reid Validation'!R$482631&amp;":"&amp;'Reid Validation'!R$482632),'Reid Validation'!R$482633,FALSE))</f>
        <v>0</v>
      </c>
      <c r="S69" s="317">
        <f ca="1">+IF(ISERROR(HLOOKUP($B69,INDIRECT("'Monthly Resource Report'!"&amp;'Reid Validation'!S$482631&amp;":"&amp;'Reid Validation'!S$482632),'Reid Validation'!S$482633,FALSE)),0,HLOOKUP($B69,INDIRECT("'Monthly Resource Report'!"&amp;'Reid Validation'!S$482631&amp;":"&amp;'Reid Validation'!S$482632),'Reid Validation'!S$482633,FALSE))</f>
        <v>0</v>
      </c>
      <c r="T69" s="318">
        <f ca="1">+IF(ISERROR(HLOOKUP($B69,INDIRECT("'Monthly Resource Report'!"&amp;'Reid Validation'!T$482631&amp;":"&amp;'Reid Validation'!T$482632),'Reid Validation'!T$482633,FALSE)),0,HLOOKUP($B69,INDIRECT("'Monthly Resource Report'!"&amp;'Reid Validation'!T$482631&amp;":"&amp;'Reid Validation'!T$482632),'Reid Validation'!T$482633,FALSE))</f>
        <v>0</v>
      </c>
    </row>
    <row r="70" spans="2:20" s="29" customFormat="1">
      <c r="B70" s="301">
        <v>43313</v>
      </c>
      <c r="C70" s="294">
        <v>45</v>
      </c>
      <c r="D70" s="297">
        <v>0</v>
      </c>
      <c r="E70" s="299">
        <v>0.3</v>
      </c>
      <c r="F70" s="295">
        <v>0.06</v>
      </c>
      <c r="G70" s="294">
        <f ca="1">+IF(ISERROR(HLOOKUP($B70,INDIRECT("'Monthly Resource Report'!"&amp;'Reid Validation'!G$482631&amp;":"&amp;'Reid Validation'!G$482632),'Reid Validation'!G$482633,FALSE)),0,HLOOKUP($B70,INDIRECT("'Monthly Resource Report'!"&amp;'Reid Validation'!G$482631&amp;":"&amp;'Reid Validation'!G$482632),'Reid Validation'!G$482633,FALSE))</f>
        <v>45</v>
      </c>
      <c r="H70" s="297">
        <f ca="1">+IF(ISERROR(HLOOKUP($B70,INDIRECT("'Monthly Resource Report'!"&amp;'Reid Validation'!H$482631&amp;":"&amp;'Reid Validation'!H$482632),'Reid Validation'!H$482633,FALSE)),0,HLOOKUP($B70,INDIRECT("'Monthly Resource Report'!"&amp;'Reid Validation'!H$482631&amp;":"&amp;'Reid Validation'!H$482632),'Reid Validation'!H$482633,FALSE))</f>
        <v>0</v>
      </c>
      <c r="I70" s="317">
        <f ca="1">+IF(ISERROR(HLOOKUP($B70,INDIRECT("'Monthly Resource Report'!"&amp;'Reid Validation'!I$482631&amp;":"&amp;'Reid Validation'!I$482632),'Reid Validation'!I$482633,FALSE)),0,HLOOKUP($B70,INDIRECT("'Monthly Resource Report'!"&amp;'Reid Validation'!I$482631&amp;":"&amp;'Reid Validation'!I$482632),'Reid Validation'!I$482633,FALSE))</f>
        <v>0</v>
      </c>
      <c r="J70" s="318">
        <f ca="1">+IF(ISERROR(HLOOKUP($B70,INDIRECT("'Monthly Resource Report'!"&amp;'Reid Validation'!J$482631&amp;":"&amp;'Reid Validation'!J$482632),'Reid Validation'!J$482633,FALSE)),0,HLOOKUP($B70,INDIRECT("'Monthly Resource Report'!"&amp;'Reid Validation'!J$482631&amp;":"&amp;'Reid Validation'!J$482632),'Reid Validation'!J$482633,FALSE))</f>
        <v>0</v>
      </c>
      <c r="L70" s="301">
        <v>43313</v>
      </c>
      <c r="M70" s="294">
        <v>58</v>
      </c>
      <c r="N70" s="297">
        <v>0</v>
      </c>
      <c r="O70" s="299">
        <v>0.7</v>
      </c>
      <c r="P70" s="295">
        <v>0.06</v>
      </c>
      <c r="Q70" s="294">
        <f ca="1">+IF(ISERROR(HLOOKUP($B70,INDIRECT("'Monthly Resource Report'!"&amp;'Reid Validation'!Q$482631&amp;":"&amp;'Reid Validation'!Q$482632),'Reid Validation'!Q$482633,FALSE)),0,HLOOKUP($B70,INDIRECT("'Monthly Resource Report'!"&amp;'Reid Validation'!Q$482631&amp;":"&amp;'Reid Validation'!Q$482632),'Reid Validation'!Q$482633,FALSE))</f>
        <v>58</v>
      </c>
      <c r="R70" s="297">
        <f ca="1">+IF(ISERROR(HLOOKUP($B70,INDIRECT("'Monthly Resource Report'!"&amp;'Reid Validation'!R$482631&amp;":"&amp;'Reid Validation'!R$482632),'Reid Validation'!R$482633,FALSE)),0,HLOOKUP($B70,INDIRECT("'Monthly Resource Report'!"&amp;'Reid Validation'!R$482631&amp;":"&amp;'Reid Validation'!R$482632),'Reid Validation'!R$482633,FALSE))</f>
        <v>0</v>
      </c>
      <c r="S70" s="317">
        <f ca="1">+IF(ISERROR(HLOOKUP($B70,INDIRECT("'Monthly Resource Report'!"&amp;'Reid Validation'!S$482631&amp;":"&amp;'Reid Validation'!S$482632),'Reid Validation'!S$482633,FALSE)),0,HLOOKUP($B70,INDIRECT("'Monthly Resource Report'!"&amp;'Reid Validation'!S$482631&amp;":"&amp;'Reid Validation'!S$482632),'Reid Validation'!S$482633,FALSE))</f>
        <v>0</v>
      </c>
      <c r="T70" s="318">
        <f ca="1">+IF(ISERROR(HLOOKUP($B70,INDIRECT("'Monthly Resource Report'!"&amp;'Reid Validation'!T$482631&amp;":"&amp;'Reid Validation'!T$482632),'Reid Validation'!T$482633,FALSE)),0,HLOOKUP($B70,INDIRECT("'Monthly Resource Report'!"&amp;'Reid Validation'!T$482631&amp;":"&amp;'Reid Validation'!T$482632),'Reid Validation'!T$482633,FALSE))</f>
        <v>0</v>
      </c>
    </row>
    <row r="71" spans="2:20" s="29" customFormat="1">
      <c r="B71" s="301">
        <v>43344</v>
      </c>
      <c r="C71" s="294">
        <v>45</v>
      </c>
      <c r="D71" s="297">
        <v>0</v>
      </c>
      <c r="E71" s="299">
        <v>0.3</v>
      </c>
      <c r="F71" s="295">
        <v>0.06</v>
      </c>
      <c r="G71" s="294">
        <f ca="1">+IF(ISERROR(HLOOKUP($B71,INDIRECT("'Monthly Resource Report'!"&amp;'Reid Validation'!G$482631&amp;":"&amp;'Reid Validation'!G$482632),'Reid Validation'!G$482633,FALSE)),0,HLOOKUP($B71,INDIRECT("'Monthly Resource Report'!"&amp;'Reid Validation'!G$482631&amp;":"&amp;'Reid Validation'!G$482632),'Reid Validation'!G$482633,FALSE))</f>
        <v>0</v>
      </c>
      <c r="H71" s="297">
        <f ca="1">+IF(ISERROR(HLOOKUP($B71,INDIRECT("'Monthly Resource Report'!"&amp;'Reid Validation'!H$482631&amp;":"&amp;'Reid Validation'!H$482632),'Reid Validation'!H$482633,FALSE)),0,HLOOKUP($B71,INDIRECT("'Monthly Resource Report'!"&amp;'Reid Validation'!H$482631&amp;":"&amp;'Reid Validation'!H$482632),'Reid Validation'!H$482633,FALSE))</f>
        <v>0</v>
      </c>
      <c r="I71" s="317">
        <f ca="1">+IF(ISERROR(HLOOKUP($B71,INDIRECT("'Monthly Resource Report'!"&amp;'Reid Validation'!I$482631&amp;":"&amp;'Reid Validation'!I$482632),'Reid Validation'!I$482633,FALSE)),0,HLOOKUP($B71,INDIRECT("'Monthly Resource Report'!"&amp;'Reid Validation'!I$482631&amp;":"&amp;'Reid Validation'!I$482632),'Reid Validation'!I$482633,FALSE))</f>
        <v>0</v>
      </c>
      <c r="J71" s="318">
        <f ca="1">+IF(ISERROR(HLOOKUP($B71,INDIRECT("'Monthly Resource Report'!"&amp;'Reid Validation'!J$482631&amp;":"&amp;'Reid Validation'!J$482632),'Reid Validation'!J$482633,FALSE)),0,HLOOKUP($B71,INDIRECT("'Monthly Resource Report'!"&amp;'Reid Validation'!J$482631&amp;":"&amp;'Reid Validation'!J$482632),'Reid Validation'!J$482633,FALSE))</f>
        <v>0</v>
      </c>
      <c r="L71" s="301">
        <v>43344</v>
      </c>
      <c r="M71" s="294">
        <v>58</v>
      </c>
      <c r="N71" s="297">
        <v>0</v>
      </c>
      <c r="O71" s="299">
        <v>0.7</v>
      </c>
      <c r="P71" s="295">
        <v>0.06</v>
      </c>
      <c r="Q71" s="294">
        <f ca="1">+IF(ISERROR(HLOOKUP($B71,INDIRECT("'Monthly Resource Report'!"&amp;'Reid Validation'!Q$482631&amp;":"&amp;'Reid Validation'!Q$482632),'Reid Validation'!Q$482633,FALSE)),0,HLOOKUP($B71,INDIRECT("'Monthly Resource Report'!"&amp;'Reid Validation'!Q$482631&amp;":"&amp;'Reid Validation'!Q$482632),'Reid Validation'!Q$482633,FALSE))</f>
        <v>58</v>
      </c>
      <c r="R71" s="297">
        <f ca="1">+IF(ISERROR(HLOOKUP($B71,INDIRECT("'Monthly Resource Report'!"&amp;'Reid Validation'!R$482631&amp;":"&amp;'Reid Validation'!R$482632),'Reid Validation'!R$482633,FALSE)),0,HLOOKUP($B71,INDIRECT("'Monthly Resource Report'!"&amp;'Reid Validation'!R$482631&amp;":"&amp;'Reid Validation'!R$482632),'Reid Validation'!R$482633,FALSE))</f>
        <v>0</v>
      </c>
      <c r="S71" s="317">
        <f ca="1">+IF(ISERROR(HLOOKUP($B71,INDIRECT("'Monthly Resource Report'!"&amp;'Reid Validation'!S$482631&amp;":"&amp;'Reid Validation'!S$482632),'Reid Validation'!S$482633,FALSE)),0,HLOOKUP($B71,INDIRECT("'Monthly Resource Report'!"&amp;'Reid Validation'!S$482631&amp;":"&amp;'Reid Validation'!S$482632),'Reid Validation'!S$482633,FALSE))</f>
        <v>0</v>
      </c>
      <c r="T71" s="318">
        <f ca="1">+IF(ISERROR(HLOOKUP($B71,INDIRECT("'Monthly Resource Report'!"&amp;'Reid Validation'!T$482631&amp;":"&amp;'Reid Validation'!T$482632),'Reid Validation'!T$482633,FALSE)),0,HLOOKUP($B71,INDIRECT("'Monthly Resource Report'!"&amp;'Reid Validation'!T$482631&amp;":"&amp;'Reid Validation'!T$482632),'Reid Validation'!T$482633,FALSE))</f>
        <v>0</v>
      </c>
    </row>
    <row r="72" spans="2:20" s="29" customFormat="1">
      <c r="B72" s="301">
        <v>43374</v>
      </c>
      <c r="C72" s="294">
        <v>45</v>
      </c>
      <c r="D72" s="297">
        <v>0</v>
      </c>
      <c r="E72" s="299">
        <v>0.3</v>
      </c>
      <c r="F72" s="295">
        <v>0.06</v>
      </c>
      <c r="G72" s="294">
        <f ca="1">+IF(ISERROR(HLOOKUP($B72,INDIRECT("'Monthly Resource Report'!"&amp;'Reid Validation'!G$482631&amp;":"&amp;'Reid Validation'!G$482632),'Reid Validation'!G$482633,FALSE)),0,HLOOKUP($B72,INDIRECT("'Monthly Resource Report'!"&amp;'Reid Validation'!G$482631&amp;":"&amp;'Reid Validation'!G$482632),'Reid Validation'!G$482633,FALSE))</f>
        <v>0</v>
      </c>
      <c r="H72" s="297">
        <f ca="1">+IF(ISERROR(HLOOKUP($B72,INDIRECT("'Monthly Resource Report'!"&amp;'Reid Validation'!H$482631&amp;":"&amp;'Reid Validation'!H$482632),'Reid Validation'!H$482633,FALSE)),0,HLOOKUP($B72,INDIRECT("'Monthly Resource Report'!"&amp;'Reid Validation'!H$482631&amp;":"&amp;'Reid Validation'!H$482632),'Reid Validation'!H$482633,FALSE))</f>
        <v>0</v>
      </c>
      <c r="I72" s="317">
        <f ca="1">+IF(ISERROR(HLOOKUP($B72,INDIRECT("'Monthly Resource Report'!"&amp;'Reid Validation'!I$482631&amp;":"&amp;'Reid Validation'!I$482632),'Reid Validation'!I$482633,FALSE)),0,HLOOKUP($B72,INDIRECT("'Monthly Resource Report'!"&amp;'Reid Validation'!I$482631&amp;":"&amp;'Reid Validation'!I$482632),'Reid Validation'!I$482633,FALSE))</f>
        <v>0</v>
      </c>
      <c r="J72" s="318">
        <f ca="1">+IF(ISERROR(HLOOKUP($B72,INDIRECT("'Monthly Resource Report'!"&amp;'Reid Validation'!J$482631&amp;":"&amp;'Reid Validation'!J$482632),'Reid Validation'!J$482633,FALSE)),0,HLOOKUP($B72,INDIRECT("'Monthly Resource Report'!"&amp;'Reid Validation'!J$482631&amp;":"&amp;'Reid Validation'!J$482632),'Reid Validation'!J$482633,FALSE))</f>
        <v>0</v>
      </c>
      <c r="L72" s="301">
        <v>43374</v>
      </c>
      <c r="M72" s="294">
        <v>60</v>
      </c>
      <c r="N72" s="297">
        <v>0</v>
      </c>
      <c r="O72" s="299">
        <v>0.7</v>
      </c>
      <c r="P72" s="295">
        <v>0.06</v>
      </c>
      <c r="Q72" s="294">
        <f ca="1">+IF(ISERROR(HLOOKUP($B72,INDIRECT("'Monthly Resource Report'!"&amp;'Reid Validation'!Q$482631&amp;":"&amp;'Reid Validation'!Q$482632),'Reid Validation'!Q$482633,FALSE)),0,HLOOKUP($B72,INDIRECT("'Monthly Resource Report'!"&amp;'Reid Validation'!Q$482631&amp;":"&amp;'Reid Validation'!Q$482632),'Reid Validation'!Q$482633,FALSE))</f>
        <v>60</v>
      </c>
      <c r="R72" s="297">
        <f ca="1">+IF(ISERROR(HLOOKUP($B72,INDIRECT("'Monthly Resource Report'!"&amp;'Reid Validation'!R$482631&amp;":"&amp;'Reid Validation'!R$482632),'Reid Validation'!R$482633,FALSE)),0,HLOOKUP($B72,INDIRECT("'Monthly Resource Report'!"&amp;'Reid Validation'!R$482631&amp;":"&amp;'Reid Validation'!R$482632),'Reid Validation'!R$482633,FALSE))</f>
        <v>0</v>
      </c>
      <c r="S72" s="317">
        <f ca="1">+IF(ISERROR(HLOOKUP($B72,INDIRECT("'Monthly Resource Report'!"&amp;'Reid Validation'!S$482631&amp;":"&amp;'Reid Validation'!S$482632),'Reid Validation'!S$482633,FALSE)),0,HLOOKUP($B72,INDIRECT("'Monthly Resource Report'!"&amp;'Reid Validation'!S$482631&amp;":"&amp;'Reid Validation'!S$482632),'Reid Validation'!S$482633,FALSE))</f>
        <v>0</v>
      </c>
      <c r="T72" s="318">
        <f ca="1">+IF(ISERROR(HLOOKUP($B72,INDIRECT("'Monthly Resource Report'!"&amp;'Reid Validation'!T$482631&amp;":"&amp;'Reid Validation'!T$482632),'Reid Validation'!T$482633,FALSE)),0,HLOOKUP($B72,INDIRECT("'Monthly Resource Report'!"&amp;'Reid Validation'!T$482631&amp;":"&amp;'Reid Validation'!T$482632),'Reid Validation'!T$482633,FALSE))</f>
        <v>0</v>
      </c>
    </row>
    <row r="73" spans="2:20" s="29" customFormat="1">
      <c r="B73" s="301">
        <v>43405</v>
      </c>
      <c r="C73" s="294">
        <v>45</v>
      </c>
      <c r="D73" s="297">
        <v>0</v>
      </c>
      <c r="E73" s="299">
        <v>0.3</v>
      </c>
      <c r="F73" s="295">
        <v>0.06</v>
      </c>
      <c r="G73" s="294">
        <f ca="1">+IF(ISERROR(HLOOKUP($B73,INDIRECT("'Monthly Resource Report'!"&amp;'Reid Validation'!G$482631&amp;":"&amp;'Reid Validation'!G$482632),'Reid Validation'!G$482633,FALSE)),0,HLOOKUP($B73,INDIRECT("'Monthly Resource Report'!"&amp;'Reid Validation'!G$482631&amp;":"&amp;'Reid Validation'!G$482632),'Reid Validation'!G$482633,FALSE))</f>
        <v>0</v>
      </c>
      <c r="H73" s="297">
        <f ca="1">+IF(ISERROR(HLOOKUP($B73,INDIRECT("'Monthly Resource Report'!"&amp;'Reid Validation'!H$482631&amp;":"&amp;'Reid Validation'!H$482632),'Reid Validation'!H$482633,FALSE)),0,HLOOKUP($B73,INDIRECT("'Monthly Resource Report'!"&amp;'Reid Validation'!H$482631&amp;":"&amp;'Reid Validation'!H$482632),'Reid Validation'!H$482633,FALSE))</f>
        <v>0</v>
      </c>
      <c r="I73" s="317">
        <f ca="1">+IF(ISERROR(HLOOKUP($B73,INDIRECT("'Monthly Resource Report'!"&amp;'Reid Validation'!I$482631&amp;":"&amp;'Reid Validation'!I$482632),'Reid Validation'!I$482633,FALSE)),0,HLOOKUP($B73,INDIRECT("'Monthly Resource Report'!"&amp;'Reid Validation'!I$482631&amp;":"&amp;'Reid Validation'!I$482632),'Reid Validation'!I$482633,FALSE))</f>
        <v>0</v>
      </c>
      <c r="J73" s="318">
        <f ca="1">+IF(ISERROR(HLOOKUP($B73,INDIRECT("'Monthly Resource Report'!"&amp;'Reid Validation'!J$482631&amp;":"&amp;'Reid Validation'!J$482632),'Reid Validation'!J$482633,FALSE)),0,HLOOKUP($B73,INDIRECT("'Monthly Resource Report'!"&amp;'Reid Validation'!J$482631&amp;":"&amp;'Reid Validation'!J$482632),'Reid Validation'!J$482633,FALSE))</f>
        <v>0</v>
      </c>
      <c r="L73" s="301">
        <v>43405</v>
      </c>
      <c r="M73" s="294">
        <v>60</v>
      </c>
      <c r="N73" s="297">
        <v>0</v>
      </c>
      <c r="O73" s="299">
        <v>0.7</v>
      </c>
      <c r="P73" s="295">
        <v>0.06</v>
      </c>
      <c r="Q73" s="294">
        <f ca="1">+IF(ISERROR(HLOOKUP($B73,INDIRECT("'Monthly Resource Report'!"&amp;'Reid Validation'!Q$482631&amp;":"&amp;'Reid Validation'!Q$482632),'Reid Validation'!Q$482633,FALSE)),0,HLOOKUP($B73,INDIRECT("'Monthly Resource Report'!"&amp;'Reid Validation'!Q$482631&amp;":"&amp;'Reid Validation'!Q$482632),'Reid Validation'!Q$482633,FALSE))</f>
        <v>60</v>
      </c>
      <c r="R73" s="297">
        <f ca="1">+IF(ISERROR(HLOOKUP($B73,INDIRECT("'Monthly Resource Report'!"&amp;'Reid Validation'!R$482631&amp;":"&amp;'Reid Validation'!R$482632),'Reid Validation'!R$482633,FALSE)),0,HLOOKUP($B73,INDIRECT("'Monthly Resource Report'!"&amp;'Reid Validation'!R$482631&amp;":"&amp;'Reid Validation'!R$482632),'Reid Validation'!R$482633,FALSE))</f>
        <v>0</v>
      </c>
      <c r="S73" s="317">
        <f ca="1">+IF(ISERROR(HLOOKUP($B73,INDIRECT("'Monthly Resource Report'!"&amp;'Reid Validation'!S$482631&amp;":"&amp;'Reid Validation'!S$482632),'Reid Validation'!S$482633,FALSE)),0,HLOOKUP($B73,INDIRECT("'Monthly Resource Report'!"&amp;'Reid Validation'!S$482631&amp;":"&amp;'Reid Validation'!S$482632),'Reid Validation'!S$482633,FALSE))</f>
        <v>0</v>
      </c>
      <c r="T73" s="318">
        <f ca="1">+IF(ISERROR(HLOOKUP($B73,INDIRECT("'Monthly Resource Report'!"&amp;'Reid Validation'!T$482631&amp;":"&amp;'Reid Validation'!T$482632),'Reid Validation'!T$482633,FALSE)),0,HLOOKUP($B73,INDIRECT("'Monthly Resource Report'!"&amp;'Reid Validation'!T$482631&amp;":"&amp;'Reid Validation'!T$482632),'Reid Validation'!T$482633,FALSE))</f>
        <v>0</v>
      </c>
    </row>
    <row r="74" spans="2:20" s="29" customFormat="1">
      <c r="B74" s="301">
        <v>43435</v>
      </c>
      <c r="C74" s="294">
        <v>45</v>
      </c>
      <c r="D74" s="297">
        <v>0</v>
      </c>
      <c r="E74" s="299">
        <v>0.3</v>
      </c>
      <c r="F74" s="295">
        <v>0.06</v>
      </c>
      <c r="G74" s="294">
        <f ca="1">+IF(ISERROR(HLOOKUP($B74,INDIRECT("'Monthly Resource Report'!"&amp;'Reid Validation'!G$482631&amp;":"&amp;'Reid Validation'!G$482632),'Reid Validation'!G$482633,FALSE)),0,HLOOKUP($B74,INDIRECT("'Monthly Resource Report'!"&amp;'Reid Validation'!G$482631&amp;":"&amp;'Reid Validation'!G$482632),'Reid Validation'!G$482633,FALSE))</f>
        <v>0</v>
      </c>
      <c r="H74" s="297">
        <f ca="1">+IF(ISERROR(HLOOKUP($B74,INDIRECT("'Monthly Resource Report'!"&amp;'Reid Validation'!H$482631&amp;":"&amp;'Reid Validation'!H$482632),'Reid Validation'!H$482633,FALSE)),0,HLOOKUP($B74,INDIRECT("'Monthly Resource Report'!"&amp;'Reid Validation'!H$482631&amp;":"&amp;'Reid Validation'!H$482632),'Reid Validation'!H$482633,FALSE))</f>
        <v>0</v>
      </c>
      <c r="I74" s="317">
        <f ca="1">+IF(ISERROR(HLOOKUP($B74,INDIRECT("'Monthly Resource Report'!"&amp;'Reid Validation'!I$482631&amp;":"&amp;'Reid Validation'!I$482632),'Reid Validation'!I$482633,FALSE)),0,HLOOKUP($B74,INDIRECT("'Monthly Resource Report'!"&amp;'Reid Validation'!I$482631&amp;":"&amp;'Reid Validation'!I$482632),'Reid Validation'!I$482633,FALSE))</f>
        <v>0</v>
      </c>
      <c r="J74" s="318">
        <f ca="1">+IF(ISERROR(HLOOKUP($B74,INDIRECT("'Monthly Resource Report'!"&amp;'Reid Validation'!J$482631&amp;":"&amp;'Reid Validation'!J$482632),'Reid Validation'!J$482633,FALSE)),0,HLOOKUP($B74,INDIRECT("'Monthly Resource Report'!"&amp;'Reid Validation'!J$482631&amp;":"&amp;'Reid Validation'!J$482632),'Reid Validation'!J$482633,FALSE))</f>
        <v>0</v>
      </c>
      <c r="L74" s="301">
        <v>43435</v>
      </c>
      <c r="M74" s="294">
        <v>65</v>
      </c>
      <c r="N74" s="297">
        <v>0</v>
      </c>
      <c r="O74" s="299">
        <v>0.7</v>
      </c>
      <c r="P74" s="295">
        <v>0.06</v>
      </c>
      <c r="Q74" s="294">
        <f ca="1">+IF(ISERROR(HLOOKUP($B74,INDIRECT("'Monthly Resource Report'!"&amp;'Reid Validation'!Q$482631&amp;":"&amp;'Reid Validation'!Q$482632),'Reid Validation'!Q$482633,FALSE)),0,HLOOKUP($B74,INDIRECT("'Monthly Resource Report'!"&amp;'Reid Validation'!Q$482631&amp;":"&amp;'Reid Validation'!Q$482632),'Reid Validation'!Q$482633,FALSE))</f>
        <v>65</v>
      </c>
      <c r="R74" s="297">
        <f ca="1">+IF(ISERROR(HLOOKUP($B74,INDIRECT("'Monthly Resource Report'!"&amp;'Reid Validation'!R$482631&amp;":"&amp;'Reid Validation'!R$482632),'Reid Validation'!R$482633,FALSE)),0,HLOOKUP($B74,INDIRECT("'Monthly Resource Report'!"&amp;'Reid Validation'!R$482631&amp;":"&amp;'Reid Validation'!R$482632),'Reid Validation'!R$482633,FALSE))</f>
        <v>0</v>
      </c>
      <c r="S74" s="317">
        <f ca="1">+IF(ISERROR(HLOOKUP($B74,INDIRECT("'Monthly Resource Report'!"&amp;'Reid Validation'!S$482631&amp;":"&amp;'Reid Validation'!S$482632),'Reid Validation'!S$482633,FALSE)),0,HLOOKUP($B74,INDIRECT("'Monthly Resource Report'!"&amp;'Reid Validation'!S$482631&amp;":"&amp;'Reid Validation'!S$482632),'Reid Validation'!S$482633,FALSE))</f>
        <v>0</v>
      </c>
      <c r="T74" s="318">
        <f ca="1">+IF(ISERROR(HLOOKUP($B74,INDIRECT("'Monthly Resource Report'!"&amp;'Reid Validation'!T$482631&amp;":"&amp;'Reid Validation'!T$482632),'Reid Validation'!T$482633,FALSE)),0,HLOOKUP($B74,INDIRECT("'Monthly Resource Report'!"&amp;'Reid Validation'!T$482631&amp;":"&amp;'Reid Validation'!T$482632),'Reid Validation'!T$482633,FALSE))</f>
        <v>0</v>
      </c>
    </row>
    <row r="75" spans="2:20" s="29" customFormat="1">
      <c r="B75" s="301">
        <v>43466</v>
      </c>
      <c r="C75" s="294">
        <v>45</v>
      </c>
      <c r="D75" s="297">
        <v>0</v>
      </c>
      <c r="E75" s="299">
        <v>0.3</v>
      </c>
      <c r="F75" s="295">
        <v>0.06</v>
      </c>
      <c r="G75" s="294">
        <f ca="1">+IF(ISERROR(HLOOKUP($B75,INDIRECT("'Monthly Resource Report'!"&amp;'Reid Validation'!G$482631&amp;":"&amp;'Reid Validation'!G$482632),'Reid Validation'!G$482633,FALSE)),0,HLOOKUP($B75,INDIRECT("'Monthly Resource Report'!"&amp;'Reid Validation'!G$482631&amp;":"&amp;'Reid Validation'!G$482632),'Reid Validation'!G$482633,FALSE))</f>
        <v>45</v>
      </c>
      <c r="H75" s="297">
        <f ca="1">+IF(ISERROR(HLOOKUP($B75,INDIRECT("'Monthly Resource Report'!"&amp;'Reid Validation'!H$482631&amp;":"&amp;'Reid Validation'!H$482632),'Reid Validation'!H$482633,FALSE)),0,HLOOKUP($B75,INDIRECT("'Monthly Resource Report'!"&amp;'Reid Validation'!H$482631&amp;":"&amp;'Reid Validation'!H$482632),'Reid Validation'!H$482633,FALSE))</f>
        <v>0</v>
      </c>
      <c r="I75" s="317">
        <f ca="1">+IF(ISERROR(HLOOKUP($B75,INDIRECT("'Monthly Resource Report'!"&amp;'Reid Validation'!I$482631&amp;":"&amp;'Reid Validation'!I$482632),'Reid Validation'!I$482633,FALSE)),0,HLOOKUP($B75,INDIRECT("'Monthly Resource Report'!"&amp;'Reid Validation'!I$482631&amp;":"&amp;'Reid Validation'!I$482632),'Reid Validation'!I$482633,FALSE))</f>
        <v>0</v>
      </c>
      <c r="J75" s="318">
        <f ca="1">+IF(ISERROR(HLOOKUP($B75,INDIRECT("'Monthly Resource Report'!"&amp;'Reid Validation'!J$482631&amp;":"&amp;'Reid Validation'!J$482632),'Reid Validation'!J$482633,FALSE)),0,HLOOKUP($B75,INDIRECT("'Monthly Resource Report'!"&amp;'Reid Validation'!J$482631&amp;":"&amp;'Reid Validation'!J$482632),'Reid Validation'!J$482633,FALSE))</f>
        <v>0</v>
      </c>
      <c r="L75" s="301">
        <v>43466</v>
      </c>
      <c r="M75" s="294">
        <v>65</v>
      </c>
      <c r="N75" s="297">
        <v>0</v>
      </c>
      <c r="O75" s="299">
        <v>0.7</v>
      </c>
      <c r="P75" s="295">
        <v>0.06</v>
      </c>
      <c r="Q75" s="294">
        <f ca="1">+IF(ISERROR(HLOOKUP($B75,INDIRECT("'Monthly Resource Report'!"&amp;'Reid Validation'!Q$482631&amp;":"&amp;'Reid Validation'!Q$482632),'Reid Validation'!Q$482633,FALSE)),0,HLOOKUP($B75,INDIRECT("'Monthly Resource Report'!"&amp;'Reid Validation'!Q$482631&amp;":"&amp;'Reid Validation'!Q$482632),'Reid Validation'!Q$482633,FALSE))</f>
        <v>65</v>
      </c>
      <c r="R75" s="297">
        <f ca="1">+IF(ISERROR(HLOOKUP($B75,INDIRECT("'Monthly Resource Report'!"&amp;'Reid Validation'!R$482631&amp;":"&amp;'Reid Validation'!R$482632),'Reid Validation'!R$482633,FALSE)),0,HLOOKUP($B75,INDIRECT("'Monthly Resource Report'!"&amp;'Reid Validation'!R$482631&amp;":"&amp;'Reid Validation'!R$482632),'Reid Validation'!R$482633,FALSE))</f>
        <v>0</v>
      </c>
      <c r="S75" s="317">
        <f ca="1">+IF(ISERROR(HLOOKUP($B75,INDIRECT("'Monthly Resource Report'!"&amp;'Reid Validation'!S$482631&amp;":"&amp;'Reid Validation'!S$482632),'Reid Validation'!S$482633,FALSE)),0,HLOOKUP($B75,INDIRECT("'Monthly Resource Report'!"&amp;'Reid Validation'!S$482631&amp;":"&amp;'Reid Validation'!S$482632),'Reid Validation'!S$482633,FALSE))</f>
        <v>0</v>
      </c>
      <c r="T75" s="318">
        <f ca="1">+IF(ISERROR(HLOOKUP($B75,INDIRECT("'Monthly Resource Report'!"&amp;'Reid Validation'!T$482631&amp;":"&amp;'Reid Validation'!T$482632),'Reid Validation'!T$482633,FALSE)),0,HLOOKUP($B75,INDIRECT("'Monthly Resource Report'!"&amp;'Reid Validation'!T$482631&amp;":"&amp;'Reid Validation'!T$482632),'Reid Validation'!T$482633,FALSE))</f>
        <v>0</v>
      </c>
    </row>
    <row r="76" spans="2:20" s="29" customFormat="1">
      <c r="B76" s="301">
        <v>43497</v>
      </c>
      <c r="C76" s="294">
        <v>45</v>
      </c>
      <c r="D76" s="297">
        <v>0</v>
      </c>
      <c r="E76" s="299">
        <v>0.3</v>
      </c>
      <c r="F76" s="295">
        <v>0.06</v>
      </c>
      <c r="G76" s="294">
        <f ca="1">+IF(ISERROR(HLOOKUP($B76,INDIRECT("'Monthly Resource Report'!"&amp;'Reid Validation'!G$482631&amp;":"&amp;'Reid Validation'!G$482632),'Reid Validation'!G$482633,FALSE)),0,HLOOKUP($B76,INDIRECT("'Monthly Resource Report'!"&amp;'Reid Validation'!G$482631&amp;":"&amp;'Reid Validation'!G$482632),'Reid Validation'!G$482633,FALSE))</f>
        <v>45</v>
      </c>
      <c r="H76" s="297">
        <f ca="1">+IF(ISERROR(HLOOKUP($B76,INDIRECT("'Monthly Resource Report'!"&amp;'Reid Validation'!H$482631&amp;":"&amp;'Reid Validation'!H$482632),'Reid Validation'!H$482633,FALSE)),0,HLOOKUP($B76,INDIRECT("'Monthly Resource Report'!"&amp;'Reid Validation'!H$482631&amp;":"&amp;'Reid Validation'!H$482632),'Reid Validation'!H$482633,FALSE))</f>
        <v>0</v>
      </c>
      <c r="I76" s="317">
        <f ca="1">+IF(ISERROR(HLOOKUP($B76,INDIRECT("'Monthly Resource Report'!"&amp;'Reid Validation'!I$482631&amp;":"&amp;'Reid Validation'!I$482632),'Reid Validation'!I$482633,FALSE)),0,HLOOKUP($B76,INDIRECT("'Monthly Resource Report'!"&amp;'Reid Validation'!I$482631&amp;":"&amp;'Reid Validation'!I$482632),'Reid Validation'!I$482633,FALSE))</f>
        <v>0</v>
      </c>
      <c r="J76" s="318">
        <f ca="1">+IF(ISERROR(HLOOKUP($B76,INDIRECT("'Monthly Resource Report'!"&amp;'Reid Validation'!J$482631&amp;":"&amp;'Reid Validation'!J$482632),'Reid Validation'!J$482633,FALSE)),0,HLOOKUP($B76,INDIRECT("'Monthly Resource Report'!"&amp;'Reid Validation'!J$482631&amp;":"&amp;'Reid Validation'!J$482632),'Reid Validation'!J$482633,FALSE))</f>
        <v>0</v>
      </c>
      <c r="L76" s="301">
        <v>43497</v>
      </c>
      <c r="M76" s="294">
        <v>65</v>
      </c>
      <c r="N76" s="297">
        <v>0</v>
      </c>
      <c r="O76" s="299">
        <v>0.7</v>
      </c>
      <c r="P76" s="295">
        <v>0.06</v>
      </c>
      <c r="Q76" s="294">
        <f ca="1">+IF(ISERROR(HLOOKUP($B76,INDIRECT("'Monthly Resource Report'!"&amp;'Reid Validation'!Q$482631&amp;":"&amp;'Reid Validation'!Q$482632),'Reid Validation'!Q$482633,FALSE)),0,HLOOKUP($B76,INDIRECT("'Monthly Resource Report'!"&amp;'Reid Validation'!Q$482631&amp;":"&amp;'Reid Validation'!Q$482632),'Reid Validation'!Q$482633,FALSE))</f>
        <v>65</v>
      </c>
      <c r="R76" s="297">
        <f ca="1">+IF(ISERROR(HLOOKUP($B76,INDIRECT("'Monthly Resource Report'!"&amp;'Reid Validation'!R$482631&amp;":"&amp;'Reid Validation'!R$482632),'Reid Validation'!R$482633,FALSE)),0,HLOOKUP($B76,INDIRECT("'Monthly Resource Report'!"&amp;'Reid Validation'!R$482631&amp;":"&amp;'Reid Validation'!R$482632),'Reid Validation'!R$482633,FALSE))</f>
        <v>0</v>
      </c>
      <c r="S76" s="317">
        <f ca="1">+IF(ISERROR(HLOOKUP($B76,INDIRECT("'Monthly Resource Report'!"&amp;'Reid Validation'!S$482631&amp;":"&amp;'Reid Validation'!S$482632),'Reid Validation'!S$482633,FALSE)),0,HLOOKUP($B76,INDIRECT("'Monthly Resource Report'!"&amp;'Reid Validation'!S$482631&amp;":"&amp;'Reid Validation'!S$482632),'Reid Validation'!S$482633,FALSE))</f>
        <v>0</v>
      </c>
      <c r="T76" s="318">
        <f ca="1">+IF(ISERROR(HLOOKUP($B76,INDIRECT("'Monthly Resource Report'!"&amp;'Reid Validation'!T$482631&amp;":"&amp;'Reid Validation'!T$482632),'Reid Validation'!T$482633,FALSE)),0,HLOOKUP($B76,INDIRECT("'Monthly Resource Report'!"&amp;'Reid Validation'!T$482631&amp;":"&amp;'Reid Validation'!T$482632),'Reid Validation'!T$482633,FALSE))</f>
        <v>0</v>
      </c>
    </row>
    <row r="77" spans="2:20" s="29" customFormat="1">
      <c r="B77" s="301">
        <v>43525</v>
      </c>
      <c r="C77" s="294">
        <v>45</v>
      </c>
      <c r="D77" s="297">
        <v>0</v>
      </c>
      <c r="E77" s="299">
        <v>0.3</v>
      </c>
      <c r="F77" s="295">
        <v>0.06</v>
      </c>
      <c r="G77" s="294">
        <f ca="1">+IF(ISERROR(HLOOKUP($B77,INDIRECT("'Monthly Resource Report'!"&amp;'Reid Validation'!G$482631&amp;":"&amp;'Reid Validation'!G$482632),'Reid Validation'!G$482633,FALSE)),0,HLOOKUP($B77,INDIRECT("'Monthly Resource Report'!"&amp;'Reid Validation'!G$482631&amp;":"&amp;'Reid Validation'!G$482632),'Reid Validation'!G$482633,FALSE))</f>
        <v>0</v>
      </c>
      <c r="H77" s="297">
        <f ca="1">+IF(ISERROR(HLOOKUP($B77,INDIRECT("'Monthly Resource Report'!"&amp;'Reid Validation'!H$482631&amp;":"&amp;'Reid Validation'!H$482632),'Reid Validation'!H$482633,FALSE)),0,HLOOKUP($B77,INDIRECT("'Monthly Resource Report'!"&amp;'Reid Validation'!H$482631&amp;":"&amp;'Reid Validation'!H$482632),'Reid Validation'!H$482633,FALSE))</f>
        <v>0</v>
      </c>
      <c r="I77" s="317">
        <f ca="1">+IF(ISERROR(HLOOKUP($B77,INDIRECT("'Monthly Resource Report'!"&amp;'Reid Validation'!I$482631&amp;":"&amp;'Reid Validation'!I$482632),'Reid Validation'!I$482633,FALSE)),0,HLOOKUP($B77,INDIRECT("'Monthly Resource Report'!"&amp;'Reid Validation'!I$482631&amp;":"&amp;'Reid Validation'!I$482632),'Reid Validation'!I$482633,FALSE))</f>
        <v>0</v>
      </c>
      <c r="J77" s="318">
        <f ca="1">+IF(ISERROR(HLOOKUP($B77,INDIRECT("'Monthly Resource Report'!"&amp;'Reid Validation'!J$482631&amp;":"&amp;'Reid Validation'!J$482632),'Reid Validation'!J$482633,FALSE)),0,HLOOKUP($B77,INDIRECT("'Monthly Resource Report'!"&amp;'Reid Validation'!J$482631&amp;":"&amp;'Reid Validation'!J$482632),'Reid Validation'!J$482633,FALSE))</f>
        <v>0</v>
      </c>
      <c r="L77" s="301">
        <v>43525</v>
      </c>
      <c r="M77" s="294">
        <v>65</v>
      </c>
      <c r="N77" s="297">
        <v>0</v>
      </c>
      <c r="O77" s="299">
        <v>0.7</v>
      </c>
      <c r="P77" s="295">
        <v>0.06</v>
      </c>
      <c r="Q77" s="294">
        <f ca="1">+IF(ISERROR(HLOOKUP($B77,INDIRECT("'Monthly Resource Report'!"&amp;'Reid Validation'!Q$482631&amp;":"&amp;'Reid Validation'!Q$482632),'Reid Validation'!Q$482633,FALSE)),0,HLOOKUP($B77,INDIRECT("'Monthly Resource Report'!"&amp;'Reid Validation'!Q$482631&amp;":"&amp;'Reid Validation'!Q$482632),'Reid Validation'!Q$482633,FALSE))</f>
        <v>65</v>
      </c>
      <c r="R77" s="297">
        <f ca="1">+IF(ISERROR(HLOOKUP($B77,INDIRECT("'Monthly Resource Report'!"&amp;'Reid Validation'!R$482631&amp;":"&amp;'Reid Validation'!R$482632),'Reid Validation'!R$482633,FALSE)),0,HLOOKUP($B77,INDIRECT("'Monthly Resource Report'!"&amp;'Reid Validation'!R$482631&amp;":"&amp;'Reid Validation'!R$482632),'Reid Validation'!R$482633,FALSE))</f>
        <v>0</v>
      </c>
      <c r="S77" s="317">
        <f ca="1">+IF(ISERROR(HLOOKUP($B77,INDIRECT("'Monthly Resource Report'!"&amp;'Reid Validation'!S$482631&amp;":"&amp;'Reid Validation'!S$482632),'Reid Validation'!S$482633,FALSE)),0,HLOOKUP($B77,INDIRECT("'Monthly Resource Report'!"&amp;'Reid Validation'!S$482631&amp;":"&amp;'Reid Validation'!S$482632),'Reid Validation'!S$482633,FALSE))</f>
        <v>0</v>
      </c>
      <c r="T77" s="318">
        <f ca="1">+IF(ISERROR(HLOOKUP($B77,INDIRECT("'Monthly Resource Report'!"&amp;'Reid Validation'!T$482631&amp;":"&amp;'Reid Validation'!T$482632),'Reid Validation'!T$482633,FALSE)),0,HLOOKUP($B77,INDIRECT("'Monthly Resource Report'!"&amp;'Reid Validation'!T$482631&amp;":"&amp;'Reid Validation'!T$482632),'Reid Validation'!T$482633,FALSE))</f>
        <v>0</v>
      </c>
    </row>
    <row r="78" spans="2:20" s="29" customFormat="1">
      <c r="B78" s="301">
        <v>43556</v>
      </c>
      <c r="C78" s="294">
        <v>45</v>
      </c>
      <c r="D78" s="297">
        <v>0</v>
      </c>
      <c r="E78" s="299">
        <v>0.3</v>
      </c>
      <c r="F78" s="295">
        <v>0.06</v>
      </c>
      <c r="G78" s="294">
        <f ca="1">+IF(ISERROR(HLOOKUP($B78,INDIRECT("'Monthly Resource Report'!"&amp;'Reid Validation'!G$482631&amp;":"&amp;'Reid Validation'!G$482632),'Reid Validation'!G$482633,FALSE)),0,HLOOKUP($B78,INDIRECT("'Monthly Resource Report'!"&amp;'Reid Validation'!G$482631&amp;":"&amp;'Reid Validation'!G$482632),'Reid Validation'!G$482633,FALSE))</f>
        <v>0</v>
      </c>
      <c r="H78" s="297">
        <f ca="1">+IF(ISERROR(HLOOKUP($B78,INDIRECT("'Monthly Resource Report'!"&amp;'Reid Validation'!H$482631&amp;":"&amp;'Reid Validation'!H$482632),'Reid Validation'!H$482633,FALSE)),0,HLOOKUP($B78,INDIRECT("'Monthly Resource Report'!"&amp;'Reid Validation'!H$482631&amp;":"&amp;'Reid Validation'!H$482632),'Reid Validation'!H$482633,FALSE))</f>
        <v>0</v>
      </c>
      <c r="I78" s="317">
        <f ca="1">+IF(ISERROR(HLOOKUP($B78,INDIRECT("'Monthly Resource Report'!"&amp;'Reid Validation'!I$482631&amp;":"&amp;'Reid Validation'!I$482632),'Reid Validation'!I$482633,FALSE)),0,HLOOKUP($B78,INDIRECT("'Monthly Resource Report'!"&amp;'Reid Validation'!I$482631&amp;":"&amp;'Reid Validation'!I$482632),'Reid Validation'!I$482633,FALSE))</f>
        <v>0</v>
      </c>
      <c r="J78" s="318">
        <f ca="1">+IF(ISERROR(HLOOKUP($B78,INDIRECT("'Monthly Resource Report'!"&amp;'Reid Validation'!J$482631&amp;":"&amp;'Reid Validation'!J$482632),'Reid Validation'!J$482633,FALSE)),0,HLOOKUP($B78,INDIRECT("'Monthly Resource Report'!"&amp;'Reid Validation'!J$482631&amp;":"&amp;'Reid Validation'!J$482632),'Reid Validation'!J$482633,FALSE))</f>
        <v>0</v>
      </c>
      <c r="L78" s="301">
        <v>43556</v>
      </c>
      <c r="M78" s="294">
        <v>65</v>
      </c>
      <c r="N78" s="297">
        <v>0</v>
      </c>
      <c r="O78" s="299">
        <v>0.7</v>
      </c>
      <c r="P78" s="295">
        <v>0.06</v>
      </c>
      <c r="Q78" s="294">
        <f ca="1">+IF(ISERROR(HLOOKUP($B78,INDIRECT("'Monthly Resource Report'!"&amp;'Reid Validation'!Q$482631&amp;":"&amp;'Reid Validation'!Q$482632),'Reid Validation'!Q$482633,FALSE)),0,HLOOKUP($B78,INDIRECT("'Monthly Resource Report'!"&amp;'Reid Validation'!Q$482631&amp;":"&amp;'Reid Validation'!Q$482632),'Reid Validation'!Q$482633,FALSE))</f>
        <v>65</v>
      </c>
      <c r="R78" s="297">
        <f ca="1">+IF(ISERROR(HLOOKUP($B78,INDIRECT("'Monthly Resource Report'!"&amp;'Reid Validation'!R$482631&amp;":"&amp;'Reid Validation'!R$482632),'Reid Validation'!R$482633,FALSE)),0,HLOOKUP($B78,INDIRECT("'Monthly Resource Report'!"&amp;'Reid Validation'!R$482631&amp;":"&amp;'Reid Validation'!R$482632),'Reid Validation'!R$482633,FALSE))</f>
        <v>0</v>
      </c>
      <c r="S78" s="317">
        <f ca="1">+IF(ISERROR(HLOOKUP($B78,INDIRECT("'Monthly Resource Report'!"&amp;'Reid Validation'!S$482631&amp;":"&amp;'Reid Validation'!S$482632),'Reid Validation'!S$482633,FALSE)),0,HLOOKUP($B78,INDIRECT("'Monthly Resource Report'!"&amp;'Reid Validation'!S$482631&amp;":"&amp;'Reid Validation'!S$482632),'Reid Validation'!S$482633,FALSE))</f>
        <v>0</v>
      </c>
      <c r="T78" s="318">
        <f ca="1">+IF(ISERROR(HLOOKUP($B78,INDIRECT("'Monthly Resource Report'!"&amp;'Reid Validation'!T$482631&amp;":"&amp;'Reid Validation'!T$482632),'Reid Validation'!T$482633,FALSE)),0,HLOOKUP($B78,INDIRECT("'Monthly Resource Report'!"&amp;'Reid Validation'!T$482631&amp;":"&amp;'Reid Validation'!T$482632),'Reid Validation'!T$482633,FALSE))</f>
        <v>0</v>
      </c>
    </row>
    <row r="79" spans="2:20" s="29" customFormat="1">
      <c r="B79" s="301">
        <v>43586</v>
      </c>
      <c r="C79" s="294">
        <v>45</v>
      </c>
      <c r="D79" s="297">
        <v>0</v>
      </c>
      <c r="E79" s="299">
        <v>0.3</v>
      </c>
      <c r="F79" s="295">
        <v>0.06</v>
      </c>
      <c r="G79" s="294">
        <f ca="1">+IF(ISERROR(HLOOKUP($B79,INDIRECT("'Monthly Resource Report'!"&amp;'Reid Validation'!G$482631&amp;":"&amp;'Reid Validation'!G$482632),'Reid Validation'!G$482633,FALSE)),0,HLOOKUP($B79,INDIRECT("'Monthly Resource Report'!"&amp;'Reid Validation'!G$482631&amp;":"&amp;'Reid Validation'!G$482632),'Reid Validation'!G$482633,FALSE))</f>
        <v>0</v>
      </c>
      <c r="H79" s="297">
        <f ca="1">+IF(ISERROR(HLOOKUP($B79,INDIRECT("'Monthly Resource Report'!"&amp;'Reid Validation'!H$482631&amp;":"&amp;'Reid Validation'!H$482632),'Reid Validation'!H$482633,FALSE)),0,HLOOKUP($B79,INDIRECT("'Monthly Resource Report'!"&amp;'Reid Validation'!H$482631&amp;":"&amp;'Reid Validation'!H$482632),'Reid Validation'!H$482633,FALSE))</f>
        <v>0</v>
      </c>
      <c r="I79" s="317">
        <f ca="1">+IF(ISERROR(HLOOKUP($B79,INDIRECT("'Monthly Resource Report'!"&amp;'Reid Validation'!I$482631&amp;":"&amp;'Reid Validation'!I$482632),'Reid Validation'!I$482633,FALSE)),0,HLOOKUP($B79,INDIRECT("'Monthly Resource Report'!"&amp;'Reid Validation'!I$482631&amp;":"&amp;'Reid Validation'!I$482632),'Reid Validation'!I$482633,FALSE))</f>
        <v>0</v>
      </c>
      <c r="J79" s="318">
        <f ca="1">+IF(ISERROR(HLOOKUP($B79,INDIRECT("'Monthly Resource Report'!"&amp;'Reid Validation'!J$482631&amp;":"&amp;'Reid Validation'!J$482632),'Reid Validation'!J$482633,FALSE)),0,HLOOKUP($B79,INDIRECT("'Monthly Resource Report'!"&amp;'Reid Validation'!J$482631&amp;":"&amp;'Reid Validation'!J$482632),'Reid Validation'!J$482633,FALSE))</f>
        <v>0</v>
      </c>
      <c r="L79" s="301">
        <v>43586</v>
      </c>
      <c r="M79" s="294">
        <v>60</v>
      </c>
      <c r="N79" s="297">
        <v>0</v>
      </c>
      <c r="O79" s="299">
        <v>0.7</v>
      </c>
      <c r="P79" s="295">
        <v>0.06</v>
      </c>
      <c r="Q79" s="294">
        <f ca="1">+IF(ISERROR(HLOOKUP($B79,INDIRECT("'Monthly Resource Report'!"&amp;'Reid Validation'!Q$482631&amp;":"&amp;'Reid Validation'!Q$482632),'Reid Validation'!Q$482633,FALSE)),0,HLOOKUP($B79,INDIRECT("'Monthly Resource Report'!"&amp;'Reid Validation'!Q$482631&amp;":"&amp;'Reid Validation'!Q$482632),'Reid Validation'!Q$482633,FALSE))</f>
        <v>60</v>
      </c>
      <c r="R79" s="297">
        <f ca="1">+IF(ISERROR(HLOOKUP($B79,INDIRECT("'Monthly Resource Report'!"&amp;'Reid Validation'!R$482631&amp;":"&amp;'Reid Validation'!R$482632),'Reid Validation'!R$482633,FALSE)),0,HLOOKUP($B79,INDIRECT("'Monthly Resource Report'!"&amp;'Reid Validation'!R$482631&amp;":"&amp;'Reid Validation'!R$482632),'Reid Validation'!R$482633,FALSE))</f>
        <v>0</v>
      </c>
      <c r="S79" s="317">
        <f ca="1">+IF(ISERROR(HLOOKUP($B79,INDIRECT("'Monthly Resource Report'!"&amp;'Reid Validation'!S$482631&amp;":"&amp;'Reid Validation'!S$482632),'Reid Validation'!S$482633,FALSE)),0,HLOOKUP($B79,INDIRECT("'Monthly Resource Report'!"&amp;'Reid Validation'!S$482631&amp;":"&amp;'Reid Validation'!S$482632),'Reid Validation'!S$482633,FALSE))</f>
        <v>0</v>
      </c>
      <c r="T79" s="318">
        <f ca="1">+IF(ISERROR(HLOOKUP($B79,INDIRECT("'Monthly Resource Report'!"&amp;'Reid Validation'!T$482631&amp;":"&amp;'Reid Validation'!T$482632),'Reid Validation'!T$482633,FALSE)),0,HLOOKUP($B79,INDIRECT("'Monthly Resource Report'!"&amp;'Reid Validation'!T$482631&amp;":"&amp;'Reid Validation'!T$482632),'Reid Validation'!T$482633,FALSE))</f>
        <v>0</v>
      </c>
    </row>
    <row r="80" spans="2:20" s="29" customFormat="1">
      <c r="B80" s="301">
        <v>43617</v>
      </c>
      <c r="C80" s="294">
        <v>45</v>
      </c>
      <c r="D80" s="297">
        <v>0</v>
      </c>
      <c r="E80" s="299">
        <v>0.3</v>
      </c>
      <c r="F80" s="295">
        <v>0.06</v>
      </c>
      <c r="G80" s="294">
        <f ca="1">+IF(ISERROR(HLOOKUP($B80,INDIRECT("'Monthly Resource Report'!"&amp;'Reid Validation'!G$482631&amp;":"&amp;'Reid Validation'!G$482632),'Reid Validation'!G$482633,FALSE)),0,HLOOKUP($B80,INDIRECT("'Monthly Resource Report'!"&amp;'Reid Validation'!G$482631&amp;":"&amp;'Reid Validation'!G$482632),'Reid Validation'!G$482633,FALSE))</f>
        <v>0</v>
      </c>
      <c r="H80" s="297">
        <f ca="1">+IF(ISERROR(HLOOKUP($B80,INDIRECT("'Monthly Resource Report'!"&amp;'Reid Validation'!H$482631&amp;":"&amp;'Reid Validation'!H$482632),'Reid Validation'!H$482633,FALSE)),0,HLOOKUP($B80,INDIRECT("'Monthly Resource Report'!"&amp;'Reid Validation'!H$482631&amp;":"&amp;'Reid Validation'!H$482632),'Reid Validation'!H$482633,FALSE))</f>
        <v>0</v>
      </c>
      <c r="I80" s="317">
        <f ca="1">+IF(ISERROR(HLOOKUP($B80,INDIRECT("'Monthly Resource Report'!"&amp;'Reid Validation'!I$482631&amp;":"&amp;'Reid Validation'!I$482632),'Reid Validation'!I$482633,FALSE)),0,HLOOKUP($B80,INDIRECT("'Monthly Resource Report'!"&amp;'Reid Validation'!I$482631&amp;":"&amp;'Reid Validation'!I$482632),'Reid Validation'!I$482633,FALSE))</f>
        <v>0</v>
      </c>
      <c r="J80" s="318">
        <f ca="1">+IF(ISERROR(HLOOKUP($B80,INDIRECT("'Monthly Resource Report'!"&amp;'Reid Validation'!J$482631&amp;":"&amp;'Reid Validation'!J$482632),'Reid Validation'!J$482633,FALSE)),0,HLOOKUP($B80,INDIRECT("'Monthly Resource Report'!"&amp;'Reid Validation'!J$482631&amp;":"&amp;'Reid Validation'!J$482632),'Reid Validation'!J$482633,FALSE))</f>
        <v>0</v>
      </c>
      <c r="L80" s="301">
        <v>43617</v>
      </c>
      <c r="M80" s="294">
        <v>60</v>
      </c>
      <c r="N80" s="297">
        <v>0</v>
      </c>
      <c r="O80" s="299">
        <v>0.7</v>
      </c>
      <c r="P80" s="295">
        <v>0.06</v>
      </c>
      <c r="Q80" s="294">
        <f ca="1">+IF(ISERROR(HLOOKUP($B80,INDIRECT("'Monthly Resource Report'!"&amp;'Reid Validation'!Q$482631&amp;":"&amp;'Reid Validation'!Q$482632),'Reid Validation'!Q$482633,FALSE)),0,HLOOKUP($B80,INDIRECT("'Monthly Resource Report'!"&amp;'Reid Validation'!Q$482631&amp;":"&amp;'Reid Validation'!Q$482632),'Reid Validation'!Q$482633,FALSE))</f>
        <v>60</v>
      </c>
      <c r="R80" s="297">
        <f ca="1">+IF(ISERROR(HLOOKUP($B80,INDIRECT("'Monthly Resource Report'!"&amp;'Reid Validation'!R$482631&amp;":"&amp;'Reid Validation'!R$482632),'Reid Validation'!R$482633,FALSE)),0,HLOOKUP($B80,INDIRECT("'Monthly Resource Report'!"&amp;'Reid Validation'!R$482631&amp;":"&amp;'Reid Validation'!R$482632),'Reid Validation'!R$482633,FALSE))</f>
        <v>0</v>
      </c>
      <c r="S80" s="317">
        <f ca="1">+IF(ISERROR(HLOOKUP($B80,INDIRECT("'Monthly Resource Report'!"&amp;'Reid Validation'!S$482631&amp;":"&amp;'Reid Validation'!S$482632),'Reid Validation'!S$482633,FALSE)),0,HLOOKUP($B80,INDIRECT("'Monthly Resource Report'!"&amp;'Reid Validation'!S$482631&amp;":"&amp;'Reid Validation'!S$482632),'Reid Validation'!S$482633,FALSE))</f>
        <v>0</v>
      </c>
      <c r="T80" s="318">
        <f ca="1">+IF(ISERROR(HLOOKUP($B80,INDIRECT("'Monthly Resource Report'!"&amp;'Reid Validation'!T$482631&amp;":"&amp;'Reid Validation'!T$482632),'Reid Validation'!T$482633,FALSE)),0,HLOOKUP($B80,INDIRECT("'Monthly Resource Report'!"&amp;'Reid Validation'!T$482631&amp;":"&amp;'Reid Validation'!T$482632),'Reid Validation'!T$482633,FALSE))</f>
        <v>0</v>
      </c>
    </row>
    <row r="81" spans="2:20" s="29" customFormat="1">
      <c r="B81" s="301">
        <v>43647</v>
      </c>
      <c r="C81" s="294">
        <v>45</v>
      </c>
      <c r="D81" s="297">
        <v>0</v>
      </c>
      <c r="E81" s="299">
        <v>0.3</v>
      </c>
      <c r="F81" s="295">
        <v>0.06</v>
      </c>
      <c r="G81" s="294">
        <f ca="1">+IF(ISERROR(HLOOKUP($B81,INDIRECT("'Monthly Resource Report'!"&amp;'Reid Validation'!G$482631&amp;":"&amp;'Reid Validation'!G$482632),'Reid Validation'!G$482633,FALSE)),0,HLOOKUP($B81,INDIRECT("'Monthly Resource Report'!"&amp;'Reid Validation'!G$482631&amp;":"&amp;'Reid Validation'!G$482632),'Reid Validation'!G$482633,FALSE))</f>
        <v>45</v>
      </c>
      <c r="H81" s="297">
        <f ca="1">+IF(ISERROR(HLOOKUP($B81,INDIRECT("'Monthly Resource Report'!"&amp;'Reid Validation'!H$482631&amp;":"&amp;'Reid Validation'!H$482632),'Reid Validation'!H$482633,FALSE)),0,HLOOKUP($B81,INDIRECT("'Monthly Resource Report'!"&amp;'Reid Validation'!H$482631&amp;":"&amp;'Reid Validation'!H$482632),'Reid Validation'!H$482633,FALSE))</f>
        <v>0</v>
      </c>
      <c r="I81" s="317">
        <f ca="1">+IF(ISERROR(HLOOKUP($B81,INDIRECT("'Monthly Resource Report'!"&amp;'Reid Validation'!I$482631&amp;":"&amp;'Reid Validation'!I$482632),'Reid Validation'!I$482633,FALSE)),0,HLOOKUP($B81,INDIRECT("'Monthly Resource Report'!"&amp;'Reid Validation'!I$482631&amp;":"&amp;'Reid Validation'!I$482632),'Reid Validation'!I$482633,FALSE))</f>
        <v>0</v>
      </c>
      <c r="J81" s="318">
        <f ca="1">+IF(ISERROR(HLOOKUP($B81,INDIRECT("'Monthly Resource Report'!"&amp;'Reid Validation'!J$482631&amp;":"&amp;'Reid Validation'!J$482632),'Reid Validation'!J$482633,FALSE)),0,HLOOKUP($B81,INDIRECT("'Monthly Resource Report'!"&amp;'Reid Validation'!J$482631&amp;":"&amp;'Reid Validation'!J$482632),'Reid Validation'!J$482633,FALSE))</f>
        <v>0</v>
      </c>
      <c r="L81" s="301">
        <v>43647</v>
      </c>
      <c r="M81" s="294">
        <v>58</v>
      </c>
      <c r="N81" s="297">
        <v>0</v>
      </c>
      <c r="O81" s="299">
        <v>0.7</v>
      </c>
      <c r="P81" s="295">
        <v>0.06</v>
      </c>
      <c r="Q81" s="294">
        <f ca="1">+IF(ISERROR(HLOOKUP($B81,INDIRECT("'Monthly Resource Report'!"&amp;'Reid Validation'!Q$482631&amp;":"&amp;'Reid Validation'!Q$482632),'Reid Validation'!Q$482633,FALSE)),0,HLOOKUP($B81,INDIRECT("'Monthly Resource Report'!"&amp;'Reid Validation'!Q$482631&amp;":"&amp;'Reid Validation'!Q$482632),'Reid Validation'!Q$482633,FALSE))</f>
        <v>58</v>
      </c>
      <c r="R81" s="297">
        <f ca="1">+IF(ISERROR(HLOOKUP($B81,INDIRECT("'Monthly Resource Report'!"&amp;'Reid Validation'!R$482631&amp;":"&amp;'Reid Validation'!R$482632),'Reid Validation'!R$482633,FALSE)),0,HLOOKUP($B81,INDIRECT("'Monthly Resource Report'!"&amp;'Reid Validation'!R$482631&amp;":"&amp;'Reid Validation'!R$482632),'Reid Validation'!R$482633,FALSE))</f>
        <v>0</v>
      </c>
      <c r="S81" s="317">
        <f ca="1">+IF(ISERROR(HLOOKUP($B81,INDIRECT("'Monthly Resource Report'!"&amp;'Reid Validation'!S$482631&amp;":"&amp;'Reid Validation'!S$482632),'Reid Validation'!S$482633,FALSE)),0,HLOOKUP($B81,INDIRECT("'Monthly Resource Report'!"&amp;'Reid Validation'!S$482631&amp;":"&amp;'Reid Validation'!S$482632),'Reid Validation'!S$482633,FALSE))</f>
        <v>0.71842782174103215</v>
      </c>
      <c r="T81" s="318">
        <f ca="1">+IF(ISERROR(HLOOKUP($B81,INDIRECT("'Monthly Resource Report'!"&amp;'Reid Validation'!T$482631&amp;":"&amp;'Reid Validation'!T$482632),'Reid Validation'!T$482633,FALSE)),0,HLOOKUP($B81,INDIRECT("'Monthly Resource Report'!"&amp;'Reid Validation'!T$482631&amp;":"&amp;'Reid Validation'!T$482632),'Reid Validation'!T$482633,FALSE))</f>
        <v>6.0648529222495987E-2</v>
      </c>
    </row>
    <row r="82" spans="2:20" s="29" customFormat="1">
      <c r="B82" s="301">
        <v>43678</v>
      </c>
      <c r="C82" s="294">
        <v>45</v>
      </c>
      <c r="D82" s="297">
        <v>0</v>
      </c>
      <c r="E82" s="299">
        <v>0.3</v>
      </c>
      <c r="F82" s="295">
        <v>0.06</v>
      </c>
      <c r="G82" s="294">
        <f ca="1">+IF(ISERROR(HLOOKUP($B82,INDIRECT("'Monthly Resource Report'!"&amp;'Reid Validation'!G$482631&amp;":"&amp;'Reid Validation'!G$482632),'Reid Validation'!G$482633,FALSE)),0,HLOOKUP($B82,INDIRECT("'Monthly Resource Report'!"&amp;'Reid Validation'!G$482631&amp;":"&amp;'Reid Validation'!G$482632),'Reid Validation'!G$482633,FALSE))</f>
        <v>45</v>
      </c>
      <c r="H82" s="297">
        <f ca="1">+IF(ISERROR(HLOOKUP($B82,INDIRECT("'Monthly Resource Report'!"&amp;'Reid Validation'!H$482631&amp;":"&amp;'Reid Validation'!H$482632),'Reid Validation'!H$482633,FALSE)),0,HLOOKUP($B82,INDIRECT("'Monthly Resource Report'!"&amp;'Reid Validation'!H$482631&amp;":"&amp;'Reid Validation'!H$482632),'Reid Validation'!H$482633,FALSE))</f>
        <v>0</v>
      </c>
      <c r="I82" s="317">
        <f ca="1">+IF(ISERROR(HLOOKUP($B82,INDIRECT("'Monthly Resource Report'!"&amp;'Reid Validation'!I$482631&amp;":"&amp;'Reid Validation'!I$482632),'Reid Validation'!I$482633,FALSE)),0,HLOOKUP($B82,INDIRECT("'Monthly Resource Report'!"&amp;'Reid Validation'!I$482631&amp;":"&amp;'Reid Validation'!I$482632),'Reid Validation'!I$482633,FALSE))</f>
        <v>0</v>
      </c>
      <c r="J82" s="318">
        <f ca="1">+IF(ISERROR(HLOOKUP($B82,INDIRECT("'Monthly Resource Report'!"&amp;'Reid Validation'!J$482631&amp;":"&amp;'Reid Validation'!J$482632),'Reid Validation'!J$482633,FALSE)),0,HLOOKUP($B82,INDIRECT("'Monthly Resource Report'!"&amp;'Reid Validation'!J$482631&amp;":"&amp;'Reid Validation'!J$482632),'Reid Validation'!J$482633,FALSE))</f>
        <v>0</v>
      </c>
      <c r="L82" s="301">
        <v>43678</v>
      </c>
      <c r="M82" s="294">
        <v>58</v>
      </c>
      <c r="N82" s="297">
        <v>0</v>
      </c>
      <c r="O82" s="299">
        <v>0.7</v>
      </c>
      <c r="P82" s="295">
        <v>0.06</v>
      </c>
      <c r="Q82" s="294">
        <f ca="1">+IF(ISERROR(HLOOKUP($B82,INDIRECT("'Monthly Resource Report'!"&amp;'Reid Validation'!Q$482631&amp;":"&amp;'Reid Validation'!Q$482632),'Reid Validation'!Q$482633,FALSE)),0,HLOOKUP($B82,INDIRECT("'Monthly Resource Report'!"&amp;'Reid Validation'!Q$482631&amp;":"&amp;'Reid Validation'!Q$482632),'Reid Validation'!Q$482633,FALSE))</f>
        <v>58</v>
      </c>
      <c r="R82" s="297">
        <f ca="1">+IF(ISERROR(HLOOKUP($B82,INDIRECT("'Monthly Resource Report'!"&amp;'Reid Validation'!R$482631&amp;":"&amp;'Reid Validation'!R$482632),'Reid Validation'!R$482633,FALSE)),0,HLOOKUP($B82,INDIRECT("'Monthly Resource Report'!"&amp;'Reid Validation'!R$482631&amp;":"&amp;'Reid Validation'!R$482632),'Reid Validation'!R$482633,FALSE))</f>
        <v>0</v>
      </c>
      <c r="S82" s="317">
        <f ca="1">+IF(ISERROR(HLOOKUP($B82,INDIRECT("'Monthly Resource Report'!"&amp;'Reid Validation'!S$482631&amp;":"&amp;'Reid Validation'!S$482632),'Reid Validation'!S$482633,FALSE)),0,HLOOKUP($B82,INDIRECT("'Monthly Resource Report'!"&amp;'Reid Validation'!S$482631&amp;":"&amp;'Reid Validation'!S$482632),'Reid Validation'!S$482633,FALSE))</f>
        <v>0.71839018385569708</v>
      </c>
      <c r="T82" s="318">
        <f ca="1">+IF(ISERROR(HLOOKUP($B82,INDIRECT("'Monthly Resource Report'!"&amp;'Reid Validation'!T$482631&amp;":"&amp;'Reid Validation'!T$482632),'Reid Validation'!T$482633,FALSE)),0,HLOOKUP($B82,INDIRECT("'Monthly Resource Report'!"&amp;'Reid Validation'!T$482631&amp;":"&amp;'Reid Validation'!T$482632),'Reid Validation'!T$482633,FALSE))</f>
        <v>6.0657915451852222E-2</v>
      </c>
    </row>
    <row r="83" spans="2:20" s="29" customFormat="1">
      <c r="B83" s="301">
        <v>43709</v>
      </c>
      <c r="C83" s="294">
        <v>45</v>
      </c>
      <c r="D83" s="297">
        <v>0</v>
      </c>
      <c r="E83" s="299">
        <v>0.3</v>
      </c>
      <c r="F83" s="295">
        <v>0.06</v>
      </c>
      <c r="G83" s="294">
        <f ca="1">+IF(ISERROR(HLOOKUP($B83,INDIRECT("'Monthly Resource Report'!"&amp;'Reid Validation'!G$482631&amp;":"&amp;'Reid Validation'!G$482632),'Reid Validation'!G$482633,FALSE)),0,HLOOKUP($B83,INDIRECT("'Monthly Resource Report'!"&amp;'Reid Validation'!G$482631&amp;":"&amp;'Reid Validation'!G$482632),'Reid Validation'!G$482633,FALSE))</f>
        <v>0</v>
      </c>
      <c r="H83" s="297">
        <f ca="1">+IF(ISERROR(HLOOKUP($B83,INDIRECT("'Monthly Resource Report'!"&amp;'Reid Validation'!H$482631&amp;":"&amp;'Reid Validation'!H$482632),'Reid Validation'!H$482633,FALSE)),0,HLOOKUP($B83,INDIRECT("'Monthly Resource Report'!"&amp;'Reid Validation'!H$482631&amp;":"&amp;'Reid Validation'!H$482632),'Reid Validation'!H$482633,FALSE))</f>
        <v>0</v>
      </c>
      <c r="I83" s="317">
        <f ca="1">+IF(ISERROR(HLOOKUP($B83,INDIRECT("'Monthly Resource Report'!"&amp;'Reid Validation'!I$482631&amp;":"&amp;'Reid Validation'!I$482632),'Reid Validation'!I$482633,FALSE)),0,HLOOKUP($B83,INDIRECT("'Monthly Resource Report'!"&amp;'Reid Validation'!I$482631&amp;":"&amp;'Reid Validation'!I$482632),'Reid Validation'!I$482633,FALSE))</f>
        <v>0</v>
      </c>
      <c r="J83" s="318">
        <f ca="1">+IF(ISERROR(HLOOKUP($B83,INDIRECT("'Monthly Resource Report'!"&amp;'Reid Validation'!J$482631&amp;":"&amp;'Reid Validation'!J$482632),'Reid Validation'!J$482633,FALSE)),0,HLOOKUP($B83,INDIRECT("'Monthly Resource Report'!"&amp;'Reid Validation'!J$482631&amp;":"&amp;'Reid Validation'!J$482632),'Reid Validation'!J$482633,FALSE))</f>
        <v>0</v>
      </c>
      <c r="L83" s="301">
        <v>43709</v>
      </c>
      <c r="M83" s="294">
        <v>58</v>
      </c>
      <c r="N83" s="297">
        <v>0</v>
      </c>
      <c r="O83" s="299">
        <v>0.7</v>
      </c>
      <c r="P83" s="295">
        <v>0.06</v>
      </c>
      <c r="Q83" s="294">
        <f ca="1">+IF(ISERROR(HLOOKUP($B83,INDIRECT("'Monthly Resource Report'!"&amp;'Reid Validation'!Q$482631&amp;":"&amp;'Reid Validation'!Q$482632),'Reid Validation'!Q$482633,FALSE)),0,HLOOKUP($B83,INDIRECT("'Monthly Resource Report'!"&amp;'Reid Validation'!Q$482631&amp;":"&amp;'Reid Validation'!Q$482632),'Reid Validation'!Q$482633,FALSE))</f>
        <v>58</v>
      </c>
      <c r="R83" s="297">
        <f ca="1">+IF(ISERROR(HLOOKUP($B83,INDIRECT("'Monthly Resource Report'!"&amp;'Reid Validation'!R$482631&amp;":"&amp;'Reid Validation'!R$482632),'Reid Validation'!R$482633,FALSE)),0,HLOOKUP($B83,INDIRECT("'Monthly Resource Report'!"&amp;'Reid Validation'!R$482631&amp;":"&amp;'Reid Validation'!R$482632),'Reid Validation'!R$482633,FALSE))</f>
        <v>0</v>
      </c>
      <c r="S83" s="317">
        <f ca="1">+IF(ISERROR(HLOOKUP($B83,INDIRECT("'Monthly Resource Report'!"&amp;'Reid Validation'!S$482631&amp;":"&amp;'Reid Validation'!S$482632),'Reid Validation'!S$482633,FALSE)),0,HLOOKUP($B83,INDIRECT("'Monthly Resource Report'!"&amp;'Reid Validation'!S$482631&amp;":"&amp;'Reid Validation'!S$482632),'Reid Validation'!S$482633,FALSE))</f>
        <v>0</v>
      </c>
      <c r="T83" s="318">
        <f ca="1">+IF(ISERROR(HLOOKUP($B83,INDIRECT("'Monthly Resource Report'!"&amp;'Reid Validation'!T$482631&amp;":"&amp;'Reid Validation'!T$482632),'Reid Validation'!T$482633,FALSE)),0,HLOOKUP($B83,INDIRECT("'Monthly Resource Report'!"&amp;'Reid Validation'!T$482631&amp;":"&amp;'Reid Validation'!T$482632),'Reid Validation'!T$482633,FALSE))</f>
        <v>0</v>
      </c>
    </row>
    <row r="84" spans="2:20" s="29" customFormat="1">
      <c r="B84" s="301">
        <v>43739</v>
      </c>
      <c r="C84" s="294">
        <v>45</v>
      </c>
      <c r="D84" s="297">
        <v>0</v>
      </c>
      <c r="E84" s="299">
        <v>0.3</v>
      </c>
      <c r="F84" s="295">
        <v>0.06</v>
      </c>
      <c r="G84" s="294">
        <f ca="1">+IF(ISERROR(HLOOKUP($B84,INDIRECT("'Monthly Resource Report'!"&amp;'Reid Validation'!G$482631&amp;":"&amp;'Reid Validation'!G$482632),'Reid Validation'!G$482633,FALSE)),0,HLOOKUP($B84,INDIRECT("'Monthly Resource Report'!"&amp;'Reid Validation'!G$482631&amp;":"&amp;'Reid Validation'!G$482632),'Reid Validation'!G$482633,FALSE))</f>
        <v>0</v>
      </c>
      <c r="H84" s="297">
        <f ca="1">+IF(ISERROR(HLOOKUP($B84,INDIRECT("'Monthly Resource Report'!"&amp;'Reid Validation'!H$482631&amp;":"&amp;'Reid Validation'!H$482632),'Reid Validation'!H$482633,FALSE)),0,HLOOKUP($B84,INDIRECT("'Monthly Resource Report'!"&amp;'Reid Validation'!H$482631&amp;":"&amp;'Reid Validation'!H$482632),'Reid Validation'!H$482633,FALSE))</f>
        <v>0</v>
      </c>
      <c r="I84" s="317">
        <f ca="1">+IF(ISERROR(HLOOKUP($B84,INDIRECT("'Monthly Resource Report'!"&amp;'Reid Validation'!I$482631&amp;":"&amp;'Reid Validation'!I$482632),'Reid Validation'!I$482633,FALSE)),0,HLOOKUP($B84,INDIRECT("'Monthly Resource Report'!"&amp;'Reid Validation'!I$482631&amp;":"&amp;'Reid Validation'!I$482632),'Reid Validation'!I$482633,FALSE))</f>
        <v>0</v>
      </c>
      <c r="J84" s="318">
        <f ca="1">+IF(ISERROR(HLOOKUP($B84,INDIRECT("'Monthly Resource Report'!"&amp;'Reid Validation'!J$482631&amp;":"&amp;'Reid Validation'!J$482632),'Reid Validation'!J$482633,FALSE)),0,HLOOKUP($B84,INDIRECT("'Monthly Resource Report'!"&amp;'Reid Validation'!J$482631&amp;":"&amp;'Reid Validation'!J$482632),'Reid Validation'!J$482633,FALSE))</f>
        <v>0</v>
      </c>
      <c r="L84" s="301">
        <v>43739</v>
      </c>
      <c r="M84" s="294">
        <v>60</v>
      </c>
      <c r="N84" s="297">
        <v>0</v>
      </c>
      <c r="O84" s="299">
        <v>0.7</v>
      </c>
      <c r="P84" s="295">
        <v>0.06</v>
      </c>
      <c r="Q84" s="294">
        <f ca="1">+IF(ISERROR(HLOOKUP($B84,INDIRECT("'Monthly Resource Report'!"&amp;'Reid Validation'!Q$482631&amp;":"&amp;'Reid Validation'!Q$482632),'Reid Validation'!Q$482633,FALSE)),0,HLOOKUP($B84,INDIRECT("'Monthly Resource Report'!"&amp;'Reid Validation'!Q$482631&amp;":"&amp;'Reid Validation'!Q$482632),'Reid Validation'!Q$482633,FALSE))</f>
        <v>60</v>
      </c>
      <c r="R84" s="297">
        <f ca="1">+IF(ISERROR(HLOOKUP($B84,INDIRECT("'Monthly Resource Report'!"&amp;'Reid Validation'!R$482631&amp;":"&amp;'Reid Validation'!R$482632),'Reid Validation'!R$482633,FALSE)),0,HLOOKUP($B84,INDIRECT("'Monthly Resource Report'!"&amp;'Reid Validation'!R$482631&amp;":"&amp;'Reid Validation'!R$482632),'Reid Validation'!R$482633,FALSE))</f>
        <v>0</v>
      </c>
      <c r="S84" s="317">
        <f ca="1">+IF(ISERROR(HLOOKUP($B84,INDIRECT("'Monthly Resource Report'!"&amp;'Reid Validation'!S$482631&amp;":"&amp;'Reid Validation'!S$482632),'Reid Validation'!S$482633,FALSE)),0,HLOOKUP($B84,INDIRECT("'Monthly Resource Report'!"&amp;'Reid Validation'!S$482631&amp;":"&amp;'Reid Validation'!S$482632),'Reid Validation'!S$482633,FALSE))</f>
        <v>0</v>
      </c>
      <c r="T84" s="318">
        <f ca="1">+IF(ISERROR(HLOOKUP($B84,INDIRECT("'Monthly Resource Report'!"&amp;'Reid Validation'!T$482631&amp;":"&amp;'Reid Validation'!T$482632),'Reid Validation'!T$482633,FALSE)),0,HLOOKUP($B84,INDIRECT("'Monthly Resource Report'!"&amp;'Reid Validation'!T$482631&amp;":"&amp;'Reid Validation'!T$482632),'Reid Validation'!T$482633,FALSE))</f>
        <v>0</v>
      </c>
    </row>
    <row r="85" spans="2:20" s="29" customFormat="1">
      <c r="B85" s="301">
        <v>43770</v>
      </c>
      <c r="C85" s="294">
        <v>45</v>
      </c>
      <c r="D85" s="297">
        <v>0</v>
      </c>
      <c r="E85" s="299">
        <v>0.3</v>
      </c>
      <c r="F85" s="295">
        <v>0.06</v>
      </c>
      <c r="G85" s="294">
        <f ca="1">+IF(ISERROR(HLOOKUP($B85,INDIRECT("'Monthly Resource Report'!"&amp;'Reid Validation'!G$482631&amp;":"&amp;'Reid Validation'!G$482632),'Reid Validation'!G$482633,FALSE)),0,HLOOKUP($B85,INDIRECT("'Monthly Resource Report'!"&amp;'Reid Validation'!G$482631&amp;":"&amp;'Reid Validation'!G$482632),'Reid Validation'!G$482633,FALSE))</f>
        <v>0</v>
      </c>
      <c r="H85" s="297">
        <f ca="1">+IF(ISERROR(HLOOKUP($B85,INDIRECT("'Monthly Resource Report'!"&amp;'Reid Validation'!H$482631&amp;":"&amp;'Reid Validation'!H$482632),'Reid Validation'!H$482633,FALSE)),0,HLOOKUP($B85,INDIRECT("'Monthly Resource Report'!"&amp;'Reid Validation'!H$482631&amp;":"&amp;'Reid Validation'!H$482632),'Reid Validation'!H$482633,FALSE))</f>
        <v>0</v>
      </c>
      <c r="I85" s="317">
        <f ca="1">+IF(ISERROR(HLOOKUP($B85,INDIRECT("'Monthly Resource Report'!"&amp;'Reid Validation'!I$482631&amp;":"&amp;'Reid Validation'!I$482632),'Reid Validation'!I$482633,FALSE)),0,HLOOKUP($B85,INDIRECT("'Monthly Resource Report'!"&amp;'Reid Validation'!I$482631&amp;":"&amp;'Reid Validation'!I$482632),'Reid Validation'!I$482633,FALSE))</f>
        <v>0</v>
      </c>
      <c r="J85" s="318">
        <f ca="1">+IF(ISERROR(HLOOKUP($B85,INDIRECT("'Monthly Resource Report'!"&amp;'Reid Validation'!J$482631&amp;":"&amp;'Reid Validation'!J$482632),'Reid Validation'!J$482633,FALSE)),0,HLOOKUP($B85,INDIRECT("'Monthly Resource Report'!"&amp;'Reid Validation'!J$482631&amp;":"&amp;'Reid Validation'!J$482632),'Reid Validation'!J$482633,FALSE))</f>
        <v>0</v>
      </c>
      <c r="L85" s="301">
        <v>43770</v>
      </c>
      <c r="M85" s="294">
        <v>60</v>
      </c>
      <c r="N85" s="297">
        <v>0</v>
      </c>
      <c r="O85" s="299">
        <v>0.7</v>
      </c>
      <c r="P85" s="295">
        <v>0.06</v>
      </c>
      <c r="Q85" s="294">
        <f ca="1">+IF(ISERROR(HLOOKUP($B85,INDIRECT("'Monthly Resource Report'!"&amp;'Reid Validation'!Q$482631&amp;":"&amp;'Reid Validation'!Q$482632),'Reid Validation'!Q$482633,FALSE)),0,HLOOKUP($B85,INDIRECT("'Monthly Resource Report'!"&amp;'Reid Validation'!Q$482631&amp;":"&amp;'Reid Validation'!Q$482632),'Reid Validation'!Q$482633,FALSE))</f>
        <v>60</v>
      </c>
      <c r="R85" s="297">
        <f ca="1">+IF(ISERROR(HLOOKUP($B85,INDIRECT("'Monthly Resource Report'!"&amp;'Reid Validation'!R$482631&amp;":"&amp;'Reid Validation'!R$482632),'Reid Validation'!R$482633,FALSE)),0,HLOOKUP($B85,INDIRECT("'Monthly Resource Report'!"&amp;'Reid Validation'!R$482631&amp;":"&amp;'Reid Validation'!R$482632),'Reid Validation'!R$482633,FALSE))</f>
        <v>0</v>
      </c>
      <c r="S85" s="317">
        <f ca="1">+IF(ISERROR(HLOOKUP($B85,INDIRECT("'Monthly Resource Report'!"&amp;'Reid Validation'!S$482631&amp;":"&amp;'Reid Validation'!S$482632),'Reid Validation'!S$482633,FALSE)),0,HLOOKUP($B85,INDIRECT("'Monthly Resource Report'!"&amp;'Reid Validation'!S$482631&amp;":"&amp;'Reid Validation'!S$482632),'Reid Validation'!S$482633,FALSE))</f>
        <v>0</v>
      </c>
      <c r="T85" s="318">
        <f ca="1">+IF(ISERROR(HLOOKUP($B85,INDIRECT("'Monthly Resource Report'!"&amp;'Reid Validation'!T$482631&amp;":"&amp;'Reid Validation'!T$482632),'Reid Validation'!T$482633,FALSE)),0,HLOOKUP($B85,INDIRECT("'Monthly Resource Report'!"&amp;'Reid Validation'!T$482631&amp;":"&amp;'Reid Validation'!T$482632),'Reid Validation'!T$482633,FALSE))</f>
        <v>0</v>
      </c>
    </row>
    <row r="86" spans="2:20" s="29" customFormat="1">
      <c r="B86" s="301">
        <v>43800</v>
      </c>
      <c r="C86" s="294">
        <v>45</v>
      </c>
      <c r="D86" s="297">
        <v>0</v>
      </c>
      <c r="E86" s="299">
        <v>0.3</v>
      </c>
      <c r="F86" s="295">
        <v>0.06</v>
      </c>
      <c r="G86" s="294">
        <f ca="1">+IF(ISERROR(HLOOKUP($B86,INDIRECT("'Monthly Resource Report'!"&amp;'Reid Validation'!G$482631&amp;":"&amp;'Reid Validation'!G$482632),'Reid Validation'!G$482633,FALSE)),0,HLOOKUP($B86,INDIRECT("'Monthly Resource Report'!"&amp;'Reid Validation'!G$482631&amp;":"&amp;'Reid Validation'!G$482632),'Reid Validation'!G$482633,FALSE))</f>
        <v>0</v>
      </c>
      <c r="H86" s="297">
        <f ca="1">+IF(ISERROR(HLOOKUP($B86,INDIRECT("'Monthly Resource Report'!"&amp;'Reid Validation'!H$482631&amp;":"&amp;'Reid Validation'!H$482632),'Reid Validation'!H$482633,FALSE)),0,HLOOKUP($B86,INDIRECT("'Monthly Resource Report'!"&amp;'Reid Validation'!H$482631&amp;":"&amp;'Reid Validation'!H$482632),'Reid Validation'!H$482633,FALSE))</f>
        <v>0</v>
      </c>
      <c r="I86" s="317">
        <f ca="1">+IF(ISERROR(HLOOKUP($B86,INDIRECT("'Monthly Resource Report'!"&amp;'Reid Validation'!I$482631&amp;":"&amp;'Reid Validation'!I$482632),'Reid Validation'!I$482633,FALSE)),0,HLOOKUP($B86,INDIRECT("'Monthly Resource Report'!"&amp;'Reid Validation'!I$482631&amp;":"&amp;'Reid Validation'!I$482632),'Reid Validation'!I$482633,FALSE))</f>
        <v>0</v>
      </c>
      <c r="J86" s="318">
        <f ca="1">+IF(ISERROR(HLOOKUP($B86,INDIRECT("'Monthly Resource Report'!"&amp;'Reid Validation'!J$482631&amp;":"&amp;'Reid Validation'!J$482632),'Reid Validation'!J$482633,FALSE)),0,HLOOKUP($B86,INDIRECT("'Monthly Resource Report'!"&amp;'Reid Validation'!J$482631&amp;":"&amp;'Reid Validation'!J$482632),'Reid Validation'!J$482633,FALSE))</f>
        <v>0</v>
      </c>
      <c r="L86" s="301">
        <v>43800</v>
      </c>
      <c r="M86" s="294">
        <v>65</v>
      </c>
      <c r="N86" s="297">
        <v>0</v>
      </c>
      <c r="O86" s="299">
        <v>0.7</v>
      </c>
      <c r="P86" s="295">
        <v>0.06</v>
      </c>
      <c r="Q86" s="294">
        <f ca="1">+IF(ISERROR(HLOOKUP($B86,INDIRECT("'Monthly Resource Report'!"&amp;'Reid Validation'!Q$482631&amp;":"&amp;'Reid Validation'!Q$482632),'Reid Validation'!Q$482633,FALSE)),0,HLOOKUP($B86,INDIRECT("'Monthly Resource Report'!"&amp;'Reid Validation'!Q$482631&amp;":"&amp;'Reid Validation'!Q$482632),'Reid Validation'!Q$482633,FALSE))</f>
        <v>65</v>
      </c>
      <c r="R86" s="297">
        <f ca="1">+IF(ISERROR(HLOOKUP($B86,INDIRECT("'Monthly Resource Report'!"&amp;'Reid Validation'!R$482631&amp;":"&amp;'Reid Validation'!R$482632),'Reid Validation'!R$482633,FALSE)),0,HLOOKUP($B86,INDIRECT("'Monthly Resource Report'!"&amp;'Reid Validation'!R$482631&amp;":"&amp;'Reid Validation'!R$482632),'Reid Validation'!R$482633,FALSE))</f>
        <v>0</v>
      </c>
      <c r="S86" s="317">
        <f ca="1">+IF(ISERROR(HLOOKUP($B86,INDIRECT("'Monthly Resource Report'!"&amp;'Reid Validation'!S$482631&amp;":"&amp;'Reid Validation'!S$482632),'Reid Validation'!S$482633,FALSE)),0,HLOOKUP($B86,INDIRECT("'Monthly Resource Report'!"&amp;'Reid Validation'!S$482631&amp;":"&amp;'Reid Validation'!S$482632),'Reid Validation'!S$482633,FALSE))</f>
        <v>0</v>
      </c>
      <c r="T86" s="318">
        <f ca="1">+IF(ISERROR(HLOOKUP($B86,INDIRECT("'Monthly Resource Report'!"&amp;'Reid Validation'!T$482631&amp;":"&amp;'Reid Validation'!T$482632),'Reid Validation'!T$482633,FALSE)),0,HLOOKUP($B86,INDIRECT("'Monthly Resource Report'!"&amp;'Reid Validation'!T$482631&amp;":"&amp;'Reid Validation'!T$482632),'Reid Validation'!T$482633,FALSE))</f>
        <v>0</v>
      </c>
    </row>
    <row r="87" spans="2:20" s="29" customFormat="1">
      <c r="B87" s="301">
        <v>43831</v>
      </c>
      <c r="C87" s="294">
        <v>45</v>
      </c>
      <c r="D87" s="297">
        <v>0</v>
      </c>
      <c r="E87" s="299">
        <v>0.3</v>
      </c>
      <c r="F87" s="295">
        <v>0.06</v>
      </c>
      <c r="G87" s="294">
        <f ca="1">+IF(ISERROR(HLOOKUP($B87,INDIRECT("'Monthly Resource Report'!"&amp;'Reid Validation'!G$482631&amp;":"&amp;'Reid Validation'!G$482632),'Reid Validation'!G$482633,FALSE)),0,HLOOKUP($B87,INDIRECT("'Monthly Resource Report'!"&amp;'Reid Validation'!G$482631&amp;":"&amp;'Reid Validation'!G$482632),'Reid Validation'!G$482633,FALSE))</f>
        <v>45</v>
      </c>
      <c r="H87" s="297">
        <f ca="1">+IF(ISERROR(HLOOKUP($B87,INDIRECT("'Monthly Resource Report'!"&amp;'Reid Validation'!H$482631&amp;":"&amp;'Reid Validation'!H$482632),'Reid Validation'!H$482633,FALSE)),0,HLOOKUP($B87,INDIRECT("'Monthly Resource Report'!"&amp;'Reid Validation'!H$482631&amp;":"&amp;'Reid Validation'!H$482632),'Reid Validation'!H$482633,FALSE))</f>
        <v>0</v>
      </c>
      <c r="I87" s="317">
        <f ca="1">+IF(ISERROR(HLOOKUP($B87,INDIRECT("'Monthly Resource Report'!"&amp;'Reid Validation'!I$482631&amp;":"&amp;'Reid Validation'!I$482632),'Reid Validation'!I$482633,FALSE)),0,HLOOKUP($B87,INDIRECT("'Monthly Resource Report'!"&amp;'Reid Validation'!I$482631&amp;":"&amp;'Reid Validation'!I$482632),'Reid Validation'!I$482633,FALSE))</f>
        <v>0</v>
      </c>
      <c r="J87" s="318">
        <f ca="1">+IF(ISERROR(HLOOKUP($B87,INDIRECT("'Monthly Resource Report'!"&amp;'Reid Validation'!J$482631&amp;":"&amp;'Reid Validation'!J$482632),'Reid Validation'!J$482633,FALSE)),0,HLOOKUP($B87,INDIRECT("'Monthly Resource Report'!"&amp;'Reid Validation'!J$482631&amp;":"&amp;'Reid Validation'!J$482632),'Reid Validation'!J$482633,FALSE))</f>
        <v>0</v>
      </c>
      <c r="L87" s="301">
        <v>43831</v>
      </c>
      <c r="M87" s="294">
        <v>65</v>
      </c>
      <c r="N87" s="297">
        <v>0</v>
      </c>
      <c r="O87" s="299">
        <v>0.7</v>
      </c>
      <c r="P87" s="295">
        <v>0.06</v>
      </c>
      <c r="Q87" s="294">
        <f ca="1">+IF(ISERROR(HLOOKUP($B87,INDIRECT("'Monthly Resource Report'!"&amp;'Reid Validation'!Q$482631&amp;":"&amp;'Reid Validation'!Q$482632),'Reid Validation'!Q$482633,FALSE)),0,HLOOKUP($B87,INDIRECT("'Monthly Resource Report'!"&amp;'Reid Validation'!Q$482631&amp;":"&amp;'Reid Validation'!Q$482632),'Reid Validation'!Q$482633,FALSE))</f>
        <v>65</v>
      </c>
      <c r="R87" s="297">
        <f ca="1">+IF(ISERROR(HLOOKUP($B87,INDIRECT("'Monthly Resource Report'!"&amp;'Reid Validation'!R$482631&amp;":"&amp;'Reid Validation'!R$482632),'Reid Validation'!R$482633,FALSE)),0,HLOOKUP($B87,INDIRECT("'Monthly Resource Report'!"&amp;'Reid Validation'!R$482631&amp;":"&amp;'Reid Validation'!R$482632),'Reid Validation'!R$482633,FALSE))</f>
        <v>0</v>
      </c>
      <c r="S87" s="317">
        <f ca="1">+IF(ISERROR(HLOOKUP($B87,INDIRECT("'Monthly Resource Report'!"&amp;'Reid Validation'!S$482631&amp;":"&amp;'Reid Validation'!S$482632),'Reid Validation'!S$482633,FALSE)),0,HLOOKUP($B87,INDIRECT("'Monthly Resource Report'!"&amp;'Reid Validation'!S$482631&amp;":"&amp;'Reid Validation'!S$482632),'Reid Validation'!S$482633,FALSE))</f>
        <v>0.70699229863153235</v>
      </c>
      <c r="T87" s="318">
        <f ca="1">+IF(ISERROR(HLOOKUP($B87,INDIRECT("'Monthly Resource Report'!"&amp;'Reid Validation'!T$482631&amp;":"&amp;'Reid Validation'!T$482632),'Reid Validation'!T$482633,FALSE)),0,HLOOKUP($B87,INDIRECT("'Monthly Resource Report'!"&amp;'Reid Validation'!T$482631&amp;":"&amp;'Reid Validation'!T$482632),'Reid Validation'!T$482633,FALSE))</f>
        <v>6.1696567467399974E-2</v>
      </c>
    </row>
    <row r="88" spans="2:20" s="29" customFormat="1">
      <c r="B88" s="301">
        <v>43862</v>
      </c>
      <c r="C88" s="294">
        <v>45</v>
      </c>
      <c r="D88" s="297">
        <v>0</v>
      </c>
      <c r="E88" s="299">
        <v>0.3</v>
      </c>
      <c r="F88" s="295">
        <v>0.06</v>
      </c>
      <c r="G88" s="294">
        <f ca="1">+IF(ISERROR(HLOOKUP($B88,INDIRECT("'Monthly Resource Report'!"&amp;'Reid Validation'!G$482631&amp;":"&amp;'Reid Validation'!G$482632),'Reid Validation'!G$482633,FALSE)),0,HLOOKUP($B88,INDIRECT("'Monthly Resource Report'!"&amp;'Reid Validation'!G$482631&amp;":"&amp;'Reid Validation'!G$482632),'Reid Validation'!G$482633,FALSE))</f>
        <v>45</v>
      </c>
      <c r="H88" s="297">
        <f ca="1">+IF(ISERROR(HLOOKUP($B88,INDIRECT("'Monthly Resource Report'!"&amp;'Reid Validation'!H$482631&amp;":"&amp;'Reid Validation'!H$482632),'Reid Validation'!H$482633,FALSE)),0,HLOOKUP($B88,INDIRECT("'Monthly Resource Report'!"&amp;'Reid Validation'!H$482631&amp;":"&amp;'Reid Validation'!H$482632),'Reid Validation'!H$482633,FALSE))</f>
        <v>0</v>
      </c>
      <c r="I88" s="317">
        <f ca="1">+IF(ISERROR(HLOOKUP($B88,INDIRECT("'Monthly Resource Report'!"&amp;'Reid Validation'!I$482631&amp;":"&amp;'Reid Validation'!I$482632),'Reid Validation'!I$482633,FALSE)),0,HLOOKUP($B88,INDIRECT("'Monthly Resource Report'!"&amp;'Reid Validation'!I$482631&amp;":"&amp;'Reid Validation'!I$482632),'Reid Validation'!I$482633,FALSE))</f>
        <v>0</v>
      </c>
      <c r="J88" s="318">
        <f ca="1">+IF(ISERROR(HLOOKUP($B88,INDIRECT("'Monthly Resource Report'!"&amp;'Reid Validation'!J$482631&amp;":"&amp;'Reid Validation'!J$482632),'Reid Validation'!J$482633,FALSE)),0,HLOOKUP($B88,INDIRECT("'Monthly Resource Report'!"&amp;'Reid Validation'!J$482631&amp;":"&amp;'Reid Validation'!J$482632),'Reid Validation'!J$482633,FALSE))</f>
        <v>0</v>
      </c>
      <c r="L88" s="301">
        <v>43862</v>
      </c>
      <c r="M88" s="294">
        <v>65</v>
      </c>
      <c r="N88" s="297">
        <v>0</v>
      </c>
      <c r="O88" s="299">
        <v>0.7</v>
      </c>
      <c r="P88" s="295">
        <v>0.06</v>
      </c>
      <c r="Q88" s="294">
        <f ca="1">+IF(ISERROR(HLOOKUP($B88,INDIRECT("'Monthly Resource Report'!"&amp;'Reid Validation'!Q$482631&amp;":"&amp;'Reid Validation'!Q$482632),'Reid Validation'!Q$482633,FALSE)),0,HLOOKUP($B88,INDIRECT("'Monthly Resource Report'!"&amp;'Reid Validation'!Q$482631&amp;":"&amp;'Reid Validation'!Q$482632),'Reid Validation'!Q$482633,FALSE))</f>
        <v>65</v>
      </c>
      <c r="R88" s="297">
        <f ca="1">+IF(ISERROR(HLOOKUP($B88,INDIRECT("'Monthly Resource Report'!"&amp;'Reid Validation'!R$482631&amp;":"&amp;'Reid Validation'!R$482632),'Reid Validation'!R$482633,FALSE)),0,HLOOKUP($B88,INDIRECT("'Monthly Resource Report'!"&amp;'Reid Validation'!R$482631&amp;":"&amp;'Reid Validation'!R$482632),'Reid Validation'!R$482633,FALSE))</f>
        <v>0</v>
      </c>
      <c r="S88" s="317">
        <f ca="1">+IF(ISERROR(HLOOKUP($B88,INDIRECT("'Monthly Resource Report'!"&amp;'Reid Validation'!S$482631&amp;":"&amp;'Reid Validation'!S$482632),'Reid Validation'!S$482633,FALSE)),0,HLOOKUP($B88,INDIRECT("'Monthly Resource Report'!"&amp;'Reid Validation'!S$482631&amp;":"&amp;'Reid Validation'!S$482632),'Reid Validation'!S$482633,FALSE))</f>
        <v>0.7077903700148892</v>
      </c>
      <c r="T88" s="318">
        <f ca="1">+IF(ISERROR(HLOOKUP($B88,INDIRECT("'Monthly Resource Report'!"&amp;'Reid Validation'!T$482631&amp;":"&amp;'Reid Validation'!T$482632),'Reid Validation'!T$482633,FALSE)),0,HLOOKUP($B88,INDIRECT("'Monthly Resource Report'!"&amp;'Reid Validation'!T$482631&amp;":"&amp;'Reid Validation'!T$482632),'Reid Validation'!T$482633,FALSE))</f>
        <v>6.1033383784315894E-2</v>
      </c>
    </row>
    <row r="89" spans="2:20" s="29" customFormat="1">
      <c r="B89" s="301">
        <v>43891</v>
      </c>
      <c r="C89" s="294">
        <v>45</v>
      </c>
      <c r="D89" s="297">
        <v>0</v>
      </c>
      <c r="E89" s="299">
        <v>0.3</v>
      </c>
      <c r="F89" s="295">
        <v>0.06</v>
      </c>
      <c r="G89" s="294">
        <f ca="1">+IF(ISERROR(HLOOKUP($B89,INDIRECT("'Monthly Resource Report'!"&amp;'Reid Validation'!G$482631&amp;":"&amp;'Reid Validation'!G$482632),'Reid Validation'!G$482633,FALSE)),0,HLOOKUP($B89,INDIRECT("'Monthly Resource Report'!"&amp;'Reid Validation'!G$482631&amp;":"&amp;'Reid Validation'!G$482632),'Reid Validation'!G$482633,FALSE))</f>
        <v>0</v>
      </c>
      <c r="H89" s="297">
        <f ca="1">+IF(ISERROR(HLOOKUP($B89,INDIRECT("'Monthly Resource Report'!"&amp;'Reid Validation'!H$482631&amp;":"&amp;'Reid Validation'!H$482632),'Reid Validation'!H$482633,FALSE)),0,HLOOKUP($B89,INDIRECT("'Monthly Resource Report'!"&amp;'Reid Validation'!H$482631&amp;":"&amp;'Reid Validation'!H$482632),'Reid Validation'!H$482633,FALSE))</f>
        <v>0</v>
      </c>
      <c r="I89" s="317">
        <f ca="1">+IF(ISERROR(HLOOKUP($B89,INDIRECT("'Monthly Resource Report'!"&amp;'Reid Validation'!I$482631&amp;":"&amp;'Reid Validation'!I$482632),'Reid Validation'!I$482633,FALSE)),0,HLOOKUP($B89,INDIRECT("'Monthly Resource Report'!"&amp;'Reid Validation'!I$482631&amp;":"&amp;'Reid Validation'!I$482632),'Reid Validation'!I$482633,FALSE))</f>
        <v>0</v>
      </c>
      <c r="J89" s="318">
        <f ca="1">+IF(ISERROR(HLOOKUP($B89,INDIRECT("'Monthly Resource Report'!"&amp;'Reid Validation'!J$482631&amp;":"&amp;'Reid Validation'!J$482632),'Reid Validation'!J$482633,FALSE)),0,HLOOKUP($B89,INDIRECT("'Monthly Resource Report'!"&amp;'Reid Validation'!J$482631&amp;":"&amp;'Reid Validation'!J$482632),'Reid Validation'!J$482633,FALSE))</f>
        <v>0</v>
      </c>
      <c r="L89" s="301">
        <v>43891</v>
      </c>
      <c r="M89" s="294">
        <v>65</v>
      </c>
      <c r="N89" s="297">
        <v>0</v>
      </c>
      <c r="O89" s="299">
        <v>0.7</v>
      </c>
      <c r="P89" s="295">
        <v>0.06</v>
      </c>
      <c r="Q89" s="294">
        <f ca="1">+IF(ISERROR(HLOOKUP($B89,INDIRECT("'Monthly Resource Report'!"&amp;'Reid Validation'!Q$482631&amp;":"&amp;'Reid Validation'!Q$482632),'Reid Validation'!Q$482633,FALSE)),0,HLOOKUP($B89,INDIRECT("'Monthly Resource Report'!"&amp;'Reid Validation'!Q$482631&amp;":"&amp;'Reid Validation'!Q$482632),'Reid Validation'!Q$482633,FALSE))</f>
        <v>65</v>
      </c>
      <c r="R89" s="297">
        <f ca="1">+IF(ISERROR(HLOOKUP($B89,INDIRECT("'Monthly Resource Report'!"&amp;'Reid Validation'!R$482631&amp;":"&amp;'Reid Validation'!R$482632),'Reid Validation'!R$482633,FALSE)),0,HLOOKUP($B89,INDIRECT("'Monthly Resource Report'!"&amp;'Reid Validation'!R$482631&amp;":"&amp;'Reid Validation'!R$482632),'Reid Validation'!R$482633,FALSE))</f>
        <v>0</v>
      </c>
      <c r="S89" s="317">
        <f ca="1">+IF(ISERROR(HLOOKUP($B89,INDIRECT("'Monthly Resource Report'!"&amp;'Reid Validation'!S$482631&amp;":"&amp;'Reid Validation'!S$482632),'Reid Validation'!S$482633,FALSE)),0,HLOOKUP($B89,INDIRECT("'Monthly Resource Report'!"&amp;'Reid Validation'!S$482631&amp;":"&amp;'Reid Validation'!S$482632),'Reid Validation'!S$482633,FALSE))</f>
        <v>0</v>
      </c>
      <c r="T89" s="318">
        <f ca="1">+IF(ISERROR(HLOOKUP($B89,INDIRECT("'Monthly Resource Report'!"&amp;'Reid Validation'!T$482631&amp;":"&amp;'Reid Validation'!T$482632),'Reid Validation'!T$482633,FALSE)),0,HLOOKUP($B89,INDIRECT("'Monthly Resource Report'!"&amp;'Reid Validation'!T$482631&amp;":"&amp;'Reid Validation'!T$482632),'Reid Validation'!T$482633,FALSE))</f>
        <v>0</v>
      </c>
    </row>
    <row r="90" spans="2:20" s="29" customFormat="1">
      <c r="B90" s="301">
        <v>43922</v>
      </c>
      <c r="C90" s="294">
        <v>45</v>
      </c>
      <c r="D90" s="297">
        <v>0</v>
      </c>
      <c r="E90" s="299">
        <v>0.3</v>
      </c>
      <c r="F90" s="295">
        <v>0.06</v>
      </c>
      <c r="G90" s="294">
        <f ca="1">+IF(ISERROR(HLOOKUP($B90,INDIRECT("'Monthly Resource Report'!"&amp;'Reid Validation'!G$482631&amp;":"&amp;'Reid Validation'!G$482632),'Reid Validation'!G$482633,FALSE)),0,HLOOKUP($B90,INDIRECT("'Monthly Resource Report'!"&amp;'Reid Validation'!G$482631&amp;":"&amp;'Reid Validation'!G$482632),'Reid Validation'!G$482633,FALSE))</f>
        <v>0</v>
      </c>
      <c r="H90" s="297">
        <f ca="1">+IF(ISERROR(HLOOKUP($B90,INDIRECT("'Monthly Resource Report'!"&amp;'Reid Validation'!H$482631&amp;":"&amp;'Reid Validation'!H$482632),'Reid Validation'!H$482633,FALSE)),0,HLOOKUP($B90,INDIRECT("'Monthly Resource Report'!"&amp;'Reid Validation'!H$482631&amp;":"&amp;'Reid Validation'!H$482632),'Reid Validation'!H$482633,FALSE))</f>
        <v>0</v>
      </c>
      <c r="I90" s="317">
        <f ca="1">+IF(ISERROR(HLOOKUP($B90,INDIRECT("'Monthly Resource Report'!"&amp;'Reid Validation'!I$482631&amp;":"&amp;'Reid Validation'!I$482632),'Reid Validation'!I$482633,FALSE)),0,HLOOKUP($B90,INDIRECT("'Monthly Resource Report'!"&amp;'Reid Validation'!I$482631&amp;":"&amp;'Reid Validation'!I$482632),'Reid Validation'!I$482633,FALSE))</f>
        <v>0</v>
      </c>
      <c r="J90" s="318">
        <f ca="1">+IF(ISERROR(HLOOKUP($B90,INDIRECT("'Monthly Resource Report'!"&amp;'Reid Validation'!J$482631&amp;":"&amp;'Reid Validation'!J$482632),'Reid Validation'!J$482633,FALSE)),0,HLOOKUP($B90,INDIRECT("'Monthly Resource Report'!"&amp;'Reid Validation'!J$482631&amp;":"&amp;'Reid Validation'!J$482632),'Reid Validation'!J$482633,FALSE))</f>
        <v>0</v>
      </c>
      <c r="L90" s="301">
        <v>43922</v>
      </c>
      <c r="M90" s="294">
        <v>65</v>
      </c>
      <c r="N90" s="297">
        <v>0</v>
      </c>
      <c r="O90" s="299">
        <v>0.7</v>
      </c>
      <c r="P90" s="295">
        <v>0.06</v>
      </c>
      <c r="Q90" s="294">
        <f ca="1">+IF(ISERROR(HLOOKUP($B90,INDIRECT("'Monthly Resource Report'!"&amp;'Reid Validation'!Q$482631&amp;":"&amp;'Reid Validation'!Q$482632),'Reid Validation'!Q$482633,FALSE)),0,HLOOKUP($B90,INDIRECT("'Monthly Resource Report'!"&amp;'Reid Validation'!Q$482631&amp;":"&amp;'Reid Validation'!Q$482632),'Reid Validation'!Q$482633,FALSE))</f>
        <v>65</v>
      </c>
      <c r="R90" s="297">
        <f ca="1">+IF(ISERROR(HLOOKUP($B90,INDIRECT("'Monthly Resource Report'!"&amp;'Reid Validation'!R$482631&amp;":"&amp;'Reid Validation'!R$482632),'Reid Validation'!R$482633,FALSE)),0,HLOOKUP($B90,INDIRECT("'Monthly Resource Report'!"&amp;'Reid Validation'!R$482631&amp;":"&amp;'Reid Validation'!R$482632),'Reid Validation'!R$482633,FALSE))</f>
        <v>0</v>
      </c>
      <c r="S90" s="317">
        <f ca="1">+IF(ISERROR(HLOOKUP($B90,INDIRECT("'Monthly Resource Report'!"&amp;'Reid Validation'!S$482631&amp;":"&amp;'Reid Validation'!S$482632),'Reid Validation'!S$482633,FALSE)),0,HLOOKUP($B90,INDIRECT("'Monthly Resource Report'!"&amp;'Reid Validation'!S$482631&amp;":"&amp;'Reid Validation'!S$482632),'Reid Validation'!S$482633,FALSE))</f>
        <v>0</v>
      </c>
      <c r="T90" s="318">
        <f ca="1">+IF(ISERROR(HLOOKUP($B90,INDIRECT("'Monthly Resource Report'!"&amp;'Reid Validation'!T$482631&amp;":"&amp;'Reid Validation'!T$482632),'Reid Validation'!T$482633,FALSE)),0,HLOOKUP($B90,INDIRECT("'Monthly Resource Report'!"&amp;'Reid Validation'!T$482631&amp;":"&amp;'Reid Validation'!T$482632),'Reid Validation'!T$482633,FALSE))</f>
        <v>0</v>
      </c>
    </row>
    <row r="91" spans="2:20" s="29" customFormat="1">
      <c r="B91" s="301">
        <v>43952</v>
      </c>
      <c r="C91" s="294">
        <v>45</v>
      </c>
      <c r="D91" s="297">
        <v>0</v>
      </c>
      <c r="E91" s="299">
        <v>0.3</v>
      </c>
      <c r="F91" s="295">
        <v>0.06</v>
      </c>
      <c r="G91" s="294">
        <f ca="1">+IF(ISERROR(HLOOKUP($B91,INDIRECT("'Monthly Resource Report'!"&amp;'Reid Validation'!G$482631&amp;":"&amp;'Reid Validation'!G$482632),'Reid Validation'!G$482633,FALSE)),0,HLOOKUP($B91,INDIRECT("'Monthly Resource Report'!"&amp;'Reid Validation'!G$482631&amp;":"&amp;'Reid Validation'!G$482632),'Reid Validation'!G$482633,FALSE))</f>
        <v>0</v>
      </c>
      <c r="H91" s="297">
        <f ca="1">+IF(ISERROR(HLOOKUP($B91,INDIRECT("'Monthly Resource Report'!"&amp;'Reid Validation'!H$482631&amp;":"&amp;'Reid Validation'!H$482632),'Reid Validation'!H$482633,FALSE)),0,HLOOKUP($B91,INDIRECT("'Monthly Resource Report'!"&amp;'Reid Validation'!H$482631&amp;":"&amp;'Reid Validation'!H$482632),'Reid Validation'!H$482633,FALSE))</f>
        <v>0</v>
      </c>
      <c r="I91" s="317">
        <f ca="1">+IF(ISERROR(HLOOKUP($B91,INDIRECT("'Monthly Resource Report'!"&amp;'Reid Validation'!I$482631&amp;":"&amp;'Reid Validation'!I$482632),'Reid Validation'!I$482633,FALSE)),0,HLOOKUP($B91,INDIRECT("'Monthly Resource Report'!"&amp;'Reid Validation'!I$482631&amp;":"&amp;'Reid Validation'!I$482632),'Reid Validation'!I$482633,FALSE))</f>
        <v>0</v>
      </c>
      <c r="J91" s="318">
        <f ca="1">+IF(ISERROR(HLOOKUP($B91,INDIRECT("'Monthly Resource Report'!"&amp;'Reid Validation'!J$482631&amp;":"&amp;'Reid Validation'!J$482632),'Reid Validation'!J$482633,FALSE)),0,HLOOKUP($B91,INDIRECT("'Monthly Resource Report'!"&amp;'Reid Validation'!J$482631&amp;":"&amp;'Reid Validation'!J$482632),'Reid Validation'!J$482633,FALSE))</f>
        <v>0</v>
      </c>
      <c r="L91" s="301">
        <v>43952</v>
      </c>
      <c r="M91" s="294">
        <v>60</v>
      </c>
      <c r="N91" s="297">
        <v>0</v>
      </c>
      <c r="O91" s="299">
        <v>0.7</v>
      </c>
      <c r="P91" s="295">
        <v>0.06</v>
      </c>
      <c r="Q91" s="294">
        <f ca="1">+IF(ISERROR(HLOOKUP($B91,INDIRECT("'Monthly Resource Report'!"&amp;'Reid Validation'!Q$482631&amp;":"&amp;'Reid Validation'!Q$482632),'Reid Validation'!Q$482633,FALSE)),0,HLOOKUP($B91,INDIRECT("'Monthly Resource Report'!"&amp;'Reid Validation'!Q$482631&amp;":"&amp;'Reid Validation'!Q$482632),'Reid Validation'!Q$482633,FALSE))</f>
        <v>60</v>
      </c>
      <c r="R91" s="297">
        <f ca="1">+IF(ISERROR(HLOOKUP($B91,INDIRECT("'Monthly Resource Report'!"&amp;'Reid Validation'!R$482631&amp;":"&amp;'Reid Validation'!R$482632),'Reid Validation'!R$482633,FALSE)),0,HLOOKUP($B91,INDIRECT("'Monthly Resource Report'!"&amp;'Reid Validation'!R$482631&amp;":"&amp;'Reid Validation'!R$482632),'Reid Validation'!R$482633,FALSE))</f>
        <v>0</v>
      </c>
      <c r="S91" s="317">
        <f ca="1">+IF(ISERROR(HLOOKUP($B91,INDIRECT("'Monthly Resource Report'!"&amp;'Reid Validation'!S$482631&amp;":"&amp;'Reid Validation'!S$482632),'Reid Validation'!S$482633,FALSE)),0,HLOOKUP($B91,INDIRECT("'Monthly Resource Report'!"&amp;'Reid Validation'!S$482631&amp;":"&amp;'Reid Validation'!S$482632),'Reid Validation'!S$482633,FALSE))</f>
        <v>0</v>
      </c>
      <c r="T91" s="318">
        <f ca="1">+IF(ISERROR(HLOOKUP($B91,INDIRECT("'Monthly Resource Report'!"&amp;'Reid Validation'!T$482631&amp;":"&amp;'Reid Validation'!T$482632),'Reid Validation'!T$482633,FALSE)),0,HLOOKUP($B91,INDIRECT("'Monthly Resource Report'!"&amp;'Reid Validation'!T$482631&amp;":"&amp;'Reid Validation'!T$482632),'Reid Validation'!T$482633,FALSE))</f>
        <v>0</v>
      </c>
    </row>
    <row r="92" spans="2:20" s="29" customFormat="1">
      <c r="B92" s="301">
        <v>43983</v>
      </c>
      <c r="C92" s="294">
        <v>45</v>
      </c>
      <c r="D92" s="297">
        <v>0</v>
      </c>
      <c r="E92" s="299">
        <v>0.3</v>
      </c>
      <c r="F92" s="295">
        <v>0.06</v>
      </c>
      <c r="G92" s="294">
        <f ca="1">+IF(ISERROR(HLOOKUP($B92,INDIRECT("'Monthly Resource Report'!"&amp;'Reid Validation'!G$482631&amp;":"&amp;'Reid Validation'!G$482632),'Reid Validation'!G$482633,FALSE)),0,HLOOKUP($B92,INDIRECT("'Monthly Resource Report'!"&amp;'Reid Validation'!G$482631&amp;":"&amp;'Reid Validation'!G$482632),'Reid Validation'!G$482633,FALSE))</f>
        <v>0</v>
      </c>
      <c r="H92" s="297">
        <f ca="1">+IF(ISERROR(HLOOKUP($B92,INDIRECT("'Monthly Resource Report'!"&amp;'Reid Validation'!H$482631&amp;":"&amp;'Reid Validation'!H$482632),'Reid Validation'!H$482633,FALSE)),0,HLOOKUP($B92,INDIRECT("'Monthly Resource Report'!"&amp;'Reid Validation'!H$482631&amp;":"&amp;'Reid Validation'!H$482632),'Reid Validation'!H$482633,FALSE))</f>
        <v>0</v>
      </c>
      <c r="I92" s="317">
        <f ca="1">+IF(ISERROR(HLOOKUP($B92,INDIRECT("'Monthly Resource Report'!"&amp;'Reid Validation'!I$482631&amp;":"&amp;'Reid Validation'!I$482632),'Reid Validation'!I$482633,FALSE)),0,HLOOKUP($B92,INDIRECT("'Monthly Resource Report'!"&amp;'Reid Validation'!I$482631&amp;":"&amp;'Reid Validation'!I$482632),'Reid Validation'!I$482633,FALSE))</f>
        <v>0</v>
      </c>
      <c r="J92" s="318">
        <f ca="1">+IF(ISERROR(HLOOKUP($B92,INDIRECT("'Monthly Resource Report'!"&amp;'Reid Validation'!J$482631&amp;":"&amp;'Reid Validation'!J$482632),'Reid Validation'!J$482633,FALSE)),0,HLOOKUP($B92,INDIRECT("'Monthly Resource Report'!"&amp;'Reid Validation'!J$482631&amp;":"&amp;'Reid Validation'!J$482632),'Reid Validation'!J$482633,FALSE))</f>
        <v>0</v>
      </c>
      <c r="L92" s="301">
        <v>43983</v>
      </c>
      <c r="M92" s="294">
        <v>60</v>
      </c>
      <c r="N92" s="297">
        <v>0</v>
      </c>
      <c r="O92" s="299">
        <v>0.7</v>
      </c>
      <c r="P92" s="295">
        <v>0.06</v>
      </c>
      <c r="Q92" s="294">
        <f ca="1">+IF(ISERROR(HLOOKUP($B92,INDIRECT("'Monthly Resource Report'!"&amp;'Reid Validation'!Q$482631&amp;":"&amp;'Reid Validation'!Q$482632),'Reid Validation'!Q$482633,FALSE)),0,HLOOKUP($B92,INDIRECT("'Monthly Resource Report'!"&amp;'Reid Validation'!Q$482631&amp;":"&amp;'Reid Validation'!Q$482632),'Reid Validation'!Q$482633,FALSE))</f>
        <v>60</v>
      </c>
      <c r="R92" s="297">
        <f ca="1">+IF(ISERROR(HLOOKUP($B92,INDIRECT("'Monthly Resource Report'!"&amp;'Reid Validation'!R$482631&amp;":"&amp;'Reid Validation'!R$482632),'Reid Validation'!R$482633,FALSE)),0,HLOOKUP($B92,INDIRECT("'Monthly Resource Report'!"&amp;'Reid Validation'!R$482631&amp;":"&amp;'Reid Validation'!R$482632),'Reid Validation'!R$482633,FALSE))</f>
        <v>0</v>
      </c>
      <c r="S92" s="317">
        <f ca="1">+IF(ISERROR(HLOOKUP($B92,INDIRECT("'Monthly Resource Report'!"&amp;'Reid Validation'!S$482631&amp;":"&amp;'Reid Validation'!S$482632),'Reid Validation'!S$482633,FALSE)),0,HLOOKUP($B92,INDIRECT("'Monthly Resource Report'!"&amp;'Reid Validation'!S$482631&amp;":"&amp;'Reid Validation'!S$482632),'Reid Validation'!S$482633,FALSE))</f>
        <v>0.70661207644357504</v>
      </c>
      <c r="T92" s="318">
        <f ca="1">+IF(ISERROR(HLOOKUP($B92,INDIRECT("'Monthly Resource Report'!"&amp;'Reid Validation'!T$482631&amp;":"&amp;'Reid Validation'!T$482632),'Reid Validation'!T$482633,FALSE)),0,HLOOKUP($B92,INDIRECT("'Monthly Resource Report'!"&amp;'Reid Validation'!T$482631&amp;":"&amp;'Reid Validation'!T$482632),'Reid Validation'!T$482633,FALSE))</f>
        <v>6.041973122514948E-2</v>
      </c>
    </row>
    <row r="93" spans="2:20" s="29" customFormat="1">
      <c r="B93" s="301">
        <v>44013</v>
      </c>
      <c r="C93" s="294">
        <v>45</v>
      </c>
      <c r="D93" s="297">
        <v>0</v>
      </c>
      <c r="E93" s="299">
        <v>0.3</v>
      </c>
      <c r="F93" s="295">
        <v>0.06</v>
      </c>
      <c r="G93" s="294">
        <f ca="1">+IF(ISERROR(HLOOKUP($B93,INDIRECT("'Monthly Resource Report'!"&amp;'Reid Validation'!G$482631&amp;":"&amp;'Reid Validation'!G$482632),'Reid Validation'!G$482633,FALSE)),0,HLOOKUP($B93,INDIRECT("'Monthly Resource Report'!"&amp;'Reid Validation'!G$482631&amp;":"&amp;'Reid Validation'!G$482632),'Reid Validation'!G$482633,FALSE))</f>
        <v>45</v>
      </c>
      <c r="H93" s="297">
        <f ca="1">+IF(ISERROR(HLOOKUP($B93,INDIRECT("'Monthly Resource Report'!"&amp;'Reid Validation'!H$482631&amp;":"&amp;'Reid Validation'!H$482632),'Reid Validation'!H$482633,FALSE)),0,HLOOKUP($B93,INDIRECT("'Monthly Resource Report'!"&amp;'Reid Validation'!H$482631&amp;":"&amp;'Reid Validation'!H$482632),'Reid Validation'!H$482633,FALSE))</f>
        <v>0</v>
      </c>
      <c r="I93" s="317">
        <f ca="1">+IF(ISERROR(HLOOKUP($B93,INDIRECT("'Monthly Resource Report'!"&amp;'Reid Validation'!I$482631&amp;":"&amp;'Reid Validation'!I$482632),'Reid Validation'!I$482633,FALSE)),0,HLOOKUP($B93,INDIRECT("'Monthly Resource Report'!"&amp;'Reid Validation'!I$482631&amp;":"&amp;'Reid Validation'!I$482632),'Reid Validation'!I$482633,FALSE))</f>
        <v>0</v>
      </c>
      <c r="J93" s="318">
        <f ca="1">+IF(ISERROR(HLOOKUP($B93,INDIRECT("'Monthly Resource Report'!"&amp;'Reid Validation'!J$482631&amp;":"&amp;'Reid Validation'!J$482632),'Reid Validation'!J$482633,FALSE)),0,HLOOKUP($B93,INDIRECT("'Monthly Resource Report'!"&amp;'Reid Validation'!J$482631&amp;":"&amp;'Reid Validation'!J$482632),'Reid Validation'!J$482633,FALSE))</f>
        <v>0</v>
      </c>
      <c r="L93" s="301">
        <v>44013</v>
      </c>
      <c r="M93" s="294">
        <v>58</v>
      </c>
      <c r="N93" s="297">
        <v>0</v>
      </c>
      <c r="O93" s="299">
        <v>0.7</v>
      </c>
      <c r="P93" s="295">
        <v>0.06</v>
      </c>
      <c r="Q93" s="294">
        <f ca="1">+IF(ISERROR(HLOOKUP($B93,INDIRECT("'Monthly Resource Report'!"&amp;'Reid Validation'!Q$482631&amp;":"&amp;'Reid Validation'!Q$482632),'Reid Validation'!Q$482633,FALSE)),0,HLOOKUP($B93,INDIRECT("'Monthly Resource Report'!"&amp;'Reid Validation'!Q$482631&amp;":"&amp;'Reid Validation'!Q$482632),'Reid Validation'!Q$482633,FALSE))</f>
        <v>58</v>
      </c>
      <c r="R93" s="297">
        <f ca="1">+IF(ISERROR(HLOOKUP($B93,INDIRECT("'Monthly Resource Report'!"&amp;'Reid Validation'!R$482631&amp;":"&amp;'Reid Validation'!R$482632),'Reid Validation'!R$482633,FALSE)),0,HLOOKUP($B93,INDIRECT("'Monthly Resource Report'!"&amp;'Reid Validation'!R$482631&amp;":"&amp;'Reid Validation'!R$482632),'Reid Validation'!R$482633,FALSE))</f>
        <v>0</v>
      </c>
      <c r="S93" s="317">
        <f ca="1">+IF(ISERROR(HLOOKUP($B93,INDIRECT("'Monthly Resource Report'!"&amp;'Reid Validation'!S$482631&amp;":"&amp;'Reid Validation'!S$482632),'Reid Validation'!S$482633,FALSE)),0,HLOOKUP($B93,INDIRECT("'Monthly Resource Report'!"&amp;'Reid Validation'!S$482631&amp;":"&amp;'Reid Validation'!S$482632),'Reid Validation'!S$482633,FALSE))</f>
        <v>0.71837565480060461</v>
      </c>
      <c r="T93" s="318">
        <f ca="1">+IF(ISERROR(HLOOKUP($B93,INDIRECT("'Monthly Resource Report'!"&amp;'Reid Validation'!T$482631&amp;":"&amp;'Reid Validation'!T$482632),'Reid Validation'!T$482633,FALSE)),0,HLOOKUP($B93,INDIRECT("'Monthly Resource Report'!"&amp;'Reid Validation'!T$482631&amp;":"&amp;'Reid Validation'!T$482632),'Reid Validation'!T$482633,FALSE))</f>
        <v>6.0362679812696392E-2</v>
      </c>
    </row>
    <row r="94" spans="2:20" s="29" customFormat="1">
      <c r="B94" s="301">
        <v>44044</v>
      </c>
      <c r="C94" s="294">
        <v>45</v>
      </c>
      <c r="D94" s="297">
        <v>0</v>
      </c>
      <c r="E94" s="299">
        <v>0.3</v>
      </c>
      <c r="F94" s="295">
        <v>0.06</v>
      </c>
      <c r="G94" s="294">
        <f ca="1">+IF(ISERROR(HLOOKUP($B94,INDIRECT("'Monthly Resource Report'!"&amp;'Reid Validation'!G$482631&amp;":"&amp;'Reid Validation'!G$482632),'Reid Validation'!G$482633,FALSE)),0,HLOOKUP($B94,INDIRECT("'Monthly Resource Report'!"&amp;'Reid Validation'!G$482631&amp;":"&amp;'Reid Validation'!G$482632),'Reid Validation'!G$482633,FALSE))</f>
        <v>45</v>
      </c>
      <c r="H94" s="297">
        <f ca="1">+IF(ISERROR(HLOOKUP($B94,INDIRECT("'Monthly Resource Report'!"&amp;'Reid Validation'!H$482631&amp;":"&amp;'Reid Validation'!H$482632),'Reid Validation'!H$482633,FALSE)),0,HLOOKUP($B94,INDIRECT("'Monthly Resource Report'!"&amp;'Reid Validation'!H$482631&amp;":"&amp;'Reid Validation'!H$482632),'Reid Validation'!H$482633,FALSE))</f>
        <v>0</v>
      </c>
      <c r="I94" s="317">
        <f ca="1">+IF(ISERROR(HLOOKUP($B94,INDIRECT("'Monthly Resource Report'!"&amp;'Reid Validation'!I$482631&amp;":"&amp;'Reid Validation'!I$482632),'Reid Validation'!I$482633,FALSE)),0,HLOOKUP($B94,INDIRECT("'Monthly Resource Report'!"&amp;'Reid Validation'!I$482631&amp;":"&amp;'Reid Validation'!I$482632),'Reid Validation'!I$482633,FALSE))</f>
        <v>0.2957774183991741</v>
      </c>
      <c r="J94" s="318">
        <f ca="1">+IF(ISERROR(HLOOKUP($B94,INDIRECT("'Monthly Resource Report'!"&amp;'Reid Validation'!J$482631&amp;":"&amp;'Reid Validation'!J$482632),'Reid Validation'!J$482633,FALSE)),0,HLOOKUP($B94,INDIRECT("'Monthly Resource Report'!"&amp;'Reid Validation'!J$482631&amp;":"&amp;'Reid Validation'!J$482632),'Reid Validation'!J$482633,FALSE))</f>
        <v>6.9876218586212652E-2</v>
      </c>
      <c r="L94" s="301">
        <v>44044</v>
      </c>
      <c r="M94" s="294">
        <v>58</v>
      </c>
      <c r="N94" s="297">
        <v>0</v>
      </c>
      <c r="O94" s="299">
        <v>0.7</v>
      </c>
      <c r="P94" s="295">
        <v>0.06</v>
      </c>
      <c r="Q94" s="294">
        <f ca="1">+IF(ISERROR(HLOOKUP($B94,INDIRECT("'Monthly Resource Report'!"&amp;'Reid Validation'!Q$482631&amp;":"&amp;'Reid Validation'!Q$482632),'Reid Validation'!Q$482633,FALSE)),0,HLOOKUP($B94,INDIRECT("'Monthly Resource Report'!"&amp;'Reid Validation'!Q$482631&amp;":"&amp;'Reid Validation'!Q$482632),'Reid Validation'!Q$482633,FALSE))</f>
        <v>58</v>
      </c>
      <c r="R94" s="297">
        <f ca="1">+IF(ISERROR(HLOOKUP($B94,INDIRECT("'Monthly Resource Report'!"&amp;'Reid Validation'!R$482631&amp;":"&amp;'Reid Validation'!R$482632),'Reid Validation'!R$482633,FALSE)),0,HLOOKUP($B94,INDIRECT("'Monthly Resource Report'!"&amp;'Reid Validation'!R$482631&amp;":"&amp;'Reid Validation'!R$482632),'Reid Validation'!R$482633,FALSE))</f>
        <v>0</v>
      </c>
      <c r="S94" s="317">
        <f ca="1">+IF(ISERROR(HLOOKUP($B94,INDIRECT("'Monthly Resource Report'!"&amp;'Reid Validation'!S$482631&amp;":"&amp;'Reid Validation'!S$482632),'Reid Validation'!S$482633,FALSE)),0,HLOOKUP($B94,INDIRECT("'Monthly Resource Report'!"&amp;'Reid Validation'!S$482631&amp;":"&amp;'Reid Validation'!S$482632),'Reid Validation'!S$482633,FALSE))</f>
        <v>0.71835785385586959</v>
      </c>
      <c r="T94" s="318">
        <f ca="1">+IF(ISERROR(HLOOKUP($B94,INDIRECT("'Monthly Resource Report'!"&amp;'Reid Validation'!T$482631&amp;":"&amp;'Reid Validation'!T$482632),'Reid Validation'!T$482633,FALSE)),0,HLOOKUP($B94,INDIRECT("'Monthly Resource Report'!"&amp;'Reid Validation'!T$482631&amp;":"&amp;'Reid Validation'!T$482632),'Reid Validation'!T$482633,FALSE))</f>
        <v>6.0371603274431591E-2</v>
      </c>
    </row>
    <row r="95" spans="2:20" s="29" customFormat="1">
      <c r="B95" s="301">
        <v>44075</v>
      </c>
      <c r="C95" s="294">
        <v>45</v>
      </c>
      <c r="D95" s="297">
        <v>0</v>
      </c>
      <c r="E95" s="299">
        <v>0.3</v>
      </c>
      <c r="F95" s="295">
        <v>0.06</v>
      </c>
      <c r="G95" s="294">
        <f ca="1">+IF(ISERROR(HLOOKUP($B95,INDIRECT("'Monthly Resource Report'!"&amp;'Reid Validation'!G$482631&amp;":"&amp;'Reid Validation'!G$482632),'Reid Validation'!G$482633,FALSE)),0,HLOOKUP($B95,INDIRECT("'Monthly Resource Report'!"&amp;'Reid Validation'!G$482631&amp;":"&amp;'Reid Validation'!G$482632),'Reid Validation'!G$482633,FALSE))</f>
        <v>0</v>
      </c>
      <c r="H95" s="297">
        <f ca="1">+IF(ISERROR(HLOOKUP($B95,INDIRECT("'Monthly Resource Report'!"&amp;'Reid Validation'!H$482631&amp;":"&amp;'Reid Validation'!H$482632),'Reid Validation'!H$482633,FALSE)),0,HLOOKUP($B95,INDIRECT("'Monthly Resource Report'!"&amp;'Reid Validation'!H$482631&amp;":"&amp;'Reid Validation'!H$482632),'Reid Validation'!H$482633,FALSE))</f>
        <v>0</v>
      </c>
      <c r="I95" s="317">
        <f ca="1">+IF(ISERROR(HLOOKUP($B95,INDIRECT("'Monthly Resource Report'!"&amp;'Reid Validation'!I$482631&amp;":"&amp;'Reid Validation'!I$482632),'Reid Validation'!I$482633,FALSE)),0,HLOOKUP($B95,INDIRECT("'Monthly Resource Report'!"&amp;'Reid Validation'!I$482631&amp;":"&amp;'Reid Validation'!I$482632),'Reid Validation'!I$482633,FALSE))</f>
        <v>0</v>
      </c>
      <c r="J95" s="318">
        <f ca="1">+IF(ISERROR(HLOOKUP($B95,INDIRECT("'Monthly Resource Report'!"&amp;'Reid Validation'!J$482631&amp;":"&amp;'Reid Validation'!J$482632),'Reid Validation'!J$482633,FALSE)),0,HLOOKUP($B95,INDIRECT("'Monthly Resource Report'!"&amp;'Reid Validation'!J$482631&amp;":"&amp;'Reid Validation'!J$482632),'Reid Validation'!J$482633,FALSE))</f>
        <v>0</v>
      </c>
      <c r="L95" s="301">
        <v>44075</v>
      </c>
      <c r="M95" s="294">
        <v>58</v>
      </c>
      <c r="N95" s="297">
        <v>0</v>
      </c>
      <c r="O95" s="299">
        <v>0.7</v>
      </c>
      <c r="P95" s="295">
        <v>0.06</v>
      </c>
      <c r="Q95" s="294">
        <f ca="1">+IF(ISERROR(HLOOKUP($B95,INDIRECT("'Monthly Resource Report'!"&amp;'Reid Validation'!Q$482631&amp;":"&amp;'Reid Validation'!Q$482632),'Reid Validation'!Q$482633,FALSE)),0,HLOOKUP($B95,INDIRECT("'Monthly Resource Report'!"&amp;'Reid Validation'!Q$482631&amp;":"&amp;'Reid Validation'!Q$482632),'Reid Validation'!Q$482633,FALSE))</f>
        <v>58</v>
      </c>
      <c r="R95" s="297">
        <f ca="1">+IF(ISERROR(HLOOKUP($B95,INDIRECT("'Monthly Resource Report'!"&amp;'Reid Validation'!R$482631&amp;":"&amp;'Reid Validation'!R$482632),'Reid Validation'!R$482633,FALSE)),0,HLOOKUP($B95,INDIRECT("'Monthly Resource Report'!"&amp;'Reid Validation'!R$482631&amp;":"&amp;'Reid Validation'!R$482632),'Reid Validation'!R$482633,FALSE))</f>
        <v>0</v>
      </c>
      <c r="S95" s="317">
        <f ca="1">+IF(ISERROR(HLOOKUP($B95,INDIRECT("'Monthly Resource Report'!"&amp;'Reid Validation'!S$482631&amp;":"&amp;'Reid Validation'!S$482632),'Reid Validation'!S$482633,FALSE)),0,HLOOKUP($B95,INDIRECT("'Monthly Resource Report'!"&amp;'Reid Validation'!S$482631&amp;":"&amp;'Reid Validation'!S$482632),'Reid Validation'!S$482633,FALSE))</f>
        <v>0.7118424709520943</v>
      </c>
      <c r="T95" s="318">
        <f ca="1">+IF(ISERROR(HLOOKUP($B95,INDIRECT("'Monthly Resource Report'!"&amp;'Reid Validation'!T$482631&amp;":"&amp;'Reid Validation'!T$482632),'Reid Validation'!T$482633,FALSE)),0,HLOOKUP($B95,INDIRECT("'Monthly Resource Report'!"&amp;'Reid Validation'!T$482631&amp;":"&amp;'Reid Validation'!T$482632),'Reid Validation'!T$482633,FALSE))</f>
        <v>6.0342491715547814E-2</v>
      </c>
    </row>
    <row r="96" spans="2:20" s="29" customFormat="1">
      <c r="B96" s="301">
        <v>44105</v>
      </c>
      <c r="C96" s="294">
        <v>45</v>
      </c>
      <c r="D96" s="297">
        <v>0</v>
      </c>
      <c r="E96" s="299">
        <v>0.3</v>
      </c>
      <c r="F96" s="295">
        <v>0.06</v>
      </c>
      <c r="G96" s="294">
        <f ca="1">+IF(ISERROR(HLOOKUP($B96,INDIRECT("'Monthly Resource Report'!"&amp;'Reid Validation'!G$482631&amp;":"&amp;'Reid Validation'!G$482632),'Reid Validation'!G$482633,FALSE)),0,HLOOKUP($B96,INDIRECT("'Monthly Resource Report'!"&amp;'Reid Validation'!G$482631&amp;":"&amp;'Reid Validation'!G$482632),'Reid Validation'!G$482633,FALSE))</f>
        <v>0</v>
      </c>
      <c r="H96" s="297">
        <f ca="1">+IF(ISERROR(HLOOKUP($B96,INDIRECT("'Monthly Resource Report'!"&amp;'Reid Validation'!H$482631&amp;":"&amp;'Reid Validation'!H$482632),'Reid Validation'!H$482633,FALSE)),0,HLOOKUP($B96,INDIRECT("'Monthly Resource Report'!"&amp;'Reid Validation'!H$482631&amp;":"&amp;'Reid Validation'!H$482632),'Reid Validation'!H$482633,FALSE))</f>
        <v>0</v>
      </c>
      <c r="I96" s="317">
        <f ca="1">+IF(ISERROR(HLOOKUP($B96,INDIRECT("'Monthly Resource Report'!"&amp;'Reid Validation'!I$482631&amp;":"&amp;'Reid Validation'!I$482632),'Reid Validation'!I$482633,FALSE)),0,HLOOKUP($B96,INDIRECT("'Monthly Resource Report'!"&amp;'Reid Validation'!I$482631&amp;":"&amp;'Reid Validation'!I$482632),'Reid Validation'!I$482633,FALSE))</f>
        <v>0</v>
      </c>
      <c r="J96" s="318">
        <f ca="1">+IF(ISERROR(HLOOKUP($B96,INDIRECT("'Monthly Resource Report'!"&amp;'Reid Validation'!J$482631&amp;":"&amp;'Reid Validation'!J$482632),'Reid Validation'!J$482633,FALSE)),0,HLOOKUP($B96,INDIRECT("'Monthly Resource Report'!"&amp;'Reid Validation'!J$482631&amp;":"&amp;'Reid Validation'!J$482632),'Reid Validation'!J$482633,FALSE))</f>
        <v>0</v>
      </c>
      <c r="L96" s="301">
        <v>44105</v>
      </c>
      <c r="M96" s="294">
        <v>60</v>
      </c>
      <c r="N96" s="297">
        <v>0</v>
      </c>
      <c r="O96" s="299">
        <v>0.7</v>
      </c>
      <c r="P96" s="295">
        <v>0.06</v>
      </c>
      <c r="Q96" s="294">
        <f ca="1">+IF(ISERROR(HLOOKUP($B96,INDIRECT("'Monthly Resource Report'!"&amp;'Reid Validation'!Q$482631&amp;":"&amp;'Reid Validation'!Q$482632),'Reid Validation'!Q$482633,FALSE)),0,HLOOKUP($B96,INDIRECT("'Monthly Resource Report'!"&amp;'Reid Validation'!Q$482631&amp;":"&amp;'Reid Validation'!Q$482632),'Reid Validation'!Q$482633,FALSE))</f>
        <v>60</v>
      </c>
      <c r="R96" s="297">
        <f ca="1">+IF(ISERROR(HLOOKUP($B96,INDIRECT("'Monthly Resource Report'!"&amp;'Reid Validation'!R$482631&amp;":"&amp;'Reid Validation'!R$482632),'Reid Validation'!R$482633,FALSE)),0,HLOOKUP($B96,INDIRECT("'Monthly Resource Report'!"&amp;'Reid Validation'!R$482631&amp;":"&amp;'Reid Validation'!R$482632),'Reid Validation'!R$482633,FALSE))</f>
        <v>0</v>
      </c>
      <c r="S96" s="317">
        <f ca="1">+IF(ISERROR(HLOOKUP($B96,INDIRECT("'Monthly Resource Report'!"&amp;'Reid Validation'!S$482631&amp;":"&amp;'Reid Validation'!S$482632),'Reid Validation'!S$482633,FALSE)),0,HLOOKUP($B96,INDIRECT("'Monthly Resource Report'!"&amp;'Reid Validation'!S$482631&amp;":"&amp;'Reid Validation'!S$482632),'Reid Validation'!S$482633,FALSE))</f>
        <v>0.70239101294395734</v>
      </c>
      <c r="T96" s="318">
        <f ca="1">+IF(ISERROR(HLOOKUP($B96,INDIRECT("'Monthly Resource Report'!"&amp;'Reid Validation'!T$482631&amp;":"&amp;'Reid Validation'!T$482632),'Reid Validation'!T$482633,FALSE)),0,HLOOKUP($B96,INDIRECT("'Monthly Resource Report'!"&amp;'Reid Validation'!T$482631&amp;":"&amp;'Reid Validation'!T$482632),'Reid Validation'!T$482633,FALSE))</f>
        <v>6.2106152723465702E-2</v>
      </c>
    </row>
    <row r="97" spans="2:20" s="29" customFormat="1">
      <c r="B97" s="301">
        <v>44136</v>
      </c>
      <c r="C97" s="294">
        <v>45</v>
      </c>
      <c r="D97" s="297">
        <v>0</v>
      </c>
      <c r="E97" s="299">
        <v>0.3</v>
      </c>
      <c r="F97" s="295">
        <v>0.06</v>
      </c>
      <c r="G97" s="294">
        <f ca="1">+IF(ISERROR(HLOOKUP($B97,INDIRECT("'Monthly Resource Report'!"&amp;'Reid Validation'!G$482631&amp;":"&amp;'Reid Validation'!G$482632),'Reid Validation'!G$482633,FALSE)),0,HLOOKUP($B97,INDIRECT("'Monthly Resource Report'!"&amp;'Reid Validation'!G$482631&amp;":"&amp;'Reid Validation'!G$482632),'Reid Validation'!G$482633,FALSE))</f>
        <v>0</v>
      </c>
      <c r="H97" s="297">
        <f ca="1">+IF(ISERROR(HLOOKUP($B97,INDIRECT("'Monthly Resource Report'!"&amp;'Reid Validation'!H$482631&amp;":"&amp;'Reid Validation'!H$482632),'Reid Validation'!H$482633,FALSE)),0,HLOOKUP($B97,INDIRECT("'Monthly Resource Report'!"&amp;'Reid Validation'!H$482631&amp;":"&amp;'Reid Validation'!H$482632),'Reid Validation'!H$482633,FALSE))</f>
        <v>0</v>
      </c>
      <c r="I97" s="317">
        <f ca="1">+IF(ISERROR(HLOOKUP($B97,INDIRECT("'Monthly Resource Report'!"&amp;'Reid Validation'!I$482631&amp;":"&amp;'Reid Validation'!I$482632),'Reid Validation'!I$482633,FALSE)),0,HLOOKUP($B97,INDIRECT("'Monthly Resource Report'!"&amp;'Reid Validation'!I$482631&amp;":"&amp;'Reid Validation'!I$482632),'Reid Validation'!I$482633,FALSE))</f>
        <v>0</v>
      </c>
      <c r="J97" s="318">
        <f ca="1">+IF(ISERROR(HLOOKUP($B97,INDIRECT("'Monthly Resource Report'!"&amp;'Reid Validation'!J$482631&amp;":"&amp;'Reid Validation'!J$482632),'Reid Validation'!J$482633,FALSE)),0,HLOOKUP($B97,INDIRECT("'Monthly Resource Report'!"&amp;'Reid Validation'!J$482631&amp;":"&amp;'Reid Validation'!J$482632),'Reid Validation'!J$482633,FALSE))</f>
        <v>0</v>
      </c>
      <c r="L97" s="301">
        <v>44136</v>
      </c>
      <c r="M97" s="294">
        <v>60</v>
      </c>
      <c r="N97" s="297">
        <v>0</v>
      </c>
      <c r="O97" s="299">
        <v>0.7</v>
      </c>
      <c r="P97" s="295">
        <v>0.06</v>
      </c>
      <c r="Q97" s="294">
        <f ca="1">+IF(ISERROR(HLOOKUP($B97,INDIRECT("'Monthly Resource Report'!"&amp;'Reid Validation'!Q$482631&amp;":"&amp;'Reid Validation'!Q$482632),'Reid Validation'!Q$482633,FALSE)),0,HLOOKUP($B97,INDIRECT("'Monthly Resource Report'!"&amp;'Reid Validation'!Q$482631&amp;":"&amp;'Reid Validation'!Q$482632),'Reid Validation'!Q$482633,FALSE))</f>
        <v>60</v>
      </c>
      <c r="R97" s="297">
        <f ca="1">+IF(ISERROR(HLOOKUP($B97,INDIRECT("'Monthly Resource Report'!"&amp;'Reid Validation'!R$482631&amp;":"&amp;'Reid Validation'!R$482632),'Reid Validation'!R$482633,FALSE)),0,HLOOKUP($B97,INDIRECT("'Monthly Resource Report'!"&amp;'Reid Validation'!R$482631&amp;":"&amp;'Reid Validation'!R$482632),'Reid Validation'!R$482633,FALSE))</f>
        <v>0</v>
      </c>
      <c r="S97" s="317">
        <f ca="1">+IF(ISERROR(HLOOKUP($B97,INDIRECT("'Monthly Resource Report'!"&amp;'Reid Validation'!S$482631&amp;":"&amp;'Reid Validation'!S$482632),'Reid Validation'!S$482633,FALSE)),0,HLOOKUP($B97,INDIRECT("'Monthly Resource Report'!"&amp;'Reid Validation'!S$482631&amp;":"&amp;'Reid Validation'!S$482632),'Reid Validation'!S$482633,FALSE))</f>
        <v>0.69754926638964598</v>
      </c>
      <c r="T97" s="318">
        <f ca="1">+IF(ISERROR(HLOOKUP($B97,INDIRECT("'Monthly Resource Report'!"&amp;'Reid Validation'!T$482631&amp;":"&amp;'Reid Validation'!T$482632),'Reid Validation'!T$482633,FALSE)),0,HLOOKUP($B97,INDIRECT("'Monthly Resource Report'!"&amp;'Reid Validation'!T$482631&amp;":"&amp;'Reid Validation'!T$482632),'Reid Validation'!T$482633,FALSE))</f>
        <v>6.1232831529226844E-2</v>
      </c>
    </row>
    <row r="98" spans="2:20" s="29" customFormat="1">
      <c r="B98" s="301">
        <v>44166</v>
      </c>
      <c r="C98" s="294">
        <v>45</v>
      </c>
      <c r="D98" s="297">
        <v>0</v>
      </c>
      <c r="E98" s="299">
        <v>0.3</v>
      </c>
      <c r="F98" s="295">
        <v>0.06</v>
      </c>
      <c r="G98" s="294">
        <f ca="1">+IF(ISERROR(HLOOKUP($B98,INDIRECT("'Monthly Resource Report'!"&amp;'Reid Validation'!G$482631&amp;":"&amp;'Reid Validation'!G$482632),'Reid Validation'!G$482633,FALSE)),0,HLOOKUP($B98,INDIRECT("'Monthly Resource Report'!"&amp;'Reid Validation'!G$482631&amp;":"&amp;'Reid Validation'!G$482632),'Reid Validation'!G$482633,FALSE))</f>
        <v>0</v>
      </c>
      <c r="H98" s="297">
        <f ca="1">+IF(ISERROR(HLOOKUP($B98,INDIRECT("'Monthly Resource Report'!"&amp;'Reid Validation'!H$482631&amp;":"&amp;'Reid Validation'!H$482632),'Reid Validation'!H$482633,FALSE)),0,HLOOKUP($B98,INDIRECT("'Monthly Resource Report'!"&amp;'Reid Validation'!H$482631&amp;":"&amp;'Reid Validation'!H$482632),'Reid Validation'!H$482633,FALSE))</f>
        <v>0</v>
      </c>
      <c r="I98" s="317">
        <f ca="1">+IF(ISERROR(HLOOKUP($B98,INDIRECT("'Monthly Resource Report'!"&amp;'Reid Validation'!I$482631&amp;":"&amp;'Reid Validation'!I$482632),'Reid Validation'!I$482633,FALSE)),0,HLOOKUP($B98,INDIRECT("'Monthly Resource Report'!"&amp;'Reid Validation'!I$482631&amp;":"&amp;'Reid Validation'!I$482632),'Reid Validation'!I$482633,FALSE))</f>
        <v>0</v>
      </c>
      <c r="J98" s="318">
        <f ca="1">+IF(ISERROR(HLOOKUP($B98,INDIRECT("'Monthly Resource Report'!"&amp;'Reid Validation'!J$482631&amp;":"&amp;'Reid Validation'!J$482632),'Reid Validation'!J$482633,FALSE)),0,HLOOKUP($B98,INDIRECT("'Monthly Resource Report'!"&amp;'Reid Validation'!J$482631&amp;":"&amp;'Reid Validation'!J$482632),'Reid Validation'!J$482633,FALSE))</f>
        <v>0</v>
      </c>
      <c r="L98" s="301">
        <v>44166</v>
      </c>
      <c r="M98" s="294">
        <v>65</v>
      </c>
      <c r="N98" s="297">
        <v>0</v>
      </c>
      <c r="O98" s="299">
        <v>0.7</v>
      </c>
      <c r="P98" s="295">
        <v>0.06</v>
      </c>
      <c r="Q98" s="294">
        <f ca="1">+IF(ISERROR(HLOOKUP($B98,INDIRECT("'Monthly Resource Report'!"&amp;'Reid Validation'!Q$482631&amp;":"&amp;'Reid Validation'!Q$482632),'Reid Validation'!Q$482633,FALSE)),0,HLOOKUP($B98,INDIRECT("'Monthly Resource Report'!"&amp;'Reid Validation'!Q$482631&amp;":"&amp;'Reid Validation'!Q$482632),'Reid Validation'!Q$482633,FALSE))</f>
        <v>65</v>
      </c>
      <c r="R98" s="297">
        <f ca="1">+IF(ISERROR(HLOOKUP($B98,INDIRECT("'Monthly Resource Report'!"&amp;'Reid Validation'!R$482631&amp;":"&amp;'Reid Validation'!R$482632),'Reid Validation'!R$482633,FALSE)),0,HLOOKUP($B98,INDIRECT("'Monthly Resource Report'!"&amp;'Reid Validation'!R$482631&amp;":"&amp;'Reid Validation'!R$482632),'Reid Validation'!R$482633,FALSE))</f>
        <v>0</v>
      </c>
      <c r="S98" s="317">
        <f ca="1">+IF(ISERROR(HLOOKUP($B98,INDIRECT("'Monthly Resource Report'!"&amp;'Reid Validation'!S$482631&amp;":"&amp;'Reid Validation'!S$482632),'Reid Validation'!S$482633,FALSE)),0,HLOOKUP($B98,INDIRECT("'Monthly Resource Report'!"&amp;'Reid Validation'!S$482631&amp;":"&amp;'Reid Validation'!S$482632),'Reid Validation'!S$482633,FALSE))</f>
        <v>0.70945617718192411</v>
      </c>
      <c r="T98" s="318">
        <f ca="1">+IF(ISERROR(HLOOKUP($B98,INDIRECT("'Monthly Resource Report'!"&amp;'Reid Validation'!T$482631&amp;":"&amp;'Reid Validation'!T$482632),'Reid Validation'!T$482633,FALSE)),0,HLOOKUP($B98,INDIRECT("'Monthly Resource Report'!"&amp;'Reid Validation'!T$482631&amp;":"&amp;'Reid Validation'!T$482632),'Reid Validation'!T$482633,FALSE))</f>
        <v>6.0953017045049455E-2</v>
      </c>
    </row>
    <row r="99" spans="2:20" s="29" customFormat="1">
      <c r="B99" s="301">
        <v>44197</v>
      </c>
      <c r="C99" s="294">
        <v>45</v>
      </c>
      <c r="D99" s="297">
        <v>0</v>
      </c>
      <c r="E99" s="299">
        <v>0.3</v>
      </c>
      <c r="F99" s="295">
        <v>0.06</v>
      </c>
      <c r="G99" s="294">
        <f ca="1">+IF(ISERROR(HLOOKUP($B99,INDIRECT("'Monthly Resource Report'!"&amp;'Reid Validation'!G$482631&amp;":"&amp;'Reid Validation'!G$482632),'Reid Validation'!G$482633,FALSE)),0,HLOOKUP($B99,INDIRECT("'Monthly Resource Report'!"&amp;'Reid Validation'!G$482631&amp;":"&amp;'Reid Validation'!G$482632),'Reid Validation'!G$482633,FALSE))</f>
        <v>45</v>
      </c>
      <c r="H99" s="297">
        <f ca="1">+IF(ISERROR(HLOOKUP($B99,INDIRECT("'Monthly Resource Report'!"&amp;'Reid Validation'!H$482631&amp;":"&amp;'Reid Validation'!H$482632),'Reid Validation'!H$482633,FALSE)),0,HLOOKUP($B99,INDIRECT("'Monthly Resource Report'!"&amp;'Reid Validation'!H$482631&amp;":"&amp;'Reid Validation'!H$482632),'Reid Validation'!H$482633,FALSE))</f>
        <v>0</v>
      </c>
      <c r="I99" s="317">
        <f ca="1">+IF(ISERROR(HLOOKUP($B99,INDIRECT("'Monthly Resource Report'!"&amp;'Reid Validation'!I$482631&amp;":"&amp;'Reid Validation'!I$482632),'Reid Validation'!I$482633,FALSE)),0,HLOOKUP($B99,INDIRECT("'Monthly Resource Report'!"&amp;'Reid Validation'!I$482631&amp;":"&amp;'Reid Validation'!I$482632),'Reid Validation'!I$482633,FALSE))</f>
        <v>0</v>
      </c>
      <c r="J99" s="318">
        <f ca="1">+IF(ISERROR(HLOOKUP($B99,INDIRECT("'Monthly Resource Report'!"&amp;'Reid Validation'!J$482631&amp;":"&amp;'Reid Validation'!J$482632),'Reid Validation'!J$482633,FALSE)),0,HLOOKUP($B99,INDIRECT("'Monthly Resource Report'!"&amp;'Reid Validation'!J$482631&amp;":"&amp;'Reid Validation'!J$482632),'Reid Validation'!J$482633,FALSE))</f>
        <v>0</v>
      </c>
      <c r="L99" s="301">
        <v>44197</v>
      </c>
      <c r="M99" s="294">
        <v>65</v>
      </c>
      <c r="N99" s="297">
        <v>0</v>
      </c>
      <c r="O99" s="299">
        <v>0.7</v>
      </c>
      <c r="P99" s="295">
        <v>0.06</v>
      </c>
      <c r="Q99" s="294">
        <f ca="1">+IF(ISERROR(HLOOKUP($B99,INDIRECT("'Monthly Resource Report'!"&amp;'Reid Validation'!Q$482631&amp;":"&amp;'Reid Validation'!Q$482632),'Reid Validation'!Q$482633,FALSE)),0,HLOOKUP($B99,INDIRECT("'Monthly Resource Report'!"&amp;'Reid Validation'!Q$482631&amp;":"&amp;'Reid Validation'!Q$482632),'Reid Validation'!Q$482633,FALSE))</f>
        <v>65</v>
      </c>
      <c r="R99" s="297">
        <f ca="1">+IF(ISERROR(HLOOKUP($B99,INDIRECT("'Monthly Resource Report'!"&amp;'Reid Validation'!R$482631&amp;":"&amp;'Reid Validation'!R$482632),'Reid Validation'!R$482633,FALSE)),0,HLOOKUP($B99,INDIRECT("'Monthly Resource Report'!"&amp;'Reid Validation'!R$482631&amp;":"&amp;'Reid Validation'!R$482632),'Reid Validation'!R$482633,FALSE))</f>
        <v>0</v>
      </c>
      <c r="S99" s="317">
        <f ca="1">+IF(ISERROR(HLOOKUP($B99,INDIRECT("'Monthly Resource Report'!"&amp;'Reid Validation'!S$482631&amp;":"&amp;'Reid Validation'!S$482632),'Reid Validation'!S$482633,FALSE)),0,HLOOKUP($B99,INDIRECT("'Monthly Resource Report'!"&amp;'Reid Validation'!S$482631&amp;":"&amp;'Reid Validation'!S$482632),'Reid Validation'!S$482633,FALSE))</f>
        <v>0.70723751164219872</v>
      </c>
      <c r="T99" s="318">
        <f ca="1">+IF(ISERROR(HLOOKUP($B99,INDIRECT("'Monthly Resource Report'!"&amp;'Reid Validation'!T$482631&amp;":"&amp;'Reid Validation'!T$482632),'Reid Validation'!T$482633,FALSE)),0,HLOOKUP($B99,INDIRECT("'Monthly Resource Report'!"&amp;'Reid Validation'!T$482631&amp;":"&amp;'Reid Validation'!T$482632),'Reid Validation'!T$482633,FALSE))</f>
        <v>6.0448698550555471E-2</v>
      </c>
    </row>
    <row r="100" spans="2:20" s="29" customFormat="1">
      <c r="B100" s="301">
        <v>44228</v>
      </c>
      <c r="C100" s="294">
        <v>45</v>
      </c>
      <c r="D100" s="297">
        <v>0</v>
      </c>
      <c r="E100" s="299">
        <v>0.3</v>
      </c>
      <c r="F100" s="295">
        <v>0.06</v>
      </c>
      <c r="G100" s="294">
        <f ca="1">+IF(ISERROR(HLOOKUP($B100,INDIRECT("'Monthly Resource Report'!"&amp;'Reid Validation'!G$482631&amp;":"&amp;'Reid Validation'!G$482632),'Reid Validation'!G$482633,FALSE)),0,HLOOKUP($B100,INDIRECT("'Monthly Resource Report'!"&amp;'Reid Validation'!G$482631&amp;":"&amp;'Reid Validation'!G$482632),'Reid Validation'!G$482633,FALSE))</f>
        <v>45</v>
      </c>
      <c r="H100" s="297">
        <f ca="1">+IF(ISERROR(HLOOKUP($B100,INDIRECT("'Monthly Resource Report'!"&amp;'Reid Validation'!H$482631&amp;":"&amp;'Reid Validation'!H$482632),'Reid Validation'!H$482633,FALSE)),0,HLOOKUP($B100,INDIRECT("'Monthly Resource Report'!"&amp;'Reid Validation'!H$482631&amp;":"&amp;'Reid Validation'!H$482632),'Reid Validation'!H$482633,FALSE))</f>
        <v>0</v>
      </c>
      <c r="I100" s="317">
        <f ca="1">+IF(ISERROR(HLOOKUP($B100,INDIRECT("'Monthly Resource Report'!"&amp;'Reid Validation'!I$482631&amp;":"&amp;'Reid Validation'!I$482632),'Reid Validation'!I$482633,FALSE)),0,HLOOKUP($B100,INDIRECT("'Monthly Resource Report'!"&amp;'Reid Validation'!I$482631&amp;":"&amp;'Reid Validation'!I$482632),'Reid Validation'!I$482633,FALSE))</f>
        <v>0</v>
      </c>
      <c r="J100" s="318">
        <f ca="1">+IF(ISERROR(HLOOKUP($B100,INDIRECT("'Monthly Resource Report'!"&amp;'Reid Validation'!J$482631&amp;":"&amp;'Reid Validation'!J$482632),'Reid Validation'!J$482633,FALSE)),0,HLOOKUP($B100,INDIRECT("'Monthly Resource Report'!"&amp;'Reid Validation'!J$482631&amp;":"&amp;'Reid Validation'!J$482632),'Reid Validation'!J$482633,FALSE))</f>
        <v>0</v>
      </c>
      <c r="L100" s="301">
        <v>44228</v>
      </c>
      <c r="M100" s="294">
        <v>65</v>
      </c>
      <c r="N100" s="297">
        <v>0</v>
      </c>
      <c r="O100" s="299">
        <v>0.7</v>
      </c>
      <c r="P100" s="295">
        <v>0.06</v>
      </c>
      <c r="Q100" s="294">
        <f ca="1">+IF(ISERROR(HLOOKUP($B100,INDIRECT("'Monthly Resource Report'!"&amp;'Reid Validation'!Q$482631&amp;":"&amp;'Reid Validation'!Q$482632),'Reid Validation'!Q$482633,FALSE)),0,HLOOKUP($B100,INDIRECT("'Monthly Resource Report'!"&amp;'Reid Validation'!Q$482631&amp;":"&amp;'Reid Validation'!Q$482632),'Reid Validation'!Q$482633,FALSE))</f>
        <v>65</v>
      </c>
      <c r="R100" s="297">
        <f ca="1">+IF(ISERROR(HLOOKUP($B100,INDIRECT("'Monthly Resource Report'!"&amp;'Reid Validation'!R$482631&amp;":"&amp;'Reid Validation'!R$482632),'Reid Validation'!R$482633,FALSE)),0,HLOOKUP($B100,INDIRECT("'Monthly Resource Report'!"&amp;'Reid Validation'!R$482631&amp;":"&amp;'Reid Validation'!R$482632),'Reid Validation'!R$482633,FALSE))</f>
        <v>0</v>
      </c>
      <c r="S100" s="317">
        <f ca="1">+IF(ISERROR(HLOOKUP($B100,INDIRECT("'Monthly Resource Report'!"&amp;'Reid Validation'!S$482631&amp;":"&amp;'Reid Validation'!S$482632),'Reid Validation'!S$482633,FALSE)),0,HLOOKUP($B100,INDIRECT("'Monthly Resource Report'!"&amp;'Reid Validation'!S$482631&amp;":"&amp;'Reid Validation'!S$482632),'Reid Validation'!S$482633,FALSE))</f>
        <v>0.70683091902877992</v>
      </c>
      <c r="T100" s="318">
        <f ca="1">+IF(ISERROR(HLOOKUP($B100,INDIRECT("'Monthly Resource Report'!"&amp;'Reid Validation'!T$482631&amp;":"&amp;'Reid Validation'!T$482632),'Reid Validation'!T$482633,FALSE)),0,HLOOKUP($B100,INDIRECT("'Monthly Resource Report'!"&amp;'Reid Validation'!T$482631&amp;":"&amp;'Reid Validation'!T$482632),'Reid Validation'!T$482633,FALSE))</f>
        <v>6.0655292917232602E-2</v>
      </c>
    </row>
    <row r="101" spans="2:20" s="29" customFormat="1">
      <c r="B101" s="301">
        <v>44256</v>
      </c>
      <c r="C101" s="294">
        <v>45</v>
      </c>
      <c r="D101" s="297">
        <v>0</v>
      </c>
      <c r="E101" s="299">
        <v>0.3</v>
      </c>
      <c r="F101" s="295">
        <v>0.06</v>
      </c>
      <c r="G101" s="294">
        <f ca="1">+IF(ISERROR(HLOOKUP($B101,INDIRECT("'Monthly Resource Report'!"&amp;'Reid Validation'!G$482631&amp;":"&amp;'Reid Validation'!G$482632),'Reid Validation'!G$482633,FALSE)),0,HLOOKUP($B101,INDIRECT("'Monthly Resource Report'!"&amp;'Reid Validation'!G$482631&amp;":"&amp;'Reid Validation'!G$482632),'Reid Validation'!G$482633,FALSE))</f>
        <v>0</v>
      </c>
      <c r="H101" s="297">
        <f ca="1">+IF(ISERROR(HLOOKUP($B101,INDIRECT("'Monthly Resource Report'!"&amp;'Reid Validation'!H$482631&amp;":"&amp;'Reid Validation'!H$482632),'Reid Validation'!H$482633,FALSE)),0,HLOOKUP($B101,INDIRECT("'Monthly Resource Report'!"&amp;'Reid Validation'!H$482631&amp;":"&amp;'Reid Validation'!H$482632),'Reid Validation'!H$482633,FALSE))</f>
        <v>0</v>
      </c>
      <c r="I101" s="317">
        <f ca="1">+IF(ISERROR(HLOOKUP($B101,INDIRECT("'Monthly Resource Report'!"&amp;'Reid Validation'!I$482631&amp;":"&amp;'Reid Validation'!I$482632),'Reid Validation'!I$482633,FALSE)),0,HLOOKUP($B101,INDIRECT("'Monthly Resource Report'!"&amp;'Reid Validation'!I$482631&amp;":"&amp;'Reid Validation'!I$482632),'Reid Validation'!I$482633,FALSE))</f>
        <v>0</v>
      </c>
      <c r="J101" s="318">
        <f ca="1">+IF(ISERROR(HLOOKUP($B101,INDIRECT("'Monthly Resource Report'!"&amp;'Reid Validation'!J$482631&amp;":"&amp;'Reid Validation'!J$482632),'Reid Validation'!J$482633,FALSE)),0,HLOOKUP($B101,INDIRECT("'Monthly Resource Report'!"&amp;'Reid Validation'!J$482631&amp;":"&amp;'Reid Validation'!J$482632),'Reid Validation'!J$482633,FALSE))</f>
        <v>0</v>
      </c>
      <c r="L101" s="301">
        <v>44256</v>
      </c>
      <c r="M101" s="294">
        <v>65</v>
      </c>
      <c r="N101" s="297">
        <v>0</v>
      </c>
      <c r="O101" s="299">
        <v>0.7</v>
      </c>
      <c r="P101" s="295">
        <v>0.06</v>
      </c>
      <c r="Q101" s="294">
        <f ca="1">+IF(ISERROR(HLOOKUP($B101,INDIRECT("'Monthly Resource Report'!"&amp;'Reid Validation'!Q$482631&amp;":"&amp;'Reid Validation'!Q$482632),'Reid Validation'!Q$482633,FALSE)),0,HLOOKUP($B101,INDIRECT("'Monthly Resource Report'!"&amp;'Reid Validation'!Q$482631&amp;":"&amp;'Reid Validation'!Q$482632),'Reid Validation'!Q$482633,FALSE))</f>
        <v>65</v>
      </c>
      <c r="R101" s="297">
        <f ca="1">+IF(ISERROR(HLOOKUP($B101,INDIRECT("'Monthly Resource Report'!"&amp;'Reid Validation'!R$482631&amp;":"&amp;'Reid Validation'!R$482632),'Reid Validation'!R$482633,FALSE)),0,HLOOKUP($B101,INDIRECT("'Monthly Resource Report'!"&amp;'Reid Validation'!R$482631&amp;":"&amp;'Reid Validation'!R$482632),'Reid Validation'!R$482633,FALSE))</f>
        <v>0</v>
      </c>
      <c r="S101" s="317">
        <f ca="1">+IF(ISERROR(HLOOKUP($B101,INDIRECT("'Monthly Resource Report'!"&amp;'Reid Validation'!S$482631&amp;":"&amp;'Reid Validation'!S$482632),'Reid Validation'!S$482633,FALSE)),0,HLOOKUP($B101,INDIRECT("'Monthly Resource Report'!"&amp;'Reid Validation'!S$482631&amp;":"&amp;'Reid Validation'!S$482632),'Reid Validation'!S$482633,FALSE))</f>
        <v>0.7097646869097014</v>
      </c>
      <c r="T101" s="318">
        <f ca="1">+IF(ISERROR(HLOOKUP($B101,INDIRECT("'Monthly Resource Report'!"&amp;'Reid Validation'!T$482631&amp;":"&amp;'Reid Validation'!T$482632),'Reid Validation'!T$482633,FALSE)),0,HLOOKUP($B101,INDIRECT("'Monthly Resource Report'!"&amp;'Reid Validation'!T$482631&amp;":"&amp;'Reid Validation'!T$482632),'Reid Validation'!T$482633,FALSE))</f>
        <v>6.0944127673884532E-2</v>
      </c>
    </row>
    <row r="102" spans="2:20" s="29" customFormat="1">
      <c r="B102" s="301">
        <v>44287</v>
      </c>
      <c r="C102" s="294">
        <v>45</v>
      </c>
      <c r="D102" s="297">
        <v>0</v>
      </c>
      <c r="E102" s="299">
        <v>0.3</v>
      </c>
      <c r="F102" s="295">
        <v>0.06</v>
      </c>
      <c r="G102" s="294">
        <f ca="1">+IF(ISERROR(HLOOKUP($B102,INDIRECT("'Monthly Resource Report'!"&amp;'Reid Validation'!G$482631&amp;":"&amp;'Reid Validation'!G$482632),'Reid Validation'!G$482633,FALSE)),0,HLOOKUP($B102,INDIRECT("'Monthly Resource Report'!"&amp;'Reid Validation'!G$482631&amp;":"&amp;'Reid Validation'!G$482632),'Reid Validation'!G$482633,FALSE))</f>
        <v>0</v>
      </c>
      <c r="H102" s="297">
        <f ca="1">+IF(ISERROR(HLOOKUP($B102,INDIRECT("'Monthly Resource Report'!"&amp;'Reid Validation'!H$482631&amp;":"&amp;'Reid Validation'!H$482632),'Reid Validation'!H$482633,FALSE)),0,HLOOKUP($B102,INDIRECT("'Monthly Resource Report'!"&amp;'Reid Validation'!H$482631&amp;":"&amp;'Reid Validation'!H$482632),'Reid Validation'!H$482633,FALSE))</f>
        <v>0</v>
      </c>
      <c r="I102" s="317">
        <f ca="1">+IF(ISERROR(HLOOKUP($B102,INDIRECT("'Monthly Resource Report'!"&amp;'Reid Validation'!I$482631&amp;":"&amp;'Reid Validation'!I$482632),'Reid Validation'!I$482633,FALSE)),0,HLOOKUP($B102,INDIRECT("'Monthly Resource Report'!"&amp;'Reid Validation'!I$482631&amp;":"&amp;'Reid Validation'!I$482632),'Reid Validation'!I$482633,FALSE))</f>
        <v>0</v>
      </c>
      <c r="J102" s="318">
        <f ca="1">+IF(ISERROR(HLOOKUP($B102,INDIRECT("'Monthly Resource Report'!"&amp;'Reid Validation'!J$482631&amp;":"&amp;'Reid Validation'!J$482632),'Reid Validation'!J$482633,FALSE)),0,HLOOKUP($B102,INDIRECT("'Monthly Resource Report'!"&amp;'Reid Validation'!J$482631&amp;":"&amp;'Reid Validation'!J$482632),'Reid Validation'!J$482633,FALSE))</f>
        <v>0</v>
      </c>
      <c r="L102" s="301">
        <v>44287</v>
      </c>
      <c r="M102" s="294">
        <v>65</v>
      </c>
      <c r="N102" s="297">
        <v>0</v>
      </c>
      <c r="O102" s="299">
        <v>0.7</v>
      </c>
      <c r="P102" s="295">
        <v>0.06</v>
      </c>
      <c r="Q102" s="294">
        <f ca="1">+IF(ISERROR(HLOOKUP($B102,INDIRECT("'Monthly Resource Report'!"&amp;'Reid Validation'!Q$482631&amp;":"&amp;'Reid Validation'!Q$482632),'Reid Validation'!Q$482633,FALSE)),0,HLOOKUP($B102,INDIRECT("'Monthly Resource Report'!"&amp;'Reid Validation'!Q$482631&amp;":"&amp;'Reid Validation'!Q$482632),'Reid Validation'!Q$482633,FALSE))</f>
        <v>65</v>
      </c>
      <c r="R102" s="297">
        <f ca="1">+IF(ISERROR(HLOOKUP($B102,INDIRECT("'Monthly Resource Report'!"&amp;'Reid Validation'!R$482631&amp;":"&amp;'Reid Validation'!R$482632),'Reid Validation'!R$482633,FALSE)),0,HLOOKUP($B102,INDIRECT("'Monthly Resource Report'!"&amp;'Reid Validation'!R$482631&amp;":"&amp;'Reid Validation'!R$482632),'Reid Validation'!R$482633,FALSE))</f>
        <v>0</v>
      </c>
      <c r="S102" s="317">
        <f ca="1">+IF(ISERROR(HLOOKUP($B102,INDIRECT("'Monthly Resource Report'!"&amp;'Reid Validation'!S$482631&amp;":"&amp;'Reid Validation'!S$482632),'Reid Validation'!S$482633,FALSE)),0,HLOOKUP($B102,INDIRECT("'Monthly Resource Report'!"&amp;'Reid Validation'!S$482631&amp;":"&amp;'Reid Validation'!S$482632),'Reid Validation'!S$482633,FALSE))</f>
        <v>0.70694214002057643</v>
      </c>
      <c r="T102" s="318">
        <f ca="1">+IF(ISERROR(HLOOKUP($B102,INDIRECT("'Monthly Resource Report'!"&amp;'Reid Validation'!T$482631&amp;":"&amp;'Reid Validation'!T$482632),'Reid Validation'!T$482633,FALSE)),0,HLOOKUP($B102,INDIRECT("'Monthly Resource Report'!"&amp;'Reid Validation'!T$482631&amp;":"&amp;'Reid Validation'!T$482632),'Reid Validation'!T$482633,FALSE))</f>
        <v>6.0547645156240219E-2</v>
      </c>
    </row>
    <row r="103" spans="2:20" s="29" customFormat="1">
      <c r="B103" s="301">
        <v>44317</v>
      </c>
      <c r="C103" s="294">
        <v>45</v>
      </c>
      <c r="D103" s="297">
        <v>0</v>
      </c>
      <c r="E103" s="299">
        <v>0.3</v>
      </c>
      <c r="F103" s="295">
        <v>0.06</v>
      </c>
      <c r="G103" s="294">
        <f ca="1">+IF(ISERROR(HLOOKUP($B103,INDIRECT("'Monthly Resource Report'!"&amp;'Reid Validation'!G$482631&amp;":"&amp;'Reid Validation'!G$482632),'Reid Validation'!G$482633,FALSE)),0,HLOOKUP($B103,INDIRECT("'Monthly Resource Report'!"&amp;'Reid Validation'!G$482631&amp;":"&amp;'Reid Validation'!G$482632),'Reid Validation'!G$482633,FALSE))</f>
        <v>0</v>
      </c>
      <c r="H103" s="297">
        <f ca="1">+IF(ISERROR(HLOOKUP($B103,INDIRECT("'Monthly Resource Report'!"&amp;'Reid Validation'!H$482631&amp;":"&amp;'Reid Validation'!H$482632),'Reid Validation'!H$482633,FALSE)),0,HLOOKUP($B103,INDIRECT("'Monthly Resource Report'!"&amp;'Reid Validation'!H$482631&amp;":"&amp;'Reid Validation'!H$482632),'Reid Validation'!H$482633,FALSE))</f>
        <v>0</v>
      </c>
      <c r="I103" s="317">
        <f ca="1">+IF(ISERROR(HLOOKUP($B103,INDIRECT("'Monthly Resource Report'!"&amp;'Reid Validation'!I$482631&amp;":"&amp;'Reid Validation'!I$482632),'Reid Validation'!I$482633,FALSE)),0,HLOOKUP($B103,INDIRECT("'Monthly Resource Report'!"&amp;'Reid Validation'!I$482631&amp;":"&amp;'Reid Validation'!I$482632),'Reid Validation'!I$482633,FALSE))</f>
        <v>0</v>
      </c>
      <c r="J103" s="318">
        <f ca="1">+IF(ISERROR(HLOOKUP($B103,INDIRECT("'Monthly Resource Report'!"&amp;'Reid Validation'!J$482631&amp;":"&amp;'Reid Validation'!J$482632),'Reid Validation'!J$482633,FALSE)),0,HLOOKUP($B103,INDIRECT("'Monthly Resource Report'!"&amp;'Reid Validation'!J$482631&amp;":"&amp;'Reid Validation'!J$482632),'Reid Validation'!J$482633,FALSE))</f>
        <v>0</v>
      </c>
      <c r="L103" s="301">
        <v>44317</v>
      </c>
      <c r="M103" s="294">
        <v>60</v>
      </c>
      <c r="N103" s="297">
        <v>0</v>
      </c>
      <c r="O103" s="299">
        <v>0.7</v>
      </c>
      <c r="P103" s="295">
        <v>0.06</v>
      </c>
      <c r="Q103" s="294">
        <f ca="1">+IF(ISERROR(HLOOKUP($B103,INDIRECT("'Monthly Resource Report'!"&amp;'Reid Validation'!Q$482631&amp;":"&amp;'Reid Validation'!Q$482632),'Reid Validation'!Q$482633,FALSE)),0,HLOOKUP($B103,INDIRECT("'Monthly Resource Report'!"&amp;'Reid Validation'!Q$482631&amp;":"&amp;'Reid Validation'!Q$482632),'Reid Validation'!Q$482633,FALSE))</f>
        <v>60</v>
      </c>
      <c r="R103" s="297">
        <f ca="1">+IF(ISERROR(HLOOKUP($B103,INDIRECT("'Monthly Resource Report'!"&amp;'Reid Validation'!R$482631&amp;":"&amp;'Reid Validation'!R$482632),'Reid Validation'!R$482633,FALSE)),0,HLOOKUP($B103,INDIRECT("'Monthly Resource Report'!"&amp;'Reid Validation'!R$482631&amp;":"&amp;'Reid Validation'!R$482632),'Reid Validation'!R$482633,FALSE))</f>
        <v>0</v>
      </c>
      <c r="S103" s="317">
        <f ca="1">+IF(ISERROR(HLOOKUP($B103,INDIRECT("'Monthly Resource Report'!"&amp;'Reid Validation'!S$482631&amp;":"&amp;'Reid Validation'!S$482632),'Reid Validation'!S$482633,FALSE)),0,HLOOKUP($B103,INDIRECT("'Monthly Resource Report'!"&amp;'Reid Validation'!S$482631&amp;":"&amp;'Reid Validation'!S$482632),'Reid Validation'!S$482633,FALSE))</f>
        <v>0.70040629639976226</v>
      </c>
      <c r="T103" s="318">
        <f ca="1">+IF(ISERROR(HLOOKUP($B103,INDIRECT("'Monthly Resource Report'!"&amp;'Reid Validation'!T$482631&amp;":"&amp;'Reid Validation'!T$482632),'Reid Validation'!T$482633,FALSE)),0,HLOOKUP($B103,INDIRECT("'Monthly Resource Report'!"&amp;'Reid Validation'!T$482631&amp;":"&amp;'Reid Validation'!T$482632),'Reid Validation'!T$482633,FALSE))</f>
        <v>6.0419483608793366E-2</v>
      </c>
    </row>
    <row r="104" spans="2:20" s="29" customFormat="1">
      <c r="B104" s="301">
        <v>44348</v>
      </c>
      <c r="C104" s="294">
        <v>45</v>
      </c>
      <c r="D104" s="297">
        <v>0</v>
      </c>
      <c r="E104" s="299">
        <v>0.3</v>
      </c>
      <c r="F104" s="295">
        <v>0.06</v>
      </c>
      <c r="G104" s="294">
        <f ca="1">+IF(ISERROR(HLOOKUP($B104,INDIRECT("'Monthly Resource Report'!"&amp;'Reid Validation'!G$482631&amp;":"&amp;'Reid Validation'!G$482632),'Reid Validation'!G$482633,FALSE)),0,HLOOKUP($B104,INDIRECT("'Monthly Resource Report'!"&amp;'Reid Validation'!G$482631&amp;":"&amp;'Reid Validation'!G$482632),'Reid Validation'!G$482633,FALSE))</f>
        <v>0</v>
      </c>
      <c r="H104" s="297">
        <f ca="1">+IF(ISERROR(HLOOKUP($B104,INDIRECT("'Monthly Resource Report'!"&amp;'Reid Validation'!H$482631&amp;":"&amp;'Reid Validation'!H$482632),'Reid Validation'!H$482633,FALSE)),0,HLOOKUP($B104,INDIRECT("'Monthly Resource Report'!"&amp;'Reid Validation'!H$482631&amp;":"&amp;'Reid Validation'!H$482632),'Reid Validation'!H$482633,FALSE))</f>
        <v>0</v>
      </c>
      <c r="I104" s="317">
        <f ca="1">+IF(ISERROR(HLOOKUP($B104,INDIRECT("'Monthly Resource Report'!"&amp;'Reid Validation'!I$482631&amp;":"&amp;'Reid Validation'!I$482632),'Reid Validation'!I$482633,FALSE)),0,HLOOKUP($B104,INDIRECT("'Monthly Resource Report'!"&amp;'Reid Validation'!I$482631&amp;":"&amp;'Reid Validation'!I$482632),'Reid Validation'!I$482633,FALSE))</f>
        <v>0</v>
      </c>
      <c r="J104" s="318">
        <f ca="1">+IF(ISERROR(HLOOKUP($B104,INDIRECT("'Monthly Resource Report'!"&amp;'Reid Validation'!J$482631&amp;":"&amp;'Reid Validation'!J$482632),'Reid Validation'!J$482633,FALSE)),0,HLOOKUP($B104,INDIRECT("'Monthly Resource Report'!"&amp;'Reid Validation'!J$482631&amp;":"&amp;'Reid Validation'!J$482632),'Reid Validation'!J$482633,FALSE))</f>
        <v>0</v>
      </c>
      <c r="L104" s="301">
        <v>44348</v>
      </c>
      <c r="M104" s="294">
        <v>60</v>
      </c>
      <c r="N104" s="297">
        <v>0</v>
      </c>
      <c r="O104" s="299">
        <v>0.7</v>
      </c>
      <c r="P104" s="295">
        <v>0.06</v>
      </c>
      <c r="Q104" s="294">
        <f ca="1">+IF(ISERROR(HLOOKUP($B104,INDIRECT("'Monthly Resource Report'!"&amp;'Reid Validation'!Q$482631&amp;":"&amp;'Reid Validation'!Q$482632),'Reid Validation'!Q$482633,FALSE)),0,HLOOKUP($B104,INDIRECT("'Monthly Resource Report'!"&amp;'Reid Validation'!Q$482631&amp;":"&amp;'Reid Validation'!Q$482632),'Reid Validation'!Q$482633,FALSE))</f>
        <v>60</v>
      </c>
      <c r="R104" s="297">
        <f ca="1">+IF(ISERROR(HLOOKUP($B104,INDIRECT("'Monthly Resource Report'!"&amp;'Reid Validation'!R$482631&amp;":"&amp;'Reid Validation'!R$482632),'Reid Validation'!R$482633,FALSE)),0,HLOOKUP($B104,INDIRECT("'Monthly Resource Report'!"&amp;'Reid Validation'!R$482631&amp;":"&amp;'Reid Validation'!R$482632),'Reid Validation'!R$482633,FALSE))</f>
        <v>0</v>
      </c>
      <c r="S104" s="317">
        <f ca="1">+IF(ISERROR(HLOOKUP($B104,INDIRECT("'Monthly Resource Report'!"&amp;'Reid Validation'!S$482631&amp;":"&amp;'Reid Validation'!S$482632),'Reid Validation'!S$482633,FALSE)),0,HLOOKUP($B104,INDIRECT("'Monthly Resource Report'!"&amp;'Reid Validation'!S$482631&amp;":"&amp;'Reid Validation'!S$482632),'Reid Validation'!S$482633,FALSE))</f>
        <v>0.7086233012643095</v>
      </c>
      <c r="T104" s="318">
        <f ca="1">+IF(ISERROR(HLOOKUP($B104,INDIRECT("'Monthly Resource Report'!"&amp;'Reid Validation'!T$482631&amp;":"&amp;'Reid Validation'!T$482632),'Reid Validation'!T$482633,FALSE)),0,HLOOKUP($B104,INDIRECT("'Monthly Resource Report'!"&amp;'Reid Validation'!T$482631&amp;":"&amp;'Reid Validation'!T$482632),'Reid Validation'!T$482633,FALSE))</f>
        <v>6.0351764398230215E-2</v>
      </c>
    </row>
    <row r="105" spans="2:20" s="29" customFormat="1">
      <c r="B105" s="301">
        <v>44378</v>
      </c>
      <c r="C105" s="294">
        <v>45</v>
      </c>
      <c r="D105" s="297">
        <v>0</v>
      </c>
      <c r="E105" s="299">
        <v>0.3</v>
      </c>
      <c r="F105" s="295">
        <v>0.06</v>
      </c>
      <c r="G105" s="294">
        <f ca="1">+IF(ISERROR(HLOOKUP($B105,INDIRECT("'Monthly Resource Report'!"&amp;'Reid Validation'!G$482631&amp;":"&amp;'Reid Validation'!G$482632),'Reid Validation'!G$482633,FALSE)),0,HLOOKUP($B105,INDIRECT("'Monthly Resource Report'!"&amp;'Reid Validation'!G$482631&amp;":"&amp;'Reid Validation'!G$482632),'Reid Validation'!G$482633,FALSE))</f>
        <v>45</v>
      </c>
      <c r="H105" s="297">
        <f ca="1">+IF(ISERROR(HLOOKUP($B105,INDIRECT("'Monthly Resource Report'!"&amp;'Reid Validation'!H$482631&amp;":"&amp;'Reid Validation'!H$482632),'Reid Validation'!H$482633,FALSE)),0,HLOOKUP($B105,INDIRECT("'Monthly Resource Report'!"&amp;'Reid Validation'!H$482631&amp;":"&amp;'Reid Validation'!H$482632),'Reid Validation'!H$482633,FALSE))</f>
        <v>0</v>
      </c>
      <c r="I105" s="317">
        <f ca="1">+IF(ISERROR(HLOOKUP($B105,INDIRECT("'Monthly Resource Report'!"&amp;'Reid Validation'!I$482631&amp;":"&amp;'Reid Validation'!I$482632),'Reid Validation'!I$482633,FALSE)),0,HLOOKUP($B105,INDIRECT("'Monthly Resource Report'!"&amp;'Reid Validation'!I$482631&amp;":"&amp;'Reid Validation'!I$482632),'Reid Validation'!I$482633,FALSE))</f>
        <v>0.2941362606723123</v>
      </c>
      <c r="J105" s="318">
        <f ca="1">+IF(ISERROR(HLOOKUP($B105,INDIRECT("'Monthly Resource Report'!"&amp;'Reid Validation'!J$482631&amp;":"&amp;'Reid Validation'!J$482632),'Reid Validation'!J$482633,FALSE)),0,HLOOKUP($B105,INDIRECT("'Monthly Resource Report'!"&amp;'Reid Validation'!J$482631&amp;":"&amp;'Reid Validation'!J$482632),'Reid Validation'!J$482633,FALSE))</f>
        <v>6.2086545845515276E-2</v>
      </c>
      <c r="L105" s="301">
        <v>44378</v>
      </c>
      <c r="M105" s="294">
        <v>58</v>
      </c>
      <c r="N105" s="297">
        <v>0</v>
      </c>
      <c r="O105" s="299">
        <v>0.7</v>
      </c>
      <c r="P105" s="295">
        <v>0.06</v>
      </c>
      <c r="Q105" s="294">
        <f ca="1">+IF(ISERROR(HLOOKUP($B105,INDIRECT("'Monthly Resource Report'!"&amp;'Reid Validation'!Q$482631&amp;":"&amp;'Reid Validation'!Q$482632),'Reid Validation'!Q$482633,FALSE)),0,HLOOKUP($B105,INDIRECT("'Monthly Resource Report'!"&amp;'Reid Validation'!Q$482631&amp;":"&amp;'Reid Validation'!Q$482632),'Reid Validation'!Q$482633,FALSE))</f>
        <v>58</v>
      </c>
      <c r="R105" s="297">
        <f ca="1">+IF(ISERROR(HLOOKUP($B105,INDIRECT("'Monthly Resource Report'!"&amp;'Reid Validation'!R$482631&amp;":"&amp;'Reid Validation'!R$482632),'Reid Validation'!R$482633,FALSE)),0,HLOOKUP($B105,INDIRECT("'Monthly Resource Report'!"&amp;'Reid Validation'!R$482631&amp;":"&amp;'Reid Validation'!R$482632),'Reid Validation'!R$482633,FALSE))</f>
        <v>0</v>
      </c>
      <c r="S105" s="317">
        <f ca="1">+IF(ISERROR(HLOOKUP($B105,INDIRECT("'Monthly Resource Report'!"&amp;'Reid Validation'!S$482631&amp;":"&amp;'Reid Validation'!S$482632),'Reid Validation'!S$482633,FALSE)),0,HLOOKUP($B105,INDIRECT("'Monthly Resource Report'!"&amp;'Reid Validation'!S$482631&amp;":"&amp;'Reid Validation'!S$482632),'Reid Validation'!S$482633,FALSE))</f>
        <v>0.71832343652789543</v>
      </c>
      <c r="T105" s="318">
        <f ca="1">+IF(ISERROR(HLOOKUP($B105,INDIRECT("'Monthly Resource Report'!"&amp;'Reid Validation'!T$482631&amp;":"&amp;'Reid Validation'!T$482632),'Reid Validation'!T$482633,FALSE)),0,HLOOKUP($B105,INDIRECT("'Monthly Resource Report'!"&amp;'Reid Validation'!T$482631&amp;":"&amp;'Reid Validation'!T$482632),'Reid Validation'!T$482633,FALSE))</f>
        <v>6.0346026171317228E-2</v>
      </c>
    </row>
    <row r="106" spans="2:20" s="29" customFormat="1">
      <c r="B106" s="301">
        <v>44409</v>
      </c>
      <c r="C106" s="294">
        <v>45</v>
      </c>
      <c r="D106" s="297">
        <v>0</v>
      </c>
      <c r="E106" s="299">
        <v>0.3</v>
      </c>
      <c r="F106" s="295">
        <v>0.06</v>
      </c>
      <c r="G106" s="294">
        <f ca="1">+IF(ISERROR(HLOOKUP($B106,INDIRECT("'Monthly Resource Report'!"&amp;'Reid Validation'!G$482631&amp;":"&amp;'Reid Validation'!G$482632),'Reid Validation'!G$482633,FALSE)),0,HLOOKUP($B106,INDIRECT("'Monthly Resource Report'!"&amp;'Reid Validation'!G$482631&amp;":"&amp;'Reid Validation'!G$482632),'Reid Validation'!G$482633,FALSE))</f>
        <v>45</v>
      </c>
      <c r="H106" s="297">
        <f ca="1">+IF(ISERROR(HLOOKUP($B106,INDIRECT("'Monthly Resource Report'!"&amp;'Reid Validation'!H$482631&amp;":"&amp;'Reid Validation'!H$482632),'Reid Validation'!H$482633,FALSE)),0,HLOOKUP($B106,INDIRECT("'Monthly Resource Report'!"&amp;'Reid Validation'!H$482631&amp;":"&amp;'Reid Validation'!H$482632),'Reid Validation'!H$482633,FALSE))</f>
        <v>0</v>
      </c>
      <c r="I106" s="317">
        <f ca="1">+IF(ISERROR(HLOOKUP($B106,INDIRECT("'Monthly Resource Report'!"&amp;'Reid Validation'!I$482631&amp;":"&amp;'Reid Validation'!I$482632),'Reid Validation'!I$482633,FALSE)),0,HLOOKUP($B106,INDIRECT("'Monthly Resource Report'!"&amp;'Reid Validation'!I$482631&amp;":"&amp;'Reid Validation'!I$482632),'Reid Validation'!I$482633,FALSE))</f>
        <v>0.2942596272459112</v>
      </c>
      <c r="J106" s="318">
        <f ca="1">+IF(ISERROR(HLOOKUP($B106,INDIRECT("'Monthly Resource Report'!"&amp;'Reid Validation'!J$482631&amp;":"&amp;'Reid Validation'!J$482632),'Reid Validation'!J$482633,FALSE)),0,HLOOKUP($B106,INDIRECT("'Monthly Resource Report'!"&amp;'Reid Validation'!J$482631&amp;":"&amp;'Reid Validation'!J$482632),'Reid Validation'!J$482633,FALSE))</f>
        <v>6.2805509692409459E-2</v>
      </c>
      <c r="L106" s="301">
        <v>44409</v>
      </c>
      <c r="M106" s="294">
        <v>58</v>
      </c>
      <c r="N106" s="297">
        <v>0</v>
      </c>
      <c r="O106" s="299">
        <v>0.7</v>
      </c>
      <c r="P106" s="295">
        <v>0.06</v>
      </c>
      <c r="Q106" s="294">
        <f ca="1">+IF(ISERROR(HLOOKUP($B106,INDIRECT("'Monthly Resource Report'!"&amp;'Reid Validation'!Q$482631&amp;":"&amp;'Reid Validation'!Q$482632),'Reid Validation'!Q$482633,FALSE)),0,HLOOKUP($B106,INDIRECT("'Monthly Resource Report'!"&amp;'Reid Validation'!Q$482631&amp;":"&amp;'Reid Validation'!Q$482632),'Reid Validation'!Q$482633,FALSE))</f>
        <v>58</v>
      </c>
      <c r="R106" s="297">
        <f ca="1">+IF(ISERROR(HLOOKUP($B106,INDIRECT("'Monthly Resource Report'!"&amp;'Reid Validation'!R$482631&amp;":"&amp;'Reid Validation'!R$482632),'Reid Validation'!R$482633,FALSE)),0,HLOOKUP($B106,INDIRECT("'Monthly Resource Report'!"&amp;'Reid Validation'!R$482631&amp;":"&amp;'Reid Validation'!R$482632),'Reid Validation'!R$482633,FALSE))</f>
        <v>0</v>
      </c>
      <c r="S106" s="317">
        <f ca="1">+IF(ISERROR(HLOOKUP($B106,INDIRECT("'Monthly Resource Report'!"&amp;'Reid Validation'!S$482631&amp;":"&amp;'Reid Validation'!S$482632),'Reid Validation'!S$482633,FALSE)),0,HLOOKUP($B106,INDIRECT("'Monthly Resource Report'!"&amp;'Reid Validation'!S$482631&amp;":"&amp;'Reid Validation'!S$482632),'Reid Validation'!S$482633,FALSE))</f>
        <v>0.71832798947798659</v>
      </c>
      <c r="T106" s="318">
        <f ca="1">+IF(ISERROR(HLOOKUP($B106,INDIRECT("'Monthly Resource Report'!"&amp;'Reid Validation'!T$482631&amp;":"&amp;'Reid Validation'!T$482632),'Reid Validation'!T$482633,FALSE)),0,HLOOKUP($B106,INDIRECT("'Monthly Resource Report'!"&amp;'Reid Validation'!T$482631&amp;":"&amp;'Reid Validation'!T$482632),'Reid Validation'!T$482633,FALSE))</f>
        <v>6.0357910936968205E-2</v>
      </c>
    </row>
    <row r="107" spans="2:20" s="29" customFormat="1">
      <c r="B107" s="301">
        <v>44440</v>
      </c>
      <c r="C107" s="294">
        <v>45</v>
      </c>
      <c r="D107" s="297">
        <v>0</v>
      </c>
      <c r="E107" s="299">
        <v>0.3</v>
      </c>
      <c r="F107" s="295">
        <v>0.06</v>
      </c>
      <c r="G107" s="294">
        <f ca="1">+IF(ISERROR(HLOOKUP($B107,INDIRECT("'Monthly Resource Report'!"&amp;'Reid Validation'!G$482631&amp;":"&amp;'Reid Validation'!G$482632),'Reid Validation'!G$482633,FALSE)),0,HLOOKUP($B107,INDIRECT("'Monthly Resource Report'!"&amp;'Reid Validation'!G$482631&amp;":"&amp;'Reid Validation'!G$482632),'Reid Validation'!G$482633,FALSE))</f>
        <v>0</v>
      </c>
      <c r="H107" s="297">
        <f ca="1">+IF(ISERROR(HLOOKUP($B107,INDIRECT("'Monthly Resource Report'!"&amp;'Reid Validation'!H$482631&amp;":"&amp;'Reid Validation'!H$482632),'Reid Validation'!H$482633,FALSE)),0,HLOOKUP($B107,INDIRECT("'Monthly Resource Report'!"&amp;'Reid Validation'!H$482631&amp;":"&amp;'Reid Validation'!H$482632),'Reid Validation'!H$482633,FALSE))</f>
        <v>0</v>
      </c>
      <c r="I107" s="317">
        <f ca="1">+IF(ISERROR(HLOOKUP($B107,INDIRECT("'Monthly Resource Report'!"&amp;'Reid Validation'!I$482631&amp;":"&amp;'Reid Validation'!I$482632),'Reid Validation'!I$482633,FALSE)),0,HLOOKUP($B107,INDIRECT("'Monthly Resource Report'!"&amp;'Reid Validation'!I$482631&amp;":"&amp;'Reid Validation'!I$482632),'Reid Validation'!I$482633,FALSE))</f>
        <v>0</v>
      </c>
      <c r="J107" s="318">
        <f ca="1">+IF(ISERROR(HLOOKUP($B107,INDIRECT("'Monthly Resource Report'!"&amp;'Reid Validation'!J$482631&amp;":"&amp;'Reid Validation'!J$482632),'Reid Validation'!J$482633,FALSE)),0,HLOOKUP($B107,INDIRECT("'Monthly Resource Report'!"&amp;'Reid Validation'!J$482631&amp;":"&amp;'Reid Validation'!J$482632),'Reid Validation'!J$482633,FALSE))</f>
        <v>0</v>
      </c>
      <c r="L107" s="301">
        <v>44440</v>
      </c>
      <c r="M107" s="294">
        <v>58</v>
      </c>
      <c r="N107" s="297">
        <v>0</v>
      </c>
      <c r="O107" s="299">
        <v>0.7</v>
      </c>
      <c r="P107" s="295">
        <v>0.06</v>
      </c>
      <c r="Q107" s="294">
        <f ca="1">+IF(ISERROR(HLOOKUP($B107,INDIRECT("'Monthly Resource Report'!"&amp;'Reid Validation'!Q$482631&amp;":"&amp;'Reid Validation'!Q$482632),'Reid Validation'!Q$482633,FALSE)),0,HLOOKUP($B107,INDIRECT("'Monthly Resource Report'!"&amp;'Reid Validation'!Q$482631&amp;":"&amp;'Reid Validation'!Q$482632),'Reid Validation'!Q$482633,FALSE))</f>
        <v>58</v>
      </c>
      <c r="R107" s="297">
        <f ca="1">+IF(ISERROR(HLOOKUP($B107,INDIRECT("'Monthly Resource Report'!"&amp;'Reid Validation'!R$482631&amp;":"&amp;'Reid Validation'!R$482632),'Reid Validation'!R$482633,FALSE)),0,HLOOKUP($B107,INDIRECT("'Monthly Resource Report'!"&amp;'Reid Validation'!R$482631&amp;":"&amp;'Reid Validation'!R$482632),'Reid Validation'!R$482633,FALSE))</f>
        <v>0</v>
      </c>
      <c r="S107" s="317">
        <f ca="1">+IF(ISERROR(HLOOKUP($B107,INDIRECT("'Monthly Resource Report'!"&amp;'Reid Validation'!S$482631&amp;":"&amp;'Reid Validation'!S$482632),'Reid Validation'!S$482633,FALSE)),0,HLOOKUP($B107,INDIRECT("'Monthly Resource Report'!"&amp;'Reid Validation'!S$482631&amp;":"&amp;'Reid Validation'!S$482632),'Reid Validation'!S$482633,FALSE))</f>
        <v>0.71492341867294673</v>
      </c>
      <c r="T107" s="318">
        <f ca="1">+IF(ISERROR(HLOOKUP($B107,INDIRECT("'Monthly Resource Report'!"&amp;'Reid Validation'!T$482631&amp;":"&amp;'Reid Validation'!T$482632),'Reid Validation'!T$482633,FALSE)),0,HLOOKUP($B107,INDIRECT("'Monthly Resource Report'!"&amp;'Reid Validation'!T$482631&amp;":"&amp;'Reid Validation'!T$482632),'Reid Validation'!T$482633,FALSE))</f>
        <v>6.0421932605931969E-2</v>
      </c>
    </row>
    <row r="108" spans="2:20" s="29" customFormat="1">
      <c r="B108" s="301">
        <v>44470</v>
      </c>
      <c r="C108" s="294">
        <v>45</v>
      </c>
      <c r="D108" s="297">
        <v>0</v>
      </c>
      <c r="E108" s="299">
        <v>0.3</v>
      </c>
      <c r="F108" s="295">
        <v>0.06</v>
      </c>
      <c r="G108" s="294">
        <f ca="1">+IF(ISERROR(HLOOKUP($B108,INDIRECT("'Monthly Resource Report'!"&amp;'Reid Validation'!G$482631&amp;":"&amp;'Reid Validation'!G$482632),'Reid Validation'!G$482633,FALSE)),0,HLOOKUP($B108,INDIRECT("'Monthly Resource Report'!"&amp;'Reid Validation'!G$482631&amp;":"&amp;'Reid Validation'!G$482632),'Reid Validation'!G$482633,FALSE))</f>
        <v>0</v>
      </c>
      <c r="H108" s="297">
        <f ca="1">+IF(ISERROR(HLOOKUP($B108,INDIRECT("'Monthly Resource Report'!"&amp;'Reid Validation'!H$482631&amp;":"&amp;'Reid Validation'!H$482632),'Reid Validation'!H$482633,FALSE)),0,HLOOKUP($B108,INDIRECT("'Monthly Resource Report'!"&amp;'Reid Validation'!H$482631&amp;":"&amp;'Reid Validation'!H$482632),'Reid Validation'!H$482633,FALSE))</f>
        <v>0</v>
      </c>
      <c r="I108" s="317">
        <f ca="1">+IF(ISERROR(HLOOKUP($B108,INDIRECT("'Monthly Resource Report'!"&amp;'Reid Validation'!I$482631&amp;":"&amp;'Reid Validation'!I$482632),'Reid Validation'!I$482633,FALSE)),0,HLOOKUP($B108,INDIRECT("'Monthly Resource Report'!"&amp;'Reid Validation'!I$482631&amp;":"&amp;'Reid Validation'!I$482632),'Reid Validation'!I$482633,FALSE))</f>
        <v>0</v>
      </c>
      <c r="J108" s="318">
        <f ca="1">+IF(ISERROR(HLOOKUP($B108,INDIRECT("'Monthly Resource Report'!"&amp;'Reid Validation'!J$482631&amp;":"&amp;'Reid Validation'!J$482632),'Reid Validation'!J$482633,FALSE)),0,HLOOKUP($B108,INDIRECT("'Monthly Resource Report'!"&amp;'Reid Validation'!J$482631&amp;":"&amp;'Reid Validation'!J$482632),'Reid Validation'!J$482633,FALSE))</f>
        <v>0</v>
      </c>
      <c r="L108" s="301">
        <v>44470</v>
      </c>
      <c r="M108" s="294">
        <v>60</v>
      </c>
      <c r="N108" s="297">
        <v>0</v>
      </c>
      <c r="O108" s="299">
        <v>0.7</v>
      </c>
      <c r="P108" s="295">
        <v>0.06</v>
      </c>
      <c r="Q108" s="294">
        <f ca="1">+IF(ISERROR(HLOOKUP($B108,INDIRECT("'Monthly Resource Report'!"&amp;'Reid Validation'!Q$482631&amp;":"&amp;'Reid Validation'!Q$482632),'Reid Validation'!Q$482633,FALSE)),0,HLOOKUP($B108,INDIRECT("'Monthly Resource Report'!"&amp;'Reid Validation'!Q$482631&amp;":"&amp;'Reid Validation'!Q$482632),'Reid Validation'!Q$482633,FALSE))</f>
        <v>60</v>
      </c>
      <c r="R108" s="297">
        <f ca="1">+IF(ISERROR(HLOOKUP($B108,INDIRECT("'Monthly Resource Report'!"&amp;'Reid Validation'!R$482631&amp;":"&amp;'Reid Validation'!R$482632),'Reid Validation'!R$482633,FALSE)),0,HLOOKUP($B108,INDIRECT("'Monthly Resource Report'!"&amp;'Reid Validation'!R$482631&amp;":"&amp;'Reid Validation'!R$482632),'Reid Validation'!R$482633,FALSE))</f>
        <v>0</v>
      </c>
      <c r="S108" s="317">
        <f ca="1">+IF(ISERROR(HLOOKUP($B108,INDIRECT("'Monthly Resource Report'!"&amp;'Reid Validation'!S$482631&amp;":"&amp;'Reid Validation'!S$482632),'Reid Validation'!S$482633,FALSE)),0,HLOOKUP($B108,INDIRECT("'Monthly Resource Report'!"&amp;'Reid Validation'!S$482631&amp;":"&amp;'Reid Validation'!S$482632),'Reid Validation'!S$482633,FALSE))</f>
        <v>0.69679987709818114</v>
      </c>
      <c r="T108" s="318">
        <f ca="1">+IF(ISERROR(HLOOKUP($B108,INDIRECT("'Monthly Resource Report'!"&amp;'Reid Validation'!T$482631&amp;":"&amp;'Reid Validation'!T$482632),'Reid Validation'!T$482633,FALSE)),0,HLOOKUP($B108,INDIRECT("'Monthly Resource Report'!"&amp;'Reid Validation'!T$482631&amp;":"&amp;'Reid Validation'!T$482632),'Reid Validation'!T$482633,FALSE))</f>
        <v>6.0649375805708255E-2</v>
      </c>
    </row>
    <row r="109" spans="2:20" s="29" customFormat="1">
      <c r="B109" s="301">
        <v>44501</v>
      </c>
      <c r="C109" s="294">
        <v>45</v>
      </c>
      <c r="D109" s="297">
        <v>0</v>
      </c>
      <c r="E109" s="299">
        <v>0.3</v>
      </c>
      <c r="F109" s="295">
        <v>0.06</v>
      </c>
      <c r="G109" s="294">
        <f ca="1">+IF(ISERROR(HLOOKUP($B109,INDIRECT("'Monthly Resource Report'!"&amp;'Reid Validation'!G$482631&amp;":"&amp;'Reid Validation'!G$482632),'Reid Validation'!G$482633,FALSE)),0,HLOOKUP($B109,INDIRECT("'Monthly Resource Report'!"&amp;'Reid Validation'!G$482631&amp;":"&amp;'Reid Validation'!G$482632),'Reid Validation'!G$482633,FALSE))</f>
        <v>0</v>
      </c>
      <c r="H109" s="297">
        <f ca="1">+IF(ISERROR(HLOOKUP($B109,INDIRECT("'Monthly Resource Report'!"&amp;'Reid Validation'!H$482631&amp;":"&amp;'Reid Validation'!H$482632),'Reid Validation'!H$482633,FALSE)),0,HLOOKUP($B109,INDIRECT("'Monthly Resource Report'!"&amp;'Reid Validation'!H$482631&amp;":"&amp;'Reid Validation'!H$482632),'Reid Validation'!H$482633,FALSE))</f>
        <v>0</v>
      </c>
      <c r="I109" s="317">
        <f ca="1">+IF(ISERROR(HLOOKUP($B109,INDIRECT("'Monthly Resource Report'!"&amp;'Reid Validation'!I$482631&amp;":"&amp;'Reid Validation'!I$482632),'Reid Validation'!I$482633,FALSE)),0,HLOOKUP($B109,INDIRECT("'Monthly Resource Report'!"&amp;'Reid Validation'!I$482631&amp;":"&amp;'Reid Validation'!I$482632),'Reid Validation'!I$482633,FALSE))</f>
        <v>0</v>
      </c>
      <c r="J109" s="318">
        <f ca="1">+IF(ISERROR(HLOOKUP($B109,INDIRECT("'Monthly Resource Report'!"&amp;'Reid Validation'!J$482631&amp;":"&amp;'Reid Validation'!J$482632),'Reid Validation'!J$482633,FALSE)),0,HLOOKUP($B109,INDIRECT("'Monthly Resource Report'!"&amp;'Reid Validation'!J$482631&amp;":"&amp;'Reid Validation'!J$482632),'Reid Validation'!J$482633,FALSE))</f>
        <v>0</v>
      </c>
      <c r="L109" s="301">
        <v>44501</v>
      </c>
      <c r="M109" s="294">
        <v>60</v>
      </c>
      <c r="N109" s="297">
        <v>0</v>
      </c>
      <c r="O109" s="299">
        <v>0.7</v>
      </c>
      <c r="P109" s="295">
        <v>0.06</v>
      </c>
      <c r="Q109" s="294">
        <f ca="1">+IF(ISERROR(HLOOKUP($B109,INDIRECT("'Monthly Resource Report'!"&amp;'Reid Validation'!Q$482631&amp;":"&amp;'Reid Validation'!Q$482632),'Reid Validation'!Q$482633,FALSE)),0,HLOOKUP($B109,INDIRECT("'Monthly Resource Report'!"&amp;'Reid Validation'!Q$482631&amp;":"&amp;'Reid Validation'!Q$482632),'Reid Validation'!Q$482633,FALSE))</f>
        <v>60</v>
      </c>
      <c r="R109" s="297">
        <f ca="1">+IF(ISERROR(HLOOKUP($B109,INDIRECT("'Monthly Resource Report'!"&amp;'Reid Validation'!R$482631&amp;":"&amp;'Reid Validation'!R$482632),'Reid Validation'!R$482633,FALSE)),0,HLOOKUP($B109,INDIRECT("'Monthly Resource Report'!"&amp;'Reid Validation'!R$482631&amp;":"&amp;'Reid Validation'!R$482632),'Reid Validation'!R$482633,FALSE))</f>
        <v>0</v>
      </c>
      <c r="S109" s="317">
        <f ca="1">+IF(ISERROR(HLOOKUP($B109,INDIRECT("'Monthly Resource Report'!"&amp;'Reid Validation'!S$482631&amp;":"&amp;'Reid Validation'!S$482632),'Reid Validation'!S$482633,FALSE)),0,HLOOKUP($B109,INDIRECT("'Monthly Resource Report'!"&amp;'Reid Validation'!S$482631&amp;":"&amp;'Reid Validation'!S$482632),'Reid Validation'!S$482633,FALSE))</f>
        <v>0.70547655528355735</v>
      </c>
      <c r="T109" s="318">
        <f ca="1">+IF(ISERROR(HLOOKUP($B109,INDIRECT("'Monthly Resource Report'!"&amp;'Reid Validation'!T$482631&amp;":"&amp;'Reid Validation'!T$482632),'Reid Validation'!T$482633,FALSE)),0,HLOOKUP($B109,INDIRECT("'Monthly Resource Report'!"&amp;'Reid Validation'!T$482631&amp;":"&amp;'Reid Validation'!T$482632),'Reid Validation'!T$482633,FALSE))</f>
        <v>6.12570091418429E-2</v>
      </c>
    </row>
    <row r="110" spans="2:20" s="29" customFormat="1">
      <c r="B110" s="301">
        <v>44531</v>
      </c>
      <c r="C110" s="294">
        <v>45</v>
      </c>
      <c r="D110" s="297">
        <v>0</v>
      </c>
      <c r="E110" s="299">
        <v>0.3</v>
      </c>
      <c r="F110" s="295">
        <v>0.06</v>
      </c>
      <c r="G110" s="294">
        <f ca="1">+IF(ISERROR(HLOOKUP($B110,INDIRECT("'Monthly Resource Report'!"&amp;'Reid Validation'!G$482631&amp;":"&amp;'Reid Validation'!G$482632),'Reid Validation'!G$482633,FALSE)),0,HLOOKUP($B110,INDIRECT("'Monthly Resource Report'!"&amp;'Reid Validation'!G$482631&amp;":"&amp;'Reid Validation'!G$482632),'Reid Validation'!G$482633,FALSE))</f>
        <v>0</v>
      </c>
      <c r="H110" s="297">
        <f ca="1">+IF(ISERROR(HLOOKUP($B110,INDIRECT("'Monthly Resource Report'!"&amp;'Reid Validation'!H$482631&amp;":"&amp;'Reid Validation'!H$482632),'Reid Validation'!H$482633,FALSE)),0,HLOOKUP($B110,INDIRECT("'Monthly Resource Report'!"&amp;'Reid Validation'!H$482631&amp;":"&amp;'Reid Validation'!H$482632),'Reid Validation'!H$482633,FALSE))</f>
        <v>0</v>
      </c>
      <c r="I110" s="317">
        <f ca="1">+IF(ISERROR(HLOOKUP($B110,INDIRECT("'Monthly Resource Report'!"&amp;'Reid Validation'!I$482631&amp;":"&amp;'Reid Validation'!I$482632),'Reid Validation'!I$482633,FALSE)),0,HLOOKUP($B110,INDIRECT("'Monthly Resource Report'!"&amp;'Reid Validation'!I$482631&amp;":"&amp;'Reid Validation'!I$482632),'Reid Validation'!I$482633,FALSE))</f>
        <v>0</v>
      </c>
      <c r="J110" s="318">
        <f ca="1">+IF(ISERROR(HLOOKUP($B110,INDIRECT("'Monthly Resource Report'!"&amp;'Reid Validation'!J$482631&amp;":"&amp;'Reid Validation'!J$482632),'Reid Validation'!J$482633,FALSE)),0,HLOOKUP($B110,INDIRECT("'Monthly Resource Report'!"&amp;'Reid Validation'!J$482631&amp;":"&amp;'Reid Validation'!J$482632),'Reid Validation'!J$482633,FALSE))</f>
        <v>0</v>
      </c>
      <c r="L110" s="301">
        <v>44531</v>
      </c>
      <c r="M110" s="294">
        <v>65</v>
      </c>
      <c r="N110" s="297">
        <v>0</v>
      </c>
      <c r="O110" s="299">
        <v>0.7</v>
      </c>
      <c r="P110" s="295">
        <v>0.06</v>
      </c>
      <c r="Q110" s="294">
        <f ca="1">+IF(ISERROR(HLOOKUP($B110,INDIRECT("'Monthly Resource Report'!"&amp;'Reid Validation'!Q$482631&amp;":"&amp;'Reid Validation'!Q$482632),'Reid Validation'!Q$482633,FALSE)),0,HLOOKUP($B110,INDIRECT("'Monthly Resource Report'!"&amp;'Reid Validation'!Q$482631&amp;":"&amp;'Reid Validation'!Q$482632),'Reid Validation'!Q$482633,FALSE))</f>
        <v>65</v>
      </c>
      <c r="R110" s="297">
        <f ca="1">+IF(ISERROR(HLOOKUP($B110,INDIRECT("'Monthly Resource Report'!"&amp;'Reid Validation'!R$482631&amp;":"&amp;'Reid Validation'!R$482632),'Reid Validation'!R$482633,FALSE)),0,HLOOKUP($B110,INDIRECT("'Monthly Resource Report'!"&amp;'Reid Validation'!R$482631&amp;":"&amp;'Reid Validation'!R$482632),'Reid Validation'!R$482633,FALSE))</f>
        <v>0</v>
      </c>
      <c r="S110" s="317">
        <f ca="1">+IF(ISERROR(HLOOKUP($B110,INDIRECT("'Monthly Resource Report'!"&amp;'Reid Validation'!S$482631&amp;":"&amp;'Reid Validation'!S$482632),'Reid Validation'!S$482633,FALSE)),0,HLOOKUP($B110,INDIRECT("'Monthly Resource Report'!"&amp;'Reid Validation'!S$482631&amp;":"&amp;'Reid Validation'!S$482632),'Reid Validation'!S$482633,FALSE))</f>
        <v>0.70927355716374552</v>
      </c>
      <c r="T110" s="318">
        <f ca="1">+IF(ISERROR(HLOOKUP($B110,INDIRECT("'Monthly Resource Report'!"&amp;'Reid Validation'!T$482631&amp;":"&amp;'Reid Validation'!T$482632),'Reid Validation'!T$482633,FALSE)),0,HLOOKUP($B110,INDIRECT("'Monthly Resource Report'!"&amp;'Reid Validation'!T$482631&amp;":"&amp;'Reid Validation'!T$482632),'Reid Validation'!T$482633,FALSE))</f>
        <v>6.0855529680161738E-2</v>
      </c>
    </row>
    <row r="111" spans="2:20" s="29" customFormat="1">
      <c r="B111" s="301">
        <v>44562</v>
      </c>
      <c r="C111" s="294">
        <v>45</v>
      </c>
      <c r="D111" s="297">
        <v>0</v>
      </c>
      <c r="E111" s="299">
        <v>0.3</v>
      </c>
      <c r="F111" s="295">
        <v>0.06</v>
      </c>
      <c r="G111" s="294">
        <f ca="1">+IF(ISERROR(HLOOKUP($B111,INDIRECT("'Monthly Resource Report'!"&amp;'Reid Validation'!G$482631&amp;":"&amp;'Reid Validation'!G$482632),'Reid Validation'!G$482633,FALSE)),0,HLOOKUP($B111,INDIRECT("'Monthly Resource Report'!"&amp;'Reid Validation'!G$482631&amp;":"&amp;'Reid Validation'!G$482632),'Reid Validation'!G$482633,FALSE))</f>
        <v>45</v>
      </c>
      <c r="H111" s="297">
        <f ca="1">+IF(ISERROR(HLOOKUP($B111,INDIRECT("'Monthly Resource Report'!"&amp;'Reid Validation'!H$482631&amp;":"&amp;'Reid Validation'!H$482632),'Reid Validation'!H$482633,FALSE)),0,HLOOKUP($B111,INDIRECT("'Monthly Resource Report'!"&amp;'Reid Validation'!H$482631&amp;":"&amp;'Reid Validation'!H$482632),'Reid Validation'!H$482633,FALSE))</f>
        <v>0</v>
      </c>
      <c r="I111" s="317">
        <f ca="1">+IF(ISERROR(HLOOKUP($B111,INDIRECT("'Monthly Resource Report'!"&amp;'Reid Validation'!I$482631&amp;":"&amp;'Reid Validation'!I$482632),'Reid Validation'!I$482633,FALSE)),0,HLOOKUP($B111,INDIRECT("'Monthly Resource Report'!"&amp;'Reid Validation'!I$482631&amp;":"&amp;'Reid Validation'!I$482632),'Reid Validation'!I$482633,FALSE))</f>
        <v>0</v>
      </c>
      <c r="J111" s="318">
        <f ca="1">+IF(ISERROR(HLOOKUP($B111,INDIRECT("'Monthly Resource Report'!"&amp;'Reid Validation'!J$482631&amp;":"&amp;'Reid Validation'!J$482632),'Reid Validation'!J$482633,FALSE)),0,HLOOKUP($B111,INDIRECT("'Monthly Resource Report'!"&amp;'Reid Validation'!J$482631&amp;":"&amp;'Reid Validation'!J$482632),'Reid Validation'!J$482633,FALSE))</f>
        <v>0</v>
      </c>
      <c r="L111" s="301">
        <v>44562</v>
      </c>
      <c r="M111" s="294">
        <v>65</v>
      </c>
      <c r="N111" s="297">
        <v>0</v>
      </c>
      <c r="O111" s="299">
        <v>0.7</v>
      </c>
      <c r="P111" s="295">
        <v>0.06</v>
      </c>
      <c r="Q111" s="294">
        <f ca="1">+IF(ISERROR(HLOOKUP($B111,INDIRECT("'Monthly Resource Report'!"&amp;'Reid Validation'!Q$482631&amp;":"&amp;'Reid Validation'!Q$482632),'Reid Validation'!Q$482633,FALSE)),0,HLOOKUP($B111,INDIRECT("'Monthly Resource Report'!"&amp;'Reid Validation'!Q$482631&amp;":"&amp;'Reid Validation'!Q$482632),'Reid Validation'!Q$482633,FALSE))</f>
        <v>65</v>
      </c>
      <c r="R111" s="297">
        <f ca="1">+IF(ISERROR(HLOOKUP($B111,INDIRECT("'Monthly Resource Report'!"&amp;'Reid Validation'!R$482631&amp;":"&amp;'Reid Validation'!R$482632),'Reid Validation'!R$482633,FALSE)),0,HLOOKUP($B111,INDIRECT("'Monthly Resource Report'!"&amp;'Reid Validation'!R$482631&amp;":"&amp;'Reid Validation'!R$482632),'Reid Validation'!R$482633,FALSE))</f>
        <v>0</v>
      </c>
      <c r="S111" s="317">
        <f ca="1">+IF(ISERROR(HLOOKUP($B111,INDIRECT("'Monthly Resource Report'!"&amp;'Reid Validation'!S$482631&amp;":"&amp;'Reid Validation'!S$482632),'Reid Validation'!S$482633,FALSE)),0,HLOOKUP($B111,INDIRECT("'Monthly Resource Report'!"&amp;'Reid Validation'!S$482631&amp;":"&amp;'Reid Validation'!S$482632),'Reid Validation'!S$482633,FALSE))</f>
        <v>0.70684723280661865</v>
      </c>
      <c r="T111" s="318">
        <f ca="1">+IF(ISERROR(HLOOKUP($B111,INDIRECT("'Monthly Resource Report'!"&amp;'Reid Validation'!T$482631&amp;":"&amp;'Reid Validation'!T$482632),'Reid Validation'!T$482633,FALSE)),0,HLOOKUP($B111,INDIRECT("'Monthly Resource Report'!"&amp;'Reid Validation'!T$482631&amp;":"&amp;'Reid Validation'!T$482632),'Reid Validation'!T$482633,FALSE))</f>
        <v>6.0796186863159941E-2</v>
      </c>
    </row>
    <row r="112" spans="2:20" s="29" customFormat="1">
      <c r="B112" s="301">
        <v>44593</v>
      </c>
      <c r="C112" s="294">
        <v>45</v>
      </c>
      <c r="D112" s="297">
        <v>0</v>
      </c>
      <c r="E112" s="299">
        <v>0.3</v>
      </c>
      <c r="F112" s="295">
        <v>0.06</v>
      </c>
      <c r="G112" s="294">
        <f ca="1">+IF(ISERROR(HLOOKUP($B112,INDIRECT("'Monthly Resource Report'!"&amp;'Reid Validation'!G$482631&amp;":"&amp;'Reid Validation'!G$482632),'Reid Validation'!G$482633,FALSE)),0,HLOOKUP($B112,INDIRECT("'Monthly Resource Report'!"&amp;'Reid Validation'!G$482631&amp;":"&amp;'Reid Validation'!G$482632),'Reid Validation'!G$482633,FALSE))</f>
        <v>45</v>
      </c>
      <c r="H112" s="297">
        <f ca="1">+IF(ISERROR(HLOOKUP($B112,INDIRECT("'Monthly Resource Report'!"&amp;'Reid Validation'!H$482631&amp;":"&amp;'Reid Validation'!H$482632),'Reid Validation'!H$482633,FALSE)),0,HLOOKUP($B112,INDIRECT("'Monthly Resource Report'!"&amp;'Reid Validation'!H$482631&amp;":"&amp;'Reid Validation'!H$482632),'Reid Validation'!H$482633,FALSE))</f>
        <v>0</v>
      </c>
      <c r="I112" s="317">
        <f ca="1">+IF(ISERROR(HLOOKUP($B112,INDIRECT("'Monthly Resource Report'!"&amp;'Reid Validation'!I$482631&amp;":"&amp;'Reid Validation'!I$482632),'Reid Validation'!I$482633,FALSE)),0,HLOOKUP($B112,INDIRECT("'Monthly Resource Report'!"&amp;'Reid Validation'!I$482631&amp;":"&amp;'Reid Validation'!I$482632),'Reid Validation'!I$482633,FALSE))</f>
        <v>0</v>
      </c>
      <c r="J112" s="318">
        <f ca="1">+IF(ISERROR(HLOOKUP($B112,INDIRECT("'Monthly Resource Report'!"&amp;'Reid Validation'!J$482631&amp;":"&amp;'Reid Validation'!J$482632),'Reid Validation'!J$482633,FALSE)),0,HLOOKUP($B112,INDIRECT("'Monthly Resource Report'!"&amp;'Reid Validation'!J$482631&amp;":"&amp;'Reid Validation'!J$482632),'Reid Validation'!J$482633,FALSE))</f>
        <v>0</v>
      </c>
      <c r="L112" s="301">
        <v>44593</v>
      </c>
      <c r="M112" s="294">
        <v>65</v>
      </c>
      <c r="N112" s="297">
        <v>0</v>
      </c>
      <c r="O112" s="299">
        <v>0.7</v>
      </c>
      <c r="P112" s="295">
        <v>0.06</v>
      </c>
      <c r="Q112" s="294">
        <f ca="1">+IF(ISERROR(HLOOKUP($B112,INDIRECT("'Monthly Resource Report'!"&amp;'Reid Validation'!Q$482631&amp;":"&amp;'Reid Validation'!Q$482632),'Reid Validation'!Q$482633,FALSE)),0,HLOOKUP($B112,INDIRECT("'Monthly Resource Report'!"&amp;'Reid Validation'!Q$482631&amp;":"&amp;'Reid Validation'!Q$482632),'Reid Validation'!Q$482633,FALSE))</f>
        <v>65</v>
      </c>
      <c r="R112" s="297">
        <f ca="1">+IF(ISERROR(HLOOKUP($B112,INDIRECT("'Monthly Resource Report'!"&amp;'Reid Validation'!R$482631&amp;":"&amp;'Reid Validation'!R$482632),'Reid Validation'!R$482633,FALSE)),0,HLOOKUP($B112,INDIRECT("'Monthly Resource Report'!"&amp;'Reid Validation'!R$482631&amp;":"&amp;'Reid Validation'!R$482632),'Reid Validation'!R$482633,FALSE))</f>
        <v>0</v>
      </c>
      <c r="S112" s="317">
        <f ca="1">+IF(ISERROR(HLOOKUP($B112,INDIRECT("'Monthly Resource Report'!"&amp;'Reid Validation'!S$482631&amp;":"&amp;'Reid Validation'!S$482632),'Reid Validation'!S$482633,FALSE)),0,HLOOKUP($B112,INDIRECT("'Monthly Resource Report'!"&amp;'Reid Validation'!S$482631&amp;":"&amp;'Reid Validation'!S$482632),'Reid Validation'!S$482633,FALSE))</f>
        <v>0.70722779315046758</v>
      </c>
      <c r="T112" s="318">
        <f ca="1">+IF(ISERROR(HLOOKUP($B112,INDIRECT("'Monthly Resource Report'!"&amp;'Reid Validation'!T$482631&amp;":"&amp;'Reid Validation'!T$482632),'Reid Validation'!T$482633,FALSE)),0,HLOOKUP($B112,INDIRECT("'Monthly Resource Report'!"&amp;'Reid Validation'!T$482631&amp;":"&amp;'Reid Validation'!T$482632),'Reid Validation'!T$482633,FALSE))</f>
        <v>6.0680664335581502E-2</v>
      </c>
    </row>
    <row r="113" spans="2:20" s="29" customFormat="1">
      <c r="B113" s="301">
        <v>44621</v>
      </c>
      <c r="C113" s="294">
        <v>45</v>
      </c>
      <c r="D113" s="297">
        <v>0</v>
      </c>
      <c r="E113" s="299">
        <v>0.3</v>
      </c>
      <c r="F113" s="295">
        <v>0.06</v>
      </c>
      <c r="G113" s="294">
        <f ca="1">+IF(ISERROR(HLOOKUP($B113,INDIRECT("'Monthly Resource Report'!"&amp;'Reid Validation'!G$482631&amp;":"&amp;'Reid Validation'!G$482632),'Reid Validation'!G$482633,FALSE)),0,HLOOKUP($B113,INDIRECT("'Monthly Resource Report'!"&amp;'Reid Validation'!G$482631&amp;":"&amp;'Reid Validation'!G$482632),'Reid Validation'!G$482633,FALSE))</f>
        <v>0</v>
      </c>
      <c r="H113" s="297">
        <f ca="1">+IF(ISERROR(HLOOKUP($B113,INDIRECT("'Monthly Resource Report'!"&amp;'Reid Validation'!H$482631&amp;":"&amp;'Reid Validation'!H$482632),'Reid Validation'!H$482633,FALSE)),0,HLOOKUP($B113,INDIRECT("'Monthly Resource Report'!"&amp;'Reid Validation'!H$482631&amp;":"&amp;'Reid Validation'!H$482632),'Reid Validation'!H$482633,FALSE))</f>
        <v>0</v>
      </c>
      <c r="I113" s="317">
        <f ca="1">+IF(ISERROR(HLOOKUP($B113,INDIRECT("'Monthly Resource Report'!"&amp;'Reid Validation'!I$482631&amp;":"&amp;'Reid Validation'!I$482632),'Reid Validation'!I$482633,FALSE)),0,HLOOKUP($B113,INDIRECT("'Monthly Resource Report'!"&amp;'Reid Validation'!I$482631&amp;":"&amp;'Reid Validation'!I$482632),'Reid Validation'!I$482633,FALSE))</f>
        <v>0</v>
      </c>
      <c r="J113" s="318">
        <f ca="1">+IF(ISERROR(HLOOKUP($B113,INDIRECT("'Monthly Resource Report'!"&amp;'Reid Validation'!J$482631&amp;":"&amp;'Reid Validation'!J$482632),'Reid Validation'!J$482633,FALSE)),0,HLOOKUP($B113,INDIRECT("'Monthly Resource Report'!"&amp;'Reid Validation'!J$482631&amp;":"&amp;'Reid Validation'!J$482632),'Reid Validation'!J$482633,FALSE))</f>
        <v>0</v>
      </c>
      <c r="L113" s="301">
        <v>44621</v>
      </c>
      <c r="M113" s="294">
        <v>65</v>
      </c>
      <c r="N113" s="297">
        <v>0</v>
      </c>
      <c r="O113" s="299">
        <v>0.7</v>
      </c>
      <c r="P113" s="295">
        <v>0.06</v>
      </c>
      <c r="Q113" s="294">
        <f ca="1">+IF(ISERROR(HLOOKUP($B113,INDIRECT("'Monthly Resource Report'!"&amp;'Reid Validation'!Q$482631&amp;":"&amp;'Reid Validation'!Q$482632),'Reid Validation'!Q$482633,FALSE)),0,HLOOKUP($B113,INDIRECT("'Monthly Resource Report'!"&amp;'Reid Validation'!Q$482631&amp;":"&amp;'Reid Validation'!Q$482632),'Reid Validation'!Q$482633,FALSE))</f>
        <v>65</v>
      </c>
      <c r="R113" s="297">
        <f ca="1">+IF(ISERROR(HLOOKUP($B113,INDIRECT("'Monthly Resource Report'!"&amp;'Reid Validation'!R$482631&amp;":"&amp;'Reid Validation'!R$482632),'Reid Validation'!R$482633,FALSE)),0,HLOOKUP($B113,INDIRECT("'Monthly Resource Report'!"&amp;'Reid Validation'!R$482631&amp;":"&amp;'Reid Validation'!R$482632),'Reid Validation'!R$482633,FALSE))</f>
        <v>0</v>
      </c>
      <c r="S113" s="317">
        <f ca="1">+IF(ISERROR(HLOOKUP($B113,INDIRECT("'Monthly Resource Report'!"&amp;'Reid Validation'!S$482631&amp;":"&amp;'Reid Validation'!S$482632),'Reid Validation'!S$482633,FALSE)),0,HLOOKUP($B113,INDIRECT("'Monthly Resource Report'!"&amp;'Reid Validation'!S$482631&amp;":"&amp;'Reid Validation'!S$482632),'Reid Validation'!S$482633,FALSE))</f>
        <v>0.70969923878572938</v>
      </c>
      <c r="T113" s="318">
        <f ca="1">+IF(ISERROR(HLOOKUP($B113,INDIRECT("'Monthly Resource Report'!"&amp;'Reid Validation'!T$482631&amp;":"&amp;'Reid Validation'!T$482632),'Reid Validation'!T$482633,FALSE)),0,HLOOKUP($B113,INDIRECT("'Monthly Resource Report'!"&amp;'Reid Validation'!T$482631&amp;":"&amp;'Reid Validation'!T$482632),'Reid Validation'!T$482633,FALSE))</f>
        <v>6.1075993471908611E-2</v>
      </c>
    </row>
    <row r="114" spans="2:20" s="29" customFormat="1">
      <c r="B114" s="301">
        <v>44652</v>
      </c>
      <c r="C114" s="294">
        <v>45</v>
      </c>
      <c r="D114" s="297">
        <v>0</v>
      </c>
      <c r="E114" s="299">
        <v>0.3</v>
      </c>
      <c r="F114" s="295">
        <v>0.06</v>
      </c>
      <c r="G114" s="294">
        <f ca="1">+IF(ISERROR(HLOOKUP($B114,INDIRECT("'Monthly Resource Report'!"&amp;'Reid Validation'!G$482631&amp;":"&amp;'Reid Validation'!G$482632),'Reid Validation'!G$482633,FALSE)),0,HLOOKUP($B114,INDIRECT("'Monthly Resource Report'!"&amp;'Reid Validation'!G$482631&amp;":"&amp;'Reid Validation'!G$482632),'Reid Validation'!G$482633,FALSE))</f>
        <v>0</v>
      </c>
      <c r="H114" s="297">
        <f ca="1">+IF(ISERROR(HLOOKUP($B114,INDIRECT("'Monthly Resource Report'!"&amp;'Reid Validation'!H$482631&amp;":"&amp;'Reid Validation'!H$482632),'Reid Validation'!H$482633,FALSE)),0,HLOOKUP($B114,INDIRECT("'Monthly Resource Report'!"&amp;'Reid Validation'!H$482631&amp;":"&amp;'Reid Validation'!H$482632),'Reid Validation'!H$482633,FALSE))</f>
        <v>0</v>
      </c>
      <c r="I114" s="317">
        <f ca="1">+IF(ISERROR(HLOOKUP($B114,INDIRECT("'Monthly Resource Report'!"&amp;'Reid Validation'!I$482631&amp;":"&amp;'Reid Validation'!I$482632),'Reid Validation'!I$482633,FALSE)),0,HLOOKUP($B114,INDIRECT("'Monthly Resource Report'!"&amp;'Reid Validation'!I$482631&amp;":"&amp;'Reid Validation'!I$482632),'Reid Validation'!I$482633,FALSE))</f>
        <v>0</v>
      </c>
      <c r="J114" s="318">
        <f ca="1">+IF(ISERROR(HLOOKUP($B114,INDIRECT("'Monthly Resource Report'!"&amp;'Reid Validation'!J$482631&amp;":"&amp;'Reid Validation'!J$482632),'Reid Validation'!J$482633,FALSE)),0,HLOOKUP($B114,INDIRECT("'Monthly Resource Report'!"&amp;'Reid Validation'!J$482631&amp;":"&amp;'Reid Validation'!J$482632),'Reid Validation'!J$482633,FALSE))</f>
        <v>0</v>
      </c>
      <c r="L114" s="301">
        <v>44652</v>
      </c>
      <c r="M114" s="294">
        <v>65</v>
      </c>
      <c r="N114" s="297">
        <v>0</v>
      </c>
      <c r="O114" s="299">
        <v>0.7</v>
      </c>
      <c r="P114" s="295">
        <v>0.06</v>
      </c>
      <c r="Q114" s="294">
        <f ca="1">+IF(ISERROR(HLOOKUP($B114,INDIRECT("'Monthly Resource Report'!"&amp;'Reid Validation'!Q$482631&amp;":"&amp;'Reid Validation'!Q$482632),'Reid Validation'!Q$482633,FALSE)),0,HLOOKUP($B114,INDIRECT("'Monthly Resource Report'!"&amp;'Reid Validation'!Q$482631&amp;":"&amp;'Reid Validation'!Q$482632),'Reid Validation'!Q$482633,FALSE))</f>
        <v>65</v>
      </c>
      <c r="R114" s="297">
        <f ca="1">+IF(ISERROR(HLOOKUP($B114,INDIRECT("'Monthly Resource Report'!"&amp;'Reid Validation'!R$482631&amp;":"&amp;'Reid Validation'!R$482632),'Reid Validation'!R$482633,FALSE)),0,HLOOKUP($B114,INDIRECT("'Monthly Resource Report'!"&amp;'Reid Validation'!R$482631&amp;":"&amp;'Reid Validation'!R$482632),'Reid Validation'!R$482633,FALSE))</f>
        <v>0</v>
      </c>
      <c r="S114" s="317">
        <f ca="1">+IF(ISERROR(HLOOKUP($B114,INDIRECT("'Monthly Resource Report'!"&amp;'Reid Validation'!S$482631&amp;":"&amp;'Reid Validation'!S$482632),'Reid Validation'!S$482633,FALSE)),0,HLOOKUP($B114,INDIRECT("'Monthly Resource Report'!"&amp;'Reid Validation'!S$482631&amp;":"&amp;'Reid Validation'!S$482632),'Reid Validation'!S$482633,FALSE))</f>
        <v>0.70995818755866547</v>
      </c>
      <c r="T114" s="318">
        <f ca="1">+IF(ISERROR(HLOOKUP($B114,INDIRECT("'Monthly Resource Report'!"&amp;'Reid Validation'!T$482631&amp;":"&amp;'Reid Validation'!T$482632),'Reid Validation'!T$482633,FALSE)),0,HLOOKUP($B114,INDIRECT("'Monthly Resource Report'!"&amp;'Reid Validation'!T$482631&amp;":"&amp;'Reid Validation'!T$482632),'Reid Validation'!T$482633,FALSE))</f>
        <v>6.0732497476835436E-2</v>
      </c>
    </row>
    <row r="115" spans="2:20" s="29" customFormat="1">
      <c r="B115" s="301">
        <v>44682</v>
      </c>
      <c r="C115" s="294">
        <v>45</v>
      </c>
      <c r="D115" s="297">
        <v>0</v>
      </c>
      <c r="E115" s="299">
        <v>0.3</v>
      </c>
      <c r="F115" s="295">
        <v>0.06</v>
      </c>
      <c r="G115" s="294">
        <f ca="1">+IF(ISERROR(HLOOKUP($B115,INDIRECT("'Monthly Resource Report'!"&amp;'Reid Validation'!G$482631&amp;":"&amp;'Reid Validation'!G$482632),'Reid Validation'!G$482633,FALSE)),0,HLOOKUP($B115,INDIRECT("'Monthly Resource Report'!"&amp;'Reid Validation'!G$482631&amp;":"&amp;'Reid Validation'!G$482632),'Reid Validation'!G$482633,FALSE))</f>
        <v>0</v>
      </c>
      <c r="H115" s="297">
        <f ca="1">+IF(ISERROR(HLOOKUP($B115,INDIRECT("'Monthly Resource Report'!"&amp;'Reid Validation'!H$482631&amp;":"&amp;'Reid Validation'!H$482632),'Reid Validation'!H$482633,FALSE)),0,HLOOKUP($B115,INDIRECT("'Monthly Resource Report'!"&amp;'Reid Validation'!H$482631&amp;":"&amp;'Reid Validation'!H$482632),'Reid Validation'!H$482633,FALSE))</f>
        <v>0</v>
      </c>
      <c r="I115" s="317">
        <f ca="1">+IF(ISERROR(HLOOKUP($B115,INDIRECT("'Monthly Resource Report'!"&amp;'Reid Validation'!I$482631&amp;":"&amp;'Reid Validation'!I$482632),'Reid Validation'!I$482633,FALSE)),0,HLOOKUP($B115,INDIRECT("'Monthly Resource Report'!"&amp;'Reid Validation'!I$482631&amp;":"&amp;'Reid Validation'!I$482632),'Reid Validation'!I$482633,FALSE))</f>
        <v>0</v>
      </c>
      <c r="J115" s="318">
        <f ca="1">+IF(ISERROR(HLOOKUP($B115,INDIRECT("'Monthly Resource Report'!"&amp;'Reid Validation'!J$482631&amp;":"&amp;'Reid Validation'!J$482632),'Reid Validation'!J$482633,FALSE)),0,HLOOKUP($B115,INDIRECT("'Monthly Resource Report'!"&amp;'Reid Validation'!J$482631&amp;":"&amp;'Reid Validation'!J$482632),'Reid Validation'!J$482633,FALSE))</f>
        <v>0</v>
      </c>
      <c r="L115" s="301">
        <v>44682</v>
      </c>
      <c r="M115" s="294">
        <v>60</v>
      </c>
      <c r="N115" s="297">
        <v>0</v>
      </c>
      <c r="O115" s="299">
        <v>0.7</v>
      </c>
      <c r="P115" s="295">
        <v>0.06</v>
      </c>
      <c r="Q115" s="294">
        <f ca="1">+IF(ISERROR(HLOOKUP($B115,INDIRECT("'Monthly Resource Report'!"&amp;'Reid Validation'!Q$482631&amp;":"&amp;'Reid Validation'!Q$482632),'Reid Validation'!Q$482633,FALSE)),0,HLOOKUP($B115,INDIRECT("'Monthly Resource Report'!"&amp;'Reid Validation'!Q$482631&amp;":"&amp;'Reid Validation'!Q$482632),'Reid Validation'!Q$482633,FALSE))</f>
        <v>60</v>
      </c>
      <c r="R115" s="297">
        <f ca="1">+IF(ISERROR(HLOOKUP($B115,INDIRECT("'Monthly Resource Report'!"&amp;'Reid Validation'!R$482631&amp;":"&amp;'Reid Validation'!R$482632),'Reid Validation'!R$482633,FALSE)),0,HLOOKUP($B115,INDIRECT("'Monthly Resource Report'!"&amp;'Reid Validation'!R$482631&amp;":"&amp;'Reid Validation'!R$482632),'Reid Validation'!R$482633,FALSE))</f>
        <v>0</v>
      </c>
      <c r="S115" s="317">
        <f ca="1">+IF(ISERROR(HLOOKUP($B115,INDIRECT("'Monthly Resource Report'!"&amp;'Reid Validation'!S$482631&amp;":"&amp;'Reid Validation'!S$482632),'Reid Validation'!S$482633,FALSE)),0,HLOOKUP($B115,INDIRECT("'Monthly Resource Report'!"&amp;'Reid Validation'!S$482631&amp;":"&amp;'Reid Validation'!S$482632),'Reid Validation'!S$482633,FALSE))</f>
        <v>0.69316676541609668</v>
      </c>
      <c r="T115" s="318">
        <f ca="1">+IF(ISERROR(HLOOKUP($B115,INDIRECT("'Monthly Resource Report'!"&amp;'Reid Validation'!T$482631&amp;":"&amp;'Reid Validation'!T$482632),'Reid Validation'!T$482633,FALSE)),0,HLOOKUP($B115,INDIRECT("'Monthly Resource Report'!"&amp;'Reid Validation'!T$482631&amp;":"&amp;'Reid Validation'!T$482632),'Reid Validation'!T$482633,FALSE))</f>
        <v>6.0503798350500369E-2</v>
      </c>
    </row>
    <row r="116" spans="2:20" s="29" customFormat="1">
      <c r="B116" s="301">
        <v>44713</v>
      </c>
      <c r="C116" s="294">
        <v>45</v>
      </c>
      <c r="D116" s="297">
        <v>0</v>
      </c>
      <c r="E116" s="299">
        <v>0.3</v>
      </c>
      <c r="F116" s="295">
        <v>0.06</v>
      </c>
      <c r="G116" s="294">
        <f ca="1">+IF(ISERROR(HLOOKUP($B116,INDIRECT("'Monthly Resource Report'!"&amp;'Reid Validation'!G$482631&amp;":"&amp;'Reid Validation'!G$482632),'Reid Validation'!G$482633,FALSE)),0,HLOOKUP($B116,INDIRECT("'Monthly Resource Report'!"&amp;'Reid Validation'!G$482631&amp;":"&amp;'Reid Validation'!G$482632),'Reid Validation'!G$482633,FALSE))</f>
        <v>0</v>
      </c>
      <c r="H116" s="297">
        <f ca="1">+IF(ISERROR(HLOOKUP($B116,INDIRECT("'Monthly Resource Report'!"&amp;'Reid Validation'!H$482631&amp;":"&amp;'Reid Validation'!H$482632),'Reid Validation'!H$482633,FALSE)),0,HLOOKUP($B116,INDIRECT("'Monthly Resource Report'!"&amp;'Reid Validation'!H$482631&amp;":"&amp;'Reid Validation'!H$482632),'Reid Validation'!H$482633,FALSE))</f>
        <v>0</v>
      </c>
      <c r="I116" s="317">
        <f ca="1">+IF(ISERROR(HLOOKUP($B116,INDIRECT("'Monthly Resource Report'!"&amp;'Reid Validation'!I$482631&amp;":"&amp;'Reid Validation'!I$482632),'Reid Validation'!I$482633,FALSE)),0,HLOOKUP($B116,INDIRECT("'Monthly Resource Report'!"&amp;'Reid Validation'!I$482631&amp;":"&amp;'Reid Validation'!I$482632),'Reid Validation'!I$482633,FALSE))</f>
        <v>0</v>
      </c>
      <c r="J116" s="318">
        <f ca="1">+IF(ISERROR(HLOOKUP($B116,INDIRECT("'Monthly Resource Report'!"&amp;'Reid Validation'!J$482631&amp;":"&amp;'Reid Validation'!J$482632),'Reid Validation'!J$482633,FALSE)),0,HLOOKUP($B116,INDIRECT("'Monthly Resource Report'!"&amp;'Reid Validation'!J$482631&amp;":"&amp;'Reid Validation'!J$482632),'Reid Validation'!J$482633,FALSE))</f>
        <v>0</v>
      </c>
      <c r="L116" s="301">
        <v>44713</v>
      </c>
      <c r="M116" s="294">
        <v>60</v>
      </c>
      <c r="N116" s="297">
        <v>0</v>
      </c>
      <c r="O116" s="299">
        <v>0.7</v>
      </c>
      <c r="P116" s="295">
        <v>0.06</v>
      </c>
      <c r="Q116" s="294">
        <f ca="1">+IF(ISERROR(HLOOKUP($B116,INDIRECT("'Monthly Resource Report'!"&amp;'Reid Validation'!Q$482631&amp;":"&amp;'Reid Validation'!Q$482632),'Reid Validation'!Q$482633,FALSE)),0,HLOOKUP($B116,INDIRECT("'Monthly Resource Report'!"&amp;'Reid Validation'!Q$482631&amp;":"&amp;'Reid Validation'!Q$482632),'Reid Validation'!Q$482633,FALSE))</f>
        <v>60</v>
      </c>
      <c r="R116" s="297">
        <f ca="1">+IF(ISERROR(HLOOKUP($B116,INDIRECT("'Monthly Resource Report'!"&amp;'Reid Validation'!R$482631&amp;":"&amp;'Reid Validation'!R$482632),'Reid Validation'!R$482633,FALSE)),0,HLOOKUP($B116,INDIRECT("'Monthly Resource Report'!"&amp;'Reid Validation'!R$482631&amp;":"&amp;'Reid Validation'!R$482632),'Reid Validation'!R$482633,FALSE))</f>
        <v>0</v>
      </c>
      <c r="S116" s="317">
        <f ca="1">+IF(ISERROR(HLOOKUP($B116,INDIRECT("'Monthly Resource Report'!"&amp;'Reid Validation'!S$482631&amp;":"&amp;'Reid Validation'!S$482632),'Reid Validation'!S$482633,FALSE)),0,HLOOKUP($B116,INDIRECT("'Monthly Resource Report'!"&amp;'Reid Validation'!S$482631&amp;":"&amp;'Reid Validation'!S$482632),'Reid Validation'!S$482633,FALSE))</f>
        <v>0.70840062637529067</v>
      </c>
      <c r="T116" s="318">
        <f ca="1">+IF(ISERROR(HLOOKUP($B116,INDIRECT("'Monthly Resource Report'!"&amp;'Reid Validation'!T$482631&amp;":"&amp;'Reid Validation'!T$482632),'Reid Validation'!T$482633,FALSE)),0,HLOOKUP($B116,INDIRECT("'Monthly Resource Report'!"&amp;'Reid Validation'!T$482631&amp;":"&amp;'Reid Validation'!T$482632),'Reid Validation'!T$482633,FALSE))</f>
        <v>6.0326369130684288E-2</v>
      </c>
    </row>
    <row r="117" spans="2:20" s="29" customFormat="1">
      <c r="B117" s="301">
        <v>44743</v>
      </c>
      <c r="C117" s="294">
        <v>45</v>
      </c>
      <c r="D117" s="297">
        <v>0</v>
      </c>
      <c r="E117" s="299">
        <v>0.3</v>
      </c>
      <c r="F117" s="295">
        <v>0.06</v>
      </c>
      <c r="G117" s="294">
        <f ca="1">+IF(ISERROR(HLOOKUP($B117,INDIRECT("'Monthly Resource Report'!"&amp;'Reid Validation'!G$482631&amp;":"&amp;'Reid Validation'!G$482632),'Reid Validation'!G$482633,FALSE)),0,HLOOKUP($B117,INDIRECT("'Monthly Resource Report'!"&amp;'Reid Validation'!G$482631&amp;":"&amp;'Reid Validation'!G$482632),'Reid Validation'!G$482633,FALSE))</f>
        <v>45</v>
      </c>
      <c r="H117" s="297">
        <f ca="1">+IF(ISERROR(HLOOKUP($B117,INDIRECT("'Monthly Resource Report'!"&amp;'Reid Validation'!H$482631&amp;":"&amp;'Reid Validation'!H$482632),'Reid Validation'!H$482633,FALSE)),0,HLOOKUP($B117,INDIRECT("'Monthly Resource Report'!"&amp;'Reid Validation'!H$482631&amp;":"&amp;'Reid Validation'!H$482632),'Reid Validation'!H$482633,FALSE))</f>
        <v>0</v>
      </c>
      <c r="I117" s="317">
        <f ca="1">+IF(ISERROR(HLOOKUP($B117,INDIRECT("'Monthly Resource Report'!"&amp;'Reid Validation'!I$482631&amp;":"&amp;'Reid Validation'!I$482632),'Reid Validation'!I$482633,FALSE)),0,HLOOKUP($B117,INDIRECT("'Monthly Resource Report'!"&amp;'Reid Validation'!I$482631&amp;":"&amp;'Reid Validation'!I$482632),'Reid Validation'!I$482633,FALSE))</f>
        <v>0.29418666406904503</v>
      </c>
      <c r="J117" s="318">
        <f ca="1">+IF(ISERROR(HLOOKUP($B117,INDIRECT("'Monthly Resource Report'!"&amp;'Reid Validation'!J$482631&amp;":"&amp;'Reid Validation'!J$482632),'Reid Validation'!J$482633,FALSE)),0,HLOOKUP($B117,INDIRECT("'Monthly Resource Report'!"&amp;'Reid Validation'!J$482631&amp;":"&amp;'Reid Validation'!J$482632),'Reid Validation'!J$482633,FALSE))</f>
        <v>6.4188914439183564E-2</v>
      </c>
      <c r="L117" s="301">
        <v>44743</v>
      </c>
      <c r="M117" s="294">
        <v>58</v>
      </c>
      <c r="N117" s="297">
        <v>0</v>
      </c>
      <c r="O117" s="299">
        <v>0.7</v>
      </c>
      <c r="P117" s="295">
        <v>0.06</v>
      </c>
      <c r="Q117" s="294">
        <f ca="1">+IF(ISERROR(HLOOKUP($B117,INDIRECT("'Monthly Resource Report'!"&amp;'Reid Validation'!Q$482631&amp;":"&amp;'Reid Validation'!Q$482632),'Reid Validation'!Q$482633,FALSE)),0,HLOOKUP($B117,INDIRECT("'Monthly Resource Report'!"&amp;'Reid Validation'!Q$482631&amp;":"&amp;'Reid Validation'!Q$482632),'Reid Validation'!Q$482633,FALSE))</f>
        <v>58</v>
      </c>
      <c r="R117" s="297">
        <f ca="1">+IF(ISERROR(HLOOKUP($B117,INDIRECT("'Monthly Resource Report'!"&amp;'Reid Validation'!R$482631&amp;":"&amp;'Reid Validation'!R$482632),'Reid Validation'!R$482633,FALSE)),0,HLOOKUP($B117,INDIRECT("'Monthly Resource Report'!"&amp;'Reid Validation'!R$482631&amp;":"&amp;'Reid Validation'!R$482632),'Reid Validation'!R$482633,FALSE))</f>
        <v>0</v>
      </c>
      <c r="S117" s="317">
        <f ca="1">+IF(ISERROR(HLOOKUP($B117,INDIRECT("'Monthly Resource Report'!"&amp;'Reid Validation'!S$482631&amp;":"&amp;'Reid Validation'!S$482632),'Reid Validation'!S$482633,FALSE)),0,HLOOKUP($B117,INDIRECT("'Monthly Resource Report'!"&amp;'Reid Validation'!S$482631&amp;":"&amp;'Reid Validation'!S$482632),'Reid Validation'!S$482633,FALSE))</f>
        <v>0.7181458923195323</v>
      </c>
      <c r="T117" s="318">
        <f ca="1">+IF(ISERROR(HLOOKUP($B117,INDIRECT("'Monthly Resource Report'!"&amp;'Reid Validation'!T$482631&amp;":"&amp;'Reid Validation'!T$482632),'Reid Validation'!T$482633,FALSE)),0,HLOOKUP($B117,INDIRECT("'Monthly Resource Report'!"&amp;'Reid Validation'!T$482631&amp;":"&amp;'Reid Validation'!T$482632),'Reid Validation'!T$482633,FALSE))</f>
        <v>6.0252088611419126E-2</v>
      </c>
    </row>
    <row r="118" spans="2:20" s="29" customFormat="1">
      <c r="B118" s="301">
        <v>44774</v>
      </c>
      <c r="C118" s="294">
        <v>45</v>
      </c>
      <c r="D118" s="297">
        <v>0</v>
      </c>
      <c r="E118" s="299">
        <v>0.3</v>
      </c>
      <c r="F118" s="295">
        <v>0.06</v>
      </c>
      <c r="G118" s="294">
        <f ca="1">+IF(ISERROR(HLOOKUP($B118,INDIRECT("'Monthly Resource Report'!"&amp;'Reid Validation'!G$482631&amp;":"&amp;'Reid Validation'!G$482632),'Reid Validation'!G$482633,FALSE)),0,HLOOKUP($B118,INDIRECT("'Monthly Resource Report'!"&amp;'Reid Validation'!G$482631&amp;":"&amp;'Reid Validation'!G$482632),'Reid Validation'!G$482633,FALSE))</f>
        <v>45</v>
      </c>
      <c r="H118" s="297">
        <f ca="1">+IF(ISERROR(HLOOKUP($B118,INDIRECT("'Monthly Resource Report'!"&amp;'Reid Validation'!H$482631&amp;":"&amp;'Reid Validation'!H$482632),'Reid Validation'!H$482633,FALSE)),0,HLOOKUP($B118,INDIRECT("'Monthly Resource Report'!"&amp;'Reid Validation'!H$482631&amp;":"&amp;'Reid Validation'!H$482632),'Reid Validation'!H$482633,FALSE))</f>
        <v>0</v>
      </c>
      <c r="I118" s="317">
        <f ca="1">+IF(ISERROR(HLOOKUP($B118,INDIRECT("'Monthly Resource Report'!"&amp;'Reid Validation'!I$482631&amp;":"&amp;'Reid Validation'!I$482632),'Reid Validation'!I$482633,FALSE)),0,HLOOKUP($B118,INDIRECT("'Monthly Resource Report'!"&amp;'Reid Validation'!I$482631&amp;":"&amp;'Reid Validation'!I$482632),'Reid Validation'!I$482633,FALSE))</f>
        <v>0.29396670958880811</v>
      </c>
      <c r="J118" s="318">
        <f ca="1">+IF(ISERROR(HLOOKUP($B118,INDIRECT("'Monthly Resource Report'!"&amp;'Reid Validation'!J$482631&amp;":"&amp;'Reid Validation'!J$482632),'Reid Validation'!J$482633,FALSE)),0,HLOOKUP($B118,INDIRECT("'Monthly Resource Report'!"&amp;'Reid Validation'!J$482631&amp;":"&amp;'Reid Validation'!J$482632),'Reid Validation'!J$482633,FALSE))</f>
        <v>6.2781511719622915E-2</v>
      </c>
      <c r="L118" s="301">
        <v>44774</v>
      </c>
      <c r="M118" s="294">
        <v>58</v>
      </c>
      <c r="N118" s="297">
        <v>0</v>
      </c>
      <c r="O118" s="299">
        <v>0.7</v>
      </c>
      <c r="P118" s="295">
        <v>0.06</v>
      </c>
      <c r="Q118" s="294">
        <f ca="1">+IF(ISERROR(HLOOKUP($B118,INDIRECT("'Monthly Resource Report'!"&amp;'Reid Validation'!Q$482631&amp;":"&amp;'Reid Validation'!Q$482632),'Reid Validation'!Q$482633,FALSE)),0,HLOOKUP($B118,INDIRECT("'Monthly Resource Report'!"&amp;'Reid Validation'!Q$482631&amp;":"&amp;'Reid Validation'!Q$482632),'Reid Validation'!Q$482633,FALSE))</f>
        <v>58</v>
      </c>
      <c r="R118" s="297">
        <f ca="1">+IF(ISERROR(HLOOKUP($B118,INDIRECT("'Monthly Resource Report'!"&amp;'Reid Validation'!R$482631&amp;":"&amp;'Reid Validation'!R$482632),'Reid Validation'!R$482633,FALSE)),0,HLOOKUP($B118,INDIRECT("'Monthly Resource Report'!"&amp;'Reid Validation'!R$482631&amp;":"&amp;'Reid Validation'!R$482632),'Reid Validation'!R$482633,FALSE))</f>
        <v>0</v>
      </c>
      <c r="S118" s="317">
        <f ca="1">+IF(ISERROR(HLOOKUP($B118,INDIRECT("'Monthly Resource Report'!"&amp;'Reid Validation'!S$482631&amp;":"&amp;'Reid Validation'!S$482632),'Reid Validation'!S$482633,FALSE)),0,HLOOKUP($B118,INDIRECT("'Monthly Resource Report'!"&amp;'Reid Validation'!S$482631&amp;":"&amp;'Reid Validation'!S$482632),'Reid Validation'!S$482633,FALSE))</f>
        <v>0.71805322729360066</v>
      </c>
      <c r="T118" s="318">
        <f ca="1">+IF(ISERROR(HLOOKUP($B118,INDIRECT("'Monthly Resource Report'!"&amp;'Reid Validation'!T$482631&amp;":"&amp;'Reid Validation'!T$482632),'Reid Validation'!T$482633,FALSE)),0,HLOOKUP($B118,INDIRECT("'Monthly Resource Report'!"&amp;'Reid Validation'!T$482631&amp;":"&amp;'Reid Validation'!T$482632),'Reid Validation'!T$482633,FALSE))</f>
        <v>6.0322050010582509E-2</v>
      </c>
    </row>
    <row r="119" spans="2:20" s="29" customFormat="1">
      <c r="B119" s="301">
        <v>44805</v>
      </c>
      <c r="C119" s="294">
        <v>45</v>
      </c>
      <c r="D119" s="297">
        <v>0</v>
      </c>
      <c r="E119" s="299">
        <v>0.3</v>
      </c>
      <c r="F119" s="295">
        <v>0.06</v>
      </c>
      <c r="G119" s="294">
        <f ca="1">+IF(ISERROR(HLOOKUP($B119,INDIRECT("'Monthly Resource Report'!"&amp;'Reid Validation'!G$482631&amp;":"&amp;'Reid Validation'!G$482632),'Reid Validation'!G$482633,FALSE)),0,HLOOKUP($B119,INDIRECT("'Monthly Resource Report'!"&amp;'Reid Validation'!G$482631&amp;":"&amp;'Reid Validation'!G$482632),'Reid Validation'!G$482633,FALSE))</f>
        <v>0</v>
      </c>
      <c r="H119" s="297">
        <f ca="1">+IF(ISERROR(HLOOKUP($B119,INDIRECT("'Monthly Resource Report'!"&amp;'Reid Validation'!H$482631&amp;":"&amp;'Reid Validation'!H$482632),'Reid Validation'!H$482633,FALSE)),0,HLOOKUP($B119,INDIRECT("'Monthly Resource Report'!"&amp;'Reid Validation'!H$482631&amp;":"&amp;'Reid Validation'!H$482632),'Reid Validation'!H$482633,FALSE))</f>
        <v>0</v>
      </c>
      <c r="I119" s="317">
        <f ca="1">+IF(ISERROR(HLOOKUP($B119,INDIRECT("'Monthly Resource Report'!"&amp;'Reid Validation'!I$482631&amp;":"&amp;'Reid Validation'!I$482632),'Reid Validation'!I$482633,FALSE)),0,HLOOKUP($B119,INDIRECT("'Monthly Resource Report'!"&amp;'Reid Validation'!I$482631&amp;":"&amp;'Reid Validation'!I$482632),'Reid Validation'!I$482633,FALSE))</f>
        <v>0</v>
      </c>
      <c r="J119" s="318">
        <f ca="1">+IF(ISERROR(HLOOKUP($B119,INDIRECT("'Monthly Resource Report'!"&amp;'Reid Validation'!J$482631&amp;":"&amp;'Reid Validation'!J$482632),'Reid Validation'!J$482633,FALSE)),0,HLOOKUP($B119,INDIRECT("'Monthly Resource Report'!"&amp;'Reid Validation'!J$482631&amp;":"&amp;'Reid Validation'!J$482632),'Reid Validation'!J$482633,FALSE))</f>
        <v>0</v>
      </c>
      <c r="L119" s="301">
        <v>44805</v>
      </c>
      <c r="M119" s="294">
        <v>58</v>
      </c>
      <c r="N119" s="297">
        <v>0</v>
      </c>
      <c r="O119" s="299">
        <v>0.7</v>
      </c>
      <c r="P119" s="295">
        <v>0.06</v>
      </c>
      <c r="Q119" s="294">
        <f ca="1">+IF(ISERROR(HLOOKUP($B119,INDIRECT("'Monthly Resource Report'!"&amp;'Reid Validation'!Q$482631&amp;":"&amp;'Reid Validation'!Q$482632),'Reid Validation'!Q$482633,FALSE)),0,HLOOKUP($B119,INDIRECT("'Monthly Resource Report'!"&amp;'Reid Validation'!Q$482631&amp;":"&amp;'Reid Validation'!Q$482632),'Reid Validation'!Q$482633,FALSE))</f>
        <v>58</v>
      </c>
      <c r="R119" s="297">
        <f ca="1">+IF(ISERROR(HLOOKUP($B119,INDIRECT("'Monthly Resource Report'!"&amp;'Reid Validation'!R$482631&amp;":"&amp;'Reid Validation'!R$482632),'Reid Validation'!R$482633,FALSE)),0,HLOOKUP($B119,INDIRECT("'Monthly Resource Report'!"&amp;'Reid Validation'!R$482631&amp;":"&amp;'Reid Validation'!R$482632),'Reid Validation'!R$482633,FALSE))</f>
        <v>0</v>
      </c>
      <c r="S119" s="317">
        <f ca="1">+IF(ISERROR(HLOOKUP($B119,INDIRECT("'Monthly Resource Report'!"&amp;'Reid Validation'!S$482631&amp;":"&amp;'Reid Validation'!S$482632),'Reid Validation'!S$482633,FALSE)),0,HLOOKUP($B119,INDIRECT("'Monthly Resource Report'!"&amp;'Reid Validation'!S$482631&amp;":"&amp;'Reid Validation'!S$482632),'Reid Validation'!S$482633,FALSE))</f>
        <v>0.71495312887732754</v>
      </c>
      <c r="T119" s="318">
        <f ca="1">+IF(ISERROR(HLOOKUP($B119,INDIRECT("'Monthly Resource Report'!"&amp;'Reid Validation'!T$482631&amp;":"&amp;'Reid Validation'!T$482632),'Reid Validation'!T$482633,FALSE)),0,HLOOKUP($B119,INDIRECT("'Monthly Resource Report'!"&amp;'Reid Validation'!T$482631&amp;":"&amp;'Reid Validation'!T$482632),'Reid Validation'!T$482633,FALSE))</f>
        <v>6.0377251272361786E-2</v>
      </c>
    </row>
    <row r="120" spans="2:20" s="29" customFormat="1">
      <c r="B120" s="301">
        <v>44835</v>
      </c>
      <c r="C120" s="294">
        <v>45</v>
      </c>
      <c r="D120" s="297">
        <v>0</v>
      </c>
      <c r="E120" s="299">
        <v>0.3</v>
      </c>
      <c r="F120" s="295">
        <v>0.06</v>
      </c>
      <c r="G120" s="294">
        <f ca="1">+IF(ISERROR(HLOOKUP($B120,INDIRECT("'Monthly Resource Report'!"&amp;'Reid Validation'!G$482631&amp;":"&amp;'Reid Validation'!G$482632),'Reid Validation'!G$482633,FALSE)),0,HLOOKUP($B120,INDIRECT("'Monthly Resource Report'!"&amp;'Reid Validation'!G$482631&amp;":"&amp;'Reid Validation'!G$482632),'Reid Validation'!G$482633,FALSE))</f>
        <v>0</v>
      </c>
      <c r="H120" s="297">
        <f ca="1">+IF(ISERROR(HLOOKUP($B120,INDIRECT("'Monthly Resource Report'!"&amp;'Reid Validation'!H$482631&amp;":"&amp;'Reid Validation'!H$482632),'Reid Validation'!H$482633,FALSE)),0,HLOOKUP($B120,INDIRECT("'Monthly Resource Report'!"&amp;'Reid Validation'!H$482631&amp;":"&amp;'Reid Validation'!H$482632),'Reid Validation'!H$482633,FALSE))</f>
        <v>0</v>
      </c>
      <c r="I120" s="317">
        <f ca="1">+IF(ISERROR(HLOOKUP($B120,INDIRECT("'Monthly Resource Report'!"&amp;'Reid Validation'!I$482631&amp;":"&amp;'Reid Validation'!I$482632),'Reid Validation'!I$482633,FALSE)),0,HLOOKUP($B120,INDIRECT("'Monthly Resource Report'!"&amp;'Reid Validation'!I$482631&amp;":"&amp;'Reid Validation'!I$482632),'Reid Validation'!I$482633,FALSE))</f>
        <v>0</v>
      </c>
      <c r="J120" s="318">
        <f ca="1">+IF(ISERROR(HLOOKUP($B120,INDIRECT("'Monthly Resource Report'!"&amp;'Reid Validation'!J$482631&amp;":"&amp;'Reid Validation'!J$482632),'Reid Validation'!J$482633,FALSE)),0,HLOOKUP($B120,INDIRECT("'Monthly Resource Report'!"&amp;'Reid Validation'!J$482631&amp;":"&amp;'Reid Validation'!J$482632),'Reid Validation'!J$482633,FALSE))</f>
        <v>0</v>
      </c>
      <c r="L120" s="301">
        <v>44835</v>
      </c>
      <c r="M120" s="294">
        <v>60</v>
      </c>
      <c r="N120" s="297">
        <v>0</v>
      </c>
      <c r="O120" s="299">
        <v>0.7</v>
      </c>
      <c r="P120" s="295">
        <v>0.06</v>
      </c>
      <c r="Q120" s="294">
        <f ca="1">+IF(ISERROR(HLOOKUP($B120,INDIRECT("'Monthly Resource Report'!"&amp;'Reid Validation'!Q$482631&amp;":"&amp;'Reid Validation'!Q$482632),'Reid Validation'!Q$482633,FALSE)),0,HLOOKUP($B120,INDIRECT("'Monthly Resource Report'!"&amp;'Reid Validation'!Q$482631&amp;":"&amp;'Reid Validation'!Q$482632),'Reid Validation'!Q$482633,FALSE))</f>
        <v>60</v>
      </c>
      <c r="R120" s="297">
        <f ca="1">+IF(ISERROR(HLOOKUP($B120,INDIRECT("'Monthly Resource Report'!"&amp;'Reid Validation'!R$482631&amp;":"&amp;'Reid Validation'!R$482632),'Reid Validation'!R$482633,FALSE)),0,HLOOKUP($B120,INDIRECT("'Monthly Resource Report'!"&amp;'Reid Validation'!R$482631&amp;":"&amp;'Reid Validation'!R$482632),'Reid Validation'!R$482633,FALSE))</f>
        <v>0</v>
      </c>
      <c r="S120" s="317">
        <f ca="1">+IF(ISERROR(HLOOKUP($B120,INDIRECT("'Monthly Resource Report'!"&amp;'Reid Validation'!S$482631&amp;":"&amp;'Reid Validation'!S$482632),'Reid Validation'!S$482633,FALSE)),0,HLOOKUP($B120,INDIRECT("'Monthly Resource Report'!"&amp;'Reid Validation'!S$482631&amp;":"&amp;'Reid Validation'!S$482632),'Reid Validation'!S$482633,FALSE))</f>
        <v>0.69472885655702954</v>
      </c>
      <c r="T120" s="318">
        <f ca="1">+IF(ISERROR(HLOOKUP($B120,INDIRECT("'Monthly Resource Report'!"&amp;'Reid Validation'!T$482631&amp;":"&amp;'Reid Validation'!T$482632),'Reid Validation'!T$482633,FALSE)),0,HLOOKUP($B120,INDIRECT("'Monthly Resource Report'!"&amp;'Reid Validation'!T$482631&amp;":"&amp;'Reid Validation'!T$482632),'Reid Validation'!T$482633,FALSE))</f>
        <v>6.0742757708052167E-2</v>
      </c>
    </row>
    <row r="121" spans="2:20" s="29" customFormat="1">
      <c r="B121" s="301">
        <v>44866</v>
      </c>
      <c r="C121" s="294">
        <v>45</v>
      </c>
      <c r="D121" s="297">
        <v>0</v>
      </c>
      <c r="E121" s="299">
        <v>0.3</v>
      </c>
      <c r="F121" s="295">
        <v>0.06</v>
      </c>
      <c r="G121" s="294">
        <f ca="1">+IF(ISERROR(HLOOKUP($B121,INDIRECT("'Monthly Resource Report'!"&amp;'Reid Validation'!G$482631&amp;":"&amp;'Reid Validation'!G$482632),'Reid Validation'!G$482633,FALSE)),0,HLOOKUP($B121,INDIRECT("'Monthly Resource Report'!"&amp;'Reid Validation'!G$482631&amp;":"&amp;'Reid Validation'!G$482632),'Reid Validation'!G$482633,FALSE))</f>
        <v>0</v>
      </c>
      <c r="H121" s="297">
        <f ca="1">+IF(ISERROR(HLOOKUP($B121,INDIRECT("'Monthly Resource Report'!"&amp;'Reid Validation'!H$482631&amp;":"&amp;'Reid Validation'!H$482632),'Reid Validation'!H$482633,FALSE)),0,HLOOKUP($B121,INDIRECT("'Monthly Resource Report'!"&amp;'Reid Validation'!H$482631&amp;":"&amp;'Reid Validation'!H$482632),'Reid Validation'!H$482633,FALSE))</f>
        <v>0</v>
      </c>
      <c r="I121" s="317">
        <f ca="1">+IF(ISERROR(HLOOKUP($B121,INDIRECT("'Monthly Resource Report'!"&amp;'Reid Validation'!I$482631&amp;":"&amp;'Reid Validation'!I$482632),'Reid Validation'!I$482633,FALSE)),0,HLOOKUP($B121,INDIRECT("'Monthly Resource Report'!"&amp;'Reid Validation'!I$482631&amp;":"&amp;'Reid Validation'!I$482632),'Reid Validation'!I$482633,FALSE))</f>
        <v>0</v>
      </c>
      <c r="J121" s="318">
        <f ca="1">+IF(ISERROR(HLOOKUP($B121,INDIRECT("'Monthly Resource Report'!"&amp;'Reid Validation'!J$482631&amp;":"&amp;'Reid Validation'!J$482632),'Reid Validation'!J$482633,FALSE)),0,HLOOKUP($B121,INDIRECT("'Monthly Resource Report'!"&amp;'Reid Validation'!J$482631&amp;":"&amp;'Reid Validation'!J$482632),'Reid Validation'!J$482633,FALSE))</f>
        <v>0</v>
      </c>
      <c r="L121" s="301">
        <v>44866</v>
      </c>
      <c r="M121" s="294">
        <v>60</v>
      </c>
      <c r="N121" s="297">
        <v>0</v>
      </c>
      <c r="O121" s="299">
        <v>0.7</v>
      </c>
      <c r="P121" s="295">
        <v>0.06</v>
      </c>
      <c r="Q121" s="294">
        <f ca="1">+IF(ISERROR(HLOOKUP($B121,INDIRECT("'Monthly Resource Report'!"&amp;'Reid Validation'!Q$482631&amp;":"&amp;'Reid Validation'!Q$482632),'Reid Validation'!Q$482633,FALSE)),0,HLOOKUP($B121,INDIRECT("'Monthly Resource Report'!"&amp;'Reid Validation'!Q$482631&amp;":"&amp;'Reid Validation'!Q$482632),'Reid Validation'!Q$482633,FALSE))</f>
        <v>60</v>
      </c>
      <c r="R121" s="297">
        <f ca="1">+IF(ISERROR(HLOOKUP($B121,INDIRECT("'Monthly Resource Report'!"&amp;'Reid Validation'!R$482631&amp;":"&amp;'Reid Validation'!R$482632),'Reid Validation'!R$482633,FALSE)),0,HLOOKUP($B121,INDIRECT("'Monthly Resource Report'!"&amp;'Reid Validation'!R$482631&amp;":"&amp;'Reid Validation'!R$482632),'Reid Validation'!R$482633,FALSE))</f>
        <v>0</v>
      </c>
      <c r="S121" s="317">
        <f ca="1">+IF(ISERROR(HLOOKUP($B121,INDIRECT("'Monthly Resource Report'!"&amp;'Reid Validation'!S$482631&amp;":"&amp;'Reid Validation'!S$482632),'Reid Validation'!S$482633,FALSE)),0,HLOOKUP($B121,INDIRECT("'Monthly Resource Report'!"&amp;'Reid Validation'!S$482631&amp;":"&amp;'Reid Validation'!S$482632),'Reid Validation'!S$482633,FALSE))</f>
        <v>0.70554877557339057</v>
      </c>
      <c r="T121" s="318">
        <f ca="1">+IF(ISERROR(HLOOKUP($B121,INDIRECT("'Monthly Resource Report'!"&amp;'Reid Validation'!T$482631&amp;":"&amp;'Reid Validation'!T$482632),'Reid Validation'!T$482633,FALSE)),0,HLOOKUP($B121,INDIRECT("'Monthly Resource Report'!"&amp;'Reid Validation'!T$482631&amp;":"&amp;'Reid Validation'!T$482632),'Reid Validation'!T$482633,FALSE))</f>
        <v>6.1218027343758606E-2</v>
      </c>
    </row>
    <row r="122" spans="2:20" s="29" customFormat="1">
      <c r="B122" s="301">
        <v>44896</v>
      </c>
      <c r="C122" s="294">
        <v>45</v>
      </c>
      <c r="D122" s="297">
        <v>0</v>
      </c>
      <c r="E122" s="299">
        <v>0.3</v>
      </c>
      <c r="F122" s="295">
        <v>0.06</v>
      </c>
      <c r="G122" s="294">
        <f ca="1">+IF(ISERROR(HLOOKUP($B122,INDIRECT("'Monthly Resource Report'!"&amp;'Reid Validation'!G$482631&amp;":"&amp;'Reid Validation'!G$482632),'Reid Validation'!G$482633,FALSE)),0,HLOOKUP($B122,INDIRECT("'Monthly Resource Report'!"&amp;'Reid Validation'!G$482631&amp;":"&amp;'Reid Validation'!G$482632),'Reid Validation'!G$482633,FALSE))</f>
        <v>0</v>
      </c>
      <c r="H122" s="297">
        <f ca="1">+IF(ISERROR(HLOOKUP($B122,INDIRECT("'Monthly Resource Report'!"&amp;'Reid Validation'!H$482631&amp;":"&amp;'Reid Validation'!H$482632),'Reid Validation'!H$482633,FALSE)),0,HLOOKUP($B122,INDIRECT("'Monthly Resource Report'!"&amp;'Reid Validation'!H$482631&amp;":"&amp;'Reid Validation'!H$482632),'Reid Validation'!H$482633,FALSE))</f>
        <v>0</v>
      </c>
      <c r="I122" s="317">
        <f ca="1">+IF(ISERROR(HLOOKUP($B122,INDIRECT("'Monthly Resource Report'!"&amp;'Reid Validation'!I$482631&amp;":"&amp;'Reid Validation'!I$482632),'Reid Validation'!I$482633,FALSE)),0,HLOOKUP($B122,INDIRECT("'Monthly Resource Report'!"&amp;'Reid Validation'!I$482631&amp;":"&amp;'Reid Validation'!I$482632),'Reid Validation'!I$482633,FALSE))</f>
        <v>0</v>
      </c>
      <c r="J122" s="318">
        <f ca="1">+IF(ISERROR(HLOOKUP($B122,INDIRECT("'Monthly Resource Report'!"&amp;'Reid Validation'!J$482631&amp;":"&amp;'Reid Validation'!J$482632),'Reid Validation'!J$482633,FALSE)),0,HLOOKUP($B122,INDIRECT("'Monthly Resource Report'!"&amp;'Reid Validation'!J$482631&amp;":"&amp;'Reid Validation'!J$482632),'Reid Validation'!J$482633,FALSE))</f>
        <v>0</v>
      </c>
      <c r="L122" s="301">
        <v>44896</v>
      </c>
      <c r="M122" s="294">
        <v>65</v>
      </c>
      <c r="N122" s="297">
        <v>0</v>
      </c>
      <c r="O122" s="299">
        <v>0.7</v>
      </c>
      <c r="P122" s="295">
        <v>0.06</v>
      </c>
      <c r="Q122" s="294">
        <f ca="1">+IF(ISERROR(HLOOKUP($B122,INDIRECT("'Monthly Resource Report'!"&amp;'Reid Validation'!Q$482631&amp;":"&amp;'Reid Validation'!Q$482632),'Reid Validation'!Q$482633,FALSE)),0,HLOOKUP($B122,INDIRECT("'Monthly Resource Report'!"&amp;'Reid Validation'!Q$482631&amp;":"&amp;'Reid Validation'!Q$482632),'Reid Validation'!Q$482633,FALSE))</f>
        <v>65</v>
      </c>
      <c r="R122" s="297">
        <f ca="1">+IF(ISERROR(HLOOKUP($B122,INDIRECT("'Monthly Resource Report'!"&amp;'Reid Validation'!R$482631&amp;":"&amp;'Reid Validation'!R$482632),'Reid Validation'!R$482633,FALSE)),0,HLOOKUP($B122,INDIRECT("'Monthly Resource Report'!"&amp;'Reid Validation'!R$482631&amp;":"&amp;'Reid Validation'!R$482632),'Reid Validation'!R$482633,FALSE))</f>
        <v>0</v>
      </c>
      <c r="S122" s="317">
        <f ca="1">+IF(ISERROR(HLOOKUP($B122,INDIRECT("'Monthly Resource Report'!"&amp;'Reid Validation'!S$482631&amp;":"&amp;'Reid Validation'!S$482632),'Reid Validation'!S$482633,FALSE)),0,HLOOKUP($B122,INDIRECT("'Monthly Resource Report'!"&amp;'Reid Validation'!S$482631&amp;":"&amp;'Reid Validation'!S$482632),'Reid Validation'!S$482633,FALSE))</f>
        <v>0.7096490458289223</v>
      </c>
      <c r="T122" s="318">
        <f ca="1">+IF(ISERROR(HLOOKUP($B122,INDIRECT("'Monthly Resource Report'!"&amp;'Reid Validation'!T$482631&amp;":"&amp;'Reid Validation'!T$482632),'Reid Validation'!T$482633,FALSE)),0,HLOOKUP($B122,INDIRECT("'Monthly Resource Report'!"&amp;'Reid Validation'!T$482631&amp;":"&amp;'Reid Validation'!T$482632),'Reid Validation'!T$482633,FALSE))</f>
        <v>6.0870540028213495E-2</v>
      </c>
    </row>
    <row r="123" spans="2:20" s="29" customFormat="1">
      <c r="B123" s="301">
        <v>44927</v>
      </c>
      <c r="C123" s="294">
        <v>45</v>
      </c>
      <c r="D123" s="297">
        <v>0</v>
      </c>
      <c r="E123" s="299">
        <v>0.3</v>
      </c>
      <c r="F123" s="295">
        <v>0.06</v>
      </c>
      <c r="G123" s="294">
        <f ca="1">+IF(ISERROR(HLOOKUP($B123,INDIRECT("'Monthly Resource Report'!"&amp;'Reid Validation'!G$482631&amp;":"&amp;'Reid Validation'!G$482632),'Reid Validation'!G$482633,FALSE)),0,HLOOKUP($B123,INDIRECT("'Monthly Resource Report'!"&amp;'Reid Validation'!G$482631&amp;":"&amp;'Reid Validation'!G$482632),'Reid Validation'!G$482633,FALSE))</f>
        <v>45</v>
      </c>
      <c r="H123" s="297">
        <f ca="1">+IF(ISERROR(HLOOKUP($B123,INDIRECT("'Monthly Resource Report'!"&amp;'Reid Validation'!H$482631&amp;":"&amp;'Reid Validation'!H$482632),'Reid Validation'!H$482633,FALSE)),0,HLOOKUP($B123,INDIRECT("'Monthly Resource Report'!"&amp;'Reid Validation'!H$482631&amp;":"&amp;'Reid Validation'!H$482632),'Reid Validation'!H$482633,FALSE))</f>
        <v>0</v>
      </c>
      <c r="I123" s="317">
        <f ca="1">+IF(ISERROR(HLOOKUP($B123,INDIRECT("'Monthly Resource Report'!"&amp;'Reid Validation'!I$482631&amp;":"&amp;'Reid Validation'!I$482632),'Reid Validation'!I$482633,FALSE)),0,HLOOKUP($B123,INDIRECT("'Monthly Resource Report'!"&amp;'Reid Validation'!I$482631&amp;":"&amp;'Reid Validation'!I$482632),'Reid Validation'!I$482633,FALSE))</f>
        <v>0</v>
      </c>
      <c r="J123" s="318">
        <f ca="1">+IF(ISERROR(HLOOKUP($B123,INDIRECT("'Monthly Resource Report'!"&amp;'Reid Validation'!J$482631&amp;":"&amp;'Reid Validation'!J$482632),'Reid Validation'!J$482633,FALSE)),0,HLOOKUP($B123,INDIRECT("'Monthly Resource Report'!"&amp;'Reid Validation'!J$482631&amp;":"&amp;'Reid Validation'!J$482632),'Reid Validation'!J$482633,FALSE))</f>
        <v>0</v>
      </c>
      <c r="L123" s="301">
        <v>44927</v>
      </c>
      <c r="M123" s="294">
        <v>65</v>
      </c>
      <c r="N123" s="297">
        <v>0</v>
      </c>
      <c r="O123" s="299">
        <v>0.7</v>
      </c>
      <c r="P123" s="295">
        <v>0.06</v>
      </c>
      <c r="Q123" s="294">
        <f ca="1">+IF(ISERROR(HLOOKUP($B123,INDIRECT("'Monthly Resource Report'!"&amp;'Reid Validation'!Q$482631&amp;":"&amp;'Reid Validation'!Q$482632),'Reid Validation'!Q$482633,FALSE)),0,HLOOKUP($B123,INDIRECT("'Monthly Resource Report'!"&amp;'Reid Validation'!Q$482631&amp;":"&amp;'Reid Validation'!Q$482632),'Reid Validation'!Q$482633,FALSE))</f>
        <v>65</v>
      </c>
      <c r="R123" s="297">
        <f ca="1">+IF(ISERROR(HLOOKUP($B123,INDIRECT("'Monthly Resource Report'!"&amp;'Reid Validation'!R$482631&amp;":"&amp;'Reid Validation'!R$482632),'Reid Validation'!R$482633,FALSE)),0,HLOOKUP($B123,INDIRECT("'Monthly Resource Report'!"&amp;'Reid Validation'!R$482631&amp;":"&amp;'Reid Validation'!R$482632),'Reid Validation'!R$482633,FALSE))</f>
        <v>0</v>
      </c>
      <c r="S123" s="317">
        <f ca="1">+IF(ISERROR(HLOOKUP($B123,INDIRECT("'Monthly Resource Report'!"&amp;'Reid Validation'!S$482631&amp;":"&amp;'Reid Validation'!S$482632),'Reid Validation'!S$482633,FALSE)),0,HLOOKUP($B123,INDIRECT("'Monthly Resource Report'!"&amp;'Reid Validation'!S$482631&amp;":"&amp;'Reid Validation'!S$482632),'Reid Validation'!S$482633,FALSE))</f>
        <v>0.70681478942542508</v>
      </c>
      <c r="T123" s="318">
        <f ca="1">+IF(ISERROR(HLOOKUP($B123,INDIRECT("'Monthly Resource Report'!"&amp;'Reid Validation'!T$482631&amp;":"&amp;'Reid Validation'!T$482632),'Reid Validation'!T$482633,FALSE)),0,HLOOKUP($B123,INDIRECT("'Monthly Resource Report'!"&amp;'Reid Validation'!T$482631&amp;":"&amp;'Reid Validation'!T$482632),'Reid Validation'!T$482633,FALSE))</f>
        <v>6.077564469664351E-2</v>
      </c>
    </row>
    <row r="124" spans="2:20" s="29" customFormat="1">
      <c r="B124" s="301">
        <v>44958</v>
      </c>
      <c r="C124" s="294">
        <v>45</v>
      </c>
      <c r="D124" s="297">
        <v>0</v>
      </c>
      <c r="E124" s="299">
        <v>0.3</v>
      </c>
      <c r="F124" s="295">
        <v>0.06</v>
      </c>
      <c r="G124" s="294">
        <f ca="1">+IF(ISERROR(HLOOKUP($B124,INDIRECT("'Monthly Resource Report'!"&amp;'Reid Validation'!G$482631&amp;":"&amp;'Reid Validation'!G$482632),'Reid Validation'!G$482633,FALSE)),0,HLOOKUP($B124,INDIRECT("'Monthly Resource Report'!"&amp;'Reid Validation'!G$482631&amp;":"&amp;'Reid Validation'!G$482632),'Reid Validation'!G$482633,FALSE))</f>
        <v>45</v>
      </c>
      <c r="H124" s="297">
        <f ca="1">+IF(ISERROR(HLOOKUP($B124,INDIRECT("'Monthly Resource Report'!"&amp;'Reid Validation'!H$482631&amp;":"&amp;'Reid Validation'!H$482632),'Reid Validation'!H$482633,FALSE)),0,HLOOKUP($B124,INDIRECT("'Monthly Resource Report'!"&amp;'Reid Validation'!H$482631&amp;":"&amp;'Reid Validation'!H$482632),'Reid Validation'!H$482633,FALSE))</f>
        <v>0</v>
      </c>
      <c r="I124" s="317">
        <f ca="1">+IF(ISERROR(HLOOKUP($B124,INDIRECT("'Monthly Resource Report'!"&amp;'Reid Validation'!I$482631&amp;":"&amp;'Reid Validation'!I$482632),'Reid Validation'!I$482633,FALSE)),0,HLOOKUP($B124,INDIRECT("'Monthly Resource Report'!"&amp;'Reid Validation'!I$482631&amp;":"&amp;'Reid Validation'!I$482632),'Reid Validation'!I$482633,FALSE))</f>
        <v>0</v>
      </c>
      <c r="J124" s="318">
        <f ca="1">+IF(ISERROR(HLOOKUP($B124,INDIRECT("'Monthly Resource Report'!"&amp;'Reid Validation'!J$482631&amp;":"&amp;'Reid Validation'!J$482632),'Reid Validation'!J$482633,FALSE)),0,HLOOKUP($B124,INDIRECT("'Monthly Resource Report'!"&amp;'Reid Validation'!J$482631&amp;":"&amp;'Reid Validation'!J$482632),'Reid Validation'!J$482633,FALSE))</f>
        <v>0</v>
      </c>
      <c r="L124" s="301">
        <v>44958</v>
      </c>
      <c r="M124" s="294">
        <v>65</v>
      </c>
      <c r="N124" s="297">
        <v>0</v>
      </c>
      <c r="O124" s="299">
        <v>0.7</v>
      </c>
      <c r="P124" s="295">
        <v>0.06</v>
      </c>
      <c r="Q124" s="294">
        <f ca="1">+IF(ISERROR(HLOOKUP($B124,INDIRECT("'Monthly Resource Report'!"&amp;'Reid Validation'!Q$482631&amp;":"&amp;'Reid Validation'!Q$482632),'Reid Validation'!Q$482633,FALSE)),0,HLOOKUP($B124,INDIRECT("'Monthly Resource Report'!"&amp;'Reid Validation'!Q$482631&amp;":"&amp;'Reid Validation'!Q$482632),'Reid Validation'!Q$482633,FALSE))</f>
        <v>65</v>
      </c>
      <c r="R124" s="297">
        <f ca="1">+IF(ISERROR(HLOOKUP($B124,INDIRECT("'Monthly Resource Report'!"&amp;'Reid Validation'!R$482631&amp;":"&amp;'Reid Validation'!R$482632),'Reid Validation'!R$482633,FALSE)),0,HLOOKUP($B124,INDIRECT("'Monthly Resource Report'!"&amp;'Reid Validation'!R$482631&amp;":"&amp;'Reid Validation'!R$482632),'Reid Validation'!R$482633,FALSE))</f>
        <v>0</v>
      </c>
      <c r="S124" s="317">
        <f ca="1">+IF(ISERROR(HLOOKUP($B124,INDIRECT("'Monthly Resource Report'!"&amp;'Reid Validation'!S$482631&amp;":"&amp;'Reid Validation'!S$482632),'Reid Validation'!S$482633,FALSE)),0,HLOOKUP($B124,INDIRECT("'Monthly Resource Report'!"&amp;'Reid Validation'!S$482631&amp;":"&amp;'Reid Validation'!S$482632),'Reid Validation'!S$482633,FALSE))</f>
        <v>0.70678959005011888</v>
      </c>
      <c r="T124" s="318">
        <f ca="1">+IF(ISERROR(HLOOKUP($B124,INDIRECT("'Monthly Resource Report'!"&amp;'Reid Validation'!T$482631&amp;":"&amp;'Reid Validation'!T$482632),'Reid Validation'!T$482633,FALSE)),0,HLOOKUP($B124,INDIRECT("'Monthly Resource Report'!"&amp;'Reid Validation'!T$482631&amp;":"&amp;'Reid Validation'!T$482632),'Reid Validation'!T$482633,FALSE))</f>
        <v>6.0786288520330634E-2</v>
      </c>
    </row>
    <row r="125" spans="2:20" s="29" customFormat="1">
      <c r="B125" s="301">
        <v>44986</v>
      </c>
      <c r="C125" s="294">
        <v>45</v>
      </c>
      <c r="D125" s="297">
        <v>0</v>
      </c>
      <c r="E125" s="299">
        <v>0.3</v>
      </c>
      <c r="F125" s="295">
        <v>0.06</v>
      </c>
      <c r="G125" s="294">
        <f ca="1">+IF(ISERROR(HLOOKUP($B125,INDIRECT("'Monthly Resource Report'!"&amp;'Reid Validation'!G$482631&amp;":"&amp;'Reid Validation'!G$482632),'Reid Validation'!G$482633,FALSE)),0,HLOOKUP($B125,INDIRECT("'Monthly Resource Report'!"&amp;'Reid Validation'!G$482631&amp;":"&amp;'Reid Validation'!G$482632),'Reid Validation'!G$482633,FALSE))</f>
        <v>0</v>
      </c>
      <c r="H125" s="297">
        <f ca="1">+IF(ISERROR(HLOOKUP($B125,INDIRECT("'Monthly Resource Report'!"&amp;'Reid Validation'!H$482631&amp;":"&amp;'Reid Validation'!H$482632),'Reid Validation'!H$482633,FALSE)),0,HLOOKUP($B125,INDIRECT("'Monthly Resource Report'!"&amp;'Reid Validation'!H$482631&amp;":"&amp;'Reid Validation'!H$482632),'Reid Validation'!H$482633,FALSE))</f>
        <v>0</v>
      </c>
      <c r="I125" s="317">
        <f ca="1">+IF(ISERROR(HLOOKUP($B125,INDIRECT("'Monthly Resource Report'!"&amp;'Reid Validation'!I$482631&amp;":"&amp;'Reid Validation'!I$482632),'Reid Validation'!I$482633,FALSE)),0,HLOOKUP($B125,INDIRECT("'Monthly Resource Report'!"&amp;'Reid Validation'!I$482631&amp;":"&amp;'Reid Validation'!I$482632),'Reid Validation'!I$482633,FALSE))</f>
        <v>0</v>
      </c>
      <c r="J125" s="318">
        <f ca="1">+IF(ISERROR(HLOOKUP($B125,INDIRECT("'Monthly Resource Report'!"&amp;'Reid Validation'!J$482631&amp;":"&amp;'Reid Validation'!J$482632),'Reid Validation'!J$482633,FALSE)),0,HLOOKUP($B125,INDIRECT("'Monthly Resource Report'!"&amp;'Reid Validation'!J$482631&amp;":"&amp;'Reid Validation'!J$482632),'Reid Validation'!J$482633,FALSE))</f>
        <v>0</v>
      </c>
      <c r="L125" s="301">
        <v>44986</v>
      </c>
      <c r="M125" s="294">
        <v>65</v>
      </c>
      <c r="N125" s="297">
        <v>0</v>
      </c>
      <c r="O125" s="299">
        <v>0.7</v>
      </c>
      <c r="P125" s="295">
        <v>0.06</v>
      </c>
      <c r="Q125" s="294">
        <f ca="1">+IF(ISERROR(HLOOKUP($B125,INDIRECT("'Monthly Resource Report'!"&amp;'Reid Validation'!Q$482631&amp;":"&amp;'Reid Validation'!Q$482632),'Reid Validation'!Q$482633,FALSE)),0,HLOOKUP($B125,INDIRECT("'Monthly Resource Report'!"&amp;'Reid Validation'!Q$482631&amp;":"&amp;'Reid Validation'!Q$482632),'Reid Validation'!Q$482633,FALSE))</f>
        <v>65</v>
      </c>
      <c r="R125" s="297">
        <f ca="1">+IF(ISERROR(HLOOKUP($B125,INDIRECT("'Monthly Resource Report'!"&amp;'Reid Validation'!R$482631&amp;":"&amp;'Reid Validation'!R$482632),'Reid Validation'!R$482633,FALSE)),0,HLOOKUP($B125,INDIRECT("'Monthly Resource Report'!"&amp;'Reid Validation'!R$482631&amp;":"&amp;'Reid Validation'!R$482632),'Reid Validation'!R$482633,FALSE))</f>
        <v>0</v>
      </c>
      <c r="S125" s="317">
        <f ca="1">+IF(ISERROR(HLOOKUP($B125,INDIRECT("'Monthly Resource Report'!"&amp;'Reid Validation'!S$482631&amp;":"&amp;'Reid Validation'!S$482632),'Reid Validation'!S$482633,FALSE)),0,HLOOKUP($B125,INDIRECT("'Monthly Resource Report'!"&amp;'Reid Validation'!S$482631&amp;":"&amp;'Reid Validation'!S$482632),'Reid Validation'!S$482633,FALSE))</f>
        <v>0.70973513096771812</v>
      </c>
      <c r="T125" s="318">
        <f ca="1">+IF(ISERROR(HLOOKUP($B125,INDIRECT("'Monthly Resource Report'!"&amp;'Reid Validation'!T$482631&amp;":"&amp;'Reid Validation'!T$482632),'Reid Validation'!T$482633,FALSE)),0,HLOOKUP($B125,INDIRECT("'Monthly Resource Report'!"&amp;'Reid Validation'!T$482631&amp;":"&amp;'Reid Validation'!T$482632),'Reid Validation'!T$482633,FALSE))</f>
        <v>6.0875728973306446E-2</v>
      </c>
    </row>
    <row r="126" spans="2:20" s="29" customFormat="1">
      <c r="B126" s="301">
        <v>45017</v>
      </c>
      <c r="C126" s="294">
        <v>45</v>
      </c>
      <c r="D126" s="297">
        <v>0</v>
      </c>
      <c r="E126" s="299">
        <v>0.3</v>
      </c>
      <c r="F126" s="295">
        <v>0.06</v>
      </c>
      <c r="G126" s="294">
        <f ca="1">+IF(ISERROR(HLOOKUP($B126,INDIRECT("'Monthly Resource Report'!"&amp;'Reid Validation'!G$482631&amp;":"&amp;'Reid Validation'!G$482632),'Reid Validation'!G$482633,FALSE)),0,HLOOKUP($B126,INDIRECT("'Monthly Resource Report'!"&amp;'Reid Validation'!G$482631&amp;":"&amp;'Reid Validation'!G$482632),'Reid Validation'!G$482633,FALSE))</f>
        <v>0</v>
      </c>
      <c r="H126" s="297">
        <f ca="1">+IF(ISERROR(HLOOKUP($B126,INDIRECT("'Monthly Resource Report'!"&amp;'Reid Validation'!H$482631&amp;":"&amp;'Reid Validation'!H$482632),'Reid Validation'!H$482633,FALSE)),0,HLOOKUP($B126,INDIRECT("'Monthly Resource Report'!"&amp;'Reid Validation'!H$482631&amp;":"&amp;'Reid Validation'!H$482632),'Reid Validation'!H$482633,FALSE))</f>
        <v>0</v>
      </c>
      <c r="I126" s="317">
        <f ca="1">+IF(ISERROR(HLOOKUP($B126,INDIRECT("'Monthly Resource Report'!"&amp;'Reid Validation'!I$482631&amp;":"&amp;'Reid Validation'!I$482632),'Reid Validation'!I$482633,FALSE)),0,HLOOKUP($B126,INDIRECT("'Monthly Resource Report'!"&amp;'Reid Validation'!I$482631&amp;":"&amp;'Reid Validation'!I$482632),'Reid Validation'!I$482633,FALSE))</f>
        <v>0</v>
      </c>
      <c r="J126" s="318">
        <f ca="1">+IF(ISERROR(HLOOKUP($B126,INDIRECT("'Monthly Resource Report'!"&amp;'Reid Validation'!J$482631&amp;":"&amp;'Reid Validation'!J$482632),'Reid Validation'!J$482633,FALSE)),0,HLOOKUP($B126,INDIRECT("'Monthly Resource Report'!"&amp;'Reid Validation'!J$482631&amp;":"&amp;'Reid Validation'!J$482632),'Reid Validation'!J$482633,FALSE))</f>
        <v>0</v>
      </c>
      <c r="L126" s="301">
        <v>45017</v>
      </c>
      <c r="M126" s="294">
        <v>65</v>
      </c>
      <c r="N126" s="297">
        <v>0</v>
      </c>
      <c r="O126" s="299">
        <v>0.7</v>
      </c>
      <c r="P126" s="295">
        <v>0.06</v>
      </c>
      <c r="Q126" s="294">
        <f ca="1">+IF(ISERROR(HLOOKUP($B126,INDIRECT("'Monthly Resource Report'!"&amp;'Reid Validation'!Q$482631&amp;":"&amp;'Reid Validation'!Q$482632),'Reid Validation'!Q$482633,FALSE)),0,HLOOKUP($B126,INDIRECT("'Monthly Resource Report'!"&amp;'Reid Validation'!Q$482631&amp;":"&amp;'Reid Validation'!Q$482632),'Reid Validation'!Q$482633,FALSE))</f>
        <v>65</v>
      </c>
      <c r="R126" s="297">
        <f ca="1">+IF(ISERROR(HLOOKUP($B126,INDIRECT("'Monthly Resource Report'!"&amp;'Reid Validation'!R$482631&amp;":"&amp;'Reid Validation'!R$482632),'Reid Validation'!R$482633,FALSE)),0,HLOOKUP($B126,INDIRECT("'Monthly Resource Report'!"&amp;'Reid Validation'!R$482631&amp;":"&amp;'Reid Validation'!R$482632),'Reid Validation'!R$482633,FALSE))</f>
        <v>0</v>
      </c>
      <c r="S126" s="317">
        <f ca="1">+IF(ISERROR(HLOOKUP($B126,INDIRECT("'Monthly Resource Report'!"&amp;'Reid Validation'!S$482631&amp;":"&amp;'Reid Validation'!S$482632),'Reid Validation'!S$482633,FALSE)),0,HLOOKUP($B126,INDIRECT("'Monthly Resource Report'!"&amp;'Reid Validation'!S$482631&amp;":"&amp;'Reid Validation'!S$482632),'Reid Validation'!S$482633,FALSE))</f>
        <v>0.70989460013293681</v>
      </c>
      <c r="T126" s="318">
        <f ca="1">+IF(ISERROR(HLOOKUP($B126,INDIRECT("'Monthly Resource Report'!"&amp;'Reid Validation'!T$482631&amp;":"&amp;'Reid Validation'!T$482632),'Reid Validation'!T$482633,FALSE)),0,HLOOKUP($B126,INDIRECT("'Monthly Resource Report'!"&amp;'Reid Validation'!T$482631&amp;":"&amp;'Reid Validation'!T$482632),'Reid Validation'!T$482633,FALSE))</f>
        <v>6.0771094522943846E-2</v>
      </c>
    </row>
    <row r="127" spans="2:20" s="29" customFormat="1">
      <c r="B127" s="301">
        <v>45047</v>
      </c>
      <c r="C127" s="294">
        <v>45</v>
      </c>
      <c r="D127" s="297">
        <v>0</v>
      </c>
      <c r="E127" s="299">
        <v>0.3</v>
      </c>
      <c r="F127" s="295">
        <v>0.06</v>
      </c>
      <c r="G127" s="294">
        <f ca="1">+IF(ISERROR(HLOOKUP($B127,INDIRECT("'Monthly Resource Report'!"&amp;'Reid Validation'!G$482631&amp;":"&amp;'Reid Validation'!G$482632),'Reid Validation'!G$482633,FALSE)),0,HLOOKUP($B127,INDIRECT("'Monthly Resource Report'!"&amp;'Reid Validation'!G$482631&amp;":"&amp;'Reid Validation'!G$482632),'Reid Validation'!G$482633,FALSE))</f>
        <v>0</v>
      </c>
      <c r="H127" s="297">
        <f ca="1">+IF(ISERROR(HLOOKUP($B127,INDIRECT("'Monthly Resource Report'!"&amp;'Reid Validation'!H$482631&amp;":"&amp;'Reid Validation'!H$482632),'Reid Validation'!H$482633,FALSE)),0,HLOOKUP($B127,INDIRECT("'Monthly Resource Report'!"&amp;'Reid Validation'!H$482631&amp;":"&amp;'Reid Validation'!H$482632),'Reid Validation'!H$482633,FALSE))</f>
        <v>0</v>
      </c>
      <c r="I127" s="317">
        <f ca="1">+IF(ISERROR(HLOOKUP($B127,INDIRECT("'Monthly Resource Report'!"&amp;'Reid Validation'!I$482631&amp;":"&amp;'Reid Validation'!I$482632),'Reid Validation'!I$482633,FALSE)),0,HLOOKUP($B127,INDIRECT("'Monthly Resource Report'!"&amp;'Reid Validation'!I$482631&amp;":"&amp;'Reid Validation'!I$482632),'Reid Validation'!I$482633,FALSE))</f>
        <v>0</v>
      </c>
      <c r="J127" s="318">
        <f ca="1">+IF(ISERROR(HLOOKUP($B127,INDIRECT("'Monthly Resource Report'!"&amp;'Reid Validation'!J$482631&amp;":"&amp;'Reid Validation'!J$482632),'Reid Validation'!J$482633,FALSE)),0,HLOOKUP($B127,INDIRECT("'Monthly Resource Report'!"&amp;'Reid Validation'!J$482631&amp;":"&amp;'Reid Validation'!J$482632),'Reid Validation'!J$482633,FALSE))</f>
        <v>0</v>
      </c>
      <c r="L127" s="301">
        <v>45047</v>
      </c>
      <c r="M127" s="294">
        <v>60</v>
      </c>
      <c r="N127" s="297">
        <v>0</v>
      </c>
      <c r="O127" s="299">
        <v>0.7</v>
      </c>
      <c r="P127" s="295">
        <v>0.06</v>
      </c>
      <c r="Q127" s="294">
        <f ca="1">+IF(ISERROR(HLOOKUP($B127,INDIRECT("'Monthly Resource Report'!"&amp;'Reid Validation'!Q$482631&amp;":"&amp;'Reid Validation'!Q$482632),'Reid Validation'!Q$482633,FALSE)),0,HLOOKUP($B127,INDIRECT("'Monthly Resource Report'!"&amp;'Reid Validation'!Q$482631&amp;":"&amp;'Reid Validation'!Q$482632),'Reid Validation'!Q$482633,FALSE))</f>
        <v>60</v>
      </c>
      <c r="R127" s="297">
        <f ca="1">+IF(ISERROR(HLOOKUP($B127,INDIRECT("'Monthly Resource Report'!"&amp;'Reid Validation'!R$482631&amp;":"&amp;'Reid Validation'!R$482632),'Reid Validation'!R$482633,FALSE)),0,HLOOKUP($B127,INDIRECT("'Monthly Resource Report'!"&amp;'Reid Validation'!R$482631&amp;":"&amp;'Reid Validation'!R$482632),'Reid Validation'!R$482633,FALSE))</f>
        <v>0</v>
      </c>
      <c r="S127" s="317">
        <f ca="1">+IF(ISERROR(HLOOKUP($B127,INDIRECT("'Monthly Resource Report'!"&amp;'Reid Validation'!S$482631&amp;":"&amp;'Reid Validation'!S$482632),'Reid Validation'!S$482633,FALSE)),0,HLOOKUP($B127,INDIRECT("'Monthly Resource Report'!"&amp;'Reid Validation'!S$482631&amp;":"&amp;'Reid Validation'!S$482632),'Reid Validation'!S$482633,FALSE))</f>
        <v>0.69269407281002837</v>
      </c>
      <c r="T127" s="318">
        <f ca="1">+IF(ISERROR(HLOOKUP($B127,INDIRECT("'Monthly Resource Report'!"&amp;'Reid Validation'!T$482631&amp;":"&amp;'Reid Validation'!T$482632),'Reid Validation'!T$482633,FALSE)),0,HLOOKUP($B127,INDIRECT("'Monthly Resource Report'!"&amp;'Reid Validation'!T$482631&amp;":"&amp;'Reid Validation'!T$482632),'Reid Validation'!T$482633,FALSE))</f>
        <v>6.0523437950756202E-2</v>
      </c>
    </row>
    <row r="128" spans="2:20" s="29" customFormat="1">
      <c r="B128" s="301">
        <v>45078</v>
      </c>
      <c r="C128" s="294">
        <v>45</v>
      </c>
      <c r="D128" s="297">
        <v>0</v>
      </c>
      <c r="E128" s="299">
        <v>0.3</v>
      </c>
      <c r="F128" s="295">
        <v>0.06</v>
      </c>
      <c r="G128" s="294">
        <f ca="1">+IF(ISERROR(HLOOKUP($B128,INDIRECT("'Monthly Resource Report'!"&amp;'Reid Validation'!G$482631&amp;":"&amp;'Reid Validation'!G$482632),'Reid Validation'!G$482633,FALSE)),0,HLOOKUP($B128,INDIRECT("'Monthly Resource Report'!"&amp;'Reid Validation'!G$482631&amp;":"&amp;'Reid Validation'!G$482632),'Reid Validation'!G$482633,FALSE))</f>
        <v>0</v>
      </c>
      <c r="H128" s="297">
        <f ca="1">+IF(ISERROR(HLOOKUP($B128,INDIRECT("'Monthly Resource Report'!"&amp;'Reid Validation'!H$482631&amp;":"&amp;'Reid Validation'!H$482632),'Reid Validation'!H$482633,FALSE)),0,HLOOKUP($B128,INDIRECT("'Monthly Resource Report'!"&amp;'Reid Validation'!H$482631&amp;":"&amp;'Reid Validation'!H$482632),'Reid Validation'!H$482633,FALSE))</f>
        <v>0</v>
      </c>
      <c r="I128" s="317">
        <f ca="1">+IF(ISERROR(HLOOKUP($B128,INDIRECT("'Monthly Resource Report'!"&amp;'Reid Validation'!I$482631&amp;":"&amp;'Reid Validation'!I$482632),'Reid Validation'!I$482633,FALSE)),0,HLOOKUP($B128,INDIRECT("'Monthly Resource Report'!"&amp;'Reid Validation'!I$482631&amp;":"&amp;'Reid Validation'!I$482632),'Reid Validation'!I$482633,FALSE))</f>
        <v>0</v>
      </c>
      <c r="J128" s="318">
        <f ca="1">+IF(ISERROR(HLOOKUP($B128,INDIRECT("'Monthly Resource Report'!"&amp;'Reid Validation'!J$482631&amp;":"&amp;'Reid Validation'!J$482632),'Reid Validation'!J$482633,FALSE)),0,HLOOKUP($B128,INDIRECT("'Monthly Resource Report'!"&amp;'Reid Validation'!J$482631&amp;":"&amp;'Reid Validation'!J$482632),'Reid Validation'!J$482633,FALSE))</f>
        <v>0</v>
      </c>
      <c r="L128" s="301">
        <v>45078</v>
      </c>
      <c r="M128" s="294">
        <v>60</v>
      </c>
      <c r="N128" s="297">
        <v>0</v>
      </c>
      <c r="O128" s="299">
        <v>0.7</v>
      </c>
      <c r="P128" s="295">
        <v>0.06</v>
      </c>
      <c r="Q128" s="294">
        <f ca="1">+IF(ISERROR(HLOOKUP($B128,INDIRECT("'Monthly Resource Report'!"&amp;'Reid Validation'!Q$482631&amp;":"&amp;'Reid Validation'!Q$482632),'Reid Validation'!Q$482633,FALSE)),0,HLOOKUP($B128,INDIRECT("'Monthly Resource Report'!"&amp;'Reid Validation'!Q$482631&amp;":"&amp;'Reid Validation'!Q$482632),'Reid Validation'!Q$482633,FALSE))</f>
        <v>60</v>
      </c>
      <c r="R128" s="297">
        <f ca="1">+IF(ISERROR(HLOOKUP($B128,INDIRECT("'Monthly Resource Report'!"&amp;'Reid Validation'!R$482631&amp;":"&amp;'Reid Validation'!R$482632),'Reid Validation'!R$482633,FALSE)),0,HLOOKUP($B128,INDIRECT("'Monthly Resource Report'!"&amp;'Reid Validation'!R$482631&amp;":"&amp;'Reid Validation'!R$482632),'Reid Validation'!R$482633,FALSE))</f>
        <v>0</v>
      </c>
      <c r="S128" s="317">
        <f ca="1">+IF(ISERROR(HLOOKUP($B128,INDIRECT("'Monthly Resource Report'!"&amp;'Reid Validation'!S$482631&amp;":"&amp;'Reid Validation'!S$482632),'Reid Validation'!S$482633,FALSE)),0,HLOOKUP($B128,INDIRECT("'Monthly Resource Report'!"&amp;'Reid Validation'!S$482631&amp;":"&amp;'Reid Validation'!S$482632),'Reid Validation'!S$482633,FALSE))</f>
        <v>0.71017293376235058</v>
      </c>
      <c r="T128" s="318">
        <f ca="1">+IF(ISERROR(HLOOKUP($B128,INDIRECT("'Monthly Resource Report'!"&amp;'Reid Validation'!T$482631&amp;":"&amp;'Reid Validation'!T$482632),'Reid Validation'!T$482633,FALSE)),0,HLOOKUP($B128,INDIRECT("'Monthly Resource Report'!"&amp;'Reid Validation'!T$482631&amp;":"&amp;'Reid Validation'!T$482632),'Reid Validation'!T$482633,FALSE))</f>
        <v>6.0398616519465154E-2</v>
      </c>
    </row>
    <row r="129" spans="2:20" s="29" customFormat="1">
      <c r="B129" s="301">
        <v>45108</v>
      </c>
      <c r="C129" s="294">
        <v>45</v>
      </c>
      <c r="D129" s="297">
        <v>0</v>
      </c>
      <c r="E129" s="299">
        <v>0.3</v>
      </c>
      <c r="F129" s="295">
        <v>0.06</v>
      </c>
      <c r="G129" s="294">
        <f ca="1">+IF(ISERROR(HLOOKUP($B129,INDIRECT("'Monthly Resource Report'!"&amp;'Reid Validation'!G$482631&amp;":"&amp;'Reid Validation'!G$482632),'Reid Validation'!G$482633,FALSE)),0,HLOOKUP($B129,INDIRECT("'Monthly Resource Report'!"&amp;'Reid Validation'!G$482631&amp;":"&amp;'Reid Validation'!G$482632),'Reid Validation'!G$482633,FALSE))</f>
        <v>45</v>
      </c>
      <c r="H129" s="297">
        <f ca="1">+IF(ISERROR(HLOOKUP($B129,INDIRECT("'Monthly Resource Report'!"&amp;'Reid Validation'!H$482631&amp;":"&amp;'Reid Validation'!H$482632),'Reid Validation'!H$482633,FALSE)),0,HLOOKUP($B129,INDIRECT("'Monthly Resource Report'!"&amp;'Reid Validation'!H$482631&amp;":"&amp;'Reid Validation'!H$482632),'Reid Validation'!H$482633,FALSE))</f>
        <v>0</v>
      </c>
      <c r="I129" s="317">
        <f ca="1">+IF(ISERROR(HLOOKUP($B129,INDIRECT("'Monthly Resource Report'!"&amp;'Reid Validation'!I$482631&amp;":"&amp;'Reid Validation'!I$482632),'Reid Validation'!I$482633,FALSE)),0,HLOOKUP($B129,INDIRECT("'Monthly Resource Report'!"&amp;'Reid Validation'!I$482631&amp;":"&amp;'Reid Validation'!I$482632),'Reid Validation'!I$482633,FALSE))</f>
        <v>0.29429743042664852</v>
      </c>
      <c r="J129" s="318">
        <f ca="1">+IF(ISERROR(HLOOKUP($B129,INDIRECT("'Monthly Resource Report'!"&amp;'Reid Validation'!J$482631&amp;":"&amp;'Reid Validation'!J$482632),'Reid Validation'!J$482633,FALSE)),0,HLOOKUP($B129,INDIRECT("'Monthly Resource Report'!"&amp;'Reid Validation'!J$482631&amp;":"&amp;'Reid Validation'!J$482632),'Reid Validation'!J$482633,FALSE))</f>
        <v>6.2683578617330357E-2</v>
      </c>
      <c r="L129" s="301">
        <v>45108</v>
      </c>
      <c r="M129" s="294">
        <v>58</v>
      </c>
      <c r="N129" s="297">
        <v>0</v>
      </c>
      <c r="O129" s="299">
        <v>0.7</v>
      </c>
      <c r="P129" s="295">
        <v>0.06</v>
      </c>
      <c r="Q129" s="294">
        <f ca="1">+IF(ISERROR(HLOOKUP($B129,INDIRECT("'Monthly Resource Report'!"&amp;'Reid Validation'!Q$482631&amp;":"&amp;'Reid Validation'!Q$482632),'Reid Validation'!Q$482633,FALSE)),0,HLOOKUP($B129,INDIRECT("'Monthly Resource Report'!"&amp;'Reid Validation'!Q$482631&amp;":"&amp;'Reid Validation'!Q$482632),'Reid Validation'!Q$482633,FALSE))</f>
        <v>58</v>
      </c>
      <c r="R129" s="297">
        <f ca="1">+IF(ISERROR(HLOOKUP($B129,INDIRECT("'Monthly Resource Report'!"&amp;'Reid Validation'!R$482631&amp;":"&amp;'Reid Validation'!R$482632),'Reid Validation'!R$482633,FALSE)),0,HLOOKUP($B129,INDIRECT("'Monthly Resource Report'!"&amp;'Reid Validation'!R$482631&amp;":"&amp;'Reid Validation'!R$482632),'Reid Validation'!R$482633,FALSE))</f>
        <v>0</v>
      </c>
      <c r="S129" s="317">
        <f ca="1">+IF(ISERROR(HLOOKUP($B129,INDIRECT("'Monthly Resource Report'!"&amp;'Reid Validation'!S$482631&amp;":"&amp;'Reid Validation'!S$482632),'Reid Validation'!S$482633,FALSE)),0,HLOOKUP($B129,INDIRECT("'Monthly Resource Report'!"&amp;'Reid Validation'!S$482631&amp;":"&amp;'Reid Validation'!S$482632),'Reid Validation'!S$482633,FALSE))</f>
        <v>0.7179673837674232</v>
      </c>
      <c r="T129" s="318">
        <f ca="1">+IF(ISERROR(HLOOKUP($B129,INDIRECT("'Monthly Resource Report'!"&amp;'Reid Validation'!T$482631&amp;":"&amp;'Reid Validation'!T$482632),'Reid Validation'!T$482633,FALSE)),0,HLOOKUP($B129,INDIRECT("'Monthly Resource Report'!"&amp;'Reid Validation'!T$482631&amp;":"&amp;'Reid Validation'!T$482632),'Reid Validation'!T$482633,FALSE))</f>
        <v>6.0425826369602073E-2</v>
      </c>
    </row>
    <row r="130" spans="2:20" s="29" customFormat="1">
      <c r="B130" s="301">
        <v>45139</v>
      </c>
      <c r="C130" s="294">
        <v>45</v>
      </c>
      <c r="D130" s="297">
        <v>0</v>
      </c>
      <c r="E130" s="299">
        <v>0.3</v>
      </c>
      <c r="F130" s="295">
        <v>0.06</v>
      </c>
      <c r="G130" s="294">
        <f ca="1">+IF(ISERROR(HLOOKUP($B130,INDIRECT("'Monthly Resource Report'!"&amp;'Reid Validation'!G$482631&amp;":"&amp;'Reid Validation'!G$482632),'Reid Validation'!G$482633,FALSE)),0,HLOOKUP($B130,INDIRECT("'Monthly Resource Report'!"&amp;'Reid Validation'!G$482631&amp;":"&amp;'Reid Validation'!G$482632),'Reid Validation'!G$482633,FALSE))</f>
        <v>45</v>
      </c>
      <c r="H130" s="297">
        <f ca="1">+IF(ISERROR(HLOOKUP($B130,INDIRECT("'Monthly Resource Report'!"&amp;'Reid Validation'!H$482631&amp;":"&amp;'Reid Validation'!H$482632),'Reid Validation'!H$482633,FALSE)),0,HLOOKUP($B130,INDIRECT("'Monthly Resource Report'!"&amp;'Reid Validation'!H$482631&amp;":"&amp;'Reid Validation'!H$482632),'Reid Validation'!H$482633,FALSE))</f>
        <v>0</v>
      </c>
      <c r="I130" s="317">
        <f ca="1">+IF(ISERROR(HLOOKUP($B130,INDIRECT("'Monthly Resource Report'!"&amp;'Reid Validation'!I$482631&amp;":"&amp;'Reid Validation'!I$482632),'Reid Validation'!I$482633,FALSE)),0,HLOOKUP($B130,INDIRECT("'Monthly Resource Report'!"&amp;'Reid Validation'!I$482631&amp;":"&amp;'Reid Validation'!I$482632),'Reid Validation'!I$482633,FALSE))</f>
        <v>0.2946549280905415</v>
      </c>
      <c r="J130" s="318">
        <f ca="1">+IF(ISERROR(HLOOKUP($B130,INDIRECT("'Monthly Resource Report'!"&amp;'Reid Validation'!J$482631&amp;":"&amp;'Reid Validation'!J$482632),'Reid Validation'!J$482633,FALSE)),0,HLOOKUP($B130,INDIRECT("'Monthly Resource Report'!"&amp;'Reid Validation'!J$482631&amp;":"&amp;'Reid Validation'!J$482632),'Reid Validation'!J$482633,FALSE))</f>
        <v>6.5653950109300696E-2</v>
      </c>
      <c r="L130" s="301">
        <v>45139</v>
      </c>
      <c r="M130" s="294">
        <v>58</v>
      </c>
      <c r="N130" s="297">
        <v>0</v>
      </c>
      <c r="O130" s="299">
        <v>0.7</v>
      </c>
      <c r="P130" s="295">
        <v>0.06</v>
      </c>
      <c r="Q130" s="294">
        <f ca="1">+IF(ISERROR(HLOOKUP($B130,INDIRECT("'Monthly Resource Report'!"&amp;'Reid Validation'!Q$482631&amp;":"&amp;'Reid Validation'!Q$482632),'Reid Validation'!Q$482633,FALSE)),0,HLOOKUP($B130,INDIRECT("'Monthly Resource Report'!"&amp;'Reid Validation'!Q$482631&amp;":"&amp;'Reid Validation'!Q$482632),'Reid Validation'!Q$482633,FALSE))</f>
        <v>58</v>
      </c>
      <c r="R130" s="297">
        <f ca="1">+IF(ISERROR(HLOOKUP($B130,INDIRECT("'Monthly Resource Report'!"&amp;'Reid Validation'!R$482631&amp;":"&amp;'Reid Validation'!R$482632),'Reid Validation'!R$482633,FALSE)),0,HLOOKUP($B130,INDIRECT("'Monthly Resource Report'!"&amp;'Reid Validation'!R$482631&amp;":"&amp;'Reid Validation'!R$482632),'Reid Validation'!R$482633,FALSE))</f>
        <v>0</v>
      </c>
      <c r="S130" s="317">
        <f ca="1">+IF(ISERROR(HLOOKUP($B130,INDIRECT("'Monthly Resource Report'!"&amp;'Reid Validation'!S$482631&amp;":"&amp;'Reid Validation'!S$482632),'Reid Validation'!S$482633,FALSE)),0,HLOOKUP($B130,INDIRECT("'Monthly Resource Report'!"&amp;'Reid Validation'!S$482631&amp;":"&amp;'Reid Validation'!S$482632),'Reid Validation'!S$482633,FALSE))</f>
        <v>0.71831904237029343</v>
      </c>
      <c r="T130" s="318">
        <f ca="1">+IF(ISERROR(HLOOKUP($B130,INDIRECT("'Monthly Resource Report'!"&amp;'Reid Validation'!T$482631&amp;":"&amp;'Reid Validation'!T$482632),'Reid Validation'!T$482633,FALSE)),0,HLOOKUP($B130,INDIRECT("'Monthly Resource Report'!"&amp;'Reid Validation'!T$482631&amp;":"&amp;'Reid Validation'!T$482632),'Reid Validation'!T$482633,FALSE))</f>
        <v>6.0334246031102302E-2</v>
      </c>
    </row>
    <row r="131" spans="2:20" s="29" customFormat="1">
      <c r="B131" s="301">
        <v>45170</v>
      </c>
      <c r="C131" s="294">
        <v>45</v>
      </c>
      <c r="D131" s="297">
        <v>0</v>
      </c>
      <c r="E131" s="299">
        <v>0.3</v>
      </c>
      <c r="F131" s="295">
        <v>0.06</v>
      </c>
      <c r="G131" s="294">
        <f ca="1">+IF(ISERROR(HLOOKUP($B131,INDIRECT("'Monthly Resource Report'!"&amp;'Reid Validation'!G$482631&amp;":"&amp;'Reid Validation'!G$482632),'Reid Validation'!G$482633,FALSE)),0,HLOOKUP($B131,INDIRECT("'Monthly Resource Report'!"&amp;'Reid Validation'!G$482631&amp;":"&amp;'Reid Validation'!G$482632),'Reid Validation'!G$482633,FALSE))</f>
        <v>0</v>
      </c>
      <c r="H131" s="297">
        <f ca="1">+IF(ISERROR(HLOOKUP($B131,INDIRECT("'Monthly Resource Report'!"&amp;'Reid Validation'!H$482631&amp;":"&amp;'Reid Validation'!H$482632),'Reid Validation'!H$482633,FALSE)),0,HLOOKUP($B131,INDIRECT("'Monthly Resource Report'!"&amp;'Reid Validation'!H$482631&amp;":"&amp;'Reid Validation'!H$482632),'Reid Validation'!H$482633,FALSE))</f>
        <v>0</v>
      </c>
      <c r="I131" s="317">
        <f ca="1">+IF(ISERROR(HLOOKUP($B131,INDIRECT("'Monthly Resource Report'!"&amp;'Reid Validation'!I$482631&amp;":"&amp;'Reid Validation'!I$482632),'Reid Validation'!I$482633,FALSE)),0,HLOOKUP($B131,INDIRECT("'Monthly Resource Report'!"&amp;'Reid Validation'!I$482631&amp;":"&amp;'Reid Validation'!I$482632),'Reid Validation'!I$482633,FALSE))</f>
        <v>0</v>
      </c>
      <c r="J131" s="318">
        <f ca="1">+IF(ISERROR(HLOOKUP($B131,INDIRECT("'Monthly Resource Report'!"&amp;'Reid Validation'!J$482631&amp;":"&amp;'Reid Validation'!J$482632),'Reid Validation'!J$482633,FALSE)),0,HLOOKUP($B131,INDIRECT("'Monthly Resource Report'!"&amp;'Reid Validation'!J$482631&amp;":"&amp;'Reid Validation'!J$482632),'Reid Validation'!J$482633,FALSE))</f>
        <v>0</v>
      </c>
      <c r="L131" s="301">
        <v>45170</v>
      </c>
      <c r="M131" s="294">
        <v>58</v>
      </c>
      <c r="N131" s="297">
        <v>0</v>
      </c>
      <c r="O131" s="299">
        <v>0.7</v>
      </c>
      <c r="P131" s="295">
        <v>0.06</v>
      </c>
      <c r="Q131" s="294">
        <f ca="1">+IF(ISERROR(HLOOKUP($B131,INDIRECT("'Monthly Resource Report'!"&amp;'Reid Validation'!Q$482631&amp;":"&amp;'Reid Validation'!Q$482632),'Reid Validation'!Q$482633,FALSE)),0,HLOOKUP($B131,INDIRECT("'Monthly Resource Report'!"&amp;'Reid Validation'!Q$482631&amp;":"&amp;'Reid Validation'!Q$482632),'Reid Validation'!Q$482633,FALSE))</f>
        <v>58</v>
      </c>
      <c r="R131" s="297">
        <f ca="1">+IF(ISERROR(HLOOKUP($B131,INDIRECT("'Monthly Resource Report'!"&amp;'Reid Validation'!R$482631&amp;":"&amp;'Reid Validation'!R$482632),'Reid Validation'!R$482633,FALSE)),0,HLOOKUP($B131,INDIRECT("'Monthly Resource Report'!"&amp;'Reid Validation'!R$482631&amp;":"&amp;'Reid Validation'!R$482632),'Reid Validation'!R$482633,FALSE))</f>
        <v>0</v>
      </c>
      <c r="S131" s="317">
        <f ca="1">+IF(ISERROR(HLOOKUP($B131,INDIRECT("'Monthly Resource Report'!"&amp;'Reid Validation'!S$482631&amp;":"&amp;'Reid Validation'!S$482632),'Reid Validation'!S$482633,FALSE)),0,HLOOKUP($B131,INDIRECT("'Monthly Resource Report'!"&amp;'Reid Validation'!S$482631&amp;":"&amp;'Reid Validation'!S$482632),'Reid Validation'!S$482633,FALSE))</f>
        <v>0.71090426691585118</v>
      </c>
      <c r="T131" s="318">
        <f ca="1">+IF(ISERROR(HLOOKUP($B131,INDIRECT("'Monthly Resource Report'!"&amp;'Reid Validation'!T$482631&amp;":"&amp;'Reid Validation'!T$482632),'Reid Validation'!T$482633,FALSE)),0,HLOOKUP($B131,INDIRECT("'Monthly Resource Report'!"&amp;'Reid Validation'!T$482631&amp;":"&amp;'Reid Validation'!T$482632),'Reid Validation'!T$482633,FALSE))</f>
        <v>6.0345910856210966E-2</v>
      </c>
    </row>
    <row r="132" spans="2:20" s="29" customFormat="1">
      <c r="B132" s="301">
        <v>45200</v>
      </c>
      <c r="C132" s="294">
        <v>45</v>
      </c>
      <c r="D132" s="297">
        <v>0</v>
      </c>
      <c r="E132" s="299">
        <v>0.3</v>
      </c>
      <c r="F132" s="295">
        <v>0.06</v>
      </c>
      <c r="G132" s="294">
        <f ca="1">+IF(ISERROR(HLOOKUP($B132,INDIRECT("'Monthly Resource Report'!"&amp;'Reid Validation'!G$482631&amp;":"&amp;'Reid Validation'!G$482632),'Reid Validation'!G$482633,FALSE)),0,HLOOKUP($B132,INDIRECT("'Monthly Resource Report'!"&amp;'Reid Validation'!G$482631&amp;":"&amp;'Reid Validation'!G$482632),'Reid Validation'!G$482633,FALSE))</f>
        <v>0</v>
      </c>
      <c r="H132" s="297">
        <f ca="1">+IF(ISERROR(HLOOKUP($B132,INDIRECT("'Monthly Resource Report'!"&amp;'Reid Validation'!H$482631&amp;":"&amp;'Reid Validation'!H$482632),'Reid Validation'!H$482633,FALSE)),0,HLOOKUP($B132,INDIRECT("'Monthly Resource Report'!"&amp;'Reid Validation'!H$482631&amp;":"&amp;'Reid Validation'!H$482632),'Reid Validation'!H$482633,FALSE))</f>
        <v>0</v>
      </c>
      <c r="I132" s="317">
        <f ca="1">+IF(ISERROR(HLOOKUP($B132,INDIRECT("'Monthly Resource Report'!"&amp;'Reid Validation'!I$482631&amp;":"&amp;'Reid Validation'!I$482632),'Reid Validation'!I$482633,FALSE)),0,HLOOKUP($B132,INDIRECT("'Monthly Resource Report'!"&amp;'Reid Validation'!I$482631&amp;":"&amp;'Reid Validation'!I$482632),'Reid Validation'!I$482633,FALSE))</f>
        <v>0</v>
      </c>
      <c r="J132" s="318">
        <f ca="1">+IF(ISERROR(HLOOKUP($B132,INDIRECT("'Monthly Resource Report'!"&amp;'Reid Validation'!J$482631&amp;":"&amp;'Reid Validation'!J$482632),'Reid Validation'!J$482633,FALSE)),0,HLOOKUP($B132,INDIRECT("'Monthly Resource Report'!"&amp;'Reid Validation'!J$482631&amp;":"&amp;'Reid Validation'!J$482632),'Reid Validation'!J$482633,FALSE))</f>
        <v>0</v>
      </c>
      <c r="L132" s="301">
        <v>45200</v>
      </c>
      <c r="M132" s="294">
        <v>60</v>
      </c>
      <c r="N132" s="297">
        <v>0</v>
      </c>
      <c r="O132" s="299">
        <v>0.7</v>
      </c>
      <c r="P132" s="295">
        <v>0.06</v>
      </c>
      <c r="Q132" s="294">
        <f ca="1">+IF(ISERROR(HLOOKUP($B132,INDIRECT("'Monthly Resource Report'!"&amp;'Reid Validation'!Q$482631&amp;":"&amp;'Reid Validation'!Q$482632),'Reid Validation'!Q$482633,FALSE)),0,HLOOKUP($B132,INDIRECT("'Monthly Resource Report'!"&amp;'Reid Validation'!Q$482631&amp;":"&amp;'Reid Validation'!Q$482632),'Reid Validation'!Q$482633,FALSE))</f>
        <v>60</v>
      </c>
      <c r="R132" s="297">
        <f ca="1">+IF(ISERROR(HLOOKUP($B132,INDIRECT("'Monthly Resource Report'!"&amp;'Reid Validation'!R$482631&amp;":"&amp;'Reid Validation'!R$482632),'Reid Validation'!R$482633,FALSE)),0,HLOOKUP($B132,INDIRECT("'Monthly Resource Report'!"&amp;'Reid Validation'!R$482631&amp;":"&amp;'Reid Validation'!R$482632),'Reid Validation'!R$482633,FALSE))</f>
        <v>0</v>
      </c>
      <c r="S132" s="317">
        <f ca="1">+IF(ISERROR(HLOOKUP($B132,INDIRECT("'Monthly Resource Report'!"&amp;'Reid Validation'!S$482631&amp;":"&amp;'Reid Validation'!S$482632),'Reid Validation'!S$482633,FALSE)),0,HLOOKUP($B132,INDIRECT("'Monthly Resource Report'!"&amp;'Reid Validation'!S$482631&amp;":"&amp;'Reid Validation'!S$482632),'Reid Validation'!S$482633,FALSE))</f>
        <v>0.69522512054755492</v>
      </c>
      <c r="T132" s="318">
        <f ca="1">+IF(ISERROR(HLOOKUP($B132,INDIRECT("'Monthly Resource Report'!"&amp;'Reid Validation'!T$482631&amp;":"&amp;'Reid Validation'!T$482632),'Reid Validation'!T$482633,FALSE)),0,HLOOKUP($B132,INDIRECT("'Monthly Resource Report'!"&amp;'Reid Validation'!T$482631&amp;":"&amp;'Reid Validation'!T$482632),'Reid Validation'!T$482633,FALSE))</f>
        <v>6.0560625735197167E-2</v>
      </c>
    </row>
    <row r="133" spans="2:20" s="29" customFormat="1">
      <c r="B133" s="301">
        <v>45231</v>
      </c>
      <c r="C133" s="294">
        <v>45</v>
      </c>
      <c r="D133" s="297">
        <v>0</v>
      </c>
      <c r="E133" s="299">
        <v>0.3</v>
      </c>
      <c r="F133" s="295">
        <v>0.06</v>
      </c>
      <c r="G133" s="294">
        <f ca="1">+IF(ISERROR(HLOOKUP($B133,INDIRECT("'Monthly Resource Report'!"&amp;'Reid Validation'!G$482631&amp;":"&amp;'Reid Validation'!G$482632),'Reid Validation'!G$482633,FALSE)),0,HLOOKUP($B133,INDIRECT("'Monthly Resource Report'!"&amp;'Reid Validation'!G$482631&amp;":"&amp;'Reid Validation'!G$482632),'Reid Validation'!G$482633,FALSE))</f>
        <v>0</v>
      </c>
      <c r="H133" s="297">
        <f ca="1">+IF(ISERROR(HLOOKUP($B133,INDIRECT("'Monthly Resource Report'!"&amp;'Reid Validation'!H$482631&amp;":"&amp;'Reid Validation'!H$482632),'Reid Validation'!H$482633,FALSE)),0,HLOOKUP($B133,INDIRECT("'Monthly Resource Report'!"&amp;'Reid Validation'!H$482631&amp;":"&amp;'Reid Validation'!H$482632),'Reid Validation'!H$482633,FALSE))</f>
        <v>0</v>
      </c>
      <c r="I133" s="317">
        <f ca="1">+IF(ISERROR(HLOOKUP($B133,INDIRECT("'Monthly Resource Report'!"&amp;'Reid Validation'!I$482631&amp;":"&amp;'Reid Validation'!I$482632),'Reid Validation'!I$482633,FALSE)),0,HLOOKUP($B133,INDIRECT("'Monthly Resource Report'!"&amp;'Reid Validation'!I$482631&amp;":"&amp;'Reid Validation'!I$482632),'Reid Validation'!I$482633,FALSE))</f>
        <v>0</v>
      </c>
      <c r="J133" s="318">
        <f ca="1">+IF(ISERROR(HLOOKUP($B133,INDIRECT("'Monthly Resource Report'!"&amp;'Reid Validation'!J$482631&amp;":"&amp;'Reid Validation'!J$482632),'Reid Validation'!J$482633,FALSE)),0,HLOOKUP($B133,INDIRECT("'Monthly Resource Report'!"&amp;'Reid Validation'!J$482631&amp;":"&amp;'Reid Validation'!J$482632),'Reid Validation'!J$482633,FALSE))</f>
        <v>0</v>
      </c>
      <c r="L133" s="301">
        <v>45231</v>
      </c>
      <c r="M133" s="294">
        <v>60</v>
      </c>
      <c r="N133" s="297">
        <v>0</v>
      </c>
      <c r="O133" s="299">
        <v>0.7</v>
      </c>
      <c r="P133" s="295">
        <v>0.06</v>
      </c>
      <c r="Q133" s="294">
        <f ca="1">+IF(ISERROR(HLOOKUP($B133,INDIRECT("'Monthly Resource Report'!"&amp;'Reid Validation'!Q$482631&amp;":"&amp;'Reid Validation'!Q$482632),'Reid Validation'!Q$482633,FALSE)),0,HLOOKUP($B133,INDIRECT("'Monthly Resource Report'!"&amp;'Reid Validation'!Q$482631&amp;":"&amp;'Reid Validation'!Q$482632),'Reid Validation'!Q$482633,FALSE))</f>
        <v>60</v>
      </c>
      <c r="R133" s="297">
        <f ca="1">+IF(ISERROR(HLOOKUP($B133,INDIRECT("'Monthly Resource Report'!"&amp;'Reid Validation'!R$482631&amp;":"&amp;'Reid Validation'!R$482632),'Reid Validation'!R$482633,FALSE)),0,HLOOKUP($B133,INDIRECT("'Monthly Resource Report'!"&amp;'Reid Validation'!R$482631&amp;":"&amp;'Reid Validation'!R$482632),'Reid Validation'!R$482633,FALSE))</f>
        <v>0</v>
      </c>
      <c r="S133" s="317">
        <f ca="1">+IF(ISERROR(HLOOKUP($B133,INDIRECT("'Monthly Resource Report'!"&amp;'Reid Validation'!S$482631&amp;":"&amp;'Reid Validation'!S$482632),'Reid Validation'!S$482633,FALSE)),0,HLOOKUP($B133,INDIRECT("'Monthly Resource Report'!"&amp;'Reid Validation'!S$482631&amp;":"&amp;'Reid Validation'!S$482632),'Reid Validation'!S$482633,FALSE))</f>
        <v>0.70409458766710586</v>
      </c>
      <c r="T133" s="318">
        <f ca="1">+IF(ISERROR(HLOOKUP($B133,INDIRECT("'Monthly Resource Report'!"&amp;'Reid Validation'!T$482631&amp;":"&amp;'Reid Validation'!T$482632),'Reid Validation'!T$482633,FALSE)),0,HLOOKUP($B133,INDIRECT("'Monthly Resource Report'!"&amp;'Reid Validation'!T$482631&amp;":"&amp;'Reid Validation'!T$482632),'Reid Validation'!T$482633,FALSE))</f>
        <v>6.1302872617072936E-2</v>
      </c>
    </row>
    <row r="134" spans="2:20" s="29" customFormat="1">
      <c r="B134" s="301">
        <v>45261</v>
      </c>
      <c r="C134" s="294">
        <v>45</v>
      </c>
      <c r="D134" s="297">
        <v>0</v>
      </c>
      <c r="E134" s="299">
        <v>0.3</v>
      </c>
      <c r="F134" s="295">
        <v>0.06</v>
      </c>
      <c r="G134" s="294">
        <f ca="1">+IF(ISERROR(HLOOKUP($B134,INDIRECT("'Monthly Resource Report'!"&amp;'Reid Validation'!G$482631&amp;":"&amp;'Reid Validation'!G$482632),'Reid Validation'!G$482633,FALSE)),0,HLOOKUP($B134,INDIRECT("'Monthly Resource Report'!"&amp;'Reid Validation'!G$482631&amp;":"&amp;'Reid Validation'!G$482632),'Reid Validation'!G$482633,FALSE))</f>
        <v>0</v>
      </c>
      <c r="H134" s="297">
        <f ca="1">+IF(ISERROR(HLOOKUP($B134,INDIRECT("'Monthly Resource Report'!"&amp;'Reid Validation'!H$482631&amp;":"&amp;'Reid Validation'!H$482632),'Reid Validation'!H$482633,FALSE)),0,HLOOKUP($B134,INDIRECT("'Monthly Resource Report'!"&amp;'Reid Validation'!H$482631&amp;":"&amp;'Reid Validation'!H$482632),'Reid Validation'!H$482633,FALSE))</f>
        <v>0</v>
      </c>
      <c r="I134" s="317">
        <f ca="1">+IF(ISERROR(HLOOKUP($B134,INDIRECT("'Monthly Resource Report'!"&amp;'Reid Validation'!I$482631&amp;":"&amp;'Reid Validation'!I$482632),'Reid Validation'!I$482633,FALSE)),0,HLOOKUP($B134,INDIRECT("'Monthly Resource Report'!"&amp;'Reid Validation'!I$482631&amp;":"&amp;'Reid Validation'!I$482632),'Reid Validation'!I$482633,FALSE))</f>
        <v>0</v>
      </c>
      <c r="J134" s="318">
        <f ca="1">+IF(ISERROR(HLOOKUP($B134,INDIRECT("'Monthly Resource Report'!"&amp;'Reid Validation'!J$482631&amp;":"&amp;'Reid Validation'!J$482632),'Reid Validation'!J$482633,FALSE)),0,HLOOKUP($B134,INDIRECT("'Monthly Resource Report'!"&amp;'Reid Validation'!J$482631&amp;":"&amp;'Reid Validation'!J$482632),'Reid Validation'!J$482633,FALSE))</f>
        <v>0</v>
      </c>
      <c r="L134" s="301">
        <v>45261</v>
      </c>
      <c r="M134" s="294">
        <v>65</v>
      </c>
      <c r="N134" s="297">
        <v>0</v>
      </c>
      <c r="O134" s="299">
        <v>0.7</v>
      </c>
      <c r="P134" s="295">
        <v>0.06</v>
      </c>
      <c r="Q134" s="294">
        <f ca="1">+IF(ISERROR(HLOOKUP($B134,INDIRECT("'Monthly Resource Report'!"&amp;'Reid Validation'!Q$482631&amp;":"&amp;'Reid Validation'!Q$482632),'Reid Validation'!Q$482633,FALSE)),0,HLOOKUP($B134,INDIRECT("'Monthly Resource Report'!"&amp;'Reid Validation'!Q$482631&amp;":"&amp;'Reid Validation'!Q$482632),'Reid Validation'!Q$482633,FALSE))</f>
        <v>65</v>
      </c>
      <c r="R134" s="297">
        <f ca="1">+IF(ISERROR(HLOOKUP($B134,INDIRECT("'Monthly Resource Report'!"&amp;'Reid Validation'!R$482631&amp;":"&amp;'Reid Validation'!R$482632),'Reid Validation'!R$482633,FALSE)),0,HLOOKUP($B134,INDIRECT("'Monthly Resource Report'!"&amp;'Reid Validation'!R$482631&amp;":"&amp;'Reid Validation'!R$482632),'Reid Validation'!R$482633,FALSE))</f>
        <v>0</v>
      </c>
      <c r="S134" s="317">
        <f ca="1">+IF(ISERROR(HLOOKUP($B134,INDIRECT("'Monthly Resource Report'!"&amp;'Reid Validation'!S$482631&amp;":"&amp;'Reid Validation'!S$482632),'Reid Validation'!S$482633,FALSE)),0,HLOOKUP($B134,INDIRECT("'Monthly Resource Report'!"&amp;'Reid Validation'!S$482631&amp;":"&amp;'Reid Validation'!S$482632),'Reid Validation'!S$482633,FALSE))</f>
        <v>0.70958557302321923</v>
      </c>
      <c r="T134" s="318">
        <f ca="1">+IF(ISERROR(HLOOKUP($B134,INDIRECT("'Monthly Resource Report'!"&amp;'Reid Validation'!T$482631&amp;":"&amp;'Reid Validation'!T$482632),'Reid Validation'!T$482633,FALSE)),0,HLOOKUP($B134,INDIRECT("'Monthly Resource Report'!"&amp;'Reid Validation'!T$482631&amp;":"&amp;'Reid Validation'!T$482632),'Reid Validation'!T$482633,FALSE))</f>
        <v>6.0711136220515216E-2</v>
      </c>
    </row>
    <row r="135" spans="2:20" s="29" customFormat="1">
      <c r="B135" s="301">
        <v>45292</v>
      </c>
      <c r="C135" s="294">
        <v>45</v>
      </c>
      <c r="D135" s="297">
        <v>0</v>
      </c>
      <c r="E135" s="299">
        <v>0.3</v>
      </c>
      <c r="F135" s="295">
        <v>0.06</v>
      </c>
      <c r="G135" s="294">
        <f ca="1">+IF(ISERROR(HLOOKUP($B135,INDIRECT("'Monthly Resource Report'!"&amp;'Reid Validation'!G$482631&amp;":"&amp;'Reid Validation'!G$482632),'Reid Validation'!G$482633,FALSE)),0,HLOOKUP($B135,INDIRECT("'Monthly Resource Report'!"&amp;'Reid Validation'!G$482631&amp;":"&amp;'Reid Validation'!G$482632),'Reid Validation'!G$482633,FALSE))</f>
        <v>45</v>
      </c>
      <c r="H135" s="297">
        <f ca="1">+IF(ISERROR(HLOOKUP($B135,INDIRECT("'Monthly Resource Report'!"&amp;'Reid Validation'!H$482631&amp;":"&amp;'Reid Validation'!H$482632),'Reid Validation'!H$482633,FALSE)),0,HLOOKUP($B135,INDIRECT("'Monthly Resource Report'!"&amp;'Reid Validation'!H$482631&amp;":"&amp;'Reid Validation'!H$482632),'Reid Validation'!H$482633,FALSE))</f>
        <v>0</v>
      </c>
      <c r="I135" s="317">
        <f ca="1">+IF(ISERROR(HLOOKUP($B135,INDIRECT("'Monthly Resource Report'!"&amp;'Reid Validation'!I$482631&amp;":"&amp;'Reid Validation'!I$482632),'Reid Validation'!I$482633,FALSE)),0,HLOOKUP($B135,INDIRECT("'Monthly Resource Report'!"&amp;'Reid Validation'!I$482631&amp;":"&amp;'Reid Validation'!I$482632),'Reid Validation'!I$482633,FALSE))</f>
        <v>0</v>
      </c>
      <c r="J135" s="318">
        <f ca="1">+IF(ISERROR(HLOOKUP($B135,INDIRECT("'Monthly Resource Report'!"&amp;'Reid Validation'!J$482631&amp;":"&amp;'Reid Validation'!J$482632),'Reid Validation'!J$482633,FALSE)),0,HLOOKUP($B135,INDIRECT("'Monthly Resource Report'!"&amp;'Reid Validation'!J$482631&amp;":"&amp;'Reid Validation'!J$482632),'Reid Validation'!J$482633,FALSE))</f>
        <v>0</v>
      </c>
      <c r="L135" s="301">
        <v>45292</v>
      </c>
      <c r="M135" s="294">
        <v>65</v>
      </c>
      <c r="N135" s="297">
        <v>0</v>
      </c>
      <c r="O135" s="299">
        <v>0.7</v>
      </c>
      <c r="P135" s="295">
        <v>0.06</v>
      </c>
      <c r="Q135" s="294">
        <f ca="1">+IF(ISERROR(HLOOKUP($B135,INDIRECT("'Monthly Resource Report'!"&amp;'Reid Validation'!Q$482631&amp;":"&amp;'Reid Validation'!Q$482632),'Reid Validation'!Q$482633,FALSE)),0,HLOOKUP($B135,INDIRECT("'Monthly Resource Report'!"&amp;'Reid Validation'!Q$482631&amp;":"&amp;'Reid Validation'!Q$482632),'Reid Validation'!Q$482633,FALSE))</f>
        <v>65</v>
      </c>
      <c r="R135" s="297">
        <f ca="1">+IF(ISERROR(HLOOKUP($B135,INDIRECT("'Monthly Resource Report'!"&amp;'Reid Validation'!R$482631&amp;":"&amp;'Reid Validation'!R$482632),'Reid Validation'!R$482633,FALSE)),0,HLOOKUP($B135,INDIRECT("'Monthly Resource Report'!"&amp;'Reid Validation'!R$482631&amp;":"&amp;'Reid Validation'!R$482632),'Reid Validation'!R$482633,FALSE))</f>
        <v>0</v>
      </c>
      <c r="S135" s="317">
        <f ca="1">+IF(ISERROR(HLOOKUP($B135,INDIRECT("'Monthly Resource Report'!"&amp;'Reid Validation'!S$482631&amp;":"&amp;'Reid Validation'!S$482632),'Reid Validation'!S$482633,FALSE)),0,HLOOKUP($B135,INDIRECT("'Monthly Resource Report'!"&amp;'Reid Validation'!S$482631&amp;":"&amp;'Reid Validation'!S$482632),'Reid Validation'!S$482633,FALSE))</f>
        <v>0.70703605671025194</v>
      </c>
      <c r="T135" s="318">
        <f ca="1">+IF(ISERROR(HLOOKUP($B135,INDIRECT("'Monthly Resource Report'!"&amp;'Reid Validation'!T$482631&amp;":"&amp;'Reid Validation'!T$482632),'Reid Validation'!T$482633,FALSE)),0,HLOOKUP($B135,INDIRECT("'Monthly Resource Report'!"&amp;'Reid Validation'!T$482631&amp;":"&amp;'Reid Validation'!T$482632),'Reid Validation'!T$482633,FALSE))</f>
        <v>6.0911860374296835E-2</v>
      </c>
    </row>
    <row r="136" spans="2:20" s="29" customFormat="1">
      <c r="B136" s="301">
        <v>45323</v>
      </c>
      <c r="C136" s="294">
        <v>45</v>
      </c>
      <c r="D136" s="297">
        <v>0</v>
      </c>
      <c r="E136" s="299">
        <v>0.3</v>
      </c>
      <c r="F136" s="295">
        <v>0.06</v>
      </c>
      <c r="G136" s="294">
        <f ca="1">+IF(ISERROR(HLOOKUP($B136,INDIRECT("'Monthly Resource Report'!"&amp;'Reid Validation'!G$482631&amp;":"&amp;'Reid Validation'!G$482632),'Reid Validation'!G$482633,FALSE)),0,HLOOKUP($B136,INDIRECT("'Monthly Resource Report'!"&amp;'Reid Validation'!G$482631&amp;":"&amp;'Reid Validation'!G$482632),'Reid Validation'!G$482633,FALSE))</f>
        <v>45</v>
      </c>
      <c r="H136" s="297">
        <f ca="1">+IF(ISERROR(HLOOKUP($B136,INDIRECT("'Monthly Resource Report'!"&amp;'Reid Validation'!H$482631&amp;":"&amp;'Reid Validation'!H$482632),'Reid Validation'!H$482633,FALSE)),0,HLOOKUP($B136,INDIRECT("'Monthly Resource Report'!"&amp;'Reid Validation'!H$482631&amp;":"&amp;'Reid Validation'!H$482632),'Reid Validation'!H$482633,FALSE))</f>
        <v>0</v>
      </c>
      <c r="I136" s="317">
        <f ca="1">+IF(ISERROR(HLOOKUP($B136,INDIRECT("'Monthly Resource Report'!"&amp;'Reid Validation'!I$482631&amp;":"&amp;'Reid Validation'!I$482632),'Reid Validation'!I$482633,FALSE)),0,HLOOKUP($B136,INDIRECT("'Monthly Resource Report'!"&amp;'Reid Validation'!I$482631&amp;":"&amp;'Reid Validation'!I$482632),'Reid Validation'!I$482633,FALSE))</f>
        <v>0</v>
      </c>
      <c r="J136" s="318">
        <f ca="1">+IF(ISERROR(HLOOKUP($B136,INDIRECT("'Monthly Resource Report'!"&amp;'Reid Validation'!J$482631&amp;":"&amp;'Reid Validation'!J$482632),'Reid Validation'!J$482633,FALSE)),0,HLOOKUP($B136,INDIRECT("'Monthly Resource Report'!"&amp;'Reid Validation'!J$482631&amp;":"&amp;'Reid Validation'!J$482632),'Reid Validation'!J$482633,FALSE))</f>
        <v>0</v>
      </c>
      <c r="L136" s="301">
        <v>45323</v>
      </c>
      <c r="M136" s="294">
        <v>65</v>
      </c>
      <c r="N136" s="297">
        <v>0</v>
      </c>
      <c r="O136" s="299">
        <v>0.7</v>
      </c>
      <c r="P136" s="295">
        <v>0.06</v>
      </c>
      <c r="Q136" s="294">
        <f ca="1">+IF(ISERROR(HLOOKUP($B136,INDIRECT("'Monthly Resource Report'!"&amp;'Reid Validation'!Q$482631&amp;":"&amp;'Reid Validation'!Q$482632),'Reid Validation'!Q$482633,FALSE)),0,HLOOKUP($B136,INDIRECT("'Monthly Resource Report'!"&amp;'Reid Validation'!Q$482631&amp;":"&amp;'Reid Validation'!Q$482632),'Reid Validation'!Q$482633,FALSE))</f>
        <v>65</v>
      </c>
      <c r="R136" s="297">
        <f ca="1">+IF(ISERROR(HLOOKUP($B136,INDIRECT("'Monthly Resource Report'!"&amp;'Reid Validation'!R$482631&amp;":"&amp;'Reid Validation'!R$482632),'Reid Validation'!R$482633,FALSE)),0,HLOOKUP($B136,INDIRECT("'Monthly Resource Report'!"&amp;'Reid Validation'!R$482631&amp;":"&amp;'Reid Validation'!R$482632),'Reid Validation'!R$482633,FALSE))</f>
        <v>0</v>
      </c>
      <c r="S136" s="317">
        <f ca="1">+IF(ISERROR(HLOOKUP($B136,INDIRECT("'Monthly Resource Report'!"&amp;'Reid Validation'!S$482631&amp;":"&amp;'Reid Validation'!S$482632),'Reid Validation'!S$482633,FALSE)),0,HLOOKUP($B136,INDIRECT("'Monthly Resource Report'!"&amp;'Reid Validation'!S$482631&amp;":"&amp;'Reid Validation'!S$482632),'Reid Validation'!S$482633,FALSE))</f>
        <v>0.70705047293473289</v>
      </c>
      <c r="T136" s="318">
        <f ca="1">+IF(ISERROR(HLOOKUP($B136,INDIRECT("'Monthly Resource Report'!"&amp;'Reid Validation'!T$482631&amp;":"&amp;'Reid Validation'!T$482632),'Reid Validation'!T$482633,FALSE)),0,HLOOKUP($B136,INDIRECT("'Monthly Resource Report'!"&amp;'Reid Validation'!T$482631&amp;":"&amp;'Reid Validation'!T$482632),'Reid Validation'!T$482633,FALSE))</f>
        <v>6.0782902535162671E-2</v>
      </c>
    </row>
    <row r="137" spans="2:20" s="29" customFormat="1">
      <c r="B137" s="301">
        <v>45352</v>
      </c>
      <c r="C137" s="294">
        <v>45</v>
      </c>
      <c r="D137" s="297">
        <v>0</v>
      </c>
      <c r="E137" s="299">
        <v>0.3</v>
      </c>
      <c r="F137" s="295">
        <v>0.06</v>
      </c>
      <c r="G137" s="294">
        <f ca="1">+IF(ISERROR(HLOOKUP($B137,INDIRECT("'Monthly Resource Report'!"&amp;'Reid Validation'!G$482631&amp;":"&amp;'Reid Validation'!G$482632),'Reid Validation'!G$482633,FALSE)),0,HLOOKUP($B137,INDIRECT("'Monthly Resource Report'!"&amp;'Reid Validation'!G$482631&amp;":"&amp;'Reid Validation'!G$482632),'Reid Validation'!G$482633,FALSE))</f>
        <v>0</v>
      </c>
      <c r="H137" s="297">
        <f ca="1">+IF(ISERROR(HLOOKUP($B137,INDIRECT("'Monthly Resource Report'!"&amp;'Reid Validation'!H$482631&amp;":"&amp;'Reid Validation'!H$482632),'Reid Validation'!H$482633,FALSE)),0,HLOOKUP($B137,INDIRECT("'Monthly Resource Report'!"&amp;'Reid Validation'!H$482631&amp;":"&amp;'Reid Validation'!H$482632),'Reid Validation'!H$482633,FALSE))</f>
        <v>0</v>
      </c>
      <c r="I137" s="317">
        <f ca="1">+IF(ISERROR(HLOOKUP($B137,INDIRECT("'Monthly Resource Report'!"&amp;'Reid Validation'!I$482631&amp;":"&amp;'Reid Validation'!I$482632),'Reid Validation'!I$482633,FALSE)),0,HLOOKUP($B137,INDIRECT("'Monthly Resource Report'!"&amp;'Reid Validation'!I$482631&amp;":"&amp;'Reid Validation'!I$482632),'Reid Validation'!I$482633,FALSE))</f>
        <v>0</v>
      </c>
      <c r="J137" s="318">
        <f ca="1">+IF(ISERROR(HLOOKUP($B137,INDIRECT("'Monthly Resource Report'!"&amp;'Reid Validation'!J$482631&amp;":"&amp;'Reid Validation'!J$482632),'Reid Validation'!J$482633,FALSE)),0,HLOOKUP($B137,INDIRECT("'Monthly Resource Report'!"&amp;'Reid Validation'!J$482631&amp;":"&amp;'Reid Validation'!J$482632),'Reid Validation'!J$482633,FALSE))</f>
        <v>0</v>
      </c>
      <c r="L137" s="301">
        <v>45352</v>
      </c>
      <c r="M137" s="294">
        <v>65</v>
      </c>
      <c r="N137" s="297">
        <v>0</v>
      </c>
      <c r="O137" s="299">
        <v>0.7</v>
      </c>
      <c r="P137" s="295">
        <v>0.06</v>
      </c>
      <c r="Q137" s="294">
        <f ca="1">+IF(ISERROR(HLOOKUP($B137,INDIRECT("'Monthly Resource Report'!"&amp;'Reid Validation'!Q$482631&amp;":"&amp;'Reid Validation'!Q$482632),'Reid Validation'!Q$482633,FALSE)),0,HLOOKUP($B137,INDIRECT("'Monthly Resource Report'!"&amp;'Reid Validation'!Q$482631&amp;":"&amp;'Reid Validation'!Q$482632),'Reid Validation'!Q$482633,FALSE))</f>
        <v>65</v>
      </c>
      <c r="R137" s="297">
        <f ca="1">+IF(ISERROR(HLOOKUP($B137,INDIRECT("'Monthly Resource Report'!"&amp;'Reid Validation'!R$482631&amp;":"&amp;'Reid Validation'!R$482632),'Reid Validation'!R$482633,FALSE)),0,HLOOKUP($B137,INDIRECT("'Monthly Resource Report'!"&amp;'Reid Validation'!R$482631&amp;":"&amp;'Reid Validation'!R$482632),'Reid Validation'!R$482633,FALSE))</f>
        <v>0</v>
      </c>
      <c r="S137" s="317">
        <f ca="1">+IF(ISERROR(HLOOKUP($B137,INDIRECT("'Monthly Resource Report'!"&amp;'Reid Validation'!S$482631&amp;":"&amp;'Reid Validation'!S$482632),'Reid Validation'!S$482633,FALSE)),0,HLOOKUP($B137,INDIRECT("'Monthly Resource Report'!"&amp;'Reid Validation'!S$482631&amp;":"&amp;'Reid Validation'!S$482632),'Reid Validation'!S$482633,FALSE))</f>
        <v>0.70996483520756593</v>
      </c>
      <c r="T137" s="318">
        <f ca="1">+IF(ISERROR(HLOOKUP($B137,INDIRECT("'Monthly Resource Report'!"&amp;'Reid Validation'!T$482631&amp;":"&amp;'Reid Validation'!T$482632),'Reid Validation'!T$482633,FALSE)),0,HLOOKUP($B137,INDIRECT("'Monthly Resource Report'!"&amp;'Reid Validation'!T$482631&amp;":"&amp;'Reid Validation'!T$482632),'Reid Validation'!T$482633,FALSE))</f>
        <v>6.1045268516080456E-2</v>
      </c>
    </row>
    <row r="138" spans="2:20" s="29" customFormat="1">
      <c r="B138" s="301">
        <v>45383</v>
      </c>
      <c r="C138" s="294">
        <v>45</v>
      </c>
      <c r="D138" s="297">
        <v>0</v>
      </c>
      <c r="E138" s="299">
        <v>0.3</v>
      </c>
      <c r="F138" s="295">
        <v>0.06</v>
      </c>
      <c r="G138" s="294">
        <f ca="1">+IF(ISERROR(HLOOKUP($B138,INDIRECT("'Monthly Resource Report'!"&amp;'Reid Validation'!G$482631&amp;":"&amp;'Reid Validation'!G$482632),'Reid Validation'!G$482633,FALSE)),0,HLOOKUP($B138,INDIRECT("'Monthly Resource Report'!"&amp;'Reid Validation'!G$482631&amp;":"&amp;'Reid Validation'!G$482632),'Reid Validation'!G$482633,FALSE))</f>
        <v>0</v>
      </c>
      <c r="H138" s="297">
        <f ca="1">+IF(ISERROR(HLOOKUP($B138,INDIRECT("'Monthly Resource Report'!"&amp;'Reid Validation'!H$482631&amp;":"&amp;'Reid Validation'!H$482632),'Reid Validation'!H$482633,FALSE)),0,HLOOKUP($B138,INDIRECT("'Monthly Resource Report'!"&amp;'Reid Validation'!H$482631&amp;":"&amp;'Reid Validation'!H$482632),'Reid Validation'!H$482633,FALSE))</f>
        <v>0</v>
      </c>
      <c r="I138" s="317">
        <f ca="1">+IF(ISERROR(HLOOKUP($B138,INDIRECT("'Monthly Resource Report'!"&amp;'Reid Validation'!I$482631&amp;":"&amp;'Reid Validation'!I$482632),'Reid Validation'!I$482633,FALSE)),0,HLOOKUP($B138,INDIRECT("'Monthly Resource Report'!"&amp;'Reid Validation'!I$482631&amp;":"&amp;'Reid Validation'!I$482632),'Reid Validation'!I$482633,FALSE))</f>
        <v>0</v>
      </c>
      <c r="J138" s="318">
        <f ca="1">+IF(ISERROR(HLOOKUP($B138,INDIRECT("'Monthly Resource Report'!"&amp;'Reid Validation'!J$482631&amp;":"&amp;'Reid Validation'!J$482632),'Reid Validation'!J$482633,FALSE)),0,HLOOKUP($B138,INDIRECT("'Monthly Resource Report'!"&amp;'Reid Validation'!J$482631&amp;":"&amp;'Reid Validation'!J$482632),'Reid Validation'!J$482633,FALSE))</f>
        <v>0</v>
      </c>
      <c r="L138" s="301">
        <v>45383</v>
      </c>
      <c r="M138" s="294">
        <v>65</v>
      </c>
      <c r="N138" s="297">
        <v>0</v>
      </c>
      <c r="O138" s="299">
        <v>0.7</v>
      </c>
      <c r="P138" s="295">
        <v>0.06</v>
      </c>
      <c r="Q138" s="294">
        <f ca="1">+IF(ISERROR(HLOOKUP($B138,INDIRECT("'Monthly Resource Report'!"&amp;'Reid Validation'!Q$482631&amp;":"&amp;'Reid Validation'!Q$482632),'Reid Validation'!Q$482633,FALSE)),0,HLOOKUP($B138,INDIRECT("'Monthly Resource Report'!"&amp;'Reid Validation'!Q$482631&amp;":"&amp;'Reid Validation'!Q$482632),'Reid Validation'!Q$482633,FALSE))</f>
        <v>65</v>
      </c>
      <c r="R138" s="297">
        <f ca="1">+IF(ISERROR(HLOOKUP($B138,INDIRECT("'Monthly Resource Report'!"&amp;'Reid Validation'!R$482631&amp;":"&amp;'Reid Validation'!R$482632),'Reid Validation'!R$482633,FALSE)),0,HLOOKUP($B138,INDIRECT("'Monthly Resource Report'!"&amp;'Reid Validation'!R$482631&amp;":"&amp;'Reid Validation'!R$482632),'Reid Validation'!R$482633,FALSE))</f>
        <v>0</v>
      </c>
      <c r="S138" s="317">
        <f ca="1">+IF(ISERROR(HLOOKUP($B138,INDIRECT("'Monthly Resource Report'!"&amp;'Reid Validation'!S$482631&amp;":"&amp;'Reid Validation'!S$482632),'Reid Validation'!S$482633,FALSE)),0,HLOOKUP($B138,INDIRECT("'Monthly Resource Report'!"&amp;'Reid Validation'!S$482631&amp;":"&amp;'Reid Validation'!S$482632),'Reid Validation'!S$482633,FALSE))</f>
        <v>0.71001710347121283</v>
      </c>
      <c r="T138" s="318">
        <f ca="1">+IF(ISERROR(HLOOKUP($B138,INDIRECT("'Monthly Resource Report'!"&amp;'Reid Validation'!T$482631&amp;":"&amp;'Reid Validation'!T$482632),'Reid Validation'!T$482633,FALSE)),0,HLOOKUP($B138,INDIRECT("'Monthly Resource Report'!"&amp;'Reid Validation'!T$482631&amp;":"&amp;'Reid Validation'!T$482632),'Reid Validation'!T$482633,FALSE))</f>
        <v>6.1192263522847949E-2</v>
      </c>
    </row>
    <row r="139" spans="2:20" s="29" customFormat="1">
      <c r="B139" s="301">
        <v>45413</v>
      </c>
      <c r="C139" s="294">
        <v>45</v>
      </c>
      <c r="D139" s="297">
        <v>0</v>
      </c>
      <c r="E139" s="299">
        <v>0.3</v>
      </c>
      <c r="F139" s="295">
        <v>0.06</v>
      </c>
      <c r="G139" s="294">
        <f ca="1">+IF(ISERROR(HLOOKUP($B139,INDIRECT("'Monthly Resource Report'!"&amp;'Reid Validation'!G$482631&amp;":"&amp;'Reid Validation'!G$482632),'Reid Validation'!G$482633,FALSE)),0,HLOOKUP($B139,INDIRECT("'Monthly Resource Report'!"&amp;'Reid Validation'!G$482631&amp;":"&amp;'Reid Validation'!G$482632),'Reid Validation'!G$482633,FALSE))</f>
        <v>0</v>
      </c>
      <c r="H139" s="297">
        <f ca="1">+IF(ISERROR(HLOOKUP($B139,INDIRECT("'Monthly Resource Report'!"&amp;'Reid Validation'!H$482631&amp;":"&amp;'Reid Validation'!H$482632),'Reid Validation'!H$482633,FALSE)),0,HLOOKUP($B139,INDIRECT("'Monthly Resource Report'!"&amp;'Reid Validation'!H$482631&amp;":"&amp;'Reid Validation'!H$482632),'Reid Validation'!H$482633,FALSE))</f>
        <v>0</v>
      </c>
      <c r="I139" s="317">
        <f ca="1">+IF(ISERROR(HLOOKUP($B139,INDIRECT("'Monthly Resource Report'!"&amp;'Reid Validation'!I$482631&amp;":"&amp;'Reid Validation'!I$482632),'Reid Validation'!I$482633,FALSE)),0,HLOOKUP($B139,INDIRECT("'Monthly Resource Report'!"&amp;'Reid Validation'!I$482631&amp;":"&amp;'Reid Validation'!I$482632),'Reid Validation'!I$482633,FALSE))</f>
        <v>0</v>
      </c>
      <c r="J139" s="318">
        <f ca="1">+IF(ISERROR(HLOOKUP($B139,INDIRECT("'Monthly Resource Report'!"&amp;'Reid Validation'!J$482631&amp;":"&amp;'Reid Validation'!J$482632),'Reid Validation'!J$482633,FALSE)),0,HLOOKUP($B139,INDIRECT("'Monthly Resource Report'!"&amp;'Reid Validation'!J$482631&amp;":"&amp;'Reid Validation'!J$482632),'Reid Validation'!J$482633,FALSE))</f>
        <v>0</v>
      </c>
      <c r="L139" s="301">
        <v>45413</v>
      </c>
      <c r="M139" s="294">
        <v>60</v>
      </c>
      <c r="N139" s="297">
        <v>0</v>
      </c>
      <c r="O139" s="299">
        <v>0.7</v>
      </c>
      <c r="P139" s="295">
        <v>0.06</v>
      </c>
      <c r="Q139" s="294">
        <f ca="1">+IF(ISERROR(HLOOKUP($B139,INDIRECT("'Monthly Resource Report'!"&amp;'Reid Validation'!Q$482631&amp;":"&amp;'Reid Validation'!Q$482632),'Reid Validation'!Q$482633,FALSE)),0,HLOOKUP($B139,INDIRECT("'Monthly Resource Report'!"&amp;'Reid Validation'!Q$482631&amp;":"&amp;'Reid Validation'!Q$482632),'Reid Validation'!Q$482633,FALSE))</f>
        <v>60</v>
      </c>
      <c r="R139" s="297">
        <f ca="1">+IF(ISERROR(HLOOKUP($B139,INDIRECT("'Monthly Resource Report'!"&amp;'Reid Validation'!R$482631&amp;":"&amp;'Reid Validation'!R$482632),'Reid Validation'!R$482633,FALSE)),0,HLOOKUP($B139,INDIRECT("'Monthly Resource Report'!"&amp;'Reid Validation'!R$482631&amp;":"&amp;'Reid Validation'!R$482632),'Reid Validation'!R$482633,FALSE))</f>
        <v>0</v>
      </c>
      <c r="S139" s="317">
        <f ca="1">+IF(ISERROR(HLOOKUP($B139,INDIRECT("'Monthly Resource Report'!"&amp;'Reid Validation'!S$482631&amp;":"&amp;'Reid Validation'!S$482632),'Reid Validation'!S$482633,FALSE)),0,HLOOKUP($B139,INDIRECT("'Monthly Resource Report'!"&amp;'Reid Validation'!S$482631&amp;":"&amp;'Reid Validation'!S$482632),'Reid Validation'!S$482633,FALSE))</f>
        <v>0.69065745790056143</v>
      </c>
      <c r="T139" s="318">
        <f ca="1">+IF(ISERROR(HLOOKUP($B139,INDIRECT("'Monthly Resource Report'!"&amp;'Reid Validation'!T$482631&amp;":"&amp;'Reid Validation'!T$482632),'Reid Validation'!T$482633,FALSE)),0,HLOOKUP($B139,INDIRECT("'Monthly Resource Report'!"&amp;'Reid Validation'!T$482631&amp;":"&amp;'Reid Validation'!T$482632),'Reid Validation'!T$482633,FALSE))</f>
        <v>6.0443638529264057E-2</v>
      </c>
    </row>
    <row r="140" spans="2:20" s="29" customFormat="1">
      <c r="B140" s="301">
        <v>45444</v>
      </c>
      <c r="C140" s="294">
        <v>45</v>
      </c>
      <c r="D140" s="297">
        <v>0</v>
      </c>
      <c r="E140" s="299">
        <v>0.3</v>
      </c>
      <c r="F140" s="295">
        <v>0.06</v>
      </c>
      <c r="G140" s="294">
        <f ca="1">+IF(ISERROR(HLOOKUP($B140,INDIRECT("'Monthly Resource Report'!"&amp;'Reid Validation'!G$482631&amp;":"&amp;'Reid Validation'!G$482632),'Reid Validation'!G$482633,FALSE)),0,HLOOKUP($B140,INDIRECT("'Monthly Resource Report'!"&amp;'Reid Validation'!G$482631&amp;":"&amp;'Reid Validation'!G$482632),'Reid Validation'!G$482633,FALSE))</f>
        <v>0</v>
      </c>
      <c r="H140" s="297">
        <f ca="1">+IF(ISERROR(HLOOKUP($B140,INDIRECT("'Monthly Resource Report'!"&amp;'Reid Validation'!H$482631&amp;":"&amp;'Reid Validation'!H$482632),'Reid Validation'!H$482633,FALSE)),0,HLOOKUP($B140,INDIRECT("'Monthly Resource Report'!"&amp;'Reid Validation'!H$482631&amp;":"&amp;'Reid Validation'!H$482632),'Reid Validation'!H$482633,FALSE))</f>
        <v>0</v>
      </c>
      <c r="I140" s="317">
        <f ca="1">+IF(ISERROR(HLOOKUP($B140,INDIRECT("'Monthly Resource Report'!"&amp;'Reid Validation'!I$482631&amp;":"&amp;'Reid Validation'!I$482632),'Reid Validation'!I$482633,FALSE)),0,HLOOKUP($B140,INDIRECT("'Monthly Resource Report'!"&amp;'Reid Validation'!I$482631&amp;":"&amp;'Reid Validation'!I$482632),'Reid Validation'!I$482633,FALSE))</f>
        <v>0</v>
      </c>
      <c r="J140" s="318">
        <f ca="1">+IF(ISERROR(HLOOKUP($B140,INDIRECT("'Monthly Resource Report'!"&amp;'Reid Validation'!J$482631&amp;":"&amp;'Reid Validation'!J$482632),'Reid Validation'!J$482633,FALSE)),0,HLOOKUP($B140,INDIRECT("'Monthly Resource Report'!"&amp;'Reid Validation'!J$482631&amp;":"&amp;'Reid Validation'!J$482632),'Reid Validation'!J$482633,FALSE))</f>
        <v>0</v>
      </c>
      <c r="L140" s="301">
        <v>45444</v>
      </c>
      <c r="M140" s="294">
        <v>60</v>
      </c>
      <c r="N140" s="297">
        <v>0</v>
      </c>
      <c r="O140" s="299">
        <v>0.7</v>
      </c>
      <c r="P140" s="295">
        <v>0.06</v>
      </c>
      <c r="Q140" s="294">
        <f ca="1">+IF(ISERROR(HLOOKUP($B140,INDIRECT("'Monthly Resource Report'!"&amp;'Reid Validation'!Q$482631&amp;":"&amp;'Reid Validation'!Q$482632),'Reid Validation'!Q$482633,FALSE)),0,HLOOKUP($B140,INDIRECT("'Monthly Resource Report'!"&amp;'Reid Validation'!Q$482631&amp;":"&amp;'Reid Validation'!Q$482632),'Reid Validation'!Q$482633,FALSE))</f>
        <v>60</v>
      </c>
      <c r="R140" s="297">
        <f ca="1">+IF(ISERROR(HLOOKUP($B140,INDIRECT("'Monthly Resource Report'!"&amp;'Reid Validation'!R$482631&amp;":"&amp;'Reid Validation'!R$482632),'Reid Validation'!R$482633,FALSE)),0,HLOOKUP($B140,INDIRECT("'Monthly Resource Report'!"&amp;'Reid Validation'!R$482631&amp;":"&amp;'Reid Validation'!R$482632),'Reid Validation'!R$482633,FALSE))</f>
        <v>0</v>
      </c>
      <c r="S140" s="317">
        <f ca="1">+IF(ISERROR(HLOOKUP($B140,INDIRECT("'Monthly Resource Report'!"&amp;'Reid Validation'!S$482631&amp;":"&amp;'Reid Validation'!S$482632),'Reid Validation'!S$482633,FALSE)),0,HLOOKUP($B140,INDIRECT("'Monthly Resource Report'!"&amp;'Reid Validation'!S$482631&amp;":"&amp;'Reid Validation'!S$482632),'Reid Validation'!S$482633,FALSE))</f>
        <v>0.70825043407276411</v>
      </c>
      <c r="T140" s="318">
        <f ca="1">+IF(ISERROR(HLOOKUP($B140,INDIRECT("'Monthly Resource Report'!"&amp;'Reid Validation'!T$482631&amp;":"&amp;'Reid Validation'!T$482632),'Reid Validation'!T$482633,FALSE)),0,HLOOKUP($B140,INDIRECT("'Monthly Resource Report'!"&amp;'Reid Validation'!T$482631&amp;":"&amp;'Reid Validation'!T$482632),'Reid Validation'!T$482633,FALSE))</f>
        <v>6.0307427969411111E-2</v>
      </c>
    </row>
    <row r="141" spans="2:20" s="29" customFormat="1">
      <c r="B141" s="301">
        <v>45474</v>
      </c>
      <c r="C141" s="294">
        <v>45</v>
      </c>
      <c r="D141" s="297">
        <v>0</v>
      </c>
      <c r="E141" s="299">
        <v>0.3</v>
      </c>
      <c r="F141" s="295">
        <v>0.06</v>
      </c>
      <c r="G141" s="294">
        <f ca="1">+IF(ISERROR(HLOOKUP($B141,INDIRECT("'Monthly Resource Report'!"&amp;'Reid Validation'!G$482631&amp;":"&amp;'Reid Validation'!G$482632),'Reid Validation'!G$482633,FALSE)),0,HLOOKUP($B141,INDIRECT("'Monthly Resource Report'!"&amp;'Reid Validation'!G$482631&amp;":"&amp;'Reid Validation'!G$482632),'Reid Validation'!G$482633,FALSE))</f>
        <v>45</v>
      </c>
      <c r="H141" s="297">
        <f ca="1">+IF(ISERROR(HLOOKUP($B141,INDIRECT("'Monthly Resource Report'!"&amp;'Reid Validation'!H$482631&amp;":"&amp;'Reid Validation'!H$482632),'Reid Validation'!H$482633,FALSE)),0,HLOOKUP($B141,INDIRECT("'Monthly Resource Report'!"&amp;'Reid Validation'!H$482631&amp;":"&amp;'Reid Validation'!H$482632),'Reid Validation'!H$482633,FALSE))</f>
        <v>0</v>
      </c>
      <c r="I141" s="317">
        <f ca="1">+IF(ISERROR(HLOOKUP($B141,INDIRECT("'Monthly Resource Report'!"&amp;'Reid Validation'!I$482631&amp;":"&amp;'Reid Validation'!I$482632),'Reid Validation'!I$482633,FALSE)),0,HLOOKUP($B141,INDIRECT("'Monthly Resource Report'!"&amp;'Reid Validation'!I$482631&amp;":"&amp;'Reid Validation'!I$482632),'Reid Validation'!I$482633,FALSE))</f>
        <v>0.29531420578602618</v>
      </c>
      <c r="J141" s="318">
        <f ca="1">+IF(ISERROR(HLOOKUP($B141,INDIRECT("'Monthly Resource Report'!"&amp;'Reid Validation'!J$482631&amp;":"&amp;'Reid Validation'!J$482632),'Reid Validation'!J$482633,FALSE)),0,HLOOKUP($B141,INDIRECT("'Monthly Resource Report'!"&amp;'Reid Validation'!J$482631&amp;":"&amp;'Reid Validation'!J$482632),'Reid Validation'!J$482633,FALSE))</f>
        <v>6.7698382914847158E-2</v>
      </c>
      <c r="L141" s="301">
        <v>45474</v>
      </c>
      <c r="M141" s="294">
        <v>58</v>
      </c>
      <c r="N141" s="297">
        <v>0</v>
      </c>
      <c r="O141" s="299">
        <v>0.7</v>
      </c>
      <c r="P141" s="295">
        <v>0.06</v>
      </c>
      <c r="Q141" s="294">
        <f ca="1">+IF(ISERROR(HLOOKUP($B141,INDIRECT("'Monthly Resource Report'!"&amp;'Reid Validation'!Q$482631&amp;":"&amp;'Reid Validation'!Q$482632),'Reid Validation'!Q$482633,FALSE)),0,HLOOKUP($B141,INDIRECT("'Monthly Resource Report'!"&amp;'Reid Validation'!Q$482631&amp;":"&amp;'Reid Validation'!Q$482632),'Reid Validation'!Q$482633,FALSE))</f>
        <v>58</v>
      </c>
      <c r="R141" s="297">
        <f ca="1">+IF(ISERROR(HLOOKUP($B141,INDIRECT("'Monthly Resource Report'!"&amp;'Reid Validation'!R$482631&amp;":"&amp;'Reid Validation'!R$482632),'Reid Validation'!R$482633,FALSE)),0,HLOOKUP($B141,INDIRECT("'Monthly Resource Report'!"&amp;'Reid Validation'!R$482631&amp;":"&amp;'Reid Validation'!R$482632),'Reid Validation'!R$482633,FALSE))</f>
        <v>0</v>
      </c>
      <c r="S141" s="317">
        <f ca="1">+IF(ISERROR(HLOOKUP($B141,INDIRECT("'Monthly Resource Report'!"&amp;'Reid Validation'!S$482631&amp;":"&amp;'Reid Validation'!S$482632),'Reid Validation'!S$482633,FALSE)),0,HLOOKUP($B141,INDIRECT("'Monthly Resource Report'!"&amp;'Reid Validation'!S$482631&amp;":"&amp;'Reid Validation'!S$482632),'Reid Validation'!S$482633,FALSE))</f>
        <v>0.71837079455499941</v>
      </c>
      <c r="T141" s="318">
        <f ca="1">+IF(ISERROR(HLOOKUP($B141,INDIRECT("'Monthly Resource Report'!"&amp;'Reid Validation'!T$482631&amp;":"&amp;'Reid Validation'!T$482632),'Reid Validation'!T$482633,FALSE)),0,HLOOKUP($B141,INDIRECT("'Monthly Resource Report'!"&amp;'Reid Validation'!T$482631&amp;":"&amp;'Reid Validation'!T$482632),'Reid Validation'!T$482633,FALSE))</f>
        <v>6.0350288788630441E-2</v>
      </c>
    </row>
    <row r="142" spans="2:20" s="29" customFormat="1">
      <c r="B142" s="301">
        <v>45505</v>
      </c>
      <c r="C142" s="294">
        <v>45</v>
      </c>
      <c r="D142" s="297">
        <v>0</v>
      </c>
      <c r="E142" s="299">
        <v>0.3</v>
      </c>
      <c r="F142" s="295">
        <v>0.06</v>
      </c>
      <c r="G142" s="294">
        <f ca="1">+IF(ISERROR(HLOOKUP($B142,INDIRECT("'Monthly Resource Report'!"&amp;'Reid Validation'!G$482631&amp;":"&amp;'Reid Validation'!G$482632),'Reid Validation'!G$482633,FALSE)),0,HLOOKUP($B142,INDIRECT("'Monthly Resource Report'!"&amp;'Reid Validation'!G$482631&amp;":"&amp;'Reid Validation'!G$482632),'Reid Validation'!G$482633,FALSE))</f>
        <v>45</v>
      </c>
      <c r="H142" s="297">
        <f ca="1">+IF(ISERROR(HLOOKUP($B142,INDIRECT("'Monthly Resource Report'!"&amp;'Reid Validation'!H$482631&amp;":"&amp;'Reid Validation'!H$482632),'Reid Validation'!H$482633,FALSE)),0,HLOOKUP($B142,INDIRECT("'Monthly Resource Report'!"&amp;'Reid Validation'!H$482631&amp;":"&amp;'Reid Validation'!H$482632),'Reid Validation'!H$482633,FALSE))</f>
        <v>0</v>
      </c>
      <c r="I142" s="317">
        <f ca="1">+IF(ISERROR(HLOOKUP($B142,INDIRECT("'Monthly Resource Report'!"&amp;'Reid Validation'!I$482631&amp;":"&amp;'Reid Validation'!I$482632),'Reid Validation'!I$482633,FALSE)),0,HLOOKUP($B142,INDIRECT("'Monthly Resource Report'!"&amp;'Reid Validation'!I$482631&amp;":"&amp;'Reid Validation'!I$482632),'Reid Validation'!I$482633,FALSE))</f>
        <v>0.29778120280699688</v>
      </c>
      <c r="J142" s="318">
        <f ca="1">+IF(ISERROR(HLOOKUP($B142,INDIRECT("'Monthly Resource Report'!"&amp;'Reid Validation'!J$482631&amp;":"&amp;'Reid Validation'!J$482632),'Reid Validation'!J$482633,FALSE)),0,HLOOKUP($B142,INDIRECT("'Monthly Resource Report'!"&amp;'Reid Validation'!J$482631&amp;":"&amp;'Reid Validation'!J$482632),'Reid Validation'!J$482633,FALSE))</f>
        <v>7.1991060019273967E-2</v>
      </c>
      <c r="L142" s="301">
        <v>45505</v>
      </c>
      <c r="M142" s="294">
        <v>58</v>
      </c>
      <c r="N142" s="297">
        <v>0</v>
      </c>
      <c r="O142" s="299">
        <v>0.7</v>
      </c>
      <c r="P142" s="295">
        <v>0.06</v>
      </c>
      <c r="Q142" s="294">
        <f ca="1">+IF(ISERROR(HLOOKUP($B142,INDIRECT("'Monthly Resource Report'!"&amp;'Reid Validation'!Q$482631&amp;":"&amp;'Reid Validation'!Q$482632),'Reid Validation'!Q$482633,FALSE)),0,HLOOKUP($B142,INDIRECT("'Monthly Resource Report'!"&amp;'Reid Validation'!Q$482631&amp;":"&amp;'Reid Validation'!Q$482632),'Reid Validation'!Q$482633,FALSE))</f>
        <v>58</v>
      </c>
      <c r="R142" s="297">
        <f ca="1">+IF(ISERROR(HLOOKUP($B142,INDIRECT("'Monthly Resource Report'!"&amp;'Reid Validation'!R$482631&amp;":"&amp;'Reid Validation'!R$482632),'Reid Validation'!R$482633,FALSE)),0,HLOOKUP($B142,INDIRECT("'Monthly Resource Report'!"&amp;'Reid Validation'!R$482631&amp;":"&amp;'Reid Validation'!R$482632),'Reid Validation'!R$482633,FALSE))</f>
        <v>0</v>
      </c>
      <c r="S142" s="317">
        <f ca="1">+IF(ISERROR(HLOOKUP($B142,INDIRECT("'Monthly Resource Report'!"&amp;'Reid Validation'!S$482631&amp;":"&amp;'Reid Validation'!S$482632),'Reid Validation'!S$482633,FALSE)),0,HLOOKUP($B142,INDIRECT("'Monthly Resource Report'!"&amp;'Reid Validation'!S$482631&amp;":"&amp;'Reid Validation'!S$482632),'Reid Validation'!S$482633,FALSE))</f>
        <v>0.71842234205310951</v>
      </c>
      <c r="T142" s="318">
        <f ca="1">+IF(ISERROR(HLOOKUP($B142,INDIRECT("'Monthly Resource Report'!"&amp;'Reid Validation'!T$482631&amp;":"&amp;'Reid Validation'!T$482632),'Reid Validation'!T$482633,FALSE)),0,HLOOKUP($B142,INDIRECT("'Monthly Resource Report'!"&amp;'Reid Validation'!T$482631&amp;":"&amp;'Reid Validation'!T$482632),'Reid Validation'!T$482633,FALSE))</f>
        <v>6.0354927958135046E-2</v>
      </c>
    </row>
    <row r="143" spans="2:20" s="29" customFormat="1">
      <c r="B143" s="301">
        <v>45536</v>
      </c>
      <c r="C143" s="294">
        <v>45</v>
      </c>
      <c r="D143" s="297">
        <v>0</v>
      </c>
      <c r="E143" s="299">
        <v>0.3</v>
      </c>
      <c r="F143" s="295">
        <v>0.06</v>
      </c>
      <c r="G143" s="294">
        <f ca="1">+IF(ISERROR(HLOOKUP($B143,INDIRECT("'Monthly Resource Report'!"&amp;'Reid Validation'!G$482631&amp;":"&amp;'Reid Validation'!G$482632),'Reid Validation'!G$482633,FALSE)),0,HLOOKUP($B143,INDIRECT("'Monthly Resource Report'!"&amp;'Reid Validation'!G$482631&amp;":"&amp;'Reid Validation'!G$482632),'Reid Validation'!G$482633,FALSE))</f>
        <v>0</v>
      </c>
      <c r="H143" s="297">
        <f ca="1">+IF(ISERROR(HLOOKUP($B143,INDIRECT("'Monthly Resource Report'!"&amp;'Reid Validation'!H$482631&amp;":"&amp;'Reid Validation'!H$482632),'Reid Validation'!H$482633,FALSE)),0,HLOOKUP($B143,INDIRECT("'Monthly Resource Report'!"&amp;'Reid Validation'!H$482631&amp;":"&amp;'Reid Validation'!H$482632),'Reid Validation'!H$482633,FALSE))</f>
        <v>0</v>
      </c>
      <c r="I143" s="317">
        <f ca="1">+IF(ISERROR(HLOOKUP($B143,INDIRECT("'Monthly Resource Report'!"&amp;'Reid Validation'!I$482631&amp;":"&amp;'Reid Validation'!I$482632),'Reid Validation'!I$482633,FALSE)),0,HLOOKUP($B143,INDIRECT("'Monthly Resource Report'!"&amp;'Reid Validation'!I$482631&amp;":"&amp;'Reid Validation'!I$482632),'Reid Validation'!I$482633,FALSE))</f>
        <v>0</v>
      </c>
      <c r="J143" s="318">
        <f ca="1">+IF(ISERROR(HLOOKUP($B143,INDIRECT("'Monthly Resource Report'!"&amp;'Reid Validation'!J$482631&amp;":"&amp;'Reid Validation'!J$482632),'Reid Validation'!J$482633,FALSE)),0,HLOOKUP($B143,INDIRECT("'Monthly Resource Report'!"&amp;'Reid Validation'!J$482631&amp;":"&amp;'Reid Validation'!J$482632),'Reid Validation'!J$482633,FALSE))</f>
        <v>0</v>
      </c>
      <c r="L143" s="301">
        <v>45536</v>
      </c>
      <c r="M143" s="294">
        <v>58</v>
      </c>
      <c r="N143" s="297">
        <v>0</v>
      </c>
      <c r="O143" s="299">
        <v>0.7</v>
      </c>
      <c r="P143" s="295">
        <v>0.06</v>
      </c>
      <c r="Q143" s="294">
        <f ca="1">+IF(ISERROR(HLOOKUP($B143,INDIRECT("'Monthly Resource Report'!"&amp;'Reid Validation'!Q$482631&amp;":"&amp;'Reid Validation'!Q$482632),'Reid Validation'!Q$482633,FALSE)),0,HLOOKUP($B143,INDIRECT("'Monthly Resource Report'!"&amp;'Reid Validation'!Q$482631&amp;":"&amp;'Reid Validation'!Q$482632),'Reid Validation'!Q$482633,FALSE))</f>
        <v>58</v>
      </c>
      <c r="R143" s="297">
        <f ca="1">+IF(ISERROR(HLOOKUP($B143,INDIRECT("'Monthly Resource Report'!"&amp;'Reid Validation'!R$482631&amp;":"&amp;'Reid Validation'!R$482632),'Reid Validation'!R$482633,FALSE)),0,HLOOKUP($B143,INDIRECT("'Monthly Resource Report'!"&amp;'Reid Validation'!R$482631&amp;":"&amp;'Reid Validation'!R$482632),'Reid Validation'!R$482633,FALSE))</f>
        <v>0</v>
      </c>
      <c r="S143" s="317">
        <f ca="1">+IF(ISERROR(HLOOKUP($B143,INDIRECT("'Monthly Resource Report'!"&amp;'Reid Validation'!S$482631&amp;":"&amp;'Reid Validation'!S$482632),'Reid Validation'!S$482633,FALSE)),0,HLOOKUP($B143,INDIRECT("'Monthly Resource Report'!"&amp;'Reid Validation'!S$482631&amp;":"&amp;'Reid Validation'!S$482632),'Reid Validation'!S$482633,FALSE))</f>
        <v>0.71090878208067365</v>
      </c>
      <c r="T143" s="318">
        <f ca="1">+IF(ISERROR(HLOOKUP($B143,INDIRECT("'Monthly Resource Report'!"&amp;'Reid Validation'!T$482631&amp;":"&amp;'Reid Validation'!T$482632),'Reid Validation'!T$482633,FALSE)),0,HLOOKUP($B143,INDIRECT("'Monthly Resource Report'!"&amp;'Reid Validation'!T$482631&amp;":"&amp;'Reid Validation'!T$482632),'Reid Validation'!T$482633,FALSE))</f>
        <v>6.0419587655886793E-2</v>
      </c>
    </row>
    <row r="144" spans="2:20" s="29" customFormat="1">
      <c r="B144" s="301">
        <v>45566</v>
      </c>
      <c r="C144" s="294">
        <v>45</v>
      </c>
      <c r="D144" s="297">
        <v>0</v>
      </c>
      <c r="E144" s="299">
        <v>0.3</v>
      </c>
      <c r="F144" s="295">
        <v>0.06</v>
      </c>
      <c r="G144" s="294">
        <f ca="1">+IF(ISERROR(HLOOKUP($B144,INDIRECT("'Monthly Resource Report'!"&amp;'Reid Validation'!G$482631&amp;":"&amp;'Reid Validation'!G$482632),'Reid Validation'!G$482633,FALSE)),0,HLOOKUP($B144,INDIRECT("'Monthly Resource Report'!"&amp;'Reid Validation'!G$482631&amp;":"&amp;'Reid Validation'!G$482632),'Reid Validation'!G$482633,FALSE))</f>
        <v>0</v>
      </c>
      <c r="H144" s="297">
        <f ca="1">+IF(ISERROR(HLOOKUP($B144,INDIRECT("'Monthly Resource Report'!"&amp;'Reid Validation'!H$482631&amp;":"&amp;'Reid Validation'!H$482632),'Reid Validation'!H$482633,FALSE)),0,HLOOKUP($B144,INDIRECT("'Monthly Resource Report'!"&amp;'Reid Validation'!H$482631&amp;":"&amp;'Reid Validation'!H$482632),'Reid Validation'!H$482633,FALSE))</f>
        <v>0</v>
      </c>
      <c r="I144" s="317">
        <f ca="1">+IF(ISERROR(HLOOKUP($B144,INDIRECT("'Monthly Resource Report'!"&amp;'Reid Validation'!I$482631&amp;":"&amp;'Reid Validation'!I$482632),'Reid Validation'!I$482633,FALSE)),0,HLOOKUP($B144,INDIRECT("'Monthly Resource Report'!"&amp;'Reid Validation'!I$482631&amp;":"&amp;'Reid Validation'!I$482632),'Reid Validation'!I$482633,FALSE))</f>
        <v>0</v>
      </c>
      <c r="J144" s="318">
        <f ca="1">+IF(ISERROR(HLOOKUP($B144,INDIRECT("'Monthly Resource Report'!"&amp;'Reid Validation'!J$482631&amp;":"&amp;'Reid Validation'!J$482632),'Reid Validation'!J$482633,FALSE)),0,HLOOKUP($B144,INDIRECT("'Monthly Resource Report'!"&amp;'Reid Validation'!J$482631&amp;":"&amp;'Reid Validation'!J$482632),'Reid Validation'!J$482633,FALSE))</f>
        <v>0</v>
      </c>
      <c r="L144" s="301">
        <v>45566</v>
      </c>
      <c r="M144" s="294">
        <v>60</v>
      </c>
      <c r="N144" s="297">
        <v>0</v>
      </c>
      <c r="O144" s="299">
        <v>0.7</v>
      </c>
      <c r="P144" s="295">
        <v>0.06</v>
      </c>
      <c r="Q144" s="294">
        <f ca="1">+IF(ISERROR(HLOOKUP($B144,INDIRECT("'Monthly Resource Report'!"&amp;'Reid Validation'!Q$482631&amp;":"&amp;'Reid Validation'!Q$482632),'Reid Validation'!Q$482633,FALSE)),0,HLOOKUP($B144,INDIRECT("'Monthly Resource Report'!"&amp;'Reid Validation'!Q$482631&amp;":"&amp;'Reid Validation'!Q$482632),'Reid Validation'!Q$482633,FALSE))</f>
        <v>60</v>
      </c>
      <c r="R144" s="297">
        <f ca="1">+IF(ISERROR(HLOOKUP($B144,INDIRECT("'Monthly Resource Report'!"&amp;'Reid Validation'!R$482631&amp;":"&amp;'Reid Validation'!R$482632),'Reid Validation'!R$482633,FALSE)),0,HLOOKUP($B144,INDIRECT("'Monthly Resource Report'!"&amp;'Reid Validation'!R$482631&amp;":"&amp;'Reid Validation'!R$482632),'Reid Validation'!R$482633,FALSE))</f>
        <v>0</v>
      </c>
      <c r="S144" s="317">
        <f ca="1">+IF(ISERROR(HLOOKUP($B144,INDIRECT("'Monthly Resource Report'!"&amp;'Reid Validation'!S$482631&amp;":"&amp;'Reid Validation'!S$482632),'Reid Validation'!S$482633,FALSE)),0,HLOOKUP($B144,INDIRECT("'Monthly Resource Report'!"&amp;'Reid Validation'!S$482631&amp;":"&amp;'Reid Validation'!S$482632),'Reid Validation'!S$482633,FALSE))</f>
        <v>0.70239112834821837</v>
      </c>
      <c r="T144" s="318">
        <f ca="1">+IF(ISERROR(HLOOKUP($B144,INDIRECT("'Monthly Resource Report'!"&amp;'Reid Validation'!T$482631&amp;":"&amp;'Reid Validation'!T$482632),'Reid Validation'!T$482633,FALSE)),0,HLOOKUP($B144,INDIRECT("'Monthly Resource Report'!"&amp;'Reid Validation'!T$482631&amp;":"&amp;'Reid Validation'!T$482632),'Reid Validation'!T$482633,FALSE))</f>
        <v>6.0791746781015392E-2</v>
      </c>
    </row>
    <row r="145" spans="2:20" s="29" customFormat="1">
      <c r="B145" s="301">
        <v>45597</v>
      </c>
      <c r="C145" s="294">
        <v>45</v>
      </c>
      <c r="D145" s="297">
        <v>0</v>
      </c>
      <c r="E145" s="299">
        <v>0.3</v>
      </c>
      <c r="F145" s="295">
        <v>0.06</v>
      </c>
      <c r="G145" s="294">
        <f ca="1">+IF(ISERROR(HLOOKUP($B145,INDIRECT("'Monthly Resource Report'!"&amp;'Reid Validation'!G$482631&amp;":"&amp;'Reid Validation'!G$482632),'Reid Validation'!G$482633,FALSE)),0,HLOOKUP($B145,INDIRECT("'Monthly Resource Report'!"&amp;'Reid Validation'!G$482631&amp;":"&amp;'Reid Validation'!G$482632),'Reid Validation'!G$482633,FALSE))</f>
        <v>0</v>
      </c>
      <c r="H145" s="297">
        <f ca="1">+IF(ISERROR(HLOOKUP($B145,INDIRECT("'Monthly Resource Report'!"&amp;'Reid Validation'!H$482631&amp;":"&amp;'Reid Validation'!H$482632),'Reid Validation'!H$482633,FALSE)),0,HLOOKUP($B145,INDIRECT("'Monthly Resource Report'!"&amp;'Reid Validation'!H$482631&amp;":"&amp;'Reid Validation'!H$482632),'Reid Validation'!H$482633,FALSE))</f>
        <v>0</v>
      </c>
      <c r="I145" s="317">
        <f ca="1">+IF(ISERROR(HLOOKUP($B145,INDIRECT("'Monthly Resource Report'!"&amp;'Reid Validation'!I$482631&amp;":"&amp;'Reid Validation'!I$482632),'Reid Validation'!I$482633,FALSE)),0,HLOOKUP($B145,INDIRECT("'Monthly Resource Report'!"&amp;'Reid Validation'!I$482631&amp;":"&amp;'Reid Validation'!I$482632),'Reid Validation'!I$482633,FALSE))</f>
        <v>0</v>
      </c>
      <c r="J145" s="318">
        <f ca="1">+IF(ISERROR(HLOOKUP($B145,INDIRECT("'Monthly Resource Report'!"&amp;'Reid Validation'!J$482631&amp;":"&amp;'Reid Validation'!J$482632),'Reid Validation'!J$482633,FALSE)),0,HLOOKUP($B145,INDIRECT("'Monthly Resource Report'!"&amp;'Reid Validation'!J$482631&amp;":"&amp;'Reid Validation'!J$482632),'Reid Validation'!J$482633,FALSE))</f>
        <v>0</v>
      </c>
      <c r="L145" s="301">
        <v>45597</v>
      </c>
      <c r="M145" s="294">
        <v>60</v>
      </c>
      <c r="N145" s="297">
        <v>0</v>
      </c>
      <c r="O145" s="299">
        <v>0.7</v>
      </c>
      <c r="P145" s="295">
        <v>0.06</v>
      </c>
      <c r="Q145" s="294">
        <f ca="1">+IF(ISERROR(HLOOKUP($B145,INDIRECT("'Monthly Resource Report'!"&amp;'Reid Validation'!Q$482631&amp;":"&amp;'Reid Validation'!Q$482632),'Reid Validation'!Q$482633,FALSE)),0,HLOOKUP($B145,INDIRECT("'Monthly Resource Report'!"&amp;'Reid Validation'!Q$482631&amp;":"&amp;'Reid Validation'!Q$482632),'Reid Validation'!Q$482633,FALSE))</f>
        <v>60</v>
      </c>
      <c r="R145" s="297">
        <f ca="1">+IF(ISERROR(HLOOKUP($B145,INDIRECT("'Monthly Resource Report'!"&amp;'Reid Validation'!R$482631&amp;":"&amp;'Reid Validation'!R$482632),'Reid Validation'!R$482633,FALSE)),0,HLOOKUP($B145,INDIRECT("'Monthly Resource Report'!"&amp;'Reid Validation'!R$482631&amp;":"&amp;'Reid Validation'!R$482632),'Reid Validation'!R$482633,FALSE))</f>
        <v>0</v>
      </c>
      <c r="S145" s="317">
        <f ca="1">+IF(ISERROR(HLOOKUP($B145,INDIRECT("'Monthly Resource Report'!"&amp;'Reid Validation'!S$482631&amp;":"&amp;'Reid Validation'!S$482632),'Reid Validation'!S$482633,FALSE)),0,HLOOKUP($B145,INDIRECT("'Monthly Resource Report'!"&amp;'Reid Validation'!S$482631&amp;":"&amp;'Reid Validation'!S$482632),'Reid Validation'!S$482633,FALSE))</f>
        <v>0.70859618938380164</v>
      </c>
      <c r="T145" s="318">
        <f ca="1">+IF(ISERROR(HLOOKUP($B145,INDIRECT("'Monthly Resource Report'!"&amp;'Reid Validation'!T$482631&amp;":"&amp;'Reid Validation'!T$482632),'Reid Validation'!T$482633,FALSE)),0,HLOOKUP($B145,INDIRECT("'Monthly Resource Report'!"&amp;'Reid Validation'!T$482631&amp;":"&amp;'Reid Validation'!T$482632),'Reid Validation'!T$482633,FALSE))</f>
        <v>6.1173771745364175E-2</v>
      </c>
    </row>
    <row r="146" spans="2:20" s="29" customFormat="1">
      <c r="B146" s="301">
        <v>45627</v>
      </c>
      <c r="C146" s="294">
        <v>45</v>
      </c>
      <c r="D146" s="297">
        <v>0</v>
      </c>
      <c r="E146" s="299">
        <v>0.3</v>
      </c>
      <c r="F146" s="295">
        <v>0.06</v>
      </c>
      <c r="G146" s="294">
        <f ca="1">+IF(ISERROR(HLOOKUP($B146,INDIRECT("'Monthly Resource Report'!"&amp;'Reid Validation'!G$482631&amp;":"&amp;'Reid Validation'!G$482632),'Reid Validation'!G$482633,FALSE)),0,HLOOKUP($B146,INDIRECT("'Monthly Resource Report'!"&amp;'Reid Validation'!G$482631&amp;":"&amp;'Reid Validation'!G$482632),'Reid Validation'!G$482633,FALSE))</f>
        <v>0</v>
      </c>
      <c r="H146" s="297">
        <f ca="1">+IF(ISERROR(HLOOKUP($B146,INDIRECT("'Monthly Resource Report'!"&amp;'Reid Validation'!H$482631&amp;":"&amp;'Reid Validation'!H$482632),'Reid Validation'!H$482633,FALSE)),0,HLOOKUP($B146,INDIRECT("'Monthly Resource Report'!"&amp;'Reid Validation'!H$482631&amp;":"&amp;'Reid Validation'!H$482632),'Reid Validation'!H$482633,FALSE))</f>
        <v>0</v>
      </c>
      <c r="I146" s="317">
        <f ca="1">+IF(ISERROR(HLOOKUP($B146,INDIRECT("'Monthly Resource Report'!"&amp;'Reid Validation'!I$482631&amp;":"&amp;'Reid Validation'!I$482632),'Reid Validation'!I$482633,FALSE)),0,HLOOKUP($B146,INDIRECT("'Monthly Resource Report'!"&amp;'Reid Validation'!I$482631&amp;":"&amp;'Reid Validation'!I$482632),'Reid Validation'!I$482633,FALSE))</f>
        <v>0</v>
      </c>
      <c r="J146" s="318">
        <f ca="1">+IF(ISERROR(HLOOKUP($B146,INDIRECT("'Monthly Resource Report'!"&amp;'Reid Validation'!J$482631&amp;":"&amp;'Reid Validation'!J$482632),'Reid Validation'!J$482633,FALSE)),0,HLOOKUP($B146,INDIRECT("'Monthly Resource Report'!"&amp;'Reid Validation'!J$482631&amp;":"&amp;'Reid Validation'!J$482632),'Reid Validation'!J$482633,FALSE))</f>
        <v>0</v>
      </c>
      <c r="L146" s="301">
        <v>45627</v>
      </c>
      <c r="M146" s="294">
        <v>65</v>
      </c>
      <c r="N146" s="297">
        <v>0</v>
      </c>
      <c r="O146" s="299">
        <v>0.7</v>
      </c>
      <c r="P146" s="295">
        <v>0.06</v>
      </c>
      <c r="Q146" s="294">
        <f ca="1">+IF(ISERROR(HLOOKUP($B146,INDIRECT("'Monthly Resource Report'!"&amp;'Reid Validation'!Q$482631&amp;":"&amp;'Reid Validation'!Q$482632),'Reid Validation'!Q$482633,FALSE)),0,HLOOKUP($B146,INDIRECT("'Monthly Resource Report'!"&amp;'Reid Validation'!Q$482631&amp;":"&amp;'Reid Validation'!Q$482632),'Reid Validation'!Q$482633,FALSE))</f>
        <v>65</v>
      </c>
      <c r="R146" s="297">
        <f ca="1">+IF(ISERROR(HLOOKUP($B146,INDIRECT("'Monthly Resource Report'!"&amp;'Reid Validation'!R$482631&amp;":"&amp;'Reid Validation'!R$482632),'Reid Validation'!R$482633,FALSE)),0,HLOOKUP($B146,INDIRECT("'Monthly Resource Report'!"&amp;'Reid Validation'!R$482631&amp;":"&amp;'Reid Validation'!R$482632),'Reid Validation'!R$482633,FALSE))</f>
        <v>0</v>
      </c>
      <c r="S146" s="317">
        <f ca="1">+IF(ISERROR(HLOOKUP($B146,INDIRECT("'Monthly Resource Report'!"&amp;'Reid Validation'!S$482631&amp;":"&amp;'Reid Validation'!S$482632),'Reid Validation'!S$482633,FALSE)),0,HLOOKUP($B146,INDIRECT("'Monthly Resource Report'!"&amp;'Reid Validation'!S$482631&amp;":"&amp;'Reid Validation'!S$482632),'Reid Validation'!S$482633,FALSE))</f>
        <v>0.70953282706280896</v>
      </c>
      <c r="T146" s="318">
        <f ca="1">+IF(ISERROR(HLOOKUP($B146,INDIRECT("'Monthly Resource Report'!"&amp;'Reid Validation'!T$482631&amp;":"&amp;'Reid Validation'!T$482632),'Reid Validation'!T$482633,FALSE)),0,HLOOKUP($B146,INDIRECT("'Monthly Resource Report'!"&amp;'Reid Validation'!T$482631&amp;":"&amp;'Reid Validation'!T$482632),'Reid Validation'!T$482633,FALSE))</f>
        <v>6.0989328463169984E-2</v>
      </c>
    </row>
    <row r="147" spans="2:20" s="29" customFormat="1">
      <c r="B147" s="301">
        <v>45658</v>
      </c>
      <c r="C147" s="294">
        <v>45</v>
      </c>
      <c r="D147" s="297">
        <v>0</v>
      </c>
      <c r="E147" s="299">
        <v>0.3</v>
      </c>
      <c r="F147" s="295">
        <v>0.06</v>
      </c>
      <c r="G147" s="294">
        <f ca="1">+IF(ISERROR(HLOOKUP($B147,INDIRECT("'Monthly Resource Report'!"&amp;'Reid Validation'!G$482631&amp;":"&amp;'Reid Validation'!G$482632),'Reid Validation'!G$482633,FALSE)),0,HLOOKUP($B147,INDIRECT("'Monthly Resource Report'!"&amp;'Reid Validation'!G$482631&amp;":"&amp;'Reid Validation'!G$482632),'Reid Validation'!G$482633,FALSE))</f>
        <v>45</v>
      </c>
      <c r="H147" s="297">
        <f ca="1">+IF(ISERROR(HLOOKUP($B147,INDIRECT("'Monthly Resource Report'!"&amp;'Reid Validation'!H$482631&amp;":"&amp;'Reid Validation'!H$482632),'Reid Validation'!H$482633,FALSE)),0,HLOOKUP($B147,INDIRECT("'Monthly Resource Report'!"&amp;'Reid Validation'!H$482631&amp;":"&amp;'Reid Validation'!H$482632),'Reid Validation'!H$482633,FALSE))</f>
        <v>0</v>
      </c>
      <c r="I147" s="317">
        <f ca="1">+IF(ISERROR(HLOOKUP($B147,INDIRECT("'Monthly Resource Report'!"&amp;'Reid Validation'!I$482631&amp;":"&amp;'Reid Validation'!I$482632),'Reid Validation'!I$482633,FALSE)),0,HLOOKUP($B147,INDIRECT("'Monthly Resource Report'!"&amp;'Reid Validation'!I$482631&amp;":"&amp;'Reid Validation'!I$482632),'Reid Validation'!I$482633,FALSE))</f>
        <v>0</v>
      </c>
      <c r="J147" s="318">
        <f ca="1">+IF(ISERROR(HLOOKUP($B147,INDIRECT("'Monthly Resource Report'!"&amp;'Reid Validation'!J$482631&amp;":"&amp;'Reid Validation'!J$482632),'Reid Validation'!J$482633,FALSE)),0,HLOOKUP($B147,INDIRECT("'Monthly Resource Report'!"&amp;'Reid Validation'!J$482631&amp;":"&amp;'Reid Validation'!J$482632),'Reid Validation'!J$482633,FALSE))</f>
        <v>0</v>
      </c>
      <c r="L147" s="301">
        <v>45658</v>
      </c>
      <c r="M147" s="294">
        <v>65</v>
      </c>
      <c r="N147" s="297">
        <v>0</v>
      </c>
      <c r="O147" s="299">
        <v>0.7</v>
      </c>
      <c r="P147" s="295">
        <v>0.06</v>
      </c>
      <c r="Q147" s="294">
        <f ca="1">+IF(ISERROR(HLOOKUP($B147,INDIRECT("'Monthly Resource Report'!"&amp;'Reid Validation'!Q$482631&amp;":"&amp;'Reid Validation'!Q$482632),'Reid Validation'!Q$482633,FALSE)),0,HLOOKUP($B147,INDIRECT("'Monthly Resource Report'!"&amp;'Reid Validation'!Q$482631&amp;":"&amp;'Reid Validation'!Q$482632),'Reid Validation'!Q$482633,FALSE))</f>
        <v>65</v>
      </c>
      <c r="R147" s="297">
        <f ca="1">+IF(ISERROR(HLOOKUP($B147,INDIRECT("'Monthly Resource Report'!"&amp;'Reid Validation'!R$482631&amp;":"&amp;'Reid Validation'!R$482632),'Reid Validation'!R$482633,FALSE)),0,HLOOKUP($B147,INDIRECT("'Monthly Resource Report'!"&amp;'Reid Validation'!R$482631&amp;":"&amp;'Reid Validation'!R$482632),'Reid Validation'!R$482633,FALSE))</f>
        <v>0</v>
      </c>
      <c r="S147" s="317">
        <f ca="1">+IF(ISERROR(HLOOKUP($B147,INDIRECT("'Monthly Resource Report'!"&amp;'Reid Validation'!S$482631&amp;":"&amp;'Reid Validation'!S$482632),'Reid Validation'!S$482633,FALSE)),0,HLOOKUP($B147,INDIRECT("'Monthly Resource Report'!"&amp;'Reid Validation'!S$482631&amp;":"&amp;'Reid Validation'!S$482632),'Reid Validation'!S$482633,FALSE))</f>
        <v>0.70693075327675481</v>
      </c>
      <c r="T147" s="318">
        <f ca="1">+IF(ISERROR(HLOOKUP($B147,INDIRECT("'Monthly Resource Report'!"&amp;'Reid Validation'!T$482631&amp;":"&amp;'Reid Validation'!T$482632),'Reid Validation'!T$482633,FALSE)),0,HLOOKUP($B147,INDIRECT("'Monthly Resource Report'!"&amp;'Reid Validation'!T$482631&amp;":"&amp;'Reid Validation'!T$482632),'Reid Validation'!T$482633,FALSE))</f>
        <v>6.0809522354037693E-2</v>
      </c>
    </row>
    <row r="148" spans="2:20" s="29" customFormat="1">
      <c r="B148" s="301">
        <v>45689</v>
      </c>
      <c r="C148" s="294">
        <v>45</v>
      </c>
      <c r="D148" s="297">
        <v>0</v>
      </c>
      <c r="E148" s="299">
        <v>0.3</v>
      </c>
      <c r="F148" s="295">
        <v>0.06</v>
      </c>
      <c r="G148" s="294">
        <f ca="1">+IF(ISERROR(HLOOKUP($B148,INDIRECT("'Monthly Resource Report'!"&amp;'Reid Validation'!G$482631&amp;":"&amp;'Reid Validation'!G$482632),'Reid Validation'!G$482633,FALSE)),0,HLOOKUP($B148,INDIRECT("'Monthly Resource Report'!"&amp;'Reid Validation'!G$482631&amp;":"&amp;'Reid Validation'!G$482632),'Reid Validation'!G$482633,FALSE))</f>
        <v>45</v>
      </c>
      <c r="H148" s="297">
        <f ca="1">+IF(ISERROR(HLOOKUP($B148,INDIRECT("'Monthly Resource Report'!"&amp;'Reid Validation'!H$482631&amp;":"&amp;'Reid Validation'!H$482632),'Reid Validation'!H$482633,FALSE)),0,HLOOKUP($B148,INDIRECT("'Monthly Resource Report'!"&amp;'Reid Validation'!H$482631&amp;":"&amp;'Reid Validation'!H$482632),'Reid Validation'!H$482633,FALSE))</f>
        <v>0</v>
      </c>
      <c r="I148" s="317">
        <f ca="1">+IF(ISERROR(HLOOKUP($B148,INDIRECT("'Monthly Resource Report'!"&amp;'Reid Validation'!I$482631&amp;":"&amp;'Reid Validation'!I$482632),'Reid Validation'!I$482633,FALSE)),0,HLOOKUP($B148,INDIRECT("'Monthly Resource Report'!"&amp;'Reid Validation'!I$482631&amp;":"&amp;'Reid Validation'!I$482632),'Reid Validation'!I$482633,FALSE))</f>
        <v>0</v>
      </c>
      <c r="J148" s="318">
        <f ca="1">+IF(ISERROR(HLOOKUP($B148,INDIRECT("'Monthly Resource Report'!"&amp;'Reid Validation'!J$482631&amp;":"&amp;'Reid Validation'!J$482632),'Reid Validation'!J$482633,FALSE)),0,HLOOKUP($B148,INDIRECT("'Monthly Resource Report'!"&amp;'Reid Validation'!J$482631&amp;":"&amp;'Reid Validation'!J$482632),'Reid Validation'!J$482633,FALSE))</f>
        <v>0</v>
      </c>
      <c r="L148" s="301">
        <v>45689</v>
      </c>
      <c r="M148" s="294">
        <v>65</v>
      </c>
      <c r="N148" s="297">
        <v>0</v>
      </c>
      <c r="O148" s="299">
        <v>0.7</v>
      </c>
      <c r="P148" s="295">
        <v>0.06</v>
      </c>
      <c r="Q148" s="294">
        <f ca="1">+IF(ISERROR(HLOOKUP($B148,INDIRECT("'Monthly Resource Report'!"&amp;'Reid Validation'!Q$482631&amp;":"&amp;'Reid Validation'!Q$482632),'Reid Validation'!Q$482633,FALSE)),0,HLOOKUP($B148,INDIRECT("'Monthly Resource Report'!"&amp;'Reid Validation'!Q$482631&amp;":"&amp;'Reid Validation'!Q$482632),'Reid Validation'!Q$482633,FALSE))</f>
        <v>65</v>
      </c>
      <c r="R148" s="297">
        <f ca="1">+IF(ISERROR(HLOOKUP($B148,INDIRECT("'Monthly Resource Report'!"&amp;'Reid Validation'!R$482631&amp;":"&amp;'Reid Validation'!R$482632),'Reid Validation'!R$482633,FALSE)),0,HLOOKUP($B148,INDIRECT("'Monthly Resource Report'!"&amp;'Reid Validation'!R$482631&amp;":"&amp;'Reid Validation'!R$482632),'Reid Validation'!R$482633,FALSE))</f>
        <v>0</v>
      </c>
      <c r="S148" s="317">
        <f ca="1">+IF(ISERROR(HLOOKUP($B148,INDIRECT("'Monthly Resource Report'!"&amp;'Reid Validation'!S$482631&amp;":"&amp;'Reid Validation'!S$482632),'Reid Validation'!S$482633,FALSE)),0,HLOOKUP($B148,INDIRECT("'Monthly Resource Report'!"&amp;'Reid Validation'!S$482631&amp;":"&amp;'Reid Validation'!S$482632),'Reid Validation'!S$482633,FALSE))</f>
        <v>0.70688284608584295</v>
      </c>
      <c r="T148" s="318">
        <f ca="1">+IF(ISERROR(HLOOKUP($B148,INDIRECT("'Monthly Resource Report'!"&amp;'Reid Validation'!T$482631&amp;":"&amp;'Reid Validation'!T$482632),'Reid Validation'!T$482633,FALSE)),0,HLOOKUP($B148,INDIRECT("'Monthly Resource Report'!"&amp;'Reid Validation'!T$482631&amp;":"&amp;'Reid Validation'!T$482632),'Reid Validation'!T$482633,FALSE))</f>
        <v>6.0901274655895642E-2</v>
      </c>
    </row>
    <row r="149" spans="2:20" s="29" customFormat="1">
      <c r="B149" s="301">
        <v>45717</v>
      </c>
      <c r="C149" s="294">
        <v>45</v>
      </c>
      <c r="D149" s="297">
        <v>0</v>
      </c>
      <c r="E149" s="299">
        <v>0.3</v>
      </c>
      <c r="F149" s="295">
        <v>0.06</v>
      </c>
      <c r="G149" s="294">
        <f ca="1">+IF(ISERROR(HLOOKUP($B149,INDIRECT("'Monthly Resource Report'!"&amp;'Reid Validation'!G$482631&amp;":"&amp;'Reid Validation'!G$482632),'Reid Validation'!G$482633,FALSE)),0,HLOOKUP($B149,INDIRECT("'Monthly Resource Report'!"&amp;'Reid Validation'!G$482631&amp;":"&amp;'Reid Validation'!G$482632),'Reid Validation'!G$482633,FALSE))</f>
        <v>0</v>
      </c>
      <c r="H149" s="297">
        <f ca="1">+IF(ISERROR(HLOOKUP($B149,INDIRECT("'Monthly Resource Report'!"&amp;'Reid Validation'!H$482631&amp;":"&amp;'Reid Validation'!H$482632),'Reid Validation'!H$482633,FALSE)),0,HLOOKUP($B149,INDIRECT("'Monthly Resource Report'!"&amp;'Reid Validation'!H$482631&amp;":"&amp;'Reid Validation'!H$482632),'Reid Validation'!H$482633,FALSE))</f>
        <v>0</v>
      </c>
      <c r="I149" s="317">
        <f ca="1">+IF(ISERROR(HLOOKUP($B149,INDIRECT("'Monthly Resource Report'!"&amp;'Reid Validation'!I$482631&amp;":"&amp;'Reid Validation'!I$482632),'Reid Validation'!I$482633,FALSE)),0,HLOOKUP($B149,INDIRECT("'Monthly Resource Report'!"&amp;'Reid Validation'!I$482631&amp;":"&amp;'Reid Validation'!I$482632),'Reid Validation'!I$482633,FALSE))</f>
        <v>0</v>
      </c>
      <c r="J149" s="318">
        <f ca="1">+IF(ISERROR(HLOOKUP($B149,INDIRECT("'Monthly Resource Report'!"&amp;'Reid Validation'!J$482631&amp;":"&amp;'Reid Validation'!J$482632),'Reid Validation'!J$482633,FALSE)),0,HLOOKUP($B149,INDIRECT("'Monthly Resource Report'!"&amp;'Reid Validation'!J$482631&amp;":"&amp;'Reid Validation'!J$482632),'Reid Validation'!J$482633,FALSE))</f>
        <v>0</v>
      </c>
      <c r="L149" s="301">
        <v>45717</v>
      </c>
      <c r="M149" s="294">
        <v>65</v>
      </c>
      <c r="N149" s="297">
        <v>0</v>
      </c>
      <c r="O149" s="299">
        <v>0.7</v>
      </c>
      <c r="P149" s="295">
        <v>0.06</v>
      </c>
      <c r="Q149" s="294">
        <f ca="1">+IF(ISERROR(HLOOKUP($B149,INDIRECT("'Monthly Resource Report'!"&amp;'Reid Validation'!Q$482631&amp;":"&amp;'Reid Validation'!Q$482632),'Reid Validation'!Q$482633,FALSE)),0,HLOOKUP($B149,INDIRECT("'Monthly Resource Report'!"&amp;'Reid Validation'!Q$482631&amp;":"&amp;'Reid Validation'!Q$482632),'Reid Validation'!Q$482633,FALSE))</f>
        <v>65</v>
      </c>
      <c r="R149" s="297">
        <f ca="1">+IF(ISERROR(HLOOKUP($B149,INDIRECT("'Monthly Resource Report'!"&amp;'Reid Validation'!R$482631&amp;":"&amp;'Reid Validation'!R$482632),'Reid Validation'!R$482633,FALSE)),0,HLOOKUP($B149,INDIRECT("'Monthly Resource Report'!"&amp;'Reid Validation'!R$482631&amp;":"&amp;'Reid Validation'!R$482632),'Reid Validation'!R$482633,FALSE))</f>
        <v>0</v>
      </c>
      <c r="S149" s="317">
        <f ca="1">+IF(ISERROR(HLOOKUP($B149,INDIRECT("'Monthly Resource Report'!"&amp;'Reid Validation'!S$482631&amp;":"&amp;'Reid Validation'!S$482632),'Reid Validation'!S$482633,FALSE)),0,HLOOKUP($B149,INDIRECT("'Monthly Resource Report'!"&amp;'Reid Validation'!S$482631&amp;":"&amp;'Reid Validation'!S$482632),'Reid Validation'!S$482633,FALSE))</f>
        <v>0.70966477309422527</v>
      </c>
      <c r="T149" s="318">
        <f ca="1">+IF(ISERROR(HLOOKUP($B149,INDIRECT("'Monthly Resource Report'!"&amp;'Reid Validation'!T$482631&amp;":"&amp;'Reid Validation'!T$482632),'Reid Validation'!T$482633,FALSE)),0,HLOOKUP($B149,INDIRECT("'Monthly Resource Report'!"&amp;'Reid Validation'!T$482631&amp;":"&amp;'Reid Validation'!T$482632),'Reid Validation'!T$482633,FALSE))</f>
        <v>6.0995668363340805E-2</v>
      </c>
    </row>
    <row r="150" spans="2:20" s="29" customFormat="1">
      <c r="B150" s="301">
        <v>45748</v>
      </c>
      <c r="C150" s="294">
        <v>45</v>
      </c>
      <c r="D150" s="297">
        <v>0</v>
      </c>
      <c r="E150" s="299">
        <v>0.3</v>
      </c>
      <c r="F150" s="295">
        <v>0.06</v>
      </c>
      <c r="G150" s="294">
        <f ca="1">+IF(ISERROR(HLOOKUP($B150,INDIRECT("'Monthly Resource Report'!"&amp;'Reid Validation'!G$482631&amp;":"&amp;'Reid Validation'!G$482632),'Reid Validation'!G$482633,FALSE)),0,HLOOKUP($B150,INDIRECT("'Monthly Resource Report'!"&amp;'Reid Validation'!G$482631&amp;":"&amp;'Reid Validation'!G$482632),'Reid Validation'!G$482633,FALSE))</f>
        <v>0</v>
      </c>
      <c r="H150" s="297">
        <f ca="1">+IF(ISERROR(HLOOKUP($B150,INDIRECT("'Monthly Resource Report'!"&amp;'Reid Validation'!H$482631&amp;":"&amp;'Reid Validation'!H$482632),'Reid Validation'!H$482633,FALSE)),0,HLOOKUP($B150,INDIRECT("'Monthly Resource Report'!"&amp;'Reid Validation'!H$482631&amp;":"&amp;'Reid Validation'!H$482632),'Reid Validation'!H$482633,FALSE))</f>
        <v>0</v>
      </c>
      <c r="I150" s="317">
        <f ca="1">+IF(ISERROR(HLOOKUP($B150,INDIRECT("'Monthly Resource Report'!"&amp;'Reid Validation'!I$482631&amp;":"&amp;'Reid Validation'!I$482632),'Reid Validation'!I$482633,FALSE)),0,HLOOKUP($B150,INDIRECT("'Monthly Resource Report'!"&amp;'Reid Validation'!I$482631&amp;":"&amp;'Reid Validation'!I$482632),'Reid Validation'!I$482633,FALSE))</f>
        <v>0</v>
      </c>
      <c r="J150" s="318">
        <f ca="1">+IF(ISERROR(HLOOKUP($B150,INDIRECT("'Monthly Resource Report'!"&amp;'Reid Validation'!J$482631&amp;":"&amp;'Reid Validation'!J$482632),'Reid Validation'!J$482633,FALSE)),0,HLOOKUP($B150,INDIRECT("'Monthly Resource Report'!"&amp;'Reid Validation'!J$482631&amp;":"&amp;'Reid Validation'!J$482632),'Reid Validation'!J$482633,FALSE))</f>
        <v>0</v>
      </c>
      <c r="L150" s="301">
        <v>45748</v>
      </c>
      <c r="M150" s="294">
        <v>65</v>
      </c>
      <c r="N150" s="297">
        <v>0</v>
      </c>
      <c r="O150" s="299">
        <v>0.7</v>
      </c>
      <c r="P150" s="295">
        <v>0.06</v>
      </c>
      <c r="Q150" s="294">
        <f ca="1">+IF(ISERROR(HLOOKUP($B150,INDIRECT("'Monthly Resource Report'!"&amp;'Reid Validation'!Q$482631&amp;":"&amp;'Reid Validation'!Q$482632),'Reid Validation'!Q$482633,FALSE)),0,HLOOKUP($B150,INDIRECT("'Monthly Resource Report'!"&amp;'Reid Validation'!Q$482631&amp;":"&amp;'Reid Validation'!Q$482632),'Reid Validation'!Q$482633,FALSE))</f>
        <v>65</v>
      </c>
      <c r="R150" s="297">
        <f ca="1">+IF(ISERROR(HLOOKUP($B150,INDIRECT("'Monthly Resource Report'!"&amp;'Reid Validation'!R$482631&amp;":"&amp;'Reid Validation'!R$482632),'Reid Validation'!R$482633,FALSE)),0,HLOOKUP($B150,INDIRECT("'Monthly Resource Report'!"&amp;'Reid Validation'!R$482631&amp;":"&amp;'Reid Validation'!R$482632),'Reid Validation'!R$482633,FALSE))</f>
        <v>0</v>
      </c>
      <c r="S150" s="317">
        <f ca="1">+IF(ISERROR(HLOOKUP($B150,INDIRECT("'Monthly Resource Report'!"&amp;'Reid Validation'!S$482631&amp;":"&amp;'Reid Validation'!S$482632),'Reid Validation'!S$482633,FALSE)),0,HLOOKUP($B150,INDIRECT("'Monthly Resource Report'!"&amp;'Reid Validation'!S$482631&amp;":"&amp;'Reid Validation'!S$482632),'Reid Validation'!S$482633,FALSE))</f>
        <v>0.70989043061619106</v>
      </c>
      <c r="T150" s="318">
        <f ca="1">+IF(ISERROR(HLOOKUP($B150,INDIRECT("'Monthly Resource Report'!"&amp;'Reid Validation'!T$482631&amp;":"&amp;'Reid Validation'!T$482632),'Reid Validation'!T$482633,FALSE)),0,HLOOKUP($B150,INDIRECT("'Monthly Resource Report'!"&amp;'Reid Validation'!T$482631&amp;":"&amp;'Reid Validation'!T$482632),'Reid Validation'!T$482633,FALSE))</f>
        <v>6.1311022201683878E-2</v>
      </c>
    </row>
    <row r="151" spans="2:20" s="29" customFormat="1">
      <c r="B151" s="301">
        <v>45778</v>
      </c>
      <c r="C151" s="294">
        <v>45</v>
      </c>
      <c r="D151" s="297">
        <v>0</v>
      </c>
      <c r="E151" s="299">
        <v>0.3</v>
      </c>
      <c r="F151" s="295">
        <v>0.06</v>
      </c>
      <c r="G151" s="294">
        <f ca="1">+IF(ISERROR(HLOOKUP($B151,INDIRECT("'Monthly Resource Report'!"&amp;'Reid Validation'!G$482631&amp;":"&amp;'Reid Validation'!G$482632),'Reid Validation'!G$482633,FALSE)),0,HLOOKUP($B151,INDIRECT("'Monthly Resource Report'!"&amp;'Reid Validation'!G$482631&amp;":"&amp;'Reid Validation'!G$482632),'Reid Validation'!G$482633,FALSE))</f>
        <v>0</v>
      </c>
      <c r="H151" s="297">
        <f ca="1">+IF(ISERROR(HLOOKUP($B151,INDIRECT("'Monthly Resource Report'!"&amp;'Reid Validation'!H$482631&amp;":"&amp;'Reid Validation'!H$482632),'Reid Validation'!H$482633,FALSE)),0,HLOOKUP($B151,INDIRECT("'Monthly Resource Report'!"&amp;'Reid Validation'!H$482631&amp;":"&amp;'Reid Validation'!H$482632),'Reid Validation'!H$482633,FALSE))</f>
        <v>0</v>
      </c>
      <c r="I151" s="317">
        <f ca="1">+IF(ISERROR(HLOOKUP($B151,INDIRECT("'Monthly Resource Report'!"&amp;'Reid Validation'!I$482631&amp;":"&amp;'Reid Validation'!I$482632),'Reid Validation'!I$482633,FALSE)),0,HLOOKUP($B151,INDIRECT("'Monthly Resource Report'!"&amp;'Reid Validation'!I$482631&amp;":"&amp;'Reid Validation'!I$482632),'Reid Validation'!I$482633,FALSE))</f>
        <v>0</v>
      </c>
      <c r="J151" s="318">
        <f ca="1">+IF(ISERROR(HLOOKUP($B151,INDIRECT("'Monthly Resource Report'!"&amp;'Reid Validation'!J$482631&amp;":"&amp;'Reid Validation'!J$482632),'Reid Validation'!J$482633,FALSE)),0,HLOOKUP($B151,INDIRECT("'Monthly Resource Report'!"&amp;'Reid Validation'!J$482631&amp;":"&amp;'Reid Validation'!J$482632),'Reid Validation'!J$482633,FALSE))</f>
        <v>0</v>
      </c>
      <c r="L151" s="301">
        <v>45778</v>
      </c>
      <c r="M151" s="294">
        <v>60</v>
      </c>
      <c r="N151" s="297">
        <v>0</v>
      </c>
      <c r="O151" s="299">
        <v>0.7</v>
      </c>
      <c r="P151" s="295">
        <v>0.06</v>
      </c>
      <c r="Q151" s="294">
        <f ca="1">+IF(ISERROR(HLOOKUP($B151,INDIRECT("'Monthly Resource Report'!"&amp;'Reid Validation'!Q$482631&amp;":"&amp;'Reid Validation'!Q$482632),'Reid Validation'!Q$482633,FALSE)),0,HLOOKUP($B151,INDIRECT("'Monthly Resource Report'!"&amp;'Reid Validation'!Q$482631&amp;":"&amp;'Reid Validation'!Q$482632),'Reid Validation'!Q$482633,FALSE))</f>
        <v>60</v>
      </c>
      <c r="R151" s="297">
        <f ca="1">+IF(ISERROR(HLOOKUP($B151,INDIRECT("'Monthly Resource Report'!"&amp;'Reid Validation'!R$482631&amp;":"&amp;'Reid Validation'!R$482632),'Reid Validation'!R$482633,FALSE)),0,HLOOKUP($B151,INDIRECT("'Monthly Resource Report'!"&amp;'Reid Validation'!R$482631&amp;":"&amp;'Reid Validation'!R$482632),'Reid Validation'!R$482633,FALSE))</f>
        <v>0</v>
      </c>
      <c r="S151" s="317">
        <f ca="1">+IF(ISERROR(HLOOKUP($B151,INDIRECT("'Monthly Resource Report'!"&amp;'Reid Validation'!S$482631&amp;":"&amp;'Reid Validation'!S$482632),'Reid Validation'!S$482633,FALSE)),0,HLOOKUP($B151,INDIRECT("'Monthly Resource Report'!"&amp;'Reid Validation'!S$482631&amp;":"&amp;'Reid Validation'!S$482632),'Reid Validation'!S$482633,FALSE))</f>
        <v>0.6905864535417614</v>
      </c>
      <c r="T151" s="318">
        <f ca="1">+IF(ISERROR(HLOOKUP($B151,INDIRECT("'Monthly Resource Report'!"&amp;'Reid Validation'!T$482631&amp;":"&amp;'Reid Validation'!T$482632),'Reid Validation'!T$482633,FALSE)),0,HLOOKUP($B151,INDIRECT("'Monthly Resource Report'!"&amp;'Reid Validation'!T$482631&amp;":"&amp;'Reid Validation'!T$482632),'Reid Validation'!T$482633,FALSE))</f>
        <v>6.0333057942117248E-2</v>
      </c>
    </row>
    <row r="152" spans="2:20" s="29" customFormat="1">
      <c r="B152" s="301">
        <v>45809</v>
      </c>
      <c r="C152" s="294">
        <v>45</v>
      </c>
      <c r="D152" s="297">
        <v>0</v>
      </c>
      <c r="E152" s="299">
        <v>0.3</v>
      </c>
      <c r="F152" s="295">
        <v>0.06</v>
      </c>
      <c r="G152" s="294">
        <f ca="1">+IF(ISERROR(HLOOKUP($B152,INDIRECT("'Monthly Resource Report'!"&amp;'Reid Validation'!G$482631&amp;":"&amp;'Reid Validation'!G$482632),'Reid Validation'!G$482633,FALSE)),0,HLOOKUP($B152,INDIRECT("'Monthly Resource Report'!"&amp;'Reid Validation'!G$482631&amp;":"&amp;'Reid Validation'!G$482632),'Reid Validation'!G$482633,FALSE))</f>
        <v>0</v>
      </c>
      <c r="H152" s="297">
        <f ca="1">+IF(ISERROR(HLOOKUP($B152,INDIRECT("'Monthly Resource Report'!"&amp;'Reid Validation'!H$482631&amp;":"&amp;'Reid Validation'!H$482632),'Reid Validation'!H$482633,FALSE)),0,HLOOKUP($B152,INDIRECT("'Monthly Resource Report'!"&amp;'Reid Validation'!H$482631&amp;":"&amp;'Reid Validation'!H$482632),'Reid Validation'!H$482633,FALSE))</f>
        <v>0</v>
      </c>
      <c r="I152" s="317">
        <f ca="1">+IF(ISERROR(HLOOKUP($B152,INDIRECT("'Monthly Resource Report'!"&amp;'Reid Validation'!I$482631&amp;":"&amp;'Reid Validation'!I$482632),'Reid Validation'!I$482633,FALSE)),0,HLOOKUP($B152,INDIRECT("'Monthly Resource Report'!"&amp;'Reid Validation'!I$482631&amp;":"&amp;'Reid Validation'!I$482632),'Reid Validation'!I$482633,FALSE))</f>
        <v>0</v>
      </c>
      <c r="J152" s="318">
        <f ca="1">+IF(ISERROR(HLOOKUP($B152,INDIRECT("'Monthly Resource Report'!"&amp;'Reid Validation'!J$482631&amp;":"&amp;'Reid Validation'!J$482632),'Reid Validation'!J$482633,FALSE)),0,HLOOKUP($B152,INDIRECT("'Monthly Resource Report'!"&amp;'Reid Validation'!J$482631&amp;":"&amp;'Reid Validation'!J$482632),'Reid Validation'!J$482633,FALSE))</f>
        <v>0</v>
      </c>
      <c r="L152" s="301">
        <v>45809</v>
      </c>
      <c r="M152" s="294">
        <v>60</v>
      </c>
      <c r="N152" s="297">
        <v>0</v>
      </c>
      <c r="O152" s="299">
        <v>0.7</v>
      </c>
      <c r="P152" s="295">
        <v>0.06</v>
      </c>
      <c r="Q152" s="294">
        <f ca="1">+IF(ISERROR(HLOOKUP($B152,INDIRECT("'Monthly Resource Report'!"&amp;'Reid Validation'!Q$482631&amp;":"&amp;'Reid Validation'!Q$482632),'Reid Validation'!Q$482633,FALSE)),0,HLOOKUP($B152,INDIRECT("'Monthly Resource Report'!"&amp;'Reid Validation'!Q$482631&amp;":"&amp;'Reid Validation'!Q$482632),'Reid Validation'!Q$482633,FALSE))</f>
        <v>60</v>
      </c>
      <c r="R152" s="297">
        <f ca="1">+IF(ISERROR(HLOOKUP($B152,INDIRECT("'Monthly Resource Report'!"&amp;'Reid Validation'!R$482631&amp;":"&amp;'Reid Validation'!R$482632),'Reid Validation'!R$482633,FALSE)),0,HLOOKUP($B152,INDIRECT("'Monthly Resource Report'!"&amp;'Reid Validation'!R$482631&amp;":"&amp;'Reid Validation'!R$482632),'Reid Validation'!R$482633,FALSE))</f>
        <v>0</v>
      </c>
      <c r="S152" s="317">
        <f ca="1">+IF(ISERROR(HLOOKUP($B152,INDIRECT("'Monthly Resource Report'!"&amp;'Reid Validation'!S$482631&amp;":"&amp;'Reid Validation'!S$482632),'Reid Validation'!S$482633,FALSE)),0,HLOOKUP($B152,INDIRECT("'Monthly Resource Report'!"&amp;'Reid Validation'!S$482631&amp;":"&amp;'Reid Validation'!S$482632),'Reid Validation'!S$482633,FALSE))</f>
        <v>0.70817950600472435</v>
      </c>
      <c r="T152" s="318">
        <f ca="1">+IF(ISERROR(HLOOKUP($B152,INDIRECT("'Monthly Resource Report'!"&amp;'Reid Validation'!T$482631&amp;":"&amp;'Reid Validation'!T$482632),'Reid Validation'!T$482633,FALSE)),0,HLOOKUP($B152,INDIRECT("'Monthly Resource Report'!"&amp;'Reid Validation'!T$482631&amp;":"&amp;'Reid Validation'!T$482632),'Reid Validation'!T$482633,FALSE))</f>
        <v>6.0350632266915304E-2</v>
      </c>
    </row>
    <row r="153" spans="2:20" s="29" customFormat="1">
      <c r="B153" s="301">
        <v>45839</v>
      </c>
      <c r="C153" s="294">
        <v>45</v>
      </c>
      <c r="D153" s="297">
        <v>0</v>
      </c>
      <c r="E153" s="299">
        <v>0.3</v>
      </c>
      <c r="F153" s="295">
        <v>0.06</v>
      </c>
      <c r="G153" s="294">
        <f ca="1">+IF(ISERROR(HLOOKUP($B153,INDIRECT("'Monthly Resource Report'!"&amp;'Reid Validation'!G$482631&amp;":"&amp;'Reid Validation'!G$482632),'Reid Validation'!G$482633,FALSE)),0,HLOOKUP($B153,INDIRECT("'Monthly Resource Report'!"&amp;'Reid Validation'!G$482631&amp;":"&amp;'Reid Validation'!G$482632),'Reid Validation'!G$482633,FALSE))</f>
        <v>45</v>
      </c>
      <c r="H153" s="297">
        <f ca="1">+IF(ISERROR(HLOOKUP($B153,INDIRECT("'Monthly Resource Report'!"&amp;'Reid Validation'!H$482631&amp;":"&amp;'Reid Validation'!H$482632),'Reid Validation'!H$482633,FALSE)),0,HLOOKUP($B153,INDIRECT("'Monthly Resource Report'!"&amp;'Reid Validation'!H$482631&amp;":"&amp;'Reid Validation'!H$482632),'Reid Validation'!H$482633,FALSE))</f>
        <v>0</v>
      </c>
      <c r="I153" s="317">
        <f ca="1">+IF(ISERROR(HLOOKUP($B153,INDIRECT("'Monthly Resource Report'!"&amp;'Reid Validation'!I$482631&amp;":"&amp;'Reid Validation'!I$482632),'Reid Validation'!I$482633,FALSE)),0,HLOOKUP($B153,INDIRECT("'Monthly Resource Report'!"&amp;'Reid Validation'!I$482631&amp;":"&amp;'Reid Validation'!I$482632),'Reid Validation'!I$482633,FALSE))</f>
        <v>0.29487721139884271</v>
      </c>
      <c r="J153" s="318">
        <f ca="1">+IF(ISERROR(HLOOKUP($B153,INDIRECT("'Monthly Resource Report'!"&amp;'Reid Validation'!J$482631&amp;":"&amp;'Reid Validation'!J$482632),'Reid Validation'!J$482633,FALSE)),0,HLOOKUP($B153,INDIRECT("'Monthly Resource Report'!"&amp;'Reid Validation'!J$482631&amp;":"&amp;'Reid Validation'!J$482632),'Reid Validation'!J$482633,FALSE))</f>
        <v>6.4887405931285683E-2</v>
      </c>
      <c r="L153" s="301">
        <v>45839</v>
      </c>
      <c r="M153" s="294">
        <v>58</v>
      </c>
      <c r="N153" s="297">
        <v>0</v>
      </c>
      <c r="O153" s="299">
        <v>0.7</v>
      </c>
      <c r="P153" s="295">
        <v>0.06</v>
      </c>
      <c r="Q153" s="294">
        <f ca="1">+IF(ISERROR(HLOOKUP($B153,INDIRECT("'Monthly Resource Report'!"&amp;'Reid Validation'!Q$482631&amp;":"&amp;'Reid Validation'!Q$482632),'Reid Validation'!Q$482633,FALSE)),0,HLOOKUP($B153,INDIRECT("'Monthly Resource Report'!"&amp;'Reid Validation'!Q$482631&amp;":"&amp;'Reid Validation'!Q$482632),'Reid Validation'!Q$482633,FALSE))</f>
        <v>58</v>
      </c>
      <c r="R153" s="297">
        <f ca="1">+IF(ISERROR(HLOOKUP($B153,INDIRECT("'Monthly Resource Report'!"&amp;'Reid Validation'!R$482631&amp;":"&amp;'Reid Validation'!R$482632),'Reid Validation'!R$482633,FALSE)),0,HLOOKUP($B153,INDIRECT("'Monthly Resource Report'!"&amp;'Reid Validation'!R$482631&amp;":"&amp;'Reid Validation'!R$482632),'Reid Validation'!R$482633,FALSE))</f>
        <v>0</v>
      </c>
      <c r="S153" s="317">
        <f ca="1">+IF(ISERROR(HLOOKUP($B153,INDIRECT("'Monthly Resource Report'!"&amp;'Reid Validation'!S$482631&amp;":"&amp;'Reid Validation'!S$482632),'Reid Validation'!S$482633,FALSE)),0,HLOOKUP($B153,INDIRECT("'Monthly Resource Report'!"&amp;'Reid Validation'!S$482631&amp;":"&amp;'Reid Validation'!S$482632),'Reid Validation'!S$482633,FALSE))</f>
        <v>0.71833316481724796</v>
      </c>
      <c r="T153" s="318">
        <f ca="1">+IF(ISERROR(HLOOKUP($B153,INDIRECT("'Monthly Resource Report'!"&amp;'Reid Validation'!T$482631&amp;":"&amp;'Reid Validation'!T$482632),'Reid Validation'!T$482633,FALSE)),0,HLOOKUP($B153,INDIRECT("'Monthly Resource Report'!"&amp;'Reid Validation'!T$482631&amp;":"&amp;'Reid Validation'!T$482632),'Reid Validation'!T$482633,FALSE))</f>
        <v>6.0320007243523592E-2</v>
      </c>
    </row>
    <row r="154" spans="2:20" s="29" customFormat="1">
      <c r="B154" s="301">
        <v>45870</v>
      </c>
      <c r="C154" s="294">
        <v>45</v>
      </c>
      <c r="D154" s="297">
        <v>0</v>
      </c>
      <c r="E154" s="299">
        <v>0.3</v>
      </c>
      <c r="F154" s="295">
        <v>0.06</v>
      </c>
      <c r="G154" s="294">
        <f ca="1">+IF(ISERROR(HLOOKUP($B154,INDIRECT("'Monthly Resource Report'!"&amp;'Reid Validation'!G$482631&amp;":"&amp;'Reid Validation'!G$482632),'Reid Validation'!G$482633,FALSE)),0,HLOOKUP($B154,INDIRECT("'Monthly Resource Report'!"&amp;'Reid Validation'!G$482631&amp;":"&amp;'Reid Validation'!G$482632),'Reid Validation'!G$482633,FALSE))</f>
        <v>45</v>
      </c>
      <c r="H154" s="297">
        <f ca="1">+IF(ISERROR(HLOOKUP($B154,INDIRECT("'Monthly Resource Report'!"&amp;'Reid Validation'!H$482631&amp;":"&amp;'Reid Validation'!H$482632),'Reid Validation'!H$482633,FALSE)),0,HLOOKUP($B154,INDIRECT("'Monthly Resource Report'!"&amp;'Reid Validation'!H$482631&amp;":"&amp;'Reid Validation'!H$482632),'Reid Validation'!H$482633,FALSE))</f>
        <v>0</v>
      </c>
      <c r="I154" s="317">
        <f ca="1">+IF(ISERROR(HLOOKUP($B154,INDIRECT("'Monthly Resource Report'!"&amp;'Reid Validation'!I$482631&amp;":"&amp;'Reid Validation'!I$482632),'Reid Validation'!I$482633,FALSE)),0,HLOOKUP($B154,INDIRECT("'Monthly Resource Report'!"&amp;'Reid Validation'!I$482631&amp;":"&amp;'Reid Validation'!I$482632),'Reid Validation'!I$482633,FALSE))</f>
        <v>0</v>
      </c>
      <c r="J154" s="318">
        <f ca="1">+IF(ISERROR(HLOOKUP($B154,INDIRECT("'Monthly Resource Report'!"&amp;'Reid Validation'!J$482631&amp;":"&amp;'Reid Validation'!J$482632),'Reid Validation'!J$482633,FALSE)),0,HLOOKUP($B154,INDIRECT("'Monthly Resource Report'!"&amp;'Reid Validation'!J$482631&amp;":"&amp;'Reid Validation'!J$482632),'Reid Validation'!J$482633,FALSE))</f>
        <v>0</v>
      </c>
      <c r="L154" s="301">
        <v>45870</v>
      </c>
      <c r="M154" s="294">
        <v>58</v>
      </c>
      <c r="N154" s="297">
        <v>0</v>
      </c>
      <c r="O154" s="299">
        <v>0.7</v>
      </c>
      <c r="P154" s="295">
        <v>0.06</v>
      </c>
      <c r="Q154" s="294">
        <f ca="1">+IF(ISERROR(HLOOKUP($B154,INDIRECT("'Monthly Resource Report'!"&amp;'Reid Validation'!Q$482631&amp;":"&amp;'Reid Validation'!Q$482632),'Reid Validation'!Q$482633,FALSE)),0,HLOOKUP($B154,INDIRECT("'Monthly Resource Report'!"&amp;'Reid Validation'!Q$482631&amp;":"&amp;'Reid Validation'!Q$482632),'Reid Validation'!Q$482633,FALSE))</f>
        <v>58</v>
      </c>
      <c r="R154" s="297">
        <f ca="1">+IF(ISERROR(HLOOKUP($B154,INDIRECT("'Monthly Resource Report'!"&amp;'Reid Validation'!R$482631&amp;":"&amp;'Reid Validation'!R$482632),'Reid Validation'!R$482633,FALSE)),0,HLOOKUP($B154,INDIRECT("'Monthly Resource Report'!"&amp;'Reid Validation'!R$482631&amp;":"&amp;'Reid Validation'!R$482632),'Reid Validation'!R$482633,FALSE))</f>
        <v>0</v>
      </c>
      <c r="S154" s="317">
        <f ca="1">+IF(ISERROR(HLOOKUP($B154,INDIRECT("'Monthly Resource Report'!"&amp;'Reid Validation'!S$482631&amp;":"&amp;'Reid Validation'!S$482632),'Reid Validation'!S$482633,FALSE)),0,HLOOKUP($B154,INDIRECT("'Monthly Resource Report'!"&amp;'Reid Validation'!S$482631&amp;":"&amp;'Reid Validation'!S$482632),'Reid Validation'!S$482633,FALSE))</f>
        <v>0.7183927396810843</v>
      </c>
      <c r="T154" s="318">
        <f ca="1">+IF(ISERROR(HLOOKUP($B154,INDIRECT("'Monthly Resource Report'!"&amp;'Reid Validation'!T$482631&amp;":"&amp;'Reid Validation'!T$482632),'Reid Validation'!T$482633,FALSE)),0,HLOOKUP($B154,INDIRECT("'Monthly Resource Report'!"&amp;'Reid Validation'!T$482631&amp;":"&amp;'Reid Validation'!T$482632),'Reid Validation'!T$482633,FALSE))</f>
        <v>6.0337447952217051E-2</v>
      </c>
    </row>
    <row r="155" spans="2:20" s="29" customFormat="1">
      <c r="B155" s="301">
        <v>45901</v>
      </c>
      <c r="C155" s="294">
        <v>45</v>
      </c>
      <c r="D155" s="297">
        <v>0</v>
      </c>
      <c r="E155" s="299">
        <v>0.3</v>
      </c>
      <c r="F155" s="295">
        <v>0.06</v>
      </c>
      <c r="G155" s="294">
        <f ca="1">+IF(ISERROR(HLOOKUP($B155,INDIRECT("'Monthly Resource Report'!"&amp;'Reid Validation'!G$482631&amp;":"&amp;'Reid Validation'!G$482632),'Reid Validation'!G$482633,FALSE)),0,HLOOKUP($B155,INDIRECT("'Monthly Resource Report'!"&amp;'Reid Validation'!G$482631&amp;":"&amp;'Reid Validation'!G$482632),'Reid Validation'!G$482633,FALSE))</f>
        <v>0</v>
      </c>
      <c r="H155" s="297">
        <f ca="1">+IF(ISERROR(HLOOKUP($B155,INDIRECT("'Monthly Resource Report'!"&amp;'Reid Validation'!H$482631&amp;":"&amp;'Reid Validation'!H$482632),'Reid Validation'!H$482633,FALSE)),0,HLOOKUP($B155,INDIRECT("'Monthly Resource Report'!"&amp;'Reid Validation'!H$482631&amp;":"&amp;'Reid Validation'!H$482632),'Reid Validation'!H$482633,FALSE))</f>
        <v>0</v>
      </c>
      <c r="I155" s="317">
        <f ca="1">+IF(ISERROR(HLOOKUP($B155,INDIRECT("'Monthly Resource Report'!"&amp;'Reid Validation'!I$482631&amp;":"&amp;'Reid Validation'!I$482632),'Reid Validation'!I$482633,FALSE)),0,HLOOKUP($B155,INDIRECT("'Monthly Resource Report'!"&amp;'Reid Validation'!I$482631&amp;":"&amp;'Reid Validation'!I$482632),'Reid Validation'!I$482633,FALSE))</f>
        <v>0</v>
      </c>
      <c r="J155" s="318">
        <f ca="1">+IF(ISERROR(HLOOKUP($B155,INDIRECT("'Monthly Resource Report'!"&amp;'Reid Validation'!J$482631&amp;":"&amp;'Reid Validation'!J$482632),'Reid Validation'!J$482633,FALSE)),0,HLOOKUP($B155,INDIRECT("'Monthly Resource Report'!"&amp;'Reid Validation'!J$482631&amp;":"&amp;'Reid Validation'!J$482632),'Reid Validation'!J$482633,FALSE))</f>
        <v>0</v>
      </c>
      <c r="L155" s="301">
        <v>45901</v>
      </c>
      <c r="M155" s="294">
        <v>58</v>
      </c>
      <c r="N155" s="297">
        <v>0</v>
      </c>
      <c r="O155" s="299">
        <v>0.7</v>
      </c>
      <c r="P155" s="295">
        <v>0.06</v>
      </c>
      <c r="Q155" s="294">
        <f ca="1">+IF(ISERROR(HLOOKUP($B155,INDIRECT("'Monthly Resource Report'!"&amp;'Reid Validation'!Q$482631&amp;":"&amp;'Reid Validation'!Q$482632),'Reid Validation'!Q$482633,FALSE)),0,HLOOKUP($B155,INDIRECT("'Monthly Resource Report'!"&amp;'Reid Validation'!Q$482631&amp;":"&amp;'Reid Validation'!Q$482632),'Reid Validation'!Q$482633,FALSE))</f>
        <v>58</v>
      </c>
      <c r="R155" s="297">
        <f ca="1">+IF(ISERROR(HLOOKUP($B155,INDIRECT("'Monthly Resource Report'!"&amp;'Reid Validation'!R$482631&amp;":"&amp;'Reid Validation'!R$482632),'Reid Validation'!R$482633,FALSE)),0,HLOOKUP($B155,INDIRECT("'Monthly Resource Report'!"&amp;'Reid Validation'!R$482631&amp;":"&amp;'Reid Validation'!R$482632),'Reid Validation'!R$482633,FALSE))</f>
        <v>0</v>
      </c>
      <c r="S155" s="317">
        <f ca="1">+IF(ISERROR(HLOOKUP($B155,INDIRECT("'Monthly Resource Report'!"&amp;'Reid Validation'!S$482631&amp;":"&amp;'Reid Validation'!S$482632),'Reid Validation'!S$482633,FALSE)),0,HLOOKUP($B155,INDIRECT("'Monthly Resource Report'!"&amp;'Reid Validation'!S$482631&amp;":"&amp;'Reid Validation'!S$482632),'Reid Validation'!S$482633,FALSE))</f>
        <v>0.71618287161197125</v>
      </c>
      <c r="T155" s="318">
        <f ca="1">+IF(ISERROR(HLOOKUP($B155,INDIRECT("'Monthly Resource Report'!"&amp;'Reid Validation'!T$482631&amp;":"&amp;'Reid Validation'!T$482632),'Reid Validation'!T$482633,FALSE)),0,HLOOKUP($B155,INDIRECT("'Monthly Resource Report'!"&amp;'Reid Validation'!T$482631&amp;":"&amp;'Reid Validation'!T$482632),'Reid Validation'!T$482633,FALSE))</f>
        <v>6.0479365961887473E-2</v>
      </c>
    </row>
    <row r="156" spans="2:20" s="29" customFormat="1">
      <c r="B156" s="301">
        <v>45931</v>
      </c>
      <c r="C156" s="294">
        <v>45</v>
      </c>
      <c r="D156" s="297">
        <v>0</v>
      </c>
      <c r="E156" s="299">
        <v>0.3</v>
      </c>
      <c r="F156" s="295">
        <v>0.06</v>
      </c>
      <c r="G156" s="294">
        <f ca="1">+IF(ISERROR(HLOOKUP($B156,INDIRECT("'Monthly Resource Report'!"&amp;'Reid Validation'!G$482631&amp;":"&amp;'Reid Validation'!G$482632),'Reid Validation'!G$482633,FALSE)),0,HLOOKUP($B156,INDIRECT("'Monthly Resource Report'!"&amp;'Reid Validation'!G$482631&amp;":"&amp;'Reid Validation'!G$482632),'Reid Validation'!G$482633,FALSE))</f>
        <v>0</v>
      </c>
      <c r="H156" s="297">
        <f ca="1">+IF(ISERROR(HLOOKUP($B156,INDIRECT("'Monthly Resource Report'!"&amp;'Reid Validation'!H$482631&amp;":"&amp;'Reid Validation'!H$482632),'Reid Validation'!H$482633,FALSE)),0,HLOOKUP($B156,INDIRECT("'Monthly Resource Report'!"&amp;'Reid Validation'!H$482631&amp;":"&amp;'Reid Validation'!H$482632),'Reid Validation'!H$482633,FALSE))</f>
        <v>0</v>
      </c>
      <c r="I156" s="317">
        <f ca="1">+IF(ISERROR(HLOOKUP($B156,INDIRECT("'Monthly Resource Report'!"&amp;'Reid Validation'!I$482631&amp;":"&amp;'Reid Validation'!I$482632),'Reid Validation'!I$482633,FALSE)),0,HLOOKUP($B156,INDIRECT("'Monthly Resource Report'!"&amp;'Reid Validation'!I$482631&amp;":"&amp;'Reid Validation'!I$482632),'Reid Validation'!I$482633,FALSE))</f>
        <v>0</v>
      </c>
      <c r="J156" s="318">
        <f ca="1">+IF(ISERROR(HLOOKUP($B156,INDIRECT("'Monthly Resource Report'!"&amp;'Reid Validation'!J$482631&amp;":"&amp;'Reid Validation'!J$482632),'Reid Validation'!J$482633,FALSE)),0,HLOOKUP($B156,INDIRECT("'Monthly Resource Report'!"&amp;'Reid Validation'!J$482631&amp;":"&amp;'Reid Validation'!J$482632),'Reid Validation'!J$482633,FALSE))</f>
        <v>0</v>
      </c>
      <c r="L156" s="301">
        <v>45931</v>
      </c>
      <c r="M156" s="294">
        <v>60</v>
      </c>
      <c r="N156" s="297">
        <v>0</v>
      </c>
      <c r="O156" s="299">
        <v>0.7</v>
      </c>
      <c r="P156" s="295">
        <v>0.06</v>
      </c>
      <c r="Q156" s="294">
        <f ca="1">+IF(ISERROR(HLOOKUP($B156,INDIRECT("'Monthly Resource Report'!"&amp;'Reid Validation'!Q$482631&amp;":"&amp;'Reid Validation'!Q$482632),'Reid Validation'!Q$482633,FALSE)),0,HLOOKUP($B156,INDIRECT("'Monthly Resource Report'!"&amp;'Reid Validation'!Q$482631&amp;":"&amp;'Reid Validation'!Q$482632),'Reid Validation'!Q$482633,FALSE))</f>
        <v>60</v>
      </c>
      <c r="R156" s="297">
        <f ca="1">+IF(ISERROR(HLOOKUP($B156,INDIRECT("'Monthly Resource Report'!"&amp;'Reid Validation'!R$482631&amp;":"&amp;'Reid Validation'!R$482632),'Reid Validation'!R$482633,FALSE)),0,HLOOKUP($B156,INDIRECT("'Monthly Resource Report'!"&amp;'Reid Validation'!R$482631&amp;":"&amp;'Reid Validation'!R$482632),'Reid Validation'!R$482633,FALSE))</f>
        <v>0</v>
      </c>
      <c r="S156" s="317">
        <f ca="1">+IF(ISERROR(HLOOKUP($B156,INDIRECT("'Monthly Resource Report'!"&amp;'Reid Validation'!S$482631&amp;":"&amp;'Reid Validation'!S$482632),'Reid Validation'!S$482633,FALSE)),0,HLOOKUP($B156,INDIRECT("'Monthly Resource Report'!"&amp;'Reid Validation'!S$482631&amp;":"&amp;'Reid Validation'!S$482632),'Reid Validation'!S$482633,FALSE))</f>
        <v>0.7023909480290772</v>
      </c>
      <c r="T156" s="318">
        <f ca="1">+IF(ISERROR(HLOOKUP($B156,INDIRECT("'Monthly Resource Report'!"&amp;'Reid Validation'!T$482631&amp;":"&amp;'Reid Validation'!T$482632),'Reid Validation'!T$482633,FALSE)),0,HLOOKUP($B156,INDIRECT("'Monthly Resource Report'!"&amp;'Reid Validation'!T$482631&amp;":"&amp;'Reid Validation'!T$482632),'Reid Validation'!T$482633,FALSE))</f>
        <v>6.0997108644630385E-2</v>
      </c>
    </row>
    <row r="157" spans="2:20" s="29" customFormat="1">
      <c r="B157" s="301">
        <v>45962</v>
      </c>
      <c r="C157" s="294">
        <v>45</v>
      </c>
      <c r="D157" s="297">
        <v>0</v>
      </c>
      <c r="E157" s="299">
        <v>0.3</v>
      </c>
      <c r="F157" s="295">
        <v>0.06</v>
      </c>
      <c r="G157" s="294">
        <f ca="1">+IF(ISERROR(HLOOKUP($B157,INDIRECT("'Monthly Resource Report'!"&amp;'Reid Validation'!G$482631&amp;":"&amp;'Reid Validation'!G$482632),'Reid Validation'!G$482633,FALSE)),0,HLOOKUP($B157,INDIRECT("'Monthly Resource Report'!"&amp;'Reid Validation'!G$482631&amp;":"&amp;'Reid Validation'!G$482632),'Reid Validation'!G$482633,FALSE))</f>
        <v>0</v>
      </c>
      <c r="H157" s="297">
        <f ca="1">+IF(ISERROR(HLOOKUP($B157,INDIRECT("'Monthly Resource Report'!"&amp;'Reid Validation'!H$482631&amp;":"&amp;'Reid Validation'!H$482632),'Reid Validation'!H$482633,FALSE)),0,HLOOKUP($B157,INDIRECT("'Monthly Resource Report'!"&amp;'Reid Validation'!H$482631&amp;":"&amp;'Reid Validation'!H$482632),'Reid Validation'!H$482633,FALSE))</f>
        <v>0</v>
      </c>
      <c r="I157" s="317">
        <f ca="1">+IF(ISERROR(HLOOKUP($B157,INDIRECT("'Monthly Resource Report'!"&amp;'Reid Validation'!I$482631&amp;":"&amp;'Reid Validation'!I$482632),'Reid Validation'!I$482633,FALSE)),0,HLOOKUP($B157,INDIRECT("'Monthly Resource Report'!"&amp;'Reid Validation'!I$482631&amp;":"&amp;'Reid Validation'!I$482632),'Reid Validation'!I$482633,FALSE))</f>
        <v>0</v>
      </c>
      <c r="J157" s="318">
        <f ca="1">+IF(ISERROR(HLOOKUP($B157,INDIRECT("'Monthly Resource Report'!"&amp;'Reid Validation'!J$482631&amp;":"&amp;'Reid Validation'!J$482632),'Reid Validation'!J$482633,FALSE)),0,HLOOKUP($B157,INDIRECT("'Monthly Resource Report'!"&amp;'Reid Validation'!J$482631&amp;":"&amp;'Reid Validation'!J$482632),'Reid Validation'!J$482633,FALSE))</f>
        <v>0</v>
      </c>
      <c r="L157" s="301">
        <v>45962</v>
      </c>
      <c r="M157" s="294">
        <v>60</v>
      </c>
      <c r="N157" s="297">
        <v>0</v>
      </c>
      <c r="O157" s="299">
        <v>0.7</v>
      </c>
      <c r="P157" s="295">
        <v>0.06</v>
      </c>
      <c r="Q157" s="294">
        <f ca="1">+IF(ISERROR(HLOOKUP($B157,INDIRECT("'Monthly Resource Report'!"&amp;'Reid Validation'!Q$482631&amp;":"&amp;'Reid Validation'!Q$482632),'Reid Validation'!Q$482633,FALSE)),0,HLOOKUP($B157,INDIRECT("'Monthly Resource Report'!"&amp;'Reid Validation'!Q$482631&amp;":"&amp;'Reid Validation'!Q$482632),'Reid Validation'!Q$482633,FALSE))</f>
        <v>60</v>
      </c>
      <c r="R157" s="297">
        <f ca="1">+IF(ISERROR(HLOOKUP($B157,INDIRECT("'Monthly Resource Report'!"&amp;'Reid Validation'!R$482631&amp;":"&amp;'Reid Validation'!R$482632),'Reid Validation'!R$482633,FALSE)),0,HLOOKUP($B157,INDIRECT("'Monthly Resource Report'!"&amp;'Reid Validation'!R$482631&amp;":"&amp;'Reid Validation'!R$482632),'Reid Validation'!R$482633,FALSE))</f>
        <v>0</v>
      </c>
      <c r="S157" s="317">
        <f ca="1">+IF(ISERROR(HLOOKUP($B157,INDIRECT("'Monthly Resource Report'!"&amp;'Reid Validation'!S$482631&amp;":"&amp;'Reid Validation'!S$482632),'Reid Validation'!S$482633,FALSE)),0,HLOOKUP($B157,INDIRECT("'Monthly Resource Report'!"&amp;'Reid Validation'!S$482631&amp;":"&amp;'Reid Validation'!S$482632),'Reid Validation'!S$482633,FALSE))</f>
        <v>0.70859618938380164</v>
      </c>
      <c r="T157" s="318">
        <f ca="1">+IF(ISERROR(HLOOKUP($B157,INDIRECT("'Monthly Resource Report'!"&amp;'Reid Validation'!T$482631&amp;":"&amp;'Reid Validation'!T$482632),'Reid Validation'!T$482633,FALSE)),0,HLOOKUP($B157,INDIRECT("'Monthly Resource Report'!"&amp;'Reid Validation'!T$482631&amp;":"&amp;'Reid Validation'!T$482632),'Reid Validation'!T$482633,FALSE))</f>
        <v>6.1173771745364175E-2</v>
      </c>
    </row>
    <row r="158" spans="2:20" s="29" customFormat="1">
      <c r="B158" s="301">
        <v>45992</v>
      </c>
      <c r="C158" s="294">
        <v>45</v>
      </c>
      <c r="D158" s="297">
        <v>0</v>
      </c>
      <c r="E158" s="299">
        <v>0.3</v>
      </c>
      <c r="F158" s="295">
        <v>0.06</v>
      </c>
      <c r="G158" s="294">
        <f ca="1">+IF(ISERROR(HLOOKUP($B158,INDIRECT("'Monthly Resource Report'!"&amp;'Reid Validation'!G$482631&amp;":"&amp;'Reid Validation'!G$482632),'Reid Validation'!G$482633,FALSE)),0,HLOOKUP($B158,INDIRECT("'Monthly Resource Report'!"&amp;'Reid Validation'!G$482631&amp;":"&amp;'Reid Validation'!G$482632),'Reid Validation'!G$482633,FALSE))</f>
        <v>0</v>
      </c>
      <c r="H158" s="297">
        <f ca="1">+IF(ISERROR(HLOOKUP($B158,INDIRECT("'Monthly Resource Report'!"&amp;'Reid Validation'!H$482631&amp;":"&amp;'Reid Validation'!H$482632),'Reid Validation'!H$482633,FALSE)),0,HLOOKUP($B158,INDIRECT("'Monthly Resource Report'!"&amp;'Reid Validation'!H$482631&amp;":"&amp;'Reid Validation'!H$482632),'Reid Validation'!H$482633,FALSE))</f>
        <v>0</v>
      </c>
      <c r="I158" s="317">
        <f ca="1">+IF(ISERROR(HLOOKUP($B158,INDIRECT("'Monthly Resource Report'!"&amp;'Reid Validation'!I$482631&amp;":"&amp;'Reid Validation'!I$482632),'Reid Validation'!I$482633,FALSE)),0,HLOOKUP($B158,INDIRECT("'Monthly Resource Report'!"&amp;'Reid Validation'!I$482631&amp;":"&amp;'Reid Validation'!I$482632),'Reid Validation'!I$482633,FALSE))</f>
        <v>0</v>
      </c>
      <c r="J158" s="318">
        <f ca="1">+IF(ISERROR(HLOOKUP($B158,INDIRECT("'Monthly Resource Report'!"&amp;'Reid Validation'!J$482631&amp;":"&amp;'Reid Validation'!J$482632),'Reid Validation'!J$482633,FALSE)),0,HLOOKUP($B158,INDIRECT("'Monthly Resource Report'!"&amp;'Reid Validation'!J$482631&amp;":"&amp;'Reid Validation'!J$482632),'Reid Validation'!J$482633,FALSE))</f>
        <v>0</v>
      </c>
      <c r="L158" s="301">
        <v>45992</v>
      </c>
      <c r="M158" s="294">
        <v>65</v>
      </c>
      <c r="N158" s="297">
        <v>0</v>
      </c>
      <c r="O158" s="299">
        <v>0.7</v>
      </c>
      <c r="P158" s="295">
        <v>0.06</v>
      </c>
      <c r="Q158" s="294">
        <f ca="1">+IF(ISERROR(HLOOKUP($B158,INDIRECT("'Monthly Resource Report'!"&amp;'Reid Validation'!Q$482631&amp;":"&amp;'Reid Validation'!Q$482632),'Reid Validation'!Q$482633,FALSE)),0,HLOOKUP($B158,INDIRECT("'Monthly Resource Report'!"&amp;'Reid Validation'!Q$482631&amp;":"&amp;'Reid Validation'!Q$482632),'Reid Validation'!Q$482633,FALSE))</f>
        <v>65</v>
      </c>
      <c r="R158" s="297">
        <f ca="1">+IF(ISERROR(HLOOKUP($B158,INDIRECT("'Monthly Resource Report'!"&amp;'Reid Validation'!R$482631&amp;":"&amp;'Reid Validation'!R$482632),'Reid Validation'!R$482633,FALSE)),0,HLOOKUP($B158,INDIRECT("'Monthly Resource Report'!"&amp;'Reid Validation'!R$482631&amp;":"&amp;'Reid Validation'!R$482632),'Reid Validation'!R$482633,FALSE))</f>
        <v>0</v>
      </c>
      <c r="S158" s="317">
        <f ca="1">+IF(ISERROR(HLOOKUP($B158,INDIRECT("'Monthly Resource Report'!"&amp;'Reid Validation'!S$482631&amp;":"&amp;'Reid Validation'!S$482632),'Reid Validation'!S$482633,FALSE)),0,HLOOKUP($B158,INDIRECT("'Monthly Resource Report'!"&amp;'Reid Validation'!S$482631&amp;":"&amp;'Reid Validation'!S$482632),'Reid Validation'!S$482633,FALSE))</f>
        <v>0.70956401041569461</v>
      </c>
      <c r="T158" s="318">
        <f ca="1">+IF(ISERROR(HLOOKUP($B158,INDIRECT("'Monthly Resource Report'!"&amp;'Reid Validation'!T$482631&amp;":"&amp;'Reid Validation'!T$482632),'Reid Validation'!T$482633,FALSE)),0,HLOOKUP($B158,INDIRECT("'Monthly Resource Report'!"&amp;'Reid Validation'!T$482631&amp;":"&amp;'Reid Validation'!T$482632),'Reid Validation'!T$482633,FALSE))</f>
        <v>6.082964726408293E-2</v>
      </c>
    </row>
    <row r="159" spans="2:20" s="29" customFormat="1">
      <c r="B159" s="301">
        <v>46023</v>
      </c>
      <c r="C159" s="294">
        <v>45</v>
      </c>
      <c r="D159" s="297">
        <v>0</v>
      </c>
      <c r="E159" s="299">
        <v>0.3</v>
      </c>
      <c r="F159" s="295">
        <v>0.06</v>
      </c>
      <c r="G159" s="294">
        <f ca="1">+IF(ISERROR(HLOOKUP($B159,INDIRECT("'Monthly Resource Report'!"&amp;'Reid Validation'!G$482631&amp;":"&amp;'Reid Validation'!G$482632),'Reid Validation'!G$482633,FALSE)),0,HLOOKUP($B159,INDIRECT("'Monthly Resource Report'!"&amp;'Reid Validation'!G$482631&amp;":"&amp;'Reid Validation'!G$482632),'Reid Validation'!G$482633,FALSE))</f>
        <v>45</v>
      </c>
      <c r="H159" s="297">
        <f ca="1">+IF(ISERROR(HLOOKUP($B159,INDIRECT("'Monthly Resource Report'!"&amp;'Reid Validation'!H$482631&amp;":"&amp;'Reid Validation'!H$482632),'Reid Validation'!H$482633,FALSE)),0,HLOOKUP($B159,INDIRECT("'Monthly Resource Report'!"&amp;'Reid Validation'!H$482631&amp;":"&amp;'Reid Validation'!H$482632),'Reid Validation'!H$482633,FALSE))</f>
        <v>0</v>
      </c>
      <c r="I159" s="317">
        <f ca="1">+IF(ISERROR(HLOOKUP($B159,INDIRECT("'Monthly Resource Report'!"&amp;'Reid Validation'!I$482631&amp;":"&amp;'Reid Validation'!I$482632),'Reid Validation'!I$482633,FALSE)),0,HLOOKUP($B159,INDIRECT("'Monthly Resource Report'!"&amp;'Reid Validation'!I$482631&amp;":"&amp;'Reid Validation'!I$482632),'Reid Validation'!I$482633,FALSE))</f>
        <v>0</v>
      </c>
      <c r="J159" s="318">
        <f ca="1">+IF(ISERROR(HLOOKUP($B159,INDIRECT("'Monthly Resource Report'!"&amp;'Reid Validation'!J$482631&amp;":"&amp;'Reid Validation'!J$482632),'Reid Validation'!J$482633,FALSE)),0,HLOOKUP($B159,INDIRECT("'Monthly Resource Report'!"&amp;'Reid Validation'!J$482631&amp;":"&amp;'Reid Validation'!J$482632),'Reid Validation'!J$482633,FALSE))</f>
        <v>0</v>
      </c>
      <c r="L159" s="301">
        <v>46023</v>
      </c>
      <c r="M159" s="294">
        <v>65</v>
      </c>
      <c r="N159" s="297">
        <v>0</v>
      </c>
      <c r="O159" s="299">
        <v>0.7</v>
      </c>
      <c r="P159" s="295">
        <v>0.06</v>
      </c>
      <c r="Q159" s="294">
        <f ca="1">+IF(ISERROR(HLOOKUP($B159,INDIRECT("'Monthly Resource Report'!"&amp;'Reid Validation'!Q$482631&amp;":"&amp;'Reid Validation'!Q$482632),'Reid Validation'!Q$482633,FALSE)),0,HLOOKUP($B159,INDIRECT("'Monthly Resource Report'!"&amp;'Reid Validation'!Q$482631&amp;":"&amp;'Reid Validation'!Q$482632),'Reid Validation'!Q$482633,FALSE))</f>
        <v>65</v>
      </c>
      <c r="R159" s="297">
        <f ca="1">+IF(ISERROR(HLOOKUP($B159,INDIRECT("'Monthly Resource Report'!"&amp;'Reid Validation'!R$482631&amp;":"&amp;'Reid Validation'!R$482632),'Reid Validation'!R$482633,FALSE)),0,HLOOKUP($B159,INDIRECT("'Monthly Resource Report'!"&amp;'Reid Validation'!R$482631&amp;":"&amp;'Reid Validation'!R$482632),'Reid Validation'!R$482633,FALSE))</f>
        <v>0</v>
      </c>
      <c r="S159" s="317">
        <f ca="1">+IF(ISERROR(HLOOKUP($B159,INDIRECT("'Monthly Resource Report'!"&amp;'Reid Validation'!S$482631&amp;":"&amp;'Reid Validation'!S$482632),'Reid Validation'!S$482633,FALSE)),0,HLOOKUP($B159,INDIRECT("'Monthly Resource Report'!"&amp;'Reid Validation'!S$482631&amp;":"&amp;'Reid Validation'!S$482632),'Reid Validation'!S$482633,FALSE))</f>
        <v>0.70688317484933116</v>
      </c>
      <c r="T159" s="318">
        <f ca="1">+IF(ISERROR(HLOOKUP($B159,INDIRECT("'Monthly Resource Report'!"&amp;'Reid Validation'!T$482631&amp;":"&amp;'Reid Validation'!T$482632),'Reid Validation'!T$482633,FALSE)),0,HLOOKUP($B159,INDIRECT("'Monthly Resource Report'!"&amp;'Reid Validation'!T$482631&amp;":"&amp;'Reid Validation'!T$482632),'Reid Validation'!T$482633,FALSE))</f>
        <v>6.087721837654235E-2</v>
      </c>
    </row>
    <row r="160" spans="2:20" s="29" customFormat="1">
      <c r="B160" s="301">
        <v>46054</v>
      </c>
      <c r="C160" s="294">
        <v>45</v>
      </c>
      <c r="D160" s="297">
        <v>0</v>
      </c>
      <c r="E160" s="299">
        <v>0.3</v>
      </c>
      <c r="F160" s="295">
        <v>0.06</v>
      </c>
      <c r="G160" s="294">
        <f ca="1">+IF(ISERROR(HLOOKUP($B160,INDIRECT("'Monthly Resource Report'!"&amp;'Reid Validation'!G$482631&amp;":"&amp;'Reid Validation'!G$482632),'Reid Validation'!G$482633,FALSE)),0,HLOOKUP($B160,INDIRECT("'Monthly Resource Report'!"&amp;'Reid Validation'!G$482631&amp;":"&amp;'Reid Validation'!G$482632),'Reid Validation'!G$482633,FALSE))</f>
        <v>45</v>
      </c>
      <c r="H160" s="297">
        <f ca="1">+IF(ISERROR(HLOOKUP($B160,INDIRECT("'Monthly Resource Report'!"&amp;'Reid Validation'!H$482631&amp;":"&amp;'Reid Validation'!H$482632),'Reid Validation'!H$482633,FALSE)),0,HLOOKUP($B160,INDIRECT("'Monthly Resource Report'!"&amp;'Reid Validation'!H$482631&amp;":"&amp;'Reid Validation'!H$482632),'Reid Validation'!H$482633,FALSE))</f>
        <v>0</v>
      </c>
      <c r="I160" s="317">
        <f ca="1">+IF(ISERROR(HLOOKUP($B160,INDIRECT("'Monthly Resource Report'!"&amp;'Reid Validation'!I$482631&amp;":"&amp;'Reid Validation'!I$482632),'Reid Validation'!I$482633,FALSE)),0,HLOOKUP($B160,INDIRECT("'Monthly Resource Report'!"&amp;'Reid Validation'!I$482631&amp;":"&amp;'Reid Validation'!I$482632),'Reid Validation'!I$482633,FALSE))</f>
        <v>0</v>
      </c>
      <c r="J160" s="318">
        <f ca="1">+IF(ISERROR(HLOOKUP($B160,INDIRECT("'Monthly Resource Report'!"&amp;'Reid Validation'!J$482631&amp;":"&amp;'Reid Validation'!J$482632),'Reid Validation'!J$482633,FALSE)),0,HLOOKUP($B160,INDIRECT("'Monthly Resource Report'!"&amp;'Reid Validation'!J$482631&amp;":"&amp;'Reid Validation'!J$482632),'Reid Validation'!J$482633,FALSE))</f>
        <v>0</v>
      </c>
      <c r="L160" s="301">
        <v>46054</v>
      </c>
      <c r="M160" s="294">
        <v>65</v>
      </c>
      <c r="N160" s="297">
        <v>0</v>
      </c>
      <c r="O160" s="299">
        <v>0.7</v>
      </c>
      <c r="P160" s="295">
        <v>0.06</v>
      </c>
      <c r="Q160" s="294">
        <f ca="1">+IF(ISERROR(HLOOKUP($B160,INDIRECT("'Monthly Resource Report'!"&amp;'Reid Validation'!Q$482631&amp;":"&amp;'Reid Validation'!Q$482632),'Reid Validation'!Q$482633,FALSE)),0,HLOOKUP($B160,INDIRECT("'Monthly Resource Report'!"&amp;'Reid Validation'!Q$482631&amp;":"&amp;'Reid Validation'!Q$482632),'Reid Validation'!Q$482633,FALSE))</f>
        <v>65</v>
      </c>
      <c r="R160" s="297">
        <f ca="1">+IF(ISERROR(HLOOKUP($B160,INDIRECT("'Monthly Resource Report'!"&amp;'Reid Validation'!R$482631&amp;":"&amp;'Reid Validation'!R$482632),'Reid Validation'!R$482633,FALSE)),0,HLOOKUP($B160,INDIRECT("'Monthly Resource Report'!"&amp;'Reid Validation'!R$482631&amp;":"&amp;'Reid Validation'!R$482632),'Reid Validation'!R$482633,FALSE))</f>
        <v>0</v>
      </c>
      <c r="S160" s="317">
        <f ca="1">+IF(ISERROR(HLOOKUP($B160,INDIRECT("'Monthly Resource Report'!"&amp;'Reid Validation'!S$482631&amp;":"&amp;'Reid Validation'!S$482632),'Reid Validation'!S$482633,FALSE)),0,HLOOKUP($B160,INDIRECT("'Monthly Resource Report'!"&amp;'Reid Validation'!S$482631&amp;":"&amp;'Reid Validation'!S$482632),'Reid Validation'!S$482633,FALSE))</f>
        <v>0.7069234806261937</v>
      </c>
      <c r="T160" s="318">
        <f ca="1">+IF(ISERROR(HLOOKUP($B160,INDIRECT("'Monthly Resource Report'!"&amp;'Reid Validation'!T$482631&amp;":"&amp;'Reid Validation'!T$482632),'Reid Validation'!T$482633,FALSE)),0,HLOOKUP($B160,INDIRECT("'Monthly Resource Report'!"&amp;'Reid Validation'!T$482631&amp;":"&amp;'Reid Validation'!T$482632),'Reid Validation'!T$482633,FALSE))</f>
        <v>6.0925266307670881E-2</v>
      </c>
    </row>
    <row r="161" spans="2:20" s="29" customFormat="1">
      <c r="B161" s="301">
        <v>46082</v>
      </c>
      <c r="C161" s="294">
        <v>45</v>
      </c>
      <c r="D161" s="297">
        <v>0</v>
      </c>
      <c r="E161" s="299">
        <v>0.3</v>
      </c>
      <c r="F161" s="295">
        <v>0.06</v>
      </c>
      <c r="G161" s="294">
        <f ca="1">+IF(ISERROR(HLOOKUP($B161,INDIRECT("'Monthly Resource Report'!"&amp;'Reid Validation'!G$482631&amp;":"&amp;'Reid Validation'!G$482632),'Reid Validation'!G$482633,FALSE)),0,HLOOKUP($B161,INDIRECT("'Monthly Resource Report'!"&amp;'Reid Validation'!G$482631&amp;":"&amp;'Reid Validation'!G$482632),'Reid Validation'!G$482633,FALSE))</f>
        <v>0</v>
      </c>
      <c r="H161" s="297">
        <f ca="1">+IF(ISERROR(HLOOKUP($B161,INDIRECT("'Monthly Resource Report'!"&amp;'Reid Validation'!H$482631&amp;":"&amp;'Reid Validation'!H$482632),'Reid Validation'!H$482633,FALSE)),0,HLOOKUP($B161,INDIRECT("'Monthly Resource Report'!"&amp;'Reid Validation'!H$482631&amp;":"&amp;'Reid Validation'!H$482632),'Reid Validation'!H$482633,FALSE))</f>
        <v>0</v>
      </c>
      <c r="I161" s="317">
        <f ca="1">+IF(ISERROR(HLOOKUP($B161,INDIRECT("'Monthly Resource Report'!"&amp;'Reid Validation'!I$482631&amp;":"&amp;'Reid Validation'!I$482632),'Reid Validation'!I$482633,FALSE)),0,HLOOKUP($B161,INDIRECT("'Monthly Resource Report'!"&amp;'Reid Validation'!I$482631&amp;":"&amp;'Reid Validation'!I$482632),'Reid Validation'!I$482633,FALSE))</f>
        <v>0</v>
      </c>
      <c r="J161" s="318">
        <f ca="1">+IF(ISERROR(HLOOKUP($B161,INDIRECT("'Monthly Resource Report'!"&amp;'Reid Validation'!J$482631&amp;":"&amp;'Reid Validation'!J$482632),'Reid Validation'!J$482633,FALSE)),0,HLOOKUP($B161,INDIRECT("'Monthly Resource Report'!"&amp;'Reid Validation'!J$482631&amp;":"&amp;'Reid Validation'!J$482632),'Reid Validation'!J$482633,FALSE))</f>
        <v>0</v>
      </c>
      <c r="L161" s="301">
        <v>46082</v>
      </c>
      <c r="M161" s="294">
        <v>65</v>
      </c>
      <c r="N161" s="297">
        <v>0</v>
      </c>
      <c r="O161" s="299">
        <v>0.7</v>
      </c>
      <c r="P161" s="295">
        <v>0.06</v>
      </c>
      <c r="Q161" s="294">
        <f ca="1">+IF(ISERROR(HLOOKUP($B161,INDIRECT("'Monthly Resource Report'!"&amp;'Reid Validation'!Q$482631&amp;":"&amp;'Reid Validation'!Q$482632),'Reid Validation'!Q$482633,FALSE)),0,HLOOKUP($B161,INDIRECT("'Monthly Resource Report'!"&amp;'Reid Validation'!Q$482631&amp;":"&amp;'Reid Validation'!Q$482632),'Reid Validation'!Q$482633,FALSE))</f>
        <v>65</v>
      </c>
      <c r="R161" s="297">
        <f ca="1">+IF(ISERROR(HLOOKUP($B161,INDIRECT("'Monthly Resource Report'!"&amp;'Reid Validation'!R$482631&amp;":"&amp;'Reid Validation'!R$482632),'Reid Validation'!R$482633,FALSE)),0,HLOOKUP($B161,INDIRECT("'Monthly Resource Report'!"&amp;'Reid Validation'!R$482631&amp;":"&amp;'Reid Validation'!R$482632),'Reid Validation'!R$482633,FALSE))</f>
        <v>0</v>
      </c>
      <c r="S161" s="317">
        <f ca="1">+IF(ISERROR(HLOOKUP($B161,INDIRECT("'Monthly Resource Report'!"&amp;'Reid Validation'!S$482631&amp;":"&amp;'Reid Validation'!S$482632),'Reid Validation'!S$482633,FALSE)),0,HLOOKUP($B161,INDIRECT("'Monthly Resource Report'!"&amp;'Reid Validation'!S$482631&amp;":"&amp;'Reid Validation'!S$482632),'Reid Validation'!S$482633,FALSE))</f>
        <v>0.70991474675373212</v>
      </c>
      <c r="T161" s="318">
        <f ca="1">+IF(ISERROR(HLOOKUP($B161,INDIRECT("'Monthly Resource Report'!"&amp;'Reid Validation'!T$482631&amp;":"&amp;'Reid Validation'!T$482632),'Reid Validation'!T$482633,FALSE)),0,HLOOKUP($B161,INDIRECT("'Monthly Resource Report'!"&amp;'Reid Validation'!T$482631&amp;":"&amp;'Reid Validation'!T$482632),'Reid Validation'!T$482633,FALSE))</f>
        <v>6.1019496548200797E-2</v>
      </c>
    </row>
    <row r="162" spans="2:20" s="29" customFormat="1">
      <c r="B162" s="301">
        <v>46113</v>
      </c>
      <c r="C162" s="294">
        <v>45</v>
      </c>
      <c r="D162" s="297">
        <v>0</v>
      </c>
      <c r="E162" s="299">
        <v>0.3</v>
      </c>
      <c r="F162" s="295">
        <v>0.06</v>
      </c>
      <c r="G162" s="294">
        <f ca="1">+IF(ISERROR(HLOOKUP($B162,INDIRECT("'Monthly Resource Report'!"&amp;'Reid Validation'!G$482631&amp;":"&amp;'Reid Validation'!G$482632),'Reid Validation'!G$482633,FALSE)),0,HLOOKUP($B162,INDIRECT("'Monthly Resource Report'!"&amp;'Reid Validation'!G$482631&amp;":"&amp;'Reid Validation'!G$482632),'Reid Validation'!G$482633,FALSE))</f>
        <v>0</v>
      </c>
      <c r="H162" s="297">
        <f ca="1">+IF(ISERROR(HLOOKUP($B162,INDIRECT("'Monthly Resource Report'!"&amp;'Reid Validation'!H$482631&amp;":"&amp;'Reid Validation'!H$482632),'Reid Validation'!H$482633,FALSE)),0,HLOOKUP($B162,INDIRECT("'Monthly Resource Report'!"&amp;'Reid Validation'!H$482631&amp;":"&amp;'Reid Validation'!H$482632),'Reid Validation'!H$482633,FALSE))</f>
        <v>0</v>
      </c>
      <c r="I162" s="317">
        <f ca="1">+IF(ISERROR(HLOOKUP($B162,INDIRECT("'Monthly Resource Report'!"&amp;'Reid Validation'!I$482631&amp;":"&amp;'Reid Validation'!I$482632),'Reid Validation'!I$482633,FALSE)),0,HLOOKUP($B162,INDIRECT("'Monthly Resource Report'!"&amp;'Reid Validation'!I$482631&amp;":"&amp;'Reid Validation'!I$482632),'Reid Validation'!I$482633,FALSE))</f>
        <v>0</v>
      </c>
      <c r="J162" s="318">
        <f ca="1">+IF(ISERROR(HLOOKUP($B162,INDIRECT("'Monthly Resource Report'!"&amp;'Reid Validation'!J$482631&amp;":"&amp;'Reid Validation'!J$482632),'Reid Validation'!J$482633,FALSE)),0,HLOOKUP($B162,INDIRECT("'Monthly Resource Report'!"&amp;'Reid Validation'!J$482631&amp;":"&amp;'Reid Validation'!J$482632),'Reid Validation'!J$482633,FALSE))</f>
        <v>0</v>
      </c>
      <c r="L162" s="301">
        <v>46113</v>
      </c>
      <c r="M162" s="294">
        <v>65</v>
      </c>
      <c r="N162" s="297">
        <v>0</v>
      </c>
      <c r="O162" s="299">
        <v>0.7</v>
      </c>
      <c r="P162" s="295">
        <v>0.06</v>
      </c>
      <c r="Q162" s="294">
        <f ca="1">+IF(ISERROR(HLOOKUP($B162,INDIRECT("'Monthly Resource Report'!"&amp;'Reid Validation'!Q$482631&amp;":"&amp;'Reid Validation'!Q$482632),'Reid Validation'!Q$482633,FALSE)),0,HLOOKUP($B162,INDIRECT("'Monthly Resource Report'!"&amp;'Reid Validation'!Q$482631&amp;":"&amp;'Reid Validation'!Q$482632),'Reid Validation'!Q$482633,FALSE))</f>
        <v>65</v>
      </c>
      <c r="R162" s="297">
        <f ca="1">+IF(ISERROR(HLOOKUP($B162,INDIRECT("'Monthly Resource Report'!"&amp;'Reid Validation'!R$482631&amp;":"&amp;'Reid Validation'!R$482632),'Reid Validation'!R$482633,FALSE)),0,HLOOKUP($B162,INDIRECT("'Monthly Resource Report'!"&amp;'Reid Validation'!R$482631&amp;":"&amp;'Reid Validation'!R$482632),'Reid Validation'!R$482633,FALSE))</f>
        <v>0</v>
      </c>
      <c r="S162" s="317">
        <f ca="1">+IF(ISERROR(HLOOKUP($B162,INDIRECT("'Monthly Resource Report'!"&amp;'Reid Validation'!S$482631&amp;":"&amp;'Reid Validation'!S$482632),'Reid Validation'!S$482633,FALSE)),0,HLOOKUP($B162,INDIRECT("'Monthly Resource Report'!"&amp;'Reid Validation'!S$482631&amp;":"&amp;'Reid Validation'!S$482632),'Reid Validation'!S$482633,FALSE))</f>
        <v>0.70969207357791064</v>
      </c>
      <c r="T162" s="318">
        <f ca="1">+IF(ISERROR(HLOOKUP($B162,INDIRECT("'Monthly Resource Report'!"&amp;'Reid Validation'!T$482631&amp;":"&amp;'Reid Validation'!T$482632),'Reid Validation'!T$482633,FALSE)),0,HLOOKUP($B162,INDIRECT("'Monthly Resource Report'!"&amp;'Reid Validation'!T$482631&amp;":"&amp;'Reid Validation'!T$482632),'Reid Validation'!T$482633,FALSE))</f>
        <v>6.1090709630332966E-2</v>
      </c>
    </row>
    <row r="163" spans="2:20" s="29" customFormat="1">
      <c r="B163" s="301">
        <v>46143</v>
      </c>
      <c r="C163" s="294">
        <v>45</v>
      </c>
      <c r="D163" s="297">
        <v>0</v>
      </c>
      <c r="E163" s="299">
        <v>0.3</v>
      </c>
      <c r="F163" s="295">
        <v>0.06</v>
      </c>
      <c r="G163" s="294">
        <f ca="1">+IF(ISERROR(HLOOKUP($B163,INDIRECT("'Monthly Resource Report'!"&amp;'Reid Validation'!G$482631&amp;":"&amp;'Reid Validation'!G$482632),'Reid Validation'!G$482633,FALSE)),0,HLOOKUP($B163,INDIRECT("'Monthly Resource Report'!"&amp;'Reid Validation'!G$482631&amp;":"&amp;'Reid Validation'!G$482632),'Reid Validation'!G$482633,FALSE))</f>
        <v>0</v>
      </c>
      <c r="H163" s="297">
        <f ca="1">+IF(ISERROR(HLOOKUP($B163,INDIRECT("'Monthly Resource Report'!"&amp;'Reid Validation'!H$482631&amp;":"&amp;'Reid Validation'!H$482632),'Reid Validation'!H$482633,FALSE)),0,HLOOKUP($B163,INDIRECT("'Monthly Resource Report'!"&amp;'Reid Validation'!H$482631&amp;":"&amp;'Reid Validation'!H$482632),'Reid Validation'!H$482633,FALSE))</f>
        <v>0</v>
      </c>
      <c r="I163" s="317">
        <f ca="1">+IF(ISERROR(HLOOKUP($B163,INDIRECT("'Monthly Resource Report'!"&amp;'Reid Validation'!I$482631&amp;":"&amp;'Reid Validation'!I$482632),'Reid Validation'!I$482633,FALSE)),0,HLOOKUP($B163,INDIRECT("'Monthly Resource Report'!"&amp;'Reid Validation'!I$482631&amp;":"&amp;'Reid Validation'!I$482632),'Reid Validation'!I$482633,FALSE))</f>
        <v>0</v>
      </c>
      <c r="J163" s="318">
        <f ca="1">+IF(ISERROR(HLOOKUP($B163,INDIRECT("'Monthly Resource Report'!"&amp;'Reid Validation'!J$482631&amp;":"&amp;'Reid Validation'!J$482632),'Reid Validation'!J$482633,FALSE)),0,HLOOKUP($B163,INDIRECT("'Monthly Resource Report'!"&amp;'Reid Validation'!J$482631&amp;":"&amp;'Reid Validation'!J$482632),'Reid Validation'!J$482633,FALSE))</f>
        <v>0</v>
      </c>
      <c r="L163" s="301">
        <v>46143</v>
      </c>
      <c r="M163" s="294">
        <v>60</v>
      </c>
      <c r="N163" s="297">
        <v>0</v>
      </c>
      <c r="O163" s="299">
        <v>0.7</v>
      </c>
      <c r="P163" s="295">
        <v>0.06</v>
      </c>
      <c r="Q163" s="294">
        <f ca="1">+IF(ISERROR(HLOOKUP($B163,INDIRECT("'Monthly Resource Report'!"&amp;'Reid Validation'!Q$482631&amp;":"&amp;'Reid Validation'!Q$482632),'Reid Validation'!Q$482633,FALSE)),0,HLOOKUP($B163,INDIRECT("'Monthly Resource Report'!"&amp;'Reid Validation'!Q$482631&amp;":"&amp;'Reid Validation'!Q$482632),'Reid Validation'!Q$482633,FALSE))</f>
        <v>60</v>
      </c>
      <c r="R163" s="297">
        <f ca="1">+IF(ISERROR(HLOOKUP($B163,INDIRECT("'Monthly Resource Report'!"&amp;'Reid Validation'!R$482631&amp;":"&amp;'Reid Validation'!R$482632),'Reid Validation'!R$482633,FALSE)),0,HLOOKUP($B163,INDIRECT("'Monthly Resource Report'!"&amp;'Reid Validation'!R$482631&amp;":"&amp;'Reid Validation'!R$482632),'Reid Validation'!R$482633,FALSE))</f>
        <v>0</v>
      </c>
      <c r="S163" s="317">
        <f ca="1">+IF(ISERROR(HLOOKUP($B163,INDIRECT("'Monthly Resource Report'!"&amp;'Reid Validation'!S$482631&amp;":"&amp;'Reid Validation'!S$482632),'Reid Validation'!S$482633,FALSE)),0,HLOOKUP($B163,INDIRECT("'Monthly Resource Report'!"&amp;'Reid Validation'!S$482631&amp;":"&amp;'Reid Validation'!S$482632),'Reid Validation'!S$482633,FALSE))</f>
        <v>0.69036954870222167</v>
      </c>
      <c r="T163" s="318">
        <f ca="1">+IF(ISERROR(HLOOKUP($B163,INDIRECT("'Monthly Resource Report'!"&amp;'Reid Validation'!T$482631&amp;":"&amp;'Reid Validation'!T$482632),'Reid Validation'!T$482633,FALSE)),0,HLOOKUP($B163,INDIRECT("'Monthly Resource Report'!"&amp;'Reid Validation'!T$482631&amp;":"&amp;'Reid Validation'!T$482632),'Reid Validation'!T$482633,FALSE))</f>
        <v>6.0298099823358604E-2</v>
      </c>
    </row>
    <row r="164" spans="2:20" s="29" customFormat="1">
      <c r="B164" s="301">
        <v>46174</v>
      </c>
      <c r="C164" s="294">
        <v>45</v>
      </c>
      <c r="D164" s="297">
        <v>0</v>
      </c>
      <c r="E164" s="299">
        <v>0.3</v>
      </c>
      <c r="F164" s="295">
        <v>0.06</v>
      </c>
      <c r="G164" s="294">
        <f ca="1">+IF(ISERROR(HLOOKUP($B164,INDIRECT("'Monthly Resource Report'!"&amp;'Reid Validation'!G$482631&amp;":"&amp;'Reid Validation'!G$482632),'Reid Validation'!G$482633,FALSE)),0,HLOOKUP($B164,INDIRECT("'Monthly Resource Report'!"&amp;'Reid Validation'!G$482631&amp;":"&amp;'Reid Validation'!G$482632),'Reid Validation'!G$482633,FALSE))</f>
        <v>0</v>
      </c>
      <c r="H164" s="297">
        <f ca="1">+IF(ISERROR(HLOOKUP($B164,INDIRECT("'Monthly Resource Report'!"&amp;'Reid Validation'!H$482631&amp;":"&amp;'Reid Validation'!H$482632),'Reid Validation'!H$482633,FALSE)),0,HLOOKUP($B164,INDIRECT("'Monthly Resource Report'!"&amp;'Reid Validation'!H$482631&amp;":"&amp;'Reid Validation'!H$482632),'Reid Validation'!H$482633,FALSE))</f>
        <v>0</v>
      </c>
      <c r="I164" s="317">
        <f ca="1">+IF(ISERROR(HLOOKUP($B164,INDIRECT("'Monthly Resource Report'!"&amp;'Reid Validation'!I$482631&amp;":"&amp;'Reid Validation'!I$482632),'Reid Validation'!I$482633,FALSE)),0,HLOOKUP($B164,INDIRECT("'Monthly Resource Report'!"&amp;'Reid Validation'!I$482631&amp;":"&amp;'Reid Validation'!I$482632),'Reid Validation'!I$482633,FALSE))</f>
        <v>0</v>
      </c>
      <c r="J164" s="318">
        <f ca="1">+IF(ISERROR(HLOOKUP($B164,INDIRECT("'Monthly Resource Report'!"&amp;'Reid Validation'!J$482631&amp;":"&amp;'Reid Validation'!J$482632),'Reid Validation'!J$482633,FALSE)),0,HLOOKUP($B164,INDIRECT("'Monthly Resource Report'!"&amp;'Reid Validation'!J$482631&amp;":"&amp;'Reid Validation'!J$482632),'Reid Validation'!J$482633,FALSE))</f>
        <v>0</v>
      </c>
      <c r="L164" s="301">
        <v>46174</v>
      </c>
      <c r="M164" s="294">
        <v>60</v>
      </c>
      <c r="N164" s="297">
        <v>0</v>
      </c>
      <c r="O164" s="299">
        <v>0.7</v>
      </c>
      <c r="P164" s="295">
        <v>0.06</v>
      </c>
      <c r="Q164" s="294">
        <f ca="1">+IF(ISERROR(HLOOKUP($B164,INDIRECT("'Monthly Resource Report'!"&amp;'Reid Validation'!Q$482631&amp;":"&amp;'Reid Validation'!Q$482632),'Reid Validation'!Q$482633,FALSE)),0,HLOOKUP($B164,INDIRECT("'Monthly Resource Report'!"&amp;'Reid Validation'!Q$482631&amp;":"&amp;'Reid Validation'!Q$482632),'Reid Validation'!Q$482633,FALSE))</f>
        <v>60</v>
      </c>
      <c r="R164" s="297">
        <f ca="1">+IF(ISERROR(HLOOKUP($B164,INDIRECT("'Monthly Resource Report'!"&amp;'Reid Validation'!R$482631&amp;":"&amp;'Reid Validation'!R$482632),'Reid Validation'!R$482633,FALSE)),0,HLOOKUP($B164,INDIRECT("'Monthly Resource Report'!"&amp;'Reid Validation'!R$482631&amp;":"&amp;'Reid Validation'!R$482632),'Reid Validation'!R$482633,FALSE))</f>
        <v>0</v>
      </c>
      <c r="S164" s="317">
        <f ca="1">+IF(ISERROR(HLOOKUP($B164,INDIRECT("'Monthly Resource Report'!"&amp;'Reid Validation'!S$482631&amp;":"&amp;'Reid Validation'!S$482632),'Reid Validation'!S$482633,FALSE)),0,HLOOKUP($B164,INDIRECT("'Monthly Resource Report'!"&amp;'Reid Validation'!S$482631&amp;":"&amp;'Reid Validation'!S$482632),'Reid Validation'!S$482633,FALSE))</f>
        <v>0.70852178126878118</v>
      </c>
      <c r="T164" s="318">
        <f ca="1">+IF(ISERROR(HLOOKUP($B164,INDIRECT("'Monthly Resource Report'!"&amp;'Reid Validation'!T$482631&amp;":"&amp;'Reid Validation'!T$482632),'Reid Validation'!T$482633,FALSE)),0,HLOOKUP($B164,INDIRECT("'Monthly Resource Report'!"&amp;'Reid Validation'!T$482631&amp;":"&amp;'Reid Validation'!T$482632),'Reid Validation'!T$482633,FALSE))</f>
        <v>6.0425770643324155E-2</v>
      </c>
    </row>
    <row r="165" spans="2:20" s="29" customFormat="1">
      <c r="B165" s="301">
        <v>46204</v>
      </c>
      <c r="C165" s="294">
        <v>45</v>
      </c>
      <c r="D165" s="297">
        <v>0</v>
      </c>
      <c r="E165" s="299">
        <v>0.3</v>
      </c>
      <c r="F165" s="295">
        <v>0.06</v>
      </c>
      <c r="G165" s="294">
        <f ca="1">+IF(ISERROR(HLOOKUP($B165,INDIRECT("'Monthly Resource Report'!"&amp;'Reid Validation'!G$482631&amp;":"&amp;'Reid Validation'!G$482632),'Reid Validation'!G$482633,FALSE)),0,HLOOKUP($B165,INDIRECT("'Monthly Resource Report'!"&amp;'Reid Validation'!G$482631&amp;":"&amp;'Reid Validation'!G$482632),'Reid Validation'!G$482633,FALSE))</f>
        <v>45</v>
      </c>
      <c r="H165" s="297">
        <f ca="1">+IF(ISERROR(HLOOKUP($B165,INDIRECT("'Monthly Resource Report'!"&amp;'Reid Validation'!H$482631&amp;":"&amp;'Reid Validation'!H$482632),'Reid Validation'!H$482633,FALSE)),0,HLOOKUP($B165,INDIRECT("'Monthly Resource Report'!"&amp;'Reid Validation'!H$482631&amp;":"&amp;'Reid Validation'!H$482632),'Reid Validation'!H$482633,FALSE))</f>
        <v>0</v>
      </c>
      <c r="I165" s="317">
        <f ca="1">+IF(ISERROR(HLOOKUP($B165,INDIRECT("'Monthly Resource Report'!"&amp;'Reid Validation'!I$482631&amp;":"&amp;'Reid Validation'!I$482632),'Reid Validation'!I$482633,FALSE)),0,HLOOKUP($B165,INDIRECT("'Monthly Resource Report'!"&amp;'Reid Validation'!I$482631&amp;":"&amp;'Reid Validation'!I$482632),'Reid Validation'!I$482633,FALSE))</f>
        <v>0</v>
      </c>
      <c r="J165" s="318">
        <f ca="1">+IF(ISERROR(HLOOKUP($B165,INDIRECT("'Monthly Resource Report'!"&amp;'Reid Validation'!J$482631&amp;":"&amp;'Reid Validation'!J$482632),'Reid Validation'!J$482633,FALSE)),0,HLOOKUP($B165,INDIRECT("'Monthly Resource Report'!"&amp;'Reid Validation'!J$482631&amp;":"&amp;'Reid Validation'!J$482632),'Reid Validation'!J$482633,FALSE))</f>
        <v>0</v>
      </c>
      <c r="L165" s="301">
        <v>46204</v>
      </c>
      <c r="M165" s="294">
        <v>58</v>
      </c>
      <c r="N165" s="297">
        <v>0</v>
      </c>
      <c r="O165" s="299">
        <v>0.7</v>
      </c>
      <c r="P165" s="295">
        <v>0.06</v>
      </c>
      <c r="Q165" s="294">
        <f ca="1">+IF(ISERROR(HLOOKUP($B165,INDIRECT("'Monthly Resource Report'!"&amp;'Reid Validation'!Q$482631&amp;":"&amp;'Reid Validation'!Q$482632),'Reid Validation'!Q$482633,FALSE)),0,HLOOKUP($B165,INDIRECT("'Monthly Resource Report'!"&amp;'Reid Validation'!Q$482631&amp;":"&amp;'Reid Validation'!Q$482632),'Reid Validation'!Q$482633,FALSE))</f>
        <v>58</v>
      </c>
      <c r="R165" s="297">
        <f ca="1">+IF(ISERROR(HLOOKUP($B165,INDIRECT("'Monthly Resource Report'!"&amp;'Reid Validation'!R$482631&amp;":"&amp;'Reid Validation'!R$482632),'Reid Validation'!R$482633,FALSE)),0,HLOOKUP($B165,INDIRECT("'Monthly Resource Report'!"&amp;'Reid Validation'!R$482631&amp;":"&amp;'Reid Validation'!R$482632),'Reid Validation'!R$482633,FALSE))</f>
        <v>0</v>
      </c>
      <c r="S165" s="317">
        <f ca="1">+IF(ISERROR(HLOOKUP($B165,INDIRECT("'Monthly Resource Report'!"&amp;'Reid Validation'!S$482631&amp;":"&amp;'Reid Validation'!S$482632),'Reid Validation'!S$482633,FALSE)),0,HLOOKUP($B165,INDIRECT("'Monthly Resource Report'!"&amp;'Reid Validation'!S$482631&amp;":"&amp;'Reid Validation'!S$482632),'Reid Validation'!S$482633,FALSE))</f>
        <v>0.71838093142138781</v>
      </c>
      <c r="T165" s="318">
        <f ca="1">+IF(ISERROR(HLOOKUP($B165,INDIRECT("'Monthly Resource Report'!"&amp;'Reid Validation'!T$482631&amp;":"&amp;'Reid Validation'!T$482632),'Reid Validation'!T$482633,FALSE)),0,HLOOKUP($B165,INDIRECT("'Monthly Resource Report'!"&amp;'Reid Validation'!T$482631&amp;":"&amp;'Reid Validation'!T$482632),'Reid Validation'!T$482633,FALSE))</f>
        <v>6.0375206099408198E-2</v>
      </c>
    </row>
    <row r="166" spans="2:20" s="29" customFormat="1">
      <c r="B166" s="301">
        <v>46235</v>
      </c>
      <c r="C166" s="294">
        <v>45</v>
      </c>
      <c r="D166" s="297">
        <v>0</v>
      </c>
      <c r="E166" s="299">
        <v>0.3</v>
      </c>
      <c r="F166" s="295">
        <v>0.06</v>
      </c>
      <c r="G166" s="294">
        <f ca="1">+IF(ISERROR(HLOOKUP($B166,INDIRECT("'Monthly Resource Report'!"&amp;'Reid Validation'!G$482631&amp;":"&amp;'Reid Validation'!G$482632),'Reid Validation'!G$482633,FALSE)),0,HLOOKUP($B166,INDIRECT("'Monthly Resource Report'!"&amp;'Reid Validation'!G$482631&amp;":"&amp;'Reid Validation'!G$482632),'Reid Validation'!G$482633,FALSE))</f>
        <v>45</v>
      </c>
      <c r="H166" s="297">
        <f ca="1">+IF(ISERROR(HLOOKUP($B166,INDIRECT("'Monthly Resource Report'!"&amp;'Reid Validation'!H$482631&amp;":"&amp;'Reid Validation'!H$482632),'Reid Validation'!H$482633,FALSE)),0,HLOOKUP($B166,INDIRECT("'Monthly Resource Report'!"&amp;'Reid Validation'!H$482631&amp;":"&amp;'Reid Validation'!H$482632),'Reid Validation'!H$482633,FALSE))</f>
        <v>0</v>
      </c>
      <c r="I166" s="317">
        <f ca="1">+IF(ISERROR(HLOOKUP($B166,INDIRECT("'Monthly Resource Report'!"&amp;'Reid Validation'!I$482631&amp;":"&amp;'Reid Validation'!I$482632),'Reid Validation'!I$482633,FALSE)),0,HLOOKUP($B166,INDIRECT("'Monthly Resource Report'!"&amp;'Reid Validation'!I$482631&amp;":"&amp;'Reid Validation'!I$482632),'Reid Validation'!I$482633,FALSE))</f>
        <v>0</v>
      </c>
      <c r="J166" s="318">
        <f ca="1">+IF(ISERROR(HLOOKUP($B166,INDIRECT("'Monthly Resource Report'!"&amp;'Reid Validation'!J$482631&amp;":"&amp;'Reid Validation'!J$482632),'Reid Validation'!J$482633,FALSE)),0,HLOOKUP($B166,INDIRECT("'Monthly Resource Report'!"&amp;'Reid Validation'!J$482631&amp;":"&amp;'Reid Validation'!J$482632),'Reid Validation'!J$482633,FALSE))</f>
        <v>0</v>
      </c>
      <c r="L166" s="301">
        <v>46235</v>
      </c>
      <c r="M166" s="294">
        <v>58</v>
      </c>
      <c r="N166" s="297">
        <v>0</v>
      </c>
      <c r="O166" s="299">
        <v>0.7</v>
      </c>
      <c r="P166" s="295">
        <v>0.06</v>
      </c>
      <c r="Q166" s="294">
        <f ca="1">+IF(ISERROR(HLOOKUP($B166,INDIRECT("'Monthly Resource Report'!"&amp;'Reid Validation'!Q$482631&amp;":"&amp;'Reid Validation'!Q$482632),'Reid Validation'!Q$482633,FALSE)),0,HLOOKUP($B166,INDIRECT("'Monthly Resource Report'!"&amp;'Reid Validation'!Q$482631&amp;":"&amp;'Reid Validation'!Q$482632),'Reid Validation'!Q$482633,FALSE))</f>
        <v>58</v>
      </c>
      <c r="R166" s="297">
        <f ca="1">+IF(ISERROR(HLOOKUP($B166,INDIRECT("'Monthly Resource Report'!"&amp;'Reid Validation'!R$482631&amp;":"&amp;'Reid Validation'!R$482632),'Reid Validation'!R$482633,FALSE)),0,HLOOKUP($B166,INDIRECT("'Monthly Resource Report'!"&amp;'Reid Validation'!R$482631&amp;":"&amp;'Reid Validation'!R$482632),'Reid Validation'!R$482633,FALSE))</f>
        <v>0</v>
      </c>
      <c r="S166" s="317">
        <f ca="1">+IF(ISERROR(HLOOKUP($B166,INDIRECT("'Monthly Resource Report'!"&amp;'Reid Validation'!S$482631&amp;":"&amp;'Reid Validation'!S$482632),'Reid Validation'!S$482633,FALSE)),0,HLOOKUP($B166,INDIRECT("'Monthly Resource Report'!"&amp;'Reid Validation'!S$482631&amp;":"&amp;'Reid Validation'!S$482632),'Reid Validation'!S$482633,FALSE))</f>
        <v>0.71804159216560659</v>
      </c>
      <c r="T166" s="318">
        <f ca="1">+IF(ISERROR(HLOOKUP($B166,INDIRECT("'Monthly Resource Report'!"&amp;'Reid Validation'!T$482631&amp;":"&amp;'Reid Validation'!T$482632),'Reid Validation'!T$482633,FALSE)),0,HLOOKUP($B166,INDIRECT("'Monthly Resource Report'!"&amp;'Reid Validation'!T$482631&amp;":"&amp;'Reid Validation'!T$482632),'Reid Validation'!T$482633,FALSE))</f>
        <v>6.0332958545700498E-2</v>
      </c>
    </row>
    <row r="167" spans="2:20" s="29" customFormat="1">
      <c r="B167" s="301">
        <v>46266</v>
      </c>
      <c r="C167" s="294">
        <v>45</v>
      </c>
      <c r="D167" s="297">
        <v>0</v>
      </c>
      <c r="E167" s="299">
        <v>0.3</v>
      </c>
      <c r="F167" s="295">
        <v>0.06</v>
      </c>
      <c r="G167" s="294">
        <f ca="1">+IF(ISERROR(HLOOKUP($B167,INDIRECT("'Monthly Resource Report'!"&amp;'Reid Validation'!G$482631&amp;":"&amp;'Reid Validation'!G$482632),'Reid Validation'!G$482633,FALSE)),0,HLOOKUP($B167,INDIRECT("'Monthly Resource Report'!"&amp;'Reid Validation'!G$482631&amp;":"&amp;'Reid Validation'!G$482632),'Reid Validation'!G$482633,FALSE))</f>
        <v>0</v>
      </c>
      <c r="H167" s="297">
        <f ca="1">+IF(ISERROR(HLOOKUP($B167,INDIRECT("'Monthly Resource Report'!"&amp;'Reid Validation'!H$482631&amp;":"&amp;'Reid Validation'!H$482632),'Reid Validation'!H$482633,FALSE)),0,HLOOKUP($B167,INDIRECT("'Monthly Resource Report'!"&amp;'Reid Validation'!H$482631&amp;":"&amp;'Reid Validation'!H$482632),'Reid Validation'!H$482633,FALSE))</f>
        <v>0</v>
      </c>
      <c r="I167" s="317">
        <f ca="1">+IF(ISERROR(HLOOKUP($B167,INDIRECT("'Monthly Resource Report'!"&amp;'Reid Validation'!I$482631&amp;":"&amp;'Reid Validation'!I$482632),'Reid Validation'!I$482633,FALSE)),0,HLOOKUP($B167,INDIRECT("'Monthly Resource Report'!"&amp;'Reid Validation'!I$482631&amp;":"&amp;'Reid Validation'!I$482632),'Reid Validation'!I$482633,FALSE))</f>
        <v>0</v>
      </c>
      <c r="J167" s="318">
        <f ca="1">+IF(ISERROR(HLOOKUP($B167,INDIRECT("'Monthly Resource Report'!"&amp;'Reid Validation'!J$482631&amp;":"&amp;'Reid Validation'!J$482632),'Reid Validation'!J$482633,FALSE)),0,HLOOKUP($B167,INDIRECT("'Monthly Resource Report'!"&amp;'Reid Validation'!J$482631&amp;":"&amp;'Reid Validation'!J$482632),'Reid Validation'!J$482633,FALSE))</f>
        <v>0</v>
      </c>
      <c r="L167" s="301">
        <v>46266</v>
      </c>
      <c r="M167" s="294">
        <v>58</v>
      </c>
      <c r="N167" s="297">
        <v>0</v>
      </c>
      <c r="O167" s="299">
        <v>0.7</v>
      </c>
      <c r="P167" s="295">
        <v>0.06</v>
      </c>
      <c r="Q167" s="294">
        <f ca="1">+IF(ISERROR(HLOOKUP($B167,INDIRECT("'Monthly Resource Report'!"&amp;'Reid Validation'!Q$482631&amp;":"&amp;'Reid Validation'!Q$482632),'Reid Validation'!Q$482633,FALSE)),0,HLOOKUP($B167,INDIRECT("'Monthly Resource Report'!"&amp;'Reid Validation'!Q$482631&amp;":"&amp;'Reid Validation'!Q$482632),'Reid Validation'!Q$482633,FALSE))</f>
        <v>58</v>
      </c>
      <c r="R167" s="297">
        <f ca="1">+IF(ISERROR(HLOOKUP($B167,INDIRECT("'Monthly Resource Report'!"&amp;'Reid Validation'!R$482631&amp;":"&amp;'Reid Validation'!R$482632),'Reid Validation'!R$482633,FALSE)),0,HLOOKUP($B167,INDIRECT("'Monthly Resource Report'!"&amp;'Reid Validation'!R$482631&amp;":"&amp;'Reid Validation'!R$482632),'Reid Validation'!R$482633,FALSE))</f>
        <v>0</v>
      </c>
      <c r="S167" s="317">
        <f ca="1">+IF(ISERROR(HLOOKUP($B167,INDIRECT("'Monthly Resource Report'!"&amp;'Reid Validation'!S$482631&amp;":"&amp;'Reid Validation'!S$482632),'Reid Validation'!S$482633,FALSE)),0,HLOOKUP($B167,INDIRECT("'Monthly Resource Report'!"&amp;'Reid Validation'!S$482631&amp;":"&amp;'Reid Validation'!S$482632),'Reid Validation'!S$482633,FALSE))</f>
        <v>0.71845145659360321</v>
      </c>
      <c r="T167" s="318">
        <f ca="1">+IF(ISERROR(HLOOKUP($B167,INDIRECT("'Monthly Resource Report'!"&amp;'Reid Validation'!T$482631&amp;":"&amp;'Reid Validation'!T$482632),'Reid Validation'!T$482633,FALSE)),0,HLOOKUP($B167,INDIRECT("'Monthly Resource Report'!"&amp;'Reid Validation'!T$482631&amp;":"&amp;'Reid Validation'!T$482632),'Reid Validation'!T$482633,FALSE))</f>
        <v>6.0461039940780864E-2</v>
      </c>
    </row>
    <row r="168" spans="2:20" s="29" customFormat="1">
      <c r="B168" s="301">
        <v>46296</v>
      </c>
      <c r="C168" s="294">
        <v>45</v>
      </c>
      <c r="D168" s="297">
        <v>0</v>
      </c>
      <c r="E168" s="299">
        <v>0.3</v>
      </c>
      <c r="F168" s="295">
        <v>0.06</v>
      </c>
      <c r="G168" s="294">
        <f ca="1">+IF(ISERROR(HLOOKUP($B168,INDIRECT("'Monthly Resource Report'!"&amp;'Reid Validation'!G$482631&amp;":"&amp;'Reid Validation'!G$482632),'Reid Validation'!G$482633,FALSE)),0,HLOOKUP($B168,INDIRECT("'Monthly Resource Report'!"&amp;'Reid Validation'!G$482631&amp;":"&amp;'Reid Validation'!G$482632),'Reid Validation'!G$482633,FALSE))</f>
        <v>0</v>
      </c>
      <c r="H168" s="297">
        <f ca="1">+IF(ISERROR(HLOOKUP($B168,INDIRECT("'Monthly Resource Report'!"&amp;'Reid Validation'!H$482631&amp;":"&amp;'Reid Validation'!H$482632),'Reid Validation'!H$482633,FALSE)),0,HLOOKUP($B168,INDIRECT("'Monthly Resource Report'!"&amp;'Reid Validation'!H$482631&amp;":"&amp;'Reid Validation'!H$482632),'Reid Validation'!H$482633,FALSE))</f>
        <v>0</v>
      </c>
      <c r="I168" s="317">
        <f ca="1">+IF(ISERROR(HLOOKUP($B168,INDIRECT("'Monthly Resource Report'!"&amp;'Reid Validation'!I$482631&amp;":"&amp;'Reid Validation'!I$482632),'Reid Validation'!I$482633,FALSE)),0,HLOOKUP($B168,INDIRECT("'Monthly Resource Report'!"&amp;'Reid Validation'!I$482631&amp;":"&amp;'Reid Validation'!I$482632),'Reid Validation'!I$482633,FALSE))</f>
        <v>0</v>
      </c>
      <c r="J168" s="318">
        <f ca="1">+IF(ISERROR(HLOOKUP($B168,INDIRECT("'Monthly Resource Report'!"&amp;'Reid Validation'!J$482631&amp;":"&amp;'Reid Validation'!J$482632),'Reid Validation'!J$482633,FALSE)),0,HLOOKUP($B168,INDIRECT("'Monthly Resource Report'!"&amp;'Reid Validation'!J$482631&amp;":"&amp;'Reid Validation'!J$482632),'Reid Validation'!J$482633,FALSE))</f>
        <v>0</v>
      </c>
      <c r="L168" s="301">
        <v>46296</v>
      </c>
      <c r="M168" s="294">
        <v>60</v>
      </c>
      <c r="N168" s="297">
        <v>0</v>
      </c>
      <c r="O168" s="299">
        <v>0.7</v>
      </c>
      <c r="P168" s="295">
        <v>0.06</v>
      </c>
      <c r="Q168" s="294">
        <f ca="1">+IF(ISERROR(HLOOKUP($B168,INDIRECT("'Monthly Resource Report'!"&amp;'Reid Validation'!Q$482631&amp;":"&amp;'Reid Validation'!Q$482632),'Reid Validation'!Q$482633,FALSE)),0,HLOOKUP($B168,INDIRECT("'Monthly Resource Report'!"&amp;'Reid Validation'!Q$482631&amp;":"&amp;'Reid Validation'!Q$482632),'Reid Validation'!Q$482633,FALSE))</f>
        <v>60</v>
      </c>
      <c r="R168" s="297">
        <f ca="1">+IF(ISERROR(HLOOKUP($B168,INDIRECT("'Monthly Resource Report'!"&amp;'Reid Validation'!R$482631&amp;":"&amp;'Reid Validation'!R$482632),'Reid Validation'!R$482633,FALSE)),0,HLOOKUP($B168,INDIRECT("'Monthly Resource Report'!"&amp;'Reid Validation'!R$482631&amp;":"&amp;'Reid Validation'!R$482632),'Reid Validation'!R$482633,FALSE))</f>
        <v>0</v>
      </c>
      <c r="S168" s="317">
        <f ca="1">+IF(ISERROR(HLOOKUP($B168,INDIRECT("'Monthly Resource Report'!"&amp;'Reid Validation'!S$482631&amp;":"&amp;'Reid Validation'!S$482632),'Reid Validation'!S$482633,FALSE)),0,HLOOKUP($B168,INDIRECT("'Monthly Resource Report'!"&amp;'Reid Validation'!S$482631&amp;":"&amp;'Reid Validation'!S$482632),'Reid Validation'!S$482633,FALSE))</f>
        <v>0.7023909480290772</v>
      </c>
      <c r="T168" s="318">
        <f ca="1">+IF(ISERROR(HLOOKUP($B168,INDIRECT("'Monthly Resource Report'!"&amp;'Reid Validation'!T$482631&amp;":"&amp;'Reid Validation'!T$482632),'Reid Validation'!T$482633,FALSE)),0,HLOOKUP($B168,INDIRECT("'Monthly Resource Report'!"&amp;'Reid Validation'!T$482631&amp;":"&amp;'Reid Validation'!T$482632),'Reid Validation'!T$482633,FALSE))</f>
        <v>6.0997108644630385E-2</v>
      </c>
    </row>
    <row r="169" spans="2:20" s="29" customFormat="1">
      <c r="B169" s="301">
        <v>46327</v>
      </c>
      <c r="C169" s="294">
        <v>45</v>
      </c>
      <c r="D169" s="297">
        <v>0</v>
      </c>
      <c r="E169" s="299">
        <v>0.3</v>
      </c>
      <c r="F169" s="295">
        <v>0.06</v>
      </c>
      <c r="G169" s="294">
        <f ca="1">+IF(ISERROR(HLOOKUP($B169,INDIRECT("'Monthly Resource Report'!"&amp;'Reid Validation'!G$482631&amp;":"&amp;'Reid Validation'!G$482632),'Reid Validation'!G$482633,FALSE)),0,HLOOKUP($B169,INDIRECT("'Monthly Resource Report'!"&amp;'Reid Validation'!G$482631&amp;":"&amp;'Reid Validation'!G$482632),'Reid Validation'!G$482633,FALSE))</f>
        <v>0</v>
      </c>
      <c r="H169" s="297">
        <f ca="1">+IF(ISERROR(HLOOKUP($B169,INDIRECT("'Monthly Resource Report'!"&amp;'Reid Validation'!H$482631&amp;":"&amp;'Reid Validation'!H$482632),'Reid Validation'!H$482633,FALSE)),0,HLOOKUP($B169,INDIRECT("'Monthly Resource Report'!"&amp;'Reid Validation'!H$482631&amp;":"&amp;'Reid Validation'!H$482632),'Reid Validation'!H$482633,FALSE))</f>
        <v>0</v>
      </c>
      <c r="I169" s="317">
        <f ca="1">+IF(ISERROR(HLOOKUP($B169,INDIRECT("'Monthly Resource Report'!"&amp;'Reid Validation'!I$482631&amp;":"&amp;'Reid Validation'!I$482632),'Reid Validation'!I$482633,FALSE)),0,HLOOKUP($B169,INDIRECT("'Monthly Resource Report'!"&amp;'Reid Validation'!I$482631&amp;":"&amp;'Reid Validation'!I$482632),'Reid Validation'!I$482633,FALSE))</f>
        <v>0</v>
      </c>
      <c r="J169" s="318">
        <f ca="1">+IF(ISERROR(HLOOKUP($B169,INDIRECT("'Monthly Resource Report'!"&amp;'Reid Validation'!J$482631&amp;":"&amp;'Reid Validation'!J$482632),'Reid Validation'!J$482633,FALSE)),0,HLOOKUP($B169,INDIRECT("'Monthly Resource Report'!"&amp;'Reid Validation'!J$482631&amp;":"&amp;'Reid Validation'!J$482632),'Reid Validation'!J$482633,FALSE))</f>
        <v>0</v>
      </c>
      <c r="L169" s="301">
        <v>46327</v>
      </c>
      <c r="M169" s="294">
        <v>60</v>
      </c>
      <c r="N169" s="297">
        <v>0</v>
      </c>
      <c r="O169" s="299">
        <v>0.7</v>
      </c>
      <c r="P169" s="295">
        <v>0.06</v>
      </c>
      <c r="Q169" s="294">
        <f ca="1">+IF(ISERROR(HLOOKUP($B169,INDIRECT("'Monthly Resource Report'!"&amp;'Reid Validation'!Q$482631&amp;":"&amp;'Reid Validation'!Q$482632),'Reid Validation'!Q$482633,FALSE)),0,HLOOKUP($B169,INDIRECT("'Monthly Resource Report'!"&amp;'Reid Validation'!Q$482631&amp;":"&amp;'Reid Validation'!Q$482632),'Reid Validation'!Q$482633,FALSE))</f>
        <v>60</v>
      </c>
      <c r="R169" s="297">
        <f ca="1">+IF(ISERROR(HLOOKUP($B169,INDIRECT("'Monthly Resource Report'!"&amp;'Reid Validation'!R$482631&amp;":"&amp;'Reid Validation'!R$482632),'Reid Validation'!R$482633,FALSE)),0,HLOOKUP($B169,INDIRECT("'Monthly Resource Report'!"&amp;'Reid Validation'!R$482631&amp;":"&amp;'Reid Validation'!R$482632),'Reid Validation'!R$482633,FALSE))</f>
        <v>0</v>
      </c>
      <c r="S169" s="317">
        <f ca="1">+IF(ISERROR(HLOOKUP($B169,INDIRECT("'Monthly Resource Report'!"&amp;'Reid Validation'!S$482631&amp;":"&amp;'Reid Validation'!S$482632),'Reid Validation'!S$482633,FALSE)),0,HLOOKUP($B169,INDIRECT("'Monthly Resource Report'!"&amp;'Reid Validation'!S$482631&amp;":"&amp;'Reid Validation'!S$482632),'Reid Validation'!S$482633,FALSE))</f>
        <v>0.70859618938380164</v>
      </c>
      <c r="T169" s="318">
        <f ca="1">+IF(ISERROR(HLOOKUP($B169,INDIRECT("'Monthly Resource Report'!"&amp;'Reid Validation'!T$482631&amp;":"&amp;'Reid Validation'!T$482632),'Reid Validation'!T$482633,FALSE)),0,HLOOKUP($B169,INDIRECT("'Monthly Resource Report'!"&amp;'Reid Validation'!T$482631&amp;":"&amp;'Reid Validation'!T$482632),'Reid Validation'!T$482633,FALSE))</f>
        <v>6.1173771745364175E-2</v>
      </c>
    </row>
    <row r="170" spans="2:20" s="29" customFormat="1">
      <c r="B170" s="301">
        <v>46357</v>
      </c>
      <c r="C170" s="294">
        <v>45</v>
      </c>
      <c r="D170" s="297">
        <v>0</v>
      </c>
      <c r="E170" s="299">
        <v>0.3</v>
      </c>
      <c r="F170" s="295">
        <v>0.06</v>
      </c>
      <c r="G170" s="294">
        <f ca="1">+IF(ISERROR(HLOOKUP($B170,INDIRECT("'Monthly Resource Report'!"&amp;'Reid Validation'!G$482631&amp;":"&amp;'Reid Validation'!G$482632),'Reid Validation'!G$482633,FALSE)),0,HLOOKUP($B170,INDIRECT("'Monthly Resource Report'!"&amp;'Reid Validation'!G$482631&amp;":"&amp;'Reid Validation'!G$482632),'Reid Validation'!G$482633,FALSE))</f>
        <v>0</v>
      </c>
      <c r="H170" s="297">
        <f ca="1">+IF(ISERROR(HLOOKUP($B170,INDIRECT("'Monthly Resource Report'!"&amp;'Reid Validation'!H$482631&amp;":"&amp;'Reid Validation'!H$482632),'Reid Validation'!H$482633,FALSE)),0,HLOOKUP($B170,INDIRECT("'Monthly Resource Report'!"&amp;'Reid Validation'!H$482631&amp;":"&amp;'Reid Validation'!H$482632),'Reid Validation'!H$482633,FALSE))</f>
        <v>0</v>
      </c>
      <c r="I170" s="317">
        <f ca="1">+IF(ISERROR(HLOOKUP($B170,INDIRECT("'Monthly Resource Report'!"&amp;'Reid Validation'!I$482631&amp;":"&amp;'Reid Validation'!I$482632),'Reid Validation'!I$482633,FALSE)),0,HLOOKUP($B170,INDIRECT("'Monthly Resource Report'!"&amp;'Reid Validation'!I$482631&amp;":"&amp;'Reid Validation'!I$482632),'Reid Validation'!I$482633,FALSE))</f>
        <v>0</v>
      </c>
      <c r="J170" s="318">
        <f ca="1">+IF(ISERROR(HLOOKUP($B170,INDIRECT("'Monthly Resource Report'!"&amp;'Reid Validation'!J$482631&amp;":"&amp;'Reid Validation'!J$482632),'Reid Validation'!J$482633,FALSE)),0,HLOOKUP($B170,INDIRECT("'Monthly Resource Report'!"&amp;'Reid Validation'!J$482631&amp;":"&amp;'Reid Validation'!J$482632),'Reid Validation'!J$482633,FALSE))</f>
        <v>0</v>
      </c>
      <c r="L170" s="301">
        <v>46357</v>
      </c>
      <c r="M170" s="294">
        <v>65</v>
      </c>
      <c r="N170" s="297">
        <v>0</v>
      </c>
      <c r="O170" s="299">
        <v>0.7</v>
      </c>
      <c r="P170" s="295">
        <v>0.06</v>
      </c>
      <c r="Q170" s="294">
        <f ca="1">+IF(ISERROR(HLOOKUP($B170,INDIRECT("'Monthly Resource Report'!"&amp;'Reid Validation'!Q$482631&amp;":"&amp;'Reid Validation'!Q$482632),'Reid Validation'!Q$482633,FALSE)),0,HLOOKUP($B170,INDIRECT("'Monthly Resource Report'!"&amp;'Reid Validation'!Q$482631&amp;":"&amp;'Reid Validation'!Q$482632),'Reid Validation'!Q$482633,FALSE))</f>
        <v>65</v>
      </c>
      <c r="R170" s="297">
        <f ca="1">+IF(ISERROR(HLOOKUP($B170,INDIRECT("'Monthly Resource Report'!"&amp;'Reid Validation'!R$482631&amp;":"&amp;'Reid Validation'!R$482632),'Reid Validation'!R$482633,FALSE)),0,HLOOKUP($B170,INDIRECT("'Monthly Resource Report'!"&amp;'Reid Validation'!R$482631&amp;":"&amp;'Reid Validation'!R$482632),'Reid Validation'!R$482633,FALSE))</f>
        <v>0</v>
      </c>
      <c r="S170" s="317">
        <f ca="1">+IF(ISERROR(HLOOKUP($B170,INDIRECT("'Monthly Resource Report'!"&amp;'Reid Validation'!S$482631&amp;":"&amp;'Reid Validation'!S$482632),'Reid Validation'!S$482633,FALSE)),0,HLOOKUP($B170,INDIRECT("'Monthly Resource Report'!"&amp;'Reid Validation'!S$482631&amp;":"&amp;'Reid Validation'!S$482632),'Reid Validation'!S$482633,FALSE))</f>
        <v>0.70959365565964982</v>
      </c>
      <c r="T170" s="318">
        <f ca="1">+IF(ISERROR(HLOOKUP($B170,INDIRECT("'Monthly Resource Report'!"&amp;'Reid Validation'!T$482631&amp;":"&amp;'Reid Validation'!T$482632),'Reid Validation'!T$482633,FALSE)),0,HLOOKUP($B170,INDIRECT("'Monthly Resource Report'!"&amp;'Reid Validation'!T$482631&amp;":"&amp;'Reid Validation'!T$482632),'Reid Validation'!T$482633,FALSE))</f>
        <v>6.1014941413015021E-2</v>
      </c>
    </row>
    <row r="171" spans="2:20" s="29" customFormat="1">
      <c r="B171" s="301">
        <v>46388</v>
      </c>
      <c r="C171" s="294">
        <v>45</v>
      </c>
      <c r="D171" s="297">
        <v>0</v>
      </c>
      <c r="E171" s="299">
        <v>0.3</v>
      </c>
      <c r="F171" s="295">
        <v>0.06</v>
      </c>
      <c r="G171" s="294">
        <f ca="1">+IF(ISERROR(HLOOKUP($B171,INDIRECT("'Monthly Resource Report'!"&amp;'Reid Validation'!G$482631&amp;":"&amp;'Reid Validation'!G$482632),'Reid Validation'!G$482633,FALSE)),0,HLOOKUP($B171,INDIRECT("'Monthly Resource Report'!"&amp;'Reid Validation'!G$482631&amp;":"&amp;'Reid Validation'!G$482632),'Reid Validation'!G$482633,FALSE))</f>
        <v>45</v>
      </c>
      <c r="H171" s="297">
        <f ca="1">+IF(ISERROR(HLOOKUP($B171,INDIRECT("'Monthly Resource Report'!"&amp;'Reid Validation'!H$482631&amp;":"&amp;'Reid Validation'!H$482632),'Reid Validation'!H$482633,FALSE)),0,HLOOKUP($B171,INDIRECT("'Monthly Resource Report'!"&amp;'Reid Validation'!H$482631&amp;":"&amp;'Reid Validation'!H$482632),'Reid Validation'!H$482633,FALSE))</f>
        <v>0</v>
      </c>
      <c r="I171" s="317">
        <f ca="1">+IF(ISERROR(HLOOKUP($B171,INDIRECT("'Monthly Resource Report'!"&amp;'Reid Validation'!I$482631&amp;":"&amp;'Reid Validation'!I$482632),'Reid Validation'!I$482633,FALSE)),0,HLOOKUP($B171,INDIRECT("'Monthly Resource Report'!"&amp;'Reid Validation'!I$482631&amp;":"&amp;'Reid Validation'!I$482632),'Reid Validation'!I$482633,FALSE))</f>
        <v>0</v>
      </c>
      <c r="J171" s="318">
        <f ca="1">+IF(ISERROR(HLOOKUP($B171,INDIRECT("'Monthly Resource Report'!"&amp;'Reid Validation'!J$482631&amp;":"&amp;'Reid Validation'!J$482632),'Reid Validation'!J$482633,FALSE)),0,HLOOKUP($B171,INDIRECT("'Monthly Resource Report'!"&amp;'Reid Validation'!J$482631&amp;":"&amp;'Reid Validation'!J$482632),'Reid Validation'!J$482633,FALSE))</f>
        <v>0</v>
      </c>
      <c r="L171" s="301">
        <v>46388</v>
      </c>
      <c r="M171" s="294">
        <v>65</v>
      </c>
      <c r="N171" s="297">
        <v>0</v>
      </c>
      <c r="O171" s="299">
        <v>0.7</v>
      </c>
      <c r="P171" s="295">
        <v>0.06</v>
      </c>
      <c r="Q171" s="294">
        <f ca="1">+IF(ISERROR(HLOOKUP($B171,INDIRECT("'Monthly Resource Report'!"&amp;'Reid Validation'!Q$482631&amp;":"&amp;'Reid Validation'!Q$482632),'Reid Validation'!Q$482633,FALSE)),0,HLOOKUP($B171,INDIRECT("'Monthly Resource Report'!"&amp;'Reid Validation'!Q$482631&amp;":"&amp;'Reid Validation'!Q$482632),'Reid Validation'!Q$482633,FALSE))</f>
        <v>65</v>
      </c>
      <c r="R171" s="297">
        <f ca="1">+IF(ISERROR(HLOOKUP($B171,INDIRECT("'Monthly Resource Report'!"&amp;'Reid Validation'!R$482631&amp;":"&amp;'Reid Validation'!R$482632),'Reid Validation'!R$482633,FALSE)),0,HLOOKUP($B171,INDIRECT("'Monthly Resource Report'!"&amp;'Reid Validation'!R$482631&amp;":"&amp;'Reid Validation'!R$482632),'Reid Validation'!R$482633,FALSE))</f>
        <v>0</v>
      </c>
      <c r="S171" s="317">
        <f ca="1">+IF(ISERROR(HLOOKUP($B171,INDIRECT("'Monthly Resource Report'!"&amp;'Reid Validation'!S$482631&amp;":"&amp;'Reid Validation'!S$482632),'Reid Validation'!S$482633,FALSE)),0,HLOOKUP($B171,INDIRECT("'Monthly Resource Report'!"&amp;'Reid Validation'!S$482631&amp;":"&amp;'Reid Validation'!S$482632),'Reid Validation'!S$482633,FALSE))</f>
        <v>0.70677037693339984</v>
      </c>
      <c r="T171" s="318">
        <f ca="1">+IF(ISERROR(HLOOKUP($B171,INDIRECT("'Monthly Resource Report'!"&amp;'Reid Validation'!T$482631&amp;":"&amp;'Reid Validation'!T$482632),'Reid Validation'!T$482633,FALSE)),0,HLOOKUP($B171,INDIRECT("'Monthly Resource Report'!"&amp;'Reid Validation'!T$482631&amp;":"&amp;'Reid Validation'!T$482632),'Reid Validation'!T$482633,FALSE))</f>
        <v>6.0918903330125375E-2</v>
      </c>
    </row>
    <row r="172" spans="2:20" s="29" customFormat="1">
      <c r="B172" s="301">
        <v>46419</v>
      </c>
      <c r="C172" s="294">
        <v>45</v>
      </c>
      <c r="D172" s="297">
        <v>0</v>
      </c>
      <c r="E172" s="299">
        <v>0.3</v>
      </c>
      <c r="F172" s="295">
        <v>0.06</v>
      </c>
      <c r="G172" s="294">
        <f ca="1">+IF(ISERROR(HLOOKUP($B172,INDIRECT("'Monthly Resource Report'!"&amp;'Reid Validation'!G$482631&amp;":"&amp;'Reid Validation'!G$482632),'Reid Validation'!G$482633,FALSE)),0,HLOOKUP($B172,INDIRECT("'Monthly Resource Report'!"&amp;'Reid Validation'!G$482631&amp;":"&amp;'Reid Validation'!G$482632),'Reid Validation'!G$482633,FALSE))</f>
        <v>45</v>
      </c>
      <c r="H172" s="297">
        <f ca="1">+IF(ISERROR(HLOOKUP($B172,INDIRECT("'Monthly Resource Report'!"&amp;'Reid Validation'!H$482631&amp;":"&amp;'Reid Validation'!H$482632),'Reid Validation'!H$482633,FALSE)),0,HLOOKUP($B172,INDIRECT("'Monthly Resource Report'!"&amp;'Reid Validation'!H$482631&amp;":"&amp;'Reid Validation'!H$482632),'Reid Validation'!H$482633,FALSE))</f>
        <v>0</v>
      </c>
      <c r="I172" s="317">
        <f ca="1">+IF(ISERROR(HLOOKUP($B172,INDIRECT("'Monthly Resource Report'!"&amp;'Reid Validation'!I$482631&amp;":"&amp;'Reid Validation'!I$482632),'Reid Validation'!I$482633,FALSE)),0,HLOOKUP($B172,INDIRECT("'Monthly Resource Report'!"&amp;'Reid Validation'!I$482631&amp;":"&amp;'Reid Validation'!I$482632),'Reid Validation'!I$482633,FALSE))</f>
        <v>0</v>
      </c>
      <c r="J172" s="318">
        <f ca="1">+IF(ISERROR(HLOOKUP($B172,INDIRECT("'Monthly Resource Report'!"&amp;'Reid Validation'!J$482631&amp;":"&amp;'Reid Validation'!J$482632),'Reid Validation'!J$482633,FALSE)),0,HLOOKUP($B172,INDIRECT("'Monthly Resource Report'!"&amp;'Reid Validation'!J$482631&amp;":"&amp;'Reid Validation'!J$482632),'Reid Validation'!J$482633,FALSE))</f>
        <v>0</v>
      </c>
      <c r="L172" s="301">
        <v>46419</v>
      </c>
      <c r="M172" s="294">
        <v>65</v>
      </c>
      <c r="N172" s="297">
        <v>0</v>
      </c>
      <c r="O172" s="299">
        <v>0.7</v>
      </c>
      <c r="P172" s="295">
        <v>0.06</v>
      </c>
      <c r="Q172" s="294">
        <f ca="1">+IF(ISERROR(HLOOKUP($B172,INDIRECT("'Monthly Resource Report'!"&amp;'Reid Validation'!Q$482631&amp;":"&amp;'Reid Validation'!Q$482632),'Reid Validation'!Q$482633,FALSE)),0,HLOOKUP($B172,INDIRECT("'Monthly Resource Report'!"&amp;'Reid Validation'!Q$482631&amp;":"&amp;'Reid Validation'!Q$482632),'Reid Validation'!Q$482633,FALSE))</f>
        <v>65</v>
      </c>
      <c r="R172" s="297">
        <f ca="1">+IF(ISERROR(HLOOKUP($B172,INDIRECT("'Monthly Resource Report'!"&amp;'Reid Validation'!R$482631&amp;":"&amp;'Reid Validation'!R$482632),'Reid Validation'!R$482633,FALSE)),0,HLOOKUP($B172,INDIRECT("'Monthly Resource Report'!"&amp;'Reid Validation'!R$482631&amp;":"&amp;'Reid Validation'!R$482632),'Reid Validation'!R$482633,FALSE))</f>
        <v>0</v>
      </c>
      <c r="S172" s="317">
        <f ca="1">+IF(ISERROR(HLOOKUP($B172,INDIRECT("'Monthly Resource Report'!"&amp;'Reid Validation'!S$482631&amp;":"&amp;'Reid Validation'!S$482632),'Reid Validation'!S$482633,FALSE)),0,HLOOKUP($B172,INDIRECT("'Monthly Resource Report'!"&amp;'Reid Validation'!S$482631&amp;":"&amp;'Reid Validation'!S$482632),'Reid Validation'!S$482633,FALSE))</f>
        <v>0.70710529903628083</v>
      </c>
      <c r="T172" s="318">
        <f ca="1">+IF(ISERROR(HLOOKUP($B172,INDIRECT("'Monthly Resource Report'!"&amp;'Reid Validation'!T$482631&amp;":"&amp;'Reid Validation'!T$482632),'Reid Validation'!T$482633,FALSE)),0,HLOOKUP($B172,INDIRECT("'Monthly Resource Report'!"&amp;'Reid Validation'!T$482631&amp;":"&amp;'Reid Validation'!T$482632),'Reid Validation'!T$482633,FALSE))</f>
        <v>6.0788696656281054E-2</v>
      </c>
    </row>
    <row r="173" spans="2:20" s="29" customFormat="1">
      <c r="B173" s="301">
        <v>46447</v>
      </c>
      <c r="C173" s="294">
        <v>45</v>
      </c>
      <c r="D173" s="297">
        <v>0</v>
      </c>
      <c r="E173" s="299">
        <v>0.3</v>
      </c>
      <c r="F173" s="295">
        <v>0.06</v>
      </c>
      <c r="G173" s="294">
        <f ca="1">+IF(ISERROR(HLOOKUP($B173,INDIRECT("'Monthly Resource Report'!"&amp;'Reid Validation'!G$482631&amp;":"&amp;'Reid Validation'!G$482632),'Reid Validation'!G$482633,FALSE)),0,HLOOKUP($B173,INDIRECT("'Monthly Resource Report'!"&amp;'Reid Validation'!G$482631&amp;":"&amp;'Reid Validation'!G$482632),'Reid Validation'!G$482633,FALSE))</f>
        <v>0</v>
      </c>
      <c r="H173" s="297">
        <f ca="1">+IF(ISERROR(HLOOKUP($B173,INDIRECT("'Monthly Resource Report'!"&amp;'Reid Validation'!H$482631&amp;":"&amp;'Reid Validation'!H$482632),'Reid Validation'!H$482633,FALSE)),0,HLOOKUP($B173,INDIRECT("'Monthly Resource Report'!"&amp;'Reid Validation'!H$482631&amp;":"&amp;'Reid Validation'!H$482632),'Reid Validation'!H$482633,FALSE))</f>
        <v>0</v>
      </c>
      <c r="I173" s="317">
        <f ca="1">+IF(ISERROR(HLOOKUP($B173,INDIRECT("'Monthly Resource Report'!"&amp;'Reid Validation'!I$482631&amp;":"&amp;'Reid Validation'!I$482632),'Reid Validation'!I$482633,FALSE)),0,HLOOKUP($B173,INDIRECT("'Monthly Resource Report'!"&amp;'Reid Validation'!I$482631&amp;":"&amp;'Reid Validation'!I$482632),'Reid Validation'!I$482633,FALSE))</f>
        <v>0</v>
      </c>
      <c r="J173" s="318">
        <f ca="1">+IF(ISERROR(HLOOKUP($B173,INDIRECT("'Monthly Resource Report'!"&amp;'Reid Validation'!J$482631&amp;":"&amp;'Reid Validation'!J$482632),'Reid Validation'!J$482633,FALSE)),0,HLOOKUP($B173,INDIRECT("'Monthly Resource Report'!"&amp;'Reid Validation'!J$482631&amp;":"&amp;'Reid Validation'!J$482632),'Reid Validation'!J$482633,FALSE))</f>
        <v>0</v>
      </c>
      <c r="L173" s="301">
        <v>46447</v>
      </c>
      <c r="M173" s="294">
        <v>65</v>
      </c>
      <c r="N173" s="297">
        <v>0</v>
      </c>
      <c r="O173" s="299">
        <v>0.7</v>
      </c>
      <c r="P173" s="295">
        <v>0.06</v>
      </c>
      <c r="Q173" s="294">
        <f ca="1">+IF(ISERROR(HLOOKUP($B173,INDIRECT("'Monthly Resource Report'!"&amp;'Reid Validation'!Q$482631&amp;":"&amp;'Reid Validation'!Q$482632),'Reid Validation'!Q$482633,FALSE)),0,HLOOKUP($B173,INDIRECT("'Monthly Resource Report'!"&amp;'Reid Validation'!Q$482631&amp;":"&amp;'Reid Validation'!Q$482632),'Reid Validation'!Q$482633,FALSE))</f>
        <v>65</v>
      </c>
      <c r="R173" s="297">
        <f ca="1">+IF(ISERROR(HLOOKUP($B173,INDIRECT("'Monthly Resource Report'!"&amp;'Reid Validation'!R$482631&amp;":"&amp;'Reid Validation'!R$482632),'Reid Validation'!R$482633,FALSE)),0,HLOOKUP($B173,INDIRECT("'Monthly Resource Report'!"&amp;'Reid Validation'!R$482631&amp;":"&amp;'Reid Validation'!R$482632),'Reid Validation'!R$482633,FALSE))</f>
        <v>0</v>
      </c>
      <c r="S173" s="317">
        <f ca="1">+IF(ISERROR(HLOOKUP($B173,INDIRECT("'Monthly Resource Report'!"&amp;'Reid Validation'!S$482631&amp;":"&amp;'Reid Validation'!S$482632),'Reid Validation'!S$482633,FALSE)),0,HLOOKUP($B173,INDIRECT("'Monthly Resource Report'!"&amp;'Reid Validation'!S$482631&amp;":"&amp;'Reid Validation'!S$482632),'Reid Validation'!S$482633,FALSE))</f>
        <v>0.70973519507105254</v>
      </c>
      <c r="T173" s="318">
        <f ca="1">+IF(ISERROR(HLOOKUP($B173,INDIRECT("'Monthly Resource Report'!"&amp;'Reid Validation'!T$482631&amp;":"&amp;'Reid Validation'!T$482632),'Reid Validation'!T$482633,FALSE)),0,HLOOKUP($B173,INDIRECT("'Monthly Resource Report'!"&amp;'Reid Validation'!T$482631&amp;":"&amp;'Reid Validation'!T$482632),'Reid Validation'!T$482633,FALSE))</f>
        <v>6.0875734471607199E-2</v>
      </c>
    </row>
    <row r="174" spans="2:20" s="29" customFormat="1">
      <c r="B174" s="301">
        <v>46478</v>
      </c>
      <c r="C174" s="294">
        <v>45</v>
      </c>
      <c r="D174" s="297">
        <v>0</v>
      </c>
      <c r="E174" s="299">
        <v>0.3</v>
      </c>
      <c r="F174" s="295">
        <v>0.06</v>
      </c>
      <c r="G174" s="294">
        <f ca="1">+IF(ISERROR(HLOOKUP($B174,INDIRECT("'Monthly Resource Report'!"&amp;'Reid Validation'!G$482631&amp;":"&amp;'Reid Validation'!G$482632),'Reid Validation'!G$482633,FALSE)),0,HLOOKUP($B174,INDIRECT("'Monthly Resource Report'!"&amp;'Reid Validation'!G$482631&amp;":"&amp;'Reid Validation'!G$482632),'Reid Validation'!G$482633,FALSE))</f>
        <v>0</v>
      </c>
      <c r="H174" s="297">
        <f ca="1">+IF(ISERROR(HLOOKUP($B174,INDIRECT("'Monthly Resource Report'!"&amp;'Reid Validation'!H$482631&amp;":"&amp;'Reid Validation'!H$482632),'Reid Validation'!H$482633,FALSE)),0,HLOOKUP($B174,INDIRECT("'Monthly Resource Report'!"&amp;'Reid Validation'!H$482631&amp;":"&amp;'Reid Validation'!H$482632),'Reid Validation'!H$482633,FALSE))</f>
        <v>0</v>
      </c>
      <c r="I174" s="317">
        <f ca="1">+IF(ISERROR(HLOOKUP($B174,INDIRECT("'Monthly Resource Report'!"&amp;'Reid Validation'!I$482631&amp;":"&amp;'Reid Validation'!I$482632),'Reid Validation'!I$482633,FALSE)),0,HLOOKUP($B174,INDIRECT("'Monthly Resource Report'!"&amp;'Reid Validation'!I$482631&amp;":"&amp;'Reid Validation'!I$482632),'Reid Validation'!I$482633,FALSE))</f>
        <v>0</v>
      </c>
      <c r="J174" s="318">
        <f ca="1">+IF(ISERROR(HLOOKUP($B174,INDIRECT("'Monthly Resource Report'!"&amp;'Reid Validation'!J$482631&amp;":"&amp;'Reid Validation'!J$482632),'Reid Validation'!J$482633,FALSE)),0,HLOOKUP($B174,INDIRECT("'Monthly Resource Report'!"&amp;'Reid Validation'!J$482631&amp;":"&amp;'Reid Validation'!J$482632),'Reid Validation'!J$482633,FALSE))</f>
        <v>0</v>
      </c>
      <c r="L174" s="301">
        <v>46478</v>
      </c>
      <c r="M174" s="294">
        <v>65</v>
      </c>
      <c r="N174" s="297">
        <v>0</v>
      </c>
      <c r="O174" s="299">
        <v>0.7</v>
      </c>
      <c r="P174" s="295">
        <v>0.06</v>
      </c>
      <c r="Q174" s="294">
        <f ca="1">+IF(ISERROR(HLOOKUP($B174,INDIRECT("'Monthly Resource Report'!"&amp;'Reid Validation'!Q$482631&amp;":"&amp;'Reid Validation'!Q$482632),'Reid Validation'!Q$482633,FALSE)),0,HLOOKUP($B174,INDIRECT("'Monthly Resource Report'!"&amp;'Reid Validation'!Q$482631&amp;":"&amp;'Reid Validation'!Q$482632),'Reid Validation'!Q$482633,FALSE))</f>
        <v>65</v>
      </c>
      <c r="R174" s="297">
        <f ca="1">+IF(ISERROR(HLOOKUP($B174,INDIRECT("'Monthly Resource Report'!"&amp;'Reid Validation'!R$482631&amp;":"&amp;'Reid Validation'!R$482632),'Reid Validation'!R$482633,FALSE)),0,HLOOKUP($B174,INDIRECT("'Monthly Resource Report'!"&amp;'Reid Validation'!R$482631&amp;":"&amp;'Reid Validation'!R$482632),'Reid Validation'!R$482633,FALSE))</f>
        <v>0</v>
      </c>
      <c r="S174" s="317">
        <f ca="1">+IF(ISERROR(HLOOKUP($B174,INDIRECT("'Monthly Resource Report'!"&amp;'Reid Validation'!S$482631&amp;":"&amp;'Reid Validation'!S$482632),'Reid Validation'!S$482633,FALSE)),0,HLOOKUP($B174,INDIRECT("'Monthly Resource Report'!"&amp;'Reid Validation'!S$482631&amp;":"&amp;'Reid Validation'!S$482632),'Reid Validation'!S$482633,FALSE))</f>
        <v>0.70975942402790793</v>
      </c>
      <c r="T174" s="318">
        <f ca="1">+IF(ISERROR(HLOOKUP($B174,INDIRECT("'Monthly Resource Report'!"&amp;'Reid Validation'!T$482631&amp;":"&amp;'Reid Validation'!T$482632),'Reid Validation'!T$482633,FALSE)),0,HLOOKUP($B174,INDIRECT("'Monthly Resource Report'!"&amp;'Reid Validation'!T$482631&amp;":"&amp;'Reid Validation'!T$482632),'Reid Validation'!T$482633,FALSE))</f>
        <v>6.0821795232602137E-2</v>
      </c>
    </row>
    <row r="175" spans="2:20" s="29" customFormat="1">
      <c r="B175" s="301">
        <v>46508</v>
      </c>
      <c r="C175" s="294">
        <v>45</v>
      </c>
      <c r="D175" s="297">
        <v>0</v>
      </c>
      <c r="E175" s="299">
        <v>0.3</v>
      </c>
      <c r="F175" s="295">
        <v>0.06</v>
      </c>
      <c r="G175" s="294">
        <f ca="1">+IF(ISERROR(HLOOKUP($B175,INDIRECT("'Monthly Resource Report'!"&amp;'Reid Validation'!G$482631&amp;":"&amp;'Reid Validation'!G$482632),'Reid Validation'!G$482633,FALSE)),0,HLOOKUP($B175,INDIRECT("'Monthly Resource Report'!"&amp;'Reid Validation'!G$482631&amp;":"&amp;'Reid Validation'!G$482632),'Reid Validation'!G$482633,FALSE))</f>
        <v>0</v>
      </c>
      <c r="H175" s="297">
        <f ca="1">+IF(ISERROR(HLOOKUP($B175,INDIRECT("'Monthly Resource Report'!"&amp;'Reid Validation'!H$482631&amp;":"&amp;'Reid Validation'!H$482632),'Reid Validation'!H$482633,FALSE)),0,HLOOKUP($B175,INDIRECT("'Monthly Resource Report'!"&amp;'Reid Validation'!H$482631&amp;":"&amp;'Reid Validation'!H$482632),'Reid Validation'!H$482633,FALSE))</f>
        <v>0</v>
      </c>
      <c r="I175" s="317">
        <f ca="1">+IF(ISERROR(HLOOKUP($B175,INDIRECT("'Monthly Resource Report'!"&amp;'Reid Validation'!I$482631&amp;":"&amp;'Reid Validation'!I$482632),'Reid Validation'!I$482633,FALSE)),0,HLOOKUP($B175,INDIRECT("'Monthly Resource Report'!"&amp;'Reid Validation'!I$482631&amp;":"&amp;'Reid Validation'!I$482632),'Reid Validation'!I$482633,FALSE))</f>
        <v>0</v>
      </c>
      <c r="J175" s="318">
        <f ca="1">+IF(ISERROR(HLOOKUP($B175,INDIRECT("'Monthly Resource Report'!"&amp;'Reid Validation'!J$482631&amp;":"&amp;'Reid Validation'!J$482632),'Reid Validation'!J$482633,FALSE)),0,HLOOKUP($B175,INDIRECT("'Monthly Resource Report'!"&amp;'Reid Validation'!J$482631&amp;":"&amp;'Reid Validation'!J$482632),'Reid Validation'!J$482633,FALSE))</f>
        <v>0</v>
      </c>
      <c r="L175" s="301">
        <v>46508</v>
      </c>
      <c r="M175" s="294">
        <v>60</v>
      </c>
      <c r="N175" s="297">
        <v>0</v>
      </c>
      <c r="O175" s="299">
        <v>0.7</v>
      </c>
      <c r="P175" s="295">
        <v>0.06</v>
      </c>
      <c r="Q175" s="294">
        <f ca="1">+IF(ISERROR(HLOOKUP($B175,INDIRECT("'Monthly Resource Report'!"&amp;'Reid Validation'!Q$482631&amp;":"&amp;'Reid Validation'!Q$482632),'Reid Validation'!Q$482633,FALSE)),0,HLOOKUP($B175,INDIRECT("'Monthly Resource Report'!"&amp;'Reid Validation'!Q$482631&amp;":"&amp;'Reid Validation'!Q$482632),'Reid Validation'!Q$482633,FALSE))</f>
        <v>60</v>
      </c>
      <c r="R175" s="297">
        <f ca="1">+IF(ISERROR(HLOOKUP($B175,INDIRECT("'Monthly Resource Report'!"&amp;'Reid Validation'!R$482631&amp;":"&amp;'Reid Validation'!R$482632),'Reid Validation'!R$482633,FALSE)),0,HLOOKUP($B175,INDIRECT("'Monthly Resource Report'!"&amp;'Reid Validation'!R$482631&amp;":"&amp;'Reid Validation'!R$482632),'Reid Validation'!R$482633,FALSE))</f>
        <v>0</v>
      </c>
      <c r="S175" s="317">
        <f ca="1">+IF(ISERROR(HLOOKUP($B175,INDIRECT("'Monthly Resource Report'!"&amp;'Reid Validation'!S$482631&amp;":"&amp;'Reid Validation'!S$482632),'Reid Validation'!S$482633,FALSE)),0,HLOOKUP($B175,INDIRECT("'Monthly Resource Report'!"&amp;'Reid Validation'!S$482631&amp;":"&amp;'Reid Validation'!S$482632),'Reid Validation'!S$482633,FALSE))</f>
        <v>0.69037268281006303</v>
      </c>
      <c r="T175" s="318">
        <f ca="1">+IF(ISERROR(HLOOKUP($B175,INDIRECT("'Monthly Resource Report'!"&amp;'Reid Validation'!T$482631&amp;":"&amp;'Reid Validation'!T$482632),'Reid Validation'!T$482633,FALSE)),0,HLOOKUP($B175,INDIRECT("'Monthly Resource Report'!"&amp;'Reid Validation'!T$482631&amp;":"&amp;'Reid Validation'!T$482632),'Reid Validation'!T$482633,FALSE))</f>
        <v>6.0466049871400557E-2</v>
      </c>
    </row>
    <row r="176" spans="2:20" s="29" customFormat="1">
      <c r="B176" s="301">
        <v>46539</v>
      </c>
      <c r="C176" s="294">
        <v>45</v>
      </c>
      <c r="D176" s="297">
        <v>0</v>
      </c>
      <c r="E176" s="299">
        <v>0.3</v>
      </c>
      <c r="F176" s="295">
        <v>0.06</v>
      </c>
      <c r="G176" s="294">
        <f ca="1">+IF(ISERROR(HLOOKUP($B176,INDIRECT("'Monthly Resource Report'!"&amp;'Reid Validation'!G$482631&amp;":"&amp;'Reid Validation'!G$482632),'Reid Validation'!G$482633,FALSE)),0,HLOOKUP($B176,INDIRECT("'Monthly Resource Report'!"&amp;'Reid Validation'!G$482631&amp;":"&amp;'Reid Validation'!G$482632),'Reid Validation'!G$482633,FALSE))</f>
        <v>0</v>
      </c>
      <c r="H176" s="297">
        <f ca="1">+IF(ISERROR(HLOOKUP($B176,INDIRECT("'Monthly Resource Report'!"&amp;'Reid Validation'!H$482631&amp;":"&amp;'Reid Validation'!H$482632),'Reid Validation'!H$482633,FALSE)),0,HLOOKUP($B176,INDIRECT("'Monthly Resource Report'!"&amp;'Reid Validation'!H$482631&amp;":"&amp;'Reid Validation'!H$482632),'Reid Validation'!H$482633,FALSE))</f>
        <v>0</v>
      </c>
      <c r="I176" s="317">
        <f ca="1">+IF(ISERROR(HLOOKUP($B176,INDIRECT("'Monthly Resource Report'!"&amp;'Reid Validation'!I$482631&amp;":"&amp;'Reid Validation'!I$482632),'Reid Validation'!I$482633,FALSE)),0,HLOOKUP($B176,INDIRECT("'Monthly Resource Report'!"&amp;'Reid Validation'!I$482631&amp;":"&amp;'Reid Validation'!I$482632),'Reid Validation'!I$482633,FALSE))</f>
        <v>0</v>
      </c>
      <c r="J176" s="318">
        <f ca="1">+IF(ISERROR(HLOOKUP($B176,INDIRECT("'Monthly Resource Report'!"&amp;'Reid Validation'!J$482631&amp;":"&amp;'Reid Validation'!J$482632),'Reid Validation'!J$482633,FALSE)),0,HLOOKUP($B176,INDIRECT("'Monthly Resource Report'!"&amp;'Reid Validation'!J$482631&amp;":"&amp;'Reid Validation'!J$482632),'Reid Validation'!J$482633,FALSE))</f>
        <v>0</v>
      </c>
      <c r="L176" s="301">
        <v>46539</v>
      </c>
      <c r="M176" s="294">
        <v>60</v>
      </c>
      <c r="N176" s="297">
        <v>0</v>
      </c>
      <c r="O176" s="299">
        <v>0.7</v>
      </c>
      <c r="P176" s="295">
        <v>0.06</v>
      </c>
      <c r="Q176" s="294">
        <f ca="1">+IF(ISERROR(HLOOKUP($B176,INDIRECT("'Monthly Resource Report'!"&amp;'Reid Validation'!Q$482631&amp;":"&amp;'Reid Validation'!Q$482632),'Reid Validation'!Q$482633,FALSE)),0,HLOOKUP($B176,INDIRECT("'Monthly Resource Report'!"&amp;'Reid Validation'!Q$482631&amp;":"&amp;'Reid Validation'!Q$482632),'Reid Validation'!Q$482633,FALSE))</f>
        <v>60</v>
      </c>
      <c r="R176" s="297">
        <f ca="1">+IF(ISERROR(HLOOKUP($B176,INDIRECT("'Monthly Resource Report'!"&amp;'Reid Validation'!R$482631&amp;":"&amp;'Reid Validation'!R$482632),'Reid Validation'!R$482633,FALSE)),0,HLOOKUP($B176,INDIRECT("'Monthly Resource Report'!"&amp;'Reid Validation'!R$482631&amp;":"&amp;'Reid Validation'!R$482632),'Reid Validation'!R$482633,FALSE))</f>
        <v>0</v>
      </c>
      <c r="S176" s="317">
        <f ca="1">+IF(ISERROR(HLOOKUP($B176,INDIRECT("'Monthly Resource Report'!"&amp;'Reid Validation'!S$482631&amp;":"&amp;'Reid Validation'!S$482632),'Reid Validation'!S$482633,FALSE)),0,HLOOKUP($B176,INDIRECT("'Monthly Resource Report'!"&amp;'Reid Validation'!S$482631&amp;":"&amp;'Reid Validation'!S$482632),'Reid Validation'!S$482633,FALSE))</f>
        <v>0.70985718688936406</v>
      </c>
      <c r="T176" s="318">
        <f ca="1">+IF(ISERROR(HLOOKUP($B176,INDIRECT("'Monthly Resource Report'!"&amp;'Reid Validation'!T$482631&amp;":"&amp;'Reid Validation'!T$482632),'Reid Validation'!T$482633,FALSE)),0,HLOOKUP($B176,INDIRECT("'Monthly Resource Report'!"&amp;'Reid Validation'!T$482631&amp;":"&amp;'Reid Validation'!T$482632),'Reid Validation'!T$482633,FALSE))</f>
        <v>6.0379326206002483E-2</v>
      </c>
    </row>
    <row r="177" spans="2:20" s="29" customFormat="1">
      <c r="B177" s="301">
        <v>46569</v>
      </c>
      <c r="C177" s="294">
        <v>45</v>
      </c>
      <c r="D177" s="297">
        <v>0</v>
      </c>
      <c r="E177" s="299">
        <v>0.3</v>
      </c>
      <c r="F177" s="295">
        <v>0.06</v>
      </c>
      <c r="G177" s="294">
        <f ca="1">+IF(ISERROR(HLOOKUP($B177,INDIRECT("'Monthly Resource Report'!"&amp;'Reid Validation'!G$482631&amp;":"&amp;'Reid Validation'!G$482632),'Reid Validation'!G$482633,FALSE)),0,HLOOKUP($B177,INDIRECT("'Monthly Resource Report'!"&amp;'Reid Validation'!G$482631&amp;":"&amp;'Reid Validation'!G$482632),'Reid Validation'!G$482633,FALSE))</f>
        <v>45</v>
      </c>
      <c r="H177" s="297">
        <f ca="1">+IF(ISERROR(HLOOKUP($B177,INDIRECT("'Monthly Resource Report'!"&amp;'Reid Validation'!H$482631&amp;":"&amp;'Reid Validation'!H$482632),'Reid Validation'!H$482633,FALSE)),0,HLOOKUP($B177,INDIRECT("'Monthly Resource Report'!"&amp;'Reid Validation'!H$482631&amp;":"&amp;'Reid Validation'!H$482632),'Reid Validation'!H$482633,FALSE))</f>
        <v>0</v>
      </c>
      <c r="I177" s="317">
        <f ca="1">+IF(ISERROR(HLOOKUP($B177,INDIRECT("'Monthly Resource Report'!"&amp;'Reid Validation'!I$482631&amp;":"&amp;'Reid Validation'!I$482632),'Reid Validation'!I$482633,FALSE)),0,HLOOKUP($B177,INDIRECT("'Monthly Resource Report'!"&amp;'Reid Validation'!I$482631&amp;":"&amp;'Reid Validation'!I$482632),'Reid Validation'!I$482633,FALSE))</f>
        <v>0.29484099764072191</v>
      </c>
      <c r="J177" s="318">
        <f ca="1">+IF(ISERROR(HLOOKUP($B177,INDIRECT("'Monthly Resource Report'!"&amp;'Reid Validation'!J$482631&amp;":"&amp;'Reid Validation'!J$482632),'Reid Validation'!J$482633,FALSE)),0,HLOOKUP($B177,INDIRECT("'Monthly Resource Report'!"&amp;'Reid Validation'!J$482631&amp;":"&amp;'Reid Validation'!J$482632),'Reid Validation'!J$482633,FALSE))</f>
        <v>6.3808872623738327E-2</v>
      </c>
      <c r="L177" s="301">
        <v>46569</v>
      </c>
      <c r="M177" s="294">
        <v>58</v>
      </c>
      <c r="N177" s="297">
        <v>0</v>
      </c>
      <c r="O177" s="299">
        <v>0.7</v>
      </c>
      <c r="P177" s="295">
        <v>0.06</v>
      </c>
      <c r="Q177" s="294">
        <f ca="1">+IF(ISERROR(HLOOKUP($B177,INDIRECT("'Monthly Resource Report'!"&amp;'Reid Validation'!Q$482631&amp;":"&amp;'Reid Validation'!Q$482632),'Reid Validation'!Q$482633,FALSE)),0,HLOOKUP($B177,INDIRECT("'Monthly Resource Report'!"&amp;'Reid Validation'!Q$482631&amp;":"&amp;'Reid Validation'!Q$482632),'Reid Validation'!Q$482633,FALSE))</f>
        <v>58</v>
      </c>
      <c r="R177" s="297">
        <f ca="1">+IF(ISERROR(HLOOKUP($B177,INDIRECT("'Monthly Resource Report'!"&amp;'Reid Validation'!R$482631&amp;":"&amp;'Reid Validation'!R$482632),'Reid Validation'!R$482633,FALSE)),0,HLOOKUP($B177,INDIRECT("'Monthly Resource Report'!"&amp;'Reid Validation'!R$482631&amp;":"&amp;'Reid Validation'!R$482632),'Reid Validation'!R$482633,FALSE))</f>
        <v>0</v>
      </c>
      <c r="S177" s="317">
        <f ca="1">+IF(ISERROR(HLOOKUP($B177,INDIRECT("'Monthly Resource Report'!"&amp;'Reid Validation'!S$482631&amp;":"&amp;'Reid Validation'!S$482632),'Reid Validation'!S$482633,FALSE)),0,HLOOKUP($B177,INDIRECT("'Monthly Resource Report'!"&amp;'Reid Validation'!S$482631&amp;":"&amp;'Reid Validation'!S$482632),'Reid Validation'!S$482633,FALSE))</f>
        <v>0.71805788190852693</v>
      </c>
      <c r="T177" s="318">
        <f ca="1">+IF(ISERROR(HLOOKUP($B177,INDIRECT("'Monthly Resource Report'!"&amp;'Reid Validation'!T$482631&amp;":"&amp;'Reid Validation'!T$482632),'Reid Validation'!T$482633,FALSE)),0,HLOOKUP($B177,INDIRECT("'Monthly Resource Report'!"&amp;'Reid Validation'!T$482631&amp;":"&amp;'Reid Validation'!T$482632),'Reid Validation'!T$482633,FALSE))</f>
        <v>6.0388573511361003E-2</v>
      </c>
    </row>
    <row r="178" spans="2:20" s="29" customFormat="1">
      <c r="B178" s="301">
        <v>46600</v>
      </c>
      <c r="C178" s="294">
        <v>45</v>
      </c>
      <c r="D178" s="297">
        <v>0</v>
      </c>
      <c r="E178" s="299">
        <v>0.3</v>
      </c>
      <c r="F178" s="295">
        <v>0.06</v>
      </c>
      <c r="G178" s="294">
        <f ca="1">+IF(ISERROR(HLOOKUP($B178,INDIRECT("'Monthly Resource Report'!"&amp;'Reid Validation'!G$482631&amp;":"&amp;'Reid Validation'!G$482632),'Reid Validation'!G$482633,FALSE)),0,HLOOKUP($B178,INDIRECT("'Monthly Resource Report'!"&amp;'Reid Validation'!G$482631&amp;":"&amp;'Reid Validation'!G$482632),'Reid Validation'!G$482633,FALSE))</f>
        <v>45</v>
      </c>
      <c r="H178" s="297">
        <f ca="1">+IF(ISERROR(HLOOKUP($B178,INDIRECT("'Monthly Resource Report'!"&amp;'Reid Validation'!H$482631&amp;":"&amp;'Reid Validation'!H$482632),'Reid Validation'!H$482633,FALSE)),0,HLOOKUP($B178,INDIRECT("'Monthly Resource Report'!"&amp;'Reid Validation'!H$482631&amp;":"&amp;'Reid Validation'!H$482632),'Reid Validation'!H$482633,FALSE))</f>
        <v>0</v>
      </c>
      <c r="I178" s="317">
        <f ca="1">+IF(ISERROR(HLOOKUP($B178,INDIRECT("'Monthly Resource Report'!"&amp;'Reid Validation'!I$482631&amp;":"&amp;'Reid Validation'!I$482632),'Reid Validation'!I$482633,FALSE)),0,HLOOKUP($B178,INDIRECT("'Monthly Resource Report'!"&amp;'Reid Validation'!I$482631&amp;":"&amp;'Reid Validation'!I$482632),'Reid Validation'!I$482633,FALSE))</f>
        <v>0.29542332362955587</v>
      </c>
      <c r="J178" s="318">
        <f ca="1">+IF(ISERROR(HLOOKUP($B178,INDIRECT("'Monthly Resource Report'!"&amp;'Reid Validation'!J$482631&amp;":"&amp;'Reid Validation'!J$482632),'Reid Validation'!J$482633,FALSE)),0,HLOOKUP($B178,INDIRECT("'Monthly Resource Report'!"&amp;'Reid Validation'!J$482631&amp;":"&amp;'Reid Validation'!J$482632),'Reid Validation'!J$482633,FALSE))</f>
        <v>6.8625247981936491E-2</v>
      </c>
      <c r="L178" s="301">
        <v>46600</v>
      </c>
      <c r="M178" s="294">
        <v>58</v>
      </c>
      <c r="N178" s="297">
        <v>0</v>
      </c>
      <c r="O178" s="299">
        <v>0.7</v>
      </c>
      <c r="P178" s="295">
        <v>0.06</v>
      </c>
      <c r="Q178" s="294">
        <f ca="1">+IF(ISERROR(HLOOKUP($B178,INDIRECT("'Monthly Resource Report'!"&amp;'Reid Validation'!Q$482631&amp;":"&amp;'Reid Validation'!Q$482632),'Reid Validation'!Q$482633,FALSE)),0,HLOOKUP($B178,INDIRECT("'Monthly Resource Report'!"&amp;'Reid Validation'!Q$482631&amp;":"&amp;'Reid Validation'!Q$482632),'Reid Validation'!Q$482633,FALSE))</f>
        <v>58</v>
      </c>
      <c r="R178" s="297">
        <f ca="1">+IF(ISERROR(HLOOKUP($B178,INDIRECT("'Monthly Resource Report'!"&amp;'Reid Validation'!R$482631&amp;":"&amp;'Reid Validation'!R$482632),'Reid Validation'!R$482633,FALSE)),0,HLOOKUP($B178,INDIRECT("'Monthly Resource Report'!"&amp;'Reid Validation'!R$482631&amp;":"&amp;'Reid Validation'!R$482632),'Reid Validation'!R$482633,FALSE))</f>
        <v>0</v>
      </c>
      <c r="S178" s="317">
        <f ca="1">+IF(ISERROR(HLOOKUP($B178,INDIRECT("'Monthly Resource Report'!"&amp;'Reid Validation'!S$482631&amp;":"&amp;'Reid Validation'!S$482632),'Reid Validation'!S$482633,FALSE)),0,HLOOKUP($B178,INDIRECT("'Monthly Resource Report'!"&amp;'Reid Validation'!S$482631&amp;":"&amp;'Reid Validation'!S$482632),'Reid Validation'!S$482633,FALSE))</f>
        <v>0.718417098376402</v>
      </c>
      <c r="T178" s="318">
        <f ca="1">+IF(ISERROR(HLOOKUP($B178,INDIRECT("'Monthly Resource Report'!"&amp;'Reid Validation'!T$482631&amp;":"&amp;'Reid Validation'!T$482632),'Reid Validation'!T$482633,FALSE)),0,HLOOKUP($B178,INDIRECT("'Monthly Resource Report'!"&amp;'Reid Validation'!T$482631&amp;":"&amp;'Reid Validation'!T$482632),'Reid Validation'!T$482633,FALSE))</f>
        <v>6.0342090190651322E-2</v>
      </c>
    </row>
    <row r="179" spans="2:20" s="29" customFormat="1">
      <c r="B179" s="301">
        <v>46631</v>
      </c>
      <c r="C179" s="294">
        <v>45</v>
      </c>
      <c r="D179" s="297">
        <v>0</v>
      </c>
      <c r="E179" s="299">
        <v>0.3</v>
      </c>
      <c r="F179" s="295">
        <v>0.06</v>
      </c>
      <c r="G179" s="294">
        <f ca="1">+IF(ISERROR(HLOOKUP($B179,INDIRECT("'Monthly Resource Report'!"&amp;'Reid Validation'!G$482631&amp;":"&amp;'Reid Validation'!G$482632),'Reid Validation'!G$482633,FALSE)),0,HLOOKUP($B179,INDIRECT("'Monthly Resource Report'!"&amp;'Reid Validation'!G$482631&amp;":"&amp;'Reid Validation'!G$482632),'Reid Validation'!G$482633,FALSE))</f>
        <v>0</v>
      </c>
      <c r="H179" s="297">
        <f ca="1">+IF(ISERROR(HLOOKUP($B179,INDIRECT("'Monthly Resource Report'!"&amp;'Reid Validation'!H$482631&amp;":"&amp;'Reid Validation'!H$482632),'Reid Validation'!H$482633,FALSE)),0,HLOOKUP($B179,INDIRECT("'Monthly Resource Report'!"&amp;'Reid Validation'!H$482631&amp;":"&amp;'Reid Validation'!H$482632),'Reid Validation'!H$482633,FALSE))</f>
        <v>0</v>
      </c>
      <c r="I179" s="317">
        <f ca="1">+IF(ISERROR(HLOOKUP($B179,INDIRECT("'Monthly Resource Report'!"&amp;'Reid Validation'!I$482631&amp;":"&amp;'Reid Validation'!I$482632),'Reid Validation'!I$482633,FALSE)),0,HLOOKUP($B179,INDIRECT("'Monthly Resource Report'!"&amp;'Reid Validation'!I$482631&amp;":"&amp;'Reid Validation'!I$482632),'Reid Validation'!I$482633,FALSE))</f>
        <v>0</v>
      </c>
      <c r="J179" s="318">
        <f ca="1">+IF(ISERROR(HLOOKUP($B179,INDIRECT("'Monthly Resource Report'!"&amp;'Reid Validation'!J$482631&amp;":"&amp;'Reid Validation'!J$482632),'Reid Validation'!J$482633,FALSE)),0,HLOOKUP($B179,INDIRECT("'Monthly Resource Report'!"&amp;'Reid Validation'!J$482631&amp;":"&amp;'Reid Validation'!J$482632),'Reid Validation'!J$482633,FALSE))</f>
        <v>0</v>
      </c>
      <c r="L179" s="301">
        <v>46631</v>
      </c>
      <c r="M179" s="294">
        <v>58</v>
      </c>
      <c r="N179" s="297">
        <v>0</v>
      </c>
      <c r="O179" s="299">
        <v>0.7</v>
      </c>
      <c r="P179" s="295">
        <v>0.06</v>
      </c>
      <c r="Q179" s="294">
        <f ca="1">+IF(ISERROR(HLOOKUP($B179,INDIRECT("'Monthly Resource Report'!"&amp;'Reid Validation'!Q$482631&amp;":"&amp;'Reid Validation'!Q$482632),'Reid Validation'!Q$482633,FALSE)),0,HLOOKUP($B179,INDIRECT("'Monthly Resource Report'!"&amp;'Reid Validation'!Q$482631&amp;":"&amp;'Reid Validation'!Q$482632),'Reid Validation'!Q$482633,FALSE))</f>
        <v>58</v>
      </c>
      <c r="R179" s="297">
        <f ca="1">+IF(ISERROR(HLOOKUP($B179,INDIRECT("'Monthly Resource Report'!"&amp;'Reid Validation'!R$482631&amp;":"&amp;'Reid Validation'!R$482632),'Reid Validation'!R$482633,FALSE)),0,HLOOKUP($B179,INDIRECT("'Monthly Resource Report'!"&amp;'Reid Validation'!R$482631&amp;":"&amp;'Reid Validation'!R$482632),'Reid Validation'!R$482633,FALSE))</f>
        <v>0</v>
      </c>
      <c r="S179" s="317">
        <f ca="1">+IF(ISERROR(HLOOKUP($B179,INDIRECT("'Monthly Resource Report'!"&amp;'Reid Validation'!S$482631&amp;":"&amp;'Reid Validation'!S$482632),'Reid Validation'!S$482633,FALSE)),0,HLOOKUP($B179,INDIRECT("'Monthly Resource Report'!"&amp;'Reid Validation'!S$482631&amp;":"&amp;'Reid Validation'!S$482632),'Reid Validation'!S$482633,FALSE))</f>
        <v>0.7161894462726256</v>
      </c>
      <c r="T179" s="318">
        <f ca="1">+IF(ISERROR(HLOOKUP($B179,INDIRECT("'Monthly Resource Report'!"&amp;'Reid Validation'!T$482631&amp;":"&amp;'Reid Validation'!T$482632),'Reid Validation'!T$482633,FALSE)),0,HLOOKUP($B179,INDIRECT("'Monthly Resource Report'!"&amp;'Reid Validation'!T$482631&amp;":"&amp;'Reid Validation'!T$482632),'Reid Validation'!T$482633,FALSE))</f>
        <v>6.0458785217598864E-2</v>
      </c>
    </row>
    <row r="180" spans="2:20" s="29" customFormat="1">
      <c r="B180" s="301">
        <v>46661</v>
      </c>
      <c r="C180" s="294">
        <v>45</v>
      </c>
      <c r="D180" s="297">
        <v>0</v>
      </c>
      <c r="E180" s="299">
        <v>0.3</v>
      </c>
      <c r="F180" s="295">
        <v>0.06</v>
      </c>
      <c r="G180" s="294">
        <f ca="1">+IF(ISERROR(HLOOKUP($B180,INDIRECT("'Monthly Resource Report'!"&amp;'Reid Validation'!G$482631&amp;":"&amp;'Reid Validation'!G$482632),'Reid Validation'!G$482633,FALSE)),0,HLOOKUP($B180,INDIRECT("'Monthly Resource Report'!"&amp;'Reid Validation'!G$482631&amp;":"&amp;'Reid Validation'!G$482632),'Reid Validation'!G$482633,FALSE))</f>
        <v>0</v>
      </c>
      <c r="H180" s="297">
        <f ca="1">+IF(ISERROR(HLOOKUP($B180,INDIRECT("'Monthly Resource Report'!"&amp;'Reid Validation'!H$482631&amp;":"&amp;'Reid Validation'!H$482632),'Reid Validation'!H$482633,FALSE)),0,HLOOKUP($B180,INDIRECT("'Monthly Resource Report'!"&amp;'Reid Validation'!H$482631&amp;":"&amp;'Reid Validation'!H$482632),'Reid Validation'!H$482633,FALSE))</f>
        <v>0</v>
      </c>
      <c r="I180" s="317">
        <f ca="1">+IF(ISERROR(HLOOKUP($B180,INDIRECT("'Monthly Resource Report'!"&amp;'Reid Validation'!I$482631&amp;":"&amp;'Reid Validation'!I$482632),'Reid Validation'!I$482633,FALSE)),0,HLOOKUP($B180,INDIRECT("'Monthly Resource Report'!"&amp;'Reid Validation'!I$482631&amp;":"&amp;'Reid Validation'!I$482632),'Reid Validation'!I$482633,FALSE))</f>
        <v>0</v>
      </c>
      <c r="J180" s="318">
        <f ca="1">+IF(ISERROR(HLOOKUP($B180,INDIRECT("'Monthly Resource Report'!"&amp;'Reid Validation'!J$482631&amp;":"&amp;'Reid Validation'!J$482632),'Reid Validation'!J$482633,FALSE)),0,HLOOKUP($B180,INDIRECT("'Monthly Resource Report'!"&amp;'Reid Validation'!J$482631&amp;":"&amp;'Reid Validation'!J$482632),'Reid Validation'!J$482633,FALSE))</f>
        <v>0</v>
      </c>
      <c r="L180" s="301">
        <v>46661</v>
      </c>
      <c r="M180" s="294">
        <v>60</v>
      </c>
      <c r="N180" s="297">
        <v>0</v>
      </c>
      <c r="O180" s="299">
        <v>0.7</v>
      </c>
      <c r="P180" s="295">
        <v>0.06</v>
      </c>
      <c r="Q180" s="294">
        <f ca="1">+IF(ISERROR(HLOOKUP($B180,INDIRECT("'Monthly Resource Report'!"&amp;'Reid Validation'!Q$482631&amp;":"&amp;'Reid Validation'!Q$482632),'Reid Validation'!Q$482633,FALSE)),0,HLOOKUP($B180,INDIRECT("'Monthly Resource Report'!"&amp;'Reid Validation'!Q$482631&amp;":"&amp;'Reid Validation'!Q$482632),'Reid Validation'!Q$482633,FALSE))</f>
        <v>60</v>
      </c>
      <c r="R180" s="297">
        <f ca="1">+IF(ISERROR(HLOOKUP($B180,INDIRECT("'Monthly Resource Report'!"&amp;'Reid Validation'!R$482631&amp;":"&amp;'Reid Validation'!R$482632),'Reid Validation'!R$482633,FALSE)),0,HLOOKUP($B180,INDIRECT("'Monthly Resource Report'!"&amp;'Reid Validation'!R$482631&amp;":"&amp;'Reid Validation'!R$482632),'Reid Validation'!R$482633,FALSE))</f>
        <v>0</v>
      </c>
      <c r="S180" s="317">
        <f ca="1">+IF(ISERROR(HLOOKUP($B180,INDIRECT("'Monthly Resource Report'!"&amp;'Reid Validation'!S$482631&amp;":"&amp;'Reid Validation'!S$482632),'Reid Validation'!S$482633,FALSE)),0,HLOOKUP($B180,INDIRECT("'Monthly Resource Report'!"&amp;'Reid Validation'!S$482631&amp;":"&amp;'Reid Validation'!S$482632),'Reid Validation'!S$482633,FALSE))</f>
        <v>0.70054445062870851</v>
      </c>
      <c r="T180" s="318">
        <f ca="1">+IF(ISERROR(HLOOKUP($B180,INDIRECT("'Monthly Resource Report'!"&amp;'Reid Validation'!T$482631&amp;":"&amp;'Reid Validation'!T$482632),'Reid Validation'!T$482633,FALSE)),0,HLOOKUP($B180,INDIRECT("'Monthly Resource Report'!"&amp;'Reid Validation'!T$482631&amp;":"&amp;'Reid Validation'!T$482632),'Reid Validation'!T$482633,FALSE))</f>
        <v>6.1147178852127823E-2</v>
      </c>
    </row>
    <row r="181" spans="2:20" s="29" customFormat="1">
      <c r="B181" s="301">
        <v>46692</v>
      </c>
      <c r="C181" s="294">
        <v>45</v>
      </c>
      <c r="D181" s="297">
        <v>0</v>
      </c>
      <c r="E181" s="299">
        <v>0.3</v>
      </c>
      <c r="F181" s="295">
        <v>0.06</v>
      </c>
      <c r="G181" s="294">
        <f ca="1">+IF(ISERROR(HLOOKUP($B181,INDIRECT("'Monthly Resource Report'!"&amp;'Reid Validation'!G$482631&amp;":"&amp;'Reid Validation'!G$482632),'Reid Validation'!G$482633,FALSE)),0,HLOOKUP($B181,INDIRECT("'Monthly Resource Report'!"&amp;'Reid Validation'!G$482631&amp;":"&amp;'Reid Validation'!G$482632),'Reid Validation'!G$482633,FALSE))</f>
        <v>0</v>
      </c>
      <c r="H181" s="297">
        <f ca="1">+IF(ISERROR(HLOOKUP($B181,INDIRECT("'Monthly Resource Report'!"&amp;'Reid Validation'!H$482631&amp;":"&amp;'Reid Validation'!H$482632),'Reid Validation'!H$482633,FALSE)),0,HLOOKUP($B181,INDIRECT("'Monthly Resource Report'!"&amp;'Reid Validation'!H$482631&amp;":"&amp;'Reid Validation'!H$482632),'Reid Validation'!H$482633,FALSE))</f>
        <v>0</v>
      </c>
      <c r="I181" s="317">
        <f ca="1">+IF(ISERROR(HLOOKUP($B181,INDIRECT("'Monthly Resource Report'!"&amp;'Reid Validation'!I$482631&amp;":"&amp;'Reid Validation'!I$482632),'Reid Validation'!I$482633,FALSE)),0,HLOOKUP($B181,INDIRECT("'Monthly Resource Report'!"&amp;'Reid Validation'!I$482631&amp;":"&amp;'Reid Validation'!I$482632),'Reid Validation'!I$482633,FALSE))</f>
        <v>0</v>
      </c>
      <c r="J181" s="318">
        <f ca="1">+IF(ISERROR(HLOOKUP($B181,INDIRECT("'Monthly Resource Report'!"&amp;'Reid Validation'!J$482631&amp;":"&amp;'Reid Validation'!J$482632),'Reid Validation'!J$482633,FALSE)),0,HLOOKUP($B181,INDIRECT("'Monthly Resource Report'!"&amp;'Reid Validation'!J$482631&amp;":"&amp;'Reid Validation'!J$482632),'Reid Validation'!J$482633,FALSE))</f>
        <v>0</v>
      </c>
      <c r="L181" s="301">
        <v>46692</v>
      </c>
      <c r="M181" s="294">
        <v>60</v>
      </c>
      <c r="N181" s="297">
        <v>0</v>
      </c>
      <c r="O181" s="299">
        <v>0.7</v>
      </c>
      <c r="P181" s="295">
        <v>0.06</v>
      </c>
      <c r="Q181" s="294">
        <f ca="1">+IF(ISERROR(HLOOKUP($B181,INDIRECT("'Monthly Resource Report'!"&amp;'Reid Validation'!Q$482631&amp;":"&amp;'Reid Validation'!Q$482632),'Reid Validation'!Q$482633,FALSE)),0,HLOOKUP($B181,INDIRECT("'Monthly Resource Report'!"&amp;'Reid Validation'!Q$482631&amp;":"&amp;'Reid Validation'!Q$482632),'Reid Validation'!Q$482633,FALSE))</f>
        <v>60</v>
      </c>
      <c r="R181" s="297">
        <f ca="1">+IF(ISERROR(HLOOKUP($B181,INDIRECT("'Monthly Resource Report'!"&amp;'Reid Validation'!R$482631&amp;":"&amp;'Reid Validation'!R$482632),'Reid Validation'!R$482633,FALSE)),0,HLOOKUP($B181,INDIRECT("'Monthly Resource Report'!"&amp;'Reid Validation'!R$482631&amp;":"&amp;'Reid Validation'!R$482632),'Reid Validation'!R$482633,FALSE))</f>
        <v>0</v>
      </c>
      <c r="S181" s="317">
        <f ca="1">+IF(ISERROR(HLOOKUP($B181,INDIRECT("'Monthly Resource Report'!"&amp;'Reid Validation'!S$482631&amp;":"&amp;'Reid Validation'!S$482632),'Reid Validation'!S$482633,FALSE)),0,HLOOKUP($B181,INDIRECT("'Monthly Resource Report'!"&amp;'Reid Validation'!S$482631&amp;":"&amp;'Reid Validation'!S$482632),'Reid Validation'!S$482633,FALSE))</f>
        <v>0.70320291949075731</v>
      </c>
      <c r="T181" s="318">
        <f ca="1">+IF(ISERROR(HLOOKUP($B181,INDIRECT("'Monthly Resource Report'!"&amp;'Reid Validation'!T$482631&amp;":"&amp;'Reid Validation'!T$482632),'Reid Validation'!T$482633,FALSE)),0,HLOOKUP($B181,INDIRECT("'Monthly Resource Report'!"&amp;'Reid Validation'!T$482631&amp;":"&amp;'Reid Validation'!T$482632),'Reid Validation'!T$482633,FALSE))</f>
        <v>6.143036867710451E-2</v>
      </c>
    </row>
    <row r="182" spans="2:20" s="29" customFormat="1">
      <c r="B182" s="301">
        <v>46722</v>
      </c>
      <c r="C182" s="294">
        <v>45</v>
      </c>
      <c r="D182" s="297">
        <v>0</v>
      </c>
      <c r="E182" s="299">
        <v>0.3</v>
      </c>
      <c r="F182" s="295">
        <v>0.06</v>
      </c>
      <c r="G182" s="294">
        <f ca="1">+IF(ISERROR(HLOOKUP($B182,INDIRECT("'Monthly Resource Report'!"&amp;'Reid Validation'!G$482631&amp;":"&amp;'Reid Validation'!G$482632),'Reid Validation'!G$482633,FALSE)),0,HLOOKUP($B182,INDIRECT("'Monthly Resource Report'!"&amp;'Reid Validation'!G$482631&amp;":"&amp;'Reid Validation'!G$482632),'Reid Validation'!G$482633,FALSE))</f>
        <v>0</v>
      </c>
      <c r="H182" s="297">
        <f ca="1">+IF(ISERROR(HLOOKUP($B182,INDIRECT("'Monthly Resource Report'!"&amp;'Reid Validation'!H$482631&amp;":"&amp;'Reid Validation'!H$482632),'Reid Validation'!H$482633,FALSE)),0,HLOOKUP($B182,INDIRECT("'Monthly Resource Report'!"&amp;'Reid Validation'!H$482631&amp;":"&amp;'Reid Validation'!H$482632),'Reid Validation'!H$482633,FALSE))</f>
        <v>0</v>
      </c>
      <c r="I182" s="317">
        <f ca="1">+IF(ISERROR(HLOOKUP($B182,INDIRECT("'Monthly Resource Report'!"&amp;'Reid Validation'!I$482631&amp;":"&amp;'Reid Validation'!I$482632),'Reid Validation'!I$482633,FALSE)),0,HLOOKUP($B182,INDIRECT("'Monthly Resource Report'!"&amp;'Reid Validation'!I$482631&amp;":"&amp;'Reid Validation'!I$482632),'Reid Validation'!I$482633,FALSE))</f>
        <v>0</v>
      </c>
      <c r="J182" s="318">
        <f ca="1">+IF(ISERROR(HLOOKUP($B182,INDIRECT("'Monthly Resource Report'!"&amp;'Reid Validation'!J$482631&amp;":"&amp;'Reid Validation'!J$482632),'Reid Validation'!J$482633,FALSE)),0,HLOOKUP($B182,INDIRECT("'Monthly Resource Report'!"&amp;'Reid Validation'!J$482631&amp;":"&amp;'Reid Validation'!J$482632),'Reid Validation'!J$482633,FALSE))</f>
        <v>0</v>
      </c>
      <c r="L182" s="301">
        <v>46722</v>
      </c>
      <c r="M182" s="294">
        <v>65</v>
      </c>
      <c r="N182" s="297">
        <v>0</v>
      </c>
      <c r="O182" s="299">
        <v>0.7</v>
      </c>
      <c r="P182" s="295">
        <v>0.06</v>
      </c>
      <c r="Q182" s="294">
        <f ca="1">+IF(ISERROR(HLOOKUP($B182,INDIRECT("'Monthly Resource Report'!"&amp;'Reid Validation'!Q$482631&amp;":"&amp;'Reid Validation'!Q$482632),'Reid Validation'!Q$482633,FALSE)),0,HLOOKUP($B182,INDIRECT("'Monthly Resource Report'!"&amp;'Reid Validation'!Q$482631&amp;":"&amp;'Reid Validation'!Q$482632),'Reid Validation'!Q$482633,FALSE))</f>
        <v>65</v>
      </c>
      <c r="R182" s="297">
        <f ca="1">+IF(ISERROR(HLOOKUP($B182,INDIRECT("'Monthly Resource Report'!"&amp;'Reid Validation'!R$482631&amp;":"&amp;'Reid Validation'!R$482632),'Reid Validation'!R$482633,FALSE)),0,HLOOKUP($B182,INDIRECT("'Monthly Resource Report'!"&amp;'Reid Validation'!R$482631&amp;":"&amp;'Reid Validation'!R$482632),'Reid Validation'!R$482633,FALSE))</f>
        <v>0</v>
      </c>
      <c r="S182" s="317">
        <f ca="1">+IF(ISERROR(HLOOKUP($B182,INDIRECT("'Monthly Resource Report'!"&amp;'Reid Validation'!S$482631&amp;":"&amp;'Reid Validation'!S$482632),'Reid Validation'!S$482633,FALSE)),0,HLOOKUP($B182,INDIRECT("'Monthly Resource Report'!"&amp;'Reid Validation'!S$482631&amp;":"&amp;'Reid Validation'!S$482632),'Reid Validation'!S$482633,FALSE))</f>
        <v>0.70953282706280896</v>
      </c>
      <c r="T182" s="318">
        <f ca="1">+IF(ISERROR(HLOOKUP($B182,INDIRECT("'Monthly Resource Report'!"&amp;'Reid Validation'!T$482631&amp;":"&amp;'Reid Validation'!T$482632),'Reid Validation'!T$482633,FALSE)),0,HLOOKUP($B182,INDIRECT("'Monthly Resource Report'!"&amp;'Reid Validation'!T$482631&amp;":"&amp;'Reid Validation'!T$482632),'Reid Validation'!T$482633,FALSE))</f>
        <v>6.0989328463169984E-2</v>
      </c>
    </row>
    <row r="183" spans="2:20" s="29" customFormat="1">
      <c r="B183" s="639"/>
      <c r="C183" s="640"/>
      <c r="D183" s="641"/>
      <c r="E183" s="642"/>
      <c r="F183" s="642"/>
      <c r="G183" s="640"/>
      <c r="H183" s="641"/>
      <c r="I183" s="643"/>
      <c r="J183" s="643"/>
      <c r="L183" s="639"/>
      <c r="M183" s="640"/>
      <c r="N183" s="641"/>
      <c r="O183" s="642"/>
      <c r="P183" s="642"/>
      <c r="Q183" s="640"/>
      <c r="R183" s="641"/>
      <c r="S183" s="643"/>
      <c r="T183" s="643"/>
    </row>
    <row r="184" spans="2:20" s="29" customFormat="1">
      <c r="B184" s="639"/>
      <c r="C184" s="640"/>
      <c r="D184" s="641"/>
      <c r="E184" s="642"/>
      <c r="F184" s="642"/>
      <c r="G184" s="640"/>
      <c r="H184" s="641"/>
      <c r="I184" s="643"/>
      <c r="J184" s="643"/>
      <c r="L184" s="639"/>
      <c r="M184" s="640"/>
      <c r="N184" s="641"/>
      <c r="O184" s="642"/>
      <c r="P184" s="642"/>
      <c r="Q184" s="640"/>
      <c r="R184" s="641"/>
      <c r="S184" s="643"/>
      <c r="T184" s="643"/>
    </row>
    <row r="185" spans="2:20" s="29" customFormat="1">
      <c r="B185" s="639"/>
      <c r="C185" s="640"/>
      <c r="D185" s="641"/>
      <c r="E185" s="642"/>
      <c r="F185" s="642"/>
      <c r="G185" s="640"/>
      <c r="H185" s="641"/>
      <c r="I185" s="643"/>
      <c r="J185" s="643"/>
      <c r="L185" s="639"/>
      <c r="M185" s="640"/>
      <c r="N185" s="641"/>
      <c r="O185" s="642"/>
      <c r="P185" s="642"/>
      <c r="Q185" s="640"/>
      <c r="R185" s="641"/>
      <c r="S185" s="643"/>
      <c r="T185" s="643"/>
    </row>
    <row r="186" spans="2:20" s="29" customFormat="1">
      <c r="B186" s="639"/>
      <c r="C186" s="640"/>
      <c r="D186" s="641"/>
      <c r="E186" s="642"/>
      <c r="F186" s="642"/>
      <c r="G186" s="640"/>
      <c r="H186" s="641"/>
      <c r="I186" s="643"/>
      <c r="J186" s="643"/>
      <c r="L186" s="639"/>
      <c r="M186" s="640"/>
      <c r="N186" s="641"/>
      <c r="O186" s="642"/>
      <c r="P186" s="642"/>
      <c r="Q186" s="640"/>
      <c r="R186" s="641"/>
      <c r="S186" s="643"/>
      <c r="T186" s="643"/>
    </row>
    <row r="187" spans="2:20" s="29" customFormat="1">
      <c r="B187" s="639"/>
      <c r="C187" s="640"/>
      <c r="D187" s="641"/>
      <c r="E187" s="642"/>
      <c r="F187" s="642"/>
      <c r="G187" s="640"/>
      <c r="H187" s="641"/>
      <c r="I187" s="643"/>
      <c r="J187" s="643"/>
      <c r="L187" s="639"/>
      <c r="M187" s="640"/>
      <c r="N187" s="641"/>
      <c r="O187" s="642"/>
      <c r="P187" s="642"/>
      <c r="Q187" s="640"/>
      <c r="R187" s="641"/>
      <c r="S187" s="643"/>
      <c r="T187" s="643"/>
    </row>
    <row r="188" spans="2:20" s="29" customFormat="1">
      <c r="B188" s="639"/>
      <c r="C188" s="640"/>
      <c r="D188" s="641"/>
      <c r="E188" s="642"/>
      <c r="F188" s="642"/>
      <c r="G188" s="640"/>
      <c r="H188" s="641"/>
      <c r="I188" s="643"/>
      <c r="J188" s="643"/>
      <c r="L188" s="639"/>
      <c r="M188" s="640"/>
      <c r="N188" s="641"/>
      <c r="O188" s="642"/>
      <c r="P188" s="642"/>
      <c r="Q188" s="640"/>
      <c r="R188" s="641"/>
      <c r="S188" s="643"/>
      <c r="T188" s="643"/>
    </row>
    <row r="189" spans="2:20" s="29" customFormat="1">
      <c r="B189" s="639"/>
      <c r="C189" s="640"/>
      <c r="D189" s="641"/>
      <c r="E189" s="642"/>
      <c r="F189" s="642"/>
      <c r="G189" s="640"/>
      <c r="H189" s="641"/>
      <c r="I189" s="643"/>
      <c r="J189" s="643"/>
      <c r="L189" s="639"/>
      <c r="M189" s="640"/>
      <c r="N189" s="641"/>
      <c r="O189" s="642"/>
      <c r="P189" s="642"/>
      <c r="Q189" s="640"/>
      <c r="R189" s="641"/>
      <c r="S189" s="643"/>
      <c r="T189" s="643"/>
    </row>
    <row r="190" spans="2:20" s="29" customFormat="1">
      <c r="B190" s="639"/>
      <c r="C190" s="640"/>
      <c r="D190" s="641"/>
      <c r="E190" s="642"/>
      <c r="F190" s="642"/>
      <c r="G190" s="640"/>
      <c r="H190" s="641"/>
      <c r="I190" s="643"/>
      <c r="J190" s="643"/>
      <c r="L190" s="639"/>
      <c r="M190" s="640"/>
      <c r="N190" s="641"/>
      <c r="O190" s="642"/>
      <c r="P190" s="642"/>
      <c r="Q190" s="640"/>
      <c r="R190" s="641"/>
      <c r="S190" s="643"/>
      <c r="T190" s="643"/>
    </row>
    <row r="191" spans="2:20" s="29" customFormat="1">
      <c r="B191" s="639"/>
      <c r="C191" s="640"/>
      <c r="D191" s="641"/>
      <c r="E191" s="642"/>
      <c r="F191" s="642"/>
      <c r="G191" s="640"/>
      <c r="H191" s="641"/>
      <c r="I191" s="643"/>
      <c r="J191" s="643"/>
      <c r="L191" s="639"/>
      <c r="M191" s="640"/>
      <c r="N191" s="641"/>
      <c r="O191" s="642"/>
      <c r="P191" s="642"/>
      <c r="Q191" s="640"/>
      <c r="R191" s="641"/>
      <c r="S191" s="643"/>
      <c r="T191" s="643"/>
    </row>
    <row r="192" spans="2:20" s="29" customFormat="1">
      <c r="B192" s="639"/>
      <c r="C192" s="640"/>
      <c r="D192" s="641"/>
      <c r="E192" s="642"/>
      <c r="F192" s="642"/>
      <c r="G192" s="640"/>
      <c r="H192" s="641"/>
      <c r="I192" s="643"/>
      <c r="J192" s="643"/>
      <c r="L192" s="639"/>
      <c r="M192" s="640"/>
      <c r="N192" s="641"/>
      <c r="O192" s="642"/>
      <c r="P192" s="642"/>
      <c r="Q192" s="640"/>
      <c r="R192" s="641"/>
      <c r="S192" s="643"/>
      <c r="T192" s="643"/>
    </row>
    <row r="193" spans="2:20" s="29" customFormat="1">
      <c r="B193" s="639"/>
      <c r="C193" s="640"/>
      <c r="D193" s="641"/>
      <c r="E193" s="642"/>
      <c r="F193" s="642"/>
      <c r="G193" s="640"/>
      <c r="H193" s="641"/>
      <c r="I193" s="643"/>
      <c r="J193" s="643"/>
      <c r="L193" s="639"/>
      <c r="M193" s="640"/>
      <c r="N193" s="641"/>
      <c r="O193" s="642"/>
      <c r="P193" s="642"/>
      <c r="Q193" s="640"/>
      <c r="R193" s="641"/>
      <c r="S193" s="643"/>
      <c r="T193" s="643"/>
    </row>
    <row r="194" spans="2:20" s="29" customFormat="1">
      <c r="B194" s="639"/>
      <c r="C194" s="640"/>
      <c r="D194" s="641"/>
      <c r="E194" s="642"/>
      <c r="F194" s="642"/>
      <c r="G194" s="640"/>
      <c r="H194" s="641"/>
      <c r="I194" s="643"/>
      <c r="J194" s="643"/>
      <c r="L194" s="639"/>
      <c r="M194" s="640"/>
      <c r="N194" s="641"/>
      <c r="O194" s="642"/>
      <c r="P194" s="642"/>
      <c r="Q194" s="640"/>
      <c r="R194" s="641"/>
      <c r="S194" s="643"/>
      <c r="T194" s="643"/>
    </row>
    <row r="195" spans="2:20" s="29" customFormat="1">
      <c r="B195" s="639"/>
      <c r="C195" s="640"/>
      <c r="D195" s="641"/>
      <c r="E195" s="642"/>
      <c r="F195" s="642"/>
      <c r="G195" s="640"/>
      <c r="H195" s="641"/>
      <c r="I195" s="643"/>
      <c r="J195" s="643"/>
      <c r="L195" s="639"/>
      <c r="M195" s="640"/>
      <c r="N195" s="641"/>
      <c r="O195" s="642"/>
      <c r="P195" s="642"/>
      <c r="Q195" s="640"/>
      <c r="R195" s="641"/>
      <c r="S195" s="643"/>
      <c r="T195" s="643"/>
    </row>
    <row r="196" spans="2:20" s="29" customFormat="1">
      <c r="B196" s="639"/>
      <c r="C196" s="640"/>
      <c r="D196" s="641"/>
      <c r="E196" s="642"/>
      <c r="F196" s="642"/>
      <c r="G196" s="640"/>
      <c r="H196" s="641"/>
      <c r="I196" s="643"/>
      <c r="J196" s="643"/>
      <c r="L196" s="639"/>
      <c r="M196" s="640"/>
      <c r="N196" s="641"/>
      <c r="O196" s="642"/>
      <c r="P196" s="642"/>
      <c r="Q196" s="640"/>
      <c r="R196" s="641"/>
      <c r="S196" s="643"/>
      <c r="T196" s="643"/>
    </row>
    <row r="197" spans="2:20" s="29" customFormat="1">
      <c r="B197" s="639"/>
      <c r="C197" s="640"/>
      <c r="D197" s="641"/>
      <c r="E197" s="642"/>
      <c r="F197" s="642"/>
      <c r="G197" s="640"/>
      <c r="H197" s="641"/>
      <c r="I197" s="643"/>
      <c r="J197" s="643"/>
      <c r="L197" s="639"/>
      <c r="M197" s="640"/>
      <c r="N197" s="641"/>
      <c r="O197" s="642"/>
      <c r="P197" s="642"/>
      <c r="Q197" s="640"/>
      <c r="R197" s="641"/>
      <c r="S197" s="643"/>
      <c r="T197" s="643"/>
    </row>
    <row r="240" spans="7:20">
      <c r="G240" s="685" t="s">
        <v>221</v>
      </c>
      <c r="H240" s="686"/>
      <c r="I240" s="686"/>
      <c r="J240" s="687"/>
      <c r="Q240" s="685" t="s">
        <v>221</v>
      </c>
      <c r="R240" s="686"/>
      <c r="S240" s="686"/>
      <c r="T240" s="687"/>
    </row>
    <row r="241" spans="6:20" ht="30">
      <c r="F241" s="293" t="s">
        <v>199</v>
      </c>
      <c r="G241" s="304" t="s">
        <v>34</v>
      </c>
      <c r="H241" s="305" t="s">
        <v>39</v>
      </c>
      <c r="I241" s="306" t="s">
        <v>48</v>
      </c>
      <c r="J241" s="307" t="s">
        <v>45</v>
      </c>
      <c r="P241" s="293" t="s">
        <v>199</v>
      </c>
      <c r="Q241" s="304" t="s">
        <v>34</v>
      </c>
      <c r="R241" s="305" t="s">
        <v>39</v>
      </c>
      <c r="S241" s="306" t="s">
        <v>48</v>
      </c>
      <c r="T241" s="307" t="s">
        <v>45</v>
      </c>
    </row>
    <row r="242" spans="6:20">
      <c r="F242" s="300">
        <f>+B3</f>
        <v>41275</v>
      </c>
      <c r="G242" s="308">
        <f t="shared" ref="G242:G273" ca="1" si="0">+IF(ISERROR(G3/C3-1),0,G3/C3-1)</f>
        <v>0</v>
      </c>
      <c r="H242" s="309">
        <f t="shared" ref="H242:H273" ca="1" si="1">+IF(ISERROR(H3/D3-1),0,H3/D3-1)</f>
        <v>-1</v>
      </c>
      <c r="I242" s="309">
        <f t="shared" ref="I242:I273" ca="1" si="2">+IF(ISERROR(I3/E3-1),0,I3/E3-1)</f>
        <v>-1</v>
      </c>
      <c r="J242" s="310">
        <f t="shared" ref="J242:J273" ca="1" si="3">+IF(ISERROR(J3/F3-1),0,J3/F3-1)</f>
        <v>-1</v>
      </c>
      <c r="P242" s="300">
        <f>+L3</f>
        <v>41275</v>
      </c>
      <c r="Q242" s="308">
        <f t="shared" ref="Q242:Q305" ca="1" si="4">+IF(ISERROR(Q3/M3-1),0,Q3/M3-1)</f>
        <v>0</v>
      </c>
      <c r="R242" s="309">
        <f t="shared" ref="R242:R305" ca="1" si="5">+IF(ISERROR(R3/N3-1),0,R3/N3-1)</f>
        <v>0</v>
      </c>
      <c r="S242" s="309">
        <f t="shared" ref="S242:S305" ca="1" si="6">+IF(ISERROR(S3/O3-1),0,S3/O3-1)</f>
        <v>-1</v>
      </c>
      <c r="T242" s="310">
        <f t="shared" ref="T242:T305" ca="1" si="7">+IF(ISERROR(T3/P3-1),0,T3/P3-1)</f>
        <v>-1</v>
      </c>
    </row>
    <row r="243" spans="6:20">
      <c r="F243" s="301">
        <f t="shared" ref="F243:F306" si="8">+B4</f>
        <v>41306</v>
      </c>
      <c r="G243" s="308">
        <f t="shared" ca="1" si="0"/>
        <v>0</v>
      </c>
      <c r="H243" s="311">
        <f t="shared" ca="1" si="1"/>
        <v>-1</v>
      </c>
      <c r="I243" s="311">
        <f t="shared" ca="1" si="2"/>
        <v>-1</v>
      </c>
      <c r="J243" s="310">
        <f t="shared" ca="1" si="3"/>
        <v>-1</v>
      </c>
      <c r="P243" s="301">
        <f t="shared" ref="P243:P306" si="9">+L4</f>
        <v>41306</v>
      </c>
      <c r="Q243" s="308">
        <f t="shared" ca="1" si="4"/>
        <v>0</v>
      </c>
      <c r="R243" s="311">
        <f t="shared" ca="1" si="5"/>
        <v>0</v>
      </c>
      <c r="S243" s="311">
        <f t="shared" ca="1" si="6"/>
        <v>-1</v>
      </c>
      <c r="T243" s="310">
        <f t="shared" ca="1" si="7"/>
        <v>-1</v>
      </c>
    </row>
    <row r="244" spans="6:20">
      <c r="F244" s="301">
        <f t="shared" si="8"/>
        <v>41334</v>
      </c>
      <c r="G244" s="308">
        <f t="shared" ca="1" si="0"/>
        <v>-1</v>
      </c>
      <c r="H244" s="311">
        <f t="shared" ca="1" si="1"/>
        <v>-1</v>
      </c>
      <c r="I244" s="311">
        <f t="shared" ca="1" si="2"/>
        <v>-1</v>
      </c>
      <c r="J244" s="310">
        <f t="shared" ca="1" si="3"/>
        <v>-1</v>
      </c>
      <c r="P244" s="301">
        <f t="shared" si="9"/>
        <v>41334</v>
      </c>
      <c r="Q244" s="308">
        <f t="shared" ca="1" si="4"/>
        <v>0</v>
      </c>
      <c r="R244" s="311">
        <f t="shared" ca="1" si="5"/>
        <v>0</v>
      </c>
      <c r="S244" s="311">
        <f t="shared" ca="1" si="6"/>
        <v>-1</v>
      </c>
      <c r="T244" s="310">
        <f t="shared" ca="1" si="7"/>
        <v>-1</v>
      </c>
    </row>
    <row r="245" spans="6:20">
      <c r="F245" s="301">
        <f t="shared" si="8"/>
        <v>41365</v>
      </c>
      <c r="G245" s="308">
        <f t="shared" ca="1" si="0"/>
        <v>-1</v>
      </c>
      <c r="H245" s="311">
        <f t="shared" ca="1" si="1"/>
        <v>-1</v>
      </c>
      <c r="I245" s="311">
        <f t="shared" ca="1" si="2"/>
        <v>-1</v>
      </c>
      <c r="J245" s="310">
        <f t="shared" ca="1" si="3"/>
        <v>-1</v>
      </c>
      <c r="P245" s="301">
        <f t="shared" si="9"/>
        <v>41365</v>
      </c>
      <c r="Q245" s="308">
        <f t="shared" ca="1" si="4"/>
        <v>0</v>
      </c>
      <c r="R245" s="311">
        <f t="shared" ca="1" si="5"/>
        <v>0</v>
      </c>
      <c r="S245" s="311">
        <f t="shared" ca="1" si="6"/>
        <v>-1</v>
      </c>
      <c r="T245" s="310">
        <f t="shared" ca="1" si="7"/>
        <v>-1</v>
      </c>
    </row>
    <row r="246" spans="6:20">
      <c r="F246" s="301">
        <f t="shared" si="8"/>
        <v>41395</v>
      </c>
      <c r="G246" s="308">
        <f t="shared" ca="1" si="0"/>
        <v>-1</v>
      </c>
      <c r="H246" s="311">
        <f t="shared" ca="1" si="1"/>
        <v>-1</v>
      </c>
      <c r="I246" s="311">
        <f t="shared" ca="1" si="2"/>
        <v>-1</v>
      </c>
      <c r="J246" s="310">
        <f t="shared" ca="1" si="3"/>
        <v>-1</v>
      </c>
      <c r="P246" s="301">
        <f t="shared" si="9"/>
        <v>41395</v>
      </c>
      <c r="Q246" s="308">
        <f t="shared" ca="1" si="4"/>
        <v>0</v>
      </c>
      <c r="R246" s="311">
        <f t="shared" ca="1" si="5"/>
        <v>0</v>
      </c>
      <c r="S246" s="311">
        <f t="shared" ca="1" si="6"/>
        <v>-1</v>
      </c>
      <c r="T246" s="310">
        <f t="shared" ca="1" si="7"/>
        <v>-1</v>
      </c>
    </row>
    <row r="247" spans="6:20">
      <c r="F247" s="301">
        <f t="shared" si="8"/>
        <v>41426</v>
      </c>
      <c r="G247" s="308">
        <f t="shared" ca="1" si="0"/>
        <v>-1</v>
      </c>
      <c r="H247" s="311">
        <f t="shared" ca="1" si="1"/>
        <v>-1</v>
      </c>
      <c r="I247" s="311">
        <f t="shared" ca="1" si="2"/>
        <v>-1</v>
      </c>
      <c r="J247" s="310">
        <f t="shared" ca="1" si="3"/>
        <v>-1</v>
      </c>
      <c r="P247" s="301">
        <f t="shared" si="9"/>
        <v>41426</v>
      </c>
      <c r="Q247" s="308">
        <f t="shared" ca="1" si="4"/>
        <v>0</v>
      </c>
      <c r="R247" s="311">
        <f t="shared" ca="1" si="5"/>
        <v>0</v>
      </c>
      <c r="S247" s="311">
        <f t="shared" ca="1" si="6"/>
        <v>-1</v>
      </c>
      <c r="T247" s="310">
        <f t="shared" ca="1" si="7"/>
        <v>-1</v>
      </c>
    </row>
    <row r="248" spans="6:20">
      <c r="F248" s="301">
        <f t="shared" si="8"/>
        <v>41456</v>
      </c>
      <c r="G248" s="308">
        <f t="shared" ca="1" si="0"/>
        <v>0</v>
      </c>
      <c r="H248" s="311">
        <f t="shared" ca="1" si="1"/>
        <v>0</v>
      </c>
      <c r="I248" s="311">
        <f t="shared" ca="1" si="2"/>
        <v>-1.8761918094559404E-2</v>
      </c>
      <c r="J248" s="310">
        <f t="shared" ca="1" si="3"/>
        <v>2.3305257036789762E-2</v>
      </c>
      <c r="P248" s="301">
        <f t="shared" si="9"/>
        <v>41456</v>
      </c>
      <c r="Q248" s="308">
        <f t="shared" ca="1" si="4"/>
        <v>0</v>
      </c>
      <c r="R248" s="311">
        <f t="shared" ca="1" si="5"/>
        <v>0</v>
      </c>
      <c r="S248" s="311">
        <f t="shared" ca="1" si="6"/>
        <v>2.6392223170023321E-2</v>
      </c>
      <c r="T248" s="310">
        <f t="shared" ca="1" si="7"/>
        <v>1.0163866194053739E-2</v>
      </c>
    </row>
    <row r="249" spans="6:20">
      <c r="F249" s="301">
        <f t="shared" si="8"/>
        <v>41487</v>
      </c>
      <c r="G249" s="308">
        <f t="shared" ca="1" si="0"/>
        <v>0</v>
      </c>
      <c r="H249" s="311">
        <f t="shared" ca="1" si="1"/>
        <v>-1</v>
      </c>
      <c r="I249" s="311">
        <f t="shared" ca="1" si="2"/>
        <v>-1</v>
      </c>
      <c r="J249" s="310">
        <f t="shared" ca="1" si="3"/>
        <v>-1</v>
      </c>
      <c r="P249" s="301">
        <f t="shared" si="9"/>
        <v>41487</v>
      </c>
      <c r="Q249" s="308">
        <f t="shared" ca="1" si="4"/>
        <v>0</v>
      </c>
      <c r="R249" s="311">
        <f t="shared" ca="1" si="5"/>
        <v>0</v>
      </c>
      <c r="S249" s="311">
        <f t="shared" ca="1" si="6"/>
        <v>-1</v>
      </c>
      <c r="T249" s="310">
        <f t="shared" ca="1" si="7"/>
        <v>-1</v>
      </c>
    </row>
    <row r="250" spans="6:20">
      <c r="F250" s="301">
        <f t="shared" si="8"/>
        <v>41518</v>
      </c>
      <c r="G250" s="308">
        <f t="shared" ca="1" si="0"/>
        <v>-1</v>
      </c>
      <c r="H250" s="311">
        <f t="shared" ca="1" si="1"/>
        <v>-1</v>
      </c>
      <c r="I250" s="311">
        <f t="shared" ca="1" si="2"/>
        <v>-1</v>
      </c>
      <c r="J250" s="310">
        <f t="shared" ca="1" si="3"/>
        <v>-1</v>
      </c>
      <c r="P250" s="301">
        <f t="shared" si="9"/>
        <v>41518</v>
      </c>
      <c r="Q250" s="308">
        <f t="shared" ca="1" si="4"/>
        <v>0</v>
      </c>
      <c r="R250" s="311">
        <f t="shared" ca="1" si="5"/>
        <v>0</v>
      </c>
      <c r="S250" s="311">
        <f t="shared" ca="1" si="6"/>
        <v>-1</v>
      </c>
      <c r="T250" s="310">
        <f t="shared" ca="1" si="7"/>
        <v>-1</v>
      </c>
    </row>
    <row r="251" spans="6:20">
      <c r="F251" s="301">
        <f t="shared" si="8"/>
        <v>41548</v>
      </c>
      <c r="G251" s="308">
        <f t="shared" ca="1" si="0"/>
        <v>-1</v>
      </c>
      <c r="H251" s="311">
        <f t="shared" ca="1" si="1"/>
        <v>-1</v>
      </c>
      <c r="I251" s="311">
        <f t="shared" ca="1" si="2"/>
        <v>-1</v>
      </c>
      <c r="J251" s="310">
        <f t="shared" ca="1" si="3"/>
        <v>-1</v>
      </c>
      <c r="P251" s="301">
        <f t="shared" si="9"/>
        <v>41548</v>
      </c>
      <c r="Q251" s="308">
        <f t="shared" ca="1" si="4"/>
        <v>0</v>
      </c>
      <c r="R251" s="311">
        <f t="shared" ca="1" si="5"/>
        <v>0</v>
      </c>
      <c r="S251" s="311">
        <f t="shared" ca="1" si="6"/>
        <v>-1</v>
      </c>
      <c r="T251" s="310">
        <f t="shared" ca="1" si="7"/>
        <v>-1</v>
      </c>
    </row>
    <row r="252" spans="6:20">
      <c r="F252" s="301">
        <f t="shared" si="8"/>
        <v>41579</v>
      </c>
      <c r="G252" s="308">
        <f t="shared" ca="1" si="0"/>
        <v>-1</v>
      </c>
      <c r="H252" s="311">
        <f t="shared" ca="1" si="1"/>
        <v>-1</v>
      </c>
      <c r="I252" s="311">
        <f t="shared" ca="1" si="2"/>
        <v>-1</v>
      </c>
      <c r="J252" s="310">
        <f t="shared" ca="1" si="3"/>
        <v>-1</v>
      </c>
      <c r="P252" s="301">
        <f t="shared" si="9"/>
        <v>41579</v>
      </c>
      <c r="Q252" s="308">
        <f t="shared" ca="1" si="4"/>
        <v>0</v>
      </c>
      <c r="R252" s="311">
        <f t="shared" ca="1" si="5"/>
        <v>0</v>
      </c>
      <c r="S252" s="311">
        <f t="shared" ca="1" si="6"/>
        <v>-1</v>
      </c>
      <c r="T252" s="310">
        <f t="shared" ca="1" si="7"/>
        <v>-1</v>
      </c>
    </row>
    <row r="253" spans="6:20">
      <c r="F253" s="301">
        <f t="shared" si="8"/>
        <v>41609</v>
      </c>
      <c r="G253" s="308">
        <f t="shared" ca="1" si="0"/>
        <v>-1</v>
      </c>
      <c r="H253" s="311">
        <f t="shared" ca="1" si="1"/>
        <v>-1</v>
      </c>
      <c r="I253" s="311">
        <f t="shared" ca="1" si="2"/>
        <v>-1</v>
      </c>
      <c r="J253" s="310">
        <f t="shared" ca="1" si="3"/>
        <v>-1</v>
      </c>
      <c r="P253" s="301">
        <f t="shared" si="9"/>
        <v>41609</v>
      </c>
      <c r="Q253" s="308">
        <f t="shared" ca="1" si="4"/>
        <v>0</v>
      </c>
      <c r="R253" s="311">
        <f t="shared" ca="1" si="5"/>
        <v>0</v>
      </c>
      <c r="S253" s="311">
        <f t="shared" ca="1" si="6"/>
        <v>-1</v>
      </c>
      <c r="T253" s="310">
        <f t="shared" ca="1" si="7"/>
        <v>-1</v>
      </c>
    </row>
    <row r="254" spans="6:20">
      <c r="F254" s="301">
        <f t="shared" si="8"/>
        <v>41640</v>
      </c>
      <c r="G254" s="308">
        <f t="shared" ca="1" si="0"/>
        <v>0</v>
      </c>
      <c r="H254" s="311">
        <f t="shared" ca="1" si="1"/>
        <v>0</v>
      </c>
      <c r="I254" s="311">
        <f t="shared" ca="1" si="2"/>
        <v>-1</v>
      </c>
      <c r="J254" s="310">
        <f t="shared" ca="1" si="3"/>
        <v>-1</v>
      </c>
      <c r="P254" s="301">
        <f t="shared" si="9"/>
        <v>41640</v>
      </c>
      <c r="Q254" s="308">
        <f t="shared" ca="1" si="4"/>
        <v>0</v>
      </c>
      <c r="R254" s="311">
        <f t="shared" ca="1" si="5"/>
        <v>0</v>
      </c>
      <c r="S254" s="311">
        <f t="shared" ca="1" si="6"/>
        <v>-1</v>
      </c>
      <c r="T254" s="310">
        <f t="shared" ca="1" si="7"/>
        <v>-1</v>
      </c>
    </row>
    <row r="255" spans="6:20">
      <c r="F255" s="301">
        <f t="shared" si="8"/>
        <v>41671</v>
      </c>
      <c r="G255" s="308">
        <f t="shared" ca="1" si="0"/>
        <v>0</v>
      </c>
      <c r="H255" s="311">
        <f t="shared" ca="1" si="1"/>
        <v>0</v>
      </c>
      <c r="I255" s="311">
        <f t="shared" ca="1" si="2"/>
        <v>-1</v>
      </c>
      <c r="J255" s="310">
        <f t="shared" ca="1" si="3"/>
        <v>-1</v>
      </c>
      <c r="P255" s="301">
        <f t="shared" si="9"/>
        <v>41671</v>
      </c>
      <c r="Q255" s="308">
        <f t="shared" ca="1" si="4"/>
        <v>0</v>
      </c>
      <c r="R255" s="311">
        <f t="shared" ca="1" si="5"/>
        <v>0</v>
      </c>
      <c r="S255" s="311">
        <f t="shared" ca="1" si="6"/>
        <v>-1</v>
      </c>
      <c r="T255" s="310">
        <f t="shared" ca="1" si="7"/>
        <v>-1</v>
      </c>
    </row>
    <row r="256" spans="6:20">
      <c r="F256" s="301">
        <f t="shared" si="8"/>
        <v>41699</v>
      </c>
      <c r="G256" s="308">
        <f t="shared" ca="1" si="0"/>
        <v>-1</v>
      </c>
      <c r="H256" s="311">
        <f t="shared" ca="1" si="1"/>
        <v>0</v>
      </c>
      <c r="I256" s="311">
        <f t="shared" ca="1" si="2"/>
        <v>-1</v>
      </c>
      <c r="J256" s="310">
        <f t="shared" ca="1" si="3"/>
        <v>-1</v>
      </c>
      <c r="P256" s="301">
        <f t="shared" si="9"/>
        <v>41699</v>
      </c>
      <c r="Q256" s="308">
        <f t="shared" ca="1" si="4"/>
        <v>0</v>
      </c>
      <c r="R256" s="311">
        <f t="shared" ca="1" si="5"/>
        <v>0</v>
      </c>
      <c r="S256" s="311">
        <f t="shared" ca="1" si="6"/>
        <v>-1</v>
      </c>
      <c r="T256" s="310">
        <f t="shared" ca="1" si="7"/>
        <v>-1</v>
      </c>
    </row>
    <row r="257" spans="6:20">
      <c r="F257" s="301">
        <f t="shared" si="8"/>
        <v>41730</v>
      </c>
      <c r="G257" s="308">
        <f t="shared" ca="1" si="0"/>
        <v>-1</v>
      </c>
      <c r="H257" s="311">
        <f t="shared" ca="1" si="1"/>
        <v>0</v>
      </c>
      <c r="I257" s="311">
        <f t="shared" ca="1" si="2"/>
        <v>-1</v>
      </c>
      <c r="J257" s="310">
        <f t="shared" ca="1" si="3"/>
        <v>-1</v>
      </c>
      <c r="P257" s="301">
        <f t="shared" si="9"/>
        <v>41730</v>
      </c>
      <c r="Q257" s="308">
        <f t="shared" ca="1" si="4"/>
        <v>0</v>
      </c>
      <c r="R257" s="311">
        <f t="shared" ca="1" si="5"/>
        <v>0</v>
      </c>
      <c r="S257" s="311">
        <f t="shared" ca="1" si="6"/>
        <v>-1</v>
      </c>
      <c r="T257" s="310">
        <f t="shared" ca="1" si="7"/>
        <v>-1</v>
      </c>
    </row>
    <row r="258" spans="6:20">
      <c r="F258" s="301">
        <f t="shared" si="8"/>
        <v>41760</v>
      </c>
      <c r="G258" s="308">
        <f t="shared" ca="1" si="0"/>
        <v>-1</v>
      </c>
      <c r="H258" s="311">
        <f t="shared" ca="1" si="1"/>
        <v>0</v>
      </c>
      <c r="I258" s="311">
        <f t="shared" ca="1" si="2"/>
        <v>-1</v>
      </c>
      <c r="J258" s="310">
        <f t="shared" ca="1" si="3"/>
        <v>-1</v>
      </c>
      <c r="P258" s="301">
        <f t="shared" si="9"/>
        <v>41760</v>
      </c>
      <c r="Q258" s="308">
        <f t="shared" ca="1" si="4"/>
        <v>0</v>
      </c>
      <c r="R258" s="311">
        <f t="shared" ca="1" si="5"/>
        <v>0</v>
      </c>
      <c r="S258" s="311">
        <f t="shared" ca="1" si="6"/>
        <v>-1</v>
      </c>
      <c r="T258" s="310">
        <f t="shared" ca="1" si="7"/>
        <v>-1</v>
      </c>
    </row>
    <row r="259" spans="6:20">
      <c r="F259" s="301">
        <f t="shared" si="8"/>
        <v>41791</v>
      </c>
      <c r="G259" s="308">
        <f t="shared" ca="1" si="0"/>
        <v>-1</v>
      </c>
      <c r="H259" s="311">
        <f t="shared" ca="1" si="1"/>
        <v>0</v>
      </c>
      <c r="I259" s="311">
        <f t="shared" ca="1" si="2"/>
        <v>-1</v>
      </c>
      <c r="J259" s="310">
        <f t="shared" ca="1" si="3"/>
        <v>-1</v>
      </c>
      <c r="P259" s="301">
        <f t="shared" si="9"/>
        <v>41791</v>
      </c>
      <c r="Q259" s="308">
        <f t="shared" ca="1" si="4"/>
        <v>0</v>
      </c>
      <c r="R259" s="311">
        <f t="shared" ca="1" si="5"/>
        <v>0</v>
      </c>
      <c r="S259" s="311">
        <f t="shared" ca="1" si="6"/>
        <v>-1</v>
      </c>
      <c r="T259" s="310">
        <f t="shared" ca="1" si="7"/>
        <v>-1</v>
      </c>
    </row>
    <row r="260" spans="6:20">
      <c r="F260" s="301">
        <f t="shared" si="8"/>
        <v>41821</v>
      </c>
      <c r="G260" s="308">
        <f t="shared" ca="1" si="0"/>
        <v>0</v>
      </c>
      <c r="H260" s="311">
        <f t="shared" ca="1" si="1"/>
        <v>0</v>
      </c>
      <c r="I260" s="311">
        <f t="shared" ca="1" si="2"/>
        <v>-1</v>
      </c>
      <c r="J260" s="310">
        <f t="shared" ca="1" si="3"/>
        <v>-1</v>
      </c>
      <c r="P260" s="301">
        <f t="shared" si="9"/>
        <v>41821</v>
      </c>
      <c r="Q260" s="308">
        <f t="shared" ca="1" si="4"/>
        <v>0</v>
      </c>
      <c r="R260" s="311">
        <f t="shared" ca="1" si="5"/>
        <v>0</v>
      </c>
      <c r="S260" s="311">
        <f t="shared" ca="1" si="6"/>
        <v>-1</v>
      </c>
      <c r="T260" s="310">
        <f t="shared" ca="1" si="7"/>
        <v>-1</v>
      </c>
    </row>
    <row r="261" spans="6:20">
      <c r="F261" s="301">
        <f t="shared" si="8"/>
        <v>41852</v>
      </c>
      <c r="G261" s="308">
        <f t="shared" ca="1" si="0"/>
        <v>0</v>
      </c>
      <c r="H261" s="311">
        <f t="shared" ca="1" si="1"/>
        <v>0</v>
      </c>
      <c r="I261" s="311">
        <f t="shared" ca="1" si="2"/>
        <v>-1</v>
      </c>
      <c r="J261" s="310">
        <f t="shared" ca="1" si="3"/>
        <v>-1</v>
      </c>
      <c r="P261" s="301">
        <f t="shared" si="9"/>
        <v>41852</v>
      </c>
      <c r="Q261" s="308">
        <f t="shared" ca="1" si="4"/>
        <v>0</v>
      </c>
      <c r="R261" s="311">
        <f t="shared" ca="1" si="5"/>
        <v>0</v>
      </c>
      <c r="S261" s="311">
        <f t="shared" ca="1" si="6"/>
        <v>-1</v>
      </c>
      <c r="T261" s="310">
        <f t="shared" ca="1" si="7"/>
        <v>-1</v>
      </c>
    </row>
    <row r="262" spans="6:20">
      <c r="F262" s="301">
        <f t="shared" si="8"/>
        <v>41883</v>
      </c>
      <c r="G262" s="308">
        <f t="shared" ca="1" si="0"/>
        <v>-1</v>
      </c>
      <c r="H262" s="311">
        <f t="shared" ca="1" si="1"/>
        <v>0</v>
      </c>
      <c r="I262" s="311">
        <f t="shared" ca="1" si="2"/>
        <v>-1</v>
      </c>
      <c r="J262" s="310">
        <f t="shared" ca="1" si="3"/>
        <v>-1</v>
      </c>
      <c r="P262" s="301">
        <f t="shared" si="9"/>
        <v>41883</v>
      </c>
      <c r="Q262" s="308">
        <f t="shared" ca="1" si="4"/>
        <v>0</v>
      </c>
      <c r="R262" s="311">
        <f t="shared" ca="1" si="5"/>
        <v>0</v>
      </c>
      <c r="S262" s="311">
        <f t="shared" ca="1" si="6"/>
        <v>-1</v>
      </c>
      <c r="T262" s="310">
        <f t="shared" ca="1" si="7"/>
        <v>-1</v>
      </c>
    </row>
    <row r="263" spans="6:20">
      <c r="F263" s="301">
        <f t="shared" si="8"/>
        <v>41913</v>
      </c>
      <c r="G263" s="308">
        <f t="shared" ca="1" si="0"/>
        <v>-1</v>
      </c>
      <c r="H263" s="311">
        <f t="shared" ca="1" si="1"/>
        <v>0</v>
      </c>
      <c r="I263" s="311">
        <f t="shared" ca="1" si="2"/>
        <v>-1</v>
      </c>
      <c r="J263" s="310">
        <f t="shared" ca="1" si="3"/>
        <v>-1</v>
      </c>
      <c r="P263" s="301">
        <f t="shared" si="9"/>
        <v>41913</v>
      </c>
      <c r="Q263" s="308">
        <f t="shared" ca="1" si="4"/>
        <v>0</v>
      </c>
      <c r="R263" s="311">
        <f t="shared" ca="1" si="5"/>
        <v>0</v>
      </c>
      <c r="S263" s="311">
        <f t="shared" ca="1" si="6"/>
        <v>-1</v>
      </c>
      <c r="T263" s="310">
        <f t="shared" ca="1" si="7"/>
        <v>-1</v>
      </c>
    </row>
    <row r="264" spans="6:20">
      <c r="F264" s="301">
        <f t="shared" si="8"/>
        <v>41944</v>
      </c>
      <c r="G264" s="308">
        <f t="shared" ca="1" si="0"/>
        <v>-1</v>
      </c>
      <c r="H264" s="311">
        <f t="shared" ca="1" si="1"/>
        <v>0</v>
      </c>
      <c r="I264" s="311">
        <f t="shared" ca="1" si="2"/>
        <v>-1</v>
      </c>
      <c r="J264" s="310">
        <f t="shared" ca="1" si="3"/>
        <v>-1</v>
      </c>
      <c r="P264" s="301">
        <f t="shared" si="9"/>
        <v>41944</v>
      </c>
      <c r="Q264" s="308">
        <f t="shared" ca="1" si="4"/>
        <v>0</v>
      </c>
      <c r="R264" s="311">
        <f t="shared" ca="1" si="5"/>
        <v>0</v>
      </c>
      <c r="S264" s="311">
        <f t="shared" ca="1" si="6"/>
        <v>-1</v>
      </c>
      <c r="T264" s="310">
        <f t="shared" ca="1" si="7"/>
        <v>-1</v>
      </c>
    </row>
    <row r="265" spans="6:20">
      <c r="F265" s="301">
        <f t="shared" si="8"/>
        <v>41974</v>
      </c>
      <c r="G265" s="308">
        <f t="shared" ca="1" si="0"/>
        <v>-1</v>
      </c>
      <c r="H265" s="311">
        <f t="shared" ca="1" si="1"/>
        <v>0</v>
      </c>
      <c r="I265" s="311">
        <f t="shared" ca="1" si="2"/>
        <v>-1</v>
      </c>
      <c r="J265" s="310">
        <f t="shared" ca="1" si="3"/>
        <v>-1</v>
      </c>
      <c r="P265" s="301">
        <f t="shared" si="9"/>
        <v>41974</v>
      </c>
      <c r="Q265" s="308">
        <f t="shared" ca="1" si="4"/>
        <v>0</v>
      </c>
      <c r="R265" s="311">
        <f t="shared" ca="1" si="5"/>
        <v>0</v>
      </c>
      <c r="S265" s="311">
        <f t="shared" ca="1" si="6"/>
        <v>-1</v>
      </c>
      <c r="T265" s="310">
        <f t="shared" ca="1" si="7"/>
        <v>-1</v>
      </c>
    </row>
    <row r="266" spans="6:20">
      <c r="F266" s="301">
        <f t="shared" si="8"/>
        <v>42005</v>
      </c>
      <c r="G266" s="308">
        <f t="shared" ca="1" si="0"/>
        <v>0</v>
      </c>
      <c r="H266" s="311">
        <f t="shared" ca="1" si="1"/>
        <v>0</v>
      </c>
      <c r="I266" s="311">
        <f t="shared" ca="1" si="2"/>
        <v>-1</v>
      </c>
      <c r="J266" s="310">
        <f t="shared" ca="1" si="3"/>
        <v>-1</v>
      </c>
      <c r="P266" s="301">
        <f t="shared" si="9"/>
        <v>42005</v>
      </c>
      <c r="Q266" s="308">
        <f t="shared" ca="1" si="4"/>
        <v>0</v>
      </c>
      <c r="R266" s="311">
        <f t="shared" ca="1" si="5"/>
        <v>0</v>
      </c>
      <c r="S266" s="311">
        <f t="shared" ca="1" si="6"/>
        <v>-1</v>
      </c>
      <c r="T266" s="310">
        <f t="shared" ca="1" si="7"/>
        <v>-1</v>
      </c>
    </row>
    <row r="267" spans="6:20">
      <c r="F267" s="301">
        <f t="shared" si="8"/>
        <v>42036</v>
      </c>
      <c r="G267" s="308">
        <f t="shared" ca="1" si="0"/>
        <v>0</v>
      </c>
      <c r="H267" s="311">
        <f t="shared" ca="1" si="1"/>
        <v>0</v>
      </c>
      <c r="I267" s="311">
        <f t="shared" ca="1" si="2"/>
        <v>-1</v>
      </c>
      <c r="J267" s="310">
        <f t="shared" ca="1" si="3"/>
        <v>-1</v>
      </c>
      <c r="P267" s="301">
        <f t="shared" si="9"/>
        <v>42036</v>
      </c>
      <c r="Q267" s="308">
        <f t="shared" ca="1" si="4"/>
        <v>0</v>
      </c>
      <c r="R267" s="311">
        <f t="shared" ca="1" si="5"/>
        <v>0</v>
      </c>
      <c r="S267" s="311">
        <f t="shared" ca="1" si="6"/>
        <v>-1</v>
      </c>
      <c r="T267" s="310">
        <f t="shared" ca="1" si="7"/>
        <v>-1</v>
      </c>
    </row>
    <row r="268" spans="6:20">
      <c r="F268" s="301">
        <f t="shared" si="8"/>
        <v>42064</v>
      </c>
      <c r="G268" s="308">
        <f t="shared" ca="1" si="0"/>
        <v>-1</v>
      </c>
      <c r="H268" s="311">
        <f t="shared" ca="1" si="1"/>
        <v>0</v>
      </c>
      <c r="I268" s="311">
        <f t="shared" ca="1" si="2"/>
        <v>-1</v>
      </c>
      <c r="J268" s="310">
        <f t="shared" ca="1" si="3"/>
        <v>-1</v>
      </c>
      <c r="P268" s="301">
        <f t="shared" si="9"/>
        <v>42064</v>
      </c>
      <c r="Q268" s="308">
        <f t="shared" ca="1" si="4"/>
        <v>0</v>
      </c>
      <c r="R268" s="311">
        <f t="shared" ca="1" si="5"/>
        <v>0</v>
      </c>
      <c r="S268" s="311">
        <f t="shared" ca="1" si="6"/>
        <v>-1</v>
      </c>
      <c r="T268" s="310">
        <f t="shared" ca="1" si="7"/>
        <v>-1</v>
      </c>
    </row>
    <row r="269" spans="6:20">
      <c r="F269" s="301">
        <f t="shared" si="8"/>
        <v>42095</v>
      </c>
      <c r="G269" s="308">
        <f t="shared" ca="1" si="0"/>
        <v>-1</v>
      </c>
      <c r="H269" s="311">
        <f t="shared" ca="1" si="1"/>
        <v>0</v>
      </c>
      <c r="I269" s="311">
        <f t="shared" ca="1" si="2"/>
        <v>-1</v>
      </c>
      <c r="J269" s="310">
        <f t="shared" ca="1" si="3"/>
        <v>-1</v>
      </c>
      <c r="P269" s="301">
        <f t="shared" si="9"/>
        <v>42095</v>
      </c>
      <c r="Q269" s="308">
        <f t="shared" ca="1" si="4"/>
        <v>0</v>
      </c>
      <c r="R269" s="311">
        <f t="shared" ca="1" si="5"/>
        <v>0</v>
      </c>
      <c r="S269" s="311">
        <f t="shared" ca="1" si="6"/>
        <v>-1</v>
      </c>
      <c r="T269" s="310">
        <f t="shared" ca="1" si="7"/>
        <v>-1</v>
      </c>
    </row>
    <row r="270" spans="6:20">
      <c r="F270" s="301">
        <f t="shared" si="8"/>
        <v>42125</v>
      </c>
      <c r="G270" s="308">
        <f t="shared" ca="1" si="0"/>
        <v>-1</v>
      </c>
      <c r="H270" s="311">
        <f t="shared" ca="1" si="1"/>
        <v>0</v>
      </c>
      <c r="I270" s="311">
        <f t="shared" ca="1" si="2"/>
        <v>-1</v>
      </c>
      <c r="J270" s="310">
        <f t="shared" ca="1" si="3"/>
        <v>-1</v>
      </c>
      <c r="P270" s="301">
        <f t="shared" si="9"/>
        <v>42125</v>
      </c>
      <c r="Q270" s="308">
        <f t="shared" ca="1" si="4"/>
        <v>0</v>
      </c>
      <c r="R270" s="311">
        <f t="shared" ca="1" si="5"/>
        <v>0</v>
      </c>
      <c r="S270" s="311">
        <f t="shared" ca="1" si="6"/>
        <v>-1</v>
      </c>
      <c r="T270" s="310">
        <f t="shared" ca="1" si="7"/>
        <v>-1</v>
      </c>
    </row>
    <row r="271" spans="6:20">
      <c r="F271" s="301">
        <f t="shared" si="8"/>
        <v>42156</v>
      </c>
      <c r="G271" s="308">
        <f t="shared" ca="1" si="0"/>
        <v>-1</v>
      </c>
      <c r="H271" s="311">
        <f t="shared" ca="1" si="1"/>
        <v>0</v>
      </c>
      <c r="I271" s="311">
        <f t="shared" ca="1" si="2"/>
        <v>-1</v>
      </c>
      <c r="J271" s="310">
        <f t="shared" ca="1" si="3"/>
        <v>-1</v>
      </c>
      <c r="P271" s="301">
        <f t="shared" si="9"/>
        <v>42156</v>
      </c>
      <c r="Q271" s="308">
        <f t="shared" ca="1" si="4"/>
        <v>0</v>
      </c>
      <c r="R271" s="311">
        <f t="shared" ca="1" si="5"/>
        <v>0</v>
      </c>
      <c r="S271" s="311">
        <f t="shared" ca="1" si="6"/>
        <v>-1</v>
      </c>
      <c r="T271" s="310">
        <f t="shared" ca="1" si="7"/>
        <v>-1</v>
      </c>
    </row>
    <row r="272" spans="6:20">
      <c r="F272" s="301">
        <f t="shared" si="8"/>
        <v>42186</v>
      </c>
      <c r="G272" s="308">
        <f t="shared" ca="1" si="0"/>
        <v>0</v>
      </c>
      <c r="H272" s="311">
        <f t="shared" ca="1" si="1"/>
        <v>0</v>
      </c>
      <c r="I272" s="311">
        <f t="shared" ca="1" si="2"/>
        <v>-1</v>
      </c>
      <c r="J272" s="310">
        <f t="shared" ca="1" si="3"/>
        <v>-1</v>
      </c>
      <c r="P272" s="301">
        <f t="shared" si="9"/>
        <v>42186</v>
      </c>
      <c r="Q272" s="308">
        <f t="shared" ca="1" si="4"/>
        <v>0</v>
      </c>
      <c r="R272" s="311">
        <f t="shared" ca="1" si="5"/>
        <v>0</v>
      </c>
      <c r="S272" s="311">
        <f t="shared" ca="1" si="6"/>
        <v>-1</v>
      </c>
      <c r="T272" s="310">
        <f t="shared" ca="1" si="7"/>
        <v>-1</v>
      </c>
    </row>
    <row r="273" spans="6:20">
      <c r="F273" s="301">
        <f t="shared" si="8"/>
        <v>42217</v>
      </c>
      <c r="G273" s="308">
        <f t="shared" ca="1" si="0"/>
        <v>0</v>
      </c>
      <c r="H273" s="311">
        <f t="shared" ca="1" si="1"/>
        <v>0</v>
      </c>
      <c r="I273" s="311">
        <f t="shared" ca="1" si="2"/>
        <v>-1</v>
      </c>
      <c r="J273" s="310">
        <f t="shared" ca="1" si="3"/>
        <v>-1</v>
      </c>
      <c r="P273" s="301">
        <f t="shared" si="9"/>
        <v>42217</v>
      </c>
      <c r="Q273" s="308">
        <f t="shared" ca="1" si="4"/>
        <v>0</v>
      </c>
      <c r="R273" s="311">
        <f t="shared" ca="1" si="5"/>
        <v>0</v>
      </c>
      <c r="S273" s="311">
        <f t="shared" ca="1" si="6"/>
        <v>-1</v>
      </c>
      <c r="T273" s="310">
        <f t="shared" ca="1" si="7"/>
        <v>-1</v>
      </c>
    </row>
    <row r="274" spans="6:20">
      <c r="F274" s="301">
        <f t="shared" si="8"/>
        <v>42248</v>
      </c>
      <c r="G274" s="308">
        <f t="shared" ref="G274:G305" ca="1" si="10">+IF(ISERROR(G35/C35-1),0,G35/C35-1)</f>
        <v>-1</v>
      </c>
      <c r="H274" s="311">
        <f t="shared" ref="H274:H305" ca="1" si="11">+IF(ISERROR(H35/D35-1),0,H35/D35-1)</f>
        <v>0</v>
      </c>
      <c r="I274" s="311">
        <f t="shared" ref="I274:I305" ca="1" si="12">+IF(ISERROR(I35/E35-1),0,I35/E35-1)</f>
        <v>-1</v>
      </c>
      <c r="J274" s="310">
        <f t="shared" ref="J274:J305" ca="1" si="13">+IF(ISERROR(J35/F35-1),0,J35/F35-1)</f>
        <v>-1</v>
      </c>
      <c r="P274" s="301">
        <f t="shared" si="9"/>
        <v>42248</v>
      </c>
      <c r="Q274" s="308">
        <f t="shared" ca="1" si="4"/>
        <v>0</v>
      </c>
      <c r="R274" s="311">
        <f t="shared" ca="1" si="5"/>
        <v>0</v>
      </c>
      <c r="S274" s="311">
        <f t="shared" ca="1" si="6"/>
        <v>-1</v>
      </c>
      <c r="T274" s="310">
        <f t="shared" ca="1" si="7"/>
        <v>-1</v>
      </c>
    </row>
    <row r="275" spans="6:20">
      <c r="F275" s="301">
        <f t="shared" si="8"/>
        <v>42278</v>
      </c>
      <c r="G275" s="308">
        <f t="shared" ca="1" si="10"/>
        <v>-1</v>
      </c>
      <c r="H275" s="311">
        <f t="shared" ca="1" si="11"/>
        <v>0</v>
      </c>
      <c r="I275" s="311">
        <f t="shared" ca="1" si="12"/>
        <v>-1</v>
      </c>
      <c r="J275" s="310">
        <f t="shared" ca="1" si="13"/>
        <v>-1</v>
      </c>
      <c r="P275" s="301">
        <f t="shared" si="9"/>
        <v>42278</v>
      </c>
      <c r="Q275" s="308">
        <f t="shared" ca="1" si="4"/>
        <v>0</v>
      </c>
      <c r="R275" s="311">
        <f t="shared" ca="1" si="5"/>
        <v>0</v>
      </c>
      <c r="S275" s="311">
        <f t="shared" ca="1" si="6"/>
        <v>-1</v>
      </c>
      <c r="T275" s="310">
        <f t="shared" ca="1" si="7"/>
        <v>-1</v>
      </c>
    </row>
    <row r="276" spans="6:20">
      <c r="F276" s="301">
        <f t="shared" si="8"/>
        <v>42309</v>
      </c>
      <c r="G276" s="308">
        <f t="shared" ca="1" si="10"/>
        <v>-1</v>
      </c>
      <c r="H276" s="311">
        <f t="shared" ca="1" si="11"/>
        <v>0</v>
      </c>
      <c r="I276" s="311">
        <f t="shared" ca="1" si="12"/>
        <v>-1</v>
      </c>
      <c r="J276" s="310">
        <f t="shared" ca="1" si="13"/>
        <v>-1</v>
      </c>
      <c r="P276" s="301">
        <f t="shared" si="9"/>
        <v>42309</v>
      </c>
      <c r="Q276" s="308">
        <f t="shared" ca="1" si="4"/>
        <v>0</v>
      </c>
      <c r="R276" s="311">
        <f t="shared" ca="1" si="5"/>
        <v>0</v>
      </c>
      <c r="S276" s="311">
        <f t="shared" ca="1" si="6"/>
        <v>-1</v>
      </c>
      <c r="T276" s="310">
        <f t="shared" ca="1" si="7"/>
        <v>-1</v>
      </c>
    </row>
    <row r="277" spans="6:20">
      <c r="F277" s="301">
        <f t="shared" si="8"/>
        <v>42339</v>
      </c>
      <c r="G277" s="308">
        <f t="shared" ca="1" si="10"/>
        <v>-1</v>
      </c>
      <c r="H277" s="311">
        <f t="shared" ca="1" si="11"/>
        <v>0</v>
      </c>
      <c r="I277" s="311">
        <f t="shared" ca="1" si="12"/>
        <v>-1</v>
      </c>
      <c r="J277" s="310">
        <f t="shared" ca="1" si="13"/>
        <v>-1</v>
      </c>
      <c r="P277" s="301">
        <f t="shared" si="9"/>
        <v>42339</v>
      </c>
      <c r="Q277" s="308">
        <f t="shared" ca="1" si="4"/>
        <v>0</v>
      </c>
      <c r="R277" s="311">
        <f t="shared" ca="1" si="5"/>
        <v>0</v>
      </c>
      <c r="S277" s="311">
        <f t="shared" ca="1" si="6"/>
        <v>-1</v>
      </c>
      <c r="T277" s="310">
        <f t="shared" ca="1" si="7"/>
        <v>-1</v>
      </c>
    </row>
    <row r="278" spans="6:20">
      <c r="F278" s="301">
        <f t="shared" si="8"/>
        <v>42370</v>
      </c>
      <c r="G278" s="308">
        <f t="shared" ca="1" si="10"/>
        <v>0</v>
      </c>
      <c r="H278" s="311">
        <f t="shared" ca="1" si="11"/>
        <v>0</v>
      </c>
      <c r="I278" s="311">
        <f t="shared" ca="1" si="12"/>
        <v>-1</v>
      </c>
      <c r="J278" s="310">
        <f t="shared" ca="1" si="13"/>
        <v>-1</v>
      </c>
      <c r="P278" s="301">
        <f t="shared" si="9"/>
        <v>42370</v>
      </c>
      <c r="Q278" s="308">
        <f t="shared" ca="1" si="4"/>
        <v>0</v>
      </c>
      <c r="R278" s="311">
        <f t="shared" ca="1" si="5"/>
        <v>0</v>
      </c>
      <c r="S278" s="311">
        <f t="shared" ca="1" si="6"/>
        <v>-1</v>
      </c>
      <c r="T278" s="310">
        <f t="shared" ca="1" si="7"/>
        <v>-1</v>
      </c>
    </row>
    <row r="279" spans="6:20">
      <c r="F279" s="301">
        <f t="shared" si="8"/>
        <v>42401</v>
      </c>
      <c r="G279" s="308">
        <f t="shared" ca="1" si="10"/>
        <v>0</v>
      </c>
      <c r="H279" s="311">
        <f t="shared" ca="1" si="11"/>
        <v>0</v>
      </c>
      <c r="I279" s="311">
        <f t="shared" ca="1" si="12"/>
        <v>-1</v>
      </c>
      <c r="J279" s="310">
        <f t="shared" ca="1" si="13"/>
        <v>-1</v>
      </c>
      <c r="P279" s="301">
        <f t="shared" si="9"/>
        <v>42401</v>
      </c>
      <c r="Q279" s="308">
        <f t="shared" ca="1" si="4"/>
        <v>0</v>
      </c>
      <c r="R279" s="311">
        <f t="shared" ca="1" si="5"/>
        <v>0</v>
      </c>
      <c r="S279" s="311">
        <f t="shared" ca="1" si="6"/>
        <v>-1</v>
      </c>
      <c r="T279" s="310">
        <f t="shared" ca="1" si="7"/>
        <v>-1</v>
      </c>
    </row>
    <row r="280" spans="6:20">
      <c r="F280" s="301">
        <f t="shared" si="8"/>
        <v>42430</v>
      </c>
      <c r="G280" s="308">
        <f t="shared" ca="1" si="10"/>
        <v>-1</v>
      </c>
      <c r="H280" s="311">
        <f t="shared" ca="1" si="11"/>
        <v>0</v>
      </c>
      <c r="I280" s="311">
        <f t="shared" ca="1" si="12"/>
        <v>-1</v>
      </c>
      <c r="J280" s="310">
        <f t="shared" ca="1" si="13"/>
        <v>-1</v>
      </c>
      <c r="P280" s="301">
        <f t="shared" si="9"/>
        <v>42430</v>
      </c>
      <c r="Q280" s="308">
        <f t="shared" ca="1" si="4"/>
        <v>0</v>
      </c>
      <c r="R280" s="311">
        <f t="shared" ca="1" si="5"/>
        <v>0</v>
      </c>
      <c r="S280" s="311">
        <f t="shared" ca="1" si="6"/>
        <v>-1</v>
      </c>
      <c r="T280" s="310">
        <f t="shared" ca="1" si="7"/>
        <v>-1</v>
      </c>
    </row>
    <row r="281" spans="6:20">
      <c r="F281" s="301">
        <f t="shared" si="8"/>
        <v>42461</v>
      </c>
      <c r="G281" s="308">
        <f t="shared" ca="1" si="10"/>
        <v>-1</v>
      </c>
      <c r="H281" s="311">
        <f t="shared" ca="1" si="11"/>
        <v>0</v>
      </c>
      <c r="I281" s="311">
        <f t="shared" ca="1" si="12"/>
        <v>-1</v>
      </c>
      <c r="J281" s="310">
        <f t="shared" ca="1" si="13"/>
        <v>-1</v>
      </c>
      <c r="P281" s="301">
        <f t="shared" si="9"/>
        <v>42461</v>
      </c>
      <c r="Q281" s="308">
        <f t="shared" ca="1" si="4"/>
        <v>0</v>
      </c>
      <c r="R281" s="311">
        <f t="shared" ca="1" si="5"/>
        <v>0</v>
      </c>
      <c r="S281" s="311">
        <f t="shared" ca="1" si="6"/>
        <v>-1</v>
      </c>
      <c r="T281" s="310">
        <f t="shared" ca="1" si="7"/>
        <v>-1</v>
      </c>
    </row>
    <row r="282" spans="6:20">
      <c r="F282" s="301">
        <f t="shared" si="8"/>
        <v>42491</v>
      </c>
      <c r="G282" s="308">
        <f t="shared" ca="1" si="10"/>
        <v>-1</v>
      </c>
      <c r="H282" s="311">
        <f t="shared" ca="1" si="11"/>
        <v>0</v>
      </c>
      <c r="I282" s="311">
        <f t="shared" ca="1" si="12"/>
        <v>-1</v>
      </c>
      <c r="J282" s="310">
        <f t="shared" ca="1" si="13"/>
        <v>-1</v>
      </c>
      <c r="P282" s="301">
        <f t="shared" si="9"/>
        <v>42491</v>
      </c>
      <c r="Q282" s="308">
        <f t="shared" ca="1" si="4"/>
        <v>0</v>
      </c>
      <c r="R282" s="311">
        <f t="shared" ca="1" si="5"/>
        <v>0</v>
      </c>
      <c r="S282" s="311">
        <f t="shared" ca="1" si="6"/>
        <v>-1</v>
      </c>
      <c r="T282" s="310">
        <f t="shared" ca="1" si="7"/>
        <v>-1</v>
      </c>
    </row>
    <row r="283" spans="6:20">
      <c r="F283" s="301">
        <f t="shared" si="8"/>
        <v>42522</v>
      </c>
      <c r="G283" s="308">
        <f t="shared" ca="1" si="10"/>
        <v>-1</v>
      </c>
      <c r="H283" s="311">
        <f t="shared" ca="1" si="11"/>
        <v>0</v>
      </c>
      <c r="I283" s="311">
        <f t="shared" ca="1" si="12"/>
        <v>-1</v>
      </c>
      <c r="J283" s="310">
        <f t="shared" ca="1" si="13"/>
        <v>-1</v>
      </c>
      <c r="P283" s="301">
        <f t="shared" si="9"/>
        <v>42522</v>
      </c>
      <c r="Q283" s="308">
        <f t="shared" ca="1" si="4"/>
        <v>0</v>
      </c>
      <c r="R283" s="311">
        <f t="shared" ca="1" si="5"/>
        <v>0</v>
      </c>
      <c r="S283" s="311">
        <f t="shared" ca="1" si="6"/>
        <v>-1</v>
      </c>
      <c r="T283" s="310">
        <f t="shared" ca="1" si="7"/>
        <v>-1</v>
      </c>
    </row>
    <row r="284" spans="6:20">
      <c r="F284" s="301">
        <f t="shared" si="8"/>
        <v>42552</v>
      </c>
      <c r="G284" s="308">
        <f t="shared" ca="1" si="10"/>
        <v>0</v>
      </c>
      <c r="H284" s="311">
        <f t="shared" ca="1" si="11"/>
        <v>0</v>
      </c>
      <c r="I284" s="311">
        <f t="shared" ca="1" si="12"/>
        <v>-1</v>
      </c>
      <c r="J284" s="310">
        <f t="shared" ca="1" si="13"/>
        <v>-1</v>
      </c>
      <c r="P284" s="301">
        <f t="shared" si="9"/>
        <v>42552</v>
      </c>
      <c r="Q284" s="308">
        <f t="shared" ca="1" si="4"/>
        <v>0</v>
      </c>
      <c r="R284" s="311">
        <f t="shared" ca="1" si="5"/>
        <v>0</v>
      </c>
      <c r="S284" s="311">
        <f t="shared" ca="1" si="6"/>
        <v>-1</v>
      </c>
      <c r="T284" s="310">
        <f t="shared" ca="1" si="7"/>
        <v>-1</v>
      </c>
    </row>
    <row r="285" spans="6:20">
      <c r="F285" s="301">
        <f t="shared" si="8"/>
        <v>42583</v>
      </c>
      <c r="G285" s="308">
        <f t="shared" ca="1" si="10"/>
        <v>0</v>
      </c>
      <c r="H285" s="311">
        <f t="shared" ca="1" si="11"/>
        <v>0</v>
      </c>
      <c r="I285" s="311">
        <f t="shared" ca="1" si="12"/>
        <v>-1</v>
      </c>
      <c r="J285" s="310">
        <f t="shared" ca="1" si="13"/>
        <v>-1</v>
      </c>
      <c r="P285" s="301">
        <f t="shared" si="9"/>
        <v>42583</v>
      </c>
      <c r="Q285" s="308">
        <f t="shared" ca="1" si="4"/>
        <v>0</v>
      </c>
      <c r="R285" s="311">
        <f t="shared" ca="1" si="5"/>
        <v>0</v>
      </c>
      <c r="S285" s="311">
        <f t="shared" ca="1" si="6"/>
        <v>-1</v>
      </c>
      <c r="T285" s="310">
        <f t="shared" ca="1" si="7"/>
        <v>-1</v>
      </c>
    </row>
    <row r="286" spans="6:20">
      <c r="F286" s="301">
        <f t="shared" si="8"/>
        <v>42614</v>
      </c>
      <c r="G286" s="308">
        <f t="shared" ca="1" si="10"/>
        <v>-1</v>
      </c>
      <c r="H286" s="311">
        <f t="shared" ca="1" si="11"/>
        <v>0</v>
      </c>
      <c r="I286" s="311">
        <f t="shared" ca="1" si="12"/>
        <v>-1</v>
      </c>
      <c r="J286" s="310">
        <f t="shared" ca="1" si="13"/>
        <v>-1</v>
      </c>
      <c r="P286" s="301">
        <f t="shared" si="9"/>
        <v>42614</v>
      </c>
      <c r="Q286" s="308">
        <f t="shared" ca="1" si="4"/>
        <v>0</v>
      </c>
      <c r="R286" s="311">
        <f t="shared" ca="1" si="5"/>
        <v>0</v>
      </c>
      <c r="S286" s="311">
        <f t="shared" ca="1" si="6"/>
        <v>-1</v>
      </c>
      <c r="T286" s="310">
        <f t="shared" ca="1" si="7"/>
        <v>-1</v>
      </c>
    </row>
    <row r="287" spans="6:20">
      <c r="F287" s="301">
        <f t="shared" si="8"/>
        <v>42644</v>
      </c>
      <c r="G287" s="308">
        <f t="shared" ca="1" si="10"/>
        <v>-1</v>
      </c>
      <c r="H287" s="311">
        <f t="shared" ca="1" si="11"/>
        <v>0</v>
      </c>
      <c r="I287" s="311">
        <f t="shared" ca="1" si="12"/>
        <v>-1</v>
      </c>
      <c r="J287" s="310">
        <f t="shared" ca="1" si="13"/>
        <v>-1</v>
      </c>
      <c r="P287" s="301">
        <f t="shared" si="9"/>
        <v>42644</v>
      </c>
      <c r="Q287" s="308">
        <f t="shared" ca="1" si="4"/>
        <v>0</v>
      </c>
      <c r="R287" s="311">
        <f t="shared" ca="1" si="5"/>
        <v>0</v>
      </c>
      <c r="S287" s="311">
        <f t="shared" ca="1" si="6"/>
        <v>-1</v>
      </c>
      <c r="T287" s="310">
        <f t="shared" ca="1" si="7"/>
        <v>-1</v>
      </c>
    </row>
    <row r="288" spans="6:20">
      <c r="F288" s="301">
        <f t="shared" si="8"/>
        <v>42675</v>
      </c>
      <c r="G288" s="308">
        <f t="shared" ca="1" si="10"/>
        <v>-1</v>
      </c>
      <c r="H288" s="311">
        <f t="shared" ca="1" si="11"/>
        <v>0</v>
      </c>
      <c r="I288" s="311">
        <f t="shared" ca="1" si="12"/>
        <v>-1</v>
      </c>
      <c r="J288" s="310">
        <f t="shared" ca="1" si="13"/>
        <v>-1</v>
      </c>
      <c r="P288" s="301">
        <f t="shared" si="9"/>
        <v>42675</v>
      </c>
      <c r="Q288" s="308">
        <f t="shared" ca="1" si="4"/>
        <v>0</v>
      </c>
      <c r="R288" s="311">
        <f t="shared" ca="1" si="5"/>
        <v>0</v>
      </c>
      <c r="S288" s="311">
        <f t="shared" ca="1" si="6"/>
        <v>-1</v>
      </c>
      <c r="T288" s="310">
        <f t="shared" ca="1" si="7"/>
        <v>-1</v>
      </c>
    </row>
    <row r="289" spans="6:20">
      <c r="F289" s="301">
        <f t="shared" si="8"/>
        <v>42705</v>
      </c>
      <c r="G289" s="308">
        <f t="shared" ca="1" si="10"/>
        <v>-1</v>
      </c>
      <c r="H289" s="311">
        <f t="shared" ca="1" si="11"/>
        <v>0</v>
      </c>
      <c r="I289" s="311">
        <f t="shared" ca="1" si="12"/>
        <v>-1</v>
      </c>
      <c r="J289" s="310">
        <f t="shared" ca="1" si="13"/>
        <v>-1</v>
      </c>
      <c r="P289" s="301">
        <f t="shared" si="9"/>
        <v>42705</v>
      </c>
      <c r="Q289" s="308">
        <f t="shared" ca="1" si="4"/>
        <v>0</v>
      </c>
      <c r="R289" s="311">
        <f t="shared" ca="1" si="5"/>
        <v>0</v>
      </c>
      <c r="S289" s="311">
        <f t="shared" ca="1" si="6"/>
        <v>-1</v>
      </c>
      <c r="T289" s="310">
        <f t="shared" ca="1" si="7"/>
        <v>-1</v>
      </c>
    </row>
    <row r="290" spans="6:20">
      <c r="F290" s="301">
        <f t="shared" si="8"/>
        <v>42736</v>
      </c>
      <c r="G290" s="308">
        <f t="shared" ca="1" si="10"/>
        <v>0</v>
      </c>
      <c r="H290" s="311">
        <f t="shared" ca="1" si="11"/>
        <v>0</v>
      </c>
      <c r="I290" s="311">
        <f t="shared" ca="1" si="12"/>
        <v>-1</v>
      </c>
      <c r="J290" s="310">
        <f t="shared" ca="1" si="13"/>
        <v>-1</v>
      </c>
      <c r="P290" s="301">
        <f t="shared" si="9"/>
        <v>42736</v>
      </c>
      <c r="Q290" s="308">
        <f t="shared" ca="1" si="4"/>
        <v>0</v>
      </c>
      <c r="R290" s="311">
        <f t="shared" ca="1" si="5"/>
        <v>0</v>
      </c>
      <c r="S290" s="311">
        <f t="shared" ca="1" si="6"/>
        <v>-1</v>
      </c>
      <c r="T290" s="310">
        <f t="shared" ca="1" si="7"/>
        <v>-1</v>
      </c>
    </row>
    <row r="291" spans="6:20">
      <c r="F291" s="301">
        <f t="shared" si="8"/>
        <v>42767</v>
      </c>
      <c r="G291" s="308">
        <f t="shared" ca="1" si="10"/>
        <v>0</v>
      </c>
      <c r="H291" s="311">
        <f t="shared" ca="1" si="11"/>
        <v>0</v>
      </c>
      <c r="I291" s="311">
        <f t="shared" ca="1" si="12"/>
        <v>-1</v>
      </c>
      <c r="J291" s="310">
        <f t="shared" ca="1" si="13"/>
        <v>-1</v>
      </c>
      <c r="P291" s="301">
        <f t="shared" si="9"/>
        <v>42767</v>
      </c>
      <c r="Q291" s="308">
        <f t="shared" ca="1" si="4"/>
        <v>0</v>
      </c>
      <c r="R291" s="311">
        <f t="shared" ca="1" si="5"/>
        <v>0</v>
      </c>
      <c r="S291" s="311">
        <f t="shared" ca="1" si="6"/>
        <v>-1</v>
      </c>
      <c r="T291" s="310">
        <f t="shared" ca="1" si="7"/>
        <v>-1</v>
      </c>
    </row>
    <row r="292" spans="6:20">
      <c r="F292" s="301">
        <f t="shared" si="8"/>
        <v>42795</v>
      </c>
      <c r="G292" s="308">
        <f t="shared" ca="1" si="10"/>
        <v>-1</v>
      </c>
      <c r="H292" s="311">
        <f t="shared" ca="1" si="11"/>
        <v>0</v>
      </c>
      <c r="I292" s="311">
        <f t="shared" ca="1" si="12"/>
        <v>-1</v>
      </c>
      <c r="J292" s="310">
        <f t="shared" ca="1" si="13"/>
        <v>-1</v>
      </c>
      <c r="P292" s="301">
        <f t="shared" si="9"/>
        <v>42795</v>
      </c>
      <c r="Q292" s="308">
        <f t="shared" ca="1" si="4"/>
        <v>0</v>
      </c>
      <c r="R292" s="311">
        <f t="shared" ca="1" si="5"/>
        <v>0</v>
      </c>
      <c r="S292" s="311">
        <f t="shared" ca="1" si="6"/>
        <v>-1</v>
      </c>
      <c r="T292" s="310">
        <f t="shared" ca="1" si="7"/>
        <v>-1</v>
      </c>
    </row>
    <row r="293" spans="6:20">
      <c r="F293" s="301">
        <f t="shared" si="8"/>
        <v>42826</v>
      </c>
      <c r="G293" s="308">
        <f t="shared" ca="1" si="10"/>
        <v>-1</v>
      </c>
      <c r="H293" s="311">
        <f t="shared" ca="1" si="11"/>
        <v>0</v>
      </c>
      <c r="I293" s="311">
        <f t="shared" ca="1" si="12"/>
        <v>-1</v>
      </c>
      <c r="J293" s="310">
        <f t="shared" ca="1" si="13"/>
        <v>-1</v>
      </c>
      <c r="P293" s="301">
        <f t="shared" si="9"/>
        <v>42826</v>
      </c>
      <c r="Q293" s="308">
        <f t="shared" ca="1" si="4"/>
        <v>0</v>
      </c>
      <c r="R293" s="311">
        <f t="shared" ca="1" si="5"/>
        <v>0</v>
      </c>
      <c r="S293" s="311">
        <f t="shared" ca="1" si="6"/>
        <v>-1</v>
      </c>
      <c r="T293" s="310">
        <f t="shared" ca="1" si="7"/>
        <v>-1</v>
      </c>
    </row>
    <row r="294" spans="6:20">
      <c r="F294" s="301">
        <f t="shared" si="8"/>
        <v>42856</v>
      </c>
      <c r="G294" s="308">
        <f t="shared" ca="1" si="10"/>
        <v>-1</v>
      </c>
      <c r="H294" s="311">
        <f t="shared" ca="1" si="11"/>
        <v>0</v>
      </c>
      <c r="I294" s="311">
        <f t="shared" ca="1" si="12"/>
        <v>-1</v>
      </c>
      <c r="J294" s="310">
        <f t="shared" ca="1" si="13"/>
        <v>-1</v>
      </c>
      <c r="P294" s="301">
        <f t="shared" si="9"/>
        <v>42856</v>
      </c>
      <c r="Q294" s="308">
        <f t="shared" ca="1" si="4"/>
        <v>0</v>
      </c>
      <c r="R294" s="311">
        <f t="shared" ca="1" si="5"/>
        <v>0</v>
      </c>
      <c r="S294" s="311">
        <f t="shared" ca="1" si="6"/>
        <v>-1</v>
      </c>
      <c r="T294" s="310">
        <f t="shared" ca="1" si="7"/>
        <v>-1</v>
      </c>
    </row>
    <row r="295" spans="6:20">
      <c r="F295" s="301">
        <f t="shared" si="8"/>
        <v>42887</v>
      </c>
      <c r="G295" s="308">
        <f t="shared" ca="1" si="10"/>
        <v>-1</v>
      </c>
      <c r="H295" s="311">
        <f t="shared" ca="1" si="11"/>
        <v>0</v>
      </c>
      <c r="I295" s="311">
        <f t="shared" ca="1" si="12"/>
        <v>-1</v>
      </c>
      <c r="J295" s="310">
        <f t="shared" ca="1" si="13"/>
        <v>-1</v>
      </c>
      <c r="P295" s="301">
        <f t="shared" si="9"/>
        <v>42887</v>
      </c>
      <c r="Q295" s="308">
        <f t="shared" ca="1" si="4"/>
        <v>0</v>
      </c>
      <c r="R295" s="311">
        <f t="shared" ca="1" si="5"/>
        <v>0</v>
      </c>
      <c r="S295" s="311">
        <f t="shared" ca="1" si="6"/>
        <v>-1</v>
      </c>
      <c r="T295" s="310">
        <f t="shared" ca="1" si="7"/>
        <v>-1</v>
      </c>
    </row>
    <row r="296" spans="6:20">
      <c r="F296" s="301">
        <f t="shared" si="8"/>
        <v>42917</v>
      </c>
      <c r="G296" s="308">
        <f t="shared" ca="1" si="10"/>
        <v>0</v>
      </c>
      <c r="H296" s="311">
        <f t="shared" ca="1" si="11"/>
        <v>0</v>
      </c>
      <c r="I296" s="311">
        <f t="shared" ca="1" si="12"/>
        <v>-1</v>
      </c>
      <c r="J296" s="310">
        <f t="shared" ca="1" si="13"/>
        <v>-1</v>
      </c>
      <c r="P296" s="301">
        <f t="shared" si="9"/>
        <v>42917</v>
      </c>
      <c r="Q296" s="308">
        <f t="shared" ca="1" si="4"/>
        <v>0</v>
      </c>
      <c r="R296" s="311">
        <f t="shared" ca="1" si="5"/>
        <v>0</v>
      </c>
      <c r="S296" s="311">
        <f t="shared" ca="1" si="6"/>
        <v>-1</v>
      </c>
      <c r="T296" s="310">
        <f t="shared" ca="1" si="7"/>
        <v>-1</v>
      </c>
    </row>
    <row r="297" spans="6:20">
      <c r="F297" s="301">
        <f t="shared" si="8"/>
        <v>42948</v>
      </c>
      <c r="G297" s="308">
        <f t="shared" ca="1" si="10"/>
        <v>0</v>
      </c>
      <c r="H297" s="311">
        <f t="shared" ca="1" si="11"/>
        <v>0</v>
      </c>
      <c r="I297" s="311">
        <f t="shared" ca="1" si="12"/>
        <v>-1</v>
      </c>
      <c r="J297" s="310">
        <f t="shared" ca="1" si="13"/>
        <v>-1</v>
      </c>
      <c r="P297" s="301">
        <f t="shared" si="9"/>
        <v>42948</v>
      </c>
      <c r="Q297" s="308">
        <f t="shared" ca="1" si="4"/>
        <v>0</v>
      </c>
      <c r="R297" s="311">
        <f t="shared" ca="1" si="5"/>
        <v>0</v>
      </c>
      <c r="S297" s="311">
        <f t="shared" ca="1" si="6"/>
        <v>-1</v>
      </c>
      <c r="T297" s="310">
        <f t="shared" ca="1" si="7"/>
        <v>-1</v>
      </c>
    </row>
    <row r="298" spans="6:20">
      <c r="F298" s="301">
        <f t="shared" si="8"/>
        <v>42979</v>
      </c>
      <c r="G298" s="308">
        <f t="shared" ca="1" si="10"/>
        <v>-1</v>
      </c>
      <c r="H298" s="311">
        <f t="shared" ca="1" si="11"/>
        <v>0</v>
      </c>
      <c r="I298" s="311">
        <f t="shared" ca="1" si="12"/>
        <v>-1</v>
      </c>
      <c r="J298" s="310">
        <f t="shared" ca="1" si="13"/>
        <v>-1</v>
      </c>
      <c r="P298" s="301">
        <f t="shared" si="9"/>
        <v>42979</v>
      </c>
      <c r="Q298" s="308">
        <f t="shared" ca="1" si="4"/>
        <v>0</v>
      </c>
      <c r="R298" s="311">
        <f t="shared" ca="1" si="5"/>
        <v>0</v>
      </c>
      <c r="S298" s="311">
        <f t="shared" ca="1" si="6"/>
        <v>-1</v>
      </c>
      <c r="T298" s="310">
        <f t="shared" ca="1" si="7"/>
        <v>-1</v>
      </c>
    </row>
    <row r="299" spans="6:20">
      <c r="F299" s="301">
        <f t="shared" si="8"/>
        <v>43009</v>
      </c>
      <c r="G299" s="308">
        <f t="shared" ca="1" si="10"/>
        <v>-1</v>
      </c>
      <c r="H299" s="311">
        <f t="shared" ca="1" si="11"/>
        <v>0</v>
      </c>
      <c r="I299" s="311">
        <f t="shared" ca="1" si="12"/>
        <v>-1</v>
      </c>
      <c r="J299" s="310">
        <f t="shared" ca="1" si="13"/>
        <v>-1</v>
      </c>
      <c r="P299" s="301">
        <f t="shared" si="9"/>
        <v>43009</v>
      </c>
      <c r="Q299" s="308">
        <f t="shared" ca="1" si="4"/>
        <v>0</v>
      </c>
      <c r="R299" s="311">
        <f t="shared" ca="1" si="5"/>
        <v>0</v>
      </c>
      <c r="S299" s="311">
        <f t="shared" ca="1" si="6"/>
        <v>-1</v>
      </c>
      <c r="T299" s="310">
        <f t="shared" ca="1" si="7"/>
        <v>-1</v>
      </c>
    </row>
    <row r="300" spans="6:20">
      <c r="F300" s="301">
        <f t="shared" si="8"/>
        <v>43040</v>
      </c>
      <c r="G300" s="308">
        <f t="shared" ca="1" si="10"/>
        <v>-1</v>
      </c>
      <c r="H300" s="311">
        <f t="shared" ca="1" si="11"/>
        <v>0</v>
      </c>
      <c r="I300" s="311">
        <f t="shared" ca="1" si="12"/>
        <v>-1</v>
      </c>
      <c r="J300" s="310">
        <f t="shared" ca="1" si="13"/>
        <v>-1</v>
      </c>
      <c r="P300" s="301">
        <f t="shared" si="9"/>
        <v>43040</v>
      </c>
      <c r="Q300" s="308">
        <f t="shared" ca="1" si="4"/>
        <v>0</v>
      </c>
      <c r="R300" s="311">
        <f t="shared" ca="1" si="5"/>
        <v>0</v>
      </c>
      <c r="S300" s="311">
        <f t="shared" ca="1" si="6"/>
        <v>-1</v>
      </c>
      <c r="T300" s="310">
        <f t="shared" ca="1" si="7"/>
        <v>-1</v>
      </c>
    </row>
    <row r="301" spans="6:20">
      <c r="F301" s="301">
        <f t="shared" si="8"/>
        <v>43070</v>
      </c>
      <c r="G301" s="308">
        <f t="shared" ca="1" si="10"/>
        <v>-1</v>
      </c>
      <c r="H301" s="311">
        <f t="shared" ca="1" si="11"/>
        <v>0</v>
      </c>
      <c r="I301" s="311">
        <f t="shared" ca="1" si="12"/>
        <v>-1</v>
      </c>
      <c r="J301" s="310">
        <f t="shared" ca="1" si="13"/>
        <v>-1</v>
      </c>
      <c r="P301" s="301">
        <f t="shared" si="9"/>
        <v>43070</v>
      </c>
      <c r="Q301" s="308">
        <f t="shared" ca="1" si="4"/>
        <v>0</v>
      </c>
      <c r="R301" s="311">
        <f t="shared" ca="1" si="5"/>
        <v>0</v>
      </c>
      <c r="S301" s="311">
        <f t="shared" ca="1" si="6"/>
        <v>-1</v>
      </c>
      <c r="T301" s="310">
        <f t="shared" ca="1" si="7"/>
        <v>-1</v>
      </c>
    </row>
    <row r="302" spans="6:20">
      <c r="F302" s="301">
        <f t="shared" si="8"/>
        <v>43101</v>
      </c>
      <c r="G302" s="308">
        <f t="shared" ca="1" si="10"/>
        <v>0</v>
      </c>
      <c r="H302" s="311">
        <f t="shared" ca="1" si="11"/>
        <v>0</v>
      </c>
      <c r="I302" s="311">
        <f t="shared" ca="1" si="12"/>
        <v>-1</v>
      </c>
      <c r="J302" s="310">
        <f t="shared" ca="1" si="13"/>
        <v>-1</v>
      </c>
      <c r="P302" s="301">
        <f t="shared" si="9"/>
        <v>43101</v>
      </c>
      <c r="Q302" s="308">
        <f t="shared" ca="1" si="4"/>
        <v>0</v>
      </c>
      <c r="R302" s="311">
        <f t="shared" ca="1" si="5"/>
        <v>0</v>
      </c>
      <c r="S302" s="311">
        <f t="shared" ca="1" si="6"/>
        <v>-1</v>
      </c>
      <c r="T302" s="310">
        <f t="shared" ca="1" si="7"/>
        <v>-1</v>
      </c>
    </row>
    <row r="303" spans="6:20">
      <c r="F303" s="301">
        <f t="shared" si="8"/>
        <v>43132</v>
      </c>
      <c r="G303" s="308">
        <f t="shared" ca="1" si="10"/>
        <v>0</v>
      </c>
      <c r="H303" s="311">
        <f t="shared" ca="1" si="11"/>
        <v>0</v>
      </c>
      <c r="I303" s="311">
        <f t="shared" ca="1" si="12"/>
        <v>-1</v>
      </c>
      <c r="J303" s="310">
        <f t="shared" ca="1" si="13"/>
        <v>-1</v>
      </c>
      <c r="P303" s="301">
        <f t="shared" si="9"/>
        <v>43132</v>
      </c>
      <c r="Q303" s="308">
        <f t="shared" ca="1" si="4"/>
        <v>0</v>
      </c>
      <c r="R303" s="311">
        <f t="shared" ca="1" si="5"/>
        <v>0</v>
      </c>
      <c r="S303" s="311">
        <f t="shared" ca="1" si="6"/>
        <v>-1</v>
      </c>
      <c r="T303" s="310">
        <f t="shared" ca="1" si="7"/>
        <v>-1</v>
      </c>
    </row>
    <row r="304" spans="6:20">
      <c r="F304" s="301">
        <f t="shared" si="8"/>
        <v>43160</v>
      </c>
      <c r="G304" s="308">
        <f t="shared" ca="1" si="10"/>
        <v>-1</v>
      </c>
      <c r="H304" s="311">
        <f t="shared" ca="1" si="11"/>
        <v>0</v>
      </c>
      <c r="I304" s="311">
        <f t="shared" ca="1" si="12"/>
        <v>-1</v>
      </c>
      <c r="J304" s="310">
        <f t="shared" ca="1" si="13"/>
        <v>-1</v>
      </c>
      <c r="P304" s="301">
        <f t="shared" si="9"/>
        <v>43160</v>
      </c>
      <c r="Q304" s="308">
        <f t="shared" ca="1" si="4"/>
        <v>0</v>
      </c>
      <c r="R304" s="311">
        <f t="shared" ca="1" si="5"/>
        <v>0</v>
      </c>
      <c r="S304" s="311">
        <f t="shared" ca="1" si="6"/>
        <v>-1</v>
      </c>
      <c r="T304" s="310">
        <f t="shared" ca="1" si="7"/>
        <v>-1</v>
      </c>
    </row>
    <row r="305" spans="6:20">
      <c r="F305" s="301">
        <f t="shared" si="8"/>
        <v>43191</v>
      </c>
      <c r="G305" s="308">
        <f t="shared" ca="1" si="10"/>
        <v>-1</v>
      </c>
      <c r="H305" s="311">
        <f t="shared" ca="1" si="11"/>
        <v>0</v>
      </c>
      <c r="I305" s="311">
        <f t="shared" ca="1" si="12"/>
        <v>-1</v>
      </c>
      <c r="J305" s="310">
        <f t="shared" ca="1" si="13"/>
        <v>-1</v>
      </c>
      <c r="P305" s="301">
        <f t="shared" si="9"/>
        <v>43191</v>
      </c>
      <c r="Q305" s="308">
        <f t="shared" ca="1" si="4"/>
        <v>0</v>
      </c>
      <c r="R305" s="311">
        <f t="shared" ca="1" si="5"/>
        <v>0</v>
      </c>
      <c r="S305" s="311">
        <f t="shared" ca="1" si="6"/>
        <v>-1</v>
      </c>
      <c r="T305" s="310">
        <f t="shared" ca="1" si="7"/>
        <v>-1</v>
      </c>
    </row>
    <row r="306" spans="6:20">
      <c r="F306" s="301">
        <f t="shared" si="8"/>
        <v>43221</v>
      </c>
      <c r="G306" s="308">
        <f t="shared" ref="G306:G313" ca="1" si="14">+IF(ISERROR(G67/C67-1),0,G67/C67-1)</f>
        <v>-1</v>
      </c>
      <c r="H306" s="311">
        <f t="shared" ref="H306:H313" ca="1" si="15">+IF(ISERROR(H67/D67-1),0,H67/D67-1)</f>
        <v>0</v>
      </c>
      <c r="I306" s="311">
        <f t="shared" ref="I306:I313" ca="1" si="16">+IF(ISERROR(I67/E67-1),0,I67/E67-1)</f>
        <v>-1</v>
      </c>
      <c r="J306" s="310">
        <f t="shared" ref="J306:J313" ca="1" si="17">+IF(ISERROR(J67/F67-1),0,J67/F67-1)</f>
        <v>-1</v>
      </c>
      <c r="P306" s="301">
        <f t="shared" si="9"/>
        <v>43221</v>
      </c>
      <c r="Q306" s="308">
        <f t="shared" ref="Q306:Q369" ca="1" si="18">+IF(ISERROR(Q67/M67-1),0,Q67/M67-1)</f>
        <v>0</v>
      </c>
      <c r="R306" s="311">
        <f t="shared" ref="R306:R369" ca="1" si="19">+IF(ISERROR(R67/N67-1),0,R67/N67-1)</f>
        <v>0</v>
      </c>
      <c r="S306" s="311">
        <f t="shared" ref="S306:S369" ca="1" si="20">+IF(ISERROR(S67/O67-1),0,S67/O67-1)</f>
        <v>-1</v>
      </c>
      <c r="T306" s="310">
        <f t="shared" ref="T306:T369" ca="1" si="21">+IF(ISERROR(T67/P67-1),0,T67/P67-1)</f>
        <v>-1</v>
      </c>
    </row>
    <row r="307" spans="6:20">
      <c r="F307" s="301">
        <f t="shared" ref="F307:F313" si="22">+B68</f>
        <v>43252</v>
      </c>
      <c r="G307" s="308">
        <f t="shared" ca="1" si="14"/>
        <v>-1</v>
      </c>
      <c r="H307" s="311">
        <f t="shared" ca="1" si="15"/>
        <v>0</v>
      </c>
      <c r="I307" s="311">
        <f t="shared" ca="1" si="16"/>
        <v>-1</v>
      </c>
      <c r="J307" s="310">
        <f t="shared" ca="1" si="17"/>
        <v>-1</v>
      </c>
      <c r="P307" s="301">
        <f t="shared" ref="P307:P370" si="23">+L68</f>
        <v>43252</v>
      </c>
      <c r="Q307" s="308">
        <f t="shared" ca="1" si="18"/>
        <v>0</v>
      </c>
      <c r="R307" s="311">
        <f t="shared" ca="1" si="19"/>
        <v>0</v>
      </c>
      <c r="S307" s="311">
        <f t="shared" ca="1" si="20"/>
        <v>-1</v>
      </c>
      <c r="T307" s="310">
        <f t="shared" ca="1" si="21"/>
        <v>-1</v>
      </c>
    </row>
    <row r="308" spans="6:20">
      <c r="F308" s="301">
        <f t="shared" si="22"/>
        <v>43282</v>
      </c>
      <c r="G308" s="308">
        <f t="shared" ca="1" si="14"/>
        <v>0</v>
      </c>
      <c r="H308" s="311">
        <f t="shared" ca="1" si="15"/>
        <v>0</v>
      </c>
      <c r="I308" s="311">
        <f t="shared" ca="1" si="16"/>
        <v>-1</v>
      </c>
      <c r="J308" s="310">
        <f t="shared" ca="1" si="17"/>
        <v>-1</v>
      </c>
      <c r="P308" s="301">
        <f t="shared" si="23"/>
        <v>43282</v>
      </c>
      <c r="Q308" s="308">
        <f t="shared" ca="1" si="18"/>
        <v>0</v>
      </c>
      <c r="R308" s="311">
        <f t="shared" ca="1" si="19"/>
        <v>0</v>
      </c>
      <c r="S308" s="311">
        <f t="shared" ca="1" si="20"/>
        <v>-1</v>
      </c>
      <c r="T308" s="310">
        <f t="shared" ca="1" si="21"/>
        <v>-1</v>
      </c>
    </row>
    <row r="309" spans="6:20">
      <c r="F309" s="301">
        <f t="shared" si="22"/>
        <v>43313</v>
      </c>
      <c r="G309" s="308">
        <f t="shared" ca="1" si="14"/>
        <v>0</v>
      </c>
      <c r="H309" s="311">
        <f t="shared" ca="1" si="15"/>
        <v>0</v>
      </c>
      <c r="I309" s="311">
        <f t="shared" ca="1" si="16"/>
        <v>-1</v>
      </c>
      <c r="J309" s="310">
        <f t="shared" ca="1" si="17"/>
        <v>-1</v>
      </c>
      <c r="P309" s="301">
        <f t="shared" si="23"/>
        <v>43313</v>
      </c>
      <c r="Q309" s="308">
        <f t="shared" ca="1" si="18"/>
        <v>0</v>
      </c>
      <c r="R309" s="311">
        <f t="shared" ca="1" si="19"/>
        <v>0</v>
      </c>
      <c r="S309" s="311">
        <f t="shared" ca="1" si="20"/>
        <v>-1</v>
      </c>
      <c r="T309" s="310">
        <f t="shared" ca="1" si="21"/>
        <v>-1</v>
      </c>
    </row>
    <row r="310" spans="6:20">
      <c r="F310" s="301">
        <f t="shared" si="22"/>
        <v>43344</v>
      </c>
      <c r="G310" s="308">
        <f t="shared" ca="1" si="14"/>
        <v>-1</v>
      </c>
      <c r="H310" s="311">
        <f t="shared" ca="1" si="15"/>
        <v>0</v>
      </c>
      <c r="I310" s="311">
        <f t="shared" ca="1" si="16"/>
        <v>-1</v>
      </c>
      <c r="J310" s="310">
        <f t="shared" ca="1" si="17"/>
        <v>-1</v>
      </c>
      <c r="P310" s="301">
        <f t="shared" si="23"/>
        <v>43344</v>
      </c>
      <c r="Q310" s="308">
        <f t="shared" ca="1" si="18"/>
        <v>0</v>
      </c>
      <c r="R310" s="311">
        <f t="shared" ca="1" si="19"/>
        <v>0</v>
      </c>
      <c r="S310" s="311">
        <f t="shared" ca="1" si="20"/>
        <v>-1</v>
      </c>
      <c r="T310" s="310">
        <f t="shared" ca="1" si="21"/>
        <v>-1</v>
      </c>
    </row>
    <row r="311" spans="6:20">
      <c r="F311" s="301">
        <f t="shared" si="22"/>
        <v>43374</v>
      </c>
      <c r="G311" s="308">
        <f t="shared" ca="1" si="14"/>
        <v>-1</v>
      </c>
      <c r="H311" s="311">
        <f t="shared" ca="1" si="15"/>
        <v>0</v>
      </c>
      <c r="I311" s="311">
        <f t="shared" ca="1" si="16"/>
        <v>-1</v>
      </c>
      <c r="J311" s="310">
        <f t="shared" ca="1" si="17"/>
        <v>-1</v>
      </c>
      <c r="P311" s="301">
        <f t="shared" si="23"/>
        <v>43374</v>
      </c>
      <c r="Q311" s="308">
        <f t="shared" ca="1" si="18"/>
        <v>0</v>
      </c>
      <c r="R311" s="311">
        <f t="shared" ca="1" si="19"/>
        <v>0</v>
      </c>
      <c r="S311" s="311">
        <f t="shared" ca="1" si="20"/>
        <v>-1</v>
      </c>
      <c r="T311" s="310">
        <f t="shared" ca="1" si="21"/>
        <v>-1</v>
      </c>
    </row>
    <row r="312" spans="6:20">
      <c r="F312" s="301">
        <f t="shared" si="22"/>
        <v>43405</v>
      </c>
      <c r="G312" s="308">
        <f t="shared" ca="1" si="14"/>
        <v>-1</v>
      </c>
      <c r="H312" s="311">
        <f t="shared" ca="1" si="15"/>
        <v>0</v>
      </c>
      <c r="I312" s="311">
        <f t="shared" ca="1" si="16"/>
        <v>-1</v>
      </c>
      <c r="J312" s="310">
        <f t="shared" ca="1" si="17"/>
        <v>-1</v>
      </c>
      <c r="P312" s="301">
        <f t="shared" si="23"/>
        <v>43405</v>
      </c>
      <c r="Q312" s="308">
        <f t="shared" ca="1" si="18"/>
        <v>0</v>
      </c>
      <c r="R312" s="311">
        <f t="shared" ca="1" si="19"/>
        <v>0</v>
      </c>
      <c r="S312" s="311">
        <f t="shared" ca="1" si="20"/>
        <v>-1</v>
      </c>
      <c r="T312" s="310">
        <f t="shared" ca="1" si="21"/>
        <v>-1</v>
      </c>
    </row>
    <row r="313" spans="6:20">
      <c r="F313" s="301">
        <f t="shared" si="22"/>
        <v>43435</v>
      </c>
      <c r="G313" s="308">
        <f t="shared" ca="1" si="14"/>
        <v>-1</v>
      </c>
      <c r="H313" s="311">
        <f t="shared" ca="1" si="15"/>
        <v>0</v>
      </c>
      <c r="I313" s="311">
        <f t="shared" ca="1" si="16"/>
        <v>-1</v>
      </c>
      <c r="J313" s="310">
        <f t="shared" ca="1" si="17"/>
        <v>-1</v>
      </c>
      <c r="P313" s="301">
        <f t="shared" si="23"/>
        <v>43435</v>
      </c>
      <c r="Q313" s="308">
        <f t="shared" ca="1" si="18"/>
        <v>0</v>
      </c>
      <c r="R313" s="311">
        <f t="shared" ca="1" si="19"/>
        <v>0</v>
      </c>
      <c r="S313" s="311">
        <f t="shared" ca="1" si="20"/>
        <v>-1</v>
      </c>
      <c r="T313" s="310">
        <f t="shared" ca="1" si="21"/>
        <v>-1</v>
      </c>
    </row>
    <row r="314" spans="6:20">
      <c r="F314" s="301">
        <f t="shared" ref="F314:F360" si="24">+B75</f>
        <v>43466</v>
      </c>
      <c r="G314" s="308">
        <f t="shared" ref="G314:G360" ca="1" si="25">+IF(ISERROR(G75/C75-1),0,G75/C75-1)</f>
        <v>0</v>
      </c>
      <c r="H314" s="311">
        <f t="shared" ref="H314:H360" ca="1" si="26">+IF(ISERROR(H75/D75-1),0,H75/D75-1)</f>
        <v>0</v>
      </c>
      <c r="I314" s="311">
        <f t="shared" ref="I314:I360" ca="1" si="27">+IF(ISERROR(I75/E75-1),0,I75/E75-1)</f>
        <v>-1</v>
      </c>
      <c r="J314" s="310">
        <f t="shared" ref="J314:J360" ca="1" si="28">+IF(ISERROR(J75/F75-1),0,J75/F75-1)</f>
        <v>-1</v>
      </c>
      <c r="P314" s="301">
        <f t="shared" si="23"/>
        <v>43466</v>
      </c>
      <c r="Q314" s="308">
        <f t="shared" ca="1" si="18"/>
        <v>0</v>
      </c>
      <c r="R314" s="311">
        <f t="shared" ca="1" si="19"/>
        <v>0</v>
      </c>
      <c r="S314" s="311">
        <f t="shared" ca="1" si="20"/>
        <v>-1</v>
      </c>
      <c r="T314" s="310">
        <f t="shared" ca="1" si="21"/>
        <v>-1</v>
      </c>
    </row>
    <row r="315" spans="6:20">
      <c r="F315" s="301">
        <f t="shared" si="24"/>
        <v>43497</v>
      </c>
      <c r="G315" s="308">
        <f t="shared" ca="1" si="25"/>
        <v>0</v>
      </c>
      <c r="H315" s="311">
        <f t="shared" ca="1" si="26"/>
        <v>0</v>
      </c>
      <c r="I315" s="311">
        <f t="shared" ca="1" si="27"/>
        <v>-1</v>
      </c>
      <c r="J315" s="310">
        <f t="shared" ca="1" si="28"/>
        <v>-1</v>
      </c>
      <c r="P315" s="301">
        <f t="shared" si="23"/>
        <v>43497</v>
      </c>
      <c r="Q315" s="308">
        <f t="shared" ca="1" si="18"/>
        <v>0</v>
      </c>
      <c r="R315" s="311">
        <f t="shared" ca="1" si="19"/>
        <v>0</v>
      </c>
      <c r="S315" s="311">
        <f t="shared" ca="1" si="20"/>
        <v>-1</v>
      </c>
      <c r="T315" s="310">
        <f t="shared" ca="1" si="21"/>
        <v>-1</v>
      </c>
    </row>
    <row r="316" spans="6:20">
      <c r="F316" s="301">
        <f t="shared" si="24"/>
        <v>43525</v>
      </c>
      <c r="G316" s="308">
        <f t="shared" ca="1" si="25"/>
        <v>-1</v>
      </c>
      <c r="H316" s="311">
        <f t="shared" ca="1" si="26"/>
        <v>0</v>
      </c>
      <c r="I316" s="311">
        <f t="shared" ca="1" si="27"/>
        <v>-1</v>
      </c>
      <c r="J316" s="310">
        <f t="shared" ca="1" si="28"/>
        <v>-1</v>
      </c>
      <c r="P316" s="301">
        <f t="shared" si="23"/>
        <v>43525</v>
      </c>
      <c r="Q316" s="308">
        <f t="shared" ca="1" si="18"/>
        <v>0</v>
      </c>
      <c r="R316" s="311">
        <f t="shared" ca="1" si="19"/>
        <v>0</v>
      </c>
      <c r="S316" s="311">
        <f t="shared" ca="1" si="20"/>
        <v>-1</v>
      </c>
      <c r="T316" s="310">
        <f t="shared" ca="1" si="21"/>
        <v>-1</v>
      </c>
    </row>
    <row r="317" spans="6:20">
      <c r="F317" s="301">
        <f t="shared" si="24"/>
        <v>43556</v>
      </c>
      <c r="G317" s="308">
        <f t="shared" ca="1" si="25"/>
        <v>-1</v>
      </c>
      <c r="H317" s="311">
        <f t="shared" ca="1" si="26"/>
        <v>0</v>
      </c>
      <c r="I317" s="311">
        <f t="shared" ca="1" si="27"/>
        <v>-1</v>
      </c>
      <c r="J317" s="310">
        <f t="shared" ca="1" si="28"/>
        <v>-1</v>
      </c>
      <c r="P317" s="301">
        <f t="shared" si="23"/>
        <v>43556</v>
      </c>
      <c r="Q317" s="308">
        <f t="shared" ca="1" si="18"/>
        <v>0</v>
      </c>
      <c r="R317" s="311">
        <f t="shared" ca="1" si="19"/>
        <v>0</v>
      </c>
      <c r="S317" s="311">
        <f t="shared" ca="1" si="20"/>
        <v>-1</v>
      </c>
      <c r="T317" s="310">
        <f t="shared" ca="1" si="21"/>
        <v>-1</v>
      </c>
    </row>
    <row r="318" spans="6:20">
      <c r="F318" s="301">
        <f t="shared" si="24"/>
        <v>43586</v>
      </c>
      <c r="G318" s="308">
        <f t="shared" ca="1" si="25"/>
        <v>-1</v>
      </c>
      <c r="H318" s="311">
        <f t="shared" ca="1" si="26"/>
        <v>0</v>
      </c>
      <c r="I318" s="311">
        <f t="shared" ca="1" si="27"/>
        <v>-1</v>
      </c>
      <c r="J318" s="310">
        <f t="shared" ca="1" si="28"/>
        <v>-1</v>
      </c>
      <c r="P318" s="301">
        <f t="shared" si="23"/>
        <v>43586</v>
      </c>
      <c r="Q318" s="308">
        <f t="shared" ca="1" si="18"/>
        <v>0</v>
      </c>
      <c r="R318" s="311">
        <f t="shared" ca="1" si="19"/>
        <v>0</v>
      </c>
      <c r="S318" s="311">
        <f t="shared" ca="1" si="20"/>
        <v>-1</v>
      </c>
      <c r="T318" s="310">
        <f t="shared" ca="1" si="21"/>
        <v>-1</v>
      </c>
    </row>
    <row r="319" spans="6:20">
      <c r="F319" s="301">
        <f t="shared" si="24"/>
        <v>43617</v>
      </c>
      <c r="G319" s="308">
        <f t="shared" ca="1" si="25"/>
        <v>-1</v>
      </c>
      <c r="H319" s="311">
        <f t="shared" ca="1" si="26"/>
        <v>0</v>
      </c>
      <c r="I319" s="311">
        <f t="shared" ca="1" si="27"/>
        <v>-1</v>
      </c>
      <c r="J319" s="310">
        <f t="shared" ca="1" si="28"/>
        <v>-1</v>
      </c>
      <c r="P319" s="301">
        <f t="shared" si="23"/>
        <v>43617</v>
      </c>
      <c r="Q319" s="308">
        <f t="shared" ca="1" si="18"/>
        <v>0</v>
      </c>
      <c r="R319" s="311">
        <f t="shared" ca="1" si="19"/>
        <v>0</v>
      </c>
      <c r="S319" s="311">
        <f t="shared" ca="1" si="20"/>
        <v>-1</v>
      </c>
      <c r="T319" s="310">
        <f t="shared" ca="1" si="21"/>
        <v>-1</v>
      </c>
    </row>
    <row r="320" spans="6:20">
      <c r="F320" s="301">
        <f t="shared" si="24"/>
        <v>43647</v>
      </c>
      <c r="G320" s="308">
        <f t="shared" ca="1" si="25"/>
        <v>0</v>
      </c>
      <c r="H320" s="311">
        <f t="shared" ca="1" si="26"/>
        <v>0</v>
      </c>
      <c r="I320" s="311">
        <f t="shared" ca="1" si="27"/>
        <v>-1</v>
      </c>
      <c r="J320" s="310">
        <f t="shared" ca="1" si="28"/>
        <v>-1</v>
      </c>
      <c r="P320" s="301">
        <f t="shared" si="23"/>
        <v>43647</v>
      </c>
      <c r="Q320" s="308">
        <f t="shared" ca="1" si="18"/>
        <v>0</v>
      </c>
      <c r="R320" s="311">
        <f t="shared" ca="1" si="19"/>
        <v>0</v>
      </c>
      <c r="S320" s="311">
        <f t="shared" ca="1" si="20"/>
        <v>2.6325459630045955E-2</v>
      </c>
      <c r="T320" s="310">
        <f t="shared" ca="1" si="21"/>
        <v>1.0808820374933248E-2</v>
      </c>
    </row>
    <row r="321" spans="6:20">
      <c r="F321" s="301">
        <f t="shared" si="24"/>
        <v>43678</v>
      </c>
      <c r="G321" s="308">
        <f t="shared" ca="1" si="25"/>
        <v>0</v>
      </c>
      <c r="H321" s="311">
        <f t="shared" ca="1" si="26"/>
        <v>0</v>
      </c>
      <c r="I321" s="311">
        <f t="shared" ca="1" si="27"/>
        <v>-1</v>
      </c>
      <c r="J321" s="310">
        <f t="shared" ca="1" si="28"/>
        <v>-1</v>
      </c>
      <c r="P321" s="301">
        <f t="shared" si="23"/>
        <v>43678</v>
      </c>
      <c r="Q321" s="308">
        <f t="shared" ca="1" si="18"/>
        <v>0</v>
      </c>
      <c r="R321" s="311">
        <f t="shared" ca="1" si="19"/>
        <v>0</v>
      </c>
      <c r="S321" s="311">
        <f t="shared" ca="1" si="20"/>
        <v>2.6271691222424565E-2</v>
      </c>
      <c r="T321" s="310">
        <f t="shared" ca="1" si="21"/>
        <v>1.0965257530870298E-2</v>
      </c>
    </row>
    <row r="322" spans="6:20">
      <c r="F322" s="301">
        <f t="shared" si="24"/>
        <v>43709</v>
      </c>
      <c r="G322" s="308">
        <f t="shared" ca="1" si="25"/>
        <v>-1</v>
      </c>
      <c r="H322" s="311">
        <f t="shared" ca="1" si="26"/>
        <v>0</v>
      </c>
      <c r="I322" s="311">
        <f t="shared" ca="1" si="27"/>
        <v>-1</v>
      </c>
      <c r="J322" s="310">
        <f t="shared" ca="1" si="28"/>
        <v>-1</v>
      </c>
      <c r="P322" s="301">
        <f t="shared" si="23"/>
        <v>43709</v>
      </c>
      <c r="Q322" s="308">
        <f t="shared" ca="1" si="18"/>
        <v>0</v>
      </c>
      <c r="R322" s="311">
        <f t="shared" ca="1" si="19"/>
        <v>0</v>
      </c>
      <c r="S322" s="311">
        <f t="shared" ca="1" si="20"/>
        <v>-1</v>
      </c>
      <c r="T322" s="310">
        <f t="shared" ca="1" si="21"/>
        <v>-1</v>
      </c>
    </row>
    <row r="323" spans="6:20">
      <c r="F323" s="301">
        <f t="shared" si="24"/>
        <v>43739</v>
      </c>
      <c r="G323" s="308">
        <f t="shared" ca="1" si="25"/>
        <v>-1</v>
      </c>
      <c r="H323" s="311">
        <f t="shared" ca="1" si="26"/>
        <v>0</v>
      </c>
      <c r="I323" s="311">
        <f t="shared" ca="1" si="27"/>
        <v>-1</v>
      </c>
      <c r="J323" s="310">
        <f t="shared" ca="1" si="28"/>
        <v>-1</v>
      </c>
      <c r="P323" s="301">
        <f t="shared" si="23"/>
        <v>43739</v>
      </c>
      <c r="Q323" s="308">
        <f t="shared" ca="1" si="18"/>
        <v>0</v>
      </c>
      <c r="R323" s="311">
        <f t="shared" ca="1" si="19"/>
        <v>0</v>
      </c>
      <c r="S323" s="311">
        <f t="shared" ca="1" si="20"/>
        <v>-1</v>
      </c>
      <c r="T323" s="310">
        <f t="shared" ca="1" si="21"/>
        <v>-1</v>
      </c>
    </row>
    <row r="324" spans="6:20">
      <c r="F324" s="301">
        <f t="shared" si="24"/>
        <v>43770</v>
      </c>
      <c r="G324" s="308">
        <f t="shared" ca="1" si="25"/>
        <v>-1</v>
      </c>
      <c r="H324" s="311">
        <f t="shared" ca="1" si="26"/>
        <v>0</v>
      </c>
      <c r="I324" s="311">
        <f t="shared" ca="1" si="27"/>
        <v>-1</v>
      </c>
      <c r="J324" s="310">
        <f t="shared" ca="1" si="28"/>
        <v>-1</v>
      </c>
      <c r="P324" s="301">
        <f t="shared" si="23"/>
        <v>43770</v>
      </c>
      <c r="Q324" s="308">
        <f t="shared" ca="1" si="18"/>
        <v>0</v>
      </c>
      <c r="R324" s="311">
        <f t="shared" ca="1" si="19"/>
        <v>0</v>
      </c>
      <c r="S324" s="311">
        <f t="shared" ca="1" si="20"/>
        <v>-1</v>
      </c>
      <c r="T324" s="310">
        <f t="shared" ca="1" si="21"/>
        <v>-1</v>
      </c>
    </row>
    <row r="325" spans="6:20">
      <c r="F325" s="301">
        <f t="shared" si="24"/>
        <v>43800</v>
      </c>
      <c r="G325" s="308">
        <f t="shared" ca="1" si="25"/>
        <v>-1</v>
      </c>
      <c r="H325" s="311">
        <f t="shared" ca="1" si="26"/>
        <v>0</v>
      </c>
      <c r="I325" s="311">
        <f t="shared" ca="1" si="27"/>
        <v>-1</v>
      </c>
      <c r="J325" s="310">
        <f t="shared" ca="1" si="28"/>
        <v>-1</v>
      </c>
      <c r="P325" s="301">
        <f t="shared" si="23"/>
        <v>43800</v>
      </c>
      <c r="Q325" s="308">
        <f t="shared" ca="1" si="18"/>
        <v>0</v>
      </c>
      <c r="R325" s="311">
        <f t="shared" ca="1" si="19"/>
        <v>0</v>
      </c>
      <c r="S325" s="311">
        <f t="shared" ca="1" si="20"/>
        <v>-1</v>
      </c>
      <c r="T325" s="310">
        <f t="shared" ca="1" si="21"/>
        <v>-1</v>
      </c>
    </row>
    <row r="326" spans="6:20">
      <c r="F326" s="301">
        <f t="shared" si="24"/>
        <v>43831</v>
      </c>
      <c r="G326" s="308">
        <f t="shared" ca="1" si="25"/>
        <v>0</v>
      </c>
      <c r="H326" s="311">
        <f t="shared" ca="1" si="26"/>
        <v>0</v>
      </c>
      <c r="I326" s="311">
        <f t="shared" ca="1" si="27"/>
        <v>-1</v>
      </c>
      <c r="J326" s="310">
        <f t="shared" ca="1" si="28"/>
        <v>-1</v>
      </c>
      <c r="P326" s="301">
        <f t="shared" si="23"/>
        <v>43831</v>
      </c>
      <c r="Q326" s="308">
        <f t="shared" ca="1" si="18"/>
        <v>0</v>
      </c>
      <c r="R326" s="311">
        <f t="shared" ca="1" si="19"/>
        <v>0</v>
      </c>
      <c r="S326" s="311">
        <f t="shared" ca="1" si="20"/>
        <v>9.9889980450462712E-3</v>
      </c>
      <c r="T326" s="310">
        <f t="shared" ca="1" si="21"/>
        <v>2.8276124456666274E-2</v>
      </c>
    </row>
    <row r="327" spans="6:20">
      <c r="F327" s="301">
        <f t="shared" si="24"/>
        <v>43862</v>
      </c>
      <c r="G327" s="308">
        <f t="shared" ca="1" si="25"/>
        <v>0</v>
      </c>
      <c r="H327" s="311">
        <f t="shared" ca="1" si="26"/>
        <v>0</v>
      </c>
      <c r="I327" s="311">
        <f t="shared" ca="1" si="27"/>
        <v>-1</v>
      </c>
      <c r="J327" s="310">
        <f t="shared" ca="1" si="28"/>
        <v>-1</v>
      </c>
      <c r="P327" s="301">
        <f t="shared" si="23"/>
        <v>43862</v>
      </c>
      <c r="Q327" s="308">
        <f t="shared" ca="1" si="18"/>
        <v>0</v>
      </c>
      <c r="R327" s="311">
        <f t="shared" ca="1" si="19"/>
        <v>0</v>
      </c>
      <c r="S327" s="311">
        <f t="shared" ca="1" si="20"/>
        <v>1.1129100021270322E-2</v>
      </c>
      <c r="T327" s="310">
        <f t="shared" ca="1" si="21"/>
        <v>1.7223063071931666E-2</v>
      </c>
    </row>
    <row r="328" spans="6:20">
      <c r="F328" s="301">
        <f t="shared" si="24"/>
        <v>43891</v>
      </c>
      <c r="G328" s="308">
        <f t="shared" ca="1" si="25"/>
        <v>-1</v>
      </c>
      <c r="H328" s="311">
        <f t="shared" ca="1" si="26"/>
        <v>0</v>
      </c>
      <c r="I328" s="311">
        <f t="shared" ca="1" si="27"/>
        <v>-1</v>
      </c>
      <c r="J328" s="310">
        <f t="shared" ca="1" si="28"/>
        <v>-1</v>
      </c>
      <c r="P328" s="301">
        <f t="shared" si="23"/>
        <v>43891</v>
      </c>
      <c r="Q328" s="308">
        <f t="shared" ca="1" si="18"/>
        <v>0</v>
      </c>
      <c r="R328" s="311">
        <f t="shared" ca="1" si="19"/>
        <v>0</v>
      </c>
      <c r="S328" s="311">
        <f t="shared" ca="1" si="20"/>
        <v>-1</v>
      </c>
      <c r="T328" s="310">
        <f t="shared" ca="1" si="21"/>
        <v>-1</v>
      </c>
    </row>
    <row r="329" spans="6:20">
      <c r="F329" s="301">
        <f t="shared" si="24"/>
        <v>43922</v>
      </c>
      <c r="G329" s="308">
        <f t="shared" ca="1" si="25"/>
        <v>-1</v>
      </c>
      <c r="H329" s="311">
        <f t="shared" ca="1" si="26"/>
        <v>0</v>
      </c>
      <c r="I329" s="311">
        <f t="shared" ca="1" si="27"/>
        <v>-1</v>
      </c>
      <c r="J329" s="310">
        <f t="shared" ca="1" si="28"/>
        <v>-1</v>
      </c>
      <c r="P329" s="301">
        <f t="shared" si="23"/>
        <v>43922</v>
      </c>
      <c r="Q329" s="308">
        <f t="shared" ca="1" si="18"/>
        <v>0</v>
      </c>
      <c r="R329" s="311">
        <f t="shared" ca="1" si="19"/>
        <v>0</v>
      </c>
      <c r="S329" s="311">
        <f t="shared" ca="1" si="20"/>
        <v>-1</v>
      </c>
      <c r="T329" s="310">
        <f t="shared" ca="1" si="21"/>
        <v>-1</v>
      </c>
    </row>
    <row r="330" spans="6:20">
      <c r="F330" s="301">
        <f t="shared" si="24"/>
        <v>43952</v>
      </c>
      <c r="G330" s="308">
        <f t="shared" ca="1" si="25"/>
        <v>-1</v>
      </c>
      <c r="H330" s="311">
        <f t="shared" ca="1" si="26"/>
        <v>0</v>
      </c>
      <c r="I330" s="311">
        <f t="shared" ca="1" si="27"/>
        <v>-1</v>
      </c>
      <c r="J330" s="310">
        <f t="shared" ca="1" si="28"/>
        <v>-1</v>
      </c>
      <c r="P330" s="301">
        <f t="shared" si="23"/>
        <v>43952</v>
      </c>
      <c r="Q330" s="308">
        <f t="shared" ca="1" si="18"/>
        <v>0</v>
      </c>
      <c r="R330" s="311">
        <f t="shared" ca="1" si="19"/>
        <v>0</v>
      </c>
      <c r="S330" s="311">
        <f t="shared" ca="1" si="20"/>
        <v>-1</v>
      </c>
      <c r="T330" s="310">
        <f t="shared" ca="1" si="21"/>
        <v>-1</v>
      </c>
    </row>
    <row r="331" spans="6:20">
      <c r="F331" s="301">
        <f t="shared" si="24"/>
        <v>43983</v>
      </c>
      <c r="G331" s="308">
        <f t="shared" ca="1" si="25"/>
        <v>-1</v>
      </c>
      <c r="H331" s="311">
        <f t="shared" ca="1" si="26"/>
        <v>0</v>
      </c>
      <c r="I331" s="311">
        <f t="shared" ca="1" si="27"/>
        <v>-1</v>
      </c>
      <c r="J331" s="310">
        <f t="shared" ca="1" si="28"/>
        <v>-1</v>
      </c>
      <c r="P331" s="301">
        <f t="shared" si="23"/>
        <v>43983</v>
      </c>
      <c r="Q331" s="308">
        <f t="shared" ca="1" si="18"/>
        <v>0</v>
      </c>
      <c r="R331" s="311">
        <f t="shared" ca="1" si="19"/>
        <v>0</v>
      </c>
      <c r="S331" s="311">
        <f t="shared" ca="1" si="20"/>
        <v>9.4458234908214589E-3</v>
      </c>
      <c r="T331" s="310">
        <f t="shared" ca="1" si="21"/>
        <v>6.9955204191580744E-3</v>
      </c>
    </row>
    <row r="332" spans="6:20">
      <c r="F332" s="301">
        <f t="shared" si="24"/>
        <v>44013</v>
      </c>
      <c r="G332" s="308">
        <f t="shared" ca="1" si="25"/>
        <v>0</v>
      </c>
      <c r="H332" s="311">
        <f t="shared" ca="1" si="26"/>
        <v>0</v>
      </c>
      <c r="I332" s="311">
        <f t="shared" ca="1" si="27"/>
        <v>-1</v>
      </c>
      <c r="J332" s="310">
        <f t="shared" ca="1" si="28"/>
        <v>-1</v>
      </c>
      <c r="P332" s="301">
        <f t="shared" si="23"/>
        <v>44013</v>
      </c>
      <c r="Q332" s="308">
        <f t="shared" ca="1" si="18"/>
        <v>0</v>
      </c>
      <c r="R332" s="311">
        <f t="shared" ca="1" si="19"/>
        <v>0</v>
      </c>
      <c r="S332" s="311">
        <f t="shared" ca="1" si="20"/>
        <v>2.6250935429435129E-2</v>
      </c>
      <c r="T332" s="310">
        <f t="shared" ca="1" si="21"/>
        <v>6.0446635449398212E-3</v>
      </c>
    </row>
    <row r="333" spans="6:20">
      <c r="F333" s="301">
        <f t="shared" si="24"/>
        <v>44044</v>
      </c>
      <c r="G333" s="308">
        <f t="shared" ca="1" si="25"/>
        <v>0</v>
      </c>
      <c r="H333" s="311">
        <f t="shared" ca="1" si="26"/>
        <v>0</v>
      </c>
      <c r="I333" s="311">
        <f t="shared" ca="1" si="27"/>
        <v>-1.4075272002752937E-2</v>
      </c>
      <c r="J333" s="310">
        <f t="shared" ca="1" si="28"/>
        <v>0.16460364310354425</v>
      </c>
      <c r="P333" s="301">
        <f t="shared" si="23"/>
        <v>44044</v>
      </c>
      <c r="Q333" s="308">
        <f t="shared" ca="1" si="18"/>
        <v>0</v>
      </c>
      <c r="R333" s="311">
        <f t="shared" ca="1" si="19"/>
        <v>0</v>
      </c>
      <c r="S333" s="311">
        <f t="shared" ca="1" si="20"/>
        <v>2.6225505508385094E-2</v>
      </c>
      <c r="T333" s="310">
        <f t="shared" ca="1" si="21"/>
        <v>6.1933879071931486E-3</v>
      </c>
    </row>
    <row r="334" spans="6:20">
      <c r="F334" s="301">
        <f t="shared" si="24"/>
        <v>44075</v>
      </c>
      <c r="G334" s="308">
        <f t="shared" ca="1" si="25"/>
        <v>-1</v>
      </c>
      <c r="H334" s="311">
        <f t="shared" ca="1" si="26"/>
        <v>0</v>
      </c>
      <c r="I334" s="311">
        <f t="shared" ca="1" si="27"/>
        <v>-1</v>
      </c>
      <c r="J334" s="310">
        <f t="shared" ca="1" si="28"/>
        <v>-1</v>
      </c>
      <c r="P334" s="301">
        <f t="shared" si="23"/>
        <v>44075</v>
      </c>
      <c r="Q334" s="308">
        <f t="shared" ca="1" si="18"/>
        <v>0</v>
      </c>
      <c r="R334" s="311">
        <f t="shared" ca="1" si="19"/>
        <v>0</v>
      </c>
      <c r="S334" s="311">
        <f t="shared" ca="1" si="20"/>
        <v>1.6917815645849155E-2</v>
      </c>
      <c r="T334" s="310">
        <f t="shared" ca="1" si="21"/>
        <v>5.7081952591302443E-3</v>
      </c>
    </row>
    <row r="335" spans="6:20">
      <c r="F335" s="301">
        <f t="shared" si="24"/>
        <v>44105</v>
      </c>
      <c r="G335" s="308">
        <f t="shared" ca="1" si="25"/>
        <v>-1</v>
      </c>
      <c r="H335" s="311">
        <f t="shared" ca="1" si="26"/>
        <v>0</v>
      </c>
      <c r="I335" s="311">
        <f t="shared" ca="1" si="27"/>
        <v>-1</v>
      </c>
      <c r="J335" s="310">
        <f t="shared" ca="1" si="28"/>
        <v>-1</v>
      </c>
      <c r="P335" s="301">
        <f t="shared" si="23"/>
        <v>44105</v>
      </c>
      <c r="Q335" s="308">
        <f t="shared" ca="1" si="18"/>
        <v>0</v>
      </c>
      <c r="R335" s="311">
        <f t="shared" ca="1" si="19"/>
        <v>0</v>
      </c>
      <c r="S335" s="311">
        <f t="shared" ca="1" si="20"/>
        <v>3.41573277708207E-3</v>
      </c>
      <c r="T335" s="310">
        <f t="shared" ca="1" si="21"/>
        <v>3.5102545391095141E-2</v>
      </c>
    </row>
    <row r="336" spans="6:20">
      <c r="F336" s="301">
        <f t="shared" si="24"/>
        <v>44136</v>
      </c>
      <c r="G336" s="308">
        <f t="shared" ca="1" si="25"/>
        <v>-1</v>
      </c>
      <c r="H336" s="311">
        <f t="shared" ca="1" si="26"/>
        <v>0</v>
      </c>
      <c r="I336" s="311">
        <f t="shared" ca="1" si="27"/>
        <v>-1</v>
      </c>
      <c r="J336" s="310">
        <f t="shared" ca="1" si="28"/>
        <v>-1</v>
      </c>
      <c r="P336" s="301">
        <f t="shared" si="23"/>
        <v>44136</v>
      </c>
      <c r="Q336" s="308">
        <f t="shared" ca="1" si="18"/>
        <v>0</v>
      </c>
      <c r="R336" s="311">
        <f t="shared" ca="1" si="19"/>
        <v>0</v>
      </c>
      <c r="S336" s="311">
        <f t="shared" ca="1" si="20"/>
        <v>-3.5010480147913414E-3</v>
      </c>
      <c r="T336" s="310">
        <f t="shared" ca="1" si="21"/>
        <v>2.0547192153780758E-2</v>
      </c>
    </row>
    <row r="337" spans="6:20">
      <c r="F337" s="301">
        <f t="shared" si="24"/>
        <v>44166</v>
      </c>
      <c r="G337" s="308">
        <f t="shared" ca="1" si="25"/>
        <v>-1</v>
      </c>
      <c r="H337" s="311">
        <f t="shared" ca="1" si="26"/>
        <v>0</v>
      </c>
      <c r="I337" s="311">
        <f t="shared" ca="1" si="27"/>
        <v>-1</v>
      </c>
      <c r="J337" s="310">
        <f t="shared" ca="1" si="28"/>
        <v>-1</v>
      </c>
      <c r="P337" s="301">
        <f t="shared" si="23"/>
        <v>44166</v>
      </c>
      <c r="Q337" s="308">
        <f t="shared" ca="1" si="18"/>
        <v>0</v>
      </c>
      <c r="R337" s="311">
        <f t="shared" ca="1" si="19"/>
        <v>0</v>
      </c>
      <c r="S337" s="311">
        <f t="shared" ca="1" si="20"/>
        <v>1.3508824545605869E-2</v>
      </c>
      <c r="T337" s="310">
        <f t="shared" ca="1" si="21"/>
        <v>1.5883617417491003E-2</v>
      </c>
    </row>
    <row r="338" spans="6:20">
      <c r="F338" s="301">
        <f t="shared" si="24"/>
        <v>44197</v>
      </c>
      <c r="G338" s="308">
        <f t="shared" ca="1" si="25"/>
        <v>0</v>
      </c>
      <c r="H338" s="311">
        <f t="shared" ca="1" si="26"/>
        <v>0</v>
      </c>
      <c r="I338" s="311">
        <f t="shared" ca="1" si="27"/>
        <v>-1</v>
      </c>
      <c r="J338" s="310">
        <f t="shared" ca="1" si="28"/>
        <v>-1</v>
      </c>
      <c r="P338" s="301">
        <f t="shared" si="23"/>
        <v>44197</v>
      </c>
      <c r="Q338" s="308">
        <f t="shared" ca="1" si="18"/>
        <v>0</v>
      </c>
      <c r="R338" s="311">
        <f t="shared" ca="1" si="19"/>
        <v>0</v>
      </c>
      <c r="S338" s="311">
        <f t="shared" ca="1" si="20"/>
        <v>1.0339302345998336E-2</v>
      </c>
      <c r="T338" s="310">
        <f t="shared" ca="1" si="21"/>
        <v>7.4783091759245135E-3</v>
      </c>
    </row>
    <row r="339" spans="6:20">
      <c r="F339" s="301">
        <f t="shared" si="24"/>
        <v>44228</v>
      </c>
      <c r="G339" s="308">
        <f t="shared" ca="1" si="25"/>
        <v>0</v>
      </c>
      <c r="H339" s="311">
        <f t="shared" ca="1" si="26"/>
        <v>0</v>
      </c>
      <c r="I339" s="311">
        <f t="shared" ca="1" si="27"/>
        <v>-1</v>
      </c>
      <c r="J339" s="310">
        <f t="shared" ca="1" si="28"/>
        <v>-1</v>
      </c>
      <c r="P339" s="301">
        <f t="shared" si="23"/>
        <v>44228</v>
      </c>
      <c r="Q339" s="308">
        <f t="shared" ca="1" si="18"/>
        <v>0</v>
      </c>
      <c r="R339" s="311">
        <f t="shared" ca="1" si="19"/>
        <v>0</v>
      </c>
      <c r="S339" s="311">
        <f t="shared" ca="1" si="20"/>
        <v>9.7584557554000195E-3</v>
      </c>
      <c r="T339" s="310">
        <f t="shared" ca="1" si="21"/>
        <v>1.0921548620543398E-2</v>
      </c>
    </row>
    <row r="340" spans="6:20">
      <c r="F340" s="301">
        <f t="shared" si="24"/>
        <v>44256</v>
      </c>
      <c r="G340" s="308">
        <f t="shared" ca="1" si="25"/>
        <v>-1</v>
      </c>
      <c r="H340" s="311">
        <f t="shared" ca="1" si="26"/>
        <v>0</v>
      </c>
      <c r="I340" s="311">
        <f t="shared" ca="1" si="27"/>
        <v>-1</v>
      </c>
      <c r="J340" s="310">
        <f t="shared" ca="1" si="28"/>
        <v>-1</v>
      </c>
      <c r="P340" s="301">
        <f t="shared" si="23"/>
        <v>44256</v>
      </c>
      <c r="Q340" s="308">
        <f t="shared" ca="1" si="18"/>
        <v>0</v>
      </c>
      <c r="R340" s="311">
        <f t="shared" ca="1" si="19"/>
        <v>0</v>
      </c>
      <c r="S340" s="311">
        <f t="shared" ca="1" si="20"/>
        <v>1.394955272814502E-2</v>
      </c>
      <c r="T340" s="310">
        <f t="shared" ca="1" si="21"/>
        <v>1.5735461231408898E-2</v>
      </c>
    </row>
    <row r="341" spans="6:20">
      <c r="F341" s="301">
        <f t="shared" si="24"/>
        <v>44287</v>
      </c>
      <c r="G341" s="308">
        <f t="shared" ca="1" si="25"/>
        <v>-1</v>
      </c>
      <c r="H341" s="311">
        <f t="shared" ca="1" si="26"/>
        <v>0</v>
      </c>
      <c r="I341" s="311">
        <f t="shared" ca="1" si="27"/>
        <v>-1</v>
      </c>
      <c r="J341" s="310">
        <f t="shared" ca="1" si="28"/>
        <v>-1</v>
      </c>
      <c r="P341" s="301">
        <f t="shared" si="23"/>
        <v>44287</v>
      </c>
      <c r="Q341" s="308">
        <f t="shared" ca="1" si="18"/>
        <v>0</v>
      </c>
      <c r="R341" s="311">
        <f t="shared" ca="1" si="19"/>
        <v>0</v>
      </c>
      <c r="S341" s="311">
        <f t="shared" ca="1" si="20"/>
        <v>9.9173428865377833E-3</v>
      </c>
      <c r="T341" s="310">
        <f t="shared" ca="1" si="21"/>
        <v>9.1274192706702895E-3</v>
      </c>
    </row>
    <row r="342" spans="6:20">
      <c r="F342" s="301">
        <f t="shared" si="24"/>
        <v>44317</v>
      </c>
      <c r="G342" s="308">
        <f t="shared" ca="1" si="25"/>
        <v>-1</v>
      </c>
      <c r="H342" s="311">
        <f t="shared" ca="1" si="26"/>
        <v>0</v>
      </c>
      <c r="I342" s="311">
        <f t="shared" ca="1" si="27"/>
        <v>-1</v>
      </c>
      <c r="J342" s="310">
        <f t="shared" ca="1" si="28"/>
        <v>-1</v>
      </c>
      <c r="P342" s="301">
        <f t="shared" si="23"/>
        <v>44317</v>
      </c>
      <c r="Q342" s="308">
        <f t="shared" ca="1" si="18"/>
        <v>0</v>
      </c>
      <c r="R342" s="311">
        <f t="shared" ca="1" si="19"/>
        <v>0</v>
      </c>
      <c r="S342" s="311">
        <f t="shared" ca="1" si="20"/>
        <v>5.8042342823183546E-4</v>
      </c>
      <c r="T342" s="310">
        <f t="shared" ca="1" si="21"/>
        <v>6.9913934798895294E-3</v>
      </c>
    </row>
    <row r="343" spans="6:20">
      <c r="F343" s="301">
        <f t="shared" si="24"/>
        <v>44348</v>
      </c>
      <c r="G343" s="308">
        <f t="shared" ca="1" si="25"/>
        <v>-1</v>
      </c>
      <c r="H343" s="311">
        <f t="shared" ca="1" si="26"/>
        <v>0</v>
      </c>
      <c r="I343" s="311">
        <f t="shared" ca="1" si="27"/>
        <v>-1</v>
      </c>
      <c r="J343" s="310">
        <f t="shared" ca="1" si="28"/>
        <v>-1</v>
      </c>
      <c r="P343" s="301">
        <f t="shared" si="23"/>
        <v>44348</v>
      </c>
      <c r="Q343" s="308">
        <f t="shared" ca="1" si="18"/>
        <v>0</v>
      </c>
      <c r="R343" s="311">
        <f t="shared" ca="1" si="19"/>
        <v>0</v>
      </c>
      <c r="S343" s="311">
        <f t="shared" ca="1" si="20"/>
        <v>1.2319001806156527E-2</v>
      </c>
      <c r="T343" s="310">
        <f t="shared" ca="1" si="21"/>
        <v>5.8627399705035721E-3</v>
      </c>
    </row>
    <row r="344" spans="6:20">
      <c r="F344" s="301">
        <f t="shared" si="24"/>
        <v>44378</v>
      </c>
      <c r="G344" s="308">
        <f t="shared" ca="1" si="25"/>
        <v>0</v>
      </c>
      <c r="H344" s="311">
        <f t="shared" ca="1" si="26"/>
        <v>0</v>
      </c>
      <c r="I344" s="311">
        <f t="shared" ca="1" si="27"/>
        <v>-1.9545797758958927E-2</v>
      </c>
      <c r="J344" s="310">
        <f t="shared" ca="1" si="28"/>
        <v>3.4775764091921291E-2</v>
      </c>
      <c r="P344" s="301">
        <f t="shared" si="23"/>
        <v>44378</v>
      </c>
      <c r="Q344" s="308">
        <f t="shared" ca="1" si="18"/>
        <v>0</v>
      </c>
      <c r="R344" s="311">
        <f t="shared" ca="1" si="19"/>
        <v>0</v>
      </c>
      <c r="S344" s="311">
        <f t="shared" ca="1" si="20"/>
        <v>2.6176337896993473E-2</v>
      </c>
      <c r="T344" s="310">
        <f t="shared" ca="1" si="21"/>
        <v>5.7671028552872539E-3</v>
      </c>
    </row>
    <row r="345" spans="6:20">
      <c r="F345" s="301">
        <f t="shared" si="24"/>
        <v>44409</v>
      </c>
      <c r="G345" s="308">
        <f t="shared" ca="1" si="25"/>
        <v>0</v>
      </c>
      <c r="H345" s="311">
        <f t="shared" ca="1" si="26"/>
        <v>0</v>
      </c>
      <c r="I345" s="311">
        <f t="shared" ca="1" si="27"/>
        <v>-1.9134575846962654E-2</v>
      </c>
      <c r="J345" s="310">
        <f t="shared" ca="1" si="28"/>
        <v>4.675849487349093E-2</v>
      </c>
      <c r="P345" s="301">
        <f t="shared" si="23"/>
        <v>44409</v>
      </c>
      <c r="Q345" s="308">
        <f t="shared" ca="1" si="18"/>
        <v>0</v>
      </c>
      <c r="R345" s="311">
        <f t="shared" ca="1" si="19"/>
        <v>0</v>
      </c>
      <c r="S345" s="311">
        <f t="shared" ca="1" si="20"/>
        <v>2.6182842111409421E-2</v>
      </c>
      <c r="T345" s="310">
        <f t="shared" ca="1" si="21"/>
        <v>5.9651822828035161E-3</v>
      </c>
    </row>
    <row r="346" spans="6:20">
      <c r="F346" s="301">
        <f t="shared" si="24"/>
        <v>44440</v>
      </c>
      <c r="G346" s="308">
        <f t="shared" ca="1" si="25"/>
        <v>-1</v>
      </c>
      <c r="H346" s="311">
        <f t="shared" ca="1" si="26"/>
        <v>0</v>
      </c>
      <c r="I346" s="311">
        <f t="shared" ca="1" si="27"/>
        <v>-1</v>
      </c>
      <c r="J346" s="310">
        <f t="shared" ca="1" si="28"/>
        <v>-1</v>
      </c>
      <c r="P346" s="301">
        <f t="shared" si="23"/>
        <v>44440</v>
      </c>
      <c r="Q346" s="308">
        <f t="shared" ca="1" si="18"/>
        <v>0</v>
      </c>
      <c r="R346" s="311">
        <f t="shared" ca="1" si="19"/>
        <v>0</v>
      </c>
      <c r="S346" s="311">
        <f t="shared" ca="1" si="20"/>
        <v>2.1319169532781013E-2</v>
      </c>
      <c r="T346" s="310">
        <f t="shared" ca="1" si="21"/>
        <v>7.0322100988662317E-3</v>
      </c>
    </row>
    <row r="347" spans="6:20">
      <c r="F347" s="301">
        <f t="shared" si="24"/>
        <v>44470</v>
      </c>
      <c r="G347" s="308">
        <f t="shared" ca="1" si="25"/>
        <v>-1</v>
      </c>
      <c r="H347" s="311">
        <f t="shared" ca="1" si="26"/>
        <v>0</v>
      </c>
      <c r="I347" s="311">
        <f t="shared" ca="1" si="27"/>
        <v>-1</v>
      </c>
      <c r="J347" s="310">
        <f t="shared" ca="1" si="28"/>
        <v>-1</v>
      </c>
      <c r="P347" s="301">
        <f t="shared" si="23"/>
        <v>44470</v>
      </c>
      <c r="Q347" s="308">
        <f t="shared" ca="1" si="18"/>
        <v>0</v>
      </c>
      <c r="R347" s="311">
        <f t="shared" ca="1" si="19"/>
        <v>0</v>
      </c>
      <c r="S347" s="311">
        <f t="shared" ca="1" si="20"/>
        <v>-4.5716041454554324E-3</v>
      </c>
      <c r="T347" s="310">
        <f t="shared" ca="1" si="21"/>
        <v>1.0822930095137684E-2</v>
      </c>
    </row>
    <row r="348" spans="6:20">
      <c r="F348" s="301">
        <f t="shared" si="24"/>
        <v>44501</v>
      </c>
      <c r="G348" s="308">
        <f t="shared" ca="1" si="25"/>
        <v>-1</v>
      </c>
      <c r="H348" s="311">
        <f t="shared" ca="1" si="26"/>
        <v>0</v>
      </c>
      <c r="I348" s="311">
        <f t="shared" ca="1" si="27"/>
        <v>-1</v>
      </c>
      <c r="J348" s="310">
        <f t="shared" ca="1" si="28"/>
        <v>-1</v>
      </c>
      <c r="P348" s="301">
        <f t="shared" si="23"/>
        <v>44501</v>
      </c>
      <c r="Q348" s="308">
        <f t="shared" ca="1" si="18"/>
        <v>0</v>
      </c>
      <c r="R348" s="311">
        <f t="shared" ca="1" si="19"/>
        <v>0</v>
      </c>
      <c r="S348" s="311">
        <f t="shared" ca="1" si="20"/>
        <v>7.8236504050819278E-3</v>
      </c>
      <c r="T348" s="310">
        <f t="shared" ca="1" si="21"/>
        <v>2.0950152364048291E-2</v>
      </c>
    </row>
    <row r="349" spans="6:20">
      <c r="F349" s="301">
        <f t="shared" si="24"/>
        <v>44531</v>
      </c>
      <c r="G349" s="308">
        <f t="shared" ca="1" si="25"/>
        <v>-1</v>
      </c>
      <c r="H349" s="311">
        <f t="shared" ca="1" si="26"/>
        <v>0</v>
      </c>
      <c r="I349" s="311">
        <f t="shared" ca="1" si="27"/>
        <v>-1</v>
      </c>
      <c r="J349" s="310">
        <f t="shared" ca="1" si="28"/>
        <v>-1</v>
      </c>
      <c r="P349" s="301">
        <f t="shared" si="23"/>
        <v>44531</v>
      </c>
      <c r="Q349" s="308">
        <f t="shared" ca="1" si="18"/>
        <v>0</v>
      </c>
      <c r="R349" s="311">
        <f t="shared" ca="1" si="19"/>
        <v>0</v>
      </c>
      <c r="S349" s="311">
        <f t="shared" ca="1" si="20"/>
        <v>1.3247938805350801E-2</v>
      </c>
      <c r="T349" s="310">
        <f t="shared" ca="1" si="21"/>
        <v>1.4258828002695623E-2</v>
      </c>
    </row>
    <row r="350" spans="6:20">
      <c r="F350" s="301">
        <f t="shared" si="24"/>
        <v>44562</v>
      </c>
      <c r="G350" s="308">
        <f t="shared" ca="1" si="25"/>
        <v>0</v>
      </c>
      <c r="H350" s="311">
        <f t="shared" ca="1" si="26"/>
        <v>0</v>
      </c>
      <c r="I350" s="311">
        <f t="shared" ca="1" si="27"/>
        <v>-1</v>
      </c>
      <c r="J350" s="310">
        <f t="shared" ca="1" si="28"/>
        <v>-1</v>
      </c>
      <c r="P350" s="301">
        <f t="shared" si="23"/>
        <v>44562</v>
      </c>
      <c r="Q350" s="308">
        <f t="shared" ca="1" si="18"/>
        <v>0</v>
      </c>
      <c r="R350" s="311">
        <f t="shared" ca="1" si="19"/>
        <v>0</v>
      </c>
      <c r="S350" s="311">
        <f t="shared" ca="1" si="20"/>
        <v>9.7817611523123293E-3</v>
      </c>
      <c r="T350" s="310">
        <f t="shared" ca="1" si="21"/>
        <v>1.326978105266563E-2</v>
      </c>
    </row>
    <row r="351" spans="6:20">
      <c r="F351" s="301">
        <f t="shared" si="24"/>
        <v>44593</v>
      </c>
      <c r="G351" s="308">
        <f t="shared" ca="1" si="25"/>
        <v>0</v>
      </c>
      <c r="H351" s="311">
        <f t="shared" ca="1" si="26"/>
        <v>0</v>
      </c>
      <c r="I351" s="311">
        <f t="shared" ca="1" si="27"/>
        <v>-1</v>
      </c>
      <c r="J351" s="310">
        <f t="shared" ca="1" si="28"/>
        <v>-1</v>
      </c>
      <c r="P351" s="301">
        <f t="shared" si="23"/>
        <v>44593</v>
      </c>
      <c r="Q351" s="308">
        <f t="shared" ca="1" si="18"/>
        <v>0</v>
      </c>
      <c r="R351" s="311">
        <f t="shared" ca="1" si="19"/>
        <v>0</v>
      </c>
      <c r="S351" s="311">
        <f t="shared" ca="1" si="20"/>
        <v>1.0325418786382379E-2</v>
      </c>
      <c r="T351" s="310">
        <f t="shared" ca="1" si="21"/>
        <v>1.1344405593025186E-2</v>
      </c>
    </row>
    <row r="352" spans="6:20">
      <c r="F352" s="301">
        <f t="shared" si="24"/>
        <v>44621</v>
      </c>
      <c r="G352" s="308">
        <f t="shared" ca="1" si="25"/>
        <v>-1</v>
      </c>
      <c r="H352" s="311">
        <f t="shared" ca="1" si="26"/>
        <v>0</v>
      </c>
      <c r="I352" s="311">
        <f t="shared" ca="1" si="27"/>
        <v>-1</v>
      </c>
      <c r="J352" s="310">
        <f t="shared" ca="1" si="28"/>
        <v>-1</v>
      </c>
      <c r="P352" s="301">
        <f t="shared" si="23"/>
        <v>44621</v>
      </c>
      <c r="Q352" s="308">
        <f t="shared" ca="1" si="18"/>
        <v>0</v>
      </c>
      <c r="R352" s="311">
        <f t="shared" ca="1" si="19"/>
        <v>0</v>
      </c>
      <c r="S352" s="311">
        <f t="shared" ca="1" si="20"/>
        <v>1.3856055408184798E-2</v>
      </c>
      <c r="T352" s="310">
        <f t="shared" ca="1" si="21"/>
        <v>1.7933224531810232E-2</v>
      </c>
    </row>
    <row r="353" spans="6:20">
      <c r="F353" s="301">
        <f t="shared" si="24"/>
        <v>44652</v>
      </c>
      <c r="G353" s="308">
        <f t="shared" ca="1" si="25"/>
        <v>-1</v>
      </c>
      <c r="H353" s="311">
        <f t="shared" ca="1" si="26"/>
        <v>0</v>
      </c>
      <c r="I353" s="311">
        <f t="shared" ca="1" si="27"/>
        <v>-1</v>
      </c>
      <c r="J353" s="310">
        <f t="shared" ca="1" si="28"/>
        <v>-1</v>
      </c>
      <c r="P353" s="301">
        <f t="shared" si="23"/>
        <v>44652</v>
      </c>
      <c r="Q353" s="308">
        <f t="shared" ca="1" si="18"/>
        <v>0</v>
      </c>
      <c r="R353" s="311">
        <f t="shared" ca="1" si="19"/>
        <v>0</v>
      </c>
      <c r="S353" s="311">
        <f t="shared" ca="1" si="20"/>
        <v>1.4225982226665046E-2</v>
      </c>
      <c r="T353" s="310">
        <f t="shared" ca="1" si="21"/>
        <v>1.2208291280590533E-2</v>
      </c>
    </row>
    <row r="354" spans="6:20">
      <c r="F354" s="301">
        <f t="shared" si="24"/>
        <v>44682</v>
      </c>
      <c r="G354" s="308">
        <f t="shared" ca="1" si="25"/>
        <v>-1</v>
      </c>
      <c r="H354" s="311">
        <f t="shared" ca="1" si="26"/>
        <v>0</v>
      </c>
      <c r="I354" s="311">
        <f t="shared" ca="1" si="27"/>
        <v>-1</v>
      </c>
      <c r="J354" s="310">
        <f t="shared" ca="1" si="28"/>
        <v>-1</v>
      </c>
      <c r="P354" s="301">
        <f t="shared" si="23"/>
        <v>44682</v>
      </c>
      <c r="Q354" s="308">
        <f t="shared" ca="1" si="18"/>
        <v>0</v>
      </c>
      <c r="R354" s="311">
        <f t="shared" ca="1" si="19"/>
        <v>0</v>
      </c>
      <c r="S354" s="311">
        <f t="shared" ca="1" si="20"/>
        <v>-9.7617636912904482E-3</v>
      </c>
      <c r="T354" s="310">
        <f t="shared" ca="1" si="21"/>
        <v>8.3966391750061042E-3</v>
      </c>
    </row>
    <row r="355" spans="6:20">
      <c r="F355" s="301">
        <f t="shared" si="24"/>
        <v>44713</v>
      </c>
      <c r="G355" s="308">
        <f t="shared" ca="1" si="25"/>
        <v>-1</v>
      </c>
      <c r="H355" s="311">
        <f t="shared" ca="1" si="26"/>
        <v>0</v>
      </c>
      <c r="I355" s="311">
        <f t="shared" ca="1" si="27"/>
        <v>-1</v>
      </c>
      <c r="J355" s="310">
        <f t="shared" ca="1" si="28"/>
        <v>-1</v>
      </c>
      <c r="P355" s="301">
        <f t="shared" si="23"/>
        <v>44713</v>
      </c>
      <c r="Q355" s="308">
        <f t="shared" ca="1" si="18"/>
        <v>0</v>
      </c>
      <c r="R355" s="311">
        <f t="shared" ca="1" si="19"/>
        <v>0</v>
      </c>
      <c r="S355" s="311">
        <f t="shared" ca="1" si="20"/>
        <v>1.2000894821843966E-2</v>
      </c>
      <c r="T355" s="310">
        <f t="shared" ca="1" si="21"/>
        <v>5.4394855114048291E-3</v>
      </c>
    </row>
    <row r="356" spans="6:20">
      <c r="F356" s="301">
        <f t="shared" si="24"/>
        <v>44743</v>
      </c>
      <c r="G356" s="308">
        <f t="shared" ca="1" si="25"/>
        <v>0</v>
      </c>
      <c r="H356" s="311">
        <f t="shared" ca="1" si="26"/>
        <v>0</v>
      </c>
      <c r="I356" s="311">
        <f t="shared" ca="1" si="27"/>
        <v>-1.9377786436516553E-2</v>
      </c>
      <c r="J356" s="310">
        <f t="shared" ca="1" si="28"/>
        <v>6.981524065305944E-2</v>
      </c>
      <c r="P356" s="301">
        <f t="shared" si="23"/>
        <v>44743</v>
      </c>
      <c r="Q356" s="308">
        <f t="shared" ca="1" si="18"/>
        <v>0</v>
      </c>
      <c r="R356" s="311">
        <f t="shared" ca="1" si="19"/>
        <v>0</v>
      </c>
      <c r="S356" s="311">
        <f t="shared" ca="1" si="20"/>
        <v>2.5922703313617568E-2</v>
      </c>
      <c r="T356" s="310">
        <f t="shared" ca="1" si="21"/>
        <v>4.2014768569855754E-3</v>
      </c>
    </row>
    <row r="357" spans="6:20">
      <c r="F357" s="301">
        <f t="shared" si="24"/>
        <v>44774</v>
      </c>
      <c r="G357" s="308">
        <f t="shared" ca="1" si="25"/>
        <v>0</v>
      </c>
      <c r="H357" s="311">
        <f t="shared" ca="1" si="26"/>
        <v>0</v>
      </c>
      <c r="I357" s="311">
        <f t="shared" ca="1" si="27"/>
        <v>-2.0110968037306276E-2</v>
      </c>
      <c r="J357" s="310">
        <f t="shared" ca="1" si="28"/>
        <v>4.6358528660382037E-2</v>
      </c>
      <c r="P357" s="301">
        <f t="shared" si="23"/>
        <v>44774</v>
      </c>
      <c r="Q357" s="308">
        <f t="shared" ca="1" si="18"/>
        <v>0</v>
      </c>
      <c r="R357" s="311">
        <f t="shared" ca="1" si="19"/>
        <v>0</v>
      </c>
      <c r="S357" s="311">
        <f t="shared" ca="1" si="20"/>
        <v>2.5790324705143863E-2</v>
      </c>
      <c r="T357" s="310">
        <f t="shared" ca="1" si="21"/>
        <v>5.3675001763751062E-3</v>
      </c>
    </row>
    <row r="358" spans="6:20">
      <c r="F358" s="301">
        <f t="shared" si="24"/>
        <v>44805</v>
      </c>
      <c r="G358" s="308">
        <f t="shared" ca="1" si="25"/>
        <v>-1</v>
      </c>
      <c r="H358" s="311">
        <f t="shared" ca="1" si="26"/>
        <v>0</v>
      </c>
      <c r="I358" s="311">
        <f t="shared" ca="1" si="27"/>
        <v>-1</v>
      </c>
      <c r="J358" s="310">
        <f t="shared" ca="1" si="28"/>
        <v>-1</v>
      </c>
      <c r="P358" s="301">
        <f t="shared" si="23"/>
        <v>44805</v>
      </c>
      <c r="Q358" s="308">
        <f t="shared" ca="1" si="18"/>
        <v>0</v>
      </c>
      <c r="R358" s="311">
        <f t="shared" ca="1" si="19"/>
        <v>0</v>
      </c>
      <c r="S358" s="311">
        <f t="shared" ca="1" si="20"/>
        <v>2.1361612681896514E-2</v>
      </c>
      <c r="T358" s="310">
        <f t="shared" ca="1" si="21"/>
        <v>6.2875212060298225E-3</v>
      </c>
    </row>
    <row r="359" spans="6:20">
      <c r="F359" s="301">
        <f t="shared" si="24"/>
        <v>44835</v>
      </c>
      <c r="G359" s="308">
        <f t="shared" ca="1" si="25"/>
        <v>-1</v>
      </c>
      <c r="H359" s="311">
        <f t="shared" ca="1" si="26"/>
        <v>0</v>
      </c>
      <c r="I359" s="311">
        <f t="shared" ca="1" si="27"/>
        <v>-1</v>
      </c>
      <c r="J359" s="310">
        <f t="shared" ca="1" si="28"/>
        <v>-1</v>
      </c>
      <c r="P359" s="301">
        <f t="shared" si="23"/>
        <v>44835</v>
      </c>
      <c r="Q359" s="308">
        <f t="shared" ca="1" si="18"/>
        <v>0</v>
      </c>
      <c r="R359" s="311">
        <f t="shared" ca="1" si="19"/>
        <v>0</v>
      </c>
      <c r="S359" s="311">
        <f t="shared" ca="1" si="20"/>
        <v>-7.5302049185291819E-3</v>
      </c>
      <c r="T359" s="310">
        <f t="shared" ca="1" si="21"/>
        <v>1.2379295134202772E-2</v>
      </c>
    </row>
    <row r="360" spans="6:20">
      <c r="F360" s="301">
        <f t="shared" si="24"/>
        <v>44866</v>
      </c>
      <c r="G360" s="308">
        <f t="shared" ca="1" si="25"/>
        <v>-1</v>
      </c>
      <c r="H360" s="311">
        <f t="shared" ca="1" si="26"/>
        <v>0</v>
      </c>
      <c r="I360" s="311">
        <f t="shared" ca="1" si="27"/>
        <v>-1</v>
      </c>
      <c r="J360" s="310">
        <f t="shared" ca="1" si="28"/>
        <v>-1</v>
      </c>
      <c r="P360" s="301">
        <f t="shared" si="23"/>
        <v>44866</v>
      </c>
      <c r="Q360" s="308">
        <f t="shared" ca="1" si="18"/>
        <v>0</v>
      </c>
      <c r="R360" s="311">
        <f t="shared" ca="1" si="19"/>
        <v>0</v>
      </c>
      <c r="S360" s="311">
        <f t="shared" ca="1" si="20"/>
        <v>7.9268222477009154E-3</v>
      </c>
      <c r="T360" s="310">
        <f t="shared" ca="1" si="21"/>
        <v>2.0300455729310052E-2</v>
      </c>
    </row>
    <row r="361" spans="6:20">
      <c r="F361" s="301">
        <f t="shared" ref="F361:F421" si="29">+B122</f>
        <v>44896</v>
      </c>
      <c r="G361" s="308">
        <f t="shared" ref="G361:G421" ca="1" si="30">+IF(ISERROR(G122/C122-1),0,G122/C122-1)</f>
        <v>-1</v>
      </c>
      <c r="H361" s="311">
        <f t="shared" ref="H361:H421" ca="1" si="31">+IF(ISERROR(H122/D122-1),0,H122/D122-1)</f>
        <v>0</v>
      </c>
      <c r="I361" s="311">
        <f t="shared" ref="I361:I421" ca="1" si="32">+IF(ISERROR(I122/E122-1),0,I122/E122-1)</f>
        <v>-1</v>
      </c>
      <c r="J361" s="310">
        <f t="shared" ref="J361:J421" ca="1" si="33">+IF(ISERROR(J122/F122-1),0,J122/F122-1)</f>
        <v>-1</v>
      </c>
      <c r="P361" s="301">
        <f t="shared" si="23"/>
        <v>44896</v>
      </c>
      <c r="Q361" s="308">
        <f t="shared" ca="1" si="18"/>
        <v>0</v>
      </c>
      <c r="R361" s="311">
        <f t="shared" ca="1" si="19"/>
        <v>0</v>
      </c>
      <c r="S361" s="311">
        <f t="shared" ca="1" si="20"/>
        <v>1.378435118417487E-2</v>
      </c>
      <c r="T361" s="310">
        <f t="shared" ca="1" si="21"/>
        <v>1.4509000470224853E-2</v>
      </c>
    </row>
    <row r="362" spans="6:20">
      <c r="F362" s="301">
        <f t="shared" si="29"/>
        <v>44927</v>
      </c>
      <c r="G362" s="308">
        <f t="shared" ca="1" si="30"/>
        <v>0</v>
      </c>
      <c r="H362" s="311">
        <f t="shared" ca="1" si="31"/>
        <v>0</v>
      </c>
      <c r="I362" s="311">
        <f t="shared" ca="1" si="32"/>
        <v>-1</v>
      </c>
      <c r="J362" s="310">
        <f t="shared" ca="1" si="33"/>
        <v>-1</v>
      </c>
      <c r="P362" s="301">
        <f t="shared" si="23"/>
        <v>44927</v>
      </c>
      <c r="Q362" s="308">
        <f t="shared" ca="1" si="18"/>
        <v>0</v>
      </c>
      <c r="R362" s="311">
        <f t="shared" ca="1" si="19"/>
        <v>0</v>
      </c>
      <c r="S362" s="311">
        <f t="shared" ca="1" si="20"/>
        <v>9.735413464893039E-3</v>
      </c>
      <c r="T362" s="310">
        <f t="shared" ca="1" si="21"/>
        <v>1.2927411610725192E-2</v>
      </c>
    </row>
    <row r="363" spans="6:20">
      <c r="F363" s="301">
        <f t="shared" si="29"/>
        <v>44958</v>
      </c>
      <c r="G363" s="308">
        <f t="shared" ca="1" si="30"/>
        <v>0</v>
      </c>
      <c r="H363" s="311">
        <f t="shared" ca="1" si="31"/>
        <v>0</v>
      </c>
      <c r="I363" s="311">
        <f t="shared" ca="1" si="32"/>
        <v>-1</v>
      </c>
      <c r="J363" s="310">
        <f t="shared" ca="1" si="33"/>
        <v>-1</v>
      </c>
      <c r="P363" s="301">
        <f t="shared" si="23"/>
        <v>44958</v>
      </c>
      <c r="Q363" s="308">
        <f t="shared" ca="1" si="18"/>
        <v>0</v>
      </c>
      <c r="R363" s="311">
        <f t="shared" ca="1" si="19"/>
        <v>0</v>
      </c>
      <c r="S363" s="311">
        <f t="shared" ca="1" si="20"/>
        <v>9.6994143573128078E-3</v>
      </c>
      <c r="T363" s="310">
        <f t="shared" ca="1" si="21"/>
        <v>1.3104808672177226E-2</v>
      </c>
    </row>
    <row r="364" spans="6:20">
      <c r="F364" s="301">
        <f t="shared" si="29"/>
        <v>44986</v>
      </c>
      <c r="G364" s="308">
        <f t="shared" ca="1" si="30"/>
        <v>-1</v>
      </c>
      <c r="H364" s="311">
        <f t="shared" ca="1" si="31"/>
        <v>0</v>
      </c>
      <c r="I364" s="311">
        <f t="shared" ca="1" si="32"/>
        <v>-1</v>
      </c>
      <c r="J364" s="310">
        <f t="shared" ca="1" si="33"/>
        <v>-1</v>
      </c>
      <c r="P364" s="301">
        <f t="shared" si="23"/>
        <v>44986</v>
      </c>
      <c r="Q364" s="308">
        <f t="shared" ca="1" si="18"/>
        <v>0</v>
      </c>
      <c r="R364" s="311">
        <f t="shared" ca="1" si="19"/>
        <v>0</v>
      </c>
      <c r="S364" s="311">
        <f t="shared" ca="1" si="20"/>
        <v>1.3907329953882996E-2</v>
      </c>
      <c r="T364" s="310">
        <f t="shared" ca="1" si="21"/>
        <v>1.4595482888440703E-2</v>
      </c>
    </row>
    <row r="365" spans="6:20">
      <c r="F365" s="301">
        <f t="shared" si="29"/>
        <v>45017</v>
      </c>
      <c r="G365" s="308">
        <f t="shared" ca="1" si="30"/>
        <v>-1</v>
      </c>
      <c r="H365" s="311">
        <f t="shared" ca="1" si="31"/>
        <v>0</v>
      </c>
      <c r="I365" s="311">
        <f t="shared" ca="1" si="32"/>
        <v>-1</v>
      </c>
      <c r="J365" s="310">
        <f t="shared" ca="1" si="33"/>
        <v>-1</v>
      </c>
      <c r="P365" s="301">
        <f t="shared" si="23"/>
        <v>45017</v>
      </c>
      <c r="Q365" s="308">
        <f t="shared" ca="1" si="18"/>
        <v>0</v>
      </c>
      <c r="R365" s="311">
        <f t="shared" ca="1" si="19"/>
        <v>0</v>
      </c>
      <c r="S365" s="311">
        <f t="shared" ca="1" si="20"/>
        <v>1.4135143047052656E-2</v>
      </c>
      <c r="T365" s="310">
        <f t="shared" ca="1" si="21"/>
        <v>1.2851575382397451E-2</v>
      </c>
    </row>
    <row r="366" spans="6:20">
      <c r="F366" s="301">
        <f t="shared" si="29"/>
        <v>45047</v>
      </c>
      <c r="G366" s="308">
        <f t="shared" ca="1" si="30"/>
        <v>-1</v>
      </c>
      <c r="H366" s="311">
        <f t="shared" ca="1" si="31"/>
        <v>0</v>
      </c>
      <c r="I366" s="311">
        <f t="shared" ca="1" si="32"/>
        <v>-1</v>
      </c>
      <c r="J366" s="310">
        <f t="shared" ca="1" si="33"/>
        <v>-1</v>
      </c>
      <c r="P366" s="301">
        <f t="shared" si="23"/>
        <v>45047</v>
      </c>
      <c r="Q366" s="308">
        <f t="shared" ca="1" si="18"/>
        <v>0</v>
      </c>
      <c r="R366" s="311">
        <f t="shared" ca="1" si="19"/>
        <v>0</v>
      </c>
      <c r="S366" s="311">
        <f t="shared" ca="1" si="20"/>
        <v>-1.0437038842816548E-2</v>
      </c>
      <c r="T366" s="310">
        <f t="shared" ca="1" si="21"/>
        <v>8.7239658459368208E-3</v>
      </c>
    </row>
    <row r="367" spans="6:20">
      <c r="F367" s="301">
        <f t="shared" si="29"/>
        <v>45078</v>
      </c>
      <c r="G367" s="308">
        <f t="shared" ca="1" si="30"/>
        <v>-1</v>
      </c>
      <c r="H367" s="311">
        <f t="shared" ca="1" si="31"/>
        <v>0</v>
      </c>
      <c r="I367" s="311">
        <f t="shared" ca="1" si="32"/>
        <v>-1</v>
      </c>
      <c r="J367" s="310">
        <f t="shared" ca="1" si="33"/>
        <v>-1</v>
      </c>
      <c r="P367" s="301">
        <f t="shared" si="23"/>
        <v>45078</v>
      </c>
      <c r="Q367" s="308">
        <f t="shared" ca="1" si="18"/>
        <v>0</v>
      </c>
      <c r="R367" s="311">
        <f t="shared" ca="1" si="19"/>
        <v>0</v>
      </c>
      <c r="S367" s="311">
        <f t="shared" ca="1" si="20"/>
        <v>1.4532762517643683E-2</v>
      </c>
      <c r="T367" s="310">
        <f t="shared" ca="1" si="21"/>
        <v>6.6436086577525977E-3</v>
      </c>
    </row>
    <row r="368" spans="6:20">
      <c r="F368" s="301">
        <f t="shared" si="29"/>
        <v>45108</v>
      </c>
      <c r="G368" s="308">
        <f t="shared" ca="1" si="30"/>
        <v>0</v>
      </c>
      <c r="H368" s="311">
        <f t="shared" ca="1" si="31"/>
        <v>0</v>
      </c>
      <c r="I368" s="311">
        <f t="shared" ca="1" si="32"/>
        <v>-1.9008565244504894E-2</v>
      </c>
      <c r="J368" s="310">
        <f t="shared" ca="1" si="33"/>
        <v>4.4726310288839333E-2</v>
      </c>
      <c r="P368" s="301">
        <f t="shared" si="23"/>
        <v>45108</v>
      </c>
      <c r="Q368" s="308">
        <f t="shared" ca="1" si="18"/>
        <v>0</v>
      </c>
      <c r="R368" s="311">
        <f t="shared" ca="1" si="19"/>
        <v>0</v>
      </c>
      <c r="S368" s="311">
        <f t="shared" ca="1" si="20"/>
        <v>2.5667691096318945E-2</v>
      </c>
      <c r="T368" s="310">
        <f t="shared" ca="1" si="21"/>
        <v>7.0971061600346719E-3</v>
      </c>
    </row>
    <row r="369" spans="6:20">
      <c r="F369" s="301">
        <f t="shared" si="29"/>
        <v>45139</v>
      </c>
      <c r="G369" s="308">
        <f t="shared" ca="1" si="30"/>
        <v>0</v>
      </c>
      <c r="H369" s="311">
        <f t="shared" ca="1" si="31"/>
        <v>0</v>
      </c>
      <c r="I369" s="311">
        <f t="shared" ca="1" si="32"/>
        <v>-1.7816906364861662E-2</v>
      </c>
      <c r="J369" s="310">
        <f t="shared" ca="1" si="33"/>
        <v>9.4232501821678305E-2</v>
      </c>
      <c r="P369" s="301">
        <f t="shared" si="23"/>
        <v>45139</v>
      </c>
      <c r="Q369" s="308">
        <f t="shared" ca="1" si="18"/>
        <v>0</v>
      </c>
      <c r="R369" s="311">
        <f t="shared" ca="1" si="19"/>
        <v>0</v>
      </c>
      <c r="S369" s="311">
        <f t="shared" ca="1" si="20"/>
        <v>2.6170060528990735E-2</v>
      </c>
      <c r="T369" s="310">
        <f t="shared" ca="1" si="21"/>
        <v>5.570767185038461E-3</v>
      </c>
    </row>
    <row r="370" spans="6:20">
      <c r="F370" s="301">
        <f t="shared" si="29"/>
        <v>45170</v>
      </c>
      <c r="G370" s="308">
        <f t="shared" ca="1" si="30"/>
        <v>-1</v>
      </c>
      <c r="H370" s="311">
        <f t="shared" ca="1" si="31"/>
        <v>0</v>
      </c>
      <c r="I370" s="311">
        <f t="shared" ca="1" si="32"/>
        <v>-1</v>
      </c>
      <c r="J370" s="310">
        <f t="shared" ca="1" si="33"/>
        <v>-1</v>
      </c>
      <c r="P370" s="301">
        <f t="shared" si="23"/>
        <v>45170</v>
      </c>
      <c r="Q370" s="308">
        <f t="shared" ref="Q370:Q421" ca="1" si="34">+IF(ISERROR(Q131/M131-1),0,Q131/M131-1)</f>
        <v>0</v>
      </c>
      <c r="R370" s="311">
        <f t="shared" ref="R370:R421" ca="1" si="35">+IF(ISERROR(R131/N131-1),0,R131/N131-1)</f>
        <v>0</v>
      </c>
      <c r="S370" s="311">
        <f t="shared" ref="S370:S421" ca="1" si="36">+IF(ISERROR(S131/O131-1),0,S131/O131-1)</f>
        <v>1.5577524165501844E-2</v>
      </c>
      <c r="T370" s="310">
        <f t="shared" ref="T370:T421" ca="1" si="37">+IF(ISERROR(T131/P131-1),0,T131/P131-1)</f>
        <v>5.7651809368495233E-3</v>
      </c>
    </row>
    <row r="371" spans="6:20">
      <c r="F371" s="301">
        <f t="shared" si="29"/>
        <v>45200</v>
      </c>
      <c r="G371" s="308">
        <f t="shared" ca="1" si="30"/>
        <v>-1</v>
      </c>
      <c r="H371" s="311">
        <f t="shared" ca="1" si="31"/>
        <v>0</v>
      </c>
      <c r="I371" s="311">
        <f t="shared" ca="1" si="32"/>
        <v>-1</v>
      </c>
      <c r="J371" s="310">
        <f t="shared" ca="1" si="33"/>
        <v>-1</v>
      </c>
      <c r="P371" s="301">
        <f t="shared" ref="P371:P421" si="38">+L132</f>
        <v>45200</v>
      </c>
      <c r="Q371" s="308">
        <f t="shared" ca="1" si="34"/>
        <v>0</v>
      </c>
      <c r="R371" s="311">
        <f t="shared" ca="1" si="35"/>
        <v>0</v>
      </c>
      <c r="S371" s="311">
        <f t="shared" ca="1" si="36"/>
        <v>-6.8212563606357968E-3</v>
      </c>
      <c r="T371" s="310">
        <f t="shared" ca="1" si="37"/>
        <v>9.3437622532861475E-3</v>
      </c>
    </row>
    <row r="372" spans="6:20">
      <c r="F372" s="301">
        <f t="shared" si="29"/>
        <v>45231</v>
      </c>
      <c r="G372" s="308">
        <f t="shared" ca="1" si="30"/>
        <v>-1</v>
      </c>
      <c r="H372" s="311">
        <f t="shared" ca="1" si="31"/>
        <v>0</v>
      </c>
      <c r="I372" s="311">
        <f t="shared" ca="1" si="32"/>
        <v>-1</v>
      </c>
      <c r="J372" s="310">
        <f t="shared" ca="1" si="33"/>
        <v>-1</v>
      </c>
      <c r="P372" s="301">
        <f t="shared" si="38"/>
        <v>45231</v>
      </c>
      <c r="Q372" s="308">
        <f t="shared" ca="1" si="34"/>
        <v>0</v>
      </c>
      <c r="R372" s="311">
        <f t="shared" ca="1" si="35"/>
        <v>0</v>
      </c>
      <c r="S372" s="311">
        <f t="shared" ca="1" si="36"/>
        <v>5.8494109530085048E-3</v>
      </c>
      <c r="T372" s="310">
        <f t="shared" ca="1" si="37"/>
        <v>2.1714543617882276E-2</v>
      </c>
    </row>
    <row r="373" spans="6:20">
      <c r="F373" s="301">
        <f t="shared" si="29"/>
        <v>45261</v>
      </c>
      <c r="G373" s="308">
        <f t="shared" ca="1" si="30"/>
        <v>-1</v>
      </c>
      <c r="H373" s="311">
        <f t="shared" ca="1" si="31"/>
        <v>0</v>
      </c>
      <c r="I373" s="311">
        <f t="shared" ca="1" si="32"/>
        <v>-1</v>
      </c>
      <c r="J373" s="310">
        <f t="shared" ca="1" si="33"/>
        <v>-1</v>
      </c>
      <c r="P373" s="301">
        <f t="shared" si="38"/>
        <v>45261</v>
      </c>
      <c r="Q373" s="308">
        <f t="shared" ca="1" si="34"/>
        <v>0</v>
      </c>
      <c r="R373" s="311">
        <f t="shared" ca="1" si="35"/>
        <v>0</v>
      </c>
      <c r="S373" s="311">
        <f t="shared" ca="1" si="36"/>
        <v>1.3693675747456169E-2</v>
      </c>
      <c r="T373" s="310">
        <f t="shared" ca="1" si="37"/>
        <v>1.1852270341920379E-2</v>
      </c>
    </row>
    <row r="374" spans="6:20">
      <c r="F374" s="301">
        <f t="shared" si="29"/>
        <v>45292</v>
      </c>
      <c r="G374" s="308">
        <f t="shared" ca="1" si="30"/>
        <v>0</v>
      </c>
      <c r="H374" s="311">
        <f t="shared" ca="1" si="31"/>
        <v>0</v>
      </c>
      <c r="I374" s="311">
        <f t="shared" ca="1" si="32"/>
        <v>-1</v>
      </c>
      <c r="J374" s="310">
        <f t="shared" ca="1" si="33"/>
        <v>-1</v>
      </c>
      <c r="P374" s="301">
        <f t="shared" si="38"/>
        <v>45292</v>
      </c>
      <c r="Q374" s="308">
        <f t="shared" ca="1" si="34"/>
        <v>0</v>
      </c>
      <c r="R374" s="311">
        <f t="shared" ca="1" si="35"/>
        <v>0</v>
      </c>
      <c r="S374" s="311">
        <f t="shared" ca="1" si="36"/>
        <v>1.0051509586074259E-2</v>
      </c>
      <c r="T374" s="310">
        <f t="shared" ca="1" si="37"/>
        <v>1.5197672904947224E-2</v>
      </c>
    </row>
    <row r="375" spans="6:20">
      <c r="F375" s="301">
        <f t="shared" si="29"/>
        <v>45323</v>
      </c>
      <c r="G375" s="308">
        <f t="shared" ca="1" si="30"/>
        <v>0</v>
      </c>
      <c r="H375" s="311">
        <f t="shared" ca="1" si="31"/>
        <v>0</v>
      </c>
      <c r="I375" s="311">
        <f t="shared" ca="1" si="32"/>
        <v>-1</v>
      </c>
      <c r="J375" s="310">
        <f t="shared" ca="1" si="33"/>
        <v>-1</v>
      </c>
      <c r="P375" s="301">
        <f t="shared" si="38"/>
        <v>45323</v>
      </c>
      <c r="Q375" s="308">
        <f t="shared" ca="1" si="34"/>
        <v>0</v>
      </c>
      <c r="R375" s="311">
        <f t="shared" ca="1" si="35"/>
        <v>0</v>
      </c>
      <c r="S375" s="311">
        <f t="shared" ca="1" si="36"/>
        <v>1.0072104192475617E-2</v>
      </c>
      <c r="T375" s="310">
        <f t="shared" ca="1" si="37"/>
        <v>1.3048375586044658E-2</v>
      </c>
    </row>
    <row r="376" spans="6:20">
      <c r="F376" s="301">
        <f t="shared" si="29"/>
        <v>45352</v>
      </c>
      <c r="G376" s="308">
        <f t="shared" ca="1" si="30"/>
        <v>-1</v>
      </c>
      <c r="H376" s="311">
        <f t="shared" ca="1" si="31"/>
        <v>0</v>
      </c>
      <c r="I376" s="311">
        <f t="shared" ca="1" si="32"/>
        <v>-1</v>
      </c>
      <c r="J376" s="310">
        <f t="shared" ca="1" si="33"/>
        <v>-1</v>
      </c>
      <c r="P376" s="301">
        <f t="shared" si="38"/>
        <v>45352</v>
      </c>
      <c r="Q376" s="308">
        <f t="shared" ca="1" si="34"/>
        <v>0</v>
      </c>
      <c r="R376" s="311">
        <f t="shared" ca="1" si="35"/>
        <v>0</v>
      </c>
      <c r="S376" s="311">
        <f t="shared" ca="1" si="36"/>
        <v>1.423547886795129E-2</v>
      </c>
      <c r="T376" s="310">
        <f t="shared" ca="1" si="37"/>
        <v>1.7421141934674367E-2</v>
      </c>
    </row>
    <row r="377" spans="6:20">
      <c r="F377" s="301">
        <f t="shared" si="29"/>
        <v>45383</v>
      </c>
      <c r="G377" s="308">
        <f t="shared" ca="1" si="30"/>
        <v>-1</v>
      </c>
      <c r="H377" s="311">
        <f t="shared" ca="1" si="31"/>
        <v>0</v>
      </c>
      <c r="I377" s="311">
        <f t="shared" ca="1" si="32"/>
        <v>-1</v>
      </c>
      <c r="J377" s="310">
        <f t="shared" ca="1" si="33"/>
        <v>-1</v>
      </c>
      <c r="P377" s="301">
        <f t="shared" si="38"/>
        <v>45383</v>
      </c>
      <c r="Q377" s="308">
        <f t="shared" ca="1" si="34"/>
        <v>0</v>
      </c>
      <c r="R377" s="311">
        <f t="shared" ca="1" si="35"/>
        <v>0</v>
      </c>
      <c r="S377" s="311">
        <f t="shared" ca="1" si="36"/>
        <v>1.4310147816018359E-2</v>
      </c>
      <c r="T377" s="310">
        <f t="shared" ca="1" si="37"/>
        <v>1.9871058714132417E-2</v>
      </c>
    </row>
    <row r="378" spans="6:20">
      <c r="F378" s="301">
        <f t="shared" si="29"/>
        <v>45413</v>
      </c>
      <c r="G378" s="308">
        <f t="shared" ca="1" si="30"/>
        <v>-1</v>
      </c>
      <c r="H378" s="311">
        <f t="shared" ca="1" si="31"/>
        <v>0</v>
      </c>
      <c r="I378" s="311">
        <f t="shared" ca="1" si="32"/>
        <v>-1</v>
      </c>
      <c r="J378" s="310">
        <f t="shared" ca="1" si="33"/>
        <v>-1</v>
      </c>
      <c r="P378" s="301">
        <f t="shared" si="38"/>
        <v>45413</v>
      </c>
      <c r="Q378" s="308">
        <f t="shared" ca="1" si="34"/>
        <v>0</v>
      </c>
      <c r="R378" s="311">
        <f t="shared" ca="1" si="35"/>
        <v>0</v>
      </c>
      <c r="S378" s="311">
        <f t="shared" ca="1" si="36"/>
        <v>-1.3346488713483651E-2</v>
      </c>
      <c r="T378" s="310">
        <f t="shared" ca="1" si="37"/>
        <v>7.39397548773435E-3</v>
      </c>
    </row>
    <row r="379" spans="6:20">
      <c r="F379" s="301">
        <f t="shared" si="29"/>
        <v>45444</v>
      </c>
      <c r="G379" s="308">
        <f t="shared" ca="1" si="30"/>
        <v>-1</v>
      </c>
      <c r="H379" s="311">
        <f t="shared" ca="1" si="31"/>
        <v>0</v>
      </c>
      <c r="I379" s="311">
        <f t="shared" ca="1" si="32"/>
        <v>-1</v>
      </c>
      <c r="J379" s="310">
        <f t="shared" ca="1" si="33"/>
        <v>-1</v>
      </c>
      <c r="P379" s="301">
        <f t="shared" si="38"/>
        <v>45444</v>
      </c>
      <c r="Q379" s="308">
        <f t="shared" ca="1" si="34"/>
        <v>0</v>
      </c>
      <c r="R379" s="311">
        <f t="shared" ca="1" si="35"/>
        <v>0</v>
      </c>
      <c r="S379" s="311">
        <f t="shared" ca="1" si="36"/>
        <v>1.1786334389663145E-2</v>
      </c>
      <c r="T379" s="310">
        <f t="shared" ca="1" si="37"/>
        <v>5.1237994901851547E-3</v>
      </c>
    </row>
    <row r="380" spans="6:20">
      <c r="F380" s="301">
        <f t="shared" si="29"/>
        <v>45474</v>
      </c>
      <c r="G380" s="308">
        <f t="shared" ca="1" si="30"/>
        <v>0</v>
      </c>
      <c r="H380" s="311">
        <f t="shared" ca="1" si="31"/>
        <v>0</v>
      </c>
      <c r="I380" s="311">
        <f t="shared" ca="1" si="32"/>
        <v>-1.5619314046579347E-2</v>
      </c>
      <c r="J380" s="310">
        <f t="shared" ca="1" si="33"/>
        <v>0.12830638191411925</v>
      </c>
      <c r="P380" s="301">
        <f t="shared" si="38"/>
        <v>45474</v>
      </c>
      <c r="Q380" s="308">
        <f t="shared" ca="1" si="34"/>
        <v>0</v>
      </c>
      <c r="R380" s="311">
        <f t="shared" ca="1" si="35"/>
        <v>0</v>
      </c>
      <c r="S380" s="311">
        <f t="shared" ca="1" si="36"/>
        <v>2.6243992221427703E-2</v>
      </c>
      <c r="T380" s="310">
        <f t="shared" ca="1" si="37"/>
        <v>5.8381464771739555E-3</v>
      </c>
    </row>
    <row r="381" spans="6:20">
      <c r="F381" s="301">
        <f t="shared" si="29"/>
        <v>45505</v>
      </c>
      <c r="G381" s="308">
        <f t="shared" ca="1" si="30"/>
        <v>0</v>
      </c>
      <c r="H381" s="311">
        <f t="shared" ca="1" si="31"/>
        <v>0</v>
      </c>
      <c r="I381" s="311">
        <f t="shared" ca="1" si="32"/>
        <v>-7.3959906433437306E-3</v>
      </c>
      <c r="J381" s="310">
        <f t="shared" ca="1" si="33"/>
        <v>0.19985100032123282</v>
      </c>
      <c r="P381" s="301">
        <f t="shared" si="38"/>
        <v>45505</v>
      </c>
      <c r="Q381" s="308">
        <f t="shared" ca="1" si="34"/>
        <v>0</v>
      </c>
      <c r="R381" s="311">
        <f t="shared" ca="1" si="35"/>
        <v>0</v>
      </c>
      <c r="S381" s="311">
        <f ca="1">+IF(ISERROR(S142/O142-1),0,S142/O142-1)</f>
        <v>2.6317631504442218E-2</v>
      </c>
      <c r="T381" s="310">
        <f t="shared" ca="1" si="37"/>
        <v>5.9154659689175659E-3</v>
      </c>
    </row>
    <row r="382" spans="6:20">
      <c r="F382" s="301">
        <f t="shared" si="29"/>
        <v>45536</v>
      </c>
      <c r="G382" s="308">
        <f t="shared" ca="1" si="30"/>
        <v>-1</v>
      </c>
      <c r="H382" s="311">
        <f t="shared" ca="1" si="31"/>
        <v>0</v>
      </c>
      <c r="I382" s="311">
        <f t="shared" ca="1" si="32"/>
        <v>-1</v>
      </c>
      <c r="J382" s="310">
        <f t="shared" ca="1" si="33"/>
        <v>-1</v>
      </c>
      <c r="P382" s="301">
        <f t="shared" si="38"/>
        <v>45536</v>
      </c>
      <c r="Q382" s="308">
        <f t="shared" ca="1" si="34"/>
        <v>0</v>
      </c>
      <c r="R382" s="311">
        <f t="shared" ca="1" si="35"/>
        <v>0</v>
      </c>
      <c r="S382" s="311">
        <f t="shared" ca="1" si="36"/>
        <v>1.5583974400962486E-2</v>
      </c>
      <c r="T382" s="310">
        <f t="shared" ca="1" si="37"/>
        <v>6.9931275981132135E-3</v>
      </c>
    </row>
    <row r="383" spans="6:20">
      <c r="F383" s="301">
        <f t="shared" si="29"/>
        <v>45566</v>
      </c>
      <c r="G383" s="308">
        <f t="shared" ca="1" si="30"/>
        <v>-1</v>
      </c>
      <c r="H383" s="311">
        <f t="shared" ca="1" si="31"/>
        <v>0</v>
      </c>
      <c r="I383" s="311">
        <f t="shared" ca="1" si="32"/>
        <v>-1</v>
      </c>
      <c r="J383" s="310">
        <f t="shared" ca="1" si="33"/>
        <v>-1</v>
      </c>
      <c r="P383" s="301">
        <f t="shared" si="38"/>
        <v>45566</v>
      </c>
      <c r="Q383" s="308">
        <f t="shared" ca="1" si="34"/>
        <v>0</v>
      </c>
      <c r="R383" s="311">
        <f t="shared" ca="1" si="35"/>
        <v>0</v>
      </c>
      <c r="S383" s="311">
        <f t="shared" ca="1" si="36"/>
        <v>3.4158976403120267E-3</v>
      </c>
      <c r="T383" s="310">
        <f t="shared" ca="1" si="37"/>
        <v>1.3195779683589981E-2</v>
      </c>
    </row>
    <row r="384" spans="6:20">
      <c r="F384" s="301">
        <f t="shared" si="29"/>
        <v>45597</v>
      </c>
      <c r="G384" s="308">
        <f t="shared" ca="1" si="30"/>
        <v>-1</v>
      </c>
      <c r="H384" s="311">
        <f t="shared" ca="1" si="31"/>
        <v>0</v>
      </c>
      <c r="I384" s="311">
        <f t="shared" ca="1" si="32"/>
        <v>-1</v>
      </c>
      <c r="J384" s="310">
        <f t="shared" ca="1" si="33"/>
        <v>-1</v>
      </c>
      <c r="P384" s="301">
        <f t="shared" si="38"/>
        <v>45597</v>
      </c>
      <c r="Q384" s="308">
        <f t="shared" ca="1" si="34"/>
        <v>0</v>
      </c>
      <c r="R384" s="311">
        <f t="shared" ca="1" si="35"/>
        <v>0</v>
      </c>
      <c r="S384" s="311">
        <f t="shared" ca="1" si="36"/>
        <v>1.2280270548288064E-2</v>
      </c>
      <c r="T384" s="310">
        <f t="shared" ca="1" si="37"/>
        <v>1.9562862422736194E-2</v>
      </c>
    </row>
    <row r="385" spans="6:20">
      <c r="F385" s="301">
        <f t="shared" si="29"/>
        <v>45627</v>
      </c>
      <c r="G385" s="308">
        <f t="shared" ca="1" si="30"/>
        <v>-1</v>
      </c>
      <c r="H385" s="311">
        <f t="shared" ca="1" si="31"/>
        <v>0</v>
      </c>
      <c r="I385" s="311">
        <f t="shared" ca="1" si="32"/>
        <v>-1</v>
      </c>
      <c r="J385" s="310">
        <f t="shared" ca="1" si="33"/>
        <v>-1</v>
      </c>
      <c r="P385" s="301">
        <f t="shared" si="38"/>
        <v>45627</v>
      </c>
      <c r="Q385" s="308">
        <f t="shared" ca="1" si="34"/>
        <v>0</v>
      </c>
      <c r="R385" s="311">
        <f t="shared" ca="1" si="35"/>
        <v>0</v>
      </c>
      <c r="S385" s="311">
        <f t="shared" ca="1" si="36"/>
        <v>1.3618324375441526E-2</v>
      </c>
      <c r="T385" s="310">
        <f t="shared" ca="1" si="37"/>
        <v>1.6488807719499787E-2</v>
      </c>
    </row>
    <row r="386" spans="6:20">
      <c r="F386" s="301">
        <f t="shared" si="29"/>
        <v>45658</v>
      </c>
      <c r="G386" s="308">
        <f t="shared" ca="1" si="30"/>
        <v>0</v>
      </c>
      <c r="H386" s="311">
        <f t="shared" ca="1" si="31"/>
        <v>0</v>
      </c>
      <c r="I386" s="311">
        <f t="shared" ca="1" si="32"/>
        <v>-1</v>
      </c>
      <c r="J386" s="310">
        <f t="shared" ca="1" si="33"/>
        <v>-1</v>
      </c>
      <c r="P386" s="301">
        <f t="shared" si="38"/>
        <v>45658</v>
      </c>
      <c r="Q386" s="308">
        <f t="shared" ca="1" si="34"/>
        <v>0</v>
      </c>
      <c r="R386" s="311">
        <f t="shared" ca="1" si="35"/>
        <v>0</v>
      </c>
      <c r="S386" s="311">
        <f t="shared" ca="1" si="36"/>
        <v>9.9010761096498534E-3</v>
      </c>
      <c r="T386" s="310">
        <f t="shared" ca="1" si="37"/>
        <v>1.3492039233961695E-2</v>
      </c>
    </row>
    <row r="387" spans="6:20">
      <c r="F387" s="301">
        <f t="shared" si="29"/>
        <v>45689</v>
      </c>
      <c r="G387" s="308">
        <f t="shared" ca="1" si="30"/>
        <v>0</v>
      </c>
      <c r="H387" s="311">
        <f t="shared" ca="1" si="31"/>
        <v>0</v>
      </c>
      <c r="I387" s="311">
        <f t="shared" ca="1" si="32"/>
        <v>-1</v>
      </c>
      <c r="J387" s="310">
        <f t="shared" ca="1" si="33"/>
        <v>-1</v>
      </c>
      <c r="P387" s="301">
        <f t="shared" si="38"/>
        <v>45689</v>
      </c>
      <c r="Q387" s="308">
        <f t="shared" ca="1" si="34"/>
        <v>0</v>
      </c>
      <c r="R387" s="311">
        <f t="shared" ca="1" si="35"/>
        <v>0</v>
      </c>
      <c r="S387" s="311">
        <f t="shared" ca="1" si="36"/>
        <v>9.8326372654899963E-3</v>
      </c>
      <c r="T387" s="310">
        <f t="shared" ca="1" si="37"/>
        <v>1.5021244264927347E-2</v>
      </c>
    </row>
    <row r="388" spans="6:20">
      <c r="F388" s="301">
        <f t="shared" si="29"/>
        <v>45717</v>
      </c>
      <c r="G388" s="308">
        <f t="shared" ca="1" si="30"/>
        <v>-1</v>
      </c>
      <c r="H388" s="311">
        <f t="shared" ca="1" si="31"/>
        <v>0</v>
      </c>
      <c r="I388" s="311">
        <f t="shared" ca="1" si="32"/>
        <v>-1</v>
      </c>
      <c r="J388" s="310">
        <f t="shared" ca="1" si="33"/>
        <v>-1</v>
      </c>
      <c r="P388" s="301">
        <f t="shared" si="38"/>
        <v>45717</v>
      </c>
      <c r="Q388" s="308">
        <f t="shared" ca="1" si="34"/>
        <v>0</v>
      </c>
      <c r="R388" s="311">
        <f t="shared" ca="1" si="35"/>
        <v>0</v>
      </c>
      <c r="S388" s="311">
        <f t="shared" ca="1" si="36"/>
        <v>1.3806818706036061E-2</v>
      </c>
      <c r="T388" s="310">
        <f t="shared" ca="1" si="37"/>
        <v>1.659447272234682E-2</v>
      </c>
    </row>
    <row r="389" spans="6:20">
      <c r="F389" s="301">
        <f t="shared" si="29"/>
        <v>45748</v>
      </c>
      <c r="G389" s="308">
        <f t="shared" ca="1" si="30"/>
        <v>-1</v>
      </c>
      <c r="H389" s="311">
        <f t="shared" ca="1" si="31"/>
        <v>0</v>
      </c>
      <c r="I389" s="311">
        <f t="shared" ca="1" si="32"/>
        <v>-1</v>
      </c>
      <c r="J389" s="310">
        <f t="shared" ca="1" si="33"/>
        <v>-1</v>
      </c>
      <c r="P389" s="301">
        <f t="shared" si="38"/>
        <v>45748</v>
      </c>
      <c r="Q389" s="308">
        <f t="shared" ca="1" si="34"/>
        <v>0</v>
      </c>
      <c r="R389" s="311">
        <f t="shared" ca="1" si="35"/>
        <v>0</v>
      </c>
      <c r="S389" s="311">
        <f t="shared" ca="1" si="36"/>
        <v>1.4129186594558751E-2</v>
      </c>
      <c r="T389" s="310">
        <f t="shared" ca="1" si="37"/>
        <v>2.1850370028064559E-2</v>
      </c>
    </row>
    <row r="390" spans="6:20">
      <c r="F390" s="301">
        <f t="shared" si="29"/>
        <v>45778</v>
      </c>
      <c r="G390" s="308">
        <f t="shared" ca="1" si="30"/>
        <v>-1</v>
      </c>
      <c r="H390" s="311">
        <f t="shared" ca="1" si="31"/>
        <v>0</v>
      </c>
      <c r="I390" s="311">
        <f t="shared" ca="1" si="32"/>
        <v>-1</v>
      </c>
      <c r="J390" s="310">
        <f t="shared" ca="1" si="33"/>
        <v>-1</v>
      </c>
      <c r="P390" s="301">
        <f t="shared" si="38"/>
        <v>45778</v>
      </c>
      <c r="Q390" s="308">
        <f t="shared" ca="1" si="34"/>
        <v>0</v>
      </c>
      <c r="R390" s="311">
        <f t="shared" ca="1" si="35"/>
        <v>0</v>
      </c>
      <c r="S390" s="311">
        <f t="shared" ca="1" si="36"/>
        <v>-1.3447923511769377E-2</v>
      </c>
      <c r="T390" s="310">
        <f t="shared" ca="1" si="37"/>
        <v>5.5509657019541248E-3</v>
      </c>
    </row>
    <row r="391" spans="6:20">
      <c r="F391" s="301">
        <f t="shared" si="29"/>
        <v>45809</v>
      </c>
      <c r="G391" s="308">
        <f t="shared" ca="1" si="30"/>
        <v>-1</v>
      </c>
      <c r="H391" s="311">
        <f t="shared" ca="1" si="31"/>
        <v>0</v>
      </c>
      <c r="I391" s="311">
        <f t="shared" ca="1" si="32"/>
        <v>-1</v>
      </c>
      <c r="J391" s="310">
        <f t="shared" ca="1" si="33"/>
        <v>-1</v>
      </c>
      <c r="P391" s="301">
        <f t="shared" si="38"/>
        <v>45809</v>
      </c>
      <c r="Q391" s="308">
        <f t="shared" ca="1" si="34"/>
        <v>0</v>
      </c>
      <c r="R391" s="311">
        <f t="shared" ca="1" si="35"/>
        <v>0</v>
      </c>
      <c r="S391" s="311">
        <f t="shared" ca="1" si="36"/>
        <v>1.1685008578177669E-2</v>
      </c>
      <c r="T391" s="310">
        <f t="shared" ca="1" si="37"/>
        <v>5.8438711152550837E-3</v>
      </c>
    </row>
    <row r="392" spans="6:20">
      <c r="F392" s="301">
        <f t="shared" si="29"/>
        <v>45839</v>
      </c>
      <c r="G392" s="308">
        <f t="shared" ca="1" si="30"/>
        <v>0</v>
      </c>
      <c r="H392" s="311">
        <f t="shared" ca="1" si="31"/>
        <v>0</v>
      </c>
      <c r="I392" s="311">
        <f t="shared" ca="1" si="32"/>
        <v>-1.7075962003857637E-2</v>
      </c>
      <c r="J392" s="310">
        <f t="shared" ca="1" si="33"/>
        <v>8.1456765521427998E-2</v>
      </c>
      <c r="P392" s="301">
        <f t="shared" si="38"/>
        <v>45839</v>
      </c>
      <c r="Q392" s="308">
        <f t="shared" ca="1" si="34"/>
        <v>0</v>
      </c>
      <c r="R392" s="311">
        <f t="shared" ca="1" si="35"/>
        <v>0</v>
      </c>
      <c r="S392" s="311">
        <f t="shared" ca="1" si="36"/>
        <v>2.619023545321153E-2</v>
      </c>
      <c r="T392" s="310">
        <f t="shared" ca="1" si="37"/>
        <v>5.3334540587266499E-3</v>
      </c>
    </row>
    <row r="393" spans="6:20">
      <c r="F393" s="301">
        <f t="shared" si="29"/>
        <v>45870</v>
      </c>
      <c r="G393" s="308">
        <f t="shared" ca="1" si="30"/>
        <v>0</v>
      </c>
      <c r="H393" s="311">
        <f t="shared" ca="1" si="31"/>
        <v>0</v>
      </c>
      <c r="I393" s="311">
        <f t="shared" ca="1" si="32"/>
        <v>-1</v>
      </c>
      <c r="J393" s="310">
        <f t="shared" ca="1" si="33"/>
        <v>-1</v>
      </c>
      <c r="P393" s="301">
        <f t="shared" si="38"/>
        <v>45870</v>
      </c>
      <c r="Q393" s="308">
        <f t="shared" ca="1" si="34"/>
        <v>0</v>
      </c>
      <c r="R393" s="311">
        <f t="shared" ca="1" si="35"/>
        <v>0</v>
      </c>
      <c r="S393" s="311">
        <f t="shared" ca="1" si="36"/>
        <v>2.6275342401549162E-2</v>
      </c>
      <c r="T393" s="310">
        <f t="shared" ca="1" si="37"/>
        <v>5.624132536950821E-3</v>
      </c>
    </row>
    <row r="394" spans="6:20">
      <c r="F394" s="301">
        <f t="shared" si="29"/>
        <v>45901</v>
      </c>
      <c r="G394" s="308">
        <f t="shared" ca="1" si="30"/>
        <v>-1</v>
      </c>
      <c r="H394" s="311">
        <f t="shared" ca="1" si="31"/>
        <v>0</v>
      </c>
      <c r="I394" s="311">
        <f t="shared" ca="1" si="32"/>
        <v>-1</v>
      </c>
      <c r="J394" s="310">
        <f t="shared" ca="1" si="33"/>
        <v>-1</v>
      </c>
      <c r="P394" s="301">
        <f t="shared" si="38"/>
        <v>45901</v>
      </c>
      <c r="Q394" s="308">
        <f t="shared" ca="1" si="34"/>
        <v>0</v>
      </c>
      <c r="R394" s="311">
        <f t="shared" ca="1" si="35"/>
        <v>0</v>
      </c>
      <c r="S394" s="311">
        <f t="shared" ca="1" si="36"/>
        <v>2.3118388017101754E-2</v>
      </c>
      <c r="T394" s="310">
        <f t="shared" ca="1" si="37"/>
        <v>7.9894326981246877E-3</v>
      </c>
    </row>
    <row r="395" spans="6:20">
      <c r="F395" s="301">
        <f t="shared" si="29"/>
        <v>45931</v>
      </c>
      <c r="G395" s="308">
        <f t="shared" ca="1" si="30"/>
        <v>-1</v>
      </c>
      <c r="H395" s="311">
        <f t="shared" ca="1" si="31"/>
        <v>0</v>
      </c>
      <c r="I395" s="311">
        <f t="shared" ca="1" si="32"/>
        <v>-1</v>
      </c>
      <c r="J395" s="310">
        <f t="shared" ca="1" si="33"/>
        <v>-1</v>
      </c>
      <c r="P395" s="301">
        <f t="shared" si="38"/>
        <v>45931</v>
      </c>
      <c r="Q395" s="308">
        <f t="shared" ca="1" si="34"/>
        <v>0</v>
      </c>
      <c r="R395" s="311">
        <f t="shared" ca="1" si="35"/>
        <v>0</v>
      </c>
      <c r="S395" s="311">
        <f t="shared" ca="1" si="36"/>
        <v>3.4156400415388255E-3</v>
      </c>
      <c r="T395" s="310">
        <f t="shared" ca="1" si="37"/>
        <v>1.6618477410506483E-2</v>
      </c>
    </row>
    <row r="396" spans="6:20">
      <c r="F396" s="301">
        <f t="shared" si="29"/>
        <v>45962</v>
      </c>
      <c r="G396" s="308">
        <f t="shared" ca="1" si="30"/>
        <v>-1</v>
      </c>
      <c r="H396" s="311">
        <f t="shared" ca="1" si="31"/>
        <v>0</v>
      </c>
      <c r="I396" s="311">
        <f t="shared" ca="1" si="32"/>
        <v>-1</v>
      </c>
      <c r="J396" s="310">
        <f t="shared" ca="1" si="33"/>
        <v>-1</v>
      </c>
      <c r="P396" s="301">
        <f t="shared" si="38"/>
        <v>45962</v>
      </c>
      <c r="Q396" s="308">
        <f t="shared" ca="1" si="34"/>
        <v>0</v>
      </c>
      <c r="R396" s="311">
        <f t="shared" ca="1" si="35"/>
        <v>0</v>
      </c>
      <c r="S396" s="311">
        <f t="shared" ca="1" si="36"/>
        <v>1.2280270548288064E-2</v>
      </c>
      <c r="T396" s="310">
        <f t="shared" ca="1" si="37"/>
        <v>1.9562862422736194E-2</v>
      </c>
    </row>
    <row r="397" spans="6:20">
      <c r="F397" s="301">
        <f t="shared" si="29"/>
        <v>45992</v>
      </c>
      <c r="G397" s="308">
        <f t="shared" ca="1" si="30"/>
        <v>-1</v>
      </c>
      <c r="H397" s="311">
        <f t="shared" ca="1" si="31"/>
        <v>0</v>
      </c>
      <c r="I397" s="311">
        <f t="shared" ca="1" si="32"/>
        <v>-1</v>
      </c>
      <c r="J397" s="310">
        <f t="shared" ca="1" si="33"/>
        <v>-1</v>
      </c>
      <c r="P397" s="301">
        <f t="shared" si="38"/>
        <v>45992</v>
      </c>
      <c r="Q397" s="308">
        <f t="shared" ca="1" si="34"/>
        <v>0</v>
      </c>
      <c r="R397" s="311">
        <f t="shared" ca="1" si="35"/>
        <v>0</v>
      </c>
      <c r="S397" s="311">
        <f t="shared" ca="1" si="36"/>
        <v>1.3662872022421002E-2</v>
      </c>
      <c r="T397" s="310">
        <f t="shared" ca="1" si="37"/>
        <v>1.3827454401382111E-2</v>
      </c>
    </row>
    <row r="398" spans="6:20">
      <c r="F398" s="301">
        <f t="shared" si="29"/>
        <v>46023</v>
      </c>
      <c r="G398" s="308">
        <f t="shared" ca="1" si="30"/>
        <v>0</v>
      </c>
      <c r="H398" s="311">
        <f t="shared" ca="1" si="31"/>
        <v>0</v>
      </c>
      <c r="I398" s="311">
        <f t="shared" ca="1" si="32"/>
        <v>-1</v>
      </c>
      <c r="J398" s="310">
        <f t="shared" ca="1" si="33"/>
        <v>-1</v>
      </c>
      <c r="P398" s="301">
        <f t="shared" si="38"/>
        <v>46023</v>
      </c>
      <c r="Q398" s="308">
        <f t="shared" ca="1" si="34"/>
        <v>0</v>
      </c>
      <c r="R398" s="311">
        <f t="shared" ca="1" si="35"/>
        <v>0</v>
      </c>
      <c r="S398" s="311">
        <f t="shared" ca="1" si="36"/>
        <v>9.8331069276160754E-3</v>
      </c>
      <c r="T398" s="310">
        <f t="shared" ca="1" si="37"/>
        <v>1.4620306275705763E-2</v>
      </c>
    </row>
    <row r="399" spans="6:20">
      <c r="F399" s="301">
        <f t="shared" si="29"/>
        <v>46054</v>
      </c>
      <c r="G399" s="308">
        <f t="shared" ca="1" si="30"/>
        <v>0</v>
      </c>
      <c r="H399" s="311">
        <f t="shared" ca="1" si="31"/>
        <v>0</v>
      </c>
      <c r="I399" s="311">
        <f t="shared" ca="1" si="32"/>
        <v>-1</v>
      </c>
      <c r="J399" s="310">
        <f t="shared" ca="1" si="33"/>
        <v>-1</v>
      </c>
      <c r="P399" s="301">
        <f t="shared" si="38"/>
        <v>46054</v>
      </c>
      <c r="Q399" s="308">
        <f t="shared" ca="1" si="34"/>
        <v>0</v>
      </c>
      <c r="R399" s="311">
        <f t="shared" ca="1" si="35"/>
        <v>0</v>
      </c>
      <c r="S399" s="311">
        <f t="shared" ca="1" si="36"/>
        <v>9.890686608848176E-3</v>
      </c>
      <c r="T399" s="310">
        <f t="shared" ca="1" si="37"/>
        <v>1.5421105127848111E-2</v>
      </c>
    </row>
    <row r="400" spans="6:20">
      <c r="F400" s="301">
        <f t="shared" si="29"/>
        <v>46082</v>
      </c>
      <c r="G400" s="308">
        <f t="shared" ca="1" si="30"/>
        <v>-1</v>
      </c>
      <c r="H400" s="311">
        <f t="shared" ca="1" si="31"/>
        <v>0</v>
      </c>
      <c r="I400" s="311">
        <f t="shared" ca="1" si="32"/>
        <v>-1</v>
      </c>
      <c r="J400" s="310">
        <f t="shared" ca="1" si="33"/>
        <v>-1</v>
      </c>
      <c r="P400" s="301">
        <f t="shared" si="38"/>
        <v>46082</v>
      </c>
      <c r="Q400" s="308">
        <f t="shared" ca="1" si="34"/>
        <v>0</v>
      </c>
      <c r="R400" s="311">
        <f t="shared" ca="1" si="35"/>
        <v>0</v>
      </c>
      <c r="S400" s="311">
        <f t="shared" ca="1" si="36"/>
        <v>1.4163923933903089E-2</v>
      </c>
      <c r="T400" s="310">
        <f t="shared" ca="1" si="37"/>
        <v>1.6991609136679964E-2</v>
      </c>
    </row>
    <row r="401" spans="6:20">
      <c r="F401" s="301">
        <f t="shared" si="29"/>
        <v>46113</v>
      </c>
      <c r="G401" s="308">
        <f t="shared" ca="1" si="30"/>
        <v>-1</v>
      </c>
      <c r="H401" s="311">
        <f t="shared" ca="1" si="31"/>
        <v>0</v>
      </c>
      <c r="I401" s="311">
        <f t="shared" ca="1" si="32"/>
        <v>-1</v>
      </c>
      <c r="J401" s="310">
        <f t="shared" ca="1" si="33"/>
        <v>-1</v>
      </c>
      <c r="P401" s="301">
        <f t="shared" si="38"/>
        <v>46113</v>
      </c>
      <c r="Q401" s="308">
        <f t="shared" ca="1" si="34"/>
        <v>0</v>
      </c>
      <c r="R401" s="311">
        <f t="shared" ca="1" si="35"/>
        <v>0</v>
      </c>
      <c r="S401" s="311">
        <f t="shared" ca="1" si="36"/>
        <v>1.3845819397015235E-2</v>
      </c>
      <c r="T401" s="310">
        <f t="shared" ca="1" si="37"/>
        <v>1.8178493838882703E-2</v>
      </c>
    </row>
    <row r="402" spans="6:20">
      <c r="F402" s="301">
        <f t="shared" si="29"/>
        <v>46143</v>
      </c>
      <c r="G402" s="308">
        <f t="shared" ca="1" si="30"/>
        <v>-1</v>
      </c>
      <c r="H402" s="311">
        <f t="shared" ca="1" si="31"/>
        <v>0</v>
      </c>
      <c r="I402" s="311">
        <f t="shared" ca="1" si="32"/>
        <v>-1</v>
      </c>
      <c r="J402" s="310">
        <f t="shared" ca="1" si="33"/>
        <v>-1</v>
      </c>
      <c r="P402" s="301">
        <f t="shared" si="38"/>
        <v>46143</v>
      </c>
      <c r="Q402" s="308">
        <f t="shared" ca="1" si="34"/>
        <v>0</v>
      </c>
      <c r="R402" s="311">
        <f t="shared" ca="1" si="35"/>
        <v>0</v>
      </c>
      <c r="S402" s="311">
        <f t="shared" ca="1" si="36"/>
        <v>-1.3757787568254742E-2</v>
      </c>
      <c r="T402" s="310">
        <f t="shared" ca="1" si="37"/>
        <v>4.968330389310216E-3</v>
      </c>
    </row>
    <row r="403" spans="6:20">
      <c r="F403" s="301">
        <f t="shared" si="29"/>
        <v>46174</v>
      </c>
      <c r="G403" s="308">
        <f t="shared" ca="1" si="30"/>
        <v>-1</v>
      </c>
      <c r="H403" s="311">
        <f t="shared" ca="1" si="31"/>
        <v>0</v>
      </c>
      <c r="I403" s="311">
        <f t="shared" ca="1" si="32"/>
        <v>-1</v>
      </c>
      <c r="J403" s="310">
        <f t="shared" ca="1" si="33"/>
        <v>-1</v>
      </c>
      <c r="P403" s="301">
        <f t="shared" si="38"/>
        <v>46174</v>
      </c>
      <c r="Q403" s="308">
        <f t="shared" ca="1" si="34"/>
        <v>0</v>
      </c>
      <c r="R403" s="311">
        <f t="shared" ca="1" si="35"/>
        <v>0</v>
      </c>
      <c r="S403" s="311">
        <f t="shared" ca="1" si="36"/>
        <v>1.2173973241116132E-2</v>
      </c>
      <c r="T403" s="310">
        <f t="shared" ca="1" si="37"/>
        <v>7.0961773887359136E-3</v>
      </c>
    </row>
    <row r="404" spans="6:20">
      <c r="F404" s="301">
        <f t="shared" si="29"/>
        <v>46204</v>
      </c>
      <c r="G404" s="308">
        <f t="shared" ca="1" si="30"/>
        <v>0</v>
      </c>
      <c r="H404" s="311">
        <f t="shared" ca="1" si="31"/>
        <v>0</v>
      </c>
      <c r="I404" s="311">
        <f t="shared" ca="1" si="32"/>
        <v>-1</v>
      </c>
      <c r="J404" s="310">
        <f t="shared" ca="1" si="33"/>
        <v>-1</v>
      </c>
      <c r="P404" s="301">
        <f t="shared" si="38"/>
        <v>46204</v>
      </c>
      <c r="Q404" s="308">
        <f t="shared" ca="1" si="34"/>
        <v>0</v>
      </c>
      <c r="R404" s="311">
        <f t="shared" ca="1" si="35"/>
        <v>0</v>
      </c>
      <c r="S404" s="311">
        <f t="shared" ca="1" si="36"/>
        <v>2.6258473459125575E-2</v>
      </c>
      <c r="T404" s="310">
        <f t="shared" ca="1" si="37"/>
        <v>6.2534349901366415E-3</v>
      </c>
    </row>
    <row r="405" spans="6:20">
      <c r="F405" s="301">
        <f t="shared" si="29"/>
        <v>46235</v>
      </c>
      <c r="G405" s="308">
        <f t="shared" ca="1" si="30"/>
        <v>0</v>
      </c>
      <c r="H405" s="311">
        <f t="shared" ca="1" si="31"/>
        <v>0</v>
      </c>
      <c r="I405" s="311">
        <f t="shared" ca="1" si="32"/>
        <v>-1</v>
      </c>
      <c r="J405" s="310">
        <f t="shared" ca="1" si="33"/>
        <v>-1</v>
      </c>
      <c r="P405" s="301">
        <f t="shared" si="38"/>
        <v>46235</v>
      </c>
      <c r="Q405" s="308">
        <f t="shared" ca="1" si="34"/>
        <v>0</v>
      </c>
      <c r="R405" s="311">
        <f t="shared" ca="1" si="35"/>
        <v>0</v>
      </c>
      <c r="S405" s="311">
        <f t="shared" ca="1" si="36"/>
        <v>2.5773703093723732E-2</v>
      </c>
      <c r="T405" s="310">
        <f t="shared" ca="1" si="37"/>
        <v>5.5493090950082813E-3</v>
      </c>
    </row>
    <row r="406" spans="6:20">
      <c r="F406" s="301">
        <f t="shared" si="29"/>
        <v>46266</v>
      </c>
      <c r="G406" s="308">
        <f t="shared" ca="1" si="30"/>
        <v>-1</v>
      </c>
      <c r="H406" s="311">
        <f t="shared" ca="1" si="31"/>
        <v>0</v>
      </c>
      <c r="I406" s="311">
        <f t="shared" ca="1" si="32"/>
        <v>-1</v>
      </c>
      <c r="J406" s="310">
        <f t="shared" ca="1" si="33"/>
        <v>-1</v>
      </c>
      <c r="P406" s="301">
        <f t="shared" si="38"/>
        <v>46266</v>
      </c>
      <c r="Q406" s="308">
        <f t="shared" ca="1" si="34"/>
        <v>0</v>
      </c>
      <c r="R406" s="311">
        <f t="shared" ca="1" si="35"/>
        <v>0</v>
      </c>
      <c r="S406" s="311">
        <f t="shared" ca="1" si="36"/>
        <v>2.6359223705147539E-2</v>
      </c>
      <c r="T406" s="310">
        <f t="shared" ca="1" si="37"/>
        <v>7.6839990130144198E-3</v>
      </c>
    </row>
    <row r="407" spans="6:20">
      <c r="F407" s="301">
        <f t="shared" si="29"/>
        <v>46296</v>
      </c>
      <c r="G407" s="308">
        <f t="shared" ca="1" si="30"/>
        <v>-1</v>
      </c>
      <c r="H407" s="311">
        <f t="shared" ca="1" si="31"/>
        <v>0</v>
      </c>
      <c r="I407" s="311">
        <f t="shared" ca="1" si="32"/>
        <v>-1</v>
      </c>
      <c r="J407" s="310">
        <f t="shared" ca="1" si="33"/>
        <v>-1</v>
      </c>
      <c r="P407" s="301">
        <f t="shared" si="38"/>
        <v>46296</v>
      </c>
      <c r="Q407" s="308">
        <f t="shared" ca="1" si="34"/>
        <v>0</v>
      </c>
      <c r="R407" s="311">
        <f t="shared" ca="1" si="35"/>
        <v>0</v>
      </c>
      <c r="S407" s="311">
        <f t="shared" ca="1" si="36"/>
        <v>3.4156400415388255E-3</v>
      </c>
      <c r="T407" s="310">
        <f t="shared" ca="1" si="37"/>
        <v>1.6618477410506483E-2</v>
      </c>
    </row>
    <row r="408" spans="6:20">
      <c r="F408" s="301">
        <f t="shared" si="29"/>
        <v>46327</v>
      </c>
      <c r="G408" s="308">
        <f t="shared" ca="1" si="30"/>
        <v>-1</v>
      </c>
      <c r="H408" s="311">
        <f t="shared" ca="1" si="31"/>
        <v>0</v>
      </c>
      <c r="I408" s="311">
        <f t="shared" ca="1" si="32"/>
        <v>-1</v>
      </c>
      <c r="J408" s="310">
        <f t="shared" ca="1" si="33"/>
        <v>-1</v>
      </c>
      <c r="P408" s="301">
        <f t="shared" si="38"/>
        <v>46327</v>
      </c>
      <c r="Q408" s="308">
        <f t="shared" ca="1" si="34"/>
        <v>0</v>
      </c>
      <c r="R408" s="311">
        <f t="shared" ca="1" si="35"/>
        <v>0</v>
      </c>
      <c r="S408" s="311">
        <f t="shared" ca="1" si="36"/>
        <v>1.2280270548288064E-2</v>
      </c>
      <c r="T408" s="310">
        <f t="shared" ca="1" si="37"/>
        <v>1.9562862422736194E-2</v>
      </c>
    </row>
    <row r="409" spans="6:20">
      <c r="F409" s="301">
        <f t="shared" si="29"/>
        <v>46357</v>
      </c>
      <c r="G409" s="308">
        <f t="shared" ca="1" si="30"/>
        <v>-1</v>
      </c>
      <c r="H409" s="311">
        <f t="shared" ca="1" si="31"/>
        <v>0</v>
      </c>
      <c r="I409" s="311">
        <f t="shared" ca="1" si="32"/>
        <v>-1</v>
      </c>
      <c r="J409" s="310">
        <f t="shared" ca="1" si="33"/>
        <v>-1</v>
      </c>
      <c r="P409" s="301">
        <f t="shared" si="38"/>
        <v>46357</v>
      </c>
      <c r="Q409" s="308">
        <f t="shared" ca="1" si="34"/>
        <v>0</v>
      </c>
      <c r="R409" s="311">
        <f t="shared" ca="1" si="35"/>
        <v>0</v>
      </c>
      <c r="S409" s="311">
        <f t="shared" ca="1" si="36"/>
        <v>1.3705222370928416E-2</v>
      </c>
      <c r="T409" s="310">
        <f t="shared" ca="1" si="37"/>
        <v>1.6915690216916968E-2</v>
      </c>
    </row>
    <row r="410" spans="6:20">
      <c r="F410" s="301">
        <f t="shared" si="29"/>
        <v>46388</v>
      </c>
      <c r="G410" s="308">
        <f t="shared" ca="1" si="30"/>
        <v>0</v>
      </c>
      <c r="H410" s="311">
        <f t="shared" ca="1" si="31"/>
        <v>0</v>
      </c>
      <c r="I410" s="311">
        <f t="shared" ca="1" si="32"/>
        <v>-1</v>
      </c>
      <c r="J410" s="310">
        <f t="shared" ca="1" si="33"/>
        <v>-1</v>
      </c>
      <c r="P410" s="301">
        <f t="shared" si="38"/>
        <v>46388</v>
      </c>
      <c r="Q410" s="308">
        <f t="shared" ca="1" si="34"/>
        <v>0</v>
      </c>
      <c r="R410" s="311">
        <f t="shared" ca="1" si="35"/>
        <v>0</v>
      </c>
      <c r="S410" s="311">
        <f t="shared" ca="1" si="36"/>
        <v>9.671967047714114E-3</v>
      </c>
      <c r="T410" s="310">
        <f t="shared" ca="1" si="37"/>
        <v>1.5315055502089558E-2</v>
      </c>
    </row>
    <row r="411" spans="6:20">
      <c r="F411" s="301">
        <f t="shared" si="29"/>
        <v>46419</v>
      </c>
      <c r="G411" s="308">
        <f t="shared" ca="1" si="30"/>
        <v>0</v>
      </c>
      <c r="H411" s="311">
        <f t="shared" ca="1" si="31"/>
        <v>0</v>
      </c>
      <c r="I411" s="311">
        <f t="shared" ca="1" si="32"/>
        <v>-1</v>
      </c>
      <c r="J411" s="310">
        <f t="shared" ca="1" si="33"/>
        <v>-1</v>
      </c>
      <c r="P411" s="301">
        <f t="shared" si="38"/>
        <v>46419</v>
      </c>
      <c r="Q411" s="308">
        <f t="shared" ca="1" si="34"/>
        <v>0</v>
      </c>
      <c r="R411" s="311">
        <f t="shared" ca="1" si="35"/>
        <v>0</v>
      </c>
      <c r="S411" s="311">
        <f t="shared" ca="1" si="36"/>
        <v>1.0150427194687062E-2</v>
      </c>
      <c r="T411" s="310">
        <f t="shared" ca="1" si="37"/>
        <v>1.3144944271350933E-2</v>
      </c>
    </row>
    <row r="412" spans="6:20">
      <c r="F412" s="301">
        <f t="shared" si="29"/>
        <v>46447</v>
      </c>
      <c r="G412" s="308">
        <f t="shared" ca="1" si="30"/>
        <v>-1</v>
      </c>
      <c r="H412" s="311">
        <f t="shared" ca="1" si="31"/>
        <v>0</v>
      </c>
      <c r="I412" s="311">
        <f t="shared" ca="1" si="32"/>
        <v>-1</v>
      </c>
      <c r="J412" s="310">
        <f t="shared" ca="1" si="33"/>
        <v>-1</v>
      </c>
      <c r="P412" s="301">
        <f t="shared" si="38"/>
        <v>46447</v>
      </c>
      <c r="Q412" s="308">
        <f t="shared" ca="1" si="34"/>
        <v>0</v>
      </c>
      <c r="R412" s="311">
        <f t="shared" ca="1" si="35"/>
        <v>0</v>
      </c>
      <c r="S412" s="311">
        <f t="shared" ca="1" si="36"/>
        <v>1.3907421530075181E-2</v>
      </c>
      <c r="T412" s="310">
        <f t="shared" ca="1" si="37"/>
        <v>1.4595574526786725E-2</v>
      </c>
    </row>
    <row r="413" spans="6:20">
      <c r="F413" s="301">
        <f t="shared" si="29"/>
        <v>46478</v>
      </c>
      <c r="G413" s="308">
        <f t="shared" ca="1" si="30"/>
        <v>-1</v>
      </c>
      <c r="H413" s="311">
        <f t="shared" ca="1" si="31"/>
        <v>0</v>
      </c>
      <c r="I413" s="311">
        <f t="shared" ca="1" si="32"/>
        <v>-1</v>
      </c>
      <c r="J413" s="310">
        <f t="shared" ca="1" si="33"/>
        <v>-1</v>
      </c>
      <c r="P413" s="301">
        <f t="shared" si="38"/>
        <v>46478</v>
      </c>
      <c r="Q413" s="308">
        <f t="shared" ca="1" si="34"/>
        <v>0</v>
      </c>
      <c r="R413" s="311">
        <f t="shared" ca="1" si="35"/>
        <v>0</v>
      </c>
      <c r="S413" s="311">
        <f t="shared" ca="1" si="36"/>
        <v>1.3942034325582719E-2</v>
      </c>
      <c r="T413" s="310">
        <f t="shared" ca="1" si="37"/>
        <v>1.3696587210035638E-2</v>
      </c>
    </row>
    <row r="414" spans="6:20">
      <c r="F414" s="301">
        <f t="shared" si="29"/>
        <v>46508</v>
      </c>
      <c r="G414" s="308">
        <f t="shared" ca="1" si="30"/>
        <v>-1</v>
      </c>
      <c r="H414" s="311">
        <f t="shared" ca="1" si="31"/>
        <v>0</v>
      </c>
      <c r="I414" s="311">
        <f t="shared" ca="1" si="32"/>
        <v>-1</v>
      </c>
      <c r="J414" s="310">
        <f t="shared" ca="1" si="33"/>
        <v>-1</v>
      </c>
      <c r="P414" s="301">
        <f t="shared" si="38"/>
        <v>46508</v>
      </c>
      <c r="Q414" s="308">
        <f t="shared" ca="1" si="34"/>
        <v>0</v>
      </c>
      <c r="R414" s="311">
        <f t="shared" ca="1" si="35"/>
        <v>0</v>
      </c>
      <c r="S414" s="311">
        <f t="shared" ca="1" si="36"/>
        <v>-1.3753310271338415E-2</v>
      </c>
      <c r="T414" s="310">
        <f t="shared" ca="1" si="37"/>
        <v>7.7674978566759645E-3</v>
      </c>
    </row>
    <row r="415" spans="6:20">
      <c r="F415" s="301">
        <f t="shared" si="29"/>
        <v>46539</v>
      </c>
      <c r="G415" s="308">
        <f t="shared" ca="1" si="30"/>
        <v>-1</v>
      </c>
      <c r="H415" s="311">
        <f t="shared" ca="1" si="31"/>
        <v>0</v>
      </c>
      <c r="I415" s="311">
        <f t="shared" ca="1" si="32"/>
        <v>-1</v>
      </c>
      <c r="J415" s="310">
        <f t="shared" ca="1" si="33"/>
        <v>-1</v>
      </c>
      <c r="P415" s="301">
        <f t="shared" si="38"/>
        <v>46539</v>
      </c>
      <c r="Q415" s="308">
        <f t="shared" ca="1" si="34"/>
        <v>0</v>
      </c>
      <c r="R415" s="311">
        <f t="shared" ca="1" si="35"/>
        <v>0</v>
      </c>
      <c r="S415" s="311">
        <f t="shared" ca="1" si="36"/>
        <v>1.4081695556234397E-2</v>
      </c>
      <c r="T415" s="310">
        <f t="shared" ca="1" si="37"/>
        <v>6.3221034333746928E-3</v>
      </c>
    </row>
    <row r="416" spans="6:20">
      <c r="F416" s="301">
        <f t="shared" si="29"/>
        <v>46569</v>
      </c>
      <c r="G416" s="308">
        <f t="shared" ca="1" si="30"/>
        <v>0</v>
      </c>
      <c r="H416" s="311">
        <f t="shared" ca="1" si="31"/>
        <v>0</v>
      </c>
      <c r="I416" s="311">
        <f t="shared" ca="1" si="32"/>
        <v>-1.7196674530926881E-2</v>
      </c>
      <c r="J416" s="310">
        <f t="shared" ca="1" si="33"/>
        <v>6.348121039563881E-2</v>
      </c>
      <c r="P416" s="301">
        <f t="shared" si="38"/>
        <v>46569</v>
      </c>
      <c r="Q416" s="308">
        <f t="shared" ca="1" si="34"/>
        <v>0</v>
      </c>
      <c r="R416" s="311">
        <f t="shared" ca="1" si="35"/>
        <v>0</v>
      </c>
      <c r="S416" s="311">
        <f t="shared" ca="1" si="36"/>
        <v>2.5796974155038566E-2</v>
      </c>
      <c r="T416" s="310">
        <f t="shared" ca="1" si="37"/>
        <v>6.4762251893499823E-3</v>
      </c>
    </row>
    <row r="417" spans="6:20">
      <c r="F417" s="301">
        <f t="shared" si="29"/>
        <v>46600</v>
      </c>
      <c r="G417" s="308">
        <f t="shared" ca="1" si="30"/>
        <v>0</v>
      </c>
      <c r="H417" s="311">
        <f t="shared" ca="1" si="31"/>
        <v>0</v>
      </c>
      <c r="I417" s="311">
        <f t="shared" ca="1" si="32"/>
        <v>-1.5255587901480405E-2</v>
      </c>
      <c r="J417" s="310">
        <f t="shared" ca="1" si="33"/>
        <v>0.14375413303227491</v>
      </c>
      <c r="P417" s="301">
        <f t="shared" si="38"/>
        <v>46600</v>
      </c>
      <c r="Q417" s="308">
        <f t="shared" ca="1" si="34"/>
        <v>0</v>
      </c>
      <c r="R417" s="311">
        <f t="shared" ca="1" si="35"/>
        <v>0</v>
      </c>
      <c r="S417" s="311">
        <f t="shared" ca="1" si="36"/>
        <v>2.6310140537717297E-2</v>
      </c>
      <c r="T417" s="310">
        <f t="shared" ca="1" si="37"/>
        <v>5.7015031775220493E-3</v>
      </c>
    </row>
    <row r="418" spans="6:20">
      <c r="F418" s="301">
        <f t="shared" si="29"/>
        <v>46631</v>
      </c>
      <c r="G418" s="308">
        <f t="shared" ca="1" si="30"/>
        <v>-1</v>
      </c>
      <c r="H418" s="311">
        <f t="shared" ca="1" si="31"/>
        <v>0</v>
      </c>
      <c r="I418" s="311">
        <f t="shared" ca="1" si="32"/>
        <v>-1</v>
      </c>
      <c r="J418" s="310">
        <f t="shared" ca="1" si="33"/>
        <v>-1</v>
      </c>
      <c r="P418" s="301">
        <f t="shared" si="38"/>
        <v>46631</v>
      </c>
      <c r="Q418" s="308">
        <f t="shared" ca="1" si="34"/>
        <v>0</v>
      </c>
      <c r="R418" s="311">
        <f t="shared" ca="1" si="35"/>
        <v>0</v>
      </c>
      <c r="S418" s="311">
        <f t="shared" ca="1" si="36"/>
        <v>2.3127780389465169E-2</v>
      </c>
      <c r="T418" s="310">
        <f t="shared" ca="1" si="37"/>
        <v>7.6464202933144154E-3</v>
      </c>
    </row>
    <row r="419" spans="6:20">
      <c r="F419" s="301">
        <f t="shared" si="29"/>
        <v>46661</v>
      </c>
      <c r="G419" s="308">
        <f t="shared" ca="1" si="30"/>
        <v>-1</v>
      </c>
      <c r="H419" s="311">
        <f t="shared" ca="1" si="31"/>
        <v>0</v>
      </c>
      <c r="I419" s="311">
        <f t="shared" ca="1" si="32"/>
        <v>-1</v>
      </c>
      <c r="J419" s="310">
        <f t="shared" ca="1" si="33"/>
        <v>-1</v>
      </c>
      <c r="P419" s="301">
        <f t="shared" si="38"/>
        <v>46661</v>
      </c>
      <c r="Q419" s="308">
        <f t="shared" ca="1" si="34"/>
        <v>0</v>
      </c>
      <c r="R419" s="311">
        <f t="shared" ca="1" si="35"/>
        <v>0</v>
      </c>
      <c r="S419" s="311">
        <f t="shared" ca="1" si="36"/>
        <v>7.777866124407673E-4</v>
      </c>
      <c r="T419" s="310">
        <f t="shared" ca="1" si="37"/>
        <v>1.9119647535463802E-2</v>
      </c>
    </row>
    <row r="420" spans="6:20">
      <c r="F420" s="301">
        <f t="shared" si="29"/>
        <v>46692</v>
      </c>
      <c r="G420" s="308">
        <f t="shared" ca="1" si="30"/>
        <v>-1</v>
      </c>
      <c r="H420" s="311">
        <f t="shared" ca="1" si="31"/>
        <v>0</v>
      </c>
      <c r="I420" s="311">
        <f t="shared" ca="1" si="32"/>
        <v>-1</v>
      </c>
      <c r="J420" s="310">
        <f t="shared" ca="1" si="33"/>
        <v>-1</v>
      </c>
      <c r="P420" s="301">
        <f t="shared" si="38"/>
        <v>46692</v>
      </c>
      <c r="Q420" s="308">
        <f t="shared" ca="1" si="34"/>
        <v>0</v>
      </c>
      <c r="R420" s="311">
        <f t="shared" ca="1" si="35"/>
        <v>0</v>
      </c>
      <c r="S420" s="311">
        <f t="shared" ca="1" si="36"/>
        <v>4.5755992725104999E-3</v>
      </c>
      <c r="T420" s="310">
        <f t="shared" ca="1" si="37"/>
        <v>2.3839477951741905E-2</v>
      </c>
    </row>
    <row r="421" spans="6:20">
      <c r="F421" s="301">
        <f t="shared" si="29"/>
        <v>46722</v>
      </c>
      <c r="G421" s="308">
        <f t="shared" ca="1" si="30"/>
        <v>-1</v>
      </c>
      <c r="H421" s="311">
        <f t="shared" ca="1" si="31"/>
        <v>0</v>
      </c>
      <c r="I421" s="311">
        <f t="shared" ca="1" si="32"/>
        <v>-1</v>
      </c>
      <c r="J421" s="310">
        <f t="shared" ca="1" si="33"/>
        <v>-1</v>
      </c>
      <c r="P421" s="301">
        <f t="shared" si="38"/>
        <v>46722</v>
      </c>
      <c r="Q421" s="308">
        <f t="shared" ca="1" si="34"/>
        <v>0</v>
      </c>
      <c r="R421" s="311">
        <f t="shared" ca="1" si="35"/>
        <v>0</v>
      </c>
      <c r="S421" s="311">
        <f t="shared" ca="1" si="36"/>
        <v>1.3618324375441526E-2</v>
      </c>
      <c r="T421" s="310">
        <f t="shared" ca="1" si="37"/>
        <v>1.6488807719499787E-2</v>
      </c>
    </row>
    <row r="422" spans="6:20">
      <c r="F422" s="639"/>
      <c r="G422" s="650"/>
      <c r="H422" s="650"/>
      <c r="I422" s="650"/>
      <c r="J422" s="650"/>
    </row>
    <row r="423" spans="6:20">
      <c r="F423" s="639"/>
      <c r="G423" s="650"/>
      <c r="H423" s="650"/>
      <c r="I423" s="650"/>
      <c r="J423" s="650"/>
    </row>
    <row r="424" spans="6:20">
      <c r="F424" s="639"/>
      <c r="G424" s="650"/>
      <c r="H424" s="650"/>
      <c r="I424" s="650"/>
      <c r="J424" s="650"/>
    </row>
    <row r="425" spans="6:20">
      <c r="F425" s="639"/>
      <c r="G425" s="650"/>
      <c r="H425" s="650"/>
      <c r="I425" s="650"/>
      <c r="J425" s="650"/>
    </row>
    <row r="426" spans="6:20">
      <c r="F426" s="639"/>
      <c r="G426" s="650"/>
      <c r="H426" s="650"/>
      <c r="I426" s="650"/>
      <c r="J426" s="650"/>
    </row>
    <row r="427" spans="6:20">
      <c r="F427" s="639"/>
      <c r="G427" s="650"/>
      <c r="H427" s="650"/>
      <c r="I427" s="650"/>
      <c r="J427" s="650"/>
    </row>
    <row r="428" spans="6:20">
      <c r="F428" s="639"/>
      <c r="G428" s="650"/>
      <c r="H428" s="650"/>
      <c r="I428" s="650"/>
      <c r="J428" s="650"/>
    </row>
    <row r="429" spans="6:20">
      <c r="F429" s="639"/>
      <c r="G429" s="650"/>
      <c r="H429" s="650"/>
      <c r="I429" s="650"/>
      <c r="J429" s="650"/>
    </row>
    <row r="430" spans="6:20">
      <c r="F430" s="639"/>
      <c r="G430" s="650"/>
      <c r="H430" s="650"/>
      <c r="I430" s="650"/>
      <c r="J430" s="650"/>
    </row>
    <row r="431" spans="6:20">
      <c r="F431" s="639"/>
      <c r="G431" s="650"/>
      <c r="H431" s="650"/>
      <c r="I431" s="650"/>
      <c r="J431" s="650"/>
    </row>
    <row r="432" spans="6:20">
      <c r="F432" s="639"/>
      <c r="G432" s="650"/>
      <c r="H432" s="650"/>
      <c r="I432" s="650"/>
      <c r="J432" s="650"/>
    </row>
    <row r="433" spans="6:10">
      <c r="F433" s="639"/>
      <c r="G433" s="650"/>
      <c r="H433" s="650"/>
      <c r="I433" s="650"/>
      <c r="J433" s="650"/>
    </row>
    <row r="434" spans="6:10">
      <c r="F434" s="639"/>
      <c r="G434" s="650"/>
      <c r="H434" s="650"/>
      <c r="I434" s="650"/>
      <c r="J434" s="650"/>
    </row>
    <row r="435" spans="6:10">
      <c r="F435" s="639"/>
      <c r="G435" s="650"/>
      <c r="H435" s="650"/>
      <c r="I435" s="650"/>
      <c r="J435" s="650"/>
    </row>
    <row r="436" spans="6:10">
      <c r="F436" s="639"/>
      <c r="G436" s="650"/>
      <c r="H436" s="650"/>
      <c r="I436" s="650"/>
      <c r="J436" s="650"/>
    </row>
    <row r="437" spans="6:10">
      <c r="F437" s="639"/>
      <c r="G437" s="650"/>
      <c r="H437" s="650"/>
      <c r="I437" s="650"/>
      <c r="J437" s="650"/>
    </row>
    <row r="438" spans="6:10">
      <c r="F438" s="639"/>
      <c r="G438" s="650"/>
      <c r="H438" s="650"/>
      <c r="I438" s="650"/>
      <c r="J438" s="650"/>
    </row>
    <row r="439" spans="6:10">
      <c r="F439" s="639"/>
      <c r="G439" s="650"/>
      <c r="H439" s="650"/>
      <c r="I439" s="650"/>
      <c r="J439" s="650"/>
    </row>
    <row r="440" spans="6:10">
      <c r="F440" s="639"/>
      <c r="G440" s="650"/>
      <c r="H440" s="650"/>
      <c r="I440" s="650"/>
      <c r="J440" s="650"/>
    </row>
    <row r="441" spans="6:10">
      <c r="F441" s="639"/>
      <c r="G441" s="650"/>
      <c r="H441" s="650"/>
      <c r="I441" s="650"/>
      <c r="J441" s="650"/>
    </row>
    <row r="442" spans="6:10">
      <c r="F442" s="639"/>
      <c r="G442" s="650"/>
      <c r="H442" s="650"/>
      <c r="I442" s="650"/>
      <c r="J442" s="650"/>
    </row>
    <row r="443" spans="6:10">
      <c r="F443" s="639"/>
      <c r="G443" s="650"/>
      <c r="H443" s="650"/>
      <c r="I443" s="650"/>
      <c r="J443" s="650"/>
    </row>
    <row r="444" spans="6:10">
      <c r="F444" s="639"/>
      <c r="G444" s="650"/>
      <c r="H444" s="650"/>
      <c r="I444" s="650"/>
      <c r="J444" s="650"/>
    </row>
    <row r="445" spans="6:10">
      <c r="F445" s="639"/>
      <c r="G445" s="650"/>
      <c r="H445" s="650"/>
      <c r="I445" s="650"/>
      <c r="J445" s="650"/>
    </row>
    <row r="446" spans="6:10">
      <c r="F446" s="639"/>
      <c r="G446" s="650"/>
      <c r="H446" s="650"/>
      <c r="I446" s="650"/>
      <c r="J446" s="650"/>
    </row>
    <row r="447" spans="6:10">
      <c r="F447" s="639"/>
      <c r="G447" s="650"/>
      <c r="H447" s="650"/>
      <c r="I447" s="650"/>
      <c r="J447" s="650"/>
    </row>
    <row r="448" spans="6:10">
      <c r="F448" s="639"/>
      <c r="G448" s="650"/>
      <c r="H448" s="650"/>
      <c r="I448" s="650"/>
      <c r="J448" s="650"/>
    </row>
    <row r="449" spans="6:10">
      <c r="F449" s="639"/>
      <c r="G449" s="650"/>
      <c r="H449" s="650"/>
      <c r="I449" s="650"/>
      <c r="J449" s="650"/>
    </row>
    <row r="450" spans="6:10">
      <c r="F450" s="639"/>
      <c r="G450" s="650"/>
      <c r="H450" s="650"/>
      <c r="I450" s="650"/>
      <c r="J450" s="650"/>
    </row>
    <row r="451" spans="6:10">
      <c r="F451" s="639"/>
      <c r="G451" s="650"/>
      <c r="H451" s="650"/>
      <c r="I451" s="650"/>
      <c r="J451" s="650"/>
    </row>
    <row r="452" spans="6:10">
      <c r="F452" s="639"/>
      <c r="G452" s="650"/>
      <c r="H452" s="650"/>
      <c r="I452" s="650"/>
      <c r="J452" s="650"/>
    </row>
    <row r="453" spans="6:10">
      <c r="F453" s="639"/>
      <c r="G453" s="650"/>
      <c r="H453" s="650"/>
      <c r="I453" s="650"/>
      <c r="J453" s="650"/>
    </row>
    <row r="454" spans="6:10">
      <c r="F454" s="639"/>
      <c r="G454" s="650"/>
      <c r="H454" s="650"/>
      <c r="I454" s="650"/>
      <c r="J454" s="650"/>
    </row>
    <row r="482631" spans="7:20">
      <c r="G482631" s="462" t="s">
        <v>314</v>
      </c>
      <c r="H482631" s="45" t="str">
        <f>+G482631</f>
        <v>d290</v>
      </c>
      <c r="I482631" s="45" t="str">
        <f t="shared" ref="I482631:J482632" si="39">+H482631</f>
        <v>d290</v>
      </c>
      <c r="J482631" s="45" t="str">
        <f t="shared" si="39"/>
        <v>d290</v>
      </c>
      <c r="Q482631" s="462" t="s">
        <v>316</v>
      </c>
      <c r="R482631" s="45" t="str">
        <f>+Q482631</f>
        <v>d258</v>
      </c>
      <c r="S482631" s="45" t="str">
        <f t="shared" ref="S482631:T482632" si="40">+R482631</f>
        <v>d258</v>
      </c>
      <c r="T482631" s="45" t="str">
        <f t="shared" si="40"/>
        <v>d258</v>
      </c>
    </row>
    <row r="482632" spans="7:20">
      <c r="G482632" s="462" t="s">
        <v>315</v>
      </c>
      <c r="H482632" s="45" t="str">
        <f>+G482632</f>
        <v>aaa320</v>
      </c>
      <c r="I482632" s="45" t="str">
        <f t="shared" si="39"/>
        <v>aaa320</v>
      </c>
      <c r="J482632" s="45" t="str">
        <f t="shared" si="39"/>
        <v>aaa320</v>
      </c>
      <c r="Q482632" s="462" t="s">
        <v>317</v>
      </c>
      <c r="R482632" s="45" t="str">
        <f>+Q482632</f>
        <v>aaa288</v>
      </c>
      <c r="S482632" s="45" t="str">
        <f t="shared" si="40"/>
        <v>aaa288</v>
      </c>
      <c r="T482632" s="45" t="str">
        <f t="shared" si="40"/>
        <v>aaa288</v>
      </c>
    </row>
    <row r="482633" spans="7:20">
      <c r="G482633" s="45">
        <v>2</v>
      </c>
      <c r="H482633" s="45">
        <v>11</v>
      </c>
      <c r="I482633" s="45">
        <v>23</v>
      </c>
      <c r="J482633" s="45">
        <v>20</v>
      </c>
      <c r="Q482633" s="45">
        <v>2</v>
      </c>
      <c r="R482633" s="45">
        <v>11</v>
      </c>
      <c r="S482633" s="45">
        <v>23</v>
      </c>
      <c r="T482633" s="45">
        <v>20</v>
      </c>
    </row>
  </sheetData>
  <mergeCells count="6">
    <mergeCell ref="C1:F1"/>
    <mergeCell ref="G1:J1"/>
    <mergeCell ref="M1:P1"/>
    <mergeCell ref="Q1:T1"/>
    <mergeCell ref="G240:J240"/>
    <mergeCell ref="Q240:T240"/>
  </mergeCells>
  <conditionalFormatting sqref="G3:J182 Q3:T182">
    <cfRule type="expression" dxfId="1" priority="43">
      <formula>AND(G242&lt;0.05,G242&gt;-0.05)</formula>
    </cfRule>
    <cfRule type="expression" dxfId="0" priority="44">
      <formula>OR(G242&lt;-0.05,G242&gt;0.05)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Dispatch Logic</vt:lpstr>
      <vt:lpstr>Monthly Net Market Positions</vt:lpstr>
      <vt:lpstr>Monthly Sources and Uses</vt:lpstr>
      <vt:lpstr>Annual Sources and Uses</vt:lpstr>
      <vt:lpstr>Monthly Resource Report</vt:lpstr>
      <vt:lpstr>Annual Resource Report</vt:lpstr>
      <vt:lpstr>Monthly Emissions-Expected</vt:lpstr>
      <vt:lpstr>Annual Emissions</vt:lpstr>
      <vt:lpstr>ISO Style Costs</vt:lpstr>
      <vt:lpstr>Annual ISO Style Costs</vt:lpstr>
      <vt:lpstr>Monthly Interactions-Energy</vt:lpstr>
      <vt:lpstr>Monthly Interactions-$</vt:lpstr>
      <vt:lpstr>Monthly Interactions $.MWh</vt:lpstr>
      <vt:lpstr>Annual Interactions</vt:lpstr>
      <vt:lpstr>Prices</vt:lpstr>
      <vt:lpstr>Annual Prices</vt:lpstr>
      <vt:lpstr>Wilson Validation</vt:lpstr>
      <vt:lpstr>Coleman Validation</vt:lpstr>
      <vt:lpstr>Green Validation</vt:lpstr>
      <vt:lpstr>HMPL Validation</vt:lpstr>
      <vt:lpstr>Reid Validation</vt:lpstr>
    </vt:vector>
  </TitlesOfParts>
  <Company>ACES Power Marketing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johnbo</dc:creator>
  <cp:lastModifiedBy>DeAnna Speed</cp:lastModifiedBy>
  <cp:lastPrinted>2011-11-07T13:26:00Z</cp:lastPrinted>
  <dcterms:created xsi:type="dcterms:W3CDTF">2011-03-01T18:56:13Z</dcterms:created>
  <dcterms:modified xsi:type="dcterms:W3CDTF">2013-06-20T20:16:36Z</dcterms:modified>
</cp:coreProperties>
</file>